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james\Downloads\"/>
    </mc:Choice>
  </mc:AlternateContent>
  <xr:revisionPtr revIDLastSave="0" documentId="8_{9E982EB1-2F8C-4553-A392-BF0023FF8985}" xr6:coauthVersionLast="45" xr6:coauthVersionMax="45" xr10:uidLastSave="{00000000-0000-0000-0000-000000000000}"/>
  <bookViews>
    <workbookView xWindow="1515" yWindow="1515" windowWidth="21600" windowHeight="11385" xr2:uid="{00000000-000D-0000-FFFF-FFFF00000000}"/>
  </bookViews>
  <sheets>
    <sheet name="Contents" sheetId="1" r:id="rId1"/>
    <sheet name="CA Transit Trends by Agency and" sheetId="2" r:id="rId2"/>
    <sheet name="Transit Costs and Ridership in " sheetId="3" r:id="rId3"/>
    <sheet name="Comparison UZA Metrics CA vs Na" sheetId="4" r:id="rId4"/>
    <sheet name="Comparison Transit Funding Sour" sheetId="5" r:id="rId5"/>
    <sheet name="Urbanized Area Mode Split &amp; met" sheetId="6" r:id="rId6"/>
    <sheet name="Travel Time Index  UZAs -Nation" sheetId="7" r:id="rId7"/>
    <sheet name="Transit  Agency Metrics 2018" sheetId="8" r:id="rId8"/>
    <sheet name="Transit Agency Metrics 2015" sheetId="9" r:id="rId9"/>
    <sheet name="Urbanised Area Sums CA 2018" sheetId="10" r:id="rId10"/>
    <sheet name="Urbanized Area Sums CA 2014" sheetId="11" r:id="rId11"/>
    <sheet name="2018 Funding Sources - Opex - C" sheetId="12" r:id="rId12"/>
    <sheet name="2017 Funding Sources - Opex CA " sheetId="13" r:id="rId13"/>
    <sheet name="2016 Funding Sources Opex" sheetId="14" r:id="rId14"/>
    <sheet name="2015 Funding Sources - Opex CA " sheetId="15" r:id="rId15"/>
    <sheet name="2014 Funding Sources - Opex - C" sheetId="16" r:id="rId16"/>
    <sheet name="Complete CA  transit by mode" sheetId="17" r:id="rId17"/>
    <sheet name="Travel Time Index 1982-2017" sheetId="18" r:id="rId18"/>
    <sheet name="County Selection criteria" sheetId="19" r:id="rId19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" i="19" l="1"/>
  <c r="B26" i="19"/>
  <c r="E25" i="19"/>
  <c r="B25" i="19"/>
  <c r="E24" i="19"/>
  <c r="B24" i="19"/>
  <c r="E23" i="19"/>
  <c r="B23" i="19"/>
  <c r="E22" i="19"/>
  <c r="B22" i="19"/>
  <c r="E21" i="19"/>
  <c r="B21" i="19"/>
  <c r="E20" i="19"/>
  <c r="B20" i="19"/>
  <c r="E19" i="19"/>
  <c r="B19" i="19"/>
  <c r="E18" i="19"/>
  <c r="B18" i="19"/>
  <c r="E17" i="19"/>
  <c r="B17" i="19"/>
  <c r="E16" i="19"/>
  <c r="B16" i="19"/>
  <c r="E15" i="19"/>
  <c r="B15" i="19"/>
  <c r="E14" i="19"/>
  <c r="B14" i="19"/>
  <c r="E13" i="19"/>
  <c r="B13" i="19"/>
  <c r="E12" i="19"/>
  <c r="B12" i="19"/>
  <c r="E11" i="19"/>
  <c r="B11" i="19"/>
  <c r="E10" i="19"/>
  <c r="B10" i="19"/>
  <c r="E9" i="19"/>
  <c r="B9" i="19"/>
  <c r="E8" i="19"/>
  <c r="B8" i="19"/>
  <c r="E7" i="19"/>
  <c r="B7" i="19"/>
  <c r="E6" i="19"/>
  <c r="B6" i="19"/>
  <c r="E5" i="19"/>
  <c r="B5" i="19"/>
  <c r="E4" i="19"/>
  <c r="B4" i="19"/>
  <c r="E3" i="19"/>
  <c r="B3" i="19"/>
  <c r="X477" i="17"/>
  <c r="X476" i="17"/>
  <c r="V476" i="17"/>
  <c r="Y474" i="17"/>
  <c r="X474" i="17"/>
  <c r="W474" i="17"/>
  <c r="V474" i="17"/>
  <c r="Y473" i="17"/>
  <c r="X473" i="17"/>
  <c r="W473" i="17"/>
  <c r="V473" i="17"/>
  <c r="Y472" i="17"/>
  <c r="X472" i="17"/>
  <c r="W472" i="17"/>
  <c r="V472" i="17"/>
  <c r="AA470" i="17"/>
  <c r="Z470" i="17"/>
  <c r="Y470" i="17"/>
  <c r="X470" i="17"/>
  <c r="W470" i="17"/>
  <c r="V470" i="17"/>
  <c r="AA467" i="17"/>
  <c r="AA466" i="17"/>
  <c r="Y466" i="17"/>
  <c r="M161" i="16"/>
  <c r="L161" i="16"/>
  <c r="L162" i="16" s="1"/>
  <c r="K161" i="16"/>
  <c r="K162" i="16" s="1"/>
  <c r="J161" i="16"/>
  <c r="I161" i="16"/>
  <c r="K109" i="16"/>
  <c r="J109" i="16"/>
  <c r="M108" i="16"/>
  <c r="L108" i="16"/>
  <c r="K108" i="16"/>
  <c r="J108" i="16"/>
  <c r="I108" i="16"/>
  <c r="P269" i="15"/>
  <c r="O269" i="15"/>
  <c r="P268" i="15"/>
  <c r="O268" i="15"/>
  <c r="F13" i="5" s="1"/>
  <c r="N268" i="15"/>
  <c r="E13" i="5" s="1"/>
  <c r="M268" i="15"/>
  <c r="D13" i="5" s="1"/>
  <c r="L268" i="15"/>
  <c r="L269" i="15" s="1"/>
  <c r="K268" i="15"/>
  <c r="P170" i="15"/>
  <c r="O170" i="15"/>
  <c r="O171" i="15" s="1"/>
  <c r="N170" i="15"/>
  <c r="M170" i="15"/>
  <c r="L170" i="15"/>
  <c r="K170" i="15"/>
  <c r="C6" i="5" s="1"/>
  <c r="P316" i="14"/>
  <c r="O316" i="14"/>
  <c r="P315" i="14"/>
  <c r="O315" i="14"/>
  <c r="N315" i="14"/>
  <c r="N316" i="14" s="1"/>
  <c r="M315" i="14"/>
  <c r="L315" i="14"/>
  <c r="L316" i="14" s="1"/>
  <c r="K315" i="14"/>
  <c r="K316" i="14" s="1"/>
  <c r="P224" i="14"/>
  <c r="L225" i="14" s="1"/>
  <c r="O224" i="14"/>
  <c r="N224" i="14"/>
  <c r="M224" i="14"/>
  <c r="L224" i="14"/>
  <c r="K224" i="14"/>
  <c r="P315" i="13"/>
  <c r="O315" i="13"/>
  <c r="N315" i="13"/>
  <c r="M315" i="13"/>
  <c r="P314" i="13"/>
  <c r="O314" i="13"/>
  <c r="N314" i="13"/>
  <c r="M314" i="13"/>
  <c r="D15" i="5" s="1"/>
  <c r="L314" i="13"/>
  <c r="L315" i="13" s="1"/>
  <c r="K314" i="13"/>
  <c r="P223" i="13"/>
  <c r="L224" i="13" s="1"/>
  <c r="O223" i="13"/>
  <c r="N223" i="13"/>
  <c r="M223" i="13"/>
  <c r="L223" i="13"/>
  <c r="K223" i="13"/>
  <c r="O321" i="12"/>
  <c r="N321" i="12"/>
  <c r="M321" i="12"/>
  <c r="L321" i="12"/>
  <c r="O319" i="12"/>
  <c r="H16" i="5" s="1"/>
  <c r="N319" i="12"/>
  <c r="F16" i="5" s="1"/>
  <c r="M319" i="12"/>
  <c r="E16" i="5" s="1"/>
  <c r="L319" i="12"/>
  <c r="D16" i="5" s="1"/>
  <c r="K319" i="12"/>
  <c r="K321" i="12" s="1"/>
  <c r="J319" i="12"/>
  <c r="J321" i="12" s="1"/>
  <c r="O225" i="12"/>
  <c r="O227" i="12" s="1"/>
  <c r="N225" i="12"/>
  <c r="F9" i="5" s="1"/>
  <c r="F10" i="5" s="1"/>
  <c r="M225" i="12"/>
  <c r="L225" i="12"/>
  <c r="K225" i="12"/>
  <c r="J225" i="12"/>
  <c r="W61" i="11"/>
  <c r="V61" i="11"/>
  <c r="U61" i="11"/>
  <c r="B59" i="3" s="1"/>
  <c r="E59" i="3" s="1"/>
  <c r="W60" i="11"/>
  <c r="V60" i="11"/>
  <c r="U60" i="11"/>
  <c r="B58" i="3" s="1"/>
  <c r="W59" i="11"/>
  <c r="V59" i="11"/>
  <c r="U59" i="11"/>
  <c r="W58" i="11"/>
  <c r="V58" i="11"/>
  <c r="G56" i="3" s="1"/>
  <c r="J56" i="3" s="1"/>
  <c r="U58" i="11"/>
  <c r="B56" i="3" s="1"/>
  <c r="W57" i="11"/>
  <c r="V57" i="11"/>
  <c r="U57" i="11"/>
  <c r="B55" i="3" s="1"/>
  <c r="W56" i="11"/>
  <c r="V56" i="11"/>
  <c r="U56" i="11"/>
  <c r="B54" i="3" s="1"/>
  <c r="W55" i="11"/>
  <c r="V55" i="11"/>
  <c r="G53" i="3" s="1"/>
  <c r="U55" i="11"/>
  <c r="W54" i="11"/>
  <c r="V54" i="11"/>
  <c r="G52" i="3" s="1"/>
  <c r="U54" i="11"/>
  <c r="W53" i="11"/>
  <c r="V53" i="11"/>
  <c r="U53" i="11"/>
  <c r="B51" i="3" s="1"/>
  <c r="E51" i="3" s="1"/>
  <c r="W52" i="11"/>
  <c r="V52" i="11"/>
  <c r="U52" i="11"/>
  <c r="B50" i="3" s="1"/>
  <c r="W51" i="11"/>
  <c r="V51" i="11"/>
  <c r="U51" i="11"/>
  <c r="W50" i="11"/>
  <c r="V50" i="11"/>
  <c r="G48" i="3" s="1"/>
  <c r="J48" i="3" s="1"/>
  <c r="U50" i="11"/>
  <c r="B48" i="3" s="1"/>
  <c r="W49" i="11"/>
  <c r="V49" i="11"/>
  <c r="U49" i="11"/>
  <c r="B47" i="3" s="1"/>
  <c r="W48" i="11"/>
  <c r="V48" i="11"/>
  <c r="U48" i="11"/>
  <c r="B46" i="3" s="1"/>
  <c r="W47" i="11"/>
  <c r="V47" i="11"/>
  <c r="G45" i="3" s="1"/>
  <c r="U47" i="11"/>
  <c r="W46" i="11"/>
  <c r="V46" i="11"/>
  <c r="G44" i="3" s="1"/>
  <c r="U46" i="11"/>
  <c r="W45" i="11"/>
  <c r="V45" i="11"/>
  <c r="U45" i="11"/>
  <c r="B43" i="3" s="1"/>
  <c r="E43" i="3" s="1"/>
  <c r="W44" i="11"/>
  <c r="V44" i="11"/>
  <c r="U44" i="11"/>
  <c r="B42" i="3" s="1"/>
  <c r="W43" i="11"/>
  <c r="V43" i="11"/>
  <c r="U43" i="11"/>
  <c r="W42" i="11"/>
  <c r="V42" i="11"/>
  <c r="G40" i="3" s="1"/>
  <c r="U42" i="11"/>
  <c r="B40" i="3" s="1"/>
  <c r="W41" i="11"/>
  <c r="V41" i="11"/>
  <c r="U41" i="11"/>
  <c r="B39" i="3" s="1"/>
  <c r="W40" i="11"/>
  <c r="V40" i="11"/>
  <c r="U40" i="11"/>
  <c r="B38" i="3" s="1"/>
  <c r="W39" i="11"/>
  <c r="V39" i="11"/>
  <c r="G37" i="3" s="1"/>
  <c r="U39" i="11"/>
  <c r="W38" i="11"/>
  <c r="V38" i="11"/>
  <c r="G36" i="3" s="1"/>
  <c r="U38" i="11"/>
  <c r="W37" i="11"/>
  <c r="V37" i="11"/>
  <c r="U37" i="11"/>
  <c r="B35" i="3" s="1"/>
  <c r="E35" i="3" s="1"/>
  <c r="W36" i="11"/>
  <c r="V36" i="11"/>
  <c r="U36" i="11"/>
  <c r="B34" i="3" s="1"/>
  <c r="W35" i="11"/>
  <c r="V35" i="11"/>
  <c r="U35" i="11"/>
  <c r="W34" i="11"/>
  <c r="V34" i="11"/>
  <c r="G32" i="3" s="1"/>
  <c r="J32" i="3" s="1"/>
  <c r="U34" i="11"/>
  <c r="W33" i="11"/>
  <c r="V33" i="11"/>
  <c r="U33" i="11"/>
  <c r="B31" i="3" s="1"/>
  <c r="W32" i="11"/>
  <c r="V32" i="11"/>
  <c r="U32" i="11"/>
  <c r="B30" i="3" s="1"/>
  <c r="W31" i="11"/>
  <c r="V31" i="11"/>
  <c r="G29" i="3" s="1"/>
  <c r="U31" i="11"/>
  <c r="W30" i="11"/>
  <c r="V30" i="11"/>
  <c r="G28" i="3" s="1"/>
  <c r="U30" i="11"/>
  <c r="W29" i="11"/>
  <c r="V29" i="11"/>
  <c r="U29" i="11"/>
  <c r="B27" i="3" s="1"/>
  <c r="E27" i="3" s="1"/>
  <c r="W28" i="11"/>
  <c r="V28" i="11"/>
  <c r="U28" i="11"/>
  <c r="B26" i="3" s="1"/>
  <c r="W27" i="11"/>
  <c r="V27" i="11"/>
  <c r="U27" i="11"/>
  <c r="W26" i="11"/>
  <c r="V26" i="11"/>
  <c r="G24" i="3" s="1"/>
  <c r="J24" i="3" s="1"/>
  <c r="U26" i="11"/>
  <c r="B24" i="3" s="1"/>
  <c r="W25" i="11"/>
  <c r="V25" i="11"/>
  <c r="U25" i="11"/>
  <c r="B23" i="3" s="1"/>
  <c r="W24" i="11"/>
  <c r="V24" i="11"/>
  <c r="U24" i="11"/>
  <c r="B22" i="3" s="1"/>
  <c r="W23" i="11"/>
  <c r="V23" i="11"/>
  <c r="G21" i="3" s="1"/>
  <c r="U23" i="11"/>
  <c r="W22" i="11"/>
  <c r="V22" i="11"/>
  <c r="G20" i="3" s="1"/>
  <c r="U22" i="11"/>
  <c r="W21" i="11"/>
  <c r="V21" i="11"/>
  <c r="U21" i="11"/>
  <c r="B19" i="3" s="1"/>
  <c r="E19" i="3" s="1"/>
  <c r="W20" i="11"/>
  <c r="V20" i="11"/>
  <c r="U20" i="11"/>
  <c r="B18" i="3" s="1"/>
  <c r="W19" i="11"/>
  <c r="V19" i="11"/>
  <c r="U19" i="11"/>
  <c r="W18" i="11"/>
  <c r="V18" i="11"/>
  <c r="G16" i="3" s="1"/>
  <c r="U18" i="11"/>
  <c r="B16" i="3" s="1"/>
  <c r="W17" i="11"/>
  <c r="V17" i="11"/>
  <c r="U17" i="11"/>
  <c r="B15" i="3" s="1"/>
  <c r="W16" i="11"/>
  <c r="V16" i="11"/>
  <c r="U16" i="11"/>
  <c r="B14" i="3" s="1"/>
  <c r="W15" i="11"/>
  <c r="V15" i="11"/>
  <c r="G13" i="3" s="1"/>
  <c r="U15" i="11"/>
  <c r="W14" i="11"/>
  <c r="V14" i="11"/>
  <c r="G12" i="3" s="1"/>
  <c r="U14" i="11"/>
  <c r="W13" i="11"/>
  <c r="V13" i="11"/>
  <c r="U13" i="11"/>
  <c r="B11" i="3" s="1"/>
  <c r="E11" i="3" s="1"/>
  <c r="W12" i="11"/>
  <c r="V12" i="11"/>
  <c r="U12" i="11"/>
  <c r="B10" i="3" s="1"/>
  <c r="W11" i="11"/>
  <c r="V11" i="11"/>
  <c r="U11" i="11"/>
  <c r="W10" i="11"/>
  <c r="V10" i="11"/>
  <c r="G8" i="3" s="1"/>
  <c r="J8" i="3" s="1"/>
  <c r="U10" i="11"/>
  <c r="B8" i="3" s="1"/>
  <c r="W9" i="11"/>
  <c r="V9" i="11"/>
  <c r="U9" i="11"/>
  <c r="B7" i="3" s="1"/>
  <c r="W8" i="11"/>
  <c r="V8" i="11"/>
  <c r="U8" i="11"/>
  <c r="B6" i="3" s="1"/>
  <c r="W7" i="11"/>
  <c r="V7" i="11"/>
  <c r="G5" i="3" s="1"/>
  <c r="U7" i="11"/>
  <c r="W6" i="11"/>
  <c r="V6" i="11"/>
  <c r="G4" i="3" s="1"/>
  <c r="U6" i="11"/>
  <c r="W5" i="11"/>
  <c r="V5" i="11"/>
  <c r="U5" i="11"/>
  <c r="B3" i="3" s="1"/>
  <c r="W4" i="11"/>
  <c r="V4" i="11"/>
  <c r="U4" i="11"/>
  <c r="B2" i="3" s="1"/>
  <c r="W61" i="10"/>
  <c r="V61" i="10"/>
  <c r="U61" i="10"/>
  <c r="W60" i="10"/>
  <c r="V60" i="10"/>
  <c r="U60" i="10"/>
  <c r="C58" i="3" s="1"/>
  <c r="W59" i="10"/>
  <c r="V59" i="10"/>
  <c r="H57" i="3" s="1"/>
  <c r="J57" i="3" s="1"/>
  <c r="U59" i="10"/>
  <c r="W58" i="10"/>
  <c r="V58" i="10"/>
  <c r="U58" i="10"/>
  <c r="W57" i="10"/>
  <c r="V57" i="10"/>
  <c r="H55" i="3" s="1"/>
  <c r="J55" i="3" s="1"/>
  <c r="U57" i="10"/>
  <c r="C55" i="3" s="1"/>
  <c r="W56" i="10"/>
  <c r="V56" i="10"/>
  <c r="U56" i="10"/>
  <c r="W55" i="10"/>
  <c r="V55" i="10"/>
  <c r="U55" i="10"/>
  <c r="W54" i="10"/>
  <c r="V54" i="10"/>
  <c r="H52" i="3" s="1"/>
  <c r="U54" i="10"/>
  <c r="C52" i="3" s="1"/>
  <c r="W53" i="10"/>
  <c r="V53" i="10"/>
  <c r="U53" i="10"/>
  <c r="W52" i="10"/>
  <c r="V52" i="10"/>
  <c r="U52" i="10"/>
  <c r="C50" i="3" s="1"/>
  <c r="E50" i="3" s="1"/>
  <c r="W51" i="10"/>
  <c r="V51" i="10"/>
  <c r="H49" i="3" s="1"/>
  <c r="J49" i="3" s="1"/>
  <c r="U51" i="10"/>
  <c r="W50" i="10"/>
  <c r="V50" i="10"/>
  <c r="U50" i="10"/>
  <c r="W49" i="10"/>
  <c r="V49" i="10"/>
  <c r="H47" i="3" s="1"/>
  <c r="J47" i="3" s="1"/>
  <c r="U49" i="10"/>
  <c r="C47" i="3" s="1"/>
  <c r="W48" i="10"/>
  <c r="V48" i="10"/>
  <c r="U48" i="10"/>
  <c r="W47" i="10"/>
  <c r="V47" i="10"/>
  <c r="U47" i="10"/>
  <c r="W46" i="10"/>
  <c r="V46" i="10"/>
  <c r="H44" i="3" s="1"/>
  <c r="U46" i="10"/>
  <c r="C44" i="3" s="1"/>
  <c r="E44" i="3" s="1"/>
  <c r="W45" i="10"/>
  <c r="V45" i="10"/>
  <c r="U45" i="10"/>
  <c r="W44" i="10"/>
  <c r="V44" i="10"/>
  <c r="U44" i="10"/>
  <c r="C42" i="3" s="1"/>
  <c r="E42" i="3" s="1"/>
  <c r="W43" i="10"/>
  <c r="V43" i="10"/>
  <c r="H41" i="3" s="1"/>
  <c r="J41" i="3" s="1"/>
  <c r="U43" i="10"/>
  <c r="W42" i="10"/>
  <c r="V42" i="10"/>
  <c r="U42" i="10"/>
  <c r="W41" i="10"/>
  <c r="V41" i="10"/>
  <c r="H39" i="3" s="1"/>
  <c r="J39" i="3" s="1"/>
  <c r="U41" i="10"/>
  <c r="C39" i="3" s="1"/>
  <c r="W40" i="10"/>
  <c r="V40" i="10"/>
  <c r="U40" i="10"/>
  <c r="W39" i="10"/>
  <c r="V39" i="10"/>
  <c r="U39" i="10"/>
  <c r="W38" i="10"/>
  <c r="V38" i="10"/>
  <c r="H36" i="3" s="1"/>
  <c r="U38" i="10"/>
  <c r="C36" i="3" s="1"/>
  <c r="W37" i="10"/>
  <c r="V37" i="10"/>
  <c r="U37" i="10"/>
  <c r="W36" i="10"/>
  <c r="V36" i="10"/>
  <c r="U36" i="10"/>
  <c r="C34" i="3" s="1"/>
  <c r="E34" i="3" s="1"/>
  <c r="W35" i="10"/>
  <c r="V35" i="10"/>
  <c r="H33" i="3" s="1"/>
  <c r="J33" i="3" s="1"/>
  <c r="U35" i="10"/>
  <c r="W34" i="10"/>
  <c r="V34" i="10"/>
  <c r="U34" i="10"/>
  <c r="W33" i="10"/>
  <c r="V33" i="10"/>
  <c r="H31" i="3" s="1"/>
  <c r="J31" i="3" s="1"/>
  <c r="U33" i="10"/>
  <c r="C31" i="3" s="1"/>
  <c r="E31" i="3" s="1"/>
  <c r="W32" i="10"/>
  <c r="V32" i="10"/>
  <c r="U32" i="10"/>
  <c r="W31" i="10"/>
  <c r="V31" i="10"/>
  <c r="U31" i="10"/>
  <c r="W30" i="10"/>
  <c r="V30" i="10"/>
  <c r="H28" i="3" s="1"/>
  <c r="U30" i="10"/>
  <c r="C28" i="3" s="1"/>
  <c r="W29" i="10"/>
  <c r="V29" i="10"/>
  <c r="U29" i="10"/>
  <c r="W28" i="10"/>
  <c r="V28" i="10"/>
  <c r="U28" i="10"/>
  <c r="C26" i="3" s="1"/>
  <c r="E26" i="3" s="1"/>
  <c r="W27" i="10"/>
  <c r="V27" i="10"/>
  <c r="H25" i="3" s="1"/>
  <c r="J25" i="3" s="1"/>
  <c r="U27" i="10"/>
  <c r="W26" i="10"/>
  <c r="V26" i="10"/>
  <c r="U26" i="10"/>
  <c r="W25" i="10"/>
  <c r="V25" i="10"/>
  <c r="H23" i="3" s="1"/>
  <c r="J23" i="3" s="1"/>
  <c r="U25" i="10"/>
  <c r="C23" i="3" s="1"/>
  <c r="E23" i="3" s="1"/>
  <c r="W24" i="10"/>
  <c r="V24" i="10"/>
  <c r="U24" i="10"/>
  <c r="W23" i="10"/>
  <c r="V23" i="10"/>
  <c r="U23" i="10"/>
  <c r="W22" i="10"/>
  <c r="V22" i="10"/>
  <c r="H20" i="3" s="1"/>
  <c r="U22" i="10"/>
  <c r="C20" i="3" s="1"/>
  <c r="W21" i="10"/>
  <c r="V21" i="10"/>
  <c r="U21" i="10"/>
  <c r="W20" i="10"/>
  <c r="V20" i="10"/>
  <c r="U20" i="10"/>
  <c r="C18" i="3" s="1"/>
  <c r="E18" i="3" s="1"/>
  <c r="W19" i="10"/>
  <c r="V19" i="10"/>
  <c r="H17" i="3" s="1"/>
  <c r="J17" i="3" s="1"/>
  <c r="U19" i="10"/>
  <c r="W18" i="10"/>
  <c r="V18" i="10"/>
  <c r="U18" i="10"/>
  <c r="W17" i="10"/>
  <c r="V17" i="10"/>
  <c r="H15" i="3" s="1"/>
  <c r="J15" i="3" s="1"/>
  <c r="U17" i="10"/>
  <c r="C15" i="3" s="1"/>
  <c r="E15" i="3" s="1"/>
  <c r="W16" i="10"/>
  <c r="V16" i="10"/>
  <c r="U16" i="10"/>
  <c r="W15" i="10"/>
  <c r="V15" i="10"/>
  <c r="U15" i="10"/>
  <c r="W14" i="10"/>
  <c r="V14" i="10"/>
  <c r="H12" i="3" s="1"/>
  <c r="U14" i="10"/>
  <c r="C12" i="3" s="1"/>
  <c r="W13" i="10"/>
  <c r="V13" i="10"/>
  <c r="U13" i="10"/>
  <c r="W12" i="10"/>
  <c r="V12" i="10"/>
  <c r="U12" i="10"/>
  <c r="C10" i="3" s="1"/>
  <c r="E10" i="3" s="1"/>
  <c r="W11" i="10"/>
  <c r="V11" i="10"/>
  <c r="H9" i="3" s="1"/>
  <c r="J9" i="3" s="1"/>
  <c r="U11" i="10"/>
  <c r="W10" i="10"/>
  <c r="V10" i="10"/>
  <c r="U10" i="10"/>
  <c r="W9" i="10"/>
  <c r="V9" i="10"/>
  <c r="H7" i="3" s="1"/>
  <c r="U9" i="10"/>
  <c r="C7" i="3" s="1"/>
  <c r="E7" i="3" s="1"/>
  <c r="W8" i="10"/>
  <c r="V8" i="10"/>
  <c r="U8" i="10"/>
  <c r="W7" i="10"/>
  <c r="V7" i="10"/>
  <c r="U7" i="10"/>
  <c r="W6" i="10"/>
  <c r="V6" i="10"/>
  <c r="H4" i="3" s="1"/>
  <c r="U6" i="10"/>
  <c r="C4" i="3" s="1"/>
  <c r="W5" i="10"/>
  <c r="V5" i="10"/>
  <c r="U5" i="10"/>
  <c r="W4" i="10"/>
  <c r="V4" i="10"/>
  <c r="U4" i="10"/>
  <c r="C2" i="3" s="1"/>
  <c r="E2" i="3" s="1"/>
  <c r="BI205" i="7"/>
  <c r="BH205" i="7"/>
  <c r="BF205" i="7"/>
  <c r="BG205" i="7" s="1"/>
  <c r="BE205" i="7"/>
  <c r="BD205" i="7"/>
  <c r="BJ205" i="7" s="1"/>
  <c r="BC205" i="7"/>
  <c r="BK205" i="7" s="1"/>
  <c r="BI185" i="7"/>
  <c r="BH185" i="7"/>
  <c r="BF185" i="7"/>
  <c r="BG185" i="7" s="1"/>
  <c r="BE185" i="7"/>
  <c r="BD185" i="7"/>
  <c r="BJ185" i="7" s="1"/>
  <c r="BC185" i="7"/>
  <c r="BK185" i="7" s="1"/>
  <c r="BI165" i="7"/>
  <c r="BH165" i="7"/>
  <c r="BF165" i="7"/>
  <c r="BG165" i="7" s="1"/>
  <c r="BE165" i="7"/>
  <c r="BD165" i="7"/>
  <c r="BJ165" i="7" s="1"/>
  <c r="BC165" i="7"/>
  <c r="BK165" i="7" s="1"/>
  <c r="BI145" i="7"/>
  <c r="BH145" i="7"/>
  <c r="BG145" i="7"/>
  <c r="BF145" i="7"/>
  <c r="BE145" i="7"/>
  <c r="BD145" i="7"/>
  <c r="BJ145" i="7" s="1"/>
  <c r="BC145" i="7"/>
  <c r="BK145" i="7" s="1"/>
  <c r="BI124" i="7"/>
  <c r="BJ124" i="7" s="1"/>
  <c r="BH124" i="7"/>
  <c r="BF124" i="7"/>
  <c r="BG124" i="7" s="1"/>
  <c r="BE124" i="7"/>
  <c r="BD124" i="7"/>
  <c r="BC124" i="7"/>
  <c r="BK124" i="7" s="1"/>
  <c r="BI104" i="7"/>
  <c r="BJ104" i="7" s="1"/>
  <c r="BH104" i="7"/>
  <c r="BG104" i="7"/>
  <c r="BF104" i="7"/>
  <c r="BE104" i="7"/>
  <c r="BD104" i="7"/>
  <c r="BC104" i="7"/>
  <c r="BI84" i="7"/>
  <c r="BJ84" i="7" s="1"/>
  <c r="BH84" i="7"/>
  <c r="BG84" i="7"/>
  <c r="BF84" i="7"/>
  <c r="BE84" i="7"/>
  <c r="BD84" i="7"/>
  <c r="BC84" i="7"/>
  <c r="BI64" i="7"/>
  <c r="BJ64" i="7" s="1"/>
  <c r="BH64" i="7"/>
  <c r="BG64" i="7"/>
  <c r="BF64" i="7"/>
  <c r="BE64" i="7"/>
  <c r="BD64" i="7"/>
  <c r="BC64" i="7"/>
  <c r="BK64" i="7" s="1"/>
  <c r="BI44" i="7"/>
  <c r="BH44" i="7"/>
  <c r="BF44" i="7"/>
  <c r="BG44" i="7" s="1"/>
  <c r="BE44" i="7"/>
  <c r="BD44" i="7"/>
  <c r="BC44" i="7"/>
  <c r="BK24" i="7"/>
  <c r="BJ24" i="7"/>
  <c r="BI24" i="7"/>
  <c r="BH24" i="7"/>
  <c r="BF24" i="7"/>
  <c r="BG24" i="7" s="1"/>
  <c r="BE24" i="7"/>
  <c r="BD24" i="7"/>
  <c r="BC24" i="7"/>
  <c r="AG433" i="6"/>
  <c r="AN2" i="6" s="1"/>
  <c r="AE433" i="6"/>
  <c r="AD433" i="6"/>
  <c r="AF433" i="6" s="1"/>
  <c r="AM2" i="6" s="1"/>
  <c r="AC433" i="6"/>
  <c r="AE348" i="6"/>
  <c r="AG348" i="6" s="1"/>
  <c r="AD348" i="6"/>
  <c r="AF348" i="6" s="1"/>
  <c r="AC348" i="6"/>
  <c r="AE211" i="6"/>
  <c r="AG211" i="6" s="1"/>
  <c r="AP2" i="6" s="1"/>
  <c r="AD211" i="6"/>
  <c r="AF211" i="6" s="1"/>
  <c r="AO2" i="6" s="1"/>
  <c r="AC211" i="6"/>
  <c r="AG179" i="6"/>
  <c r="AF179" i="6"/>
  <c r="AE179" i="6"/>
  <c r="AD179" i="6"/>
  <c r="AC179" i="6"/>
  <c r="AF153" i="6"/>
  <c r="AQ2" i="6" s="1"/>
  <c r="AE153" i="6"/>
  <c r="AG153" i="6" s="1"/>
  <c r="AR2" i="6" s="1"/>
  <c r="AD153" i="6"/>
  <c r="AC153" i="6"/>
  <c r="AE122" i="6"/>
  <c r="AD122" i="6"/>
  <c r="AC122" i="6"/>
  <c r="AC84" i="6"/>
  <c r="AE83" i="6"/>
  <c r="AG83" i="6" s="1"/>
  <c r="AD83" i="6"/>
  <c r="AF83" i="6" s="1"/>
  <c r="AC83" i="6"/>
  <c r="AF42" i="6"/>
  <c r="AE42" i="6"/>
  <c r="AG42" i="6" s="1"/>
  <c r="AD42" i="6"/>
  <c r="AC42" i="6"/>
  <c r="AE25" i="6"/>
  <c r="AG25" i="6" s="1"/>
  <c r="AD25" i="6"/>
  <c r="AF25" i="6" s="1"/>
  <c r="AC25" i="6"/>
  <c r="AG9" i="6"/>
  <c r="AE9" i="6"/>
  <c r="AD9" i="6"/>
  <c r="AF9" i="6" s="1"/>
  <c r="AC9" i="6"/>
  <c r="AL2" i="6"/>
  <c r="AK2" i="6"/>
  <c r="AJ2" i="6"/>
  <c r="AI2" i="6"/>
  <c r="P44" i="5"/>
  <c r="P43" i="5"/>
  <c r="P42" i="5"/>
  <c r="O24" i="5" s="1"/>
  <c r="P41" i="5"/>
  <c r="P40" i="5"/>
  <c r="O26" i="5" s="1"/>
  <c r="L31" i="5"/>
  <c r="L30" i="5"/>
  <c r="L29" i="5"/>
  <c r="L28" i="5"/>
  <c r="O25" i="5"/>
  <c r="L25" i="5"/>
  <c r="C25" i="5"/>
  <c r="L24" i="5"/>
  <c r="C24" i="5"/>
  <c r="O23" i="5"/>
  <c r="L23" i="5"/>
  <c r="C23" i="5"/>
  <c r="O22" i="5"/>
  <c r="L22" i="5"/>
  <c r="C22" i="5"/>
  <c r="F17" i="5"/>
  <c r="E17" i="5"/>
  <c r="D17" i="5"/>
  <c r="H15" i="5"/>
  <c r="F15" i="5"/>
  <c r="E15" i="5"/>
  <c r="H14" i="5"/>
  <c r="F14" i="5"/>
  <c r="E14" i="5"/>
  <c r="C14" i="5"/>
  <c r="H13" i="5"/>
  <c r="H12" i="5"/>
  <c r="F12" i="5"/>
  <c r="E12" i="5"/>
  <c r="D12" i="5"/>
  <c r="C12" i="5"/>
  <c r="H9" i="5"/>
  <c r="E9" i="5"/>
  <c r="E10" i="5" s="1"/>
  <c r="E8" i="5"/>
  <c r="D8" i="5"/>
  <c r="C8" i="5"/>
  <c r="H7" i="5"/>
  <c r="E7" i="5"/>
  <c r="D7" i="5"/>
  <c r="C7" i="5"/>
  <c r="H6" i="5"/>
  <c r="F6" i="5"/>
  <c r="E6" i="5"/>
  <c r="D6" i="5"/>
  <c r="F5" i="5"/>
  <c r="E5" i="5"/>
  <c r="D5" i="5"/>
  <c r="C5" i="5"/>
  <c r="BJ24" i="4"/>
  <c r="BF24" i="4"/>
  <c r="AZ24" i="4"/>
  <c r="AW24" i="4"/>
  <c r="AM24" i="4"/>
  <c r="AN24" i="4" s="1"/>
  <c r="AK24" i="4"/>
  <c r="AL24" i="4" s="1"/>
  <c r="AG24" i="4"/>
  <c r="AF24" i="4"/>
  <c r="AE24" i="4"/>
  <c r="AD24" i="4"/>
  <c r="AC24" i="4"/>
  <c r="AB24" i="4"/>
  <c r="AA24" i="4"/>
  <c r="Z24" i="4"/>
  <c r="Y24" i="4"/>
  <c r="X24" i="4"/>
  <c r="G24" i="4"/>
  <c r="BJ22" i="4"/>
  <c r="BF22" i="4"/>
  <c r="AZ22" i="4"/>
  <c r="AW22" i="4"/>
  <c r="AN22" i="4"/>
  <c r="AM22" i="4"/>
  <c r="AL22" i="4"/>
  <c r="AK22" i="4"/>
  <c r="AG22" i="4"/>
  <c r="AF22" i="4"/>
  <c r="AE22" i="4"/>
  <c r="AD22" i="4"/>
  <c r="AC22" i="4"/>
  <c r="AB22" i="4"/>
  <c r="AA22" i="4"/>
  <c r="Z22" i="4"/>
  <c r="Y22" i="4"/>
  <c r="X22" i="4"/>
  <c r="G22" i="4"/>
  <c r="BJ20" i="4"/>
  <c r="BF20" i="4"/>
  <c r="AZ20" i="4"/>
  <c r="AW20" i="4"/>
  <c r="AM20" i="4"/>
  <c r="AN20" i="4" s="1"/>
  <c r="AK20" i="4"/>
  <c r="AL20" i="4" s="1"/>
  <c r="AG20" i="4"/>
  <c r="AF20" i="4"/>
  <c r="AE20" i="4"/>
  <c r="AD20" i="4"/>
  <c r="AC20" i="4"/>
  <c r="AB20" i="4"/>
  <c r="AA20" i="4"/>
  <c r="Z20" i="4"/>
  <c r="Y20" i="4"/>
  <c r="X20" i="4"/>
  <c r="G20" i="4"/>
  <c r="BJ18" i="4"/>
  <c r="BF18" i="4"/>
  <c r="AZ18" i="4"/>
  <c r="AW18" i="4"/>
  <c r="AM18" i="4"/>
  <c r="AN18" i="4" s="1"/>
  <c r="AK18" i="4"/>
  <c r="AL18" i="4" s="1"/>
  <c r="AG18" i="4"/>
  <c r="AF18" i="4"/>
  <c r="AE18" i="4"/>
  <c r="AD18" i="4"/>
  <c r="AC18" i="4"/>
  <c r="AB18" i="4"/>
  <c r="AA18" i="4"/>
  <c r="Z18" i="4"/>
  <c r="Y18" i="4"/>
  <c r="X18" i="4"/>
  <c r="G18" i="4"/>
  <c r="BJ16" i="4"/>
  <c r="BF16" i="4"/>
  <c r="AZ16" i="4"/>
  <c r="AW16" i="4"/>
  <c r="AN16" i="4"/>
  <c r="AM16" i="4"/>
  <c r="AK16" i="4"/>
  <c r="AL16" i="4" s="1"/>
  <c r="AG16" i="4"/>
  <c r="AF16" i="4"/>
  <c r="AE16" i="4"/>
  <c r="AD16" i="4"/>
  <c r="AC16" i="4"/>
  <c r="AB16" i="4"/>
  <c r="AA16" i="4"/>
  <c r="Z16" i="4"/>
  <c r="Y16" i="4"/>
  <c r="X16" i="4"/>
  <c r="G16" i="4"/>
  <c r="BJ12" i="4"/>
  <c r="BF12" i="4"/>
  <c r="AZ12" i="4"/>
  <c r="AW12" i="4"/>
  <c r="AM12" i="4"/>
  <c r="AN12" i="4" s="1"/>
  <c r="AK12" i="4"/>
  <c r="AL12" i="4" s="1"/>
  <c r="AG12" i="4"/>
  <c r="AF12" i="4"/>
  <c r="AE12" i="4"/>
  <c r="AD12" i="4"/>
  <c r="AC12" i="4"/>
  <c r="AB12" i="4"/>
  <c r="AA12" i="4"/>
  <c r="Z12" i="4"/>
  <c r="Y12" i="4"/>
  <c r="X12" i="4"/>
  <c r="G12" i="4"/>
  <c r="BJ10" i="4"/>
  <c r="BF10" i="4"/>
  <c r="AZ10" i="4"/>
  <c r="AW10" i="4"/>
  <c r="AM10" i="4"/>
  <c r="AN10" i="4" s="1"/>
  <c r="AK10" i="4"/>
  <c r="AL10" i="4" s="1"/>
  <c r="AG10" i="4"/>
  <c r="AF10" i="4"/>
  <c r="AE10" i="4"/>
  <c r="AD10" i="4"/>
  <c r="AC10" i="4"/>
  <c r="AB10" i="4"/>
  <c r="AA10" i="4"/>
  <c r="Z10" i="4"/>
  <c r="Y10" i="4"/>
  <c r="X10" i="4"/>
  <c r="G10" i="4"/>
  <c r="BJ8" i="4"/>
  <c r="BF8" i="4"/>
  <c r="AZ8" i="4"/>
  <c r="AW8" i="4"/>
  <c r="AN8" i="4"/>
  <c r="AM8" i="4"/>
  <c r="AK8" i="4"/>
  <c r="AL8" i="4" s="1"/>
  <c r="AG8" i="4"/>
  <c r="AF8" i="4"/>
  <c r="AE8" i="4"/>
  <c r="AD8" i="4"/>
  <c r="AC8" i="4"/>
  <c r="AB8" i="4"/>
  <c r="AA8" i="4"/>
  <c r="Z8" i="4"/>
  <c r="Y8" i="4"/>
  <c r="X8" i="4"/>
  <c r="G8" i="4"/>
  <c r="BJ6" i="4"/>
  <c r="BF6" i="4"/>
  <c r="AZ6" i="4"/>
  <c r="AW6" i="4"/>
  <c r="AM6" i="4"/>
  <c r="AN6" i="4" s="1"/>
  <c r="AK6" i="4"/>
  <c r="AL6" i="4" s="1"/>
  <c r="AG6" i="4"/>
  <c r="AF6" i="4"/>
  <c r="AE6" i="4"/>
  <c r="AD6" i="4"/>
  <c r="AC6" i="4"/>
  <c r="AB6" i="4"/>
  <c r="AA6" i="4"/>
  <c r="Z6" i="4"/>
  <c r="Y6" i="4"/>
  <c r="X6" i="4"/>
  <c r="G6" i="4"/>
  <c r="BJ4" i="4"/>
  <c r="BF4" i="4"/>
  <c r="AZ4" i="4"/>
  <c r="AW4" i="4"/>
  <c r="AN4" i="4"/>
  <c r="AM4" i="4"/>
  <c r="AL4" i="4"/>
  <c r="AK4" i="4"/>
  <c r="AG4" i="4"/>
  <c r="AF4" i="4"/>
  <c r="AE4" i="4"/>
  <c r="AD4" i="4"/>
  <c r="AC4" i="4"/>
  <c r="AB4" i="4"/>
  <c r="AA4" i="4"/>
  <c r="Z4" i="4"/>
  <c r="Y4" i="4"/>
  <c r="X4" i="4"/>
  <c r="G4" i="4"/>
  <c r="B60" i="3"/>
  <c r="H59" i="3"/>
  <c r="G59" i="3"/>
  <c r="J59" i="3" s="1"/>
  <c r="C59" i="3"/>
  <c r="H58" i="3"/>
  <c r="G58" i="3"/>
  <c r="E58" i="3"/>
  <c r="G57" i="3"/>
  <c r="C57" i="3"/>
  <c r="E57" i="3" s="1"/>
  <c r="B57" i="3"/>
  <c r="H56" i="3"/>
  <c r="C56" i="3"/>
  <c r="G55" i="3"/>
  <c r="H54" i="3"/>
  <c r="G54" i="3"/>
  <c r="C54" i="3"/>
  <c r="E54" i="3" s="1"/>
  <c r="H53" i="3"/>
  <c r="C53" i="3"/>
  <c r="B53" i="3"/>
  <c r="E53" i="3" s="1"/>
  <c r="J52" i="3"/>
  <c r="B52" i="3"/>
  <c r="H51" i="3"/>
  <c r="J51" i="3" s="1"/>
  <c r="G51" i="3"/>
  <c r="C51" i="3"/>
  <c r="H50" i="3"/>
  <c r="G50" i="3"/>
  <c r="G49" i="3"/>
  <c r="E49" i="3"/>
  <c r="C49" i="3"/>
  <c r="B49" i="3"/>
  <c r="H48" i="3"/>
  <c r="C48" i="3"/>
  <c r="G47" i="3"/>
  <c r="H46" i="3"/>
  <c r="J46" i="3" s="1"/>
  <c r="G46" i="3"/>
  <c r="C46" i="3"/>
  <c r="E46" i="3" s="1"/>
  <c r="H45" i="3"/>
  <c r="C45" i="3"/>
  <c r="E45" i="3" s="1"/>
  <c r="B45" i="3"/>
  <c r="J44" i="3"/>
  <c r="B44" i="3"/>
  <c r="H43" i="3"/>
  <c r="J43" i="3" s="1"/>
  <c r="G43" i="3"/>
  <c r="C43" i="3"/>
  <c r="H42" i="3"/>
  <c r="J42" i="3" s="1"/>
  <c r="G42" i="3"/>
  <c r="G41" i="3"/>
  <c r="C41" i="3"/>
  <c r="E41" i="3" s="1"/>
  <c r="B41" i="3"/>
  <c r="J40" i="3"/>
  <c r="H40" i="3"/>
  <c r="C40" i="3"/>
  <c r="G39" i="3"/>
  <c r="H38" i="3"/>
  <c r="G38" i="3"/>
  <c r="C38" i="3"/>
  <c r="E38" i="3" s="1"/>
  <c r="H37" i="3"/>
  <c r="C37" i="3"/>
  <c r="E37" i="3" s="1"/>
  <c r="B37" i="3"/>
  <c r="J36" i="3"/>
  <c r="B36" i="3"/>
  <c r="H35" i="3"/>
  <c r="J35" i="3" s="1"/>
  <c r="G35" i="3"/>
  <c r="C35" i="3"/>
  <c r="H34" i="3"/>
  <c r="G34" i="3"/>
  <c r="G33" i="3"/>
  <c r="C33" i="3"/>
  <c r="B33" i="3"/>
  <c r="E33" i="3" s="1"/>
  <c r="H32" i="3"/>
  <c r="C32" i="3"/>
  <c r="B32" i="3"/>
  <c r="G31" i="3"/>
  <c r="H30" i="3"/>
  <c r="G30" i="3"/>
  <c r="C30" i="3"/>
  <c r="E30" i="3" s="1"/>
  <c r="H29" i="3"/>
  <c r="J29" i="3" s="1"/>
  <c r="C29" i="3"/>
  <c r="E29" i="3" s="1"/>
  <c r="B29" i="3"/>
  <c r="J28" i="3"/>
  <c r="B28" i="3"/>
  <c r="H27" i="3"/>
  <c r="G27" i="3"/>
  <c r="C27" i="3"/>
  <c r="H26" i="3"/>
  <c r="J26" i="3" s="1"/>
  <c r="G26" i="3"/>
  <c r="G25" i="3"/>
  <c r="C25" i="3"/>
  <c r="E25" i="3" s="1"/>
  <c r="B25" i="3"/>
  <c r="H24" i="3"/>
  <c r="C24" i="3"/>
  <c r="G23" i="3"/>
  <c r="H22" i="3"/>
  <c r="G22" i="3"/>
  <c r="C22" i="3"/>
  <c r="E22" i="3" s="1"/>
  <c r="H21" i="3"/>
  <c r="C21" i="3"/>
  <c r="E21" i="3" s="1"/>
  <c r="B21" i="3"/>
  <c r="J20" i="3"/>
  <c r="B20" i="3"/>
  <c r="H19" i="3"/>
  <c r="J19" i="3" s="1"/>
  <c r="G19" i="3"/>
  <c r="C19" i="3"/>
  <c r="H18" i="3"/>
  <c r="G18" i="3"/>
  <c r="G17" i="3"/>
  <c r="C17" i="3"/>
  <c r="E17" i="3" s="1"/>
  <c r="B17" i="3"/>
  <c r="J16" i="3"/>
  <c r="H16" i="3"/>
  <c r="C16" i="3"/>
  <c r="G15" i="3"/>
  <c r="H14" i="3"/>
  <c r="G14" i="3"/>
  <c r="E14" i="3"/>
  <c r="C14" i="3"/>
  <c r="H13" i="3"/>
  <c r="C13" i="3"/>
  <c r="E13" i="3" s="1"/>
  <c r="B13" i="3"/>
  <c r="J12" i="3"/>
  <c r="B12" i="3"/>
  <c r="J11" i="3"/>
  <c r="H11" i="3"/>
  <c r="G11" i="3"/>
  <c r="C11" i="3"/>
  <c r="H10" i="3"/>
  <c r="G10" i="3"/>
  <c r="G9" i="3"/>
  <c r="C9" i="3"/>
  <c r="E9" i="3" s="1"/>
  <c r="B9" i="3"/>
  <c r="H8" i="3"/>
  <c r="C8" i="3"/>
  <c r="J7" i="3"/>
  <c r="G7" i="3"/>
  <c r="H6" i="3"/>
  <c r="G6" i="3"/>
  <c r="C6" i="3"/>
  <c r="E6" i="3" s="1"/>
  <c r="H5" i="3"/>
  <c r="E5" i="3"/>
  <c r="C5" i="3"/>
  <c r="B5" i="3"/>
  <c r="J4" i="3"/>
  <c r="B4" i="3"/>
  <c r="H3" i="3"/>
  <c r="J3" i="3" s="1"/>
  <c r="G3" i="3"/>
  <c r="C3" i="3"/>
  <c r="E3" i="3" s="1"/>
  <c r="H2" i="3"/>
  <c r="G2" i="3"/>
  <c r="O1198" i="2"/>
  <c r="N1198" i="2"/>
  <c r="M1198" i="2"/>
  <c r="L1198" i="2"/>
  <c r="K1198" i="2"/>
  <c r="DI1196" i="2"/>
  <c r="BY1196" i="2"/>
  <c r="BS1196" i="2"/>
  <c r="BM1196" i="2"/>
  <c r="BH1196" i="2"/>
  <c r="BG1196" i="2"/>
  <c r="DO1195" i="2"/>
  <c r="DN1195" i="2"/>
  <c r="DM1195" i="2"/>
  <c r="DL1195" i="2"/>
  <c r="DK1195" i="2"/>
  <c r="DI1195" i="2"/>
  <c r="DH1195" i="2"/>
  <c r="DG1195" i="2"/>
  <c r="DF1195" i="2"/>
  <c r="DE1195" i="2"/>
  <c r="DC1195" i="2"/>
  <c r="DB1195" i="2"/>
  <c r="DA1195" i="2"/>
  <c r="CZ1195" i="2"/>
  <c r="CY1195" i="2"/>
  <c r="CW1195" i="2"/>
  <c r="CV1195" i="2"/>
  <c r="CU1195" i="2"/>
  <c r="CT1195" i="2"/>
  <c r="CS1195" i="2"/>
  <c r="CQ1195" i="2"/>
  <c r="CP1195" i="2"/>
  <c r="CO1195" i="2"/>
  <c r="CN1195" i="2"/>
  <c r="CM1195" i="2"/>
  <c r="CK1195" i="2"/>
  <c r="CJ1195" i="2"/>
  <c r="CI1195" i="2"/>
  <c r="CH1195" i="2"/>
  <c r="CG1195" i="2"/>
  <c r="CE1195" i="2"/>
  <c r="CD1195" i="2"/>
  <c r="CC1195" i="2"/>
  <c r="CB1195" i="2"/>
  <c r="CA1195" i="2"/>
  <c r="BY1195" i="2"/>
  <c r="BX1195" i="2"/>
  <c r="BU1195" i="2"/>
  <c r="BS1195" i="2"/>
  <c r="BR1195" i="2"/>
  <c r="BQ1195" i="2"/>
  <c r="BP1195" i="2"/>
  <c r="BO1195" i="2"/>
  <c r="BM1195" i="2"/>
  <c r="BL1195" i="2"/>
  <c r="BK1195" i="2"/>
  <c r="BJ1195" i="2"/>
  <c r="BI1195" i="2"/>
  <c r="BH1195" i="2"/>
  <c r="BG1195" i="2"/>
  <c r="BE1195" i="2"/>
  <c r="BD1195" i="2"/>
  <c r="BC1195" i="2"/>
  <c r="BB1195" i="2"/>
  <c r="BA1195" i="2"/>
  <c r="AZ1195" i="2"/>
  <c r="AY1195" i="2"/>
  <c r="AW1195" i="2"/>
  <c r="AV1195" i="2"/>
  <c r="AU1195" i="2"/>
  <c r="AT1195" i="2"/>
  <c r="AS1195" i="2"/>
  <c r="AR1195" i="2"/>
  <c r="AQ1195" i="2"/>
  <c r="AO1195" i="2"/>
  <c r="AN1195" i="2"/>
  <c r="AM1195" i="2"/>
  <c r="AL1195" i="2"/>
  <c r="AK1195" i="2"/>
  <c r="AJ1195" i="2"/>
  <c r="AI1195" i="2"/>
  <c r="AG1195" i="2"/>
  <c r="AF1195" i="2"/>
  <c r="AE1195" i="2"/>
  <c r="AD1195" i="2"/>
  <c r="AC1195" i="2"/>
  <c r="AB1195" i="2"/>
  <c r="AA1195" i="2"/>
  <c r="W1195" i="2"/>
  <c r="DO1194" i="2"/>
  <c r="DN1194" i="2"/>
  <c r="DM1194" i="2"/>
  <c r="DL1194" i="2"/>
  <c r="DK1194" i="2"/>
  <c r="DI1194" i="2"/>
  <c r="DH1194" i="2"/>
  <c r="DG1194" i="2"/>
  <c r="DF1194" i="2"/>
  <c r="DE1194" i="2"/>
  <c r="DC1194" i="2"/>
  <c r="DB1194" i="2"/>
  <c r="DA1194" i="2"/>
  <c r="CZ1194" i="2"/>
  <c r="CY1194" i="2"/>
  <c r="CW1194" i="2"/>
  <c r="CV1194" i="2"/>
  <c r="CU1194" i="2"/>
  <c r="CT1194" i="2"/>
  <c r="CS1194" i="2"/>
  <c r="CQ1194" i="2"/>
  <c r="CP1194" i="2"/>
  <c r="CO1194" i="2"/>
  <c r="CN1194" i="2"/>
  <c r="CM1194" i="2"/>
  <c r="CK1194" i="2"/>
  <c r="CJ1194" i="2"/>
  <c r="CI1194" i="2"/>
  <c r="CH1194" i="2"/>
  <c r="CG1194" i="2"/>
  <c r="CE1194" i="2"/>
  <c r="CD1194" i="2"/>
  <c r="CC1194" i="2"/>
  <c r="CB1194" i="2"/>
  <c r="CA1194" i="2"/>
  <c r="BY1194" i="2"/>
  <c r="BX1194" i="2"/>
  <c r="BU1194" i="2"/>
  <c r="BS1194" i="2"/>
  <c r="BR1194" i="2"/>
  <c r="BQ1194" i="2"/>
  <c r="BP1194" i="2"/>
  <c r="BO1194" i="2"/>
  <c r="BM1194" i="2"/>
  <c r="BL1194" i="2"/>
  <c r="BK1194" i="2"/>
  <c r="BJ1194" i="2"/>
  <c r="BI1194" i="2"/>
  <c r="BH1194" i="2"/>
  <c r="BG1194" i="2"/>
  <c r="BE1194" i="2"/>
  <c r="BD1194" i="2"/>
  <c r="BC1194" i="2"/>
  <c r="BB1194" i="2"/>
  <c r="BA1194" i="2"/>
  <c r="AZ1194" i="2"/>
  <c r="AY1194" i="2"/>
  <c r="AW1194" i="2"/>
  <c r="AV1194" i="2"/>
  <c r="AU1194" i="2"/>
  <c r="AT1194" i="2"/>
  <c r="AS1194" i="2"/>
  <c r="AR1194" i="2"/>
  <c r="AQ1194" i="2"/>
  <c r="AO1194" i="2"/>
  <c r="AN1194" i="2"/>
  <c r="AM1194" i="2"/>
  <c r="AL1194" i="2"/>
  <c r="AK1194" i="2"/>
  <c r="AJ1194" i="2"/>
  <c r="AI1194" i="2"/>
  <c r="AG1194" i="2"/>
  <c r="AF1194" i="2"/>
  <c r="AE1194" i="2"/>
  <c r="AD1194" i="2"/>
  <c r="AC1194" i="2"/>
  <c r="AB1194" i="2"/>
  <c r="AA1194" i="2"/>
  <c r="W1194" i="2"/>
  <c r="DO1193" i="2"/>
  <c r="DI1193" i="2"/>
  <c r="DC1193" i="2"/>
  <c r="CW1193" i="2"/>
  <c r="CQ1193" i="2"/>
  <c r="CK1193" i="2"/>
  <c r="CE1193" i="2"/>
  <c r="CD1193" i="2"/>
  <c r="CC1193" i="2"/>
  <c r="CB1193" i="2"/>
  <c r="CA1193" i="2"/>
  <c r="BY1193" i="2"/>
  <c r="BS1193" i="2"/>
  <c r="BM1193" i="2"/>
  <c r="BL1193" i="2"/>
  <c r="BK1193" i="2"/>
  <c r="BJ1193" i="2"/>
  <c r="BI1193" i="2"/>
  <c r="BH1193" i="2"/>
  <c r="BG1193" i="2"/>
  <c r="BE1193" i="2"/>
  <c r="BD1193" i="2"/>
  <c r="BC1193" i="2"/>
  <c r="BB1193" i="2"/>
  <c r="BA1193" i="2"/>
  <c r="AZ1193" i="2"/>
  <c r="AY1193" i="2"/>
  <c r="AW1193" i="2"/>
  <c r="AV1193" i="2"/>
  <c r="AU1193" i="2"/>
  <c r="AT1193" i="2"/>
  <c r="AS1193" i="2"/>
  <c r="AR1193" i="2"/>
  <c r="AQ1193" i="2"/>
  <c r="AO1193" i="2"/>
  <c r="AN1193" i="2"/>
  <c r="AM1193" i="2"/>
  <c r="AL1193" i="2"/>
  <c r="AK1193" i="2"/>
  <c r="AJ1193" i="2"/>
  <c r="AI1193" i="2"/>
  <c r="AG1193" i="2"/>
  <c r="DO1192" i="2"/>
  <c r="DI1192" i="2"/>
  <c r="DC1192" i="2"/>
  <c r="CW1192" i="2"/>
  <c r="CQ1192" i="2"/>
  <c r="CK1192" i="2"/>
  <c r="CE1192" i="2"/>
  <c r="CD1192" i="2"/>
  <c r="CC1192" i="2"/>
  <c r="CB1192" i="2"/>
  <c r="CA1192" i="2"/>
  <c r="BY1192" i="2"/>
  <c r="BS1192" i="2"/>
  <c r="BM1192" i="2"/>
  <c r="BL1192" i="2"/>
  <c r="BK1192" i="2"/>
  <c r="BJ1192" i="2"/>
  <c r="BI1192" i="2"/>
  <c r="BH1192" i="2"/>
  <c r="BG1192" i="2"/>
  <c r="BE1192" i="2"/>
  <c r="BD1192" i="2"/>
  <c r="BC1192" i="2"/>
  <c r="BB1192" i="2"/>
  <c r="BA1192" i="2"/>
  <c r="AZ1192" i="2"/>
  <c r="AY1192" i="2"/>
  <c r="AW1192" i="2"/>
  <c r="AV1192" i="2"/>
  <c r="AU1192" i="2"/>
  <c r="AT1192" i="2"/>
  <c r="AS1192" i="2"/>
  <c r="AR1192" i="2"/>
  <c r="AQ1192" i="2"/>
  <c r="AO1192" i="2"/>
  <c r="AN1192" i="2"/>
  <c r="AM1192" i="2"/>
  <c r="AL1192" i="2"/>
  <c r="AK1192" i="2"/>
  <c r="AJ1192" i="2"/>
  <c r="AI1192" i="2"/>
  <c r="AG1192" i="2"/>
  <c r="DO1191" i="2"/>
  <c r="DI1191" i="2"/>
  <c r="DC1191" i="2"/>
  <c r="CW1191" i="2"/>
  <c r="CQ1191" i="2"/>
  <c r="CK1191" i="2"/>
  <c r="CE1191" i="2"/>
  <c r="CD1191" i="2"/>
  <c r="CC1191" i="2"/>
  <c r="CB1191" i="2"/>
  <c r="CA1191" i="2"/>
  <c r="BY1191" i="2"/>
  <c r="BS1191" i="2"/>
  <c r="BM1191" i="2"/>
  <c r="BL1191" i="2"/>
  <c r="BK1191" i="2"/>
  <c r="BJ1191" i="2"/>
  <c r="BI1191" i="2"/>
  <c r="BH1191" i="2"/>
  <c r="BG1191" i="2"/>
  <c r="BE1191" i="2"/>
  <c r="BD1191" i="2"/>
  <c r="BC1191" i="2"/>
  <c r="BB1191" i="2"/>
  <c r="BA1191" i="2"/>
  <c r="AZ1191" i="2"/>
  <c r="AY1191" i="2"/>
  <c r="AW1191" i="2"/>
  <c r="AV1191" i="2"/>
  <c r="AU1191" i="2"/>
  <c r="AT1191" i="2"/>
  <c r="AS1191" i="2"/>
  <c r="AR1191" i="2"/>
  <c r="AQ1191" i="2"/>
  <c r="AO1191" i="2"/>
  <c r="AN1191" i="2"/>
  <c r="AM1191" i="2"/>
  <c r="AL1191" i="2"/>
  <c r="AK1191" i="2"/>
  <c r="AJ1191" i="2"/>
  <c r="AI1191" i="2"/>
  <c r="AG1191" i="2"/>
  <c r="W1191" i="2"/>
  <c r="DO1190" i="2"/>
  <c r="DN1190" i="2"/>
  <c r="DM1190" i="2"/>
  <c r="DL1190" i="2"/>
  <c r="DK1190" i="2"/>
  <c r="DI1190" i="2"/>
  <c r="DH1190" i="2"/>
  <c r="DG1190" i="2"/>
  <c r="DF1190" i="2"/>
  <c r="DE1190" i="2"/>
  <c r="DC1190" i="2"/>
  <c r="DB1190" i="2"/>
  <c r="DA1190" i="2"/>
  <c r="CZ1190" i="2"/>
  <c r="CY1190" i="2"/>
  <c r="CW1190" i="2"/>
  <c r="CV1190" i="2"/>
  <c r="CU1190" i="2"/>
  <c r="CT1190" i="2"/>
  <c r="CS1190" i="2"/>
  <c r="CQ1190" i="2"/>
  <c r="CP1190" i="2"/>
  <c r="CO1190" i="2"/>
  <c r="CN1190" i="2"/>
  <c r="CM1190" i="2"/>
  <c r="CK1190" i="2"/>
  <c r="CJ1190" i="2"/>
  <c r="CI1190" i="2"/>
  <c r="CH1190" i="2"/>
  <c r="CG1190" i="2"/>
  <c r="CE1190" i="2"/>
  <c r="CD1190" i="2"/>
  <c r="CC1190" i="2"/>
  <c r="CB1190" i="2"/>
  <c r="CA1190" i="2"/>
  <c r="BY1190" i="2"/>
  <c r="BX1190" i="2"/>
  <c r="BW1190" i="2"/>
  <c r="BV1190" i="2"/>
  <c r="BU1190" i="2"/>
  <c r="BS1190" i="2"/>
  <c r="BR1190" i="2"/>
  <c r="BQ1190" i="2"/>
  <c r="BP1190" i="2"/>
  <c r="BO1190" i="2"/>
  <c r="BM1190" i="2"/>
  <c r="BL1190" i="2"/>
  <c r="BK1190" i="2"/>
  <c r="BJ1190" i="2"/>
  <c r="BI1190" i="2"/>
  <c r="BH1190" i="2"/>
  <c r="BG1190" i="2"/>
  <c r="BE1190" i="2"/>
  <c r="BD1190" i="2"/>
  <c r="BC1190" i="2"/>
  <c r="BB1190" i="2"/>
  <c r="BA1190" i="2"/>
  <c r="AZ1190" i="2"/>
  <c r="AY1190" i="2"/>
  <c r="AW1190" i="2"/>
  <c r="AV1190" i="2"/>
  <c r="AU1190" i="2"/>
  <c r="AT1190" i="2"/>
  <c r="AS1190" i="2"/>
  <c r="AR1190" i="2"/>
  <c r="AQ1190" i="2"/>
  <c r="AO1190" i="2"/>
  <c r="AN1190" i="2"/>
  <c r="AM1190" i="2"/>
  <c r="AL1190" i="2"/>
  <c r="AK1190" i="2"/>
  <c r="AJ1190" i="2"/>
  <c r="AI1190" i="2"/>
  <c r="AG1190" i="2"/>
  <c r="AF1190" i="2"/>
  <c r="AE1190" i="2"/>
  <c r="AD1190" i="2"/>
  <c r="AC1190" i="2"/>
  <c r="AB1190" i="2"/>
  <c r="AA1190" i="2"/>
  <c r="W1190" i="2"/>
  <c r="DO1189" i="2"/>
  <c r="DN1189" i="2"/>
  <c r="DM1189" i="2"/>
  <c r="DL1189" i="2"/>
  <c r="DK1189" i="2"/>
  <c r="DI1189" i="2"/>
  <c r="DH1189" i="2"/>
  <c r="DG1189" i="2"/>
  <c r="DF1189" i="2"/>
  <c r="DE1189" i="2"/>
  <c r="DC1189" i="2"/>
  <c r="DB1189" i="2"/>
  <c r="DA1189" i="2"/>
  <c r="CZ1189" i="2"/>
  <c r="CY1189" i="2"/>
  <c r="CW1189" i="2"/>
  <c r="CV1189" i="2"/>
  <c r="CU1189" i="2"/>
  <c r="CT1189" i="2"/>
  <c r="CS1189" i="2"/>
  <c r="CQ1189" i="2"/>
  <c r="CP1189" i="2"/>
  <c r="CO1189" i="2"/>
  <c r="CN1189" i="2"/>
  <c r="CM1189" i="2"/>
  <c r="CK1189" i="2"/>
  <c r="CJ1189" i="2"/>
  <c r="CI1189" i="2"/>
  <c r="CH1189" i="2"/>
  <c r="CG1189" i="2"/>
  <c r="CE1189" i="2"/>
  <c r="CD1189" i="2"/>
  <c r="CC1189" i="2"/>
  <c r="CB1189" i="2"/>
  <c r="CA1189" i="2"/>
  <c r="BY1189" i="2"/>
  <c r="BX1189" i="2"/>
  <c r="BW1189" i="2"/>
  <c r="BV1189" i="2"/>
  <c r="BU1189" i="2"/>
  <c r="BS1189" i="2"/>
  <c r="BR1189" i="2"/>
  <c r="BQ1189" i="2"/>
  <c r="BP1189" i="2"/>
  <c r="BO1189" i="2"/>
  <c r="BM1189" i="2"/>
  <c r="BL1189" i="2"/>
  <c r="BK1189" i="2"/>
  <c r="BJ1189" i="2"/>
  <c r="BI1189" i="2"/>
  <c r="BH1189" i="2"/>
  <c r="BG1189" i="2"/>
  <c r="BE1189" i="2"/>
  <c r="BD1189" i="2"/>
  <c r="BC1189" i="2"/>
  <c r="BB1189" i="2"/>
  <c r="BA1189" i="2"/>
  <c r="AZ1189" i="2"/>
  <c r="AY1189" i="2"/>
  <c r="AW1189" i="2"/>
  <c r="AV1189" i="2"/>
  <c r="AU1189" i="2"/>
  <c r="AT1189" i="2"/>
  <c r="AS1189" i="2"/>
  <c r="AR1189" i="2"/>
  <c r="AQ1189" i="2"/>
  <c r="AO1189" i="2"/>
  <c r="AN1189" i="2"/>
  <c r="AM1189" i="2"/>
  <c r="AL1189" i="2"/>
  <c r="AK1189" i="2"/>
  <c r="AJ1189" i="2"/>
  <c r="AI1189" i="2"/>
  <c r="AG1189" i="2"/>
  <c r="AF1189" i="2"/>
  <c r="AE1189" i="2"/>
  <c r="AD1189" i="2"/>
  <c r="AC1189" i="2"/>
  <c r="AB1189" i="2"/>
  <c r="AA1189" i="2"/>
  <c r="W1189" i="2"/>
  <c r="DO1188" i="2"/>
  <c r="DN1188" i="2"/>
  <c r="DM1188" i="2"/>
  <c r="DL1188" i="2"/>
  <c r="DK1188" i="2"/>
  <c r="DI1188" i="2"/>
  <c r="DH1188" i="2"/>
  <c r="DG1188" i="2"/>
  <c r="DF1188" i="2"/>
  <c r="DE1188" i="2"/>
  <c r="DC1188" i="2"/>
  <c r="DB1188" i="2"/>
  <c r="DA1188" i="2"/>
  <c r="CZ1188" i="2"/>
  <c r="CY1188" i="2"/>
  <c r="CW1188" i="2"/>
  <c r="CV1188" i="2"/>
  <c r="CU1188" i="2"/>
  <c r="CT1188" i="2"/>
  <c r="CS1188" i="2"/>
  <c r="CQ1188" i="2"/>
  <c r="CP1188" i="2"/>
  <c r="CO1188" i="2"/>
  <c r="CN1188" i="2"/>
  <c r="CM1188" i="2"/>
  <c r="CK1188" i="2"/>
  <c r="CJ1188" i="2"/>
  <c r="CI1188" i="2"/>
  <c r="CH1188" i="2"/>
  <c r="CG1188" i="2"/>
  <c r="CE1188" i="2"/>
  <c r="CD1188" i="2"/>
  <c r="CC1188" i="2"/>
  <c r="CB1188" i="2"/>
  <c r="CA1188" i="2"/>
  <c r="BY1188" i="2"/>
  <c r="BX1188" i="2"/>
  <c r="BW1188" i="2"/>
  <c r="BV1188" i="2"/>
  <c r="BU1188" i="2"/>
  <c r="BS1188" i="2"/>
  <c r="BR1188" i="2"/>
  <c r="BQ1188" i="2"/>
  <c r="BP1188" i="2"/>
  <c r="BO1188" i="2"/>
  <c r="BM1188" i="2"/>
  <c r="BL1188" i="2"/>
  <c r="BK1188" i="2"/>
  <c r="BJ1188" i="2"/>
  <c r="BI1188" i="2"/>
  <c r="BH1188" i="2"/>
  <c r="BG1188" i="2"/>
  <c r="BE1188" i="2"/>
  <c r="BD1188" i="2"/>
  <c r="BC1188" i="2"/>
  <c r="BB1188" i="2"/>
  <c r="BA1188" i="2"/>
  <c r="AZ1188" i="2"/>
  <c r="AY1188" i="2"/>
  <c r="AW1188" i="2"/>
  <c r="AV1188" i="2"/>
  <c r="AU1188" i="2"/>
  <c r="AT1188" i="2"/>
  <c r="AS1188" i="2"/>
  <c r="AR1188" i="2"/>
  <c r="AQ1188" i="2"/>
  <c r="AO1188" i="2"/>
  <c r="AN1188" i="2"/>
  <c r="AM1188" i="2"/>
  <c r="AL1188" i="2"/>
  <c r="AK1188" i="2"/>
  <c r="AJ1188" i="2"/>
  <c r="AI1188" i="2"/>
  <c r="AG1188" i="2"/>
  <c r="AF1188" i="2"/>
  <c r="AE1188" i="2"/>
  <c r="AD1188" i="2"/>
  <c r="AC1188" i="2"/>
  <c r="AB1188" i="2"/>
  <c r="AA1188" i="2"/>
  <c r="W1188" i="2"/>
  <c r="DO1187" i="2"/>
  <c r="DN1187" i="2"/>
  <c r="DM1187" i="2"/>
  <c r="DL1187" i="2"/>
  <c r="DK1187" i="2"/>
  <c r="DI1187" i="2"/>
  <c r="DH1187" i="2"/>
  <c r="DG1187" i="2"/>
  <c r="DF1187" i="2"/>
  <c r="DE1187" i="2"/>
  <c r="DC1187" i="2"/>
  <c r="DB1187" i="2"/>
  <c r="DA1187" i="2"/>
  <c r="CZ1187" i="2"/>
  <c r="CY1187" i="2"/>
  <c r="CW1187" i="2"/>
  <c r="CV1187" i="2"/>
  <c r="CU1187" i="2"/>
  <c r="CT1187" i="2"/>
  <c r="CS1187" i="2"/>
  <c r="CQ1187" i="2"/>
  <c r="CP1187" i="2"/>
  <c r="CO1187" i="2"/>
  <c r="CN1187" i="2"/>
  <c r="CM1187" i="2"/>
  <c r="CK1187" i="2"/>
  <c r="CJ1187" i="2"/>
  <c r="CI1187" i="2"/>
  <c r="CH1187" i="2"/>
  <c r="CG1187" i="2"/>
  <c r="CE1187" i="2"/>
  <c r="CD1187" i="2"/>
  <c r="CC1187" i="2"/>
  <c r="CB1187" i="2"/>
  <c r="CA1187" i="2"/>
  <c r="BY1187" i="2"/>
  <c r="BX1187" i="2"/>
  <c r="BW1187" i="2"/>
  <c r="BV1187" i="2"/>
  <c r="BU1187" i="2"/>
  <c r="BS1187" i="2"/>
  <c r="BR1187" i="2"/>
  <c r="BQ1187" i="2"/>
  <c r="BP1187" i="2"/>
  <c r="BO1187" i="2"/>
  <c r="BM1187" i="2"/>
  <c r="BL1187" i="2"/>
  <c r="BK1187" i="2"/>
  <c r="BJ1187" i="2"/>
  <c r="BI1187" i="2"/>
  <c r="BH1187" i="2"/>
  <c r="BG1187" i="2"/>
  <c r="BE1187" i="2"/>
  <c r="BD1187" i="2"/>
  <c r="BC1187" i="2"/>
  <c r="BB1187" i="2"/>
  <c r="BA1187" i="2"/>
  <c r="AZ1187" i="2"/>
  <c r="AY1187" i="2"/>
  <c r="AW1187" i="2"/>
  <c r="AV1187" i="2"/>
  <c r="AU1187" i="2"/>
  <c r="AT1187" i="2"/>
  <c r="AS1187" i="2"/>
  <c r="AR1187" i="2"/>
  <c r="AQ1187" i="2"/>
  <c r="AO1187" i="2"/>
  <c r="AN1187" i="2"/>
  <c r="AM1187" i="2"/>
  <c r="AL1187" i="2"/>
  <c r="AK1187" i="2"/>
  <c r="AJ1187" i="2"/>
  <c r="AI1187" i="2"/>
  <c r="AG1187" i="2"/>
  <c r="AF1187" i="2"/>
  <c r="AE1187" i="2"/>
  <c r="AD1187" i="2"/>
  <c r="AC1187" i="2"/>
  <c r="AB1187" i="2"/>
  <c r="AA1187" i="2"/>
  <c r="W1187" i="2"/>
  <c r="DO1186" i="2"/>
  <c r="DI1186" i="2"/>
  <c r="DC1186" i="2"/>
  <c r="CW1186" i="2"/>
  <c r="CQ1186" i="2"/>
  <c r="CK1186" i="2"/>
  <c r="CE1186" i="2"/>
  <c r="CD1186" i="2"/>
  <c r="CC1186" i="2"/>
  <c r="CB1186" i="2"/>
  <c r="CA1186" i="2"/>
  <c r="BY1186" i="2"/>
  <c r="BS1186" i="2"/>
  <c r="BM1186" i="2"/>
  <c r="BL1186" i="2"/>
  <c r="BK1186" i="2"/>
  <c r="BJ1186" i="2"/>
  <c r="BI1186" i="2"/>
  <c r="BH1186" i="2"/>
  <c r="BG1186" i="2"/>
  <c r="BE1186" i="2"/>
  <c r="BD1186" i="2"/>
  <c r="BC1186" i="2"/>
  <c r="BB1186" i="2"/>
  <c r="BA1186" i="2"/>
  <c r="AZ1186" i="2"/>
  <c r="AY1186" i="2"/>
  <c r="AW1186" i="2"/>
  <c r="AV1186" i="2"/>
  <c r="AU1186" i="2"/>
  <c r="AT1186" i="2"/>
  <c r="AS1186" i="2"/>
  <c r="AR1186" i="2"/>
  <c r="AQ1186" i="2"/>
  <c r="AO1186" i="2"/>
  <c r="AN1186" i="2"/>
  <c r="AM1186" i="2"/>
  <c r="AL1186" i="2"/>
  <c r="AK1186" i="2"/>
  <c r="AJ1186" i="2"/>
  <c r="AI1186" i="2"/>
  <c r="AG1186" i="2"/>
  <c r="DO1185" i="2"/>
  <c r="DI1185" i="2"/>
  <c r="DC1185" i="2"/>
  <c r="CW1185" i="2"/>
  <c r="CQ1185" i="2"/>
  <c r="CK1185" i="2"/>
  <c r="CE1185" i="2"/>
  <c r="CD1185" i="2"/>
  <c r="CC1185" i="2"/>
  <c r="CB1185" i="2"/>
  <c r="CA1185" i="2"/>
  <c r="BY1185" i="2"/>
  <c r="BS1185" i="2"/>
  <c r="BM1185" i="2"/>
  <c r="BL1185" i="2"/>
  <c r="BK1185" i="2"/>
  <c r="BJ1185" i="2"/>
  <c r="BI1185" i="2"/>
  <c r="BH1185" i="2"/>
  <c r="BG1185" i="2"/>
  <c r="BE1185" i="2"/>
  <c r="BD1185" i="2"/>
  <c r="BC1185" i="2"/>
  <c r="BB1185" i="2"/>
  <c r="BA1185" i="2"/>
  <c r="AZ1185" i="2"/>
  <c r="AY1185" i="2"/>
  <c r="AW1185" i="2"/>
  <c r="AV1185" i="2"/>
  <c r="AU1185" i="2"/>
  <c r="AT1185" i="2"/>
  <c r="AS1185" i="2"/>
  <c r="AR1185" i="2"/>
  <c r="AQ1185" i="2"/>
  <c r="AO1185" i="2"/>
  <c r="AN1185" i="2"/>
  <c r="AM1185" i="2"/>
  <c r="AL1185" i="2"/>
  <c r="AK1185" i="2"/>
  <c r="AJ1185" i="2"/>
  <c r="AI1185" i="2"/>
  <c r="AG1185" i="2"/>
  <c r="W1185" i="2"/>
  <c r="DO1184" i="2"/>
  <c r="DN1184" i="2"/>
  <c r="DM1184" i="2"/>
  <c r="DL1184" i="2"/>
  <c r="DK1184" i="2"/>
  <c r="DI1184" i="2"/>
  <c r="DH1184" i="2"/>
  <c r="DG1184" i="2"/>
  <c r="DF1184" i="2"/>
  <c r="DE1184" i="2"/>
  <c r="DC1184" i="2"/>
  <c r="DB1184" i="2"/>
  <c r="DA1184" i="2"/>
  <c r="CZ1184" i="2"/>
  <c r="CY1184" i="2"/>
  <c r="CW1184" i="2"/>
  <c r="CV1184" i="2"/>
  <c r="CU1184" i="2"/>
  <c r="CT1184" i="2"/>
  <c r="CS1184" i="2"/>
  <c r="CQ1184" i="2"/>
  <c r="CP1184" i="2"/>
  <c r="CO1184" i="2"/>
  <c r="CN1184" i="2"/>
  <c r="CM1184" i="2"/>
  <c r="CK1184" i="2"/>
  <c r="CJ1184" i="2"/>
  <c r="CI1184" i="2"/>
  <c r="CH1184" i="2"/>
  <c r="CG1184" i="2"/>
  <c r="CE1184" i="2"/>
  <c r="CD1184" i="2"/>
  <c r="CC1184" i="2"/>
  <c r="CB1184" i="2"/>
  <c r="CA1184" i="2"/>
  <c r="BY1184" i="2"/>
  <c r="BX1184" i="2"/>
  <c r="BW1184" i="2"/>
  <c r="BV1184" i="2"/>
  <c r="BU1184" i="2"/>
  <c r="BS1184" i="2"/>
  <c r="BR1184" i="2"/>
  <c r="BQ1184" i="2"/>
  <c r="BP1184" i="2"/>
  <c r="BO1184" i="2"/>
  <c r="BM1184" i="2"/>
  <c r="BL1184" i="2"/>
  <c r="BK1184" i="2"/>
  <c r="BJ1184" i="2"/>
  <c r="BI1184" i="2"/>
  <c r="BH1184" i="2"/>
  <c r="BG1184" i="2"/>
  <c r="BE1184" i="2"/>
  <c r="BD1184" i="2"/>
  <c r="BC1184" i="2"/>
  <c r="BB1184" i="2"/>
  <c r="BA1184" i="2"/>
  <c r="AZ1184" i="2"/>
  <c r="AY1184" i="2"/>
  <c r="AW1184" i="2"/>
  <c r="AV1184" i="2"/>
  <c r="AU1184" i="2"/>
  <c r="AT1184" i="2"/>
  <c r="AS1184" i="2"/>
  <c r="AR1184" i="2"/>
  <c r="AQ1184" i="2"/>
  <c r="AO1184" i="2"/>
  <c r="AN1184" i="2"/>
  <c r="AM1184" i="2"/>
  <c r="AL1184" i="2"/>
  <c r="AK1184" i="2"/>
  <c r="AJ1184" i="2"/>
  <c r="AI1184" i="2"/>
  <c r="AG1184" i="2"/>
  <c r="AF1184" i="2"/>
  <c r="AE1184" i="2"/>
  <c r="AD1184" i="2"/>
  <c r="AC1184" i="2"/>
  <c r="AB1184" i="2"/>
  <c r="AA1184" i="2"/>
  <c r="W1184" i="2"/>
  <c r="DO1183" i="2"/>
  <c r="DN1183" i="2"/>
  <c r="DM1183" i="2"/>
  <c r="DL1183" i="2"/>
  <c r="DK1183" i="2"/>
  <c r="DI1183" i="2"/>
  <c r="DH1183" i="2"/>
  <c r="DG1183" i="2"/>
  <c r="DF1183" i="2"/>
  <c r="DE1183" i="2"/>
  <c r="DC1183" i="2"/>
  <c r="DB1183" i="2"/>
  <c r="DA1183" i="2"/>
  <c r="CZ1183" i="2"/>
  <c r="CY1183" i="2"/>
  <c r="CW1183" i="2"/>
  <c r="CV1183" i="2"/>
  <c r="CU1183" i="2"/>
  <c r="CT1183" i="2"/>
  <c r="CS1183" i="2"/>
  <c r="CQ1183" i="2"/>
  <c r="CP1183" i="2"/>
  <c r="CO1183" i="2"/>
  <c r="CN1183" i="2"/>
  <c r="CM1183" i="2"/>
  <c r="CK1183" i="2"/>
  <c r="CJ1183" i="2"/>
  <c r="CI1183" i="2"/>
  <c r="CH1183" i="2"/>
  <c r="CG1183" i="2"/>
  <c r="CE1183" i="2"/>
  <c r="CD1183" i="2"/>
  <c r="CC1183" i="2"/>
  <c r="CB1183" i="2"/>
  <c r="CA1183" i="2"/>
  <c r="BY1183" i="2"/>
  <c r="BX1183" i="2"/>
  <c r="BW1183" i="2"/>
  <c r="BV1183" i="2"/>
  <c r="BU1183" i="2"/>
  <c r="BS1183" i="2"/>
  <c r="BR1183" i="2"/>
  <c r="BQ1183" i="2"/>
  <c r="BP1183" i="2"/>
  <c r="BO1183" i="2"/>
  <c r="BM1183" i="2"/>
  <c r="BL1183" i="2"/>
  <c r="BK1183" i="2"/>
  <c r="BJ1183" i="2"/>
  <c r="BI1183" i="2"/>
  <c r="BH1183" i="2"/>
  <c r="BG1183" i="2"/>
  <c r="BE1183" i="2"/>
  <c r="BD1183" i="2"/>
  <c r="BC1183" i="2"/>
  <c r="BB1183" i="2"/>
  <c r="BA1183" i="2"/>
  <c r="AZ1183" i="2"/>
  <c r="AY1183" i="2"/>
  <c r="AW1183" i="2"/>
  <c r="AV1183" i="2"/>
  <c r="AU1183" i="2"/>
  <c r="AT1183" i="2"/>
  <c r="AS1183" i="2"/>
  <c r="AR1183" i="2"/>
  <c r="AQ1183" i="2"/>
  <c r="AO1183" i="2"/>
  <c r="AN1183" i="2"/>
  <c r="AM1183" i="2"/>
  <c r="AL1183" i="2"/>
  <c r="AK1183" i="2"/>
  <c r="AJ1183" i="2"/>
  <c r="AI1183" i="2"/>
  <c r="AG1183" i="2"/>
  <c r="AF1183" i="2"/>
  <c r="AE1183" i="2"/>
  <c r="AD1183" i="2"/>
  <c r="AC1183" i="2"/>
  <c r="AB1183" i="2"/>
  <c r="AA1183" i="2"/>
  <c r="W1183" i="2"/>
  <c r="DO1182" i="2"/>
  <c r="DN1182" i="2"/>
  <c r="DM1182" i="2"/>
  <c r="DL1182" i="2"/>
  <c r="DK1182" i="2"/>
  <c r="DI1182" i="2"/>
  <c r="DH1182" i="2"/>
  <c r="DG1182" i="2"/>
  <c r="DF1182" i="2"/>
  <c r="DE1182" i="2"/>
  <c r="DC1182" i="2"/>
  <c r="DB1182" i="2"/>
  <c r="DA1182" i="2"/>
  <c r="CZ1182" i="2"/>
  <c r="CY1182" i="2"/>
  <c r="CW1182" i="2"/>
  <c r="CV1182" i="2"/>
  <c r="CU1182" i="2"/>
  <c r="CT1182" i="2"/>
  <c r="CS1182" i="2"/>
  <c r="CQ1182" i="2"/>
  <c r="CP1182" i="2"/>
  <c r="CO1182" i="2"/>
  <c r="CN1182" i="2"/>
  <c r="CM1182" i="2"/>
  <c r="CK1182" i="2"/>
  <c r="CJ1182" i="2"/>
  <c r="CI1182" i="2"/>
  <c r="CH1182" i="2"/>
  <c r="CG1182" i="2"/>
  <c r="CE1182" i="2"/>
  <c r="CD1182" i="2"/>
  <c r="CC1182" i="2"/>
  <c r="CB1182" i="2"/>
  <c r="CA1182" i="2"/>
  <c r="BY1182" i="2"/>
  <c r="BX1182" i="2"/>
  <c r="BW1182" i="2"/>
  <c r="BV1182" i="2"/>
  <c r="BU1182" i="2"/>
  <c r="BS1182" i="2"/>
  <c r="BR1182" i="2"/>
  <c r="BQ1182" i="2"/>
  <c r="BP1182" i="2"/>
  <c r="BO1182" i="2"/>
  <c r="BM1182" i="2"/>
  <c r="BL1182" i="2"/>
  <c r="BK1182" i="2"/>
  <c r="BJ1182" i="2"/>
  <c r="BI1182" i="2"/>
  <c r="BH1182" i="2"/>
  <c r="BG1182" i="2"/>
  <c r="BE1182" i="2"/>
  <c r="BD1182" i="2"/>
  <c r="BC1182" i="2"/>
  <c r="BB1182" i="2"/>
  <c r="BA1182" i="2"/>
  <c r="AZ1182" i="2"/>
  <c r="AY1182" i="2"/>
  <c r="AW1182" i="2"/>
  <c r="AV1182" i="2"/>
  <c r="AU1182" i="2"/>
  <c r="AT1182" i="2"/>
  <c r="AS1182" i="2"/>
  <c r="AR1182" i="2"/>
  <c r="AQ1182" i="2"/>
  <c r="AO1182" i="2"/>
  <c r="AN1182" i="2"/>
  <c r="AM1182" i="2"/>
  <c r="AL1182" i="2"/>
  <c r="AK1182" i="2"/>
  <c r="AJ1182" i="2"/>
  <c r="AI1182" i="2"/>
  <c r="AG1182" i="2"/>
  <c r="AF1182" i="2"/>
  <c r="AE1182" i="2"/>
  <c r="AD1182" i="2"/>
  <c r="AC1182" i="2"/>
  <c r="AB1182" i="2"/>
  <c r="AA1182" i="2"/>
  <c r="W1182" i="2"/>
  <c r="DO1181" i="2"/>
  <c r="DN1181" i="2"/>
  <c r="DM1181" i="2"/>
  <c r="DL1181" i="2"/>
  <c r="DK1181" i="2"/>
  <c r="DI1181" i="2"/>
  <c r="DH1181" i="2"/>
  <c r="DG1181" i="2"/>
  <c r="DF1181" i="2"/>
  <c r="DE1181" i="2"/>
  <c r="DC1181" i="2"/>
  <c r="DB1181" i="2"/>
  <c r="DA1181" i="2"/>
  <c r="CZ1181" i="2"/>
  <c r="CY1181" i="2"/>
  <c r="CW1181" i="2"/>
  <c r="CV1181" i="2"/>
  <c r="CU1181" i="2"/>
  <c r="CT1181" i="2"/>
  <c r="CS1181" i="2"/>
  <c r="CQ1181" i="2"/>
  <c r="CP1181" i="2"/>
  <c r="CO1181" i="2"/>
  <c r="CN1181" i="2"/>
  <c r="CM1181" i="2"/>
  <c r="CK1181" i="2"/>
  <c r="CJ1181" i="2"/>
  <c r="CI1181" i="2"/>
  <c r="CH1181" i="2"/>
  <c r="CG1181" i="2"/>
  <c r="CE1181" i="2"/>
  <c r="CD1181" i="2"/>
  <c r="CC1181" i="2"/>
  <c r="CB1181" i="2"/>
  <c r="CA1181" i="2"/>
  <c r="BY1181" i="2"/>
  <c r="BX1181" i="2"/>
  <c r="BW1181" i="2"/>
  <c r="BV1181" i="2"/>
  <c r="BU1181" i="2"/>
  <c r="BS1181" i="2"/>
  <c r="BR1181" i="2"/>
  <c r="BQ1181" i="2"/>
  <c r="BP1181" i="2"/>
  <c r="BO1181" i="2"/>
  <c r="BM1181" i="2"/>
  <c r="BL1181" i="2"/>
  <c r="BK1181" i="2"/>
  <c r="BJ1181" i="2"/>
  <c r="BI1181" i="2"/>
  <c r="BH1181" i="2"/>
  <c r="BG1181" i="2"/>
  <c r="BE1181" i="2"/>
  <c r="BD1181" i="2"/>
  <c r="BC1181" i="2"/>
  <c r="BB1181" i="2"/>
  <c r="BA1181" i="2"/>
  <c r="AZ1181" i="2"/>
  <c r="AY1181" i="2"/>
  <c r="AW1181" i="2"/>
  <c r="AV1181" i="2"/>
  <c r="AU1181" i="2"/>
  <c r="AT1181" i="2"/>
  <c r="AS1181" i="2"/>
  <c r="AR1181" i="2"/>
  <c r="AQ1181" i="2"/>
  <c r="AO1181" i="2"/>
  <c r="AN1181" i="2"/>
  <c r="AM1181" i="2"/>
  <c r="AL1181" i="2"/>
  <c r="AK1181" i="2"/>
  <c r="AJ1181" i="2"/>
  <c r="AI1181" i="2"/>
  <c r="AG1181" i="2"/>
  <c r="AF1181" i="2"/>
  <c r="AE1181" i="2"/>
  <c r="AD1181" i="2"/>
  <c r="AC1181" i="2"/>
  <c r="AB1181" i="2"/>
  <c r="AA1181" i="2"/>
  <c r="W1181" i="2"/>
  <c r="DO1180" i="2"/>
  <c r="DI1180" i="2"/>
  <c r="DC1180" i="2"/>
  <c r="CW1180" i="2"/>
  <c r="CQ1180" i="2"/>
  <c r="CK1180" i="2"/>
  <c r="CE1180" i="2"/>
  <c r="CD1180" i="2"/>
  <c r="CC1180" i="2"/>
  <c r="CB1180" i="2"/>
  <c r="CA1180" i="2"/>
  <c r="BY1180" i="2"/>
  <c r="BS1180" i="2"/>
  <c r="BM1180" i="2"/>
  <c r="BL1180" i="2"/>
  <c r="BK1180" i="2"/>
  <c r="BJ1180" i="2"/>
  <c r="BI1180" i="2"/>
  <c r="BH1180" i="2"/>
  <c r="BG1180" i="2"/>
  <c r="BE1180" i="2"/>
  <c r="BD1180" i="2"/>
  <c r="BC1180" i="2"/>
  <c r="BB1180" i="2"/>
  <c r="BA1180" i="2"/>
  <c r="AZ1180" i="2"/>
  <c r="AY1180" i="2"/>
  <c r="AW1180" i="2"/>
  <c r="AV1180" i="2"/>
  <c r="AU1180" i="2"/>
  <c r="AT1180" i="2"/>
  <c r="AS1180" i="2"/>
  <c r="AR1180" i="2"/>
  <c r="AQ1180" i="2"/>
  <c r="AO1180" i="2"/>
  <c r="AN1180" i="2"/>
  <c r="AM1180" i="2"/>
  <c r="AL1180" i="2"/>
  <c r="AK1180" i="2"/>
  <c r="AJ1180" i="2"/>
  <c r="AI1180" i="2"/>
  <c r="AG1180" i="2"/>
  <c r="DO1179" i="2"/>
  <c r="DI1179" i="2"/>
  <c r="DC1179" i="2"/>
  <c r="CW1179" i="2"/>
  <c r="CQ1179" i="2"/>
  <c r="CK1179" i="2"/>
  <c r="CE1179" i="2"/>
  <c r="CD1179" i="2"/>
  <c r="CC1179" i="2"/>
  <c r="CB1179" i="2"/>
  <c r="CA1179" i="2"/>
  <c r="BY1179" i="2"/>
  <c r="DS34" i="2" s="1"/>
  <c r="BS1179" i="2"/>
  <c r="BM1179" i="2"/>
  <c r="BL1179" i="2"/>
  <c r="BK1179" i="2"/>
  <c r="BJ1179" i="2"/>
  <c r="BI1179" i="2"/>
  <c r="BH1179" i="2"/>
  <c r="BG1179" i="2"/>
  <c r="BE1179" i="2"/>
  <c r="BD1179" i="2"/>
  <c r="BC1179" i="2"/>
  <c r="BB1179" i="2"/>
  <c r="BA1179" i="2"/>
  <c r="AZ1179" i="2"/>
  <c r="AY1179" i="2"/>
  <c r="AW1179" i="2"/>
  <c r="AV1179" i="2"/>
  <c r="AU1179" i="2"/>
  <c r="AT1179" i="2"/>
  <c r="AS1179" i="2"/>
  <c r="AR1179" i="2"/>
  <c r="AQ1179" i="2"/>
  <c r="AO1179" i="2"/>
  <c r="AN1179" i="2"/>
  <c r="AM1179" i="2"/>
  <c r="AL1179" i="2"/>
  <c r="AK1179" i="2"/>
  <c r="AJ1179" i="2"/>
  <c r="AI1179" i="2"/>
  <c r="AG1179" i="2"/>
  <c r="W1179" i="2"/>
  <c r="DO1178" i="2"/>
  <c r="DN1178" i="2"/>
  <c r="DM1178" i="2"/>
  <c r="DL1178" i="2"/>
  <c r="DK1178" i="2"/>
  <c r="DI1178" i="2"/>
  <c r="DH1178" i="2"/>
  <c r="DG1178" i="2"/>
  <c r="DF1178" i="2"/>
  <c r="DE1178" i="2"/>
  <c r="DC1178" i="2"/>
  <c r="DB1178" i="2"/>
  <c r="DA1178" i="2"/>
  <c r="CZ1178" i="2"/>
  <c r="CY1178" i="2"/>
  <c r="CW1178" i="2"/>
  <c r="CV1178" i="2"/>
  <c r="CU1178" i="2"/>
  <c r="CT1178" i="2"/>
  <c r="CS1178" i="2"/>
  <c r="CQ1178" i="2"/>
  <c r="CP1178" i="2"/>
  <c r="CO1178" i="2"/>
  <c r="CN1178" i="2"/>
  <c r="CM1178" i="2"/>
  <c r="CK1178" i="2"/>
  <c r="CJ1178" i="2"/>
  <c r="CI1178" i="2"/>
  <c r="CH1178" i="2"/>
  <c r="CG1178" i="2"/>
  <c r="CE1178" i="2"/>
  <c r="CD1178" i="2"/>
  <c r="CC1178" i="2"/>
  <c r="CB1178" i="2"/>
  <c r="CA1178" i="2"/>
  <c r="BY1178" i="2"/>
  <c r="BX1178" i="2"/>
  <c r="BW1178" i="2"/>
  <c r="BV1178" i="2"/>
  <c r="BU1178" i="2"/>
  <c r="BS1178" i="2"/>
  <c r="BR1178" i="2"/>
  <c r="BQ1178" i="2"/>
  <c r="BP1178" i="2"/>
  <c r="BO1178" i="2"/>
  <c r="BM1178" i="2"/>
  <c r="BL1178" i="2"/>
  <c r="BK1178" i="2"/>
  <c r="BJ1178" i="2"/>
  <c r="BI1178" i="2"/>
  <c r="BH1178" i="2"/>
  <c r="BG1178" i="2"/>
  <c r="BE1178" i="2"/>
  <c r="BD1178" i="2"/>
  <c r="BC1178" i="2"/>
  <c r="BB1178" i="2"/>
  <c r="BA1178" i="2"/>
  <c r="AZ1178" i="2"/>
  <c r="AY1178" i="2"/>
  <c r="AW1178" i="2"/>
  <c r="AV1178" i="2"/>
  <c r="AU1178" i="2"/>
  <c r="AT1178" i="2"/>
  <c r="AS1178" i="2"/>
  <c r="AR1178" i="2"/>
  <c r="AQ1178" i="2"/>
  <c r="AO1178" i="2"/>
  <c r="AN1178" i="2"/>
  <c r="AM1178" i="2"/>
  <c r="AL1178" i="2"/>
  <c r="AK1178" i="2"/>
  <c r="AJ1178" i="2"/>
  <c r="AI1178" i="2"/>
  <c r="AG1178" i="2"/>
  <c r="AF1178" i="2"/>
  <c r="AE1178" i="2"/>
  <c r="AD1178" i="2"/>
  <c r="AC1178" i="2"/>
  <c r="AB1178" i="2"/>
  <c r="AA1178" i="2"/>
  <c r="W1178" i="2"/>
  <c r="DO1177" i="2"/>
  <c r="DN1177" i="2"/>
  <c r="DM1177" i="2"/>
  <c r="DL1177" i="2"/>
  <c r="DK1177" i="2"/>
  <c r="DI1177" i="2"/>
  <c r="DH1177" i="2"/>
  <c r="DG1177" i="2"/>
  <c r="DF1177" i="2"/>
  <c r="DE1177" i="2"/>
  <c r="DC1177" i="2"/>
  <c r="DB1177" i="2"/>
  <c r="DA1177" i="2"/>
  <c r="CZ1177" i="2"/>
  <c r="CY1177" i="2"/>
  <c r="CW1177" i="2"/>
  <c r="CV1177" i="2"/>
  <c r="CU1177" i="2"/>
  <c r="CT1177" i="2"/>
  <c r="CS1177" i="2"/>
  <c r="CQ1177" i="2"/>
  <c r="CP1177" i="2"/>
  <c r="CO1177" i="2"/>
  <c r="CN1177" i="2"/>
  <c r="CM1177" i="2"/>
  <c r="CK1177" i="2"/>
  <c r="CJ1177" i="2"/>
  <c r="CI1177" i="2"/>
  <c r="CH1177" i="2"/>
  <c r="CG1177" i="2"/>
  <c r="CE1177" i="2"/>
  <c r="CD1177" i="2"/>
  <c r="CC1177" i="2"/>
  <c r="CB1177" i="2"/>
  <c r="CA1177" i="2"/>
  <c r="BY1177" i="2"/>
  <c r="BX1177" i="2"/>
  <c r="BW1177" i="2"/>
  <c r="BV1177" i="2"/>
  <c r="BU1177" i="2"/>
  <c r="BS1177" i="2"/>
  <c r="BR1177" i="2"/>
  <c r="BQ1177" i="2"/>
  <c r="BP1177" i="2"/>
  <c r="BO1177" i="2"/>
  <c r="BM1177" i="2"/>
  <c r="BL1177" i="2"/>
  <c r="BK1177" i="2"/>
  <c r="BJ1177" i="2"/>
  <c r="BI1177" i="2"/>
  <c r="BH1177" i="2"/>
  <c r="BG1177" i="2"/>
  <c r="BE1177" i="2"/>
  <c r="BD1177" i="2"/>
  <c r="BC1177" i="2"/>
  <c r="BB1177" i="2"/>
  <c r="BA1177" i="2"/>
  <c r="AZ1177" i="2"/>
  <c r="AY1177" i="2"/>
  <c r="AW1177" i="2"/>
  <c r="AV1177" i="2"/>
  <c r="AU1177" i="2"/>
  <c r="AT1177" i="2"/>
  <c r="AS1177" i="2"/>
  <c r="AR1177" i="2"/>
  <c r="AQ1177" i="2"/>
  <c r="AO1177" i="2"/>
  <c r="AN1177" i="2"/>
  <c r="AM1177" i="2"/>
  <c r="AL1177" i="2"/>
  <c r="AK1177" i="2"/>
  <c r="AJ1177" i="2"/>
  <c r="AI1177" i="2"/>
  <c r="AG1177" i="2"/>
  <c r="AF1177" i="2"/>
  <c r="AE1177" i="2"/>
  <c r="AD1177" i="2"/>
  <c r="AC1177" i="2"/>
  <c r="AB1177" i="2"/>
  <c r="AA1177" i="2"/>
  <c r="W1177" i="2"/>
  <c r="DO1176" i="2"/>
  <c r="DN1176" i="2"/>
  <c r="DM1176" i="2"/>
  <c r="DL1176" i="2"/>
  <c r="DK1176" i="2"/>
  <c r="DI1176" i="2"/>
  <c r="DH1176" i="2"/>
  <c r="DG1176" i="2"/>
  <c r="DF1176" i="2"/>
  <c r="DE1176" i="2"/>
  <c r="DC1176" i="2"/>
  <c r="DB1176" i="2"/>
  <c r="DA1176" i="2"/>
  <c r="CZ1176" i="2"/>
  <c r="CY1176" i="2"/>
  <c r="CW1176" i="2"/>
  <c r="CV1176" i="2"/>
  <c r="CU1176" i="2"/>
  <c r="CT1176" i="2"/>
  <c r="CS1176" i="2"/>
  <c r="CQ1176" i="2"/>
  <c r="CP1176" i="2"/>
  <c r="CO1176" i="2"/>
  <c r="CN1176" i="2"/>
  <c r="CM1176" i="2"/>
  <c r="CK1176" i="2"/>
  <c r="CJ1176" i="2"/>
  <c r="CI1176" i="2"/>
  <c r="CH1176" i="2"/>
  <c r="CG1176" i="2"/>
  <c r="CE1176" i="2"/>
  <c r="CD1176" i="2"/>
  <c r="CC1176" i="2"/>
  <c r="CB1176" i="2"/>
  <c r="CA1176" i="2"/>
  <c r="BY1176" i="2"/>
  <c r="BX1176" i="2"/>
  <c r="BW1176" i="2"/>
  <c r="BV1176" i="2"/>
  <c r="BU1176" i="2"/>
  <c r="BS1176" i="2"/>
  <c r="BR1176" i="2"/>
  <c r="BQ1176" i="2"/>
  <c r="BP1176" i="2"/>
  <c r="BO1176" i="2"/>
  <c r="BM1176" i="2"/>
  <c r="BL1176" i="2"/>
  <c r="BK1176" i="2"/>
  <c r="BJ1176" i="2"/>
  <c r="BI1176" i="2"/>
  <c r="BH1176" i="2"/>
  <c r="BG1176" i="2"/>
  <c r="BE1176" i="2"/>
  <c r="BD1176" i="2"/>
  <c r="BC1176" i="2"/>
  <c r="BB1176" i="2"/>
  <c r="BA1176" i="2"/>
  <c r="AZ1176" i="2"/>
  <c r="AY1176" i="2"/>
  <c r="AW1176" i="2"/>
  <c r="AV1176" i="2"/>
  <c r="AU1176" i="2"/>
  <c r="AT1176" i="2"/>
  <c r="AS1176" i="2"/>
  <c r="AR1176" i="2"/>
  <c r="AQ1176" i="2"/>
  <c r="AO1176" i="2"/>
  <c r="AN1176" i="2"/>
  <c r="AM1176" i="2"/>
  <c r="AL1176" i="2"/>
  <c r="AK1176" i="2"/>
  <c r="AJ1176" i="2"/>
  <c r="AI1176" i="2"/>
  <c r="AG1176" i="2"/>
  <c r="AF1176" i="2"/>
  <c r="AE1176" i="2"/>
  <c r="AD1176" i="2"/>
  <c r="AC1176" i="2"/>
  <c r="AB1176" i="2"/>
  <c r="AA1176" i="2"/>
  <c r="W1176" i="2"/>
  <c r="DO1175" i="2"/>
  <c r="DN1175" i="2"/>
  <c r="DM1175" i="2"/>
  <c r="DL1175" i="2"/>
  <c r="DK1175" i="2"/>
  <c r="DI1175" i="2"/>
  <c r="DH1175" i="2"/>
  <c r="DG1175" i="2"/>
  <c r="DF1175" i="2"/>
  <c r="DE1175" i="2"/>
  <c r="DC1175" i="2"/>
  <c r="DB1175" i="2"/>
  <c r="DA1175" i="2"/>
  <c r="CZ1175" i="2"/>
  <c r="CY1175" i="2"/>
  <c r="CW1175" i="2"/>
  <c r="CV1175" i="2"/>
  <c r="CU1175" i="2"/>
  <c r="CT1175" i="2"/>
  <c r="CS1175" i="2"/>
  <c r="CQ1175" i="2"/>
  <c r="CP1175" i="2"/>
  <c r="CO1175" i="2"/>
  <c r="CN1175" i="2"/>
  <c r="CM1175" i="2"/>
  <c r="CK1175" i="2"/>
  <c r="CJ1175" i="2"/>
  <c r="CI1175" i="2"/>
  <c r="CH1175" i="2"/>
  <c r="CG1175" i="2"/>
  <c r="CE1175" i="2"/>
  <c r="CD1175" i="2"/>
  <c r="CC1175" i="2"/>
  <c r="CB1175" i="2"/>
  <c r="CA1175" i="2"/>
  <c r="BY1175" i="2"/>
  <c r="BX1175" i="2"/>
  <c r="BW1175" i="2"/>
  <c r="BV1175" i="2"/>
  <c r="BU1175" i="2"/>
  <c r="BS1175" i="2"/>
  <c r="BR1175" i="2"/>
  <c r="BQ1175" i="2"/>
  <c r="BP1175" i="2"/>
  <c r="BO1175" i="2"/>
  <c r="BM1175" i="2"/>
  <c r="BL1175" i="2"/>
  <c r="BK1175" i="2"/>
  <c r="BJ1175" i="2"/>
  <c r="BI1175" i="2"/>
  <c r="BH1175" i="2"/>
  <c r="BG1175" i="2"/>
  <c r="BE1175" i="2"/>
  <c r="BD1175" i="2"/>
  <c r="BC1175" i="2"/>
  <c r="BB1175" i="2"/>
  <c r="BA1175" i="2"/>
  <c r="AZ1175" i="2"/>
  <c r="AY1175" i="2"/>
  <c r="AW1175" i="2"/>
  <c r="AV1175" i="2"/>
  <c r="AU1175" i="2"/>
  <c r="AT1175" i="2"/>
  <c r="AS1175" i="2"/>
  <c r="AR1175" i="2"/>
  <c r="AQ1175" i="2"/>
  <c r="AO1175" i="2"/>
  <c r="AN1175" i="2"/>
  <c r="AM1175" i="2"/>
  <c r="AL1175" i="2"/>
  <c r="AK1175" i="2"/>
  <c r="AJ1175" i="2"/>
  <c r="AI1175" i="2"/>
  <c r="AG1175" i="2"/>
  <c r="AF1175" i="2"/>
  <c r="AE1175" i="2"/>
  <c r="AD1175" i="2"/>
  <c r="AC1175" i="2"/>
  <c r="AB1175" i="2"/>
  <c r="AA1175" i="2"/>
  <c r="W1175" i="2"/>
  <c r="DO1174" i="2"/>
  <c r="DI1174" i="2"/>
  <c r="DC1174" i="2"/>
  <c r="CW1174" i="2"/>
  <c r="CQ1174" i="2"/>
  <c r="CK1174" i="2"/>
  <c r="CE1174" i="2"/>
  <c r="CD1174" i="2"/>
  <c r="CC1174" i="2"/>
  <c r="CB1174" i="2"/>
  <c r="CA1174" i="2"/>
  <c r="BY1174" i="2"/>
  <c r="BS1174" i="2"/>
  <c r="BM1174" i="2"/>
  <c r="BL1174" i="2"/>
  <c r="BK1174" i="2"/>
  <c r="BJ1174" i="2"/>
  <c r="BI1174" i="2"/>
  <c r="BH1174" i="2"/>
  <c r="BG1174" i="2"/>
  <c r="BE1174" i="2"/>
  <c r="BD1174" i="2"/>
  <c r="BC1174" i="2"/>
  <c r="BB1174" i="2"/>
  <c r="BA1174" i="2"/>
  <c r="AZ1174" i="2"/>
  <c r="AY1174" i="2"/>
  <c r="AW1174" i="2"/>
  <c r="AV1174" i="2"/>
  <c r="AU1174" i="2"/>
  <c r="AT1174" i="2"/>
  <c r="AS1174" i="2"/>
  <c r="AR1174" i="2"/>
  <c r="AQ1174" i="2"/>
  <c r="AO1174" i="2"/>
  <c r="AN1174" i="2"/>
  <c r="AM1174" i="2"/>
  <c r="AL1174" i="2"/>
  <c r="AK1174" i="2"/>
  <c r="AJ1174" i="2"/>
  <c r="AI1174" i="2"/>
  <c r="AG1174" i="2"/>
  <c r="DO1173" i="2"/>
  <c r="DI1173" i="2"/>
  <c r="DC1173" i="2"/>
  <c r="CW1173" i="2"/>
  <c r="CQ1173" i="2"/>
  <c r="CK1173" i="2"/>
  <c r="CE1173" i="2"/>
  <c r="CD1173" i="2"/>
  <c r="CC1173" i="2"/>
  <c r="CB1173" i="2"/>
  <c r="CA1173" i="2"/>
  <c r="BY1173" i="2"/>
  <c r="BS1173" i="2"/>
  <c r="BM1173" i="2"/>
  <c r="BL1173" i="2"/>
  <c r="BK1173" i="2"/>
  <c r="BJ1173" i="2"/>
  <c r="BI1173" i="2"/>
  <c r="BH1173" i="2"/>
  <c r="BG1173" i="2"/>
  <c r="BE1173" i="2"/>
  <c r="BD1173" i="2"/>
  <c r="BC1173" i="2"/>
  <c r="BB1173" i="2"/>
  <c r="BA1173" i="2"/>
  <c r="AZ1173" i="2"/>
  <c r="AY1173" i="2"/>
  <c r="AW1173" i="2"/>
  <c r="AV1173" i="2"/>
  <c r="AU1173" i="2"/>
  <c r="AT1173" i="2"/>
  <c r="AS1173" i="2"/>
  <c r="AR1173" i="2"/>
  <c r="AQ1173" i="2"/>
  <c r="AO1173" i="2"/>
  <c r="AN1173" i="2"/>
  <c r="AM1173" i="2"/>
  <c r="AL1173" i="2"/>
  <c r="AK1173" i="2"/>
  <c r="AJ1173" i="2"/>
  <c r="AI1173" i="2"/>
  <c r="AG1173" i="2"/>
  <c r="W1173" i="2"/>
  <c r="DO1172" i="2"/>
  <c r="DN1172" i="2"/>
  <c r="DM1172" i="2"/>
  <c r="DL1172" i="2"/>
  <c r="DK1172" i="2"/>
  <c r="DI1172" i="2"/>
  <c r="DH1172" i="2"/>
  <c r="DG1172" i="2"/>
  <c r="DF1172" i="2"/>
  <c r="DE1172" i="2"/>
  <c r="DC1172" i="2"/>
  <c r="DB1172" i="2"/>
  <c r="DA1172" i="2"/>
  <c r="CZ1172" i="2"/>
  <c r="CY1172" i="2"/>
  <c r="CW1172" i="2"/>
  <c r="CV1172" i="2"/>
  <c r="CU1172" i="2"/>
  <c r="CT1172" i="2"/>
  <c r="CS1172" i="2"/>
  <c r="CQ1172" i="2"/>
  <c r="CP1172" i="2"/>
  <c r="CO1172" i="2"/>
  <c r="CN1172" i="2"/>
  <c r="CM1172" i="2"/>
  <c r="CK1172" i="2"/>
  <c r="CJ1172" i="2"/>
  <c r="CI1172" i="2"/>
  <c r="CH1172" i="2"/>
  <c r="CG1172" i="2"/>
  <c r="CE1172" i="2"/>
  <c r="CD1172" i="2"/>
  <c r="CC1172" i="2"/>
  <c r="CB1172" i="2"/>
  <c r="CA1172" i="2"/>
  <c r="BY1172" i="2"/>
  <c r="BX1172" i="2"/>
  <c r="BW1172" i="2"/>
  <c r="BV1172" i="2"/>
  <c r="BU1172" i="2"/>
  <c r="BS1172" i="2"/>
  <c r="BR1172" i="2"/>
  <c r="BQ1172" i="2"/>
  <c r="BP1172" i="2"/>
  <c r="BO1172" i="2"/>
  <c r="BM1172" i="2"/>
  <c r="BL1172" i="2"/>
  <c r="BK1172" i="2"/>
  <c r="BJ1172" i="2"/>
  <c r="BI1172" i="2"/>
  <c r="BH1172" i="2"/>
  <c r="BG1172" i="2"/>
  <c r="BE1172" i="2"/>
  <c r="BD1172" i="2"/>
  <c r="BC1172" i="2"/>
  <c r="BB1172" i="2"/>
  <c r="BA1172" i="2"/>
  <c r="AZ1172" i="2"/>
  <c r="AY1172" i="2"/>
  <c r="AW1172" i="2"/>
  <c r="AV1172" i="2"/>
  <c r="AU1172" i="2"/>
  <c r="AT1172" i="2"/>
  <c r="AS1172" i="2"/>
  <c r="AR1172" i="2"/>
  <c r="AQ1172" i="2"/>
  <c r="AO1172" i="2"/>
  <c r="AN1172" i="2"/>
  <c r="AM1172" i="2"/>
  <c r="AL1172" i="2"/>
  <c r="AK1172" i="2"/>
  <c r="AJ1172" i="2"/>
  <c r="AI1172" i="2"/>
  <c r="AG1172" i="2"/>
  <c r="AF1172" i="2"/>
  <c r="AE1172" i="2"/>
  <c r="AD1172" i="2"/>
  <c r="AC1172" i="2"/>
  <c r="AB1172" i="2"/>
  <c r="AA1172" i="2"/>
  <c r="W1172" i="2"/>
  <c r="DO1171" i="2"/>
  <c r="DN1171" i="2"/>
  <c r="DM1171" i="2"/>
  <c r="DL1171" i="2"/>
  <c r="DK1171" i="2"/>
  <c r="DI1171" i="2"/>
  <c r="DH1171" i="2"/>
  <c r="DG1171" i="2"/>
  <c r="DF1171" i="2"/>
  <c r="DE1171" i="2"/>
  <c r="DC1171" i="2"/>
  <c r="DB1171" i="2"/>
  <c r="DA1171" i="2"/>
  <c r="CZ1171" i="2"/>
  <c r="CY1171" i="2"/>
  <c r="CW1171" i="2"/>
  <c r="CV1171" i="2"/>
  <c r="CU1171" i="2"/>
  <c r="CT1171" i="2"/>
  <c r="CS1171" i="2"/>
  <c r="CQ1171" i="2"/>
  <c r="CP1171" i="2"/>
  <c r="CO1171" i="2"/>
  <c r="CN1171" i="2"/>
  <c r="CM1171" i="2"/>
  <c r="CK1171" i="2"/>
  <c r="CJ1171" i="2"/>
  <c r="CI1171" i="2"/>
  <c r="CH1171" i="2"/>
  <c r="CG1171" i="2"/>
  <c r="CE1171" i="2"/>
  <c r="CD1171" i="2"/>
  <c r="CC1171" i="2"/>
  <c r="CB1171" i="2"/>
  <c r="CA1171" i="2"/>
  <c r="BY1171" i="2"/>
  <c r="BX1171" i="2"/>
  <c r="BW1171" i="2"/>
  <c r="BV1171" i="2"/>
  <c r="BU1171" i="2"/>
  <c r="BS1171" i="2"/>
  <c r="BR1171" i="2"/>
  <c r="BQ1171" i="2"/>
  <c r="BP1171" i="2"/>
  <c r="BO1171" i="2"/>
  <c r="BM1171" i="2"/>
  <c r="BL1171" i="2"/>
  <c r="BK1171" i="2"/>
  <c r="BJ1171" i="2"/>
  <c r="BI1171" i="2"/>
  <c r="BH1171" i="2"/>
  <c r="BG1171" i="2"/>
  <c r="BE1171" i="2"/>
  <c r="BD1171" i="2"/>
  <c r="BC1171" i="2"/>
  <c r="BB1171" i="2"/>
  <c r="BA1171" i="2"/>
  <c r="AZ1171" i="2"/>
  <c r="AY1171" i="2"/>
  <c r="AW1171" i="2"/>
  <c r="AV1171" i="2"/>
  <c r="AU1171" i="2"/>
  <c r="AT1171" i="2"/>
  <c r="AS1171" i="2"/>
  <c r="AR1171" i="2"/>
  <c r="AQ1171" i="2"/>
  <c r="AO1171" i="2"/>
  <c r="AN1171" i="2"/>
  <c r="AM1171" i="2"/>
  <c r="AL1171" i="2"/>
  <c r="AK1171" i="2"/>
  <c r="AJ1171" i="2"/>
  <c r="AI1171" i="2"/>
  <c r="AG1171" i="2"/>
  <c r="AF1171" i="2"/>
  <c r="AE1171" i="2"/>
  <c r="AD1171" i="2"/>
  <c r="AC1171" i="2"/>
  <c r="AB1171" i="2"/>
  <c r="AA1171" i="2"/>
  <c r="W1171" i="2"/>
  <c r="DO1170" i="2"/>
  <c r="DN1170" i="2"/>
  <c r="DM1170" i="2"/>
  <c r="DL1170" i="2"/>
  <c r="DK1170" i="2"/>
  <c r="DI1170" i="2"/>
  <c r="DH1170" i="2"/>
  <c r="DG1170" i="2"/>
  <c r="DF1170" i="2"/>
  <c r="DE1170" i="2"/>
  <c r="DC1170" i="2"/>
  <c r="DB1170" i="2"/>
  <c r="DA1170" i="2"/>
  <c r="CZ1170" i="2"/>
  <c r="CY1170" i="2"/>
  <c r="CW1170" i="2"/>
  <c r="CV1170" i="2"/>
  <c r="CU1170" i="2"/>
  <c r="CT1170" i="2"/>
  <c r="CS1170" i="2"/>
  <c r="CQ1170" i="2"/>
  <c r="CP1170" i="2"/>
  <c r="CO1170" i="2"/>
  <c r="CN1170" i="2"/>
  <c r="CM1170" i="2"/>
  <c r="CK1170" i="2"/>
  <c r="CJ1170" i="2"/>
  <c r="CI1170" i="2"/>
  <c r="CH1170" i="2"/>
  <c r="CG1170" i="2"/>
  <c r="CE1170" i="2"/>
  <c r="CD1170" i="2"/>
  <c r="CC1170" i="2"/>
  <c r="CB1170" i="2"/>
  <c r="CA1170" i="2"/>
  <c r="BY1170" i="2"/>
  <c r="BX1170" i="2"/>
  <c r="BW1170" i="2"/>
  <c r="BV1170" i="2"/>
  <c r="BU1170" i="2"/>
  <c r="BS1170" i="2"/>
  <c r="BR1170" i="2"/>
  <c r="BQ1170" i="2"/>
  <c r="BP1170" i="2"/>
  <c r="BO1170" i="2"/>
  <c r="BM1170" i="2"/>
  <c r="BL1170" i="2"/>
  <c r="BK1170" i="2"/>
  <c r="BJ1170" i="2"/>
  <c r="BI1170" i="2"/>
  <c r="BH1170" i="2"/>
  <c r="BG1170" i="2"/>
  <c r="BE1170" i="2"/>
  <c r="BD1170" i="2"/>
  <c r="BC1170" i="2"/>
  <c r="BB1170" i="2"/>
  <c r="BA1170" i="2"/>
  <c r="AZ1170" i="2"/>
  <c r="AY1170" i="2"/>
  <c r="AW1170" i="2"/>
  <c r="AV1170" i="2"/>
  <c r="AU1170" i="2"/>
  <c r="AT1170" i="2"/>
  <c r="AS1170" i="2"/>
  <c r="AR1170" i="2"/>
  <c r="AQ1170" i="2"/>
  <c r="AO1170" i="2"/>
  <c r="AN1170" i="2"/>
  <c r="AM1170" i="2"/>
  <c r="AL1170" i="2"/>
  <c r="AK1170" i="2"/>
  <c r="AJ1170" i="2"/>
  <c r="AI1170" i="2"/>
  <c r="AG1170" i="2"/>
  <c r="AF1170" i="2"/>
  <c r="AE1170" i="2"/>
  <c r="AD1170" i="2"/>
  <c r="AC1170" i="2"/>
  <c r="AB1170" i="2"/>
  <c r="AA1170" i="2"/>
  <c r="W1170" i="2"/>
  <c r="DO1169" i="2"/>
  <c r="DN1169" i="2"/>
  <c r="DM1169" i="2"/>
  <c r="DL1169" i="2"/>
  <c r="DK1169" i="2"/>
  <c r="DI1169" i="2"/>
  <c r="DH1169" i="2"/>
  <c r="DG1169" i="2"/>
  <c r="DF1169" i="2"/>
  <c r="DE1169" i="2"/>
  <c r="DC1169" i="2"/>
  <c r="DB1169" i="2"/>
  <c r="DA1169" i="2"/>
  <c r="CZ1169" i="2"/>
  <c r="CY1169" i="2"/>
  <c r="CW1169" i="2"/>
  <c r="CV1169" i="2"/>
  <c r="CU1169" i="2"/>
  <c r="CT1169" i="2"/>
  <c r="CS1169" i="2"/>
  <c r="CQ1169" i="2"/>
  <c r="CP1169" i="2"/>
  <c r="CO1169" i="2"/>
  <c r="CN1169" i="2"/>
  <c r="CM1169" i="2"/>
  <c r="CK1169" i="2"/>
  <c r="CJ1169" i="2"/>
  <c r="CI1169" i="2"/>
  <c r="CH1169" i="2"/>
  <c r="CG1169" i="2"/>
  <c r="CE1169" i="2"/>
  <c r="CD1169" i="2"/>
  <c r="CC1169" i="2"/>
  <c r="CB1169" i="2"/>
  <c r="CA1169" i="2"/>
  <c r="BY1169" i="2"/>
  <c r="BX1169" i="2"/>
  <c r="BW1169" i="2"/>
  <c r="BV1169" i="2"/>
  <c r="BU1169" i="2"/>
  <c r="BS1169" i="2"/>
  <c r="BR1169" i="2"/>
  <c r="BQ1169" i="2"/>
  <c r="BP1169" i="2"/>
  <c r="BO1169" i="2"/>
  <c r="BM1169" i="2"/>
  <c r="BL1169" i="2"/>
  <c r="BK1169" i="2"/>
  <c r="BJ1169" i="2"/>
  <c r="BI1169" i="2"/>
  <c r="BH1169" i="2"/>
  <c r="BG1169" i="2"/>
  <c r="BE1169" i="2"/>
  <c r="BD1169" i="2"/>
  <c r="BC1169" i="2"/>
  <c r="BB1169" i="2"/>
  <c r="BA1169" i="2"/>
  <c r="AZ1169" i="2"/>
  <c r="AY1169" i="2"/>
  <c r="AW1169" i="2"/>
  <c r="AV1169" i="2"/>
  <c r="AU1169" i="2"/>
  <c r="AT1169" i="2"/>
  <c r="AS1169" i="2"/>
  <c r="AR1169" i="2"/>
  <c r="AQ1169" i="2"/>
  <c r="AO1169" i="2"/>
  <c r="AN1169" i="2"/>
  <c r="AM1169" i="2"/>
  <c r="AL1169" i="2"/>
  <c r="AK1169" i="2"/>
  <c r="AJ1169" i="2"/>
  <c r="AI1169" i="2"/>
  <c r="AG1169" i="2"/>
  <c r="AF1169" i="2"/>
  <c r="AE1169" i="2"/>
  <c r="AD1169" i="2"/>
  <c r="AC1169" i="2"/>
  <c r="AB1169" i="2"/>
  <c r="AA1169" i="2"/>
  <c r="W1169" i="2"/>
  <c r="DO1168" i="2"/>
  <c r="DI1168" i="2"/>
  <c r="DC1168" i="2"/>
  <c r="CW1168" i="2"/>
  <c r="CQ1168" i="2"/>
  <c r="CK1168" i="2"/>
  <c r="CE1168" i="2"/>
  <c r="CD1168" i="2"/>
  <c r="CC1168" i="2"/>
  <c r="CB1168" i="2"/>
  <c r="CA1168" i="2"/>
  <c r="BY1168" i="2"/>
  <c r="BS1168" i="2"/>
  <c r="BM1168" i="2"/>
  <c r="BL1168" i="2"/>
  <c r="BK1168" i="2"/>
  <c r="BJ1168" i="2"/>
  <c r="BI1168" i="2"/>
  <c r="BH1168" i="2"/>
  <c r="BG1168" i="2"/>
  <c r="BE1168" i="2"/>
  <c r="BD1168" i="2"/>
  <c r="BC1168" i="2"/>
  <c r="BB1168" i="2"/>
  <c r="BA1168" i="2"/>
  <c r="AZ1168" i="2"/>
  <c r="AY1168" i="2"/>
  <c r="AW1168" i="2"/>
  <c r="AV1168" i="2"/>
  <c r="AU1168" i="2"/>
  <c r="AT1168" i="2"/>
  <c r="AS1168" i="2"/>
  <c r="AR1168" i="2"/>
  <c r="AQ1168" i="2"/>
  <c r="AO1168" i="2"/>
  <c r="AN1168" i="2"/>
  <c r="AM1168" i="2"/>
  <c r="AL1168" i="2"/>
  <c r="AK1168" i="2"/>
  <c r="AJ1168" i="2"/>
  <c r="AI1168" i="2"/>
  <c r="AG1168" i="2"/>
  <c r="DO1167" i="2"/>
  <c r="DI1167" i="2"/>
  <c r="DC1167" i="2"/>
  <c r="CW1167" i="2"/>
  <c r="CQ1167" i="2"/>
  <c r="CK1167" i="2"/>
  <c r="CE1167" i="2"/>
  <c r="CD1167" i="2"/>
  <c r="CC1167" i="2"/>
  <c r="CB1167" i="2"/>
  <c r="CA1167" i="2"/>
  <c r="BY1167" i="2"/>
  <c r="BS1167" i="2"/>
  <c r="BM1167" i="2"/>
  <c r="BL1167" i="2"/>
  <c r="BK1167" i="2"/>
  <c r="BJ1167" i="2"/>
  <c r="BI1167" i="2"/>
  <c r="BH1167" i="2"/>
  <c r="BG1167" i="2"/>
  <c r="BE1167" i="2"/>
  <c r="BD1167" i="2"/>
  <c r="BC1167" i="2"/>
  <c r="BB1167" i="2"/>
  <c r="BA1167" i="2"/>
  <c r="AZ1167" i="2"/>
  <c r="AY1167" i="2"/>
  <c r="AW1167" i="2"/>
  <c r="AV1167" i="2"/>
  <c r="AU1167" i="2"/>
  <c r="AT1167" i="2"/>
  <c r="AS1167" i="2"/>
  <c r="AR1167" i="2"/>
  <c r="AQ1167" i="2"/>
  <c r="AO1167" i="2"/>
  <c r="AN1167" i="2"/>
  <c r="AM1167" i="2"/>
  <c r="AL1167" i="2"/>
  <c r="AK1167" i="2"/>
  <c r="AJ1167" i="2"/>
  <c r="AI1167" i="2"/>
  <c r="AG1167" i="2"/>
  <c r="W1167" i="2"/>
  <c r="DO1166" i="2"/>
  <c r="DN1166" i="2"/>
  <c r="DM1166" i="2"/>
  <c r="DL1166" i="2"/>
  <c r="DK1166" i="2"/>
  <c r="DI1166" i="2"/>
  <c r="DH1166" i="2"/>
  <c r="DG1166" i="2"/>
  <c r="DF1166" i="2"/>
  <c r="DE1166" i="2"/>
  <c r="DC1166" i="2"/>
  <c r="DB1166" i="2"/>
  <c r="DA1166" i="2"/>
  <c r="CZ1166" i="2"/>
  <c r="CY1166" i="2"/>
  <c r="CW1166" i="2"/>
  <c r="CV1166" i="2"/>
  <c r="CU1166" i="2"/>
  <c r="CT1166" i="2"/>
  <c r="CS1166" i="2"/>
  <c r="CQ1166" i="2"/>
  <c r="CP1166" i="2"/>
  <c r="CO1166" i="2"/>
  <c r="CN1166" i="2"/>
  <c r="CM1166" i="2"/>
  <c r="CK1166" i="2"/>
  <c r="CJ1166" i="2"/>
  <c r="CI1166" i="2"/>
  <c r="CH1166" i="2"/>
  <c r="CG1166" i="2"/>
  <c r="CE1166" i="2"/>
  <c r="CD1166" i="2"/>
  <c r="CC1166" i="2"/>
  <c r="CB1166" i="2"/>
  <c r="CA1166" i="2"/>
  <c r="BY1166" i="2"/>
  <c r="BX1166" i="2"/>
  <c r="BW1166" i="2"/>
  <c r="BV1166" i="2"/>
  <c r="BU1166" i="2"/>
  <c r="BS1166" i="2"/>
  <c r="BR1166" i="2"/>
  <c r="BQ1166" i="2"/>
  <c r="BP1166" i="2"/>
  <c r="BO1166" i="2"/>
  <c r="BM1166" i="2"/>
  <c r="BL1166" i="2"/>
  <c r="BK1166" i="2"/>
  <c r="BJ1166" i="2"/>
  <c r="BI1166" i="2"/>
  <c r="BH1166" i="2"/>
  <c r="BG1166" i="2"/>
  <c r="BE1166" i="2"/>
  <c r="BD1166" i="2"/>
  <c r="BC1166" i="2"/>
  <c r="BB1166" i="2"/>
  <c r="BA1166" i="2"/>
  <c r="AZ1166" i="2"/>
  <c r="AY1166" i="2"/>
  <c r="AW1166" i="2"/>
  <c r="AV1166" i="2"/>
  <c r="AU1166" i="2"/>
  <c r="AT1166" i="2"/>
  <c r="AS1166" i="2"/>
  <c r="AR1166" i="2"/>
  <c r="AQ1166" i="2"/>
  <c r="AO1166" i="2"/>
  <c r="AN1166" i="2"/>
  <c r="AM1166" i="2"/>
  <c r="AL1166" i="2"/>
  <c r="AK1166" i="2"/>
  <c r="AJ1166" i="2"/>
  <c r="AI1166" i="2"/>
  <c r="AG1166" i="2"/>
  <c r="AF1166" i="2"/>
  <c r="AE1166" i="2"/>
  <c r="AD1166" i="2"/>
  <c r="AC1166" i="2"/>
  <c r="AB1166" i="2"/>
  <c r="AA1166" i="2"/>
  <c r="W1166" i="2"/>
  <c r="DO1165" i="2"/>
  <c r="DN1165" i="2"/>
  <c r="DM1165" i="2"/>
  <c r="DL1165" i="2"/>
  <c r="DK1165" i="2"/>
  <c r="DI1165" i="2"/>
  <c r="DH1165" i="2"/>
  <c r="DG1165" i="2"/>
  <c r="DF1165" i="2"/>
  <c r="DE1165" i="2"/>
  <c r="DC1165" i="2"/>
  <c r="DB1165" i="2"/>
  <c r="DA1165" i="2"/>
  <c r="CZ1165" i="2"/>
  <c r="CY1165" i="2"/>
  <c r="CW1165" i="2"/>
  <c r="CV1165" i="2"/>
  <c r="CU1165" i="2"/>
  <c r="CT1165" i="2"/>
  <c r="CS1165" i="2"/>
  <c r="CQ1165" i="2"/>
  <c r="CP1165" i="2"/>
  <c r="CO1165" i="2"/>
  <c r="CN1165" i="2"/>
  <c r="CM1165" i="2"/>
  <c r="CK1165" i="2"/>
  <c r="CJ1165" i="2"/>
  <c r="CI1165" i="2"/>
  <c r="CH1165" i="2"/>
  <c r="CG1165" i="2"/>
  <c r="CE1165" i="2"/>
  <c r="CD1165" i="2"/>
  <c r="CC1165" i="2"/>
  <c r="CB1165" i="2"/>
  <c r="CA1165" i="2"/>
  <c r="BY1165" i="2"/>
  <c r="BX1165" i="2"/>
  <c r="BW1165" i="2"/>
  <c r="BV1165" i="2"/>
  <c r="BU1165" i="2"/>
  <c r="BS1165" i="2"/>
  <c r="BR1165" i="2"/>
  <c r="BQ1165" i="2"/>
  <c r="BP1165" i="2"/>
  <c r="BO1165" i="2"/>
  <c r="BM1165" i="2"/>
  <c r="BL1165" i="2"/>
  <c r="BK1165" i="2"/>
  <c r="BJ1165" i="2"/>
  <c r="BI1165" i="2"/>
  <c r="BH1165" i="2"/>
  <c r="BG1165" i="2"/>
  <c r="BE1165" i="2"/>
  <c r="BD1165" i="2"/>
  <c r="BC1165" i="2"/>
  <c r="BB1165" i="2"/>
  <c r="BA1165" i="2"/>
  <c r="AZ1165" i="2"/>
  <c r="AY1165" i="2"/>
  <c r="AW1165" i="2"/>
  <c r="AV1165" i="2"/>
  <c r="AU1165" i="2"/>
  <c r="AT1165" i="2"/>
  <c r="AS1165" i="2"/>
  <c r="AR1165" i="2"/>
  <c r="AQ1165" i="2"/>
  <c r="AO1165" i="2"/>
  <c r="AN1165" i="2"/>
  <c r="AM1165" i="2"/>
  <c r="AL1165" i="2"/>
  <c r="AK1165" i="2"/>
  <c r="AJ1165" i="2"/>
  <c r="AI1165" i="2"/>
  <c r="AG1165" i="2"/>
  <c r="AF1165" i="2"/>
  <c r="AE1165" i="2"/>
  <c r="AD1165" i="2"/>
  <c r="AC1165" i="2"/>
  <c r="AB1165" i="2"/>
  <c r="AA1165" i="2"/>
  <c r="W1165" i="2"/>
  <c r="DO1164" i="2"/>
  <c r="DN1164" i="2"/>
  <c r="DM1164" i="2"/>
  <c r="DL1164" i="2"/>
  <c r="DK1164" i="2"/>
  <c r="DI1164" i="2"/>
  <c r="DH1164" i="2"/>
  <c r="DG1164" i="2"/>
  <c r="DF1164" i="2"/>
  <c r="DE1164" i="2"/>
  <c r="DC1164" i="2"/>
  <c r="DB1164" i="2"/>
  <c r="DA1164" i="2"/>
  <c r="CZ1164" i="2"/>
  <c r="CY1164" i="2"/>
  <c r="CW1164" i="2"/>
  <c r="CV1164" i="2"/>
  <c r="CU1164" i="2"/>
  <c r="CT1164" i="2"/>
  <c r="CS1164" i="2"/>
  <c r="CQ1164" i="2"/>
  <c r="CP1164" i="2"/>
  <c r="CO1164" i="2"/>
  <c r="CN1164" i="2"/>
  <c r="CM1164" i="2"/>
  <c r="CK1164" i="2"/>
  <c r="CJ1164" i="2"/>
  <c r="CI1164" i="2"/>
  <c r="CH1164" i="2"/>
  <c r="CG1164" i="2"/>
  <c r="CE1164" i="2"/>
  <c r="CD1164" i="2"/>
  <c r="CC1164" i="2"/>
  <c r="CB1164" i="2"/>
  <c r="CA1164" i="2"/>
  <c r="BY1164" i="2"/>
  <c r="BX1164" i="2"/>
  <c r="BW1164" i="2"/>
  <c r="BV1164" i="2"/>
  <c r="BU1164" i="2"/>
  <c r="BS1164" i="2"/>
  <c r="BR1164" i="2"/>
  <c r="BQ1164" i="2"/>
  <c r="BP1164" i="2"/>
  <c r="BO1164" i="2"/>
  <c r="BM1164" i="2"/>
  <c r="BL1164" i="2"/>
  <c r="BK1164" i="2"/>
  <c r="BJ1164" i="2"/>
  <c r="BI1164" i="2"/>
  <c r="BH1164" i="2"/>
  <c r="BG1164" i="2"/>
  <c r="BE1164" i="2"/>
  <c r="BD1164" i="2"/>
  <c r="BC1164" i="2"/>
  <c r="BB1164" i="2"/>
  <c r="BA1164" i="2"/>
  <c r="AZ1164" i="2"/>
  <c r="AY1164" i="2"/>
  <c r="AW1164" i="2"/>
  <c r="AV1164" i="2"/>
  <c r="AU1164" i="2"/>
  <c r="AT1164" i="2"/>
  <c r="AS1164" i="2"/>
  <c r="AR1164" i="2"/>
  <c r="AQ1164" i="2"/>
  <c r="AO1164" i="2"/>
  <c r="AN1164" i="2"/>
  <c r="AM1164" i="2"/>
  <c r="AL1164" i="2"/>
  <c r="AK1164" i="2"/>
  <c r="AJ1164" i="2"/>
  <c r="AI1164" i="2"/>
  <c r="AG1164" i="2"/>
  <c r="AF1164" i="2"/>
  <c r="AE1164" i="2"/>
  <c r="AD1164" i="2"/>
  <c r="AC1164" i="2"/>
  <c r="AB1164" i="2"/>
  <c r="AA1164" i="2"/>
  <c r="W1164" i="2"/>
  <c r="DO1163" i="2"/>
  <c r="DN1163" i="2"/>
  <c r="DM1163" i="2"/>
  <c r="DL1163" i="2"/>
  <c r="DK1163" i="2"/>
  <c r="DI1163" i="2"/>
  <c r="DH1163" i="2"/>
  <c r="DG1163" i="2"/>
  <c r="DF1163" i="2"/>
  <c r="DE1163" i="2"/>
  <c r="DC1163" i="2"/>
  <c r="DB1163" i="2"/>
  <c r="DA1163" i="2"/>
  <c r="CZ1163" i="2"/>
  <c r="CY1163" i="2"/>
  <c r="CW1163" i="2"/>
  <c r="CV1163" i="2"/>
  <c r="CU1163" i="2"/>
  <c r="CT1163" i="2"/>
  <c r="CS1163" i="2"/>
  <c r="CQ1163" i="2"/>
  <c r="CP1163" i="2"/>
  <c r="CO1163" i="2"/>
  <c r="CN1163" i="2"/>
  <c r="CM1163" i="2"/>
  <c r="CK1163" i="2"/>
  <c r="CJ1163" i="2"/>
  <c r="CI1163" i="2"/>
  <c r="CH1163" i="2"/>
  <c r="CG1163" i="2"/>
  <c r="CE1163" i="2"/>
  <c r="CD1163" i="2"/>
  <c r="CC1163" i="2"/>
  <c r="CB1163" i="2"/>
  <c r="CA1163" i="2"/>
  <c r="BY1163" i="2"/>
  <c r="BX1163" i="2"/>
  <c r="BW1163" i="2"/>
  <c r="BV1163" i="2"/>
  <c r="BU1163" i="2"/>
  <c r="BS1163" i="2"/>
  <c r="BR1163" i="2"/>
  <c r="BQ1163" i="2"/>
  <c r="BP1163" i="2"/>
  <c r="BO1163" i="2"/>
  <c r="BM1163" i="2"/>
  <c r="BL1163" i="2"/>
  <c r="BK1163" i="2"/>
  <c r="BJ1163" i="2"/>
  <c r="BI1163" i="2"/>
  <c r="BH1163" i="2"/>
  <c r="BG1163" i="2"/>
  <c r="BE1163" i="2"/>
  <c r="BD1163" i="2"/>
  <c r="BC1163" i="2"/>
  <c r="BB1163" i="2"/>
  <c r="BA1163" i="2"/>
  <c r="AZ1163" i="2"/>
  <c r="AY1163" i="2"/>
  <c r="AW1163" i="2"/>
  <c r="AV1163" i="2"/>
  <c r="AU1163" i="2"/>
  <c r="AT1163" i="2"/>
  <c r="AS1163" i="2"/>
  <c r="AR1163" i="2"/>
  <c r="AQ1163" i="2"/>
  <c r="AO1163" i="2"/>
  <c r="AN1163" i="2"/>
  <c r="AM1163" i="2"/>
  <c r="AL1163" i="2"/>
  <c r="AK1163" i="2"/>
  <c r="AJ1163" i="2"/>
  <c r="AI1163" i="2"/>
  <c r="AG1163" i="2"/>
  <c r="AF1163" i="2"/>
  <c r="AE1163" i="2"/>
  <c r="AD1163" i="2"/>
  <c r="AC1163" i="2"/>
  <c r="AB1163" i="2"/>
  <c r="AA1163" i="2"/>
  <c r="W1163" i="2"/>
  <c r="DO1162" i="2"/>
  <c r="DI1162" i="2"/>
  <c r="DC1162" i="2"/>
  <c r="CW1162" i="2"/>
  <c r="CQ1162" i="2"/>
  <c r="CK1162" i="2"/>
  <c r="CE1162" i="2"/>
  <c r="CD1162" i="2"/>
  <c r="CC1162" i="2"/>
  <c r="CB1162" i="2"/>
  <c r="CA1162" i="2"/>
  <c r="BY1162" i="2"/>
  <c r="BS1162" i="2"/>
  <c r="BM1162" i="2"/>
  <c r="BL1162" i="2"/>
  <c r="BK1162" i="2"/>
  <c r="BJ1162" i="2"/>
  <c r="BI1162" i="2"/>
  <c r="BH1162" i="2"/>
  <c r="BG1162" i="2"/>
  <c r="BE1162" i="2"/>
  <c r="BD1162" i="2"/>
  <c r="BC1162" i="2"/>
  <c r="BB1162" i="2"/>
  <c r="BA1162" i="2"/>
  <c r="AZ1162" i="2"/>
  <c r="AY1162" i="2"/>
  <c r="AW1162" i="2"/>
  <c r="AV1162" i="2"/>
  <c r="AU1162" i="2"/>
  <c r="AT1162" i="2"/>
  <c r="AS1162" i="2"/>
  <c r="AR1162" i="2"/>
  <c r="AQ1162" i="2"/>
  <c r="AO1162" i="2"/>
  <c r="AN1162" i="2"/>
  <c r="AM1162" i="2"/>
  <c r="AL1162" i="2"/>
  <c r="AK1162" i="2"/>
  <c r="AJ1162" i="2"/>
  <c r="AI1162" i="2"/>
  <c r="AG1162" i="2"/>
  <c r="DO1161" i="2"/>
  <c r="DI1161" i="2"/>
  <c r="DC1161" i="2"/>
  <c r="CW1161" i="2"/>
  <c r="CQ1161" i="2"/>
  <c r="CK1161" i="2"/>
  <c r="CE1161" i="2"/>
  <c r="CD1161" i="2"/>
  <c r="CC1161" i="2"/>
  <c r="CB1161" i="2"/>
  <c r="CA1161" i="2"/>
  <c r="BY1161" i="2"/>
  <c r="BS1161" i="2"/>
  <c r="BM1161" i="2"/>
  <c r="BL1161" i="2"/>
  <c r="BK1161" i="2"/>
  <c r="BJ1161" i="2"/>
  <c r="BI1161" i="2"/>
  <c r="BH1161" i="2"/>
  <c r="BG1161" i="2"/>
  <c r="BE1161" i="2"/>
  <c r="BD1161" i="2"/>
  <c r="BC1161" i="2"/>
  <c r="BB1161" i="2"/>
  <c r="BA1161" i="2"/>
  <c r="AZ1161" i="2"/>
  <c r="AY1161" i="2"/>
  <c r="AW1161" i="2"/>
  <c r="AV1161" i="2"/>
  <c r="AU1161" i="2"/>
  <c r="AT1161" i="2"/>
  <c r="AS1161" i="2"/>
  <c r="AR1161" i="2"/>
  <c r="AQ1161" i="2"/>
  <c r="AO1161" i="2"/>
  <c r="AN1161" i="2"/>
  <c r="AM1161" i="2"/>
  <c r="AL1161" i="2"/>
  <c r="AK1161" i="2"/>
  <c r="AJ1161" i="2"/>
  <c r="AI1161" i="2"/>
  <c r="AG1161" i="2"/>
  <c r="W1161" i="2"/>
  <c r="DO1160" i="2"/>
  <c r="DN1160" i="2"/>
  <c r="DM1160" i="2"/>
  <c r="DL1160" i="2"/>
  <c r="DK1160" i="2"/>
  <c r="DI1160" i="2"/>
  <c r="DH1160" i="2"/>
  <c r="DG1160" i="2"/>
  <c r="DF1160" i="2"/>
  <c r="DE1160" i="2"/>
  <c r="DC1160" i="2"/>
  <c r="DB1160" i="2"/>
  <c r="DA1160" i="2"/>
  <c r="CZ1160" i="2"/>
  <c r="CY1160" i="2"/>
  <c r="CW1160" i="2"/>
  <c r="CV1160" i="2"/>
  <c r="CU1160" i="2"/>
  <c r="CT1160" i="2"/>
  <c r="CS1160" i="2"/>
  <c r="CQ1160" i="2"/>
  <c r="CP1160" i="2"/>
  <c r="CO1160" i="2"/>
  <c r="CN1160" i="2"/>
  <c r="CM1160" i="2"/>
  <c r="CK1160" i="2"/>
  <c r="CJ1160" i="2"/>
  <c r="CI1160" i="2"/>
  <c r="CH1160" i="2"/>
  <c r="CG1160" i="2"/>
  <c r="CE1160" i="2"/>
  <c r="CD1160" i="2"/>
  <c r="CC1160" i="2"/>
  <c r="CB1160" i="2"/>
  <c r="CA1160" i="2"/>
  <c r="BY1160" i="2"/>
  <c r="BX1160" i="2"/>
  <c r="BW1160" i="2"/>
  <c r="BV1160" i="2"/>
  <c r="BU1160" i="2"/>
  <c r="BS1160" i="2"/>
  <c r="BR1160" i="2"/>
  <c r="BQ1160" i="2"/>
  <c r="BP1160" i="2"/>
  <c r="BO1160" i="2"/>
  <c r="BM1160" i="2"/>
  <c r="BL1160" i="2"/>
  <c r="BK1160" i="2"/>
  <c r="BJ1160" i="2"/>
  <c r="BI1160" i="2"/>
  <c r="BH1160" i="2"/>
  <c r="BG1160" i="2"/>
  <c r="BE1160" i="2"/>
  <c r="BD1160" i="2"/>
  <c r="BC1160" i="2"/>
  <c r="BB1160" i="2"/>
  <c r="BA1160" i="2"/>
  <c r="AZ1160" i="2"/>
  <c r="AY1160" i="2"/>
  <c r="AW1160" i="2"/>
  <c r="AV1160" i="2"/>
  <c r="AU1160" i="2"/>
  <c r="AT1160" i="2"/>
  <c r="AS1160" i="2"/>
  <c r="AR1160" i="2"/>
  <c r="AQ1160" i="2"/>
  <c r="AO1160" i="2"/>
  <c r="AN1160" i="2"/>
  <c r="AM1160" i="2"/>
  <c r="AL1160" i="2"/>
  <c r="AK1160" i="2"/>
  <c r="AJ1160" i="2"/>
  <c r="AI1160" i="2"/>
  <c r="AG1160" i="2"/>
  <c r="AF1160" i="2"/>
  <c r="AE1160" i="2"/>
  <c r="AD1160" i="2"/>
  <c r="AC1160" i="2"/>
  <c r="AB1160" i="2"/>
  <c r="AA1160" i="2"/>
  <c r="W1160" i="2"/>
  <c r="DO1159" i="2"/>
  <c r="DN1159" i="2"/>
  <c r="DM1159" i="2"/>
  <c r="DL1159" i="2"/>
  <c r="DK1159" i="2"/>
  <c r="DI1159" i="2"/>
  <c r="DH1159" i="2"/>
  <c r="DG1159" i="2"/>
  <c r="DF1159" i="2"/>
  <c r="DE1159" i="2"/>
  <c r="DC1159" i="2"/>
  <c r="DB1159" i="2"/>
  <c r="DA1159" i="2"/>
  <c r="CZ1159" i="2"/>
  <c r="CY1159" i="2"/>
  <c r="CW1159" i="2"/>
  <c r="CV1159" i="2"/>
  <c r="CU1159" i="2"/>
  <c r="CT1159" i="2"/>
  <c r="CS1159" i="2"/>
  <c r="CQ1159" i="2"/>
  <c r="CP1159" i="2"/>
  <c r="CO1159" i="2"/>
  <c r="CN1159" i="2"/>
  <c r="CM1159" i="2"/>
  <c r="CK1159" i="2"/>
  <c r="CJ1159" i="2"/>
  <c r="CI1159" i="2"/>
  <c r="CH1159" i="2"/>
  <c r="CG1159" i="2"/>
  <c r="CE1159" i="2"/>
  <c r="CD1159" i="2"/>
  <c r="CC1159" i="2"/>
  <c r="CB1159" i="2"/>
  <c r="CA1159" i="2"/>
  <c r="BY1159" i="2"/>
  <c r="BX1159" i="2"/>
  <c r="BW1159" i="2"/>
  <c r="BV1159" i="2"/>
  <c r="BU1159" i="2"/>
  <c r="BS1159" i="2"/>
  <c r="BR1159" i="2"/>
  <c r="BQ1159" i="2"/>
  <c r="BP1159" i="2"/>
  <c r="BO1159" i="2"/>
  <c r="BM1159" i="2"/>
  <c r="BL1159" i="2"/>
  <c r="BK1159" i="2"/>
  <c r="BJ1159" i="2"/>
  <c r="BI1159" i="2"/>
  <c r="BH1159" i="2"/>
  <c r="BG1159" i="2"/>
  <c r="BE1159" i="2"/>
  <c r="BD1159" i="2"/>
  <c r="BC1159" i="2"/>
  <c r="BB1159" i="2"/>
  <c r="BA1159" i="2"/>
  <c r="AZ1159" i="2"/>
  <c r="AY1159" i="2"/>
  <c r="AW1159" i="2"/>
  <c r="AV1159" i="2"/>
  <c r="AU1159" i="2"/>
  <c r="AT1159" i="2"/>
  <c r="AS1159" i="2"/>
  <c r="AR1159" i="2"/>
  <c r="AQ1159" i="2"/>
  <c r="AO1159" i="2"/>
  <c r="AN1159" i="2"/>
  <c r="AM1159" i="2"/>
  <c r="AL1159" i="2"/>
  <c r="AK1159" i="2"/>
  <c r="AJ1159" i="2"/>
  <c r="AI1159" i="2"/>
  <c r="AG1159" i="2"/>
  <c r="AF1159" i="2"/>
  <c r="AE1159" i="2"/>
  <c r="AD1159" i="2"/>
  <c r="AC1159" i="2"/>
  <c r="AB1159" i="2"/>
  <c r="AA1159" i="2"/>
  <c r="W1159" i="2"/>
  <c r="DO1158" i="2"/>
  <c r="DN1158" i="2"/>
  <c r="DM1158" i="2"/>
  <c r="DL1158" i="2"/>
  <c r="DK1158" i="2"/>
  <c r="DI1158" i="2"/>
  <c r="DH1158" i="2"/>
  <c r="DG1158" i="2"/>
  <c r="DF1158" i="2"/>
  <c r="DE1158" i="2"/>
  <c r="DC1158" i="2"/>
  <c r="DB1158" i="2"/>
  <c r="DA1158" i="2"/>
  <c r="CZ1158" i="2"/>
  <c r="CY1158" i="2"/>
  <c r="CW1158" i="2"/>
  <c r="CV1158" i="2"/>
  <c r="CU1158" i="2"/>
  <c r="CT1158" i="2"/>
  <c r="CS1158" i="2"/>
  <c r="CQ1158" i="2"/>
  <c r="CP1158" i="2"/>
  <c r="CO1158" i="2"/>
  <c r="CN1158" i="2"/>
  <c r="CM1158" i="2"/>
  <c r="CK1158" i="2"/>
  <c r="CJ1158" i="2"/>
  <c r="CI1158" i="2"/>
  <c r="CH1158" i="2"/>
  <c r="CG1158" i="2"/>
  <c r="CE1158" i="2"/>
  <c r="CD1158" i="2"/>
  <c r="CC1158" i="2"/>
  <c r="CB1158" i="2"/>
  <c r="CA1158" i="2"/>
  <c r="BY1158" i="2"/>
  <c r="BX1158" i="2"/>
  <c r="BW1158" i="2"/>
  <c r="BV1158" i="2"/>
  <c r="BU1158" i="2"/>
  <c r="BS1158" i="2"/>
  <c r="BR1158" i="2"/>
  <c r="BQ1158" i="2"/>
  <c r="BP1158" i="2"/>
  <c r="BO1158" i="2"/>
  <c r="BM1158" i="2"/>
  <c r="BL1158" i="2"/>
  <c r="BK1158" i="2"/>
  <c r="BJ1158" i="2"/>
  <c r="BI1158" i="2"/>
  <c r="BH1158" i="2"/>
  <c r="BG1158" i="2"/>
  <c r="BE1158" i="2"/>
  <c r="BD1158" i="2"/>
  <c r="BC1158" i="2"/>
  <c r="BB1158" i="2"/>
  <c r="BA1158" i="2"/>
  <c r="AZ1158" i="2"/>
  <c r="AY1158" i="2"/>
  <c r="AW1158" i="2"/>
  <c r="AV1158" i="2"/>
  <c r="AU1158" i="2"/>
  <c r="AT1158" i="2"/>
  <c r="AS1158" i="2"/>
  <c r="AR1158" i="2"/>
  <c r="AQ1158" i="2"/>
  <c r="AO1158" i="2"/>
  <c r="AN1158" i="2"/>
  <c r="AM1158" i="2"/>
  <c r="AL1158" i="2"/>
  <c r="AK1158" i="2"/>
  <c r="AJ1158" i="2"/>
  <c r="AI1158" i="2"/>
  <c r="AG1158" i="2"/>
  <c r="AF1158" i="2"/>
  <c r="AE1158" i="2"/>
  <c r="AD1158" i="2"/>
  <c r="AC1158" i="2"/>
  <c r="AB1158" i="2"/>
  <c r="AA1158" i="2"/>
  <c r="W1158" i="2"/>
  <c r="DO1157" i="2"/>
  <c r="DI1157" i="2"/>
  <c r="DC1157" i="2"/>
  <c r="CW1157" i="2"/>
  <c r="CQ1157" i="2"/>
  <c r="CK1157" i="2"/>
  <c r="CE1157" i="2"/>
  <c r="CD1157" i="2"/>
  <c r="CC1157" i="2"/>
  <c r="CB1157" i="2"/>
  <c r="CA1157" i="2"/>
  <c r="BY1157" i="2"/>
  <c r="BS1157" i="2"/>
  <c r="BM1157" i="2"/>
  <c r="BL1157" i="2"/>
  <c r="BK1157" i="2"/>
  <c r="BJ1157" i="2"/>
  <c r="BI1157" i="2"/>
  <c r="BH1157" i="2"/>
  <c r="BG1157" i="2"/>
  <c r="BE1157" i="2"/>
  <c r="BD1157" i="2"/>
  <c r="BC1157" i="2"/>
  <c r="BB1157" i="2"/>
  <c r="BA1157" i="2"/>
  <c r="AZ1157" i="2"/>
  <c r="AY1157" i="2"/>
  <c r="AW1157" i="2"/>
  <c r="AV1157" i="2"/>
  <c r="AU1157" i="2"/>
  <c r="AT1157" i="2"/>
  <c r="AS1157" i="2"/>
  <c r="AR1157" i="2"/>
  <c r="AQ1157" i="2"/>
  <c r="AO1157" i="2"/>
  <c r="AN1157" i="2"/>
  <c r="AM1157" i="2"/>
  <c r="AL1157" i="2"/>
  <c r="AK1157" i="2"/>
  <c r="AJ1157" i="2"/>
  <c r="AI1157" i="2"/>
  <c r="AG1157" i="2"/>
  <c r="DO1156" i="2"/>
  <c r="DI1156" i="2"/>
  <c r="DC1156" i="2"/>
  <c r="CW1156" i="2"/>
  <c r="CQ1156" i="2"/>
  <c r="CK1156" i="2"/>
  <c r="CE1156" i="2"/>
  <c r="CD1156" i="2"/>
  <c r="CC1156" i="2"/>
  <c r="CB1156" i="2"/>
  <c r="CA1156" i="2"/>
  <c r="BY1156" i="2"/>
  <c r="BS1156" i="2"/>
  <c r="BM1156" i="2"/>
  <c r="BL1156" i="2"/>
  <c r="BK1156" i="2"/>
  <c r="BJ1156" i="2"/>
  <c r="BI1156" i="2"/>
  <c r="BH1156" i="2"/>
  <c r="BG1156" i="2"/>
  <c r="BE1156" i="2"/>
  <c r="BD1156" i="2"/>
  <c r="BC1156" i="2"/>
  <c r="BB1156" i="2"/>
  <c r="BA1156" i="2"/>
  <c r="AZ1156" i="2"/>
  <c r="AY1156" i="2"/>
  <c r="AW1156" i="2"/>
  <c r="AV1156" i="2"/>
  <c r="AU1156" i="2"/>
  <c r="AT1156" i="2"/>
  <c r="AS1156" i="2"/>
  <c r="AR1156" i="2"/>
  <c r="AQ1156" i="2"/>
  <c r="AO1156" i="2"/>
  <c r="AN1156" i="2"/>
  <c r="AM1156" i="2"/>
  <c r="AL1156" i="2"/>
  <c r="AK1156" i="2"/>
  <c r="AJ1156" i="2"/>
  <c r="AI1156" i="2"/>
  <c r="AG1156" i="2"/>
  <c r="W1156" i="2"/>
  <c r="DO1155" i="2"/>
  <c r="DN1155" i="2"/>
  <c r="DM1155" i="2"/>
  <c r="DL1155" i="2"/>
  <c r="DK1155" i="2"/>
  <c r="DI1155" i="2"/>
  <c r="DH1155" i="2"/>
  <c r="DG1155" i="2"/>
  <c r="DF1155" i="2"/>
  <c r="DE1155" i="2"/>
  <c r="DC1155" i="2"/>
  <c r="DB1155" i="2"/>
  <c r="DA1155" i="2"/>
  <c r="CZ1155" i="2"/>
  <c r="CY1155" i="2"/>
  <c r="CW1155" i="2"/>
  <c r="CV1155" i="2"/>
  <c r="CU1155" i="2"/>
  <c r="CT1155" i="2"/>
  <c r="CS1155" i="2"/>
  <c r="CQ1155" i="2"/>
  <c r="CP1155" i="2"/>
  <c r="CO1155" i="2"/>
  <c r="CN1155" i="2"/>
  <c r="CM1155" i="2"/>
  <c r="CK1155" i="2"/>
  <c r="CJ1155" i="2"/>
  <c r="CI1155" i="2"/>
  <c r="CH1155" i="2"/>
  <c r="CG1155" i="2"/>
  <c r="CE1155" i="2"/>
  <c r="CD1155" i="2"/>
  <c r="CC1155" i="2"/>
  <c r="CB1155" i="2"/>
  <c r="CA1155" i="2"/>
  <c r="BY1155" i="2"/>
  <c r="BX1155" i="2"/>
  <c r="BW1155" i="2"/>
  <c r="BV1155" i="2"/>
  <c r="BU1155" i="2"/>
  <c r="BS1155" i="2"/>
  <c r="BR1155" i="2"/>
  <c r="BQ1155" i="2"/>
  <c r="BP1155" i="2"/>
  <c r="BO1155" i="2"/>
  <c r="BM1155" i="2"/>
  <c r="BL1155" i="2"/>
  <c r="BK1155" i="2"/>
  <c r="BJ1155" i="2"/>
  <c r="BI1155" i="2"/>
  <c r="BH1155" i="2"/>
  <c r="BG1155" i="2"/>
  <c r="BE1155" i="2"/>
  <c r="BD1155" i="2"/>
  <c r="BC1155" i="2"/>
  <c r="BB1155" i="2"/>
  <c r="BA1155" i="2"/>
  <c r="AZ1155" i="2"/>
  <c r="AY1155" i="2"/>
  <c r="AW1155" i="2"/>
  <c r="AV1155" i="2"/>
  <c r="AU1155" i="2"/>
  <c r="AT1155" i="2"/>
  <c r="AS1155" i="2"/>
  <c r="AR1155" i="2"/>
  <c r="AQ1155" i="2"/>
  <c r="AO1155" i="2"/>
  <c r="AN1155" i="2"/>
  <c r="AM1155" i="2"/>
  <c r="AL1155" i="2"/>
  <c r="AK1155" i="2"/>
  <c r="AJ1155" i="2"/>
  <c r="AI1155" i="2"/>
  <c r="AG1155" i="2"/>
  <c r="AF1155" i="2"/>
  <c r="AE1155" i="2"/>
  <c r="AD1155" i="2"/>
  <c r="AC1155" i="2"/>
  <c r="AB1155" i="2"/>
  <c r="AA1155" i="2"/>
  <c r="W1155" i="2"/>
  <c r="DO1154" i="2"/>
  <c r="DN1154" i="2"/>
  <c r="DM1154" i="2"/>
  <c r="DL1154" i="2"/>
  <c r="DK1154" i="2"/>
  <c r="DI1154" i="2"/>
  <c r="DH1154" i="2"/>
  <c r="DG1154" i="2"/>
  <c r="DF1154" i="2"/>
  <c r="DE1154" i="2"/>
  <c r="DC1154" i="2"/>
  <c r="DB1154" i="2"/>
  <c r="DA1154" i="2"/>
  <c r="CZ1154" i="2"/>
  <c r="CY1154" i="2"/>
  <c r="CW1154" i="2"/>
  <c r="CV1154" i="2"/>
  <c r="CU1154" i="2"/>
  <c r="CT1154" i="2"/>
  <c r="CS1154" i="2"/>
  <c r="CQ1154" i="2"/>
  <c r="CP1154" i="2"/>
  <c r="CO1154" i="2"/>
  <c r="CN1154" i="2"/>
  <c r="CM1154" i="2"/>
  <c r="CK1154" i="2"/>
  <c r="CJ1154" i="2"/>
  <c r="CI1154" i="2"/>
  <c r="CH1154" i="2"/>
  <c r="CG1154" i="2"/>
  <c r="CE1154" i="2"/>
  <c r="CD1154" i="2"/>
  <c r="CC1154" i="2"/>
  <c r="CB1154" i="2"/>
  <c r="CA1154" i="2"/>
  <c r="BY1154" i="2"/>
  <c r="BX1154" i="2"/>
  <c r="BW1154" i="2"/>
  <c r="BV1154" i="2"/>
  <c r="BU1154" i="2"/>
  <c r="BS1154" i="2"/>
  <c r="BR1154" i="2"/>
  <c r="BQ1154" i="2"/>
  <c r="BP1154" i="2"/>
  <c r="BO1154" i="2"/>
  <c r="BM1154" i="2"/>
  <c r="BL1154" i="2"/>
  <c r="BK1154" i="2"/>
  <c r="BJ1154" i="2"/>
  <c r="BI1154" i="2"/>
  <c r="BH1154" i="2"/>
  <c r="BG1154" i="2"/>
  <c r="BE1154" i="2"/>
  <c r="BD1154" i="2"/>
  <c r="BC1154" i="2"/>
  <c r="BB1154" i="2"/>
  <c r="BA1154" i="2"/>
  <c r="AZ1154" i="2"/>
  <c r="AY1154" i="2"/>
  <c r="AW1154" i="2"/>
  <c r="AV1154" i="2"/>
  <c r="AU1154" i="2"/>
  <c r="AT1154" i="2"/>
  <c r="AS1154" i="2"/>
  <c r="AR1154" i="2"/>
  <c r="AQ1154" i="2"/>
  <c r="AO1154" i="2"/>
  <c r="AN1154" i="2"/>
  <c r="AM1154" i="2"/>
  <c r="AL1154" i="2"/>
  <c r="AK1154" i="2"/>
  <c r="AJ1154" i="2"/>
  <c r="AI1154" i="2"/>
  <c r="AG1154" i="2"/>
  <c r="AF1154" i="2"/>
  <c r="AE1154" i="2"/>
  <c r="AD1154" i="2"/>
  <c r="AC1154" i="2"/>
  <c r="AB1154" i="2"/>
  <c r="AA1154" i="2"/>
  <c r="W1154" i="2"/>
  <c r="DO1153" i="2"/>
  <c r="DN1153" i="2"/>
  <c r="DM1153" i="2"/>
  <c r="DL1153" i="2"/>
  <c r="DK1153" i="2"/>
  <c r="DI1153" i="2"/>
  <c r="DH1153" i="2"/>
  <c r="DG1153" i="2"/>
  <c r="DF1153" i="2"/>
  <c r="DE1153" i="2"/>
  <c r="DC1153" i="2"/>
  <c r="DB1153" i="2"/>
  <c r="DA1153" i="2"/>
  <c r="CZ1153" i="2"/>
  <c r="CY1153" i="2"/>
  <c r="CW1153" i="2"/>
  <c r="CV1153" i="2"/>
  <c r="CU1153" i="2"/>
  <c r="CT1153" i="2"/>
  <c r="CS1153" i="2"/>
  <c r="CQ1153" i="2"/>
  <c r="CP1153" i="2"/>
  <c r="CO1153" i="2"/>
  <c r="CN1153" i="2"/>
  <c r="CM1153" i="2"/>
  <c r="CK1153" i="2"/>
  <c r="CJ1153" i="2"/>
  <c r="CI1153" i="2"/>
  <c r="CH1153" i="2"/>
  <c r="CG1153" i="2"/>
  <c r="CE1153" i="2"/>
  <c r="CD1153" i="2"/>
  <c r="CC1153" i="2"/>
  <c r="CB1153" i="2"/>
  <c r="CA1153" i="2"/>
  <c r="BY1153" i="2"/>
  <c r="BX1153" i="2"/>
  <c r="BW1153" i="2"/>
  <c r="BV1153" i="2"/>
  <c r="BU1153" i="2"/>
  <c r="BS1153" i="2"/>
  <c r="BR1153" i="2"/>
  <c r="BQ1153" i="2"/>
  <c r="BP1153" i="2"/>
  <c r="BO1153" i="2"/>
  <c r="BM1153" i="2"/>
  <c r="BL1153" i="2"/>
  <c r="BK1153" i="2"/>
  <c r="BJ1153" i="2"/>
  <c r="BI1153" i="2"/>
  <c r="BH1153" i="2"/>
  <c r="BG1153" i="2"/>
  <c r="BE1153" i="2"/>
  <c r="BD1153" i="2"/>
  <c r="BC1153" i="2"/>
  <c r="BB1153" i="2"/>
  <c r="BA1153" i="2"/>
  <c r="AZ1153" i="2"/>
  <c r="AY1153" i="2"/>
  <c r="AW1153" i="2"/>
  <c r="AV1153" i="2"/>
  <c r="AU1153" i="2"/>
  <c r="AT1153" i="2"/>
  <c r="AS1153" i="2"/>
  <c r="AR1153" i="2"/>
  <c r="AQ1153" i="2"/>
  <c r="AO1153" i="2"/>
  <c r="AN1153" i="2"/>
  <c r="AM1153" i="2"/>
  <c r="AL1153" i="2"/>
  <c r="AK1153" i="2"/>
  <c r="AJ1153" i="2"/>
  <c r="AI1153" i="2"/>
  <c r="AG1153" i="2"/>
  <c r="AF1153" i="2"/>
  <c r="AE1153" i="2"/>
  <c r="AD1153" i="2"/>
  <c r="AC1153" i="2"/>
  <c r="AB1153" i="2"/>
  <c r="AA1153" i="2"/>
  <c r="W1153" i="2"/>
  <c r="DO1152" i="2"/>
  <c r="DI1152" i="2"/>
  <c r="DC1152" i="2"/>
  <c r="CW1152" i="2"/>
  <c r="CQ1152" i="2"/>
  <c r="CK1152" i="2"/>
  <c r="CE1152" i="2"/>
  <c r="CD1152" i="2"/>
  <c r="CC1152" i="2"/>
  <c r="CB1152" i="2"/>
  <c r="CA1152" i="2"/>
  <c r="BY1152" i="2"/>
  <c r="BS1152" i="2"/>
  <c r="BM1152" i="2"/>
  <c r="BL1152" i="2"/>
  <c r="BK1152" i="2"/>
  <c r="BJ1152" i="2"/>
  <c r="BI1152" i="2"/>
  <c r="BH1152" i="2"/>
  <c r="BG1152" i="2"/>
  <c r="BE1152" i="2"/>
  <c r="BD1152" i="2"/>
  <c r="BC1152" i="2"/>
  <c r="BB1152" i="2"/>
  <c r="BA1152" i="2"/>
  <c r="AZ1152" i="2"/>
  <c r="AY1152" i="2"/>
  <c r="AW1152" i="2"/>
  <c r="AV1152" i="2"/>
  <c r="AU1152" i="2"/>
  <c r="AT1152" i="2"/>
  <c r="AS1152" i="2"/>
  <c r="AR1152" i="2"/>
  <c r="AQ1152" i="2"/>
  <c r="AO1152" i="2"/>
  <c r="AN1152" i="2"/>
  <c r="AM1152" i="2"/>
  <c r="AL1152" i="2"/>
  <c r="AK1152" i="2"/>
  <c r="AJ1152" i="2"/>
  <c r="AI1152" i="2"/>
  <c r="AG1152" i="2"/>
  <c r="DO1151" i="2"/>
  <c r="DI1151" i="2"/>
  <c r="DC1151" i="2"/>
  <c r="CW1151" i="2"/>
  <c r="CQ1151" i="2"/>
  <c r="CK1151" i="2"/>
  <c r="CE1151" i="2"/>
  <c r="CD1151" i="2"/>
  <c r="CC1151" i="2"/>
  <c r="CB1151" i="2"/>
  <c r="CA1151" i="2"/>
  <c r="BY1151" i="2"/>
  <c r="BS1151" i="2"/>
  <c r="BM1151" i="2"/>
  <c r="BL1151" i="2"/>
  <c r="BK1151" i="2"/>
  <c r="BJ1151" i="2"/>
  <c r="BI1151" i="2"/>
  <c r="BH1151" i="2"/>
  <c r="BG1151" i="2"/>
  <c r="BE1151" i="2"/>
  <c r="BD1151" i="2"/>
  <c r="BC1151" i="2"/>
  <c r="BB1151" i="2"/>
  <c r="BA1151" i="2"/>
  <c r="AZ1151" i="2"/>
  <c r="AY1151" i="2"/>
  <c r="AW1151" i="2"/>
  <c r="AV1151" i="2"/>
  <c r="AU1151" i="2"/>
  <c r="AT1151" i="2"/>
  <c r="AS1151" i="2"/>
  <c r="AR1151" i="2"/>
  <c r="AQ1151" i="2"/>
  <c r="AO1151" i="2"/>
  <c r="AN1151" i="2"/>
  <c r="AM1151" i="2"/>
  <c r="AL1151" i="2"/>
  <c r="AK1151" i="2"/>
  <c r="AJ1151" i="2"/>
  <c r="AI1151" i="2"/>
  <c r="AG1151" i="2"/>
  <c r="W1151" i="2"/>
  <c r="DO1150" i="2"/>
  <c r="DN1150" i="2"/>
  <c r="DM1150" i="2"/>
  <c r="DL1150" i="2"/>
  <c r="DK1150" i="2"/>
  <c r="DI1150" i="2"/>
  <c r="DH1150" i="2"/>
  <c r="DG1150" i="2"/>
  <c r="DF1150" i="2"/>
  <c r="DE1150" i="2"/>
  <c r="DC1150" i="2"/>
  <c r="DB1150" i="2"/>
  <c r="DA1150" i="2"/>
  <c r="CZ1150" i="2"/>
  <c r="CY1150" i="2"/>
  <c r="CW1150" i="2"/>
  <c r="CV1150" i="2"/>
  <c r="CU1150" i="2"/>
  <c r="CT1150" i="2"/>
  <c r="CS1150" i="2"/>
  <c r="CQ1150" i="2"/>
  <c r="CP1150" i="2"/>
  <c r="CO1150" i="2"/>
  <c r="CN1150" i="2"/>
  <c r="CM1150" i="2"/>
  <c r="CK1150" i="2"/>
  <c r="CJ1150" i="2"/>
  <c r="CI1150" i="2"/>
  <c r="CH1150" i="2"/>
  <c r="CG1150" i="2"/>
  <c r="CE1150" i="2"/>
  <c r="CD1150" i="2"/>
  <c r="CC1150" i="2"/>
  <c r="CB1150" i="2"/>
  <c r="CA1150" i="2"/>
  <c r="BY1150" i="2"/>
  <c r="BX1150" i="2"/>
  <c r="BW1150" i="2"/>
  <c r="BV1150" i="2"/>
  <c r="BU1150" i="2"/>
  <c r="BS1150" i="2"/>
  <c r="BR1150" i="2"/>
  <c r="BQ1150" i="2"/>
  <c r="BP1150" i="2"/>
  <c r="BO1150" i="2"/>
  <c r="BM1150" i="2"/>
  <c r="BL1150" i="2"/>
  <c r="BK1150" i="2"/>
  <c r="BJ1150" i="2"/>
  <c r="BI1150" i="2"/>
  <c r="BH1150" i="2"/>
  <c r="BG1150" i="2"/>
  <c r="BE1150" i="2"/>
  <c r="BD1150" i="2"/>
  <c r="BC1150" i="2"/>
  <c r="BB1150" i="2"/>
  <c r="BA1150" i="2"/>
  <c r="AZ1150" i="2"/>
  <c r="AY1150" i="2"/>
  <c r="AW1150" i="2"/>
  <c r="AV1150" i="2"/>
  <c r="AU1150" i="2"/>
  <c r="AT1150" i="2"/>
  <c r="AS1150" i="2"/>
  <c r="AR1150" i="2"/>
  <c r="AQ1150" i="2"/>
  <c r="AO1150" i="2"/>
  <c r="AN1150" i="2"/>
  <c r="AM1150" i="2"/>
  <c r="AL1150" i="2"/>
  <c r="AK1150" i="2"/>
  <c r="AJ1150" i="2"/>
  <c r="AI1150" i="2"/>
  <c r="AG1150" i="2"/>
  <c r="AF1150" i="2"/>
  <c r="AE1150" i="2"/>
  <c r="AD1150" i="2"/>
  <c r="AC1150" i="2"/>
  <c r="AB1150" i="2"/>
  <c r="AA1150" i="2"/>
  <c r="W1150" i="2"/>
  <c r="DO1149" i="2"/>
  <c r="DN1149" i="2"/>
  <c r="DM1149" i="2"/>
  <c r="DL1149" i="2"/>
  <c r="DK1149" i="2"/>
  <c r="DI1149" i="2"/>
  <c r="DH1149" i="2"/>
  <c r="DG1149" i="2"/>
  <c r="DF1149" i="2"/>
  <c r="DE1149" i="2"/>
  <c r="DC1149" i="2"/>
  <c r="DB1149" i="2"/>
  <c r="DA1149" i="2"/>
  <c r="CZ1149" i="2"/>
  <c r="CY1149" i="2"/>
  <c r="CW1149" i="2"/>
  <c r="CV1149" i="2"/>
  <c r="CU1149" i="2"/>
  <c r="CT1149" i="2"/>
  <c r="CS1149" i="2"/>
  <c r="CQ1149" i="2"/>
  <c r="CP1149" i="2"/>
  <c r="CO1149" i="2"/>
  <c r="CN1149" i="2"/>
  <c r="CM1149" i="2"/>
  <c r="CK1149" i="2"/>
  <c r="CJ1149" i="2"/>
  <c r="CI1149" i="2"/>
  <c r="CH1149" i="2"/>
  <c r="CG1149" i="2"/>
  <c r="CE1149" i="2"/>
  <c r="CD1149" i="2"/>
  <c r="CC1149" i="2"/>
  <c r="CB1149" i="2"/>
  <c r="CA1149" i="2"/>
  <c r="BY1149" i="2"/>
  <c r="BX1149" i="2"/>
  <c r="BW1149" i="2"/>
  <c r="BV1149" i="2"/>
  <c r="BU1149" i="2"/>
  <c r="BS1149" i="2"/>
  <c r="BR1149" i="2"/>
  <c r="BQ1149" i="2"/>
  <c r="BP1149" i="2"/>
  <c r="BO1149" i="2"/>
  <c r="BM1149" i="2"/>
  <c r="BL1149" i="2"/>
  <c r="BK1149" i="2"/>
  <c r="BJ1149" i="2"/>
  <c r="BI1149" i="2"/>
  <c r="BH1149" i="2"/>
  <c r="BG1149" i="2"/>
  <c r="BE1149" i="2"/>
  <c r="BD1149" i="2"/>
  <c r="BC1149" i="2"/>
  <c r="BB1149" i="2"/>
  <c r="BA1149" i="2"/>
  <c r="AZ1149" i="2"/>
  <c r="AY1149" i="2"/>
  <c r="AW1149" i="2"/>
  <c r="AV1149" i="2"/>
  <c r="AU1149" i="2"/>
  <c r="AT1149" i="2"/>
  <c r="AS1149" i="2"/>
  <c r="AR1149" i="2"/>
  <c r="AQ1149" i="2"/>
  <c r="AO1149" i="2"/>
  <c r="AN1149" i="2"/>
  <c r="AM1149" i="2"/>
  <c r="AL1149" i="2"/>
  <c r="AK1149" i="2"/>
  <c r="AJ1149" i="2"/>
  <c r="AI1149" i="2"/>
  <c r="AG1149" i="2"/>
  <c r="AF1149" i="2"/>
  <c r="AE1149" i="2"/>
  <c r="AD1149" i="2"/>
  <c r="AC1149" i="2"/>
  <c r="AB1149" i="2"/>
  <c r="AA1149" i="2"/>
  <c r="W1149" i="2"/>
  <c r="DO1148" i="2"/>
  <c r="DN1148" i="2"/>
  <c r="DM1148" i="2"/>
  <c r="DL1148" i="2"/>
  <c r="DK1148" i="2"/>
  <c r="DI1148" i="2"/>
  <c r="DH1148" i="2"/>
  <c r="DG1148" i="2"/>
  <c r="DF1148" i="2"/>
  <c r="DE1148" i="2"/>
  <c r="DC1148" i="2"/>
  <c r="DB1148" i="2"/>
  <c r="DA1148" i="2"/>
  <c r="CZ1148" i="2"/>
  <c r="CY1148" i="2"/>
  <c r="CW1148" i="2"/>
  <c r="CV1148" i="2"/>
  <c r="CU1148" i="2"/>
  <c r="CT1148" i="2"/>
  <c r="CS1148" i="2"/>
  <c r="CQ1148" i="2"/>
  <c r="CP1148" i="2"/>
  <c r="CO1148" i="2"/>
  <c r="CN1148" i="2"/>
  <c r="CM1148" i="2"/>
  <c r="CK1148" i="2"/>
  <c r="CJ1148" i="2"/>
  <c r="CI1148" i="2"/>
  <c r="CH1148" i="2"/>
  <c r="CG1148" i="2"/>
  <c r="CE1148" i="2"/>
  <c r="CD1148" i="2"/>
  <c r="CC1148" i="2"/>
  <c r="CB1148" i="2"/>
  <c r="CA1148" i="2"/>
  <c r="BY1148" i="2"/>
  <c r="BX1148" i="2"/>
  <c r="BW1148" i="2"/>
  <c r="BV1148" i="2"/>
  <c r="BU1148" i="2"/>
  <c r="BS1148" i="2"/>
  <c r="BR1148" i="2"/>
  <c r="BQ1148" i="2"/>
  <c r="BP1148" i="2"/>
  <c r="BO1148" i="2"/>
  <c r="BM1148" i="2"/>
  <c r="BL1148" i="2"/>
  <c r="BK1148" i="2"/>
  <c r="BJ1148" i="2"/>
  <c r="BI1148" i="2"/>
  <c r="BH1148" i="2"/>
  <c r="BG1148" i="2"/>
  <c r="BE1148" i="2"/>
  <c r="BD1148" i="2"/>
  <c r="BC1148" i="2"/>
  <c r="BB1148" i="2"/>
  <c r="BA1148" i="2"/>
  <c r="AZ1148" i="2"/>
  <c r="AY1148" i="2"/>
  <c r="AW1148" i="2"/>
  <c r="AV1148" i="2"/>
  <c r="AU1148" i="2"/>
  <c r="AT1148" i="2"/>
  <c r="AS1148" i="2"/>
  <c r="AR1148" i="2"/>
  <c r="AQ1148" i="2"/>
  <c r="AO1148" i="2"/>
  <c r="AN1148" i="2"/>
  <c r="AM1148" i="2"/>
  <c r="AL1148" i="2"/>
  <c r="AK1148" i="2"/>
  <c r="AJ1148" i="2"/>
  <c r="AI1148" i="2"/>
  <c r="AG1148" i="2"/>
  <c r="AF1148" i="2"/>
  <c r="AE1148" i="2"/>
  <c r="AD1148" i="2"/>
  <c r="AC1148" i="2"/>
  <c r="AB1148" i="2"/>
  <c r="AA1148" i="2"/>
  <c r="W1148" i="2"/>
  <c r="DO1147" i="2"/>
  <c r="DN1147" i="2"/>
  <c r="DM1147" i="2"/>
  <c r="DL1147" i="2"/>
  <c r="DK1147" i="2"/>
  <c r="DI1147" i="2"/>
  <c r="DH1147" i="2"/>
  <c r="DG1147" i="2"/>
  <c r="DF1147" i="2"/>
  <c r="DE1147" i="2"/>
  <c r="DC1147" i="2"/>
  <c r="DB1147" i="2"/>
  <c r="DA1147" i="2"/>
  <c r="CZ1147" i="2"/>
  <c r="CY1147" i="2"/>
  <c r="CW1147" i="2"/>
  <c r="CV1147" i="2"/>
  <c r="CU1147" i="2"/>
  <c r="CT1147" i="2"/>
  <c r="CS1147" i="2"/>
  <c r="CQ1147" i="2"/>
  <c r="CP1147" i="2"/>
  <c r="CO1147" i="2"/>
  <c r="CN1147" i="2"/>
  <c r="CM1147" i="2"/>
  <c r="CK1147" i="2"/>
  <c r="CJ1147" i="2"/>
  <c r="CI1147" i="2"/>
  <c r="CH1147" i="2"/>
  <c r="CG1147" i="2"/>
  <c r="CE1147" i="2"/>
  <c r="CD1147" i="2"/>
  <c r="CC1147" i="2"/>
  <c r="CB1147" i="2"/>
  <c r="CA1147" i="2"/>
  <c r="BY1147" i="2"/>
  <c r="BX1147" i="2"/>
  <c r="BW1147" i="2"/>
  <c r="BV1147" i="2"/>
  <c r="BU1147" i="2"/>
  <c r="BS1147" i="2"/>
  <c r="BR1147" i="2"/>
  <c r="BQ1147" i="2"/>
  <c r="BP1147" i="2"/>
  <c r="BO1147" i="2"/>
  <c r="BM1147" i="2"/>
  <c r="BL1147" i="2"/>
  <c r="BK1147" i="2"/>
  <c r="BJ1147" i="2"/>
  <c r="BI1147" i="2"/>
  <c r="BH1147" i="2"/>
  <c r="BG1147" i="2"/>
  <c r="BE1147" i="2"/>
  <c r="BD1147" i="2"/>
  <c r="BC1147" i="2"/>
  <c r="BB1147" i="2"/>
  <c r="BA1147" i="2"/>
  <c r="AZ1147" i="2"/>
  <c r="AY1147" i="2"/>
  <c r="AW1147" i="2"/>
  <c r="AV1147" i="2"/>
  <c r="AU1147" i="2"/>
  <c r="AT1147" i="2"/>
  <c r="AS1147" i="2"/>
  <c r="AR1147" i="2"/>
  <c r="AQ1147" i="2"/>
  <c r="AO1147" i="2"/>
  <c r="AN1147" i="2"/>
  <c r="AM1147" i="2"/>
  <c r="AL1147" i="2"/>
  <c r="AK1147" i="2"/>
  <c r="AJ1147" i="2"/>
  <c r="AI1147" i="2"/>
  <c r="AG1147" i="2"/>
  <c r="AF1147" i="2"/>
  <c r="AE1147" i="2"/>
  <c r="AD1147" i="2"/>
  <c r="AC1147" i="2"/>
  <c r="AB1147" i="2"/>
  <c r="AA1147" i="2"/>
  <c r="W1147" i="2"/>
  <c r="DO1146" i="2"/>
  <c r="DI1146" i="2"/>
  <c r="DC1146" i="2"/>
  <c r="CW1146" i="2"/>
  <c r="CQ1146" i="2"/>
  <c r="CK1146" i="2"/>
  <c r="CE1146" i="2"/>
  <c r="CD1146" i="2"/>
  <c r="CC1146" i="2"/>
  <c r="CB1146" i="2"/>
  <c r="CA1146" i="2"/>
  <c r="BY1146" i="2"/>
  <c r="BS1146" i="2"/>
  <c r="BM1146" i="2"/>
  <c r="BL1146" i="2"/>
  <c r="BK1146" i="2"/>
  <c r="BJ1146" i="2"/>
  <c r="BI1146" i="2"/>
  <c r="BH1146" i="2"/>
  <c r="BG1146" i="2"/>
  <c r="BE1146" i="2"/>
  <c r="BD1146" i="2"/>
  <c r="BC1146" i="2"/>
  <c r="BB1146" i="2"/>
  <c r="BA1146" i="2"/>
  <c r="AZ1146" i="2"/>
  <c r="AY1146" i="2"/>
  <c r="AW1146" i="2"/>
  <c r="AV1146" i="2"/>
  <c r="AU1146" i="2"/>
  <c r="AT1146" i="2"/>
  <c r="AS1146" i="2"/>
  <c r="AR1146" i="2"/>
  <c r="AQ1146" i="2"/>
  <c r="AO1146" i="2"/>
  <c r="AN1146" i="2"/>
  <c r="AM1146" i="2"/>
  <c r="AL1146" i="2"/>
  <c r="AK1146" i="2"/>
  <c r="AJ1146" i="2"/>
  <c r="AI1146" i="2"/>
  <c r="AG1146" i="2"/>
  <c r="DO1145" i="2"/>
  <c r="DI1145" i="2"/>
  <c r="DC1145" i="2"/>
  <c r="CW1145" i="2"/>
  <c r="CQ1145" i="2"/>
  <c r="CK1145" i="2"/>
  <c r="CE1145" i="2"/>
  <c r="CD1145" i="2"/>
  <c r="CC1145" i="2"/>
  <c r="CB1145" i="2"/>
  <c r="CA1145" i="2"/>
  <c r="BY1145" i="2"/>
  <c r="BS1145" i="2"/>
  <c r="BM1145" i="2"/>
  <c r="BL1145" i="2"/>
  <c r="BK1145" i="2"/>
  <c r="BJ1145" i="2"/>
  <c r="BI1145" i="2"/>
  <c r="BH1145" i="2"/>
  <c r="BG1145" i="2"/>
  <c r="BE1145" i="2"/>
  <c r="BD1145" i="2"/>
  <c r="BC1145" i="2"/>
  <c r="BB1145" i="2"/>
  <c r="BA1145" i="2"/>
  <c r="AZ1145" i="2"/>
  <c r="AY1145" i="2"/>
  <c r="AW1145" i="2"/>
  <c r="AV1145" i="2"/>
  <c r="AU1145" i="2"/>
  <c r="AT1145" i="2"/>
  <c r="AS1145" i="2"/>
  <c r="AR1145" i="2"/>
  <c r="AQ1145" i="2"/>
  <c r="AO1145" i="2"/>
  <c r="AN1145" i="2"/>
  <c r="AM1145" i="2"/>
  <c r="AL1145" i="2"/>
  <c r="AK1145" i="2"/>
  <c r="AJ1145" i="2"/>
  <c r="AI1145" i="2"/>
  <c r="AG1145" i="2"/>
  <c r="W1145" i="2"/>
  <c r="DO1144" i="2"/>
  <c r="DN1144" i="2"/>
  <c r="DM1144" i="2"/>
  <c r="DL1144" i="2"/>
  <c r="DK1144" i="2"/>
  <c r="DI1144" i="2"/>
  <c r="DH1144" i="2"/>
  <c r="DG1144" i="2"/>
  <c r="DF1144" i="2"/>
  <c r="DE1144" i="2"/>
  <c r="DC1144" i="2"/>
  <c r="DB1144" i="2"/>
  <c r="DA1144" i="2"/>
  <c r="CZ1144" i="2"/>
  <c r="CY1144" i="2"/>
  <c r="CW1144" i="2"/>
  <c r="CV1144" i="2"/>
  <c r="CU1144" i="2"/>
  <c r="CT1144" i="2"/>
  <c r="CS1144" i="2"/>
  <c r="CQ1144" i="2"/>
  <c r="CP1144" i="2"/>
  <c r="CO1144" i="2"/>
  <c r="CN1144" i="2"/>
  <c r="CM1144" i="2"/>
  <c r="CK1144" i="2"/>
  <c r="CJ1144" i="2"/>
  <c r="CI1144" i="2"/>
  <c r="CH1144" i="2"/>
  <c r="CG1144" i="2"/>
  <c r="CE1144" i="2"/>
  <c r="CD1144" i="2"/>
  <c r="CC1144" i="2"/>
  <c r="CB1144" i="2"/>
  <c r="CA1144" i="2"/>
  <c r="BY1144" i="2"/>
  <c r="BX1144" i="2"/>
  <c r="BW1144" i="2"/>
  <c r="BV1144" i="2"/>
  <c r="BU1144" i="2"/>
  <c r="BS1144" i="2"/>
  <c r="BR1144" i="2"/>
  <c r="BQ1144" i="2"/>
  <c r="BP1144" i="2"/>
  <c r="BO1144" i="2"/>
  <c r="BM1144" i="2"/>
  <c r="BL1144" i="2"/>
  <c r="BK1144" i="2"/>
  <c r="BJ1144" i="2"/>
  <c r="BI1144" i="2"/>
  <c r="BH1144" i="2"/>
  <c r="BG1144" i="2"/>
  <c r="BE1144" i="2"/>
  <c r="BD1144" i="2"/>
  <c r="BC1144" i="2"/>
  <c r="BB1144" i="2"/>
  <c r="BA1144" i="2"/>
  <c r="AZ1144" i="2"/>
  <c r="AY1144" i="2"/>
  <c r="AW1144" i="2"/>
  <c r="AV1144" i="2"/>
  <c r="AU1144" i="2"/>
  <c r="AT1144" i="2"/>
  <c r="AS1144" i="2"/>
  <c r="AR1144" i="2"/>
  <c r="AQ1144" i="2"/>
  <c r="AO1144" i="2"/>
  <c r="AN1144" i="2"/>
  <c r="AM1144" i="2"/>
  <c r="AL1144" i="2"/>
  <c r="AK1144" i="2"/>
  <c r="AJ1144" i="2"/>
  <c r="AI1144" i="2"/>
  <c r="AG1144" i="2"/>
  <c r="AF1144" i="2"/>
  <c r="AE1144" i="2"/>
  <c r="AD1144" i="2"/>
  <c r="AC1144" i="2"/>
  <c r="AB1144" i="2"/>
  <c r="AA1144" i="2"/>
  <c r="W1144" i="2"/>
  <c r="DO1143" i="2"/>
  <c r="DN1143" i="2"/>
  <c r="DM1143" i="2"/>
  <c r="DL1143" i="2"/>
  <c r="DK1143" i="2"/>
  <c r="DI1143" i="2"/>
  <c r="DH1143" i="2"/>
  <c r="DG1143" i="2"/>
  <c r="DF1143" i="2"/>
  <c r="DE1143" i="2"/>
  <c r="DC1143" i="2"/>
  <c r="DB1143" i="2"/>
  <c r="DA1143" i="2"/>
  <c r="CZ1143" i="2"/>
  <c r="CY1143" i="2"/>
  <c r="CW1143" i="2"/>
  <c r="CV1143" i="2"/>
  <c r="CU1143" i="2"/>
  <c r="CT1143" i="2"/>
  <c r="CS1143" i="2"/>
  <c r="CQ1143" i="2"/>
  <c r="CP1143" i="2"/>
  <c r="CO1143" i="2"/>
  <c r="CN1143" i="2"/>
  <c r="CM1143" i="2"/>
  <c r="CK1143" i="2"/>
  <c r="CJ1143" i="2"/>
  <c r="CI1143" i="2"/>
  <c r="CH1143" i="2"/>
  <c r="CG1143" i="2"/>
  <c r="CE1143" i="2"/>
  <c r="CD1143" i="2"/>
  <c r="CC1143" i="2"/>
  <c r="CB1143" i="2"/>
  <c r="CA1143" i="2"/>
  <c r="BY1143" i="2"/>
  <c r="BX1143" i="2"/>
  <c r="BW1143" i="2"/>
  <c r="BV1143" i="2"/>
  <c r="BU1143" i="2"/>
  <c r="BS1143" i="2"/>
  <c r="BR1143" i="2"/>
  <c r="BQ1143" i="2"/>
  <c r="BP1143" i="2"/>
  <c r="BO1143" i="2"/>
  <c r="BM1143" i="2"/>
  <c r="BL1143" i="2"/>
  <c r="BK1143" i="2"/>
  <c r="BJ1143" i="2"/>
  <c r="BI1143" i="2"/>
  <c r="BH1143" i="2"/>
  <c r="BG1143" i="2"/>
  <c r="BE1143" i="2"/>
  <c r="BD1143" i="2"/>
  <c r="BC1143" i="2"/>
  <c r="BB1143" i="2"/>
  <c r="BA1143" i="2"/>
  <c r="AZ1143" i="2"/>
  <c r="AY1143" i="2"/>
  <c r="AW1143" i="2"/>
  <c r="AV1143" i="2"/>
  <c r="AU1143" i="2"/>
  <c r="AT1143" i="2"/>
  <c r="AS1143" i="2"/>
  <c r="AR1143" i="2"/>
  <c r="AQ1143" i="2"/>
  <c r="AO1143" i="2"/>
  <c r="AN1143" i="2"/>
  <c r="AM1143" i="2"/>
  <c r="AL1143" i="2"/>
  <c r="AK1143" i="2"/>
  <c r="AJ1143" i="2"/>
  <c r="AI1143" i="2"/>
  <c r="AG1143" i="2"/>
  <c r="AF1143" i="2"/>
  <c r="AE1143" i="2"/>
  <c r="AD1143" i="2"/>
  <c r="AC1143" i="2"/>
  <c r="AB1143" i="2"/>
  <c r="AA1143" i="2"/>
  <c r="W1143" i="2"/>
  <c r="DO1142" i="2"/>
  <c r="DN1142" i="2"/>
  <c r="DM1142" i="2"/>
  <c r="DL1142" i="2"/>
  <c r="DK1142" i="2"/>
  <c r="DI1142" i="2"/>
  <c r="DH1142" i="2"/>
  <c r="DG1142" i="2"/>
  <c r="DF1142" i="2"/>
  <c r="DE1142" i="2"/>
  <c r="DC1142" i="2"/>
  <c r="DB1142" i="2"/>
  <c r="DA1142" i="2"/>
  <c r="CZ1142" i="2"/>
  <c r="CY1142" i="2"/>
  <c r="CW1142" i="2"/>
  <c r="CV1142" i="2"/>
  <c r="CU1142" i="2"/>
  <c r="CT1142" i="2"/>
  <c r="CS1142" i="2"/>
  <c r="CQ1142" i="2"/>
  <c r="CP1142" i="2"/>
  <c r="CO1142" i="2"/>
  <c r="CN1142" i="2"/>
  <c r="CM1142" i="2"/>
  <c r="CK1142" i="2"/>
  <c r="CJ1142" i="2"/>
  <c r="CI1142" i="2"/>
  <c r="CH1142" i="2"/>
  <c r="CG1142" i="2"/>
  <c r="CE1142" i="2"/>
  <c r="CD1142" i="2"/>
  <c r="CC1142" i="2"/>
  <c r="CB1142" i="2"/>
  <c r="CA1142" i="2"/>
  <c r="BY1142" i="2"/>
  <c r="BX1142" i="2"/>
  <c r="BW1142" i="2"/>
  <c r="BV1142" i="2"/>
  <c r="BU1142" i="2"/>
  <c r="BS1142" i="2"/>
  <c r="BR1142" i="2"/>
  <c r="BQ1142" i="2"/>
  <c r="BP1142" i="2"/>
  <c r="BO1142" i="2"/>
  <c r="BM1142" i="2"/>
  <c r="BL1142" i="2"/>
  <c r="BK1142" i="2"/>
  <c r="BJ1142" i="2"/>
  <c r="BI1142" i="2"/>
  <c r="BH1142" i="2"/>
  <c r="BG1142" i="2"/>
  <c r="BE1142" i="2"/>
  <c r="BD1142" i="2"/>
  <c r="BC1142" i="2"/>
  <c r="BB1142" i="2"/>
  <c r="BA1142" i="2"/>
  <c r="AZ1142" i="2"/>
  <c r="AY1142" i="2"/>
  <c r="AW1142" i="2"/>
  <c r="AV1142" i="2"/>
  <c r="AU1142" i="2"/>
  <c r="AT1142" i="2"/>
  <c r="AS1142" i="2"/>
  <c r="AR1142" i="2"/>
  <c r="AQ1142" i="2"/>
  <c r="AO1142" i="2"/>
  <c r="AN1142" i="2"/>
  <c r="AM1142" i="2"/>
  <c r="AL1142" i="2"/>
  <c r="AK1142" i="2"/>
  <c r="AJ1142" i="2"/>
  <c r="AI1142" i="2"/>
  <c r="AG1142" i="2"/>
  <c r="AF1142" i="2"/>
  <c r="AE1142" i="2"/>
  <c r="AD1142" i="2"/>
  <c r="AC1142" i="2"/>
  <c r="AB1142" i="2"/>
  <c r="AA1142" i="2"/>
  <c r="W1142" i="2"/>
  <c r="DO1141" i="2"/>
  <c r="DN1141" i="2"/>
  <c r="DM1141" i="2"/>
  <c r="DL1141" i="2"/>
  <c r="DK1141" i="2"/>
  <c r="DI1141" i="2"/>
  <c r="DH1141" i="2"/>
  <c r="DG1141" i="2"/>
  <c r="DF1141" i="2"/>
  <c r="DE1141" i="2"/>
  <c r="DC1141" i="2"/>
  <c r="DB1141" i="2"/>
  <c r="DA1141" i="2"/>
  <c r="CZ1141" i="2"/>
  <c r="CY1141" i="2"/>
  <c r="CW1141" i="2"/>
  <c r="CV1141" i="2"/>
  <c r="CU1141" i="2"/>
  <c r="CT1141" i="2"/>
  <c r="CS1141" i="2"/>
  <c r="CQ1141" i="2"/>
  <c r="CP1141" i="2"/>
  <c r="CO1141" i="2"/>
  <c r="CN1141" i="2"/>
  <c r="CM1141" i="2"/>
  <c r="CK1141" i="2"/>
  <c r="CJ1141" i="2"/>
  <c r="CI1141" i="2"/>
  <c r="CH1141" i="2"/>
  <c r="CG1141" i="2"/>
  <c r="CE1141" i="2"/>
  <c r="CD1141" i="2"/>
  <c r="CC1141" i="2"/>
  <c r="CB1141" i="2"/>
  <c r="CA1141" i="2"/>
  <c r="BY1141" i="2"/>
  <c r="BX1141" i="2"/>
  <c r="BW1141" i="2"/>
  <c r="BV1141" i="2"/>
  <c r="BU1141" i="2"/>
  <c r="BS1141" i="2"/>
  <c r="BR1141" i="2"/>
  <c r="BQ1141" i="2"/>
  <c r="BP1141" i="2"/>
  <c r="BO1141" i="2"/>
  <c r="BM1141" i="2"/>
  <c r="BL1141" i="2"/>
  <c r="BK1141" i="2"/>
  <c r="BJ1141" i="2"/>
  <c r="BI1141" i="2"/>
  <c r="BH1141" i="2"/>
  <c r="BG1141" i="2"/>
  <c r="BE1141" i="2"/>
  <c r="BD1141" i="2"/>
  <c r="BC1141" i="2"/>
  <c r="BB1141" i="2"/>
  <c r="BA1141" i="2"/>
  <c r="AZ1141" i="2"/>
  <c r="AY1141" i="2"/>
  <c r="AW1141" i="2"/>
  <c r="AV1141" i="2"/>
  <c r="AU1141" i="2"/>
  <c r="AT1141" i="2"/>
  <c r="AS1141" i="2"/>
  <c r="AR1141" i="2"/>
  <c r="AQ1141" i="2"/>
  <c r="AO1141" i="2"/>
  <c r="AN1141" i="2"/>
  <c r="AM1141" i="2"/>
  <c r="AL1141" i="2"/>
  <c r="AK1141" i="2"/>
  <c r="AJ1141" i="2"/>
  <c r="AI1141" i="2"/>
  <c r="AG1141" i="2"/>
  <c r="AF1141" i="2"/>
  <c r="AE1141" i="2"/>
  <c r="AD1141" i="2"/>
  <c r="AC1141" i="2"/>
  <c r="AB1141" i="2"/>
  <c r="AA1141" i="2"/>
  <c r="W1141" i="2"/>
  <c r="DO1140" i="2"/>
  <c r="DI1140" i="2"/>
  <c r="DC1140" i="2"/>
  <c r="CW1140" i="2"/>
  <c r="CQ1140" i="2"/>
  <c r="CK1140" i="2"/>
  <c r="CE1140" i="2"/>
  <c r="CD1140" i="2"/>
  <c r="CC1140" i="2"/>
  <c r="CB1140" i="2"/>
  <c r="CA1140" i="2"/>
  <c r="BY1140" i="2"/>
  <c r="BS1140" i="2"/>
  <c r="BM1140" i="2"/>
  <c r="BL1140" i="2"/>
  <c r="BK1140" i="2"/>
  <c r="BJ1140" i="2"/>
  <c r="BI1140" i="2"/>
  <c r="BH1140" i="2"/>
  <c r="BG1140" i="2"/>
  <c r="BE1140" i="2"/>
  <c r="BD1140" i="2"/>
  <c r="BC1140" i="2"/>
  <c r="BB1140" i="2"/>
  <c r="BA1140" i="2"/>
  <c r="AZ1140" i="2"/>
  <c r="AY1140" i="2"/>
  <c r="AW1140" i="2"/>
  <c r="AV1140" i="2"/>
  <c r="AU1140" i="2"/>
  <c r="AT1140" i="2"/>
  <c r="AS1140" i="2"/>
  <c r="AR1140" i="2"/>
  <c r="AQ1140" i="2"/>
  <c r="AO1140" i="2"/>
  <c r="AN1140" i="2"/>
  <c r="AM1140" i="2"/>
  <c r="AL1140" i="2"/>
  <c r="AK1140" i="2"/>
  <c r="AJ1140" i="2"/>
  <c r="AI1140" i="2"/>
  <c r="AG1140" i="2"/>
  <c r="DO1139" i="2"/>
  <c r="DI1139" i="2"/>
  <c r="DC1139" i="2"/>
  <c r="CW1139" i="2"/>
  <c r="CQ1139" i="2"/>
  <c r="CK1139" i="2"/>
  <c r="CE1139" i="2"/>
  <c r="CD1139" i="2"/>
  <c r="CC1139" i="2"/>
  <c r="CB1139" i="2"/>
  <c r="CA1139" i="2"/>
  <c r="BY1139" i="2"/>
  <c r="BS1139" i="2"/>
  <c r="BM1139" i="2"/>
  <c r="BL1139" i="2"/>
  <c r="BK1139" i="2"/>
  <c r="BJ1139" i="2"/>
  <c r="BI1139" i="2"/>
  <c r="BH1139" i="2"/>
  <c r="BG1139" i="2"/>
  <c r="BE1139" i="2"/>
  <c r="BD1139" i="2"/>
  <c r="BC1139" i="2"/>
  <c r="BB1139" i="2"/>
  <c r="BA1139" i="2"/>
  <c r="AZ1139" i="2"/>
  <c r="AY1139" i="2"/>
  <c r="AW1139" i="2"/>
  <c r="AV1139" i="2"/>
  <c r="AU1139" i="2"/>
  <c r="AT1139" i="2"/>
  <c r="AS1139" i="2"/>
  <c r="AR1139" i="2"/>
  <c r="AQ1139" i="2"/>
  <c r="AO1139" i="2"/>
  <c r="AN1139" i="2"/>
  <c r="AM1139" i="2"/>
  <c r="AL1139" i="2"/>
  <c r="AK1139" i="2"/>
  <c r="AJ1139" i="2"/>
  <c r="AI1139" i="2"/>
  <c r="AG1139" i="2"/>
  <c r="W1139" i="2"/>
  <c r="DO1138" i="2"/>
  <c r="DN1138" i="2"/>
  <c r="DM1138" i="2"/>
  <c r="DL1138" i="2"/>
  <c r="DK1138" i="2"/>
  <c r="DI1138" i="2"/>
  <c r="DH1138" i="2"/>
  <c r="DG1138" i="2"/>
  <c r="DF1138" i="2"/>
  <c r="DE1138" i="2"/>
  <c r="DC1138" i="2"/>
  <c r="DB1138" i="2"/>
  <c r="DA1138" i="2"/>
  <c r="CZ1138" i="2"/>
  <c r="CY1138" i="2"/>
  <c r="CW1138" i="2"/>
  <c r="CV1138" i="2"/>
  <c r="CU1138" i="2"/>
  <c r="CT1138" i="2"/>
  <c r="CS1138" i="2"/>
  <c r="CQ1138" i="2"/>
  <c r="CP1138" i="2"/>
  <c r="CO1138" i="2"/>
  <c r="CN1138" i="2"/>
  <c r="CM1138" i="2"/>
  <c r="CK1138" i="2"/>
  <c r="CJ1138" i="2"/>
  <c r="CI1138" i="2"/>
  <c r="CH1138" i="2"/>
  <c r="CG1138" i="2"/>
  <c r="CE1138" i="2"/>
  <c r="CD1138" i="2"/>
  <c r="CC1138" i="2"/>
  <c r="CB1138" i="2"/>
  <c r="CA1138" i="2"/>
  <c r="BY1138" i="2"/>
  <c r="BX1138" i="2"/>
  <c r="BW1138" i="2"/>
  <c r="BV1138" i="2"/>
  <c r="BU1138" i="2"/>
  <c r="BS1138" i="2"/>
  <c r="BR1138" i="2"/>
  <c r="BQ1138" i="2"/>
  <c r="BP1138" i="2"/>
  <c r="BO1138" i="2"/>
  <c r="BM1138" i="2"/>
  <c r="BL1138" i="2"/>
  <c r="BK1138" i="2"/>
  <c r="BJ1138" i="2"/>
  <c r="BI1138" i="2"/>
  <c r="BH1138" i="2"/>
  <c r="BG1138" i="2"/>
  <c r="BE1138" i="2"/>
  <c r="BD1138" i="2"/>
  <c r="BC1138" i="2"/>
  <c r="BB1138" i="2"/>
  <c r="BA1138" i="2"/>
  <c r="AZ1138" i="2"/>
  <c r="AY1138" i="2"/>
  <c r="AW1138" i="2"/>
  <c r="AV1138" i="2"/>
  <c r="AU1138" i="2"/>
  <c r="AT1138" i="2"/>
  <c r="AS1138" i="2"/>
  <c r="AR1138" i="2"/>
  <c r="AQ1138" i="2"/>
  <c r="AO1138" i="2"/>
  <c r="AN1138" i="2"/>
  <c r="AM1138" i="2"/>
  <c r="AL1138" i="2"/>
  <c r="AK1138" i="2"/>
  <c r="AJ1138" i="2"/>
  <c r="AI1138" i="2"/>
  <c r="AG1138" i="2"/>
  <c r="AF1138" i="2"/>
  <c r="AE1138" i="2"/>
  <c r="AD1138" i="2"/>
  <c r="AC1138" i="2"/>
  <c r="AB1138" i="2"/>
  <c r="AA1138" i="2"/>
  <c r="W1138" i="2"/>
  <c r="DO1137" i="2"/>
  <c r="DN1137" i="2"/>
  <c r="DM1137" i="2"/>
  <c r="DL1137" i="2"/>
  <c r="DK1137" i="2"/>
  <c r="DI1137" i="2"/>
  <c r="DH1137" i="2"/>
  <c r="DG1137" i="2"/>
  <c r="DF1137" i="2"/>
  <c r="DE1137" i="2"/>
  <c r="DC1137" i="2"/>
  <c r="DB1137" i="2"/>
  <c r="DA1137" i="2"/>
  <c r="CZ1137" i="2"/>
  <c r="CY1137" i="2"/>
  <c r="CW1137" i="2"/>
  <c r="CV1137" i="2"/>
  <c r="CU1137" i="2"/>
  <c r="CT1137" i="2"/>
  <c r="CS1137" i="2"/>
  <c r="CQ1137" i="2"/>
  <c r="CP1137" i="2"/>
  <c r="CO1137" i="2"/>
  <c r="CN1137" i="2"/>
  <c r="CM1137" i="2"/>
  <c r="CK1137" i="2"/>
  <c r="CJ1137" i="2"/>
  <c r="CI1137" i="2"/>
  <c r="CH1137" i="2"/>
  <c r="CG1137" i="2"/>
  <c r="CE1137" i="2"/>
  <c r="CD1137" i="2"/>
  <c r="CC1137" i="2"/>
  <c r="CB1137" i="2"/>
  <c r="CA1137" i="2"/>
  <c r="BY1137" i="2"/>
  <c r="BX1137" i="2"/>
  <c r="BW1137" i="2"/>
  <c r="BV1137" i="2"/>
  <c r="BU1137" i="2"/>
  <c r="BS1137" i="2"/>
  <c r="BR1137" i="2"/>
  <c r="BQ1137" i="2"/>
  <c r="BP1137" i="2"/>
  <c r="BO1137" i="2"/>
  <c r="BM1137" i="2"/>
  <c r="BL1137" i="2"/>
  <c r="BK1137" i="2"/>
  <c r="BJ1137" i="2"/>
  <c r="BI1137" i="2"/>
  <c r="BH1137" i="2"/>
  <c r="BG1137" i="2"/>
  <c r="BE1137" i="2"/>
  <c r="BD1137" i="2"/>
  <c r="BC1137" i="2"/>
  <c r="BB1137" i="2"/>
  <c r="BA1137" i="2"/>
  <c r="AZ1137" i="2"/>
  <c r="AY1137" i="2"/>
  <c r="AW1137" i="2"/>
  <c r="AV1137" i="2"/>
  <c r="AU1137" i="2"/>
  <c r="AT1137" i="2"/>
  <c r="AS1137" i="2"/>
  <c r="AR1137" i="2"/>
  <c r="AQ1137" i="2"/>
  <c r="AO1137" i="2"/>
  <c r="AN1137" i="2"/>
  <c r="AM1137" i="2"/>
  <c r="AL1137" i="2"/>
  <c r="AK1137" i="2"/>
  <c r="AJ1137" i="2"/>
  <c r="AI1137" i="2"/>
  <c r="AG1137" i="2"/>
  <c r="AF1137" i="2"/>
  <c r="AE1137" i="2"/>
  <c r="AD1137" i="2"/>
  <c r="AC1137" i="2"/>
  <c r="AB1137" i="2"/>
  <c r="AA1137" i="2"/>
  <c r="W1137" i="2"/>
  <c r="DO1136" i="2"/>
  <c r="DN1136" i="2"/>
  <c r="DM1136" i="2"/>
  <c r="DL1136" i="2"/>
  <c r="DK1136" i="2"/>
  <c r="DI1136" i="2"/>
  <c r="DH1136" i="2"/>
  <c r="DG1136" i="2"/>
  <c r="DF1136" i="2"/>
  <c r="DE1136" i="2"/>
  <c r="DC1136" i="2"/>
  <c r="DB1136" i="2"/>
  <c r="DA1136" i="2"/>
  <c r="CZ1136" i="2"/>
  <c r="CY1136" i="2"/>
  <c r="CW1136" i="2"/>
  <c r="CV1136" i="2"/>
  <c r="CU1136" i="2"/>
  <c r="CT1136" i="2"/>
  <c r="CS1136" i="2"/>
  <c r="CQ1136" i="2"/>
  <c r="CP1136" i="2"/>
  <c r="CO1136" i="2"/>
  <c r="CN1136" i="2"/>
  <c r="CM1136" i="2"/>
  <c r="CK1136" i="2"/>
  <c r="CJ1136" i="2"/>
  <c r="CI1136" i="2"/>
  <c r="CH1136" i="2"/>
  <c r="CG1136" i="2"/>
  <c r="CE1136" i="2"/>
  <c r="CD1136" i="2"/>
  <c r="CC1136" i="2"/>
  <c r="CB1136" i="2"/>
  <c r="CA1136" i="2"/>
  <c r="BY1136" i="2"/>
  <c r="BX1136" i="2"/>
  <c r="BW1136" i="2"/>
  <c r="BV1136" i="2"/>
  <c r="BU1136" i="2"/>
  <c r="BS1136" i="2"/>
  <c r="BR1136" i="2"/>
  <c r="BQ1136" i="2"/>
  <c r="BP1136" i="2"/>
  <c r="BO1136" i="2"/>
  <c r="BM1136" i="2"/>
  <c r="BL1136" i="2"/>
  <c r="BK1136" i="2"/>
  <c r="BJ1136" i="2"/>
  <c r="BI1136" i="2"/>
  <c r="BH1136" i="2"/>
  <c r="BG1136" i="2"/>
  <c r="BE1136" i="2"/>
  <c r="BD1136" i="2"/>
  <c r="BC1136" i="2"/>
  <c r="BB1136" i="2"/>
  <c r="BA1136" i="2"/>
  <c r="AZ1136" i="2"/>
  <c r="AY1136" i="2"/>
  <c r="AW1136" i="2"/>
  <c r="AV1136" i="2"/>
  <c r="AU1136" i="2"/>
  <c r="AT1136" i="2"/>
  <c r="AS1136" i="2"/>
  <c r="AR1136" i="2"/>
  <c r="AQ1136" i="2"/>
  <c r="AO1136" i="2"/>
  <c r="AN1136" i="2"/>
  <c r="AM1136" i="2"/>
  <c r="AL1136" i="2"/>
  <c r="AK1136" i="2"/>
  <c r="AJ1136" i="2"/>
  <c r="AI1136" i="2"/>
  <c r="AG1136" i="2"/>
  <c r="AF1136" i="2"/>
  <c r="AE1136" i="2"/>
  <c r="AD1136" i="2"/>
  <c r="AC1136" i="2"/>
  <c r="AB1136" i="2"/>
  <c r="AA1136" i="2"/>
  <c r="W1136" i="2"/>
  <c r="DO1135" i="2"/>
  <c r="DN1135" i="2"/>
  <c r="DM1135" i="2"/>
  <c r="DL1135" i="2"/>
  <c r="DK1135" i="2"/>
  <c r="DI1135" i="2"/>
  <c r="DH1135" i="2"/>
  <c r="DG1135" i="2"/>
  <c r="DF1135" i="2"/>
  <c r="DE1135" i="2"/>
  <c r="DC1135" i="2"/>
  <c r="DB1135" i="2"/>
  <c r="DA1135" i="2"/>
  <c r="CZ1135" i="2"/>
  <c r="CY1135" i="2"/>
  <c r="CW1135" i="2"/>
  <c r="CV1135" i="2"/>
  <c r="CU1135" i="2"/>
  <c r="CT1135" i="2"/>
  <c r="CS1135" i="2"/>
  <c r="CQ1135" i="2"/>
  <c r="CP1135" i="2"/>
  <c r="CO1135" i="2"/>
  <c r="CN1135" i="2"/>
  <c r="CM1135" i="2"/>
  <c r="CK1135" i="2"/>
  <c r="CJ1135" i="2"/>
  <c r="CI1135" i="2"/>
  <c r="CH1135" i="2"/>
  <c r="CG1135" i="2"/>
  <c r="CE1135" i="2"/>
  <c r="CD1135" i="2"/>
  <c r="CC1135" i="2"/>
  <c r="CB1135" i="2"/>
  <c r="CA1135" i="2"/>
  <c r="BY1135" i="2"/>
  <c r="BX1135" i="2"/>
  <c r="BW1135" i="2"/>
  <c r="BV1135" i="2"/>
  <c r="BU1135" i="2"/>
  <c r="BS1135" i="2"/>
  <c r="BR1135" i="2"/>
  <c r="BQ1135" i="2"/>
  <c r="BP1135" i="2"/>
  <c r="BO1135" i="2"/>
  <c r="BM1135" i="2"/>
  <c r="BL1135" i="2"/>
  <c r="BK1135" i="2"/>
  <c r="BJ1135" i="2"/>
  <c r="BI1135" i="2"/>
  <c r="BH1135" i="2"/>
  <c r="BG1135" i="2"/>
  <c r="BE1135" i="2"/>
  <c r="BD1135" i="2"/>
  <c r="BC1135" i="2"/>
  <c r="BB1135" i="2"/>
  <c r="BA1135" i="2"/>
  <c r="AZ1135" i="2"/>
  <c r="AY1135" i="2"/>
  <c r="AW1135" i="2"/>
  <c r="AV1135" i="2"/>
  <c r="AU1135" i="2"/>
  <c r="AT1135" i="2"/>
  <c r="AS1135" i="2"/>
  <c r="AR1135" i="2"/>
  <c r="AQ1135" i="2"/>
  <c r="AO1135" i="2"/>
  <c r="AN1135" i="2"/>
  <c r="AM1135" i="2"/>
  <c r="AL1135" i="2"/>
  <c r="AK1135" i="2"/>
  <c r="AJ1135" i="2"/>
  <c r="AI1135" i="2"/>
  <c r="AG1135" i="2"/>
  <c r="AF1135" i="2"/>
  <c r="AE1135" i="2"/>
  <c r="AD1135" i="2"/>
  <c r="AC1135" i="2"/>
  <c r="AB1135" i="2"/>
  <c r="AA1135" i="2"/>
  <c r="W1135" i="2"/>
  <c r="DO1134" i="2"/>
  <c r="DI1134" i="2"/>
  <c r="DC1134" i="2"/>
  <c r="CW1134" i="2"/>
  <c r="CQ1134" i="2"/>
  <c r="CK1134" i="2"/>
  <c r="CE1134" i="2"/>
  <c r="CD1134" i="2"/>
  <c r="CC1134" i="2"/>
  <c r="CB1134" i="2"/>
  <c r="CA1134" i="2"/>
  <c r="BY1134" i="2"/>
  <c r="BS1134" i="2"/>
  <c r="BM1134" i="2"/>
  <c r="BL1134" i="2"/>
  <c r="BK1134" i="2"/>
  <c r="BJ1134" i="2"/>
  <c r="BI1134" i="2"/>
  <c r="BH1134" i="2"/>
  <c r="BG1134" i="2"/>
  <c r="BE1134" i="2"/>
  <c r="BD1134" i="2"/>
  <c r="BC1134" i="2"/>
  <c r="BB1134" i="2"/>
  <c r="BA1134" i="2"/>
  <c r="AZ1134" i="2"/>
  <c r="AY1134" i="2"/>
  <c r="AW1134" i="2"/>
  <c r="AV1134" i="2"/>
  <c r="AU1134" i="2"/>
  <c r="AT1134" i="2"/>
  <c r="AS1134" i="2"/>
  <c r="AR1134" i="2"/>
  <c r="AQ1134" i="2"/>
  <c r="AO1134" i="2"/>
  <c r="AN1134" i="2"/>
  <c r="AM1134" i="2"/>
  <c r="AL1134" i="2"/>
  <c r="AK1134" i="2"/>
  <c r="AJ1134" i="2"/>
  <c r="AI1134" i="2"/>
  <c r="AG1134" i="2"/>
  <c r="DO1133" i="2"/>
  <c r="DI1133" i="2"/>
  <c r="DC1133" i="2"/>
  <c r="CW1133" i="2"/>
  <c r="CQ1133" i="2"/>
  <c r="CK1133" i="2"/>
  <c r="CE1133" i="2"/>
  <c r="CD1133" i="2"/>
  <c r="CC1133" i="2"/>
  <c r="CB1133" i="2"/>
  <c r="CA1133" i="2"/>
  <c r="BY1133" i="2"/>
  <c r="BS1133" i="2"/>
  <c r="DR31" i="2" s="1"/>
  <c r="DU31" i="2" s="1"/>
  <c r="BM1133" i="2"/>
  <c r="BL1133" i="2"/>
  <c r="BK1133" i="2"/>
  <c r="BJ1133" i="2"/>
  <c r="BI1133" i="2"/>
  <c r="BH1133" i="2"/>
  <c r="BG1133" i="2"/>
  <c r="BE1133" i="2"/>
  <c r="BD1133" i="2"/>
  <c r="BC1133" i="2"/>
  <c r="BB1133" i="2"/>
  <c r="BA1133" i="2"/>
  <c r="AZ1133" i="2"/>
  <c r="AY1133" i="2"/>
  <c r="AW1133" i="2"/>
  <c r="AV1133" i="2"/>
  <c r="AU1133" i="2"/>
  <c r="AT1133" i="2"/>
  <c r="AS1133" i="2"/>
  <c r="AR1133" i="2"/>
  <c r="AQ1133" i="2"/>
  <c r="AO1133" i="2"/>
  <c r="AN1133" i="2"/>
  <c r="AM1133" i="2"/>
  <c r="AL1133" i="2"/>
  <c r="AK1133" i="2"/>
  <c r="AJ1133" i="2"/>
  <c r="AI1133" i="2"/>
  <c r="AG1133" i="2"/>
  <c r="W1133" i="2"/>
  <c r="DO1132" i="2"/>
  <c r="DN1132" i="2"/>
  <c r="DM1132" i="2"/>
  <c r="DL1132" i="2"/>
  <c r="DK1132" i="2"/>
  <c r="DI1132" i="2"/>
  <c r="DH1132" i="2"/>
  <c r="DG1132" i="2"/>
  <c r="DF1132" i="2"/>
  <c r="DE1132" i="2"/>
  <c r="DC1132" i="2"/>
  <c r="DB1132" i="2"/>
  <c r="DA1132" i="2"/>
  <c r="CZ1132" i="2"/>
  <c r="CY1132" i="2"/>
  <c r="CW1132" i="2"/>
  <c r="CV1132" i="2"/>
  <c r="CU1132" i="2"/>
  <c r="CT1132" i="2"/>
  <c r="CS1132" i="2"/>
  <c r="CQ1132" i="2"/>
  <c r="CP1132" i="2"/>
  <c r="CO1132" i="2"/>
  <c r="CN1132" i="2"/>
  <c r="CM1132" i="2"/>
  <c r="CK1132" i="2"/>
  <c r="CJ1132" i="2"/>
  <c r="CI1132" i="2"/>
  <c r="CH1132" i="2"/>
  <c r="CG1132" i="2"/>
  <c r="CE1132" i="2"/>
  <c r="CD1132" i="2"/>
  <c r="CC1132" i="2"/>
  <c r="CB1132" i="2"/>
  <c r="CA1132" i="2"/>
  <c r="BY1132" i="2"/>
  <c r="BX1132" i="2"/>
  <c r="BW1132" i="2"/>
  <c r="BV1132" i="2"/>
  <c r="BU1132" i="2"/>
  <c r="BS1132" i="2"/>
  <c r="BR1132" i="2"/>
  <c r="BQ1132" i="2"/>
  <c r="BP1132" i="2"/>
  <c r="BO1132" i="2"/>
  <c r="BM1132" i="2"/>
  <c r="BL1132" i="2"/>
  <c r="BK1132" i="2"/>
  <c r="BJ1132" i="2"/>
  <c r="BI1132" i="2"/>
  <c r="BH1132" i="2"/>
  <c r="BG1132" i="2"/>
  <c r="BE1132" i="2"/>
  <c r="BD1132" i="2"/>
  <c r="BC1132" i="2"/>
  <c r="BB1132" i="2"/>
  <c r="BA1132" i="2"/>
  <c r="AZ1132" i="2"/>
  <c r="AY1132" i="2"/>
  <c r="AW1132" i="2"/>
  <c r="AV1132" i="2"/>
  <c r="AU1132" i="2"/>
  <c r="AT1132" i="2"/>
  <c r="AS1132" i="2"/>
  <c r="AR1132" i="2"/>
  <c r="AQ1132" i="2"/>
  <c r="AO1132" i="2"/>
  <c r="AN1132" i="2"/>
  <c r="AM1132" i="2"/>
  <c r="AL1132" i="2"/>
  <c r="AK1132" i="2"/>
  <c r="AJ1132" i="2"/>
  <c r="AI1132" i="2"/>
  <c r="AG1132" i="2"/>
  <c r="AF1132" i="2"/>
  <c r="AE1132" i="2"/>
  <c r="AD1132" i="2"/>
  <c r="AC1132" i="2"/>
  <c r="AB1132" i="2"/>
  <c r="AA1132" i="2"/>
  <c r="W1132" i="2"/>
  <c r="DO1131" i="2"/>
  <c r="DN1131" i="2"/>
  <c r="DM1131" i="2"/>
  <c r="DL1131" i="2"/>
  <c r="DK1131" i="2"/>
  <c r="DI1131" i="2"/>
  <c r="DH1131" i="2"/>
  <c r="DG1131" i="2"/>
  <c r="DF1131" i="2"/>
  <c r="DE1131" i="2"/>
  <c r="DC1131" i="2"/>
  <c r="DB1131" i="2"/>
  <c r="DA1131" i="2"/>
  <c r="CZ1131" i="2"/>
  <c r="CY1131" i="2"/>
  <c r="CW1131" i="2"/>
  <c r="CV1131" i="2"/>
  <c r="CU1131" i="2"/>
  <c r="CT1131" i="2"/>
  <c r="CS1131" i="2"/>
  <c r="CQ1131" i="2"/>
  <c r="CP1131" i="2"/>
  <c r="CO1131" i="2"/>
  <c r="CN1131" i="2"/>
  <c r="CM1131" i="2"/>
  <c r="CK1131" i="2"/>
  <c r="CJ1131" i="2"/>
  <c r="CI1131" i="2"/>
  <c r="CH1131" i="2"/>
  <c r="CG1131" i="2"/>
  <c r="CE1131" i="2"/>
  <c r="CD1131" i="2"/>
  <c r="CC1131" i="2"/>
  <c r="CB1131" i="2"/>
  <c r="CA1131" i="2"/>
  <c r="BY1131" i="2"/>
  <c r="BX1131" i="2"/>
  <c r="BW1131" i="2"/>
  <c r="BV1131" i="2"/>
  <c r="BU1131" i="2"/>
  <c r="BS1131" i="2"/>
  <c r="BR1131" i="2"/>
  <c r="BQ1131" i="2"/>
  <c r="BP1131" i="2"/>
  <c r="BO1131" i="2"/>
  <c r="BM1131" i="2"/>
  <c r="BL1131" i="2"/>
  <c r="BK1131" i="2"/>
  <c r="BJ1131" i="2"/>
  <c r="BI1131" i="2"/>
  <c r="BH1131" i="2"/>
  <c r="BG1131" i="2"/>
  <c r="BE1131" i="2"/>
  <c r="BD1131" i="2"/>
  <c r="BC1131" i="2"/>
  <c r="BB1131" i="2"/>
  <c r="BA1131" i="2"/>
  <c r="AZ1131" i="2"/>
  <c r="AY1131" i="2"/>
  <c r="AW1131" i="2"/>
  <c r="AV1131" i="2"/>
  <c r="AU1131" i="2"/>
  <c r="AT1131" i="2"/>
  <c r="AS1131" i="2"/>
  <c r="AR1131" i="2"/>
  <c r="AQ1131" i="2"/>
  <c r="AO1131" i="2"/>
  <c r="AN1131" i="2"/>
  <c r="AM1131" i="2"/>
  <c r="AL1131" i="2"/>
  <c r="AK1131" i="2"/>
  <c r="AJ1131" i="2"/>
  <c r="AI1131" i="2"/>
  <c r="AG1131" i="2"/>
  <c r="AF1131" i="2"/>
  <c r="AE1131" i="2"/>
  <c r="AD1131" i="2"/>
  <c r="AC1131" i="2"/>
  <c r="AB1131" i="2"/>
  <c r="AA1131" i="2"/>
  <c r="W1131" i="2"/>
  <c r="DO1130" i="2"/>
  <c r="DN1130" i="2"/>
  <c r="DM1130" i="2"/>
  <c r="DL1130" i="2"/>
  <c r="DK1130" i="2"/>
  <c r="DI1130" i="2"/>
  <c r="DH1130" i="2"/>
  <c r="DG1130" i="2"/>
  <c r="DF1130" i="2"/>
  <c r="DE1130" i="2"/>
  <c r="DC1130" i="2"/>
  <c r="DB1130" i="2"/>
  <c r="DA1130" i="2"/>
  <c r="CZ1130" i="2"/>
  <c r="CY1130" i="2"/>
  <c r="CW1130" i="2"/>
  <c r="CV1130" i="2"/>
  <c r="CU1130" i="2"/>
  <c r="CT1130" i="2"/>
  <c r="CS1130" i="2"/>
  <c r="CQ1130" i="2"/>
  <c r="CP1130" i="2"/>
  <c r="CO1130" i="2"/>
  <c r="CN1130" i="2"/>
  <c r="CM1130" i="2"/>
  <c r="CK1130" i="2"/>
  <c r="CJ1130" i="2"/>
  <c r="CI1130" i="2"/>
  <c r="CH1130" i="2"/>
  <c r="CG1130" i="2"/>
  <c r="CE1130" i="2"/>
  <c r="CD1130" i="2"/>
  <c r="CC1130" i="2"/>
  <c r="CB1130" i="2"/>
  <c r="CA1130" i="2"/>
  <c r="BY1130" i="2"/>
  <c r="BX1130" i="2"/>
  <c r="BW1130" i="2"/>
  <c r="BV1130" i="2"/>
  <c r="BU1130" i="2"/>
  <c r="BS1130" i="2"/>
  <c r="BR1130" i="2"/>
  <c r="BQ1130" i="2"/>
  <c r="BP1130" i="2"/>
  <c r="BO1130" i="2"/>
  <c r="BM1130" i="2"/>
  <c r="BL1130" i="2"/>
  <c r="BK1130" i="2"/>
  <c r="BJ1130" i="2"/>
  <c r="BI1130" i="2"/>
  <c r="BH1130" i="2"/>
  <c r="BG1130" i="2"/>
  <c r="BE1130" i="2"/>
  <c r="BD1130" i="2"/>
  <c r="BC1130" i="2"/>
  <c r="BB1130" i="2"/>
  <c r="BA1130" i="2"/>
  <c r="AZ1130" i="2"/>
  <c r="AY1130" i="2"/>
  <c r="AW1130" i="2"/>
  <c r="AV1130" i="2"/>
  <c r="AU1130" i="2"/>
  <c r="AT1130" i="2"/>
  <c r="AS1130" i="2"/>
  <c r="AR1130" i="2"/>
  <c r="AQ1130" i="2"/>
  <c r="AO1130" i="2"/>
  <c r="AN1130" i="2"/>
  <c r="AM1130" i="2"/>
  <c r="AL1130" i="2"/>
  <c r="AK1130" i="2"/>
  <c r="AJ1130" i="2"/>
  <c r="AI1130" i="2"/>
  <c r="AG1130" i="2"/>
  <c r="AF1130" i="2"/>
  <c r="AE1130" i="2"/>
  <c r="AD1130" i="2"/>
  <c r="AC1130" i="2"/>
  <c r="AB1130" i="2"/>
  <c r="AA1130" i="2"/>
  <c r="W1130" i="2"/>
  <c r="DO1129" i="2"/>
  <c r="DN1129" i="2"/>
  <c r="DM1129" i="2"/>
  <c r="DL1129" i="2"/>
  <c r="DK1129" i="2"/>
  <c r="DI1129" i="2"/>
  <c r="DH1129" i="2"/>
  <c r="DG1129" i="2"/>
  <c r="DF1129" i="2"/>
  <c r="DE1129" i="2"/>
  <c r="DC1129" i="2"/>
  <c r="DB1129" i="2"/>
  <c r="DA1129" i="2"/>
  <c r="CZ1129" i="2"/>
  <c r="CY1129" i="2"/>
  <c r="CW1129" i="2"/>
  <c r="CV1129" i="2"/>
  <c r="CU1129" i="2"/>
  <c r="CT1129" i="2"/>
  <c r="CS1129" i="2"/>
  <c r="CQ1129" i="2"/>
  <c r="CP1129" i="2"/>
  <c r="CO1129" i="2"/>
  <c r="CN1129" i="2"/>
  <c r="CM1129" i="2"/>
  <c r="CK1129" i="2"/>
  <c r="CJ1129" i="2"/>
  <c r="CI1129" i="2"/>
  <c r="CH1129" i="2"/>
  <c r="CG1129" i="2"/>
  <c r="CE1129" i="2"/>
  <c r="CD1129" i="2"/>
  <c r="CC1129" i="2"/>
  <c r="CB1129" i="2"/>
  <c r="CA1129" i="2"/>
  <c r="BY1129" i="2"/>
  <c r="BX1129" i="2"/>
  <c r="BW1129" i="2"/>
  <c r="BV1129" i="2"/>
  <c r="BU1129" i="2"/>
  <c r="BS1129" i="2"/>
  <c r="BR1129" i="2"/>
  <c r="BQ1129" i="2"/>
  <c r="BP1129" i="2"/>
  <c r="BO1129" i="2"/>
  <c r="BM1129" i="2"/>
  <c r="BL1129" i="2"/>
  <c r="BK1129" i="2"/>
  <c r="BJ1129" i="2"/>
  <c r="BI1129" i="2"/>
  <c r="BH1129" i="2"/>
  <c r="BG1129" i="2"/>
  <c r="BE1129" i="2"/>
  <c r="BD1129" i="2"/>
  <c r="BC1129" i="2"/>
  <c r="BB1129" i="2"/>
  <c r="BA1129" i="2"/>
  <c r="AZ1129" i="2"/>
  <c r="AY1129" i="2"/>
  <c r="AW1129" i="2"/>
  <c r="AV1129" i="2"/>
  <c r="AU1129" i="2"/>
  <c r="AT1129" i="2"/>
  <c r="AS1129" i="2"/>
  <c r="AR1129" i="2"/>
  <c r="AQ1129" i="2"/>
  <c r="AO1129" i="2"/>
  <c r="AN1129" i="2"/>
  <c r="AM1129" i="2"/>
  <c r="AL1129" i="2"/>
  <c r="AK1129" i="2"/>
  <c r="AJ1129" i="2"/>
  <c r="AI1129" i="2"/>
  <c r="AG1129" i="2"/>
  <c r="AF1129" i="2"/>
  <c r="AE1129" i="2"/>
  <c r="AD1129" i="2"/>
  <c r="AC1129" i="2"/>
  <c r="AB1129" i="2"/>
  <c r="AA1129" i="2"/>
  <c r="W1129" i="2"/>
  <c r="DO1128" i="2"/>
  <c r="DI1128" i="2"/>
  <c r="DC1128" i="2"/>
  <c r="CW1128" i="2"/>
  <c r="CQ1128" i="2"/>
  <c r="CK1128" i="2"/>
  <c r="CE1128" i="2"/>
  <c r="CD1128" i="2"/>
  <c r="CC1128" i="2"/>
  <c r="CB1128" i="2"/>
  <c r="CA1128" i="2"/>
  <c r="BY1128" i="2"/>
  <c r="BS1128" i="2"/>
  <c r="BM1128" i="2"/>
  <c r="BL1128" i="2"/>
  <c r="BK1128" i="2"/>
  <c r="BJ1128" i="2"/>
  <c r="BI1128" i="2"/>
  <c r="BH1128" i="2"/>
  <c r="BG1128" i="2"/>
  <c r="BE1128" i="2"/>
  <c r="BD1128" i="2"/>
  <c r="BC1128" i="2"/>
  <c r="BB1128" i="2"/>
  <c r="BA1128" i="2"/>
  <c r="AZ1128" i="2"/>
  <c r="AY1128" i="2"/>
  <c r="AW1128" i="2"/>
  <c r="AV1128" i="2"/>
  <c r="AU1128" i="2"/>
  <c r="AT1128" i="2"/>
  <c r="AS1128" i="2"/>
  <c r="AR1128" i="2"/>
  <c r="AQ1128" i="2"/>
  <c r="AO1128" i="2"/>
  <c r="AN1128" i="2"/>
  <c r="AM1128" i="2"/>
  <c r="AL1128" i="2"/>
  <c r="AK1128" i="2"/>
  <c r="AJ1128" i="2"/>
  <c r="AI1128" i="2"/>
  <c r="AG1128" i="2"/>
  <c r="DO1127" i="2"/>
  <c r="DI1127" i="2"/>
  <c r="DC1127" i="2"/>
  <c r="CW1127" i="2"/>
  <c r="CQ1127" i="2"/>
  <c r="CK1127" i="2"/>
  <c r="CE1127" i="2"/>
  <c r="CD1127" i="2"/>
  <c r="CC1127" i="2"/>
  <c r="CB1127" i="2"/>
  <c r="CA1127" i="2"/>
  <c r="BY1127" i="2"/>
  <c r="BS1127" i="2"/>
  <c r="BM1127" i="2"/>
  <c r="BL1127" i="2"/>
  <c r="BK1127" i="2"/>
  <c r="BJ1127" i="2"/>
  <c r="BI1127" i="2"/>
  <c r="BH1127" i="2"/>
  <c r="BG1127" i="2"/>
  <c r="BE1127" i="2"/>
  <c r="BD1127" i="2"/>
  <c r="BC1127" i="2"/>
  <c r="BB1127" i="2"/>
  <c r="BA1127" i="2"/>
  <c r="AZ1127" i="2"/>
  <c r="AY1127" i="2"/>
  <c r="AW1127" i="2"/>
  <c r="AV1127" i="2"/>
  <c r="AU1127" i="2"/>
  <c r="AT1127" i="2"/>
  <c r="AS1127" i="2"/>
  <c r="AR1127" i="2"/>
  <c r="AQ1127" i="2"/>
  <c r="AO1127" i="2"/>
  <c r="AN1127" i="2"/>
  <c r="AM1127" i="2"/>
  <c r="AL1127" i="2"/>
  <c r="AK1127" i="2"/>
  <c r="AJ1127" i="2"/>
  <c r="AI1127" i="2"/>
  <c r="AG1127" i="2"/>
  <c r="W1127" i="2"/>
  <c r="DO1126" i="2"/>
  <c r="DN1126" i="2"/>
  <c r="DM1126" i="2"/>
  <c r="DL1126" i="2"/>
  <c r="DK1126" i="2"/>
  <c r="DI1126" i="2"/>
  <c r="DH1126" i="2"/>
  <c r="DG1126" i="2"/>
  <c r="DF1126" i="2"/>
  <c r="DE1126" i="2"/>
  <c r="DC1126" i="2"/>
  <c r="DB1126" i="2"/>
  <c r="DA1126" i="2"/>
  <c r="CZ1126" i="2"/>
  <c r="CY1126" i="2"/>
  <c r="CW1126" i="2"/>
  <c r="CV1126" i="2"/>
  <c r="CU1126" i="2"/>
  <c r="CT1126" i="2"/>
  <c r="CS1126" i="2"/>
  <c r="CQ1126" i="2"/>
  <c r="CP1126" i="2"/>
  <c r="CO1126" i="2"/>
  <c r="CN1126" i="2"/>
  <c r="CM1126" i="2"/>
  <c r="CK1126" i="2"/>
  <c r="CJ1126" i="2"/>
  <c r="CI1126" i="2"/>
  <c r="CH1126" i="2"/>
  <c r="CG1126" i="2"/>
  <c r="CE1126" i="2"/>
  <c r="CD1126" i="2"/>
  <c r="CC1126" i="2"/>
  <c r="CB1126" i="2"/>
  <c r="CA1126" i="2"/>
  <c r="BY1126" i="2"/>
  <c r="BX1126" i="2"/>
  <c r="BW1126" i="2"/>
  <c r="BV1126" i="2"/>
  <c r="BU1126" i="2"/>
  <c r="BS1126" i="2"/>
  <c r="BR1126" i="2"/>
  <c r="BQ1126" i="2"/>
  <c r="BP1126" i="2"/>
  <c r="BO1126" i="2"/>
  <c r="BM1126" i="2"/>
  <c r="BL1126" i="2"/>
  <c r="BK1126" i="2"/>
  <c r="BJ1126" i="2"/>
  <c r="BI1126" i="2"/>
  <c r="BH1126" i="2"/>
  <c r="BG1126" i="2"/>
  <c r="BE1126" i="2"/>
  <c r="BD1126" i="2"/>
  <c r="BC1126" i="2"/>
  <c r="BB1126" i="2"/>
  <c r="BA1126" i="2"/>
  <c r="AZ1126" i="2"/>
  <c r="AY1126" i="2"/>
  <c r="AW1126" i="2"/>
  <c r="AV1126" i="2"/>
  <c r="AU1126" i="2"/>
  <c r="AT1126" i="2"/>
  <c r="AS1126" i="2"/>
  <c r="AR1126" i="2"/>
  <c r="AQ1126" i="2"/>
  <c r="AO1126" i="2"/>
  <c r="AN1126" i="2"/>
  <c r="AM1126" i="2"/>
  <c r="AL1126" i="2"/>
  <c r="AK1126" i="2"/>
  <c r="AJ1126" i="2"/>
  <c r="AI1126" i="2"/>
  <c r="AG1126" i="2"/>
  <c r="AF1126" i="2"/>
  <c r="AE1126" i="2"/>
  <c r="AD1126" i="2"/>
  <c r="AC1126" i="2"/>
  <c r="AB1126" i="2"/>
  <c r="AA1126" i="2"/>
  <c r="W1126" i="2"/>
  <c r="DO1125" i="2"/>
  <c r="DN1125" i="2"/>
  <c r="DM1125" i="2"/>
  <c r="DL1125" i="2"/>
  <c r="DK1125" i="2"/>
  <c r="DI1125" i="2"/>
  <c r="DH1125" i="2"/>
  <c r="DG1125" i="2"/>
  <c r="DF1125" i="2"/>
  <c r="DE1125" i="2"/>
  <c r="DC1125" i="2"/>
  <c r="DB1125" i="2"/>
  <c r="DA1125" i="2"/>
  <c r="CZ1125" i="2"/>
  <c r="CY1125" i="2"/>
  <c r="CW1125" i="2"/>
  <c r="CV1125" i="2"/>
  <c r="CU1125" i="2"/>
  <c r="CT1125" i="2"/>
  <c r="CS1125" i="2"/>
  <c r="CQ1125" i="2"/>
  <c r="CP1125" i="2"/>
  <c r="CO1125" i="2"/>
  <c r="CN1125" i="2"/>
  <c r="CM1125" i="2"/>
  <c r="CK1125" i="2"/>
  <c r="CJ1125" i="2"/>
  <c r="CI1125" i="2"/>
  <c r="CH1125" i="2"/>
  <c r="CG1125" i="2"/>
  <c r="CE1125" i="2"/>
  <c r="CD1125" i="2"/>
  <c r="CC1125" i="2"/>
  <c r="CB1125" i="2"/>
  <c r="CA1125" i="2"/>
  <c r="BY1125" i="2"/>
  <c r="BX1125" i="2"/>
  <c r="BW1125" i="2"/>
  <c r="BV1125" i="2"/>
  <c r="BU1125" i="2"/>
  <c r="BS1125" i="2"/>
  <c r="BR1125" i="2"/>
  <c r="BQ1125" i="2"/>
  <c r="BP1125" i="2"/>
  <c r="BO1125" i="2"/>
  <c r="BM1125" i="2"/>
  <c r="BL1125" i="2"/>
  <c r="BK1125" i="2"/>
  <c r="BJ1125" i="2"/>
  <c r="BI1125" i="2"/>
  <c r="BH1125" i="2"/>
  <c r="BG1125" i="2"/>
  <c r="BE1125" i="2"/>
  <c r="BD1125" i="2"/>
  <c r="BC1125" i="2"/>
  <c r="BB1125" i="2"/>
  <c r="BA1125" i="2"/>
  <c r="AZ1125" i="2"/>
  <c r="AY1125" i="2"/>
  <c r="AW1125" i="2"/>
  <c r="AV1125" i="2"/>
  <c r="AU1125" i="2"/>
  <c r="AT1125" i="2"/>
  <c r="AS1125" i="2"/>
  <c r="AR1125" i="2"/>
  <c r="AQ1125" i="2"/>
  <c r="AO1125" i="2"/>
  <c r="AN1125" i="2"/>
  <c r="AM1125" i="2"/>
  <c r="AL1125" i="2"/>
  <c r="AK1125" i="2"/>
  <c r="AJ1125" i="2"/>
  <c r="AI1125" i="2"/>
  <c r="AG1125" i="2"/>
  <c r="AF1125" i="2"/>
  <c r="AE1125" i="2"/>
  <c r="AD1125" i="2"/>
  <c r="AC1125" i="2"/>
  <c r="AB1125" i="2"/>
  <c r="AA1125" i="2"/>
  <c r="W1125" i="2"/>
  <c r="DO1124" i="2"/>
  <c r="DN1124" i="2"/>
  <c r="DM1124" i="2"/>
  <c r="DL1124" i="2"/>
  <c r="DK1124" i="2"/>
  <c r="DI1124" i="2"/>
  <c r="DH1124" i="2"/>
  <c r="DG1124" i="2"/>
  <c r="DF1124" i="2"/>
  <c r="DE1124" i="2"/>
  <c r="DC1124" i="2"/>
  <c r="DB1124" i="2"/>
  <c r="DA1124" i="2"/>
  <c r="CZ1124" i="2"/>
  <c r="CY1124" i="2"/>
  <c r="CW1124" i="2"/>
  <c r="CV1124" i="2"/>
  <c r="CU1124" i="2"/>
  <c r="CT1124" i="2"/>
  <c r="CS1124" i="2"/>
  <c r="CQ1124" i="2"/>
  <c r="CP1124" i="2"/>
  <c r="CO1124" i="2"/>
  <c r="CN1124" i="2"/>
  <c r="CM1124" i="2"/>
  <c r="CK1124" i="2"/>
  <c r="CJ1124" i="2"/>
  <c r="CI1124" i="2"/>
  <c r="CH1124" i="2"/>
  <c r="CG1124" i="2"/>
  <c r="CE1124" i="2"/>
  <c r="CD1124" i="2"/>
  <c r="CC1124" i="2"/>
  <c r="CB1124" i="2"/>
  <c r="CA1124" i="2"/>
  <c r="BY1124" i="2"/>
  <c r="BX1124" i="2"/>
  <c r="BW1124" i="2"/>
  <c r="BV1124" i="2"/>
  <c r="BU1124" i="2"/>
  <c r="BS1124" i="2"/>
  <c r="BR1124" i="2"/>
  <c r="BQ1124" i="2"/>
  <c r="BP1124" i="2"/>
  <c r="BO1124" i="2"/>
  <c r="BM1124" i="2"/>
  <c r="BL1124" i="2"/>
  <c r="BK1124" i="2"/>
  <c r="BJ1124" i="2"/>
  <c r="BI1124" i="2"/>
  <c r="BH1124" i="2"/>
  <c r="BG1124" i="2"/>
  <c r="BE1124" i="2"/>
  <c r="BD1124" i="2"/>
  <c r="BC1124" i="2"/>
  <c r="BB1124" i="2"/>
  <c r="BA1124" i="2"/>
  <c r="AZ1124" i="2"/>
  <c r="AY1124" i="2"/>
  <c r="AW1124" i="2"/>
  <c r="AV1124" i="2"/>
  <c r="AU1124" i="2"/>
  <c r="AT1124" i="2"/>
  <c r="AS1124" i="2"/>
  <c r="AR1124" i="2"/>
  <c r="AQ1124" i="2"/>
  <c r="AO1124" i="2"/>
  <c r="AN1124" i="2"/>
  <c r="AM1124" i="2"/>
  <c r="AL1124" i="2"/>
  <c r="AK1124" i="2"/>
  <c r="AJ1124" i="2"/>
  <c r="AI1124" i="2"/>
  <c r="AG1124" i="2"/>
  <c r="AF1124" i="2"/>
  <c r="AE1124" i="2"/>
  <c r="AD1124" i="2"/>
  <c r="AC1124" i="2"/>
  <c r="AB1124" i="2"/>
  <c r="AA1124" i="2"/>
  <c r="W1124" i="2"/>
  <c r="DO1123" i="2"/>
  <c r="DI1123" i="2"/>
  <c r="DC1123" i="2"/>
  <c r="CW1123" i="2"/>
  <c r="CQ1123" i="2"/>
  <c r="CK1123" i="2"/>
  <c r="CE1123" i="2"/>
  <c r="CD1123" i="2"/>
  <c r="CC1123" i="2"/>
  <c r="CB1123" i="2"/>
  <c r="CA1123" i="2"/>
  <c r="BY1123" i="2"/>
  <c r="BS1123" i="2"/>
  <c r="BM1123" i="2"/>
  <c r="BL1123" i="2"/>
  <c r="BK1123" i="2"/>
  <c r="BJ1123" i="2"/>
  <c r="BI1123" i="2"/>
  <c r="BH1123" i="2"/>
  <c r="BG1123" i="2"/>
  <c r="BE1123" i="2"/>
  <c r="BD1123" i="2"/>
  <c r="BC1123" i="2"/>
  <c r="BB1123" i="2"/>
  <c r="BA1123" i="2"/>
  <c r="AZ1123" i="2"/>
  <c r="AY1123" i="2"/>
  <c r="AW1123" i="2"/>
  <c r="AV1123" i="2"/>
  <c r="AU1123" i="2"/>
  <c r="AT1123" i="2"/>
  <c r="AS1123" i="2"/>
  <c r="AR1123" i="2"/>
  <c r="AQ1123" i="2"/>
  <c r="AO1123" i="2"/>
  <c r="AN1123" i="2"/>
  <c r="AM1123" i="2"/>
  <c r="AL1123" i="2"/>
  <c r="AK1123" i="2"/>
  <c r="AJ1123" i="2"/>
  <c r="AI1123" i="2"/>
  <c r="AG1123" i="2"/>
  <c r="DO1122" i="2"/>
  <c r="DI1122" i="2"/>
  <c r="DC1122" i="2"/>
  <c r="CW1122" i="2"/>
  <c r="CQ1122" i="2"/>
  <c r="CK1122" i="2"/>
  <c r="CE1122" i="2"/>
  <c r="CD1122" i="2"/>
  <c r="CC1122" i="2"/>
  <c r="CB1122" i="2"/>
  <c r="CA1122" i="2"/>
  <c r="BY1122" i="2"/>
  <c r="DS38" i="2" s="1"/>
  <c r="BS1122" i="2"/>
  <c r="BM1122" i="2"/>
  <c r="BL1122" i="2"/>
  <c r="BK1122" i="2"/>
  <c r="BJ1122" i="2"/>
  <c r="BI1122" i="2"/>
  <c r="BH1122" i="2"/>
  <c r="BG1122" i="2"/>
  <c r="BE1122" i="2"/>
  <c r="BD1122" i="2"/>
  <c r="BC1122" i="2"/>
  <c r="BB1122" i="2"/>
  <c r="BA1122" i="2"/>
  <c r="AZ1122" i="2"/>
  <c r="AY1122" i="2"/>
  <c r="AW1122" i="2"/>
  <c r="AV1122" i="2"/>
  <c r="AU1122" i="2"/>
  <c r="AT1122" i="2"/>
  <c r="AS1122" i="2"/>
  <c r="AR1122" i="2"/>
  <c r="AQ1122" i="2"/>
  <c r="AO1122" i="2"/>
  <c r="AN1122" i="2"/>
  <c r="AM1122" i="2"/>
  <c r="AL1122" i="2"/>
  <c r="AK1122" i="2"/>
  <c r="AJ1122" i="2"/>
  <c r="AI1122" i="2"/>
  <c r="AG1122" i="2"/>
  <c r="W1122" i="2"/>
  <c r="DO1121" i="2"/>
  <c r="DN1121" i="2"/>
  <c r="DM1121" i="2"/>
  <c r="DL1121" i="2"/>
  <c r="DK1121" i="2"/>
  <c r="DI1121" i="2"/>
  <c r="DH1121" i="2"/>
  <c r="DG1121" i="2"/>
  <c r="DF1121" i="2"/>
  <c r="DE1121" i="2"/>
  <c r="DC1121" i="2"/>
  <c r="DB1121" i="2"/>
  <c r="DA1121" i="2"/>
  <c r="CZ1121" i="2"/>
  <c r="CY1121" i="2"/>
  <c r="CW1121" i="2"/>
  <c r="CV1121" i="2"/>
  <c r="CU1121" i="2"/>
  <c r="CT1121" i="2"/>
  <c r="CS1121" i="2"/>
  <c r="CQ1121" i="2"/>
  <c r="CP1121" i="2"/>
  <c r="CO1121" i="2"/>
  <c r="CN1121" i="2"/>
  <c r="CM1121" i="2"/>
  <c r="CK1121" i="2"/>
  <c r="CJ1121" i="2"/>
  <c r="CI1121" i="2"/>
  <c r="CH1121" i="2"/>
  <c r="CG1121" i="2"/>
  <c r="CE1121" i="2"/>
  <c r="CD1121" i="2"/>
  <c r="CC1121" i="2"/>
  <c r="CB1121" i="2"/>
  <c r="CA1121" i="2"/>
  <c r="BY1121" i="2"/>
  <c r="BX1121" i="2"/>
  <c r="BW1121" i="2"/>
  <c r="BV1121" i="2"/>
  <c r="BU1121" i="2"/>
  <c r="BS1121" i="2"/>
  <c r="BR1121" i="2"/>
  <c r="BQ1121" i="2"/>
  <c r="BP1121" i="2"/>
  <c r="BO1121" i="2"/>
  <c r="BM1121" i="2"/>
  <c r="BL1121" i="2"/>
  <c r="BK1121" i="2"/>
  <c r="BJ1121" i="2"/>
  <c r="BI1121" i="2"/>
  <c r="BH1121" i="2"/>
  <c r="BG1121" i="2"/>
  <c r="BE1121" i="2"/>
  <c r="BD1121" i="2"/>
  <c r="BC1121" i="2"/>
  <c r="BB1121" i="2"/>
  <c r="BA1121" i="2"/>
  <c r="AZ1121" i="2"/>
  <c r="AY1121" i="2"/>
  <c r="AW1121" i="2"/>
  <c r="AV1121" i="2"/>
  <c r="AU1121" i="2"/>
  <c r="AT1121" i="2"/>
  <c r="AS1121" i="2"/>
  <c r="AR1121" i="2"/>
  <c r="AQ1121" i="2"/>
  <c r="AO1121" i="2"/>
  <c r="AN1121" i="2"/>
  <c r="AM1121" i="2"/>
  <c r="AL1121" i="2"/>
  <c r="AK1121" i="2"/>
  <c r="AJ1121" i="2"/>
  <c r="AI1121" i="2"/>
  <c r="AG1121" i="2"/>
  <c r="AF1121" i="2"/>
  <c r="AE1121" i="2"/>
  <c r="AD1121" i="2"/>
  <c r="AC1121" i="2"/>
  <c r="AB1121" i="2"/>
  <c r="AA1121" i="2"/>
  <c r="W1121" i="2"/>
  <c r="DO1120" i="2"/>
  <c r="DN1120" i="2"/>
  <c r="DM1120" i="2"/>
  <c r="DL1120" i="2"/>
  <c r="DK1120" i="2"/>
  <c r="DI1120" i="2"/>
  <c r="DH1120" i="2"/>
  <c r="DG1120" i="2"/>
  <c r="DF1120" i="2"/>
  <c r="DE1120" i="2"/>
  <c r="DC1120" i="2"/>
  <c r="DB1120" i="2"/>
  <c r="DA1120" i="2"/>
  <c r="CZ1120" i="2"/>
  <c r="CY1120" i="2"/>
  <c r="CW1120" i="2"/>
  <c r="CV1120" i="2"/>
  <c r="CU1120" i="2"/>
  <c r="CT1120" i="2"/>
  <c r="CS1120" i="2"/>
  <c r="CQ1120" i="2"/>
  <c r="CP1120" i="2"/>
  <c r="CO1120" i="2"/>
  <c r="CN1120" i="2"/>
  <c r="CM1120" i="2"/>
  <c r="CK1120" i="2"/>
  <c r="CJ1120" i="2"/>
  <c r="CI1120" i="2"/>
  <c r="CH1120" i="2"/>
  <c r="CG1120" i="2"/>
  <c r="CE1120" i="2"/>
  <c r="CD1120" i="2"/>
  <c r="CC1120" i="2"/>
  <c r="CB1120" i="2"/>
  <c r="CA1120" i="2"/>
  <c r="BY1120" i="2"/>
  <c r="BX1120" i="2"/>
  <c r="BW1120" i="2"/>
  <c r="BV1120" i="2"/>
  <c r="BU1120" i="2"/>
  <c r="BS1120" i="2"/>
  <c r="BR1120" i="2"/>
  <c r="BQ1120" i="2"/>
  <c r="BP1120" i="2"/>
  <c r="BO1120" i="2"/>
  <c r="BM1120" i="2"/>
  <c r="BL1120" i="2"/>
  <c r="BK1120" i="2"/>
  <c r="BJ1120" i="2"/>
  <c r="BI1120" i="2"/>
  <c r="BH1120" i="2"/>
  <c r="BG1120" i="2"/>
  <c r="BE1120" i="2"/>
  <c r="BD1120" i="2"/>
  <c r="BC1120" i="2"/>
  <c r="BB1120" i="2"/>
  <c r="BA1120" i="2"/>
  <c r="AZ1120" i="2"/>
  <c r="AY1120" i="2"/>
  <c r="AW1120" i="2"/>
  <c r="AV1120" i="2"/>
  <c r="AU1120" i="2"/>
  <c r="AT1120" i="2"/>
  <c r="AS1120" i="2"/>
  <c r="AR1120" i="2"/>
  <c r="AQ1120" i="2"/>
  <c r="AO1120" i="2"/>
  <c r="AN1120" i="2"/>
  <c r="AM1120" i="2"/>
  <c r="AL1120" i="2"/>
  <c r="AK1120" i="2"/>
  <c r="AJ1120" i="2"/>
  <c r="AI1120" i="2"/>
  <c r="AG1120" i="2"/>
  <c r="AF1120" i="2"/>
  <c r="AE1120" i="2"/>
  <c r="AD1120" i="2"/>
  <c r="AC1120" i="2"/>
  <c r="AB1120" i="2"/>
  <c r="AA1120" i="2"/>
  <c r="W1120" i="2"/>
  <c r="DO1119" i="2"/>
  <c r="DN1119" i="2"/>
  <c r="DM1119" i="2"/>
  <c r="DL1119" i="2"/>
  <c r="DK1119" i="2"/>
  <c r="DI1119" i="2"/>
  <c r="DH1119" i="2"/>
  <c r="DG1119" i="2"/>
  <c r="DF1119" i="2"/>
  <c r="DE1119" i="2"/>
  <c r="DC1119" i="2"/>
  <c r="DB1119" i="2"/>
  <c r="DA1119" i="2"/>
  <c r="CZ1119" i="2"/>
  <c r="CY1119" i="2"/>
  <c r="CW1119" i="2"/>
  <c r="CV1119" i="2"/>
  <c r="CU1119" i="2"/>
  <c r="CT1119" i="2"/>
  <c r="CS1119" i="2"/>
  <c r="CQ1119" i="2"/>
  <c r="CP1119" i="2"/>
  <c r="CO1119" i="2"/>
  <c r="CN1119" i="2"/>
  <c r="CM1119" i="2"/>
  <c r="CK1119" i="2"/>
  <c r="CJ1119" i="2"/>
  <c r="CI1119" i="2"/>
  <c r="CH1119" i="2"/>
  <c r="CG1119" i="2"/>
  <c r="CE1119" i="2"/>
  <c r="CD1119" i="2"/>
  <c r="CC1119" i="2"/>
  <c r="CB1119" i="2"/>
  <c r="CA1119" i="2"/>
  <c r="BY1119" i="2"/>
  <c r="BX1119" i="2"/>
  <c r="BW1119" i="2"/>
  <c r="BV1119" i="2"/>
  <c r="BU1119" i="2"/>
  <c r="BS1119" i="2"/>
  <c r="BR1119" i="2"/>
  <c r="BQ1119" i="2"/>
  <c r="BP1119" i="2"/>
  <c r="BO1119" i="2"/>
  <c r="BM1119" i="2"/>
  <c r="BL1119" i="2"/>
  <c r="BK1119" i="2"/>
  <c r="BJ1119" i="2"/>
  <c r="BI1119" i="2"/>
  <c r="BH1119" i="2"/>
  <c r="BG1119" i="2"/>
  <c r="BE1119" i="2"/>
  <c r="BD1119" i="2"/>
  <c r="BC1119" i="2"/>
  <c r="BB1119" i="2"/>
  <c r="BA1119" i="2"/>
  <c r="AZ1119" i="2"/>
  <c r="AY1119" i="2"/>
  <c r="AW1119" i="2"/>
  <c r="AV1119" i="2"/>
  <c r="AU1119" i="2"/>
  <c r="AT1119" i="2"/>
  <c r="AS1119" i="2"/>
  <c r="AR1119" i="2"/>
  <c r="AQ1119" i="2"/>
  <c r="AO1119" i="2"/>
  <c r="AN1119" i="2"/>
  <c r="AM1119" i="2"/>
  <c r="AL1119" i="2"/>
  <c r="AK1119" i="2"/>
  <c r="AJ1119" i="2"/>
  <c r="AI1119" i="2"/>
  <c r="AG1119" i="2"/>
  <c r="AF1119" i="2"/>
  <c r="AE1119" i="2"/>
  <c r="AD1119" i="2"/>
  <c r="AC1119" i="2"/>
  <c r="AB1119" i="2"/>
  <c r="AA1119" i="2"/>
  <c r="W1119" i="2"/>
  <c r="DO1118" i="2"/>
  <c r="DN1118" i="2"/>
  <c r="DM1118" i="2"/>
  <c r="DL1118" i="2"/>
  <c r="DK1118" i="2"/>
  <c r="DI1118" i="2"/>
  <c r="DH1118" i="2"/>
  <c r="DG1118" i="2"/>
  <c r="DF1118" i="2"/>
  <c r="DE1118" i="2"/>
  <c r="DC1118" i="2"/>
  <c r="DB1118" i="2"/>
  <c r="DA1118" i="2"/>
  <c r="CZ1118" i="2"/>
  <c r="CY1118" i="2"/>
  <c r="CW1118" i="2"/>
  <c r="CV1118" i="2"/>
  <c r="CU1118" i="2"/>
  <c r="CT1118" i="2"/>
  <c r="CS1118" i="2"/>
  <c r="CQ1118" i="2"/>
  <c r="CP1118" i="2"/>
  <c r="CO1118" i="2"/>
  <c r="CN1118" i="2"/>
  <c r="CM1118" i="2"/>
  <c r="CK1118" i="2"/>
  <c r="CJ1118" i="2"/>
  <c r="CI1118" i="2"/>
  <c r="CH1118" i="2"/>
  <c r="CG1118" i="2"/>
  <c r="CE1118" i="2"/>
  <c r="CD1118" i="2"/>
  <c r="CC1118" i="2"/>
  <c r="CB1118" i="2"/>
  <c r="CA1118" i="2"/>
  <c r="BY1118" i="2"/>
  <c r="BX1118" i="2"/>
  <c r="BW1118" i="2"/>
  <c r="BV1118" i="2"/>
  <c r="BU1118" i="2"/>
  <c r="BS1118" i="2"/>
  <c r="BR1118" i="2"/>
  <c r="BQ1118" i="2"/>
  <c r="BP1118" i="2"/>
  <c r="BO1118" i="2"/>
  <c r="BM1118" i="2"/>
  <c r="BL1118" i="2"/>
  <c r="BK1118" i="2"/>
  <c r="BJ1118" i="2"/>
  <c r="BI1118" i="2"/>
  <c r="BH1118" i="2"/>
  <c r="BG1118" i="2"/>
  <c r="BE1118" i="2"/>
  <c r="BD1118" i="2"/>
  <c r="BC1118" i="2"/>
  <c r="BB1118" i="2"/>
  <c r="BA1118" i="2"/>
  <c r="AZ1118" i="2"/>
  <c r="AY1118" i="2"/>
  <c r="AW1118" i="2"/>
  <c r="AV1118" i="2"/>
  <c r="AU1118" i="2"/>
  <c r="AT1118" i="2"/>
  <c r="AS1118" i="2"/>
  <c r="AR1118" i="2"/>
  <c r="AQ1118" i="2"/>
  <c r="AO1118" i="2"/>
  <c r="AN1118" i="2"/>
  <c r="AM1118" i="2"/>
  <c r="AL1118" i="2"/>
  <c r="AK1118" i="2"/>
  <c r="AJ1118" i="2"/>
  <c r="AI1118" i="2"/>
  <c r="AG1118" i="2"/>
  <c r="AF1118" i="2"/>
  <c r="AE1118" i="2"/>
  <c r="AD1118" i="2"/>
  <c r="AC1118" i="2"/>
  <c r="AB1118" i="2"/>
  <c r="AA1118" i="2"/>
  <c r="W1118" i="2"/>
  <c r="DO1117" i="2"/>
  <c r="DI1117" i="2"/>
  <c r="DC1117" i="2"/>
  <c r="CW1117" i="2"/>
  <c r="CQ1117" i="2"/>
  <c r="CK1117" i="2"/>
  <c r="CE1117" i="2"/>
  <c r="CD1117" i="2"/>
  <c r="CC1117" i="2"/>
  <c r="CB1117" i="2"/>
  <c r="CA1117" i="2"/>
  <c r="BY1117" i="2"/>
  <c r="BS1117" i="2"/>
  <c r="BM1117" i="2"/>
  <c r="BL1117" i="2"/>
  <c r="BK1117" i="2"/>
  <c r="BJ1117" i="2"/>
  <c r="BI1117" i="2"/>
  <c r="BH1117" i="2"/>
  <c r="BG1117" i="2"/>
  <c r="BE1117" i="2"/>
  <c r="BD1117" i="2"/>
  <c r="BC1117" i="2"/>
  <c r="BB1117" i="2"/>
  <c r="BA1117" i="2"/>
  <c r="AZ1117" i="2"/>
  <c r="AY1117" i="2"/>
  <c r="AW1117" i="2"/>
  <c r="AV1117" i="2"/>
  <c r="AU1117" i="2"/>
  <c r="AT1117" i="2"/>
  <c r="AS1117" i="2"/>
  <c r="AR1117" i="2"/>
  <c r="AQ1117" i="2"/>
  <c r="AO1117" i="2"/>
  <c r="AN1117" i="2"/>
  <c r="AM1117" i="2"/>
  <c r="AL1117" i="2"/>
  <c r="AK1117" i="2"/>
  <c r="AJ1117" i="2"/>
  <c r="AI1117" i="2"/>
  <c r="AG1117" i="2"/>
  <c r="W1117" i="2"/>
  <c r="DO1116" i="2"/>
  <c r="DI1116" i="2"/>
  <c r="DC1116" i="2"/>
  <c r="CW1116" i="2"/>
  <c r="CQ1116" i="2"/>
  <c r="CK1116" i="2"/>
  <c r="CE1116" i="2"/>
  <c r="CD1116" i="2"/>
  <c r="CC1116" i="2"/>
  <c r="CB1116" i="2"/>
  <c r="CA1116" i="2"/>
  <c r="BY1116" i="2"/>
  <c r="BS1116" i="2"/>
  <c r="BM1116" i="2"/>
  <c r="BL1116" i="2"/>
  <c r="BK1116" i="2"/>
  <c r="BJ1116" i="2"/>
  <c r="BI1116" i="2"/>
  <c r="BH1116" i="2"/>
  <c r="BG1116" i="2"/>
  <c r="BE1116" i="2"/>
  <c r="BD1116" i="2"/>
  <c r="BC1116" i="2"/>
  <c r="BB1116" i="2"/>
  <c r="BA1116" i="2"/>
  <c r="AZ1116" i="2"/>
  <c r="AY1116" i="2"/>
  <c r="AW1116" i="2"/>
  <c r="AV1116" i="2"/>
  <c r="AU1116" i="2"/>
  <c r="AT1116" i="2"/>
  <c r="AS1116" i="2"/>
  <c r="AR1116" i="2"/>
  <c r="AQ1116" i="2"/>
  <c r="AO1116" i="2"/>
  <c r="AN1116" i="2"/>
  <c r="AM1116" i="2"/>
  <c r="AL1116" i="2"/>
  <c r="AK1116" i="2"/>
  <c r="AJ1116" i="2"/>
  <c r="AI1116" i="2"/>
  <c r="AG1116" i="2"/>
  <c r="W1116" i="2"/>
  <c r="DO1115" i="2"/>
  <c r="DN1115" i="2"/>
  <c r="DM1115" i="2"/>
  <c r="DL1115" i="2"/>
  <c r="DK1115" i="2"/>
  <c r="DI1115" i="2"/>
  <c r="DH1115" i="2"/>
  <c r="DG1115" i="2"/>
  <c r="DF1115" i="2"/>
  <c r="DE1115" i="2"/>
  <c r="DC1115" i="2"/>
  <c r="DB1115" i="2"/>
  <c r="DA1115" i="2"/>
  <c r="CZ1115" i="2"/>
  <c r="CY1115" i="2"/>
  <c r="CW1115" i="2"/>
  <c r="CV1115" i="2"/>
  <c r="CU1115" i="2"/>
  <c r="CT1115" i="2"/>
  <c r="CS1115" i="2"/>
  <c r="CQ1115" i="2"/>
  <c r="CP1115" i="2"/>
  <c r="CO1115" i="2"/>
  <c r="CN1115" i="2"/>
  <c r="CM1115" i="2"/>
  <c r="CK1115" i="2"/>
  <c r="CJ1115" i="2"/>
  <c r="CI1115" i="2"/>
  <c r="CH1115" i="2"/>
  <c r="CG1115" i="2"/>
  <c r="CE1115" i="2"/>
  <c r="CD1115" i="2"/>
  <c r="CC1115" i="2"/>
  <c r="CB1115" i="2"/>
  <c r="CA1115" i="2"/>
  <c r="BY1115" i="2"/>
  <c r="BX1115" i="2"/>
  <c r="BW1115" i="2"/>
  <c r="BV1115" i="2"/>
  <c r="BU1115" i="2"/>
  <c r="BS1115" i="2"/>
  <c r="BR1115" i="2"/>
  <c r="BQ1115" i="2"/>
  <c r="BP1115" i="2"/>
  <c r="BO1115" i="2"/>
  <c r="BM1115" i="2"/>
  <c r="BL1115" i="2"/>
  <c r="BK1115" i="2"/>
  <c r="BJ1115" i="2"/>
  <c r="BI1115" i="2"/>
  <c r="BH1115" i="2"/>
  <c r="BG1115" i="2"/>
  <c r="BE1115" i="2"/>
  <c r="BD1115" i="2"/>
  <c r="BC1115" i="2"/>
  <c r="BB1115" i="2"/>
  <c r="BA1115" i="2"/>
  <c r="AZ1115" i="2"/>
  <c r="AY1115" i="2"/>
  <c r="AW1115" i="2"/>
  <c r="AV1115" i="2"/>
  <c r="AU1115" i="2"/>
  <c r="AT1115" i="2"/>
  <c r="AS1115" i="2"/>
  <c r="AR1115" i="2"/>
  <c r="AQ1115" i="2"/>
  <c r="AO1115" i="2"/>
  <c r="AN1115" i="2"/>
  <c r="AM1115" i="2"/>
  <c r="AL1115" i="2"/>
  <c r="AK1115" i="2"/>
  <c r="AJ1115" i="2"/>
  <c r="AI1115" i="2"/>
  <c r="AG1115" i="2"/>
  <c r="AF1115" i="2"/>
  <c r="AE1115" i="2"/>
  <c r="AD1115" i="2"/>
  <c r="AC1115" i="2"/>
  <c r="AB1115" i="2"/>
  <c r="AA1115" i="2"/>
  <c r="W1115" i="2"/>
  <c r="DO1114" i="2"/>
  <c r="DN1114" i="2"/>
  <c r="DM1114" i="2"/>
  <c r="DL1114" i="2"/>
  <c r="DK1114" i="2"/>
  <c r="DI1114" i="2"/>
  <c r="DH1114" i="2"/>
  <c r="DG1114" i="2"/>
  <c r="DF1114" i="2"/>
  <c r="DE1114" i="2"/>
  <c r="DC1114" i="2"/>
  <c r="DB1114" i="2"/>
  <c r="DA1114" i="2"/>
  <c r="CZ1114" i="2"/>
  <c r="CY1114" i="2"/>
  <c r="CW1114" i="2"/>
  <c r="CV1114" i="2"/>
  <c r="CU1114" i="2"/>
  <c r="CT1114" i="2"/>
  <c r="CS1114" i="2"/>
  <c r="CQ1114" i="2"/>
  <c r="CP1114" i="2"/>
  <c r="CO1114" i="2"/>
  <c r="CN1114" i="2"/>
  <c r="CM1114" i="2"/>
  <c r="CK1114" i="2"/>
  <c r="CJ1114" i="2"/>
  <c r="CI1114" i="2"/>
  <c r="CH1114" i="2"/>
  <c r="CG1114" i="2"/>
  <c r="CE1114" i="2"/>
  <c r="CD1114" i="2"/>
  <c r="CC1114" i="2"/>
  <c r="CB1114" i="2"/>
  <c r="CA1114" i="2"/>
  <c r="BY1114" i="2"/>
  <c r="BX1114" i="2"/>
  <c r="BW1114" i="2"/>
  <c r="BV1114" i="2"/>
  <c r="BU1114" i="2"/>
  <c r="BS1114" i="2"/>
  <c r="BR1114" i="2"/>
  <c r="BQ1114" i="2"/>
  <c r="BP1114" i="2"/>
  <c r="BO1114" i="2"/>
  <c r="BM1114" i="2"/>
  <c r="BL1114" i="2"/>
  <c r="BK1114" i="2"/>
  <c r="BJ1114" i="2"/>
  <c r="BI1114" i="2"/>
  <c r="BH1114" i="2"/>
  <c r="BG1114" i="2"/>
  <c r="BE1114" i="2"/>
  <c r="BD1114" i="2"/>
  <c r="BC1114" i="2"/>
  <c r="BB1114" i="2"/>
  <c r="BA1114" i="2"/>
  <c r="AZ1114" i="2"/>
  <c r="AY1114" i="2"/>
  <c r="AW1114" i="2"/>
  <c r="AV1114" i="2"/>
  <c r="AU1114" i="2"/>
  <c r="AT1114" i="2"/>
  <c r="AS1114" i="2"/>
  <c r="AR1114" i="2"/>
  <c r="AQ1114" i="2"/>
  <c r="AO1114" i="2"/>
  <c r="AN1114" i="2"/>
  <c r="AM1114" i="2"/>
  <c r="AL1114" i="2"/>
  <c r="AK1114" i="2"/>
  <c r="AJ1114" i="2"/>
  <c r="AI1114" i="2"/>
  <c r="AG1114" i="2"/>
  <c r="AF1114" i="2"/>
  <c r="AE1114" i="2"/>
  <c r="AD1114" i="2"/>
  <c r="AC1114" i="2"/>
  <c r="AB1114" i="2"/>
  <c r="AA1114" i="2"/>
  <c r="W1114" i="2"/>
  <c r="DO1113" i="2"/>
  <c r="DN1113" i="2"/>
  <c r="DM1113" i="2"/>
  <c r="DL1113" i="2"/>
  <c r="DK1113" i="2"/>
  <c r="DI1113" i="2"/>
  <c r="DH1113" i="2"/>
  <c r="DG1113" i="2"/>
  <c r="DF1113" i="2"/>
  <c r="DE1113" i="2"/>
  <c r="DC1113" i="2"/>
  <c r="DB1113" i="2"/>
  <c r="DA1113" i="2"/>
  <c r="CZ1113" i="2"/>
  <c r="CY1113" i="2"/>
  <c r="CW1113" i="2"/>
  <c r="CV1113" i="2"/>
  <c r="CU1113" i="2"/>
  <c r="CT1113" i="2"/>
  <c r="CS1113" i="2"/>
  <c r="CQ1113" i="2"/>
  <c r="CP1113" i="2"/>
  <c r="CO1113" i="2"/>
  <c r="CN1113" i="2"/>
  <c r="CM1113" i="2"/>
  <c r="CK1113" i="2"/>
  <c r="CJ1113" i="2"/>
  <c r="CI1113" i="2"/>
  <c r="CH1113" i="2"/>
  <c r="CG1113" i="2"/>
  <c r="CE1113" i="2"/>
  <c r="CD1113" i="2"/>
  <c r="CC1113" i="2"/>
  <c r="CB1113" i="2"/>
  <c r="CA1113" i="2"/>
  <c r="BY1113" i="2"/>
  <c r="BX1113" i="2"/>
  <c r="BW1113" i="2"/>
  <c r="BV1113" i="2"/>
  <c r="BU1113" i="2"/>
  <c r="BS1113" i="2"/>
  <c r="BR1113" i="2"/>
  <c r="BQ1113" i="2"/>
  <c r="BP1113" i="2"/>
  <c r="BO1113" i="2"/>
  <c r="BM1113" i="2"/>
  <c r="BL1113" i="2"/>
  <c r="BK1113" i="2"/>
  <c r="BJ1113" i="2"/>
  <c r="BI1113" i="2"/>
  <c r="BH1113" i="2"/>
  <c r="BG1113" i="2"/>
  <c r="BE1113" i="2"/>
  <c r="BD1113" i="2"/>
  <c r="BC1113" i="2"/>
  <c r="BB1113" i="2"/>
  <c r="BA1113" i="2"/>
  <c r="AZ1113" i="2"/>
  <c r="AY1113" i="2"/>
  <c r="AW1113" i="2"/>
  <c r="AV1113" i="2"/>
  <c r="AU1113" i="2"/>
  <c r="AT1113" i="2"/>
  <c r="AS1113" i="2"/>
  <c r="AR1113" i="2"/>
  <c r="AQ1113" i="2"/>
  <c r="AO1113" i="2"/>
  <c r="AN1113" i="2"/>
  <c r="AM1113" i="2"/>
  <c r="AL1113" i="2"/>
  <c r="AK1113" i="2"/>
  <c r="AJ1113" i="2"/>
  <c r="AI1113" i="2"/>
  <c r="AG1113" i="2"/>
  <c r="AF1113" i="2"/>
  <c r="AE1113" i="2"/>
  <c r="AD1113" i="2"/>
  <c r="AC1113" i="2"/>
  <c r="AB1113" i="2"/>
  <c r="AA1113" i="2"/>
  <c r="W1113" i="2"/>
  <c r="DO1112" i="2"/>
  <c r="DN1112" i="2"/>
  <c r="DM1112" i="2"/>
  <c r="DL1112" i="2"/>
  <c r="DK1112" i="2"/>
  <c r="DI1112" i="2"/>
  <c r="DH1112" i="2"/>
  <c r="DG1112" i="2"/>
  <c r="DF1112" i="2"/>
  <c r="DE1112" i="2"/>
  <c r="DC1112" i="2"/>
  <c r="DB1112" i="2"/>
  <c r="DA1112" i="2"/>
  <c r="CZ1112" i="2"/>
  <c r="CY1112" i="2"/>
  <c r="CW1112" i="2"/>
  <c r="CV1112" i="2"/>
  <c r="CU1112" i="2"/>
  <c r="CT1112" i="2"/>
  <c r="CS1112" i="2"/>
  <c r="CQ1112" i="2"/>
  <c r="CP1112" i="2"/>
  <c r="CO1112" i="2"/>
  <c r="CN1112" i="2"/>
  <c r="CM1112" i="2"/>
  <c r="CK1112" i="2"/>
  <c r="CJ1112" i="2"/>
  <c r="CI1112" i="2"/>
  <c r="CH1112" i="2"/>
  <c r="CG1112" i="2"/>
  <c r="CE1112" i="2"/>
  <c r="CD1112" i="2"/>
  <c r="CC1112" i="2"/>
  <c r="CB1112" i="2"/>
  <c r="CA1112" i="2"/>
  <c r="BY1112" i="2"/>
  <c r="BX1112" i="2"/>
  <c r="BW1112" i="2"/>
  <c r="BV1112" i="2"/>
  <c r="BU1112" i="2"/>
  <c r="BS1112" i="2"/>
  <c r="BR1112" i="2"/>
  <c r="BQ1112" i="2"/>
  <c r="BP1112" i="2"/>
  <c r="BO1112" i="2"/>
  <c r="BM1112" i="2"/>
  <c r="BL1112" i="2"/>
  <c r="BK1112" i="2"/>
  <c r="BJ1112" i="2"/>
  <c r="BI1112" i="2"/>
  <c r="BH1112" i="2"/>
  <c r="BG1112" i="2"/>
  <c r="BE1112" i="2"/>
  <c r="BD1112" i="2"/>
  <c r="BC1112" i="2"/>
  <c r="BB1112" i="2"/>
  <c r="BA1112" i="2"/>
  <c r="AZ1112" i="2"/>
  <c r="AY1112" i="2"/>
  <c r="AW1112" i="2"/>
  <c r="AV1112" i="2"/>
  <c r="AU1112" i="2"/>
  <c r="AT1112" i="2"/>
  <c r="AS1112" i="2"/>
  <c r="AR1112" i="2"/>
  <c r="AQ1112" i="2"/>
  <c r="AO1112" i="2"/>
  <c r="AN1112" i="2"/>
  <c r="AM1112" i="2"/>
  <c r="AL1112" i="2"/>
  <c r="AK1112" i="2"/>
  <c r="AJ1112" i="2"/>
  <c r="AI1112" i="2"/>
  <c r="AG1112" i="2"/>
  <c r="AF1112" i="2"/>
  <c r="AE1112" i="2"/>
  <c r="AD1112" i="2"/>
  <c r="AC1112" i="2"/>
  <c r="AB1112" i="2"/>
  <c r="AA1112" i="2"/>
  <c r="W1112" i="2"/>
  <c r="DO1111" i="2"/>
  <c r="DI1111" i="2"/>
  <c r="DC1111" i="2"/>
  <c r="CW1111" i="2"/>
  <c r="CQ1111" i="2"/>
  <c r="CK1111" i="2"/>
  <c r="CE1111" i="2"/>
  <c r="CD1111" i="2"/>
  <c r="CC1111" i="2"/>
  <c r="CB1111" i="2"/>
  <c r="CA1111" i="2"/>
  <c r="BY1111" i="2"/>
  <c r="BS1111" i="2"/>
  <c r="BM1111" i="2"/>
  <c r="BL1111" i="2"/>
  <c r="BK1111" i="2"/>
  <c r="BJ1111" i="2"/>
  <c r="BI1111" i="2"/>
  <c r="BH1111" i="2"/>
  <c r="BG1111" i="2"/>
  <c r="BE1111" i="2"/>
  <c r="BD1111" i="2"/>
  <c r="BC1111" i="2"/>
  <c r="BB1111" i="2"/>
  <c r="BA1111" i="2"/>
  <c r="AZ1111" i="2"/>
  <c r="AY1111" i="2"/>
  <c r="AW1111" i="2"/>
  <c r="AV1111" i="2"/>
  <c r="AU1111" i="2"/>
  <c r="AT1111" i="2"/>
  <c r="AS1111" i="2"/>
  <c r="AR1111" i="2"/>
  <c r="AQ1111" i="2"/>
  <c r="AO1111" i="2"/>
  <c r="AN1111" i="2"/>
  <c r="AM1111" i="2"/>
  <c r="AL1111" i="2"/>
  <c r="AK1111" i="2"/>
  <c r="AJ1111" i="2"/>
  <c r="AI1111" i="2"/>
  <c r="AG1111" i="2"/>
  <c r="W1111" i="2"/>
  <c r="DO1110" i="2"/>
  <c r="DI1110" i="2"/>
  <c r="DC1110" i="2"/>
  <c r="CW1110" i="2"/>
  <c r="CQ1110" i="2"/>
  <c r="CK1110" i="2"/>
  <c r="CE1110" i="2"/>
  <c r="CD1110" i="2"/>
  <c r="CC1110" i="2"/>
  <c r="CB1110" i="2"/>
  <c r="CA1110" i="2"/>
  <c r="BY1110" i="2"/>
  <c r="BS1110" i="2"/>
  <c r="BM1110" i="2"/>
  <c r="BL1110" i="2"/>
  <c r="BK1110" i="2"/>
  <c r="BJ1110" i="2"/>
  <c r="BI1110" i="2"/>
  <c r="BH1110" i="2"/>
  <c r="BG1110" i="2"/>
  <c r="BE1110" i="2"/>
  <c r="BD1110" i="2"/>
  <c r="BC1110" i="2"/>
  <c r="BB1110" i="2"/>
  <c r="BA1110" i="2"/>
  <c r="AZ1110" i="2"/>
  <c r="AY1110" i="2"/>
  <c r="AW1110" i="2"/>
  <c r="AV1110" i="2"/>
  <c r="AU1110" i="2"/>
  <c r="AT1110" i="2"/>
  <c r="AS1110" i="2"/>
  <c r="AR1110" i="2"/>
  <c r="AQ1110" i="2"/>
  <c r="AO1110" i="2"/>
  <c r="AN1110" i="2"/>
  <c r="AM1110" i="2"/>
  <c r="AL1110" i="2"/>
  <c r="AK1110" i="2"/>
  <c r="AJ1110" i="2"/>
  <c r="AI1110" i="2"/>
  <c r="AG1110" i="2"/>
  <c r="W1110" i="2"/>
  <c r="DO1109" i="2"/>
  <c r="DN1109" i="2"/>
  <c r="DM1109" i="2"/>
  <c r="DL1109" i="2"/>
  <c r="DK1109" i="2"/>
  <c r="DI1109" i="2"/>
  <c r="DH1109" i="2"/>
  <c r="DG1109" i="2"/>
  <c r="DF1109" i="2"/>
  <c r="DE1109" i="2"/>
  <c r="DC1109" i="2"/>
  <c r="DB1109" i="2"/>
  <c r="DA1109" i="2"/>
  <c r="CZ1109" i="2"/>
  <c r="CY1109" i="2"/>
  <c r="CW1109" i="2"/>
  <c r="CV1109" i="2"/>
  <c r="CU1109" i="2"/>
  <c r="CT1109" i="2"/>
  <c r="CS1109" i="2"/>
  <c r="CQ1109" i="2"/>
  <c r="CP1109" i="2"/>
  <c r="CO1109" i="2"/>
  <c r="CN1109" i="2"/>
  <c r="CM1109" i="2"/>
  <c r="CK1109" i="2"/>
  <c r="CJ1109" i="2"/>
  <c r="CI1109" i="2"/>
  <c r="CH1109" i="2"/>
  <c r="CG1109" i="2"/>
  <c r="CE1109" i="2"/>
  <c r="CD1109" i="2"/>
  <c r="CC1109" i="2"/>
  <c r="CB1109" i="2"/>
  <c r="CA1109" i="2"/>
  <c r="BY1109" i="2"/>
  <c r="BX1109" i="2"/>
  <c r="BW1109" i="2"/>
  <c r="BV1109" i="2"/>
  <c r="BU1109" i="2"/>
  <c r="BS1109" i="2"/>
  <c r="BR1109" i="2"/>
  <c r="BQ1109" i="2"/>
  <c r="BP1109" i="2"/>
  <c r="BO1109" i="2"/>
  <c r="BM1109" i="2"/>
  <c r="BL1109" i="2"/>
  <c r="BK1109" i="2"/>
  <c r="BJ1109" i="2"/>
  <c r="BI1109" i="2"/>
  <c r="BH1109" i="2"/>
  <c r="BG1109" i="2"/>
  <c r="BE1109" i="2"/>
  <c r="BD1109" i="2"/>
  <c r="BC1109" i="2"/>
  <c r="BB1109" i="2"/>
  <c r="BA1109" i="2"/>
  <c r="AZ1109" i="2"/>
  <c r="AY1109" i="2"/>
  <c r="AW1109" i="2"/>
  <c r="AV1109" i="2"/>
  <c r="AU1109" i="2"/>
  <c r="AT1109" i="2"/>
  <c r="AS1109" i="2"/>
  <c r="AR1109" i="2"/>
  <c r="AQ1109" i="2"/>
  <c r="AO1109" i="2"/>
  <c r="AN1109" i="2"/>
  <c r="AM1109" i="2"/>
  <c r="AL1109" i="2"/>
  <c r="AK1109" i="2"/>
  <c r="AJ1109" i="2"/>
  <c r="AI1109" i="2"/>
  <c r="AG1109" i="2"/>
  <c r="AF1109" i="2"/>
  <c r="AE1109" i="2"/>
  <c r="AD1109" i="2"/>
  <c r="AC1109" i="2"/>
  <c r="AB1109" i="2"/>
  <c r="AA1109" i="2"/>
  <c r="W1109" i="2"/>
  <c r="DO1108" i="2"/>
  <c r="DN1108" i="2"/>
  <c r="DM1108" i="2"/>
  <c r="DL1108" i="2"/>
  <c r="DK1108" i="2"/>
  <c r="DI1108" i="2"/>
  <c r="DH1108" i="2"/>
  <c r="DG1108" i="2"/>
  <c r="DF1108" i="2"/>
  <c r="DE1108" i="2"/>
  <c r="DC1108" i="2"/>
  <c r="DB1108" i="2"/>
  <c r="DA1108" i="2"/>
  <c r="CZ1108" i="2"/>
  <c r="CY1108" i="2"/>
  <c r="CW1108" i="2"/>
  <c r="CV1108" i="2"/>
  <c r="CU1108" i="2"/>
  <c r="CT1108" i="2"/>
  <c r="CS1108" i="2"/>
  <c r="CQ1108" i="2"/>
  <c r="CP1108" i="2"/>
  <c r="CO1108" i="2"/>
  <c r="CN1108" i="2"/>
  <c r="CM1108" i="2"/>
  <c r="CK1108" i="2"/>
  <c r="CJ1108" i="2"/>
  <c r="CI1108" i="2"/>
  <c r="CH1108" i="2"/>
  <c r="CG1108" i="2"/>
  <c r="CE1108" i="2"/>
  <c r="CD1108" i="2"/>
  <c r="CC1108" i="2"/>
  <c r="CB1108" i="2"/>
  <c r="CA1108" i="2"/>
  <c r="BY1108" i="2"/>
  <c r="BX1108" i="2"/>
  <c r="BW1108" i="2"/>
  <c r="BV1108" i="2"/>
  <c r="BU1108" i="2"/>
  <c r="BS1108" i="2"/>
  <c r="BR1108" i="2"/>
  <c r="BQ1108" i="2"/>
  <c r="BP1108" i="2"/>
  <c r="BO1108" i="2"/>
  <c r="BM1108" i="2"/>
  <c r="BL1108" i="2"/>
  <c r="BK1108" i="2"/>
  <c r="BJ1108" i="2"/>
  <c r="BI1108" i="2"/>
  <c r="BH1108" i="2"/>
  <c r="BG1108" i="2"/>
  <c r="BE1108" i="2"/>
  <c r="BD1108" i="2"/>
  <c r="BC1108" i="2"/>
  <c r="BB1108" i="2"/>
  <c r="BA1108" i="2"/>
  <c r="AZ1108" i="2"/>
  <c r="AY1108" i="2"/>
  <c r="AW1108" i="2"/>
  <c r="AV1108" i="2"/>
  <c r="AU1108" i="2"/>
  <c r="AT1108" i="2"/>
  <c r="AS1108" i="2"/>
  <c r="AR1108" i="2"/>
  <c r="AQ1108" i="2"/>
  <c r="AO1108" i="2"/>
  <c r="AN1108" i="2"/>
  <c r="AM1108" i="2"/>
  <c r="AL1108" i="2"/>
  <c r="AK1108" i="2"/>
  <c r="AJ1108" i="2"/>
  <c r="AI1108" i="2"/>
  <c r="AG1108" i="2"/>
  <c r="AF1108" i="2"/>
  <c r="AE1108" i="2"/>
  <c r="AD1108" i="2"/>
  <c r="AC1108" i="2"/>
  <c r="AB1108" i="2"/>
  <c r="AA1108" i="2"/>
  <c r="W1108" i="2"/>
  <c r="DO1107" i="2"/>
  <c r="DN1107" i="2"/>
  <c r="DM1107" i="2"/>
  <c r="DL1107" i="2"/>
  <c r="DK1107" i="2"/>
  <c r="DI1107" i="2"/>
  <c r="DH1107" i="2"/>
  <c r="DG1107" i="2"/>
  <c r="DF1107" i="2"/>
  <c r="DE1107" i="2"/>
  <c r="DC1107" i="2"/>
  <c r="DB1107" i="2"/>
  <c r="DA1107" i="2"/>
  <c r="CZ1107" i="2"/>
  <c r="CY1107" i="2"/>
  <c r="CW1107" i="2"/>
  <c r="CV1107" i="2"/>
  <c r="CU1107" i="2"/>
  <c r="CT1107" i="2"/>
  <c r="CS1107" i="2"/>
  <c r="CQ1107" i="2"/>
  <c r="CP1107" i="2"/>
  <c r="CO1107" i="2"/>
  <c r="CN1107" i="2"/>
  <c r="CM1107" i="2"/>
  <c r="CK1107" i="2"/>
  <c r="CJ1107" i="2"/>
  <c r="CI1107" i="2"/>
  <c r="CH1107" i="2"/>
  <c r="CG1107" i="2"/>
  <c r="CE1107" i="2"/>
  <c r="CD1107" i="2"/>
  <c r="CC1107" i="2"/>
  <c r="CB1107" i="2"/>
  <c r="CA1107" i="2"/>
  <c r="BY1107" i="2"/>
  <c r="BX1107" i="2"/>
  <c r="BW1107" i="2"/>
  <c r="BV1107" i="2"/>
  <c r="BU1107" i="2"/>
  <c r="BS1107" i="2"/>
  <c r="BR1107" i="2"/>
  <c r="BQ1107" i="2"/>
  <c r="BP1107" i="2"/>
  <c r="BO1107" i="2"/>
  <c r="BM1107" i="2"/>
  <c r="BL1107" i="2"/>
  <c r="BK1107" i="2"/>
  <c r="BJ1107" i="2"/>
  <c r="BI1107" i="2"/>
  <c r="BH1107" i="2"/>
  <c r="BG1107" i="2"/>
  <c r="BE1107" i="2"/>
  <c r="BD1107" i="2"/>
  <c r="BC1107" i="2"/>
  <c r="BB1107" i="2"/>
  <c r="BA1107" i="2"/>
  <c r="AZ1107" i="2"/>
  <c r="AY1107" i="2"/>
  <c r="AW1107" i="2"/>
  <c r="AV1107" i="2"/>
  <c r="AU1107" i="2"/>
  <c r="AT1107" i="2"/>
  <c r="AS1107" i="2"/>
  <c r="AR1107" i="2"/>
  <c r="AQ1107" i="2"/>
  <c r="AO1107" i="2"/>
  <c r="AN1107" i="2"/>
  <c r="AM1107" i="2"/>
  <c r="AL1107" i="2"/>
  <c r="AK1107" i="2"/>
  <c r="AJ1107" i="2"/>
  <c r="AI1107" i="2"/>
  <c r="AG1107" i="2"/>
  <c r="AF1107" i="2"/>
  <c r="AE1107" i="2"/>
  <c r="AD1107" i="2"/>
  <c r="AC1107" i="2"/>
  <c r="AB1107" i="2"/>
  <c r="AA1107" i="2"/>
  <c r="W1107" i="2"/>
  <c r="DO1106" i="2"/>
  <c r="DN1106" i="2"/>
  <c r="DM1106" i="2"/>
  <c r="DL1106" i="2"/>
  <c r="DK1106" i="2"/>
  <c r="DI1106" i="2"/>
  <c r="DH1106" i="2"/>
  <c r="DG1106" i="2"/>
  <c r="DF1106" i="2"/>
  <c r="DE1106" i="2"/>
  <c r="DC1106" i="2"/>
  <c r="DB1106" i="2"/>
  <c r="DA1106" i="2"/>
  <c r="CZ1106" i="2"/>
  <c r="CY1106" i="2"/>
  <c r="CW1106" i="2"/>
  <c r="CV1106" i="2"/>
  <c r="CU1106" i="2"/>
  <c r="CT1106" i="2"/>
  <c r="CS1106" i="2"/>
  <c r="CQ1106" i="2"/>
  <c r="CP1106" i="2"/>
  <c r="CO1106" i="2"/>
  <c r="CN1106" i="2"/>
  <c r="CM1106" i="2"/>
  <c r="CK1106" i="2"/>
  <c r="CJ1106" i="2"/>
  <c r="CI1106" i="2"/>
  <c r="CH1106" i="2"/>
  <c r="CG1106" i="2"/>
  <c r="CE1106" i="2"/>
  <c r="CD1106" i="2"/>
  <c r="CC1106" i="2"/>
  <c r="CB1106" i="2"/>
  <c r="CA1106" i="2"/>
  <c r="BY1106" i="2"/>
  <c r="BX1106" i="2"/>
  <c r="BW1106" i="2"/>
  <c r="BV1106" i="2"/>
  <c r="BU1106" i="2"/>
  <c r="BS1106" i="2"/>
  <c r="BR1106" i="2"/>
  <c r="BQ1106" i="2"/>
  <c r="BP1106" i="2"/>
  <c r="BO1106" i="2"/>
  <c r="BM1106" i="2"/>
  <c r="BL1106" i="2"/>
  <c r="BK1106" i="2"/>
  <c r="BJ1106" i="2"/>
  <c r="BI1106" i="2"/>
  <c r="BH1106" i="2"/>
  <c r="BG1106" i="2"/>
  <c r="BE1106" i="2"/>
  <c r="BD1106" i="2"/>
  <c r="BC1106" i="2"/>
  <c r="BB1106" i="2"/>
  <c r="BA1106" i="2"/>
  <c r="AZ1106" i="2"/>
  <c r="AY1106" i="2"/>
  <c r="AW1106" i="2"/>
  <c r="AV1106" i="2"/>
  <c r="AU1106" i="2"/>
  <c r="AT1106" i="2"/>
  <c r="AS1106" i="2"/>
  <c r="AR1106" i="2"/>
  <c r="AQ1106" i="2"/>
  <c r="AO1106" i="2"/>
  <c r="AN1106" i="2"/>
  <c r="AM1106" i="2"/>
  <c r="AL1106" i="2"/>
  <c r="AK1106" i="2"/>
  <c r="AJ1106" i="2"/>
  <c r="AI1106" i="2"/>
  <c r="AG1106" i="2"/>
  <c r="AF1106" i="2"/>
  <c r="AE1106" i="2"/>
  <c r="AD1106" i="2"/>
  <c r="AC1106" i="2"/>
  <c r="AB1106" i="2"/>
  <c r="AA1106" i="2"/>
  <c r="W1106" i="2"/>
  <c r="DO1105" i="2"/>
  <c r="DI1105" i="2"/>
  <c r="DC1105" i="2"/>
  <c r="CW1105" i="2"/>
  <c r="CQ1105" i="2"/>
  <c r="CK1105" i="2"/>
  <c r="CE1105" i="2"/>
  <c r="CD1105" i="2"/>
  <c r="CC1105" i="2"/>
  <c r="CB1105" i="2"/>
  <c r="CA1105" i="2"/>
  <c r="BY1105" i="2"/>
  <c r="BS1105" i="2"/>
  <c r="BM1105" i="2"/>
  <c r="BL1105" i="2"/>
  <c r="BK1105" i="2"/>
  <c r="BJ1105" i="2"/>
  <c r="BI1105" i="2"/>
  <c r="BH1105" i="2"/>
  <c r="BG1105" i="2"/>
  <c r="BE1105" i="2"/>
  <c r="BD1105" i="2"/>
  <c r="BC1105" i="2"/>
  <c r="BB1105" i="2"/>
  <c r="BA1105" i="2"/>
  <c r="AZ1105" i="2"/>
  <c r="AY1105" i="2"/>
  <c r="AW1105" i="2"/>
  <c r="AV1105" i="2"/>
  <c r="AU1105" i="2"/>
  <c r="AT1105" i="2"/>
  <c r="AS1105" i="2"/>
  <c r="AR1105" i="2"/>
  <c r="AQ1105" i="2"/>
  <c r="AO1105" i="2"/>
  <c r="AN1105" i="2"/>
  <c r="AM1105" i="2"/>
  <c r="AL1105" i="2"/>
  <c r="AK1105" i="2"/>
  <c r="AJ1105" i="2"/>
  <c r="AI1105" i="2"/>
  <c r="AG1105" i="2"/>
  <c r="W1105" i="2"/>
  <c r="DO1104" i="2"/>
  <c r="DI1104" i="2"/>
  <c r="DC1104" i="2"/>
  <c r="CW1104" i="2"/>
  <c r="CQ1104" i="2"/>
  <c r="CK1104" i="2"/>
  <c r="CE1104" i="2"/>
  <c r="CD1104" i="2"/>
  <c r="CC1104" i="2"/>
  <c r="CB1104" i="2"/>
  <c r="CA1104" i="2"/>
  <c r="BY1104" i="2"/>
  <c r="DS24" i="2" s="1"/>
  <c r="BS1104" i="2"/>
  <c r="DR24" i="2" s="1"/>
  <c r="DU24" i="2" s="1"/>
  <c r="BM1104" i="2"/>
  <c r="BL1104" i="2"/>
  <c r="BK1104" i="2"/>
  <c r="BJ1104" i="2"/>
  <c r="BI1104" i="2"/>
  <c r="BH1104" i="2"/>
  <c r="BG1104" i="2"/>
  <c r="BE1104" i="2"/>
  <c r="BD1104" i="2"/>
  <c r="BC1104" i="2"/>
  <c r="BB1104" i="2"/>
  <c r="BA1104" i="2"/>
  <c r="AZ1104" i="2"/>
  <c r="AY1104" i="2"/>
  <c r="AW1104" i="2"/>
  <c r="AV1104" i="2"/>
  <c r="AU1104" i="2"/>
  <c r="AT1104" i="2"/>
  <c r="AS1104" i="2"/>
  <c r="AR1104" i="2"/>
  <c r="AQ1104" i="2"/>
  <c r="AO1104" i="2"/>
  <c r="AN1104" i="2"/>
  <c r="AM1104" i="2"/>
  <c r="AL1104" i="2"/>
  <c r="AK1104" i="2"/>
  <c r="AJ1104" i="2"/>
  <c r="AI1104" i="2"/>
  <c r="AG1104" i="2"/>
  <c r="W1104" i="2"/>
  <c r="DO1103" i="2"/>
  <c r="DN1103" i="2"/>
  <c r="DM1103" i="2"/>
  <c r="DL1103" i="2"/>
  <c r="DK1103" i="2"/>
  <c r="DI1103" i="2"/>
  <c r="DH1103" i="2"/>
  <c r="DG1103" i="2"/>
  <c r="DF1103" i="2"/>
  <c r="DE1103" i="2"/>
  <c r="DC1103" i="2"/>
  <c r="DB1103" i="2"/>
  <c r="DA1103" i="2"/>
  <c r="CZ1103" i="2"/>
  <c r="CY1103" i="2"/>
  <c r="CW1103" i="2"/>
  <c r="CV1103" i="2"/>
  <c r="CU1103" i="2"/>
  <c r="CT1103" i="2"/>
  <c r="CS1103" i="2"/>
  <c r="CQ1103" i="2"/>
  <c r="CP1103" i="2"/>
  <c r="CO1103" i="2"/>
  <c r="CN1103" i="2"/>
  <c r="CM1103" i="2"/>
  <c r="CK1103" i="2"/>
  <c r="CJ1103" i="2"/>
  <c r="CI1103" i="2"/>
  <c r="CH1103" i="2"/>
  <c r="CG1103" i="2"/>
  <c r="CE1103" i="2"/>
  <c r="CD1103" i="2"/>
  <c r="CC1103" i="2"/>
  <c r="CB1103" i="2"/>
  <c r="CA1103" i="2"/>
  <c r="BY1103" i="2"/>
  <c r="BX1103" i="2"/>
  <c r="BW1103" i="2"/>
  <c r="BV1103" i="2"/>
  <c r="BU1103" i="2"/>
  <c r="BS1103" i="2"/>
  <c r="BR1103" i="2"/>
  <c r="BQ1103" i="2"/>
  <c r="BP1103" i="2"/>
  <c r="BO1103" i="2"/>
  <c r="BM1103" i="2"/>
  <c r="BL1103" i="2"/>
  <c r="BK1103" i="2"/>
  <c r="BJ1103" i="2"/>
  <c r="BI1103" i="2"/>
  <c r="BH1103" i="2"/>
  <c r="BG1103" i="2"/>
  <c r="BE1103" i="2"/>
  <c r="BD1103" i="2"/>
  <c r="BC1103" i="2"/>
  <c r="BB1103" i="2"/>
  <c r="BA1103" i="2"/>
  <c r="AZ1103" i="2"/>
  <c r="AY1103" i="2"/>
  <c r="AW1103" i="2"/>
  <c r="AV1103" i="2"/>
  <c r="AU1103" i="2"/>
  <c r="AT1103" i="2"/>
  <c r="AS1103" i="2"/>
  <c r="AR1103" i="2"/>
  <c r="AQ1103" i="2"/>
  <c r="AO1103" i="2"/>
  <c r="AN1103" i="2"/>
  <c r="AM1103" i="2"/>
  <c r="AL1103" i="2"/>
  <c r="AK1103" i="2"/>
  <c r="AJ1103" i="2"/>
  <c r="AI1103" i="2"/>
  <c r="AG1103" i="2"/>
  <c r="AF1103" i="2"/>
  <c r="AE1103" i="2"/>
  <c r="AD1103" i="2"/>
  <c r="AC1103" i="2"/>
  <c r="AB1103" i="2"/>
  <c r="AA1103" i="2"/>
  <c r="W1103" i="2"/>
  <c r="DO1102" i="2"/>
  <c r="DN1102" i="2"/>
  <c r="DM1102" i="2"/>
  <c r="DL1102" i="2"/>
  <c r="DK1102" i="2"/>
  <c r="DI1102" i="2"/>
  <c r="DH1102" i="2"/>
  <c r="DG1102" i="2"/>
  <c r="DF1102" i="2"/>
  <c r="DE1102" i="2"/>
  <c r="DC1102" i="2"/>
  <c r="DB1102" i="2"/>
  <c r="DA1102" i="2"/>
  <c r="CZ1102" i="2"/>
  <c r="CY1102" i="2"/>
  <c r="CW1102" i="2"/>
  <c r="CV1102" i="2"/>
  <c r="CU1102" i="2"/>
  <c r="CT1102" i="2"/>
  <c r="CS1102" i="2"/>
  <c r="CQ1102" i="2"/>
  <c r="CP1102" i="2"/>
  <c r="CO1102" i="2"/>
  <c r="CN1102" i="2"/>
  <c r="CM1102" i="2"/>
  <c r="CK1102" i="2"/>
  <c r="CJ1102" i="2"/>
  <c r="CI1102" i="2"/>
  <c r="CH1102" i="2"/>
  <c r="CG1102" i="2"/>
  <c r="CE1102" i="2"/>
  <c r="CD1102" i="2"/>
  <c r="CC1102" i="2"/>
  <c r="CB1102" i="2"/>
  <c r="CA1102" i="2"/>
  <c r="BY1102" i="2"/>
  <c r="BX1102" i="2"/>
  <c r="BW1102" i="2"/>
  <c r="BV1102" i="2"/>
  <c r="BU1102" i="2"/>
  <c r="BS1102" i="2"/>
  <c r="BR1102" i="2"/>
  <c r="BQ1102" i="2"/>
  <c r="BP1102" i="2"/>
  <c r="BO1102" i="2"/>
  <c r="BM1102" i="2"/>
  <c r="BL1102" i="2"/>
  <c r="BK1102" i="2"/>
  <c r="BJ1102" i="2"/>
  <c r="BI1102" i="2"/>
  <c r="BH1102" i="2"/>
  <c r="BG1102" i="2"/>
  <c r="BE1102" i="2"/>
  <c r="BD1102" i="2"/>
  <c r="BC1102" i="2"/>
  <c r="BB1102" i="2"/>
  <c r="BA1102" i="2"/>
  <c r="AZ1102" i="2"/>
  <c r="AY1102" i="2"/>
  <c r="AW1102" i="2"/>
  <c r="AV1102" i="2"/>
  <c r="AU1102" i="2"/>
  <c r="AT1102" i="2"/>
  <c r="AS1102" i="2"/>
  <c r="AR1102" i="2"/>
  <c r="AQ1102" i="2"/>
  <c r="AO1102" i="2"/>
  <c r="AN1102" i="2"/>
  <c r="AM1102" i="2"/>
  <c r="AL1102" i="2"/>
  <c r="AK1102" i="2"/>
  <c r="AJ1102" i="2"/>
  <c r="AI1102" i="2"/>
  <c r="AG1102" i="2"/>
  <c r="AF1102" i="2"/>
  <c r="AE1102" i="2"/>
  <c r="AD1102" i="2"/>
  <c r="AC1102" i="2"/>
  <c r="AB1102" i="2"/>
  <c r="AA1102" i="2"/>
  <c r="W1102" i="2"/>
  <c r="DO1101" i="2"/>
  <c r="DN1101" i="2"/>
  <c r="DM1101" i="2"/>
  <c r="DL1101" i="2"/>
  <c r="DK1101" i="2"/>
  <c r="DI1101" i="2"/>
  <c r="DH1101" i="2"/>
  <c r="DG1101" i="2"/>
  <c r="DF1101" i="2"/>
  <c r="DE1101" i="2"/>
  <c r="DC1101" i="2"/>
  <c r="DB1101" i="2"/>
  <c r="DA1101" i="2"/>
  <c r="CZ1101" i="2"/>
  <c r="CY1101" i="2"/>
  <c r="CW1101" i="2"/>
  <c r="CV1101" i="2"/>
  <c r="CU1101" i="2"/>
  <c r="CT1101" i="2"/>
  <c r="CS1101" i="2"/>
  <c r="CQ1101" i="2"/>
  <c r="CP1101" i="2"/>
  <c r="CO1101" i="2"/>
  <c r="CN1101" i="2"/>
  <c r="CM1101" i="2"/>
  <c r="CK1101" i="2"/>
  <c r="CJ1101" i="2"/>
  <c r="CI1101" i="2"/>
  <c r="CH1101" i="2"/>
  <c r="CG1101" i="2"/>
  <c r="CE1101" i="2"/>
  <c r="CD1101" i="2"/>
  <c r="CC1101" i="2"/>
  <c r="CB1101" i="2"/>
  <c r="CA1101" i="2"/>
  <c r="BY1101" i="2"/>
  <c r="BX1101" i="2"/>
  <c r="BW1101" i="2"/>
  <c r="BV1101" i="2"/>
  <c r="BU1101" i="2"/>
  <c r="BS1101" i="2"/>
  <c r="BR1101" i="2"/>
  <c r="BQ1101" i="2"/>
  <c r="BP1101" i="2"/>
  <c r="BO1101" i="2"/>
  <c r="BM1101" i="2"/>
  <c r="BL1101" i="2"/>
  <c r="BK1101" i="2"/>
  <c r="BJ1101" i="2"/>
  <c r="BI1101" i="2"/>
  <c r="BH1101" i="2"/>
  <c r="BG1101" i="2"/>
  <c r="BE1101" i="2"/>
  <c r="BD1101" i="2"/>
  <c r="BC1101" i="2"/>
  <c r="BB1101" i="2"/>
  <c r="BA1101" i="2"/>
  <c r="AZ1101" i="2"/>
  <c r="AY1101" i="2"/>
  <c r="AW1101" i="2"/>
  <c r="AV1101" i="2"/>
  <c r="AU1101" i="2"/>
  <c r="AT1101" i="2"/>
  <c r="AS1101" i="2"/>
  <c r="AR1101" i="2"/>
  <c r="AQ1101" i="2"/>
  <c r="AO1101" i="2"/>
  <c r="AN1101" i="2"/>
  <c r="AM1101" i="2"/>
  <c r="AL1101" i="2"/>
  <c r="AK1101" i="2"/>
  <c r="AJ1101" i="2"/>
  <c r="AI1101" i="2"/>
  <c r="AG1101" i="2"/>
  <c r="AF1101" i="2"/>
  <c r="AE1101" i="2"/>
  <c r="AD1101" i="2"/>
  <c r="AC1101" i="2"/>
  <c r="AB1101" i="2"/>
  <c r="AA1101" i="2"/>
  <c r="W1101" i="2"/>
  <c r="DO1100" i="2"/>
  <c r="DN1100" i="2"/>
  <c r="DM1100" i="2"/>
  <c r="DL1100" i="2"/>
  <c r="DK1100" i="2"/>
  <c r="DI1100" i="2"/>
  <c r="DH1100" i="2"/>
  <c r="DG1100" i="2"/>
  <c r="DF1100" i="2"/>
  <c r="DE1100" i="2"/>
  <c r="DC1100" i="2"/>
  <c r="DB1100" i="2"/>
  <c r="DA1100" i="2"/>
  <c r="CZ1100" i="2"/>
  <c r="CY1100" i="2"/>
  <c r="CW1100" i="2"/>
  <c r="CV1100" i="2"/>
  <c r="CU1100" i="2"/>
  <c r="CT1100" i="2"/>
  <c r="CS1100" i="2"/>
  <c r="CQ1100" i="2"/>
  <c r="CP1100" i="2"/>
  <c r="CO1100" i="2"/>
  <c r="CN1100" i="2"/>
  <c r="CM1100" i="2"/>
  <c r="CK1100" i="2"/>
  <c r="CJ1100" i="2"/>
  <c r="CI1100" i="2"/>
  <c r="CH1100" i="2"/>
  <c r="CG1100" i="2"/>
  <c r="CE1100" i="2"/>
  <c r="CD1100" i="2"/>
  <c r="CC1100" i="2"/>
  <c r="CB1100" i="2"/>
  <c r="CA1100" i="2"/>
  <c r="BY1100" i="2"/>
  <c r="BX1100" i="2"/>
  <c r="BW1100" i="2"/>
  <c r="BV1100" i="2"/>
  <c r="BU1100" i="2"/>
  <c r="BS1100" i="2"/>
  <c r="BR1100" i="2"/>
  <c r="BQ1100" i="2"/>
  <c r="BP1100" i="2"/>
  <c r="BO1100" i="2"/>
  <c r="BM1100" i="2"/>
  <c r="BL1100" i="2"/>
  <c r="BK1100" i="2"/>
  <c r="BJ1100" i="2"/>
  <c r="BI1100" i="2"/>
  <c r="BH1100" i="2"/>
  <c r="BG1100" i="2"/>
  <c r="BE1100" i="2"/>
  <c r="BD1100" i="2"/>
  <c r="BC1100" i="2"/>
  <c r="BB1100" i="2"/>
  <c r="BA1100" i="2"/>
  <c r="AZ1100" i="2"/>
  <c r="AY1100" i="2"/>
  <c r="AW1100" i="2"/>
  <c r="AV1100" i="2"/>
  <c r="AU1100" i="2"/>
  <c r="AT1100" i="2"/>
  <c r="AS1100" i="2"/>
  <c r="AR1100" i="2"/>
  <c r="AQ1100" i="2"/>
  <c r="AO1100" i="2"/>
  <c r="AN1100" i="2"/>
  <c r="AM1100" i="2"/>
  <c r="AL1100" i="2"/>
  <c r="AK1100" i="2"/>
  <c r="AJ1100" i="2"/>
  <c r="AI1100" i="2"/>
  <c r="AG1100" i="2"/>
  <c r="AF1100" i="2"/>
  <c r="AE1100" i="2"/>
  <c r="AD1100" i="2"/>
  <c r="AC1100" i="2"/>
  <c r="AB1100" i="2"/>
  <c r="AA1100" i="2"/>
  <c r="W1100" i="2"/>
  <c r="DO1099" i="2"/>
  <c r="DI1099" i="2"/>
  <c r="DC1099" i="2"/>
  <c r="CW1099" i="2"/>
  <c r="CQ1099" i="2"/>
  <c r="CK1099" i="2"/>
  <c r="CE1099" i="2"/>
  <c r="CD1099" i="2"/>
  <c r="CC1099" i="2"/>
  <c r="CB1099" i="2"/>
  <c r="CA1099" i="2"/>
  <c r="BY1099" i="2"/>
  <c r="BS1099" i="2"/>
  <c r="BM1099" i="2"/>
  <c r="BL1099" i="2"/>
  <c r="BK1099" i="2"/>
  <c r="BJ1099" i="2"/>
  <c r="BI1099" i="2"/>
  <c r="BH1099" i="2"/>
  <c r="BG1099" i="2"/>
  <c r="BE1099" i="2"/>
  <c r="BD1099" i="2"/>
  <c r="BC1099" i="2"/>
  <c r="BB1099" i="2"/>
  <c r="BA1099" i="2"/>
  <c r="AZ1099" i="2"/>
  <c r="AY1099" i="2"/>
  <c r="AW1099" i="2"/>
  <c r="AV1099" i="2"/>
  <c r="AU1099" i="2"/>
  <c r="AT1099" i="2"/>
  <c r="AS1099" i="2"/>
  <c r="AR1099" i="2"/>
  <c r="AQ1099" i="2"/>
  <c r="AO1099" i="2"/>
  <c r="AN1099" i="2"/>
  <c r="AM1099" i="2"/>
  <c r="AL1099" i="2"/>
  <c r="AK1099" i="2"/>
  <c r="AJ1099" i="2"/>
  <c r="AI1099" i="2"/>
  <c r="AG1099" i="2"/>
  <c r="W1099" i="2"/>
  <c r="DO1098" i="2"/>
  <c r="DI1098" i="2"/>
  <c r="DC1098" i="2"/>
  <c r="CW1098" i="2"/>
  <c r="CQ1098" i="2"/>
  <c r="CK1098" i="2"/>
  <c r="CE1098" i="2"/>
  <c r="CD1098" i="2"/>
  <c r="CC1098" i="2"/>
  <c r="CB1098" i="2"/>
  <c r="CA1098" i="2"/>
  <c r="BY1098" i="2"/>
  <c r="BS1098" i="2"/>
  <c r="BM1098" i="2"/>
  <c r="BL1098" i="2"/>
  <c r="BK1098" i="2"/>
  <c r="BJ1098" i="2"/>
  <c r="BI1098" i="2"/>
  <c r="BH1098" i="2"/>
  <c r="BG1098" i="2"/>
  <c r="BE1098" i="2"/>
  <c r="BD1098" i="2"/>
  <c r="BC1098" i="2"/>
  <c r="BB1098" i="2"/>
  <c r="BA1098" i="2"/>
  <c r="AZ1098" i="2"/>
  <c r="AY1098" i="2"/>
  <c r="AW1098" i="2"/>
  <c r="AV1098" i="2"/>
  <c r="AU1098" i="2"/>
  <c r="AT1098" i="2"/>
  <c r="AS1098" i="2"/>
  <c r="AR1098" i="2"/>
  <c r="AQ1098" i="2"/>
  <c r="AO1098" i="2"/>
  <c r="AN1098" i="2"/>
  <c r="AM1098" i="2"/>
  <c r="AL1098" i="2"/>
  <c r="AK1098" i="2"/>
  <c r="AJ1098" i="2"/>
  <c r="AI1098" i="2"/>
  <c r="AG1098" i="2"/>
  <c r="W1098" i="2"/>
  <c r="DO1097" i="2"/>
  <c r="DN1097" i="2"/>
  <c r="DM1097" i="2"/>
  <c r="DL1097" i="2"/>
  <c r="DK1097" i="2"/>
  <c r="DI1097" i="2"/>
  <c r="DH1097" i="2"/>
  <c r="DG1097" i="2"/>
  <c r="DF1097" i="2"/>
  <c r="DE1097" i="2"/>
  <c r="DC1097" i="2"/>
  <c r="DB1097" i="2"/>
  <c r="DA1097" i="2"/>
  <c r="CZ1097" i="2"/>
  <c r="CY1097" i="2"/>
  <c r="CW1097" i="2"/>
  <c r="CV1097" i="2"/>
  <c r="CU1097" i="2"/>
  <c r="CT1097" i="2"/>
  <c r="CS1097" i="2"/>
  <c r="CQ1097" i="2"/>
  <c r="CP1097" i="2"/>
  <c r="CO1097" i="2"/>
  <c r="CN1097" i="2"/>
  <c r="CM1097" i="2"/>
  <c r="CK1097" i="2"/>
  <c r="CJ1097" i="2"/>
  <c r="CI1097" i="2"/>
  <c r="CH1097" i="2"/>
  <c r="CG1097" i="2"/>
  <c r="CE1097" i="2"/>
  <c r="CD1097" i="2"/>
  <c r="CC1097" i="2"/>
  <c r="CB1097" i="2"/>
  <c r="CA1097" i="2"/>
  <c r="BY1097" i="2"/>
  <c r="BX1097" i="2"/>
  <c r="BW1097" i="2"/>
  <c r="BV1097" i="2"/>
  <c r="BU1097" i="2"/>
  <c r="BS1097" i="2"/>
  <c r="BR1097" i="2"/>
  <c r="BQ1097" i="2"/>
  <c r="BP1097" i="2"/>
  <c r="BO1097" i="2"/>
  <c r="BM1097" i="2"/>
  <c r="BL1097" i="2"/>
  <c r="BK1097" i="2"/>
  <c r="BJ1097" i="2"/>
  <c r="BI1097" i="2"/>
  <c r="BH1097" i="2"/>
  <c r="BG1097" i="2"/>
  <c r="BE1097" i="2"/>
  <c r="BD1097" i="2"/>
  <c r="BC1097" i="2"/>
  <c r="BB1097" i="2"/>
  <c r="BA1097" i="2"/>
  <c r="AZ1097" i="2"/>
  <c r="AY1097" i="2"/>
  <c r="AW1097" i="2"/>
  <c r="AV1097" i="2"/>
  <c r="AU1097" i="2"/>
  <c r="AT1097" i="2"/>
  <c r="AS1097" i="2"/>
  <c r="AR1097" i="2"/>
  <c r="AQ1097" i="2"/>
  <c r="AO1097" i="2"/>
  <c r="AN1097" i="2"/>
  <c r="AM1097" i="2"/>
  <c r="AL1097" i="2"/>
  <c r="AK1097" i="2"/>
  <c r="AJ1097" i="2"/>
  <c r="AI1097" i="2"/>
  <c r="AG1097" i="2"/>
  <c r="AF1097" i="2"/>
  <c r="AE1097" i="2"/>
  <c r="AD1097" i="2"/>
  <c r="AC1097" i="2"/>
  <c r="AB1097" i="2"/>
  <c r="AA1097" i="2"/>
  <c r="W1097" i="2"/>
  <c r="DO1096" i="2"/>
  <c r="DN1096" i="2"/>
  <c r="DM1096" i="2"/>
  <c r="DL1096" i="2"/>
  <c r="DK1096" i="2"/>
  <c r="DI1096" i="2"/>
  <c r="DH1096" i="2"/>
  <c r="DG1096" i="2"/>
  <c r="DF1096" i="2"/>
  <c r="DE1096" i="2"/>
  <c r="DC1096" i="2"/>
  <c r="DB1096" i="2"/>
  <c r="DA1096" i="2"/>
  <c r="CZ1096" i="2"/>
  <c r="CY1096" i="2"/>
  <c r="CW1096" i="2"/>
  <c r="CV1096" i="2"/>
  <c r="CU1096" i="2"/>
  <c r="CT1096" i="2"/>
  <c r="CS1096" i="2"/>
  <c r="CQ1096" i="2"/>
  <c r="CP1096" i="2"/>
  <c r="CO1096" i="2"/>
  <c r="CN1096" i="2"/>
  <c r="CM1096" i="2"/>
  <c r="CK1096" i="2"/>
  <c r="CJ1096" i="2"/>
  <c r="CI1096" i="2"/>
  <c r="CH1096" i="2"/>
  <c r="CG1096" i="2"/>
  <c r="CE1096" i="2"/>
  <c r="CD1096" i="2"/>
  <c r="CC1096" i="2"/>
  <c r="CB1096" i="2"/>
  <c r="CA1096" i="2"/>
  <c r="BY1096" i="2"/>
  <c r="BX1096" i="2"/>
  <c r="BW1096" i="2"/>
  <c r="BV1096" i="2"/>
  <c r="BU1096" i="2"/>
  <c r="BS1096" i="2"/>
  <c r="BR1096" i="2"/>
  <c r="BQ1096" i="2"/>
  <c r="BP1096" i="2"/>
  <c r="BO1096" i="2"/>
  <c r="BM1096" i="2"/>
  <c r="BL1096" i="2"/>
  <c r="BK1096" i="2"/>
  <c r="BJ1096" i="2"/>
  <c r="BI1096" i="2"/>
  <c r="BH1096" i="2"/>
  <c r="BG1096" i="2"/>
  <c r="BE1096" i="2"/>
  <c r="BD1096" i="2"/>
  <c r="BC1096" i="2"/>
  <c r="BB1096" i="2"/>
  <c r="BA1096" i="2"/>
  <c r="AZ1096" i="2"/>
  <c r="AY1096" i="2"/>
  <c r="AW1096" i="2"/>
  <c r="AV1096" i="2"/>
  <c r="AU1096" i="2"/>
  <c r="AT1096" i="2"/>
  <c r="AS1096" i="2"/>
  <c r="AR1096" i="2"/>
  <c r="AQ1096" i="2"/>
  <c r="AO1096" i="2"/>
  <c r="AN1096" i="2"/>
  <c r="AM1096" i="2"/>
  <c r="AL1096" i="2"/>
  <c r="AK1096" i="2"/>
  <c r="AJ1096" i="2"/>
  <c r="AI1096" i="2"/>
  <c r="AG1096" i="2"/>
  <c r="AF1096" i="2"/>
  <c r="AE1096" i="2"/>
  <c r="AD1096" i="2"/>
  <c r="AC1096" i="2"/>
  <c r="AB1096" i="2"/>
  <c r="AA1096" i="2"/>
  <c r="W1096" i="2"/>
  <c r="DO1095" i="2"/>
  <c r="DN1095" i="2"/>
  <c r="DM1095" i="2"/>
  <c r="DL1095" i="2"/>
  <c r="DK1095" i="2"/>
  <c r="DI1095" i="2"/>
  <c r="DH1095" i="2"/>
  <c r="DG1095" i="2"/>
  <c r="DF1095" i="2"/>
  <c r="DE1095" i="2"/>
  <c r="DC1095" i="2"/>
  <c r="DB1095" i="2"/>
  <c r="DA1095" i="2"/>
  <c r="CZ1095" i="2"/>
  <c r="CY1095" i="2"/>
  <c r="CW1095" i="2"/>
  <c r="CV1095" i="2"/>
  <c r="CU1095" i="2"/>
  <c r="CT1095" i="2"/>
  <c r="CS1095" i="2"/>
  <c r="CQ1095" i="2"/>
  <c r="CP1095" i="2"/>
  <c r="CO1095" i="2"/>
  <c r="CN1095" i="2"/>
  <c r="CM1095" i="2"/>
  <c r="CK1095" i="2"/>
  <c r="CJ1095" i="2"/>
  <c r="CI1095" i="2"/>
  <c r="CH1095" i="2"/>
  <c r="CG1095" i="2"/>
  <c r="CE1095" i="2"/>
  <c r="CD1095" i="2"/>
  <c r="CC1095" i="2"/>
  <c r="CB1095" i="2"/>
  <c r="CA1095" i="2"/>
  <c r="BY1095" i="2"/>
  <c r="BX1095" i="2"/>
  <c r="BW1095" i="2"/>
  <c r="BV1095" i="2"/>
  <c r="BU1095" i="2"/>
  <c r="BS1095" i="2"/>
  <c r="BR1095" i="2"/>
  <c r="BQ1095" i="2"/>
  <c r="BP1095" i="2"/>
  <c r="BO1095" i="2"/>
  <c r="BM1095" i="2"/>
  <c r="BL1095" i="2"/>
  <c r="BK1095" i="2"/>
  <c r="BJ1095" i="2"/>
  <c r="BI1095" i="2"/>
  <c r="BH1095" i="2"/>
  <c r="BG1095" i="2"/>
  <c r="BE1095" i="2"/>
  <c r="BD1095" i="2"/>
  <c r="BC1095" i="2"/>
  <c r="BB1095" i="2"/>
  <c r="BA1095" i="2"/>
  <c r="AZ1095" i="2"/>
  <c r="AY1095" i="2"/>
  <c r="AW1095" i="2"/>
  <c r="AV1095" i="2"/>
  <c r="AU1095" i="2"/>
  <c r="AT1095" i="2"/>
  <c r="AS1095" i="2"/>
  <c r="AR1095" i="2"/>
  <c r="AQ1095" i="2"/>
  <c r="AO1095" i="2"/>
  <c r="AN1095" i="2"/>
  <c r="AM1095" i="2"/>
  <c r="AL1095" i="2"/>
  <c r="AK1095" i="2"/>
  <c r="AJ1095" i="2"/>
  <c r="AI1095" i="2"/>
  <c r="AG1095" i="2"/>
  <c r="AF1095" i="2"/>
  <c r="AE1095" i="2"/>
  <c r="AD1095" i="2"/>
  <c r="AC1095" i="2"/>
  <c r="AB1095" i="2"/>
  <c r="AA1095" i="2"/>
  <c r="W1095" i="2"/>
  <c r="DO1094" i="2"/>
  <c r="DN1094" i="2"/>
  <c r="DM1094" i="2"/>
  <c r="DL1094" i="2"/>
  <c r="DK1094" i="2"/>
  <c r="DI1094" i="2"/>
  <c r="DH1094" i="2"/>
  <c r="DG1094" i="2"/>
  <c r="DF1094" i="2"/>
  <c r="DE1094" i="2"/>
  <c r="DC1094" i="2"/>
  <c r="DB1094" i="2"/>
  <c r="DA1094" i="2"/>
  <c r="CZ1094" i="2"/>
  <c r="CY1094" i="2"/>
  <c r="CW1094" i="2"/>
  <c r="CV1094" i="2"/>
  <c r="CU1094" i="2"/>
  <c r="CT1094" i="2"/>
  <c r="CS1094" i="2"/>
  <c r="CQ1094" i="2"/>
  <c r="CP1094" i="2"/>
  <c r="CO1094" i="2"/>
  <c r="CN1094" i="2"/>
  <c r="CM1094" i="2"/>
  <c r="CK1094" i="2"/>
  <c r="CJ1094" i="2"/>
  <c r="CI1094" i="2"/>
  <c r="CH1094" i="2"/>
  <c r="CG1094" i="2"/>
  <c r="CE1094" i="2"/>
  <c r="CD1094" i="2"/>
  <c r="CC1094" i="2"/>
  <c r="CB1094" i="2"/>
  <c r="CA1094" i="2"/>
  <c r="BY1094" i="2"/>
  <c r="BX1094" i="2"/>
  <c r="BW1094" i="2"/>
  <c r="BV1094" i="2"/>
  <c r="BU1094" i="2"/>
  <c r="BS1094" i="2"/>
  <c r="BR1094" i="2"/>
  <c r="BQ1094" i="2"/>
  <c r="BP1094" i="2"/>
  <c r="BO1094" i="2"/>
  <c r="BM1094" i="2"/>
  <c r="BL1094" i="2"/>
  <c r="BK1094" i="2"/>
  <c r="BJ1094" i="2"/>
  <c r="BI1094" i="2"/>
  <c r="BH1094" i="2"/>
  <c r="BG1094" i="2"/>
  <c r="BE1094" i="2"/>
  <c r="BD1094" i="2"/>
  <c r="BC1094" i="2"/>
  <c r="BB1094" i="2"/>
  <c r="BA1094" i="2"/>
  <c r="AZ1094" i="2"/>
  <c r="AY1094" i="2"/>
  <c r="AW1094" i="2"/>
  <c r="AV1094" i="2"/>
  <c r="AU1094" i="2"/>
  <c r="AT1094" i="2"/>
  <c r="AS1094" i="2"/>
  <c r="AR1094" i="2"/>
  <c r="AQ1094" i="2"/>
  <c r="AO1094" i="2"/>
  <c r="AN1094" i="2"/>
  <c r="AM1094" i="2"/>
  <c r="AL1094" i="2"/>
  <c r="AK1094" i="2"/>
  <c r="AJ1094" i="2"/>
  <c r="AI1094" i="2"/>
  <c r="AG1094" i="2"/>
  <c r="AF1094" i="2"/>
  <c r="AE1094" i="2"/>
  <c r="AD1094" i="2"/>
  <c r="AC1094" i="2"/>
  <c r="AB1094" i="2"/>
  <c r="AA1094" i="2"/>
  <c r="W1094" i="2"/>
  <c r="DO1093" i="2"/>
  <c r="DI1093" i="2"/>
  <c r="DC1093" i="2"/>
  <c r="CW1093" i="2"/>
  <c r="CQ1093" i="2"/>
  <c r="CK1093" i="2"/>
  <c r="CE1093" i="2"/>
  <c r="CD1093" i="2"/>
  <c r="CC1093" i="2"/>
  <c r="CB1093" i="2"/>
  <c r="CA1093" i="2"/>
  <c r="BY1093" i="2"/>
  <c r="BS1093" i="2"/>
  <c r="BM1093" i="2"/>
  <c r="BL1093" i="2"/>
  <c r="BK1093" i="2"/>
  <c r="BJ1093" i="2"/>
  <c r="BI1093" i="2"/>
  <c r="BH1093" i="2"/>
  <c r="BG1093" i="2"/>
  <c r="BE1093" i="2"/>
  <c r="BD1093" i="2"/>
  <c r="BC1093" i="2"/>
  <c r="BB1093" i="2"/>
  <c r="BA1093" i="2"/>
  <c r="AZ1093" i="2"/>
  <c r="AY1093" i="2"/>
  <c r="AW1093" i="2"/>
  <c r="AV1093" i="2"/>
  <c r="AU1093" i="2"/>
  <c r="AT1093" i="2"/>
  <c r="AS1093" i="2"/>
  <c r="AR1093" i="2"/>
  <c r="AQ1093" i="2"/>
  <c r="AO1093" i="2"/>
  <c r="AN1093" i="2"/>
  <c r="AM1093" i="2"/>
  <c r="AL1093" i="2"/>
  <c r="AK1093" i="2"/>
  <c r="AJ1093" i="2"/>
  <c r="AI1093" i="2"/>
  <c r="AG1093" i="2"/>
  <c r="W1093" i="2"/>
  <c r="DO1092" i="2"/>
  <c r="DI1092" i="2"/>
  <c r="DC1092" i="2"/>
  <c r="CW1092" i="2"/>
  <c r="CQ1092" i="2"/>
  <c r="CK1092" i="2"/>
  <c r="CE1092" i="2"/>
  <c r="CD1092" i="2"/>
  <c r="CC1092" i="2"/>
  <c r="CB1092" i="2"/>
  <c r="CA1092" i="2"/>
  <c r="BY1092" i="2"/>
  <c r="BS1092" i="2"/>
  <c r="BM1092" i="2"/>
  <c r="BL1092" i="2"/>
  <c r="BK1092" i="2"/>
  <c r="BJ1092" i="2"/>
  <c r="BI1092" i="2"/>
  <c r="BH1092" i="2"/>
  <c r="BG1092" i="2"/>
  <c r="BE1092" i="2"/>
  <c r="BD1092" i="2"/>
  <c r="BC1092" i="2"/>
  <c r="BB1092" i="2"/>
  <c r="BA1092" i="2"/>
  <c r="AZ1092" i="2"/>
  <c r="AY1092" i="2"/>
  <c r="AW1092" i="2"/>
  <c r="AV1092" i="2"/>
  <c r="AU1092" i="2"/>
  <c r="AT1092" i="2"/>
  <c r="AS1092" i="2"/>
  <c r="AR1092" i="2"/>
  <c r="AQ1092" i="2"/>
  <c r="AO1092" i="2"/>
  <c r="AN1092" i="2"/>
  <c r="AM1092" i="2"/>
  <c r="AL1092" i="2"/>
  <c r="AK1092" i="2"/>
  <c r="AJ1092" i="2"/>
  <c r="AI1092" i="2"/>
  <c r="AG1092" i="2"/>
  <c r="W1092" i="2"/>
  <c r="DO1091" i="2"/>
  <c r="DN1091" i="2"/>
  <c r="DM1091" i="2"/>
  <c r="DL1091" i="2"/>
  <c r="DK1091" i="2"/>
  <c r="DI1091" i="2"/>
  <c r="DH1091" i="2"/>
  <c r="DG1091" i="2"/>
  <c r="DF1091" i="2"/>
  <c r="DE1091" i="2"/>
  <c r="DC1091" i="2"/>
  <c r="DB1091" i="2"/>
  <c r="DA1091" i="2"/>
  <c r="CZ1091" i="2"/>
  <c r="CY1091" i="2"/>
  <c r="CW1091" i="2"/>
  <c r="CV1091" i="2"/>
  <c r="CU1091" i="2"/>
  <c r="CT1091" i="2"/>
  <c r="CS1091" i="2"/>
  <c r="CQ1091" i="2"/>
  <c r="CP1091" i="2"/>
  <c r="CO1091" i="2"/>
  <c r="CN1091" i="2"/>
  <c r="CM1091" i="2"/>
  <c r="CK1091" i="2"/>
  <c r="CJ1091" i="2"/>
  <c r="CI1091" i="2"/>
  <c r="CH1091" i="2"/>
  <c r="CG1091" i="2"/>
  <c r="CE1091" i="2"/>
  <c r="CD1091" i="2"/>
  <c r="CC1091" i="2"/>
  <c r="CB1091" i="2"/>
  <c r="CA1091" i="2"/>
  <c r="BY1091" i="2"/>
  <c r="BX1091" i="2"/>
  <c r="BW1091" i="2"/>
  <c r="BV1091" i="2"/>
  <c r="BU1091" i="2"/>
  <c r="BS1091" i="2"/>
  <c r="BR1091" i="2"/>
  <c r="BQ1091" i="2"/>
  <c r="BP1091" i="2"/>
  <c r="BO1091" i="2"/>
  <c r="BM1091" i="2"/>
  <c r="BL1091" i="2"/>
  <c r="BK1091" i="2"/>
  <c r="BJ1091" i="2"/>
  <c r="BI1091" i="2"/>
  <c r="BH1091" i="2"/>
  <c r="BG1091" i="2"/>
  <c r="BE1091" i="2"/>
  <c r="BD1091" i="2"/>
  <c r="BC1091" i="2"/>
  <c r="BB1091" i="2"/>
  <c r="BA1091" i="2"/>
  <c r="AZ1091" i="2"/>
  <c r="AY1091" i="2"/>
  <c r="AW1091" i="2"/>
  <c r="AV1091" i="2"/>
  <c r="AU1091" i="2"/>
  <c r="AT1091" i="2"/>
  <c r="AS1091" i="2"/>
  <c r="AR1091" i="2"/>
  <c r="AQ1091" i="2"/>
  <c r="AO1091" i="2"/>
  <c r="AN1091" i="2"/>
  <c r="AM1091" i="2"/>
  <c r="AL1091" i="2"/>
  <c r="AK1091" i="2"/>
  <c r="AJ1091" i="2"/>
  <c r="AI1091" i="2"/>
  <c r="AG1091" i="2"/>
  <c r="AF1091" i="2"/>
  <c r="AE1091" i="2"/>
  <c r="AD1091" i="2"/>
  <c r="AC1091" i="2"/>
  <c r="AB1091" i="2"/>
  <c r="AA1091" i="2"/>
  <c r="W1091" i="2"/>
  <c r="DO1090" i="2"/>
  <c r="DN1090" i="2"/>
  <c r="DM1090" i="2"/>
  <c r="DL1090" i="2"/>
  <c r="DK1090" i="2"/>
  <c r="DI1090" i="2"/>
  <c r="DH1090" i="2"/>
  <c r="DG1090" i="2"/>
  <c r="DF1090" i="2"/>
  <c r="DE1090" i="2"/>
  <c r="DC1090" i="2"/>
  <c r="DB1090" i="2"/>
  <c r="DA1090" i="2"/>
  <c r="CZ1090" i="2"/>
  <c r="CY1090" i="2"/>
  <c r="CW1090" i="2"/>
  <c r="CV1090" i="2"/>
  <c r="CU1090" i="2"/>
  <c r="CT1090" i="2"/>
  <c r="CS1090" i="2"/>
  <c r="CQ1090" i="2"/>
  <c r="CP1090" i="2"/>
  <c r="CO1090" i="2"/>
  <c r="CN1090" i="2"/>
  <c r="CM1090" i="2"/>
  <c r="CK1090" i="2"/>
  <c r="CJ1090" i="2"/>
  <c r="CI1090" i="2"/>
  <c r="CH1090" i="2"/>
  <c r="CG1090" i="2"/>
  <c r="CE1090" i="2"/>
  <c r="CD1090" i="2"/>
  <c r="CC1090" i="2"/>
  <c r="CB1090" i="2"/>
  <c r="CA1090" i="2"/>
  <c r="BY1090" i="2"/>
  <c r="BX1090" i="2"/>
  <c r="BW1090" i="2"/>
  <c r="BV1090" i="2"/>
  <c r="BU1090" i="2"/>
  <c r="BS1090" i="2"/>
  <c r="BR1090" i="2"/>
  <c r="BQ1090" i="2"/>
  <c r="BP1090" i="2"/>
  <c r="BO1090" i="2"/>
  <c r="BM1090" i="2"/>
  <c r="BL1090" i="2"/>
  <c r="BK1090" i="2"/>
  <c r="BJ1090" i="2"/>
  <c r="BI1090" i="2"/>
  <c r="BH1090" i="2"/>
  <c r="BG1090" i="2"/>
  <c r="BE1090" i="2"/>
  <c r="BD1090" i="2"/>
  <c r="BC1090" i="2"/>
  <c r="BB1090" i="2"/>
  <c r="BA1090" i="2"/>
  <c r="AZ1090" i="2"/>
  <c r="AY1090" i="2"/>
  <c r="AW1090" i="2"/>
  <c r="AV1090" i="2"/>
  <c r="AU1090" i="2"/>
  <c r="AT1090" i="2"/>
  <c r="AS1090" i="2"/>
  <c r="AR1090" i="2"/>
  <c r="AQ1090" i="2"/>
  <c r="AO1090" i="2"/>
  <c r="AN1090" i="2"/>
  <c r="AM1090" i="2"/>
  <c r="AL1090" i="2"/>
  <c r="AK1090" i="2"/>
  <c r="AJ1090" i="2"/>
  <c r="AI1090" i="2"/>
  <c r="AG1090" i="2"/>
  <c r="AF1090" i="2"/>
  <c r="AE1090" i="2"/>
  <c r="AD1090" i="2"/>
  <c r="AC1090" i="2"/>
  <c r="AB1090" i="2"/>
  <c r="AA1090" i="2"/>
  <c r="W1090" i="2"/>
  <c r="DO1089" i="2"/>
  <c r="DN1089" i="2"/>
  <c r="DM1089" i="2"/>
  <c r="DL1089" i="2"/>
  <c r="DK1089" i="2"/>
  <c r="DI1089" i="2"/>
  <c r="DH1089" i="2"/>
  <c r="DG1089" i="2"/>
  <c r="DF1089" i="2"/>
  <c r="DE1089" i="2"/>
  <c r="DC1089" i="2"/>
  <c r="DB1089" i="2"/>
  <c r="DA1089" i="2"/>
  <c r="CZ1089" i="2"/>
  <c r="CY1089" i="2"/>
  <c r="CW1089" i="2"/>
  <c r="CV1089" i="2"/>
  <c r="CU1089" i="2"/>
  <c r="CT1089" i="2"/>
  <c r="CS1089" i="2"/>
  <c r="CQ1089" i="2"/>
  <c r="CP1089" i="2"/>
  <c r="CO1089" i="2"/>
  <c r="CN1089" i="2"/>
  <c r="CM1089" i="2"/>
  <c r="CK1089" i="2"/>
  <c r="CJ1089" i="2"/>
  <c r="CI1089" i="2"/>
  <c r="CH1089" i="2"/>
  <c r="CG1089" i="2"/>
  <c r="CE1089" i="2"/>
  <c r="CD1089" i="2"/>
  <c r="CC1089" i="2"/>
  <c r="CB1089" i="2"/>
  <c r="CA1089" i="2"/>
  <c r="BY1089" i="2"/>
  <c r="BX1089" i="2"/>
  <c r="BW1089" i="2"/>
  <c r="BV1089" i="2"/>
  <c r="BU1089" i="2"/>
  <c r="BS1089" i="2"/>
  <c r="BR1089" i="2"/>
  <c r="BQ1089" i="2"/>
  <c r="BP1089" i="2"/>
  <c r="BO1089" i="2"/>
  <c r="BM1089" i="2"/>
  <c r="BL1089" i="2"/>
  <c r="BK1089" i="2"/>
  <c r="BJ1089" i="2"/>
  <c r="BI1089" i="2"/>
  <c r="BH1089" i="2"/>
  <c r="BG1089" i="2"/>
  <c r="BE1089" i="2"/>
  <c r="BD1089" i="2"/>
  <c r="BC1089" i="2"/>
  <c r="BB1089" i="2"/>
  <c r="BA1089" i="2"/>
  <c r="AZ1089" i="2"/>
  <c r="AY1089" i="2"/>
  <c r="AW1089" i="2"/>
  <c r="AV1089" i="2"/>
  <c r="AU1089" i="2"/>
  <c r="AT1089" i="2"/>
  <c r="AS1089" i="2"/>
  <c r="AR1089" i="2"/>
  <c r="AQ1089" i="2"/>
  <c r="AO1089" i="2"/>
  <c r="AN1089" i="2"/>
  <c r="AM1089" i="2"/>
  <c r="AL1089" i="2"/>
  <c r="AK1089" i="2"/>
  <c r="AJ1089" i="2"/>
  <c r="AI1089" i="2"/>
  <c r="AG1089" i="2"/>
  <c r="AF1089" i="2"/>
  <c r="AE1089" i="2"/>
  <c r="AD1089" i="2"/>
  <c r="AC1089" i="2"/>
  <c r="AB1089" i="2"/>
  <c r="AA1089" i="2"/>
  <c r="W1089" i="2"/>
  <c r="DO1088" i="2"/>
  <c r="DN1088" i="2"/>
  <c r="DM1088" i="2"/>
  <c r="DL1088" i="2"/>
  <c r="DK1088" i="2"/>
  <c r="DI1088" i="2"/>
  <c r="DH1088" i="2"/>
  <c r="DG1088" i="2"/>
  <c r="DF1088" i="2"/>
  <c r="DE1088" i="2"/>
  <c r="DC1088" i="2"/>
  <c r="DB1088" i="2"/>
  <c r="DA1088" i="2"/>
  <c r="CZ1088" i="2"/>
  <c r="CY1088" i="2"/>
  <c r="CW1088" i="2"/>
  <c r="CV1088" i="2"/>
  <c r="CU1088" i="2"/>
  <c r="CT1088" i="2"/>
  <c r="CS1088" i="2"/>
  <c r="CQ1088" i="2"/>
  <c r="CP1088" i="2"/>
  <c r="CO1088" i="2"/>
  <c r="CN1088" i="2"/>
  <c r="CM1088" i="2"/>
  <c r="CK1088" i="2"/>
  <c r="CJ1088" i="2"/>
  <c r="CI1088" i="2"/>
  <c r="CH1088" i="2"/>
  <c r="CG1088" i="2"/>
  <c r="CE1088" i="2"/>
  <c r="CD1088" i="2"/>
  <c r="CC1088" i="2"/>
  <c r="CB1088" i="2"/>
  <c r="CA1088" i="2"/>
  <c r="BY1088" i="2"/>
  <c r="BX1088" i="2"/>
  <c r="BW1088" i="2"/>
  <c r="BV1088" i="2"/>
  <c r="BU1088" i="2"/>
  <c r="BS1088" i="2"/>
  <c r="BR1088" i="2"/>
  <c r="BQ1088" i="2"/>
  <c r="BP1088" i="2"/>
  <c r="BO1088" i="2"/>
  <c r="BM1088" i="2"/>
  <c r="BL1088" i="2"/>
  <c r="BK1088" i="2"/>
  <c r="BJ1088" i="2"/>
  <c r="BI1088" i="2"/>
  <c r="BH1088" i="2"/>
  <c r="BG1088" i="2"/>
  <c r="BE1088" i="2"/>
  <c r="BD1088" i="2"/>
  <c r="BC1088" i="2"/>
  <c r="BB1088" i="2"/>
  <c r="BA1088" i="2"/>
  <c r="AZ1088" i="2"/>
  <c r="AY1088" i="2"/>
  <c r="AW1088" i="2"/>
  <c r="AV1088" i="2"/>
  <c r="AU1088" i="2"/>
  <c r="AT1088" i="2"/>
  <c r="AS1088" i="2"/>
  <c r="AR1088" i="2"/>
  <c r="AQ1088" i="2"/>
  <c r="AO1088" i="2"/>
  <c r="AN1088" i="2"/>
  <c r="AM1088" i="2"/>
  <c r="AL1088" i="2"/>
  <c r="AK1088" i="2"/>
  <c r="AJ1088" i="2"/>
  <c r="AI1088" i="2"/>
  <c r="AG1088" i="2"/>
  <c r="AF1088" i="2"/>
  <c r="AE1088" i="2"/>
  <c r="AD1088" i="2"/>
  <c r="AC1088" i="2"/>
  <c r="AB1088" i="2"/>
  <c r="AA1088" i="2"/>
  <c r="W1088" i="2"/>
  <c r="DO1087" i="2"/>
  <c r="DI1087" i="2"/>
  <c r="DC1087" i="2"/>
  <c r="CW1087" i="2"/>
  <c r="CQ1087" i="2"/>
  <c r="CK1087" i="2"/>
  <c r="CE1087" i="2"/>
  <c r="CD1087" i="2"/>
  <c r="CC1087" i="2"/>
  <c r="CB1087" i="2"/>
  <c r="CA1087" i="2"/>
  <c r="BY1087" i="2"/>
  <c r="BS1087" i="2"/>
  <c r="BM1087" i="2"/>
  <c r="BL1087" i="2"/>
  <c r="BK1087" i="2"/>
  <c r="BJ1087" i="2"/>
  <c r="BI1087" i="2"/>
  <c r="BH1087" i="2"/>
  <c r="BG1087" i="2"/>
  <c r="BE1087" i="2"/>
  <c r="BD1087" i="2"/>
  <c r="BC1087" i="2"/>
  <c r="BB1087" i="2"/>
  <c r="BA1087" i="2"/>
  <c r="AZ1087" i="2"/>
  <c r="AY1087" i="2"/>
  <c r="AW1087" i="2"/>
  <c r="AV1087" i="2"/>
  <c r="AU1087" i="2"/>
  <c r="AT1087" i="2"/>
  <c r="AS1087" i="2"/>
  <c r="AR1087" i="2"/>
  <c r="AQ1087" i="2"/>
  <c r="AO1087" i="2"/>
  <c r="AN1087" i="2"/>
  <c r="AM1087" i="2"/>
  <c r="AL1087" i="2"/>
  <c r="AK1087" i="2"/>
  <c r="AJ1087" i="2"/>
  <c r="AI1087" i="2"/>
  <c r="AG1087" i="2"/>
  <c r="W1087" i="2"/>
  <c r="DO1086" i="2"/>
  <c r="DI1086" i="2"/>
  <c r="DC1086" i="2"/>
  <c r="CW1086" i="2"/>
  <c r="CQ1086" i="2"/>
  <c r="CK1086" i="2"/>
  <c r="CE1086" i="2"/>
  <c r="CD1086" i="2"/>
  <c r="CC1086" i="2"/>
  <c r="CB1086" i="2"/>
  <c r="CA1086" i="2"/>
  <c r="BY1086" i="2"/>
  <c r="BS1086" i="2"/>
  <c r="BM1086" i="2"/>
  <c r="BL1086" i="2"/>
  <c r="BK1086" i="2"/>
  <c r="BJ1086" i="2"/>
  <c r="BI1086" i="2"/>
  <c r="BH1086" i="2"/>
  <c r="BG1086" i="2"/>
  <c r="BE1086" i="2"/>
  <c r="BD1086" i="2"/>
  <c r="BC1086" i="2"/>
  <c r="BB1086" i="2"/>
  <c r="BA1086" i="2"/>
  <c r="AZ1086" i="2"/>
  <c r="AY1086" i="2"/>
  <c r="AW1086" i="2"/>
  <c r="AV1086" i="2"/>
  <c r="AU1086" i="2"/>
  <c r="AT1086" i="2"/>
  <c r="AS1086" i="2"/>
  <c r="AR1086" i="2"/>
  <c r="AQ1086" i="2"/>
  <c r="AO1086" i="2"/>
  <c r="AN1086" i="2"/>
  <c r="AM1086" i="2"/>
  <c r="AL1086" i="2"/>
  <c r="AK1086" i="2"/>
  <c r="AJ1086" i="2"/>
  <c r="AI1086" i="2"/>
  <c r="AG1086" i="2"/>
  <c r="W1086" i="2"/>
  <c r="DO1085" i="2"/>
  <c r="DN1085" i="2"/>
  <c r="DM1085" i="2"/>
  <c r="DL1085" i="2"/>
  <c r="DK1085" i="2"/>
  <c r="DI1085" i="2"/>
  <c r="DH1085" i="2"/>
  <c r="DG1085" i="2"/>
  <c r="DF1085" i="2"/>
  <c r="DE1085" i="2"/>
  <c r="DC1085" i="2"/>
  <c r="DB1085" i="2"/>
  <c r="DA1085" i="2"/>
  <c r="CZ1085" i="2"/>
  <c r="CY1085" i="2"/>
  <c r="CW1085" i="2"/>
  <c r="CV1085" i="2"/>
  <c r="CU1085" i="2"/>
  <c r="CT1085" i="2"/>
  <c r="CS1085" i="2"/>
  <c r="CQ1085" i="2"/>
  <c r="CP1085" i="2"/>
  <c r="CO1085" i="2"/>
  <c r="CN1085" i="2"/>
  <c r="CM1085" i="2"/>
  <c r="CK1085" i="2"/>
  <c r="CJ1085" i="2"/>
  <c r="CI1085" i="2"/>
  <c r="CH1085" i="2"/>
  <c r="CG1085" i="2"/>
  <c r="CE1085" i="2"/>
  <c r="CD1085" i="2"/>
  <c r="CC1085" i="2"/>
  <c r="CB1085" i="2"/>
  <c r="CA1085" i="2"/>
  <c r="BY1085" i="2"/>
  <c r="BX1085" i="2"/>
  <c r="BW1085" i="2"/>
  <c r="BV1085" i="2"/>
  <c r="BU1085" i="2"/>
  <c r="BS1085" i="2"/>
  <c r="BR1085" i="2"/>
  <c r="BQ1085" i="2"/>
  <c r="BP1085" i="2"/>
  <c r="BO1085" i="2"/>
  <c r="BM1085" i="2"/>
  <c r="BL1085" i="2"/>
  <c r="BK1085" i="2"/>
  <c r="BJ1085" i="2"/>
  <c r="BI1085" i="2"/>
  <c r="BH1085" i="2"/>
  <c r="BG1085" i="2"/>
  <c r="BE1085" i="2"/>
  <c r="BD1085" i="2"/>
  <c r="BC1085" i="2"/>
  <c r="BB1085" i="2"/>
  <c r="BA1085" i="2"/>
  <c r="AZ1085" i="2"/>
  <c r="AY1085" i="2"/>
  <c r="AW1085" i="2"/>
  <c r="AV1085" i="2"/>
  <c r="AU1085" i="2"/>
  <c r="AT1085" i="2"/>
  <c r="AS1085" i="2"/>
  <c r="AR1085" i="2"/>
  <c r="AQ1085" i="2"/>
  <c r="AO1085" i="2"/>
  <c r="AN1085" i="2"/>
  <c r="AM1085" i="2"/>
  <c r="AL1085" i="2"/>
  <c r="AK1085" i="2"/>
  <c r="AJ1085" i="2"/>
  <c r="AI1085" i="2"/>
  <c r="AG1085" i="2"/>
  <c r="AF1085" i="2"/>
  <c r="AE1085" i="2"/>
  <c r="AD1085" i="2"/>
  <c r="AC1085" i="2"/>
  <c r="AB1085" i="2"/>
  <c r="AA1085" i="2"/>
  <c r="W1085" i="2"/>
  <c r="DO1084" i="2"/>
  <c r="DN1084" i="2"/>
  <c r="DM1084" i="2"/>
  <c r="DL1084" i="2"/>
  <c r="DK1084" i="2"/>
  <c r="DI1084" i="2"/>
  <c r="DH1084" i="2"/>
  <c r="DG1084" i="2"/>
  <c r="DF1084" i="2"/>
  <c r="DE1084" i="2"/>
  <c r="DC1084" i="2"/>
  <c r="DB1084" i="2"/>
  <c r="DA1084" i="2"/>
  <c r="CZ1084" i="2"/>
  <c r="CY1084" i="2"/>
  <c r="CW1084" i="2"/>
  <c r="CV1084" i="2"/>
  <c r="CU1084" i="2"/>
  <c r="CT1084" i="2"/>
  <c r="CS1084" i="2"/>
  <c r="CQ1084" i="2"/>
  <c r="CP1084" i="2"/>
  <c r="CO1084" i="2"/>
  <c r="CN1084" i="2"/>
  <c r="CM1084" i="2"/>
  <c r="CK1084" i="2"/>
  <c r="CJ1084" i="2"/>
  <c r="CI1084" i="2"/>
  <c r="CH1084" i="2"/>
  <c r="CG1084" i="2"/>
  <c r="CE1084" i="2"/>
  <c r="CD1084" i="2"/>
  <c r="CC1084" i="2"/>
  <c r="CB1084" i="2"/>
  <c r="CA1084" i="2"/>
  <c r="BY1084" i="2"/>
  <c r="BX1084" i="2"/>
  <c r="BW1084" i="2"/>
  <c r="BV1084" i="2"/>
  <c r="BU1084" i="2"/>
  <c r="BS1084" i="2"/>
  <c r="BR1084" i="2"/>
  <c r="BQ1084" i="2"/>
  <c r="BP1084" i="2"/>
  <c r="BO1084" i="2"/>
  <c r="BM1084" i="2"/>
  <c r="BL1084" i="2"/>
  <c r="BK1084" i="2"/>
  <c r="BJ1084" i="2"/>
  <c r="BI1084" i="2"/>
  <c r="BH1084" i="2"/>
  <c r="BG1084" i="2"/>
  <c r="BE1084" i="2"/>
  <c r="BD1084" i="2"/>
  <c r="BC1084" i="2"/>
  <c r="BB1084" i="2"/>
  <c r="BA1084" i="2"/>
  <c r="AZ1084" i="2"/>
  <c r="AY1084" i="2"/>
  <c r="AW1084" i="2"/>
  <c r="AV1084" i="2"/>
  <c r="AU1084" i="2"/>
  <c r="AT1084" i="2"/>
  <c r="AS1084" i="2"/>
  <c r="AR1084" i="2"/>
  <c r="AQ1084" i="2"/>
  <c r="AO1084" i="2"/>
  <c r="AN1084" i="2"/>
  <c r="AM1084" i="2"/>
  <c r="AL1084" i="2"/>
  <c r="AK1084" i="2"/>
  <c r="AJ1084" i="2"/>
  <c r="AI1084" i="2"/>
  <c r="AG1084" i="2"/>
  <c r="AF1084" i="2"/>
  <c r="AE1084" i="2"/>
  <c r="AD1084" i="2"/>
  <c r="AC1084" i="2"/>
  <c r="AB1084" i="2"/>
  <c r="AA1084" i="2"/>
  <c r="W1084" i="2"/>
  <c r="DO1083" i="2"/>
  <c r="DN1083" i="2"/>
  <c r="DM1083" i="2"/>
  <c r="DL1083" i="2"/>
  <c r="DK1083" i="2"/>
  <c r="DI1083" i="2"/>
  <c r="DH1083" i="2"/>
  <c r="DG1083" i="2"/>
  <c r="DF1083" i="2"/>
  <c r="DE1083" i="2"/>
  <c r="DC1083" i="2"/>
  <c r="DB1083" i="2"/>
  <c r="DA1083" i="2"/>
  <c r="CZ1083" i="2"/>
  <c r="CY1083" i="2"/>
  <c r="CW1083" i="2"/>
  <c r="CV1083" i="2"/>
  <c r="CU1083" i="2"/>
  <c r="CT1083" i="2"/>
  <c r="CS1083" i="2"/>
  <c r="CQ1083" i="2"/>
  <c r="CP1083" i="2"/>
  <c r="CO1083" i="2"/>
  <c r="CN1083" i="2"/>
  <c r="CM1083" i="2"/>
  <c r="CK1083" i="2"/>
  <c r="CJ1083" i="2"/>
  <c r="CI1083" i="2"/>
  <c r="CH1083" i="2"/>
  <c r="CG1083" i="2"/>
  <c r="CE1083" i="2"/>
  <c r="CD1083" i="2"/>
  <c r="CC1083" i="2"/>
  <c r="CB1083" i="2"/>
  <c r="CA1083" i="2"/>
  <c r="BY1083" i="2"/>
  <c r="BX1083" i="2"/>
  <c r="BW1083" i="2"/>
  <c r="BV1083" i="2"/>
  <c r="BU1083" i="2"/>
  <c r="BS1083" i="2"/>
  <c r="BR1083" i="2"/>
  <c r="BQ1083" i="2"/>
  <c r="BP1083" i="2"/>
  <c r="BO1083" i="2"/>
  <c r="BM1083" i="2"/>
  <c r="BL1083" i="2"/>
  <c r="BK1083" i="2"/>
  <c r="BJ1083" i="2"/>
  <c r="BI1083" i="2"/>
  <c r="BH1083" i="2"/>
  <c r="BG1083" i="2"/>
  <c r="BE1083" i="2"/>
  <c r="BD1083" i="2"/>
  <c r="BC1083" i="2"/>
  <c r="BB1083" i="2"/>
  <c r="BA1083" i="2"/>
  <c r="AZ1083" i="2"/>
  <c r="AY1083" i="2"/>
  <c r="AW1083" i="2"/>
  <c r="AV1083" i="2"/>
  <c r="AU1083" i="2"/>
  <c r="AT1083" i="2"/>
  <c r="AS1083" i="2"/>
  <c r="AR1083" i="2"/>
  <c r="AQ1083" i="2"/>
  <c r="AO1083" i="2"/>
  <c r="AN1083" i="2"/>
  <c r="AM1083" i="2"/>
  <c r="AL1083" i="2"/>
  <c r="AK1083" i="2"/>
  <c r="AJ1083" i="2"/>
  <c r="AI1083" i="2"/>
  <c r="AG1083" i="2"/>
  <c r="AF1083" i="2"/>
  <c r="AE1083" i="2"/>
  <c r="AD1083" i="2"/>
  <c r="AC1083" i="2"/>
  <c r="AB1083" i="2"/>
  <c r="AA1083" i="2"/>
  <c r="W1083" i="2"/>
  <c r="DO1082" i="2"/>
  <c r="DN1082" i="2"/>
  <c r="DM1082" i="2"/>
  <c r="DL1082" i="2"/>
  <c r="DK1082" i="2"/>
  <c r="DI1082" i="2"/>
  <c r="DH1082" i="2"/>
  <c r="DG1082" i="2"/>
  <c r="DF1082" i="2"/>
  <c r="DE1082" i="2"/>
  <c r="DC1082" i="2"/>
  <c r="DB1082" i="2"/>
  <c r="DA1082" i="2"/>
  <c r="CZ1082" i="2"/>
  <c r="CY1082" i="2"/>
  <c r="CW1082" i="2"/>
  <c r="CV1082" i="2"/>
  <c r="CU1082" i="2"/>
  <c r="CT1082" i="2"/>
  <c r="CS1082" i="2"/>
  <c r="CQ1082" i="2"/>
  <c r="CP1082" i="2"/>
  <c r="CO1082" i="2"/>
  <c r="CN1082" i="2"/>
  <c r="CM1082" i="2"/>
  <c r="CK1082" i="2"/>
  <c r="CJ1082" i="2"/>
  <c r="CI1082" i="2"/>
  <c r="CH1082" i="2"/>
  <c r="CG1082" i="2"/>
  <c r="CE1082" i="2"/>
  <c r="CD1082" i="2"/>
  <c r="CC1082" i="2"/>
  <c r="CB1082" i="2"/>
  <c r="CA1082" i="2"/>
  <c r="BY1082" i="2"/>
  <c r="BX1082" i="2"/>
  <c r="BW1082" i="2"/>
  <c r="BV1082" i="2"/>
  <c r="BU1082" i="2"/>
  <c r="BS1082" i="2"/>
  <c r="BR1082" i="2"/>
  <c r="BQ1082" i="2"/>
  <c r="BP1082" i="2"/>
  <c r="BO1082" i="2"/>
  <c r="BM1082" i="2"/>
  <c r="BL1082" i="2"/>
  <c r="BK1082" i="2"/>
  <c r="BJ1082" i="2"/>
  <c r="BI1082" i="2"/>
  <c r="BH1082" i="2"/>
  <c r="BG1082" i="2"/>
  <c r="BE1082" i="2"/>
  <c r="BD1082" i="2"/>
  <c r="BC1082" i="2"/>
  <c r="BB1082" i="2"/>
  <c r="BA1082" i="2"/>
  <c r="AZ1082" i="2"/>
  <c r="AY1082" i="2"/>
  <c r="AW1082" i="2"/>
  <c r="AV1082" i="2"/>
  <c r="AU1082" i="2"/>
  <c r="AT1082" i="2"/>
  <c r="AS1082" i="2"/>
  <c r="AR1082" i="2"/>
  <c r="AQ1082" i="2"/>
  <c r="AO1082" i="2"/>
  <c r="AN1082" i="2"/>
  <c r="AM1082" i="2"/>
  <c r="AL1082" i="2"/>
  <c r="AK1082" i="2"/>
  <c r="AJ1082" i="2"/>
  <c r="AI1082" i="2"/>
  <c r="AG1082" i="2"/>
  <c r="AF1082" i="2"/>
  <c r="AE1082" i="2"/>
  <c r="AD1082" i="2"/>
  <c r="AC1082" i="2"/>
  <c r="AB1082" i="2"/>
  <c r="AA1082" i="2"/>
  <c r="W1082" i="2"/>
  <c r="DO1081" i="2"/>
  <c r="DI1081" i="2"/>
  <c r="DC1081" i="2"/>
  <c r="CW1081" i="2"/>
  <c r="CQ1081" i="2"/>
  <c r="CK1081" i="2"/>
  <c r="CE1081" i="2"/>
  <c r="CD1081" i="2"/>
  <c r="CC1081" i="2"/>
  <c r="CB1081" i="2"/>
  <c r="CA1081" i="2"/>
  <c r="BY1081" i="2"/>
  <c r="BS1081" i="2"/>
  <c r="BM1081" i="2"/>
  <c r="BL1081" i="2"/>
  <c r="BK1081" i="2"/>
  <c r="BJ1081" i="2"/>
  <c r="BI1081" i="2"/>
  <c r="BH1081" i="2"/>
  <c r="BG1081" i="2"/>
  <c r="BE1081" i="2"/>
  <c r="BD1081" i="2"/>
  <c r="BC1081" i="2"/>
  <c r="BB1081" i="2"/>
  <c r="BA1081" i="2"/>
  <c r="AZ1081" i="2"/>
  <c r="AY1081" i="2"/>
  <c r="AW1081" i="2"/>
  <c r="AV1081" i="2"/>
  <c r="AU1081" i="2"/>
  <c r="AT1081" i="2"/>
  <c r="AS1081" i="2"/>
  <c r="AR1081" i="2"/>
  <c r="AQ1081" i="2"/>
  <c r="AO1081" i="2"/>
  <c r="AN1081" i="2"/>
  <c r="AM1081" i="2"/>
  <c r="AL1081" i="2"/>
  <c r="AK1081" i="2"/>
  <c r="AJ1081" i="2"/>
  <c r="AI1081" i="2"/>
  <c r="AG1081" i="2"/>
  <c r="W1081" i="2"/>
  <c r="DO1080" i="2"/>
  <c r="DI1080" i="2"/>
  <c r="DC1080" i="2"/>
  <c r="CW1080" i="2"/>
  <c r="CQ1080" i="2"/>
  <c r="CK1080" i="2"/>
  <c r="CE1080" i="2"/>
  <c r="CD1080" i="2"/>
  <c r="CC1080" i="2"/>
  <c r="CB1080" i="2"/>
  <c r="CA1080" i="2"/>
  <c r="BY1080" i="2"/>
  <c r="BS1080" i="2"/>
  <c r="BM1080" i="2"/>
  <c r="BL1080" i="2"/>
  <c r="BK1080" i="2"/>
  <c r="BJ1080" i="2"/>
  <c r="BI1080" i="2"/>
  <c r="BH1080" i="2"/>
  <c r="BG1080" i="2"/>
  <c r="BE1080" i="2"/>
  <c r="BD1080" i="2"/>
  <c r="BC1080" i="2"/>
  <c r="BB1080" i="2"/>
  <c r="BA1080" i="2"/>
  <c r="AZ1080" i="2"/>
  <c r="AY1080" i="2"/>
  <c r="AW1080" i="2"/>
  <c r="AV1080" i="2"/>
  <c r="AU1080" i="2"/>
  <c r="AT1080" i="2"/>
  <c r="AS1080" i="2"/>
  <c r="AR1080" i="2"/>
  <c r="AQ1080" i="2"/>
  <c r="AO1080" i="2"/>
  <c r="AN1080" i="2"/>
  <c r="AM1080" i="2"/>
  <c r="AL1080" i="2"/>
  <c r="AK1080" i="2"/>
  <c r="AJ1080" i="2"/>
  <c r="AI1080" i="2"/>
  <c r="AG1080" i="2"/>
  <c r="W1080" i="2"/>
  <c r="DO1079" i="2"/>
  <c r="DN1079" i="2"/>
  <c r="DM1079" i="2"/>
  <c r="DL1079" i="2"/>
  <c r="DK1079" i="2"/>
  <c r="DI1079" i="2"/>
  <c r="DH1079" i="2"/>
  <c r="DG1079" i="2"/>
  <c r="DF1079" i="2"/>
  <c r="DE1079" i="2"/>
  <c r="DC1079" i="2"/>
  <c r="DB1079" i="2"/>
  <c r="DA1079" i="2"/>
  <c r="CZ1079" i="2"/>
  <c r="CY1079" i="2"/>
  <c r="CW1079" i="2"/>
  <c r="CV1079" i="2"/>
  <c r="CU1079" i="2"/>
  <c r="CT1079" i="2"/>
  <c r="CS1079" i="2"/>
  <c r="CQ1079" i="2"/>
  <c r="CP1079" i="2"/>
  <c r="CO1079" i="2"/>
  <c r="CN1079" i="2"/>
  <c r="CM1079" i="2"/>
  <c r="CK1079" i="2"/>
  <c r="CJ1079" i="2"/>
  <c r="CI1079" i="2"/>
  <c r="CH1079" i="2"/>
  <c r="CG1079" i="2"/>
  <c r="CE1079" i="2"/>
  <c r="CD1079" i="2"/>
  <c r="CC1079" i="2"/>
  <c r="CB1079" i="2"/>
  <c r="CA1079" i="2"/>
  <c r="BY1079" i="2"/>
  <c r="BX1079" i="2"/>
  <c r="BW1079" i="2"/>
  <c r="BV1079" i="2"/>
  <c r="BU1079" i="2"/>
  <c r="BS1079" i="2"/>
  <c r="BR1079" i="2"/>
  <c r="BQ1079" i="2"/>
  <c r="BP1079" i="2"/>
  <c r="BO1079" i="2"/>
  <c r="BM1079" i="2"/>
  <c r="BL1079" i="2"/>
  <c r="BK1079" i="2"/>
  <c r="BJ1079" i="2"/>
  <c r="BI1079" i="2"/>
  <c r="BH1079" i="2"/>
  <c r="BG1079" i="2"/>
  <c r="BE1079" i="2"/>
  <c r="BD1079" i="2"/>
  <c r="BC1079" i="2"/>
  <c r="BB1079" i="2"/>
  <c r="BA1079" i="2"/>
  <c r="AZ1079" i="2"/>
  <c r="AY1079" i="2"/>
  <c r="AW1079" i="2"/>
  <c r="AV1079" i="2"/>
  <c r="AU1079" i="2"/>
  <c r="AT1079" i="2"/>
  <c r="AS1079" i="2"/>
  <c r="AR1079" i="2"/>
  <c r="AQ1079" i="2"/>
  <c r="AO1079" i="2"/>
  <c r="AN1079" i="2"/>
  <c r="AM1079" i="2"/>
  <c r="AL1079" i="2"/>
  <c r="AK1079" i="2"/>
  <c r="AJ1079" i="2"/>
  <c r="AI1079" i="2"/>
  <c r="AG1079" i="2"/>
  <c r="AF1079" i="2"/>
  <c r="AE1079" i="2"/>
  <c r="AD1079" i="2"/>
  <c r="AC1079" i="2"/>
  <c r="AB1079" i="2"/>
  <c r="AA1079" i="2"/>
  <c r="W1079" i="2"/>
  <c r="DO1078" i="2"/>
  <c r="DN1078" i="2"/>
  <c r="DM1078" i="2"/>
  <c r="DL1078" i="2"/>
  <c r="DK1078" i="2"/>
  <c r="DI1078" i="2"/>
  <c r="DH1078" i="2"/>
  <c r="DG1078" i="2"/>
  <c r="DF1078" i="2"/>
  <c r="DE1078" i="2"/>
  <c r="DC1078" i="2"/>
  <c r="DB1078" i="2"/>
  <c r="DA1078" i="2"/>
  <c r="CZ1078" i="2"/>
  <c r="CY1078" i="2"/>
  <c r="CW1078" i="2"/>
  <c r="CV1078" i="2"/>
  <c r="CU1078" i="2"/>
  <c r="CT1078" i="2"/>
  <c r="CS1078" i="2"/>
  <c r="CQ1078" i="2"/>
  <c r="CP1078" i="2"/>
  <c r="CO1078" i="2"/>
  <c r="CN1078" i="2"/>
  <c r="CM1078" i="2"/>
  <c r="CK1078" i="2"/>
  <c r="CJ1078" i="2"/>
  <c r="CI1078" i="2"/>
  <c r="CH1078" i="2"/>
  <c r="CG1078" i="2"/>
  <c r="CE1078" i="2"/>
  <c r="CD1078" i="2"/>
  <c r="CC1078" i="2"/>
  <c r="CB1078" i="2"/>
  <c r="CA1078" i="2"/>
  <c r="BY1078" i="2"/>
  <c r="BX1078" i="2"/>
  <c r="BW1078" i="2"/>
  <c r="BV1078" i="2"/>
  <c r="BU1078" i="2"/>
  <c r="BS1078" i="2"/>
  <c r="BR1078" i="2"/>
  <c r="BQ1078" i="2"/>
  <c r="BP1078" i="2"/>
  <c r="BO1078" i="2"/>
  <c r="BM1078" i="2"/>
  <c r="BL1078" i="2"/>
  <c r="BK1078" i="2"/>
  <c r="BJ1078" i="2"/>
  <c r="BI1078" i="2"/>
  <c r="BH1078" i="2"/>
  <c r="BG1078" i="2"/>
  <c r="BE1078" i="2"/>
  <c r="BD1078" i="2"/>
  <c r="BC1078" i="2"/>
  <c r="BB1078" i="2"/>
  <c r="BA1078" i="2"/>
  <c r="AZ1078" i="2"/>
  <c r="AY1078" i="2"/>
  <c r="AW1078" i="2"/>
  <c r="AV1078" i="2"/>
  <c r="AU1078" i="2"/>
  <c r="AT1078" i="2"/>
  <c r="AS1078" i="2"/>
  <c r="AR1078" i="2"/>
  <c r="AQ1078" i="2"/>
  <c r="AO1078" i="2"/>
  <c r="AN1078" i="2"/>
  <c r="AM1078" i="2"/>
  <c r="AL1078" i="2"/>
  <c r="AK1078" i="2"/>
  <c r="AJ1078" i="2"/>
  <c r="AI1078" i="2"/>
  <c r="AG1078" i="2"/>
  <c r="AF1078" i="2"/>
  <c r="AE1078" i="2"/>
  <c r="AD1078" i="2"/>
  <c r="AC1078" i="2"/>
  <c r="AB1078" i="2"/>
  <c r="AA1078" i="2"/>
  <c r="W1078" i="2"/>
  <c r="DO1077" i="2"/>
  <c r="DN1077" i="2"/>
  <c r="DM1077" i="2"/>
  <c r="DL1077" i="2"/>
  <c r="DK1077" i="2"/>
  <c r="DI1077" i="2"/>
  <c r="DH1077" i="2"/>
  <c r="DG1077" i="2"/>
  <c r="DF1077" i="2"/>
  <c r="DE1077" i="2"/>
  <c r="DC1077" i="2"/>
  <c r="DB1077" i="2"/>
  <c r="DA1077" i="2"/>
  <c r="CZ1077" i="2"/>
  <c r="CY1077" i="2"/>
  <c r="CW1077" i="2"/>
  <c r="CV1077" i="2"/>
  <c r="CU1077" i="2"/>
  <c r="CT1077" i="2"/>
  <c r="CS1077" i="2"/>
  <c r="CQ1077" i="2"/>
  <c r="CP1077" i="2"/>
  <c r="CO1077" i="2"/>
  <c r="CN1077" i="2"/>
  <c r="CM1077" i="2"/>
  <c r="CK1077" i="2"/>
  <c r="CJ1077" i="2"/>
  <c r="CI1077" i="2"/>
  <c r="CH1077" i="2"/>
  <c r="CG1077" i="2"/>
  <c r="CE1077" i="2"/>
  <c r="CD1077" i="2"/>
  <c r="CC1077" i="2"/>
  <c r="CB1077" i="2"/>
  <c r="CA1077" i="2"/>
  <c r="BY1077" i="2"/>
  <c r="BX1077" i="2"/>
  <c r="BW1077" i="2"/>
  <c r="BV1077" i="2"/>
  <c r="BU1077" i="2"/>
  <c r="BS1077" i="2"/>
  <c r="BR1077" i="2"/>
  <c r="BQ1077" i="2"/>
  <c r="BP1077" i="2"/>
  <c r="BO1077" i="2"/>
  <c r="BM1077" i="2"/>
  <c r="BL1077" i="2"/>
  <c r="BK1077" i="2"/>
  <c r="BJ1077" i="2"/>
  <c r="BI1077" i="2"/>
  <c r="BH1077" i="2"/>
  <c r="BG1077" i="2"/>
  <c r="BE1077" i="2"/>
  <c r="BD1077" i="2"/>
  <c r="BC1077" i="2"/>
  <c r="BB1077" i="2"/>
  <c r="BA1077" i="2"/>
  <c r="AZ1077" i="2"/>
  <c r="AY1077" i="2"/>
  <c r="AW1077" i="2"/>
  <c r="AV1077" i="2"/>
  <c r="AU1077" i="2"/>
  <c r="AT1077" i="2"/>
  <c r="AS1077" i="2"/>
  <c r="AR1077" i="2"/>
  <c r="AQ1077" i="2"/>
  <c r="AO1077" i="2"/>
  <c r="AN1077" i="2"/>
  <c r="AM1077" i="2"/>
  <c r="AL1077" i="2"/>
  <c r="AK1077" i="2"/>
  <c r="AJ1077" i="2"/>
  <c r="AI1077" i="2"/>
  <c r="AG1077" i="2"/>
  <c r="AF1077" i="2"/>
  <c r="AE1077" i="2"/>
  <c r="AD1077" i="2"/>
  <c r="AC1077" i="2"/>
  <c r="AB1077" i="2"/>
  <c r="AA1077" i="2"/>
  <c r="W1077" i="2"/>
  <c r="DO1076" i="2"/>
  <c r="DN1076" i="2"/>
  <c r="DM1076" i="2"/>
  <c r="DL1076" i="2"/>
  <c r="DK1076" i="2"/>
  <c r="DI1076" i="2"/>
  <c r="DH1076" i="2"/>
  <c r="DG1076" i="2"/>
  <c r="DF1076" i="2"/>
  <c r="DE1076" i="2"/>
  <c r="DC1076" i="2"/>
  <c r="DB1076" i="2"/>
  <c r="DA1076" i="2"/>
  <c r="CZ1076" i="2"/>
  <c r="CY1076" i="2"/>
  <c r="CW1076" i="2"/>
  <c r="CV1076" i="2"/>
  <c r="CU1076" i="2"/>
  <c r="CT1076" i="2"/>
  <c r="CS1076" i="2"/>
  <c r="CQ1076" i="2"/>
  <c r="CP1076" i="2"/>
  <c r="CO1076" i="2"/>
  <c r="CN1076" i="2"/>
  <c r="CM1076" i="2"/>
  <c r="CK1076" i="2"/>
  <c r="CJ1076" i="2"/>
  <c r="CI1076" i="2"/>
  <c r="CH1076" i="2"/>
  <c r="CG1076" i="2"/>
  <c r="CE1076" i="2"/>
  <c r="CD1076" i="2"/>
  <c r="CC1076" i="2"/>
  <c r="CB1076" i="2"/>
  <c r="CA1076" i="2"/>
  <c r="BY1076" i="2"/>
  <c r="BX1076" i="2"/>
  <c r="BW1076" i="2"/>
  <c r="BV1076" i="2"/>
  <c r="BU1076" i="2"/>
  <c r="BS1076" i="2"/>
  <c r="BR1076" i="2"/>
  <c r="BQ1076" i="2"/>
  <c r="BP1076" i="2"/>
  <c r="BO1076" i="2"/>
  <c r="BM1076" i="2"/>
  <c r="BL1076" i="2"/>
  <c r="BK1076" i="2"/>
  <c r="BJ1076" i="2"/>
  <c r="BI1076" i="2"/>
  <c r="BH1076" i="2"/>
  <c r="BG1076" i="2"/>
  <c r="BE1076" i="2"/>
  <c r="BD1076" i="2"/>
  <c r="BC1076" i="2"/>
  <c r="BB1076" i="2"/>
  <c r="BA1076" i="2"/>
  <c r="AZ1076" i="2"/>
  <c r="AY1076" i="2"/>
  <c r="AW1076" i="2"/>
  <c r="AV1076" i="2"/>
  <c r="AU1076" i="2"/>
  <c r="AT1076" i="2"/>
  <c r="AS1076" i="2"/>
  <c r="AR1076" i="2"/>
  <c r="AQ1076" i="2"/>
  <c r="AO1076" i="2"/>
  <c r="AN1076" i="2"/>
  <c r="AM1076" i="2"/>
  <c r="AL1076" i="2"/>
  <c r="AK1076" i="2"/>
  <c r="AJ1076" i="2"/>
  <c r="AI1076" i="2"/>
  <c r="AG1076" i="2"/>
  <c r="AF1076" i="2"/>
  <c r="AE1076" i="2"/>
  <c r="AD1076" i="2"/>
  <c r="AC1076" i="2"/>
  <c r="AB1076" i="2"/>
  <c r="AA1076" i="2"/>
  <c r="W1076" i="2"/>
  <c r="DO1075" i="2"/>
  <c r="DI1075" i="2"/>
  <c r="DC1075" i="2"/>
  <c r="CW1075" i="2"/>
  <c r="CQ1075" i="2"/>
  <c r="CK1075" i="2"/>
  <c r="CE1075" i="2"/>
  <c r="CD1075" i="2"/>
  <c r="CC1075" i="2"/>
  <c r="CB1075" i="2"/>
  <c r="CA1075" i="2"/>
  <c r="BY1075" i="2"/>
  <c r="BS1075" i="2"/>
  <c r="BM1075" i="2"/>
  <c r="BL1075" i="2"/>
  <c r="BK1075" i="2"/>
  <c r="BJ1075" i="2"/>
  <c r="BI1075" i="2"/>
  <c r="BH1075" i="2"/>
  <c r="BG1075" i="2"/>
  <c r="BE1075" i="2"/>
  <c r="BD1075" i="2"/>
  <c r="BC1075" i="2"/>
  <c r="BB1075" i="2"/>
  <c r="BA1075" i="2"/>
  <c r="AZ1075" i="2"/>
  <c r="AY1075" i="2"/>
  <c r="AW1075" i="2"/>
  <c r="AV1075" i="2"/>
  <c r="AU1075" i="2"/>
  <c r="AT1075" i="2"/>
  <c r="AS1075" i="2"/>
  <c r="AR1075" i="2"/>
  <c r="AQ1075" i="2"/>
  <c r="AO1075" i="2"/>
  <c r="AN1075" i="2"/>
  <c r="AM1075" i="2"/>
  <c r="AL1075" i="2"/>
  <c r="AK1075" i="2"/>
  <c r="AJ1075" i="2"/>
  <c r="AI1075" i="2"/>
  <c r="AG1075" i="2"/>
  <c r="W1075" i="2"/>
  <c r="DO1074" i="2"/>
  <c r="DI1074" i="2"/>
  <c r="DC1074" i="2"/>
  <c r="CW1074" i="2"/>
  <c r="CQ1074" i="2"/>
  <c r="CK1074" i="2"/>
  <c r="CE1074" i="2"/>
  <c r="CD1074" i="2"/>
  <c r="CC1074" i="2"/>
  <c r="CB1074" i="2"/>
  <c r="CA1074" i="2"/>
  <c r="BY1074" i="2"/>
  <c r="BS1074" i="2"/>
  <c r="BM1074" i="2"/>
  <c r="BL1074" i="2"/>
  <c r="BK1074" i="2"/>
  <c r="BJ1074" i="2"/>
  <c r="BI1074" i="2"/>
  <c r="BH1074" i="2"/>
  <c r="BG1074" i="2"/>
  <c r="BE1074" i="2"/>
  <c r="BD1074" i="2"/>
  <c r="BC1074" i="2"/>
  <c r="BB1074" i="2"/>
  <c r="BA1074" i="2"/>
  <c r="AZ1074" i="2"/>
  <c r="AY1074" i="2"/>
  <c r="AW1074" i="2"/>
  <c r="AV1074" i="2"/>
  <c r="AU1074" i="2"/>
  <c r="AT1074" i="2"/>
  <c r="AS1074" i="2"/>
  <c r="AR1074" i="2"/>
  <c r="AQ1074" i="2"/>
  <c r="AO1074" i="2"/>
  <c r="AN1074" i="2"/>
  <c r="AM1074" i="2"/>
  <c r="AL1074" i="2"/>
  <c r="AK1074" i="2"/>
  <c r="AJ1074" i="2"/>
  <c r="AI1074" i="2"/>
  <c r="AG1074" i="2"/>
  <c r="W1074" i="2"/>
  <c r="DO1073" i="2"/>
  <c r="DN1073" i="2"/>
  <c r="DM1073" i="2"/>
  <c r="DL1073" i="2"/>
  <c r="DK1073" i="2"/>
  <c r="DI1073" i="2"/>
  <c r="DH1073" i="2"/>
  <c r="DG1073" i="2"/>
  <c r="DF1073" i="2"/>
  <c r="DE1073" i="2"/>
  <c r="DC1073" i="2"/>
  <c r="DB1073" i="2"/>
  <c r="DA1073" i="2"/>
  <c r="CZ1073" i="2"/>
  <c r="CY1073" i="2"/>
  <c r="CW1073" i="2"/>
  <c r="CV1073" i="2"/>
  <c r="CU1073" i="2"/>
  <c r="CT1073" i="2"/>
  <c r="CS1073" i="2"/>
  <c r="CQ1073" i="2"/>
  <c r="CP1073" i="2"/>
  <c r="CO1073" i="2"/>
  <c r="CN1073" i="2"/>
  <c r="CM1073" i="2"/>
  <c r="CK1073" i="2"/>
  <c r="CJ1073" i="2"/>
  <c r="CI1073" i="2"/>
  <c r="CH1073" i="2"/>
  <c r="CG1073" i="2"/>
  <c r="CE1073" i="2"/>
  <c r="CD1073" i="2"/>
  <c r="CC1073" i="2"/>
  <c r="CB1073" i="2"/>
  <c r="CA1073" i="2"/>
  <c r="BY1073" i="2"/>
  <c r="BX1073" i="2"/>
  <c r="BW1073" i="2"/>
  <c r="BV1073" i="2"/>
  <c r="BU1073" i="2"/>
  <c r="BS1073" i="2"/>
  <c r="BR1073" i="2"/>
  <c r="BQ1073" i="2"/>
  <c r="BP1073" i="2"/>
  <c r="BO1073" i="2"/>
  <c r="BM1073" i="2"/>
  <c r="BL1073" i="2"/>
  <c r="BK1073" i="2"/>
  <c r="BJ1073" i="2"/>
  <c r="BI1073" i="2"/>
  <c r="BH1073" i="2"/>
  <c r="BG1073" i="2"/>
  <c r="BE1073" i="2"/>
  <c r="BD1073" i="2"/>
  <c r="BC1073" i="2"/>
  <c r="BB1073" i="2"/>
  <c r="BA1073" i="2"/>
  <c r="AZ1073" i="2"/>
  <c r="AY1073" i="2"/>
  <c r="AW1073" i="2"/>
  <c r="AV1073" i="2"/>
  <c r="AU1073" i="2"/>
  <c r="AT1073" i="2"/>
  <c r="AS1073" i="2"/>
  <c r="AR1073" i="2"/>
  <c r="AQ1073" i="2"/>
  <c r="AO1073" i="2"/>
  <c r="AN1073" i="2"/>
  <c r="AM1073" i="2"/>
  <c r="AL1073" i="2"/>
  <c r="AK1073" i="2"/>
  <c r="AJ1073" i="2"/>
  <c r="AI1073" i="2"/>
  <c r="AG1073" i="2"/>
  <c r="AF1073" i="2"/>
  <c r="AE1073" i="2"/>
  <c r="AD1073" i="2"/>
  <c r="AC1073" i="2"/>
  <c r="AB1073" i="2"/>
  <c r="AA1073" i="2"/>
  <c r="W1073" i="2"/>
  <c r="DO1072" i="2"/>
  <c r="DN1072" i="2"/>
  <c r="DM1072" i="2"/>
  <c r="DL1072" i="2"/>
  <c r="DK1072" i="2"/>
  <c r="DI1072" i="2"/>
  <c r="DH1072" i="2"/>
  <c r="DG1072" i="2"/>
  <c r="DF1072" i="2"/>
  <c r="DE1072" i="2"/>
  <c r="DC1072" i="2"/>
  <c r="DB1072" i="2"/>
  <c r="DA1072" i="2"/>
  <c r="CZ1072" i="2"/>
  <c r="CY1072" i="2"/>
  <c r="CW1072" i="2"/>
  <c r="CV1072" i="2"/>
  <c r="CU1072" i="2"/>
  <c r="CT1072" i="2"/>
  <c r="CS1072" i="2"/>
  <c r="CQ1072" i="2"/>
  <c r="CP1072" i="2"/>
  <c r="CO1072" i="2"/>
  <c r="CN1072" i="2"/>
  <c r="CM1072" i="2"/>
  <c r="CK1072" i="2"/>
  <c r="CJ1072" i="2"/>
  <c r="CI1072" i="2"/>
  <c r="CH1072" i="2"/>
  <c r="CG1072" i="2"/>
  <c r="CE1072" i="2"/>
  <c r="CD1072" i="2"/>
  <c r="CC1072" i="2"/>
  <c r="CB1072" i="2"/>
  <c r="CA1072" i="2"/>
  <c r="BY1072" i="2"/>
  <c r="BX1072" i="2"/>
  <c r="BW1072" i="2"/>
  <c r="BV1072" i="2"/>
  <c r="BU1072" i="2"/>
  <c r="BS1072" i="2"/>
  <c r="BR1072" i="2"/>
  <c r="BQ1072" i="2"/>
  <c r="BP1072" i="2"/>
  <c r="BO1072" i="2"/>
  <c r="BM1072" i="2"/>
  <c r="BL1072" i="2"/>
  <c r="BK1072" i="2"/>
  <c r="BJ1072" i="2"/>
  <c r="BI1072" i="2"/>
  <c r="BH1072" i="2"/>
  <c r="BG1072" i="2"/>
  <c r="BE1072" i="2"/>
  <c r="BD1072" i="2"/>
  <c r="BC1072" i="2"/>
  <c r="BB1072" i="2"/>
  <c r="BA1072" i="2"/>
  <c r="AZ1072" i="2"/>
  <c r="AY1072" i="2"/>
  <c r="AW1072" i="2"/>
  <c r="AV1072" i="2"/>
  <c r="AU1072" i="2"/>
  <c r="AT1072" i="2"/>
  <c r="AS1072" i="2"/>
  <c r="AR1072" i="2"/>
  <c r="AQ1072" i="2"/>
  <c r="AO1072" i="2"/>
  <c r="AN1072" i="2"/>
  <c r="AM1072" i="2"/>
  <c r="AL1072" i="2"/>
  <c r="AK1072" i="2"/>
  <c r="AJ1072" i="2"/>
  <c r="AI1072" i="2"/>
  <c r="AG1072" i="2"/>
  <c r="AF1072" i="2"/>
  <c r="AE1072" i="2"/>
  <c r="AD1072" i="2"/>
  <c r="AC1072" i="2"/>
  <c r="AB1072" i="2"/>
  <c r="AA1072" i="2"/>
  <c r="W1072" i="2"/>
  <c r="DO1071" i="2"/>
  <c r="DI1071" i="2"/>
  <c r="DC1071" i="2"/>
  <c r="CW1071" i="2"/>
  <c r="CQ1071" i="2"/>
  <c r="CK1071" i="2"/>
  <c r="CE1071" i="2"/>
  <c r="CD1071" i="2"/>
  <c r="CC1071" i="2"/>
  <c r="CB1071" i="2"/>
  <c r="CA1071" i="2"/>
  <c r="BY1071" i="2"/>
  <c r="BS1071" i="2"/>
  <c r="BM1071" i="2"/>
  <c r="BL1071" i="2"/>
  <c r="BK1071" i="2"/>
  <c r="BJ1071" i="2"/>
  <c r="BI1071" i="2"/>
  <c r="BH1071" i="2"/>
  <c r="BG1071" i="2"/>
  <c r="BE1071" i="2"/>
  <c r="BD1071" i="2"/>
  <c r="BC1071" i="2"/>
  <c r="BB1071" i="2"/>
  <c r="BA1071" i="2"/>
  <c r="AZ1071" i="2"/>
  <c r="AY1071" i="2"/>
  <c r="AW1071" i="2"/>
  <c r="AV1071" i="2"/>
  <c r="AU1071" i="2"/>
  <c r="AT1071" i="2"/>
  <c r="AS1071" i="2"/>
  <c r="AR1071" i="2"/>
  <c r="AQ1071" i="2"/>
  <c r="AO1071" i="2"/>
  <c r="AN1071" i="2"/>
  <c r="AM1071" i="2"/>
  <c r="AL1071" i="2"/>
  <c r="AK1071" i="2"/>
  <c r="AJ1071" i="2"/>
  <c r="AI1071" i="2"/>
  <c r="AG1071" i="2"/>
  <c r="W1071" i="2"/>
  <c r="DO1070" i="2"/>
  <c r="DI1070" i="2"/>
  <c r="DC1070" i="2"/>
  <c r="CW1070" i="2"/>
  <c r="CQ1070" i="2"/>
  <c r="CK1070" i="2"/>
  <c r="CE1070" i="2"/>
  <c r="CD1070" i="2"/>
  <c r="CC1070" i="2"/>
  <c r="CB1070" i="2"/>
  <c r="CA1070" i="2"/>
  <c r="BY1070" i="2"/>
  <c r="BS1070" i="2"/>
  <c r="BM1070" i="2"/>
  <c r="BL1070" i="2"/>
  <c r="BK1070" i="2"/>
  <c r="BJ1070" i="2"/>
  <c r="BI1070" i="2"/>
  <c r="BH1070" i="2"/>
  <c r="BG1070" i="2"/>
  <c r="BE1070" i="2"/>
  <c r="BD1070" i="2"/>
  <c r="BC1070" i="2"/>
  <c r="BB1070" i="2"/>
  <c r="BA1070" i="2"/>
  <c r="AZ1070" i="2"/>
  <c r="AY1070" i="2"/>
  <c r="AW1070" i="2"/>
  <c r="AV1070" i="2"/>
  <c r="AU1070" i="2"/>
  <c r="AT1070" i="2"/>
  <c r="AS1070" i="2"/>
  <c r="AR1070" i="2"/>
  <c r="AQ1070" i="2"/>
  <c r="AO1070" i="2"/>
  <c r="AN1070" i="2"/>
  <c r="AM1070" i="2"/>
  <c r="AL1070" i="2"/>
  <c r="AK1070" i="2"/>
  <c r="AJ1070" i="2"/>
  <c r="AI1070" i="2"/>
  <c r="AG1070" i="2"/>
  <c r="W1070" i="2"/>
  <c r="DO1069" i="2"/>
  <c r="DN1069" i="2"/>
  <c r="DM1069" i="2"/>
  <c r="DL1069" i="2"/>
  <c r="DK1069" i="2"/>
  <c r="DI1069" i="2"/>
  <c r="DH1069" i="2"/>
  <c r="DG1069" i="2"/>
  <c r="DF1069" i="2"/>
  <c r="DE1069" i="2"/>
  <c r="DC1069" i="2"/>
  <c r="DB1069" i="2"/>
  <c r="DA1069" i="2"/>
  <c r="CZ1069" i="2"/>
  <c r="CY1069" i="2"/>
  <c r="CW1069" i="2"/>
  <c r="CV1069" i="2"/>
  <c r="CU1069" i="2"/>
  <c r="CT1069" i="2"/>
  <c r="CS1069" i="2"/>
  <c r="CQ1069" i="2"/>
  <c r="CP1069" i="2"/>
  <c r="CO1069" i="2"/>
  <c r="CN1069" i="2"/>
  <c r="CM1069" i="2"/>
  <c r="CK1069" i="2"/>
  <c r="CJ1069" i="2"/>
  <c r="CI1069" i="2"/>
  <c r="CH1069" i="2"/>
  <c r="CG1069" i="2"/>
  <c r="CE1069" i="2"/>
  <c r="CD1069" i="2"/>
  <c r="CC1069" i="2"/>
  <c r="CB1069" i="2"/>
  <c r="CA1069" i="2"/>
  <c r="BY1069" i="2"/>
  <c r="BX1069" i="2"/>
  <c r="BW1069" i="2"/>
  <c r="BV1069" i="2"/>
  <c r="BU1069" i="2"/>
  <c r="BS1069" i="2"/>
  <c r="BR1069" i="2"/>
  <c r="BQ1069" i="2"/>
  <c r="BP1069" i="2"/>
  <c r="BO1069" i="2"/>
  <c r="BM1069" i="2"/>
  <c r="BL1069" i="2"/>
  <c r="BK1069" i="2"/>
  <c r="BJ1069" i="2"/>
  <c r="BI1069" i="2"/>
  <c r="BH1069" i="2"/>
  <c r="BG1069" i="2"/>
  <c r="BE1069" i="2"/>
  <c r="BD1069" i="2"/>
  <c r="BC1069" i="2"/>
  <c r="BB1069" i="2"/>
  <c r="BA1069" i="2"/>
  <c r="AZ1069" i="2"/>
  <c r="AY1069" i="2"/>
  <c r="AW1069" i="2"/>
  <c r="AV1069" i="2"/>
  <c r="AU1069" i="2"/>
  <c r="AT1069" i="2"/>
  <c r="AS1069" i="2"/>
  <c r="AR1069" i="2"/>
  <c r="AQ1069" i="2"/>
  <c r="AO1069" i="2"/>
  <c r="AN1069" i="2"/>
  <c r="AM1069" i="2"/>
  <c r="AL1069" i="2"/>
  <c r="AK1069" i="2"/>
  <c r="AJ1069" i="2"/>
  <c r="AI1069" i="2"/>
  <c r="AG1069" i="2"/>
  <c r="AF1069" i="2"/>
  <c r="AE1069" i="2"/>
  <c r="AD1069" i="2"/>
  <c r="AC1069" i="2"/>
  <c r="AB1069" i="2"/>
  <c r="AA1069" i="2"/>
  <c r="W1069" i="2"/>
  <c r="DO1068" i="2"/>
  <c r="DN1068" i="2"/>
  <c r="DM1068" i="2"/>
  <c r="DL1068" i="2"/>
  <c r="DK1068" i="2"/>
  <c r="DI1068" i="2"/>
  <c r="DH1068" i="2"/>
  <c r="DG1068" i="2"/>
  <c r="DF1068" i="2"/>
  <c r="DE1068" i="2"/>
  <c r="DC1068" i="2"/>
  <c r="DB1068" i="2"/>
  <c r="DA1068" i="2"/>
  <c r="CZ1068" i="2"/>
  <c r="CY1068" i="2"/>
  <c r="CW1068" i="2"/>
  <c r="CV1068" i="2"/>
  <c r="CU1068" i="2"/>
  <c r="CT1068" i="2"/>
  <c r="CS1068" i="2"/>
  <c r="CQ1068" i="2"/>
  <c r="CP1068" i="2"/>
  <c r="CO1068" i="2"/>
  <c r="CN1068" i="2"/>
  <c r="CM1068" i="2"/>
  <c r="CK1068" i="2"/>
  <c r="CJ1068" i="2"/>
  <c r="CI1068" i="2"/>
  <c r="CH1068" i="2"/>
  <c r="CG1068" i="2"/>
  <c r="CE1068" i="2"/>
  <c r="CD1068" i="2"/>
  <c r="CC1068" i="2"/>
  <c r="CB1068" i="2"/>
  <c r="CA1068" i="2"/>
  <c r="BY1068" i="2"/>
  <c r="BX1068" i="2"/>
  <c r="BW1068" i="2"/>
  <c r="BV1068" i="2"/>
  <c r="BU1068" i="2"/>
  <c r="BS1068" i="2"/>
  <c r="BR1068" i="2"/>
  <c r="BQ1068" i="2"/>
  <c r="BP1068" i="2"/>
  <c r="BO1068" i="2"/>
  <c r="BM1068" i="2"/>
  <c r="BL1068" i="2"/>
  <c r="BK1068" i="2"/>
  <c r="BJ1068" i="2"/>
  <c r="BI1068" i="2"/>
  <c r="BH1068" i="2"/>
  <c r="BG1068" i="2"/>
  <c r="BE1068" i="2"/>
  <c r="BD1068" i="2"/>
  <c r="BC1068" i="2"/>
  <c r="BB1068" i="2"/>
  <c r="BA1068" i="2"/>
  <c r="AZ1068" i="2"/>
  <c r="AY1068" i="2"/>
  <c r="AW1068" i="2"/>
  <c r="AV1068" i="2"/>
  <c r="AU1068" i="2"/>
  <c r="AT1068" i="2"/>
  <c r="AS1068" i="2"/>
  <c r="AR1068" i="2"/>
  <c r="AQ1068" i="2"/>
  <c r="AO1068" i="2"/>
  <c r="AN1068" i="2"/>
  <c r="AM1068" i="2"/>
  <c r="AL1068" i="2"/>
  <c r="AK1068" i="2"/>
  <c r="AJ1068" i="2"/>
  <c r="AI1068" i="2"/>
  <c r="AG1068" i="2"/>
  <c r="AF1068" i="2"/>
  <c r="AE1068" i="2"/>
  <c r="AD1068" i="2"/>
  <c r="AC1068" i="2"/>
  <c r="AB1068" i="2"/>
  <c r="AA1068" i="2"/>
  <c r="W1068" i="2"/>
  <c r="DO1067" i="2"/>
  <c r="DN1067" i="2"/>
  <c r="DM1067" i="2"/>
  <c r="DL1067" i="2"/>
  <c r="DK1067" i="2"/>
  <c r="DI1067" i="2"/>
  <c r="DH1067" i="2"/>
  <c r="DG1067" i="2"/>
  <c r="DF1067" i="2"/>
  <c r="DE1067" i="2"/>
  <c r="DC1067" i="2"/>
  <c r="DB1067" i="2"/>
  <c r="DA1067" i="2"/>
  <c r="CZ1067" i="2"/>
  <c r="CY1067" i="2"/>
  <c r="CW1067" i="2"/>
  <c r="CV1067" i="2"/>
  <c r="CU1067" i="2"/>
  <c r="CT1067" i="2"/>
  <c r="CS1067" i="2"/>
  <c r="CQ1067" i="2"/>
  <c r="CP1067" i="2"/>
  <c r="CO1067" i="2"/>
  <c r="CN1067" i="2"/>
  <c r="CM1067" i="2"/>
  <c r="CK1067" i="2"/>
  <c r="CJ1067" i="2"/>
  <c r="CI1067" i="2"/>
  <c r="CH1067" i="2"/>
  <c r="CG1067" i="2"/>
  <c r="CE1067" i="2"/>
  <c r="CD1067" i="2"/>
  <c r="CC1067" i="2"/>
  <c r="CB1067" i="2"/>
  <c r="CA1067" i="2"/>
  <c r="BY1067" i="2"/>
  <c r="BX1067" i="2"/>
  <c r="BW1067" i="2"/>
  <c r="BV1067" i="2"/>
  <c r="BU1067" i="2"/>
  <c r="BS1067" i="2"/>
  <c r="BR1067" i="2"/>
  <c r="BQ1067" i="2"/>
  <c r="BP1067" i="2"/>
  <c r="BO1067" i="2"/>
  <c r="BM1067" i="2"/>
  <c r="BL1067" i="2"/>
  <c r="BK1067" i="2"/>
  <c r="BJ1067" i="2"/>
  <c r="BI1067" i="2"/>
  <c r="BH1067" i="2"/>
  <c r="BG1067" i="2"/>
  <c r="BE1067" i="2"/>
  <c r="BD1067" i="2"/>
  <c r="BC1067" i="2"/>
  <c r="BB1067" i="2"/>
  <c r="BA1067" i="2"/>
  <c r="AZ1067" i="2"/>
  <c r="AY1067" i="2"/>
  <c r="AW1067" i="2"/>
  <c r="AV1067" i="2"/>
  <c r="AU1067" i="2"/>
  <c r="AT1067" i="2"/>
  <c r="AS1067" i="2"/>
  <c r="AR1067" i="2"/>
  <c r="AQ1067" i="2"/>
  <c r="AO1067" i="2"/>
  <c r="AN1067" i="2"/>
  <c r="AM1067" i="2"/>
  <c r="AL1067" i="2"/>
  <c r="AK1067" i="2"/>
  <c r="AJ1067" i="2"/>
  <c r="AI1067" i="2"/>
  <c r="AG1067" i="2"/>
  <c r="AF1067" i="2"/>
  <c r="AE1067" i="2"/>
  <c r="AD1067" i="2"/>
  <c r="AC1067" i="2"/>
  <c r="AB1067" i="2"/>
  <c r="AA1067" i="2"/>
  <c r="W1067" i="2"/>
  <c r="DO1066" i="2"/>
  <c r="DN1066" i="2"/>
  <c r="DM1066" i="2"/>
  <c r="DL1066" i="2"/>
  <c r="DK1066" i="2"/>
  <c r="DI1066" i="2"/>
  <c r="DH1066" i="2"/>
  <c r="DG1066" i="2"/>
  <c r="DF1066" i="2"/>
  <c r="DE1066" i="2"/>
  <c r="DC1066" i="2"/>
  <c r="DB1066" i="2"/>
  <c r="DA1066" i="2"/>
  <c r="CZ1066" i="2"/>
  <c r="CY1066" i="2"/>
  <c r="CW1066" i="2"/>
  <c r="CV1066" i="2"/>
  <c r="CU1066" i="2"/>
  <c r="CT1066" i="2"/>
  <c r="CS1066" i="2"/>
  <c r="CQ1066" i="2"/>
  <c r="CP1066" i="2"/>
  <c r="CO1066" i="2"/>
  <c r="CN1066" i="2"/>
  <c r="CM1066" i="2"/>
  <c r="CK1066" i="2"/>
  <c r="CJ1066" i="2"/>
  <c r="CI1066" i="2"/>
  <c r="CH1066" i="2"/>
  <c r="CG1066" i="2"/>
  <c r="CE1066" i="2"/>
  <c r="CD1066" i="2"/>
  <c r="CC1066" i="2"/>
  <c r="CB1066" i="2"/>
  <c r="CA1066" i="2"/>
  <c r="BY1066" i="2"/>
  <c r="BX1066" i="2"/>
  <c r="BW1066" i="2"/>
  <c r="BV1066" i="2"/>
  <c r="BU1066" i="2"/>
  <c r="BS1066" i="2"/>
  <c r="BR1066" i="2"/>
  <c r="BQ1066" i="2"/>
  <c r="BP1066" i="2"/>
  <c r="BO1066" i="2"/>
  <c r="BM1066" i="2"/>
  <c r="BL1066" i="2"/>
  <c r="BK1066" i="2"/>
  <c r="BJ1066" i="2"/>
  <c r="BI1066" i="2"/>
  <c r="BH1066" i="2"/>
  <c r="BG1066" i="2"/>
  <c r="BE1066" i="2"/>
  <c r="BD1066" i="2"/>
  <c r="BC1066" i="2"/>
  <c r="BB1066" i="2"/>
  <c r="BA1066" i="2"/>
  <c r="AZ1066" i="2"/>
  <c r="AY1066" i="2"/>
  <c r="AW1066" i="2"/>
  <c r="AV1066" i="2"/>
  <c r="AU1066" i="2"/>
  <c r="AT1066" i="2"/>
  <c r="AS1066" i="2"/>
  <c r="AR1066" i="2"/>
  <c r="AQ1066" i="2"/>
  <c r="AO1066" i="2"/>
  <c r="AN1066" i="2"/>
  <c r="AM1066" i="2"/>
  <c r="AL1066" i="2"/>
  <c r="AK1066" i="2"/>
  <c r="AJ1066" i="2"/>
  <c r="AI1066" i="2"/>
  <c r="AG1066" i="2"/>
  <c r="AF1066" i="2"/>
  <c r="AE1066" i="2"/>
  <c r="AD1066" i="2"/>
  <c r="AC1066" i="2"/>
  <c r="AB1066" i="2"/>
  <c r="AA1066" i="2"/>
  <c r="W1066" i="2"/>
  <c r="DO1065" i="2"/>
  <c r="DI1065" i="2"/>
  <c r="DC1065" i="2"/>
  <c r="CW1065" i="2"/>
  <c r="CQ1065" i="2"/>
  <c r="CK1065" i="2"/>
  <c r="CE1065" i="2"/>
  <c r="CD1065" i="2"/>
  <c r="CC1065" i="2"/>
  <c r="CB1065" i="2"/>
  <c r="CA1065" i="2"/>
  <c r="BY1065" i="2"/>
  <c r="BS1065" i="2"/>
  <c r="BM1065" i="2"/>
  <c r="BL1065" i="2"/>
  <c r="BK1065" i="2"/>
  <c r="BJ1065" i="2"/>
  <c r="BI1065" i="2"/>
  <c r="BH1065" i="2"/>
  <c r="BG1065" i="2"/>
  <c r="BE1065" i="2"/>
  <c r="BD1065" i="2"/>
  <c r="BC1065" i="2"/>
  <c r="BB1065" i="2"/>
  <c r="BA1065" i="2"/>
  <c r="AZ1065" i="2"/>
  <c r="AY1065" i="2"/>
  <c r="AW1065" i="2"/>
  <c r="AV1065" i="2"/>
  <c r="AU1065" i="2"/>
  <c r="AT1065" i="2"/>
  <c r="AS1065" i="2"/>
  <c r="AR1065" i="2"/>
  <c r="AQ1065" i="2"/>
  <c r="AO1065" i="2"/>
  <c r="AN1065" i="2"/>
  <c r="AM1065" i="2"/>
  <c r="AL1065" i="2"/>
  <c r="AK1065" i="2"/>
  <c r="AJ1065" i="2"/>
  <c r="AI1065" i="2"/>
  <c r="AG1065" i="2"/>
  <c r="W1065" i="2"/>
  <c r="DO1064" i="2"/>
  <c r="DI1064" i="2"/>
  <c r="DC1064" i="2"/>
  <c r="CW1064" i="2"/>
  <c r="CQ1064" i="2"/>
  <c r="CK1064" i="2"/>
  <c r="CE1064" i="2"/>
  <c r="CD1064" i="2"/>
  <c r="CC1064" i="2"/>
  <c r="CB1064" i="2"/>
  <c r="CA1064" i="2"/>
  <c r="BY1064" i="2"/>
  <c r="BS1064" i="2"/>
  <c r="BM1064" i="2"/>
  <c r="BL1064" i="2"/>
  <c r="BK1064" i="2"/>
  <c r="BJ1064" i="2"/>
  <c r="BI1064" i="2"/>
  <c r="BH1064" i="2"/>
  <c r="BG1064" i="2"/>
  <c r="BE1064" i="2"/>
  <c r="BD1064" i="2"/>
  <c r="BC1064" i="2"/>
  <c r="BB1064" i="2"/>
  <c r="BA1064" i="2"/>
  <c r="AZ1064" i="2"/>
  <c r="AY1064" i="2"/>
  <c r="AW1064" i="2"/>
  <c r="AV1064" i="2"/>
  <c r="AU1064" i="2"/>
  <c r="AT1064" i="2"/>
  <c r="AS1064" i="2"/>
  <c r="AR1064" i="2"/>
  <c r="AQ1064" i="2"/>
  <c r="AO1064" i="2"/>
  <c r="AN1064" i="2"/>
  <c r="AM1064" i="2"/>
  <c r="AL1064" i="2"/>
  <c r="AK1064" i="2"/>
  <c r="AJ1064" i="2"/>
  <c r="AI1064" i="2"/>
  <c r="AG1064" i="2"/>
  <c r="W1064" i="2"/>
  <c r="DO1063" i="2"/>
  <c r="DN1063" i="2"/>
  <c r="DM1063" i="2"/>
  <c r="DL1063" i="2"/>
  <c r="DK1063" i="2"/>
  <c r="DI1063" i="2"/>
  <c r="DH1063" i="2"/>
  <c r="DG1063" i="2"/>
  <c r="DF1063" i="2"/>
  <c r="DE1063" i="2"/>
  <c r="DC1063" i="2"/>
  <c r="DB1063" i="2"/>
  <c r="DA1063" i="2"/>
  <c r="CZ1063" i="2"/>
  <c r="CY1063" i="2"/>
  <c r="CW1063" i="2"/>
  <c r="CV1063" i="2"/>
  <c r="CU1063" i="2"/>
  <c r="CT1063" i="2"/>
  <c r="CS1063" i="2"/>
  <c r="CQ1063" i="2"/>
  <c r="CP1063" i="2"/>
  <c r="CO1063" i="2"/>
  <c r="CN1063" i="2"/>
  <c r="CM1063" i="2"/>
  <c r="CK1063" i="2"/>
  <c r="CJ1063" i="2"/>
  <c r="CI1063" i="2"/>
  <c r="CH1063" i="2"/>
  <c r="CG1063" i="2"/>
  <c r="CE1063" i="2"/>
  <c r="CD1063" i="2"/>
  <c r="CC1063" i="2"/>
  <c r="CB1063" i="2"/>
  <c r="CA1063" i="2"/>
  <c r="BY1063" i="2"/>
  <c r="BX1063" i="2"/>
  <c r="BW1063" i="2"/>
  <c r="BV1063" i="2"/>
  <c r="BU1063" i="2"/>
  <c r="BS1063" i="2"/>
  <c r="BR1063" i="2"/>
  <c r="BQ1063" i="2"/>
  <c r="BP1063" i="2"/>
  <c r="BO1063" i="2"/>
  <c r="BM1063" i="2"/>
  <c r="BL1063" i="2"/>
  <c r="BK1063" i="2"/>
  <c r="BJ1063" i="2"/>
  <c r="BI1063" i="2"/>
  <c r="BH1063" i="2"/>
  <c r="BG1063" i="2"/>
  <c r="BE1063" i="2"/>
  <c r="BD1063" i="2"/>
  <c r="BC1063" i="2"/>
  <c r="BB1063" i="2"/>
  <c r="BA1063" i="2"/>
  <c r="AZ1063" i="2"/>
  <c r="AY1063" i="2"/>
  <c r="AW1063" i="2"/>
  <c r="AV1063" i="2"/>
  <c r="AU1063" i="2"/>
  <c r="AT1063" i="2"/>
  <c r="AS1063" i="2"/>
  <c r="AR1063" i="2"/>
  <c r="AQ1063" i="2"/>
  <c r="AO1063" i="2"/>
  <c r="AN1063" i="2"/>
  <c r="AM1063" i="2"/>
  <c r="AL1063" i="2"/>
  <c r="AK1063" i="2"/>
  <c r="AJ1063" i="2"/>
  <c r="AI1063" i="2"/>
  <c r="AG1063" i="2"/>
  <c r="AF1063" i="2"/>
  <c r="AE1063" i="2"/>
  <c r="AD1063" i="2"/>
  <c r="AC1063" i="2"/>
  <c r="AB1063" i="2"/>
  <c r="AA1063" i="2"/>
  <c r="W1063" i="2"/>
  <c r="DO1062" i="2"/>
  <c r="DN1062" i="2"/>
  <c r="DM1062" i="2"/>
  <c r="DL1062" i="2"/>
  <c r="DK1062" i="2"/>
  <c r="DI1062" i="2"/>
  <c r="DH1062" i="2"/>
  <c r="DG1062" i="2"/>
  <c r="DF1062" i="2"/>
  <c r="DE1062" i="2"/>
  <c r="DC1062" i="2"/>
  <c r="DB1062" i="2"/>
  <c r="DA1062" i="2"/>
  <c r="CZ1062" i="2"/>
  <c r="CY1062" i="2"/>
  <c r="CW1062" i="2"/>
  <c r="CV1062" i="2"/>
  <c r="CU1062" i="2"/>
  <c r="CT1062" i="2"/>
  <c r="CS1062" i="2"/>
  <c r="CQ1062" i="2"/>
  <c r="CP1062" i="2"/>
  <c r="CO1062" i="2"/>
  <c r="CN1062" i="2"/>
  <c r="CM1062" i="2"/>
  <c r="CK1062" i="2"/>
  <c r="CJ1062" i="2"/>
  <c r="CI1062" i="2"/>
  <c r="CH1062" i="2"/>
  <c r="CG1062" i="2"/>
  <c r="CE1062" i="2"/>
  <c r="CD1062" i="2"/>
  <c r="CC1062" i="2"/>
  <c r="CB1062" i="2"/>
  <c r="CA1062" i="2"/>
  <c r="BY1062" i="2"/>
  <c r="BX1062" i="2"/>
  <c r="BW1062" i="2"/>
  <c r="BV1062" i="2"/>
  <c r="BU1062" i="2"/>
  <c r="BS1062" i="2"/>
  <c r="BR1062" i="2"/>
  <c r="BQ1062" i="2"/>
  <c r="BP1062" i="2"/>
  <c r="BO1062" i="2"/>
  <c r="BM1062" i="2"/>
  <c r="BL1062" i="2"/>
  <c r="BK1062" i="2"/>
  <c r="BJ1062" i="2"/>
  <c r="BI1062" i="2"/>
  <c r="BH1062" i="2"/>
  <c r="BG1062" i="2"/>
  <c r="BE1062" i="2"/>
  <c r="BD1062" i="2"/>
  <c r="BC1062" i="2"/>
  <c r="BB1062" i="2"/>
  <c r="BA1062" i="2"/>
  <c r="AZ1062" i="2"/>
  <c r="AY1062" i="2"/>
  <c r="AW1062" i="2"/>
  <c r="AV1062" i="2"/>
  <c r="AU1062" i="2"/>
  <c r="AT1062" i="2"/>
  <c r="AS1062" i="2"/>
  <c r="AR1062" i="2"/>
  <c r="AQ1062" i="2"/>
  <c r="AO1062" i="2"/>
  <c r="AN1062" i="2"/>
  <c r="AM1062" i="2"/>
  <c r="AL1062" i="2"/>
  <c r="AK1062" i="2"/>
  <c r="AJ1062" i="2"/>
  <c r="AI1062" i="2"/>
  <c r="AG1062" i="2"/>
  <c r="AF1062" i="2"/>
  <c r="AE1062" i="2"/>
  <c r="AD1062" i="2"/>
  <c r="AC1062" i="2"/>
  <c r="AB1062" i="2"/>
  <c r="AA1062" i="2"/>
  <c r="W1062" i="2"/>
  <c r="DO1061" i="2"/>
  <c r="DN1061" i="2"/>
  <c r="DM1061" i="2"/>
  <c r="DL1061" i="2"/>
  <c r="DK1061" i="2"/>
  <c r="DI1061" i="2"/>
  <c r="DH1061" i="2"/>
  <c r="DG1061" i="2"/>
  <c r="DF1061" i="2"/>
  <c r="DE1061" i="2"/>
  <c r="DC1061" i="2"/>
  <c r="DB1061" i="2"/>
  <c r="DA1061" i="2"/>
  <c r="CZ1061" i="2"/>
  <c r="CY1061" i="2"/>
  <c r="CW1061" i="2"/>
  <c r="CV1061" i="2"/>
  <c r="CU1061" i="2"/>
  <c r="CT1061" i="2"/>
  <c r="CS1061" i="2"/>
  <c r="CQ1061" i="2"/>
  <c r="CP1061" i="2"/>
  <c r="CO1061" i="2"/>
  <c r="CN1061" i="2"/>
  <c r="CM1061" i="2"/>
  <c r="CK1061" i="2"/>
  <c r="CJ1061" i="2"/>
  <c r="CI1061" i="2"/>
  <c r="CH1061" i="2"/>
  <c r="CG1061" i="2"/>
  <c r="CE1061" i="2"/>
  <c r="CD1061" i="2"/>
  <c r="CC1061" i="2"/>
  <c r="CB1061" i="2"/>
  <c r="CA1061" i="2"/>
  <c r="BY1061" i="2"/>
  <c r="BX1061" i="2"/>
  <c r="BW1061" i="2"/>
  <c r="BV1061" i="2"/>
  <c r="BU1061" i="2"/>
  <c r="BS1061" i="2"/>
  <c r="BR1061" i="2"/>
  <c r="BQ1061" i="2"/>
  <c r="BP1061" i="2"/>
  <c r="BO1061" i="2"/>
  <c r="BM1061" i="2"/>
  <c r="BL1061" i="2"/>
  <c r="BK1061" i="2"/>
  <c r="BJ1061" i="2"/>
  <c r="BI1061" i="2"/>
  <c r="BH1061" i="2"/>
  <c r="BG1061" i="2"/>
  <c r="BE1061" i="2"/>
  <c r="BD1061" i="2"/>
  <c r="BC1061" i="2"/>
  <c r="BB1061" i="2"/>
  <c r="BA1061" i="2"/>
  <c r="AZ1061" i="2"/>
  <c r="AY1061" i="2"/>
  <c r="AW1061" i="2"/>
  <c r="AV1061" i="2"/>
  <c r="AU1061" i="2"/>
  <c r="AT1061" i="2"/>
  <c r="AS1061" i="2"/>
  <c r="AR1061" i="2"/>
  <c r="AQ1061" i="2"/>
  <c r="AO1061" i="2"/>
  <c r="AN1061" i="2"/>
  <c r="AM1061" i="2"/>
  <c r="AL1061" i="2"/>
  <c r="AK1061" i="2"/>
  <c r="AJ1061" i="2"/>
  <c r="AI1061" i="2"/>
  <c r="AG1061" i="2"/>
  <c r="AF1061" i="2"/>
  <c r="AE1061" i="2"/>
  <c r="AD1061" i="2"/>
  <c r="AC1061" i="2"/>
  <c r="AB1061" i="2"/>
  <c r="AA1061" i="2"/>
  <c r="W1061" i="2"/>
  <c r="DO1060" i="2"/>
  <c r="DN1060" i="2"/>
  <c r="DM1060" i="2"/>
  <c r="DL1060" i="2"/>
  <c r="DK1060" i="2"/>
  <c r="DI1060" i="2"/>
  <c r="DH1060" i="2"/>
  <c r="DG1060" i="2"/>
  <c r="DF1060" i="2"/>
  <c r="DE1060" i="2"/>
  <c r="DC1060" i="2"/>
  <c r="DB1060" i="2"/>
  <c r="DA1060" i="2"/>
  <c r="CZ1060" i="2"/>
  <c r="CY1060" i="2"/>
  <c r="CW1060" i="2"/>
  <c r="CV1060" i="2"/>
  <c r="CU1060" i="2"/>
  <c r="CT1060" i="2"/>
  <c r="CS1060" i="2"/>
  <c r="CQ1060" i="2"/>
  <c r="CP1060" i="2"/>
  <c r="CO1060" i="2"/>
  <c r="CN1060" i="2"/>
  <c r="CM1060" i="2"/>
  <c r="CK1060" i="2"/>
  <c r="CJ1060" i="2"/>
  <c r="CI1060" i="2"/>
  <c r="CH1060" i="2"/>
  <c r="CG1060" i="2"/>
  <c r="CE1060" i="2"/>
  <c r="CD1060" i="2"/>
  <c r="CC1060" i="2"/>
  <c r="CB1060" i="2"/>
  <c r="CA1060" i="2"/>
  <c r="BY1060" i="2"/>
  <c r="BX1060" i="2"/>
  <c r="BW1060" i="2"/>
  <c r="BV1060" i="2"/>
  <c r="BU1060" i="2"/>
  <c r="BS1060" i="2"/>
  <c r="BR1060" i="2"/>
  <c r="BQ1060" i="2"/>
  <c r="BP1060" i="2"/>
  <c r="BO1060" i="2"/>
  <c r="BM1060" i="2"/>
  <c r="BL1060" i="2"/>
  <c r="BK1060" i="2"/>
  <c r="BJ1060" i="2"/>
  <c r="BI1060" i="2"/>
  <c r="BH1060" i="2"/>
  <c r="BG1060" i="2"/>
  <c r="BE1060" i="2"/>
  <c r="BD1060" i="2"/>
  <c r="BC1060" i="2"/>
  <c r="BB1060" i="2"/>
  <c r="BA1060" i="2"/>
  <c r="AZ1060" i="2"/>
  <c r="AY1060" i="2"/>
  <c r="AW1060" i="2"/>
  <c r="AV1060" i="2"/>
  <c r="AU1060" i="2"/>
  <c r="AT1060" i="2"/>
  <c r="AS1060" i="2"/>
  <c r="AR1060" i="2"/>
  <c r="AQ1060" i="2"/>
  <c r="AO1060" i="2"/>
  <c r="AN1060" i="2"/>
  <c r="AM1060" i="2"/>
  <c r="AL1060" i="2"/>
  <c r="AK1060" i="2"/>
  <c r="AJ1060" i="2"/>
  <c r="AI1060" i="2"/>
  <c r="AG1060" i="2"/>
  <c r="AF1060" i="2"/>
  <c r="AE1060" i="2"/>
  <c r="AD1060" i="2"/>
  <c r="AC1060" i="2"/>
  <c r="AB1060" i="2"/>
  <c r="AA1060" i="2"/>
  <c r="W1060" i="2"/>
  <c r="DO1059" i="2"/>
  <c r="DI1059" i="2"/>
  <c r="DC1059" i="2"/>
  <c r="CW1059" i="2"/>
  <c r="CQ1059" i="2"/>
  <c r="CK1059" i="2"/>
  <c r="CE1059" i="2"/>
  <c r="CD1059" i="2"/>
  <c r="CC1059" i="2"/>
  <c r="CB1059" i="2"/>
  <c r="CA1059" i="2"/>
  <c r="BY1059" i="2"/>
  <c r="BS1059" i="2"/>
  <c r="BM1059" i="2"/>
  <c r="BL1059" i="2"/>
  <c r="BK1059" i="2"/>
  <c r="BJ1059" i="2"/>
  <c r="BI1059" i="2"/>
  <c r="BH1059" i="2"/>
  <c r="BG1059" i="2"/>
  <c r="BE1059" i="2"/>
  <c r="BD1059" i="2"/>
  <c r="BC1059" i="2"/>
  <c r="BB1059" i="2"/>
  <c r="BA1059" i="2"/>
  <c r="AZ1059" i="2"/>
  <c r="AY1059" i="2"/>
  <c r="AW1059" i="2"/>
  <c r="AV1059" i="2"/>
  <c r="AU1059" i="2"/>
  <c r="AT1059" i="2"/>
  <c r="AS1059" i="2"/>
  <c r="AR1059" i="2"/>
  <c r="AQ1059" i="2"/>
  <c r="AO1059" i="2"/>
  <c r="AN1059" i="2"/>
  <c r="AM1059" i="2"/>
  <c r="AL1059" i="2"/>
  <c r="AK1059" i="2"/>
  <c r="AJ1059" i="2"/>
  <c r="AI1059" i="2"/>
  <c r="AG1059" i="2"/>
  <c r="W1059" i="2"/>
  <c r="DO1058" i="2"/>
  <c r="DI1058" i="2"/>
  <c r="DC1058" i="2"/>
  <c r="CW1058" i="2"/>
  <c r="CQ1058" i="2"/>
  <c r="CK1058" i="2"/>
  <c r="CE1058" i="2"/>
  <c r="CD1058" i="2"/>
  <c r="CC1058" i="2"/>
  <c r="CB1058" i="2"/>
  <c r="CA1058" i="2"/>
  <c r="BY1058" i="2"/>
  <c r="BS1058" i="2"/>
  <c r="BM1058" i="2"/>
  <c r="BL1058" i="2"/>
  <c r="BK1058" i="2"/>
  <c r="BJ1058" i="2"/>
  <c r="BI1058" i="2"/>
  <c r="BH1058" i="2"/>
  <c r="BG1058" i="2"/>
  <c r="BE1058" i="2"/>
  <c r="BD1058" i="2"/>
  <c r="BC1058" i="2"/>
  <c r="BB1058" i="2"/>
  <c r="BA1058" i="2"/>
  <c r="AZ1058" i="2"/>
  <c r="AY1058" i="2"/>
  <c r="AW1058" i="2"/>
  <c r="AV1058" i="2"/>
  <c r="AU1058" i="2"/>
  <c r="AT1058" i="2"/>
  <c r="AS1058" i="2"/>
  <c r="AR1058" i="2"/>
  <c r="AQ1058" i="2"/>
  <c r="AO1058" i="2"/>
  <c r="AN1058" i="2"/>
  <c r="AM1058" i="2"/>
  <c r="AL1058" i="2"/>
  <c r="AK1058" i="2"/>
  <c r="AJ1058" i="2"/>
  <c r="AI1058" i="2"/>
  <c r="AG1058" i="2"/>
  <c r="W1058" i="2"/>
  <c r="DO1057" i="2"/>
  <c r="DN1057" i="2"/>
  <c r="DM1057" i="2"/>
  <c r="DL1057" i="2"/>
  <c r="DK1057" i="2"/>
  <c r="DI1057" i="2"/>
  <c r="DH1057" i="2"/>
  <c r="DG1057" i="2"/>
  <c r="DF1057" i="2"/>
  <c r="DE1057" i="2"/>
  <c r="DC1057" i="2"/>
  <c r="DB1057" i="2"/>
  <c r="DA1057" i="2"/>
  <c r="CZ1057" i="2"/>
  <c r="CY1057" i="2"/>
  <c r="CW1057" i="2"/>
  <c r="CV1057" i="2"/>
  <c r="CU1057" i="2"/>
  <c r="CT1057" i="2"/>
  <c r="CS1057" i="2"/>
  <c r="CQ1057" i="2"/>
  <c r="CP1057" i="2"/>
  <c r="CO1057" i="2"/>
  <c r="CN1057" i="2"/>
  <c r="CM1057" i="2"/>
  <c r="CK1057" i="2"/>
  <c r="CJ1057" i="2"/>
  <c r="CI1057" i="2"/>
  <c r="CH1057" i="2"/>
  <c r="CG1057" i="2"/>
  <c r="CE1057" i="2"/>
  <c r="CD1057" i="2"/>
  <c r="CC1057" i="2"/>
  <c r="CB1057" i="2"/>
  <c r="CA1057" i="2"/>
  <c r="BY1057" i="2"/>
  <c r="BX1057" i="2"/>
  <c r="BW1057" i="2"/>
  <c r="BV1057" i="2"/>
  <c r="BU1057" i="2"/>
  <c r="BS1057" i="2"/>
  <c r="BR1057" i="2"/>
  <c r="BQ1057" i="2"/>
  <c r="BP1057" i="2"/>
  <c r="BO1057" i="2"/>
  <c r="BM1057" i="2"/>
  <c r="BL1057" i="2"/>
  <c r="BK1057" i="2"/>
  <c r="BJ1057" i="2"/>
  <c r="BI1057" i="2"/>
  <c r="BH1057" i="2"/>
  <c r="BG1057" i="2"/>
  <c r="BE1057" i="2"/>
  <c r="BD1057" i="2"/>
  <c r="BC1057" i="2"/>
  <c r="BB1057" i="2"/>
  <c r="BA1057" i="2"/>
  <c r="AZ1057" i="2"/>
  <c r="AY1057" i="2"/>
  <c r="AW1057" i="2"/>
  <c r="AV1057" i="2"/>
  <c r="AU1057" i="2"/>
  <c r="AT1057" i="2"/>
  <c r="AS1057" i="2"/>
  <c r="AR1057" i="2"/>
  <c r="AQ1057" i="2"/>
  <c r="AO1057" i="2"/>
  <c r="AN1057" i="2"/>
  <c r="AM1057" i="2"/>
  <c r="AL1057" i="2"/>
  <c r="AK1057" i="2"/>
  <c r="AJ1057" i="2"/>
  <c r="AI1057" i="2"/>
  <c r="AG1057" i="2"/>
  <c r="AF1057" i="2"/>
  <c r="AE1057" i="2"/>
  <c r="AD1057" i="2"/>
  <c r="AC1057" i="2"/>
  <c r="AB1057" i="2"/>
  <c r="AA1057" i="2"/>
  <c r="W1057" i="2"/>
  <c r="DO1056" i="2"/>
  <c r="DN1056" i="2"/>
  <c r="DM1056" i="2"/>
  <c r="DL1056" i="2"/>
  <c r="DK1056" i="2"/>
  <c r="DI1056" i="2"/>
  <c r="DH1056" i="2"/>
  <c r="DG1056" i="2"/>
  <c r="DF1056" i="2"/>
  <c r="DE1056" i="2"/>
  <c r="DC1056" i="2"/>
  <c r="DB1056" i="2"/>
  <c r="DA1056" i="2"/>
  <c r="CZ1056" i="2"/>
  <c r="CY1056" i="2"/>
  <c r="CW1056" i="2"/>
  <c r="CV1056" i="2"/>
  <c r="CU1056" i="2"/>
  <c r="CT1056" i="2"/>
  <c r="CS1056" i="2"/>
  <c r="CQ1056" i="2"/>
  <c r="CP1056" i="2"/>
  <c r="CO1056" i="2"/>
  <c r="CN1056" i="2"/>
  <c r="CM1056" i="2"/>
  <c r="CK1056" i="2"/>
  <c r="CJ1056" i="2"/>
  <c r="CI1056" i="2"/>
  <c r="CH1056" i="2"/>
  <c r="CG1056" i="2"/>
  <c r="CE1056" i="2"/>
  <c r="CD1056" i="2"/>
  <c r="CC1056" i="2"/>
  <c r="CB1056" i="2"/>
  <c r="CA1056" i="2"/>
  <c r="BY1056" i="2"/>
  <c r="BX1056" i="2"/>
  <c r="BW1056" i="2"/>
  <c r="BV1056" i="2"/>
  <c r="BU1056" i="2"/>
  <c r="BS1056" i="2"/>
  <c r="BR1056" i="2"/>
  <c r="BQ1056" i="2"/>
  <c r="BP1056" i="2"/>
  <c r="BO1056" i="2"/>
  <c r="BM1056" i="2"/>
  <c r="BL1056" i="2"/>
  <c r="BK1056" i="2"/>
  <c r="BJ1056" i="2"/>
  <c r="BI1056" i="2"/>
  <c r="BH1056" i="2"/>
  <c r="BG1056" i="2"/>
  <c r="BE1056" i="2"/>
  <c r="BD1056" i="2"/>
  <c r="BC1056" i="2"/>
  <c r="BB1056" i="2"/>
  <c r="BA1056" i="2"/>
  <c r="AZ1056" i="2"/>
  <c r="AY1056" i="2"/>
  <c r="AW1056" i="2"/>
  <c r="AV1056" i="2"/>
  <c r="AU1056" i="2"/>
  <c r="AT1056" i="2"/>
  <c r="AS1056" i="2"/>
  <c r="AR1056" i="2"/>
  <c r="AQ1056" i="2"/>
  <c r="AO1056" i="2"/>
  <c r="AN1056" i="2"/>
  <c r="AM1056" i="2"/>
  <c r="AL1056" i="2"/>
  <c r="AK1056" i="2"/>
  <c r="AJ1056" i="2"/>
  <c r="AI1056" i="2"/>
  <c r="AG1056" i="2"/>
  <c r="AF1056" i="2"/>
  <c r="AE1056" i="2"/>
  <c r="AD1056" i="2"/>
  <c r="AC1056" i="2"/>
  <c r="AB1056" i="2"/>
  <c r="AA1056" i="2"/>
  <c r="W1056" i="2"/>
  <c r="DO1055" i="2"/>
  <c r="DN1055" i="2"/>
  <c r="DM1055" i="2"/>
  <c r="DL1055" i="2"/>
  <c r="DK1055" i="2"/>
  <c r="DI1055" i="2"/>
  <c r="DH1055" i="2"/>
  <c r="DG1055" i="2"/>
  <c r="DF1055" i="2"/>
  <c r="DE1055" i="2"/>
  <c r="DC1055" i="2"/>
  <c r="DB1055" i="2"/>
  <c r="DA1055" i="2"/>
  <c r="CZ1055" i="2"/>
  <c r="CY1055" i="2"/>
  <c r="CW1055" i="2"/>
  <c r="CV1055" i="2"/>
  <c r="CU1055" i="2"/>
  <c r="CT1055" i="2"/>
  <c r="CS1055" i="2"/>
  <c r="CQ1055" i="2"/>
  <c r="CP1055" i="2"/>
  <c r="CO1055" i="2"/>
  <c r="CN1055" i="2"/>
  <c r="CM1055" i="2"/>
  <c r="CK1055" i="2"/>
  <c r="CJ1055" i="2"/>
  <c r="CI1055" i="2"/>
  <c r="CH1055" i="2"/>
  <c r="CG1055" i="2"/>
  <c r="CE1055" i="2"/>
  <c r="CD1055" i="2"/>
  <c r="CC1055" i="2"/>
  <c r="CB1055" i="2"/>
  <c r="CA1055" i="2"/>
  <c r="BY1055" i="2"/>
  <c r="BX1055" i="2"/>
  <c r="BW1055" i="2"/>
  <c r="BV1055" i="2"/>
  <c r="BU1055" i="2"/>
  <c r="BS1055" i="2"/>
  <c r="BR1055" i="2"/>
  <c r="BQ1055" i="2"/>
  <c r="BP1055" i="2"/>
  <c r="BO1055" i="2"/>
  <c r="BM1055" i="2"/>
  <c r="BL1055" i="2"/>
  <c r="BK1055" i="2"/>
  <c r="BJ1055" i="2"/>
  <c r="BI1055" i="2"/>
  <c r="BH1055" i="2"/>
  <c r="BG1055" i="2"/>
  <c r="BE1055" i="2"/>
  <c r="BD1055" i="2"/>
  <c r="BC1055" i="2"/>
  <c r="BB1055" i="2"/>
  <c r="BA1055" i="2"/>
  <c r="AZ1055" i="2"/>
  <c r="AY1055" i="2"/>
  <c r="AW1055" i="2"/>
  <c r="AV1055" i="2"/>
  <c r="AU1055" i="2"/>
  <c r="AT1055" i="2"/>
  <c r="AS1055" i="2"/>
  <c r="AR1055" i="2"/>
  <c r="AQ1055" i="2"/>
  <c r="AO1055" i="2"/>
  <c r="AN1055" i="2"/>
  <c r="AM1055" i="2"/>
  <c r="AL1055" i="2"/>
  <c r="AK1055" i="2"/>
  <c r="AJ1055" i="2"/>
  <c r="AI1055" i="2"/>
  <c r="AG1055" i="2"/>
  <c r="AF1055" i="2"/>
  <c r="AE1055" i="2"/>
  <c r="AD1055" i="2"/>
  <c r="AC1055" i="2"/>
  <c r="AB1055" i="2"/>
  <c r="AA1055" i="2"/>
  <c r="W1055" i="2"/>
  <c r="DO1054" i="2"/>
  <c r="DN1054" i="2"/>
  <c r="DM1054" i="2"/>
  <c r="DL1054" i="2"/>
  <c r="DK1054" i="2"/>
  <c r="DI1054" i="2"/>
  <c r="DH1054" i="2"/>
  <c r="DG1054" i="2"/>
  <c r="DF1054" i="2"/>
  <c r="DE1054" i="2"/>
  <c r="DC1054" i="2"/>
  <c r="DB1054" i="2"/>
  <c r="DA1054" i="2"/>
  <c r="CZ1054" i="2"/>
  <c r="CY1054" i="2"/>
  <c r="CW1054" i="2"/>
  <c r="CV1054" i="2"/>
  <c r="CU1054" i="2"/>
  <c r="CT1054" i="2"/>
  <c r="CS1054" i="2"/>
  <c r="CQ1054" i="2"/>
  <c r="CP1054" i="2"/>
  <c r="CO1054" i="2"/>
  <c r="CN1054" i="2"/>
  <c r="CM1054" i="2"/>
  <c r="CK1054" i="2"/>
  <c r="CJ1054" i="2"/>
  <c r="CI1054" i="2"/>
  <c r="CH1054" i="2"/>
  <c r="CG1054" i="2"/>
  <c r="CE1054" i="2"/>
  <c r="CD1054" i="2"/>
  <c r="CC1054" i="2"/>
  <c r="CB1054" i="2"/>
  <c r="CA1054" i="2"/>
  <c r="BY1054" i="2"/>
  <c r="BX1054" i="2"/>
  <c r="BW1054" i="2"/>
  <c r="BV1054" i="2"/>
  <c r="BU1054" i="2"/>
  <c r="BS1054" i="2"/>
  <c r="BR1054" i="2"/>
  <c r="BQ1054" i="2"/>
  <c r="BP1054" i="2"/>
  <c r="BO1054" i="2"/>
  <c r="BM1054" i="2"/>
  <c r="BL1054" i="2"/>
  <c r="BK1054" i="2"/>
  <c r="BJ1054" i="2"/>
  <c r="BI1054" i="2"/>
  <c r="BH1054" i="2"/>
  <c r="BG1054" i="2"/>
  <c r="BE1054" i="2"/>
  <c r="BD1054" i="2"/>
  <c r="BC1054" i="2"/>
  <c r="BB1054" i="2"/>
  <c r="BA1054" i="2"/>
  <c r="AZ1054" i="2"/>
  <c r="AY1054" i="2"/>
  <c r="AW1054" i="2"/>
  <c r="AV1054" i="2"/>
  <c r="AU1054" i="2"/>
  <c r="AT1054" i="2"/>
  <c r="AS1054" i="2"/>
  <c r="AR1054" i="2"/>
  <c r="AQ1054" i="2"/>
  <c r="AO1054" i="2"/>
  <c r="AN1054" i="2"/>
  <c r="AM1054" i="2"/>
  <c r="AL1054" i="2"/>
  <c r="AK1054" i="2"/>
  <c r="AJ1054" i="2"/>
  <c r="AI1054" i="2"/>
  <c r="AG1054" i="2"/>
  <c r="AF1054" i="2"/>
  <c r="AE1054" i="2"/>
  <c r="AD1054" i="2"/>
  <c r="AC1054" i="2"/>
  <c r="AB1054" i="2"/>
  <c r="AA1054" i="2"/>
  <c r="W1054" i="2"/>
  <c r="DO1053" i="2"/>
  <c r="DI1053" i="2"/>
  <c r="DC1053" i="2"/>
  <c r="CW1053" i="2"/>
  <c r="CQ1053" i="2"/>
  <c r="CK1053" i="2"/>
  <c r="CE1053" i="2"/>
  <c r="CD1053" i="2"/>
  <c r="CC1053" i="2"/>
  <c r="CB1053" i="2"/>
  <c r="CA1053" i="2"/>
  <c r="BY1053" i="2"/>
  <c r="BS1053" i="2"/>
  <c r="BM1053" i="2"/>
  <c r="BL1053" i="2"/>
  <c r="BK1053" i="2"/>
  <c r="BJ1053" i="2"/>
  <c r="BI1053" i="2"/>
  <c r="BH1053" i="2"/>
  <c r="BG1053" i="2"/>
  <c r="BE1053" i="2"/>
  <c r="BD1053" i="2"/>
  <c r="BC1053" i="2"/>
  <c r="BB1053" i="2"/>
  <c r="BA1053" i="2"/>
  <c r="AZ1053" i="2"/>
  <c r="AY1053" i="2"/>
  <c r="AW1053" i="2"/>
  <c r="AV1053" i="2"/>
  <c r="AU1053" i="2"/>
  <c r="AT1053" i="2"/>
  <c r="AS1053" i="2"/>
  <c r="AR1053" i="2"/>
  <c r="AQ1053" i="2"/>
  <c r="AO1053" i="2"/>
  <c r="AN1053" i="2"/>
  <c r="AM1053" i="2"/>
  <c r="AL1053" i="2"/>
  <c r="AK1053" i="2"/>
  <c r="AJ1053" i="2"/>
  <c r="AI1053" i="2"/>
  <c r="AG1053" i="2"/>
  <c r="W1053" i="2"/>
  <c r="DO1052" i="2"/>
  <c r="DI1052" i="2"/>
  <c r="DC1052" i="2"/>
  <c r="CW1052" i="2"/>
  <c r="CQ1052" i="2"/>
  <c r="CK1052" i="2"/>
  <c r="CE1052" i="2"/>
  <c r="CD1052" i="2"/>
  <c r="CC1052" i="2"/>
  <c r="CB1052" i="2"/>
  <c r="CA1052" i="2"/>
  <c r="BY1052" i="2"/>
  <c r="BS1052" i="2"/>
  <c r="BM1052" i="2"/>
  <c r="BL1052" i="2"/>
  <c r="BK1052" i="2"/>
  <c r="BJ1052" i="2"/>
  <c r="BI1052" i="2"/>
  <c r="BH1052" i="2"/>
  <c r="BG1052" i="2"/>
  <c r="BE1052" i="2"/>
  <c r="BD1052" i="2"/>
  <c r="BC1052" i="2"/>
  <c r="BB1052" i="2"/>
  <c r="BA1052" i="2"/>
  <c r="AZ1052" i="2"/>
  <c r="AY1052" i="2"/>
  <c r="AW1052" i="2"/>
  <c r="AV1052" i="2"/>
  <c r="AU1052" i="2"/>
  <c r="AT1052" i="2"/>
  <c r="AS1052" i="2"/>
  <c r="AR1052" i="2"/>
  <c r="AQ1052" i="2"/>
  <c r="AO1052" i="2"/>
  <c r="AN1052" i="2"/>
  <c r="AM1052" i="2"/>
  <c r="AL1052" i="2"/>
  <c r="AK1052" i="2"/>
  <c r="AJ1052" i="2"/>
  <c r="AI1052" i="2"/>
  <c r="AG1052" i="2"/>
  <c r="W1052" i="2"/>
  <c r="DO1051" i="2"/>
  <c r="DN1051" i="2"/>
  <c r="DM1051" i="2"/>
  <c r="DL1051" i="2"/>
  <c r="DK1051" i="2"/>
  <c r="DI1051" i="2"/>
  <c r="DH1051" i="2"/>
  <c r="DG1051" i="2"/>
  <c r="DF1051" i="2"/>
  <c r="DE1051" i="2"/>
  <c r="DC1051" i="2"/>
  <c r="DB1051" i="2"/>
  <c r="DA1051" i="2"/>
  <c r="CZ1051" i="2"/>
  <c r="CY1051" i="2"/>
  <c r="CW1051" i="2"/>
  <c r="CV1051" i="2"/>
  <c r="CU1051" i="2"/>
  <c r="CT1051" i="2"/>
  <c r="CS1051" i="2"/>
  <c r="CQ1051" i="2"/>
  <c r="CP1051" i="2"/>
  <c r="CO1051" i="2"/>
  <c r="CN1051" i="2"/>
  <c r="CM1051" i="2"/>
  <c r="CK1051" i="2"/>
  <c r="CJ1051" i="2"/>
  <c r="CI1051" i="2"/>
  <c r="CH1051" i="2"/>
  <c r="CG1051" i="2"/>
  <c r="CE1051" i="2"/>
  <c r="CD1051" i="2"/>
  <c r="CC1051" i="2"/>
  <c r="CB1051" i="2"/>
  <c r="CA1051" i="2"/>
  <c r="BY1051" i="2"/>
  <c r="BX1051" i="2"/>
  <c r="BW1051" i="2"/>
  <c r="BV1051" i="2"/>
  <c r="BU1051" i="2"/>
  <c r="BS1051" i="2"/>
  <c r="BR1051" i="2"/>
  <c r="BQ1051" i="2"/>
  <c r="BP1051" i="2"/>
  <c r="BO1051" i="2"/>
  <c r="BM1051" i="2"/>
  <c r="BL1051" i="2"/>
  <c r="BK1051" i="2"/>
  <c r="BJ1051" i="2"/>
  <c r="BI1051" i="2"/>
  <c r="BH1051" i="2"/>
  <c r="BG1051" i="2"/>
  <c r="BE1051" i="2"/>
  <c r="BD1051" i="2"/>
  <c r="BC1051" i="2"/>
  <c r="BB1051" i="2"/>
  <c r="BA1051" i="2"/>
  <c r="AZ1051" i="2"/>
  <c r="AY1051" i="2"/>
  <c r="AW1051" i="2"/>
  <c r="AV1051" i="2"/>
  <c r="AU1051" i="2"/>
  <c r="AT1051" i="2"/>
  <c r="AS1051" i="2"/>
  <c r="AR1051" i="2"/>
  <c r="AQ1051" i="2"/>
  <c r="AO1051" i="2"/>
  <c r="AN1051" i="2"/>
  <c r="AM1051" i="2"/>
  <c r="AL1051" i="2"/>
  <c r="AK1051" i="2"/>
  <c r="AJ1051" i="2"/>
  <c r="AI1051" i="2"/>
  <c r="AG1051" i="2"/>
  <c r="AF1051" i="2"/>
  <c r="AE1051" i="2"/>
  <c r="AD1051" i="2"/>
  <c r="AC1051" i="2"/>
  <c r="AB1051" i="2"/>
  <c r="AA1051" i="2"/>
  <c r="W1051" i="2"/>
  <c r="DO1050" i="2"/>
  <c r="DN1050" i="2"/>
  <c r="DM1050" i="2"/>
  <c r="DL1050" i="2"/>
  <c r="DK1050" i="2"/>
  <c r="DI1050" i="2"/>
  <c r="DH1050" i="2"/>
  <c r="DG1050" i="2"/>
  <c r="DF1050" i="2"/>
  <c r="DE1050" i="2"/>
  <c r="DC1050" i="2"/>
  <c r="DB1050" i="2"/>
  <c r="DA1050" i="2"/>
  <c r="CZ1050" i="2"/>
  <c r="CY1050" i="2"/>
  <c r="CW1050" i="2"/>
  <c r="CV1050" i="2"/>
  <c r="CU1050" i="2"/>
  <c r="CT1050" i="2"/>
  <c r="CS1050" i="2"/>
  <c r="CQ1050" i="2"/>
  <c r="CP1050" i="2"/>
  <c r="CO1050" i="2"/>
  <c r="CN1050" i="2"/>
  <c r="CM1050" i="2"/>
  <c r="CK1050" i="2"/>
  <c r="CJ1050" i="2"/>
  <c r="CI1050" i="2"/>
  <c r="CH1050" i="2"/>
  <c r="CG1050" i="2"/>
  <c r="CE1050" i="2"/>
  <c r="CD1050" i="2"/>
  <c r="CC1050" i="2"/>
  <c r="CB1050" i="2"/>
  <c r="CA1050" i="2"/>
  <c r="BY1050" i="2"/>
  <c r="BX1050" i="2"/>
  <c r="BW1050" i="2"/>
  <c r="BV1050" i="2"/>
  <c r="BU1050" i="2"/>
  <c r="BS1050" i="2"/>
  <c r="BR1050" i="2"/>
  <c r="BQ1050" i="2"/>
  <c r="BP1050" i="2"/>
  <c r="BO1050" i="2"/>
  <c r="BM1050" i="2"/>
  <c r="BL1050" i="2"/>
  <c r="BK1050" i="2"/>
  <c r="BJ1050" i="2"/>
  <c r="BI1050" i="2"/>
  <c r="BH1050" i="2"/>
  <c r="BG1050" i="2"/>
  <c r="BE1050" i="2"/>
  <c r="BD1050" i="2"/>
  <c r="BC1050" i="2"/>
  <c r="BB1050" i="2"/>
  <c r="BA1050" i="2"/>
  <c r="AZ1050" i="2"/>
  <c r="AY1050" i="2"/>
  <c r="AW1050" i="2"/>
  <c r="AV1050" i="2"/>
  <c r="AU1050" i="2"/>
  <c r="AT1050" i="2"/>
  <c r="AS1050" i="2"/>
  <c r="AR1050" i="2"/>
  <c r="AQ1050" i="2"/>
  <c r="AO1050" i="2"/>
  <c r="AN1050" i="2"/>
  <c r="AM1050" i="2"/>
  <c r="AL1050" i="2"/>
  <c r="AK1050" i="2"/>
  <c r="AJ1050" i="2"/>
  <c r="AI1050" i="2"/>
  <c r="AG1050" i="2"/>
  <c r="AF1050" i="2"/>
  <c r="AE1050" i="2"/>
  <c r="AD1050" i="2"/>
  <c r="AC1050" i="2"/>
  <c r="AB1050" i="2"/>
  <c r="AA1050" i="2"/>
  <c r="W1050" i="2"/>
  <c r="DO1049" i="2"/>
  <c r="DN1049" i="2"/>
  <c r="DM1049" i="2"/>
  <c r="DL1049" i="2"/>
  <c r="DK1049" i="2"/>
  <c r="DI1049" i="2"/>
  <c r="DH1049" i="2"/>
  <c r="DG1049" i="2"/>
  <c r="DF1049" i="2"/>
  <c r="DE1049" i="2"/>
  <c r="DC1049" i="2"/>
  <c r="DB1049" i="2"/>
  <c r="DA1049" i="2"/>
  <c r="CZ1049" i="2"/>
  <c r="CY1049" i="2"/>
  <c r="CW1049" i="2"/>
  <c r="CV1049" i="2"/>
  <c r="CU1049" i="2"/>
  <c r="CT1049" i="2"/>
  <c r="CS1049" i="2"/>
  <c r="CQ1049" i="2"/>
  <c r="CP1049" i="2"/>
  <c r="CO1049" i="2"/>
  <c r="CN1049" i="2"/>
  <c r="CM1049" i="2"/>
  <c r="CK1049" i="2"/>
  <c r="CJ1049" i="2"/>
  <c r="CI1049" i="2"/>
  <c r="CH1049" i="2"/>
  <c r="CG1049" i="2"/>
  <c r="CE1049" i="2"/>
  <c r="CD1049" i="2"/>
  <c r="CC1049" i="2"/>
  <c r="CB1049" i="2"/>
  <c r="CA1049" i="2"/>
  <c r="BY1049" i="2"/>
  <c r="BX1049" i="2"/>
  <c r="BW1049" i="2"/>
  <c r="BV1049" i="2"/>
  <c r="BU1049" i="2"/>
  <c r="BS1049" i="2"/>
  <c r="BR1049" i="2"/>
  <c r="BQ1049" i="2"/>
  <c r="BP1049" i="2"/>
  <c r="BO1049" i="2"/>
  <c r="BM1049" i="2"/>
  <c r="BL1049" i="2"/>
  <c r="BK1049" i="2"/>
  <c r="BJ1049" i="2"/>
  <c r="BI1049" i="2"/>
  <c r="BH1049" i="2"/>
  <c r="BG1049" i="2"/>
  <c r="BE1049" i="2"/>
  <c r="BD1049" i="2"/>
  <c r="BC1049" i="2"/>
  <c r="BB1049" i="2"/>
  <c r="BA1049" i="2"/>
  <c r="AZ1049" i="2"/>
  <c r="AY1049" i="2"/>
  <c r="AW1049" i="2"/>
  <c r="AV1049" i="2"/>
  <c r="AU1049" i="2"/>
  <c r="AT1049" i="2"/>
  <c r="AS1049" i="2"/>
  <c r="AR1049" i="2"/>
  <c r="AQ1049" i="2"/>
  <c r="AO1049" i="2"/>
  <c r="AN1049" i="2"/>
  <c r="AM1049" i="2"/>
  <c r="AL1049" i="2"/>
  <c r="AK1049" i="2"/>
  <c r="AJ1049" i="2"/>
  <c r="AI1049" i="2"/>
  <c r="AG1049" i="2"/>
  <c r="AF1049" i="2"/>
  <c r="AE1049" i="2"/>
  <c r="AD1049" i="2"/>
  <c r="AC1049" i="2"/>
  <c r="AB1049" i="2"/>
  <c r="AA1049" i="2"/>
  <c r="W1049" i="2"/>
  <c r="DO1048" i="2"/>
  <c r="DN1048" i="2"/>
  <c r="DM1048" i="2"/>
  <c r="DL1048" i="2"/>
  <c r="DK1048" i="2"/>
  <c r="DI1048" i="2"/>
  <c r="DH1048" i="2"/>
  <c r="DG1048" i="2"/>
  <c r="DF1048" i="2"/>
  <c r="DE1048" i="2"/>
  <c r="DC1048" i="2"/>
  <c r="DB1048" i="2"/>
  <c r="DA1048" i="2"/>
  <c r="CZ1048" i="2"/>
  <c r="CY1048" i="2"/>
  <c r="CW1048" i="2"/>
  <c r="CV1048" i="2"/>
  <c r="CU1048" i="2"/>
  <c r="CT1048" i="2"/>
  <c r="CS1048" i="2"/>
  <c r="CQ1048" i="2"/>
  <c r="CP1048" i="2"/>
  <c r="CO1048" i="2"/>
  <c r="CN1048" i="2"/>
  <c r="CM1048" i="2"/>
  <c r="CK1048" i="2"/>
  <c r="CJ1048" i="2"/>
  <c r="CI1048" i="2"/>
  <c r="CH1048" i="2"/>
  <c r="CG1048" i="2"/>
  <c r="CE1048" i="2"/>
  <c r="CD1048" i="2"/>
  <c r="CC1048" i="2"/>
  <c r="CB1048" i="2"/>
  <c r="CA1048" i="2"/>
  <c r="BY1048" i="2"/>
  <c r="BX1048" i="2"/>
  <c r="BW1048" i="2"/>
  <c r="BV1048" i="2"/>
  <c r="BU1048" i="2"/>
  <c r="BS1048" i="2"/>
  <c r="BR1048" i="2"/>
  <c r="BQ1048" i="2"/>
  <c r="BP1048" i="2"/>
  <c r="BO1048" i="2"/>
  <c r="BM1048" i="2"/>
  <c r="BL1048" i="2"/>
  <c r="BK1048" i="2"/>
  <c r="BJ1048" i="2"/>
  <c r="BI1048" i="2"/>
  <c r="BH1048" i="2"/>
  <c r="BG1048" i="2"/>
  <c r="BE1048" i="2"/>
  <c r="BD1048" i="2"/>
  <c r="BC1048" i="2"/>
  <c r="BB1048" i="2"/>
  <c r="BA1048" i="2"/>
  <c r="AZ1048" i="2"/>
  <c r="AY1048" i="2"/>
  <c r="AW1048" i="2"/>
  <c r="AV1048" i="2"/>
  <c r="AU1048" i="2"/>
  <c r="AT1048" i="2"/>
  <c r="AS1048" i="2"/>
  <c r="AR1048" i="2"/>
  <c r="AQ1048" i="2"/>
  <c r="AO1048" i="2"/>
  <c r="AN1048" i="2"/>
  <c r="AM1048" i="2"/>
  <c r="AL1048" i="2"/>
  <c r="AK1048" i="2"/>
  <c r="AJ1048" i="2"/>
  <c r="AI1048" i="2"/>
  <c r="AG1048" i="2"/>
  <c r="AF1048" i="2"/>
  <c r="AE1048" i="2"/>
  <c r="AD1048" i="2"/>
  <c r="AC1048" i="2"/>
  <c r="AB1048" i="2"/>
  <c r="AA1048" i="2"/>
  <c r="W1048" i="2"/>
  <c r="DO1047" i="2"/>
  <c r="DI1047" i="2"/>
  <c r="DC1047" i="2"/>
  <c r="CW1047" i="2"/>
  <c r="CQ1047" i="2"/>
  <c r="CK1047" i="2"/>
  <c r="CE1047" i="2"/>
  <c r="CD1047" i="2"/>
  <c r="CC1047" i="2"/>
  <c r="CB1047" i="2"/>
  <c r="CA1047" i="2"/>
  <c r="BY1047" i="2"/>
  <c r="BS1047" i="2"/>
  <c r="BM1047" i="2"/>
  <c r="BL1047" i="2"/>
  <c r="BK1047" i="2"/>
  <c r="BJ1047" i="2"/>
  <c r="BI1047" i="2"/>
  <c r="BH1047" i="2"/>
  <c r="BG1047" i="2"/>
  <c r="BE1047" i="2"/>
  <c r="BD1047" i="2"/>
  <c r="BC1047" i="2"/>
  <c r="BB1047" i="2"/>
  <c r="BA1047" i="2"/>
  <c r="AZ1047" i="2"/>
  <c r="AY1047" i="2"/>
  <c r="AW1047" i="2"/>
  <c r="AV1047" i="2"/>
  <c r="AU1047" i="2"/>
  <c r="AT1047" i="2"/>
  <c r="AS1047" i="2"/>
  <c r="AR1047" i="2"/>
  <c r="AQ1047" i="2"/>
  <c r="AO1047" i="2"/>
  <c r="AN1047" i="2"/>
  <c r="AM1047" i="2"/>
  <c r="AL1047" i="2"/>
  <c r="AK1047" i="2"/>
  <c r="AJ1047" i="2"/>
  <c r="AI1047" i="2"/>
  <c r="AG1047" i="2"/>
  <c r="W1047" i="2"/>
  <c r="DO1046" i="2"/>
  <c r="DI1046" i="2"/>
  <c r="DC1046" i="2"/>
  <c r="CW1046" i="2"/>
  <c r="CQ1046" i="2"/>
  <c r="CK1046" i="2"/>
  <c r="CE1046" i="2"/>
  <c r="CD1046" i="2"/>
  <c r="CC1046" i="2"/>
  <c r="CB1046" i="2"/>
  <c r="CA1046" i="2"/>
  <c r="BY1046" i="2"/>
  <c r="BS1046" i="2"/>
  <c r="BM1046" i="2"/>
  <c r="BL1046" i="2"/>
  <c r="BK1046" i="2"/>
  <c r="BJ1046" i="2"/>
  <c r="BI1046" i="2"/>
  <c r="BH1046" i="2"/>
  <c r="BG1046" i="2"/>
  <c r="BE1046" i="2"/>
  <c r="BD1046" i="2"/>
  <c r="BC1046" i="2"/>
  <c r="BB1046" i="2"/>
  <c r="BA1046" i="2"/>
  <c r="AZ1046" i="2"/>
  <c r="AY1046" i="2"/>
  <c r="AW1046" i="2"/>
  <c r="AV1046" i="2"/>
  <c r="AU1046" i="2"/>
  <c r="AT1046" i="2"/>
  <c r="AS1046" i="2"/>
  <c r="AR1046" i="2"/>
  <c r="AQ1046" i="2"/>
  <c r="AO1046" i="2"/>
  <c r="AN1046" i="2"/>
  <c r="AM1046" i="2"/>
  <c r="AL1046" i="2"/>
  <c r="AK1046" i="2"/>
  <c r="AJ1046" i="2"/>
  <c r="AI1046" i="2"/>
  <c r="AG1046" i="2"/>
  <c r="W1046" i="2"/>
  <c r="DO1045" i="2"/>
  <c r="DN1045" i="2"/>
  <c r="DM1045" i="2"/>
  <c r="DL1045" i="2"/>
  <c r="DK1045" i="2"/>
  <c r="DI1045" i="2"/>
  <c r="DH1045" i="2"/>
  <c r="DG1045" i="2"/>
  <c r="DF1045" i="2"/>
  <c r="DE1045" i="2"/>
  <c r="DC1045" i="2"/>
  <c r="DB1045" i="2"/>
  <c r="DA1045" i="2"/>
  <c r="CZ1045" i="2"/>
  <c r="CY1045" i="2"/>
  <c r="CW1045" i="2"/>
  <c r="CV1045" i="2"/>
  <c r="CU1045" i="2"/>
  <c r="CT1045" i="2"/>
  <c r="CS1045" i="2"/>
  <c r="CQ1045" i="2"/>
  <c r="CP1045" i="2"/>
  <c r="CO1045" i="2"/>
  <c r="CN1045" i="2"/>
  <c r="CM1045" i="2"/>
  <c r="CK1045" i="2"/>
  <c r="CJ1045" i="2"/>
  <c r="CI1045" i="2"/>
  <c r="CH1045" i="2"/>
  <c r="CG1045" i="2"/>
  <c r="CE1045" i="2"/>
  <c r="CD1045" i="2"/>
  <c r="CC1045" i="2"/>
  <c r="CB1045" i="2"/>
  <c r="CA1045" i="2"/>
  <c r="BY1045" i="2"/>
  <c r="BX1045" i="2"/>
  <c r="BW1045" i="2"/>
  <c r="BV1045" i="2"/>
  <c r="BU1045" i="2"/>
  <c r="BS1045" i="2"/>
  <c r="BR1045" i="2"/>
  <c r="BQ1045" i="2"/>
  <c r="BP1045" i="2"/>
  <c r="BO1045" i="2"/>
  <c r="BM1045" i="2"/>
  <c r="BL1045" i="2"/>
  <c r="BK1045" i="2"/>
  <c r="BJ1045" i="2"/>
  <c r="BI1045" i="2"/>
  <c r="BH1045" i="2"/>
  <c r="BG1045" i="2"/>
  <c r="BE1045" i="2"/>
  <c r="BD1045" i="2"/>
  <c r="BC1045" i="2"/>
  <c r="BB1045" i="2"/>
  <c r="BA1045" i="2"/>
  <c r="AZ1045" i="2"/>
  <c r="AY1045" i="2"/>
  <c r="AW1045" i="2"/>
  <c r="AV1045" i="2"/>
  <c r="AU1045" i="2"/>
  <c r="AT1045" i="2"/>
  <c r="AS1045" i="2"/>
  <c r="AR1045" i="2"/>
  <c r="AQ1045" i="2"/>
  <c r="AO1045" i="2"/>
  <c r="AN1045" i="2"/>
  <c r="AM1045" i="2"/>
  <c r="AL1045" i="2"/>
  <c r="AK1045" i="2"/>
  <c r="AJ1045" i="2"/>
  <c r="AI1045" i="2"/>
  <c r="AG1045" i="2"/>
  <c r="AF1045" i="2"/>
  <c r="AE1045" i="2"/>
  <c r="AD1045" i="2"/>
  <c r="AC1045" i="2"/>
  <c r="AB1045" i="2"/>
  <c r="AA1045" i="2"/>
  <c r="W1045" i="2"/>
  <c r="DO1044" i="2"/>
  <c r="DN1044" i="2"/>
  <c r="DM1044" i="2"/>
  <c r="DL1044" i="2"/>
  <c r="DK1044" i="2"/>
  <c r="DI1044" i="2"/>
  <c r="DH1044" i="2"/>
  <c r="DG1044" i="2"/>
  <c r="DF1044" i="2"/>
  <c r="DE1044" i="2"/>
  <c r="DC1044" i="2"/>
  <c r="DB1044" i="2"/>
  <c r="DA1044" i="2"/>
  <c r="CZ1044" i="2"/>
  <c r="CY1044" i="2"/>
  <c r="CW1044" i="2"/>
  <c r="CV1044" i="2"/>
  <c r="CU1044" i="2"/>
  <c r="CT1044" i="2"/>
  <c r="CS1044" i="2"/>
  <c r="CQ1044" i="2"/>
  <c r="CP1044" i="2"/>
  <c r="CO1044" i="2"/>
  <c r="CN1044" i="2"/>
  <c r="CM1044" i="2"/>
  <c r="CK1044" i="2"/>
  <c r="CJ1044" i="2"/>
  <c r="CI1044" i="2"/>
  <c r="CH1044" i="2"/>
  <c r="CG1044" i="2"/>
  <c r="CE1044" i="2"/>
  <c r="CD1044" i="2"/>
  <c r="CC1044" i="2"/>
  <c r="CB1044" i="2"/>
  <c r="CA1044" i="2"/>
  <c r="BY1044" i="2"/>
  <c r="BX1044" i="2"/>
  <c r="BW1044" i="2"/>
  <c r="BV1044" i="2"/>
  <c r="BU1044" i="2"/>
  <c r="BS1044" i="2"/>
  <c r="BR1044" i="2"/>
  <c r="BQ1044" i="2"/>
  <c r="BP1044" i="2"/>
  <c r="BO1044" i="2"/>
  <c r="BM1044" i="2"/>
  <c r="BL1044" i="2"/>
  <c r="BK1044" i="2"/>
  <c r="BJ1044" i="2"/>
  <c r="BI1044" i="2"/>
  <c r="BH1044" i="2"/>
  <c r="BG1044" i="2"/>
  <c r="BE1044" i="2"/>
  <c r="BD1044" i="2"/>
  <c r="BC1044" i="2"/>
  <c r="BB1044" i="2"/>
  <c r="BA1044" i="2"/>
  <c r="AZ1044" i="2"/>
  <c r="AY1044" i="2"/>
  <c r="AW1044" i="2"/>
  <c r="AV1044" i="2"/>
  <c r="AU1044" i="2"/>
  <c r="AT1044" i="2"/>
  <c r="AS1044" i="2"/>
  <c r="AR1044" i="2"/>
  <c r="AQ1044" i="2"/>
  <c r="AO1044" i="2"/>
  <c r="AN1044" i="2"/>
  <c r="AM1044" i="2"/>
  <c r="AL1044" i="2"/>
  <c r="AK1044" i="2"/>
  <c r="AJ1044" i="2"/>
  <c r="AI1044" i="2"/>
  <c r="AG1044" i="2"/>
  <c r="AF1044" i="2"/>
  <c r="AE1044" i="2"/>
  <c r="AD1044" i="2"/>
  <c r="AC1044" i="2"/>
  <c r="AB1044" i="2"/>
  <c r="AA1044" i="2"/>
  <c r="W1044" i="2"/>
  <c r="DO1043" i="2"/>
  <c r="DN1043" i="2"/>
  <c r="DM1043" i="2"/>
  <c r="DL1043" i="2"/>
  <c r="DK1043" i="2"/>
  <c r="DI1043" i="2"/>
  <c r="DH1043" i="2"/>
  <c r="DG1043" i="2"/>
  <c r="DF1043" i="2"/>
  <c r="DE1043" i="2"/>
  <c r="DC1043" i="2"/>
  <c r="DB1043" i="2"/>
  <c r="DA1043" i="2"/>
  <c r="CZ1043" i="2"/>
  <c r="CY1043" i="2"/>
  <c r="CW1043" i="2"/>
  <c r="CV1043" i="2"/>
  <c r="CU1043" i="2"/>
  <c r="CT1043" i="2"/>
  <c r="CS1043" i="2"/>
  <c r="CQ1043" i="2"/>
  <c r="CP1043" i="2"/>
  <c r="CO1043" i="2"/>
  <c r="CN1043" i="2"/>
  <c r="CM1043" i="2"/>
  <c r="CK1043" i="2"/>
  <c r="CJ1043" i="2"/>
  <c r="CI1043" i="2"/>
  <c r="CH1043" i="2"/>
  <c r="CG1043" i="2"/>
  <c r="CE1043" i="2"/>
  <c r="CD1043" i="2"/>
  <c r="CC1043" i="2"/>
  <c r="CB1043" i="2"/>
  <c r="CA1043" i="2"/>
  <c r="BY1043" i="2"/>
  <c r="BX1043" i="2"/>
  <c r="BW1043" i="2"/>
  <c r="BV1043" i="2"/>
  <c r="BU1043" i="2"/>
  <c r="BS1043" i="2"/>
  <c r="BR1043" i="2"/>
  <c r="BQ1043" i="2"/>
  <c r="BP1043" i="2"/>
  <c r="BO1043" i="2"/>
  <c r="BM1043" i="2"/>
  <c r="BL1043" i="2"/>
  <c r="BK1043" i="2"/>
  <c r="BJ1043" i="2"/>
  <c r="BI1043" i="2"/>
  <c r="BH1043" i="2"/>
  <c r="BG1043" i="2"/>
  <c r="BE1043" i="2"/>
  <c r="BD1043" i="2"/>
  <c r="BC1043" i="2"/>
  <c r="BB1043" i="2"/>
  <c r="BA1043" i="2"/>
  <c r="AZ1043" i="2"/>
  <c r="AY1043" i="2"/>
  <c r="AW1043" i="2"/>
  <c r="AV1043" i="2"/>
  <c r="AU1043" i="2"/>
  <c r="AT1043" i="2"/>
  <c r="AS1043" i="2"/>
  <c r="AR1043" i="2"/>
  <c r="AQ1043" i="2"/>
  <c r="AO1043" i="2"/>
  <c r="AN1043" i="2"/>
  <c r="AM1043" i="2"/>
  <c r="AL1043" i="2"/>
  <c r="AK1043" i="2"/>
  <c r="AJ1043" i="2"/>
  <c r="AI1043" i="2"/>
  <c r="AG1043" i="2"/>
  <c r="AF1043" i="2"/>
  <c r="AE1043" i="2"/>
  <c r="AD1043" i="2"/>
  <c r="AC1043" i="2"/>
  <c r="AB1043" i="2"/>
  <c r="AA1043" i="2"/>
  <c r="W1043" i="2"/>
  <c r="DO1042" i="2"/>
  <c r="DN1042" i="2"/>
  <c r="DM1042" i="2"/>
  <c r="DL1042" i="2"/>
  <c r="DK1042" i="2"/>
  <c r="DI1042" i="2"/>
  <c r="DH1042" i="2"/>
  <c r="DG1042" i="2"/>
  <c r="DF1042" i="2"/>
  <c r="DE1042" i="2"/>
  <c r="DC1042" i="2"/>
  <c r="DB1042" i="2"/>
  <c r="DA1042" i="2"/>
  <c r="CZ1042" i="2"/>
  <c r="CY1042" i="2"/>
  <c r="CW1042" i="2"/>
  <c r="CV1042" i="2"/>
  <c r="CU1042" i="2"/>
  <c r="CT1042" i="2"/>
  <c r="CS1042" i="2"/>
  <c r="CQ1042" i="2"/>
  <c r="CP1042" i="2"/>
  <c r="CO1042" i="2"/>
  <c r="CN1042" i="2"/>
  <c r="CM1042" i="2"/>
  <c r="CK1042" i="2"/>
  <c r="CJ1042" i="2"/>
  <c r="CI1042" i="2"/>
  <c r="CH1042" i="2"/>
  <c r="CG1042" i="2"/>
  <c r="CE1042" i="2"/>
  <c r="CD1042" i="2"/>
  <c r="CC1042" i="2"/>
  <c r="CB1042" i="2"/>
  <c r="CA1042" i="2"/>
  <c r="BY1042" i="2"/>
  <c r="BX1042" i="2"/>
  <c r="BW1042" i="2"/>
  <c r="BV1042" i="2"/>
  <c r="BU1042" i="2"/>
  <c r="BS1042" i="2"/>
  <c r="BR1042" i="2"/>
  <c r="BQ1042" i="2"/>
  <c r="BP1042" i="2"/>
  <c r="BO1042" i="2"/>
  <c r="BM1042" i="2"/>
  <c r="BL1042" i="2"/>
  <c r="BK1042" i="2"/>
  <c r="BJ1042" i="2"/>
  <c r="BI1042" i="2"/>
  <c r="BH1042" i="2"/>
  <c r="BG1042" i="2"/>
  <c r="BE1042" i="2"/>
  <c r="BD1042" i="2"/>
  <c r="BC1042" i="2"/>
  <c r="BB1042" i="2"/>
  <c r="BA1042" i="2"/>
  <c r="AZ1042" i="2"/>
  <c r="AY1042" i="2"/>
  <c r="AW1042" i="2"/>
  <c r="AV1042" i="2"/>
  <c r="AU1042" i="2"/>
  <c r="AT1042" i="2"/>
  <c r="AS1042" i="2"/>
  <c r="AR1042" i="2"/>
  <c r="AQ1042" i="2"/>
  <c r="AO1042" i="2"/>
  <c r="AN1042" i="2"/>
  <c r="AM1042" i="2"/>
  <c r="AL1042" i="2"/>
  <c r="AK1042" i="2"/>
  <c r="AJ1042" i="2"/>
  <c r="AI1042" i="2"/>
  <c r="AG1042" i="2"/>
  <c r="AF1042" i="2"/>
  <c r="AE1042" i="2"/>
  <c r="AD1042" i="2"/>
  <c r="AC1042" i="2"/>
  <c r="AB1042" i="2"/>
  <c r="AA1042" i="2"/>
  <c r="W1042" i="2"/>
  <c r="DO1041" i="2"/>
  <c r="DI1041" i="2"/>
  <c r="DC1041" i="2"/>
  <c r="CW1041" i="2"/>
  <c r="CQ1041" i="2"/>
  <c r="CK1041" i="2"/>
  <c r="CE1041" i="2"/>
  <c r="CD1041" i="2"/>
  <c r="CC1041" i="2"/>
  <c r="CB1041" i="2"/>
  <c r="CA1041" i="2"/>
  <c r="BY1041" i="2"/>
  <c r="BS1041" i="2"/>
  <c r="BM1041" i="2"/>
  <c r="BL1041" i="2"/>
  <c r="BK1041" i="2"/>
  <c r="BJ1041" i="2"/>
  <c r="BI1041" i="2"/>
  <c r="BH1041" i="2"/>
  <c r="BG1041" i="2"/>
  <c r="BE1041" i="2"/>
  <c r="BD1041" i="2"/>
  <c r="BC1041" i="2"/>
  <c r="BB1041" i="2"/>
  <c r="BA1041" i="2"/>
  <c r="AZ1041" i="2"/>
  <c r="AY1041" i="2"/>
  <c r="AW1041" i="2"/>
  <c r="AV1041" i="2"/>
  <c r="AU1041" i="2"/>
  <c r="AT1041" i="2"/>
  <c r="AS1041" i="2"/>
  <c r="AR1041" i="2"/>
  <c r="AQ1041" i="2"/>
  <c r="AO1041" i="2"/>
  <c r="AN1041" i="2"/>
  <c r="AM1041" i="2"/>
  <c r="AL1041" i="2"/>
  <c r="AK1041" i="2"/>
  <c r="AJ1041" i="2"/>
  <c r="AI1041" i="2"/>
  <c r="AG1041" i="2"/>
  <c r="W1041" i="2"/>
  <c r="DO1040" i="2"/>
  <c r="DI1040" i="2"/>
  <c r="DC1040" i="2"/>
  <c r="CW1040" i="2"/>
  <c r="CQ1040" i="2"/>
  <c r="CK1040" i="2"/>
  <c r="CE1040" i="2"/>
  <c r="CD1040" i="2"/>
  <c r="CC1040" i="2"/>
  <c r="CB1040" i="2"/>
  <c r="CA1040" i="2"/>
  <c r="BY1040" i="2"/>
  <c r="BS1040" i="2"/>
  <c r="BM1040" i="2"/>
  <c r="BL1040" i="2"/>
  <c r="BK1040" i="2"/>
  <c r="BJ1040" i="2"/>
  <c r="BI1040" i="2"/>
  <c r="BH1040" i="2"/>
  <c r="BG1040" i="2"/>
  <c r="BE1040" i="2"/>
  <c r="BD1040" i="2"/>
  <c r="BC1040" i="2"/>
  <c r="BB1040" i="2"/>
  <c r="BA1040" i="2"/>
  <c r="AZ1040" i="2"/>
  <c r="AY1040" i="2"/>
  <c r="AW1040" i="2"/>
  <c r="AV1040" i="2"/>
  <c r="AU1040" i="2"/>
  <c r="AT1040" i="2"/>
  <c r="AS1040" i="2"/>
  <c r="AR1040" i="2"/>
  <c r="AQ1040" i="2"/>
  <c r="AO1040" i="2"/>
  <c r="AN1040" i="2"/>
  <c r="AM1040" i="2"/>
  <c r="AL1040" i="2"/>
  <c r="AK1040" i="2"/>
  <c r="AJ1040" i="2"/>
  <c r="AI1040" i="2"/>
  <c r="AG1040" i="2"/>
  <c r="W1040" i="2"/>
  <c r="DO1039" i="2"/>
  <c r="DN1039" i="2"/>
  <c r="DM1039" i="2"/>
  <c r="DL1039" i="2"/>
  <c r="DK1039" i="2"/>
  <c r="DI1039" i="2"/>
  <c r="DH1039" i="2"/>
  <c r="DG1039" i="2"/>
  <c r="DF1039" i="2"/>
  <c r="DE1039" i="2"/>
  <c r="DC1039" i="2"/>
  <c r="DB1039" i="2"/>
  <c r="DA1039" i="2"/>
  <c r="CZ1039" i="2"/>
  <c r="CY1039" i="2"/>
  <c r="CW1039" i="2"/>
  <c r="CV1039" i="2"/>
  <c r="CU1039" i="2"/>
  <c r="CT1039" i="2"/>
  <c r="CS1039" i="2"/>
  <c r="CQ1039" i="2"/>
  <c r="CP1039" i="2"/>
  <c r="CO1039" i="2"/>
  <c r="CN1039" i="2"/>
  <c r="CM1039" i="2"/>
  <c r="CK1039" i="2"/>
  <c r="CJ1039" i="2"/>
  <c r="CI1039" i="2"/>
  <c r="CH1039" i="2"/>
  <c r="CG1039" i="2"/>
  <c r="CE1039" i="2"/>
  <c r="CD1039" i="2"/>
  <c r="CC1039" i="2"/>
  <c r="CB1039" i="2"/>
  <c r="CA1039" i="2"/>
  <c r="BY1039" i="2"/>
  <c r="BX1039" i="2"/>
  <c r="BW1039" i="2"/>
  <c r="BV1039" i="2"/>
  <c r="BU1039" i="2"/>
  <c r="BS1039" i="2"/>
  <c r="BR1039" i="2"/>
  <c r="BQ1039" i="2"/>
  <c r="BP1039" i="2"/>
  <c r="BO1039" i="2"/>
  <c r="BM1039" i="2"/>
  <c r="BL1039" i="2"/>
  <c r="BK1039" i="2"/>
  <c r="BJ1039" i="2"/>
  <c r="BI1039" i="2"/>
  <c r="BH1039" i="2"/>
  <c r="BG1039" i="2"/>
  <c r="BE1039" i="2"/>
  <c r="BD1039" i="2"/>
  <c r="BC1039" i="2"/>
  <c r="BB1039" i="2"/>
  <c r="BA1039" i="2"/>
  <c r="AZ1039" i="2"/>
  <c r="AY1039" i="2"/>
  <c r="AW1039" i="2"/>
  <c r="AV1039" i="2"/>
  <c r="AU1039" i="2"/>
  <c r="AT1039" i="2"/>
  <c r="AS1039" i="2"/>
  <c r="AR1039" i="2"/>
  <c r="AQ1039" i="2"/>
  <c r="AO1039" i="2"/>
  <c r="AN1039" i="2"/>
  <c r="AM1039" i="2"/>
  <c r="AL1039" i="2"/>
  <c r="AK1039" i="2"/>
  <c r="AJ1039" i="2"/>
  <c r="AI1039" i="2"/>
  <c r="AG1039" i="2"/>
  <c r="AF1039" i="2"/>
  <c r="AE1039" i="2"/>
  <c r="AD1039" i="2"/>
  <c r="AC1039" i="2"/>
  <c r="AB1039" i="2"/>
  <c r="AA1039" i="2"/>
  <c r="W1039" i="2"/>
  <c r="DO1038" i="2"/>
  <c r="DN1038" i="2"/>
  <c r="DM1038" i="2"/>
  <c r="DL1038" i="2"/>
  <c r="DK1038" i="2"/>
  <c r="DI1038" i="2"/>
  <c r="DH1038" i="2"/>
  <c r="DG1038" i="2"/>
  <c r="DF1038" i="2"/>
  <c r="DE1038" i="2"/>
  <c r="DC1038" i="2"/>
  <c r="DB1038" i="2"/>
  <c r="DA1038" i="2"/>
  <c r="CZ1038" i="2"/>
  <c r="CY1038" i="2"/>
  <c r="CW1038" i="2"/>
  <c r="CV1038" i="2"/>
  <c r="CU1038" i="2"/>
  <c r="CT1038" i="2"/>
  <c r="CS1038" i="2"/>
  <c r="CQ1038" i="2"/>
  <c r="CP1038" i="2"/>
  <c r="CO1038" i="2"/>
  <c r="CN1038" i="2"/>
  <c r="CM1038" i="2"/>
  <c r="CK1038" i="2"/>
  <c r="CJ1038" i="2"/>
  <c r="CI1038" i="2"/>
  <c r="CH1038" i="2"/>
  <c r="CG1038" i="2"/>
  <c r="CE1038" i="2"/>
  <c r="CD1038" i="2"/>
  <c r="CC1038" i="2"/>
  <c r="CB1038" i="2"/>
  <c r="CA1038" i="2"/>
  <c r="BY1038" i="2"/>
  <c r="BX1038" i="2"/>
  <c r="BW1038" i="2"/>
  <c r="BV1038" i="2"/>
  <c r="BU1038" i="2"/>
  <c r="BS1038" i="2"/>
  <c r="BR1038" i="2"/>
  <c r="BQ1038" i="2"/>
  <c r="BP1038" i="2"/>
  <c r="BO1038" i="2"/>
  <c r="BM1038" i="2"/>
  <c r="BL1038" i="2"/>
  <c r="BK1038" i="2"/>
  <c r="BJ1038" i="2"/>
  <c r="BI1038" i="2"/>
  <c r="BH1038" i="2"/>
  <c r="BG1038" i="2"/>
  <c r="BE1038" i="2"/>
  <c r="BD1038" i="2"/>
  <c r="BC1038" i="2"/>
  <c r="BB1038" i="2"/>
  <c r="BA1038" i="2"/>
  <c r="AZ1038" i="2"/>
  <c r="AY1038" i="2"/>
  <c r="AW1038" i="2"/>
  <c r="AV1038" i="2"/>
  <c r="AU1038" i="2"/>
  <c r="AT1038" i="2"/>
  <c r="AS1038" i="2"/>
  <c r="AR1038" i="2"/>
  <c r="AQ1038" i="2"/>
  <c r="AO1038" i="2"/>
  <c r="AN1038" i="2"/>
  <c r="AM1038" i="2"/>
  <c r="AL1038" i="2"/>
  <c r="AK1038" i="2"/>
  <c r="AJ1038" i="2"/>
  <c r="AI1038" i="2"/>
  <c r="AG1038" i="2"/>
  <c r="AF1038" i="2"/>
  <c r="AE1038" i="2"/>
  <c r="AD1038" i="2"/>
  <c r="AC1038" i="2"/>
  <c r="AB1038" i="2"/>
  <c r="AA1038" i="2"/>
  <c r="W1038" i="2"/>
  <c r="DO1037" i="2"/>
  <c r="DN1037" i="2"/>
  <c r="DM1037" i="2"/>
  <c r="DL1037" i="2"/>
  <c r="DK1037" i="2"/>
  <c r="DI1037" i="2"/>
  <c r="DH1037" i="2"/>
  <c r="DG1037" i="2"/>
  <c r="DF1037" i="2"/>
  <c r="DE1037" i="2"/>
  <c r="DC1037" i="2"/>
  <c r="DB1037" i="2"/>
  <c r="DA1037" i="2"/>
  <c r="CZ1037" i="2"/>
  <c r="CY1037" i="2"/>
  <c r="CW1037" i="2"/>
  <c r="CV1037" i="2"/>
  <c r="CU1037" i="2"/>
  <c r="CT1037" i="2"/>
  <c r="CS1037" i="2"/>
  <c r="CQ1037" i="2"/>
  <c r="CP1037" i="2"/>
  <c r="CO1037" i="2"/>
  <c r="CN1037" i="2"/>
  <c r="CM1037" i="2"/>
  <c r="CK1037" i="2"/>
  <c r="CJ1037" i="2"/>
  <c r="CI1037" i="2"/>
  <c r="CH1037" i="2"/>
  <c r="CG1037" i="2"/>
  <c r="CE1037" i="2"/>
  <c r="CD1037" i="2"/>
  <c r="CC1037" i="2"/>
  <c r="CB1037" i="2"/>
  <c r="CA1037" i="2"/>
  <c r="BY1037" i="2"/>
  <c r="BX1037" i="2"/>
  <c r="BW1037" i="2"/>
  <c r="BV1037" i="2"/>
  <c r="BU1037" i="2"/>
  <c r="BS1037" i="2"/>
  <c r="BR1037" i="2"/>
  <c r="BQ1037" i="2"/>
  <c r="BP1037" i="2"/>
  <c r="BO1037" i="2"/>
  <c r="BM1037" i="2"/>
  <c r="BL1037" i="2"/>
  <c r="BK1037" i="2"/>
  <c r="BJ1037" i="2"/>
  <c r="BI1037" i="2"/>
  <c r="BH1037" i="2"/>
  <c r="BG1037" i="2"/>
  <c r="BE1037" i="2"/>
  <c r="BD1037" i="2"/>
  <c r="BC1037" i="2"/>
  <c r="BB1037" i="2"/>
  <c r="BA1037" i="2"/>
  <c r="AZ1037" i="2"/>
  <c r="AY1037" i="2"/>
  <c r="AW1037" i="2"/>
  <c r="AV1037" i="2"/>
  <c r="AU1037" i="2"/>
  <c r="AT1037" i="2"/>
  <c r="AS1037" i="2"/>
  <c r="AR1037" i="2"/>
  <c r="AQ1037" i="2"/>
  <c r="AO1037" i="2"/>
  <c r="AN1037" i="2"/>
  <c r="AM1037" i="2"/>
  <c r="AL1037" i="2"/>
  <c r="AK1037" i="2"/>
  <c r="AJ1037" i="2"/>
  <c r="AI1037" i="2"/>
  <c r="AG1037" i="2"/>
  <c r="AF1037" i="2"/>
  <c r="AE1037" i="2"/>
  <c r="AD1037" i="2"/>
  <c r="AC1037" i="2"/>
  <c r="AB1037" i="2"/>
  <c r="AA1037" i="2"/>
  <c r="W1037" i="2"/>
  <c r="DO1036" i="2"/>
  <c r="DN1036" i="2"/>
  <c r="DM1036" i="2"/>
  <c r="DL1036" i="2"/>
  <c r="DK1036" i="2"/>
  <c r="DI1036" i="2"/>
  <c r="DH1036" i="2"/>
  <c r="DG1036" i="2"/>
  <c r="DF1036" i="2"/>
  <c r="DE1036" i="2"/>
  <c r="DC1036" i="2"/>
  <c r="DB1036" i="2"/>
  <c r="DA1036" i="2"/>
  <c r="CZ1036" i="2"/>
  <c r="CY1036" i="2"/>
  <c r="CW1036" i="2"/>
  <c r="CV1036" i="2"/>
  <c r="CU1036" i="2"/>
  <c r="CT1036" i="2"/>
  <c r="CS1036" i="2"/>
  <c r="CQ1036" i="2"/>
  <c r="CP1036" i="2"/>
  <c r="CO1036" i="2"/>
  <c r="CN1036" i="2"/>
  <c r="CM1036" i="2"/>
  <c r="CK1036" i="2"/>
  <c r="CJ1036" i="2"/>
  <c r="CI1036" i="2"/>
  <c r="CH1036" i="2"/>
  <c r="CG1036" i="2"/>
  <c r="CE1036" i="2"/>
  <c r="CD1036" i="2"/>
  <c r="CC1036" i="2"/>
  <c r="CB1036" i="2"/>
  <c r="CA1036" i="2"/>
  <c r="BY1036" i="2"/>
  <c r="BX1036" i="2"/>
  <c r="BW1036" i="2"/>
  <c r="BV1036" i="2"/>
  <c r="BU1036" i="2"/>
  <c r="BS1036" i="2"/>
  <c r="BR1036" i="2"/>
  <c r="BQ1036" i="2"/>
  <c r="BP1036" i="2"/>
  <c r="BO1036" i="2"/>
  <c r="BM1036" i="2"/>
  <c r="BL1036" i="2"/>
  <c r="BK1036" i="2"/>
  <c r="BJ1036" i="2"/>
  <c r="BI1036" i="2"/>
  <c r="BH1036" i="2"/>
  <c r="BG1036" i="2"/>
  <c r="BE1036" i="2"/>
  <c r="BD1036" i="2"/>
  <c r="BC1036" i="2"/>
  <c r="BB1036" i="2"/>
  <c r="BA1036" i="2"/>
  <c r="AZ1036" i="2"/>
  <c r="AY1036" i="2"/>
  <c r="AW1036" i="2"/>
  <c r="AV1036" i="2"/>
  <c r="AU1036" i="2"/>
  <c r="AT1036" i="2"/>
  <c r="AS1036" i="2"/>
  <c r="AR1036" i="2"/>
  <c r="AQ1036" i="2"/>
  <c r="AO1036" i="2"/>
  <c r="AN1036" i="2"/>
  <c r="AM1036" i="2"/>
  <c r="AL1036" i="2"/>
  <c r="AK1036" i="2"/>
  <c r="AJ1036" i="2"/>
  <c r="AI1036" i="2"/>
  <c r="AG1036" i="2"/>
  <c r="AF1036" i="2"/>
  <c r="AE1036" i="2"/>
  <c r="AD1036" i="2"/>
  <c r="AC1036" i="2"/>
  <c r="AB1036" i="2"/>
  <c r="AA1036" i="2"/>
  <c r="W1036" i="2"/>
  <c r="DO1035" i="2"/>
  <c r="DI1035" i="2"/>
  <c r="DC1035" i="2"/>
  <c r="CW1035" i="2"/>
  <c r="CQ1035" i="2"/>
  <c r="CK1035" i="2"/>
  <c r="CE1035" i="2"/>
  <c r="CD1035" i="2"/>
  <c r="CC1035" i="2"/>
  <c r="CB1035" i="2"/>
  <c r="CA1035" i="2"/>
  <c r="BY1035" i="2"/>
  <c r="BS1035" i="2"/>
  <c r="BM1035" i="2"/>
  <c r="BL1035" i="2"/>
  <c r="BK1035" i="2"/>
  <c r="BJ1035" i="2"/>
  <c r="BI1035" i="2"/>
  <c r="BH1035" i="2"/>
  <c r="BG1035" i="2"/>
  <c r="BE1035" i="2"/>
  <c r="BD1035" i="2"/>
  <c r="BC1035" i="2"/>
  <c r="BB1035" i="2"/>
  <c r="BA1035" i="2"/>
  <c r="AZ1035" i="2"/>
  <c r="AY1035" i="2"/>
  <c r="AW1035" i="2"/>
  <c r="AV1035" i="2"/>
  <c r="AU1035" i="2"/>
  <c r="AT1035" i="2"/>
  <c r="AS1035" i="2"/>
  <c r="AR1035" i="2"/>
  <c r="AQ1035" i="2"/>
  <c r="AO1035" i="2"/>
  <c r="AN1035" i="2"/>
  <c r="AM1035" i="2"/>
  <c r="AL1035" i="2"/>
  <c r="AK1035" i="2"/>
  <c r="AJ1035" i="2"/>
  <c r="AI1035" i="2"/>
  <c r="AG1035" i="2"/>
  <c r="W1035" i="2"/>
  <c r="DO1034" i="2"/>
  <c r="DI1034" i="2"/>
  <c r="DC1034" i="2"/>
  <c r="CW1034" i="2"/>
  <c r="CQ1034" i="2"/>
  <c r="CK1034" i="2"/>
  <c r="CE1034" i="2"/>
  <c r="CD1034" i="2"/>
  <c r="CC1034" i="2"/>
  <c r="CB1034" i="2"/>
  <c r="CA1034" i="2"/>
  <c r="BY1034" i="2"/>
  <c r="BS1034" i="2"/>
  <c r="BM1034" i="2"/>
  <c r="BL1034" i="2"/>
  <c r="BK1034" i="2"/>
  <c r="BJ1034" i="2"/>
  <c r="BI1034" i="2"/>
  <c r="BH1034" i="2"/>
  <c r="BG1034" i="2"/>
  <c r="BE1034" i="2"/>
  <c r="BD1034" i="2"/>
  <c r="BC1034" i="2"/>
  <c r="BB1034" i="2"/>
  <c r="BA1034" i="2"/>
  <c r="AZ1034" i="2"/>
  <c r="AY1034" i="2"/>
  <c r="AW1034" i="2"/>
  <c r="AV1034" i="2"/>
  <c r="AU1034" i="2"/>
  <c r="AT1034" i="2"/>
  <c r="AS1034" i="2"/>
  <c r="AR1034" i="2"/>
  <c r="AQ1034" i="2"/>
  <c r="AO1034" i="2"/>
  <c r="AN1034" i="2"/>
  <c r="AM1034" i="2"/>
  <c r="AL1034" i="2"/>
  <c r="AK1034" i="2"/>
  <c r="AJ1034" i="2"/>
  <c r="AI1034" i="2"/>
  <c r="AG1034" i="2"/>
  <c r="W1034" i="2"/>
  <c r="DO1033" i="2"/>
  <c r="DN1033" i="2"/>
  <c r="DM1033" i="2"/>
  <c r="DL1033" i="2"/>
  <c r="DK1033" i="2"/>
  <c r="DI1033" i="2"/>
  <c r="DH1033" i="2"/>
  <c r="DG1033" i="2"/>
  <c r="DF1033" i="2"/>
  <c r="DE1033" i="2"/>
  <c r="DC1033" i="2"/>
  <c r="DB1033" i="2"/>
  <c r="DA1033" i="2"/>
  <c r="CZ1033" i="2"/>
  <c r="CY1033" i="2"/>
  <c r="CW1033" i="2"/>
  <c r="CV1033" i="2"/>
  <c r="CU1033" i="2"/>
  <c r="CT1033" i="2"/>
  <c r="CS1033" i="2"/>
  <c r="CQ1033" i="2"/>
  <c r="CP1033" i="2"/>
  <c r="CO1033" i="2"/>
  <c r="CN1033" i="2"/>
  <c r="CM1033" i="2"/>
  <c r="CK1033" i="2"/>
  <c r="CJ1033" i="2"/>
  <c r="CI1033" i="2"/>
  <c r="CH1033" i="2"/>
  <c r="CG1033" i="2"/>
  <c r="CE1033" i="2"/>
  <c r="CD1033" i="2"/>
  <c r="CC1033" i="2"/>
  <c r="CB1033" i="2"/>
  <c r="CA1033" i="2"/>
  <c r="BY1033" i="2"/>
  <c r="BX1033" i="2"/>
  <c r="BW1033" i="2"/>
  <c r="BV1033" i="2"/>
  <c r="BU1033" i="2"/>
  <c r="BS1033" i="2"/>
  <c r="BR1033" i="2"/>
  <c r="BQ1033" i="2"/>
  <c r="BP1033" i="2"/>
  <c r="BO1033" i="2"/>
  <c r="BM1033" i="2"/>
  <c r="BL1033" i="2"/>
  <c r="BK1033" i="2"/>
  <c r="BJ1033" i="2"/>
  <c r="BI1033" i="2"/>
  <c r="BH1033" i="2"/>
  <c r="BG1033" i="2"/>
  <c r="BE1033" i="2"/>
  <c r="BD1033" i="2"/>
  <c r="BC1033" i="2"/>
  <c r="BB1033" i="2"/>
  <c r="BA1033" i="2"/>
  <c r="AZ1033" i="2"/>
  <c r="AY1033" i="2"/>
  <c r="AW1033" i="2"/>
  <c r="AV1033" i="2"/>
  <c r="AU1033" i="2"/>
  <c r="AT1033" i="2"/>
  <c r="AS1033" i="2"/>
  <c r="AR1033" i="2"/>
  <c r="AQ1033" i="2"/>
  <c r="AO1033" i="2"/>
  <c r="AN1033" i="2"/>
  <c r="AM1033" i="2"/>
  <c r="AL1033" i="2"/>
  <c r="AK1033" i="2"/>
  <c r="AJ1033" i="2"/>
  <c r="AI1033" i="2"/>
  <c r="AG1033" i="2"/>
  <c r="AF1033" i="2"/>
  <c r="AE1033" i="2"/>
  <c r="AD1033" i="2"/>
  <c r="AC1033" i="2"/>
  <c r="AB1033" i="2"/>
  <c r="AA1033" i="2"/>
  <c r="W1033" i="2"/>
  <c r="DO1032" i="2"/>
  <c r="DN1032" i="2"/>
  <c r="DM1032" i="2"/>
  <c r="DL1032" i="2"/>
  <c r="DK1032" i="2"/>
  <c r="DI1032" i="2"/>
  <c r="DH1032" i="2"/>
  <c r="DG1032" i="2"/>
  <c r="DF1032" i="2"/>
  <c r="DE1032" i="2"/>
  <c r="DC1032" i="2"/>
  <c r="DB1032" i="2"/>
  <c r="DA1032" i="2"/>
  <c r="CZ1032" i="2"/>
  <c r="CY1032" i="2"/>
  <c r="CW1032" i="2"/>
  <c r="CV1032" i="2"/>
  <c r="CU1032" i="2"/>
  <c r="CT1032" i="2"/>
  <c r="CS1032" i="2"/>
  <c r="CQ1032" i="2"/>
  <c r="CP1032" i="2"/>
  <c r="CO1032" i="2"/>
  <c r="CN1032" i="2"/>
  <c r="CM1032" i="2"/>
  <c r="CK1032" i="2"/>
  <c r="CJ1032" i="2"/>
  <c r="CI1032" i="2"/>
  <c r="CH1032" i="2"/>
  <c r="CG1032" i="2"/>
  <c r="CE1032" i="2"/>
  <c r="CD1032" i="2"/>
  <c r="CC1032" i="2"/>
  <c r="CB1032" i="2"/>
  <c r="CA1032" i="2"/>
  <c r="BY1032" i="2"/>
  <c r="BX1032" i="2"/>
  <c r="BW1032" i="2"/>
  <c r="BV1032" i="2"/>
  <c r="BU1032" i="2"/>
  <c r="BS1032" i="2"/>
  <c r="BR1032" i="2"/>
  <c r="BQ1032" i="2"/>
  <c r="BP1032" i="2"/>
  <c r="BO1032" i="2"/>
  <c r="BM1032" i="2"/>
  <c r="BL1032" i="2"/>
  <c r="BK1032" i="2"/>
  <c r="BJ1032" i="2"/>
  <c r="BI1032" i="2"/>
  <c r="BH1032" i="2"/>
  <c r="BG1032" i="2"/>
  <c r="BE1032" i="2"/>
  <c r="BD1032" i="2"/>
  <c r="BC1032" i="2"/>
  <c r="BB1032" i="2"/>
  <c r="BA1032" i="2"/>
  <c r="AZ1032" i="2"/>
  <c r="AY1032" i="2"/>
  <c r="AW1032" i="2"/>
  <c r="AV1032" i="2"/>
  <c r="AU1032" i="2"/>
  <c r="AT1032" i="2"/>
  <c r="AS1032" i="2"/>
  <c r="AR1032" i="2"/>
  <c r="AQ1032" i="2"/>
  <c r="AO1032" i="2"/>
  <c r="AN1032" i="2"/>
  <c r="AM1032" i="2"/>
  <c r="AL1032" i="2"/>
  <c r="AK1032" i="2"/>
  <c r="AJ1032" i="2"/>
  <c r="AI1032" i="2"/>
  <c r="AG1032" i="2"/>
  <c r="AF1032" i="2"/>
  <c r="AE1032" i="2"/>
  <c r="AD1032" i="2"/>
  <c r="AC1032" i="2"/>
  <c r="AB1032" i="2"/>
  <c r="AA1032" i="2"/>
  <c r="W1032" i="2"/>
  <c r="DO1031" i="2"/>
  <c r="DN1031" i="2"/>
  <c r="DM1031" i="2"/>
  <c r="DL1031" i="2"/>
  <c r="DK1031" i="2"/>
  <c r="DI1031" i="2"/>
  <c r="DH1031" i="2"/>
  <c r="DG1031" i="2"/>
  <c r="DF1031" i="2"/>
  <c r="DE1031" i="2"/>
  <c r="DC1031" i="2"/>
  <c r="DB1031" i="2"/>
  <c r="DA1031" i="2"/>
  <c r="CZ1031" i="2"/>
  <c r="CY1031" i="2"/>
  <c r="CW1031" i="2"/>
  <c r="CV1031" i="2"/>
  <c r="CU1031" i="2"/>
  <c r="CT1031" i="2"/>
  <c r="CS1031" i="2"/>
  <c r="CQ1031" i="2"/>
  <c r="CP1031" i="2"/>
  <c r="CO1031" i="2"/>
  <c r="CN1031" i="2"/>
  <c r="CM1031" i="2"/>
  <c r="CK1031" i="2"/>
  <c r="CJ1031" i="2"/>
  <c r="CI1031" i="2"/>
  <c r="CH1031" i="2"/>
  <c r="CG1031" i="2"/>
  <c r="CE1031" i="2"/>
  <c r="CD1031" i="2"/>
  <c r="CC1031" i="2"/>
  <c r="CB1031" i="2"/>
  <c r="CA1031" i="2"/>
  <c r="BY1031" i="2"/>
  <c r="BX1031" i="2"/>
  <c r="BW1031" i="2"/>
  <c r="BV1031" i="2"/>
  <c r="BU1031" i="2"/>
  <c r="BS1031" i="2"/>
  <c r="BR1031" i="2"/>
  <c r="BQ1031" i="2"/>
  <c r="BP1031" i="2"/>
  <c r="BO1031" i="2"/>
  <c r="BM1031" i="2"/>
  <c r="BL1031" i="2"/>
  <c r="BK1031" i="2"/>
  <c r="BJ1031" i="2"/>
  <c r="BI1031" i="2"/>
  <c r="BH1031" i="2"/>
  <c r="BG1031" i="2"/>
  <c r="BE1031" i="2"/>
  <c r="BD1031" i="2"/>
  <c r="BC1031" i="2"/>
  <c r="BB1031" i="2"/>
  <c r="BA1031" i="2"/>
  <c r="AZ1031" i="2"/>
  <c r="AY1031" i="2"/>
  <c r="AW1031" i="2"/>
  <c r="AV1031" i="2"/>
  <c r="AU1031" i="2"/>
  <c r="AT1031" i="2"/>
  <c r="AS1031" i="2"/>
  <c r="AR1031" i="2"/>
  <c r="AQ1031" i="2"/>
  <c r="AO1031" i="2"/>
  <c r="AN1031" i="2"/>
  <c r="AM1031" i="2"/>
  <c r="AL1031" i="2"/>
  <c r="AK1031" i="2"/>
  <c r="AJ1031" i="2"/>
  <c r="AI1031" i="2"/>
  <c r="AG1031" i="2"/>
  <c r="AF1031" i="2"/>
  <c r="AE1031" i="2"/>
  <c r="AD1031" i="2"/>
  <c r="AC1031" i="2"/>
  <c r="AB1031" i="2"/>
  <c r="AA1031" i="2"/>
  <c r="W1031" i="2"/>
  <c r="DO1030" i="2"/>
  <c r="DN1030" i="2"/>
  <c r="DM1030" i="2"/>
  <c r="DL1030" i="2"/>
  <c r="DK1030" i="2"/>
  <c r="DI1030" i="2"/>
  <c r="DH1030" i="2"/>
  <c r="DG1030" i="2"/>
  <c r="DF1030" i="2"/>
  <c r="DE1030" i="2"/>
  <c r="DC1030" i="2"/>
  <c r="DB1030" i="2"/>
  <c r="DA1030" i="2"/>
  <c r="CZ1030" i="2"/>
  <c r="CY1030" i="2"/>
  <c r="CW1030" i="2"/>
  <c r="CV1030" i="2"/>
  <c r="CU1030" i="2"/>
  <c r="CT1030" i="2"/>
  <c r="CS1030" i="2"/>
  <c r="CQ1030" i="2"/>
  <c r="CP1030" i="2"/>
  <c r="CO1030" i="2"/>
  <c r="CN1030" i="2"/>
  <c r="CM1030" i="2"/>
  <c r="CK1030" i="2"/>
  <c r="CJ1030" i="2"/>
  <c r="CI1030" i="2"/>
  <c r="CH1030" i="2"/>
  <c r="CG1030" i="2"/>
  <c r="CE1030" i="2"/>
  <c r="CD1030" i="2"/>
  <c r="CC1030" i="2"/>
  <c r="CB1030" i="2"/>
  <c r="CA1030" i="2"/>
  <c r="BY1030" i="2"/>
  <c r="BX1030" i="2"/>
  <c r="BW1030" i="2"/>
  <c r="BV1030" i="2"/>
  <c r="BU1030" i="2"/>
  <c r="BS1030" i="2"/>
  <c r="BR1030" i="2"/>
  <c r="BQ1030" i="2"/>
  <c r="BP1030" i="2"/>
  <c r="BO1030" i="2"/>
  <c r="BM1030" i="2"/>
  <c r="BL1030" i="2"/>
  <c r="BK1030" i="2"/>
  <c r="BJ1030" i="2"/>
  <c r="BI1030" i="2"/>
  <c r="BH1030" i="2"/>
  <c r="BG1030" i="2"/>
  <c r="BE1030" i="2"/>
  <c r="BD1030" i="2"/>
  <c r="BC1030" i="2"/>
  <c r="BB1030" i="2"/>
  <c r="BA1030" i="2"/>
  <c r="AZ1030" i="2"/>
  <c r="AY1030" i="2"/>
  <c r="AW1030" i="2"/>
  <c r="AV1030" i="2"/>
  <c r="AU1030" i="2"/>
  <c r="AT1030" i="2"/>
  <c r="AS1030" i="2"/>
  <c r="AR1030" i="2"/>
  <c r="AQ1030" i="2"/>
  <c r="AO1030" i="2"/>
  <c r="AN1030" i="2"/>
  <c r="AM1030" i="2"/>
  <c r="AL1030" i="2"/>
  <c r="AK1030" i="2"/>
  <c r="AJ1030" i="2"/>
  <c r="AI1030" i="2"/>
  <c r="AG1030" i="2"/>
  <c r="AF1030" i="2"/>
  <c r="AE1030" i="2"/>
  <c r="AD1030" i="2"/>
  <c r="AC1030" i="2"/>
  <c r="AB1030" i="2"/>
  <c r="AA1030" i="2"/>
  <c r="W1030" i="2"/>
  <c r="DO1029" i="2"/>
  <c r="DI1029" i="2"/>
  <c r="DC1029" i="2"/>
  <c r="CW1029" i="2"/>
  <c r="CQ1029" i="2"/>
  <c r="CK1029" i="2"/>
  <c r="CE1029" i="2"/>
  <c r="CD1029" i="2"/>
  <c r="CC1029" i="2"/>
  <c r="CB1029" i="2"/>
  <c r="CA1029" i="2"/>
  <c r="BY1029" i="2"/>
  <c r="BS1029" i="2"/>
  <c r="BM1029" i="2"/>
  <c r="BL1029" i="2"/>
  <c r="BK1029" i="2"/>
  <c r="BJ1029" i="2"/>
  <c r="BI1029" i="2"/>
  <c r="BH1029" i="2"/>
  <c r="BG1029" i="2"/>
  <c r="BE1029" i="2"/>
  <c r="BD1029" i="2"/>
  <c r="BC1029" i="2"/>
  <c r="BB1029" i="2"/>
  <c r="BA1029" i="2"/>
  <c r="AZ1029" i="2"/>
  <c r="AY1029" i="2"/>
  <c r="AW1029" i="2"/>
  <c r="AV1029" i="2"/>
  <c r="AU1029" i="2"/>
  <c r="AT1029" i="2"/>
  <c r="AS1029" i="2"/>
  <c r="AR1029" i="2"/>
  <c r="AQ1029" i="2"/>
  <c r="AO1029" i="2"/>
  <c r="AN1029" i="2"/>
  <c r="AM1029" i="2"/>
  <c r="AL1029" i="2"/>
  <c r="AK1029" i="2"/>
  <c r="AJ1029" i="2"/>
  <c r="AI1029" i="2"/>
  <c r="AG1029" i="2"/>
  <c r="W1029" i="2"/>
  <c r="DO1028" i="2"/>
  <c r="DI1028" i="2"/>
  <c r="DC1028" i="2"/>
  <c r="CW1028" i="2"/>
  <c r="CQ1028" i="2"/>
  <c r="CK1028" i="2"/>
  <c r="CE1028" i="2"/>
  <c r="CD1028" i="2"/>
  <c r="CC1028" i="2"/>
  <c r="CB1028" i="2"/>
  <c r="CA1028" i="2"/>
  <c r="BY1028" i="2"/>
  <c r="BS1028" i="2"/>
  <c r="BM1028" i="2"/>
  <c r="BL1028" i="2"/>
  <c r="BK1028" i="2"/>
  <c r="BJ1028" i="2"/>
  <c r="BI1028" i="2"/>
  <c r="BH1028" i="2"/>
  <c r="BG1028" i="2"/>
  <c r="BE1028" i="2"/>
  <c r="BD1028" i="2"/>
  <c r="BC1028" i="2"/>
  <c r="BB1028" i="2"/>
  <c r="BA1028" i="2"/>
  <c r="AZ1028" i="2"/>
  <c r="AY1028" i="2"/>
  <c r="AW1028" i="2"/>
  <c r="AV1028" i="2"/>
  <c r="AU1028" i="2"/>
  <c r="AT1028" i="2"/>
  <c r="AS1028" i="2"/>
  <c r="AR1028" i="2"/>
  <c r="AQ1028" i="2"/>
  <c r="AO1028" i="2"/>
  <c r="AN1028" i="2"/>
  <c r="AM1028" i="2"/>
  <c r="AL1028" i="2"/>
  <c r="AK1028" i="2"/>
  <c r="AJ1028" i="2"/>
  <c r="AI1028" i="2"/>
  <c r="AG1028" i="2"/>
  <c r="W1028" i="2"/>
  <c r="DO1027" i="2"/>
  <c r="DN1027" i="2"/>
  <c r="DM1027" i="2"/>
  <c r="DL1027" i="2"/>
  <c r="DK1027" i="2"/>
  <c r="DI1027" i="2"/>
  <c r="DH1027" i="2"/>
  <c r="DG1027" i="2"/>
  <c r="DF1027" i="2"/>
  <c r="DE1027" i="2"/>
  <c r="DC1027" i="2"/>
  <c r="DB1027" i="2"/>
  <c r="DA1027" i="2"/>
  <c r="CZ1027" i="2"/>
  <c r="CY1027" i="2"/>
  <c r="CW1027" i="2"/>
  <c r="CV1027" i="2"/>
  <c r="CU1027" i="2"/>
  <c r="CT1027" i="2"/>
  <c r="CS1027" i="2"/>
  <c r="CQ1027" i="2"/>
  <c r="CP1027" i="2"/>
  <c r="CO1027" i="2"/>
  <c r="CN1027" i="2"/>
  <c r="CM1027" i="2"/>
  <c r="CK1027" i="2"/>
  <c r="CJ1027" i="2"/>
  <c r="CI1027" i="2"/>
  <c r="CH1027" i="2"/>
  <c r="CG1027" i="2"/>
  <c r="CE1027" i="2"/>
  <c r="CD1027" i="2"/>
  <c r="CC1027" i="2"/>
  <c r="CB1027" i="2"/>
  <c r="CA1027" i="2"/>
  <c r="BY1027" i="2"/>
  <c r="BX1027" i="2"/>
  <c r="BW1027" i="2"/>
  <c r="BV1027" i="2"/>
  <c r="BU1027" i="2"/>
  <c r="BS1027" i="2"/>
  <c r="BR1027" i="2"/>
  <c r="BQ1027" i="2"/>
  <c r="BP1027" i="2"/>
  <c r="BO1027" i="2"/>
  <c r="BM1027" i="2"/>
  <c r="BL1027" i="2"/>
  <c r="BK1027" i="2"/>
  <c r="BJ1027" i="2"/>
  <c r="BI1027" i="2"/>
  <c r="BH1027" i="2"/>
  <c r="BG1027" i="2"/>
  <c r="BE1027" i="2"/>
  <c r="BD1027" i="2"/>
  <c r="BC1027" i="2"/>
  <c r="BB1027" i="2"/>
  <c r="BA1027" i="2"/>
  <c r="AZ1027" i="2"/>
  <c r="AY1027" i="2"/>
  <c r="AW1027" i="2"/>
  <c r="AV1027" i="2"/>
  <c r="AU1027" i="2"/>
  <c r="AT1027" i="2"/>
  <c r="AS1027" i="2"/>
  <c r="AR1027" i="2"/>
  <c r="AQ1027" i="2"/>
  <c r="AO1027" i="2"/>
  <c r="AN1027" i="2"/>
  <c r="AM1027" i="2"/>
  <c r="AL1027" i="2"/>
  <c r="AK1027" i="2"/>
  <c r="AJ1027" i="2"/>
  <c r="AI1027" i="2"/>
  <c r="AG1027" i="2"/>
  <c r="AF1027" i="2"/>
  <c r="AE1027" i="2"/>
  <c r="AD1027" i="2"/>
  <c r="AC1027" i="2"/>
  <c r="AB1027" i="2"/>
  <c r="AA1027" i="2"/>
  <c r="W1027" i="2"/>
  <c r="DO1026" i="2"/>
  <c r="DN1026" i="2"/>
  <c r="DM1026" i="2"/>
  <c r="DL1026" i="2"/>
  <c r="DK1026" i="2"/>
  <c r="DI1026" i="2"/>
  <c r="DH1026" i="2"/>
  <c r="DG1026" i="2"/>
  <c r="DF1026" i="2"/>
  <c r="DE1026" i="2"/>
  <c r="DC1026" i="2"/>
  <c r="DB1026" i="2"/>
  <c r="DA1026" i="2"/>
  <c r="CZ1026" i="2"/>
  <c r="CY1026" i="2"/>
  <c r="CW1026" i="2"/>
  <c r="CV1026" i="2"/>
  <c r="CU1026" i="2"/>
  <c r="CT1026" i="2"/>
  <c r="CS1026" i="2"/>
  <c r="CQ1026" i="2"/>
  <c r="CP1026" i="2"/>
  <c r="CO1026" i="2"/>
  <c r="CN1026" i="2"/>
  <c r="CM1026" i="2"/>
  <c r="CK1026" i="2"/>
  <c r="CJ1026" i="2"/>
  <c r="CI1026" i="2"/>
  <c r="CH1026" i="2"/>
  <c r="CG1026" i="2"/>
  <c r="CE1026" i="2"/>
  <c r="CD1026" i="2"/>
  <c r="CC1026" i="2"/>
  <c r="CB1026" i="2"/>
  <c r="CA1026" i="2"/>
  <c r="BY1026" i="2"/>
  <c r="BX1026" i="2"/>
  <c r="BW1026" i="2"/>
  <c r="BV1026" i="2"/>
  <c r="BU1026" i="2"/>
  <c r="BS1026" i="2"/>
  <c r="BR1026" i="2"/>
  <c r="BQ1026" i="2"/>
  <c r="BP1026" i="2"/>
  <c r="BO1026" i="2"/>
  <c r="BM1026" i="2"/>
  <c r="BL1026" i="2"/>
  <c r="BK1026" i="2"/>
  <c r="BJ1026" i="2"/>
  <c r="BI1026" i="2"/>
  <c r="BH1026" i="2"/>
  <c r="BG1026" i="2"/>
  <c r="BE1026" i="2"/>
  <c r="BD1026" i="2"/>
  <c r="BC1026" i="2"/>
  <c r="BB1026" i="2"/>
  <c r="BA1026" i="2"/>
  <c r="AZ1026" i="2"/>
  <c r="AY1026" i="2"/>
  <c r="AW1026" i="2"/>
  <c r="AV1026" i="2"/>
  <c r="AU1026" i="2"/>
  <c r="AT1026" i="2"/>
  <c r="AS1026" i="2"/>
  <c r="AR1026" i="2"/>
  <c r="AQ1026" i="2"/>
  <c r="AO1026" i="2"/>
  <c r="AN1026" i="2"/>
  <c r="AM1026" i="2"/>
  <c r="AL1026" i="2"/>
  <c r="AK1026" i="2"/>
  <c r="AJ1026" i="2"/>
  <c r="AI1026" i="2"/>
  <c r="AG1026" i="2"/>
  <c r="AF1026" i="2"/>
  <c r="AE1026" i="2"/>
  <c r="AD1026" i="2"/>
  <c r="AC1026" i="2"/>
  <c r="AB1026" i="2"/>
  <c r="AA1026" i="2"/>
  <c r="W1026" i="2"/>
  <c r="DO1025" i="2"/>
  <c r="DN1025" i="2"/>
  <c r="DM1025" i="2"/>
  <c r="DL1025" i="2"/>
  <c r="DK1025" i="2"/>
  <c r="DI1025" i="2"/>
  <c r="DH1025" i="2"/>
  <c r="DG1025" i="2"/>
  <c r="DF1025" i="2"/>
  <c r="DE1025" i="2"/>
  <c r="DC1025" i="2"/>
  <c r="DB1025" i="2"/>
  <c r="DA1025" i="2"/>
  <c r="CZ1025" i="2"/>
  <c r="CY1025" i="2"/>
  <c r="CW1025" i="2"/>
  <c r="CV1025" i="2"/>
  <c r="CU1025" i="2"/>
  <c r="CT1025" i="2"/>
  <c r="CS1025" i="2"/>
  <c r="CQ1025" i="2"/>
  <c r="CP1025" i="2"/>
  <c r="CO1025" i="2"/>
  <c r="CN1025" i="2"/>
  <c r="CM1025" i="2"/>
  <c r="CK1025" i="2"/>
  <c r="CJ1025" i="2"/>
  <c r="CI1025" i="2"/>
  <c r="CH1025" i="2"/>
  <c r="CG1025" i="2"/>
  <c r="CE1025" i="2"/>
  <c r="CD1025" i="2"/>
  <c r="CC1025" i="2"/>
  <c r="CB1025" i="2"/>
  <c r="CA1025" i="2"/>
  <c r="BY1025" i="2"/>
  <c r="BX1025" i="2"/>
  <c r="BW1025" i="2"/>
  <c r="BV1025" i="2"/>
  <c r="BU1025" i="2"/>
  <c r="BS1025" i="2"/>
  <c r="BR1025" i="2"/>
  <c r="BQ1025" i="2"/>
  <c r="BP1025" i="2"/>
  <c r="BO1025" i="2"/>
  <c r="BM1025" i="2"/>
  <c r="BL1025" i="2"/>
  <c r="BK1025" i="2"/>
  <c r="BJ1025" i="2"/>
  <c r="BI1025" i="2"/>
  <c r="BH1025" i="2"/>
  <c r="BG1025" i="2"/>
  <c r="BE1025" i="2"/>
  <c r="BD1025" i="2"/>
  <c r="BC1025" i="2"/>
  <c r="BB1025" i="2"/>
  <c r="BA1025" i="2"/>
  <c r="AZ1025" i="2"/>
  <c r="AY1025" i="2"/>
  <c r="AW1025" i="2"/>
  <c r="AV1025" i="2"/>
  <c r="AU1025" i="2"/>
  <c r="AT1025" i="2"/>
  <c r="AS1025" i="2"/>
  <c r="AR1025" i="2"/>
  <c r="AQ1025" i="2"/>
  <c r="AO1025" i="2"/>
  <c r="AN1025" i="2"/>
  <c r="AM1025" i="2"/>
  <c r="AL1025" i="2"/>
  <c r="AK1025" i="2"/>
  <c r="AJ1025" i="2"/>
  <c r="AI1025" i="2"/>
  <c r="AG1025" i="2"/>
  <c r="AF1025" i="2"/>
  <c r="AE1025" i="2"/>
  <c r="AD1025" i="2"/>
  <c r="AC1025" i="2"/>
  <c r="AB1025" i="2"/>
  <c r="AA1025" i="2"/>
  <c r="W1025" i="2"/>
  <c r="DO1024" i="2"/>
  <c r="DN1024" i="2"/>
  <c r="DM1024" i="2"/>
  <c r="DL1024" i="2"/>
  <c r="DK1024" i="2"/>
  <c r="DI1024" i="2"/>
  <c r="DH1024" i="2"/>
  <c r="DG1024" i="2"/>
  <c r="DF1024" i="2"/>
  <c r="DE1024" i="2"/>
  <c r="DC1024" i="2"/>
  <c r="DB1024" i="2"/>
  <c r="DA1024" i="2"/>
  <c r="CZ1024" i="2"/>
  <c r="CY1024" i="2"/>
  <c r="CW1024" i="2"/>
  <c r="CV1024" i="2"/>
  <c r="CU1024" i="2"/>
  <c r="CT1024" i="2"/>
  <c r="CS1024" i="2"/>
  <c r="CQ1024" i="2"/>
  <c r="CP1024" i="2"/>
  <c r="CO1024" i="2"/>
  <c r="CN1024" i="2"/>
  <c r="CM1024" i="2"/>
  <c r="CK1024" i="2"/>
  <c r="CJ1024" i="2"/>
  <c r="CI1024" i="2"/>
  <c r="CH1024" i="2"/>
  <c r="CG1024" i="2"/>
  <c r="CE1024" i="2"/>
  <c r="CD1024" i="2"/>
  <c r="CC1024" i="2"/>
  <c r="CB1024" i="2"/>
  <c r="CA1024" i="2"/>
  <c r="BY1024" i="2"/>
  <c r="BX1024" i="2"/>
  <c r="BW1024" i="2"/>
  <c r="BV1024" i="2"/>
  <c r="BU1024" i="2"/>
  <c r="BS1024" i="2"/>
  <c r="BR1024" i="2"/>
  <c r="BQ1024" i="2"/>
  <c r="BP1024" i="2"/>
  <c r="BO1024" i="2"/>
  <c r="BM1024" i="2"/>
  <c r="BL1024" i="2"/>
  <c r="BK1024" i="2"/>
  <c r="BJ1024" i="2"/>
  <c r="BI1024" i="2"/>
  <c r="BH1024" i="2"/>
  <c r="BG1024" i="2"/>
  <c r="BE1024" i="2"/>
  <c r="BD1024" i="2"/>
  <c r="BC1024" i="2"/>
  <c r="BB1024" i="2"/>
  <c r="BA1024" i="2"/>
  <c r="AZ1024" i="2"/>
  <c r="AY1024" i="2"/>
  <c r="AW1024" i="2"/>
  <c r="AV1024" i="2"/>
  <c r="AU1024" i="2"/>
  <c r="AT1024" i="2"/>
  <c r="AS1024" i="2"/>
  <c r="AR1024" i="2"/>
  <c r="AQ1024" i="2"/>
  <c r="AO1024" i="2"/>
  <c r="AN1024" i="2"/>
  <c r="AM1024" i="2"/>
  <c r="AL1024" i="2"/>
  <c r="AK1024" i="2"/>
  <c r="AJ1024" i="2"/>
  <c r="AI1024" i="2"/>
  <c r="AG1024" i="2"/>
  <c r="AF1024" i="2"/>
  <c r="AE1024" i="2"/>
  <c r="AD1024" i="2"/>
  <c r="AC1024" i="2"/>
  <c r="AB1024" i="2"/>
  <c r="AA1024" i="2"/>
  <c r="W1024" i="2"/>
  <c r="DO1023" i="2"/>
  <c r="DI1023" i="2"/>
  <c r="DC1023" i="2"/>
  <c r="CW1023" i="2"/>
  <c r="CQ1023" i="2"/>
  <c r="CK1023" i="2"/>
  <c r="CE1023" i="2"/>
  <c r="CD1023" i="2"/>
  <c r="CC1023" i="2"/>
  <c r="CB1023" i="2"/>
  <c r="CA1023" i="2"/>
  <c r="BY1023" i="2"/>
  <c r="BS1023" i="2"/>
  <c r="BM1023" i="2"/>
  <c r="BL1023" i="2"/>
  <c r="BK1023" i="2"/>
  <c r="BJ1023" i="2"/>
  <c r="BI1023" i="2"/>
  <c r="BH1023" i="2"/>
  <c r="BG1023" i="2"/>
  <c r="BE1023" i="2"/>
  <c r="BD1023" i="2"/>
  <c r="BC1023" i="2"/>
  <c r="BB1023" i="2"/>
  <c r="BA1023" i="2"/>
  <c r="AZ1023" i="2"/>
  <c r="AY1023" i="2"/>
  <c r="AW1023" i="2"/>
  <c r="AV1023" i="2"/>
  <c r="AU1023" i="2"/>
  <c r="AT1023" i="2"/>
  <c r="AS1023" i="2"/>
  <c r="AR1023" i="2"/>
  <c r="AQ1023" i="2"/>
  <c r="AO1023" i="2"/>
  <c r="AN1023" i="2"/>
  <c r="AM1023" i="2"/>
  <c r="AL1023" i="2"/>
  <c r="AK1023" i="2"/>
  <c r="AJ1023" i="2"/>
  <c r="AI1023" i="2"/>
  <c r="AG1023" i="2"/>
  <c r="W1023" i="2"/>
  <c r="DO1022" i="2"/>
  <c r="DI1022" i="2"/>
  <c r="DC1022" i="2"/>
  <c r="CW1022" i="2"/>
  <c r="CQ1022" i="2"/>
  <c r="CK1022" i="2"/>
  <c r="CE1022" i="2"/>
  <c r="CD1022" i="2"/>
  <c r="CC1022" i="2"/>
  <c r="CB1022" i="2"/>
  <c r="CA1022" i="2"/>
  <c r="BY1022" i="2"/>
  <c r="BS1022" i="2"/>
  <c r="DR49" i="2" s="1"/>
  <c r="DU49" i="2" s="1"/>
  <c r="BM1022" i="2"/>
  <c r="BL1022" i="2"/>
  <c r="BK1022" i="2"/>
  <c r="BJ1022" i="2"/>
  <c r="BI1022" i="2"/>
  <c r="BH1022" i="2"/>
  <c r="BG1022" i="2"/>
  <c r="BE1022" i="2"/>
  <c r="BD1022" i="2"/>
  <c r="BC1022" i="2"/>
  <c r="BB1022" i="2"/>
  <c r="BA1022" i="2"/>
  <c r="AZ1022" i="2"/>
  <c r="AY1022" i="2"/>
  <c r="AW1022" i="2"/>
  <c r="AV1022" i="2"/>
  <c r="AU1022" i="2"/>
  <c r="AT1022" i="2"/>
  <c r="AS1022" i="2"/>
  <c r="AR1022" i="2"/>
  <c r="AQ1022" i="2"/>
  <c r="AO1022" i="2"/>
  <c r="AN1022" i="2"/>
  <c r="AM1022" i="2"/>
  <c r="AL1022" i="2"/>
  <c r="AK1022" i="2"/>
  <c r="AJ1022" i="2"/>
  <c r="AI1022" i="2"/>
  <c r="AG1022" i="2"/>
  <c r="W1022" i="2"/>
  <c r="DO1021" i="2"/>
  <c r="DN1021" i="2"/>
  <c r="DM1021" i="2"/>
  <c r="DL1021" i="2"/>
  <c r="DK1021" i="2"/>
  <c r="DI1021" i="2"/>
  <c r="DH1021" i="2"/>
  <c r="DG1021" i="2"/>
  <c r="DF1021" i="2"/>
  <c r="DE1021" i="2"/>
  <c r="DC1021" i="2"/>
  <c r="DB1021" i="2"/>
  <c r="DA1021" i="2"/>
  <c r="CZ1021" i="2"/>
  <c r="CY1021" i="2"/>
  <c r="CW1021" i="2"/>
  <c r="CV1021" i="2"/>
  <c r="CU1021" i="2"/>
  <c r="CT1021" i="2"/>
  <c r="CS1021" i="2"/>
  <c r="CQ1021" i="2"/>
  <c r="CP1021" i="2"/>
  <c r="CO1021" i="2"/>
  <c r="CN1021" i="2"/>
  <c r="CM1021" i="2"/>
  <c r="CK1021" i="2"/>
  <c r="CJ1021" i="2"/>
  <c r="CI1021" i="2"/>
  <c r="CH1021" i="2"/>
  <c r="CG1021" i="2"/>
  <c r="CE1021" i="2"/>
  <c r="CD1021" i="2"/>
  <c r="CC1021" i="2"/>
  <c r="CB1021" i="2"/>
  <c r="CA1021" i="2"/>
  <c r="BY1021" i="2"/>
  <c r="BX1021" i="2"/>
  <c r="BW1021" i="2"/>
  <c r="BV1021" i="2"/>
  <c r="BU1021" i="2"/>
  <c r="BS1021" i="2"/>
  <c r="BR1021" i="2"/>
  <c r="BQ1021" i="2"/>
  <c r="BP1021" i="2"/>
  <c r="BO1021" i="2"/>
  <c r="BM1021" i="2"/>
  <c r="BL1021" i="2"/>
  <c r="BK1021" i="2"/>
  <c r="BJ1021" i="2"/>
  <c r="BI1021" i="2"/>
  <c r="BH1021" i="2"/>
  <c r="BG1021" i="2"/>
  <c r="BE1021" i="2"/>
  <c r="BD1021" i="2"/>
  <c r="BC1021" i="2"/>
  <c r="BB1021" i="2"/>
  <c r="BA1021" i="2"/>
  <c r="AZ1021" i="2"/>
  <c r="AY1021" i="2"/>
  <c r="AW1021" i="2"/>
  <c r="AV1021" i="2"/>
  <c r="AU1021" i="2"/>
  <c r="AT1021" i="2"/>
  <c r="AS1021" i="2"/>
  <c r="AR1021" i="2"/>
  <c r="AQ1021" i="2"/>
  <c r="AO1021" i="2"/>
  <c r="AN1021" i="2"/>
  <c r="AM1021" i="2"/>
  <c r="AL1021" i="2"/>
  <c r="AK1021" i="2"/>
  <c r="AJ1021" i="2"/>
  <c r="AI1021" i="2"/>
  <c r="AG1021" i="2"/>
  <c r="AF1021" i="2"/>
  <c r="AE1021" i="2"/>
  <c r="AD1021" i="2"/>
  <c r="AC1021" i="2"/>
  <c r="AB1021" i="2"/>
  <c r="AA1021" i="2"/>
  <c r="W1021" i="2"/>
  <c r="DO1020" i="2"/>
  <c r="DN1020" i="2"/>
  <c r="DM1020" i="2"/>
  <c r="DL1020" i="2"/>
  <c r="DK1020" i="2"/>
  <c r="DI1020" i="2"/>
  <c r="DH1020" i="2"/>
  <c r="DG1020" i="2"/>
  <c r="DF1020" i="2"/>
  <c r="DE1020" i="2"/>
  <c r="DC1020" i="2"/>
  <c r="DB1020" i="2"/>
  <c r="DA1020" i="2"/>
  <c r="CZ1020" i="2"/>
  <c r="CY1020" i="2"/>
  <c r="CW1020" i="2"/>
  <c r="CV1020" i="2"/>
  <c r="CU1020" i="2"/>
  <c r="CT1020" i="2"/>
  <c r="CS1020" i="2"/>
  <c r="CQ1020" i="2"/>
  <c r="CP1020" i="2"/>
  <c r="CO1020" i="2"/>
  <c r="CN1020" i="2"/>
  <c r="CM1020" i="2"/>
  <c r="CK1020" i="2"/>
  <c r="CJ1020" i="2"/>
  <c r="CI1020" i="2"/>
  <c r="CH1020" i="2"/>
  <c r="CG1020" i="2"/>
  <c r="CE1020" i="2"/>
  <c r="CD1020" i="2"/>
  <c r="CC1020" i="2"/>
  <c r="CB1020" i="2"/>
  <c r="CA1020" i="2"/>
  <c r="BY1020" i="2"/>
  <c r="BX1020" i="2"/>
  <c r="BW1020" i="2"/>
  <c r="BV1020" i="2"/>
  <c r="BU1020" i="2"/>
  <c r="BS1020" i="2"/>
  <c r="BR1020" i="2"/>
  <c r="BQ1020" i="2"/>
  <c r="BP1020" i="2"/>
  <c r="BO1020" i="2"/>
  <c r="BM1020" i="2"/>
  <c r="BL1020" i="2"/>
  <c r="BK1020" i="2"/>
  <c r="BJ1020" i="2"/>
  <c r="BI1020" i="2"/>
  <c r="BH1020" i="2"/>
  <c r="BG1020" i="2"/>
  <c r="BE1020" i="2"/>
  <c r="BD1020" i="2"/>
  <c r="BC1020" i="2"/>
  <c r="BB1020" i="2"/>
  <c r="BA1020" i="2"/>
  <c r="AZ1020" i="2"/>
  <c r="AY1020" i="2"/>
  <c r="AW1020" i="2"/>
  <c r="AV1020" i="2"/>
  <c r="AU1020" i="2"/>
  <c r="AT1020" i="2"/>
  <c r="AS1020" i="2"/>
  <c r="AR1020" i="2"/>
  <c r="AQ1020" i="2"/>
  <c r="AO1020" i="2"/>
  <c r="AN1020" i="2"/>
  <c r="AM1020" i="2"/>
  <c r="AL1020" i="2"/>
  <c r="AK1020" i="2"/>
  <c r="AJ1020" i="2"/>
  <c r="AI1020" i="2"/>
  <c r="AG1020" i="2"/>
  <c r="AF1020" i="2"/>
  <c r="AE1020" i="2"/>
  <c r="AD1020" i="2"/>
  <c r="AC1020" i="2"/>
  <c r="AB1020" i="2"/>
  <c r="AA1020" i="2"/>
  <c r="W1020" i="2"/>
  <c r="DO1019" i="2"/>
  <c r="DN1019" i="2"/>
  <c r="DM1019" i="2"/>
  <c r="DL1019" i="2"/>
  <c r="DK1019" i="2"/>
  <c r="DI1019" i="2"/>
  <c r="DH1019" i="2"/>
  <c r="DG1019" i="2"/>
  <c r="DF1019" i="2"/>
  <c r="DE1019" i="2"/>
  <c r="DC1019" i="2"/>
  <c r="DB1019" i="2"/>
  <c r="DA1019" i="2"/>
  <c r="CZ1019" i="2"/>
  <c r="CY1019" i="2"/>
  <c r="CW1019" i="2"/>
  <c r="CV1019" i="2"/>
  <c r="CU1019" i="2"/>
  <c r="CT1019" i="2"/>
  <c r="CS1019" i="2"/>
  <c r="CQ1019" i="2"/>
  <c r="CP1019" i="2"/>
  <c r="CO1019" i="2"/>
  <c r="CN1019" i="2"/>
  <c r="CM1019" i="2"/>
  <c r="CK1019" i="2"/>
  <c r="CJ1019" i="2"/>
  <c r="CI1019" i="2"/>
  <c r="CH1019" i="2"/>
  <c r="CG1019" i="2"/>
  <c r="CE1019" i="2"/>
  <c r="CD1019" i="2"/>
  <c r="CC1019" i="2"/>
  <c r="CB1019" i="2"/>
  <c r="CA1019" i="2"/>
  <c r="BY1019" i="2"/>
  <c r="BX1019" i="2"/>
  <c r="BW1019" i="2"/>
  <c r="BV1019" i="2"/>
  <c r="BU1019" i="2"/>
  <c r="BS1019" i="2"/>
  <c r="BR1019" i="2"/>
  <c r="BQ1019" i="2"/>
  <c r="BP1019" i="2"/>
  <c r="BO1019" i="2"/>
  <c r="BM1019" i="2"/>
  <c r="BL1019" i="2"/>
  <c r="BK1019" i="2"/>
  <c r="BJ1019" i="2"/>
  <c r="BI1019" i="2"/>
  <c r="BH1019" i="2"/>
  <c r="BG1019" i="2"/>
  <c r="BE1019" i="2"/>
  <c r="BD1019" i="2"/>
  <c r="BC1019" i="2"/>
  <c r="BB1019" i="2"/>
  <c r="BA1019" i="2"/>
  <c r="AZ1019" i="2"/>
  <c r="AY1019" i="2"/>
  <c r="AW1019" i="2"/>
  <c r="AV1019" i="2"/>
  <c r="AU1019" i="2"/>
  <c r="AT1019" i="2"/>
  <c r="AS1019" i="2"/>
  <c r="AR1019" i="2"/>
  <c r="AQ1019" i="2"/>
  <c r="AO1019" i="2"/>
  <c r="AN1019" i="2"/>
  <c r="AM1019" i="2"/>
  <c r="AL1019" i="2"/>
  <c r="AK1019" i="2"/>
  <c r="AJ1019" i="2"/>
  <c r="AI1019" i="2"/>
  <c r="AG1019" i="2"/>
  <c r="AF1019" i="2"/>
  <c r="AE1019" i="2"/>
  <c r="AD1019" i="2"/>
  <c r="AC1019" i="2"/>
  <c r="AB1019" i="2"/>
  <c r="AA1019" i="2"/>
  <c r="W1019" i="2"/>
  <c r="DO1018" i="2"/>
  <c r="DN1018" i="2"/>
  <c r="DM1018" i="2"/>
  <c r="DL1018" i="2"/>
  <c r="DK1018" i="2"/>
  <c r="DI1018" i="2"/>
  <c r="DH1018" i="2"/>
  <c r="DG1018" i="2"/>
  <c r="DF1018" i="2"/>
  <c r="DE1018" i="2"/>
  <c r="DC1018" i="2"/>
  <c r="DB1018" i="2"/>
  <c r="DA1018" i="2"/>
  <c r="CZ1018" i="2"/>
  <c r="CY1018" i="2"/>
  <c r="CW1018" i="2"/>
  <c r="CV1018" i="2"/>
  <c r="CU1018" i="2"/>
  <c r="CT1018" i="2"/>
  <c r="CS1018" i="2"/>
  <c r="CQ1018" i="2"/>
  <c r="CP1018" i="2"/>
  <c r="CO1018" i="2"/>
  <c r="CN1018" i="2"/>
  <c r="CM1018" i="2"/>
  <c r="CK1018" i="2"/>
  <c r="CJ1018" i="2"/>
  <c r="CI1018" i="2"/>
  <c r="CH1018" i="2"/>
  <c r="CG1018" i="2"/>
  <c r="CE1018" i="2"/>
  <c r="CD1018" i="2"/>
  <c r="CC1018" i="2"/>
  <c r="CB1018" i="2"/>
  <c r="CA1018" i="2"/>
  <c r="BY1018" i="2"/>
  <c r="BX1018" i="2"/>
  <c r="BW1018" i="2"/>
  <c r="BV1018" i="2"/>
  <c r="BU1018" i="2"/>
  <c r="BS1018" i="2"/>
  <c r="BR1018" i="2"/>
  <c r="BQ1018" i="2"/>
  <c r="BP1018" i="2"/>
  <c r="BO1018" i="2"/>
  <c r="BM1018" i="2"/>
  <c r="BL1018" i="2"/>
  <c r="BK1018" i="2"/>
  <c r="BJ1018" i="2"/>
  <c r="BI1018" i="2"/>
  <c r="BH1018" i="2"/>
  <c r="BG1018" i="2"/>
  <c r="BE1018" i="2"/>
  <c r="BD1018" i="2"/>
  <c r="BC1018" i="2"/>
  <c r="BB1018" i="2"/>
  <c r="BA1018" i="2"/>
  <c r="AZ1018" i="2"/>
  <c r="AY1018" i="2"/>
  <c r="AW1018" i="2"/>
  <c r="AV1018" i="2"/>
  <c r="AU1018" i="2"/>
  <c r="AT1018" i="2"/>
  <c r="AS1018" i="2"/>
  <c r="AR1018" i="2"/>
  <c r="AQ1018" i="2"/>
  <c r="AO1018" i="2"/>
  <c r="AN1018" i="2"/>
  <c r="AM1018" i="2"/>
  <c r="AL1018" i="2"/>
  <c r="AK1018" i="2"/>
  <c r="AJ1018" i="2"/>
  <c r="AI1018" i="2"/>
  <c r="AG1018" i="2"/>
  <c r="AF1018" i="2"/>
  <c r="AE1018" i="2"/>
  <c r="AD1018" i="2"/>
  <c r="AC1018" i="2"/>
  <c r="AB1018" i="2"/>
  <c r="AA1018" i="2"/>
  <c r="W1018" i="2"/>
  <c r="DO1017" i="2"/>
  <c r="DI1017" i="2"/>
  <c r="DC1017" i="2"/>
  <c r="CW1017" i="2"/>
  <c r="CQ1017" i="2"/>
  <c r="CK1017" i="2"/>
  <c r="CE1017" i="2"/>
  <c r="CD1017" i="2"/>
  <c r="CC1017" i="2"/>
  <c r="CB1017" i="2"/>
  <c r="CA1017" i="2"/>
  <c r="BY1017" i="2"/>
  <c r="BS1017" i="2"/>
  <c r="BM1017" i="2"/>
  <c r="BL1017" i="2"/>
  <c r="BK1017" i="2"/>
  <c r="BJ1017" i="2"/>
  <c r="BI1017" i="2"/>
  <c r="BH1017" i="2"/>
  <c r="BG1017" i="2"/>
  <c r="BE1017" i="2"/>
  <c r="BD1017" i="2"/>
  <c r="BC1017" i="2"/>
  <c r="BB1017" i="2"/>
  <c r="BA1017" i="2"/>
  <c r="AZ1017" i="2"/>
  <c r="AY1017" i="2"/>
  <c r="AW1017" i="2"/>
  <c r="AV1017" i="2"/>
  <c r="AU1017" i="2"/>
  <c r="AT1017" i="2"/>
  <c r="AS1017" i="2"/>
  <c r="AR1017" i="2"/>
  <c r="AQ1017" i="2"/>
  <c r="AO1017" i="2"/>
  <c r="AN1017" i="2"/>
  <c r="AM1017" i="2"/>
  <c r="AL1017" i="2"/>
  <c r="AK1017" i="2"/>
  <c r="AJ1017" i="2"/>
  <c r="AI1017" i="2"/>
  <c r="AG1017" i="2"/>
  <c r="W1017" i="2"/>
  <c r="DO1016" i="2"/>
  <c r="DI1016" i="2"/>
  <c r="DC1016" i="2"/>
  <c r="CW1016" i="2"/>
  <c r="CQ1016" i="2"/>
  <c r="CK1016" i="2"/>
  <c r="CE1016" i="2"/>
  <c r="CD1016" i="2"/>
  <c r="CC1016" i="2"/>
  <c r="CB1016" i="2"/>
  <c r="CA1016" i="2"/>
  <c r="BY1016" i="2"/>
  <c r="BS1016" i="2"/>
  <c r="BM1016" i="2"/>
  <c r="BL1016" i="2"/>
  <c r="BK1016" i="2"/>
  <c r="BJ1016" i="2"/>
  <c r="BI1016" i="2"/>
  <c r="BH1016" i="2"/>
  <c r="BG1016" i="2"/>
  <c r="BE1016" i="2"/>
  <c r="BD1016" i="2"/>
  <c r="BC1016" i="2"/>
  <c r="BB1016" i="2"/>
  <c r="BA1016" i="2"/>
  <c r="AZ1016" i="2"/>
  <c r="AY1016" i="2"/>
  <c r="AW1016" i="2"/>
  <c r="AV1016" i="2"/>
  <c r="AU1016" i="2"/>
  <c r="AT1016" i="2"/>
  <c r="AS1016" i="2"/>
  <c r="AR1016" i="2"/>
  <c r="AQ1016" i="2"/>
  <c r="AO1016" i="2"/>
  <c r="AN1016" i="2"/>
  <c r="AM1016" i="2"/>
  <c r="AL1016" i="2"/>
  <c r="AK1016" i="2"/>
  <c r="AJ1016" i="2"/>
  <c r="AI1016" i="2"/>
  <c r="AG1016" i="2"/>
  <c r="W1016" i="2"/>
  <c r="DO1015" i="2"/>
  <c r="DN1015" i="2"/>
  <c r="DM1015" i="2"/>
  <c r="DL1015" i="2"/>
  <c r="DK1015" i="2"/>
  <c r="DI1015" i="2"/>
  <c r="DH1015" i="2"/>
  <c r="DG1015" i="2"/>
  <c r="DF1015" i="2"/>
  <c r="DE1015" i="2"/>
  <c r="DC1015" i="2"/>
  <c r="DB1015" i="2"/>
  <c r="DA1015" i="2"/>
  <c r="CZ1015" i="2"/>
  <c r="CY1015" i="2"/>
  <c r="CW1015" i="2"/>
  <c r="CV1015" i="2"/>
  <c r="CU1015" i="2"/>
  <c r="CT1015" i="2"/>
  <c r="CS1015" i="2"/>
  <c r="CQ1015" i="2"/>
  <c r="CP1015" i="2"/>
  <c r="CO1015" i="2"/>
  <c r="CN1015" i="2"/>
  <c r="CM1015" i="2"/>
  <c r="CK1015" i="2"/>
  <c r="CJ1015" i="2"/>
  <c r="CI1015" i="2"/>
  <c r="CH1015" i="2"/>
  <c r="CG1015" i="2"/>
  <c r="CE1015" i="2"/>
  <c r="CD1015" i="2"/>
  <c r="CC1015" i="2"/>
  <c r="CB1015" i="2"/>
  <c r="CA1015" i="2"/>
  <c r="BY1015" i="2"/>
  <c r="BX1015" i="2"/>
  <c r="BW1015" i="2"/>
  <c r="BV1015" i="2"/>
  <c r="BU1015" i="2"/>
  <c r="BS1015" i="2"/>
  <c r="BR1015" i="2"/>
  <c r="BQ1015" i="2"/>
  <c r="BP1015" i="2"/>
  <c r="BO1015" i="2"/>
  <c r="BM1015" i="2"/>
  <c r="BL1015" i="2"/>
  <c r="BK1015" i="2"/>
  <c r="BJ1015" i="2"/>
  <c r="BI1015" i="2"/>
  <c r="BH1015" i="2"/>
  <c r="BG1015" i="2"/>
  <c r="BE1015" i="2"/>
  <c r="BD1015" i="2"/>
  <c r="BC1015" i="2"/>
  <c r="BB1015" i="2"/>
  <c r="BA1015" i="2"/>
  <c r="AZ1015" i="2"/>
  <c r="AY1015" i="2"/>
  <c r="AW1015" i="2"/>
  <c r="AV1015" i="2"/>
  <c r="AU1015" i="2"/>
  <c r="AT1015" i="2"/>
  <c r="AS1015" i="2"/>
  <c r="AR1015" i="2"/>
  <c r="AQ1015" i="2"/>
  <c r="AO1015" i="2"/>
  <c r="AN1015" i="2"/>
  <c r="AM1015" i="2"/>
  <c r="AL1015" i="2"/>
  <c r="AK1015" i="2"/>
  <c r="AJ1015" i="2"/>
  <c r="AI1015" i="2"/>
  <c r="AG1015" i="2"/>
  <c r="AF1015" i="2"/>
  <c r="AE1015" i="2"/>
  <c r="AD1015" i="2"/>
  <c r="AC1015" i="2"/>
  <c r="AB1015" i="2"/>
  <c r="AA1015" i="2"/>
  <c r="W1015" i="2"/>
  <c r="DO1014" i="2"/>
  <c r="DN1014" i="2"/>
  <c r="DM1014" i="2"/>
  <c r="DL1014" i="2"/>
  <c r="DK1014" i="2"/>
  <c r="DI1014" i="2"/>
  <c r="DH1014" i="2"/>
  <c r="DG1014" i="2"/>
  <c r="DF1014" i="2"/>
  <c r="DE1014" i="2"/>
  <c r="DC1014" i="2"/>
  <c r="DB1014" i="2"/>
  <c r="DA1014" i="2"/>
  <c r="CZ1014" i="2"/>
  <c r="CY1014" i="2"/>
  <c r="CW1014" i="2"/>
  <c r="CV1014" i="2"/>
  <c r="CU1014" i="2"/>
  <c r="CT1014" i="2"/>
  <c r="CS1014" i="2"/>
  <c r="CQ1014" i="2"/>
  <c r="CP1014" i="2"/>
  <c r="CO1014" i="2"/>
  <c r="CN1014" i="2"/>
  <c r="CM1014" i="2"/>
  <c r="CK1014" i="2"/>
  <c r="CJ1014" i="2"/>
  <c r="CI1014" i="2"/>
  <c r="CH1014" i="2"/>
  <c r="CG1014" i="2"/>
  <c r="CE1014" i="2"/>
  <c r="CD1014" i="2"/>
  <c r="CC1014" i="2"/>
  <c r="CB1014" i="2"/>
  <c r="CA1014" i="2"/>
  <c r="BY1014" i="2"/>
  <c r="BX1014" i="2"/>
  <c r="BW1014" i="2"/>
  <c r="BV1014" i="2"/>
  <c r="BU1014" i="2"/>
  <c r="BS1014" i="2"/>
  <c r="BR1014" i="2"/>
  <c r="BQ1014" i="2"/>
  <c r="BP1014" i="2"/>
  <c r="BO1014" i="2"/>
  <c r="BM1014" i="2"/>
  <c r="BL1014" i="2"/>
  <c r="BK1014" i="2"/>
  <c r="BJ1014" i="2"/>
  <c r="BI1014" i="2"/>
  <c r="BH1014" i="2"/>
  <c r="BG1014" i="2"/>
  <c r="BE1014" i="2"/>
  <c r="BD1014" i="2"/>
  <c r="BC1014" i="2"/>
  <c r="BB1014" i="2"/>
  <c r="BA1014" i="2"/>
  <c r="AZ1014" i="2"/>
  <c r="AY1014" i="2"/>
  <c r="AW1014" i="2"/>
  <c r="AV1014" i="2"/>
  <c r="AU1014" i="2"/>
  <c r="AT1014" i="2"/>
  <c r="AS1014" i="2"/>
  <c r="AR1014" i="2"/>
  <c r="AQ1014" i="2"/>
  <c r="AO1014" i="2"/>
  <c r="AN1014" i="2"/>
  <c r="AM1014" i="2"/>
  <c r="AL1014" i="2"/>
  <c r="AK1014" i="2"/>
  <c r="AJ1014" i="2"/>
  <c r="AI1014" i="2"/>
  <c r="AG1014" i="2"/>
  <c r="AF1014" i="2"/>
  <c r="AE1014" i="2"/>
  <c r="AD1014" i="2"/>
  <c r="AC1014" i="2"/>
  <c r="AB1014" i="2"/>
  <c r="AA1014" i="2"/>
  <c r="W1014" i="2"/>
  <c r="DO1013" i="2"/>
  <c r="DN1013" i="2"/>
  <c r="DM1013" i="2"/>
  <c r="DL1013" i="2"/>
  <c r="DK1013" i="2"/>
  <c r="DI1013" i="2"/>
  <c r="DH1013" i="2"/>
  <c r="DG1013" i="2"/>
  <c r="DF1013" i="2"/>
  <c r="DE1013" i="2"/>
  <c r="DC1013" i="2"/>
  <c r="DB1013" i="2"/>
  <c r="DA1013" i="2"/>
  <c r="CZ1013" i="2"/>
  <c r="CY1013" i="2"/>
  <c r="CW1013" i="2"/>
  <c r="CV1013" i="2"/>
  <c r="CU1013" i="2"/>
  <c r="CT1013" i="2"/>
  <c r="CS1013" i="2"/>
  <c r="CQ1013" i="2"/>
  <c r="CP1013" i="2"/>
  <c r="CO1013" i="2"/>
  <c r="CN1013" i="2"/>
  <c r="CM1013" i="2"/>
  <c r="CK1013" i="2"/>
  <c r="CJ1013" i="2"/>
  <c r="CI1013" i="2"/>
  <c r="CH1013" i="2"/>
  <c r="CG1013" i="2"/>
  <c r="CE1013" i="2"/>
  <c r="CD1013" i="2"/>
  <c r="CC1013" i="2"/>
  <c r="CB1013" i="2"/>
  <c r="CA1013" i="2"/>
  <c r="BY1013" i="2"/>
  <c r="BX1013" i="2"/>
  <c r="BW1013" i="2"/>
  <c r="BV1013" i="2"/>
  <c r="BU1013" i="2"/>
  <c r="BS1013" i="2"/>
  <c r="BR1013" i="2"/>
  <c r="BQ1013" i="2"/>
  <c r="BP1013" i="2"/>
  <c r="BO1013" i="2"/>
  <c r="BM1013" i="2"/>
  <c r="BL1013" i="2"/>
  <c r="BK1013" i="2"/>
  <c r="BJ1013" i="2"/>
  <c r="BI1013" i="2"/>
  <c r="BH1013" i="2"/>
  <c r="BG1013" i="2"/>
  <c r="BE1013" i="2"/>
  <c r="BD1013" i="2"/>
  <c r="BC1013" i="2"/>
  <c r="BB1013" i="2"/>
  <c r="BA1013" i="2"/>
  <c r="AZ1013" i="2"/>
  <c r="AY1013" i="2"/>
  <c r="AW1013" i="2"/>
  <c r="AV1013" i="2"/>
  <c r="AU1013" i="2"/>
  <c r="AT1013" i="2"/>
  <c r="AS1013" i="2"/>
  <c r="AR1013" i="2"/>
  <c r="AQ1013" i="2"/>
  <c r="AO1013" i="2"/>
  <c r="AN1013" i="2"/>
  <c r="AM1013" i="2"/>
  <c r="AL1013" i="2"/>
  <c r="AK1013" i="2"/>
  <c r="AJ1013" i="2"/>
  <c r="AI1013" i="2"/>
  <c r="AG1013" i="2"/>
  <c r="AF1013" i="2"/>
  <c r="AE1013" i="2"/>
  <c r="AD1013" i="2"/>
  <c r="AC1013" i="2"/>
  <c r="AB1013" i="2"/>
  <c r="AA1013" i="2"/>
  <c r="W1013" i="2"/>
  <c r="DO1012" i="2"/>
  <c r="DI1012" i="2"/>
  <c r="DC1012" i="2"/>
  <c r="CW1012" i="2"/>
  <c r="CQ1012" i="2"/>
  <c r="CK1012" i="2"/>
  <c r="CE1012" i="2"/>
  <c r="CD1012" i="2"/>
  <c r="CC1012" i="2"/>
  <c r="CB1012" i="2"/>
  <c r="CA1012" i="2"/>
  <c r="BY1012" i="2"/>
  <c r="BS1012" i="2"/>
  <c r="BM1012" i="2"/>
  <c r="BL1012" i="2"/>
  <c r="BK1012" i="2"/>
  <c r="BJ1012" i="2"/>
  <c r="BI1012" i="2"/>
  <c r="BH1012" i="2"/>
  <c r="BG1012" i="2"/>
  <c r="BE1012" i="2"/>
  <c r="BD1012" i="2"/>
  <c r="BC1012" i="2"/>
  <c r="BB1012" i="2"/>
  <c r="BA1012" i="2"/>
  <c r="AZ1012" i="2"/>
  <c r="AY1012" i="2"/>
  <c r="AW1012" i="2"/>
  <c r="AV1012" i="2"/>
  <c r="AU1012" i="2"/>
  <c r="AT1012" i="2"/>
  <c r="AS1012" i="2"/>
  <c r="AR1012" i="2"/>
  <c r="AQ1012" i="2"/>
  <c r="AO1012" i="2"/>
  <c r="AN1012" i="2"/>
  <c r="AM1012" i="2"/>
  <c r="AL1012" i="2"/>
  <c r="AK1012" i="2"/>
  <c r="AJ1012" i="2"/>
  <c r="AI1012" i="2"/>
  <c r="AG1012" i="2"/>
  <c r="W1012" i="2"/>
  <c r="DO1011" i="2"/>
  <c r="DI1011" i="2"/>
  <c r="DC1011" i="2"/>
  <c r="CW1011" i="2"/>
  <c r="CQ1011" i="2"/>
  <c r="CK1011" i="2"/>
  <c r="CE1011" i="2"/>
  <c r="CD1011" i="2"/>
  <c r="CC1011" i="2"/>
  <c r="CB1011" i="2"/>
  <c r="CA1011" i="2"/>
  <c r="BY1011" i="2"/>
  <c r="BS1011" i="2"/>
  <c r="BM1011" i="2"/>
  <c r="BL1011" i="2"/>
  <c r="BK1011" i="2"/>
  <c r="BJ1011" i="2"/>
  <c r="BI1011" i="2"/>
  <c r="BH1011" i="2"/>
  <c r="BG1011" i="2"/>
  <c r="BE1011" i="2"/>
  <c r="BD1011" i="2"/>
  <c r="BC1011" i="2"/>
  <c r="BB1011" i="2"/>
  <c r="BA1011" i="2"/>
  <c r="AZ1011" i="2"/>
  <c r="AY1011" i="2"/>
  <c r="AW1011" i="2"/>
  <c r="AV1011" i="2"/>
  <c r="AU1011" i="2"/>
  <c r="AT1011" i="2"/>
  <c r="AS1011" i="2"/>
  <c r="AR1011" i="2"/>
  <c r="AQ1011" i="2"/>
  <c r="AO1011" i="2"/>
  <c r="AN1011" i="2"/>
  <c r="AM1011" i="2"/>
  <c r="AL1011" i="2"/>
  <c r="AK1011" i="2"/>
  <c r="AJ1011" i="2"/>
  <c r="AI1011" i="2"/>
  <c r="AG1011" i="2"/>
  <c r="W1011" i="2"/>
  <c r="DO1010" i="2"/>
  <c r="DN1010" i="2"/>
  <c r="DM1010" i="2"/>
  <c r="DL1010" i="2"/>
  <c r="DK1010" i="2"/>
  <c r="DI1010" i="2"/>
  <c r="DH1010" i="2"/>
  <c r="DG1010" i="2"/>
  <c r="DF1010" i="2"/>
  <c r="DE1010" i="2"/>
  <c r="DC1010" i="2"/>
  <c r="DB1010" i="2"/>
  <c r="DA1010" i="2"/>
  <c r="CZ1010" i="2"/>
  <c r="CY1010" i="2"/>
  <c r="CW1010" i="2"/>
  <c r="CV1010" i="2"/>
  <c r="CU1010" i="2"/>
  <c r="CT1010" i="2"/>
  <c r="CS1010" i="2"/>
  <c r="CQ1010" i="2"/>
  <c r="CP1010" i="2"/>
  <c r="CO1010" i="2"/>
  <c r="CN1010" i="2"/>
  <c r="CM1010" i="2"/>
  <c r="CK1010" i="2"/>
  <c r="CJ1010" i="2"/>
  <c r="CI1010" i="2"/>
  <c r="CH1010" i="2"/>
  <c r="CG1010" i="2"/>
  <c r="CE1010" i="2"/>
  <c r="CD1010" i="2"/>
  <c r="CC1010" i="2"/>
  <c r="CB1010" i="2"/>
  <c r="CA1010" i="2"/>
  <c r="BY1010" i="2"/>
  <c r="BX1010" i="2"/>
  <c r="BW1010" i="2"/>
  <c r="BV1010" i="2"/>
  <c r="BU1010" i="2"/>
  <c r="BS1010" i="2"/>
  <c r="BR1010" i="2"/>
  <c r="BQ1010" i="2"/>
  <c r="BP1010" i="2"/>
  <c r="BO1010" i="2"/>
  <c r="BM1010" i="2"/>
  <c r="BL1010" i="2"/>
  <c r="BK1010" i="2"/>
  <c r="BJ1010" i="2"/>
  <c r="BI1010" i="2"/>
  <c r="BH1010" i="2"/>
  <c r="BG1010" i="2"/>
  <c r="BE1010" i="2"/>
  <c r="BD1010" i="2"/>
  <c r="BC1010" i="2"/>
  <c r="BB1010" i="2"/>
  <c r="BA1010" i="2"/>
  <c r="AZ1010" i="2"/>
  <c r="AY1010" i="2"/>
  <c r="AW1010" i="2"/>
  <c r="AV1010" i="2"/>
  <c r="AU1010" i="2"/>
  <c r="AT1010" i="2"/>
  <c r="AS1010" i="2"/>
  <c r="AR1010" i="2"/>
  <c r="AQ1010" i="2"/>
  <c r="AO1010" i="2"/>
  <c r="AN1010" i="2"/>
  <c r="AM1010" i="2"/>
  <c r="AL1010" i="2"/>
  <c r="AK1010" i="2"/>
  <c r="AJ1010" i="2"/>
  <c r="AI1010" i="2"/>
  <c r="AG1010" i="2"/>
  <c r="AF1010" i="2"/>
  <c r="AE1010" i="2"/>
  <c r="AD1010" i="2"/>
  <c r="AC1010" i="2"/>
  <c r="AB1010" i="2"/>
  <c r="AA1010" i="2"/>
  <c r="W1010" i="2"/>
  <c r="DO1009" i="2"/>
  <c r="DN1009" i="2"/>
  <c r="DM1009" i="2"/>
  <c r="DL1009" i="2"/>
  <c r="DK1009" i="2"/>
  <c r="DI1009" i="2"/>
  <c r="DH1009" i="2"/>
  <c r="DG1009" i="2"/>
  <c r="DF1009" i="2"/>
  <c r="DE1009" i="2"/>
  <c r="DC1009" i="2"/>
  <c r="DB1009" i="2"/>
  <c r="DA1009" i="2"/>
  <c r="CZ1009" i="2"/>
  <c r="CY1009" i="2"/>
  <c r="CW1009" i="2"/>
  <c r="CV1009" i="2"/>
  <c r="CU1009" i="2"/>
  <c r="CT1009" i="2"/>
  <c r="CS1009" i="2"/>
  <c r="CQ1009" i="2"/>
  <c r="CP1009" i="2"/>
  <c r="CO1009" i="2"/>
  <c r="CN1009" i="2"/>
  <c r="CM1009" i="2"/>
  <c r="CK1009" i="2"/>
  <c r="CJ1009" i="2"/>
  <c r="CI1009" i="2"/>
  <c r="CH1009" i="2"/>
  <c r="CG1009" i="2"/>
  <c r="CE1009" i="2"/>
  <c r="CD1009" i="2"/>
  <c r="CC1009" i="2"/>
  <c r="CB1009" i="2"/>
  <c r="CA1009" i="2"/>
  <c r="BY1009" i="2"/>
  <c r="BX1009" i="2"/>
  <c r="BW1009" i="2"/>
  <c r="BV1009" i="2"/>
  <c r="BU1009" i="2"/>
  <c r="BS1009" i="2"/>
  <c r="BR1009" i="2"/>
  <c r="BQ1009" i="2"/>
  <c r="BP1009" i="2"/>
  <c r="BO1009" i="2"/>
  <c r="BM1009" i="2"/>
  <c r="BL1009" i="2"/>
  <c r="BK1009" i="2"/>
  <c r="BJ1009" i="2"/>
  <c r="BI1009" i="2"/>
  <c r="BH1009" i="2"/>
  <c r="BG1009" i="2"/>
  <c r="BE1009" i="2"/>
  <c r="BD1009" i="2"/>
  <c r="BC1009" i="2"/>
  <c r="BB1009" i="2"/>
  <c r="BA1009" i="2"/>
  <c r="AZ1009" i="2"/>
  <c r="AY1009" i="2"/>
  <c r="AW1009" i="2"/>
  <c r="AV1009" i="2"/>
  <c r="AU1009" i="2"/>
  <c r="AT1009" i="2"/>
  <c r="AS1009" i="2"/>
  <c r="AR1009" i="2"/>
  <c r="AQ1009" i="2"/>
  <c r="AO1009" i="2"/>
  <c r="AN1009" i="2"/>
  <c r="AM1009" i="2"/>
  <c r="AL1009" i="2"/>
  <c r="AK1009" i="2"/>
  <c r="AJ1009" i="2"/>
  <c r="AI1009" i="2"/>
  <c r="AG1009" i="2"/>
  <c r="AF1009" i="2"/>
  <c r="AE1009" i="2"/>
  <c r="AD1009" i="2"/>
  <c r="AC1009" i="2"/>
  <c r="AB1009" i="2"/>
  <c r="AA1009" i="2"/>
  <c r="W1009" i="2"/>
  <c r="DO1008" i="2"/>
  <c r="DN1008" i="2"/>
  <c r="DM1008" i="2"/>
  <c r="DL1008" i="2"/>
  <c r="DK1008" i="2"/>
  <c r="DI1008" i="2"/>
  <c r="DH1008" i="2"/>
  <c r="DG1008" i="2"/>
  <c r="DF1008" i="2"/>
  <c r="DE1008" i="2"/>
  <c r="DC1008" i="2"/>
  <c r="DB1008" i="2"/>
  <c r="DA1008" i="2"/>
  <c r="CZ1008" i="2"/>
  <c r="CY1008" i="2"/>
  <c r="CW1008" i="2"/>
  <c r="CV1008" i="2"/>
  <c r="CU1008" i="2"/>
  <c r="CT1008" i="2"/>
  <c r="CS1008" i="2"/>
  <c r="CQ1008" i="2"/>
  <c r="CP1008" i="2"/>
  <c r="CO1008" i="2"/>
  <c r="CN1008" i="2"/>
  <c r="CM1008" i="2"/>
  <c r="CK1008" i="2"/>
  <c r="CJ1008" i="2"/>
  <c r="CI1008" i="2"/>
  <c r="CH1008" i="2"/>
  <c r="CG1008" i="2"/>
  <c r="CE1008" i="2"/>
  <c r="CD1008" i="2"/>
  <c r="CC1008" i="2"/>
  <c r="CB1008" i="2"/>
  <c r="CA1008" i="2"/>
  <c r="BY1008" i="2"/>
  <c r="BX1008" i="2"/>
  <c r="BW1008" i="2"/>
  <c r="BV1008" i="2"/>
  <c r="BU1008" i="2"/>
  <c r="BS1008" i="2"/>
  <c r="BR1008" i="2"/>
  <c r="BQ1008" i="2"/>
  <c r="BP1008" i="2"/>
  <c r="BO1008" i="2"/>
  <c r="BM1008" i="2"/>
  <c r="BL1008" i="2"/>
  <c r="BK1008" i="2"/>
  <c r="BJ1008" i="2"/>
  <c r="BI1008" i="2"/>
  <c r="BH1008" i="2"/>
  <c r="BG1008" i="2"/>
  <c r="BE1008" i="2"/>
  <c r="BD1008" i="2"/>
  <c r="BC1008" i="2"/>
  <c r="BB1008" i="2"/>
  <c r="BA1008" i="2"/>
  <c r="AZ1008" i="2"/>
  <c r="AY1008" i="2"/>
  <c r="AW1008" i="2"/>
  <c r="AV1008" i="2"/>
  <c r="AU1008" i="2"/>
  <c r="AT1008" i="2"/>
  <c r="AS1008" i="2"/>
  <c r="AR1008" i="2"/>
  <c r="AQ1008" i="2"/>
  <c r="AO1008" i="2"/>
  <c r="AN1008" i="2"/>
  <c r="AM1008" i="2"/>
  <c r="AL1008" i="2"/>
  <c r="AK1008" i="2"/>
  <c r="AJ1008" i="2"/>
  <c r="AI1008" i="2"/>
  <c r="AG1008" i="2"/>
  <c r="AF1008" i="2"/>
  <c r="AE1008" i="2"/>
  <c r="AD1008" i="2"/>
  <c r="AC1008" i="2"/>
  <c r="AB1008" i="2"/>
  <c r="AA1008" i="2"/>
  <c r="W1008" i="2"/>
  <c r="DO1007" i="2"/>
  <c r="DN1007" i="2"/>
  <c r="DM1007" i="2"/>
  <c r="DL1007" i="2"/>
  <c r="DK1007" i="2"/>
  <c r="DI1007" i="2"/>
  <c r="DH1007" i="2"/>
  <c r="DG1007" i="2"/>
  <c r="DF1007" i="2"/>
  <c r="DE1007" i="2"/>
  <c r="DC1007" i="2"/>
  <c r="DB1007" i="2"/>
  <c r="DA1007" i="2"/>
  <c r="CZ1007" i="2"/>
  <c r="CY1007" i="2"/>
  <c r="CW1007" i="2"/>
  <c r="CV1007" i="2"/>
  <c r="CU1007" i="2"/>
  <c r="CT1007" i="2"/>
  <c r="CS1007" i="2"/>
  <c r="CQ1007" i="2"/>
  <c r="CP1007" i="2"/>
  <c r="CO1007" i="2"/>
  <c r="CN1007" i="2"/>
  <c r="CM1007" i="2"/>
  <c r="CK1007" i="2"/>
  <c r="CJ1007" i="2"/>
  <c r="CI1007" i="2"/>
  <c r="CH1007" i="2"/>
  <c r="CG1007" i="2"/>
  <c r="CE1007" i="2"/>
  <c r="CD1007" i="2"/>
  <c r="CC1007" i="2"/>
  <c r="CB1007" i="2"/>
  <c r="CA1007" i="2"/>
  <c r="BY1007" i="2"/>
  <c r="BX1007" i="2"/>
  <c r="BW1007" i="2"/>
  <c r="BV1007" i="2"/>
  <c r="BU1007" i="2"/>
  <c r="BS1007" i="2"/>
  <c r="BR1007" i="2"/>
  <c r="BQ1007" i="2"/>
  <c r="BP1007" i="2"/>
  <c r="BO1007" i="2"/>
  <c r="BM1007" i="2"/>
  <c r="BL1007" i="2"/>
  <c r="BK1007" i="2"/>
  <c r="BJ1007" i="2"/>
  <c r="BI1007" i="2"/>
  <c r="BH1007" i="2"/>
  <c r="BG1007" i="2"/>
  <c r="BE1007" i="2"/>
  <c r="BD1007" i="2"/>
  <c r="BC1007" i="2"/>
  <c r="BB1007" i="2"/>
  <c r="BA1007" i="2"/>
  <c r="AZ1007" i="2"/>
  <c r="AY1007" i="2"/>
  <c r="AW1007" i="2"/>
  <c r="AV1007" i="2"/>
  <c r="AU1007" i="2"/>
  <c r="AT1007" i="2"/>
  <c r="AS1007" i="2"/>
  <c r="AR1007" i="2"/>
  <c r="AQ1007" i="2"/>
  <c r="AO1007" i="2"/>
  <c r="AN1007" i="2"/>
  <c r="AM1007" i="2"/>
  <c r="AL1007" i="2"/>
  <c r="AK1007" i="2"/>
  <c r="AJ1007" i="2"/>
  <c r="AI1007" i="2"/>
  <c r="AG1007" i="2"/>
  <c r="AF1007" i="2"/>
  <c r="AE1007" i="2"/>
  <c r="AD1007" i="2"/>
  <c r="AC1007" i="2"/>
  <c r="AB1007" i="2"/>
  <c r="AA1007" i="2"/>
  <c r="W1007" i="2"/>
  <c r="DO1006" i="2"/>
  <c r="DI1006" i="2"/>
  <c r="DC1006" i="2"/>
  <c r="CW1006" i="2"/>
  <c r="CQ1006" i="2"/>
  <c r="CK1006" i="2"/>
  <c r="CE1006" i="2"/>
  <c r="CD1006" i="2"/>
  <c r="CC1006" i="2"/>
  <c r="CB1006" i="2"/>
  <c r="CA1006" i="2"/>
  <c r="BY1006" i="2"/>
  <c r="BS1006" i="2"/>
  <c r="BM1006" i="2"/>
  <c r="BL1006" i="2"/>
  <c r="BK1006" i="2"/>
  <c r="BJ1006" i="2"/>
  <c r="BI1006" i="2"/>
  <c r="BH1006" i="2"/>
  <c r="BG1006" i="2"/>
  <c r="BE1006" i="2"/>
  <c r="BD1006" i="2"/>
  <c r="BC1006" i="2"/>
  <c r="BB1006" i="2"/>
  <c r="BA1006" i="2"/>
  <c r="AZ1006" i="2"/>
  <c r="AY1006" i="2"/>
  <c r="AW1006" i="2"/>
  <c r="AV1006" i="2"/>
  <c r="AU1006" i="2"/>
  <c r="AT1006" i="2"/>
  <c r="AS1006" i="2"/>
  <c r="AR1006" i="2"/>
  <c r="AQ1006" i="2"/>
  <c r="AO1006" i="2"/>
  <c r="AN1006" i="2"/>
  <c r="AM1006" i="2"/>
  <c r="AL1006" i="2"/>
  <c r="AK1006" i="2"/>
  <c r="AJ1006" i="2"/>
  <c r="AI1006" i="2"/>
  <c r="AG1006" i="2"/>
  <c r="W1006" i="2"/>
  <c r="DO1005" i="2"/>
  <c r="DI1005" i="2"/>
  <c r="DC1005" i="2"/>
  <c r="CW1005" i="2"/>
  <c r="CQ1005" i="2"/>
  <c r="CK1005" i="2"/>
  <c r="CE1005" i="2"/>
  <c r="CD1005" i="2"/>
  <c r="CC1005" i="2"/>
  <c r="CB1005" i="2"/>
  <c r="CA1005" i="2"/>
  <c r="BY1005" i="2"/>
  <c r="BS1005" i="2"/>
  <c r="BM1005" i="2"/>
  <c r="BL1005" i="2"/>
  <c r="BK1005" i="2"/>
  <c r="BJ1005" i="2"/>
  <c r="BI1005" i="2"/>
  <c r="BH1005" i="2"/>
  <c r="BG1005" i="2"/>
  <c r="BE1005" i="2"/>
  <c r="BD1005" i="2"/>
  <c r="BC1005" i="2"/>
  <c r="BB1005" i="2"/>
  <c r="BA1005" i="2"/>
  <c r="AZ1005" i="2"/>
  <c r="AY1005" i="2"/>
  <c r="AW1005" i="2"/>
  <c r="AV1005" i="2"/>
  <c r="AU1005" i="2"/>
  <c r="AT1005" i="2"/>
  <c r="AS1005" i="2"/>
  <c r="AR1005" i="2"/>
  <c r="AQ1005" i="2"/>
  <c r="AO1005" i="2"/>
  <c r="AN1005" i="2"/>
  <c r="AM1005" i="2"/>
  <c r="AL1005" i="2"/>
  <c r="AK1005" i="2"/>
  <c r="AJ1005" i="2"/>
  <c r="AI1005" i="2"/>
  <c r="AG1005" i="2"/>
  <c r="W1005" i="2"/>
  <c r="DO1004" i="2"/>
  <c r="DN1004" i="2"/>
  <c r="DM1004" i="2"/>
  <c r="DL1004" i="2"/>
  <c r="DK1004" i="2"/>
  <c r="DI1004" i="2"/>
  <c r="DH1004" i="2"/>
  <c r="DG1004" i="2"/>
  <c r="DF1004" i="2"/>
  <c r="DE1004" i="2"/>
  <c r="DC1004" i="2"/>
  <c r="DB1004" i="2"/>
  <c r="DA1004" i="2"/>
  <c r="CZ1004" i="2"/>
  <c r="CY1004" i="2"/>
  <c r="CW1004" i="2"/>
  <c r="CV1004" i="2"/>
  <c r="CU1004" i="2"/>
  <c r="CT1004" i="2"/>
  <c r="CS1004" i="2"/>
  <c r="CQ1004" i="2"/>
  <c r="CP1004" i="2"/>
  <c r="CO1004" i="2"/>
  <c r="CN1004" i="2"/>
  <c r="CM1004" i="2"/>
  <c r="CK1004" i="2"/>
  <c r="CJ1004" i="2"/>
  <c r="CI1004" i="2"/>
  <c r="CH1004" i="2"/>
  <c r="CG1004" i="2"/>
  <c r="CE1004" i="2"/>
  <c r="CD1004" i="2"/>
  <c r="CC1004" i="2"/>
  <c r="CB1004" i="2"/>
  <c r="CA1004" i="2"/>
  <c r="BY1004" i="2"/>
  <c r="BX1004" i="2"/>
  <c r="BW1004" i="2"/>
  <c r="BV1004" i="2"/>
  <c r="BU1004" i="2"/>
  <c r="BS1004" i="2"/>
  <c r="BR1004" i="2"/>
  <c r="BQ1004" i="2"/>
  <c r="BP1004" i="2"/>
  <c r="BO1004" i="2"/>
  <c r="BM1004" i="2"/>
  <c r="BL1004" i="2"/>
  <c r="BK1004" i="2"/>
  <c r="BJ1004" i="2"/>
  <c r="BI1004" i="2"/>
  <c r="BH1004" i="2"/>
  <c r="BG1004" i="2"/>
  <c r="BE1004" i="2"/>
  <c r="BD1004" i="2"/>
  <c r="BC1004" i="2"/>
  <c r="BB1004" i="2"/>
  <c r="BA1004" i="2"/>
  <c r="AZ1004" i="2"/>
  <c r="AY1004" i="2"/>
  <c r="AW1004" i="2"/>
  <c r="AV1004" i="2"/>
  <c r="AU1004" i="2"/>
  <c r="AT1004" i="2"/>
  <c r="AS1004" i="2"/>
  <c r="AR1004" i="2"/>
  <c r="AQ1004" i="2"/>
  <c r="AO1004" i="2"/>
  <c r="AN1004" i="2"/>
  <c r="AM1004" i="2"/>
  <c r="AL1004" i="2"/>
  <c r="AK1004" i="2"/>
  <c r="AJ1004" i="2"/>
  <c r="AI1004" i="2"/>
  <c r="AG1004" i="2"/>
  <c r="AF1004" i="2"/>
  <c r="AE1004" i="2"/>
  <c r="AD1004" i="2"/>
  <c r="AC1004" i="2"/>
  <c r="AB1004" i="2"/>
  <c r="AA1004" i="2"/>
  <c r="W1004" i="2"/>
  <c r="DO1003" i="2"/>
  <c r="DN1003" i="2"/>
  <c r="DM1003" i="2"/>
  <c r="DL1003" i="2"/>
  <c r="DK1003" i="2"/>
  <c r="DI1003" i="2"/>
  <c r="DH1003" i="2"/>
  <c r="DG1003" i="2"/>
  <c r="DF1003" i="2"/>
  <c r="DE1003" i="2"/>
  <c r="DC1003" i="2"/>
  <c r="DB1003" i="2"/>
  <c r="DA1003" i="2"/>
  <c r="CZ1003" i="2"/>
  <c r="CY1003" i="2"/>
  <c r="CW1003" i="2"/>
  <c r="CV1003" i="2"/>
  <c r="CU1003" i="2"/>
  <c r="CT1003" i="2"/>
  <c r="CS1003" i="2"/>
  <c r="CQ1003" i="2"/>
  <c r="CP1003" i="2"/>
  <c r="CO1003" i="2"/>
  <c r="CN1003" i="2"/>
  <c r="CM1003" i="2"/>
  <c r="CK1003" i="2"/>
  <c r="CJ1003" i="2"/>
  <c r="CI1003" i="2"/>
  <c r="CH1003" i="2"/>
  <c r="CG1003" i="2"/>
  <c r="CE1003" i="2"/>
  <c r="CD1003" i="2"/>
  <c r="CC1003" i="2"/>
  <c r="CB1003" i="2"/>
  <c r="CA1003" i="2"/>
  <c r="BY1003" i="2"/>
  <c r="BX1003" i="2"/>
  <c r="BW1003" i="2"/>
  <c r="BV1003" i="2"/>
  <c r="BU1003" i="2"/>
  <c r="BS1003" i="2"/>
  <c r="BR1003" i="2"/>
  <c r="BQ1003" i="2"/>
  <c r="BP1003" i="2"/>
  <c r="BO1003" i="2"/>
  <c r="BM1003" i="2"/>
  <c r="BL1003" i="2"/>
  <c r="BK1003" i="2"/>
  <c r="BJ1003" i="2"/>
  <c r="BI1003" i="2"/>
  <c r="BH1003" i="2"/>
  <c r="BG1003" i="2"/>
  <c r="BE1003" i="2"/>
  <c r="BD1003" i="2"/>
  <c r="BC1003" i="2"/>
  <c r="BB1003" i="2"/>
  <c r="BA1003" i="2"/>
  <c r="AZ1003" i="2"/>
  <c r="AY1003" i="2"/>
  <c r="AW1003" i="2"/>
  <c r="AV1003" i="2"/>
  <c r="AU1003" i="2"/>
  <c r="AT1003" i="2"/>
  <c r="AS1003" i="2"/>
  <c r="AR1003" i="2"/>
  <c r="AQ1003" i="2"/>
  <c r="AO1003" i="2"/>
  <c r="AN1003" i="2"/>
  <c r="AM1003" i="2"/>
  <c r="AL1003" i="2"/>
  <c r="AK1003" i="2"/>
  <c r="AJ1003" i="2"/>
  <c r="AI1003" i="2"/>
  <c r="AG1003" i="2"/>
  <c r="AF1003" i="2"/>
  <c r="AE1003" i="2"/>
  <c r="AD1003" i="2"/>
  <c r="AC1003" i="2"/>
  <c r="AB1003" i="2"/>
  <c r="AA1003" i="2"/>
  <c r="W1003" i="2"/>
  <c r="DO1002" i="2"/>
  <c r="DN1002" i="2"/>
  <c r="DM1002" i="2"/>
  <c r="DL1002" i="2"/>
  <c r="DK1002" i="2"/>
  <c r="DI1002" i="2"/>
  <c r="DH1002" i="2"/>
  <c r="DG1002" i="2"/>
  <c r="DF1002" i="2"/>
  <c r="DE1002" i="2"/>
  <c r="DC1002" i="2"/>
  <c r="DB1002" i="2"/>
  <c r="DA1002" i="2"/>
  <c r="CZ1002" i="2"/>
  <c r="CY1002" i="2"/>
  <c r="CW1002" i="2"/>
  <c r="CV1002" i="2"/>
  <c r="CU1002" i="2"/>
  <c r="CT1002" i="2"/>
  <c r="CS1002" i="2"/>
  <c r="CQ1002" i="2"/>
  <c r="CP1002" i="2"/>
  <c r="CO1002" i="2"/>
  <c r="CN1002" i="2"/>
  <c r="CM1002" i="2"/>
  <c r="CK1002" i="2"/>
  <c r="CJ1002" i="2"/>
  <c r="CI1002" i="2"/>
  <c r="CH1002" i="2"/>
  <c r="CG1002" i="2"/>
  <c r="CE1002" i="2"/>
  <c r="CD1002" i="2"/>
  <c r="CC1002" i="2"/>
  <c r="CB1002" i="2"/>
  <c r="CA1002" i="2"/>
  <c r="BY1002" i="2"/>
  <c r="BX1002" i="2"/>
  <c r="BW1002" i="2"/>
  <c r="BV1002" i="2"/>
  <c r="BU1002" i="2"/>
  <c r="BS1002" i="2"/>
  <c r="BR1002" i="2"/>
  <c r="BQ1002" i="2"/>
  <c r="BP1002" i="2"/>
  <c r="BO1002" i="2"/>
  <c r="BM1002" i="2"/>
  <c r="BL1002" i="2"/>
  <c r="BK1002" i="2"/>
  <c r="BJ1002" i="2"/>
  <c r="BI1002" i="2"/>
  <c r="BH1002" i="2"/>
  <c r="BG1002" i="2"/>
  <c r="BE1002" i="2"/>
  <c r="BD1002" i="2"/>
  <c r="BC1002" i="2"/>
  <c r="BB1002" i="2"/>
  <c r="BA1002" i="2"/>
  <c r="AZ1002" i="2"/>
  <c r="AY1002" i="2"/>
  <c r="AW1002" i="2"/>
  <c r="AV1002" i="2"/>
  <c r="AU1002" i="2"/>
  <c r="AT1002" i="2"/>
  <c r="AS1002" i="2"/>
  <c r="AR1002" i="2"/>
  <c r="AQ1002" i="2"/>
  <c r="AO1002" i="2"/>
  <c r="AN1002" i="2"/>
  <c r="AM1002" i="2"/>
  <c r="AL1002" i="2"/>
  <c r="AK1002" i="2"/>
  <c r="AJ1002" i="2"/>
  <c r="AI1002" i="2"/>
  <c r="AG1002" i="2"/>
  <c r="AF1002" i="2"/>
  <c r="AE1002" i="2"/>
  <c r="AD1002" i="2"/>
  <c r="AC1002" i="2"/>
  <c r="AB1002" i="2"/>
  <c r="AA1002" i="2"/>
  <c r="W1002" i="2"/>
  <c r="DO1001" i="2"/>
  <c r="DN1001" i="2"/>
  <c r="DM1001" i="2"/>
  <c r="DL1001" i="2"/>
  <c r="DK1001" i="2"/>
  <c r="DI1001" i="2"/>
  <c r="DH1001" i="2"/>
  <c r="DG1001" i="2"/>
  <c r="DF1001" i="2"/>
  <c r="DE1001" i="2"/>
  <c r="DC1001" i="2"/>
  <c r="DB1001" i="2"/>
  <c r="DA1001" i="2"/>
  <c r="CZ1001" i="2"/>
  <c r="CY1001" i="2"/>
  <c r="CW1001" i="2"/>
  <c r="CV1001" i="2"/>
  <c r="CU1001" i="2"/>
  <c r="CT1001" i="2"/>
  <c r="CS1001" i="2"/>
  <c r="CQ1001" i="2"/>
  <c r="CP1001" i="2"/>
  <c r="CO1001" i="2"/>
  <c r="CN1001" i="2"/>
  <c r="CM1001" i="2"/>
  <c r="CK1001" i="2"/>
  <c r="CJ1001" i="2"/>
  <c r="CI1001" i="2"/>
  <c r="CH1001" i="2"/>
  <c r="CG1001" i="2"/>
  <c r="CE1001" i="2"/>
  <c r="CD1001" i="2"/>
  <c r="CC1001" i="2"/>
  <c r="CB1001" i="2"/>
  <c r="CA1001" i="2"/>
  <c r="BY1001" i="2"/>
  <c r="BX1001" i="2"/>
  <c r="BW1001" i="2"/>
  <c r="BV1001" i="2"/>
  <c r="BU1001" i="2"/>
  <c r="BS1001" i="2"/>
  <c r="BR1001" i="2"/>
  <c r="BQ1001" i="2"/>
  <c r="BP1001" i="2"/>
  <c r="BO1001" i="2"/>
  <c r="BM1001" i="2"/>
  <c r="BL1001" i="2"/>
  <c r="BK1001" i="2"/>
  <c r="BJ1001" i="2"/>
  <c r="BI1001" i="2"/>
  <c r="BH1001" i="2"/>
  <c r="BG1001" i="2"/>
  <c r="BE1001" i="2"/>
  <c r="BD1001" i="2"/>
  <c r="BC1001" i="2"/>
  <c r="BB1001" i="2"/>
  <c r="BA1001" i="2"/>
  <c r="AZ1001" i="2"/>
  <c r="AY1001" i="2"/>
  <c r="AW1001" i="2"/>
  <c r="AV1001" i="2"/>
  <c r="AU1001" i="2"/>
  <c r="AT1001" i="2"/>
  <c r="AS1001" i="2"/>
  <c r="AR1001" i="2"/>
  <c r="AQ1001" i="2"/>
  <c r="AO1001" i="2"/>
  <c r="AN1001" i="2"/>
  <c r="AM1001" i="2"/>
  <c r="AL1001" i="2"/>
  <c r="AK1001" i="2"/>
  <c r="AJ1001" i="2"/>
  <c r="AI1001" i="2"/>
  <c r="AG1001" i="2"/>
  <c r="AF1001" i="2"/>
  <c r="AE1001" i="2"/>
  <c r="AD1001" i="2"/>
  <c r="AC1001" i="2"/>
  <c r="AB1001" i="2"/>
  <c r="AA1001" i="2"/>
  <c r="W1001" i="2"/>
  <c r="DO1000" i="2"/>
  <c r="DI1000" i="2"/>
  <c r="DC1000" i="2"/>
  <c r="CW1000" i="2"/>
  <c r="CQ1000" i="2"/>
  <c r="CK1000" i="2"/>
  <c r="CE1000" i="2"/>
  <c r="CD1000" i="2"/>
  <c r="CC1000" i="2"/>
  <c r="CB1000" i="2"/>
  <c r="CA1000" i="2"/>
  <c r="BY1000" i="2"/>
  <c r="BS1000" i="2"/>
  <c r="BM1000" i="2"/>
  <c r="BL1000" i="2"/>
  <c r="BK1000" i="2"/>
  <c r="BJ1000" i="2"/>
  <c r="BI1000" i="2"/>
  <c r="BH1000" i="2"/>
  <c r="BG1000" i="2"/>
  <c r="BE1000" i="2"/>
  <c r="BD1000" i="2"/>
  <c r="BC1000" i="2"/>
  <c r="BB1000" i="2"/>
  <c r="BA1000" i="2"/>
  <c r="AZ1000" i="2"/>
  <c r="AY1000" i="2"/>
  <c r="AW1000" i="2"/>
  <c r="AV1000" i="2"/>
  <c r="AU1000" i="2"/>
  <c r="AT1000" i="2"/>
  <c r="AS1000" i="2"/>
  <c r="AR1000" i="2"/>
  <c r="AQ1000" i="2"/>
  <c r="AO1000" i="2"/>
  <c r="AN1000" i="2"/>
  <c r="AM1000" i="2"/>
  <c r="AL1000" i="2"/>
  <c r="AK1000" i="2"/>
  <c r="AJ1000" i="2"/>
  <c r="AI1000" i="2"/>
  <c r="AG1000" i="2"/>
  <c r="W1000" i="2"/>
  <c r="DO999" i="2"/>
  <c r="DI999" i="2"/>
  <c r="DC999" i="2"/>
  <c r="CW999" i="2"/>
  <c r="CQ999" i="2"/>
  <c r="CK999" i="2"/>
  <c r="CE999" i="2"/>
  <c r="CD999" i="2"/>
  <c r="CC999" i="2"/>
  <c r="CB999" i="2"/>
  <c r="CA999" i="2"/>
  <c r="BY999" i="2"/>
  <c r="BS999" i="2"/>
  <c r="BM999" i="2"/>
  <c r="BL999" i="2"/>
  <c r="BK999" i="2"/>
  <c r="BJ999" i="2"/>
  <c r="BI999" i="2"/>
  <c r="BH999" i="2"/>
  <c r="BG999" i="2"/>
  <c r="BE999" i="2"/>
  <c r="BD999" i="2"/>
  <c r="BC999" i="2"/>
  <c r="BB999" i="2"/>
  <c r="BA999" i="2"/>
  <c r="AZ999" i="2"/>
  <c r="AY999" i="2"/>
  <c r="AW999" i="2"/>
  <c r="AV999" i="2"/>
  <c r="AU999" i="2"/>
  <c r="AT999" i="2"/>
  <c r="AS999" i="2"/>
  <c r="AR999" i="2"/>
  <c r="AQ999" i="2"/>
  <c r="AO999" i="2"/>
  <c r="AN999" i="2"/>
  <c r="AM999" i="2"/>
  <c r="AL999" i="2"/>
  <c r="AK999" i="2"/>
  <c r="AJ999" i="2"/>
  <c r="AI999" i="2"/>
  <c r="AG999" i="2"/>
  <c r="W999" i="2"/>
  <c r="DO998" i="2"/>
  <c r="DN998" i="2"/>
  <c r="DM998" i="2"/>
  <c r="DL998" i="2"/>
  <c r="DK998" i="2"/>
  <c r="DI998" i="2"/>
  <c r="DH998" i="2"/>
  <c r="DG998" i="2"/>
  <c r="DF998" i="2"/>
  <c r="DE998" i="2"/>
  <c r="DC998" i="2"/>
  <c r="DB998" i="2"/>
  <c r="DA998" i="2"/>
  <c r="CZ998" i="2"/>
  <c r="CY998" i="2"/>
  <c r="CW998" i="2"/>
  <c r="CV998" i="2"/>
  <c r="CU998" i="2"/>
  <c r="CT998" i="2"/>
  <c r="CS998" i="2"/>
  <c r="CQ998" i="2"/>
  <c r="CP998" i="2"/>
  <c r="CO998" i="2"/>
  <c r="CN998" i="2"/>
  <c r="CM998" i="2"/>
  <c r="CK998" i="2"/>
  <c r="CJ998" i="2"/>
  <c r="CI998" i="2"/>
  <c r="CH998" i="2"/>
  <c r="CG998" i="2"/>
  <c r="CE998" i="2"/>
  <c r="CD998" i="2"/>
  <c r="CC998" i="2"/>
  <c r="CB998" i="2"/>
  <c r="CA998" i="2"/>
  <c r="BY998" i="2"/>
  <c r="BX998" i="2"/>
  <c r="BW998" i="2"/>
  <c r="BV998" i="2"/>
  <c r="BU998" i="2"/>
  <c r="BS998" i="2"/>
  <c r="BR998" i="2"/>
  <c r="BQ998" i="2"/>
  <c r="BP998" i="2"/>
  <c r="BO998" i="2"/>
  <c r="BM998" i="2"/>
  <c r="BL998" i="2"/>
  <c r="BK998" i="2"/>
  <c r="BJ998" i="2"/>
  <c r="BI998" i="2"/>
  <c r="BH998" i="2"/>
  <c r="BG998" i="2"/>
  <c r="BE998" i="2"/>
  <c r="BD998" i="2"/>
  <c r="BC998" i="2"/>
  <c r="BB998" i="2"/>
  <c r="BA998" i="2"/>
  <c r="AZ998" i="2"/>
  <c r="AY998" i="2"/>
  <c r="AW998" i="2"/>
  <c r="AV998" i="2"/>
  <c r="AU998" i="2"/>
  <c r="AT998" i="2"/>
  <c r="AS998" i="2"/>
  <c r="AR998" i="2"/>
  <c r="AQ998" i="2"/>
  <c r="AO998" i="2"/>
  <c r="AN998" i="2"/>
  <c r="AM998" i="2"/>
  <c r="AL998" i="2"/>
  <c r="AK998" i="2"/>
  <c r="AJ998" i="2"/>
  <c r="AI998" i="2"/>
  <c r="AG998" i="2"/>
  <c r="AF998" i="2"/>
  <c r="AE998" i="2"/>
  <c r="AD998" i="2"/>
  <c r="AC998" i="2"/>
  <c r="AB998" i="2"/>
  <c r="AA998" i="2"/>
  <c r="W998" i="2"/>
  <c r="DO997" i="2"/>
  <c r="DN997" i="2"/>
  <c r="DM997" i="2"/>
  <c r="DL997" i="2"/>
  <c r="DK997" i="2"/>
  <c r="DI997" i="2"/>
  <c r="DH997" i="2"/>
  <c r="DG997" i="2"/>
  <c r="DF997" i="2"/>
  <c r="DE997" i="2"/>
  <c r="DC997" i="2"/>
  <c r="DB997" i="2"/>
  <c r="DA997" i="2"/>
  <c r="CZ997" i="2"/>
  <c r="CY997" i="2"/>
  <c r="CW997" i="2"/>
  <c r="CV997" i="2"/>
  <c r="CU997" i="2"/>
  <c r="CT997" i="2"/>
  <c r="CS997" i="2"/>
  <c r="CQ997" i="2"/>
  <c r="CP997" i="2"/>
  <c r="CO997" i="2"/>
  <c r="CN997" i="2"/>
  <c r="CM997" i="2"/>
  <c r="CK997" i="2"/>
  <c r="CJ997" i="2"/>
  <c r="CI997" i="2"/>
  <c r="CH997" i="2"/>
  <c r="CG997" i="2"/>
  <c r="CE997" i="2"/>
  <c r="CD997" i="2"/>
  <c r="CC997" i="2"/>
  <c r="CB997" i="2"/>
  <c r="CA997" i="2"/>
  <c r="BY997" i="2"/>
  <c r="BX997" i="2"/>
  <c r="BW997" i="2"/>
  <c r="BV997" i="2"/>
  <c r="BU997" i="2"/>
  <c r="BS997" i="2"/>
  <c r="BR997" i="2"/>
  <c r="BQ997" i="2"/>
  <c r="BP997" i="2"/>
  <c r="BO997" i="2"/>
  <c r="BM997" i="2"/>
  <c r="BL997" i="2"/>
  <c r="BK997" i="2"/>
  <c r="BJ997" i="2"/>
  <c r="BI997" i="2"/>
  <c r="BH997" i="2"/>
  <c r="BG997" i="2"/>
  <c r="BE997" i="2"/>
  <c r="BD997" i="2"/>
  <c r="BC997" i="2"/>
  <c r="BB997" i="2"/>
  <c r="BA997" i="2"/>
  <c r="AZ997" i="2"/>
  <c r="AY997" i="2"/>
  <c r="AW997" i="2"/>
  <c r="AV997" i="2"/>
  <c r="AU997" i="2"/>
  <c r="AT997" i="2"/>
  <c r="AS997" i="2"/>
  <c r="AR997" i="2"/>
  <c r="AQ997" i="2"/>
  <c r="AO997" i="2"/>
  <c r="AN997" i="2"/>
  <c r="AM997" i="2"/>
  <c r="AL997" i="2"/>
  <c r="AK997" i="2"/>
  <c r="AJ997" i="2"/>
  <c r="AI997" i="2"/>
  <c r="AG997" i="2"/>
  <c r="AF997" i="2"/>
  <c r="AE997" i="2"/>
  <c r="AD997" i="2"/>
  <c r="AC997" i="2"/>
  <c r="AB997" i="2"/>
  <c r="AA997" i="2"/>
  <c r="W997" i="2"/>
  <c r="DO996" i="2"/>
  <c r="DN996" i="2"/>
  <c r="DM996" i="2"/>
  <c r="DL996" i="2"/>
  <c r="DK996" i="2"/>
  <c r="DI996" i="2"/>
  <c r="DH996" i="2"/>
  <c r="DG996" i="2"/>
  <c r="DF996" i="2"/>
  <c r="DE996" i="2"/>
  <c r="DC996" i="2"/>
  <c r="DB996" i="2"/>
  <c r="DA996" i="2"/>
  <c r="CZ996" i="2"/>
  <c r="CY996" i="2"/>
  <c r="CW996" i="2"/>
  <c r="CV996" i="2"/>
  <c r="CU996" i="2"/>
  <c r="CT996" i="2"/>
  <c r="CS996" i="2"/>
  <c r="CQ996" i="2"/>
  <c r="CP996" i="2"/>
  <c r="CO996" i="2"/>
  <c r="CN996" i="2"/>
  <c r="CM996" i="2"/>
  <c r="CK996" i="2"/>
  <c r="CJ996" i="2"/>
  <c r="CI996" i="2"/>
  <c r="CH996" i="2"/>
  <c r="CG996" i="2"/>
  <c r="CE996" i="2"/>
  <c r="CD996" i="2"/>
  <c r="CC996" i="2"/>
  <c r="CB996" i="2"/>
  <c r="CA996" i="2"/>
  <c r="BY996" i="2"/>
  <c r="BX996" i="2"/>
  <c r="BW996" i="2"/>
  <c r="BV996" i="2"/>
  <c r="BU996" i="2"/>
  <c r="BS996" i="2"/>
  <c r="BR996" i="2"/>
  <c r="BQ996" i="2"/>
  <c r="BP996" i="2"/>
  <c r="BO996" i="2"/>
  <c r="BM996" i="2"/>
  <c r="BL996" i="2"/>
  <c r="BK996" i="2"/>
  <c r="BJ996" i="2"/>
  <c r="BI996" i="2"/>
  <c r="BH996" i="2"/>
  <c r="BG996" i="2"/>
  <c r="BE996" i="2"/>
  <c r="BD996" i="2"/>
  <c r="BC996" i="2"/>
  <c r="BB996" i="2"/>
  <c r="BA996" i="2"/>
  <c r="AZ996" i="2"/>
  <c r="AY996" i="2"/>
  <c r="AW996" i="2"/>
  <c r="AV996" i="2"/>
  <c r="AU996" i="2"/>
  <c r="AT996" i="2"/>
  <c r="AS996" i="2"/>
  <c r="AR996" i="2"/>
  <c r="AQ996" i="2"/>
  <c r="AO996" i="2"/>
  <c r="AN996" i="2"/>
  <c r="AM996" i="2"/>
  <c r="AL996" i="2"/>
  <c r="AK996" i="2"/>
  <c r="AJ996" i="2"/>
  <c r="AI996" i="2"/>
  <c r="AG996" i="2"/>
  <c r="AF996" i="2"/>
  <c r="AE996" i="2"/>
  <c r="AD996" i="2"/>
  <c r="AC996" i="2"/>
  <c r="AB996" i="2"/>
  <c r="AA996" i="2"/>
  <c r="W996" i="2"/>
  <c r="DO995" i="2"/>
  <c r="DN995" i="2"/>
  <c r="DM995" i="2"/>
  <c r="DL995" i="2"/>
  <c r="DK995" i="2"/>
  <c r="DI995" i="2"/>
  <c r="DH995" i="2"/>
  <c r="DG995" i="2"/>
  <c r="DF995" i="2"/>
  <c r="DE995" i="2"/>
  <c r="DC995" i="2"/>
  <c r="DB995" i="2"/>
  <c r="DA995" i="2"/>
  <c r="CZ995" i="2"/>
  <c r="CY995" i="2"/>
  <c r="CW995" i="2"/>
  <c r="CV995" i="2"/>
  <c r="CU995" i="2"/>
  <c r="CT995" i="2"/>
  <c r="CS995" i="2"/>
  <c r="CQ995" i="2"/>
  <c r="CP995" i="2"/>
  <c r="CO995" i="2"/>
  <c r="CN995" i="2"/>
  <c r="CM995" i="2"/>
  <c r="CK995" i="2"/>
  <c r="CJ995" i="2"/>
  <c r="CI995" i="2"/>
  <c r="CH995" i="2"/>
  <c r="CG995" i="2"/>
  <c r="CE995" i="2"/>
  <c r="CD995" i="2"/>
  <c r="CC995" i="2"/>
  <c r="CB995" i="2"/>
  <c r="CA995" i="2"/>
  <c r="BY995" i="2"/>
  <c r="BX995" i="2"/>
  <c r="BW995" i="2"/>
  <c r="BV995" i="2"/>
  <c r="BU995" i="2"/>
  <c r="BS995" i="2"/>
  <c r="BR995" i="2"/>
  <c r="BQ995" i="2"/>
  <c r="BP995" i="2"/>
  <c r="BO995" i="2"/>
  <c r="BM995" i="2"/>
  <c r="BL995" i="2"/>
  <c r="BK995" i="2"/>
  <c r="BJ995" i="2"/>
  <c r="BI995" i="2"/>
  <c r="BH995" i="2"/>
  <c r="BG995" i="2"/>
  <c r="BE995" i="2"/>
  <c r="BD995" i="2"/>
  <c r="BC995" i="2"/>
  <c r="BB995" i="2"/>
  <c r="BA995" i="2"/>
  <c r="AZ995" i="2"/>
  <c r="AY995" i="2"/>
  <c r="AW995" i="2"/>
  <c r="AV995" i="2"/>
  <c r="AU995" i="2"/>
  <c r="AT995" i="2"/>
  <c r="AS995" i="2"/>
  <c r="AR995" i="2"/>
  <c r="AQ995" i="2"/>
  <c r="AO995" i="2"/>
  <c r="AN995" i="2"/>
  <c r="AM995" i="2"/>
  <c r="AL995" i="2"/>
  <c r="AK995" i="2"/>
  <c r="AJ995" i="2"/>
  <c r="AI995" i="2"/>
  <c r="AG995" i="2"/>
  <c r="AF995" i="2"/>
  <c r="AE995" i="2"/>
  <c r="AD995" i="2"/>
  <c r="AC995" i="2"/>
  <c r="AB995" i="2"/>
  <c r="AA995" i="2"/>
  <c r="W995" i="2"/>
  <c r="DO994" i="2"/>
  <c r="DI994" i="2"/>
  <c r="DC994" i="2"/>
  <c r="CW994" i="2"/>
  <c r="CQ994" i="2"/>
  <c r="CK994" i="2"/>
  <c r="CE994" i="2"/>
  <c r="CD994" i="2"/>
  <c r="CC994" i="2"/>
  <c r="CB994" i="2"/>
  <c r="CA994" i="2"/>
  <c r="BY994" i="2"/>
  <c r="BS994" i="2"/>
  <c r="BM994" i="2"/>
  <c r="BL994" i="2"/>
  <c r="BK994" i="2"/>
  <c r="BJ994" i="2"/>
  <c r="BI994" i="2"/>
  <c r="BH994" i="2"/>
  <c r="BG994" i="2"/>
  <c r="BE994" i="2"/>
  <c r="BD994" i="2"/>
  <c r="BC994" i="2"/>
  <c r="BB994" i="2"/>
  <c r="BA994" i="2"/>
  <c r="AZ994" i="2"/>
  <c r="AY994" i="2"/>
  <c r="AW994" i="2"/>
  <c r="AV994" i="2"/>
  <c r="AU994" i="2"/>
  <c r="AT994" i="2"/>
  <c r="AS994" i="2"/>
  <c r="AR994" i="2"/>
  <c r="AQ994" i="2"/>
  <c r="AO994" i="2"/>
  <c r="AN994" i="2"/>
  <c r="AM994" i="2"/>
  <c r="AL994" i="2"/>
  <c r="AK994" i="2"/>
  <c r="AJ994" i="2"/>
  <c r="AI994" i="2"/>
  <c r="AG994" i="2"/>
  <c r="W994" i="2"/>
  <c r="DO993" i="2"/>
  <c r="DI993" i="2"/>
  <c r="DC993" i="2"/>
  <c r="CW993" i="2"/>
  <c r="CQ993" i="2"/>
  <c r="CK993" i="2"/>
  <c r="CE993" i="2"/>
  <c r="CD993" i="2"/>
  <c r="CC993" i="2"/>
  <c r="CB993" i="2"/>
  <c r="CA993" i="2"/>
  <c r="BY993" i="2"/>
  <c r="DS48" i="2" s="1"/>
  <c r="BS993" i="2"/>
  <c r="BM993" i="2"/>
  <c r="BL993" i="2"/>
  <c r="BK993" i="2"/>
  <c r="BJ993" i="2"/>
  <c r="BI993" i="2"/>
  <c r="BH993" i="2"/>
  <c r="BG993" i="2"/>
  <c r="BE993" i="2"/>
  <c r="BD993" i="2"/>
  <c r="BC993" i="2"/>
  <c r="BB993" i="2"/>
  <c r="BA993" i="2"/>
  <c r="AZ993" i="2"/>
  <c r="AY993" i="2"/>
  <c r="AW993" i="2"/>
  <c r="AV993" i="2"/>
  <c r="AU993" i="2"/>
  <c r="AT993" i="2"/>
  <c r="AS993" i="2"/>
  <c r="AR993" i="2"/>
  <c r="AQ993" i="2"/>
  <c r="AO993" i="2"/>
  <c r="AN993" i="2"/>
  <c r="AM993" i="2"/>
  <c r="AL993" i="2"/>
  <c r="AK993" i="2"/>
  <c r="AJ993" i="2"/>
  <c r="AI993" i="2"/>
  <c r="AG993" i="2"/>
  <c r="W993" i="2"/>
  <c r="DO992" i="2"/>
  <c r="DN992" i="2"/>
  <c r="DM992" i="2"/>
  <c r="DL992" i="2"/>
  <c r="DK992" i="2"/>
  <c r="DI992" i="2"/>
  <c r="DH992" i="2"/>
  <c r="DG992" i="2"/>
  <c r="DF992" i="2"/>
  <c r="DE992" i="2"/>
  <c r="DC992" i="2"/>
  <c r="DB992" i="2"/>
  <c r="DA992" i="2"/>
  <c r="CZ992" i="2"/>
  <c r="CY992" i="2"/>
  <c r="CW992" i="2"/>
  <c r="CV992" i="2"/>
  <c r="CU992" i="2"/>
  <c r="CT992" i="2"/>
  <c r="CS992" i="2"/>
  <c r="CQ992" i="2"/>
  <c r="CP992" i="2"/>
  <c r="CO992" i="2"/>
  <c r="CN992" i="2"/>
  <c r="CM992" i="2"/>
  <c r="CK992" i="2"/>
  <c r="CJ992" i="2"/>
  <c r="CI992" i="2"/>
  <c r="CH992" i="2"/>
  <c r="CG992" i="2"/>
  <c r="CE992" i="2"/>
  <c r="CD992" i="2"/>
  <c r="CC992" i="2"/>
  <c r="CB992" i="2"/>
  <c r="CA992" i="2"/>
  <c r="BY992" i="2"/>
  <c r="BX992" i="2"/>
  <c r="BW992" i="2"/>
  <c r="BV992" i="2"/>
  <c r="BU992" i="2"/>
  <c r="BS992" i="2"/>
  <c r="BR992" i="2"/>
  <c r="BQ992" i="2"/>
  <c r="BP992" i="2"/>
  <c r="BO992" i="2"/>
  <c r="BM992" i="2"/>
  <c r="BL992" i="2"/>
  <c r="BK992" i="2"/>
  <c r="BJ992" i="2"/>
  <c r="BI992" i="2"/>
  <c r="BH992" i="2"/>
  <c r="BG992" i="2"/>
  <c r="BE992" i="2"/>
  <c r="BD992" i="2"/>
  <c r="BC992" i="2"/>
  <c r="BB992" i="2"/>
  <c r="BA992" i="2"/>
  <c r="AZ992" i="2"/>
  <c r="AY992" i="2"/>
  <c r="AW992" i="2"/>
  <c r="AV992" i="2"/>
  <c r="AU992" i="2"/>
  <c r="AT992" i="2"/>
  <c r="AS992" i="2"/>
  <c r="AR992" i="2"/>
  <c r="AQ992" i="2"/>
  <c r="AO992" i="2"/>
  <c r="AN992" i="2"/>
  <c r="AM992" i="2"/>
  <c r="AL992" i="2"/>
  <c r="AK992" i="2"/>
  <c r="AJ992" i="2"/>
  <c r="AI992" i="2"/>
  <c r="AG992" i="2"/>
  <c r="AF992" i="2"/>
  <c r="AE992" i="2"/>
  <c r="AD992" i="2"/>
  <c r="AC992" i="2"/>
  <c r="AB992" i="2"/>
  <c r="AA992" i="2"/>
  <c r="W992" i="2"/>
  <c r="DO991" i="2"/>
  <c r="DN991" i="2"/>
  <c r="DM991" i="2"/>
  <c r="DL991" i="2"/>
  <c r="DK991" i="2"/>
  <c r="DI991" i="2"/>
  <c r="DH991" i="2"/>
  <c r="DG991" i="2"/>
  <c r="DF991" i="2"/>
  <c r="DE991" i="2"/>
  <c r="DC991" i="2"/>
  <c r="DB991" i="2"/>
  <c r="DA991" i="2"/>
  <c r="CZ991" i="2"/>
  <c r="CY991" i="2"/>
  <c r="CW991" i="2"/>
  <c r="CV991" i="2"/>
  <c r="CU991" i="2"/>
  <c r="CT991" i="2"/>
  <c r="CS991" i="2"/>
  <c r="CQ991" i="2"/>
  <c r="CP991" i="2"/>
  <c r="CO991" i="2"/>
  <c r="CN991" i="2"/>
  <c r="CM991" i="2"/>
  <c r="CK991" i="2"/>
  <c r="CJ991" i="2"/>
  <c r="CI991" i="2"/>
  <c r="CH991" i="2"/>
  <c r="CG991" i="2"/>
  <c r="CE991" i="2"/>
  <c r="CD991" i="2"/>
  <c r="CC991" i="2"/>
  <c r="CB991" i="2"/>
  <c r="CA991" i="2"/>
  <c r="BY991" i="2"/>
  <c r="BX991" i="2"/>
  <c r="BW991" i="2"/>
  <c r="BV991" i="2"/>
  <c r="BU991" i="2"/>
  <c r="BS991" i="2"/>
  <c r="BR991" i="2"/>
  <c r="BQ991" i="2"/>
  <c r="BP991" i="2"/>
  <c r="BO991" i="2"/>
  <c r="BM991" i="2"/>
  <c r="BL991" i="2"/>
  <c r="BK991" i="2"/>
  <c r="BJ991" i="2"/>
  <c r="BI991" i="2"/>
  <c r="BH991" i="2"/>
  <c r="BG991" i="2"/>
  <c r="BE991" i="2"/>
  <c r="BD991" i="2"/>
  <c r="BC991" i="2"/>
  <c r="BB991" i="2"/>
  <c r="BA991" i="2"/>
  <c r="AZ991" i="2"/>
  <c r="AY991" i="2"/>
  <c r="AW991" i="2"/>
  <c r="AV991" i="2"/>
  <c r="AU991" i="2"/>
  <c r="AT991" i="2"/>
  <c r="AS991" i="2"/>
  <c r="AR991" i="2"/>
  <c r="AQ991" i="2"/>
  <c r="AO991" i="2"/>
  <c r="AN991" i="2"/>
  <c r="AM991" i="2"/>
  <c r="AL991" i="2"/>
  <c r="AK991" i="2"/>
  <c r="AJ991" i="2"/>
  <c r="AI991" i="2"/>
  <c r="AG991" i="2"/>
  <c r="AF991" i="2"/>
  <c r="AE991" i="2"/>
  <c r="AD991" i="2"/>
  <c r="AC991" i="2"/>
  <c r="AB991" i="2"/>
  <c r="AA991" i="2"/>
  <c r="W991" i="2"/>
  <c r="DO990" i="2"/>
  <c r="DN990" i="2"/>
  <c r="DM990" i="2"/>
  <c r="DL990" i="2"/>
  <c r="DK990" i="2"/>
  <c r="DI990" i="2"/>
  <c r="DH990" i="2"/>
  <c r="DG990" i="2"/>
  <c r="DF990" i="2"/>
  <c r="DE990" i="2"/>
  <c r="DC990" i="2"/>
  <c r="DB990" i="2"/>
  <c r="DA990" i="2"/>
  <c r="CZ990" i="2"/>
  <c r="CY990" i="2"/>
  <c r="CW990" i="2"/>
  <c r="CV990" i="2"/>
  <c r="CU990" i="2"/>
  <c r="CT990" i="2"/>
  <c r="CS990" i="2"/>
  <c r="CQ990" i="2"/>
  <c r="CP990" i="2"/>
  <c r="CO990" i="2"/>
  <c r="CN990" i="2"/>
  <c r="CM990" i="2"/>
  <c r="CK990" i="2"/>
  <c r="CJ990" i="2"/>
  <c r="CI990" i="2"/>
  <c r="CH990" i="2"/>
  <c r="CG990" i="2"/>
  <c r="CE990" i="2"/>
  <c r="CD990" i="2"/>
  <c r="CC990" i="2"/>
  <c r="CB990" i="2"/>
  <c r="CA990" i="2"/>
  <c r="BY990" i="2"/>
  <c r="BX990" i="2"/>
  <c r="BW990" i="2"/>
  <c r="BV990" i="2"/>
  <c r="BU990" i="2"/>
  <c r="BS990" i="2"/>
  <c r="BR990" i="2"/>
  <c r="BQ990" i="2"/>
  <c r="BP990" i="2"/>
  <c r="BO990" i="2"/>
  <c r="BM990" i="2"/>
  <c r="BL990" i="2"/>
  <c r="BK990" i="2"/>
  <c r="BJ990" i="2"/>
  <c r="BI990" i="2"/>
  <c r="BH990" i="2"/>
  <c r="BG990" i="2"/>
  <c r="BE990" i="2"/>
  <c r="BD990" i="2"/>
  <c r="BC990" i="2"/>
  <c r="BB990" i="2"/>
  <c r="BA990" i="2"/>
  <c r="AZ990" i="2"/>
  <c r="AY990" i="2"/>
  <c r="AW990" i="2"/>
  <c r="AV990" i="2"/>
  <c r="AU990" i="2"/>
  <c r="AT990" i="2"/>
  <c r="AS990" i="2"/>
  <c r="AR990" i="2"/>
  <c r="AQ990" i="2"/>
  <c r="AO990" i="2"/>
  <c r="AN990" i="2"/>
  <c r="AM990" i="2"/>
  <c r="AL990" i="2"/>
  <c r="AK990" i="2"/>
  <c r="AJ990" i="2"/>
  <c r="AI990" i="2"/>
  <c r="AG990" i="2"/>
  <c r="AF990" i="2"/>
  <c r="AE990" i="2"/>
  <c r="AD990" i="2"/>
  <c r="AC990" i="2"/>
  <c r="AB990" i="2"/>
  <c r="AA990" i="2"/>
  <c r="W990" i="2"/>
  <c r="DO989" i="2"/>
  <c r="DN989" i="2"/>
  <c r="DM989" i="2"/>
  <c r="DL989" i="2"/>
  <c r="DK989" i="2"/>
  <c r="DI989" i="2"/>
  <c r="DH989" i="2"/>
  <c r="DG989" i="2"/>
  <c r="DF989" i="2"/>
  <c r="DE989" i="2"/>
  <c r="DC989" i="2"/>
  <c r="DB989" i="2"/>
  <c r="DA989" i="2"/>
  <c r="CZ989" i="2"/>
  <c r="CY989" i="2"/>
  <c r="CW989" i="2"/>
  <c r="CV989" i="2"/>
  <c r="CU989" i="2"/>
  <c r="CT989" i="2"/>
  <c r="CS989" i="2"/>
  <c r="CQ989" i="2"/>
  <c r="CP989" i="2"/>
  <c r="CO989" i="2"/>
  <c r="CN989" i="2"/>
  <c r="CM989" i="2"/>
  <c r="CK989" i="2"/>
  <c r="CJ989" i="2"/>
  <c r="CI989" i="2"/>
  <c r="CH989" i="2"/>
  <c r="CG989" i="2"/>
  <c r="CE989" i="2"/>
  <c r="CD989" i="2"/>
  <c r="CC989" i="2"/>
  <c r="CB989" i="2"/>
  <c r="CA989" i="2"/>
  <c r="BY989" i="2"/>
  <c r="BX989" i="2"/>
  <c r="BW989" i="2"/>
  <c r="BV989" i="2"/>
  <c r="BU989" i="2"/>
  <c r="BS989" i="2"/>
  <c r="BR989" i="2"/>
  <c r="BQ989" i="2"/>
  <c r="BP989" i="2"/>
  <c r="BO989" i="2"/>
  <c r="BM989" i="2"/>
  <c r="BL989" i="2"/>
  <c r="BK989" i="2"/>
  <c r="BJ989" i="2"/>
  <c r="BI989" i="2"/>
  <c r="BH989" i="2"/>
  <c r="BG989" i="2"/>
  <c r="BE989" i="2"/>
  <c r="BD989" i="2"/>
  <c r="BC989" i="2"/>
  <c r="BB989" i="2"/>
  <c r="BA989" i="2"/>
  <c r="AZ989" i="2"/>
  <c r="AY989" i="2"/>
  <c r="AW989" i="2"/>
  <c r="AV989" i="2"/>
  <c r="AU989" i="2"/>
  <c r="AT989" i="2"/>
  <c r="AS989" i="2"/>
  <c r="AR989" i="2"/>
  <c r="AQ989" i="2"/>
  <c r="AO989" i="2"/>
  <c r="AN989" i="2"/>
  <c r="AM989" i="2"/>
  <c r="AL989" i="2"/>
  <c r="AK989" i="2"/>
  <c r="AJ989" i="2"/>
  <c r="AI989" i="2"/>
  <c r="AG989" i="2"/>
  <c r="AF989" i="2"/>
  <c r="AE989" i="2"/>
  <c r="AD989" i="2"/>
  <c r="AC989" i="2"/>
  <c r="AB989" i="2"/>
  <c r="AA989" i="2"/>
  <c r="W989" i="2"/>
  <c r="DO988" i="2"/>
  <c r="DI988" i="2"/>
  <c r="DC988" i="2"/>
  <c r="CW988" i="2"/>
  <c r="CQ988" i="2"/>
  <c r="CK988" i="2"/>
  <c r="CE988" i="2"/>
  <c r="CD988" i="2"/>
  <c r="CC988" i="2"/>
  <c r="CB988" i="2"/>
  <c r="CA988" i="2"/>
  <c r="BY988" i="2"/>
  <c r="BS988" i="2"/>
  <c r="BM988" i="2"/>
  <c r="BL988" i="2"/>
  <c r="BK988" i="2"/>
  <c r="BJ988" i="2"/>
  <c r="BI988" i="2"/>
  <c r="BH988" i="2"/>
  <c r="BG988" i="2"/>
  <c r="BE988" i="2"/>
  <c r="BD988" i="2"/>
  <c r="BC988" i="2"/>
  <c r="BB988" i="2"/>
  <c r="BA988" i="2"/>
  <c r="AZ988" i="2"/>
  <c r="AY988" i="2"/>
  <c r="AW988" i="2"/>
  <c r="AV988" i="2"/>
  <c r="AU988" i="2"/>
  <c r="AT988" i="2"/>
  <c r="AS988" i="2"/>
  <c r="AR988" i="2"/>
  <c r="AQ988" i="2"/>
  <c r="AO988" i="2"/>
  <c r="AN988" i="2"/>
  <c r="AM988" i="2"/>
  <c r="AL988" i="2"/>
  <c r="AK988" i="2"/>
  <c r="AJ988" i="2"/>
  <c r="AI988" i="2"/>
  <c r="AG988" i="2"/>
  <c r="W988" i="2"/>
  <c r="DO987" i="2"/>
  <c r="DI987" i="2"/>
  <c r="DC987" i="2"/>
  <c r="CW987" i="2"/>
  <c r="CQ987" i="2"/>
  <c r="CK987" i="2"/>
  <c r="CE987" i="2"/>
  <c r="CD987" i="2"/>
  <c r="CC987" i="2"/>
  <c r="CB987" i="2"/>
  <c r="CA987" i="2"/>
  <c r="BY987" i="2"/>
  <c r="BS987" i="2"/>
  <c r="BM987" i="2"/>
  <c r="BL987" i="2"/>
  <c r="BK987" i="2"/>
  <c r="BJ987" i="2"/>
  <c r="BI987" i="2"/>
  <c r="BH987" i="2"/>
  <c r="BG987" i="2"/>
  <c r="BE987" i="2"/>
  <c r="BD987" i="2"/>
  <c r="BC987" i="2"/>
  <c r="BB987" i="2"/>
  <c r="BA987" i="2"/>
  <c r="AZ987" i="2"/>
  <c r="AY987" i="2"/>
  <c r="AW987" i="2"/>
  <c r="AV987" i="2"/>
  <c r="AU987" i="2"/>
  <c r="AT987" i="2"/>
  <c r="AS987" i="2"/>
  <c r="AR987" i="2"/>
  <c r="AQ987" i="2"/>
  <c r="AO987" i="2"/>
  <c r="AN987" i="2"/>
  <c r="AM987" i="2"/>
  <c r="AL987" i="2"/>
  <c r="AK987" i="2"/>
  <c r="AJ987" i="2"/>
  <c r="AI987" i="2"/>
  <c r="AG987" i="2"/>
  <c r="W987" i="2"/>
  <c r="DO986" i="2"/>
  <c r="DN986" i="2"/>
  <c r="DM986" i="2"/>
  <c r="DL986" i="2"/>
  <c r="DK986" i="2"/>
  <c r="DI986" i="2"/>
  <c r="DH986" i="2"/>
  <c r="DG986" i="2"/>
  <c r="DF986" i="2"/>
  <c r="DE986" i="2"/>
  <c r="DC986" i="2"/>
  <c r="DB986" i="2"/>
  <c r="DA986" i="2"/>
  <c r="CZ986" i="2"/>
  <c r="CY986" i="2"/>
  <c r="CW986" i="2"/>
  <c r="CV986" i="2"/>
  <c r="CU986" i="2"/>
  <c r="CT986" i="2"/>
  <c r="CS986" i="2"/>
  <c r="CQ986" i="2"/>
  <c r="CP986" i="2"/>
  <c r="CO986" i="2"/>
  <c r="CN986" i="2"/>
  <c r="CM986" i="2"/>
  <c r="CK986" i="2"/>
  <c r="CJ986" i="2"/>
  <c r="CI986" i="2"/>
  <c r="CH986" i="2"/>
  <c r="CG986" i="2"/>
  <c r="CE986" i="2"/>
  <c r="CD986" i="2"/>
  <c r="CC986" i="2"/>
  <c r="CB986" i="2"/>
  <c r="CA986" i="2"/>
  <c r="BY986" i="2"/>
  <c r="BX986" i="2"/>
  <c r="BW986" i="2"/>
  <c r="BV986" i="2"/>
  <c r="BU986" i="2"/>
  <c r="BS986" i="2"/>
  <c r="BR986" i="2"/>
  <c r="BQ986" i="2"/>
  <c r="BP986" i="2"/>
  <c r="BO986" i="2"/>
  <c r="BM986" i="2"/>
  <c r="BL986" i="2"/>
  <c r="BK986" i="2"/>
  <c r="BJ986" i="2"/>
  <c r="BI986" i="2"/>
  <c r="BH986" i="2"/>
  <c r="BG986" i="2"/>
  <c r="BE986" i="2"/>
  <c r="BD986" i="2"/>
  <c r="BC986" i="2"/>
  <c r="BB986" i="2"/>
  <c r="BA986" i="2"/>
  <c r="AZ986" i="2"/>
  <c r="AY986" i="2"/>
  <c r="AW986" i="2"/>
  <c r="AV986" i="2"/>
  <c r="AU986" i="2"/>
  <c r="AT986" i="2"/>
  <c r="AS986" i="2"/>
  <c r="AR986" i="2"/>
  <c r="AQ986" i="2"/>
  <c r="AO986" i="2"/>
  <c r="AN986" i="2"/>
  <c r="AM986" i="2"/>
  <c r="AL986" i="2"/>
  <c r="AK986" i="2"/>
  <c r="AJ986" i="2"/>
  <c r="AI986" i="2"/>
  <c r="AG986" i="2"/>
  <c r="AF986" i="2"/>
  <c r="AE986" i="2"/>
  <c r="AD986" i="2"/>
  <c r="AC986" i="2"/>
  <c r="AB986" i="2"/>
  <c r="AA986" i="2"/>
  <c r="W986" i="2"/>
  <c r="DO985" i="2"/>
  <c r="DN985" i="2"/>
  <c r="DM985" i="2"/>
  <c r="DL985" i="2"/>
  <c r="DK985" i="2"/>
  <c r="DI985" i="2"/>
  <c r="DH985" i="2"/>
  <c r="DG985" i="2"/>
  <c r="DF985" i="2"/>
  <c r="DE985" i="2"/>
  <c r="DC985" i="2"/>
  <c r="DB985" i="2"/>
  <c r="DA985" i="2"/>
  <c r="CZ985" i="2"/>
  <c r="CY985" i="2"/>
  <c r="CW985" i="2"/>
  <c r="CV985" i="2"/>
  <c r="CU985" i="2"/>
  <c r="CT985" i="2"/>
  <c r="CS985" i="2"/>
  <c r="CQ985" i="2"/>
  <c r="CP985" i="2"/>
  <c r="CO985" i="2"/>
  <c r="CN985" i="2"/>
  <c r="CM985" i="2"/>
  <c r="CK985" i="2"/>
  <c r="CJ985" i="2"/>
  <c r="CI985" i="2"/>
  <c r="CH985" i="2"/>
  <c r="CG985" i="2"/>
  <c r="CE985" i="2"/>
  <c r="CD985" i="2"/>
  <c r="CC985" i="2"/>
  <c r="CB985" i="2"/>
  <c r="CA985" i="2"/>
  <c r="BY985" i="2"/>
  <c r="BX985" i="2"/>
  <c r="BW985" i="2"/>
  <c r="BV985" i="2"/>
  <c r="BU985" i="2"/>
  <c r="BS985" i="2"/>
  <c r="BR985" i="2"/>
  <c r="BQ985" i="2"/>
  <c r="BP985" i="2"/>
  <c r="BO985" i="2"/>
  <c r="BM985" i="2"/>
  <c r="BL985" i="2"/>
  <c r="BK985" i="2"/>
  <c r="BJ985" i="2"/>
  <c r="BI985" i="2"/>
  <c r="BH985" i="2"/>
  <c r="BG985" i="2"/>
  <c r="BE985" i="2"/>
  <c r="BD985" i="2"/>
  <c r="BC985" i="2"/>
  <c r="BB985" i="2"/>
  <c r="BA985" i="2"/>
  <c r="AZ985" i="2"/>
  <c r="AY985" i="2"/>
  <c r="AW985" i="2"/>
  <c r="AV985" i="2"/>
  <c r="AU985" i="2"/>
  <c r="AT985" i="2"/>
  <c r="AS985" i="2"/>
  <c r="AR985" i="2"/>
  <c r="AQ985" i="2"/>
  <c r="AO985" i="2"/>
  <c r="AN985" i="2"/>
  <c r="AM985" i="2"/>
  <c r="AL985" i="2"/>
  <c r="AK985" i="2"/>
  <c r="AJ985" i="2"/>
  <c r="AI985" i="2"/>
  <c r="AG985" i="2"/>
  <c r="AF985" i="2"/>
  <c r="AE985" i="2"/>
  <c r="AD985" i="2"/>
  <c r="AC985" i="2"/>
  <c r="AB985" i="2"/>
  <c r="AA985" i="2"/>
  <c r="W985" i="2"/>
  <c r="DO984" i="2"/>
  <c r="DN984" i="2"/>
  <c r="DM984" i="2"/>
  <c r="DL984" i="2"/>
  <c r="DK984" i="2"/>
  <c r="DI984" i="2"/>
  <c r="DH984" i="2"/>
  <c r="DG984" i="2"/>
  <c r="DF984" i="2"/>
  <c r="DE984" i="2"/>
  <c r="DC984" i="2"/>
  <c r="DB984" i="2"/>
  <c r="DA984" i="2"/>
  <c r="CZ984" i="2"/>
  <c r="CY984" i="2"/>
  <c r="CW984" i="2"/>
  <c r="CV984" i="2"/>
  <c r="CU984" i="2"/>
  <c r="CT984" i="2"/>
  <c r="CS984" i="2"/>
  <c r="CQ984" i="2"/>
  <c r="CP984" i="2"/>
  <c r="CO984" i="2"/>
  <c r="CN984" i="2"/>
  <c r="CM984" i="2"/>
  <c r="CK984" i="2"/>
  <c r="CJ984" i="2"/>
  <c r="CI984" i="2"/>
  <c r="CH984" i="2"/>
  <c r="CG984" i="2"/>
  <c r="CE984" i="2"/>
  <c r="CD984" i="2"/>
  <c r="CC984" i="2"/>
  <c r="CB984" i="2"/>
  <c r="CA984" i="2"/>
  <c r="BY984" i="2"/>
  <c r="BX984" i="2"/>
  <c r="BW984" i="2"/>
  <c r="BV984" i="2"/>
  <c r="BU984" i="2"/>
  <c r="BS984" i="2"/>
  <c r="BR984" i="2"/>
  <c r="BQ984" i="2"/>
  <c r="BP984" i="2"/>
  <c r="BO984" i="2"/>
  <c r="BM984" i="2"/>
  <c r="BL984" i="2"/>
  <c r="BK984" i="2"/>
  <c r="BJ984" i="2"/>
  <c r="BI984" i="2"/>
  <c r="BH984" i="2"/>
  <c r="BG984" i="2"/>
  <c r="BE984" i="2"/>
  <c r="BD984" i="2"/>
  <c r="BC984" i="2"/>
  <c r="BB984" i="2"/>
  <c r="BA984" i="2"/>
  <c r="AZ984" i="2"/>
  <c r="AY984" i="2"/>
  <c r="AW984" i="2"/>
  <c r="AV984" i="2"/>
  <c r="AU984" i="2"/>
  <c r="AT984" i="2"/>
  <c r="AS984" i="2"/>
  <c r="AR984" i="2"/>
  <c r="AQ984" i="2"/>
  <c r="AO984" i="2"/>
  <c r="AN984" i="2"/>
  <c r="AM984" i="2"/>
  <c r="AL984" i="2"/>
  <c r="AK984" i="2"/>
  <c r="AJ984" i="2"/>
  <c r="AI984" i="2"/>
  <c r="AG984" i="2"/>
  <c r="AF984" i="2"/>
  <c r="AE984" i="2"/>
  <c r="AD984" i="2"/>
  <c r="AC984" i="2"/>
  <c r="AB984" i="2"/>
  <c r="AA984" i="2"/>
  <c r="W984" i="2"/>
  <c r="DO983" i="2"/>
  <c r="DN983" i="2"/>
  <c r="DM983" i="2"/>
  <c r="DL983" i="2"/>
  <c r="DK983" i="2"/>
  <c r="DI983" i="2"/>
  <c r="DH983" i="2"/>
  <c r="DG983" i="2"/>
  <c r="DF983" i="2"/>
  <c r="DE983" i="2"/>
  <c r="DC983" i="2"/>
  <c r="DB983" i="2"/>
  <c r="DA983" i="2"/>
  <c r="CZ983" i="2"/>
  <c r="CY983" i="2"/>
  <c r="CW983" i="2"/>
  <c r="CV983" i="2"/>
  <c r="CU983" i="2"/>
  <c r="CT983" i="2"/>
  <c r="CS983" i="2"/>
  <c r="CQ983" i="2"/>
  <c r="CP983" i="2"/>
  <c r="CO983" i="2"/>
  <c r="CN983" i="2"/>
  <c r="CM983" i="2"/>
  <c r="CK983" i="2"/>
  <c r="CJ983" i="2"/>
  <c r="CI983" i="2"/>
  <c r="CH983" i="2"/>
  <c r="CG983" i="2"/>
  <c r="CE983" i="2"/>
  <c r="CD983" i="2"/>
  <c r="CC983" i="2"/>
  <c r="CB983" i="2"/>
  <c r="CA983" i="2"/>
  <c r="BY983" i="2"/>
  <c r="BX983" i="2"/>
  <c r="BW983" i="2"/>
  <c r="BV983" i="2"/>
  <c r="BU983" i="2"/>
  <c r="BS983" i="2"/>
  <c r="BR983" i="2"/>
  <c r="BQ983" i="2"/>
  <c r="BP983" i="2"/>
  <c r="BO983" i="2"/>
  <c r="BM983" i="2"/>
  <c r="BL983" i="2"/>
  <c r="BK983" i="2"/>
  <c r="BJ983" i="2"/>
  <c r="BI983" i="2"/>
  <c r="BH983" i="2"/>
  <c r="BG983" i="2"/>
  <c r="BE983" i="2"/>
  <c r="BD983" i="2"/>
  <c r="BC983" i="2"/>
  <c r="BB983" i="2"/>
  <c r="BA983" i="2"/>
  <c r="AZ983" i="2"/>
  <c r="AY983" i="2"/>
  <c r="AW983" i="2"/>
  <c r="AV983" i="2"/>
  <c r="AU983" i="2"/>
  <c r="AT983" i="2"/>
  <c r="AS983" i="2"/>
  <c r="AR983" i="2"/>
  <c r="AQ983" i="2"/>
  <c r="AO983" i="2"/>
  <c r="AN983" i="2"/>
  <c r="AM983" i="2"/>
  <c r="AL983" i="2"/>
  <c r="AK983" i="2"/>
  <c r="AJ983" i="2"/>
  <c r="AI983" i="2"/>
  <c r="AG983" i="2"/>
  <c r="AF983" i="2"/>
  <c r="AE983" i="2"/>
  <c r="AD983" i="2"/>
  <c r="AC983" i="2"/>
  <c r="AB983" i="2"/>
  <c r="AA983" i="2"/>
  <c r="W983" i="2"/>
  <c r="DO982" i="2"/>
  <c r="DI982" i="2"/>
  <c r="DC982" i="2"/>
  <c r="CW982" i="2"/>
  <c r="CQ982" i="2"/>
  <c r="CK982" i="2"/>
  <c r="CE982" i="2"/>
  <c r="CD982" i="2"/>
  <c r="CC982" i="2"/>
  <c r="CB982" i="2"/>
  <c r="CA982" i="2"/>
  <c r="BY982" i="2"/>
  <c r="BS982" i="2"/>
  <c r="BM982" i="2"/>
  <c r="BL982" i="2"/>
  <c r="BK982" i="2"/>
  <c r="BJ982" i="2"/>
  <c r="BI982" i="2"/>
  <c r="BH982" i="2"/>
  <c r="BG982" i="2"/>
  <c r="BE982" i="2"/>
  <c r="BD982" i="2"/>
  <c r="BC982" i="2"/>
  <c r="BB982" i="2"/>
  <c r="BA982" i="2"/>
  <c r="AZ982" i="2"/>
  <c r="AY982" i="2"/>
  <c r="AW982" i="2"/>
  <c r="AV982" i="2"/>
  <c r="AU982" i="2"/>
  <c r="AT982" i="2"/>
  <c r="AS982" i="2"/>
  <c r="AR982" i="2"/>
  <c r="AQ982" i="2"/>
  <c r="AO982" i="2"/>
  <c r="AN982" i="2"/>
  <c r="AM982" i="2"/>
  <c r="AL982" i="2"/>
  <c r="AK982" i="2"/>
  <c r="AJ982" i="2"/>
  <c r="AI982" i="2"/>
  <c r="AG982" i="2"/>
  <c r="W982" i="2"/>
  <c r="DO981" i="2"/>
  <c r="DI981" i="2"/>
  <c r="DC981" i="2"/>
  <c r="CW981" i="2"/>
  <c r="CQ981" i="2"/>
  <c r="CK981" i="2"/>
  <c r="CE981" i="2"/>
  <c r="CD981" i="2"/>
  <c r="CC981" i="2"/>
  <c r="CB981" i="2"/>
  <c r="CA981" i="2"/>
  <c r="BY981" i="2"/>
  <c r="BS981" i="2"/>
  <c r="DR55" i="2" s="1"/>
  <c r="DU55" i="2" s="1"/>
  <c r="BM981" i="2"/>
  <c r="BL981" i="2"/>
  <c r="BK981" i="2"/>
  <c r="BJ981" i="2"/>
  <c r="BI981" i="2"/>
  <c r="BH981" i="2"/>
  <c r="BG981" i="2"/>
  <c r="BE981" i="2"/>
  <c r="BD981" i="2"/>
  <c r="BC981" i="2"/>
  <c r="BB981" i="2"/>
  <c r="BA981" i="2"/>
  <c r="AZ981" i="2"/>
  <c r="AY981" i="2"/>
  <c r="AW981" i="2"/>
  <c r="AV981" i="2"/>
  <c r="AU981" i="2"/>
  <c r="AT981" i="2"/>
  <c r="AS981" i="2"/>
  <c r="AR981" i="2"/>
  <c r="AQ981" i="2"/>
  <c r="AO981" i="2"/>
  <c r="AN981" i="2"/>
  <c r="AM981" i="2"/>
  <c r="AL981" i="2"/>
  <c r="AK981" i="2"/>
  <c r="AJ981" i="2"/>
  <c r="AI981" i="2"/>
  <c r="AG981" i="2"/>
  <c r="W981" i="2"/>
  <c r="DO980" i="2"/>
  <c r="DN980" i="2"/>
  <c r="DM980" i="2"/>
  <c r="DL980" i="2"/>
  <c r="DK980" i="2"/>
  <c r="DI980" i="2"/>
  <c r="DH980" i="2"/>
  <c r="DG980" i="2"/>
  <c r="DF980" i="2"/>
  <c r="DE980" i="2"/>
  <c r="DC980" i="2"/>
  <c r="DB980" i="2"/>
  <c r="DA980" i="2"/>
  <c r="CZ980" i="2"/>
  <c r="CY980" i="2"/>
  <c r="CW980" i="2"/>
  <c r="CV980" i="2"/>
  <c r="CU980" i="2"/>
  <c r="CT980" i="2"/>
  <c r="CS980" i="2"/>
  <c r="CQ980" i="2"/>
  <c r="CP980" i="2"/>
  <c r="CO980" i="2"/>
  <c r="CN980" i="2"/>
  <c r="CM980" i="2"/>
  <c r="CK980" i="2"/>
  <c r="CJ980" i="2"/>
  <c r="CI980" i="2"/>
  <c r="CH980" i="2"/>
  <c r="CG980" i="2"/>
  <c r="CE980" i="2"/>
  <c r="CD980" i="2"/>
  <c r="CC980" i="2"/>
  <c r="CB980" i="2"/>
  <c r="CA980" i="2"/>
  <c r="BY980" i="2"/>
  <c r="BX980" i="2"/>
  <c r="BW980" i="2"/>
  <c r="BV980" i="2"/>
  <c r="BU980" i="2"/>
  <c r="BS980" i="2"/>
  <c r="BR980" i="2"/>
  <c r="BQ980" i="2"/>
  <c r="BP980" i="2"/>
  <c r="BO980" i="2"/>
  <c r="BM980" i="2"/>
  <c r="BL980" i="2"/>
  <c r="BK980" i="2"/>
  <c r="BJ980" i="2"/>
  <c r="BI980" i="2"/>
  <c r="BH980" i="2"/>
  <c r="BG980" i="2"/>
  <c r="BE980" i="2"/>
  <c r="BD980" i="2"/>
  <c r="BC980" i="2"/>
  <c r="BB980" i="2"/>
  <c r="BA980" i="2"/>
  <c r="AZ980" i="2"/>
  <c r="AY980" i="2"/>
  <c r="AW980" i="2"/>
  <c r="AV980" i="2"/>
  <c r="AU980" i="2"/>
  <c r="AT980" i="2"/>
  <c r="AS980" i="2"/>
  <c r="AR980" i="2"/>
  <c r="AQ980" i="2"/>
  <c r="AO980" i="2"/>
  <c r="AN980" i="2"/>
  <c r="AM980" i="2"/>
  <c r="AL980" i="2"/>
  <c r="AK980" i="2"/>
  <c r="AJ980" i="2"/>
  <c r="AI980" i="2"/>
  <c r="AG980" i="2"/>
  <c r="AF980" i="2"/>
  <c r="AE980" i="2"/>
  <c r="AD980" i="2"/>
  <c r="AC980" i="2"/>
  <c r="AB980" i="2"/>
  <c r="AA980" i="2"/>
  <c r="W980" i="2"/>
  <c r="DO979" i="2"/>
  <c r="DN979" i="2"/>
  <c r="DM979" i="2"/>
  <c r="DL979" i="2"/>
  <c r="DK979" i="2"/>
  <c r="DI979" i="2"/>
  <c r="DH979" i="2"/>
  <c r="DG979" i="2"/>
  <c r="DF979" i="2"/>
  <c r="DE979" i="2"/>
  <c r="DC979" i="2"/>
  <c r="DB979" i="2"/>
  <c r="DA979" i="2"/>
  <c r="CZ979" i="2"/>
  <c r="CY979" i="2"/>
  <c r="CW979" i="2"/>
  <c r="CV979" i="2"/>
  <c r="CU979" i="2"/>
  <c r="CT979" i="2"/>
  <c r="CS979" i="2"/>
  <c r="CQ979" i="2"/>
  <c r="CP979" i="2"/>
  <c r="CO979" i="2"/>
  <c r="CN979" i="2"/>
  <c r="CM979" i="2"/>
  <c r="CK979" i="2"/>
  <c r="CJ979" i="2"/>
  <c r="CI979" i="2"/>
  <c r="CH979" i="2"/>
  <c r="CG979" i="2"/>
  <c r="CE979" i="2"/>
  <c r="CD979" i="2"/>
  <c r="CC979" i="2"/>
  <c r="CB979" i="2"/>
  <c r="CA979" i="2"/>
  <c r="BY979" i="2"/>
  <c r="BX979" i="2"/>
  <c r="BW979" i="2"/>
  <c r="BV979" i="2"/>
  <c r="BU979" i="2"/>
  <c r="BS979" i="2"/>
  <c r="BR979" i="2"/>
  <c r="BQ979" i="2"/>
  <c r="BP979" i="2"/>
  <c r="BO979" i="2"/>
  <c r="BM979" i="2"/>
  <c r="BL979" i="2"/>
  <c r="BK979" i="2"/>
  <c r="BJ979" i="2"/>
  <c r="BI979" i="2"/>
  <c r="BH979" i="2"/>
  <c r="BG979" i="2"/>
  <c r="BE979" i="2"/>
  <c r="BD979" i="2"/>
  <c r="BC979" i="2"/>
  <c r="BB979" i="2"/>
  <c r="BA979" i="2"/>
  <c r="AZ979" i="2"/>
  <c r="AY979" i="2"/>
  <c r="AW979" i="2"/>
  <c r="AV979" i="2"/>
  <c r="AU979" i="2"/>
  <c r="AT979" i="2"/>
  <c r="AS979" i="2"/>
  <c r="AR979" i="2"/>
  <c r="AQ979" i="2"/>
  <c r="AO979" i="2"/>
  <c r="AN979" i="2"/>
  <c r="AM979" i="2"/>
  <c r="AL979" i="2"/>
  <c r="AK979" i="2"/>
  <c r="AJ979" i="2"/>
  <c r="AI979" i="2"/>
  <c r="AG979" i="2"/>
  <c r="AF979" i="2"/>
  <c r="AE979" i="2"/>
  <c r="AD979" i="2"/>
  <c r="AC979" i="2"/>
  <c r="AB979" i="2"/>
  <c r="AA979" i="2"/>
  <c r="W979" i="2"/>
  <c r="DO978" i="2"/>
  <c r="DN978" i="2"/>
  <c r="DM978" i="2"/>
  <c r="DL978" i="2"/>
  <c r="DK978" i="2"/>
  <c r="DI978" i="2"/>
  <c r="DH978" i="2"/>
  <c r="DG978" i="2"/>
  <c r="DF978" i="2"/>
  <c r="DE978" i="2"/>
  <c r="DC978" i="2"/>
  <c r="DB978" i="2"/>
  <c r="DA978" i="2"/>
  <c r="CZ978" i="2"/>
  <c r="CY978" i="2"/>
  <c r="CW978" i="2"/>
  <c r="CV978" i="2"/>
  <c r="CU978" i="2"/>
  <c r="CT978" i="2"/>
  <c r="CS978" i="2"/>
  <c r="CQ978" i="2"/>
  <c r="CP978" i="2"/>
  <c r="CO978" i="2"/>
  <c r="CN978" i="2"/>
  <c r="CM978" i="2"/>
  <c r="CK978" i="2"/>
  <c r="CJ978" i="2"/>
  <c r="CI978" i="2"/>
  <c r="CH978" i="2"/>
  <c r="CG978" i="2"/>
  <c r="CE978" i="2"/>
  <c r="CD978" i="2"/>
  <c r="CC978" i="2"/>
  <c r="CB978" i="2"/>
  <c r="CA978" i="2"/>
  <c r="BY978" i="2"/>
  <c r="BX978" i="2"/>
  <c r="BW978" i="2"/>
  <c r="BV978" i="2"/>
  <c r="BU978" i="2"/>
  <c r="BS978" i="2"/>
  <c r="BR978" i="2"/>
  <c r="BQ978" i="2"/>
  <c r="BP978" i="2"/>
  <c r="BO978" i="2"/>
  <c r="BM978" i="2"/>
  <c r="BL978" i="2"/>
  <c r="BK978" i="2"/>
  <c r="BJ978" i="2"/>
  <c r="BI978" i="2"/>
  <c r="BH978" i="2"/>
  <c r="BG978" i="2"/>
  <c r="BE978" i="2"/>
  <c r="BD978" i="2"/>
  <c r="BC978" i="2"/>
  <c r="BB978" i="2"/>
  <c r="BA978" i="2"/>
  <c r="AZ978" i="2"/>
  <c r="AY978" i="2"/>
  <c r="AW978" i="2"/>
  <c r="AV978" i="2"/>
  <c r="AU978" i="2"/>
  <c r="AT978" i="2"/>
  <c r="AS978" i="2"/>
  <c r="AR978" i="2"/>
  <c r="AQ978" i="2"/>
  <c r="AO978" i="2"/>
  <c r="AN978" i="2"/>
  <c r="AM978" i="2"/>
  <c r="AL978" i="2"/>
  <c r="AK978" i="2"/>
  <c r="AJ978" i="2"/>
  <c r="AI978" i="2"/>
  <c r="AG978" i="2"/>
  <c r="AF978" i="2"/>
  <c r="AE978" i="2"/>
  <c r="AD978" i="2"/>
  <c r="AC978" i="2"/>
  <c r="AB978" i="2"/>
  <c r="AA978" i="2"/>
  <c r="W978" i="2"/>
  <c r="DO977" i="2"/>
  <c r="DN977" i="2"/>
  <c r="DM977" i="2"/>
  <c r="DL977" i="2"/>
  <c r="DK977" i="2"/>
  <c r="DI977" i="2"/>
  <c r="DH977" i="2"/>
  <c r="DG977" i="2"/>
  <c r="DF977" i="2"/>
  <c r="DE977" i="2"/>
  <c r="DC977" i="2"/>
  <c r="DB977" i="2"/>
  <c r="DA977" i="2"/>
  <c r="CZ977" i="2"/>
  <c r="CY977" i="2"/>
  <c r="CW977" i="2"/>
  <c r="CV977" i="2"/>
  <c r="CU977" i="2"/>
  <c r="CT977" i="2"/>
  <c r="CS977" i="2"/>
  <c r="CQ977" i="2"/>
  <c r="CP977" i="2"/>
  <c r="CO977" i="2"/>
  <c r="CN977" i="2"/>
  <c r="CM977" i="2"/>
  <c r="CK977" i="2"/>
  <c r="CJ977" i="2"/>
  <c r="CI977" i="2"/>
  <c r="CH977" i="2"/>
  <c r="CG977" i="2"/>
  <c r="CE977" i="2"/>
  <c r="CD977" i="2"/>
  <c r="CC977" i="2"/>
  <c r="CB977" i="2"/>
  <c r="CA977" i="2"/>
  <c r="BY977" i="2"/>
  <c r="BX977" i="2"/>
  <c r="BW977" i="2"/>
  <c r="BV977" i="2"/>
  <c r="BU977" i="2"/>
  <c r="BS977" i="2"/>
  <c r="BR977" i="2"/>
  <c r="BQ977" i="2"/>
  <c r="BP977" i="2"/>
  <c r="BO977" i="2"/>
  <c r="BM977" i="2"/>
  <c r="BL977" i="2"/>
  <c r="BK977" i="2"/>
  <c r="BJ977" i="2"/>
  <c r="BI977" i="2"/>
  <c r="BH977" i="2"/>
  <c r="BG977" i="2"/>
  <c r="BE977" i="2"/>
  <c r="BD977" i="2"/>
  <c r="BC977" i="2"/>
  <c r="BB977" i="2"/>
  <c r="BA977" i="2"/>
  <c r="AZ977" i="2"/>
  <c r="AY977" i="2"/>
  <c r="AW977" i="2"/>
  <c r="AV977" i="2"/>
  <c r="AU977" i="2"/>
  <c r="AT977" i="2"/>
  <c r="AS977" i="2"/>
  <c r="AR977" i="2"/>
  <c r="AQ977" i="2"/>
  <c r="AO977" i="2"/>
  <c r="AN977" i="2"/>
  <c r="AM977" i="2"/>
  <c r="AL977" i="2"/>
  <c r="AK977" i="2"/>
  <c r="AJ977" i="2"/>
  <c r="AI977" i="2"/>
  <c r="AG977" i="2"/>
  <c r="AF977" i="2"/>
  <c r="AE977" i="2"/>
  <c r="AD977" i="2"/>
  <c r="AC977" i="2"/>
  <c r="AB977" i="2"/>
  <c r="AA977" i="2"/>
  <c r="W977" i="2"/>
  <c r="DO976" i="2"/>
  <c r="DI976" i="2"/>
  <c r="DC976" i="2"/>
  <c r="CW976" i="2"/>
  <c r="CQ976" i="2"/>
  <c r="CK976" i="2"/>
  <c r="CE976" i="2"/>
  <c r="CD976" i="2"/>
  <c r="CC976" i="2"/>
  <c r="CB976" i="2"/>
  <c r="CA976" i="2"/>
  <c r="BY976" i="2"/>
  <c r="BS976" i="2"/>
  <c r="BM976" i="2"/>
  <c r="BL976" i="2"/>
  <c r="BK976" i="2"/>
  <c r="BJ976" i="2"/>
  <c r="BI976" i="2"/>
  <c r="BH976" i="2"/>
  <c r="BG976" i="2"/>
  <c r="BE976" i="2"/>
  <c r="BD976" i="2"/>
  <c r="BC976" i="2"/>
  <c r="BB976" i="2"/>
  <c r="BA976" i="2"/>
  <c r="AZ976" i="2"/>
  <c r="AY976" i="2"/>
  <c r="AW976" i="2"/>
  <c r="AV976" i="2"/>
  <c r="AU976" i="2"/>
  <c r="AT976" i="2"/>
  <c r="AS976" i="2"/>
  <c r="AR976" i="2"/>
  <c r="AQ976" i="2"/>
  <c r="AO976" i="2"/>
  <c r="AN976" i="2"/>
  <c r="AM976" i="2"/>
  <c r="AL976" i="2"/>
  <c r="AK976" i="2"/>
  <c r="AJ976" i="2"/>
  <c r="AI976" i="2"/>
  <c r="AG976" i="2"/>
  <c r="W976" i="2"/>
  <c r="DO975" i="2"/>
  <c r="DI975" i="2"/>
  <c r="DC975" i="2"/>
  <c r="CW975" i="2"/>
  <c r="CQ975" i="2"/>
  <c r="CK975" i="2"/>
  <c r="CE975" i="2"/>
  <c r="CD975" i="2"/>
  <c r="CC975" i="2"/>
  <c r="CB975" i="2"/>
  <c r="CA975" i="2"/>
  <c r="BY975" i="2"/>
  <c r="BS975" i="2"/>
  <c r="BM975" i="2"/>
  <c r="BL975" i="2"/>
  <c r="BK975" i="2"/>
  <c r="BJ975" i="2"/>
  <c r="BI975" i="2"/>
  <c r="BH975" i="2"/>
  <c r="BG975" i="2"/>
  <c r="BE975" i="2"/>
  <c r="BD975" i="2"/>
  <c r="BC975" i="2"/>
  <c r="BB975" i="2"/>
  <c r="BA975" i="2"/>
  <c r="AZ975" i="2"/>
  <c r="AY975" i="2"/>
  <c r="AW975" i="2"/>
  <c r="AV975" i="2"/>
  <c r="AU975" i="2"/>
  <c r="AT975" i="2"/>
  <c r="AS975" i="2"/>
  <c r="AR975" i="2"/>
  <c r="AQ975" i="2"/>
  <c r="AO975" i="2"/>
  <c r="AN975" i="2"/>
  <c r="AM975" i="2"/>
  <c r="AL975" i="2"/>
  <c r="AK975" i="2"/>
  <c r="AJ975" i="2"/>
  <c r="AI975" i="2"/>
  <c r="AG975" i="2"/>
  <c r="W975" i="2"/>
  <c r="DO974" i="2"/>
  <c r="DN974" i="2"/>
  <c r="DM974" i="2"/>
  <c r="DL974" i="2"/>
  <c r="DK974" i="2"/>
  <c r="DI974" i="2"/>
  <c r="DH974" i="2"/>
  <c r="DG974" i="2"/>
  <c r="DF974" i="2"/>
  <c r="DE974" i="2"/>
  <c r="DC974" i="2"/>
  <c r="DB974" i="2"/>
  <c r="DA974" i="2"/>
  <c r="CZ974" i="2"/>
  <c r="CY974" i="2"/>
  <c r="CW974" i="2"/>
  <c r="CV974" i="2"/>
  <c r="CU974" i="2"/>
  <c r="CT974" i="2"/>
  <c r="CS974" i="2"/>
  <c r="CQ974" i="2"/>
  <c r="CP974" i="2"/>
  <c r="CO974" i="2"/>
  <c r="CN974" i="2"/>
  <c r="CM974" i="2"/>
  <c r="CK974" i="2"/>
  <c r="CJ974" i="2"/>
  <c r="CI974" i="2"/>
  <c r="CH974" i="2"/>
  <c r="CG974" i="2"/>
  <c r="CE974" i="2"/>
  <c r="CD974" i="2"/>
  <c r="CC974" i="2"/>
  <c r="CB974" i="2"/>
  <c r="CA974" i="2"/>
  <c r="BY974" i="2"/>
  <c r="BX974" i="2"/>
  <c r="BW974" i="2"/>
  <c r="BV974" i="2"/>
  <c r="BU974" i="2"/>
  <c r="BS974" i="2"/>
  <c r="BR974" i="2"/>
  <c r="BQ974" i="2"/>
  <c r="BP974" i="2"/>
  <c r="BO974" i="2"/>
  <c r="BM974" i="2"/>
  <c r="BL974" i="2"/>
  <c r="BK974" i="2"/>
  <c r="BJ974" i="2"/>
  <c r="BI974" i="2"/>
  <c r="BH974" i="2"/>
  <c r="BG974" i="2"/>
  <c r="BE974" i="2"/>
  <c r="BD974" i="2"/>
  <c r="BC974" i="2"/>
  <c r="BB974" i="2"/>
  <c r="BA974" i="2"/>
  <c r="AZ974" i="2"/>
  <c r="AY974" i="2"/>
  <c r="AW974" i="2"/>
  <c r="AV974" i="2"/>
  <c r="AU974" i="2"/>
  <c r="AT974" i="2"/>
  <c r="AS974" i="2"/>
  <c r="AR974" i="2"/>
  <c r="AQ974" i="2"/>
  <c r="AO974" i="2"/>
  <c r="AN974" i="2"/>
  <c r="AM974" i="2"/>
  <c r="AL974" i="2"/>
  <c r="AK974" i="2"/>
  <c r="AJ974" i="2"/>
  <c r="AI974" i="2"/>
  <c r="AG974" i="2"/>
  <c r="AF974" i="2"/>
  <c r="AE974" i="2"/>
  <c r="AD974" i="2"/>
  <c r="AC974" i="2"/>
  <c r="AB974" i="2"/>
  <c r="AA974" i="2"/>
  <c r="W974" i="2"/>
  <c r="DO973" i="2"/>
  <c r="DN973" i="2"/>
  <c r="DM973" i="2"/>
  <c r="DL973" i="2"/>
  <c r="DK973" i="2"/>
  <c r="DI973" i="2"/>
  <c r="DH973" i="2"/>
  <c r="DG973" i="2"/>
  <c r="DF973" i="2"/>
  <c r="DE973" i="2"/>
  <c r="DC973" i="2"/>
  <c r="DB973" i="2"/>
  <c r="DA973" i="2"/>
  <c r="CZ973" i="2"/>
  <c r="CY973" i="2"/>
  <c r="CW973" i="2"/>
  <c r="CV973" i="2"/>
  <c r="CU973" i="2"/>
  <c r="CT973" i="2"/>
  <c r="CS973" i="2"/>
  <c r="CQ973" i="2"/>
  <c r="CP973" i="2"/>
  <c r="CO973" i="2"/>
  <c r="CN973" i="2"/>
  <c r="CM973" i="2"/>
  <c r="CK973" i="2"/>
  <c r="CJ973" i="2"/>
  <c r="CI973" i="2"/>
  <c r="CH973" i="2"/>
  <c r="CG973" i="2"/>
  <c r="CE973" i="2"/>
  <c r="CD973" i="2"/>
  <c r="CC973" i="2"/>
  <c r="CB973" i="2"/>
  <c r="CA973" i="2"/>
  <c r="BY973" i="2"/>
  <c r="BX973" i="2"/>
  <c r="BW973" i="2"/>
  <c r="BV973" i="2"/>
  <c r="BU973" i="2"/>
  <c r="BS973" i="2"/>
  <c r="BR973" i="2"/>
  <c r="BQ973" i="2"/>
  <c r="BP973" i="2"/>
  <c r="BO973" i="2"/>
  <c r="BM973" i="2"/>
  <c r="BL973" i="2"/>
  <c r="BK973" i="2"/>
  <c r="BJ973" i="2"/>
  <c r="BI973" i="2"/>
  <c r="BH973" i="2"/>
  <c r="BG973" i="2"/>
  <c r="BE973" i="2"/>
  <c r="BD973" i="2"/>
  <c r="BC973" i="2"/>
  <c r="BB973" i="2"/>
  <c r="BA973" i="2"/>
  <c r="AZ973" i="2"/>
  <c r="AY973" i="2"/>
  <c r="AW973" i="2"/>
  <c r="AV973" i="2"/>
  <c r="AU973" i="2"/>
  <c r="AT973" i="2"/>
  <c r="AS973" i="2"/>
  <c r="AR973" i="2"/>
  <c r="AQ973" i="2"/>
  <c r="AO973" i="2"/>
  <c r="AN973" i="2"/>
  <c r="AM973" i="2"/>
  <c r="AL973" i="2"/>
  <c r="AK973" i="2"/>
  <c r="AJ973" i="2"/>
  <c r="AI973" i="2"/>
  <c r="AG973" i="2"/>
  <c r="AF973" i="2"/>
  <c r="AE973" i="2"/>
  <c r="AD973" i="2"/>
  <c r="AC973" i="2"/>
  <c r="AB973" i="2"/>
  <c r="AA973" i="2"/>
  <c r="W973" i="2"/>
  <c r="DO972" i="2"/>
  <c r="DN972" i="2"/>
  <c r="DM972" i="2"/>
  <c r="DL972" i="2"/>
  <c r="DK972" i="2"/>
  <c r="DI972" i="2"/>
  <c r="DH972" i="2"/>
  <c r="DG972" i="2"/>
  <c r="DF972" i="2"/>
  <c r="DE972" i="2"/>
  <c r="DC972" i="2"/>
  <c r="DB972" i="2"/>
  <c r="DA972" i="2"/>
  <c r="CZ972" i="2"/>
  <c r="CY972" i="2"/>
  <c r="CW972" i="2"/>
  <c r="CV972" i="2"/>
  <c r="CU972" i="2"/>
  <c r="CT972" i="2"/>
  <c r="CS972" i="2"/>
  <c r="CQ972" i="2"/>
  <c r="CP972" i="2"/>
  <c r="CO972" i="2"/>
  <c r="CN972" i="2"/>
  <c r="CM972" i="2"/>
  <c r="CK972" i="2"/>
  <c r="CJ972" i="2"/>
  <c r="CI972" i="2"/>
  <c r="CH972" i="2"/>
  <c r="CG972" i="2"/>
  <c r="CE972" i="2"/>
  <c r="CD972" i="2"/>
  <c r="CC972" i="2"/>
  <c r="CB972" i="2"/>
  <c r="CA972" i="2"/>
  <c r="BY972" i="2"/>
  <c r="BX972" i="2"/>
  <c r="BW972" i="2"/>
  <c r="BV972" i="2"/>
  <c r="BU972" i="2"/>
  <c r="BS972" i="2"/>
  <c r="BR972" i="2"/>
  <c r="BQ972" i="2"/>
  <c r="BP972" i="2"/>
  <c r="BO972" i="2"/>
  <c r="BM972" i="2"/>
  <c r="BL972" i="2"/>
  <c r="BK972" i="2"/>
  <c r="BJ972" i="2"/>
  <c r="BI972" i="2"/>
  <c r="BH972" i="2"/>
  <c r="BG972" i="2"/>
  <c r="BE972" i="2"/>
  <c r="BD972" i="2"/>
  <c r="BC972" i="2"/>
  <c r="BB972" i="2"/>
  <c r="BA972" i="2"/>
  <c r="AZ972" i="2"/>
  <c r="AY972" i="2"/>
  <c r="AW972" i="2"/>
  <c r="AV972" i="2"/>
  <c r="AU972" i="2"/>
  <c r="AT972" i="2"/>
  <c r="AS972" i="2"/>
  <c r="AR972" i="2"/>
  <c r="AQ972" i="2"/>
  <c r="AO972" i="2"/>
  <c r="AN972" i="2"/>
  <c r="AM972" i="2"/>
  <c r="AL972" i="2"/>
  <c r="AK972" i="2"/>
  <c r="AJ972" i="2"/>
  <c r="AI972" i="2"/>
  <c r="AG972" i="2"/>
  <c r="AF972" i="2"/>
  <c r="AE972" i="2"/>
  <c r="AD972" i="2"/>
  <c r="AC972" i="2"/>
  <c r="AB972" i="2"/>
  <c r="AA972" i="2"/>
  <c r="W972" i="2"/>
  <c r="DO971" i="2"/>
  <c r="DN971" i="2"/>
  <c r="DM971" i="2"/>
  <c r="DL971" i="2"/>
  <c r="DK971" i="2"/>
  <c r="DI971" i="2"/>
  <c r="DH971" i="2"/>
  <c r="DG971" i="2"/>
  <c r="DF971" i="2"/>
  <c r="DE971" i="2"/>
  <c r="DC971" i="2"/>
  <c r="DB971" i="2"/>
  <c r="DA971" i="2"/>
  <c r="CZ971" i="2"/>
  <c r="CY971" i="2"/>
  <c r="CW971" i="2"/>
  <c r="CV971" i="2"/>
  <c r="CU971" i="2"/>
  <c r="CT971" i="2"/>
  <c r="CS971" i="2"/>
  <c r="CQ971" i="2"/>
  <c r="CP971" i="2"/>
  <c r="CO971" i="2"/>
  <c r="CN971" i="2"/>
  <c r="CM971" i="2"/>
  <c r="CK971" i="2"/>
  <c r="CJ971" i="2"/>
  <c r="CI971" i="2"/>
  <c r="CH971" i="2"/>
  <c r="CG971" i="2"/>
  <c r="CE971" i="2"/>
  <c r="CD971" i="2"/>
  <c r="CC971" i="2"/>
  <c r="CB971" i="2"/>
  <c r="CA971" i="2"/>
  <c r="BY971" i="2"/>
  <c r="BX971" i="2"/>
  <c r="BW971" i="2"/>
  <c r="BV971" i="2"/>
  <c r="BU971" i="2"/>
  <c r="BS971" i="2"/>
  <c r="BR971" i="2"/>
  <c r="BQ971" i="2"/>
  <c r="BP971" i="2"/>
  <c r="BO971" i="2"/>
  <c r="BM971" i="2"/>
  <c r="BL971" i="2"/>
  <c r="BK971" i="2"/>
  <c r="BJ971" i="2"/>
  <c r="BI971" i="2"/>
  <c r="BH971" i="2"/>
  <c r="BG971" i="2"/>
  <c r="BE971" i="2"/>
  <c r="BD971" i="2"/>
  <c r="BC971" i="2"/>
  <c r="BB971" i="2"/>
  <c r="BA971" i="2"/>
  <c r="AZ971" i="2"/>
  <c r="AY971" i="2"/>
  <c r="AW971" i="2"/>
  <c r="AV971" i="2"/>
  <c r="AU971" i="2"/>
  <c r="AT971" i="2"/>
  <c r="AS971" i="2"/>
  <c r="AR971" i="2"/>
  <c r="AQ971" i="2"/>
  <c r="AO971" i="2"/>
  <c r="AN971" i="2"/>
  <c r="AM971" i="2"/>
  <c r="AL971" i="2"/>
  <c r="AK971" i="2"/>
  <c r="AJ971" i="2"/>
  <c r="AI971" i="2"/>
  <c r="AG971" i="2"/>
  <c r="AF971" i="2"/>
  <c r="AE971" i="2"/>
  <c r="AD971" i="2"/>
  <c r="AC971" i="2"/>
  <c r="AB971" i="2"/>
  <c r="AA971" i="2"/>
  <c r="W971" i="2"/>
  <c r="DO970" i="2"/>
  <c r="DI970" i="2"/>
  <c r="DC970" i="2"/>
  <c r="CW970" i="2"/>
  <c r="CQ970" i="2"/>
  <c r="CK970" i="2"/>
  <c r="CE970" i="2"/>
  <c r="CD970" i="2"/>
  <c r="CC970" i="2"/>
  <c r="CB970" i="2"/>
  <c r="CA970" i="2"/>
  <c r="BY970" i="2"/>
  <c r="BS970" i="2"/>
  <c r="BM970" i="2"/>
  <c r="BL970" i="2"/>
  <c r="BK970" i="2"/>
  <c r="BJ970" i="2"/>
  <c r="BI970" i="2"/>
  <c r="BH970" i="2"/>
  <c r="BG970" i="2"/>
  <c r="BE970" i="2"/>
  <c r="BD970" i="2"/>
  <c r="BC970" i="2"/>
  <c r="BB970" i="2"/>
  <c r="BA970" i="2"/>
  <c r="AZ970" i="2"/>
  <c r="AY970" i="2"/>
  <c r="AW970" i="2"/>
  <c r="AV970" i="2"/>
  <c r="AU970" i="2"/>
  <c r="AT970" i="2"/>
  <c r="AS970" i="2"/>
  <c r="AR970" i="2"/>
  <c r="AQ970" i="2"/>
  <c r="AO970" i="2"/>
  <c r="AN970" i="2"/>
  <c r="AM970" i="2"/>
  <c r="AL970" i="2"/>
  <c r="AK970" i="2"/>
  <c r="AJ970" i="2"/>
  <c r="AI970" i="2"/>
  <c r="AG970" i="2"/>
  <c r="W970" i="2"/>
  <c r="DO969" i="2"/>
  <c r="DI969" i="2"/>
  <c r="DC969" i="2"/>
  <c r="CW969" i="2"/>
  <c r="CQ969" i="2"/>
  <c r="CK969" i="2"/>
  <c r="CE969" i="2"/>
  <c r="CD969" i="2"/>
  <c r="CC969" i="2"/>
  <c r="CB969" i="2"/>
  <c r="CA969" i="2"/>
  <c r="BY969" i="2"/>
  <c r="BS969" i="2"/>
  <c r="BM969" i="2"/>
  <c r="BL969" i="2"/>
  <c r="BK969" i="2"/>
  <c r="BJ969" i="2"/>
  <c r="BI969" i="2"/>
  <c r="BH969" i="2"/>
  <c r="BG969" i="2"/>
  <c r="BE969" i="2"/>
  <c r="BD969" i="2"/>
  <c r="BC969" i="2"/>
  <c r="BB969" i="2"/>
  <c r="BA969" i="2"/>
  <c r="AZ969" i="2"/>
  <c r="AY969" i="2"/>
  <c r="AW969" i="2"/>
  <c r="AV969" i="2"/>
  <c r="AU969" i="2"/>
  <c r="AT969" i="2"/>
  <c r="AS969" i="2"/>
  <c r="AR969" i="2"/>
  <c r="AQ969" i="2"/>
  <c r="AO969" i="2"/>
  <c r="AN969" i="2"/>
  <c r="AM969" i="2"/>
  <c r="AL969" i="2"/>
  <c r="AK969" i="2"/>
  <c r="AJ969" i="2"/>
  <c r="AI969" i="2"/>
  <c r="AG969" i="2"/>
  <c r="W969" i="2"/>
  <c r="DO968" i="2"/>
  <c r="DN968" i="2"/>
  <c r="DM968" i="2"/>
  <c r="DL968" i="2"/>
  <c r="DK968" i="2"/>
  <c r="DI968" i="2"/>
  <c r="DH968" i="2"/>
  <c r="DG968" i="2"/>
  <c r="DF968" i="2"/>
  <c r="DE968" i="2"/>
  <c r="DC968" i="2"/>
  <c r="DB968" i="2"/>
  <c r="DA968" i="2"/>
  <c r="CZ968" i="2"/>
  <c r="CY968" i="2"/>
  <c r="CW968" i="2"/>
  <c r="CV968" i="2"/>
  <c r="CU968" i="2"/>
  <c r="CT968" i="2"/>
  <c r="CS968" i="2"/>
  <c r="CQ968" i="2"/>
  <c r="CP968" i="2"/>
  <c r="CO968" i="2"/>
  <c r="CN968" i="2"/>
  <c r="CM968" i="2"/>
  <c r="CK968" i="2"/>
  <c r="CJ968" i="2"/>
  <c r="CI968" i="2"/>
  <c r="CH968" i="2"/>
  <c r="CG968" i="2"/>
  <c r="CE968" i="2"/>
  <c r="CD968" i="2"/>
  <c r="CC968" i="2"/>
  <c r="CB968" i="2"/>
  <c r="CA968" i="2"/>
  <c r="BY968" i="2"/>
  <c r="BX968" i="2"/>
  <c r="BW968" i="2"/>
  <c r="BV968" i="2"/>
  <c r="BU968" i="2"/>
  <c r="BS968" i="2"/>
  <c r="BR968" i="2"/>
  <c r="BQ968" i="2"/>
  <c r="BP968" i="2"/>
  <c r="BO968" i="2"/>
  <c r="BM968" i="2"/>
  <c r="BL968" i="2"/>
  <c r="BK968" i="2"/>
  <c r="BJ968" i="2"/>
  <c r="BI968" i="2"/>
  <c r="BH968" i="2"/>
  <c r="BG968" i="2"/>
  <c r="BE968" i="2"/>
  <c r="BD968" i="2"/>
  <c r="BC968" i="2"/>
  <c r="BB968" i="2"/>
  <c r="BA968" i="2"/>
  <c r="AZ968" i="2"/>
  <c r="AY968" i="2"/>
  <c r="AW968" i="2"/>
  <c r="AV968" i="2"/>
  <c r="AU968" i="2"/>
  <c r="AT968" i="2"/>
  <c r="AS968" i="2"/>
  <c r="AR968" i="2"/>
  <c r="AQ968" i="2"/>
  <c r="AO968" i="2"/>
  <c r="AN968" i="2"/>
  <c r="AM968" i="2"/>
  <c r="AL968" i="2"/>
  <c r="AK968" i="2"/>
  <c r="AJ968" i="2"/>
  <c r="AI968" i="2"/>
  <c r="AG968" i="2"/>
  <c r="AF968" i="2"/>
  <c r="AE968" i="2"/>
  <c r="AD968" i="2"/>
  <c r="AC968" i="2"/>
  <c r="AB968" i="2"/>
  <c r="AA968" i="2"/>
  <c r="W968" i="2"/>
  <c r="DO967" i="2"/>
  <c r="DN967" i="2"/>
  <c r="DM967" i="2"/>
  <c r="DL967" i="2"/>
  <c r="DK967" i="2"/>
  <c r="DI967" i="2"/>
  <c r="DH967" i="2"/>
  <c r="DG967" i="2"/>
  <c r="DF967" i="2"/>
  <c r="DE967" i="2"/>
  <c r="DC967" i="2"/>
  <c r="DB967" i="2"/>
  <c r="DA967" i="2"/>
  <c r="CZ967" i="2"/>
  <c r="CY967" i="2"/>
  <c r="CW967" i="2"/>
  <c r="CV967" i="2"/>
  <c r="CU967" i="2"/>
  <c r="CT967" i="2"/>
  <c r="CS967" i="2"/>
  <c r="CQ967" i="2"/>
  <c r="CP967" i="2"/>
  <c r="CO967" i="2"/>
  <c r="CN967" i="2"/>
  <c r="CM967" i="2"/>
  <c r="CK967" i="2"/>
  <c r="CJ967" i="2"/>
  <c r="CI967" i="2"/>
  <c r="CH967" i="2"/>
  <c r="CG967" i="2"/>
  <c r="CE967" i="2"/>
  <c r="CD967" i="2"/>
  <c r="CC967" i="2"/>
  <c r="CB967" i="2"/>
  <c r="CA967" i="2"/>
  <c r="BY967" i="2"/>
  <c r="BX967" i="2"/>
  <c r="BW967" i="2"/>
  <c r="BV967" i="2"/>
  <c r="BU967" i="2"/>
  <c r="BS967" i="2"/>
  <c r="BR967" i="2"/>
  <c r="BQ967" i="2"/>
  <c r="BP967" i="2"/>
  <c r="BO967" i="2"/>
  <c r="BM967" i="2"/>
  <c r="BL967" i="2"/>
  <c r="BK967" i="2"/>
  <c r="BJ967" i="2"/>
  <c r="BI967" i="2"/>
  <c r="BH967" i="2"/>
  <c r="BG967" i="2"/>
  <c r="BE967" i="2"/>
  <c r="BD967" i="2"/>
  <c r="BC967" i="2"/>
  <c r="BB967" i="2"/>
  <c r="BA967" i="2"/>
  <c r="AZ967" i="2"/>
  <c r="AY967" i="2"/>
  <c r="AW967" i="2"/>
  <c r="AV967" i="2"/>
  <c r="AU967" i="2"/>
  <c r="AT967" i="2"/>
  <c r="AS967" i="2"/>
  <c r="AR967" i="2"/>
  <c r="AQ967" i="2"/>
  <c r="AO967" i="2"/>
  <c r="AN967" i="2"/>
  <c r="AM967" i="2"/>
  <c r="AL967" i="2"/>
  <c r="AK967" i="2"/>
  <c r="AJ967" i="2"/>
  <c r="AI967" i="2"/>
  <c r="AG967" i="2"/>
  <c r="AF967" i="2"/>
  <c r="AE967" i="2"/>
  <c r="AD967" i="2"/>
  <c r="AC967" i="2"/>
  <c r="AB967" i="2"/>
  <c r="AA967" i="2"/>
  <c r="W967" i="2"/>
  <c r="DO966" i="2"/>
  <c r="DN966" i="2"/>
  <c r="DM966" i="2"/>
  <c r="DL966" i="2"/>
  <c r="DK966" i="2"/>
  <c r="DI966" i="2"/>
  <c r="DH966" i="2"/>
  <c r="DG966" i="2"/>
  <c r="DF966" i="2"/>
  <c r="DE966" i="2"/>
  <c r="DC966" i="2"/>
  <c r="DB966" i="2"/>
  <c r="DA966" i="2"/>
  <c r="CZ966" i="2"/>
  <c r="CY966" i="2"/>
  <c r="CW966" i="2"/>
  <c r="CV966" i="2"/>
  <c r="CU966" i="2"/>
  <c r="CT966" i="2"/>
  <c r="CS966" i="2"/>
  <c r="CQ966" i="2"/>
  <c r="CP966" i="2"/>
  <c r="CO966" i="2"/>
  <c r="CN966" i="2"/>
  <c r="CM966" i="2"/>
  <c r="CK966" i="2"/>
  <c r="CJ966" i="2"/>
  <c r="CI966" i="2"/>
  <c r="CH966" i="2"/>
  <c r="CG966" i="2"/>
  <c r="CE966" i="2"/>
  <c r="CD966" i="2"/>
  <c r="CC966" i="2"/>
  <c r="CB966" i="2"/>
  <c r="CA966" i="2"/>
  <c r="BY966" i="2"/>
  <c r="BX966" i="2"/>
  <c r="BW966" i="2"/>
  <c r="BV966" i="2"/>
  <c r="BU966" i="2"/>
  <c r="BS966" i="2"/>
  <c r="BR966" i="2"/>
  <c r="BQ966" i="2"/>
  <c r="BP966" i="2"/>
  <c r="BO966" i="2"/>
  <c r="BM966" i="2"/>
  <c r="BL966" i="2"/>
  <c r="BK966" i="2"/>
  <c r="BJ966" i="2"/>
  <c r="BI966" i="2"/>
  <c r="BH966" i="2"/>
  <c r="BG966" i="2"/>
  <c r="BE966" i="2"/>
  <c r="BD966" i="2"/>
  <c r="BC966" i="2"/>
  <c r="BB966" i="2"/>
  <c r="BA966" i="2"/>
  <c r="AZ966" i="2"/>
  <c r="AY966" i="2"/>
  <c r="AW966" i="2"/>
  <c r="AV966" i="2"/>
  <c r="AU966" i="2"/>
  <c r="AT966" i="2"/>
  <c r="AS966" i="2"/>
  <c r="AR966" i="2"/>
  <c r="AQ966" i="2"/>
  <c r="AO966" i="2"/>
  <c r="AN966" i="2"/>
  <c r="AM966" i="2"/>
  <c r="AL966" i="2"/>
  <c r="AK966" i="2"/>
  <c r="AJ966" i="2"/>
  <c r="AI966" i="2"/>
  <c r="AG966" i="2"/>
  <c r="AF966" i="2"/>
  <c r="AE966" i="2"/>
  <c r="AD966" i="2"/>
  <c r="AC966" i="2"/>
  <c r="AB966" i="2"/>
  <c r="AA966" i="2"/>
  <c r="W966" i="2"/>
  <c r="DO965" i="2"/>
  <c r="DN965" i="2"/>
  <c r="DM965" i="2"/>
  <c r="DL965" i="2"/>
  <c r="DK965" i="2"/>
  <c r="DI965" i="2"/>
  <c r="DH965" i="2"/>
  <c r="DG965" i="2"/>
  <c r="DF965" i="2"/>
  <c r="DE965" i="2"/>
  <c r="DC965" i="2"/>
  <c r="DB965" i="2"/>
  <c r="DA965" i="2"/>
  <c r="CZ965" i="2"/>
  <c r="CY965" i="2"/>
  <c r="CW965" i="2"/>
  <c r="CV965" i="2"/>
  <c r="CU965" i="2"/>
  <c r="CT965" i="2"/>
  <c r="CS965" i="2"/>
  <c r="CQ965" i="2"/>
  <c r="CP965" i="2"/>
  <c r="CO965" i="2"/>
  <c r="CN965" i="2"/>
  <c r="CM965" i="2"/>
  <c r="CK965" i="2"/>
  <c r="CJ965" i="2"/>
  <c r="CI965" i="2"/>
  <c r="CH965" i="2"/>
  <c r="CG965" i="2"/>
  <c r="CE965" i="2"/>
  <c r="CD965" i="2"/>
  <c r="CC965" i="2"/>
  <c r="CB965" i="2"/>
  <c r="CA965" i="2"/>
  <c r="BY965" i="2"/>
  <c r="BX965" i="2"/>
  <c r="BW965" i="2"/>
  <c r="BV965" i="2"/>
  <c r="BU965" i="2"/>
  <c r="BS965" i="2"/>
  <c r="BR965" i="2"/>
  <c r="BQ965" i="2"/>
  <c r="BP965" i="2"/>
  <c r="BO965" i="2"/>
  <c r="BM965" i="2"/>
  <c r="BL965" i="2"/>
  <c r="BK965" i="2"/>
  <c r="BJ965" i="2"/>
  <c r="BI965" i="2"/>
  <c r="BH965" i="2"/>
  <c r="BG965" i="2"/>
  <c r="BE965" i="2"/>
  <c r="BD965" i="2"/>
  <c r="BC965" i="2"/>
  <c r="BB965" i="2"/>
  <c r="BA965" i="2"/>
  <c r="AZ965" i="2"/>
  <c r="AY965" i="2"/>
  <c r="AW965" i="2"/>
  <c r="AV965" i="2"/>
  <c r="AU965" i="2"/>
  <c r="AT965" i="2"/>
  <c r="AS965" i="2"/>
  <c r="AR965" i="2"/>
  <c r="AQ965" i="2"/>
  <c r="AO965" i="2"/>
  <c r="AN965" i="2"/>
  <c r="AM965" i="2"/>
  <c r="AL965" i="2"/>
  <c r="AK965" i="2"/>
  <c r="AJ965" i="2"/>
  <c r="AI965" i="2"/>
  <c r="AG965" i="2"/>
  <c r="AF965" i="2"/>
  <c r="AE965" i="2"/>
  <c r="AD965" i="2"/>
  <c r="AC965" i="2"/>
  <c r="AB965" i="2"/>
  <c r="AA965" i="2"/>
  <c r="W965" i="2"/>
  <c r="DO964" i="2"/>
  <c r="DI964" i="2"/>
  <c r="DC964" i="2"/>
  <c r="CW964" i="2"/>
  <c r="CQ964" i="2"/>
  <c r="CK964" i="2"/>
  <c r="CE964" i="2"/>
  <c r="CD964" i="2"/>
  <c r="CC964" i="2"/>
  <c r="CB964" i="2"/>
  <c r="CA964" i="2"/>
  <c r="BY964" i="2"/>
  <c r="BS964" i="2"/>
  <c r="BM964" i="2"/>
  <c r="BL964" i="2"/>
  <c r="BK964" i="2"/>
  <c r="BJ964" i="2"/>
  <c r="BI964" i="2"/>
  <c r="BH964" i="2"/>
  <c r="BG964" i="2"/>
  <c r="BE964" i="2"/>
  <c r="BD964" i="2"/>
  <c r="BC964" i="2"/>
  <c r="BB964" i="2"/>
  <c r="BA964" i="2"/>
  <c r="AZ964" i="2"/>
  <c r="AY964" i="2"/>
  <c r="AW964" i="2"/>
  <c r="AV964" i="2"/>
  <c r="AU964" i="2"/>
  <c r="AT964" i="2"/>
  <c r="AS964" i="2"/>
  <c r="AR964" i="2"/>
  <c r="AQ964" i="2"/>
  <c r="AO964" i="2"/>
  <c r="AN964" i="2"/>
  <c r="AM964" i="2"/>
  <c r="AL964" i="2"/>
  <c r="AK964" i="2"/>
  <c r="AJ964" i="2"/>
  <c r="AI964" i="2"/>
  <c r="AG964" i="2"/>
  <c r="W964" i="2"/>
  <c r="DO963" i="2"/>
  <c r="DI963" i="2"/>
  <c r="DC963" i="2"/>
  <c r="CW963" i="2"/>
  <c r="CQ963" i="2"/>
  <c r="CK963" i="2"/>
  <c r="CE963" i="2"/>
  <c r="CD963" i="2"/>
  <c r="CC963" i="2"/>
  <c r="CB963" i="2"/>
  <c r="CA963" i="2"/>
  <c r="BY963" i="2"/>
  <c r="BS963" i="2"/>
  <c r="BM963" i="2"/>
  <c r="BL963" i="2"/>
  <c r="BK963" i="2"/>
  <c r="BJ963" i="2"/>
  <c r="BI963" i="2"/>
  <c r="BH963" i="2"/>
  <c r="BG963" i="2"/>
  <c r="BE963" i="2"/>
  <c r="BD963" i="2"/>
  <c r="BC963" i="2"/>
  <c r="BB963" i="2"/>
  <c r="BA963" i="2"/>
  <c r="AZ963" i="2"/>
  <c r="AY963" i="2"/>
  <c r="AW963" i="2"/>
  <c r="AV963" i="2"/>
  <c r="AU963" i="2"/>
  <c r="AT963" i="2"/>
  <c r="AS963" i="2"/>
  <c r="AR963" i="2"/>
  <c r="AQ963" i="2"/>
  <c r="AO963" i="2"/>
  <c r="AN963" i="2"/>
  <c r="AM963" i="2"/>
  <c r="AL963" i="2"/>
  <c r="AK963" i="2"/>
  <c r="AJ963" i="2"/>
  <c r="AI963" i="2"/>
  <c r="AG963" i="2"/>
  <c r="W963" i="2"/>
  <c r="DO962" i="2"/>
  <c r="DN962" i="2"/>
  <c r="DM962" i="2"/>
  <c r="DL962" i="2"/>
  <c r="DK962" i="2"/>
  <c r="DI962" i="2"/>
  <c r="DH962" i="2"/>
  <c r="DG962" i="2"/>
  <c r="DF962" i="2"/>
  <c r="DE962" i="2"/>
  <c r="DC962" i="2"/>
  <c r="DB962" i="2"/>
  <c r="DA962" i="2"/>
  <c r="CZ962" i="2"/>
  <c r="CY962" i="2"/>
  <c r="CW962" i="2"/>
  <c r="CV962" i="2"/>
  <c r="CU962" i="2"/>
  <c r="CT962" i="2"/>
  <c r="CS962" i="2"/>
  <c r="CQ962" i="2"/>
  <c r="CP962" i="2"/>
  <c r="CO962" i="2"/>
  <c r="CN962" i="2"/>
  <c r="CM962" i="2"/>
  <c r="CK962" i="2"/>
  <c r="CJ962" i="2"/>
  <c r="CI962" i="2"/>
  <c r="CH962" i="2"/>
  <c r="CG962" i="2"/>
  <c r="CE962" i="2"/>
  <c r="CD962" i="2"/>
  <c r="CC962" i="2"/>
  <c r="CB962" i="2"/>
  <c r="CA962" i="2"/>
  <c r="BY962" i="2"/>
  <c r="BX962" i="2"/>
  <c r="BW962" i="2"/>
  <c r="BV962" i="2"/>
  <c r="BU962" i="2"/>
  <c r="BS962" i="2"/>
  <c r="BR962" i="2"/>
  <c r="BQ962" i="2"/>
  <c r="BP962" i="2"/>
  <c r="BO962" i="2"/>
  <c r="BM962" i="2"/>
  <c r="BL962" i="2"/>
  <c r="BK962" i="2"/>
  <c r="BJ962" i="2"/>
  <c r="BI962" i="2"/>
  <c r="BH962" i="2"/>
  <c r="BG962" i="2"/>
  <c r="BE962" i="2"/>
  <c r="BD962" i="2"/>
  <c r="BC962" i="2"/>
  <c r="BB962" i="2"/>
  <c r="BA962" i="2"/>
  <c r="AZ962" i="2"/>
  <c r="AY962" i="2"/>
  <c r="AW962" i="2"/>
  <c r="AV962" i="2"/>
  <c r="AU962" i="2"/>
  <c r="AT962" i="2"/>
  <c r="AS962" i="2"/>
  <c r="AR962" i="2"/>
  <c r="AQ962" i="2"/>
  <c r="AO962" i="2"/>
  <c r="AN962" i="2"/>
  <c r="AM962" i="2"/>
  <c r="AL962" i="2"/>
  <c r="AK962" i="2"/>
  <c r="AJ962" i="2"/>
  <c r="AI962" i="2"/>
  <c r="AG962" i="2"/>
  <c r="AF962" i="2"/>
  <c r="AE962" i="2"/>
  <c r="AD962" i="2"/>
  <c r="AC962" i="2"/>
  <c r="AB962" i="2"/>
  <c r="AA962" i="2"/>
  <c r="W962" i="2"/>
  <c r="DO961" i="2"/>
  <c r="DN961" i="2"/>
  <c r="DM961" i="2"/>
  <c r="DL961" i="2"/>
  <c r="DK961" i="2"/>
  <c r="DI961" i="2"/>
  <c r="DH961" i="2"/>
  <c r="DG961" i="2"/>
  <c r="DF961" i="2"/>
  <c r="DE961" i="2"/>
  <c r="DC961" i="2"/>
  <c r="DB961" i="2"/>
  <c r="DA961" i="2"/>
  <c r="CZ961" i="2"/>
  <c r="CY961" i="2"/>
  <c r="CW961" i="2"/>
  <c r="CV961" i="2"/>
  <c r="CU961" i="2"/>
  <c r="CT961" i="2"/>
  <c r="CS961" i="2"/>
  <c r="CQ961" i="2"/>
  <c r="CP961" i="2"/>
  <c r="CO961" i="2"/>
  <c r="CN961" i="2"/>
  <c r="CM961" i="2"/>
  <c r="CK961" i="2"/>
  <c r="CJ961" i="2"/>
  <c r="CI961" i="2"/>
  <c r="CH961" i="2"/>
  <c r="CG961" i="2"/>
  <c r="CE961" i="2"/>
  <c r="CD961" i="2"/>
  <c r="CC961" i="2"/>
  <c r="CB961" i="2"/>
  <c r="CA961" i="2"/>
  <c r="BY961" i="2"/>
  <c r="BX961" i="2"/>
  <c r="BW961" i="2"/>
  <c r="BV961" i="2"/>
  <c r="BU961" i="2"/>
  <c r="BS961" i="2"/>
  <c r="BR961" i="2"/>
  <c r="BQ961" i="2"/>
  <c r="BP961" i="2"/>
  <c r="BO961" i="2"/>
  <c r="BM961" i="2"/>
  <c r="BL961" i="2"/>
  <c r="BK961" i="2"/>
  <c r="BJ961" i="2"/>
  <c r="BI961" i="2"/>
  <c r="BH961" i="2"/>
  <c r="BG961" i="2"/>
  <c r="BE961" i="2"/>
  <c r="BD961" i="2"/>
  <c r="BC961" i="2"/>
  <c r="BB961" i="2"/>
  <c r="BA961" i="2"/>
  <c r="AZ961" i="2"/>
  <c r="AY961" i="2"/>
  <c r="AW961" i="2"/>
  <c r="AV961" i="2"/>
  <c r="AU961" i="2"/>
  <c r="AT961" i="2"/>
  <c r="AS961" i="2"/>
  <c r="AR961" i="2"/>
  <c r="AQ961" i="2"/>
  <c r="AO961" i="2"/>
  <c r="AN961" i="2"/>
  <c r="AM961" i="2"/>
  <c r="AL961" i="2"/>
  <c r="AK961" i="2"/>
  <c r="AJ961" i="2"/>
  <c r="AI961" i="2"/>
  <c r="AG961" i="2"/>
  <c r="AF961" i="2"/>
  <c r="AE961" i="2"/>
  <c r="AD961" i="2"/>
  <c r="AC961" i="2"/>
  <c r="AB961" i="2"/>
  <c r="AA961" i="2"/>
  <c r="W961" i="2"/>
  <c r="DO960" i="2"/>
  <c r="DN960" i="2"/>
  <c r="DM960" i="2"/>
  <c r="DL960" i="2"/>
  <c r="DK960" i="2"/>
  <c r="DI960" i="2"/>
  <c r="DH960" i="2"/>
  <c r="DG960" i="2"/>
  <c r="DF960" i="2"/>
  <c r="DE960" i="2"/>
  <c r="DC960" i="2"/>
  <c r="DB960" i="2"/>
  <c r="DA960" i="2"/>
  <c r="CZ960" i="2"/>
  <c r="CY960" i="2"/>
  <c r="CW960" i="2"/>
  <c r="CV960" i="2"/>
  <c r="CU960" i="2"/>
  <c r="CT960" i="2"/>
  <c r="CS960" i="2"/>
  <c r="CQ960" i="2"/>
  <c r="CP960" i="2"/>
  <c r="CO960" i="2"/>
  <c r="CN960" i="2"/>
  <c r="CM960" i="2"/>
  <c r="CK960" i="2"/>
  <c r="CJ960" i="2"/>
  <c r="CI960" i="2"/>
  <c r="CH960" i="2"/>
  <c r="CG960" i="2"/>
  <c r="CE960" i="2"/>
  <c r="CD960" i="2"/>
  <c r="CC960" i="2"/>
  <c r="CB960" i="2"/>
  <c r="CA960" i="2"/>
  <c r="BY960" i="2"/>
  <c r="BX960" i="2"/>
  <c r="BW960" i="2"/>
  <c r="BV960" i="2"/>
  <c r="BU960" i="2"/>
  <c r="BS960" i="2"/>
  <c r="BR960" i="2"/>
  <c r="BQ960" i="2"/>
  <c r="BP960" i="2"/>
  <c r="BO960" i="2"/>
  <c r="BM960" i="2"/>
  <c r="BL960" i="2"/>
  <c r="BK960" i="2"/>
  <c r="BJ960" i="2"/>
  <c r="BI960" i="2"/>
  <c r="BH960" i="2"/>
  <c r="BG960" i="2"/>
  <c r="BE960" i="2"/>
  <c r="BD960" i="2"/>
  <c r="BC960" i="2"/>
  <c r="BB960" i="2"/>
  <c r="BA960" i="2"/>
  <c r="AZ960" i="2"/>
  <c r="AY960" i="2"/>
  <c r="AW960" i="2"/>
  <c r="AV960" i="2"/>
  <c r="AU960" i="2"/>
  <c r="AT960" i="2"/>
  <c r="AS960" i="2"/>
  <c r="AR960" i="2"/>
  <c r="AQ960" i="2"/>
  <c r="AO960" i="2"/>
  <c r="AN960" i="2"/>
  <c r="AM960" i="2"/>
  <c r="AL960" i="2"/>
  <c r="AK960" i="2"/>
  <c r="AJ960" i="2"/>
  <c r="AI960" i="2"/>
  <c r="AG960" i="2"/>
  <c r="AF960" i="2"/>
  <c r="AE960" i="2"/>
  <c r="AD960" i="2"/>
  <c r="AC960" i="2"/>
  <c r="AB960" i="2"/>
  <c r="AA960" i="2"/>
  <c r="W960" i="2"/>
  <c r="DO959" i="2"/>
  <c r="DN959" i="2"/>
  <c r="DM959" i="2"/>
  <c r="DL959" i="2"/>
  <c r="DK959" i="2"/>
  <c r="DI959" i="2"/>
  <c r="DH959" i="2"/>
  <c r="DG959" i="2"/>
  <c r="DF959" i="2"/>
  <c r="DE959" i="2"/>
  <c r="DC959" i="2"/>
  <c r="DB959" i="2"/>
  <c r="DA959" i="2"/>
  <c r="CZ959" i="2"/>
  <c r="CY959" i="2"/>
  <c r="CW959" i="2"/>
  <c r="CV959" i="2"/>
  <c r="CU959" i="2"/>
  <c r="CT959" i="2"/>
  <c r="CS959" i="2"/>
  <c r="CQ959" i="2"/>
  <c r="CP959" i="2"/>
  <c r="CO959" i="2"/>
  <c r="CN959" i="2"/>
  <c r="CM959" i="2"/>
  <c r="CK959" i="2"/>
  <c r="CJ959" i="2"/>
  <c r="CI959" i="2"/>
  <c r="CH959" i="2"/>
  <c r="CG959" i="2"/>
  <c r="CE959" i="2"/>
  <c r="CD959" i="2"/>
  <c r="CC959" i="2"/>
  <c r="CB959" i="2"/>
  <c r="CA959" i="2"/>
  <c r="BY959" i="2"/>
  <c r="BX959" i="2"/>
  <c r="BW959" i="2"/>
  <c r="BV959" i="2"/>
  <c r="BU959" i="2"/>
  <c r="BS959" i="2"/>
  <c r="BR959" i="2"/>
  <c r="BQ959" i="2"/>
  <c r="BP959" i="2"/>
  <c r="BO959" i="2"/>
  <c r="BM959" i="2"/>
  <c r="BL959" i="2"/>
  <c r="BK959" i="2"/>
  <c r="BJ959" i="2"/>
  <c r="BI959" i="2"/>
  <c r="BH959" i="2"/>
  <c r="BG959" i="2"/>
  <c r="BE959" i="2"/>
  <c r="BD959" i="2"/>
  <c r="BC959" i="2"/>
  <c r="BB959" i="2"/>
  <c r="BA959" i="2"/>
  <c r="AZ959" i="2"/>
  <c r="AY959" i="2"/>
  <c r="AW959" i="2"/>
  <c r="AV959" i="2"/>
  <c r="AU959" i="2"/>
  <c r="AT959" i="2"/>
  <c r="AS959" i="2"/>
  <c r="AR959" i="2"/>
  <c r="AQ959" i="2"/>
  <c r="AO959" i="2"/>
  <c r="AN959" i="2"/>
  <c r="AM959" i="2"/>
  <c r="AL959" i="2"/>
  <c r="AK959" i="2"/>
  <c r="AJ959" i="2"/>
  <c r="AI959" i="2"/>
  <c r="AG959" i="2"/>
  <c r="AF959" i="2"/>
  <c r="AE959" i="2"/>
  <c r="AD959" i="2"/>
  <c r="AC959" i="2"/>
  <c r="AB959" i="2"/>
  <c r="AA959" i="2"/>
  <c r="W959" i="2"/>
  <c r="DO958" i="2"/>
  <c r="DI958" i="2"/>
  <c r="DC958" i="2"/>
  <c r="CW958" i="2"/>
  <c r="CQ958" i="2"/>
  <c r="CK958" i="2"/>
  <c r="CE958" i="2"/>
  <c r="CD958" i="2"/>
  <c r="CC958" i="2"/>
  <c r="CB958" i="2"/>
  <c r="CA958" i="2"/>
  <c r="BY958" i="2"/>
  <c r="BS958" i="2"/>
  <c r="BM958" i="2"/>
  <c r="BL958" i="2"/>
  <c r="BK958" i="2"/>
  <c r="BJ958" i="2"/>
  <c r="BI958" i="2"/>
  <c r="BH958" i="2"/>
  <c r="BG958" i="2"/>
  <c r="BE958" i="2"/>
  <c r="BD958" i="2"/>
  <c r="BC958" i="2"/>
  <c r="BB958" i="2"/>
  <c r="BA958" i="2"/>
  <c r="AZ958" i="2"/>
  <c r="AY958" i="2"/>
  <c r="AW958" i="2"/>
  <c r="AV958" i="2"/>
  <c r="AU958" i="2"/>
  <c r="AT958" i="2"/>
  <c r="AS958" i="2"/>
  <c r="AR958" i="2"/>
  <c r="AQ958" i="2"/>
  <c r="AO958" i="2"/>
  <c r="AN958" i="2"/>
  <c r="AM958" i="2"/>
  <c r="AL958" i="2"/>
  <c r="AK958" i="2"/>
  <c r="AJ958" i="2"/>
  <c r="AI958" i="2"/>
  <c r="AG958" i="2"/>
  <c r="W958" i="2"/>
  <c r="DO957" i="2"/>
  <c r="DI957" i="2"/>
  <c r="DC957" i="2"/>
  <c r="CW957" i="2"/>
  <c r="CQ957" i="2"/>
  <c r="CK957" i="2"/>
  <c r="CE957" i="2"/>
  <c r="CD957" i="2"/>
  <c r="CC957" i="2"/>
  <c r="CB957" i="2"/>
  <c r="CA957" i="2"/>
  <c r="BY957" i="2"/>
  <c r="BS957" i="2"/>
  <c r="BM957" i="2"/>
  <c r="BL957" i="2"/>
  <c r="BK957" i="2"/>
  <c r="BJ957" i="2"/>
  <c r="BI957" i="2"/>
  <c r="BH957" i="2"/>
  <c r="BG957" i="2"/>
  <c r="BE957" i="2"/>
  <c r="BD957" i="2"/>
  <c r="BC957" i="2"/>
  <c r="BB957" i="2"/>
  <c r="BA957" i="2"/>
  <c r="AZ957" i="2"/>
  <c r="AY957" i="2"/>
  <c r="AW957" i="2"/>
  <c r="AV957" i="2"/>
  <c r="AU957" i="2"/>
  <c r="AT957" i="2"/>
  <c r="AS957" i="2"/>
  <c r="AR957" i="2"/>
  <c r="AQ957" i="2"/>
  <c r="AO957" i="2"/>
  <c r="AN957" i="2"/>
  <c r="AM957" i="2"/>
  <c r="AL957" i="2"/>
  <c r="AK957" i="2"/>
  <c r="AJ957" i="2"/>
  <c r="AI957" i="2"/>
  <c r="AG957" i="2"/>
  <c r="W957" i="2"/>
  <c r="DO956" i="2"/>
  <c r="DN956" i="2"/>
  <c r="DM956" i="2"/>
  <c r="DL956" i="2"/>
  <c r="DK956" i="2"/>
  <c r="DI956" i="2"/>
  <c r="DH956" i="2"/>
  <c r="DG956" i="2"/>
  <c r="DF956" i="2"/>
  <c r="DE956" i="2"/>
  <c r="DC956" i="2"/>
  <c r="DB956" i="2"/>
  <c r="DA956" i="2"/>
  <c r="CZ956" i="2"/>
  <c r="CY956" i="2"/>
  <c r="CW956" i="2"/>
  <c r="CV956" i="2"/>
  <c r="CU956" i="2"/>
  <c r="CT956" i="2"/>
  <c r="CS956" i="2"/>
  <c r="CQ956" i="2"/>
  <c r="CP956" i="2"/>
  <c r="CO956" i="2"/>
  <c r="CN956" i="2"/>
  <c r="CM956" i="2"/>
  <c r="CK956" i="2"/>
  <c r="CJ956" i="2"/>
  <c r="CI956" i="2"/>
  <c r="CH956" i="2"/>
  <c r="CG956" i="2"/>
  <c r="CE956" i="2"/>
  <c r="CD956" i="2"/>
  <c r="CC956" i="2"/>
  <c r="CB956" i="2"/>
  <c r="CA956" i="2"/>
  <c r="BY956" i="2"/>
  <c r="BX956" i="2"/>
  <c r="BW956" i="2"/>
  <c r="BV956" i="2"/>
  <c r="BU956" i="2"/>
  <c r="BS956" i="2"/>
  <c r="BR956" i="2"/>
  <c r="BQ956" i="2"/>
  <c r="BP956" i="2"/>
  <c r="BO956" i="2"/>
  <c r="BM956" i="2"/>
  <c r="BL956" i="2"/>
  <c r="BK956" i="2"/>
  <c r="BJ956" i="2"/>
  <c r="BI956" i="2"/>
  <c r="BH956" i="2"/>
  <c r="BG956" i="2"/>
  <c r="BE956" i="2"/>
  <c r="BD956" i="2"/>
  <c r="BC956" i="2"/>
  <c r="BB956" i="2"/>
  <c r="BA956" i="2"/>
  <c r="AZ956" i="2"/>
  <c r="AY956" i="2"/>
  <c r="AW956" i="2"/>
  <c r="AV956" i="2"/>
  <c r="AU956" i="2"/>
  <c r="AT956" i="2"/>
  <c r="AS956" i="2"/>
  <c r="AR956" i="2"/>
  <c r="AQ956" i="2"/>
  <c r="AO956" i="2"/>
  <c r="AN956" i="2"/>
  <c r="AM956" i="2"/>
  <c r="AL956" i="2"/>
  <c r="AK956" i="2"/>
  <c r="AJ956" i="2"/>
  <c r="AI956" i="2"/>
  <c r="AG956" i="2"/>
  <c r="AF956" i="2"/>
  <c r="AE956" i="2"/>
  <c r="AD956" i="2"/>
  <c r="AC956" i="2"/>
  <c r="AB956" i="2"/>
  <c r="AA956" i="2"/>
  <c r="W956" i="2"/>
  <c r="DO955" i="2"/>
  <c r="DN955" i="2"/>
  <c r="DM955" i="2"/>
  <c r="DL955" i="2"/>
  <c r="DK955" i="2"/>
  <c r="DI955" i="2"/>
  <c r="DH955" i="2"/>
  <c r="DG955" i="2"/>
  <c r="DF955" i="2"/>
  <c r="DE955" i="2"/>
  <c r="DC955" i="2"/>
  <c r="DB955" i="2"/>
  <c r="DA955" i="2"/>
  <c r="CZ955" i="2"/>
  <c r="CY955" i="2"/>
  <c r="CW955" i="2"/>
  <c r="CV955" i="2"/>
  <c r="CU955" i="2"/>
  <c r="CT955" i="2"/>
  <c r="CS955" i="2"/>
  <c r="CQ955" i="2"/>
  <c r="CP955" i="2"/>
  <c r="CO955" i="2"/>
  <c r="CN955" i="2"/>
  <c r="CM955" i="2"/>
  <c r="CK955" i="2"/>
  <c r="CJ955" i="2"/>
  <c r="CI955" i="2"/>
  <c r="CH955" i="2"/>
  <c r="CG955" i="2"/>
  <c r="CE955" i="2"/>
  <c r="CD955" i="2"/>
  <c r="CC955" i="2"/>
  <c r="CB955" i="2"/>
  <c r="CA955" i="2"/>
  <c r="BY955" i="2"/>
  <c r="BX955" i="2"/>
  <c r="BW955" i="2"/>
  <c r="BV955" i="2"/>
  <c r="BU955" i="2"/>
  <c r="BS955" i="2"/>
  <c r="BR955" i="2"/>
  <c r="BQ955" i="2"/>
  <c r="BP955" i="2"/>
  <c r="BO955" i="2"/>
  <c r="BM955" i="2"/>
  <c r="BL955" i="2"/>
  <c r="BK955" i="2"/>
  <c r="BJ955" i="2"/>
  <c r="BI955" i="2"/>
  <c r="BH955" i="2"/>
  <c r="BG955" i="2"/>
  <c r="BE955" i="2"/>
  <c r="BD955" i="2"/>
  <c r="BC955" i="2"/>
  <c r="BB955" i="2"/>
  <c r="BA955" i="2"/>
  <c r="AZ955" i="2"/>
  <c r="AY955" i="2"/>
  <c r="AW955" i="2"/>
  <c r="AV955" i="2"/>
  <c r="AU955" i="2"/>
  <c r="AT955" i="2"/>
  <c r="AS955" i="2"/>
  <c r="AR955" i="2"/>
  <c r="AQ955" i="2"/>
  <c r="AO955" i="2"/>
  <c r="AN955" i="2"/>
  <c r="AM955" i="2"/>
  <c r="AL955" i="2"/>
  <c r="AK955" i="2"/>
  <c r="AJ955" i="2"/>
  <c r="AI955" i="2"/>
  <c r="AG955" i="2"/>
  <c r="AF955" i="2"/>
  <c r="AE955" i="2"/>
  <c r="AD955" i="2"/>
  <c r="AC955" i="2"/>
  <c r="AB955" i="2"/>
  <c r="AA955" i="2"/>
  <c r="W955" i="2"/>
  <c r="DO954" i="2"/>
  <c r="DN954" i="2"/>
  <c r="DM954" i="2"/>
  <c r="DL954" i="2"/>
  <c r="DK954" i="2"/>
  <c r="DI954" i="2"/>
  <c r="DH954" i="2"/>
  <c r="DG954" i="2"/>
  <c r="DF954" i="2"/>
  <c r="DE954" i="2"/>
  <c r="DC954" i="2"/>
  <c r="DB954" i="2"/>
  <c r="DA954" i="2"/>
  <c r="CZ954" i="2"/>
  <c r="CY954" i="2"/>
  <c r="CW954" i="2"/>
  <c r="CV954" i="2"/>
  <c r="CU954" i="2"/>
  <c r="CT954" i="2"/>
  <c r="CS954" i="2"/>
  <c r="CQ954" i="2"/>
  <c r="CP954" i="2"/>
  <c r="CO954" i="2"/>
  <c r="CN954" i="2"/>
  <c r="CM954" i="2"/>
  <c r="CK954" i="2"/>
  <c r="CJ954" i="2"/>
  <c r="CI954" i="2"/>
  <c r="CH954" i="2"/>
  <c r="CG954" i="2"/>
  <c r="CE954" i="2"/>
  <c r="CD954" i="2"/>
  <c r="CC954" i="2"/>
  <c r="CB954" i="2"/>
  <c r="CA954" i="2"/>
  <c r="BY954" i="2"/>
  <c r="BX954" i="2"/>
  <c r="BW954" i="2"/>
  <c r="BV954" i="2"/>
  <c r="BU954" i="2"/>
  <c r="BS954" i="2"/>
  <c r="BR954" i="2"/>
  <c r="BQ954" i="2"/>
  <c r="BP954" i="2"/>
  <c r="BO954" i="2"/>
  <c r="BM954" i="2"/>
  <c r="BL954" i="2"/>
  <c r="BK954" i="2"/>
  <c r="BJ954" i="2"/>
  <c r="BI954" i="2"/>
  <c r="BH954" i="2"/>
  <c r="BG954" i="2"/>
  <c r="BE954" i="2"/>
  <c r="BD954" i="2"/>
  <c r="BC954" i="2"/>
  <c r="BB954" i="2"/>
  <c r="BA954" i="2"/>
  <c r="AZ954" i="2"/>
  <c r="AY954" i="2"/>
  <c r="AW954" i="2"/>
  <c r="AV954" i="2"/>
  <c r="AU954" i="2"/>
  <c r="AT954" i="2"/>
  <c r="AS954" i="2"/>
  <c r="AR954" i="2"/>
  <c r="AQ954" i="2"/>
  <c r="AO954" i="2"/>
  <c r="AN954" i="2"/>
  <c r="AM954" i="2"/>
  <c r="AL954" i="2"/>
  <c r="AK954" i="2"/>
  <c r="AJ954" i="2"/>
  <c r="AI954" i="2"/>
  <c r="AG954" i="2"/>
  <c r="AF954" i="2"/>
  <c r="AE954" i="2"/>
  <c r="AD954" i="2"/>
  <c r="AC954" i="2"/>
  <c r="AB954" i="2"/>
  <c r="AA954" i="2"/>
  <c r="W954" i="2"/>
  <c r="DO953" i="2"/>
  <c r="DN953" i="2"/>
  <c r="DM953" i="2"/>
  <c r="DL953" i="2"/>
  <c r="DK953" i="2"/>
  <c r="DI953" i="2"/>
  <c r="DH953" i="2"/>
  <c r="DG953" i="2"/>
  <c r="DF953" i="2"/>
  <c r="DE953" i="2"/>
  <c r="DC953" i="2"/>
  <c r="DB953" i="2"/>
  <c r="DA953" i="2"/>
  <c r="CZ953" i="2"/>
  <c r="CY953" i="2"/>
  <c r="CW953" i="2"/>
  <c r="CV953" i="2"/>
  <c r="CU953" i="2"/>
  <c r="CT953" i="2"/>
  <c r="CS953" i="2"/>
  <c r="CQ953" i="2"/>
  <c r="CP953" i="2"/>
  <c r="CO953" i="2"/>
  <c r="CN953" i="2"/>
  <c r="CM953" i="2"/>
  <c r="CK953" i="2"/>
  <c r="CJ953" i="2"/>
  <c r="CI953" i="2"/>
  <c r="CH953" i="2"/>
  <c r="CG953" i="2"/>
  <c r="CE953" i="2"/>
  <c r="CD953" i="2"/>
  <c r="CC953" i="2"/>
  <c r="CB953" i="2"/>
  <c r="CA953" i="2"/>
  <c r="BY953" i="2"/>
  <c r="BX953" i="2"/>
  <c r="BW953" i="2"/>
  <c r="BV953" i="2"/>
  <c r="BU953" i="2"/>
  <c r="BS953" i="2"/>
  <c r="BR953" i="2"/>
  <c r="BQ953" i="2"/>
  <c r="BP953" i="2"/>
  <c r="BO953" i="2"/>
  <c r="BM953" i="2"/>
  <c r="BL953" i="2"/>
  <c r="BK953" i="2"/>
  <c r="BJ953" i="2"/>
  <c r="BI953" i="2"/>
  <c r="BH953" i="2"/>
  <c r="BG953" i="2"/>
  <c r="BE953" i="2"/>
  <c r="BD953" i="2"/>
  <c r="BC953" i="2"/>
  <c r="BB953" i="2"/>
  <c r="BA953" i="2"/>
  <c r="AZ953" i="2"/>
  <c r="AY953" i="2"/>
  <c r="AW953" i="2"/>
  <c r="AV953" i="2"/>
  <c r="AU953" i="2"/>
  <c r="AT953" i="2"/>
  <c r="AS953" i="2"/>
  <c r="AR953" i="2"/>
  <c r="AQ953" i="2"/>
  <c r="AO953" i="2"/>
  <c r="AN953" i="2"/>
  <c r="AM953" i="2"/>
  <c r="AL953" i="2"/>
  <c r="AK953" i="2"/>
  <c r="AJ953" i="2"/>
  <c r="AI953" i="2"/>
  <c r="AG953" i="2"/>
  <c r="AF953" i="2"/>
  <c r="AE953" i="2"/>
  <c r="AD953" i="2"/>
  <c r="AC953" i="2"/>
  <c r="AB953" i="2"/>
  <c r="AA953" i="2"/>
  <c r="W953" i="2"/>
  <c r="DO952" i="2"/>
  <c r="DI952" i="2"/>
  <c r="DC952" i="2"/>
  <c r="CW952" i="2"/>
  <c r="CQ952" i="2"/>
  <c r="CK952" i="2"/>
  <c r="CE952" i="2"/>
  <c r="CD952" i="2"/>
  <c r="CC952" i="2"/>
  <c r="CB952" i="2"/>
  <c r="CA952" i="2"/>
  <c r="BY952" i="2"/>
  <c r="BS952" i="2"/>
  <c r="BM952" i="2"/>
  <c r="BL952" i="2"/>
  <c r="BK952" i="2"/>
  <c r="BJ952" i="2"/>
  <c r="BI952" i="2"/>
  <c r="BH952" i="2"/>
  <c r="BG952" i="2"/>
  <c r="BE952" i="2"/>
  <c r="BD952" i="2"/>
  <c r="BC952" i="2"/>
  <c r="BB952" i="2"/>
  <c r="BA952" i="2"/>
  <c r="AZ952" i="2"/>
  <c r="AY952" i="2"/>
  <c r="AW952" i="2"/>
  <c r="AV952" i="2"/>
  <c r="AU952" i="2"/>
  <c r="AT952" i="2"/>
  <c r="AS952" i="2"/>
  <c r="AR952" i="2"/>
  <c r="AQ952" i="2"/>
  <c r="AO952" i="2"/>
  <c r="AN952" i="2"/>
  <c r="AM952" i="2"/>
  <c r="AL952" i="2"/>
  <c r="AK952" i="2"/>
  <c r="AJ952" i="2"/>
  <c r="AI952" i="2"/>
  <c r="AG952" i="2"/>
  <c r="W952" i="2"/>
  <c r="DO951" i="2"/>
  <c r="DI951" i="2"/>
  <c r="DC951" i="2"/>
  <c r="CW951" i="2"/>
  <c r="CQ951" i="2"/>
  <c r="CK951" i="2"/>
  <c r="CE951" i="2"/>
  <c r="CD951" i="2"/>
  <c r="CC951" i="2"/>
  <c r="CB951" i="2"/>
  <c r="CA951" i="2"/>
  <c r="BY951" i="2"/>
  <c r="DS14" i="2" s="1"/>
  <c r="BS951" i="2"/>
  <c r="BM951" i="2"/>
  <c r="BL951" i="2"/>
  <c r="BK951" i="2"/>
  <c r="BJ951" i="2"/>
  <c r="BI951" i="2"/>
  <c r="BH951" i="2"/>
  <c r="BG951" i="2"/>
  <c r="BE951" i="2"/>
  <c r="BD951" i="2"/>
  <c r="BC951" i="2"/>
  <c r="BB951" i="2"/>
  <c r="BA951" i="2"/>
  <c r="AZ951" i="2"/>
  <c r="AY951" i="2"/>
  <c r="AW951" i="2"/>
  <c r="AV951" i="2"/>
  <c r="AU951" i="2"/>
  <c r="AT951" i="2"/>
  <c r="AS951" i="2"/>
  <c r="AR951" i="2"/>
  <c r="AQ951" i="2"/>
  <c r="AO951" i="2"/>
  <c r="AN951" i="2"/>
  <c r="AM951" i="2"/>
  <c r="AL951" i="2"/>
  <c r="AK951" i="2"/>
  <c r="AJ951" i="2"/>
  <c r="AI951" i="2"/>
  <c r="AG951" i="2"/>
  <c r="W951" i="2"/>
  <c r="DO950" i="2"/>
  <c r="DN950" i="2"/>
  <c r="DM950" i="2"/>
  <c r="DL950" i="2"/>
  <c r="DK950" i="2"/>
  <c r="DI950" i="2"/>
  <c r="DH950" i="2"/>
  <c r="DG950" i="2"/>
  <c r="DF950" i="2"/>
  <c r="DE950" i="2"/>
  <c r="DC950" i="2"/>
  <c r="DB950" i="2"/>
  <c r="DA950" i="2"/>
  <c r="CZ950" i="2"/>
  <c r="CY950" i="2"/>
  <c r="CW950" i="2"/>
  <c r="CV950" i="2"/>
  <c r="CU950" i="2"/>
  <c r="CT950" i="2"/>
  <c r="CS950" i="2"/>
  <c r="CQ950" i="2"/>
  <c r="CP950" i="2"/>
  <c r="CO950" i="2"/>
  <c r="CN950" i="2"/>
  <c r="CM950" i="2"/>
  <c r="CK950" i="2"/>
  <c r="CJ950" i="2"/>
  <c r="CI950" i="2"/>
  <c r="CH950" i="2"/>
  <c r="CG950" i="2"/>
  <c r="CE950" i="2"/>
  <c r="CD950" i="2"/>
  <c r="CC950" i="2"/>
  <c r="CB950" i="2"/>
  <c r="CA950" i="2"/>
  <c r="BY950" i="2"/>
  <c r="BX950" i="2"/>
  <c r="BW950" i="2"/>
  <c r="BV950" i="2"/>
  <c r="BU950" i="2"/>
  <c r="BS950" i="2"/>
  <c r="BR950" i="2"/>
  <c r="BQ950" i="2"/>
  <c r="BP950" i="2"/>
  <c r="BO950" i="2"/>
  <c r="BM950" i="2"/>
  <c r="BL950" i="2"/>
  <c r="BK950" i="2"/>
  <c r="BJ950" i="2"/>
  <c r="BI950" i="2"/>
  <c r="BH950" i="2"/>
  <c r="BG950" i="2"/>
  <c r="BE950" i="2"/>
  <c r="BD950" i="2"/>
  <c r="BC950" i="2"/>
  <c r="BB950" i="2"/>
  <c r="BA950" i="2"/>
  <c r="AZ950" i="2"/>
  <c r="AY950" i="2"/>
  <c r="AW950" i="2"/>
  <c r="AV950" i="2"/>
  <c r="AU950" i="2"/>
  <c r="AT950" i="2"/>
  <c r="AS950" i="2"/>
  <c r="AR950" i="2"/>
  <c r="AQ950" i="2"/>
  <c r="AO950" i="2"/>
  <c r="AN950" i="2"/>
  <c r="AM950" i="2"/>
  <c r="AL950" i="2"/>
  <c r="AK950" i="2"/>
  <c r="AJ950" i="2"/>
  <c r="AI950" i="2"/>
  <c r="AG950" i="2"/>
  <c r="AF950" i="2"/>
  <c r="AE950" i="2"/>
  <c r="AD950" i="2"/>
  <c r="AC950" i="2"/>
  <c r="AB950" i="2"/>
  <c r="AA950" i="2"/>
  <c r="W950" i="2"/>
  <c r="DO949" i="2"/>
  <c r="DN949" i="2"/>
  <c r="DM949" i="2"/>
  <c r="DL949" i="2"/>
  <c r="DK949" i="2"/>
  <c r="DI949" i="2"/>
  <c r="DH949" i="2"/>
  <c r="DG949" i="2"/>
  <c r="DF949" i="2"/>
  <c r="DE949" i="2"/>
  <c r="DC949" i="2"/>
  <c r="DB949" i="2"/>
  <c r="DA949" i="2"/>
  <c r="CZ949" i="2"/>
  <c r="CY949" i="2"/>
  <c r="CW949" i="2"/>
  <c r="CV949" i="2"/>
  <c r="CU949" i="2"/>
  <c r="CT949" i="2"/>
  <c r="CS949" i="2"/>
  <c r="CQ949" i="2"/>
  <c r="CP949" i="2"/>
  <c r="CO949" i="2"/>
  <c r="CN949" i="2"/>
  <c r="CM949" i="2"/>
  <c r="CK949" i="2"/>
  <c r="CJ949" i="2"/>
  <c r="CI949" i="2"/>
  <c r="CH949" i="2"/>
  <c r="CG949" i="2"/>
  <c r="CE949" i="2"/>
  <c r="CD949" i="2"/>
  <c r="CC949" i="2"/>
  <c r="CB949" i="2"/>
  <c r="CA949" i="2"/>
  <c r="BY949" i="2"/>
  <c r="BX949" i="2"/>
  <c r="BW949" i="2"/>
  <c r="BV949" i="2"/>
  <c r="BU949" i="2"/>
  <c r="BS949" i="2"/>
  <c r="BR949" i="2"/>
  <c r="BQ949" i="2"/>
  <c r="BP949" i="2"/>
  <c r="BO949" i="2"/>
  <c r="BM949" i="2"/>
  <c r="BL949" i="2"/>
  <c r="BK949" i="2"/>
  <c r="BJ949" i="2"/>
  <c r="BI949" i="2"/>
  <c r="BH949" i="2"/>
  <c r="BG949" i="2"/>
  <c r="BE949" i="2"/>
  <c r="BD949" i="2"/>
  <c r="BC949" i="2"/>
  <c r="BB949" i="2"/>
  <c r="BA949" i="2"/>
  <c r="AZ949" i="2"/>
  <c r="AY949" i="2"/>
  <c r="AW949" i="2"/>
  <c r="AV949" i="2"/>
  <c r="AU949" i="2"/>
  <c r="AT949" i="2"/>
  <c r="AS949" i="2"/>
  <c r="AR949" i="2"/>
  <c r="AQ949" i="2"/>
  <c r="AO949" i="2"/>
  <c r="AN949" i="2"/>
  <c r="AM949" i="2"/>
  <c r="AL949" i="2"/>
  <c r="AK949" i="2"/>
  <c r="AJ949" i="2"/>
  <c r="AI949" i="2"/>
  <c r="AG949" i="2"/>
  <c r="AF949" i="2"/>
  <c r="AE949" i="2"/>
  <c r="AD949" i="2"/>
  <c r="AC949" i="2"/>
  <c r="AB949" i="2"/>
  <c r="AA949" i="2"/>
  <c r="W949" i="2"/>
  <c r="DO948" i="2"/>
  <c r="DN948" i="2"/>
  <c r="DM948" i="2"/>
  <c r="DL948" i="2"/>
  <c r="DK948" i="2"/>
  <c r="DI948" i="2"/>
  <c r="DH948" i="2"/>
  <c r="DG948" i="2"/>
  <c r="DF948" i="2"/>
  <c r="DE948" i="2"/>
  <c r="DC948" i="2"/>
  <c r="DB948" i="2"/>
  <c r="DA948" i="2"/>
  <c r="CZ948" i="2"/>
  <c r="CY948" i="2"/>
  <c r="CW948" i="2"/>
  <c r="CV948" i="2"/>
  <c r="CU948" i="2"/>
  <c r="CT948" i="2"/>
  <c r="CS948" i="2"/>
  <c r="CQ948" i="2"/>
  <c r="CP948" i="2"/>
  <c r="CO948" i="2"/>
  <c r="CN948" i="2"/>
  <c r="CM948" i="2"/>
  <c r="CK948" i="2"/>
  <c r="CJ948" i="2"/>
  <c r="CI948" i="2"/>
  <c r="CH948" i="2"/>
  <c r="CG948" i="2"/>
  <c r="CE948" i="2"/>
  <c r="CD948" i="2"/>
  <c r="CC948" i="2"/>
  <c r="CB948" i="2"/>
  <c r="CA948" i="2"/>
  <c r="BY948" i="2"/>
  <c r="BX948" i="2"/>
  <c r="BW948" i="2"/>
  <c r="BV948" i="2"/>
  <c r="BU948" i="2"/>
  <c r="BS948" i="2"/>
  <c r="BR948" i="2"/>
  <c r="BQ948" i="2"/>
  <c r="BP948" i="2"/>
  <c r="BO948" i="2"/>
  <c r="BM948" i="2"/>
  <c r="BL948" i="2"/>
  <c r="BK948" i="2"/>
  <c r="BJ948" i="2"/>
  <c r="BI948" i="2"/>
  <c r="BH948" i="2"/>
  <c r="BG948" i="2"/>
  <c r="BE948" i="2"/>
  <c r="BD948" i="2"/>
  <c r="BC948" i="2"/>
  <c r="BB948" i="2"/>
  <c r="BA948" i="2"/>
  <c r="AZ948" i="2"/>
  <c r="AY948" i="2"/>
  <c r="AW948" i="2"/>
  <c r="AV948" i="2"/>
  <c r="AU948" i="2"/>
  <c r="AT948" i="2"/>
  <c r="AS948" i="2"/>
  <c r="AR948" i="2"/>
  <c r="AQ948" i="2"/>
  <c r="AO948" i="2"/>
  <c r="AN948" i="2"/>
  <c r="AM948" i="2"/>
  <c r="AL948" i="2"/>
  <c r="AK948" i="2"/>
  <c r="AJ948" i="2"/>
  <c r="AI948" i="2"/>
  <c r="AG948" i="2"/>
  <c r="AF948" i="2"/>
  <c r="AE948" i="2"/>
  <c r="AD948" i="2"/>
  <c r="AC948" i="2"/>
  <c r="AB948" i="2"/>
  <c r="AA948" i="2"/>
  <c r="W948" i="2"/>
  <c r="DO947" i="2"/>
  <c r="DN947" i="2"/>
  <c r="DM947" i="2"/>
  <c r="DL947" i="2"/>
  <c r="DK947" i="2"/>
  <c r="DI947" i="2"/>
  <c r="DH947" i="2"/>
  <c r="DG947" i="2"/>
  <c r="DF947" i="2"/>
  <c r="DE947" i="2"/>
  <c r="DC947" i="2"/>
  <c r="DB947" i="2"/>
  <c r="DA947" i="2"/>
  <c r="CZ947" i="2"/>
  <c r="CY947" i="2"/>
  <c r="CW947" i="2"/>
  <c r="CV947" i="2"/>
  <c r="CU947" i="2"/>
  <c r="CT947" i="2"/>
  <c r="CS947" i="2"/>
  <c r="CQ947" i="2"/>
  <c r="CP947" i="2"/>
  <c r="CO947" i="2"/>
  <c r="CN947" i="2"/>
  <c r="CM947" i="2"/>
  <c r="CK947" i="2"/>
  <c r="CJ947" i="2"/>
  <c r="CI947" i="2"/>
  <c r="CH947" i="2"/>
  <c r="CG947" i="2"/>
  <c r="CE947" i="2"/>
  <c r="CD947" i="2"/>
  <c r="CC947" i="2"/>
  <c r="CB947" i="2"/>
  <c r="CA947" i="2"/>
  <c r="BY947" i="2"/>
  <c r="BX947" i="2"/>
  <c r="BW947" i="2"/>
  <c r="BV947" i="2"/>
  <c r="BU947" i="2"/>
  <c r="BS947" i="2"/>
  <c r="BR947" i="2"/>
  <c r="BQ947" i="2"/>
  <c r="BP947" i="2"/>
  <c r="BO947" i="2"/>
  <c r="BM947" i="2"/>
  <c r="BL947" i="2"/>
  <c r="BK947" i="2"/>
  <c r="BJ947" i="2"/>
  <c r="BI947" i="2"/>
  <c r="BH947" i="2"/>
  <c r="BG947" i="2"/>
  <c r="BE947" i="2"/>
  <c r="BD947" i="2"/>
  <c r="BC947" i="2"/>
  <c r="BB947" i="2"/>
  <c r="BA947" i="2"/>
  <c r="AZ947" i="2"/>
  <c r="AY947" i="2"/>
  <c r="AW947" i="2"/>
  <c r="AV947" i="2"/>
  <c r="AU947" i="2"/>
  <c r="AT947" i="2"/>
  <c r="AS947" i="2"/>
  <c r="AR947" i="2"/>
  <c r="AQ947" i="2"/>
  <c r="AO947" i="2"/>
  <c r="AN947" i="2"/>
  <c r="AM947" i="2"/>
  <c r="AL947" i="2"/>
  <c r="AK947" i="2"/>
  <c r="AJ947" i="2"/>
  <c r="AI947" i="2"/>
  <c r="AG947" i="2"/>
  <c r="AF947" i="2"/>
  <c r="AE947" i="2"/>
  <c r="AD947" i="2"/>
  <c r="AC947" i="2"/>
  <c r="AB947" i="2"/>
  <c r="AA947" i="2"/>
  <c r="W947" i="2"/>
  <c r="DO946" i="2"/>
  <c r="DI946" i="2"/>
  <c r="DC946" i="2"/>
  <c r="CW946" i="2"/>
  <c r="CQ946" i="2"/>
  <c r="CK946" i="2"/>
  <c r="CE946" i="2"/>
  <c r="CD946" i="2"/>
  <c r="CC946" i="2"/>
  <c r="CB946" i="2"/>
  <c r="CA946" i="2"/>
  <c r="BY946" i="2"/>
  <c r="BS946" i="2"/>
  <c r="BM946" i="2"/>
  <c r="BL946" i="2"/>
  <c r="BK946" i="2"/>
  <c r="BJ946" i="2"/>
  <c r="BI946" i="2"/>
  <c r="BH946" i="2"/>
  <c r="BG946" i="2"/>
  <c r="BE946" i="2"/>
  <c r="BD946" i="2"/>
  <c r="BC946" i="2"/>
  <c r="BB946" i="2"/>
  <c r="BA946" i="2"/>
  <c r="AZ946" i="2"/>
  <c r="AY946" i="2"/>
  <c r="AW946" i="2"/>
  <c r="AV946" i="2"/>
  <c r="AU946" i="2"/>
  <c r="AT946" i="2"/>
  <c r="AS946" i="2"/>
  <c r="AR946" i="2"/>
  <c r="AQ946" i="2"/>
  <c r="AO946" i="2"/>
  <c r="AN946" i="2"/>
  <c r="AM946" i="2"/>
  <c r="AL946" i="2"/>
  <c r="AK946" i="2"/>
  <c r="AJ946" i="2"/>
  <c r="AI946" i="2"/>
  <c r="AG946" i="2"/>
  <c r="W946" i="2"/>
  <c r="DO945" i="2"/>
  <c r="DI945" i="2"/>
  <c r="DC945" i="2"/>
  <c r="CW945" i="2"/>
  <c r="CQ945" i="2"/>
  <c r="CK945" i="2"/>
  <c r="CE945" i="2"/>
  <c r="CD945" i="2"/>
  <c r="CC945" i="2"/>
  <c r="CB945" i="2"/>
  <c r="CA945" i="2"/>
  <c r="BY945" i="2"/>
  <c r="BS945" i="2"/>
  <c r="BM945" i="2"/>
  <c r="BL945" i="2"/>
  <c r="BK945" i="2"/>
  <c r="BJ945" i="2"/>
  <c r="BI945" i="2"/>
  <c r="BH945" i="2"/>
  <c r="BG945" i="2"/>
  <c r="BE945" i="2"/>
  <c r="BD945" i="2"/>
  <c r="BC945" i="2"/>
  <c r="BB945" i="2"/>
  <c r="BA945" i="2"/>
  <c r="AZ945" i="2"/>
  <c r="AY945" i="2"/>
  <c r="AW945" i="2"/>
  <c r="AV945" i="2"/>
  <c r="AU945" i="2"/>
  <c r="AT945" i="2"/>
  <c r="AS945" i="2"/>
  <c r="AR945" i="2"/>
  <c r="AQ945" i="2"/>
  <c r="AO945" i="2"/>
  <c r="AN945" i="2"/>
  <c r="AM945" i="2"/>
  <c r="AL945" i="2"/>
  <c r="AK945" i="2"/>
  <c r="AJ945" i="2"/>
  <c r="AI945" i="2"/>
  <c r="AG945" i="2"/>
  <c r="W945" i="2"/>
  <c r="DO944" i="2"/>
  <c r="DN944" i="2"/>
  <c r="DM944" i="2"/>
  <c r="DL944" i="2"/>
  <c r="DK944" i="2"/>
  <c r="DI944" i="2"/>
  <c r="DH944" i="2"/>
  <c r="DG944" i="2"/>
  <c r="DF944" i="2"/>
  <c r="DE944" i="2"/>
  <c r="DC944" i="2"/>
  <c r="DB944" i="2"/>
  <c r="DA944" i="2"/>
  <c r="CZ944" i="2"/>
  <c r="CY944" i="2"/>
  <c r="CW944" i="2"/>
  <c r="CV944" i="2"/>
  <c r="CU944" i="2"/>
  <c r="CT944" i="2"/>
  <c r="CS944" i="2"/>
  <c r="CQ944" i="2"/>
  <c r="CP944" i="2"/>
  <c r="CO944" i="2"/>
  <c r="CN944" i="2"/>
  <c r="CM944" i="2"/>
  <c r="CK944" i="2"/>
  <c r="CJ944" i="2"/>
  <c r="CI944" i="2"/>
  <c r="CH944" i="2"/>
  <c r="CG944" i="2"/>
  <c r="CE944" i="2"/>
  <c r="CD944" i="2"/>
  <c r="CC944" i="2"/>
  <c r="CB944" i="2"/>
  <c r="CA944" i="2"/>
  <c r="BY944" i="2"/>
  <c r="BX944" i="2"/>
  <c r="BW944" i="2"/>
  <c r="BV944" i="2"/>
  <c r="BU944" i="2"/>
  <c r="BS944" i="2"/>
  <c r="BR944" i="2"/>
  <c r="BQ944" i="2"/>
  <c r="BP944" i="2"/>
  <c r="BO944" i="2"/>
  <c r="BM944" i="2"/>
  <c r="BL944" i="2"/>
  <c r="BK944" i="2"/>
  <c r="BJ944" i="2"/>
  <c r="BI944" i="2"/>
  <c r="BH944" i="2"/>
  <c r="BG944" i="2"/>
  <c r="BE944" i="2"/>
  <c r="BD944" i="2"/>
  <c r="BC944" i="2"/>
  <c r="BB944" i="2"/>
  <c r="BA944" i="2"/>
  <c r="AZ944" i="2"/>
  <c r="AY944" i="2"/>
  <c r="AW944" i="2"/>
  <c r="AV944" i="2"/>
  <c r="AU944" i="2"/>
  <c r="AT944" i="2"/>
  <c r="AS944" i="2"/>
  <c r="AR944" i="2"/>
  <c r="AQ944" i="2"/>
  <c r="AO944" i="2"/>
  <c r="AN944" i="2"/>
  <c r="AM944" i="2"/>
  <c r="AL944" i="2"/>
  <c r="AK944" i="2"/>
  <c r="AJ944" i="2"/>
  <c r="AI944" i="2"/>
  <c r="AG944" i="2"/>
  <c r="AF944" i="2"/>
  <c r="AE944" i="2"/>
  <c r="AD944" i="2"/>
  <c r="AC944" i="2"/>
  <c r="AB944" i="2"/>
  <c r="AA944" i="2"/>
  <c r="W944" i="2"/>
  <c r="DO943" i="2"/>
  <c r="DN943" i="2"/>
  <c r="DM943" i="2"/>
  <c r="DL943" i="2"/>
  <c r="DK943" i="2"/>
  <c r="DI943" i="2"/>
  <c r="DH943" i="2"/>
  <c r="DG943" i="2"/>
  <c r="DF943" i="2"/>
  <c r="DE943" i="2"/>
  <c r="DC943" i="2"/>
  <c r="DB943" i="2"/>
  <c r="DA943" i="2"/>
  <c r="CZ943" i="2"/>
  <c r="CY943" i="2"/>
  <c r="CW943" i="2"/>
  <c r="CV943" i="2"/>
  <c r="CU943" i="2"/>
  <c r="CT943" i="2"/>
  <c r="CS943" i="2"/>
  <c r="CQ943" i="2"/>
  <c r="CP943" i="2"/>
  <c r="CO943" i="2"/>
  <c r="CN943" i="2"/>
  <c r="CM943" i="2"/>
  <c r="CK943" i="2"/>
  <c r="CJ943" i="2"/>
  <c r="CI943" i="2"/>
  <c r="CH943" i="2"/>
  <c r="CG943" i="2"/>
  <c r="CE943" i="2"/>
  <c r="CD943" i="2"/>
  <c r="CC943" i="2"/>
  <c r="CB943" i="2"/>
  <c r="CA943" i="2"/>
  <c r="BY943" i="2"/>
  <c r="BX943" i="2"/>
  <c r="BW943" i="2"/>
  <c r="BV943" i="2"/>
  <c r="BU943" i="2"/>
  <c r="BS943" i="2"/>
  <c r="BR943" i="2"/>
  <c r="BQ943" i="2"/>
  <c r="BP943" i="2"/>
  <c r="BO943" i="2"/>
  <c r="BM943" i="2"/>
  <c r="BL943" i="2"/>
  <c r="BK943" i="2"/>
  <c r="BJ943" i="2"/>
  <c r="BI943" i="2"/>
  <c r="BH943" i="2"/>
  <c r="BG943" i="2"/>
  <c r="BE943" i="2"/>
  <c r="BD943" i="2"/>
  <c r="BC943" i="2"/>
  <c r="BB943" i="2"/>
  <c r="BA943" i="2"/>
  <c r="AZ943" i="2"/>
  <c r="AY943" i="2"/>
  <c r="AW943" i="2"/>
  <c r="AV943" i="2"/>
  <c r="AU943" i="2"/>
  <c r="AT943" i="2"/>
  <c r="AS943" i="2"/>
  <c r="AR943" i="2"/>
  <c r="AQ943" i="2"/>
  <c r="AO943" i="2"/>
  <c r="AN943" i="2"/>
  <c r="AM943" i="2"/>
  <c r="AL943" i="2"/>
  <c r="AK943" i="2"/>
  <c r="AJ943" i="2"/>
  <c r="AI943" i="2"/>
  <c r="AG943" i="2"/>
  <c r="AF943" i="2"/>
  <c r="AE943" i="2"/>
  <c r="AD943" i="2"/>
  <c r="AC943" i="2"/>
  <c r="AB943" i="2"/>
  <c r="AA943" i="2"/>
  <c r="W943" i="2"/>
  <c r="DO942" i="2"/>
  <c r="DN942" i="2"/>
  <c r="DM942" i="2"/>
  <c r="DL942" i="2"/>
  <c r="DK942" i="2"/>
  <c r="DI942" i="2"/>
  <c r="DH942" i="2"/>
  <c r="DG942" i="2"/>
  <c r="DF942" i="2"/>
  <c r="DE942" i="2"/>
  <c r="DC942" i="2"/>
  <c r="DB942" i="2"/>
  <c r="DA942" i="2"/>
  <c r="CZ942" i="2"/>
  <c r="CY942" i="2"/>
  <c r="CW942" i="2"/>
  <c r="CV942" i="2"/>
  <c r="CU942" i="2"/>
  <c r="CT942" i="2"/>
  <c r="CS942" i="2"/>
  <c r="CQ942" i="2"/>
  <c r="CP942" i="2"/>
  <c r="CO942" i="2"/>
  <c r="CN942" i="2"/>
  <c r="CM942" i="2"/>
  <c r="CK942" i="2"/>
  <c r="CJ942" i="2"/>
  <c r="CI942" i="2"/>
  <c r="CH942" i="2"/>
  <c r="CG942" i="2"/>
  <c r="CE942" i="2"/>
  <c r="CD942" i="2"/>
  <c r="CC942" i="2"/>
  <c r="CB942" i="2"/>
  <c r="CA942" i="2"/>
  <c r="BY942" i="2"/>
  <c r="BX942" i="2"/>
  <c r="BW942" i="2"/>
  <c r="BV942" i="2"/>
  <c r="BU942" i="2"/>
  <c r="BS942" i="2"/>
  <c r="BR942" i="2"/>
  <c r="BQ942" i="2"/>
  <c r="BP942" i="2"/>
  <c r="BO942" i="2"/>
  <c r="BM942" i="2"/>
  <c r="BL942" i="2"/>
  <c r="BK942" i="2"/>
  <c r="BJ942" i="2"/>
  <c r="BI942" i="2"/>
  <c r="BH942" i="2"/>
  <c r="BG942" i="2"/>
  <c r="BE942" i="2"/>
  <c r="BD942" i="2"/>
  <c r="BC942" i="2"/>
  <c r="BB942" i="2"/>
  <c r="BA942" i="2"/>
  <c r="AZ942" i="2"/>
  <c r="AY942" i="2"/>
  <c r="AW942" i="2"/>
  <c r="AV942" i="2"/>
  <c r="AU942" i="2"/>
  <c r="AT942" i="2"/>
  <c r="AS942" i="2"/>
  <c r="AR942" i="2"/>
  <c r="AQ942" i="2"/>
  <c r="AO942" i="2"/>
  <c r="AN942" i="2"/>
  <c r="AM942" i="2"/>
  <c r="AL942" i="2"/>
  <c r="AK942" i="2"/>
  <c r="AJ942" i="2"/>
  <c r="AI942" i="2"/>
  <c r="AG942" i="2"/>
  <c r="AF942" i="2"/>
  <c r="AE942" i="2"/>
  <c r="AD942" i="2"/>
  <c r="AC942" i="2"/>
  <c r="AB942" i="2"/>
  <c r="AA942" i="2"/>
  <c r="W942" i="2"/>
  <c r="DO941" i="2"/>
  <c r="DN941" i="2"/>
  <c r="DM941" i="2"/>
  <c r="DL941" i="2"/>
  <c r="DK941" i="2"/>
  <c r="DI941" i="2"/>
  <c r="DH941" i="2"/>
  <c r="DG941" i="2"/>
  <c r="DF941" i="2"/>
  <c r="DE941" i="2"/>
  <c r="DC941" i="2"/>
  <c r="DB941" i="2"/>
  <c r="DA941" i="2"/>
  <c r="CZ941" i="2"/>
  <c r="CY941" i="2"/>
  <c r="CW941" i="2"/>
  <c r="CV941" i="2"/>
  <c r="CU941" i="2"/>
  <c r="CT941" i="2"/>
  <c r="CS941" i="2"/>
  <c r="CQ941" i="2"/>
  <c r="CP941" i="2"/>
  <c r="CO941" i="2"/>
  <c r="CN941" i="2"/>
  <c r="CM941" i="2"/>
  <c r="CK941" i="2"/>
  <c r="CJ941" i="2"/>
  <c r="CI941" i="2"/>
  <c r="CH941" i="2"/>
  <c r="CG941" i="2"/>
  <c r="CE941" i="2"/>
  <c r="CD941" i="2"/>
  <c r="CC941" i="2"/>
  <c r="CB941" i="2"/>
  <c r="CA941" i="2"/>
  <c r="BY941" i="2"/>
  <c r="BX941" i="2"/>
  <c r="BW941" i="2"/>
  <c r="BV941" i="2"/>
  <c r="BU941" i="2"/>
  <c r="BS941" i="2"/>
  <c r="BR941" i="2"/>
  <c r="BQ941" i="2"/>
  <c r="BP941" i="2"/>
  <c r="BO941" i="2"/>
  <c r="BM941" i="2"/>
  <c r="BL941" i="2"/>
  <c r="BK941" i="2"/>
  <c r="BJ941" i="2"/>
  <c r="BI941" i="2"/>
  <c r="BH941" i="2"/>
  <c r="BG941" i="2"/>
  <c r="BE941" i="2"/>
  <c r="BD941" i="2"/>
  <c r="BC941" i="2"/>
  <c r="BB941" i="2"/>
  <c r="BA941" i="2"/>
  <c r="AZ941" i="2"/>
  <c r="AY941" i="2"/>
  <c r="AW941" i="2"/>
  <c r="AV941" i="2"/>
  <c r="AU941" i="2"/>
  <c r="AT941" i="2"/>
  <c r="AS941" i="2"/>
  <c r="AR941" i="2"/>
  <c r="AQ941" i="2"/>
  <c r="AO941" i="2"/>
  <c r="AN941" i="2"/>
  <c r="AM941" i="2"/>
  <c r="AL941" i="2"/>
  <c r="AK941" i="2"/>
  <c r="AJ941" i="2"/>
  <c r="AI941" i="2"/>
  <c r="AG941" i="2"/>
  <c r="AF941" i="2"/>
  <c r="AE941" i="2"/>
  <c r="AD941" i="2"/>
  <c r="AC941" i="2"/>
  <c r="AB941" i="2"/>
  <c r="AA941" i="2"/>
  <c r="W941" i="2"/>
  <c r="DO940" i="2"/>
  <c r="DI940" i="2"/>
  <c r="DC940" i="2"/>
  <c r="CW940" i="2"/>
  <c r="CQ940" i="2"/>
  <c r="CK940" i="2"/>
  <c r="CE940" i="2"/>
  <c r="CD940" i="2"/>
  <c r="CC940" i="2"/>
  <c r="CB940" i="2"/>
  <c r="CA940" i="2"/>
  <c r="BY940" i="2"/>
  <c r="BS940" i="2"/>
  <c r="BM940" i="2"/>
  <c r="BL940" i="2"/>
  <c r="BK940" i="2"/>
  <c r="BJ940" i="2"/>
  <c r="BI940" i="2"/>
  <c r="BH940" i="2"/>
  <c r="BG940" i="2"/>
  <c r="BE940" i="2"/>
  <c r="BD940" i="2"/>
  <c r="BC940" i="2"/>
  <c r="BB940" i="2"/>
  <c r="BA940" i="2"/>
  <c r="AZ940" i="2"/>
  <c r="AY940" i="2"/>
  <c r="AW940" i="2"/>
  <c r="AV940" i="2"/>
  <c r="AU940" i="2"/>
  <c r="AT940" i="2"/>
  <c r="AS940" i="2"/>
  <c r="AR940" i="2"/>
  <c r="AQ940" i="2"/>
  <c r="AO940" i="2"/>
  <c r="AN940" i="2"/>
  <c r="AM940" i="2"/>
  <c r="AL940" i="2"/>
  <c r="AK940" i="2"/>
  <c r="AJ940" i="2"/>
  <c r="AI940" i="2"/>
  <c r="AG940" i="2"/>
  <c r="W940" i="2"/>
  <c r="DO939" i="2"/>
  <c r="DI939" i="2"/>
  <c r="DC939" i="2"/>
  <c r="CW939" i="2"/>
  <c r="CQ939" i="2"/>
  <c r="CK939" i="2"/>
  <c r="CE939" i="2"/>
  <c r="CD939" i="2"/>
  <c r="CC939" i="2"/>
  <c r="CB939" i="2"/>
  <c r="CA939" i="2"/>
  <c r="BY939" i="2"/>
  <c r="BS939" i="2"/>
  <c r="BM939" i="2"/>
  <c r="BL939" i="2"/>
  <c r="BK939" i="2"/>
  <c r="BJ939" i="2"/>
  <c r="BI939" i="2"/>
  <c r="BH939" i="2"/>
  <c r="BG939" i="2"/>
  <c r="BE939" i="2"/>
  <c r="BD939" i="2"/>
  <c r="BC939" i="2"/>
  <c r="BB939" i="2"/>
  <c r="BA939" i="2"/>
  <c r="AZ939" i="2"/>
  <c r="AY939" i="2"/>
  <c r="AW939" i="2"/>
  <c r="AV939" i="2"/>
  <c r="AU939" i="2"/>
  <c r="AT939" i="2"/>
  <c r="AS939" i="2"/>
  <c r="AR939" i="2"/>
  <c r="AQ939" i="2"/>
  <c r="AO939" i="2"/>
  <c r="AN939" i="2"/>
  <c r="AM939" i="2"/>
  <c r="AL939" i="2"/>
  <c r="AK939" i="2"/>
  <c r="AJ939" i="2"/>
  <c r="AI939" i="2"/>
  <c r="AG939" i="2"/>
  <c r="W939" i="2"/>
  <c r="DO938" i="2"/>
  <c r="DN938" i="2"/>
  <c r="DM938" i="2"/>
  <c r="DL938" i="2"/>
  <c r="DK938" i="2"/>
  <c r="DI938" i="2"/>
  <c r="DH938" i="2"/>
  <c r="DG938" i="2"/>
  <c r="DF938" i="2"/>
  <c r="DE938" i="2"/>
  <c r="DC938" i="2"/>
  <c r="DB938" i="2"/>
  <c r="DA938" i="2"/>
  <c r="CZ938" i="2"/>
  <c r="CY938" i="2"/>
  <c r="CW938" i="2"/>
  <c r="CV938" i="2"/>
  <c r="CU938" i="2"/>
  <c r="CT938" i="2"/>
  <c r="CS938" i="2"/>
  <c r="CQ938" i="2"/>
  <c r="CP938" i="2"/>
  <c r="CO938" i="2"/>
  <c r="CN938" i="2"/>
  <c r="CM938" i="2"/>
  <c r="CK938" i="2"/>
  <c r="CJ938" i="2"/>
  <c r="CI938" i="2"/>
  <c r="CH938" i="2"/>
  <c r="CG938" i="2"/>
  <c r="CE938" i="2"/>
  <c r="CD938" i="2"/>
  <c r="CC938" i="2"/>
  <c r="CB938" i="2"/>
  <c r="CA938" i="2"/>
  <c r="BY938" i="2"/>
  <c r="BX938" i="2"/>
  <c r="BW938" i="2"/>
  <c r="BV938" i="2"/>
  <c r="BU938" i="2"/>
  <c r="BS938" i="2"/>
  <c r="BR938" i="2"/>
  <c r="BQ938" i="2"/>
  <c r="BP938" i="2"/>
  <c r="BO938" i="2"/>
  <c r="BM938" i="2"/>
  <c r="BL938" i="2"/>
  <c r="BK938" i="2"/>
  <c r="BJ938" i="2"/>
  <c r="BI938" i="2"/>
  <c r="BH938" i="2"/>
  <c r="BG938" i="2"/>
  <c r="BE938" i="2"/>
  <c r="BD938" i="2"/>
  <c r="BC938" i="2"/>
  <c r="BB938" i="2"/>
  <c r="BA938" i="2"/>
  <c r="AZ938" i="2"/>
  <c r="AY938" i="2"/>
  <c r="AW938" i="2"/>
  <c r="AV938" i="2"/>
  <c r="AU938" i="2"/>
  <c r="AT938" i="2"/>
  <c r="AS938" i="2"/>
  <c r="AR938" i="2"/>
  <c r="AQ938" i="2"/>
  <c r="AO938" i="2"/>
  <c r="AN938" i="2"/>
  <c r="AM938" i="2"/>
  <c r="AL938" i="2"/>
  <c r="AK938" i="2"/>
  <c r="AJ938" i="2"/>
  <c r="AI938" i="2"/>
  <c r="AG938" i="2"/>
  <c r="AF938" i="2"/>
  <c r="AE938" i="2"/>
  <c r="AD938" i="2"/>
  <c r="AC938" i="2"/>
  <c r="AB938" i="2"/>
  <c r="AA938" i="2"/>
  <c r="W938" i="2"/>
  <c r="DO937" i="2"/>
  <c r="DN937" i="2"/>
  <c r="DM937" i="2"/>
  <c r="DL937" i="2"/>
  <c r="DK937" i="2"/>
  <c r="DI937" i="2"/>
  <c r="DH937" i="2"/>
  <c r="DG937" i="2"/>
  <c r="DF937" i="2"/>
  <c r="DE937" i="2"/>
  <c r="DC937" i="2"/>
  <c r="DB937" i="2"/>
  <c r="DA937" i="2"/>
  <c r="CZ937" i="2"/>
  <c r="CY937" i="2"/>
  <c r="CW937" i="2"/>
  <c r="CV937" i="2"/>
  <c r="CU937" i="2"/>
  <c r="CT937" i="2"/>
  <c r="CS937" i="2"/>
  <c r="CQ937" i="2"/>
  <c r="CP937" i="2"/>
  <c r="CO937" i="2"/>
  <c r="CN937" i="2"/>
  <c r="CM937" i="2"/>
  <c r="CK937" i="2"/>
  <c r="CJ937" i="2"/>
  <c r="CI937" i="2"/>
  <c r="CH937" i="2"/>
  <c r="CG937" i="2"/>
  <c r="CE937" i="2"/>
  <c r="CD937" i="2"/>
  <c r="CC937" i="2"/>
  <c r="CB937" i="2"/>
  <c r="CA937" i="2"/>
  <c r="BY937" i="2"/>
  <c r="BX937" i="2"/>
  <c r="BW937" i="2"/>
  <c r="BV937" i="2"/>
  <c r="BU937" i="2"/>
  <c r="BS937" i="2"/>
  <c r="BR937" i="2"/>
  <c r="BQ937" i="2"/>
  <c r="BP937" i="2"/>
  <c r="BO937" i="2"/>
  <c r="BM937" i="2"/>
  <c r="BL937" i="2"/>
  <c r="BK937" i="2"/>
  <c r="BJ937" i="2"/>
  <c r="BI937" i="2"/>
  <c r="BH937" i="2"/>
  <c r="BG937" i="2"/>
  <c r="BE937" i="2"/>
  <c r="BD937" i="2"/>
  <c r="BC937" i="2"/>
  <c r="BB937" i="2"/>
  <c r="BA937" i="2"/>
  <c r="AZ937" i="2"/>
  <c r="AY937" i="2"/>
  <c r="AW937" i="2"/>
  <c r="AV937" i="2"/>
  <c r="AU937" i="2"/>
  <c r="AT937" i="2"/>
  <c r="AS937" i="2"/>
  <c r="AR937" i="2"/>
  <c r="AQ937" i="2"/>
  <c r="AO937" i="2"/>
  <c r="AN937" i="2"/>
  <c r="AM937" i="2"/>
  <c r="AL937" i="2"/>
  <c r="AK937" i="2"/>
  <c r="AJ937" i="2"/>
  <c r="AI937" i="2"/>
  <c r="AG937" i="2"/>
  <c r="AF937" i="2"/>
  <c r="AE937" i="2"/>
  <c r="AD937" i="2"/>
  <c r="AC937" i="2"/>
  <c r="AB937" i="2"/>
  <c r="AA937" i="2"/>
  <c r="W937" i="2"/>
  <c r="DO936" i="2"/>
  <c r="DN936" i="2"/>
  <c r="DM936" i="2"/>
  <c r="DL936" i="2"/>
  <c r="DK936" i="2"/>
  <c r="DI936" i="2"/>
  <c r="DH936" i="2"/>
  <c r="DG936" i="2"/>
  <c r="DF936" i="2"/>
  <c r="DE936" i="2"/>
  <c r="DC936" i="2"/>
  <c r="DB936" i="2"/>
  <c r="DA936" i="2"/>
  <c r="CZ936" i="2"/>
  <c r="CY936" i="2"/>
  <c r="CW936" i="2"/>
  <c r="CV936" i="2"/>
  <c r="CU936" i="2"/>
  <c r="CT936" i="2"/>
  <c r="CS936" i="2"/>
  <c r="CQ936" i="2"/>
  <c r="CP936" i="2"/>
  <c r="CO936" i="2"/>
  <c r="CN936" i="2"/>
  <c r="CM936" i="2"/>
  <c r="CK936" i="2"/>
  <c r="CJ936" i="2"/>
  <c r="CI936" i="2"/>
  <c r="CH936" i="2"/>
  <c r="CG936" i="2"/>
  <c r="CE936" i="2"/>
  <c r="CD936" i="2"/>
  <c r="CC936" i="2"/>
  <c r="CB936" i="2"/>
  <c r="CA936" i="2"/>
  <c r="BY936" i="2"/>
  <c r="BX936" i="2"/>
  <c r="BW936" i="2"/>
  <c r="BV936" i="2"/>
  <c r="BU936" i="2"/>
  <c r="BS936" i="2"/>
  <c r="BR936" i="2"/>
  <c r="BQ936" i="2"/>
  <c r="BP936" i="2"/>
  <c r="BO936" i="2"/>
  <c r="BM936" i="2"/>
  <c r="BL936" i="2"/>
  <c r="BK936" i="2"/>
  <c r="BJ936" i="2"/>
  <c r="BI936" i="2"/>
  <c r="BH936" i="2"/>
  <c r="BG936" i="2"/>
  <c r="BE936" i="2"/>
  <c r="BD936" i="2"/>
  <c r="BC936" i="2"/>
  <c r="BB936" i="2"/>
  <c r="BA936" i="2"/>
  <c r="AZ936" i="2"/>
  <c r="AY936" i="2"/>
  <c r="AW936" i="2"/>
  <c r="AV936" i="2"/>
  <c r="AU936" i="2"/>
  <c r="AT936" i="2"/>
  <c r="AS936" i="2"/>
  <c r="AR936" i="2"/>
  <c r="AQ936" i="2"/>
  <c r="AO936" i="2"/>
  <c r="AN936" i="2"/>
  <c r="AM936" i="2"/>
  <c r="AL936" i="2"/>
  <c r="AK936" i="2"/>
  <c r="AJ936" i="2"/>
  <c r="AI936" i="2"/>
  <c r="AG936" i="2"/>
  <c r="AF936" i="2"/>
  <c r="AE936" i="2"/>
  <c r="AD936" i="2"/>
  <c r="AC936" i="2"/>
  <c r="AB936" i="2"/>
  <c r="AA936" i="2"/>
  <c r="W936" i="2"/>
  <c r="DO935" i="2"/>
  <c r="DN935" i="2"/>
  <c r="DM935" i="2"/>
  <c r="DL935" i="2"/>
  <c r="DK935" i="2"/>
  <c r="DI935" i="2"/>
  <c r="DH935" i="2"/>
  <c r="DG935" i="2"/>
  <c r="DF935" i="2"/>
  <c r="DE935" i="2"/>
  <c r="DC935" i="2"/>
  <c r="DB935" i="2"/>
  <c r="DA935" i="2"/>
  <c r="CZ935" i="2"/>
  <c r="CY935" i="2"/>
  <c r="CW935" i="2"/>
  <c r="CV935" i="2"/>
  <c r="CU935" i="2"/>
  <c r="CT935" i="2"/>
  <c r="CS935" i="2"/>
  <c r="CQ935" i="2"/>
  <c r="CP935" i="2"/>
  <c r="CO935" i="2"/>
  <c r="CN935" i="2"/>
  <c r="CM935" i="2"/>
  <c r="CK935" i="2"/>
  <c r="CJ935" i="2"/>
  <c r="CI935" i="2"/>
  <c r="CH935" i="2"/>
  <c r="CG935" i="2"/>
  <c r="CE935" i="2"/>
  <c r="CD935" i="2"/>
  <c r="CC935" i="2"/>
  <c r="CB935" i="2"/>
  <c r="CA935" i="2"/>
  <c r="BY935" i="2"/>
  <c r="BX935" i="2"/>
  <c r="BW935" i="2"/>
  <c r="BV935" i="2"/>
  <c r="BU935" i="2"/>
  <c r="BS935" i="2"/>
  <c r="BR935" i="2"/>
  <c r="BQ935" i="2"/>
  <c r="BP935" i="2"/>
  <c r="BO935" i="2"/>
  <c r="BM935" i="2"/>
  <c r="BL935" i="2"/>
  <c r="BK935" i="2"/>
  <c r="BJ935" i="2"/>
  <c r="BI935" i="2"/>
  <c r="BH935" i="2"/>
  <c r="BG935" i="2"/>
  <c r="BE935" i="2"/>
  <c r="BD935" i="2"/>
  <c r="BC935" i="2"/>
  <c r="BB935" i="2"/>
  <c r="BA935" i="2"/>
  <c r="AZ935" i="2"/>
  <c r="AY935" i="2"/>
  <c r="AW935" i="2"/>
  <c r="AV935" i="2"/>
  <c r="AU935" i="2"/>
  <c r="AT935" i="2"/>
  <c r="AS935" i="2"/>
  <c r="AR935" i="2"/>
  <c r="AQ935" i="2"/>
  <c r="AO935" i="2"/>
  <c r="AN935" i="2"/>
  <c r="AM935" i="2"/>
  <c r="AL935" i="2"/>
  <c r="AK935" i="2"/>
  <c r="AJ935" i="2"/>
  <c r="AI935" i="2"/>
  <c r="AG935" i="2"/>
  <c r="AF935" i="2"/>
  <c r="AE935" i="2"/>
  <c r="AD935" i="2"/>
  <c r="AC935" i="2"/>
  <c r="AB935" i="2"/>
  <c r="AA935" i="2"/>
  <c r="W935" i="2"/>
  <c r="DO934" i="2"/>
  <c r="DI934" i="2"/>
  <c r="DC934" i="2"/>
  <c r="CW934" i="2"/>
  <c r="CQ934" i="2"/>
  <c r="CK934" i="2"/>
  <c r="CE934" i="2"/>
  <c r="CD934" i="2"/>
  <c r="CC934" i="2"/>
  <c r="CB934" i="2"/>
  <c r="CA934" i="2"/>
  <c r="BY934" i="2"/>
  <c r="BS934" i="2"/>
  <c r="BM934" i="2"/>
  <c r="BL934" i="2"/>
  <c r="BK934" i="2"/>
  <c r="BJ934" i="2"/>
  <c r="BI934" i="2"/>
  <c r="BH934" i="2"/>
  <c r="BG934" i="2"/>
  <c r="BE934" i="2"/>
  <c r="BD934" i="2"/>
  <c r="BC934" i="2"/>
  <c r="BB934" i="2"/>
  <c r="BA934" i="2"/>
  <c r="AZ934" i="2"/>
  <c r="AY934" i="2"/>
  <c r="AW934" i="2"/>
  <c r="AV934" i="2"/>
  <c r="AU934" i="2"/>
  <c r="AT934" i="2"/>
  <c r="AS934" i="2"/>
  <c r="AR934" i="2"/>
  <c r="AQ934" i="2"/>
  <c r="AO934" i="2"/>
  <c r="AN934" i="2"/>
  <c r="AM934" i="2"/>
  <c r="AL934" i="2"/>
  <c r="AK934" i="2"/>
  <c r="AJ934" i="2"/>
  <c r="AI934" i="2"/>
  <c r="AG934" i="2"/>
  <c r="W934" i="2"/>
  <c r="DO933" i="2"/>
  <c r="DI933" i="2"/>
  <c r="DC933" i="2"/>
  <c r="CW933" i="2"/>
  <c r="CQ933" i="2"/>
  <c r="CK933" i="2"/>
  <c r="CE933" i="2"/>
  <c r="CD933" i="2"/>
  <c r="CC933" i="2"/>
  <c r="CB933" i="2"/>
  <c r="CA933" i="2"/>
  <c r="BY933" i="2"/>
  <c r="BS933" i="2"/>
  <c r="BM933" i="2"/>
  <c r="BL933" i="2"/>
  <c r="BK933" i="2"/>
  <c r="BJ933" i="2"/>
  <c r="BI933" i="2"/>
  <c r="BH933" i="2"/>
  <c r="BG933" i="2"/>
  <c r="BE933" i="2"/>
  <c r="BD933" i="2"/>
  <c r="BC933" i="2"/>
  <c r="BB933" i="2"/>
  <c r="BA933" i="2"/>
  <c r="AZ933" i="2"/>
  <c r="AY933" i="2"/>
  <c r="AW933" i="2"/>
  <c r="AV933" i="2"/>
  <c r="AU933" i="2"/>
  <c r="AT933" i="2"/>
  <c r="AS933" i="2"/>
  <c r="AR933" i="2"/>
  <c r="AQ933" i="2"/>
  <c r="AO933" i="2"/>
  <c r="AN933" i="2"/>
  <c r="AM933" i="2"/>
  <c r="AL933" i="2"/>
  <c r="AK933" i="2"/>
  <c r="AJ933" i="2"/>
  <c r="AI933" i="2"/>
  <c r="AG933" i="2"/>
  <c r="W933" i="2"/>
  <c r="DO932" i="2"/>
  <c r="DN932" i="2"/>
  <c r="DM932" i="2"/>
  <c r="DL932" i="2"/>
  <c r="DK932" i="2"/>
  <c r="DI932" i="2"/>
  <c r="DH932" i="2"/>
  <c r="DG932" i="2"/>
  <c r="DF932" i="2"/>
  <c r="DE932" i="2"/>
  <c r="DC932" i="2"/>
  <c r="DB932" i="2"/>
  <c r="DA932" i="2"/>
  <c r="CZ932" i="2"/>
  <c r="CY932" i="2"/>
  <c r="CW932" i="2"/>
  <c r="CV932" i="2"/>
  <c r="CU932" i="2"/>
  <c r="CT932" i="2"/>
  <c r="CS932" i="2"/>
  <c r="CQ932" i="2"/>
  <c r="CP932" i="2"/>
  <c r="CO932" i="2"/>
  <c r="CN932" i="2"/>
  <c r="CM932" i="2"/>
  <c r="CK932" i="2"/>
  <c r="CJ932" i="2"/>
  <c r="CI932" i="2"/>
  <c r="CH932" i="2"/>
  <c r="CG932" i="2"/>
  <c r="CE932" i="2"/>
  <c r="CD932" i="2"/>
  <c r="CC932" i="2"/>
  <c r="CB932" i="2"/>
  <c r="CA932" i="2"/>
  <c r="BY932" i="2"/>
  <c r="BX932" i="2"/>
  <c r="BW932" i="2"/>
  <c r="BV932" i="2"/>
  <c r="BU932" i="2"/>
  <c r="BS932" i="2"/>
  <c r="BR932" i="2"/>
  <c r="BQ932" i="2"/>
  <c r="BP932" i="2"/>
  <c r="BO932" i="2"/>
  <c r="BM932" i="2"/>
  <c r="BL932" i="2"/>
  <c r="BK932" i="2"/>
  <c r="BJ932" i="2"/>
  <c r="BI932" i="2"/>
  <c r="BH932" i="2"/>
  <c r="BG932" i="2"/>
  <c r="BE932" i="2"/>
  <c r="BD932" i="2"/>
  <c r="BC932" i="2"/>
  <c r="BB932" i="2"/>
  <c r="BA932" i="2"/>
  <c r="AZ932" i="2"/>
  <c r="AY932" i="2"/>
  <c r="AW932" i="2"/>
  <c r="AV932" i="2"/>
  <c r="AU932" i="2"/>
  <c r="AT932" i="2"/>
  <c r="AS932" i="2"/>
  <c r="AR932" i="2"/>
  <c r="AQ932" i="2"/>
  <c r="AO932" i="2"/>
  <c r="AN932" i="2"/>
  <c r="AM932" i="2"/>
  <c r="AL932" i="2"/>
  <c r="AK932" i="2"/>
  <c r="AJ932" i="2"/>
  <c r="AI932" i="2"/>
  <c r="AG932" i="2"/>
  <c r="AF932" i="2"/>
  <c r="AE932" i="2"/>
  <c r="AD932" i="2"/>
  <c r="AC932" i="2"/>
  <c r="AB932" i="2"/>
  <c r="AA932" i="2"/>
  <c r="W932" i="2"/>
  <c r="DO931" i="2"/>
  <c r="DN931" i="2"/>
  <c r="DM931" i="2"/>
  <c r="DL931" i="2"/>
  <c r="DK931" i="2"/>
  <c r="DI931" i="2"/>
  <c r="DH931" i="2"/>
  <c r="DG931" i="2"/>
  <c r="DF931" i="2"/>
  <c r="DE931" i="2"/>
  <c r="DC931" i="2"/>
  <c r="DB931" i="2"/>
  <c r="DA931" i="2"/>
  <c r="CZ931" i="2"/>
  <c r="CY931" i="2"/>
  <c r="CW931" i="2"/>
  <c r="CV931" i="2"/>
  <c r="CU931" i="2"/>
  <c r="CT931" i="2"/>
  <c r="CS931" i="2"/>
  <c r="CQ931" i="2"/>
  <c r="CP931" i="2"/>
  <c r="CO931" i="2"/>
  <c r="CN931" i="2"/>
  <c r="CM931" i="2"/>
  <c r="CK931" i="2"/>
  <c r="CJ931" i="2"/>
  <c r="CI931" i="2"/>
  <c r="CH931" i="2"/>
  <c r="CG931" i="2"/>
  <c r="CE931" i="2"/>
  <c r="CD931" i="2"/>
  <c r="CC931" i="2"/>
  <c r="CB931" i="2"/>
  <c r="CA931" i="2"/>
  <c r="BY931" i="2"/>
  <c r="BX931" i="2"/>
  <c r="BW931" i="2"/>
  <c r="BV931" i="2"/>
  <c r="BU931" i="2"/>
  <c r="BS931" i="2"/>
  <c r="BR931" i="2"/>
  <c r="BQ931" i="2"/>
  <c r="BP931" i="2"/>
  <c r="BO931" i="2"/>
  <c r="BM931" i="2"/>
  <c r="BL931" i="2"/>
  <c r="BK931" i="2"/>
  <c r="BJ931" i="2"/>
  <c r="BI931" i="2"/>
  <c r="BH931" i="2"/>
  <c r="BG931" i="2"/>
  <c r="BE931" i="2"/>
  <c r="BD931" i="2"/>
  <c r="BC931" i="2"/>
  <c r="BB931" i="2"/>
  <c r="BA931" i="2"/>
  <c r="AZ931" i="2"/>
  <c r="AY931" i="2"/>
  <c r="AW931" i="2"/>
  <c r="AV931" i="2"/>
  <c r="AU931" i="2"/>
  <c r="AT931" i="2"/>
  <c r="AS931" i="2"/>
  <c r="AR931" i="2"/>
  <c r="AQ931" i="2"/>
  <c r="AO931" i="2"/>
  <c r="AN931" i="2"/>
  <c r="AM931" i="2"/>
  <c r="AL931" i="2"/>
  <c r="AK931" i="2"/>
  <c r="AJ931" i="2"/>
  <c r="AI931" i="2"/>
  <c r="AG931" i="2"/>
  <c r="AF931" i="2"/>
  <c r="AE931" i="2"/>
  <c r="AD931" i="2"/>
  <c r="AC931" i="2"/>
  <c r="AB931" i="2"/>
  <c r="AA931" i="2"/>
  <c r="W931" i="2"/>
  <c r="DO930" i="2"/>
  <c r="DN930" i="2"/>
  <c r="DM930" i="2"/>
  <c r="DL930" i="2"/>
  <c r="DK930" i="2"/>
  <c r="DI930" i="2"/>
  <c r="DH930" i="2"/>
  <c r="DG930" i="2"/>
  <c r="DF930" i="2"/>
  <c r="DE930" i="2"/>
  <c r="DC930" i="2"/>
  <c r="DB930" i="2"/>
  <c r="DA930" i="2"/>
  <c r="CZ930" i="2"/>
  <c r="CY930" i="2"/>
  <c r="CW930" i="2"/>
  <c r="CV930" i="2"/>
  <c r="CU930" i="2"/>
  <c r="CT930" i="2"/>
  <c r="CS930" i="2"/>
  <c r="CQ930" i="2"/>
  <c r="CP930" i="2"/>
  <c r="CO930" i="2"/>
  <c r="CN930" i="2"/>
  <c r="CM930" i="2"/>
  <c r="CK930" i="2"/>
  <c r="CJ930" i="2"/>
  <c r="CI930" i="2"/>
  <c r="CH930" i="2"/>
  <c r="CG930" i="2"/>
  <c r="CE930" i="2"/>
  <c r="CD930" i="2"/>
  <c r="CC930" i="2"/>
  <c r="CB930" i="2"/>
  <c r="CA930" i="2"/>
  <c r="BY930" i="2"/>
  <c r="BX930" i="2"/>
  <c r="BW930" i="2"/>
  <c r="BV930" i="2"/>
  <c r="BU930" i="2"/>
  <c r="BS930" i="2"/>
  <c r="BR930" i="2"/>
  <c r="BQ930" i="2"/>
  <c r="BP930" i="2"/>
  <c r="BO930" i="2"/>
  <c r="BM930" i="2"/>
  <c r="BL930" i="2"/>
  <c r="BK930" i="2"/>
  <c r="BJ930" i="2"/>
  <c r="BI930" i="2"/>
  <c r="BH930" i="2"/>
  <c r="BG930" i="2"/>
  <c r="BE930" i="2"/>
  <c r="BD930" i="2"/>
  <c r="BC930" i="2"/>
  <c r="BB930" i="2"/>
  <c r="BA930" i="2"/>
  <c r="AZ930" i="2"/>
  <c r="AY930" i="2"/>
  <c r="AW930" i="2"/>
  <c r="AV930" i="2"/>
  <c r="AU930" i="2"/>
  <c r="AT930" i="2"/>
  <c r="AS930" i="2"/>
  <c r="AR930" i="2"/>
  <c r="AQ930" i="2"/>
  <c r="AO930" i="2"/>
  <c r="AN930" i="2"/>
  <c r="AM930" i="2"/>
  <c r="AL930" i="2"/>
  <c r="AK930" i="2"/>
  <c r="AJ930" i="2"/>
  <c r="AI930" i="2"/>
  <c r="AG930" i="2"/>
  <c r="AF930" i="2"/>
  <c r="AE930" i="2"/>
  <c r="AD930" i="2"/>
  <c r="AC930" i="2"/>
  <c r="AB930" i="2"/>
  <c r="AA930" i="2"/>
  <c r="W930" i="2"/>
  <c r="DO929" i="2"/>
  <c r="DN929" i="2"/>
  <c r="DM929" i="2"/>
  <c r="DL929" i="2"/>
  <c r="DK929" i="2"/>
  <c r="DI929" i="2"/>
  <c r="DH929" i="2"/>
  <c r="DG929" i="2"/>
  <c r="DF929" i="2"/>
  <c r="DE929" i="2"/>
  <c r="DC929" i="2"/>
  <c r="DB929" i="2"/>
  <c r="DA929" i="2"/>
  <c r="CZ929" i="2"/>
  <c r="CY929" i="2"/>
  <c r="CW929" i="2"/>
  <c r="CV929" i="2"/>
  <c r="CU929" i="2"/>
  <c r="CT929" i="2"/>
  <c r="CS929" i="2"/>
  <c r="CQ929" i="2"/>
  <c r="CP929" i="2"/>
  <c r="CO929" i="2"/>
  <c r="CN929" i="2"/>
  <c r="CM929" i="2"/>
  <c r="CK929" i="2"/>
  <c r="CJ929" i="2"/>
  <c r="CI929" i="2"/>
  <c r="CH929" i="2"/>
  <c r="CG929" i="2"/>
  <c r="CE929" i="2"/>
  <c r="CD929" i="2"/>
  <c r="CC929" i="2"/>
  <c r="CB929" i="2"/>
  <c r="CA929" i="2"/>
  <c r="BY929" i="2"/>
  <c r="BX929" i="2"/>
  <c r="BW929" i="2"/>
  <c r="BV929" i="2"/>
  <c r="BU929" i="2"/>
  <c r="BS929" i="2"/>
  <c r="BR929" i="2"/>
  <c r="BQ929" i="2"/>
  <c r="BP929" i="2"/>
  <c r="BO929" i="2"/>
  <c r="BM929" i="2"/>
  <c r="BL929" i="2"/>
  <c r="BK929" i="2"/>
  <c r="BJ929" i="2"/>
  <c r="BI929" i="2"/>
  <c r="BH929" i="2"/>
  <c r="BG929" i="2"/>
  <c r="BE929" i="2"/>
  <c r="BD929" i="2"/>
  <c r="BC929" i="2"/>
  <c r="BB929" i="2"/>
  <c r="BA929" i="2"/>
  <c r="AZ929" i="2"/>
  <c r="AY929" i="2"/>
  <c r="AW929" i="2"/>
  <c r="AV929" i="2"/>
  <c r="AU929" i="2"/>
  <c r="AT929" i="2"/>
  <c r="AS929" i="2"/>
  <c r="AR929" i="2"/>
  <c r="AQ929" i="2"/>
  <c r="AO929" i="2"/>
  <c r="AN929" i="2"/>
  <c r="AM929" i="2"/>
  <c r="AL929" i="2"/>
  <c r="AK929" i="2"/>
  <c r="AJ929" i="2"/>
  <c r="AI929" i="2"/>
  <c r="AG929" i="2"/>
  <c r="AF929" i="2"/>
  <c r="AE929" i="2"/>
  <c r="AD929" i="2"/>
  <c r="AC929" i="2"/>
  <c r="AB929" i="2"/>
  <c r="AA929" i="2"/>
  <c r="W929" i="2"/>
  <c r="DO928" i="2"/>
  <c r="DI928" i="2"/>
  <c r="DC928" i="2"/>
  <c r="CW928" i="2"/>
  <c r="CQ928" i="2"/>
  <c r="CK928" i="2"/>
  <c r="CE928" i="2"/>
  <c r="CD928" i="2"/>
  <c r="CC928" i="2"/>
  <c r="CB928" i="2"/>
  <c r="CA928" i="2"/>
  <c r="BY928" i="2"/>
  <c r="BS928" i="2"/>
  <c r="BM928" i="2"/>
  <c r="BL928" i="2"/>
  <c r="BK928" i="2"/>
  <c r="BJ928" i="2"/>
  <c r="BI928" i="2"/>
  <c r="BH928" i="2"/>
  <c r="BG928" i="2"/>
  <c r="BE928" i="2"/>
  <c r="BD928" i="2"/>
  <c r="BC928" i="2"/>
  <c r="BB928" i="2"/>
  <c r="BA928" i="2"/>
  <c r="AZ928" i="2"/>
  <c r="AY928" i="2"/>
  <c r="AW928" i="2"/>
  <c r="AV928" i="2"/>
  <c r="AU928" i="2"/>
  <c r="AT928" i="2"/>
  <c r="AS928" i="2"/>
  <c r="AR928" i="2"/>
  <c r="AQ928" i="2"/>
  <c r="AO928" i="2"/>
  <c r="AN928" i="2"/>
  <c r="AM928" i="2"/>
  <c r="AL928" i="2"/>
  <c r="AK928" i="2"/>
  <c r="AJ928" i="2"/>
  <c r="AI928" i="2"/>
  <c r="AG928" i="2"/>
  <c r="W928" i="2"/>
  <c r="DO927" i="2"/>
  <c r="DI927" i="2"/>
  <c r="DC927" i="2"/>
  <c r="CW927" i="2"/>
  <c r="CQ927" i="2"/>
  <c r="CK927" i="2"/>
  <c r="CE927" i="2"/>
  <c r="CD927" i="2"/>
  <c r="CC927" i="2"/>
  <c r="CB927" i="2"/>
  <c r="CA927" i="2"/>
  <c r="BY927" i="2"/>
  <c r="DS27" i="2" s="1"/>
  <c r="BS927" i="2"/>
  <c r="DR27" i="2" s="1"/>
  <c r="DU27" i="2" s="1"/>
  <c r="BM927" i="2"/>
  <c r="BL927" i="2"/>
  <c r="BK927" i="2"/>
  <c r="BJ927" i="2"/>
  <c r="BI927" i="2"/>
  <c r="BH927" i="2"/>
  <c r="BG927" i="2"/>
  <c r="BE927" i="2"/>
  <c r="BD927" i="2"/>
  <c r="BC927" i="2"/>
  <c r="BB927" i="2"/>
  <c r="BA927" i="2"/>
  <c r="AZ927" i="2"/>
  <c r="AY927" i="2"/>
  <c r="AW927" i="2"/>
  <c r="AV927" i="2"/>
  <c r="AU927" i="2"/>
  <c r="AT927" i="2"/>
  <c r="AS927" i="2"/>
  <c r="AR927" i="2"/>
  <c r="AQ927" i="2"/>
  <c r="AO927" i="2"/>
  <c r="AN927" i="2"/>
  <c r="AM927" i="2"/>
  <c r="AL927" i="2"/>
  <c r="AK927" i="2"/>
  <c r="AJ927" i="2"/>
  <c r="AI927" i="2"/>
  <c r="AG927" i="2"/>
  <c r="W927" i="2"/>
  <c r="DO926" i="2"/>
  <c r="DN926" i="2"/>
  <c r="DM926" i="2"/>
  <c r="DL926" i="2"/>
  <c r="DK926" i="2"/>
  <c r="DI926" i="2"/>
  <c r="DH926" i="2"/>
  <c r="DG926" i="2"/>
  <c r="DF926" i="2"/>
  <c r="DE926" i="2"/>
  <c r="DC926" i="2"/>
  <c r="DB926" i="2"/>
  <c r="DA926" i="2"/>
  <c r="CZ926" i="2"/>
  <c r="CY926" i="2"/>
  <c r="CW926" i="2"/>
  <c r="CV926" i="2"/>
  <c r="CU926" i="2"/>
  <c r="CT926" i="2"/>
  <c r="CS926" i="2"/>
  <c r="CQ926" i="2"/>
  <c r="CP926" i="2"/>
  <c r="CO926" i="2"/>
  <c r="CN926" i="2"/>
  <c r="CM926" i="2"/>
  <c r="CK926" i="2"/>
  <c r="CJ926" i="2"/>
  <c r="CI926" i="2"/>
  <c r="CH926" i="2"/>
  <c r="CG926" i="2"/>
  <c r="CE926" i="2"/>
  <c r="CD926" i="2"/>
  <c r="CC926" i="2"/>
  <c r="CB926" i="2"/>
  <c r="CA926" i="2"/>
  <c r="BY926" i="2"/>
  <c r="BX926" i="2"/>
  <c r="BW926" i="2"/>
  <c r="BV926" i="2"/>
  <c r="BU926" i="2"/>
  <c r="BS926" i="2"/>
  <c r="BR926" i="2"/>
  <c r="BQ926" i="2"/>
  <c r="BP926" i="2"/>
  <c r="BO926" i="2"/>
  <c r="BM926" i="2"/>
  <c r="BL926" i="2"/>
  <c r="BK926" i="2"/>
  <c r="BJ926" i="2"/>
  <c r="BI926" i="2"/>
  <c r="BH926" i="2"/>
  <c r="BG926" i="2"/>
  <c r="BE926" i="2"/>
  <c r="BD926" i="2"/>
  <c r="BC926" i="2"/>
  <c r="BB926" i="2"/>
  <c r="BA926" i="2"/>
  <c r="AZ926" i="2"/>
  <c r="AY926" i="2"/>
  <c r="AW926" i="2"/>
  <c r="AV926" i="2"/>
  <c r="AU926" i="2"/>
  <c r="AT926" i="2"/>
  <c r="AS926" i="2"/>
  <c r="AR926" i="2"/>
  <c r="AQ926" i="2"/>
  <c r="AO926" i="2"/>
  <c r="AN926" i="2"/>
  <c r="AM926" i="2"/>
  <c r="AL926" i="2"/>
  <c r="AK926" i="2"/>
  <c r="AJ926" i="2"/>
  <c r="AI926" i="2"/>
  <c r="AG926" i="2"/>
  <c r="AF926" i="2"/>
  <c r="AE926" i="2"/>
  <c r="AD926" i="2"/>
  <c r="AC926" i="2"/>
  <c r="AB926" i="2"/>
  <c r="AA926" i="2"/>
  <c r="W926" i="2"/>
  <c r="DO925" i="2"/>
  <c r="DN925" i="2"/>
  <c r="DM925" i="2"/>
  <c r="DL925" i="2"/>
  <c r="DK925" i="2"/>
  <c r="DI925" i="2"/>
  <c r="DH925" i="2"/>
  <c r="DG925" i="2"/>
  <c r="DF925" i="2"/>
  <c r="DE925" i="2"/>
  <c r="DC925" i="2"/>
  <c r="DB925" i="2"/>
  <c r="DA925" i="2"/>
  <c r="CZ925" i="2"/>
  <c r="CY925" i="2"/>
  <c r="CW925" i="2"/>
  <c r="CV925" i="2"/>
  <c r="CU925" i="2"/>
  <c r="CT925" i="2"/>
  <c r="CS925" i="2"/>
  <c r="CQ925" i="2"/>
  <c r="CP925" i="2"/>
  <c r="CO925" i="2"/>
  <c r="CN925" i="2"/>
  <c r="CM925" i="2"/>
  <c r="CK925" i="2"/>
  <c r="CJ925" i="2"/>
  <c r="CI925" i="2"/>
  <c r="CH925" i="2"/>
  <c r="CG925" i="2"/>
  <c r="CE925" i="2"/>
  <c r="CD925" i="2"/>
  <c r="CC925" i="2"/>
  <c r="CB925" i="2"/>
  <c r="CA925" i="2"/>
  <c r="BY925" i="2"/>
  <c r="BX925" i="2"/>
  <c r="BW925" i="2"/>
  <c r="BV925" i="2"/>
  <c r="BU925" i="2"/>
  <c r="BS925" i="2"/>
  <c r="BR925" i="2"/>
  <c r="BQ925" i="2"/>
  <c r="BP925" i="2"/>
  <c r="BO925" i="2"/>
  <c r="BM925" i="2"/>
  <c r="BL925" i="2"/>
  <c r="BK925" i="2"/>
  <c r="BJ925" i="2"/>
  <c r="BI925" i="2"/>
  <c r="BH925" i="2"/>
  <c r="BG925" i="2"/>
  <c r="BE925" i="2"/>
  <c r="BD925" i="2"/>
  <c r="BC925" i="2"/>
  <c r="BB925" i="2"/>
  <c r="BA925" i="2"/>
  <c r="AZ925" i="2"/>
  <c r="AY925" i="2"/>
  <c r="AW925" i="2"/>
  <c r="AV925" i="2"/>
  <c r="AU925" i="2"/>
  <c r="AT925" i="2"/>
  <c r="AS925" i="2"/>
  <c r="AR925" i="2"/>
  <c r="AQ925" i="2"/>
  <c r="AO925" i="2"/>
  <c r="AN925" i="2"/>
  <c r="AM925" i="2"/>
  <c r="AL925" i="2"/>
  <c r="AK925" i="2"/>
  <c r="AJ925" i="2"/>
  <c r="AI925" i="2"/>
  <c r="AG925" i="2"/>
  <c r="AF925" i="2"/>
  <c r="AE925" i="2"/>
  <c r="AD925" i="2"/>
  <c r="AC925" i="2"/>
  <c r="AB925" i="2"/>
  <c r="AA925" i="2"/>
  <c r="W925" i="2"/>
  <c r="DO924" i="2"/>
  <c r="DN924" i="2"/>
  <c r="DM924" i="2"/>
  <c r="DL924" i="2"/>
  <c r="DK924" i="2"/>
  <c r="DI924" i="2"/>
  <c r="DH924" i="2"/>
  <c r="DG924" i="2"/>
  <c r="DF924" i="2"/>
  <c r="DE924" i="2"/>
  <c r="DC924" i="2"/>
  <c r="DB924" i="2"/>
  <c r="DA924" i="2"/>
  <c r="CZ924" i="2"/>
  <c r="CY924" i="2"/>
  <c r="CW924" i="2"/>
  <c r="CV924" i="2"/>
  <c r="CU924" i="2"/>
  <c r="CT924" i="2"/>
  <c r="CS924" i="2"/>
  <c r="CQ924" i="2"/>
  <c r="CP924" i="2"/>
  <c r="CO924" i="2"/>
  <c r="CN924" i="2"/>
  <c r="CM924" i="2"/>
  <c r="CK924" i="2"/>
  <c r="CJ924" i="2"/>
  <c r="CI924" i="2"/>
  <c r="CH924" i="2"/>
  <c r="CG924" i="2"/>
  <c r="CE924" i="2"/>
  <c r="CD924" i="2"/>
  <c r="CC924" i="2"/>
  <c r="CB924" i="2"/>
  <c r="CA924" i="2"/>
  <c r="BY924" i="2"/>
  <c r="BX924" i="2"/>
  <c r="BW924" i="2"/>
  <c r="BV924" i="2"/>
  <c r="BU924" i="2"/>
  <c r="BS924" i="2"/>
  <c r="BR924" i="2"/>
  <c r="BQ924" i="2"/>
  <c r="BP924" i="2"/>
  <c r="BO924" i="2"/>
  <c r="BM924" i="2"/>
  <c r="BL924" i="2"/>
  <c r="BK924" i="2"/>
  <c r="BJ924" i="2"/>
  <c r="BI924" i="2"/>
  <c r="BH924" i="2"/>
  <c r="BG924" i="2"/>
  <c r="BE924" i="2"/>
  <c r="BD924" i="2"/>
  <c r="BC924" i="2"/>
  <c r="BB924" i="2"/>
  <c r="BA924" i="2"/>
  <c r="AZ924" i="2"/>
  <c r="AY924" i="2"/>
  <c r="AW924" i="2"/>
  <c r="AV924" i="2"/>
  <c r="AU924" i="2"/>
  <c r="AT924" i="2"/>
  <c r="AS924" i="2"/>
  <c r="AR924" i="2"/>
  <c r="AQ924" i="2"/>
  <c r="AO924" i="2"/>
  <c r="AN924" i="2"/>
  <c r="AM924" i="2"/>
  <c r="AL924" i="2"/>
  <c r="AK924" i="2"/>
  <c r="AJ924" i="2"/>
  <c r="AI924" i="2"/>
  <c r="AG924" i="2"/>
  <c r="AF924" i="2"/>
  <c r="AE924" i="2"/>
  <c r="AD924" i="2"/>
  <c r="AC924" i="2"/>
  <c r="AB924" i="2"/>
  <c r="AA924" i="2"/>
  <c r="W924" i="2"/>
  <c r="DO923" i="2"/>
  <c r="DN923" i="2"/>
  <c r="DM923" i="2"/>
  <c r="DL923" i="2"/>
  <c r="DK923" i="2"/>
  <c r="DI923" i="2"/>
  <c r="DH923" i="2"/>
  <c r="DG923" i="2"/>
  <c r="DF923" i="2"/>
  <c r="DE923" i="2"/>
  <c r="DC923" i="2"/>
  <c r="DB923" i="2"/>
  <c r="DA923" i="2"/>
  <c r="CZ923" i="2"/>
  <c r="CY923" i="2"/>
  <c r="CW923" i="2"/>
  <c r="CV923" i="2"/>
  <c r="CU923" i="2"/>
  <c r="CT923" i="2"/>
  <c r="CS923" i="2"/>
  <c r="CQ923" i="2"/>
  <c r="CP923" i="2"/>
  <c r="CO923" i="2"/>
  <c r="CN923" i="2"/>
  <c r="CM923" i="2"/>
  <c r="CK923" i="2"/>
  <c r="CJ923" i="2"/>
  <c r="CI923" i="2"/>
  <c r="CH923" i="2"/>
  <c r="CG923" i="2"/>
  <c r="CE923" i="2"/>
  <c r="CD923" i="2"/>
  <c r="CC923" i="2"/>
  <c r="CB923" i="2"/>
  <c r="CA923" i="2"/>
  <c r="BY923" i="2"/>
  <c r="BX923" i="2"/>
  <c r="BW923" i="2"/>
  <c r="BV923" i="2"/>
  <c r="BU923" i="2"/>
  <c r="BS923" i="2"/>
  <c r="BR923" i="2"/>
  <c r="BQ923" i="2"/>
  <c r="BP923" i="2"/>
  <c r="BO923" i="2"/>
  <c r="BM923" i="2"/>
  <c r="BL923" i="2"/>
  <c r="BK923" i="2"/>
  <c r="BJ923" i="2"/>
  <c r="BI923" i="2"/>
  <c r="BH923" i="2"/>
  <c r="BG923" i="2"/>
  <c r="BE923" i="2"/>
  <c r="BD923" i="2"/>
  <c r="BC923" i="2"/>
  <c r="BB923" i="2"/>
  <c r="BA923" i="2"/>
  <c r="AZ923" i="2"/>
  <c r="AY923" i="2"/>
  <c r="AW923" i="2"/>
  <c r="AV923" i="2"/>
  <c r="AU923" i="2"/>
  <c r="AT923" i="2"/>
  <c r="AS923" i="2"/>
  <c r="AR923" i="2"/>
  <c r="AQ923" i="2"/>
  <c r="AO923" i="2"/>
  <c r="AN923" i="2"/>
  <c r="AM923" i="2"/>
  <c r="AL923" i="2"/>
  <c r="AK923" i="2"/>
  <c r="AJ923" i="2"/>
  <c r="AI923" i="2"/>
  <c r="AG923" i="2"/>
  <c r="AF923" i="2"/>
  <c r="AE923" i="2"/>
  <c r="AD923" i="2"/>
  <c r="AC923" i="2"/>
  <c r="AB923" i="2"/>
  <c r="AA923" i="2"/>
  <c r="W923" i="2"/>
  <c r="DO922" i="2"/>
  <c r="DI922" i="2"/>
  <c r="DC922" i="2"/>
  <c r="CW922" i="2"/>
  <c r="CQ922" i="2"/>
  <c r="CK922" i="2"/>
  <c r="CE922" i="2"/>
  <c r="CD922" i="2"/>
  <c r="CC922" i="2"/>
  <c r="CB922" i="2"/>
  <c r="CA922" i="2"/>
  <c r="BY922" i="2"/>
  <c r="BS922" i="2"/>
  <c r="BM922" i="2"/>
  <c r="BL922" i="2"/>
  <c r="BK922" i="2"/>
  <c r="BJ922" i="2"/>
  <c r="BI922" i="2"/>
  <c r="BH922" i="2"/>
  <c r="BG922" i="2"/>
  <c r="BE922" i="2"/>
  <c r="BD922" i="2"/>
  <c r="BC922" i="2"/>
  <c r="BB922" i="2"/>
  <c r="BA922" i="2"/>
  <c r="AZ922" i="2"/>
  <c r="AY922" i="2"/>
  <c r="AW922" i="2"/>
  <c r="AV922" i="2"/>
  <c r="AU922" i="2"/>
  <c r="AT922" i="2"/>
  <c r="AS922" i="2"/>
  <c r="AR922" i="2"/>
  <c r="AQ922" i="2"/>
  <c r="AO922" i="2"/>
  <c r="AN922" i="2"/>
  <c r="AM922" i="2"/>
  <c r="AL922" i="2"/>
  <c r="AK922" i="2"/>
  <c r="AJ922" i="2"/>
  <c r="AI922" i="2"/>
  <c r="AG922" i="2"/>
  <c r="W922" i="2"/>
  <c r="DO921" i="2"/>
  <c r="DI921" i="2"/>
  <c r="DC921" i="2"/>
  <c r="CW921" i="2"/>
  <c r="CQ921" i="2"/>
  <c r="CK921" i="2"/>
  <c r="CE921" i="2"/>
  <c r="CD921" i="2"/>
  <c r="CC921" i="2"/>
  <c r="CB921" i="2"/>
  <c r="CA921" i="2"/>
  <c r="BY921" i="2"/>
  <c r="DS12" i="2" s="1"/>
  <c r="BS921" i="2"/>
  <c r="BM921" i="2"/>
  <c r="BL921" i="2"/>
  <c r="BK921" i="2"/>
  <c r="BJ921" i="2"/>
  <c r="BI921" i="2"/>
  <c r="BH921" i="2"/>
  <c r="BG921" i="2"/>
  <c r="BE921" i="2"/>
  <c r="BD921" i="2"/>
  <c r="BC921" i="2"/>
  <c r="BB921" i="2"/>
  <c r="BA921" i="2"/>
  <c r="AZ921" i="2"/>
  <c r="AY921" i="2"/>
  <c r="AW921" i="2"/>
  <c r="AV921" i="2"/>
  <c r="AU921" i="2"/>
  <c r="AT921" i="2"/>
  <c r="AS921" i="2"/>
  <c r="AR921" i="2"/>
  <c r="AQ921" i="2"/>
  <c r="AO921" i="2"/>
  <c r="AN921" i="2"/>
  <c r="AM921" i="2"/>
  <c r="AL921" i="2"/>
  <c r="AK921" i="2"/>
  <c r="AJ921" i="2"/>
  <c r="AI921" i="2"/>
  <c r="AG921" i="2"/>
  <c r="W921" i="2"/>
  <c r="DO920" i="2"/>
  <c r="DN920" i="2"/>
  <c r="DM920" i="2"/>
  <c r="DL920" i="2"/>
  <c r="DK920" i="2"/>
  <c r="DI920" i="2"/>
  <c r="DH920" i="2"/>
  <c r="DG920" i="2"/>
  <c r="DF920" i="2"/>
  <c r="DE920" i="2"/>
  <c r="DC920" i="2"/>
  <c r="DB920" i="2"/>
  <c r="DA920" i="2"/>
  <c r="CZ920" i="2"/>
  <c r="CY920" i="2"/>
  <c r="CW920" i="2"/>
  <c r="CV920" i="2"/>
  <c r="CU920" i="2"/>
  <c r="CT920" i="2"/>
  <c r="CS920" i="2"/>
  <c r="CQ920" i="2"/>
  <c r="CP920" i="2"/>
  <c r="CO920" i="2"/>
  <c r="CN920" i="2"/>
  <c r="CM920" i="2"/>
  <c r="CK920" i="2"/>
  <c r="CJ920" i="2"/>
  <c r="CI920" i="2"/>
  <c r="CH920" i="2"/>
  <c r="CG920" i="2"/>
  <c r="CE920" i="2"/>
  <c r="CD920" i="2"/>
  <c r="CC920" i="2"/>
  <c r="CB920" i="2"/>
  <c r="CA920" i="2"/>
  <c r="BY920" i="2"/>
  <c r="BX920" i="2"/>
  <c r="BW920" i="2"/>
  <c r="BV920" i="2"/>
  <c r="BU920" i="2"/>
  <c r="BS920" i="2"/>
  <c r="BR920" i="2"/>
  <c r="BQ920" i="2"/>
  <c r="BP920" i="2"/>
  <c r="BO920" i="2"/>
  <c r="BM920" i="2"/>
  <c r="BL920" i="2"/>
  <c r="BK920" i="2"/>
  <c r="BJ920" i="2"/>
  <c r="BI920" i="2"/>
  <c r="BH920" i="2"/>
  <c r="BG920" i="2"/>
  <c r="BE920" i="2"/>
  <c r="BD920" i="2"/>
  <c r="BC920" i="2"/>
  <c r="BB920" i="2"/>
  <c r="BA920" i="2"/>
  <c r="AZ920" i="2"/>
  <c r="AY920" i="2"/>
  <c r="AW920" i="2"/>
  <c r="AV920" i="2"/>
  <c r="AU920" i="2"/>
  <c r="AT920" i="2"/>
  <c r="AS920" i="2"/>
  <c r="AR920" i="2"/>
  <c r="AQ920" i="2"/>
  <c r="AO920" i="2"/>
  <c r="AN920" i="2"/>
  <c r="AM920" i="2"/>
  <c r="AL920" i="2"/>
  <c r="AK920" i="2"/>
  <c r="AJ920" i="2"/>
  <c r="AI920" i="2"/>
  <c r="AG920" i="2"/>
  <c r="AF920" i="2"/>
  <c r="AE920" i="2"/>
  <c r="AD920" i="2"/>
  <c r="AC920" i="2"/>
  <c r="AB920" i="2"/>
  <c r="AA920" i="2"/>
  <c r="W920" i="2"/>
  <c r="DO919" i="2"/>
  <c r="DN919" i="2"/>
  <c r="DM919" i="2"/>
  <c r="DL919" i="2"/>
  <c r="DK919" i="2"/>
  <c r="DI919" i="2"/>
  <c r="DH919" i="2"/>
  <c r="DG919" i="2"/>
  <c r="DF919" i="2"/>
  <c r="DE919" i="2"/>
  <c r="DC919" i="2"/>
  <c r="DB919" i="2"/>
  <c r="DA919" i="2"/>
  <c r="CZ919" i="2"/>
  <c r="CY919" i="2"/>
  <c r="CW919" i="2"/>
  <c r="CV919" i="2"/>
  <c r="CU919" i="2"/>
  <c r="CT919" i="2"/>
  <c r="CS919" i="2"/>
  <c r="CQ919" i="2"/>
  <c r="CP919" i="2"/>
  <c r="CO919" i="2"/>
  <c r="CN919" i="2"/>
  <c r="CM919" i="2"/>
  <c r="CK919" i="2"/>
  <c r="CJ919" i="2"/>
  <c r="CI919" i="2"/>
  <c r="CH919" i="2"/>
  <c r="CG919" i="2"/>
  <c r="CE919" i="2"/>
  <c r="CD919" i="2"/>
  <c r="CC919" i="2"/>
  <c r="CB919" i="2"/>
  <c r="CA919" i="2"/>
  <c r="BY919" i="2"/>
  <c r="BX919" i="2"/>
  <c r="BW919" i="2"/>
  <c r="BV919" i="2"/>
  <c r="BU919" i="2"/>
  <c r="BS919" i="2"/>
  <c r="BR919" i="2"/>
  <c r="BQ919" i="2"/>
  <c r="BP919" i="2"/>
  <c r="BO919" i="2"/>
  <c r="BM919" i="2"/>
  <c r="BL919" i="2"/>
  <c r="BK919" i="2"/>
  <c r="BJ919" i="2"/>
  <c r="BI919" i="2"/>
  <c r="BH919" i="2"/>
  <c r="BG919" i="2"/>
  <c r="BE919" i="2"/>
  <c r="BD919" i="2"/>
  <c r="BC919" i="2"/>
  <c r="BB919" i="2"/>
  <c r="BA919" i="2"/>
  <c r="AZ919" i="2"/>
  <c r="AY919" i="2"/>
  <c r="AW919" i="2"/>
  <c r="AV919" i="2"/>
  <c r="AU919" i="2"/>
  <c r="AT919" i="2"/>
  <c r="AS919" i="2"/>
  <c r="AR919" i="2"/>
  <c r="AQ919" i="2"/>
  <c r="AO919" i="2"/>
  <c r="AN919" i="2"/>
  <c r="AM919" i="2"/>
  <c r="AL919" i="2"/>
  <c r="AK919" i="2"/>
  <c r="AJ919" i="2"/>
  <c r="AI919" i="2"/>
  <c r="AG919" i="2"/>
  <c r="AF919" i="2"/>
  <c r="AE919" i="2"/>
  <c r="AD919" i="2"/>
  <c r="AC919" i="2"/>
  <c r="AB919" i="2"/>
  <c r="AA919" i="2"/>
  <c r="W919" i="2"/>
  <c r="DO918" i="2"/>
  <c r="DN918" i="2"/>
  <c r="DM918" i="2"/>
  <c r="DL918" i="2"/>
  <c r="DK918" i="2"/>
  <c r="DI918" i="2"/>
  <c r="DH918" i="2"/>
  <c r="DG918" i="2"/>
  <c r="DF918" i="2"/>
  <c r="DE918" i="2"/>
  <c r="DC918" i="2"/>
  <c r="DB918" i="2"/>
  <c r="DA918" i="2"/>
  <c r="CZ918" i="2"/>
  <c r="CY918" i="2"/>
  <c r="CW918" i="2"/>
  <c r="CV918" i="2"/>
  <c r="CU918" i="2"/>
  <c r="CT918" i="2"/>
  <c r="CS918" i="2"/>
  <c r="CQ918" i="2"/>
  <c r="CP918" i="2"/>
  <c r="CO918" i="2"/>
  <c r="CN918" i="2"/>
  <c r="CM918" i="2"/>
  <c r="CK918" i="2"/>
  <c r="CJ918" i="2"/>
  <c r="CI918" i="2"/>
  <c r="CH918" i="2"/>
  <c r="CG918" i="2"/>
  <c r="CE918" i="2"/>
  <c r="CD918" i="2"/>
  <c r="CC918" i="2"/>
  <c r="CB918" i="2"/>
  <c r="CA918" i="2"/>
  <c r="BY918" i="2"/>
  <c r="BX918" i="2"/>
  <c r="BW918" i="2"/>
  <c r="BV918" i="2"/>
  <c r="BU918" i="2"/>
  <c r="BS918" i="2"/>
  <c r="BR918" i="2"/>
  <c r="BQ918" i="2"/>
  <c r="BP918" i="2"/>
  <c r="BO918" i="2"/>
  <c r="BM918" i="2"/>
  <c r="BL918" i="2"/>
  <c r="BK918" i="2"/>
  <c r="BJ918" i="2"/>
  <c r="BI918" i="2"/>
  <c r="BH918" i="2"/>
  <c r="BG918" i="2"/>
  <c r="BE918" i="2"/>
  <c r="BD918" i="2"/>
  <c r="BC918" i="2"/>
  <c r="BB918" i="2"/>
  <c r="BA918" i="2"/>
  <c r="AZ918" i="2"/>
  <c r="AY918" i="2"/>
  <c r="AW918" i="2"/>
  <c r="AV918" i="2"/>
  <c r="AU918" i="2"/>
  <c r="AT918" i="2"/>
  <c r="AS918" i="2"/>
  <c r="AR918" i="2"/>
  <c r="AQ918" i="2"/>
  <c r="AO918" i="2"/>
  <c r="AN918" i="2"/>
  <c r="AM918" i="2"/>
  <c r="AL918" i="2"/>
  <c r="AK918" i="2"/>
  <c r="AJ918" i="2"/>
  <c r="AI918" i="2"/>
  <c r="AG918" i="2"/>
  <c r="AF918" i="2"/>
  <c r="AE918" i="2"/>
  <c r="AD918" i="2"/>
  <c r="AC918" i="2"/>
  <c r="AB918" i="2"/>
  <c r="AA918" i="2"/>
  <c r="W918" i="2"/>
  <c r="DO917" i="2"/>
  <c r="DN917" i="2"/>
  <c r="DM917" i="2"/>
  <c r="DL917" i="2"/>
  <c r="DK917" i="2"/>
  <c r="DI917" i="2"/>
  <c r="DH917" i="2"/>
  <c r="DG917" i="2"/>
  <c r="DF917" i="2"/>
  <c r="DE917" i="2"/>
  <c r="DC917" i="2"/>
  <c r="DB917" i="2"/>
  <c r="DA917" i="2"/>
  <c r="CZ917" i="2"/>
  <c r="CY917" i="2"/>
  <c r="CW917" i="2"/>
  <c r="CV917" i="2"/>
  <c r="CU917" i="2"/>
  <c r="CT917" i="2"/>
  <c r="CS917" i="2"/>
  <c r="CQ917" i="2"/>
  <c r="CP917" i="2"/>
  <c r="CO917" i="2"/>
  <c r="CN917" i="2"/>
  <c r="CM917" i="2"/>
  <c r="CK917" i="2"/>
  <c r="CJ917" i="2"/>
  <c r="CI917" i="2"/>
  <c r="CH917" i="2"/>
  <c r="CG917" i="2"/>
  <c r="CE917" i="2"/>
  <c r="CD917" i="2"/>
  <c r="CC917" i="2"/>
  <c r="CB917" i="2"/>
  <c r="CA917" i="2"/>
  <c r="BY917" i="2"/>
  <c r="BX917" i="2"/>
  <c r="BW917" i="2"/>
  <c r="BV917" i="2"/>
  <c r="BU917" i="2"/>
  <c r="BS917" i="2"/>
  <c r="BR917" i="2"/>
  <c r="BQ917" i="2"/>
  <c r="BP917" i="2"/>
  <c r="BO917" i="2"/>
  <c r="BM917" i="2"/>
  <c r="BL917" i="2"/>
  <c r="BK917" i="2"/>
  <c r="BJ917" i="2"/>
  <c r="BI917" i="2"/>
  <c r="BH917" i="2"/>
  <c r="BG917" i="2"/>
  <c r="BE917" i="2"/>
  <c r="BD917" i="2"/>
  <c r="BC917" i="2"/>
  <c r="BB917" i="2"/>
  <c r="BA917" i="2"/>
  <c r="AZ917" i="2"/>
  <c r="AY917" i="2"/>
  <c r="AW917" i="2"/>
  <c r="AV917" i="2"/>
  <c r="AU917" i="2"/>
  <c r="AT917" i="2"/>
  <c r="AS917" i="2"/>
  <c r="AR917" i="2"/>
  <c r="AQ917" i="2"/>
  <c r="AO917" i="2"/>
  <c r="AN917" i="2"/>
  <c r="AM917" i="2"/>
  <c r="AL917" i="2"/>
  <c r="AK917" i="2"/>
  <c r="AJ917" i="2"/>
  <c r="AI917" i="2"/>
  <c r="AG917" i="2"/>
  <c r="AF917" i="2"/>
  <c r="AE917" i="2"/>
  <c r="AD917" i="2"/>
  <c r="AC917" i="2"/>
  <c r="AB917" i="2"/>
  <c r="AA917" i="2"/>
  <c r="W917" i="2"/>
  <c r="DO916" i="2"/>
  <c r="DI916" i="2"/>
  <c r="DC916" i="2"/>
  <c r="CW916" i="2"/>
  <c r="CQ916" i="2"/>
  <c r="CK916" i="2"/>
  <c r="CE916" i="2"/>
  <c r="CD916" i="2"/>
  <c r="CC916" i="2"/>
  <c r="CB916" i="2"/>
  <c r="CA916" i="2"/>
  <c r="BY916" i="2"/>
  <c r="BS916" i="2"/>
  <c r="BM916" i="2"/>
  <c r="BL916" i="2"/>
  <c r="BK916" i="2"/>
  <c r="BJ916" i="2"/>
  <c r="BI916" i="2"/>
  <c r="BH916" i="2"/>
  <c r="BG916" i="2"/>
  <c r="BE916" i="2"/>
  <c r="BD916" i="2"/>
  <c r="BC916" i="2"/>
  <c r="BB916" i="2"/>
  <c r="BA916" i="2"/>
  <c r="AZ916" i="2"/>
  <c r="AY916" i="2"/>
  <c r="AW916" i="2"/>
  <c r="AV916" i="2"/>
  <c r="AU916" i="2"/>
  <c r="AT916" i="2"/>
  <c r="AS916" i="2"/>
  <c r="AR916" i="2"/>
  <c r="AQ916" i="2"/>
  <c r="AO916" i="2"/>
  <c r="AN916" i="2"/>
  <c r="AM916" i="2"/>
  <c r="AL916" i="2"/>
  <c r="AK916" i="2"/>
  <c r="AJ916" i="2"/>
  <c r="AI916" i="2"/>
  <c r="AG916" i="2"/>
  <c r="W916" i="2"/>
  <c r="DO915" i="2"/>
  <c r="DI915" i="2"/>
  <c r="DC915" i="2"/>
  <c r="CW915" i="2"/>
  <c r="CQ915" i="2"/>
  <c r="CK915" i="2"/>
  <c r="CE915" i="2"/>
  <c r="CD915" i="2"/>
  <c r="CC915" i="2"/>
  <c r="CB915" i="2"/>
  <c r="CA915" i="2"/>
  <c r="BY915" i="2"/>
  <c r="BS915" i="2"/>
  <c r="BM915" i="2"/>
  <c r="BL915" i="2"/>
  <c r="BK915" i="2"/>
  <c r="BJ915" i="2"/>
  <c r="BI915" i="2"/>
  <c r="BH915" i="2"/>
  <c r="BG915" i="2"/>
  <c r="BE915" i="2"/>
  <c r="BD915" i="2"/>
  <c r="BC915" i="2"/>
  <c r="BB915" i="2"/>
  <c r="BA915" i="2"/>
  <c r="AZ915" i="2"/>
  <c r="AY915" i="2"/>
  <c r="AW915" i="2"/>
  <c r="AV915" i="2"/>
  <c r="AU915" i="2"/>
  <c r="AT915" i="2"/>
  <c r="AS915" i="2"/>
  <c r="AR915" i="2"/>
  <c r="AQ915" i="2"/>
  <c r="AO915" i="2"/>
  <c r="AN915" i="2"/>
  <c r="AM915" i="2"/>
  <c r="AL915" i="2"/>
  <c r="AK915" i="2"/>
  <c r="AJ915" i="2"/>
  <c r="AI915" i="2"/>
  <c r="AG915" i="2"/>
  <c r="W915" i="2"/>
  <c r="DO914" i="2"/>
  <c r="DN914" i="2"/>
  <c r="DM914" i="2"/>
  <c r="DL914" i="2"/>
  <c r="DK914" i="2"/>
  <c r="DI914" i="2"/>
  <c r="DH914" i="2"/>
  <c r="DG914" i="2"/>
  <c r="DF914" i="2"/>
  <c r="DE914" i="2"/>
  <c r="DC914" i="2"/>
  <c r="DB914" i="2"/>
  <c r="DA914" i="2"/>
  <c r="CZ914" i="2"/>
  <c r="CY914" i="2"/>
  <c r="CW914" i="2"/>
  <c r="CV914" i="2"/>
  <c r="CU914" i="2"/>
  <c r="CT914" i="2"/>
  <c r="CS914" i="2"/>
  <c r="CQ914" i="2"/>
  <c r="CP914" i="2"/>
  <c r="CO914" i="2"/>
  <c r="CN914" i="2"/>
  <c r="CM914" i="2"/>
  <c r="CK914" i="2"/>
  <c r="CJ914" i="2"/>
  <c r="CI914" i="2"/>
  <c r="CH914" i="2"/>
  <c r="CG914" i="2"/>
  <c r="CE914" i="2"/>
  <c r="CD914" i="2"/>
  <c r="CC914" i="2"/>
  <c r="CB914" i="2"/>
  <c r="CA914" i="2"/>
  <c r="BY914" i="2"/>
  <c r="BX914" i="2"/>
  <c r="BW914" i="2"/>
  <c r="BV914" i="2"/>
  <c r="BU914" i="2"/>
  <c r="BS914" i="2"/>
  <c r="BR914" i="2"/>
  <c r="BQ914" i="2"/>
  <c r="BP914" i="2"/>
  <c r="BO914" i="2"/>
  <c r="BM914" i="2"/>
  <c r="BL914" i="2"/>
  <c r="BK914" i="2"/>
  <c r="BJ914" i="2"/>
  <c r="BI914" i="2"/>
  <c r="BH914" i="2"/>
  <c r="BG914" i="2"/>
  <c r="BE914" i="2"/>
  <c r="BD914" i="2"/>
  <c r="BC914" i="2"/>
  <c r="BB914" i="2"/>
  <c r="BA914" i="2"/>
  <c r="AZ914" i="2"/>
  <c r="AY914" i="2"/>
  <c r="AW914" i="2"/>
  <c r="AV914" i="2"/>
  <c r="AU914" i="2"/>
  <c r="AT914" i="2"/>
  <c r="AS914" i="2"/>
  <c r="AR914" i="2"/>
  <c r="AQ914" i="2"/>
  <c r="AO914" i="2"/>
  <c r="AN914" i="2"/>
  <c r="AM914" i="2"/>
  <c r="AL914" i="2"/>
  <c r="AK914" i="2"/>
  <c r="AJ914" i="2"/>
  <c r="AI914" i="2"/>
  <c r="AG914" i="2"/>
  <c r="AF914" i="2"/>
  <c r="AE914" i="2"/>
  <c r="AD914" i="2"/>
  <c r="AC914" i="2"/>
  <c r="AB914" i="2"/>
  <c r="AA914" i="2"/>
  <c r="W914" i="2"/>
  <c r="DO913" i="2"/>
  <c r="DN913" i="2"/>
  <c r="DM913" i="2"/>
  <c r="DL913" i="2"/>
  <c r="DK913" i="2"/>
  <c r="DI913" i="2"/>
  <c r="DH913" i="2"/>
  <c r="DG913" i="2"/>
  <c r="DF913" i="2"/>
  <c r="DE913" i="2"/>
  <c r="DC913" i="2"/>
  <c r="DB913" i="2"/>
  <c r="DA913" i="2"/>
  <c r="CZ913" i="2"/>
  <c r="CY913" i="2"/>
  <c r="CW913" i="2"/>
  <c r="CV913" i="2"/>
  <c r="CU913" i="2"/>
  <c r="CT913" i="2"/>
  <c r="CS913" i="2"/>
  <c r="CQ913" i="2"/>
  <c r="CP913" i="2"/>
  <c r="CO913" i="2"/>
  <c r="CN913" i="2"/>
  <c r="CM913" i="2"/>
  <c r="CK913" i="2"/>
  <c r="CJ913" i="2"/>
  <c r="CI913" i="2"/>
  <c r="CH913" i="2"/>
  <c r="CG913" i="2"/>
  <c r="CE913" i="2"/>
  <c r="CD913" i="2"/>
  <c r="CC913" i="2"/>
  <c r="CB913" i="2"/>
  <c r="CA913" i="2"/>
  <c r="BY913" i="2"/>
  <c r="BX913" i="2"/>
  <c r="BW913" i="2"/>
  <c r="BV913" i="2"/>
  <c r="BU913" i="2"/>
  <c r="BS913" i="2"/>
  <c r="BR913" i="2"/>
  <c r="BQ913" i="2"/>
  <c r="BP913" i="2"/>
  <c r="BO913" i="2"/>
  <c r="BM913" i="2"/>
  <c r="BL913" i="2"/>
  <c r="BK913" i="2"/>
  <c r="BJ913" i="2"/>
  <c r="BI913" i="2"/>
  <c r="BH913" i="2"/>
  <c r="BG913" i="2"/>
  <c r="BE913" i="2"/>
  <c r="BD913" i="2"/>
  <c r="BC913" i="2"/>
  <c r="BB913" i="2"/>
  <c r="BA913" i="2"/>
  <c r="AZ913" i="2"/>
  <c r="AY913" i="2"/>
  <c r="AW913" i="2"/>
  <c r="AV913" i="2"/>
  <c r="AU913" i="2"/>
  <c r="AT913" i="2"/>
  <c r="AS913" i="2"/>
  <c r="AR913" i="2"/>
  <c r="AQ913" i="2"/>
  <c r="AO913" i="2"/>
  <c r="AN913" i="2"/>
  <c r="AM913" i="2"/>
  <c r="AL913" i="2"/>
  <c r="AK913" i="2"/>
  <c r="AJ913" i="2"/>
  <c r="AI913" i="2"/>
  <c r="AG913" i="2"/>
  <c r="AF913" i="2"/>
  <c r="AE913" i="2"/>
  <c r="AD913" i="2"/>
  <c r="AC913" i="2"/>
  <c r="AB913" i="2"/>
  <c r="AA913" i="2"/>
  <c r="W913" i="2"/>
  <c r="DO912" i="2"/>
  <c r="DN912" i="2"/>
  <c r="DM912" i="2"/>
  <c r="DL912" i="2"/>
  <c r="DK912" i="2"/>
  <c r="DI912" i="2"/>
  <c r="DH912" i="2"/>
  <c r="DG912" i="2"/>
  <c r="DF912" i="2"/>
  <c r="DE912" i="2"/>
  <c r="DC912" i="2"/>
  <c r="DB912" i="2"/>
  <c r="DA912" i="2"/>
  <c r="CZ912" i="2"/>
  <c r="CY912" i="2"/>
  <c r="CW912" i="2"/>
  <c r="CV912" i="2"/>
  <c r="CU912" i="2"/>
  <c r="CT912" i="2"/>
  <c r="CS912" i="2"/>
  <c r="CQ912" i="2"/>
  <c r="CP912" i="2"/>
  <c r="CO912" i="2"/>
  <c r="CN912" i="2"/>
  <c r="CM912" i="2"/>
  <c r="CK912" i="2"/>
  <c r="CJ912" i="2"/>
  <c r="CI912" i="2"/>
  <c r="CH912" i="2"/>
  <c r="CG912" i="2"/>
  <c r="CE912" i="2"/>
  <c r="CD912" i="2"/>
  <c r="CC912" i="2"/>
  <c r="CB912" i="2"/>
  <c r="CA912" i="2"/>
  <c r="BY912" i="2"/>
  <c r="BX912" i="2"/>
  <c r="BW912" i="2"/>
  <c r="BV912" i="2"/>
  <c r="BU912" i="2"/>
  <c r="BS912" i="2"/>
  <c r="BR912" i="2"/>
  <c r="BQ912" i="2"/>
  <c r="BP912" i="2"/>
  <c r="BO912" i="2"/>
  <c r="BM912" i="2"/>
  <c r="BL912" i="2"/>
  <c r="BK912" i="2"/>
  <c r="BJ912" i="2"/>
  <c r="BI912" i="2"/>
  <c r="BH912" i="2"/>
  <c r="BG912" i="2"/>
  <c r="BE912" i="2"/>
  <c r="BD912" i="2"/>
  <c r="BC912" i="2"/>
  <c r="BB912" i="2"/>
  <c r="BA912" i="2"/>
  <c r="AZ912" i="2"/>
  <c r="AY912" i="2"/>
  <c r="AW912" i="2"/>
  <c r="AV912" i="2"/>
  <c r="AU912" i="2"/>
  <c r="AT912" i="2"/>
  <c r="AS912" i="2"/>
  <c r="AR912" i="2"/>
  <c r="AQ912" i="2"/>
  <c r="AO912" i="2"/>
  <c r="AN912" i="2"/>
  <c r="AM912" i="2"/>
  <c r="AL912" i="2"/>
  <c r="AK912" i="2"/>
  <c r="AJ912" i="2"/>
  <c r="AI912" i="2"/>
  <c r="AG912" i="2"/>
  <c r="AF912" i="2"/>
  <c r="AE912" i="2"/>
  <c r="AD912" i="2"/>
  <c r="AC912" i="2"/>
  <c r="AB912" i="2"/>
  <c r="AA912" i="2"/>
  <c r="W912" i="2"/>
  <c r="DO911" i="2"/>
  <c r="DN911" i="2"/>
  <c r="DM911" i="2"/>
  <c r="DL911" i="2"/>
  <c r="DK911" i="2"/>
  <c r="DI911" i="2"/>
  <c r="DH911" i="2"/>
  <c r="DG911" i="2"/>
  <c r="DF911" i="2"/>
  <c r="DE911" i="2"/>
  <c r="DC911" i="2"/>
  <c r="DB911" i="2"/>
  <c r="DA911" i="2"/>
  <c r="CZ911" i="2"/>
  <c r="CY911" i="2"/>
  <c r="CW911" i="2"/>
  <c r="CV911" i="2"/>
  <c r="CU911" i="2"/>
  <c r="CT911" i="2"/>
  <c r="CS911" i="2"/>
  <c r="CQ911" i="2"/>
  <c r="CP911" i="2"/>
  <c r="CO911" i="2"/>
  <c r="CN911" i="2"/>
  <c r="CM911" i="2"/>
  <c r="CK911" i="2"/>
  <c r="CJ911" i="2"/>
  <c r="CI911" i="2"/>
  <c r="CH911" i="2"/>
  <c r="CG911" i="2"/>
  <c r="CE911" i="2"/>
  <c r="CD911" i="2"/>
  <c r="CC911" i="2"/>
  <c r="CB911" i="2"/>
  <c r="CA911" i="2"/>
  <c r="BY911" i="2"/>
  <c r="BX911" i="2"/>
  <c r="BW911" i="2"/>
  <c r="BV911" i="2"/>
  <c r="BU911" i="2"/>
  <c r="BS911" i="2"/>
  <c r="BR911" i="2"/>
  <c r="BQ911" i="2"/>
  <c r="BP911" i="2"/>
  <c r="BO911" i="2"/>
  <c r="BM911" i="2"/>
  <c r="BL911" i="2"/>
  <c r="BK911" i="2"/>
  <c r="BJ911" i="2"/>
  <c r="BI911" i="2"/>
  <c r="BH911" i="2"/>
  <c r="BG911" i="2"/>
  <c r="BE911" i="2"/>
  <c r="BD911" i="2"/>
  <c r="BC911" i="2"/>
  <c r="BB911" i="2"/>
  <c r="BA911" i="2"/>
  <c r="AZ911" i="2"/>
  <c r="AY911" i="2"/>
  <c r="AW911" i="2"/>
  <c r="AV911" i="2"/>
  <c r="AU911" i="2"/>
  <c r="AT911" i="2"/>
  <c r="AS911" i="2"/>
  <c r="AR911" i="2"/>
  <c r="AQ911" i="2"/>
  <c r="AO911" i="2"/>
  <c r="AN911" i="2"/>
  <c r="AM911" i="2"/>
  <c r="AL911" i="2"/>
  <c r="AK911" i="2"/>
  <c r="AJ911" i="2"/>
  <c r="AI911" i="2"/>
  <c r="AG911" i="2"/>
  <c r="AF911" i="2"/>
  <c r="AE911" i="2"/>
  <c r="AD911" i="2"/>
  <c r="AC911" i="2"/>
  <c r="AB911" i="2"/>
  <c r="AA911" i="2"/>
  <c r="W911" i="2"/>
  <c r="DO910" i="2"/>
  <c r="DI910" i="2"/>
  <c r="DC910" i="2"/>
  <c r="CW910" i="2"/>
  <c r="CQ910" i="2"/>
  <c r="CK910" i="2"/>
  <c r="CE910" i="2"/>
  <c r="CD910" i="2"/>
  <c r="CC910" i="2"/>
  <c r="CB910" i="2"/>
  <c r="CA910" i="2"/>
  <c r="BY910" i="2"/>
  <c r="BS910" i="2"/>
  <c r="BM910" i="2"/>
  <c r="BL910" i="2"/>
  <c r="BK910" i="2"/>
  <c r="BJ910" i="2"/>
  <c r="BI910" i="2"/>
  <c r="BH910" i="2"/>
  <c r="BG910" i="2"/>
  <c r="BE910" i="2"/>
  <c r="BD910" i="2"/>
  <c r="BC910" i="2"/>
  <c r="BB910" i="2"/>
  <c r="BA910" i="2"/>
  <c r="AZ910" i="2"/>
  <c r="AY910" i="2"/>
  <c r="AW910" i="2"/>
  <c r="AV910" i="2"/>
  <c r="AU910" i="2"/>
  <c r="AT910" i="2"/>
  <c r="AS910" i="2"/>
  <c r="AR910" i="2"/>
  <c r="AQ910" i="2"/>
  <c r="AO910" i="2"/>
  <c r="AN910" i="2"/>
  <c r="AM910" i="2"/>
  <c r="AL910" i="2"/>
  <c r="AK910" i="2"/>
  <c r="AJ910" i="2"/>
  <c r="AI910" i="2"/>
  <c r="AG910" i="2"/>
  <c r="W910" i="2"/>
  <c r="DO909" i="2"/>
  <c r="DI909" i="2"/>
  <c r="DC909" i="2"/>
  <c r="CW909" i="2"/>
  <c r="CQ909" i="2"/>
  <c r="CK909" i="2"/>
  <c r="CE909" i="2"/>
  <c r="CD909" i="2"/>
  <c r="CC909" i="2"/>
  <c r="CB909" i="2"/>
  <c r="CA909" i="2"/>
  <c r="BY909" i="2"/>
  <c r="BS909" i="2"/>
  <c r="BM909" i="2"/>
  <c r="BL909" i="2"/>
  <c r="BK909" i="2"/>
  <c r="BJ909" i="2"/>
  <c r="BI909" i="2"/>
  <c r="BH909" i="2"/>
  <c r="BG909" i="2"/>
  <c r="BE909" i="2"/>
  <c r="BD909" i="2"/>
  <c r="BC909" i="2"/>
  <c r="BB909" i="2"/>
  <c r="BA909" i="2"/>
  <c r="AZ909" i="2"/>
  <c r="AY909" i="2"/>
  <c r="AW909" i="2"/>
  <c r="AV909" i="2"/>
  <c r="AU909" i="2"/>
  <c r="AT909" i="2"/>
  <c r="AS909" i="2"/>
  <c r="AR909" i="2"/>
  <c r="AQ909" i="2"/>
  <c r="AO909" i="2"/>
  <c r="AN909" i="2"/>
  <c r="AM909" i="2"/>
  <c r="AL909" i="2"/>
  <c r="AK909" i="2"/>
  <c r="AJ909" i="2"/>
  <c r="AI909" i="2"/>
  <c r="AG909" i="2"/>
  <c r="W909" i="2"/>
  <c r="DO908" i="2"/>
  <c r="DN908" i="2"/>
  <c r="DM908" i="2"/>
  <c r="DL908" i="2"/>
  <c r="DK908" i="2"/>
  <c r="DI908" i="2"/>
  <c r="DH908" i="2"/>
  <c r="DG908" i="2"/>
  <c r="DF908" i="2"/>
  <c r="DE908" i="2"/>
  <c r="DC908" i="2"/>
  <c r="DB908" i="2"/>
  <c r="DA908" i="2"/>
  <c r="CZ908" i="2"/>
  <c r="CY908" i="2"/>
  <c r="CW908" i="2"/>
  <c r="CV908" i="2"/>
  <c r="CU908" i="2"/>
  <c r="CT908" i="2"/>
  <c r="CS908" i="2"/>
  <c r="CQ908" i="2"/>
  <c r="CP908" i="2"/>
  <c r="CO908" i="2"/>
  <c r="CN908" i="2"/>
  <c r="CM908" i="2"/>
  <c r="CK908" i="2"/>
  <c r="CJ908" i="2"/>
  <c r="CI908" i="2"/>
  <c r="CH908" i="2"/>
  <c r="CG908" i="2"/>
  <c r="CE908" i="2"/>
  <c r="CD908" i="2"/>
  <c r="CC908" i="2"/>
  <c r="CB908" i="2"/>
  <c r="CA908" i="2"/>
  <c r="BY908" i="2"/>
  <c r="BX908" i="2"/>
  <c r="BW908" i="2"/>
  <c r="BV908" i="2"/>
  <c r="BU908" i="2"/>
  <c r="BS908" i="2"/>
  <c r="BR908" i="2"/>
  <c r="BQ908" i="2"/>
  <c r="BP908" i="2"/>
  <c r="BO908" i="2"/>
  <c r="BM908" i="2"/>
  <c r="BL908" i="2"/>
  <c r="BK908" i="2"/>
  <c r="BJ908" i="2"/>
  <c r="BI908" i="2"/>
  <c r="BH908" i="2"/>
  <c r="BG908" i="2"/>
  <c r="BE908" i="2"/>
  <c r="BD908" i="2"/>
  <c r="BC908" i="2"/>
  <c r="BB908" i="2"/>
  <c r="BA908" i="2"/>
  <c r="AZ908" i="2"/>
  <c r="AY908" i="2"/>
  <c r="AW908" i="2"/>
  <c r="AV908" i="2"/>
  <c r="AU908" i="2"/>
  <c r="AT908" i="2"/>
  <c r="AS908" i="2"/>
  <c r="AR908" i="2"/>
  <c r="AQ908" i="2"/>
  <c r="AO908" i="2"/>
  <c r="AN908" i="2"/>
  <c r="AM908" i="2"/>
  <c r="AL908" i="2"/>
  <c r="AK908" i="2"/>
  <c r="AJ908" i="2"/>
  <c r="AI908" i="2"/>
  <c r="AG908" i="2"/>
  <c r="AF908" i="2"/>
  <c r="AE908" i="2"/>
  <c r="AD908" i="2"/>
  <c r="AC908" i="2"/>
  <c r="AB908" i="2"/>
  <c r="AA908" i="2"/>
  <c r="W908" i="2"/>
  <c r="DO907" i="2"/>
  <c r="DN907" i="2"/>
  <c r="DM907" i="2"/>
  <c r="DL907" i="2"/>
  <c r="DK907" i="2"/>
  <c r="DI907" i="2"/>
  <c r="DH907" i="2"/>
  <c r="DG907" i="2"/>
  <c r="DF907" i="2"/>
  <c r="DE907" i="2"/>
  <c r="DC907" i="2"/>
  <c r="DB907" i="2"/>
  <c r="DA907" i="2"/>
  <c r="CZ907" i="2"/>
  <c r="CY907" i="2"/>
  <c r="CW907" i="2"/>
  <c r="CV907" i="2"/>
  <c r="CU907" i="2"/>
  <c r="CT907" i="2"/>
  <c r="CS907" i="2"/>
  <c r="CQ907" i="2"/>
  <c r="CP907" i="2"/>
  <c r="CO907" i="2"/>
  <c r="CN907" i="2"/>
  <c r="CM907" i="2"/>
  <c r="CK907" i="2"/>
  <c r="CJ907" i="2"/>
  <c r="CI907" i="2"/>
  <c r="CH907" i="2"/>
  <c r="CG907" i="2"/>
  <c r="CE907" i="2"/>
  <c r="CD907" i="2"/>
  <c r="CC907" i="2"/>
  <c r="CB907" i="2"/>
  <c r="CA907" i="2"/>
  <c r="BY907" i="2"/>
  <c r="BX907" i="2"/>
  <c r="BW907" i="2"/>
  <c r="BV907" i="2"/>
  <c r="BU907" i="2"/>
  <c r="BS907" i="2"/>
  <c r="BR907" i="2"/>
  <c r="BQ907" i="2"/>
  <c r="BP907" i="2"/>
  <c r="BO907" i="2"/>
  <c r="BM907" i="2"/>
  <c r="BL907" i="2"/>
  <c r="BK907" i="2"/>
  <c r="BJ907" i="2"/>
  <c r="BI907" i="2"/>
  <c r="BH907" i="2"/>
  <c r="BG907" i="2"/>
  <c r="BE907" i="2"/>
  <c r="BD907" i="2"/>
  <c r="BC907" i="2"/>
  <c r="BB907" i="2"/>
  <c r="BA907" i="2"/>
  <c r="AZ907" i="2"/>
  <c r="AY907" i="2"/>
  <c r="AW907" i="2"/>
  <c r="AV907" i="2"/>
  <c r="AU907" i="2"/>
  <c r="AT907" i="2"/>
  <c r="AS907" i="2"/>
  <c r="AR907" i="2"/>
  <c r="AQ907" i="2"/>
  <c r="AO907" i="2"/>
  <c r="AN907" i="2"/>
  <c r="AM907" i="2"/>
  <c r="AL907" i="2"/>
  <c r="AK907" i="2"/>
  <c r="AJ907" i="2"/>
  <c r="AI907" i="2"/>
  <c r="AG907" i="2"/>
  <c r="AF907" i="2"/>
  <c r="AE907" i="2"/>
  <c r="AD907" i="2"/>
  <c r="AC907" i="2"/>
  <c r="AB907" i="2"/>
  <c r="AA907" i="2"/>
  <c r="W907" i="2"/>
  <c r="DO906" i="2"/>
  <c r="DN906" i="2"/>
  <c r="DM906" i="2"/>
  <c r="DL906" i="2"/>
  <c r="DK906" i="2"/>
  <c r="DI906" i="2"/>
  <c r="DH906" i="2"/>
  <c r="DG906" i="2"/>
  <c r="DF906" i="2"/>
  <c r="DE906" i="2"/>
  <c r="DC906" i="2"/>
  <c r="DB906" i="2"/>
  <c r="DA906" i="2"/>
  <c r="CZ906" i="2"/>
  <c r="CY906" i="2"/>
  <c r="CW906" i="2"/>
  <c r="CV906" i="2"/>
  <c r="CU906" i="2"/>
  <c r="CT906" i="2"/>
  <c r="CS906" i="2"/>
  <c r="CQ906" i="2"/>
  <c r="CP906" i="2"/>
  <c r="CO906" i="2"/>
  <c r="CN906" i="2"/>
  <c r="CM906" i="2"/>
  <c r="CK906" i="2"/>
  <c r="CJ906" i="2"/>
  <c r="CI906" i="2"/>
  <c r="CH906" i="2"/>
  <c r="CG906" i="2"/>
  <c r="CE906" i="2"/>
  <c r="CD906" i="2"/>
  <c r="CC906" i="2"/>
  <c r="CB906" i="2"/>
  <c r="CA906" i="2"/>
  <c r="BY906" i="2"/>
  <c r="BX906" i="2"/>
  <c r="BW906" i="2"/>
  <c r="BV906" i="2"/>
  <c r="BU906" i="2"/>
  <c r="BS906" i="2"/>
  <c r="BR906" i="2"/>
  <c r="BQ906" i="2"/>
  <c r="BP906" i="2"/>
  <c r="BO906" i="2"/>
  <c r="BM906" i="2"/>
  <c r="BL906" i="2"/>
  <c r="BK906" i="2"/>
  <c r="BJ906" i="2"/>
  <c r="BI906" i="2"/>
  <c r="BH906" i="2"/>
  <c r="BG906" i="2"/>
  <c r="BE906" i="2"/>
  <c r="BD906" i="2"/>
  <c r="BC906" i="2"/>
  <c r="BB906" i="2"/>
  <c r="BA906" i="2"/>
  <c r="AZ906" i="2"/>
  <c r="AY906" i="2"/>
  <c r="AW906" i="2"/>
  <c r="AV906" i="2"/>
  <c r="AU906" i="2"/>
  <c r="AT906" i="2"/>
  <c r="AS906" i="2"/>
  <c r="AR906" i="2"/>
  <c r="AQ906" i="2"/>
  <c r="AO906" i="2"/>
  <c r="AN906" i="2"/>
  <c r="AM906" i="2"/>
  <c r="AL906" i="2"/>
  <c r="AK906" i="2"/>
  <c r="AJ906" i="2"/>
  <c r="AI906" i="2"/>
  <c r="AG906" i="2"/>
  <c r="AF906" i="2"/>
  <c r="AE906" i="2"/>
  <c r="AD906" i="2"/>
  <c r="AC906" i="2"/>
  <c r="AB906" i="2"/>
  <c r="AA906" i="2"/>
  <c r="W906" i="2"/>
  <c r="DO905" i="2"/>
  <c r="DN905" i="2"/>
  <c r="DM905" i="2"/>
  <c r="DL905" i="2"/>
  <c r="DK905" i="2"/>
  <c r="DI905" i="2"/>
  <c r="DH905" i="2"/>
  <c r="DG905" i="2"/>
  <c r="DF905" i="2"/>
  <c r="DE905" i="2"/>
  <c r="DC905" i="2"/>
  <c r="DB905" i="2"/>
  <c r="DA905" i="2"/>
  <c r="CZ905" i="2"/>
  <c r="CY905" i="2"/>
  <c r="CW905" i="2"/>
  <c r="CV905" i="2"/>
  <c r="CU905" i="2"/>
  <c r="CT905" i="2"/>
  <c r="CS905" i="2"/>
  <c r="CQ905" i="2"/>
  <c r="CP905" i="2"/>
  <c r="CO905" i="2"/>
  <c r="CN905" i="2"/>
  <c r="CM905" i="2"/>
  <c r="CK905" i="2"/>
  <c r="CJ905" i="2"/>
  <c r="CI905" i="2"/>
  <c r="CH905" i="2"/>
  <c r="CG905" i="2"/>
  <c r="CE905" i="2"/>
  <c r="CD905" i="2"/>
  <c r="CC905" i="2"/>
  <c r="CB905" i="2"/>
  <c r="CA905" i="2"/>
  <c r="BY905" i="2"/>
  <c r="BX905" i="2"/>
  <c r="BW905" i="2"/>
  <c r="BV905" i="2"/>
  <c r="BU905" i="2"/>
  <c r="BS905" i="2"/>
  <c r="BR905" i="2"/>
  <c r="BQ905" i="2"/>
  <c r="BP905" i="2"/>
  <c r="BO905" i="2"/>
  <c r="BM905" i="2"/>
  <c r="BL905" i="2"/>
  <c r="BK905" i="2"/>
  <c r="BJ905" i="2"/>
  <c r="BI905" i="2"/>
  <c r="BH905" i="2"/>
  <c r="BG905" i="2"/>
  <c r="BE905" i="2"/>
  <c r="BD905" i="2"/>
  <c r="BC905" i="2"/>
  <c r="BB905" i="2"/>
  <c r="BA905" i="2"/>
  <c r="AZ905" i="2"/>
  <c r="AY905" i="2"/>
  <c r="AW905" i="2"/>
  <c r="AV905" i="2"/>
  <c r="AU905" i="2"/>
  <c r="AT905" i="2"/>
  <c r="AS905" i="2"/>
  <c r="AR905" i="2"/>
  <c r="AQ905" i="2"/>
  <c r="AO905" i="2"/>
  <c r="AN905" i="2"/>
  <c r="AM905" i="2"/>
  <c r="AL905" i="2"/>
  <c r="AK905" i="2"/>
  <c r="AJ905" i="2"/>
  <c r="AI905" i="2"/>
  <c r="AG905" i="2"/>
  <c r="AF905" i="2"/>
  <c r="AE905" i="2"/>
  <c r="AD905" i="2"/>
  <c r="AC905" i="2"/>
  <c r="AB905" i="2"/>
  <c r="AA905" i="2"/>
  <c r="W905" i="2"/>
  <c r="DO904" i="2"/>
  <c r="DI904" i="2"/>
  <c r="DC904" i="2"/>
  <c r="CW904" i="2"/>
  <c r="CQ904" i="2"/>
  <c r="CK904" i="2"/>
  <c r="CE904" i="2"/>
  <c r="CD904" i="2"/>
  <c r="CC904" i="2"/>
  <c r="CB904" i="2"/>
  <c r="CA904" i="2"/>
  <c r="BY904" i="2"/>
  <c r="BS904" i="2"/>
  <c r="BM904" i="2"/>
  <c r="BL904" i="2"/>
  <c r="BK904" i="2"/>
  <c r="BJ904" i="2"/>
  <c r="BI904" i="2"/>
  <c r="BH904" i="2"/>
  <c r="BG904" i="2"/>
  <c r="BE904" i="2"/>
  <c r="BD904" i="2"/>
  <c r="BC904" i="2"/>
  <c r="BB904" i="2"/>
  <c r="BA904" i="2"/>
  <c r="AZ904" i="2"/>
  <c r="AY904" i="2"/>
  <c r="AW904" i="2"/>
  <c r="AV904" i="2"/>
  <c r="AU904" i="2"/>
  <c r="AT904" i="2"/>
  <c r="AS904" i="2"/>
  <c r="AR904" i="2"/>
  <c r="AQ904" i="2"/>
  <c r="AO904" i="2"/>
  <c r="AN904" i="2"/>
  <c r="AM904" i="2"/>
  <c r="AL904" i="2"/>
  <c r="AK904" i="2"/>
  <c r="AJ904" i="2"/>
  <c r="AI904" i="2"/>
  <c r="AG904" i="2"/>
  <c r="W904" i="2"/>
  <c r="DO903" i="2"/>
  <c r="DI903" i="2"/>
  <c r="DC903" i="2"/>
  <c r="CW903" i="2"/>
  <c r="CQ903" i="2"/>
  <c r="CK903" i="2"/>
  <c r="CE903" i="2"/>
  <c r="CD903" i="2"/>
  <c r="CC903" i="2"/>
  <c r="CB903" i="2"/>
  <c r="CA903" i="2"/>
  <c r="BY903" i="2"/>
  <c r="BS903" i="2"/>
  <c r="BM903" i="2"/>
  <c r="BL903" i="2"/>
  <c r="BK903" i="2"/>
  <c r="BJ903" i="2"/>
  <c r="BI903" i="2"/>
  <c r="BH903" i="2"/>
  <c r="BG903" i="2"/>
  <c r="BE903" i="2"/>
  <c r="BD903" i="2"/>
  <c r="BC903" i="2"/>
  <c r="BB903" i="2"/>
  <c r="BA903" i="2"/>
  <c r="AZ903" i="2"/>
  <c r="AY903" i="2"/>
  <c r="AW903" i="2"/>
  <c r="AV903" i="2"/>
  <c r="AU903" i="2"/>
  <c r="AT903" i="2"/>
  <c r="AS903" i="2"/>
  <c r="AR903" i="2"/>
  <c r="AQ903" i="2"/>
  <c r="AO903" i="2"/>
  <c r="AN903" i="2"/>
  <c r="AM903" i="2"/>
  <c r="AL903" i="2"/>
  <c r="AK903" i="2"/>
  <c r="AJ903" i="2"/>
  <c r="AI903" i="2"/>
  <c r="AG903" i="2"/>
  <c r="W903" i="2"/>
  <c r="DO902" i="2"/>
  <c r="DN902" i="2"/>
  <c r="DM902" i="2"/>
  <c r="DL902" i="2"/>
  <c r="DK902" i="2"/>
  <c r="DI902" i="2"/>
  <c r="DH902" i="2"/>
  <c r="DG902" i="2"/>
  <c r="DF902" i="2"/>
  <c r="DE902" i="2"/>
  <c r="DC902" i="2"/>
  <c r="DB902" i="2"/>
  <c r="DA902" i="2"/>
  <c r="CZ902" i="2"/>
  <c r="CY902" i="2"/>
  <c r="CW902" i="2"/>
  <c r="CV902" i="2"/>
  <c r="CU902" i="2"/>
  <c r="CT902" i="2"/>
  <c r="CS902" i="2"/>
  <c r="CQ902" i="2"/>
  <c r="CP902" i="2"/>
  <c r="CO902" i="2"/>
  <c r="CN902" i="2"/>
  <c r="CM902" i="2"/>
  <c r="CK902" i="2"/>
  <c r="CJ902" i="2"/>
  <c r="CI902" i="2"/>
  <c r="CH902" i="2"/>
  <c r="CG902" i="2"/>
  <c r="CE902" i="2"/>
  <c r="CD902" i="2"/>
  <c r="CC902" i="2"/>
  <c r="CB902" i="2"/>
  <c r="CA902" i="2"/>
  <c r="BY902" i="2"/>
  <c r="BX902" i="2"/>
  <c r="BW902" i="2"/>
  <c r="BV902" i="2"/>
  <c r="BU902" i="2"/>
  <c r="BS902" i="2"/>
  <c r="BR902" i="2"/>
  <c r="BQ902" i="2"/>
  <c r="BP902" i="2"/>
  <c r="BO902" i="2"/>
  <c r="BM902" i="2"/>
  <c r="BL902" i="2"/>
  <c r="BK902" i="2"/>
  <c r="BJ902" i="2"/>
  <c r="BI902" i="2"/>
  <c r="BH902" i="2"/>
  <c r="BG902" i="2"/>
  <c r="BE902" i="2"/>
  <c r="BD902" i="2"/>
  <c r="BC902" i="2"/>
  <c r="BB902" i="2"/>
  <c r="BA902" i="2"/>
  <c r="AZ902" i="2"/>
  <c r="AY902" i="2"/>
  <c r="AW902" i="2"/>
  <c r="AV902" i="2"/>
  <c r="AU902" i="2"/>
  <c r="AT902" i="2"/>
  <c r="AS902" i="2"/>
  <c r="AR902" i="2"/>
  <c r="AQ902" i="2"/>
  <c r="AO902" i="2"/>
  <c r="AN902" i="2"/>
  <c r="AM902" i="2"/>
  <c r="AL902" i="2"/>
  <c r="AK902" i="2"/>
  <c r="AJ902" i="2"/>
  <c r="AI902" i="2"/>
  <c r="AG902" i="2"/>
  <c r="AF902" i="2"/>
  <c r="AE902" i="2"/>
  <c r="AD902" i="2"/>
  <c r="AC902" i="2"/>
  <c r="AB902" i="2"/>
  <c r="AA902" i="2"/>
  <c r="W902" i="2"/>
  <c r="DO901" i="2"/>
  <c r="DN901" i="2"/>
  <c r="DM901" i="2"/>
  <c r="DL901" i="2"/>
  <c r="DK901" i="2"/>
  <c r="DI901" i="2"/>
  <c r="DH901" i="2"/>
  <c r="DG901" i="2"/>
  <c r="DF901" i="2"/>
  <c r="DE901" i="2"/>
  <c r="DC901" i="2"/>
  <c r="DB901" i="2"/>
  <c r="DA901" i="2"/>
  <c r="CZ901" i="2"/>
  <c r="CY901" i="2"/>
  <c r="CW901" i="2"/>
  <c r="CV901" i="2"/>
  <c r="CU901" i="2"/>
  <c r="CT901" i="2"/>
  <c r="CS901" i="2"/>
  <c r="CQ901" i="2"/>
  <c r="CP901" i="2"/>
  <c r="CO901" i="2"/>
  <c r="CN901" i="2"/>
  <c r="CM901" i="2"/>
  <c r="CK901" i="2"/>
  <c r="CJ901" i="2"/>
  <c r="CI901" i="2"/>
  <c r="CH901" i="2"/>
  <c r="CG901" i="2"/>
  <c r="CE901" i="2"/>
  <c r="CD901" i="2"/>
  <c r="CC901" i="2"/>
  <c r="CB901" i="2"/>
  <c r="CA901" i="2"/>
  <c r="BY901" i="2"/>
  <c r="BX901" i="2"/>
  <c r="BW901" i="2"/>
  <c r="BV901" i="2"/>
  <c r="BU901" i="2"/>
  <c r="BS901" i="2"/>
  <c r="BR901" i="2"/>
  <c r="BQ901" i="2"/>
  <c r="BP901" i="2"/>
  <c r="BO901" i="2"/>
  <c r="BM901" i="2"/>
  <c r="BL901" i="2"/>
  <c r="BK901" i="2"/>
  <c r="BJ901" i="2"/>
  <c r="BI901" i="2"/>
  <c r="BH901" i="2"/>
  <c r="BG901" i="2"/>
  <c r="BE901" i="2"/>
  <c r="BD901" i="2"/>
  <c r="BC901" i="2"/>
  <c r="BB901" i="2"/>
  <c r="BA901" i="2"/>
  <c r="AZ901" i="2"/>
  <c r="AY901" i="2"/>
  <c r="AW901" i="2"/>
  <c r="AV901" i="2"/>
  <c r="AU901" i="2"/>
  <c r="AT901" i="2"/>
  <c r="AS901" i="2"/>
  <c r="AR901" i="2"/>
  <c r="AQ901" i="2"/>
  <c r="AO901" i="2"/>
  <c r="AN901" i="2"/>
  <c r="AM901" i="2"/>
  <c r="AL901" i="2"/>
  <c r="AK901" i="2"/>
  <c r="AJ901" i="2"/>
  <c r="AI901" i="2"/>
  <c r="AG901" i="2"/>
  <c r="AF901" i="2"/>
  <c r="AE901" i="2"/>
  <c r="AD901" i="2"/>
  <c r="AC901" i="2"/>
  <c r="AB901" i="2"/>
  <c r="AA901" i="2"/>
  <c r="W901" i="2"/>
  <c r="DO900" i="2"/>
  <c r="DN900" i="2"/>
  <c r="DM900" i="2"/>
  <c r="DL900" i="2"/>
  <c r="DK900" i="2"/>
  <c r="DI900" i="2"/>
  <c r="DH900" i="2"/>
  <c r="DG900" i="2"/>
  <c r="DF900" i="2"/>
  <c r="DE900" i="2"/>
  <c r="DC900" i="2"/>
  <c r="DB900" i="2"/>
  <c r="DA900" i="2"/>
  <c r="CZ900" i="2"/>
  <c r="CY900" i="2"/>
  <c r="CW900" i="2"/>
  <c r="CV900" i="2"/>
  <c r="CU900" i="2"/>
  <c r="CT900" i="2"/>
  <c r="CS900" i="2"/>
  <c r="CQ900" i="2"/>
  <c r="CP900" i="2"/>
  <c r="CO900" i="2"/>
  <c r="CN900" i="2"/>
  <c r="CM900" i="2"/>
  <c r="CK900" i="2"/>
  <c r="CJ900" i="2"/>
  <c r="CI900" i="2"/>
  <c r="CH900" i="2"/>
  <c r="CG900" i="2"/>
  <c r="CE900" i="2"/>
  <c r="CD900" i="2"/>
  <c r="CC900" i="2"/>
  <c r="CB900" i="2"/>
  <c r="CA900" i="2"/>
  <c r="BY900" i="2"/>
  <c r="BX900" i="2"/>
  <c r="BW900" i="2"/>
  <c r="BV900" i="2"/>
  <c r="BU900" i="2"/>
  <c r="BS900" i="2"/>
  <c r="BR900" i="2"/>
  <c r="BQ900" i="2"/>
  <c r="BP900" i="2"/>
  <c r="BO900" i="2"/>
  <c r="BM900" i="2"/>
  <c r="BL900" i="2"/>
  <c r="BK900" i="2"/>
  <c r="BJ900" i="2"/>
  <c r="BI900" i="2"/>
  <c r="BH900" i="2"/>
  <c r="BG900" i="2"/>
  <c r="BE900" i="2"/>
  <c r="BD900" i="2"/>
  <c r="BC900" i="2"/>
  <c r="BB900" i="2"/>
  <c r="BA900" i="2"/>
  <c r="AZ900" i="2"/>
  <c r="AY900" i="2"/>
  <c r="AW900" i="2"/>
  <c r="AV900" i="2"/>
  <c r="AU900" i="2"/>
  <c r="AT900" i="2"/>
  <c r="AS900" i="2"/>
  <c r="AR900" i="2"/>
  <c r="AQ900" i="2"/>
  <c r="AO900" i="2"/>
  <c r="AN900" i="2"/>
  <c r="AM900" i="2"/>
  <c r="AL900" i="2"/>
  <c r="AK900" i="2"/>
  <c r="AJ900" i="2"/>
  <c r="AI900" i="2"/>
  <c r="AG900" i="2"/>
  <c r="AF900" i="2"/>
  <c r="AE900" i="2"/>
  <c r="AD900" i="2"/>
  <c r="AC900" i="2"/>
  <c r="AB900" i="2"/>
  <c r="AA900" i="2"/>
  <c r="W900" i="2"/>
  <c r="DO899" i="2"/>
  <c r="DN899" i="2"/>
  <c r="DM899" i="2"/>
  <c r="DL899" i="2"/>
  <c r="DK899" i="2"/>
  <c r="DI899" i="2"/>
  <c r="DH899" i="2"/>
  <c r="DG899" i="2"/>
  <c r="DF899" i="2"/>
  <c r="DE899" i="2"/>
  <c r="DC899" i="2"/>
  <c r="DB899" i="2"/>
  <c r="DA899" i="2"/>
  <c r="CZ899" i="2"/>
  <c r="CY899" i="2"/>
  <c r="CW899" i="2"/>
  <c r="CV899" i="2"/>
  <c r="CU899" i="2"/>
  <c r="CT899" i="2"/>
  <c r="CS899" i="2"/>
  <c r="CQ899" i="2"/>
  <c r="CP899" i="2"/>
  <c r="CO899" i="2"/>
  <c r="CN899" i="2"/>
  <c r="CM899" i="2"/>
  <c r="CK899" i="2"/>
  <c r="CJ899" i="2"/>
  <c r="CI899" i="2"/>
  <c r="CH899" i="2"/>
  <c r="CG899" i="2"/>
  <c r="CE899" i="2"/>
  <c r="CD899" i="2"/>
  <c r="CC899" i="2"/>
  <c r="CB899" i="2"/>
  <c r="CA899" i="2"/>
  <c r="BY899" i="2"/>
  <c r="BX899" i="2"/>
  <c r="BW899" i="2"/>
  <c r="BV899" i="2"/>
  <c r="BU899" i="2"/>
  <c r="BS899" i="2"/>
  <c r="BR899" i="2"/>
  <c r="BQ899" i="2"/>
  <c r="BP899" i="2"/>
  <c r="BO899" i="2"/>
  <c r="BM899" i="2"/>
  <c r="BL899" i="2"/>
  <c r="BK899" i="2"/>
  <c r="BJ899" i="2"/>
  <c r="BI899" i="2"/>
  <c r="BH899" i="2"/>
  <c r="BG899" i="2"/>
  <c r="BE899" i="2"/>
  <c r="BD899" i="2"/>
  <c r="BC899" i="2"/>
  <c r="BB899" i="2"/>
  <c r="BA899" i="2"/>
  <c r="AZ899" i="2"/>
  <c r="AY899" i="2"/>
  <c r="AW899" i="2"/>
  <c r="AV899" i="2"/>
  <c r="AU899" i="2"/>
  <c r="AT899" i="2"/>
  <c r="AS899" i="2"/>
  <c r="AR899" i="2"/>
  <c r="AQ899" i="2"/>
  <c r="AO899" i="2"/>
  <c r="AN899" i="2"/>
  <c r="AM899" i="2"/>
  <c r="AL899" i="2"/>
  <c r="AK899" i="2"/>
  <c r="AJ899" i="2"/>
  <c r="AI899" i="2"/>
  <c r="AG899" i="2"/>
  <c r="AF899" i="2"/>
  <c r="AE899" i="2"/>
  <c r="AD899" i="2"/>
  <c r="AC899" i="2"/>
  <c r="AB899" i="2"/>
  <c r="AA899" i="2"/>
  <c r="W899" i="2"/>
  <c r="DO898" i="2"/>
  <c r="DI898" i="2"/>
  <c r="DC898" i="2"/>
  <c r="CW898" i="2"/>
  <c r="CQ898" i="2"/>
  <c r="CK898" i="2"/>
  <c r="CE898" i="2"/>
  <c r="CD898" i="2"/>
  <c r="CC898" i="2"/>
  <c r="CB898" i="2"/>
  <c r="CA898" i="2"/>
  <c r="BY898" i="2"/>
  <c r="BS898" i="2"/>
  <c r="BM898" i="2"/>
  <c r="BL898" i="2"/>
  <c r="BK898" i="2"/>
  <c r="BJ898" i="2"/>
  <c r="BI898" i="2"/>
  <c r="BH898" i="2"/>
  <c r="BG898" i="2"/>
  <c r="BE898" i="2"/>
  <c r="BD898" i="2"/>
  <c r="BC898" i="2"/>
  <c r="BB898" i="2"/>
  <c r="BA898" i="2"/>
  <c r="AZ898" i="2"/>
  <c r="AY898" i="2"/>
  <c r="AW898" i="2"/>
  <c r="AV898" i="2"/>
  <c r="AU898" i="2"/>
  <c r="AT898" i="2"/>
  <c r="AS898" i="2"/>
  <c r="AR898" i="2"/>
  <c r="AQ898" i="2"/>
  <c r="AO898" i="2"/>
  <c r="AN898" i="2"/>
  <c r="AM898" i="2"/>
  <c r="AL898" i="2"/>
  <c r="AK898" i="2"/>
  <c r="AJ898" i="2"/>
  <c r="AI898" i="2"/>
  <c r="AG898" i="2"/>
  <c r="W898" i="2"/>
  <c r="DO897" i="2"/>
  <c r="DI897" i="2"/>
  <c r="DC897" i="2"/>
  <c r="CW897" i="2"/>
  <c r="CQ897" i="2"/>
  <c r="CK897" i="2"/>
  <c r="CE897" i="2"/>
  <c r="CD897" i="2"/>
  <c r="CC897" i="2"/>
  <c r="CB897" i="2"/>
  <c r="CA897" i="2"/>
  <c r="BY897" i="2"/>
  <c r="DS5" i="2" s="1"/>
  <c r="BS897" i="2"/>
  <c r="BM897" i="2"/>
  <c r="BL897" i="2"/>
  <c r="BK897" i="2"/>
  <c r="BJ897" i="2"/>
  <c r="BI897" i="2"/>
  <c r="BH897" i="2"/>
  <c r="BG897" i="2"/>
  <c r="BE897" i="2"/>
  <c r="BD897" i="2"/>
  <c r="BC897" i="2"/>
  <c r="BB897" i="2"/>
  <c r="BA897" i="2"/>
  <c r="AZ897" i="2"/>
  <c r="AY897" i="2"/>
  <c r="AW897" i="2"/>
  <c r="AV897" i="2"/>
  <c r="AU897" i="2"/>
  <c r="AT897" i="2"/>
  <c r="AS897" i="2"/>
  <c r="AR897" i="2"/>
  <c r="AQ897" i="2"/>
  <c r="AO897" i="2"/>
  <c r="AN897" i="2"/>
  <c r="AM897" i="2"/>
  <c r="AL897" i="2"/>
  <c r="AK897" i="2"/>
  <c r="AJ897" i="2"/>
  <c r="AI897" i="2"/>
  <c r="AG897" i="2"/>
  <c r="W897" i="2"/>
  <c r="DO896" i="2"/>
  <c r="DN896" i="2"/>
  <c r="DM896" i="2"/>
  <c r="DL896" i="2"/>
  <c r="DK896" i="2"/>
  <c r="DI896" i="2"/>
  <c r="DH896" i="2"/>
  <c r="DG896" i="2"/>
  <c r="DF896" i="2"/>
  <c r="DE896" i="2"/>
  <c r="DC896" i="2"/>
  <c r="DB896" i="2"/>
  <c r="DA896" i="2"/>
  <c r="CZ896" i="2"/>
  <c r="CY896" i="2"/>
  <c r="CW896" i="2"/>
  <c r="CV896" i="2"/>
  <c r="CU896" i="2"/>
  <c r="CT896" i="2"/>
  <c r="CS896" i="2"/>
  <c r="CQ896" i="2"/>
  <c r="CP896" i="2"/>
  <c r="CO896" i="2"/>
  <c r="CN896" i="2"/>
  <c r="CM896" i="2"/>
  <c r="CK896" i="2"/>
  <c r="CJ896" i="2"/>
  <c r="CI896" i="2"/>
  <c r="CH896" i="2"/>
  <c r="CG896" i="2"/>
  <c r="CE896" i="2"/>
  <c r="CD896" i="2"/>
  <c r="CC896" i="2"/>
  <c r="CB896" i="2"/>
  <c r="CA896" i="2"/>
  <c r="BY896" i="2"/>
  <c r="BX896" i="2"/>
  <c r="BW896" i="2"/>
  <c r="BV896" i="2"/>
  <c r="BU896" i="2"/>
  <c r="BS896" i="2"/>
  <c r="BR896" i="2"/>
  <c r="BQ896" i="2"/>
  <c r="BP896" i="2"/>
  <c r="BO896" i="2"/>
  <c r="BM896" i="2"/>
  <c r="BL896" i="2"/>
  <c r="BK896" i="2"/>
  <c r="BJ896" i="2"/>
  <c r="BI896" i="2"/>
  <c r="BH896" i="2"/>
  <c r="BG896" i="2"/>
  <c r="BE896" i="2"/>
  <c r="BD896" i="2"/>
  <c r="BC896" i="2"/>
  <c r="BB896" i="2"/>
  <c r="BA896" i="2"/>
  <c r="AZ896" i="2"/>
  <c r="AY896" i="2"/>
  <c r="AW896" i="2"/>
  <c r="AV896" i="2"/>
  <c r="AU896" i="2"/>
  <c r="AT896" i="2"/>
  <c r="AS896" i="2"/>
  <c r="AR896" i="2"/>
  <c r="AQ896" i="2"/>
  <c r="AO896" i="2"/>
  <c r="AN896" i="2"/>
  <c r="AM896" i="2"/>
  <c r="AL896" i="2"/>
  <c r="AK896" i="2"/>
  <c r="AJ896" i="2"/>
  <c r="AI896" i="2"/>
  <c r="AG896" i="2"/>
  <c r="AF896" i="2"/>
  <c r="AE896" i="2"/>
  <c r="AD896" i="2"/>
  <c r="AC896" i="2"/>
  <c r="AB896" i="2"/>
  <c r="AA896" i="2"/>
  <c r="W896" i="2"/>
  <c r="DO895" i="2"/>
  <c r="DN895" i="2"/>
  <c r="DM895" i="2"/>
  <c r="DL895" i="2"/>
  <c r="DK895" i="2"/>
  <c r="DI895" i="2"/>
  <c r="DH895" i="2"/>
  <c r="DG895" i="2"/>
  <c r="DF895" i="2"/>
  <c r="DE895" i="2"/>
  <c r="DC895" i="2"/>
  <c r="DB895" i="2"/>
  <c r="DA895" i="2"/>
  <c r="CZ895" i="2"/>
  <c r="CY895" i="2"/>
  <c r="CW895" i="2"/>
  <c r="CV895" i="2"/>
  <c r="CU895" i="2"/>
  <c r="CT895" i="2"/>
  <c r="CS895" i="2"/>
  <c r="CQ895" i="2"/>
  <c r="CP895" i="2"/>
  <c r="CO895" i="2"/>
  <c r="CN895" i="2"/>
  <c r="CM895" i="2"/>
  <c r="CK895" i="2"/>
  <c r="CJ895" i="2"/>
  <c r="CI895" i="2"/>
  <c r="CH895" i="2"/>
  <c r="CG895" i="2"/>
  <c r="CE895" i="2"/>
  <c r="CD895" i="2"/>
  <c r="CC895" i="2"/>
  <c r="CB895" i="2"/>
  <c r="CA895" i="2"/>
  <c r="BY895" i="2"/>
  <c r="BX895" i="2"/>
  <c r="BW895" i="2"/>
  <c r="BV895" i="2"/>
  <c r="BU895" i="2"/>
  <c r="BS895" i="2"/>
  <c r="BR895" i="2"/>
  <c r="BQ895" i="2"/>
  <c r="BP895" i="2"/>
  <c r="BO895" i="2"/>
  <c r="BM895" i="2"/>
  <c r="BL895" i="2"/>
  <c r="BK895" i="2"/>
  <c r="BJ895" i="2"/>
  <c r="BI895" i="2"/>
  <c r="BH895" i="2"/>
  <c r="BG895" i="2"/>
  <c r="BE895" i="2"/>
  <c r="BD895" i="2"/>
  <c r="BC895" i="2"/>
  <c r="BB895" i="2"/>
  <c r="BA895" i="2"/>
  <c r="AZ895" i="2"/>
  <c r="AY895" i="2"/>
  <c r="AW895" i="2"/>
  <c r="AV895" i="2"/>
  <c r="AU895" i="2"/>
  <c r="AT895" i="2"/>
  <c r="AS895" i="2"/>
  <c r="AR895" i="2"/>
  <c r="AQ895" i="2"/>
  <c r="AO895" i="2"/>
  <c r="AN895" i="2"/>
  <c r="AM895" i="2"/>
  <c r="AL895" i="2"/>
  <c r="AK895" i="2"/>
  <c r="AJ895" i="2"/>
  <c r="AI895" i="2"/>
  <c r="AG895" i="2"/>
  <c r="AF895" i="2"/>
  <c r="AE895" i="2"/>
  <c r="AD895" i="2"/>
  <c r="AC895" i="2"/>
  <c r="AB895" i="2"/>
  <c r="AA895" i="2"/>
  <c r="W895" i="2"/>
  <c r="DO894" i="2"/>
  <c r="DN894" i="2"/>
  <c r="DM894" i="2"/>
  <c r="DL894" i="2"/>
  <c r="DK894" i="2"/>
  <c r="DI894" i="2"/>
  <c r="DH894" i="2"/>
  <c r="DG894" i="2"/>
  <c r="DF894" i="2"/>
  <c r="DE894" i="2"/>
  <c r="DC894" i="2"/>
  <c r="DB894" i="2"/>
  <c r="DA894" i="2"/>
  <c r="CZ894" i="2"/>
  <c r="CY894" i="2"/>
  <c r="CW894" i="2"/>
  <c r="CV894" i="2"/>
  <c r="CU894" i="2"/>
  <c r="CT894" i="2"/>
  <c r="CS894" i="2"/>
  <c r="CQ894" i="2"/>
  <c r="CP894" i="2"/>
  <c r="CO894" i="2"/>
  <c r="CN894" i="2"/>
  <c r="CM894" i="2"/>
  <c r="CK894" i="2"/>
  <c r="CJ894" i="2"/>
  <c r="CI894" i="2"/>
  <c r="CH894" i="2"/>
  <c r="CG894" i="2"/>
  <c r="CE894" i="2"/>
  <c r="CD894" i="2"/>
  <c r="CC894" i="2"/>
  <c r="CB894" i="2"/>
  <c r="CA894" i="2"/>
  <c r="BY894" i="2"/>
  <c r="BX894" i="2"/>
  <c r="BW894" i="2"/>
  <c r="BV894" i="2"/>
  <c r="BU894" i="2"/>
  <c r="BS894" i="2"/>
  <c r="BR894" i="2"/>
  <c r="BQ894" i="2"/>
  <c r="BP894" i="2"/>
  <c r="BO894" i="2"/>
  <c r="BM894" i="2"/>
  <c r="BL894" i="2"/>
  <c r="BK894" i="2"/>
  <c r="BJ894" i="2"/>
  <c r="BI894" i="2"/>
  <c r="BH894" i="2"/>
  <c r="BG894" i="2"/>
  <c r="BE894" i="2"/>
  <c r="BD894" i="2"/>
  <c r="BC894" i="2"/>
  <c r="BB894" i="2"/>
  <c r="BA894" i="2"/>
  <c r="AZ894" i="2"/>
  <c r="AY894" i="2"/>
  <c r="AW894" i="2"/>
  <c r="AV894" i="2"/>
  <c r="AU894" i="2"/>
  <c r="AT894" i="2"/>
  <c r="AS894" i="2"/>
  <c r="AR894" i="2"/>
  <c r="AQ894" i="2"/>
  <c r="AO894" i="2"/>
  <c r="AN894" i="2"/>
  <c r="AM894" i="2"/>
  <c r="AL894" i="2"/>
  <c r="AK894" i="2"/>
  <c r="AJ894" i="2"/>
  <c r="AI894" i="2"/>
  <c r="AG894" i="2"/>
  <c r="AF894" i="2"/>
  <c r="AE894" i="2"/>
  <c r="AD894" i="2"/>
  <c r="AC894" i="2"/>
  <c r="AB894" i="2"/>
  <c r="AA894" i="2"/>
  <c r="W894" i="2"/>
  <c r="DO893" i="2"/>
  <c r="DN893" i="2"/>
  <c r="DM893" i="2"/>
  <c r="DL893" i="2"/>
  <c r="DK893" i="2"/>
  <c r="DI893" i="2"/>
  <c r="DH893" i="2"/>
  <c r="DG893" i="2"/>
  <c r="DF893" i="2"/>
  <c r="DE893" i="2"/>
  <c r="DC893" i="2"/>
  <c r="DB893" i="2"/>
  <c r="DA893" i="2"/>
  <c r="CZ893" i="2"/>
  <c r="CY893" i="2"/>
  <c r="CW893" i="2"/>
  <c r="CV893" i="2"/>
  <c r="CU893" i="2"/>
  <c r="CT893" i="2"/>
  <c r="CS893" i="2"/>
  <c r="CQ893" i="2"/>
  <c r="CP893" i="2"/>
  <c r="CO893" i="2"/>
  <c r="CN893" i="2"/>
  <c r="CM893" i="2"/>
  <c r="CK893" i="2"/>
  <c r="CJ893" i="2"/>
  <c r="CI893" i="2"/>
  <c r="CH893" i="2"/>
  <c r="CG893" i="2"/>
  <c r="CE893" i="2"/>
  <c r="CD893" i="2"/>
  <c r="CC893" i="2"/>
  <c r="CB893" i="2"/>
  <c r="CA893" i="2"/>
  <c r="BY893" i="2"/>
  <c r="BX893" i="2"/>
  <c r="BW893" i="2"/>
  <c r="BV893" i="2"/>
  <c r="BU893" i="2"/>
  <c r="BS893" i="2"/>
  <c r="BR893" i="2"/>
  <c r="BQ893" i="2"/>
  <c r="BP893" i="2"/>
  <c r="BO893" i="2"/>
  <c r="BM893" i="2"/>
  <c r="BL893" i="2"/>
  <c r="BK893" i="2"/>
  <c r="BJ893" i="2"/>
  <c r="BI893" i="2"/>
  <c r="BH893" i="2"/>
  <c r="BG893" i="2"/>
  <c r="BE893" i="2"/>
  <c r="BD893" i="2"/>
  <c r="BC893" i="2"/>
  <c r="BB893" i="2"/>
  <c r="BA893" i="2"/>
  <c r="AZ893" i="2"/>
  <c r="AY893" i="2"/>
  <c r="AW893" i="2"/>
  <c r="AV893" i="2"/>
  <c r="AU893" i="2"/>
  <c r="AT893" i="2"/>
  <c r="AS893" i="2"/>
  <c r="AR893" i="2"/>
  <c r="AQ893" i="2"/>
  <c r="AO893" i="2"/>
  <c r="AN893" i="2"/>
  <c r="AM893" i="2"/>
  <c r="AL893" i="2"/>
  <c r="AK893" i="2"/>
  <c r="AJ893" i="2"/>
  <c r="AI893" i="2"/>
  <c r="AG893" i="2"/>
  <c r="AF893" i="2"/>
  <c r="AE893" i="2"/>
  <c r="AD893" i="2"/>
  <c r="AC893" i="2"/>
  <c r="AB893" i="2"/>
  <c r="AA893" i="2"/>
  <c r="W893" i="2"/>
  <c r="DO892" i="2"/>
  <c r="DI892" i="2"/>
  <c r="DC892" i="2"/>
  <c r="CW892" i="2"/>
  <c r="CQ892" i="2"/>
  <c r="CK892" i="2"/>
  <c r="CE892" i="2"/>
  <c r="CD892" i="2"/>
  <c r="CC892" i="2"/>
  <c r="CB892" i="2"/>
  <c r="CA892" i="2"/>
  <c r="BY892" i="2"/>
  <c r="BS892" i="2"/>
  <c r="BM892" i="2"/>
  <c r="BL892" i="2"/>
  <c r="BK892" i="2"/>
  <c r="BJ892" i="2"/>
  <c r="BI892" i="2"/>
  <c r="BH892" i="2"/>
  <c r="BG892" i="2"/>
  <c r="BE892" i="2"/>
  <c r="BD892" i="2"/>
  <c r="BC892" i="2"/>
  <c r="BB892" i="2"/>
  <c r="BA892" i="2"/>
  <c r="AZ892" i="2"/>
  <c r="AY892" i="2"/>
  <c r="AW892" i="2"/>
  <c r="AV892" i="2"/>
  <c r="AU892" i="2"/>
  <c r="AT892" i="2"/>
  <c r="AS892" i="2"/>
  <c r="AR892" i="2"/>
  <c r="AQ892" i="2"/>
  <c r="AO892" i="2"/>
  <c r="AN892" i="2"/>
  <c r="AM892" i="2"/>
  <c r="AL892" i="2"/>
  <c r="AK892" i="2"/>
  <c r="AJ892" i="2"/>
  <c r="AI892" i="2"/>
  <c r="AG892" i="2"/>
  <c r="W892" i="2"/>
  <c r="DO891" i="2"/>
  <c r="DI891" i="2"/>
  <c r="DC891" i="2"/>
  <c r="CW891" i="2"/>
  <c r="CQ891" i="2"/>
  <c r="CK891" i="2"/>
  <c r="CE891" i="2"/>
  <c r="CD891" i="2"/>
  <c r="CC891" i="2"/>
  <c r="CB891" i="2"/>
  <c r="CA891" i="2"/>
  <c r="BY891" i="2"/>
  <c r="BS891" i="2"/>
  <c r="BM891" i="2"/>
  <c r="BL891" i="2"/>
  <c r="BK891" i="2"/>
  <c r="BJ891" i="2"/>
  <c r="BI891" i="2"/>
  <c r="BH891" i="2"/>
  <c r="BG891" i="2"/>
  <c r="BE891" i="2"/>
  <c r="BD891" i="2"/>
  <c r="BC891" i="2"/>
  <c r="BB891" i="2"/>
  <c r="BA891" i="2"/>
  <c r="AZ891" i="2"/>
  <c r="AY891" i="2"/>
  <c r="AW891" i="2"/>
  <c r="AV891" i="2"/>
  <c r="AU891" i="2"/>
  <c r="AT891" i="2"/>
  <c r="AS891" i="2"/>
  <c r="AR891" i="2"/>
  <c r="AQ891" i="2"/>
  <c r="AO891" i="2"/>
  <c r="AN891" i="2"/>
  <c r="AM891" i="2"/>
  <c r="AL891" i="2"/>
  <c r="AK891" i="2"/>
  <c r="AJ891" i="2"/>
  <c r="AI891" i="2"/>
  <c r="AG891" i="2"/>
  <c r="W891" i="2"/>
  <c r="DO890" i="2"/>
  <c r="DN890" i="2"/>
  <c r="DM890" i="2"/>
  <c r="DL890" i="2"/>
  <c r="DK890" i="2"/>
  <c r="DI890" i="2"/>
  <c r="DH890" i="2"/>
  <c r="DG890" i="2"/>
  <c r="DF890" i="2"/>
  <c r="DE890" i="2"/>
  <c r="DC890" i="2"/>
  <c r="DB890" i="2"/>
  <c r="DA890" i="2"/>
  <c r="CZ890" i="2"/>
  <c r="CY890" i="2"/>
  <c r="CW890" i="2"/>
  <c r="CV890" i="2"/>
  <c r="CU890" i="2"/>
  <c r="CT890" i="2"/>
  <c r="CS890" i="2"/>
  <c r="CQ890" i="2"/>
  <c r="CP890" i="2"/>
  <c r="CO890" i="2"/>
  <c r="CN890" i="2"/>
  <c r="CM890" i="2"/>
  <c r="CK890" i="2"/>
  <c r="CJ890" i="2"/>
  <c r="CI890" i="2"/>
  <c r="CH890" i="2"/>
  <c r="CG890" i="2"/>
  <c r="CE890" i="2"/>
  <c r="CD890" i="2"/>
  <c r="CC890" i="2"/>
  <c r="CB890" i="2"/>
  <c r="CA890" i="2"/>
  <c r="BY890" i="2"/>
  <c r="BX890" i="2"/>
  <c r="BW890" i="2"/>
  <c r="BV890" i="2"/>
  <c r="BU890" i="2"/>
  <c r="BS890" i="2"/>
  <c r="BR890" i="2"/>
  <c r="BQ890" i="2"/>
  <c r="BP890" i="2"/>
  <c r="BO890" i="2"/>
  <c r="BM890" i="2"/>
  <c r="BL890" i="2"/>
  <c r="BK890" i="2"/>
  <c r="BJ890" i="2"/>
  <c r="BI890" i="2"/>
  <c r="BH890" i="2"/>
  <c r="BG890" i="2"/>
  <c r="BE890" i="2"/>
  <c r="BD890" i="2"/>
  <c r="BC890" i="2"/>
  <c r="BB890" i="2"/>
  <c r="BA890" i="2"/>
  <c r="AZ890" i="2"/>
  <c r="AY890" i="2"/>
  <c r="AW890" i="2"/>
  <c r="AV890" i="2"/>
  <c r="AU890" i="2"/>
  <c r="AT890" i="2"/>
  <c r="AS890" i="2"/>
  <c r="AR890" i="2"/>
  <c r="AQ890" i="2"/>
  <c r="AO890" i="2"/>
  <c r="AN890" i="2"/>
  <c r="AM890" i="2"/>
  <c r="AL890" i="2"/>
  <c r="AK890" i="2"/>
  <c r="AJ890" i="2"/>
  <c r="AI890" i="2"/>
  <c r="AG890" i="2"/>
  <c r="AF890" i="2"/>
  <c r="AE890" i="2"/>
  <c r="AD890" i="2"/>
  <c r="AC890" i="2"/>
  <c r="AB890" i="2"/>
  <c r="AA890" i="2"/>
  <c r="W890" i="2"/>
  <c r="DO889" i="2"/>
  <c r="DN889" i="2"/>
  <c r="DM889" i="2"/>
  <c r="DL889" i="2"/>
  <c r="DK889" i="2"/>
  <c r="DI889" i="2"/>
  <c r="DH889" i="2"/>
  <c r="DG889" i="2"/>
  <c r="DF889" i="2"/>
  <c r="DE889" i="2"/>
  <c r="DC889" i="2"/>
  <c r="DB889" i="2"/>
  <c r="DA889" i="2"/>
  <c r="CZ889" i="2"/>
  <c r="CY889" i="2"/>
  <c r="CW889" i="2"/>
  <c r="CV889" i="2"/>
  <c r="CU889" i="2"/>
  <c r="CT889" i="2"/>
  <c r="CS889" i="2"/>
  <c r="CQ889" i="2"/>
  <c r="CP889" i="2"/>
  <c r="CO889" i="2"/>
  <c r="CN889" i="2"/>
  <c r="CM889" i="2"/>
  <c r="CK889" i="2"/>
  <c r="CJ889" i="2"/>
  <c r="CI889" i="2"/>
  <c r="CH889" i="2"/>
  <c r="CG889" i="2"/>
  <c r="CE889" i="2"/>
  <c r="CD889" i="2"/>
  <c r="CC889" i="2"/>
  <c r="CB889" i="2"/>
  <c r="CA889" i="2"/>
  <c r="BY889" i="2"/>
  <c r="BX889" i="2"/>
  <c r="BW889" i="2"/>
  <c r="BV889" i="2"/>
  <c r="BU889" i="2"/>
  <c r="BS889" i="2"/>
  <c r="BR889" i="2"/>
  <c r="BQ889" i="2"/>
  <c r="BP889" i="2"/>
  <c r="BO889" i="2"/>
  <c r="BM889" i="2"/>
  <c r="BL889" i="2"/>
  <c r="BK889" i="2"/>
  <c r="BJ889" i="2"/>
  <c r="BI889" i="2"/>
  <c r="BH889" i="2"/>
  <c r="BG889" i="2"/>
  <c r="BE889" i="2"/>
  <c r="BD889" i="2"/>
  <c r="BC889" i="2"/>
  <c r="BB889" i="2"/>
  <c r="BA889" i="2"/>
  <c r="AZ889" i="2"/>
  <c r="AY889" i="2"/>
  <c r="AW889" i="2"/>
  <c r="AV889" i="2"/>
  <c r="AU889" i="2"/>
  <c r="AT889" i="2"/>
  <c r="AS889" i="2"/>
  <c r="AR889" i="2"/>
  <c r="AQ889" i="2"/>
  <c r="AO889" i="2"/>
  <c r="AN889" i="2"/>
  <c r="AM889" i="2"/>
  <c r="AL889" i="2"/>
  <c r="AK889" i="2"/>
  <c r="AJ889" i="2"/>
  <c r="AI889" i="2"/>
  <c r="AG889" i="2"/>
  <c r="AF889" i="2"/>
  <c r="AE889" i="2"/>
  <c r="AD889" i="2"/>
  <c r="AC889" i="2"/>
  <c r="AB889" i="2"/>
  <c r="AA889" i="2"/>
  <c r="W889" i="2"/>
  <c r="DO888" i="2"/>
  <c r="DN888" i="2"/>
  <c r="DM888" i="2"/>
  <c r="DL888" i="2"/>
  <c r="DK888" i="2"/>
  <c r="DI888" i="2"/>
  <c r="DH888" i="2"/>
  <c r="DG888" i="2"/>
  <c r="DF888" i="2"/>
  <c r="DE888" i="2"/>
  <c r="DC888" i="2"/>
  <c r="DB888" i="2"/>
  <c r="DA888" i="2"/>
  <c r="CZ888" i="2"/>
  <c r="CY888" i="2"/>
  <c r="CW888" i="2"/>
  <c r="CV888" i="2"/>
  <c r="CU888" i="2"/>
  <c r="CT888" i="2"/>
  <c r="CS888" i="2"/>
  <c r="CQ888" i="2"/>
  <c r="CP888" i="2"/>
  <c r="CO888" i="2"/>
  <c r="CN888" i="2"/>
  <c r="CM888" i="2"/>
  <c r="CK888" i="2"/>
  <c r="CJ888" i="2"/>
  <c r="CI888" i="2"/>
  <c r="CH888" i="2"/>
  <c r="CG888" i="2"/>
  <c r="CE888" i="2"/>
  <c r="CD888" i="2"/>
  <c r="CC888" i="2"/>
  <c r="CB888" i="2"/>
  <c r="CA888" i="2"/>
  <c r="BY888" i="2"/>
  <c r="BX888" i="2"/>
  <c r="BW888" i="2"/>
  <c r="BV888" i="2"/>
  <c r="BU888" i="2"/>
  <c r="BS888" i="2"/>
  <c r="BR888" i="2"/>
  <c r="BQ888" i="2"/>
  <c r="BP888" i="2"/>
  <c r="BO888" i="2"/>
  <c r="BM888" i="2"/>
  <c r="BL888" i="2"/>
  <c r="BK888" i="2"/>
  <c r="BJ888" i="2"/>
  <c r="BI888" i="2"/>
  <c r="BH888" i="2"/>
  <c r="BG888" i="2"/>
  <c r="BE888" i="2"/>
  <c r="BD888" i="2"/>
  <c r="BC888" i="2"/>
  <c r="BB888" i="2"/>
  <c r="BA888" i="2"/>
  <c r="AZ888" i="2"/>
  <c r="AY888" i="2"/>
  <c r="AW888" i="2"/>
  <c r="AV888" i="2"/>
  <c r="AU888" i="2"/>
  <c r="AT888" i="2"/>
  <c r="AS888" i="2"/>
  <c r="AR888" i="2"/>
  <c r="AQ888" i="2"/>
  <c r="AO888" i="2"/>
  <c r="AN888" i="2"/>
  <c r="AM888" i="2"/>
  <c r="AL888" i="2"/>
  <c r="AK888" i="2"/>
  <c r="AJ888" i="2"/>
  <c r="AI888" i="2"/>
  <c r="AG888" i="2"/>
  <c r="AF888" i="2"/>
  <c r="AE888" i="2"/>
  <c r="AD888" i="2"/>
  <c r="AC888" i="2"/>
  <c r="AB888" i="2"/>
  <c r="AA888" i="2"/>
  <c r="W888" i="2"/>
  <c r="DO887" i="2"/>
  <c r="DN887" i="2"/>
  <c r="DM887" i="2"/>
  <c r="DL887" i="2"/>
  <c r="DK887" i="2"/>
  <c r="DI887" i="2"/>
  <c r="DH887" i="2"/>
  <c r="DG887" i="2"/>
  <c r="DF887" i="2"/>
  <c r="DE887" i="2"/>
  <c r="DC887" i="2"/>
  <c r="DB887" i="2"/>
  <c r="DA887" i="2"/>
  <c r="CZ887" i="2"/>
  <c r="CY887" i="2"/>
  <c r="CW887" i="2"/>
  <c r="CV887" i="2"/>
  <c r="CU887" i="2"/>
  <c r="CT887" i="2"/>
  <c r="CS887" i="2"/>
  <c r="CQ887" i="2"/>
  <c r="CP887" i="2"/>
  <c r="CO887" i="2"/>
  <c r="CN887" i="2"/>
  <c r="CM887" i="2"/>
  <c r="CK887" i="2"/>
  <c r="CJ887" i="2"/>
  <c r="CI887" i="2"/>
  <c r="CH887" i="2"/>
  <c r="CG887" i="2"/>
  <c r="CE887" i="2"/>
  <c r="CD887" i="2"/>
  <c r="CC887" i="2"/>
  <c r="CB887" i="2"/>
  <c r="CA887" i="2"/>
  <c r="BY887" i="2"/>
  <c r="BX887" i="2"/>
  <c r="BW887" i="2"/>
  <c r="BV887" i="2"/>
  <c r="BU887" i="2"/>
  <c r="BS887" i="2"/>
  <c r="BR887" i="2"/>
  <c r="BQ887" i="2"/>
  <c r="BP887" i="2"/>
  <c r="BO887" i="2"/>
  <c r="BM887" i="2"/>
  <c r="BL887" i="2"/>
  <c r="BK887" i="2"/>
  <c r="BJ887" i="2"/>
  <c r="BI887" i="2"/>
  <c r="BH887" i="2"/>
  <c r="BG887" i="2"/>
  <c r="BE887" i="2"/>
  <c r="BD887" i="2"/>
  <c r="BC887" i="2"/>
  <c r="BB887" i="2"/>
  <c r="BA887" i="2"/>
  <c r="AZ887" i="2"/>
  <c r="AY887" i="2"/>
  <c r="AW887" i="2"/>
  <c r="AV887" i="2"/>
  <c r="AU887" i="2"/>
  <c r="AT887" i="2"/>
  <c r="AS887" i="2"/>
  <c r="AR887" i="2"/>
  <c r="AQ887" i="2"/>
  <c r="AO887" i="2"/>
  <c r="AN887" i="2"/>
  <c r="AM887" i="2"/>
  <c r="AL887" i="2"/>
  <c r="AK887" i="2"/>
  <c r="AJ887" i="2"/>
  <c r="AI887" i="2"/>
  <c r="AG887" i="2"/>
  <c r="AF887" i="2"/>
  <c r="AE887" i="2"/>
  <c r="AD887" i="2"/>
  <c r="AC887" i="2"/>
  <c r="AB887" i="2"/>
  <c r="AA887" i="2"/>
  <c r="W887" i="2"/>
  <c r="DO886" i="2"/>
  <c r="DI886" i="2"/>
  <c r="DC886" i="2"/>
  <c r="CW886" i="2"/>
  <c r="CQ886" i="2"/>
  <c r="CK886" i="2"/>
  <c r="CE886" i="2"/>
  <c r="CD886" i="2"/>
  <c r="CC886" i="2"/>
  <c r="CB886" i="2"/>
  <c r="CA886" i="2"/>
  <c r="BY886" i="2"/>
  <c r="BS886" i="2"/>
  <c r="BM886" i="2"/>
  <c r="BL886" i="2"/>
  <c r="BK886" i="2"/>
  <c r="BJ886" i="2"/>
  <c r="BI886" i="2"/>
  <c r="BH886" i="2"/>
  <c r="BG886" i="2"/>
  <c r="BE886" i="2"/>
  <c r="BD886" i="2"/>
  <c r="BC886" i="2"/>
  <c r="BB886" i="2"/>
  <c r="BA886" i="2"/>
  <c r="AZ886" i="2"/>
  <c r="AY886" i="2"/>
  <c r="AW886" i="2"/>
  <c r="AV886" i="2"/>
  <c r="AU886" i="2"/>
  <c r="AT886" i="2"/>
  <c r="AS886" i="2"/>
  <c r="AR886" i="2"/>
  <c r="AQ886" i="2"/>
  <c r="AO886" i="2"/>
  <c r="AN886" i="2"/>
  <c r="AM886" i="2"/>
  <c r="AL886" i="2"/>
  <c r="AK886" i="2"/>
  <c r="AJ886" i="2"/>
  <c r="AI886" i="2"/>
  <c r="AG886" i="2"/>
  <c r="W886" i="2"/>
  <c r="DO885" i="2"/>
  <c r="DI885" i="2"/>
  <c r="DC885" i="2"/>
  <c r="CW885" i="2"/>
  <c r="CQ885" i="2"/>
  <c r="CK885" i="2"/>
  <c r="CE885" i="2"/>
  <c r="CD885" i="2"/>
  <c r="CC885" i="2"/>
  <c r="CB885" i="2"/>
  <c r="CA885" i="2"/>
  <c r="BY885" i="2"/>
  <c r="BS885" i="2"/>
  <c r="BM885" i="2"/>
  <c r="BL885" i="2"/>
  <c r="BK885" i="2"/>
  <c r="BJ885" i="2"/>
  <c r="BI885" i="2"/>
  <c r="BH885" i="2"/>
  <c r="BG885" i="2"/>
  <c r="BE885" i="2"/>
  <c r="BD885" i="2"/>
  <c r="BC885" i="2"/>
  <c r="BB885" i="2"/>
  <c r="BA885" i="2"/>
  <c r="AZ885" i="2"/>
  <c r="AY885" i="2"/>
  <c r="AW885" i="2"/>
  <c r="AV885" i="2"/>
  <c r="AU885" i="2"/>
  <c r="AT885" i="2"/>
  <c r="AS885" i="2"/>
  <c r="AR885" i="2"/>
  <c r="AQ885" i="2"/>
  <c r="AO885" i="2"/>
  <c r="AN885" i="2"/>
  <c r="AM885" i="2"/>
  <c r="AL885" i="2"/>
  <c r="AK885" i="2"/>
  <c r="AJ885" i="2"/>
  <c r="AI885" i="2"/>
  <c r="AG885" i="2"/>
  <c r="W885" i="2"/>
  <c r="DO884" i="2"/>
  <c r="DN884" i="2"/>
  <c r="DM884" i="2"/>
  <c r="DL884" i="2"/>
  <c r="DK884" i="2"/>
  <c r="DI884" i="2"/>
  <c r="DH884" i="2"/>
  <c r="DG884" i="2"/>
  <c r="DF884" i="2"/>
  <c r="DE884" i="2"/>
  <c r="DC884" i="2"/>
  <c r="DB884" i="2"/>
  <c r="DA884" i="2"/>
  <c r="CZ884" i="2"/>
  <c r="CY884" i="2"/>
  <c r="CW884" i="2"/>
  <c r="CV884" i="2"/>
  <c r="CU884" i="2"/>
  <c r="CT884" i="2"/>
  <c r="CS884" i="2"/>
  <c r="CQ884" i="2"/>
  <c r="CP884" i="2"/>
  <c r="CO884" i="2"/>
  <c r="CN884" i="2"/>
  <c r="CM884" i="2"/>
  <c r="CK884" i="2"/>
  <c r="CJ884" i="2"/>
  <c r="CI884" i="2"/>
  <c r="CH884" i="2"/>
  <c r="CG884" i="2"/>
  <c r="CE884" i="2"/>
  <c r="CD884" i="2"/>
  <c r="CC884" i="2"/>
  <c r="CB884" i="2"/>
  <c r="CA884" i="2"/>
  <c r="BY884" i="2"/>
  <c r="BX884" i="2"/>
  <c r="BW884" i="2"/>
  <c r="BV884" i="2"/>
  <c r="BU884" i="2"/>
  <c r="BS884" i="2"/>
  <c r="BR884" i="2"/>
  <c r="BQ884" i="2"/>
  <c r="BP884" i="2"/>
  <c r="BO884" i="2"/>
  <c r="BM884" i="2"/>
  <c r="BL884" i="2"/>
  <c r="BK884" i="2"/>
  <c r="BJ884" i="2"/>
  <c r="BI884" i="2"/>
  <c r="BH884" i="2"/>
  <c r="BG884" i="2"/>
  <c r="BE884" i="2"/>
  <c r="BD884" i="2"/>
  <c r="BC884" i="2"/>
  <c r="BB884" i="2"/>
  <c r="BA884" i="2"/>
  <c r="AZ884" i="2"/>
  <c r="AY884" i="2"/>
  <c r="AW884" i="2"/>
  <c r="AV884" i="2"/>
  <c r="AU884" i="2"/>
  <c r="AT884" i="2"/>
  <c r="AS884" i="2"/>
  <c r="AR884" i="2"/>
  <c r="AQ884" i="2"/>
  <c r="AO884" i="2"/>
  <c r="AN884" i="2"/>
  <c r="AM884" i="2"/>
  <c r="AL884" i="2"/>
  <c r="AK884" i="2"/>
  <c r="AJ884" i="2"/>
  <c r="AI884" i="2"/>
  <c r="AG884" i="2"/>
  <c r="AF884" i="2"/>
  <c r="AE884" i="2"/>
  <c r="AD884" i="2"/>
  <c r="AC884" i="2"/>
  <c r="AB884" i="2"/>
  <c r="AA884" i="2"/>
  <c r="W884" i="2"/>
  <c r="DO883" i="2"/>
  <c r="DN883" i="2"/>
  <c r="DM883" i="2"/>
  <c r="DL883" i="2"/>
  <c r="DK883" i="2"/>
  <c r="DI883" i="2"/>
  <c r="DH883" i="2"/>
  <c r="DG883" i="2"/>
  <c r="DF883" i="2"/>
  <c r="DE883" i="2"/>
  <c r="DC883" i="2"/>
  <c r="DB883" i="2"/>
  <c r="DA883" i="2"/>
  <c r="CZ883" i="2"/>
  <c r="CY883" i="2"/>
  <c r="CW883" i="2"/>
  <c r="CV883" i="2"/>
  <c r="CU883" i="2"/>
  <c r="CT883" i="2"/>
  <c r="CS883" i="2"/>
  <c r="CQ883" i="2"/>
  <c r="CP883" i="2"/>
  <c r="CO883" i="2"/>
  <c r="CN883" i="2"/>
  <c r="CM883" i="2"/>
  <c r="CK883" i="2"/>
  <c r="CJ883" i="2"/>
  <c r="CI883" i="2"/>
  <c r="CH883" i="2"/>
  <c r="CG883" i="2"/>
  <c r="CE883" i="2"/>
  <c r="CD883" i="2"/>
  <c r="CC883" i="2"/>
  <c r="CB883" i="2"/>
  <c r="CA883" i="2"/>
  <c r="BY883" i="2"/>
  <c r="BX883" i="2"/>
  <c r="BW883" i="2"/>
  <c r="BV883" i="2"/>
  <c r="BU883" i="2"/>
  <c r="BS883" i="2"/>
  <c r="BR883" i="2"/>
  <c r="BQ883" i="2"/>
  <c r="BP883" i="2"/>
  <c r="BO883" i="2"/>
  <c r="BM883" i="2"/>
  <c r="BL883" i="2"/>
  <c r="BK883" i="2"/>
  <c r="BJ883" i="2"/>
  <c r="BI883" i="2"/>
  <c r="BH883" i="2"/>
  <c r="BG883" i="2"/>
  <c r="BE883" i="2"/>
  <c r="BD883" i="2"/>
  <c r="BC883" i="2"/>
  <c r="BB883" i="2"/>
  <c r="BA883" i="2"/>
  <c r="AZ883" i="2"/>
  <c r="AY883" i="2"/>
  <c r="AW883" i="2"/>
  <c r="AV883" i="2"/>
  <c r="AU883" i="2"/>
  <c r="AT883" i="2"/>
  <c r="AS883" i="2"/>
  <c r="AR883" i="2"/>
  <c r="AQ883" i="2"/>
  <c r="AO883" i="2"/>
  <c r="AN883" i="2"/>
  <c r="AM883" i="2"/>
  <c r="AL883" i="2"/>
  <c r="AK883" i="2"/>
  <c r="AJ883" i="2"/>
  <c r="AI883" i="2"/>
  <c r="AG883" i="2"/>
  <c r="AF883" i="2"/>
  <c r="AE883" i="2"/>
  <c r="AD883" i="2"/>
  <c r="AC883" i="2"/>
  <c r="AB883" i="2"/>
  <c r="AA883" i="2"/>
  <c r="W883" i="2"/>
  <c r="DO882" i="2"/>
  <c r="DI882" i="2"/>
  <c r="DC882" i="2"/>
  <c r="CW882" i="2"/>
  <c r="CQ882" i="2"/>
  <c r="CK882" i="2"/>
  <c r="CE882" i="2"/>
  <c r="CD882" i="2"/>
  <c r="CC882" i="2"/>
  <c r="CB882" i="2"/>
  <c r="CA882" i="2"/>
  <c r="BY882" i="2"/>
  <c r="BS882" i="2"/>
  <c r="BM882" i="2"/>
  <c r="BL882" i="2"/>
  <c r="BK882" i="2"/>
  <c r="BJ882" i="2"/>
  <c r="BI882" i="2"/>
  <c r="BH882" i="2"/>
  <c r="BG882" i="2"/>
  <c r="BE882" i="2"/>
  <c r="BD882" i="2"/>
  <c r="BC882" i="2"/>
  <c r="BB882" i="2"/>
  <c r="BA882" i="2"/>
  <c r="AZ882" i="2"/>
  <c r="AY882" i="2"/>
  <c r="AW882" i="2"/>
  <c r="AV882" i="2"/>
  <c r="AU882" i="2"/>
  <c r="AT882" i="2"/>
  <c r="AS882" i="2"/>
  <c r="AR882" i="2"/>
  <c r="AQ882" i="2"/>
  <c r="AO882" i="2"/>
  <c r="AN882" i="2"/>
  <c r="AM882" i="2"/>
  <c r="AL882" i="2"/>
  <c r="AK882" i="2"/>
  <c r="AJ882" i="2"/>
  <c r="AI882" i="2"/>
  <c r="AG882" i="2"/>
  <c r="W882" i="2"/>
  <c r="DO881" i="2"/>
  <c r="DI881" i="2"/>
  <c r="DC881" i="2"/>
  <c r="CW881" i="2"/>
  <c r="CQ881" i="2"/>
  <c r="CK881" i="2"/>
  <c r="CE881" i="2"/>
  <c r="CD881" i="2"/>
  <c r="CC881" i="2"/>
  <c r="CB881" i="2"/>
  <c r="CA881" i="2"/>
  <c r="BY881" i="2"/>
  <c r="BS881" i="2"/>
  <c r="BM881" i="2"/>
  <c r="BL881" i="2"/>
  <c r="BK881" i="2"/>
  <c r="BJ881" i="2"/>
  <c r="BI881" i="2"/>
  <c r="BH881" i="2"/>
  <c r="BG881" i="2"/>
  <c r="BE881" i="2"/>
  <c r="BD881" i="2"/>
  <c r="BC881" i="2"/>
  <c r="BB881" i="2"/>
  <c r="BA881" i="2"/>
  <c r="AZ881" i="2"/>
  <c r="AY881" i="2"/>
  <c r="AW881" i="2"/>
  <c r="AV881" i="2"/>
  <c r="AU881" i="2"/>
  <c r="AT881" i="2"/>
  <c r="AS881" i="2"/>
  <c r="AR881" i="2"/>
  <c r="AQ881" i="2"/>
  <c r="AO881" i="2"/>
  <c r="AN881" i="2"/>
  <c r="AM881" i="2"/>
  <c r="AL881" i="2"/>
  <c r="AK881" i="2"/>
  <c r="AJ881" i="2"/>
  <c r="AI881" i="2"/>
  <c r="AG881" i="2"/>
  <c r="W881" i="2"/>
  <c r="DO880" i="2"/>
  <c r="DN880" i="2"/>
  <c r="DM880" i="2"/>
  <c r="DL880" i="2"/>
  <c r="DK880" i="2"/>
  <c r="DI880" i="2"/>
  <c r="DH880" i="2"/>
  <c r="DG880" i="2"/>
  <c r="DF880" i="2"/>
  <c r="DE880" i="2"/>
  <c r="DC880" i="2"/>
  <c r="DB880" i="2"/>
  <c r="DA880" i="2"/>
  <c r="CZ880" i="2"/>
  <c r="CY880" i="2"/>
  <c r="CW880" i="2"/>
  <c r="CV880" i="2"/>
  <c r="CU880" i="2"/>
  <c r="CT880" i="2"/>
  <c r="CS880" i="2"/>
  <c r="CQ880" i="2"/>
  <c r="CP880" i="2"/>
  <c r="CO880" i="2"/>
  <c r="CN880" i="2"/>
  <c r="CM880" i="2"/>
  <c r="CK880" i="2"/>
  <c r="CJ880" i="2"/>
  <c r="CI880" i="2"/>
  <c r="CH880" i="2"/>
  <c r="CG880" i="2"/>
  <c r="CE880" i="2"/>
  <c r="CD880" i="2"/>
  <c r="CC880" i="2"/>
  <c r="CB880" i="2"/>
  <c r="CA880" i="2"/>
  <c r="BY880" i="2"/>
  <c r="BX880" i="2"/>
  <c r="BW880" i="2"/>
  <c r="BV880" i="2"/>
  <c r="BU880" i="2"/>
  <c r="BS880" i="2"/>
  <c r="BR880" i="2"/>
  <c r="BQ880" i="2"/>
  <c r="BP880" i="2"/>
  <c r="BO880" i="2"/>
  <c r="BM880" i="2"/>
  <c r="BL880" i="2"/>
  <c r="BK880" i="2"/>
  <c r="BJ880" i="2"/>
  <c r="BI880" i="2"/>
  <c r="BH880" i="2"/>
  <c r="BG880" i="2"/>
  <c r="BE880" i="2"/>
  <c r="BD880" i="2"/>
  <c r="BC880" i="2"/>
  <c r="BB880" i="2"/>
  <c r="BA880" i="2"/>
  <c r="AZ880" i="2"/>
  <c r="AY880" i="2"/>
  <c r="AW880" i="2"/>
  <c r="AV880" i="2"/>
  <c r="AU880" i="2"/>
  <c r="AT880" i="2"/>
  <c r="AS880" i="2"/>
  <c r="AR880" i="2"/>
  <c r="AQ880" i="2"/>
  <c r="AO880" i="2"/>
  <c r="AN880" i="2"/>
  <c r="AM880" i="2"/>
  <c r="AL880" i="2"/>
  <c r="AK880" i="2"/>
  <c r="AJ880" i="2"/>
  <c r="AI880" i="2"/>
  <c r="AG880" i="2"/>
  <c r="AF880" i="2"/>
  <c r="AE880" i="2"/>
  <c r="AD880" i="2"/>
  <c r="AC880" i="2"/>
  <c r="AB880" i="2"/>
  <c r="AA880" i="2"/>
  <c r="W880" i="2"/>
  <c r="DO879" i="2"/>
  <c r="DN879" i="2"/>
  <c r="DM879" i="2"/>
  <c r="DL879" i="2"/>
  <c r="DK879" i="2"/>
  <c r="DI879" i="2"/>
  <c r="DH879" i="2"/>
  <c r="DG879" i="2"/>
  <c r="DF879" i="2"/>
  <c r="DE879" i="2"/>
  <c r="DC879" i="2"/>
  <c r="DB879" i="2"/>
  <c r="DA879" i="2"/>
  <c r="CZ879" i="2"/>
  <c r="CY879" i="2"/>
  <c r="CW879" i="2"/>
  <c r="CV879" i="2"/>
  <c r="CU879" i="2"/>
  <c r="CT879" i="2"/>
  <c r="CS879" i="2"/>
  <c r="CQ879" i="2"/>
  <c r="CP879" i="2"/>
  <c r="CO879" i="2"/>
  <c r="CN879" i="2"/>
  <c r="CM879" i="2"/>
  <c r="CK879" i="2"/>
  <c r="CJ879" i="2"/>
  <c r="CI879" i="2"/>
  <c r="CH879" i="2"/>
  <c r="CG879" i="2"/>
  <c r="CE879" i="2"/>
  <c r="CD879" i="2"/>
  <c r="CC879" i="2"/>
  <c r="CB879" i="2"/>
  <c r="CA879" i="2"/>
  <c r="BY879" i="2"/>
  <c r="BX879" i="2"/>
  <c r="BW879" i="2"/>
  <c r="BV879" i="2"/>
  <c r="BU879" i="2"/>
  <c r="BS879" i="2"/>
  <c r="BR879" i="2"/>
  <c r="BQ879" i="2"/>
  <c r="BP879" i="2"/>
  <c r="BO879" i="2"/>
  <c r="BM879" i="2"/>
  <c r="BL879" i="2"/>
  <c r="BK879" i="2"/>
  <c r="BJ879" i="2"/>
  <c r="BI879" i="2"/>
  <c r="BH879" i="2"/>
  <c r="BG879" i="2"/>
  <c r="BE879" i="2"/>
  <c r="BD879" i="2"/>
  <c r="BC879" i="2"/>
  <c r="BB879" i="2"/>
  <c r="BA879" i="2"/>
  <c r="AZ879" i="2"/>
  <c r="AY879" i="2"/>
  <c r="AW879" i="2"/>
  <c r="AV879" i="2"/>
  <c r="AU879" i="2"/>
  <c r="AT879" i="2"/>
  <c r="AS879" i="2"/>
  <c r="AR879" i="2"/>
  <c r="AQ879" i="2"/>
  <c r="AO879" i="2"/>
  <c r="AN879" i="2"/>
  <c r="AM879" i="2"/>
  <c r="AL879" i="2"/>
  <c r="AK879" i="2"/>
  <c r="AJ879" i="2"/>
  <c r="AI879" i="2"/>
  <c r="AG879" i="2"/>
  <c r="AF879" i="2"/>
  <c r="AE879" i="2"/>
  <c r="AD879" i="2"/>
  <c r="AC879" i="2"/>
  <c r="AB879" i="2"/>
  <c r="AA879" i="2"/>
  <c r="W879" i="2"/>
  <c r="DO878" i="2"/>
  <c r="DI878" i="2"/>
  <c r="DC878" i="2"/>
  <c r="CW878" i="2"/>
  <c r="CQ878" i="2"/>
  <c r="CK878" i="2"/>
  <c r="CE878" i="2"/>
  <c r="CD878" i="2"/>
  <c r="CC878" i="2"/>
  <c r="CB878" i="2"/>
  <c r="CA878" i="2"/>
  <c r="BY878" i="2"/>
  <c r="BS878" i="2"/>
  <c r="BM878" i="2"/>
  <c r="BL878" i="2"/>
  <c r="BK878" i="2"/>
  <c r="BJ878" i="2"/>
  <c r="BI878" i="2"/>
  <c r="BH878" i="2"/>
  <c r="BG878" i="2"/>
  <c r="BE878" i="2"/>
  <c r="BD878" i="2"/>
  <c r="BC878" i="2"/>
  <c r="BB878" i="2"/>
  <c r="BA878" i="2"/>
  <c r="AZ878" i="2"/>
  <c r="AY878" i="2"/>
  <c r="AW878" i="2"/>
  <c r="AV878" i="2"/>
  <c r="AU878" i="2"/>
  <c r="AT878" i="2"/>
  <c r="AS878" i="2"/>
  <c r="AR878" i="2"/>
  <c r="AQ878" i="2"/>
  <c r="AO878" i="2"/>
  <c r="AN878" i="2"/>
  <c r="AM878" i="2"/>
  <c r="AL878" i="2"/>
  <c r="AK878" i="2"/>
  <c r="AJ878" i="2"/>
  <c r="AI878" i="2"/>
  <c r="AG878" i="2"/>
  <c r="W878" i="2"/>
  <c r="DO877" i="2"/>
  <c r="DI877" i="2"/>
  <c r="DC877" i="2"/>
  <c r="CW877" i="2"/>
  <c r="CQ877" i="2"/>
  <c r="CK877" i="2"/>
  <c r="CE877" i="2"/>
  <c r="CD877" i="2"/>
  <c r="CC877" i="2"/>
  <c r="CB877" i="2"/>
  <c r="CA877" i="2"/>
  <c r="BY877" i="2"/>
  <c r="BS877" i="2"/>
  <c r="BM877" i="2"/>
  <c r="BL877" i="2"/>
  <c r="BK877" i="2"/>
  <c r="BJ877" i="2"/>
  <c r="BI877" i="2"/>
  <c r="BH877" i="2"/>
  <c r="BG877" i="2"/>
  <c r="BE877" i="2"/>
  <c r="BD877" i="2"/>
  <c r="BC877" i="2"/>
  <c r="BB877" i="2"/>
  <c r="BA877" i="2"/>
  <c r="AZ877" i="2"/>
  <c r="AY877" i="2"/>
  <c r="AW877" i="2"/>
  <c r="AV877" i="2"/>
  <c r="AU877" i="2"/>
  <c r="AT877" i="2"/>
  <c r="AS877" i="2"/>
  <c r="AR877" i="2"/>
  <c r="AQ877" i="2"/>
  <c r="AO877" i="2"/>
  <c r="AN877" i="2"/>
  <c r="AM877" i="2"/>
  <c r="AL877" i="2"/>
  <c r="AK877" i="2"/>
  <c r="AJ877" i="2"/>
  <c r="AI877" i="2"/>
  <c r="AG877" i="2"/>
  <c r="W877" i="2"/>
  <c r="DO876" i="2"/>
  <c r="DN876" i="2"/>
  <c r="DM876" i="2"/>
  <c r="DL876" i="2"/>
  <c r="DK876" i="2"/>
  <c r="DI876" i="2"/>
  <c r="DH876" i="2"/>
  <c r="DG876" i="2"/>
  <c r="DF876" i="2"/>
  <c r="DE876" i="2"/>
  <c r="DC876" i="2"/>
  <c r="DB876" i="2"/>
  <c r="DA876" i="2"/>
  <c r="CZ876" i="2"/>
  <c r="CY876" i="2"/>
  <c r="CW876" i="2"/>
  <c r="CV876" i="2"/>
  <c r="CU876" i="2"/>
  <c r="CT876" i="2"/>
  <c r="CS876" i="2"/>
  <c r="CQ876" i="2"/>
  <c r="CP876" i="2"/>
  <c r="CO876" i="2"/>
  <c r="CN876" i="2"/>
  <c r="CM876" i="2"/>
  <c r="CK876" i="2"/>
  <c r="CJ876" i="2"/>
  <c r="CI876" i="2"/>
  <c r="CH876" i="2"/>
  <c r="CG876" i="2"/>
  <c r="CE876" i="2"/>
  <c r="CD876" i="2"/>
  <c r="CC876" i="2"/>
  <c r="CB876" i="2"/>
  <c r="CA876" i="2"/>
  <c r="BY876" i="2"/>
  <c r="BX876" i="2"/>
  <c r="BW876" i="2"/>
  <c r="BV876" i="2"/>
  <c r="BU876" i="2"/>
  <c r="BS876" i="2"/>
  <c r="BR876" i="2"/>
  <c r="BQ876" i="2"/>
  <c r="BP876" i="2"/>
  <c r="BO876" i="2"/>
  <c r="BM876" i="2"/>
  <c r="BL876" i="2"/>
  <c r="BK876" i="2"/>
  <c r="BJ876" i="2"/>
  <c r="BI876" i="2"/>
  <c r="BH876" i="2"/>
  <c r="BG876" i="2"/>
  <c r="BE876" i="2"/>
  <c r="BD876" i="2"/>
  <c r="BC876" i="2"/>
  <c r="BB876" i="2"/>
  <c r="BA876" i="2"/>
  <c r="AZ876" i="2"/>
  <c r="AY876" i="2"/>
  <c r="AW876" i="2"/>
  <c r="AV876" i="2"/>
  <c r="AU876" i="2"/>
  <c r="AT876" i="2"/>
  <c r="AS876" i="2"/>
  <c r="AR876" i="2"/>
  <c r="AQ876" i="2"/>
  <c r="AO876" i="2"/>
  <c r="AN876" i="2"/>
  <c r="AM876" i="2"/>
  <c r="AL876" i="2"/>
  <c r="AK876" i="2"/>
  <c r="AJ876" i="2"/>
  <c r="AI876" i="2"/>
  <c r="AG876" i="2"/>
  <c r="AF876" i="2"/>
  <c r="AE876" i="2"/>
  <c r="AD876" i="2"/>
  <c r="AC876" i="2"/>
  <c r="AB876" i="2"/>
  <c r="AA876" i="2"/>
  <c r="W876" i="2"/>
  <c r="DO875" i="2"/>
  <c r="DN875" i="2"/>
  <c r="DM875" i="2"/>
  <c r="DL875" i="2"/>
  <c r="DK875" i="2"/>
  <c r="DI875" i="2"/>
  <c r="DH875" i="2"/>
  <c r="DG875" i="2"/>
  <c r="DF875" i="2"/>
  <c r="DE875" i="2"/>
  <c r="DC875" i="2"/>
  <c r="DB875" i="2"/>
  <c r="DA875" i="2"/>
  <c r="CZ875" i="2"/>
  <c r="CY875" i="2"/>
  <c r="CW875" i="2"/>
  <c r="CV875" i="2"/>
  <c r="CU875" i="2"/>
  <c r="CT875" i="2"/>
  <c r="CS875" i="2"/>
  <c r="CQ875" i="2"/>
  <c r="CP875" i="2"/>
  <c r="CO875" i="2"/>
  <c r="CN875" i="2"/>
  <c r="CM875" i="2"/>
  <c r="CK875" i="2"/>
  <c r="CJ875" i="2"/>
  <c r="CI875" i="2"/>
  <c r="CH875" i="2"/>
  <c r="CG875" i="2"/>
  <c r="CE875" i="2"/>
  <c r="CD875" i="2"/>
  <c r="CC875" i="2"/>
  <c r="CB875" i="2"/>
  <c r="CA875" i="2"/>
  <c r="BY875" i="2"/>
  <c r="BX875" i="2"/>
  <c r="BW875" i="2"/>
  <c r="BV875" i="2"/>
  <c r="BU875" i="2"/>
  <c r="BS875" i="2"/>
  <c r="BR875" i="2"/>
  <c r="BQ875" i="2"/>
  <c r="BP875" i="2"/>
  <c r="BO875" i="2"/>
  <c r="BM875" i="2"/>
  <c r="BL875" i="2"/>
  <c r="BK875" i="2"/>
  <c r="BJ875" i="2"/>
  <c r="BI875" i="2"/>
  <c r="BH875" i="2"/>
  <c r="BG875" i="2"/>
  <c r="BE875" i="2"/>
  <c r="BD875" i="2"/>
  <c r="BC875" i="2"/>
  <c r="BB875" i="2"/>
  <c r="BA875" i="2"/>
  <c r="AZ875" i="2"/>
  <c r="AY875" i="2"/>
  <c r="AW875" i="2"/>
  <c r="AV875" i="2"/>
  <c r="AU875" i="2"/>
  <c r="AT875" i="2"/>
  <c r="AS875" i="2"/>
  <c r="AR875" i="2"/>
  <c r="AQ875" i="2"/>
  <c r="AO875" i="2"/>
  <c r="AN875" i="2"/>
  <c r="AM875" i="2"/>
  <c r="AL875" i="2"/>
  <c r="AK875" i="2"/>
  <c r="AJ875" i="2"/>
  <c r="AI875" i="2"/>
  <c r="AG875" i="2"/>
  <c r="AF875" i="2"/>
  <c r="AE875" i="2"/>
  <c r="AD875" i="2"/>
  <c r="AC875" i="2"/>
  <c r="AB875" i="2"/>
  <c r="AA875" i="2"/>
  <c r="W875" i="2"/>
  <c r="DO874" i="2"/>
  <c r="DI874" i="2"/>
  <c r="DC874" i="2"/>
  <c r="CW874" i="2"/>
  <c r="CQ874" i="2"/>
  <c r="CK874" i="2"/>
  <c r="CE874" i="2"/>
  <c r="CD874" i="2"/>
  <c r="CC874" i="2"/>
  <c r="CB874" i="2"/>
  <c r="CA874" i="2"/>
  <c r="BY874" i="2"/>
  <c r="BS874" i="2"/>
  <c r="BM874" i="2"/>
  <c r="BL874" i="2"/>
  <c r="BK874" i="2"/>
  <c r="BJ874" i="2"/>
  <c r="BI874" i="2"/>
  <c r="BH874" i="2"/>
  <c r="BG874" i="2"/>
  <c r="BE874" i="2"/>
  <c r="BD874" i="2"/>
  <c r="BC874" i="2"/>
  <c r="BB874" i="2"/>
  <c r="BA874" i="2"/>
  <c r="AZ874" i="2"/>
  <c r="AY874" i="2"/>
  <c r="AW874" i="2"/>
  <c r="AV874" i="2"/>
  <c r="AU874" i="2"/>
  <c r="AT874" i="2"/>
  <c r="AS874" i="2"/>
  <c r="AR874" i="2"/>
  <c r="AQ874" i="2"/>
  <c r="AO874" i="2"/>
  <c r="AN874" i="2"/>
  <c r="AM874" i="2"/>
  <c r="AL874" i="2"/>
  <c r="AK874" i="2"/>
  <c r="AJ874" i="2"/>
  <c r="AI874" i="2"/>
  <c r="AG874" i="2"/>
  <c r="W874" i="2"/>
  <c r="DO873" i="2"/>
  <c r="DI873" i="2"/>
  <c r="DC873" i="2"/>
  <c r="CW873" i="2"/>
  <c r="CQ873" i="2"/>
  <c r="CK873" i="2"/>
  <c r="CE873" i="2"/>
  <c r="CD873" i="2"/>
  <c r="CC873" i="2"/>
  <c r="CB873" i="2"/>
  <c r="CA873" i="2"/>
  <c r="BY873" i="2"/>
  <c r="BS873" i="2"/>
  <c r="BM873" i="2"/>
  <c r="BL873" i="2"/>
  <c r="BK873" i="2"/>
  <c r="BJ873" i="2"/>
  <c r="BI873" i="2"/>
  <c r="BH873" i="2"/>
  <c r="BG873" i="2"/>
  <c r="BE873" i="2"/>
  <c r="BD873" i="2"/>
  <c r="BC873" i="2"/>
  <c r="BB873" i="2"/>
  <c r="BA873" i="2"/>
  <c r="AZ873" i="2"/>
  <c r="AY873" i="2"/>
  <c r="AW873" i="2"/>
  <c r="AV873" i="2"/>
  <c r="AU873" i="2"/>
  <c r="AT873" i="2"/>
  <c r="AS873" i="2"/>
  <c r="AR873" i="2"/>
  <c r="AQ873" i="2"/>
  <c r="AO873" i="2"/>
  <c r="AN873" i="2"/>
  <c r="AM873" i="2"/>
  <c r="AL873" i="2"/>
  <c r="AK873" i="2"/>
  <c r="AJ873" i="2"/>
  <c r="AI873" i="2"/>
  <c r="AG873" i="2"/>
  <c r="W873" i="2"/>
  <c r="DO872" i="2"/>
  <c r="DN872" i="2"/>
  <c r="DM872" i="2"/>
  <c r="DL872" i="2"/>
  <c r="DK872" i="2"/>
  <c r="DI872" i="2"/>
  <c r="DH872" i="2"/>
  <c r="DG872" i="2"/>
  <c r="DF872" i="2"/>
  <c r="DE872" i="2"/>
  <c r="DC872" i="2"/>
  <c r="DB872" i="2"/>
  <c r="DA872" i="2"/>
  <c r="CZ872" i="2"/>
  <c r="CY872" i="2"/>
  <c r="CW872" i="2"/>
  <c r="CV872" i="2"/>
  <c r="CU872" i="2"/>
  <c r="CT872" i="2"/>
  <c r="CS872" i="2"/>
  <c r="CQ872" i="2"/>
  <c r="CP872" i="2"/>
  <c r="CO872" i="2"/>
  <c r="CN872" i="2"/>
  <c r="CM872" i="2"/>
  <c r="CK872" i="2"/>
  <c r="CJ872" i="2"/>
  <c r="CI872" i="2"/>
  <c r="CH872" i="2"/>
  <c r="CG872" i="2"/>
  <c r="CE872" i="2"/>
  <c r="CD872" i="2"/>
  <c r="CC872" i="2"/>
  <c r="CB872" i="2"/>
  <c r="CA872" i="2"/>
  <c r="BY872" i="2"/>
  <c r="BX872" i="2"/>
  <c r="BW872" i="2"/>
  <c r="BV872" i="2"/>
  <c r="BU872" i="2"/>
  <c r="BS872" i="2"/>
  <c r="BR872" i="2"/>
  <c r="BQ872" i="2"/>
  <c r="BP872" i="2"/>
  <c r="BO872" i="2"/>
  <c r="BM872" i="2"/>
  <c r="BL872" i="2"/>
  <c r="BK872" i="2"/>
  <c r="BJ872" i="2"/>
  <c r="BI872" i="2"/>
  <c r="BH872" i="2"/>
  <c r="BG872" i="2"/>
  <c r="BE872" i="2"/>
  <c r="BD872" i="2"/>
  <c r="BC872" i="2"/>
  <c r="BB872" i="2"/>
  <c r="BA872" i="2"/>
  <c r="AZ872" i="2"/>
  <c r="AY872" i="2"/>
  <c r="AW872" i="2"/>
  <c r="AV872" i="2"/>
  <c r="AU872" i="2"/>
  <c r="AT872" i="2"/>
  <c r="AS872" i="2"/>
  <c r="AR872" i="2"/>
  <c r="AQ872" i="2"/>
  <c r="AO872" i="2"/>
  <c r="AN872" i="2"/>
  <c r="AM872" i="2"/>
  <c r="AL872" i="2"/>
  <c r="AK872" i="2"/>
  <c r="AJ872" i="2"/>
  <c r="AI872" i="2"/>
  <c r="AG872" i="2"/>
  <c r="AF872" i="2"/>
  <c r="AE872" i="2"/>
  <c r="AD872" i="2"/>
  <c r="AC872" i="2"/>
  <c r="AB872" i="2"/>
  <c r="AA872" i="2"/>
  <c r="W872" i="2"/>
  <c r="DO871" i="2"/>
  <c r="DN871" i="2"/>
  <c r="DM871" i="2"/>
  <c r="DL871" i="2"/>
  <c r="DK871" i="2"/>
  <c r="DI871" i="2"/>
  <c r="DH871" i="2"/>
  <c r="DG871" i="2"/>
  <c r="DF871" i="2"/>
  <c r="DE871" i="2"/>
  <c r="DC871" i="2"/>
  <c r="DB871" i="2"/>
  <c r="DA871" i="2"/>
  <c r="CZ871" i="2"/>
  <c r="CY871" i="2"/>
  <c r="CW871" i="2"/>
  <c r="CV871" i="2"/>
  <c r="CU871" i="2"/>
  <c r="CT871" i="2"/>
  <c r="CS871" i="2"/>
  <c r="CQ871" i="2"/>
  <c r="CP871" i="2"/>
  <c r="CO871" i="2"/>
  <c r="CN871" i="2"/>
  <c r="CM871" i="2"/>
  <c r="CK871" i="2"/>
  <c r="CJ871" i="2"/>
  <c r="CI871" i="2"/>
  <c r="CH871" i="2"/>
  <c r="CG871" i="2"/>
  <c r="CE871" i="2"/>
  <c r="CD871" i="2"/>
  <c r="CC871" i="2"/>
  <c r="CB871" i="2"/>
  <c r="CA871" i="2"/>
  <c r="BY871" i="2"/>
  <c r="BX871" i="2"/>
  <c r="BW871" i="2"/>
  <c r="BV871" i="2"/>
  <c r="BU871" i="2"/>
  <c r="BS871" i="2"/>
  <c r="BR871" i="2"/>
  <c r="BQ871" i="2"/>
  <c r="BP871" i="2"/>
  <c r="BO871" i="2"/>
  <c r="BM871" i="2"/>
  <c r="BL871" i="2"/>
  <c r="BK871" i="2"/>
  <c r="BJ871" i="2"/>
  <c r="BI871" i="2"/>
  <c r="BH871" i="2"/>
  <c r="BG871" i="2"/>
  <c r="BE871" i="2"/>
  <c r="BD871" i="2"/>
  <c r="BC871" i="2"/>
  <c r="BB871" i="2"/>
  <c r="BA871" i="2"/>
  <c r="AZ871" i="2"/>
  <c r="AY871" i="2"/>
  <c r="AW871" i="2"/>
  <c r="AV871" i="2"/>
  <c r="AU871" i="2"/>
  <c r="AT871" i="2"/>
  <c r="AS871" i="2"/>
  <c r="AR871" i="2"/>
  <c r="AQ871" i="2"/>
  <c r="AO871" i="2"/>
  <c r="AN871" i="2"/>
  <c r="AM871" i="2"/>
  <c r="AL871" i="2"/>
  <c r="AK871" i="2"/>
  <c r="AJ871" i="2"/>
  <c r="AI871" i="2"/>
  <c r="AG871" i="2"/>
  <c r="AF871" i="2"/>
  <c r="AE871" i="2"/>
  <c r="AD871" i="2"/>
  <c r="AC871" i="2"/>
  <c r="AB871" i="2"/>
  <c r="AA871" i="2"/>
  <c r="W871" i="2"/>
  <c r="DO870" i="2"/>
  <c r="DN870" i="2"/>
  <c r="DM870" i="2"/>
  <c r="DL870" i="2"/>
  <c r="DK870" i="2"/>
  <c r="DI870" i="2"/>
  <c r="DH870" i="2"/>
  <c r="DG870" i="2"/>
  <c r="DF870" i="2"/>
  <c r="DE870" i="2"/>
  <c r="DC870" i="2"/>
  <c r="DB870" i="2"/>
  <c r="DA870" i="2"/>
  <c r="CZ870" i="2"/>
  <c r="CY870" i="2"/>
  <c r="CW870" i="2"/>
  <c r="CV870" i="2"/>
  <c r="CU870" i="2"/>
  <c r="CT870" i="2"/>
  <c r="CS870" i="2"/>
  <c r="CQ870" i="2"/>
  <c r="CP870" i="2"/>
  <c r="CO870" i="2"/>
  <c r="CN870" i="2"/>
  <c r="CM870" i="2"/>
  <c r="CK870" i="2"/>
  <c r="CJ870" i="2"/>
  <c r="CI870" i="2"/>
  <c r="CH870" i="2"/>
  <c r="CG870" i="2"/>
  <c r="CE870" i="2"/>
  <c r="CD870" i="2"/>
  <c r="CC870" i="2"/>
  <c r="CB870" i="2"/>
  <c r="CA870" i="2"/>
  <c r="BY870" i="2"/>
  <c r="BX870" i="2"/>
  <c r="BW870" i="2"/>
  <c r="BV870" i="2"/>
  <c r="BU870" i="2"/>
  <c r="BS870" i="2"/>
  <c r="BR870" i="2"/>
  <c r="BQ870" i="2"/>
  <c r="BP870" i="2"/>
  <c r="BO870" i="2"/>
  <c r="BM870" i="2"/>
  <c r="BL870" i="2"/>
  <c r="BK870" i="2"/>
  <c r="BJ870" i="2"/>
  <c r="BI870" i="2"/>
  <c r="BH870" i="2"/>
  <c r="BG870" i="2"/>
  <c r="BE870" i="2"/>
  <c r="BD870" i="2"/>
  <c r="BC870" i="2"/>
  <c r="BB870" i="2"/>
  <c r="BA870" i="2"/>
  <c r="AZ870" i="2"/>
  <c r="AY870" i="2"/>
  <c r="AW870" i="2"/>
  <c r="AV870" i="2"/>
  <c r="AU870" i="2"/>
  <c r="AT870" i="2"/>
  <c r="AS870" i="2"/>
  <c r="AR870" i="2"/>
  <c r="AQ870" i="2"/>
  <c r="AO870" i="2"/>
  <c r="AN870" i="2"/>
  <c r="AM870" i="2"/>
  <c r="AL870" i="2"/>
  <c r="AK870" i="2"/>
  <c r="AJ870" i="2"/>
  <c r="AI870" i="2"/>
  <c r="AG870" i="2"/>
  <c r="AF870" i="2"/>
  <c r="AE870" i="2"/>
  <c r="AD870" i="2"/>
  <c r="AC870" i="2"/>
  <c r="AB870" i="2"/>
  <c r="AA870" i="2"/>
  <c r="W870" i="2"/>
  <c r="DO869" i="2"/>
  <c r="DN869" i="2"/>
  <c r="DM869" i="2"/>
  <c r="DL869" i="2"/>
  <c r="DK869" i="2"/>
  <c r="DI869" i="2"/>
  <c r="DH869" i="2"/>
  <c r="DG869" i="2"/>
  <c r="DF869" i="2"/>
  <c r="DE869" i="2"/>
  <c r="DC869" i="2"/>
  <c r="DB869" i="2"/>
  <c r="DA869" i="2"/>
  <c r="CZ869" i="2"/>
  <c r="CY869" i="2"/>
  <c r="CW869" i="2"/>
  <c r="CV869" i="2"/>
  <c r="CU869" i="2"/>
  <c r="CT869" i="2"/>
  <c r="CS869" i="2"/>
  <c r="CQ869" i="2"/>
  <c r="CP869" i="2"/>
  <c r="CO869" i="2"/>
  <c r="CN869" i="2"/>
  <c r="CM869" i="2"/>
  <c r="CK869" i="2"/>
  <c r="CJ869" i="2"/>
  <c r="CI869" i="2"/>
  <c r="CH869" i="2"/>
  <c r="CG869" i="2"/>
  <c r="CE869" i="2"/>
  <c r="CD869" i="2"/>
  <c r="CC869" i="2"/>
  <c r="CB869" i="2"/>
  <c r="CA869" i="2"/>
  <c r="BY869" i="2"/>
  <c r="BX869" i="2"/>
  <c r="BW869" i="2"/>
  <c r="BV869" i="2"/>
  <c r="BU869" i="2"/>
  <c r="BS869" i="2"/>
  <c r="BR869" i="2"/>
  <c r="BQ869" i="2"/>
  <c r="BP869" i="2"/>
  <c r="BO869" i="2"/>
  <c r="BM869" i="2"/>
  <c r="BL869" i="2"/>
  <c r="BK869" i="2"/>
  <c r="BJ869" i="2"/>
  <c r="BI869" i="2"/>
  <c r="BH869" i="2"/>
  <c r="BG869" i="2"/>
  <c r="BE869" i="2"/>
  <c r="BD869" i="2"/>
  <c r="BC869" i="2"/>
  <c r="BB869" i="2"/>
  <c r="BA869" i="2"/>
  <c r="AZ869" i="2"/>
  <c r="AY869" i="2"/>
  <c r="AW869" i="2"/>
  <c r="AV869" i="2"/>
  <c r="AU869" i="2"/>
  <c r="AT869" i="2"/>
  <c r="AS869" i="2"/>
  <c r="AR869" i="2"/>
  <c r="AQ869" i="2"/>
  <c r="AO869" i="2"/>
  <c r="AN869" i="2"/>
  <c r="AM869" i="2"/>
  <c r="AL869" i="2"/>
  <c r="AK869" i="2"/>
  <c r="AJ869" i="2"/>
  <c r="AI869" i="2"/>
  <c r="AG869" i="2"/>
  <c r="AF869" i="2"/>
  <c r="AE869" i="2"/>
  <c r="AD869" i="2"/>
  <c r="AC869" i="2"/>
  <c r="AB869" i="2"/>
  <c r="AA869" i="2"/>
  <c r="W869" i="2"/>
  <c r="DO868" i="2"/>
  <c r="DI868" i="2"/>
  <c r="DC868" i="2"/>
  <c r="CW868" i="2"/>
  <c r="CQ868" i="2"/>
  <c r="CK868" i="2"/>
  <c r="CE868" i="2"/>
  <c r="CD868" i="2"/>
  <c r="CC868" i="2"/>
  <c r="CB868" i="2"/>
  <c r="CA868" i="2"/>
  <c r="BY868" i="2"/>
  <c r="BS868" i="2"/>
  <c r="BM868" i="2"/>
  <c r="BL868" i="2"/>
  <c r="BK868" i="2"/>
  <c r="BJ868" i="2"/>
  <c r="BI868" i="2"/>
  <c r="BH868" i="2"/>
  <c r="BG868" i="2"/>
  <c r="BE868" i="2"/>
  <c r="BD868" i="2"/>
  <c r="BC868" i="2"/>
  <c r="BB868" i="2"/>
  <c r="BA868" i="2"/>
  <c r="AZ868" i="2"/>
  <c r="AY868" i="2"/>
  <c r="AW868" i="2"/>
  <c r="AV868" i="2"/>
  <c r="AU868" i="2"/>
  <c r="AT868" i="2"/>
  <c r="AS868" i="2"/>
  <c r="AR868" i="2"/>
  <c r="AQ868" i="2"/>
  <c r="AO868" i="2"/>
  <c r="AN868" i="2"/>
  <c r="AM868" i="2"/>
  <c r="AL868" i="2"/>
  <c r="AK868" i="2"/>
  <c r="AJ868" i="2"/>
  <c r="AI868" i="2"/>
  <c r="AG868" i="2"/>
  <c r="W868" i="2"/>
  <c r="DO867" i="2"/>
  <c r="DI867" i="2"/>
  <c r="DC867" i="2"/>
  <c r="CW867" i="2"/>
  <c r="CQ867" i="2"/>
  <c r="CK867" i="2"/>
  <c r="CE867" i="2"/>
  <c r="CD867" i="2"/>
  <c r="CC867" i="2"/>
  <c r="CB867" i="2"/>
  <c r="CA867" i="2"/>
  <c r="BY867" i="2"/>
  <c r="BS867" i="2"/>
  <c r="BM867" i="2"/>
  <c r="BL867" i="2"/>
  <c r="BK867" i="2"/>
  <c r="BJ867" i="2"/>
  <c r="BI867" i="2"/>
  <c r="BH867" i="2"/>
  <c r="BG867" i="2"/>
  <c r="BE867" i="2"/>
  <c r="BD867" i="2"/>
  <c r="BC867" i="2"/>
  <c r="BB867" i="2"/>
  <c r="BA867" i="2"/>
  <c r="AZ867" i="2"/>
  <c r="AY867" i="2"/>
  <c r="AW867" i="2"/>
  <c r="AV867" i="2"/>
  <c r="AU867" i="2"/>
  <c r="AT867" i="2"/>
  <c r="AS867" i="2"/>
  <c r="AR867" i="2"/>
  <c r="AQ867" i="2"/>
  <c r="AO867" i="2"/>
  <c r="AN867" i="2"/>
  <c r="AM867" i="2"/>
  <c r="AL867" i="2"/>
  <c r="AK867" i="2"/>
  <c r="AJ867" i="2"/>
  <c r="AI867" i="2"/>
  <c r="AG867" i="2"/>
  <c r="W867" i="2"/>
  <c r="DO866" i="2"/>
  <c r="DN866" i="2"/>
  <c r="DM866" i="2"/>
  <c r="DL866" i="2"/>
  <c r="DK866" i="2"/>
  <c r="DI866" i="2"/>
  <c r="DH866" i="2"/>
  <c r="DG866" i="2"/>
  <c r="DF866" i="2"/>
  <c r="DE866" i="2"/>
  <c r="DC866" i="2"/>
  <c r="DB866" i="2"/>
  <c r="DA866" i="2"/>
  <c r="CZ866" i="2"/>
  <c r="CY866" i="2"/>
  <c r="CW866" i="2"/>
  <c r="CV866" i="2"/>
  <c r="CU866" i="2"/>
  <c r="CT866" i="2"/>
  <c r="CS866" i="2"/>
  <c r="CQ866" i="2"/>
  <c r="CP866" i="2"/>
  <c r="CO866" i="2"/>
  <c r="CN866" i="2"/>
  <c r="CM866" i="2"/>
  <c r="CK866" i="2"/>
  <c r="CJ866" i="2"/>
  <c r="CI866" i="2"/>
  <c r="CH866" i="2"/>
  <c r="CG866" i="2"/>
  <c r="CE866" i="2"/>
  <c r="CD866" i="2"/>
  <c r="CC866" i="2"/>
  <c r="CB866" i="2"/>
  <c r="CA866" i="2"/>
  <c r="BY866" i="2"/>
  <c r="BX866" i="2"/>
  <c r="BW866" i="2"/>
  <c r="BV866" i="2"/>
  <c r="BU866" i="2"/>
  <c r="BS866" i="2"/>
  <c r="BR866" i="2"/>
  <c r="BQ866" i="2"/>
  <c r="BP866" i="2"/>
  <c r="BO866" i="2"/>
  <c r="BM866" i="2"/>
  <c r="BL866" i="2"/>
  <c r="BK866" i="2"/>
  <c r="BJ866" i="2"/>
  <c r="BI866" i="2"/>
  <c r="BH866" i="2"/>
  <c r="BG866" i="2"/>
  <c r="BE866" i="2"/>
  <c r="BD866" i="2"/>
  <c r="BC866" i="2"/>
  <c r="BB866" i="2"/>
  <c r="BA866" i="2"/>
  <c r="AZ866" i="2"/>
  <c r="AY866" i="2"/>
  <c r="AW866" i="2"/>
  <c r="AV866" i="2"/>
  <c r="AU866" i="2"/>
  <c r="AT866" i="2"/>
  <c r="AS866" i="2"/>
  <c r="AR866" i="2"/>
  <c r="AQ866" i="2"/>
  <c r="AO866" i="2"/>
  <c r="AN866" i="2"/>
  <c r="AM866" i="2"/>
  <c r="AL866" i="2"/>
  <c r="AK866" i="2"/>
  <c r="AJ866" i="2"/>
  <c r="AI866" i="2"/>
  <c r="AG866" i="2"/>
  <c r="AF866" i="2"/>
  <c r="AE866" i="2"/>
  <c r="AD866" i="2"/>
  <c r="AC866" i="2"/>
  <c r="AB866" i="2"/>
  <c r="AA866" i="2"/>
  <c r="W866" i="2"/>
  <c r="DO865" i="2"/>
  <c r="DN865" i="2"/>
  <c r="DM865" i="2"/>
  <c r="DL865" i="2"/>
  <c r="DK865" i="2"/>
  <c r="DI865" i="2"/>
  <c r="DH865" i="2"/>
  <c r="DG865" i="2"/>
  <c r="DF865" i="2"/>
  <c r="DE865" i="2"/>
  <c r="DC865" i="2"/>
  <c r="DB865" i="2"/>
  <c r="DA865" i="2"/>
  <c r="CZ865" i="2"/>
  <c r="CY865" i="2"/>
  <c r="CW865" i="2"/>
  <c r="CV865" i="2"/>
  <c r="CU865" i="2"/>
  <c r="CT865" i="2"/>
  <c r="CS865" i="2"/>
  <c r="CQ865" i="2"/>
  <c r="CP865" i="2"/>
  <c r="CO865" i="2"/>
  <c r="CN865" i="2"/>
  <c r="CM865" i="2"/>
  <c r="CK865" i="2"/>
  <c r="CJ865" i="2"/>
  <c r="CI865" i="2"/>
  <c r="CH865" i="2"/>
  <c r="CG865" i="2"/>
  <c r="CE865" i="2"/>
  <c r="CD865" i="2"/>
  <c r="CC865" i="2"/>
  <c r="CB865" i="2"/>
  <c r="CA865" i="2"/>
  <c r="BY865" i="2"/>
  <c r="BX865" i="2"/>
  <c r="BW865" i="2"/>
  <c r="BV865" i="2"/>
  <c r="BU865" i="2"/>
  <c r="BS865" i="2"/>
  <c r="BR865" i="2"/>
  <c r="BQ865" i="2"/>
  <c r="BP865" i="2"/>
  <c r="BO865" i="2"/>
  <c r="BM865" i="2"/>
  <c r="BL865" i="2"/>
  <c r="BK865" i="2"/>
  <c r="BJ865" i="2"/>
  <c r="BI865" i="2"/>
  <c r="BH865" i="2"/>
  <c r="BG865" i="2"/>
  <c r="BE865" i="2"/>
  <c r="BD865" i="2"/>
  <c r="BC865" i="2"/>
  <c r="BB865" i="2"/>
  <c r="BA865" i="2"/>
  <c r="AZ865" i="2"/>
  <c r="AY865" i="2"/>
  <c r="AW865" i="2"/>
  <c r="AV865" i="2"/>
  <c r="AU865" i="2"/>
  <c r="AT865" i="2"/>
  <c r="AS865" i="2"/>
  <c r="AR865" i="2"/>
  <c r="AQ865" i="2"/>
  <c r="AO865" i="2"/>
  <c r="AN865" i="2"/>
  <c r="AM865" i="2"/>
  <c r="AL865" i="2"/>
  <c r="AK865" i="2"/>
  <c r="AJ865" i="2"/>
  <c r="AI865" i="2"/>
  <c r="AG865" i="2"/>
  <c r="AF865" i="2"/>
  <c r="AE865" i="2"/>
  <c r="AD865" i="2"/>
  <c r="AC865" i="2"/>
  <c r="AB865" i="2"/>
  <c r="AA865" i="2"/>
  <c r="W865" i="2"/>
  <c r="DO864" i="2"/>
  <c r="DN864" i="2"/>
  <c r="DM864" i="2"/>
  <c r="DL864" i="2"/>
  <c r="DK864" i="2"/>
  <c r="DI864" i="2"/>
  <c r="DH864" i="2"/>
  <c r="DG864" i="2"/>
  <c r="DF864" i="2"/>
  <c r="DE864" i="2"/>
  <c r="DC864" i="2"/>
  <c r="DB864" i="2"/>
  <c r="DA864" i="2"/>
  <c r="CZ864" i="2"/>
  <c r="CY864" i="2"/>
  <c r="CW864" i="2"/>
  <c r="CV864" i="2"/>
  <c r="CU864" i="2"/>
  <c r="CT864" i="2"/>
  <c r="CS864" i="2"/>
  <c r="CQ864" i="2"/>
  <c r="CP864" i="2"/>
  <c r="CO864" i="2"/>
  <c r="CN864" i="2"/>
  <c r="CM864" i="2"/>
  <c r="CK864" i="2"/>
  <c r="CJ864" i="2"/>
  <c r="CI864" i="2"/>
  <c r="CH864" i="2"/>
  <c r="CG864" i="2"/>
  <c r="CE864" i="2"/>
  <c r="CD864" i="2"/>
  <c r="CC864" i="2"/>
  <c r="CB864" i="2"/>
  <c r="CA864" i="2"/>
  <c r="BY864" i="2"/>
  <c r="BX864" i="2"/>
  <c r="BW864" i="2"/>
  <c r="BV864" i="2"/>
  <c r="BU864" i="2"/>
  <c r="BS864" i="2"/>
  <c r="BR864" i="2"/>
  <c r="BQ864" i="2"/>
  <c r="BP864" i="2"/>
  <c r="BO864" i="2"/>
  <c r="BM864" i="2"/>
  <c r="BL864" i="2"/>
  <c r="BK864" i="2"/>
  <c r="BJ864" i="2"/>
  <c r="BI864" i="2"/>
  <c r="BH864" i="2"/>
  <c r="BG864" i="2"/>
  <c r="BE864" i="2"/>
  <c r="BD864" i="2"/>
  <c r="BC864" i="2"/>
  <c r="BB864" i="2"/>
  <c r="BA864" i="2"/>
  <c r="AZ864" i="2"/>
  <c r="AY864" i="2"/>
  <c r="AW864" i="2"/>
  <c r="AV864" i="2"/>
  <c r="AU864" i="2"/>
  <c r="AT864" i="2"/>
  <c r="AS864" i="2"/>
  <c r="AR864" i="2"/>
  <c r="AQ864" i="2"/>
  <c r="AO864" i="2"/>
  <c r="AN864" i="2"/>
  <c r="AM864" i="2"/>
  <c r="AL864" i="2"/>
  <c r="AK864" i="2"/>
  <c r="AJ864" i="2"/>
  <c r="AI864" i="2"/>
  <c r="AG864" i="2"/>
  <c r="AF864" i="2"/>
  <c r="AE864" i="2"/>
  <c r="AD864" i="2"/>
  <c r="AC864" i="2"/>
  <c r="AB864" i="2"/>
  <c r="AA864" i="2"/>
  <c r="W864" i="2"/>
  <c r="DO863" i="2"/>
  <c r="DN863" i="2"/>
  <c r="DM863" i="2"/>
  <c r="DL863" i="2"/>
  <c r="DK863" i="2"/>
  <c r="DI863" i="2"/>
  <c r="DH863" i="2"/>
  <c r="DG863" i="2"/>
  <c r="DF863" i="2"/>
  <c r="DE863" i="2"/>
  <c r="DC863" i="2"/>
  <c r="DB863" i="2"/>
  <c r="DA863" i="2"/>
  <c r="CZ863" i="2"/>
  <c r="CY863" i="2"/>
  <c r="CW863" i="2"/>
  <c r="CV863" i="2"/>
  <c r="CU863" i="2"/>
  <c r="CT863" i="2"/>
  <c r="CS863" i="2"/>
  <c r="CQ863" i="2"/>
  <c r="CP863" i="2"/>
  <c r="CO863" i="2"/>
  <c r="CN863" i="2"/>
  <c r="CM863" i="2"/>
  <c r="CK863" i="2"/>
  <c r="CJ863" i="2"/>
  <c r="CI863" i="2"/>
  <c r="CH863" i="2"/>
  <c r="CG863" i="2"/>
  <c r="CE863" i="2"/>
  <c r="CD863" i="2"/>
  <c r="CC863" i="2"/>
  <c r="CB863" i="2"/>
  <c r="CA863" i="2"/>
  <c r="BY863" i="2"/>
  <c r="BX863" i="2"/>
  <c r="BW863" i="2"/>
  <c r="BV863" i="2"/>
  <c r="BU863" i="2"/>
  <c r="BS863" i="2"/>
  <c r="BR863" i="2"/>
  <c r="BQ863" i="2"/>
  <c r="BP863" i="2"/>
  <c r="BO863" i="2"/>
  <c r="BM863" i="2"/>
  <c r="BL863" i="2"/>
  <c r="BK863" i="2"/>
  <c r="BJ863" i="2"/>
  <c r="BI863" i="2"/>
  <c r="BH863" i="2"/>
  <c r="BG863" i="2"/>
  <c r="BE863" i="2"/>
  <c r="BD863" i="2"/>
  <c r="BC863" i="2"/>
  <c r="BB863" i="2"/>
  <c r="BA863" i="2"/>
  <c r="AZ863" i="2"/>
  <c r="AY863" i="2"/>
  <c r="AW863" i="2"/>
  <c r="AV863" i="2"/>
  <c r="AU863" i="2"/>
  <c r="AT863" i="2"/>
  <c r="AS863" i="2"/>
  <c r="AR863" i="2"/>
  <c r="AQ863" i="2"/>
  <c r="AO863" i="2"/>
  <c r="AN863" i="2"/>
  <c r="AM863" i="2"/>
  <c r="AL863" i="2"/>
  <c r="AK863" i="2"/>
  <c r="AJ863" i="2"/>
  <c r="AI863" i="2"/>
  <c r="AG863" i="2"/>
  <c r="AF863" i="2"/>
  <c r="AE863" i="2"/>
  <c r="AD863" i="2"/>
  <c r="AC863" i="2"/>
  <c r="AB863" i="2"/>
  <c r="AA863" i="2"/>
  <c r="W863" i="2"/>
  <c r="DO862" i="2"/>
  <c r="DI862" i="2"/>
  <c r="DC862" i="2"/>
  <c r="CW862" i="2"/>
  <c r="CQ862" i="2"/>
  <c r="CK862" i="2"/>
  <c r="CE862" i="2"/>
  <c r="CD862" i="2"/>
  <c r="CC862" i="2"/>
  <c r="CB862" i="2"/>
  <c r="CA862" i="2"/>
  <c r="BY862" i="2"/>
  <c r="BS862" i="2"/>
  <c r="BM862" i="2"/>
  <c r="BL862" i="2"/>
  <c r="BK862" i="2"/>
  <c r="BJ862" i="2"/>
  <c r="BI862" i="2"/>
  <c r="BH862" i="2"/>
  <c r="BG862" i="2"/>
  <c r="BE862" i="2"/>
  <c r="BD862" i="2"/>
  <c r="BC862" i="2"/>
  <c r="BB862" i="2"/>
  <c r="BA862" i="2"/>
  <c r="AZ862" i="2"/>
  <c r="AY862" i="2"/>
  <c r="AW862" i="2"/>
  <c r="AV862" i="2"/>
  <c r="AU862" i="2"/>
  <c r="AT862" i="2"/>
  <c r="AS862" i="2"/>
  <c r="AR862" i="2"/>
  <c r="AQ862" i="2"/>
  <c r="AO862" i="2"/>
  <c r="AN862" i="2"/>
  <c r="AM862" i="2"/>
  <c r="AL862" i="2"/>
  <c r="AK862" i="2"/>
  <c r="AJ862" i="2"/>
  <c r="AI862" i="2"/>
  <c r="AG862" i="2"/>
  <c r="W862" i="2"/>
  <c r="DO861" i="2"/>
  <c r="DI861" i="2"/>
  <c r="DC861" i="2"/>
  <c r="CW861" i="2"/>
  <c r="CQ861" i="2"/>
  <c r="CK861" i="2"/>
  <c r="CE861" i="2"/>
  <c r="CD861" i="2"/>
  <c r="CC861" i="2"/>
  <c r="CB861" i="2"/>
  <c r="CA861" i="2"/>
  <c r="BY861" i="2"/>
  <c r="BS861" i="2"/>
  <c r="BM861" i="2"/>
  <c r="BL861" i="2"/>
  <c r="BK861" i="2"/>
  <c r="BJ861" i="2"/>
  <c r="BI861" i="2"/>
  <c r="BH861" i="2"/>
  <c r="BG861" i="2"/>
  <c r="BE861" i="2"/>
  <c r="BD861" i="2"/>
  <c r="BC861" i="2"/>
  <c r="BB861" i="2"/>
  <c r="BA861" i="2"/>
  <c r="AZ861" i="2"/>
  <c r="AY861" i="2"/>
  <c r="AW861" i="2"/>
  <c r="AV861" i="2"/>
  <c r="AU861" i="2"/>
  <c r="AT861" i="2"/>
  <c r="AS861" i="2"/>
  <c r="AR861" i="2"/>
  <c r="AQ861" i="2"/>
  <c r="AO861" i="2"/>
  <c r="AN861" i="2"/>
  <c r="AM861" i="2"/>
  <c r="AL861" i="2"/>
  <c r="AK861" i="2"/>
  <c r="AJ861" i="2"/>
  <c r="AI861" i="2"/>
  <c r="AG861" i="2"/>
  <c r="W861" i="2"/>
  <c r="DO860" i="2"/>
  <c r="DN860" i="2"/>
  <c r="DM860" i="2"/>
  <c r="DL860" i="2"/>
  <c r="DK860" i="2"/>
  <c r="DI860" i="2"/>
  <c r="DH860" i="2"/>
  <c r="DG860" i="2"/>
  <c r="DF860" i="2"/>
  <c r="DE860" i="2"/>
  <c r="DC860" i="2"/>
  <c r="DB860" i="2"/>
  <c r="DA860" i="2"/>
  <c r="CZ860" i="2"/>
  <c r="CY860" i="2"/>
  <c r="CW860" i="2"/>
  <c r="CV860" i="2"/>
  <c r="CU860" i="2"/>
  <c r="CT860" i="2"/>
  <c r="CS860" i="2"/>
  <c r="CQ860" i="2"/>
  <c r="CP860" i="2"/>
  <c r="CO860" i="2"/>
  <c r="CN860" i="2"/>
  <c r="CM860" i="2"/>
  <c r="CK860" i="2"/>
  <c r="CJ860" i="2"/>
  <c r="CI860" i="2"/>
  <c r="CH860" i="2"/>
  <c r="CG860" i="2"/>
  <c r="CE860" i="2"/>
  <c r="CD860" i="2"/>
  <c r="CC860" i="2"/>
  <c r="CB860" i="2"/>
  <c r="CA860" i="2"/>
  <c r="BY860" i="2"/>
  <c r="BX860" i="2"/>
  <c r="BW860" i="2"/>
  <c r="BV860" i="2"/>
  <c r="BU860" i="2"/>
  <c r="BS860" i="2"/>
  <c r="BR860" i="2"/>
  <c r="BQ860" i="2"/>
  <c r="BP860" i="2"/>
  <c r="BO860" i="2"/>
  <c r="BM860" i="2"/>
  <c r="BL860" i="2"/>
  <c r="BK860" i="2"/>
  <c r="BJ860" i="2"/>
  <c r="BI860" i="2"/>
  <c r="BH860" i="2"/>
  <c r="BG860" i="2"/>
  <c r="BE860" i="2"/>
  <c r="BD860" i="2"/>
  <c r="BC860" i="2"/>
  <c r="BB860" i="2"/>
  <c r="BA860" i="2"/>
  <c r="AZ860" i="2"/>
  <c r="AY860" i="2"/>
  <c r="AW860" i="2"/>
  <c r="AV860" i="2"/>
  <c r="AU860" i="2"/>
  <c r="AT860" i="2"/>
  <c r="AS860" i="2"/>
  <c r="AR860" i="2"/>
  <c r="AQ860" i="2"/>
  <c r="AO860" i="2"/>
  <c r="AN860" i="2"/>
  <c r="AM860" i="2"/>
  <c r="AL860" i="2"/>
  <c r="AK860" i="2"/>
  <c r="AJ860" i="2"/>
  <c r="AI860" i="2"/>
  <c r="AG860" i="2"/>
  <c r="AF860" i="2"/>
  <c r="AE860" i="2"/>
  <c r="AD860" i="2"/>
  <c r="AC860" i="2"/>
  <c r="AB860" i="2"/>
  <c r="AA860" i="2"/>
  <c r="W860" i="2"/>
  <c r="DO859" i="2"/>
  <c r="DN859" i="2"/>
  <c r="DM859" i="2"/>
  <c r="DL859" i="2"/>
  <c r="DK859" i="2"/>
  <c r="DI859" i="2"/>
  <c r="DH859" i="2"/>
  <c r="DG859" i="2"/>
  <c r="DF859" i="2"/>
  <c r="DE859" i="2"/>
  <c r="DC859" i="2"/>
  <c r="DB859" i="2"/>
  <c r="DA859" i="2"/>
  <c r="CZ859" i="2"/>
  <c r="CY859" i="2"/>
  <c r="CW859" i="2"/>
  <c r="CV859" i="2"/>
  <c r="CU859" i="2"/>
  <c r="CT859" i="2"/>
  <c r="CS859" i="2"/>
  <c r="CQ859" i="2"/>
  <c r="CP859" i="2"/>
  <c r="CO859" i="2"/>
  <c r="CN859" i="2"/>
  <c r="CM859" i="2"/>
  <c r="CK859" i="2"/>
  <c r="CJ859" i="2"/>
  <c r="CI859" i="2"/>
  <c r="CH859" i="2"/>
  <c r="CG859" i="2"/>
  <c r="CE859" i="2"/>
  <c r="CD859" i="2"/>
  <c r="CC859" i="2"/>
  <c r="CB859" i="2"/>
  <c r="CA859" i="2"/>
  <c r="BY859" i="2"/>
  <c r="BX859" i="2"/>
  <c r="BW859" i="2"/>
  <c r="BV859" i="2"/>
  <c r="BU859" i="2"/>
  <c r="BS859" i="2"/>
  <c r="BR859" i="2"/>
  <c r="BQ859" i="2"/>
  <c r="BP859" i="2"/>
  <c r="BO859" i="2"/>
  <c r="BM859" i="2"/>
  <c r="BL859" i="2"/>
  <c r="BK859" i="2"/>
  <c r="BJ859" i="2"/>
  <c r="BI859" i="2"/>
  <c r="BH859" i="2"/>
  <c r="BG859" i="2"/>
  <c r="BE859" i="2"/>
  <c r="BD859" i="2"/>
  <c r="BC859" i="2"/>
  <c r="BB859" i="2"/>
  <c r="BA859" i="2"/>
  <c r="AZ859" i="2"/>
  <c r="AY859" i="2"/>
  <c r="AW859" i="2"/>
  <c r="AV859" i="2"/>
  <c r="AU859" i="2"/>
  <c r="AT859" i="2"/>
  <c r="AS859" i="2"/>
  <c r="AR859" i="2"/>
  <c r="AQ859" i="2"/>
  <c r="AO859" i="2"/>
  <c r="AN859" i="2"/>
  <c r="AM859" i="2"/>
  <c r="AL859" i="2"/>
  <c r="AK859" i="2"/>
  <c r="AJ859" i="2"/>
  <c r="AI859" i="2"/>
  <c r="AG859" i="2"/>
  <c r="AF859" i="2"/>
  <c r="AE859" i="2"/>
  <c r="AD859" i="2"/>
  <c r="AC859" i="2"/>
  <c r="AB859" i="2"/>
  <c r="AA859" i="2"/>
  <c r="W859" i="2"/>
  <c r="DO858" i="2"/>
  <c r="DN858" i="2"/>
  <c r="DM858" i="2"/>
  <c r="DL858" i="2"/>
  <c r="DK858" i="2"/>
  <c r="DI858" i="2"/>
  <c r="DH858" i="2"/>
  <c r="DG858" i="2"/>
  <c r="DF858" i="2"/>
  <c r="DE858" i="2"/>
  <c r="DC858" i="2"/>
  <c r="DB858" i="2"/>
  <c r="DA858" i="2"/>
  <c r="CZ858" i="2"/>
  <c r="CY858" i="2"/>
  <c r="CW858" i="2"/>
  <c r="CV858" i="2"/>
  <c r="CU858" i="2"/>
  <c r="CT858" i="2"/>
  <c r="CS858" i="2"/>
  <c r="CQ858" i="2"/>
  <c r="CP858" i="2"/>
  <c r="CO858" i="2"/>
  <c r="CN858" i="2"/>
  <c r="CM858" i="2"/>
  <c r="CK858" i="2"/>
  <c r="CJ858" i="2"/>
  <c r="CI858" i="2"/>
  <c r="CH858" i="2"/>
  <c r="CG858" i="2"/>
  <c r="CE858" i="2"/>
  <c r="CD858" i="2"/>
  <c r="CC858" i="2"/>
  <c r="CB858" i="2"/>
  <c r="CA858" i="2"/>
  <c r="BY858" i="2"/>
  <c r="BX858" i="2"/>
  <c r="BW858" i="2"/>
  <c r="BV858" i="2"/>
  <c r="BU858" i="2"/>
  <c r="BS858" i="2"/>
  <c r="BR858" i="2"/>
  <c r="BQ858" i="2"/>
  <c r="BP858" i="2"/>
  <c r="BO858" i="2"/>
  <c r="BM858" i="2"/>
  <c r="BL858" i="2"/>
  <c r="BK858" i="2"/>
  <c r="BJ858" i="2"/>
  <c r="BI858" i="2"/>
  <c r="BH858" i="2"/>
  <c r="BG858" i="2"/>
  <c r="BE858" i="2"/>
  <c r="BD858" i="2"/>
  <c r="BC858" i="2"/>
  <c r="BB858" i="2"/>
  <c r="BA858" i="2"/>
  <c r="AZ858" i="2"/>
  <c r="AY858" i="2"/>
  <c r="AW858" i="2"/>
  <c r="AV858" i="2"/>
  <c r="AU858" i="2"/>
  <c r="AT858" i="2"/>
  <c r="AS858" i="2"/>
  <c r="AR858" i="2"/>
  <c r="AQ858" i="2"/>
  <c r="AO858" i="2"/>
  <c r="AN858" i="2"/>
  <c r="AM858" i="2"/>
  <c r="AL858" i="2"/>
  <c r="AK858" i="2"/>
  <c r="AJ858" i="2"/>
  <c r="AI858" i="2"/>
  <c r="AG858" i="2"/>
  <c r="AF858" i="2"/>
  <c r="AE858" i="2"/>
  <c r="AD858" i="2"/>
  <c r="AC858" i="2"/>
  <c r="AB858" i="2"/>
  <c r="AA858" i="2"/>
  <c r="W858" i="2"/>
  <c r="DO857" i="2"/>
  <c r="DN857" i="2"/>
  <c r="DM857" i="2"/>
  <c r="DL857" i="2"/>
  <c r="DK857" i="2"/>
  <c r="DI857" i="2"/>
  <c r="DH857" i="2"/>
  <c r="DG857" i="2"/>
  <c r="DF857" i="2"/>
  <c r="DE857" i="2"/>
  <c r="DC857" i="2"/>
  <c r="DB857" i="2"/>
  <c r="DA857" i="2"/>
  <c r="CZ857" i="2"/>
  <c r="CY857" i="2"/>
  <c r="CW857" i="2"/>
  <c r="CV857" i="2"/>
  <c r="CU857" i="2"/>
  <c r="CT857" i="2"/>
  <c r="CS857" i="2"/>
  <c r="CQ857" i="2"/>
  <c r="CP857" i="2"/>
  <c r="CO857" i="2"/>
  <c r="CN857" i="2"/>
  <c r="CM857" i="2"/>
  <c r="CK857" i="2"/>
  <c r="CJ857" i="2"/>
  <c r="CI857" i="2"/>
  <c r="CH857" i="2"/>
  <c r="CG857" i="2"/>
  <c r="CE857" i="2"/>
  <c r="CD857" i="2"/>
  <c r="CC857" i="2"/>
  <c r="CB857" i="2"/>
  <c r="CA857" i="2"/>
  <c r="BY857" i="2"/>
  <c r="BX857" i="2"/>
  <c r="BW857" i="2"/>
  <c r="BV857" i="2"/>
  <c r="BU857" i="2"/>
  <c r="BS857" i="2"/>
  <c r="BR857" i="2"/>
  <c r="BQ857" i="2"/>
  <c r="BP857" i="2"/>
  <c r="BO857" i="2"/>
  <c r="BM857" i="2"/>
  <c r="BL857" i="2"/>
  <c r="BK857" i="2"/>
  <c r="BJ857" i="2"/>
  <c r="BI857" i="2"/>
  <c r="BH857" i="2"/>
  <c r="BG857" i="2"/>
  <c r="BE857" i="2"/>
  <c r="BD857" i="2"/>
  <c r="BC857" i="2"/>
  <c r="BB857" i="2"/>
  <c r="BA857" i="2"/>
  <c r="AZ857" i="2"/>
  <c r="AY857" i="2"/>
  <c r="AW857" i="2"/>
  <c r="AV857" i="2"/>
  <c r="AU857" i="2"/>
  <c r="AT857" i="2"/>
  <c r="AS857" i="2"/>
  <c r="AR857" i="2"/>
  <c r="AQ857" i="2"/>
  <c r="AO857" i="2"/>
  <c r="AN857" i="2"/>
  <c r="AM857" i="2"/>
  <c r="AL857" i="2"/>
  <c r="AK857" i="2"/>
  <c r="AJ857" i="2"/>
  <c r="AI857" i="2"/>
  <c r="AG857" i="2"/>
  <c r="AF857" i="2"/>
  <c r="AE857" i="2"/>
  <c r="AD857" i="2"/>
  <c r="AC857" i="2"/>
  <c r="AB857" i="2"/>
  <c r="AA857" i="2"/>
  <c r="W857" i="2"/>
  <c r="DO856" i="2"/>
  <c r="DI856" i="2"/>
  <c r="DC856" i="2"/>
  <c r="CW856" i="2"/>
  <c r="CQ856" i="2"/>
  <c r="CK856" i="2"/>
  <c r="CE856" i="2"/>
  <c r="CD856" i="2"/>
  <c r="CC856" i="2"/>
  <c r="CB856" i="2"/>
  <c r="CA856" i="2"/>
  <c r="BY856" i="2"/>
  <c r="BS856" i="2"/>
  <c r="BM856" i="2"/>
  <c r="BL856" i="2"/>
  <c r="BK856" i="2"/>
  <c r="BJ856" i="2"/>
  <c r="BI856" i="2"/>
  <c r="BH856" i="2"/>
  <c r="BG856" i="2"/>
  <c r="BE856" i="2"/>
  <c r="BD856" i="2"/>
  <c r="BC856" i="2"/>
  <c r="BB856" i="2"/>
  <c r="BA856" i="2"/>
  <c r="AZ856" i="2"/>
  <c r="AY856" i="2"/>
  <c r="AW856" i="2"/>
  <c r="AV856" i="2"/>
  <c r="AU856" i="2"/>
  <c r="AT856" i="2"/>
  <c r="AS856" i="2"/>
  <c r="AR856" i="2"/>
  <c r="AQ856" i="2"/>
  <c r="AO856" i="2"/>
  <c r="AN856" i="2"/>
  <c r="AM856" i="2"/>
  <c r="AL856" i="2"/>
  <c r="AK856" i="2"/>
  <c r="AJ856" i="2"/>
  <c r="AI856" i="2"/>
  <c r="AG856" i="2"/>
  <c r="W856" i="2"/>
  <c r="DO855" i="2"/>
  <c r="DI855" i="2"/>
  <c r="DC855" i="2"/>
  <c r="CW855" i="2"/>
  <c r="CQ855" i="2"/>
  <c r="CK855" i="2"/>
  <c r="CE855" i="2"/>
  <c r="CD855" i="2"/>
  <c r="CC855" i="2"/>
  <c r="CB855" i="2"/>
  <c r="CA855" i="2"/>
  <c r="BY855" i="2"/>
  <c r="BS855" i="2"/>
  <c r="BM855" i="2"/>
  <c r="BL855" i="2"/>
  <c r="BK855" i="2"/>
  <c r="BJ855" i="2"/>
  <c r="BI855" i="2"/>
  <c r="BH855" i="2"/>
  <c r="BG855" i="2"/>
  <c r="BE855" i="2"/>
  <c r="BD855" i="2"/>
  <c r="BC855" i="2"/>
  <c r="BB855" i="2"/>
  <c r="BA855" i="2"/>
  <c r="AZ855" i="2"/>
  <c r="AY855" i="2"/>
  <c r="AW855" i="2"/>
  <c r="AV855" i="2"/>
  <c r="AU855" i="2"/>
  <c r="AT855" i="2"/>
  <c r="AS855" i="2"/>
  <c r="AR855" i="2"/>
  <c r="AQ855" i="2"/>
  <c r="AO855" i="2"/>
  <c r="AN855" i="2"/>
  <c r="AM855" i="2"/>
  <c r="AL855" i="2"/>
  <c r="AK855" i="2"/>
  <c r="AJ855" i="2"/>
  <c r="AI855" i="2"/>
  <c r="AG855" i="2"/>
  <c r="W855" i="2"/>
  <c r="DO854" i="2"/>
  <c r="DN854" i="2"/>
  <c r="DM854" i="2"/>
  <c r="DL854" i="2"/>
  <c r="DK854" i="2"/>
  <c r="DI854" i="2"/>
  <c r="DH854" i="2"/>
  <c r="DG854" i="2"/>
  <c r="DF854" i="2"/>
  <c r="DE854" i="2"/>
  <c r="DC854" i="2"/>
  <c r="DB854" i="2"/>
  <c r="DA854" i="2"/>
  <c r="CZ854" i="2"/>
  <c r="CY854" i="2"/>
  <c r="CW854" i="2"/>
  <c r="CV854" i="2"/>
  <c r="CU854" i="2"/>
  <c r="CT854" i="2"/>
  <c r="CS854" i="2"/>
  <c r="CQ854" i="2"/>
  <c r="CP854" i="2"/>
  <c r="CO854" i="2"/>
  <c r="CN854" i="2"/>
  <c r="CM854" i="2"/>
  <c r="CK854" i="2"/>
  <c r="CJ854" i="2"/>
  <c r="CI854" i="2"/>
  <c r="CH854" i="2"/>
  <c r="CG854" i="2"/>
  <c r="CE854" i="2"/>
  <c r="CD854" i="2"/>
  <c r="CC854" i="2"/>
  <c r="CB854" i="2"/>
  <c r="CA854" i="2"/>
  <c r="BY854" i="2"/>
  <c r="BX854" i="2"/>
  <c r="BW854" i="2"/>
  <c r="BV854" i="2"/>
  <c r="BU854" i="2"/>
  <c r="BS854" i="2"/>
  <c r="BR854" i="2"/>
  <c r="BQ854" i="2"/>
  <c r="BP854" i="2"/>
  <c r="BO854" i="2"/>
  <c r="BM854" i="2"/>
  <c r="BL854" i="2"/>
  <c r="BK854" i="2"/>
  <c r="BJ854" i="2"/>
  <c r="BI854" i="2"/>
  <c r="BH854" i="2"/>
  <c r="BG854" i="2"/>
  <c r="BE854" i="2"/>
  <c r="BD854" i="2"/>
  <c r="BC854" i="2"/>
  <c r="BB854" i="2"/>
  <c r="BA854" i="2"/>
  <c r="AZ854" i="2"/>
  <c r="AY854" i="2"/>
  <c r="AW854" i="2"/>
  <c r="AV854" i="2"/>
  <c r="AU854" i="2"/>
  <c r="AT854" i="2"/>
  <c r="AS854" i="2"/>
  <c r="AR854" i="2"/>
  <c r="AQ854" i="2"/>
  <c r="AO854" i="2"/>
  <c r="AN854" i="2"/>
  <c r="AM854" i="2"/>
  <c r="AL854" i="2"/>
  <c r="AK854" i="2"/>
  <c r="AJ854" i="2"/>
  <c r="AI854" i="2"/>
  <c r="AG854" i="2"/>
  <c r="AF854" i="2"/>
  <c r="AE854" i="2"/>
  <c r="AD854" i="2"/>
  <c r="AC854" i="2"/>
  <c r="AB854" i="2"/>
  <c r="AA854" i="2"/>
  <c r="W854" i="2"/>
  <c r="DO853" i="2"/>
  <c r="DN853" i="2"/>
  <c r="DM853" i="2"/>
  <c r="DL853" i="2"/>
  <c r="DK853" i="2"/>
  <c r="DI853" i="2"/>
  <c r="DH853" i="2"/>
  <c r="DG853" i="2"/>
  <c r="DF853" i="2"/>
  <c r="DE853" i="2"/>
  <c r="DC853" i="2"/>
  <c r="DB853" i="2"/>
  <c r="DA853" i="2"/>
  <c r="CZ853" i="2"/>
  <c r="CY853" i="2"/>
  <c r="CW853" i="2"/>
  <c r="CV853" i="2"/>
  <c r="CU853" i="2"/>
  <c r="CT853" i="2"/>
  <c r="CS853" i="2"/>
  <c r="CQ853" i="2"/>
  <c r="CP853" i="2"/>
  <c r="CO853" i="2"/>
  <c r="CN853" i="2"/>
  <c r="CM853" i="2"/>
  <c r="CK853" i="2"/>
  <c r="CJ853" i="2"/>
  <c r="CI853" i="2"/>
  <c r="CH853" i="2"/>
  <c r="CG853" i="2"/>
  <c r="CE853" i="2"/>
  <c r="CD853" i="2"/>
  <c r="CC853" i="2"/>
  <c r="CB853" i="2"/>
  <c r="CA853" i="2"/>
  <c r="BY853" i="2"/>
  <c r="BX853" i="2"/>
  <c r="BW853" i="2"/>
  <c r="BV853" i="2"/>
  <c r="BU853" i="2"/>
  <c r="BS853" i="2"/>
  <c r="BR853" i="2"/>
  <c r="BQ853" i="2"/>
  <c r="BP853" i="2"/>
  <c r="BO853" i="2"/>
  <c r="BM853" i="2"/>
  <c r="BL853" i="2"/>
  <c r="BK853" i="2"/>
  <c r="BJ853" i="2"/>
  <c r="BI853" i="2"/>
  <c r="BH853" i="2"/>
  <c r="BG853" i="2"/>
  <c r="BE853" i="2"/>
  <c r="BD853" i="2"/>
  <c r="BC853" i="2"/>
  <c r="BB853" i="2"/>
  <c r="BA853" i="2"/>
  <c r="AZ853" i="2"/>
  <c r="AY853" i="2"/>
  <c r="AW853" i="2"/>
  <c r="AV853" i="2"/>
  <c r="AU853" i="2"/>
  <c r="AT853" i="2"/>
  <c r="AS853" i="2"/>
  <c r="AR853" i="2"/>
  <c r="AQ853" i="2"/>
  <c r="AO853" i="2"/>
  <c r="AN853" i="2"/>
  <c r="AM853" i="2"/>
  <c r="AL853" i="2"/>
  <c r="AK853" i="2"/>
  <c r="AJ853" i="2"/>
  <c r="AI853" i="2"/>
  <c r="AG853" i="2"/>
  <c r="AF853" i="2"/>
  <c r="AE853" i="2"/>
  <c r="AD853" i="2"/>
  <c r="AC853" i="2"/>
  <c r="AB853" i="2"/>
  <c r="AA853" i="2"/>
  <c r="W853" i="2"/>
  <c r="DO852" i="2"/>
  <c r="DN852" i="2"/>
  <c r="DM852" i="2"/>
  <c r="DL852" i="2"/>
  <c r="DK852" i="2"/>
  <c r="DI852" i="2"/>
  <c r="DH852" i="2"/>
  <c r="DG852" i="2"/>
  <c r="DF852" i="2"/>
  <c r="DE852" i="2"/>
  <c r="DC852" i="2"/>
  <c r="DB852" i="2"/>
  <c r="DA852" i="2"/>
  <c r="CZ852" i="2"/>
  <c r="CY852" i="2"/>
  <c r="CW852" i="2"/>
  <c r="CV852" i="2"/>
  <c r="CU852" i="2"/>
  <c r="CT852" i="2"/>
  <c r="CS852" i="2"/>
  <c r="CQ852" i="2"/>
  <c r="CP852" i="2"/>
  <c r="CO852" i="2"/>
  <c r="CN852" i="2"/>
  <c r="CM852" i="2"/>
  <c r="CK852" i="2"/>
  <c r="CJ852" i="2"/>
  <c r="CI852" i="2"/>
  <c r="CH852" i="2"/>
  <c r="CG852" i="2"/>
  <c r="CE852" i="2"/>
  <c r="CD852" i="2"/>
  <c r="CC852" i="2"/>
  <c r="CB852" i="2"/>
  <c r="CA852" i="2"/>
  <c r="BY852" i="2"/>
  <c r="BX852" i="2"/>
  <c r="BW852" i="2"/>
  <c r="BV852" i="2"/>
  <c r="BU852" i="2"/>
  <c r="BS852" i="2"/>
  <c r="BR852" i="2"/>
  <c r="BQ852" i="2"/>
  <c r="BP852" i="2"/>
  <c r="BO852" i="2"/>
  <c r="BM852" i="2"/>
  <c r="BL852" i="2"/>
  <c r="BK852" i="2"/>
  <c r="BJ852" i="2"/>
  <c r="BI852" i="2"/>
  <c r="BH852" i="2"/>
  <c r="BG852" i="2"/>
  <c r="BE852" i="2"/>
  <c r="BD852" i="2"/>
  <c r="BC852" i="2"/>
  <c r="BB852" i="2"/>
  <c r="BA852" i="2"/>
  <c r="AZ852" i="2"/>
  <c r="AY852" i="2"/>
  <c r="AW852" i="2"/>
  <c r="AV852" i="2"/>
  <c r="AU852" i="2"/>
  <c r="AT852" i="2"/>
  <c r="AS852" i="2"/>
  <c r="AR852" i="2"/>
  <c r="AQ852" i="2"/>
  <c r="AO852" i="2"/>
  <c r="AN852" i="2"/>
  <c r="AM852" i="2"/>
  <c r="AL852" i="2"/>
  <c r="AK852" i="2"/>
  <c r="AJ852" i="2"/>
  <c r="AI852" i="2"/>
  <c r="AG852" i="2"/>
  <c r="AF852" i="2"/>
  <c r="AE852" i="2"/>
  <c r="AD852" i="2"/>
  <c r="AC852" i="2"/>
  <c r="AB852" i="2"/>
  <c r="AA852" i="2"/>
  <c r="W852" i="2"/>
  <c r="DO851" i="2"/>
  <c r="DN851" i="2"/>
  <c r="DM851" i="2"/>
  <c r="DL851" i="2"/>
  <c r="DK851" i="2"/>
  <c r="DI851" i="2"/>
  <c r="DH851" i="2"/>
  <c r="DG851" i="2"/>
  <c r="DF851" i="2"/>
  <c r="DE851" i="2"/>
  <c r="DC851" i="2"/>
  <c r="DB851" i="2"/>
  <c r="DA851" i="2"/>
  <c r="CZ851" i="2"/>
  <c r="CY851" i="2"/>
  <c r="CW851" i="2"/>
  <c r="CV851" i="2"/>
  <c r="CU851" i="2"/>
  <c r="CT851" i="2"/>
  <c r="CS851" i="2"/>
  <c r="CQ851" i="2"/>
  <c r="CP851" i="2"/>
  <c r="CO851" i="2"/>
  <c r="CN851" i="2"/>
  <c r="CM851" i="2"/>
  <c r="CK851" i="2"/>
  <c r="CJ851" i="2"/>
  <c r="CI851" i="2"/>
  <c r="CH851" i="2"/>
  <c r="CG851" i="2"/>
  <c r="CE851" i="2"/>
  <c r="CD851" i="2"/>
  <c r="CC851" i="2"/>
  <c r="CB851" i="2"/>
  <c r="CA851" i="2"/>
  <c r="BY851" i="2"/>
  <c r="BX851" i="2"/>
  <c r="BW851" i="2"/>
  <c r="BV851" i="2"/>
  <c r="BU851" i="2"/>
  <c r="BS851" i="2"/>
  <c r="BR851" i="2"/>
  <c r="BQ851" i="2"/>
  <c r="BP851" i="2"/>
  <c r="BO851" i="2"/>
  <c r="BM851" i="2"/>
  <c r="BL851" i="2"/>
  <c r="BK851" i="2"/>
  <c r="BJ851" i="2"/>
  <c r="BI851" i="2"/>
  <c r="BH851" i="2"/>
  <c r="BG851" i="2"/>
  <c r="BE851" i="2"/>
  <c r="BD851" i="2"/>
  <c r="BC851" i="2"/>
  <c r="BB851" i="2"/>
  <c r="BA851" i="2"/>
  <c r="AZ851" i="2"/>
  <c r="AY851" i="2"/>
  <c r="AW851" i="2"/>
  <c r="AV851" i="2"/>
  <c r="AU851" i="2"/>
  <c r="AT851" i="2"/>
  <c r="AS851" i="2"/>
  <c r="AR851" i="2"/>
  <c r="AQ851" i="2"/>
  <c r="AO851" i="2"/>
  <c r="AN851" i="2"/>
  <c r="AM851" i="2"/>
  <c r="AL851" i="2"/>
  <c r="AK851" i="2"/>
  <c r="AJ851" i="2"/>
  <c r="AI851" i="2"/>
  <c r="AG851" i="2"/>
  <c r="AF851" i="2"/>
  <c r="AE851" i="2"/>
  <c r="AD851" i="2"/>
  <c r="AC851" i="2"/>
  <c r="AB851" i="2"/>
  <c r="AA851" i="2"/>
  <c r="W851" i="2"/>
  <c r="DO850" i="2"/>
  <c r="DI850" i="2"/>
  <c r="DC850" i="2"/>
  <c r="CW850" i="2"/>
  <c r="CQ850" i="2"/>
  <c r="CK850" i="2"/>
  <c r="CE850" i="2"/>
  <c r="CD850" i="2"/>
  <c r="CC850" i="2"/>
  <c r="CB850" i="2"/>
  <c r="CA850" i="2"/>
  <c r="BY850" i="2"/>
  <c r="BS850" i="2"/>
  <c r="BM850" i="2"/>
  <c r="BL850" i="2"/>
  <c r="BK850" i="2"/>
  <c r="BJ850" i="2"/>
  <c r="BI850" i="2"/>
  <c r="BH850" i="2"/>
  <c r="BG850" i="2"/>
  <c r="BE850" i="2"/>
  <c r="BD850" i="2"/>
  <c r="BC850" i="2"/>
  <c r="BB850" i="2"/>
  <c r="BA850" i="2"/>
  <c r="AZ850" i="2"/>
  <c r="AY850" i="2"/>
  <c r="AW850" i="2"/>
  <c r="AV850" i="2"/>
  <c r="AU850" i="2"/>
  <c r="AT850" i="2"/>
  <c r="AS850" i="2"/>
  <c r="AR850" i="2"/>
  <c r="AQ850" i="2"/>
  <c r="AO850" i="2"/>
  <c r="AN850" i="2"/>
  <c r="AM850" i="2"/>
  <c r="AL850" i="2"/>
  <c r="AK850" i="2"/>
  <c r="AJ850" i="2"/>
  <c r="AI850" i="2"/>
  <c r="AG850" i="2"/>
  <c r="W850" i="2"/>
  <c r="DO849" i="2"/>
  <c r="DI849" i="2"/>
  <c r="DC849" i="2"/>
  <c r="CW849" i="2"/>
  <c r="CQ849" i="2"/>
  <c r="CK849" i="2"/>
  <c r="CE849" i="2"/>
  <c r="CD849" i="2"/>
  <c r="CC849" i="2"/>
  <c r="CB849" i="2"/>
  <c r="CA849" i="2"/>
  <c r="BY849" i="2"/>
  <c r="BS849" i="2"/>
  <c r="BM849" i="2"/>
  <c r="BL849" i="2"/>
  <c r="BK849" i="2"/>
  <c r="BJ849" i="2"/>
  <c r="BI849" i="2"/>
  <c r="BH849" i="2"/>
  <c r="BG849" i="2"/>
  <c r="BE849" i="2"/>
  <c r="BD849" i="2"/>
  <c r="BC849" i="2"/>
  <c r="BB849" i="2"/>
  <c r="BA849" i="2"/>
  <c r="AZ849" i="2"/>
  <c r="AY849" i="2"/>
  <c r="AW849" i="2"/>
  <c r="AV849" i="2"/>
  <c r="AU849" i="2"/>
  <c r="AT849" i="2"/>
  <c r="AS849" i="2"/>
  <c r="AR849" i="2"/>
  <c r="AQ849" i="2"/>
  <c r="AO849" i="2"/>
  <c r="AN849" i="2"/>
  <c r="AM849" i="2"/>
  <c r="AL849" i="2"/>
  <c r="AK849" i="2"/>
  <c r="AJ849" i="2"/>
  <c r="AI849" i="2"/>
  <c r="AG849" i="2"/>
  <c r="W849" i="2"/>
  <c r="DO848" i="2"/>
  <c r="DN848" i="2"/>
  <c r="DM848" i="2"/>
  <c r="DL848" i="2"/>
  <c r="DK848" i="2"/>
  <c r="DI848" i="2"/>
  <c r="DH848" i="2"/>
  <c r="DG848" i="2"/>
  <c r="DF848" i="2"/>
  <c r="DE848" i="2"/>
  <c r="DC848" i="2"/>
  <c r="DB848" i="2"/>
  <c r="DA848" i="2"/>
  <c r="CZ848" i="2"/>
  <c r="CY848" i="2"/>
  <c r="CW848" i="2"/>
  <c r="CV848" i="2"/>
  <c r="CU848" i="2"/>
  <c r="CT848" i="2"/>
  <c r="CS848" i="2"/>
  <c r="CQ848" i="2"/>
  <c r="CP848" i="2"/>
  <c r="CO848" i="2"/>
  <c r="CN848" i="2"/>
  <c r="CM848" i="2"/>
  <c r="CK848" i="2"/>
  <c r="CJ848" i="2"/>
  <c r="CI848" i="2"/>
  <c r="CH848" i="2"/>
  <c r="CG848" i="2"/>
  <c r="CE848" i="2"/>
  <c r="CD848" i="2"/>
  <c r="CC848" i="2"/>
  <c r="CB848" i="2"/>
  <c r="CA848" i="2"/>
  <c r="BY848" i="2"/>
  <c r="BX848" i="2"/>
  <c r="BW848" i="2"/>
  <c r="BV848" i="2"/>
  <c r="BU848" i="2"/>
  <c r="BS848" i="2"/>
  <c r="BR848" i="2"/>
  <c r="BQ848" i="2"/>
  <c r="BP848" i="2"/>
  <c r="BO848" i="2"/>
  <c r="BM848" i="2"/>
  <c r="BL848" i="2"/>
  <c r="BK848" i="2"/>
  <c r="BJ848" i="2"/>
  <c r="BI848" i="2"/>
  <c r="BH848" i="2"/>
  <c r="BG848" i="2"/>
  <c r="BE848" i="2"/>
  <c r="BD848" i="2"/>
  <c r="BC848" i="2"/>
  <c r="BB848" i="2"/>
  <c r="BA848" i="2"/>
  <c r="AZ848" i="2"/>
  <c r="AY848" i="2"/>
  <c r="AW848" i="2"/>
  <c r="AV848" i="2"/>
  <c r="AU848" i="2"/>
  <c r="AT848" i="2"/>
  <c r="AS848" i="2"/>
  <c r="AR848" i="2"/>
  <c r="AQ848" i="2"/>
  <c r="AO848" i="2"/>
  <c r="AN848" i="2"/>
  <c r="AM848" i="2"/>
  <c r="AL848" i="2"/>
  <c r="AK848" i="2"/>
  <c r="AJ848" i="2"/>
  <c r="AI848" i="2"/>
  <c r="AG848" i="2"/>
  <c r="AF848" i="2"/>
  <c r="AE848" i="2"/>
  <c r="AD848" i="2"/>
  <c r="AC848" i="2"/>
  <c r="AB848" i="2"/>
  <c r="AA848" i="2"/>
  <c r="W848" i="2"/>
  <c r="DO847" i="2"/>
  <c r="DN847" i="2"/>
  <c r="DM847" i="2"/>
  <c r="DL847" i="2"/>
  <c r="DK847" i="2"/>
  <c r="DI847" i="2"/>
  <c r="DH847" i="2"/>
  <c r="DG847" i="2"/>
  <c r="DF847" i="2"/>
  <c r="DE847" i="2"/>
  <c r="DC847" i="2"/>
  <c r="DB847" i="2"/>
  <c r="DA847" i="2"/>
  <c r="CZ847" i="2"/>
  <c r="CY847" i="2"/>
  <c r="CW847" i="2"/>
  <c r="CV847" i="2"/>
  <c r="CU847" i="2"/>
  <c r="CT847" i="2"/>
  <c r="CS847" i="2"/>
  <c r="CQ847" i="2"/>
  <c r="CP847" i="2"/>
  <c r="CO847" i="2"/>
  <c r="CN847" i="2"/>
  <c r="CM847" i="2"/>
  <c r="CK847" i="2"/>
  <c r="CJ847" i="2"/>
  <c r="CI847" i="2"/>
  <c r="CH847" i="2"/>
  <c r="CG847" i="2"/>
  <c r="CE847" i="2"/>
  <c r="CD847" i="2"/>
  <c r="CC847" i="2"/>
  <c r="CB847" i="2"/>
  <c r="CA847" i="2"/>
  <c r="BY847" i="2"/>
  <c r="BX847" i="2"/>
  <c r="BW847" i="2"/>
  <c r="BV847" i="2"/>
  <c r="BU847" i="2"/>
  <c r="BS847" i="2"/>
  <c r="BR847" i="2"/>
  <c r="BQ847" i="2"/>
  <c r="BP847" i="2"/>
  <c r="BO847" i="2"/>
  <c r="BM847" i="2"/>
  <c r="BL847" i="2"/>
  <c r="BK847" i="2"/>
  <c r="BJ847" i="2"/>
  <c r="BI847" i="2"/>
  <c r="BH847" i="2"/>
  <c r="BG847" i="2"/>
  <c r="BE847" i="2"/>
  <c r="BD847" i="2"/>
  <c r="BC847" i="2"/>
  <c r="BB847" i="2"/>
  <c r="BA847" i="2"/>
  <c r="AZ847" i="2"/>
  <c r="AY847" i="2"/>
  <c r="AW847" i="2"/>
  <c r="AV847" i="2"/>
  <c r="AU847" i="2"/>
  <c r="AT847" i="2"/>
  <c r="AS847" i="2"/>
  <c r="AR847" i="2"/>
  <c r="AQ847" i="2"/>
  <c r="AO847" i="2"/>
  <c r="AN847" i="2"/>
  <c r="AM847" i="2"/>
  <c r="AL847" i="2"/>
  <c r="AK847" i="2"/>
  <c r="AJ847" i="2"/>
  <c r="AI847" i="2"/>
  <c r="AG847" i="2"/>
  <c r="AF847" i="2"/>
  <c r="AE847" i="2"/>
  <c r="AD847" i="2"/>
  <c r="AC847" i="2"/>
  <c r="AB847" i="2"/>
  <c r="AA847" i="2"/>
  <c r="W847" i="2"/>
  <c r="DO846" i="2"/>
  <c r="DN846" i="2"/>
  <c r="DM846" i="2"/>
  <c r="DL846" i="2"/>
  <c r="DK846" i="2"/>
  <c r="DI846" i="2"/>
  <c r="DH846" i="2"/>
  <c r="DG846" i="2"/>
  <c r="DF846" i="2"/>
  <c r="DE846" i="2"/>
  <c r="DC846" i="2"/>
  <c r="DB846" i="2"/>
  <c r="DA846" i="2"/>
  <c r="CZ846" i="2"/>
  <c r="CY846" i="2"/>
  <c r="CW846" i="2"/>
  <c r="CV846" i="2"/>
  <c r="CU846" i="2"/>
  <c r="CT846" i="2"/>
  <c r="CS846" i="2"/>
  <c r="CQ846" i="2"/>
  <c r="CP846" i="2"/>
  <c r="CO846" i="2"/>
  <c r="CN846" i="2"/>
  <c r="CM846" i="2"/>
  <c r="CK846" i="2"/>
  <c r="CJ846" i="2"/>
  <c r="CI846" i="2"/>
  <c r="CH846" i="2"/>
  <c r="CG846" i="2"/>
  <c r="CE846" i="2"/>
  <c r="CD846" i="2"/>
  <c r="CC846" i="2"/>
  <c r="CB846" i="2"/>
  <c r="CA846" i="2"/>
  <c r="BY846" i="2"/>
  <c r="BX846" i="2"/>
  <c r="BW846" i="2"/>
  <c r="BV846" i="2"/>
  <c r="BU846" i="2"/>
  <c r="BS846" i="2"/>
  <c r="BR846" i="2"/>
  <c r="BQ846" i="2"/>
  <c r="BP846" i="2"/>
  <c r="BO846" i="2"/>
  <c r="BM846" i="2"/>
  <c r="BL846" i="2"/>
  <c r="BK846" i="2"/>
  <c r="BJ846" i="2"/>
  <c r="BI846" i="2"/>
  <c r="BH846" i="2"/>
  <c r="BG846" i="2"/>
  <c r="BE846" i="2"/>
  <c r="BD846" i="2"/>
  <c r="BC846" i="2"/>
  <c r="BB846" i="2"/>
  <c r="BA846" i="2"/>
  <c r="AZ846" i="2"/>
  <c r="AY846" i="2"/>
  <c r="AW846" i="2"/>
  <c r="AV846" i="2"/>
  <c r="AU846" i="2"/>
  <c r="AT846" i="2"/>
  <c r="AS846" i="2"/>
  <c r="AR846" i="2"/>
  <c r="AQ846" i="2"/>
  <c r="AO846" i="2"/>
  <c r="AN846" i="2"/>
  <c r="AM846" i="2"/>
  <c r="AL846" i="2"/>
  <c r="AK846" i="2"/>
  <c r="AJ846" i="2"/>
  <c r="AI846" i="2"/>
  <c r="AG846" i="2"/>
  <c r="AF846" i="2"/>
  <c r="AE846" i="2"/>
  <c r="AD846" i="2"/>
  <c r="AC846" i="2"/>
  <c r="AB846" i="2"/>
  <c r="AA846" i="2"/>
  <c r="W846" i="2"/>
  <c r="DO845" i="2"/>
  <c r="DN845" i="2"/>
  <c r="DM845" i="2"/>
  <c r="DL845" i="2"/>
  <c r="DK845" i="2"/>
  <c r="DI845" i="2"/>
  <c r="DH845" i="2"/>
  <c r="DG845" i="2"/>
  <c r="DF845" i="2"/>
  <c r="DE845" i="2"/>
  <c r="DC845" i="2"/>
  <c r="DB845" i="2"/>
  <c r="DA845" i="2"/>
  <c r="CZ845" i="2"/>
  <c r="CY845" i="2"/>
  <c r="CW845" i="2"/>
  <c r="CV845" i="2"/>
  <c r="CU845" i="2"/>
  <c r="CT845" i="2"/>
  <c r="CS845" i="2"/>
  <c r="CQ845" i="2"/>
  <c r="CP845" i="2"/>
  <c r="CO845" i="2"/>
  <c r="CN845" i="2"/>
  <c r="CM845" i="2"/>
  <c r="CK845" i="2"/>
  <c r="CJ845" i="2"/>
  <c r="CI845" i="2"/>
  <c r="CH845" i="2"/>
  <c r="CG845" i="2"/>
  <c r="CE845" i="2"/>
  <c r="CD845" i="2"/>
  <c r="CC845" i="2"/>
  <c r="CB845" i="2"/>
  <c r="CA845" i="2"/>
  <c r="BY845" i="2"/>
  <c r="BX845" i="2"/>
  <c r="BW845" i="2"/>
  <c r="BV845" i="2"/>
  <c r="BU845" i="2"/>
  <c r="BS845" i="2"/>
  <c r="BR845" i="2"/>
  <c r="BQ845" i="2"/>
  <c r="BP845" i="2"/>
  <c r="BO845" i="2"/>
  <c r="BM845" i="2"/>
  <c r="BL845" i="2"/>
  <c r="BK845" i="2"/>
  <c r="BJ845" i="2"/>
  <c r="BI845" i="2"/>
  <c r="BH845" i="2"/>
  <c r="BG845" i="2"/>
  <c r="BE845" i="2"/>
  <c r="BD845" i="2"/>
  <c r="BC845" i="2"/>
  <c r="BB845" i="2"/>
  <c r="BA845" i="2"/>
  <c r="AZ845" i="2"/>
  <c r="AY845" i="2"/>
  <c r="AW845" i="2"/>
  <c r="AV845" i="2"/>
  <c r="AU845" i="2"/>
  <c r="AT845" i="2"/>
  <c r="AS845" i="2"/>
  <c r="AR845" i="2"/>
  <c r="AQ845" i="2"/>
  <c r="AO845" i="2"/>
  <c r="AN845" i="2"/>
  <c r="AM845" i="2"/>
  <c r="AL845" i="2"/>
  <c r="AK845" i="2"/>
  <c r="AJ845" i="2"/>
  <c r="AI845" i="2"/>
  <c r="AG845" i="2"/>
  <c r="AF845" i="2"/>
  <c r="AE845" i="2"/>
  <c r="AD845" i="2"/>
  <c r="AC845" i="2"/>
  <c r="AB845" i="2"/>
  <c r="AA845" i="2"/>
  <c r="W845" i="2"/>
  <c r="DO844" i="2"/>
  <c r="DI844" i="2"/>
  <c r="DC844" i="2"/>
  <c r="CW844" i="2"/>
  <c r="CQ844" i="2"/>
  <c r="CK844" i="2"/>
  <c r="CE844" i="2"/>
  <c r="CD844" i="2"/>
  <c r="CC844" i="2"/>
  <c r="CB844" i="2"/>
  <c r="CA844" i="2"/>
  <c r="BY844" i="2"/>
  <c r="BS844" i="2"/>
  <c r="BM844" i="2"/>
  <c r="BL844" i="2"/>
  <c r="BK844" i="2"/>
  <c r="BJ844" i="2"/>
  <c r="BI844" i="2"/>
  <c r="BH844" i="2"/>
  <c r="BG844" i="2"/>
  <c r="BE844" i="2"/>
  <c r="BD844" i="2"/>
  <c r="BC844" i="2"/>
  <c r="BB844" i="2"/>
  <c r="BA844" i="2"/>
  <c r="AZ844" i="2"/>
  <c r="AY844" i="2"/>
  <c r="AW844" i="2"/>
  <c r="AV844" i="2"/>
  <c r="AU844" i="2"/>
  <c r="AT844" i="2"/>
  <c r="AS844" i="2"/>
  <c r="AR844" i="2"/>
  <c r="AQ844" i="2"/>
  <c r="AO844" i="2"/>
  <c r="AN844" i="2"/>
  <c r="AM844" i="2"/>
  <c r="AL844" i="2"/>
  <c r="AK844" i="2"/>
  <c r="AJ844" i="2"/>
  <c r="AI844" i="2"/>
  <c r="AG844" i="2"/>
  <c r="W844" i="2"/>
  <c r="DO843" i="2"/>
  <c r="DI843" i="2"/>
  <c r="DC843" i="2"/>
  <c r="CW843" i="2"/>
  <c r="CQ843" i="2"/>
  <c r="CK843" i="2"/>
  <c r="CE843" i="2"/>
  <c r="CD843" i="2"/>
  <c r="CC843" i="2"/>
  <c r="CB843" i="2"/>
  <c r="CA843" i="2"/>
  <c r="BY843" i="2"/>
  <c r="BS843" i="2"/>
  <c r="DR10" i="2" s="1"/>
  <c r="DU10" i="2" s="1"/>
  <c r="BM843" i="2"/>
  <c r="BL843" i="2"/>
  <c r="BK843" i="2"/>
  <c r="BJ843" i="2"/>
  <c r="BI843" i="2"/>
  <c r="BH843" i="2"/>
  <c r="BG843" i="2"/>
  <c r="BE843" i="2"/>
  <c r="BD843" i="2"/>
  <c r="BC843" i="2"/>
  <c r="BB843" i="2"/>
  <c r="BA843" i="2"/>
  <c r="AZ843" i="2"/>
  <c r="AY843" i="2"/>
  <c r="AW843" i="2"/>
  <c r="AV843" i="2"/>
  <c r="AU843" i="2"/>
  <c r="AT843" i="2"/>
  <c r="AS843" i="2"/>
  <c r="AR843" i="2"/>
  <c r="AQ843" i="2"/>
  <c r="AO843" i="2"/>
  <c r="AN843" i="2"/>
  <c r="AM843" i="2"/>
  <c r="AL843" i="2"/>
  <c r="AK843" i="2"/>
  <c r="AJ843" i="2"/>
  <c r="AI843" i="2"/>
  <c r="AG843" i="2"/>
  <c r="W843" i="2"/>
  <c r="DO842" i="2"/>
  <c r="DN842" i="2"/>
  <c r="DM842" i="2"/>
  <c r="DL842" i="2"/>
  <c r="DK842" i="2"/>
  <c r="DI842" i="2"/>
  <c r="DH842" i="2"/>
  <c r="DG842" i="2"/>
  <c r="DF842" i="2"/>
  <c r="DE842" i="2"/>
  <c r="DC842" i="2"/>
  <c r="DB842" i="2"/>
  <c r="DA842" i="2"/>
  <c r="CZ842" i="2"/>
  <c r="CY842" i="2"/>
  <c r="CW842" i="2"/>
  <c r="CV842" i="2"/>
  <c r="CU842" i="2"/>
  <c r="CT842" i="2"/>
  <c r="CS842" i="2"/>
  <c r="CQ842" i="2"/>
  <c r="CP842" i="2"/>
  <c r="CO842" i="2"/>
  <c r="CN842" i="2"/>
  <c r="CM842" i="2"/>
  <c r="CK842" i="2"/>
  <c r="CJ842" i="2"/>
  <c r="CI842" i="2"/>
  <c r="CH842" i="2"/>
  <c r="CG842" i="2"/>
  <c r="CE842" i="2"/>
  <c r="CD842" i="2"/>
  <c r="CC842" i="2"/>
  <c r="CB842" i="2"/>
  <c r="CA842" i="2"/>
  <c r="BY842" i="2"/>
  <c r="BX842" i="2"/>
  <c r="BW842" i="2"/>
  <c r="BV842" i="2"/>
  <c r="BU842" i="2"/>
  <c r="BS842" i="2"/>
  <c r="BR842" i="2"/>
  <c r="BQ842" i="2"/>
  <c r="BP842" i="2"/>
  <c r="BO842" i="2"/>
  <c r="BM842" i="2"/>
  <c r="BL842" i="2"/>
  <c r="BK842" i="2"/>
  <c r="BJ842" i="2"/>
  <c r="BI842" i="2"/>
  <c r="BH842" i="2"/>
  <c r="BG842" i="2"/>
  <c r="BE842" i="2"/>
  <c r="BD842" i="2"/>
  <c r="BC842" i="2"/>
  <c r="BB842" i="2"/>
  <c r="BA842" i="2"/>
  <c r="AZ842" i="2"/>
  <c r="AY842" i="2"/>
  <c r="AW842" i="2"/>
  <c r="AV842" i="2"/>
  <c r="AU842" i="2"/>
  <c r="AT842" i="2"/>
  <c r="AS842" i="2"/>
  <c r="AR842" i="2"/>
  <c r="AQ842" i="2"/>
  <c r="AO842" i="2"/>
  <c r="AN842" i="2"/>
  <c r="AM842" i="2"/>
  <c r="AL842" i="2"/>
  <c r="AK842" i="2"/>
  <c r="AJ842" i="2"/>
  <c r="AI842" i="2"/>
  <c r="AG842" i="2"/>
  <c r="AF842" i="2"/>
  <c r="AE842" i="2"/>
  <c r="AD842" i="2"/>
  <c r="AC842" i="2"/>
  <c r="AB842" i="2"/>
  <c r="AA842" i="2"/>
  <c r="W842" i="2"/>
  <c r="DO841" i="2"/>
  <c r="DN841" i="2"/>
  <c r="DM841" i="2"/>
  <c r="DL841" i="2"/>
  <c r="DK841" i="2"/>
  <c r="DI841" i="2"/>
  <c r="DH841" i="2"/>
  <c r="DG841" i="2"/>
  <c r="DF841" i="2"/>
  <c r="DE841" i="2"/>
  <c r="DC841" i="2"/>
  <c r="DB841" i="2"/>
  <c r="DA841" i="2"/>
  <c r="CZ841" i="2"/>
  <c r="CY841" i="2"/>
  <c r="CW841" i="2"/>
  <c r="CV841" i="2"/>
  <c r="CU841" i="2"/>
  <c r="CT841" i="2"/>
  <c r="CS841" i="2"/>
  <c r="CQ841" i="2"/>
  <c r="CP841" i="2"/>
  <c r="CO841" i="2"/>
  <c r="CN841" i="2"/>
  <c r="CM841" i="2"/>
  <c r="CK841" i="2"/>
  <c r="CJ841" i="2"/>
  <c r="CI841" i="2"/>
  <c r="CH841" i="2"/>
  <c r="CG841" i="2"/>
  <c r="CE841" i="2"/>
  <c r="CD841" i="2"/>
  <c r="CC841" i="2"/>
  <c r="CB841" i="2"/>
  <c r="CA841" i="2"/>
  <c r="BY841" i="2"/>
  <c r="BX841" i="2"/>
  <c r="BW841" i="2"/>
  <c r="BV841" i="2"/>
  <c r="BU841" i="2"/>
  <c r="BS841" i="2"/>
  <c r="BR841" i="2"/>
  <c r="BQ841" i="2"/>
  <c r="BP841" i="2"/>
  <c r="BO841" i="2"/>
  <c r="BM841" i="2"/>
  <c r="BL841" i="2"/>
  <c r="BK841" i="2"/>
  <c r="BJ841" i="2"/>
  <c r="BI841" i="2"/>
  <c r="BH841" i="2"/>
  <c r="BG841" i="2"/>
  <c r="BE841" i="2"/>
  <c r="BD841" i="2"/>
  <c r="BC841" i="2"/>
  <c r="BB841" i="2"/>
  <c r="BA841" i="2"/>
  <c r="AZ841" i="2"/>
  <c r="AY841" i="2"/>
  <c r="AW841" i="2"/>
  <c r="AV841" i="2"/>
  <c r="AU841" i="2"/>
  <c r="AT841" i="2"/>
  <c r="AS841" i="2"/>
  <c r="AR841" i="2"/>
  <c r="AQ841" i="2"/>
  <c r="AO841" i="2"/>
  <c r="AN841" i="2"/>
  <c r="AM841" i="2"/>
  <c r="AL841" i="2"/>
  <c r="AK841" i="2"/>
  <c r="AJ841" i="2"/>
  <c r="AI841" i="2"/>
  <c r="AG841" i="2"/>
  <c r="AF841" i="2"/>
  <c r="AE841" i="2"/>
  <c r="AD841" i="2"/>
  <c r="AC841" i="2"/>
  <c r="AB841" i="2"/>
  <c r="AA841" i="2"/>
  <c r="W841" i="2"/>
  <c r="DO840" i="2"/>
  <c r="DN840" i="2"/>
  <c r="DM840" i="2"/>
  <c r="DL840" i="2"/>
  <c r="DK840" i="2"/>
  <c r="DI840" i="2"/>
  <c r="DH840" i="2"/>
  <c r="DG840" i="2"/>
  <c r="DF840" i="2"/>
  <c r="DE840" i="2"/>
  <c r="DC840" i="2"/>
  <c r="DB840" i="2"/>
  <c r="DA840" i="2"/>
  <c r="CZ840" i="2"/>
  <c r="CY840" i="2"/>
  <c r="CW840" i="2"/>
  <c r="CV840" i="2"/>
  <c r="CU840" i="2"/>
  <c r="CT840" i="2"/>
  <c r="CS840" i="2"/>
  <c r="CQ840" i="2"/>
  <c r="CP840" i="2"/>
  <c r="CO840" i="2"/>
  <c r="CN840" i="2"/>
  <c r="CM840" i="2"/>
  <c r="CK840" i="2"/>
  <c r="CJ840" i="2"/>
  <c r="CI840" i="2"/>
  <c r="CH840" i="2"/>
  <c r="CG840" i="2"/>
  <c r="CE840" i="2"/>
  <c r="CD840" i="2"/>
  <c r="CC840" i="2"/>
  <c r="CB840" i="2"/>
  <c r="CA840" i="2"/>
  <c r="BY840" i="2"/>
  <c r="BX840" i="2"/>
  <c r="BW840" i="2"/>
  <c r="BV840" i="2"/>
  <c r="BU840" i="2"/>
  <c r="BS840" i="2"/>
  <c r="BR840" i="2"/>
  <c r="BQ840" i="2"/>
  <c r="BP840" i="2"/>
  <c r="BO840" i="2"/>
  <c r="BM840" i="2"/>
  <c r="BL840" i="2"/>
  <c r="BK840" i="2"/>
  <c r="BJ840" i="2"/>
  <c r="BI840" i="2"/>
  <c r="BH840" i="2"/>
  <c r="BG840" i="2"/>
  <c r="BE840" i="2"/>
  <c r="BD840" i="2"/>
  <c r="BC840" i="2"/>
  <c r="BB840" i="2"/>
  <c r="BA840" i="2"/>
  <c r="AZ840" i="2"/>
  <c r="AY840" i="2"/>
  <c r="AW840" i="2"/>
  <c r="AV840" i="2"/>
  <c r="AU840" i="2"/>
  <c r="AT840" i="2"/>
  <c r="AS840" i="2"/>
  <c r="AR840" i="2"/>
  <c r="AQ840" i="2"/>
  <c r="AO840" i="2"/>
  <c r="AN840" i="2"/>
  <c r="AM840" i="2"/>
  <c r="AL840" i="2"/>
  <c r="AK840" i="2"/>
  <c r="AJ840" i="2"/>
  <c r="AI840" i="2"/>
  <c r="AG840" i="2"/>
  <c r="AF840" i="2"/>
  <c r="AE840" i="2"/>
  <c r="AD840" i="2"/>
  <c r="AC840" i="2"/>
  <c r="AB840" i="2"/>
  <c r="AA840" i="2"/>
  <c r="W840" i="2"/>
  <c r="DO839" i="2"/>
  <c r="DN839" i="2"/>
  <c r="DM839" i="2"/>
  <c r="DL839" i="2"/>
  <c r="DK839" i="2"/>
  <c r="DI839" i="2"/>
  <c r="DH839" i="2"/>
  <c r="DG839" i="2"/>
  <c r="DF839" i="2"/>
  <c r="DE839" i="2"/>
  <c r="DC839" i="2"/>
  <c r="DB839" i="2"/>
  <c r="DA839" i="2"/>
  <c r="CZ839" i="2"/>
  <c r="CY839" i="2"/>
  <c r="CW839" i="2"/>
  <c r="CV839" i="2"/>
  <c r="CU839" i="2"/>
  <c r="CT839" i="2"/>
  <c r="CS839" i="2"/>
  <c r="CQ839" i="2"/>
  <c r="CP839" i="2"/>
  <c r="CO839" i="2"/>
  <c r="CN839" i="2"/>
  <c r="CM839" i="2"/>
  <c r="CK839" i="2"/>
  <c r="CJ839" i="2"/>
  <c r="CI839" i="2"/>
  <c r="CH839" i="2"/>
  <c r="CG839" i="2"/>
  <c r="CE839" i="2"/>
  <c r="CD839" i="2"/>
  <c r="CC839" i="2"/>
  <c r="CB839" i="2"/>
  <c r="CA839" i="2"/>
  <c r="BY839" i="2"/>
  <c r="BX839" i="2"/>
  <c r="BW839" i="2"/>
  <c r="BV839" i="2"/>
  <c r="BU839" i="2"/>
  <c r="BS839" i="2"/>
  <c r="BR839" i="2"/>
  <c r="BQ839" i="2"/>
  <c r="BP839" i="2"/>
  <c r="BO839" i="2"/>
  <c r="BM839" i="2"/>
  <c r="BL839" i="2"/>
  <c r="BK839" i="2"/>
  <c r="BJ839" i="2"/>
  <c r="BI839" i="2"/>
  <c r="BH839" i="2"/>
  <c r="BG839" i="2"/>
  <c r="BE839" i="2"/>
  <c r="BD839" i="2"/>
  <c r="BC839" i="2"/>
  <c r="BB839" i="2"/>
  <c r="BA839" i="2"/>
  <c r="AZ839" i="2"/>
  <c r="AY839" i="2"/>
  <c r="AW839" i="2"/>
  <c r="AV839" i="2"/>
  <c r="AU839" i="2"/>
  <c r="AT839" i="2"/>
  <c r="AS839" i="2"/>
  <c r="AR839" i="2"/>
  <c r="AQ839" i="2"/>
  <c r="AO839" i="2"/>
  <c r="AN839" i="2"/>
  <c r="AM839" i="2"/>
  <c r="AL839" i="2"/>
  <c r="AK839" i="2"/>
  <c r="AJ839" i="2"/>
  <c r="AI839" i="2"/>
  <c r="AG839" i="2"/>
  <c r="AF839" i="2"/>
  <c r="AE839" i="2"/>
  <c r="AD839" i="2"/>
  <c r="AC839" i="2"/>
  <c r="AB839" i="2"/>
  <c r="AA839" i="2"/>
  <c r="W839" i="2"/>
  <c r="DO838" i="2"/>
  <c r="DI838" i="2"/>
  <c r="DC838" i="2"/>
  <c r="CW838" i="2"/>
  <c r="CQ838" i="2"/>
  <c r="CK838" i="2"/>
  <c r="CE838" i="2"/>
  <c r="CD838" i="2"/>
  <c r="CC838" i="2"/>
  <c r="CB838" i="2"/>
  <c r="CA838" i="2"/>
  <c r="BY838" i="2"/>
  <c r="BS838" i="2"/>
  <c r="BM838" i="2"/>
  <c r="BL838" i="2"/>
  <c r="BK838" i="2"/>
  <c r="BJ838" i="2"/>
  <c r="BI838" i="2"/>
  <c r="BH838" i="2"/>
  <c r="BG838" i="2"/>
  <c r="BE838" i="2"/>
  <c r="BD838" i="2"/>
  <c r="BC838" i="2"/>
  <c r="BB838" i="2"/>
  <c r="BA838" i="2"/>
  <c r="AZ838" i="2"/>
  <c r="AY838" i="2"/>
  <c r="AW838" i="2"/>
  <c r="AV838" i="2"/>
  <c r="AU838" i="2"/>
  <c r="AT838" i="2"/>
  <c r="AS838" i="2"/>
  <c r="AR838" i="2"/>
  <c r="AQ838" i="2"/>
  <c r="AO838" i="2"/>
  <c r="AN838" i="2"/>
  <c r="AM838" i="2"/>
  <c r="AL838" i="2"/>
  <c r="AK838" i="2"/>
  <c r="AJ838" i="2"/>
  <c r="AI838" i="2"/>
  <c r="AG838" i="2"/>
  <c r="W838" i="2"/>
  <c r="DO837" i="2"/>
  <c r="DI837" i="2"/>
  <c r="DC837" i="2"/>
  <c r="CW837" i="2"/>
  <c r="CQ837" i="2"/>
  <c r="CK837" i="2"/>
  <c r="CE837" i="2"/>
  <c r="CD837" i="2"/>
  <c r="CC837" i="2"/>
  <c r="CB837" i="2"/>
  <c r="CA837" i="2"/>
  <c r="BY837" i="2"/>
  <c r="DS20" i="2" s="1"/>
  <c r="BS837" i="2"/>
  <c r="BM837" i="2"/>
  <c r="BL837" i="2"/>
  <c r="BK837" i="2"/>
  <c r="BJ837" i="2"/>
  <c r="BI837" i="2"/>
  <c r="BH837" i="2"/>
  <c r="BG837" i="2"/>
  <c r="BE837" i="2"/>
  <c r="BD837" i="2"/>
  <c r="BC837" i="2"/>
  <c r="BB837" i="2"/>
  <c r="BA837" i="2"/>
  <c r="AZ837" i="2"/>
  <c r="AY837" i="2"/>
  <c r="AW837" i="2"/>
  <c r="AV837" i="2"/>
  <c r="AU837" i="2"/>
  <c r="AT837" i="2"/>
  <c r="AS837" i="2"/>
  <c r="AR837" i="2"/>
  <c r="AQ837" i="2"/>
  <c r="AO837" i="2"/>
  <c r="AN837" i="2"/>
  <c r="AM837" i="2"/>
  <c r="AL837" i="2"/>
  <c r="AK837" i="2"/>
  <c r="AJ837" i="2"/>
  <c r="AI837" i="2"/>
  <c r="AG837" i="2"/>
  <c r="W837" i="2"/>
  <c r="DO836" i="2"/>
  <c r="DN836" i="2"/>
  <c r="DM836" i="2"/>
  <c r="DL836" i="2"/>
  <c r="DK836" i="2"/>
  <c r="DI836" i="2"/>
  <c r="DH836" i="2"/>
  <c r="DG836" i="2"/>
  <c r="DF836" i="2"/>
  <c r="DE836" i="2"/>
  <c r="DC836" i="2"/>
  <c r="DB836" i="2"/>
  <c r="DA836" i="2"/>
  <c r="CZ836" i="2"/>
  <c r="CY836" i="2"/>
  <c r="CW836" i="2"/>
  <c r="CV836" i="2"/>
  <c r="CU836" i="2"/>
  <c r="CT836" i="2"/>
  <c r="CS836" i="2"/>
  <c r="CQ836" i="2"/>
  <c r="CP836" i="2"/>
  <c r="CO836" i="2"/>
  <c r="CN836" i="2"/>
  <c r="CM836" i="2"/>
  <c r="CK836" i="2"/>
  <c r="CJ836" i="2"/>
  <c r="CI836" i="2"/>
  <c r="CH836" i="2"/>
  <c r="CG836" i="2"/>
  <c r="CE836" i="2"/>
  <c r="CD836" i="2"/>
  <c r="CC836" i="2"/>
  <c r="CB836" i="2"/>
  <c r="CA836" i="2"/>
  <c r="BY836" i="2"/>
  <c r="BX836" i="2"/>
  <c r="BW836" i="2"/>
  <c r="BV836" i="2"/>
  <c r="BU836" i="2"/>
  <c r="BS836" i="2"/>
  <c r="BR836" i="2"/>
  <c r="BQ836" i="2"/>
  <c r="BP836" i="2"/>
  <c r="BO836" i="2"/>
  <c r="BM836" i="2"/>
  <c r="BL836" i="2"/>
  <c r="BK836" i="2"/>
  <c r="BJ836" i="2"/>
  <c r="BI836" i="2"/>
  <c r="BH836" i="2"/>
  <c r="BG836" i="2"/>
  <c r="BE836" i="2"/>
  <c r="BD836" i="2"/>
  <c r="BC836" i="2"/>
  <c r="BB836" i="2"/>
  <c r="BA836" i="2"/>
  <c r="AZ836" i="2"/>
  <c r="AY836" i="2"/>
  <c r="AW836" i="2"/>
  <c r="AV836" i="2"/>
  <c r="AU836" i="2"/>
  <c r="AT836" i="2"/>
  <c r="AS836" i="2"/>
  <c r="AR836" i="2"/>
  <c r="AQ836" i="2"/>
  <c r="AO836" i="2"/>
  <c r="AN836" i="2"/>
  <c r="AM836" i="2"/>
  <c r="AL836" i="2"/>
  <c r="AK836" i="2"/>
  <c r="AJ836" i="2"/>
  <c r="AI836" i="2"/>
  <c r="AG836" i="2"/>
  <c r="AF836" i="2"/>
  <c r="AE836" i="2"/>
  <c r="AD836" i="2"/>
  <c r="AC836" i="2"/>
  <c r="AB836" i="2"/>
  <c r="AA836" i="2"/>
  <c r="W836" i="2"/>
  <c r="DO835" i="2"/>
  <c r="DN835" i="2"/>
  <c r="DM835" i="2"/>
  <c r="DL835" i="2"/>
  <c r="DK835" i="2"/>
  <c r="DI835" i="2"/>
  <c r="DH835" i="2"/>
  <c r="DG835" i="2"/>
  <c r="DF835" i="2"/>
  <c r="DE835" i="2"/>
  <c r="DC835" i="2"/>
  <c r="DB835" i="2"/>
  <c r="DA835" i="2"/>
  <c r="CZ835" i="2"/>
  <c r="CY835" i="2"/>
  <c r="CW835" i="2"/>
  <c r="CV835" i="2"/>
  <c r="CU835" i="2"/>
  <c r="CT835" i="2"/>
  <c r="CS835" i="2"/>
  <c r="CQ835" i="2"/>
  <c r="CP835" i="2"/>
  <c r="CO835" i="2"/>
  <c r="CN835" i="2"/>
  <c r="CM835" i="2"/>
  <c r="CK835" i="2"/>
  <c r="CJ835" i="2"/>
  <c r="CI835" i="2"/>
  <c r="CH835" i="2"/>
  <c r="CG835" i="2"/>
  <c r="CE835" i="2"/>
  <c r="CD835" i="2"/>
  <c r="CC835" i="2"/>
  <c r="CB835" i="2"/>
  <c r="CA835" i="2"/>
  <c r="BY835" i="2"/>
  <c r="BX835" i="2"/>
  <c r="BW835" i="2"/>
  <c r="BV835" i="2"/>
  <c r="BU835" i="2"/>
  <c r="BS835" i="2"/>
  <c r="BR835" i="2"/>
  <c r="BQ835" i="2"/>
  <c r="BP835" i="2"/>
  <c r="BO835" i="2"/>
  <c r="BM835" i="2"/>
  <c r="BL835" i="2"/>
  <c r="BK835" i="2"/>
  <c r="BJ835" i="2"/>
  <c r="BI835" i="2"/>
  <c r="BH835" i="2"/>
  <c r="BG835" i="2"/>
  <c r="BE835" i="2"/>
  <c r="BD835" i="2"/>
  <c r="BC835" i="2"/>
  <c r="BB835" i="2"/>
  <c r="BA835" i="2"/>
  <c r="AZ835" i="2"/>
  <c r="AY835" i="2"/>
  <c r="AW835" i="2"/>
  <c r="AV835" i="2"/>
  <c r="AU835" i="2"/>
  <c r="AT835" i="2"/>
  <c r="AS835" i="2"/>
  <c r="AR835" i="2"/>
  <c r="AQ835" i="2"/>
  <c r="AO835" i="2"/>
  <c r="AN835" i="2"/>
  <c r="AM835" i="2"/>
  <c r="AL835" i="2"/>
  <c r="AK835" i="2"/>
  <c r="AJ835" i="2"/>
  <c r="AI835" i="2"/>
  <c r="AG835" i="2"/>
  <c r="AF835" i="2"/>
  <c r="AE835" i="2"/>
  <c r="AD835" i="2"/>
  <c r="AC835" i="2"/>
  <c r="AB835" i="2"/>
  <c r="AA835" i="2"/>
  <c r="W835" i="2"/>
  <c r="DO834" i="2"/>
  <c r="DN834" i="2"/>
  <c r="DM834" i="2"/>
  <c r="DL834" i="2"/>
  <c r="DK834" i="2"/>
  <c r="DI834" i="2"/>
  <c r="DH834" i="2"/>
  <c r="DG834" i="2"/>
  <c r="DF834" i="2"/>
  <c r="DE834" i="2"/>
  <c r="DC834" i="2"/>
  <c r="DB834" i="2"/>
  <c r="DA834" i="2"/>
  <c r="CZ834" i="2"/>
  <c r="CY834" i="2"/>
  <c r="CW834" i="2"/>
  <c r="CV834" i="2"/>
  <c r="CU834" i="2"/>
  <c r="CT834" i="2"/>
  <c r="CS834" i="2"/>
  <c r="CQ834" i="2"/>
  <c r="CP834" i="2"/>
  <c r="CO834" i="2"/>
  <c r="CN834" i="2"/>
  <c r="CM834" i="2"/>
  <c r="CK834" i="2"/>
  <c r="CJ834" i="2"/>
  <c r="CI834" i="2"/>
  <c r="CH834" i="2"/>
  <c r="CG834" i="2"/>
  <c r="CE834" i="2"/>
  <c r="CD834" i="2"/>
  <c r="CC834" i="2"/>
  <c r="CB834" i="2"/>
  <c r="CA834" i="2"/>
  <c r="BY834" i="2"/>
  <c r="BX834" i="2"/>
  <c r="BW834" i="2"/>
  <c r="BV834" i="2"/>
  <c r="BU834" i="2"/>
  <c r="BS834" i="2"/>
  <c r="BR834" i="2"/>
  <c r="BQ834" i="2"/>
  <c r="BP834" i="2"/>
  <c r="BO834" i="2"/>
  <c r="BM834" i="2"/>
  <c r="BL834" i="2"/>
  <c r="BK834" i="2"/>
  <c r="BJ834" i="2"/>
  <c r="BI834" i="2"/>
  <c r="BH834" i="2"/>
  <c r="BG834" i="2"/>
  <c r="BE834" i="2"/>
  <c r="BD834" i="2"/>
  <c r="BC834" i="2"/>
  <c r="BB834" i="2"/>
  <c r="BA834" i="2"/>
  <c r="AZ834" i="2"/>
  <c r="AY834" i="2"/>
  <c r="AW834" i="2"/>
  <c r="AV834" i="2"/>
  <c r="AU834" i="2"/>
  <c r="AT834" i="2"/>
  <c r="AS834" i="2"/>
  <c r="AR834" i="2"/>
  <c r="AQ834" i="2"/>
  <c r="AO834" i="2"/>
  <c r="AN834" i="2"/>
  <c r="AM834" i="2"/>
  <c r="AL834" i="2"/>
  <c r="AK834" i="2"/>
  <c r="AJ834" i="2"/>
  <c r="AI834" i="2"/>
  <c r="AG834" i="2"/>
  <c r="AF834" i="2"/>
  <c r="AE834" i="2"/>
  <c r="AD834" i="2"/>
  <c r="AC834" i="2"/>
  <c r="AB834" i="2"/>
  <c r="AA834" i="2"/>
  <c r="W834" i="2"/>
  <c r="DO833" i="2"/>
  <c r="DN833" i="2"/>
  <c r="DM833" i="2"/>
  <c r="DL833" i="2"/>
  <c r="DK833" i="2"/>
  <c r="DI833" i="2"/>
  <c r="DH833" i="2"/>
  <c r="DG833" i="2"/>
  <c r="DF833" i="2"/>
  <c r="DE833" i="2"/>
  <c r="DC833" i="2"/>
  <c r="DB833" i="2"/>
  <c r="DA833" i="2"/>
  <c r="CZ833" i="2"/>
  <c r="CY833" i="2"/>
  <c r="CW833" i="2"/>
  <c r="CV833" i="2"/>
  <c r="CU833" i="2"/>
  <c r="CT833" i="2"/>
  <c r="CS833" i="2"/>
  <c r="CQ833" i="2"/>
  <c r="CP833" i="2"/>
  <c r="CO833" i="2"/>
  <c r="CN833" i="2"/>
  <c r="CM833" i="2"/>
  <c r="CK833" i="2"/>
  <c r="CJ833" i="2"/>
  <c r="CI833" i="2"/>
  <c r="CH833" i="2"/>
  <c r="CG833" i="2"/>
  <c r="CE833" i="2"/>
  <c r="CD833" i="2"/>
  <c r="CC833" i="2"/>
  <c r="CB833" i="2"/>
  <c r="CA833" i="2"/>
  <c r="BY833" i="2"/>
  <c r="BX833" i="2"/>
  <c r="BW833" i="2"/>
  <c r="BV833" i="2"/>
  <c r="BU833" i="2"/>
  <c r="BS833" i="2"/>
  <c r="BR833" i="2"/>
  <c r="BQ833" i="2"/>
  <c r="BP833" i="2"/>
  <c r="BO833" i="2"/>
  <c r="BM833" i="2"/>
  <c r="BL833" i="2"/>
  <c r="BK833" i="2"/>
  <c r="BJ833" i="2"/>
  <c r="BI833" i="2"/>
  <c r="BH833" i="2"/>
  <c r="BG833" i="2"/>
  <c r="BE833" i="2"/>
  <c r="BD833" i="2"/>
  <c r="BC833" i="2"/>
  <c r="BB833" i="2"/>
  <c r="BA833" i="2"/>
  <c r="AZ833" i="2"/>
  <c r="AY833" i="2"/>
  <c r="AW833" i="2"/>
  <c r="AV833" i="2"/>
  <c r="AU833" i="2"/>
  <c r="AT833" i="2"/>
  <c r="AS833" i="2"/>
  <c r="AR833" i="2"/>
  <c r="AQ833" i="2"/>
  <c r="AO833" i="2"/>
  <c r="AN833" i="2"/>
  <c r="AM833" i="2"/>
  <c r="AL833" i="2"/>
  <c r="AK833" i="2"/>
  <c r="AJ833" i="2"/>
  <c r="AI833" i="2"/>
  <c r="AG833" i="2"/>
  <c r="AF833" i="2"/>
  <c r="AE833" i="2"/>
  <c r="AD833" i="2"/>
  <c r="AC833" i="2"/>
  <c r="AB833" i="2"/>
  <c r="AA833" i="2"/>
  <c r="W833" i="2"/>
  <c r="DO832" i="2"/>
  <c r="DI832" i="2"/>
  <c r="DC832" i="2"/>
  <c r="CW832" i="2"/>
  <c r="CQ832" i="2"/>
  <c r="CK832" i="2"/>
  <c r="CE832" i="2"/>
  <c r="CD832" i="2"/>
  <c r="CC832" i="2"/>
  <c r="CB832" i="2"/>
  <c r="CA832" i="2"/>
  <c r="BY832" i="2"/>
  <c r="BS832" i="2"/>
  <c r="BM832" i="2"/>
  <c r="BL832" i="2"/>
  <c r="BK832" i="2"/>
  <c r="BJ832" i="2"/>
  <c r="BI832" i="2"/>
  <c r="BH832" i="2"/>
  <c r="BG832" i="2"/>
  <c r="BE832" i="2"/>
  <c r="BD832" i="2"/>
  <c r="BC832" i="2"/>
  <c r="BB832" i="2"/>
  <c r="BA832" i="2"/>
  <c r="AZ832" i="2"/>
  <c r="AY832" i="2"/>
  <c r="AW832" i="2"/>
  <c r="AV832" i="2"/>
  <c r="AU832" i="2"/>
  <c r="AT832" i="2"/>
  <c r="AS832" i="2"/>
  <c r="AR832" i="2"/>
  <c r="AQ832" i="2"/>
  <c r="AO832" i="2"/>
  <c r="AN832" i="2"/>
  <c r="AM832" i="2"/>
  <c r="AL832" i="2"/>
  <c r="AK832" i="2"/>
  <c r="AJ832" i="2"/>
  <c r="AI832" i="2"/>
  <c r="AG832" i="2"/>
  <c r="DO831" i="2"/>
  <c r="DI831" i="2"/>
  <c r="DC831" i="2"/>
  <c r="CW831" i="2"/>
  <c r="CQ831" i="2"/>
  <c r="CK831" i="2"/>
  <c r="CE831" i="2"/>
  <c r="CD831" i="2"/>
  <c r="CC831" i="2"/>
  <c r="CB831" i="2"/>
  <c r="CA831" i="2"/>
  <c r="BY831" i="2"/>
  <c r="BS831" i="2"/>
  <c r="BM831" i="2"/>
  <c r="BL831" i="2"/>
  <c r="BK831" i="2"/>
  <c r="BJ831" i="2"/>
  <c r="BI831" i="2"/>
  <c r="BH831" i="2"/>
  <c r="BG831" i="2"/>
  <c r="BE831" i="2"/>
  <c r="BD831" i="2"/>
  <c r="BC831" i="2"/>
  <c r="BB831" i="2"/>
  <c r="BA831" i="2"/>
  <c r="AZ831" i="2"/>
  <c r="AY831" i="2"/>
  <c r="AW831" i="2"/>
  <c r="AV831" i="2"/>
  <c r="AU831" i="2"/>
  <c r="AT831" i="2"/>
  <c r="AS831" i="2"/>
  <c r="AR831" i="2"/>
  <c r="AQ831" i="2"/>
  <c r="AO831" i="2"/>
  <c r="AN831" i="2"/>
  <c r="AM831" i="2"/>
  <c r="AL831" i="2"/>
  <c r="AK831" i="2"/>
  <c r="AJ831" i="2"/>
  <c r="AI831" i="2"/>
  <c r="AG831" i="2"/>
  <c r="W831" i="2"/>
  <c r="DO830" i="2"/>
  <c r="DN830" i="2"/>
  <c r="DM830" i="2"/>
  <c r="DL830" i="2"/>
  <c r="DK830" i="2"/>
  <c r="DI830" i="2"/>
  <c r="DH830" i="2"/>
  <c r="DG830" i="2"/>
  <c r="DF830" i="2"/>
  <c r="DE830" i="2"/>
  <c r="DC830" i="2"/>
  <c r="DB830" i="2"/>
  <c r="DA830" i="2"/>
  <c r="CZ830" i="2"/>
  <c r="CY830" i="2"/>
  <c r="CW830" i="2"/>
  <c r="CV830" i="2"/>
  <c r="CU830" i="2"/>
  <c r="CT830" i="2"/>
  <c r="CS830" i="2"/>
  <c r="CQ830" i="2"/>
  <c r="CP830" i="2"/>
  <c r="CO830" i="2"/>
  <c r="CN830" i="2"/>
  <c r="CM830" i="2"/>
  <c r="CK830" i="2"/>
  <c r="CJ830" i="2"/>
  <c r="CI830" i="2"/>
  <c r="CH830" i="2"/>
  <c r="CG830" i="2"/>
  <c r="CE830" i="2"/>
  <c r="CD830" i="2"/>
  <c r="CC830" i="2"/>
  <c r="CB830" i="2"/>
  <c r="CA830" i="2"/>
  <c r="BY830" i="2"/>
  <c r="BX830" i="2"/>
  <c r="BW830" i="2"/>
  <c r="BV830" i="2"/>
  <c r="BU830" i="2"/>
  <c r="BS830" i="2"/>
  <c r="BR830" i="2"/>
  <c r="BQ830" i="2"/>
  <c r="BP830" i="2"/>
  <c r="BO830" i="2"/>
  <c r="BM830" i="2"/>
  <c r="BL830" i="2"/>
  <c r="BK830" i="2"/>
  <c r="BJ830" i="2"/>
  <c r="BI830" i="2"/>
  <c r="BH830" i="2"/>
  <c r="BG830" i="2"/>
  <c r="BE830" i="2"/>
  <c r="BD830" i="2"/>
  <c r="BC830" i="2"/>
  <c r="BB830" i="2"/>
  <c r="BA830" i="2"/>
  <c r="AZ830" i="2"/>
  <c r="AY830" i="2"/>
  <c r="AW830" i="2"/>
  <c r="AV830" i="2"/>
  <c r="AU830" i="2"/>
  <c r="AT830" i="2"/>
  <c r="AS830" i="2"/>
  <c r="AR830" i="2"/>
  <c r="AQ830" i="2"/>
  <c r="AO830" i="2"/>
  <c r="AN830" i="2"/>
  <c r="AM830" i="2"/>
  <c r="AL830" i="2"/>
  <c r="AK830" i="2"/>
  <c r="AJ830" i="2"/>
  <c r="AI830" i="2"/>
  <c r="AG830" i="2"/>
  <c r="AF830" i="2"/>
  <c r="AE830" i="2"/>
  <c r="AD830" i="2"/>
  <c r="AC830" i="2"/>
  <c r="AB830" i="2"/>
  <c r="AA830" i="2"/>
  <c r="W830" i="2"/>
  <c r="DO829" i="2"/>
  <c r="DI829" i="2"/>
  <c r="DC829" i="2"/>
  <c r="CW829" i="2"/>
  <c r="CQ829" i="2"/>
  <c r="CK829" i="2"/>
  <c r="CE829" i="2"/>
  <c r="CD829" i="2"/>
  <c r="CC829" i="2"/>
  <c r="CB829" i="2"/>
  <c r="CA829" i="2"/>
  <c r="BY829" i="2"/>
  <c r="BS829" i="2"/>
  <c r="BM829" i="2"/>
  <c r="BL829" i="2"/>
  <c r="BK829" i="2"/>
  <c r="BJ829" i="2"/>
  <c r="BI829" i="2"/>
  <c r="BH829" i="2"/>
  <c r="BG829" i="2"/>
  <c r="BE829" i="2"/>
  <c r="BD829" i="2"/>
  <c r="BC829" i="2"/>
  <c r="BB829" i="2"/>
  <c r="BA829" i="2"/>
  <c r="AZ829" i="2"/>
  <c r="AY829" i="2"/>
  <c r="AW829" i="2"/>
  <c r="AV829" i="2"/>
  <c r="AU829" i="2"/>
  <c r="AT829" i="2"/>
  <c r="AS829" i="2"/>
  <c r="AR829" i="2"/>
  <c r="AQ829" i="2"/>
  <c r="AO829" i="2"/>
  <c r="AN829" i="2"/>
  <c r="AM829" i="2"/>
  <c r="AL829" i="2"/>
  <c r="AK829" i="2"/>
  <c r="AJ829" i="2"/>
  <c r="AI829" i="2"/>
  <c r="AG829" i="2"/>
  <c r="DO828" i="2"/>
  <c r="DI828" i="2"/>
  <c r="DC828" i="2"/>
  <c r="CW828" i="2"/>
  <c r="CQ828" i="2"/>
  <c r="CK828" i="2"/>
  <c r="CE828" i="2"/>
  <c r="CD828" i="2"/>
  <c r="CC828" i="2"/>
  <c r="CB828" i="2"/>
  <c r="CA828" i="2"/>
  <c r="BY828" i="2"/>
  <c r="BS828" i="2"/>
  <c r="BM828" i="2"/>
  <c r="BL828" i="2"/>
  <c r="BK828" i="2"/>
  <c r="BJ828" i="2"/>
  <c r="BI828" i="2"/>
  <c r="BH828" i="2"/>
  <c r="BG828" i="2"/>
  <c r="BE828" i="2"/>
  <c r="BD828" i="2"/>
  <c r="BC828" i="2"/>
  <c r="BB828" i="2"/>
  <c r="BA828" i="2"/>
  <c r="AZ828" i="2"/>
  <c r="AY828" i="2"/>
  <c r="AW828" i="2"/>
  <c r="AV828" i="2"/>
  <c r="AU828" i="2"/>
  <c r="AT828" i="2"/>
  <c r="AS828" i="2"/>
  <c r="AR828" i="2"/>
  <c r="AQ828" i="2"/>
  <c r="AO828" i="2"/>
  <c r="AN828" i="2"/>
  <c r="AM828" i="2"/>
  <c r="AL828" i="2"/>
  <c r="AK828" i="2"/>
  <c r="AJ828" i="2"/>
  <c r="AI828" i="2"/>
  <c r="AG828" i="2"/>
  <c r="W828" i="2"/>
  <c r="DO827" i="2"/>
  <c r="DN827" i="2"/>
  <c r="DM827" i="2"/>
  <c r="DL827" i="2"/>
  <c r="DK827" i="2"/>
  <c r="DI827" i="2"/>
  <c r="DH827" i="2"/>
  <c r="DG827" i="2"/>
  <c r="DF827" i="2"/>
  <c r="DE827" i="2"/>
  <c r="DC827" i="2"/>
  <c r="DB827" i="2"/>
  <c r="DA827" i="2"/>
  <c r="CZ827" i="2"/>
  <c r="CY827" i="2"/>
  <c r="CW827" i="2"/>
  <c r="CV827" i="2"/>
  <c r="CU827" i="2"/>
  <c r="CT827" i="2"/>
  <c r="CS827" i="2"/>
  <c r="CQ827" i="2"/>
  <c r="CP827" i="2"/>
  <c r="CO827" i="2"/>
  <c r="CN827" i="2"/>
  <c r="CM827" i="2"/>
  <c r="CK827" i="2"/>
  <c r="CJ827" i="2"/>
  <c r="CI827" i="2"/>
  <c r="CH827" i="2"/>
  <c r="CG827" i="2"/>
  <c r="CE827" i="2"/>
  <c r="CD827" i="2"/>
  <c r="CC827" i="2"/>
  <c r="CB827" i="2"/>
  <c r="CA827" i="2"/>
  <c r="BY827" i="2"/>
  <c r="BX827" i="2"/>
  <c r="BW827" i="2"/>
  <c r="BV827" i="2"/>
  <c r="BU827" i="2"/>
  <c r="BS827" i="2"/>
  <c r="BR827" i="2"/>
  <c r="BQ827" i="2"/>
  <c r="BP827" i="2"/>
  <c r="BO827" i="2"/>
  <c r="BM827" i="2"/>
  <c r="BL827" i="2"/>
  <c r="BK827" i="2"/>
  <c r="BJ827" i="2"/>
  <c r="BI827" i="2"/>
  <c r="BH827" i="2"/>
  <c r="BG827" i="2"/>
  <c r="BE827" i="2"/>
  <c r="BD827" i="2"/>
  <c r="BC827" i="2"/>
  <c r="BB827" i="2"/>
  <c r="BA827" i="2"/>
  <c r="AZ827" i="2"/>
  <c r="AY827" i="2"/>
  <c r="AW827" i="2"/>
  <c r="AV827" i="2"/>
  <c r="AU827" i="2"/>
  <c r="AT827" i="2"/>
  <c r="AS827" i="2"/>
  <c r="AR827" i="2"/>
  <c r="AQ827" i="2"/>
  <c r="AO827" i="2"/>
  <c r="AN827" i="2"/>
  <c r="AM827" i="2"/>
  <c r="AL827" i="2"/>
  <c r="AK827" i="2"/>
  <c r="AJ827" i="2"/>
  <c r="AI827" i="2"/>
  <c r="AG827" i="2"/>
  <c r="AF827" i="2"/>
  <c r="AE827" i="2"/>
  <c r="AD827" i="2"/>
  <c r="AC827" i="2"/>
  <c r="AB827" i="2"/>
  <c r="AA827" i="2"/>
  <c r="W827" i="2"/>
  <c r="DO826" i="2"/>
  <c r="DN826" i="2"/>
  <c r="DM826" i="2"/>
  <c r="DL826" i="2"/>
  <c r="DK826" i="2"/>
  <c r="DI826" i="2"/>
  <c r="DH826" i="2"/>
  <c r="DG826" i="2"/>
  <c r="DF826" i="2"/>
  <c r="DE826" i="2"/>
  <c r="DC826" i="2"/>
  <c r="DB826" i="2"/>
  <c r="DA826" i="2"/>
  <c r="CZ826" i="2"/>
  <c r="CY826" i="2"/>
  <c r="CW826" i="2"/>
  <c r="CV826" i="2"/>
  <c r="CU826" i="2"/>
  <c r="CT826" i="2"/>
  <c r="CS826" i="2"/>
  <c r="CQ826" i="2"/>
  <c r="CP826" i="2"/>
  <c r="CO826" i="2"/>
  <c r="CN826" i="2"/>
  <c r="CM826" i="2"/>
  <c r="CK826" i="2"/>
  <c r="CJ826" i="2"/>
  <c r="CI826" i="2"/>
  <c r="CH826" i="2"/>
  <c r="CG826" i="2"/>
  <c r="CE826" i="2"/>
  <c r="CD826" i="2"/>
  <c r="CC826" i="2"/>
  <c r="CB826" i="2"/>
  <c r="CA826" i="2"/>
  <c r="BY826" i="2"/>
  <c r="BX826" i="2"/>
  <c r="BW826" i="2"/>
  <c r="BV826" i="2"/>
  <c r="BU826" i="2"/>
  <c r="BS826" i="2"/>
  <c r="BR826" i="2"/>
  <c r="BQ826" i="2"/>
  <c r="BP826" i="2"/>
  <c r="BO826" i="2"/>
  <c r="BM826" i="2"/>
  <c r="BL826" i="2"/>
  <c r="BK826" i="2"/>
  <c r="BJ826" i="2"/>
  <c r="BI826" i="2"/>
  <c r="BH826" i="2"/>
  <c r="BG826" i="2"/>
  <c r="BE826" i="2"/>
  <c r="BD826" i="2"/>
  <c r="BC826" i="2"/>
  <c r="BB826" i="2"/>
  <c r="BA826" i="2"/>
  <c r="AZ826" i="2"/>
  <c r="AY826" i="2"/>
  <c r="AW826" i="2"/>
  <c r="AV826" i="2"/>
  <c r="AU826" i="2"/>
  <c r="AT826" i="2"/>
  <c r="AS826" i="2"/>
  <c r="AR826" i="2"/>
  <c r="AQ826" i="2"/>
  <c r="AO826" i="2"/>
  <c r="AN826" i="2"/>
  <c r="AM826" i="2"/>
  <c r="AL826" i="2"/>
  <c r="AK826" i="2"/>
  <c r="AJ826" i="2"/>
  <c r="AI826" i="2"/>
  <c r="AG826" i="2"/>
  <c r="AF826" i="2"/>
  <c r="AE826" i="2"/>
  <c r="AD826" i="2"/>
  <c r="AC826" i="2"/>
  <c r="AB826" i="2"/>
  <c r="AA826" i="2"/>
  <c r="W826" i="2"/>
  <c r="DO825" i="2"/>
  <c r="DI825" i="2"/>
  <c r="DC825" i="2"/>
  <c r="CW825" i="2"/>
  <c r="CQ825" i="2"/>
  <c r="CK825" i="2"/>
  <c r="CE825" i="2"/>
  <c r="CD825" i="2"/>
  <c r="CC825" i="2"/>
  <c r="CB825" i="2"/>
  <c r="CA825" i="2"/>
  <c r="BY825" i="2"/>
  <c r="BS825" i="2"/>
  <c r="BM825" i="2"/>
  <c r="BL825" i="2"/>
  <c r="BK825" i="2"/>
  <c r="BJ825" i="2"/>
  <c r="BI825" i="2"/>
  <c r="BH825" i="2"/>
  <c r="BG825" i="2"/>
  <c r="BE825" i="2"/>
  <c r="BD825" i="2"/>
  <c r="BC825" i="2"/>
  <c r="BB825" i="2"/>
  <c r="BA825" i="2"/>
  <c r="AZ825" i="2"/>
  <c r="AY825" i="2"/>
  <c r="AW825" i="2"/>
  <c r="AV825" i="2"/>
  <c r="AU825" i="2"/>
  <c r="AT825" i="2"/>
  <c r="AS825" i="2"/>
  <c r="AR825" i="2"/>
  <c r="AQ825" i="2"/>
  <c r="AO825" i="2"/>
  <c r="AN825" i="2"/>
  <c r="AM825" i="2"/>
  <c r="AL825" i="2"/>
  <c r="AK825" i="2"/>
  <c r="AJ825" i="2"/>
  <c r="AI825" i="2"/>
  <c r="AG825" i="2"/>
  <c r="DO824" i="2"/>
  <c r="DI824" i="2"/>
  <c r="DC824" i="2"/>
  <c r="CW824" i="2"/>
  <c r="CQ824" i="2"/>
  <c r="CK824" i="2"/>
  <c r="CE824" i="2"/>
  <c r="CD824" i="2"/>
  <c r="CC824" i="2"/>
  <c r="CB824" i="2"/>
  <c r="CA824" i="2"/>
  <c r="BY824" i="2"/>
  <c r="BS824" i="2"/>
  <c r="BM824" i="2"/>
  <c r="BL824" i="2"/>
  <c r="BK824" i="2"/>
  <c r="BJ824" i="2"/>
  <c r="BI824" i="2"/>
  <c r="BH824" i="2"/>
  <c r="BG824" i="2"/>
  <c r="BE824" i="2"/>
  <c r="BD824" i="2"/>
  <c r="BC824" i="2"/>
  <c r="BB824" i="2"/>
  <c r="BA824" i="2"/>
  <c r="AZ824" i="2"/>
  <c r="AY824" i="2"/>
  <c r="AW824" i="2"/>
  <c r="AV824" i="2"/>
  <c r="AU824" i="2"/>
  <c r="AT824" i="2"/>
  <c r="AS824" i="2"/>
  <c r="AR824" i="2"/>
  <c r="AQ824" i="2"/>
  <c r="AO824" i="2"/>
  <c r="AN824" i="2"/>
  <c r="AM824" i="2"/>
  <c r="AL824" i="2"/>
  <c r="AK824" i="2"/>
  <c r="AJ824" i="2"/>
  <c r="AI824" i="2"/>
  <c r="AG824" i="2"/>
  <c r="W824" i="2"/>
  <c r="DO823" i="2"/>
  <c r="DN823" i="2"/>
  <c r="DM823" i="2"/>
  <c r="DL823" i="2"/>
  <c r="DK823" i="2"/>
  <c r="DI823" i="2"/>
  <c r="DH823" i="2"/>
  <c r="DG823" i="2"/>
  <c r="DF823" i="2"/>
  <c r="DE823" i="2"/>
  <c r="DC823" i="2"/>
  <c r="DB823" i="2"/>
  <c r="DA823" i="2"/>
  <c r="CZ823" i="2"/>
  <c r="CY823" i="2"/>
  <c r="CW823" i="2"/>
  <c r="CV823" i="2"/>
  <c r="CU823" i="2"/>
  <c r="CT823" i="2"/>
  <c r="CS823" i="2"/>
  <c r="CQ823" i="2"/>
  <c r="CP823" i="2"/>
  <c r="CO823" i="2"/>
  <c r="CN823" i="2"/>
  <c r="CM823" i="2"/>
  <c r="CK823" i="2"/>
  <c r="CJ823" i="2"/>
  <c r="CI823" i="2"/>
  <c r="CH823" i="2"/>
  <c r="CG823" i="2"/>
  <c r="CE823" i="2"/>
  <c r="CD823" i="2"/>
  <c r="CC823" i="2"/>
  <c r="CB823" i="2"/>
  <c r="CA823" i="2"/>
  <c r="BY823" i="2"/>
  <c r="BX823" i="2"/>
  <c r="BW823" i="2"/>
  <c r="BV823" i="2"/>
  <c r="BU823" i="2"/>
  <c r="BS823" i="2"/>
  <c r="BR823" i="2"/>
  <c r="BQ823" i="2"/>
  <c r="BP823" i="2"/>
  <c r="BO823" i="2"/>
  <c r="BM823" i="2"/>
  <c r="BL823" i="2"/>
  <c r="BK823" i="2"/>
  <c r="BJ823" i="2"/>
  <c r="BI823" i="2"/>
  <c r="BH823" i="2"/>
  <c r="BG823" i="2"/>
  <c r="BE823" i="2"/>
  <c r="BD823" i="2"/>
  <c r="BC823" i="2"/>
  <c r="BB823" i="2"/>
  <c r="BA823" i="2"/>
  <c r="AZ823" i="2"/>
  <c r="AY823" i="2"/>
  <c r="AW823" i="2"/>
  <c r="AV823" i="2"/>
  <c r="AU823" i="2"/>
  <c r="AT823" i="2"/>
  <c r="AS823" i="2"/>
  <c r="AR823" i="2"/>
  <c r="AQ823" i="2"/>
  <c r="AO823" i="2"/>
  <c r="AN823" i="2"/>
  <c r="AM823" i="2"/>
  <c r="AL823" i="2"/>
  <c r="AK823" i="2"/>
  <c r="AJ823" i="2"/>
  <c r="AI823" i="2"/>
  <c r="AG823" i="2"/>
  <c r="AF823" i="2"/>
  <c r="AE823" i="2"/>
  <c r="AD823" i="2"/>
  <c r="AC823" i="2"/>
  <c r="AB823" i="2"/>
  <c r="AA823" i="2"/>
  <c r="W823" i="2"/>
  <c r="DO822" i="2"/>
  <c r="DN822" i="2"/>
  <c r="DM822" i="2"/>
  <c r="DL822" i="2"/>
  <c r="DK822" i="2"/>
  <c r="DI822" i="2"/>
  <c r="DH822" i="2"/>
  <c r="DG822" i="2"/>
  <c r="DF822" i="2"/>
  <c r="DE822" i="2"/>
  <c r="DC822" i="2"/>
  <c r="DB822" i="2"/>
  <c r="DA822" i="2"/>
  <c r="CZ822" i="2"/>
  <c r="CY822" i="2"/>
  <c r="CW822" i="2"/>
  <c r="CV822" i="2"/>
  <c r="CU822" i="2"/>
  <c r="CT822" i="2"/>
  <c r="CS822" i="2"/>
  <c r="CQ822" i="2"/>
  <c r="CP822" i="2"/>
  <c r="CO822" i="2"/>
  <c r="CN822" i="2"/>
  <c r="CM822" i="2"/>
  <c r="CK822" i="2"/>
  <c r="CJ822" i="2"/>
  <c r="CI822" i="2"/>
  <c r="CH822" i="2"/>
  <c r="CG822" i="2"/>
  <c r="CE822" i="2"/>
  <c r="CD822" i="2"/>
  <c r="CC822" i="2"/>
  <c r="CB822" i="2"/>
  <c r="CA822" i="2"/>
  <c r="BY822" i="2"/>
  <c r="BX822" i="2"/>
  <c r="BW822" i="2"/>
  <c r="BV822" i="2"/>
  <c r="BU822" i="2"/>
  <c r="BS822" i="2"/>
  <c r="BR822" i="2"/>
  <c r="BQ822" i="2"/>
  <c r="BP822" i="2"/>
  <c r="BO822" i="2"/>
  <c r="BM822" i="2"/>
  <c r="BL822" i="2"/>
  <c r="BK822" i="2"/>
  <c r="BJ822" i="2"/>
  <c r="BI822" i="2"/>
  <c r="BH822" i="2"/>
  <c r="BG822" i="2"/>
  <c r="BE822" i="2"/>
  <c r="BD822" i="2"/>
  <c r="BC822" i="2"/>
  <c r="BB822" i="2"/>
  <c r="BA822" i="2"/>
  <c r="AZ822" i="2"/>
  <c r="AY822" i="2"/>
  <c r="AW822" i="2"/>
  <c r="AV822" i="2"/>
  <c r="AU822" i="2"/>
  <c r="AT822" i="2"/>
  <c r="AS822" i="2"/>
  <c r="AR822" i="2"/>
  <c r="AQ822" i="2"/>
  <c r="AO822" i="2"/>
  <c r="AN822" i="2"/>
  <c r="AM822" i="2"/>
  <c r="AL822" i="2"/>
  <c r="AK822" i="2"/>
  <c r="AJ822" i="2"/>
  <c r="AI822" i="2"/>
  <c r="AG822" i="2"/>
  <c r="AF822" i="2"/>
  <c r="AE822" i="2"/>
  <c r="AD822" i="2"/>
  <c r="AC822" i="2"/>
  <c r="AB822" i="2"/>
  <c r="AA822" i="2"/>
  <c r="W822" i="2"/>
  <c r="DO821" i="2"/>
  <c r="DI821" i="2"/>
  <c r="DC821" i="2"/>
  <c r="CW821" i="2"/>
  <c r="CQ821" i="2"/>
  <c r="CK821" i="2"/>
  <c r="CE821" i="2"/>
  <c r="CD821" i="2"/>
  <c r="CC821" i="2"/>
  <c r="CB821" i="2"/>
  <c r="CA821" i="2"/>
  <c r="BY821" i="2"/>
  <c r="BS821" i="2"/>
  <c r="BM821" i="2"/>
  <c r="BL821" i="2"/>
  <c r="BK821" i="2"/>
  <c r="BJ821" i="2"/>
  <c r="BI821" i="2"/>
  <c r="BH821" i="2"/>
  <c r="BG821" i="2"/>
  <c r="BE821" i="2"/>
  <c r="BD821" i="2"/>
  <c r="BC821" i="2"/>
  <c r="BB821" i="2"/>
  <c r="BA821" i="2"/>
  <c r="AZ821" i="2"/>
  <c r="AY821" i="2"/>
  <c r="AW821" i="2"/>
  <c r="AV821" i="2"/>
  <c r="AU821" i="2"/>
  <c r="AT821" i="2"/>
  <c r="AS821" i="2"/>
  <c r="AR821" i="2"/>
  <c r="AQ821" i="2"/>
  <c r="AO821" i="2"/>
  <c r="AN821" i="2"/>
  <c r="AM821" i="2"/>
  <c r="AL821" i="2"/>
  <c r="AK821" i="2"/>
  <c r="AJ821" i="2"/>
  <c r="AI821" i="2"/>
  <c r="AG821" i="2"/>
  <c r="DO820" i="2"/>
  <c r="DI820" i="2"/>
  <c r="DC820" i="2"/>
  <c r="CW820" i="2"/>
  <c r="CQ820" i="2"/>
  <c r="CK820" i="2"/>
  <c r="CE820" i="2"/>
  <c r="CD820" i="2"/>
  <c r="CC820" i="2"/>
  <c r="CB820" i="2"/>
  <c r="CA820" i="2"/>
  <c r="BY820" i="2"/>
  <c r="BS820" i="2"/>
  <c r="BM820" i="2"/>
  <c r="BL820" i="2"/>
  <c r="BK820" i="2"/>
  <c r="BJ820" i="2"/>
  <c r="BI820" i="2"/>
  <c r="BH820" i="2"/>
  <c r="BG820" i="2"/>
  <c r="BE820" i="2"/>
  <c r="BD820" i="2"/>
  <c r="BC820" i="2"/>
  <c r="BB820" i="2"/>
  <c r="BA820" i="2"/>
  <c r="AZ820" i="2"/>
  <c r="AY820" i="2"/>
  <c r="AW820" i="2"/>
  <c r="AV820" i="2"/>
  <c r="AU820" i="2"/>
  <c r="AT820" i="2"/>
  <c r="AS820" i="2"/>
  <c r="AR820" i="2"/>
  <c r="AQ820" i="2"/>
  <c r="AO820" i="2"/>
  <c r="AN820" i="2"/>
  <c r="AM820" i="2"/>
  <c r="AL820" i="2"/>
  <c r="AK820" i="2"/>
  <c r="AJ820" i="2"/>
  <c r="AI820" i="2"/>
  <c r="AG820" i="2"/>
  <c r="W820" i="2"/>
  <c r="DO819" i="2"/>
  <c r="DN819" i="2"/>
  <c r="DM819" i="2"/>
  <c r="DL819" i="2"/>
  <c r="DK819" i="2"/>
  <c r="DI819" i="2"/>
  <c r="DH819" i="2"/>
  <c r="DG819" i="2"/>
  <c r="DF819" i="2"/>
  <c r="DE819" i="2"/>
  <c r="DC819" i="2"/>
  <c r="DB819" i="2"/>
  <c r="DA819" i="2"/>
  <c r="CZ819" i="2"/>
  <c r="CY819" i="2"/>
  <c r="CW819" i="2"/>
  <c r="CV819" i="2"/>
  <c r="CU819" i="2"/>
  <c r="CT819" i="2"/>
  <c r="CS819" i="2"/>
  <c r="CQ819" i="2"/>
  <c r="CP819" i="2"/>
  <c r="CO819" i="2"/>
  <c r="CN819" i="2"/>
  <c r="CM819" i="2"/>
  <c r="CK819" i="2"/>
  <c r="CJ819" i="2"/>
  <c r="CI819" i="2"/>
  <c r="CH819" i="2"/>
  <c r="CG819" i="2"/>
  <c r="CE819" i="2"/>
  <c r="CD819" i="2"/>
  <c r="CC819" i="2"/>
  <c r="CB819" i="2"/>
  <c r="CA819" i="2"/>
  <c r="BY819" i="2"/>
  <c r="BX819" i="2"/>
  <c r="BW819" i="2"/>
  <c r="BV819" i="2"/>
  <c r="BU819" i="2"/>
  <c r="BS819" i="2"/>
  <c r="BR819" i="2"/>
  <c r="BQ819" i="2"/>
  <c r="BP819" i="2"/>
  <c r="BO819" i="2"/>
  <c r="BM819" i="2"/>
  <c r="BL819" i="2"/>
  <c r="BK819" i="2"/>
  <c r="BJ819" i="2"/>
  <c r="BI819" i="2"/>
  <c r="BH819" i="2"/>
  <c r="BG819" i="2"/>
  <c r="BE819" i="2"/>
  <c r="BD819" i="2"/>
  <c r="BC819" i="2"/>
  <c r="BB819" i="2"/>
  <c r="BA819" i="2"/>
  <c r="AZ819" i="2"/>
  <c r="AY819" i="2"/>
  <c r="AW819" i="2"/>
  <c r="AV819" i="2"/>
  <c r="AU819" i="2"/>
  <c r="AT819" i="2"/>
  <c r="AS819" i="2"/>
  <c r="AR819" i="2"/>
  <c r="AQ819" i="2"/>
  <c r="AO819" i="2"/>
  <c r="AN819" i="2"/>
  <c r="AM819" i="2"/>
  <c r="AL819" i="2"/>
  <c r="AK819" i="2"/>
  <c r="AJ819" i="2"/>
  <c r="AI819" i="2"/>
  <c r="AG819" i="2"/>
  <c r="AF819" i="2"/>
  <c r="AE819" i="2"/>
  <c r="AD819" i="2"/>
  <c r="AC819" i="2"/>
  <c r="AB819" i="2"/>
  <c r="AA819" i="2"/>
  <c r="W819" i="2"/>
  <c r="DO818" i="2"/>
  <c r="DN818" i="2"/>
  <c r="DM818" i="2"/>
  <c r="DL818" i="2"/>
  <c r="DK818" i="2"/>
  <c r="DI818" i="2"/>
  <c r="DH818" i="2"/>
  <c r="DG818" i="2"/>
  <c r="DF818" i="2"/>
  <c r="DE818" i="2"/>
  <c r="DC818" i="2"/>
  <c r="DB818" i="2"/>
  <c r="DA818" i="2"/>
  <c r="CZ818" i="2"/>
  <c r="CY818" i="2"/>
  <c r="CW818" i="2"/>
  <c r="CV818" i="2"/>
  <c r="CU818" i="2"/>
  <c r="CT818" i="2"/>
  <c r="CS818" i="2"/>
  <c r="CQ818" i="2"/>
  <c r="CP818" i="2"/>
  <c r="CO818" i="2"/>
  <c r="CN818" i="2"/>
  <c r="CM818" i="2"/>
  <c r="CK818" i="2"/>
  <c r="CJ818" i="2"/>
  <c r="CI818" i="2"/>
  <c r="CH818" i="2"/>
  <c r="CG818" i="2"/>
  <c r="CE818" i="2"/>
  <c r="CD818" i="2"/>
  <c r="CC818" i="2"/>
  <c r="CB818" i="2"/>
  <c r="CA818" i="2"/>
  <c r="BY818" i="2"/>
  <c r="BX818" i="2"/>
  <c r="BW818" i="2"/>
  <c r="BV818" i="2"/>
  <c r="BU818" i="2"/>
  <c r="BS818" i="2"/>
  <c r="BR818" i="2"/>
  <c r="BQ818" i="2"/>
  <c r="BP818" i="2"/>
  <c r="BO818" i="2"/>
  <c r="BM818" i="2"/>
  <c r="BL818" i="2"/>
  <c r="BK818" i="2"/>
  <c r="BJ818" i="2"/>
  <c r="BI818" i="2"/>
  <c r="BH818" i="2"/>
  <c r="BG818" i="2"/>
  <c r="BE818" i="2"/>
  <c r="BD818" i="2"/>
  <c r="BC818" i="2"/>
  <c r="BB818" i="2"/>
  <c r="BA818" i="2"/>
  <c r="AZ818" i="2"/>
  <c r="AY818" i="2"/>
  <c r="AW818" i="2"/>
  <c r="AV818" i="2"/>
  <c r="AU818" i="2"/>
  <c r="AT818" i="2"/>
  <c r="AS818" i="2"/>
  <c r="AR818" i="2"/>
  <c r="AQ818" i="2"/>
  <c r="AO818" i="2"/>
  <c r="AN818" i="2"/>
  <c r="AM818" i="2"/>
  <c r="AL818" i="2"/>
  <c r="AK818" i="2"/>
  <c r="AJ818" i="2"/>
  <c r="AI818" i="2"/>
  <c r="AG818" i="2"/>
  <c r="AF818" i="2"/>
  <c r="AE818" i="2"/>
  <c r="AD818" i="2"/>
  <c r="AC818" i="2"/>
  <c r="AB818" i="2"/>
  <c r="AA818" i="2"/>
  <c r="W818" i="2"/>
  <c r="DO817" i="2"/>
  <c r="DI817" i="2"/>
  <c r="DC817" i="2"/>
  <c r="CW817" i="2"/>
  <c r="CQ817" i="2"/>
  <c r="CK817" i="2"/>
  <c r="CE817" i="2"/>
  <c r="CD817" i="2"/>
  <c r="CC817" i="2"/>
  <c r="CB817" i="2"/>
  <c r="CA817" i="2"/>
  <c r="BY817" i="2"/>
  <c r="BS817" i="2"/>
  <c r="BM817" i="2"/>
  <c r="BL817" i="2"/>
  <c r="BK817" i="2"/>
  <c r="BJ817" i="2"/>
  <c r="BI817" i="2"/>
  <c r="BH817" i="2"/>
  <c r="BG817" i="2"/>
  <c r="BE817" i="2"/>
  <c r="BD817" i="2"/>
  <c r="BC817" i="2"/>
  <c r="BB817" i="2"/>
  <c r="BA817" i="2"/>
  <c r="AZ817" i="2"/>
  <c r="AY817" i="2"/>
  <c r="AW817" i="2"/>
  <c r="AV817" i="2"/>
  <c r="AU817" i="2"/>
  <c r="AT817" i="2"/>
  <c r="AS817" i="2"/>
  <c r="AR817" i="2"/>
  <c r="AQ817" i="2"/>
  <c r="AO817" i="2"/>
  <c r="AN817" i="2"/>
  <c r="AM817" i="2"/>
  <c r="AL817" i="2"/>
  <c r="AK817" i="2"/>
  <c r="AJ817" i="2"/>
  <c r="AI817" i="2"/>
  <c r="AG817" i="2"/>
  <c r="DO816" i="2"/>
  <c r="DI816" i="2"/>
  <c r="DC816" i="2"/>
  <c r="CW816" i="2"/>
  <c r="CQ816" i="2"/>
  <c r="CK816" i="2"/>
  <c r="CE816" i="2"/>
  <c r="CD816" i="2"/>
  <c r="CC816" i="2"/>
  <c r="CB816" i="2"/>
  <c r="CA816" i="2"/>
  <c r="BY816" i="2"/>
  <c r="BS816" i="2"/>
  <c r="BM816" i="2"/>
  <c r="BL816" i="2"/>
  <c r="BK816" i="2"/>
  <c r="BJ816" i="2"/>
  <c r="BI816" i="2"/>
  <c r="BH816" i="2"/>
  <c r="BG816" i="2"/>
  <c r="BE816" i="2"/>
  <c r="BD816" i="2"/>
  <c r="BC816" i="2"/>
  <c r="BB816" i="2"/>
  <c r="BA816" i="2"/>
  <c r="AZ816" i="2"/>
  <c r="AY816" i="2"/>
  <c r="AW816" i="2"/>
  <c r="AV816" i="2"/>
  <c r="AU816" i="2"/>
  <c r="AT816" i="2"/>
  <c r="AS816" i="2"/>
  <c r="AR816" i="2"/>
  <c r="AQ816" i="2"/>
  <c r="AO816" i="2"/>
  <c r="AN816" i="2"/>
  <c r="AM816" i="2"/>
  <c r="AL816" i="2"/>
  <c r="AK816" i="2"/>
  <c r="AJ816" i="2"/>
  <c r="AI816" i="2"/>
  <c r="AG816" i="2"/>
  <c r="W816" i="2"/>
  <c r="DO815" i="2"/>
  <c r="DN815" i="2"/>
  <c r="DM815" i="2"/>
  <c r="DL815" i="2"/>
  <c r="DK815" i="2"/>
  <c r="DI815" i="2"/>
  <c r="DH815" i="2"/>
  <c r="DG815" i="2"/>
  <c r="DF815" i="2"/>
  <c r="DE815" i="2"/>
  <c r="DC815" i="2"/>
  <c r="DB815" i="2"/>
  <c r="DA815" i="2"/>
  <c r="CZ815" i="2"/>
  <c r="CY815" i="2"/>
  <c r="CW815" i="2"/>
  <c r="CV815" i="2"/>
  <c r="CU815" i="2"/>
  <c r="CT815" i="2"/>
  <c r="CS815" i="2"/>
  <c r="CQ815" i="2"/>
  <c r="CP815" i="2"/>
  <c r="CO815" i="2"/>
  <c r="CN815" i="2"/>
  <c r="CM815" i="2"/>
  <c r="CK815" i="2"/>
  <c r="CJ815" i="2"/>
  <c r="CI815" i="2"/>
  <c r="CH815" i="2"/>
  <c r="CG815" i="2"/>
  <c r="CE815" i="2"/>
  <c r="CD815" i="2"/>
  <c r="CC815" i="2"/>
  <c r="CB815" i="2"/>
  <c r="CA815" i="2"/>
  <c r="BY815" i="2"/>
  <c r="BX815" i="2"/>
  <c r="BW815" i="2"/>
  <c r="BV815" i="2"/>
  <c r="BU815" i="2"/>
  <c r="BS815" i="2"/>
  <c r="BR815" i="2"/>
  <c r="BQ815" i="2"/>
  <c r="BP815" i="2"/>
  <c r="BO815" i="2"/>
  <c r="BM815" i="2"/>
  <c r="BL815" i="2"/>
  <c r="BK815" i="2"/>
  <c r="BJ815" i="2"/>
  <c r="BI815" i="2"/>
  <c r="BH815" i="2"/>
  <c r="BG815" i="2"/>
  <c r="BE815" i="2"/>
  <c r="BD815" i="2"/>
  <c r="BC815" i="2"/>
  <c r="BB815" i="2"/>
  <c r="BA815" i="2"/>
  <c r="AZ815" i="2"/>
  <c r="AY815" i="2"/>
  <c r="AW815" i="2"/>
  <c r="AV815" i="2"/>
  <c r="AU815" i="2"/>
  <c r="AT815" i="2"/>
  <c r="AS815" i="2"/>
  <c r="AR815" i="2"/>
  <c r="AQ815" i="2"/>
  <c r="AO815" i="2"/>
  <c r="AN815" i="2"/>
  <c r="AM815" i="2"/>
  <c r="AL815" i="2"/>
  <c r="AK815" i="2"/>
  <c r="AJ815" i="2"/>
  <c r="AI815" i="2"/>
  <c r="AG815" i="2"/>
  <c r="AF815" i="2"/>
  <c r="AE815" i="2"/>
  <c r="AD815" i="2"/>
  <c r="AC815" i="2"/>
  <c r="AB815" i="2"/>
  <c r="AA815" i="2"/>
  <c r="W815" i="2"/>
  <c r="DO814" i="2"/>
  <c r="DN814" i="2"/>
  <c r="DM814" i="2"/>
  <c r="DL814" i="2"/>
  <c r="DK814" i="2"/>
  <c r="DI814" i="2"/>
  <c r="DH814" i="2"/>
  <c r="DG814" i="2"/>
  <c r="DF814" i="2"/>
  <c r="DE814" i="2"/>
  <c r="DC814" i="2"/>
  <c r="DB814" i="2"/>
  <c r="DA814" i="2"/>
  <c r="CZ814" i="2"/>
  <c r="CY814" i="2"/>
  <c r="CW814" i="2"/>
  <c r="CV814" i="2"/>
  <c r="CU814" i="2"/>
  <c r="CT814" i="2"/>
  <c r="CS814" i="2"/>
  <c r="CQ814" i="2"/>
  <c r="CP814" i="2"/>
  <c r="CO814" i="2"/>
  <c r="CN814" i="2"/>
  <c r="CM814" i="2"/>
  <c r="CK814" i="2"/>
  <c r="CJ814" i="2"/>
  <c r="CI814" i="2"/>
  <c r="CH814" i="2"/>
  <c r="CG814" i="2"/>
  <c r="CE814" i="2"/>
  <c r="CD814" i="2"/>
  <c r="CC814" i="2"/>
  <c r="CB814" i="2"/>
  <c r="CA814" i="2"/>
  <c r="BY814" i="2"/>
  <c r="BX814" i="2"/>
  <c r="BW814" i="2"/>
  <c r="BV814" i="2"/>
  <c r="BU814" i="2"/>
  <c r="BS814" i="2"/>
  <c r="BR814" i="2"/>
  <c r="BQ814" i="2"/>
  <c r="BP814" i="2"/>
  <c r="BO814" i="2"/>
  <c r="BM814" i="2"/>
  <c r="BL814" i="2"/>
  <c r="BK814" i="2"/>
  <c r="BJ814" i="2"/>
  <c r="BI814" i="2"/>
  <c r="BH814" i="2"/>
  <c r="BG814" i="2"/>
  <c r="BE814" i="2"/>
  <c r="BD814" i="2"/>
  <c r="BC814" i="2"/>
  <c r="BB814" i="2"/>
  <c r="BA814" i="2"/>
  <c r="AZ814" i="2"/>
  <c r="AY814" i="2"/>
  <c r="AW814" i="2"/>
  <c r="AV814" i="2"/>
  <c r="AU814" i="2"/>
  <c r="AT814" i="2"/>
  <c r="AS814" i="2"/>
  <c r="AR814" i="2"/>
  <c r="AQ814" i="2"/>
  <c r="AO814" i="2"/>
  <c r="AN814" i="2"/>
  <c r="AM814" i="2"/>
  <c r="AL814" i="2"/>
  <c r="AK814" i="2"/>
  <c r="AJ814" i="2"/>
  <c r="AI814" i="2"/>
  <c r="AG814" i="2"/>
  <c r="AF814" i="2"/>
  <c r="AE814" i="2"/>
  <c r="AD814" i="2"/>
  <c r="AC814" i="2"/>
  <c r="AB814" i="2"/>
  <c r="AA814" i="2"/>
  <c r="W814" i="2"/>
  <c r="DO813" i="2"/>
  <c r="DI813" i="2"/>
  <c r="DC813" i="2"/>
  <c r="CW813" i="2"/>
  <c r="CQ813" i="2"/>
  <c r="CK813" i="2"/>
  <c r="CE813" i="2"/>
  <c r="CD813" i="2"/>
  <c r="CC813" i="2"/>
  <c r="CB813" i="2"/>
  <c r="CA813" i="2"/>
  <c r="BY813" i="2"/>
  <c r="BS813" i="2"/>
  <c r="BM813" i="2"/>
  <c r="BL813" i="2"/>
  <c r="BK813" i="2"/>
  <c r="BJ813" i="2"/>
  <c r="BI813" i="2"/>
  <c r="BH813" i="2"/>
  <c r="BG813" i="2"/>
  <c r="BE813" i="2"/>
  <c r="BD813" i="2"/>
  <c r="BC813" i="2"/>
  <c r="BB813" i="2"/>
  <c r="BA813" i="2"/>
  <c r="AZ813" i="2"/>
  <c r="AY813" i="2"/>
  <c r="AW813" i="2"/>
  <c r="AV813" i="2"/>
  <c r="AU813" i="2"/>
  <c r="AT813" i="2"/>
  <c r="AS813" i="2"/>
  <c r="AR813" i="2"/>
  <c r="AQ813" i="2"/>
  <c r="AO813" i="2"/>
  <c r="AN813" i="2"/>
  <c r="AM813" i="2"/>
  <c r="AL813" i="2"/>
  <c r="AK813" i="2"/>
  <c r="AJ813" i="2"/>
  <c r="AI813" i="2"/>
  <c r="AG813" i="2"/>
  <c r="DO812" i="2"/>
  <c r="DI812" i="2"/>
  <c r="DC812" i="2"/>
  <c r="CW812" i="2"/>
  <c r="CQ812" i="2"/>
  <c r="CK812" i="2"/>
  <c r="CE812" i="2"/>
  <c r="CD812" i="2"/>
  <c r="CC812" i="2"/>
  <c r="CB812" i="2"/>
  <c r="CA812" i="2"/>
  <c r="BY812" i="2"/>
  <c r="BS812" i="2"/>
  <c r="BM812" i="2"/>
  <c r="BL812" i="2"/>
  <c r="BK812" i="2"/>
  <c r="BJ812" i="2"/>
  <c r="BI812" i="2"/>
  <c r="BH812" i="2"/>
  <c r="BG812" i="2"/>
  <c r="BE812" i="2"/>
  <c r="BD812" i="2"/>
  <c r="BC812" i="2"/>
  <c r="BB812" i="2"/>
  <c r="BA812" i="2"/>
  <c r="AZ812" i="2"/>
  <c r="AY812" i="2"/>
  <c r="AW812" i="2"/>
  <c r="AV812" i="2"/>
  <c r="AU812" i="2"/>
  <c r="AT812" i="2"/>
  <c r="AS812" i="2"/>
  <c r="AR812" i="2"/>
  <c r="AQ812" i="2"/>
  <c r="AO812" i="2"/>
  <c r="AN812" i="2"/>
  <c r="AM812" i="2"/>
  <c r="AL812" i="2"/>
  <c r="AK812" i="2"/>
  <c r="AJ812" i="2"/>
  <c r="AI812" i="2"/>
  <c r="AG812" i="2"/>
  <c r="W812" i="2"/>
  <c r="DO811" i="2"/>
  <c r="DN811" i="2"/>
  <c r="DM811" i="2"/>
  <c r="DL811" i="2"/>
  <c r="DK811" i="2"/>
  <c r="DI811" i="2"/>
  <c r="DH811" i="2"/>
  <c r="DG811" i="2"/>
  <c r="DF811" i="2"/>
  <c r="DE811" i="2"/>
  <c r="DC811" i="2"/>
  <c r="DB811" i="2"/>
  <c r="DA811" i="2"/>
  <c r="CZ811" i="2"/>
  <c r="CY811" i="2"/>
  <c r="CW811" i="2"/>
  <c r="CV811" i="2"/>
  <c r="CU811" i="2"/>
  <c r="CT811" i="2"/>
  <c r="CS811" i="2"/>
  <c r="CQ811" i="2"/>
  <c r="CP811" i="2"/>
  <c r="CO811" i="2"/>
  <c r="CN811" i="2"/>
  <c r="CM811" i="2"/>
  <c r="CK811" i="2"/>
  <c r="CJ811" i="2"/>
  <c r="CI811" i="2"/>
  <c r="CH811" i="2"/>
  <c r="CG811" i="2"/>
  <c r="CE811" i="2"/>
  <c r="CD811" i="2"/>
  <c r="CC811" i="2"/>
  <c r="CB811" i="2"/>
  <c r="CA811" i="2"/>
  <c r="BY811" i="2"/>
  <c r="BX811" i="2"/>
  <c r="BW811" i="2"/>
  <c r="BV811" i="2"/>
  <c r="BU811" i="2"/>
  <c r="BS811" i="2"/>
  <c r="BR811" i="2"/>
  <c r="BQ811" i="2"/>
  <c r="BP811" i="2"/>
  <c r="BO811" i="2"/>
  <c r="BM811" i="2"/>
  <c r="BL811" i="2"/>
  <c r="BK811" i="2"/>
  <c r="BJ811" i="2"/>
  <c r="BI811" i="2"/>
  <c r="BH811" i="2"/>
  <c r="BG811" i="2"/>
  <c r="BE811" i="2"/>
  <c r="BD811" i="2"/>
  <c r="BC811" i="2"/>
  <c r="BB811" i="2"/>
  <c r="BA811" i="2"/>
  <c r="AZ811" i="2"/>
  <c r="AY811" i="2"/>
  <c r="AW811" i="2"/>
  <c r="AV811" i="2"/>
  <c r="AU811" i="2"/>
  <c r="AT811" i="2"/>
  <c r="AS811" i="2"/>
  <c r="AR811" i="2"/>
  <c r="AQ811" i="2"/>
  <c r="AO811" i="2"/>
  <c r="AN811" i="2"/>
  <c r="AM811" i="2"/>
  <c r="AL811" i="2"/>
  <c r="AK811" i="2"/>
  <c r="AJ811" i="2"/>
  <c r="AI811" i="2"/>
  <c r="AG811" i="2"/>
  <c r="AF811" i="2"/>
  <c r="AE811" i="2"/>
  <c r="AD811" i="2"/>
  <c r="AC811" i="2"/>
  <c r="AB811" i="2"/>
  <c r="AA811" i="2"/>
  <c r="W811" i="2"/>
  <c r="DO810" i="2"/>
  <c r="DN810" i="2"/>
  <c r="DM810" i="2"/>
  <c r="DL810" i="2"/>
  <c r="DK810" i="2"/>
  <c r="DI810" i="2"/>
  <c r="DH810" i="2"/>
  <c r="DG810" i="2"/>
  <c r="DF810" i="2"/>
  <c r="DE810" i="2"/>
  <c r="DC810" i="2"/>
  <c r="DB810" i="2"/>
  <c r="DA810" i="2"/>
  <c r="CZ810" i="2"/>
  <c r="CY810" i="2"/>
  <c r="CW810" i="2"/>
  <c r="CV810" i="2"/>
  <c r="CU810" i="2"/>
  <c r="CT810" i="2"/>
  <c r="CS810" i="2"/>
  <c r="CQ810" i="2"/>
  <c r="CP810" i="2"/>
  <c r="CO810" i="2"/>
  <c r="CN810" i="2"/>
  <c r="CM810" i="2"/>
  <c r="CK810" i="2"/>
  <c r="CJ810" i="2"/>
  <c r="CI810" i="2"/>
  <c r="CH810" i="2"/>
  <c r="CG810" i="2"/>
  <c r="CE810" i="2"/>
  <c r="CD810" i="2"/>
  <c r="CC810" i="2"/>
  <c r="CB810" i="2"/>
  <c r="CA810" i="2"/>
  <c r="BY810" i="2"/>
  <c r="BX810" i="2"/>
  <c r="BW810" i="2"/>
  <c r="BV810" i="2"/>
  <c r="BU810" i="2"/>
  <c r="BS810" i="2"/>
  <c r="BR810" i="2"/>
  <c r="BQ810" i="2"/>
  <c r="BP810" i="2"/>
  <c r="BO810" i="2"/>
  <c r="BM810" i="2"/>
  <c r="BL810" i="2"/>
  <c r="BK810" i="2"/>
  <c r="BJ810" i="2"/>
  <c r="BI810" i="2"/>
  <c r="BH810" i="2"/>
  <c r="BG810" i="2"/>
  <c r="BE810" i="2"/>
  <c r="BD810" i="2"/>
  <c r="BC810" i="2"/>
  <c r="BB810" i="2"/>
  <c r="BA810" i="2"/>
  <c r="AZ810" i="2"/>
  <c r="AY810" i="2"/>
  <c r="AW810" i="2"/>
  <c r="AV810" i="2"/>
  <c r="AU810" i="2"/>
  <c r="AT810" i="2"/>
  <c r="AS810" i="2"/>
  <c r="AR810" i="2"/>
  <c r="AQ810" i="2"/>
  <c r="AO810" i="2"/>
  <c r="AN810" i="2"/>
  <c r="AM810" i="2"/>
  <c r="AL810" i="2"/>
  <c r="AK810" i="2"/>
  <c r="AJ810" i="2"/>
  <c r="AI810" i="2"/>
  <c r="AG810" i="2"/>
  <c r="AF810" i="2"/>
  <c r="AE810" i="2"/>
  <c r="AD810" i="2"/>
  <c r="AC810" i="2"/>
  <c r="AB810" i="2"/>
  <c r="AA810" i="2"/>
  <c r="W810" i="2"/>
  <c r="DO809" i="2"/>
  <c r="DI809" i="2"/>
  <c r="DC809" i="2"/>
  <c r="CW809" i="2"/>
  <c r="CQ809" i="2"/>
  <c r="CK809" i="2"/>
  <c r="CE809" i="2"/>
  <c r="CD809" i="2"/>
  <c r="CC809" i="2"/>
  <c r="CB809" i="2"/>
  <c r="CA809" i="2"/>
  <c r="BY809" i="2"/>
  <c r="BS809" i="2"/>
  <c r="BM809" i="2"/>
  <c r="BL809" i="2"/>
  <c r="BK809" i="2"/>
  <c r="BJ809" i="2"/>
  <c r="BI809" i="2"/>
  <c r="BH809" i="2"/>
  <c r="BG809" i="2"/>
  <c r="BE809" i="2"/>
  <c r="BD809" i="2"/>
  <c r="BC809" i="2"/>
  <c r="BB809" i="2"/>
  <c r="BA809" i="2"/>
  <c r="AZ809" i="2"/>
  <c r="AY809" i="2"/>
  <c r="AW809" i="2"/>
  <c r="AV809" i="2"/>
  <c r="AU809" i="2"/>
  <c r="AT809" i="2"/>
  <c r="AS809" i="2"/>
  <c r="AR809" i="2"/>
  <c r="AQ809" i="2"/>
  <c r="AO809" i="2"/>
  <c r="AN809" i="2"/>
  <c r="AM809" i="2"/>
  <c r="AL809" i="2"/>
  <c r="AK809" i="2"/>
  <c r="AJ809" i="2"/>
  <c r="AI809" i="2"/>
  <c r="AG809" i="2"/>
  <c r="DO808" i="2"/>
  <c r="DI808" i="2"/>
  <c r="DC808" i="2"/>
  <c r="CW808" i="2"/>
  <c r="CQ808" i="2"/>
  <c r="CK808" i="2"/>
  <c r="CE808" i="2"/>
  <c r="CD808" i="2"/>
  <c r="CC808" i="2"/>
  <c r="CB808" i="2"/>
  <c r="CA808" i="2"/>
  <c r="BY808" i="2"/>
  <c r="BS808" i="2"/>
  <c r="BM808" i="2"/>
  <c r="BL808" i="2"/>
  <c r="BK808" i="2"/>
  <c r="BJ808" i="2"/>
  <c r="BI808" i="2"/>
  <c r="BH808" i="2"/>
  <c r="BG808" i="2"/>
  <c r="BE808" i="2"/>
  <c r="BD808" i="2"/>
  <c r="BC808" i="2"/>
  <c r="BB808" i="2"/>
  <c r="BA808" i="2"/>
  <c r="AZ808" i="2"/>
  <c r="AY808" i="2"/>
  <c r="AW808" i="2"/>
  <c r="AV808" i="2"/>
  <c r="AU808" i="2"/>
  <c r="AT808" i="2"/>
  <c r="AS808" i="2"/>
  <c r="AR808" i="2"/>
  <c r="AQ808" i="2"/>
  <c r="AO808" i="2"/>
  <c r="AN808" i="2"/>
  <c r="AM808" i="2"/>
  <c r="AL808" i="2"/>
  <c r="AK808" i="2"/>
  <c r="AJ808" i="2"/>
  <c r="AI808" i="2"/>
  <c r="AG808" i="2"/>
  <c r="W808" i="2"/>
  <c r="DO807" i="2"/>
  <c r="DN807" i="2"/>
  <c r="DM807" i="2"/>
  <c r="DL807" i="2"/>
  <c r="DK807" i="2"/>
  <c r="DI807" i="2"/>
  <c r="DH807" i="2"/>
  <c r="DG807" i="2"/>
  <c r="DF807" i="2"/>
  <c r="DE807" i="2"/>
  <c r="DC807" i="2"/>
  <c r="DB807" i="2"/>
  <c r="DA807" i="2"/>
  <c r="CZ807" i="2"/>
  <c r="CY807" i="2"/>
  <c r="CW807" i="2"/>
  <c r="CV807" i="2"/>
  <c r="CU807" i="2"/>
  <c r="CT807" i="2"/>
  <c r="CS807" i="2"/>
  <c r="CQ807" i="2"/>
  <c r="CP807" i="2"/>
  <c r="CO807" i="2"/>
  <c r="CN807" i="2"/>
  <c r="CM807" i="2"/>
  <c r="CK807" i="2"/>
  <c r="CJ807" i="2"/>
  <c r="CI807" i="2"/>
  <c r="CH807" i="2"/>
  <c r="CG807" i="2"/>
  <c r="CE807" i="2"/>
  <c r="CD807" i="2"/>
  <c r="CC807" i="2"/>
  <c r="CB807" i="2"/>
  <c r="CA807" i="2"/>
  <c r="BY807" i="2"/>
  <c r="BX807" i="2"/>
  <c r="BW807" i="2"/>
  <c r="BV807" i="2"/>
  <c r="BU807" i="2"/>
  <c r="BS807" i="2"/>
  <c r="BR807" i="2"/>
  <c r="BQ807" i="2"/>
  <c r="BP807" i="2"/>
  <c r="BO807" i="2"/>
  <c r="BM807" i="2"/>
  <c r="BL807" i="2"/>
  <c r="BK807" i="2"/>
  <c r="BJ807" i="2"/>
  <c r="BI807" i="2"/>
  <c r="BH807" i="2"/>
  <c r="BG807" i="2"/>
  <c r="BE807" i="2"/>
  <c r="BD807" i="2"/>
  <c r="BC807" i="2"/>
  <c r="BB807" i="2"/>
  <c r="BA807" i="2"/>
  <c r="AZ807" i="2"/>
  <c r="AY807" i="2"/>
  <c r="AW807" i="2"/>
  <c r="AV807" i="2"/>
  <c r="AU807" i="2"/>
  <c r="AT807" i="2"/>
  <c r="AS807" i="2"/>
  <c r="AR807" i="2"/>
  <c r="AQ807" i="2"/>
  <c r="AO807" i="2"/>
  <c r="AN807" i="2"/>
  <c r="AM807" i="2"/>
  <c r="AL807" i="2"/>
  <c r="AK807" i="2"/>
  <c r="AJ807" i="2"/>
  <c r="AI807" i="2"/>
  <c r="AG807" i="2"/>
  <c r="AF807" i="2"/>
  <c r="AE807" i="2"/>
  <c r="AD807" i="2"/>
  <c r="AC807" i="2"/>
  <c r="AB807" i="2"/>
  <c r="AA807" i="2"/>
  <c r="W807" i="2"/>
  <c r="DO806" i="2"/>
  <c r="DN806" i="2"/>
  <c r="DM806" i="2"/>
  <c r="DL806" i="2"/>
  <c r="DK806" i="2"/>
  <c r="DI806" i="2"/>
  <c r="DH806" i="2"/>
  <c r="DG806" i="2"/>
  <c r="DF806" i="2"/>
  <c r="DE806" i="2"/>
  <c r="DC806" i="2"/>
  <c r="DB806" i="2"/>
  <c r="DA806" i="2"/>
  <c r="CZ806" i="2"/>
  <c r="CY806" i="2"/>
  <c r="CW806" i="2"/>
  <c r="CV806" i="2"/>
  <c r="CU806" i="2"/>
  <c r="CT806" i="2"/>
  <c r="CS806" i="2"/>
  <c r="CQ806" i="2"/>
  <c r="CP806" i="2"/>
  <c r="CO806" i="2"/>
  <c r="CN806" i="2"/>
  <c r="CM806" i="2"/>
  <c r="CK806" i="2"/>
  <c r="CJ806" i="2"/>
  <c r="CI806" i="2"/>
  <c r="CH806" i="2"/>
  <c r="CG806" i="2"/>
  <c r="CE806" i="2"/>
  <c r="CD806" i="2"/>
  <c r="CC806" i="2"/>
  <c r="CB806" i="2"/>
  <c r="CA806" i="2"/>
  <c r="BY806" i="2"/>
  <c r="BX806" i="2"/>
  <c r="BW806" i="2"/>
  <c r="BV806" i="2"/>
  <c r="BU806" i="2"/>
  <c r="BS806" i="2"/>
  <c r="BR806" i="2"/>
  <c r="BQ806" i="2"/>
  <c r="BP806" i="2"/>
  <c r="BO806" i="2"/>
  <c r="BM806" i="2"/>
  <c r="BL806" i="2"/>
  <c r="BK806" i="2"/>
  <c r="BJ806" i="2"/>
  <c r="BI806" i="2"/>
  <c r="BH806" i="2"/>
  <c r="BG806" i="2"/>
  <c r="BE806" i="2"/>
  <c r="BD806" i="2"/>
  <c r="BC806" i="2"/>
  <c r="BB806" i="2"/>
  <c r="BA806" i="2"/>
  <c r="AZ806" i="2"/>
  <c r="AY806" i="2"/>
  <c r="AW806" i="2"/>
  <c r="AV806" i="2"/>
  <c r="AU806" i="2"/>
  <c r="AT806" i="2"/>
  <c r="AS806" i="2"/>
  <c r="AR806" i="2"/>
  <c r="AQ806" i="2"/>
  <c r="AO806" i="2"/>
  <c r="AN806" i="2"/>
  <c r="AM806" i="2"/>
  <c r="AL806" i="2"/>
  <c r="AK806" i="2"/>
  <c r="AJ806" i="2"/>
  <c r="AI806" i="2"/>
  <c r="AG806" i="2"/>
  <c r="AF806" i="2"/>
  <c r="AE806" i="2"/>
  <c r="AD806" i="2"/>
  <c r="AC806" i="2"/>
  <c r="AB806" i="2"/>
  <c r="AA806" i="2"/>
  <c r="W806" i="2"/>
  <c r="DO805" i="2"/>
  <c r="DI805" i="2"/>
  <c r="DC805" i="2"/>
  <c r="CW805" i="2"/>
  <c r="CQ805" i="2"/>
  <c r="CK805" i="2"/>
  <c r="CE805" i="2"/>
  <c r="CD805" i="2"/>
  <c r="CC805" i="2"/>
  <c r="CB805" i="2"/>
  <c r="CA805" i="2"/>
  <c r="BY805" i="2"/>
  <c r="BS805" i="2"/>
  <c r="BM805" i="2"/>
  <c r="BL805" i="2"/>
  <c r="BK805" i="2"/>
  <c r="BJ805" i="2"/>
  <c r="BI805" i="2"/>
  <c r="BH805" i="2"/>
  <c r="BG805" i="2"/>
  <c r="BE805" i="2"/>
  <c r="BD805" i="2"/>
  <c r="BC805" i="2"/>
  <c r="BB805" i="2"/>
  <c r="BA805" i="2"/>
  <c r="AZ805" i="2"/>
  <c r="AY805" i="2"/>
  <c r="AW805" i="2"/>
  <c r="AV805" i="2"/>
  <c r="AU805" i="2"/>
  <c r="AT805" i="2"/>
  <c r="AS805" i="2"/>
  <c r="AR805" i="2"/>
  <c r="AQ805" i="2"/>
  <c r="AO805" i="2"/>
  <c r="AN805" i="2"/>
  <c r="AM805" i="2"/>
  <c r="AL805" i="2"/>
  <c r="AK805" i="2"/>
  <c r="AJ805" i="2"/>
  <c r="AI805" i="2"/>
  <c r="AG805" i="2"/>
  <c r="W805" i="2"/>
  <c r="DO804" i="2"/>
  <c r="DI804" i="2"/>
  <c r="DC804" i="2"/>
  <c r="CW804" i="2"/>
  <c r="CQ804" i="2"/>
  <c r="CK804" i="2"/>
  <c r="CE804" i="2"/>
  <c r="CD804" i="2"/>
  <c r="CC804" i="2"/>
  <c r="CB804" i="2"/>
  <c r="CA804" i="2"/>
  <c r="BY804" i="2"/>
  <c r="BS804" i="2"/>
  <c r="BM804" i="2"/>
  <c r="BL804" i="2"/>
  <c r="BK804" i="2"/>
  <c r="BJ804" i="2"/>
  <c r="BI804" i="2"/>
  <c r="BH804" i="2"/>
  <c r="BG804" i="2"/>
  <c r="BE804" i="2"/>
  <c r="BD804" i="2"/>
  <c r="BC804" i="2"/>
  <c r="BB804" i="2"/>
  <c r="BA804" i="2"/>
  <c r="AZ804" i="2"/>
  <c r="AY804" i="2"/>
  <c r="AW804" i="2"/>
  <c r="AV804" i="2"/>
  <c r="AU804" i="2"/>
  <c r="AT804" i="2"/>
  <c r="AS804" i="2"/>
  <c r="AR804" i="2"/>
  <c r="AQ804" i="2"/>
  <c r="AO804" i="2"/>
  <c r="AN804" i="2"/>
  <c r="AM804" i="2"/>
  <c r="AL804" i="2"/>
  <c r="AK804" i="2"/>
  <c r="AJ804" i="2"/>
  <c r="AI804" i="2"/>
  <c r="AG804" i="2"/>
  <c r="W804" i="2"/>
  <c r="DO803" i="2"/>
  <c r="DN803" i="2"/>
  <c r="DM803" i="2"/>
  <c r="DL803" i="2"/>
  <c r="DK803" i="2"/>
  <c r="DI803" i="2"/>
  <c r="DH803" i="2"/>
  <c r="DG803" i="2"/>
  <c r="DF803" i="2"/>
  <c r="DE803" i="2"/>
  <c r="DC803" i="2"/>
  <c r="DB803" i="2"/>
  <c r="DA803" i="2"/>
  <c r="CZ803" i="2"/>
  <c r="CY803" i="2"/>
  <c r="CW803" i="2"/>
  <c r="CV803" i="2"/>
  <c r="CU803" i="2"/>
  <c r="CT803" i="2"/>
  <c r="CS803" i="2"/>
  <c r="CQ803" i="2"/>
  <c r="CP803" i="2"/>
  <c r="CO803" i="2"/>
  <c r="CN803" i="2"/>
  <c r="CM803" i="2"/>
  <c r="CK803" i="2"/>
  <c r="CJ803" i="2"/>
  <c r="CI803" i="2"/>
  <c r="CH803" i="2"/>
  <c r="CG803" i="2"/>
  <c r="CE803" i="2"/>
  <c r="CD803" i="2"/>
  <c r="CC803" i="2"/>
  <c r="CB803" i="2"/>
  <c r="CA803" i="2"/>
  <c r="BY803" i="2"/>
  <c r="BX803" i="2"/>
  <c r="BW803" i="2"/>
  <c r="BV803" i="2"/>
  <c r="BU803" i="2"/>
  <c r="BS803" i="2"/>
  <c r="BR803" i="2"/>
  <c r="BQ803" i="2"/>
  <c r="BP803" i="2"/>
  <c r="BO803" i="2"/>
  <c r="BM803" i="2"/>
  <c r="BL803" i="2"/>
  <c r="BK803" i="2"/>
  <c r="BJ803" i="2"/>
  <c r="BI803" i="2"/>
  <c r="BH803" i="2"/>
  <c r="BG803" i="2"/>
  <c r="BE803" i="2"/>
  <c r="BD803" i="2"/>
  <c r="BC803" i="2"/>
  <c r="BB803" i="2"/>
  <c r="BA803" i="2"/>
  <c r="AZ803" i="2"/>
  <c r="AY803" i="2"/>
  <c r="AW803" i="2"/>
  <c r="AV803" i="2"/>
  <c r="AU803" i="2"/>
  <c r="AT803" i="2"/>
  <c r="AS803" i="2"/>
  <c r="AR803" i="2"/>
  <c r="AQ803" i="2"/>
  <c r="AO803" i="2"/>
  <c r="AN803" i="2"/>
  <c r="AM803" i="2"/>
  <c r="AL803" i="2"/>
  <c r="AK803" i="2"/>
  <c r="AJ803" i="2"/>
  <c r="AI803" i="2"/>
  <c r="AG803" i="2"/>
  <c r="AF803" i="2"/>
  <c r="AE803" i="2"/>
  <c r="AD803" i="2"/>
  <c r="AC803" i="2"/>
  <c r="AB803" i="2"/>
  <c r="AA803" i="2"/>
  <c r="W803" i="2"/>
  <c r="DO802" i="2"/>
  <c r="DN802" i="2"/>
  <c r="DM802" i="2"/>
  <c r="DL802" i="2"/>
  <c r="DK802" i="2"/>
  <c r="DI802" i="2"/>
  <c r="DH802" i="2"/>
  <c r="DG802" i="2"/>
  <c r="DF802" i="2"/>
  <c r="DE802" i="2"/>
  <c r="DC802" i="2"/>
  <c r="DB802" i="2"/>
  <c r="DA802" i="2"/>
  <c r="CZ802" i="2"/>
  <c r="CY802" i="2"/>
  <c r="CW802" i="2"/>
  <c r="CV802" i="2"/>
  <c r="CU802" i="2"/>
  <c r="CT802" i="2"/>
  <c r="CS802" i="2"/>
  <c r="CQ802" i="2"/>
  <c r="CP802" i="2"/>
  <c r="CO802" i="2"/>
  <c r="CN802" i="2"/>
  <c r="CM802" i="2"/>
  <c r="CK802" i="2"/>
  <c r="CJ802" i="2"/>
  <c r="CI802" i="2"/>
  <c r="CH802" i="2"/>
  <c r="CG802" i="2"/>
  <c r="CE802" i="2"/>
  <c r="CD802" i="2"/>
  <c r="CC802" i="2"/>
  <c r="CB802" i="2"/>
  <c r="CA802" i="2"/>
  <c r="BY802" i="2"/>
  <c r="BX802" i="2"/>
  <c r="BW802" i="2"/>
  <c r="BV802" i="2"/>
  <c r="BU802" i="2"/>
  <c r="BS802" i="2"/>
  <c r="BR802" i="2"/>
  <c r="BQ802" i="2"/>
  <c r="BP802" i="2"/>
  <c r="BO802" i="2"/>
  <c r="BM802" i="2"/>
  <c r="BL802" i="2"/>
  <c r="BK802" i="2"/>
  <c r="BJ802" i="2"/>
  <c r="BI802" i="2"/>
  <c r="BH802" i="2"/>
  <c r="BG802" i="2"/>
  <c r="BE802" i="2"/>
  <c r="BD802" i="2"/>
  <c r="BC802" i="2"/>
  <c r="BB802" i="2"/>
  <c r="BA802" i="2"/>
  <c r="AZ802" i="2"/>
  <c r="AY802" i="2"/>
  <c r="AW802" i="2"/>
  <c r="AV802" i="2"/>
  <c r="AU802" i="2"/>
  <c r="AT802" i="2"/>
  <c r="AS802" i="2"/>
  <c r="AR802" i="2"/>
  <c r="AQ802" i="2"/>
  <c r="AO802" i="2"/>
  <c r="AN802" i="2"/>
  <c r="AM802" i="2"/>
  <c r="AL802" i="2"/>
  <c r="AK802" i="2"/>
  <c r="AJ802" i="2"/>
  <c r="AI802" i="2"/>
  <c r="AG802" i="2"/>
  <c r="AF802" i="2"/>
  <c r="AE802" i="2"/>
  <c r="AD802" i="2"/>
  <c r="AC802" i="2"/>
  <c r="AB802" i="2"/>
  <c r="AA802" i="2"/>
  <c r="W802" i="2"/>
  <c r="DO801" i="2"/>
  <c r="DI801" i="2"/>
  <c r="DC801" i="2"/>
  <c r="CW801" i="2"/>
  <c r="CQ801" i="2"/>
  <c r="CK801" i="2"/>
  <c r="CE801" i="2"/>
  <c r="CD801" i="2"/>
  <c r="CC801" i="2"/>
  <c r="CB801" i="2"/>
  <c r="CA801" i="2"/>
  <c r="BY801" i="2"/>
  <c r="BS801" i="2"/>
  <c r="BM801" i="2"/>
  <c r="BL801" i="2"/>
  <c r="BK801" i="2"/>
  <c r="BJ801" i="2"/>
  <c r="BI801" i="2"/>
  <c r="BH801" i="2"/>
  <c r="BG801" i="2"/>
  <c r="BE801" i="2"/>
  <c r="BD801" i="2"/>
  <c r="BC801" i="2"/>
  <c r="BB801" i="2"/>
  <c r="BA801" i="2"/>
  <c r="AZ801" i="2"/>
  <c r="AY801" i="2"/>
  <c r="AW801" i="2"/>
  <c r="AV801" i="2"/>
  <c r="AU801" i="2"/>
  <c r="AT801" i="2"/>
  <c r="AS801" i="2"/>
  <c r="AR801" i="2"/>
  <c r="AQ801" i="2"/>
  <c r="AO801" i="2"/>
  <c r="AN801" i="2"/>
  <c r="AM801" i="2"/>
  <c r="AL801" i="2"/>
  <c r="AK801" i="2"/>
  <c r="AJ801" i="2"/>
  <c r="AI801" i="2"/>
  <c r="AG801" i="2"/>
  <c r="W801" i="2"/>
  <c r="DO800" i="2"/>
  <c r="DI800" i="2"/>
  <c r="DC800" i="2"/>
  <c r="CW800" i="2"/>
  <c r="CQ800" i="2"/>
  <c r="CK800" i="2"/>
  <c r="CE800" i="2"/>
  <c r="CD800" i="2"/>
  <c r="CC800" i="2"/>
  <c r="CB800" i="2"/>
  <c r="CA800" i="2"/>
  <c r="BY800" i="2"/>
  <c r="BS800" i="2"/>
  <c r="BM800" i="2"/>
  <c r="BL800" i="2"/>
  <c r="BK800" i="2"/>
  <c r="BJ800" i="2"/>
  <c r="BI800" i="2"/>
  <c r="BH800" i="2"/>
  <c r="BG800" i="2"/>
  <c r="BE800" i="2"/>
  <c r="BD800" i="2"/>
  <c r="BC800" i="2"/>
  <c r="BB800" i="2"/>
  <c r="BA800" i="2"/>
  <c r="AZ800" i="2"/>
  <c r="AY800" i="2"/>
  <c r="AW800" i="2"/>
  <c r="AV800" i="2"/>
  <c r="AU800" i="2"/>
  <c r="AT800" i="2"/>
  <c r="AS800" i="2"/>
  <c r="AR800" i="2"/>
  <c r="AQ800" i="2"/>
  <c r="AO800" i="2"/>
  <c r="AN800" i="2"/>
  <c r="AM800" i="2"/>
  <c r="AL800" i="2"/>
  <c r="AK800" i="2"/>
  <c r="AJ800" i="2"/>
  <c r="AI800" i="2"/>
  <c r="AG800" i="2"/>
  <c r="W800" i="2"/>
  <c r="DO799" i="2"/>
  <c r="DN799" i="2"/>
  <c r="DM799" i="2"/>
  <c r="DL799" i="2"/>
  <c r="DK799" i="2"/>
  <c r="DI799" i="2"/>
  <c r="DH799" i="2"/>
  <c r="DG799" i="2"/>
  <c r="DF799" i="2"/>
  <c r="DE799" i="2"/>
  <c r="DC799" i="2"/>
  <c r="DB799" i="2"/>
  <c r="DA799" i="2"/>
  <c r="CZ799" i="2"/>
  <c r="CY799" i="2"/>
  <c r="CW799" i="2"/>
  <c r="CV799" i="2"/>
  <c r="CU799" i="2"/>
  <c r="CT799" i="2"/>
  <c r="CS799" i="2"/>
  <c r="CQ799" i="2"/>
  <c r="CP799" i="2"/>
  <c r="CO799" i="2"/>
  <c r="CN799" i="2"/>
  <c r="CM799" i="2"/>
  <c r="CK799" i="2"/>
  <c r="CJ799" i="2"/>
  <c r="CI799" i="2"/>
  <c r="CH799" i="2"/>
  <c r="CG799" i="2"/>
  <c r="CE799" i="2"/>
  <c r="CD799" i="2"/>
  <c r="CC799" i="2"/>
  <c r="CB799" i="2"/>
  <c r="CA799" i="2"/>
  <c r="BY799" i="2"/>
  <c r="BX799" i="2"/>
  <c r="BW799" i="2"/>
  <c r="BV799" i="2"/>
  <c r="BU799" i="2"/>
  <c r="BS799" i="2"/>
  <c r="BR799" i="2"/>
  <c r="BQ799" i="2"/>
  <c r="BP799" i="2"/>
  <c r="BO799" i="2"/>
  <c r="BM799" i="2"/>
  <c r="BL799" i="2"/>
  <c r="BK799" i="2"/>
  <c r="BJ799" i="2"/>
  <c r="BI799" i="2"/>
  <c r="BH799" i="2"/>
  <c r="BG799" i="2"/>
  <c r="BE799" i="2"/>
  <c r="BD799" i="2"/>
  <c r="BC799" i="2"/>
  <c r="BB799" i="2"/>
  <c r="BA799" i="2"/>
  <c r="AZ799" i="2"/>
  <c r="AY799" i="2"/>
  <c r="AW799" i="2"/>
  <c r="AV799" i="2"/>
  <c r="AU799" i="2"/>
  <c r="AT799" i="2"/>
  <c r="AS799" i="2"/>
  <c r="AR799" i="2"/>
  <c r="AQ799" i="2"/>
  <c r="AO799" i="2"/>
  <c r="AN799" i="2"/>
  <c r="AM799" i="2"/>
  <c r="AL799" i="2"/>
  <c r="AK799" i="2"/>
  <c r="AJ799" i="2"/>
  <c r="AI799" i="2"/>
  <c r="AG799" i="2"/>
  <c r="AF799" i="2"/>
  <c r="AE799" i="2"/>
  <c r="AD799" i="2"/>
  <c r="AC799" i="2"/>
  <c r="AB799" i="2"/>
  <c r="AA799" i="2"/>
  <c r="W799" i="2"/>
  <c r="DO798" i="2"/>
  <c r="DN798" i="2"/>
  <c r="DM798" i="2"/>
  <c r="DL798" i="2"/>
  <c r="DK798" i="2"/>
  <c r="DI798" i="2"/>
  <c r="DH798" i="2"/>
  <c r="DG798" i="2"/>
  <c r="DF798" i="2"/>
  <c r="DE798" i="2"/>
  <c r="DC798" i="2"/>
  <c r="DB798" i="2"/>
  <c r="DA798" i="2"/>
  <c r="CZ798" i="2"/>
  <c r="CY798" i="2"/>
  <c r="CW798" i="2"/>
  <c r="CV798" i="2"/>
  <c r="CU798" i="2"/>
  <c r="CT798" i="2"/>
  <c r="CS798" i="2"/>
  <c r="CQ798" i="2"/>
  <c r="CP798" i="2"/>
  <c r="CO798" i="2"/>
  <c r="CN798" i="2"/>
  <c r="CM798" i="2"/>
  <c r="CK798" i="2"/>
  <c r="CJ798" i="2"/>
  <c r="CI798" i="2"/>
  <c r="CH798" i="2"/>
  <c r="CG798" i="2"/>
  <c r="CE798" i="2"/>
  <c r="CD798" i="2"/>
  <c r="CC798" i="2"/>
  <c r="CB798" i="2"/>
  <c r="CA798" i="2"/>
  <c r="BY798" i="2"/>
  <c r="BX798" i="2"/>
  <c r="BW798" i="2"/>
  <c r="BV798" i="2"/>
  <c r="BU798" i="2"/>
  <c r="BS798" i="2"/>
  <c r="BR798" i="2"/>
  <c r="BQ798" i="2"/>
  <c r="BP798" i="2"/>
  <c r="BO798" i="2"/>
  <c r="BM798" i="2"/>
  <c r="BL798" i="2"/>
  <c r="BK798" i="2"/>
  <c r="BJ798" i="2"/>
  <c r="BI798" i="2"/>
  <c r="BH798" i="2"/>
  <c r="BG798" i="2"/>
  <c r="BE798" i="2"/>
  <c r="BD798" i="2"/>
  <c r="BC798" i="2"/>
  <c r="BB798" i="2"/>
  <c r="BA798" i="2"/>
  <c r="AZ798" i="2"/>
  <c r="AY798" i="2"/>
  <c r="AW798" i="2"/>
  <c r="AV798" i="2"/>
  <c r="AU798" i="2"/>
  <c r="AT798" i="2"/>
  <c r="AS798" i="2"/>
  <c r="AR798" i="2"/>
  <c r="AQ798" i="2"/>
  <c r="AO798" i="2"/>
  <c r="AN798" i="2"/>
  <c r="AM798" i="2"/>
  <c r="AL798" i="2"/>
  <c r="AK798" i="2"/>
  <c r="AJ798" i="2"/>
  <c r="AI798" i="2"/>
  <c r="AG798" i="2"/>
  <c r="AF798" i="2"/>
  <c r="AE798" i="2"/>
  <c r="AD798" i="2"/>
  <c r="AC798" i="2"/>
  <c r="AB798" i="2"/>
  <c r="AA798" i="2"/>
  <c r="W798" i="2"/>
  <c r="DO797" i="2"/>
  <c r="DI797" i="2"/>
  <c r="DC797" i="2"/>
  <c r="CW797" i="2"/>
  <c r="CQ797" i="2"/>
  <c r="CK797" i="2"/>
  <c r="CE797" i="2"/>
  <c r="CD797" i="2"/>
  <c r="CC797" i="2"/>
  <c r="CB797" i="2"/>
  <c r="CA797" i="2"/>
  <c r="BY797" i="2"/>
  <c r="BS797" i="2"/>
  <c r="BM797" i="2"/>
  <c r="BL797" i="2"/>
  <c r="BK797" i="2"/>
  <c r="BJ797" i="2"/>
  <c r="BI797" i="2"/>
  <c r="BH797" i="2"/>
  <c r="BG797" i="2"/>
  <c r="BE797" i="2"/>
  <c r="BD797" i="2"/>
  <c r="BC797" i="2"/>
  <c r="BB797" i="2"/>
  <c r="BA797" i="2"/>
  <c r="AZ797" i="2"/>
  <c r="AY797" i="2"/>
  <c r="AW797" i="2"/>
  <c r="AV797" i="2"/>
  <c r="AU797" i="2"/>
  <c r="AT797" i="2"/>
  <c r="AS797" i="2"/>
  <c r="AR797" i="2"/>
  <c r="AQ797" i="2"/>
  <c r="AO797" i="2"/>
  <c r="AN797" i="2"/>
  <c r="AM797" i="2"/>
  <c r="AL797" i="2"/>
  <c r="AK797" i="2"/>
  <c r="AJ797" i="2"/>
  <c r="AI797" i="2"/>
  <c r="AG797" i="2"/>
  <c r="W797" i="2"/>
  <c r="DO796" i="2"/>
  <c r="DI796" i="2"/>
  <c r="DC796" i="2"/>
  <c r="CW796" i="2"/>
  <c r="CQ796" i="2"/>
  <c r="CK796" i="2"/>
  <c r="CE796" i="2"/>
  <c r="CD796" i="2"/>
  <c r="CC796" i="2"/>
  <c r="CB796" i="2"/>
  <c r="CA796" i="2"/>
  <c r="BY796" i="2"/>
  <c r="BS796" i="2"/>
  <c r="BM796" i="2"/>
  <c r="BL796" i="2"/>
  <c r="BK796" i="2"/>
  <c r="BJ796" i="2"/>
  <c r="BI796" i="2"/>
  <c r="BH796" i="2"/>
  <c r="BG796" i="2"/>
  <c r="BE796" i="2"/>
  <c r="BD796" i="2"/>
  <c r="BC796" i="2"/>
  <c r="BB796" i="2"/>
  <c r="BA796" i="2"/>
  <c r="AZ796" i="2"/>
  <c r="AY796" i="2"/>
  <c r="AW796" i="2"/>
  <c r="AV796" i="2"/>
  <c r="AU796" i="2"/>
  <c r="AT796" i="2"/>
  <c r="AS796" i="2"/>
  <c r="AR796" i="2"/>
  <c r="AQ796" i="2"/>
  <c r="AO796" i="2"/>
  <c r="AN796" i="2"/>
  <c r="AM796" i="2"/>
  <c r="AL796" i="2"/>
  <c r="AK796" i="2"/>
  <c r="AJ796" i="2"/>
  <c r="AI796" i="2"/>
  <c r="AG796" i="2"/>
  <c r="W796" i="2"/>
  <c r="DO795" i="2"/>
  <c r="DN795" i="2"/>
  <c r="DM795" i="2"/>
  <c r="DL795" i="2"/>
  <c r="DK795" i="2"/>
  <c r="DI795" i="2"/>
  <c r="DH795" i="2"/>
  <c r="DG795" i="2"/>
  <c r="DF795" i="2"/>
  <c r="DE795" i="2"/>
  <c r="DC795" i="2"/>
  <c r="DB795" i="2"/>
  <c r="DA795" i="2"/>
  <c r="CZ795" i="2"/>
  <c r="CY795" i="2"/>
  <c r="CW795" i="2"/>
  <c r="CV795" i="2"/>
  <c r="CU795" i="2"/>
  <c r="CT795" i="2"/>
  <c r="CS795" i="2"/>
  <c r="CQ795" i="2"/>
  <c r="CP795" i="2"/>
  <c r="CO795" i="2"/>
  <c r="CN795" i="2"/>
  <c r="CM795" i="2"/>
  <c r="CK795" i="2"/>
  <c r="CJ795" i="2"/>
  <c r="CI795" i="2"/>
  <c r="CH795" i="2"/>
  <c r="CG795" i="2"/>
  <c r="CE795" i="2"/>
  <c r="CD795" i="2"/>
  <c r="CC795" i="2"/>
  <c r="CB795" i="2"/>
  <c r="CA795" i="2"/>
  <c r="BY795" i="2"/>
  <c r="BX795" i="2"/>
  <c r="BW795" i="2"/>
  <c r="BV795" i="2"/>
  <c r="BU795" i="2"/>
  <c r="BS795" i="2"/>
  <c r="BR795" i="2"/>
  <c r="BQ795" i="2"/>
  <c r="BP795" i="2"/>
  <c r="BO795" i="2"/>
  <c r="BM795" i="2"/>
  <c r="BL795" i="2"/>
  <c r="BK795" i="2"/>
  <c r="BJ795" i="2"/>
  <c r="BI795" i="2"/>
  <c r="BH795" i="2"/>
  <c r="BG795" i="2"/>
  <c r="BE795" i="2"/>
  <c r="BD795" i="2"/>
  <c r="BC795" i="2"/>
  <c r="BB795" i="2"/>
  <c r="BA795" i="2"/>
  <c r="AZ795" i="2"/>
  <c r="AY795" i="2"/>
  <c r="AW795" i="2"/>
  <c r="AV795" i="2"/>
  <c r="AU795" i="2"/>
  <c r="AT795" i="2"/>
  <c r="AS795" i="2"/>
  <c r="AR795" i="2"/>
  <c r="AQ795" i="2"/>
  <c r="AO795" i="2"/>
  <c r="AN795" i="2"/>
  <c r="AM795" i="2"/>
  <c r="AL795" i="2"/>
  <c r="AK795" i="2"/>
  <c r="AJ795" i="2"/>
  <c r="AI795" i="2"/>
  <c r="AG795" i="2"/>
  <c r="AF795" i="2"/>
  <c r="AE795" i="2"/>
  <c r="AD795" i="2"/>
  <c r="AC795" i="2"/>
  <c r="AB795" i="2"/>
  <c r="AA795" i="2"/>
  <c r="W795" i="2"/>
  <c r="DO794" i="2"/>
  <c r="DN794" i="2"/>
  <c r="DM794" i="2"/>
  <c r="DL794" i="2"/>
  <c r="DK794" i="2"/>
  <c r="DI794" i="2"/>
  <c r="DH794" i="2"/>
  <c r="DG794" i="2"/>
  <c r="DF794" i="2"/>
  <c r="DE794" i="2"/>
  <c r="DC794" i="2"/>
  <c r="DB794" i="2"/>
  <c r="DA794" i="2"/>
  <c r="CZ794" i="2"/>
  <c r="CY794" i="2"/>
  <c r="CW794" i="2"/>
  <c r="CV794" i="2"/>
  <c r="CU794" i="2"/>
  <c r="CT794" i="2"/>
  <c r="CS794" i="2"/>
  <c r="CQ794" i="2"/>
  <c r="CP794" i="2"/>
  <c r="CO794" i="2"/>
  <c r="CN794" i="2"/>
  <c r="CM794" i="2"/>
  <c r="CK794" i="2"/>
  <c r="CJ794" i="2"/>
  <c r="CI794" i="2"/>
  <c r="CH794" i="2"/>
  <c r="CG794" i="2"/>
  <c r="CE794" i="2"/>
  <c r="CD794" i="2"/>
  <c r="CC794" i="2"/>
  <c r="CB794" i="2"/>
  <c r="CA794" i="2"/>
  <c r="BY794" i="2"/>
  <c r="BX794" i="2"/>
  <c r="BW794" i="2"/>
  <c r="BV794" i="2"/>
  <c r="BU794" i="2"/>
  <c r="BS794" i="2"/>
  <c r="BR794" i="2"/>
  <c r="BQ794" i="2"/>
  <c r="BP794" i="2"/>
  <c r="BO794" i="2"/>
  <c r="BM794" i="2"/>
  <c r="BL794" i="2"/>
  <c r="BK794" i="2"/>
  <c r="BJ794" i="2"/>
  <c r="BI794" i="2"/>
  <c r="BH794" i="2"/>
  <c r="BG794" i="2"/>
  <c r="BE794" i="2"/>
  <c r="BD794" i="2"/>
  <c r="BC794" i="2"/>
  <c r="BB794" i="2"/>
  <c r="BA794" i="2"/>
  <c r="AZ794" i="2"/>
  <c r="AY794" i="2"/>
  <c r="AW794" i="2"/>
  <c r="AV794" i="2"/>
  <c r="AU794" i="2"/>
  <c r="AT794" i="2"/>
  <c r="AS794" i="2"/>
  <c r="AR794" i="2"/>
  <c r="AQ794" i="2"/>
  <c r="AO794" i="2"/>
  <c r="AN794" i="2"/>
  <c r="AM794" i="2"/>
  <c r="AL794" i="2"/>
  <c r="AK794" i="2"/>
  <c r="AJ794" i="2"/>
  <c r="AI794" i="2"/>
  <c r="AG794" i="2"/>
  <c r="AF794" i="2"/>
  <c r="AE794" i="2"/>
  <c r="AD794" i="2"/>
  <c r="AC794" i="2"/>
  <c r="AB794" i="2"/>
  <c r="AA794" i="2"/>
  <c r="W794" i="2"/>
  <c r="DO793" i="2"/>
  <c r="DI793" i="2"/>
  <c r="DC793" i="2"/>
  <c r="CW793" i="2"/>
  <c r="CQ793" i="2"/>
  <c r="CK793" i="2"/>
  <c r="CE793" i="2"/>
  <c r="CD793" i="2"/>
  <c r="CC793" i="2"/>
  <c r="CB793" i="2"/>
  <c r="CA793" i="2"/>
  <c r="BY793" i="2"/>
  <c r="BS793" i="2"/>
  <c r="BM793" i="2"/>
  <c r="BL793" i="2"/>
  <c r="BK793" i="2"/>
  <c r="BJ793" i="2"/>
  <c r="BI793" i="2"/>
  <c r="BH793" i="2"/>
  <c r="BG793" i="2"/>
  <c r="BE793" i="2"/>
  <c r="BD793" i="2"/>
  <c r="BC793" i="2"/>
  <c r="BB793" i="2"/>
  <c r="BA793" i="2"/>
  <c r="AZ793" i="2"/>
  <c r="AY793" i="2"/>
  <c r="AW793" i="2"/>
  <c r="AV793" i="2"/>
  <c r="AU793" i="2"/>
  <c r="AT793" i="2"/>
  <c r="AS793" i="2"/>
  <c r="AR793" i="2"/>
  <c r="AQ793" i="2"/>
  <c r="AO793" i="2"/>
  <c r="AN793" i="2"/>
  <c r="AM793" i="2"/>
  <c r="AL793" i="2"/>
  <c r="AK793" i="2"/>
  <c r="AJ793" i="2"/>
  <c r="AI793" i="2"/>
  <c r="AG793" i="2"/>
  <c r="W793" i="2"/>
  <c r="DO792" i="2"/>
  <c r="DI792" i="2"/>
  <c r="DC792" i="2"/>
  <c r="CW792" i="2"/>
  <c r="CQ792" i="2"/>
  <c r="CK792" i="2"/>
  <c r="CE792" i="2"/>
  <c r="CD792" i="2"/>
  <c r="CC792" i="2"/>
  <c r="CB792" i="2"/>
  <c r="CA792" i="2"/>
  <c r="BY792" i="2"/>
  <c r="BS792" i="2"/>
  <c r="BM792" i="2"/>
  <c r="BL792" i="2"/>
  <c r="BK792" i="2"/>
  <c r="BJ792" i="2"/>
  <c r="BI792" i="2"/>
  <c r="BH792" i="2"/>
  <c r="BG792" i="2"/>
  <c r="BE792" i="2"/>
  <c r="BD792" i="2"/>
  <c r="BC792" i="2"/>
  <c r="BB792" i="2"/>
  <c r="BA792" i="2"/>
  <c r="AZ792" i="2"/>
  <c r="AY792" i="2"/>
  <c r="AW792" i="2"/>
  <c r="AV792" i="2"/>
  <c r="AU792" i="2"/>
  <c r="AT792" i="2"/>
  <c r="AS792" i="2"/>
  <c r="AR792" i="2"/>
  <c r="AQ792" i="2"/>
  <c r="AO792" i="2"/>
  <c r="AN792" i="2"/>
  <c r="AM792" i="2"/>
  <c r="AL792" i="2"/>
  <c r="AK792" i="2"/>
  <c r="AJ792" i="2"/>
  <c r="AI792" i="2"/>
  <c r="AG792" i="2"/>
  <c r="W792" i="2"/>
  <c r="DO791" i="2"/>
  <c r="DN791" i="2"/>
  <c r="DM791" i="2"/>
  <c r="DL791" i="2"/>
  <c r="DK791" i="2"/>
  <c r="DI791" i="2"/>
  <c r="DH791" i="2"/>
  <c r="DG791" i="2"/>
  <c r="DF791" i="2"/>
  <c r="DE791" i="2"/>
  <c r="DC791" i="2"/>
  <c r="DB791" i="2"/>
  <c r="DA791" i="2"/>
  <c r="CZ791" i="2"/>
  <c r="CY791" i="2"/>
  <c r="CW791" i="2"/>
  <c r="CV791" i="2"/>
  <c r="CU791" i="2"/>
  <c r="CT791" i="2"/>
  <c r="CS791" i="2"/>
  <c r="CQ791" i="2"/>
  <c r="CP791" i="2"/>
  <c r="CO791" i="2"/>
  <c r="CN791" i="2"/>
  <c r="CM791" i="2"/>
  <c r="CK791" i="2"/>
  <c r="CJ791" i="2"/>
  <c r="CI791" i="2"/>
  <c r="CH791" i="2"/>
  <c r="CG791" i="2"/>
  <c r="CE791" i="2"/>
  <c r="CD791" i="2"/>
  <c r="CC791" i="2"/>
  <c r="CB791" i="2"/>
  <c r="CA791" i="2"/>
  <c r="BY791" i="2"/>
  <c r="BX791" i="2"/>
  <c r="BW791" i="2"/>
  <c r="BV791" i="2"/>
  <c r="BU791" i="2"/>
  <c r="BS791" i="2"/>
  <c r="BR791" i="2"/>
  <c r="BQ791" i="2"/>
  <c r="BP791" i="2"/>
  <c r="BO791" i="2"/>
  <c r="BM791" i="2"/>
  <c r="BL791" i="2"/>
  <c r="BK791" i="2"/>
  <c r="BJ791" i="2"/>
  <c r="BI791" i="2"/>
  <c r="BH791" i="2"/>
  <c r="BG791" i="2"/>
  <c r="BE791" i="2"/>
  <c r="BD791" i="2"/>
  <c r="BC791" i="2"/>
  <c r="BB791" i="2"/>
  <c r="BA791" i="2"/>
  <c r="AZ791" i="2"/>
  <c r="AY791" i="2"/>
  <c r="AW791" i="2"/>
  <c r="AV791" i="2"/>
  <c r="AU791" i="2"/>
  <c r="AT791" i="2"/>
  <c r="AS791" i="2"/>
  <c r="AR791" i="2"/>
  <c r="AQ791" i="2"/>
  <c r="AO791" i="2"/>
  <c r="AN791" i="2"/>
  <c r="AM791" i="2"/>
  <c r="AL791" i="2"/>
  <c r="AK791" i="2"/>
  <c r="AJ791" i="2"/>
  <c r="AI791" i="2"/>
  <c r="AG791" i="2"/>
  <c r="AF791" i="2"/>
  <c r="AE791" i="2"/>
  <c r="AD791" i="2"/>
  <c r="AC791" i="2"/>
  <c r="AB791" i="2"/>
  <c r="AA791" i="2"/>
  <c r="W791" i="2"/>
  <c r="DO790" i="2"/>
  <c r="DN790" i="2"/>
  <c r="DM790" i="2"/>
  <c r="DL790" i="2"/>
  <c r="DK790" i="2"/>
  <c r="DI790" i="2"/>
  <c r="DH790" i="2"/>
  <c r="DG790" i="2"/>
  <c r="DF790" i="2"/>
  <c r="DE790" i="2"/>
  <c r="DC790" i="2"/>
  <c r="DB790" i="2"/>
  <c r="DA790" i="2"/>
  <c r="CZ790" i="2"/>
  <c r="CY790" i="2"/>
  <c r="CW790" i="2"/>
  <c r="CV790" i="2"/>
  <c r="CU790" i="2"/>
  <c r="CT790" i="2"/>
  <c r="CS790" i="2"/>
  <c r="CQ790" i="2"/>
  <c r="CP790" i="2"/>
  <c r="CO790" i="2"/>
  <c r="CN790" i="2"/>
  <c r="CM790" i="2"/>
  <c r="CK790" i="2"/>
  <c r="CJ790" i="2"/>
  <c r="CI790" i="2"/>
  <c r="CH790" i="2"/>
  <c r="CG790" i="2"/>
  <c r="CE790" i="2"/>
  <c r="CD790" i="2"/>
  <c r="CC790" i="2"/>
  <c r="CB790" i="2"/>
  <c r="CA790" i="2"/>
  <c r="BY790" i="2"/>
  <c r="BX790" i="2"/>
  <c r="BW790" i="2"/>
  <c r="BV790" i="2"/>
  <c r="BU790" i="2"/>
  <c r="BS790" i="2"/>
  <c r="BR790" i="2"/>
  <c r="BQ790" i="2"/>
  <c r="BP790" i="2"/>
  <c r="BO790" i="2"/>
  <c r="BM790" i="2"/>
  <c r="BL790" i="2"/>
  <c r="BK790" i="2"/>
  <c r="BJ790" i="2"/>
  <c r="BI790" i="2"/>
  <c r="BH790" i="2"/>
  <c r="BG790" i="2"/>
  <c r="BE790" i="2"/>
  <c r="BD790" i="2"/>
  <c r="BC790" i="2"/>
  <c r="BB790" i="2"/>
  <c r="BA790" i="2"/>
  <c r="AZ790" i="2"/>
  <c r="AY790" i="2"/>
  <c r="AW790" i="2"/>
  <c r="AV790" i="2"/>
  <c r="AU790" i="2"/>
  <c r="AT790" i="2"/>
  <c r="AS790" i="2"/>
  <c r="AR790" i="2"/>
  <c r="AQ790" i="2"/>
  <c r="AO790" i="2"/>
  <c r="AN790" i="2"/>
  <c r="AM790" i="2"/>
  <c r="AL790" i="2"/>
  <c r="AK790" i="2"/>
  <c r="AJ790" i="2"/>
  <c r="AI790" i="2"/>
  <c r="AG790" i="2"/>
  <c r="AF790" i="2"/>
  <c r="AE790" i="2"/>
  <c r="AD790" i="2"/>
  <c r="AC790" i="2"/>
  <c r="AB790" i="2"/>
  <c r="AA790" i="2"/>
  <c r="W790" i="2"/>
  <c r="DO789" i="2"/>
  <c r="DI789" i="2"/>
  <c r="DC789" i="2"/>
  <c r="CW789" i="2"/>
  <c r="CQ789" i="2"/>
  <c r="CK789" i="2"/>
  <c r="CE789" i="2"/>
  <c r="CD789" i="2"/>
  <c r="CC789" i="2"/>
  <c r="CB789" i="2"/>
  <c r="CA789" i="2"/>
  <c r="BY789" i="2"/>
  <c r="BS789" i="2"/>
  <c r="BM789" i="2"/>
  <c r="BL789" i="2"/>
  <c r="BK789" i="2"/>
  <c r="BJ789" i="2"/>
  <c r="BI789" i="2"/>
  <c r="BH789" i="2"/>
  <c r="BG789" i="2"/>
  <c r="BE789" i="2"/>
  <c r="BD789" i="2"/>
  <c r="BC789" i="2"/>
  <c r="BB789" i="2"/>
  <c r="BA789" i="2"/>
  <c r="AZ789" i="2"/>
  <c r="AY789" i="2"/>
  <c r="AW789" i="2"/>
  <c r="AV789" i="2"/>
  <c r="AU789" i="2"/>
  <c r="AT789" i="2"/>
  <c r="AS789" i="2"/>
  <c r="AR789" i="2"/>
  <c r="AQ789" i="2"/>
  <c r="AO789" i="2"/>
  <c r="AN789" i="2"/>
  <c r="AM789" i="2"/>
  <c r="AL789" i="2"/>
  <c r="AK789" i="2"/>
  <c r="AJ789" i="2"/>
  <c r="AI789" i="2"/>
  <c r="AG789" i="2"/>
  <c r="W789" i="2"/>
  <c r="DO788" i="2"/>
  <c r="DI788" i="2"/>
  <c r="DC788" i="2"/>
  <c r="CW788" i="2"/>
  <c r="CQ788" i="2"/>
  <c r="CK788" i="2"/>
  <c r="CE788" i="2"/>
  <c r="CD788" i="2"/>
  <c r="CC788" i="2"/>
  <c r="CB788" i="2"/>
  <c r="CA788" i="2"/>
  <c r="BY788" i="2"/>
  <c r="BS788" i="2"/>
  <c r="BM788" i="2"/>
  <c r="BL788" i="2"/>
  <c r="BK788" i="2"/>
  <c r="BJ788" i="2"/>
  <c r="BI788" i="2"/>
  <c r="BH788" i="2"/>
  <c r="BG788" i="2"/>
  <c r="BE788" i="2"/>
  <c r="BD788" i="2"/>
  <c r="BC788" i="2"/>
  <c r="BB788" i="2"/>
  <c r="BA788" i="2"/>
  <c r="AZ788" i="2"/>
  <c r="AY788" i="2"/>
  <c r="AW788" i="2"/>
  <c r="AV788" i="2"/>
  <c r="AU788" i="2"/>
  <c r="AT788" i="2"/>
  <c r="AS788" i="2"/>
  <c r="AR788" i="2"/>
  <c r="AQ788" i="2"/>
  <c r="AO788" i="2"/>
  <c r="AN788" i="2"/>
  <c r="AM788" i="2"/>
  <c r="AL788" i="2"/>
  <c r="AK788" i="2"/>
  <c r="AJ788" i="2"/>
  <c r="AI788" i="2"/>
  <c r="AG788" i="2"/>
  <c r="W788" i="2"/>
  <c r="DO787" i="2"/>
  <c r="DN787" i="2"/>
  <c r="DM787" i="2"/>
  <c r="DL787" i="2"/>
  <c r="DK787" i="2"/>
  <c r="DI787" i="2"/>
  <c r="DH787" i="2"/>
  <c r="DG787" i="2"/>
  <c r="DF787" i="2"/>
  <c r="DE787" i="2"/>
  <c r="DC787" i="2"/>
  <c r="DB787" i="2"/>
  <c r="DA787" i="2"/>
  <c r="CZ787" i="2"/>
  <c r="CY787" i="2"/>
  <c r="CW787" i="2"/>
  <c r="CV787" i="2"/>
  <c r="CU787" i="2"/>
  <c r="CT787" i="2"/>
  <c r="CS787" i="2"/>
  <c r="CQ787" i="2"/>
  <c r="CP787" i="2"/>
  <c r="CO787" i="2"/>
  <c r="CN787" i="2"/>
  <c r="CM787" i="2"/>
  <c r="CK787" i="2"/>
  <c r="CJ787" i="2"/>
  <c r="CI787" i="2"/>
  <c r="CH787" i="2"/>
  <c r="CG787" i="2"/>
  <c r="CE787" i="2"/>
  <c r="CD787" i="2"/>
  <c r="CC787" i="2"/>
  <c r="CB787" i="2"/>
  <c r="CA787" i="2"/>
  <c r="BY787" i="2"/>
  <c r="BX787" i="2"/>
  <c r="BW787" i="2"/>
  <c r="BV787" i="2"/>
  <c r="BU787" i="2"/>
  <c r="BS787" i="2"/>
  <c r="BR787" i="2"/>
  <c r="BQ787" i="2"/>
  <c r="BP787" i="2"/>
  <c r="BO787" i="2"/>
  <c r="BM787" i="2"/>
  <c r="BL787" i="2"/>
  <c r="BK787" i="2"/>
  <c r="BJ787" i="2"/>
  <c r="BI787" i="2"/>
  <c r="BH787" i="2"/>
  <c r="BG787" i="2"/>
  <c r="BE787" i="2"/>
  <c r="BD787" i="2"/>
  <c r="BC787" i="2"/>
  <c r="BB787" i="2"/>
  <c r="BA787" i="2"/>
  <c r="AZ787" i="2"/>
  <c r="AY787" i="2"/>
  <c r="AW787" i="2"/>
  <c r="AV787" i="2"/>
  <c r="AU787" i="2"/>
  <c r="AT787" i="2"/>
  <c r="AS787" i="2"/>
  <c r="AR787" i="2"/>
  <c r="AQ787" i="2"/>
  <c r="AO787" i="2"/>
  <c r="AN787" i="2"/>
  <c r="AM787" i="2"/>
  <c r="AL787" i="2"/>
  <c r="AK787" i="2"/>
  <c r="AJ787" i="2"/>
  <c r="AI787" i="2"/>
  <c r="AG787" i="2"/>
  <c r="AF787" i="2"/>
  <c r="AE787" i="2"/>
  <c r="AD787" i="2"/>
  <c r="AC787" i="2"/>
  <c r="AB787" i="2"/>
  <c r="AA787" i="2"/>
  <c r="W787" i="2"/>
  <c r="DO786" i="2"/>
  <c r="DN786" i="2"/>
  <c r="DM786" i="2"/>
  <c r="DL786" i="2"/>
  <c r="DK786" i="2"/>
  <c r="DI786" i="2"/>
  <c r="DH786" i="2"/>
  <c r="DG786" i="2"/>
  <c r="DF786" i="2"/>
  <c r="DE786" i="2"/>
  <c r="DC786" i="2"/>
  <c r="DB786" i="2"/>
  <c r="DA786" i="2"/>
  <c r="CZ786" i="2"/>
  <c r="CY786" i="2"/>
  <c r="CW786" i="2"/>
  <c r="CV786" i="2"/>
  <c r="CU786" i="2"/>
  <c r="CT786" i="2"/>
  <c r="CS786" i="2"/>
  <c r="CQ786" i="2"/>
  <c r="CP786" i="2"/>
  <c r="CO786" i="2"/>
  <c r="CN786" i="2"/>
  <c r="CM786" i="2"/>
  <c r="CK786" i="2"/>
  <c r="CJ786" i="2"/>
  <c r="CI786" i="2"/>
  <c r="CH786" i="2"/>
  <c r="CG786" i="2"/>
  <c r="CE786" i="2"/>
  <c r="CD786" i="2"/>
  <c r="CC786" i="2"/>
  <c r="CB786" i="2"/>
  <c r="CA786" i="2"/>
  <c r="BY786" i="2"/>
  <c r="BX786" i="2"/>
  <c r="BW786" i="2"/>
  <c r="BV786" i="2"/>
  <c r="BU786" i="2"/>
  <c r="BS786" i="2"/>
  <c r="BR786" i="2"/>
  <c r="BQ786" i="2"/>
  <c r="BP786" i="2"/>
  <c r="BO786" i="2"/>
  <c r="BM786" i="2"/>
  <c r="BL786" i="2"/>
  <c r="BK786" i="2"/>
  <c r="BJ786" i="2"/>
  <c r="BI786" i="2"/>
  <c r="BH786" i="2"/>
  <c r="BG786" i="2"/>
  <c r="BE786" i="2"/>
  <c r="BD786" i="2"/>
  <c r="BC786" i="2"/>
  <c r="BB786" i="2"/>
  <c r="BA786" i="2"/>
  <c r="AZ786" i="2"/>
  <c r="AY786" i="2"/>
  <c r="AW786" i="2"/>
  <c r="AV786" i="2"/>
  <c r="AU786" i="2"/>
  <c r="AT786" i="2"/>
  <c r="AS786" i="2"/>
  <c r="AR786" i="2"/>
  <c r="AQ786" i="2"/>
  <c r="AO786" i="2"/>
  <c r="AN786" i="2"/>
  <c r="AM786" i="2"/>
  <c r="AL786" i="2"/>
  <c r="AK786" i="2"/>
  <c r="AJ786" i="2"/>
  <c r="AI786" i="2"/>
  <c r="AG786" i="2"/>
  <c r="AF786" i="2"/>
  <c r="AE786" i="2"/>
  <c r="AD786" i="2"/>
  <c r="AC786" i="2"/>
  <c r="AB786" i="2"/>
  <c r="AA786" i="2"/>
  <c r="W786" i="2"/>
  <c r="DO785" i="2"/>
  <c r="DI785" i="2"/>
  <c r="DC785" i="2"/>
  <c r="CW785" i="2"/>
  <c r="CQ785" i="2"/>
  <c r="CK785" i="2"/>
  <c r="CE785" i="2"/>
  <c r="CD785" i="2"/>
  <c r="CC785" i="2"/>
  <c r="CB785" i="2"/>
  <c r="CA785" i="2"/>
  <c r="BY785" i="2"/>
  <c r="BS785" i="2"/>
  <c r="BM785" i="2"/>
  <c r="BL785" i="2"/>
  <c r="BK785" i="2"/>
  <c r="BJ785" i="2"/>
  <c r="BI785" i="2"/>
  <c r="BH785" i="2"/>
  <c r="BG785" i="2"/>
  <c r="BE785" i="2"/>
  <c r="BD785" i="2"/>
  <c r="BC785" i="2"/>
  <c r="BB785" i="2"/>
  <c r="BA785" i="2"/>
  <c r="AZ785" i="2"/>
  <c r="AY785" i="2"/>
  <c r="AW785" i="2"/>
  <c r="AV785" i="2"/>
  <c r="AU785" i="2"/>
  <c r="AT785" i="2"/>
  <c r="AS785" i="2"/>
  <c r="AR785" i="2"/>
  <c r="AQ785" i="2"/>
  <c r="AO785" i="2"/>
  <c r="AN785" i="2"/>
  <c r="AM785" i="2"/>
  <c r="AL785" i="2"/>
  <c r="AK785" i="2"/>
  <c r="AJ785" i="2"/>
  <c r="AI785" i="2"/>
  <c r="AG785" i="2"/>
  <c r="W785" i="2"/>
  <c r="DO784" i="2"/>
  <c r="DI784" i="2"/>
  <c r="DC784" i="2"/>
  <c r="CW784" i="2"/>
  <c r="CQ784" i="2"/>
  <c r="CK784" i="2"/>
  <c r="CE784" i="2"/>
  <c r="CD784" i="2"/>
  <c r="CC784" i="2"/>
  <c r="CB784" i="2"/>
  <c r="CA784" i="2"/>
  <c r="BY784" i="2"/>
  <c r="BS784" i="2"/>
  <c r="BM784" i="2"/>
  <c r="BL784" i="2"/>
  <c r="BK784" i="2"/>
  <c r="BJ784" i="2"/>
  <c r="BI784" i="2"/>
  <c r="BH784" i="2"/>
  <c r="BG784" i="2"/>
  <c r="BE784" i="2"/>
  <c r="BD784" i="2"/>
  <c r="BC784" i="2"/>
  <c r="BB784" i="2"/>
  <c r="BA784" i="2"/>
  <c r="AZ784" i="2"/>
  <c r="AY784" i="2"/>
  <c r="AW784" i="2"/>
  <c r="AV784" i="2"/>
  <c r="AU784" i="2"/>
  <c r="AT784" i="2"/>
  <c r="AS784" i="2"/>
  <c r="AR784" i="2"/>
  <c r="AQ784" i="2"/>
  <c r="AO784" i="2"/>
  <c r="AN784" i="2"/>
  <c r="AM784" i="2"/>
  <c r="AL784" i="2"/>
  <c r="AK784" i="2"/>
  <c r="AJ784" i="2"/>
  <c r="AI784" i="2"/>
  <c r="AG784" i="2"/>
  <c r="W784" i="2"/>
  <c r="DO783" i="2"/>
  <c r="DN783" i="2"/>
  <c r="DM783" i="2"/>
  <c r="DL783" i="2"/>
  <c r="DK783" i="2"/>
  <c r="DI783" i="2"/>
  <c r="DH783" i="2"/>
  <c r="DG783" i="2"/>
  <c r="DF783" i="2"/>
  <c r="DE783" i="2"/>
  <c r="DC783" i="2"/>
  <c r="DB783" i="2"/>
  <c r="DA783" i="2"/>
  <c r="CZ783" i="2"/>
  <c r="CY783" i="2"/>
  <c r="CW783" i="2"/>
  <c r="CV783" i="2"/>
  <c r="CU783" i="2"/>
  <c r="CT783" i="2"/>
  <c r="CS783" i="2"/>
  <c r="CQ783" i="2"/>
  <c r="CP783" i="2"/>
  <c r="CO783" i="2"/>
  <c r="CN783" i="2"/>
  <c r="CM783" i="2"/>
  <c r="CK783" i="2"/>
  <c r="CJ783" i="2"/>
  <c r="CI783" i="2"/>
  <c r="CH783" i="2"/>
  <c r="CG783" i="2"/>
  <c r="CE783" i="2"/>
  <c r="CD783" i="2"/>
  <c r="CC783" i="2"/>
  <c r="CB783" i="2"/>
  <c r="CA783" i="2"/>
  <c r="BY783" i="2"/>
  <c r="BX783" i="2"/>
  <c r="BW783" i="2"/>
  <c r="BV783" i="2"/>
  <c r="BU783" i="2"/>
  <c r="BS783" i="2"/>
  <c r="BR783" i="2"/>
  <c r="BQ783" i="2"/>
  <c r="BP783" i="2"/>
  <c r="BO783" i="2"/>
  <c r="BM783" i="2"/>
  <c r="BL783" i="2"/>
  <c r="BK783" i="2"/>
  <c r="BJ783" i="2"/>
  <c r="BI783" i="2"/>
  <c r="BH783" i="2"/>
  <c r="BG783" i="2"/>
  <c r="BE783" i="2"/>
  <c r="BD783" i="2"/>
  <c r="BC783" i="2"/>
  <c r="BB783" i="2"/>
  <c r="BA783" i="2"/>
  <c r="AZ783" i="2"/>
  <c r="AY783" i="2"/>
  <c r="AW783" i="2"/>
  <c r="AV783" i="2"/>
  <c r="AU783" i="2"/>
  <c r="AT783" i="2"/>
  <c r="AS783" i="2"/>
  <c r="AR783" i="2"/>
  <c r="AQ783" i="2"/>
  <c r="AO783" i="2"/>
  <c r="AN783" i="2"/>
  <c r="AM783" i="2"/>
  <c r="AL783" i="2"/>
  <c r="AK783" i="2"/>
  <c r="AJ783" i="2"/>
  <c r="AI783" i="2"/>
  <c r="AG783" i="2"/>
  <c r="AF783" i="2"/>
  <c r="AE783" i="2"/>
  <c r="AD783" i="2"/>
  <c r="AC783" i="2"/>
  <c r="AB783" i="2"/>
  <c r="AA783" i="2"/>
  <c r="W783" i="2"/>
  <c r="DO782" i="2"/>
  <c r="DN782" i="2"/>
  <c r="DM782" i="2"/>
  <c r="DL782" i="2"/>
  <c r="DK782" i="2"/>
  <c r="DI782" i="2"/>
  <c r="DH782" i="2"/>
  <c r="DG782" i="2"/>
  <c r="DF782" i="2"/>
  <c r="DE782" i="2"/>
  <c r="DC782" i="2"/>
  <c r="DB782" i="2"/>
  <c r="DA782" i="2"/>
  <c r="CZ782" i="2"/>
  <c r="CY782" i="2"/>
  <c r="CW782" i="2"/>
  <c r="CV782" i="2"/>
  <c r="CU782" i="2"/>
  <c r="CT782" i="2"/>
  <c r="CS782" i="2"/>
  <c r="CQ782" i="2"/>
  <c r="CP782" i="2"/>
  <c r="CO782" i="2"/>
  <c r="CN782" i="2"/>
  <c r="CM782" i="2"/>
  <c r="CK782" i="2"/>
  <c r="CJ782" i="2"/>
  <c r="CI782" i="2"/>
  <c r="CH782" i="2"/>
  <c r="CG782" i="2"/>
  <c r="CE782" i="2"/>
  <c r="CD782" i="2"/>
  <c r="CC782" i="2"/>
  <c r="CB782" i="2"/>
  <c r="CA782" i="2"/>
  <c r="BY782" i="2"/>
  <c r="BX782" i="2"/>
  <c r="BW782" i="2"/>
  <c r="BV782" i="2"/>
  <c r="BU782" i="2"/>
  <c r="BS782" i="2"/>
  <c r="BR782" i="2"/>
  <c r="BQ782" i="2"/>
  <c r="BP782" i="2"/>
  <c r="BO782" i="2"/>
  <c r="BM782" i="2"/>
  <c r="BL782" i="2"/>
  <c r="BK782" i="2"/>
  <c r="BJ782" i="2"/>
  <c r="BI782" i="2"/>
  <c r="BH782" i="2"/>
  <c r="BG782" i="2"/>
  <c r="BE782" i="2"/>
  <c r="BD782" i="2"/>
  <c r="BC782" i="2"/>
  <c r="BB782" i="2"/>
  <c r="BA782" i="2"/>
  <c r="AZ782" i="2"/>
  <c r="AY782" i="2"/>
  <c r="AW782" i="2"/>
  <c r="AV782" i="2"/>
  <c r="AU782" i="2"/>
  <c r="AT782" i="2"/>
  <c r="AS782" i="2"/>
  <c r="AR782" i="2"/>
  <c r="AQ782" i="2"/>
  <c r="AO782" i="2"/>
  <c r="AN782" i="2"/>
  <c r="AM782" i="2"/>
  <c r="AL782" i="2"/>
  <c r="AK782" i="2"/>
  <c r="AJ782" i="2"/>
  <c r="AI782" i="2"/>
  <c r="AG782" i="2"/>
  <c r="AF782" i="2"/>
  <c r="AE782" i="2"/>
  <c r="AD782" i="2"/>
  <c r="AC782" i="2"/>
  <c r="AB782" i="2"/>
  <c r="AA782" i="2"/>
  <c r="W782" i="2"/>
  <c r="DO781" i="2"/>
  <c r="DI781" i="2"/>
  <c r="DC781" i="2"/>
  <c r="CW781" i="2"/>
  <c r="CQ781" i="2"/>
  <c r="CK781" i="2"/>
  <c r="CE781" i="2"/>
  <c r="CD781" i="2"/>
  <c r="CC781" i="2"/>
  <c r="CB781" i="2"/>
  <c r="CA781" i="2"/>
  <c r="BY781" i="2"/>
  <c r="BS781" i="2"/>
  <c r="BM781" i="2"/>
  <c r="BL781" i="2"/>
  <c r="BK781" i="2"/>
  <c r="BJ781" i="2"/>
  <c r="BI781" i="2"/>
  <c r="BH781" i="2"/>
  <c r="BG781" i="2"/>
  <c r="BE781" i="2"/>
  <c r="BD781" i="2"/>
  <c r="BC781" i="2"/>
  <c r="BB781" i="2"/>
  <c r="BA781" i="2"/>
  <c r="AZ781" i="2"/>
  <c r="AY781" i="2"/>
  <c r="AW781" i="2"/>
  <c r="AV781" i="2"/>
  <c r="AU781" i="2"/>
  <c r="AT781" i="2"/>
  <c r="AS781" i="2"/>
  <c r="AR781" i="2"/>
  <c r="AQ781" i="2"/>
  <c r="AO781" i="2"/>
  <c r="AN781" i="2"/>
  <c r="AM781" i="2"/>
  <c r="AL781" i="2"/>
  <c r="AK781" i="2"/>
  <c r="AJ781" i="2"/>
  <c r="AI781" i="2"/>
  <c r="AG781" i="2"/>
  <c r="W781" i="2"/>
  <c r="DO780" i="2"/>
  <c r="DI780" i="2"/>
  <c r="DC780" i="2"/>
  <c r="CW780" i="2"/>
  <c r="CQ780" i="2"/>
  <c r="CK780" i="2"/>
  <c r="CE780" i="2"/>
  <c r="CD780" i="2"/>
  <c r="CC780" i="2"/>
  <c r="CB780" i="2"/>
  <c r="CA780" i="2"/>
  <c r="BY780" i="2"/>
  <c r="BS780" i="2"/>
  <c r="BM780" i="2"/>
  <c r="BL780" i="2"/>
  <c r="BK780" i="2"/>
  <c r="BJ780" i="2"/>
  <c r="BI780" i="2"/>
  <c r="BH780" i="2"/>
  <c r="BG780" i="2"/>
  <c r="BE780" i="2"/>
  <c r="BD780" i="2"/>
  <c r="BC780" i="2"/>
  <c r="BB780" i="2"/>
  <c r="BA780" i="2"/>
  <c r="AZ780" i="2"/>
  <c r="AY780" i="2"/>
  <c r="AW780" i="2"/>
  <c r="AV780" i="2"/>
  <c r="AU780" i="2"/>
  <c r="AT780" i="2"/>
  <c r="AS780" i="2"/>
  <c r="AR780" i="2"/>
  <c r="AQ780" i="2"/>
  <c r="AO780" i="2"/>
  <c r="AN780" i="2"/>
  <c r="AM780" i="2"/>
  <c r="AL780" i="2"/>
  <c r="AK780" i="2"/>
  <c r="AJ780" i="2"/>
  <c r="AI780" i="2"/>
  <c r="AG780" i="2"/>
  <c r="W780" i="2"/>
  <c r="DO779" i="2"/>
  <c r="DN779" i="2"/>
  <c r="DM779" i="2"/>
  <c r="DL779" i="2"/>
  <c r="DK779" i="2"/>
  <c r="DI779" i="2"/>
  <c r="DH779" i="2"/>
  <c r="DG779" i="2"/>
  <c r="DF779" i="2"/>
  <c r="DE779" i="2"/>
  <c r="DC779" i="2"/>
  <c r="DB779" i="2"/>
  <c r="DA779" i="2"/>
  <c r="CZ779" i="2"/>
  <c r="CY779" i="2"/>
  <c r="CW779" i="2"/>
  <c r="CV779" i="2"/>
  <c r="CU779" i="2"/>
  <c r="CT779" i="2"/>
  <c r="CS779" i="2"/>
  <c r="CQ779" i="2"/>
  <c r="CP779" i="2"/>
  <c r="CO779" i="2"/>
  <c r="CN779" i="2"/>
  <c r="CM779" i="2"/>
  <c r="CK779" i="2"/>
  <c r="CJ779" i="2"/>
  <c r="CI779" i="2"/>
  <c r="CH779" i="2"/>
  <c r="CG779" i="2"/>
  <c r="CE779" i="2"/>
  <c r="CD779" i="2"/>
  <c r="CC779" i="2"/>
  <c r="CB779" i="2"/>
  <c r="CA779" i="2"/>
  <c r="BY779" i="2"/>
  <c r="BX779" i="2"/>
  <c r="BW779" i="2"/>
  <c r="BV779" i="2"/>
  <c r="BU779" i="2"/>
  <c r="BS779" i="2"/>
  <c r="BR779" i="2"/>
  <c r="BQ779" i="2"/>
  <c r="BP779" i="2"/>
  <c r="BO779" i="2"/>
  <c r="BM779" i="2"/>
  <c r="BL779" i="2"/>
  <c r="BK779" i="2"/>
  <c r="BJ779" i="2"/>
  <c r="BI779" i="2"/>
  <c r="BH779" i="2"/>
  <c r="BG779" i="2"/>
  <c r="BE779" i="2"/>
  <c r="BD779" i="2"/>
  <c r="BC779" i="2"/>
  <c r="BB779" i="2"/>
  <c r="BA779" i="2"/>
  <c r="AZ779" i="2"/>
  <c r="AY779" i="2"/>
  <c r="AW779" i="2"/>
  <c r="AV779" i="2"/>
  <c r="AU779" i="2"/>
  <c r="AT779" i="2"/>
  <c r="AS779" i="2"/>
  <c r="AR779" i="2"/>
  <c r="AQ779" i="2"/>
  <c r="AO779" i="2"/>
  <c r="AN779" i="2"/>
  <c r="AM779" i="2"/>
  <c r="AL779" i="2"/>
  <c r="AK779" i="2"/>
  <c r="AJ779" i="2"/>
  <c r="AI779" i="2"/>
  <c r="AG779" i="2"/>
  <c r="AF779" i="2"/>
  <c r="AE779" i="2"/>
  <c r="AD779" i="2"/>
  <c r="AC779" i="2"/>
  <c r="AB779" i="2"/>
  <c r="AA779" i="2"/>
  <c r="W779" i="2"/>
  <c r="DO778" i="2"/>
  <c r="DN778" i="2"/>
  <c r="DM778" i="2"/>
  <c r="DL778" i="2"/>
  <c r="DK778" i="2"/>
  <c r="DI778" i="2"/>
  <c r="DH778" i="2"/>
  <c r="DG778" i="2"/>
  <c r="DF778" i="2"/>
  <c r="DE778" i="2"/>
  <c r="DC778" i="2"/>
  <c r="DB778" i="2"/>
  <c r="DA778" i="2"/>
  <c r="CZ778" i="2"/>
  <c r="CY778" i="2"/>
  <c r="CW778" i="2"/>
  <c r="CV778" i="2"/>
  <c r="CU778" i="2"/>
  <c r="CT778" i="2"/>
  <c r="CS778" i="2"/>
  <c r="CQ778" i="2"/>
  <c r="CP778" i="2"/>
  <c r="CO778" i="2"/>
  <c r="CN778" i="2"/>
  <c r="CM778" i="2"/>
  <c r="CK778" i="2"/>
  <c r="CJ778" i="2"/>
  <c r="CI778" i="2"/>
  <c r="CH778" i="2"/>
  <c r="CG778" i="2"/>
  <c r="CE778" i="2"/>
  <c r="CD778" i="2"/>
  <c r="CC778" i="2"/>
  <c r="CB778" i="2"/>
  <c r="CA778" i="2"/>
  <c r="BY778" i="2"/>
  <c r="BX778" i="2"/>
  <c r="BW778" i="2"/>
  <c r="BV778" i="2"/>
  <c r="BU778" i="2"/>
  <c r="BS778" i="2"/>
  <c r="BR778" i="2"/>
  <c r="BQ778" i="2"/>
  <c r="BP778" i="2"/>
  <c r="BO778" i="2"/>
  <c r="BM778" i="2"/>
  <c r="BL778" i="2"/>
  <c r="BK778" i="2"/>
  <c r="BJ778" i="2"/>
  <c r="BI778" i="2"/>
  <c r="BH778" i="2"/>
  <c r="BG778" i="2"/>
  <c r="BE778" i="2"/>
  <c r="BD778" i="2"/>
  <c r="BC778" i="2"/>
  <c r="BB778" i="2"/>
  <c r="BA778" i="2"/>
  <c r="AZ778" i="2"/>
  <c r="AY778" i="2"/>
  <c r="AW778" i="2"/>
  <c r="AV778" i="2"/>
  <c r="AU778" i="2"/>
  <c r="AT778" i="2"/>
  <c r="AS778" i="2"/>
  <c r="AR778" i="2"/>
  <c r="AQ778" i="2"/>
  <c r="AO778" i="2"/>
  <c r="AN778" i="2"/>
  <c r="AM778" i="2"/>
  <c r="AL778" i="2"/>
  <c r="AK778" i="2"/>
  <c r="AJ778" i="2"/>
  <c r="AI778" i="2"/>
  <c r="AG778" i="2"/>
  <c r="AF778" i="2"/>
  <c r="AE778" i="2"/>
  <c r="AD778" i="2"/>
  <c r="AC778" i="2"/>
  <c r="AB778" i="2"/>
  <c r="AA778" i="2"/>
  <c r="W778" i="2"/>
  <c r="DO777" i="2"/>
  <c r="DI777" i="2"/>
  <c r="DC777" i="2"/>
  <c r="CW777" i="2"/>
  <c r="CQ777" i="2"/>
  <c r="CK777" i="2"/>
  <c r="CE777" i="2"/>
  <c r="CD777" i="2"/>
  <c r="CC777" i="2"/>
  <c r="CB777" i="2"/>
  <c r="CA777" i="2"/>
  <c r="BY777" i="2"/>
  <c r="BS777" i="2"/>
  <c r="BM777" i="2"/>
  <c r="BL777" i="2"/>
  <c r="BK777" i="2"/>
  <c r="BJ777" i="2"/>
  <c r="BI777" i="2"/>
  <c r="BH777" i="2"/>
  <c r="BG777" i="2"/>
  <c r="BE777" i="2"/>
  <c r="BD777" i="2"/>
  <c r="BC777" i="2"/>
  <c r="BB777" i="2"/>
  <c r="BA777" i="2"/>
  <c r="AZ777" i="2"/>
  <c r="AY777" i="2"/>
  <c r="AW777" i="2"/>
  <c r="AV777" i="2"/>
  <c r="AU777" i="2"/>
  <c r="AT777" i="2"/>
  <c r="AS777" i="2"/>
  <c r="AR777" i="2"/>
  <c r="AQ777" i="2"/>
  <c r="AO777" i="2"/>
  <c r="AN777" i="2"/>
  <c r="AM777" i="2"/>
  <c r="AL777" i="2"/>
  <c r="AK777" i="2"/>
  <c r="AJ777" i="2"/>
  <c r="AI777" i="2"/>
  <c r="AG777" i="2"/>
  <c r="W777" i="2"/>
  <c r="DO776" i="2"/>
  <c r="DI776" i="2"/>
  <c r="DC776" i="2"/>
  <c r="CW776" i="2"/>
  <c r="CQ776" i="2"/>
  <c r="CK776" i="2"/>
  <c r="CE776" i="2"/>
  <c r="CD776" i="2"/>
  <c r="CC776" i="2"/>
  <c r="CB776" i="2"/>
  <c r="CA776" i="2"/>
  <c r="BY776" i="2"/>
  <c r="BS776" i="2"/>
  <c r="BM776" i="2"/>
  <c r="BL776" i="2"/>
  <c r="BK776" i="2"/>
  <c r="BJ776" i="2"/>
  <c r="BI776" i="2"/>
  <c r="BH776" i="2"/>
  <c r="BG776" i="2"/>
  <c r="BE776" i="2"/>
  <c r="BD776" i="2"/>
  <c r="BC776" i="2"/>
  <c r="BB776" i="2"/>
  <c r="BA776" i="2"/>
  <c r="AZ776" i="2"/>
  <c r="AY776" i="2"/>
  <c r="AW776" i="2"/>
  <c r="AV776" i="2"/>
  <c r="AU776" i="2"/>
  <c r="AT776" i="2"/>
  <c r="AS776" i="2"/>
  <c r="AR776" i="2"/>
  <c r="AQ776" i="2"/>
  <c r="AO776" i="2"/>
  <c r="AN776" i="2"/>
  <c r="AM776" i="2"/>
  <c r="AL776" i="2"/>
  <c r="AK776" i="2"/>
  <c r="AJ776" i="2"/>
  <c r="AI776" i="2"/>
  <c r="AG776" i="2"/>
  <c r="W776" i="2"/>
  <c r="DO775" i="2"/>
  <c r="DN775" i="2"/>
  <c r="DM775" i="2"/>
  <c r="DL775" i="2"/>
  <c r="DK775" i="2"/>
  <c r="DI775" i="2"/>
  <c r="DH775" i="2"/>
  <c r="DG775" i="2"/>
  <c r="DF775" i="2"/>
  <c r="DE775" i="2"/>
  <c r="DC775" i="2"/>
  <c r="DB775" i="2"/>
  <c r="DA775" i="2"/>
  <c r="CZ775" i="2"/>
  <c r="CY775" i="2"/>
  <c r="CW775" i="2"/>
  <c r="CV775" i="2"/>
  <c r="CU775" i="2"/>
  <c r="CT775" i="2"/>
  <c r="CS775" i="2"/>
  <c r="CQ775" i="2"/>
  <c r="CP775" i="2"/>
  <c r="CO775" i="2"/>
  <c r="CN775" i="2"/>
  <c r="CM775" i="2"/>
  <c r="CK775" i="2"/>
  <c r="CJ775" i="2"/>
  <c r="CI775" i="2"/>
  <c r="CH775" i="2"/>
  <c r="CG775" i="2"/>
  <c r="CE775" i="2"/>
  <c r="CD775" i="2"/>
  <c r="CC775" i="2"/>
  <c r="CB775" i="2"/>
  <c r="CA775" i="2"/>
  <c r="BY775" i="2"/>
  <c r="BX775" i="2"/>
  <c r="BW775" i="2"/>
  <c r="BV775" i="2"/>
  <c r="BU775" i="2"/>
  <c r="BS775" i="2"/>
  <c r="BR775" i="2"/>
  <c r="BQ775" i="2"/>
  <c r="BP775" i="2"/>
  <c r="BO775" i="2"/>
  <c r="BM775" i="2"/>
  <c r="BL775" i="2"/>
  <c r="BK775" i="2"/>
  <c r="BJ775" i="2"/>
  <c r="BI775" i="2"/>
  <c r="BH775" i="2"/>
  <c r="BG775" i="2"/>
  <c r="BE775" i="2"/>
  <c r="BD775" i="2"/>
  <c r="BC775" i="2"/>
  <c r="BB775" i="2"/>
  <c r="BA775" i="2"/>
  <c r="AZ775" i="2"/>
  <c r="AY775" i="2"/>
  <c r="AW775" i="2"/>
  <c r="AV775" i="2"/>
  <c r="AU775" i="2"/>
  <c r="AT775" i="2"/>
  <c r="AS775" i="2"/>
  <c r="AR775" i="2"/>
  <c r="AQ775" i="2"/>
  <c r="AO775" i="2"/>
  <c r="AN775" i="2"/>
  <c r="AM775" i="2"/>
  <c r="AL775" i="2"/>
  <c r="AK775" i="2"/>
  <c r="AJ775" i="2"/>
  <c r="AI775" i="2"/>
  <c r="AG775" i="2"/>
  <c r="AF775" i="2"/>
  <c r="AE775" i="2"/>
  <c r="AD775" i="2"/>
  <c r="AC775" i="2"/>
  <c r="AB775" i="2"/>
  <c r="AA775" i="2"/>
  <c r="W775" i="2"/>
  <c r="DO774" i="2"/>
  <c r="DN774" i="2"/>
  <c r="DM774" i="2"/>
  <c r="DL774" i="2"/>
  <c r="DK774" i="2"/>
  <c r="DI774" i="2"/>
  <c r="DH774" i="2"/>
  <c r="DG774" i="2"/>
  <c r="DF774" i="2"/>
  <c r="DE774" i="2"/>
  <c r="DC774" i="2"/>
  <c r="DB774" i="2"/>
  <c r="DA774" i="2"/>
  <c r="CZ774" i="2"/>
  <c r="CY774" i="2"/>
  <c r="CW774" i="2"/>
  <c r="CV774" i="2"/>
  <c r="CU774" i="2"/>
  <c r="CT774" i="2"/>
  <c r="CS774" i="2"/>
  <c r="CQ774" i="2"/>
  <c r="CP774" i="2"/>
  <c r="CO774" i="2"/>
  <c r="CN774" i="2"/>
  <c r="CM774" i="2"/>
  <c r="CK774" i="2"/>
  <c r="CJ774" i="2"/>
  <c r="CI774" i="2"/>
  <c r="CH774" i="2"/>
  <c r="CG774" i="2"/>
  <c r="CE774" i="2"/>
  <c r="CD774" i="2"/>
  <c r="CC774" i="2"/>
  <c r="CB774" i="2"/>
  <c r="CA774" i="2"/>
  <c r="BY774" i="2"/>
  <c r="BX774" i="2"/>
  <c r="BW774" i="2"/>
  <c r="BV774" i="2"/>
  <c r="BU774" i="2"/>
  <c r="BS774" i="2"/>
  <c r="BR774" i="2"/>
  <c r="BQ774" i="2"/>
  <c r="BP774" i="2"/>
  <c r="BO774" i="2"/>
  <c r="BM774" i="2"/>
  <c r="BL774" i="2"/>
  <c r="BK774" i="2"/>
  <c r="BJ774" i="2"/>
  <c r="BI774" i="2"/>
  <c r="BH774" i="2"/>
  <c r="BG774" i="2"/>
  <c r="BE774" i="2"/>
  <c r="BD774" i="2"/>
  <c r="BC774" i="2"/>
  <c r="BB774" i="2"/>
  <c r="BA774" i="2"/>
  <c r="AZ774" i="2"/>
  <c r="AY774" i="2"/>
  <c r="AW774" i="2"/>
  <c r="AV774" i="2"/>
  <c r="AU774" i="2"/>
  <c r="AT774" i="2"/>
  <c r="AS774" i="2"/>
  <c r="AR774" i="2"/>
  <c r="AQ774" i="2"/>
  <c r="AO774" i="2"/>
  <c r="AN774" i="2"/>
  <c r="AM774" i="2"/>
  <c r="AL774" i="2"/>
  <c r="AK774" i="2"/>
  <c r="AJ774" i="2"/>
  <c r="AI774" i="2"/>
  <c r="AG774" i="2"/>
  <c r="AF774" i="2"/>
  <c r="AE774" i="2"/>
  <c r="AD774" i="2"/>
  <c r="AC774" i="2"/>
  <c r="AB774" i="2"/>
  <c r="AA774" i="2"/>
  <c r="W774" i="2"/>
  <c r="DO773" i="2"/>
  <c r="DI773" i="2"/>
  <c r="DC773" i="2"/>
  <c r="CW773" i="2"/>
  <c r="CQ773" i="2"/>
  <c r="CK773" i="2"/>
  <c r="CE773" i="2"/>
  <c r="CD773" i="2"/>
  <c r="CC773" i="2"/>
  <c r="CB773" i="2"/>
  <c r="CA773" i="2"/>
  <c r="BY773" i="2"/>
  <c r="BS773" i="2"/>
  <c r="BM773" i="2"/>
  <c r="BL773" i="2"/>
  <c r="BK773" i="2"/>
  <c r="BJ773" i="2"/>
  <c r="BI773" i="2"/>
  <c r="BH773" i="2"/>
  <c r="BG773" i="2"/>
  <c r="BE773" i="2"/>
  <c r="BD773" i="2"/>
  <c r="BC773" i="2"/>
  <c r="BB773" i="2"/>
  <c r="BA773" i="2"/>
  <c r="AZ773" i="2"/>
  <c r="AY773" i="2"/>
  <c r="AW773" i="2"/>
  <c r="AV773" i="2"/>
  <c r="AU773" i="2"/>
  <c r="AT773" i="2"/>
  <c r="AS773" i="2"/>
  <c r="AR773" i="2"/>
  <c r="AQ773" i="2"/>
  <c r="AO773" i="2"/>
  <c r="AN773" i="2"/>
  <c r="AM773" i="2"/>
  <c r="AL773" i="2"/>
  <c r="AK773" i="2"/>
  <c r="AJ773" i="2"/>
  <c r="AI773" i="2"/>
  <c r="AG773" i="2"/>
  <c r="W773" i="2"/>
  <c r="DO772" i="2"/>
  <c r="DI772" i="2"/>
  <c r="DC772" i="2"/>
  <c r="CW772" i="2"/>
  <c r="CQ772" i="2"/>
  <c r="CK772" i="2"/>
  <c r="CE772" i="2"/>
  <c r="CD772" i="2"/>
  <c r="CC772" i="2"/>
  <c r="CB772" i="2"/>
  <c r="CA772" i="2"/>
  <c r="BY772" i="2"/>
  <c r="BS772" i="2"/>
  <c r="BM772" i="2"/>
  <c r="BL772" i="2"/>
  <c r="BK772" i="2"/>
  <c r="BJ772" i="2"/>
  <c r="BI772" i="2"/>
  <c r="BH772" i="2"/>
  <c r="BG772" i="2"/>
  <c r="BE772" i="2"/>
  <c r="BD772" i="2"/>
  <c r="BC772" i="2"/>
  <c r="BB772" i="2"/>
  <c r="BA772" i="2"/>
  <c r="AZ772" i="2"/>
  <c r="AY772" i="2"/>
  <c r="AW772" i="2"/>
  <c r="AV772" i="2"/>
  <c r="AU772" i="2"/>
  <c r="AT772" i="2"/>
  <c r="AS772" i="2"/>
  <c r="AR772" i="2"/>
  <c r="AQ772" i="2"/>
  <c r="AO772" i="2"/>
  <c r="AN772" i="2"/>
  <c r="AM772" i="2"/>
  <c r="AL772" i="2"/>
  <c r="AK772" i="2"/>
  <c r="AJ772" i="2"/>
  <c r="AI772" i="2"/>
  <c r="AG772" i="2"/>
  <c r="W772" i="2"/>
  <c r="DO771" i="2"/>
  <c r="DN771" i="2"/>
  <c r="DM771" i="2"/>
  <c r="DL771" i="2"/>
  <c r="DK771" i="2"/>
  <c r="DI771" i="2"/>
  <c r="DH771" i="2"/>
  <c r="DG771" i="2"/>
  <c r="DF771" i="2"/>
  <c r="DE771" i="2"/>
  <c r="DC771" i="2"/>
  <c r="DB771" i="2"/>
  <c r="DA771" i="2"/>
  <c r="CZ771" i="2"/>
  <c r="CY771" i="2"/>
  <c r="CW771" i="2"/>
  <c r="CV771" i="2"/>
  <c r="CU771" i="2"/>
  <c r="CT771" i="2"/>
  <c r="CS771" i="2"/>
  <c r="CQ771" i="2"/>
  <c r="CP771" i="2"/>
  <c r="CO771" i="2"/>
  <c r="CN771" i="2"/>
  <c r="CM771" i="2"/>
  <c r="CK771" i="2"/>
  <c r="CJ771" i="2"/>
  <c r="CI771" i="2"/>
  <c r="CH771" i="2"/>
  <c r="CG771" i="2"/>
  <c r="CE771" i="2"/>
  <c r="CD771" i="2"/>
  <c r="CC771" i="2"/>
  <c r="CB771" i="2"/>
  <c r="CA771" i="2"/>
  <c r="BY771" i="2"/>
  <c r="BX771" i="2"/>
  <c r="BW771" i="2"/>
  <c r="BV771" i="2"/>
  <c r="BU771" i="2"/>
  <c r="BS771" i="2"/>
  <c r="BR771" i="2"/>
  <c r="BQ771" i="2"/>
  <c r="BP771" i="2"/>
  <c r="BO771" i="2"/>
  <c r="BM771" i="2"/>
  <c r="BL771" i="2"/>
  <c r="BK771" i="2"/>
  <c r="BJ771" i="2"/>
  <c r="BI771" i="2"/>
  <c r="BH771" i="2"/>
  <c r="BG771" i="2"/>
  <c r="BE771" i="2"/>
  <c r="BD771" i="2"/>
  <c r="BC771" i="2"/>
  <c r="BB771" i="2"/>
  <c r="BA771" i="2"/>
  <c r="AZ771" i="2"/>
  <c r="AY771" i="2"/>
  <c r="AW771" i="2"/>
  <c r="AV771" i="2"/>
  <c r="AU771" i="2"/>
  <c r="AT771" i="2"/>
  <c r="AS771" i="2"/>
  <c r="AR771" i="2"/>
  <c r="AQ771" i="2"/>
  <c r="AO771" i="2"/>
  <c r="AN771" i="2"/>
  <c r="AM771" i="2"/>
  <c r="AL771" i="2"/>
  <c r="AK771" i="2"/>
  <c r="AJ771" i="2"/>
  <c r="AI771" i="2"/>
  <c r="AG771" i="2"/>
  <c r="AF771" i="2"/>
  <c r="AE771" i="2"/>
  <c r="AD771" i="2"/>
  <c r="AC771" i="2"/>
  <c r="AB771" i="2"/>
  <c r="AA771" i="2"/>
  <c r="W771" i="2"/>
  <c r="DO770" i="2"/>
  <c r="DN770" i="2"/>
  <c r="DM770" i="2"/>
  <c r="DL770" i="2"/>
  <c r="DK770" i="2"/>
  <c r="DI770" i="2"/>
  <c r="DH770" i="2"/>
  <c r="DG770" i="2"/>
  <c r="DF770" i="2"/>
  <c r="DE770" i="2"/>
  <c r="DC770" i="2"/>
  <c r="DB770" i="2"/>
  <c r="DA770" i="2"/>
  <c r="CZ770" i="2"/>
  <c r="CY770" i="2"/>
  <c r="CW770" i="2"/>
  <c r="CV770" i="2"/>
  <c r="CU770" i="2"/>
  <c r="CT770" i="2"/>
  <c r="CS770" i="2"/>
  <c r="CQ770" i="2"/>
  <c r="CP770" i="2"/>
  <c r="CO770" i="2"/>
  <c r="CN770" i="2"/>
  <c r="CM770" i="2"/>
  <c r="CK770" i="2"/>
  <c r="CJ770" i="2"/>
  <c r="CI770" i="2"/>
  <c r="CH770" i="2"/>
  <c r="CG770" i="2"/>
  <c r="CE770" i="2"/>
  <c r="CD770" i="2"/>
  <c r="CC770" i="2"/>
  <c r="CB770" i="2"/>
  <c r="CA770" i="2"/>
  <c r="BY770" i="2"/>
  <c r="BX770" i="2"/>
  <c r="BW770" i="2"/>
  <c r="BV770" i="2"/>
  <c r="BU770" i="2"/>
  <c r="BS770" i="2"/>
  <c r="BR770" i="2"/>
  <c r="BQ770" i="2"/>
  <c r="BP770" i="2"/>
  <c r="BO770" i="2"/>
  <c r="BM770" i="2"/>
  <c r="BL770" i="2"/>
  <c r="BK770" i="2"/>
  <c r="BJ770" i="2"/>
  <c r="BI770" i="2"/>
  <c r="BH770" i="2"/>
  <c r="BG770" i="2"/>
  <c r="BE770" i="2"/>
  <c r="BD770" i="2"/>
  <c r="BC770" i="2"/>
  <c r="BB770" i="2"/>
  <c r="BA770" i="2"/>
  <c r="AZ770" i="2"/>
  <c r="AY770" i="2"/>
  <c r="AW770" i="2"/>
  <c r="AV770" i="2"/>
  <c r="AU770" i="2"/>
  <c r="AT770" i="2"/>
  <c r="AS770" i="2"/>
  <c r="AR770" i="2"/>
  <c r="AQ770" i="2"/>
  <c r="AO770" i="2"/>
  <c r="AN770" i="2"/>
  <c r="AM770" i="2"/>
  <c r="AL770" i="2"/>
  <c r="AK770" i="2"/>
  <c r="AJ770" i="2"/>
  <c r="AI770" i="2"/>
  <c r="AG770" i="2"/>
  <c r="AF770" i="2"/>
  <c r="AE770" i="2"/>
  <c r="AD770" i="2"/>
  <c r="AC770" i="2"/>
  <c r="AB770" i="2"/>
  <c r="AA770" i="2"/>
  <c r="W770" i="2"/>
  <c r="DO769" i="2"/>
  <c r="DI769" i="2"/>
  <c r="DC769" i="2"/>
  <c r="CW769" i="2"/>
  <c r="CQ769" i="2"/>
  <c r="CK769" i="2"/>
  <c r="CE769" i="2"/>
  <c r="CD769" i="2"/>
  <c r="CC769" i="2"/>
  <c r="CB769" i="2"/>
  <c r="CA769" i="2"/>
  <c r="BY769" i="2"/>
  <c r="BS769" i="2"/>
  <c r="BM769" i="2"/>
  <c r="BL769" i="2"/>
  <c r="BK769" i="2"/>
  <c r="BJ769" i="2"/>
  <c r="BI769" i="2"/>
  <c r="BH769" i="2"/>
  <c r="BG769" i="2"/>
  <c r="BE769" i="2"/>
  <c r="BD769" i="2"/>
  <c r="BC769" i="2"/>
  <c r="BB769" i="2"/>
  <c r="BA769" i="2"/>
  <c r="AZ769" i="2"/>
  <c r="AY769" i="2"/>
  <c r="AW769" i="2"/>
  <c r="AV769" i="2"/>
  <c r="AU769" i="2"/>
  <c r="AT769" i="2"/>
  <c r="AS769" i="2"/>
  <c r="AR769" i="2"/>
  <c r="AQ769" i="2"/>
  <c r="AO769" i="2"/>
  <c r="AN769" i="2"/>
  <c r="AM769" i="2"/>
  <c r="AL769" i="2"/>
  <c r="AK769" i="2"/>
  <c r="AJ769" i="2"/>
  <c r="AI769" i="2"/>
  <c r="AG769" i="2"/>
  <c r="W769" i="2"/>
  <c r="DO768" i="2"/>
  <c r="DI768" i="2"/>
  <c r="DC768" i="2"/>
  <c r="CW768" i="2"/>
  <c r="CQ768" i="2"/>
  <c r="CK768" i="2"/>
  <c r="CE768" i="2"/>
  <c r="CD768" i="2"/>
  <c r="CC768" i="2"/>
  <c r="CB768" i="2"/>
  <c r="CA768" i="2"/>
  <c r="BY768" i="2"/>
  <c r="BS768" i="2"/>
  <c r="BM768" i="2"/>
  <c r="BL768" i="2"/>
  <c r="BK768" i="2"/>
  <c r="BJ768" i="2"/>
  <c r="BI768" i="2"/>
  <c r="BH768" i="2"/>
  <c r="BG768" i="2"/>
  <c r="BE768" i="2"/>
  <c r="BD768" i="2"/>
  <c r="BC768" i="2"/>
  <c r="BB768" i="2"/>
  <c r="BA768" i="2"/>
  <c r="AZ768" i="2"/>
  <c r="AY768" i="2"/>
  <c r="AW768" i="2"/>
  <c r="AV768" i="2"/>
  <c r="AU768" i="2"/>
  <c r="AT768" i="2"/>
  <c r="AS768" i="2"/>
  <c r="AR768" i="2"/>
  <c r="AQ768" i="2"/>
  <c r="AO768" i="2"/>
  <c r="AN768" i="2"/>
  <c r="AM768" i="2"/>
  <c r="AL768" i="2"/>
  <c r="AK768" i="2"/>
  <c r="AJ768" i="2"/>
  <c r="AI768" i="2"/>
  <c r="AG768" i="2"/>
  <c r="W768" i="2"/>
  <c r="DO767" i="2"/>
  <c r="DN767" i="2"/>
  <c r="DM767" i="2"/>
  <c r="DL767" i="2"/>
  <c r="DK767" i="2"/>
  <c r="DI767" i="2"/>
  <c r="DH767" i="2"/>
  <c r="DG767" i="2"/>
  <c r="DF767" i="2"/>
  <c r="DE767" i="2"/>
  <c r="DC767" i="2"/>
  <c r="DB767" i="2"/>
  <c r="DA767" i="2"/>
  <c r="CZ767" i="2"/>
  <c r="CY767" i="2"/>
  <c r="CW767" i="2"/>
  <c r="CV767" i="2"/>
  <c r="CU767" i="2"/>
  <c r="CT767" i="2"/>
  <c r="CS767" i="2"/>
  <c r="CQ767" i="2"/>
  <c r="CP767" i="2"/>
  <c r="CO767" i="2"/>
  <c r="CN767" i="2"/>
  <c r="CM767" i="2"/>
  <c r="CK767" i="2"/>
  <c r="CJ767" i="2"/>
  <c r="CI767" i="2"/>
  <c r="CH767" i="2"/>
  <c r="CG767" i="2"/>
  <c r="CE767" i="2"/>
  <c r="CD767" i="2"/>
  <c r="CC767" i="2"/>
  <c r="CB767" i="2"/>
  <c r="CA767" i="2"/>
  <c r="BY767" i="2"/>
  <c r="BX767" i="2"/>
  <c r="BW767" i="2"/>
  <c r="BV767" i="2"/>
  <c r="BU767" i="2"/>
  <c r="BS767" i="2"/>
  <c r="BR767" i="2"/>
  <c r="BQ767" i="2"/>
  <c r="BP767" i="2"/>
  <c r="BO767" i="2"/>
  <c r="BM767" i="2"/>
  <c r="BL767" i="2"/>
  <c r="BK767" i="2"/>
  <c r="BJ767" i="2"/>
  <c r="BI767" i="2"/>
  <c r="BH767" i="2"/>
  <c r="BG767" i="2"/>
  <c r="BE767" i="2"/>
  <c r="BD767" i="2"/>
  <c r="BC767" i="2"/>
  <c r="BB767" i="2"/>
  <c r="BA767" i="2"/>
  <c r="AZ767" i="2"/>
  <c r="AY767" i="2"/>
  <c r="AW767" i="2"/>
  <c r="AV767" i="2"/>
  <c r="AU767" i="2"/>
  <c r="AT767" i="2"/>
  <c r="AS767" i="2"/>
  <c r="AR767" i="2"/>
  <c r="AQ767" i="2"/>
  <c r="AO767" i="2"/>
  <c r="AN767" i="2"/>
  <c r="AM767" i="2"/>
  <c r="AL767" i="2"/>
  <c r="AK767" i="2"/>
  <c r="AJ767" i="2"/>
  <c r="AI767" i="2"/>
  <c r="AG767" i="2"/>
  <c r="AF767" i="2"/>
  <c r="AE767" i="2"/>
  <c r="AD767" i="2"/>
  <c r="AC767" i="2"/>
  <c r="AB767" i="2"/>
  <c r="AA767" i="2"/>
  <c r="W767" i="2"/>
  <c r="DO766" i="2"/>
  <c r="DN766" i="2"/>
  <c r="DM766" i="2"/>
  <c r="DL766" i="2"/>
  <c r="DK766" i="2"/>
  <c r="DI766" i="2"/>
  <c r="DH766" i="2"/>
  <c r="DG766" i="2"/>
  <c r="DF766" i="2"/>
  <c r="DE766" i="2"/>
  <c r="DC766" i="2"/>
  <c r="DB766" i="2"/>
  <c r="DA766" i="2"/>
  <c r="CZ766" i="2"/>
  <c r="CY766" i="2"/>
  <c r="CW766" i="2"/>
  <c r="CV766" i="2"/>
  <c r="CU766" i="2"/>
  <c r="CT766" i="2"/>
  <c r="CS766" i="2"/>
  <c r="CQ766" i="2"/>
  <c r="CP766" i="2"/>
  <c r="CO766" i="2"/>
  <c r="CN766" i="2"/>
  <c r="CM766" i="2"/>
  <c r="CK766" i="2"/>
  <c r="CJ766" i="2"/>
  <c r="CI766" i="2"/>
  <c r="CH766" i="2"/>
  <c r="CG766" i="2"/>
  <c r="CE766" i="2"/>
  <c r="CD766" i="2"/>
  <c r="CC766" i="2"/>
  <c r="CB766" i="2"/>
  <c r="CA766" i="2"/>
  <c r="BY766" i="2"/>
  <c r="BX766" i="2"/>
  <c r="BW766" i="2"/>
  <c r="BV766" i="2"/>
  <c r="BU766" i="2"/>
  <c r="BS766" i="2"/>
  <c r="BR766" i="2"/>
  <c r="BQ766" i="2"/>
  <c r="BP766" i="2"/>
  <c r="BO766" i="2"/>
  <c r="BM766" i="2"/>
  <c r="BL766" i="2"/>
  <c r="BK766" i="2"/>
  <c r="BJ766" i="2"/>
  <c r="BI766" i="2"/>
  <c r="BH766" i="2"/>
  <c r="BG766" i="2"/>
  <c r="BE766" i="2"/>
  <c r="BD766" i="2"/>
  <c r="BC766" i="2"/>
  <c r="BB766" i="2"/>
  <c r="BA766" i="2"/>
  <c r="AZ766" i="2"/>
  <c r="AY766" i="2"/>
  <c r="AW766" i="2"/>
  <c r="AV766" i="2"/>
  <c r="AU766" i="2"/>
  <c r="AT766" i="2"/>
  <c r="AS766" i="2"/>
  <c r="AR766" i="2"/>
  <c r="AQ766" i="2"/>
  <c r="AO766" i="2"/>
  <c r="AN766" i="2"/>
  <c r="AM766" i="2"/>
  <c r="AL766" i="2"/>
  <c r="AK766" i="2"/>
  <c r="AJ766" i="2"/>
  <c r="AI766" i="2"/>
  <c r="AG766" i="2"/>
  <c r="AF766" i="2"/>
  <c r="AE766" i="2"/>
  <c r="AD766" i="2"/>
  <c r="AC766" i="2"/>
  <c r="AB766" i="2"/>
  <c r="AA766" i="2"/>
  <c r="W766" i="2"/>
  <c r="DO765" i="2"/>
  <c r="DI765" i="2"/>
  <c r="DC765" i="2"/>
  <c r="CW765" i="2"/>
  <c r="CQ765" i="2"/>
  <c r="CK765" i="2"/>
  <c r="CE765" i="2"/>
  <c r="CD765" i="2"/>
  <c r="CC765" i="2"/>
  <c r="CB765" i="2"/>
  <c r="CA765" i="2"/>
  <c r="BY765" i="2"/>
  <c r="BS765" i="2"/>
  <c r="BM765" i="2"/>
  <c r="BL765" i="2"/>
  <c r="BK765" i="2"/>
  <c r="BJ765" i="2"/>
  <c r="BI765" i="2"/>
  <c r="BH765" i="2"/>
  <c r="BG765" i="2"/>
  <c r="BE765" i="2"/>
  <c r="BD765" i="2"/>
  <c r="BC765" i="2"/>
  <c r="BB765" i="2"/>
  <c r="BA765" i="2"/>
  <c r="AZ765" i="2"/>
  <c r="AY765" i="2"/>
  <c r="AW765" i="2"/>
  <c r="AV765" i="2"/>
  <c r="AU765" i="2"/>
  <c r="AT765" i="2"/>
  <c r="AS765" i="2"/>
  <c r="AR765" i="2"/>
  <c r="AQ765" i="2"/>
  <c r="AO765" i="2"/>
  <c r="AN765" i="2"/>
  <c r="AM765" i="2"/>
  <c r="AL765" i="2"/>
  <c r="AK765" i="2"/>
  <c r="AJ765" i="2"/>
  <c r="AI765" i="2"/>
  <c r="AG765" i="2"/>
  <c r="W765" i="2"/>
  <c r="DO764" i="2"/>
  <c r="DI764" i="2"/>
  <c r="DC764" i="2"/>
  <c r="CW764" i="2"/>
  <c r="CQ764" i="2"/>
  <c r="CK764" i="2"/>
  <c r="CE764" i="2"/>
  <c r="CD764" i="2"/>
  <c r="CC764" i="2"/>
  <c r="CB764" i="2"/>
  <c r="CA764" i="2"/>
  <c r="BY764" i="2"/>
  <c r="BS764" i="2"/>
  <c r="BM764" i="2"/>
  <c r="BL764" i="2"/>
  <c r="BK764" i="2"/>
  <c r="BJ764" i="2"/>
  <c r="BI764" i="2"/>
  <c r="BH764" i="2"/>
  <c r="BG764" i="2"/>
  <c r="BE764" i="2"/>
  <c r="BD764" i="2"/>
  <c r="BC764" i="2"/>
  <c r="BB764" i="2"/>
  <c r="BA764" i="2"/>
  <c r="AZ764" i="2"/>
  <c r="AY764" i="2"/>
  <c r="AW764" i="2"/>
  <c r="AV764" i="2"/>
  <c r="AU764" i="2"/>
  <c r="AT764" i="2"/>
  <c r="AS764" i="2"/>
  <c r="AR764" i="2"/>
  <c r="AQ764" i="2"/>
  <c r="AO764" i="2"/>
  <c r="AN764" i="2"/>
  <c r="AM764" i="2"/>
  <c r="AL764" i="2"/>
  <c r="AK764" i="2"/>
  <c r="AJ764" i="2"/>
  <c r="AI764" i="2"/>
  <c r="AG764" i="2"/>
  <c r="W764" i="2"/>
  <c r="DO763" i="2"/>
  <c r="DN763" i="2"/>
  <c r="DM763" i="2"/>
  <c r="DL763" i="2"/>
  <c r="DK763" i="2"/>
  <c r="DI763" i="2"/>
  <c r="DH763" i="2"/>
  <c r="DG763" i="2"/>
  <c r="DF763" i="2"/>
  <c r="DE763" i="2"/>
  <c r="DC763" i="2"/>
  <c r="DB763" i="2"/>
  <c r="DA763" i="2"/>
  <c r="CZ763" i="2"/>
  <c r="CY763" i="2"/>
  <c r="CW763" i="2"/>
  <c r="CV763" i="2"/>
  <c r="CU763" i="2"/>
  <c r="CT763" i="2"/>
  <c r="CS763" i="2"/>
  <c r="CQ763" i="2"/>
  <c r="CP763" i="2"/>
  <c r="CO763" i="2"/>
  <c r="CN763" i="2"/>
  <c r="CM763" i="2"/>
  <c r="CK763" i="2"/>
  <c r="CJ763" i="2"/>
  <c r="CI763" i="2"/>
  <c r="CH763" i="2"/>
  <c r="CG763" i="2"/>
  <c r="CE763" i="2"/>
  <c r="CD763" i="2"/>
  <c r="CC763" i="2"/>
  <c r="CB763" i="2"/>
  <c r="CA763" i="2"/>
  <c r="BY763" i="2"/>
  <c r="BX763" i="2"/>
  <c r="BW763" i="2"/>
  <c r="BV763" i="2"/>
  <c r="BU763" i="2"/>
  <c r="BS763" i="2"/>
  <c r="BR763" i="2"/>
  <c r="BQ763" i="2"/>
  <c r="BP763" i="2"/>
  <c r="BO763" i="2"/>
  <c r="BM763" i="2"/>
  <c r="BL763" i="2"/>
  <c r="BK763" i="2"/>
  <c r="BJ763" i="2"/>
  <c r="BI763" i="2"/>
  <c r="BH763" i="2"/>
  <c r="BG763" i="2"/>
  <c r="BE763" i="2"/>
  <c r="BD763" i="2"/>
  <c r="BC763" i="2"/>
  <c r="BB763" i="2"/>
  <c r="BA763" i="2"/>
  <c r="AZ763" i="2"/>
  <c r="AY763" i="2"/>
  <c r="AW763" i="2"/>
  <c r="AV763" i="2"/>
  <c r="AU763" i="2"/>
  <c r="AT763" i="2"/>
  <c r="AS763" i="2"/>
  <c r="AR763" i="2"/>
  <c r="AQ763" i="2"/>
  <c r="AO763" i="2"/>
  <c r="AN763" i="2"/>
  <c r="AM763" i="2"/>
  <c r="AL763" i="2"/>
  <c r="AK763" i="2"/>
  <c r="AJ763" i="2"/>
  <c r="AI763" i="2"/>
  <c r="AG763" i="2"/>
  <c r="AF763" i="2"/>
  <c r="AE763" i="2"/>
  <c r="AD763" i="2"/>
  <c r="AC763" i="2"/>
  <c r="AB763" i="2"/>
  <c r="AA763" i="2"/>
  <c r="W763" i="2"/>
  <c r="DO762" i="2"/>
  <c r="DN762" i="2"/>
  <c r="DM762" i="2"/>
  <c r="DL762" i="2"/>
  <c r="DK762" i="2"/>
  <c r="DI762" i="2"/>
  <c r="DH762" i="2"/>
  <c r="DG762" i="2"/>
  <c r="DF762" i="2"/>
  <c r="DE762" i="2"/>
  <c r="DC762" i="2"/>
  <c r="DB762" i="2"/>
  <c r="DA762" i="2"/>
  <c r="CZ762" i="2"/>
  <c r="CY762" i="2"/>
  <c r="CW762" i="2"/>
  <c r="CV762" i="2"/>
  <c r="CU762" i="2"/>
  <c r="CT762" i="2"/>
  <c r="CS762" i="2"/>
  <c r="CQ762" i="2"/>
  <c r="CP762" i="2"/>
  <c r="CO762" i="2"/>
  <c r="CN762" i="2"/>
  <c r="CM762" i="2"/>
  <c r="CK762" i="2"/>
  <c r="CJ762" i="2"/>
  <c r="CI762" i="2"/>
  <c r="CH762" i="2"/>
  <c r="CG762" i="2"/>
  <c r="CE762" i="2"/>
  <c r="CD762" i="2"/>
  <c r="CC762" i="2"/>
  <c r="CB762" i="2"/>
  <c r="CA762" i="2"/>
  <c r="BY762" i="2"/>
  <c r="BX762" i="2"/>
  <c r="BW762" i="2"/>
  <c r="BV762" i="2"/>
  <c r="BU762" i="2"/>
  <c r="BS762" i="2"/>
  <c r="BR762" i="2"/>
  <c r="BQ762" i="2"/>
  <c r="BP762" i="2"/>
  <c r="BO762" i="2"/>
  <c r="BM762" i="2"/>
  <c r="BL762" i="2"/>
  <c r="BK762" i="2"/>
  <c r="BJ762" i="2"/>
  <c r="BI762" i="2"/>
  <c r="BH762" i="2"/>
  <c r="BG762" i="2"/>
  <c r="BE762" i="2"/>
  <c r="BD762" i="2"/>
  <c r="BC762" i="2"/>
  <c r="BB762" i="2"/>
  <c r="BA762" i="2"/>
  <c r="AZ762" i="2"/>
  <c r="AY762" i="2"/>
  <c r="AW762" i="2"/>
  <c r="AV762" i="2"/>
  <c r="AU762" i="2"/>
  <c r="AT762" i="2"/>
  <c r="AS762" i="2"/>
  <c r="AR762" i="2"/>
  <c r="AQ762" i="2"/>
  <c r="AO762" i="2"/>
  <c r="AN762" i="2"/>
  <c r="AM762" i="2"/>
  <c r="AL762" i="2"/>
  <c r="AK762" i="2"/>
  <c r="AJ762" i="2"/>
  <c r="AI762" i="2"/>
  <c r="AG762" i="2"/>
  <c r="AF762" i="2"/>
  <c r="AE762" i="2"/>
  <c r="AD762" i="2"/>
  <c r="AC762" i="2"/>
  <c r="AB762" i="2"/>
  <c r="AA762" i="2"/>
  <c r="W762" i="2"/>
  <c r="DO761" i="2"/>
  <c r="DI761" i="2"/>
  <c r="DC761" i="2"/>
  <c r="CW761" i="2"/>
  <c r="CQ761" i="2"/>
  <c r="CK761" i="2"/>
  <c r="CE761" i="2"/>
  <c r="CD761" i="2"/>
  <c r="CC761" i="2"/>
  <c r="CB761" i="2"/>
  <c r="CA761" i="2"/>
  <c r="BY761" i="2"/>
  <c r="BS761" i="2"/>
  <c r="BM761" i="2"/>
  <c r="BL761" i="2"/>
  <c r="BK761" i="2"/>
  <c r="BJ761" i="2"/>
  <c r="BI761" i="2"/>
  <c r="BH761" i="2"/>
  <c r="BG761" i="2"/>
  <c r="BE761" i="2"/>
  <c r="BD761" i="2"/>
  <c r="BC761" i="2"/>
  <c r="BB761" i="2"/>
  <c r="BA761" i="2"/>
  <c r="AZ761" i="2"/>
  <c r="AY761" i="2"/>
  <c r="AW761" i="2"/>
  <c r="AV761" i="2"/>
  <c r="AU761" i="2"/>
  <c r="AT761" i="2"/>
  <c r="AS761" i="2"/>
  <c r="AR761" i="2"/>
  <c r="AQ761" i="2"/>
  <c r="AO761" i="2"/>
  <c r="AN761" i="2"/>
  <c r="AM761" i="2"/>
  <c r="AL761" i="2"/>
  <c r="AK761" i="2"/>
  <c r="AJ761" i="2"/>
  <c r="AI761" i="2"/>
  <c r="AG761" i="2"/>
  <c r="W761" i="2"/>
  <c r="DO760" i="2"/>
  <c r="DI760" i="2"/>
  <c r="DC760" i="2"/>
  <c r="CW760" i="2"/>
  <c r="CQ760" i="2"/>
  <c r="CK760" i="2"/>
  <c r="CE760" i="2"/>
  <c r="CD760" i="2"/>
  <c r="CC760" i="2"/>
  <c r="CB760" i="2"/>
  <c r="CA760" i="2"/>
  <c r="BY760" i="2"/>
  <c r="BS760" i="2"/>
  <c r="BM760" i="2"/>
  <c r="BL760" i="2"/>
  <c r="BK760" i="2"/>
  <c r="BJ760" i="2"/>
  <c r="BI760" i="2"/>
  <c r="BH760" i="2"/>
  <c r="BG760" i="2"/>
  <c r="BE760" i="2"/>
  <c r="BD760" i="2"/>
  <c r="BC760" i="2"/>
  <c r="BB760" i="2"/>
  <c r="BA760" i="2"/>
  <c r="AZ760" i="2"/>
  <c r="AY760" i="2"/>
  <c r="AW760" i="2"/>
  <c r="AV760" i="2"/>
  <c r="AU760" i="2"/>
  <c r="AT760" i="2"/>
  <c r="AS760" i="2"/>
  <c r="AR760" i="2"/>
  <c r="AQ760" i="2"/>
  <c r="AO760" i="2"/>
  <c r="AN760" i="2"/>
  <c r="AM760" i="2"/>
  <c r="AL760" i="2"/>
  <c r="AK760" i="2"/>
  <c r="AJ760" i="2"/>
  <c r="AI760" i="2"/>
  <c r="AG760" i="2"/>
  <c r="W760" i="2"/>
  <c r="DO759" i="2"/>
  <c r="DN759" i="2"/>
  <c r="DM759" i="2"/>
  <c r="DL759" i="2"/>
  <c r="DK759" i="2"/>
  <c r="DI759" i="2"/>
  <c r="DH759" i="2"/>
  <c r="DG759" i="2"/>
  <c r="DF759" i="2"/>
  <c r="DE759" i="2"/>
  <c r="DC759" i="2"/>
  <c r="DB759" i="2"/>
  <c r="DA759" i="2"/>
  <c r="CZ759" i="2"/>
  <c r="CY759" i="2"/>
  <c r="CW759" i="2"/>
  <c r="CV759" i="2"/>
  <c r="CU759" i="2"/>
  <c r="CT759" i="2"/>
  <c r="CS759" i="2"/>
  <c r="CQ759" i="2"/>
  <c r="CP759" i="2"/>
  <c r="CO759" i="2"/>
  <c r="CN759" i="2"/>
  <c r="CM759" i="2"/>
  <c r="CK759" i="2"/>
  <c r="CJ759" i="2"/>
  <c r="CI759" i="2"/>
  <c r="CH759" i="2"/>
  <c r="CG759" i="2"/>
  <c r="CE759" i="2"/>
  <c r="CD759" i="2"/>
  <c r="CC759" i="2"/>
  <c r="CB759" i="2"/>
  <c r="CA759" i="2"/>
  <c r="BY759" i="2"/>
  <c r="BX759" i="2"/>
  <c r="BW759" i="2"/>
  <c r="BV759" i="2"/>
  <c r="BU759" i="2"/>
  <c r="BS759" i="2"/>
  <c r="BR759" i="2"/>
  <c r="BQ759" i="2"/>
  <c r="BP759" i="2"/>
  <c r="BO759" i="2"/>
  <c r="BM759" i="2"/>
  <c r="BL759" i="2"/>
  <c r="BK759" i="2"/>
  <c r="BJ759" i="2"/>
  <c r="BI759" i="2"/>
  <c r="BH759" i="2"/>
  <c r="BG759" i="2"/>
  <c r="BE759" i="2"/>
  <c r="BD759" i="2"/>
  <c r="BC759" i="2"/>
  <c r="BB759" i="2"/>
  <c r="BA759" i="2"/>
  <c r="AZ759" i="2"/>
  <c r="AY759" i="2"/>
  <c r="AW759" i="2"/>
  <c r="AV759" i="2"/>
  <c r="AU759" i="2"/>
  <c r="AT759" i="2"/>
  <c r="AS759" i="2"/>
  <c r="AR759" i="2"/>
  <c r="AQ759" i="2"/>
  <c r="AO759" i="2"/>
  <c r="AN759" i="2"/>
  <c r="AM759" i="2"/>
  <c r="AL759" i="2"/>
  <c r="AK759" i="2"/>
  <c r="AJ759" i="2"/>
  <c r="AI759" i="2"/>
  <c r="AG759" i="2"/>
  <c r="AF759" i="2"/>
  <c r="AE759" i="2"/>
  <c r="AD759" i="2"/>
  <c r="AC759" i="2"/>
  <c r="AB759" i="2"/>
  <c r="AA759" i="2"/>
  <c r="W759" i="2"/>
  <c r="DO758" i="2"/>
  <c r="DN758" i="2"/>
  <c r="DM758" i="2"/>
  <c r="DL758" i="2"/>
  <c r="DK758" i="2"/>
  <c r="DI758" i="2"/>
  <c r="DH758" i="2"/>
  <c r="DG758" i="2"/>
  <c r="DF758" i="2"/>
  <c r="DE758" i="2"/>
  <c r="DC758" i="2"/>
  <c r="DB758" i="2"/>
  <c r="DA758" i="2"/>
  <c r="CZ758" i="2"/>
  <c r="CY758" i="2"/>
  <c r="CW758" i="2"/>
  <c r="CV758" i="2"/>
  <c r="CU758" i="2"/>
  <c r="CT758" i="2"/>
  <c r="CS758" i="2"/>
  <c r="CQ758" i="2"/>
  <c r="CP758" i="2"/>
  <c r="CO758" i="2"/>
  <c r="CN758" i="2"/>
  <c r="CM758" i="2"/>
  <c r="CK758" i="2"/>
  <c r="CJ758" i="2"/>
  <c r="CI758" i="2"/>
  <c r="CH758" i="2"/>
  <c r="CG758" i="2"/>
  <c r="CE758" i="2"/>
  <c r="CD758" i="2"/>
  <c r="CC758" i="2"/>
  <c r="CB758" i="2"/>
  <c r="CA758" i="2"/>
  <c r="BY758" i="2"/>
  <c r="BX758" i="2"/>
  <c r="BW758" i="2"/>
  <c r="BV758" i="2"/>
  <c r="BU758" i="2"/>
  <c r="BS758" i="2"/>
  <c r="BR758" i="2"/>
  <c r="BQ758" i="2"/>
  <c r="BP758" i="2"/>
  <c r="BO758" i="2"/>
  <c r="BM758" i="2"/>
  <c r="BL758" i="2"/>
  <c r="BK758" i="2"/>
  <c r="BJ758" i="2"/>
  <c r="BI758" i="2"/>
  <c r="BH758" i="2"/>
  <c r="BG758" i="2"/>
  <c r="BE758" i="2"/>
  <c r="BD758" i="2"/>
  <c r="BC758" i="2"/>
  <c r="BB758" i="2"/>
  <c r="BA758" i="2"/>
  <c r="AZ758" i="2"/>
  <c r="AY758" i="2"/>
  <c r="AW758" i="2"/>
  <c r="AV758" i="2"/>
  <c r="AU758" i="2"/>
  <c r="AT758" i="2"/>
  <c r="AS758" i="2"/>
  <c r="AR758" i="2"/>
  <c r="AQ758" i="2"/>
  <c r="AO758" i="2"/>
  <c r="AN758" i="2"/>
  <c r="AM758" i="2"/>
  <c r="AL758" i="2"/>
  <c r="AK758" i="2"/>
  <c r="AJ758" i="2"/>
  <c r="AI758" i="2"/>
  <c r="AG758" i="2"/>
  <c r="AF758" i="2"/>
  <c r="AE758" i="2"/>
  <c r="AD758" i="2"/>
  <c r="AC758" i="2"/>
  <c r="AB758" i="2"/>
  <c r="AA758" i="2"/>
  <c r="W758" i="2"/>
  <c r="DO757" i="2"/>
  <c r="DI757" i="2"/>
  <c r="DC757" i="2"/>
  <c r="CW757" i="2"/>
  <c r="CQ757" i="2"/>
  <c r="CK757" i="2"/>
  <c r="CE757" i="2"/>
  <c r="CD757" i="2"/>
  <c r="CC757" i="2"/>
  <c r="CB757" i="2"/>
  <c r="CA757" i="2"/>
  <c r="BY757" i="2"/>
  <c r="BS757" i="2"/>
  <c r="BM757" i="2"/>
  <c r="BL757" i="2"/>
  <c r="BK757" i="2"/>
  <c r="BJ757" i="2"/>
  <c r="BI757" i="2"/>
  <c r="BH757" i="2"/>
  <c r="BG757" i="2"/>
  <c r="BE757" i="2"/>
  <c r="BD757" i="2"/>
  <c r="BC757" i="2"/>
  <c r="BB757" i="2"/>
  <c r="BA757" i="2"/>
  <c r="AZ757" i="2"/>
  <c r="AY757" i="2"/>
  <c r="AW757" i="2"/>
  <c r="AV757" i="2"/>
  <c r="AU757" i="2"/>
  <c r="AT757" i="2"/>
  <c r="AS757" i="2"/>
  <c r="AR757" i="2"/>
  <c r="AQ757" i="2"/>
  <c r="AO757" i="2"/>
  <c r="AN757" i="2"/>
  <c r="AM757" i="2"/>
  <c r="AL757" i="2"/>
  <c r="AK757" i="2"/>
  <c r="AJ757" i="2"/>
  <c r="AI757" i="2"/>
  <c r="AG757" i="2"/>
  <c r="W757" i="2"/>
  <c r="DO756" i="2"/>
  <c r="DI756" i="2"/>
  <c r="DC756" i="2"/>
  <c r="CW756" i="2"/>
  <c r="CQ756" i="2"/>
  <c r="CK756" i="2"/>
  <c r="CE756" i="2"/>
  <c r="CD756" i="2"/>
  <c r="CC756" i="2"/>
  <c r="CB756" i="2"/>
  <c r="CA756" i="2"/>
  <c r="BY756" i="2"/>
  <c r="BS756" i="2"/>
  <c r="BM756" i="2"/>
  <c r="BL756" i="2"/>
  <c r="BK756" i="2"/>
  <c r="BJ756" i="2"/>
  <c r="BI756" i="2"/>
  <c r="BH756" i="2"/>
  <c r="BG756" i="2"/>
  <c r="BE756" i="2"/>
  <c r="BD756" i="2"/>
  <c r="BC756" i="2"/>
  <c r="BB756" i="2"/>
  <c r="BA756" i="2"/>
  <c r="AZ756" i="2"/>
  <c r="AY756" i="2"/>
  <c r="AW756" i="2"/>
  <c r="AV756" i="2"/>
  <c r="AU756" i="2"/>
  <c r="AT756" i="2"/>
  <c r="AS756" i="2"/>
  <c r="AR756" i="2"/>
  <c r="AQ756" i="2"/>
  <c r="AO756" i="2"/>
  <c r="AN756" i="2"/>
  <c r="AM756" i="2"/>
  <c r="AL756" i="2"/>
  <c r="AK756" i="2"/>
  <c r="AJ756" i="2"/>
  <c r="AI756" i="2"/>
  <c r="AG756" i="2"/>
  <c r="W756" i="2"/>
  <c r="DO755" i="2"/>
  <c r="DN755" i="2"/>
  <c r="DM755" i="2"/>
  <c r="DL755" i="2"/>
  <c r="DK755" i="2"/>
  <c r="DI755" i="2"/>
  <c r="DH755" i="2"/>
  <c r="DG755" i="2"/>
  <c r="DF755" i="2"/>
  <c r="DE755" i="2"/>
  <c r="DC755" i="2"/>
  <c r="DB755" i="2"/>
  <c r="DA755" i="2"/>
  <c r="CZ755" i="2"/>
  <c r="CY755" i="2"/>
  <c r="CW755" i="2"/>
  <c r="CV755" i="2"/>
  <c r="CU755" i="2"/>
  <c r="CT755" i="2"/>
  <c r="CS755" i="2"/>
  <c r="CQ755" i="2"/>
  <c r="CP755" i="2"/>
  <c r="CO755" i="2"/>
  <c r="CN755" i="2"/>
  <c r="CM755" i="2"/>
  <c r="CK755" i="2"/>
  <c r="CJ755" i="2"/>
  <c r="CI755" i="2"/>
  <c r="CH755" i="2"/>
  <c r="CG755" i="2"/>
  <c r="CE755" i="2"/>
  <c r="CD755" i="2"/>
  <c r="CC755" i="2"/>
  <c r="CB755" i="2"/>
  <c r="CA755" i="2"/>
  <c r="BY755" i="2"/>
  <c r="BX755" i="2"/>
  <c r="BW755" i="2"/>
  <c r="BV755" i="2"/>
  <c r="BU755" i="2"/>
  <c r="BS755" i="2"/>
  <c r="BR755" i="2"/>
  <c r="BQ755" i="2"/>
  <c r="BP755" i="2"/>
  <c r="BO755" i="2"/>
  <c r="BM755" i="2"/>
  <c r="BL755" i="2"/>
  <c r="BK755" i="2"/>
  <c r="BJ755" i="2"/>
  <c r="BI755" i="2"/>
  <c r="BH755" i="2"/>
  <c r="BG755" i="2"/>
  <c r="BE755" i="2"/>
  <c r="BD755" i="2"/>
  <c r="BC755" i="2"/>
  <c r="BB755" i="2"/>
  <c r="BA755" i="2"/>
  <c r="AZ755" i="2"/>
  <c r="AY755" i="2"/>
  <c r="AW755" i="2"/>
  <c r="AV755" i="2"/>
  <c r="AU755" i="2"/>
  <c r="AT755" i="2"/>
  <c r="AS755" i="2"/>
  <c r="AR755" i="2"/>
  <c r="AQ755" i="2"/>
  <c r="AO755" i="2"/>
  <c r="AN755" i="2"/>
  <c r="AM755" i="2"/>
  <c r="AL755" i="2"/>
  <c r="AK755" i="2"/>
  <c r="AJ755" i="2"/>
  <c r="AI755" i="2"/>
  <c r="AG755" i="2"/>
  <c r="AF755" i="2"/>
  <c r="AE755" i="2"/>
  <c r="AD755" i="2"/>
  <c r="AC755" i="2"/>
  <c r="AB755" i="2"/>
  <c r="AA755" i="2"/>
  <c r="W755" i="2"/>
  <c r="DO754" i="2"/>
  <c r="DN754" i="2"/>
  <c r="DM754" i="2"/>
  <c r="DL754" i="2"/>
  <c r="DK754" i="2"/>
  <c r="DI754" i="2"/>
  <c r="DH754" i="2"/>
  <c r="DG754" i="2"/>
  <c r="DF754" i="2"/>
  <c r="DE754" i="2"/>
  <c r="DC754" i="2"/>
  <c r="DB754" i="2"/>
  <c r="DA754" i="2"/>
  <c r="CZ754" i="2"/>
  <c r="CY754" i="2"/>
  <c r="CW754" i="2"/>
  <c r="CV754" i="2"/>
  <c r="CU754" i="2"/>
  <c r="CT754" i="2"/>
  <c r="CS754" i="2"/>
  <c r="CQ754" i="2"/>
  <c r="CP754" i="2"/>
  <c r="CO754" i="2"/>
  <c r="CN754" i="2"/>
  <c r="CM754" i="2"/>
  <c r="CK754" i="2"/>
  <c r="CJ754" i="2"/>
  <c r="CI754" i="2"/>
  <c r="CH754" i="2"/>
  <c r="CG754" i="2"/>
  <c r="CE754" i="2"/>
  <c r="CD754" i="2"/>
  <c r="CC754" i="2"/>
  <c r="CB754" i="2"/>
  <c r="CA754" i="2"/>
  <c r="BY754" i="2"/>
  <c r="BX754" i="2"/>
  <c r="BW754" i="2"/>
  <c r="BV754" i="2"/>
  <c r="BU754" i="2"/>
  <c r="BS754" i="2"/>
  <c r="BR754" i="2"/>
  <c r="BQ754" i="2"/>
  <c r="BP754" i="2"/>
  <c r="BO754" i="2"/>
  <c r="BM754" i="2"/>
  <c r="BL754" i="2"/>
  <c r="BK754" i="2"/>
  <c r="BJ754" i="2"/>
  <c r="BI754" i="2"/>
  <c r="BH754" i="2"/>
  <c r="BG754" i="2"/>
  <c r="BE754" i="2"/>
  <c r="BD754" i="2"/>
  <c r="BC754" i="2"/>
  <c r="BB754" i="2"/>
  <c r="BA754" i="2"/>
  <c r="AZ754" i="2"/>
  <c r="AY754" i="2"/>
  <c r="AW754" i="2"/>
  <c r="AV754" i="2"/>
  <c r="AU754" i="2"/>
  <c r="AT754" i="2"/>
  <c r="AS754" i="2"/>
  <c r="AR754" i="2"/>
  <c r="AQ754" i="2"/>
  <c r="AO754" i="2"/>
  <c r="AN754" i="2"/>
  <c r="AM754" i="2"/>
  <c r="AL754" i="2"/>
  <c r="AK754" i="2"/>
  <c r="AJ754" i="2"/>
  <c r="AI754" i="2"/>
  <c r="AG754" i="2"/>
  <c r="AF754" i="2"/>
  <c r="AE754" i="2"/>
  <c r="AD754" i="2"/>
  <c r="AC754" i="2"/>
  <c r="AB754" i="2"/>
  <c r="AA754" i="2"/>
  <c r="W754" i="2"/>
  <c r="DO753" i="2"/>
  <c r="DI753" i="2"/>
  <c r="DC753" i="2"/>
  <c r="CW753" i="2"/>
  <c r="CQ753" i="2"/>
  <c r="CK753" i="2"/>
  <c r="CE753" i="2"/>
  <c r="CD753" i="2"/>
  <c r="CC753" i="2"/>
  <c r="CB753" i="2"/>
  <c r="CA753" i="2"/>
  <c r="BY753" i="2"/>
  <c r="BS753" i="2"/>
  <c r="BM753" i="2"/>
  <c r="BL753" i="2"/>
  <c r="BK753" i="2"/>
  <c r="BJ753" i="2"/>
  <c r="BI753" i="2"/>
  <c r="BH753" i="2"/>
  <c r="BG753" i="2"/>
  <c r="BE753" i="2"/>
  <c r="BD753" i="2"/>
  <c r="BC753" i="2"/>
  <c r="BB753" i="2"/>
  <c r="BA753" i="2"/>
  <c r="AZ753" i="2"/>
  <c r="AY753" i="2"/>
  <c r="AW753" i="2"/>
  <c r="AV753" i="2"/>
  <c r="AU753" i="2"/>
  <c r="AT753" i="2"/>
  <c r="AS753" i="2"/>
  <c r="AR753" i="2"/>
  <c r="AQ753" i="2"/>
  <c r="AO753" i="2"/>
  <c r="AN753" i="2"/>
  <c r="AM753" i="2"/>
  <c r="AL753" i="2"/>
  <c r="AK753" i="2"/>
  <c r="AJ753" i="2"/>
  <c r="AI753" i="2"/>
  <c r="AG753" i="2"/>
  <c r="W753" i="2"/>
  <c r="DO752" i="2"/>
  <c r="DI752" i="2"/>
  <c r="DC752" i="2"/>
  <c r="CW752" i="2"/>
  <c r="CQ752" i="2"/>
  <c r="CK752" i="2"/>
  <c r="CE752" i="2"/>
  <c r="CD752" i="2"/>
  <c r="CC752" i="2"/>
  <c r="CB752" i="2"/>
  <c r="CA752" i="2"/>
  <c r="BY752" i="2"/>
  <c r="BS752" i="2"/>
  <c r="BM752" i="2"/>
  <c r="BL752" i="2"/>
  <c r="BK752" i="2"/>
  <c r="BJ752" i="2"/>
  <c r="BI752" i="2"/>
  <c r="BH752" i="2"/>
  <c r="BG752" i="2"/>
  <c r="BE752" i="2"/>
  <c r="BD752" i="2"/>
  <c r="BC752" i="2"/>
  <c r="BB752" i="2"/>
  <c r="BA752" i="2"/>
  <c r="AZ752" i="2"/>
  <c r="AY752" i="2"/>
  <c r="AW752" i="2"/>
  <c r="AV752" i="2"/>
  <c r="AU752" i="2"/>
  <c r="AT752" i="2"/>
  <c r="AS752" i="2"/>
  <c r="AR752" i="2"/>
  <c r="AQ752" i="2"/>
  <c r="AO752" i="2"/>
  <c r="AN752" i="2"/>
  <c r="AM752" i="2"/>
  <c r="AL752" i="2"/>
  <c r="AK752" i="2"/>
  <c r="AJ752" i="2"/>
  <c r="AI752" i="2"/>
  <c r="AG752" i="2"/>
  <c r="W752" i="2"/>
  <c r="DO751" i="2"/>
  <c r="DN751" i="2"/>
  <c r="DM751" i="2"/>
  <c r="DL751" i="2"/>
  <c r="DK751" i="2"/>
  <c r="DI751" i="2"/>
  <c r="DH751" i="2"/>
  <c r="DG751" i="2"/>
  <c r="DF751" i="2"/>
  <c r="DE751" i="2"/>
  <c r="DC751" i="2"/>
  <c r="DB751" i="2"/>
  <c r="DA751" i="2"/>
  <c r="CZ751" i="2"/>
  <c r="CY751" i="2"/>
  <c r="CW751" i="2"/>
  <c r="CV751" i="2"/>
  <c r="CU751" i="2"/>
  <c r="CT751" i="2"/>
  <c r="CS751" i="2"/>
  <c r="CQ751" i="2"/>
  <c r="CP751" i="2"/>
  <c r="CO751" i="2"/>
  <c r="CN751" i="2"/>
  <c r="CM751" i="2"/>
  <c r="CK751" i="2"/>
  <c r="CJ751" i="2"/>
  <c r="CI751" i="2"/>
  <c r="CH751" i="2"/>
  <c r="CG751" i="2"/>
  <c r="CE751" i="2"/>
  <c r="CD751" i="2"/>
  <c r="CC751" i="2"/>
  <c r="CB751" i="2"/>
  <c r="CA751" i="2"/>
  <c r="BY751" i="2"/>
  <c r="BX751" i="2"/>
  <c r="BW751" i="2"/>
  <c r="BV751" i="2"/>
  <c r="BU751" i="2"/>
  <c r="BS751" i="2"/>
  <c r="BR751" i="2"/>
  <c r="BQ751" i="2"/>
  <c r="BP751" i="2"/>
  <c r="BO751" i="2"/>
  <c r="BM751" i="2"/>
  <c r="BL751" i="2"/>
  <c r="BK751" i="2"/>
  <c r="BJ751" i="2"/>
  <c r="BI751" i="2"/>
  <c r="BH751" i="2"/>
  <c r="BG751" i="2"/>
  <c r="BE751" i="2"/>
  <c r="BD751" i="2"/>
  <c r="BC751" i="2"/>
  <c r="BB751" i="2"/>
  <c r="BA751" i="2"/>
  <c r="AZ751" i="2"/>
  <c r="AY751" i="2"/>
  <c r="AW751" i="2"/>
  <c r="AV751" i="2"/>
  <c r="AU751" i="2"/>
  <c r="AT751" i="2"/>
  <c r="AS751" i="2"/>
  <c r="AR751" i="2"/>
  <c r="AQ751" i="2"/>
  <c r="AO751" i="2"/>
  <c r="AN751" i="2"/>
  <c r="AM751" i="2"/>
  <c r="AL751" i="2"/>
  <c r="AK751" i="2"/>
  <c r="AJ751" i="2"/>
  <c r="AI751" i="2"/>
  <c r="AG751" i="2"/>
  <c r="AF751" i="2"/>
  <c r="AE751" i="2"/>
  <c r="AD751" i="2"/>
  <c r="AC751" i="2"/>
  <c r="AB751" i="2"/>
  <c r="AA751" i="2"/>
  <c r="W751" i="2"/>
  <c r="DO750" i="2"/>
  <c r="DN750" i="2"/>
  <c r="DM750" i="2"/>
  <c r="DL750" i="2"/>
  <c r="DK750" i="2"/>
  <c r="DI750" i="2"/>
  <c r="DH750" i="2"/>
  <c r="DG750" i="2"/>
  <c r="DF750" i="2"/>
  <c r="DE750" i="2"/>
  <c r="DC750" i="2"/>
  <c r="DB750" i="2"/>
  <c r="DA750" i="2"/>
  <c r="CZ750" i="2"/>
  <c r="CY750" i="2"/>
  <c r="CW750" i="2"/>
  <c r="CV750" i="2"/>
  <c r="CU750" i="2"/>
  <c r="CT750" i="2"/>
  <c r="CS750" i="2"/>
  <c r="CQ750" i="2"/>
  <c r="CP750" i="2"/>
  <c r="CO750" i="2"/>
  <c r="CN750" i="2"/>
  <c r="CM750" i="2"/>
  <c r="CK750" i="2"/>
  <c r="CJ750" i="2"/>
  <c r="CI750" i="2"/>
  <c r="CH750" i="2"/>
  <c r="CG750" i="2"/>
  <c r="CE750" i="2"/>
  <c r="CD750" i="2"/>
  <c r="CC750" i="2"/>
  <c r="CB750" i="2"/>
  <c r="CA750" i="2"/>
  <c r="BY750" i="2"/>
  <c r="BX750" i="2"/>
  <c r="BW750" i="2"/>
  <c r="BV750" i="2"/>
  <c r="BU750" i="2"/>
  <c r="BS750" i="2"/>
  <c r="BR750" i="2"/>
  <c r="BQ750" i="2"/>
  <c r="BP750" i="2"/>
  <c r="BO750" i="2"/>
  <c r="BM750" i="2"/>
  <c r="BL750" i="2"/>
  <c r="BK750" i="2"/>
  <c r="BJ750" i="2"/>
  <c r="BI750" i="2"/>
  <c r="BH750" i="2"/>
  <c r="BG750" i="2"/>
  <c r="BE750" i="2"/>
  <c r="BD750" i="2"/>
  <c r="BC750" i="2"/>
  <c r="BB750" i="2"/>
  <c r="BA750" i="2"/>
  <c r="AZ750" i="2"/>
  <c r="AY750" i="2"/>
  <c r="AW750" i="2"/>
  <c r="AV750" i="2"/>
  <c r="AU750" i="2"/>
  <c r="AT750" i="2"/>
  <c r="AS750" i="2"/>
  <c r="AR750" i="2"/>
  <c r="AQ750" i="2"/>
  <c r="AO750" i="2"/>
  <c r="AN750" i="2"/>
  <c r="AM750" i="2"/>
  <c r="AL750" i="2"/>
  <c r="AK750" i="2"/>
  <c r="AJ750" i="2"/>
  <c r="AI750" i="2"/>
  <c r="AG750" i="2"/>
  <c r="AF750" i="2"/>
  <c r="AE750" i="2"/>
  <c r="AD750" i="2"/>
  <c r="AC750" i="2"/>
  <c r="AB750" i="2"/>
  <c r="AA750" i="2"/>
  <c r="W750" i="2"/>
  <c r="DO749" i="2"/>
  <c r="DI749" i="2"/>
  <c r="DC749" i="2"/>
  <c r="CW749" i="2"/>
  <c r="CQ749" i="2"/>
  <c r="CK749" i="2"/>
  <c r="CE749" i="2"/>
  <c r="CD749" i="2"/>
  <c r="CC749" i="2"/>
  <c r="CB749" i="2"/>
  <c r="CA749" i="2"/>
  <c r="BY749" i="2"/>
  <c r="BS749" i="2"/>
  <c r="BM749" i="2"/>
  <c r="BL749" i="2"/>
  <c r="BK749" i="2"/>
  <c r="BJ749" i="2"/>
  <c r="BI749" i="2"/>
  <c r="BH749" i="2"/>
  <c r="BG749" i="2"/>
  <c r="BE749" i="2"/>
  <c r="BD749" i="2"/>
  <c r="BC749" i="2"/>
  <c r="BB749" i="2"/>
  <c r="BA749" i="2"/>
  <c r="AZ749" i="2"/>
  <c r="AY749" i="2"/>
  <c r="AW749" i="2"/>
  <c r="AV749" i="2"/>
  <c r="AU749" i="2"/>
  <c r="AT749" i="2"/>
  <c r="AS749" i="2"/>
  <c r="AR749" i="2"/>
  <c r="AQ749" i="2"/>
  <c r="AO749" i="2"/>
  <c r="AN749" i="2"/>
  <c r="AM749" i="2"/>
  <c r="AL749" i="2"/>
  <c r="AK749" i="2"/>
  <c r="AJ749" i="2"/>
  <c r="AI749" i="2"/>
  <c r="AG749" i="2"/>
  <c r="W749" i="2"/>
  <c r="DO748" i="2"/>
  <c r="DI748" i="2"/>
  <c r="DC748" i="2"/>
  <c r="CW748" i="2"/>
  <c r="CQ748" i="2"/>
  <c r="CK748" i="2"/>
  <c r="CE748" i="2"/>
  <c r="CD748" i="2"/>
  <c r="CC748" i="2"/>
  <c r="CB748" i="2"/>
  <c r="CA748" i="2"/>
  <c r="BY748" i="2"/>
  <c r="BS748" i="2"/>
  <c r="BM748" i="2"/>
  <c r="BL748" i="2"/>
  <c r="BK748" i="2"/>
  <c r="BJ748" i="2"/>
  <c r="BI748" i="2"/>
  <c r="BH748" i="2"/>
  <c r="BG748" i="2"/>
  <c r="BE748" i="2"/>
  <c r="BD748" i="2"/>
  <c r="BC748" i="2"/>
  <c r="BB748" i="2"/>
  <c r="BA748" i="2"/>
  <c r="AZ748" i="2"/>
  <c r="AY748" i="2"/>
  <c r="AW748" i="2"/>
  <c r="AV748" i="2"/>
  <c r="AU748" i="2"/>
  <c r="AT748" i="2"/>
  <c r="AS748" i="2"/>
  <c r="AR748" i="2"/>
  <c r="AQ748" i="2"/>
  <c r="AO748" i="2"/>
  <c r="AN748" i="2"/>
  <c r="AM748" i="2"/>
  <c r="AL748" i="2"/>
  <c r="AK748" i="2"/>
  <c r="AJ748" i="2"/>
  <c r="AI748" i="2"/>
  <c r="AG748" i="2"/>
  <c r="W748" i="2"/>
  <c r="DO747" i="2"/>
  <c r="DN747" i="2"/>
  <c r="DM747" i="2"/>
  <c r="DL747" i="2"/>
  <c r="DK747" i="2"/>
  <c r="DI747" i="2"/>
  <c r="DH747" i="2"/>
  <c r="DG747" i="2"/>
  <c r="DF747" i="2"/>
  <c r="DE747" i="2"/>
  <c r="DC747" i="2"/>
  <c r="DB747" i="2"/>
  <c r="DA747" i="2"/>
  <c r="CZ747" i="2"/>
  <c r="CY747" i="2"/>
  <c r="CW747" i="2"/>
  <c r="CV747" i="2"/>
  <c r="CU747" i="2"/>
  <c r="CT747" i="2"/>
  <c r="CS747" i="2"/>
  <c r="CQ747" i="2"/>
  <c r="CP747" i="2"/>
  <c r="CO747" i="2"/>
  <c r="CN747" i="2"/>
  <c r="CM747" i="2"/>
  <c r="CK747" i="2"/>
  <c r="CJ747" i="2"/>
  <c r="CI747" i="2"/>
  <c r="CH747" i="2"/>
  <c r="CG747" i="2"/>
  <c r="CE747" i="2"/>
  <c r="CD747" i="2"/>
  <c r="CC747" i="2"/>
  <c r="CB747" i="2"/>
  <c r="CA747" i="2"/>
  <c r="BY747" i="2"/>
  <c r="BX747" i="2"/>
  <c r="BW747" i="2"/>
  <c r="BV747" i="2"/>
  <c r="BU747" i="2"/>
  <c r="BS747" i="2"/>
  <c r="BR747" i="2"/>
  <c r="BQ747" i="2"/>
  <c r="BP747" i="2"/>
  <c r="BO747" i="2"/>
  <c r="BM747" i="2"/>
  <c r="BL747" i="2"/>
  <c r="BK747" i="2"/>
  <c r="BJ747" i="2"/>
  <c r="BI747" i="2"/>
  <c r="BH747" i="2"/>
  <c r="BG747" i="2"/>
  <c r="BE747" i="2"/>
  <c r="BD747" i="2"/>
  <c r="BC747" i="2"/>
  <c r="BB747" i="2"/>
  <c r="BA747" i="2"/>
  <c r="AZ747" i="2"/>
  <c r="AY747" i="2"/>
  <c r="AW747" i="2"/>
  <c r="AV747" i="2"/>
  <c r="AU747" i="2"/>
  <c r="AT747" i="2"/>
  <c r="AS747" i="2"/>
  <c r="AR747" i="2"/>
  <c r="AQ747" i="2"/>
  <c r="AO747" i="2"/>
  <c r="AN747" i="2"/>
  <c r="AM747" i="2"/>
  <c r="AL747" i="2"/>
  <c r="AK747" i="2"/>
  <c r="AJ747" i="2"/>
  <c r="AI747" i="2"/>
  <c r="AG747" i="2"/>
  <c r="AF747" i="2"/>
  <c r="AE747" i="2"/>
  <c r="AD747" i="2"/>
  <c r="AC747" i="2"/>
  <c r="AB747" i="2"/>
  <c r="AA747" i="2"/>
  <c r="W747" i="2"/>
  <c r="DO746" i="2"/>
  <c r="DN746" i="2"/>
  <c r="DM746" i="2"/>
  <c r="DL746" i="2"/>
  <c r="DK746" i="2"/>
  <c r="DI746" i="2"/>
  <c r="DH746" i="2"/>
  <c r="DG746" i="2"/>
  <c r="DF746" i="2"/>
  <c r="DE746" i="2"/>
  <c r="DC746" i="2"/>
  <c r="DB746" i="2"/>
  <c r="DA746" i="2"/>
  <c r="CZ746" i="2"/>
  <c r="CY746" i="2"/>
  <c r="CW746" i="2"/>
  <c r="CV746" i="2"/>
  <c r="CU746" i="2"/>
  <c r="CT746" i="2"/>
  <c r="CS746" i="2"/>
  <c r="CQ746" i="2"/>
  <c r="CP746" i="2"/>
  <c r="CO746" i="2"/>
  <c r="CN746" i="2"/>
  <c r="CM746" i="2"/>
  <c r="CK746" i="2"/>
  <c r="CJ746" i="2"/>
  <c r="CI746" i="2"/>
  <c r="CH746" i="2"/>
  <c r="CG746" i="2"/>
  <c r="CE746" i="2"/>
  <c r="CD746" i="2"/>
  <c r="CC746" i="2"/>
  <c r="CB746" i="2"/>
  <c r="CA746" i="2"/>
  <c r="BY746" i="2"/>
  <c r="BX746" i="2"/>
  <c r="BW746" i="2"/>
  <c r="BV746" i="2"/>
  <c r="BU746" i="2"/>
  <c r="BS746" i="2"/>
  <c r="BR746" i="2"/>
  <c r="BQ746" i="2"/>
  <c r="BP746" i="2"/>
  <c r="BO746" i="2"/>
  <c r="BM746" i="2"/>
  <c r="BL746" i="2"/>
  <c r="BK746" i="2"/>
  <c r="BJ746" i="2"/>
  <c r="BI746" i="2"/>
  <c r="BH746" i="2"/>
  <c r="BG746" i="2"/>
  <c r="BE746" i="2"/>
  <c r="BD746" i="2"/>
  <c r="BC746" i="2"/>
  <c r="BB746" i="2"/>
  <c r="BA746" i="2"/>
  <c r="AZ746" i="2"/>
  <c r="AY746" i="2"/>
  <c r="AW746" i="2"/>
  <c r="AV746" i="2"/>
  <c r="AU746" i="2"/>
  <c r="AT746" i="2"/>
  <c r="AS746" i="2"/>
  <c r="AR746" i="2"/>
  <c r="AQ746" i="2"/>
  <c r="AO746" i="2"/>
  <c r="AN746" i="2"/>
  <c r="AM746" i="2"/>
  <c r="AL746" i="2"/>
  <c r="AK746" i="2"/>
  <c r="AJ746" i="2"/>
  <c r="AI746" i="2"/>
  <c r="AG746" i="2"/>
  <c r="AF746" i="2"/>
  <c r="AE746" i="2"/>
  <c r="AD746" i="2"/>
  <c r="AC746" i="2"/>
  <c r="AB746" i="2"/>
  <c r="AA746" i="2"/>
  <c r="W746" i="2"/>
  <c r="DO745" i="2"/>
  <c r="DI745" i="2"/>
  <c r="DC745" i="2"/>
  <c r="CW745" i="2"/>
  <c r="CQ745" i="2"/>
  <c r="CK745" i="2"/>
  <c r="CE745" i="2"/>
  <c r="CD745" i="2"/>
  <c r="CC745" i="2"/>
  <c r="CB745" i="2"/>
  <c r="CA745" i="2"/>
  <c r="BY745" i="2"/>
  <c r="BS745" i="2"/>
  <c r="BM745" i="2"/>
  <c r="BL745" i="2"/>
  <c r="BK745" i="2"/>
  <c r="BJ745" i="2"/>
  <c r="BI745" i="2"/>
  <c r="BH745" i="2"/>
  <c r="BG745" i="2"/>
  <c r="BE745" i="2"/>
  <c r="BD745" i="2"/>
  <c r="BC745" i="2"/>
  <c r="BB745" i="2"/>
  <c r="BA745" i="2"/>
  <c r="AZ745" i="2"/>
  <c r="AY745" i="2"/>
  <c r="AW745" i="2"/>
  <c r="AV745" i="2"/>
  <c r="AU745" i="2"/>
  <c r="AT745" i="2"/>
  <c r="AS745" i="2"/>
  <c r="AR745" i="2"/>
  <c r="AQ745" i="2"/>
  <c r="AO745" i="2"/>
  <c r="AN745" i="2"/>
  <c r="AM745" i="2"/>
  <c r="AL745" i="2"/>
  <c r="AK745" i="2"/>
  <c r="AJ745" i="2"/>
  <c r="AI745" i="2"/>
  <c r="AG745" i="2"/>
  <c r="W745" i="2"/>
  <c r="DO744" i="2"/>
  <c r="DI744" i="2"/>
  <c r="DC744" i="2"/>
  <c r="CW744" i="2"/>
  <c r="CQ744" i="2"/>
  <c r="CK744" i="2"/>
  <c r="CE744" i="2"/>
  <c r="CD744" i="2"/>
  <c r="CC744" i="2"/>
  <c r="CB744" i="2"/>
  <c r="CA744" i="2"/>
  <c r="BY744" i="2"/>
  <c r="BS744" i="2"/>
  <c r="BM744" i="2"/>
  <c r="BL744" i="2"/>
  <c r="BK744" i="2"/>
  <c r="BJ744" i="2"/>
  <c r="BI744" i="2"/>
  <c r="BH744" i="2"/>
  <c r="BG744" i="2"/>
  <c r="BE744" i="2"/>
  <c r="BD744" i="2"/>
  <c r="BC744" i="2"/>
  <c r="BB744" i="2"/>
  <c r="BA744" i="2"/>
  <c r="AZ744" i="2"/>
  <c r="AY744" i="2"/>
  <c r="AW744" i="2"/>
  <c r="AV744" i="2"/>
  <c r="AU744" i="2"/>
  <c r="AT744" i="2"/>
  <c r="AS744" i="2"/>
  <c r="AR744" i="2"/>
  <c r="AQ744" i="2"/>
  <c r="AO744" i="2"/>
  <c r="AN744" i="2"/>
  <c r="AM744" i="2"/>
  <c r="AL744" i="2"/>
  <c r="AK744" i="2"/>
  <c r="AJ744" i="2"/>
  <c r="AI744" i="2"/>
  <c r="AG744" i="2"/>
  <c r="W744" i="2"/>
  <c r="DO743" i="2"/>
  <c r="DN743" i="2"/>
  <c r="DM743" i="2"/>
  <c r="DL743" i="2"/>
  <c r="DK743" i="2"/>
  <c r="DI743" i="2"/>
  <c r="DH743" i="2"/>
  <c r="DG743" i="2"/>
  <c r="DF743" i="2"/>
  <c r="DE743" i="2"/>
  <c r="DC743" i="2"/>
  <c r="DB743" i="2"/>
  <c r="DA743" i="2"/>
  <c r="CZ743" i="2"/>
  <c r="CY743" i="2"/>
  <c r="CW743" i="2"/>
  <c r="CV743" i="2"/>
  <c r="CU743" i="2"/>
  <c r="CT743" i="2"/>
  <c r="CS743" i="2"/>
  <c r="CQ743" i="2"/>
  <c r="CP743" i="2"/>
  <c r="CO743" i="2"/>
  <c r="CN743" i="2"/>
  <c r="CM743" i="2"/>
  <c r="CK743" i="2"/>
  <c r="CJ743" i="2"/>
  <c r="CI743" i="2"/>
  <c r="CH743" i="2"/>
  <c r="CG743" i="2"/>
  <c r="CE743" i="2"/>
  <c r="CD743" i="2"/>
  <c r="CC743" i="2"/>
  <c r="CB743" i="2"/>
  <c r="CA743" i="2"/>
  <c r="BY743" i="2"/>
  <c r="BX743" i="2"/>
  <c r="BW743" i="2"/>
  <c r="BV743" i="2"/>
  <c r="BU743" i="2"/>
  <c r="BS743" i="2"/>
  <c r="BR743" i="2"/>
  <c r="BQ743" i="2"/>
  <c r="BP743" i="2"/>
  <c r="BO743" i="2"/>
  <c r="BM743" i="2"/>
  <c r="BL743" i="2"/>
  <c r="BK743" i="2"/>
  <c r="BJ743" i="2"/>
  <c r="BI743" i="2"/>
  <c r="BH743" i="2"/>
  <c r="BG743" i="2"/>
  <c r="BE743" i="2"/>
  <c r="BD743" i="2"/>
  <c r="BC743" i="2"/>
  <c r="BB743" i="2"/>
  <c r="BA743" i="2"/>
  <c r="AZ743" i="2"/>
  <c r="AY743" i="2"/>
  <c r="AW743" i="2"/>
  <c r="AV743" i="2"/>
  <c r="AU743" i="2"/>
  <c r="AT743" i="2"/>
  <c r="AS743" i="2"/>
  <c r="AR743" i="2"/>
  <c r="AQ743" i="2"/>
  <c r="AO743" i="2"/>
  <c r="AN743" i="2"/>
  <c r="AM743" i="2"/>
  <c r="AL743" i="2"/>
  <c r="AK743" i="2"/>
  <c r="AJ743" i="2"/>
  <c r="AI743" i="2"/>
  <c r="AG743" i="2"/>
  <c r="AF743" i="2"/>
  <c r="AE743" i="2"/>
  <c r="AD743" i="2"/>
  <c r="AC743" i="2"/>
  <c r="AB743" i="2"/>
  <c r="AA743" i="2"/>
  <c r="W743" i="2"/>
  <c r="DO742" i="2"/>
  <c r="DN742" i="2"/>
  <c r="DM742" i="2"/>
  <c r="DL742" i="2"/>
  <c r="DK742" i="2"/>
  <c r="DI742" i="2"/>
  <c r="DH742" i="2"/>
  <c r="DG742" i="2"/>
  <c r="DF742" i="2"/>
  <c r="DE742" i="2"/>
  <c r="DC742" i="2"/>
  <c r="DB742" i="2"/>
  <c r="DA742" i="2"/>
  <c r="CZ742" i="2"/>
  <c r="CY742" i="2"/>
  <c r="CW742" i="2"/>
  <c r="CV742" i="2"/>
  <c r="CU742" i="2"/>
  <c r="CT742" i="2"/>
  <c r="CS742" i="2"/>
  <c r="CQ742" i="2"/>
  <c r="CP742" i="2"/>
  <c r="CO742" i="2"/>
  <c r="CN742" i="2"/>
  <c r="CM742" i="2"/>
  <c r="CK742" i="2"/>
  <c r="CJ742" i="2"/>
  <c r="CI742" i="2"/>
  <c r="CH742" i="2"/>
  <c r="CG742" i="2"/>
  <c r="CE742" i="2"/>
  <c r="CD742" i="2"/>
  <c r="CC742" i="2"/>
  <c r="CB742" i="2"/>
  <c r="CA742" i="2"/>
  <c r="BY742" i="2"/>
  <c r="BX742" i="2"/>
  <c r="BW742" i="2"/>
  <c r="BV742" i="2"/>
  <c r="BU742" i="2"/>
  <c r="BS742" i="2"/>
  <c r="BR742" i="2"/>
  <c r="BQ742" i="2"/>
  <c r="BP742" i="2"/>
  <c r="BO742" i="2"/>
  <c r="BM742" i="2"/>
  <c r="BL742" i="2"/>
  <c r="BK742" i="2"/>
  <c r="BJ742" i="2"/>
  <c r="BI742" i="2"/>
  <c r="BH742" i="2"/>
  <c r="BG742" i="2"/>
  <c r="BE742" i="2"/>
  <c r="BD742" i="2"/>
  <c r="BC742" i="2"/>
  <c r="BB742" i="2"/>
  <c r="BA742" i="2"/>
  <c r="AZ742" i="2"/>
  <c r="AY742" i="2"/>
  <c r="AW742" i="2"/>
  <c r="AV742" i="2"/>
  <c r="AU742" i="2"/>
  <c r="AT742" i="2"/>
  <c r="AS742" i="2"/>
  <c r="AR742" i="2"/>
  <c r="AQ742" i="2"/>
  <c r="AO742" i="2"/>
  <c r="AN742" i="2"/>
  <c r="AM742" i="2"/>
  <c r="AL742" i="2"/>
  <c r="AK742" i="2"/>
  <c r="AJ742" i="2"/>
  <c r="AI742" i="2"/>
  <c r="AG742" i="2"/>
  <c r="AF742" i="2"/>
  <c r="AE742" i="2"/>
  <c r="AD742" i="2"/>
  <c r="AC742" i="2"/>
  <c r="AB742" i="2"/>
  <c r="AA742" i="2"/>
  <c r="W742" i="2"/>
  <c r="DO741" i="2"/>
  <c r="DI741" i="2"/>
  <c r="DC741" i="2"/>
  <c r="CW741" i="2"/>
  <c r="CQ741" i="2"/>
  <c r="CK741" i="2"/>
  <c r="CE741" i="2"/>
  <c r="CD741" i="2"/>
  <c r="CC741" i="2"/>
  <c r="CB741" i="2"/>
  <c r="CA741" i="2"/>
  <c r="BY741" i="2"/>
  <c r="BS741" i="2"/>
  <c r="BM741" i="2"/>
  <c r="BL741" i="2"/>
  <c r="BK741" i="2"/>
  <c r="BJ741" i="2"/>
  <c r="BI741" i="2"/>
  <c r="BH741" i="2"/>
  <c r="BG741" i="2"/>
  <c r="BE741" i="2"/>
  <c r="BD741" i="2"/>
  <c r="BC741" i="2"/>
  <c r="BB741" i="2"/>
  <c r="BA741" i="2"/>
  <c r="AZ741" i="2"/>
  <c r="AY741" i="2"/>
  <c r="AW741" i="2"/>
  <c r="AV741" i="2"/>
  <c r="AU741" i="2"/>
  <c r="AT741" i="2"/>
  <c r="AS741" i="2"/>
  <c r="AR741" i="2"/>
  <c r="AQ741" i="2"/>
  <c r="AO741" i="2"/>
  <c r="AN741" i="2"/>
  <c r="AM741" i="2"/>
  <c r="AL741" i="2"/>
  <c r="AK741" i="2"/>
  <c r="AJ741" i="2"/>
  <c r="AI741" i="2"/>
  <c r="AG741" i="2"/>
  <c r="W741" i="2"/>
  <c r="DO740" i="2"/>
  <c r="DI740" i="2"/>
  <c r="DC740" i="2"/>
  <c r="CW740" i="2"/>
  <c r="CQ740" i="2"/>
  <c r="CK740" i="2"/>
  <c r="CE740" i="2"/>
  <c r="CD740" i="2"/>
  <c r="CC740" i="2"/>
  <c r="CB740" i="2"/>
  <c r="CA740" i="2"/>
  <c r="BY740" i="2"/>
  <c r="BS740" i="2"/>
  <c r="BM740" i="2"/>
  <c r="BL740" i="2"/>
  <c r="BK740" i="2"/>
  <c r="BJ740" i="2"/>
  <c r="BI740" i="2"/>
  <c r="BH740" i="2"/>
  <c r="BG740" i="2"/>
  <c r="BE740" i="2"/>
  <c r="BD740" i="2"/>
  <c r="BC740" i="2"/>
  <c r="BB740" i="2"/>
  <c r="BA740" i="2"/>
  <c r="AZ740" i="2"/>
  <c r="AY740" i="2"/>
  <c r="AW740" i="2"/>
  <c r="AV740" i="2"/>
  <c r="AU740" i="2"/>
  <c r="AT740" i="2"/>
  <c r="AS740" i="2"/>
  <c r="AR740" i="2"/>
  <c r="AQ740" i="2"/>
  <c r="AO740" i="2"/>
  <c r="AN740" i="2"/>
  <c r="AM740" i="2"/>
  <c r="AL740" i="2"/>
  <c r="AK740" i="2"/>
  <c r="AJ740" i="2"/>
  <c r="AI740" i="2"/>
  <c r="AG740" i="2"/>
  <c r="W740" i="2"/>
  <c r="DO739" i="2"/>
  <c r="DN739" i="2"/>
  <c r="DM739" i="2"/>
  <c r="DL739" i="2"/>
  <c r="DK739" i="2"/>
  <c r="DI739" i="2"/>
  <c r="DH739" i="2"/>
  <c r="DG739" i="2"/>
  <c r="DF739" i="2"/>
  <c r="DE739" i="2"/>
  <c r="DC739" i="2"/>
  <c r="DB739" i="2"/>
  <c r="DA739" i="2"/>
  <c r="CZ739" i="2"/>
  <c r="CY739" i="2"/>
  <c r="CW739" i="2"/>
  <c r="CV739" i="2"/>
  <c r="CU739" i="2"/>
  <c r="CT739" i="2"/>
  <c r="CS739" i="2"/>
  <c r="CQ739" i="2"/>
  <c r="CP739" i="2"/>
  <c r="CO739" i="2"/>
  <c r="CN739" i="2"/>
  <c r="CM739" i="2"/>
  <c r="CK739" i="2"/>
  <c r="CJ739" i="2"/>
  <c r="CI739" i="2"/>
  <c r="CH739" i="2"/>
  <c r="CG739" i="2"/>
  <c r="CE739" i="2"/>
  <c r="CD739" i="2"/>
  <c r="CC739" i="2"/>
  <c r="CB739" i="2"/>
  <c r="CA739" i="2"/>
  <c r="BY739" i="2"/>
  <c r="BX739" i="2"/>
  <c r="BW739" i="2"/>
  <c r="BV739" i="2"/>
  <c r="BU739" i="2"/>
  <c r="BS739" i="2"/>
  <c r="BR739" i="2"/>
  <c r="BQ739" i="2"/>
  <c r="BP739" i="2"/>
  <c r="BO739" i="2"/>
  <c r="BM739" i="2"/>
  <c r="BL739" i="2"/>
  <c r="BK739" i="2"/>
  <c r="BJ739" i="2"/>
  <c r="BI739" i="2"/>
  <c r="BH739" i="2"/>
  <c r="BG739" i="2"/>
  <c r="BE739" i="2"/>
  <c r="BD739" i="2"/>
  <c r="BC739" i="2"/>
  <c r="BB739" i="2"/>
  <c r="BA739" i="2"/>
  <c r="AZ739" i="2"/>
  <c r="AY739" i="2"/>
  <c r="AW739" i="2"/>
  <c r="AV739" i="2"/>
  <c r="AU739" i="2"/>
  <c r="AT739" i="2"/>
  <c r="AS739" i="2"/>
  <c r="AR739" i="2"/>
  <c r="AQ739" i="2"/>
  <c r="AO739" i="2"/>
  <c r="AN739" i="2"/>
  <c r="AM739" i="2"/>
  <c r="AL739" i="2"/>
  <c r="AK739" i="2"/>
  <c r="AJ739" i="2"/>
  <c r="AI739" i="2"/>
  <c r="AG739" i="2"/>
  <c r="AF739" i="2"/>
  <c r="AE739" i="2"/>
  <c r="AD739" i="2"/>
  <c r="AC739" i="2"/>
  <c r="AB739" i="2"/>
  <c r="AA739" i="2"/>
  <c r="W739" i="2"/>
  <c r="DO738" i="2"/>
  <c r="DN738" i="2"/>
  <c r="DM738" i="2"/>
  <c r="DL738" i="2"/>
  <c r="DK738" i="2"/>
  <c r="DI738" i="2"/>
  <c r="DH738" i="2"/>
  <c r="DG738" i="2"/>
  <c r="DF738" i="2"/>
  <c r="DE738" i="2"/>
  <c r="DC738" i="2"/>
  <c r="DB738" i="2"/>
  <c r="DA738" i="2"/>
  <c r="CZ738" i="2"/>
  <c r="CY738" i="2"/>
  <c r="CW738" i="2"/>
  <c r="CV738" i="2"/>
  <c r="CU738" i="2"/>
  <c r="CT738" i="2"/>
  <c r="CS738" i="2"/>
  <c r="CQ738" i="2"/>
  <c r="CP738" i="2"/>
  <c r="CO738" i="2"/>
  <c r="CN738" i="2"/>
  <c r="CM738" i="2"/>
  <c r="CK738" i="2"/>
  <c r="CJ738" i="2"/>
  <c r="CI738" i="2"/>
  <c r="CH738" i="2"/>
  <c r="CG738" i="2"/>
  <c r="CE738" i="2"/>
  <c r="CD738" i="2"/>
  <c r="CC738" i="2"/>
  <c r="CB738" i="2"/>
  <c r="CA738" i="2"/>
  <c r="BY738" i="2"/>
  <c r="BX738" i="2"/>
  <c r="BW738" i="2"/>
  <c r="BV738" i="2"/>
  <c r="BU738" i="2"/>
  <c r="BS738" i="2"/>
  <c r="BR738" i="2"/>
  <c r="BQ738" i="2"/>
  <c r="BP738" i="2"/>
  <c r="BO738" i="2"/>
  <c r="BM738" i="2"/>
  <c r="BL738" i="2"/>
  <c r="BK738" i="2"/>
  <c r="BJ738" i="2"/>
  <c r="BI738" i="2"/>
  <c r="BH738" i="2"/>
  <c r="BG738" i="2"/>
  <c r="BE738" i="2"/>
  <c r="BD738" i="2"/>
  <c r="BC738" i="2"/>
  <c r="BB738" i="2"/>
  <c r="BA738" i="2"/>
  <c r="AZ738" i="2"/>
  <c r="AY738" i="2"/>
  <c r="AW738" i="2"/>
  <c r="AV738" i="2"/>
  <c r="AU738" i="2"/>
  <c r="AT738" i="2"/>
  <c r="AS738" i="2"/>
  <c r="AR738" i="2"/>
  <c r="AQ738" i="2"/>
  <c r="AO738" i="2"/>
  <c r="AN738" i="2"/>
  <c r="AM738" i="2"/>
  <c r="AL738" i="2"/>
  <c r="AK738" i="2"/>
  <c r="AJ738" i="2"/>
  <c r="AI738" i="2"/>
  <c r="AG738" i="2"/>
  <c r="AF738" i="2"/>
  <c r="AE738" i="2"/>
  <c r="AD738" i="2"/>
  <c r="AC738" i="2"/>
  <c r="AB738" i="2"/>
  <c r="AA738" i="2"/>
  <c r="W738" i="2"/>
  <c r="DO737" i="2"/>
  <c r="DI737" i="2"/>
  <c r="DC737" i="2"/>
  <c r="CW737" i="2"/>
  <c r="CQ737" i="2"/>
  <c r="CK737" i="2"/>
  <c r="CE737" i="2"/>
  <c r="CD737" i="2"/>
  <c r="CC737" i="2"/>
  <c r="CB737" i="2"/>
  <c r="CA737" i="2"/>
  <c r="BY737" i="2"/>
  <c r="BS737" i="2"/>
  <c r="BM737" i="2"/>
  <c r="BL737" i="2"/>
  <c r="BK737" i="2"/>
  <c r="BJ737" i="2"/>
  <c r="BI737" i="2"/>
  <c r="BH737" i="2"/>
  <c r="BG737" i="2"/>
  <c r="BE737" i="2"/>
  <c r="BD737" i="2"/>
  <c r="BC737" i="2"/>
  <c r="BB737" i="2"/>
  <c r="BA737" i="2"/>
  <c r="AZ737" i="2"/>
  <c r="AY737" i="2"/>
  <c r="AW737" i="2"/>
  <c r="AV737" i="2"/>
  <c r="AU737" i="2"/>
  <c r="AT737" i="2"/>
  <c r="AS737" i="2"/>
  <c r="AR737" i="2"/>
  <c r="AQ737" i="2"/>
  <c r="AO737" i="2"/>
  <c r="AN737" i="2"/>
  <c r="AM737" i="2"/>
  <c r="AL737" i="2"/>
  <c r="AK737" i="2"/>
  <c r="AJ737" i="2"/>
  <c r="AI737" i="2"/>
  <c r="AG737" i="2"/>
  <c r="W737" i="2"/>
  <c r="DO736" i="2"/>
  <c r="DI736" i="2"/>
  <c r="DC736" i="2"/>
  <c r="CW736" i="2"/>
  <c r="CQ736" i="2"/>
  <c r="CK736" i="2"/>
  <c r="CE736" i="2"/>
  <c r="CD736" i="2"/>
  <c r="CC736" i="2"/>
  <c r="CB736" i="2"/>
  <c r="CA736" i="2"/>
  <c r="BY736" i="2"/>
  <c r="BS736" i="2"/>
  <c r="BM736" i="2"/>
  <c r="BL736" i="2"/>
  <c r="BK736" i="2"/>
  <c r="BJ736" i="2"/>
  <c r="BI736" i="2"/>
  <c r="BH736" i="2"/>
  <c r="BG736" i="2"/>
  <c r="BE736" i="2"/>
  <c r="BD736" i="2"/>
  <c r="BC736" i="2"/>
  <c r="BB736" i="2"/>
  <c r="BA736" i="2"/>
  <c r="AZ736" i="2"/>
  <c r="AY736" i="2"/>
  <c r="AW736" i="2"/>
  <c r="AV736" i="2"/>
  <c r="AU736" i="2"/>
  <c r="AT736" i="2"/>
  <c r="AS736" i="2"/>
  <c r="AR736" i="2"/>
  <c r="AQ736" i="2"/>
  <c r="AO736" i="2"/>
  <c r="AN736" i="2"/>
  <c r="AM736" i="2"/>
  <c r="AL736" i="2"/>
  <c r="AK736" i="2"/>
  <c r="AJ736" i="2"/>
  <c r="AI736" i="2"/>
  <c r="AG736" i="2"/>
  <c r="W736" i="2"/>
  <c r="DO735" i="2"/>
  <c r="DN735" i="2"/>
  <c r="DM735" i="2"/>
  <c r="DL735" i="2"/>
  <c r="DK735" i="2"/>
  <c r="DI735" i="2"/>
  <c r="DH735" i="2"/>
  <c r="DG735" i="2"/>
  <c r="DF735" i="2"/>
  <c r="DE735" i="2"/>
  <c r="DC735" i="2"/>
  <c r="DB735" i="2"/>
  <c r="DA735" i="2"/>
  <c r="CZ735" i="2"/>
  <c r="CY735" i="2"/>
  <c r="CW735" i="2"/>
  <c r="CV735" i="2"/>
  <c r="CU735" i="2"/>
  <c r="CT735" i="2"/>
  <c r="CS735" i="2"/>
  <c r="CQ735" i="2"/>
  <c r="CP735" i="2"/>
  <c r="CO735" i="2"/>
  <c r="CN735" i="2"/>
  <c r="CM735" i="2"/>
  <c r="CK735" i="2"/>
  <c r="CJ735" i="2"/>
  <c r="CI735" i="2"/>
  <c r="CH735" i="2"/>
  <c r="CG735" i="2"/>
  <c r="CE735" i="2"/>
  <c r="CD735" i="2"/>
  <c r="CC735" i="2"/>
  <c r="CB735" i="2"/>
  <c r="CA735" i="2"/>
  <c r="BY735" i="2"/>
  <c r="BX735" i="2"/>
  <c r="BW735" i="2"/>
  <c r="BV735" i="2"/>
  <c r="BU735" i="2"/>
  <c r="BS735" i="2"/>
  <c r="BR735" i="2"/>
  <c r="BQ735" i="2"/>
  <c r="BP735" i="2"/>
  <c r="BO735" i="2"/>
  <c r="BM735" i="2"/>
  <c r="BL735" i="2"/>
  <c r="BK735" i="2"/>
  <c r="BJ735" i="2"/>
  <c r="BI735" i="2"/>
  <c r="BH735" i="2"/>
  <c r="BG735" i="2"/>
  <c r="BE735" i="2"/>
  <c r="BD735" i="2"/>
  <c r="BC735" i="2"/>
  <c r="BB735" i="2"/>
  <c r="BA735" i="2"/>
  <c r="AZ735" i="2"/>
  <c r="AY735" i="2"/>
  <c r="AW735" i="2"/>
  <c r="AV735" i="2"/>
  <c r="AU735" i="2"/>
  <c r="AT735" i="2"/>
  <c r="AS735" i="2"/>
  <c r="AR735" i="2"/>
  <c r="AQ735" i="2"/>
  <c r="AO735" i="2"/>
  <c r="AN735" i="2"/>
  <c r="AM735" i="2"/>
  <c r="AL735" i="2"/>
  <c r="AK735" i="2"/>
  <c r="AJ735" i="2"/>
  <c r="AI735" i="2"/>
  <c r="AG735" i="2"/>
  <c r="AF735" i="2"/>
  <c r="AE735" i="2"/>
  <c r="AD735" i="2"/>
  <c r="AC735" i="2"/>
  <c r="AB735" i="2"/>
  <c r="AA735" i="2"/>
  <c r="W735" i="2"/>
  <c r="DO734" i="2"/>
  <c r="DN734" i="2"/>
  <c r="DM734" i="2"/>
  <c r="DL734" i="2"/>
  <c r="DK734" i="2"/>
  <c r="DI734" i="2"/>
  <c r="DH734" i="2"/>
  <c r="DG734" i="2"/>
  <c r="DF734" i="2"/>
  <c r="DE734" i="2"/>
  <c r="DC734" i="2"/>
  <c r="DB734" i="2"/>
  <c r="DA734" i="2"/>
  <c r="CZ734" i="2"/>
  <c r="CY734" i="2"/>
  <c r="CW734" i="2"/>
  <c r="CV734" i="2"/>
  <c r="CU734" i="2"/>
  <c r="CT734" i="2"/>
  <c r="CS734" i="2"/>
  <c r="CQ734" i="2"/>
  <c r="CP734" i="2"/>
  <c r="CO734" i="2"/>
  <c r="CN734" i="2"/>
  <c r="CM734" i="2"/>
  <c r="CK734" i="2"/>
  <c r="CJ734" i="2"/>
  <c r="CI734" i="2"/>
  <c r="CH734" i="2"/>
  <c r="CG734" i="2"/>
  <c r="CE734" i="2"/>
  <c r="CD734" i="2"/>
  <c r="CC734" i="2"/>
  <c r="CB734" i="2"/>
  <c r="CA734" i="2"/>
  <c r="BY734" i="2"/>
  <c r="BX734" i="2"/>
  <c r="BW734" i="2"/>
  <c r="BV734" i="2"/>
  <c r="BU734" i="2"/>
  <c r="BS734" i="2"/>
  <c r="BR734" i="2"/>
  <c r="BQ734" i="2"/>
  <c r="BP734" i="2"/>
  <c r="BO734" i="2"/>
  <c r="BM734" i="2"/>
  <c r="BL734" i="2"/>
  <c r="BK734" i="2"/>
  <c r="BJ734" i="2"/>
  <c r="BI734" i="2"/>
  <c r="BH734" i="2"/>
  <c r="BG734" i="2"/>
  <c r="BE734" i="2"/>
  <c r="BD734" i="2"/>
  <c r="BC734" i="2"/>
  <c r="BB734" i="2"/>
  <c r="BA734" i="2"/>
  <c r="AZ734" i="2"/>
  <c r="AY734" i="2"/>
  <c r="AW734" i="2"/>
  <c r="AV734" i="2"/>
  <c r="AU734" i="2"/>
  <c r="AT734" i="2"/>
  <c r="AS734" i="2"/>
  <c r="AR734" i="2"/>
  <c r="AQ734" i="2"/>
  <c r="AO734" i="2"/>
  <c r="AN734" i="2"/>
  <c r="AM734" i="2"/>
  <c r="AL734" i="2"/>
  <c r="AK734" i="2"/>
  <c r="AJ734" i="2"/>
  <c r="AI734" i="2"/>
  <c r="AG734" i="2"/>
  <c r="AF734" i="2"/>
  <c r="AE734" i="2"/>
  <c r="AD734" i="2"/>
  <c r="AC734" i="2"/>
  <c r="AB734" i="2"/>
  <c r="AA734" i="2"/>
  <c r="W734" i="2"/>
  <c r="DO733" i="2"/>
  <c r="DI733" i="2"/>
  <c r="DC733" i="2"/>
  <c r="CW733" i="2"/>
  <c r="CQ733" i="2"/>
  <c r="CK733" i="2"/>
  <c r="CE733" i="2"/>
  <c r="CD733" i="2"/>
  <c r="CC733" i="2"/>
  <c r="CB733" i="2"/>
  <c r="CA733" i="2"/>
  <c r="BY733" i="2"/>
  <c r="BS733" i="2"/>
  <c r="BM733" i="2"/>
  <c r="BL733" i="2"/>
  <c r="BK733" i="2"/>
  <c r="BJ733" i="2"/>
  <c r="BI733" i="2"/>
  <c r="BH733" i="2"/>
  <c r="BG733" i="2"/>
  <c r="BE733" i="2"/>
  <c r="BD733" i="2"/>
  <c r="BC733" i="2"/>
  <c r="BB733" i="2"/>
  <c r="BA733" i="2"/>
  <c r="AZ733" i="2"/>
  <c r="AY733" i="2"/>
  <c r="AW733" i="2"/>
  <c r="AV733" i="2"/>
  <c r="AU733" i="2"/>
  <c r="AT733" i="2"/>
  <c r="AS733" i="2"/>
  <c r="AR733" i="2"/>
  <c r="AQ733" i="2"/>
  <c r="AO733" i="2"/>
  <c r="AN733" i="2"/>
  <c r="AM733" i="2"/>
  <c r="AL733" i="2"/>
  <c r="AK733" i="2"/>
  <c r="AJ733" i="2"/>
  <c r="AI733" i="2"/>
  <c r="AG733" i="2"/>
  <c r="W733" i="2"/>
  <c r="DO732" i="2"/>
  <c r="DI732" i="2"/>
  <c r="DC732" i="2"/>
  <c r="CW732" i="2"/>
  <c r="CQ732" i="2"/>
  <c r="CK732" i="2"/>
  <c r="CE732" i="2"/>
  <c r="CD732" i="2"/>
  <c r="CC732" i="2"/>
  <c r="CB732" i="2"/>
  <c r="CA732" i="2"/>
  <c r="BY732" i="2"/>
  <c r="BS732" i="2"/>
  <c r="BM732" i="2"/>
  <c r="BL732" i="2"/>
  <c r="BK732" i="2"/>
  <c r="BJ732" i="2"/>
  <c r="BI732" i="2"/>
  <c r="BH732" i="2"/>
  <c r="BG732" i="2"/>
  <c r="BE732" i="2"/>
  <c r="BD732" i="2"/>
  <c r="BC732" i="2"/>
  <c r="BB732" i="2"/>
  <c r="BA732" i="2"/>
  <c r="AZ732" i="2"/>
  <c r="AY732" i="2"/>
  <c r="AW732" i="2"/>
  <c r="AV732" i="2"/>
  <c r="AU732" i="2"/>
  <c r="AT732" i="2"/>
  <c r="AS732" i="2"/>
  <c r="AR732" i="2"/>
  <c r="AQ732" i="2"/>
  <c r="AO732" i="2"/>
  <c r="AN732" i="2"/>
  <c r="AM732" i="2"/>
  <c r="AL732" i="2"/>
  <c r="AK732" i="2"/>
  <c r="AJ732" i="2"/>
  <c r="AI732" i="2"/>
  <c r="AG732" i="2"/>
  <c r="W732" i="2"/>
  <c r="DO731" i="2"/>
  <c r="DN731" i="2"/>
  <c r="DM731" i="2"/>
  <c r="DL731" i="2"/>
  <c r="DK731" i="2"/>
  <c r="DI731" i="2"/>
  <c r="DH731" i="2"/>
  <c r="DG731" i="2"/>
  <c r="DF731" i="2"/>
  <c r="DE731" i="2"/>
  <c r="DC731" i="2"/>
  <c r="DB731" i="2"/>
  <c r="DA731" i="2"/>
  <c r="CZ731" i="2"/>
  <c r="CY731" i="2"/>
  <c r="CW731" i="2"/>
  <c r="CV731" i="2"/>
  <c r="CU731" i="2"/>
  <c r="CT731" i="2"/>
  <c r="CS731" i="2"/>
  <c r="CQ731" i="2"/>
  <c r="CP731" i="2"/>
  <c r="CO731" i="2"/>
  <c r="CN731" i="2"/>
  <c r="CM731" i="2"/>
  <c r="CK731" i="2"/>
  <c r="CJ731" i="2"/>
  <c r="CI731" i="2"/>
  <c r="CH731" i="2"/>
  <c r="CG731" i="2"/>
  <c r="CE731" i="2"/>
  <c r="CD731" i="2"/>
  <c r="CC731" i="2"/>
  <c r="CB731" i="2"/>
  <c r="CA731" i="2"/>
  <c r="BY731" i="2"/>
  <c r="BX731" i="2"/>
  <c r="BW731" i="2"/>
  <c r="BV731" i="2"/>
  <c r="BU731" i="2"/>
  <c r="BS731" i="2"/>
  <c r="BR731" i="2"/>
  <c r="BQ731" i="2"/>
  <c r="BP731" i="2"/>
  <c r="BO731" i="2"/>
  <c r="BM731" i="2"/>
  <c r="BL731" i="2"/>
  <c r="BK731" i="2"/>
  <c r="BJ731" i="2"/>
  <c r="BI731" i="2"/>
  <c r="BH731" i="2"/>
  <c r="BG731" i="2"/>
  <c r="BE731" i="2"/>
  <c r="BD731" i="2"/>
  <c r="BC731" i="2"/>
  <c r="BB731" i="2"/>
  <c r="BA731" i="2"/>
  <c r="AZ731" i="2"/>
  <c r="AY731" i="2"/>
  <c r="AW731" i="2"/>
  <c r="AV731" i="2"/>
  <c r="AU731" i="2"/>
  <c r="AT731" i="2"/>
  <c r="AS731" i="2"/>
  <c r="AR731" i="2"/>
  <c r="AQ731" i="2"/>
  <c r="AO731" i="2"/>
  <c r="AN731" i="2"/>
  <c r="AM731" i="2"/>
  <c r="AL731" i="2"/>
  <c r="AK731" i="2"/>
  <c r="AJ731" i="2"/>
  <c r="AI731" i="2"/>
  <c r="AG731" i="2"/>
  <c r="AF731" i="2"/>
  <c r="AE731" i="2"/>
  <c r="AD731" i="2"/>
  <c r="AC731" i="2"/>
  <c r="AB731" i="2"/>
  <c r="AA731" i="2"/>
  <c r="W731" i="2"/>
  <c r="DO730" i="2"/>
  <c r="DN730" i="2"/>
  <c r="DM730" i="2"/>
  <c r="DL730" i="2"/>
  <c r="DK730" i="2"/>
  <c r="DI730" i="2"/>
  <c r="DH730" i="2"/>
  <c r="DG730" i="2"/>
  <c r="DF730" i="2"/>
  <c r="DE730" i="2"/>
  <c r="DC730" i="2"/>
  <c r="DB730" i="2"/>
  <c r="DA730" i="2"/>
  <c r="CZ730" i="2"/>
  <c r="CY730" i="2"/>
  <c r="CW730" i="2"/>
  <c r="CV730" i="2"/>
  <c r="CU730" i="2"/>
  <c r="CT730" i="2"/>
  <c r="CS730" i="2"/>
  <c r="CQ730" i="2"/>
  <c r="CP730" i="2"/>
  <c r="CO730" i="2"/>
  <c r="CN730" i="2"/>
  <c r="CM730" i="2"/>
  <c r="CK730" i="2"/>
  <c r="CJ730" i="2"/>
  <c r="CI730" i="2"/>
  <c r="CH730" i="2"/>
  <c r="CG730" i="2"/>
  <c r="CE730" i="2"/>
  <c r="CD730" i="2"/>
  <c r="CC730" i="2"/>
  <c r="CB730" i="2"/>
  <c r="CA730" i="2"/>
  <c r="BY730" i="2"/>
  <c r="BX730" i="2"/>
  <c r="BW730" i="2"/>
  <c r="BV730" i="2"/>
  <c r="BU730" i="2"/>
  <c r="BS730" i="2"/>
  <c r="BR730" i="2"/>
  <c r="BQ730" i="2"/>
  <c r="BP730" i="2"/>
  <c r="BO730" i="2"/>
  <c r="BM730" i="2"/>
  <c r="BL730" i="2"/>
  <c r="BK730" i="2"/>
  <c r="BJ730" i="2"/>
  <c r="BI730" i="2"/>
  <c r="BH730" i="2"/>
  <c r="BG730" i="2"/>
  <c r="BE730" i="2"/>
  <c r="BD730" i="2"/>
  <c r="BC730" i="2"/>
  <c r="BB730" i="2"/>
  <c r="BA730" i="2"/>
  <c r="AZ730" i="2"/>
  <c r="AY730" i="2"/>
  <c r="AW730" i="2"/>
  <c r="AV730" i="2"/>
  <c r="AU730" i="2"/>
  <c r="AT730" i="2"/>
  <c r="AS730" i="2"/>
  <c r="AR730" i="2"/>
  <c r="AQ730" i="2"/>
  <c r="AO730" i="2"/>
  <c r="AN730" i="2"/>
  <c r="AM730" i="2"/>
  <c r="AL730" i="2"/>
  <c r="AK730" i="2"/>
  <c r="AJ730" i="2"/>
  <c r="AI730" i="2"/>
  <c r="AG730" i="2"/>
  <c r="AF730" i="2"/>
  <c r="AE730" i="2"/>
  <c r="AD730" i="2"/>
  <c r="AC730" i="2"/>
  <c r="AB730" i="2"/>
  <c r="AA730" i="2"/>
  <c r="W730" i="2"/>
  <c r="DO729" i="2"/>
  <c r="DI729" i="2"/>
  <c r="DC729" i="2"/>
  <c r="CW729" i="2"/>
  <c r="CQ729" i="2"/>
  <c r="CK729" i="2"/>
  <c r="CE729" i="2"/>
  <c r="CD729" i="2"/>
  <c r="CC729" i="2"/>
  <c r="CB729" i="2"/>
  <c r="CA729" i="2"/>
  <c r="BY729" i="2"/>
  <c r="BS729" i="2"/>
  <c r="BM729" i="2"/>
  <c r="BL729" i="2"/>
  <c r="BK729" i="2"/>
  <c r="BJ729" i="2"/>
  <c r="BI729" i="2"/>
  <c r="BH729" i="2"/>
  <c r="BG729" i="2"/>
  <c r="BE729" i="2"/>
  <c r="BD729" i="2"/>
  <c r="BC729" i="2"/>
  <c r="BB729" i="2"/>
  <c r="BA729" i="2"/>
  <c r="AZ729" i="2"/>
  <c r="AY729" i="2"/>
  <c r="AW729" i="2"/>
  <c r="AV729" i="2"/>
  <c r="AU729" i="2"/>
  <c r="AT729" i="2"/>
  <c r="AS729" i="2"/>
  <c r="AR729" i="2"/>
  <c r="AQ729" i="2"/>
  <c r="AO729" i="2"/>
  <c r="AN729" i="2"/>
  <c r="AM729" i="2"/>
  <c r="AL729" i="2"/>
  <c r="AK729" i="2"/>
  <c r="AJ729" i="2"/>
  <c r="AI729" i="2"/>
  <c r="AG729" i="2"/>
  <c r="W729" i="2"/>
  <c r="DO728" i="2"/>
  <c r="DI728" i="2"/>
  <c r="DC728" i="2"/>
  <c r="CW728" i="2"/>
  <c r="CQ728" i="2"/>
  <c r="CK728" i="2"/>
  <c r="CE728" i="2"/>
  <c r="CD728" i="2"/>
  <c r="CC728" i="2"/>
  <c r="CB728" i="2"/>
  <c r="CA728" i="2"/>
  <c r="BY728" i="2"/>
  <c r="BS728" i="2"/>
  <c r="BM728" i="2"/>
  <c r="BL728" i="2"/>
  <c r="BK728" i="2"/>
  <c r="BJ728" i="2"/>
  <c r="BI728" i="2"/>
  <c r="BH728" i="2"/>
  <c r="BG728" i="2"/>
  <c r="BE728" i="2"/>
  <c r="BD728" i="2"/>
  <c r="BC728" i="2"/>
  <c r="BB728" i="2"/>
  <c r="BA728" i="2"/>
  <c r="AZ728" i="2"/>
  <c r="AY728" i="2"/>
  <c r="AW728" i="2"/>
  <c r="AV728" i="2"/>
  <c r="AU728" i="2"/>
  <c r="AT728" i="2"/>
  <c r="AS728" i="2"/>
  <c r="AR728" i="2"/>
  <c r="AQ728" i="2"/>
  <c r="AO728" i="2"/>
  <c r="AN728" i="2"/>
  <c r="AM728" i="2"/>
  <c r="AL728" i="2"/>
  <c r="AK728" i="2"/>
  <c r="AJ728" i="2"/>
  <c r="AI728" i="2"/>
  <c r="AG728" i="2"/>
  <c r="W728" i="2"/>
  <c r="DO727" i="2"/>
  <c r="DN727" i="2"/>
  <c r="DM727" i="2"/>
  <c r="DL727" i="2"/>
  <c r="DK727" i="2"/>
  <c r="DI727" i="2"/>
  <c r="DH727" i="2"/>
  <c r="DG727" i="2"/>
  <c r="DF727" i="2"/>
  <c r="DE727" i="2"/>
  <c r="DC727" i="2"/>
  <c r="DB727" i="2"/>
  <c r="DA727" i="2"/>
  <c r="CZ727" i="2"/>
  <c r="CY727" i="2"/>
  <c r="CW727" i="2"/>
  <c r="CV727" i="2"/>
  <c r="CU727" i="2"/>
  <c r="CT727" i="2"/>
  <c r="CS727" i="2"/>
  <c r="CQ727" i="2"/>
  <c r="CP727" i="2"/>
  <c r="CO727" i="2"/>
  <c r="CN727" i="2"/>
  <c r="CM727" i="2"/>
  <c r="CK727" i="2"/>
  <c r="CJ727" i="2"/>
  <c r="CI727" i="2"/>
  <c r="CH727" i="2"/>
  <c r="CG727" i="2"/>
  <c r="CE727" i="2"/>
  <c r="CD727" i="2"/>
  <c r="CC727" i="2"/>
  <c r="CB727" i="2"/>
  <c r="CA727" i="2"/>
  <c r="BY727" i="2"/>
  <c r="BX727" i="2"/>
  <c r="BW727" i="2"/>
  <c r="BV727" i="2"/>
  <c r="BU727" i="2"/>
  <c r="BS727" i="2"/>
  <c r="BR727" i="2"/>
  <c r="BQ727" i="2"/>
  <c r="BP727" i="2"/>
  <c r="BO727" i="2"/>
  <c r="BM727" i="2"/>
  <c r="BL727" i="2"/>
  <c r="BK727" i="2"/>
  <c r="BJ727" i="2"/>
  <c r="BI727" i="2"/>
  <c r="BH727" i="2"/>
  <c r="BG727" i="2"/>
  <c r="BE727" i="2"/>
  <c r="BD727" i="2"/>
  <c r="BC727" i="2"/>
  <c r="BB727" i="2"/>
  <c r="BA727" i="2"/>
  <c r="AZ727" i="2"/>
  <c r="AY727" i="2"/>
  <c r="AW727" i="2"/>
  <c r="AV727" i="2"/>
  <c r="AU727" i="2"/>
  <c r="AT727" i="2"/>
  <c r="AS727" i="2"/>
  <c r="AR727" i="2"/>
  <c r="AQ727" i="2"/>
  <c r="AO727" i="2"/>
  <c r="AN727" i="2"/>
  <c r="AM727" i="2"/>
  <c r="AL727" i="2"/>
  <c r="AK727" i="2"/>
  <c r="AJ727" i="2"/>
  <c r="AI727" i="2"/>
  <c r="AG727" i="2"/>
  <c r="AF727" i="2"/>
  <c r="AE727" i="2"/>
  <c r="AD727" i="2"/>
  <c r="AC727" i="2"/>
  <c r="AB727" i="2"/>
  <c r="AA727" i="2"/>
  <c r="W727" i="2"/>
  <c r="DO726" i="2"/>
  <c r="DN726" i="2"/>
  <c r="DM726" i="2"/>
  <c r="DL726" i="2"/>
  <c r="DK726" i="2"/>
  <c r="DI726" i="2"/>
  <c r="DH726" i="2"/>
  <c r="DG726" i="2"/>
  <c r="DF726" i="2"/>
  <c r="DE726" i="2"/>
  <c r="DC726" i="2"/>
  <c r="DB726" i="2"/>
  <c r="DA726" i="2"/>
  <c r="CZ726" i="2"/>
  <c r="CY726" i="2"/>
  <c r="CW726" i="2"/>
  <c r="CV726" i="2"/>
  <c r="CU726" i="2"/>
  <c r="CT726" i="2"/>
  <c r="CS726" i="2"/>
  <c r="CQ726" i="2"/>
  <c r="CP726" i="2"/>
  <c r="CO726" i="2"/>
  <c r="CN726" i="2"/>
  <c r="CM726" i="2"/>
  <c r="CK726" i="2"/>
  <c r="CJ726" i="2"/>
  <c r="CI726" i="2"/>
  <c r="CH726" i="2"/>
  <c r="CG726" i="2"/>
  <c r="CE726" i="2"/>
  <c r="CD726" i="2"/>
  <c r="CC726" i="2"/>
  <c r="CB726" i="2"/>
  <c r="CA726" i="2"/>
  <c r="BY726" i="2"/>
  <c r="BX726" i="2"/>
  <c r="BW726" i="2"/>
  <c r="BV726" i="2"/>
  <c r="BU726" i="2"/>
  <c r="BS726" i="2"/>
  <c r="BR726" i="2"/>
  <c r="BQ726" i="2"/>
  <c r="BP726" i="2"/>
  <c r="BO726" i="2"/>
  <c r="BM726" i="2"/>
  <c r="BL726" i="2"/>
  <c r="BK726" i="2"/>
  <c r="BJ726" i="2"/>
  <c r="BI726" i="2"/>
  <c r="BH726" i="2"/>
  <c r="BG726" i="2"/>
  <c r="BE726" i="2"/>
  <c r="BD726" i="2"/>
  <c r="BC726" i="2"/>
  <c r="BB726" i="2"/>
  <c r="BA726" i="2"/>
  <c r="AZ726" i="2"/>
  <c r="AY726" i="2"/>
  <c r="AW726" i="2"/>
  <c r="AV726" i="2"/>
  <c r="AU726" i="2"/>
  <c r="AT726" i="2"/>
  <c r="AS726" i="2"/>
  <c r="AR726" i="2"/>
  <c r="AQ726" i="2"/>
  <c r="AO726" i="2"/>
  <c r="AN726" i="2"/>
  <c r="AM726" i="2"/>
  <c r="AL726" i="2"/>
  <c r="AK726" i="2"/>
  <c r="AJ726" i="2"/>
  <c r="AI726" i="2"/>
  <c r="AG726" i="2"/>
  <c r="AF726" i="2"/>
  <c r="AE726" i="2"/>
  <c r="AD726" i="2"/>
  <c r="AC726" i="2"/>
  <c r="AB726" i="2"/>
  <c r="AA726" i="2"/>
  <c r="W726" i="2"/>
  <c r="DO725" i="2"/>
  <c r="DI725" i="2"/>
  <c r="DC725" i="2"/>
  <c r="CW725" i="2"/>
  <c r="CQ725" i="2"/>
  <c r="CK725" i="2"/>
  <c r="CE725" i="2"/>
  <c r="CD725" i="2"/>
  <c r="CC725" i="2"/>
  <c r="CB725" i="2"/>
  <c r="CA725" i="2"/>
  <c r="BY725" i="2"/>
  <c r="BS725" i="2"/>
  <c r="BM725" i="2"/>
  <c r="BL725" i="2"/>
  <c r="BK725" i="2"/>
  <c r="BJ725" i="2"/>
  <c r="BI725" i="2"/>
  <c r="BH725" i="2"/>
  <c r="BG725" i="2"/>
  <c r="BE725" i="2"/>
  <c r="BD725" i="2"/>
  <c r="BC725" i="2"/>
  <c r="BB725" i="2"/>
  <c r="BA725" i="2"/>
  <c r="AZ725" i="2"/>
  <c r="AY725" i="2"/>
  <c r="AW725" i="2"/>
  <c r="AV725" i="2"/>
  <c r="AU725" i="2"/>
  <c r="AT725" i="2"/>
  <c r="AS725" i="2"/>
  <c r="AR725" i="2"/>
  <c r="AQ725" i="2"/>
  <c r="AO725" i="2"/>
  <c r="AN725" i="2"/>
  <c r="AM725" i="2"/>
  <c r="AL725" i="2"/>
  <c r="AK725" i="2"/>
  <c r="AJ725" i="2"/>
  <c r="AI725" i="2"/>
  <c r="AG725" i="2"/>
  <c r="W725" i="2"/>
  <c r="DO724" i="2"/>
  <c r="DI724" i="2"/>
  <c r="DC724" i="2"/>
  <c r="CW724" i="2"/>
  <c r="CQ724" i="2"/>
  <c r="CK724" i="2"/>
  <c r="CE724" i="2"/>
  <c r="CD724" i="2"/>
  <c r="CC724" i="2"/>
  <c r="CB724" i="2"/>
  <c r="CA724" i="2"/>
  <c r="BY724" i="2"/>
  <c r="BS724" i="2"/>
  <c r="BM724" i="2"/>
  <c r="BL724" i="2"/>
  <c r="BK724" i="2"/>
  <c r="BJ724" i="2"/>
  <c r="BI724" i="2"/>
  <c r="BH724" i="2"/>
  <c r="BG724" i="2"/>
  <c r="BE724" i="2"/>
  <c r="BD724" i="2"/>
  <c r="BC724" i="2"/>
  <c r="BB724" i="2"/>
  <c r="BA724" i="2"/>
  <c r="AZ724" i="2"/>
  <c r="AY724" i="2"/>
  <c r="AW724" i="2"/>
  <c r="AV724" i="2"/>
  <c r="AU724" i="2"/>
  <c r="AT724" i="2"/>
  <c r="AS724" i="2"/>
  <c r="AR724" i="2"/>
  <c r="AQ724" i="2"/>
  <c r="AO724" i="2"/>
  <c r="AN724" i="2"/>
  <c r="AM724" i="2"/>
  <c r="AL724" i="2"/>
  <c r="AK724" i="2"/>
  <c r="AJ724" i="2"/>
  <c r="AI724" i="2"/>
  <c r="AG724" i="2"/>
  <c r="W724" i="2"/>
  <c r="DO723" i="2"/>
  <c r="DN723" i="2"/>
  <c r="DM723" i="2"/>
  <c r="DL723" i="2"/>
  <c r="DK723" i="2"/>
  <c r="DI723" i="2"/>
  <c r="DH723" i="2"/>
  <c r="DG723" i="2"/>
  <c r="DF723" i="2"/>
  <c r="DE723" i="2"/>
  <c r="DC723" i="2"/>
  <c r="DB723" i="2"/>
  <c r="DA723" i="2"/>
  <c r="CZ723" i="2"/>
  <c r="CY723" i="2"/>
  <c r="CW723" i="2"/>
  <c r="CV723" i="2"/>
  <c r="CU723" i="2"/>
  <c r="CT723" i="2"/>
  <c r="CS723" i="2"/>
  <c r="CQ723" i="2"/>
  <c r="CP723" i="2"/>
  <c r="CO723" i="2"/>
  <c r="CN723" i="2"/>
  <c r="CM723" i="2"/>
  <c r="CK723" i="2"/>
  <c r="CJ723" i="2"/>
  <c r="CI723" i="2"/>
  <c r="CH723" i="2"/>
  <c r="CG723" i="2"/>
  <c r="CE723" i="2"/>
  <c r="CD723" i="2"/>
  <c r="CC723" i="2"/>
  <c r="CB723" i="2"/>
  <c r="CA723" i="2"/>
  <c r="BY723" i="2"/>
  <c r="BX723" i="2"/>
  <c r="BW723" i="2"/>
  <c r="BV723" i="2"/>
  <c r="BU723" i="2"/>
  <c r="BS723" i="2"/>
  <c r="BR723" i="2"/>
  <c r="BQ723" i="2"/>
  <c r="BP723" i="2"/>
  <c r="BO723" i="2"/>
  <c r="BM723" i="2"/>
  <c r="BL723" i="2"/>
  <c r="BK723" i="2"/>
  <c r="BJ723" i="2"/>
  <c r="BI723" i="2"/>
  <c r="BH723" i="2"/>
  <c r="BG723" i="2"/>
  <c r="BE723" i="2"/>
  <c r="BD723" i="2"/>
  <c r="BC723" i="2"/>
  <c r="BB723" i="2"/>
  <c r="BA723" i="2"/>
  <c r="AZ723" i="2"/>
  <c r="AY723" i="2"/>
  <c r="AW723" i="2"/>
  <c r="AV723" i="2"/>
  <c r="AU723" i="2"/>
  <c r="AT723" i="2"/>
  <c r="AS723" i="2"/>
  <c r="AR723" i="2"/>
  <c r="AQ723" i="2"/>
  <c r="AO723" i="2"/>
  <c r="AN723" i="2"/>
  <c r="AM723" i="2"/>
  <c r="AL723" i="2"/>
  <c r="AK723" i="2"/>
  <c r="AJ723" i="2"/>
  <c r="AI723" i="2"/>
  <c r="AG723" i="2"/>
  <c r="AF723" i="2"/>
  <c r="AE723" i="2"/>
  <c r="AD723" i="2"/>
  <c r="AC723" i="2"/>
  <c r="AB723" i="2"/>
  <c r="AA723" i="2"/>
  <c r="W723" i="2"/>
  <c r="DO722" i="2"/>
  <c r="DN722" i="2"/>
  <c r="DM722" i="2"/>
  <c r="DL722" i="2"/>
  <c r="DK722" i="2"/>
  <c r="DI722" i="2"/>
  <c r="DH722" i="2"/>
  <c r="DG722" i="2"/>
  <c r="DF722" i="2"/>
  <c r="DE722" i="2"/>
  <c r="DC722" i="2"/>
  <c r="DB722" i="2"/>
  <c r="DA722" i="2"/>
  <c r="CZ722" i="2"/>
  <c r="CY722" i="2"/>
  <c r="CW722" i="2"/>
  <c r="CV722" i="2"/>
  <c r="CU722" i="2"/>
  <c r="CT722" i="2"/>
  <c r="CS722" i="2"/>
  <c r="CQ722" i="2"/>
  <c r="CP722" i="2"/>
  <c r="CO722" i="2"/>
  <c r="CN722" i="2"/>
  <c r="CM722" i="2"/>
  <c r="CK722" i="2"/>
  <c r="CJ722" i="2"/>
  <c r="CI722" i="2"/>
  <c r="CH722" i="2"/>
  <c r="CG722" i="2"/>
  <c r="CE722" i="2"/>
  <c r="CD722" i="2"/>
  <c r="CC722" i="2"/>
  <c r="CB722" i="2"/>
  <c r="CA722" i="2"/>
  <c r="BY722" i="2"/>
  <c r="BX722" i="2"/>
  <c r="BW722" i="2"/>
  <c r="BV722" i="2"/>
  <c r="BU722" i="2"/>
  <c r="BS722" i="2"/>
  <c r="BR722" i="2"/>
  <c r="BQ722" i="2"/>
  <c r="BP722" i="2"/>
  <c r="BO722" i="2"/>
  <c r="BM722" i="2"/>
  <c r="BL722" i="2"/>
  <c r="BK722" i="2"/>
  <c r="BJ722" i="2"/>
  <c r="BI722" i="2"/>
  <c r="BH722" i="2"/>
  <c r="BG722" i="2"/>
  <c r="BE722" i="2"/>
  <c r="BD722" i="2"/>
  <c r="BC722" i="2"/>
  <c r="BB722" i="2"/>
  <c r="BA722" i="2"/>
  <c r="AZ722" i="2"/>
  <c r="AY722" i="2"/>
  <c r="AW722" i="2"/>
  <c r="AV722" i="2"/>
  <c r="AU722" i="2"/>
  <c r="AT722" i="2"/>
  <c r="AS722" i="2"/>
  <c r="AR722" i="2"/>
  <c r="AQ722" i="2"/>
  <c r="AO722" i="2"/>
  <c r="AN722" i="2"/>
  <c r="AM722" i="2"/>
  <c r="AL722" i="2"/>
  <c r="AK722" i="2"/>
  <c r="AJ722" i="2"/>
  <c r="AI722" i="2"/>
  <c r="AG722" i="2"/>
  <c r="AF722" i="2"/>
  <c r="AE722" i="2"/>
  <c r="AD722" i="2"/>
  <c r="AC722" i="2"/>
  <c r="AB722" i="2"/>
  <c r="AA722" i="2"/>
  <c r="W722" i="2"/>
  <c r="DO721" i="2"/>
  <c r="DI721" i="2"/>
  <c r="DC721" i="2"/>
  <c r="CW721" i="2"/>
  <c r="CQ721" i="2"/>
  <c r="CK721" i="2"/>
  <c r="CE721" i="2"/>
  <c r="CD721" i="2"/>
  <c r="CC721" i="2"/>
  <c r="CB721" i="2"/>
  <c r="CA721" i="2"/>
  <c r="BY721" i="2"/>
  <c r="BS721" i="2"/>
  <c r="BM721" i="2"/>
  <c r="BL721" i="2"/>
  <c r="BK721" i="2"/>
  <c r="BJ721" i="2"/>
  <c r="BI721" i="2"/>
  <c r="BH721" i="2"/>
  <c r="BG721" i="2"/>
  <c r="BE721" i="2"/>
  <c r="BD721" i="2"/>
  <c r="BC721" i="2"/>
  <c r="BB721" i="2"/>
  <c r="BA721" i="2"/>
  <c r="AZ721" i="2"/>
  <c r="AY721" i="2"/>
  <c r="AW721" i="2"/>
  <c r="AV721" i="2"/>
  <c r="AU721" i="2"/>
  <c r="AT721" i="2"/>
  <c r="AS721" i="2"/>
  <c r="AR721" i="2"/>
  <c r="AQ721" i="2"/>
  <c r="AO721" i="2"/>
  <c r="AN721" i="2"/>
  <c r="AM721" i="2"/>
  <c r="AL721" i="2"/>
  <c r="AK721" i="2"/>
  <c r="AJ721" i="2"/>
  <c r="AI721" i="2"/>
  <c r="AG721" i="2"/>
  <c r="W721" i="2"/>
  <c r="DO720" i="2"/>
  <c r="DI720" i="2"/>
  <c r="DC720" i="2"/>
  <c r="CW720" i="2"/>
  <c r="CQ720" i="2"/>
  <c r="CK720" i="2"/>
  <c r="CE720" i="2"/>
  <c r="CD720" i="2"/>
  <c r="CC720" i="2"/>
  <c r="CB720" i="2"/>
  <c r="CA720" i="2"/>
  <c r="BY720" i="2"/>
  <c r="BS720" i="2"/>
  <c r="BM720" i="2"/>
  <c r="BL720" i="2"/>
  <c r="BK720" i="2"/>
  <c r="BJ720" i="2"/>
  <c r="BI720" i="2"/>
  <c r="BH720" i="2"/>
  <c r="BG720" i="2"/>
  <c r="BE720" i="2"/>
  <c r="BD720" i="2"/>
  <c r="BC720" i="2"/>
  <c r="BB720" i="2"/>
  <c r="BA720" i="2"/>
  <c r="AZ720" i="2"/>
  <c r="AY720" i="2"/>
  <c r="AW720" i="2"/>
  <c r="AV720" i="2"/>
  <c r="AU720" i="2"/>
  <c r="AT720" i="2"/>
  <c r="AS720" i="2"/>
  <c r="AR720" i="2"/>
  <c r="AQ720" i="2"/>
  <c r="AO720" i="2"/>
  <c r="AN720" i="2"/>
  <c r="AM720" i="2"/>
  <c r="AL720" i="2"/>
  <c r="AK720" i="2"/>
  <c r="AJ720" i="2"/>
  <c r="AI720" i="2"/>
  <c r="AG720" i="2"/>
  <c r="W720" i="2"/>
  <c r="DO719" i="2"/>
  <c r="DN719" i="2"/>
  <c r="DM719" i="2"/>
  <c r="DL719" i="2"/>
  <c r="DK719" i="2"/>
  <c r="DI719" i="2"/>
  <c r="DH719" i="2"/>
  <c r="DG719" i="2"/>
  <c r="DF719" i="2"/>
  <c r="DE719" i="2"/>
  <c r="DC719" i="2"/>
  <c r="DB719" i="2"/>
  <c r="DA719" i="2"/>
  <c r="CZ719" i="2"/>
  <c r="CY719" i="2"/>
  <c r="CW719" i="2"/>
  <c r="CV719" i="2"/>
  <c r="CU719" i="2"/>
  <c r="CT719" i="2"/>
  <c r="CS719" i="2"/>
  <c r="CQ719" i="2"/>
  <c r="CP719" i="2"/>
  <c r="CO719" i="2"/>
  <c r="CN719" i="2"/>
  <c r="CM719" i="2"/>
  <c r="CK719" i="2"/>
  <c r="CJ719" i="2"/>
  <c r="CI719" i="2"/>
  <c r="CH719" i="2"/>
  <c r="CG719" i="2"/>
  <c r="CE719" i="2"/>
  <c r="CD719" i="2"/>
  <c r="CC719" i="2"/>
  <c r="CB719" i="2"/>
  <c r="CA719" i="2"/>
  <c r="BY719" i="2"/>
  <c r="BX719" i="2"/>
  <c r="BW719" i="2"/>
  <c r="BV719" i="2"/>
  <c r="BU719" i="2"/>
  <c r="BS719" i="2"/>
  <c r="BR719" i="2"/>
  <c r="BQ719" i="2"/>
  <c r="BP719" i="2"/>
  <c r="BO719" i="2"/>
  <c r="BM719" i="2"/>
  <c r="BL719" i="2"/>
  <c r="BK719" i="2"/>
  <c r="BJ719" i="2"/>
  <c r="BI719" i="2"/>
  <c r="BH719" i="2"/>
  <c r="BG719" i="2"/>
  <c r="BE719" i="2"/>
  <c r="BD719" i="2"/>
  <c r="BC719" i="2"/>
  <c r="BB719" i="2"/>
  <c r="BA719" i="2"/>
  <c r="AZ719" i="2"/>
  <c r="AY719" i="2"/>
  <c r="AW719" i="2"/>
  <c r="AV719" i="2"/>
  <c r="AU719" i="2"/>
  <c r="AT719" i="2"/>
  <c r="AS719" i="2"/>
  <c r="AR719" i="2"/>
  <c r="AQ719" i="2"/>
  <c r="AO719" i="2"/>
  <c r="AN719" i="2"/>
  <c r="AM719" i="2"/>
  <c r="AL719" i="2"/>
  <c r="AK719" i="2"/>
  <c r="AJ719" i="2"/>
  <c r="AI719" i="2"/>
  <c r="AG719" i="2"/>
  <c r="AF719" i="2"/>
  <c r="AE719" i="2"/>
  <c r="AD719" i="2"/>
  <c r="AC719" i="2"/>
  <c r="AB719" i="2"/>
  <c r="AA719" i="2"/>
  <c r="W719" i="2"/>
  <c r="DO718" i="2"/>
  <c r="DN718" i="2"/>
  <c r="DM718" i="2"/>
  <c r="DL718" i="2"/>
  <c r="DK718" i="2"/>
  <c r="DI718" i="2"/>
  <c r="DH718" i="2"/>
  <c r="DG718" i="2"/>
  <c r="DF718" i="2"/>
  <c r="DE718" i="2"/>
  <c r="DC718" i="2"/>
  <c r="DB718" i="2"/>
  <c r="DA718" i="2"/>
  <c r="CZ718" i="2"/>
  <c r="CY718" i="2"/>
  <c r="CW718" i="2"/>
  <c r="CV718" i="2"/>
  <c r="CU718" i="2"/>
  <c r="CT718" i="2"/>
  <c r="CS718" i="2"/>
  <c r="CQ718" i="2"/>
  <c r="CP718" i="2"/>
  <c r="CO718" i="2"/>
  <c r="CN718" i="2"/>
  <c r="CM718" i="2"/>
  <c r="CK718" i="2"/>
  <c r="CJ718" i="2"/>
  <c r="CI718" i="2"/>
  <c r="CH718" i="2"/>
  <c r="CG718" i="2"/>
  <c r="CE718" i="2"/>
  <c r="CD718" i="2"/>
  <c r="CC718" i="2"/>
  <c r="CB718" i="2"/>
  <c r="CA718" i="2"/>
  <c r="BY718" i="2"/>
  <c r="BX718" i="2"/>
  <c r="BW718" i="2"/>
  <c r="BV718" i="2"/>
  <c r="BU718" i="2"/>
  <c r="BS718" i="2"/>
  <c r="BR718" i="2"/>
  <c r="BQ718" i="2"/>
  <c r="BP718" i="2"/>
  <c r="BO718" i="2"/>
  <c r="BM718" i="2"/>
  <c r="BL718" i="2"/>
  <c r="BK718" i="2"/>
  <c r="BJ718" i="2"/>
  <c r="BI718" i="2"/>
  <c r="BH718" i="2"/>
  <c r="BG718" i="2"/>
  <c r="BE718" i="2"/>
  <c r="BD718" i="2"/>
  <c r="BC718" i="2"/>
  <c r="BB718" i="2"/>
  <c r="BA718" i="2"/>
  <c r="AZ718" i="2"/>
  <c r="AY718" i="2"/>
  <c r="AW718" i="2"/>
  <c r="AV718" i="2"/>
  <c r="AU718" i="2"/>
  <c r="AT718" i="2"/>
  <c r="AS718" i="2"/>
  <c r="AR718" i="2"/>
  <c r="AQ718" i="2"/>
  <c r="AO718" i="2"/>
  <c r="AN718" i="2"/>
  <c r="AM718" i="2"/>
  <c r="AL718" i="2"/>
  <c r="AK718" i="2"/>
  <c r="AJ718" i="2"/>
  <c r="AI718" i="2"/>
  <c r="AG718" i="2"/>
  <c r="AF718" i="2"/>
  <c r="AE718" i="2"/>
  <c r="AD718" i="2"/>
  <c r="AC718" i="2"/>
  <c r="AB718" i="2"/>
  <c r="AA718" i="2"/>
  <c r="W718" i="2"/>
  <c r="DO717" i="2"/>
  <c r="DI717" i="2"/>
  <c r="DC717" i="2"/>
  <c r="CW717" i="2"/>
  <c r="CQ717" i="2"/>
  <c r="CK717" i="2"/>
  <c r="CE717" i="2"/>
  <c r="CD717" i="2"/>
  <c r="CC717" i="2"/>
  <c r="CB717" i="2"/>
  <c r="CA717" i="2"/>
  <c r="BY717" i="2"/>
  <c r="BS717" i="2"/>
  <c r="BM717" i="2"/>
  <c r="BL717" i="2"/>
  <c r="BK717" i="2"/>
  <c r="BJ717" i="2"/>
  <c r="BI717" i="2"/>
  <c r="BH717" i="2"/>
  <c r="BG717" i="2"/>
  <c r="BE717" i="2"/>
  <c r="BD717" i="2"/>
  <c r="BC717" i="2"/>
  <c r="BB717" i="2"/>
  <c r="BA717" i="2"/>
  <c r="AZ717" i="2"/>
  <c r="AY717" i="2"/>
  <c r="AW717" i="2"/>
  <c r="AV717" i="2"/>
  <c r="AU717" i="2"/>
  <c r="AT717" i="2"/>
  <c r="AS717" i="2"/>
  <c r="AR717" i="2"/>
  <c r="AQ717" i="2"/>
  <c r="AO717" i="2"/>
  <c r="AN717" i="2"/>
  <c r="AM717" i="2"/>
  <c r="AL717" i="2"/>
  <c r="AK717" i="2"/>
  <c r="AJ717" i="2"/>
  <c r="AI717" i="2"/>
  <c r="AG717" i="2"/>
  <c r="W717" i="2"/>
  <c r="DO716" i="2"/>
  <c r="DI716" i="2"/>
  <c r="DC716" i="2"/>
  <c r="CW716" i="2"/>
  <c r="CQ716" i="2"/>
  <c r="CK716" i="2"/>
  <c r="CE716" i="2"/>
  <c r="CD716" i="2"/>
  <c r="CC716" i="2"/>
  <c r="CB716" i="2"/>
  <c r="CA716" i="2"/>
  <c r="BY716" i="2"/>
  <c r="BS716" i="2"/>
  <c r="BM716" i="2"/>
  <c r="BL716" i="2"/>
  <c r="BK716" i="2"/>
  <c r="BJ716" i="2"/>
  <c r="BI716" i="2"/>
  <c r="BH716" i="2"/>
  <c r="BG716" i="2"/>
  <c r="BE716" i="2"/>
  <c r="BD716" i="2"/>
  <c r="BC716" i="2"/>
  <c r="BB716" i="2"/>
  <c r="BA716" i="2"/>
  <c r="AZ716" i="2"/>
  <c r="AY716" i="2"/>
  <c r="AW716" i="2"/>
  <c r="AV716" i="2"/>
  <c r="AU716" i="2"/>
  <c r="AT716" i="2"/>
  <c r="AS716" i="2"/>
  <c r="AR716" i="2"/>
  <c r="AQ716" i="2"/>
  <c r="AO716" i="2"/>
  <c r="AN716" i="2"/>
  <c r="AM716" i="2"/>
  <c r="AL716" i="2"/>
  <c r="AK716" i="2"/>
  <c r="AJ716" i="2"/>
  <c r="AI716" i="2"/>
  <c r="AG716" i="2"/>
  <c r="W716" i="2"/>
  <c r="DO715" i="2"/>
  <c r="DN715" i="2"/>
  <c r="DM715" i="2"/>
  <c r="DL715" i="2"/>
  <c r="DK715" i="2"/>
  <c r="DI715" i="2"/>
  <c r="DH715" i="2"/>
  <c r="DG715" i="2"/>
  <c r="DF715" i="2"/>
  <c r="DE715" i="2"/>
  <c r="DC715" i="2"/>
  <c r="DB715" i="2"/>
  <c r="DA715" i="2"/>
  <c r="CZ715" i="2"/>
  <c r="CY715" i="2"/>
  <c r="CW715" i="2"/>
  <c r="CV715" i="2"/>
  <c r="CU715" i="2"/>
  <c r="CT715" i="2"/>
  <c r="CS715" i="2"/>
  <c r="CQ715" i="2"/>
  <c r="CP715" i="2"/>
  <c r="CO715" i="2"/>
  <c r="CN715" i="2"/>
  <c r="CM715" i="2"/>
  <c r="CK715" i="2"/>
  <c r="CJ715" i="2"/>
  <c r="CI715" i="2"/>
  <c r="CH715" i="2"/>
  <c r="CG715" i="2"/>
  <c r="CE715" i="2"/>
  <c r="CD715" i="2"/>
  <c r="CC715" i="2"/>
  <c r="CB715" i="2"/>
  <c r="CA715" i="2"/>
  <c r="BY715" i="2"/>
  <c r="BX715" i="2"/>
  <c r="BW715" i="2"/>
  <c r="BV715" i="2"/>
  <c r="BU715" i="2"/>
  <c r="BS715" i="2"/>
  <c r="BR715" i="2"/>
  <c r="BQ715" i="2"/>
  <c r="BP715" i="2"/>
  <c r="BO715" i="2"/>
  <c r="BM715" i="2"/>
  <c r="BL715" i="2"/>
  <c r="BK715" i="2"/>
  <c r="BJ715" i="2"/>
  <c r="BI715" i="2"/>
  <c r="BH715" i="2"/>
  <c r="BG715" i="2"/>
  <c r="BE715" i="2"/>
  <c r="BD715" i="2"/>
  <c r="BC715" i="2"/>
  <c r="BB715" i="2"/>
  <c r="BA715" i="2"/>
  <c r="AZ715" i="2"/>
  <c r="AY715" i="2"/>
  <c r="AW715" i="2"/>
  <c r="AV715" i="2"/>
  <c r="AU715" i="2"/>
  <c r="AT715" i="2"/>
  <c r="AS715" i="2"/>
  <c r="AR715" i="2"/>
  <c r="AQ715" i="2"/>
  <c r="AO715" i="2"/>
  <c r="AN715" i="2"/>
  <c r="AM715" i="2"/>
  <c r="AL715" i="2"/>
  <c r="AK715" i="2"/>
  <c r="AJ715" i="2"/>
  <c r="AI715" i="2"/>
  <c r="AG715" i="2"/>
  <c r="AF715" i="2"/>
  <c r="AE715" i="2"/>
  <c r="AD715" i="2"/>
  <c r="AC715" i="2"/>
  <c r="AB715" i="2"/>
  <c r="AA715" i="2"/>
  <c r="W715" i="2"/>
  <c r="DO714" i="2"/>
  <c r="DN714" i="2"/>
  <c r="DM714" i="2"/>
  <c r="DL714" i="2"/>
  <c r="DK714" i="2"/>
  <c r="DI714" i="2"/>
  <c r="DH714" i="2"/>
  <c r="DG714" i="2"/>
  <c r="DF714" i="2"/>
  <c r="DE714" i="2"/>
  <c r="DC714" i="2"/>
  <c r="DB714" i="2"/>
  <c r="DA714" i="2"/>
  <c r="CZ714" i="2"/>
  <c r="CY714" i="2"/>
  <c r="CW714" i="2"/>
  <c r="CV714" i="2"/>
  <c r="CU714" i="2"/>
  <c r="CT714" i="2"/>
  <c r="CS714" i="2"/>
  <c r="CQ714" i="2"/>
  <c r="CP714" i="2"/>
  <c r="CO714" i="2"/>
  <c r="CN714" i="2"/>
  <c r="CM714" i="2"/>
  <c r="CK714" i="2"/>
  <c r="CJ714" i="2"/>
  <c r="CI714" i="2"/>
  <c r="CH714" i="2"/>
  <c r="CG714" i="2"/>
  <c r="CE714" i="2"/>
  <c r="CD714" i="2"/>
  <c r="CC714" i="2"/>
  <c r="CB714" i="2"/>
  <c r="CA714" i="2"/>
  <c r="BY714" i="2"/>
  <c r="BX714" i="2"/>
  <c r="BW714" i="2"/>
  <c r="BV714" i="2"/>
  <c r="BU714" i="2"/>
  <c r="BS714" i="2"/>
  <c r="BR714" i="2"/>
  <c r="BQ714" i="2"/>
  <c r="BP714" i="2"/>
  <c r="BO714" i="2"/>
  <c r="BM714" i="2"/>
  <c r="BL714" i="2"/>
  <c r="BK714" i="2"/>
  <c r="BJ714" i="2"/>
  <c r="BI714" i="2"/>
  <c r="BH714" i="2"/>
  <c r="BG714" i="2"/>
  <c r="BE714" i="2"/>
  <c r="BD714" i="2"/>
  <c r="BC714" i="2"/>
  <c r="BB714" i="2"/>
  <c r="BA714" i="2"/>
  <c r="AZ714" i="2"/>
  <c r="AY714" i="2"/>
  <c r="AW714" i="2"/>
  <c r="AV714" i="2"/>
  <c r="AU714" i="2"/>
  <c r="AT714" i="2"/>
  <c r="AS714" i="2"/>
  <c r="AR714" i="2"/>
  <c r="AQ714" i="2"/>
  <c r="AO714" i="2"/>
  <c r="AN714" i="2"/>
  <c r="AM714" i="2"/>
  <c r="AL714" i="2"/>
  <c r="AK714" i="2"/>
  <c r="AJ714" i="2"/>
  <c r="AI714" i="2"/>
  <c r="AG714" i="2"/>
  <c r="AF714" i="2"/>
  <c r="AE714" i="2"/>
  <c r="AD714" i="2"/>
  <c r="AC714" i="2"/>
  <c r="AB714" i="2"/>
  <c r="AA714" i="2"/>
  <c r="W714" i="2"/>
  <c r="DO713" i="2"/>
  <c r="DI713" i="2"/>
  <c r="DC713" i="2"/>
  <c r="CW713" i="2"/>
  <c r="CQ713" i="2"/>
  <c r="CK713" i="2"/>
  <c r="CE713" i="2"/>
  <c r="CD713" i="2"/>
  <c r="CC713" i="2"/>
  <c r="CB713" i="2"/>
  <c r="CA713" i="2"/>
  <c r="BY713" i="2"/>
  <c r="BS713" i="2"/>
  <c r="BM713" i="2"/>
  <c r="BL713" i="2"/>
  <c r="BK713" i="2"/>
  <c r="BJ713" i="2"/>
  <c r="BI713" i="2"/>
  <c r="BH713" i="2"/>
  <c r="BG713" i="2"/>
  <c r="BE713" i="2"/>
  <c r="BD713" i="2"/>
  <c r="BC713" i="2"/>
  <c r="BB713" i="2"/>
  <c r="BA713" i="2"/>
  <c r="AZ713" i="2"/>
  <c r="AY713" i="2"/>
  <c r="AW713" i="2"/>
  <c r="AV713" i="2"/>
  <c r="AU713" i="2"/>
  <c r="AT713" i="2"/>
  <c r="AS713" i="2"/>
  <c r="AR713" i="2"/>
  <c r="AQ713" i="2"/>
  <c r="AO713" i="2"/>
  <c r="AN713" i="2"/>
  <c r="AM713" i="2"/>
  <c r="AL713" i="2"/>
  <c r="AK713" i="2"/>
  <c r="AJ713" i="2"/>
  <c r="AI713" i="2"/>
  <c r="AG713" i="2"/>
  <c r="W713" i="2"/>
  <c r="DO712" i="2"/>
  <c r="DI712" i="2"/>
  <c r="DC712" i="2"/>
  <c r="CW712" i="2"/>
  <c r="CQ712" i="2"/>
  <c r="CK712" i="2"/>
  <c r="CE712" i="2"/>
  <c r="CD712" i="2"/>
  <c r="CC712" i="2"/>
  <c r="CB712" i="2"/>
  <c r="CA712" i="2"/>
  <c r="BY712" i="2"/>
  <c r="BS712" i="2"/>
  <c r="BM712" i="2"/>
  <c r="BL712" i="2"/>
  <c r="BK712" i="2"/>
  <c r="BJ712" i="2"/>
  <c r="BI712" i="2"/>
  <c r="BH712" i="2"/>
  <c r="BG712" i="2"/>
  <c r="BE712" i="2"/>
  <c r="BD712" i="2"/>
  <c r="BC712" i="2"/>
  <c r="BB712" i="2"/>
  <c r="BA712" i="2"/>
  <c r="AZ712" i="2"/>
  <c r="AY712" i="2"/>
  <c r="AW712" i="2"/>
  <c r="AV712" i="2"/>
  <c r="AU712" i="2"/>
  <c r="AT712" i="2"/>
  <c r="AS712" i="2"/>
  <c r="AR712" i="2"/>
  <c r="AQ712" i="2"/>
  <c r="AO712" i="2"/>
  <c r="AN712" i="2"/>
  <c r="AM712" i="2"/>
  <c r="AL712" i="2"/>
  <c r="AK712" i="2"/>
  <c r="AJ712" i="2"/>
  <c r="AI712" i="2"/>
  <c r="AG712" i="2"/>
  <c r="W712" i="2"/>
  <c r="DO711" i="2"/>
  <c r="DN711" i="2"/>
  <c r="DM711" i="2"/>
  <c r="DL711" i="2"/>
  <c r="DK711" i="2"/>
  <c r="DI711" i="2"/>
  <c r="DH711" i="2"/>
  <c r="DG711" i="2"/>
  <c r="DF711" i="2"/>
  <c r="DE711" i="2"/>
  <c r="DC711" i="2"/>
  <c r="DB711" i="2"/>
  <c r="DA711" i="2"/>
  <c r="CZ711" i="2"/>
  <c r="CY711" i="2"/>
  <c r="CW711" i="2"/>
  <c r="CV711" i="2"/>
  <c r="CU711" i="2"/>
  <c r="CT711" i="2"/>
  <c r="CS711" i="2"/>
  <c r="CQ711" i="2"/>
  <c r="CP711" i="2"/>
  <c r="CO711" i="2"/>
  <c r="CN711" i="2"/>
  <c r="CM711" i="2"/>
  <c r="CK711" i="2"/>
  <c r="CJ711" i="2"/>
  <c r="CI711" i="2"/>
  <c r="CH711" i="2"/>
  <c r="CG711" i="2"/>
  <c r="CE711" i="2"/>
  <c r="CD711" i="2"/>
  <c r="CC711" i="2"/>
  <c r="CB711" i="2"/>
  <c r="CA711" i="2"/>
  <c r="BY711" i="2"/>
  <c r="BX711" i="2"/>
  <c r="BW711" i="2"/>
  <c r="BV711" i="2"/>
  <c r="BU711" i="2"/>
  <c r="BS711" i="2"/>
  <c r="BR711" i="2"/>
  <c r="BQ711" i="2"/>
  <c r="BP711" i="2"/>
  <c r="BO711" i="2"/>
  <c r="BM711" i="2"/>
  <c r="BL711" i="2"/>
  <c r="BK711" i="2"/>
  <c r="BJ711" i="2"/>
  <c r="BI711" i="2"/>
  <c r="BH711" i="2"/>
  <c r="BG711" i="2"/>
  <c r="BE711" i="2"/>
  <c r="BD711" i="2"/>
  <c r="BC711" i="2"/>
  <c r="BB711" i="2"/>
  <c r="BA711" i="2"/>
  <c r="AZ711" i="2"/>
  <c r="AY711" i="2"/>
  <c r="AW711" i="2"/>
  <c r="AV711" i="2"/>
  <c r="AU711" i="2"/>
  <c r="AT711" i="2"/>
  <c r="AS711" i="2"/>
  <c r="AR711" i="2"/>
  <c r="AQ711" i="2"/>
  <c r="AO711" i="2"/>
  <c r="AN711" i="2"/>
  <c r="AM711" i="2"/>
  <c r="AL711" i="2"/>
  <c r="AK711" i="2"/>
  <c r="AJ711" i="2"/>
  <c r="AI711" i="2"/>
  <c r="AG711" i="2"/>
  <c r="AF711" i="2"/>
  <c r="AE711" i="2"/>
  <c r="AD711" i="2"/>
  <c r="AC711" i="2"/>
  <c r="AB711" i="2"/>
  <c r="AA711" i="2"/>
  <c r="W711" i="2"/>
  <c r="DO710" i="2"/>
  <c r="DN710" i="2"/>
  <c r="DM710" i="2"/>
  <c r="DL710" i="2"/>
  <c r="DK710" i="2"/>
  <c r="DI710" i="2"/>
  <c r="DH710" i="2"/>
  <c r="DG710" i="2"/>
  <c r="DF710" i="2"/>
  <c r="DE710" i="2"/>
  <c r="DC710" i="2"/>
  <c r="DB710" i="2"/>
  <c r="DA710" i="2"/>
  <c r="CZ710" i="2"/>
  <c r="CY710" i="2"/>
  <c r="CW710" i="2"/>
  <c r="CV710" i="2"/>
  <c r="CU710" i="2"/>
  <c r="CT710" i="2"/>
  <c r="CS710" i="2"/>
  <c r="CQ710" i="2"/>
  <c r="CP710" i="2"/>
  <c r="CO710" i="2"/>
  <c r="CN710" i="2"/>
  <c r="CM710" i="2"/>
  <c r="CK710" i="2"/>
  <c r="CJ710" i="2"/>
  <c r="CI710" i="2"/>
  <c r="CH710" i="2"/>
  <c r="CG710" i="2"/>
  <c r="CE710" i="2"/>
  <c r="CD710" i="2"/>
  <c r="CC710" i="2"/>
  <c r="CB710" i="2"/>
  <c r="CA710" i="2"/>
  <c r="BY710" i="2"/>
  <c r="BX710" i="2"/>
  <c r="BW710" i="2"/>
  <c r="BV710" i="2"/>
  <c r="BU710" i="2"/>
  <c r="BS710" i="2"/>
  <c r="BR710" i="2"/>
  <c r="BQ710" i="2"/>
  <c r="BP710" i="2"/>
  <c r="BO710" i="2"/>
  <c r="BM710" i="2"/>
  <c r="BL710" i="2"/>
  <c r="BK710" i="2"/>
  <c r="BJ710" i="2"/>
  <c r="BI710" i="2"/>
  <c r="BH710" i="2"/>
  <c r="BG710" i="2"/>
  <c r="BE710" i="2"/>
  <c r="BD710" i="2"/>
  <c r="BC710" i="2"/>
  <c r="BB710" i="2"/>
  <c r="BA710" i="2"/>
  <c r="AZ710" i="2"/>
  <c r="AY710" i="2"/>
  <c r="AW710" i="2"/>
  <c r="AV710" i="2"/>
  <c r="AU710" i="2"/>
  <c r="AT710" i="2"/>
  <c r="AS710" i="2"/>
  <c r="AR710" i="2"/>
  <c r="AQ710" i="2"/>
  <c r="AO710" i="2"/>
  <c r="AN710" i="2"/>
  <c r="AM710" i="2"/>
  <c r="AL710" i="2"/>
  <c r="AK710" i="2"/>
  <c r="AJ710" i="2"/>
  <c r="AI710" i="2"/>
  <c r="AG710" i="2"/>
  <c r="AF710" i="2"/>
  <c r="AE710" i="2"/>
  <c r="AD710" i="2"/>
  <c r="AC710" i="2"/>
  <c r="AB710" i="2"/>
  <c r="AA710" i="2"/>
  <c r="W710" i="2"/>
  <c r="DO709" i="2"/>
  <c r="DI709" i="2"/>
  <c r="DC709" i="2"/>
  <c r="CW709" i="2"/>
  <c r="CQ709" i="2"/>
  <c r="CK709" i="2"/>
  <c r="CE709" i="2"/>
  <c r="CD709" i="2"/>
  <c r="CC709" i="2"/>
  <c r="CB709" i="2"/>
  <c r="CA709" i="2"/>
  <c r="BY709" i="2"/>
  <c r="BS709" i="2"/>
  <c r="BM709" i="2"/>
  <c r="BL709" i="2"/>
  <c r="BK709" i="2"/>
  <c r="BJ709" i="2"/>
  <c r="BI709" i="2"/>
  <c r="BH709" i="2"/>
  <c r="BG709" i="2"/>
  <c r="BE709" i="2"/>
  <c r="BD709" i="2"/>
  <c r="BC709" i="2"/>
  <c r="BB709" i="2"/>
  <c r="BA709" i="2"/>
  <c r="AZ709" i="2"/>
  <c r="AY709" i="2"/>
  <c r="AW709" i="2"/>
  <c r="AV709" i="2"/>
  <c r="AU709" i="2"/>
  <c r="AT709" i="2"/>
  <c r="AS709" i="2"/>
  <c r="AR709" i="2"/>
  <c r="AQ709" i="2"/>
  <c r="AO709" i="2"/>
  <c r="AN709" i="2"/>
  <c r="AM709" i="2"/>
  <c r="AL709" i="2"/>
  <c r="AK709" i="2"/>
  <c r="AJ709" i="2"/>
  <c r="AI709" i="2"/>
  <c r="AG709" i="2"/>
  <c r="W709" i="2"/>
  <c r="DO708" i="2"/>
  <c r="DI708" i="2"/>
  <c r="DC708" i="2"/>
  <c r="CW708" i="2"/>
  <c r="CQ708" i="2"/>
  <c r="CK708" i="2"/>
  <c r="CE708" i="2"/>
  <c r="CD708" i="2"/>
  <c r="CC708" i="2"/>
  <c r="CB708" i="2"/>
  <c r="CA708" i="2"/>
  <c r="BY708" i="2"/>
  <c r="BS708" i="2"/>
  <c r="BM708" i="2"/>
  <c r="BL708" i="2"/>
  <c r="BK708" i="2"/>
  <c r="BJ708" i="2"/>
  <c r="BI708" i="2"/>
  <c r="BH708" i="2"/>
  <c r="BG708" i="2"/>
  <c r="BE708" i="2"/>
  <c r="BD708" i="2"/>
  <c r="BC708" i="2"/>
  <c r="BB708" i="2"/>
  <c r="BA708" i="2"/>
  <c r="AZ708" i="2"/>
  <c r="AY708" i="2"/>
  <c r="AW708" i="2"/>
  <c r="AV708" i="2"/>
  <c r="AU708" i="2"/>
  <c r="AT708" i="2"/>
  <c r="AS708" i="2"/>
  <c r="AR708" i="2"/>
  <c r="AQ708" i="2"/>
  <c r="AO708" i="2"/>
  <c r="AN708" i="2"/>
  <c r="AM708" i="2"/>
  <c r="AL708" i="2"/>
  <c r="AK708" i="2"/>
  <c r="AJ708" i="2"/>
  <c r="AI708" i="2"/>
  <c r="AG708" i="2"/>
  <c r="W708" i="2"/>
  <c r="DO707" i="2"/>
  <c r="DN707" i="2"/>
  <c r="DM707" i="2"/>
  <c r="DL707" i="2"/>
  <c r="DK707" i="2"/>
  <c r="DI707" i="2"/>
  <c r="DH707" i="2"/>
  <c r="DG707" i="2"/>
  <c r="DF707" i="2"/>
  <c r="DE707" i="2"/>
  <c r="DC707" i="2"/>
  <c r="DB707" i="2"/>
  <c r="DA707" i="2"/>
  <c r="CZ707" i="2"/>
  <c r="CY707" i="2"/>
  <c r="CW707" i="2"/>
  <c r="CV707" i="2"/>
  <c r="CU707" i="2"/>
  <c r="CT707" i="2"/>
  <c r="CS707" i="2"/>
  <c r="CQ707" i="2"/>
  <c r="CP707" i="2"/>
  <c r="CO707" i="2"/>
  <c r="CN707" i="2"/>
  <c r="CM707" i="2"/>
  <c r="CK707" i="2"/>
  <c r="CJ707" i="2"/>
  <c r="CI707" i="2"/>
  <c r="CH707" i="2"/>
  <c r="CG707" i="2"/>
  <c r="CE707" i="2"/>
  <c r="CD707" i="2"/>
  <c r="CC707" i="2"/>
  <c r="CB707" i="2"/>
  <c r="CA707" i="2"/>
  <c r="BY707" i="2"/>
  <c r="BX707" i="2"/>
  <c r="BW707" i="2"/>
  <c r="BV707" i="2"/>
  <c r="BU707" i="2"/>
  <c r="BS707" i="2"/>
  <c r="BR707" i="2"/>
  <c r="BQ707" i="2"/>
  <c r="BP707" i="2"/>
  <c r="BO707" i="2"/>
  <c r="BM707" i="2"/>
  <c r="BL707" i="2"/>
  <c r="BK707" i="2"/>
  <c r="BJ707" i="2"/>
  <c r="BI707" i="2"/>
  <c r="BH707" i="2"/>
  <c r="BG707" i="2"/>
  <c r="BE707" i="2"/>
  <c r="BD707" i="2"/>
  <c r="BC707" i="2"/>
  <c r="BB707" i="2"/>
  <c r="BA707" i="2"/>
  <c r="AZ707" i="2"/>
  <c r="AY707" i="2"/>
  <c r="AW707" i="2"/>
  <c r="AV707" i="2"/>
  <c r="AU707" i="2"/>
  <c r="AT707" i="2"/>
  <c r="AS707" i="2"/>
  <c r="AR707" i="2"/>
  <c r="AQ707" i="2"/>
  <c r="AO707" i="2"/>
  <c r="AN707" i="2"/>
  <c r="AM707" i="2"/>
  <c r="AL707" i="2"/>
  <c r="AK707" i="2"/>
  <c r="AJ707" i="2"/>
  <c r="AI707" i="2"/>
  <c r="AG707" i="2"/>
  <c r="AF707" i="2"/>
  <c r="AE707" i="2"/>
  <c r="AD707" i="2"/>
  <c r="AC707" i="2"/>
  <c r="AB707" i="2"/>
  <c r="AA707" i="2"/>
  <c r="W707" i="2"/>
  <c r="DO706" i="2"/>
  <c r="DN706" i="2"/>
  <c r="DM706" i="2"/>
  <c r="DL706" i="2"/>
  <c r="DK706" i="2"/>
  <c r="DI706" i="2"/>
  <c r="DH706" i="2"/>
  <c r="DG706" i="2"/>
  <c r="DF706" i="2"/>
  <c r="DE706" i="2"/>
  <c r="DC706" i="2"/>
  <c r="DB706" i="2"/>
  <c r="DA706" i="2"/>
  <c r="CZ706" i="2"/>
  <c r="CY706" i="2"/>
  <c r="CW706" i="2"/>
  <c r="CV706" i="2"/>
  <c r="CU706" i="2"/>
  <c r="CT706" i="2"/>
  <c r="CS706" i="2"/>
  <c r="CQ706" i="2"/>
  <c r="CP706" i="2"/>
  <c r="CO706" i="2"/>
  <c r="CN706" i="2"/>
  <c r="CM706" i="2"/>
  <c r="CK706" i="2"/>
  <c r="CJ706" i="2"/>
  <c r="CI706" i="2"/>
  <c r="CH706" i="2"/>
  <c r="CG706" i="2"/>
  <c r="CE706" i="2"/>
  <c r="CD706" i="2"/>
  <c r="CC706" i="2"/>
  <c r="CB706" i="2"/>
  <c r="CA706" i="2"/>
  <c r="BY706" i="2"/>
  <c r="BX706" i="2"/>
  <c r="BW706" i="2"/>
  <c r="BV706" i="2"/>
  <c r="BU706" i="2"/>
  <c r="BS706" i="2"/>
  <c r="BR706" i="2"/>
  <c r="BQ706" i="2"/>
  <c r="BP706" i="2"/>
  <c r="BO706" i="2"/>
  <c r="BM706" i="2"/>
  <c r="BL706" i="2"/>
  <c r="BK706" i="2"/>
  <c r="BJ706" i="2"/>
  <c r="BI706" i="2"/>
  <c r="BH706" i="2"/>
  <c r="BG706" i="2"/>
  <c r="BE706" i="2"/>
  <c r="BD706" i="2"/>
  <c r="BC706" i="2"/>
  <c r="BB706" i="2"/>
  <c r="BA706" i="2"/>
  <c r="AZ706" i="2"/>
  <c r="AY706" i="2"/>
  <c r="AW706" i="2"/>
  <c r="AV706" i="2"/>
  <c r="AU706" i="2"/>
  <c r="AT706" i="2"/>
  <c r="AS706" i="2"/>
  <c r="AR706" i="2"/>
  <c r="AQ706" i="2"/>
  <c r="AO706" i="2"/>
  <c r="AN706" i="2"/>
  <c r="AM706" i="2"/>
  <c r="AL706" i="2"/>
  <c r="AK706" i="2"/>
  <c r="AJ706" i="2"/>
  <c r="AI706" i="2"/>
  <c r="AG706" i="2"/>
  <c r="AF706" i="2"/>
  <c r="AE706" i="2"/>
  <c r="AD706" i="2"/>
  <c r="AC706" i="2"/>
  <c r="AB706" i="2"/>
  <c r="AA706" i="2"/>
  <c r="W706" i="2"/>
  <c r="DO705" i="2"/>
  <c r="DI705" i="2"/>
  <c r="DC705" i="2"/>
  <c r="CW705" i="2"/>
  <c r="CQ705" i="2"/>
  <c r="CK705" i="2"/>
  <c r="CE705" i="2"/>
  <c r="CD705" i="2"/>
  <c r="CC705" i="2"/>
  <c r="CB705" i="2"/>
  <c r="CA705" i="2"/>
  <c r="BY705" i="2"/>
  <c r="BS705" i="2"/>
  <c r="BM705" i="2"/>
  <c r="BL705" i="2"/>
  <c r="BK705" i="2"/>
  <c r="BJ705" i="2"/>
  <c r="BI705" i="2"/>
  <c r="BH705" i="2"/>
  <c r="BG705" i="2"/>
  <c r="BE705" i="2"/>
  <c r="BD705" i="2"/>
  <c r="BC705" i="2"/>
  <c r="BB705" i="2"/>
  <c r="BA705" i="2"/>
  <c r="AZ705" i="2"/>
  <c r="AY705" i="2"/>
  <c r="AW705" i="2"/>
  <c r="AV705" i="2"/>
  <c r="AU705" i="2"/>
  <c r="AT705" i="2"/>
  <c r="AS705" i="2"/>
  <c r="AR705" i="2"/>
  <c r="AQ705" i="2"/>
  <c r="AO705" i="2"/>
  <c r="AN705" i="2"/>
  <c r="AM705" i="2"/>
  <c r="AL705" i="2"/>
  <c r="AK705" i="2"/>
  <c r="AJ705" i="2"/>
  <c r="AI705" i="2"/>
  <c r="AG705" i="2"/>
  <c r="W705" i="2"/>
  <c r="DO704" i="2"/>
  <c r="DI704" i="2"/>
  <c r="DC704" i="2"/>
  <c r="CW704" i="2"/>
  <c r="CQ704" i="2"/>
  <c r="CK704" i="2"/>
  <c r="CE704" i="2"/>
  <c r="CD704" i="2"/>
  <c r="CC704" i="2"/>
  <c r="CB704" i="2"/>
  <c r="CA704" i="2"/>
  <c r="BY704" i="2"/>
  <c r="BS704" i="2"/>
  <c r="BM704" i="2"/>
  <c r="BL704" i="2"/>
  <c r="BK704" i="2"/>
  <c r="BJ704" i="2"/>
  <c r="BI704" i="2"/>
  <c r="BH704" i="2"/>
  <c r="BG704" i="2"/>
  <c r="BE704" i="2"/>
  <c r="BD704" i="2"/>
  <c r="BC704" i="2"/>
  <c r="BB704" i="2"/>
  <c r="BA704" i="2"/>
  <c r="AZ704" i="2"/>
  <c r="AY704" i="2"/>
  <c r="AW704" i="2"/>
  <c r="AV704" i="2"/>
  <c r="AU704" i="2"/>
  <c r="AT704" i="2"/>
  <c r="AS704" i="2"/>
  <c r="AR704" i="2"/>
  <c r="AQ704" i="2"/>
  <c r="AO704" i="2"/>
  <c r="AN704" i="2"/>
  <c r="AM704" i="2"/>
  <c r="AL704" i="2"/>
  <c r="AK704" i="2"/>
  <c r="AJ704" i="2"/>
  <c r="AI704" i="2"/>
  <c r="AG704" i="2"/>
  <c r="W704" i="2"/>
  <c r="DO703" i="2"/>
  <c r="DN703" i="2"/>
  <c r="DM703" i="2"/>
  <c r="DL703" i="2"/>
  <c r="DK703" i="2"/>
  <c r="DI703" i="2"/>
  <c r="DH703" i="2"/>
  <c r="DG703" i="2"/>
  <c r="DF703" i="2"/>
  <c r="DE703" i="2"/>
  <c r="DC703" i="2"/>
  <c r="DB703" i="2"/>
  <c r="DA703" i="2"/>
  <c r="CZ703" i="2"/>
  <c r="CY703" i="2"/>
  <c r="CW703" i="2"/>
  <c r="CV703" i="2"/>
  <c r="CU703" i="2"/>
  <c r="CT703" i="2"/>
  <c r="CS703" i="2"/>
  <c r="CQ703" i="2"/>
  <c r="CP703" i="2"/>
  <c r="CO703" i="2"/>
  <c r="CN703" i="2"/>
  <c r="CM703" i="2"/>
  <c r="CK703" i="2"/>
  <c r="CJ703" i="2"/>
  <c r="CI703" i="2"/>
  <c r="CH703" i="2"/>
  <c r="CG703" i="2"/>
  <c r="CE703" i="2"/>
  <c r="CD703" i="2"/>
  <c r="CC703" i="2"/>
  <c r="CB703" i="2"/>
  <c r="CA703" i="2"/>
  <c r="BY703" i="2"/>
  <c r="BX703" i="2"/>
  <c r="BW703" i="2"/>
  <c r="BV703" i="2"/>
  <c r="BU703" i="2"/>
  <c r="BS703" i="2"/>
  <c r="BR703" i="2"/>
  <c r="BQ703" i="2"/>
  <c r="BP703" i="2"/>
  <c r="BO703" i="2"/>
  <c r="BM703" i="2"/>
  <c r="BL703" i="2"/>
  <c r="BK703" i="2"/>
  <c r="BJ703" i="2"/>
  <c r="BI703" i="2"/>
  <c r="BH703" i="2"/>
  <c r="BG703" i="2"/>
  <c r="BE703" i="2"/>
  <c r="BD703" i="2"/>
  <c r="BC703" i="2"/>
  <c r="BB703" i="2"/>
  <c r="BA703" i="2"/>
  <c r="AZ703" i="2"/>
  <c r="AY703" i="2"/>
  <c r="AW703" i="2"/>
  <c r="AV703" i="2"/>
  <c r="AU703" i="2"/>
  <c r="AT703" i="2"/>
  <c r="AS703" i="2"/>
  <c r="AR703" i="2"/>
  <c r="AQ703" i="2"/>
  <c r="AO703" i="2"/>
  <c r="AN703" i="2"/>
  <c r="AM703" i="2"/>
  <c r="AL703" i="2"/>
  <c r="AK703" i="2"/>
  <c r="AJ703" i="2"/>
  <c r="AI703" i="2"/>
  <c r="AG703" i="2"/>
  <c r="AF703" i="2"/>
  <c r="AE703" i="2"/>
  <c r="AD703" i="2"/>
  <c r="AC703" i="2"/>
  <c r="AB703" i="2"/>
  <c r="AA703" i="2"/>
  <c r="W703" i="2"/>
  <c r="DO702" i="2"/>
  <c r="DN702" i="2"/>
  <c r="DM702" i="2"/>
  <c r="DL702" i="2"/>
  <c r="DK702" i="2"/>
  <c r="DI702" i="2"/>
  <c r="DH702" i="2"/>
  <c r="DG702" i="2"/>
  <c r="DF702" i="2"/>
  <c r="DE702" i="2"/>
  <c r="DC702" i="2"/>
  <c r="DB702" i="2"/>
  <c r="DA702" i="2"/>
  <c r="CZ702" i="2"/>
  <c r="CY702" i="2"/>
  <c r="CW702" i="2"/>
  <c r="CV702" i="2"/>
  <c r="CU702" i="2"/>
  <c r="CT702" i="2"/>
  <c r="CS702" i="2"/>
  <c r="CQ702" i="2"/>
  <c r="CP702" i="2"/>
  <c r="CO702" i="2"/>
  <c r="CN702" i="2"/>
  <c r="CM702" i="2"/>
  <c r="CK702" i="2"/>
  <c r="CJ702" i="2"/>
  <c r="CI702" i="2"/>
  <c r="CH702" i="2"/>
  <c r="CG702" i="2"/>
  <c r="CE702" i="2"/>
  <c r="CD702" i="2"/>
  <c r="CC702" i="2"/>
  <c r="CB702" i="2"/>
  <c r="CA702" i="2"/>
  <c r="BY702" i="2"/>
  <c r="BX702" i="2"/>
  <c r="BW702" i="2"/>
  <c r="BV702" i="2"/>
  <c r="BU702" i="2"/>
  <c r="BS702" i="2"/>
  <c r="BR702" i="2"/>
  <c r="BQ702" i="2"/>
  <c r="BP702" i="2"/>
  <c r="BO702" i="2"/>
  <c r="BM702" i="2"/>
  <c r="BL702" i="2"/>
  <c r="BK702" i="2"/>
  <c r="BJ702" i="2"/>
  <c r="BI702" i="2"/>
  <c r="BH702" i="2"/>
  <c r="BG702" i="2"/>
  <c r="BE702" i="2"/>
  <c r="BD702" i="2"/>
  <c r="BC702" i="2"/>
  <c r="BB702" i="2"/>
  <c r="BA702" i="2"/>
  <c r="AZ702" i="2"/>
  <c r="AY702" i="2"/>
  <c r="AW702" i="2"/>
  <c r="AV702" i="2"/>
  <c r="AU702" i="2"/>
  <c r="AT702" i="2"/>
  <c r="AS702" i="2"/>
  <c r="AR702" i="2"/>
  <c r="AQ702" i="2"/>
  <c r="AO702" i="2"/>
  <c r="AN702" i="2"/>
  <c r="AM702" i="2"/>
  <c r="AL702" i="2"/>
  <c r="AK702" i="2"/>
  <c r="AJ702" i="2"/>
  <c r="AI702" i="2"/>
  <c r="AG702" i="2"/>
  <c r="AF702" i="2"/>
  <c r="AE702" i="2"/>
  <c r="AD702" i="2"/>
  <c r="AC702" i="2"/>
  <c r="AB702" i="2"/>
  <c r="AA702" i="2"/>
  <c r="W702" i="2"/>
  <c r="DO701" i="2"/>
  <c r="DI701" i="2"/>
  <c r="DC701" i="2"/>
  <c r="CW701" i="2"/>
  <c r="CQ701" i="2"/>
  <c r="CK701" i="2"/>
  <c r="CE701" i="2"/>
  <c r="CD701" i="2"/>
  <c r="CC701" i="2"/>
  <c r="CB701" i="2"/>
  <c r="CA701" i="2"/>
  <c r="BY701" i="2"/>
  <c r="BS701" i="2"/>
  <c r="BM701" i="2"/>
  <c r="BL701" i="2"/>
  <c r="BK701" i="2"/>
  <c r="BJ701" i="2"/>
  <c r="BI701" i="2"/>
  <c r="BH701" i="2"/>
  <c r="BG701" i="2"/>
  <c r="BE701" i="2"/>
  <c r="BD701" i="2"/>
  <c r="BC701" i="2"/>
  <c r="BB701" i="2"/>
  <c r="BA701" i="2"/>
  <c r="AZ701" i="2"/>
  <c r="AY701" i="2"/>
  <c r="AW701" i="2"/>
  <c r="AV701" i="2"/>
  <c r="AU701" i="2"/>
  <c r="AT701" i="2"/>
  <c r="AS701" i="2"/>
  <c r="AR701" i="2"/>
  <c r="AQ701" i="2"/>
  <c r="AO701" i="2"/>
  <c r="AN701" i="2"/>
  <c r="AM701" i="2"/>
  <c r="AL701" i="2"/>
  <c r="AK701" i="2"/>
  <c r="AJ701" i="2"/>
  <c r="AI701" i="2"/>
  <c r="AG701" i="2"/>
  <c r="W701" i="2"/>
  <c r="DO700" i="2"/>
  <c r="DI700" i="2"/>
  <c r="DC700" i="2"/>
  <c r="CW700" i="2"/>
  <c r="CQ700" i="2"/>
  <c r="CK700" i="2"/>
  <c r="CE700" i="2"/>
  <c r="CD700" i="2"/>
  <c r="CC700" i="2"/>
  <c r="CB700" i="2"/>
  <c r="CA700" i="2"/>
  <c r="BY700" i="2"/>
  <c r="BS700" i="2"/>
  <c r="BM700" i="2"/>
  <c r="BL700" i="2"/>
  <c r="BK700" i="2"/>
  <c r="BJ700" i="2"/>
  <c r="BI700" i="2"/>
  <c r="BH700" i="2"/>
  <c r="BG700" i="2"/>
  <c r="BE700" i="2"/>
  <c r="BD700" i="2"/>
  <c r="BC700" i="2"/>
  <c r="BB700" i="2"/>
  <c r="BA700" i="2"/>
  <c r="AZ700" i="2"/>
  <c r="AY700" i="2"/>
  <c r="AW700" i="2"/>
  <c r="AV700" i="2"/>
  <c r="AU700" i="2"/>
  <c r="AT700" i="2"/>
  <c r="AS700" i="2"/>
  <c r="AR700" i="2"/>
  <c r="AQ700" i="2"/>
  <c r="AO700" i="2"/>
  <c r="AN700" i="2"/>
  <c r="AM700" i="2"/>
  <c r="AL700" i="2"/>
  <c r="AK700" i="2"/>
  <c r="AJ700" i="2"/>
  <c r="AI700" i="2"/>
  <c r="AG700" i="2"/>
  <c r="W700" i="2"/>
  <c r="DO699" i="2"/>
  <c r="DN699" i="2"/>
  <c r="DM699" i="2"/>
  <c r="DL699" i="2"/>
  <c r="DK699" i="2"/>
  <c r="DI699" i="2"/>
  <c r="DH699" i="2"/>
  <c r="DG699" i="2"/>
  <c r="DF699" i="2"/>
  <c r="DE699" i="2"/>
  <c r="DC699" i="2"/>
  <c r="DB699" i="2"/>
  <c r="DA699" i="2"/>
  <c r="CZ699" i="2"/>
  <c r="CY699" i="2"/>
  <c r="CW699" i="2"/>
  <c r="CV699" i="2"/>
  <c r="CU699" i="2"/>
  <c r="CT699" i="2"/>
  <c r="CS699" i="2"/>
  <c r="CQ699" i="2"/>
  <c r="CP699" i="2"/>
  <c r="CO699" i="2"/>
  <c r="CN699" i="2"/>
  <c r="CM699" i="2"/>
  <c r="CK699" i="2"/>
  <c r="CJ699" i="2"/>
  <c r="CI699" i="2"/>
  <c r="CH699" i="2"/>
  <c r="CG699" i="2"/>
  <c r="CE699" i="2"/>
  <c r="CD699" i="2"/>
  <c r="CC699" i="2"/>
  <c r="CB699" i="2"/>
  <c r="CA699" i="2"/>
  <c r="BY699" i="2"/>
  <c r="BX699" i="2"/>
  <c r="BW699" i="2"/>
  <c r="BV699" i="2"/>
  <c r="BU699" i="2"/>
  <c r="BS699" i="2"/>
  <c r="BR699" i="2"/>
  <c r="BQ699" i="2"/>
  <c r="BP699" i="2"/>
  <c r="BO699" i="2"/>
  <c r="BM699" i="2"/>
  <c r="BL699" i="2"/>
  <c r="BK699" i="2"/>
  <c r="BJ699" i="2"/>
  <c r="BI699" i="2"/>
  <c r="BH699" i="2"/>
  <c r="BG699" i="2"/>
  <c r="BE699" i="2"/>
  <c r="BD699" i="2"/>
  <c r="BC699" i="2"/>
  <c r="BB699" i="2"/>
  <c r="BA699" i="2"/>
  <c r="AZ699" i="2"/>
  <c r="AY699" i="2"/>
  <c r="AW699" i="2"/>
  <c r="AV699" i="2"/>
  <c r="AU699" i="2"/>
  <c r="AT699" i="2"/>
  <c r="AS699" i="2"/>
  <c r="AR699" i="2"/>
  <c r="AQ699" i="2"/>
  <c r="AO699" i="2"/>
  <c r="AN699" i="2"/>
  <c r="AM699" i="2"/>
  <c r="AL699" i="2"/>
  <c r="AK699" i="2"/>
  <c r="AJ699" i="2"/>
  <c r="AI699" i="2"/>
  <c r="AG699" i="2"/>
  <c r="AF699" i="2"/>
  <c r="AE699" i="2"/>
  <c r="AD699" i="2"/>
  <c r="AC699" i="2"/>
  <c r="AB699" i="2"/>
  <c r="AA699" i="2"/>
  <c r="W699" i="2"/>
  <c r="DO698" i="2"/>
  <c r="DN698" i="2"/>
  <c r="DM698" i="2"/>
  <c r="DL698" i="2"/>
  <c r="DK698" i="2"/>
  <c r="DI698" i="2"/>
  <c r="DH698" i="2"/>
  <c r="DG698" i="2"/>
  <c r="DF698" i="2"/>
  <c r="DE698" i="2"/>
  <c r="DC698" i="2"/>
  <c r="DB698" i="2"/>
  <c r="DA698" i="2"/>
  <c r="CZ698" i="2"/>
  <c r="CY698" i="2"/>
  <c r="CW698" i="2"/>
  <c r="CV698" i="2"/>
  <c r="CU698" i="2"/>
  <c r="CT698" i="2"/>
  <c r="CS698" i="2"/>
  <c r="CQ698" i="2"/>
  <c r="CP698" i="2"/>
  <c r="CO698" i="2"/>
  <c r="CN698" i="2"/>
  <c r="CM698" i="2"/>
  <c r="CK698" i="2"/>
  <c r="CJ698" i="2"/>
  <c r="CI698" i="2"/>
  <c r="CH698" i="2"/>
  <c r="CG698" i="2"/>
  <c r="CE698" i="2"/>
  <c r="CD698" i="2"/>
  <c r="CC698" i="2"/>
  <c r="CB698" i="2"/>
  <c r="CA698" i="2"/>
  <c r="BY698" i="2"/>
  <c r="BX698" i="2"/>
  <c r="BW698" i="2"/>
  <c r="BV698" i="2"/>
  <c r="BU698" i="2"/>
  <c r="BS698" i="2"/>
  <c r="BR698" i="2"/>
  <c r="BQ698" i="2"/>
  <c r="BP698" i="2"/>
  <c r="BO698" i="2"/>
  <c r="BM698" i="2"/>
  <c r="BL698" i="2"/>
  <c r="BK698" i="2"/>
  <c r="BJ698" i="2"/>
  <c r="BI698" i="2"/>
  <c r="BH698" i="2"/>
  <c r="BG698" i="2"/>
  <c r="BE698" i="2"/>
  <c r="BD698" i="2"/>
  <c r="BC698" i="2"/>
  <c r="BB698" i="2"/>
  <c r="BA698" i="2"/>
  <c r="AZ698" i="2"/>
  <c r="AY698" i="2"/>
  <c r="AW698" i="2"/>
  <c r="AV698" i="2"/>
  <c r="AU698" i="2"/>
  <c r="AT698" i="2"/>
  <c r="AS698" i="2"/>
  <c r="AR698" i="2"/>
  <c r="AQ698" i="2"/>
  <c r="AO698" i="2"/>
  <c r="AN698" i="2"/>
  <c r="AM698" i="2"/>
  <c r="AL698" i="2"/>
  <c r="AK698" i="2"/>
  <c r="AJ698" i="2"/>
  <c r="AI698" i="2"/>
  <c r="AG698" i="2"/>
  <c r="AF698" i="2"/>
  <c r="AE698" i="2"/>
  <c r="AD698" i="2"/>
  <c r="AC698" i="2"/>
  <c r="AB698" i="2"/>
  <c r="AA698" i="2"/>
  <c r="W698" i="2"/>
  <c r="DO697" i="2"/>
  <c r="DI697" i="2"/>
  <c r="DC697" i="2"/>
  <c r="CW697" i="2"/>
  <c r="CQ697" i="2"/>
  <c r="CK697" i="2"/>
  <c r="CE697" i="2"/>
  <c r="CD697" i="2"/>
  <c r="CC697" i="2"/>
  <c r="CB697" i="2"/>
  <c r="CA697" i="2"/>
  <c r="BY697" i="2"/>
  <c r="BS697" i="2"/>
  <c r="BM697" i="2"/>
  <c r="BL697" i="2"/>
  <c r="BK697" i="2"/>
  <c r="BJ697" i="2"/>
  <c r="BI697" i="2"/>
  <c r="BH697" i="2"/>
  <c r="BG697" i="2"/>
  <c r="BE697" i="2"/>
  <c r="BD697" i="2"/>
  <c r="BC697" i="2"/>
  <c r="BB697" i="2"/>
  <c r="BA697" i="2"/>
  <c r="AZ697" i="2"/>
  <c r="AY697" i="2"/>
  <c r="AW697" i="2"/>
  <c r="AV697" i="2"/>
  <c r="AU697" i="2"/>
  <c r="AT697" i="2"/>
  <c r="AS697" i="2"/>
  <c r="AR697" i="2"/>
  <c r="AQ697" i="2"/>
  <c r="AO697" i="2"/>
  <c r="AN697" i="2"/>
  <c r="AM697" i="2"/>
  <c r="AL697" i="2"/>
  <c r="AK697" i="2"/>
  <c r="AJ697" i="2"/>
  <c r="AI697" i="2"/>
  <c r="AG697" i="2"/>
  <c r="W697" i="2"/>
  <c r="DO696" i="2"/>
  <c r="DN696" i="2"/>
  <c r="DM696" i="2"/>
  <c r="DL696" i="2"/>
  <c r="DK696" i="2"/>
  <c r="DI696" i="2"/>
  <c r="DH696" i="2"/>
  <c r="DG696" i="2"/>
  <c r="DF696" i="2"/>
  <c r="DE696" i="2"/>
  <c r="DC696" i="2"/>
  <c r="DB696" i="2"/>
  <c r="DA696" i="2"/>
  <c r="CZ696" i="2"/>
  <c r="CY696" i="2"/>
  <c r="CW696" i="2"/>
  <c r="CV696" i="2"/>
  <c r="CU696" i="2"/>
  <c r="CT696" i="2"/>
  <c r="CS696" i="2"/>
  <c r="CQ696" i="2"/>
  <c r="CP696" i="2"/>
  <c r="CO696" i="2"/>
  <c r="CN696" i="2"/>
  <c r="CM696" i="2"/>
  <c r="CK696" i="2"/>
  <c r="CJ696" i="2"/>
  <c r="CI696" i="2"/>
  <c r="CH696" i="2"/>
  <c r="CG696" i="2"/>
  <c r="CE696" i="2"/>
  <c r="CD696" i="2"/>
  <c r="CC696" i="2"/>
  <c r="CB696" i="2"/>
  <c r="CA696" i="2"/>
  <c r="BY696" i="2"/>
  <c r="BX696" i="2"/>
  <c r="BW696" i="2"/>
  <c r="BV696" i="2"/>
  <c r="BU696" i="2"/>
  <c r="BS696" i="2"/>
  <c r="BR696" i="2"/>
  <c r="BQ696" i="2"/>
  <c r="BP696" i="2"/>
  <c r="BO696" i="2"/>
  <c r="BM696" i="2"/>
  <c r="BL696" i="2"/>
  <c r="BK696" i="2"/>
  <c r="BJ696" i="2"/>
  <c r="BI696" i="2"/>
  <c r="BH696" i="2"/>
  <c r="BG696" i="2"/>
  <c r="BE696" i="2"/>
  <c r="BD696" i="2"/>
  <c r="BC696" i="2"/>
  <c r="BB696" i="2"/>
  <c r="BA696" i="2"/>
  <c r="AZ696" i="2"/>
  <c r="AY696" i="2"/>
  <c r="AW696" i="2"/>
  <c r="AV696" i="2"/>
  <c r="AU696" i="2"/>
  <c r="AT696" i="2"/>
  <c r="AS696" i="2"/>
  <c r="AR696" i="2"/>
  <c r="AQ696" i="2"/>
  <c r="AO696" i="2"/>
  <c r="AN696" i="2"/>
  <c r="AM696" i="2"/>
  <c r="AL696" i="2"/>
  <c r="AK696" i="2"/>
  <c r="AJ696" i="2"/>
  <c r="AI696" i="2"/>
  <c r="AG696" i="2"/>
  <c r="AF696" i="2"/>
  <c r="AE696" i="2"/>
  <c r="AD696" i="2"/>
  <c r="AC696" i="2"/>
  <c r="AB696" i="2"/>
  <c r="AA696" i="2"/>
  <c r="W696" i="2"/>
  <c r="DO695" i="2"/>
  <c r="DI695" i="2"/>
  <c r="DC695" i="2"/>
  <c r="CW695" i="2"/>
  <c r="CQ695" i="2"/>
  <c r="CK695" i="2"/>
  <c r="CE695" i="2"/>
  <c r="CD695" i="2"/>
  <c r="CC695" i="2"/>
  <c r="CB695" i="2"/>
  <c r="CA695" i="2"/>
  <c r="BY695" i="2"/>
  <c r="BS695" i="2"/>
  <c r="BM695" i="2"/>
  <c r="BL695" i="2"/>
  <c r="BK695" i="2"/>
  <c r="BJ695" i="2"/>
  <c r="BI695" i="2"/>
  <c r="BH695" i="2"/>
  <c r="BG695" i="2"/>
  <c r="BE695" i="2"/>
  <c r="BD695" i="2"/>
  <c r="BC695" i="2"/>
  <c r="BB695" i="2"/>
  <c r="BA695" i="2"/>
  <c r="AZ695" i="2"/>
  <c r="AY695" i="2"/>
  <c r="AW695" i="2"/>
  <c r="AV695" i="2"/>
  <c r="AU695" i="2"/>
  <c r="AT695" i="2"/>
  <c r="AS695" i="2"/>
  <c r="AR695" i="2"/>
  <c r="AQ695" i="2"/>
  <c r="AO695" i="2"/>
  <c r="AN695" i="2"/>
  <c r="AM695" i="2"/>
  <c r="AL695" i="2"/>
  <c r="AK695" i="2"/>
  <c r="AJ695" i="2"/>
  <c r="AI695" i="2"/>
  <c r="AG695" i="2"/>
  <c r="W695" i="2"/>
  <c r="DO694" i="2"/>
  <c r="DI694" i="2"/>
  <c r="DC694" i="2"/>
  <c r="CW694" i="2"/>
  <c r="CQ694" i="2"/>
  <c r="CK694" i="2"/>
  <c r="CE694" i="2"/>
  <c r="CD694" i="2"/>
  <c r="CC694" i="2"/>
  <c r="CB694" i="2"/>
  <c r="CA694" i="2"/>
  <c r="BY694" i="2"/>
  <c r="BS694" i="2"/>
  <c r="BM694" i="2"/>
  <c r="BL694" i="2"/>
  <c r="BK694" i="2"/>
  <c r="BJ694" i="2"/>
  <c r="BI694" i="2"/>
  <c r="BH694" i="2"/>
  <c r="BG694" i="2"/>
  <c r="BE694" i="2"/>
  <c r="BD694" i="2"/>
  <c r="BC694" i="2"/>
  <c r="BB694" i="2"/>
  <c r="BA694" i="2"/>
  <c r="AZ694" i="2"/>
  <c r="AY694" i="2"/>
  <c r="AW694" i="2"/>
  <c r="AV694" i="2"/>
  <c r="AU694" i="2"/>
  <c r="AT694" i="2"/>
  <c r="AS694" i="2"/>
  <c r="AR694" i="2"/>
  <c r="AQ694" i="2"/>
  <c r="AO694" i="2"/>
  <c r="AN694" i="2"/>
  <c r="AM694" i="2"/>
  <c r="AL694" i="2"/>
  <c r="AK694" i="2"/>
  <c r="AJ694" i="2"/>
  <c r="AI694" i="2"/>
  <c r="AG694" i="2"/>
  <c r="W694" i="2"/>
  <c r="DO693" i="2"/>
  <c r="DN693" i="2"/>
  <c r="DM693" i="2"/>
  <c r="DL693" i="2"/>
  <c r="DK693" i="2"/>
  <c r="DI693" i="2"/>
  <c r="DH693" i="2"/>
  <c r="DG693" i="2"/>
  <c r="DF693" i="2"/>
  <c r="DE693" i="2"/>
  <c r="DC693" i="2"/>
  <c r="DB693" i="2"/>
  <c r="DA693" i="2"/>
  <c r="CZ693" i="2"/>
  <c r="CY693" i="2"/>
  <c r="CW693" i="2"/>
  <c r="CV693" i="2"/>
  <c r="CU693" i="2"/>
  <c r="CT693" i="2"/>
  <c r="CS693" i="2"/>
  <c r="CQ693" i="2"/>
  <c r="CP693" i="2"/>
  <c r="CO693" i="2"/>
  <c r="CN693" i="2"/>
  <c r="CM693" i="2"/>
  <c r="CK693" i="2"/>
  <c r="CJ693" i="2"/>
  <c r="CI693" i="2"/>
  <c r="CH693" i="2"/>
  <c r="CG693" i="2"/>
  <c r="CE693" i="2"/>
  <c r="CD693" i="2"/>
  <c r="CC693" i="2"/>
  <c r="CB693" i="2"/>
  <c r="CA693" i="2"/>
  <c r="BY693" i="2"/>
  <c r="BX693" i="2"/>
  <c r="BW693" i="2"/>
  <c r="BV693" i="2"/>
  <c r="BU693" i="2"/>
  <c r="BS693" i="2"/>
  <c r="BR693" i="2"/>
  <c r="BQ693" i="2"/>
  <c r="BP693" i="2"/>
  <c r="BO693" i="2"/>
  <c r="BM693" i="2"/>
  <c r="BL693" i="2"/>
  <c r="BK693" i="2"/>
  <c r="BJ693" i="2"/>
  <c r="BI693" i="2"/>
  <c r="BH693" i="2"/>
  <c r="BG693" i="2"/>
  <c r="BE693" i="2"/>
  <c r="BD693" i="2"/>
  <c r="BC693" i="2"/>
  <c r="BB693" i="2"/>
  <c r="BA693" i="2"/>
  <c r="AZ693" i="2"/>
  <c r="AY693" i="2"/>
  <c r="AW693" i="2"/>
  <c r="AV693" i="2"/>
  <c r="AU693" i="2"/>
  <c r="AT693" i="2"/>
  <c r="AS693" i="2"/>
  <c r="AR693" i="2"/>
  <c r="AQ693" i="2"/>
  <c r="AO693" i="2"/>
  <c r="AN693" i="2"/>
  <c r="AM693" i="2"/>
  <c r="AL693" i="2"/>
  <c r="AK693" i="2"/>
  <c r="AJ693" i="2"/>
  <c r="AI693" i="2"/>
  <c r="AG693" i="2"/>
  <c r="AF693" i="2"/>
  <c r="AE693" i="2"/>
  <c r="AD693" i="2"/>
  <c r="AC693" i="2"/>
  <c r="AB693" i="2"/>
  <c r="AA693" i="2"/>
  <c r="W693" i="2"/>
  <c r="DO692" i="2"/>
  <c r="DN692" i="2"/>
  <c r="DM692" i="2"/>
  <c r="DL692" i="2"/>
  <c r="DK692" i="2"/>
  <c r="DI692" i="2"/>
  <c r="DH692" i="2"/>
  <c r="DG692" i="2"/>
  <c r="DF692" i="2"/>
  <c r="DE692" i="2"/>
  <c r="DC692" i="2"/>
  <c r="DB692" i="2"/>
  <c r="DA692" i="2"/>
  <c r="CZ692" i="2"/>
  <c r="CY692" i="2"/>
  <c r="CW692" i="2"/>
  <c r="CV692" i="2"/>
  <c r="CU692" i="2"/>
  <c r="CT692" i="2"/>
  <c r="CS692" i="2"/>
  <c r="CQ692" i="2"/>
  <c r="CP692" i="2"/>
  <c r="CO692" i="2"/>
  <c r="CN692" i="2"/>
  <c r="CM692" i="2"/>
  <c r="CK692" i="2"/>
  <c r="CJ692" i="2"/>
  <c r="CI692" i="2"/>
  <c r="CH692" i="2"/>
  <c r="CG692" i="2"/>
  <c r="CE692" i="2"/>
  <c r="CD692" i="2"/>
  <c r="CC692" i="2"/>
  <c r="CB692" i="2"/>
  <c r="CA692" i="2"/>
  <c r="BY692" i="2"/>
  <c r="BX692" i="2"/>
  <c r="BW692" i="2"/>
  <c r="BV692" i="2"/>
  <c r="BU692" i="2"/>
  <c r="BS692" i="2"/>
  <c r="BR692" i="2"/>
  <c r="BQ692" i="2"/>
  <c r="BP692" i="2"/>
  <c r="BO692" i="2"/>
  <c r="BM692" i="2"/>
  <c r="BL692" i="2"/>
  <c r="BK692" i="2"/>
  <c r="BJ692" i="2"/>
  <c r="BI692" i="2"/>
  <c r="BH692" i="2"/>
  <c r="BG692" i="2"/>
  <c r="BE692" i="2"/>
  <c r="BD692" i="2"/>
  <c r="BC692" i="2"/>
  <c r="BB692" i="2"/>
  <c r="BA692" i="2"/>
  <c r="AZ692" i="2"/>
  <c r="AY692" i="2"/>
  <c r="AW692" i="2"/>
  <c r="AV692" i="2"/>
  <c r="AU692" i="2"/>
  <c r="AT692" i="2"/>
  <c r="AS692" i="2"/>
  <c r="AR692" i="2"/>
  <c r="AQ692" i="2"/>
  <c r="AO692" i="2"/>
  <c r="AN692" i="2"/>
  <c r="AM692" i="2"/>
  <c r="AL692" i="2"/>
  <c r="AK692" i="2"/>
  <c r="AJ692" i="2"/>
  <c r="AI692" i="2"/>
  <c r="AG692" i="2"/>
  <c r="AF692" i="2"/>
  <c r="AE692" i="2"/>
  <c r="AD692" i="2"/>
  <c r="AC692" i="2"/>
  <c r="AB692" i="2"/>
  <c r="AA692" i="2"/>
  <c r="W692" i="2"/>
  <c r="DO691" i="2"/>
  <c r="DI691" i="2"/>
  <c r="DC691" i="2"/>
  <c r="CW691" i="2"/>
  <c r="CQ691" i="2"/>
  <c r="CK691" i="2"/>
  <c r="CE691" i="2"/>
  <c r="CD691" i="2"/>
  <c r="CC691" i="2"/>
  <c r="CB691" i="2"/>
  <c r="CA691" i="2"/>
  <c r="BY691" i="2"/>
  <c r="BS691" i="2"/>
  <c r="BM691" i="2"/>
  <c r="BL691" i="2"/>
  <c r="BK691" i="2"/>
  <c r="BJ691" i="2"/>
  <c r="BI691" i="2"/>
  <c r="BH691" i="2"/>
  <c r="BG691" i="2"/>
  <c r="BE691" i="2"/>
  <c r="BD691" i="2"/>
  <c r="BC691" i="2"/>
  <c r="BB691" i="2"/>
  <c r="BA691" i="2"/>
  <c r="AZ691" i="2"/>
  <c r="AY691" i="2"/>
  <c r="AW691" i="2"/>
  <c r="AV691" i="2"/>
  <c r="AU691" i="2"/>
  <c r="AT691" i="2"/>
  <c r="AS691" i="2"/>
  <c r="AR691" i="2"/>
  <c r="AQ691" i="2"/>
  <c r="AO691" i="2"/>
  <c r="AN691" i="2"/>
  <c r="AM691" i="2"/>
  <c r="AL691" i="2"/>
  <c r="AK691" i="2"/>
  <c r="AJ691" i="2"/>
  <c r="AI691" i="2"/>
  <c r="AG691" i="2"/>
  <c r="W691" i="2"/>
  <c r="DO690" i="2"/>
  <c r="DI690" i="2"/>
  <c r="DC690" i="2"/>
  <c r="CW690" i="2"/>
  <c r="CQ690" i="2"/>
  <c r="CK690" i="2"/>
  <c r="CE690" i="2"/>
  <c r="CD690" i="2"/>
  <c r="CC690" i="2"/>
  <c r="CB690" i="2"/>
  <c r="CA690" i="2"/>
  <c r="BY690" i="2"/>
  <c r="BS690" i="2"/>
  <c r="BM690" i="2"/>
  <c r="BL690" i="2"/>
  <c r="BK690" i="2"/>
  <c r="BJ690" i="2"/>
  <c r="BI690" i="2"/>
  <c r="BH690" i="2"/>
  <c r="BG690" i="2"/>
  <c r="BE690" i="2"/>
  <c r="BD690" i="2"/>
  <c r="BC690" i="2"/>
  <c r="BB690" i="2"/>
  <c r="BA690" i="2"/>
  <c r="AZ690" i="2"/>
  <c r="AY690" i="2"/>
  <c r="AW690" i="2"/>
  <c r="AV690" i="2"/>
  <c r="AU690" i="2"/>
  <c r="AT690" i="2"/>
  <c r="AS690" i="2"/>
  <c r="AR690" i="2"/>
  <c r="AQ690" i="2"/>
  <c r="AO690" i="2"/>
  <c r="AN690" i="2"/>
  <c r="AM690" i="2"/>
  <c r="AL690" i="2"/>
  <c r="AK690" i="2"/>
  <c r="AJ690" i="2"/>
  <c r="AI690" i="2"/>
  <c r="AG690" i="2"/>
  <c r="W690" i="2"/>
  <c r="DO689" i="2"/>
  <c r="DN689" i="2"/>
  <c r="DM689" i="2"/>
  <c r="DL689" i="2"/>
  <c r="DK689" i="2"/>
  <c r="DI689" i="2"/>
  <c r="DH689" i="2"/>
  <c r="DG689" i="2"/>
  <c r="DF689" i="2"/>
  <c r="DE689" i="2"/>
  <c r="DC689" i="2"/>
  <c r="DB689" i="2"/>
  <c r="DA689" i="2"/>
  <c r="CZ689" i="2"/>
  <c r="CY689" i="2"/>
  <c r="CW689" i="2"/>
  <c r="CV689" i="2"/>
  <c r="CU689" i="2"/>
  <c r="CT689" i="2"/>
  <c r="CS689" i="2"/>
  <c r="CQ689" i="2"/>
  <c r="CP689" i="2"/>
  <c r="CO689" i="2"/>
  <c r="CN689" i="2"/>
  <c r="CM689" i="2"/>
  <c r="CK689" i="2"/>
  <c r="CJ689" i="2"/>
  <c r="CI689" i="2"/>
  <c r="CH689" i="2"/>
  <c r="CG689" i="2"/>
  <c r="CE689" i="2"/>
  <c r="CD689" i="2"/>
  <c r="CC689" i="2"/>
  <c r="CB689" i="2"/>
  <c r="CA689" i="2"/>
  <c r="BY689" i="2"/>
  <c r="BX689" i="2"/>
  <c r="BW689" i="2"/>
  <c r="BV689" i="2"/>
  <c r="BU689" i="2"/>
  <c r="BS689" i="2"/>
  <c r="BR689" i="2"/>
  <c r="BQ689" i="2"/>
  <c r="BP689" i="2"/>
  <c r="BO689" i="2"/>
  <c r="BM689" i="2"/>
  <c r="BL689" i="2"/>
  <c r="BK689" i="2"/>
  <c r="BJ689" i="2"/>
  <c r="BI689" i="2"/>
  <c r="BH689" i="2"/>
  <c r="BG689" i="2"/>
  <c r="BE689" i="2"/>
  <c r="BD689" i="2"/>
  <c r="BC689" i="2"/>
  <c r="BB689" i="2"/>
  <c r="BA689" i="2"/>
  <c r="AZ689" i="2"/>
  <c r="AY689" i="2"/>
  <c r="AW689" i="2"/>
  <c r="AV689" i="2"/>
  <c r="AU689" i="2"/>
  <c r="AT689" i="2"/>
  <c r="AS689" i="2"/>
  <c r="AR689" i="2"/>
  <c r="AQ689" i="2"/>
  <c r="AO689" i="2"/>
  <c r="AN689" i="2"/>
  <c r="AM689" i="2"/>
  <c r="AL689" i="2"/>
  <c r="AK689" i="2"/>
  <c r="AJ689" i="2"/>
  <c r="AI689" i="2"/>
  <c r="AG689" i="2"/>
  <c r="AF689" i="2"/>
  <c r="AE689" i="2"/>
  <c r="AD689" i="2"/>
  <c r="AC689" i="2"/>
  <c r="AB689" i="2"/>
  <c r="AA689" i="2"/>
  <c r="W689" i="2"/>
  <c r="DO688" i="2"/>
  <c r="DN688" i="2"/>
  <c r="DM688" i="2"/>
  <c r="DL688" i="2"/>
  <c r="DK688" i="2"/>
  <c r="DI688" i="2"/>
  <c r="DH688" i="2"/>
  <c r="DG688" i="2"/>
  <c r="DF688" i="2"/>
  <c r="DE688" i="2"/>
  <c r="DC688" i="2"/>
  <c r="DB688" i="2"/>
  <c r="DA688" i="2"/>
  <c r="CZ688" i="2"/>
  <c r="CY688" i="2"/>
  <c r="CW688" i="2"/>
  <c r="CV688" i="2"/>
  <c r="CU688" i="2"/>
  <c r="CT688" i="2"/>
  <c r="CS688" i="2"/>
  <c r="CQ688" i="2"/>
  <c r="CP688" i="2"/>
  <c r="CO688" i="2"/>
  <c r="CN688" i="2"/>
  <c r="CM688" i="2"/>
  <c r="CK688" i="2"/>
  <c r="CJ688" i="2"/>
  <c r="CI688" i="2"/>
  <c r="CH688" i="2"/>
  <c r="CG688" i="2"/>
  <c r="CE688" i="2"/>
  <c r="CD688" i="2"/>
  <c r="CC688" i="2"/>
  <c r="CB688" i="2"/>
  <c r="CA688" i="2"/>
  <c r="BY688" i="2"/>
  <c r="BX688" i="2"/>
  <c r="BW688" i="2"/>
  <c r="BV688" i="2"/>
  <c r="BU688" i="2"/>
  <c r="BS688" i="2"/>
  <c r="BR688" i="2"/>
  <c r="BQ688" i="2"/>
  <c r="BP688" i="2"/>
  <c r="BO688" i="2"/>
  <c r="BM688" i="2"/>
  <c r="BL688" i="2"/>
  <c r="BK688" i="2"/>
  <c r="BJ688" i="2"/>
  <c r="BI688" i="2"/>
  <c r="BH688" i="2"/>
  <c r="BG688" i="2"/>
  <c r="BE688" i="2"/>
  <c r="BD688" i="2"/>
  <c r="BC688" i="2"/>
  <c r="BB688" i="2"/>
  <c r="BA688" i="2"/>
  <c r="AZ688" i="2"/>
  <c r="AY688" i="2"/>
  <c r="AW688" i="2"/>
  <c r="AV688" i="2"/>
  <c r="AU688" i="2"/>
  <c r="AT688" i="2"/>
  <c r="AS688" i="2"/>
  <c r="AR688" i="2"/>
  <c r="AQ688" i="2"/>
  <c r="AO688" i="2"/>
  <c r="AN688" i="2"/>
  <c r="AM688" i="2"/>
  <c r="AL688" i="2"/>
  <c r="AK688" i="2"/>
  <c r="AJ688" i="2"/>
  <c r="AI688" i="2"/>
  <c r="AG688" i="2"/>
  <c r="AF688" i="2"/>
  <c r="AE688" i="2"/>
  <c r="AD688" i="2"/>
  <c r="AC688" i="2"/>
  <c r="AB688" i="2"/>
  <c r="AA688" i="2"/>
  <c r="W688" i="2"/>
  <c r="DO687" i="2"/>
  <c r="DI687" i="2"/>
  <c r="DC687" i="2"/>
  <c r="CW687" i="2"/>
  <c r="CQ687" i="2"/>
  <c r="CK687" i="2"/>
  <c r="CE687" i="2"/>
  <c r="CD687" i="2"/>
  <c r="CC687" i="2"/>
  <c r="CB687" i="2"/>
  <c r="CA687" i="2"/>
  <c r="BY687" i="2"/>
  <c r="BS687" i="2"/>
  <c r="BM687" i="2"/>
  <c r="BL687" i="2"/>
  <c r="BK687" i="2"/>
  <c r="BJ687" i="2"/>
  <c r="BI687" i="2"/>
  <c r="BH687" i="2"/>
  <c r="BG687" i="2"/>
  <c r="BE687" i="2"/>
  <c r="BD687" i="2"/>
  <c r="BC687" i="2"/>
  <c r="BB687" i="2"/>
  <c r="BA687" i="2"/>
  <c r="AZ687" i="2"/>
  <c r="AY687" i="2"/>
  <c r="AW687" i="2"/>
  <c r="AV687" i="2"/>
  <c r="AU687" i="2"/>
  <c r="AT687" i="2"/>
  <c r="AS687" i="2"/>
  <c r="AR687" i="2"/>
  <c r="AQ687" i="2"/>
  <c r="AO687" i="2"/>
  <c r="AN687" i="2"/>
  <c r="AM687" i="2"/>
  <c r="AL687" i="2"/>
  <c r="AK687" i="2"/>
  <c r="AJ687" i="2"/>
  <c r="AI687" i="2"/>
  <c r="AG687" i="2"/>
  <c r="W687" i="2"/>
  <c r="DO686" i="2"/>
  <c r="DI686" i="2"/>
  <c r="DC686" i="2"/>
  <c r="CW686" i="2"/>
  <c r="CQ686" i="2"/>
  <c r="CK686" i="2"/>
  <c r="CE686" i="2"/>
  <c r="CD686" i="2"/>
  <c r="CC686" i="2"/>
  <c r="CB686" i="2"/>
  <c r="CA686" i="2"/>
  <c r="BY686" i="2"/>
  <c r="BS686" i="2"/>
  <c r="BM686" i="2"/>
  <c r="BL686" i="2"/>
  <c r="BK686" i="2"/>
  <c r="BJ686" i="2"/>
  <c r="BI686" i="2"/>
  <c r="BH686" i="2"/>
  <c r="BG686" i="2"/>
  <c r="BE686" i="2"/>
  <c r="BD686" i="2"/>
  <c r="BC686" i="2"/>
  <c r="BB686" i="2"/>
  <c r="BA686" i="2"/>
  <c r="AZ686" i="2"/>
  <c r="AY686" i="2"/>
  <c r="AW686" i="2"/>
  <c r="AV686" i="2"/>
  <c r="AU686" i="2"/>
  <c r="AT686" i="2"/>
  <c r="AS686" i="2"/>
  <c r="AR686" i="2"/>
  <c r="AQ686" i="2"/>
  <c r="AO686" i="2"/>
  <c r="AN686" i="2"/>
  <c r="AM686" i="2"/>
  <c r="AL686" i="2"/>
  <c r="AK686" i="2"/>
  <c r="AJ686" i="2"/>
  <c r="AI686" i="2"/>
  <c r="AG686" i="2"/>
  <c r="W686" i="2"/>
  <c r="DO685" i="2"/>
  <c r="DN685" i="2"/>
  <c r="DM685" i="2"/>
  <c r="DL685" i="2"/>
  <c r="DK685" i="2"/>
  <c r="DI685" i="2"/>
  <c r="DH685" i="2"/>
  <c r="DG685" i="2"/>
  <c r="DF685" i="2"/>
  <c r="DE685" i="2"/>
  <c r="DC685" i="2"/>
  <c r="DB685" i="2"/>
  <c r="DA685" i="2"/>
  <c r="CZ685" i="2"/>
  <c r="CY685" i="2"/>
  <c r="CW685" i="2"/>
  <c r="CV685" i="2"/>
  <c r="CU685" i="2"/>
  <c r="CT685" i="2"/>
  <c r="CS685" i="2"/>
  <c r="CQ685" i="2"/>
  <c r="CP685" i="2"/>
  <c r="CO685" i="2"/>
  <c r="CN685" i="2"/>
  <c r="CM685" i="2"/>
  <c r="CK685" i="2"/>
  <c r="CJ685" i="2"/>
  <c r="CI685" i="2"/>
  <c r="CH685" i="2"/>
  <c r="CG685" i="2"/>
  <c r="CE685" i="2"/>
  <c r="CD685" i="2"/>
  <c r="CC685" i="2"/>
  <c r="CB685" i="2"/>
  <c r="CA685" i="2"/>
  <c r="BY685" i="2"/>
  <c r="BX685" i="2"/>
  <c r="BW685" i="2"/>
  <c r="BV685" i="2"/>
  <c r="BU685" i="2"/>
  <c r="BS685" i="2"/>
  <c r="BR685" i="2"/>
  <c r="BQ685" i="2"/>
  <c r="BP685" i="2"/>
  <c r="BO685" i="2"/>
  <c r="BM685" i="2"/>
  <c r="BL685" i="2"/>
  <c r="BK685" i="2"/>
  <c r="BJ685" i="2"/>
  <c r="BI685" i="2"/>
  <c r="BH685" i="2"/>
  <c r="BG685" i="2"/>
  <c r="BE685" i="2"/>
  <c r="BD685" i="2"/>
  <c r="BC685" i="2"/>
  <c r="BB685" i="2"/>
  <c r="BA685" i="2"/>
  <c r="AZ685" i="2"/>
  <c r="AY685" i="2"/>
  <c r="AW685" i="2"/>
  <c r="AV685" i="2"/>
  <c r="AU685" i="2"/>
  <c r="AT685" i="2"/>
  <c r="AS685" i="2"/>
  <c r="AR685" i="2"/>
  <c r="AQ685" i="2"/>
  <c r="AO685" i="2"/>
  <c r="AN685" i="2"/>
  <c r="AM685" i="2"/>
  <c r="AL685" i="2"/>
  <c r="AK685" i="2"/>
  <c r="AJ685" i="2"/>
  <c r="AI685" i="2"/>
  <c r="AG685" i="2"/>
  <c r="AF685" i="2"/>
  <c r="AE685" i="2"/>
  <c r="AD685" i="2"/>
  <c r="AC685" i="2"/>
  <c r="AB685" i="2"/>
  <c r="AA685" i="2"/>
  <c r="W685" i="2"/>
  <c r="DO684" i="2"/>
  <c r="DN684" i="2"/>
  <c r="DM684" i="2"/>
  <c r="DL684" i="2"/>
  <c r="DK684" i="2"/>
  <c r="DI684" i="2"/>
  <c r="DH684" i="2"/>
  <c r="DG684" i="2"/>
  <c r="DF684" i="2"/>
  <c r="DE684" i="2"/>
  <c r="DC684" i="2"/>
  <c r="DB684" i="2"/>
  <c r="DA684" i="2"/>
  <c r="CZ684" i="2"/>
  <c r="CY684" i="2"/>
  <c r="CW684" i="2"/>
  <c r="CV684" i="2"/>
  <c r="CU684" i="2"/>
  <c r="CT684" i="2"/>
  <c r="CS684" i="2"/>
  <c r="CQ684" i="2"/>
  <c r="CP684" i="2"/>
  <c r="CO684" i="2"/>
  <c r="CN684" i="2"/>
  <c r="CM684" i="2"/>
  <c r="CK684" i="2"/>
  <c r="CJ684" i="2"/>
  <c r="CI684" i="2"/>
  <c r="CH684" i="2"/>
  <c r="CG684" i="2"/>
  <c r="CE684" i="2"/>
  <c r="CD684" i="2"/>
  <c r="CC684" i="2"/>
  <c r="CB684" i="2"/>
  <c r="CA684" i="2"/>
  <c r="BY684" i="2"/>
  <c r="BX684" i="2"/>
  <c r="BW684" i="2"/>
  <c r="BV684" i="2"/>
  <c r="BU684" i="2"/>
  <c r="BS684" i="2"/>
  <c r="BR684" i="2"/>
  <c r="BQ684" i="2"/>
  <c r="BP684" i="2"/>
  <c r="BO684" i="2"/>
  <c r="BM684" i="2"/>
  <c r="BL684" i="2"/>
  <c r="BK684" i="2"/>
  <c r="BJ684" i="2"/>
  <c r="BI684" i="2"/>
  <c r="BH684" i="2"/>
  <c r="BG684" i="2"/>
  <c r="BE684" i="2"/>
  <c r="BD684" i="2"/>
  <c r="BC684" i="2"/>
  <c r="BB684" i="2"/>
  <c r="BA684" i="2"/>
  <c r="AZ684" i="2"/>
  <c r="AY684" i="2"/>
  <c r="AW684" i="2"/>
  <c r="AV684" i="2"/>
  <c r="AU684" i="2"/>
  <c r="AT684" i="2"/>
  <c r="AS684" i="2"/>
  <c r="AR684" i="2"/>
  <c r="AQ684" i="2"/>
  <c r="AO684" i="2"/>
  <c r="AN684" i="2"/>
  <c r="AM684" i="2"/>
  <c r="AL684" i="2"/>
  <c r="AK684" i="2"/>
  <c r="AJ684" i="2"/>
  <c r="AI684" i="2"/>
  <c r="AG684" i="2"/>
  <c r="AF684" i="2"/>
  <c r="AE684" i="2"/>
  <c r="AD684" i="2"/>
  <c r="AC684" i="2"/>
  <c r="AB684" i="2"/>
  <c r="AA684" i="2"/>
  <c r="W684" i="2"/>
  <c r="DO683" i="2"/>
  <c r="DI683" i="2"/>
  <c r="DC683" i="2"/>
  <c r="CW683" i="2"/>
  <c r="CQ683" i="2"/>
  <c r="CK683" i="2"/>
  <c r="CE683" i="2"/>
  <c r="CD683" i="2"/>
  <c r="CC683" i="2"/>
  <c r="CB683" i="2"/>
  <c r="CA683" i="2"/>
  <c r="BY683" i="2"/>
  <c r="BS683" i="2"/>
  <c r="BM683" i="2"/>
  <c r="BL683" i="2"/>
  <c r="BK683" i="2"/>
  <c r="BJ683" i="2"/>
  <c r="BI683" i="2"/>
  <c r="BH683" i="2"/>
  <c r="BG683" i="2"/>
  <c r="BE683" i="2"/>
  <c r="BD683" i="2"/>
  <c r="BC683" i="2"/>
  <c r="BB683" i="2"/>
  <c r="BA683" i="2"/>
  <c r="AZ683" i="2"/>
  <c r="AY683" i="2"/>
  <c r="AW683" i="2"/>
  <c r="AV683" i="2"/>
  <c r="AU683" i="2"/>
  <c r="AT683" i="2"/>
  <c r="AS683" i="2"/>
  <c r="AR683" i="2"/>
  <c r="AQ683" i="2"/>
  <c r="AO683" i="2"/>
  <c r="AN683" i="2"/>
  <c r="AM683" i="2"/>
  <c r="AL683" i="2"/>
  <c r="AK683" i="2"/>
  <c r="AJ683" i="2"/>
  <c r="AI683" i="2"/>
  <c r="AG683" i="2"/>
  <c r="W683" i="2"/>
  <c r="DO682" i="2"/>
  <c r="DI682" i="2"/>
  <c r="DC682" i="2"/>
  <c r="CW682" i="2"/>
  <c r="CQ682" i="2"/>
  <c r="CK682" i="2"/>
  <c r="CE682" i="2"/>
  <c r="CD682" i="2"/>
  <c r="CC682" i="2"/>
  <c r="CB682" i="2"/>
  <c r="CA682" i="2"/>
  <c r="BY682" i="2"/>
  <c r="BS682" i="2"/>
  <c r="BM682" i="2"/>
  <c r="BL682" i="2"/>
  <c r="BK682" i="2"/>
  <c r="BJ682" i="2"/>
  <c r="BI682" i="2"/>
  <c r="BH682" i="2"/>
  <c r="BG682" i="2"/>
  <c r="BE682" i="2"/>
  <c r="BD682" i="2"/>
  <c r="BC682" i="2"/>
  <c r="BB682" i="2"/>
  <c r="BA682" i="2"/>
  <c r="AZ682" i="2"/>
  <c r="AY682" i="2"/>
  <c r="AW682" i="2"/>
  <c r="AV682" i="2"/>
  <c r="AU682" i="2"/>
  <c r="AT682" i="2"/>
  <c r="AS682" i="2"/>
  <c r="AR682" i="2"/>
  <c r="AQ682" i="2"/>
  <c r="AO682" i="2"/>
  <c r="AN682" i="2"/>
  <c r="AM682" i="2"/>
  <c r="AL682" i="2"/>
  <c r="AK682" i="2"/>
  <c r="AJ682" i="2"/>
  <c r="AI682" i="2"/>
  <c r="AG682" i="2"/>
  <c r="W682" i="2"/>
  <c r="DO681" i="2"/>
  <c r="DN681" i="2"/>
  <c r="DM681" i="2"/>
  <c r="DL681" i="2"/>
  <c r="DK681" i="2"/>
  <c r="DI681" i="2"/>
  <c r="DH681" i="2"/>
  <c r="DG681" i="2"/>
  <c r="DF681" i="2"/>
  <c r="DE681" i="2"/>
  <c r="DC681" i="2"/>
  <c r="DB681" i="2"/>
  <c r="DA681" i="2"/>
  <c r="CZ681" i="2"/>
  <c r="CY681" i="2"/>
  <c r="CW681" i="2"/>
  <c r="CV681" i="2"/>
  <c r="CU681" i="2"/>
  <c r="CT681" i="2"/>
  <c r="CS681" i="2"/>
  <c r="CQ681" i="2"/>
  <c r="CP681" i="2"/>
  <c r="CO681" i="2"/>
  <c r="CN681" i="2"/>
  <c r="CM681" i="2"/>
  <c r="CK681" i="2"/>
  <c r="CJ681" i="2"/>
  <c r="CI681" i="2"/>
  <c r="CH681" i="2"/>
  <c r="CG681" i="2"/>
  <c r="CE681" i="2"/>
  <c r="CD681" i="2"/>
  <c r="CC681" i="2"/>
  <c r="CB681" i="2"/>
  <c r="CA681" i="2"/>
  <c r="BY681" i="2"/>
  <c r="BX681" i="2"/>
  <c r="BW681" i="2"/>
  <c r="BV681" i="2"/>
  <c r="BU681" i="2"/>
  <c r="BS681" i="2"/>
  <c r="BR681" i="2"/>
  <c r="BQ681" i="2"/>
  <c r="BP681" i="2"/>
  <c r="BO681" i="2"/>
  <c r="BM681" i="2"/>
  <c r="BL681" i="2"/>
  <c r="BK681" i="2"/>
  <c r="BJ681" i="2"/>
  <c r="BI681" i="2"/>
  <c r="BH681" i="2"/>
  <c r="BG681" i="2"/>
  <c r="BE681" i="2"/>
  <c r="BD681" i="2"/>
  <c r="BC681" i="2"/>
  <c r="BB681" i="2"/>
  <c r="BA681" i="2"/>
  <c r="AZ681" i="2"/>
  <c r="AY681" i="2"/>
  <c r="AW681" i="2"/>
  <c r="AV681" i="2"/>
  <c r="AU681" i="2"/>
  <c r="AT681" i="2"/>
  <c r="AS681" i="2"/>
  <c r="AR681" i="2"/>
  <c r="AQ681" i="2"/>
  <c r="AO681" i="2"/>
  <c r="AN681" i="2"/>
  <c r="AM681" i="2"/>
  <c r="AL681" i="2"/>
  <c r="AK681" i="2"/>
  <c r="AJ681" i="2"/>
  <c r="AI681" i="2"/>
  <c r="AG681" i="2"/>
  <c r="AF681" i="2"/>
  <c r="AE681" i="2"/>
  <c r="AD681" i="2"/>
  <c r="AC681" i="2"/>
  <c r="AB681" i="2"/>
  <c r="AA681" i="2"/>
  <c r="W681" i="2"/>
  <c r="DO680" i="2"/>
  <c r="DN680" i="2"/>
  <c r="DM680" i="2"/>
  <c r="DL680" i="2"/>
  <c r="DK680" i="2"/>
  <c r="DI680" i="2"/>
  <c r="DH680" i="2"/>
  <c r="DG680" i="2"/>
  <c r="DF680" i="2"/>
  <c r="DE680" i="2"/>
  <c r="DC680" i="2"/>
  <c r="DB680" i="2"/>
  <c r="DA680" i="2"/>
  <c r="CZ680" i="2"/>
  <c r="CY680" i="2"/>
  <c r="CW680" i="2"/>
  <c r="CV680" i="2"/>
  <c r="CU680" i="2"/>
  <c r="CT680" i="2"/>
  <c r="CS680" i="2"/>
  <c r="CQ680" i="2"/>
  <c r="CP680" i="2"/>
  <c r="CO680" i="2"/>
  <c r="CN680" i="2"/>
  <c r="CM680" i="2"/>
  <c r="CK680" i="2"/>
  <c r="CJ680" i="2"/>
  <c r="CI680" i="2"/>
  <c r="CH680" i="2"/>
  <c r="CG680" i="2"/>
  <c r="CE680" i="2"/>
  <c r="CD680" i="2"/>
  <c r="CC680" i="2"/>
  <c r="CB680" i="2"/>
  <c r="CA680" i="2"/>
  <c r="BY680" i="2"/>
  <c r="BX680" i="2"/>
  <c r="BW680" i="2"/>
  <c r="BV680" i="2"/>
  <c r="BU680" i="2"/>
  <c r="BS680" i="2"/>
  <c r="BR680" i="2"/>
  <c r="BQ680" i="2"/>
  <c r="BP680" i="2"/>
  <c r="BO680" i="2"/>
  <c r="BM680" i="2"/>
  <c r="BL680" i="2"/>
  <c r="BK680" i="2"/>
  <c r="BJ680" i="2"/>
  <c r="BI680" i="2"/>
  <c r="BH680" i="2"/>
  <c r="BG680" i="2"/>
  <c r="BE680" i="2"/>
  <c r="BD680" i="2"/>
  <c r="BC680" i="2"/>
  <c r="BB680" i="2"/>
  <c r="BA680" i="2"/>
  <c r="AZ680" i="2"/>
  <c r="AY680" i="2"/>
  <c r="AW680" i="2"/>
  <c r="AV680" i="2"/>
  <c r="AU680" i="2"/>
  <c r="AT680" i="2"/>
  <c r="AS680" i="2"/>
  <c r="AR680" i="2"/>
  <c r="AQ680" i="2"/>
  <c r="AO680" i="2"/>
  <c r="AN680" i="2"/>
  <c r="AM680" i="2"/>
  <c r="AL680" i="2"/>
  <c r="AK680" i="2"/>
  <c r="AJ680" i="2"/>
  <c r="AI680" i="2"/>
  <c r="AG680" i="2"/>
  <c r="AF680" i="2"/>
  <c r="AE680" i="2"/>
  <c r="AD680" i="2"/>
  <c r="AC680" i="2"/>
  <c r="AB680" i="2"/>
  <c r="AA680" i="2"/>
  <c r="W680" i="2"/>
  <c r="DO679" i="2"/>
  <c r="DI679" i="2"/>
  <c r="DC679" i="2"/>
  <c r="CW679" i="2"/>
  <c r="CQ679" i="2"/>
  <c r="CK679" i="2"/>
  <c r="CE679" i="2"/>
  <c r="CD679" i="2"/>
  <c r="CC679" i="2"/>
  <c r="CB679" i="2"/>
  <c r="CA679" i="2"/>
  <c r="BY679" i="2"/>
  <c r="BS679" i="2"/>
  <c r="BM679" i="2"/>
  <c r="BL679" i="2"/>
  <c r="BK679" i="2"/>
  <c r="BJ679" i="2"/>
  <c r="BI679" i="2"/>
  <c r="BH679" i="2"/>
  <c r="BG679" i="2"/>
  <c r="BE679" i="2"/>
  <c r="BD679" i="2"/>
  <c r="BC679" i="2"/>
  <c r="BB679" i="2"/>
  <c r="BA679" i="2"/>
  <c r="AZ679" i="2"/>
  <c r="AY679" i="2"/>
  <c r="AW679" i="2"/>
  <c r="AV679" i="2"/>
  <c r="AU679" i="2"/>
  <c r="AT679" i="2"/>
  <c r="AS679" i="2"/>
  <c r="AR679" i="2"/>
  <c r="AQ679" i="2"/>
  <c r="AO679" i="2"/>
  <c r="AN679" i="2"/>
  <c r="AM679" i="2"/>
  <c r="AL679" i="2"/>
  <c r="AK679" i="2"/>
  <c r="AJ679" i="2"/>
  <c r="AI679" i="2"/>
  <c r="AG679" i="2"/>
  <c r="W679" i="2"/>
  <c r="DO678" i="2"/>
  <c r="DI678" i="2"/>
  <c r="DC678" i="2"/>
  <c r="CW678" i="2"/>
  <c r="CQ678" i="2"/>
  <c r="CK678" i="2"/>
  <c r="CE678" i="2"/>
  <c r="CD678" i="2"/>
  <c r="CC678" i="2"/>
  <c r="CB678" i="2"/>
  <c r="CA678" i="2"/>
  <c r="BY678" i="2"/>
  <c r="BS678" i="2"/>
  <c r="BM678" i="2"/>
  <c r="BL678" i="2"/>
  <c r="BK678" i="2"/>
  <c r="BJ678" i="2"/>
  <c r="BI678" i="2"/>
  <c r="BH678" i="2"/>
  <c r="BG678" i="2"/>
  <c r="BE678" i="2"/>
  <c r="BD678" i="2"/>
  <c r="BC678" i="2"/>
  <c r="BB678" i="2"/>
  <c r="BA678" i="2"/>
  <c r="AZ678" i="2"/>
  <c r="AY678" i="2"/>
  <c r="AW678" i="2"/>
  <c r="AV678" i="2"/>
  <c r="AU678" i="2"/>
  <c r="AT678" i="2"/>
  <c r="AS678" i="2"/>
  <c r="AR678" i="2"/>
  <c r="AQ678" i="2"/>
  <c r="AO678" i="2"/>
  <c r="AN678" i="2"/>
  <c r="AM678" i="2"/>
  <c r="AL678" i="2"/>
  <c r="AK678" i="2"/>
  <c r="AJ678" i="2"/>
  <c r="AI678" i="2"/>
  <c r="AG678" i="2"/>
  <c r="W678" i="2"/>
  <c r="DO677" i="2"/>
  <c r="DN677" i="2"/>
  <c r="DM677" i="2"/>
  <c r="DL677" i="2"/>
  <c r="DK677" i="2"/>
  <c r="DI677" i="2"/>
  <c r="DH677" i="2"/>
  <c r="DG677" i="2"/>
  <c r="DF677" i="2"/>
  <c r="DE677" i="2"/>
  <c r="DC677" i="2"/>
  <c r="DB677" i="2"/>
  <c r="DA677" i="2"/>
  <c r="CZ677" i="2"/>
  <c r="CY677" i="2"/>
  <c r="CW677" i="2"/>
  <c r="CV677" i="2"/>
  <c r="CU677" i="2"/>
  <c r="CT677" i="2"/>
  <c r="CS677" i="2"/>
  <c r="CQ677" i="2"/>
  <c r="CP677" i="2"/>
  <c r="CO677" i="2"/>
  <c r="CN677" i="2"/>
  <c r="CM677" i="2"/>
  <c r="CK677" i="2"/>
  <c r="CJ677" i="2"/>
  <c r="CI677" i="2"/>
  <c r="CH677" i="2"/>
  <c r="CG677" i="2"/>
  <c r="CE677" i="2"/>
  <c r="CD677" i="2"/>
  <c r="CC677" i="2"/>
  <c r="CB677" i="2"/>
  <c r="CA677" i="2"/>
  <c r="BY677" i="2"/>
  <c r="BX677" i="2"/>
  <c r="BW677" i="2"/>
  <c r="BV677" i="2"/>
  <c r="BU677" i="2"/>
  <c r="BS677" i="2"/>
  <c r="BR677" i="2"/>
  <c r="BQ677" i="2"/>
  <c r="BP677" i="2"/>
  <c r="BO677" i="2"/>
  <c r="BM677" i="2"/>
  <c r="BL677" i="2"/>
  <c r="BK677" i="2"/>
  <c r="BJ677" i="2"/>
  <c r="BI677" i="2"/>
  <c r="BH677" i="2"/>
  <c r="BG677" i="2"/>
  <c r="BE677" i="2"/>
  <c r="BD677" i="2"/>
  <c r="BC677" i="2"/>
  <c r="BB677" i="2"/>
  <c r="BA677" i="2"/>
  <c r="AZ677" i="2"/>
  <c r="AY677" i="2"/>
  <c r="AW677" i="2"/>
  <c r="AV677" i="2"/>
  <c r="AU677" i="2"/>
  <c r="AT677" i="2"/>
  <c r="AS677" i="2"/>
  <c r="AR677" i="2"/>
  <c r="AQ677" i="2"/>
  <c r="AO677" i="2"/>
  <c r="AN677" i="2"/>
  <c r="AM677" i="2"/>
  <c r="AL677" i="2"/>
  <c r="AK677" i="2"/>
  <c r="AJ677" i="2"/>
  <c r="AI677" i="2"/>
  <c r="AG677" i="2"/>
  <c r="AF677" i="2"/>
  <c r="AE677" i="2"/>
  <c r="AD677" i="2"/>
  <c r="AC677" i="2"/>
  <c r="AB677" i="2"/>
  <c r="AA677" i="2"/>
  <c r="W677" i="2"/>
  <c r="DO676" i="2"/>
  <c r="DN676" i="2"/>
  <c r="DM676" i="2"/>
  <c r="DL676" i="2"/>
  <c r="DK676" i="2"/>
  <c r="DI676" i="2"/>
  <c r="DH676" i="2"/>
  <c r="DG676" i="2"/>
  <c r="DF676" i="2"/>
  <c r="DE676" i="2"/>
  <c r="DC676" i="2"/>
  <c r="DB676" i="2"/>
  <c r="DA676" i="2"/>
  <c r="CZ676" i="2"/>
  <c r="CY676" i="2"/>
  <c r="CW676" i="2"/>
  <c r="CV676" i="2"/>
  <c r="CU676" i="2"/>
  <c r="CT676" i="2"/>
  <c r="CS676" i="2"/>
  <c r="CQ676" i="2"/>
  <c r="CP676" i="2"/>
  <c r="CO676" i="2"/>
  <c r="CN676" i="2"/>
  <c r="CM676" i="2"/>
  <c r="CK676" i="2"/>
  <c r="CJ676" i="2"/>
  <c r="CI676" i="2"/>
  <c r="CH676" i="2"/>
  <c r="CG676" i="2"/>
  <c r="CE676" i="2"/>
  <c r="CD676" i="2"/>
  <c r="CC676" i="2"/>
  <c r="CB676" i="2"/>
  <c r="CA676" i="2"/>
  <c r="BY676" i="2"/>
  <c r="BX676" i="2"/>
  <c r="BW676" i="2"/>
  <c r="BV676" i="2"/>
  <c r="BU676" i="2"/>
  <c r="BS676" i="2"/>
  <c r="BR676" i="2"/>
  <c r="BQ676" i="2"/>
  <c r="BP676" i="2"/>
  <c r="BO676" i="2"/>
  <c r="BM676" i="2"/>
  <c r="BL676" i="2"/>
  <c r="BK676" i="2"/>
  <c r="BJ676" i="2"/>
  <c r="BI676" i="2"/>
  <c r="BH676" i="2"/>
  <c r="BG676" i="2"/>
  <c r="BE676" i="2"/>
  <c r="BD676" i="2"/>
  <c r="BC676" i="2"/>
  <c r="BB676" i="2"/>
  <c r="BA676" i="2"/>
  <c r="AZ676" i="2"/>
  <c r="AY676" i="2"/>
  <c r="AW676" i="2"/>
  <c r="AV676" i="2"/>
  <c r="AU676" i="2"/>
  <c r="AT676" i="2"/>
  <c r="AS676" i="2"/>
  <c r="AR676" i="2"/>
  <c r="AQ676" i="2"/>
  <c r="AO676" i="2"/>
  <c r="AN676" i="2"/>
  <c r="AM676" i="2"/>
  <c r="AL676" i="2"/>
  <c r="AK676" i="2"/>
  <c r="AJ676" i="2"/>
  <c r="AI676" i="2"/>
  <c r="AG676" i="2"/>
  <c r="AF676" i="2"/>
  <c r="AE676" i="2"/>
  <c r="AD676" i="2"/>
  <c r="AC676" i="2"/>
  <c r="AB676" i="2"/>
  <c r="AA676" i="2"/>
  <c r="W676" i="2"/>
  <c r="DO675" i="2"/>
  <c r="DI675" i="2"/>
  <c r="DC675" i="2"/>
  <c r="CW675" i="2"/>
  <c r="CQ675" i="2"/>
  <c r="CK675" i="2"/>
  <c r="CE675" i="2"/>
  <c r="CD675" i="2"/>
  <c r="CC675" i="2"/>
  <c r="CB675" i="2"/>
  <c r="CA675" i="2"/>
  <c r="BY675" i="2"/>
  <c r="BS675" i="2"/>
  <c r="BM675" i="2"/>
  <c r="BL675" i="2"/>
  <c r="BK675" i="2"/>
  <c r="BJ675" i="2"/>
  <c r="BI675" i="2"/>
  <c r="BH675" i="2"/>
  <c r="BG675" i="2"/>
  <c r="BE675" i="2"/>
  <c r="BD675" i="2"/>
  <c r="BC675" i="2"/>
  <c r="BB675" i="2"/>
  <c r="BA675" i="2"/>
  <c r="AZ675" i="2"/>
  <c r="AY675" i="2"/>
  <c r="AW675" i="2"/>
  <c r="AV675" i="2"/>
  <c r="AU675" i="2"/>
  <c r="AT675" i="2"/>
  <c r="AS675" i="2"/>
  <c r="AR675" i="2"/>
  <c r="AQ675" i="2"/>
  <c r="AO675" i="2"/>
  <c r="AN675" i="2"/>
  <c r="AM675" i="2"/>
  <c r="AL675" i="2"/>
  <c r="AK675" i="2"/>
  <c r="AJ675" i="2"/>
  <c r="AI675" i="2"/>
  <c r="AG675" i="2"/>
  <c r="W675" i="2"/>
  <c r="DO674" i="2"/>
  <c r="DI674" i="2"/>
  <c r="DC674" i="2"/>
  <c r="CW674" i="2"/>
  <c r="CQ674" i="2"/>
  <c r="CK674" i="2"/>
  <c r="CE674" i="2"/>
  <c r="CD674" i="2"/>
  <c r="CC674" i="2"/>
  <c r="CB674" i="2"/>
  <c r="CA674" i="2"/>
  <c r="BY674" i="2"/>
  <c r="BS674" i="2"/>
  <c r="BM674" i="2"/>
  <c r="BL674" i="2"/>
  <c r="BK674" i="2"/>
  <c r="BJ674" i="2"/>
  <c r="BI674" i="2"/>
  <c r="BH674" i="2"/>
  <c r="BG674" i="2"/>
  <c r="BE674" i="2"/>
  <c r="BD674" i="2"/>
  <c r="BC674" i="2"/>
  <c r="BB674" i="2"/>
  <c r="BA674" i="2"/>
  <c r="AZ674" i="2"/>
  <c r="AY674" i="2"/>
  <c r="AW674" i="2"/>
  <c r="AV674" i="2"/>
  <c r="AU674" i="2"/>
  <c r="AT674" i="2"/>
  <c r="AS674" i="2"/>
  <c r="AR674" i="2"/>
  <c r="AQ674" i="2"/>
  <c r="AO674" i="2"/>
  <c r="AN674" i="2"/>
  <c r="AM674" i="2"/>
  <c r="AL674" i="2"/>
  <c r="AK674" i="2"/>
  <c r="AJ674" i="2"/>
  <c r="AI674" i="2"/>
  <c r="AG674" i="2"/>
  <c r="W674" i="2"/>
  <c r="DO673" i="2"/>
  <c r="DN673" i="2"/>
  <c r="DM673" i="2"/>
  <c r="DL673" i="2"/>
  <c r="DK673" i="2"/>
  <c r="DI673" i="2"/>
  <c r="DH673" i="2"/>
  <c r="DG673" i="2"/>
  <c r="DF673" i="2"/>
  <c r="DE673" i="2"/>
  <c r="DC673" i="2"/>
  <c r="DB673" i="2"/>
  <c r="DA673" i="2"/>
  <c r="CZ673" i="2"/>
  <c r="CY673" i="2"/>
  <c r="CW673" i="2"/>
  <c r="CV673" i="2"/>
  <c r="CU673" i="2"/>
  <c r="CT673" i="2"/>
  <c r="CS673" i="2"/>
  <c r="CQ673" i="2"/>
  <c r="CP673" i="2"/>
  <c r="CO673" i="2"/>
  <c r="CN673" i="2"/>
  <c r="CM673" i="2"/>
  <c r="CK673" i="2"/>
  <c r="CJ673" i="2"/>
  <c r="CI673" i="2"/>
  <c r="CH673" i="2"/>
  <c r="CG673" i="2"/>
  <c r="CE673" i="2"/>
  <c r="CD673" i="2"/>
  <c r="CC673" i="2"/>
  <c r="CB673" i="2"/>
  <c r="CA673" i="2"/>
  <c r="BY673" i="2"/>
  <c r="BX673" i="2"/>
  <c r="BW673" i="2"/>
  <c r="BV673" i="2"/>
  <c r="BU673" i="2"/>
  <c r="BS673" i="2"/>
  <c r="BR673" i="2"/>
  <c r="BQ673" i="2"/>
  <c r="BP673" i="2"/>
  <c r="BO673" i="2"/>
  <c r="BM673" i="2"/>
  <c r="BL673" i="2"/>
  <c r="BK673" i="2"/>
  <c r="BJ673" i="2"/>
  <c r="BI673" i="2"/>
  <c r="BH673" i="2"/>
  <c r="BG673" i="2"/>
  <c r="BE673" i="2"/>
  <c r="BD673" i="2"/>
  <c r="BC673" i="2"/>
  <c r="BB673" i="2"/>
  <c r="BA673" i="2"/>
  <c r="AZ673" i="2"/>
  <c r="AY673" i="2"/>
  <c r="AW673" i="2"/>
  <c r="AV673" i="2"/>
  <c r="AU673" i="2"/>
  <c r="AT673" i="2"/>
  <c r="AS673" i="2"/>
  <c r="AR673" i="2"/>
  <c r="AQ673" i="2"/>
  <c r="AO673" i="2"/>
  <c r="AN673" i="2"/>
  <c r="AM673" i="2"/>
  <c r="AL673" i="2"/>
  <c r="AK673" i="2"/>
  <c r="AJ673" i="2"/>
  <c r="AI673" i="2"/>
  <c r="AG673" i="2"/>
  <c r="AF673" i="2"/>
  <c r="AE673" i="2"/>
  <c r="AD673" i="2"/>
  <c r="AC673" i="2"/>
  <c r="AB673" i="2"/>
  <c r="AA673" i="2"/>
  <c r="W673" i="2"/>
  <c r="DO672" i="2"/>
  <c r="DN672" i="2"/>
  <c r="DM672" i="2"/>
  <c r="DL672" i="2"/>
  <c r="DK672" i="2"/>
  <c r="DI672" i="2"/>
  <c r="DH672" i="2"/>
  <c r="DG672" i="2"/>
  <c r="DF672" i="2"/>
  <c r="DE672" i="2"/>
  <c r="DC672" i="2"/>
  <c r="DB672" i="2"/>
  <c r="DA672" i="2"/>
  <c r="CZ672" i="2"/>
  <c r="CY672" i="2"/>
  <c r="CW672" i="2"/>
  <c r="CV672" i="2"/>
  <c r="CU672" i="2"/>
  <c r="CT672" i="2"/>
  <c r="CS672" i="2"/>
  <c r="CQ672" i="2"/>
  <c r="CP672" i="2"/>
  <c r="CO672" i="2"/>
  <c r="CN672" i="2"/>
  <c r="CM672" i="2"/>
  <c r="CK672" i="2"/>
  <c r="CJ672" i="2"/>
  <c r="CI672" i="2"/>
  <c r="CH672" i="2"/>
  <c r="CG672" i="2"/>
  <c r="CE672" i="2"/>
  <c r="CD672" i="2"/>
  <c r="CC672" i="2"/>
  <c r="CB672" i="2"/>
  <c r="CA672" i="2"/>
  <c r="BY672" i="2"/>
  <c r="BX672" i="2"/>
  <c r="BW672" i="2"/>
  <c r="BV672" i="2"/>
  <c r="BU672" i="2"/>
  <c r="BS672" i="2"/>
  <c r="BR672" i="2"/>
  <c r="BQ672" i="2"/>
  <c r="BP672" i="2"/>
  <c r="BO672" i="2"/>
  <c r="BM672" i="2"/>
  <c r="BL672" i="2"/>
  <c r="BK672" i="2"/>
  <c r="BJ672" i="2"/>
  <c r="BI672" i="2"/>
  <c r="BH672" i="2"/>
  <c r="BG672" i="2"/>
  <c r="BE672" i="2"/>
  <c r="BD672" i="2"/>
  <c r="BC672" i="2"/>
  <c r="BB672" i="2"/>
  <c r="BA672" i="2"/>
  <c r="AZ672" i="2"/>
  <c r="AY672" i="2"/>
  <c r="AW672" i="2"/>
  <c r="AV672" i="2"/>
  <c r="AU672" i="2"/>
  <c r="AT672" i="2"/>
  <c r="AS672" i="2"/>
  <c r="AR672" i="2"/>
  <c r="AQ672" i="2"/>
  <c r="AO672" i="2"/>
  <c r="AN672" i="2"/>
  <c r="AM672" i="2"/>
  <c r="AL672" i="2"/>
  <c r="AK672" i="2"/>
  <c r="AJ672" i="2"/>
  <c r="AI672" i="2"/>
  <c r="AG672" i="2"/>
  <c r="AF672" i="2"/>
  <c r="AE672" i="2"/>
  <c r="AD672" i="2"/>
  <c r="AC672" i="2"/>
  <c r="AB672" i="2"/>
  <c r="AA672" i="2"/>
  <c r="W672" i="2"/>
  <c r="DO671" i="2"/>
  <c r="DI671" i="2"/>
  <c r="DC671" i="2"/>
  <c r="CW671" i="2"/>
  <c r="CQ671" i="2"/>
  <c r="CK671" i="2"/>
  <c r="CE671" i="2"/>
  <c r="CD671" i="2"/>
  <c r="CC671" i="2"/>
  <c r="CB671" i="2"/>
  <c r="CA671" i="2"/>
  <c r="BY671" i="2"/>
  <c r="BS671" i="2"/>
  <c r="BM671" i="2"/>
  <c r="BL671" i="2"/>
  <c r="BK671" i="2"/>
  <c r="BJ671" i="2"/>
  <c r="BI671" i="2"/>
  <c r="BH671" i="2"/>
  <c r="BG671" i="2"/>
  <c r="BE671" i="2"/>
  <c r="BD671" i="2"/>
  <c r="BC671" i="2"/>
  <c r="BB671" i="2"/>
  <c r="BA671" i="2"/>
  <c r="AZ671" i="2"/>
  <c r="AY671" i="2"/>
  <c r="AW671" i="2"/>
  <c r="AV671" i="2"/>
  <c r="AU671" i="2"/>
  <c r="AT671" i="2"/>
  <c r="AS671" i="2"/>
  <c r="AR671" i="2"/>
  <c r="AQ671" i="2"/>
  <c r="AO671" i="2"/>
  <c r="AN671" i="2"/>
  <c r="AM671" i="2"/>
  <c r="AL671" i="2"/>
  <c r="AK671" i="2"/>
  <c r="AJ671" i="2"/>
  <c r="AI671" i="2"/>
  <c r="AG671" i="2"/>
  <c r="W671" i="2"/>
  <c r="DO670" i="2"/>
  <c r="DI670" i="2"/>
  <c r="DC670" i="2"/>
  <c r="CW670" i="2"/>
  <c r="CQ670" i="2"/>
  <c r="CK670" i="2"/>
  <c r="CE670" i="2"/>
  <c r="CD670" i="2"/>
  <c r="CC670" i="2"/>
  <c r="CB670" i="2"/>
  <c r="CA670" i="2"/>
  <c r="BY670" i="2"/>
  <c r="BS670" i="2"/>
  <c r="BM670" i="2"/>
  <c r="BL670" i="2"/>
  <c r="BK670" i="2"/>
  <c r="BJ670" i="2"/>
  <c r="BI670" i="2"/>
  <c r="BH670" i="2"/>
  <c r="BG670" i="2"/>
  <c r="BE670" i="2"/>
  <c r="BD670" i="2"/>
  <c r="BC670" i="2"/>
  <c r="BB670" i="2"/>
  <c r="BA670" i="2"/>
  <c r="AZ670" i="2"/>
  <c r="AY670" i="2"/>
  <c r="AW670" i="2"/>
  <c r="AV670" i="2"/>
  <c r="AU670" i="2"/>
  <c r="AT670" i="2"/>
  <c r="AS670" i="2"/>
  <c r="AR670" i="2"/>
  <c r="AQ670" i="2"/>
  <c r="AO670" i="2"/>
  <c r="AN670" i="2"/>
  <c r="AM670" i="2"/>
  <c r="AL670" i="2"/>
  <c r="AK670" i="2"/>
  <c r="AJ670" i="2"/>
  <c r="AI670" i="2"/>
  <c r="AG670" i="2"/>
  <c r="W670" i="2"/>
  <c r="DO669" i="2"/>
  <c r="DN669" i="2"/>
  <c r="DM669" i="2"/>
  <c r="DL669" i="2"/>
  <c r="DK669" i="2"/>
  <c r="DI669" i="2"/>
  <c r="DH669" i="2"/>
  <c r="DG669" i="2"/>
  <c r="DF669" i="2"/>
  <c r="DE669" i="2"/>
  <c r="DC669" i="2"/>
  <c r="DB669" i="2"/>
  <c r="DA669" i="2"/>
  <c r="CZ669" i="2"/>
  <c r="CY669" i="2"/>
  <c r="CW669" i="2"/>
  <c r="CV669" i="2"/>
  <c r="CU669" i="2"/>
  <c r="CT669" i="2"/>
  <c r="CS669" i="2"/>
  <c r="CQ669" i="2"/>
  <c r="CP669" i="2"/>
  <c r="CO669" i="2"/>
  <c r="CN669" i="2"/>
  <c r="CM669" i="2"/>
  <c r="CK669" i="2"/>
  <c r="CJ669" i="2"/>
  <c r="CI669" i="2"/>
  <c r="CH669" i="2"/>
  <c r="CG669" i="2"/>
  <c r="CE669" i="2"/>
  <c r="CD669" i="2"/>
  <c r="CC669" i="2"/>
  <c r="CB669" i="2"/>
  <c r="CA669" i="2"/>
  <c r="BY669" i="2"/>
  <c r="BX669" i="2"/>
  <c r="BW669" i="2"/>
  <c r="BV669" i="2"/>
  <c r="BU669" i="2"/>
  <c r="BS669" i="2"/>
  <c r="BR669" i="2"/>
  <c r="BQ669" i="2"/>
  <c r="BP669" i="2"/>
  <c r="BO669" i="2"/>
  <c r="BM669" i="2"/>
  <c r="BL669" i="2"/>
  <c r="BK669" i="2"/>
  <c r="BJ669" i="2"/>
  <c r="BI669" i="2"/>
  <c r="BH669" i="2"/>
  <c r="BG669" i="2"/>
  <c r="BE669" i="2"/>
  <c r="BD669" i="2"/>
  <c r="BC669" i="2"/>
  <c r="BB669" i="2"/>
  <c r="BA669" i="2"/>
  <c r="AZ669" i="2"/>
  <c r="AY669" i="2"/>
  <c r="AW669" i="2"/>
  <c r="AV669" i="2"/>
  <c r="AU669" i="2"/>
  <c r="AT669" i="2"/>
  <c r="AS669" i="2"/>
  <c r="AR669" i="2"/>
  <c r="AQ669" i="2"/>
  <c r="AO669" i="2"/>
  <c r="AN669" i="2"/>
  <c r="AM669" i="2"/>
  <c r="AL669" i="2"/>
  <c r="AK669" i="2"/>
  <c r="AJ669" i="2"/>
  <c r="AI669" i="2"/>
  <c r="AG669" i="2"/>
  <c r="AF669" i="2"/>
  <c r="AE669" i="2"/>
  <c r="AD669" i="2"/>
  <c r="AC669" i="2"/>
  <c r="AB669" i="2"/>
  <c r="AA669" i="2"/>
  <c r="W669" i="2"/>
  <c r="DO668" i="2"/>
  <c r="DN668" i="2"/>
  <c r="DM668" i="2"/>
  <c r="DL668" i="2"/>
  <c r="DK668" i="2"/>
  <c r="DI668" i="2"/>
  <c r="DH668" i="2"/>
  <c r="DG668" i="2"/>
  <c r="DF668" i="2"/>
  <c r="DE668" i="2"/>
  <c r="DC668" i="2"/>
  <c r="DB668" i="2"/>
  <c r="DA668" i="2"/>
  <c r="CZ668" i="2"/>
  <c r="CY668" i="2"/>
  <c r="CW668" i="2"/>
  <c r="CV668" i="2"/>
  <c r="CU668" i="2"/>
  <c r="CT668" i="2"/>
  <c r="CS668" i="2"/>
  <c r="CQ668" i="2"/>
  <c r="CP668" i="2"/>
  <c r="CO668" i="2"/>
  <c r="CN668" i="2"/>
  <c r="CM668" i="2"/>
  <c r="CK668" i="2"/>
  <c r="CJ668" i="2"/>
  <c r="CI668" i="2"/>
  <c r="CH668" i="2"/>
  <c r="CG668" i="2"/>
  <c r="CE668" i="2"/>
  <c r="CD668" i="2"/>
  <c r="CC668" i="2"/>
  <c r="CB668" i="2"/>
  <c r="CA668" i="2"/>
  <c r="BY668" i="2"/>
  <c r="BX668" i="2"/>
  <c r="BW668" i="2"/>
  <c r="BV668" i="2"/>
  <c r="BU668" i="2"/>
  <c r="BS668" i="2"/>
  <c r="BR668" i="2"/>
  <c r="BQ668" i="2"/>
  <c r="BP668" i="2"/>
  <c r="BO668" i="2"/>
  <c r="BM668" i="2"/>
  <c r="BL668" i="2"/>
  <c r="BK668" i="2"/>
  <c r="BJ668" i="2"/>
  <c r="BI668" i="2"/>
  <c r="BH668" i="2"/>
  <c r="BG668" i="2"/>
  <c r="BE668" i="2"/>
  <c r="BD668" i="2"/>
  <c r="BC668" i="2"/>
  <c r="BB668" i="2"/>
  <c r="BA668" i="2"/>
  <c r="AZ668" i="2"/>
  <c r="AY668" i="2"/>
  <c r="AW668" i="2"/>
  <c r="AV668" i="2"/>
  <c r="AU668" i="2"/>
  <c r="AT668" i="2"/>
  <c r="AS668" i="2"/>
  <c r="AR668" i="2"/>
  <c r="AQ668" i="2"/>
  <c r="AO668" i="2"/>
  <c r="AN668" i="2"/>
  <c r="AM668" i="2"/>
  <c r="AL668" i="2"/>
  <c r="AK668" i="2"/>
  <c r="AJ668" i="2"/>
  <c r="AI668" i="2"/>
  <c r="AG668" i="2"/>
  <c r="AF668" i="2"/>
  <c r="AE668" i="2"/>
  <c r="AD668" i="2"/>
  <c r="AC668" i="2"/>
  <c r="AB668" i="2"/>
  <c r="AA668" i="2"/>
  <c r="W668" i="2"/>
  <c r="DO667" i="2"/>
  <c r="DI667" i="2"/>
  <c r="DC667" i="2"/>
  <c r="CW667" i="2"/>
  <c r="CQ667" i="2"/>
  <c r="CK667" i="2"/>
  <c r="CE667" i="2"/>
  <c r="CD667" i="2"/>
  <c r="CC667" i="2"/>
  <c r="CB667" i="2"/>
  <c r="CA667" i="2"/>
  <c r="BY667" i="2"/>
  <c r="BS667" i="2"/>
  <c r="BM667" i="2"/>
  <c r="BL667" i="2"/>
  <c r="BK667" i="2"/>
  <c r="BJ667" i="2"/>
  <c r="BI667" i="2"/>
  <c r="BH667" i="2"/>
  <c r="BG667" i="2"/>
  <c r="BE667" i="2"/>
  <c r="BD667" i="2"/>
  <c r="BC667" i="2"/>
  <c r="BB667" i="2"/>
  <c r="BA667" i="2"/>
  <c r="AZ667" i="2"/>
  <c r="AY667" i="2"/>
  <c r="AW667" i="2"/>
  <c r="AV667" i="2"/>
  <c r="AU667" i="2"/>
  <c r="AT667" i="2"/>
  <c r="AS667" i="2"/>
  <c r="AR667" i="2"/>
  <c r="AQ667" i="2"/>
  <c r="AO667" i="2"/>
  <c r="AN667" i="2"/>
  <c r="AM667" i="2"/>
  <c r="AL667" i="2"/>
  <c r="AK667" i="2"/>
  <c r="AJ667" i="2"/>
  <c r="AI667" i="2"/>
  <c r="AG667" i="2"/>
  <c r="W667" i="2"/>
  <c r="DO666" i="2"/>
  <c r="DI666" i="2"/>
  <c r="DC666" i="2"/>
  <c r="CW666" i="2"/>
  <c r="CQ666" i="2"/>
  <c r="CK666" i="2"/>
  <c r="CE666" i="2"/>
  <c r="CD666" i="2"/>
  <c r="CC666" i="2"/>
  <c r="CB666" i="2"/>
  <c r="CA666" i="2"/>
  <c r="BY666" i="2"/>
  <c r="BS666" i="2"/>
  <c r="BM666" i="2"/>
  <c r="BL666" i="2"/>
  <c r="BK666" i="2"/>
  <c r="BJ666" i="2"/>
  <c r="BI666" i="2"/>
  <c r="BH666" i="2"/>
  <c r="BG666" i="2"/>
  <c r="BE666" i="2"/>
  <c r="BD666" i="2"/>
  <c r="BC666" i="2"/>
  <c r="BB666" i="2"/>
  <c r="BA666" i="2"/>
  <c r="AZ666" i="2"/>
  <c r="AY666" i="2"/>
  <c r="AW666" i="2"/>
  <c r="AV666" i="2"/>
  <c r="AU666" i="2"/>
  <c r="AT666" i="2"/>
  <c r="AS666" i="2"/>
  <c r="AR666" i="2"/>
  <c r="AQ666" i="2"/>
  <c r="AO666" i="2"/>
  <c r="AN666" i="2"/>
  <c r="AM666" i="2"/>
  <c r="AL666" i="2"/>
  <c r="AK666" i="2"/>
  <c r="AJ666" i="2"/>
  <c r="AI666" i="2"/>
  <c r="AG666" i="2"/>
  <c r="W666" i="2"/>
  <c r="DO665" i="2"/>
  <c r="DN665" i="2"/>
  <c r="DM665" i="2"/>
  <c r="DL665" i="2"/>
  <c r="DK665" i="2"/>
  <c r="DI665" i="2"/>
  <c r="DH665" i="2"/>
  <c r="DG665" i="2"/>
  <c r="DF665" i="2"/>
  <c r="DE665" i="2"/>
  <c r="DC665" i="2"/>
  <c r="DB665" i="2"/>
  <c r="DA665" i="2"/>
  <c r="CZ665" i="2"/>
  <c r="CY665" i="2"/>
  <c r="CW665" i="2"/>
  <c r="CV665" i="2"/>
  <c r="CU665" i="2"/>
  <c r="CT665" i="2"/>
  <c r="CS665" i="2"/>
  <c r="CQ665" i="2"/>
  <c r="CP665" i="2"/>
  <c r="CO665" i="2"/>
  <c r="CN665" i="2"/>
  <c r="CM665" i="2"/>
  <c r="CK665" i="2"/>
  <c r="CJ665" i="2"/>
  <c r="CI665" i="2"/>
  <c r="CH665" i="2"/>
  <c r="CG665" i="2"/>
  <c r="CE665" i="2"/>
  <c r="CD665" i="2"/>
  <c r="CC665" i="2"/>
  <c r="CB665" i="2"/>
  <c r="CA665" i="2"/>
  <c r="BY665" i="2"/>
  <c r="BX665" i="2"/>
  <c r="BW665" i="2"/>
  <c r="BV665" i="2"/>
  <c r="BU665" i="2"/>
  <c r="BS665" i="2"/>
  <c r="BR665" i="2"/>
  <c r="BQ665" i="2"/>
  <c r="BP665" i="2"/>
  <c r="BO665" i="2"/>
  <c r="BM665" i="2"/>
  <c r="BL665" i="2"/>
  <c r="BK665" i="2"/>
  <c r="BJ665" i="2"/>
  <c r="BI665" i="2"/>
  <c r="BH665" i="2"/>
  <c r="BG665" i="2"/>
  <c r="BE665" i="2"/>
  <c r="BD665" i="2"/>
  <c r="BC665" i="2"/>
  <c r="BB665" i="2"/>
  <c r="BA665" i="2"/>
  <c r="AZ665" i="2"/>
  <c r="AY665" i="2"/>
  <c r="AW665" i="2"/>
  <c r="AV665" i="2"/>
  <c r="AU665" i="2"/>
  <c r="AT665" i="2"/>
  <c r="AS665" i="2"/>
  <c r="AR665" i="2"/>
  <c r="AQ665" i="2"/>
  <c r="AO665" i="2"/>
  <c r="AN665" i="2"/>
  <c r="AM665" i="2"/>
  <c r="AL665" i="2"/>
  <c r="AK665" i="2"/>
  <c r="AJ665" i="2"/>
  <c r="AI665" i="2"/>
  <c r="AG665" i="2"/>
  <c r="AF665" i="2"/>
  <c r="AE665" i="2"/>
  <c r="AD665" i="2"/>
  <c r="AC665" i="2"/>
  <c r="AB665" i="2"/>
  <c r="AA665" i="2"/>
  <c r="W665" i="2"/>
  <c r="DO664" i="2"/>
  <c r="DN664" i="2"/>
  <c r="DM664" i="2"/>
  <c r="DL664" i="2"/>
  <c r="DK664" i="2"/>
  <c r="DI664" i="2"/>
  <c r="DH664" i="2"/>
  <c r="DG664" i="2"/>
  <c r="DF664" i="2"/>
  <c r="DE664" i="2"/>
  <c r="DC664" i="2"/>
  <c r="DB664" i="2"/>
  <c r="DA664" i="2"/>
  <c r="CZ664" i="2"/>
  <c r="CY664" i="2"/>
  <c r="CW664" i="2"/>
  <c r="CV664" i="2"/>
  <c r="CU664" i="2"/>
  <c r="CT664" i="2"/>
  <c r="CS664" i="2"/>
  <c r="CQ664" i="2"/>
  <c r="CP664" i="2"/>
  <c r="CO664" i="2"/>
  <c r="CN664" i="2"/>
  <c r="CM664" i="2"/>
  <c r="CK664" i="2"/>
  <c r="CJ664" i="2"/>
  <c r="CI664" i="2"/>
  <c r="CH664" i="2"/>
  <c r="CG664" i="2"/>
  <c r="CE664" i="2"/>
  <c r="CD664" i="2"/>
  <c r="CC664" i="2"/>
  <c r="CB664" i="2"/>
  <c r="CA664" i="2"/>
  <c r="BY664" i="2"/>
  <c r="BX664" i="2"/>
  <c r="BW664" i="2"/>
  <c r="BV664" i="2"/>
  <c r="BU664" i="2"/>
  <c r="BS664" i="2"/>
  <c r="BR664" i="2"/>
  <c r="BQ664" i="2"/>
  <c r="BP664" i="2"/>
  <c r="BO664" i="2"/>
  <c r="BM664" i="2"/>
  <c r="BL664" i="2"/>
  <c r="BK664" i="2"/>
  <c r="BJ664" i="2"/>
  <c r="BI664" i="2"/>
  <c r="BH664" i="2"/>
  <c r="BG664" i="2"/>
  <c r="BE664" i="2"/>
  <c r="BD664" i="2"/>
  <c r="BC664" i="2"/>
  <c r="BB664" i="2"/>
  <c r="BA664" i="2"/>
  <c r="AZ664" i="2"/>
  <c r="AY664" i="2"/>
  <c r="AW664" i="2"/>
  <c r="AV664" i="2"/>
  <c r="AU664" i="2"/>
  <c r="AT664" i="2"/>
  <c r="AS664" i="2"/>
  <c r="AR664" i="2"/>
  <c r="AQ664" i="2"/>
  <c r="AO664" i="2"/>
  <c r="AN664" i="2"/>
  <c r="AM664" i="2"/>
  <c r="AL664" i="2"/>
  <c r="AK664" i="2"/>
  <c r="AJ664" i="2"/>
  <c r="AI664" i="2"/>
  <c r="AG664" i="2"/>
  <c r="AF664" i="2"/>
  <c r="AE664" i="2"/>
  <c r="AD664" i="2"/>
  <c r="AC664" i="2"/>
  <c r="AB664" i="2"/>
  <c r="AA664" i="2"/>
  <c r="W664" i="2"/>
  <c r="DO663" i="2"/>
  <c r="DI663" i="2"/>
  <c r="DC663" i="2"/>
  <c r="CW663" i="2"/>
  <c r="CQ663" i="2"/>
  <c r="CK663" i="2"/>
  <c r="CE663" i="2"/>
  <c r="CD663" i="2"/>
  <c r="CC663" i="2"/>
  <c r="CB663" i="2"/>
  <c r="CA663" i="2"/>
  <c r="BY663" i="2"/>
  <c r="BS663" i="2"/>
  <c r="BM663" i="2"/>
  <c r="BL663" i="2"/>
  <c r="BK663" i="2"/>
  <c r="BJ663" i="2"/>
  <c r="BI663" i="2"/>
  <c r="BH663" i="2"/>
  <c r="BG663" i="2"/>
  <c r="BE663" i="2"/>
  <c r="BD663" i="2"/>
  <c r="BC663" i="2"/>
  <c r="BB663" i="2"/>
  <c r="BA663" i="2"/>
  <c r="AZ663" i="2"/>
  <c r="AY663" i="2"/>
  <c r="AW663" i="2"/>
  <c r="AV663" i="2"/>
  <c r="AU663" i="2"/>
  <c r="AT663" i="2"/>
  <c r="AS663" i="2"/>
  <c r="AR663" i="2"/>
  <c r="AQ663" i="2"/>
  <c r="AO663" i="2"/>
  <c r="AN663" i="2"/>
  <c r="AM663" i="2"/>
  <c r="AL663" i="2"/>
  <c r="AK663" i="2"/>
  <c r="AJ663" i="2"/>
  <c r="AI663" i="2"/>
  <c r="AG663" i="2"/>
  <c r="W663" i="2"/>
  <c r="DO662" i="2"/>
  <c r="DI662" i="2"/>
  <c r="DC662" i="2"/>
  <c r="CW662" i="2"/>
  <c r="CQ662" i="2"/>
  <c r="CK662" i="2"/>
  <c r="CE662" i="2"/>
  <c r="CD662" i="2"/>
  <c r="CC662" i="2"/>
  <c r="CB662" i="2"/>
  <c r="CA662" i="2"/>
  <c r="BY662" i="2"/>
  <c r="BS662" i="2"/>
  <c r="BM662" i="2"/>
  <c r="BL662" i="2"/>
  <c r="BK662" i="2"/>
  <c r="BJ662" i="2"/>
  <c r="BI662" i="2"/>
  <c r="BH662" i="2"/>
  <c r="BG662" i="2"/>
  <c r="BE662" i="2"/>
  <c r="BD662" i="2"/>
  <c r="BC662" i="2"/>
  <c r="BB662" i="2"/>
  <c r="BA662" i="2"/>
  <c r="AZ662" i="2"/>
  <c r="AY662" i="2"/>
  <c r="AW662" i="2"/>
  <c r="AV662" i="2"/>
  <c r="AU662" i="2"/>
  <c r="AT662" i="2"/>
  <c r="AS662" i="2"/>
  <c r="AR662" i="2"/>
  <c r="AQ662" i="2"/>
  <c r="AO662" i="2"/>
  <c r="AN662" i="2"/>
  <c r="AM662" i="2"/>
  <c r="AL662" i="2"/>
  <c r="AK662" i="2"/>
  <c r="AJ662" i="2"/>
  <c r="AI662" i="2"/>
  <c r="AG662" i="2"/>
  <c r="W662" i="2"/>
  <c r="DO661" i="2"/>
  <c r="DN661" i="2"/>
  <c r="DM661" i="2"/>
  <c r="DL661" i="2"/>
  <c r="DK661" i="2"/>
  <c r="DI661" i="2"/>
  <c r="DH661" i="2"/>
  <c r="DG661" i="2"/>
  <c r="DF661" i="2"/>
  <c r="DE661" i="2"/>
  <c r="DC661" i="2"/>
  <c r="DB661" i="2"/>
  <c r="DA661" i="2"/>
  <c r="CZ661" i="2"/>
  <c r="CY661" i="2"/>
  <c r="CW661" i="2"/>
  <c r="CV661" i="2"/>
  <c r="CU661" i="2"/>
  <c r="CT661" i="2"/>
  <c r="CS661" i="2"/>
  <c r="CQ661" i="2"/>
  <c r="CP661" i="2"/>
  <c r="CO661" i="2"/>
  <c r="CN661" i="2"/>
  <c r="CM661" i="2"/>
  <c r="CK661" i="2"/>
  <c r="CJ661" i="2"/>
  <c r="CI661" i="2"/>
  <c r="CH661" i="2"/>
  <c r="CG661" i="2"/>
  <c r="CE661" i="2"/>
  <c r="CD661" i="2"/>
  <c r="CC661" i="2"/>
  <c r="CB661" i="2"/>
  <c r="CA661" i="2"/>
  <c r="BY661" i="2"/>
  <c r="BX661" i="2"/>
  <c r="BW661" i="2"/>
  <c r="BV661" i="2"/>
  <c r="BU661" i="2"/>
  <c r="BS661" i="2"/>
  <c r="BR661" i="2"/>
  <c r="BQ661" i="2"/>
  <c r="BP661" i="2"/>
  <c r="BO661" i="2"/>
  <c r="BM661" i="2"/>
  <c r="BL661" i="2"/>
  <c r="BK661" i="2"/>
  <c r="BJ661" i="2"/>
  <c r="BI661" i="2"/>
  <c r="BH661" i="2"/>
  <c r="BG661" i="2"/>
  <c r="BE661" i="2"/>
  <c r="BD661" i="2"/>
  <c r="BC661" i="2"/>
  <c r="BB661" i="2"/>
  <c r="BA661" i="2"/>
  <c r="AZ661" i="2"/>
  <c r="AY661" i="2"/>
  <c r="AW661" i="2"/>
  <c r="AV661" i="2"/>
  <c r="AU661" i="2"/>
  <c r="AT661" i="2"/>
  <c r="AS661" i="2"/>
  <c r="AR661" i="2"/>
  <c r="AQ661" i="2"/>
  <c r="AO661" i="2"/>
  <c r="AN661" i="2"/>
  <c r="AM661" i="2"/>
  <c r="AL661" i="2"/>
  <c r="AK661" i="2"/>
  <c r="AJ661" i="2"/>
  <c r="AI661" i="2"/>
  <c r="AG661" i="2"/>
  <c r="AF661" i="2"/>
  <c r="AE661" i="2"/>
  <c r="AD661" i="2"/>
  <c r="AC661" i="2"/>
  <c r="AB661" i="2"/>
  <c r="AA661" i="2"/>
  <c r="W661" i="2"/>
  <c r="DO660" i="2"/>
  <c r="DN660" i="2"/>
  <c r="DM660" i="2"/>
  <c r="DL660" i="2"/>
  <c r="DK660" i="2"/>
  <c r="DI660" i="2"/>
  <c r="DH660" i="2"/>
  <c r="DG660" i="2"/>
  <c r="DF660" i="2"/>
  <c r="DE660" i="2"/>
  <c r="DC660" i="2"/>
  <c r="DB660" i="2"/>
  <c r="DA660" i="2"/>
  <c r="CZ660" i="2"/>
  <c r="CY660" i="2"/>
  <c r="CW660" i="2"/>
  <c r="CV660" i="2"/>
  <c r="CU660" i="2"/>
  <c r="CT660" i="2"/>
  <c r="CS660" i="2"/>
  <c r="CQ660" i="2"/>
  <c r="CP660" i="2"/>
  <c r="CO660" i="2"/>
  <c r="CN660" i="2"/>
  <c r="CM660" i="2"/>
  <c r="CK660" i="2"/>
  <c r="CJ660" i="2"/>
  <c r="CI660" i="2"/>
  <c r="CH660" i="2"/>
  <c r="CG660" i="2"/>
  <c r="CE660" i="2"/>
  <c r="CD660" i="2"/>
  <c r="CC660" i="2"/>
  <c r="CB660" i="2"/>
  <c r="CA660" i="2"/>
  <c r="BY660" i="2"/>
  <c r="BX660" i="2"/>
  <c r="BW660" i="2"/>
  <c r="BV660" i="2"/>
  <c r="BU660" i="2"/>
  <c r="BS660" i="2"/>
  <c r="BR660" i="2"/>
  <c r="BQ660" i="2"/>
  <c r="BP660" i="2"/>
  <c r="BO660" i="2"/>
  <c r="BM660" i="2"/>
  <c r="BL660" i="2"/>
  <c r="BK660" i="2"/>
  <c r="BJ660" i="2"/>
  <c r="BI660" i="2"/>
  <c r="BH660" i="2"/>
  <c r="BG660" i="2"/>
  <c r="BE660" i="2"/>
  <c r="BD660" i="2"/>
  <c r="BC660" i="2"/>
  <c r="BB660" i="2"/>
  <c r="BA660" i="2"/>
  <c r="AZ660" i="2"/>
  <c r="AY660" i="2"/>
  <c r="AW660" i="2"/>
  <c r="AV660" i="2"/>
  <c r="AU660" i="2"/>
  <c r="AT660" i="2"/>
  <c r="AS660" i="2"/>
  <c r="AR660" i="2"/>
  <c r="AQ660" i="2"/>
  <c r="AO660" i="2"/>
  <c r="AN660" i="2"/>
  <c r="AM660" i="2"/>
  <c r="AL660" i="2"/>
  <c r="AK660" i="2"/>
  <c r="AJ660" i="2"/>
  <c r="AI660" i="2"/>
  <c r="AG660" i="2"/>
  <c r="AF660" i="2"/>
  <c r="AE660" i="2"/>
  <c r="AD660" i="2"/>
  <c r="AC660" i="2"/>
  <c r="AB660" i="2"/>
  <c r="AA660" i="2"/>
  <c r="W660" i="2"/>
  <c r="DO659" i="2"/>
  <c r="DI659" i="2"/>
  <c r="DC659" i="2"/>
  <c r="CW659" i="2"/>
  <c r="CQ659" i="2"/>
  <c r="CK659" i="2"/>
  <c r="CE659" i="2"/>
  <c r="CD659" i="2"/>
  <c r="CC659" i="2"/>
  <c r="CB659" i="2"/>
  <c r="CA659" i="2"/>
  <c r="BY659" i="2"/>
  <c r="BS659" i="2"/>
  <c r="BM659" i="2"/>
  <c r="BL659" i="2"/>
  <c r="BK659" i="2"/>
  <c r="BJ659" i="2"/>
  <c r="BI659" i="2"/>
  <c r="BH659" i="2"/>
  <c r="BG659" i="2"/>
  <c r="BE659" i="2"/>
  <c r="BD659" i="2"/>
  <c r="BC659" i="2"/>
  <c r="BB659" i="2"/>
  <c r="BA659" i="2"/>
  <c r="AZ659" i="2"/>
  <c r="AY659" i="2"/>
  <c r="AW659" i="2"/>
  <c r="AV659" i="2"/>
  <c r="AU659" i="2"/>
  <c r="AT659" i="2"/>
  <c r="AS659" i="2"/>
  <c r="AR659" i="2"/>
  <c r="AQ659" i="2"/>
  <c r="AO659" i="2"/>
  <c r="AN659" i="2"/>
  <c r="AM659" i="2"/>
  <c r="AL659" i="2"/>
  <c r="AK659" i="2"/>
  <c r="AJ659" i="2"/>
  <c r="AI659" i="2"/>
  <c r="AG659" i="2"/>
  <c r="W659" i="2"/>
  <c r="DO658" i="2"/>
  <c r="DI658" i="2"/>
  <c r="DC658" i="2"/>
  <c r="CW658" i="2"/>
  <c r="CQ658" i="2"/>
  <c r="CK658" i="2"/>
  <c r="CE658" i="2"/>
  <c r="CD658" i="2"/>
  <c r="CC658" i="2"/>
  <c r="CB658" i="2"/>
  <c r="CA658" i="2"/>
  <c r="BY658" i="2"/>
  <c r="BS658" i="2"/>
  <c r="BM658" i="2"/>
  <c r="BL658" i="2"/>
  <c r="BK658" i="2"/>
  <c r="BJ658" i="2"/>
  <c r="BI658" i="2"/>
  <c r="BH658" i="2"/>
  <c r="BG658" i="2"/>
  <c r="BE658" i="2"/>
  <c r="BD658" i="2"/>
  <c r="BC658" i="2"/>
  <c r="BB658" i="2"/>
  <c r="BA658" i="2"/>
  <c r="AZ658" i="2"/>
  <c r="AY658" i="2"/>
  <c r="AW658" i="2"/>
  <c r="AV658" i="2"/>
  <c r="AU658" i="2"/>
  <c r="AT658" i="2"/>
  <c r="AS658" i="2"/>
  <c r="AR658" i="2"/>
  <c r="AQ658" i="2"/>
  <c r="AO658" i="2"/>
  <c r="AN658" i="2"/>
  <c r="AM658" i="2"/>
  <c r="AL658" i="2"/>
  <c r="AK658" i="2"/>
  <c r="AJ658" i="2"/>
  <c r="AI658" i="2"/>
  <c r="AG658" i="2"/>
  <c r="W658" i="2"/>
  <c r="DO657" i="2"/>
  <c r="DN657" i="2"/>
  <c r="DM657" i="2"/>
  <c r="DL657" i="2"/>
  <c r="DK657" i="2"/>
  <c r="DI657" i="2"/>
  <c r="DH657" i="2"/>
  <c r="DG657" i="2"/>
  <c r="DF657" i="2"/>
  <c r="DE657" i="2"/>
  <c r="DC657" i="2"/>
  <c r="DB657" i="2"/>
  <c r="DA657" i="2"/>
  <c r="CZ657" i="2"/>
  <c r="CY657" i="2"/>
  <c r="CW657" i="2"/>
  <c r="CV657" i="2"/>
  <c r="CU657" i="2"/>
  <c r="CT657" i="2"/>
  <c r="CS657" i="2"/>
  <c r="CQ657" i="2"/>
  <c r="CP657" i="2"/>
  <c r="CO657" i="2"/>
  <c r="CN657" i="2"/>
  <c r="CM657" i="2"/>
  <c r="CK657" i="2"/>
  <c r="CJ657" i="2"/>
  <c r="CI657" i="2"/>
  <c r="CH657" i="2"/>
  <c r="CG657" i="2"/>
  <c r="CE657" i="2"/>
  <c r="CD657" i="2"/>
  <c r="CC657" i="2"/>
  <c r="CB657" i="2"/>
  <c r="CA657" i="2"/>
  <c r="BY657" i="2"/>
  <c r="BX657" i="2"/>
  <c r="BW657" i="2"/>
  <c r="BV657" i="2"/>
  <c r="BU657" i="2"/>
  <c r="BS657" i="2"/>
  <c r="BR657" i="2"/>
  <c r="BQ657" i="2"/>
  <c r="BP657" i="2"/>
  <c r="BO657" i="2"/>
  <c r="BM657" i="2"/>
  <c r="BL657" i="2"/>
  <c r="BK657" i="2"/>
  <c r="BJ657" i="2"/>
  <c r="BI657" i="2"/>
  <c r="BH657" i="2"/>
  <c r="BG657" i="2"/>
  <c r="BE657" i="2"/>
  <c r="BD657" i="2"/>
  <c r="BC657" i="2"/>
  <c r="BB657" i="2"/>
  <c r="BA657" i="2"/>
  <c r="AZ657" i="2"/>
  <c r="AY657" i="2"/>
  <c r="AW657" i="2"/>
  <c r="AV657" i="2"/>
  <c r="AU657" i="2"/>
  <c r="AT657" i="2"/>
  <c r="AS657" i="2"/>
  <c r="AR657" i="2"/>
  <c r="AQ657" i="2"/>
  <c r="AO657" i="2"/>
  <c r="AN657" i="2"/>
  <c r="AM657" i="2"/>
  <c r="AL657" i="2"/>
  <c r="AK657" i="2"/>
  <c r="AJ657" i="2"/>
  <c r="AI657" i="2"/>
  <c r="AG657" i="2"/>
  <c r="AF657" i="2"/>
  <c r="AE657" i="2"/>
  <c r="AD657" i="2"/>
  <c r="AC657" i="2"/>
  <c r="AB657" i="2"/>
  <c r="AA657" i="2"/>
  <c r="W657" i="2"/>
  <c r="DO656" i="2"/>
  <c r="DN656" i="2"/>
  <c r="DM656" i="2"/>
  <c r="DL656" i="2"/>
  <c r="DK656" i="2"/>
  <c r="DI656" i="2"/>
  <c r="DH656" i="2"/>
  <c r="DG656" i="2"/>
  <c r="DF656" i="2"/>
  <c r="DE656" i="2"/>
  <c r="DC656" i="2"/>
  <c r="DB656" i="2"/>
  <c r="DA656" i="2"/>
  <c r="CZ656" i="2"/>
  <c r="CY656" i="2"/>
  <c r="CW656" i="2"/>
  <c r="CV656" i="2"/>
  <c r="CU656" i="2"/>
  <c r="CT656" i="2"/>
  <c r="CS656" i="2"/>
  <c r="CQ656" i="2"/>
  <c r="CP656" i="2"/>
  <c r="CO656" i="2"/>
  <c r="CN656" i="2"/>
  <c r="CM656" i="2"/>
  <c r="CK656" i="2"/>
  <c r="CJ656" i="2"/>
  <c r="CI656" i="2"/>
  <c r="CH656" i="2"/>
  <c r="CG656" i="2"/>
  <c r="CE656" i="2"/>
  <c r="CD656" i="2"/>
  <c r="CC656" i="2"/>
  <c r="CB656" i="2"/>
  <c r="CA656" i="2"/>
  <c r="BY656" i="2"/>
  <c r="BX656" i="2"/>
  <c r="BW656" i="2"/>
  <c r="BV656" i="2"/>
  <c r="BU656" i="2"/>
  <c r="BS656" i="2"/>
  <c r="BR656" i="2"/>
  <c r="BQ656" i="2"/>
  <c r="BP656" i="2"/>
  <c r="BO656" i="2"/>
  <c r="BM656" i="2"/>
  <c r="BL656" i="2"/>
  <c r="BK656" i="2"/>
  <c r="BJ656" i="2"/>
  <c r="BI656" i="2"/>
  <c r="BH656" i="2"/>
  <c r="BG656" i="2"/>
  <c r="BE656" i="2"/>
  <c r="BD656" i="2"/>
  <c r="BC656" i="2"/>
  <c r="BB656" i="2"/>
  <c r="BA656" i="2"/>
  <c r="AZ656" i="2"/>
  <c r="AY656" i="2"/>
  <c r="AW656" i="2"/>
  <c r="AV656" i="2"/>
  <c r="AU656" i="2"/>
  <c r="AT656" i="2"/>
  <c r="AS656" i="2"/>
  <c r="AR656" i="2"/>
  <c r="AQ656" i="2"/>
  <c r="AO656" i="2"/>
  <c r="AN656" i="2"/>
  <c r="AM656" i="2"/>
  <c r="AL656" i="2"/>
  <c r="AK656" i="2"/>
  <c r="AJ656" i="2"/>
  <c r="AI656" i="2"/>
  <c r="AG656" i="2"/>
  <c r="AF656" i="2"/>
  <c r="AE656" i="2"/>
  <c r="AD656" i="2"/>
  <c r="AC656" i="2"/>
  <c r="AB656" i="2"/>
  <c r="AA656" i="2"/>
  <c r="W656" i="2"/>
  <c r="DO655" i="2"/>
  <c r="DI655" i="2"/>
  <c r="DC655" i="2"/>
  <c r="CW655" i="2"/>
  <c r="CQ655" i="2"/>
  <c r="CK655" i="2"/>
  <c r="CE655" i="2"/>
  <c r="CD655" i="2"/>
  <c r="CC655" i="2"/>
  <c r="CB655" i="2"/>
  <c r="CA655" i="2"/>
  <c r="BY655" i="2"/>
  <c r="BS655" i="2"/>
  <c r="BM655" i="2"/>
  <c r="BL655" i="2"/>
  <c r="BK655" i="2"/>
  <c r="BJ655" i="2"/>
  <c r="BI655" i="2"/>
  <c r="BH655" i="2"/>
  <c r="BG655" i="2"/>
  <c r="BE655" i="2"/>
  <c r="BD655" i="2"/>
  <c r="BC655" i="2"/>
  <c r="BB655" i="2"/>
  <c r="BA655" i="2"/>
  <c r="AZ655" i="2"/>
  <c r="AY655" i="2"/>
  <c r="AW655" i="2"/>
  <c r="AV655" i="2"/>
  <c r="AU655" i="2"/>
  <c r="AT655" i="2"/>
  <c r="AS655" i="2"/>
  <c r="AR655" i="2"/>
  <c r="AQ655" i="2"/>
  <c r="AO655" i="2"/>
  <c r="AN655" i="2"/>
  <c r="AM655" i="2"/>
  <c r="AL655" i="2"/>
  <c r="AK655" i="2"/>
  <c r="AJ655" i="2"/>
  <c r="AI655" i="2"/>
  <c r="AG655" i="2"/>
  <c r="W655" i="2"/>
  <c r="DO654" i="2"/>
  <c r="DI654" i="2"/>
  <c r="DC654" i="2"/>
  <c r="CW654" i="2"/>
  <c r="CQ654" i="2"/>
  <c r="CK654" i="2"/>
  <c r="CE654" i="2"/>
  <c r="CD654" i="2"/>
  <c r="CC654" i="2"/>
  <c r="CB654" i="2"/>
  <c r="CA654" i="2"/>
  <c r="BY654" i="2"/>
  <c r="BS654" i="2"/>
  <c r="BM654" i="2"/>
  <c r="BL654" i="2"/>
  <c r="BK654" i="2"/>
  <c r="BJ654" i="2"/>
  <c r="BI654" i="2"/>
  <c r="BH654" i="2"/>
  <c r="BG654" i="2"/>
  <c r="BE654" i="2"/>
  <c r="BD654" i="2"/>
  <c r="BC654" i="2"/>
  <c r="BB654" i="2"/>
  <c r="BA654" i="2"/>
  <c r="AZ654" i="2"/>
  <c r="AY654" i="2"/>
  <c r="AW654" i="2"/>
  <c r="AV654" i="2"/>
  <c r="AU654" i="2"/>
  <c r="AT654" i="2"/>
  <c r="AS654" i="2"/>
  <c r="AR654" i="2"/>
  <c r="AQ654" i="2"/>
  <c r="AO654" i="2"/>
  <c r="AN654" i="2"/>
  <c r="AM654" i="2"/>
  <c r="AL654" i="2"/>
  <c r="AK654" i="2"/>
  <c r="AJ654" i="2"/>
  <c r="AI654" i="2"/>
  <c r="AG654" i="2"/>
  <c r="W654" i="2"/>
  <c r="DO653" i="2"/>
  <c r="DN653" i="2"/>
  <c r="DM653" i="2"/>
  <c r="DL653" i="2"/>
  <c r="DK653" i="2"/>
  <c r="DI653" i="2"/>
  <c r="DH653" i="2"/>
  <c r="DG653" i="2"/>
  <c r="DF653" i="2"/>
  <c r="DE653" i="2"/>
  <c r="DC653" i="2"/>
  <c r="DB653" i="2"/>
  <c r="DA653" i="2"/>
  <c r="CZ653" i="2"/>
  <c r="CY653" i="2"/>
  <c r="CW653" i="2"/>
  <c r="CV653" i="2"/>
  <c r="CU653" i="2"/>
  <c r="CT653" i="2"/>
  <c r="CS653" i="2"/>
  <c r="CQ653" i="2"/>
  <c r="CP653" i="2"/>
  <c r="CO653" i="2"/>
  <c r="CN653" i="2"/>
  <c r="CM653" i="2"/>
  <c r="CK653" i="2"/>
  <c r="CJ653" i="2"/>
  <c r="CI653" i="2"/>
  <c r="CH653" i="2"/>
  <c r="CG653" i="2"/>
  <c r="CE653" i="2"/>
  <c r="CD653" i="2"/>
  <c r="CC653" i="2"/>
  <c r="CB653" i="2"/>
  <c r="CA653" i="2"/>
  <c r="BY653" i="2"/>
  <c r="BX653" i="2"/>
  <c r="BW653" i="2"/>
  <c r="BV653" i="2"/>
  <c r="BU653" i="2"/>
  <c r="BS653" i="2"/>
  <c r="BR653" i="2"/>
  <c r="BQ653" i="2"/>
  <c r="BP653" i="2"/>
  <c r="BO653" i="2"/>
  <c r="BM653" i="2"/>
  <c r="BL653" i="2"/>
  <c r="BK653" i="2"/>
  <c r="BJ653" i="2"/>
  <c r="BI653" i="2"/>
  <c r="BH653" i="2"/>
  <c r="BG653" i="2"/>
  <c r="BE653" i="2"/>
  <c r="BD653" i="2"/>
  <c r="BC653" i="2"/>
  <c r="BB653" i="2"/>
  <c r="BA653" i="2"/>
  <c r="AZ653" i="2"/>
  <c r="AY653" i="2"/>
  <c r="AW653" i="2"/>
  <c r="AV653" i="2"/>
  <c r="AU653" i="2"/>
  <c r="AT653" i="2"/>
  <c r="AS653" i="2"/>
  <c r="AR653" i="2"/>
  <c r="AQ653" i="2"/>
  <c r="AO653" i="2"/>
  <c r="AN653" i="2"/>
  <c r="AM653" i="2"/>
  <c r="AL653" i="2"/>
  <c r="AK653" i="2"/>
  <c r="AJ653" i="2"/>
  <c r="AI653" i="2"/>
  <c r="AG653" i="2"/>
  <c r="AF653" i="2"/>
  <c r="AE653" i="2"/>
  <c r="AD653" i="2"/>
  <c r="AC653" i="2"/>
  <c r="AB653" i="2"/>
  <c r="AA653" i="2"/>
  <c r="W653" i="2"/>
  <c r="DO652" i="2"/>
  <c r="DN652" i="2"/>
  <c r="DM652" i="2"/>
  <c r="DL652" i="2"/>
  <c r="DK652" i="2"/>
  <c r="DI652" i="2"/>
  <c r="DH652" i="2"/>
  <c r="DG652" i="2"/>
  <c r="DF652" i="2"/>
  <c r="DE652" i="2"/>
  <c r="DC652" i="2"/>
  <c r="DB652" i="2"/>
  <c r="DA652" i="2"/>
  <c r="CZ652" i="2"/>
  <c r="CY652" i="2"/>
  <c r="CW652" i="2"/>
  <c r="CV652" i="2"/>
  <c r="CU652" i="2"/>
  <c r="CT652" i="2"/>
  <c r="CS652" i="2"/>
  <c r="CQ652" i="2"/>
  <c r="CP652" i="2"/>
  <c r="CO652" i="2"/>
  <c r="CN652" i="2"/>
  <c r="CM652" i="2"/>
  <c r="CK652" i="2"/>
  <c r="CJ652" i="2"/>
  <c r="CI652" i="2"/>
  <c r="CH652" i="2"/>
  <c r="CG652" i="2"/>
  <c r="CE652" i="2"/>
  <c r="CD652" i="2"/>
  <c r="CC652" i="2"/>
  <c r="CB652" i="2"/>
  <c r="CA652" i="2"/>
  <c r="BY652" i="2"/>
  <c r="BX652" i="2"/>
  <c r="BW652" i="2"/>
  <c r="BV652" i="2"/>
  <c r="BU652" i="2"/>
  <c r="BS652" i="2"/>
  <c r="BR652" i="2"/>
  <c r="BQ652" i="2"/>
  <c r="BP652" i="2"/>
  <c r="BO652" i="2"/>
  <c r="BM652" i="2"/>
  <c r="BL652" i="2"/>
  <c r="BK652" i="2"/>
  <c r="BJ652" i="2"/>
  <c r="BI652" i="2"/>
  <c r="BH652" i="2"/>
  <c r="BG652" i="2"/>
  <c r="BE652" i="2"/>
  <c r="BD652" i="2"/>
  <c r="BC652" i="2"/>
  <c r="BB652" i="2"/>
  <c r="BA652" i="2"/>
  <c r="AZ652" i="2"/>
  <c r="AY652" i="2"/>
  <c r="AW652" i="2"/>
  <c r="AV652" i="2"/>
  <c r="AU652" i="2"/>
  <c r="AT652" i="2"/>
  <c r="AS652" i="2"/>
  <c r="AR652" i="2"/>
  <c r="AQ652" i="2"/>
  <c r="AO652" i="2"/>
  <c r="AN652" i="2"/>
  <c r="AM652" i="2"/>
  <c r="AL652" i="2"/>
  <c r="AK652" i="2"/>
  <c r="AJ652" i="2"/>
  <c r="AI652" i="2"/>
  <c r="AG652" i="2"/>
  <c r="AF652" i="2"/>
  <c r="AE652" i="2"/>
  <c r="AD652" i="2"/>
  <c r="AC652" i="2"/>
  <c r="AB652" i="2"/>
  <c r="AA652" i="2"/>
  <c r="W652" i="2"/>
  <c r="DO651" i="2"/>
  <c r="DI651" i="2"/>
  <c r="DC651" i="2"/>
  <c r="CW651" i="2"/>
  <c r="CQ651" i="2"/>
  <c r="CK651" i="2"/>
  <c r="CE651" i="2"/>
  <c r="CD651" i="2"/>
  <c r="CC651" i="2"/>
  <c r="CB651" i="2"/>
  <c r="CA651" i="2"/>
  <c r="BY651" i="2"/>
  <c r="BS651" i="2"/>
  <c r="BM651" i="2"/>
  <c r="BL651" i="2"/>
  <c r="BK651" i="2"/>
  <c r="BJ651" i="2"/>
  <c r="BI651" i="2"/>
  <c r="BH651" i="2"/>
  <c r="BG651" i="2"/>
  <c r="BE651" i="2"/>
  <c r="BD651" i="2"/>
  <c r="BC651" i="2"/>
  <c r="BB651" i="2"/>
  <c r="BA651" i="2"/>
  <c r="AZ651" i="2"/>
  <c r="AY651" i="2"/>
  <c r="AW651" i="2"/>
  <c r="AV651" i="2"/>
  <c r="AU651" i="2"/>
  <c r="AT651" i="2"/>
  <c r="AS651" i="2"/>
  <c r="AR651" i="2"/>
  <c r="AQ651" i="2"/>
  <c r="AO651" i="2"/>
  <c r="AN651" i="2"/>
  <c r="AM651" i="2"/>
  <c r="AL651" i="2"/>
  <c r="AK651" i="2"/>
  <c r="AJ651" i="2"/>
  <c r="AI651" i="2"/>
  <c r="AG651" i="2"/>
  <c r="W651" i="2"/>
  <c r="DO650" i="2"/>
  <c r="DI650" i="2"/>
  <c r="DC650" i="2"/>
  <c r="CW650" i="2"/>
  <c r="CQ650" i="2"/>
  <c r="CK650" i="2"/>
  <c r="CE650" i="2"/>
  <c r="CD650" i="2"/>
  <c r="CC650" i="2"/>
  <c r="CB650" i="2"/>
  <c r="CA650" i="2"/>
  <c r="BY650" i="2"/>
  <c r="BS650" i="2"/>
  <c r="BM650" i="2"/>
  <c r="BL650" i="2"/>
  <c r="BK650" i="2"/>
  <c r="BJ650" i="2"/>
  <c r="BI650" i="2"/>
  <c r="BH650" i="2"/>
  <c r="BG650" i="2"/>
  <c r="BE650" i="2"/>
  <c r="BD650" i="2"/>
  <c r="BC650" i="2"/>
  <c r="BB650" i="2"/>
  <c r="BA650" i="2"/>
  <c r="AZ650" i="2"/>
  <c r="AY650" i="2"/>
  <c r="AW650" i="2"/>
  <c r="AV650" i="2"/>
  <c r="AU650" i="2"/>
  <c r="AT650" i="2"/>
  <c r="AS650" i="2"/>
  <c r="AR650" i="2"/>
  <c r="AQ650" i="2"/>
  <c r="AO650" i="2"/>
  <c r="AN650" i="2"/>
  <c r="AM650" i="2"/>
  <c r="AL650" i="2"/>
  <c r="AK650" i="2"/>
  <c r="AJ650" i="2"/>
  <c r="AI650" i="2"/>
  <c r="AG650" i="2"/>
  <c r="W650" i="2"/>
  <c r="DO649" i="2"/>
  <c r="DN649" i="2"/>
  <c r="DM649" i="2"/>
  <c r="DL649" i="2"/>
  <c r="DK649" i="2"/>
  <c r="DI649" i="2"/>
  <c r="DH649" i="2"/>
  <c r="DG649" i="2"/>
  <c r="DF649" i="2"/>
  <c r="DE649" i="2"/>
  <c r="DC649" i="2"/>
  <c r="DB649" i="2"/>
  <c r="DA649" i="2"/>
  <c r="CZ649" i="2"/>
  <c r="CY649" i="2"/>
  <c r="CW649" i="2"/>
  <c r="CV649" i="2"/>
  <c r="CU649" i="2"/>
  <c r="CT649" i="2"/>
  <c r="CS649" i="2"/>
  <c r="CQ649" i="2"/>
  <c r="CP649" i="2"/>
  <c r="CO649" i="2"/>
  <c r="CN649" i="2"/>
  <c r="CM649" i="2"/>
  <c r="CK649" i="2"/>
  <c r="CJ649" i="2"/>
  <c r="CI649" i="2"/>
  <c r="CH649" i="2"/>
  <c r="CG649" i="2"/>
  <c r="CE649" i="2"/>
  <c r="CD649" i="2"/>
  <c r="CC649" i="2"/>
  <c r="CB649" i="2"/>
  <c r="CA649" i="2"/>
  <c r="BY649" i="2"/>
  <c r="BX649" i="2"/>
  <c r="BW649" i="2"/>
  <c r="BV649" i="2"/>
  <c r="BU649" i="2"/>
  <c r="BS649" i="2"/>
  <c r="BR649" i="2"/>
  <c r="BQ649" i="2"/>
  <c r="BP649" i="2"/>
  <c r="BO649" i="2"/>
  <c r="BM649" i="2"/>
  <c r="BL649" i="2"/>
  <c r="BK649" i="2"/>
  <c r="BJ649" i="2"/>
  <c r="BI649" i="2"/>
  <c r="BH649" i="2"/>
  <c r="BG649" i="2"/>
  <c r="BE649" i="2"/>
  <c r="BD649" i="2"/>
  <c r="BC649" i="2"/>
  <c r="BB649" i="2"/>
  <c r="BA649" i="2"/>
  <c r="AZ649" i="2"/>
  <c r="AY649" i="2"/>
  <c r="AW649" i="2"/>
  <c r="AV649" i="2"/>
  <c r="AU649" i="2"/>
  <c r="AT649" i="2"/>
  <c r="AS649" i="2"/>
  <c r="AR649" i="2"/>
  <c r="AQ649" i="2"/>
  <c r="AO649" i="2"/>
  <c r="AN649" i="2"/>
  <c r="AM649" i="2"/>
  <c r="AL649" i="2"/>
  <c r="AK649" i="2"/>
  <c r="AJ649" i="2"/>
  <c r="AI649" i="2"/>
  <c r="AG649" i="2"/>
  <c r="AF649" i="2"/>
  <c r="AE649" i="2"/>
  <c r="AD649" i="2"/>
  <c r="AC649" i="2"/>
  <c r="AB649" i="2"/>
  <c r="AA649" i="2"/>
  <c r="W649" i="2"/>
  <c r="DO648" i="2"/>
  <c r="DN648" i="2"/>
  <c r="DM648" i="2"/>
  <c r="DL648" i="2"/>
  <c r="DK648" i="2"/>
  <c r="DI648" i="2"/>
  <c r="DH648" i="2"/>
  <c r="DG648" i="2"/>
  <c r="DF648" i="2"/>
  <c r="DE648" i="2"/>
  <c r="DC648" i="2"/>
  <c r="DB648" i="2"/>
  <c r="DA648" i="2"/>
  <c r="CZ648" i="2"/>
  <c r="CY648" i="2"/>
  <c r="CW648" i="2"/>
  <c r="CV648" i="2"/>
  <c r="CU648" i="2"/>
  <c r="CT648" i="2"/>
  <c r="CS648" i="2"/>
  <c r="CQ648" i="2"/>
  <c r="CP648" i="2"/>
  <c r="CO648" i="2"/>
  <c r="CN648" i="2"/>
  <c r="CM648" i="2"/>
  <c r="CK648" i="2"/>
  <c r="CJ648" i="2"/>
  <c r="CI648" i="2"/>
  <c r="CH648" i="2"/>
  <c r="CG648" i="2"/>
  <c r="CE648" i="2"/>
  <c r="CD648" i="2"/>
  <c r="CC648" i="2"/>
  <c r="CB648" i="2"/>
  <c r="CA648" i="2"/>
  <c r="BY648" i="2"/>
  <c r="BX648" i="2"/>
  <c r="BW648" i="2"/>
  <c r="BV648" i="2"/>
  <c r="BU648" i="2"/>
  <c r="BS648" i="2"/>
  <c r="BR648" i="2"/>
  <c r="BQ648" i="2"/>
  <c r="BP648" i="2"/>
  <c r="BO648" i="2"/>
  <c r="BM648" i="2"/>
  <c r="BL648" i="2"/>
  <c r="BK648" i="2"/>
  <c r="BJ648" i="2"/>
  <c r="BI648" i="2"/>
  <c r="BH648" i="2"/>
  <c r="BG648" i="2"/>
  <c r="BE648" i="2"/>
  <c r="BD648" i="2"/>
  <c r="BC648" i="2"/>
  <c r="BB648" i="2"/>
  <c r="BA648" i="2"/>
  <c r="AZ648" i="2"/>
  <c r="AY648" i="2"/>
  <c r="AW648" i="2"/>
  <c r="AV648" i="2"/>
  <c r="AU648" i="2"/>
  <c r="AT648" i="2"/>
  <c r="AS648" i="2"/>
  <c r="AR648" i="2"/>
  <c r="AQ648" i="2"/>
  <c r="AO648" i="2"/>
  <c r="AN648" i="2"/>
  <c r="AM648" i="2"/>
  <c r="AL648" i="2"/>
  <c r="AK648" i="2"/>
  <c r="AJ648" i="2"/>
  <c r="AI648" i="2"/>
  <c r="AG648" i="2"/>
  <c r="AF648" i="2"/>
  <c r="AE648" i="2"/>
  <c r="AD648" i="2"/>
  <c r="AC648" i="2"/>
  <c r="AB648" i="2"/>
  <c r="AA648" i="2"/>
  <c r="W648" i="2"/>
  <c r="DO647" i="2"/>
  <c r="DI647" i="2"/>
  <c r="DC647" i="2"/>
  <c r="CW647" i="2"/>
  <c r="CQ647" i="2"/>
  <c r="CK647" i="2"/>
  <c r="CE647" i="2"/>
  <c r="CD647" i="2"/>
  <c r="CC647" i="2"/>
  <c r="CB647" i="2"/>
  <c r="CA647" i="2"/>
  <c r="BY647" i="2"/>
  <c r="BS647" i="2"/>
  <c r="BM647" i="2"/>
  <c r="BL647" i="2"/>
  <c r="BK647" i="2"/>
  <c r="BJ647" i="2"/>
  <c r="BI647" i="2"/>
  <c r="BH647" i="2"/>
  <c r="BG647" i="2"/>
  <c r="BE647" i="2"/>
  <c r="BD647" i="2"/>
  <c r="BC647" i="2"/>
  <c r="BB647" i="2"/>
  <c r="BA647" i="2"/>
  <c r="AZ647" i="2"/>
  <c r="AY647" i="2"/>
  <c r="AW647" i="2"/>
  <c r="AV647" i="2"/>
  <c r="AU647" i="2"/>
  <c r="AT647" i="2"/>
  <c r="AS647" i="2"/>
  <c r="AR647" i="2"/>
  <c r="AQ647" i="2"/>
  <c r="AO647" i="2"/>
  <c r="AN647" i="2"/>
  <c r="AM647" i="2"/>
  <c r="AL647" i="2"/>
  <c r="AK647" i="2"/>
  <c r="AJ647" i="2"/>
  <c r="AI647" i="2"/>
  <c r="AG647" i="2"/>
  <c r="W647" i="2"/>
  <c r="DO646" i="2"/>
  <c r="DI646" i="2"/>
  <c r="DC646" i="2"/>
  <c r="CW646" i="2"/>
  <c r="CQ646" i="2"/>
  <c r="CK646" i="2"/>
  <c r="CE646" i="2"/>
  <c r="CD646" i="2"/>
  <c r="CC646" i="2"/>
  <c r="CB646" i="2"/>
  <c r="CA646" i="2"/>
  <c r="BY646" i="2"/>
  <c r="BS646" i="2"/>
  <c r="BM646" i="2"/>
  <c r="BL646" i="2"/>
  <c r="BK646" i="2"/>
  <c r="BJ646" i="2"/>
  <c r="BI646" i="2"/>
  <c r="BH646" i="2"/>
  <c r="BG646" i="2"/>
  <c r="BE646" i="2"/>
  <c r="BD646" i="2"/>
  <c r="BC646" i="2"/>
  <c r="BB646" i="2"/>
  <c r="BA646" i="2"/>
  <c r="AZ646" i="2"/>
  <c r="AY646" i="2"/>
  <c r="AW646" i="2"/>
  <c r="AV646" i="2"/>
  <c r="AU646" i="2"/>
  <c r="AT646" i="2"/>
  <c r="AS646" i="2"/>
  <c r="AR646" i="2"/>
  <c r="AQ646" i="2"/>
  <c r="AO646" i="2"/>
  <c r="AN646" i="2"/>
  <c r="AM646" i="2"/>
  <c r="AL646" i="2"/>
  <c r="AK646" i="2"/>
  <c r="AJ646" i="2"/>
  <c r="AI646" i="2"/>
  <c r="AG646" i="2"/>
  <c r="W646" i="2"/>
  <c r="DO645" i="2"/>
  <c r="DN645" i="2"/>
  <c r="DM645" i="2"/>
  <c r="DL645" i="2"/>
  <c r="DK645" i="2"/>
  <c r="DI645" i="2"/>
  <c r="DH645" i="2"/>
  <c r="DG645" i="2"/>
  <c r="DF645" i="2"/>
  <c r="DE645" i="2"/>
  <c r="DC645" i="2"/>
  <c r="DB645" i="2"/>
  <c r="DA645" i="2"/>
  <c r="CZ645" i="2"/>
  <c r="CY645" i="2"/>
  <c r="CW645" i="2"/>
  <c r="CV645" i="2"/>
  <c r="CU645" i="2"/>
  <c r="CT645" i="2"/>
  <c r="CS645" i="2"/>
  <c r="CQ645" i="2"/>
  <c r="CP645" i="2"/>
  <c r="CO645" i="2"/>
  <c r="CN645" i="2"/>
  <c r="CM645" i="2"/>
  <c r="CK645" i="2"/>
  <c r="CJ645" i="2"/>
  <c r="CI645" i="2"/>
  <c r="CH645" i="2"/>
  <c r="CG645" i="2"/>
  <c r="CE645" i="2"/>
  <c r="CD645" i="2"/>
  <c r="CC645" i="2"/>
  <c r="CB645" i="2"/>
  <c r="CA645" i="2"/>
  <c r="BY645" i="2"/>
  <c r="BX645" i="2"/>
  <c r="BW645" i="2"/>
  <c r="BV645" i="2"/>
  <c r="BU645" i="2"/>
  <c r="BS645" i="2"/>
  <c r="BR645" i="2"/>
  <c r="BQ645" i="2"/>
  <c r="BP645" i="2"/>
  <c r="BO645" i="2"/>
  <c r="BM645" i="2"/>
  <c r="BL645" i="2"/>
  <c r="BK645" i="2"/>
  <c r="BJ645" i="2"/>
  <c r="BI645" i="2"/>
  <c r="BH645" i="2"/>
  <c r="BG645" i="2"/>
  <c r="BE645" i="2"/>
  <c r="BD645" i="2"/>
  <c r="BC645" i="2"/>
  <c r="BB645" i="2"/>
  <c r="BA645" i="2"/>
  <c r="AZ645" i="2"/>
  <c r="AY645" i="2"/>
  <c r="AW645" i="2"/>
  <c r="AV645" i="2"/>
  <c r="AU645" i="2"/>
  <c r="AT645" i="2"/>
  <c r="AS645" i="2"/>
  <c r="AR645" i="2"/>
  <c r="AQ645" i="2"/>
  <c r="AO645" i="2"/>
  <c r="AN645" i="2"/>
  <c r="AM645" i="2"/>
  <c r="AL645" i="2"/>
  <c r="AK645" i="2"/>
  <c r="AJ645" i="2"/>
  <c r="AI645" i="2"/>
  <c r="AG645" i="2"/>
  <c r="AF645" i="2"/>
  <c r="AE645" i="2"/>
  <c r="AD645" i="2"/>
  <c r="AC645" i="2"/>
  <c r="AB645" i="2"/>
  <c r="AA645" i="2"/>
  <c r="W645" i="2"/>
  <c r="DO644" i="2"/>
  <c r="DN644" i="2"/>
  <c r="DM644" i="2"/>
  <c r="DL644" i="2"/>
  <c r="DK644" i="2"/>
  <c r="DI644" i="2"/>
  <c r="DH644" i="2"/>
  <c r="DG644" i="2"/>
  <c r="DF644" i="2"/>
  <c r="DE644" i="2"/>
  <c r="DC644" i="2"/>
  <c r="DB644" i="2"/>
  <c r="DA644" i="2"/>
  <c r="CZ644" i="2"/>
  <c r="CY644" i="2"/>
  <c r="CW644" i="2"/>
  <c r="CV644" i="2"/>
  <c r="CU644" i="2"/>
  <c r="CT644" i="2"/>
  <c r="CS644" i="2"/>
  <c r="CQ644" i="2"/>
  <c r="CP644" i="2"/>
  <c r="CO644" i="2"/>
  <c r="CN644" i="2"/>
  <c r="CM644" i="2"/>
  <c r="CK644" i="2"/>
  <c r="CJ644" i="2"/>
  <c r="CI644" i="2"/>
  <c r="CH644" i="2"/>
  <c r="CG644" i="2"/>
  <c r="CE644" i="2"/>
  <c r="CD644" i="2"/>
  <c r="CC644" i="2"/>
  <c r="CB644" i="2"/>
  <c r="CA644" i="2"/>
  <c r="BY644" i="2"/>
  <c r="BX644" i="2"/>
  <c r="BW644" i="2"/>
  <c r="BV644" i="2"/>
  <c r="BU644" i="2"/>
  <c r="BS644" i="2"/>
  <c r="BR644" i="2"/>
  <c r="BQ644" i="2"/>
  <c r="BP644" i="2"/>
  <c r="BO644" i="2"/>
  <c r="BM644" i="2"/>
  <c r="BL644" i="2"/>
  <c r="BK644" i="2"/>
  <c r="BJ644" i="2"/>
  <c r="BI644" i="2"/>
  <c r="BH644" i="2"/>
  <c r="BG644" i="2"/>
  <c r="BE644" i="2"/>
  <c r="BD644" i="2"/>
  <c r="BC644" i="2"/>
  <c r="BB644" i="2"/>
  <c r="BA644" i="2"/>
  <c r="AZ644" i="2"/>
  <c r="AY644" i="2"/>
  <c r="AW644" i="2"/>
  <c r="AV644" i="2"/>
  <c r="AU644" i="2"/>
  <c r="AT644" i="2"/>
  <c r="AS644" i="2"/>
  <c r="AR644" i="2"/>
  <c r="AQ644" i="2"/>
  <c r="AO644" i="2"/>
  <c r="AN644" i="2"/>
  <c r="AM644" i="2"/>
  <c r="AL644" i="2"/>
  <c r="AK644" i="2"/>
  <c r="AJ644" i="2"/>
  <c r="AI644" i="2"/>
  <c r="AG644" i="2"/>
  <c r="AF644" i="2"/>
  <c r="AE644" i="2"/>
  <c r="AD644" i="2"/>
  <c r="AC644" i="2"/>
  <c r="AB644" i="2"/>
  <c r="AA644" i="2"/>
  <c r="W644" i="2"/>
  <c r="DO643" i="2"/>
  <c r="DI643" i="2"/>
  <c r="DC643" i="2"/>
  <c r="CW643" i="2"/>
  <c r="CQ643" i="2"/>
  <c r="CK643" i="2"/>
  <c r="CE643" i="2"/>
  <c r="CD643" i="2"/>
  <c r="CC643" i="2"/>
  <c r="CB643" i="2"/>
  <c r="CA643" i="2"/>
  <c r="BY643" i="2"/>
  <c r="BS643" i="2"/>
  <c r="BM643" i="2"/>
  <c r="BL643" i="2"/>
  <c r="BK643" i="2"/>
  <c r="BJ643" i="2"/>
  <c r="BI643" i="2"/>
  <c r="BH643" i="2"/>
  <c r="BG643" i="2"/>
  <c r="BE643" i="2"/>
  <c r="BD643" i="2"/>
  <c r="BC643" i="2"/>
  <c r="BB643" i="2"/>
  <c r="BA643" i="2"/>
  <c r="AZ643" i="2"/>
  <c r="AY643" i="2"/>
  <c r="AW643" i="2"/>
  <c r="AV643" i="2"/>
  <c r="AU643" i="2"/>
  <c r="AT643" i="2"/>
  <c r="AS643" i="2"/>
  <c r="AR643" i="2"/>
  <c r="AQ643" i="2"/>
  <c r="AO643" i="2"/>
  <c r="AN643" i="2"/>
  <c r="AM643" i="2"/>
  <c r="AL643" i="2"/>
  <c r="AK643" i="2"/>
  <c r="AJ643" i="2"/>
  <c r="AI643" i="2"/>
  <c r="AG643" i="2"/>
  <c r="W643" i="2"/>
  <c r="DO642" i="2"/>
  <c r="DI642" i="2"/>
  <c r="DC642" i="2"/>
  <c r="CW642" i="2"/>
  <c r="CQ642" i="2"/>
  <c r="CK642" i="2"/>
  <c r="CE642" i="2"/>
  <c r="CD642" i="2"/>
  <c r="CC642" i="2"/>
  <c r="CB642" i="2"/>
  <c r="CA642" i="2"/>
  <c r="BY642" i="2"/>
  <c r="BS642" i="2"/>
  <c r="BM642" i="2"/>
  <c r="BL642" i="2"/>
  <c r="BK642" i="2"/>
  <c r="BJ642" i="2"/>
  <c r="BI642" i="2"/>
  <c r="BH642" i="2"/>
  <c r="BG642" i="2"/>
  <c r="BE642" i="2"/>
  <c r="BD642" i="2"/>
  <c r="BC642" i="2"/>
  <c r="BB642" i="2"/>
  <c r="BA642" i="2"/>
  <c r="AZ642" i="2"/>
  <c r="AY642" i="2"/>
  <c r="AW642" i="2"/>
  <c r="AV642" i="2"/>
  <c r="AU642" i="2"/>
  <c r="AT642" i="2"/>
  <c r="AS642" i="2"/>
  <c r="AR642" i="2"/>
  <c r="AQ642" i="2"/>
  <c r="AO642" i="2"/>
  <c r="AN642" i="2"/>
  <c r="AM642" i="2"/>
  <c r="AL642" i="2"/>
  <c r="AK642" i="2"/>
  <c r="AJ642" i="2"/>
  <c r="AI642" i="2"/>
  <c r="AG642" i="2"/>
  <c r="W642" i="2"/>
  <c r="DO641" i="2"/>
  <c r="DN641" i="2"/>
  <c r="DM641" i="2"/>
  <c r="DL641" i="2"/>
  <c r="DK641" i="2"/>
  <c r="DI641" i="2"/>
  <c r="DH641" i="2"/>
  <c r="DG641" i="2"/>
  <c r="DF641" i="2"/>
  <c r="DE641" i="2"/>
  <c r="DC641" i="2"/>
  <c r="DB641" i="2"/>
  <c r="DA641" i="2"/>
  <c r="CZ641" i="2"/>
  <c r="CY641" i="2"/>
  <c r="CW641" i="2"/>
  <c r="CV641" i="2"/>
  <c r="CU641" i="2"/>
  <c r="CT641" i="2"/>
  <c r="CS641" i="2"/>
  <c r="CQ641" i="2"/>
  <c r="CP641" i="2"/>
  <c r="CO641" i="2"/>
  <c r="CN641" i="2"/>
  <c r="CM641" i="2"/>
  <c r="CK641" i="2"/>
  <c r="CJ641" i="2"/>
  <c r="CI641" i="2"/>
  <c r="CH641" i="2"/>
  <c r="CG641" i="2"/>
  <c r="CE641" i="2"/>
  <c r="CD641" i="2"/>
  <c r="CC641" i="2"/>
  <c r="CB641" i="2"/>
  <c r="CA641" i="2"/>
  <c r="BY641" i="2"/>
  <c r="BX641" i="2"/>
  <c r="BW641" i="2"/>
  <c r="BV641" i="2"/>
  <c r="BU641" i="2"/>
  <c r="BS641" i="2"/>
  <c r="BR641" i="2"/>
  <c r="BQ641" i="2"/>
  <c r="BP641" i="2"/>
  <c r="BO641" i="2"/>
  <c r="BM641" i="2"/>
  <c r="BL641" i="2"/>
  <c r="BK641" i="2"/>
  <c r="BJ641" i="2"/>
  <c r="BI641" i="2"/>
  <c r="BH641" i="2"/>
  <c r="BG641" i="2"/>
  <c r="BE641" i="2"/>
  <c r="BD641" i="2"/>
  <c r="BC641" i="2"/>
  <c r="BB641" i="2"/>
  <c r="BA641" i="2"/>
  <c r="AZ641" i="2"/>
  <c r="AY641" i="2"/>
  <c r="AW641" i="2"/>
  <c r="AV641" i="2"/>
  <c r="AU641" i="2"/>
  <c r="AT641" i="2"/>
  <c r="AS641" i="2"/>
  <c r="AR641" i="2"/>
  <c r="AQ641" i="2"/>
  <c r="AO641" i="2"/>
  <c r="AN641" i="2"/>
  <c r="AM641" i="2"/>
  <c r="AL641" i="2"/>
  <c r="AK641" i="2"/>
  <c r="AJ641" i="2"/>
  <c r="AI641" i="2"/>
  <c r="AG641" i="2"/>
  <c r="AF641" i="2"/>
  <c r="AE641" i="2"/>
  <c r="AD641" i="2"/>
  <c r="AC641" i="2"/>
  <c r="AB641" i="2"/>
  <c r="AA641" i="2"/>
  <c r="W641" i="2"/>
  <c r="DO640" i="2"/>
  <c r="DN640" i="2"/>
  <c r="DM640" i="2"/>
  <c r="DL640" i="2"/>
  <c r="DK640" i="2"/>
  <c r="DI640" i="2"/>
  <c r="DH640" i="2"/>
  <c r="DG640" i="2"/>
  <c r="DF640" i="2"/>
  <c r="DE640" i="2"/>
  <c r="DC640" i="2"/>
  <c r="DB640" i="2"/>
  <c r="DA640" i="2"/>
  <c r="CZ640" i="2"/>
  <c r="CY640" i="2"/>
  <c r="CW640" i="2"/>
  <c r="CV640" i="2"/>
  <c r="CU640" i="2"/>
  <c r="CT640" i="2"/>
  <c r="CS640" i="2"/>
  <c r="CQ640" i="2"/>
  <c r="CP640" i="2"/>
  <c r="CO640" i="2"/>
  <c r="CN640" i="2"/>
  <c r="CM640" i="2"/>
  <c r="CK640" i="2"/>
  <c r="CJ640" i="2"/>
  <c r="CI640" i="2"/>
  <c r="CH640" i="2"/>
  <c r="CG640" i="2"/>
  <c r="CE640" i="2"/>
  <c r="CD640" i="2"/>
  <c r="CC640" i="2"/>
  <c r="CB640" i="2"/>
  <c r="CA640" i="2"/>
  <c r="BY640" i="2"/>
  <c r="BX640" i="2"/>
  <c r="BW640" i="2"/>
  <c r="BV640" i="2"/>
  <c r="BU640" i="2"/>
  <c r="BS640" i="2"/>
  <c r="BR640" i="2"/>
  <c r="BQ640" i="2"/>
  <c r="BP640" i="2"/>
  <c r="BO640" i="2"/>
  <c r="BM640" i="2"/>
  <c r="BL640" i="2"/>
  <c r="BK640" i="2"/>
  <c r="BJ640" i="2"/>
  <c r="BI640" i="2"/>
  <c r="BH640" i="2"/>
  <c r="BG640" i="2"/>
  <c r="BE640" i="2"/>
  <c r="BD640" i="2"/>
  <c r="BC640" i="2"/>
  <c r="BB640" i="2"/>
  <c r="BA640" i="2"/>
  <c r="AZ640" i="2"/>
  <c r="AY640" i="2"/>
  <c r="AW640" i="2"/>
  <c r="AV640" i="2"/>
  <c r="AU640" i="2"/>
  <c r="AT640" i="2"/>
  <c r="AS640" i="2"/>
  <c r="AR640" i="2"/>
  <c r="AQ640" i="2"/>
  <c r="AO640" i="2"/>
  <c r="AN640" i="2"/>
  <c r="AM640" i="2"/>
  <c r="AL640" i="2"/>
  <c r="AK640" i="2"/>
  <c r="AJ640" i="2"/>
  <c r="AI640" i="2"/>
  <c r="AG640" i="2"/>
  <c r="AF640" i="2"/>
  <c r="AE640" i="2"/>
  <c r="AD640" i="2"/>
  <c r="AC640" i="2"/>
  <c r="AB640" i="2"/>
  <c r="AA640" i="2"/>
  <c r="W640" i="2"/>
  <c r="DO639" i="2"/>
  <c r="DI639" i="2"/>
  <c r="DC639" i="2"/>
  <c r="CW639" i="2"/>
  <c r="CQ639" i="2"/>
  <c r="CK639" i="2"/>
  <c r="CE639" i="2"/>
  <c r="CD639" i="2"/>
  <c r="CC639" i="2"/>
  <c r="CB639" i="2"/>
  <c r="CA639" i="2"/>
  <c r="BY639" i="2"/>
  <c r="BS639" i="2"/>
  <c r="BM639" i="2"/>
  <c r="BL639" i="2"/>
  <c r="BK639" i="2"/>
  <c r="BJ639" i="2"/>
  <c r="BI639" i="2"/>
  <c r="BH639" i="2"/>
  <c r="BG639" i="2"/>
  <c r="BE639" i="2"/>
  <c r="BD639" i="2"/>
  <c r="BC639" i="2"/>
  <c r="BB639" i="2"/>
  <c r="BA639" i="2"/>
  <c r="AZ639" i="2"/>
  <c r="AY639" i="2"/>
  <c r="AW639" i="2"/>
  <c r="AV639" i="2"/>
  <c r="AU639" i="2"/>
  <c r="AT639" i="2"/>
  <c r="AS639" i="2"/>
  <c r="AR639" i="2"/>
  <c r="AQ639" i="2"/>
  <c r="AO639" i="2"/>
  <c r="AN639" i="2"/>
  <c r="AM639" i="2"/>
  <c r="AL639" i="2"/>
  <c r="AK639" i="2"/>
  <c r="AJ639" i="2"/>
  <c r="AI639" i="2"/>
  <c r="AG639" i="2"/>
  <c r="W639" i="2"/>
  <c r="DO638" i="2"/>
  <c r="DI638" i="2"/>
  <c r="DC638" i="2"/>
  <c r="CW638" i="2"/>
  <c r="CQ638" i="2"/>
  <c r="CK638" i="2"/>
  <c r="CE638" i="2"/>
  <c r="CD638" i="2"/>
  <c r="CC638" i="2"/>
  <c r="CB638" i="2"/>
  <c r="CA638" i="2"/>
  <c r="BY638" i="2"/>
  <c r="BS638" i="2"/>
  <c r="BM638" i="2"/>
  <c r="BL638" i="2"/>
  <c r="BK638" i="2"/>
  <c r="BJ638" i="2"/>
  <c r="BI638" i="2"/>
  <c r="BH638" i="2"/>
  <c r="BG638" i="2"/>
  <c r="BE638" i="2"/>
  <c r="BD638" i="2"/>
  <c r="BC638" i="2"/>
  <c r="BB638" i="2"/>
  <c r="BA638" i="2"/>
  <c r="AZ638" i="2"/>
  <c r="AY638" i="2"/>
  <c r="AW638" i="2"/>
  <c r="AV638" i="2"/>
  <c r="AU638" i="2"/>
  <c r="AT638" i="2"/>
  <c r="AS638" i="2"/>
  <c r="AR638" i="2"/>
  <c r="AQ638" i="2"/>
  <c r="AO638" i="2"/>
  <c r="AN638" i="2"/>
  <c r="AM638" i="2"/>
  <c r="AL638" i="2"/>
  <c r="AK638" i="2"/>
  <c r="AJ638" i="2"/>
  <c r="AI638" i="2"/>
  <c r="AG638" i="2"/>
  <c r="W638" i="2"/>
  <c r="DO637" i="2"/>
  <c r="DN637" i="2"/>
  <c r="DM637" i="2"/>
  <c r="DL637" i="2"/>
  <c r="DK637" i="2"/>
  <c r="DI637" i="2"/>
  <c r="DH637" i="2"/>
  <c r="DG637" i="2"/>
  <c r="DF637" i="2"/>
  <c r="DE637" i="2"/>
  <c r="DC637" i="2"/>
  <c r="DB637" i="2"/>
  <c r="DA637" i="2"/>
  <c r="CZ637" i="2"/>
  <c r="CY637" i="2"/>
  <c r="CW637" i="2"/>
  <c r="CV637" i="2"/>
  <c r="CU637" i="2"/>
  <c r="CT637" i="2"/>
  <c r="CS637" i="2"/>
  <c r="CQ637" i="2"/>
  <c r="CP637" i="2"/>
  <c r="CO637" i="2"/>
  <c r="CN637" i="2"/>
  <c r="CM637" i="2"/>
  <c r="CK637" i="2"/>
  <c r="CJ637" i="2"/>
  <c r="CI637" i="2"/>
  <c r="CH637" i="2"/>
  <c r="CG637" i="2"/>
  <c r="CE637" i="2"/>
  <c r="CD637" i="2"/>
  <c r="CC637" i="2"/>
  <c r="CB637" i="2"/>
  <c r="CA637" i="2"/>
  <c r="BY637" i="2"/>
  <c r="BX637" i="2"/>
  <c r="BW637" i="2"/>
  <c r="BV637" i="2"/>
  <c r="BU637" i="2"/>
  <c r="BS637" i="2"/>
  <c r="BR637" i="2"/>
  <c r="BQ637" i="2"/>
  <c r="BP637" i="2"/>
  <c r="BO637" i="2"/>
  <c r="BM637" i="2"/>
  <c r="BL637" i="2"/>
  <c r="BK637" i="2"/>
  <c r="BJ637" i="2"/>
  <c r="BI637" i="2"/>
  <c r="BH637" i="2"/>
  <c r="BG637" i="2"/>
  <c r="BE637" i="2"/>
  <c r="BD637" i="2"/>
  <c r="BC637" i="2"/>
  <c r="BB637" i="2"/>
  <c r="BA637" i="2"/>
  <c r="AZ637" i="2"/>
  <c r="AY637" i="2"/>
  <c r="AW637" i="2"/>
  <c r="AV637" i="2"/>
  <c r="AU637" i="2"/>
  <c r="AT637" i="2"/>
  <c r="AS637" i="2"/>
  <c r="AR637" i="2"/>
  <c r="AQ637" i="2"/>
  <c r="AO637" i="2"/>
  <c r="AN637" i="2"/>
  <c r="AM637" i="2"/>
  <c r="AL637" i="2"/>
  <c r="AK637" i="2"/>
  <c r="AJ637" i="2"/>
  <c r="AI637" i="2"/>
  <c r="AG637" i="2"/>
  <c r="AF637" i="2"/>
  <c r="AE637" i="2"/>
  <c r="AD637" i="2"/>
  <c r="AC637" i="2"/>
  <c r="AB637" i="2"/>
  <c r="AA637" i="2"/>
  <c r="W637" i="2"/>
  <c r="DO636" i="2"/>
  <c r="DN636" i="2"/>
  <c r="DM636" i="2"/>
  <c r="DL636" i="2"/>
  <c r="DK636" i="2"/>
  <c r="DI636" i="2"/>
  <c r="DH636" i="2"/>
  <c r="DG636" i="2"/>
  <c r="DF636" i="2"/>
  <c r="DE636" i="2"/>
  <c r="DC636" i="2"/>
  <c r="DB636" i="2"/>
  <c r="DA636" i="2"/>
  <c r="CZ636" i="2"/>
  <c r="CY636" i="2"/>
  <c r="CW636" i="2"/>
  <c r="CV636" i="2"/>
  <c r="CU636" i="2"/>
  <c r="CT636" i="2"/>
  <c r="CS636" i="2"/>
  <c r="CQ636" i="2"/>
  <c r="CP636" i="2"/>
  <c r="CO636" i="2"/>
  <c r="CN636" i="2"/>
  <c r="CM636" i="2"/>
  <c r="CK636" i="2"/>
  <c r="CJ636" i="2"/>
  <c r="CI636" i="2"/>
  <c r="CH636" i="2"/>
  <c r="CG636" i="2"/>
  <c r="CE636" i="2"/>
  <c r="CD636" i="2"/>
  <c r="CC636" i="2"/>
  <c r="CB636" i="2"/>
  <c r="CA636" i="2"/>
  <c r="BY636" i="2"/>
  <c r="BX636" i="2"/>
  <c r="BW636" i="2"/>
  <c r="BV636" i="2"/>
  <c r="BU636" i="2"/>
  <c r="BS636" i="2"/>
  <c r="BR636" i="2"/>
  <c r="BQ636" i="2"/>
  <c r="BP636" i="2"/>
  <c r="BO636" i="2"/>
  <c r="BM636" i="2"/>
  <c r="BL636" i="2"/>
  <c r="BK636" i="2"/>
  <c r="BJ636" i="2"/>
  <c r="BI636" i="2"/>
  <c r="BH636" i="2"/>
  <c r="BG636" i="2"/>
  <c r="BE636" i="2"/>
  <c r="BD636" i="2"/>
  <c r="BC636" i="2"/>
  <c r="BB636" i="2"/>
  <c r="BA636" i="2"/>
  <c r="AZ636" i="2"/>
  <c r="AY636" i="2"/>
  <c r="AW636" i="2"/>
  <c r="AV636" i="2"/>
  <c r="AU636" i="2"/>
  <c r="AT636" i="2"/>
  <c r="AS636" i="2"/>
  <c r="AR636" i="2"/>
  <c r="AQ636" i="2"/>
  <c r="AO636" i="2"/>
  <c r="AN636" i="2"/>
  <c r="AM636" i="2"/>
  <c r="AL636" i="2"/>
  <c r="AK636" i="2"/>
  <c r="AJ636" i="2"/>
  <c r="AI636" i="2"/>
  <c r="AG636" i="2"/>
  <c r="AF636" i="2"/>
  <c r="AE636" i="2"/>
  <c r="AD636" i="2"/>
  <c r="AC636" i="2"/>
  <c r="AB636" i="2"/>
  <c r="AA636" i="2"/>
  <c r="W636" i="2"/>
  <c r="DO635" i="2"/>
  <c r="DI635" i="2"/>
  <c r="DC635" i="2"/>
  <c r="CW635" i="2"/>
  <c r="CQ635" i="2"/>
  <c r="CK635" i="2"/>
  <c r="CE635" i="2"/>
  <c r="CD635" i="2"/>
  <c r="CC635" i="2"/>
  <c r="CB635" i="2"/>
  <c r="CA635" i="2"/>
  <c r="BY635" i="2"/>
  <c r="BS635" i="2"/>
  <c r="BM635" i="2"/>
  <c r="BL635" i="2"/>
  <c r="BK635" i="2"/>
  <c r="BJ635" i="2"/>
  <c r="BI635" i="2"/>
  <c r="BH635" i="2"/>
  <c r="BG635" i="2"/>
  <c r="BE635" i="2"/>
  <c r="BD635" i="2"/>
  <c r="BC635" i="2"/>
  <c r="BB635" i="2"/>
  <c r="BA635" i="2"/>
  <c r="AZ635" i="2"/>
  <c r="AY635" i="2"/>
  <c r="AW635" i="2"/>
  <c r="AV635" i="2"/>
  <c r="AU635" i="2"/>
  <c r="AT635" i="2"/>
  <c r="AS635" i="2"/>
  <c r="AR635" i="2"/>
  <c r="AQ635" i="2"/>
  <c r="AO635" i="2"/>
  <c r="AN635" i="2"/>
  <c r="AM635" i="2"/>
  <c r="AL635" i="2"/>
  <c r="AK635" i="2"/>
  <c r="AJ635" i="2"/>
  <c r="AI635" i="2"/>
  <c r="AG635" i="2"/>
  <c r="W635" i="2"/>
  <c r="DO634" i="2"/>
  <c r="DI634" i="2"/>
  <c r="DC634" i="2"/>
  <c r="CW634" i="2"/>
  <c r="CQ634" i="2"/>
  <c r="CK634" i="2"/>
  <c r="CE634" i="2"/>
  <c r="CD634" i="2"/>
  <c r="CC634" i="2"/>
  <c r="CB634" i="2"/>
  <c r="CA634" i="2"/>
  <c r="BY634" i="2"/>
  <c r="BS634" i="2"/>
  <c r="BM634" i="2"/>
  <c r="BL634" i="2"/>
  <c r="BK634" i="2"/>
  <c r="BJ634" i="2"/>
  <c r="BI634" i="2"/>
  <c r="BH634" i="2"/>
  <c r="BG634" i="2"/>
  <c r="BE634" i="2"/>
  <c r="BD634" i="2"/>
  <c r="BC634" i="2"/>
  <c r="BB634" i="2"/>
  <c r="BA634" i="2"/>
  <c r="AZ634" i="2"/>
  <c r="AY634" i="2"/>
  <c r="AW634" i="2"/>
  <c r="AV634" i="2"/>
  <c r="AU634" i="2"/>
  <c r="AT634" i="2"/>
  <c r="AS634" i="2"/>
  <c r="AR634" i="2"/>
  <c r="AQ634" i="2"/>
  <c r="AO634" i="2"/>
  <c r="AN634" i="2"/>
  <c r="AM634" i="2"/>
  <c r="AL634" i="2"/>
  <c r="AK634" i="2"/>
  <c r="AJ634" i="2"/>
  <c r="AI634" i="2"/>
  <c r="AG634" i="2"/>
  <c r="W634" i="2"/>
  <c r="DO633" i="2"/>
  <c r="DN633" i="2"/>
  <c r="DM633" i="2"/>
  <c r="DL633" i="2"/>
  <c r="DK633" i="2"/>
  <c r="DI633" i="2"/>
  <c r="DH633" i="2"/>
  <c r="DG633" i="2"/>
  <c r="DF633" i="2"/>
  <c r="DE633" i="2"/>
  <c r="DC633" i="2"/>
  <c r="DB633" i="2"/>
  <c r="DA633" i="2"/>
  <c r="CZ633" i="2"/>
  <c r="CY633" i="2"/>
  <c r="CW633" i="2"/>
  <c r="CV633" i="2"/>
  <c r="CU633" i="2"/>
  <c r="CT633" i="2"/>
  <c r="CS633" i="2"/>
  <c r="CQ633" i="2"/>
  <c r="CP633" i="2"/>
  <c r="CO633" i="2"/>
  <c r="CN633" i="2"/>
  <c r="CM633" i="2"/>
  <c r="CK633" i="2"/>
  <c r="CJ633" i="2"/>
  <c r="CI633" i="2"/>
  <c r="CH633" i="2"/>
  <c r="CG633" i="2"/>
  <c r="CE633" i="2"/>
  <c r="CD633" i="2"/>
  <c r="CC633" i="2"/>
  <c r="CB633" i="2"/>
  <c r="CA633" i="2"/>
  <c r="BY633" i="2"/>
  <c r="BX633" i="2"/>
  <c r="BW633" i="2"/>
  <c r="BV633" i="2"/>
  <c r="BU633" i="2"/>
  <c r="BS633" i="2"/>
  <c r="BR633" i="2"/>
  <c r="BQ633" i="2"/>
  <c r="BP633" i="2"/>
  <c r="BO633" i="2"/>
  <c r="BM633" i="2"/>
  <c r="BL633" i="2"/>
  <c r="BK633" i="2"/>
  <c r="BJ633" i="2"/>
  <c r="BI633" i="2"/>
  <c r="BH633" i="2"/>
  <c r="BG633" i="2"/>
  <c r="BE633" i="2"/>
  <c r="BD633" i="2"/>
  <c r="BC633" i="2"/>
  <c r="BB633" i="2"/>
  <c r="BA633" i="2"/>
  <c r="AZ633" i="2"/>
  <c r="AY633" i="2"/>
  <c r="AW633" i="2"/>
  <c r="AV633" i="2"/>
  <c r="AU633" i="2"/>
  <c r="AT633" i="2"/>
  <c r="AS633" i="2"/>
  <c r="AR633" i="2"/>
  <c r="AQ633" i="2"/>
  <c r="AO633" i="2"/>
  <c r="AN633" i="2"/>
  <c r="AM633" i="2"/>
  <c r="AL633" i="2"/>
  <c r="AK633" i="2"/>
  <c r="AJ633" i="2"/>
  <c r="AI633" i="2"/>
  <c r="AG633" i="2"/>
  <c r="AF633" i="2"/>
  <c r="AE633" i="2"/>
  <c r="AD633" i="2"/>
  <c r="AC633" i="2"/>
  <c r="AB633" i="2"/>
  <c r="AA633" i="2"/>
  <c r="W633" i="2"/>
  <c r="DO632" i="2"/>
  <c r="DN632" i="2"/>
  <c r="DM632" i="2"/>
  <c r="DL632" i="2"/>
  <c r="DK632" i="2"/>
  <c r="DI632" i="2"/>
  <c r="DH632" i="2"/>
  <c r="DG632" i="2"/>
  <c r="DF632" i="2"/>
  <c r="DE632" i="2"/>
  <c r="DC632" i="2"/>
  <c r="DB632" i="2"/>
  <c r="DA632" i="2"/>
  <c r="CZ632" i="2"/>
  <c r="CY632" i="2"/>
  <c r="CW632" i="2"/>
  <c r="CV632" i="2"/>
  <c r="CU632" i="2"/>
  <c r="CT632" i="2"/>
  <c r="CS632" i="2"/>
  <c r="CQ632" i="2"/>
  <c r="CP632" i="2"/>
  <c r="CO632" i="2"/>
  <c r="CN632" i="2"/>
  <c r="CM632" i="2"/>
  <c r="CK632" i="2"/>
  <c r="CJ632" i="2"/>
  <c r="CI632" i="2"/>
  <c r="CH632" i="2"/>
  <c r="CG632" i="2"/>
  <c r="CE632" i="2"/>
  <c r="CD632" i="2"/>
  <c r="CC632" i="2"/>
  <c r="CB632" i="2"/>
  <c r="CA632" i="2"/>
  <c r="BY632" i="2"/>
  <c r="BX632" i="2"/>
  <c r="BW632" i="2"/>
  <c r="BV632" i="2"/>
  <c r="BU632" i="2"/>
  <c r="BS632" i="2"/>
  <c r="BR632" i="2"/>
  <c r="BQ632" i="2"/>
  <c r="BP632" i="2"/>
  <c r="BO632" i="2"/>
  <c r="BM632" i="2"/>
  <c r="BL632" i="2"/>
  <c r="BK632" i="2"/>
  <c r="BJ632" i="2"/>
  <c r="BI632" i="2"/>
  <c r="BH632" i="2"/>
  <c r="BG632" i="2"/>
  <c r="BE632" i="2"/>
  <c r="BD632" i="2"/>
  <c r="BC632" i="2"/>
  <c r="BB632" i="2"/>
  <c r="BA632" i="2"/>
  <c r="AZ632" i="2"/>
  <c r="AY632" i="2"/>
  <c r="AW632" i="2"/>
  <c r="AV632" i="2"/>
  <c r="AU632" i="2"/>
  <c r="AT632" i="2"/>
  <c r="AS632" i="2"/>
  <c r="AR632" i="2"/>
  <c r="AQ632" i="2"/>
  <c r="AO632" i="2"/>
  <c r="AN632" i="2"/>
  <c r="AM632" i="2"/>
  <c r="AL632" i="2"/>
  <c r="AK632" i="2"/>
  <c r="AJ632" i="2"/>
  <c r="AI632" i="2"/>
  <c r="AG632" i="2"/>
  <c r="AF632" i="2"/>
  <c r="AE632" i="2"/>
  <c r="AD632" i="2"/>
  <c r="AC632" i="2"/>
  <c r="AB632" i="2"/>
  <c r="AA632" i="2"/>
  <c r="W632" i="2"/>
  <c r="DO631" i="2"/>
  <c r="DI631" i="2"/>
  <c r="DC631" i="2"/>
  <c r="CW631" i="2"/>
  <c r="CQ631" i="2"/>
  <c r="CK631" i="2"/>
  <c r="CE631" i="2"/>
  <c r="CD631" i="2"/>
  <c r="CC631" i="2"/>
  <c r="CB631" i="2"/>
  <c r="CA631" i="2"/>
  <c r="BY631" i="2"/>
  <c r="BS631" i="2"/>
  <c r="BM631" i="2"/>
  <c r="BL631" i="2"/>
  <c r="BK631" i="2"/>
  <c r="BJ631" i="2"/>
  <c r="BI631" i="2"/>
  <c r="BH631" i="2"/>
  <c r="BG631" i="2"/>
  <c r="BE631" i="2"/>
  <c r="BD631" i="2"/>
  <c r="BC631" i="2"/>
  <c r="BB631" i="2"/>
  <c r="BA631" i="2"/>
  <c r="AZ631" i="2"/>
  <c r="AY631" i="2"/>
  <c r="AW631" i="2"/>
  <c r="AV631" i="2"/>
  <c r="AU631" i="2"/>
  <c r="AT631" i="2"/>
  <c r="AS631" i="2"/>
  <c r="AR631" i="2"/>
  <c r="AQ631" i="2"/>
  <c r="AO631" i="2"/>
  <c r="AN631" i="2"/>
  <c r="AM631" i="2"/>
  <c r="AL631" i="2"/>
  <c r="AK631" i="2"/>
  <c r="AJ631" i="2"/>
  <c r="AI631" i="2"/>
  <c r="AG631" i="2"/>
  <c r="W631" i="2"/>
  <c r="DO630" i="2"/>
  <c r="DI630" i="2"/>
  <c r="DC630" i="2"/>
  <c r="CW630" i="2"/>
  <c r="CQ630" i="2"/>
  <c r="CK630" i="2"/>
  <c r="CE630" i="2"/>
  <c r="CD630" i="2"/>
  <c r="CC630" i="2"/>
  <c r="CB630" i="2"/>
  <c r="CA630" i="2"/>
  <c r="BY630" i="2"/>
  <c r="BS630" i="2"/>
  <c r="BM630" i="2"/>
  <c r="BL630" i="2"/>
  <c r="BK630" i="2"/>
  <c r="BJ630" i="2"/>
  <c r="BI630" i="2"/>
  <c r="BH630" i="2"/>
  <c r="BG630" i="2"/>
  <c r="BE630" i="2"/>
  <c r="BD630" i="2"/>
  <c r="BC630" i="2"/>
  <c r="BB630" i="2"/>
  <c r="BA630" i="2"/>
  <c r="AZ630" i="2"/>
  <c r="AY630" i="2"/>
  <c r="AW630" i="2"/>
  <c r="AV630" i="2"/>
  <c r="AU630" i="2"/>
  <c r="AT630" i="2"/>
  <c r="AS630" i="2"/>
  <c r="AR630" i="2"/>
  <c r="AQ630" i="2"/>
  <c r="AO630" i="2"/>
  <c r="AN630" i="2"/>
  <c r="AM630" i="2"/>
  <c r="AL630" i="2"/>
  <c r="AK630" i="2"/>
  <c r="AJ630" i="2"/>
  <c r="AI630" i="2"/>
  <c r="AG630" i="2"/>
  <c r="W630" i="2"/>
  <c r="DO629" i="2"/>
  <c r="DN629" i="2"/>
  <c r="DM629" i="2"/>
  <c r="DL629" i="2"/>
  <c r="DK629" i="2"/>
  <c r="DI629" i="2"/>
  <c r="DH629" i="2"/>
  <c r="DG629" i="2"/>
  <c r="DF629" i="2"/>
  <c r="DE629" i="2"/>
  <c r="DC629" i="2"/>
  <c r="DB629" i="2"/>
  <c r="DA629" i="2"/>
  <c r="CZ629" i="2"/>
  <c r="CY629" i="2"/>
  <c r="CW629" i="2"/>
  <c r="CV629" i="2"/>
  <c r="CU629" i="2"/>
  <c r="CT629" i="2"/>
  <c r="CS629" i="2"/>
  <c r="CQ629" i="2"/>
  <c r="CP629" i="2"/>
  <c r="CO629" i="2"/>
  <c r="CN629" i="2"/>
  <c r="CM629" i="2"/>
  <c r="CK629" i="2"/>
  <c r="CJ629" i="2"/>
  <c r="CI629" i="2"/>
  <c r="CH629" i="2"/>
  <c r="CG629" i="2"/>
  <c r="CE629" i="2"/>
  <c r="CD629" i="2"/>
  <c r="CC629" i="2"/>
  <c r="CB629" i="2"/>
  <c r="CA629" i="2"/>
  <c r="BY629" i="2"/>
  <c r="BX629" i="2"/>
  <c r="BW629" i="2"/>
  <c r="BV629" i="2"/>
  <c r="BU629" i="2"/>
  <c r="BS629" i="2"/>
  <c r="BR629" i="2"/>
  <c r="BQ629" i="2"/>
  <c r="BP629" i="2"/>
  <c r="BO629" i="2"/>
  <c r="BM629" i="2"/>
  <c r="BL629" i="2"/>
  <c r="BK629" i="2"/>
  <c r="BJ629" i="2"/>
  <c r="BI629" i="2"/>
  <c r="BH629" i="2"/>
  <c r="BG629" i="2"/>
  <c r="BE629" i="2"/>
  <c r="BD629" i="2"/>
  <c r="BC629" i="2"/>
  <c r="BB629" i="2"/>
  <c r="BA629" i="2"/>
  <c r="AZ629" i="2"/>
  <c r="AY629" i="2"/>
  <c r="AW629" i="2"/>
  <c r="AV629" i="2"/>
  <c r="AU629" i="2"/>
  <c r="AT629" i="2"/>
  <c r="AS629" i="2"/>
  <c r="AR629" i="2"/>
  <c r="AQ629" i="2"/>
  <c r="AO629" i="2"/>
  <c r="AN629" i="2"/>
  <c r="AM629" i="2"/>
  <c r="AL629" i="2"/>
  <c r="AK629" i="2"/>
  <c r="AJ629" i="2"/>
  <c r="AI629" i="2"/>
  <c r="AG629" i="2"/>
  <c r="AF629" i="2"/>
  <c r="AE629" i="2"/>
  <c r="AD629" i="2"/>
  <c r="AC629" i="2"/>
  <c r="AB629" i="2"/>
  <c r="AA629" i="2"/>
  <c r="W629" i="2"/>
  <c r="DO628" i="2"/>
  <c r="DN628" i="2"/>
  <c r="DM628" i="2"/>
  <c r="DL628" i="2"/>
  <c r="DK628" i="2"/>
  <c r="DI628" i="2"/>
  <c r="DH628" i="2"/>
  <c r="DG628" i="2"/>
  <c r="DF628" i="2"/>
  <c r="DE628" i="2"/>
  <c r="DC628" i="2"/>
  <c r="DB628" i="2"/>
  <c r="DA628" i="2"/>
  <c r="CZ628" i="2"/>
  <c r="CY628" i="2"/>
  <c r="CW628" i="2"/>
  <c r="CV628" i="2"/>
  <c r="CU628" i="2"/>
  <c r="CT628" i="2"/>
  <c r="CS628" i="2"/>
  <c r="CQ628" i="2"/>
  <c r="CP628" i="2"/>
  <c r="CO628" i="2"/>
  <c r="CN628" i="2"/>
  <c r="CM628" i="2"/>
  <c r="CK628" i="2"/>
  <c r="CJ628" i="2"/>
  <c r="CI628" i="2"/>
  <c r="CH628" i="2"/>
  <c r="CG628" i="2"/>
  <c r="CE628" i="2"/>
  <c r="CD628" i="2"/>
  <c r="CC628" i="2"/>
  <c r="CB628" i="2"/>
  <c r="CA628" i="2"/>
  <c r="BY628" i="2"/>
  <c r="BX628" i="2"/>
  <c r="BW628" i="2"/>
  <c r="BV628" i="2"/>
  <c r="BU628" i="2"/>
  <c r="BS628" i="2"/>
  <c r="BR628" i="2"/>
  <c r="BQ628" i="2"/>
  <c r="BP628" i="2"/>
  <c r="BO628" i="2"/>
  <c r="BM628" i="2"/>
  <c r="BL628" i="2"/>
  <c r="BK628" i="2"/>
  <c r="BJ628" i="2"/>
  <c r="BI628" i="2"/>
  <c r="BH628" i="2"/>
  <c r="BG628" i="2"/>
  <c r="BE628" i="2"/>
  <c r="BD628" i="2"/>
  <c r="BC628" i="2"/>
  <c r="BB628" i="2"/>
  <c r="BA628" i="2"/>
  <c r="AZ628" i="2"/>
  <c r="AY628" i="2"/>
  <c r="AW628" i="2"/>
  <c r="AV628" i="2"/>
  <c r="AU628" i="2"/>
  <c r="AT628" i="2"/>
  <c r="AS628" i="2"/>
  <c r="AR628" i="2"/>
  <c r="AQ628" i="2"/>
  <c r="AO628" i="2"/>
  <c r="AN628" i="2"/>
  <c r="AM628" i="2"/>
  <c r="AL628" i="2"/>
  <c r="AK628" i="2"/>
  <c r="AJ628" i="2"/>
  <c r="AI628" i="2"/>
  <c r="AG628" i="2"/>
  <c r="AF628" i="2"/>
  <c r="AE628" i="2"/>
  <c r="AD628" i="2"/>
  <c r="AC628" i="2"/>
  <c r="AB628" i="2"/>
  <c r="AA628" i="2"/>
  <c r="W628" i="2"/>
  <c r="DO627" i="2"/>
  <c r="DI627" i="2"/>
  <c r="DC627" i="2"/>
  <c r="CW627" i="2"/>
  <c r="CQ627" i="2"/>
  <c r="CK627" i="2"/>
  <c r="CE627" i="2"/>
  <c r="CD627" i="2"/>
  <c r="CC627" i="2"/>
  <c r="CB627" i="2"/>
  <c r="CA627" i="2"/>
  <c r="BY627" i="2"/>
  <c r="BS627" i="2"/>
  <c r="BM627" i="2"/>
  <c r="BL627" i="2"/>
  <c r="BK627" i="2"/>
  <c r="BJ627" i="2"/>
  <c r="BI627" i="2"/>
  <c r="BH627" i="2"/>
  <c r="BG627" i="2"/>
  <c r="BE627" i="2"/>
  <c r="BD627" i="2"/>
  <c r="BC627" i="2"/>
  <c r="BB627" i="2"/>
  <c r="BA627" i="2"/>
  <c r="AZ627" i="2"/>
  <c r="AY627" i="2"/>
  <c r="AW627" i="2"/>
  <c r="AV627" i="2"/>
  <c r="AU627" i="2"/>
  <c r="AT627" i="2"/>
  <c r="AS627" i="2"/>
  <c r="AR627" i="2"/>
  <c r="AQ627" i="2"/>
  <c r="AO627" i="2"/>
  <c r="AN627" i="2"/>
  <c r="AM627" i="2"/>
  <c r="AL627" i="2"/>
  <c r="AK627" i="2"/>
  <c r="AJ627" i="2"/>
  <c r="AI627" i="2"/>
  <c r="AG627" i="2"/>
  <c r="W627" i="2"/>
  <c r="DO626" i="2"/>
  <c r="DI626" i="2"/>
  <c r="DC626" i="2"/>
  <c r="CW626" i="2"/>
  <c r="CQ626" i="2"/>
  <c r="CK626" i="2"/>
  <c r="CE626" i="2"/>
  <c r="CD626" i="2"/>
  <c r="CC626" i="2"/>
  <c r="CB626" i="2"/>
  <c r="CA626" i="2"/>
  <c r="BY626" i="2"/>
  <c r="BS626" i="2"/>
  <c r="BM626" i="2"/>
  <c r="BL626" i="2"/>
  <c r="BK626" i="2"/>
  <c r="BJ626" i="2"/>
  <c r="BI626" i="2"/>
  <c r="BH626" i="2"/>
  <c r="BG626" i="2"/>
  <c r="BE626" i="2"/>
  <c r="BD626" i="2"/>
  <c r="BC626" i="2"/>
  <c r="BB626" i="2"/>
  <c r="BA626" i="2"/>
  <c r="AZ626" i="2"/>
  <c r="AY626" i="2"/>
  <c r="AW626" i="2"/>
  <c r="AV626" i="2"/>
  <c r="AU626" i="2"/>
  <c r="AT626" i="2"/>
  <c r="AS626" i="2"/>
  <c r="AR626" i="2"/>
  <c r="AQ626" i="2"/>
  <c r="AO626" i="2"/>
  <c r="AN626" i="2"/>
  <c r="AM626" i="2"/>
  <c r="AL626" i="2"/>
  <c r="AK626" i="2"/>
  <c r="AJ626" i="2"/>
  <c r="AI626" i="2"/>
  <c r="AG626" i="2"/>
  <c r="W626" i="2"/>
  <c r="DO625" i="2"/>
  <c r="DN625" i="2"/>
  <c r="DM625" i="2"/>
  <c r="DL625" i="2"/>
  <c r="DK625" i="2"/>
  <c r="DI625" i="2"/>
  <c r="DH625" i="2"/>
  <c r="DG625" i="2"/>
  <c r="DF625" i="2"/>
  <c r="DE625" i="2"/>
  <c r="DC625" i="2"/>
  <c r="DB625" i="2"/>
  <c r="DA625" i="2"/>
  <c r="CZ625" i="2"/>
  <c r="CY625" i="2"/>
  <c r="CW625" i="2"/>
  <c r="CV625" i="2"/>
  <c r="CU625" i="2"/>
  <c r="CT625" i="2"/>
  <c r="CS625" i="2"/>
  <c r="CQ625" i="2"/>
  <c r="CP625" i="2"/>
  <c r="CO625" i="2"/>
  <c r="CN625" i="2"/>
  <c r="CM625" i="2"/>
  <c r="CK625" i="2"/>
  <c r="CJ625" i="2"/>
  <c r="CI625" i="2"/>
  <c r="CH625" i="2"/>
  <c r="CG625" i="2"/>
  <c r="CE625" i="2"/>
  <c r="CD625" i="2"/>
  <c r="CC625" i="2"/>
  <c r="CB625" i="2"/>
  <c r="CA625" i="2"/>
  <c r="BY625" i="2"/>
  <c r="BX625" i="2"/>
  <c r="BW625" i="2"/>
  <c r="BV625" i="2"/>
  <c r="BU625" i="2"/>
  <c r="BS625" i="2"/>
  <c r="BR625" i="2"/>
  <c r="BQ625" i="2"/>
  <c r="BP625" i="2"/>
  <c r="BO625" i="2"/>
  <c r="BM625" i="2"/>
  <c r="BL625" i="2"/>
  <c r="BK625" i="2"/>
  <c r="BJ625" i="2"/>
  <c r="BI625" i="2"/>
  <c r="BH625" i="2"/>
  <c r="BG625" i="2"/>
  <c r="BE625" i="2"/>
  <c r="BD625" i="2"/>
  <c r="BC625" i="2"/>
  <c r="BB625" i="2"/>
  <c r="BA625" i="2"/>
  <c r="AZ625" i="2"/>
  <c r="AY625" i="2"/>
  <c r="AW625" i="2"/>
  <c r="AV625" i="2"/>
  <c r="AU625" i="2"/>
  <c r="AT625" i="2"/>
  <c r="AS625" i="2"/>
  <c r="AR625" i="2"/>
  <c r="AQ625" i="2"/>
  <c r="AO625" i="2"/>
  <c r="AN625" i="2"/>
  <c r="AM625" i="2"/>
  <c r="AL625" i="2"/>
  <c r="AK625" i="2"/>
  <c r="AJ625" i="2"/>
  <c r="AI625" i="2"/>
  <c r="AG625" i="2"/>
  <c r="AF625" i="2"/>
  <c r="AE625" i="2"/>
  <c r="AD625" i="2"/>
  <c r="AC625" i="2"/>
  <c r="AB625" i="2"/>
  <c r="AA625" i="2"/>
  <c r="W625" i="2"/>
  <c r="DO624" i="2"/>
  <c r="DN624" i="2"/>
  <c r="DM624" i="2"/>
  <c r="DL624" i="2"/>
  <c r="DK624" i="2"/>
  <c r="DI624" i="2"/>
  <c r="DH624" i="2"/>
  <c r="DG624" i="2"/>
  <c r="DF624" i="2"/>
  <c r="DE624" i="2"/>
  <c r="DC624" i="2"/>
  <c r="DB624" i="2"/>
  <c r="DA624" i="2"/>
  <c r="CZ624" i="2"/>
  <c r="CY624" i="2"/>
  <c r="CW624" i="2"/>
  <c r="CV624" i="2"/>
  <c r="CU624" i="2"/>
  <c r="CT624" i="2"/>
  <c r="CS624" i="2"/>
  <c r="CQ624" i="2"/>
  <c r="CP624" i="2"/>
  <c r="CO624" i="2"/>
  <c r="CN624" i="2"/>
  <c r="CM624" i="2"/>
  <c r="CK624" i="2"/>
  <c r="CJ624" i="2"/>
  <c r="CI624" i="2"/>
  <c r="CH624" i="2"/>
  <c r="CG624" i="2"/>
  <c r="CE624" i="2"/>
  <c r="CD624" i="2"/>
  <c r="CC624" i="2"/>
  <c r="CB624" i="2"/>
  <c r="CA624" i="2"/>
  <c r="BY624" i="2"/>
  <c r="BX624" i="2"/>
  <c r="BW624" i="2"/>
  <c r="BV624" i="2"/>
  <c r="BU624" i="2"/>
  <c r="BS624" i="2"/>
  <c r="BR624" i="2"/>
  <c r="BQ624" i="2"/>
  <c r="BP624" i="2"/>
  <c r="BO624" i="2"/>
  <c r="BM624" i="2"/>
  <c r="BL624" i="2"/>
  <c r="BK624" i="2"/>
  <c r="BJ624" i="2"/>
  <c r="BI624" i="2"/>
  <c r="BH624" i="2"/>
  <c r="BG624" i="2"/>
  <c r="BE624" i="2"/>
  <c r="BD624" i="2"/>
  <c r="BC624" i="2"/>
  <c r="BB624" i="2"/>
  <c r="BA624" i="2"/>
  <c r="AZ624" i="2"/>
  <c r="AY624" i="2"/>
  <c r="AW624" i="2"/>
  <c r="AV624" i="2"/>
  <c r="AU624" i="2"/>
  <c r="AT624" i="2"/>
  <c r="AS624" i="2"/>
  <c r="AR624" i="2"/>
  <c r="AQ624" i="2"/>
  <c r="AO624" i="2"/>
  <c r="AN624" i="2"/>
  <c r="AM624" i="2"/>
  <c r="AL624" i="2"/>
  <c r="AK624" i="2"/>
  <c r="AJ624" i="2"/>
  <c r="AI624" i="2"/>
  <c r="AG624" i="2"/>
  <c r="AF624" i="2"/>
  <c r="AE624" i="2"/>
  <c r="AD624" i="2"/>
  <c r="AC624" i="2"/>
  <c r="AB624" i="2"/>
  <c r="AA624" i="2"/>
  <c r="W624" i="2"/>
  <c r="DO623" i="2"/>
  <c r="DI623" i="2"/>
  <c r="DC623" i="2"/>
  <c r="CW623" i="2"/>
  <c r="CQ623" i="2"/>
  <c r="CK623" i="2"/>
  <c r="CE623" i="2"/>
  <c r="CD623" i="2"/>
  <c r="CC623" i="2"/>
  <c r="CB623" i="2"/>
  <c r="CA623" i="2"/>
  <c r="BY623" i="2"/>
  <c r="BS623" i="2"/>
  <c r="BM623" i="2"/>
  <c r="BL623" i="2"/>
  <c r="BK623" i="2"/>
  <c r="BJ623" i="2"/>
  <c r="BI623" i="2"/>
  <c r="BH623" i="2"/>
  <c r="BG623" i="2"/>
  <c r="BE623" i="2"/>
  <c r="BD623" i="2"/>
  <c r="BC623" i="2"/>
  <c r="BB623" i="2"/>
  <c r="BA623" i="2"/>
  <c r="AZ623" i="2"/>
  <c r="AY623" i="2"/>
  <c r="AW623" i="2"/>
  <c r="AV623" i="2"/>
  <c r="AU623" i="2"/>
  <c r="AT623" i="2"/>
  <c r="AS623" i="2"/>
  <c r="AR623" i="2"/>
  <c r="AQ623" i="2"/>
  <c r="AO623" i="2"/>
  <c r="AN623" i="2"/>
  <c r="AM623" i="2"/>
  <c r="AL623" i="2"/>
  <c r="AK623" i="2"/>
  <c r="AJ623" i="2"/>
  <c r="AI623" i="2"/>
  <c r="AG623" i="2"/>
  <c r="W623" i="2"/>
  <c r="DO622" i="2"/>
  <c r="DI622" i="2"/>
  <c r="DC622" i="2"/>
  <c r="CW622" i="2"/>
  <c r="CQ622" i="2"/>
  <c r="CK622" i="2"/>
  <c r="CE622" i="2"/>
  <c r="CD622" i="2"/>
  <c r="CC622" i="2"/>
  <c r="CB622" i="2"/>
  <c r="CA622" i="2"/>
  <c r="BY622" i="2"/>
  <c r="BS622" i="2"/>
  <c r="BM622" i="2"/>
  <c r="BL622" i="2"/>
  <c r="BK622" i="2"/>
  <c r="BJ622" i="2"/>
  <c r="BI622" i="2"/>
  <c r="BH622" i="2"/>
  <c r="BG622" i="2"/>
  <c r="BE622" i="2"/>
  <c r="BD622" i="2"/>
  <c r="BC622" i="2"/>
  <c r="BB622" i="2"/>
  <c r="BA622" i="2"/>
  <c r="AZ622" i="2"/>
  <c r="AY622" i="2"/>
  <c r="AW622" i="2"/>
  <c r="AV622" i="2"/>
  <c r="AU622" i="2"/>
  <c r="AT622" i="2"/>
  <c r="AS622" i="2"/>
  <c r="AR622" i="2"/>
  <c r="AQ622" i="2"/>
  <c r="AO622" i="2"/>
  <c r="AN622" i="2"/>
  <c r="AM622" i="2"/>
  <c r="AL622" i="2"/>
  <c r="AK622" i="2"/>
  <c r="AJ622" i="2"/>
  <c r="AI622" i="2"/>
  <c r="AG622" i="2"/>
  <c r="W622" i="2"/>
  <c r="DO621" i="2"/>
  <c r="DN621" i="2"/>
  <c r="DM621" i="2"/>
  <c r="DL621" i="2"/>
  <c r="DK621" i="2"/>
  <c r="DI621" i="2"/>
  <c r="DH621" i="2"/>
  <c r="DG621" i="2"/>
  <c r="DF621" i="2"/>
  <c r="DE621" i="2"/>
  <c r="DC621" i="2"/>
  <c r="DB621" i="2"/>
  <c r="DA621" i="2"/>
  <c r="CZ621" i="2"/>
  <c r="CY621" i="2"/>
  <c r="CW621" i="2"/>
  <c r="CV621" i="2"/>
  <c r="CU621" i="2"/>
  <c r="CT621" i="2"/>
  <c r="CS621" i="2"/>
  <c r="CQ621" i="2"/>
  <c r="CP621" i="2"/>
  <c r="CO621" i="2"/>
  <c r="CN621" i="2"/>
  <c r="CM621" i="2"/>
  <c r="CK621" i="2"/>
  <c r="CJ621" i="2"/>
  <c r="CI621" i="2"/>
  <c r="CH621" i="2"/>
  <c r="CG621" i="2"/>
  <c r="CE621" i="2"/>
  <c r="CD621" i="2"/>
  <c r="CC621" i="2"/>
  <c r="CB621" i="2"/>
  <c r="CA621" i="2"/>
  <c r="BY621" i="2"/>
  <c r="BX621" i="2"/>
  <c r="BW621" i="2"/>
  <c r="BV621" i="2"/>
  <c r="BU621" i="2"/>
  <c r="BS621" i="2"/>
  <c r="BR621" i="2"/>
  <c r="BQ621" i="2"/>
  <c r="BP621" i="2"/>
  <c r="BO621" i="2"/>
  <c r="BM621" i="2"/>
  <c r="BL621" i="2"/>
  <c r="BK621" i="2"/>
  <c r="BJ621" i="2"/>
  <c r="BI621" i="2"/>
  <c r="BH621" i="2"/>
  <c r="BG621" i="2"/>
  <c r="BE621" i="2"/>
  <c r="BD621" i="2"/>
  <c r="BC621" i="2"/>
  <c r="BB621" i="2"/>
  <c r="BA621" i="2"/>
  <c r="AZ621" i="2"/>
  <c r="AY621" i="2"/>
  <c r="AW621" i="2"/>
  <c r="AV621" i="2"/>
  <c r="AU621" i="2"/>
  <c r="AT621" i="2"/>
  <c r="AS621" i="2"/>
  <c r="AR621" i="2"/>
  <c r="AQ621" i="2"/>
  <c r="AO621" i="2"/>
  <c r="AN621" i="2"/>
  <c r="AM621" i="2"/>
  <c r="AL621" i="2"/>
  <c r="AK621" i="2"/>
  <c r="AJ621" i="2"/>
  <c r="AI621" i="2"/>
  <c r="AG621" i="2"/>
  <c r="AF621" i="2"/>
  <c r="AE621" i="2"/>
  <c r="AD621" i="2"/>
  <c r="AC621" i="2"/>
  <c r="AB621" i="2"/>
  <c r="AA621" i="2"/>
  <c r="W621" i="2"/>
  <c r="DO620" i="2"/>
  <c r="DN620" i="2"/>
  <c r="DM620" i="2"/>
  <c r="DL620" i="2"/>
  <c r="DK620" i="2"/>
  <c r="DI620" i="2"/>
  <c r="DH620" i="2"/>
  <c r="DG620" i="2"/>
  <c r="DF620" i="2"/>
  <c r="DE620" i="2"/>
  <c r="DC620" i="2"/>
  <c r="DB620" i="2"/>
  <c r="DA620" i="2"/>
  <c r="CZ620" i="2"/>
  <c r="CY620" i="2"/>
  <c r="CW620" i="2"/>
  <c r="CV620" i="2"/>
  <c r="CU620" i="2"/>
  <c r="CT620" i="2"/>
  <c r="CS620" i="2"/>
  <c r="CQ620" i="2"/>
  <c r="CP620" i="2"/>
  <c r="CO620" i="2"/>
  <c r="CN620" i="2"/>
  <c r="CM620" i="2"/>
  <c r="CK620" i="2"/>
  <c r="CJ620" i="2"/>
  <c r="CI620" i="2"/>
  <c r="CH620" i="2"/>
  <c r="CG620" i="2"/>
  <c r="CE620" i="2"/>
  <c r="CD620" i="2"/>
  <c r="CC620" i="2"/>
  <c r="CB620" i="2"/>
  <c r="CA620" i="2"/>
  <c r="BY620" i="2"/>
  <c r="BX620" i="2"/>
  <c r="BW620" i="2"/>
  <c r="BV620" i="2"/>
  <c r="BU620" i="2"/>
  <c r="BS620" i="2"/>
  <c r="BR620" i="2"/>
  <c r="BQ620" i="2"/>
  <c r="BP620" i="2"/>
  <c r="BO620" i="2"/>
  <c r="BM620" i="2"/>
  <c r="BL620" i="2"/>
  <c r="BK620" i="2"/>
  <c r="BJ620" i="2"/>
  <c r="BI620" i="2"/>
  <c r="BH620" i="2"/>
  <c r="BG620" i="2"/>
  <c r="BE620" i="2"/>
  <c r="BD620" i="2"/>
  <c r="BC620" i="2"/>
  <c r="BB620" i="2"/>
  <c r="BA620" i="2"/>
  <c r="AZ620" i="2"/>
  <c r="AY620" i="2"/>
  <c r="AW620" i="2"/>
  <c r="AV620" i="2"/>
  <c r="AU620" i="2"/>
  <c r="AT620" i="2"/>
  <c r="AS620" i="2"/>
  <c r="AR620" i="2"/>
  <c r="AQ620" i="2"/>
  <c r="AO620" i="2"/>
  <c r="AN620" i="2"/>
  <c r="AM620" i="2"/>
  <c r="AL620" i="2"/>
  <c r="AK620" i="2"/>
  <c r="AJ620" i="2"/>
  <c r="AI620" i="2"/>
  <c r="AG620" i="2"/>
  <c r="AF620" i="2"/>
  <c r="AE620" i="2"/>
  <c r="AD620" i="2"/>
  <c r="AC620" i="2"/>
  <c r="AB620" i="2"/>
  <c r="AA620" i="2"/>
  <c r="W620" i="2"/>
  <c r="DO619" i="2"/>
  <c r="DI619" i="2"/>
  <c r="DC619" i="2"/>
  <c r="CW619" i="2"/>
  <c r="CQ619" i="2"/>
  <c r="CK619" i="2"/>
  <c r="CE619" i="2"/>
  <c r="CD619" i="2"/>
  <c r="CC619" i="2"/>
  <c r="CB619" i="2"/>
  <c r="CA619" i="2"/>
  <c r="BY619" i="2"/>
  <c r="BS619" i="2"/>
  <c r="BM619" i="2"/>
  <c r="BL619" i="2"/>
  <c r="BK619" i="2"/>
  <c r="BJ619" i="2"/>
  <c r="BI619" i="2"/>
  <c r="BH619" i="2"/>
  <c r="BG619" i="2"/>
  <c r="BE619" i="2"/>
  <c r="BD619" i="2"/>
  <c r="BC619" i="2"/>
  <c r="BB619" i="2"/>
  <c r="BA619" i="2"/>
  <c r="AZ619" i="2"/>
  <c r="AY619" i="2"/>
  <c r="AW619" i="2"/>
  <c r="AV619" i="2"/>
  <c r="AU619" i="2"/>
  <c r="AT619" i="2"/>
  <c r="AS619" i="2"/>
  <c r="AR619" i="2"/>
  <c r="AQ619" i="2"/>
  <c r="AO619" i="2"/>
  <c r="AN619" i="2"/>
  <c r="AM619" i="2"/>
  <c r="AL619" i="2"/>
  <c r="AK619" i="2"/>
  <c r="AJ619" i="2"/>
  <c r="AI619" i="2"/>
  <c r="AG619" i="2"/>
  <c r="W619" i="2"/>
  <c r="DO618" i="2"/>
  <c r="DI618" i="2"/>
  <c r="DC618" i="2"/>
  <c r="CW618" i="2"/>
  <c r="CQ618" i="2"/>
  <c r="CK618" i="2"/>
  <c r="CE618" i="2"/>
  <c r="CD618" i="2"/>
  <c r="CC618" i="2"/>
  <c r="CB618" i="2"/>
  <c r="CA618" i="2"/>
  <c r="BY618" i="2"/>
  <c r="BS618" i="2"/>
  <c r="BM618" i="2"/>
  <c r="BL618" i="2"/>
  <c r="BK618" i="2"/>
  <c r="BJ618" i="2"/>
  <c r="BI618" i="2"/>
  <c r="BH618" i="2"/>
  <c r="BG618" i="2"/>
  <c r="BE618" i="2"/>
  <c r="BD618" i="2"/>
  <c r="BC618" i="2"/>
  <c r="BB618" i="2"/>
  <c r="BA618" i="2"/>
  <c r="AZ618" i="2"/>
  <c r="AY618" i="2"/>
  <c r="AW618" i="2"/>
  <c r="AV618" i="2"/>
  <c r="AU618" i="2"/>
  <c r="AT618" i="2"/>
  <c r="AS618" i="2"/>
  <c r="AR618" i="2"/>
  <c r="AQ618" i="2"/>
  <c r="AO618" i="2"/>
  <c r="AN618" i="2"/>
  <c r="AM618" i="2"/>
  <c r="AL618" i="2"/>
  <c r="AK618" i="2"/>
  <c r="AJ618" i="2"/>
  <c r="AI618" i="2"/>
  <c r="AG618" i="2"/>
  <c r="W618" i="2"/>
  <c r="DO617" i="2"/>
  <c r="DN617" i="2"/>
  <c r="DM617" i="2"/>
  <c r="DL617" i="2"/>
  <c r="DK617" i="2"/>
  <c r="DI617" i="2"/>
  <c r="DH617" i="2"/>
  <c r="DG617" i="2"/>
  <c r="DF617" i="2"/>
  <c r="DE617" i="2"/>
  <c r="DC617" i="2"/>
  <c r="DB617" i="2"/>
  <c r="DA617" i="2"/>
  <c r="CZ617" i="2"/>
  <c r="CY617" i="2"/>
  <c r="CW617" i="2"/>
  <c r="CV617" i="2"/>
  <c r="CU617" i="2"/>
  <c r="CT617" i="2"/>
  <c r="CS617" i="2"/>
  <c r="CQ617" i="2"/>
  <c r="CP617" i="2"/>
  <c r="CO617" i="2"/>
  <c r="CN617" i="2"/>
  <c r="CM617" i="2"/>
  <c r="CK617" i="2"/>
  <c r="CJ617" i="2"/>
  <c r="CI617" i="2"/>
  <c r="CH617" i="2"/>
  <c r="CG617" i="2"/>
  <c r="CE617" i="2"/>
  <c r="CD617" i="2"/>
  <c r="CC617" i="2"/>
  <c r="CB617" i="2"/>
  <c r="CA617" i="2"/>
  <c r="BY617" i="2"/>
  <c r="BX617" i="2"/>
  <c r="BW617" i="2"/>
  <c r="BV617" i="2"/>
  <c r="BU617" i="2"/>
  <c r="BS617" i="2"/>
  <c r="BR617" i="2"/>
  <c r="BQ617" i="2"/>
  <c r="BP617" i="2"/>
  <c r="BO617" i="2"/>
  <c r="BM617" i="2"/>
  <c r="BL617" i="2"/>
  <c r="BK617" i="2"/>
  <c r="BJ617" i="2"/>
  <c r="BI617" i="2"/>
  <c r="BH617" i="2"/>
  <c r="BG617" i="2"/>
  <c r="BE617" i="2"/>
  <c r="BD617" i="2"/>
  <c r="BC617" i="2"/>
  <c r="BB617" i="2"/>
  <c r="BA617" i="2"/>
  <c r="AZ617" i="2"/>
  <c r="AY617" i="2"/>
  <c r="AW617" i="2"/>
  <c r="AV617" i="2"/>
  <c r="AU617" i="2"/>
  <c r="AT617" i="2"/>
  <c r="AS617" i="2"/>
  <c r="AR617" i="2"/>
  <c r="AQ617" i="2"/>
  <c r="AO617" i="2"/>
  <c r="AN617" i="2"/>
  <c r="AM617" i="2"/>
  <c r="AL617" i="2"/>
  <c r="AK617" i="2"/>
  <c r="AJ617" i="2"/>
  <c r="AI617" i="2"/>
  <c r="AG617" i="2"/>
  <c r="AF617" i="2"/>
  <c r="AE617" i="2"/>
  <c r="AD617" i="2"/>
  <c r="AC617" i="2"/>
  <c r="AB617" i="2"/>
  <c r="AA617" i="2"/>
  <c r="W617" i="2"/>
  <c r="DO616" i="2"/>
  <c r="DN616" i="2"/>
  <c r="DM616" i="2"/>
  <c r="DL616" i="2"/>
  <c r="DK616" i="2"/>
  <c r="DI616" i="2"/>
  <c r="DH616" i="2"/>
  <c r="DG616" i="2"/>
  <c r="DF616" i="2"/>
  <c r="DE616" i="2"/>
  <c r="DC616" i="2"/>
  <c r="DB616" i="2"/>
  <c r="DA616" i="2"/>
  <c r="CZ616" i="2"/>
  <c r="CY616" i="2"/>
  <c r="CW616" i="2"/>
  <c r="CV616" i="2"/>
  <c r="CU616" i="2"/>
  <c r="CT616" i="2"/>
  <c r="CS616" i="2"/>
  <c r="CQ616" i="2"/>
  <c r="CP616" i="2"/>
  <c r="CO616" i="2"/>
  <c r="CN616" i="2"/>
  <c r="CM616" i="2"/>
  <c r="CK616" i="2"/>
  <c r="CJ616" i="2"/>
  <c r="CI616" i="2"/>
  <c r="CH616" i="2"/>
  <c r="CG616" i="2"/>
  <c r="CE616" i="2"/>
  <c r="CD616" i="2"/>
  <c r="CC616" i="2"/>
  <c r="CB616" i="2"/>
  <c r="CA616" i="2"/>
  <c r="BY616" i="2"/>
  <c r="BX616" i="2"/>
  <c r="BW616" i="2"/>
  <c r="BV616" i="2"/>
  <c r="BU616" i="2"/>
  <c r="BS616" i="2"/>
  <c r="BR616" i="2"/>
  <c r="BQ616" i="2"/>
  <c r="BP616" i="2"/>
  <c r="BO616" i="2"/>
  <c r="BM616" i="2"/>
  <c r="BL616" i="2"/>
  <c r="BK616" i="2"/>
  <c r="BJ616" i="2"/>
  <c r="BI616" i="2"/>
  <c r="BH616" i="2"/>
  <c r="BG616" i="2"/>
  <c r="BE616" i="2"/>
  <c r="BD616" i="2"/>
  <c r="BC616" i="2"/>
  <c r="BB616" i="2"/>
  <c r="BA616" i="2"/>
  <c r="AZ616" i="2"/>
  <c r="AY616" i="2"/>
  <c r="AW616" i="2"/>
  <c r="AV616" i="2"/>
  <c r="AU616" i="2"/>
  <c r="AT616" i="2"/>
  <c r="AS616" i="2"/>
  <c r="AR616" i="2"/>
  <c r="AQ616" i="2"/>
  <c r="AO616" i="2"/>
  <c r="AN616" i="2"/>
  <c r="AM616" i="2"/>
  <c r="AL616" i="2"/>
  <c r="AK616" i="2"/>
  <c r="AJ616" i="2"/>
  <c r="AI616" i="2"/>
  <c r="AG616" i="2"/>
  <c r="AF616" i="2"/>
  <c r="AE616" i="2"/>
  <c r="AD616" i="2"/>
  <c r="AC616" i="2"/>
  <c r="AB616" i="2"/>
  <c r="AA616" i="2"/>
  <c r="W616" i="2"/>
  <c r="DO615" i="2"/>
  <c r="DI615" i="2"/>
  <c r="DC615" i="2"/>
  <c r="CW615" i="2"/>
  <c r="CQ615" i="2"/>
  <c r="CK615" i="2"/>
  <c r="CE615" i="2"/>
  <c r="CD615" i="2"/>
  <c r="CC615" i="2"/>
  <c r="CB615" i="2"/>
  <c r="CA615" i="2"/>
  <c r="BY615" i="2"/>
  <c r="BS615" i="2"/>
  <c r="BM615" i="2"/>
  <c r="BL615" i="2"/>
  <c r="BK615" i="2"/>
  <c r="BJ615" i="2"/>
  <c r="BI615" i="2"/>
  <c r="BH615" i="2"/>
  <c r="BG615" i="2"/>
  <c r="BE615" i="2"/>
  <c r="BD615" i="2"/>
  <c r="BC615" i="2"/>
  <c r="BB615" i="2"/>
  <c r="BA615" i="2"/>
  <c r="AZ615" i="2"/>
  <c r="AY615" i="2"/>
  <c r="AW615" i="2"/>
  <c r="AV615" i="2"/>
  <c r="AU615" i="2"/>
  <c r="AT615" i="2"/>
  <c r="AS615" i="2"/>
  <c r="AR615" i="2"/>
  <c r="AQ615" i="2"/>
  <c r="AO615" i="2"/>
  <c r="AN615" i="2"/>
  <c r="AM615" i="2"/>
  <c r="AL615" i="2"/>
  <c r="AK615" i="2"/>
  <c r="AJ615" i="2"/>
  <c r="AI615" i="2"/>
  <c r="AG615" i="2"/>
  <c r="W615" i="2"/>
  <c r="DO614" i="2"/>
  <c r="DI614" i="2"/>
  <c r="DC614" i="2"/>
  <c r="CW614" i="2"/>
  <c r="CQ614" i="2"/>
  <c r="CK614" i="2"/>
  <c r="CE614" i="2"/>
  <c r="CD614" i="2"/>
  <c r="CC614" i="2"/>
  <c r="CB614" i="2"/>
  <c r="CA614" i="2"/>
  <c r="BY614" i="2"/>
  <c r="BS614" i="2"/>
  <c r="BM614" i="2"/>
  <c r="BL614" i="2"/>
  <c r="BK614" i="2"/>
  <c r="BJ614" i="2"/>
  <c r="BI614" i="2"/>
  <c r="BH614" i="2"/>
  <c r="BG614" i="2"/>
  <c r="BE614" i="2"/>
  <c r="BD614" i="2"/>
  <c r="BC614" i="2"/>
  <c r="BB614" i="2"/>
  <c r="BA614" i="2"/>
  <c r="AZ614" i="2"/>
  <c r="AY614" i="2"/>
  <c r="AW614" i="2"/>
  <c r="AV614" i="2"/>
  <c r="AU614" i="2"/>
  <c r="AT614" i="2"/>
  <c r="AS614" i="2"/>
  <c r="AR614" i="2"/>
  <c r="AQ614" i="2"/>
  <c r="AO614" i="2"/>
  <c r="AN614" i="2"/>
  <c r="AM614" i="2"/>
  <c r="AL614" i="2"/>
  <c r="AK614" i="2"/>
  <c r="AJ614" i="2"/>
  <c r="AI614" i="2"/>
  <c r="AG614" i="2"/>
  <c r="W614" i="2"/>
  <c r="DO613" i="2"/>
  <c r="DN613" i="2"/>
  <c r="DM613" i="2"/>
  <c r="DL613" i="2"/>
  <c r="DK613" i="2"/>
  <c r="DI613" i="2"/>
  <c r="DH613" i="2"/>
  <c r="DG613" i="2"/>
  <c r="DF613" i="2"/>
  <c r="DE613" i="2"/>
  <c r="DC613" i="2"/>
  <c r="DB613" i="2"/>
  <c r="DA613" i="2"/>
  <c r="CZ613" i="2"/>
  <c r="CY613" i="2"/>
  <c r="CW613" i="2"/>
  <c r="CV613" i="2"/>
  <c r="CU613" i="2"/>
  <c r="CT613" i="2"/>
  <c r="CS613" i="2"/>
  <c r="CQ613" i="2"/>
  <c r="CP613" i="2"/>
  <c r="CO613" i="2"/>
  <c r="CN613" i="2"/>
  <c r="CM613" i="2"/>
  <c r="CK613" i="2"/>
  <c r="CJ613" i="2"/>
  <c r="CI613" i="2"/>
  <c r="CH613" i="2"/>
  <c r="CG613" i="2"/>
  <c r="CE613" i="2"/>
  <c r="CD613" i="2"/>
  <c r="CC613" i="2"/>
  <c r="CB613" i="2"/>
  <c r="CA613" i="2"/>
  <c r="BY613" i="2"/>
  <c r="BX613" i="2"/>
  <c r="BW613" i="2"/>
  <c r="BV613" i="2"/>
  <c r="BU613" i="2"/>
  <c r="BS613" i="2"/>
  <c r="BR613" i="2"/>
  <c r="BQ613" i="2"/>
  <c r="BP613" i="2"/>
  <c r="BO613" i="2"/>
  <c r="BM613" i="2"/>
  <c r="BL613" i="2"/>
  <c r="BK613" i="2"/>
  <c r="BJ613" i="2"/>
  <c r="BI613" i="2"/>
  <c r="BH613" i="2"/>
  <c r="BG613" i="2"/>
  <c r="BE613" i="2"/>
  <c r="BD613" i="2"/>
  <c r="BC613" i="2"/>
  <c r="BB613" i="2"/>
  <c r="BA613" i="2"/>
  <c r="AZ613" i="2"/>
  <c r="AY613" i="2"/>
  <c r="AW613" i="2"/>
  <c r="AV613" i="2"/>
  <c r="AU613" i="2"/>
  <c r="AT613" i="2"/>
  <c r="AS613" i="2"/>
  <c r="AR613" i="2"/>
  <c r="AQ613" i="2"/>
  <c r="AO613" i="2"/>
  <c r="AN613" i="2"/>
  <c r="AM613" i="2"/>
  <c r="AL613" i="2"/>
  <c r="AK613" i="2"/>
  <c r="AJ613" i="2"/>
  <c r="AI613" i="2"/>
  <c r="AG613" i="2"/>
  <c r="AF613" i="2"/>
  <c r="AE613" i="2"/>
  <c r="AD613" i="2"/>
  <c r="AC613" i="2"/>
  <c r="AB613" i="2"/>
  <c r="AA613" i="2"/>
  <c r="W613" i="2"/>
  <c r="DO612" i="2"/>
  <c r="DN612" i="2"/>
  <c r="DM612" i="2"/>
  <c r="DL612" i="2"/>
  <c r="DK612" i="2"/>
  <c r="DI612" i="2"/>
  <c r="DH612" i="2"/>
  <c r="DG612" i="2"/>
  <c r="DF612" i="2"/>
  <c r="DE612" i="2"/>
  <c r="DC612" i="2"/>
  <c r="DB612" i="2"/>
  <c r="DA612" i="2"/>
  <c r="CZ612" i="2"/>
  <c r="CY612" i="2"/>
  <c r="CW612" i="2"/>
  <c r="CV612" i="2"/>
  <c r="CU612" i="2"/>
  <c r="CT612" i="2"/>
  <c r="CS612" i="2"/>
  <c r="CQ612" i="2"/>
  <c r="CP612" i="2"/>
  <c r="CO612" i="2"/>
  <c r="CN612" i="2"/>
  <c r="CM612" i="2"/>
  <c r="CK612" i="2"/>
  <c r="CJ612" i="2"/>
  <c r="CI612" i="2"/>
  <c r="CH612" i="2"/>
  <c r="CG612" i="2"/>
  <c r="CE612" i="2"/>
  <c r="CD612" i="2"/>
  <c r="CC612" i="2"/>
  <c r="CB612" i="2"/>
  <c r="CA612" i="2"/>
  <c r="BY612" i="2"/>
  <c r="BX612" i="2"/>
  <c r="BW612" i="2"/>
  <c r="BV612" i="2"/>
  <c r="BU612" i="2"/>
  <c r="BS612" i="2"/>
  <c r="BR612" i="2"/>
  <c r="BQ612" i="2"/>
  <c r="BP612" i="2"/>
  <c r="BO612" i="2"/>
  <c r="BM612" i="2"/>
  <c r="BL612" i="2"/>
  <c r="BK612" i="2"/>
  <c r="BJ612" i="2"/>
  <c r="BI612" i="2"/>
  <c r="BH612" i="2"/>
  <c r="BG612" i="2"/>
  <c r="BE612" i="2"/>
  <c r="BD612" i="2"/>
  <c r="BC612" i="2"/>
  <c r="BB612" i="2"/>
  <c r="BA612" i="2"/>
  <c r="AZ612" i="2"/>
  <c r="AY612" i="2"/>
  <c r="AW612" i="2"/>
  <c r="AV612" i="2"/>
  <c r="AU612" i="2"/>
  <c r="AT612" i="2"/>
  <c r="AS612" i="2"/>
  <c r="AR612" i="2"/>
  <c r="AQ612" i="2"/>
  <c r="AO612" i="2"/>
  <c r="AN612" i="2"/>
  <c r="AM612" i="2"/>
  <c r="AL612" i="2"/>
  <c r="AK612" i="2"/>
  <c r="AJ612" i="2"/>
  <c r="AI612" i="2"/>
  <c r="AG612" i="2"/>
  <c r="AF612" i="2"/>
  <c r="AE612" i="2"/>
  <c r="AD612" i="2"/>
  <c r="AC612" i="2"/>
  <c r="AB612" i="2"/>
  <c r="AA612" i="2"/>
  <c r="W612" i="2"/>
  <c r="DO611" i="2"/>
  <c r="DN611" i="2"/>
  <c r="DM611" i="2"/>
  <c r="DL611" i="2"/>
  <c r="DK611" i="2"/>
  <c r="DI611" i="2"/>
  <c r="DH611" i="2"/>
  <c r="DG611" i="2"/>
  <c r="DF611" i="2"/>
  <c r="DE611" i="2"/>
  <c r="DC611" i="2"/>
  <c r="DB611" i="2"/>
  <c r="DA611" i="2"/>
  <c r="CZ611" i="2"/>
  <c r="CY611" i="2"/>
  <c r="CW611" i="2"/>
  <c r="CV611" i="2"/>
  <c r="CU611" i="2"/>
  <c r="CT611" i="2"/>
  <c r="CS611" i="2"/>
  <c r="CQ611" i="2"/>
  <c r="CP611" i="2"/>
  <c r="CO611" i="2"/>
  <c r="CN611" i="2"/>
  <c r="CM611" i="2"/>
  <c r="CK611" i="2"/>
  <c r="CJ611" i="2"/>
  <c r="CI611" i="2"/>
  <c r="CH611" i="2"/>
  <c r="CG611" i="2"/>
  <c r="CE611" i="2"/>
  <c r="CD611" i="2"/>
  <c r="CC611" i="2"/>
  <c r="CB611" i="2"/>
  <c r="CA611" i="2"/>
  <c r="BY611" i="2"/>
  <c r="BX611" i="2"/>
  <c r="BW611" i="2"/>
  <c r="BV611" i="2"/>
  <c r="BU611" i="2"/>
  <c r="BS611" i="2"/>
  <c r="BR611" i="2"/>
  <c r="BQ611" i="2"/>
  <c r="BP611" i="2"/>
  <c r="BO611" i="2"/>
  <c r="BM611" i="2"/>
  <c r="BL611" i="2"/>
  <c r="BK611" i="2"/>
  <c r="BJ611" i="2"/>
  <c r="BI611" i="2"/>
  <c r="BH611" i="2"/>
  <c r="BG611" i="2"/>
  <c r="BE611" i="2"/>
  <c r="BD611" i="2"/>
  <c r="BC611" i="2"/>
  <c r="BB611" i="2"/>
  <c r="BA611" i="2"/>
  <c r="AZ611" i="2"/>
  <c r="AY611" i="2"/>
  <c r="AW611" i="2"/>
  <c r="AV611" i="2"/>
  <c r="AU611" i="2"/>
  <c r="AT611" i="2"/>
  <c r="AS611" i="2"/>
  <c r="AR611" i="2"/>
  <c r="AQ611" i="2"/>
  <c r="AO611" i="2"/>
  <c r="AN611" i="2"/>
  <c r="AM611" i="2"/>
  <c r="AL611" i="2"/>
  <c r="AK611" i="2"/>
  <c r="AJ611" i="2"/>
  <c r="AI611" i="2"/>
  <c r="AG611" i="2"/>
  <c r="AF611" i="2"/>
  <c r="AE611" i="2"/>
  <c r="AD611" i="2"/>
  <c r="AC611" i="2"/>
  <c r="AB611" i="2"/>
  <c r="AA611" i="2"/>
  <c r="W611" i="2"/>
  <c r="DO610" i="2"/>
  <c r="DN610" i="2"/>
  <c r="DM610" i="2"/>
  <c r="DL610" i="2"/>
  <c r="DK610" i="2"/>
  <c r="DI610" i="2"/>
  <c r="DH610" i="2"/>
  <c r="DG610" i="2"/>
  <c r="DF610" i="2"/>
  <c r="DE610" i="2"/>
  <c r="DC610" i="2"/>
  <c r="DB610" i="2"/>
  <c r="DA610" i="2"/>
  <c r="CZ610" i="2"/>
  <c r="CY610" i="2"/>
  <c r="CW610" i="2"/>
  <c r="CV610" i="2"/>
  <c r="CU610" i="2"/>
  <c r="CT610" i="2"/>
  <c r="CS610" i="2"/>
  <c r="CQ610" i="2"/>
  <c r="CP610" i="2"/>
  <c r="CO610" i="2"/>
  <c r="CN610" i="2"/>
  <c r="CM610" i="2"/>
  <c r="CK610" i="2"/>
  <c r="CJ610" i="2"/>
  <c r="CI610" i="2"/>
  <c r="CH610" i="2"/>
  <c r="CG610" i="2"/>
  <c r="CE610" i="2"/>
  <c r="CD610" i="2"/>
  <c r="CC610" i="2"/>
  <c r="CB610" i="2"/>
  <c r="CA610" i="2"/>
  <c r="BY610" i="2"/>
  <c r="BX610" i="2"/>
  <c r="BW610" i="2"/>
  <c r="BV610" i="2"/>
  <c r="BU610" i="2"/>
  <c r="BS610" i="2"/>
  <c r="BR610" i="2"/>
  <c r="BQ610" i="2"/>
  <c r="BP610" i="2"/>
  <c r="BO610" i="2"/>
  <c r="BM610" i="2"/>
  <c r="BL610" i="2"/>
  <c r="BK610" i="2"/>
  <c r="BJ610" i="2"/>
  <c r="BI610" i="2"/>
  <c r="BH610" i="2"/>
  <c r="BG610" i="2"/>
  <c r="BE610" i="2"/>
  <c r="BD610" i="2"/>
  <c r="BC610" i="2"/>
  <c r="BB610" i="2"/>
  <c r="BA610" i="2"/>
  <c r="AZ610" i="2"/>
  <c r="AY610" i="2"/>
  <c r="AW610" i="2"/>
  <c r="AV610" i="2"/>
  <c r="AU610" i="2"/>
  <c r="AT610" i="2"/>
  <c r="AS610" i="2"/>
  <c r="AR610" i="2"/>
  <c r="AQ610" i="2"/>
  <c r="AO610" i="2"/>
  <c r="AN610" i="2"/>
  <c r="AM610" i="2"/>
  <c r="AL610" i="2"/>
  <c r="AK610" i="2"/>
  <c r="AJ610" i="2"/>
  <c r="AI610" i="2"/>
  <c r="AG610" i="2"/>
  <c r="AF610" i="2"/>
  <c r="AE610" i="2"/>
  <c r="AD610" i="2"/>
  <c r="AC610" i="2"/>
  <c r="AB610" i="2"/>
  <c r="AA610" i="2"/>
  <c r="W610" i="2"/>
  <c r="DO609" i="2"/>
  <c r="DI609" i="2"/>
  <c r="DC609" i="2"/>
  <c r="CW609" i="2"/>
  <c r="CQ609" i="2"/>
  <c r="CK609" i="2"/>
  <c r="CE609" i="2"/>
  <c r="CD609" i="2"/>
  <c r="CC609" i="2"/>
  <c r="CB609" i="2"/>
  <c r="CA609" i="2"/>
  <c r="BY609" i="2"/>
  <c r="BS609" i="2"/>
  <c r="BM609" i="2"/>
  <c r="BL609" i="2"/>
  <c r="BK609" i="2"/>
  <c r="BJ609" i="2"/>
  <c r="BI609" i="2"/>
  <c r="BH609" i="2"/>
  <c r="BG609" i="2"/>
  <c r="BE609" i="2"/>
  <c r="BD609" i="2"/>
  <c r="BC609" i="2"/>
  <c r="BB609" i="2"/>
  <c r="BA609" i="2"/>
  <c r="AZ609" i="2"/>
  <c r="AY609" i="2"/>
  <c r="AW609" i="2"/>
  <c r="AV609" i="2"/>
  <c r="AU609" i="2"/>
  <c r="AT609" i="2"/>
  <c r="AS609" i="2"/>
  <c r="AR609" i="2"/>
  <c r="AQ609" i="2"/>
  <c r="AO609" i="2"/>
  <c r="AN609" i="2"/>
  <c r="AM609" i="2"/>
  <c r="AL609" i="2"/>
  <c r="AK609" i="2"/>
  <c r="AJ609" i="2"/>
  <c r="AI609" i="2"/>
  <c r="AG609" i="2"/>
  <c r="W609" i="2"/>
  <c r="DO608" i="2"/>
  <c r="DI608" i="2"/>
  <c r="DC608" i="2"/>
  <c r="CW608" i="2"/>
  <c r="CQ608" i="2"/>
  <c r="CK608" i="2"/>
  <c r="CE608" i="2"/>
  <c r="CD608" i="2"/>
  <c r="CC608" i="2"/>
  <c r="CB608" i="2"/>
  <c r="CA608" i="2"/>
  <c r="BY608" i="2"/>
  <c r="BS608" i="2"/>
  <c r="BM608" i="2"/>
  <c r="BL608" i="2"/>
  <c r="BK608" i="2"/>
  <c r="BJ608" i="2"/>
  <c r="BI608" i="2"/>
  <c r="BH608" i="2"/>
  <c r="BG608" i="2"/>
  <c r="BE608" i="2"/>
  <c r="BD608" i="2"/>
  <c r="BC608" i="2"/>
  <c r="BB608" i="2"/>
  <c r="BA608" i="2"/>
  <c r="AZ608" i="2"/>
  <c r="AY608" i="2"/>
  <c r="AW608" i="2"/>
  <c r="AV608" i="2"/>
  <c r="AU608" i="2"/>
  <c r="AT608" i="2"/>
  <c r="AS608" i="2"/>
  <c r="AR608" i="2"/>
  <c r="AQ608" i="2"/>
  <c r="AO608" i="2"/>
  <c r="AN608" i="2"/>
  <c r="AM608" i="2"/>
  <c r="AL608" i="2"/>
  <c r="AK608" i="2"/>
  <c r="AJ608" i="2"/>
  <c r="AI608" i="2"/>
  <c r="AG608" i="2"/>
  <c r="W608" i="2"/>
  <c r="DO607" i="2"/>
  <c r="DN607" i="2"/>
  <c r="DM607" i="2"/>
  <c r="DL607" i="2"/>
  <c r="DK607" i="2"/>
  <c r="DI607" i="2"/>
  <c r="DH607" i="2"/>
  <c r="DG607" i="2"/>
  <c r="DF607" i="2"/>
  <c r="DE607" i="2"/>
  <c r="DC607" i="2"/>
  <c r="DB607" i="2"/>
  <c r="DA607" i="2"/>
  <c r="CZ607" i="2"/>
  <c r="CY607" i="2"/>
  <c r="CW607" i="2"/>
  <c r="CV607" i="2"/>
  <c r="CU607" i="2"/>
  <c r="CT607" i="2"/>
  <c r="CS607" i="2"/>
  <c r="CQ607" i="2"/>
  <c r="CP607" i="2"/>
  <c r="CO607" i="2"/>
  <c r="CN607" i="2"/>
  <c r="CM607" i="2"/>
  <c r="CK607" i="2"/>
  <c r="CJ607" i="2"/>
  <c r="CI607" i="2"/>
  <c r="CH607" i="2"/>
  <c r="CG607" i="2"/>
  <c r="CE607" i="2"/>
  <c r="CD607" i="2"/>
  <c r="CC607" i="2"/>
  <c r="CB607" i="2"/>
  <c r="CA607" i="2"/>
  <c r="BY607" i="2"/>
  <c r="BX607" i="2"/>
  <c r="BW607" i="2"/>
  <c r="BV607" i="2"/>
  <c r="BU607" i="2"/>
  <c r="BS607" i="2"/>
  <c r="BR607" i="2"/>
  <c r="BQ607" i="2"/>
  <c r="BP607" i="2"/>
  <c r="BO607" i="2"/>
  <c r="BM607" i="2"/>
  <c r="BL607" i="2"/>
  <c r="BK607" i="2"/>
  <c r="BJ607" i="2"/>
  <c r="BI607" i="2"/>
  <c r="BH607" i="2"/>
  <c r="BG607" i="2"/>
  <c r="BE607" i="2"/>
  <c r="BD607" i="2"/>
  <c r="BC607" i="2"/>
  <c r="BB607" i="2"/>
  <c r="BA607" i="2"/>
  <c r="AZ607" i="2"/>
  <c r="AY607" i="2"/>
  <c r="AW607" i="2"/>
  <c r="AV607" i="2"/>
  <c r="AU607" i="2"/>
  <c r="AT607" i="2"/>
  <c r="AS607" i="2"/>
  <c r="AR607" i="2"/>
  <c r="AQ607" i="2"/>
  <c r="AO607" i="2"/>
  <c r="AN607" i="2"/>
  <c r="AM607" i="2"/>
  <c r="AL607" i="2"/>
  <c r="AK607" i="2"/>
  <c r="AJ607" i="2"/>
  <c r="AI607" i="2"/>
  <c r="AG607" i="2"/>
  <c r="AF607" i="2"/>
  <c r="AE607" i="2"/>
  <c r="AD607" i="2"/>
  <c r="AC607" i="2"/>
  <c r="AB607" i="2"/>
  <c r="AA607" i="2"/>
  <c r="W607" i="2"/>
  <c r="DO606" i="2"/>
  <c r="DN606" i="2"/>
  <c r="DM606" i="2"/>
  <c r="DL606" i="2"/>
  <c r="DK606" i="2"/>
  <c r="DI606" i="2"/>
  <c r="DH606" i="2"/>
  <c r="DG606" i="2"/>
  <c r="DF606" i="2"/>
  <c r="DE606" i="2"/>
  <c r="DC606" i="2"/>
  <c r="DB606" i="2"/>
  <c r="DA606" i="2"/>
  <c r="CZ606" i="2"/>
  <c r="CY606" i="2"/>
  <c r="CW606" i="2"/>
  <c r="CV606" i="2"/>
  <c r="CU606" i="2"/>
  <c r="CT606" i="2"/>
  <c r="CS606" i="2"/>
  <c r="CQ606" i="2"/>
  <c r="CP606" i="2"/>
  <c r="CO606" i="2"/>
  <c r="CN606" i="2"/>
  <c r="CM606" i="2"/>
  <c r="CK606" i="2"/>
  <c r="CJ606" i="2"/>
  <c r="CI606" i="2"/>
  <c r="CH606" i="2"/>
  <c r="CG606" i="2"/>
  <c r="CE606" i="2"/>
  <c r="CD606" i="2"/>
  <c r="CC606" i="2"/>
  <c r="CB606" i="2"/>
  <c r="CA606" i="2"/>
  <c r="BY606" i="2"/>
  <c r="BX606" i="2"/>
  <c r="BW606" i="2"/>
  <c r="BV606" i="2"/>
  <c r="BU606" i="2"/>
  <c r="BS606" i="2"/>
  <c r="BR606" i="2"/>
  <c r="BQ606" i="2"/>
  <c r="BP606" i="2"/>
  <c r="BO606" i="2"/>
  <c r="BM606" i="2"/>
  <c r="BL606" i="2"/>
  <c r="BK606" i="2"/>
  <c r="BJ606" i="2"/>
  <c r="BI606" i="2"/>
  <c r="BH606" i="2"/>
  <c r="BG606" i="2"/>
  <c r="BE606" i="2"/>
  <c r="BD606" i="2"/>
  <c r="BC606" i="2"/>
  <c r="BB606" i="2"/>
  <c r="BA606" i="2"/>
  <c r="AZ606" i="2"/>
  <c r="AY606" i="2"/>
  <c r="AW606" i="2"/>
  <c r="AV606" i="2"/>
  <c r="AU606" i="2"/>
  <c r="AT606" i="2"/>
  <c r="AS606" i="2"/>
  <c r="AR606" i="2"/>
  <c r="AQ606" i="2"/>
  <c r="AO606" i="2"/>
  <c r="AN606" i="2"/>
  <c r="AM606" i="2"/>
  <c r="AL606" i="2"/>
  <c r="AK606" i="2"/>
  <c r="AJ606" i="2"/>
  <c r="AI606" i="2"/>
  <c r="AG606" i="2"/>
  <c r="AF606" i="2"/>
  <c r="AE606" i="2"/>
  <c r="AD606" i="2"/>
  <c r="AC606" i="2"/>
  <c r="AB606" i="2"/>
  <c r="AA606" i="2"/>
  <c r="W606" i="2"/>
  <c r="DO605" i="2"/>
  <c r="DN605" i="2"/>
  <c r="DM605" i="2"/>
  <c r="DL605" i="2"/>
  <c r="DK605" i="2"/>
  <c r="DI605" i="2"/>
  <c r="DH605" i="2"/>
  <c r="DG605" i="2"/>
  <c r="DF605" i="2"/>
  <c r="DE605" i="2"/>
  <c r="DC605" i="2"/>
  <c r="DB605" i="2"/>
  <c r="DA605" i="2"/>
  <c r="CZ605" i="2"/>
  <c r="CY605" i="2"/>
  <c r="CW605" i="2"/>
  <c r="CV605" i="2"/>
  <c r="CU605" i="2"/>
  <c r="CT605" i="2"/>
  <c r="CS605" i="2"/>
  <c r="CQ605" i="2"/>
  <c r="CP605" i="2"/>
  <c r="CO605" i="2"/>
  <c r="CN605" i="2"/>
  <c r="CM605" i="2"/>
  <c r="CK605" i="2"/>
  <c r="CJ605" i="2"/>
  <c r="CI605" i="2"/>
  <c r="CH605" i="2"/>
  <c r="CG605" i="2"/>
  <c r="CE605" i="2"/>
  <c r="CD605" i="2"/>
  <c r="CC605" i="2"/>
  <c r="CB605" i="2"/>
  <c r="CA605" i="2"/>
  <c r="BY605" i="2"/>
  <c r="BX605" i="2"/>
  <c r="BW605" i="2"/>
  <c r="BV605" i="2"/>
  <c r="BU605" i="2"/>
  <c r="BS605" i="2"/>
  <c r="BR605" i="2"/>
  <c r="BQ605" i="2"/>
  <c r="BP605" i="2"/>
  <c r="BO605" i="2"/>
  <c r="BM605" i="2"/>
  <c r="BL605" i="2"/>
  <c r="BK605" i="2"/>
  <c r="BJ605" i="2"/>
  <c r="BI605" i="2"/>
  <c r="BH605" i="2"/>
  <c r="BG605" i="2"/>
  <c r="BE605" i="2"/>
  <c r="BD605" i="2"/>
  <c r="BC605" i="2"/>
  <c r="BB605" i="2"/>
  <c r="BA605" i="2"/>
  <c r="AZ605" i="2"/>
  <c r="AY605" i="2"/>
  <c r="AW605" i="2"/>
  <c r="AV605" i="2"/>
  <c r="AU605" i="2"/>
  <c r="AT605" i="2"/>
  <c r="AS605" i="2"/>
  <c r="AR605" i="2"/>
  <c r="AQ605" i="2"/>
  <c r="AO605" i="2"/>
  <c r="AN605" i="2"/>
  <c r="AM605" i="2"/>
  <c r="AL605" i="2"/>
  <c r="AK605" i="2"/>
  <c r="AJ605" i="2"/>
  <c r="AI605" i="2"/>
  <c r="AG605" i="2"/>
  <c r="AF605" i="2"/>
  <c r="AE605" i="2"/>
  <c r="AD605" i="2"/>
  <c r="AC605" i="2"/>
  <c r="AB605" i="2"/>
  <c r="AA605" i="2"/>
  <c r="W605" i="2"/>
  <c r="DO604" i="2"/>
  <c r="DN604" i="2"/>
  <c r="DM604" i="2"/>
  <c r="DL604" i="2"/>
  <c r="DK604" i="2"/>
  <c r="DI604" i="2"/>
  <c r="DH604" i="2"/>
  <c r="DG604" i="2"/>
  <c r="DF604" i="2"/>
  <c r="DE604" i="2"/>
  <c r="DC604" i="2"/>
  <c r="DB604" i="2"/>
  <c r="DA604" i="2"/>
  <c r="CZ604" i="2"/>
  <c r="CY604" i="2"/>
  <c r="CW604" i="2"/>
  <c r="CV604" i="2"/>
  <c r="CU604" i="2"/>
  <c r="CT604" i="2"/>
  <c r="CS604" i="2"/>
  <c r="CQ604" i="2"/>
  <c r="CP604" i="2"/>
  <c r="CO604" i="2"/>
  <c r="CN604" i="2"/>
  <c r="CM604" i="2"/>
  <c r="CK604" i="2"/>
  <c r="CJ604" i="2"/>
  <c r="CI604" i="2"/>
  <c r="CH604" i="2"/>
  <c r="CG604" i="2"/>
  <c r="CE604" i="2"/>
  <c r="CD604" i="2"/>
  <c r="CC604" i="2"/>
  <c r="CB604" i="2"/>
  <c r="CA604" i="2"/>
  <c r="BY604" i="2"/>
  <c r="BX604" i="2"/>
  <c r="BW604" i="2"/>
  <c r="BV604" i="2"/>
  <c r="BU604" i="2"/>
  <c r="BS604" i="2"/>
  <c r="BR604" i="2"/>
  <c r="BQ604" i="2"/>
  <c r="BP604" i="2"/>
  <c r="BO604" i="2"/>
  <c r="BM604" i="2"/>
  <c r="BL604" i="2"/>
  <c r="BK604" i="2"/>
  <c r="BJ604" i="2"/>
  <c r="BI604" i="2"/>
  <c r="BH604" i="2"/>
  <c r="BG604" i="2"/>
  <c r="BE604" i="2"/>
  <c r="BD604" i="2"/>
  <c r="BC604" i="2"/>
  <c r="BB604" i="2"/>
  <c r="BA604" i="2"/>
  <c r="AZ604" i="2"/>
  <c r="AY604" i="2"/>
  <c r="AW604" i="2"/>
  <c r="AV604" i="2"/>
  <c r="AU604" i="2"/>
  <c r="AT604" i="2"/>
  <c r="AS604" i="2"/>
  <c r="AR604" i="2"/>
  <c r="AQ604" i="2"/>
  <c r="AO604" i="2"/>
  <c r="AN604" i="2"/>
  <c r="AM604" i="2"/>
  <c r="AL604" i="2"/>
  <c r="AK604" i="2"/>
  <c r="AJ604" i="2"/>
  <c r="AI604" i="2"/>
  <c r="AG604" i="2"/>
  <c r="AF604" i="2"/>
  <c r="AE604" i="2"/>
  <c r="AD604" i="2"/>
  <c r="AC604" i="2"/>
  <c r="AB604" i="2"/>
  <c r="AA604" i="2"/>
  <c r="W604" i="2"/>
  <c r="DO603" i="2"/>
  <c r="DI603" i="2"/>
  <c r="DC603" i="2"/>
  <c r="CW603" i="2"/>
  <c r="CQ603" i="2"/>
  <c r="CK603" i="2"/>
  <c r="CE603" i="2"/>
  <c r="CD603" i="2"/>
  <c r="CC603" i="2"/>
  <c r="CB603" i="2"/>
  <c r="CA603" i="2"/>
  <c r="BY603" i="2"/>
  <c r="BS603" i="2"/>
  <c r="BM603" i="2"/>
  <c r="BL603" i="2"/>
  <c r="BK603" i="2"/>
  <c r="BJ603" i="2"/>
  <c r="BI603" i="2"/>
  <c r="BH603" i="2"/>
  <c r="BG603" i="2"/>
  <c r="BE603" i="2"/>
  <c r="BD603" i="2"/>
  <c r="BC603" i="2"/>
  <c r="BB603" i="2"/>
  <c r="BA603" i="2"/>
  <c r="AZ603" i="2"/>
  <c r="AY603" i="2"/>
  <c r="AW603" i="2"/>
  <c r="AV603" i="2"/>
  <c r="AU603" i="2"/>
  <c r="AT603" i="2"/>
  <c r="AS603" i="2"/>
  <c r="AR603" i="2"/>
  <c r="AQ603" i="2"/>
  <c r="AO603" i="2"/>
  <c r="AN603" i="2"/>
  <c r="AM603" i="2"/>
  <c r="AL603" i="2"/>
  <c r="AK603" i="2"/>
  <c r="AJ603" i="2"/>
  <c r="AI603" i="2"/>
  <c r="AG603" i="2"/>
  <c r="W603" i="2"/>
  <c r="DO602" i="2"/>
  <c r="DI602" i="2"/>
  <c r="DC602" i="2"/>
  <c r="CW602" i="2"/>
  <c r="CQ602" i="2"/>
  <c r="CK602" i="2"/>
  <c r="CE602" i="2"/>
  <c r="CD602" i="2"/>
  <c r="CC602" i="2"/>
  <c r="CB602" i="2"/>
  <c r="CA602" i="2"/>
  <c r="BY602" i="2"/>
  <c r="BS602" i="2"/>
  <c r="BM602" i="2"/>
  <c r="BL602" i="2"/>
  <c r="BK602" i="2"/>
  <c r="BJ602" i="2"/>
  <c r="BI602" i="2"/>
  <c r="BH602" i="2"/>
  <c r="BG602" i="2"/>
  <c r="BE602" i="2"/>
  <c r="BD602" i="2"/>
  <c r="BC602" i="2"/>
  <c r="BB602" i="2"/>
  <c r="BA602" i="2"/>
  <c r="AZ602" i="2"/>
  <c r="AY602" i="2"/>
  <c r="AW602" i="2"/>
  <c r="AV602" i="2"/>
  <c r="AU602" i="2"/>
  <c r="AT602" i="2"/>
  <c r="AS602" i="2"/>
  <c r="AR602" i="2"/>
  <c r="AQ602" i="2"/>
  <c r="AO602" i="2"/>
  <c r="AN602" i="2"/>
  <c r="AM602" i="2"/>
  <c r="AL602" i="2"/>
  <c r="AK602" i="2"/>
  <c r="AJ602" i="2"/>
  <c r="AI602" i="2"/>
  <c r="AG602" i="2"/>
  <c r="W602" i="2"/>
  <c r="DO601" i="2"/>
  <c r="DN601" i="2"/>
  <c r="DM601" i="2"/>
  <c r="DL601" i="2"/>
  <c r="DK601" i="2"/>
  <c r="DI601" i="2"/>
  <c r="DH601" i="2"/>
  <c r="DG601" i="2"/>
  <c r="DF601" i="2"/>
  <c r="DE601" i="2"/>
  <c r="DC601" i="2"/>
  <c r="DB601" i="2"/>
  <c r="DA601" i="2"/>
  <c r="CZ601" i="2"/>
  <c r="CY601" i="2"/>
  <c r="CW601" i="2"/>
  <c r="CV601" i="2"/>
  <c r="CU601" i="2"/>
  <c r="CT601" i="2"/>
  <c r="CS601" i="2"/>
  <c r="CQ601" i="2"/>
  <c r="CP601" i="2"/>
  <c r="CO601" i="2"/>
  <c r="CN601" i="2"/>
  <c r="CM601" i="2"/>
  <c r="CK601" i="2"/>
  <c r="CJ601" i="2"/>
  <c r="CI601" i="2"/>
  <c r="CH601" i="2"/>
  <c r="CG601" i="2"/>
  <c r="CE601" i="2"/>
  <c r="CD601" i="2"/>
  <c r="CC601" i="2"/>
  <c r="CB601" i="2"/>
  <c r="CA601" i="2"/>
  <c r="BY601" i="2"/>
  <c r="BX601" i="2"/>
  <c r="BW601" i="2"/>
  <c r="BV601" i="2"/>
  <c r="BU601" i="2"/>
  <c r="BS601" i="2"/>
  <c r="BR601" i="2"/>
  <c r="BQ601" i="2"/>
  <c r="BP601" i="2"/>
  <c r="BO601" i="2"/>
  <c r="BM601" i="2"/>
  <c r="BL601" i="2"/>
  <c r="BK601" i="2"/>
  <c r="BJ601" i="2"/>
  <c r="BI601" i="2"/>
  <c r="BH601" i="2"/>
  <c r="BG601" i="2"/>
  <c r="BE601" i="2"/>
  <c r="BD601" i="2"/>
  <c r="BC601" i="2"/>
  <c r="BB601" i="2"/>
  <c r="BA601" i="2"/>
  <c r="AZ601" i="2"/>
  <c r="AY601" i="2"/>
  <c r="AW601" i="2"/>
  <c r="AV601" i="2"/>
  <c r="AU601" i="2"/>
  <c r="AT601" i="2"/>
  <c r="AS601" i="2"/>
  <c r="AR601" i="2"/>
  <c r="AQ601" i="2"/>
  <c r="AO601" i="2"/>
  <c r="AN601" i="2"/>
  <c r="AM601" i="2"/>
  <c r="AL601" i="2"/>
  <c r="AK601" i="2"/>
  <c r="AJ601" i="2"/>
  <c r="AI601" i="2"/>
  <c r="AG601" i="2"/>
  <c r="AF601" i="2"/>
  <c r="AE601" i="2"/>
  <c r="AD601" i="2"/>
  <c r="AC601" i="2"/>
  <c r="AB601" i="2"/>
  <c r="AA601" i="2"/>
  <c r="W601" i="2"/>
  <c r="DO600" i="2"/>
  <c r="DN600" i="2"/>
  <c r="DM600" i="2"/>
  <c r="DL600" i="2"/>
  <c r="DK600" i="2"/>
  <c r="DI600" i="2"/>
  <c r="DH600" i="2"/>
  <c r="DG600" i="2"/>
  <c r="DF600" i="2"/>
  <c r="DE600" i="2"/>
  <c r="DC600" i="2"/>
  <c r="DB600" i="2"/>
  <c r="DA600" i="2"/>
  <c r="CZ600" i="2"/>
  <c r="CY600" i="2"/>
  <c r="CW600" i="2"/>
  <c r="CV600" i="2"/>
  <c r="CU600" i="2"/>
  <c r="CT600" i="2"/>
  <c r="CS600" i="2"/>
  <c r="CQ600" i="2"/>
  <c r="CP600" i="2"/>
  <c r="CO600" i="2"/>
  <c r="CN600" i="2"/>
  <c r="CM600" i="2"/>
  <c r="CK600" i="2"/>
  <c r="CJ600" i="2"/>
  <c r="CI600" i="2"/>
  <c r="CH600" i="2"/>
  <c r="CG600" i="2"/>
  <c r="CE600" i="2"/>
  <c r="CD600" i="2"/>
  <c r="CC600" i="2"/>
  <c r="CB600" i="2"/>
  <c r="CA600" i="2"/>
  <c r="BY600" i="2"/>
  <c r="BX600" i="2"/>
  <c r="BW600" i="2"/>
  <c r="BV600" i="2"/>
  <c r="BU600" i="2"/>
  <c r="BS600" i="2"/>
  <c r="BR600" i="2"/>
  <c r="BQ600" i="2"/>
  <c r="BP600" i="2"/>
  <c r="BO600" i="2"/>
  <c r="BM600" i="2"/>
  <c r="BL600" i="2"/>
  <c r="BK600" i="2"/>
  <c r="BJ600" i="2"/>
  <c r="BI600" i="2"/>
  <c r="BH600" i="2"/>
  <c r="BG600" i="2"/>
  <c r="BE600" i="2"/>
  <c r="BD600" i="2"/>
  <c r="BC600" i="2"/>
  <c r="BB600" i="2"/>
  <c r="BA600" i="2"/>
  <c r="AZ600" i="2"/>
  <c r="AY600" i="2"/>
  <c r="AW600" i="2"/>
  <c r="AV600" i="2"/>
  <c r="AU600" i="2"/>
  <c r="AT600" i="2"/>
  <c r="AS600" i="2"/>
  <c r="AR600" i="2"/>
  <c r="AQ600" i="2"/>
  <c r="AO600" i="2"/>
  <c r="AN600" i="2"/>
  <c r="AM600" i="2"/>
  <c r="AL600" i="2"/>
  <c r="AK600" i="2"/>
  <c r="AJ600" i="2"/>
  <c r="AI600" i="2"/>
  <c r="AG600" i="2"/>
  <c r="AF600" i="2"/>
  <c r="AE600" i="2"/>
  <c r="AD600" i="2"/>
  <c r="AC600" i="2"/>
  <c r="AB600" i="2"/>
  <c r="AA600" i="2"/>
  <c r="W600" i="2"/>
  <c r="DO599" i="2"/>
  <c r="DN599" i="2"/>
  <c r="DM599" i="2"/>
  <c r="DL599" i="2"/>
  <c r="DK599" i="2"/>
  <c r="DI599" i="2"/>
  <c r="DH599" i="2"/>
  <c r="DG599" i="2"/>
  <c r="DF599" i="2"/>
  <c r="DE599" i="2"/>
  <c r="DC599" i="2"/>
  <c r="DB599" i="2"/>
  <c r="DA599" i="2"/>
  <c r="CZ599" i="2"/>
  <c r="CY599" i="2"/>
  <c r="CW599" i="2"/>
  <c r="CV599" i="2"/>
  <c r="CU599" i="2"/>
  <c r="CT599" i="2"/>
  <c r="CS599" i="2"/>
  <c r="CQ599" i="2"/>
  <c r="CP599" i="2"/>
  <c r="CO599" i="2"/>
  <c r="CN599" i="2"/>
  <c r="CM599" i="2"/>
  <c r="CK599" i="2"/>
  <c r="CJ599" i="2"/>
  <c r="CI599" i="2"/>
  <c r="CH599" i="2"/>
  <c r="CG599" i="2"/>
  <c r="CE599" i="2"/>
  <c r="CD599" i="2"/>
  <c r="CC599" i="2"/>
  <c r="CB599" i="2"/>
  <c r="CA599" i="2"/>
  <c r="BY599" i="2"/>
  <c r="BX599" i="2"/>
  <c r="BW599" i="2"/>
  <c r="BV599" i="2"/>
  <c r="BU599" i="2"/>
  <c r="BS599" i="2"/>
  <c r="BR599" i="2"/>
  <c r="BQ599" i="2"/>
  <c r="BP599" i="2"/>
  <c r="BO599" i="2"/>
  <c r="BM599" i="2"/>
  <c r="BL599" i="2"/>
  <c r="BK599" i="2"/>
  <c r="BJ599" i="2"/>
  <c r="BI599" i="2"/>
  <c r="BH599" i="2"/>
  <c r="BG599" i="2"/>
  <c r="BE599" i="2"/>
  <c r="BD599" i="2"/>
  <c r="BC599" i="2"/>
  <c r="BB599" i="2"/>
  <c r="BA599" i="2"/>
  <c r="AZ599" i="2"/>
  <c r="AY599" i="2"/>
  <c r="AW599" i="2"/>
  <c r="AV599" i="2"/>
  <c r="AU599" i="2"/>
  <c r="AT599" i="2"/>
  <c r="AS599" i="2"/>
  <c r="AR599" i="2"/>
  <c r="AQ599" i="2"/>
  <c r="AO599" i="2"/>
  <c r="AN599" i="2"/>
  <c r="AM599" i="2"/>
  <c r="AL599" i="2"/>
  <c r="AK599" i="2"/>
  <c r="AJ599" i="2"/>
  <c r="AI599" i="2"/>
  <c r="AG599" i="2"/>
  <c r="AF599" i="2"/>
  <c r="AE599" i="2"/>
  <c r="AD599" i="2"/>
  <c r="AC599" i="2"/>
  <c r="AB599" i="2"/>
  <c r="AA599" i="2"/>
  <c r="W599" i="2"/>
  <c r="DO598" i="2"/>
  <c r="DN598" i="2"/>
  <c r="DM598" i="2"/>
  <c r="DL598" i="2"/>
  <c r="DK598" i="2"/>
  <c r="DI598" i="2"/>
  <c r="DH598" i="2"/>
  <c r="DG598" i="2"/>
  <c r="DF598" i="2"/>
  <c r="DE598" i="2"/>
  <c r="DC598" i="2"/>
  <c r="DB598" i="2"/>
  <c r="DA598" i="2"/>
  <c r="CZ598" i="2"/>
  <c r="CY598" i="2"/>
  <c r="CW598" i="2"/>
  <c r="CV598" i="2"/>
  <c r="CU598" i="2"/>
  <c r="CT598" i="2"/>
  <c r="CS598" i="2"/>
  <c r="CQ598" i="2"/>
  <c r="CP598" i="2"/>
  <c r="CO598" i="2"/>
  <c r="CN598" i="2"/>
  <c r="CM598" i="2"/>
  <c r="CK598" i="2"/>
  <c r="CJ598" i="2"/>
  <c r="CI598" i="2"/>
  <c r="CH598" i="2"/>
  <c r="CG598" i="2"/>
  <c r="CE598" i="2"/>
  <c r="CD598" i="2"/>
  <c r="CC598" i="2"/>
  <c r="CB598" i="2"/>
  <c r="CA598" i="2"/>
  <c r="BY598" i="2"/>
  <c r="BX598" i="2"/>
  <c r="BW598" i="2"/>
  <c r="BV598" i="2"/>
  <c r="BU598" i="2"/>
  <c r="BS598" i="2"/>
  <c r="BR598" i="2"/>
  <c r="BQ598" i="2"/>
  <c r="BP598" i="2"/>
  <c r="BO598" i="2"/>
  <c r="BM598" i="2"/>
  <c r="BL598" i="2"/>
  <c r="BK598" i="2"/>
  <c r="BJ598" i="2"/>
  <c r="BI598" i="2"/>
  <c r="BH598" i="2"/>
  <c r="BG598" i="2"/>
  <c r="BE598" i="2"/>
  <c r="BD598" i="2"/>
  <c r="BC598" i="2"/>
  <c r="BB598" i="2"/>
  <c r="BA598" i="2"/>
  <c r="AZ598" i="2"/>
  <c r="AY598" i="2"/>
  <c r="AW598" i="2"/>
  <c r="AV598" i="2"/>
  <c r="AU598" i="2"/>
  <c r="AT598" i="2"/>
  <c r="AS598" i="2"/>
  <c r="AR598" i="2"/>
  <c r="AQ598" i="2"/>
  <c r="AO598" i="2"/>
  <c r="AN598" i="2"/>
  <c r="AM598" i="2"/>
  <c r="AL598" i="2"/>
  <c r="AK598" i="2"/>
  <c r="AJ598" i="2"/>
  <c r="AI598" i="2"/>
  <c r="AG598" i="2"/>
  <c r="AF598" i="2"/>
  <c r="AE598" i="2"/>
  <c r="AD598" i="2"/>
  <c r="AC598" i="2"/>
  <c r="AB598" i="2"/>
  <c r="AA598" i="2"/>
  <c r="W598" i="2"/>
  <c r="DO597" i="2"/>
  <c r="DI597" i="2"/>
  <c r="DC597" i="2"/>
  <c r="CW597" i="2"/>
  <c r="CQ597" i="2"/>
  <c r="CK597" i="2"/>
  <c r="CE597" i="2"/>
  <c r="CD597" i="2"/>
  <c r="CC597" i="2"/>
  <c r="CB597" i="2"/>
  <c r="CA597" i="2"/>
  <c r="BY597" i="2"/>
  <c r="BS597" i="2"/>
  <c r="BM597" i="2"/>
  <c r="BL597" i="2"/>
  <c r="BK597" i="2"/>
  <c r="BJ597" i="2"/>
  <c r="BI597" i="2"/>
  <c r="BH597" i="2"/>
  <c r="BG597" i="2"/>
  <c r="BE597" i="2"/>
  <c r="BD597" i="2"/>
  <c r="BC597" i="2"/>
  <c r="BB597" i="2"/>
  <c r="BA597" i="2"/>
  <c r="AZ597" i="2"/>
  <c r="AY597" i="2"/>
  <c r="AW597" i="2"/>
  <c r="AV597" i="2"/>
  <c r="AU597" i="2"/>
  <c r="AT597" i="2"/>
  <c r="AS597" i="2"/>
  <c r="AR597" i="2"/>
  <c r="AQ597" i="2"/>
  <c r="AO597" i="2"/>
  <c r="AN597" i="2"/>
  <c r="AM597" i="2"/>
  <c r="AL597" i="2"/>
  <c r="AK597" i="2"/>
  <c r="AJ597" i="2"/>
  <c r="AI597" i="2"/>
  <c r="AG597" i="2"/>
  <c r="W597" i="2"/>
  <c r="DO596" i="2"/>
  <c r="DI596" i="2"/>
  <c r="DC596" i="2"/>
  <c r="CW596" i="2"/>
  <c r="CQ596" i="2"/>
  <c r="CK596" i="2"/>
  <c r="CE596" i="2"/>
  <c r="CD596" i="2"/>
  <c r="CC596" i="2"/>
  <c r="CB596" i="2"/>
  <c r="CA596" i="2"/>
  <c r="BY596" i="2"/>
  <c r="BS596" i="2"/>
  <c r="BM596" i="2"/>
  <c r="BL596" i="2"/>
  <c r="BK596" i="2"/>
  <c r="BJ596" i="2"/>
  <c r="BI596" i="2"/>
  <c r="BH596" i="2"/>
  <c r="BG596" i="2"/>
  <c r="BE596" i="2"/>
  <c r="BD596" i="2"/>
  <c r="BC596" i="2"/>
  <c r="BB596" i="2"/>
  <c r="BA596" i="2"/>
  <c r="AZ596" i="2"/>
  <c r="AY596" i="2"/>
  <c r="AW596" i="2"/>
  <c r="AV596" i="2"/>
  <c r="AU596" i="2"/>
  <c r="AT596" i="2"/>
  <c r="AS596" i="2"/>
  <c r="AR596" i="2"/>
  <c r="AQ596" i="2"/>
  <c r="AO596" i="2"/>
  <c r="AN596" i="2"/>
  <c r="AM596" i="2"/>
  <c r="AL596" i="2"/>
  <c r="AK596" i="2"/>
  <c r="AJ596" i="2"/>
  <c r="AI596" i="2"/>
  <c r="AG596" i="2"/>
  <c r="W596" i="2"/>
  <c r="DO595" i="2"/>
  <c r="DN595" i="2"/>
  <c r="DM595" i="2"/>
  <c r="DL595" i="2"/>
  <c r="DK595" i="2"/>
  <c r="DI595" i="2"/>
  <c r="DH595" i="2"/>
  <c r="DG595" i="2"/>
  <c r="DF595" i="2"/>
  <c r="DE595" i="2"/>
  <c r="DC595" i="2"/>
  <c r="DB595" i="2"/>
  <c r="DA595" i="2"/>
  <c r="CZ595" i="2"/>
  <c r="CY595" i="2"/>
  <c r="CW595" i="2"/>
  <c r="CV595" i="2"/>
  <c r="CU595" i="2"/>
  <c r="CT595" i="2"/>
  <c r="CS595" i="2"/>
  <c r="CQ595" i="2"/>
  <c r="CP595" i="2"/>
  <c r="CO595" i="2"/>
  <c r="CN595" i="2"/>
  <c r="CM595" i="2"/>
  <c r="CK595" i="2"/>
  <c r="CJ595" i="2"/>
  <c r="CI595" i="2"/>
  <c r="CH595" i="2"/>
  <c r="CG595" i="2"/>
  <c r="CE595" i="2"/>
  <c r="CD595" i="2"/>
  <c r="CC595" i="2"/>
  <c r="CB595" i="2"/>
  <c r="CA595" i="2"/>
  <c r="BY595" i="2"/>
  <c r="BX595" i="2"/>
  <c r="BW595" i="2"/>
  <c r="BV595" i="2"/>
  <c r="BU595" i="2"/>
  <c r="BS595" i="2"/>
  <c r="BR595" i="2"/>
  <c r="BQ595" i="2"/>
  <c r="BP595" i="2"/>
  <c r="BO595" i="2"/>
  <c r="BM595" i="2"/>
  <c r="BL595" i="2"/>
  <c r="BK595" i="2"/>
  <c r="BJ595" i="2"/>
  <c r="BI595" i="2"/>
  <c r="BH595" i="2"/>
  <c r="BG595" i="2"/>
  <c r="BE595" i="2"/>
  <c r="BD595" i="2"/>
  <c r="BC595" i="2"/>
  <c r="BB595" i="2"/>
  <c r="BA595" i="2"/>
  <c r="AZ595" i="2"/>
  <c r="AY595" i="2"/>
  <c r="AW595" i="2"/>
  <c r="AV595" i="2"/>
  <c r="AU595" i="2"/>
  <c r="AT595" i="2"/>
  <c r="AS595" i="2"/>
  <c r="AR595" i="2"/>
  <c r="AQ595" i="2"/>
  <c r="AO595" i="2"/>
  <c r="AN595" i="2"/>
  <c r="AM595" i="2"/>
  <c r="AL595" i="2"/>
  <c r="AK595" i="2"/>
  <c r="AJ595" i="2"/>
  <c r="AI595" i="2"/>
  <c r="AG595" i="2"/>
  <c r="AF595" i="2"/>
  <c r="AE595" i="2"/>
  <c r="AD595" i="2"/>
  <c r="AC595" i="2"/>
  <c r="AB595" i="2"/>
  <c r="AA595" i="2"/>
  <c r="W595" i="2"/>
  <c r="DO594" i="2"/>
  <c r="DN594" i="2"/>
  <c r="DM594" i="2"/>
  <c r="DL594" i="2"/>
  <c r="DK594" i="2"/>
  <c r="DI594" i="2"/>
  <c r="DH594" i="2"/>
  <c r="DG594" i="2"/>
  <c r="DF594" i="2"/>
  <c r="DE594" i="2"/>
  <c r="DC594" i="2"/>
  <c r="DB594" i="2"/>
  <c r="DA594" i="2"/>
  <c r="CZ594" i="2"/>
  <c r="CY594" i="2"/>
  <c r="CW594" i="2"/>
  <c r="CV594" i="2"/>
  <c r="CU594" i="2"/>
  <c r="CT594" i="2"/>
  <c r="CS594" i="2"/>
  <c r="CQ594" i="2"/>
  <c r="CP594" i="2"/>
  <c r="CO594" i="2"/>
  <c r="CN594" i="2"/>
  <c r="CM594" i="2"/>
  <c r="CK594" i="2"/>
  <c r="CJ594" i="2"/>
  <c r="CI594" i="2"/>
  <c r="CH594" i="2"/>
  <c r="CG594" i="2"/>
  <c r="CE594" i="2"/>
  <c r="CD594" i="2"/>
  <c r="CC594" i="2"/>
  <c r="CB594" i="2"/>
  <c r="CA594" i="2"/>
  <c r="BY594" i="2"/>
  <c r="BX594" i="2"/>
  <c r="BW594" i="2"/>
  <c r="BV594" i="2"/>
  <c r="BU594" i="2"/>
  <c r="BS594" i="2"/>
  <c r="BR594" i="2"/>
  <c r="BQ594" i="2"/>
  <c r="BP594" i="2"/>
  <c r="BO594" i="2"/>
  <c r="BM594" i="2"/>
  <c r="BL594" i="2"/>
  <c r="BK594" i="2"/>
  <c r="BJ594" i="2"/>
  <c r="BI594" i="2"/>
  <c r="BH594" i="2"/>
  <c r="BG594" i="2"/>
  <c r="BE594" i="2"/>
  <c r="BD594" i="2"/>
  <c r="BC594" i="2"/>
  <c r="BB594" i="2"/>
  <c r="BA594" i="2"/>
  <c r="AZ594" i="2"/>
  <c r="AY594" i="2"/>
  <c r="AW594" i="2"/>
  <c r="AV594" i="2"/>
  <c r="AU594" i="2"/>
  <c r="AT594" i="2"/>
  <c r="AS594" i="2"/>
  <c r="AR594" i="2"/>
  <c r="AQ594" i="2"/>
  <c r="AO594" i="2"/>
  <c r="AN594" i="2"/>
  <c r="AM594" i="2"/>
  <c r="AL594" i="2"/>
  <c r="AK594" i="2"/>
  <c r="AJ594" i="2"/>
  <c r="AI594" i="2"/>
  <c r="AG594" i="2"/>
  <c r="AF594" i="2"/>
  <c r="AE594" i="2"/>
  <c r="AD594" i="2"/>
  <c r="AC594" i="2"/>
  <c r="AB594" i="2"/>
  <c r="AA594" i="2"/>
  <c r="W594" i="2"/>
  <c r="DO593" i="2"/>
  <c r="DN593" i="2"/>
  <c r="DM593" i="2"/>
  <c r="DL593" i="2"/>
  <c r="DK593" i="2"/>
  <c r="DI593" i="2"/>
  <c r="DH593" i="2"/>
  <c r="DG593" i="2"/>
  <c r="DF593" i="2"/>
  <c r="DE593" i="2"/>
  <c r="DC593" i="2"/>
  <c r="DB593" i="2"/>
  <c r="DA593" i="2"/>
  <c r="CZ593" i="2"/>
  <c r="CY593" i="2"/>
  <c r="CW593" i="2"/>
  <c r="CV593" i="2"/>
  <c r="CU593" i="2"/>
  <c r="CT593" i="2"/>
  <c r="CS593" i="2"/>
  <c r="CQ593" i="2"/>
  <c r="CP593" i="2"/>
  <c r="CO593" i="2"/>
  <c r="CN593" i="2"/>
  <c r="CM593" i="2"/>
  <c r="CK593" i="2"/>
  <c r="CJ593" i="2"/>
  <c r="CI593" i="2"/>
  <c r="CH593" i="2"/>
  <c r="CG593" i="2"/>
  <c r="CE593" i="2"/>
  <c r="CD593" i="2"/>
  <c r="CC593" i="2"/>
  <c r="CB593" i="2"/>
  <c r="CA593" i="2"/>
  <c r="BY593" i="2"/>
  <c r="BX593" i="2"/>
  <c r="BW593" i="2"/>
  <c r="BV593" i="2"/>
  <c r="BU593" i="2"/>
  <c r="BS593" i="2"/>
  <c r="BR593" i="2"/>
  <c r="BQ593" i="2"/>
  <c r="BP593" i="2"/>
  <c r="BO593" i="2"/>
  <c r="BM593" i="2"/>
  <c r="BL593" i="2"/>
  <c r="BK593" i="2"/>
  <c r="BJ593" i="2"/>
  <c r="BI593" i="2"/>
  <c r="BH593" i="2"/>
  <c r="BG593" i="2"/>
  <c r="BE593" i="2"/>
  <c r="BD593" i="2"/>
  <c r="BC593" i="2"/>
  <c r="BB593" i="2"/>
  <c r="BA593" i="2"/>
  <c r="AZ593" i="2"/>
  <c r="AY593" i="2"/>
  <c r="AW593" i="2"/>
  <c r="AV593" i="2"/>
  <c r="AU593" i="2"/>
  <c r="AT593" i="2"/>
  <c r="AS593" i="2"/>
  <c r="AR593" i="2"/>
  <c r="AQ593" i="2"/>
  <c r="AO593" i="2"/>
  <c r="AN593" i="2"/>
  <c r="AM593" i="2"/>
  <c r="AL593" i="2"/>
  <c r="AK593" i="2"/>
  <c r="AJ593" i="2"/>
  <c r="AI593" i="2"/>
  <c r="AG593" i="2"/>
  <c r="AF593" i="2"/>
  <c r="AE593" i="2"/>
  <c r="AD593" i="2"/>
  <c r="AC593" i="2"/>
  <c r="AB593" i="2"/>
  <c r="AA593" i="2"/>
  <c r="W593" i="2"/>
  <c r="DO592" i="2"/>
  <c r="DN592" i="2"/>
  <c r="DM592" i="2"/>
  <c r="DL592" i="2"/>
  <c r="DK592" i="2"/>
  <c r="DI592" i="2"/>
  <c r="DH592" i="2"/>
  <c r="DG592" i="2"/>
  <c r="DF592" i="2"/>
  <c r="DE592" i="2"/>
  <c r="DC592" i="2"/>
  <c r="DB592" i="2"/>
  <c r="DA592" i="2"/>
  <c r="CZ592" i="2"/>
  <c r="CY592" i="2"/>
  <c r="CW592" i="2"/>
  <c r="CV592" i="2"/>
  <c r="CU592" i="2"/>
  <c r="CT592" i="2"/>
  <c r="CS592" i="2"/>
  <c r="CQ592" i="2"/>
  <c r="CP592" i="2"/>
  <c r="CO592" i="2"/>
  <c r="CN592" i="2"/>
  <c r="CM592" i="2"/>
  <c r="CK592" i="2"/>
  <c r="CJ592" i="2"/>
  <c r="CI592" i="2"/>
  <c r="CH592" i="2"/>
  <c r="CG592" i="2"/>
  <c r="CE592" i="2"/>
  <c r="CD592" i="2"/>
  <c r="CC592" i="2"/>
  <c r="CB592" i="2"/>
  <c r="CA592" i="2"/>
  <c r="BY592" i="2"/>
  <c r="BX592" i="2"/>
  <c r="BW592" i="2"/>
  <c r="BV592" i="2"/>
  <c r="BU592" i="2"/>
  <c r="BS592" i="2"/>
  <c r="BR592" i="2"/>
  <c r="BQ592" i="2"/>
  <c r="BP592" i="2"/>
  <c r="BO592" i="2"/>
  <c r="BM592" i="2"/>
  <c r="BL592" i="2"/>
  <c r="BK592" i="2"/>
  <c r="BJ592" i="2"/>
  <c r="BI592" i="2"/>
  <c r="BH592" i="2"/>
  <c r="BG592" i="2"/>
  <c r="BE592" i="2"/>
  <c r="BD592" i="2"/>
  <c r="BC592" i="2"/>
  <c r="BB592" i="2"/>
  <c r="BA592" i="2"/>
  <c r="AZ592" i="2"/>
  <c r="AY592" i="2"/>
  <c r="AW592" i="2"/>
  <c r="AV592" i="2"/>
  <c r="AU592" i="2"/>
  <c r="AT592" i="2"/>
  <c r="AS592" i="2"/>
  <c r="AR592" i="2"/>
  <c r="AQ592" i="2"/>
  <c r="AO592" i="2"/>
  <c r="AN592" i="2"/>
  <c r="AM592" i="2"/>
  <c r="AL592" i="2"/>
  <c r="AK592" i="2"/>
  <c r="AJ592" i="2"/>
  <c r="AI592" i="2"/>
  <c r="AG592" i="2"/>
  <c r="AF592" i="2"/>
  <c r="AE592" i="2"/>
  <c r="AD592" i="2"/>
  <c r="AC592" i="2"/>
  <c r="AB592" i="2"/>
  <c r="AA592" i="2"/>
  <c r="W592" i="2"/>
  <c r="DO591" i="2"/>
  <c r="DI591" i="2"/>
  <c r="DC591" i="2"/>
  <c r="CW591" i="2"/>
  <c r="CQ591" i="2"/>
  <c r="CK591" i="2"/>
  <c r="CE591" i="2"/>
  <c r="CD591" i="2"/>
  <c r="CC591" i="2"/>
  <c r="CB591" i="2"/>
  <c r="CA591" i="2"/>
  <c r="BY591" i="2"/>
  <c r="BS591" i="2"/>
  <c r="BM591" i="2"/>
  <c r="BL591" i="2"/>
  <c r="BK591" i="2"/>
  <c r="BJ591" i="2"/>
  <c r="BI591" i="2"/>
  <c r="BH591" i="2"/>
  <c r="BG591" i="2"/>
  <c r="BE591" i="2"/>
  <c r="BD591" i="2"/>
  <c r="BC591" i="2"/>
  <c r="BB591" i="2"/>
  <c r="BA591" i="2"/>
  <c r="AZ591" i="2"/>
  <c r="AY591" i="2"/>
  <c r="AW591" i="2"/>
  <c r="AV591" i="2"/>
  <c r="AU591" i="2"/>
  <c r="AT591" i="2"/>
  <c r="AS591" i="2"/>
  <c r="AR591" i="2"/>
  <c r="AQ591" i="2"/>
  <c r="AO591" i="2"/>
  <c r="AN591" i="2"/>
  <c r="AM591" i="2"/>
  <c r="AL591" i="2"/>
  <c r="AK591" i="2"/>
  <c r="AJ591" i="2"/>
  <c r="AI591" i="2"/>
  <c r="AG591" i="2"/>
  <c r="W591" i="2"/>
  <c r="DO590" i="2"/>
  <c r="DN590" i="2"/>
  <c r="DM590" i="2"/>
  <c r="DL590" i="2"/>
  <c r="DK590" i="2"/>
  <c r="DI590" i="2"/>
  <c r="DH590" i="2"/>
  <c r="DG590" i="2"/>
  <c r="DF590" i="2"/>
  <c r="DE590" i="2"/>
  <c r="DC590" i="2"/>
  <c r="DB590" i="2"/>
  <c r="DA590" i="2"/>
  <c r="CZ590" i="2"/>
  <c r="CY590" i="2"/>
  <c r="CW590" i="2"/>
  <c r="CV590" i="2"/>
  <c r="CU590" i="2"/>
  <c r="CT590" i="2"/>
  <c r="CS590" i="2"/>
  <c r="CQ590" i="2"/>
  <c r="CP590" i="2"/>
  <c r="CO590" i="2"/>
  <c r="CN590" i="2"/>
  <c r="CM590" i="2"/>
  <c r="CK590" i="2"/>
  <c r="CJ590" i="2"/>
  <c r="CI590" i="2"/>
  <c r="CH590" i="2"/>
  <c r="CG590" i="2"/>
  <c r="CE590" i="2"/>
  <c r="CD590" i="2"/>
  <c r="CC590" i="2"/>
  <c r="CB590" i="2"/>
  <c r="CA590" i="2"/>
  <c r="BY590" i="2"/>
  <c r="BX590" i="2"/>
  <c r="BW590" i="2"/>
  <c r="BV590" i="2"/>
  <c r="BU590" i="2"/>
  <c r="BS590" i="2"/>
  <c r="BR590" i="2"/>
  <c r="BQ590" i="2"/>
  <c r="BP590" i="2"/>
  <c r="BO590" i="2"/>
  <c r="BM590" i="2"/>
  <c r="BL590" i="2"/>
  <c r="BK590" i="2"/>
  <c r="BJ590" i="2"/>
  <c r="BI590" i="2"/>
  <c r="BH590" i="2"/>
  <c r="BG590" i="2"/>
  <c r="BE590" i="2"/>
  <c r="BD590" i="2"/>
  <c r="BC590" i="2"/>
  <c r="BB590" i="2"/>
  <c r="BA590" i="2"/>
  <c r="AZ590" i="2"/>
  <c r="AY590" i="2"/>
  <c r="AW590" i="2"/>
  <c r="AV590" i="2"/>
  <c r="AU590" i="2"/>
  <c r="AT590" i="2"/>
  <c r="AS590" i="2"/>
  <c r="AR590" i="2"/>
  <c r="AQ590" i="2"/>
  <c r="AO590" i="2"/>
  <c r="AN590" i="2"/>
  <c r="AM590" i="2"/>
  <c r="AL590" i="2"/>
  <c r="AK590" i="2"/>
  <c r="AJ590" i="2"/>
  <c r="AI590" i="2"/>
  <c r="AG590" i="2"/>
  <c r="AF590" i="2"/>
  <c r="AE590" i="2"/>
  <c r="AD590" i="2"/>
  <c r="AC590" i="2"/>
  <c r="AB590" i="2"/>
  <c r="AA590" i="2"/>
  <c r="W590" i="2"/>
  <c r="DO589" i="2"/>
  <c r="DN589" i="2"/>
  <c r="DM589" i="2"/>
  <c r="DL589" i="2"/>
  <c r="DK589" i="2"/>
  <c r="DI589" i="2"/>
  <c r="DH589" i="2"/>
  <c r="DG589" i="2"/>
  <c r="DF589" i="2"/>
  <c r="DE589" i="2"/>
  <c r="DC589" i="2"/>
  <c r="DB589" i="2"/>
  <c r="DA589" i="2"/>
  <c r="CZ589" i="2"/>
  <c r="CY589" i="2"/>
  <c r="CW589" i="2"/>
  <c r="CV589" i="2"/>
  <c r="CU589" i="2"/>
  <c r="CT589" i="2"/>
  <c r="CS589" i="2"/>
  <c r="CQ589" i="2"/>
  <c r="CP589" i="2"/>
  <c r="CO589" i="2"/>
  <c r="CN589" i="2"/>
  <c r="CM589" i="2"/>
  <c r="CK589" i="2"/>
  <c r="CJ589" i="2"/>
  <c r="CI589" i="2"/>
  <c r="CH589" i="2"/>
  <c r="CG589" i="2"/>
  <c r="CE589" i="2"/>
  <c r="CD589" i="2"/>
  <c r="CC589" i="2"/>
  <c r="CB589" i="2"/>
  <c r="CA589" i="2"/>
  <c r="BY589" i="2"/>
  <c r="BX589" i="2"/>
  <c r="BW589" i="2"/>
  <c r="BV589" i="2"/>
  <c r="BU589" i="2"/>
  <c r="BS589" i="2"/>
  <c r="BR589" i="2"/>
  <c r="BQ589" i="2"/>
  <c r="BP589" i="2"/>
  <c r="BO589" i="2"/>
  <c r="BM589" i="2"/>
  <c r="BL589" i="2"/>
  <c r="BK589" i="2"/>
  <c r="BJ589" i="2"/>
  <c r="BI589" i="2"/>
  <c r="BH589" i="2"/>
  <c r="BG589" i="2"/>
  <c r="BE589" i="2"/>
  <c r="BD589" i="2"/>
  <c r="BC589" i="2"/>
  <c r="BB589" i="2"/>
  <c r="BA589" i="2"/>
  <c r="AZ589" i="2"/>
  <c r="AY589" i="2"/>
  <c r="AW589" i="2"/>
  <c r="AV589" i="2"/>
  <c r="AU589" i="2"/>
  <c r="AT589" i="2"/>
  <c r="AS589" i="2"/>
  <c r="AR589" i="2"/>
  <c r="AQ589" i="2"/>
  <c r="AO589" i="2"/>
  <c r="AN589" i="2"/>
  <c r="AM589" i="2"/>
  <c r="AL589" i="2"/>
  <c r="AK589" i="2"/>
  <c r="AJ589" i="2"/>
  <c r="AI589" i="2"/>
  <c r="AG589" i="2"/>
  <c r="AF589" i="2"/>
  <c r="AE589" i="2"/>
  <c r="AD589" i="2"/>
  <c r="AC589" i="2"/>
  <c r="AB589" i="2"/>
  <c r="AA589" i="2"/>
  <c r="W589" i="2"/>
  <c r="DO588" i="2"/>
  <c r="DN588" i="2"/>
  <c r="DM588" i="2"/>
  <c r="DL588" i="2"/>
  <c r="DK588" i="2"/>
  <c r="DI588" i="2"/>
  <c r="DH588" i="2"/>
  <c r="DG588" i="2"/>
  <c r="DF588" i="2"/>
  <c r="DE588" i="2"/>
  <c r="DC588" i="2"/>
  <c r="DB588" i="2"/>
  <c r="DA588" i="2"/>
  <c r="CZ588" i="2"/>
  <c r="CY588" i="2"/>
  <c r="CW588" i="2"/>
  <c r="CV588" i="2"/>
  <c r="CU588" i="2"/>
  <c r="CT588" i="2"/>
  <c r="CS588" i="2"/>
  <c r="CQ588" i="2"/>
  <c r="CP588" i="2"/>
  <c r="CO588" i="2"/>
  <c r="CN588" i="2"/>
  <c r="CM588" i="2"/>
  <c r="CK588" i="2"/>
  <c r="CJ588" i="2"/>
  <c r="CI588" i="2"/>
  <c r="CH588" i="2"/>
  <c r="CG588" i="2"/>
  <c r="CE588" i="2"/>
  <c r="CD588" i="2"/>
  <c r="CC588" i="2"/>
  <c r="CB588" i="2"/>
  <c r="CA588" i="2"/>
  <c r="BY588" i="2"/>
  <c r="BX588" i="2"/>
  <c r="BW588" i="2"/>
  <c r="BV588" i="2"/>
  <c r="BU588" i="2"/>
  <c r="BS588" i="2"/>
  <c r="BR588" i="2"/>
  <c r="BQ588" i="2"/>
  <c r="BP588" i="2"/>
  <c r="BO588" i="2"/>
  <c r="BM588" i="2"/>
  <c r="BL588" i="2"/>
  <c r="BK588" i="2"/>
  <c r="BJ588" i="2"/>
  <c r="BI588" i="2"/>
  <c r="BH588" i="2"/>
  <c r="BG588" i="2"/>
  <c r="BE588" i="2"/>
  <c r="BD588" i="2"/>
  <c r="BC588" i="2"/>
  <c r="BB588" i="2"/>
  <c r="BA588" i="2"/>
  <c r="AZ588" i="2"/>
  <c r="AY588" i="2"/>
  <c r="AW588" i="2"/>
  <c r="AV588" i="2"/>
  <c r="AU588" i="2"/>
  <c r="AT588" i="2"/>
  <c r="AS588" i="2"/>
  <c r="AR588" i="2"/>
  <c r="AQ588" i="2"/>
  <c r="AO588" i="2"/>
  <c r="AN588" i="2"/>
  <c r="AM588" i="2"/>
  <c r="AL588" i="2"/>
  <c r="AK588" i="2"/>
  <c r="AJ588" i="2"/>
  <c r="AI588" i="2"/>
  <c r="AG588" i="2"/>
  <c r="AF588" i="2"/>
  <c r="AE588" i="2"/>
  <c r="AD588" i="2"/>
  <c r="AC588" i="2"/>
  <c r="AB588" i="2"/>
  <c r="AA588" i="2"/>
  <c r="W588" i="2"/>
  <c r="DO587" i="2"/>
  <c r="DI587" i="2"/>
  <c r="DC587" i="2"/>
  <c r="CW587" i="2"/>
  <c r="CQ587" i="2"/>
  <c r="CK587" i="2"/>
  <c r="CE587" i="2"/>
  <c r="CD587" i="2"/>
  <c r="CC587" i="2"/>
  <c r="CB587" i="2"/>
  <c r="CA587" i="2"/>
  <c r="BY587" i="2"/>
  <c r="BS587" i="2"/>
  <c r="BM587" i="2"/>
  <c r="BL587" i="2"/>
  <c r="BK587" i="2"/>
  <c r="BJ587" i="2"/>
  <c r="BI587" i="2"/>
  <c r="BH587" i="2"/>
  <c r="BG587" i="2"/>
  <c r="BE587" i="2"/>
  <c r="BD587" i="2"/>
  <c r="BC587" i="2"/>
  <c r="BB587" i="2"/>
  <c r="BA587" i="2"/>
  <c r="AZ587" i="2"/>
  <c r="AY587" i="2"/>
  <c r="AW587" i="2"/>
  <c r="AV587" i="2"/>
  <c r="AU587" i="2"/>
  <c r="AT587" i="2"/>
  <c r="AS587" i="2"/>
  <c r="AR587" i="2"/>
  <c r="AQ587" i="2"/>
  <c r="AO587" i="2"/>
  <c r="AN587" i="2"/>
  <c r="AM587" i="2"/>
  <c r="AL587" i="2"/>
  <c r="AK587" i="2"/>
  <c r="AJ587" i="2"/>
  <c r="AI587" i="2"/>
  <c r="AG587" i="2"/>
  <c r="W587" i="2"/>
  <c r="DO586" i="2"/>
  <c r="DI586" i="2"/>
  <c r="DC586" i="2"/>
  <c r="CW586" i="2"/>
  <c r="CQ586" i="2"/>
  <c r="CK586" i="2"/>
  <c r="CE586" i="2"/>
  <c r="CD586" i="2"/>
  <c r="CC586" i="2"/>
  <c r="CB586" i="2"/>
  <c r="CA586" i="2"/>
  <c r="BY586" i="2"/>
  <c r="BS586" i="2"/>
  <c r="DR23" i="2" s="1"/>
  <c r="DU23" i="2" s="1"/>
  <c r="BM586" i="2"/>
  <c r="BL586" i="2"/>
  <c r="BK586" i="2"/>
  <c r="BJ586" i="2"/>
  <c r="BI586" i="2"/>
  <c r="BH586" i="2"/>
  <c r="BG586" i="2"/>
  <c r="BE586" i="2"/>
  <c r="BD586" i="2"/>
  <c r="BC586" i="2"/>
  <c r="BB586" i="2"/>
  <c r="BA586" i="2"/>
  <c r="AZ586" i="2"/>
  <c r="AY586" i="2"/>
  <c r="AW586" i="2"/>
  <c r="AV586" i="2"/>
  <c r="AU586" i="2"/>
  <c r="AT586" i="2"/>
  <c r="AS586" i="2"/>
  <c r="AR586" i="2"/>
  <c r="AQ586" i="2"/>
  <c r="AO586" i="2"/>
  <c r="AN586" i="2"/>
  <c r="AM586" i="2"/>
  <c r="AL586" i="2"/>
  <c r="AK586" i="2"/>
  <c r="AJ586" i="2"/>
  <c r="AI586" i="2"/>
  <c r="AG586" i="2"/>
  <c r="W586" i="2"/>
  <c r="DO585" i="2"/>
  <c r="DN585" i="2"/>
  <c r="DM585" i="2"/>
  <c r="DL585" i="2"/>
  <c r="DK585" i="2"/>
  <c r="DI585" i="2"/>
  <c r="DH585" i="2"/>
  <c r="DG585" i="2"/>
  <c r="DF585" i="2"/>
  <c r="DE585" i="2"/>
  <c r="DC585" i="2"/>
  <c r="DB585" i="2"/>
  <c r="DA585" i="2"/>
  <c r="CZ585" i="2"/>
  <c r="CY585" i="2"/>
  <c r="CW585" i="2"/>
  <c r="CV585" i="2"/>
  <c r="CU585" i="2"/>
  <c r="CT585" i="2"/>
  <c r="CS585" i="2"/>
  <c r="CQ585" i="2"/>
  <c r="CP585" i="2"/>
  <c r="CO585" i="2"/>
  <c r="CN585" i="2"/>
  <c r="CM585" i="2"/>
  <c r="CK585" i="2"/>
  <c r="CJ585" i="2"/>
  <c r="CI585" i="2"/>
  <c r="CH585" i="2"/>
  <c r="CG585" i="2"/>
  <c r="CE585" i="2"/>
  <c r="CD585" i="2"/>
  <c r="CC585" i="2"/>
  <c r="CB585" i="2"/>
  <c r="CA585" i="2"/>
  <c r="BY585" i="2"/>
  <c r="BX585" i="2"/>
  <c r="BW585" i="2"/>
  <c r="BV585" i="2"/>
  <c r="BU585" i="2"/>
  <c r="BS585" i="2"/>
  <c r="BR585" i="2"/>
  <c r="BQ585" i="2"/>
  <c r="BP585" i="2"/>
  <c r="BO585" i="2"/>
  <c r="BM585" i="2"/>
  <c r="BL585" i="2"/>
  <c r="BK585" i="2"/>
  <c r="BJ585" i="2"/>
  <c r="BI585" i="2"/>
  <c r="BH585" i="2"/>
  <c r="BG585" i="2"/>
  <c r="BE585" i="2"/>
  <c r="BD585" i="2"/>
  <c r="BC585" i="2"/>
  <c r="BB585" i="2"/>
  <c r="BA585" i="2"/>
  <c r="AZ585" i="2"/>
  <c r="AY585" i="2"/>
  <c r="AW585" i="2"/>
  <c r="AV585" i="2"/>
  <c r="AU585" i="2"/>
  <c r="AT585" i="2"/>
  <c r="AS585" i="2"/>
  <c r="AR585" i="2"/>
  <c r="AQ585" i="2"/>
  <c r="AO585" i="2"/>
  <c r="AN585" i="2"/>
  <c r="AM585" i="2"/>
  <c r="AL585" i="2"/>
  <c r="AK585" i="2"/>
  <c r="AJ585" i="2"/>
  <c r="AI585" i="2"/>
  <c r="AG585" i="2"/>
  <c r="AF585" i="2"/>
  <c r="AE585" i="2"/>
  <c r="AD585" i="2"/>
  <c r="AC585" i="2"/>
  <c r="AB585" i="2"/>
  <c r="AA585" i="2"/>
  <c r="W585" i="2"/>
  <c r="DO584" i="2"/>
  <c r="DN584" i="2"/>
  <c r="DM584" i="2"/>
  <c r="DL584" i="2"/>
  <c r="DK584" i="2"/>
  <c r="DI584" i="2"/>
  <c r="DH584" i="2"/>
  <c r="DG584" i="2"/>
  <c r="DF584" i="2"/>
  <c r="DE584" i="2"/>
  <c r="DC584" i="2"/>
  <c r="DB584" i="2"/>
  <c r="DA584" i="2"/>
  <c r="CZ584" i="2"/>
  <c r="CY584" i="2"/>
  <c r="CW584" i="2"/>
  <c r="CV584" i="2"/>
  <c r="CU584" i="2"/>
  <c r="CT584" i="2"/>
  <c r="CS584" i="2"/>
  <c r="CQ584" i="2"/>
  <c r="CP584" i="2"/>
  <c r="CO584" i="2"/>
  <c r="CN584" i="2"/>
  <c r="CM584" i="2"/>
  <c r="CK584" i="2"/>
  <c r="CJ584" i="2"/>
  <c r="CI584" i="2"/>
  <c r="CH584" i="2"/>
  <c r="CG584" i="2"/>
  <c r="CE584" i="2"/>
  <c r="CD584" i="2"/>
  <c r="CC584" i="2"/>
  <c r="CB584" i="2"/>
  <c r="CA584" i="2"/>
  <c r="BY584" i="2"/>
  <c r="BX584" i="2"/>
  <c r="BW584" i="2"/>
  <c r="BV584" i="2"/>
  <c r="BU584" i="2"/>
  <c r="BS584" i="2"/>
  <c r="BR584" i="2"/>
  <c r="BQ584" i="2"/>
  <c r="BP584" i="2"/>
  <c r="BO584" i="2"/>
  <c r="BM584" i="2"/>
  <c r="BL584" i="2"/>
  <c r="BK584" i="2"/>
  <c r="BJ584" i="2"/>
  <c r="BI584" i="2"/>
  <c r="BH584" i="2"/>
  <c r="BG584" i="2"/>
  <c r="BE584" i="2"/>
  <c r="BD584" i="2"/>
  <c r="BC584" i="2"/>
  <c r="BB584" i="2"/>
  <c r="BA584" i="2"/>
  <c r="AZ584" i="2"/>
  <c r="AY584" i="2"/>
  <c r="AW584" i="2"/>
  <c r="AV584" i="2"/>
  <c r="AU584" i="2"/>
  <c r="AT584" i="2"/>
  <c r="AS584" i="2"/>
  <c r="AR584" i="2"/>
  <c r="AQ584" i="2"/>
  <c r="AO584" i="2"/>
  <c r="AN584" i="2"/>
  <c r="AM584" i="2"/>
  <c r="AL584" i="2"/>
  <c r="AK584" i="2"/>
  <c r="AJ584" i="2"/>
  <c r="AI584" i="2"/>
  <c r="AG584" i="2"/>
  <c r="AF584" i="2"/>
  <c r="AE584" i="2"/>
  <c r="AD584" i="2"/>
  <c r="AC584" i="2"/>
  <c r="AB584" i="2"/>
  <c r="AA584" i="2"/>
  <c r="W584" i="2"/>
  <c r="DO583" i="2"/>
  <c r="DN583" i="2"/>
  <c r="DM583" i="2"/>
  <c r="DL583" i="2"/>
  <c r="DK583" i="2"/>
  <c r="DI583" i="2"/>
  <c r="DH583" i="2"/>
  <c r="DG583" i="2"/>
  <c r="DF583" i="2"/>
  <c r="DE583" i="2"/>
  <c r="DC583" i="2"/>
  <c r="DB583" i="2"/>
  <c r="DA583" i="2"/>
  <c r="CZ583" i="2"/>
  <c r="CY583" i="2"/>
  <c r="CW583" i="2"/>
  <c r="CV583" i="2"/>
  <c r="CU583" i="2"/>
  <c r="CT583" i="2"/>
  <c r="CS583" i="2"/>
  <c r="CQ583" i="2"/>
  <c r="CP583" i="2"/>
  <c r="CO583" i="2"/>
  <c r="CN583" i="2"/>
  <c r="CM583" i="2"/>
  <c r="CK583" i="2"/>
  <c r="CJ583" i="2"/>
  <c r="CI583" i="2"/>
  <c r="CH583" i="2"/>
  <c r="CG583" i="2"/>
  <c r="CE583" i="2"/>
  <c r="CD583" i="2"/>
  <c r="CC583" i="2"/>
  <c r="CB583" i="2"/>
  <c r="CA583" i="2"/>
  <c r="BY583" i="2"/>
  <c r="BX583" i="2"/>
  <c r="BW583" i="2"/>
  <c r="BV583" i="2"/>
  <c r="BU583" i="2"/>
  <c r="BS583" i="2"/>
  <c r="BR583" i="2"/>
  <c r="BQ583" i="2"/>
  <c r="BP583" i="2"/>
  <c r="BO583" i="2"/>
  <c r="BM583" i="2"/>
  <c r="BL583" i="2"/>
  <c r="BK583" i="2"/>
  <c r="BJ583" i="2"/>
  <c r="BI583" i="2"/>
  <c r="BH583" i="2"/>
  <c r="BG583" i="2"/>
  <c r="BE583" i="2"/>
  <c r="BD583" i="2"/>
  <c r="BC583" i="2"/>
  <c r="BB583" i="2"/>
  <c r="BA583" i="2"/>
  <c r="AZ583" i="2"/>
  <c r="AY583" i="2"/>
  <c r="AW583" i="2"/>
  <c r="AV583" i="2"/>
  <c r="AU583" i="2"/>
  <c r="AT583" i="2"/>
  <c r="AS583" i="2"/>
  <c r="AR583" i="2"/>
  <c r="AQ583" i="2"/>
  <c r="AO583" i="2"/>
  <c r="AN583" i="2"/>
  <c r="AM583" i="2"/>
  <c r="AL583" i="2"/>
  <c r="AK583" i="2"/>
  <c r="AJ583" i="2"/>
  <c r="AI583" i="2"/>
  <c r="AG583" i="2"/>
  <c r="AF583" i="2"/>
  <c r="AE583" i="2"/>
  <c r="AD583" i="2"/>
  <c r="AC583" i="2"/>
  <c r="AB583" i="2"/>
  <c r="AA583" i="2"/>
  <c r="W583" i="2"/>
  <c r="DO582" i="2"/>
  <c r="DN582" i="2"/>
  <c r="DM582" i="2"/>
  <c r="DL582" i="2"/>
  <c r="DK582" i="2"/>
  <c r="DI582" i="2"/>
  <c r="DH582" i="2"/>
  <c r="DG582" i="2"/>
  <c r="DF582" i="2"/>
  <c r="DE582" i="2"/>
  <c r="DC582" i="2"/>
  <c r="DB582" i="2"/>
  <c r="DA582" i="2"/>
  <c r="CZ582" i="2"/>
  <c r="CY582" i="2"/>
  <c r="CW582" i="2"/>
  <c r="CV582" i="2"/>
  <c r="CU582" i="2"/>
  <c r="CT582" i="2"/>
  <c r="CS582" i="2"/>
  <c r="CQ582" i="2"/>
  <c r="CP582" i="2"/>
  <c r="CO582" i="2"/>
  <c r="CN582" i="2"/>
  <c r="CM582" i="2"/>
  <c r="CK582" i="2"/>
  <c r="CJ582" i="2"/>
  <c r="CI582" i="2"/>
  <c r="CH582" i="2"/>
  <c r="CG582" i="2"/>
  <c r="CE582" i="2"/>
  <c r="CD582" i="2"/>
  <c r="CC582" i="2"/>
  <c r="CB582" i="2"/>
  <c r="CA582" i="2"/>
  <c r="BY582" i="2"/>
  <c r="BX582" i="2"/>
  <c r="BW582" i="2"/>
  <c r="BV582" i="2"/>
  <c r="BU582" i="2"/>
  <c r="BS582" i="2"/>
  <c r="BR582" i="2"/>
  <c r="BQ582" i="2"/>
  <c r="BP582" i="2"/>
  <c r="BO582" i="2"/>
  <c r="BM582" i="2"/>
  <c r="BL582" i="2"/>
  <c r="BK582" i="2"/>
  <c r="BJ582" i="2"/>
  <c r="BI582" i="2"/>
  <c r="BH582" i="2"/>
  <c r="BG582" i="2"/>
  <c r="BE582" i="2"/>
  <c r="BD582" i="2"/>
  <c r="BC582" i="2"/>
  <c r="BB582" i="2"/>
  <c r="BA582" i="2"/>
  <c r="AZ582" i="2"/>
  <c r="AY582" i="2"/>
  <c r="AW582" i="2"/>
  <c r="AV582" i="2"/>
  <c r="AU582" i="2"/>
  <c r="AT582" i="2"/>
  <c r="AS582" i="2"/>
  <c r="AR582" i="2"/>
  <c r="AQ582" i="2"/>
  <c r="AO582" i="2"/>
  <c r="AN582" i="2"/>
  <c r="AM582" i="2"/>
  <c r="AL582" i="2"/>
  <c r="AK582" i="2"/>
  <c r="AJ582" i="2"/>
  <c r="AI582" i="2"/>
  <c r="AG582" i="2"/>
  <c r="AF582" i="2"/>
  <c r="AE582" i="2"/>
  <c r="AD582" i="2"/>
  <c r="AC582" i="2"/>
  <c r="AB582" i="2"/>
  <c r="AA582" i="2"/>
  <c r="W582" i="2"/>
  <c r="DO581" i="2"/>
  <c r="DI581" i="2"/>
  <c r="DC581" i="2"/>
  <c r="CW581" i="2"/>
  <c r="CQ581" i="2"/>
  <c r="CK581" i="2"/>
  <c r="CE581" i="2"/>
  <c r="CD581" i="2"/>
  <c r="CC581" i="2"/>
  <c r="CB581" i="2"/>
  <c r="CA581" i="2"/>
  <c r="BY581" i="2"/>
  <c r="BS581" i="2"/>
  <c r="BM581" i="2"/>
  <c r="BL581" i="2"/>
  <c r="BK581" i="2"/>
  <c r="BJ581" i="2"/>
  <c r="BI581" i="2"/>
  <c r="BH581" i="2"/>
  <c r="BG581" i="2"/>
  <c r="BE581" i="2"/>
  <c r="BD581" i="2"/>
  <c r="BC581" i="2"/>
  <c r="BB581" i="2"/>
  <c r="BA581" i="2"/>
  <c r="AZ581" i="2"/>
  <c r="AY581" i="2"/>
  <c r="AW581" i="2"/>
  <c r="AV581" i="2"/>
  <c r="AU581" i="2"/>
  <c r="AT581" i="2"/>
  <c r="AS581" i="2"/>
  <c r="AR581" i="2"/>
  <c r="AQ581" i="2"/>
  <c r="AO581" i="2"/>
  <c r="AN581" i="2"/>
  <c r="AM581" i="2"/>
  <c r="AL581" i="2"/>
  <c r="AK581" i="2"/>
  <c r="AJ581" i="2"/>
  <c r="AI581" i="2"/>
  <c r="AG581" i="2"/>
  <c r="W581" i="2"/>
  <c r="DO580" i="2"/>
  <c r="DI580" i="2"/>
  <c r="DC580" i="2"/>
  <c r="CW580" i="2"/>
  <c r="CQ580" i="2"/>
  <c r="CK580" i="2"/>
  <c r="CE580" i="2"/>
  <c r="CD580" i="2"/>
  <c r="CC580" i="2"/>
  <c r="CB580" i="2"/>
  <c r="CA580" i="2"/>
  <c r="BY580" i="2"/>
  <c r="BS580" i="2"/>
  <c r="BM580" i="2"/>
  <c r="BL580" i="2"/>
  <c r="BK580" i="2"/>
  <c r="BJ580" i="2"/>
  <c r="BI580" i="2"/>
  <c r="BH580" i="2"/>
  <c r="BG580" i="2"/>
  <c r="BE580" i="2"/>
  <c r="BD580" i="2"/>
  <c r="BC580" i="2"/>
  <c r="BB580" i="2"/>
  <c r="BA580" i="2"/>
  <c r="AZ580" i="2"/>
  <c r="AY580" i="2"/>
  <c r="AW580" i="2"/>
  <c r="AV580" i="2"/>
  <c r="AU580" i="2"/>
  <c r="AT580" i="2"/>
  <c r="AS580" i="2"/>
  <c r="AR580" i="2"/>
  <c r="AQ580" i="2"/>
  <c r="AO580" i="2"/>
  <c r="AN580" i="2"/>
  <c r="AM580" i="2"/>
  <c r="AL580" i="2"/>
  <c r="AK580" i="2"/>
  <c r="AJ580" i="2"/>
  <c r="AI580" i="2"/>
  <c r="AG580" i="2"/>
  <c r="W580" i="2"/>
  <c r="DO579" i="2"/>
  <c r="DN579" i="2"/>
  <c r="DM579" i="2"/>
  <c r="DL579" i="2"/>
  <c r="DK579" i="2"/>
  <c r="DI579" i="2"/>
  <c r="DH579" i="2"/>
  <c r="DG579" i="2"/>
  <c r="DF579" i="2"/>
  <c r="DE579" i="2"/>
  <c r="DC579" i="2"/>
  <c r="DB579" i="2"/>
  <c r="DA579" i="2"/>
  <c r="CZ579" i="2"/>
  <c r="CY579" i="2"/>
  <c r="CW579" i="2"/>
  <c r="CV579" i="2"/>
  <c r="CU579" i="2"/>
  <c r="CT579" i="2"/>
  <c r="CS579" i="2"/>
  <c r="CQ579" i="2"/>
  <c r="CP579" i="2"/>
  <c r="CO579" i="2"/>
  <c r="CN579" i="2"/>
  <c r="CM579" i="2"/>
  <c r="CK579" i="2"/>
  <c r="CJ579" i="2"/>
  <c r="CI579" i="2"/>
  <c r="CH579" i="2"/>
  <c r="CG579" i="2"/>
  <c r="CE579" i="2"/>
  <c r="CD579" i="2"/>
  <c r="CC579" i="2"/>
  <c r="CB579" i="2"/>
  <c r="CA579" i="2"/>
  <c r="BY579" i="2"/>
  <c r="BX579" i="2"/>
  <c r="BW579" i="2"/>
  <c r="BV579" i="2"/>
  <c r="BU579" i="2"/>
  <c r="BS579" i="2"/>
  <c r="BR579" i="2"/>
  <c r="BQ579" i="2"/>
  <c r="BP579" i="2"/>
  <c r="BO579" i="2"/>
  <c r="BM579" i="2"/>
  <c r="BL579" i="2"/>
  <c r="BK579" i="2"/>
  <c r="BJ579" i="2"/>
  <c r="BI579" i="2"/>
  <c r="BH579" i="2"/>
  <c r="BG579" i="2"/>
  <c r="BE579" i="2"/>
  <c r="BD579" i="2"/>
  <c r="BC579" i="2"/>
  <c r="BB579" i="2"/>
  <c r="BA579" i="2"/>
  <c r="AZ579" i="2"/>
  <c r="AY579" i="2"/>
  <c r="AW579" i="2"/>
  <c r="AV579" i="2"/>
  <c r="AU579" i="2"/>
  <c r="AT579" i="2"/>
  <c r="AS579" i="2"/>
  <c r="AR579" i="2"/>
  <c r="AQ579" i="2"/>
  <c r="AO579" i="2"/>
  <c r="AN579" i="2"/>
  <c r="AM579" i="2"/>
  <c r="AL579" i="2"/>
  <c r="AK579" i="2"/>
  <c r="AJ579" i="2"/>
  <c r="AI579" i="2"/>
  <c r="AG579" i="2"/>
  <c r="AF579" i="2"/>
  <c r="AE579" i="2"/>
  <c r="AD579" i="2"/>
  <c r="AC579" i="2"/>
  <c r="AB579" i="2"/>
  <c r="AA579" i="2"/>
  <c r="W579" i="2"/>
  <c r="DO578" i="2"/>
  <c r="DN578" i="2"/>
  <c r="DM578" i="2"/>
  <c r="DL578" i="2"/>
  <c r="DK578" i="2"/>
  <c r="DI578" i="2"/>
  <c r="DH578" i="2"/>
  <c r="DG578" i="2"/>
  <c r="DF578" i="2"/>
  <c r="DE578" i="2"/>
  <c r="DC578" i="2"/>
  <c r="DB578" i="2"/>
  <c r="DA578" i="2"/>
  <c r="CZ578" i="2"/>
  <c r="CY578" i="2"/>
  <c r="CW578" i="2"/>
  <c r="CV578" i="2"/>
  <c r="CU578" i="2"/>
  <c r="CT578" i="2"/>
  <c r="CS578" i="2"/>
  <c r="CQ578" i="2"/>
  <c r="CP578" i="2"/>
  <c r="CO578" i="2"/>
  <c r="CN578" i="2"/>
  <c r="CM578" i="2"/>
  <c r="CK578" i="2"/>
  <c r="CJ578" i="2"/>
  <c r="CI578" i="2"/>
  <c r="CH578" i="2"/>
  <c r="CG578" i="2"/>
  <c r="CE578" i="2"/>
  <c r="CD578" i="2"/>
  <c r="CC578" i="2"/>
  <c r="CB578" i="2"/>
  <c r="CA578" i="2"/>
  <c r="BY578" i="2"/>
  <c r="BX578" i="2"/>
  <c r="BW578" i="2"/>
  <c r="BV578" i="2"/>
  <c r="BU578" i="2"/>
  <c r="BS578" i="2"/>
  <c r="BR578" i="2"/>
  <c r="BQ578" i="2"/>
  <c r="BP578" i="2"/>
  <c r="BO578" i="2"/>
  <c r="BM578" i="2"/>
  <c r="BL578" i="2"/>
  <c r="BK578" i="2"/>
  <c r="BJ578" i="2"/>
  <c r="BI578" i="2"/>
  <c r="BH578" i="2"/>
  <c r="BG578" i="2"/>
  <c r="BE578" i="2"/>
  <c r="BD578" i="2"/>
  <c r="BC578" i="2"/>
  <c r="BB578" i="2"/>
  <c r="BA578" i="2"/>
  <c r="AZ578" i="2"/>
  <c r="AY578" i="2"/>
  <c r="AW578" i="2"/>
  <c r="AV578" i="2"/>
  <c r="AU578" i="2"/>
  <c r="AT578" i="2"/>
  <c r="AS578" i="2"/>
  <c r="AR578" i="2"/>
  <c r="AQ578" i="2"/>
  <c r="AO578" i="2"/>
  <c r="AN578" i="2"/>
  <c r="AM578" i="2"/>
  <c r="AL578" i="2"/>
  <c r="AK578" i="2"/>
  <c r="AJ578" i="2"/>
  <c r="AI578" i="2"/>
  <c r="AG578" i="2"/>
  <c r="AF578" i="2"/>
  <c r="AE578" i="2"/>
  <c r="AD578" i="2"/>
  <c r="AC578" i="2"/>
  <c r="AB578" i="2"/>
  <c r="AA578" i="2"/>
  <c r="W578" i="2"/>
  <c r="DO577" i="2"/>
  <c r="DN577" i="2"/>
  <c r="DM577" i="2"/>
  <c r="DL577" i="2"/>
  <c r="DK577" i="2"/>
  <c r="DI577" i="2"/>
  <c r="DH577" i="2"/>
  <c r="DG577" i="2"/>
  <c r="DF577" i="2"/>
  <c r="DE577" i="2"/>
  <c r="DC577" i="2"/>
  <c r="DB577" i="2"/>
  <c r="DA577" i="2"/>
  <c r="CZ577" i="2"/>
  <c r="CY577" i="2"/>
  <c r="CW577" i="2"/>
  <c r="CV577" i="2"/>
  <c r="CU577" i="2"/>
  <c r="CT577" i="2"/>
  <c r="CS577" i="2"/>
  <c r="CQ577" i="2"/>
  <c r="CP577" i="2"/>
  <c r="CO577" i="2"/>
  <c r="CN577" i="2"/>
  <c r="CM577" i="2"/>
  <c r="CK577" i="2"/>
  <c r="CJ577" i="2"/>
  <c r="CI577" i="2"/>
  <c r="CH577" i="2"/>
  <c r="CG577" i="2"/>
  <c r="CE577" i="2"/>
  <c r="CD577" i="2"/>
  <c r="CC577" i="2"/>
  <c r="CB577" i="2"/>
  <c r="CA577" i="2"/>
  <c r="BY577" i="2"/>
  <c r="BX577" i="2"/>
  <c r="BW577" i="2"/>
  <c r="BV577" i="2"/>
  <c r="BU577" i="2"/>
  <c r="BS577" i="2"/>
  <c r="BR577" i="2"/>
  <c r="BQ577" i="2"/>
  <c r="BP577" i="2"/>
  <c r="BO577" i="2"/>
  <c r="BM577" i="2"/>
  <c r="BL577" i="2"/>
  <c r="BK577" i="2"/>
  <c r="BJ577" i="2"/>
  <c r="BI577" i="2"/>
  <c r="BH577" i="2"/>
  <c r="BG577" i="2"/>
  <c r="BE577" i="2"/>
  <c r="BD577" i="2"/>
  <c r="BC577" i="2"/>
  <c r="BB577" i="2"/>
  <c r="BA577" i="2"/>
  <c r="AZ577" i="2"/>
  <c r="AY577" i="2"/>
  <c r="AW577" i="2"/>
  <c r="AV577" i="2"/>
  <c r="AU577" i="2"/>
  <c r="AT577" i="2"/>
  <c r="AS577" i="2"/>
  <c r="AR577" i="2"/>
  <c r="AQ577" i="2"/>
  <c r="AO577" i="2"/>
  <c r="AN577" i="2"/>
  <c r="AM577" i="2"/>
  <c r="AL577" i="2"/>
  <c r="AK577" i="2"/>
  <c r="AJ577" i="2"/>
  <c r="AI577" i="2"/>
  <c r="AG577" i="2"/>
  <c r="AF577" i="2"/>
  <c r="AE577" i="2"/>
  <c r="AD577" i="2"/>
  <c r="AC577" i="2"/>
  <c r="AB577" i="2"/>
  <c r="AA577" i="2"/>
  <c r="W577" i="2"/>
  <c r="DO576" i="2"/>
  <c r="DN576" i="2"/>
  <c r="DM576" i="2"/>
  <c r="DL576" i="2"/>
  <c r="DK576" i="2"/>
  <c r="DI576" i="2"/>
  <c r="DH576" i="2"/>
  <c r="DG576" i="2"/>
  <c r="DF576" i="2"/>
  <c r="DE576" i="2"/>
  <c r="DC576" i="2"/>
  <c r="DB576" i="2"/>
  <c r="DA576" i="2"/>
  <c r="CZ576" i="2"/>
  <c r="CY576" i="2"/>
  <c r="CW576" i="2"/>
  <c r="CV576" i="2"/>
  <c r="CU576" i="2"/>
  <c r="CT576" i="2"/>
  <c r="CS576" i="2"/>
  <c r="CQ576" i="2"/>
  <c r="CP576" i="2"/>
  <c r="CO576" i="2"/>
  <c r="CN576" i="2"/>
  <c r="CM576" i="2"/>
  <c r="CK576" i="2"/>
  <c r="CJ576" i="2"/>
  <c r="CI576" i="2"/>
  <c r="CH576" i="2"/>
  <c r="CG576" i="2"/>
  <c r="CE576" i="2"/>
  <c r="CD576" i="2"/>
  <c r="CC576" i="2"/>
  <c r="CB576" i="2"/>
  <c r="CA576" i="2"/>
  <c r="BY576" i="2"/>
  <c r="BX576" i="2"/>
  <c r="BW576" i="2"/>
  <c r="BV576" i="2"/>
  <c r="BU576" i="2"/>
  <c r="BS576" i="2"/>
  <c r="BR576" i="2"/>
  <c r="BQ576" i="2"/>
  <c r="BP576" i="2"/>
  <c r="BO576" i="2"/>
  <c r="BM576" i="2"/>
  <c r="BL576" i="2"/>
  <c r="BK576" i="2"/>
  <c r="BJ576" i="2"/>
  <c r="BI576" i="2"/>
  <c r="BH576" i="2"/>
  <c r="BG576" i="2"/>
  <c r="BE576" i="2"/>
  <c r="BD576" i="2"/>
  <c r="BC576" i="2"/>
  <c r="BB576" i="2"/>
  <c r="BA576" i="2"/>
  <c r="AZ576" i="2"/>
  <c r="AY576" i="2"/>
  <c r="AW576" i="2"/>
  <c r="AV576" i="2"/>
  <c r="AU576" i="2"/>
  <c r="AT576" i="2"/>
  <c r="AS576" i="2"/>
  <c r="AR576" i="2"/>
  <c r="AQ576" i="2"/>
  <c r="AO576" i="2"/>
  <c r="AN576" i="2"/>
  <c r="AM576" i="2"/>
  <c r="AL576" i="2"/>
  <c r="AK576" i="2"/>
  <c r="AJ576" i="2"/>
  <c r="AI576" i="2"/>
  <c r="AG576" i="2"/>
  <c r="AF576" i="2"/>
  <c r="AE576" i="2"/>
  <c r="AD576" i="2"/>
  <c r="AC576" i="2"/>
  <c r="AB576" i="2"/>
  <c r="AA576" i="2"/>
  <c r="W576" i="2"/>
  <c r="DO575" i="2"/>
  <c r="DI575" i="2"/>
  <c r="DC575" i="2"/>
  <c r="CW575" i="2"/>
  <c r="CQ575" i="2"/>
  <c r="CK575" i="2"/>
  <c r="CE575" i="2"/>
  <c r="CD575" i="2"/>
  <c r="CC575" i="2"/>
  <c r="CB575" i="2"/>
  <c r="CA575" i="2"/>
  <c r="BY575" i="2"/>
  <c r="BS575" i="2"/>
  <c r="BM575" i="2"/>
  <c r="BL575" i="2"/>
  <c r="BK575" i="2"/>
  <c r="BJ575" i="2"/>
  <c r="BI575" i="2"/>
  <c r="BH575" i="2"/>
  <c r="BG575" i="2"/>
  <c r="BE575" i="2"/>
  <c r="BD575" i="2"/>
  <c r="BC575" i="2"/>
  <c r="BB575" i="2"/>
  <c r="BA575" i="2"/>
  <c r="AZ575" i="2"/>
  <c r="AY575" i="2"/>
  <c r="AW575" i="2"/>
  <c r="AV575" i="2"/>
  <c r="AU575" i="2"/>
  <c r="AT575" i="2"/>
  <c r="AS575" i="2"/>
  <c r="AR575" i="2"/>
  <c r="AQ575" i="2"/>
  <c r="AO575" i="2"/>
  <c r="AN575" i="2"/>
  <c r="AM575" i="2"/>
  <c r="AL575" i="2"/>
  <c r="AK575" i="2"/>
  <c r="AJ575" i="2"/>
  <c r="AI575" i="2"/>
  <c r="AG575" i="2"/>
  <c r="W575" i="2"/>
  <c r="DO574" i="2"/>
  <c r="DN574" i="2"/>
  <c r="DM574" i="2"/>
  <c r="DL574" i="2"/>
  <c r="DK574" i="2"/>
  <c r="DI574" i="2"/>
  <c r="DH574" i="2"/>
  <c r="DG574" i="2"/>
  <c r="DF574" i="2"/>
  <c r="DE574" i="2"/>
  <c r="DC574" i="2"/>
  <c r="DB574" i="2"/>
  <c r="DA574" i="2"/>
  <c r="CZ574" i="2"/>
  <c r="CY574" i="2"/>
  <c r="CW574" i="2"/>
  <c r="CV574" i="2"/>
  <c r="CU574" i="2"/>
  <c r="CT574" i="2"/>
  <c r="CS574" i="2"/>
  <c r="CQ574" i="2"/>
  <c r="CP574" i="2"/>
  <c r="CO574" i="2"/>
  <c r="CN574" i="2"/>
  <c r="CM574" i="2"/>
  <c r="CK574" i="2"/>
  <c r="CJ574" i="2"/>
  <c r="CI574" i="2"/>
  <c r="CH574" i="2"/>
  <c r="CG574" i="2"/>
  <c r="CE574" i="2"/>
  <c r="CD574" i="2"/>
  <c r="CC574" i="2"/>
  <c r="CB574" i="2"/>
  <c r="CA574" i="2"/>
  <c r="BY574" i="2"/>
  <c r="BX574" i="2"/>
  <c r="BW574" i="2"/>
  <c r="BV574" i="2"/>
  <c r="BU574" i="2"/>
  <c r="BS574" i="2"/>
  <c r="DR32" i="2" s="1"/>
  <c r="DU32" i="2" s="1"/>
  <c r="BR574" i="2"/>
  <c r="BQ574" i="2"/>
  <c r="BP574" i="2"/>
  <c r="BO574" i="2"/>
  <c r="BM574" i="2"/>
  <c r="BL574" i="2"/>
  <c r="BK574" i="2"/>
  <c r="BJ574" i="2"/>
  <c r="BI574" i="2"/>
  <c r="BH574" i="2"/>
  <c r="BG574" i="2"/>
  <c r="BE574" i="2"/>
  <c r="BD574" i="2"/>
  <c r="BC574" i="2"/>
  <c r="BB574" i="2"/>
  <c r="BA574" i="2"/>
  <c r="AZ574" i="2"/>
  <c r="AY574" i="2"/>
  <c r="AW574" i="2"/>
  <c r="AV574" i="2"/>
  <c r="AU574" i="2"/>
  <c r="AT574" i="2"/>
  <c r="AS574" i="2"/>
  <c r="AR574" i="2"/>
  <c r="AQ574" i="2"/>
  <c r="AO574" i="2"/>
  <c r="AN574" i="2"/>
  <c r="AM574" i="2"/>
  <c r="AL574" i="2"/>
  <c r="AK574" i="2"/>
  <c r="AJ574" i="2"/>
  <c r="AI574" i="2"/>
  <c r="AG574" i="2"/>
  <c r="AF574" i="2"/>
  <c r="AE574" i="2"/>
  <c r="AD574" i="2"/>
  <c r="AC574" i="2"/>
  <c r="AB574" i="2"/>
  <c r="AA574" i="2"/>
  <c r="W574" i="2"/>
  <c r="DO573" i="2"/>
  <c r="DN573" i="2"/>
  <c r="DM573" i="2"/>
  <c r="DL573" i="2"/>
  <c r="DK573" i="2"/>
  <c r="DI573" i="2"/>
  <c r="DH573" i="2"/>
  <c r="DG573" i="2"/>
  <c r="DF573" i="2"/>
  <c r="DE573" i="2"/>
  <c r="DC573" i="2"/>
  <c r="DB573" i="2"/>
  <c r="DA573" i="2"/>
  <c r="CZ573" i="2"/>
  <c r="CY573" i="2"/>
  <c r="CW573" i="2"/>
  <c r="CV573" i="2"/>
  <c r="CU573" i="2"/>
  <c r="CT573" i="2"/>
  <c r="CS573" i="2"/>
  <c r="CQ573" i="2"/>
  <c r="CP573" i="2"/>
  <c r="CO573" i="2"/>
  <c r="CN573" i="2"/>
  <c r="CM573" i="2"/>
  <c r="CK573" i="2"/>
  <c r="CJ573" i="2"/>
  <c r="CI573" i="2"/>
  <c r="CH573" i="2"/>
  <c r="CG573" i="2"/>
  <c r="CE573" i="2"/>
  <c r="CD573" i="2"/>
  <c r="CC573" i="2"/>
  <c r="CB573" i="2"/>
  <c r="CA573" i="2"/>
  <c r="BY573" i="2"/>
  <c r="BX573" i="2"/>
  <c r="BW573" i="2"/>
  <c r="BV573" i="2"/>
  <c r="BU573" i="2"/>
  <c r="BS573" i="2"/>
  <c r="BR573" i="2"/>
  <c r="BQ573" i="2"/>
  <c r="BP573" i="2"/>
  <c r="BO573" i="2"/>
  <c r="BM573" i="2"/>
  <c r="BL573" i="2"/>
  <c r="BK573" i="2"/>
  <c r="BJ573" i="2"/>
  <c r="BI573" i="2"/>
  <c r="BH573" i="2"/>
  <c r="BG573" i="2"/>
  <c r="BE573" i="2"/>
  <c r="BD573" i="2"/>
  <c r="BC573" i="2"/>
  <c r="BB573" i="2"/>
  <c r="BA573" i="2"/>
  <c r="AZ573" i="2"/>
  <c r="AY573" i="2"/>
  <c r="AW573" i="2"/>
  <c r="AV573" i="2"/>
  <c r="AU573" i="2"/>
  <c r="AT573" i="2"/>
  <c r="AS573" i="2"/>
  <c r="AR573" i="2"/>
  <c r="AQ573" i="2"/>
  <c r="AO573" i="2"/>
  <c r="AN573" i="2"/>
  <c r="AM573" i="2"/>
  <c r="AL573" i="2"/>
  <c r="AK573" i="2"/>
  <c r="AJ573" i="2"/>
  <c r="AI573" i="2"/>
  <c r="AG573" i="2"/>
  <c r="AF573" i="2"/>
  <c r="AE573" i="2"/>
  <c r="AD573" i="2"/>
  <c r="AC573" i="2"/>
  <c r="AB573" i="2"/>
  <c r="AA573" i="2"/>
  <c r="W573" i="2"/>
  <c r="DO572" i="2"/>
  <c r="DN572" i="2"/>
  <c r="DM572" i="2"/>
  <c r="DL572" i="2"/>
  <c r="DK572" i="2"/>
  <c r="DI572" i="2"/>
  <c r="DH572" i="2"/>
  <c r="DG572" i="2"/>
  <c r="DF572" i="2"/>
  <c r="DE572" i="2"/>
  <c r="DC572" i="2"/>
  <c r="DB572" i="2"/>
  <c r="DA572" i="2"/>
  <c r="CZ572" i="2"/>
  <c r="CY572" i="2"/>
  <c r="CW572" i="2"/>
  <c r="CV572" i="2"/>
  <c r="CU572" i="2"/>
  <c r="CT572" i="2"/>
  <c r="CS572" i="2"/>
  <c r="CQ572" i="2"/>
  <c r="CP572" i="2"/>
  <c r="CO572" i="2"/>
  <c r="CN572" i="2"/>
  <c r="CM572" i="2"/>
  <c r="CK572" i="2"/>
  <c r="CJ572" i="2"/>
  <c r="CI572" i="2"/>
  <c r="CH572" i="2"/>
  <c r="CG572" i="2"/>
  <c r="CE572" i="2"/>
  <c r="CD572" i="2"/>
  <c r="CC572" i="2"/>
  <c r="CB572" i="2"/>
  <c r="CA572" i="2"/>
  <c r="BY572" i="2"/>
  <c r="BX572" i="2"/>
  <c r="BW572" i="2"/>
  <c r="BV572" i="2"/>
  <c r="BU572" i="2"/>
  <c r="BS572" i="2"/>
  <c r="BR572" i="2"/>
  <c r="BQ572" i="2"/>
  <c r="BP572" i="2"/>
  <c r="BO572" i="2"/>
  <c r="BM572" i="2"/>
  <c r="BL572" i="2"/>
  <c r="BK572" i="2"/>
  <c r="BJ572" i="2"/>
  <c r="BI572" i="2"/>
  <c r="BH572" i="2"/>
  <c r="BG572" i="2"/>
  <c r="BE572" i="2"/>
  <c r="BD572" i="2"/>
  <c r="BC572" i="2"/>
  <c r="BB572" i="2"/>
  <c r="BA572" i="2"/>
  <c r="AZ572" i="2"/>
  <c r="AY572" i="2"/>
  <c r="AW572" i="2"/>
  <c r="AV572" i="2"/>
  <c r="AU572" i="2"/>
  <c r="AT572" i="2"/>
  <c r="AS572" i="2"/>
  <c r="AR572" i="2"/>
  <c r="AQ572" i="2"/>
  <c r="AO572" i="2"/>
  <c r="AN572" i="2"/>
  <c r="AM572" i="2"/>
  <c r="AL572" i="2"/>
  <c r="AK572" i="2"/>
  <c r="AJ572" i="2"/>
  <c r="AI572" i="2"/>
  <c r="AG572" i="2"/>
  <c r="AF572" i="2"/>
  <c r="AE572" i="2"/>
  <c r="AD572" i="2"/>
  <c r="AC572" i="2"/>
  <c r="AB572" i="2"/>
  <c r="AA572" i="2"/>
  <c r="W572" i="2"/>
  <c r="DO571" i="2"/>
  <c r="DI571" i="2"/>
  <c r="DC571" i="2"/>
  <c r="CW571" i="2"/>
  <c r="CQ571" i="2"/>
  <c r="CK571" i="2"/>
  <c r="CE571" i="2"/>
  <c r="CD571" i="2"/>
  <c r="CC571" i="2"/>
  <c r="CB571" i="2"/>
  <c r="CA571" i="2"/>
  <c r="BY571" i="2"/>
  <c r="BS571" i="2"/>
  <c r="BM571" i="2"/>
  <c r="BL571" i="2"/>
  <c r="BK571" i="2"/>
  <c r="BJ571" i="2"/>
  <c r="BI571" i="2"/>
  <c r="BH571" i="2"/>
  <c r="BG571" i="2"/>
  <c r="BE571" i="2"/>
  <c r="BD571" i="2"/>
  <c r="BC571" i="2"/>
  <c r="BB571" i="2"/>
  <c r="BA571" i="2"/>
  <c r="AZ571" i="2"/>
  <c r="AY571" i="2"/>
  <c r="AW571" i="2"/>
  <c r="AV571" i="2"/>
  <c r="AU571" i="2"/>
  <c r="AT571" i="2"/>
  <c r="AS571" i="2"/>
  <c r="AR571" i="2"/>
  <c r="AQ571" i="2"/>
  <c r="AO571" i="2"/>
  <c r="AN571" i="2"/>
  <c r="AM571" i="2"/>
  <c r="AL571" i="2"/>
  <c r="AK571" i="2"/>
  <c r="AJ571" i="2"/>
  <c r="AI571" i="2"/>
  <c r="AG571" i="2"/>
  <c r="W571" i="2"/>
  <c r="DO570" i="2"/>
  <c r="DI570" i="2"/>
  <c r="DC570" i="2"/>
  <c r="CW570" i="2"/>
  <c r="CQ570" i="2"/>
  <c r="CK570" i="2"/>
  <c r="CE570" i="2"/>
  <c r="CD570" i="2"/>
  <c r="CC570" i="2"/>
  <c r="CB570" i="2"/>
  <c r="CA570" i="2"/>
  <c r="BY570" i="2"/>
  <c r="DS18" i="2" s="1"/>
  <c r="BS570" i="2"/>
  <c r="DR18" i="2" s="1"/>
  <c r="DU18" i="2" s="1"/>
  <c r="BM570" i="2"/>
  <c r="BL570" i="2"/>
  <c r="BK570" i="2"/>
  <c r="BJ570" i="2"/>
  <c r="BI570" i="2"/>
  <c r="BH570" i="2"/>
  <c r="BG570" i="2"/>
  <c r="BE570" i="2"/>
  <c r="BD570" i="2"/>
  <c r="BC570" i="2"/>
  <c r="BB570" i="2"/>
  <c r="BA570" i="2"/>
  <c r="AZ570" i="2"/>
  <c r="AY570" i="2"/>
  <c r="AW570" i="2"/>
  <c r="AV570" i="2"/>
  <c r="AU570" i="2"/>
  <c r="AT570" i="2"/>
  <c r="AS570" i="2"/>
  <c r="AR570" i="2"/>
  <c r="AQ570" i="2"/>
  <c r="AO570" i="2"/>
  <c r="AN570" i="2"/>
  <c r="AM570" i="2"/>
  <c r="AL570" i="2"/>
  <c r="AK570" i="2"/>
  <c r="AJ570" i="2"/>
  <c r="AI570" i="2"/>
  <c r="AG570" i="2"/>
  <c r="W570" i="2"/>
  <c r="DO569" i="2"/>
  <c r="DN569" i="2"/>
  <c r="DM569" i="2"/>
  <c r="DL569" i="2"/>
  <c r="DK569" i="2"/>
  <c r="DI569" i="2"/>
  <c r="DH569" i="2"/>
  <c r="DG569" i="2"/>
  <c r="DF569" i="2"/>
  <c r="DE569" i="2"/>
  <c r="DC569" i="2"/>
  <c r="DB569" i="2"/>
  <c r="DA569" i="2"/>
  <c r="CZ569" i="2"/>
  <c r="CY569" i="2"/>
  <c r="CW569" i="2"/>
  <c r="CV569" i="2"/>
  <c r="CU569" i="2"/>
  <c r="CT569" i="2"/>
  <c r="CS569" i="2"/>
  <c r="CQ569" i="2"/>
  <c r="CP569" i="2"/>
  <c r="CO569" i="2"/>
  <c r="CN569" i="2"/>
  <c r="CM569" i="2"/>
  <c r="CK569" i="2"/>
  <c r="CJ569" i="2"/>
  <c r="CI569" i="2"/>
  <c r="CH569" i="2"/>
  <c r="CG569" i="2"/>
  <c r="CE569" i="2"/>
  <c r="CD569" i="2"/>
  <c r="CC569" i="2"/>
  <c r="CB569" i="2"/>
  <c r="CA569" i="2"/>
  <c r="BY569" i="2"/>
  <c r="BX569" i="2"/>
  <c r="BW569" i="2"/>
  <c r="BV569" i="2"/>
  <c r="BU569" i="2"/>
  <c r="BS569" i="2"/>
  <c r="BR569" i="2"/>
  <c r="BQ569" i="2"/>
  <c r="BP569" i="2"/>
  <c r="BO569" i="2"/>
  <c r="BM569" i="2"/>
  <c r="BL569" i="2"/>
  <c r="BK569" i="2"/>
  <c r="BJ569" i="2"/>
  <c r="BI569" i="2"/>
  <c r="BH569" i="2"/>
  <c r="BG569" i="2"/>
  <c r="BE569" i="2"/>
  <c r="BD569" i="2"/>
  <c r="BC569" i="2"/>
  <c r="BB569" i="2"/>
  <c r="BA569" i="2"/>
  <c r="AZ569" i="2"/>
  <c r="AY569" i="2"/>
  <c r="AW569" i="2"/>
  <c r="AV569" i="2"/>
  <c r="AU569" i="2"/>
  <c r="AT569" i="2"/>
  <c r="AS569" i="2"/>
  <c r="AR569" i="2"/>
  <c r="AQ569" i="2"/>
  <c r="AO569" i="2"/>
  <c r="AN569" i="2"/>
  <c r="AM569" i="2"/>
  <c r="AL569" i="2"/>
  <c r="AK569" i="2"/>
  <c r="AJ569" i="2"/>
  <c r="AI569" i="2"/>
  <c r="AG569" i="2"/>
  <c r="AF569" i="2"/>
  <c r="AE569" i="2"/>
  <c r="AD569" i="2"/>
  <c r="AC569" i="2"/>
  <c r="AB569" i="2"/>
  <c r="AA569" i="2"/>
  <c r="W569" i="2"/>
  <c r="DO568" i="2"/>
  <c r="DN568" i="2"/>
  <c r="DM568" i="2"/>
  <c r="DL568" i="2"/>
  <c r="DK568" i="2"/>
  <c r="DI568" i="2"/>
  <c r="DH568" i="2"/>
  <c r="DG568" i="2"/>
  <c r="DF568" i="2"/>
  <c r="DE568" i="2"/>
  <c r="DC568" i="2"/>
  <c r="DB568" i="2"/>
  <c r="DA568" i="2"/>
  <c r="CZ568" i="2"/>
  <c r="CY568" i="2"/>
  <c r="CW568" i="2"/>
  <c r="CV568" i="2"/>
  <c r="CU568" i="2"/>
  <c r="CT568" i="2"/>
  <c r="CS568" i="2"/>
  <c r="CQ568" i="2"/>
  <c r="CP568" i="2"/>
  <c r="CO568" i="2"/>
  <c r="CN568" i="2"/>
  <c r="CM568" i="2"/>
  <c r="CK568" i="2"/>
  <c r="CJ568" i="2"/>
  <c r="CI568" i="2"/>
  <c r="CH568" i="2"/>
  <c r="CG568" i="2"/>
  <c r="CE568" i="2"/>
  <c r="CD568" i="2"/>
  <c r="CC568" i="2"/>
  <c r="CB568" i="2"/>
  <c r="CA568" i="2"/>
  <c r="BY568" i="2"/>
  <c r="BX568" i="2"/>
  <c r="BW568" i="2"/>
  <c r="BV568" i="2"/>
  <c r="BU568" i="2"/>
  <c r="BS568" i="2"/>
  <c r="BR568" i="2"/>
  <c r="BQ568" i="2"/>
  <c r="BP568" i="2"/>
  <c r="BO568" i="2"/>
  <c r="BM568" i="2"/>
  <c r="BL568" i="2"/>
  <c r="BK568" i="2"/>
  <c r="BJ568" i="2"/>
  <c r="BI568" i="2"/>
  <c r="BH568" i="2"/>
  <c r="BG568" i="2"/>
  <c r="BE568" i="2"/>
  <c r="BD568" i="2"/>
  <c r="BC568" i="2"/>
  <c r="BB568" i="2"/>
  <c r="BA568" i="2"/>
  <c r="AZ568" i="2"/>
  <c r="AY568" i="2"/>
  <c r="AW568" i="2"/>
  <c r="AV568" i="2"/>
  <c r="AU568" i="2"/>
  <c r="AT568" i="2"/>
  <c r="AS568" i="2"/>
  <c r="AR568" i="2"/>
  <c r="AQ568" i="2"/>
  <c r="AO568" i="2"/>
  <c r="AN568" i="2"/>
  <c r="AM568" i="2"/>
  <c r="AL568" i="2"/>
  <c r="AK568" i="2"/>
  <c r="AJ568" i="2"/>
  <c r="AI568" i="2"/>
  <c r="AG568" i="2"/>
  <c r="AF568" i="2"/>
  <c r="AE568" i="2"/>
  <c r="AD568" i="2"/>
  <c r="AC568" i="2"/>
  <c r="AB568" i="2"/>
  <c r="AA568" i="2"/>
  <c r="W568" i="2"/>
  <c r="DO567" i="2"/>
  <c r="DN567" i="2"/>
  <c r="DM567" i="2"/>
  <c r="DL567" i="2"/>
  <c r="DK567" i="2"/>
  <c r="DI567" i="2"/>
  <c r="DH567" i="2"/>
  <c r="DG567" i="2"/>
  <c r="DF567" i="2"/>
  <c r="DE567" i="2"/>
  <c r="DC567" i="2"/>
  <c r="DB567" i="2"/>
  <c r="DA567" i="2"/>
  <c r="CZ567" i="2"/>
  <c r="CY567" i="2"/>
  <c r="CW567" i="2"/>
  <c r="CV567" i="2"/>
  <c r="CU567" i="2"/>
  <c r="CT567" i="2"/>
  <c r="CS567" i="2"/>
  <c r="CQ567" i="2"/>
  <c r="CP567" i="2"/>
  <c r="CO567" i="2"/>
  <c r="CN567" i="2"/>
  <c r="CM567" i="2"/>
  <c r="CK567" i="2"/>
  <c r="CJ567" i="2"/>
  <c r="CI567" i="2"/>
  <c r="CH567" i="2"/>
  <c r="CG567" i="2"/>
  <c r="CE567" i="2"/>
  <c r="CD567" i="2"/>
  <c r="CC567" i="2"/>
  <c r="CB567" i="2"/>
  <c r="CA567" i="2"/>
  <c r="BY567" i="2"/>
  <c r="BX567" i="2"/>
  <c r="BW567" i="2"/>
  <c r="BV567" i="2"/>
  <c r="BU567" i="2"/>
  <c r="BS567" i="2"/>
  <c r="BR567" i="2"/>
  <c r="BQ567" i="2"/>
  <c r="BP567" i="2"/>
  <c r="BO567" i="2"/>
  <c r="BM567" i="2"/>
  <c r="BL567" i="2"/>
  <c r="BK567" i="2"/>
  <c r="BJ567" i="2"/>
  <c r="BI567" i="2"/>
  <c r="BH567" i="2"/>
  <c r="BG567" i="2"/>
  <c r="BE567" i="2"/>
  <c r="BD567" i="2"/>
  <c r="BC567" i="2"/>
  <c r="BB567" i="2"/>
  <c r="BA567" i="2"/>
  <c r="AZ567" i="2"/>
  <c r="AY567" i="2"/>
  <c r="AW567" i="2"/>
  <c r="AV567" i="2"/>
  <c r="AU567" i="2"/>
  <c r="AT567" i="2"/>
  <c r="AS567" i="2"/>
  <c r="AR567" i="2"/>
  <c r="AQ567" i="2"/>
  <c r="AO567" i="2"/>
  <c r="AN567" i="2"/>
  <c r="AM567" i="2"/>
  <c r="AL567" i="2"/>
  <c r="AK567" i="2"/>
  <c r="AJ567" i="2"/>
  <c r="AI567" i="2"/>
  <c r="AG567" i="2"/>
  <c r="AF567" i="2"/>
  <c r="AE567" i="2"/>
  <c r="AD567" i="2"/>
  <c r="AC567" i="2"/>
  <c r="AB567" i="2"/>
  <c r="AA567" i="2"/>
  <c r="W567" i="2"/>
  <c r="DO566" i="2"/>
  <c r="DN566" i="2"/>
  <c r="DM566" i="2"/>
  <c r="DL566" i="2"/>
  <c r="DK566" i="2"/>
  <c r="DI566" i="2"/>
  <c r="DH566" i="2"/>
  <c r="DG566" i="2"/>
  <c r="DF566" i="2"/>
  <c r="DE566" i="2"/>
  <c r="DC566" i="2"/>
  <c r="DB566" i="2"/>
  <c r="DA566" i="2"/>
  <c r="CZ566" i="2"/>
  <c r="CY566" i="2"/>
  <c r="CW566" i="2"/>
  <c r="CV566" i="2"/>
  <c r="CU566" i="2"/>
  <c r="CT566" i="2"/>
  <c r="CS566" i="2"/>
  <c r="CQ566" i="2"/>
  <c r="CP566" i="2"/>
  <c r="CO566" i="2"/>
  <c r="CN566" i="2"/>
  <c r="CM566" i="2"/>
  <c r="CK566" i="2"/>
  <c r="CJ566" i="2"/>
  <c r="CI566" i="2"/>
  <c r="CH566" i="2"/>
  <c r="CG566" i="2"/>
  <c r="CE566" i="2"/>
  <c r="CD566" i="2"/>
  <c r="CC566" i="2"/>
  <c r="CB566" i="2"/>
  <c r="CA566" i="2"/>
  <c r="BY566" i="2"/>
  <c r="BX566" i="2"/>
  <c r="BW566" i="2"/>
  <c r="BV566" i="2"/>
  <c r="BU566" i="2"/>
  <c r="BS566" i="2"/>
  <c r="BR566" i="2"/>
  <c r="BQ566" i="2"/>
  <c r="BP566" i="2"/>
  <c r="BO566" i="2"/>
  <c r="BM566" i="2"/>
  <c r="BL566" i="2"/>
  <c r="BK566" i="2"/>
  <c r="BJ566" i="2"/>
  <c r="BI566" i="2"/>
  <c r="BH566" i="2"/>
  <c r="BG566" i="2"/>
  <c r="BE566" i="2"/>
  <c r="BD566" i="2"/>
  <c r="BC566" i="2"/>
  <c r="BB566" i="2"/>
  <c r="BA566" i="2"/>
  <c r="AZ566" i="2"/>
  <c r="AY566" i="2"/>
  <c r="AW566" i="2"/>
  <c r="AV566" i="2"/>
  <c r="AU566" i="2"/>
  <c r="AT566" i="2"/>
  <c r="AS566" i="2"/>
  <c r="AR566" i="2"/>
  <c r="AQ566" i="2"/>
  <c r="AO566" i="2"/>
  <c r="AN566" i="2"/>
  <c r="AM566" i="2"/>
  <c r="AL566" i="2"/>
  <c r="AK566" i="2"/>
  <c r="AJ566" i="2"/>
  <c r="AI566" i="2"/>
  <c r="AG566" i="2"/>
  <c r="AF566" i="2"/>
  <c r="AE566" i="2"/>
  <c r="AD566" i="2"/>
  <c r="AC566" i="2"/>
  <c r="AB566" i="2"/>
  <c r="AA566" i="2"/>
  <c r="W566" i="2"/>
  <c r="DO565" i="2"/>
  <c r="DI565" i="2"/>
  <c r="DC565" i="2"/>
  <c r="CW565" i="2"/>
  <c r="CQ565" i="2"/>
  <c r="CK565" i="2"/>
  <c r="CE565" i="2"/>
  <c r="CD565" i="2"/>
  <c r="CC565" i="2"/>
  <c r="CB565" i="2"/>
  <c r="CA565" i="2"/>
  <c r="BY565" i="2"/>
  <c r="BS565" i="2"/>
  <c r="BM565" i="2"/>
  <c r="BL565" i="2"/>
  <c r="BK565" i="2"/>
  <c r="BJ565" i="2"/>
  <c r="BI565" i="2"/>
  <c r="BH565" i="2"/>
  <c r="BG565" i="2"/>
  <c r="BE565" i="2"/>
  <c r="BD565" i="2"/>
  <c r="BC565" i="2"/>
  <c r="BB565" i="2"/>
  <c r="BA565" i="2"/>
  <c r="AZ565" i="2"/>
  <c r="AY565" i="2"/>
  <c r="AW565" i="2"/>
  <c r="AV565" i="2"/>
  <c r="AU565" i="2"/>
  <c r="AT565" i="2"/>
  <c r="AS565" i="2"/>
  <c r="AR565" i="2"/>
  <c r="AQ565" i="2"/>
  <c r="AO565" i="2"/>
  <c r="AN565" i="2"/>
  <c r="AM565" i="2"/>
  <c r="AL565" i="2"/>
  <c r="AK565" i="2"/>
  <c r="AJ565" i="2"/>
  <c r="AI565" i="2"/>
  <c r="AG565" i="2"/>
  <c r="W565" i="2"/>
  <c r="DO564" i="2"/>
  <c r="DI564" i="2"/>
  <c r="DC564" i="2"/>
  <c r="CW564" i="2"/>
  <c r="CQ564" i="2"/>
  <c r="CK564" i="2"/>
  <c r="CE564" i="2"/>
  <c r="CD564" i="2"/>
  <c r="CC564" i="2"/>
  <c r="CB564" i="2"/>
  <c r="CA564" i="2"/>
  <c r="BY564" i="2"/>
  <c r="DS11" i="2" s="1"/>
  <c r="BS564" i="2"/>
  <c r="BM564" i="2"/>
  <c r="BL564" i="2"/>
  <c r="BK564" i="2"/>
  <c r="BJ564" i="2"/>
  <c r="BI564" i="2"/>
  <c r="BH564" i="2"/>
  <c r="BG564" i="2"/>
  <c r="BE564" i="2"/>
  <c r="BD564" i="2"/>
  <c r="BC564" i="2"/>
  <c r="BB564" i="2"/>
  <c r="BA564" i="2"/>
  <c r="AZ564" i="2"/>
  <c r="AY564" i="2"/>
  <c r="AW564" i="2"/>
  <c r="AV564" i="2"/>
  <c r="AU564" i="2"/>
  <c r="AT564" i="2"/>
  <c r="AS564" i="2"/>
  <c r="AR564" i="2"/>
  <c r="AQ564" i="2"/>
  <c r="AO564" i="2"/>
  <c r="AN564" i="2"/>
  <c r="AM564" i="2"/>
  <c r="AL564" i="2"/>
  <c r="AK564" i="2"/>
  <c r="AJ564" i="2"/>
  <c r="AI564" i="2"/>
  <c r="AG564" i="2"/>
  <c r="W564" i="2"/>
  <c r="DO563" i="2"/>
  <c r="DN563" i="2"/>
  <c r="DM563" i="2"/>
  <c r="DL563" i="2"/>
  <c r="DK563" i="2"/>
  <c r="DI563" i="2"/>
  <c r="DH563" i="2"/>
  <c r="DG563" i="2"/>
  <c r="DF563" i="2"/>
  <c r="DE563" i="2"/>
  <c r="DC563" i="2"/>
  <c r="DB563" i="2"/>
  <c r="DA563" i="2"/>
  <c r="CZ563" i="2"/>
  <c r="CY563" i="2"/>
  <c r="CW563" i="2"/>
  <c r="CV563" i="2"/>
  <c r="CU563" i="2"/>
  <c r="CT563" i="2"/>
  <c r="CS563" i="2"/>
  <c r="CQ563" i="2"/>
  <c r="CP563" i="2"/>
  <c r="CO563" i="2"/>
  <c r="CN563" i="2"/>
  <c r="CM563" i="2"/>
  <c r="CK563" i="2"/>
  <c r="CJ563" i="2"/>
  <c r="CI563" i="2"/>
  <c r="CH563" i="2"/>
  <c r="CG563" i="2"/>
  <c r="CE563" i="2"/>
  <c r="CD563" i="2"/>
  <c r="CC563" i="2"/>
  <c r="CB563" i="2"/>
  <c r="CA563" i="2"/>
  <c r="BY563" i="2"/>
  <c r="BX563" i="2"/>
  <c r="BW563" i="2"/>
  <c r="BV563" i="2"/>
  <c r="BU563" i="2"/>
  <c r="BS563" i="2"/>
  <c r="BR563" i="2"/>
  <c r="BQ563" i="2"/>
  <c r="BP563" i="2"/>
  <c r="BO563" i="2"/>
  <c r="BM563" i="2"/>
  <c r="BL563" i="2"/>
  <c r="BK563" i="2"/>
  <c r="BJ563" i="2"/>
  <c r="BI563" i="2"/>
  <c r="BH563" i="2"/>
  <c r="BG563" i="2"/>
  <c r="BE563" i="2"/>
  <c r="BD563" i="2"/>
  <c r="BC563" i="2"/>
  <c r="BB563" i="2"/>
  <c r="BA563" i="2"/>
  <c r="AZ563" i="2"/>
  <c r="AY563" i="2"/>
  <c r="AW563" i="2"/>
  <c r="AV563" i="2"/>
  <c r="AU563" i="2"/>
  <c r="AT563" i="2"/>
  <c r="AS563" i="2"/>
  <c r="AR563" i="2"/>
  <c r="AQ563" i="2"/>
  <c r="AO563" i="2"/>
  <c r="AN563" i="2"/>
  <c r="AM563" i="2"/>
  <c r="AL563" i="2"/>
  <c r="AK563" i="2"/>
  <c r="AJ563" i="2"/>
  <c r="AI563" i="2"/>
  <c r="AG563" i="2"/>
  <c r="AF563" i="2"/>
  <c r="AE563" i="2"/>
  <c r="AD563" i="2"/>
  <c r="AC563" i="2"/>
  <c r="AB563" i="2"/>
  <c r="AA563" i="2"/>
  <c r="W563" i="2"/>
  <c r="DO562" i="2"/>
  <c r="DN562" i="2"/>
  <c r="DM562" i="2"/>
  <c r="DL562" i="2"/>
  <c r="DK562" i="2"/>
  <c r="DI562" i="2"/>
  <c r="DH562" i="2"/>
  <c r="DG562" i="2"/>
  <c r="DF562" i="2"/>
  <c r="DE562" i="2"/>
  <c r="DC562" i="2"/>
  <c r="DB562" i="2"/>
  <c r="DA562" i="2"/>
  <c r="CZ562" i="2"/>
  <c r="CY562" i="2"/>
  <c r="CW562" i="2"/>
  <c r="CV562" i="2"/>
  <c r="CU562" i="2"/>
  <c r="CT562" i="2"/>
  <c r="CS562" i="2"/>
  <c r="CQ562" i="2"/>
  <c r="CP562" i="2"/>
  <c r="CO562" i="2"/>
  <c r="CN562" i="2"/>
  <c r="CM562" i="2"/>
  <c r="CK562" i="2"/>
  <c r="CJ562" i="2"/>
  <c r="CI562" i="2"/>
  <c r="CH562" i="2"/>
  <c r="CG562" i="2"/>
  <c r="CE562" i="2"/>
  <c r="CD562" i="2"/>
  <c r="CC562" i="2"/>
  <c r="CB562" i="2"/>
  <c r="CA562" i="2"/>
  <c r="BY562" i="2"/>
  <c r="BX562" i="2"/>
  <c r="BW562" i="2"/>
  <c r="BV562" i="2"/>
  <c r="BU562" i="2"/>
  <c r="BS562" i="2"/>
  <c r="BR562" i="2"/>
  <c r="BQ562" i="2"/>
  <c r="BP562" i="2"/>
  <c r="BO562" i="2"/>
  <c r="BM562" i="2"/>
  <c r="BL562" i="2"/>
  <c r="BK562" i="2"/>
  <c r="BJ562" i="2"/>
  <c r="BI562" i="2"/>
  <c r="BH562" i="2"/>
  <c r="BG562" i="2"/>
  <c r="BE562" i="2"/>
  <c r="BD562" i="2"/>
  <c r="BC562" i="2"/>
  <c r="BB562" i="2"/>
  <c r="BA562" i="2"/>
  <c r="AZ562" i="2"/>
  <c r="AY562" i="2"/>
  <c r="AW562" i="2"/>
  <c r="AV562" i="2"/>
  <c r="AU562" i="2"/>
  <c r="AT562" i="2"/>
  <c r="AS562" i="2"/>
  <c r="AR562" i="2"/>
  <c r="AQ562" i="2"/>
  <c r="AO562" i="2"/>
  <c r="AN562" i="2"/>
  <c r="AM562" i="2"/>
  <c r="AL562" i="2"/>
  <c r="AK562" i="2"/>
  <c r="AJ562" i="2"/>
  <c r="AI562" i="2"/>
  <c r="AG562" i="2"/>
  <c r="AF562" i="2"/>
  <c r="AE562" i="2"/>
  <c r="AD562" i="2"/>
  <c r="AC562" i="2"/>
  <c r="AB562" i="2"/>
  <c r="AA562" i="2"/>
  <c r="W562" i="2"/>
  <c r="DO561" i="2"/>
  <c r="DN561" i="2"/>
  <c r="DM561" i="2"/>
  <c r="DL561" i="2"/>
  <c r="DK561" i="2"/>
  <c r="DI561" i="2"/>
  <c r="DH561" i="2"/>
  <c r="DG561" i="2"/>
  <c r="DF561" i="2"/>
  <c r="DE561" i="2"/>
  <c r="DC561" i="2"/>
  <c r="DB561" i="2"/>
  <c r="DA561" i="2"/>
  <c r="CZ561" i="2"/>
  <c r="CY561" i="2"/>
  <c r="CW561" i="2"/>
  <c r="CV561" i="2"/>
  <c r="CU561" i="2"/>
  <c r="CT561" i="2"/>
  <c r="CS561" i="2"/>
  <c r="CQ561" i="2"/>
  <c r="CP561" i="2"/>
  <c r="CO561" i="2"/>
  <c r="CN561" i="2"/>
  <c r="CM561" i="2"/>
  <c r="CK561" i="2"/>
  <c r="CJ561" i="2"/>
  <c r="CI561" i="2"/>
  <c r="CH561" i="2"/>
  <c r="CG561" i="2"/>
  <c r="CE561" i="2"/>
  <c r="CD561" i="2"/>
  <c r="CC561" i="2"/>
  <c r="CB561" i="2"/>
  <c r="CA561" i="2"/>
  <c r="BY561" i="2"/>
  <c r="BX561" i="2"/>
  <c r="BW561" i="2"/>
  <c r="BV561" i="2"/>
  <c r="BU561" i="2"/>
  <c r="BS561" i="2"/>
  <c r="BR561" i="2"/>
  <c r="BQ561" i="2"/>
  <c r="BP561" i="2"/>
  <c r="BO561" i="2"/>
  <c r="BM561" i="2"/>
  <c r="BL561" i="2"/>
  <c r="BK561" i="2"/>
  <c r="BJ561" i="2"/>
  <c r="BI561" i="2"/>
  <c r="BH561" i="2"/>
  <c r="BG561" i="2"/>
  <c r="BE561" i="2"/>
  <c r="BD561" i="2"/>
  <c r="BC561" i="2"/>
  <c r="BB561" i="2"/>
  <c r="BA561" i="2"/>
  <c r="AZ561" i="2"/>
  <c r="AY561" i="2"/>
  <c r="AW561" i="2"/>
  <c r="AV561" i="2"/>
  <c r="AU561" i="2"/>
  <c r="AT561" i="2"/>
  <c r="AS561" i="2"/>
  <c r="AR561" i="2"/>
  <c r="AQ561" i="2"/>
  <c r="AO561" i="2"/>
  <c r="AN561" i="2"/>
  <c r="AM561" i="2"/>
  <c r="AL561" i="2"/>
  <c r="AK561" i="2"/>
  <c r="AJ561" i="2"/>
  <c r="AI561" i="2"/>
  <c r="AG561" i="2"/>
  <c r="AF561" i="2"/>
  <c r="AE561" i="2"/>
  <c r="AD561" i="2"/>
  <c r="AC561" i="2"/>
  <c r="AB561" i="2"/>
  <c r="AA561" i="2"/>
  <c r="W561" i="2"/>
  <c r="DO560" i="2"/>
  <c r="DN560" i="2"/>
  <c r="DM560" i="2"/>
  <c r="DL560" i="2"/>
  <c r="DK560" i="2"/>
  <c r="DI560" i="2"/>
  <c r="DH560" i="2"/>
  <c r="DG560" i="2"/>
  <c r="DF560" i="2"/>
  <c r="DE560" i="2"/>
  <c r="DC560" i="2"/>
  <c r="DB560" i="2"/>
  <c r="DA560" i="2"/>
  <c r="CZ560" i="2"/>
  <c r="CY560" i="2"/>
  <c r="CW560" i="2"/>
  <c r="CV560" i="2"/>
  <c r="CU560" i="2"/>
  <c r="CT560" i="2"/>
  <c r="CS560" i="2"/>
  <c r="CQ560" i="2"/>
  <c r="CP560" i="2"/>
  <c r="CO560" i="2"/>
  <c r="CN560" i="2"/>
  <c r="CM560" i="2"/>
  <c r="CK560" i="2"/>
  <c r="CJ560" i="2"/>
  <c r="CI560" i="2"/>
  <c r="CH560" i="2"/>
  <c r="CG560" i="2"/>
  <c r="CE560" i="2"/>
  <c r="CD560" i="2"/>
  <c r="CC560" i="2"/>
  <c r="CB560" i="2"/>
  <c r="CA560" i="2"/>
  <c r="BY560" i="2"/>
  <c r="BX560" i="2"/>
  <c r="BW560" i="2"/>
  <c r="BV560" i="2"/>
  <c r="BU560" i="2"/>
  <c r="BS560" i="2"/>
  <c r="BR560" i="2"/>
  <c r="BQ560" i="2"/>
  <c r="BP560" i="2"/>
  <c r="BO560" i="2"/>
  <c r="BM560" i="2"/>
  <c r="BL560" i="2"/>
  <c r="BK560" i="2"/>
  <c r="BJ560" i="2"/>
  <c r="BI560" i="2"/>
  <c r="BH560" i="2"/>
  <c r="BG560" i="2"/>
  <c r="BE560" i="2"/>
  <c r="BD560" i="2"/>
  <c r="BC560" i="2"/>
  <c r="BB560" i="2"/>
  <c r="BA560" i="2"/>
  <c r="AZ560" i="2"/>
  <c r="AY560" i="2"/>
  <c r="AW560" i="2"/>
  <c r="AV560" i="2"/>
  <c r="AU560" i="2"/>
  <c r="AT560" i="2"/>
  <c r="AS560" i="2"/>
  <c r="AR560" i="2"/>
  <c r="AQ560" i="2"/>
  <c r="AO560" i="2"/>
  <c r="AN560" i="2"/>
  <c r="AM560" i="2"/>
  <c r="AL560" i="2"/>
  <c r="AK560" i="2"/>
  <c r="AJ560" i="2"/>
  <c r="AI560" i="2"/>
  <c r="AG560" i="2"/>
  <c r="AF560" i="2"/>
  <c r="AE560" i="2"/>
  <c r="AD560" i="2"/>
  <c r="AC560" i="2"/>
  <c r="AB560" i="2"/>
  <c r="AA560" i="2"/>
  <c r="W560" i="2"/>
  <c r="DO559" i="2"/>
  <c r="DI559" i="2"/>
  <c r="DC559" i="2"/>
  <c r="CW559" i="2"/>
  <c r="CQ559" i="2"/>
  <c r="CK559" i="2"/>
  <c r="CE559" i="2"/>
  <c r="CD559" i="2"/>
  <c r="CC559" i="2"/>
  <c r="CB559" i="2"/>
  <c r="CA559" i="2"/>
  <c r="BY559" i="2"/>
  <c r="BS559" i="2"/>
  <c r="BM559" i="2"/>
  <c r="BL559" i="2"/>
  <c r="BK559" i="2"/>
  <c r="BJ559" i="2"/>
  <c r="BI559" i="2"/>
  <c r="BH559" i="2"/>
  <c r="BG559" i="2"/>
  <c r="BE559" i="2"/>
  <c r="BD559" i="2"/>
  <c r="BC559" i="2"/>
  <c r="BB559" i="2"/>
  <c r="BA559" i="2"/>
  <c r="AZ559" i="2"/>
  <c r="AY559" i="2"/>
  <c r="AW559" i="2"/>
  <c r="AV559" i="2"/>
  <c r="AU559" i="2"/>
  <c r="AT559" i="2"/>
  <c r="AS559" i="2"/>
  <c r="AR559" i="2"/>
  <c r="AQ559" i="2"/>
  <c r="AO559" i="2"/>
  <c r="AN559" i="2"/>
  <c r="AM559" i="2"/>
  <c r="AL559" i="2"/>
  <c r="AK559" i="2"/>
  <c r="AJ559" i="2"/>
  <c r="AI559" i="2"/>
  <c r="AG559" i="2"/>
  <c r="W559" i="2"/>
  <c r="DO558" i="2"/>
  <c r="DI558" i="2"/>
  <c r="DC558" i="2"/>
  <c r="CW558" i="2"/>
  <c r="CQ558" i="2"/>
  <c r="CK558" i="2"/>
  <c r="CE558" i="2"/>
  <c r="CD558" i="2"/>
  <c r="CC558" i="2"/>
  <c r="CB558" i="2"/>
  <c r="CA558" i="2"/>
  <c r="BY558" i="2"/>
  <c r="BS558" i="2"/>
  <c r="BM558" i="2"/>
  <c r="BL558" i="2"/>
  <c r="BK558" i="2"/>
  <c r="BJ558" i="2"/>
  <c r="BI558" i="2"/>
  <c r="BH558" i="2"/>
  <c r="BG558" i="2"/>
  <c r="BE558" i="2"/>
  <c r="BD558" i="2"/>
  <c r="BC558" i="2"/>
  <c r="BB558" i="2"/>
  <c r="BA558" i="2"/>
  <c r="AZ558" i="2"/>
  <c r="AY558" i="2"/>
  <c r="AW558" i="2"/>
  <c r="AV558" i="2"/>
  <c r="AU558" i="2"/>
  <c r="AT558" i="2"/>
  <c r="AS558" i="2"/>
  <c r="AR558" i="2"/>
  <c r="AQ558" i="2"/>
  <c r="AO558" i="2"/>
  <c r="AN558" i="2"/>
  <c r="AM558" i="2"/>
  <c r="AL558" i="2"/>
  <c r="AK558" i="2"/>
  <c r="AJ558" i="2"/>
  <c r="AI558" i="2"/>
  <c r="AG558" i="2"/>
  <c r="W558" i="2"/>
  <c r="DO557" i="2"/>
  <c r="DN557" i="2"/>
  <c r="DM557" i="2"/>
  <c r="DL557" i="2"/>
  <c r="DK557" i="2"/>
  <c r="DI557" i="2"/>
  <c r="DH557" i="2"/>
  <c r="DG557" i="2"/>
  <c r="DF557" i="2"/>
  <c r="DE557" i="2"/>
  <c r="DC557" i="2"/>
  <c r="DB557" i="2"/>
  <c r="DA557" i="2"/>
  <c r="CZ557" i="2"/>
  <c r="CY557" i="2"/>
  <c r="CW557" i="2"/>
  <c r="CV557" i="2"/>
  <c r="CU557" i="2"/>
  <c r="CT557" i="2"/>
  <c r="CS557" i="2"/>
  <c r="CQ557" i="2"/>
  <c r="CP557" i="2"/>
  <c r="CO557" i="2"/>
  <c r="CN557" i="2"/>
  <c r="CM557" i="2"/>
  <c r="CK557" i="2"/>
  <c r="CJ557" i="2"/>
  <c r="CI557" i="2"/>
  <c r="CH557" i="2"/>
  <c r="CG557" i="2"/>
  <c r="CE557" i="2"/>
  <c r="CD557" i="2"/>
  <c r="CC557" i="2"/>
  <c r="CB557" i="2"/>
  <c r="CA557" i="2"/>
  <c r="BY557" i="2"/>
  <c r="BX557" i="2"/>
  <c r="BW557" i="2"/>
  <c r="BV557" i="2"/>
  <c r="BU557" i="2"/>
  <c r="BS557" i="2"/>
  <c r="BR557" i="2"/>
  <c r="BQ557" i="2"/>
  <c r="BP557" i="2"/>
  <c r="BO557" i="2"/>
  <c r="BM557" i="2"/>
  <c r="BL557" i="2"/>
  <c r="BK557" i="2"/>
  <c r="BJ557" i="2"/>
  <c r="BI557" i="2"/>
  <c r="BH557" i="2"/>
  <c r="BG557" i="2"/>
  <c r="BE557" i="2"/>
  <c r="BD557" i="2"/>
  <c r="BC557" i="2"/>
  <c r="BB557" i="2"/>
  <c r="BA557" i="2"/>
  <c r="AZ557" i="2"/>
  <c r="AY557" i="2"/>
  <c r="AW557" i="2"/>
  <c r="AV557" i="2"/>
  <c r="AU557" i="2"/>
  <c r="AT557" i="2"/>
  <c r="AS557" i="2"/>
  <c r="AR557" i="2"/>
  <c r="AQ557" i="2"/>
  <c r="AO557" i="2"/>
  <c r="AN557" i="2"/>
  <c r="AM557" i="2"/>
  <c r="AL557" i="2"/>
  <c r="AK557" i="2"/>
  <c r="AJ557" i="2"/>
  <c r="AI557" i="2"/>
  <c r="AG557" i="2"/>
  <c r="AF557" i="2"/>
  <c r="AE557" i="2"/>
  <c r="AD557" i="2"/>
  <c r="AC557" i="2"/>
  <c r="AB557" i="2"/>
  <c r="AA557" i="2"/>
  <c r="W557" i="2"/>
  <c r="DO556" i="2"/>
  <c r="DN556" i="2"/>
  <c r="DM556" i="2"/>
  <c r="DL556" i="2"/>
  <c r="DK556" i="2"/>
  <c r="DI556" i="2"/>
  <c r="DH556" i="2"/>
  <c r="DG556" i="2"/>
  <c r="DF556" i="2"/>
  <c r="DE556" i="2"/>
  <c r="DC556" i="2"/>
  <c r="DB556" i="2"/>
  <c r="DA556" i="2"/>
  <c r="CZ556" i="2"/>
  <c r="CY556" i="2"/>
  <c r="CW556" i="2"/>
  <c r="CV556" i="2"/>
  <c r="CU556" i="2"/>
  <c r="CT556" i="2"/>
  <c r="CS556" i="2"/>
  <c r="CQ556" i="2"/>
  <c r="CP556" i="2"/>
  <c r="CO556" i="2"/>
  <c r="CN556" i="2"/>
  <c r="CM556" i="2"/>
  <c r="CK556" i="2"/>
  <c r="CJ556" i="2"/>
  <c r="CI556" i="2"/>
  <c r="CH556" i="2"/>
  <c r="CG556" i="2"/>
  <c r="CE556" i="2"/>
  <c r="CD556" i="2"/>
  <c r="CC556" i="2"/>
  <c r="CB556" i="2"/>
  <c r="CA556" i="2"/>
  <c r="BY556" i="2"/>
  <c r="BX556" i="2"/>
  <c r="BW556" i="2"/>
  <c r="BV556" i="2"/>
  <c r="BU556" i="2"/>
  <c r="BS556" i="2"/>
  <c r="BR556" i="2"/>
  <c r="BQ556" i="2"/>
  <c r="BP556" i="2"/>
  <c r="BO556" i="2"/>
  <c r="BM556" i="2"/>
  <c r="BL556" i="2"/>
  <c r="BK556" i="2"/>
  <c r="BJ556" i="2"/>
  <c r="BI556" i="2"/>
  <c r="BH556" i="2"/>
  <c r="BG556" i="2"/>
  <c r="BE556" i="2"/>
  <c r="BD556" i="2"/>
  <c r="BC556" i="2"/>
  <c r="BB556" i="2"/>
  <c r="BA556" i="2"/>
  <c r="AZ556" i="2"/>
  <c r="AY556" i="2"/>
  <c r="AW556" i="2"/>
  <c r="AV556" i="2"/>
  <c r="AU556" i="2"/>
  <c r="AT556" i="2"/>
  <c r="AS556" i="2"/>
  <c r="AR556" i="2"/>
  <c r="AQ556" i="2"/>
  <c r="AO556" i="2"/>
  <c r="AN556" i="2"/>
  <c r="AM556" i="2"/>
  <c r="AL556" i="2"/>
  <c r="AK556" i="2"/>
  <c r="AJ556" i="2"/>
  <c r="AI556" i="2"/>
  <c r="AG556" i="2"/>
  <c r="AF556" i="2"/>
  <c r="AE556" i="2"/>
  <c r="AD556" i="2"/>
  <c r="AC556" i="2"/>
  <c r="AB556" i="2"/>
  <c r="AA556" i="2"/>
  <c r="W556" i="2"/>
  <c r="DO555" i="2"/>
  <c r="DN555" i="2"/>
  <c r="DM555" i="2"/>
  <c r="DL555" i="2"/>
  <c r="DK555" i="2"/>
  <c r="DI555" i="2"/>
  <c r="DH555" i="2"/>
  <c r="DG555" i="2"/>
  <c r="DF555" i="2"/>
  <c r="DE555" i="2"/>
  <c r="DC555" i="2"/>
  <c r="DB555" i="2"/>
  <c r="DA555" i="2"/>
  <c r="CZ555" i="2"/>
  <c r="CY555" i="2"/>
  <c r="CW555" i="2"/>
  <c r="CV555" i="2"/>
  <c r="CU555" i="2"/>
  <c r="CT555" i="2"/>
  <c r="CS555" i="2"/>
  <c r="CQ555" i="2"/>
  <c r="CP555" i="2"/>
  <c r="CO555" i="2"/>
  <c r="CN555" i="2"/>
  <c r="CM555" i="2"/>
  <c r="CK555" i="2"/>
  <c r="CJ555" i="2"/>
  <c r="CI555" i="2"/>
  <c r="CH555" i="2"/>
  <c r="CG555" i="2"/>
  <c r="CE555" i="2"/>
  <c r="CD555" i="2"/>
  <c r="CC555" i="2"/>
  <c r="CB555" i="2"/>
  <c r="CA555" i="2"/>
  <c r="BY555" i="2"/>
  <c r="BX555" i="2"/>
  <c r="BW555" i="2"/>
  <c r="BV555" i="2"/>
  <c r="BU555" i="2"/>
  <c r="BS555" i="2"/>
  <c r="BR555" i="2"/>
  <c r="BQ555" i="2"/>
  <c r="BP555" i="2"/>
  <c r="BO555" i="2"/>
  <c r="BM555" i="2"/>
  <c r="BL555" i="2"/>
  <c r="BK555" i="2"/>
  <c r="BJ555" i="2"/>
  <c r="BI555" i="2"/>
  <c r="BH555" i="2"/>
  <c r="BG555" i="2"/>
  <c r="BE555" i="2"/>
  <c r="BD555" i="2"/>
  <c r="BC555" i="2"/>
  <c r="BB555" i="2"/>
  <c r="BA555" i="2"/>
  <c r="AZ555" i="2"/>
  <c r="AY555" i="2"/>
  <c r="AW555" i="2"/>
  <c r="AV555" i="2"/>
  <c r="AU555" i="2"/>
  <c r="AT555" i="2"/>
  <c r="AS555" i="2"/>
  <c r="AR555" i="2"/>
  <c r="AQ555" i="2"/>
  <c r="AO555" i="2"/>
  <c r="AN555" i="2"/>
  <c r="AM555" i="2"/>
  <c r="AL555" i="2"/>
  <c r="AK555" i="2"/>
  <c r="AJ555" i="2"/>
  <c r="AI555" i="2"/>
  <c r="AG555" i="2"/>
  <c r="AF555" i="2"/>
  <c r="AE555" i="2"/>
  <c r="AD555" i="2"/>
  <c r="AC555" i="2"/>
  <c r="AB555" i="2"/>
  <c r="AA555" i="2"/>
  <c r="W555" i="2"/>
  <c r="DO554" i="2"/>
  <c r="DI554" i="2"/>
  <c r="DC554" i="2"/>
  <c r="CW554" i="2"/>
  <c r="CQ554" i="2"/>
  <c r="CK554" i="2"/>
  <c r="CE554" i="2"/>
  <c r="CD554" i="2"/>
  <c r="CC554" i="2"/>
  <c r="CB554" i="2"/>
  <c r="CA554" i="2"/>
  <c r="BY554" i="2"/>
  <c r="BS554" i="2"/>
  <c r="BM554" i="2"/>
  <c r="BL554" i="2"/>
  <c r="BK554" i="2"/>
  <c r="BJ554" i="2"/>
  <c r="BI554" i="2"/>
  <c r="BH554" i="2"/>
  <c r="BG554" i="2"/>
  <c r="BE554" i="2"/>
  <c r="BD554" i="2"/>
  <c r="BC554" i="2"/>
  <c r="BB554" i="2"/>
  <c r="BA554" i="2"/>
  <c r="AZ554" i="2"/>
  <c r="AY554" i="2"/>
  <c r="AW554" i="2"/>
  <c r="AV554" i="2"/>
  <c r="AU554" i="2"/>
  <c r="AT554" i="2"/>
  <c r="AS554" i="2"/>
  <c r="AR554" i="2"/>
  <c r="AQ554" i="2"/>
  <c r="AO554" i="2"/>
  <c r="AN554" i="2"/>
  <c r="AM554" i="2"/>
  <c r="AL554" i="2"/>
  <c r="AK554" i="2"/>
  <c r="AJ554" i="2"/>
  <c r="AI554" i="2"/>
  <c r="AG554" i="2"/>
  <c r="W554" i="2"/>
  <c r="DO553" i="2"/>
  <c r="DI553" i="2"/>
  <c r="DC553" i="2"/>
  <c r="CW553" i="2"/>
  <c r="CQ553" i="2"/>
  <c r="CK553" i="2"/>
  <c r="CE553" i="2"/>
  <c r="CD553" i="2"/>
  <c r="CC553" i="2"/>
  <c r="CB553" i="2"/>
  <c r="CA553" i="2"/>
  <c r="BY553" i="2"/>
  <c r="BS553" i="2"/>
  <c r="BM553" i="2"/>
  <c r="BL553" i="2"/>
  <c r="BK553" i="2"/>
  <c r="BJ553" i="2"/>
  <c r="BI553" i="2"/>
  <c r="BH553" i="2"/>
  <c r="BG553" i="2"/>
  <c r="BE553" i="2"/>
  <c r="BD553" i="2"/>
  <c r="BC553" i="2"/>
  <c r="BB553" i="2"/>
  <c r="BA553" i="2"/>
  <c r="AZ553" i="2"/>
  <c r="AY553" i="2"/>
  <c r="AW553" i="2"/>
  <c r="AV553" i="2"/>
  <c r="AU553" i="2"/>
  <c r="AT553" i="2"/>
  <c r="AS553" i="2"/>
  <c r="AR553" i="2"/>
  <c r="AQ553" i="2"/>
  <c r="AO553" i="2"/>
  <c r="AN553" i="2"/>
  <c r="AM553" i="2"/>
  <c r="AL553" i="2"/>
  <c r="AK553" i="2"/>
  <c r="AJ553" i="2"/>
  <c r="AI553" i="2"/>
  <c r="AG553" i="2"/>
  <c r="W553" i="2"/>
  <c r="DO552" i="2"/>
  <c r="DN552" i="2"/>
  <c r="DM552" i="2"/>
  <c r="DL552" i="2"/>
  <c r="DK552" i="2"/>
  <c r="DI552" i="2"/>
  <c r="DH552" i="2"/>
  <c r="DG552" i="2"/>
  <c r="DF552" i="2"/>
  <c r="DE552" i="2"/>
  <c r="DC552" i="2"/>
  <c r="DB552" i="2"/>
  <c r="DA552" i="2"/>
  <c r="CZ552" i="2"/>
  <c r="CY552" i="2"/>
  <c r="CW552" i="2"/>
  <c r="CV552" i="2"/>
  <c r="CU552" i="2"/>
  <c r="CT552" i="2"/>
  <c r="CS552" i="2"/>
  <c r="CQ552" i="2"/>
  <c r="CP552" i="2"/>
  <c r="CO552" i="2"/>
  <c r="CN552" i="2"/>
  <c r="CM552" i="2"/>
  <c r="CK552" i="2"/>
  <c r="CJ552" i="2"/>
  <c r="CI552" i="2"/>
  <c r="CH552" i="2"/>
  <c r="CG552" i="2"/>
  <c r="CE552" i="2"/>
  <c r="CD552" i="2"/>
  <c r="CC552" i="2"/>
  <c r="CB552" i="2"/>
  <c r="CA552" i="2"/>
  <c r="BY552" i="2"/>
  <c r="BX552" i="2"/>
  <c r="BW552" i="2"/>
  <c r="BV552" i="2"/>
  <c r="BU552" i="2"/>
  <c r="BS552" i="2"/>
  <c r="BR552" i="2"/>
  <c r="BQ552" i="2"/>
  <c r="BP552" i="2"/>
  <c r="BO552" i="2"/>
  <c r="BM552" i="2"/>
  <c r="BL552" i="2"/>
  <c r="BK552" i="2"/>
  <c r="BJ552" i="2"/>
  <c r="BI552" i="2"/>
  <c r="BH552" i="2"/>
  <c r="BG552" i="2"/>
  <c r="BE552" i="2"/>
  <c r="BD552" i="2"/>
  <c r="BC552" i="2"/>
  <c r="BB552" i="2"/>
  <c r="BA552" i="2"/>
  <c r="AZ552" i="2"/>
  <c r="AY552" i="2"/>
  <c r="AW552" i="2"/>
  <c r="AV552" i="2"/>
  <c r="AU552" i="2"/>
  <c r="AT552" i="2"/>
  <c r="AS552" i="2"/>
  <c r="AR552" i="2"/>
  <c r="AQ552" i="2"/>
  <c r="AO552" i="2"/>
  <c r="AN552" i="2"/>
  <c r="AM552" i="2"/>
  <c r="AL552" i="2"/>
  <c r="AK552" i="2"/>
  <c r="AJ552" i="2"/>
  <c r="AI552" i="2"/>
  <c r="AG552" i="2"/>
  <c r="AF552" i="2"/>
  <c r="AE552" i="2"/>
  <c r="AD552" i="2"/>
  <c r="AC552" i="2"/>
  <c r="AB552" i="2"/>
  <c r="AA552" i="2"/>
  <c r="W552" i="2"/>
  <c r="DO551" i="2"/>
  <c r="DN551" i="2"/>
  <c r="DM551" i="2"/>
  <c r="DL551" i="2"/>
  <c r="DK551" i="2"/>
  <c r="DI551" i="2"/>
  <c r="DH551" i="2"/>
  <c r="DG551" i="2"/>
  <c r="DF551" i="2"/>
  <c r="DE551" i="2"/>
  <c r="DC551" i="2"/>
  <c r="DB551" i="2"/>
  <c r="DA551" i="2"/>
  <c r="CZ551" i="2"/>
  <c r="CY551" i="2"/>
  <c r="CW551" i="2"/>
  <c r="CV551" i="2"/>
  <c r="CU551" i="2"/>
  <c r="CT551" i="2"/>
  <c r="CS551" i="2"/>
  <c r="CQ551" i="2"/>
  <c r="CP551" i="2"/>
  <c r="CO551" i="2"/>
  <c r="CN551" i="2"/>
  <c r="CM551" i="2"/>
  <c r="CK551" i="2"/>
  <c r="CJ551" i="2"/>
  <c r="CI551" i="2"/>
  <c r="CH551" i="2"/>
  <c r="CG551" i="2"/>
  <c r="CE551" i="2"/>
  <c r="CD551" i="2"/>
  <c r="CC551" i="2"/>
  <c r="CB551" i="2"/>
  <c r="CA551" i="2"/>
  <c r="BY551" i="2"/>
  <c r="BX551" i="2"/>
  <c r="BW551" i="2"/>
  <c r="BV551" i="2"/>
  <c r="BU551" i="2"/>
  <c r="BS551" i="2"/>
  <c r="BR551" i="2"/>
  <c r="BQ551" i="2"/>
  <c r="BP551" i="2"/>
  <c r="BO551" i="2"/>
  <c r="BM551" i="2"/>
  <c r="BL551" i="2"/>
  <c r="BK551" i="2"/>
  <c r="BJ551" i="2"/>
  <c r="BI551" i="2"/>
  <c r="BH551" i="2"/>
  <c r="BG551" i="2"/>
  <c r="BE551" i="2"/>
  <c r="BD551" i="2"/>
  <c r="BC551" i="2"/>
  <c r="BB551" i="2"/>
  <c r="BA551" i="2"/>
  <c r="AZ551" i="2"/>
  <c r="AY551" i="2"/>
  <c r="AW551" i="2"/>
  <c r="AV551" i="2"/>
  <c r="AU551" i="2"/>
  <c r="AT551" i="2"/>
  <c r="AS551" i="2"/>
  <c r="AR551" i="2"/>
  <c r="AQ551" i="2"/>
  <c r="AO551" i="2"/>
  <c r="AN551" i="2"/>
  <c r="AM551" i="2"/>
  <c r="AL551" i="2"/>
  <c r="AK551" i="2"/>
  <c r="AJ551" i="2"/>
  <c r="AI551" i="2"/>
  <c r="AG551" i="2"/>
  <c r="AF551" i="2"/>
  <c r="AE551" i="2"/>
  <c r="AD551" i="2"/>
  <c r="AC551" i="2"/>
  <c r="AB551" i="2"/>
  <c r="AA551" i="2"/>
  <c r="W551" i="2"/>
  <c r="DO550" i="2"/>
  <c r="DN550" i="2"/>
  <c r="DM550" i="2"/>
  <c r="DL550" i="2"/>
  <c r="DK550" i="2"/>
  <c r="DI550" i="2"/>
  <c r="DH550" i="2"/>
  <c r="DG550" i="2"/>
  <c r="DF550" i="2"/>
  <c r="DE550" i="2"/>
  <c r="DC550" i="2"/>
  <c r="DB550" i="2"/>
  <c r="DA550" i="2"/>
  <c r="CZ550" i="2"/>
  <c r="CY550" i="2"/>
  <c r="CW550" i="2"/>
  <c r="CV550" i="2"/>
  <c r="CU550" i="2"/>
  <c r="CT550" i="2"/>
  <c r="CS550" i="2"/>
  <c r="CQ550" i="2"/>
  <c r="CP550" i="2"/>
  <c r="CO550" i="2"/>
  <c r="CN550" i="2"/>
  <c r="CM550" i="2"/>
  <c r="CK550" i="2"/>
  <c r="CJ550" i="2"/>
  <c r="CI550" i="2"/>
  <c r="CH550" i="2"/>
  <c r="CG550" i="2"/>
  <c r="CE550" i="2"/>
  <c r="CD550" i="2"/>
  <c r="CC550" i="2"/>
  <c r="CB550" i="2"/>
  <c r="CA550" i="2"/>
  <c r="BY550" i="2"/>
  <c r="BX550" i="2"/>
  <c r="BW550" i="2"/>
  <c r="BV550" i="2"/>
  <c r="BU550" i="2"/>
  <c r="BS550" i="2"/>
  <c r="BR550" i="2"/>
  <c r="BQ550" i="2"/>
  <c r="BP550" i="2"/>
  <c r="BO550" i="2"/>
  <c r="BM550" i="2"/>
  <c r="BL550" i="2"/>
  <c r="BK550" i="2"/>
  <c r="BJ550" i="2"/>
  <c r="BI550" i="2"/>
  <c r="BH550" i="2"/>
  <c r="BG550" i="2"/>
  <c r="BE550" i="2"/>
  <c r="BD550" i="2"/>
  <c r="BC550" i="2"/>
  <c r="BB550" i="2"/>
  <c r="BA550" i="2"/>
  <c r="AZ550" i="2"/>
  <c r="AY550" i="2"/>
  <c r="AW550" i="2"/>
  <c r="AV550" i="2"/>
  <c r="AU550" i="2"/>
  <c r="AT550" i="2"/>
  <c r="AS550" i="2"/>
  <c r="AR550" i="2"/>
  <c r="AQ550" i="2"/>
  <c r="AO550" i="2"/>
  <c r="AN550" i="2"/>
  <c r="AM550" i="2"/>
  <c r="AL550" i="2"/>
  <c r="AK550" i="2"/>
  <c r="AJ550" i="2"/>
  <c r="AI550" i="2"/>
  <c r="AG550" i="2"/>
  <c r="AF550" i="2"/>
  <c r="AE550" i="2"/>
  <c r="AD550" i="2"/>
  <c r="AC550" i="2"/>
  <c r="AB550" i="2"/>
  <c r="AA550" i="2"/>
  <c r="W550" i="2"/>
  <c r="DO549" i="2"/>
  <c r="DN549" i="2"/>
  <c r="DM549" i="2"/>
  <c r="DL549" i="2"/>
  <c r="DK549" i="2"/>
  <c r="DI549" i="2"/>
  <c r="DH549" i="2"/>
  <c r="DG549" i="2"/>
  <c r="DF549" i="2"/>
  <c r="DE549" i="2"/>
  <c r="DC549" i="2"/>
  <c r="DB549" i="2"/>
  <c r="DA549" i="2"/>
  <c r="CZ549" i="2"/>
  <c r="CY549" i="2"/>
  <c r="CW549" i="2"/>
  <c r="CV549" i="2"/>
  <c r="CU549" i="2"/>
  <c r="CT549" i="2"/>
  <c r="CS549" i="2"/>
  <c r="CQ549" i="2"/>
  <c r="CP549" i="2"/>
  <c r="CO549" i="2"/>
  <c r="CN549" i="2"/>
  <c r="CM549" i="2"/>
  <c r="CK549" i="2"/>
  <c r="CJ549" i="2"/>
  <c r="CI549" i="2"/>
  <c r="CH549" i="2"/>
  <c r="CG549" i="2"/>
  <c r="CE549" i="2"/>
  <c r="CD549" i="2"/>
  <c r="CC549" i="2"/>
  <c r="CB549" i="2"/>
  <c r="CA549" i="2"/>
  <c r="BY549" i="2"/>
  <c r="BX549" i="2"/>
  <c r="BW549" i="2"/>
  <c r="BV549" i="2"/>
  <c r="BU549" i="2"/>
  <c r="BS549" i="2"/>
  <c r="BR549" i="2"/>
  <c r="BQ549" i="2"/>
  <c r="BP549" i="2"/>
  <c r="BO549" i="2"/>
  <c r="BM549" i="2"/>
  <c r="BL549" i="2"/>
  <c r="BK549" i="2"/>
  <c r="BJ549" i="2"/>
  <c r="BI549" i="2"/>
  <c r="BH549" i="2"/>
  <c r="BG549" i="2"/>
  <c r="BE549" i="2"/>
  <c r="BD549" i="2"/>
  <c r="BC549" i="2"/>
  <c r="BB549" i="2"/>
  <c r="BA549" i="2"/>
  <c r="AZ549" i="2"/>
  <c r="AY549" i="2"/>
  <c r="AW549" i="2"/>
  <c r="AV549" i="2"/>
  <c r="AU549" i="2"/>
  <c r="AT549" i="2"/>
  <c r="AS549" i="2"/>
  <c r="AR549" i="2"/>
  <c r="AQ549" i="2"/>
  <c r="AO549" i="2"/>
  <c r="AN549" i="2"/>
  <c r="AM549" i="2"/>
  <c r="AL549" i="2"/>
  <c r="AK549" i="2"/>
  <c r="AJ549" i="2"/>
  <c r="AI549" i="2"/>
  <c r="AG549" i="2"/>
  <c r="AF549" i="2"/>
  <c r="AE549" i="2"/>
  <c r="AD549" i="2"/>
  <c r="AC549" i="2"/>
  <c r="AB549" i="2"/>
  <c r="AA549" i="2"/>
  <c r="W549" i="2"/>
  <c r="DO548" i="2"/>
  <c r="DI548" i="2"/>
  <c r="DC548" i="2"/>
  <c r="CW548" i="2"/>
  <c r="CQ548" i="2"/>
  <c r="CK548" i="2"/>
  <c r="CE548" i="2"/>
  <c r="CD548" i="2"/>
  <c r="CC548" i="2"/>
  <c r="CB548" i="2"/>
  <c r="CA548" i="2"/>
  <c r="BY548" i="2"/>
  <c r="BS548" i="2"/>
  <c r="BM548" i="2"/>
  <c r="BL548" i="2"/>
  <c r="BK548" i="2"/>
  <c r="BJ548" i="2"/>
  <c r="BI548" i="2"/>
  <c r="BH548" i="2"/>
  <c r="BG548" i="2"/>
  <c r="BE548" i="2"/>
  <c r="BD548" i="2"/>
  <c r="BC548" i="2"/>
  <c r="BB548" i="2"/>
  <c r="BA548" i="2"/>
  <c r="AZ548" i="2"/>
  <c r="AY548" i="2"/>
  <c r="AW548" i="2"/>
  <c r="AV548" i="2"/>
  <c r="AU548" i="2"/>
  <c r="AT548" i="2"/>
  <c r="AS548" i="2"/>
  <c r="AR548" i="2"/>
  <c r="AQ548" i="2"/>
  <c r="AO548" i="2"/>
  <c r="AN548" i="2"/>
  <c r="AM548" i="2"/>
  <c r="AL548" i="2"/>
  <c r="AK548" i="2"/>
  <c r="AJ548" i="2"/>
  <c r="AI548" i="2"/>
  <c r="AG548" i="2"/>
  <c r="W548" i="2"/>
  <c r="DO547" i="2"/>
  <c r="DI547" i="2"/>
  <c r="DC547" i="2"/>
  <c r="CW547" i="2"/>
  <c r="CQ547" i="2"/>
  <c r="CK547" i="2"/>
  <c r="CE547" i="2"/>
  <c r="CD547" i="2"/>
  <c r="CC547" i="2"/>
  <c r="CB547" i="2"/>
  <c r="CA547" i="2"/>
  <c r="BY547" i="2"/>
  <c r="BS547" i="2"/>
  <c r="BM547" i="2"/>
  <c r="BL547" i="2"/>
  <c r="BK547" i="2"/>
  <c r="BJ547" i="2"/>
  <c r="BI547" i="2"/>
  <c r="BH547" i="2"/>
  <c r="BG547" i="2"/>
  <c r="BE547" i="2"/>
  <c r="BD547" i="2"/>
  <c r="BC547" i="2"/>
  <c r="BB547" i="2"/>
  <c r="BA547" i="2"/>
  <c r="AZ547" i="2"/>
  <c r="AY547" i="2"/>
  <c r="AW547" i="2"/>
  <c r="AV547" i="2"/>
  <c r="AU547" i="2"/>
  <c r="AT547" i="2"/>
  <c r="AS547" i="2"/>
  <c r="AR547" i="2"/>
  <c r="AQ547" i="2"/>
  <c r="AO547" i="2"/>
  <c r="AN547" i="2"/>
  <c r="AM547" i="2"/>
  <c r="AL547" i="2"/>
  <c r="AK547" i="2"/>
  <c r="AJ547" i="2"/>
  <c r="AI547" i="2"/>
  <c r="AG547" i="2"/>
  <c r="W547" i="2"/>
  <c r="DO546" i="2"/>
  <c r="DN546" i="2"/>
  <c r="DM546" i="2"/>
  <c r="DL546" i="2"/>
  <c r="DK546" i="2"/>
  <c r="DI546" i="2"/>
  <c r="DH546" i="2"/>
  <c r="DG546" i="2"/>
  <c r="DF546" i="2"/>
  <c r="DE546" i="2"/>
  <c r="DC546" i="2"/>
  <c r="DB546" i="2"/>
  <c r="DA546" i="2"/>
  <c r="CZ546" i="2"/>
  <c r="CY546" i="2"/>
  <c r="CW546" i="2"/>
  <c r="CV546" i="2"/>
  <c r="CU546" i="2"/>
  <c r="CT546" i="2"/>
  <c r="CS546" i="2"/>
  <c r="CQ546" i="2"/>
  <c r="CP546" i="2"/>
  <c r="CO546" i="2"/>
  <c r="CN546" i="2"/>
  <c r="CM546" i="2"/>
  <c r="CK546" i="2"/>
  <c r="CJ546" i="2"/>
  <c r="CI546" i="2"/>
  <c r="CH546" i="2"/>
  <c r="CG546" i="2"/>
  <c r="CE546" i="2"/>
  <c r="CD546" i="2"/>
  <c r="CC546" i="2"/>
  <c r="CB546" i="2"/>
  <c r="CA546" i="2"/>
  <c r="BY546" i="2"/>
  <c r="BX546" i="2"/>
  <c r="BW546" i="2"/>
  <c r="BV546" i="2"/>
  <c r="BU546" i="2"/>
  <c r="BS546" i="2"/>
  <c r="BR546" i="2"/>
  <c r="BQ546" i="2"/>
  <c r="BP546" i="2"/>
  <c r="BO546" i="2"/>
  <c r="BM546" i="2"/>
  <c r="BL546" i="2"/>
  <c r="BK546" i="2"/>
  <c r="BJ546" i="2"/>
  <c r="BI546" i="2"/>
  <c r="BH546" i="2"/>
  <c r="BG546" i="2"/>
  <c r="BE546" i="2"/>
  <c r="BD546" i="2"/>
  <c r="BC546" i="2"/>
  <c r="BB546" i="2"/>
  <c r="BA546" i="2"/>
  <c r="AZ546" i="2"/>
  <c r="AY546" i="2"/>
  <c r="AW546" i="2"/>
  <c r="AV546" i="2"/>
  <c r="AU546" i="2"/>
  <c r="AT546" i="2"/>
  <c r="AS546" i="2"/>
  <c r="AR546" i="2"/>
  <c r="AQ546" i="2"/>
  <c r="AO546" i="2"/>
  <c r="AN546" i="2"/>
  <c r="AM546" i="2"/>
  <c r="AL546" i="2"/>
  <c r="AK546" i="2"/>
  <c r="AJ546" i="2"/>
  <c r="AI546" i="2"/>
  <c r="AG546" i="2"/>
  <c r="AF546" i="2"/>
  <c r="AE546" i="2"/>
  <c r="AD546" i="2"/>
  <c r="AC546" i="2"/>
  <c r="AB546" i="2"/>
  <c r="AA546" i="2"/>
  <c r="W546" i="2"/>
  <c r="DO545" i="2"/>
  <c r="DN545" i="2"/>
  <c r="DM545" i="2"/>
  <c r="DL545" i="2"/>
  <c r="DK545" i="2"/>
  <c r="DI545" i="2"/>
  <c r="DH545" i="2"/>
  <c r="DG545" i="2"/>
  <c r="DF545" i="2"/>
  <c r="DE545" i="2"/>
  <c r="DC545" i="2"/>
  <c r="DB545" i="2"/>
  <c r="DA545" i="2"/>
  <c r="CZ545" i="2"/>
  <c r="CY545" i="2"/>
  <c r="CW545" i="2"/>
  <c r="CV545" i="2"/>
  <c r="CU545" i="2"/>
  <c r="CT545" i="2"/>
  <c r="CS545" i="2"/>
  <c r="CQ545" i="2"/>
  <c r="CP545" i="2"/>
  <c r="CO545" i="2"/>
  <c r="CN545" i="2"/>
  <c r="CM545" i="2"/>
  <c r="CK545" i="2"/>
  <c r="CJ545" i="2"/>
  <c r="CI545" i="2"/>
  <c r="CH545" i="2"/>
  <c r="CG545" i="2"/>
  <c r="CE545" i="2"/>
  <c r="CD545" i="2"/>
  <c r="CC545" i="2"/>
  <c r="CB545" i="2"/>
  <c r="CA545" i="2"/>
  <c r="BY545" i="2"/>
  <c r="BX545" i="2"/>
  <c r="BW545" i="2"/>
  <c r="BV545" i="2"/>
  <c r="BU545" i="2"/>
  <c r="BS545" i="2"/>
  <c r="BR545" i="2"/>
  <c r="BQ545" i="2"/>
  <c r="BP545" i="2"/>
  <c r="BO545" i="2"/>
  <c r="BM545" i="2"/>
  <c r="BL545" i="2"/>
  <c r="BK545" i="2"/>
  <c r="BJ545" i="2"/>
  <c r="BI545" i="2"/>
  <c r="BH545" i="2"/>
  <c r="BG545" i="2"/>
  <c r="BE545" i="2"/>
  <c r="BD545" i="2"/>
  <c r="BC545" i="2"/>
  <c r="BB545" i="2"/>
  <c r="BA545" i="2"/>
  <c r="AZ545" i="2"/>
  <c r="AY545" i="2"/>
  <c r="AW545" i="2"/>
  <c r="AV545" i="2"/>
  <c r="AU545" i="2"/>
  <c r="AT545" i="2"/>
  <c r="AS545" i="2"/>
  <c r="AR545" i="2"/>
  <c r="AQ545" i="2"/>
  <c r="AO545" i="2"/>
  <c r="AN545" i="2"/>
  <c r="AM545" i="2"/>
  <c r="AL545" i="2"/>
  <c r="AK545" i="2"/>
  <c r="AJ545" i="2"/>
  <c r="AI545" i="2"/>
  <c r="AG545" i="2"/>
  <c r="AF545" i="2"/>
  <c r="AE545" i="2"/>
  <c r="AD545" i="2"/>
  <c r="AC545" i="2"/>
  <c r="AB545" i="2"/>
  <c r="AA545" i="2"/>
  <c r="W545" i="2"/>
  <c r="DO544" i="2"/>
  <c r="DN544" i="2"/>
  <c r="DM544" i="2"/>
  <c r="DL544" i="2"/>
  <c r="DK544" i="2"/>
  <c r="DI544" i="2"/>
  <c r="DH544" i="2"/>
  <c r="DG544" i="2"/>
  <c r="DF544" i="2"/>
  <c r="DE544" i="2"/>
  <c r="DC544" i="2"/>
  <c r="DB544" i="2"/>
  <c r="DA544" i="2"/>
  <c r="CZ544" i="2"/>
  <c r="CY544" i="2"/>
  <c r="CW544" i="2"/>
  <c r="CV544" i="2"/>
  <c r="CU544" i="2"/>
  <c r="CT544" i="2"/>
  <c r="CS544" i="2"/>
  <c r="CQ544" i="2"/>
  <c r="CP544" i="2"/>
  <c r="CO544" i="2"/>
  <c r="CN544" i="2"/>
  <c r="CM544" i="2"/>
  <c r="CK544" i="2"/>
  <c r="CJ544" i="2"/>
  <c r="CI544" i="2"/>
  <c r="CH544" i="2"/>
  <c r="CG544" i="2"/>
  <c r="CE544" i="2"/>
  <c r="CD544" i="2"/>
  <c r="CC544" i="2"/>
  <c r="CB544" i="2"/>
  <c r="CA544" i="2"/>
  <c r="BY544" i="2"/>
  <c r="BX544" i="2"/>
  <c r="BW544" i="2"/>
  <c r="BV544" i="2"/>
  <c r="BU544" i="2"/>
  <c r="BS544" i="2"/>
  <c r="BR544" i="2"/>
  <c r="BQ544" i="2"/>
  <c r="BP544" i="2"/>
  <c r="BO544" i="2"/>
  <c r="BM544" i="2"/>
  <c r="BL544" i="2"/>
  <c r="BK544" i="2"/>
  <c r="BJ544" i="2"/>
  <c r="BI544" i="2"/>
  <c r="BH544" i="2"/>
  <c r="BG544" i="2"/>
  <c r="BE544" i="2"/>
  <c r="BD544" i="2"/>
  <c r="BC544" i="2"/>
  <c r="BB544" i="2"/>
  <c r="BA544" i="2"/>
  <c r="AZ544" i="2"/>
  <c r="AY544" i="2"/>
  <c r="AW544" i="2"/>
  <c r="AV544" i="2"/>
  <c r="AU544" i="2"/>
  <c r="AT544" i="2"/>
  <c r="AS544" i="2"/>
  <c r="AR544" i="2"/>
  <c r="AQ544" i="2"/>
  <c r="AO544" i="2"/>
  <c r="AN544" i="2"/>
  <c r="AM544" i="2"/>
  <c r="AL544" i="2"/>
  <c r="AK544" i="2"/>
  <c r="AJ544" i="2"/>
  <c r="AI544" i="2"/>
  <c r="AG544" i="2"/>
  <c r="AF544" i="2"/>
  <c r="AE544" i="2"/>
  <c r="AD544" i="2"/>
  <c r="AC544" i="2"/>
  <c r="AB544" i="2"/>
  <c r="AA544" i="2"/>
  <c r="W544" i="2"/>
  <c r="DO543" i="2"/>
  <c r="DN543" i="2"/>
  <c r="DM543" i="2"/>
  <c r="DL543" i="2"/>
  <c r="DK543" i="2"/>
  <c r="DI543" i="2"/>
  <c r="DH543" i="2"/>
  <c r="DG543" i="2"/>
  <c r="DF543" i="2"/>
  <c r="DE543" i="2"/>
  <c r="DC543" i="2"/>
  <c r="DB543" i="2"/>
  <c r="DA543" i="2"/>
  <c r="CZ543" i="2"/>
  <c r="CY543" i="2"/>
  <c r="CW543" i="2"/>
  <c r="CV543" i="2"/>
  <c r="CU543" i="2"/>
  <c r="CT543" i="2"/>
  <c r="CS543" i="2"/>
  <c r="CQ543" i="2"/>
  <c r="CP543" i="2"/>
  <c r="CO543" i="2"/>
  <c r="CN543" i="2"/>
  <c r="CM543" i="2"/>
  <c r="CK543" i="2"/>
  <c r="CJ543" i="2"/>
  <c r="CI543" i="2"/>
  <c r="CH543" i="2"/>
  <c r="CG543" i="2"/>
  <c r="CE543" i="2"/>
  <c r="CD543" i="2"/>
  <c r="CC543" i="2"/>
  <c r="CB543" i="2"/>
  <c r="CA543" i="2"/>
  <c r="BY543" i="2"/>
  <c r="BX543" i="2"/>
  <c r="BW543" i="2"/>
  <c r="BV543" i="2"/>
  <c r="BU543" i="2"/>
  <c r="BS543" i="2"/>
  <c r="BR543" i="2"/>
  <c r="BQ543" i="2"/>
  <c r="BP543" i="2"/>
  <c r="BO543" i="2"/>
  <c r="BM543" i="2"/>
  <c r="BL543" i="2"/>
  <c r="BK543" i="2"/>
  <c r="BJ543" i="2"/>
  <c r="BI543" i="2"/>
  <c r="BH543" i="2"/>
  <c r="BG543" i="2"/>
  <c r="BE543" i="2"/>
  <c r="BD543" i="2"/>
  <c r="BC543" i="2"/>
  <c r="BB543" i="2"/>
  <c r="BA543" i="2"/>
  <c r="AZ543" i="2"/>
  <c r="AY543" i="2"/>
  <c r="AW543" i="2"/>
  <c r="AV543" i="2"/>
  <c r="AU543" i="2"/>
  <c r="AT543" i="2"/>
  <c r="AS543" i="2"/>
  <c r="AR543" i="2"/>
  <c r="AQ543" i="2"/>
  <c r="AO543" i="2"/>
  <c r="AN543" i="2"/>
  <c r="AM543" i="2"/>
  <c r="AL543" i="2"/>
  <c r="AK543" i="2"/>
  <c r="AJ543" i="2"/>
  <c r="AI543" i="2"/>
  <c r="AG543" i="2"/>
  <c r="AF543" i="2"/>
  <c r="AE543" i="2"/>
  <c r="AD543" i="2"/>
  <c r="AC543" i="2"/>
  <c r="AB543" i="2"/>
  <c r="AA543" i="2"/>
  <c r="W543" i="2"/>
  <c r="DO542" i="2"/>
  <c r="DI542" i="2"/>
  <c r="DC542" i="2"/>
  <c r="CW542" i="2"/>
  <c r="CQ542" i="2"/>
  <c r="CK542" i="2"/>
  <c r="CE542" i="2"/>
  <c r="CD542" i="2"/>
  <c r="CC542" i="2"/>
  <c r="CB542" i="2"/>
  <c r="CA542" i="2"/>
  <c r="BY542" i="2"/>
  <c r="BS542" i="2"/>
  <c r="BM542" i="2"/>
  <c r="BL542" i="2"/>
  <c r="BK542" i="2"/>
  <c r="BJ542" i="2"/>
  <c r="BI542" i="2"/>
  <c r="BH542" i="2"/>
  <c r="BG542" i="2"/>
  <c r="BE542" i="2"/>
  <c r="BD542" i="2"/>
  <c r="BC542" i="2"/>
  <c r="BB542" i="2"/>
  <c r="BA542" i="2"/>
  <c r="AZ542" i="2"/>
  <c r="AY542" i="2"/>
  <c r="AW542" i="2"/>
  <c r="AV542" i="2"/>
  <c r="AU542" i="2"/>
  <c r="AT542" i="2"/>
  <c r="AS542" i="2"/>
  <c r="AR542" i="2"/>
  <c r="AQ542" i="2"/>
  <c r="AO542" i="2"/>
  <c r="AN542" i="2"/>
  <c r="AM542" i="2"/>
  <c r="AL542" i="2"/>
  <c r="AK542" i="2"/>
  <c r="AJ542" i="2"/>
  <c r="AI542" i="2"/>
  <c r="AG542" i="2"/>
  <c r="W542" i="2"/>
  <c r="DO541" i="2"/>
  <c r="DI541" i="2"/>
  <c r="DC541" i="2"/>
  <c r="CW541" i="2"/>
  <c r="CQ541" i="2"/>
  <c r="CK541" i="2"/>
  <c r="CE541" i="2"/>
  <c r="CD541" i="2"/>
  <c r="CC541" i="2"/>
  <c r="CB541" i="2"/>
  <c r="CA541" i="2"/>
  <c r="BY541" i="2"/>
  <c r="BS541" i="2"/>
  <c r="BM541" i="2"/>
  <c r="BL541" i="2"/>
  <c r="BK541" i="2"/>
  <c r="BJ541" i="2"/>
  <c r="BI541" i="2"/>
  <c r="BH541" i="2"/>
  <c r="BG541" i="2"/>
  <c r="BE541" i="2"/>
  <c r="BD541" i="2"/>
  <c r="BC541" i="2"/>
  <c r="BB541" i="2"/>
  <c r="BA541" i="2"/>
  <c r="AZ541" i="2"/>
  <c r="AY541" i="2"/>
  <c r="AW541" i="2"/>
  <c r="AV541" i="2"/>
  <c r="AU541" i="2"/>
  <c r="AT541" i="2"/>
  <c r="AS541" i="2"/>
  <c r="AR541" i="2"/>
  <c r="AQ541" i="2"/>
  <c r="AO541" i="2"/>
  <c r="AN541" i="2"/>
  <c r="AM541" i="2"/>
  <c r="AL541" i="2"/>
  <c r="AK541" i="2"/>
  <c r="AJ541" i="2"/>
  <c r="AI541" i="2"/>
  <c r="AG541" i="2"/>
  <c r="W541" i="2"/>
  <c r="DO540" i="2"/>
  <c r="DN540" i="2"/>
  <c r="DM540" i="2"/>
  <c r="DL540" i="2"/>
  <c r="DK540" i="2"/>
  <c r="DI540" i="2"/>
  <c r="DH540" i="2"/>
  <c r="DG540" i="2"/>
  <c r="DF540" i="2"/>
  <c r="DE540" i="2"/>
  <c r="DC540" i="2"/>
  <c r="DB540" i="2"/>
  <c r="DA540" i="2"/>
  <c r="CZ540" i="2"/>
  <c r="CY540" i="2"/>
  <c r="CW540" i="2"/>
  <c r="CV540" i="2"/>
  <c r="CU540" i="2"/>
  <c r="CT540" i="2"/>
  <c r="CS540" i="2"/>
  <c r="CQ540" i="2"/>
  <c r="CP540" i="2"/>
  <c r="CO540" i="2"/>
  <c r="CN540" i="2"/>
  <c r="CM540" i="2"/>
  <c r="CK540" i="2"/>
  <c r="CJ540" i="2"/>
  <c r="CI540" i="2"/>
  <c r="CH540" i="2"/>
  <c r="CG540" i="2"/>
  <c r="CE540" i="2"/>
  <c r="CD540" i="2"/>
  <c r="CC540" i="2"/>
  <c r="CB540" i="2"/>
  <c r="CA540" i="2"/>
  <c r="BY540" i="2"/>
  <c r="BX540" i="2"/>
  <c r="BW540" i="2"/>
  <c r="BV540" i="2"/>
  <c r="BU540" i="2"/>
  <c r="BS540" i="2"/>
  <c r="BR540" i="2"/>
  <c r="BQ540" i="2"/>
  <c r="BP540" i="2"/>
  <c r="BO540" i="2"/>
  <c r="BM540" i="2"/>
  <c r="BL540" i="2"/>
  <c r="BK540" i="2"/>
  <c r="BJ540" i="2"/>
  <c r="BI540" i="2"/>
  <c r="BH540" i="2"/>
  <c r="BG540" i="2"/>
  <c r="BE540" i="2"/>
  <c r="BD540" i="2"/>
  <c r="BC540" i="2"/>
  <c r="BB540" i="2"/>
  <c r="BA540" i="2"/>
  <c r="AZ540" i="2"/>
  <c r="AY540" i="2"/>
  <c r="AW540" i="2"/>
  <c r="AV540" i="2"/>
  <c r="AU540" i="2"/>
  <c r="AT540" i="2"/>
  <c r="AS540" i="2"/>
  <c r="AR540" i="2"/>
  <c r="AQ540" i="2"/>
  <c r="AO540" i="2"/>
  <c r="AN540" i="2"/>
  <c r="AM540" i="2"/>
  <c r="AL540" i="2"/>
  <c r="AK540" i="2"/>
  <c r="AJ540" i="2"/>
  <c r="AI540" i="2"/>
  <c r="AG540" i="2"/>
  <c r="AF540" i="2"/>
  <c r="AE540" i="2"/>
  <c r="AD540" i="2"/>
  <c r="AC540" i="2"/>
  <c r="AB540" i="2"/>
  <c r="AA540" i="2"/>
  <c r="W540" i="2"/>
  <c r="DO539" i="2"/>
  <c r="DN539" i="2"/>
  <c r="DM539" i="2"/>
  <c r="DL539" i="2"/>
  <c r="DK539" i="2"/>
  <c r="DI539" i="2"/>
  <c r="DH539" i="2"/>
  <c r="DG539" i="2"/>
  <c r="DF539" i="2"/>
  <c r="DE539" i="2"/>
  <c r="DC539" i="2"/>
  <c r="DB539" i="2"/>
  <c r="DA539" i="2"/>
  <c r="CZ539" i="2"/>
  <c r="CY539" i="2"/>
  <c r="CW539" i="2"/>
  <c r="CV539" i="2"/>
  <c r="CU539" i="2"/>
  <c r="CT539" i="2"/>
  <c r="CS539" i="2"/>
  <c r="CQ539" i="2"/>
  <c r="CP539" i="2"/>
  <c r="CO539" i="2"/>
  <c r="CN539" i="2"/>
  <c r="CM539" i="2"/>
  <c r="CK539" i="2"/>
  <c r="CJ539" i="2"/>
  <c r="CI539" i="2"/>
  <c r="CH539" i="2"/>
  <c r="CG539" i="2"/>
  <c r="CE539" i="2"/>
  <c r="CD539" i="2"/>
  <c r="CC539" i="2"/>
  <c r="CB539" i="2"/>
  <c r="CA539" i="2"/>
  <c r="BY539" i="2"/>
  <c r="BX539" i="2"/>
  <c r="BW539" i="2"/>
  <c r="BV539" i="2"/>
  <c r="BU539" i="2"/>
  <c r="BS539" i="2"/>
  <c r="BR539" i="2"/>
  <c r="BQ539" i="2"/>
  <c r="BP539" i="2"/>
  <c r="BO539" i="2"/>
  <c r="BM539" i="2"/>
  <c r="BL539" i="2"/>
  <c r="BK539" i="2"/>
  <c r="BJ539" i="2"/>
  <c r="BI539" i="2"/>
  <c r="BH539" i="2"/>
  <c r="BG539" i="2"/>
  <c r="BE539" i="2"/>
  <c r="BD539" i="2"/>
  <c r="BC539" i="2"/>
  <c r="BB539" i="2"/>
  <c r="BA539" i="2"/>
  <c r="AZ539" i="2"/>
  <c r="AY539" i="2"/>
  <c r="AW539" i="2"/>
  <c r="AV539" i="2"/>
  <c r="AU539" i="2"/>
  <c r="AT539" i="2"/>
  <c r="AS539" i="2"/>
  <c r="AR539" i="2"/>
  <c r="AQ539" i="2"/>
  <c r="AO539" i="2"/>
  <c r="AN539" i="2"/>
  <c r="AM539" i="2"/>
  <c r="AL539" i="2"/>
  <c r="AK539" i="2"/>
  <c r="AJ539" i="2"/>
  <c r="AI539" i="2"/>
  <c r="AG539" i="2"/>
  <c r="AF539" i="2"/>
  <c r="AE539" i="2"/>
  <c r="AD539" i="2"/>
  <c r="AC539" i="2"/>
  <c r="AB539" i="2"/>
  <c r="AA539" i="2"/>
  <c r="W539" i="2"/>
  <c r="DO538" i="2"/>
  <c r="DN538" i="2"/>
  <c r="DM538" i="2"/>
  <c r="DL538" i="2"/>
  <c r="DK538" i="2"/>
  <c r="DI538" i="2"/>
  <c r="DH538" i="2"/>
  <c r="DG538" i="2"/>
  <c r="DF538" i="2"/>
  <c r="DE538" i="2"/>
  <c r="DC538" i="2"/>
  <c r="DB538" i="2"/>
  <c r="DA538" i="2"/>
  <c r="CZ538" i="2"/>
  <c r="CY538" i="2"/>
  <c r="CW538" i="2"/>
  <c r="CV538" i="2"/>
  <c r="CU538" i="2"/>
  <c r="CT538" i="2"/>
  <c r="CS538" i="2"/>
  <c r="CQ538" i="2"/>
  <c r="CP538" i="2"/>
  <c r="CO538" i="2"/>
  <c r="CN538" i="2"/>
  <c r="CM538" i="2"/>
  <c r="CK538" i="2"/>
  <c r="CJ538" i="2"/>
  <c r="CI538" i="2"/>
  <c r="CH538" i="2"/>
  <c r="CG538" i="2"/>
  <c r="CE538" i="2"/>
  <c r="CD538" i="2"/>
  <c r="CC538" i="2"/>
  <c r="CB538" i="2"/>
  <c r="CA538" i="2"/>
  <c r="BY538" i="2"/>
  <c r="BX538" i="2"/>
  <c r="BW538" i="2"/>
  <c r="BV538" i="2"/>
  <c r="BU538" i="2"/>
  <c r="BS538" i="2"/>
  <c r="BR538" i="2"/>
  <c r="BQ538" i="2"/>
  <c r="BP538" i="2"/>
  <c r="BO538" i="2"/>
  <c r="BM538" i="2"/>
  <c r="BL538" i="2"/>
  <c r="BK538" i="2"/>
  <c r="BJ538" i="2"/>
  <c r="BI538" i="2"/>
  <c r="BH538" i="2"/>
  <c r="BG538" i="2"/>
  <c r="BE538" i="2"/>
  <c r="BD538" i="2"/>
  <c r="BC538" i="2"/>
  <c r="BB538" i="2"/>
  <c r="BA538" i="2"/>
  <c r="AZ538" i="2"/>
  <c r="AY538" i="2"/>
  <c r="AW538" i="2"/>
  <c r="AV538" i="2"/>
  <c r="AU538" i="2"/>
  <c r="AT538" i="2"/>
  <c r="AS538" i="2"/>
  <c r="AR538" i="2"/>
  <c r="AQ538" i="2"/>
  <c r="AO538" i="2"/>
  <c r="AN538" i="2"/>
  <c r="AM538" i="2"/>
  <c r="AL538" i="2"/>
  <c r="AK538" i="2"/>
  <c r="AJ538" i="2"/>
  <c r="AI538" i="2"/>
  <c r="AG538" i="2"/>
  <c r="AF538" i="2"/>
  <c r="AE538" i="2"/>
  <c r="AD538" i="2"/>
  <c r="AC538" i="2"/>
  <c r="AB538" i="2"/>
  <c r="AA538" i="2"/>
  <c r="W538" i="2"/>
  <c r="DO537" i="2"/>
  <c r="DN537" i="2"/>
  <c r="DM537" i="2"/>
  <c r="DL537" i="2"/>
  <c r="DK537" i="2"/>
  <c r="DI537" i="2"/>
  <c r="DH537" i="2"/>
  <c r="DG537" i="2"/>
  <c r="DF537" i="2"/>
  <c r="DE537" i="2"/>
  <c r="DC537" i="2"/>
  <c r="DB537" i="2"/>
  <c r="DA537" i="2"/>
  <c r="CZ537" i="2"/>
  <c r="CY537" i="2"/>
  <c r="CW537" i="2"/>
  <c r="CV537" i="2"/>
  <c r="CU537" i="2"/>
  <c r="CT537" i="2"/>
  <c r="CS537" i="2"/>
  <c r="CQ537" i="2"/>
  <c r="CP537" i="2"/>
  <c r="CO537" i="2"/>
  <c r="CN537" i="2"/>
  <c r="CM537" i="2"/>
  <c r="CK537" i="2"/>
  <c r="CJ537" i="2"/>
  <c r="CI537" i="2"/>
  <c r="CH537" i="2"/>
  <c r="CG537" i="2"/>
  <c r="CE537" i="2"/>
  <c r="CD537" i="2"/>
  <c r="CC537" i="2"/>
  <c r="CB537" i="2"/>
  <c r="CA537" i="2"/>
  <c r="BY537" i="2"/>
  <c r="BX537" i="2"/>
  <c r="BW537" i="2"/>
  <c r="BV537" i="2"/>
  <c r="BU537" i="2"/>
  <c r="BS537" i="2"/>
  <c r="BR537" i="2"/>
  <c r="BQ537" i="2"/>
  <c r="BP537" i="2"/>
  <c r="BO537" i="2"/>
  <c r="BM537" i="2"/>
  <c r="BL537" i="2"/>
  <c r="BK537" i="2"/>
  <c r="BJ537" i="2"/>
  <c r="BI537" i="2"/>
  <c r="BH537" i="2"/>
  <c r="BG537" i="2"/>
  <c r="BE537" i="2"/>
  <c r="BD537" i="2"/>
  <c r="BC537" i="2"/>
  <c r="BB537" i="2"/>
  <c r="BA537" i="2"/>
  <c r="AZ537" i="2"/>
  <c r="AY537" i="2"/>
  <c r="AW537" i="2"/>
  <c r="AV537" i="2"/>
  <c r="AU537" i="2"/>
  <c r="AT537" i="2"/>
  <c r="AS537" i="2"/>
  <c r="AR537" i="2"/>
  <c r="AQ537" i="2"/>
  <c r="AO537" i="2"/>
  <c r="AN537" i="2"/>
  <c r="AM537" i="2"/>
  <c r="AL537" i="2"/>
  <c r="AK537" i="2"/>
  <c r="AJ537" i="2"/>
  <c r="AI537" i="2"/>
  <c r="AG537" i="2"/>
  <c r="AF537" i="2"/>
  <c r="AE537" i="2"/>
  <c r="AD537" i="2"/>
  <c r="AC537" i="2"/>
  <c r="AB537" i="2"/>
  <c r="AA537" i="2"/>
  <c r="W537" i="2"/>
  <c r="DO536" i="2"/>
  <c r="DI536" i="2"/>
  <c r="DC536" i="2"/>
  <c r="CW536" i="2"/>
  <c r="CQ536" i="2"/>
  <c r="CK536" i="2"/>
  <c r="CE536" i="2"/>
  <c r="CD536" i="2"/>
  <c r="CC536" i="2"/>
  <c r="CB536" i="2"/>
  <c r="CA536" i="2"/>
  <c r="BY536" i="2"/>
  <c r="BS536" i="2"/>
  <c r="BM536" i="2"/>
  <c r="BL536" i="2"/>
  <c r="BK536" i="2"/>
  <c r="BJ536" i="2"/>
  <c r="BI536" i="2"/>
  <c r="BH536" i="2"/>
  <c r="BG536" i="2"/>
  <c r="BE536" i="2"/>
  <c r="BD536" i="2"/>
  <c r="BC536" i="2"/>
  <c r="BB536" i="2"/>
  <c r="BA536" i="2"/>
  <c r="AZ536" i="2"/>
  <c r="AY536" i="2"/>
  <c r="AW536" i="2"/>
  <c r="AV536" i="2"/>
  <c r="AU536" i="2"/>
  <c r="AT536" i="2"/>
  <c r="AS536" i="2"/>
  <c r="AR536" i="2"/>
  <c r="AQ536" i="2"/>
  <c r="AO536" i="2"/>
  <c r="AN536" i="2"/>
  <c r="AM536" i="2"/>
  <c r="AL536" i="2"/>
  <c r="AK536" i="2"/>
  <c r="AJ536" i="2"/>
  <c r="AI536" i="2"/>
  <c r="AG536" i="2"/>
  <c r="W536" i="2"/>
  <c r="DO535" i="2"/>
  <c r="DI535" i="2"/>
  <c r="DC535" i="2"/>
  <c r="CW535" i="2"/>
  <c r="CQ535" i="2"/>
  <c r="CK535" i="2"/>
  <c r="CE535" i="2"/>
  <c r="CD535" i="2"/>
  <c r="CC535" i="2"/>
  <c r="CB535" i="2"/>
  <c r="CA535" i="2"/>
  <c r="BY535" i="2"/>
  <c r="BS535" i="2"/>
  <c r="BM535" i="2"/>
  <c r="BL535" i="2"/>
  <c r="BK535" i="2"/>
  <c r="BJ535" i="2"/>
  <c r="BI535" i="2"/>
  <c r="BH535" i="2"/>
  <c r="BG535" i="2"/>
  <c r="BE535" i="2"/>
  <c r="BD535" i="2"/>
  <c r="BC535" i="2"/>
  <c r="BB535" i="2"/>
  <c r="BA535" i="2"/>
  <c r="AZ535" i="2"/>
  <c r="AY535" i="2"/>
  <c r="AW535" i="2"/>
  <c r="AV535" i="2"/>
  <c r="AU535" i="2"/>
  <c r="AT535" i="2"/>
  <c r="AS535" i="2"/>
  <c r="AR535" i="2"/>
  <c r="AQ535" i="2"/>
  <c r="AO535" i="2"/>
  <c r="AN535" i="2"/>
  <c r="AM535" i="2"/>
  <c r="AL535" i="2"/>
  <c r="AK535" i="2"/>
  <c r="AJ535" i="2"/>
  <c r="AI535" i="2"/>
  <c r="AG535" i="2"/>
  <c r="W535" i="2"/>
  <c r="DO534" i="2"/>
  <c r="DN534" i="2"/>
  <c r="DM534" i="2"/>
  <c r="DL534" i="2"/>
  <c r="DK534" i="2"/>
  <c r="DI534" i="2"/>
  <c r="DH534" i="2"/>
  <c r="DG534" i="2"/>
  <c r="DF534" i="2"/>
  <c r="DE534" i="2"/>
  <c r="DC534" i="2"/>
  <c r="DB534" i="2"/>
  <c r="DA534" i="2"/>
  <c r="CZ534" i="2"/>
  <c r="CY534" i="2"/>
  <c r="CW534" i="2"/>
  <c r="CV534" i="2"/>
  <c r="CU534" i="2"/>
  <c r="CT534" i="2"/>
  <c r="CS534" i="2"/>
  <c r="CQ534" i="2"/>
  <c r="CP534" i="2"/>
  <c r="CO534" i="2"/>
  <c r="CN534" i="2"/>
  <c r="CM534" i="2"/>
  <c r="CK534" i="2"/>
  <c r="CJ534" i="2"/>
  <c r="CI534" i="2"/>
  <c r="CH534" i="2"/>
  <c r="CG534" i="2"/>
  <c r="CE534" i="2"/>
  <c r="CD534" i="2"/>
  <c r="CC534" i="2"/>
  <c r="CB534" i="2"/>
  <c r="CA534" i="2"/>
  <c r="BY534" i="2"/>
  <c r="BX534" i="2"/>
  <c r="BW534" i="2"/>
  <c r="BV534" i="2"/>
  <c r="BU534" i="2"/>
  <c r="BS534" i="2"/>
  <c r="BR534" i="2"/>
  <c r="BQ534" i="2"/>
  <c r="BP534" i="2"/>
  <c r="BO534" i="2"/>
  <c r="BM534" i="2"/>
  <c r="BL534" i="2"/>
  <c r="BK534" i="2"/>
  <c r="BJ534" i="2"/>
  <c r="BI534" i="2"/>
  <c r="BH534" i="2"/>
  <c r="BG534" i="2"/>
  <c r="BE534" i="2"/>
  <c r="BD534" i="2"/>
  <c r="BC534" i="2"/>
  <c r="BB534" i="2"/>
  <c r="BA534" i="2"/>
  <c r="AZ534" i="2"/>
  <c r="AY534" i="2"/>
  <c r="AW534" i="2"/>
  <c r="AV534" i="2"/>
  <c r="AU534" i="2"/>
  <c r="AT534" i="2"/>
  <c r="AS534" i="2"/>
  <c r="AR534" i="2"/>
  <c r="AQ534" i="2"/>
  <c r="AO534" i="2"/>
  <c r="AN534" i="2"/>
  <c r="AM534" i="2"/>
  <c r="AL534" i="2"/>
  <c r="AK534" i="2"/>
  <c r="AJ534" i="2"/>
  <c r="AI534" i="2"/>
  <c r="AG534" i="2"/>
  <c r="AF534" i="2"/>
  <c r="AE534" i="2"/>
  <c r="AD534" i="2"/>
  <c r="AC534" i="2"/>
  <c r="AB534" i="2"/>
  <c r="AA534" i="2"/>
  <c r="W534" i="2"/>
  <c r="DO533" i="2"/>
  <c r="DN533" i="2"/>
  <c r="DM533" i="2"/>
  <c r="DL533" i="2"/>
  <c r="DK533" i="2"/>
  <c r="DI533" i="2"/>
  <c r="DH533" i="2"/>
  <c r="DG533" i="2"/>
  <c r="DF533" i="2"/>
  <c r="DE533" i="2"/>
  <c r="DC533" i="2"/>
  <c r="DB533" i="2"/>
  <c r="DA533" i="2"/>
  <c r="CZ533" i="2"/>
  <c r="CY533" i="2"/>
  <c r="CW533" i="2"/>
  <c r="CV533" i="2"/>
  <c r="CU533" i="2"/>
  <c r="CT533" i="2"/>
  <c r="CS533" i="2"/>
  <c r="CQ533" i="2"/>
  <c r="CP533" i="2"/>
  <c r="CO533" i="2"/>
  <c r="CN533" i="2"/>
  <c r="CM533" i="2"/>
  <c r="CK533" i="2"/>
  <c r="CJ533" i="2"/>
  <c r="CI533" i="2"/>
  <c r="CH533" i="2"/>
  <c r="CG533" i="2"/>
  <c r="CE533" i="2"/>
  <c r="CD533" i="2"/>
  <c r="CC533" i="2"/>
  <c r="CB533" i="2"/>
  <c r="CA533" i="2"/>
  <c r="BY533" i="2"/>
  <c r="BX533" i="2"/>
  <c r="BW533" i="2"/>
  <c r="BV533" i="2"/>
  <c r="BU533" i="2"/>
  <c r="BS533" i="2"/>
  <c r="BR533" i="2"/>
  <c r="BQ533" i="2"/>
  <c r="BP533" i="2"/>
  <c r="BO533" i="2"/>
  <c r="BM533" i="2"/>
  <c r="BL533" i="2"/>
  <c r="BK533" i="2"/>
  <c r="BJ533" i="2"/>
  <c r="BI533" i="2"/>
  <c r="BH533" i="2"/>
  <c r="BG533" i="2"/>
  <c r="BE533" i="2"/>
  <c r="BD533" i="2"/>
  <c r="BC533" i="2"/>
  <c r="BB533" i="2"/>
  <c r="BA533" i="2"/>
  <c r="AZ533" i="2"/>
  <c r="AY533" i="2"/>
  <c r="AW533" i="2"/>
  <c r="AV533" i="2"/>
  <c r="AU533" i="2"/>
  <c r="AT533" i="2"/>
  <c r="AS533" i="2"/>
  <c r="AR533" i="2"/>
  <c r="AQ533" i="2"/>
  <c r="AO533" i="2"/>
  <c r="AN533" i="2"/>
  <c r="AM533" i="2"/>
  <c r="AL533" i="2"/>
  <c r="AK533" i="2"/>
  <c r="AJ533" i="2"/>
  <c r="AI533" i="2"/>
  <c r="AG533" i="2"/>
  <c r="AF533" i="2"/>
  <c r="AE533" i="2"/>
  <c r="AD533" i="2"/>
  <c r="AC533" i="2"/>
  <c r="AB533" i="2"/>
  <c r="AA533" i="2"/>
  <c r="W533" i="2"/>
  <c r="DO532" i="2"/>
  <c r="DN532" i="2"/>
  <c r="DM532" i="2"/>
  <c r="DL532" i="2"/>
  <c r="DK532" i="2"/>
  <c r="DI532" i="2"/>
  <c r="DH532" i="2"/>
  <c r="DG532" i="2"/>
  <c r="DF532" i="2"/>
  <c r="DE532" i="2"/>
  <c r="DC532" i="2"/>
  <c r="DB532" i="2"/>
  <c r="DA532" i="2"/>
  <c r="CZ532" i="2"/>
  <c r="CY532" i="2"/>
  <c r="CW532" i="2"/>
  <c r="CV532" i="2"/>
  <c r="CU532" i="2"/>
  <c r="CT532" i="2"/>
  <c r="CS532" i="2"/>
  <c r="CQ532" i="2"/>
  <c r="CP532" i="2"/>
  <c r="CO532" i="2"/>
  <c r="CN532" i="2"/>
  <c r="CM532" i="2"/>
  <c r="CK532" i="2"/>
  <c r="CJ532" i="2"/>
  <c r="CI532" i="2"/>
  <c r="CH532" i="2"/>
  <c r="CG532" i="2"/>
  <c r="CE532" i="2"/>
  <c r="CD532" i="2"/>
  <c r="CC532" i="2"/>
  <c r="CB532" i="2"/>
  <c r="CA532" i="2"/>
  <c r="BY532" i="2"/>
  <c r="BX532" i="2"/>
  <c r="BW532" i="2"/>
  <c r="BV532" i="2"/>
  <c r="BU532" i="2"/>
  <c r="BS532" i="2"/>
  <c r="BR532" i="2"/>
  <c r="BQ532" i="2"/>
  <c r="BP532" i="2"/>
  <c r="BO532" i="2"/>
  <c r="BM532" i="2"/>
  <c r="BL532" i="2"/>
  <c r="BK532" i="2"/>
  <c r="BJ532" i="2"/>
  <c r="BI532" i="2"/>
  <c r="BH532" i="2"/>
  <c r="BG532" i="2"/>
  <c r="BE532" i="2"/>
  <c r="BD532" i="2"/>
  <c r="BC532" i="2"/>
  <c r="BB532" i="2"/>
  <c r="BA532" i="2"/>
  <c r="AZ532" i="2"/>
  <c r="AY532" i="2"/>
  <c r="AW532" i="2"/>
  <c r="AV532" i="2"/>
  <c r="AU532" i="2"/>
  <c r="AT532" i="2"/>
  <c r="AS532" i="2"/>
  <c r="AR532" i="2"/>
  <c r="AQ532" i="2"/>
  <c r="AO532" i="2"/>
  <c r="AN532" i="2"/>
  <c r="AM532" i="2"/>
  <c r="AL532" i="2"/>
  <c r="AK532" i="2"/>
  <c r="AJ532" i="2"/>
  <c r="AI532" i="2"/>
  <c r="AG532" i="2"/>
  <c r="AF532" i="2"/>
  <c r="AE532" i="2"/>
  <c r="AD532" i="2"/>
  <c r="AC532" i="2"/>
  <c r="AB532" i="2"/>
  <c r="AA532" i="2"/>
  <c r="W532" i="2"/>
  <c r="DO531" i="2"/>
  <c r="DN531" i="2"/>
  <c r="DM531" i="2"/>
  <c r="DL531" i="2"/>
  <c r="DK531" i="2"/>
  <c r="DI531" i="2"/>
  <c r="DH531" i="2"/>
  <c r="DG531" i="2"/>
  <c r="DF531" i="2"/>
  <c r="DE531" i="2"/>
  <c r="DC531" i="2"/>
  <c r="DB531" i="2"/>
  <c r="DA531" i="2"/>
  <c r="CZ531" i="2"/>
  <c r="CY531" i="2"/>
  <c r="CW531" i="2"/>
  <c r="CV531" i="2"/>
  <c r="CU531" i="2"/>
  <c r="CT531" i="2"/>
  <c r="CS531" i="2"/>
  <c r="CQ531" i="2"/>
  <c r="CP531" i="2"/>
  <c r="CO531" i="2"/>
  <c r="CN531" i="2"/>
  <c r="CM531" i="2"/>
  <c r="CK531" i="2"/>
  <c r="CJ531" i="2"/>
  <c r="CI531" i="2"/>
  <c r="CH531" i="2"/>
  <c r="CG531" i="2"/>
  <c r="CE531" i="2"/>
  <c r="CD531" i="2"/>
  <c r="CC531" i="2"/>
  <c r="CB531" i="2"/>
  <c r="CA531" i="2"/>
  <c r="BY531" i="2"/>
  <c r="BX531" i="2"/>
  <c r="BW531" i="2"/>
  <c r="BV531" i="2"/>
  <c r="BU531" i="2"/>
  <c r="BS531" i="2"/>
  <c r="BR531" i="2"/>
  <c r="BQ531" i="2"/>
  <c r="BP531" i="2"/>
  <c r="BO531" i="2"/>
  <c r="BM531" i="2"/>
  <c r="BL531" i="2"/>
  <c r="BK531" i="2"/>
  <c r="BJ531" i="2"/>
  <c r="BI531" i="2"/>
  <c r="BH531" i="2"/>
  <c r="BG531" i="2"/>
  <c r="BE531" i="2"/>
  <c r="BD531" i="2"/>
  <c r="BC531" i="2"/>
  <c r="BB531" i="2"/>
  <c r="BA531" i="2"/>
  <c r="AZ531" i="2"/>
  <c r="AY531" i="2"/>
  <c r="AW531" i="2"/>
  <c r="AV531" i="2"/>
  <c r="AU531" i="2"/>
  <c r="AT531" i="2"/>
  <c r="AS531" i="2"/>
  <c r="AR531" i="2"/>
  <c r="AQ531" i="2"/>
  <c r="AO531" i="2"/>
  <c r="AN531" i="2"/>
  <c r="AM531" i="2"/>
  <c r="AL531" i="2"/>
  <c r="AK531" i="2"/>
  <c r="AJ531" i="2"/>
  <c r="AI531" i="2"/>
  <c r="AG531" i="2"/>
  <c r="AF531" i="2"/>
  <c r="AE531" i="2"/>
  <c r="AD531" i="2"/>
  <c r="AC531" i="2"/>
  <c r="AB531" i="2"/>
  <c r="AA531" i="2"/>
  <c r="W531" i="2"/>
  <c r="DO530" i="2"/>
  <c r="DI530" i="2"/>
  <c r="DC530" i="2"/>
  <c r="CW530" i="2"/>
  <c r="CQ530" i="2"/>
  <c r="CK530" i="2"/>
  <c r="CE530" i="2"/>
  <c r="CD530" i="2"/>
  <c r="CC530" i="2"/>
  <c r="CB530" i="2"/>
  <c r="CA530" i="2"/>
  <c r="BY530" i="2"/>
  <c r="BS530" i="2"/>
  <c r="BM530" i="2"/>
  <c r="BL530" i="2"/>
  <c r="BK530" i="2"/>
  <c r="BJ530" i="2"/>
  <c r="BI530" i="2"/>
  <c r="BH530" i="2"/>
  <c r="BG530" i="2"/>
  <c r="BE530" i="2"/>
  <c r="BD530" i="2"/>
  <c r="BC530" i="2"/>
  <c r="BB530" i="2"/>
  <c r="BA530" i="2"/>
  <c r="AZ530" i="2"/>
  <c r="AY530" i="2"/>
  <c r="AW530" i="2"/>
  <c r="AV530" i="2"/>
  <c r="AU530" i="2"/>
  <c r="AT530" i="2"/>
  <c r="AS530" i="2"/>
  <c r="AR530" i="2"/>
  <c r="AQ530" i="2"/>
  <c r="AO530" i="2"/>
  <c r="AN530" i="2"/>
  <c r="AM530" i="2"/>
  <c r="AL530" i="2"/>
  <c r="AK530" i="2"/>
  <c r="AJ530" i="2"/>
  <c r="AI530" i="2"/>
  <c r="AG530" i="2"/>
  <c r="W530" i="2"/>
  <c r="DO529" i="2"/>
  <c r="DI529" i="2"/>
  <c r="DC529" i="2"/>
  <c r="CW529" i="2"/>
  <c r="CQ529" i="2"/>
  <c r="CK529" i="2"/>
  <c r="CE529" i="2"/>
  <c r="CD529" i="2"/>
  <c r="CC529" i="2"/>
  <c r="CB529" i="2"/>
  <c r="CA529" i="2"/>
  <c r="BY529" i="2"/>
  <c r="BS529" i="2"/>
  <c r="BM529" i="2"/>
  <c r="BL529" i="2"/>
  <c r="BK529" i="2"/>
  <c r="BJ529" i="2"/>
  <c r="BI529" i="2"/>
  <c r="BH529" i="2"/>
  <c r="BG529" i="2"/>
  <c r="BE529" i="2"/>
  <c r="BD529" i="2"/>
  <c r="BC529" i="2"/>
  <c r="BB529" i="2"/>
  <c r="BA529" i="2"/>
  <c r="AZ529" i="2"/>
  <c r="AY529" i="2"/>
  <c r="AW529" i="2"/>
  <c r="AV529" i="2"/>
  <c r="AU529" i="2"/>
  <c r="AT529" i="2"/>
  <c r="AS529" i="2"/>
  <c r="AR529" i="2"/>
  <c r="AQ529" i="2"/>
  <c r="AO529" i="2"/>
  <c r="AN529" i="2"/>
  <c r="AM529" i="2"/>
  <c r="AL529" i="2"/>
  <c r="AK529" i="2"/>
  <c r="AJ529" i="2"/>
  <c r="AI529" i="2"/>
  <c r="AG529" i="2"/>
  <c r="W529" i="2"/>
  <c r="DO528" i="2"/>
  <c r="DN528" i="2"/>
  <c r="DM528" i="2"/>
  <c r="DL528" i="2"/>
  <c r="DK528" i="2"/>
  <c r="DI528" i="2"/>
  <c r="DH528" i="2"/>
  <c r="DG528" i="2"/>
  <c r="DF528" i="2"/>
  <c r="DE528" i="2"/>
  <c r="DC528" i="2"/>
  <c r="DB528" i="2"/>
  <c r="DA528" i="2"/>
  <c r="CZ528" i="2"/>
  <c r="CY528" i="2"/>
  <c r="CW528" i="2"/>
  <c r="CV528" i="2"/>
  <c r="CU528" i="2"/>
  <c r="CT528" i="2"/>
  <c r="CS528" i="2"/>
  <c r="CQ528" i="2"/>
  <c r="CP528" i="2"/>
  <c r="CO528" i="2"/>
  <c r="CN528" i="2"/>
  <c r="CM528" i="2"/>
  <c r="CK528" i="2"/>
  <c r="CJ528" i="2"/>
  <c r="CI528" i="2"/>
  <c r="CH528" i="2"/>
  <c r="CG528" i="2"/>
  <c r="CE528" i="2"/>
  <c r="CD528" i="2"/>
  <c r="CC528" i="2"/>
  <c r="CB528" i="2"/>
  <c r="CA528" i="2"/>
  <c r="BY528" i="2"/>
  <c r="BX528" i="2"/>
  <c r="BW528" i="2"/>
  <c r="BV528" i="2"/>
  <c r="BU528" i="2"/>
  <c r="BS528" i="2"/>
  <c r="BR528" i="2"/>
  <c r="BQ528" i="2"/>
  <c r="BP528" i="2"/>
  <c r="BO528" i="2"/>
  <c r="BM528" i="2"/>
  <c r="BL528" i="2"/>
  <c r="BK528" i="2"/>
  <c r="BJ528" i="2"/>
  <c r="BI528" i="2"/>
  <c r="BH528" i="2"/>
  <c r="BG528" i="2"/>
  <c r="BE528" i="2"/>
  <c r="BD528" i="2"/>
  <c r="BC528" i="2"/>
  <c r="BB528" i="2"/>
  <c r="BA528" i="2"/>
  <c r="AZ528" i="2"/>
  <c r="AY528" i="2"/>
  <c r="AW528" i="2"/>
  <c r="AV528" i="2"/>
  <c r="AU528" i="2"/>
  <c r="AT528" i="2"/>
  <c r="AS528" i="2"/>
  <c r="AR528" i="2"/>
  <c r="AQ528" i="2"/>
  <c r="AO528" i="2"/>
  <c r="AN528" i="2"/>
  <c r="AM528" i="2"/>
  <c r="AL528" i="2"/>
  <c r="AK528" i="2"/>
  <c r="AJ528" i="2"/>
  <c r="AI528" i="2"/>
  <c r="AG528" i="2"/>
  <c r="AF528" i="2"/>
  <c r="AE528" i="2"/>
  <c r="AD528" i="2"/>
  <c r="AC528" i="2"/>
  <c r="AB528" i="2"/>
  <c r="AA528" i="2"/>
  <c r="W528" i="2"/>
  <c r="DO527" i="2"/>
  <c r="DN527" i="2"/>
  <c r="DM527" i="2"/>
  <c r="DL527" i="2"/>
  <c r="DK527" i="2"/>
  <c r="DI527" i="2"/>
  <c r="DH527" i="2"/>
  <c r="DG527" i="2"/>
  <c r="DF527" i="2"/>
  <c r="DE527" i="2"/>
  <c r="DC527" i="2"/>
  <c r="DB527" i="2"/>
  <c r="DA527" i="2"/>
  <c r="CZ527" i="2"/>
  <c r="CY527" i="2"/>
  <c r="CW527" i="2"/>
  <c r="CV527" i="2"/>
  <c r="CU527" i="2"/>
  <c r="CT527" i="2"/>
  <c r="CS527" i="2"/>
  <c r="CQ527" i="2"/>
  <c r="CP527" i="2"/>
  <c r="CO527" i="2"/>
  <c r="CN527" i="2"/>
  <c r="CM527" i="2"/>
  <c r="CK527" i="2"/>
  <c r="CJ527" i="2"/>
  <c r="CI527" i="2"/>
  <c r="CH527" i="2"/>
  <c r="CG527" i="2"/>
  <c r="CE527" i="2"/>
  <c r="CD527" i="2"/>
  <c r="CC527" i="2"/>
  <c r="CB527" i="2"/>
  <c r="CA527" i="2"/>
  <c r="BY527" i="2"/>
  <c r="BX527" i="2"/>
  <c r="BW527" i="2"/>
  <c r="BV527" i="2"/>
  <c r="BU527" i="2"/>
  <c r="BS527" i="2"/>
  <c r="BR527" i="2"/>
  <c r="BQ527" i="2"/>
  <c r="BP527" i="2"/>
  <c r="BO527" i="2"/>
  <c r="BM527" i="2"/>
  <c r="BL527" i="2"/>
  <c r="BK527" i="2"/>
  <c r="BJ527" i="2"/>
  <c r="BI527" i="2"/>
  <c r="BH527" i="2"/>
  <c r="BG527" i="2"/>
  <c r="BE527" i="2"/>
  <c r="BD527" i="2"/>
  <c r="BC527" i="2"/>
  <c r="BB527" i="2"/>
  <c r="BA527" i="2"/>
  <c r="AZ527" i="2"/>
  <c r="AY527" i="2"/>
  <c r="AW527" i="2"/>
  <c r="AV527" i="2"/>
  <c r="AU527" i="2"/>
  <c r="AT527" i="2"/>
  <c r="AS527" i="2"/>
  <c r="AR527" i="2"/>
  <c r="AQ527" i="2"/>
  <c r="AO527" i="2"/>
  <c r="AN527" i="2"/>
  <c r="AM527" i="2"/>
  <c r="AL527" i="2"/>
  <c r="AK527" i="2"/>
  <c r="AJ527" i="2"/>
  <c r="AI527" i="2"/>
  <c r="AG527" i="2"/>
  <c r="AF527" i="2"/>
  <c r="AE527" i="2"/>
  <c r="AD527" i="2"/>
  <c r="AC527" i="2"/>
  <c r="AB527" i="2"/>
  <c r="AA527" i="2"/>
  <c r="W527" i="2"/>
  <c r="DO526" i="2"/>
  <c r="DN526" i="2"/>
  <c r="DM526" i="2"/>
  <c r="DL526" i="2"/>
  <c r="DK526" i="2"/>
  <c r="DI526" i="2"/>
  <c r="DH526" i="2"/>
  <c r="DG526" i="2"/>
  <c r="DF526" i="2"/>
  <c r="DE526" i="2"/>
  <c r="DC526" i="2"/>
  <c r="DB526" i="2"/>
  <c r="DA526" i="2"/>
  <c r="CZ526" i="2"/>
  <c r="CY526" i="2"/>
  <c r="CW526" i="2"/>
  <c r="CV526" i="2"/>
  <c r="CU526" i="2"/>
  <c r="CT526" i="2"/>
  <c r="CS526" i="2"/>
  <c r="CQ526" i="2"/>
  <c r="CP526" i="2"/>
  <c r="CO526" i="2"/>
  <c r="CN526" i="2"/>
  <c r="CM526" i="2"/>
  <c r="CK526" i="2"/>
  <c r="CJ526" i="2"/>
  <c r="CI526" i="2"/>
  <c r="CH526" i="2"/>
  <c r="CG526" i="2"/>
  <c r="CE526" i="2"/>
  <c r="CD526" i="2"/>
  <c r="CC526" i="2"/>
  <c r="CB526" i="2"/>
  <c r="CA526" i="2"/>
  <c r="BY526" i="2"/>
  <c r="BX526" i="2"/>
  <c r="BW526" i="2"/>
  <c r="BV526" i="2"/>
  <c r="BU526" i="2"/>
  <c r="BS526" i="2"/>
  <c r="BR526" i="2"/>
  <c r="BQ526" i="2"/>
  <c r="BP526" i="2"/>
  <c r="BO526" i="2"/>
  <c r="BM526" i="2"/>
  <c r="BL526" i="2"/>
  <c r="BK526" i="2"/>
  <c r="BJ526" i="2"/>
  <c r="BI526" i="2"/>
  <c r="BH526" i="2"/>
  <c r="BG526" i="2"/>
  <c r="BE526" i="2"/>
  <c r="BD526" i="2"/>
  <c r="BC526" i="2"/>
  <c r="BB526" i="2"/>
  <c r="BA526" i="2"/>
  <c r="AZ526" i="2"/>
  <c r="AY526" i="2"/>
  <c r="AW526" i="2"/>
  <c r="AV526" i="2"/>
  <c r="AU526" i="2"/>
  <c r="AT526" i="2"/>
  <c r="AS526" i="2"/>
  <c r="AR526" i="2"/>
  <c r="AQ526" i="2"/>
  <c r="AO526" i="2"/>
  <c r="AN526" i="2"/>
  <c r="AM526" i="2"/>
  <c r="AL526" i="2"/>
  <c r="AK526" i="2"/>
  <c r="AJ526" i="2"/>
  <c r="AI526" i="2"/>
  <c r="AG526" i="2"/>
  <c r="AF526" i="2"/>
  <c r="AE526" i="2"/>
  <c r="AD526" i="2"/>
  <c r="AC526" i="2"/>
  <c r="AB526" i="2"/>
  <c r="AA526" i="2"/>
  <c r="W526" i="2"/>
  <c r="DO525" i="2"/>
  <c r="DN525" i="2"/>
  <c r="DM525" i="2"/>
  <c r="DL525" i="2"/>
  <c r="DK525" i="2"/>
  <c r="DI525" i="2"/>
  <c r="DH525" i="2"/>
  <c r="DG525" i="2"/>
  <c r="DF525" i="2"/>
  <c r="DE525" i="2"/>
  <c r="DC525" i="2"/>
  <c r="DB525" i="2"/>
  <c r="DA525" i="2"/>
  <c r="CZ525" i="2"/>
  <c r="CY525" i="2"/>
  <c r="CW525" i="2"/>
  <c r="CV525" i="2"/>
  <c r="CU525" i="2"/>
  <c r="CT525" i="2"/>
  <c r="CS525" i="2"/>
  <c r="CQ525" i="2"/>
  <c r="CP525" i="2"/>
  <c r="CO525" i="2"/>
  <c r="CN525" i="2"/>
  <c r="CM525" i="2"/>
  <c r="CK525" i="2"/>
  <c r="CJ525" i="2"/>
  <c r="CI525" i="2"/>
  <c r="CH525" i="2"/>
  <c r="CG525" i="2"/>
  <c r="CE525" i="2"/>
  <c r="CD525" i="2"/>
  <c r="CC525" i="2"/>
  <c r="CB525" i="2"/>
  <c r="CA525" i="2"/>
  <c r="BY525" i="2"/>
  <c r="BX525" i="2"/>
  <c r="BW525" i="2"/>
  <c r="BV525" i="2"/>
  <c r="BU525" i="2"/>
  <c r="BS525" i="2"/>
  <c r="BR525" i="2"/>
  <c r="BQ525" i="2"/>
  <c r="BP525" i="2"/>
  <c r="BO525" i="2"/>
  <c r="BM525" i="2"/>
  <c r="BL525" i="2"/>
  <c r="BK525" i="2"/>
  <c r="BJ525" i="2"/>
  <c r="BI525" i="2"/>
  <c r="BH525" i="2"/>
  <c r="BG525" i="2"/>
  <c r="BE525" i="2"/>
  <c r="BD525" i="2"/>
  <c r="BC525" i="2"/>
  <c r="BB525" i="2"/>
  <c r="BA525" i="2"/>
  <c r="AZ525" i="2"/>
  <c r="AY525" i="2"/>
  <c r="AW525" i="2"/>
  <c r="AV525" i="2"/>
  <c r="AU525" i="2"/>
  <c r="AT525" i="2"/>
  <c r="AS525" i="2"/>
  <c r="AR525" i="2"/>
  <c r="AQ525" i="2"/>
  <c r="AO525" i="2"/>
  <c r="AN525" i="2"/>
  <c r="AM525" i="2"/>
  <c r="AL525" i="2"/>
  <c r="AK525" i="2"/>
  <c r="AJ525" i="2"/>
  <c r="AI525" i="2"/>
  <c r="AG525" i="2"/>
  <c r="AF525" i="2"/>
  <c r="AE525" i="2"/>
  <c r="AD525" i="2"/>
  <c r="AC525" i="2"/>
  <c r="AB525" i="2"/>
  <c r="AA525" i="2"/>
  <c r="W525" i="2"/>
  <c r="DO524" i="2"/>
  <c r="DI524" i="2"/>
  <c r="DC524" i="2"/>
  <c r="CW524" i="2"/>
  <c r="CQ524" i="2"/>
  <c r="CK524" i="2"/>
  <c r="CE524" i="2"/>
  <c r="CD524" i="2"/>
  <c r="CC524" i="2"/>
  <c r="CB524" i="2"/>
  <c r="CA524" i="2"/>
  <c r="BY524" i="2"/>
  <c r="BS524" i="2"/>
  <c r="BM524" i="2"/>
  <c r="BL524" i="2"/>
  <c r="BK524" i="2"/>
  <c r="BJ524" i="2"/>
  <c r="BI524" i="2"/>
  <c r="BH524" i="2"/>
  <c r="BG524" i="2"/>
  <c r="BE524" i="2"/>
  <c r="BD524" i="2"/>
  <c r="BC524" i="2"/>
  <c r="BB524" i="2"/>
  <c r="BA524" i="2"/>
  <c r="AZ524" i="2"/>
  <c r="AY524" i="2"/>
  <c r="AW524" i="2"/>
  <c r="AV524" i="2"/>
  <c r="AU524" i="2"/>
  <c r="AT524" i="2"/>
  <c r="AS524" i="2"/>
  <c r="AR524" i="2"/>
  <c r="AQ524" i="2"/>
  <c r="AO524" i="2"/>
  <c r="AN524" i="2"/>
  <c r="AM524" i="2"/>
  <c r="AL524" i="2"/>
  <c r="AK524" i="2"/>
  <c r="AJ524" i="2"/>
  <c r="AI524" i="2"/>
  <c r="AG524" i="2"/>
  <c r="W524" i="2"/>
  <c r="DO523" i="2"/>
  <c r="DI523" i="2"/>
  <c r="DC523" i="2"/>
  <c r="CW523" i="2"/>
  <c r="CQ523" i="2"/>
  <c r="CK523" i="2"/>
  <c r="CE523" i="2"/>
  <c r="CD523" i="2"/>
  <c r="CC523" i="2"/>
  <c r="CB523" i="2"/>
  <c r="CA523" i="2"/>
  <c r="BY523" i="2"/>
  <c r="BS523" i="2"/>
  <c r="BM523" i="2"/>
  <c r="BL523" i="2"/>
  <c r="BK523" i="2"/>
  <c r="BJ523" i="2"/>
  <c r="BI523" i="2"/>
  <c r="BH523" i="2"/>
  <c r="BG523" i="2"/>
  <c r="BE523" i="2"/>
  <c r="BD523" i="2"/>
  <c r="BC523" i="2"/>
  <c r="BB523" i="2"/>
  <c r="BA523" i="2"/>
  <c r="AZ523" i="2"/>
  <c r="AY523" i="2"/>
  <c r="AW523" i="2"/>
  <c r="AV523" i="2"/>
  <c r="AU523" i="2"/>
  <c r="AT523" i="2"/>
  <c r="AS523" i="2"/>
  <c r="AR523" i="2"/>
  <c r="AQ523" i="2"/>
  <c r="AO523" i="2"/>
  <c r="AN523" i="2"/>
  <c r="AM523" i="2"/>
  <c r="AL523" i="2"/>
  <c r="AK523" i="2"/>
  <c r="AJ523" i="2"/>
  <c r="AI523" i="2"/>
  <c r="AG523" i="2"/>
  <c r="W523" i="2"/>
  <c r="DO522" i="2"/>
  <c r="DN522" i="2"/>
  <c r="DM522" i="2"/>
  <c r="DL522" i="2"/>
  <c r="DK522" i="2"/>
  <c r="DI522" i="2"/>
  <c r="DH522" i="2"/>
  <c r="DG522" i="2"/>
  <c r="DF522" i="2"/>
  <c r="DE522" i="2"/>
  <c r="DC522" i="2"/>
  <c r="DB522" i="2"/>
  <c r="DA522" i="2"/>
  <c r="CZ522" i="2"/>
  <c r="CY522" i="2"/>
  <c r="CW522" i="2"/>
  <c r="CV522" i="2"/>
  <c r="CU522" i="2"/>
  <c r="CT522" i="2"/>
  <c r="CS522" i="2"/>
  <c r="CQ522" i="2"/>
  <c r="CP522" i="2"/>
  <c r="CO522" i="2"/>
  <c r="CN522" i="2"/>
  <c r="CM522" i="2"/>
  <c r="CK522" i="2"/>
  <c r="CJ522" i="2"/>
  <c r="CI522" i="2"/>
  <c r="CH522" i="2"/>
  <c r="CG522" i="2"/>
  <c r="CE522" i="2"/>
  <c r="CD522" i="2"/>
  <c r="CC522" i="2"/>
  <c r="CB522" i="2"/>
  <c r="CA522" i="2"/>
  <c r="BY522" i="2"/>
  <c r="BX522" i="2"/>
  <c r="BW522" i="2"/>
  <c r="BV522" i="2"/>
  <c r="BU522" i="2"/>
  <c r="BS522" i="2"/>
  <c r="BR522" i="2"/>
  <c r="BQ522" i="2"/>
  <c r="BP522" i="2"/>
  <c r="BO522" i="2"/>
  <c r="BM522" i="2"/>
  <c r="BL522" i="2"/>
  <c r="BK522" i="2"/>
  <c r="BJ522" i="2"/>
  <c r="BI522" i="2"/>
  <c r="BH522" i="2"/>
  <c r="BG522" i="2"/>
  <c r="BE522" i="2"/>
  <c r="BD522" i="2"/>
  <c r="BC522" i="2"/>
  <c r="BB522" i="2"/>
  <c r="BA522" i="2"/>
  <c r="AZ522" i="2"/>
  <c r="AY522" i="2"/>
  <c r="AW522" i="2"/>
  <c r="AV522" i="2"/>
  <c r="AU522" i="2"/>
  <c r="AT522" i="2"/>
  <c r="AS522" i="2"/>
  <c r="AR522" i="2"/>
  <c r="AQ522" i="2"/>
  <c r="AO522" i="2"/>
  <c r="AN522" i="2"/>
  <c r="AM522" i="2"/>
  <c r="AL522" i="2"/>
  <c r="AK522" i="2"/>
  <c r="AJ522" i="2"/>
  <c r="AI522" i="2"/>
  <c r="AG522" i="2"/>
  <c r="AF522" i="2"/>
  <c r="AE522" i="2"/>
  <c r="AD522" i="2"/>
  <c r="AC522" i="2"/>
  <c r="AB522" i="2"/>
  <c r="AA522" i="2"/>
  <c r="W522" i="2"/>
  <c r="DO521" i="2"/>
  <c r="DN521" i="2"/>
  <c r="DM521" i="2"/>
  <c r="DL521" i="2"/>
  <c r="DK521" i="2"/>
  <c r="DI521" i="2"/>
  <c r="DH521" i="2"/>
  <c r="DG521" i="2"/>
  <c r="DF521" i="2"/>
  <c r="DE521" i="2"/>
  <c r="DC521" i="2"/>
  <c r="DB521" i="2"/>
  <c r="DA521" i="2"/>
  <c r="CZ521" i="2"/>
  <c r="CY521" i="2"/>
  <c r="CW521" i="2"/>
  <c r="CV521" i="2"/>
  <c r="CU521" i="2"/>
  <c r="CT521" i="2"/>
  <c r="CS521" i="2"/>
  <c r="CQ521" i="2"/>
  <c r="CP521" i="2"/>
  <c r="CO521" i="2"/>
  <c r="CN521" i="2"/>
  <c r="CM521" i="2"/>
  <c r="CK521" i="2"/>
  <c r="CJ521" i="2"/>
  <c r="CI521" i="2"/>
  <c r="CH521" i="2"/>
  <c r="CG521" i="2"/>
  <c r="CE521" i="2"/>
  <c r="CD521" i="2"/>
  <c r="CC521" i="2"/>
  <c r="CB521" i="2"/>
  <c r="CA521" i="2"/>
  <c r="BY521" i="2"/>
  <c r="BX521" i="2"/>
  <c r="BW521" i="2"/>
  <c r="BV521" i="2"/>
  <c r="BU521" i="2"/>
  <c r="BS521" i="2"/>
  <c r="BR521" i="2"/>
  <c r="BQ521" i="2"/>
  <c r="BP521" i="2"/>
  <c r="BO521" i="2"/>
  <c r="BM521" i="2"/>
  <c r="BL521" i="2"/>
  <c r="BK521" i="2"/>
  <c r="BJ521" i="2"/>
  <c r="BI521" i="2"/>
  <c r="BH521" i="2"/>
  <c r="BG521" i="2"/>
  <c r="BE521" i="2"/>
  <c r="BD521" i="2"/>
  <c r="BC521" i="2"/>
  <c r="BB521" i="2"/>
  <c r="BA521" i="2"/>
  <c r="AZ521" i="2"/>
  <c r="AY521" i="2"/>
  <c r="AW521" i="2"/>
  <c r="AV521" i="2"/>
  <c r="AU521" i="2"/>
  <c r="AT521" i="2"/>
  <c r="AS521" i="2"/>
  <c r="AR521" i="2"/>
  <c r="AQ521" i="2"/>
  <c r="AO521" i="2"/>
  <c r="AN521" i="2"/>
  <c r="AM521" i="2"/>
  <c r="AL521" i="2"/>
  <c r="AK521" i="2"/>
  <c r="AJ521" i="2"/>
  <c r="AI521" i="2"/>
  <c r="AG521" i="2"/>
  <c r="AF521" i="2"/>
  <c r="AE521" i="2"/>
  <c r="AD521" i="2"/>
  <c r="AC521" i="2"/>
  <c r="AB521" i="2"/>
  <c r="AA521" i="2"/>
  <c r="W521" i="2"/>
  <c r="DO520" i="2"/>
  <c r="DN520" i="2"/>
  <c r="DM520" i="2"/>
  <c r="DL520" i="2"/>
  <c r="DK520" i="2"/>
  <c r="DI520" i="2"/>
  <c r="DH520" i="2"/>
  <c r="DG520" i="2"/>
  <c r="DF520" i="2"/>
  <c r="DE520" i="2"/>
  <c r="DC520" i="2"/>
  <c r="DB520" i="2"/>
  <c r="DA520" i="2"/>
  <c r="CZ520" i="2"/>
  <c r="CY520" i="2"/>
  <c r="CW520" i="2"/>
  <c r="CV520" i="2"/>
  <c r="CU520" i="2"/>
  <c r="CT520" i="2"/>
  <c r="CS520" i="2"/>
  <c r="CQ520" i="2"/>
  <c r="CP520" i="2"/>
  <c r="CO520" i="2"/>
  <c r="CN520" i="2"/>
  <c r="CM520" i="2"/>
  <c r="CK520" i="2"/>
  <c r="CJ520" i="2"/>
  <c r="CI520" i="2"/>
  <c r="CH520" i="2"/>
  <c r="CG520" i="2"/>
  <c r="CE520" i="2"/>
  <c r="CD520" i="2"/>
  <c r="CC520" i="2"/>
  <c r="CB520" i="2"/>
  <c r="CA520" i="2"/>
  <c r="BY520" i="2"/>
  <c r="BX520" i="2"/>
  <c r="BW520" i="2"/>
  <c r="BV520" i="2"/>
  <c r="BU520" i="2"/>
  <c r="BS520" i="2"/>
  <c r="BR520" i="2"/>
  <c r="BQ520" i="2"/>
  <c r="BP520" i="2"/>
  <c r="BO520" i="2"/>
  <c r="BM520" i="2"/>
  <c r="BL520" i="2"/>
  <c r="BK520" i="2"/>
  <c r="BJ520" i="2"/>
  <c r="BI520" i="2"/>
  <c r="BH520" i="2"/>
  <c r="BG520" i="2"/>
  <c r="BE520" i="2"/>
  <c r="BD520" i="2"/>
  <c r="BC520" i="2"/>
  <c r="BB520" i="2"/>
  <c r="BA520" i="2"/>
  <c r="AZ520" i="2"/>
  <c r="AY520" i="2"/>
  <c r="AW520" i="2"/>
  <c r="AV520" i="2"/>
  <c r="AU520" i="2"/>
  <c r="AT520" i="2"/>
  <c r="AS520" i="2"/>
  <c r="AR520" i="2"/>
  <c r="AQ520" i="2"/>
  <c r="AO520" i="2"/>
  <c r="AN520" i="2"/>
  <c r="AM520" i="2"/>
  <c r="AL520" i="2"/>
  <c r="AK520" i="2"/>
  <c r="AJ520" i="2"/>
  <c r="AI520" i="2"/>
  <c r="AG520" i="2"/>
  <c r="AF520" i="2"/>
  <c r="AE520" i="2"/>
  <c r="AD520" i="2"/>
  <c r="AC520" i="2"/>
  <c r="AB520" i="2"/>
  <c r="AA520" i="2"/>
  <c r="W520" i="2"/>
  <c r="DO519" i="2"/>
  <c r="DN519" i="2"/>
  <c r="DM519" i="2"/>
  <c r="DL519" i="2"/>
  <c r="DK519" i="2"/>
  <c r="DI519" i="2"/>
  <c r="DH519" i="2"/>
  <c r="DG519" i="2"/>
  <c r="DF519" i="2"/>
  <c r="DE519" i="2"/>
  <c r="DC519" i="2"/>
  <c r="DB519" i="2"/>
  <c r="DA519" i="2"/>
  <c r="CZ519" i="2"/>
  <c r="CY519" i="2"/>
  <c r="CW519" i="2"/>
  <c r="CV519" i="2"/>
  <c r="CU519" i="2"/>
  <c r="CT519" i="2"/>
  <c r="CS519" i="2"/>
  <c r="CQ519" i="2"/>
  <c r="CP519" i="2"/>
  <c r="CO519" i="2"/>
  <c r="CN519" i="2"/>
  <c r="CM519" i="2"/>
  <c r="CK519" i="2"/>
  <c r="CJ519" i="2"/>
  <c r="CI519" i="2"/>
  <c r="CH519" i="2"/>
  <c r="CG519" i="2"/>
  <c r="CE519" i="2"/>
  <c r="CD519" i="2"/>
  <c r="CC519" i="2"/>
  <c r="CB519" i="2"/>
  <c r="CA519" i="2"/>
  <c r="BY519" i="2"/>
  <c r="BX519" i="2"/>
  <c r="BW519" i="2"/>
  <c r="BV519" i="2"/>
  <c r="BU519" i="2"/>
  <c r="BS519" i="2"/>
  <c r="BR519" i="2"/>
  <c r="BQ519" i="2"/>
  <c r="BP519" i="2"/>
  <c r="BO519" i="2"/>
  <c r="BM519" i="2"/>
  <c r="BL519" i="2"/>
  <c r="BK519" i="2"/>
  <c r="BJ519" i="2"/>
  <c r="BI519" i="2"/>
  <c r="BH519" i="2"/>
  <c r="BG519" i="2"/>
  <c r="BE519" i="2"/>
  <c r="BD519" i="2"/>
  <c r="BC519" i="2"/>
  <c r="BB519" i="2"/>
  <c r="BA519" i="2"/>
  <c r="AZ519" i="2"/>
  <c r="AY519" i="2"/>
  <c r="AW519" i="2"/>
  <c r="AV519" i="2"/>
  <c r="AU519" i="2"/>
  <c r="AT519" i="2"/>
  <c r="AS519" i="2"/>
  <c r="AR519" i="2"/>
  <c r="AQ519" i="2"/>
  <c r="AO519" i="2"/>
  <c r="AN519" i="2"/>
  <c r="AM519" i="2"/>
  <c r="AL519" i="2"/>
  <c r="AK519" i="2"/>
  <c r="AJ519" i="2"/>
  <c r="AI519" i="2"/>
  <c r="AG519" i="2"/>
  <c r="AF519" i="2"/>
  <c r="AE519" i="2"/>
  <c r="AD519" i="2"/>
  <c r="AC519" i="2"/>
  <c r="AB519" i="2"/>
  <c r="AA519" i="2"/>
  <c r="W519" i="2"/>
  <c r="DO518" i="2"/>
  <c r="DI518" i="2"/>
  <c r="DC518" i="2"/>
  <c r="CW518" i="2"/>
  <c r="CQ518" i="2"/>
  <c r="CK518" i="2"/>
  <c r="CE518" i="2"/>
  <c r="CD518" i="2"/>
  <c r="CC518" i="2"/>
  <c r="CB518" i="2"/>
  <c r="CA518" i="2"/>
  <c r="BY518" i="2"/>
  <c r="BS518" i="2"/>
  <c r="BM518" i="2"/>
  <c r="BL518" i="2"/>
  <c r="BK518" i="2"/>
  <c r="BJ518" i="2"/>
  <c r="BI518" i="2"/>
  <c r="BH518" i="2"/>
  <c r="BG518" i="2"/>
  <c r="BE518" i="2"/>
  <c r="BD518" i="2"/>
  <c r="BC518" i="2"/>
  <c r="BB518" i="2"/>
  <c r="BA518" i="2"/>
  <c r="AZ518" i="2"/>
  <c r="AY518" i="2"/>
  <c r="AW518" i="2"/>
  <c r="AV518" i="2"/>
  <c r="AU518" i="2"/>
  <c r="AT518" i="2"/>
  <c r="AS518" i="2"/>
  <c r="AR518" i="2"/>
  <c r="AQ518" i="2"/>
  <c r="AO518" i="2"/>
  <c r="AN518" i="2"/>
  <c r="AM518" i="2"/>
  <c r="AL518" i="2"/>
  <c r="AK518" i="2"/>
  <c r="AJ518" i="2"/>
  <c r="AI518" i="2"/>
  <c r="AG518" i="2"/>
  <c r="W518" i="2"/>
  <c r="DO517" i="2"/>
  <c r="DI517" i="2"/>
  <c r="DC517" i="2"/>
  <c r="CW517" i="2"/>
  <c r="CQ517" i="2"/>
  <c r="CK517" i="2"/>
  <c r="CE517" i="2"/>
  <c r="CD517" i="2"/>
  <c r="CC517" i="2"/>
  <c r="CB517" i="2"/>
  <c r="CA517" i="2"/>
  <c r="BY517" i="2"/>
  <c r="BS517" i="2"/>
  <c r="BM517" i="2"/>
  <c r="BL517" i="2"/>
  <c r="BK517" i="2"/>
  <c r="BJ517" i="2"/>
  <c r="BI517" i="2"/>
  <c r="BH517" i="2"/>
  <c r="BG517" i="2"/>
  <c r="BE517" i="2"/>
  <c r="BD517" i="2"/>
  <c r="BC517" i="2"/>
  <c r="BB517" i="2"/>
  <c r="BA517" i="2"/>
  <c r="AZ517" i="2"/>
  <c r="AY517" i="2"/>
  <c r="AW517" i="2"/>
  <c r="AV517" i="2"/>
  <c r="AU517" i="2"/>
  <c r="AT517" i="2"/>
  <c r="AS517" i="2"/>
  <c r="AR517" i="2"/>
  <c r="AQ517" i="2"/>
  <c r="AO517" i="2"/>
  <c r="AN517" i="2"/>
  <c r="AM517" i="2"/>
  <c r="AL517" i="2"/>
  <c r="AK517" i="2"/>
  <c r="AJ517" i="2"/>
  <c r="AI517" i="2"/>
  <c r="AG517" i="2"/>
  <c r="W517" i="2"/>
  <c r="DO516" i="2"/>
  <c r="DN516" i="2"/>
  <c r="DM516" i="2"/>
  <c r="DL516" i="2"/>
  <c r="DK516" i="2"/>
  <c r="DI516" i="2"/>
  <c r="DH516" i="2"/>
  <c r="DG516" i="2"/>
  <c r="DF516" i="2"/>
  <c r="DE516" i="2"/>
  <c r="DC516" i="2"/>
  <c r="DB516" i="2"/>
  <c r="DA516" i="2"/>
  <c r="CZ516" i="2"/>
  <c r="CY516" i="2"/>
  <c r="CW516" i="2"/>
  <c r="CV516" i="2"/>
  <c r="CU516" i="2"/>
  <c r="CT516" i="2"/>
  <c r="CS516" i="2"/>
  <c r="CQ516" i="2"/>
  <c r="CP516" i="2"/>
  <c r="CO516" i="2"/>
  <c r="CN516" i="2"/>
  <c r="CM516" i="2"/>
  <c r="CK516" i="2"/>
  <c r="CJ516" i="2"/>
  <c r="CI516" i="2"/>
  <c r="CH516" i="2"/>
  <c r="CG516" i="2"/>
  <c r="CE516" i="2"/>
  <c r="CD516" i="2"/>
  <c r="CC516" i="2"/>
  <c r="CB516" i="2"/>
  <c r="CA516" i="2"/>
  <c r="BY516" i="2"/>
  <c r="BX516" i="2"/>
  <c r="BW516" i="2"/>
  <c r="BV516" i="2"/>
  <c r="BU516" i="2"/>
  <c r="BS516" i="2"/>
  <c r="BR516" i="2"/>
  <c r="BQ516" i="2"/>
  <c r="BP516" i="2"/>
  <c r="BO516" i="2"/>
  <c r="BM516" i="2"/>
  <c r="BL516" i="2"/>
  <c r="BK516" i="2"/>
  <c r="BJ516" i="2"/>
  <c r="BI516" i="2"/>
  <c r="BH516" i="2"/>
  <c r="BG516" i="2"/>
  <c r="BE516" i="2"/>
  <c r="BD516" i="2"/>
  <c r="BC516" i="2"/>
  <c r="BB516" i="2"/>
  <c r="BA516" i="2"/>
  <c r="AZ516" i="2"/>
  <c r="AY516" i="2"/>
  <c r="AW516" i="2"/>
  <c r="AV516" i="2"/>
  <c r="AU516" i="2"/>
  <c r="AT516" i="2"/>
  <c r="AS516" i="2"/>
  <c r="AR516" i="2"/>
  <c r="AQ516" i="2"/>
  <c r="AO516" i="2"/>
  <c r="AN516" i="2"/>
  <c r="AM516" i="2"/>
  <c r="AL516" i="2"/>
  <c r="AK516" i="2"/>
  <c r="AJ516" i="2"/>
  <c r="AI516" i="2"/>
  <c r="AG516" i="2"/>
  <c r="AF516" i="2"/>
  <c r="AE516" i="2"/>
  <c r="AD516" i="2"/>
  <c r="AC516" i="2"/>
  <c r="AB516" i="2"/>
  <c r="AA516" i="2"/>
  <c r="W516" i="2"/>
  <c r="DO515" i="2"/>
  <c r="DN515" i="2"/>
  <c r="DM515" i="2"/>
  <c r="DL515" i="2"/>
  <c r="DK515" i="2"/>
  <c r="DI515" i="2"/>
  <c r="DH515" i="2"/>
  <c r="DG515" i="2"/>
  <c r="DF515" i="2"/>
  <c r="DE515" i="2"/>
  <c r="DC515" i="2"/>
  <c r="DB515" i="2"/>
  <c r="DA515" i="2"/>
  <c r="CZ515" i="2"/>
  <c r="CY515" i="2"/>
  <c r="CW515" i="2"/>
  <c r="CV515" i="2"/>
  <c r="CU515" i="2"/>
  <c r="CT515" i="2"/>
  <c r="CS515" i="2"/>
  <c r="CQ515" i="2"/>
  <c r="CP515" i="2"/>
  <c r="CO515" i="2"/>
  <c r="CN515" i="2"/>
  <c r="CM515" i="2"/>
  <c r="CK515" i="2"/>
  <c r="CJ515" i="2"/>
  <c r="CI515" i="2"/>
  <c r="CH515" i="2"/>
  <c r="CG515" i="2"/>
  <c r="CE515" i="2"/>
  <c r="CD515" i="2"/>
  <c r="CC515" i="2"/>
  <c r="CB515" i="2"/>
  <c r="CA515" i="2"/>
  <c r="BY515" i="2"/>
  <c r="BX515" i="2"/>
  <c r="BW515" i="2"/>
  <c r="BV515" i="2"/>
  <c r="BU515" i="2"/>
  <c r="BS515" i="2"/>
  <c r="BR515" i="2"/>
  <c r="BQ515" i="2"/>
  <c r="BP515" i="2"/>
  <c r="BO515" i="2"/>
  <c r="BM515" i="2"/>
  <c r="BL515" i="2"/>
  <c r="BK515" i="2"/>
  <c r="BJ515" i="2"/>
  <c r="BI515" i="2"/>
  <c r="BH515" i="2"/>
  <c r="BG515" i="2"/>
  <c r="BE515" i="2"/>
  <c r="BD515" i="2"/>
  <c r="BC515" i="2"/>
  <c r="BB515" i="2"/>
  <c r="BA515" i="2"/>
  <c r="AZ515" i="2"/>
  <c r="AY515" i="2"/>
  <c r="AW515" i="2"/>
  <c r="AV515" i="2"/>
  <c r="AU515" i="2"/>
  <c r="AT515" i="2"/>
  <c r="AS515" i="2"/>
  <c r="AR515" i="2"/>
  <c r="AQ515" i="2"/>
  <c r="AO515" i="2"/>
  <c r="AN515" i="2"/>
  <c r="AM515" i="2"/>
  <c r="AL515" i="2"/>
  <c r="AK515" i="2"/>
  <c r="AJ515" i="2"/>
  <c r="AI515" i="2"/>
  <c r="AG515" i="2"/>
  <c r="AF515" i="2"/>
  <c r="AE515" i="2"/>
  <c r="AD515" i="2"/>
  <c r="AC515" i="2"/>
  <c r="AB515" i="2"/>
  <c r="AA515" i="2"/>
  <c r="W515" i="2"/>
  <c r="DO514" i="2"/>
  <c r="DN514" i="2"/>
  <c r="DM514" i="2"/>
  <c r="DL514" i="2"/>
  <c r="DK514" i="2"/>
  <c r="DI514" i="2"/>
  <c r="DH514" i="2"/>
  <c r="DG514" i="2"/>
  <c r="DF514" i="2"/>
  <c r="DE514" i="2"/>
  <c r="DC514" i="2"/>
  <c r="DB514" i="2"/>
  <c r="DA514" i="2"/>
  <c r="CZ514" i="2"/>
  <c r="CY514" i="2"/>
  <c r="CW514" i="2"/>
  <c r="CV514" i="2"/>
  <c r="CU514" i="2"/>
  <c r="CT514" i="2"/>
  <c r="CS514" i="2"/>
  <c r="CQ514" i="2"/>
  <c r="CP514" i="2"/>
  <c r="CO514" i="2"/>
  <c r="CN514" i="2"/>
  <c r="CM514" i="2"/>
  <c r="CK514" i="2"/>
  <c r="CJ514" i="2"/>
  <c r="CI514" i="2"/>
  <c r="CH514" i="2"/>
  <c r="CG514" i="2"/>
  <c r="CE514" i="2"/>
  <c r="CD514" i="2"/>
  <c r="CC514" i="2"/>
  <c r="CB514" i="2"/>
  <c r="CA514" i="2"/>
  <c r="BY514" i="2"/>
  <c r="BX514" i="2"/>
  <c r="BW514" i="2"/>
  <c r="BV514" i="2"/>
  <c r="BU514" i="2"/>
  <c r="BS514" i="2"/>
  <c r="BR514" i="2"/>
  <c r="BQ514" i="2"/>
  <c r="BP514" i="2"/>
  <c r="BO514" i="2"/>
  <c r="BM514" i="2"/>
  <c r="BL514" i="2"/>
  <c r="BK514" i="2"/>
  <c r="BJ514" i="2"/>
  <c r="BI514" i="2"/>
  <c r="BH514" i="2"/>
  <c r="BG514" i="2"/>
  <c r="BE514" i="2"/>
  <c r="BD514" i="2"/>
  <c r="BC514" i="2"/>
  <c r="BB514" i="2"/>
  <c r="BA514" i="2"/>
  <c r="AZ514" i="2"/>
  <c r="AY514" i="2"/>
  <c r="AW514" i="2"/>
  <c r="AV514" i="2"/>
  <c r="AU514" i="2"/>
  <c r="AT514" i="2"/>
  <c r="AS514" i="2"/>
  <c r="AR514" i="2"/>
  <c r="AQ514" i="2"/>
  <c r="AO514" i="2"/>
  <c r="AN514" i="2"/>
  <c r="AM514" i="2"/>
  <c r="AL514" i="2"/>
  <c r="AK514" i="2"/>
  <c r="AJ514" i="2"/>
  <c r="AI514" i="2"/>
  <c r="AG514" i="2"/>
  <c r="AF514" i="2"/>
  <c r="AE514" i="2"/>
  <c r="AD514" i="2"/>
  <c r="AC514" i="2"/>
  <c r="AB514" i="2"/>
  <c r="AA514" i="2"/>
  <c r="W514" i="2"/>
  <c r="DO513" i="2"/>
  <c r="DN513" i="2"/>
  <c r="DM513" i="2"/>
  <c r="DL513" i="2"/>
  <c r="DK513" i="2"/>
  <c r="DI513" i="2"/>
  <c r="DH513" i="2"/>
  <c r="DG513" i="2"/>
  <c r="DF513" i="2"/>
  <c r="DE513" i="2"/>
  <c r="DC513" i="2"/>
  <c r="DB513" i="2"/>
  <c r="DA513" i="2"/>
  <c r="CZ513" i="2"/>
  <c r="CY513" i="2"/>
  <c r="CW513" i="2"/>
  <c r="CV513" i="2"/>
  <c r="CU513" i="2"/>
  <c r="CT513" i="2"/>
  <c r="CS513" i="2"/>
  <c r="CQ513" i="2"/>
  <c r="CP513" i="2"/>
  <c r="CO513" i="2"/>
  <c r="CN513" i="2"/>
  <c r="CM513" i="2"/>
  <c r="CK513" i="2"/>
  <c r="CJ513" i="2"/>
  <c r="CI513" i="2"/>
  <c r="CH513" i="2"/>
  <c r="CG513" i="2"/>
  <c r="CE513" i="2"/>
  <c r="CD513" i="2"/>
  <c r="CC513" i="2"/>
  <c r="CB513" i="2"/>
  <c r="CA513" i="2"/>
  <c r="BY513" i="2"/>
  <c r="BX513" i="2"/>
  <c r="BW513" i="2"/>
  <c r="BV513" i="2"/>
  <c r="BU513" i="2"/>
  <c r="BS513" i="2"/>
  <c r="BR513" i="2"/>
  <c r="BQ513" i="2"/>
  <c r="BP513" i="2"/>
  <c r="BO513" i="2"/>
  <c r="BM513" i="2"/>
  <c r="BL513" i="2"/>
  <c r="BK513" i="2"/>
  <c r="BJ513" i="2"/>
  <c r="BI513" i="2"/>
  <c r="BH513" i="2"/>
  <c r="BG513" i="2"/>
  <c r="BE513" i="2"/>
  <c r="BD513" i="2"/>
  <c r="BC513" i="2"/>
  <c r="BB513" i="2"/>
  <c r="BA513" i="2"/>
  <c r="AZ513" i="2"/>
  <c r="AY513" i="2"/>
  <c r="AW513" i="2"/>
  <c r="AV513" i="2"/>
  <c r="AU513" i="2"/>
  <c r="AT513" i="2"/>
  <c r="AS513" i="2"/>
  <c r="AR513" i="2"/>
  <c r="AQ513" i="2"/>
  <c r="AO513" i="2"/>
  <c r="AN513" i="2"/>
  <c r="AM513" i="2"/>
  <c r="AL513" i="2"/>
  <c r="AK513" i="2"/>
  <c r="AJ513" i="2"/>
  <c r="AI513" i="2"/>
  <c r="AG513" i="2"/>
  <c r="AF513" i="2"/>
  <c r="AE513" i="2"/>
  <c r="AD513" i="2"/>
  <c r="AC513" i="2"/>
  <c r="AB513" i="2"/>
  <c r="AA513" i="2"/>
  <c r="W513" i="2"/>
  <c r="DO512" i="2"/>
  <c r="DI512" i="2"/>
  <c r="DC512" i="2"/>
  <c r="CW512" i="2"/>
  <c r="CQ512" i="2"/>
  <c r="CK512" i="2"/>
  <c r="CE512" i="2"/>
  <c r="CD512" i="2"/>
  <c r="CC512" i="2"/>
  <c r="CB512" i="2"/>
  <c r="CA512" i="2"/>
  <c r="BY512" i="2"/>
  <c r="BS512" i="2"/>
  <c r="BM512" i="2"/>
  <c r="BL512" i="2"/>
  <c r="BK512" i="2"/>
  <c r="BJ512" i="2"/>
  <c r="BI512" i="2"/>
  <c r="BH512" i="2"/>
  <c r="BG512" i="2"/>
  <c r="BE512" i="2"/>
  <c r="BD512" i="2"/>
  <c r="BC512" i="2"/>
  <c r="BB512" i="2"/>
  <c r="BA512" i="2"/>
  <c r="AZ512" i="2"/>
  <c r="AY512" i="2"/>
  <c r="AW512" i="2"/>
  <c r="AV512" i="2"/>
  <c r="AU512" i="2"/>
  <c r="AT512" i="2"/>
  <c r="AS512" i="2"/>
  <c r="AR512" i="2"/>
  <c r="AQ512" i="2"/>
  <c r="AO512" i="2"/>
  <c r="AN512" i="2"/>
  <c r="AM512" i="2"/>
  <c r="AL512" i="2"/>
  <c r="AK512" i="2"/>
  <c r="AJ512" i="2"/>
  <c r="AI512" i="2"/>
  <c r="AG512" i="2"/>
  <c r="W512" i="2"/>
  <c r="DO511" i="2"/>
  <c r="DI511" i="2"/>
  <c r="DC511" i="2"/>
  <c r="CW511" i="2"/>
  <c r="CQ511" i="2"/>
  <c r="CK511" i="2"/>
  <c r="CE511" i="2"/>
  <c r="CD511" i="2"/>
  <c r="CC511" i="2"/>
  <c r="CB511" i="2"/>
  <c r="CA511" i="2"/>
  <c r="BY511" i="2"/>
  <c r="BS511" i="2"/>
  <c r="BM511" i="2"/>
  <c r="BL511" i="2"/>
  <c r="BK511" i="2"/>
  <c r="BJ511" i="2"/>
  <c r="BI511" i="2"/>
  <c r="BH511" i="2"/>
  <c r="BG511" i="2"/>
  <c r="BE511" i="2"/>
  <c r="BD511" i="2"/>
  <c r="BC511" i="2"/>
  <c r="BB511" i="2"/>
  <c r="BA511" i="2"/>
  <c r="AZ511" i="2"/>
  <c r="AY511" i="2"/>
  <c r="AW511" i="2"/>
  <c r="AV511" i="2"/>
  <c r="AU511" i="2"/>
  <c r="AT511" i="2"/>
  <c r="AS511" i="2"/>
  <c r="AR511" i="2"/>
  <c r="AQ511" i="2"/>
  <c r="AO511" i="2"/>
  <c r="AN511" i="2"/>
  <c r="AM511" i="2"/>
  <c r="AL511" i="2"/>
  <c r="AK511" i="2"/>
  <c r="AJ511" i="2"/>
  <c r="AI511" i="2"/>
  <c r="AG511" i="2"/>
  <c r="W511" i="2"/>
  <c r="DO510" i="2"/>
  <c r="DN510" i="2"/>
  <c r="DM510" i="2"/>
  <c r="DL510" i="2"/>
  <c r="DK510" i="2"/>
  <c r="DI510" i="2"/>
  <c r="DH510" i="2"/>
  <c r="DG510" i="2"/>
  <c r="DF510" i="2"/>
  <c r="DE510" i="2"/>
  <c r="DC510" i="2"/>
  <c r="DB510" i="2"/>
  <c r="DA510" i="2"/>
  <c r="CZ510" i="2"/>
  <c r="CY510" i="2"/>
  <c r="CW510" i="2"/>
  <c r="CV510" i="2"/>
  <c r="CU510" i="2"/>
  <c r="CT510" i="2"/>
  <c r="CS510" i="2"/>
  <c r="CQ510" i="2"/>
  <c r="CP510" i="2"/>
  <c r="CO510" i="2"/>
  <c r="CN510" i="2"/>
  <c r="CM510" i="2"/>
  <c r="CK510" i="2"/>
  <c r="CJ510" i="2"/>
  <c r="CI510" i="2"/>
  <c r="CH510" i="2"/>
  <c r="CG510" i="2"/>
  <c r="CE510" i="2"/>
  <c r="CD510" i="2"/>
  <c r="CC510" i="2"/>
  <c r="CB510" i="2"/>
  <c r="CA510" i="2"/>
  <c r="BY510" i="2"/>
  <c r="BX510" i="2"/>
  <c r="BW510" i="2"/>
  <c r="BV510" i="2"/>
  <c r="BU510" i="2"/>
  <c r="BS510" i="2"/>
  <c r="BR510" i="2"/>
  <c r="BQ510" i="2"/>
  <c r="BP510" i="2"/>
  <c r="BO510" i="2"/>
  <c r="BM510" i="2"/>
  <c r="BL510" i="2"/>
  <c r="BK510" i="2"/>
  <c r="BJ510" i="2"/>
  <c r="BI510" i="2"/>
  <c r="BH510" i="2"/>
  <c r="BG510" i="2"/>
  <c r="BE510" i="2"/>
  <c r="BD510" i="2"/>
  <c r="BC510" i="2"/>
  <c r="BB510" i="2"/>
  <c r="BA510" i="2"/>
  <c r="AZ510" i="2"/>
  <c r="AY510" i="2"/>
  <c r="AW510" i="2"/>
  <c r="AV510" i="2"/>
  <c r="AU510" i="2"/>
  <c r="AT510" i="2"/>
  <c r="AS510" i="2"/>
  <c r="AR510" i="2"/>
  <c r="AQ510" i="2"/>
  <c r="AO510" i="2"/>
  <c r="AN510" i="2"/>
  <c r="AM510" i="2"/>
  <c r="AL510" i="2"/>
  <c r="AK510" i="2"/>
  <c r="AJ510" i="2"/>
  <c r="AI510" i="2"/>
  <c r="AG510" i="2"/>
  <c r="AF510" i="2"/>
  <c r="AE510" i="2"/>
  <c r="AD510" i="2"/>
  <c r="AC510" i="2"/>
  <c r="AB510" i="2"/>
  <c r="AA510" i="2"/>
  <c r="W510" i="2"/>
  <c r="DO509" i="2"/>
  <c r="DN509" i="2"/>
  <c r="DM509" i="2"/>
  <c r="DL509" i="2"/>
  <c r="DK509" i="2"/>
  <c r="DI509" i="2"/>
  <c r="DH509" i="2"/>
  <c r="DG509" i="2"/>
  <c r="DF509" i="2"/>
  <c r="DE509" i="2"/>
  <c r="DC509" i="2"/>
  <c r="DB509" i="2"/>
  <c r="DA509" i="2"/>
  <c r="CZ509" i="2"/>
  <c r="CY509" i="2"/>
  <c r="CW509" i="2"/>
  <c r="CV509" i="2"/>
  <c r="CU509" i="2"/>
  <c r="CT509" i="2"/>
  <c r="CS509" i="2"/>
  <c r="CQ509" i="2"/>
  <c r="CP509" i="2"/>
  <c r="CO509" i="2"/>
  <c r="CN509" i="2"/>
  <c r="CM509" i="2"/>
  <c r="CK509" i="2"/>
  <c r="CJ509" i="2"/>
  <c r="CI509" i="2"/>
  <c r="CH509" i="2"/>
  <c r="CG509" i="2"/>
  <c r="CE509" i="2"/>
  <c r="CD509" i="2"/>
  <c r="CC509" i="2"/>
  <c r="CB509" i="2"/>
  <c r="CA509" i="2"/>
  <c r="BY509" i="2"/>
  <c r="BX509" i="2"/>
  <c r="BW509" i="2"/>
  <c r="BV509" i="2"/>
  <c r="BU509" i="2"/>
  <c r="BS509" i="2"/>
  <c r="BR509" i="2"/>
  <c r="BQ509" i="2"/>
  <c r="BP509" i="2"/>
  <c r="BO509" i="2"/>
  <c r="BM509" i="2"/>
  <c r="BL509" i="2"/>
  <c r="BK509" i="2"/>
  <c r="BJ509" i="2"/>
  <c r="BI509" i="2"/>
  <c r="BH509" i="2"/>
  <c r="BG509" i="2"/>
  <c r="BE509" i="2"/>
  <c r="BD509" i="2"/>
  <c r="BC509" i="2"/>
  <c r="BB509" i="2"/>
  <c r="BA509" i="2"/>
  <c r="AZ509" i="2"/>
  <c r="AY509" i="2"/>
  <c r="AW509" i="2"/>
  <c r="AV509" i="2"/>
  <c r="AU509" i="2"/>
  <c r="AT509" i="2"/>
  <c r="AS509" i="2"/>
  <c r="AR509" i="2"/>
  <c r="AQ509" i="2"/>
  <c r="AO509" i="2"/>
  <c r="AN509" i="2"/>
  <c r="AM509" i="2"/>
  <c r="AL509" i="2"/>
  <c r="AK509" i="2"/>
  <c r="AJ509" i="2"/>
  <c r="AI509" i="2"/>
  <c r="AG509" i="2"/>
  <c r="AF509" i="2"/>
  <c r="AE509" i="2"/>
  <c r="AD509" i="2"/>
  <c r="AC509" i="2"/>
  <c r="AB509" i="2"/>
  <c r="AA509" i="2"/>
  <c r="W509" i="2"/>
  <c r="DO508" i="2"/>
  <c r="DN508" i="2"/>
  <c r="DM508" i="2"/>
  <c r="DL508" i="2"/>
  <c r="DK508" i="2"/>
  <c r="DI508" i="2"/>
  <c r="DH508" i="2"/>
  <c r="DG508" i="2"/>
  <c r="DF508" i="2"/>
  <c r="DE508" i="2"/>
  <c r="DC508" i="2"/>
  <c r="DB508" i="2"/>
  <c r="DA508" i="2"/>
  <c r="CZ508" i="2"/>
  <c r="CY508" i="2"/>
  <c r="CW508" i="2"/>
  <c r="CV508" i="2"/>
  <c r="CU508" i="2"/>
  <c r="CT508" i="2"/>
  <c r="CS508" i="2"/>
  <c r="CQ508" i="2"/>
  <c r="CP508" i="2"/>
  <c r="CO508" i="2"/>
  <c r="CN508" i="2"/>
  <c r="CM508" i="2"/>
  <c r="CK508" i="2"/>
  <c r="CJ508" i="2"/>
  <c r="CI508" i="2"/>
  <c r="CH508" i="2"/>
  <c r="CG508" i="2"/>
  <c r="CE508" i="2"/>
  <c r="CD508" i="2"/>
  <c r="CC508" i="2"/>
  <c r="CB508" i="2"/>
  <c r="CA508" i="2"/>
  <c r="BY508" i="2"/>
  <c r="BX508" i="2"/>
  <c r="BW508" i="2"/>
  <c r="BV508" i="2"/>
  <c r="BU508" i="2"/>
  <c r="BS508" i="2"/>
  <c r="BR508" i="2"/>
  <c r="BQ508" i="2"/>
  <c r="BP508" i="2"/>
  <c r="BO508" i="2"/>
  <c r="BM508" i="2"/>
  <c r="BL508" i="2"/>
  <c r="BK508" i="2"/>
  <c r="BJ508" i="2"/>
  <c r="BI508" i="2"/>
  <c r="BH508" i="2"/>
  <c r="BG508" i="2"/>
  <c r="BE508" i="2"/>
  <c r="BD508" i="2"/>
  <c r="BC508" i="2"/>
  <c r="BB508" i="2"/>
  <c r="BA508" i="2"/>
  <c r="AZ508" i="2"/>
  <c r="AY508" i="2"/>
  <c r="AW508" i="2"/>
  <c r="AV508" i="2"/>
  <c r="AU508" i="2"/>
  <c r="AT508" i="2"/>
  <c r="AS508" i="2"/>
  <c r="AR508" i="2"/>
  <c r="AQ508" i="2"/>
  <c r="AO508" i="2"/>
  <c r="AN508" i="2"/>
  <c r="AM508" i="2"/>
  <c r="AL508" i="2"/>
  <c r="AK508" i="2"/>
  <c r="AJ508" i="2"/>
  <c r="AI508" i="2"/>
  <c r="AG508" i="2"/>
  <c r="AF508" i="2"/>
  <c r="AE508" i="2"/>
  <c r="AD508" i="2"/>
  <c r="AC508" i="2"/>
  <c r="AB508" i="2"/>
  <c r="AA508" i="2"/>
  <c r="W508" i="2"/>
  <c r="DO507" i="2"/>
  <c r="DN507" i="2"/>
  <c r="DM507" i="2"/>
  <c r="DL507" i="2"/>
  <c r="DK507" i="2"/>
  <c r="DI507" i="2"/>
  <c r="DH507" i="2"/>
  <c r="DG507" i="2"/>
  <c r="DF507" i="2"/>
  <c r="DE507" i="2"/>
  <c r="DC507" i="2"/>
  <c r="DB507" i="2"/>
  <c r="DA507" i="2"/>
  <c r="CZ507" i="2"/>
  <c r="CY507" i="2"/>
  <c r="CW507" i="2"/>
  <c r="CV507" i="2"/>
  <c r="CU507" i="2"/>
  <c r="CT507" i="2"/>
  <c r="CS507" i="2"/>
  <c r="CQ507" i="2"/>
  <c r="CP507" i="2"/>
  <c r="CO507" i="2"/>
  <c r="CN507" i="2"/>
  <c r="CM507" i="2"/>
  <c r="CK507" i="2"/>
  <c r="CJ507" i="2"/>
  <c r="CI507" i="2"/>
  <c r="CH507" i="2"/>
  <c r="CG507" i="2"/>
  <c r="CE507" i="2"/>
  <c r="CD507" i="2"/>
  <c r="CC507" i="2"/>
  <c r="CB507" i="2"/>
  <c r="CA507" i="2"/>
  <c r="BY507" i="2"/>
  <c r="BX507" i="2"/>
  <c r="BW507" i="2"/>
  <c r="BV507" i="2"/>
  <c r="BU507" i="2"/>
  <c r="BS507" i="2"/>
  <c r="BR507" i="2"/>
  <c r="BQ507" i="2"/>
  <c r="BP507" i="2"/>
  <c r="BO507" i="2"/>
  <c r="BM507" i="2"/>
  <c r="BL507" i="2"/>
  <c r="BK507" i="2"/>
  <c r="BJ507" i="2"/>
  <c r="BI507" i="2"/>
  <c r="BH507" i="2"/>
  <c r="BG507" i="2"/>
  <c r="BE507" i="2"/>
  <c r="BD507" i="2"/>
  <c r="BC507" i="2"/>
  <c r="BB507" i="2"/>
  <c r="BA507" i="2"/>
  <c r="AZ507" i="2"/>
  <c r="AY507" i="2"/>
  <c r="AW507" i="2"/>
  <c r="AV507" i="2"/>
  <c r="AU507" i="2"/>
  <c r="AT507" i="2"/>
  <c r="AS507" i="2"/>
  <c r="AR507" i="2"/>
  <c r="AQ507" i="2"/>
  <c r="AO507" i="2"/>
  <c r="AN507" i="2"/>
  <c r="AM507" i="2"/>
  <c r="AL507" i="2"/>
  <c r="AK507" i="2"/>
  <c r="AJ507" i="2"/>
  <c r="AI507" i="2"/>
  <c r="AG507" i="2"/>
  <c r="AF507" i="2"/>
  <c r="AE507" i="2"/>
  <c r="AD507" i="2"/>
  <c r="AC507" i="2"/>
  <c r="AB507" i="2"/>
  <c r="AA507" i="2"/>
  <c r="W507" i="2"/>
  <c r="DO506" i="2"/>
  <c r="DI506" i="2"/>
  <c r="DC506" i="2"/>
  <c r="CW506" i="2"/>
  <c r="CQ506" i="2"/>
  <c r="CK506" i="2"/>
  <c r="CE506" i="2"/>
  <c r="CD506" i="2"/>
  <c r="CC506" i="2"/>
  <c r="CB506" i="2"/>
  <c r="CA506" i="2"/>
  <c r="BY506" i="2"/>
  <c r="BS506" i="2"/>
  <c r="BM506" i="2"/>
  <c r="BL506" i="2"/>
  <c r="BK506" i="2"/>
  <c r="BJ506" i="2"/>
  <c r="BI506" i="2"/>
  <c r="BH506" i="2"/>
  <c r="BG506" i="2"/>
  <c r="BE506" i="2"/>
  <c r="BD506" i="2"/>
  <c r="BC506" i="2"/>
  <c r="BB506" i="2"/>
  <c r="BA506" i="2"/>
  <c r="AZ506" i="2"/>
  <c r="AY506" i="2"/>
  <c r="AW506" i="2"/>
  <c r="AV506" i="2"/>
  <c r="AU506" i="2"/>
  <c r="AT506" i="2"/>
  <c r="AS506" i="2"/>
  <c r="AR506" i="2"/>
  <c r="AQ506" i="2"/>
  <c r="AO506" i="2"/>
  <c r="AN506" i="2"/>
  <c r="AM506" i="2"/>
  <c r="AL506" i="2"/>
  <c r="AK506" i="2"/>
  <c r="AJ506" i="2"/>
  <c r="AI506" i="2"/>
  <c r="AG506" i="2"/>
  <c r="W506" i="2"/>
  <c r="DO505" i="2"/>
  <c r="DI505" i="2"/>
  <c r="DC505" i="2"/>
  <c r="CW505" i="2"/>
  <c r="CQ505" i="2"/>
  <c r="CK505" i="2"/>
  <c r="CE505" i="2"/>
  <c r="CD505" i="2"/>
  <c r="CC505" i="2"/>
  <c r="CB505" i="2"/>
  <c r="CA505" i="2"/>
  <c r="BY505" i="2"/>
  <c r="BS505" i="2"/>
  <c r="BM505" i="2"/>
  <c r="BL505" i="2"/>
  <c r="BK505" i="2"/>
  <c r="BJ505" i="2"/>
  <c r="BI505" i="2"/>
  <c r="BH505" i="2"/>
  <c r="BG505" i="2"/>
  <c r="BE505" i="2"/>
  <c r="BD505" i="2"/>
  <c r="BC505" i="2"/>
  <c r="BB505" i="2"/>
  <c r="BA505" i="2"/>
  <c r="AZ505" i="2"/>
  <c r="AY505" i="2"/>
  <c r="AW505" i="2"/>
  <c r="AV505" i="2"/>
  <c r="AU505" i="2"/>
  <c r="AT505" i="2"/>
  <c r="AS505" i="2"/>
  <c r="AR505" i="2"/>
  <c r="AQ505" i="2"/>
  <c r="AO505" i="2"/>
  <c r="AN505" i="2"/>
  <c r="AM505" i="2"/>
  <c r="AL505" i="2"/>
  <c r="AK505" i="2"/>
  <c r="AJ505" i="2"/>
  <c r="AI505" i="2"/>
  <c r="AG505" i="2"/>
  <c r="W505" i="2"/>
  <c r="DO504" i="2"/>
  <c r="DN504" i="2"/>
  <c r="DM504" i="2"/>
  <c r="DL504" i="2"/>
  <c r="DK504" i="2"/>
  <c r="DI504" i="2"/>
  <c r="DH504" i="2"/>
  <c r="DG504" i="2"/>
  <c r="DF504" i="2"/>
  <c r="DE504" i="2"/>
  <c r="DC504" i="2"/>
  <c r="DB504" i="2"/>
  <c r="DA504" i="2"/>
  <c r="CZ504" i="2"/>
  <c r="CY504" i="2"/>
  <c r="CW504" i="2"/>
  <c r="CV504" i="2"/>
  <c r="CU504" i="2"/>
  <c r="CT504" i="2"/>
  <c r="CS504" i="2"/>
  <c r="CQ504" i="2"/>
  <c r="CP504" i="2"/>
  <c r="CO504" i="2"/>
  <c r="CN504" i="2"/>
  <c r="CM504" i="2"/>
  <c r="CK504" i="2"/>
  <c r="CJ504" i="2"/>
  <c r="CI504" i="2"/>
  <c r="CH504" i="2"/>
  <c r="CG504" i="2"/>
  <c r="CE504" i="2"/>
  <c r="CD504" i="2"/>
  <c r="CC504" i="2"/>
  <c r="CB504" i="2"/>
  <c r="CA504" i="2"/>
  <c r="BY504" i="2"/>
  <c r="BX504" i="2"/>
  <c r="BW504" i="2"/>
  <c r="BV504" i="2"/>
  <c r="BU504" i="2"/>
  <c r="BS504" i="2"/>
  <c r="BR504" i="2"/>
  <c r="BQ504" i="2"/>
  <c r="BP504" i="2"/>
  <c r="BO504" i="2"/>
  <c r="BM504" i="2"/>
  <c r="BL504" i="2"/>
  <c r="BK504" i="2"/>
  <c r="BJ504" i="2"/>
  <c r="BI504" i="2"/>
  <c r="BH504" i="2"/>
  <c r="BG504" i="2"/>
  <c r="BE504" i="2"/>
  <c r="BD504" i="2"/>
  <c r="BC504" i="2"/>
  <c r="BB504" i="2"/>
  <c r="BA504" i="2"/>
  <c r="AZ504" i="2"/>
  <c r="AY504" i="2"/>
  <c r="AW504" i="2"/>
  <c r="AV504" i="2"/>
  <c r="AU504" i="2"/>
  <c r="AT504" i="2"/>
  <c r="AS504" i="2"/>
  <c r="AR504" i="2"/>
  <c r="AQ504" i="2"/>
  <c r="AO504" i="2"/>
  <c r="AN504" i="2"/>
  <c r="AM504" i="2"/>
  <c r="AL504" i="2"/>
  <c r="AK504" i="2"/>
  <c r="AJ504" i="2"/>
  <c r="AI504" i="2"/>
  <c r="AG504" i="2"/>
  <c r="AF504" i="2"/>
  <c r="AE504" i="2"/>
  <c r="AD504" i="2"/>
  <c r="AC504" i="2"/>
  <c r="AB504" i="2"/>
  <c r="AA504" i="2"/>
  <c r="W504" i="2"/>
  <c r="DO503" i="2"/>
  <c r="DN503" i="2"/>
  <c r="DM503" i="2"/>
  <c r="DL503" i="2"/>
  <c r="DK503" i="2"/>
  <c r="DI503" i="2"/>
  <c r="DH503" i="2"/>
  <c r="DG503" i="2"/>
  <c r="DF503" i="2"/>
  <c r="DE503" i="2"/>
  <c r="DC503" i="2"/>
  <c r="DB503" i="2"/>
  <c r="DA503" i="2"/>
  <c r="CZ503" i="2"/>
  <c r="CY503" i="2"/>
  <c r="CW503" i="2"/>
  <c r="CV503" i="2"/>
  <c r="CU503" i="2"/>
  <c r="CT503" i="2"/>
  <c r="CS503" i="2"/>
  <c r="CQ503" i="2"/>
  <c r="CP503" i="2"/>
  <c r="CO503" i="2"/>
  <c r="CN503" i="2"/>
  <c r="CM503" i="2"/>
  <c r="CK503" i="2"/>
  <c r="CJ503" i="2"/>
  <c r="CI503" i="2"/>
  <c r="CH503" i="2"/>
  <c r="CG503" i="2"/>
  <c r="CE503" i="2"/>
  <c r="CD503" i="2"/>
  <c r="CC503" i="2"/>
  <c r="CB503" i="2"/>
  <c r="CA503" i="2"/>
  <c r="BY503" i="2"/>
  <c r="BX503" i="2"/>
  <c r="BW503" i="2"/>
  <c r="BV503" i="2"/>
  <c r="BU503" i="2"/>
  <c r="BS503" i="2"/>
  <c r="BR503" i="2"/>
  <c r="BQ503" i="2"/>
  <c r="BP503" i="2"/>
  <c r="BO503" i="2"/>
  <c r="BM503" i="2"/>
  <c r="BL503" i="2"/>
  <c r="BK503" i="2"/>
  <c r="BJ503" i="2"/>
  <c r="BI503" i="2"/>
  <c r="BH503" i="2"/>
  <c r="BG503" i="2"/>
  <c r="BE503" i="2"/>
  <c r="BD503" i="2"/>
  <c r="BC503" i="2"/>
  <c r="BB503" i="2"/>
  <c r="BA503" i="2"/>
  <c r="AZ503" i="2"/>
  <c r="AY503" i="2"/>
  <c r="AW503" i="2"/>
  <c r="AV503" i="2"/>
  <c r="AU503" i="2"/>
  <c r="AT503" i="2"/>
  <c r="AS503" i="2"/>
  <c r="AR503" i="2"/>
  <c r="AQ503" i="2"/>
  <c r="AO503" i="2"/>
  <c r="AN503" i="2"/>
  <c r="AM503" i="2"/>
  <c r="AL503" i="2"/>
  <c r="AK503" i="2"/>
  <c r="AJ503" i="2"/>
  <c r="AI503" i="2"/>
  <c r="AG503" i="2"/>
  <c r="AF503" i="2"/>
  <c r="AE503" i="2"/>
  <c r="AD503" i="2"/>
  <c r="AC503" i="2"/>
  <c r="AB503" i="2"/>
  <c r="AA503" i="2"/>
  <c r="W503" i="2"/>
  <c r="DO502" i="2"/>
  <c r="DN502" i="2"/>
  <c r="DM502" i="2"/>
  <c r="DL502" i="2"/>
  <c r="DK502" i="2"/>
  <c r="DI502" i="2"/>
  <c r="DH502" i="2"/>
  <c r="DG502" i="2"/>
  <c r="DF502" i="2"/>
  <c r="DE502" i="2"/>
  <c r="DC502" i="2"/>
  <c r="DB502" i="2"/>
  <c r="DA502" i="2"/>
  <c r="CZ502" i="2"/>
  <c r="CY502" i="2"/>
  <c r="CW502" i="2"/>
  <c r="CV502" i="2"/>
  <c r="CU502" i="2"/>
  <c r="CT502" i="2"/>
  <c r="CS502" i="2"/>
  <c r="CQ502" i="2"/>
  <c r="CP502" i="2"/>
  <c r="CO502" i="2"/>
  <c r="CN502" i="2"/>
  <c r="CM502" i="2"/>
  <c r="CK502" i="2"/>
  <c r="CJ502" i="2"/>
  <c r="CI502" i="2"/>
  <c r="CH502" i="2"/>
  <c r="CG502" i="2"/>
  <c r="CE502" i="2"/>
  <c r="CD502" i="2"/>
  <c r="CC502" i="2"/>
  <c r="CB502" i="2"/>
  <c r="CA502" i="2"/>
  <c r="BY502" i="2"/>
  <c r="BX502" i="2"/>
  <c r="BW502" i="2"/>
  <c r="BV502" i="2"/>
  <c r="BU502" i="2"/>
  <c r="BS502" i="2"/>
  <c r="BR502" i="2"/>
  <c r="BQ502" i="2"/>
  <c r="BP502" i="2"/>
  <c r="BO502" i="2"/>
  <c r="BM502" i="2"/>
  <c r="BL502" i="2"/>
  <c r="BK502" i="2"/>
  <c r="BJ502" i="2"/>
  <c r="BI502" i="2"/>
  <c r="BH502" i="2"/>
  <c r="BG502" i="2"/>
  <c r="BE502" i="2"/>
  <c r="BD502" i="2"/>
  <c r="BC502" i="2"/>
  <c r="BB502" i="2"/>
  <c r="BA502" i="2"/>
  <c r="AZ502" i="2"/>
  <c r="AY502" i="2"/>
  <c r="AW502" i="2"/>
  <c r="AV502" i="2"/>
  <c r="AU502" i="2"/>
  <c r="AT502" i="2"/>
  <c r="AS502" i="2"/>
  <c r="AR502" i="2"/>
  <c r="AQ502" i="2"/>
  <c r="AO502" i="2"/>
  <c r="AN502" i="2"/>
  <c r="AM502" i="2"/>
  <c r="AL502" i="2"/>
  <c r="AK502" i="2"/>
  <c r="AJ502" i="2"/>
  <c r="AI502" i="2"/>
  <c r="AG502" i="2"/>
  <c r="AF502" i="2"/>
  <c r="AE502" i="2"/>
  <c r="AD502" i="2"/>
  <c r="AC502" i="2"/>
  <c r="AB502" i="2"/>
  <c r="AA502" i="2"/>
  <c r="W502" i="2"/>
  <c r="DO501" i="2"/>
  <c r="DN501" i="2"/>
  <c r="DM501" i="2"/>
  <c r="DL501" i="2"/>
  <c r="DK501" i="2"/>
  <c r="DI501" i="2"/>
  <c r="DH501" i="2"/>
  <c r="DG501" i="2"/>
  <c r="DF501" i="2"/>
  <c r="DE501" i="2"/>
  <c r="DC501" i="2"/>
  <c r="DB501" i="2"/>
  <c r="DA501" i="2"/>
  <c r="CZ501" i="2"/>
  <c r="CY501" i="2"/>
  <c r="CW501" i="2"/>
  <c r="CV501" i="2"/>
  <c r="CU501" i="2"/>
  <c r="CT501" i="2"/>
  <c r="CS501" i="2"/>
  <c r="CQ501" i="2"/>
  <c r="CP501" i="2"/>
  <c r="CO501" i="2"/>
  <c r="CN501" i="2"/>
  <c r="CM501" i="2"/>
  <c r="CK501" i="2"/>
  <c r="CJ501" i="2"/>
  <c r="CI501" i="2"/>
  <c r="CH501" i="2"/>
  <c r="CG501" i="2"/>
  <c r="CE501" i="2"/>
  <c r="CD501" i="2"/>
  <c r="CC501" i="2"/>
  <c r="CB501" i="2"/>
  <c r="CA501" i="2"/>
  <c r="BY501" i="2"/>
  <c r="BX501" i="2"/>
  <c r="BW501" i="2"/>
  <c r="BV501" i="2"/>
  <c r="BU501" i="2"/>
  <c r="BS501" i="2"/>
  <c r="BR501" i="2"/>
  <c r="BQ501" i="2"/>
  <c r="BP501" i="2"/>
  <c r="BO501" i="2"/>
  <c r="BM501" i="2"/>
  <c r="BL501" i="2"/>
  <c r="BK501" i="2"/>
  <c r="BJ501" i="2"/>
  <c r="BI501" i="2"/>
  <c r="BH501" i="2"/>
  <c r="BG501" i="2"/>
  <c r="BE501" i="2"/>
  <c r="BD501" i="2"/>
  <c r="BC501" i="2"/>
  <c r="BB501" i="2"/>
  <c r="BA501" i="2"/>
  <c r="AZ501" i="2"/>
  <c r="AY501" i="2"/>
  <c r="AW501" i="2"/>
  <c r="AV501" i="2"/>
  <c r="AU501" i="2"/>
  <c r="AT501" i="2"/>
  <c r="AS501" i="2"/>
  <c r="AR501" i="2"/>
  <c r="AQ501" i="2"/>
  <c r="AO501" i="2"/>
  <c r="AN501" i="2"/>
  <c r="AM501" i="2"/>
  <c r="AL501" i="2"/>
  <c r="AK501" i="2"/>
  <c r="AJ501" i="2"/>
  <c r="AI501" i="2"/>
  <c r="AG501" i="2"/>
  <c r="AF501" i="2"/>
  <c r="AE501" i="2"/>
  <c r="AD501" i="2"/>
  <c r="AC501" i="2"/>
  <c r="AB501" i="2"/>
  <c r="AA501" i="2"/>
  <c r="W501" i="2"/>
  <c r="DO500" i="2"/>
  <c r="DI500" i="2"/>
  <c r="DC500" i="2"/>
  <c r="CW500" i="2"/>
  <c r="CQ500" i="2"/>
  <c r="CK500" i="2"/>
  <c r="CE500" i="2"/>
  <c r="CD500" i="2"/>
  <c r="CC500" i="2"/>
  <c r="CB500" i="2"/>
  <c r="CA500" i="2"/>
  <c r="BY500" i="2"/>
  <c r="BS500" i="2"/>
  <c r="BM500" i="2"/>
  <c r="BL500" i="2"/>
  <c r="BK500" i="2"/>
  <c r="BJ500" i="2"/>
  <c r="BI500" i="2"/>
  <c r="BH500" i="2"/>
  <c r="BG500" i="2"/>
  <c r="BE500" i="2"/>
  <c r="BD500" i="2"/>
  <c r="BC500" i="2"/>
  <c r="BB500" i="2"/>
  <c r="BA500" i="2"/>
  <c r="AZ500" i="2"/>
  <c r="AY500" i="2"/>
  <c r="AW500" i="2"/>
  <c r="AV500" i="2"/>
  <c r="AU500" i="2"/>
  <c r="AT500" i="2"/>
  <c r="AS500" i="2"/>
  <c r="AR500" i="2"/>
  <c r="AQ500" i="2"/>
  <c r="AO500" i="2"/>
  <c r="AN500" i="2"/>
  <c r="AM500" i="2"/>
  <c r="AL500" i="2"/>
  <c r="AK500" i="2"/>
  <c r="AJ500" i="2"/>
  <c r="AI500" i="2"/>
  <c r="AG500" i="2"/>
  <c r="W500" i="2"/>
  <c r="DO499" i="2"/>
  <c r="DI499" i="2"/>
  <c r="DC499" i="2"/>
  <c r="CW499" i="2"/>
  <c r="CQ499" i="2"/>
  <c r="CK499" i="2"/>
  <c r="CE499" i="2"/>
  <c r="CD499" i="2"/>
  <c r="CC499" i="2"/>
  <c r="CB499" i="2"/>
  <c r="CA499" i="2"/>
  <c r="BY499" i="2"/>
  <c r="DS6" i="2" s="1"/>
  <c r="BS499" i="2"/>
  <c r="DR6" i="2" s="1"/>
  <c r="DU6" i="2" s="1"/>
  <c r="BM499" i="2"/>
  <c r="BL499" i="2"/>
  <c r="BK499" i="2"/>
  <c r="BJ499" i="2"/>
  <c r="BI499" i="2"/>
  <c r="BH499" i="2"/>
  <c r="BG499" i="2"/>
  <c r="BE499" i="2"/>
  <c r="BD499" i="2"/>
  <c r="BC499" i="2"/>
  <c r="BB499" i="2"/>
  <c r="BA499" i="2"/>
  <c r="AZ499" i="2"/>
  <c r="AY499" i="2"/>
  <c r="AW499" i="2"/>
  <c r="AV499" i="2"/>
  <c r="AU499" i="2"/>
  <c r="AT499" i="2"/>
  <c r="AS499" i="2"/>
  <c r="AR499" i="2"/>
  <c r="AQ499" i="2"/>
  <c r="AO499" i="2"/>
  <c r="AN499" i="2"/>
  <c r="AM499" i="2"/>
  <c r="AL499" i="2"/>
  <c r="AK499" i="2"/>
  <c r="AJ499" i="2"/>
  <c r="AI499" i="2"/>
  <c r="AG499" i="2"/>
  <c r="W499" i="2"/>
  <c r="DO498" i="2"/>
  <c r="DN498" i="2"/>
  <c r="DM498" i="2"/>
  <c r="DL498" i="2"/>
  <c r="DK498" i="2"/>
  <c r="DI498" i="2"/>
  <c r="DH498" i="2"/>
  <c r="DG498" i="2"/>
  <c r="DF498" i="2"/>
  <c r="DE498" i="2"/>
  <c r="DC498" i="2"/>
  <c r="DB498" i="2"/>
  <c r="DA498" i="2"/>
  <c r="CZ498" i="2"/>
  <c r="CY498" i="2"/>
  <c r="CW498" i="2"/>
  <c r="CV498" i="2"/>
  <c r="CU498" i="2"/>
  <c r="CT498" i="2"/>
  <c r="CS498" i="2"/>
  <c r="CQ498" i="2"/>
  <c r="CP498" i="2"/>
  <c r="CO498" i="2"/>
  <c r="CN498" i="2"/>
  <c r="CM498" i="2"/>
  <c r="CK498" i="2"/>
  <c r="CJ498" i="2"/>
  <c r="CI498" i="2"/>
  <c r="CH498" i="2"/>
  <c r="CG498" i="2"/>
  <c r="CE498" i="2"/>
  <c r="CD498" i="2"/>
  <c r="CC498" i="2"/>
  <c r="CB498" i="2"/>
  <c r="CA498" i="2"/>
  <c r="BY498" i="2"/>
  <c r="BX498" i="2"/>
  <c r="BW498" i="2"/>
  <c r="BV498" i="2"/>
  <c r="BU498" i="2"/>
  <c r="BS498" i="2"/>
  <c r="BR498" i="2"/>
  <c r="BQ498" i="2"/>
  <c r="BP498" i="2"/>
  <c r="BO498" i="2"/>
  <c r="BM498" i="2"/>
  <c r="BL498" i="2"/>
  <c r="BK498" i="2"/>
  <c r="BJ498" i="2"/>
  <c r="BI498" i="2"/>
  <c r="BH498" i="2"/>
  <c r="BG498" i="2"/>
  <c r="BE498" i="2"/>
  <c r="BD498" i="2"/>
  <c r="BC498" i="2"/>
  <c r="BB498" i="2"/>
  <c r="BA498" i="2"/>
  <c r="AZ498" i="2"/>
  <c r="AY498" i="2"/>
  <c r="AW498" i="2"/>
  <c r="AV498" i="2"/>
  <c r="AU498" i="2"/>
  <c r="AT498" i="2"/>
  <c r="AS498" i="2"/>
  <c r="AR498" i="2"/>
  <c r="AQ498" i="2"/>
  <c r="AO498" i="2"/>
  <c r="AN498" i="2"/>
  <c r="AM498" i="2"/>
  <c r="AL498" i="2"/>
  <c r="AK498" i="2"/>
  <c r="AJ498" i="2"/>
  <c r="AI498" i="2"/>
  <c r="AG498" i="2"/>
  <c r="AF498" i="2"/>
  <c r="AE498" i="2"/>
  <c r="AD498" i="2"/>
  <c r="AC498" i="2"/>
  <c r="AB498" i="2"/>
  <c r="AA498" i="2"/>
  <c r="W498" i="2"/>
  <c r="DO497" i="2"/>
  <c r="DN497" i="2"/>
  <c r="DM497" i="2"/>
  <c r="DL497" i="2"/>
  <c r="DK497" i="2"/>
  <c r="DI497" i="2"/>
  <c r="DH497" i="2"/>
  <c r="DG497" i="2"/>
  <c r="DF497" i="2"/>
  <c r="DE497" i="2"/>
  <c r="DC497" i="2"/>
  <c r="DB497" i="2"/>
  <c r="DA497" i="2"/>
  <c r="CZ497" i="2"/>
  <c r="CY497" i="2"/>
  <c r="CW497" i="2"/>
  <c r="CV497" i="2"/>
  <c r="CU497" i="2"/>
  <c r="CT497" i="2"/>
  <c r="CS497" i="2"/>
  <c r="CQ497" i="2"/>
  <c r="CP497" i="2"/>
  <c r="CO497" i="2"/>
  <c r="CN497" i="2"/>
  <c r="CM497" i="2"/>
  <c r="CK497" i="2"/>
  <c r="CJ497" i="2"/>
  <c r="CI497" i="2"/>
  <c r="CH497" i="2"/>
  <c r="CG497" i="2"/>
  <c r="CE497" i="2"/>
  <c r="CD497" i="2"/>
  <c r="CC497" i="2"/>
  <c r="CB497" i="2"/>
  <c r="CA497" i="2"/>
  <c r="BY497" i="2"/>
  <c r="BX497" i="2"/>
  <c r="BW497" i="2"/>
  <c r="BV497" i="2"/>
  <c r="BU497" i="2"/>
  <c r="BS497" i="2"/>
  <c r="BR497" i="2"/>
  <c r="BQ497" i="2"/>
  <c r="BP497" i="2"/>
  <c r="BO497" i="2"/>
  <c r="BM497" i="2"/>
  <c r="BL497" i="2"/>
  <c r="BK497" i="2"/>
  <c r="BJ497" i="2"/>
  <c r="BI497" i="2"/>
  <c r="BH497" i="2"/>
  <c r="BG497" i="2"/>
  <c r="BE497" i="2"/>
  <c r="BD497" i="2"/>
  <c r="BC497" i="2"/>
  <c r="BB497" i="2"/>
  <c r="BA497" i="2"/>
  <c r="AZ497" i="2"/>
  <c r="AY497" i="2"/>
  <c r="AW497" i="2"/>
  <c r="AV497" i="2"/>
  <c r="AU497" i="2"/>
  <c r="AT497" i="2"/>
  <c r="AS497" i="2"/>
  <c r="AR497" i="2"/>
  <c r="AQ497" i="2"/>
  <c r="AO497" i="2"/>
  <c r="AN497" i="2"/>
  <c r="AM497" i="2"/>
  <c r="AL497" i="2"/>
  <c r="AK497" i="2"/>
  <c r="AJ497" i="2"/>
  <c r="AI497" i="2"/>
  <c r="AG497" i="2"/>
  <c r="AF497" i="2"/>
  <c r="AE497" i="2"/>
  <c r="AD497" i="2"/>
  <c r="AC497" i="2"/>
  <c r="AB497" i="2"/>
  <c r="AA497" i="2"/>
  <c r="W497" i="2"/>
  <c r="DO496" i="2"/>
  <c r="DN496" i="2"/>
  <c r="DM496" i="2"/>
  <c r="DL496" i="2"/>
  <c r="DK496" i="2"/>
  <c r="DI496" i="2"/>
  <c r="DH496" i="2"/>
  <c r="DG496" i="2"/>
  <c r="DF496" i="2"/>
  <c r="DE496" i="2"/>
  <c r="DC496" i="2"/>
  <c r="DB496" i="2"/>
  <c r="DA496" i="2"/>
  <c r="CZ496" i="2"/>
  <c r="CY496" i="2"/>
  <c r="CW496" i="2"/>
  <c r="CV496" i="2"/>
  <c r="CU496" i="2"/>
  <c r="CT496" i="2"/>
  <c r="CS496" i="2"/>
  <c r="CQ496" i="2"/>
  <c r="CP496" i="2"/>
  <c r="CO496" i="2"/>
  <c r="CN496" i="2"/>
  <c r="CM496" i="2"/>
  <c r="CK496" i="2"/>
  <c r="CJ496" i="2"/>
  <c r="CI496" i="2"/>
  <c r="CH496" i="2"/>
  <c r="CG496" i="2"/>
  <c r="CE496" i="2"/>
  <c r="CD496" i="2"/>
  <c r="CC496" i="2"/>
  <c r="CB496" i="2"/>
  <c r="CA496" i="2"/>
  <c r="BY496" i="2"/>
  <c r="BX496" i="2"/>
  <c r="BW496" i="2"/>
  <c r="BV496" i="2"/>
  <c r="BU496" i="2"/>
  <c r="BS496" i="2"/>
  <c r="BR496" i="2"/>
  <c r="BQ496" i="2"/>
  <c r="BP496" i="2"/>
  <c r="BO496" i="2"/>
  <c r="BM496" i="2"/>
  <c r="BL496" i="2"/>
  <c r="BK496" i="2"/>
  <c r="BJ496" i="2"/>
  <c r="BI496" i="2"/>
  <c r="BH496" i="2"/>
  <c r="BG496" i="2"/>
  <c r="BE496" i="2"/>
  <c r="BD496" i="2"/>
  <c r="BC496" i="2"/>
  <c r="BB496" i="2"/>
  <c r="BA496" i="2"/>
  <c r="AZ496" i="2"/>
  <c r="AY496" i="2"/>
  <c r="AW496" i="2"/>
  <c r="AV496" i="2"/>
  <c r="AU496" i="2"/>
  <c r="AT496" i="2"/>
  <c r="AS496" i="2"/>
  <c r="AR496" i="2"/>
  <c r="AQ496" i="2"/>
  <c r="AO496" i="2"/>
  <c r="AN496" i="2"/>
  <c r="AM496" i="2"/>
  <c r="AL496" i="2"/>
  <c r="AK496" i="2"/>
  <c r="AJ496" i="2"/>
  <c r="AI496" i="2"/>
  <c r="AG496" i="2"/>
  <c r="AF496" i="2"/>
  <c r="AE496" i="2"/>
  <c r="AD496" i="2"/>
  <c r="AC496" i="2"/>
  <c r="AB496" i="2"/>
  <c r="AA496" i="2"/>
  <c r="W496" i="2"/>
  <c r="DO495" i="2"/>
  <c r="DN495" i="2"/>
  <c r="DM495" i="2"/>
  <c r="DL495" i="2"/>
  <c r="DK495" i="2"/>
  <c r="DI495" i="2"/>
  <c r="DH495" i="2"/>
  <c r="DG495" i="2"/>
  <c r="DF495" i="2"/>
  <c r="DE495" i="2"/>
  <c r="DC495" i="2"/>
  <c r="DB495" i="2"/>
  <c r="DA495" i="2"/>
  <c r="CZ495" i="2"/>
  <c r="CY495" i="2"/>
  <c r="CW495" i="2"/>
  <c r="CV495" i="2"/>
  <c r="CU495" i="2"/>
  <c r="CT495" i="2"/>
  <c r="CS495" i="2"/>
  <c r="CQ495" i="2"/>
  <c r="CP495" i="2"/>
  <c r="CO495" i="2"/>
  <c r="CN495" i="2"/>
  <c r="CM495" i="2"/>
  <c r="CK495" i="2"/>
  <c r="CJ495" i="2"/>
  <c r="CI495" i="2"/>
  <c r="CH495" i="2"/>
  <c r="CG495" i="2"/>
  <c r="CE495" i="2"/>
  <c r="CD495" i="2"/>
  <c r="CC495" i="2"/>
  <c r="CB495" i="2"/>
  <c r="CA495" i="2"/>
  <c r="BY495" i="2"/>
  <c r="BX495" i="2"/>
  <c r="BW495" i="2"/>
  <c r="BV495" i="2"/>
  <c r="BU495" i="2"/>
  <c r="BS495" i="2"/>
  <c r="BR495" i="2"/>
  <c r="BQ495" i="2"/>
  <c r="BP495" i="2"/>
  <c r="BO495" i="2"/>
  <c r="BM495" i="2"/>
  <c r="BL495" i="2"/>
  <c r="BK495" i="2"/>
  <c r="BJ495" i="2"/>
  <c r="BI495" i="2"/>
  <c r="BH495" i="2"/>
  <c r="BG495" i="2"/>
  <c r="BE495" i="2"/>
  <c r="BD495" i="2"/>
  <c r="BC495" i="2"/>
  <c r="BB495" i="2"/>
  <c r="BA495" i="2"/>
  <c r="AZ495" i="2"/>
  <c r="AY495" i="2"/>
  <c r="AW495" i="2"/>
  <c r="AV495" i="2"/>
  <c r="AU495" i="2"/>
  <c r="AT495" i="2"/>
  <c r="AS495" i="2"/>
  <c r="AR495" i="2"/>
  <c r="AQ495" i="2"/>
  <c r="AO495" i="2"/>
  <c r="AN495" i="2"/>
  <c r="AM495" i="2"/>
  <c r="AL495" i="2"/>
  <c r="AK495" i="2"/>
  <c r="AJ495" i="2"/>
  <c r="AI495" i="2"/>
  <c r="AG495" i="2"/>
  <c r="AF495" i="2"/>
  <c r="AE495" i="2"/>
  <c r="AD495" i="2"/>
  <c r="AC495" i="2"/>
  <c r="AB495" i="2"/>
  <c r="AA495" i="2"/>
  <c r="W495" i="2"/>
  <c r="DO494" i="2"/>
  <c r="DI494" i="2"/>
  <c r="DC494" i="2"/>
  <c r="CW494" i="2"/>
  <c r="CQ494" i="2"/>
  <c r="CK494" i="2"/>
  <c r="CE494" i="2"/>
  <c r="CD494" i="2"/>
  <c r="CC494" i="2"/>
  <c r="CB494" i="2"/>
  <c r="CA494" i="2"/>
  <c r="BY494" i="2"/>
  <c r="BS494" i="2"/>
  <c r="BM494" i="2"/>
  <c r="BL494" i="2"/>
  <c r="BK494" i="2"/>
  <c r="BJ494" i="2"/>
  <c r="BI494" i="2"/>
  <c r="BH494" i="2"/>
  <c r="BG494" i="2"/>
  <c r="BE494" i="2"/>
  <c r="BD494" i="2"/>
  <c r="BC494" i="2"/>
  <c r="BB494" i="2"/>
  <c r="BA494" i="2"/>
  <c r="AZ494" i="2"/>
  <c r="AY494" i="2"/>
  <c r="AW494" i="2"/>
  <c r="AV494" i="2"/>
  <c r="AU494" i="2"/>
  <c r="AT494" i="2"/>
  <c r="AS494" i="2"/>
  <c r="AR494" i="2"/>
  <c r="AQ494" i="2"/>
  <c r="AO494" i="2"/>
  <c r="AN494" i="2"/>
  <c r="AM494" i="2"/>
  <c r="AL494" i="2"/>
  <c r="AK494" i="2"/>
  <c r="AJ494" i="2"/>
  <c r="AI494" i="2"/>
  <c r="AG494" i="2"/>
  <c r="W494" i="2"/>
  <c r="DO493" i="2"/>
  <c r="DI493" i="2"/>
  <c r="DC493" i="2"/>
  <c r="CW493" i="2"/>
  <c r="CQ493" i="2"/>
  <c r="CK493" i="2"/>
  <c r="CE493" i="2"/>
  <c r="CD493" i="2"/>
  <c r="CC493" i="2"/>
  <c r="CB493" i="2"/>
  <c r="CA493" i="2"/>
  <c r="BY493" i="2"/>
  <c r="BS493" i="2"/>
  <c r="BM493" i="2"/>
  <c r="BL493" i="2"/>
  <c r="BK493" i="2"/>
  <c r="BJ493" i="2"/>
  <c r="BI493" i="2"/>
  <c r="BH493" i="2"/>
  <c r="BG493" i="2"/>
  <c r="BE493" i="2"/>
  <c r="BD493" i="2"/>
  <c r="BC493" i="2"/>
  <c r="BB493" i="2"/>
  <c r="BA493" i="2"/>
  <c r="AZ493" i="2"/>
  <c r="AY493" i="2"/>
  <c r="AW493" i="2"/>
  <c r="AV493" i="2"/>
  <c r="AU493" i="2"/>
  <c r="AT493" i="2"/>
  <c r="AS493" i="2"/>
  <c r="AR493" i="2"/>
  <c r="AQ493" i="2"/>
  <c r="AO493" i="2"/>
  <c r="AN493" i="2"/>
  <c r="AM493" i="2"/>
  <c r="AL493" i="2"/>
  <c r="AK493" i="2"/>
  <c r="AJ493" i="2"/>
  <c r="AI493" i="2"/>
  <c r="AG493" i="2"/>
  <c r="W493" i="2"/>
  <c r="DO492" i="2"/>
  <c r="DN492" i="2"/>
  <c r="DM492" i="2"/>
  <c r="DL492" i="2"/>
  <c r="DK492" i="2"/>
  <c r="DI492" i="2"/>
  <c r="DH492" i="2"/>
  <c r="DG492" i="2"/>
  <c r="DF492" i="2"/>
  <c r="DE492" i="2"/>
  <c r="DC492" i="2"/>
  <c r="DB492" i="2"/>
  <c r="DA492" i="2"/>
  <c r="CZ492" i="2"/>
  <c r="CY492" i="2"/>
  <c r="CW492" i="2"/>
  <c r="CV492" i="2"/>
  <c r="CU492" i="2"/>
  <c r="CT492" i="2"/>
  <c r="CS492" i="2"/>
  <c r="CQ492" i="2"/>
  <c r="CP492" i="2"/>
  <c r="CO492" i="2"/>
  <c r="CN492" i="2"/>
  <c r="CM492" i="2"/>
  <c r="CK492" i="2"/>
  <c r="CJ492" i="2"/>
  <c r="CI492" i="2"/>
  <c r="CH492" i="2"/>
  <c r="CG492" i="2"/>
  <c r="CE492" i="2"/>
  <c r="CD492" i="2"/>
  <c r="CC492" i="2"/>
  <c r="CB492" i="2"/>
  <c r="CA492" i="2"/>
  <c r="BY492" i="2"/>
  <c r="BX492" i="2"/>
  <c r="BW492" i="2"/>
  <c r="BV492" i="2"/>
  <c r="BU492" i="2"/>
  <c r="BS492" i="2"/>
  <c r="BR492" i="2"/>
  <c r="BQ492" i="2"/>
  <c r="BP492" i="2"/>
  <c r="BO492" i="2"/>
  <c r="BM492" i="2"/>
  <c r="BL492" i="2"/>
  <c r="BK492" i="2"/>
  <c r="BJ492" i="2"/>
  <c r="BI492" i="2"/>
  <c r="BH492" i="2"/>
  <c r="BG492" i="2"/>
  <c r="BE492" i="2"/>
  <c r="BD492" i="2"/>
  <c r="BC492" i="2"/>
  <c r="BB492" i="2"/>
  <c r="BA492" i="2"/>
  <c r="AZ492" i="2"/>
  <c r="AY492" i="2"/>
  <c r="AW492" i="2"/>
  <c r="AV492" i="2"/>
  <c r="AU492" i="2"/>
  <c r="AT492" i="2"/>
  <c r="AS492" i="2"/>
  <c r="AR492" i="2"/>
  <c r="AQ492" i="2"/>
  <c r="AO492" i="2"/>
  <c r="AN492" i="2"/>
  <c r="AM492" i="2"/>
  <c r="AL492" i="2"/>
  <c r="AK492" i="2"/>
  <c r="AJ492" i="2"/>
  <c r="AI492" i="2"/>
  <c r="AG492" i="2"/>
  <c r="AF492" i="2"/>
  <c r="AE492" i="2"/>
  <c r="AD492" i="2"/>
  <c r="AC492" i="2"/>
  <c r="AB492" i="2"/>
  <c r="AA492" i="2"/>
  <c r="W492" i="2"/>
  <c r="DO491" i="2"/>
  <c r="DN491" i="2"/>
  <c r="DM491" i="2"/>
  <c r="DL491" i="2"/>
  <c r="DK491" i="2"/>
  <c r="DI491" i="2"/>
  <c r="DH491" i="2"/>
  <c r="DG491" i="2"/>
  <c r="DF491" i="2"/>
  <c r="DE491" i="2"/>
  <c r="DC491" i="2"/>
  <c r="DB491" i="2"/>
  <c r="DA491" i="2"/>
  <c r="CZ491" i="2"/>
  <c r="CY491" i="2"/>
  <c r="CW491" i="2"/>
  <c r="CV491" i="2"/>
  <c r="CU491" i="2"/>
  <c r="CT491" i="2"/>
  <c r="CS491" i="2"/>
  <c r="CQ491" i="2"/>
  <c r="CP491" i="2"/>
  <c r="CO491" i="2"/>
  <c r="CN491" i="2"/>
  <c r="CM491" i="2"/>
  <c r="CK491" i="2"/>
  <c r="CJ491" i="2"/>
  <c r="CI491" i="2"/>
  <c r="CH491" i="2"/>
  <c r="CG491" i="2"/>
  <c r="CE491" i="2"/>
  <c r="CD491" i="2"/>
  <c r="CC491" i="2"/>
  <c r="CB491" i="2"/>
  <c r="CA491" i="2"/>
  <c r="BY491" i="2"/>
  <c r="BX491" i="2"/>
  <c r="BW491" i="2"/>
  <c r="BV491" i="2"/>
  <c r="BU491" i="2"/>
  <c r="BS491" i="2"/>
  <c r="BR491" i="2"/>
  <c r="BQ491" i="2"/>
  <c r="BP491" i="2"/>
  <c r="BO491" i="2"/>
  <c r="BM491" i="2"/>
  <c r="BL491" i="2"/>
  <c r="BK491" i="2"/>
  <c r="BJ491" i="2"/>
  <c r="BI491" i="2"/>
  <c r="BH491" i="2"/>
  <c r="BG491" i="2"/>
  <c r="BE491" i="2"/>
  <c r="BD491" i="2"/>
  <c r="BC491" i="2"/>
  <c r="BB491" i="2"/>
  <c r="BA491" i="2"/>
  <c r="AZ491" i="2"/>
  <c r="AY491" i="2"/>
  <c r="AW491" i="2"/>
  <c r="AV491" i="2"/>
  <c r="AU491" i="2"/>
  <c r="AT491" i="2"/>
  <c r="AS491" i="2"/>
  <c r="AR491" i="2"/>
  <c r="AQ491" i="2"/>
  <c r="AO491" i="2"/>
  <c r="AN491" i="2"/>
  <c r="AM491" i="2"/>
  <c r="AL491" i="2"/>
  <c r="AK491" i="2"/>
  <c r="AJ491" i="2"/>
  <c r="AI491" i="2"/>
  <c r="AG491" i="2"/>
  <c r="AF491" i="2"/>
  <c r="AE491" i="2"/>
  <c r="AD491" i="2"/>
  <c r="AC491" i="2"/>
  <c r="AB491" i="2"/>
  <c r="AA491" i="2"/>
  <c r="W491" i="2"/>
  <c r="DO490" i="2"/>
  <c r="DN490" i="2"/>
  <c r="DM490" i="2"/>
  <c r="DL490" i="2"/>
  <c r="DK490" i="2"/>
  <c r="DI490" i="2"/>
  <c r="DH490" i="2"/>
  <c r="DG490" i="2"/>
  <c r="DF490" i="2"/>
  <c r="DE490" i="2"/>
  <c r="DC490" i="2"/>
  <c r="DB490" i="2"/>
  <c r="DA490" i="2"/>
  <c r="CZ490" i="2"/>
  <c r="CY490" i="2"/>
  <c r="CW490" i="2"/>
  <c r="CV490" i="2"/>
  <c r="CU490" i="2"/>
  <c r="CT490" i="2"/>
  <c r="CS490" i="2"/>
  <c r="CQ490" i="2"/>
  <c r="CP490" i="2"/>
  <c r="CO490" i="2"/>
  <c r="CN490" i="2"/>
  <c r="CM490" i="2"/>
  <c r="CK490" i="2"/>
  <c r="CJ490" i="2"/>
  <c r="CI490" i="2"/>
  <c r="CH490" i="2"/>
  <c r="CG490" i="2"/>
  <c r="CE490" i="2"/>
  <c r="CD490" i="2"/>
  <c r="CC490" i="2"/>
  <c r="CB490" i="2"/>
  <c r="CA490" i="2"/>
  <c r="BY490" i="2"/>
  <c r="BX490" i="2"/>
  <c r="BW490" i="2"/>
  <c r="BV490" i="2"/>
  <c r="BU490" i="2"/>
  <c r="BS490" i="2"/>
  <c r="BR490" i="2"/>
  <c r="BQ490" i="2"/>
  <c r="BP490" i="2"/>
  <c r="BO490" i="2"/>
  <c r="BM490" i="2"/>
  <c r="BL490" i="2"/>
  <c r="BK490" i="2"/>
  <c r="BJ490" i="2"/>
  <c r="BI490" i="2"/>
  <c r="BH490" i="2"/>
  <c r="BG490" i="2"/>
  <c r="BE490" i="2"/>
  <c r="BD490" i="2"/>
  <c r="BC490" i="2"/>
  <c r="BB490" i="2"/>
  <c r="BA490" i="2"/>
  <c r="AZ490" i="2"/>
  <c r="AY490" i="2"/>
  <c r="AW490" i="2"/>
  <c r="AV490" i="2"/>
  <c r="AU490" i="2"/>
  <c r="AT490" i="2"/>
  <c r="AS490" i="2"/>
  <c r="AR490" i="2"/>
  <c r="AQ490" i="2"/>
  <c r="AO490" i="2"/>
  <c r="AN490" i="2"/>
  <c r="AM490" i="2"/>
  <c r="AL490" i="2"/>
  <c r="AK490" i="2"/>
  <c r="AJ490" i="2"/>
  <c r="AI490" i="2"/>
  <c r="AG490" i="2"/>
  <c r="AF490" i="2"/>
  <c r="AE490" i="2"/>
  <c r="AD490" i="2"/>
  <c r="AC490" i="2"/>
  <c r="AB490" i="2"/>
  <c r="AA490" i="2"/>
  <c r="W490" i="2"/>
  <c r="DO489" i="2"/>
  <c r="DN489" i="2"/>
  <c r="DM489" i="2"/>
  <c r="DL489" i="2"/>
  <c r="DK489" i="2"/>
  <c r="DI489" i="2"/>
  <c r="DH489" i="2"/>
  <c r="DG489" i="2"/>
  <c r="DF489" i="2"/>
  <c r="DE489" i="2"/>
  <c r="DC489" i="2"/>
  <c r="DB489" i="2"/>
  <c r="DA489" i="2"/>
  <c r="CZ489" i="2"/>
  <c r="CY489" i="2"/>
  <c r="CW489" i="2"/>
  <c r="CV489" i="2"/>
  <c r="CU489" i="2"/>
  <c r="CT489" i="2"/>
  <c r="CS489" i="2"/>
  <c r="CQ489" i="2"/>
  <c r="CP489" i="2"/>
  <c r="CO489" i="2"/>
  <c r="CN489" i="2"/>
  <c r="CM489" i="2"/>
  <c r="CK489" i="2"/>
  <c r="CJ489" i="2"/>
  <c r="CI489" i="2"/>
  <c r="CH489" i="2"/>
  <c r="CG489" i="2"/>
  <c r="CE489" i="2"/>
  <c r="CD489" i="2"/>
  <c r="CC489" i="2"/>
  <c r="CB489" i="2"/>
  <c r="CA489" i="2"/>
  <c r="BY489" i="2"/>
  <c r="BX489" i="2"/>
  <c r="BW489" i="2"/>
  <c r="BV489" i="2"/>
  <c r="BU489" i="2"/>
  <c r="BS489" i="2"/>
  <c r="BR489" i="2"/>
  <c r="BQ489" i="2"/>
  <c r="BP489" i="2"/>
  <c r="BO489" i="2"/>
  <c r="BM489" i="2"/>
  <c r="BL489" i="2"/>
  <c r="BK489" i="2"/>
  <c r="BJ489" i="2"/>
  <c r="BI489" i="2"/>
  <c r="BH489" i="2"/>
  <c r="BG489" i="2"/>
  <c r="BE489" i="2"/>
  <c r="BD489" i="2"/>
  <c r="BC489" i="2"/>
  <c r="BB489" i="2"/>
  <c r="BA489" i="2"/>
  <c r="AZ489" i="2"/>
  <c r="AY489" i="2"/>
  <c r="AW489" i="2"/>
  <c r="AV489" i="2"/>
  <c r="AU489" i="2"/>
  <c r="AT489" i="2"/>
  <c r="AS489" i="2"/>
  <c r="AR489" i="2"/>
  <c r="AQ489" i="2"/>
  <c r="AO489" i="2"/>
  <c r="AN489" i="2"/>
  <c r="AM489" i="2"/>
  <c r="AL489" i="2"/>
  <c r="AK489" i="2"/>
  <c r="AJ489" i="2"/>
  <c r="AI489" i="2"/>
  <c r="AG489" i="2"/>
  <c r="AF489" i="2"/>
  <c r="AE489" i="2"/>
  <c r="AD489" i="2"/>
  <c r="AC489" i="2"/>
  <c r="AB489" i="2"/>
  <c r="AA489" i="2"/>
  <c r="W489" i="2"/>
  <c r="DO488" i="2"/>
  <c r="DI488" i="2"/>
  <c r="DC488" i="2"/>
  <c r="CW488" i="2"/>
  <c r="CQ488" i="2"/>
  <c r="CK488" i="2"/>
  <c r="CE488" i="2"/>
  <c r="CD488" i="2"/>
  <c r="CC488" i="2"/>
  <c r="CB488" i="2"/>
  <c r="CA488" i="2"/>
  <c r="BY488" i="2"/>
  <c r="BS488" i="2"/>
  <c r="BM488" i="2"/>
  <c r="BL488" i="2"/>
  <c r="BK488" i="2"/>
  <c r="BJ488" i="2"/>
  <c r="BI488" i="2"/>
  <c r="BH488" i="2"/>
  <c r="BG488" i="2"/>
  <c r="BE488" i="2"/>
  <c r="BD488" i="2"/>
  <c r="BC488" i="2"/>
  <c r="BB488" i="2"/>
  <c r="BA488" i="2"/>
  <c r="AZ488" i="2"/>
  <c r="AY488" i="2"/>
  <c r="AW488" i="2"/>
  <c r="AV488" i="2"/>
  <c r="AU488" i="2"/>
  <c r="AT488" i="2"/>
  <c r="AS488" i="2"/>
  <c r="AR488" i="2"/>
  <c r="AQ488" i="2"/>
  <c r="AO488" i="2"/>
  <c r="AN488" i="2"/>
  <c r="AM488" i="2"/>
  <c r="AL488" i="2"/>
  <c r="AK488" i="2"/>
  <c r="AJ488" i="2"/>
  <c r="AI488" i="2"/>
  <c r="AG488" i="2"/>
  <c r="W488" i="2"/>
  <c r="DO487" i="2"/>
  <c r="DI487" i="2"/>
  <c r="DC487" i="2"/>
  <c r="CW487" i="2"/>
  <c r="CQ487" i="2"/>
  <c r="CK487" i="2"/>
  <c r="CE487" i="2"/>
  <c r="CD487" i="2"/>
  <c r="CC487" i="2"/>
  <c r="CB487" i="2"/>
  <c r="CA487" i="2"/>
  <c r="BY487" i="2"/>
  <c r="BS487" i="2"/>
  <c r="BM487" i="2"/>
  <c r="BL487" i="2"/>
  <c r="BK487" i="2"/>
  <c r="BJ487" i="2"/>
  <c r="BI487" i="2"/>
  <c r="BH487" i="2"/>
  <c r="BG487" i="2"/>
  <c r="BE487" i="2"/>
  <c r="BD487" i="2"/>
  <c r="BC487" i="2"/>
  <c r="BB487" i="2"/>
  <c r="BA487" i="2"/>
  <c r="AZ487" i="2"/>
  <c r="AY487" i="2"/>
  <c r="AW487" i="2"/>
  <c r="AV487" i="2"/>
  <c r="AU487" i="2"/>
  <c r="AT487" i="2"/>
  <c r="AS487" i="2"/>
  <c r="AR487" i="2"/>
  <c r="AQ487" i="2"/>
  <c r="AO487" i="2"/>
  <c r="AN487" i="2"/>
  <c r="AM487" i="2"/>
  <c r="AL487" i="2"/>
  <c r="AK487" i="2"/>
  <c r="AJ487" i="2"/>
  <c r="AI487" i="2"/>
  <c r="AG487" i="2"/>
  <c r="W487" i="2"/>
  <c r="DO486" i="2"/>
  <c r="DN486" i="2"/>
  <c r="DM486" i="2"/>
  <c r="DL486" i="2"/>
  <c r="DK486" i="2"/>
  <c r="DI486" i="2"/>
  <c r="DH486" i="2"/>
  <c r="DG486" i="2"/>
  <c r="DF486" i="2"/>
  <c r="DE486" i="2"/>
  <c r="DC486" i="2"/>
  <c r="DB486" i="2"/>
  <c r="DA486" i="2"/>
  <c r="CZ486" i="2"/>
  <c r="CY486" i="2"/>
  <c r="CW486" i="2"/>
  <c r="CV486" i="2"/>
  <c r="CU486" i="2"/>
  <c r="CT486" i="2"/>
  <c r="CS486" i="2"/>
  <c r="CQ486" i="2"/>
  <c r="CP486" i="2"/>
  <c r="CO486" i="2"/>
  <c r="CN486" i="2"/>
  <c r="CM486" i="2"/>
  <c r="CK486" i="2"/>
  <c r="CJ486" i="2"/>
  <c r="CI486" i="2"/>
  <c r="CH486" i="2"/>
  <c r="CG486" i="2"/>
  <c r="CE486" i="2"/>
  <c r="CD486" i="2"/>
  <c r="CC486" i="2"/>
  <c r="CB486" i="2"/>
  <c r="CA486" i="2"/>
  <c r="BY486" i="2"/>
  <c r="BX486" i="2"/>
  <c r="BW486" i="2"/>
  <c r="BV486" i="2"/>
  <c r="BU486" i="2"/>
  <c r="BS486" i="2"/>
  <c r="BR486" i="2"/>
  <c r="BQ486" i="2"/>
  <c r="BP486" i="2"/>
  <c r="BO486" i="2"/>
  <c r="BM486" i="2"/>
  <c r="BL486" i="2"/>
  <c r="BK486" i="2"/>
  <c r="BJ486" i="2"/>
  <c r="BI486" i="2"/>
  <c r="BH486" i="2"/>
  <c r="BG486" i="2"/>
  <c r="BE486" i="2"/>
  <c r="BD486" i="2"/>
  <c r="BC486" i="2"/>
  <c r="BB486" i="2"/>
  <c r="BA486" i="2"/>
  <c r="AZ486" i="2"/>
  <c r="AY486" i="2"/>
  <c r="AW486" i="2"/>
  <c r="AV486" i="2"/>
  <c r="AU486" i="2"/>
  <c r="AT486" i="2"/>
  <c r="AS486" i="2"/>
  <c r="AR486" i="2"/>
  <c r="AQ486" i="2"/>
  <c r="AO486" i="2"/>
  <c r="AN486" i="2"/>
  <c r="AM486" i="2"/>
  <c r="AL486" i="2"/>
  <c r="AK486" i="2"/>
  <c r="AJ486" i="2"/>
  <c r="AI486" i="2"/>
  <c r="AG486" i="2"/>
  <c r="AF486" i="2"/>
  <c r="AE486" i="2"/>
  <c r="AD486" i="2"/>
  <c r="AC486" i="2"/>
  <c r="AB486" i="2"/>
  <c r="AA486" i="2"/>
  <c r="W486" i="2"/>
  <c r="DO485" i="2"/>
  <c r="DN485" i="2"/>
  <c r="DM485" i="2"/>
  <c r="DL485" i="2"/>
  <c r="DK485" i="2"/>
  <c r="DI485" i="2"/>
  <c r="DH485" i="2"/>
  <c r="DG485" i="2"/>
  <c r="DF485" i="2"/>
  <c r="DE485" i="2"/>
  <c r="DC485" i="2"/>
  <c r="DB485" i="2"/>
  <c r="DA485" i="2"/>
  <c r="CZ485" i="2"/>
  <c r="CY485" i="2"/>
  <c r="CW485" i="2"/>
  <c r="CV485" i="2"/>
  <c r="CU485" i="2"/>
  <c r="CT485" i="2"/>
  <c r="CS485" i="2"/>
  <c r="CQ485" i="2"/>
  <c r="CP485" i="2"/>
  <c r="CO485" i="2"/>
  <c r="CN485" i="2"/>
  <c r="CM485" i="2"/>
  <c r="CK485" i="2"/>
  <c r="CJ485" i="2"/>
  <c r="CI485" i="2"/>
  <c r="CH485" i="2"/>
  <c r="CG485" i="2"/>
  <c r="CE485" i="2"/>
  <c r="CD485" i="2"/>
  <c r="CC485" i="2"/>
  <c r="CB485" i="2"/>
  <c r="CA485" i="2"/>
  <c r="BY485" i="2"/>
  <c r="BX485" i="2"/>
  <c r="BW485" i="2"/>
  <c r="BV485" i="2"/>
  <c r="BU485" i="2"/>
  <c r="BS485" i="2"/>
  <c r="BR485" i="2"/>
  <c r="BQ485" i="2"/>
  <c r="BP485" i="2"/>
  <c r="BO485" i="2"/>
  <c r="BM485" i="2"/>
  <c r="BL485" i="2"/>
  <c r="BK485" i="2"/>
  <c r="BJ485" i="2"/>
  <c r="BI485" i="2"/>
  <c r="BH485" i="2"/>
  <c r="BG485" i="2"/>
  <c r="BE485" i="2"/>
  <c r="BD485" i="2"/>
  <c r="BC485" i="2"/>
  <c r="BB485" i="2"/>
  <c r="BA485" i="2"/>
  <c r="AZ485" i="2"/>
  <c r="AY485" i="2"/>
  <c r="AW485" i="2"/>
  <c r="AV485" i="2"/>
  <c r="AU485" i="2"/>
  <c r="AT485" i="2"/>
  <c r="AS485" i="2"/>
  <c r="AR485" i="2"/>
  <c r="AQ485" i="2"/>
  <c r="AO485" i="2"/>
  <c r="AN485" i="2"/>
  <c r="AM485" i="2"/>
  <c r="AL485" i="2"/>
  <c r="AK485" i="2"/>
  <c r="AJ485" i="2"/>
  <c r="AI485" i="2"/>
  <c r="AG485" i="2"/>
  <c r="AF485" i="2"/>
  <c r="AE485" i="2"/>
  <c r="AD485" i="2"/>
  <c r="AC485" i="2"/>
  <c r="AB485" i="2"/>
  <c r="AA485" i="2"/>
  <c r="W485" i="2"/>
  <c r="DO484" i="2"/>
  <c r="DN484" i="2"/>
  <c r="DM484" i="2"/>
  <c r="DL484" i="2"/>
  <c r="DK484" i="2"/>
  <c r="DI484" i="2"/>
  <c r="DH484" i="2"/>
  <c r="DG484" i="2"/>
  <c r="DF484" i="2"/>
  <c r="DE484" i="2"/>
  <c r="DC484" i="2"/>
  <c r="DB484" i="2"/>
  <c r="DA484" i="2"/>
  <c r="CZ484" i="2"/>
  <c r="CY484" i="2"/>
  <c r="CW484" i="2"/>
  <c r="CV484" i="2"/>
  <c r="CU484" i="2"/>
  <c r="CT484" i="2"/>
  <c r="CS484" i="2"/>
  <c r="CQ484" i="2"/>
  <c r="CP484" i="2"/>
  <c r="CO484" i="2"/>
  <c r="CN484" i="2"/>
  <c r="CM484" i="2"/>
  <c r="CK484" i="2"/>
  <c r="CJ484" i="2"/>
  <c r="CI484" i="2"/>
  <c r="CH484" i="2"/>
  <c r="CG484" i="2"/>
  <c r="CE484" i="2"/>
  <c r="CD484" i="2"/>
  <c r="CC484" i="2"/>
  <c r="CB484" i="2"/>
  <c r="CA484" i="2"/>
  <c r="BY484" i="2"/>
  <c r="BX484" i="2"/>
  <c r="BW484" i="2"/>
  <c r="BV484" i="2"/>
  <c r="BU484" i="2"/>
  <c r="BS484" i="2"/>
  <c r="BR484" i="2"/>
  <c r="BQ484" i="2"/>
  <c r="BP484" i="2"/>
  <c r="BO484" i="2"/>
  <c r="BM484" i="2"/>
  <c r="BL484" i="2"/>
  <c r="BK484" i="2"/>
  <c r="BJ484" i="2"/>
  <c r="BI484" i="2"/>
  <c r="BH484" i="2"/>
  <c r="BG484" i="2"/>
  <c r="BE484" i="2"/>
  <c r="BD484" i="2"/>
  <c r="BC484" i="2"/>
  <c r="BB484" i="2"/>
  <c r="BA484" i="2"/>
  <c r="AZ484" i="2"/>
  <c r="AY484" i="2"/>
  <c r="AW484" i="2"/>
  <c r="AV484" i="2"/>
  <c r="AU484" i="2"/>
  <c r="AT484" i="2"/>
  <c r="AS484" i="2"/>
  <c r="AR484" i="2"/>
  <c r="AQ484" i="2"/>
  <c r="AO484" i="2"/>
  <c r="AN484" i="2"/>
  <c r="AM484" i="2"/>
  <c r="AL484" i="2"/>
  <c r="AK484" i="2"/>
  <c r="AJ484" i="2"/>
  <c r="AI484" i="2"/>
  <c r="AG484" i="2"/>
  <c r="AF484" i="2"/>
  <c r="AE484" i="2"/>
  <c r="AD484" i="2"/>
  <c r="AC484" i="2"/>
  <c r="AB484" i="2"/>
  <c r="AA484" i="2"/>
  <c r="W484" i="2"/>
  <c r="DO483" i="2"/>
  <c r="DN483" i="2"/>
  <c r="DM483" i="2"/>
  <c r="DL483" i="2"/>
  <c r="DK483" i="2"/>
  <c r="DI483" i="2"/>
  <c r="DH483" i="2"/>
  <c r="DG483" i="2"/>
  <c r="DF483" i="2"/>
  <c r="DE483" i="2"/>
  <c r="DC483" i="2"/>
  <c r="DB483" i="2"/>
  <c r="DA483" i="2"/>
  <c r="CZ483" i="2"/>
  <c r="CY483" i="2"/>
  <c r="CW483" i="2"/>
  <c r="CV483" i="2"/>
  <c r="CU483" i="2"/>
  <c r="CT483" i="2"/>
  <c r="CS483" i="2"/>
  <c r="CQ483" i="2"/>
  <c r="CP483" i="2"/>
  <c r="CO483" i="2"/>
  <c r="CN483" i="2"/>
  <c r="CM483" i="2"/>
  <c r="CK483" i="2"/>
  <c r="CJ483" i="2"/>
  <c r="CI483" i="2"/>
  <c r="CH483" i="2"/>
  <c r="CG483" i="2"/>
  <c r="CE483" i="2"/>
  <c r="CD483" i="2"/>
  <c r="CC483" i="2"/>
  <c r="CB483" i="2"/>
  <c r="CA483" i="2"/>
  <c r="BY483" i="2"/>
  <c r="BX483" i="2"/>
  <c r="BW483" i="2"/>
  <c r="BV483" i="2"/>
  <c r="BU483" i="2"/>
  <c r="BS483" i="2"/>
  <c r="BR483" i="2"/>
  <c r="BQ483" i="2"/>
  <c r="BP483" i="2"/>
  <c r="BO483" i="2"/>
  <c r="BM483" i="2"/>
  <c r="BL483" i="2"/>
  <c r="BK483" i="2"/>
  <c r="BJ483" i="2"/>
  <c r="BI483" i="2"/>
  <c r="BH483" i="2"/>
  <c r="BG483" i="2"/>
  <c r="BE483" i="2"/>
  <c r="BD483" i="2"/>
  <c r="BC483" i="2"/>
  <c r="BB483" i="2"/>
  <c r="BA483" i="2"/>
  <c r="AZ483" i="2"/>
  <c r="AY483" i="2"/>
  <c r="AW483" i="2"/>
  <c r="AV483" i="2"/>
  <c r="AU483" i="2"/>
  <c r="AT483" i="2"/>
  <c r="AS483" i="2"/>
  <c r="AR483" i="2"/>
  <c r="AQ483" i="2"/>
  <c r="AO483" i="2"/>
  <c r="AN483" i="2"/>
  <c r="AM483" i="2"/>
  <c r="AL483" i="2"/>
  <c r="AK483" i="2"/>
  <c r="AJ483" i="2"/>
  <c r="AI483" i="2"/>
  <c r="AG483" i="2"/>
  <c r="AF483" i="2"/>
  <c r="AE483" i="2"/>
  <c r="AD483" i="2"/>
  <c r="AC483" i="2"/>
  <c r="AB483" i="2"/>
  <c r="AA483" i="2"/>
  <c r="W483" i="2"/>
  <c r="DO482" i="2"/>
  <c r="DI482" i="2"/>
  <c r="DC482" i="2"/>
  <c r="CW482" i="2"/>
  <c r="CQ482" i="2"/>
  <c r="CK482" i="2"/>
  <c r="CE482" i="2"/>
  <c r="CD482" i="2"/>
  <c r="CC482" i="2"/>
  <c r="CB482" i="2"/>
  <c r="CA482" i="2"/>
  <c r="BY482" i="2"/>
  <c r="BS482" i="2"/>
  <c r="BM482" i="2"/>
  <c r="BL482" i="2"/>
  <c r="BK482" i="2"/>
  <c r="BJ482" i="2"/>
  <c r="BI482" i="2"/>
  <c r="BH482" i="2"/>
  <c r="BG482" i="2"/>
  <c r="BE482" i="2"/>
  <c r="BD482" i="2"/>
  <c r="BC482" i="2"/>
  <c r="BB482" i="2"/>
  <c r="BA482" i="2"/>
  <c r="AZ482" i="2"/>
  <c r="AY482" i="2"/>
  <c r="AW482" i="2"/>
  <c r="AV482" i="2"/>
  <c r="AU482" i="2"/>
  <c r="AT482" i="2"/>
  <c r="AS482" i="2"/>
  <c r="AR482" i="2"/>
  <c r="AQ482" i="2"/>
  <c r="AO482" i="2"/>
  <c r="AN482" i="2"/>
  <c r="AM482" i="2"/>
  <c r="AL482" i="2"/>
  <c r="AK482" i="2"/>
  <c r="AJ482" i="2"/>
  <c r="AI482" i="2"/>
  <c r="AG482" i="2"/>
  <c r="W482" i="2"/>
  <c r="DO481" i="2"/>
  <c r="DI481" i="2"/>
  <c r="DC481" i="2"/>
  <c r="CW481" i="2"/>
  <c r="CQ481" i="2"/>
  <c r="CK481" i="2"/>
  <c r="CE481" i="2"/>
  <c r="CD481" i="2"/>
  <c r="CC481" i="2"/>
  <c r="CB481" i="2"/>
  <c r="CA481" i="2"/>
  <c r="BY481" i="2"/>
  <c r="BS481" i="2"/>
  <c r="BM481" i="2"/>
  <c r="BL481" i="2"/>
  <c r="BK481" i="2"/>
  <c r="BJ481" i="2"/>
  <c r="BI481" i="2"/>
  <c r="BH481" i="2"/>
  <c r="BG481" i="2"/>
  <c r="BE481" i="2"/>
  <c r="BD481" i="2"/>
  <c r="BC481" i="2"/>
  <c r="BB481" i="2"/>
  <c r="BA481" i="2"/>
  <c r="AZ481" i="2"/>
  <c r="AY481" i="2"/>
  <c r="AW481" i="2"/>
  <c r="AV481" i="2"/>
  <c r="AU481" i="2"/>
  <c r="AT481" i="2"/>
  <c r="AS481" i="2"/>
  <c r="AR481" i="2"/>
  <c r="AQ481" i="2"/>
  <c r="AO481" i="2"/>
  <c r="AN481" i="2"/>
  <c r="AM481" i="2"/>
  <c r="AL481" i="2"/>
  <c r="AK481" i="2"/>
  <c r="AJ481" i="2"/>
  <c r="AI481" i="2"/>
  <c r="AG481" i="2"/>
  <c r="W481" i="2"/>
  <c r="DO480" i="2"/>
  <c r="DN480" i="2"/>
  <c r="DM480" i="2"/>
  <c r="DL480" i="2"/>
  <c r="DK480" i="2"/>
  <c r="DI480" i="2"/>
  <c r="DH480" i="2"/>
  <c r="DG480" i="2"/>
  <c r="DF480" i="2"/>
  <c r="DE480" i="2"/>
  <c r="DC480" i="2"/>
  <c r="DB480" i="2"/>
  <c r="DA480" i="2"/>
  <c r="CZ480" i="2"/>
  <c r="CY480" i="2"/>
  <c r="CW480" i="2"/>
  <c r="CV480" i="2"/>
  <c r="CU480" i="2"/>
  <c r="CT480" i="2"/>
  <c r="CS480" i="2"/>
  <c r="CQ480" i="2"/>
  <c r="CP480" i="2"/>
  <c r="CO480" i="2"/>
  <c r="CN480" i="2"/>
  <c r="CM480" i="2"/>
  <c r="CK480" i="2"/>
  <c r="CJ480" i="2"/>
  <c r="CI480" i="2"/>
  <c r="CH480" i="2"/>
  <c r="CG480" i="2"/>
  <c r="CE480" i="2"/>
  <c r="CD480" i="2"/>
  <c r="CC480" i="2"/>
  <c r="CB480" i="2"/>
  <c r="CA480" i="2"/>
  <c r="BY480" i="2"/>
  <c r="BX480" i="2"/>
  <c r="BW480" i="2"/>
  <c r="BV480" i="2"/>
  <c r="BU480" i="2"/>
  <c r="BS480" i="2"/>
  <c r="BR480" i="2"/>
  <c r="BQ480" i="2"/>
  <c r="BP480" i="2"/>
  <c r="BO480" i="2"/>
  <c r="BM480" i="2"/>
  <c r="BL480" i="2"/>
  <c r="BK480" i="2"/>
  <c r="BJ480" i="2"/>
  <c r="BI480" i="2"/>
  <c r="BH480" i="2"/>
  <c r="BG480" i="2"/>
  <c r="BE480" i="2"/>
  <c r="BD480" i="2"/>
  <c r="BC480" i="2"/>
  <c r="BB480" i="2"/>
  <c r="BA480" i="2"/>
  <c r="AZ480" i="2"/>
  <c r="AY480" i="2"/>
  <c r="AW480" i="2"/>
  <c r="AV480" i="2"/>
  <c r="AU480" i="2"/>
  <c r="AT480" i="2"/>
  <c r="AS480" i="2"/>
  <c r="AR480" i="2"/>
  <c r="AQ480" i="2"/>
  <c r="AO480" i="2"/>
  <c r="AN480" i="2"/>
  <c r="AM480" i="2"/>
  <c r="AL480" i="2"/>
  <c r="AK480" i="2"/>
  <c r="AJ480" i="2"/>
  <c r="AI480" i="2"/>
  <c r="AG480" i="2"/>
  <c r="AF480" i="2"/>
  <c r="AE480" i="2"/>
  <c r="AD480" i="2"/>
  <c r="AC480" i="2"/>
  <c r="AB480" i="2"/>
  <c r="AA480" i="2"/>
  <c r="W480" i="2"/>
  <c r="DO479" i="2"/>
  <c r="DN479" i="2"/>
  <c r="DM479" i="2"/>
  <c r="DL479" i="2"/>
  <c r="DK479" i="2"/>
  <c r="DI479" i="2"/>
  <c r="DH479" i="2"/>
  <c r="DG479" i="2"/>
  <c r="DF479" i="2"/>
  <c r="DE479" i="2"/>
  <c r="DC479" i="2"/>
  <c r="DB479" i="2"/>
  <c r="DA479" i="2"/>
  <c r="CZ479" i="2"/>
  <c r="CY479" i="2"/>
  <c r="CW479" i="2"/>
  <c r="CV479" i="2"/>
  <c r="CU479" i="2"/>
  <c r="CT479" i="2"/>
  <c r="CS479" i="2"/>
  <c r="CQ479" i="2"/>
  <c r="CP479" i="2"/>
  <c r="CO479" i="2"/>
  <c r="CN479" i="2"/>
  <c r="CM479" i="2"/>
  <c r="CK479" i="2"/>
  <c r="CJ479" i="2"/>
  <c r="CI479" i="2"/>
  <c r="CH479" i="2"/>
  <c r="CG479" i="2"/>
  <c r="CE479" i="2"/>
  <c r="CD479" i="2"/>
  <c r="CC479" i="2"/>
  <c r="CB479" i="2"/>
  <c r="CA479" i="2"/>
  <c r="BY479" i="2"/>
  <c r="BX479" i="2"/>
  <c r="BW479" i="2"/>
  <c r="BV479" i="2"/>
  <c r="BU479" i="2"/>
  <c r="BS479" i="2"/>
  <c r="BR479" i="2"/>
  <c r="BQ479" i="2"/>
  <c r="BP479" i="2"/>
  <c r="BO479" i="2"/>
  <c r="BM479" i="2"/>
  <c r="BL479" i="2"/>
  <c r="BK479" i="2"/>
  <c r="BJ479" i="2"/>
  <c r="BI479" i="2"/>
  <c r="BH479" i="2"/>
  <c r="BG479" i="2"/>
  <c r="BE479" i="2"/>
  <c r="BD479" i="2"/>
  <c r="BC479" i="2"/>
  <c r="BB479" i="2"/>
  <c r="BA479" i="2"/>
  <c r="AZ479" i="2"/>
  <c r="AY479" i="2"/>
  <c r="AW479" i="2"/>
  <c r="AV479" i="2"/>
  <c r="AU479" i="2"/>
  <c r="AT479" i="2"/>
  <c r="AS479" i="2"/>
  <c r="AR479" i="2"/>
  <c r="AQ479" i="2"/>
  <c r="AO479" i="2"/>
  <c r="AN479" i="2"/>
  <c r="AM479" i="2"/>
  <c r="AL479" i="2"/>
  <c r="AK479" i="2"/>
  <c r="AJ479" i="2"/>
  <c r="AI479" i="2"/>
  <c r="AG479" i="2"/>
  <c r="AF479" i="2"/>
  <c r="AE479" i="2"/>
  <c r="AD479" i="2"/>
  <c r="AC479" i="2"/>
  <c r="AB479" i="2"/>
  <c r="AA479" i="2"/>
  <c r="W479" i="2"/>
  <c r="DO478" i="2"/>
  <c r="DN478" i="2"/>
  <c r="DM478" i="2"/>
  <c r="DL478" i="2"/>
  <c r="DK478" i="2"/>
  <c r="DI478" i="2"/>
  <c r="DH478" i="2"/>
  <c r="DG478" i="2"/>
  <c r="DF478" i="2"/>
  <c r="DE478" i="2"/>
  <c r="DC478" i="2"/>
  <c r="DB478" i="2"/>
  <c r="DA478" i="2"/>
  <c r="CZ478" i="2"/>
  <c r="CY478" i="2"/>
  <c r="CW478" i="2"/>
  <c r="CV478" i="2"/>
  <c r="CU478" i="2"/>
  <c r="CT478" i="2"/>
  <c r="CS478" i="2"/>
  <c r="CQ478" i="2"/>
  <c r="CP478" i="2"/>
  <c r="CO478" i="2"/>
  <c r="CN478" i="2"/>
  <c r="CM478" i="2"/>
  <c r="CK478" i="2"/>
  <c r="CJ478" i="2"/>
  <c r="CI478" i="2"/>
  <c r="CH478" i="2"/>
  <c r="CG478" i="2"/>
  <c r="CE478" i="2"/>
  <c r="CD478" i="2"/>
  <c r="CC478" i="2"/>
  <c r="CB478" i="2"/>
  <c r="CA478" i="2"/>
  <c r="BY478" i="2"/>
  <c r="BX478" i="2"/>
  <c r="BW478" i="2"/>
  <c r="BV478" i="2"/>
  <c r="BU478" i="2"/>
  <c r="BS478" i="2"/>
  <c r="BR478" i="2"/>
  <c r="BQ478" i="2"/>
  <c r="BP478" i="2"/>
  <c r="BO478" i="2"/>
  <c r="BM478" i="2"/>
  <c r="BL478" i="2"/>
  <c r="BK478" i="2"/>
  <c r="BJ478" i="2"/>
  <c r="BI478" i="2"/>
  <c r="BH478" i="2"/>
  <c r="BG478" i="2"/>
  <c r="BE478" i="2"/>
  <c r="BD478" i="2"/>
  <c r="BC478" i="2"/>
  <c r="BB478" i="2"/>
  <c r="BA478" i="2"/>
  <c r="AZ478" i="2"/>
  <c r="AY478" i="2"/>
  <c r="AW478" i="2"/>
  <c r="AV478" i="2"/>
  <c r="AU478" i="2"/>
  <c r="AT478" i="2"/>
  <c r="AS478" i="2"/>
  <c r="AR478" i="2"/>
  <c r="AQ478" i="2"/>
  <c r="AO478" i="2"/>
  <c r="AN478" i="2"/>
  <c r="AM478" i="2"/>
  <c r="AL478" i="2"/>
  <c r="AK478" i="2"/>
  <c r="AJ478" i="2"/>
  <c r="AI478" i="2"/>
  <c r="AG478" i="2"/>
  <c r="AF478" i="2"/>
  <c r="AE478" i="2"/>
  <c r="AD478" i="2"/>
  <c r="AC478" i="2"/>
  <c r="AB478" i="2"/>
  <c r="AA478" i="2"/>
  <c r="W478" i="2"/>
  <c r="DO477" i="2"/>
  <c r="DN477" i="2"/>
  <c r="DM477" i="2"/>
  <c r="DL477" i="2"/>
  <c r="DK477" i="2"/>
  <c r="DI477" i="2"/>
  <c r="DH477" i="2"/>
  <c r="DG477" i="2"/>
  <c r="DF477" i="2"/>
  <c r="DE477" i="2"/>
  <c r="DC477" i="2"/>
  <c r="DB477" i="2"/>
  <c r="DA477" i="2"/>
  <c r="CZ477" i="2"/>
  <c r="CY477" i="2"/>
  <c r="CW477" i="2"/>
  <c r="CV477" i="2"/>
  <c r="CU477" i="2"/>
  <c r="CT477" i="2"/>
  <c r="CS477" i="2"/>
  <c r="CQ477" i="2"/>
  <c r="CP477" i="2"/>
  <c r="CO477" i="2"/>
  <c r="CN477" i="2"/>
  <c r="CM477" i="2"/>
  <c r="CK477" i="2"/>
  <c r="CJ477" i="2"/>
  <c r="CI477" i="2"/>
  <c r="CH477" i="2"/>
  <c r="CG477" i="2"/>
  <c r="CE477" i="2"/>
  <c r="CD477" i="2"/>
  <c r="CC477" i="2"/>
  <c r="CB477" i="2"/>
  <c r="CA477" i="2"/>
  <c r="BY477" i="2"/>
  <c r="BX477" i="2"/>
  <c r="BW477" i="2"/>
  <c r="BV477" i="2"/>
  <c r="BU477" i="2"/>
  <c r="BS477" i="2"/>
  <c r="BR477" i="2"/>
  <c r="BQ477" i="2"/>
  <c r="BP477" i="2"/>
  <c r="BO477" i="2"/>
  <c r="BM477" i="2"/>
  <c r="BL477" i="2"/>
  <c r="BK477" i="2"/>
  <c r="BJ477" i="2"/>
  <c r="BI477" i="2"/>
  <c r="BH477" i="2"/>
  <c r="BG477" i="2"/>
  <c r="BE477" i="2"/>
  <c r="BD477" i="2"/>
  <c r="BC477" i="2"/>
  <c r="BB477" i="2"/>
  <c r="BA477" i="2"/>
  <c r="AZ477" i="2"/>
  <c r="AY477" i="2"/>
  <c r="AW477" i="2"/>
  <c r="AV477" i="2"/>
  <c r="AU477" i="2"/>
  <c r="AT477" i="2"/>
  <c r="AS477" i="2"/>
  <c r="AR477" i="2"/>
  <c r="AQ477" i="2"/>
  <c r="AO477" i="2"/>
  <c r="AN477" i="2"/>
  <c r="AM477" i="2"/>
  <c r="AL477" i="2"/>
  <c r="AK477" i="2"/>
  <c r="AJ477" i="2"/>
  <c r="AI477" i="2"/>
  <c r="AG477" i="2"/>
  <c r="AF477" i="2"/>
  <c r="AE477" i="2"/>
  <c r="AD477" i="2"/>
  <c r="AC477" i="2"/>
  <c r="AB477" i="2"/>
  <c r="AA477" i="2"/>
  <c r="W477" i="2"/>
  <c r="DO476" i="2"/>
  <c r="DI476" i="2"/>
  <c r="DC476" i="2"/>
  <c r="CW476" i="2"/>
  <c r="CQ476" i="2"/>
  <c r="CK476" i="2"/>
  <c r="CE476" i="2"/>
  <c r="CD476" i="2"/>
  <c r="CC476" i="2"/>
  <c r="CB476" i="2"/>
  <c r="CA476" i="2"/>
  <c r="BY476" i="2"/>
  <c r="BS476" i="2"/>
  <c r="BM476" i="2"/>
  <c r="BL476" i="2"/>
  <c r="BK476" i="2"/>
  <c r="BJ476" i="2"/>
  <c r="BI476" i="2"/>
  <c r="BH476" i="2"/>
  <c r="BG476" i="2"/>
  <c r="BE476" i="2"/>
  <c r="BD476" i="2"/>
  <c r="BC476" i="2"/>
  <c r="BB476" i="2"/>
  <c r="BA476" i="2"/>
  <c r="AZ476" i="2"/>
  <c r="AY476" i="2"/>
  <c r="AW476" i="2"/>
  <c r="AV476" i="2"/>
  <c r="AU476" i="2"/>
  <c r="AT476" i="2"/>
  <c r="AS476" i="2"/>
  <c r="AR476" i="2"/>
  <c r="AQ476" i="2"/>
  <c r="AO476" i="2"/>
  <c r="AN476" i="2"/>
  <c r="AM476" i="2"/>
  <c r="AL476" i="2"/>
  <c r="AK476" i="2"/>
  <c r="AJ476" i="2"/>
  <c r="AI476" i="2"/>
  <c r="AG476" i="2"/>
  <c r="W476" i="2"/>
  <c r="DO475" i="2"/>
  <c r="DI475" i="2"/>
  <c r="DC475" i="2"/>
  <c r="CW475" i="2"/>
  <c r="CQ475" i="2"/>
  <c r="CK475" i="2"/>
  <c r="CE475" i="2"/>
  <c r="CD475" i="2"/>
  <c r="CC475" i="2"/>
  <c r="CB475" i="2"/>
  <c r="CA475" i="2"/>
  <c r="BY475" i="2"/>
  <c r="BS475" i="2"/>
  <c r="BM475" i="2"/>
  <c r="BL475" i="2"/>
  <c r="BK475" i="2"/>
  <c r="BJ475" i="2"/>
  <c r="BI475" i="2"/>
  <c r="BH475" i="2"/>
  <c r="BG475" i="2"/>
  <c r="BE475" i="2"/>
  <c r="BD475" i="2"/>
  <c r="BC475" i="2"/>
  <c r="BB475" i="2"/>
  <c r="BA475" i="2"/>
  <c r="AZ475" i="2"/>
  <c r="AY475" i="2"/>
  <c r="AW475" i="2"/>
  <c r="AV475" i="2"/>
  <c r="AU475" i="2"/>
  <c r="AT475" i="2"/>
  <c r="AS475" i="2"/>
  <c r="AR475" i="2"/>
  <c r="AQ475" i="2"/>
  <c r="AO475" i="2"/>
  <c r="AN475" i="2"/>
  <c r="AM475" i="2"/>
  <c r="AL475" i="2"/>
  <c r="AK475" i="2"/>
  <c r="AJ475" i="2"/>
  <c r="AI475" i="2"/>
  <c r="AG475" i="2"/>
  <c r="W475" i="2"/>
  <c r="DO474" i="2"/>
  <c r="DN474" i="2"/>
  <c r="DM474" i="2"/>
  <c r="DL474" i="2"/>
  <c r="DK474" i="2"/>
  <c r="DI474" i="2"/>
  <c r="DH474" i="2"/>
  <c r="DG474" i="2"/>
  <c r="DF474" i="2"/>
  <c r="DE474" i="2"/>
  <c r="DC474" i="2"/>
  <c r="DB474" i="2"/>
  <c r="DA474" i="2"/>
  <c r="CZ474" i="2"/>
  <c r="CY474" i="2"/>
  <c r="CW474" i="2"/>
  <c r="CV474" i="2"/>
  <c r="CU474" i="2"/>
  <c r="CT474" i="2"/>
  <c r="CS474" i="2"/>
  <c r="CQ474" i="2"/>
  <c r="CP474" i="2"/>
  <c r="CO474" i="2"/>
  <c r="CN474" i="2"/>
  <c r="CM474" i="2"/>
  <c r="CK474" i="2"/>
  <c r="CJ474" i="2"/>
  <c r="CI474" i="2"/>
  <c r="CH474" i="2"/>
  <c r="CG474" i="2"/>
  <c r="CE474" i="2"/>
  <c r="CD474" i="2"/>
  <c r="CC474" i="2"/>
  <c r="CB474" i="2"/>
  <c r="CA474" i="2"/>
  <c r="BY474" i="2"/>
  <c r="BX474" i="2"/>
  <c r="BW474" i="2"/>
  <c r="BV474" i="2"/>
  <c r="BU474" i="2"/>
  <c r="BS474" i="2"/>
  <c r="BR474" i="2"/>
  <c r="BQ474" i="2"/>
  <c r="BP474" i="2"/>
  <c r="BO474" i="2"/>
  <c r="BM474" i="2"/>
  <c r="BL474" i="2"/>
  <c r="BK474" i="2"/>
  <c r="BJ474" i="2"/>
  <c r="BI474" i="2"/>
  <c r="BH474" i="2"/>
  <c r="BG474" i="2"/>
  <c r="BE474" i="2"/>
  <c r="BD474" i="2"/>
  <c r="BC474" i="2"/>
  <c r="BB474" i="2"/>
  <c r="BA474" i="2"/>
  <c r="AZ474" i="2"/>
  <c r="AY474" i="2"/>
  <c r="AW474" i="2"/>
  <c r="AV474" i="2"/>
  <c r="AU474" i="2"/>
  <c r="AT474" i="2"/>
  <c r="AS474" i="2"/>
  <c r="AR474" i="2"/>
  <c r="AQ474" i="2"/>
  <c r="AO474" i="2"/>
  <c r="AN474" i="2"/>
  <c r="AM474" i="2"/>
  <c r="AL474" i="2"/>
  <c r="AK474" i="2"/>
  <c r="AJ474" i="2"/>
  <c r="AI474" i="2"/>
  <c r="AG474" i="2"/>
  <c r="AF474" i="2"/>
  <c r="AE474" i="2"/>
  <c r="AD474" i="2"/>
  <c r="AC474" i="2"/>
  <c r="AB474" i="2"/>
  <c r="AA474" i="2"/>
  <c r="W474" i="2"/>
  <c r="DO473" i="2"/>
  <c r="DN473" i="2"/>
  <c r="DM473" i="2"/>
  <c r="DL473" i="2"/>
  <c r="DK473" i="2"/>
  <c r="DI473" i="2"/>
  <c r="DH473" i="2"/>
  <c r="DG473" i="2"/>
  <c r="DF473" i="2"/>
  <c r="DE473" i="2"/>
  <c r="DC473" i="2"/>
  <c r="DB473" i="2"/>
  <c r="DA473" i="2"/>
  <c r="CZ473" i="2"/>
  <c r="CY473" i="2"/>
  <c r="CW473" i="2"/>
  <c r="CV473" i="2"/>
  <c r="CU473" i="2"/>
  <c r="CT473" i="2"/>
  <c r="CS473" i="2"/>
  <c r="CQ473" i="2"/>
  <c r="CP473" i="2"/>
  <c r="CO473" i="2"/>
  <c r="CN473" i="2"/>
  <c r="CM473" i="2"/>
  <c r="CK473" i="2"/>
  <c r="CJ473" i="2"/>
  <c r="CI473" i="2"/>
  <c r="CH473" i="2"/>
  <c r="CG473" i="2"/>
  <c r="CE473" i="2"/>
  <c r="CD473" i="2"/>
  <c r="CC473" i="2"/>
  <c r="CB473" i="2"/>
  <c r="CA473" i="2"/>
  <c r="BY473" i="2"/>
  <c r="BX473" i="2"/>
  <c r="BW473" i="2"/>
  <c r="BV473" i="2"/>
  <c r="BU473" i="2"/>
  <c r="BS473" i="2"/>
  <c r="BR473" i="2"/>
  <c r="BQ473" i="2"/>
  <c r="BP473" i="2"/>
  <c r="BO473" i="2"/>
  <c r="BM473" i="2"/>
  <c r="BL473" i="2"/>
  <c r="BK473" i="2"/>
  <c r="BJ473" i="2"/>
  <c r="BI473" i="2"/>
  <c r="BH473" i="2"/>
  <c r="BG473" i="2"/>
  <c r="BE473" i="2"/>
  <c r="BD473" i="2"/>
  <c r="BC473" i="2"/>
  <c r="BB473" i="2"/>
  <c r="BA473" i="2"/>
  <c r="AZ473" i="2"/>
  <c r="AY473" i="2"/>
  <c r="AW473" i="2"/>
  <c r="AV473" i="2"/>
  <c r="AU473" i="2"/>
  <c r="AT473" i="2"/>
  <c r="AS473" i="2"/>
  <c r="AR473" i="2"/>
  <c r="AQ473" i="2"/>
  <c r="AO473" i="2"/>
  <c r="AN473" i="2"/>
  <c r="AM473" i="2"/>
  <c r="AL473" i="2"/>
  <c r="AK473" i="2"/>
  <c r="AJ473" i="2"/>
  <c r="AI473" i="2"/>
  <c r="AG473" i="2"/>
  <c r="AF473" i="2"/>
  <c r="AE473" i="2"/>
  <c r="AD473" i="2"/>
  <c r="AC473" i="2"/>
  <c r="AB473" i="2"/>
  <c r="AA473" i="2"/>
  <c r="W473" i="2"/>
  <c r="DO472" i="2"/>
  <c r="DN472" i="2"/>
  <c r="DM472" i="2"/>
  <c r="DL472" i="2"/>
  <c r="DK472" i="2"/>
  <c r="DI472" i="2"/>
  <c r="DH472" i="2"/>
  <c r="DG472" i="2"/>
  <c r="DF472" i="2"/>
  <c r="DE472" i="2"/>
  <c r="DC472" i="2"/>
  <c r="DB472" i="2"/>
  <c r="DA472" i="2"/>
  <c r="CZ472" i="2"/>
  <c r="CY472" i="2"/>
  <c r="CW472" i="2"/>
  <c r="CV472" i="2"/>
  <c r="CU472" i="2"/>
  <c r="CT472" i="2"/>
  <c r="CS472" i="2"/>
  <c r="CQ472" i="2"/>
  <c r="CP472" i="2"/>
  <c r="CO472" i="2"/>
  <c r="CN472" i="2"/>
  <c r="CM472" i="2"/>
  <c r="CK472" i="2"/>
  <c r="CJ472" i="2"/>
  <c r="CI472" i="2"/>
  <c r="CH472" i="2"/>
  <c r="CG472" i="2"/>
  <c r="CE472" i="2"/>
  <c r="CD472" i="2"/>
  <c r="CC472" i="2"/>
  <c r="CB472" i="2"/>
  <c r="CA472" i="2"/>
  <c r="BY472" i="2"/>
  <c r="BX472" i="2"/>
  <c r="BW472" i="2"/>
  <c r="BV472" i="2"/>
  <c r="BU472" i="2"/>
  <c r="BS472" i="2"/>
  <c r="BR472" i="2"/>
  <c r="BQ472" i="2"/>
  <c r="BP472" i="2"/>
  <c r="BO472" i="2"/>
  <c r="BM472" i="2"/>
  <c r="BL472" i="2"/>
  <c r="BK472" i="2"/>
  <c r="BJ472" i="2"/>
  <c r="BI472" i="2"/>
  <c r="BH472" i="2"/>
  <c r="BG472" i="2"/>
  <c r="BE472" i="2"/>
  <c r="BD472" i="2"/>
  <c r="BC472" i="2"/>
  <c r="BB472" i="2"/>
  <c r="BA472" i="2"/>
  <c r="AZ472" i="2"/>
  <c r="AY472" i="2"/>
  <c r="AW472" i="2"/>
  <c r="AV472" i="2"/>
  <c r="AU472" i="2"/>
  <c r="AT472" i="2"/>
  <c r="AS472" i="2"/>
  <c r="AR472" i="2"/>
  <c r="AQ472" i="2"/>
  <c r="AO472" i="2"/>
  <c r="AN472" i="2"/>
  <c r="AM472" i="2"/>
  <c r="AL472" i="2"/>
  <c r="AK472" i="2"/>
  <c r="AJ472" i="2"/>
  <c r="AI472" i="2"/>
  <c r="AG472" i="2"/>
  <c r="AF472" i="2"/>
  <c r="AE472" i="2"/>
  <c r="AD472" i="2"/>
  <c r="AC472" i="2"/>
  <c r="AB472" i="2"/>
  <c r="AA472" i="2"/>
  <c r="W472" i="2"/>
  <c r="DO471" i="2"/>
  <c r="DN471" i="2"/>
  <c r="DM471" i="2"/>
  <c r="DL471" i="2"/>
  <c r="DK471" i="2"/>
  <c r="DI471" i="2"/>
  <c r="DH471" i="2"/>
  <c r="DG471" i="2"/>
  <c r="DF471" i="2"/>
  <c r="DE471" i="2"/>
  <c r="DC471" i="2"/>
  <c r="DB471" i="2"/>
  <c r="DA471" i="2"/>
  <c r="CZ471" i="2"/>
  <c r="CY471" i="2"/>
  <c r="CW471" i="2"/>
  <c r="CV471" i="2"/>
  <c r="CU471" i="2"/>
  <c r="CT471" i="2"/>
  <c r="CS471" i="2"/>
  <c r="CQ471" i="2"/>
  <c r="CP471" i="2"/>
  <c r="CO471" i="2"/>
  <c r="CN471" i="2"/>
  <c r="CM471" i="2"/>
  <c r="CK471" i="2"/>
  <c r="CJ471" i="2"/>
  <c r="CI471" i="2"/>
  <c r="CH471" i="2"/>
  <c r="CG471" i="2"/>
  <c r="CE471" i="2"/>
  <c r="CD471" i="2"/>
  <c r="CC471" i="2"/>
  <c r="CB471" i="2"/>
  <c r="CA471" i="2"/>
  <c r="BY471" i="2"/>
  <c r="BX471" i="2"/>
  <c r="BW471" i="2"/>
  <c r="BV471" i="2"/>
  <c r="BU471" i="2"/>
  <c r="BS471" i="2"/>
  <c r="BR471" i="2"/>
  <c r="BQ471" i="2"/>
  <c r="BP471" i="2"/>
  <c r="BO471" i="2"/>
  <c r="BM471" i="2"/>
  <c r="BL471" i="2"/>
  <c r="BK471" i="2"/>
  <c r="BJ471" i="2"/>
  <c r="BI471" i="2"/>
  <c r="BH471" i="2"/>
  <c r="BG471" i="2"/>
  <c r="BE471" i="2"/>
  <c r="BD471" i="2"/>
  <c r="BC471" i="2"/>
  <c r="BB471" i="2"/>
  <c r="BA471" i="2"/>
  <c r="AZ471" i="2"/>
  <c r="AY471" i="2"/>
  <c r="AW471" i="2"/>
  <c r="AV471" i="2"/>
  <c r="AU471" i="2"/>
  <c r="AT471" i="2"/>
  <c r="AS471" i="2"/>
  <c r="AR471" i="2"/>
  <c r="AQ471" i="2"/>
  <c r="AO471" i="2"/>
  <c r="AN471" i="2"/>
  <c r="AM471" i="2"/>
  <c r="AL471" i="2"/>
  <c r="AK471" i="2"/>
  <c r="AJ471" i="2"/>
  <c r="AI471" i="2"/>
  <c r="AG471" i="2"/>
  <c r="AF471" i="2"/>
  <c r="AE471" i="2"/>
  <c r="AD471" i="2"/>
  <c r="AC471" i="2"/>
  <c r="AB471" i="2"/>
  <c r="AA471" i="2"/>
  <c r="W471" i="2"/>
  <c r="DO470" i="2"/>
  <c r="DI470" i="2"/>
  <c r="DC470" i="2"/>
  <c r="CW470" i="2"/>
  <c r="CQ470" i="2"/>
  <c r="CK470" i="2"/>
  <c r="CE470" i="2"/>
  <c r="CD470" i="2"/>
  <c r="CC470" i="2"/>
  <c r="CB470" i="2"/>
  <c r="CA470" i="2"/>
  <c r="BY470" i="2"/>
  <c r="BS470" i="2"/>
  <c r="BM470" i="2"/>
  <c r="BL470" i="2"/>
  <c r="BK470" i="2"/>
  <c r="BJ470" i="2"/>
  <c r="BI470" i="2"/>
  <c r="BH470" i="2"/>
  <c r="BG470" i="2"/>
  <c r="BE470" i="2"/>
  <c r="BD470" i="2"/>
  <c r="BC470" i="2"/>
  <c r="BB470" i="2"/>
  <c r="BA470" i="2"/>
  <c r="AZ470" i="2"/>
  <c r="AY470" i="2"/>
  <c r="AW470" i="2"/>
  <c r="AV470" i="2"/>
  <c r="AU470" i="2"/>
  <c r="AT470" i="2"/>
  <c r="AS470" i="2"/>
  <c r="AR470" i="2"/>
  <c r="AQ470" i="2"/>
  <c r="AO470" i="2"/>
  <c r="AN470" i="2"/>
  <c r="AM470" i="2"/>
  <c r="AL470" i="2"/>
  <c r="AK470" i="2"/>
  <c r="AJ470" i="2"/>
  <c r="AI470" i="2"/>
  <c r="AG470" i="2"/>
  <c r="W470" i="2"/>
  <c r="DO469" i="2"/>
  <c r="DI469" i="2"/>
  <c r="DC469" i="2"/>
  <c r="CW469" i="2"/>
  <c r="CQ469" i="2"/>
  <c r="CK469" i="2"/>
  <c r="CE469" i="2"/>
  <c r="CD469" i="2"/>
  <c r="CC469" i="2"/>
  <c r="CB469" i="2"/>
  <c r="CA469" i="2"/>
  <c r="BY469" i="2"/>
  <c r="DS22" i="2" s="1"/>
  <c r="BS469" i="2"/>
  <c r="DR22" i="2" s="1"/>
  <c r="DU22" i="2" s="1"/>
  <c r="BM469" i="2"/>
  <c r="BL469" i="2"/>
  <c r="BK469" i="2"/>
  <c r="BJ469" i="2"/>
  <c r="BI469" i="2"/>
  <c r="BH469" i="2"/>
  <c r="BG469" i="2"/>
  <c r="BE469" i="2"/>
  <c r="BD469" i="2"/>
  <c r="BC469" i="2"/>
  <c r="BB469" i="2"/>
  <c r="BA469" i="2"/>
  <c r="AZ469" i="2"/>
  <c r="AY469" i="2"/>
  <c r="AW469" i="2"/>
  <c r="AV469" i="2"/>
  <c r="AU469" i="2"/>
  <c r="AT469" i="2"/>
  <c r="AS469" i="2"/>
  <c r="AR469" i="2"/>
  <c r="AQ469" i="2"/>
  <c r="AO469" i="2"/>
  <c r="AN469" i="2"/>
  <c r="AM469" i="2"/>
  <c r="AL469" i="2"/>
  <c r="AK469" i="2"/>
  <c r="AJ469" i="2"/>
  <c r="AI469" i="2"/>
  <c r="AG469" i="2"/>
  <c r="W469" i="2"/>
  <c r="DO468" i="2"/>
  <c r="DN468" i="2"/>
  <c r="DM468" i="2"/>
  <c r="DL468" i="2"/>
  <c r="DK468" i="2"/>
  <c r="DI468" i="2"/>
  <c r="DH468" i="2"/>
  <c r="DG468" i="2"/>
  <c r="DF468" i="2"/>
  <c r="DE468" i="2"/>
  <c r="DC468" i="2"/>
  <c r="DB468" i="2"/>
  <c r="DA468" i="2"/>
  <c r="CZ468" i="2"/>
  <c r="CY468" i="2"/>
  <c r="CW468" i="2"/>
  <c r="CV468" i="2"/>
  <c r="CU468" i="2"/>
  <c r="CT468" i="2"/>
  <c r="CS468" i="2"/>
  <c r="CQ468" i="2"/>
  <c r="CP468" i="2"/>
  <c r="CO468" i="2"/>
  <c r="CN468" i="2"/>
  <c r="CM468" i="2"/>
  <c r="CK468" i="2"/>
  <c r="CJ468" i="2"/>
  <c r="CI468" i="2"/>
  <c r="CH468" i="2"/>
  <c r="CG468" i="2"/>
  <c r="CE468" i="2"/>
  <c r="CD468" i="2"/>
  <c r="CC468" i="2"/>
  <c r="CB468" i="2"/>
  <c r="CA468" i="2"/>
  <c r="BY468" i="2"/>
  <c r="BX468" i="2"/>
  <c r="BW468" i="2"/>
  <c r="BV468" i="2"/>
  <c r="BU468" i="2"/>
  <c r="BS468" i="2"/>
  <c r="BR468" i="2"/>
  <c r="BQ468" i="2"/>
  <c r="BP468" i="2"/>
  <c r="BO468" i="2"/>
  <c r="BM468" i="2"/>
  <c r="BL468" i="2"/>
  <c r="BK468" i="2"/>
  <c r="BJ468" i="2"/>
  <c r="BI468" i="2"/>
  <c r="BH468" i="2"/>
  <c r="BG468" i="2"/>
  <c r="BE468" i="2"/>
  <c r="BD468" i="2"/>
  <c r="BC468" i="2"/>
  <c r="BB468" i="2"/>
  <c r="BA468" i="2"/>
  <c r="AZ468" i="2"/>
  <c r="AY468" i="2"/>
  <c r="AW468" i="2"/>
  <c r="AV468" i="2"/>
  <c r="AU468" i="2"/>
  <c r="AT468" i="2"/>
  <c r="AS468" i="2"/>
  <c r="AR468" i="2"/>
  <c r="AQ468" i="2"/>
  <c r="AO468" i="2"/>
  <c r="AN468" i="2"/>
  <c r="AM468" i="2"/>
  <c r="AL468" i="2"/>
  <c r="AK468" i="2"/>
  <c r="AJ468" i="2"/>
  <c r="AI468" i="2"/>
  <c r="AG468" i="2"/>
  <c r="AF468" i="2"/>
  <c r="AE468" i="2"/>
  <c r="AD468" i="2"/>
  <c r="AC468" i="2"/>
  <c r="AB468" i="2"/>
  <c r="AA468" i="2"/>
  <c r="W468" i="2"/>
  <c r="DO467" i="2"/>
  <c r="DN467" i="2"/>
  <c r="DM467" i="2"/>
  <c r="DL467" i="2"/>
  <c r="DK467" i="2"/>
  <c r="DI467" i="2"/>
  <c r="DH467" i="2"/>
  <c r="DG467" i="2"/>
  <c r="DF467" i="2"/>
  <c r="DE467" i="2"/>
  <c r="DC467" i="2"/>
  <c r="DB467" i="2"/>
  <c r="DA467" i="2"/>
  <c r="CZ467" i="2"/>
  <c r="CY467" i="2"/>
  <c r="CW467" i="2"/>
  <c r="CV467" i="2"/>
  <c r="CU467" i="2"/>
  <c r="CT467" i="2"/>
  <c r="CS467" i="2"/>
  <c r="CQ467" i="2"/>
  <c r="CP467" i="2"/>
  <c r="CO467" i="2"/>
  <c r="CN467" i="2"/>
  <c r="CM467" i="2"/>
  <c r="CK467" i="2"/>
  <c r="CJ467" i="2"/>
  <c r="CI467" i="2"/>
  <c r="CH467" i="2"/>
  <c r="CG467" i="2"/>
  <c r="CE467" i="2"/>
  <c r="CD467" i="2"/>
  <c r="CC467" i="2"/>
  <c r="CB467" i="2"/>
  <c r="CA467" i="2"/>
  <c r="BY467" i="2"/>
  <c r="BX467" i="2"/>
  <c r="BW467" i="2"/>
  <c r="BV467" i="2"/>
  <c r="BU467" i="2"/>
  <c r="BS467" i="2"/>
  <c r="BR467" i="2"/>
  <c r="BQ467" i="2"/>
  <c r="BP467" i="2"/>
  <c r="BO467" i="2"/>
  <c r="BM467" i="2"/>
  <c r="BL467" i="2"/>
  <c r="BK467" i="2"/>
  <c r="BJ467" i="2"/>
  <c r="BI467" i="2"/>
  <c r="BH467" i="2"/>
  <c r="BG467" i="2"/>
  <c r="BE467" i="2"/>
  <c r="BD467" i="2"/>
  <c r="BC467" i="2"/>
  <c r="BB467" i="2"/>
  <c r="BA467" i="2"/>
  <c r="AZ467" i="2"/>
  <c r="AY467" i="2"/>
  <c r="AW467" i="2"/>
  <c r="AV467" i="2"/>
  <c r="AU467" i="2"/>
  <c r="AT467" i="2"/>
  <c r="AS467" i="2"/>
  <c r="AR467" i="2"/>
  <c r="AQ467" i="2"/>
  <c r="AO467" i="2"/>
  <c r="AN467" i="2"/>
  <c r="AM467" i="2"/>
  <c r="AL467" i="2"/>
  <c r="AK467" i="2"/>
  <c r="AJ467" i="2"/>
  <c r="AI467" i="2"/>
  <c r="AG467" i="2"/>
  <c r="AF467" i="2"/>
  <c r="AE467" i="2"/>
  <c r="AD467" i="2"/>
  <c r="AC467" i="2"/>
  <c r="AB467" i="2"/>
  <c r="AA467" i="2"/>
  <c r="W467" i="2"/>
  <c r="DO466" i="2"/>
  <c r="DN466" i="2"/>
  <c r="DM466" i="2"/>
  <c r="DL466" i="2"/>
  <c r="DK466" i="2"/>
  <c r="DI466" i="2"/>
  <c r="DH466" i="2"/>
  <c r="DG466" i="2"/>
  <c r="DF466" i="2"/>
  <c r="DE466" i="2"/>
  <c r="DC466" i="2"/>
  <c r="DB466" i="2"/>
  <c r="DA466" i="2"/>
  <c r="CZ466" i="2"/>
  <c r="CY466" i="2"/>
  <c r="CW466" i="2"/>
  <c r="CV466" i="2"/>
  <c r="CU466" i="2"/>
  <c r="CT466" i="2"/>
  <c r="CS466" i="2"/>
  <c r="CQ466" i="2"/>
  <c r="CP466" i="2"/>
  <c r="CO466" i="2"/>
  <c r="CN466" i="2"/>
  <c r="CM466" i="2"/>
  <c r="CK466" i="2"/>
  <c r="CJ466" i="2"/>
  <c r="CI466" i="2"/>
  <c r="CH466" i="2"/>
  <c r="CG466" i="2"/>
  <c r="CE466" i="2"/>
  <c r="CD466" i="2"/>
  <c r="CC466" i="2"/>
  <c r="CB466" i="2"/>
  <c r="CA466" i="2"/>
  <c r="BY466" i="2"/>
  <c r="BX466" i="2"/>
  <c r="BW466" i="2"/>
  <c r="BV466" i="2"/>
  <c r="BU466" i="2"/>
  <c r="BS466" i="2"/>
  <c r="BR466" i="2"/>
  <c r="BQ466" i="2"/>
  <c r="BP466" i="2"/>
  <c r="BO466" i="2"/>
  <c r="BM466" i="2"/>
  <c r="BL466" i="2"/>
  <c r="BK466" i="2"/>
  <c r="BJ466" i="2"/>
  <c r="BI466" i="2"/>
  <c r="BH466" i="2"/>
  <c r="BG466" i="2"/>
  <c r="BE466" i="2"/>
  <c r="BD466" i="2"/>
  <c r="BC466" i="2"/>
  <c r="BB466" i="2"/>
  <c r="BA466" i="2"/>
  <c r="AZ466" i="2"/>
  <c r="AY466" i="2"/>
  <c r="AW466" i="2"/>
  <c r="AV466" i="2"/>
  <c r="AU466" i="2"/>
  <c r="AT466" i="2"/>
  <c r="AS466" i="2"/>
  <c r="AR466" i="2"/>
  <c r="AQ466" i="2"/>
  <c r="AO466" i="2"/>
  <c r="AN466" i="2"/>
  <c r="AM466" i="2"/>
  <c r="AL466" i="2"/>
  <c r="AK466" i="2"/>
  <c r="AJ466" i="2"/>
  <c r="AI466" i="2"/>
  <c r="AG466" i="2"/>
  <c r="AF466" i="2"/>
  <c r="AE466" i="2"/>
  <c r="AD466" i="2"/>
  <c r="AC466" i="2"/>
  <c r="AB466" i="2"/>
  <c r="AA466" i="2"/>
  <c r="W466" i="2"/>
  <c r="DO465" i="2"/>
  <c r="DN465" i="2"/>
  <c r="DM465" i="2"/>
  <c r="DL465" i="2"/>
  <c r="DK465" i="2"/>
  <c r="DI465" i="2"/>
  <c r="DH465" i="2"/>
  <c r="DG465" i="2"/>
  <c r="DF465" i="2"/>
  <c r="DE465" i="2"/>
  <c r="DC465" i="2"/>
  <c r="DB465" i="2"/>
  <c r="DA465" i="2"/>
  <c r="CZ465" i="2"/>
  <c r="CY465" i="2"/>
  <c r="CW465" i="2"/>
  <c r="CV465" i="2"/>
  <c r="CU465" i="2"/>
  <c r="CT465" i="2"/>
  <c r="CS465" i="2"/>
  <c r="CQ465" i="2"/>
  <c r="CP465" i="2"/>
  <c r="CO465" i="2"/>
  <c r="CN465" i="2"/>
  <c r="CM465" i="2"/>
  <c r="CK465" i="2"/>
  <c r="CJ465" i="2"/>
  <c r="CI465" i="2"/>
  <c r="CH465" i="2"/>
  <c r="CG465" i="2"/>
  <c r="CE465" i="2"/>
  <c r="CD465" i="2"/>
  <c r="CC465" i="2"/>
  <c r="CB465" i="2"/>
  <c r="CA465" i="2"/>
  <c r="BY465" i="2"/>
  <c r="BX465" i="2"/>
  <c r="BW465" i="2"/>
  <c r="BV465" i="2"/>
  <c r="BU465" i="2"/>
  <c r="BS465" i="2"/>
  <c r="BR465" i="2"/>
  <c r="BQ465" i="2"/>
  <c r="BP465" i="2"/>
  <c r="BO465" i="2"/>
  <c r="BM465" i="2"/>
  <c r="BL465" i="2"/>
  <c r="BK465" i="2"/>
  <c r="BJ465" i="2"/>
  <c r="BI465" i="2"/>
  <c r="BH465" i="2"/>
  <c r="BG465" i="2"/>
  <c r="BE465" i="2"/>
  <c r="BD465" i="2"/>
  <c r="BC465" i="2"/>
  <c r="BB465" i="2"/>
  <c r="BA465" i="2"/>
  <c r="AZ465" i="2"/>
  <c r="AY465" i="2"/>
  <c r="AW465" i="2"/>
  <c r="AV465" i="2"/>
  <c r="AU465" i="2"/>
  <c r="AT465" i="2"/>
  <c r="AS465" i="2"/>
  <c r="AR465" i="2"/>
  <c r="AQ465" i="2"/>
  <c r="AO465" i="2"/>
  <c r="AN465" i="2"/>
  <c r="AM465" i="2"/>
  <c r="AL465" i="2"/>
  <c r="AK465" i="2"/>
  <c r="AJ465" i="2"/>
  <c r="AI465" i="2"/>
  <c r="AG465" i="2"/>
  <c r="AF465" i="2"/>
  <c r="AE465" i="2"/>
  <c r="AD465" i="2"/>
  <c r="AC465" i="2"/>
  <c r="AB465" i="2"/>
  <c r="AA465" i="2"/>
  <c r="W465" i="2"/>
  <c r="DO464" i="2"/>
  <c r="DI464" i="2"/>
  <c r="DC464" i="2"/>
  <c r="CW464" i="2"/>
  <c r="CQ464" i="2"/>
  <c r="CK464" i="2"/>
  <c r="CE464" i="2"/>
  <c r="CD464" i="2"/>
  <c r="CC464" i="2"/>
  <c r="CB464" i="2"/>
  <c r="CA464" i="2"/>
  <c r="BY464" i="2"/>
  <c r="BS464" i="2"/>
  <c r="BM464" i="2"/>
  <c r="BL464" i="2"/>
  <c r="BK464" i="2"/>
  <c r="BJ464" i="2"/>
  <c r="BI464" i="2"/>
  <c r="BH464" i="2"/>
  <c r="BG464" i="2"/>
  <c r="BE464" i="2"/>
  <c r="BD464" i="2"/>
  <c r="BC464" i="2"/>
  <c r="BB464" i="2"/>
  <c r="BA464" i="2"/>
  <c r="AZ464" i="2"/>
  <c r="AY464" i="2"/>
  <c r="AW464" i="2"/>
  <c r="AV464" i="2"/>
  <c r="AU464" i="2"/>
  <c r="AT464" i="2"/>
  <c r="AS464" i="2"/>
  <c r="AR464" i="2"/>
  <c r="AQ464" i="2"/>
  <c r="AO464" i="2"/>
  <c r="AN464" i="2"/>
  <c r="AM464" i="2"/>
  <c r="AL464" i="2"/>
  <c r="AK464" i="2"/>
  <c r="AJ464" i="2"/>
  <c r="AI464" i="2"/>
  <c r="AG464" i="2"/>
  <c r="W464" i="2"/>
  <c r="DO463" i="2"/>
  <c r="DI463" i="2"/>
  <c r="DC463" i="2"/>
  <c r="CW463" i="2"/>
  <c r="CQ463" i="2"/>
  <c r="CK463" i="2"/>
  <c r="CE463" i="2"/>
  <c r="CD463" i="2"/>
  <c r="CC463" i="2"/>
  <c r="CB463" i="2"/>
  <c r="CA463" i="2"/>
  <c r="BY463" i="2"/>
  <c r="BS463" i="2"/>
  <c r="BM463" i="2"/>
  <c r="BL463" i="2"/>
  <c r="BK463" i="2"/>
  <c r="BJ463" i="2"/>
  <c r="BI463" i="2"/>
  <c r="BH463" i="2"/>
  <c r="BG463" i="2"/>
  <c r="BE463" i="2"/>
  <c r="BD463" i="2"/>
  <c r="BC463" i="2"/>
  <c r="BB463" i="2"/>
  <c r="BA463" i="2"/>
  <c r="AZ463" i="2"/>
  <c r="AY463" i="2"/>
  <c r="AW463" i="2"/>
  <c r="AV463" i="2"/>
  <c r="AU463" i="2"/>
  <c r="AT463" i="2"/>
  <c r="AS463" i="2"/>
  <c r="AR463" i="2"/>
  <c r="AQ463" i="2"/>
  <c r="AO463" i="2"/>
  <c r="AN463" i="2"/>
  <c r="AM463" i="2"/>
  <c r="AL463" i="2"/>
  <c r="AK463" i="2"/>
  <c r="AJ463" i="2"/>
  <c r="AI463" i="2"/>
  <c r="AG463" i="2"/>
  <c r="W463" i="2"/>
  <c r="DO462" i="2"/>
  <c r="DN462" i="2"/>
  <c r="DM462" i="2"/>
  <c r="DL462" i="2"/>
  <c r="DK462" i="2"/>
  <c r="DI462" i="2"/>
  <c r="DH462" i="2"/>
  <c r="DG462" i="2"/>
  <c r="DF462" i="2"/>
  <c r="DE462" i="2"/>
  <c r="DC462" i="2"/>
  <c r="DB462" i="2"/>
  <c r="DA462" i="2"/>
  <c r="CZ462" i="2"/>
  <c r="CY462" i="2"/>
  <c r="CW462" i="2"/>
  <c r="CV462" i="2"/>
  <c r="CU462" i="2"/>
  <c r="CT462" i="2"/>
  <c r="CS462" i="2"/>
  <c r="CQ462" i="2"/>
  <c r="CP462" i="2"/>
  <c r="CO462" i="2"/>
  <c r="CN462" i="2"/>
  <c r="CM462" i="2"/>
  <c r="CK462" i="2"/>
  <c r="CJ462" i="2"/>
  <c r="CI462" i="2"/>
  <c r="CH462" i="2"/>
  <c r="CG462" i="2"/>
  <c r="CE462" i="2"/>
  <c r="CD462" i="2"/>
  <c r="CC462" i="2"/>
  <c r="CB462" i="2"/>
  <c r="CA462" i="2"/>
  <c r="BY462" i="2"/>
  <c r="BX462" i="2"/>
  <c r="BW462" i="2"/>
  <c r="BV462" i="2"/>
  <c r="BU462" i="2"/>
  <c r="BS462" i="2"/>
  <c r="BR462" i="2"/>
  <c r="BQ462" i="2"/>
  <c r="BP462" i="2"/>
  <c r="BO462" i="2"/>
  <c r="BM462" i="2"/>
  <c r="BL462" i="2"/>
  <c r="BK462" i="2"/>
  <c r="BJ462" i="2"/>
  <c r="BI462" i="2"/>
  <c r="BH462" i="2"/>
  <c r="BG462" i="2"/>
  <c r="BE462" i="2"/>
  <c r="BD462" i="2"/>
  <c r="BC462" i="2"/>
  <c r="BB462" i="2"/>
  <c r="BA462" i="2"/>
  <c r="AZ462" i="2"/>
  <c r="AY462" i="2"/>
  <c r="AW462" i="2"/>
  <c r="AV462" i="2"/>
  <c r="AU462" i="2"/>
  <c r="AT462" i="2"/>
  <c r="AS462" i="2"/>
  <c r="AR462" i="2"/>
  <c r="AQ462" i="2"/>
  <c r="AO462" i="2"/>
  <c r="AN462" i="2"/>
  <c r="AM462" i="2"/>
  <c r="AL462" i="2"/>
  <c r="AK462" i="2"/>
  <c r="AJ462" i="2"/>
  <c r="AI462" i="2"/>
  <c r="AG462" i="2"/>
  <c r="AF462" i="2"/>
  <c r="AE462" i="2"/>
  <c r="AD462" i="2"/>
  <c r="AC462" i="2"/>
  <c r="AB462" i="2"/>
  <c r="AA462" i="2"/>
  <c r="W462" i="2"/>
  <c r="DO461" i="2"/>
  <c r="DN461" i="2"/>
  <c r="DM461" i="2"/>
  <c r="DL461" i="2"/>
  <c r="DK461" i="2"/>
  <c r="DI461" i="2"/>
  <c r="DH461" i="2"/>
  <c r="DG461" i="2"/>
  <c r="DF461" i="2"/>
  <c r="DE461" i="2"/>
  <c r="DC461" i="2"/>
  <c r="DB461" i="2"/>
  <c r="DA461" i="2"/>
  <c r="CZ461" i="2"/>
  <c r="CY461" i="2"/>
  <c r="CW461" i="2"/>
  <c r="CV461" i="2"/>
  <c r="CU461" i="2"/>
  <c r="CT461" i="2"/>
  <c r="CS461" i="2"/>
  <c r="CQ461" i="2"/>
  <c r="CP461" i="2"/>
  <c r="CO461" i="2"/>
  <c r="CN461" i="2"/>
  <c r="CM461" i="2"/>
  <c r="CK461" i="2"/>
  <c r="CJ461" i="2"/>
  <c r="CI461" i="2"/>
  <c r="CH461" i="2"/>
  <c r="CG461" i="2"/>
  <c r="CE461" i="2"/>
  <c r="CD461" i="2"/>
  <c r="CC461" i="2"/>
  <c r="CB461" i="2"/>
  <c r="CA461" i="2"/>
  <c r="BY461" i="2"/>
  <c r="BX461" i="2"/>
  <c r="BW461" i="2"/>
  <c r="BV461" i="2"/>
  <c r="BU461" i="2"/>
  <c r="BS461" i="2"/>
  <c r="BR461" i="2"/>
  <c r="BQ461" i="2"/>
  <c r="BP461" i="2"/>
  <c r="BO461" i="2"/>
  <c r="BM461" i="2"/>
  <c r="BL461" i="2"/>
  <c r="BK461" i="2"/>
  <c r="BJ461" i="2"/>
  <c r="BI461" i="2"/>
  <c r="BH461" i="2"/>
  <c r="BG461" i="2"/>
  <c r="BE461" i="2"/>
  <c r="BD461" i="2"/>
  <c r="BC461" i="2"/>
  <c r="BB461" i="2"/>
  <c r="BA461" i="2"/>
  <c r="AZ461" i="2"/>
  <c r="AY461" i="2"/>
  <c r="AW461" i="2"/>
  <c r="AV461" i="2"/>
  <c r="AU461" i="2"/>
  <c r="AT461" i="2"/>
  <c r="AS461" i="2"/>
  <c r="AR461" i="2"/>
  <c r="AQ461" i="2"/>
  <c r="AO461" i="2"/>
  <c r="AN461" i="2"/>
  <c r="AM461" i="2"/>
  <c r="AL461" i="2"/>
  <c r="AK461" i="2"/>
  <c r="AJ461" i="2"/>
  <c r="AI461" i="2"/>
  <c r="AG461" i="2"/>
  <c r="AF461" i="2"/>
  <c r="AE461" i="2"/>
  <c r="AD461" i="2"/>
  <c r="AC461" i="2"/>
  <c r="AB461" i="2"/>
  <c r="AA461" i="2"/>
  <c r="W461" i="2"/>
  <c r="DO460" i="2"/>
  <c r="DN460" i="2"/>
  <c r="DM460" i="2"/>
  <c r="DL460" i="2"/>
  <c r="DK460" i="2"/>
  <c r="DI460" i="2"/>
  <c r="DH460" i="2"/>
  <c r="DG460" i="2"/>
  <c r="DF460" i="2"/>
  <c r="DE460" i="2"/>
  <c r="DC460" i="2"/>
  <c r="DB460" i="2"/>
  <c r="DA460" i="2"/>
  <c r="CZ460" i="2"/>
  <c r="CY460" i="2"/>
  <c r="CW460" i="2"/>
  <c r="CV460" i="2"/>
  <c r="CU460" i="2"/>
  <c r="CT460" i="2"/>
  <c r="CS460" i="2"/>
  <c r="CQ460" i="2"/>
  <c r="CP460" i="2"/>
  <c r="CO460" i="2"/>
  <c r="CN460" i="2"/>
  <c r="CM460" i="2"/>
  <c r="CK460" i="2"/>
  <c r="CJ460" i="2"/>
  <c r="CI460" i="2"/>
  <c r="CH460" i="2"/>
  <c r="CG460" i="2"/>
  <c r="CE460" i="2"/>
  <c r="CD460" i="2"/>
  <c r="CC460" i="2"/>
  <c r="CB460" i="2"/>
  <c r="CA460" i="2"/>
  <c r="BY460" i="2"/>
  <c r="BX460" i="2"/>
  <c r="BW460" i="2"/>
  <c r="BV460" i="2"/>
  <c r="BU460" i="2"/>
  <c r="BS460" i="2"/>
  <c r="BR460" i="2"/>
  <c r="BQ460" i="2"/>
  <c r="BP460" i="2"/>
  <c r="BO460" i="2"/>
  <c r="BM460" i="2"/>
  <c r="BL460" i="2"/>
  <c r="BK460" i="2"/>
  <c r="BJ460" i="2"/>
  <c r="BI460" i="2"/>
  <c r="BH460" i="2"/>
  <c r="BG460" i="2"/>
  <c r="BE460" i="2"/>
  <c r="BD460" i="2"/>
  <c r="BC460" i="2"/>
  <c r="BB460" i="2"/>
  <c r="BA460" i="2"/>
  <c r="AZ460" i="2"/>
  <c r="AY460" i="2"/>
  <c r="AW460" i="2"/>
  <c r="AV460" i="2"/>
  <c r="AU460" i="2"/>
  <c r="AT460" i="2"/>
  <c r="AS460" i="2"/>
  <c r="AR460" i="2"/>
  <c r="AQ460" i="2"/>
  <c r="AO460" i="2"/>
  <c r="AN460" i="2"/>
  <c r="AM460" i="2"/>
  <c r="AL460" i="2"/>
  <c r="AK460" i="2"/>
  <c r="AJ460" i="2"/>
  <c r="AI460" i="2"/>
  <c r="AG460" i="2"/>
  <c r="AF460" i="2"/>
  <c r="AE460" i="2"/>
  <c r="AD460" i="2"/>
  <c r="AC460" i="2"/>
  <c r="AB460" i="2"/>
  <c r="AA460" i="2"/>
  <c r="W460" i="2"/>
  <c r="DO459" i="2"/>
  <c r="DN459" i="2"/>
  <c r="DM459" i="2"/>
  <c r="DL459" i="2"/>
  <c r="DK459" i="2"/>
  <c r="DI459" i="2"/>
  <c r="DH459" i="2"/>
  <c r="DG459" i="2"/>
  <c r="DF459" i="2"/>
  <c r="DE459" i="2"/>
  <c r="DC459" i="2"/>
  <c r="DB459" i="2"/>
  <c r="DA459" i="2"/>
  <c r="CZ459" i="2"/>
  <c r="CY459" i="2"/>
  <c r="CW459" i="2"/>
  <c r="CV459" i="2"/>
  <c r="CU459" i="2"/>
  <c r="CT459" i="2"/>
  <c r="CS459" i="2"/>
  <c r="CQ459" i="2"/>
  <c r="CP459" i="2"/>
  <c r="CO459" i="2"/>
  <c r="CN459" i="2"/>
  <c r="CM459" i="2"/>
  <c r="CK459" i="2"/>
  <c r="CJ459" i="2"/>
  <c r="CI459" i="2"/>
  <c r="CH459" i="2"/>
  <c r="CG459" i="2"/>
  <c r="CE459" i="2"/>
  <c r="CD459" i="2"/>
  <c r="CC459" i="2"/>
  <c r="CB459" i="2"/>
  <c r="CA459" i="2"/>
  <c r="BY459" i="2"/>
  <c r="BX459" i="2"/>
  <c r="BW459" i="2"/>
  <c r="BV459" i="2"/>
  <c r="BU459" i="2"/>
  <c r="BS459" i="2"/>
  <c r="BR459" i="2"/>
  <c r="BQ459" i="2"/>
  <c r="BP459" i="2"/>
  <c r="BO459" i="2"/>
  <c r="BM459" i="2"/>
  <c r="BL459" i="2"/>
  <c r="BK459" i="2"/>
  <c r="BJ459" i="2"/>
  <c r="BI459" i="2"/>
  <c r="BH459" i="2"/>
  <c r="BG459" i="2"/>
  <c r="BE459" i="2"/>
  <c r="BD459" i="2"/>
  <c r="BC459" i="2"/>
  <c r="BB459" i="2"/>
  <c r="BA459" i="2"/>
  <c r="AZ459" i="2"/>
  <c r="AY459" i="2"/>
  <c r="AW459" i="2"/>
  <c r="AV459" i="2"/>
  <c r="AU459" i="2"/>
  <c r="AT459" i="2"/>
  <c r="AS459" i="2"/>
  <c r="AR459" i="2"/>
  <c r="AQ459" i="2"/>
  <c r="AO459" i="2"/>
  <c r="AN459" i="2"/>
  <c r="AM459" i="2"/>
  <c r="AL459" i="2"/>
  <c r="AK459" i="2"/>
  <c r="AJ459" i="2"/>
  <c r="AI459" i="2"/>
  <c r="AG459" i="2"/>
  <c r="AF459" i="2"/>
  <c r="AE459" i="2"/>
  <c r="AD459" i="2"/>
  <c r="AC459" i="2"/>
  <c r="AB459" i="2"/>
  <c r="AA459" i="2"/>
  <c r="W459" i="2"/>
  <c r="DO458" i="2"/>
  <c r="DI458" i="2"/>
  <c r="DC458" i="2"/>
  <c r="CW458" i="2"/>
  <c r="CQ458" i="2"/>
  <c r="CK458" i="2"/>
  <c r="CE458" i="2"/>
  <c r="CD458" i="2"/>
  <c r="CC458" i="2"/>
  <c r="CB458" i="2"/>
  <c r="CA458" i="2"/>
  <c r="BY458" i="2"/>
  <c r="BS458" i="2"/>
  <c r="BM458" i="2"/>
  <c r="BL458" i="2"/>
  <c r="BK458" i="2"/>
  <c r="BJ458" i="2"/>
  <c r="BI458" i="2"/>
  <c r="BH458" i="2"/>
  <c r="BG458" i="2"/>
  <c r="BE458" i="2"/>
  <c r="BD458" i="2"/>
  <c r="BC458" i="2"/>
  <c r="BB458" i="2"/>
  <c r="BA458" i="2"/>
  <c r="AZ458" i="2"/>
  <c r="AY458" i="2"/>
  <c r="AW458" i="2"/>
  <c r="AV458" i="2"/>
  <c r="AU458" i="2"/>
  <c r="AT458" i="2"/>
  <c r="AS458" i="2"/>
  <c r="AR458" i="2"/>
  <c r="AQ458" i="2"/>
  <c r="AO458" i="2"/>
  <c r="AN458" i="2"/>
  <c r="AM458" i="2"/>
  <c r="AL458" i="2"/>
  <c r="AK458" i="2"/>
  <c r="AJ458" i="2"/>
  <c r="AI458" i="2"/>
  <c r="AG458" i="2"/>
  <c r="W458" i="2"/>
  <c r="DO457" i="2"/>
  <c r="DI457" i="2"/>
  <c r="DC457" i="2"/>
  <c r="CW457" i="2"/>
  <c r="CQ457" i="2"/>
  <c r="CK457" i="2"/>
  <c r="CE457" i="2"/>
  <c r="CD457" i="2"/>
  <c r="CC457" i="2"/>
  <c r="CB457" i="2"/>
  <c r="CA457" i="2"/>
  <c r="BY457" i="2"/>
  <c r="BS457" i="2"/>
  <c r="BM457" i="2"/>
  <c r="BL457" i="2"/>
  <c r="BK457" i="2"/>
  <c r="BJ457" i="2"/>
  <c r="BI457" i="2"/>
  <c r="BH457" i="2"/>
  <c r="BG457" i="2"/>
  <c r="BE457" i="2"/>
  <c r="BD457" i="2"/>
  <c r="BC457" i="2"/>
  <c r="BB457" i="2"/>
  <c r="BA457" i="2"/>
  <c r="AZ457" i="2"/>
  <c r="AY457" i="2"/>
  <c r="AW457" i="2"/>
  <c r="AV457" i="2"/>
  <c r="AU457" i="2"/>
  <c r="AT457" i="2"/>
  <c r="AS457" i="2"/>
  <c r="AR457" i="2"/>
  <c r="AQ457" i="2"/>
  <c r="AO457" i="2"/>
  <c r="AN457" i="2"/>
  <c r="AM457" i="2"/>
  <c r="AL457" i="2"/>
  <c r="AK457" i="2"/>
  <c r="AJ457" i="2"/>
  <c r="AI457" i="2"/>
  <c r="AG457" i="2"/>
  <c r="W457" i="2"/>
  <c r="DO456" i="2"/>
  <c r="DN456" i="2"/>
  <c r="DM456" i="2"/>
  <c r="DL456" i="2"/>
  <c r="DK456" i="2"/>
  <c r="DI456" i="2"/>
  <c r="DH456" i="2"/>
  <c r="DG456" i="2"/>
  <c r="DF456" i="2"/>
  <c r="DE456" i="2"/>
  <c r="DC456" i="2"/>
  <c r="DB456" i="2"/>
  <c r="DA456" i="2"/>
  <c r="CZ456" i="2"/>
  <c r="CY456" i="2"/>
  <c r="CW456" i="2"/>
  <c r="CV456" i="2"/>
  <c r="CU456" i="2"/>
  <c r="CT456" i="2"/>
  <c r="CS456" i="2"/>
  <c r="CQ456" i="2"/>
  <c r="CP456" i="2"/>
  <c r="CO456" i="2"/>
  <c r="CN456" i="2"/>
  <c r="CM456" i="2"/>
  <c r="CK456" i="2"/>
  <c r="CJ456" i="2"/>
  <c r="CI456" i="2"/>
  <c r="CH456" i="2"/>
  <c r="CG456" i="2"/>
  <c r="CE456" i="2"/>
  <c r="CD456" i="2"/>
  <c r="CC456" i="2"/>
  <c r="CB456" i="2"/>
  <c r="CA456" i="2"/>
  <c r="BY456" i="2"/>
  <c r="BX456" i="2"/>
  <c r="BW456" i="2"/>
  <c r="BV456" i="2"/>
  <c r="BU456" i="2"/>
  <c r="BS456" i="2"/>
  <c r="BR456" i="2"/>
  <c r="BQ456" i="2"/>
  <c r="BP456" i="2"/>
  <c r="BO456" i="2"/>
  <c r="BM456" i="2"/>
  <c r="BL456" i="2"/>
  <c r="BK456" i="2"/>
  <c r="BJ456" i="2"/>
  <c r="BI456" i="2"/>
  <c r="BH456" i="2"/>
  <c r="BG456" i="2"/>
  <c r="BE456" i="2"/>
  <c r="BD456" i="2"/>
  <c r="BC456" i="2"/>
  <c r="BB456" i="2"/>
  <c r="BA456" i="2"/>
  <c r="AZ456" i="2"/>
  <c r="AY456" i="2"/>
  <c r="AW456" i="2"/>
  <c r="AV456" i="2"/>
  <c r="AU456" i="2"/>
  <c r="AT456" i="2"/>
  <c r="AS456" i="2"/>
  <c r="AR456" i="2"/>
  <c r="AQ456" i="2"/>
  <c r="AO456" i="2"/>
  <c r="AN456" i="2"/>
  <c r="AM456" i="2"/>
  <c r="AL456" i="2"/>
  <c r="AK456" i="2"/>
  <c r="AJ456" i="2"/>
  <c r="AI456" i="2"/>
  <c r="AG456" i="2"/>
  <c r="AF456" i="2"/>
  <c r="AE456" i="2"/>
  <c r="AD456" i="2"/>
  <c r="AC456" i="2"/>
  <c r="AB456" i="2"/>
  <c r="AA456" i="2"/>
  <c r="W456" i="2"/>
  <c r="DO455" i="2"/>
  <c r="DN455" i="2"/>
  <c r="DM455" i="2"/>
  <c r="DL455" i="2"/>
  <c r="DK455" i="2"/>
  <c r="DI455" i="2"/>
  <c r="DH455" i="2"/>
  <c r="DG455" i="2"/>
  <c r="DF455" i="2"/>
  <c r="DE455" i="2"/>
  <c r="DC455" i="2"/>
  <c r="DB455" i="2"/>
  <c r="DA455" i="2"/>
  <c r="CZ455" i="2"/>
  <c r="CY455" i="2"/>
  <c r="CW455" i="2"/>
  <c r="CV455" i="2"/>
  <c r="CU455" i="2"/>
  <c r="CT455" i="2"/>
  <c r="CS455" i="2"/>
  <c r="CQ455" i="2"/>
  <c r="CP455" i="2"/>
  <c r="CO455" i="2"/>
  <c r="CN455" i="2"/>
  <c r="CM455" i="2"/>
  <c r="CK455" i="2"/>
  <c r="CJ455" i="2"/>
  <c r="CI455" i="2"/>
  <c r="CH455" i="2"/>
  <c r="CG455" i="2"/>
  <c r="CE455" i="2"/>
  <c r="CD455" i="2"/>
  <c r="CC455" i="2"/>
  <c r="CB455" i="2"/>
  <c r="CA455" i="2"/>
  <c r="BY455" i="2"/>
  <c r="BX455" i="2"/>
  <c r="BW455" i="2"/>
  <c r="BV455" i="2"/>
  <c r="BU455" i="2"/>
  <c r="BS455" i="2"/>
  <c r="BR455" i="2"/>
  <c r="BQ455" i="2"/>
  <c r="BP455" i="2"/>
  <c r="BO455" i="2"/>
  <c r="BM455" i="2"/>
  <c r="BL455" i="2"/>
  <c r="BK455" i="2"/>
  <c r="BJ455" i="2"/>
  <c r="BI455" i="2"/>
  <c r="BH455" i="2"/>
  <c r="BG455" i="2"/>
  <c r="BE455" i="2"/>
  <c r="BD455" i="2"/>
  <c r="BC455" i="2"/>
  <c r="BB455" i="2"/>
  <c r="BA455" i="2"/>
  <c r="AZ455" i="2"/>
  <c r="AY455" i="2"/>
  <c r="AW455" i="2"/>
  <c r="AV455" i="2"/>
  <c r="AU455" i="2"/>
  <c r="AT455" i="2"/>
  <c r="AS455" i="2"/>
  <c r="AR455" i="2"/>
  <c r="AQ455" i="2"/>
  <c r="AO455" i="2"/>
  <c r="AN455" i="2"/>
  <c r="AM455" i="2"/>
  <c r="AL455" i="2"/>
  <c r="AK455" i="2"/>
  <c r="AJ455" i="2"/>
  <c r="AI455" i="2"/>
  <c r="AG455" i="2"/>
  <c r="AF455" i="2"/>
  <c r="AE455" i="2"/>
  <c r="AD455" i="2"/>
  <c r="AC455" i="2"/>
  <c r="AB455" i="2"/>
  <c r="AA455" i="2"/>
  <c r="W455" i="2"/>
  <c r="DO454" i="2"/>
  <c r="DN454" i="2"/>
  <c r="DM454" i="2"/>
  <c r="DL454" i="2"/>
  <c r="DK454" i="2"/>
  <c r="DI454" i="2"/>
  <c r="DH454" i="2"/>
  <c r="DG454" i="2"/>
  <c r="DF454" i="2"/>
  <c r="DE454" i="2"/>
  <c r="DC454" i="2"/>
  <c r="DB454" i="2"/>
  <c r="DA454" i="2"/>
  <c r="CZ454" i="2"/>
  <c r="CY454" i="2"/>
  <c r="CW454" i="2"/>
  <c r="CV454" i="2"/>
  <c r="CU454" i="2"/>
  <c r="CT454" i="2"/>
  <c r="CS454" i="2"/>
  <c r="CQ454" i="2"/>
  <c r="CP454" i="2"/>
  <c r="CO454" i="2"/>
  <c r="CN454" i="2"/>
  <c r="CM454" i="2"/>
  <c r="CK454" i="2"/>
  <c r="CJ454" i="2"/>
  <c r="CI454" i="2"/>
  <c r="CH454" i="2"/>
  <c r="CG454" i="2"/>
  <c r="CE454" i="2"/>
  <c r="CD454" i="2"/>
  <c r="CC454" i="2"/>
  <c r="CB454" i="2"/>
  <c r="CA454" i="2"/>
  <c r="BY454" i="2"/>
  <c r="BX454" i="2"/>
  <c r="BW454" i="2"/>
  <c r="BV454" i="2"/>
  <c r="BU454" i="2"/>
  <c r="BS454" i="2"/>
  <c r="BR454" i="2"/>
  <c r="BQ454" i="2"/>
  <c r="BP454" i="2"/>
  <c r="BO454" i="2"/>
  <c r="BM454" i="2"/>
  <c r="BL454" i="2"/>
  <c r="BK454" i="2"/>
  <c r="BJ454" i="2"/>
  <c r="BI454" i="2"/>
  <c r="BH454" i="2"/>
  <c r="BG454" i="2"/>
  <c r="BE454" i="2"/>
  <c r="BD454" i="2"/>
  <c r="BC454" i="2"/>
  <c r="BB454" i="2"/>
  <c r="BA454" i="2"/>
  <c r="AZ454" i="2"/>
  <c r="AY454" i="2"/>
  <c r="AW454" i="2"/>
  <c r="AV454" i="2"/>
  <c r="AU454" i="2"/>
  <c r="AT454" i="2"/>
  <c r="AS454" i="2"/>
  <c r="AR454" i="2"/>
  <c r="AQ454" i="2"/>
  <c r="AO454" i="2"/>
  <c r="AN454" i="2"/>
  <c r="AM454" i="2"/>
  <c r="AL454" i="2"/>
  <c r="AK454" i="2"/>
  <c r="AJ454" i="2"/>
  <c r="AI454" i="2"/>
  <c r="AG454" i="2"/>
  <c r="AF454" i="2"/>
  <c r="AE454" i="2"/>
  <c r="AD454" i="2"/>
  <c r="AC454" i="2"/>
  <c r="AB454" i="2"/>
  <c r="AA454" i="2"/>
  <c r="W454" i="2"/>
  <c r="DO453" i="2"/>
  <c r="DN453" i="2"/>
  <c r="DM453" i="2"/>
  <c r="DL453" i="2"/>
  <c r="DK453" i="2"/>
  <c r="DI453" i="2"/>
  <c r="DH453" i="2"/>
  <c r="DG453" i="2"/>
  <c r="DF453" i="2"/>
  <c r="DE453" i="2"/>
  <c r="DC453" i="2"/>
  <c r="DB453" i="2"/>
  <c r="DA453" i="2"/>
  <c r="CZ453" i="2"/>
  <c r="CY453" i="2"/>
  <c r="CW453" i="2"/>
  <c r="CV453" i="2"/>
  <c r="CU453" i="2"/>
  <c r="CT453" i="2"/>
  <c r="CS453" i="2"/>
  <c r="CQ453" i="2"/>
  <c r="CP453" i="2"/>
  <c r="CO453" i="2"/>
  <c r="CN453" i="2"/>
  <c r="CM453" i="2"/>
  <c r="CK453" i="2"/>
  <c r="CJ453" i="2"/>
  <c r="CI453" i="2"/>
  <c r="CH453" i="2"/>
  <c r="CG453" i="2"/>
  <c r="CE453" i="2"/>
  <c r="CD453" i="2"/>
  <c r="CC453" i="2"/>
  <c r="CB453" i="2"/>
  <c r="CA453" i="2"/>
  <c r="BY453" i="2"/>
  <c r="BX453" i="2"/>
  <c r="BW453" i="2"/>
  <c r="BV453" i="2"/>
  <c r="BU453" i="2"/>
  <c r="BS453" i="2"/>
  <c r="BR453" i="2"/>
  <c r="BQ453" i="2"/>
  <c r="BP453" i="2"/>
  <c r="BO453" i="2"/>
  <c r="BM453" i="2"/>
  <c r="BL453" i="2"/>
  <c r="BK453" i="2"/>
  <c r="BJ453" i="2"/>
  <c r="BI453" i="2"/>
  <c r="BH453" i="2"/>
  <c r="BG453" i="2"/>
  <c r="BE453" i="2"/>
  <c r="BD453" i="2"/>
  <c r="BC453" i="2"/>
  <c r="BB453" i="2"/>
  <c r="BA453" i="2"/>
  <c r="AZ453" i="2"/>
  <c r="AY453" i="2"/>
  <c r="AW453" i="2"/>
  <c r="AV453" i="2"/>
  <c r="AU453" i="2"/>
  <c r="AT453" i="2"/>
  <c r="AS453" i="2"/>
  <c r="AR453" i="2"/>
  <c r="AQ453" i="2"/>
  <c r="AO453" i="2"/>
  <c r="AN453" i="2"/>
  <c r="AM453" i="2"/>
  <c r="AL453" i="2"/>
  <c r="AK453" i="2"/>
  <c r="AJ453" i="2"/>
  <c r="AI453" i="2"/>
  <c r="AG453" i="2"/>
  <c r="AF453" i="2"/>
  <c r="AE453" i="2"/>
  <c r="AD453" i="2"/>
  <c r="AC453" i="2"/>
  <c r="AB453" i="2"/>
  <c r="AA453" i="2"/>
  <c r="W453" i="2"/>
  <c r="DO452" i="2"/>
  <c r="DI452" i="2"/>
  <c r="DC452" i="2"/>
  <c r="CW452" i="2"/>
  <c r="CQ452" i="2"/>
  <c r="CK452" i="2"/>
  <c r="CE452" i="2"/>
  <c r="CD452" i="2"/>
  <c r="CC452" i="2"/>
  <c r="CB452" i="2"/>
  <c r="CA452" i="2"/>
  <c r="BY452" i="2"/>
  <c r="BS452" i="2"/>
  <c r="BM452" i="2"/>
  <c r="BL452" i="2"/>
  <c r="BK452" i="2"/>
  <c r="BJ452" i="2"/>
  <c r="BI452" i="2"/>
  <c r="BH452" i="2"/>
  <c r="BG452" i="2"/>
  <c r="BE452" i="2"/>
  <c r="BD452" i="2"/>
  <c r="BC452" i="2"/>
  <c r="BB452" i="2"/>
  <c r="BA452" i="2"/>
  <c r="AZ452" i="2"/>
  <c r="AY452" i="2"/>
  <c r="AW452" i="2"/>
  <c r="AV452" i="2"/>
  <c r="AU452" i="2"/>
  <c r="AT452" i="2"/>
  <c r="AS452" i="2"/>
  <c r="AR452" i="2"/>
  <c r="AQ452" i="2"/>
  <c r="AO452" i="2"/>
  <c r="AN452" i="2"/>
  <c r="AM452" i="2"/>
  <c r="AL452" i="2"/>
  <c r="AK452" i="2"/>
  <c r="AJ452" i="2"/>
  <c r="AI452" i="2"/>
  <c r="AG452" i="2"/>
  <c r="W452" i="2"/>
  <c r="DO451" i="2"/>
  <c r="DI451" i="2"/>
  <c r="DC451" i="2"/>
  <c r="CW451" i="2"/>
  <c r="CQ451" i="2"/>
  <c r="CK451" i="2"/>
  <c r="CE451" i="2"/>
  <c r="CD451" i="2"/>
  <c r="CC451" i="2"/>
  <c r="CB451" i="2"/>
  <c r="CA451" i="2"/>
  <c r="BY451" i="2"/>
  <c r="DS36" i="2" s="1"/>
  <c r="BS451" i="2"/>
  <c r="BM451" i="2"/>
  <c r="BL451" i="2"/>
  <c r="BK451" i="2"/>
  <c r="BJ451" i="2"/>
  <c r="BI451" i="2"/>
  <c r="BH451" i="2"/>
  <c r="BG451" i="2"/>
  <c r="BE451" i="2"/>
  <c r="BD451" i="2"/>
  <c r="BC451" i="2"/>
  <c r="BB451" i="2"/>
  <c r="BA451" i="2"/>
  <c r="AZ451" i="2"/>
  <c r="AY451" i="2"/>
  <c r="AW451" i="2"/>
  <c r="AV451" i="2"/>
  <c r="AU451" i="2"/>
  <c r="AT451" i="2"/>
  <c r="AS451" i="2"/>
  <c r="AR451" i="2"/>
  <c r="AQ451" i="2"/>
  <c r="AO451" i="2"/>
  <c r="AN451" i="2"/>
  <c r="AM451" i="2"/>
  <c r="AL451" i="2"/>
  <c r="AK451" i="2"/>
  <c r="AJ451" i="2"/>
  <c r="AI451" i="2"/>
  <c r="AG451" i="2"/>
  <c r="W451" i="2"/>
  <c r="DO450" i="2"/>
  <c r="DN450" i="2"/>
  <c r="DM450" i="2"/>
  <c r="DL450" i="2"/>
  <c r="DK450" i="2"/>
  <c r="DI450" i="2"/>
  <c r="DH450" i="2"/>
  <c r="DG450" i="2"/>
  <c r="DF450" i="2"/>
  <c r="DE450" i="2"/>
  <c r="DC450" i="2"/>
  <c r="DB450" i="2"/>
  <c r="DA450" i="2"/>
  <c r="CZ450" i="2"/>
  <c r="CY450" i="2"/>
  <c r="CW450" i="2"/>
  <c r="CV450" i="2"/>
  <c r="CU450" i="2"/>
  <c r="CT450" i="2"/>
  <c r="CS450" i="2"/>
  <c r="CQ450" i="2"/>
  <c r="CP450" i="2"/>
  <c r="CO450" i="2"/>
  <c r="CN450" i="2"/>
  <c r="CM450" i="2"/>
  <c r="CK450" i="2"/>
  <c r="CJ450" i="2"/>
  <c r="CI450" i="2"/>
  <c r="CH450" i="2"/>
  <c r="CG450" i="2"/>
  <c r="CE450" i="2"/>
  <c r="CD450" i="2"/>
  <c r="CC450" i="2"/>
  <c r="CB450" i="2"/>
  <c r="CA450" i="2"/>
  <c r="BY450" i="2"/>
  <c r="BX450" i="2"/>
  <c r="BW450" i="2"/>
  <c r="BV450" i="2"/>
  <c r="BU450" i="2"/>
  <c r="BS450" i="2"/>
  <c r="BR450" i="2"/>
  <c r="BQ450" i="2"/>
  <c r="BP450" i="2"/>
  <c r="BO450" i="2"/>
  <c r="BM450" i="2"/>
  <c r="BL450" i="2"/>
  <c r="BK450" i="2"/>
  <c r="BJ450" i="2"/>
  <c r="BI450" i="2"/>
  <c r="BH450" i="2"/>
  <c r="BG450" i="2"/>
  <c r="BE450" i="2"/>
  <c r="BD450" i="2"/>
  <c r="BC450" i="2"/>
  <c r="BB450" i="2"/>
  <c r="BA450" i="2"/>
  <c r="AZ450" i="2"/>
  <c r="AY450" i="2"/>
  <c r="AW450" i="2"/>
  <c r="AV450" i="2"/>
  <c r="AU450" i="2"/>
  <c r="AT450" i="2"/>
  <c r="AS450" i="2"/>
  <c r="AR450" i="2"/>
  <c r="AQ450" i="2"/>
  <c r="AO450" i="2"/>
  <c r="AN450" i="2"/>
  <c r="AM450" i="2"/>
  <c r="AL450" i="2"/>
  <c r="AK450" i="2"/>
  <c r="AJ450" i="2"/>
  <c r="AI450" i="2"/>
  <c r="AG450" i="2"/>
  <c r="AF450" i="2"/>
  <c r="AE450" i="2"/>
  <c r="AD450" i="2"/>
  <c r="AC450" i="2"/>
  <c r="AB450" i="2"/>
  <c r="AA450" i="2"/>
  <c r="W450" i="2"/>
  <c r="DO449" i="2"/>
  <c r="DN449" i="2"/>
  <c r="DM449" i="2"/>
  <c r="DL449" i="2"/>
  <c r="DK449" i="2"/>
  <c r="DI449" i="2"/>
  <c r="DH449" i="2"/>
  <c r="DG449" i="2"/>
  <c r="DF449" i="2"/>
  <c r="DE449" i="2"/>
  <c r="DC449" i="2"/>
  <c r="DB449" i="2"/>
  <c r="DA449" i="2"/>
  <c r="CZ449" i="2"/>
  <c r="CY449" i="2"/>
  <c r="CW449" i="2"/>
  <c r="CV449" i="2"/>
  <c r="CU449" i="2"/>
  <c r="CT449" i="2"/>
  <c r="CS449" i="2"/>
  <c r="CQ449" i="2"/>
  <c r="CP449" i="2"/>
  <c r="CO449" i="2"/>
  <c r="CN449" i="2"/>
  <c r="CM449" i="2"/>
  <c r="CK449" i="2"/>
  <c r="CJ449" i="2"/>
  <c r="CI449" i="2"/>
  <c r="CH449" i="2"/>
  <c r="CG449" i="2"/>
  <c r="CE449" i="2"/>
  <c r="CD449" i="2"/>
  <c r="CC449" i="2"/>
  <c r="CB449" i="2"/>
  <c r="CA449" i="2"/>
  <c r="BY449" i="2"/>
  <c r="BX449" i="2"/>
  <c r="BW449" i="2"/>
  <c r="BV449" i="2"/>
  <c r="BU449" i="2"/>
  <c r="BS449" i="2"/>
  <c r="BR449" i="2"/>
  <c r="BQ449" i="2"/>
  <c r="BP449" i="2"/>
  <c r="BO449" i="2"/>
  <c r="BM449" i="2"/>
  <c r="BL449" i="2"/>
  <c r="BK449" i="2"/>
  <c r="BJ449" i="2"/>
  <c r="BI449" i="2"/>
  <c r="BH449" i="2"/>
  <c r="BG449" i="2"/>
  <c r="BE449" i="2"/>
  <c r="BD449" i="2"/>
  <c r="BC449" i="2"/>
  <c r="BB449" i="2"/>
  <c r="BA449" i="2"/>
  <c r="AZ449" i="2"/>
  <c r="AY449" i="2"/>
  <c r="AW449" i="2"/>
  <c r="AV449" i="2"/>
  <c r="AU449" i="2"/>
  <c r="AT449" i="2"/>
  <c r="AS449" i="2"/>
  <c r="AR449" i="2"/>
  <c r="AQ449" i="2"/>
  <c r="AO449" i="2"/>
  <c r="AN449" i="2"/>
  <c r="AM449" i="2"/>
  <c r="AL449" i="2"/>
  <c r="AK449" i="2"/>
  <c r="AJ449" i="2"/>
  <c r="AI449" i="2"/>
  <c r="AG449" i="2"/>
  <c r="AF449" i="2"/>
  <c r="AE449" i="2"/>
  <c r="AD449" i="2"/>
  <c r="AC449" i="2"/>
  <c r="AB449" i="2"/>
  <c r="AA449" i="2"/>
  <c r="W449" i="2"/>
  <c r="DO448" i="2"/>
  <c r="DN448" i="2"/>
  <c r="DM448" i="2"/>
  <c r="DL448" i="2"/>
  <c r="DK448" i="2"/>
  <c r="DI448" i="2"/>
  <c r="DH448" i="2"/>
  <c r="DG448" i="2"/>
  <c r="DF448" i="2"/>
  <c r="DE448" i="2"/>
  <c r="DC448" i="2"/>
  <c r="DB448" i="2"/>
  <c r="DA448" i="2"/>
  <c r="CZ448" i="2"/>
  <c r="CY448" i="2"/>
  <c r="CW448" i="2"/>
  <c r="CV448" i="2"/>
  <c r="CU448" i="2"/>
  <c r="CT448" i="2"/>
  <c r="CS448" i="2"/>
  <c r="CQ448" i="2"/>
  <c r="CP448" i="2"/>
  <c r="CO448" i="2"/>
  <c r="CN448" i="2"/>
  <c r="CM448" i="2"/>
  <c r="CK448" i="2"/>
  <c r="CJ448" i="2"/>
  <c r="CI448" i="2"/>
  <c r="CH448" i="2"/>
  <c r="CG448" i="2"/>
  <c r="CE448" i="2"/>
  <c r="CD448" i="2"/>
  <c r="CC448" i="2"/>
  <c r="CB448" i="2"/>
  <c r="CA448" i="2"/>
  <c r="BY448" i="2"/>
  <c r="BX448" i="2"/>
  <c r="BW448" i="2"/>
  <c r="BV448" i="2"/>
  <c r="BU448" i="2"/>
  <c r="BS448" i="2"/>
  <c r="BR448" i="2"/>
  <c r="BQ448" i="2"/>
  <c r="BP448" i="2"/>
  <c r="BO448" i="2"/>
  <c r="BM448" i="2"/>
  <c r="BL448" i="2"/>
  <c r="BK448" i="2"/>
  <c r="BJ448" i="2"/>
  <c r="BI448" i="2"/>
  <c r="BH448" i="2"/>
  <c r="BG448" i="2"/>
  <c r="BE448" i="2"/>
  <c r="BD448" i="2"/>
  <c r="BC448" i="2"/>
  <c r="BB448" i="2"/>
  <c r="BA448" i="2"/>
  <c r="AZ448" i="2"/>
  <c r="AY448" i="2"/>
  <c r="AW448" i="2"/>
  <c r="AV448" i="2"/>
  <c r="AU448" i="2"/>
  <c r="AT448" i="2"/>
  <c r="AS448" i="2"/>
  <c r="AR448" i="2"/>
  <c r="AQ448" i="2"/>
  <c r="AO448" i="2"/>
  <c r="AN448" i="2"/>
  <c r="AM448" i="2"/>
  <c r="AL448" i="2"/>
  <c r="AK448" i="2"/>
  <c r="AJ448" i="2"/>
  <c r="AI448" i="2"/>
  <c r="AG448" i="2"/>
  <c r="AF448" i="2"/>
  <c r="AE448" i="2"/>
  <c r="AD448" i="2"/>
  <c r="AC448" i="2"/>
  <c r="AB448" i="2"/>
  <c r="AA448" i="2"/>
  <c r="W448" i="2"/>
  <c r="DO447" i="2"/>
  <c r="DN447" i="2"/>
  <c r="DM447" i="2"/>
  <c r="DL447" i="2"/>
  <c r="DK447" i="2"/>
  <c r="DI447" i="2"/>
  <c r="DH447" i="2"/>
  <c r="DG447" i="2"/>
  <c r="DF447" i="2"/>
  <c r="DE447" i="2"/>
  <c r="DC447" i="2"/>
  <c r="DB447" i="2"/>
  <c r="DA447" i="2"/>
  <c r="CZ447" i="2"/>
  <c r="CY447" i="2"/>
  <c r="CW447" i="2"/>
  <c r="CV447" i="2"/>
  <c r="CU447" i="2"/>
  <c r="CT447" i="2"/>
  <c r="CS447" i="2"/>
  <c r="CQ447" i="2"/>
  <c r="CP447" i="2"/>
  <c r="CO447" i="2"/>
  <c r="CN447" i="2"/>
  <c r="CM447" i="2"/>
  <c r="CK447" i="2"/>
  <c r="CJ447" i="2"/>
  <c r="CI447" i="2"/>
  <c r="CH447" i="2"/>
  <c r="CG447" i="2"/>
  <c r="CE447" i="2"/>
  <c r="CD447" i="2"/>
  <c r="CC447" i="2"/>
  <c r="CB447" i="2"/>
  <c r="CA447" i="2"/>
  <c r="BY447" i="2"/>
  <c r="BX447" i="2"/>
  <c r="BW447" i="2"/>
  <c r="BV447" i="2"/>
  <c r="BU447" i="2"/>
  <c r="BS447" i="2"/>
  <c r="BR447" i="2"/>
  <c r="BQ447" i="2"/>
  <c r="BP447" i="2"/>
  <c r="BO447" i="2"/>
  <c r="BM447" i="2"/>
  <c r="BL447" i="2"/>
  <c r="BK447" i="2"/>
  <c r="BJ447" i="2"/>
  <c r="BI447" i="2"/>
  <c r="BH447" i="2"/>
  <c r="BG447" i="2"/>
  <c r="BE447" i="2"/>
  <c r="BD447" i="2"/>
  <c r="BC447" i="2"/>
  <c r="BB447" i="2"/>
  <c r="BA447" i="2"/>
  <c r="AZ447" i="2"/>
  <c r="AY447" i="2"/>
  <c r="AW447" i="2"/>
  <c r="AV447" i="2"/>
  <c r="AU447" i="2"/>
  <c r="AT447" i="2"/>
  <c r="AS447" i="2"/>
  <c r="AR447" i="2"/>
  <c r="AQ447" i="2"/>
  <c r="AO447" i="2"/>
  <c r="AN447" i="2"/>
  <c r="AM447" i="2"/>
  <c r="AL447" i="2"/>
  <c r="AK447" i="2"/>
  <c r="AJ447" i="2"/>
  <c r="AI447" i="2"/>
  <c r="AG447" i="2"/>
  <c r="AF447" i="2"/>
  <c r="AE447" i="2"/>
  <c r="AD447" i="2"/>
  <c r="AC447" i="2"/>
  <c r="AB447" i="2"/>
  <c r="AA447" i="2"/>
  <c r="W447" i="2"/>
  <c r="DO446" i="2"/>
  <c r="DI446" i="2"/>
  <c r="DC446" i="2"/>
  <c r="CW446" i="2"/>
  <c r="CQ446" i="2"/>
  <c r="CK446" i="2"/>
  <c r="CE446" i="2"/>
  <c r="CD446" i="2"/>
  <c r="CC446" i="2"/>
  <c r="CB446" i="2"/>
  <c r="CA446" i="2"/>
  <c r="BY446" i="2"/>
  <c r="BM446" i="2"/>
  <c r="BL446" i="2"/>
  <c r="BK446" i="2"/>
  <c r="BJ446" i="2"/>
  <c r="BI446" i="2"/>
  <c r="BH446" i="2"/>
  <c r="BG446" i="2"/>
  <c r="BE446" i="2"/>
  <c r="BD446" i="2"/>
  <c r="BC446" i="2"/>
  <c r="BB446" i="2"/>
  <c r="BA446" i="2"/>
  <c r="AZ446" i="2"/>
  <c r="AY446" i="2"/>
  <c r="AW446" i="2"/>
  <c r="AV446" i="2"/>
  <c r="AU446" i="2"/>
  <c r="AT446" i="2"/>
  <c r="AS446" i="2"/>
  <c r="AR446" i="2"/>
  <c r="AQ446" i="2"/>
  <c r="AO446" i="2"/>
  <c r="AN446" i="2"/>
  <c r="AM446" i="2"/>
  <c r="AL446" i="2"/>
  <c r="AK446" i="2"/>
  <c r="AJ446" i="2"/>
  <c r="AI446" i="2"/>
  <c r="AG446" i="2"/>
  <c r="W446" i="2"/>
  <c r="DO445" i="2"/>
  <c r="DN445" i="2"/>
  <c r="DM445" i="2"/>
  <c r="DL445" i="2"/>
  <c r="DK445" i="2"/>
  <c r="DI445" i="2"/>
  <c r="DH445" i="2"/>
  <c r="DG445" i="2"/>
  <c r="DF445" i="2"/>
  <c r="DE445" i="2"/>
  <c r="DC445" i="2"/>
  <c r="DB445" i="2"/>
  <c r="DA445" i="2"/>
  <c r="CZ445" i="2"/>
  <c r="CY445" i="2"/>
  <c r="CW445" i="2"/>
  <c r="CV445" i="2"/>
  <c r="CU445" i="2"/>
  <c r="CT445" i="2"/>
  <c r="CS445" i="2"/>
  <c r="CQ445" i="2"/>
  <c r="CP445" i="2"/>
  <c r="CO445" i="2"/>
  <c r="CN445" i="2"/>
  <c r="CM445" i="2"/>
  <c r="CK445" i="2"/>
  <c r="CJ445" i="2"/>
  <c r="CI445" i="2"/>
  <c r="CH445" i="2"/>
  <c r="CG445" i="2"/>
  <c r="CE445" i="2"/>
  <c r="CD445" i="2"/>
  <c r="CC445" i="2"/>
  <c r="CB445" i="2"/>
  <c r="CA445" i="2"/>
  <c r="BY445" i="2"/>
  <c r="BX445" i="2"/>
  <c r="BW445" i="2"/>
  <c r="BV445" i="2"/>
  <c r="BU445" i="2"/>
  <c r="BS445" i="2"/>
  <c r="BR445" i="2"/>
  <c r="BQ445" i="2"/>
  <c r="BP445" i="2"/>
  <c r="BO445" i="2"/>
  <c r="BM445" i="2"/>
  <c r="BL445" i="2"/>
  <c r="BK445" i="2"/>
  <c r="BJ445" i="2"/>
  <c r="BI445" i="2"/>
  <c r="BH445" i="2"/>
  <c r="BG445" i="2"/>
  <c r="BE445" i="2"/>
  <c r="BD445" i="2"/>
  <c r="BC445" i="2"/>
  <c r="BB445" i="2"/>
  <c r="BA445" i="2"/>
  <c r="AZ445" i="2"/>
  <c r="AY445" i="2"/>
  <c r="AW445" i="2"/>
  <c r="AV445" i="2"/>
  <c r="AU445" i="2"/>
  <c r="AT445" i="2"/>
  <c r="AS445" i="2"/>
  <c r="AR445" i="2"/>
  <c r="AQ445" i="2"/>
  <c r="AO445" i="2"/>
  <c r="AN445" i="2"/>
  <c r="AM445" i="2"/>
  <c r="AL445" i="2"/>
  <c r="AK445" i="2"/>
  <c r="AJ445" i="2"/>
  <c r="AI445" i="2"/>
  <c r="AG445" i="2"/>
  <c r="AF445" i="2"/>
  <c r="AE445" i="2"/>
  <c r="AD445" i="2"/>
  <c r="AC445" i="2"/>
  <c r="AB445" i="2"/>
  <c r="AA445" i="2"/>
  <c r="W445" i="2"/>
  <c r="DO444" i="2"/>
  <c r="DI444" i="2"/>
  <c r="DC444" i="2"/>
  <c r="CW444" i="2"/>
  <c r="CQ444" i="2"/>
  <c r="CK444" i="2"/>
  <c r="CE444" i="2"/>
  <c r="CD444" i="2"/>
  <c r="CC444" i="2"/>
  <c r="CB444" i="2"/>
  <c r="CA444" i="2"/>
  <c r="BY444" i="2"/>
  <c r="BS444" i="2"/>
  <c r="BM444" i="2"/>
  <c r="BL444" i="2"/>
  <c r="BK444" i="2"/>
  <c r="BJ444" i="2"/>
  <c r="BI444" i="2"/>
  <c r="BH444" i="2"/>
  <c r="BG444" i="2"/>
  <c r="BE444" i="2"/>
  <c r="BD444" i="2"/>
  <c r="BC444" i="2"/>
  <c r="BB444" i="2"/>
  <c r="BA444" i="2"/>
  <c r="AZ444" i="2"/>
  <c r="AY444" i="2"/>
  <c r="AW444" i="2"/>
  <c r="AV444" i="2"/>
  <c r="AU444" i="2"/>
  <c r="AT444" i="2"/>
  <c r="AS444" i="2"/>
  <c r="AR444" i="2"/>
  <c r="AQ444" i="2"/>
  <c r="AO444" i="2"/>
  <c r="AN444" i="2"/>
  <c r="AM444" i="2"/>
  <c r="AL444" i="2"/>
  <c r="AK444" i="2"/>
  <c r="AJ444" i="2"/>
  <c r="AI444" i="2"/>
  <c r="AG444" i="2"/>
  <c r="W444" i="2"/>
  <c r="DO443" i="2"/>
  <c r="DI443" i="2"/>
  <c r="DC443" i="2"/>
  <c r="CW443" i="2"/>
  <c r="CQ443" i="2"/>
  <c r="CK443" i="2"/>
  <c r="CE443" i="2"/>
  <c r="CD443" i="2"/>
  <c r="CC443" i="2"/>
  <c r="CB443" i="2"/>
  <c r="CA443" i="2"/>
  <c r="BY443" i="2"/>
  <c r="BS443" i="2"/>
  <c r="BM443" i="2"/>
  <c r="BL443" i="2"/>
  <c r="BK443" i="2"/>
  <c r="BJ443" i="2"/>
  <c r="BI443" i="2"/>
  <c r="BH443" i="2"/>
  <c r="BG443" i="2"/>
  <c r="BE443" i="2"/>
  <c r="BD443" i="2"/>
  <c r="BC443" i="2"/>
  <c r="BB443" i="2"/>
  <c r="BA443" i="2"/>
  <c r="AZ443" i="2"/>
  <c r="AY443" i="2"/>
  <c r="AW443" i="2"/>
  <c r="AV443" i="2"/>
  <c r="AU443" i="2"/>
  <c r="AT443" i="2"/>
  <c r="AS443" i="2"/>
  <c r="AR443" i="2"/>
  <c r="AQ443" i="2"/>
  <c r="AO443" i="2"/>
  <c r="AN443" i="2"/>
  <c r="AM443" i="2"/>
  <c r="AL443" i="2"/>
  <c r="AK443" i="2"/>
  <c r="AJ443" i="2"/>
  <c r="AI443" i="2"/>
  <c r="AG443" i="2"/>
  <c r="W443" i="2"/>
  <c r="DO442" i="2"/>
  <c r="DN442" i="2"/>
  <c r="DM442" i="2"/>
  <c r="DL442" i="2"/>
  <c r="DK442" i="2"/>
  <c r="DI442" i="2"/>
  <c r="DH442" i="2"/>
  <c r="DG442" i="2"/>
  <c r="DF442" i="2"/>
  <c r="DE442" i="2"/>
  <c r="DC442" i="2"/>
  <c r="DB442" i="2"/>
  <c r="DA442" i="2"/>
  <c r="CZ442" i="2"/>
  <c r="CY442" i="2"/>
  <c r="CW442" i="2"/>
  <c r="CV442" i="2"/>
  <c r="CU442" i="2"/>
  <c r="CT442" i="2"/>
  <c r="CS442" i="2"/>
  <c r="CQ442" i="2"/>
  <c r="CP442" i="2"/>
  <c r="CO442" i="2"/>
  <c r="CN442" i="2"/>
  <c r="CM442" i="2"/>
  <c r="CK442" i="2"/>
  <c r="CJ442" i="2"/>
  <c r="CI442" i="2"/>
  <c r="CH442" i="2"/>
  <c r="CG442" i="2"/>
  <c r="CE442" i="2"/>
  <c r="CD442" i="2"/>
  <c r="CC442" i="2"/>
  <c r="CB442" i="2"/>
  <c r="CA442" i="2"/>
  <c r="BY442" i="2"/>
  <c r="BX442" i="2"/>
  <c r="BW442" i="2"/>
  <c r="BV442" i="2"/>
  <c r="BU442" i="2"/>
  <c r="BS442" i="2"/>
  <c r="BR442" i="2"/>
  <c r="BQ442" i="2"/>
  <c r="BP442" i="2"/>
  <c r="BO442" i="2"/>
  <c r="BM442" i="2"/>
  <c r="BL442" i="2"/>
  <c r="BK442" i="2"/>
  <c r="BJ442" i="2"/>
  <c r="BI442" i="2"/>
  <c r="BH442" i="2"/>
  <c r="BG442" i="2"/>
  <c r="BE442" i="2"/>
  <c r="BD442" i="2"/>
  <c r="BC442" i="2"/>
  <c r="BB442" i="2"/>
  <c r="BA442" i="2"/>
  <c r="AZ442" i="2"/>
  <c r="AY442" i="2"/>
  <c r="AW442" i="2"/>
  <c r="AV442" i="2"/>
  <c r="AU442" i="2"/>
  <c r="AT442" i="2"/>
  <c r="AS442" i="2"/>
  <c r="AR442" i="2"/>
  <c r="AQ442" i="2"/>
  <c r="AO442" i="2"/>
  <c r="AN442" i="2"/>
  <c r="AM442" i="2"/>
  <c r="AL442" i="2"/>
  <c r="AK442" i="2"/>
  <c r="AJ442" i="2"/>
  <c r="AI442" i="2"/>
  <c r="AG442" i="2"/>
  <c r="AF442" i="2"/>
  <c r="AE442" i="2"/>
  <c r="AD442" i="2"/>
  <c r="AC442" i="2"/>
  <c r="AB442" i="2"/>
  <c r="AA442" i="2"/>
  <c r="W442" i="2"/>
  <c r="DO441" i="2"/>
  <c r="DN441" i="2"/>
  <c r="DM441" i="2"/>
  <c r="DL441" i="2"/>
  <c r="DK441" i="2"/>
  <c r="DI441" i="2"/>
  <c r="DH441" i="2"/>
  <c r="DG441" i="2"/>
  <c r="DF441" i="2"/>
  <c r="DE441" i="2"/>
  <c r="DC441" i="2"/>
  <c r="DB441" i="2"/>
  <c r="DA441" i="2"/>
  <c r="CZ441" i="2"/>
  <c r="CY441" i="2"/>
  <c r="CW441" i="2"/>
  <c r="CV441" i="2"/>
  <c r="CU441" i="2"/>
  <c r="CT441" i="2"/>
  <c r="CS441" i="2"/>
  <c r="CQ441" i="2"/>
  <c r="CP441" i="2"/>
  <c r="CO441" i="2"/>
  <c r="CN441" i="2"/>
  <c r="CM441" i="2"/>
  <c r="CK441" i="2"/>
  <c r="CJ441" i="2"/>
  <c r="CI441" i="2"/>
  <c r="CH441" i="2"/>
  <c r="CG441" i="2"/>
  <c r="CE441" i="2"/>
  <c r="CD441" i="2"/>
  <c r="CC441" i="2"/>
  <c r="CB441" i="2"/>
  <c r="CA441" i="2"/>
  <c r="BY441" i="2"/>
  <c r="BX441" i="2"/>
  <c r="BW441" i="2"/>
  <c r="BV441" i="2"/>
  <c r="BU441" i="2"/>
  <c r="BS441" i="2"/>
  <c r="BR441" i="2"/>
  <c r="BQ441" i="2"/>
  <c r="BP441" i="2"/>
  <c r="BO441" i="2"/>
  <c r="BM441" i="2"/>
  <c r="BL441" i="2"/>
  <c r="BK441" i="2"/>
  <c r="BJ441" i="2"/>
  <c r="BI441" i="2"/>
  <c r="BH441" i="2"/>
  <c r="BG441" i="2"/>
  <c r="BE441" i="2"/>
  <c r="BD441" i="2"/>
  <c r="BC441" i="2"/>
  <c r="BB441" i="2"/>
  <c r="BA441" i="2"/>
  <c r="AZ441" i="2"/>
  <c r="AY441" i="2"/>
  <c r="AW441" i="2"/>
  <c r="AV441" i="2"/>
  <c r="AU441" i="2"/>
  <c r="AT441" i="2"/>
  <c r="AS441" i="2"/>
  <c r="AR441" i="2"/>
  <c r="AQ441" i="2"/>
  <c r="AO441" i="2"/>
  <c r="AN441" i="2"/>
  <c r="AM441" i="2"/>
  <c r="AL441" i="2"/>
  <c r="AK441" i="2"/>
  <c r="AJ441" i="2"/>
  <c r="AI441" i="2"/>
  <c r="AG441" i="2"/>
  <c r="AF441" i="2"/>
  <c r="AE441" i="2"/>
  <c r="AD441" i="2"/>
  <c r="AC441" i="2"/>
  <c r="AB441" i="2"/>
  <c r="AA441" i="2"/>
  <c r="W441" i="2"/>
  <c r="DO440" i="2"/>
  <c r="DN440" i="2"/>
  <c r="DM440" i="2"/>
  <c r="DL440" i="2"/>
  <c r="DK440" i="2"/>
  <c r="DI440" i="2"/>
  <c r="DH440" i="2"/>
  <c r="DG440" i="2"/>
  <c r="DF440" i="2"/>
  <c r="DE440" i="2"/>
  <c r="DC440" i="2"/>
  <c r="DB440" i="2"/>
  <c r="DA440" i="2"/>
  <c r="CZ440" i="2"/>
  <c r="CY440" i="2"/>
  <c r="CW440" i="2"/>
  <c r="CV440" i="2"/>
  <c r="CU440" i="2"/>
  <c r="CT440" i="2"/>
  <c r="CS440" i="2"/>
  <c r="CQ440" i="2"/>
  <c r="CP440" i="2"/>
  <c r="CO440" i="2"/>
  <c r="CN440" i="2"/>
  <c r="CM440" i="2"/>
  <c r="CK440" i="2"/>
  <c r="CJ440" i="2"/>
  <c r="CI440" i="2"/>
  <c r="CH440" i="2"/>
  <c r="CG440" i="2"/>
  <c r="CE440" i="2"/>
  <c r="CD440" i="2"/>
  <c r="CC440" i="2"/>
  <c r="CB440" i="2"/>
  <c r="CA440" i="2"/>
  <c r="BY440" i="2"/>
  <c r="BX440" i="2"/>
  <c r="BW440" i="2"/>
  <c r="BV440" i="2"/>
  <c r="BU440" i="2"/>
  <c r="BS440" i="2"/>
  <c r="BR440" i="2"/>
  <c r="BQ440" i="2"/>
  <c r="BP440" i="2"/>
  <c r="BO440" i="2"/>
  <c r="BM440" i="2"/>
  <c r="BL440" i="2"/>
  <c r="BK440" i="2"/>
  <c r="BJ440" i="2"/>
  <c r="BI440" i="2"/>
  <c r="BH440" i="2"/>
  <c r="BG440" i="2"/>
  <c r="BE440" i="2"/>
  <c r="BD440" i="2"/>
  <c r="BC440" i="2"/>
  <c r="BB440" i="2"/>
  <c r="BA440" i="2"/>
  <c r="AZ440" i="2"/>
  <c r="AY440" i="2"/>
  <c r="AW440" i="2"/>
  <c r="AV440" i="2"/>
  <c r="AU440" i="2"/>
  <c r="AT440" i="2"/>
  <c r="AS440" i="2"/>
  <c r="AR440" i="2"/>
  <c r="AQ440" i="2"/>
  <c r="AO440" i="2"/>
  <c r="AN440" i="2"/>
  <c r="AM440" i="2"/>
  <c r="AL440" i="2"/>
  <c r="AK440" i="2"/>
  <c r="AJ440" i="2"/>
  <c r="AI440" i="2"/>
  <c r="AG440" i="2"/>
  <c r="AF440" i="2"/>
  <c r="AE440" i="2"/>
  <c r="AD440" i="2"/>
  <c r="AC440" i="2"/>
  <c r="AB440" i="2"/>
  <c r="AA440" i="2"/>
  <c r="W440" i="2"/>
  <c r="DO439" i="2"/>
  <c r="DN439" i="2"/>
  <c r="DM439" i="2"/>
  <c r="DL439" i="2"/>
  <c r="DK439" i="2"/>
  <c r="DI439" i="2"/>
  <c r="DH439" i="2"/>
  <c r="DG439" i="2"/>
  <c r="DF439" i="2"/>
  <c r="DE439" i="2"/>
  <c r="DC439" i="2"/>
  <c r="DB439" i="2"/>
  <c r="DA439" i="2"/>
  <c r="CZ439" i="2"/>
  <c r="CY439" i="2"/>
  <c r="CW439" i="2"/>
  <c r="CV439" i="2"/>
  <c r="CU439" i="2"/>
  <c r="CT439" i="2"/>
  <c r="CS439" i="2"/>
  <c r="CQ439" i="2"/>
  <c r="CP439" i="2"/>
  <c r="CO439" i="2"/>
  <c r="CN439" i="2"/>
  <c r="CM439" i="2"/>
  <c r="CK439" i="2"/>
  <c r="CJ439" i="2"/>
  <c r="CI439" i="2"/>
  <c r="CH439" i="2"/>
  <c r="CG439" i="2"/>
  <c r="CE439" i="2"/>
  <c r="CD439" i="2"/>
  <c r="CC439" i="2"/>
  <c r="CB439" i="2"/>
  <c r="CA439" i="2"/>
  <c r="BY439" i="2"/>
  <c r="BX439" i="2"/>
  <c r="BW439" i="2"/>
  <c r="BV439" i="2"/>
  <c r="BU439" i="2"/>
  <c r="BS439" i="2"/>
  <c r="BR439" i="2"/>
  <c r="BQ439" i="2"/>
  <c r="BP439" i="2"/>
  <c r="BO439" i="2"/>
  <c r="BM439" i="2"/>
  <c r="BL439" i="2"/>
  <c r="BK439" i="2"/>
  <c r="BJ439" i="2"/>
  <c r="BI439" i="2"/>
  <c r="BH439" i="2"/>
  <c r="BG439" i="2"/>
  <c r="BE439" i="2"/>
  <c r="BD439" i="2"/>
  <c r="BC439" i="2"/>
  <c r="BB439" i="2"/>
  <c r="BA439" i="2"/>
  <c r="AZ439" i="2"/>
  <c r="AY439" i="2"/>
  <c r="AW439" i="2"/>
  <c r="AV439" i="2"/>
  <c r="AU439" i="2"/>
  <c r="AT439" i="2"/>
  <c r="AS439" i="2"/>
  <c r="AR439" i="2"/>
  <c r="AQ439" i="2"/>
  <c r="AO439" i="2"/>
  <c r="AN439" i="2"/>
  <c r="AM439" i="2"/>
  <c r="AL439" i="2"/>
  <c r="AK439" i="2"/>
  <c r="AJ439" i="2"/>
  <c r="AI439" i="2"/>
  <c r="AG439" i="2"/>
  <c r="AF439" i="2"/>
  <c r="AE439" i="2"/>
  <c r="AD439" i="2"/>
  <c r="AC439" i="2"/>
  <c r="AB439" i="2"/>
  <c r="AA439" i="2"/>
  <c r="W439" i="2"/>
  <c r="DO438" i="2"/>
  <c r="DI438" i="2"/>
  <c r="DC438" i="2"/>
  <c r="CW438" i="2"/>
  <c r="CQ438" i="2"/>
  <c r="CK438" i="2"/>
  <c r="CE438" i="2"/>
  <c r="CD438" i="2"/>
  <c r="CC438" i="2"/>
  <c r="CB438" i="2"/>
  <c r="CA438" i="2"/>
  <c r="BY438" i="2"/>
  <c r="BS438" i="2"/>
  <c r="BM438" i="2"/>
  <c r="BL438" i="2"/>
  <c r="BK438" i="2"/>
  <c r="BJ438" i="2"/>
  <c r="BI438" i="2"/>
  <c r="BH438" i="2"/>
  <c r="BG438" i="2"/>
  <c r="BE438" i="2"/>
  <c r="BD438" i="2"/>
  <c r="BC438" i="2"/>
  <c r="BB438" i="2"/>
  <c r="BA438" i="2"/>
  <c r="AZ438" i="2"/>
  <c r="AY438" i="2"/>
  <c r="AW438" i="2"/>
  <c r="AV438" i="2"/>
  <c r="AU438" i="2"/>
  <c r="AT438" i="2"/>
  <c r="AS438" i="2"/>
  <c r="AR438" i="2"/>
  <c r="AQ438" i="2"/>
  <c r="AO438" i="2"/>
  <c r="AN438" i="2"/>
  <c r="AM438" i="2"/>
  <c r="AL438" i="2"/>
  <c r="AK438" i="2"/>
  <c r="AJ438" i="2"/>
  <c r="AI438" i="2"/>
  <c r="AG438" i="2"/>
  <c r="W438" i="2"/>
  <c r="DO437" i="2"/>
  <c r="DN437" i="2"/>
  <c r="DM437" i="2"/>
  <c r="DL437" i="2"/>
  <c r="DK437" i="2"/>
  <c r="DI437" i="2"/>
  <c r="DH437" i="2"/>
  <c r="DG437" i="2"/>
  <c r="DF437" i="2"/>
  <c r="DE437" i="2"/>
  <c r="DC437" i="2"/>
  <c r="DB437" i="2"/>
  <c r="DA437" i="2"/>
  <c r="CZ437" i="2"/>
  <c r="CY437" i="2"/>
  <c r="CW437" i="2"/>
  <c r="CV437" i="2"/>
  <c r="CU437" i="2"/>
  <c r="CT437" i="2"/>
  <c r="CS437" i="2"/>
  <c r="CQ437" i="2"/>
  <c r="CP437" i="2"/>
  <c r="CO437" i="2"/>
  <c r="CN437" i="2"/>
  <c r="CM437" i="2"/>
  <c r="CK437" i="2"/>
  <c r="CJ437" i="2"/>
  <c r="CI437" i="2"/>
  <c r="CH437" i="2"/>
  <c r="CG437" i="2"/>
  <c r="CE437" i="2"/>
  <c r="CD437" i="2"/>
  <c r="CC437" i="2"/>
  <c r="CB437" i="2"/>
  <c r="CA437" i="2"/>
  <c r="BY437" i="2"/>
  <c r="BX437" i="2"/>
  <c r="BW437" i="2"/>
  <c r="BV437" i="2"/>
  <c r="BU437" i="2"/>
  <c r="BS437" i="2"/>
  <c r="BR437" i="2"/>
  <c r="BQ437" i="2"/>
  <c r="BP437" i="2"/>
  <c r="BO437" i="2"/>
  <c r="BM437" i="2"/>
  <c r="BL437" i="2"/>
  <c r="BK437" i="2"/>
  <c r="BJ437" i="2"/>
  <c r="BI437" i="2"/>
  <c r="BH437" i="2"/>
  <c r="BG437" i="2"/>
  <c r="BE437" i="2"/>
  <c r="BD437" i="2"/>
  <c r="BC437" i="2"/>
  <c r="BB437" i="2"/>
  <c r="BA437" i="2"/>
  <c r="AZ437" i="2"/>
  <c r="AY437" i="2"/>
  <c r="AW437" i="2"/>
  <c r="AV437" i="2"/>
  <c r="AU437" i="2"/>
  <c r="AT437" i="2"/>
  <c r="AS437" i="2"/>
  <c r="AR437" i="2"/>
  <c r="AQ437" i="2"/>
  <c r="AO437" i="2"/>
  <c r="AN437" i="2"/>
  <c r="AM437" i="2"/>
  <c r="AL437" i="2"/>
  <c r="AK437" i="2"/>
  <c r="AJ437" i="2"/>
  <c r="AI437" i="2"/>
  <c r="AG437" i="2"/>
  <c r="AF437" i="2"/>
  <c r="AE437" i="2"/>
  <c r="AD437" i="2"/>
  <c r="AC437" i="2"/>
  <c r="AB437" i="2"/>
  <c r="AA437" i="2"/>
  <c r="W437" i="2"/>
  <c r="DO436" i="2"/>
  <c r="DN436" i="2"/>
  <c r="DM436" i="2"/>
  <c r="DL436" i="2"/>
  <c r="DK436" i="2"/>
  <c r="DI436" i="2"/>
  <c r="DH436" i="2"/>
  <c r="DG436" i="2"/>
  <c r="DF436" i="2"/>
  <c r="DE436" i="2"/>
  <c r="DC436" i="2"/>
  <c r="DB436" i="2"/>
  <c r="DA436" i="2"/>
  <c r="CZ436" i="2"/>
  <c r="CY436" i="2"/>
  <c r="CW436" i="2"/>
  <c r="CV436" i="2"/>
  <c r="CU436" i="2"/>
  <c r="CT436" i="2"/>
  <c r="CS436" i="2"/>
  <c r="CQ436" i="2"/>
  <c r="CP436" i="2"/>
  <c r="CO436" i="2"/>
  <c r="CN436" i="2"/>
  <c r="CM436" i="2"/>
  <c r="CK436" i="2"/>
  <c r="CJ436" i="2"/>
  <c r="CI436" i="2"/>
  <c r="CH436" i="2"/>
  <c r="CG436" i="2"/>
  <c r="CE436" i="2"/>
  <c r="CD436" i="2"/>
  <c r="CC436" i="2"/>
  <c r="CB436" i="2"/>
  <c r="CA436" i="2"/>
  <c r="BY436" i="2"/>
  <c r="BX436" i="2"/>
  <c r="BW436" i="2"/>
  <c r="BV436" i="2"/>
  <c r="BU436" i="2"/>
  <c r="BS436" i="2"/>
  <c r="BR436" i="2"/>
  <c r="BQ436" i="2"/>
  <c r="BP436" i="2"/>
  <c r="BO436" i="2"/>
  <c r="BM436" i="2"/>
  <c r="BL436" i="2"/>
  <c r="BK436" i="2"/>
  <c r="BJ436" i="2"/>
  <c r="BI436" i="2"/>
  <c r="BH436" i="2"/>
  <c r="BG436" i="2"/>
  <c r="BE436" i="2"/>
  <c r="BD436" i="2"/>
  <c r="BC436" i="2"/>
  <c r="BB436" i="2"/>
  <c r="BA436" i="2"/>
  <c r="AZ436" i="2"/>
  <c r="AY436" i="2"/>
  <c r="AW436" i="2"/>
  <c r="AV436" i="2"/>
  <c r="AU436" i="2"/>
  <c r="AT436" i="2"/>
  <c r="AS436" i="2"/>
  <c r="AR436" i="2"/>
  <c r="AQ436" i="2"/>
  <c r="AO436" i="2"/>
  <c r="AN436" i="2"/>
  <c r="AM436" i="2"/>
  <c r="AL436" i="2"/>
  <c r="AK436" i="2"/>
  <c r="AJ436" i="2"/>
  <c r="AI436" i="2"/>
  <c r="AG436" i="2"/>
  <c r="AF436" i="2"/>
  <c r="AE436" i="2"/>
  <c r="AD436" i="2"/>
  <c r="AC436" i="2"/>
  <c r="AB436" i="2"/>
  <c r="AA436" i="2"/>
  <c r="W436" i="2"/>
  <c r="DO435" i="2"/>
  <c r="DI435" i="2"/>
  <c r="DC435" i="2"/>
  <c r="CW435" i="2"/>
  <c r="CQ435" i="2"/>
  <c r="CK435" i="2"/>
  <c r="CE435" i="2"/>
  <c r="CD435" i="2"/>
  <c r="CC435" i="2"/>
  <c r="CB435" i="2"/>
  <c r="CA435" i="2"/>
  <c r="BY435" i="2"/>
  <c r="BS435" i="2"/>
  <c r="BM435" i="2"/>
  <c r="BL435" i="2"/>
  <c r="BK435" i="2"/>
  <c r="BJ435" i="2"/>
  <c r="BI435" i="2"/>
  <c r="BH435" i="2"/>
  <c r="BG435" i="2"/>
  <c r="BE435" i="2"/>
  <c r="BD435" i="2"/>
  <c r="BC435" i="2"/>
  <c r="BB435" i="2"/>
  <c r="BA435" i="2"/>
  <c r="AZ435" i="2"/>
  <c r="AY435" i="2"/>
  <c r="AW435" i="2"/>
  <c r="AV435" i="2"/>
  <c r="AU435" i="2"/>
  <c r="AT435" i="2"/>
  <c r="AS435" i="2"/>
  <c r="AR435" i="2"/>
  <c r="AQ435" i="2"/>
  <c r="AO435" i="2"/>
  <c r="AN435" i="2"/>
  <c r="AM435" i="2"/>
  <c r="AL435" i="2"/>
  <c r="AK435" i="2"/>
  <c r="AJ435" i="2"/>
  <c r="AI435" i="2"/>
  <c r="AG435" i="2"/>
  <c r="W435" i="2"/>
  <c r="DO434" i="2"/>
  <c r="DI434" i="2"/>
  <c r="DC434" i="2"/>
  <c r="CW434" i="2"/>
  <c r="CQ434" i="2"/>
  <c r="CK434" i="2"/>
  <c r="CE434" i="2"/>
  <c r="CD434" i="2"/>
  <c r="CC434" i="2"/>
  <c r="CB434" i="2"/>
  <c r="CA434" i="2"/>
  <c r="BY434" i="2"/>
  <c r="BS434" i="2"/>
  <c r="BM434" i="2"/>
  <c r="BL434" i="2"/>
  <c r="BK434" i="2"/>
  <c r="BJ434" i="2"/>
  <c r="BI434" i="2"/>
  <c r="BH434" i="2"/>
  <c r="BG434" i="2"/>
  <c r="BE434" i="2"/>
  <c r="BD434" i="2"/>
  <c r="BC434" i="2"/>
  <c r="BB434" i="2"/>
  <c r="BA434" i="2"/>
  <c r="AZ434" i="2"/>
  <c r="AY434" i="2"/>
  <c r="AW434" i="2"/>
  <c r="AV434" i="2"/>
  <c r="AU434" i="2"/>
  <c r="AT434" i="2"/>
  <c r="AS434" i="2"/>
  <c r="AR434" i="2"/>
  <c r="AQ434" i="2"/>
  <c r="AO434" i="2"/>
  <c r="AN434" i="2"/>
  <c r="AM434" i="2"/>
  <c r="AL434" i="2"/>
  <c r="AK434" i="2"/>
  <c r="AJ434" i="2"/>
  <c r="AI434" i="2"/>
  <c r="AG434" i="2"/>
  <c r="W434" i="2"/>
  <c r="DO433" i="2"/>
  <c r="DN433" i="2"/>
  <c r="DM433" i="2"/>
  <c r="DL433" i="2"/>
  <c r="DK433" i="2"/>
  <c r="DI433" i="2"/>
  <c r="DH433" i="2"/>
  <c r="DG433" i="2"/>
  <c r="DF433" i="2"/>
  <c r="DE433" i="2"/>
  <c r="DC433" i="2"/>
  <c r="DB433" i="2"/>
  <c r="DA433" i="2"/>
  <c r="CZ433" i="2"/>
  <c r="CY433" i="2"/>
  <c r="CW433" i="2"/>
  <c r="CV433" i="2"/>
  <c r="CU433" i="2"/>
  <c r="CT433" i="2"/>
  <c r="CS433" i="2"/>
  <c r="CQ433" i="2"/>
  <c r="CP433" i="2"/>
  <c r="CO433" i="2"/>
  <c r="CN433" i="2"/>
  <c r="CM433" i="2"/>
  <c r="CK433" i="2"/>
  <c r="CJ433" i="2"/>
  <c r="CI433" i="2"/>
  <c r="CH433" i="2"/>
  <c r="CG433" i="2"/>
  <c r="CE433" i="2"/>
  <c r="CD433" i="2"/>
  <c r="CC433" i="2"/>
  <c r="CB433" i="2"/>
  <c r="CA433" i="2"/>
  <c r="BY433" i="2"/>
  <c r="BX433" i="2"/>
  <c r="BW433" i="2"/>
  <c r="BV433" i="2"/>
  <c r="BU433" i="2"/>
  <c r="BS433" i="2"/>
  <c r="BR433" i="2"/>
  <c r="BQ433" i="2"/>
  <c r="BP433" i="2"/>
  <c r="BO433" i="2"/>
  <c r="BM433" i="2"/>
  <c r="BL433" i="2"/>
  <c r="BK433" i="2"/>
  <c r="BJ433" i="2"/>
  <c r="BI433" i="2"/>
  <c r="BH433" i="2"/>
  <c r="BG433" i="2"/>
  <c r="BE433" i="2"/>
  <c r="BD433" i="2"/>
  <c r="BC433" i="2"/>
  <c r="BB433" i="2"/>
  <c r="BA433" i="2"/>
  <c r="AZ433" i="2"/>
  <c r="AY433" i="2"/>
  <c r="AW433" i="2"/>
  <c r="AV433" i="2"/>
  <c r="AU433" i="2"/>
  <c r="AT433" i="2"/>
  <c r="AS433" i="2"/>
  <c r="AR433" i="2"/>
  <c r="AQ433" i="2"/>
  <c r="AO433" i="2"/>
  <c r="AN433" i="2"/>
  <c r="AM433" i="2"/>
  <c r="AL433" i="2"/>
  <c r="AK433" i="2"/>
  <c r="AJ433" i="2"/>
  <c r="AI433" i="2"/>
  <c r="AG433" i="2"/>
  <c r="AF433" i="2"/>
  <c r="AE433" i="2"/>
  <c r="AD433" i="2"/>
  <c r="AC433" i="2"/>
  <c r="AB433" i="2"/>
  <c r="AA433" i="2"/>
  <c r="W433" i="2"/>
  <c r="DO432" i="2"/>
  <c r="DN432" i="2"/>
  <c r="DM432" i="2"/>
  <c r="DL432" i="2"/>
  <c r="DK432" i="2"/>
  <c r="DI432" i="2"/>
  <c r="DH432" i="2"/>
  <c r="DG432" i="2"/>
  <c r="DF432" i="2"/>
  <c r="DE432" i="2"/>
  <c r="DC432" i="2"/>
  <c r="DB432" i="2"/>
  <c r="DA432" i="2"/>
  <c r="CZ432" i="2"/>
  <c r="CY432" i="2"/>
  <c r="CW432" i="2"/>
  <c r="CV432" i="2"/>
  <c r="CU432" i="2"/>
  <c r="CT432" i="2"/>
  <c r="CS432" i="2"/>
  <c r="CQ432" i="2"/>
  <c r="CP432" i="2"/>
  <c r="CO432" i="2"/>
  <c r="CN432" i="2"/>
  <c r="CM432" i="2"/>
  <c r="CK432" i="2"/>
  <c r="CJ432" i="2"/>
  <c r="CI432" i="2"/>
  <c r="CH432" i="2"/>
  <c r="CG432" i="2"/>
  <c r="CE432" i="2"/>
  <c r="CD432" i="2"/>
  <c r="CC432" i="2"/>
  <c r="CB432" i="2"/>
  <c r="CA432" i="2"/>
  <c r="BY432" i="2"/>
  <c r="BX432" i="2"/>
  <c r="BW432" i="2"/>
  <c r="BV432" i="2"/>
  <c r="BU432" i="2"/>
  <c r="BS432" i="2"/>
  <c r="BR432" i="2"/>
  <c r="BQ432" i="2"/>
  <c r="BP432" i="2"/>
  <c r="BO432" i="2"/>
  <c r="BM432" i="2"/>
  <c r="BL432" i="2"/>
  <c r="BK432" i="2"/>
  <c r="BJ432" i="2"/>
  <c r="BI432" i="2"/>
  <c r="BH432" i="2"/>
  <c r="BG432" i="2"/>
  <c r="BE432" i="2"/>
  <c r="BD432" i="2"/>
  <c r="BC432" i="2"/>
  <c r="BB432" i="2"/>
  <c r="BA432" i="2"/>
  <c r="AZ432" i="2"/>
  <c r="AY432" i="2"/>
  <c r="AW432" i="2"/>
  <c r="AV432" i="2"/>
  <c r="AU432" i="2"/>
  <c r="AT432" i="2"/>
  <c r="AS432" i="2"/>
  <c r="AR432" i="2"/>
  <c r="AQ432" i="2"/>
  <c r="AO432" i="2"/>
  <c r="AN432" i="2"/>
  <c r="AM432" i="2"/>
  <c r="AL432" i="2"/>
  <c r="AK432" i="2"/>
  <c r="AJ432" i="2"/>
  <c r="AI432" i="2"/>
  <c r="AG432" i="2"/>
  <c r="AF432" i="2"/>
  <c r="AE432" i="2"/>
  <c r="AD432" i="2"/>
  <c r="AC432" i="2"/>
  <c r="AB432" i="2"/>
  <c r="AA432" i="2"/>
  <c r="W432" i="2"/>
  <c r="DO431" i="2"/>
  <c r="DN431" i="2"/>
  <c r="DM431" i="2"/>
  <c r="DL431" i="2"/>
  <c r="DK431" i="2"/>
  <c r="DI431" i="2"/>
  <c r="DH431" i="2"/>
  <c r="DG431" i="2"/>
  <c r="DF431" i="2"/>
  <c r="DE431" i="2"/>
  <c r="DC431" i="2"/>
  <c r="DB431" i="2"/>
  <c r="DA431" i="2"/>
  <c r="CZ431" i="2"/>
  <c r="CY431" i="2"/>
  <c r="CW431" i="2"/>
  <c r="CV431" i="2"/>
  <c r="CU431" i="2"/>
  <c r="CT431" i="2"/>
  <c r="CS431" i="2"/>
  <c r="CQ431" i="2"/>
  <c r="CP431" i="2"/>
  <c r="CO431" i="2"/>
  <c r="CN431" i="2"/>
  <c r="CM431" i="2"/>
  <c r="CK431" i="2"/>
  <c r="CJ431" i="2"/>
  <c r="CI431" i="2"/>
  <c r="CH431" i="2"/>
  <c r="CG431" i="2"/>
  <c r="CE431" i="2"/>
  <c r="CD431" i="2"/>
  <c r="CC431" i="2"/>
  <c r="CB431" i="2"/>
  <c r="CA431" i="2"/>
  <c r="BY431" i="2"/>
  <c r="BX431" i="2"/>
  <c r="BW431" i="2"/>
  <c r="BV431" i="2"/>
  <c r="BU431" i="2"/>
  <c r="BS431" i="2"/>
  <c r="BR431" i="2"/>
  <c r="BQ431" i="2"/>
  <c r="BP431" i="2"/>
  <c r="BO431" i="2"/>
  <c r="BM431" i="2"/>
  <c r="BL431" i="2"/>
  <c r="BK431" i="2"/>
  <c r="BJ431" i="2"/>
  <c r="BI431" i="2"/>
  <c r="BH431" i="2"/>
  <c r="BG431" i="2"/>
  <c r="BE431" i="2"/>
  <c r="BD431" i="2"/>
  <c r="BC431" i="2"/>
  <c r="BB431" i="2"/>
  <c r="BA431" i="2"/>
  <c r="AZ431" i="2"/>
  <c r="AY431" i="2"/>
  <c r="AW431" i="2"/>
  <c r="AV431" i="2"/>
  <c r="AU431" i="2"/>
  <c r="AT431" i="2"/>
  <c r="AS431" i="2"/>
  <c r="AR431" i="2"/>
  <c r="AQ431" i="2"/>
  <c r="AO431" i="2"/>
  <c r="AN431" i="2"/>
  <c r="AM431" i="2"/>
  <c r="AL431" i="2"/>
  <c r="AK431" i="2"/>
  <c r="AJ431" i="2"/>
  <c r="AI431" i="2"/>
  <c r="AG431" i="2"/>
  <c r="AF431" i="2"/>
  <c r="AE431" i="2"/>
  <c r="AD431" i="2"/>
  <c r="AC431" i="2"/>
  <c r="AB431" i="2"/>
  <c r="AA431" i="2"/>
  <c r="W431" i="2"/>
  <c r="DO430" i="2"/>
  <c r="DN430" i="2"/>
  <c r="DM430" i="2"/>
  <c r="DL430" i="2"/>
  <c r="DK430" i="2"/>
  <c r="DI430" i="2"/>
  <c r="DH430" i="2"/>
  <c r="DG430" i="2"/>
  <c r="DF430" i="2"/>
  <c r="DE430" i="2"/>
  <c r="DC430" i="2"/>
  <c r="DB430" i="2"/>
  <c r="DA430" i="2"/>
  <c r="CZ430" i="2"/>
  <c r="CY430" i="2"/>
  <c r="CW430" i="2"/>
  <c r="CV430" i="2"/>
  <c r="CU430" i="2"/>
  <c r="CT430" i="2"/>
  <c r="CS430" i="2"/>
  <c r="CQ430" i="2"/>
  <c r="CP430" i="2"/>
  <c r="CO430" i="2"/>
  <c r="CN430" i="2"/>
  <c r="CM430" i="2"/>
  <c r="CK430" i="2"/>
  <c r="CJ430" i="2"/>
  <c r="CI430" i="2"/>
  <c r="CH430" i="2"/>
  <c r="CG430" i="2"/>
  <c r="CE430" i="2"/>
  <c r="CD430" i="2"/>
  <c r="CC430" i="2"/>
  <c r="CB430" i="2"/>
  <c r="CA430" i="2"/>
  <c r="BY430" i="2"/>
  <c r="BX430" i="2"/>
  <c r="BW430" i="2"/>
  <c r="BV430" i="2"/>
  <c r="BU430" i="2"/>
  <c r="BS430" i="2"/>
  <c r="BR430" i="2"/>
  <c r="BQ430" i="2"/>
  <c r="BP430" i="2"/>
  <c r="BO430" i="2"/>
  <c r="BM430" i="2"/>
  <c r="BL430" i="2"/>
  <c r="BK430" i="2"/>
  <c r="BJ430" i="2"/>
  <c r="BI430" i="2"/>
  <c r="BH430" i="2"/>
  <c r="BG430" i="2"/>
  <c r="BE430" i="2"/>
  <c r="BD430" i="2"/>
  <c r="BC430" i="2"/>
  <c r="BB430" i="2"/>
  <c r="BA430" i="2"/>
  <c r="AZ430" i="2"/>
  <c r="AY430" i="2"/>
  <c r="AW430" i="2"/>
  <c r="AV430" i="2"/>
  <c r="AU430" i="2"/>
  <c r="AT430" i="2"/>
  <c r="AS430" i="2"/>
  <c r="AR430" i="2"/>
  <c r="AQ430" i="2"/>
  <c r="AO430" i="2"/>
  <c r="AN430" i="2"/>
  <c r="AM430" i="2"/>
  <c r="AL430" i="2"/>
  <c r="AK430" i="2"/>
  <c r="AJ430" i="2"/>
  <c r="AI430" i="2"/>
  <c r="AG430" i="2"/>
  <c r="AF430" i="2"/>
  <c r="AE430" i="2"/>
  <c r="AD430" i="2"/>
  <c r="AC430" i="2"/>
  <c r="AB430" i="2"/>
  <c r="AA430" i="2"/>
  <c r="W430" i="2"/>
  <c r="DO429" i="2"/>
  <c r="DI429" i="2"/>
  <c r="DC429" i="2"/>
  <c r="CW429" i="2"/>
  <c r="CQ429" i="2"/>
  <c r="CK429" i="2"/>
  <c r="CE429" i="2"/>
  <c r="CD429" i="2"/>
  <c r="CC429" i="2"/>
  <c r="CB429" i="2"/>
  <c r="CA429" i="2"/>
  <c r="BY429" i="2"/>
  <c r="BS429" i="2"/>
  <c r="BM429" i="2"/>
  <c r="BL429" i="2"/>
  <c r="BK429" i="2"/>
  <c r="BJ429" i="2"/>
  <c r="BI429" i="2"/>
  <c r="BH429" i="2"/>
  <c r="BG429" i="2"/>
  <c r="BE429" i="2"/>
  <c r="BD429" i="2"/>
  <c r="BC429" i="2"/>
  <c r="BB429" i="2"/>
  <c r="BA429" i="2"/>
  <c r="AZ429" i="2"/>
  <c r="AY429" i="2"/>
  <c r="AW429" i="2"/>
  <c r="AV429" i="2"/>
  <c r="AU429" i="2"/>
  <c r="AT429" i="2"/>
  <c r="AS429" i="2"/>
  <c r="AR429" i="2"/>
  <c r="AQ429" i="2"/>
  <c r="AO429" i="2"/>
  <c r="AN429" i="2"/>
  <c r="AM429" i="2"/>
  <c r="AL429" i="2"/>
  <c r="AK429" i="2"/>
  <c r="AJ429" i="2"/>
  <c r="AI429" i="2"/>
  <c r="AG429" i="2"/>
  <c r="W429" i="2"/>
  <c r="DO428" i="2"/>
  <c r="DI428" i="2"/>
  <c r="DC428" i="2"/>
  <c r="CW428" i="2"/>
  <c r="CQ428" i="2"/>
  <c r="CK428" i="2"/>
  <c r="CE428" i="2"/>
  <c r="CD428" i="2"/>
  <c r="CC428" i="2"/>
  <c r="CB428" i="2"/>
  <c r="CA428" i="2"/>
  <c r="BY428" i="2"/>
  <c r="BS428" i="2"/>
  <c r="BM428" i="2"/>
  <c r="BL428" i="2"/>
  <c r="BK428" i="2"/>
  <c r="BJ428" i="2"/>
  <c r="BI428" i="2"/>
  <c r="BH428" i="2"/>
  <c r="BG428" i="2"/>
  <c r="BE428" i="2"/>
  <c r="BD428" i="2"/>
  <c r="BC428" i="2"/>
  <c r="BB428" i="2"/>
  <c r="BA428" i="2"/>
  <c r="AZ428" i="2"/>
  <c r="AY428" i="2"/>
  <c r="AW428" i="2"/>
  <c r="AV428" i="2"/>
  <c r="AU428" i="2"/>
  <c r="AT428" i="2"/>
  <c r="AS428" i="2"/>
  <c r="AR428" i="2"/>
  <c r="AQ428" i="2"/>
  <c r="AO428" i="2"/>
  <c r="AN428" i="2"/>
  <c r="AM428" i="2"/>
  <c r="AL428" i="2"/>
  <c r="AK428" i="2"/>
  <c r="AJ428" i="2"/>
  <c r="AI428" i="2"/>
  <c r="AG428" i="2"/>
  <c r="W428" i="2"/>
  <c r="DO427" i="2"/>
  <c r="DN427" i="2"/>
  <c r="DM427" i="2"/>
  <c r="DL427" i="2"/>
  <c r="DK427" i="2"/>
  <c r="DI427" i="2"/>
  <c r="DH427" i="2"/>
  <c r="DG427" i="2"/>
  <c r="DF427" i="2"/>
  <c r="DE427" i="2"/>
  <c r="DC427" i="2"/>
  <c r="DB427" i="2"/>
  <c r="DA427" i="2"/>
  <c r="CZ427" i="2"/>
  <c r="CY427" i="2"/>
  <c r="CW427" i="2"/>
  <c r="CV427" i="2"/>
  <c r="CU427" i="2"/>
  <c r="CT427" i="2"/>
  <c r="CS427" i="2"/>
  <c r="CQ427" i="2"/>
  <c r="CP427" i="2"/>
  <c r="CO427" i="2"/>
  <c r="CN427" i="2"/>
  <c r="CM427" i="2"/>
  <c r="CK427" i="2"/>
  <c r="CJ427" i="2"/>
  <c r="CI427" i="2"/>
  <c r="CH427" i="2"/>
  <c r="CG427" i="2"/>
  <c r="CE427" i="2"/>
  <c r="CD427" i="2"/>
  <c r="CC427" i="2"/>
  <c r="CB427" i="2"/>
  <c r="CA427" i="2"/>
  <c r="BY427" i="2"/>
  <c r="BX427" i="2"/>
  <c r="BW427" i="2"/>
  <c r="BV427" i="2"/>
  <c r="BU427" i="2"/>
  <c r="BS427" i="2"/>
  <c r="BR427" i="2"/>
  <c r="BQ427" i="2"/>
  <c r="BP427" i="2"/>
  <c r="BO427" i="2"/>
  <c r="BM427" i="2"/>
  <c r="BL427" i="2"/>
  <c r="BK427" i="2"/>
  <c r="BJ427" i="2"/>
  <c r="BI427" i="2"/>
  <c r="BH427" i="2"/>
  <c r="BG427" i="2"/>
  <c r="BE427" i="2"/>
  <c r="BD427" i="2"/>
  <c r="BC427" i="2"/>
  <c r="BB427" i="2"/>
  <c r="BA427" i="2"/>
  <c r="AZ427" i="2"/>
  <c r="AY427" i="2"/>
  <c r="AW427" i="2"/>
  <c r="AV427" i="2"/>
  <c r="AU427" i="2"/>
  <c r="AT427" i="2"/>
  <c r="AS427" i="2"/>
  <c r="AR427" i="2"/>
  <c r="AQ427" i="2"/>
  <c r="AO427" i="2"/>
  <c r="AN427" i="2"/>
  <c r="AM427" i="2"/>
  <c r="AL427" i="2"/>
  <c r="AK427" i="2"/>
  <c r="AJ427" i="2"/>
  <c r="AI427" i="2"/>
  <c r="AG427" i="2"/>
  <c r="AF427" i="2"/>
  <c r="AE427" i="2"/>
  <c r="AD427" i="2"/>
  <c r="AC427" i="2"/>
  <c r="AB427" i="2"/>
  <c r="AA427" i="2"/>
  <c r="W427" i="2"/>
  <c r="DO426" i="2"/>
  <c r="DN426" i="2"/>
  <c r="DM426" i="2"/>
  <c r="DL426" i="2"/>
  <c r="DK426" i="2"/>
  <c r="DI426" i="2"/>
  <c r="DH426" i="2"/>
  <c r="DG426" i="2"/>
  <c r="DF426" i="2"/>
  <c r="DE426" i="2"/>
  <c r="DC426" i="2"/>
  <c r="DB426" i="2"/>
  <c r="DA426" i="2"/>
  <c r="CZ426" i="2"/>
  <c r="CY426" i="2"/>
  <c r="CW426" i="2"/>
  <c r="CV426" i="2"/>
  <c r="CU426" i="2"/>
  <c r="CT426" i="2"/>
  <c r="CS426" i="2"/>
  <c r="CQ426" i="2"/>
  <c r="CP426" i="2"/>
  <c r="CO426" i="2"/>
  <c r="CN426" i="2"/>
  <c r="CM426" i="2"/>
  <c r="CK426" i="2"/>
  <c r="CJ426" i="2"/>
  <c r="CI426" i="2"/>
  <c r="CH426" i="2"/>
  <c r="CG426" i="2"/>
  <c r="CE426" i="2"/>
  <c r="CD426" i="2"/>
  <c r="CC426" i="2"/>
  <c r="CB426" i="2"/>
  <c r="CA426" i="2"/>
  <c r="BY426" i="2"/>
  <c r="BX426" i="2"/>
  <c r="BW426" i="2"/>
  <c r="BV426" i="2"/>
  <c r="BU426" i="2"/>
  <c r="BS426" i="2"/>
  <c r="BR426" i="2"/>
  <c r="BQ426" i="2"/>
  <c r="BP426" i="2"/>
  <c r="BO426" i="2"/>
  <c r="BM426" i="2"/>
  <c r="BL426" i="2"/>
  <c r="BK426" i="2"/>
  <c r="BJ426" i="2"/>
  <c r="BI426" i="2"/>
  <c r="BH426" i="2"/>
  <c r="BG426" i="2"/>
  <c r="BE426" i="2"/>
  <c r="BD426" i="2"/>
  <c r="BC426" i="2"/>
  <c r="BB426" i="2"/>
  <c r="BA426" i="2"/>
  <c r="AZ426" i="2"/>
  <c r="AY426" i="2"/>
  <c r="AW426" i="2"/>
  <c r="AV426" i="2"/>
  <c r="AU426" i="2"/>
  <c r="AT426" i="2"/>
  <c r="AS426" i="2"/>
  <c r="AR426" i="2"/>
  <c r="AQ426" i="2"/>
  <c r="AO426" i="2"/>
  <c r="AN426" i="2"/>
  <c r="AM426" i="2"/>
  <c r="AL426" i="2"/>
  <c r="AK426" i="2"/>
  <c r="AJ426" i="2"/>
  <c r="AI426" i="2"/>
  <c r="AG426" i="2"/>
  <c r="AF426" i="2"/>
  <c r="AE426" i="2"/>
  <c r="AD426" i="2"/>
  <c r="AC426" i="2"/>
  <c r="AB426" i="2"/>
  <c r="AA426" i="2"/>
  <c r="W426" i="2"/>
  <c r="DO425" i="2"/>
  <c r="DN425" i="2"/>
  <c r="DM425" i="2"/>
  <c r="DL425" i="2"/>
  <c r="DK425" i="2"/>
  <c r="DI425" i="2"/>
  <c r="DH425" i="2"/>
  <c r="DG425" i="2"/>
  <c r="DF425" i="2"/>
  <c r="DE425" i="2"/>
  <c r="DC425" i="2"/>
  <c r="DB425" i="2"/>
  <c r="DA425" i="2"/>
  <c r="CZ425" i="2"/>
  <c r="CY425" i="2"/>
  <c r="CW425" i="2"/>
  <c r="CV425" i="2"/>
  <c r="CU425" i="2"/>
  <c r="CT425" i="2"/>
  <c r="CS425" i="2"/>
  <c r="CQ425" i="2"/>
  <c r="CP425" i="2"/>
  <c r="CO425" i="2"/>
  <c r="CN425" i="2"/>
  <c r="CM425" i="2"/>
  <c r="CK425" i="2"/>
  <c r="CJ425" i="2"/>
  <c r="CI425" i="2"/>
  <c r="CH425" i="2"/>
  <c r="CG425" i="2"/>
  <c r="CE425" i="2"/>
  <c r="CD425" i="2"/>
  <c r="CC425" i="2"/>
  <c r="CB425" i="2"/>
  <c r="CA425" i="2"/>
  <c r="BY425" i="2"/>
  <c r="BX425" i="2"/>
  <c r="BW425" i="2"/>
  <c r="BV425" i="2"/>
  <c r="BU425" i="2"/>
  <c r="BS425" i="2"/>
  <c r="BR425" i="2"/>
  <c r="BQ425" i="2"/>
  <c r="BP425" i="2"/>
  <c r="BO425" i="2"/>
  <c r="BM425" i="2"/>
  <c r="BL425" i="2"/>
  <c r="BK425" i="2"/>
  <c r="BJ425" i="2"/>
  <c r="BI425" i="2"/>
  <c r="BH425" i="2"/>
  <c r="BG425" i="2"/>
  <c r="BE425" i="2"/>
  <c r="BD425" i="2"/>
  <c r="BC425" i="2"/>
  <c r="BB425" i="2"/>
  <c r="BA425" i="2"/>
  <c r="AZ425" i="2"/>
  <c r="AY425" i="2"/>
  <c r="AW425" i="2"/>
  <c r="AV425" i="2"/>
  <c r="AU425" i="2"/>
  <c r="AT425" i="2"/>
  <c r="AS425" i="2"/>
  <c r="AR425" i="2"/>
  <c r="AQ425" i="2"/>
  <c r="AO425" i="2"/>
  <c r="AN425" i="2"/>
  <c r="AM425" i="2"/>
  <c r="AL425" i="2"/>
  <c r="AK425" i="2"/>
  <c r="AJ425" i="2"/>
  <c r="AI425" i="2"/>
  <c r="AG425" i="2"/>
  <c r="AF425" i="2"/>
  <c r="AE425" i="2"/>
  <c r="AD425" i="2"/>
  <c r="AC425" i="2"/>
  <c r="AB425" i="2"/>
  <c r="AA425" i="2"/>
  <c r="W425" i="2"/>
  <c r="DO424" i="2"/>
  <c r="DN424" i="2"/>
  <c r="DM424" i="2"/>
  <c r="DL424" i="2"/>
  <c r="DK424" i="2"/>
  <c r="DI424" i="2"/>
  <c r="DH424" i="2"/>
  <c r="DG424" i="2"/>
  <c r="DF424" i="2"/>
  <c r="DE424" i="2"/>
  <c r="DC424" i="2"/>
  <c r="DB424" i="2"/>
  <c r="DA424" i="2"/>
  <c r="CZ424" i="2"/>
  <c r="CY424" i="2"/>
  <c r="CW424" i="2"/>
  <c r="CV424" i="2"/>
  <c r="CU424" i="2"/>
  <c r="CT424" i="2"/>
  <c r="CS424" i="2"/>
  <c r="CQ424" i="2"/>
  <c r="CP424" i="2"/>
  <c r="CO424" i="2"/>
  <c r="CN424" i="2"/>
  <c r="CM424" i="2"/>
  <c r="CK424" i="2"/>
  <c r="CJ424" i="2"/>
  <c r="CI424" i="2"/>
  <c r="CH424" i="2"/>
  <c r="CG424" i="2"/>
  <c r="CE424" i="2"/>
  <c r="CD424" i="2"/>
  <c r="CC424" i="2"/>
  <c r="CB424" i="2"/>
  <c r="CA424" i="2"/>
  <c r="BY424" i="2"/>
  <c r="BX424" i="2"/>
  <c r="BW424" i="2"/>
  <c r="BV424" i="2"/>
  <c r="BU424" i="2"/>
  <c r="BS424" i="2"/>
  <c r="BR424" i="2"/>
  <c r="BQ424" i="2"/>
  <c r="BP424" i="2"/>
  <c r="BO424" i="2"/>
  <c r="BM424" i="2"/>
  <c r="BL424" i="2"/>
  <c r="BK424" i="2"/>
  <c r="BJ424" i="2"/>
  <c r="BI424" i="2"/>
  <c r="BH424" i="2"/>
  <c r="BG424" i="2"/>
  <c r="BE424" i="2"/>
  <c r="BD424" i="2"/>
  <c r="BC424" i="2"/>
  <c r="BB424" i="2"/>
  <c r="BA424" i="2"/>
  <c r="AZ424" i="2"/>
  <c r="AY424" i="2"/>
  <c r="AW424" i="2"/>
  <c r="AV424" i="2"/>
  <c r="AU424" i="2"/>
  <c r="AT424" i="2"/>
  <c r="AS424" i="2"/>
  <c r="AR424" i="2"/>
  <c r="AQ424" i="2"/>
  <c r="AO424" i="2"/>
  <c r="AN424" i="2"/>
  <c r="AM424" i="2"/>
  <c r="AL424" i="2"/>
  <c r="AK424" i="2"/>
  <c r="AJ424" i="2"/>
  <c r="AI424" i="2"/>
  <c r="AG424" i="2"/>
  <c r="AF424" i="2"/>
  <c r="AE424" i="2"/>
  <c r="AD424" i="2"/>
  <c r="AC424" i="2"/>
  <c r="AB424" i="2"/>
  <c r="AA424" i="2"/>
  <c r="W424" i="2"/>
  <c r="DO423" i="2"/>
  <c r="DI423" i="2"/>
  <c r="DC423" i="2"/>
  <c r="CW423" i="2"/>
  <c r="CQ423" i="2"/>
  <c r="CK423" i="2"/>
  <c r="CE423" i="2"/>
  <c r="CD423" i="2"/>
  <c r="CC423" i="2"/>
  <c r="CB423" i="2"/>
  <c r="CA423" i="2"/>
  <c r="BY423" i="2"/>
  <c r="BS423" i="2"/>
  <c r="BM423" i="2"/>
  <c r="BL423" i="2"/>
  <c r="BK423" i="2"/>
  <c r="BJ423" i="2"/>
  <c r="BI423" i="2"/>
  <c r="BH423" i="2"/>
  <c r="BG423" i="2"/>
  <c r="BE423" i="2"/>
  <c r="BD423" i="2"/>
  <c r="BC423" i="2"/>
  <c r="BB423" i="2"/>
  <c r="BA423" i="2"/>
  <c r="AZ423" i="2"/>
  <c r="AY423" i="2"/>
  <c r="AW423" i="2"/>
  <c r="AV423" i="2"/>
  <c r="AU423" i="2"/>
  <c r="AT423" i="2"/>
  <c r="AS423" i="2"/>
  <c r="AR423" i="2"/>
  <c r="AQ423" i="2"/>
  <c r="AO423" i="2"/>
  <c r="AN423" i="2"/>
  <c r="AM423" i="2"/>
  <c r="AL423" i="2"/>
  <c r="AK423" i="2"/>
  <c r="AJ423" i="2"/>
  <c r="AI423" i="2"/>
  <c r="AG423" i="2"/>
  <c r="W423" i="2"/>
  <c r="DO422" i="2"/>
  <c r="DI422" i="2"/>
  <c r="DC422" i="2"/>
  <c r="CW422" i="2"/>
  <c r="CQ422" i="2"/>
  <c r="CK422" i="2"/>
  <c r="CE422" i="2"/>
  <c r="CD422" i="2"/>
  <c r="CC422" i="2"/>
  <c r="CB422" i="2"/>
  <c r="CA422" i="2"/>
  <c r="BY422" i="2"/>
  <c r="DS26" i="2" s="1"/>
  <c r="BS422" i="2"/>
  <c r="BM422" i="2"/>
  <c r="BL422" i="2"/>
  <c r="BK422" i="2"/>
  <c r="BJ422" i="2"/>
  <c r="BI422" i="2"/>
  <c r="BH422" i="2"/>
  <c r="BG422" i="2"/>
  <c r="BE422" i="2"/>
  <c r="BD422" i="2"/>
  <c r="BC422" i="2"/>
  <c r="BB422" i="2"/>
  <c r="BA422" i="2"/>
  <c r="AZ422" i="2"/>
  <c r="AY422" i="2"/>
  <c r="AW422" i="2"/>
  <c r="AV422" i="2"/>
  <c r="AU422" i="2"/>
  <c r="AT422" i="2"/>
  <c r="AS422" i="2"/>
  <c r="AR422" i="2"/>
  <c r="AQ422" i="2"/>
  <c r="AO422" i="2"/>
  <c r="AN422" i="2"/>
  <c r="AM422" i="2"/>
  <c r="AL422" i="2"/>
  <c r="AK422" i="2"/>
  <c r="AJ422" i="2"/>
  <c r="AI422" i="2"/>
  <c r="AG422" i="2"/>
  <c r="W422" i="2"/>
  <c r="DO421" i="2"/>
  <c r="DN421" i="2"/>
  <c r="DM421" i="2"/>
  <c r="DL421" i="2"/>
  <c r="DK421" i="2"/>
  <c r="DI421" i="2"/>
  <c r="DH421" i="2"/>
  <c r="DG421" i="2"/>
  <c r="DF421" i="2"/>
  <c r="DE421" i="2"/>
  <c r="DC421" i="2"/>
  <c r="DB421" i="2"/>
  <c r="DA421" i="2"/>
  <c r="CZ421" i="2"/>
  <c r="CY421" i="2"/>
  <c r="CW421" i="2"/>
  <c r="CV421" i="2"/>
  <c r="CU421" i="2"/>
  <c r="CT421" i="2"/>
  <c r="CS421" i="2"/>
  <c r="CQ421" i="2"/>
  <c r="CP421" i="2"/>
  <c r="CO421" i="2"/>
  <c r="CN421" i="2"/>
  <c r="CM421" i="2"/>
  <c r="CK421" i="2"/>
  <c r="CJ421" i="2"/>
  <c r="CI421" i="2"/>
  <c r="CH421" i="2"/>
  <c r="CG421" i="2"/>
  <c r="CE421" i="2"/>
  <c r="CD421" i="2"/>
  <c r="CC421" i="2"/>
  <c r="CB421" i="2"/>
  <c r="CA421" i="2"/>
  <c r="BY421" i="2"/>
  <c r="BX421" i="2"/>
  <c r="BW421" i="2"/>
  <c r="BV421" i="2"/>
  <c r="BU421" i="2"/>
  <c r="BS421" i="2"/>
  <c r="BR421" i="2"/>
  <c r="BQ421" i="2"/>
  <c r="BP421" i="2"/>
  <c r="BO421" i="2"/>
  <c r="BM421" i="2"/>
  <c r="BL421" i="2"/>
  <c r="BK421" i="2"/>
  <c r="BJ421" i="2"/>
  <c r="BI421" i="2"/>
  <c r="BH421" i="2"/>
  <c r="BG421" i="2"/>
  <c r="BE421" i="2"/>
  <c r="BD421" i="2"/>
  <c r="BC421" i="2"/>
  <c r="BB421" i="2"/>
  <c r="BA421" i="2"/>
  <c r="AZ421" i="2"/>
  <c r="AY421" i="2"/>
  <c r="AW421" i="2"/>
  <c r="AV421" i="2"/>
  <c r="AU421" i="2"/>
  <c r="AT421" i="2"/>
  <c r="AS421" i="2"/>
  <c r="AR421" i="2"/>
  <c r="AQ421" i="2"/>
  <c r="AO421" i="2"/>
  <c r="AN421" i="2"/>
  <c r="AM421" i="2"/>
  <c r="AL421" i="2"/>
  <c r="AK421" i="2"/>
  <c r="AJ421" i="2"/>
  <c r="AI421" i="2"/>
  <c r="AG421" i="2"/>
  <c r="AF421" i="2"/>
  <c r="AE421" i="2"/>
  <c r="AD421" i="2"/>
  <c r="AC421" i="2"/>
  <c r="AB421" i="2"/>
  <c r="AA421" i="2"/>
  <c r="W421" i="2"/>
  <c r="DO420" i="2"/>
  <c r="DN420" i="2"/>
  <c r="DM420" i="2"/>
  <c r="DL420" i="2"/>
  <c r="DK420" i="2"/>
  <c r="DI420" i="2"/>
  <c r="DH420" i="2"/>
  <c r="DG420" i="2"/>
  <c r="DF420" i="2"/>
  <c r="DE420" i="2"/>
  <c r="DC420" i="2"/>
  <c r="DB420" i="2"/>
  <c r="DA420" i="2"/>
  <c r="CZ420" i="2"/>
  <c r="CY420" i="2"/>
  <c r="CW420" i="2"/>
  <c r="CV420" i="2"/>
  <c r="CU420" i="2"/>
  <c r="CT420" i="2"/>
  <c r="CS420" i="2"/>
  <c r="CQ420" i="2"/>
  <c r="CP420" i="2"/>
  <c r="CO420" i="2"/>
  <c r="CN420" i="2"/>
  <c r="CM420" i="2"/>
  <c r="CK420" i="2"/>
  <c r="CJ420" i="2"/>
  <c r="CI420" i="2"/>
  <c r="CH420" i="2"/>
  <c r="CG420" i="2"/>
  <c r="CE420" i="2"/>
  <c r="CD420" i="2"/>
  <c r="CC420" i="2"/>
  <c r="CB420" i="2"/>
  <c r="CA420" i="2"/>
  <c r="BY420" i="2"/>
  <c r="BX420" i="2"/>
  <c r="BW420" i="2"/>
  <c r="BV420" i="2"/>
  <c r="BU420" i="2"/>
  <c r="BS420" i="2"/>
  <c r="BR420" i="2"/>
  <c r="BQ420" i="2"/>
  <c r="BP420" i="2"/>
  <c r="BO420" i="2"/>
  <c r="BM420" i="2"/>
  <c r="BL420" i="2"/>
  <c r="BK420" i="2"/>
  <c r="BJ420" i="2"/>
  <c r="BI420" i="2"/>
  <c r="BH420" i="2"/>
  <c r="BG420" i="2"/>
  <c r="BE420" i="2"/>
  <c r="BD420" i="2"/>
  <c r="BC420" i="2"/>
  <c r="BB420" i="2"/>
  <c r="BA420" i="2"/>
  <c r="AZ420" i="2"/>
  <c r="AY420" i="2"/>
  <c r="AW420" i="2"/>
  <c r="AV420" i="2"/>
  <c r="AU420" i="2"/>
  <c r="AT420" i="2"/>
  <c r="AS420" i="2"/>
  <c r="AR420" i="2"/>
  <c r="AQ420" i="2"/>
  <c r="AO420" i="2"/>
  <c r="AN420" i="2"/>
  <c r="AM420" i="2"/>
  <c r="AL420" i="2"/>
  <c r="AK420" i="2"/>
  <c r="AJ420" i="2"/>
  <c r="AI420" i="2"/>
  <c r="AG420" i="2"/>
  <c r="AF420" i="2"/>
  <c r="AE420" i="2"/>
  <c r="AD420" i="2"/>
  <c r="AC420" i="2"/>
  <c r="AB420" i="2"/>
  <c r="AA420" i="2"/>
  <c r="W420" i="2"/>
  <c r="DO419" i="2"/>
  <c r="DN419" i="2"/>
  <c r="DM419" i="2"/>
  <c r="DL419" i="2"/>
  <c r="DK419" i="2"/>
  <c r="DI419" i="2"/>
  <c r="DH419" i="2"/>
  <c r="DG419" i="2"/>
  <c r="DF419" i="2"/>
  <c r="DE419" i="2"/>
  <c r="DC419" i="2"/>
  <c r="DB419" i="2"/>
  <c r="DA419" i="2"/>
  <c r="CZ419" i="2"/>
  <c r="CY419" i="2"/>
  <c r="CW419" i="2"/>
  <c r="CV419" i="2"/>
  <c r="CU419" i="2"/>
  <c r="CT419" i="2"/>
  <c r="CS419" i="2"/>
  <c r="CQ419" i="2"/>
  <c r="CP419" i="2"/>
  <c r="CO419" i="2"/>
  <c r="CN419" i="2"/>
  <c r="CM419" i="2"/>
  <c r="CK419" i="2"/>
  <c r="CJ419" i="2"/>
  <c r="CI419" i="2"/>
  <c r="CH419" i="2"/>
  <c r="CG419" i="2"/>
  <c r="CE419" i="2"/>
  <c r="CD419" i="2"/>
  <c r="CC419" i="2"/>
  <c r="CB419" i="2"/>
  <c r="CA419" i="2"/>
  <c r="BY419" i="2"/>
  <c r="BX419" i="2"/>
  <c r="BW419" i="2"/>
  <c r="BV419" i="2"/>
  <c r="BU419" i="2"/>
  <c r="BS419" i="2"/>
  <c r="BR419" i="2"/>
  <c r="BQ419" i="2"/>
  <c r="BP419" i="2"/>
  <c r="BO419" i="2"/>
  <c r="BM419" i="2"/>
  <c r="BL419" i="2"/>
  <c r="BK419" i="2"/>
  <c r="BJ419" i="2"/>
  <c r="BI419" i="2"/>
  <c r="BH419" i="2"/>
  <c r="BG419" i="2"/>
  <c r="BE419" i="2"/>
  <c r="BD419" i="2"/>
  <c r="BC419" i="2"/>
  <c r="BB419" i="2"/>
  <c r="BA419" i="2"/>
  <c r="AZ419" i="2"/>
  <c r="AY419" i="2"/>
  <c r="AW419" i="2"/>
  <c r="AV419" i="2"/>
  <c r="AU419" i="2"/>
  <c r="AT419" i="2"/>
  <c r="AS419" i="2"/>
  <c r="AR419" i="2"/>
  <c r="AQ419" i="2"/>
  <c r="AO419" i="2"/>
  <c r="AN419" i="2"/>
  <c r="AM419" i="2"/>
  <c r="AL419" i="2"/>
  <c r="AK419" i="2"/>
  <c r="AJ419" i="2"/>
  <c r="AI419" i="2"/>
  <c r="AG419" i="2"/>
  <c r="AF419" i="2"/>
  <c r="AE419" i="2"/>
  <c r="AD419" i="2"/>
  <c r="AC419" i="2"/>
  <c r="AB419" i="2"/>
  <c r="AA419" i="2"/>
  <c r="W419" i="2"/>
  <c r="DO418" i="2"/>
  <c r="DN418" i="2"/>
  <c r="DM418" i="2"/>
  <c r="DL418" i="2"/>
  <c r="DK418" i="2"/>
  <c r="DI418" i="2"/>
  <c r="DH418" i="2"/>
  <c r="DG418" i="2"/>
  <c r="DF418" i="2"/>
  <c r="DE418" i="2"/>
  <c r="DC418" i="2"/>
  <c r="DB418" i="2"/>
  <c r="DA418" i="2"/>
  <c r="CZ418" i="2"/>
  <c r="CY418" i="2"/>
  <c r="CW418" i="2"/>
  <c r="CV418" i="2"/>
  <c r="CU418" i="2"/>
  <c r="CT418" i="2"/>
  <c r="CS418" i="2"/>
  <c r="CQ418" i="2"/>
  <c r="CP418" i="2"/>
  <c r="CO418" i="2"/>
  <c r="CN418" i="2"/>
  <c r="CM418" i="2"/>
  <c r="CK418" i="2"/>
  <c r="CJ418" i="2"/>
  <c r="CI418" i="2"/>
  <c r="CH418" i="2"/>
  <c r="CG418" i="2"/>
  <c r="CE418" i="2"/>
  <c r="CD418" i="2"/>
  <c r="CC418" i="2"/>
  <c r="CB418" i="2"/>
  <c r="CA418" i="2"/>
  <c r="BY418" i="2"/>
  <c r="BX418" i="2"/>
  <c r="BW418" i="2"/>
  <c r="BV418" i="2"/>
  <c r="BU418" i="2"/>
  <c r="BS418" i="2"/>
  <c r="BR418" i="2"/>
  <c r="BQ418" i="2"/>
  <c r="BP418" i="2"/>
  <c r="BO418" i="2"/>
  <c r="BM418" i="2"/>
  <c r="BL418" i="2"/>
  <c r="BK418" i="2"/>
  <c r="BJ418" i="2"/>
  <c r="BI418" i="2"/>
  <c r="BH418" i="2"/>
  <c r="BG418" i="2"/>
  <c r="BE418" i="2"/>
  <c r="BD418" i="2"/>
  <c r="BC418" i="2"/>
  <c r="BB418" i="2"/>
  <c r="BA418" i="2"/>
  <c r="AZ418" i="2"/>
  <c r="AY418" i="2"/>
  <c r="AW418" i="2"/>
  <c r="AV418" i="2"/>
  <c r="AU418" i="2"/>
  <c r="AT418" i="2"/>
  <c r="AS418" i="2"/>
  <c r="AR418" i="2"/>
  <c r="AQ418" i="2"/>
  <c r="AO418" i="2"/>
  <c r="AN418" i="2"/>
  <c r="AM418" i="2"/>
  <c r="AL418" i="2"/>
  <c r="AK418" i="2"/>
  <c r="AJ418" i="2"/>
  <c r="AI418" i="2"/>
  <c r="AG418" i="2"/>
  <c r="AF418" i="2"/>
  <c r="AE418" i="2"/>
  <c r="AD418" i="2"/>
  <c r="AC418" i="2"/>
  <c r="AB418" i="2"/>
  <c r="AA418" i="2"/>
  <c r="W418" i="2"/>
  <c r="DO417" i="2"/>
  <c r="DI417" i="2"/>
  <c r="DC417" i="2"/>
  <c r="CW417" i="2"/>
  <c r="CQ417" i="2"/>
  <c r="CK417" i="2"/>
  <c r="CE417" i="2"/>
  <c r="CD417" i="2"/>
  <c r="CC417" i="2"/>
  <c r="CB417" i="2"/>
  <c r="CA417" i="2"/>
  <c r="BY417" i="2"/>
  <c r="BS417" i="2"/>
  <c r="BM417" i="2"/>
  <c r="BL417" i="2"/>
  <c r="BK417" i="2"/>
  <c r="BJ417" i="2"/>
  <c r="BI417" i="2"/>
  <c r="BH417" i="2"/>
  <c r="BG417" i="2"/>
  <c r="BE417" i="2"/>
  <c r="BD417" i="2"/>
  <c r="BC417" i="2"/>
  <c r="BB417" i="2"/>
  <c r="BA417" i="2"/>
  <c r="AZ417" i="2"/>
  <c r="AY417" i="2"/>
  <c r="AW417" i="2"/>
  <c r="AV417" i="2"/>
  <c r="AU417" i="2"/>
  <c r="AT417" i="2"/>
  <c r="AS417" i="2"/>
  <c r="AR417" i="2"/>
  <c r="AQ417" i="2"/>
  <c r="AO417" i="2"/>
  <c r="AN417" i="2"/>
  <c r="AM417" i="2"/>
  <c r="AL417" i="2"/>
  <c r="AK417" i="2"/>
  <c r="AJ417" i="2"/>
  <c r="AI417" i="2"/>
  <c r="AG417" i="2"/>
  <c r="W417" i="2"/>
  <c r="DO416" i="2"/>
  <c r="DI416" i="2"/>
  <c r="DC416" i="2"/>
  <c r="CW416" i="2"/>
  <c r="CQ416" i="2"/>
  <c r="CK416" i="2"/>
  <c r="CE416" i="2"/>
  <c r="CD416" i="2"/>
  <c r="CC416" i="2"/>
  <c r="CB416" i="2"/>
  <c r="CA416" i="2"/>
  <c r="BY416" i="2"/>
  <c r="BS416" i="2"/>
  <c r="BM416" i="2"/>
  <c r="BL416" i="2"/>
  <c r="BK416" i="2"/>
  <c r="BJ416" i="2"/>
  <c r="BI416" i="2"/>
  <c r="BH416" i="2"/>
  <c r="BG416" i="2"/>
  <c r="BE416" i="2"/>
  <c r="BD416" i="2"/>
  <c r="BC416" i="2"/>
  <c r="BB416" i="2"/>
  <c r="BA416" i="2"/>
  <c r="AZ416" i="2"/>
  <c r="AY416" i="2"/>
  <c r="AW416" i="2"/>
  <c r="AV416" i="2"/>
  <c r="AU416" i="2"/>
  <c r="AT416" i="2"/>
  <c r="AS416" i="2"/>
  <c r="AR416" i="2"/>
  <c r="AQ416" i="2"/>
  <c r="AO416" i="2"/>
  <c r="AN416" i="2"/>
  <c r="AM416" i="2"/>
  <c r="AL416" i="2"/>
  <c r="AK416" i="2"/>
  <c r="AJ416" i="2"/>
  <c r="AI416" i="2"/>
  <c r="AG416" i="2"/>
  <c r="W416" i="2"/>
  <c r="DO415" i="2"/>
  <c r="DN415" i="2"/>
  <c r="DM415" i="2"/>
  <c r="DL415" i="2"/>
  <c r="DK415" i="2"/>
  <c r="DI415" i="2"/>
  <c r="DH415" i="2"/>
  <c r="DG415" i="2"/>
  <c r="DF415" i="2"/>
  <c r="DE415" i="2"/>
  <c r="DC415" i="2"/>
  <c r="DB415" i="2"/>
  <c r="DA415" i="2"/>
  <c r="CZ415" i="2"/>
  <c r="CY415" i="2"/>
  <c r="CW415" i="2"/>
  <c r="CV415" i="2"/>
  <c r="CU415" i="2"/>
  <c r="CT415" i="2"/>
  <c r="CS415" i="2"/>
  <c r="CQ415" i="2"/>
  <c r="CP415" i="2"/>
  <c r="CO415" i="2"/>
  <c r="CN415" i="2"/>
  <c r="CM415" i="2"/>
  <c r="CK415" i="2"/>
  <c r="CJ415" i="2"/>
  <c r="CI415" i="2"/>
  <c r="CH415" i="2"/>
  <c r="CG415" i="2"/>
  <c r="CE415" i="2"/>
  <c r="CD415" i="2"/>
  <c r="CC415" i="2"/>
  <c r="CB415" i="2"/>
  <c r="CA415" i="2"/>
  <c r="BY415" i="2"/>
  <c r="BX415" i="2"/>
  <c r="BW415" i="2"/>
  <c r="BV415" i="2"/>
  <c r="BU415" i="2"/>
  <c r="BS415" i="2"/>
  <c r="BR415" i="2"/>
  <c r="BQ415" i="2"/>
  <c r="BP415" i="2"/>
  <c r="BO415" i="2"/>
  <c r="BM415" i="2"/>
  <c r="BL415" i="2"/>
  <c r="BK415" i="2"/>
  <c r="BJ415" i="2"/>
  <c r="BI415" i="2"/>
  <c r="BH415" i="2"/>
  <c r="BG415" i="2"/>
  <c r="BE415" i="2"/>
  <c r="BD415" i="2"/>
  <c r="BC415" i="2"/>
  <c r="BB415" i="2"/>
  <c r="BA415" i="2"/>
  <c r="AZ415" i="2"/>
  <c r="AY415" i="2"/>
  <c r="AW415" i="2"/>
  <c r="AV415" i="2"/>
  <c r="AU415" i="2"/>
  <c r="AT415" i="2"/>
  <c r="AS415" i="2"/>
  <c r="AR415" i="2"/>
  <c r="AQ415" i="2"/>
  <c r="AO415" i="2"/>
  <c r="AN415" i="2"/>
  <c r="AM415" i="2"/>
  <c r="AL415" i="2"/>
  <c r="AK415" i="2"/>
  <c r="AJ415" i="2"/>
  <c r="AI415" i="2"/>
  <c r="AG415" i="2"/>
  <c r="AF415" i="2"/>
  <c r="AE415" i="2"/>
  <c r="AD415" i="2"/>
  <c r="AC415" i="2"/>
  <c r="AB415" i="2"/>
  <c r="AA415" i="2"/>
  <c r="W415" i="2"/>
  <c r="DO414" i="2"/>
  <c r="DN414" i="2"/>
  <c r="DM414" i="2"/>
  <c r="DL414" i="2"/>
  <c r="DK414" i="2"/>
  <c r="DI414" i="2"/>
  <c r="DH414" i="2"/>
  <c r="DG414" i="2"/>
  <c r="DF414" i="2"/>
  <c r="DE414" i="2"/>
  <c r="DC414" i="2"/>
  <c r="DB414" i="2"/>
  <c r="DA414" i="2"/>
  <c r="CZ414" i="2"/>
  <c r="CY414" i="2"/>
  <c r="CW414" i="2"/>
  <c r="CV414" i="2"/>
  <c r="CU414" i="2"/>
  <c r="CT414" i="2"/>
  <c r="CS414" i="2"/>
  <c r="CQ414" i="2"/>
  <c r="CP414" i="2"/>
  <c r="CO414" i="2"/>
  <c r="CN414" i="2"/>
  <c r="CM414" i="2"/>
  <c r="CK414" i="2"/>
  <c r="CJ414" i="2"/>
  <c r="CI414" i="2"/>
  <c r="CH414" i="2"/>
  <c r="CG414" i="2"/>
  <c r="CE414" i="2"/>
  <c r="CD414" i="2"/>
  <c r="CC414" i="2"/>
  <c r="CB414" i="2"/>
  <c r="CA414" i="2"/>
  <c r="BY414" i="2"/>
  <c r="BX414" i="2"/>
  <c r="BW414" i="2"/>
  <c r="BV414" i="2"/>
  <c r="BU414" i="2"/>
  <c r="BS414" i="2"/>
  <c r="BR414" i="2"/>
  <c r="BQ414" i="2"/>
  <c r="BP414" i="2"/>
  <c r="BO414" i="2"/>
  <c r="BM414" i="2"/>
  <c r="BL414" i="2"/>
  <c r="BK414" i="2"/>
  <c r="BJ414" i="2"/>
  <c r="BI414" i="2"/>
  <c r="BH414" i="2"/>
  <c r="BG414" i="2"/>
  <c r="BE414" i="2"/>
  <c r="BD414" i="2"/>
  <c r="BC414" i="2"/>
  <c r="BB414" i="2"/>
  <c r="BA414" i="2"/>
  <c r="AZ414" i="2"/>
  <c r="AY414" i="2"/>
  <c r="AW414" i="2"/>
  <c r="AV414" i="2"/>
  <c r="AU414" i="2"/>
  <c r="AT414" i="2"/>
  <c r="AS414" i="2"/>
  <c r="AR414" i="2"/>
  <c r="AQ414" i="2"/>
  <c r="AO414" i="2"/>
  <c r="AN414" i="2"/>
  <c r="AM414" i="2"/>
  <c r="AL414" i="2"/>
  <c r="AK414" i="2"/>
  <c r="AJ414" i="2"/>
  <c r="AI414" i="2"/>
  <c r="AG414" i="2"/>
  <c r="AF414" i="2"/>
  <c r="AE414" i="2"/>
  <c r="AD414" i="2"/>
  <c r="AC414" i="2"/>
  <c r="AB414" i="2"/>
  <c r="AA414" i="2"/>
  <c r="W414" i="2"/>
  <c r="DO413" i="2"/>
  <c r="DN413" i="2"/>
  <c r="DM413" i="2"/>
  <c r="DL413" i="2"/>
  <c r="DK413" i="2"/>
  <c r="DI413" i="2"/>
  <c r="DH413" i="2"/>
  <c r="DG413" i="2"/>
  <c r="DF413" i="2"/>
  <c r="DE413" i="2"/>
  <c r="DC413" i="2"/>
  <c r="DB413" i="2"/>
  <c r="DA413" i="2"/>
  <c r="CZ413" i="2"/>
  <c r="CY413" i="2"/>
  <c r="CW413" i="2"/>
  <c r="CV413" i="2"/>
  <c r="CU413" i="2"/>
  <c r="CT413" i="2"/>
  <c r="CS413" i="2"/>
  <c r="CQ413" i="2"/>
  <c r="CP413" i="2"/>
  <c r="CO413" i="2"/>
  <c r="CN413" i="2"/>
  <c r="CM413" i="2"/>
  <c r="CK413" i="2"/>
  <c r="CJ413" i="2"/>
  <c r="CI413" i="2"/>
  <c r="CH413" i="2"/>
  <c r="CG413" i="2"/>
  <c r="CE413" i="2"/>
  <c r="CD413" i="2"/>
  <c r="CC413" i="2"/>
  <c r="CB413" i="2"/>
  <c r="CA413" i="2"/>
  <c r="BY413" i="2"/>
  <c r="BX413" i="2"/>
  <c r="BW413" i="2"/>
  <c r="BV413" i="2"/>
  <c r="BU413" i="2"/>
  <c r="BS413" i="2"/>
  <c r="BR413" i="2"/>
  <c r="BQ413" i="2"/>
  <c r="BP413" i="2"/>
  <c r="BO413" i="2"/>
  <c r="BM413" i="2"/>
  <c r="BL413" i="2"/>
  <c r="BK413" i="2"/>
  <c r="BJ413" i="2"/>
  <c r="BI413" i="2"/>
  <c r="BH413" i="2"/>
  <c r="BG413" i="2"/>
  <c r="BE413" i="2"/>
  <c r="BD413" i="2"/>
  <c r="BC413" i="2"/>
  <c r="BB413" i="2"/>
  <c r="BA413" i="2"/>
  <c r="AZ413" i="2"/>
  <c r="AY413" i="2"/>
  <c r="AW413" i="2"/>
  <c r="AV413" i="2"/>
  <c r="AU413" i="2"/>
  <c r="AT413" i="2"/>
  <c r="AS413" i="2"/>
  <c r="AR413" i="2"/>
  <c r="AQ413" i="2"/>
  <c r="AO413" i="2"/>
  <c r="AN413" i="2"/>
  <c r="AM413" i="2"/>
  <c r="AL413" i="2"/>
  <c r="AK413" i="2"/>
  <c r="AJ413" i="2"/>
  <c r="AI413" i="2"/>
  <c r="AG413" i="2"/>
  <c r="AF413" i="2"/>
  <c r="AE413" i="2"/>
  <c r="AD413" i="2"/>
  <c r="AC413" i="2"/>
  <c r="AB413" i="2"/>
  <c r="AA413" i="2"/>
  <c r="W413" i="2"/>
  <c r="DO412" i="2"/>
  <c r="DN412" i="2"/>
  <c r="DM412" i="2"/>
  <c r="DL412" i="2"/>
  <c r="DK412" i="2"/>
  <c r="DI412" i="2"/>
  <c r="DH412" i="2"/>
  <c r="DG412" i="2"/>
  <c r="DF412" i="2"/>
  <c r="DE412" i="2"/>
  <c r="DC412" i="2"/>
  <c r="DB412" i="2"/>
  <c r="DA412" i="2"/>
  <c r="CZ412" i="2"/>
  <c r="CY412" i="2"/>
  <c r="CW412" i="2"/>
  <c r="CV412" i="2"/>
  <c r="CU412" i="2"/>
  <c r="CT412" i="2"/>
  <c r="CS412" i="2"/>
  <c r="CQ412" i="2"/>
  <c r="CP412" i="2"/>
  <c r="CO412" i="2"/>
  <c r="CN412" i="2"/>
  <c r="CM412" i="2"/>
  <c r="CK412" i="2"/>
  <c r="CJ412" i="2"/>
  <c r="CI412" i="2"/>
  <c r="CH412" i="2"/>
  <c r="CG412" i="2"/>
  <c r="CE412" i="2"/>
  <c r="CD412" i="2"/>
  <c r="CC412" i="2"/>
  <c r="CB412" i="2"/>
  <c r="CA412" i="2"/>
  <c r="BY412" i="2"/>
  <c r="BX412" i="2"/>
  <c r="BW412" i="2"/>
  <c r="BV412" i="2"/>
  <c r="BU412" i="2"/>
  <c r="BS412" i="2"/>
  <c r="BR412" i="2"/>
  <c r="BQ412" i="2"/>
  <c r="BP412" i="2"/>
  <c r="BO412" i="2"/>
  <c r="BM412" i="2"/>
  <c r="BL412" i="2"/>
  <c r="BK412" i="2"/>
  <c r="BJ412" i="2"/>
  <c r="BI412" i="2"/>
  <c r="BH412" i="2"/>
  <c r="BG412" i="2"/>
  <c r="BE412" i="2"/>
  <c r="BD412" i="2"/>
  <c r="BC412" i="2"/>
  <c r="BB412" i="2"/>
  <c r="BA412" i="2"/>
  <c r="AZ412" i="2"/>
  <c r="AY412" i="2"/>
  <c r="AW412" i="2"/>
  <c r="AV412" i="2"/>
  <c r="AU412" i="2"/>
  <c r="AT412" i="2"/>
  <c r="AS412" i="2"/>
  <c r="AR412" i="2"/>
  <c r="AQ412" i="2"/>
  <c r="AO412" i="2"/>
  <c r="AN412" i="2"/>
  <c r="AM412" i="2"/>
  <c r="AL412" i="2"/>
  <c r="AK412" i="2"/>
  <c r="AJ412" i="2"/>
  <c r="AI412" i="2"/>
  <c r="AG412" i="2"/>
  <c r="AF412" i="2"/>
  <c r="AE412" i="2"/>
  <c r="AD412" i="2"/>
  <c r="AC412" i="2"/>
  <c r="AB412" i="2"/>
  <c r="AA412" i="2"/>
  <c r="W412" i="2"/>
  <c r="DO411" i="2"/>
  <c r="DI411" i="2"/>
  <c r="DC411" i="2"/>
  <c r="CW411" i="2"/>
  <c r="CQ411" i="2"/>
  <c r="CK411" i="2"/>
  <c r="CE411" i="2"/>
  <c r="CD411" i="2"/>
  <c r="CC411" i="2"/>
  <c r="CB411" i="2"/>
  <c r="CA411" i="2"/>
  <c r="BY411" i="2"/>
  <c r="BS411" i="2"/>
  <c r="BM411" i="2"/>
  <c r="BL411" i="2"/>
  <c r="BK411" i="2"/>
  <c r="BJ411" i="2"/>
  <c r="BI411" i="2"/>
  <c r="BH411" i="2"/>
  <c r="BG411" i="2"/>
  <c r="BE411" i="2"/>
  <c r="BD411" i="2"/>
  <c r="BC411" i="2"/>
  <c r="BB411" i="2"/>
  <c r="BA411" i="2"/>
  <c r="AZ411" i="2"/>
  <c r="AY411" i="2"/>
  <c r="AW411" i="2"/>
  <c r="AV411" i="2"/>
  <c r="AU411" i="2"/>
  <c r="AT411" i="2"/>
  <c r="AS411" i="2"/>
  <c r="AR411" i="2"/>
  <c r="AQ411" i="2"/>
  <c r="AO411" i="2"/>
  <c r="AN411" i="2"/>
  <c r="AM411" i="2"/>
  <c r="AL411" i="2"/>
  <c r="AK411" i="2"/>
  <c r="AJ411" i="2"/>
  <c r="AI411" i="2"/>
  <c r="AG411" i="2"/>
  <c r="W411" i="2"/>
  <c r="DO410" i="2"/>
  <c r="DI410" i="2"/>
  <c r="DC410" i="2"/>
  <c r="CW410" i="2"/>
  <c r="CQ410" i="2"/>
  <c r="CK410" i="2"/>
  <c r="CE410" i="2"/>
  <c r="CD410" i="2"/>
  <c r="CC410" i="2"/>
  <c r="CB410" i="2"/>
  <c r="CA410" i="2"/>
  <c r="BY410" i="2"/>
  <c r="BS410" i="2"/>
  <c r="BM410" i="2"/>
  <c r="BL410" i="2"/>
  <c r="BK410" i="2"/>
  <c r="BJ410" i="2"/>
  <c r="BI410" i="2"/>
  <c r="BH410" i="2"/>
  <c r="BG410" i="2"/>
  <c r="BE410" i="2"/>
  <c r="BD410" i="2"/>
  <c r="BC410" i="2"/>
  <c r="BB410" i="2"/>
  <c r="BA410" i="2"/>
  <c r="AZ410" i="2"/>
  <c r="AY410" i="2"/>
  <c r="AW410" i="2"/>
  <c r="AV410" i="2"/>
  <c r="AU410" i="2"/>
  <c r="AT410" i="2"/>
  <c r="AS410" i="2"/>
  <c r="AR410" i="2"/>
  <c r="AQ410" i="2"/>
  <c r="AO410" i="2"/>
  <c r="AN410" i="2"/>
  <c r="AM410" i="2"/>
  <c r="AL410" i="2"/>
  <c r="AK410" i="2"/>
  <c r="AJ410" i="2"/>
  <c r="AI410" i="2"/>
  <c r="AG410" i="2"/>
  <c r="W410" i="2"/>
  <c r="DO409" i="2"/>
  <c r="DN409" i="2"/>
  <c r="DM409" i="2"/>
  <c r="DL409" i="2"/>
  <c r="DK409" i="2"/>
  <c r="DI409" i="2"/>
  <c r="DH409" i="2"/>
  <c r="DG409" i="2"/>
  <c r="DF409" i="2"/>
  <c r="DE409" i="2"/>
  <c r="DC409" i="2"/>
  <c r="DB409" i="2"/>
  <c r="DA409" i="2"/>
  <c r="CZ409" i="2"/>
  <c r="CY409" i="2"/>
  <c r="CW409" i="2"/>
  <c r="CV409" i="2"/>
  <c r="CU409" i="2"/>
  <c r="CT409" i="2"/>
  <c r="CS409" i="2"/>
  <c r="CQ409" i="2"/>
  <c r="CP409" i="2"/>
  <c r="CO409" i="2"/>
  <c r="CN409" i="2"/>
  <c r="CM409" i="2"/>
  <c r="CK409" i="2"/>
  <c r="CJ409" i="2"/>
  <c r="CI409" i="2"/>
  <c r="CH409" i="2"/>
  <c r="CG409" i="2"/>
  <c r="CE409" i="2"/>
  <c r="CD409" i="2"/>
  <c r="CC409" i="2"/>
  <c r="CB409" i="2"/>
  <c r="CA409" i="2"/>
  <c r="BY409" i="2"/>
  <c r="BX409" i="2"/>
  <c r="BW409" i="2"/>
  <c r="BV409" i="2"/>
  <c r="BU409" i="2"/>
  <c r="BS409" i="2"/>
  <c r="BR409" i="2"/>
  <c r="BQ409" i="2"/>
  <c r="BP409" i="2"/>
  <c r="BO409" i="2"/>
  <c r="BM409" i="2"/>
  <c r="BL409" i="2"/>
  <c r="BK409" i="2"/>
  <c r="BJ409" i="2"/>
  <c r="BI409" i="2"/>
  <c r="BH409" i="2"/>
  <c r="BG409" i="2"/>
  <c r="BE409" i="2"/>
  <c r="BD409" i="2"/>
  <c r="BC409" i="2"/>
  <c r="BB409" i="2"/>
  <c r="BA409" i="2"/>
  <c r="AZ409" i="2"/>
  <c r="AY409" i="2"/>
  <c r="AW409" i="2"/>
  <c r="AV409" i="2"/>
  <c r="AU409" i="2"/>
  <c r="AT409" i="2"/>
  <c r="AS409" i="2"/>
  <c r="AR409" i="2"/>
  <c r="AQ409" i="2"/>
  <c r="AO409" i="2"/>
  <c r="AN409" i="2"/>
  <c r="AM409" i="2"/>
  <c r="AL409" i="2"/>
  <c r="AK409" i="2"/>
  <c r="AJ409" i="2"/>
  <c r="AI409" i="2"/>
  <c r="AG409" i="2"/>
  <c r="AF409" i="2"/>
  <c r="AE409" i="2"/>
  <c r="AD409" i="2"/>
  <c r="AC409" i="2"/>
  <c r="AB409" i="2"/>
  <c r="AA409" i="2"/>
  <c r="W409" i="2"/>
  <c r="DO408" i="2"/>
  <c r="DN408" i="2"/>
  <c r="DM408" i="2"/>
  <c r="DL408" i="2"/>
  <c r="DK408" i="2"/>
  <c r="DI408" i="2"/>
  <c r="DH408" i="2"/>
  <c r="DG408" i="2"/>
  <c r="DF408" i="2"/>
  <c r="DE408" i="2"/>
  <c r="DC408" i="2"/>
  <c r="DB408" i="2"/>
  <c r="DA408" i="2"/>
  <c r="CZ408" i="2"/>
  <c r="CY408" i="2"/>
  <c r="CW408" i="2"/>
  <c r="CV408" i="2"/>
  <c r="CU408" i="2"/>
  <c r="CT408" i="2"/>
  <c r="CS408" i="2"/>
  <c r="CQ408" i="2"/>
  <c r="CP408" i="2"/>
  <c r="CO408" i="2"/>
  <c r="CN408" i="2"/>
  <c r="CM408" i="2"/>
  <c r="CK408" i="2"/>
  <c r="CJ408" i="2"/>
  <c r="CI408" i="2"/>
  <c r="CH408" i="2"/>
  <c r="CG408" i="2"/>
  <c r="CE408" i="2"/>
  <c r="CD408" i="2"/>
  <c r="CC408" i="2"/>
  <c r="CB408" i="2"/>
  <c r="CA408" i="2"/>
  <c r="BY408" i="2"/>
  <c r="BX408" i="2"/>
  <c r="BW408" i="2"/>
  <c r="BV408" i="2"/>
  <c r="BU408" i="2"/>
  <c r="BS408" i="2"/>
  <c r="BR408" i="2"/>
  <c r="BQ408" i="2"/>
  <c r="BP408" i="2"/>
  <c r="BO408" i="2"/>
  <c r="BM408" i="2"/>
  <c r="BL408" i="2"/>
  <c r="BK408" i="2"/>
  <c r="BJ408" i="2"/>
  <c r="BI408" i="2"/>
  <c r="BH408" i="2"/>
  <c r="BG408" i="2"/>
  <c r="BE408" i="2"/>
  <c r="BD408" i="2"/>
  <c r="BC408" i="2"/>
  <c r="BB408" i="2"/>
  <c r="BA408" i="2"/>
  <c r="AZ408" i="2"/>
  <c r="AY408" i="2"/>
  <c r="AW408" i="2"/>
  <c r="AV408" i="2"/>
  <c r="AU408" i="2"/>
  <c r="AT408" i="2"/>
  <c r="AS408" i="2"/>
  <c r="AR408" i="2"/>
  <c r="AQ408" i="2"/>
  <c r="AO408" i="2"/>
  <c r="AN408" i="2"/>
  <c r="AM408" i="2"/>
  <c r="AL408" i="2"/>
  <c r="AK408" i="2"/>
  <c r="AJ408" i="2"/>
  <c r="AI408" i="2"/>
  <c r="AG408" i="2"/>
  <c r="AF408" i="2"/>
  <c r="AE408" i="2"/>
  <c r="AD408" i="2"/>
  <c r="AC408" i="2"/>
  <c r="AB408" i="2"/>
  <c r="AA408" i="2"/>
  <c r="W408" i="2"/>
  <c r="DO407" i="2"/>
  <c r="DN407" i="2"/>
  <c r="DM407" i="2"/>
  <c r="DL407" i="2"/>
  <c r="DK407" i="2"/>
  <c r="DI407" i="2"/>
  <c r="DH407" i="2"/>
  <c r="DG407" i="2"/>
  <c r="DF407" i="2"/>
  <c r="DE407" i="2"/>
  <c r="DC407" i="2"/>
  <c r="DB407" i="2"/>
  <c r="DA407" i="2"/>
  <c r="CZ407" i="2"/>
  <c r="CY407" i="2"/>
  <c r="CW407" i="2"/>
  <c r="CV407" i="2"/>
  <c r="CU407" i="2"/>
  <c r="CT407" i="2"/>
  <c r="CS407" i="2"/>
  <c r="CQ407" i="2"/>
  <c r="CP407" i="2"/>
  <c r="CO407" i="2"/>
  <c r="CN407" i="2"/>
  <c r="CM407" i="2"/>
  <c r="CK407" i="2"/>
  <c r="CJ407" i="2"/>
  <c r="CI407" i="2"/>
  <c r="CH407" i="2"/>
  <c r="CG407" i="2"/>
  <c r="CE407" i="2"/>
  <c r="CD407" i="2"/>
  <c r="CC407" i="2"/>
  <c r="CB407" i="2"/>
  <c r="CA407" i="2"/>
  <c r="BY407" i="2"/>
  <c r="BX407" i="2"/>
  <c r="BW407" i="2"/>
  <c r="BV407" i="2"/>
  <c r="BU407" i="2"/>
  <c r="BS407" i="2"/>
  <c r="BR407" i="2"/>
  <c r="BQ407" i="2"/>
  <c r="BP407" i="2"/>
  <c r="BO407" i="2"/>
  <c r="BM407" i="2"/>
  <c r="BL407" i="2"/>
  <c r="BK407" i="2"/>
  <c r="BJ407" i="2"/>
  <c r="BI407" i="2"/>
  <c r="BH407" i="2"/>
  <c r="BG407" i="2"/>
  <c r="BE407" i="2"/>
  <c r="BD407" i="2"/>
  <c r="BC407" i="2"/>
  <c r="BB407" i="2"/>
  <c r="BA407" i="2"/>
  <c r="AZ407" i="2"/>
  <c r="AY407" i="2"/>
  <c r="AW407" i="2"/>
  <c r="AV407" i="2"/>
  <c r="AU407" i="2"/>
  <c r="AT407" i="2"/>
  <c r="AS407" i="2"/>
  <c r="AR407" i="2"/>
  <c r="AQ407" i="2"/>
  <c r="AO407" i="2"/>
  <c r="AN407" i="2"/>
  <c r="AM407" i="2"/>
  <c r="AL407" i="2"/>
  <c r="AK407" i="2"/>
  <c r="AJ407" i="2"/>
  <c r="AI407" i="2"/>
  <c r="AG407" i="2"/>
  <c r="AF407" i="2"/>
  <c r="AE407" i="2"/>
  <c r="AD407" i="2"/>
  <c r="AC407" i="2"/>
  <c r="AB407" i="2"/>
  <c r="AA407" i="2"/>
  <c r="W407" i="2"/>
  <c r="DO406" i="2"/>
  <c r="DN406" i="2"/>
  <c r="DM406" i="2"/>
  <c r="DL406" i="2"/>
  <c r="DK406" i="2"/>
  <c r="DI406" i="2"/>
  <c r="DH406" i="2"/>
  <c r="DG406" i="2"/>
  <c r="DF406" i="2"/>
  <c r="DE406" i="2"/>
  <c r="DC406" i="2"/>
  <c r="DB406" i="2"/>
  <c r="DA406" i="2"/>
  <c r="CZ406" i="2"/>
  <c r="CY406" i="2"/>
  <c r="CW406" i="2"/>
  <c r="CV406" i="2"/>
  <c r="CU406" i="2"/>
  <c r="CT406" i="2"/>
  <c r="CS406" i="2"/>
  <c r="CQ406" i="2"/>
  <c r="CP406" i="2"/>
  <c r="CO406" i="2"/>
  <c r="CN406" i="2"/>
  <c r="CM406" i="2"/>
  <c r="CK406" i="2"/>
  <c r="CJ406" i="2"/>
  <c r="CI406" i="2"/>
  <c r="CH406" i="2"/>
  <c r="CG406" i="2"/>
  <c r="CE406" i="2"/>
  <c r="CD406" i="2"/>
  <c r="CC406" i="2"/>
  <c r="CB406" i="2"/>
  <c r="CA406" i="2"/>
  <c r="BY406" i="2"/>
  <c r="BX406" i="2"/>
  <c r="BW406" i="2"/>
  <c r="BV406" i="2"/>
  <c r="BU406" i="2"/>
  <c r="BS406" i="2"/>
  <c r="BR406" i="2"/>
  <c r="BQ406" i="2"/>
  <c r="BP406" i="2"/>
  <c r="BO406" i="2"/>
  <c r="BM406" i="2"/>
  <c r="BL406" i="2"/>
  <c r="BK406" i="2"/>
  <c r="BJ406" i="2"/>
  <c r="BI406" i="2"/>
  <c r="BH406" i="2"/>
  <c r="BG406" i="2"/>
  <c r="BE406" i="2"/>
  <c r="BD406" i="2"/>
  <c r="BC406" i="2"/>
  <c r="BB406" i="2"/>
  <c r="BA406" i="2"/>
  <c r="AZ406" i="2"/>
  <c r="AY406" i="2"/>
  <c r="AW406" i="2"/>
  <c r="AV406" i="2"/>
  <c r="AU406" i="2"/>
  <c r="AT406" i="2"/>
  <c r="AS406" i="2"/>
  <c r="AR406" i="2"/>
  <c r="AQ406" i="2"/>
  <c r="AO406" i="2"/>
  <c r="AN406" i="2"/>
  <c r="AM406" i="2"/>
  <c r="AL406" i="2"/>
  <c r="AK406" i="2"/>
  <c r="AJ406" i="2"/>
  <c r="AI406" i="2"/>
  <c r="AG406" i="2"/>
  <c r="AF406" i="2"/>
  <c r="AE406" i="2"/>
  <c r="AD406" i="2"/>
  <c r="AC406" i="2"/>
  <c r="AB406" i="2"/>
  <c r="AA406" i="2"/>
  <c r="W406" i="2"/>
  <c r="DO405" i="2"/>
  <c r="DI405" i="2"/>
  <c r="DC405" i="2"/>
  <c r="CW405" i="2"/>
  <c r="CQ405" i="2"/>
  <c r="CK405" i="2"/>
  <c r="CE405" i="2"/>
  <c r="CD405" i="2"/>
  <c r="CC405" i="2"/>
  <c r="CB405" i="2"/>
  <c r="CA405" i="2"/>
  <c r="BY405" i="2"/>
  <c r="BS405" i="2"/>
  <c r="BM405" i="2"/>
  <c r="BL405" i="2"/>
  <c r="BK405" i="2"/>
  <c r="BJ405" i="2"/>
  <c r="BI405" i="2"/>
  <c r="BH405" i="2"/>
  <c r="BG405" i="2"/>
  <c r="BE405" i="2"/>
  <c r="BD405" i="2"/>
  <c r="BC405" i="2"/>
  <c r="BB405" i="2"/>
  <c r="BA405" i="2"/>
  <c r="AZ405" i="2"/>
  <c r="AY405" i="2"/>
  <c r="AW405" i="2"/>
  <c r="AV405" i="2"/>
  <c r="AU405" i="2"/>
  <c r="AT405" i="2"/>
  <c r="AS405" i="2"/>
  <c r="AR405" i="2"/>
  <c r="AQ405" i="2"/>
  <c r="AO405" i="2"/>
  <c r="AN405" i="2"/>
  <c r="AM405" i="2"/>
  <c r="AL405" i="2"/>
  <c r="AK405" i="2"/>
  <c r="AJ405" i="2"/>
  <c r="AI405" i="2"/>
  <c r="AG405" i="2"/>
  <c r="W405" i="2"/>
  <c r="DO404" i="2"/>
  <c r="DI404" i="2"/>
  <c r="DC404" i="2"/>
  <c r="CW404" i="2"/>
  <c r="CQ404" i="2"/>
  <c r="CK404" i="2"/>
  <c r="CE404" i="2"/>
  <c r="CD404" i="2"/>
  <c r="CC404" i="2"/>
  <c r="CB404" i="2"/>
  <c r="CA404" i="2"/>
  <c r="BY404" i="2"/>
  <c r="BS404" i="2"/>
  <c r="BM404" i="2"/>
  <c r="BL404" i="2"/>
  <c r="BK404" i="2"/>
  <c r="BJ404" i="2"/>
  <c r="BI404" i="2"/>
  <c r="BH404" i="2"/>
  <c r="BG404" i="2"/>
  <c r="BE404" i="2"/>
  <c r="BD404" i="2"/>
  <c r="BC404" i="2"/>
  <c r="BB404" i="2"/>
  <c r="BA404" i="2"/>
  <c r="AZ404" i="2"/>
  <c r="AY404" i="2"/>
  <c r="AW404" i="2"/>
  <c r="AV404" i="2"/>
  <c r="AU404" i="2"/>
  <c r="AT404" i="2"/>
  <c r="AS404" i="2"/>
  <c r="AR404" i="2"/>
  <c r="AQ404" i="2"/>
  <c r="AO404" i="2"/>
  <c r="AN404" i="2"/>
  <c r="AM404" i="2"/>
  <c r="AL404" i="2"/>
  <c r="AK404" i="2"/>
  <c r="AJ404" i="2"/>
  <c r="AI404" i="2"/>
  <c r="AG404" i="2"/>
  <c r="W404" i="2"/>
  <c r="DO403" i="2"/>
  <c r="DN403" i="2"/>
  <c r="DM403" i="2"/>
  <c r="DL403" i="2"/>
  <c r="DK403" i="2"/>
  <c r="DI403" i="2"/>
  <c r="DH403" i="2"/>
  <c r="DG403" i="2"/>
  <c r="DF403" i="2"/>
  <c r="DE403" i="2"/>
  <c r="DC403" i="2"/>
  <c r="DB403" i="2"/>
  <c r="DA403" i="2"/>
  <c r="CZ403" i="2"/>
  <c r="CY403" i="2"/>
  <c r="CW403" i="2"/>
  <c r="CV403" i="2"/>
  <c r="CU403" i="2"/>
  <c r="CT403" i="2"/>
  <c r="CS403" i="2"/>
  <c r="CQ403" i="2"/>
  <c r="CP403" i="2"/>
  <c r="CO403" i="2"/>
  <c r="CN403" i="2"/>
  <c r="CM403" i="2"/>
  <c r="CK403" i="2"/>
  <c r="CJ403" i="2"/>
  <c r="CI403" i="2"/>
  <c r="CH403" i="2"/>
  <c r="CG403" i="2"/>
  <c r="CE403" i="2"/>
  <c r="CD403" i="2"/>
  <c r="CC403" i="2"/>
  <c r="CB403" i="2"/>
  <c r="CA403" i="2"/>
  <c r="BY403" i="2"/>
  <c r="BX403" i="2"/>
  <c r="BW403" i="2"/>
  <c r="BV403" i="2"/>
  <c r="BU403" i="2"/>
  <c r="BS403" i="2"/>
  <c r="BR403" i="2"/>
  <c r="BQ403" i="2"/>
  <c r="BP403" i="2"/>
  <c r="BO403" i="2"/>
  <c r="BM403" i="2"/>
  <c r="BL403" i="2"/>
  <c r="BK403" i="2"/>
  <c r="BJ403" i="2"/>
  <c r="BI403" i="2"/>
  <c r="BH403" i="2"/>
  <c r="BG403" i="2"/>
  <c r="BE403" i="2"/>
  <c r="BD403" i="2"/>
  <c r="BC403" i="2"/>
  <c r="BB403" i="2"/>
  <c r="BA403" i="2"/>
  <c r="AZ403" i="2"/>
  <c r="AY403" i="2"/>
  <c r="AW403" i="2"/>
  <c r="AV403" i="2"/>
  <c r="AU403" i="2"/>
  <c r="AT403" i="2"/>
  <c r="AS403" i="2"/>
  <c r="AR403" i="2"/>
  <c r="AQ403" i="2"/>
  <c r="AO403" i="2"/>
  <c r="AN403" i="2"/>
  <c r="AM403" i="2"/>
  <c r="AL403" i="2"/>
  <c r="AK403" i="2"/>
  <c r="AJ403" i="2"/>
  <c r="AI403" i="2"/>
  <c r="AG403" i="2"/>
  <c r="AF403" i="2"/>
  <c r="AE403" i="2"/>
  <c r="AD403" i="2"/>
  <c r="AC403" i="2"/>
  <c r="AB403" i="2"/>
  <c r="AA403" i="2"/>
  <c r="W403" i="2"/>
  <c r="DO402" i="2"/>
  <c r="DN402" i="2"/>
  <c r="DM402" i="2"/>
  <c r="DL402" i="2"/>
  <c r="DK402" i="2"/>
  <c r="DI402" i="2"/>
  <c r="DH402" i="2"/>
  <c r="DG402" i="2"/>
  <c r="DF402" i="2"/>
  <c r="DE402" i="2"/>
  <c r="DC402" i="2"/>
  <c r="DB402" i="2"/>
  <c r="DA402" i="2"/>
  <c r="CZ402" i="2"/>
  <c r="CY402" i="2"/>
  <c r="CW402" i="2"/>
  <c r="CV402" i="2"/>
  <c r="CU402" i="2"/>
  <c r="CT402" i="2"/>
  <c r="CS402" i="2"/>
  <c r="CQ402" i="2"/>
  <c r="CP402" i="2"/>
  <c r="CO402" i="2"/>
  <c r="CN402" i="2"/>
  <c r="CM402" i="2"/>
  <c r="CK402" i="2"/>
  <c r="CJ402" i="2"/>
  <c r="CI402" i="2"/>
  <c r="CH402" i="2"/>
  <c r="CG402" i="2"/>
  <c r="CE402" i="2"/>
  <c r="CD402" i="2"/>
  <c r="CC402" i="2"/>
  <c r="CB402" i="2"/>
  <c r="CA402" i="2"/>
  <c r="BY402" i="2"/>
  <c r="BX402" i="2"/>
  <c r="BW402" i="2"/>
  <c r="BV402" i="2"/>
  <c r="BU402" i="2"/>
  <c r="BS402" i="2"/>
  <c r="BR402" i="2"/>
  <c r="BQ402" i="2"/>
  <c r="BP402" i="2"/>
  <c r="BO402" i="2"/>
  <c r="BM402" i="2"/>
  <c r="BL402" i="2"/>
  <c r="BK402" i="2"/>
  <c r="BJ402" i="2"/>
  <c r="BI402" i="2"/>
  <c r="BH402" i="2"/>
  <c r="BG402" i="2"/>
  <c r="BE402" i="2"/>
  <c r="BD402" i="2"/>
  <c r="BC402" i="2"/>
  <c r="BB402" i="2"/>
  <c r="BA402" i="2"/>
  <c r="AZ402" i="2"/>
  <c r="AY402" i="2"/>
  <c r="AW402" i="2"/>
  <c r="AV402" i="2"/>
  <c r="AU402" i="2"/>
  <c r="AT402" i="2"/>
  <c r="AS402" i="2"/>
  <c r="AR402" i="2"/>
  <c r="AQ402" i="2"/>
  <c r="AO402" i="2"/>
  <c r="AN402" i="2"/>
  <c r="AM402" i="2"/>
  <c r="AL402" i="2"/>
  <c r="AK402" i="2"/>
  <c r="AJ402" i="2"/>
  <c r="AI402" i="2"/>
  <c r="AG402" i="2"/>
  <c r="AF402" i="2"/>
  <c r="AE402" i="2"/>
  <c r="AD402" i="2"/>
  <c r="AC402" i="2"/>
  <c r="AB402" i="2"/>
  <c r="AA402" i="2"/>
  <c r="W402" i="2"/>
  <c r="DO401" i="2"/>
  <c r="DN401" i="2"/>
  <c r="DM401" i="2"/>
  <c r="DL401" i="2"/>
  <c r="DK401" i="2"/>
  <c r="DI401" i="2"/>
  <c r="DH401" i="2"/>
  <c r="DG401" i="2"/>
  <c r="DF401" i="2"/>
  <c r="DE401" i="2"/>
  <c r="DC401" i="2"/>
  <c r="DB401" i="2"/>
  <c r="DA401" i="2"/>
  <c r="CZ401" i="2"/>
  <c r="CY401" i="2"/>
  <c r="CW401" i="2"/>
  <c r="CV401" i="2"/>
  <c r="CU401" i="2"/>
  <c r="CT401" i="2"/>
  <c r="CS401" i="2"/>
  <c r="CQ401" i="2"/>
  <c r="CP401" i="2"/>
  <c r="CO401" i="2"/>
  <c r="CN401" i="2"/>
  <c r="CM401" i="2"/>
  <c r="CK401" i="2"/>
  <c r="CJ401" i="2"/>
  <c r="CI401" i="2"/>
  <c r="CH401" i="2"/>
  <c r="CG401" i="2"/>
  <c r="CE401" i="2"/>
  <c r="CD401" i="2"/>
  <c r="CC401" i="2"/>
  <c r="CB401" i="2"/>
  <c r="CA401" i="2"/>
  <c r="BY401" i="2"/>
  <c r="BX401" i="2"/>
  <c r="BW401" i="2"/>
  <c r="BV401" i="2"/>
  <c r="BU401" i="2"/>
  <c r="BS401" i="2"/>
  <c r="BR401" i="2"/>
  <c r="BQ401" i="2"/>
  <c r="BP401" i="2"/>
  <c r="BO401" i="2"/>
  <c r="BM401" i="2"/>
  <c r="BL401" i="2"/>
  <c r="BK401" i="2"/>
  <c r="BJ401" i="2"/>
  <c r="BI401" i="2"/>
  <c r="BH401" i="2"/>
  <c r="BG401" i="2"/>
  <c r="BE401" i="2"/>
  <c r="BD401" i="2"/>
  <c r="BC401" i="2"/>
  <c r="BB401" i="2"/>
  <c r="BA401" i="2"/>
  <c r="AZ401" i="2"/>
  <c r="AY401" i="2"/>
  <c r="AW401" i="2"/>
  <c r="AV401" i="2"/>
  <c r="AU401" i="2"/>
  <c r="AT401" i="2"/>
  <c r="AS401" i="2"/>
  <c r="AR401" i="2"/>
  <c r="AQ401" i="2"/>
  <c r="AO401" i="2"/>
  <c r="AN401" i="2"/>
  <c r="AM401" i="2"/>
  <c r="AL401" i="2"/>
  <c r="AK401" i="2"/>
  <c r="AJ401" i="2"/>
  <c r="AI401" i="2"/>
  <c r="AG401" i="2"/>
  <c r="AF401" i="2"/>
  <c r="AE401" i="2"/>
  <c r="AD401" i="2"/>
  <c r="AC401" i="2"/>
  <c r="AB401" i="2"/>
  <c r="AA401" i="2"/>
  <c r="W401" i="2"/>
  <c r="DO400" i="2"/>
  <c r="DN400" i="2"/>
  <c r="DM400" i="2"/>
  <c r="DL400" i="2"/>
  <c r="DK400" i="2"/>
  <c r="DI400" i="2"/>
  <c r="DH400" i="2"/>
  <c r="DG400" i="2"/>
  <c r="DF400" i="2"/>
  <c r="DE400" i="2"/>
  <c r="DC400" i="2"/>
  <c r="DB400" i="2"/>
  <c r="DA400" i="2"/>
  <c r="CZ400" i="2"/>
  <c r="CY400" i="2"/>
  <c r="CW400" i="2"/>
  <c r="CV400" i="2"/>
  <c r="CU400" i="2"/>
  <c r="CT400" i="2"/>
  <c r="CS400" i="2"/>
  <c r="CQ400" i="2"/>
  <c r="CP400" i="2"/>
  <c r="CO400" i="2"/>
  <c r="CN400" i="2"/>
  <c r="CM400" i="2"/>
  <c r="CK400" i="2"/>
  <c r="CJ400" i="2"/>
  <c r="CI400" i="2"/>
  <c r="CH400" i="2"/>
  <c r="CG400" i="2"/>
  <c r="CE400" i="2"/>
  <c r="CD400" i="2"/>
  <c r="CC400" i="2"/>
  <c r="CB400" i="2"/>
  <c r="CA400" i="2"/>
  <c r="BY400" i="2"/>
  <c r="BX400" i="2"/>
  <c r="BW400" i="2"/>
  <c r="BV400" i="2"/>
  <c r="BU400" i="2"/>
  <c r="BS400" i="2"/>
  <c r="BR400" i="2"/>
  <c r="BQ400" i="2"/>
  <c r="BP400" i="2"/>
  <c r="BO400" i="2"/>
  <c r="BM400" i="2"/>
  <c r="BL400" i="2"/>
  <c r="BK400" i="2"/>
  <c r="BJ400" i="2"/>
  <c r="BI400" i="2"/>
  <c r="BH400" i="2"/>
  <c r="BG400" i="2"/>
  <c r="BE400" i="2"/>
  <c r="BD400" i="2"/>
  <c r="BC400" i="2"/>
  <c r="BB400" i="2"/>
  <c r="BA400" i="2"/>
  <c r="AZ400" i="2"/>
  <c r="AY400" i="2"/>
  <c r="AW400" i="2"/>
  <c r="AV400" i="2"/>
  <c r="AU400" i="2"/>
  <c r="AT400" i="2"/>
  <c r="AS400" i="2"/>
  <c r="AR400" i="2"/>
  <c r="AQ400" i="2"/>
  <c r="AO400" i="2"/>
  <c r="AN400" i="2"/>
  <c r="AM400" i="2"/>
  <c r="AL400" i="2"/>
  <c r="AK400" i="2"/>
  <c r="AJ400" i="2"/>
  <c r="AI400" i="2"/>
  <c r="AG400" i="2"/>
  <c r="AF400" i="2"/>
  <c r="AE400" i="2"/>
  <c r="AD400" i="2"/>
  <c r="AC400" i="2"/>
  <c r="AB400" i="2"/>
  <c r="AA400" i="2"/>
  <c r="W400" i="2"/>
  <c r="DO399" i="2"/>
  <c r="DI399" i="2"/>
  <c r="DC399" i="2"/>
  <c r="CW399" i="2"/>
  <c r="CQ399" i="2"/>
  <c r="CK399" i="2"/>
  <c r="CE399" i="2"/>
  <c r="CD399" i="2"/>
  <c r="CC399" i="2"/>
  <c r="CB399" i="2"/>
  <c r="CA399" i="2"/>
  <c r="BY399" i="2"/>
  <c r="BS399" i="2"/>
  <c r="BM399" i="2"/>
  <c r="BL399" i="2"/>
  <c r="BK399" i="2"/>
  <c r="BJ399" i="2"/>
  <c r="BI399" i="2"/>
  <c r="BH399" i="2"/>
  <c r="BG399" i="2"/>
  <c r="BE399" i="2"/>
  <c r="BD399" i="2"/>
  <c r="BC399" i="2"/>
  <c r="BB399" i="2"/>
  <c r="BA399" i="2"/>
  <c r="AZ399" i="2"/>
  <c r="AY399" i="2"/>
  <c r="AW399" i="2"/>
  <c r="AV399" i="2"/>
  <c r="AU399" i="2"/>
  <c r="AT399" i="2"/>
  <c r="AS399" i="2"/>
  <c r="AR399" i="2"/>
  <c r="AQ399" i="2"/>
  <c r="AO399" i="2"/>
  <c r="AN399" i="2"/>
  <c r="AM399" i="2"/>
  <c r="AL399" i="2"/>
  <c r="AK399" i="2"/>
  <c r="AJ399" i="2"/>
  <c r="AI399" i="2"/>
  <c r="AG399" i="2"/>
  <c r="W399" i="2"/>
  <c r="DO398" i="2"/>
  <c r="DN398" i="2"/>
  <c r="DM398" i="2"/>
  <c r="DL398" i="2"/>
  <c r="DK398" i="2"/>
  <c r="DI398" i="2"/>
  <c r="DH398" i="2"/>
  <c r="DG398" i="2"/>
  <c r="DF398" i="2"/>
  <c r="DE398" i="2"/>
  <c r="DC398" i="2"/>
  <c r="DB398" i="2"/>
  <c r="DA398" i="2"/>
  <c r="CZ398" i="2"/>
  <c r="CY398" i="2"/>
  <c r="CW398" i="2"/>
  <c r="CV398" i="2"/>
  <c r="CU398" i="2"/>
  <c r="CT398" i="2"/>
  <c r="CS398" i="2"/>
  <c r="CQ398" i="2"/>
  <c r="CP398" i="2"/>
  <c r="CO398" i="2"/>
  <c r="CN398" i="2"/>
  <c r="CM398" i="2"/>
  <c r="CK398" i="2"/>
  <c r="CJ398" i="2"/>
  <c r="CI398" i="2"/>
  <c r="CH398" i="2"/>
  <c r="CG398" i="2"/>
  <c r="CE398" i="2"/>
  <c r="CD398" i="2"/>
  <c r="CC398" i="2"/>
  <c r="CB398" i="2"/>
  <c r="CA398" i="2"/>
  <c r="BY398" i="2"/>
  <c r="BX398" i="2"/>
  <c r="BW398" i="2"/>
  <c r="BV398" i="2"/>
  <c r="BU398" i="2"/>
  <c r="BS398" i="2"/>
  <c r="BR398" i="2"/>
  <c r="BQ398" i="2"/>
  <c r="BP398" i="2"/>
  <c r="BO398" i="2"/>
  <c r="BM398" i="2"/>
  <c r="BL398" i="2"/>
  <c r="BK398" i="2"/>
  <c r="BJ398" i="2"/>
  <c r="BI398" i="2"/>
  <c r="BH398" i="2"/>
  <c r="BG398" i="2"/>
  <c r="BE398" i="2"/>
  <c r="BD398" i="2"/>
  <c r="BC398" i="2"/>
  <c r="BB398" i="2"/>
  <c r="BA398" i="2"/>
  <c r="AZ398" i="2"/>
  <c r="AY398" i="2"/>
  <c r="AW398" i="2"/>
  <c r="AV398" i="2"/>
  <c r="AU398" i="2"/>
  <c r="AT398" i="2"/>
  <c r="AS398" i="2"/>
  <c r="AR398" i="2"/>
  <c r="AQ398" i="2"/>
  <c r="AO398" i="2"/>
  <c r="AN398" i="2"/>
  <c r="AM398" i="2"/>
  <c r="AL398" i="2"/>
  <c r="AK398" i="2"/>
  <c r="AJ398" i="2"/>
  <c r="AI398" i="2"/>
  <c r="AG398" i="2"/>
  <c r="AF398" i="2"/>
  <c r="AE398" i="2"/>
  <c r="AD398" i="2"/>
  <c r="AC398" i="2"/>
  <c r="AB398" i="2"/>
  <c r="AA398" i="2"/>
  <c r="W398" i="2"/>
  <c r="DO397" i="2"/>
  <c r="DN397" i="2"/>
  <c r="DM397" i="2"/>
  <c r="DL397" i="2"/>
  <c r="DK397" i="2"/>
  <c r="DI397" i="2"/>
  <c r="DH397" i="2"/>
  <c r="DG397" i="2"/>
  <c r="DF397" i="2"/>
  <c r="DE397" i="2"/>
  <c r="DC397" i="2"/>
  <c r="DB397" i="2"/>
  <c r="DA397" i="2"/>
  <c r="CZ397" i="2"/>
  <c r="CY397" i="2"/>
  <c r="CW397" i="2"/>
  <c r="CV397" i="2"/>
  <c r="CU397" i="2"/>
  <c r="CT397" i="2"/>
  <c r="CS397" i="2"/>
  <c r="CQ397" i="2"/>
  <c r="CP397" i="2"/>
  <c r="CO397" i="2"/>
  <c r="CN397" i="2"/>
  <c r="CM397" i="2"/>
  <c r="CK397" i="2"/>
  <c r="CJ397" i="2"/>
  <c r="CI397" i="2"/>
  <c r="CH397" i="2"/>
  <c r="CG397" i="2"/>
  <c r="CE397" i="2"/>
  <c r="CD397" i="2"/>
  <c r="CC397" i="2"/>
  <c r="CB397" i="2"/>
  <c r="CA397" i="2"/>
  <c r="BY397" i="2"/>
  <c r="BX397" i="2"/>
  <c r="BW397" i="2"/>
  <c r="BV397" i="2"/>
  <c r="BU397" i="2"/>
  <c r="BS397" i="2"/>
  <c r="BR397" i="2"/>
  <c r="BQ397" i="2"/>
  <c r="BP397" i="2"/>
  <c r="BO397" i="2"/>
  <c r="BM397" i="2"/>
  <c r="BL397" i="2"/>
  <c r="BK397" i="2"/>
  <c r="BJ397" i="2"/>
  <c r="BI397" i="2"/>
  <c r="BH397" i="2"/>
  <c r="BG397" i="2"/>
  <c r="BE397" i="2"/>
  <c r="BD397" i="2"/>
  <c r="BC397" i="2"/>
  <c r="BB397" i="2"/>
  <c r="BA397" i="2"/>
  <c r="AZ397" i="2"/>
  <c r="AY397" i="2"/>
  <c r="AW397" i="2"/>
  <c r="AV397" i="2"/>
  <c r="AU397" i="2"/>
  <c r="AT397" i="2"/>
  <c r="AS397" i="2"/>
  <c r="AR397" i="2"/>
  <c r="AQ397" i="2"/>
  <c r="AO397" i="2"/>
  <c r="AN397" i="2"/>
  <c r="AM397" i="2"/>
  <c r="AL397" i="2"/>
  <c r="AK397" i="2"/>
  <c r="AJ397" i="2"/>
  <c r="AI397" i="2"/>
  <c r="AG397" i="2"/>
  <c r="AF397" i="2"/>
  <c r="AE397" i="2"/>
  <c r="AD397" i="2"/>
  <c r="AC397" i="2"/>
  <c r="AB397" i="2"/>
  <c r="AA397" i="2"/>
  <c r="W397" i="2"/>
  <c r="DO396" i="2"/>
  <c r="DI396" i="2"/>
  <c r="DC396" i="2"/>
  <c r="CW396" i="2"/>
  <c r="CQ396" i="2"/>
  <c r="CK396" i="2"/>
  <c r="CE396" i="2"/>
  <c r="CD396" i="2"/>
  <c r="CC396" i="2"/>
  <c r="CB396" i="2"/>
  <c r="CA396" i="2"/>
  <c r="BY396" i="2"/>
  <c r="BS396" i="2"/>
  <c r="BM396" i="2"/>
  <c r="BL396" i="2"/>
  <c r="BK396" i="2"/>
  <c r="BJ396" i="2"/>
  <c r="BI396" i="2"/>
  <c r="BH396" i="2"/>
  <c r="BG396" i="2"/>
  <c r="BE396" i="2"/>
  <c r="BD396" i="2"/>
  <c r="BC396" i="2"/>
  <c r="BB396" i="2"/>
  <c r="BA396" i="2"/>
  <c r="AZ396" i="2"/>
  <c r="AY396" i="2"/>
  <c r="AW396" i="2"/>
  <c r="AV396" i="2"/>
  <c r="AU396" i="2"/>
  <c r="AT396" i="2"/>
  <c r="AS396" i="2"/>
  <c r="AR396" i="2"/>
  <c r="AQ396" i="2"/>
  <c r="AO396" i="2"/>
  <c r="AN396" i="2"/>
  <c r="AM396" i="2"/>
  <c r="AL396" i="2"/>
  <c r="AK396" i="2"/>
  <c r="AJ396" i="2"/>
  <c r="AI396" i="2"/>
  <c r="AG396" i="2"/>
  <c r="W396" i="2"/>
  <c r="DO395" i="2"/>
  <c r="DI395" i="2"/>
  <c r="DC395" i="2"/>
  <c r="CW395" i="2"/>
  <c r="CQ395" i="2"/>
  <c r="CK395" i="2"/>
  <c r="CE395" i="2"/>
  <c r="CD395" i="2"/>
  <c r="CC395" i="2"/>
  <c r="CB395" i="2"/>
  <c r="CA395" i="2"/>
  <c r="BY395" i="2"/>
  <c r="BS395" i="2"/>
  <c r="BM395" i="2"/>
  <c r="BL395" i="2"/>
  <c r="BK395" i="2"/>
  <c r="BJ395" i="2"/>
  <c r="BI395" i="2"/>
  <c r="BH395" i="2"/>
  <c r="BG395" i="2"/>
  <c r="BE395" i="2"/>
  <c r="BD395" i="2"/>
  <c r="BC395" i="2"/>
  <c r="BB395" i="2"/>
  <c r="BA395" i="2"/>
  <c r="AZ395" i="2"/>
  <c r="AY395" i="2"/>
  <c r="AW395" i="2"/>
  <c r="AV395" i="2"/>
  <c r="AU395" i="2"/>
  <c r="AT395" i="2"/>
  <c r="AS395" i="2"/>
  <c r="AR395" i="2"/>
  <c r="AQ395" i="2"/>
  <c r="AO395" i="2"/>
  <c r="AN395" i="2"/>
  <c r="AM395" i="2"/>
  <c r="AL395" i="2"/>
  <c r="AK395" i="2"/>
  <c r="AJ395" i="2"/>
  <c r="AI395" i="2"/>
  <c r="AG395" i="2"/>
  <c r="W395" i="2"/>
  <c r="DO394" i="2"/>
  <c r="DN394" i="2"/>
  <c r="DM394" i="2"/>
  <c r="DL394" i="2"/>
  <c r="DK394" i="2"/>
  <c r="DI394" i="2"/>
  <c r="DH394" i="2"/>
  <c r="DG394" i="2"/>
  <c r="DF394" i="2"/>
  <c r="DE394" i="2"/>
  <c r="DC394" i="2"/>
  <c r="DB394" i="2"/>
  <c r="DA394" i="2"/>
  <c r="CZ394" i="2"/>
  <c r="CY394" i="2"/>
  <c r="CW394" i="2"/>
  <c r="CV394" i="2"/>
  <c r="CU394" i="2"/>
  <c r="CT394" i="2"/>
  <c r="CS394" i="2"/>
  <c r="CQ394" i="2"/>
  <c r="CP394" i="2"/>
  <c r="CO394" i="2"/>
  <c r="CN394" i="2"/>
  <c r="CM394" i="2"/>
  <c r="CK394" i="2"/>
  <c r="CJ394" i="2"/>
  <c r="CI394" i="2"/>
  <c r="CH394" i="2"/>
  <c r="CG394" i="2"/>
  <c r="CE394" i="2"/>
  <c r="CD394" i="2"/>
  <c r="CC394" i="2"/>
  <c r="CB394" i="2"/>
  <c r="CA394" i="2"/>
  <c r="BY394" i="2"/>
  <c r="BX394" i="2"/>
  <c r="BW394" i="2"/>
  <c r="BV394" i="2"/>
  <c r="BU394" i="2"/>
  <c r="BS394" i="2"/>
  <c r="BR394" i="2"/>
  <c r="BQ394" i="2"/>
  <c r="BP394" i="2"/>
  <c r="BO394" i="2"/>
  <c r="BM394" i="2"/>
  <c r="BL394" i="2"/>
  <c r="BK394" i="2"/>
  <c r="BJ394" i="2"/>
  <c r="BI394" i="2"/>
  <c r="BH394" i="2"/>
  <c r="BG394" i="2"/>
  <c r="BE394" i="2"/>
  <c r="BD394" i="2"/>
  <c r="BC394" i="2"/>
  <c r="BB394" i="2"/>
  <c r="BA394" i="2"/>
  <c r="AZ394" i="2"/>
  <c r="AY394" i="2"/>
  <c r="AW394" i="2"/>
  <c r="AV394" i="2"/>
  <c r="AU394" i="2"/>
  <c r="AT394" i="2"/>
  <c r="AS394" i="2"/>
  <c r="AR394" i="2"/>
  <c r="AQ394" i="2"/>
  <c r="AO394" i="2"/>
  <c r="AN394" i="2"/>
  <c r="AM394" i="2"/>
  <c r="AL394" i="2"/>
  <c r="AK394" i="2"/>
  <c r="AJ394" i="2"/>
  <c r="AI394" i="2"/>
  <c r="AG394" i="2"/>
  <c r="AF394" i="2"/>
  <c r="AE394" i="2"/>
  <c r="AD394" i="2"/>
  <c r="AC394" i="2"/>
  <c r="AB394" i="2"/>
  <c r="AA394" i="2"/>
  <c r="W394" i="2"/>
  <c r="DO393" i="2"/>
  <c r="DN393" i="2"/>
  <c r="DM393" i="2"/>
  <c r="DL393" i="2"/>
  <c r="DK393" i="2"/>
  <c r="DI393" i="2"/>
  <c r="DH393" i="2"/>
  <c r="DG393" i="2"/>
  <c r="DF393" i="2"/>
  <c r="DE393" i="2"/>
  <c r="DC393" i="2"/>
  <c r="DB393" i="2"/>
  <c r="DA393" i="2"/>
  <c r="CZ393" i="2"/>
  <c r="CY393" i="2"/>
  <c r="CW393" i="2"/>
  <c r="CV393" i="2"/>
  <c r="CU393" i="2"/>
  <c r="CT393" i="2"/>
  <c r="CS393" i="2"/>
  <c r="CQ393" i="2"/>
  <c r="CP393" i="2"/>
  <c r="CO393" i="2"/>
  <c r="CN393" i="2"/>
  <c r="CM393" i="2"/>
  <c r="CK393" i="2"/>
  <c r="CJ393" i="2"/>
  <c r="CI393" i="2"/>
  <c r="CH393" i="2"/>
  <c r="CG393" i="2"/>
  <c r="CE393" i="2"/>
  <c r="CD393" i="2"/>
  <c r="CC393" i="2"/>
  <c r="CB393" i="2"/>
  <c r="CA393" i="2"/>
  <c r="BY393" i="2"/>
  <c r="BX393" i="2"/>
  <c r="BW393" i="2"/>
  <c r="BV393" i="2"/>
  <c r="BU393" i="2"/>
  <c r="BS393" i="2"/>
  <c r="BR393" i="2"/>
  <c r="BQ393" i="2"/>
  <c r="BP393" i="2"/>
  <c r="BO393" i="2"/>
  <c r="BM393" i="2"/>
  <c r="BL393" i="2"/>
  <c r="BK393" i="2"/>
  <c r="BJ393" i="2"/>
  <c r="BI393" i="2"/>
  <c r="BH393" i="2"/>
  <c r="BG393" i="2"/>
  <c r="BE393" i="2"/>
  <c r="BD393" i="2"/>
  <c r="BC393" i="2"/>
  <c r="BB393" i="2"/>
  <c r="BA393" i="2"/>
  <c r="AZ393" i="2"/>
  <c r="AY393" i="2"/>
  <c r="AW393" i="2"/>
  <c r="AV393" i="2"/>
  <c r="AU393" i="2"/>
  <c r="AT393" i="2"/>
  <c r="AS393" i="2"/>
  <c r="AR393" i="2"/>
  <c r="AQ393" i="2"/>
  <c r="AO393" i="2"/>
  <c r="AN393" i="2"/>
  <c r="AM393" i="2"/>
  <c r="AL393" i="2"/>
  <c r="AK393" i="2"/>
  <c r="AJ393" i="2"/>
  <c r="AI393" i="2"/>
  <c r="AG393" i="2"/>
  <c r="AF393" i="2"/>
  <c r="AE393" i="2"/>
  <c r="AD393" i="2"/>
  <c r="AC393" i="2"/>
  <c r="AB393" i="2"/>
  <c r="AA393" i="2"/>
  <c r="W393" i="2"/>
  <c r="DO392" i="2"/>
  <c r="DN392" i="2"/>
  <c r="DM392" i="2"/>
  <c r="DL392" i="2"/>
  <c r="DK392" i="2"/>
  <c r="DI392" i="2"/>
  <c r="DH392" i="2"/>
  <c r="DG392" i="2"/>
  <c r="DF392" i="2"/>
  <c r="DE392" i="2"/>
  <c r="DC392" i="2"/>
  <c r="DB392" i="2"/>
  <c r="DA392" i="2"/>
  <c r="CZ392" i="2"/>
  <c r="CY392" i="2"/>
  <c r="CW392" i="2"/>
  <c r="CV392" i="2"/>
  <c r="CU392" i="2"/>
  <c r="CT392" i="2"/>
  <c r="CS392" i="2"/>
  <c r="CQ392" i="2"/>
  <c r="CP392" i="2"/>
  <c r="CO392" i="2"/>
  <c r="CN392" i="2"/>
  <c r="CM392" i="2"/>
  <c r="CK392" i="2"/>
  <c r="CJ392" i="2"/>
  <c r="CI392" i="2"/>
  <c r="CH392" i="2"/>
  <c r="CG392" i="2"/>
  <c r="CE392" i="2"/>
  <c r="CD392" i="2"/>
  <c r="CC392" i="2"/>
  <c r="CB392" i="2"/>
  <c r="CA392" i="2"/>
  <c r="BY392" i="2"/>
  <c r="BX392" i="2"/>
  <c r="BW392" i="2"/>
  <c r="BV392" i="2"/>
  <c r="BU392" i="2"/>
  <c r="BS392" i="2"/>
  <c r="BR392" i="2"/>
  <c r="BQ392" i="2"/>
  <c r="BP392" i="2"/>
  <c r="BO392" i="2"/>
  <c r="BM392" i="2"/>
  <c r="BL392" i="2"/>
  <c r="BK392" i="2"/>
  <c r="BJ392" i="2"/>
  <c r="BI392" i="2"/>
  <c r="BH392" i="2"/>
  <c r="BG392" i="2"/>
  <c r="BE392" i="2"/>
  <c r="BD392" i="2"/>
  <c r="BC392" i="2"/>
  <c r="BB392" i="2"/>
  <c r="BA392" i="2"/>
  <c r="AZ392" i="2"/>
  <c r="AY392" i="2"/>
  <c r="AW392" i="2"/>
  <c r="AV392" i="2"/>
  <c r="AU392" i="2"/>
  <c r="AT392" i="2"/>
  <c r="AS392" i="2"/>
  <c r="AR392" i="2"/>
  <c r="AQ392" i="2"/>
  <c r="AO392" i="2"/>
  <c r="AN392" i="2"/>
  <c r="AM392" i="2"/>
  <c r="AL392" i="2"/>
  <c r="AK392" i="2"/>
  <c r="AJ392" i="2"/>
  <c r="AI392" i="2"/>
  <c r="AG392" i="2"/>
  <c r="AF392" i="2"/>
  <c r="AE392" i="2"/>
  <c r="AD392" i="2"/>
  <c r="AC392" i="2"/>
  <c r="AB392" i="2"/>
  <c r="AA392" i="2"/>
  <c r="W392" i="2"/>
  <c r="DO391" i="2"/>
  <c r="DN391" i="2"/>
  <c r="DM391" i="2"/>
  <c r="DL391" i="2"/>
  <c r="DK391" i="2"/>
  <c r="DI391" i="2"/>
  <c r="DH391" i="2"/>
  <c r="DG391" i="2"/>
  <c r="DF391" i="2"/>
  <c r="DE391" i="2"/>
  <c r="DC391" i="2"/>
  <c r="DB391" i="2"/>
  <c r="DA391" i="2"/>
  <c r="CZ391" i="2"/>
  <c r="CY391" i="2"/>
  <c r="CW391" i="2"/>
  <c r="CV391" i="2"/>
  <c r="CU391" i="2"/>
  <c r="CT391" i="2"/>
  <c r="CS391" i="2"/>
  <c r="CQ391" i="2"/>
  <c r="CP391" i="2"/>
  <c r="CO391" i="2"/>
  <c r="CN391" i="2"/>
  <c r="CM391" i="2"/>
  <c r="CK391" i="2"/>
  <c r="CJ391" i="2"/>
  <c r="CI391" i="2"/>
  <c r="CH391" i="2"/>
  <c r="CG391" i="2"/>
  <c r="CE391" i="2"/>
  <c r="CD391" i="2"/>
  <c r="CC391" i="2"/>
  <c r="CB391" i="2"/>
  <c r="CA391" i="2"/>
  <c r="BY391" i="2"/>
  <c r="BX391" i="2"/>
  <c r="BW391" i="2"/>
  <c r="BV391" i="2"/>
  <c r="BU391" i="2"/>
  <c r="BS391" i="2"/>
  <c r="BR391" i="2"/>
  <c r="BQ391" i="2"/>
  <c r="BP391" i="2"/>
  <c r="BO391" i="2"/>
  <c r="BM391" i="2"/>
  <c r="BL391" i="2"/>
  <c r="BK391" i="2"/>
  <c r="BJ391" i="2"/>
  <c r="BI391" i="2"/>
  <c r="BH391" i="2"/>
  <c r="BG391" i="2"/>
  <c r="BE391" i="2"/>
  <c r="BD391" i="2"/>
  <c r="BC391" i="2"/>
  <c r="BB391" i="2"/>
  <c r="BA391" i="2"/>
  <c r="AZ391" i="2"/>
  <c r="AY391" i="2"/>
  <c r="AW391" i="2"/>
  <c r="AV391" i="2"/>
  <c r="AU391" i="2"/>
  <c r="AT391" i="2"/>
  <c r="AS391" i="2"/>
  <c r="AR391" i="2"/>
  <c r="AQ391" i="2"/>
  <c r="AO391" i="2"/>
  <c r="AN391" i="2"/>
  <c r="AM391" i="2"/>
  <c r="AL391" i="2"/>
  <c r="AK391" i="2"/>
  <c r="AJ391" i="2"/>
  <c r="AI391" i="2"/>
  <c r="AG391" i="2"/>
  <c r="AF391" i="2"/>
  <c r="AE391" i="2"/>
  <c r="AD391" i="2"/>
  <c r="AC391" i="2"/>
  <c r="AB391" i="2"/>
  <c r="AA391" i="2"/>
  <c r="W391" i="2"/>
  <c r="DO390" i="2"/>
  <c r="DI390" i="2"/>
  <c r="DC390" i="2"/>
  <c r="CW390" i="2"/>
  <c r="CQ390" i="2"/>
  <c r="CK390" i="2"/>
  <c r="CE390" i="2"/>
  <c r="CD390" i="2"/>
  <c r="CC390" i="2"/>
  <c r="CB390" i="2"/>
  <c r="CA390" i="2"/>
  <c r="BY390" i="2"/>
  <c r="BS390" i="2"/>
  <c r="BM390" i="2"/>
  <c r="BL390" i="2"/>
  <c r="BK390" i="2"/>
  <c r="BJ390" i="2"/>
  <c r="BI390" i="2"/>
  <c r="BH390" i="2"/>
  <c r="BG390" i="2"/>
  <c r="BE390" i="2"/>
  <c r="BD390" i="2"/>
  <c r="BC390" i="2"/>
  <c r="BB390" i="2"/>
  <c r="BA390" i="2"/>
  <c r="AZ390" i="2"/>
  <c r="AY390" i="2"/>
  <c r="AW390" i="2"/>
  <c r="AV390" i="2"/>
  <c r="AU390" i="2"/>
  <c r="AT390" i="2"/>
  <c r="AS390" i="2"/>
  <c r="AR390" i="2"/>
  <c r="AQ390" i="2"/>
  <c r="AO390" i="2"/>
  <c r="AN390" i="2"/>
  <c r="AM390" i="2"/>
  <c r="AL390" i="2"/>
  <c r="AK390" i="2"/>
  <c r="AJ390" i="2"/>
  <c r="AI390" i="2"/>
  <c r="AG390" i="2"/>
  <c r="W390" i="2"/>
  <c r="DO389" i="2"/>
  <c r="DI389" i="2"/>
  <c r="DC389" i="2"/>
  <c r="CW389" i="2"/>
  <c r="CQ389" i="2"/>
  <c r="CK389" i="2"/>
  <c r="CE389" i="2"/>
  <c r="CD389" i="2"/>
  <c r="CC389" i="2"/>
  <c r="CB389" i="2"/>
  <c r="CA389" i="2"/>
  <c r="BY389" i="2"/>
  <c r="BS389" i="2"/>
  <c r="BM389" i="2"/>
  <c r="BL389" i="2"/>
  <c r="BK389" i="2"/>
  <c r="BJ389" i="2"/>
  <c r="BI389" i="2"/>
  <c r="BH389" i="2"/>
  <c r="BG389" i="2"/>
  <c r="BE389" i="2"/>
  <c r="BD389" i="2"/>
  <c r="BC389" i="2"/>
  <c r="BB389" i="2"/>
  <c r="BA389" i="2"/>
  <c r="AZ389" i="2"/>
  <c r="AY389" i="2"/>
  <c r="AW389" i="2"/>
  <c r="AV389" i="2"/>
  <c r="AU389" i="2"/>
  <c r="AT389" i="2"/>
  <c r="AS389" i="2"/>
  <c r="AR389" i="2"/>
  <c r="AQ389" i="2"/>
  <c r="AO389" i="2"/>
  <c r="AN389" i="2"/>
  <c r="AM389" i="2"/>
  <c r="AL389" i="2"/>
  <c r="AK389" i="2"/>
  <c r="AJ389" i="2"/>
  <c r="AI389" i="2"/>
  <c r="AG389" i="2"/>
  <c r="W389" i="2"/>
  <c r="DO388" i="2"/>
  <c r="DN388" i="2"/>
  <c r="DM388" i="2"/>
  <c r="DL388" i="2"/>
  <c r="DK388" i="2"/>
  <c r="DI388" i="2"/>
  <c r="DH388" i="2"/>
  <c r="DG388" i="2"/>
  <c r="DF388" i="2"/>
  <c r="DE388" i="2"/>
  <c r="DC388" i="2"/>
  <c r="DB388" i="2"/>
  <c r="DA388" i="2"/>
  <c r="CZ388" i="2"/>
  <c r="CY388" i="2"/>
  <c r="CW388" i="2"/>
  <c r="CV388" i="2"/>
  <c r="CU388" i="2"/>
  <c r="CT388" i="2"/>
  <c r="CS388" i="2"/>
  <c r="CQ388" i="2"/>
  <c r="CP388" i="2"/>
  <c r="CO388" i="2"/>
  <c r="CN388" i="2"/>
  <c r="CM388" i="2"/>
  <c r="CK388" i="2"/>
  <c r="CJ388" i="2"/>
  <c r="CI388" i="2"/>
  <c r="CH388" i="2"/>
  <c r="CG388" i="2"/>
  <c r="CE388" i="2"/>
  <c r="CD388" i="2"/>
  <c r="CC388" i="2"/>
  <c r="CB388" i="2"/>
  <c r="CA388" i="2"/>
  <c r="BY388" i="2"/>
  <c r="BX388" i="2"/>
  <c r="BW388" i="2"/>
  <c r="BV388" i="2"/>
  <c r="BU388" i="2"/>
  <c r="BS388" i="2"/>
  <c r="BR388" i="2"/>
  <c r="BQ388" i="2"/>
  <c r="BP388" i="2"/>
  <c r="BO388" i="2"/>
  <c r="BM388" i="2"/>
  <c r="BL388" i="2"/>
  <c r="BK388" i="2"/>
  <c r="BJ388" i="2"/>
  <c r="BI388" i="2"/>
  <c r="BH388" i="2"/>
  <c r="BG388" i="2"/>
  <c r="BE388" i="2"/>
  <c r="BD388" i="2"/>
  <c r="BC388" i="2"/>
  <c r="BB388" i="2"/>
  <c r="BA388" i="2"/>
  <c r="AZ388" i="2"/>
  <c r="AY388" i="2"/>
  <c r="AW388" i="2"/>
  <c r="AV388" i="2"/>
  <c r="AU388" i="2"/>
  <c r="AT388" i="2"/>
  <c r="AS388" i="2"/>
  <c r="AR388" i="2"/>
  <c r="AQ388" i="2"/>
  <c r="AO388" i="2"/>
  <c r="AN388" i="2"/>
  <c r="AM388" i="2"/>
  <c r="AL388" i="2"/>
  <c r="AK388" i="2"/>
  <c r="AJ388" i="2"/>
  <c r="AI388" i="2"/>
  <c r="AG388" i="2"/>
  <c r="AF388" i="2"/>
  <c r="AE388" i="2"/>
  <c r="AD388" i="2"/>
  <c r="AC388" i="2"/>
  <c r="AB388" i="2"/>
  <c r="AA388" i="2"/>
  <c r="W388" i="2"/>
  <c r="DO387" i="2"/>
  <c r="DN387" i="2"/>
  <c r="DM387" i="2"/>
  <c r="DL387" i="2"/>
  <c r="DK387" i="2"/>
  <c r="DI387" i="2"/>
  <c r="DH387" i="2"/>
  <c r="DG387" i="2"/>
  <c r="DF387" i="2"/>
  <c r="DE387" i="2"/>
  <c r="DC387" i="2"/>
  <c r="DB387" i="2"/>
  <c r="DA387" i="2"/>
  <c r="CZ387" i="2"/>
  <c r="CY387" i="2"/>
  <c r="CW387" i="2"/>
  <c r="CV387" i="2"/>
  <c r="CU387" i="2"/>
  <c r="CT387" i="2"/>
  <c r="CS387" i="2"/>
  <c r="CQ387" i="2"/>
  <c r="CP387" i="2"/>
  <c r="CO387" i="2"/>
  <c r="CN387" i="2"/>
  <c r="CM387" i="2"/>
  <c r="CK387" i="2"/>
  <c r="CJ387" i="2"/>
  <c r="CI387" i="2"/>
  <c r="CH387" i="2"/>
  <c r="CG387" i="2"/>
  <c r="CE387" i="2"/>
  <c r="CD387" i="2"/>
  <c r="CC387" i="2"/>
  <c r="CB387" i="2"/>
  <c r="CA387" i="2"/>
  <c r="BY387" i="2"/>
  <c r="BX387" i="2"/>
  <c r="BW387" i="2"/>
  <c r="BV387" i="2"/>
  <c r="BU387" i="2"/>
  <c r="BS387" i="2"/>
  <c r="BR387" i="2"/>
  <c r="BQ387" i="2"/>
  <c r="BP387" i="2"/>
  <c r="BO387" i="2"/>
  <c r="BM387" i="2"/>
  <c r="BL387" i="2"/>
  <c r="BK387" i="2"/>
  <c r="BJ387" i="2"/>
  <c r="BI387" i="2"/>
  <c r="BH387" i="2"/>
  <c r="BG387" i="2"/>
  <c r="BE387" i="2"/>
  <c r="BD387" i="2"/>
  <c r="BC387" i="2"/>
  <c r="BB387" i="2"/>
  <c r="BA387" i="2"/>
  <c r="AZ387" i="2"/>
  <c r="AY387" i="2"/>
  <c r="AW387" i="2"/>
  <c r="AV387" i="2"/>
  <c r="AU387" i="2"/>
  <c r="AT387" i="2"/>
  <c r="AS387" i="2"/>
  <c r="AR387" i="2"/>
  <c r="AQ387" i="2"/>
  <c r="AO387" i="2"/>
  <c r="AN387" i="2"/>
  <c r="AM387" i="2"/>
  <c r="AL387" i="2"/>
  <c r="AK387" i="2"/>
  <c r="AJ387" i="2"/>
  <c r="AI387" i="2"/>
  <c r="AG387" i="2"/>
  <c r="AF387" i="2"/>
  <c r="AE387" i="2"/>
  <c r="AD387" i="2"/>
  <c r="AC387" i="2"/>
  <c r="AB387" i="2"/>
  <c r="AA387" i="2"/>
  <c r="W387" i="2"/>
  <c r="DO386" i="2"/>
  <c r="DN386" i="2"/>
  <c r="DM386" i="2"/>
  <c r="DL386" i="2"/>
  <c r="DK386" i="2"/>
  <c r="DI386" i="2"/>
  <c r="DH386" i="2"/>
  <c r="DG386" i="2"/>
  <c r="DF386" i="2"/>
  <c r="DE386" i="2"/>
  <c r="DC386" i="2"/>
  <c r="DB386" i="2"/>
  <c r="DA386" i="2"/>
  <c r="CZ386" i="2"/>
  <c r="CY386" i="2"/>
  <c r="CW386" i="2"/>
  <c r="CV386" i="2"/>
  <c r="CU386" i="2"/>
  <c r="CT386" i="2"/>
  <c r="CS386" i="2"/>
  <c r="CQ386" i="2"/>
  <c r="CP386" i="2"/>
  <c r="CO386" i="2"/>
  <c r="CN386" i="2"/>
  <c r="CM386" i="2"/>
  <c r="CK386" i="2"/>
  <c r="CJ386" i="2"/>
  <c r="CI386" i="2"/>
  <c r="CH386" i="2"/>
  <c r="CG386" i="2"/>
  <c r="CE386" i="2"/>
  <c r="CD386" i="2"/>
  <c r="CC386" i="2"/>
  <c r="CB386" i="2"/>
  <c r="CA386" i="2"/>
  <c r="BY386" i="2"/>
  <c r="BX386" i="2"/>
  <c r="BW386" i="2"/>
  <c r="BV386" i="2"/>
  <c r="BU386" i="2"/>
  <c r="BS386" i="2"/>
  <c r="BR386" i="2"/>
  <c r="BQ386" i="2"/>
  <c r="BP386" i="2"/>
  <c r="BO386" i="2"/>
  <c r="BM386" i="2"/>
  <c r="BL386" i="2"/>
  <c r="BK386" i="2"/>
  <c r="BJ386" i="2"/>
  <c r="BI386" i="2"/>
  <c r="BH386" i="2"/>
  <c r="BG386" i="2"/>
  <c r="BE386" i="2"/>
  <c r="BD386" i="2"/>
  <c r="BC386" i="2"/>
  <c r="BB386" i="2"/>
  <c r="BA386" i="2"/>
  <c r="AZ386" i="2"/>
  <c r="AY386" i="2"/>
  <c r="AW386" i="2"/>
  <c r="AV386" i="2"/>
  <c r="AU386" i="2"/>
  <c r="AT386" i="2"/>
  <c r="AS386" i="2"/>
  <c r="AR386" i="2"/>
  <c r="AQ386" i="2"/>
  <c r="AO386" i="2"/>
  <c r="AN386" i="2"/>
  <c r="AM386" i="2"/>
  <c r="AL386" i="2"/>
  <c r="AK386" i="2"/>
  <c r="AJ386" i="2"/>
  <c r="AI386" i="2"/>
  <c r="AG386" i="2"/>
  <c r="AF386" i="2"/>
  <c r="AE386" i="2"/>
  <c r="AD386" i="2"/>
  <c r="AC386" i="2"/>
  <c r="AB386" i="2"/>
  <c r="AA386" i="2"/>
  <c r="W386" i="2"/>
  <c r="DO385" i="2"/>
  <c r="DN385" i="2"/>
  <c r="DM385" i="2"/>
  <c r="DL385" i="2"/>
  <c r="DK385" i="2"/>
  <c r="DI385" i="2"/>
  <c r="DH385" i="2"/>
  <c r="DG385" i="2"/>
  <c r="DF385" i="2"/>
  <c r="DE385" i="2"/>
  <c r="DC385" i="2"/>
  <c r="DB385" i="2"/>
  <c r="DA385" i="2"/>
  <c r="CZ385" i="2"/>
  <c r="CY385" i="2"/>
  <c r="CW385" i="2"/>
  <c r="CV385" i="2"/>
  <c r="CU385" i="2"/>
  <c r="CT385" i="2"/>
  <c r="CS385" i="2"/>
  <c r="CQ385" i="2"/>
  <c r="CP385" i="2"/>
  <c r="CO385" i="2"/>
  <c r="CN385" i="2"/>
  <c r="CM385" i="2"/>
  <c r="CK385" i="2"/>
  <c r="CJ385" i="2"/>
  <c r="CI385" i="2"/>
  <c r="CH385" i="2"/>
  <c r="CG385" i="2"/>
  <c r="CE385" i="2"/>
  <c r="CD385" i="2"/>
  <c r="CC385" i="2"/>
  <c r="CB385" i="2"/>
  <c r="CA385" i="2"/>
  <c r="BY385" i="2"/>
  <c r="BX385" i="2"/>
  <c r="BW385" i="2"/>
  <c r="BV385" i="2"/>
  <c r="BU385" i="2"/>
  <c r="BS385" i="2"/>
  <c r="BR385" i="2"/>
  <c r="BQ385" i="2"/>
  <c r="BP385" i="2"/>
  <c r="BO385" i="2"/>
  <c r="BM385" i="2"/>
  <c r="BL385" i="2"/>
  <c r="BK385" i="2"/>
  <c r="BJ385" i="2"/>
  <c r="BI385" i="2"/>
  <c r="BH385" i="2"/>
  <c r="BG385" i="2"/>
  <c r="BE385" i="2"/>
  <c r="BD385" i="2"/>
  <c r="BC385" i="2"/>
  <c r="BB385" i="2"/>
  <c r="BA385" i="2"/>
  <c r="AZ385" i="2"/>
  <c r="AY385" i="2"/>
  <c r="AW385" i="2"/>
  <c r="AV385" i="2"/>
  <c r="AU385" i="2"/>
  <c r="AT385" i="2"/>
  <c r="AS385" i="2"/>
  <c r="AR385" i="2"/>
  <c r="AQ385" i="2"/>
  <c r="AO385" i="2"/>
  <c r="AN385" i="2"/>
  <c r="AM385" i="2"/>
  <c r="AL385" i="2"/>
  <c r="AK385" i="2"/>
  <c r="AJ385" i="2"/>
  <c r="AI385" i="2"/>
  <c r="AG385" i="2"/>
  <c r="AF385" i="2"/>
  <c r="AE385" i="2"/>
  <c r="AD385" i="2"/>
  <c r="AC385" i="2"/>
  <c r="AB385" i="2"/>
  <c r="AA385" i="2"/>
  <c r="W385" i="2"/>
  <c r="DO384" i="2"/>
  <c r="DI384" i="2"/>
  <c r="DC384" i="2"/>
  <c r="CW384" i="2"/>
  <c r="CQ384" i="2"/>
  <c r="CK384" i="2"/>
  <c r="CE384" i="2"/>
  <c r="CD384" i="2"/>
  <c r="CC384" i="2"/>
  <c r="CB384" i="2"/>
  <c r="CA384" i="2"/>
  <c r="BY384" i="2"/>
  <c r="BS384" i="2"/>
  <c r="BM384" i="2"/>
  <c r="BL384" i="2"/>
  <c r="BK384" i="2"/>
  <c r="BJ384" i="2"/>
  <c r="BI384" i="2"/>
  <c r="BH384" i="2"/>
  <c r="BG384" i="2"/>
  <c r="BE384" i="2"/>
  <c r="BD384" i="2"/>
  <c r="BC384" i="2"/>
  <c r="BB384" i="2"/>
  <c r="BA384" i="2"/>
  <c r="AZ384" i="2"/>
  <c r="AY384" i="2"/>
  <c r="AW384" i="2"/>
  <c r="AV384" i="2"/>
  <c r="AU384" i="2"/>
  <c r="AT384" i="2"/>
  <c r="AS384" i="2"/>
  <c r="AR384" i="2"/>
  <c r="AQ384" i="2"/>
  <c r="AO384" i="2"/>
  <c r="AN384" i="2"/>
  <c r="AM384" i="2"/>
  <c r="AL384" i="2"/>
  <c r="AK384" i="2"/>
  <c r="AJ384" i="2"/>
  <c r="AI384" i="2"/>
  <c r="AG384" i="2"/>
  <c r="W384" i="2"/>
  <c r="DO383" i="2"/>
  <c r="DI383" i="2"/>
  <c r="DC383" i="2"/>
  <c r="CW383" i="2"/>
  <c r="CQ383" i="2"/>
  <c r="CK383" i="2"/>
  <c r="CE383" i="2"/>
  <c r="CD383" i="2"/>
  <c r="CC383" i="2"/>
  <c r="CB383" i="2"/>
  <c r="CA383" i="2"/>
  <c r="BY383" i="2"/>
  <c r="BS383" i="2"/>
  <c r="BM383" i="2"/>
  <c r="BL383" i="2"/>
  <c r="BK383" i="2"/>
  <c r="BJ383" i="2"/>
  <c r="BI383" i="2"/>
  <c r="BH383" i="2"/>
  <c r="BG383" i="2"/>
  <c r="BE383" i="2"/>
  <c r="BD383" i="2"/>
  <c r="BC383" i="2"/>
  <c r="BB383" i="2"/>
  <c r="BA383" i="2"/>
  <c r="AZ383" i="2"/>
  <c r="AY383" i="2"/>
  <c r="AW383" i="2"/>
  <c r="AV383" i="2"/>
  <c r="AU383" i="2"/>
  <c r="AT383" i="2"/>
  <c r="AS383" i="2"/>
  <c r="AR383" i="2"/>
  <c r="AQ383" i="2"/>
  <c r="AO383" i="2"/>
  <c r="AN383" i="2"/>
  <c r="AM383" i="2"/>
  <c r="AL383" i="2"/>
  <c r="AK383" i="2"/>
  <c r="AJ383" i="2"/>
  <c r="AI383" i="2"/>
  <c r="AG383" i="2"/>
  <c r="W383" i="2"/>
  <c r="DO382" i="2"/>
  <c r="DN382" i="2"/>
  <c r="DM382" i="2"/>
  <c r="DL382" i="2"/>
  <c r="DK382" i="2"/>
  <c r="DI382" i="2"/>
  <c r="DH382" i="2"/>
  <c r="DG382" i="2"/>
  <c r="DF382" i="2"/>
  <c r="DE382" i="2"/>
  <c r="DC382" i="2"/>
  <c r="DB382" i="2"/>
  <c r="DA382" i="2"/>
  <c r="CZ382" i="2"/>
  <c r="CY382" i="2"/>
  <c r="CW382" i="2"/>
  <c r="CV382" i="2"/>
  <c r="CU382" i="2"/>
  <c r="CT382" i="2"/>
  <c r="CS382" i="2"/>
  <c r="CQ382" i="2"/>
  <c r="CP382" i="2"/>
  <c r="CO382" i="2"/>
  <c r="CN382" i="2"/>
  <c r="CM382" i="2"/>
  <c r="CK382" i="2"/>
  <c r="CJ382" i="2"/>
  <c r="CI382" i="2"/>
  <c r="CH382" i="2"/>
  <c r="CG382" i="2"/>
  <c r="CE382" i="2"/>
  <c r="CD382" i="2"/>
  <c r="CC382" i="2"/>
  <c r="CB382" i="2"/>
  <c r="CA382" i="2"/>
  <c r="BY382" i="2"/>
  <c r="BX382" i="2"/>
  <c r="BW382" i="2"/>
  <c r="BV382" i="2"/>
  <c r="BU382" i="2"/>
  <c r="BS382" i="2"/>
  <c r="BR382" i="2"/>
  <c r="BQ382" i="2"/>
  <c r="BP382" i="2"/>
  <c r="BO382" i="2"/>
  <c r="BM382" i="2"/>
  <c r="BL382" i="2"/>
  <c r="BK382" i="2"/>
  <c r="BJ382" i="2"/>
  <c r="BI382" i="2"/>
  <c r="BH382" i="2"/>
  <c r="BG382" i="2"/>
  <c r="BE382" i="2"/>
  <c r="BD382" i="2"/>
  <c r="BC382" i="2"/>
  <c r="BB382" i="2"/>
  <c r="BA382" i="2"/>
  <c r="AZ382" i="2"/>
  <c r="AY382" i="2"/>
  <c r="AW382" i="2"/>
  <c r="AV382" i="2"/>
  <c r="AU382" i="2"/>
  <c r="AT382" i="2"/>
  <c r="AS382" i="2"/>
  <c r="AR382" i="2"/>
  <c r="AQ382" i="2"/>
  <c r="AO382" i="2"/>
  <c r="AN382" i="2"/>
  <c r="AM382" i="2"/>
  <c r="AL382" i="2"/>
  <c r="AK382" i="2"/>
  <c r="AJ382" i="2"/>
  <c r="AI382" i="2"/>
  <c r="AG382" i="2"/>
  <c r="AF382" i="2"/>
  <c r="AE382" i="2"/>
  <c r="AD382" i="2"/>
  <c r="AC382" i="2"/>
  <c r="AB382" i="2"/>
  <c r="AA382" i="2"/>
  <c r="W382" i="2"/>
  <c r="DO381" i="2"/>
  <c r="DN381" i="2"/>
  <c r="DM381" i="2"/>
  <c r="DL381" i="2"/>
  <c r="DK381" i="2"/>
  <c r="DI381" i="2"/>
  <c r="DH381" i="2"/>
  <c r="DG381" i="2"/>
  <c r="DF381" i="2"/>
  <c r="DE381" i="2"/>
  <c r="DC381" i="2"/>
  <c r="DB381" i="2"/>
  <c r="DA381" i="2"/>
  <c r="CZ381" i="2"/>
  <c r="CY381" i="2"/>
  <c r="CW381" i="2"/>
  <c r="CV381" i="2"/>
  <c r="CU381" i="2"/>
  <c r="CT381" i="2"/>
  <c r="CS381" i="2"/>
  <c r="CQ381" i="2"/>
  <c r="CP381" i="2"/>
  <c r="CO381" i="2"/>
  <c r="CN381" i="2"/>
  <c r="CM381" i="2"/>
  <c r="CK381" i="2"/>
  <c r="CJ381" i="2"/>
  <c r="CI381" i="2"/>
  <c r="CH381" i="2"/>
  <c r="CG381" i="2"/>
  <c r="CE381" i="2"/>
  <c r="CD381" i="2"/>
  <c r="CC381" i="2"/>
  <c r="CB381" i="2"/>
  <c r="CA381" i="2"/>
  <c r="BY381" i="2"/>
  <c r="BX381" i="2"/>
  <c r="BW381" i="2"/>
  <c r="BV381" i="2"/>
  <c r="BU381" i="2"/>
  <c r="BS381" i="2"/>
  <c r="BR381" i="2"/>
  <c r="BQ381" i="2"/>
  <c r="BP381" i="2"/>
  <c r="BO381" i="2"/>
  <c r="BM381" i="2"/>
  <c r="BL381" i="2"/>
  <c r="BK381" i="2"/>
  <c r="BJ381" i="2"/>
  <c r="BI381" i="2"/>
  <c r="BH381" i="2"/>
  <c r="BG381" i="2"/>
  <c r="BE381" i="2"/>
  <c r="BD381" i="2"/>
  <c r="BC381" i="2"/>
  <c r="BB381" i="2"/>
  <c r="BA381" i="2"/>
  <c r="AZ381" i="2"/>
  <c r="AY381" i="2"/>
  <c r="AW381" i="2"/>
  <c r="AV381" i="2"/>
  <c r="AU381" i="2"/>
  <c r="AT381" i="2"/>
  <c r="AS381" i="2"/>
  <c r="AR381" i="2"/>
  <c r="AQ381" i="2"/>
  <c r="AO381" i="2"/>
  <c r="AN381" i="2"/>
  <c r="AM381" i="2"/>
  <c r="AL381" i="2"/>
  <c r="AK381" i="2"/>
  <c r="AJ381" i="2"/>
  <c r="AI381" i="2"/>
  <c r="AG381" i="2"/>
  <c r="AF381" i="2"/>
  <c r="AE381" i="2"/>
  <c r="AD381" i="2"/>
  <c r="AC381" i="2"/>
  <c r="AB381" i="2"/>
  <c r="AA381" i="2"/>
  <c r="W381" i="2"/>
  <c r="DO380" i="2"/>
  <c r="DN380" i="2"/>
  <c r="DM380" i="2"/>
  <c r="DL380" i="2"/>
  <c r="DK380" i="2"/>
  <c r="DI380" i="2"/>
  <c r="DH380" i="2"/>
  <c r="DG380" i="2"/>
  <c r="DF380" i="2"/>
  <c r="DE380" i="2"/>
  <c r="DC380" i="2"/>
  <c r="DB380" i="2"/>
  <c r="DA380" i="2"/>
  <c r="CZ380" i="2"/>
  <c r="CY380" i="2"/>
  <c r="CW380" i="2"/>
  <c r="CV380" i="2"/>
  <c r="CU380" i="2"/>
  <c r="CT380" i="2"/>
  <c r="CS380" i="2"/>
  <c r="CQ380" i="2"/>
  <c r="CP380" i="2"/>
  <c r="CO380" i="2"/>
  <c r="CN380" i="2"/>
  <c r="CM380" i="2"/>
  <c r="CK380" i="2"/>
  <c r="CJ380" i="2"/>
  <c r="CI380" i="2"/>
  <c r="CH380" i="2"/>
  <c r="CG380" i="2"/>
  <c r="CE380" i="2"/>
  <c r="CD380" i="2"/>
  <c r="CC380" i="2"/>
  <c r="CB380" i="2"/>
  <c r="CA380" i="2"/>
  <c r="BY380" i="2"/>
  <c r="BX380" i="2"/>
  <c r="BW380" i="2"/>
  <c r="BV380" i="2"/>
  <c r="BU380" i="2"/>
  <c r="BS380" i="2"/>
  <c r="BR380" i="2"/>
  <c r="BQ380" i="2"/>
  <c r="BP380" i="2"/>
  <c r="BO380" i="2"/>
  <c r="BM380" i="2"/>
  <c r="BL380" i="2"/>
  <c r="BK380" i="2"/>
  <c r="BJ380" i="2"/>
  <c r="BI380" i="2"/>
  <c r="BH380" i="2"/>
  <c r="BG380" i="2"/>
  <c r="BE380" i="2"/>
  <c r="BD380" i="2"/>
  <c r="BC380" i="2"/>
  <c r="BB380" i="2"/>
  <c r="BA380" i="2"/>
  <c r="AZ380" i="2"/>
  <c r="AY380" i="2"/>
  <c r="AW380" i="2"/>
  <c r="AV380" i="2"/>
  <c r="AU380" i="2"/>
  <c r="AT380" i="2"/>
  <c r="AS380" i="2"/>
  <c r="AR380" i="2"/>
  <c r="AQ380" i="2"/>
  <c r="AO380" i="2"/>
  <c r="AN380" i="2"/>
  <c r="AM380" i="2"/>
  <c r="AL380" i="2"/>
  <c r="AK380" i="2"/>
  <c r="AJ380" i="2"/>
  <c r="AI380" i="2"/>
  <c r="AG380" i="2"/>
  <c r="AF380" i="2"/>
  <c r="AE380" i="2"/>
  <c r="AD380" i="2"/>
  <c r="AC380" i="2"/>
  <c r="AB380" i="2"/>
  <c r="AA380" i="2"/>
  <c r="W380" i="2"/>
  <c r="DO379" i="2"/>
  <c r="DN379" i="2"/>
  <c r="DM379" i="2"/>
  <c r="DL379" i="2"/>
  <c r="DK379" i="2"/>
  <c r="DI379" i="2"/>
  <c r="DH379" i="2"/>
  <c r="DG379" i="2"/>
  <c r="DF379" i="2"/>
  <c r="DE379" i="2"/>
  <c r="DC379" i="2"/>
  <c r="DB379" i="2"/>
  <c r="DA379" i="2"/>
  <c r="CZ379" i="2"/>
  <c r="CY379" i="2"/>
  <c r="CW379" i="2"/>
  <c r="CV379" i="2"/>
  <c r="CU379" i="2"/>
  <c r="CT379" i="2"/>
  <c r="CS379" i="2"/>
  <c r="CQ379" i="2"/>
  <c r="CP379" i="2"/>
  <c r="CO379" i="2"/>
  <c r="CN379" i="2"/>
  <c r="CM379" i="2"/>
  <c r="CK379" i="2"/>
  <c r="CJ379" i="2"/>
  <c r="CI379" i="2"/>
  <c r="CH379" i="2"/>
  <c r="CG379" i="2"/>
  <c r="CE379" i="2"/>
  <c r="CD379" i="2"/>
  <c r="CC379" i="2"/>
  <c r="CB379" i="2"/>
  <c r="CA379" i="2"/>
  <c r="BY379" i="2"/>
  <c r="BX379" i="2"/>
  <c r="BW379" i="2"/>
  <c r="BV379" i="2"/>
  <c r="BU379" i="2"/>
  <c r="BS379" i="2"/>
  <c r="BR379" i="2"/>
  <c r="BQ379" i="2"/>
  <c r="BP379" i="2"/>
  <c r="BO379" i="2"/>
  <c r="BM379" i="2"/>
  <c r="BL379" i="2"/>
  <c r="BK379" i="2"/>
  <c r="BJ379" i="2"/>
  <c r="BI379" i="2"/>
  <c r="BH379" i="2"/>
  <c r="BG379" i="2"/>
  <c r="BE379" i="2"/>
  <c r="BD379" i="2"/>
  <c r="BC379" i="2"/>
  <c r="BB379" i="2"/>
  <c r="BA379" i="2"/>
  <c r="AZ379" i="2"/>
  <c r="AY379" i="2"/>
  <c r="AW379" i="2"/>
  <c r="AV379" i="2"/>
  <c r="AU379" i="2"/>
  <c r="AT379" i="2"/>
  <c r="AS379" i="2"/>
  <c r="AR379" i="2"/>
  <c r="AQ379" i="2"/>
  <c r="AO379" i="2"/>
  <c r="AN379" i="2"/>
  <c r="AM379" i="2"/>
  <c r="AL379" i="2"/>
  <c r="AK379" i="2"/>
  <c r="AJ379" i="2"/>
  <c r="AI379" i="2"/>
  <c r="AG379" i="2"/>
  <c r="AF379" i="2"/>
  <c r="AE379" i="2"/>
  <c r="AD379" i="2"/>
  <c r="AC379" i="2"/>
  <c r="AB379" i="2"/>
  <c r="AA379" i="2"/>
  <c r="W379" i="2"/>
  <c r="DO378" i="2"/>
  <c r="DI378" i="2"/>
  <c r="DC378" i="2"/>
  <c r="CW378" i="2"/>
  <c r="CQ378" i="2"/>
  <c r="CK378" i="2"/>
  <c r="CE378" i="2"/>
  <c r="CD378" i="2"/>
  <c r="CC378" i="2"/>
  <c r="CB378" i="2"/>
  <c r="CA378" i="2"/>
  <c r="BY378" i="2"/>
  <c r="BS378" i="2"/>
  <c r="BM378" i="2"/>
  <c r="BL378" i="2"/>
  <c r="BK378" i="2"/>
  <c r="BJ378" i="2"/>
  <c r="BI378" i="2"/>
  <c r="BH378" i="2"/>
  <c r="BG378" i="2"/>
  <c r="BE378" i="2"/>
  <c r="BD378" i="2"/>
  <c r="BC378" i="2"/>
  <c r="BB378" i="2"/>
  <c r="BA378" i="2"/>
  <c r="AZ378" i="2"/>
  <c r="AY378" i="2"/>
  <c r="AW378" i="2"/>
  <c r="AV378" i="2"/>
  <c r="AU378" i="2"/>
  <c r="AT378" i="2"/>
  <c r="AS378" i="2"/>
  <c r="AR378" i="2"/>
  <c r="AQ378" i="2"/>
  <c r="AO378" i="2"/>
  <c r="AN378" i="2"/>
  <c r="AM378" i="2"/>
  <c r="AL378" i="2"/>
  <c r="AK378" i="2"/>
  <c r="AJ378" i="2"/>
  <c r="AI378" i="2"/>
  <c r="AG378" i="2"/>
  <c r="W378" i="2"/>
  <c r="DO377" i="2"/>
  <c r="DI377" i="2"/>
  <c r="DC377" i="2"/>
  <c r="CW377" i="2"/>
  <c r="CQ377" i="2"/>
  <c r="CK377" i="2"/>
  <c r="CE377" i="2"/>
  <c r="CD377" i="2"/>
  <c r="CC377" i="2"/>
  <c r="CB377" i="2"/>
  <c r="CA377" i="2"/>
  <c r="BY377" i="2"/>
  <c r="BS377" i="2"/>
  <c r="BM377" i="2"/>
  <c r="BL377" i="2"/>
  <c r="BK377" i="2"/>
  <c r="BJ377" i="2"/>
  <c r="BI377" i="2"/>
  <c r="BH377" i="2"/>
  <c r="BG377" i="2"/>
  <c r="BE377" i="2"/>
  <c r="BD377" i="2"/>
  <c r="BC377" i="2"/>
  <c r="BB377" i="2"/>
  <c r="BA377" i="2"/>
  <c r="AZ377" i="2"/>
  <c r="AY377" i="2"/>
  <c r="AW377" i="2"/>
  <c r="AV377" i="2"/>
  <c r="AU377" i="2"/>
  <c r="AT377" i="2"/>
  <c r="AS377" i="2"/>
  <c r="AR377" i="2"/>
  <c r="AQ377" i="2"/>
  <c r="AO377" i="2"/>
  <c r="AN377" i="2"/>
  <c r="AM377" i="2"/>
  <c r="AL377" i="2"/>
  <c r="AK377" i="2"/>
  <c r="AJ377" i="2"/>
  <c r="AI377" i="2"/>
  <c r="AG377" i="2"/>
  <c r="W377" i="2"/>
  <c r="DO376" i="2"/>
  <c r="DN376" i="2"/>
  <c r="DM376" i="2"/>
  <c r="DL376" i="2"/>
  <c r="DK376" i="2"/>
  <c r="DI376" i="2"/>
  <c r="DH376" i="2"/>
  <c r="DG376" i="2"/>
  <c r="DF376" i="2"/>
  <c r="DE376" i="2"/>
  <c r="DC376" i="2"/>
  <c r="DB376" i="2"/>
  <c r="DA376" i="2"/>
  <c r="CZ376" i="2"/>
  <c r="CY376" i="2"/>
  <c r="CW376" i="2"/>
  <c r="CV376" i="2"/>
  <c r="CU376" i="2"/>
  <c r="CT376" i="2"/>
  <c r="CS376" i="2"/>
  <c r="CQ376" i="2"/>
  <c r="CP376" i="2"/>
  <c r="CO376" i="2"/>
  <c r="CN376" i="2"/>
  <c r="CM376" i="2"/>
  <c r="CK376" i="2"/>
  <c r="CJ376" i="2"/>
  <c r="CI376" i="2"/>
  <c r="CH376" i="2"/>
  <c r="CG376" i="2"/>
  <c r="CE376" i="2"/>
  <c r="CD376" i="2"/>
  <c r="CC376" i="2"/>
  <c r="CB376" i="2"/>
  <c r="CA376" i="2"/>
  <c r="BY376" i="2"/>
  <c r="BX376" i="2"/>
  <c r="BW376" i="2"/>
  <c r="BV376" i="2"/>
  <c r="BU376" i="2"/>
  <c r="BS376" i="2"/>
  <c r="BR376" i="2"/>
  <c r="BQ376" i="2"/>
  <c r="BP376" i="2"/>
  <c r="BO376" i="2"/>
  <c r="BM376" i="2"/>
  <c r="BL376" i="2"/>
  <c r="BK376" i="2"/>
  <c r="BJ376" i="2"/>
  <c r="BI376" i="2"/>
  <c r="BH376" i="2"/>
  <c r="BG376" i="2"/>
  <c r="BE376" i="2"/>
  <c r="BD376" i="2"/>
  <c r="BC376" i="2"/>
  <c r="BB376" i="2"/>
  <c r="BA376" i="2"/>
  <c r="AZ376" i="2"/>
  <c r="AY376" i="2"/>
  <c r="AW376" i="2"/>
  <c r="AV376" i="2"/>
  <c r="AU376" i="2"/>
  <c r="AT376" i="2"/>
  <c r="AS376" i="2"/>
  <c r="AR376" i="2"/>
  <c r="AQ376" i="2"/>
  <c r="AO376" i="2"/>
  <c r="AN376" i="2"/>
  <c r="AM376" i="2"/>
  <c r="AL376" i="2"/>
  <c r="AK376" i="2"/>
  <c r="AJ376" i="2"/>
  <c r="AI376" i="2"/>
  <c r="AG376" i="2"/>
  <c r="AF376" i="2"/>
  <c r="AE376" i="2"/>
  <c r="AD376" i="2"/>
  <c r="AC376" i="2"/>
  <c r="AB376" i="2"/>
  <c r="AA376" i="2"/>
  <c r="W376" i="2"/>
  <c r="DO375" i="2"/>
  <c r="DN375" i="2"/>
  <c r="DM375" i="2"/>
  <c r="DL375" i="2"/>
  <c r="DK375" i="2"/>
  <c r="DI375" i="2"/>
  <c r="DH375" i="2"/>
  <c r="DG375" i="2"/>
  <c r="DF375" i="2"/>
  <c r="DE375" i="2"/>
  <c r="DC375" i="2"/>
  <c r="DB375" i="2"/>
  <c r="DA375" i="2"/>
  <c r="CZ375" i="2"/>
  <c r="CY375" i="2"/>
  <c r="CW375" i="2"/>
  <c r="CV375" i="2"/>
  <c r="CU375" i="2"/>
  <c r="CT375" i="2"/>
  <c r="CS375" i="2"/>
  <c r="CQ375" i="2"/>
  <c r="CP375" i="2"/>
  <c r="CO375" i="2"/>
  <c r="CN375" i="2"/>
  <c r="CM375" i="2"/>
  <c r="CK375" i="2"/>
  <c r="CJ375" i="2"/>
  <c r="CI375" i="2"/>
  <c r="CH375" i="2"/>
  <c r="CG375" i="2"/>
  <c r="CE375" i="2"/>
  <c r="CD375" i="2"/>
  <c r="CC375" i="2"/>
  <c r="CB375" i="2"/>
  <c r="CA375" i="2"/>
  <c r="BY375" i="2"/>
  <c r="BX375" i="2"/>
  <c r="BW375" i="2"/>
  <c r="BV375" i="2"/>
  <c r="BU375" i="2"/>
  <c r="BS375" i="2"/>
  <c r="BR375" i="2"/>
  <c r="BQ375" i="2"/>
  <c r="BP375" i="2"/>
  <c r="BO375" i="2"/>
  <c r="BM375" i="2"/>
  <c r="BL375" i="2"/>
  <c r="BK375" i="2"/>
  <c r="BJ375" i="2"/>
  <c r="BI375" i="2"/>
  <c r="BH375" i="2"/>
  <c r="BG375" i="2"/>
  <c r="BE375" i="2"/>
  <c r="BD375" i="2"/>
  <c r="BC375" i="2"/>
  <c r="BB375" i="2"/>
  <c r="BA375" i="2"/>
  <c r="AZ375" i="2"/>
  <c r="AY375" i="2"/>
  <c r="AW375" i="2"/>
  <c r="AV375" i="2"/>
  <c r="AU375" i="2"/>
  <c r="AT375" i="2"/>
  <c r="AS375" i="2"/>
  <c r="AR375" i="2"/>
  <c r="AQ375" i="2"/>
  <c r="AO375" i="2"/>
  <c r="AN375" i="2"/>
  <c r="AM375" i="2"/>
  <c r="AL375" i="2"/>
  <c r="AK375" i="2"/>
  <c r="AJ375" i="2"/>
  <c r="AI375" i="2"/>
  <c r="AG375" i="2"/>
  <c r="AF375" i="2"/>
  <c r="AE375" i="2"/>
  <c r="AD375" i="2"/>
  <c r="AC375" i="2"/>
  <c r="AB375" i="2"/>
  <c r="AA375" i="2"/>
  <c r="W375" i="2"/>
  <c r="DO374" i="2"/>
  <c r="DN374" i="2"/>
  <c r="DM374" i="2"/>
  <c r="DL374" i="2"/>
  <c r="DK374" i="2"/>
  <c r="DI374" i="2"/>
  <c r="DH374" i="2"/>
  <c r="DG374" i="2"/>
  <c r="DF374" i="2"/>
  <c r="DE374" i="2"/>
  <c r="DC374" i="2"/>
  <c r="DB374" i="2"/>
  <c r="DA374" i="2"/>
  <c r="CZ374" i="2"/>
  <c r="CY374" i="2"/>
  <c r="CW374" i="2"/>
  <c r="CV374" i="2"/>
  <c r="CU374" i="2"/>
  <c r="CT374" i="2"/>
  <c r="CS374" i="2"/>
  <c r="CQ374" i="2"/>
  <c r="CP374" i="2"/>
  <c r="CO374" i="2"/>
  <c r="CN374" i="2"/>
  <c r="CM374" i="2"/>
  <c r="CK374" i="2"/>
  <c r="CJ374" i="2"/>
  <c r="CI374" i="2"/>
  <c r="CH374" i="2"/>
  <c r="CG374" i="2"/>
  <c r="CE374" i="2"/>
  <c r="CD374" i="2"/>
  <c r="CC374" i="2"/>
  <c r="CB374" i="2"/>
  <c r="CA374" i="2"/>
  <c r="BY374" i="2"/>
  <c r="BX374" i="2"/>
  <c r="BW374" i="2"/>
  <c r="BV374" i="2"/>
  <c r="BU374" i="2"/>
  <c r="BS374" i="2"/>
  <c r="BR374" i="2"/>
  <c r="BQ374" i="2"/>
  <c r="BP374" i="2"/>
  <c r="BO374" i="2"/>
  <c r="BM374" i="2"/>
  <c r="BL374" i="2"/>
  <c r="BK374" i="2"/>
  <c r="BJ374" i="2"/>
  <c r="BI374" i="2"/>
  <c r="BH374" i="2"/>
  <c r="BG374" i="2"/>
  <c r="BE374" i="2"/>
  <c r="BD374" i="2"/>
  <c r="BC374" i="2"/>
  <c r="BB374" i="2"/>
  <c r="BA374" i="2"/>
  <c r="AZ374" i="2"/>
  <c r="AY374" i="2"/>
  <c r="AW374" i="2"/>
  <c r="AV374" i="2"/>
  <c r="AU374" i="2"/>
  <c r="AT374" i="2"/>
  <c r="AS374" i="2"/>
  <c r="AR374" i="2"/>
  <c r="AQ374" i="2"/>
  <c r="AO374" i="2"/>
  <c r="AN374" i="2"/>
  <c r="AM374" i="2"/>
  <c r="AL374" i="2"/>
  <c r="AK374" i="2"/>
  <c r="AJ374" i="2"/>
  <c r="AI374" i="2"/>
  <c r="AG374" i="2"/>
  <c r="AF374" i="2"/>
  <c r="AE374" i="2"/>
  <c r="AD374" i="2"/>
  <c r="AC374" i="2"/>
  <c r="AB374" i="2"/>
  <c r="AA374" i="2"/>
  <c r="W374" i="2"/>
  <c r="DO373" i="2"/>
  <c r="DN373" i="2"/>
  <c r="DM373" i="2"/>
  <c r="DL373" i="2"/>
  <c r="DK373" i="2"/>
  <c r="DI373" i="2"/>
  <c r="DH373" i="2"/>
  <c r="DG373" i="2"/>
  <c r="DF373" i="2"/>
  <c r="DE373" i="2"/>
  <c r="DC373" i="2"/>
  <c r="DB373" i="2"/>
  <c r="DA373" i="2"/>
  <c r="CZ373" i="2"/>
  <c r="CY373" i="2"/>
  <c r="CW373" i="2"/>
  <c r="CV373" i="2"/>
  <c r="CU373" i="2"/>
  <c r="CT373" i="2"/>
  <c r="CS373" i="2"/>
  <c r="CQ373" i="2"/>
  <c r="CP373" i="2"/>
  <c r="CO373" i="2"/>
  <c r="CN373" i="2"/>
  <c r="CM373" i="2"/>
  <c r="CK373" i="2"/>
  <c r="CJ373" i="2"/>
  <c r="CI373" i="2"/>
  <c r="CH373" i="2"/>
  <c r="CG373" i="2"/>
  <c r="CE373" i="2"/>
  <c r="CD373" i="2"/>
  <c r="CC373" i="2"/>
  <c r="CB373" i="2"/>
  <c r="CA373" i="2"/>
  <c r="BY373" i="2"/>
  <c r="BX373" i="2"/>
  <c r="BW373" i="2"/>
  <c r="BV373" i="2"/>
  <c r="BU373" i="2"/>
  <c r="BS373" i="2"/>
  <c r="BR373" i="2"/>
  <c r="BQ373" i="2"/>
  <c r="BP373" i="2"/>
  <c r="BO373" i="2"/>
  <c r="BM373" i="2"/>
  <c r="BL373" i="2"/>
  <c r="BK373" i="2"/>
  <c r="BJ373" i="2"/>
  <c r="BI373" i="2"/>
  <c r="BH373" i="2"/>
  <c r="BG373" i="2"/>
  <c r="BE373" i="2"/>
  <c r="BD373" i="2"/>
  <c r="BC373" i="2"/>
  <c r="BB373" i="2"/>
  <c r="BA373" i="2"/>
  <c r="AZ373" i="2"/>
  <c r="AY373" i="2"/>
  <c r="AW373" i="2"/>
  <c r="AV373" i="2"/>
  <c r="AU373" i="2"/>
  <c r="AT373" i="2"/>
  <c r="AS373" i="2"/>
  <c r="AR373" i="2"/>
  <c r="AQ373" i="2"/>
  <c r="AO373" i="2"/>
  <c r="AN373" i="2"/>
  <c r="AM373" i="2"/>
  <c r="AL373" i="2"/>
  <c r="AK373" i="2"/>
  <c r="AJ373" i="2"/>
  <c r="AI373" i="2"/>
  <c r="AG373" i="2"/>
  <c r="AF373" i="2"/>
  <c r="AE373" i="2"/>
  <c r="AD373" i="2"/>
  <c r="AC373" i="2"/>
  <c r="AB373" i="2"/>
  <c r="AA373" i="2"/>
  <c r="W373" i="2"/>
  <c r="DO372" i="2"/>
  <c r="DI372" i="2"/>
  <c r="DC372" i="2"/>
  <c r="CW372" i="2"/>
  <c r="CQ372" i="2"/>
  <c r="CK372" i="2"/>
  <c r="CE372" i="2"/>
  <c r="CD372" i="2"/>
  <c r="CC372" i="2"/>
  <c r="CB372" i="2"/>
  <c r="CA372" i="2"/>
  <c r="BY372" i="2"/>
  <c r="BS372" i="2"/>
  <c r="BM372" i="2"/>
  <c r="BL372" i="2"/>
  <c r="BK372" i="2"/>
  <c r="BJ372" i="2"/>
  <c r="BI372" i="2"/>
  <c r="BH372" i="2"/>
  <c r="BG372" i="2"/>
  <c r="BE372" i="2"/>
  <c r="BD372" i="2"/>
  <c r="BC372" i="2"/>
  <c r="BB372" i="2"/>
  <c r="BA372" i="2"/>
  <c r="AZ372" i="2"/>
  <c r="AY372" i="2"/>
  <c r="AW372" i="2"/>
  <c r="AV372" i="2"/>
  <c r="AU372" i="2"/>
  <c r="AT372" i="2"/>
  <c r="AS372" i="2"/>
  <c r="AR372" i="2"/>
  <c r="AQ372" i="2"/>
  <c r="AO372" i="2"/>
  <c r="AN372" i="2"/>
  <c r="AM372" i="2"/>
  <c r="AL372" i="2"/>
  <c r="AK372" i="2"/>
  <c r="AJ372" i="2"/>
  <c r="AI372" i="2"/>
  <c r="AG372" i="2"/>
  <c r="W372" i="2"/>
  <c r="DO371" i="2"/>
  <c r="DI371" i="2"/>
  <c r="DC371" i="2"/>
  <c r="CW371" i="2"/>
  <c r="CQ371" i="2"/>
  <c r="CK371" i="2"/>
  <c r="CE371" i="2"/>
  <c r="CD371" i="2"/>
  <c r="CC371" i="2"/>
  <c r="CB371" i="2"/>
  <c r="CA371" i="2"/>
  <c r="BY371" i="2"/>
  <c r="BS371" i="2"/>
  <c r="BM371" i="2"/>
  <c r="BL371" i="2"/>
  <c r="BK371" i="2"/>
  <c r="BJ371" i="2"/>
  <c r="BI371" i="2"/>
  <c r="BH371" i="2"/>
  <c r="BG371" i="2"/>
  <c r="BE371" i="2"/>
  <c r="BD371" i="2"/>
  <c r="BC371" i="2"/>
  <c r="BB371" i="2"/>
  <c r="BA371" i="2"/>
  <c r="AZ371" i="2"/>
  <c r="AY371" i="2"/>
  <c r="AW371" i="2"/>
  <c r="AV371" i="2"/>
  <c r="AU371" i="2"/>
  <c r="AT371" i="2"/>
  <c r="AS371" i="2"/>
  <c r="AR371" i="2"/>
  <c r="AQ371" i="2"/>
  <c r="AO371" i="2"/>
  <c r="AN371" i="2"/>
  <c r="AM371" i="2"/>
  <c r="AL371" i="2"/>
  <c r="AK371" i="2"/>
  <c r="AJ371" i="2"/>
  <c r="AI371" i="2"/>
  <c r="AG371" i="2"/>
  <c r="W371" i="2"/>
  <c r="DO370" i="2"/>
  <c r="DN370" i="2"/>
  <c r="DM370" i="2"/>
  <c r="DL370" i="2"/>
  <c r="DK370" i="2"/>
  <c r="DI370" i="2"/>
  <c r="DH370" i="2"/>
  <c r="DG370" i="2"/>
  <c r="DF370" i="2"/>
  <c r="DE370" i="2"/>
  <c r="DC370" i="2"/>
  <c r="DB370" i="2"/>
  <c r="DA370" i="2"/>
  <c r="CZ370" i="2"/>
  <c r="CY370" i="2"/>
  <c r="CW370" i="2"/>
  <c r="CV370" i="2"/>
  <c r="CU370" i="2"/>
  <c r="CT370" i="2"/>
  <c r="CS370" i="2"/>
  <c r="CQ370" i="2"/>
  <c r="CP370" i="2"/>
  <c r="CO370" i="2"/>
  <c r="CN370" i="2"/>
  <c r="CM370" i="2"/>
  <c r="CK370" i="2"/>
  <c r="CJ370" i="2"/>
  <c r="CI370" i="2"/>
  <c r="CH370" i="2"/>
  <c r="CG370" i="2"/>
  <c r="CE370" i="2"/>
  <c r="CD370" i="2"/>
  <c r="CC370" i="2"/>
  <c r="CB370" i="2"/>
  <c r="CA370" i="2"/>
  <c r="BY370" i="2"/>
  <c r="BX370" i="2"/>
  <c r="BW370" i="2"/>
  <c r="BV370" i="2"/>
  <c r="BU370" i="2"/>
  <c r="BS370" i="2"/>
  <c r="BR370" i="2"/>
  <c r="BQ370" i="2"/>
  <c r="BP370" i="2"/>
  <c r="BO370" i="2"/>
  <c r="BM370" i="2"/>
  <c r="BL370" i="2"/>
  <c r="BK370" i="2"/>
  <c r="BJ370" i="2"/>
  <c r="BI370" i="2"/>
  <c r="BH370" i="2"/>
  <c r="BG370" i="2"/>
  <c r="BE370" i="2"/>
  <c r="BD370" i="2"/>
  <c r="BC370" i="2"/>
  <c r="BB370" i="2"/>
  <c r="BA370" i="2"/>
  <c r="AZ370" i="2"/>
  <c r="AY370" i="2"/>
  <c r="AW370" i="2"/>
  <c r="AV370" i="2"/>
  <c r="AU370" i="2"/>
  <c r="AT370" i="2"/>
  <c r="AS370" i="2"/>
  <c r="AR370" i="2"/>
  <c r="AQ370" i="2"/>
  <c r="AO370" i="2"/>
  <c r="AN370" i="2"/>
  <c r="AM370" i="2"/>
  <c r="AL370" i="2"/>
  <c r="AK370" i="2"/>
  <c r="AJ370" i="2"/>
  <c r="AI370" i="2"/>
  <c r="AG370" i="2"/>
  <c r="AF370" i="2"/>
  <c r="AE370" i="2"/>
  <c r="AD370" i="2"/>
  <c r="AC370" i="2"/>
  <c r="AB370" i="2"/>
  <c r="AA370" i="2"/>
  <c r="W370" i="2"/>
  <c r="DO369" i="2"/>
  <c r="DN369" i="2"/>
  <c r="DM369" i="2"/>
  <c r="DL369" i="2"/>
  <c r="DK369" i="2"/>
  <c r="DI369" i="2"/>
  <c r="DH369" i="2"/>
  <c r="DG369" i="2"/>
  <c r="DF369" i="2"/>
  <c r="DE369" i="2"/>
  <c r="DC369" i="2"/>
  <c r="DB369" i="2"/>
  <c r="DA369" i="2"/>
  <c r="CZ369" i="2"/>
  <c r="CY369" i="2"/>
  <c r="CW369" i="2"/>
  <c r="CV369" i="2"/>
  <c r="CU369" i="2"/>
  <c r="CT369" i="2"/>
  <c r="CS369" i="2"/>
  <c r="CQ369" i="2"/>
  <c r="CP369" i="2"/>
  <c r="CO369" i="2"/>
  <c r="CN369" i="2"/>
  <c r="CM369" i="2"/>
  <c r="CK369" i="2"/>
  <c r="CJ369" i="2"/>
  <c r="CI369" i="2"/>
  <c r="CH369" i="2"/>
  <c r="CG369" i="2"/>
  <c r="CE369" i="2"/>
  <c r="CD369" i="2"/>
  <c r="CC369" i="2"/>
  <c r="CB369" i="2"/>
  <c r="CA369" i="2"/>
  <c r="BY369" i="2"/>
  <c r="BX369" i="2"/>
  <c r="BW369" i="2"/>
  <c r="BV369" i="2"/>
  <c r="BU369" i="2"/>
  <c r="BS369" i="2"/>
  <c r="BR369" i="2"/>
  <c r="BQ369" i="2"/>
  <c r="BP369" i="2"/>
  <c r="BO369" i="2"/>
  <c r="BM369" i="2"/>
  <c r="BL369" i="2"/>
  <c r="BK369" i="2"/>
  <c r="BJ369" i="2"/>
  <c r="BI369" i="2"/>
  <c r="BH369" i="2"/>
  <c r="BG369" i="2"/>
  <c r="BE369" i="2"/>
  <c r="BD369" i="2"/>
  <c r="BC369" i="2"/>
  <c r="BB369" i="2"/>
  <c r="BA369" i="2"/>
  <c r="AZ369" i="2"/>
  <c r="AY369" i="2"/>
  <c r="AW369" i="2"/>
  <c r="AV369" i="2"/>
  <c r="AU369" i="2"/>
  <c r="AT369" i="2"/>
  <c r="AS369" i="2"/>
  <c r="AR369" i="2"/>
  <c r="AQ369" i="2"/>
  <c r="AO369" i="2"/>
  <c r="AN369" i="2"/>
  <c r="AM369" i="2"/>
  <c r="AL369" i="2"/>
  <c r="AK369" i="2"/>
  <c r="AJ369" i="2"/>
  <c r="AI369" i="2"/>
  <c r="AG369" i="2"/>
  <c r="AF369" i="2"/>
  <c r="AE369" i="2"/>
  <c r="AD369" i="2"/>
  <c r="AC369" i="2"/>
  <c r="AB369" i="2"/>
  <c r="AA369" i="2"/>
  <c r="W369" i="2"/>
  <c r="DO368" i="2"/>
  <c r="DN368" i="2"/>
  <c r="DM368" i="2"/>
  <c r="DL368" i="2"/>
  <c r="DK368" i="2"/>
  <c r="DI368" i="2"/>
  <c r="DH368" i="2"/>
  <c r="DG368" i="2"/>
  <c r="DF368" i="2"/>
  <c r="DE368" i="2"/>
  <c r="DC368" i="2"/>
  <c r="DB368" i="2"/>
  <c r="DA368" i="2"/>
  <c r="CZ368" i="2"/>
  <c r="CY368" i="2"/>
  <c r="CW368" i="2"/>
  <c r="CV368" i="2"/>
  <c r="CU368" i="2"/>
  <c r="CT368" i="2"/>
  <c r="CS368" i="2"/>
  <c r="CQ368" i="2"/>
  <c r="CP368" i="2"/>
  <c r="CO368" i="2"/>
  <c r="CN368" i="2"/>
  <c r="CM368" i="2"/>
  <c r="CK368" i="2"/>
  <c r="CJ368" i="2"/>
  <c r="CI368" i="2"/>
  <c r="CH368" i="2"/>
  <c r="CG368" i="2"/>
  <c r="CE368" i="2"/>
  <c r="CD368" i="2"/>
  <c r="CC368" i="2"/>
  <c r="CB368" i="2"/>
  <c r="CA368" i="2"/>
  <c r="BY368" i="2"/>
  <c r="BX368" i="2"/>
  <c r="BW368" i="2"/>
  <c r="BV368" i="2"/>
  <c r="BU368" i="2"/>
  <c r="BS368" i="2"/>
  <c r="BR368" i="2"/>
  <c r="BQ368" i="2"/>
  <c r="BP368" i="2"/>
  <c r="BO368" i="2"/>
  <c r="BM368" i="2"/>
  <c r="BL368" i="2"/>
  <c r="BK368" i="2"/>
  <c r="BJ368" i="2"/>
  <c r="BI368" i="2"/>
  <c r="BH368" i="2"/>
  <c r="BG368" i="2"/>
  <c r="BE368" i="2"/>
  <c r="BD368" i="2"/>
  <c r="BC368" i="2"/>
  <c r="BB368" i="2"/>
  <c r="BA368" i="2"/>
  <c r="AZ368" i="2"/>
  <c r="AY368" i="2"/>
  <c r="AW368" i="2"/>
  <c r="AV368" i="2"/>
  <c r="AU368" i="2"/>
  <c r="AT368" i="2"/>
  <c r="AS368" i="2"/>
  <c r="AR368" i="2"/>
  <c r="AQ368" i="2"/>
  <c r="AO368" i="2"/>
  <c r="AN368" i="2"/>
  <c r="AM368" i="2"/>
  <c r="AL368" i="2"/>
  <c r="AK368" i="2"/>
  <c r="AJ368" i="2"/>
  <c r="AI368" i="2"/>
  <c r="AG368" i="2"/>
  <c r="AF368" i="2"/>
  <c r="AE368" i="2"/>
  <c r="AD368" i="2"/>
  <c r="AC368" i="2"/>
  <c r="AB368" i="2"/>
  <c r="AA368" i="2"/>
  <c r="W368" i="2"/>
  <c r="DO367" i="2"/>
  <c r="DN367" i="2"/>
  <c r="DM367" i="2"/>
  <c r="DL367" i="2"/>
  <c r="DK367" i="2"/>
  <c r="DI367" i="2"/>
  <c r="DH367" i="2"/>
  <c r="DG367" i="2"/>
  <c r="DF367" i="2"/>
  <c r="DE367" i="2"/>
  <c r="DC367" i="2"/>
  <c r="DB367" i="2"/>
  <c r="DA367" i="2"/>
  <c r="CZ367" i="2"/>
  <c r="CY367" i="2"/>
  <c r="CW367" i="2"/>
  <c r="CV367" i="2"/>
  <c r="CU367" i="2"/>
  <c r="CT367" i="2"/>
  <c r="CS367" i="2"/>
  <c r="CQ367" i="2"/>
  <c r="CP367" i="2"/>
  <c r="CO367" i="2"/>
  <c r="CN367" i="2"/>
  <c r="CM367" i="2"/>
  <c r="CK367" i="2"/>
  <c r="CJ367" i="2"/>
  <c r="CI367" i="2"/>
  <c r="CH367" i="2"/>
  <c r="CG367" i="2"/>
  <c r="CE367" i="2"/>
  <c r="CD367" i="2"/>
  <c r="CC367" i="2"/>
  <c r="CB367" i="2"/>
  <c r="CA367" i="2"/>
  <c r="BY367" i="2"/>
  <c r="BX367" i="2"/>
  <c r="BW367" i="2"/>
  <c r="BV367" i="2"/>
  <c r="BU367" i="2"/>
  <c r="BS367" i="2"/>
  <c r="BR367" i="2"/>
  <c r="BQ367" i="2"/>
  <c r="BP367" i="2"/>
  <c r="BO367" i="2"/>
  <c r="BM367" i="2"/>
  <c r="BL367" i="2"/>
  <c r="BK367" i="2"/>
  <c r="BJ367" i="2"/>
  <c r="BI367" i="2"/>
  <c r="BH367" i="2"/>
  <c r="BG367" i="2"/>
  <c r="BE367" i="2"/>
  <c r="BD367" i="2"/>
  <c r="BC367" i="2"/>
  <c r="BB367" i="2"/>
  <c r="BA367" i="2"/>
  <c r="AZ367" i="2"/>
  <c r="AY367" i="2"/>
  <c r="AW367" i="2"/>
  <c r="AV367" i="2"/>
  <c r="AU367" i="2"/>
  <c r="AT367" i="2"/>
  <c r="AS367" i="2"/>
  <c r="AR367" i="2"/>
  <c r="AQ367" i="2"/>
  <c r="AO367" i="2"/>
  <c r="AN367" i="2"/>
  <c r="AM367" i="2"/>
  <c r="AL367" i="2"/>
  <c r="AK367" i="2"/>
  <c r="AJ367" i="2"/>
  <c r="AI367" i="2"/>
  <c r="AG367" i="2"/>
  <c r="AF367" i="2"/>
  <c r="AE367" i="2"/>
  <c r="AD367" i="2"/>
  <c r="AC367" i="2"/>
  <c r="AB367" i="2"/>
  <c r="AA367" i="2"/>
  <c r="W367" i="2"/>
  <c r="DO366" i="2"/>
  <c r="DI366" i="2"/>
  <c r="DC366" i="2"/>
  <c r="CW366" i="2"/>
  <c r="CQ366" i="2"/>
  <c r="CK366" i="2"/>
  <c r="CE366" i="2"/>
  <c r="CD366" i="2"/>
  <c r="CC366" i="2"/>
  <c r="CB366" i="2"/>
  <c r="CA366" i="2"/>
  <c r="BY366" i="2"/>
  <c r="BS366" i="2"/>
  <c r="BM366" i="2"/>
  <c r="BL366" i="2"/>
  <c r="BK366" i="2"/>
  <c r="BJ366" i="2"/>
  <c r="BI366" i="2"/>
  <c r="BH366" i="2"/>
  <c r="BG366" i="2"/>
  <c r="BE366" i="2"/>
  <c r="BD366" i="2"/>
  <c r="BC366" i="2"/>
  <c r="BB366" i="2"/>
  <c r="BA366" i="2"/>
  <c r="AZ366" i="2"/>
  <c r="AY366" i="2"/>
  <c r="AW366" i="2"/>
  <c r="AV366" i="2"/>
  <c r="AU366" i="2"/>
  <c r="AT366" i="2"/>
  <c r="AS366" i="2"/>
  <c r="AR366" i="2"/>
  <c r="AQ366" i="2"/>
  <c r="AO366" i="2"/>
  <c r="AN366" i="2"/>
  <c r="AM366" i="2"/>
  <c r="AL366" i="2"/>
  <c r="AK366" i="2"/>
  <c r="AJ366" i="2"/>
  <c r="AI366" i="2"/>
  <c r="AG366" i="2"/>
  <c r="W366" i="2"/>
  <c r="DO365" i="2"/>
  <c r="DI365" i="2"/>
  <c r="DC365" i="2"/>
  <c r="CW365" i="2"/>
  <c r="CQ365" i="2"/>
  <c r="CK365" i="2"/>
  <c r="CE365" i="2"/>
  <c r="CD365" i="2"/>
  <c r="CC365" i="2"/>
  <c r="CB365" i="2"/>
  <c r="CA365" i="2"/>
  <c r="BY365" i="2"/>
  <c r="BS365" i="2"/>
  <c r="BM365" i="2"/>
  <c r="BL365" i="2"/>
  <c r="BK365" i="2"/>
  <c r="BJ365" i="2"/>
  <c r="BI365" i="2"/>
  <c r="BH365" i="2"/>
  <c r="BG365" i="2"/>
  <c r="BE365" i="2"/>
  <c r="BD365" i="2"/>
  <c r="BC365" i="2"/>
  <c r="BB365" i="2"/>
  <c r="BA365" i="2"/>
  <c r="AZ365" i="2"/>
  <c r="AY365" i="2"/>
  <c r="AW365" i="2"/>
  <c r="AV365" i="2"/>
  <c r="AU365" i="2"/>
  <c r="AT365" i="2"/>
  <c r="AS365" i="2"/>
  <c r="AR365" i="2"/>
  <c r="AQ365" i="2"/>
  <c r="AO365" i="2"/>
  <c r="AN365" i="2"/>
  <c r="AM365" i="2"/>
  <c r="AL365" i="2"/>
  <c r="AK365" i="2"/>
  <c r="AJ365" i="2"/>
  <c r="AI365" i="2"/>
  <c r="AG365" i="2"/>
  <c r="W365" i="2"/>
  <c r="DO364" i="2"/>
  <c r="DN364" i="2"/>
  <c r="DM364" i="2"/>
  <c r="DL364" i="2"/>
  <c r="DK364" i="2"/>
  <c r="DI364" i="2"/>
  <c r="DH364" i="2"/>
  <c r="DG364" i="2"/>
  <c r="DF364" i="2"/>
  <c r="DE364" i="2"/>
  <c r="DC364" i="2"/>
  <c r="DB364" i="2"/>
  <c r="DA364" i="2"/>
  <c r="CZ364" i="2"/>
  <c r="CY364" i="2"/>
  <c r="CW364" i="2"/>
  <c r="CV364" i="2"/>
  <c r="CU364" i="2"/>
  <c r="CT364" i="2"/>
  <c r="CS364" i="2"/>
  <c r="CQ364" i="2"/>
  <c r="CP364" i="2"/>
  <c r="CO364" i="2"/>
  <c r="CN364" i="2"/>
  <c r="CM364" i="2"/>
  <c r="CK364" i="2"/>
  <c r="CJ364" i="2"/>
  <c r="CI364" i="2"/>
  <c r="CH364" i="2"/>
  <c r="CG364" i="2"/>
  <c r="CE364" i="2"/>
  <c r="CD364" i="2"/>
  <c r="CC364" i="2"/>
  <c r="CB364" i="2"/>
  <c r="CA364" i="2"/>
  <c r="BY364" i="2"/>
  <c r="BX364" i="2"/>
  <c r="BW364" i="2"/>
  <c r="BV364" i="2"/>
  <c r="BU364" i="2"/>
  <c r="BS364" i="2"/>
  <c r="BR364" i="2"/>
  <c r="BQ364" i="2"/>
  <c r="BP364" i="2"/>
  <c r="BO364" i="2"/>
  <c r="BM364" i="2"/>
  <c r="BL364" i="2"/>
  <c r="BK364" i="2"/>
  <c r="BJ364" i="2"/>
  <c r="BI364" i="2"/>
  <c r="BH364" i="2"/>
  <c r="BG364" i="2"/>
  <c r="BE364" i="2"/>
  <c r="BD364" i="2"/>
  <c r="BC364" i="2"/>
  <c r="BB364" i="2"/>
  <c r="BA364" i="2"/>
  <c r="AZ364" i="2"/>
  <c r="AY364" i="2"/>
  <c r="AW364" i="2"/>
  <c r="AV364" i="2"/>
  <c r="AU364" i="2"/>
  <c r="AT364" i="2"/>
  <c r="AS364" i="2"/>
  <c r="AR364" i="2"/>
  <c r="AQ364" i="2"/>
  <c r="AO364" i="2"/>
  <c r="AN364" i="2"/>
  <c r="AM364" i="2"/>
  <c r="AL364" i="2"/>
  <c r="AK364" i="2"/>
  <c r="AJ364" i="2"/>
  <c r="AI364" i="2"/>
  <c r="AG364" i="2"/>
  <c r="AF364" i="2"/>
  <c r="AE364" i="2"/>
  <c r="AD364" i="2"/>
  <c r="AC364" i="2"/>
  <c r="AB364" i="2"/>
  <c r="AA364" i="2"/>
  <c r="W364" i="2"/>
  <c r="DO363" i="2"/>
  <c r="DN363" i="2"/>
  <c r="DM363" i="2"/>
  <c r="DL363" i="2"/>
  <c r="DK363" i="2"/>
  <c r="DI363" i="2"/>
  <c r="DH363" i="2"/>
  <c r="DG363" i="2"/>
  <c r="DF363" i="2"/>
  <c r="DE363" i="2"/>
  <c r="DC363" i="2"/>
  <c r="DB363" i="2"/>
  <c r="DA363" i="2"/>
  <c r="CZ363" i="2"/>
  <c r="CY363" i="2"/>
  <c r="CW363" i="2"/>
  <c r="CV363" i="2"/>
  <c r="CU363" i="2"/>
  <c r="CT363" i="2"/>
  <c r="CS363" i="2"/>
  <c r="CQ363" i="2"/>
  <c r="CP363" i="2"/>
  <c r="CO363" i="2"/>
  <c r="CN363" i="2"/>
  <c r="CM363" i="2"/>
  <c r="CK363" i="2"/>
  <c r="CJ363" i="2"/>
  <c r="CI363" i="2"/>
  <c r="CH363" i="2"/>
  <c r="CG363" i="2"/>
  <c r="CE363" i="2"/>
  <c r="CD363" i="2"/>
  <c r="CC363" i="2"/>
  <c r="CB363" i="2"/>
  <c r="CA363" i="2"/>
  <c r="BY363" i="2"/>
  <c r="BX363" i="2"/>
  <c r="BW363" i="2"/>
  <c r="BV363" i="2"/>
  <c r="BU363" i="2"/>
  <c r="BS363" i="2"/>
  <c r="BR363" i="2"/>
  <c r="BQ363" i="2"/>
  <c r="BP363" i="2"/>
  <c r="BO363" i="2"/>
  <c r="BM363" i="2"/>
  <c r="BL363" i="2"/>
  <c r="BK363" i="2"/>
  <c r="BJ363" i="2"/>
  <c r="BI363" i="2"/>
  <c r="BH363" i="2"/>
  <c r="BG363" i="2"/>
  <c r="BE363" i="2"/>
  <c r="BD363" i="2"/>
  <c r="BC363" i="2"/>
  <c r="BB363" i="2"/>
  <c r="BA363" i="2"/>
  <c r="AZ363" i="2"/>
  <c r="AY363" i="2"/>
  <c r="AW363" i="2"/>
  <c r="AV363" i="2"/>
  <c r="AU363" i="2"/>
  <c r="AT363" i="2"/>
  <c r="AS363" i="2"/>
  <c r="AR363" i="2"/>
  <c r="AQ363" i="2"/>
  <c r="AO363" i="2"/>
  <c r="AN363" i="2"/>
  <c r="AM363" i="2"/>
  <c r="AL363" i="2"/>
  <c r="AK363" i="2"/>
  <c r="AJ363" i="2"/>
  <c r="AI363" i="2"/>
  <c r="AG363" i="2"/>
  <c r="AF363" i="2"/>
  <c r="AE363" i="2"/>
  <c r="AD363" i="2"/>
  <c r="AC363" i="2"/>
  <c r="AB363" i="2"/>
  <c r="AA363" i="2"/>
  <c r="W363" i="2"/>
  <c r="DO362" i="2"/>
  <c r="DN362" i="2"/>
  <c r="DM362" i="2"/>
  <c r="DL362" i="2"/>
  <c r="DK362" i="2"/>
  <c r="DI362" i="2"/>
  <c r="DH362" i="2"/>
  <c r="DG362" i="2"/>
  <c r="DF362" i="2"/>
  <c r="DE362" i="2"/>
  <c r="DC362" i="2"/>
  <c r="DB362" i="2"/>
  <c r="DA362" i="2"/>
  <c r="CZ362" i="2"/>
  <c r="CY362" i="2"/>
  <c r="CW362" i="2"/>
  <c r="CV362" i="2"/>
  <c r="CU362" i="2"/>
  <c r="CT362" i="2"/>
  <c r="CS362" i="2"/>
  <c r="CQ362" i="2"/>
  <c r="CP362" i="2"/>
  <c r="CO362" i="2"/>
  <c r="CN362" i="2"/>
  <c r="CM362" i="2"/>
  <c r="CK362" i="2"/>
  <c r="CJ362" i="2"/>
  <c r="CI362" i="2"/>
  <c r="CH362" i="2"/>
  <c r="CG362" i="2"/>
  <c r="CE362" i="2"/>
  <c r="CD362" i="2"/>
  <c r="CC362" i="2"/>
  <c r="CB362" i="2"/>
  <c r="CA362" i="2"/>
  <c r="BY362" i="2"/>
  <c r="BX362" i="2"/>
  <c r="BW362" i="2"/>
  <c r="BV362" i="2"/>
  <c r="BU362" i="2"/>
  <c r="BS362" i="2"/>
  <c r="BR362" i="2"/>
  <c r="BQ362" i="2"/>
  <c r="BP362" i="2"/>
  <c r="BO362" i="2"/>
  <c r="BM362" i="2"/>
  <c r="BL362" i="2"/>
  <c r="BK362" i="2"/>
  <c r="BJ362" i="2"/>
  <c r="BI362" i="2"/>
  <c r="BH362" i="2"/>
  <c r="BG362" i="2"/>
  <c r="BE362" i="2"/>
  <c r="BD362" i="2"/>
  <c r="BC362" i="2"/>
  <c r="BB362" i="2"/>
  <c r="BA362" i="2"/>
  <c r="AZ362" i="2"/>
  <c r="AY362" i="2"/>
  <c r="AW362" i="2"/>
  <c r="AV362" i="2"/>
  <c r="AU362" i="2"/>
  <c r="AT362" i="2"/>
  <c r="AS362" i="2"/>
  <c r="AR362" i="2"/>
  <c r="AQ362" i="2"/>
  <c r="AO362" i="2"/>
  <c r="AN362" i="2"/>
  <c r="AM362" i="2"/>
  <c r="AL362" i="2"/>
  <c r="AK362" i="2"/>
  <c r="AJ362" i="2"/>
  <c r="AI362" i="2"/>
  <c r="AG362" i="2"/>
  <c r="AF362" i="2"/>
  <c r="AE362" i="2"/>
  <c r="AD362" i="2"/>
  <c r="AC362" i="2"/>
  <c r="AB362" i="2"/>
  <c r="AA362" i="2"/>
  <c r="W362" i="2"/>
  <c r="DO361" i="2"/>
  <c r="DN361" i="2"/>
  <c r="DM361" i="2"/>
  <c r="DL361" i="2"/>
  <c r="DK361" i="2"/>
  <c r="DI361" i="2"/>
  <c r="DH361" i="2"/>
  <c r="DG361" i="2"/>
  <c r="DF361" i="2"/>
  <c r="DE361" i="2"/>
  <c r="DC361" i="2"/>
  <c r="DB361" i="2"/>
  <c r="DA361" i="2"/>
  <c r="CZ361" i="2"/>
  <c r="CY361" i="2"/>
  <c r="CW361" i="2"/>
  <c r="CV361" i="2"/>
  <c r="CU361" i="2"/>
  <c r="CT361" i="2"/>
  <c r="CS361" i="2"/>
  <c r="CQ361" i="2"/>
  <c r="CP361" i="2"/>
  <c r="CO361" i="2"/>
  <c r="CN361" i="2"/>
  <c r="CM361" i="2"/>
  <c r="CK361" i="2"/>
  <c r="CJ361" i="2"/>
  <c r="CI361" i="2"/>
  <c r="CH361" i="2"/>
  <c r="CG361" i="2"/>
  <c r="CE361" i="2"/>
  <c r="CD361" i="2"/>
  <c r="CC361" i="2"/>
  <c r="CB361" i="2"/>
  <c r="CA361" i="2"/>
  <c r="BY361" i="2"/>
  <c r="BX361" i="2"/>
  <c r="BW361" i="2"/>
  <c r="BV361" i="2"/>
  <c r="BU361" i="2"/>
  <c r="BS361" i="2"/>
  <c r="BR361" i="2"/>
  <c r="BQ361" i="2"/>
  <c r="BP361" i="2"/>
  <c r="BO361" i="2"/>
  <c r="BM361" i="2"/>
  <c r="BL361" i="2"/>
  <c r="BK361" i="2"/>
  <c r="BJ361" i="2"/>
  <c r="BI361" i="2"/>
  <c r="BH361" i="2"/>
  <c r="BG361" i="2"/>
  <c r="BE361" i="2"/>
  <c r="BD361" i="2"/>
  <c r="BC361" i="2"/>
  <c r="BB361" i="2"/>
  <c r="BA361" i="2"/>
  <c r="AZ361" i="2"/>
  <c r="AY361" i="2"/>
  <c r="AW361" i="2"/>
  <c r="AV361" i="2"/>
  <c r="AU361" i="2"/>
  <c r="AT361" i="2"/>
  <c r="AS361" i="2"/>
  <c r="AR361" i="2"/>
  <c r="AQ361" i="2"/>
  <c r="AO361" i="2"/>
  <c r="AN361" i="2"/>
  <c r="AM361" i="2"/>
  <c r="AL361" i="2"/>
  <c r="AK361" i="2"/>
  <c r="AJ361" i="2"/>
  <c r="AI361" i="2"/>
  <c r="AG361" i="2"/>
  <c r="AF361" i="2"/>
  <c r="AE361" i="2"/>
  <c r="AD361" i="2"/>
  <c r="AC361" i="2"/>
  <c r="AB361" i="2"/>
  <c r="AA361" i="2"/>
  <c r="W361" i="2"/>
  <c r="DO360" i="2"/>
  <c r="DI360" i="2"/>
  <c r="DC360" i="2"/>
  <c r="CW360" i="2"/>
  <c r="CQ360" i="2"/>
  <c r="CK360" i="2"/>
  <c r="CE360" i="2"/>
  <c r="CD360" i="2"/>
  <c r="CC360" i="2"/>
  <c r="CB360" i="2"/>
  <c r="CA360" i="2"/>
  <c r="BY360" i="2"/>
  <c r="BS360" i="2"/>
  <c r="BM360" i="2"/>
  <c r="BL360" i="2"/>
  <c r="BK360" i="2"/>
  <c r="BJ360" i="2"/>
  <c r="BI360" i="2"/>
  <c r="BH360" i="2"/>
  <c r="BG360" i="2"/>
  <c r="BE360" i="2"/>
  <c r="BD360" i="2"/>
  <c r="BC360" i="2"/>
  <c r="BB360" i="2"/>
  <c r="BA360" i="2"/>
  <c r="AZ360" i="2"/>
  <c r="AY360" i="2"/>
  <c r="AW360" i="2"/>
  <c r="AV360" i="2"/>
  <c r="AU360" i="2"/>
  <c r="AT360" i="2"/>
  <c r="AS360" i="2"/>
  <c r="AR360" i="2"/>
  <c r="AQ360" i="2"/>
  <c r="AO360" i="2"/>
  <c r="AN360" i="2"/>
  <c r="AM360" i="2"/>
  <c r="AL360" i="2"/>
  <c r="AK360" i="2"/>
  <c r="AJ360" i="2"/>
  <c r="AI360" i="2"/>
  <c r="AG360" i="2"/>
  <c r="W360" i="2"/>
  <c r="DO359" i="2"/>
  <c r="DI359" i="2"/>
  <c r="DC359" i="2"/>
  <c r="CW359" i="2"/>
  <c r="CQ359" i="2"/>
  <c r="CK359" i="2"/>
  <c r="CE359" i="2"/>
  <c r="CD359" i="2"/>
  <c r="CC359" i="2"/>
  <c r="CB359" i="2"/>
  <c r="CA359" i="2"/>
  <c r="BY359" i="2"/>
  <c r="BS359" i="2"/>
  <c r="BM359" i="2"/>
  <c r="BL359" i="2"/>
  <c r="BK359" i="2"/>
  <c r="BJ359" i="2"/>
  <c r="BI359" i="2"/>
  <c r="BH359" i="2"/>
  <c r="BG359" i="2"/>
  <c r="BE359" i="2"/>
  <c r="BD359" i="2"/>
  <c r="BC359" i="2"/>
  <c r="BB359" i="2"/>
  <c r="BA359" i="2"/>
  <c r="AZ359" i="2"/>
  <c r="AY359" i="2"/>
  <c r="AW359" i="2"/>
  <c r="AV359" i="2"/>
  <c r="AU359" i="2"/>
  <c r="AT359" i="2"/>
  <c r="AS359" i="2"/>
  <c r="AR359" i="2"/>
  <c r="AQ359" i="2"/>
  <c r="AO359" i="2"/>
  <c r="AN359" i="2"/>
  <c r="AM359" i="2"/>
  <c r="AL359" i="2"/>
  <c r="AK359" i="2"/>
  <c r="AJ359" i="2"/>
  <c r="AI359" i="2"/>
  <c r="AG359" i="2"/>
  <c r="W359" i="2"/>
  <c r="DO358" i="2"/>
  <c r="DN358" i="2"/>
  <c r="DM358" i="2"/>
  <c r="DL358" i="2"/>
  <c r="DK358" i="2"/>
  <c r="DI358" i="2"/>
  <c r="DH358" i="2"/>
  <c r="DG358" i="2"/>
  <c r="DF358" i="2"/>
  <c r="DE358" i="2"/>
  <c r="DC358" i="2"/>
  <c r="DB358" i="2"/>
  <c r="DA358" i="2"/>
  <c r="CZ358" i="2"/>
  <c r="CY358" i="2"/>
  <c r="CW358" i="2"/>
  <c r="CV358" i="2"/>
  <c r="CU358" i="2"/>
  <c r="CT358" i="2"/>
  <c r="CS358" i="2"/>
  <c r="CQ358" i="2"/>
  <c r="CP358" i="2"/>
  <c r="CO358" i="2"/>
  <c r="CN358" i="2"/>
  <c r="CM358" i="2"/>
  <c r="CK358" i="2"/>
  <c r="CJ358" i="2"/>
  <c r="CI358" i="2"/>
  <c r="CH358" i="2"/>
  <c r="CG358" i="2"/>
  <c r="CE358" i="2"/>
  <c r="CD358" i="2"/>
  <c r="CC358" i="2"/>
  <c r="CB358" i="2"/>
  <c r="CA358" i="2"/>
  <c r="BY358" i="2"/>
  <c r="BX358" i="2"/>
  <c r="BW358" i="2"/>
  <c r="BV358" i="2"/>
  <c r="BU358" i="2"/>
  <c r="BS358" i="2"/>
  <c r="BR358" i="2"/>
  <c r="BQ358" i="2"/>
  <c r="BP358" i="2"/>
  <c r="BO358" i="2"/>
  <c r="BM358" i="2"/>
  <c r="BL358" i="2"/>
  <c r="BK358" i="2"/>
  <c r="BJ358" i="2"/>
  <c r="BI358" i="2"/>
  <c r="BH358" i="2"/>
  <c r="BG358" i="2"/>
  <c r="BE358" i="2"/>
  <c r="BD358" i="2"/>
  <c r="BC358" i="2"/>
  <c r="BB358" i="2"/>
  <c r="BA358" i="2"/>
  <c r="AZ358" i="2"/>
  <c r="AY358" i="2"/>
  <c r="AW358" i="2"/>
  <c r="AV358" i="2"/>
  <c r="AU358" i="2"/>
  <c r="AT358" i="2"/>
  <c r="AS358" i="2"/>
  <c r="AR358" i="2"/>
  <c r="AQ358" i="2"/>
  <c r="AO358" i="2"/>
  <c r="AN358" i="2"/>
  <c r="AM358" i="2"/>
  <c r="AL358" i="2"/>
  <c r="AK358" i="2"/>
  <c r="AJ358" i="2"/>
  <c r="AI358" i="2"/>
  <c r="AG358" i="2"/>
  <c r="AF358" i="2"/>
  <c r="AE358" i="2"/>
  <c r="AD358" i="2"/>
  <c r="AC358" i="2"/>
  <c r="AB358" i="2"/>
  <c r="AA358" i="2"/>
  <c r="W358" i="2"/>
  <c r="DO357" i="2"/>
  <c r="DN357" i="2"/>
  <c r="DM357" i="2"/>
  <c r="DL357" i="2"/>
  <c r="DK357" i="2"/>
  <c r="DI357" i="2"/>
  <c r="DH357" i="2"/>
  <c r="DG357" i="2"/>
  <c r="DF357" i="2"/>
  <c r="DE357" i="2"/>
  <c r="DC357" i="2"/>
  <c r="DB357" i="2"/>
  <c r="DA357" i="2"/>
  <c r="CZ357" i="2"/>
  <c r="CY357" i="2"/>
  <c r="CW357" i="2"/>
  <c r="CV357" i="2"/>
  <c r="CU357" i="2"/>
  <c r="CT357" i="2"/>
  <c r="CS357" i="2"/>
  <c r="CQ357" i="2"/>
  <c r="CP357" i="2"/>
  <c r="CO357" i="2"/>
  <c r="CN357" i="2"/>
  <c r="CM357" i="2"/>
  <c r="CK357" i="2"/>
  <c r="CJ357" i="2"/>
  <c r="CI357" i="2"/>
  <c r="CH357" i="2"/>
  <c r="CG357" i="2"/>
  <c r="CE357" i="2"/>
  <c r="CD357" i="2"/>
  <c r="CC357" i="2"/>
  <c r="CB357" i="2"/>
  <c r="CA357" i="2"/>
  <c r="BY357" i="2"/>
  <c r="BX357" i="2"/>
  <c r="BW357" i="2"/>
  <c r="BV357" i="2"/>
  <c r="BU357" i="2"/>
  <c r="BS357" i="2"/>
  <c r="BR357" i="2"/>
  <c r="BQ357" i="2"/>
  <c r="BP357" i="2"/>
  <c r="BO357" i="2"/>
  <c r="BM357" i="2"/>
  <c r="BL357" i="2"/>
  <c r="BK357" i="2"/>
  <c r="BJ357" i="2"/>
  <c r="BI357" i="2"/>
  <c r="BH357" i="2"/>
  <c r="BG357" i="2"/>
  <c r="BE357" i="2"/>
  <c r="BD357" i="2"/>
  <c r="BC357" i="2"/>
  <c r="BB357" i="2"/>
  <c r="BA357" i="2"/>
  <c r="AZ357" i="2"/>
  <c r="AY357" i="2"/>
  <c r="AW357" i="2"/>
  <c r="AV357" i="2"/>
  <c r="AU357" i="2"/>
  <c r="AT357" i="2"/>
  <c r="AS357" i="2"/>
  <c r="AR357" i="2"/>
  <c r="AQ357" i="2"/>
  <c r="AO357" i="2"/>
  <c r="AN357" i="2"/>
  <c r="AM357" i="2"/>
  <c r="AL357" i="2"/>
  <c r="AK357" i="2"/>
  <c r="AJ357" i="2"/>
  <c r="AI357" i="2"/>
  <c r="AG357" i="2"/>
  <c r="AF357" i="2"/>
  <c r="AE357" i="2"/>
  <c r="AD357" i="2"/>
  <c r="AC357" i="2"/>
  <c r="AB357" i="2"/>
  <c r="AA357" i="2"/>
  <c r="W357" i="2"/>
  <c r="DO356" i="2"/>
  <c r="DN356" i="2"/>
  <c r="DM356" i="2"/>
  <c r="DL356" i="2"/>
  <c r="DK356" i="2"/>
  <c r="DI356" i="2"/>
  <c r="DH356" i="2"/>
  <c r="DG356" i="2"/>
  <c r="DF356" i="2"/>
  <c r="DE356" i="2"/>
  <c r="DC356" i="2"/>
  <c r="DB356" i="2"/>
  <c r="DA356" i="2"/>
  <c r="CZ356" i="2"/>
  <c r="CY356" i="2"/>
  <c r="CW356" i="2"/>
  <c r="CV356" i="2"/>
  <c r="CU356" i="2"/>
  <c r="CT356" i="2"/>
  <c r="CS356" i="2"/>
  <c r="CQ356" i="2"/>
  <c r="CP356" i="2"/>
  <c r="CO356" i="2"/>
  <c r="CN356" i="2"/>
  <c r="CM356" i="2"/>
  <c r="CK356" i="2"/>
  <c r="CJ356" i="2"/>
  <c r="CI356" i="2"/>
  <c r="CH356" i="2"/>
  <c r="CG356" i="2"/>
  <c r="CE356" i="2"/>
  <c r="CD356" i="2"/>
  <c r="CC356" i="2"/>
  <c r="CB356" i="2"/>
  <c r="CA356" i="2"/>
  <c r="BY356" i="2"/>
  <c r="BX356" i="2"/>
  <c r="BW356" i="2"/>
  <c r="BV356" i="2"/>
  <c r="BU356" i="2"/>
  <c r="BS356" i="2"/>
  <c r="BR356" i="2"/>
  <c r="BQ356" i="2"/>
  <c r="BP356" i="2"/>
  <c r="BO356" i="2"/>
  <c r="BM356" i="2"/>
  <c r="BL356" i="2"/>
  <c r="BK356" i="2"/>
  <c r="BJ356" i="2"/>
  <c r="BI356" i="2"/>
  <c r="BH356" i="2"/>
  <c r="BG356" i="2"/>
  <c r="BE356" i="2"/>
  <c r="BD356" i="2"/>
  <c r="BC356" i="2"/>
  <c r="BB356" i="2"/>
  <c r="BA356" i="2"/>
  <c r="AZ356" i="2"/>
  <c r="AY356" i="2"/>
  <c r="AW356" i="2"/>
  <c r="AV356" i="2"/>
  <c r="AU356" i="2"/>
  <c r="AT356" i="2"/>
  <c r="AS356" i="2"/>
  <c r="AR356" i="2"/>
  <c r="AQ356" i="2"/>
  <c r="AO356" i="2"/>
  <c r="AN356" i="2"/>
  <c r="AM356" i="2"/>
  <c r="AL356" i="2"/>
  <c r="AK356" i="2"/>
  <c r="AJ356" i="2"/>
  <c r="AI356" i="2"/>
  <c r="AG356" i="2"/>
  <c r="AF356" i="2"/>
  <c r="AE356" i="2"/>
  <c r="AD356" i="2"/>
  <c r="AC356" i="2"/>
  <c r="AB356" i="2"/>
  <c r="AA356" i="2"/>
  <c r="W356" i="2"/>
  <c r="DO355" i="2"/>
  <c r="DN355" i="2"/>
  <c r="DM355" i="2"/>
  <c r="DL355" i="2"/>
  <c r="DK355" i="2"/>
  <c r="DI355" i="2"/>
  <c r="DH355" i="2"/>
  <c r="DG355" i="2"/>
  <c r="DF355" i="2"/>
  <c r="DE355" i="2"/>
  <c r="DC355" i="2"/>
  <c r="DB355" i="2"/>
  <c r="DA355" i="2"/>
  <c r="CZ355" i="2"/>
  <c r="CY355" i="2"/>
  <c r="CW355" i="2"/>
  <c r="CV355" i="2"/>
  <c r="CU355" i="2"/>
  <c r="CT355" i="2"/>
  <c r="CS355" i="2"/>
  <c r="CQ355" i="2"/>
  <c r="CP355" i="2"/>
  <c r="CO355" i="2"/>
  <c r="CN355" i="2"/>
  <c r="CM355" i="2"/>
  <c r="CK355" i="2"/>
  <c r="CJ355" i="2"/>
  <c r="CI355" i="2"/>
  <c r="CH355" i="2"/>
  <c r="CG355" i="2"/>
  <c r="CE355" i="2"/>
  <c r="CD355" i="2"/>
  <c r="CC355" i="2"/>
  <c r="CB355" i="2"/>
  <c r="CA355" i="2"/>
  <c r="BY355" i="2"/>
  <c r="BX355" i="2"/>
  <c r="BW355" i="2"/>
  <c r="BV355" i="2"/>
  <c r="BU355" i="2"/>
  <c r="BS355" i="2"/>
  <c r="BR355" i="2"/>
  <c r="BQ355" i="2"/>
  <c r="BP355" i="2"/>
  <c r="BO355" i="2"/>
  <c r="BM355" i="2"/>
  <c r="BL355" i="2"/>
  <c r="BK355" i="2"/>
  <c r="BJ355" i="2"/>
  <c r="BI355" i="2"/>
  <c r="BH355" i="2"/>
  <c r="BG355" i="2"/>
  <c r="BE355" i="2"/>
  <c r="BD355" i="2"/>
  <c r="BC355" i="2"/>
  <c r="BB355" i="2"/>
  <c r="BA355" i="2"/>
  <c r="AZ355" i="2"/>
  <c r="AY355" i="2"/>
  <c r="AW355" i="2"/>
  <c r="AV355" i="2"/>
  <c r="AU355" i="2"/>
  <c r="AT355" i="2"/>
  <c r="AS355" i="2"/>
  <c r="AR355" i="2"/>
  <c r="AQ355" i="2"/>
  <c r="AO355" i="2"/>
  <c r="AN355" i="2"/>
  <c r="AM355" i="2"/>
  <c r="AL355" i="2"/>
  <c r="AK355" i="2"/>
  <c r="AJ355" i="2"/>
  <c r="AI355" i="2"/>
  <c r="AG355" i="2"/>
  <c r="AF355" i="2"/>
  <c r="AE355" i="2"/>
  <c r="AD355" i="2"/>
  <c r="AC355" i="2"/>
  <c r="AB355" i="2"/>
  <c r="AA355" i="2"/>
  <c r="W355" i="2"/>
  <c r="DO354" i="2"/>
  <c r="DI354" i="2"/>
  <c r="DC354" i="2"/>
  <c r="CW354" i="2"/>
  <c r="CQ354" i="2"/>
  <c r="CK354" i="2"/>
  <c r="CE354" i="2"/>
  <c r="CD354" i="2"/>
  <c r="CC354" i="2"/>
  <c r="CB354" i="2"/>
  <c r="CA354" i="2"/>
  <c r="BY354" i="2"/>
  <c r="BS354" i="2"/>
  <c r="BM354" i="2"/>
  <c r="BL354" i="2"/>
  <c r="BK354" i="2"/>
  <c r="BJ354" i="2"/>
  <c r="BI354" i="2"/>
  <c r="BH354" i="2"/>
  <c r="BG354" i="2"/>
  <c r="BE354" i="2"/>
  <c r="BD354" i="2"/>
  <c r="BC354" i="2"/>
  <c r="BB354" i="2"/>
  <c r="BA354" i="2"/>
  <c r="AZ354" i="2"/>
  <c r="AY354" i="2"/>
  <c r="AW354" i="2"/>
  <c r="AV354" i="2"/>
  <c r="AU354" i="2"/>
  <c r="AT354" i="2"/>
  <c r="AS354" i="2"/>
  <c r="AR354" i="2"/>
  <c r="AQ354" i="2"/>
  <c r="AO354" i="2"/>
  <c r="AN354" i="2"/>
  <c r="AM354" i="2"/>
  <c r="AL354" i="2"/>
  <c r="AK354" i="2"/>
  <c r="AJ354" i="2"/>
  <c r="AI354" i="2"/>
  <c r="AG354" i="2"/>
  <c r="W354" i="2"/>
  <c r="DO353" i="2"/>
  <c r="DI353" i="2"/>
  <c r="DC353" i="2"/>
  <c r="CW353" i="2"/>
  <c r="CQ353" i="2"/>
  <c r="CK353" i="2"/>
  <c r="CE353" i="2"/>
  <c r="CD353" i="2"/>
  <c r="CC353" i="2"/>
  <c r="CB353" i="2"/>
  <c r="CA353" i="2"/>
  <c r="BY353" i="2"/>
  <c r="DS42" i="2" s="1"/>
  <c r="BS353" i="2"/>
  <c r="BM353" i="2"/>
  <c r="BL353" i="2"/>
  <c r="BK353" i="2"/>
  <c r="BJ353" i="2"/>
  <c r="BI353" i="2"/>
  <c r="BH353" i="2"/>
  <c r="BG353" i="2"/>
  <c r="BE353" i="2"/>
  <c r="BD353" i="2"/>
  <c r="BC353" i="2"/>
  <c r="BB353" i="2"/>
  <c r="BA353" i="2"/>
  <c r="AZ353" i="2"/>
  <c r="AY353" i="2"/>
  <c r="AW353" i="2"/>
  <c r="AV353" i="2"/>
  <c r="AU353" i="2"/>
  <c r="AT353" i="2"/>
  <c r="AS353" i="2"/>
  <c r="AR353" i="2"/>
  <c r="AQ353" i="2"/>
  <c r="AO353" i="2"/>
  <c r="AN353" i="2"/>
  <c r="AM353" i="2"/>
  <c r="AL353" i="2"/>
  <c r="AK353" i="2"/>
  <c r="AJ353" i="2"/>
  <c r="AI353" i="2"/>
  <c r="AG353" i="2"/>
  <c r="W353" i="2"/>
  <c r="DO352" i="2"/>
  <c r="DN352" i="2"/>
  <c r="DM352" i="2"/>
  <c r="DL352" i="2"/>
  <c r="DK352" i="2"/>
  <c r="DI352" i="2"/>
  <c r="DH352" i="2"/>
  <c r="DG352" i="2"/>
  <c r="DF352" i="2"/>
  <c r="DE352" i="2"/>
  <c r="DC352" i="2"/>
  <c r="DB352" i="2"/>
  <c r="DA352" i="2"/>
  <c r="CZ352" i="2"/>
  <c r="CY352" i="2"/>
  <c r="CW352" i="2"/>
  <c r="CV352" i="2"/>
  <c r="CU352" i="2"/>
  <c r="CT352" i="2"/>
  <c r="CS352" i="2"/>
  <c r="CQ352" i="2"/>
  <c r="CP352" i="2"/>
  <c r="CO352" i="2"/>
  <c r="CN352" i="2"/>
  <c r="CM352" i="2"/>
  <c r="CK352" i="2"/>
  <c r="CJ352" i="2"/>
  <c r="CI352" i="2"/>
  <c r="CH352" i="2"/>
  <c r="CG352" i="2"/>
  <c r="CE352" i="2"/>
  <c r="CD352" i="2"/>
  <c r="CC352" i="2"/>
  <c r="CB352" i="2"/>
  <c r="CA352" i="2"/>
  <c r="BY352" i="2"/>
  <c r="BX352" i="2"/>
  <c r="BW352" i="2"/>
  <c r="BV352" i="2"/>
  <c r="BU352" i="2"/>
  <c r="BS352" i="2"/>
  <c r="BR352" i="2"/>
  <c r="BQ352" i="2"/>
  <c r="BP352" i="2"/>
  <c r="BO352" i="2"/>
  <c r="BM352" i="2"/>
  <c r="BL352" i="2"/>
  <c r="BK352" i="2"/>
  <c r="BJ352" i="2"/>
  <c r="BI352" i="2"/>
  <c r="BH352" i="2"/>
  <c r="BG352" i="2"/>
  <c r="BE352" i="2"/>
  <c r="BD352" i="2"/>
  <c r="BC352" i="2"/>
  <c r="BB352" i="2"/>
  <c r="BA352" i="2"/>
  <c r="AZ352" i="2"/>
  <c r="AY352" i="2"/>
  <c r="AW352" i="2"/>
  <c r="AV352" i="2"/>
  <c r="AU352" i="2"/>
  <c r="AT352" i="2"/>
  <c r="AS352" i="2"/>
  <c r="AR352" i="2"/>
  <c r="AQ352" i="2"/>
  <c r="AO352" i="2"/>
  <c r="AN352" i="2"/>
  <c r="AM352" i="2"/>
  <c r="AL352" i="2"/>
  <c r="AK352" i="2"/>
  <c r="AJ352" i="2"/>
  <c r="AI352" i="2"/>
  <c r="AG352" i="2"/>
  <c r="AF352" i="2"/>
  <c r="AE352" i="2"/>
  <c r="AD352" i="2"/>
  <c r="AC352" i="2"/>
  <c r="AB352" i="2"/>
  <c r="AA352" i="2"/>
  <c r="W352" i="2"/>
  <c r="DO351" i="2"/>
  <c r="DN351" i="2"/>
  <c r="DM351" i="2"/>
  <c r="DL351" i="2"/>
  <c r="DK351" i="2"/>
  <c r="DI351" i="2"/>
  <c r="DH351" i="2"/>
  <c r="DG351" i="2"/>
  <c r="DF351" i="2"/>
  <c r="DE351" i="2"/>
  <c r="DC351" i="2"/>
  <c r="DB351" i="2"/>
  <c r="DA351" i="2"/>
  <c r="CZ351" i="2"/>
  <c r="CY351" i="2"/>
  <c r="CW351" i="2"/>
  <c r="CV351" i="2"/>
  <c r="CU351" i="2"/>
  <c r="CT351" i="2"/>
  <c r="CS351" i="2"/>
  <c r="CQ351" i="2"/>
  <c r="CP351" i="2"/>
  <c r="CO351" i="2"/>
  <c r="CN351" i="2"/>
  <c r="CM351" i="2"/>
  <c r="CK351" i="2"/>
  <c r="CJ351" i="2"/>
  <c r="CI351" i="2"/>
  <c r="CH351" i="2"/>
  <c r="CG351" i="2"/>
  <c r="CE351" i="2"/>
  <c r="CD351" i="2"/>
  <c r="CC351" i="2"/>
  <c r="CB351" i="2"/>
  <c r="CA351" i="2"/>
  <c r="BY351" i="2"/>
  <c r="BX351" i="2"/>
  <c r="BW351" i="2"/>
  <c r="BV351" i="2"/>
  <c r="BU351" i="2"/>
  <c r="BS351" i="2"/>
  <c r="BR351" i="2"/>
  <c r="BQ351" i="2"/>
  <c r="BP351" i="2"/>
  <c r="BO351" i="2"/>
  <c r="BM351" i="2"/>
  <c r="BL351" i="2"/>
  <c r="BK351" i="2"/>
  <c r="BJ351" i="2"/>
  <c r="BI351" i="2"/>
  <c r="BH351" i="2"/>
  <c r="BG351" i="2"/>
  <c r="BE351" i="2"/>
  <c r="BD351" i="2"/>
  <c r="BC351" i="2"/>
  <c r="BB351" i="2"/>
  <c r="BA351" i="2"/>
  <c r="AZ351" i="2"/>
  <c r="AY351" i="2"/>
  <c r="AW351" i="2"/>
  <c r="AV351" i="2"/>
  <c r="AU351" i="2"/>
  <c r="AT351" i="2"/>
  <c r="AS351" i="2"/>
  <c r="AR351" i="2"/>
  <c r="AQ351" i="2"/>
  <c r="AO351" i="2"/>
  <c r="AN351" i="2"/>
  <c r="AM351" i="2"/>
  <c r="AL351" i="2"/>
  <c r="AK351" i="2"/>
  <c r="AJ351" i="2"/>
  <c r="AI351" i="2"/>
  <c r="AG351" i="2"/>
  <c r="AF351" i="2"/>
  <c r="AE351" i="2"/>
  <c r="AD351" i="2"/>
  <c r="AC351" i="2"/>
  <c r="AB351" i="2"/>
  <c r="AA351" i="2"/>
  <c r="W351" i="2"/>
  <c r="DO350" i="2"/>
  <c r="DN350" i="2"/>
  <c r="DM350" i="2"/>
  <c r="DL350" i="2"/>
  <c r="DK350" i="2"/>
  <c r="DI350" i="2"/>
  <c r="DH350" i="2"/>
  <c r="DG350" i="2"/>
  <c r="DF350" i="2"/>
  <c r="DE350" i="2"/>
  <c r="DC350" i="2"/>
  <c r="DB350" i="2"/>
  <c r="DA350" i="2"/>
  <c r="CZ350" i="2"/>
  <c r="CY350" i="2"/>
  <c r="CW350" i="2"/>
  <c r="CV350" i="2"/>
  <c r="CU350" i="2"/>
  <c r="CT350" i="2"/>
  <c r="CS350" i="2"/>
  <c r="CQ350" i="2"/>
  <c r="CP350" i="2"/>
  <c r="CO350" i="2"/>
  <c r="CN350" i="2"/>
  <c r="CM350" i="2"/>
  <c r="CK350" i="2"/>
  <c r="CJ350" i="2"/>
  <c r="CI350" i="2"/>
  <c r="CH350" i="2"/>
  <c r="CG350" i="2"/>
  <c r="CE350" i="2"/>
  <c r="CD350" i="2"/>
  <c r="CC350" i="2"/>
  <c r="CB350" i="2"/>
  <c r="CA350" i="2"/>
  <c r="BY350" i="2"/>
  <c r="BX350" i="2"/>
  <c r="BW350" i="2"/>
  <c r="BV350" i="2"/>
  <c r="BU350" i="2"/>
  <c r="BS350" i="2"/>
  <c r="BR350" i="2"/>
  <c r="BQ350" i="2"/>
  <c r="BP350" i="2"/>
  <c r="BO350" i="2"/>
  <c r="BM350" i="2"/>
  <c r="BL350" i="2"/>
  <c r="BK350" i="2"/>
  <c r="BJ350" i="2"/>
  <c r="BI350" i="2"/>
  <c r="BH350" i="2"/>
  <c r="BG350" i="2"/>
  <c r="BE350" i="2"/>
  <c r="BD350" i="2"/>
  <c r="BC350" i="2"/>
  <c r="BB350" i="2"/>
  <c r="BA350" i="2"/>
  <c r="AZ350" i="2"/>
  <c r="AY350" i="2"/>
  <c r="AW350" i="2"/>
  <c r="AV350" i="2"/>
  <c r="AU350" i="2"/>
  <c r="AT350" i="2"/>
  <c r="AS350" i="2"/>
  <c r="AR350" i="2"/>
  <c r="AQ350" i="2"/>
  <c r="AO350" i="2"/>
  <c r="AN350" i="2"/>
  <c r="AM350" i="2"/>
  <c r="AL350" i="2"/>
  <c r="AK350" i="2"/>
  <c r="AJ350" i="2"/>
  <c r="AI350" i="2"/>
  <c r="AG350" i="2"/>
  <c r="AF350" i="2"/>
  <c r="AE350" i="2"/>
  <c r="AD350" i="2"/>
  <c r="AC350" i="2"/>
  <c r="AB350" i="2"/>
  <c r="AA350" i="2"/>
  <c r="W350" i="2"/>
  <c r="DO349" i="2"/>
  <c r="DN349" i="2"/>
  <c r="DM349" i="2"/>
  <c r="DL349" i="2"/>
  <c r="DK349" i="2"/>
  <c r="DI349" i="2"/>
  <c r="DH349" i="2"/>
  <c r="DG349" i="2"/>
  <c r="DF349" i="2"/>
  <c r="DE349" i="2"/>
  <c r="DC349" i="2"/>
  <c r="DB349" i="2"/>
  <c r="DA349" i="2"/>
  <c r="CZ349" i="2"/>
  <c r="CY349" i="2"/>
  <c r="CW349" i="2"/>
  <c r="CV349" i="2"/>
  <c r="CU349" i="2"/>
  <c r="CT349" i="2"/>
  <c r="CS349" i="2"/>
  <c r="CQ349" i="2"/>
  <c r="CP349" i="2"/>
  <c r="CO349" i="2"/>
  <c r="CN349" i="2"/>
  <c r="CM349" i="2"/>
  <c r="CK349" i="2"/>
  <c r="CJ349" i="2"/>
  <c r="CI349" i="2"/>
  <c r="CH349" i="2"/>
  <c r="CG349" i="2"/>
  <c r="CE349" i="2"/>
  <c r="CD349" i="2"/>
  <c r="CC349" i="2"/>
  <c r="CB349" i="2"/>
  <c r="CA349" i="2"/>
  <c r="BY349" i="2"/>
  <c r="BX349" i="2"/>
  <c r="BW349" i="2"/>
  <c r="BV349" i="2"/>
  <c r="BU349" i="2"/>
  <c r="BS349" i="2"/>
  <c r="BR349" i="2"/>
  <c r="BQ349" i="2"/>
  <c r="BP349" i="2"/>
  <c r="BO349" i="2"/>
  <c r="BM349" i="2"/>
  <c r="BL349" i="2"/>
  <c r="BK349" i="2"/>
  <c r="BJ349" i="2"/>
  <c r="BI349" i="2"/>
  <c r="BH349" i="2"/>
  <c r="BG349" i="2"/>
  <c r="BE349" i="2"/>
  <c r="BD349" i="2"/>
  <c r="BC349" i="2"/>
  <c r="BB349" i="2"/>
  <c r="BA349" i="2"/>
  <c r="AZ349" i="2"/>
  <c r="AY349" i="2"/>
  <c r="AW349" i="2"/>
  <c r="AV349" i="2"/>
  <c r="AU349" i="2"/>
  <c r="AT349" i="2"/>
  <c r="AS349" i="2"/>
  <c r="AR349" i="2"/>
  <c r="AQ349" i="2"/>
  <c r="AO349" i="2"/>
  <c r="AN349" i="2"/>
  <c r="AM349" i="2"/>
  <c r="AL349" i="2"/>
  <c r="AK349" i="2"/>
  <c r="AJ349" i="2"/>
  <c r="AI349" i="2"/>
  <c r="AG349" i="2"/>
  <c r="AF349" i="2"/>
  <c r="AE349" i="2"/>
  <c r="AD349" i="2"/>
  <c r="AC349" i="2"/>
  <c r="AB349" i="2"/>
  <c r="AA349" i="2"/>
  <c r="W349" i="2"/>
  <c r="DO348" i="2"/>
  <c r="DI348" i="2"/>
  <c r="DC348" i="2"/>
  <c r="CW348" i="2"/>
  <c r="CQ348" i="2"/>
  <c r="CK348" i="2"/>
  <c r="CE348" i="2"/>
  <c r="CD348" i="2"/>
  <c r="CC348" i="2"/>
  <c r="CB348" i="2"/>
  <c r="CA348" i="2"/>
  <c r="BY348" i="2"/>
  <c r="BS348" i="2"/>
  <c r="BM348" i="2"/>
  <c r="BL348" i="2"/>
  <c r="BK348" i="2"/>
  <c r="BJ348" i="2"/>
  <c r="BI348" i="2"/>
  <c r="BH348" i="2"/>
  <c r="BG348" i="2"/>
  <c r="BE348" i="2"/>
  <c r="BD348" i="2"/>
  <c r="BC348" i="2"/>
  <c r="BB348" i="2"/>
  <c r="BA348" i="2"/>
  <c r="AZ348" i="2"/>
  <c r="AY348" i="2"/>
  <c r="AW348" i="2"/>
  <c r="AV348" i="2"/>
  <c r="AU348" i="2"/>
  <c r="AT348" i="2"/>
  <c r="AS348" i="2"/>
  <c r="AR348" i="2"/>
  <c r="AQ348" i="2"/>
  <c r="AO348" i="2"/>
  <c r="AN348" i="2"/>
  <c r="AM348" i="2"/>
  <c r="AL348" i="2"/>
  <c r="AK348" i="2"/>
  <c r="AJ348" i="2"/>
  <c r="AI348" i="2"/>
  <c r="AG348" i="2"/>
  <c r="W348" i="2"/>
  <c r="DO347" i="2"/>
  <c r="DI347" i="2"/>
  <c r="DC347" i="2"/>
  <c r="CW347" i="2"/>
  <c r="CQ347" i="2"/>
  <c r="CK347" i="2"/>
  <c r="CE347" i="2"/>
  <c r="CD347" i="2"/>
  <c r="CC347" i="2"/>
  <c r="CB347" i="2"/>
  <c r="CA347" i="2"/>
  <c r="BY347" i="2"/>
  <c r="BS347" i="2"/>
  <c r="BM347" i="2"/>
  <c r="BL347" i="2"/>
  <c r="BK347" i="2"/>
  <c r="BJ347" i="2"/>
  <c r="BI347" i="2"/>
  <c r="BH347" i="2"/>
  <c r="BG347" i="2"/>
  <c r="BE347" i="2"/>
  <c r="BD347" i="2"/>
  <c r="BC347" i="2"/>
  <c r="BB347" i="2"/>
  <c r="BA347" i="2"/>
  <c r="AZ347" i="2"/>
  <c r="AY347" i="2"/>
  <c r="AW347" i="2"/>
  <c r="AV347" i="2"/>
  <c r="AU347" i="2"/>
  <c r="AT347" i="2"/>
  <c r="AS347" i="2"/>
  <c r="AR347" i="2"/>
  <c r="AQ347" i="2"/>
  <c r="AO347" i="2"/>
  <c r="AN347" i="2"/>
  <c r="AM347" i="2"/>
  <c r="AL347" i="2"/>
  <c r="AK347" i="2"/>
  <c r="AJ347" i="2"/>
  <c r="AI347" i="2"/>
  <c r="AG347" i="2"/>
  <c r="W347" i="2"/>
  <c r="DO346" i="2"/>
  <c r="DN346" i="2"/>
  <c r="DM346" i="2"/>
  <c r="DL346" i="2"/>
  <c r="DK346" i="2"/>
  <c r="DI346" i="2"/>
  <c r="DH346" i="2"/>
  <c r="DG346" i="2"/>
  <c r="DF346" i="2"/>
  <c r="DE346" i="2"/>
  <c r="DC346" i="2"/>
  <c r="DB346" i="2"/>
  <c r="DA346" i="2"/>
  <c r="CZ346" i="2"/>
  <c r="CY346" i="2"/>
  <c r="CW346" i="2"/>
  <c r="CV346" i="2"/>
  <c r="CU346" i="2"/>
  <c r="CT346" i="2"/>
  <c r="CS346" i="2"/>
  <c r="CQ346" i="2"/>
  <c r="CP346" i="2"/>
  <c r="CO346" i="2"/>
  <c r="CN346" i="2"/>
  <c r="CM346" i="2"/>
  <c r="CK346" i="2"/>
  <c r="CJ346" i="2"/>
  <c r="CI346" i="2"/>
  <c r="CH346" i="2"/>
  <c r="CG346" i="2"/>
  <c r="CE346" i="2"/>
  <c r="CD346" i="2"/>
  <c r="CC346" i="2"/>
  <c r="CB346" i="2"/>
  <c r="CA346" i="2"/>
  <c r="BY346" i="2"/>
  <c r="BX346" i="2"/>
  <c r="BW346" i="2"/>
  <c r="BV346" i="2"/>
  <c r="BU346" i="2"/>
  <c r="BS346" i="2"/>
  <c r="BR346" i="2"/>
  <c r="BQ346" i="2"/>
  <c r="BP346" i="2"/>
  <c r="BO346" i="2"/>
  <c r="BM346" i="2"/>
  <c r="BL346" i="2"/>
  <c r="BK346" i="2"/>
  <c r="BJ346" i="2"/>
  <c r="BI346" i="2"/>
  <c r="BH346" i="2"/>
  <c r="BG346" i="2"/>
  <c r="BE346" i="2"/>
  <c r="BD346" i="2"/>
  <c r="BC346" i="2"/>
  <c r="BB346" i="2"/>
  <c r="BA346" i="2"/>
  <c r="AZ346" i="2"/>
  <c r="AY346" i="2"/>
  <c r="AW346" i="2"/>
  <c r="AV346" i="2"/>
  <c r="AU346" i="2"/>
  <c r="AT346" i="2"/>
  <c r="AS346" i="2"/>
  <c r="AR346" i="2"/>
  <c r="AQ346" i="2"/>
  <c r="AO346" i="2"/>
  <c r="AN346" i="2"/>
  <c r="AM346" i="2"/>
  <c r="AL346" i="2"/>
  <c r="AK346" i="2"/>
  <c r="AJ346" i="2"/>
  <c r="AI346" i="2"/>
  <c r="AG346" i="2"/>
  <c r="AF346" i="2"/>
  <c r="AE346" i="2"/>
  <c r="AD346" i="2"/>
  <c r="AC346" i="2"/>
  <c r="AB346" i="2"/>
  <c r="AA346" i="2"/>
  <c r="W346" i="2"/>
  <c r="DO345" i="2"/>
  <c r="DN345" i="2"/>
  <c r="DM345" i="2"/>
  <c r="DL345" i="2"/>
  <c r="DK345" i="2"/>
  <c r="DI345" i="2"/>
  <c r="DH345" i="2"/>
  <c r="DG345" i="2"/>
  <c r="DF345" i="2"/>
  <c r="DE345" i="2"/>
  <c r="DC345" i="2"/>
  <c r="DB345" i="2"/>
  <c r="DA345" i="2"/>
  <c r="CZ345" i="2"/>
  <c r="CY345" i="2"/>
  <c r="CW345" i="2"/>
  <c r="CV345" i="2"/>
  <c r="CU345" i="2"/>
  <c r="CT345" i="2"/>
  <c r="CS345" i="2"/>
  <c r="CQ345" i="2"/>
  <c r="CP345" i="2"/>
  <c r="CO345" i="2"/>
  <c r="CN345" i="2"/>
  <c r="CM345" i="2"/>
  <c r="CK345" i="2"/>
  <c r="CJ345" i="2"/>
  <c r="CI345" i="2"/>
  <c r="CH345" i="2"/>
  <c r="CG345" i="2"/>
  <c r="CE345" i="2"/>
  <c r="CD345" i="2"/>
  <c r="CC345" i="2"/>
  <c r="CB345" i="2"/>
  <c r="CA345" i="2"/>
  <c r="BY345" i="2"/>
  <c r="BX345" i="2"/>
  <c r="BW345" i="2"/>
  <c r="BV345" i="2"/>
  <c r="BU345" i="2"/>
  <c r="BS345" i="2"/>
  <c r="BR345" i="2"/>
  <c r="BQ345" i="2"/>
  <c r="BP345" i="2"/>
  <c r="BO345" i="2"/>
  <c r="BM345" i="2"/>
  <c r="BL345" i="2"/>
  <c r="BK345" i="2"/>
  <c r="BJ345" i="2"/>
  <c r="BI345" i="2"/>
  <c r="BH345" i="2"/>
  <c r="BG345" i="2"/>
  <c r="BE345" i="2"/>
  <c r="BD345" i="2"/>
  <c r="BC345" i="2"/>
  <c r="BB345" i="2"/>
  <c r="BA345" i="2"/>
  <c r="AZ345" i="2"/>
  <c r="AY345" i="2"/>
  <c r="AW345" i="2"/>
  <c r="AV345" i="2"/>
  <c r="AU345" i="2"/>
  <c r="AT345" i="2"/>
  <c r="AS345" i="2"/>
  <c r="AR345" i="2"/>
  <c r="AQ345" i="2"/>
  <c r="AO345" i="2"/>
  <c r="AN345" i="2"/>
  <c r="AM345" i="2"/>
  <c r="AL345" i="2"/>
  <c r="AK345" i="2"/>
  <c r="AJ345" i="2"/>
  <c r="AI345" i="2"/>
  <c r="AG345" i="2"/>
  <c r="AF345" i="2"/>
  <c r="AE345" i="2"/>
  <c r="AD345" i="2"/>
  <c r="AC345" i="2"/>
  <c r="AB345" i="2"/>
  <c r="AA345" i="2"/>
  <c r="W345" i="2"/>
  <c r="DO344" i="2"/>
  <c r="DN344" i="2"/>
  <c r="DM344" i="2"/>
  <c r="DL344" i="2"/>
  <c r="DK344" i="2"/>
  <c r="DI344" i="2"/>
  <c r="DH344" i="2"/>
  <c r="DG344" i="2"/>
  <c r="DF344" i="2"/>
  <c r="DE344" i="2"/>
  <c r="DC344" i="2"/>
  <c r="DB344" i="2"/>
  <c r="DA344" i="2"/>
  <c r="CZ344" i="2"/>
  <c r="CY344" i="2"/>
  <c r="CW344" i="2"/>
  <c r="CV344" i="2"/>
  <c r="CU344" i="2"/>
  <c r="CT344" i="2"/>
  <c r="CS344" i="2"/>
  <c r="CQ344" i="2"/>
  <c r="CP344" i="2"/>
  <c r="CO344" i="2"/>
  <c r="CN344" i="2"/>
  <c r="CM344" i="2"/>
  <c r="CK344" i="2"/>
  <c r="CJ344" i="2"/>
  <c r="CI344" i="2"/>
  <c r="CH344" i="2"/>
  <c r="CG344" i="2"/>
  <c r="CE344" i="2"/>
  <c r="CD344" i="2"/>
  <c r="CC344" i="2"/>
  <c r="CB344" i="2"/>
  <c r="CA344" i="2"/>
  <c r="BY344" i="2"/>
  <c r="BX344" i="2"/>
  <c r="BW344" i="2"/>
  <c r="BV344" i="2"/>
  <c r="BU344" i="2"/>
  <c r="BS344" i="2"/>
  <c r="BR344" i="2"/>
  <c r="BQ344" i="2"/>
  <c r="BP344" i="2"/>
  <c r="BO344" i="2"/>
  <c r="BM344" i="2"/>
  <c r="BL344" i="2"/>
  <c r="BK344" i="2"/>
  <c r="BJ344" i="2"/>
  <c r="BI344" i="2"/>
  <c r="BH344" i="2"/>
  <c r="BG344" i="2"/>
  <c r="BE344" i="2"/>
  <c r="BD344" i="2"/>
  <c r="BC344" i="2"/>
  <c r="BB344" i="2"/>
  <c r="BA344" i="2"/>
  <c r="AZ344" i="2"/>
  <c r="AY344" i="2"/>
  <c r="AW344" i="2"/>
  <c r="AV344" i="2"/>
  <c r="AU344" i="2"/>
  <c r="AT344" i="2"/>
  <c r="AS344" i="2"/>
  <c r="AR344" i="2"/>
  <c r="AQ344" i="2"/>
  <c r="AO344" i="2"/>
  <c r="AN344" i="2"/>
  <c r="AM344" i="2"/>
  <c r="AL344" i="2"/>
  <c r="AK344" i="2"/>
  <c r="AJ344" i="2"/>
  <c r="AI344" i="2"/>
  <c r="AG344" i="2"/>
  <c r="AF344" i="2"/>
  <c r="AE344" i="2"/>
  <c r="AD344" i="2"/>
  <c r="AC344" i="2"/>
  <c r="AB344" i="2"/>
  <c r="AA344" i="2"/>
  <c r="W344" i="2"/>
  <c r="DO343" i="2"/>
  <c r="DN343" i="2"/>
  <c r="DM343" i="2"/>
  <c r="DL343" i="2"/>
  <c r="DK343" i="2"/>
  <c r="DI343" i="2"/>
  <c r="DH343" i="2"/>
  <c r="DG343" i="2"/>
  <c r="DF343" i="2"/>
  <c r="DE343" i="2"/>
  <c r="DC343" i="2"/>
  <c r="DB343" i="2"/>
  <c r="DA343" i="2"/>
  <c r="CZ343" i="2"/>
  <c r="CY343" i="2"/>
  <c r="CW343" i="2"/>
  <c r="CV343" i="2"/>
  <c r="CU343" i="2"/>
  <c r="CT343" i="2"/>
  <c r="CS343" i="2"/>
  <c r="CQ343" i="2"/>
  <c r="CP343" i="2"/>
  <c r="CO343" i="2"/>
  <c r="CN343" i="2"/>
  <c r="CM343" i="2"/>
  <c r="CK343" i="2"/>
  <c r="CJ343" i="2"/>
  <c r="CI343" i="2"/>
  <c r="CH343" i="2"/>
  <c r="CG343" i="2"/>
  <c r="CE343" i="2"/>
  <c r="CD343" i="2"/>
  <c r="CC343" i="2"/>
  <c r="CB343" i="2"/>
  <c r="CA343" i="2"/>
  <c r="BY343" i="2"/>
  <c r="BX343" i="2"/>
  <c r="BW343" i="2"/>
  <c r="BV343" i="2"/>
  <c r="BU343" i="2"/>
  <c r="BS343" i="2"/>
  <c r="BR343" i="2"/>
  <c r="BQ343" i="2"/>
  <c r="BP343" i="2"/>
  <c r="BO343" i="2"/>
  <c r="BM343" i="2"/>
  <c r="BL343" i="2"/>
  <c r="BK343" i="2"/>
  <c r="BJ343" i="2"/>
  <c r="BI343" i="2"/>
  <c r="BH343" i="2"/>
  <c r="BG343" i="2"/>
  <c r="BE343" i="2"/>
  <c r="BD343" i="2"/>
  <c r="BC343" i="2"/>
  <c r="BB343" i="2"/>
  <c r="BA343" i="2"/>
  <c r="AZ343" i="2"/>
  <c r="AY343" i="2"/>
  <c r="AW343" i="2"/>
  <c r="AV343" i="2"/>
  <c r="AU343" i="2"/>
  <c r="AT343" i="2"/>
  <c r="AS343" i="2"/>
  <c r="AR343" i="2"/>
  <c r="AQ343" i="2"/>
  <c r="AO343" i="2"/>
  <c r="AN343" i="2"/>
  <c r="AM343" i="2"/>
  <c r="AL343" i="2"/>
  <c r="AK343" i="2"/>
  <c r="AJ343" i="2"/>
  <c r="AI343" i="2"/>
  <c r="AG343" i="2"/>
  <c r="AF343" i="2"/>
  <c r="AE343" i="2"/>
  <c r="AD343" i="2"/>
  <c r="AC343" i="2"/>
  <c r="AB343" i="2"/>
  <c r="AA343" i="2"/>
  <c r="W343" i="2"/>
  <c r="DO342" i="2"/>
  <c r="DI342" i="2"/>
  <c r="DC342" i="2"/>
  <c r="CW342" i="2"/>
  <c r="CQ342" i="2"/>
  <c r="CK342" i="2"/>
  <c r="CE342" i="2"/>
  <c r="CD342" i="2"/>
  <c r="CC342" i="2"/>
  <c r="CB342" i="2"/>
  <c r="CA342" i="2"/>
  <c r="BY342" i="2"/>
  <c r="BS342" i="2"/>
  <c r="BM342" i="2"/>
  <c r="BL342" i="2"/>
  <c r="BK342" i="2"/>
  <c r="BJ342" i="2"/>
  <c r="BI342" i="2"/>
  <c r="BH342" i="2"/>
  <c r="BG342" i="2"/>
  <c r="BE342" i="2"/>
  <c r="BD342" i="2"/>
  <c r="BC342" i="2"/>
  <c r="BB342" i="2"/>
  <c r="BA342" i="2"/>
  <c r="AZ342" i="2"/>
  <c r="AY342" i="2"/>
  <c r="AW342" i="2"/>
  <c r="AV342" i="2"/>
  <c r="AU342" i="2"/>
  <c r="AT342" i="2"/>
  <c r="AS342" i="2"/>
  <c r="AR342" i="2"/>
  <c r="AQ342" i="2"/>
  <c r="AO342" i="2"/>
  <c r="AN342" i="2"/>
  <c r="AM342" i="2"/>
  <c r="AL342" i="2"/>
  <c r="AK342" i="2"/>
  <c r="AJ342" i="2"/>
  <c r="AI342" i="2"/>
  <c r="AG342" i="2"/>
  <c r="W342" i="2"/>
  <c r="DO341" i="2"/>
  <c r="DI341" i="2"/>
  <c r="DC341" i="2"/>
  <c r="CW341" i="2"/>
  <c r="CQ341" i="2"/>
  <c r="CK341" i="2"/>
  <c r="CE341" i="2"/>
  <c r="CD341" i="2"/>
  <c r="CC341" i="2"/>
  <c r="CB341" i="2"/>
  <c r="CA341" i="2"/>
  <c r="BY341" i="2"/>
  <c r="BS341" i="2"/>
  <c r="BM341" i="2"/>
  <c r="BL341" i="2"/>
  <c r="BK341" i="2"/>
  <c r="BJ341" i="2"/>
  <c r="BI341" i="2"/>
  <c r="BH341" i="2"/>
  <c r="BG341" i="2"/>
  <c r="BE341" i="2"/>
  <c r="BD341" i="2"/>
  <c r="BC341" i="2"/>
  <c r="BB341" i="2"/>
  <c r="BA341" i="2"/>
  <c r="AZ341" i="2"/>
  <c r="AY341" i="2"/>
  <c r="AW341" i="2"/>
  <c r="AV341" i="2"/>
  <c r="AU341" i="2"/>
  <c r="AT341" i="2"/>
  <c r="AS341" i="2"/>
  <c r="AR341" i="2"/>
  <c r="AQ341" i="2"/>
  <c r="AO341" i="2"/>
  <c r="AN341" i="2"/>
  <c r="AM341" i="2"/>
  <c r="AL341" i="2"/>
  <c r="AK341" i="2"/>
  <c r="AJ341" i="2"/>
  <c r="AI341" i="2"/>
  <c r="AG341" i="2"/>
  <c r="W341" i="2"/>
  <c r="DO340" i="2"/>
  <c r="DN340" i="2"/>
  <c r="DM340" i="2"/>
  <c r="DL340" i="2"/>
  <c r="DK340" i="2"/>
  <c r="DI340" i="2"/>
  <c r="DH340" i="2"/>
  <c r="DG340" i="2"/>
  <c r="DF340" i="2"/>
  <c r="DE340" i="2"/>
  <c r="DC340" i="2"/>
  <c r="DB340" i="2"/>
  <c r="DA340" i="2"/>
  <c r="CZ340" i="2"/>
  <c r="CY340" i="2"/>
  <c r="CW340" i="2"/>
  <c r="CV340" i="2"/>
  <c r="CU340" i="2"/>
  <c r="CT340" i="2"/>
  <c r="CS340" i="2"/>
  <c r="CQ340" i="2"/>
  <c r="CP340" i="2"/>
  <c r="CO340" i="2"/>
  <c r="CN340" i="2"/>
  <c r="CM340" i="2"/>
  <c r="CK340" i="2"/>
  <c r="CJ340" i="2"/>
  <c r="CI340" i="2"/>
  <c r="CH340" i="2"/>
  <c r="CG340" i="2"/>
  <c r="CE340" i="2"/>
  <c r="CD340" i="2"/>
  <c r="CC340" i="2"/>
  <c r="CB340" i="2"/>
  <c r="CA340" i="2"/>
  <c r="BY340" i="2"/>
  <c r="BX340" i="2"/>
  <c r="BW340" i="2"/>
  <c r="BV340" i="2"/>
  <c r="BU340" i="2"/>
  <c r="BS340" i="2"/>
  <c r="BR340" i="2"/>
  <c r="BQ340" i="2"/>
  <c r="BP340" i="2"/>
  <c r="BO340" i="2"/>
  <c r="BM340" i="2"/>
  <c r="BL340" i="2"/>
  <c r="BK340" i="2"/>
  <c r="BJ340" i="2"/>
  <c r="BI340" i="2"/>
  <c r="BH340" i="2"/>
  <c r="BG340" i="2"/>
  <c r="BE340" i="2"/>
  <c r="BD340" i="2"/>
  <c r="BC340" i="2"/>
  <c r="BB340" i="2"/>
  <c r="BA340" i="2"/>
  <c r="AZ340" i="2"/>
  <c r="AY340" i="2"/>
  <c r="AW340" i="2"/>
  <c r="AV340" i="2"/>
  <c r="AU340" i="2"/>
  <c r="AT340" i="2"/>
  <c r="AS340" i="2"/>
  <c r="AR340" i="2"/>
  <c r="AQ340" i="2"/>
  <c r="AO340" i="2"/>
  <c r="AN340" i="2"/>
  <c r="AM340" i="2"/>
  <c r="AL340" i="2"/>
  <c r="AK340" i="2"/>
  <c r="AJ340" i="2"/>
  <c r="AI340" i="2"/>
  <c r="AG340" i="2"/>
  <c r="AF340" i="2"/>
  <c r="AE340" i="2"/>
  <c r="AD340" i="2"/>
  <c r="AC340" i="2"/>
  <c r="AB340" i="2"/>
  <c r="AA340" i="2"/>
  <c r="W340" i="2"/>
  <c r="DO339" i="2"/>
  <c r="DN339" i="2"/>
  <c r="DM339" i="2"/>
  <c r="DL339" i="2"/>
  <c r="DK339" i="2"/>
  <c r="DI339" i="2"/>
  <c r="DH339" i="2"/>
  <c r="DG339" i="2"/>
  <c r="DF339" i="2"/>
  <c r="DE339" i="2"/>
  <c r="DC339" i="2"/>
  <c r="DB339" i="2"/>
  <c r="DA339" i="2"/>
  <c r="CZ339" i="2"/>
  <c r="CY339" i="2"/>
  <c r="CW339" i="2"/>
  <c r="CV339" i="2"/>
  <c r="CU339" i="2"/>
  <c r="CT339" i="2"/>
  <c r="CS339" i="2"/>
  <c r="CQ339" i="2"/>
  <c r="CP339" i="2"/>
  <c r="CO339" i="2"/>
  <c r="CN339" i="2"/>
  <c r="CM339" i="2"/>
  <c r="CK339" i="2"/>
  <c r="CJ339" i="2"/>
  <c r="CI339" i="2"/>
  <c r="CH339" i="2"/>
  <c r="CG339" i="2"/>
  <c r="CE339" i="2"/>
  <c r="CD339" i="2"/>
  <c r="CC339" i="2"/>
  <c r="CB339" i="2"/>
  <c r="CA339" i="2"/>
  <c r="BY339" i="2"/>
  <c r="BX339" i="2"/>
  <c r="BW339" i="2"/>
  <c r="BV339" i="2"/>
  <c r="BU339" i="2"/>
  <c r="BS339" i="2"/>
  <c r="BR339" i="2"/>
  <c r="BQ339" i="2"/>
  <c r="BP339" i="2"/>
  <c r="BO339" i="2"/>
  <c r="BM339" i="2"/>
  <c r="BL339" i="2"/>
  <c r="BK339" i="2"/>
  <c r="BJ339" i="2"/>
  <c r="BI339" i="2"/>
  <c r="BH339" i="2"/>
  <c r="BG339" i="2"/>
  <c r="BE339" i="2"/>
  <c r="BD339" i="2"/>
  <c r="BC339" i="2"/>
  <c r="BB339" i="2"/>
  <c r="BA339" i="2"/>
  <c r="AZ339" i="2"/>
  <c r="AY339" i="2"/>
  <c r="AW339" i="2"/>
  <c r="AV339" i="2"/>
  <c r="AU339" i="2"/>
  <c r="AT339" i="2"/>
  <c r="AS339" i="2"/>
  <c r="AR339" i="2"/>
  <c r="AQ339" i="2"/>
  <c r="AO339" i="2"/>
  <c r="AN339" i="2"/>
  <c r="AM339" i="2"/>
  <c r="AL339" i="2"/>
  <c r="AK339" i="2"/>
  <c r="AJ339" i="2"/>
  <c r="AI339" i="2"/>
  <c r="AG339" i="2"/>
  <c r="AF339" i="2"/>
  <c r="AE339" i="2"/>
  <c r="AD339" i="2"/>
  <c r="AC339" i="2"/>
  <c r="AB339" i="2"/>
  <c r="AA339" i="2"/>
  <c r="W339" i="2"/>
  <c r="DO338" i="2"/>
  <c r="DN338" i="2"/>
  <c r="DM338" i="2"/>
  <c r="DL338" i="2"/>
  <c r="DK338" i="2"/>
  <c r="DI338" i="2"/>
  <c r="DH338" i="2"/>
  <c r="DG338" i="2"/>
  <c r="DF338" i="2"/>
  <c r="DE338" i="2"/>
  <c r="DC338" i="2"/>
  <c r="DB338" i="2"/>
  <c r="DA338" i="2"/>
  <c r="CZ338" i="2"/>
  <c r="CY338" i="2"/>
  <c r="CW338" i="2"/>
  <c r="CV338" i="2"/>
  <c r="CU338" i="2"/>
  <c r="CT338" i="2"/>
  <c r="CS338" i="2"/>
  <c r="CQ338" i="2"/>
  <c r="CP338" i="2"/>
  <c r="CO338" i="2"/>
  <c r="CN338" i="2"/>
  <c r="CM338" i="2"/>
  <c r="CK338" i="2"/>
  <c r="CJ338" i="2"/>
  <c r="CI338" i="2"/>
  <c r="CH338" i="2"/>
  <c r="CG338" i="2"/>
  <c r="CE338" i="2"/>
  <c r="CD338" i="2"/>
  <c r="CC338" i="2"/>
  <c r="CB338" i="2"/>
  <c r="CA338" i="2"/>
  <c r="BY338" i="2"/>
  <c r="BX338" i="2"/>
  <c r="BW338" i="2"/>
  <c r="BV338" i="2"/>
  <c r="BU338" i="2"/>
  <c r="BS338" i="2"/>
  <c r="BR338" i="2"/>
  <c r="BQ338" i="2"/>
  <c r="BP338" i="2"/>
  <c r="BO338" i="2"/>
  <c r="BM338" i="2"/>
  <c r="BL338" i="2"/>
  <c r="BK338" i="2"/>
  <c r="BJ338" i="2"/>
  <c r="BI338" i="2"/>
  <c r="BH338" i="2"/>
  <c r="BG338" i="2"/>
  <c r="BE338" i="2"/>
  <c r="BD338" i="2"/>
  <c r="BC338" i="2"/>
  <c r="BB338" i="2"/>
  <c r="BA338" i="2"/>
  <c r="AZ338" i="2"/>
  <c r="AY338" i="2"/>
  <c r="AW338" i="2"/>
  <c r="AV338" i="2"/>
  <c r="AU338" i="2"/>
  <c r="AT338" i="2"/>
  <c r="AS338" i="2"/>
  <c r="AR338" i="2"/>
  <c r="AQ338" i="2"/>
  <c r="AO338" i="2"/>
  <c r="AN338" i="2"/>
  <c r="AM338" i="2"/>
  <c r="AL338" i="2"/>
  <c r="AK338" i="2"/>
  <c r="AJ338" i="2"/>
  <c r="AI338" i="2"/>
  <c r="AG338" i="2"/>
  <c r="AF338" i="2"/>
  <c r="AE338" i="2"/>
  <c r="AD338" i="2"/>
  <c r="AC338" i="2"/>
  <c r="AB338" i="2"/>
  <c r="AA338" i="2"/>
  <c r="W338" i="2"/>
  <c r="DO337" i="2"/>
  <c r="DN337" i="2"/>
  <c r="DM337" i="2"/>
  <c r="DL337" i="2"/>
  <c r="DK337" i="2"/>
  <c r="DI337" i="2"/>
  <c r="DH337" i="2"/>
  <c r="DG337" i="2"/>
  <c r="DF337" i="2"/>
  <c r="DE337" i="2"/>
  <c r="DC337" i="2"/>
  <c r="DB337" i="2"/>
  <c r="DA337" i="2"/>
  <c r="CZ337" i="2"/>
  <c r="CY337" i="2"/>
  <c r="CW337" i="2"/>
  <c r="CV337" i="2"/>
  <c r="CU337" i="2"/>
  <c r="CT337" i="2"/>
  <c r="CS337" i="2"/>
  <c r="CQ337" i="2"/>
  <c r="CP337" i="2"/>
  <c r="CO337" i="2"/>
  <c r="CN337" i="2"/>
  <c r="CM337" i="2"/>
  <c r="CK337" i="2"/>
  <c r="CJ337" i="2"/>
  <c r="CI337" i="2"/>
  <c r="CH337" i="2"/>
  <c r="CG337" i="2"/>
  <c r="CE337" i="2"/>
  <c r="CD337" i="2"/>
  <c r="CC337" i="2"/>
  <c r="CB337" i="2"/>
  <c r="CA337" i="2"/>
  <c r="BY337" i="2"/>
  <c r="BX337" i="2"/>
  <c r="BW337" i="2"/>
  <c r="BV337" i="2"/>
  <c r="BU337" i="2"/>
  <c r="BS337" i="2"/>
  <c r="BR337" i="2"/>
  <c r="BQ337" i="2"/>
  <c r="BP337" i="2"/>
  <c r="BO337" i="2"/>
  <c r="BM337" i="2"/>
  <c r="BL337" i="2"/>
  <c r="BK337" i="2"/>
  <c r="BJ337" i="2"/>
  <c r="BI337" i="2"/>
  <c r="BH337" i="2"/>
  <c r="BG337" i="2"/>
  <c r="BE337" i="2"/>
  <c r="BD337" i="2"/>
  <c r="BC337" i="2"/>
  <c r="BB337" i="2"/>
  <c r="BA337" i="2"/>
  <c r="AZ337" i="2"/>
  <c r="AY337" i="2"/>
  <c r="AW337" i="2"/>
  <c r="AV337" i="2"/>
  <c r="AU337" i="2"/>
  <c r="AT337" i="2"/>
  <c r="AS337" i="2"/>
  <c r="AR337" i="2"/>
  <c r="AQ337" i="2"/>
  <c r="AO337" i="2"/>
  <c r="AN337" i="2"/>
  <c r="AM337" i="2"/>
  <c r="AL337" i="2"/>
  <c r="AK337" i="2"/>
  <c r="AJ337" i="2"/>
  <c r="AI337" i="2"/>
  <c r="AG337" i="2"/>
  <c r="AF337" i="2"/>
  <c r="AE337" i="2"/>
  <c r="AD337" i="2"/>
  <c r="AC337" i="2"/>
  <c r="AB337" i="2"/>
  <c r="AA337" i="2"/>
  <c r="W337" i="2"/>
  <c r="DO336" i="2"/>
  <c r="DI336" i="2"/>
  <c r="DC336" i="2"/>
  <c r="CW336" i="2"/>
  <c r="CQ336" i="2"/>
  <c r="CK336" i="2"/>
  <c r="CE336" i="2"/>
  <c r="CD336" i="2"/>
  <c r="CC336" i="2"/>
  <c r="CB336" i="2"/>
  <c r="CA336" i="2"/>
  <c r="BY336" i="2"/>
  <c r="BS336" i="2"/>
  <c r="BM336" i="2"/>
  <c r="BL336" i="2"/>
  <c r="BK336" i="2"/>
  <c r="BJ336" i="2"/>
  <c r="BI336" i="2"/>
  <c r="BH336" i="2"/>
  <c r="BG336" i="2"/>
  <c r="BE336" i="2"/>
  <c r="BD336" i="2"/>
  <c r="BC336" i="2"/>
  <c r="BB336" i="2"/>
  <c r="BA336" i="2"/>
  <c r="AZ336" i="2"/>
  <c r="AY336" i="2"/>
  <c r="AW336" i="2"/>
  <c r="AV336" i="2"/>
  <c r="AU336" i="2"/>
  <c r="AT336" i="2"/>
  <c r="AS336" i="2"/>
  <c r="AR336" i="2"/>
  <c r="AQ336" i="2"/>
  <c r="AO336" i="2"/>
  <c r="AN336" i="2"/>
  <c r="AM336" i="2"/>
  <c r="AL336" i="2"/>
  <c r="AK336" i="2"/>
  <c r="AJ336" i="2"/>
  <c r="AI336" i="2"/>
  <c r="AG336" i="2"/>
  <c r="W336" i="2"/>
  <c r="DO335" i="2"/>
  <c r="DI335" i="2"/>
  <c r="DC335" i="2"/>
  <c r="CW335" i="2"/>
  <c r="CQ335" i="2"/>
  <c r="CK335" i="2"/>
  <c r="CE335" i="2"/>
  <c r="CD335" i="2"/>
  <c r="CC335" i="2"/>
  <c r="CB335" i="2"/>
  <c r="CA335" i="2"/>
  <c r="BY335" i="2"/>
  <c r="BS335" i="2"/>
  <c r="BM335" i="2"/>
  <c r="BL335" i="2"/>
  <c r="BK335" i="2"/>
  <c r="BJ335" i="2"/>
  <c r="BI335" i="2"/>
  <c r="BH335" i="2"/>
  <c r="BG335" i="2"/>
  <c r="BE335" i="2"/>
  <c r="BD335" i="2"/>
  <c r="BC335" i="2"/>
  <c r="BB335" i="2"/>
  <c r="BA335" i="2"/>
  <c r="AZ335" i="2"/>
  <c r="AY335" i="2"/>
  <c r="AW335" i="2"/>
  <c r="AV335" i="2"/>
  <c r="AU335" i="2"/>
  <c r="AT335" i="2"/>
  <c r="AS335" i="2"/>
  <c r="AR335" i="2"/>
  <c r="AQ335" i="2"/>
  <c r="AO335" i="2"/>
  <c r="AN335" i="2"/>
  <c r="AM335" i="2"/>
  <c r="AL335" i="2"/>
  <c r="AK335" i="2"/>
  <c r="AJ335" i="2"/>
  <c r="AI335" i="2"/>
  <c r="AG335" i="2"/>
  <c r="W335" i="2"/>
  <c r="DO334" i="2"/>
  <c r="DN334" i="2"/>
  <c r="DM334" i="2"/>
  <c r="DL334" i="2"/>
  <c r="DK334" i="2"/>
  <c r="DI334" i="2"/>
  <c r="DH334" i="2"/>
  <c r="DG334" i="2"/>
  <c r="DF334" i="2"/>
  <c r="DE334" i="2"/>
  <c r="DC334" i="2"/>
  <c r="DB334" i="2"/>
  <c r="DA334" i="2"/>
  <c r="CZ334" i="2"/>
  <c r="CY334" i="2"/>
  <c r="CW334" i="2"/>
  <c r="CV334" i="2"/>
  <c r="CU334" i="2"/>
  <c r="CT334" i="2"/>
  <c r="CS334" i="2"/>
  <c r="CQ334" i="2"/>
  <c r="CP334" i="2"/>
  <c r="CO334" i="2"/>
  <c r="CN334" i="2"/>
  <c r="CM334" i="2"/>
  <c r="CK334" i="2"/>
  <c r="CJ334" i="2"/>
  <c r="CI334" i="2"/>
  <c r="CH334" i="2"/>
  <c r="CG334" i="2"/>
  <c r="CE334" i="2"/>
  <c r="CD334" i="2"/>
  <c r="CC334" i="2"/>
  <c r="CB334" i="2"/>
  <c r="CA334" i="2"/>
  <c r="BY334" i="2"/>
  <c r="BX334" i="2"/>
  <c r="BW334" i="2"/>
  <c r="BV334" i="2"/>
  <c r="BU334" i="2"/>
  <c r="BS334" i="2"/>
  <c r="BR334" i="2"/>
  <c r="BQ334" i="2"/>
  <c r="BP334" i="2"/>
  <c r="BO334" i="2"/>
  <c r="BM334" i="2"/>
  <c r="BL334" i="2"/>
  <c r="BK334" i="2"/>
  <c r="BJ334" i="2"/>
  <c r="BI334" i="2"/>
  <c r="BH334" i="2"/>
  <c r="BG334" i="2"/>
  <c r="BE334" i="2"/>
  <c r="BD334" i="2"/>
  <c r="BC334" i="2"/>
  <c r="BB334" i="2"/>
  <c r="BA334" i="2"/>
  <c r="AZ334" i="2"/>
  <c r="AY334" i="2"/>
  <c r="AW334" i="2"/>
  <c r="AV334" i="2"/>
  <c r="AU334" i="2"/>
  <c r="AT334" i="2"/>
  <c r="AS334" i="2"/>
  <c r="AR334" i="2"/>
  <c r="AQ334" i="2"/>
  <c r="AO334" i="2"/>
  <c r="AN334" i="2"/>
  <c r="AM334" i="2"/>
  <c r="AL334" i="2"/>
  <c r="AK334" i="2"/>
  <c r="AJ334" i="2"/>
  <c r="AI334" i="2"/>
  <c r="AG334" i="2"/>
  <c r="AF334" i="2"/>
  <c r="AE334" i="2"/>
  <c r="AD334" i="2"/>
  <c r="AC334" i="2"/>
  <c r="AB334" i="2"/>
  <c r="AA334" i="2"/>
  <c r="W334" i="2"/>
  <c r="DO333" i="2"/>
  <c r="DN333" i="2"/>
  <c r="DM333" i="2"/>
  <c r="DL333" i="2"/>
  <c r="DK333" i="2"/>
  <c r="DI333" i="2"/>
  <c r="DH333" i="2"/>
  <c r="DG333" i="2"/>
  <c r="DF333" i="2"/>
  <c r="DE333" i="2"/>
  <c r="DC333" i="2"/>
  <c r="DB333" i="2"/>
  <c r="DA333" i="2"/>
  <c r="CZ333" i="2"/>
  <c r="CY333" i="2"/>
  <c r="CW333" i="2"/>
  <c r="CV333" i="2"/>
  <c r="CU333" i="2"/>
  <c r="CT333" i="2"/>
  <c r="CS333" i="2"/>
  <c r="CQ333" i="2"/>
  <c r="CP333" i="2"/>
  <c r="CO333" i="2"/>
  <c r="CN333" i="2"/>
  <c r="CM333" i="2"/>
  <c r="CK333" i="2"/>
  <c r="CJ333" i="2"/>
  <c r="CI333" i="2"/>
  <c r="CH333" i="2"/>
  <c r="CG333" i="2"/>
  <c r="CE333" i="2"/>
  <c r="CD333" i="2"/>
  <c r="CC333" i="2"/>
  <c r="CB333" i="2"/>
  <c r="CA333" i="2"/>
  <c r="BY333" i="2"/>
  <c r="BX333" i="2"/>
  <c r="BW333" i="2"/>
  <c r="BV333" i="2"/>
  <c r="BU333" i="2"/>
  <c r="BS333" i="2"/>
  <c r="BR333" i="2"/>
  <c r="BQ333" i="2"/>
  <c r="BP333" i="2"/>
  <c r="BO333" i="2"/>
  <c r="BM333" i="2"/>
  <c r="BL333" i="2"/>
  <c r="BK333" i="2"/>
  <c r="BJ333" i="2"/>
  <c r="BI333" i="2"/>
  <c r="BH333" i="2"/>
  <c r="BG333" i="2"/>
  <c r="BE333" i="2"/>
  <c r="BD333" i="2"/>
  <c r="BC333" i="2"/>
  <c r="BB333" i="2"/>
  <c r="BA333" i="2"/>
  <c r="AZ333" i="2"/>
  <c r="AY333" i="2"/>
  <c r="AW333" i="2"/>
  <c r="AV333" i="2"/>
  <c r="AU333" i="2"/>
  <c r="AT333" i="2"/>
  <c r="AS333" i="2"/>
  <c r="AR333" i="2"/>
  <c r="AQ333" i="2"/>
  <c r="AO333" i="2"/>
  <c r="AN333" i="2"/>
  <c r="AM333" i="2"/>
  <c r="AL333" i="2"/>
  <c r="AK333" i="2"/>
  <c r="AJ333" i="2"/>
  <c r="AI333" i="2"/>
  <c r="AG333" i="2"/>
  <c r="AF333" i="2"/>
  <c r="AE333" i="2"/>
  <c r="AD333" i="2"/>
  <c r="AC333" i="2"/>
  <c r="AB333" i="2"/>
  <c r="AA333" i="2"/>
  <c r="W333" i="2"/>
  <c r="DO332" i="2"/>
  <c r="DN332" i="2"/>
  <c r="DM332" i="2"/>
  <c r="DL332" i="2"/>
  <c r="DK332" i="2"/>
  <c r="DI332" i="2"/>
  <c r="DH332" i="2"/>
  <c r="DG332" i="2"/>
  <c r="DF332" i="2"/>
  <c r="DE332" i="2"/>
  <c r="DC332" i="2"/>
  <c r="DB332" i="2"/>
  <c r="DA332" i="2"/>
  <c r="CZ332" i="2"/>
  <c r="CY332" i="2"/>
  <c r="CW332" i="2"/>
  <c r="CV332" i="2"/>
  <c r="CU332" i="2"/>
  <c r="CT332" i="2"/>
  <c r="CS332" i="2"/>
  <c r="CQ332" i="2"/>
  <c r="CP332" i="2"/>
  <c r="CO332" i="2"/>
  <c r="CN332" i="2"/>
  <c r="CM332" i="2"/>
  <c r="CK332" i="2"/>
  <c r="CJ332" i="2"/>
  <c r="CI332" i="2"/>
  <c r="CH332" i="2"/>
  <c r="CG332" i="2"/>
  <c r="CE332" i="2"/>
  <c r="CD332" i="2"/>
  <c r="CC332" i="2"/>
  <c r="CB332" i="2"/>
  <c r="CA332" i="2"/>
  <c r="BY332" i="2"/>
  <c r="BX332" i="2"/>
  <c r="BW332" i="2"/>
  <c r="BV332" i="2"/>
  <c r="BU332" i="2"/>
  <c r="BS332" i="2"/>
  <c r="BR332" i="2"/>
  <c r="BQ332" i="2"/>
  <c r="BP332" i="2"/>
  <c r="BO332" i="2"/>
  <c r="BM332" i="2"/>
  <c r="BL332" i="2"/>
  <c r="BK332" i="2"/>
  <c r="BJ332" i="2"/>
  <c r="BI332" i="2"/>
  <c r="BH332" i="2"/>
  <c r="BG332" i="2"/>
  <c r="BE332" i="2"/>
  <c r="BD332" i="2"/>
  <c r="BC332" i="2"/>
  <c r="BB332" i="2"/>
  <c r="BA332" i="2"/>
  <c r="AZ332" i="2"/>
  <c r="AY332" i="2"/>
  <c r="AW332" i="2"/>
  <c r="AV332" i="2"/>
  <c r="AU332" i="2"/>
  <c r="AT332" i="2"/>
  <c r="AS332" i="2"/>
  <c r="AR332" i="2"/>
  <c r="AQ332" i="2"/>
  <c r="AO332" i="2"/>
  <c r="AN332" i="2"/>
  <c r="AM332" i="2"/>
  <c r="AL332" i="2"/>
  <c r="AK332" i="2"/>
  <c r="AJ332" i="2"/>
  <c r="AI332" i="2"/>
  <c r="AG332" i="2"/>
  <c r="AF332" i="2"/>
  <c r="AE332" i="2"/>
  <c r="AD332" i="2"/>
  <c r="AC332" i="2"/>
  <c r="AB332" i="2"/>
  <c r="AA332" i="2"/>
  <c r="W332" i="2"/>
  <c r="DO331" i="2"/>
  <c r="DN331" i="2"/>
  <c r="DM331" i="2"/>
  <c r="DL331" i="2"/>
  <c r="DK331" i="2"/>
  <c r="DI331" i="2"/>
  <c r="DH331" i="2"/>
  <c r="DG331" i="2"/>
  <c r="DF331" i="2"/>
  <c r="DE331" i="2"/>
  <c r="DC331" i="2"/>
  <c r="DB331" i="2"/>
  <c r="DA331" i="2"/>
  <c r="CZ331" i="2"/>
  <c r="CY331" i="2"/>
  <c r="CW331" i="2"/>
  <c r="CV331" i="2"/>
  <c r="CU331" i="2"/>
  <c r="CT331" i="2"/>
  <c r="CS331" i="2"/>
  <c r="CQ331" i="2"/>
  <c r="CP331" i="2"/>
  <c r="CO331" i="2"/>
  <c r="CN331" i="2"/>
  <c r="CM331" i="2"/>
  <c r="CK331" i="2"/>
  <c r="CJ331" i="2"/>
  <c r="CI331" i="2"/>
  <c r="CH331" i="2"/>
  <c r="CG331" i="2"/>
  <c r="CE331" i="2"/>
  <c r="CD331" i="2"/>
  <c r="CC331" i="2"/>
  <c r="CB331" i="2"/>
  <c r="CA331" i="2"/>
  <c r="BY331" i="2"/>
  <c r="BX331" i="2"/>
  <c r="BW331" i="2"/>
  <c r="BV331" i="2"/>
  <c r="BU331" i="2"/>
  <c r="BS331" i="2"/>
  <c r="BR331" i="2"/>
  <c r="BQ331" i="2"/>
  <c r="BP331" i="2"/>
  <c r="BO331" i="2"/>
  <c r="BM331" i="2"/>
  <c r="BL331" i="2"/>
  <c r="BK331" i="2"/>
  <c r="BJ331" i="2"/>
  <c r="BI331" i="2"/>
  <c r="BH331" i="2"/>
  <c r="BG331" i="2"/>
  <c r="BE331" i="2"/>
  <c r="BD331" i="2"/>
  <c r="BC331" i="2"/>
  <c r="BB331" i="2"/>
  <c r="BA331" i="2"/>
  <c r="AZ331" i="2"/>
  <c r="AY331" i="2"/>
  <c r="AW331" i="2"/>
  <c r="AV331" i="2"/>
  <c r="AU331" i="2"/>
  <c r="AT331" i="2"/>
  <c r="AS331" i="2"/>
  <c r="AR331" i="2"/>
  <c r="AQ331" i="2"/>
  <c r="AO331" i="2"/>
  <c r="AN331" i="2"/>
  <c r="AM331" i="2"/>
  <c r="AL331" i="2"/>
  <c r="AK331" i="2"/>
  <c r="AJ331" i="2"/>
  <c r="AI331" i="2"/>
  <c r="AG331" i="2"/>
  <c r="AF331" i="2"/>
  <c r="AE331" i="2"/>
  <c r="AD331" i="2"/>
  <c r="AC331" i="2"/>
  <c r="AB331" i="2"/>
  <c r="AA331" i="2"/>
  <c r="W331" i="2"/>
  <c r="DO330" i="2"/>
  <c r="DI330" i="2"/>
  <c r="DC330" i="2"/>
  <c r="CW330" i="2"/>
  <c r="CQ330" i="2"/>
  <c r="CK330" i="2"/>
  <c r="CE330" i="2"/>
  <c r="CD330" i="2"/>
  <c r="CC330" i="2"/>
  <c r="CB330" i="2"/>
  <c r="CA330" i="2"/>
  <c r="BY330" i="2"/>
  <c r="BS330" i="2"/>
  <c r="BM330" i="2"/>
  <c r="BL330" i="2"/>
  <c r="BK330" i="2"/>
  <c r="BJ330" i="2"/>
  <c r="BI330" i="2"/>
  <c r="BH330" i="2"/>
  <c r="BG330" i="2"/>
  <c r="BE330" i="2"/>
  <c r="BD330" i="2"/>
  <c r="BC330" i="2"/>
  <c r="BB330" i="2"/>
  <c r="BA330" i="2"/>
  <c r="AZ330" i="2"/>
  <c r="AY330" i="2"/>
  <c r="AW330" i="2"/>
  <c r="AV330" i="2"/>
  <c r="AU330" i="2"/>
  <c r="AT330" i="2"/>
  <c r="AS330" i="2"/>
  <c r="AR330" i="2"/>
  <c r="AQ330" i="2"/>
  <c r="AO330" i="2"/>
  <c r="AN330" i="2"/>
  <c r="AM330" i="2"/>
  <c r="AL330" i="2"/>
  <c r="AK330" i="2"/>
  <c r="AJ330" i="2"/>
  <c r="AI330" i="2"/>
  <c r="AG330" i="2"/>
  <c r="W330" i="2"/>
  <c r="DO329" i="2"/>
  <c r="DI329" i="2"/>
  <c r="DC329" i="2"/>
  <c r="CW329" i="2"/>
  <c r="CQ329" i="2"/>
  <c r="CK329" i="2"/>
  <c r="CE329" i="2"/>
  <c r="CD329" i="2"/>
  <c r="CC329" i="2"/>
  <c r="CB329" i="2"/>
  <c r="CA329" i="2"/>
  <c r="BY329" i="2"/>
  <c r="BS329" i="2"/>
  <c r="BM329" i="2"/>
  <c r="BL329" i="2"/>
  <c r="BK329" i="2"/>
  <c r="BJ329" i="2"/>
  <c r="BI329" i="2"/>
  <c r="BH329" i="2"/>
  <c r="BG329" i="2"/>
  <c r="BE329" i="2"/>
  <c r="BD329" i="2"/>
  <c r="BC329" i="2"/>
  <c r="BB329" i="2"/>
  <c r="BA329" i="2"/>
  <c r="AZ329" i="2"/>
  <c r="AY329" i="2"/>
  <c r="AW329" i="2"/>
  <c r="AV329" i="2"/>
  <c r="AU329" i="2"/>
  <c r="AT329" i="2"/>
  <c r="AS329" i="2"/>
  <c r="AR329" i="2"/>
  <c r="AQ329" i="2"/>
  <c r="AO329" i="2"/>
  <c r="AN329" i="2"/>
  <c r="AM329" i="2"/>
  <c r="AL329" i="2"/>
  <c r="AK329" i="2"/>
  <c r="AJ329" i="2"/>
  <c r="AI329" i="2"/>
  <c r="AG329" i="2"/>
  <c r="W329" i="2"/>
  <c r="DO328" i="2"/>
  <c r="DN328" i="2"/>
  <c r="DM328" i="2"/>
  <c r="DL328" i="2"/>
  <c r="DK328" i="2"/>
  <c r="DI328" i="2"/>
  <c r="DH328" i="2"/>
  <c r="DG328" i="2"/>
  <c r="DF328" i="2"/>
  <c r="DE328" i="2"/>
  <c r="DC328" i="2"/>
  <c r="DB328" i="2"/>
  <c r="DA328" i="2"/>
  <c r="CZ328" i="2"/>
  <c r="CY328" i="2"/>
  <c r="CW328" i="2"/>
  <c r="CV328" i="2"/>
  <c r="CU328" i="2"/>
  <c r="CT328" i="2"/>
  <c r="CS328" i="2"/>
  <c r="CQ328" i="2"/>
  <c r="CP328" i="2"/>
  <c r="CO328" i="2"/>
  <c r="CN328" i="2"/>
  <c r="CM328" i="2"/>
  <c r="CK328" i="2"/>
  <c r="CJ328" i="2"/>
  <c r="CI328" i="2"/>
  <c r="CH328" i="2"/>
  <c r="CG328" i="2"/>
  <c r="CE328" i="2"/>
  <c r="CD328" i="2"/>
  <c r="CC328" i="2"/>
  <c r="CB328" i="2"/>
  <c r="CA328" i="2"/>
  <c r="BY328" i="2"/>
  <c r="BX328" i="2"/>
  <c r="BW328" i="2"/>
  <c r="BV328" i="2"/>
  <c r="BU328" i="2"/>
  <c r="BS328" i="2"/>
  <c r="BR328" i="2"/>
  <c r="BQ328" i="2"/>
  <c r="BP328" i="2"/>
  <c r="BO328" i="2"/>
  <c r="BM328" i="2"/>
  <c r="BL328" i="2"/>
  <c r="BK328" i="2"/>
  <c r="BJ328" i="2"/>
  <c r="BI328" i="2"/>
  <c r="BH328" i="2"/>
  <c r="BG328" i="2"/>
  <c r="BE328" i="2"/>
  <c r="BD328" i="2"/>
  <c r="BC328" i="2"/>
  <c r="BB328" i="2"/>
  <c r="BA328" i="2"/>
  <c r="AZ328" i="2"/>
  <c r="AY328" i="2"/>
  <c r="AW328" i="2"/>
  <c r="AV328" i="2"/>
  <c r="AU328" i="2"/>
  <c r="AT328" i="2"/>
  <c r="AS328" i="2"/>
  <c r="AR328" i="2"/>
  <c r="AQ328" i="2"/>
  <c r="AO328" i="2"/>
  <c r="AN328" i="2"/>
  <c r="AM328" i="2"/>
  <c r="AL328" i="2"/>
  <c r="AK328" i="2"/>
  <c r="AJ328" i="2"/>
  <c r="AI328" i="2"/>
  <c r="AG328" i="2"/>
  <c r="AF328" i="2"/>
  <c r="AE328" i="2"/>
  <c r="AD328" i="2"/>
  <c r="AC328" i="2"/>
  <c r="AB328" i="2"/>
  <c r="AA328" i="2"/>
  <c r="W328" i="2"/>
  <c r="DO327" i="2"/>
  <c r="DN327" i="2"/>
  <c r="DM327" i="2"/>
  <c r="DL327" i="2"/>
  <c r="DK327" i="2"/>
  <c r="DI327" i="2"/>
  <c r="DH327" i="2"/>
  <c r="DG327" i="2"/>
  <c r="DF327" i="2"/>
  <c r="DE327" i="2"/>
  <c r="DC327" i="2"/>
  <c r="DB327" i="2"/>
  <c r="DA327" i="2"/>
  <c r="CZ327" i="2"/>
  <c r="CY327" i="2"/>
  <c r="CW327" i="2"/>
  <c r="CV327" i="2"/>
  <c r="CU327" i="2"/>
  <c r="CT327" i="2"/>
  <c r="CS327" i="2"/>
  <c r="CQ327" i="2"/>
  <c r="CP327" i="2"/>
  <c r="CO327" i="2"/>
  <c r="CN327" i="2"/>
  <c r="CM327" i="2"/>
  <c r="CK327" i="2"/>
  <c r="CJ327" i="2"/>
  <c r="CI327" i="2"/>
  <c r="CH327" i="2"/>
  <c r="CG327" i="2"/>
  <c r="CE327" i="2"/>
  <c r="CD327" i="2"/>
  <c r="CC327" i="2"/>
  <c r="CB327" i="2"/>
  <c r="CA327" i="2"/>
  <c r="BY327" i="2"/>
  <c r="BX327" i="2"/>
  <c r="BW327" i="2"/>
  <c r="BV327" i="2"/>
  <c r="BU327" i="2"/>
  <c r="BS327" i="2"/>
  <c r="BR327" i="2"/>
  <c r="BQ327" i="2"/>
  <c r="BP327" i="2"/>
  <c r="BO327" i="2"/>
  <c r="BM327" i="2"/>
  <c r="BL327" i="2"/>
  <c r="BK327" i="2"/>
  <c r="BJ327" i="2"/>
  <c r="BI327" i="2"/>
  <c r="BH327" i="2"/>
  <c r="BG327" i="2"/>
  <c r="BE327" i="2"/>
  <c r="BD327" i="2"/>
  <c r="BC327" i="2"/>
  <c r="BB327" i="2"/>
  <c r="BA327" i="2"/>
  <c r="AZ327" i="2"/>
  <c r="AY327" i="2"/>
  <c r="AW327" i="2"/>
  <c r="AV327" i="2"/>
  <c r="AU327" i="2"/>
  <c r="AT327" i="2"/>
  <c r="AS327" i="2"/>
  <c r="AR327" i="2"/>
  <c r="AQ327" i="2"/>
  <c r="AO327" i="2"/>
  <c r="AN327" i="2"/>
  <c r="AM327" i="2"/>
  <c r="AL327" i="2"/>
  <c r="AK327" i="2"/>
  <c r="AJ327" i="2"/>
  <c r="AI327" i="2"/>
  <c r="AG327" i="2"/>
  <c r="AF327" i="2"/>
  <c r="AE327" i="2"/>
  <c r="AD327" i="2"/>
  <c r="AC327" i="2"/>
  <c r="AB327" i="2"/>
  <c r="AA327" i="2"/>
  <c r="W327" i="2"/>
  <c r="DO326" i="2"/>
  <c r="DN326" i="2"/>
  <c r="DM326" i="2"/>
  <c r="DL326" i="2"/>
  <c r="DK326" i="2"/>
  <c r="DI326" i="2"/>
  <c r="DH326" i="2"/>
  <c r="DG326" i="2"/>
  <c r="DF326" i="2"/>
  <c r="DE326" i="2"/>
  <c r="DC326" i="2"/>
  <c r="DB326" i="2"/>
  <c r="DA326" i="2"/>
  <c r="CZ326" i="2"/>
  <c r="CY326" i="2"/>
  <c r="CW326" i="2"/>
  <c r="CV326" i="2"/>
  <c r="CU326" i="2"/>
  <c r="CT326" i="2"/>
  <c r="CS326" i="2"/>
  <c r="CQ326" i="2"/>
  <c r="CP326" i="2"/>
  <c r="CO326" i="2"/>
  <c r="CN326" i="2"/>
  <c r="CM326" i="2"/>
  <c r="CK326" i="2"/>
  <c r="CJ326" i="2"/>
  <c r="CI326" i="2"/>
  <c r="CH326" i="2"/>
  <c r="CG326" i="2"/>
  <c r="CE326" i="2"/>
  <c r="CD326" i="2"/>
  <c r="CC326" i="2"/>
  <c r="CB326" i="2"/>
  <c r="CA326" i="2"/>
  <c r="BY326" i="2"/>
  <c r="BX326" i="2"/>
  <c r="BW326" i="2"/>
  <c r="BV326" i="2"/>
  <c r="BU326" i="2"/>
  <c r="BS326" i="2"/>
  <c r="BR326" i="2"/>
  <c r="BQ326" i="2"/>
  <c r="BP326" i="2"/>
  <c r="BO326" i="2"/>
  <c r="BM326" i="2"/>
  <c r="BL326" i="2"/>
  <c r="BK326" i="2"/>
  <c r="BJ326" i="2"/>
  <c r="BI326" i="2"/>
  <c r="BH326" i="2"/>
  <c r="BG326" i="2"/>
  <c r="BE326" i="2"/>
  <c r="BD326" i="2"/>
  <c r="BC326" i="2"/>
  <c r="BB326" i="2"/>
  <c r="BA326" i="2"/>
  <c r="AZ326" i="2"/>
  <c r="AY326" i="2"/>
  <c r="AW326" i="2"/>
  <c r="AV326" i="2"/>
  <c r="AU326" i="2"/>
  <c r="AT326" i="2"/>
  <c r="AS326" i="2"/>
  <c r="AR326" i="2"/>
  <c r="AQ326" i="2"/>
  <c r="AO326" i="2"/>
  <c r="AN326" i="2"/>
  <c r="AM326" i="2"/>
  <c r="AL326" i="2"/>
  <c r="AK326" i="2"/>
  <c r="AJ326" i="2"/>
  <c r="AI326" i="2"/>
  <c r="AG326" i="2"/>
  <c r="AF326" i="2"/>
  <c r="AE326" i="2"/>
  <c r="AD326" i="2"/>
  <c r="AC326" i="2"/>
  <c r="AB326" i="2"/>
  <c r="AA326" i="2"/>
  <c r="W326" i="2"/>
  <c r="DO325" i="2"/>
  <c r="DN325" i="2"/>
  <c r="DM325" i="2"/>
  <c r="DL325" i="2"/>
  <c r="DK325" i="2"/>
  <c r="DI325" i="2"/>
  <c r="DH325" i="2"/>
  <c r="DG325" i="2"/>
  <c r="DF325" i="2"/>
  <c r="DE325" i="2"/>
  <c r="DC325" i="2"/>
  <c r="DB325" i="2"/>
  <c r="DA325" i="2"/>
  <c r="CZ325" i="2"/>
  <c r="CY325" i="2"/>
  <c r="CW325" i="2"/>
  <c r="CV325" i="2"/>
  <c r="CU325" i="2"/>
  <c r="CT325" i="2"/>
  <c r="CS325" i="2"/>
  <c r="CQ325" i="2"/>
  <c r="CP325" i="2"/>
  <c r="CO325" i="2"/>
  <c r="CN325" i="2"/>
  <c r="CM325" i="2"/>
  <c r="CK325" i="2"/>
  <c r="CJ325" i="2"/>
  <c r="CI325" i="2"/>
  <c r="CH325" i="2"/>
  <c r="CG325" i="2"/>
  <c r="CE325" i="2"/>
  <c r="CD325" i="2"/>
  <c r="CC325" i="2"/>
  <c r="CB325" i="2"/>
  <c r="CA325" i="2"/>
  <c r="BY325" i="2"/>
  <c r="BX325" i="2"/>
  <c r="BW325" i="2"/>
  <c r="BV325" i="2"/>
  <c r="BU325" i="2"/>
  <c r="BS325" i="2"/>
  <c r="BR325" i="2"/>
  <c r="BQ325" i="2"/>
  <c r="BP325" i="2"/>
  <c r="BO325" i="2"/>
  <c r="BM325" i="2"/>
  <c r="BL325" i="2"/>
  <c r="BK325" i="2"/>
  <c r="BJ325" i="2"/>
  <c r="BI325" i="2"/>
  <c r="BH325" i="2"/>
  <c r="BG325" i="2"/>
  <c r="BE325" i="2"/>
  <c r="BD325" i="2"/>
  <c r="BC325" i="2"/>
  <c r="BB325" i="2"/>
  <c r="BA325" i="2"/>
  <c r="AZ325" i="2"/>
  <c r="AY325" i="2"/>
  <c r="AW325" i="2"/>
  <c r="AV325" i="2"/>
  <c r="AU325" i="2"/>
  <c r="AT325" i="2"/>
  <c r="AS325" i="2"/>
  <c r="AR325" i="2"/>
  <c r="AQ325" i="2"/>
  <c r="AO325" i="2"/>
  <c r="AN325" i="2"/>
  <c r="AM325" i="2"/>
  <c r="AL325" i="2"/>
  <c r="AK325" i="2"/>
  <c r="AJ325" i="2"/>
  <c r="AI325" i="2"/>
  <c r="AG325" i="2"/>
  <c r="AF325" i="2"/>
  <c r="AE325" i="2"/>
  <c r="AD325" i="2"/>
  <c r="AC325" i="2"/>
  <c r="AB325" i="2"/>
  <c r="AA325" i="2"/>
  <c r="W325" i="2"/>
  <c r="DO324" i="2"/>
  <c r="DI324" i="2"/>
  <c r="DC324" i="2"/>
  <c r="CW324" i="2"/>
  <c r="CQ324" i="2"/>
  <c r="CK324" i="2"/>
  <c r="CE324" i="2"/>
  <c r="CD324" i="2"/>
  <c r="CC324" i="2"/>
  <c r="CB324" i="2"/>
  <c r="CA324" i="2"/>
  <c r="BY324" i="2"/>
  <c r="BS324" i="2"/>
  <c r="BM324" i="2"/>
  <c r="BL324" i="2"/>
  <c r="BK324" i="2"/>
  <c r="BJ324" i="2"/>
  <c r="BI324" i="2"/>
  <c r="BH324" i="2"/>
  <c r="BG324" i="2"/>
  <c r="BE324" i="2"/>
  <c r="BD324" i="2"/>
  <c r="BC324" i="2"/>
  <c r="BB324" i="2"/>
  <c r="BA324" i="2"/>
  <c r="AZ324" i="2"/>
  <c r="AY324" i="2"/>
  <c r="AW324" i="2"/>
  <c r="AV324" i="2"/>
  <c r="AU324" i="2"/>
  <c r="AT324" i="2"/>
  <c r="AS324" i="2"/>
  <c r="AR324" i="2"/>
  <c r="AQ324" i="2"/>
  <c r="AO324" i="2"/>
  <c r="AN324" i="2"/>
  <c r="AM324" i="2"/>
  <c r="AL324" i="2"/>
  <c r="AK324" i="2"/>
  <c r="AJ324" i="2"/>
  <c r="AI324" i="2"/>
  <c r="AG324" i="2"/>
  <c r="W324" i="2"/>
  <c r="DO323" i="2"/>
  <c r="DI323" i="2"/>
  <c r="DC323" i="2"/>
  <c r="CW323" i="2"/>
  <c r="CQ323" i="2"/>
  <c r="CK323" i="2"/>
  <c r="CE323" i="2"/>
  <c r="CD323" i="2"/>
  <c r="CC323" i="2"/>
  <c r="CB323" i="2"/>
  <c r="CA323" i="2"/>
  <c r="BY323" i="2"/>
  <c r="BS323" i="2"/>
  <c r="BM323" i="2"/>
  <c r="BL323" i="2"/>
  <c r="BK323" i="2"/>
  <c r="BJ323" i="2"/>
  <c r="BI323" i="2"/>
  <c r="BH323" i="2"/>
  <c r="BG323" i="2"/>
  <c r="BE323" i="2"/>
  <c r="BD323" i="2"/>
  <c r="BC323" i="2"/>
  <c r="BB323" i="2"/>
  <c r="BA323" i="2"/>
  <c r="AZ323" i="2"/>
  <c r="AY323" i="2"/>
  <c r="AW323" i="2"/>
  <c r="AV323" i="2"/>
  <c r="AU323" i="2"/>
  <c r="AT323" i="2"/>
  <c r="AS323" i="2"/>
  <c r="AR323" i="2"/>
  <c r="AQ323" i="2"/>
  <c r="AO323" i="2"/>
  <c r="AN323" i="2"/>
  <c r="AM323" i="2"/>
  <c r="AL323" i="2"/>
  <c r="AK323" i="2"/>
  <c r="AJ323" i="2"/>
  <c r="AI323" i="2"/>
  <c r="AG323" i="2"/>
  <c r="W323" i="2"/>
  <c r="DO322" i="2"/>
  <c r="DN322" i="2"/>
  <c r="DM322" i="2"/>
  <c r="DL322" i="2"/>
  <c r="DK322" i="2"/>
  <c r="DI322" i="2"/>
  <c r="DH322" i="2"/>
  <c r="DG322" i="2"/>
  <c r="DF322" i="2"/>
  <c r="DE322" i="2"/>
  <c r="DC322" i="2"/>
  <c r="DB322" i="2"/>
  <c r="DA322" i="2"/>
  <c r="CZ322" i="2"/>
  <c r="CY322" i="2"/>
  <c r="CW322" i="2"/>
  <c r="CV322" i="2"/>
  <c r="CU322" i="2"/>
  <c r="CT322" i="2"/>
  <c r="CS322" i="2"/>
  <c r="CQ322" i="2"/>
  <c r="CP322" i="2"/>
  <c r="CO322" i="2"/>
  <c r="CN322" i="2"/>
  <c r="CM322" i="2"/>
  <c r="CK322" i="2"/>
  <c r="CJ322" i="2"/>
  <c r="CI322" i="2"/>
  <c r="CH322" i="2"/>
  <c r="CG322" i="2"/>
  <c r="CE322" i="2"/>
  <c r="CD322" i="2"/>
  <c r="CC322" i="2"/>
  <c r="CB322" i="2"/>
  <c r="CA322" i="2"/>
  <c r="BY322" i="2"/>
  <c r="BX322" i="2"/>
  <c r="BW322" i="2"/>
  <c r="BV322" i="2"/>
  <c r="BU322" i="2"/>
  <c r="BS322" i="2"/>
  <c r="BR322" i="2"/>
  <c r="BQ322" i="2"/>
  <c r="BP322" i="2"/>
  <c r="BO322" i="2"/>
  <c r="BM322" i="2"/>
  <c r="BL322" i="2"/>
  <c r="BK322" i="2"/>
  <c r="BJ322" i="2"/>
  <c r="BI322" i="2"/>
  <c r="BH322" i="2"/>
  <c r="BG322" i="2"/>
  <c r="BE322" i="2"/>
  <c r="BD322" i="2"/>
  <c r="BC322" i="2"/>
  <c r="BB322" i="2"/>
  <c r="BA322" i="2"/>
  <c r="AZ322" i="2"/>
  <c r="AY322" i="2"/>
  <c r="AW322" i="2"/>
  <c r="AV322" i="2"/>
  <c r="AU322" i="2"/>
  <c r="AT322" i="2"/>
  <c r="AS322" i="2"/>
  <c r="AR322" i="2"/>
  <c r="AQ322" i="2"/>
  <c r="AO322" i="2"/>
  <c r="AN322" i="2"/>
  <c r="AM322" i="2"/>
  <c r="AL322" i="2"/>
  <c r="AK322" i="2"/>
  <c r="AJ322" i="2"/>
  <c r="AI322" i="2"/>
  <c r="AG322" i="2"/>
  <c r="AF322" i="2"/>
  <c r="AE322" i="2"/>
  <c r="AD322" i="2"/>
  <c r="AC322" i="2"/>
  <c r="AB322" i="2"/>
  <c r="AA322" i="2"/>
  <c r="W322" i="2"/>
  <c r="DO321" i="2"/>
  <c r="DN321" i="2"/>
  <c r="DM321" i="2"/>
  <c r="DL321" i="2"/>
  <c r="DK321" i="2"/>
  <c r="DI321" i="2"/>
  <c r="DH321" i="2"/>
  <c r="DG321" i="2"/>
  <c r="DF321" i="2"/>
  <c r="DE321" i="2"/>
  <c r="DC321" i="2"/>
  <c r="DB321" i="2"/>
  <c r="DA321" i="2"/>
  <c r="CZ321" i="2"/>
  <c r="CY321" i="2"/>
  <c r="CW321" i="2"/>
  <c r="CV321" i="2"/>
  <c r="CU321" i="2"/>
  <c r="CT321" i="2"/>
  <c r="CS321" i="2"/>
  <c r="CQ321" i="2"/>
  <c r="CP321" i="2"/>
  <c r="CO321" i="2"/>
  <c r="CN321" i="2"/>
  <c r="CM321" i="2"/>
  <c r="CK321" i="2"/>
  <c r="CJ321" i="2"/>
  <c r="CI321" i="2"/>
  <c r="CH321" i="2"/>
  <c r="CG321" i="2"/>
  <c r="CE321" i="2"/>
  <c r="CD321" i="2"/>
  <c r="CC321" i="2"/>
  <c r="CB321" i="2"/>
  <c r="CA321" i="2"/>
  <c r="BY321" i="2"/>
  <c r="BX321" i="2"/>
  <c r="BW321" i="2"/>
  <c r="BV321" i="2"/>
  <c r="BU321" i="2"/>
  <c r="BS321" i="2"/>
  <c r="BR321" i="2"/>
  <c r="BQ321" i="2"/>
  <c r="BP321" i="2"/>
  <c r="BO321" i="2"/>
  <c r="BM321" i="2"/>
  <c r="BL321" i="2"/>
  <c r="BK321" i="2"/>
  <c r="BJ321" i="2"/>
  <c r="BI321" i="2"/>
  <c r="BH321" i="2"/>
  <c r="BG321" i="2"/>
  <c r="BE321" i="2"/>
  <c r="BD321" i="2"/>
  <c r="BC321" i="2"/>
  <c r="BB321" i="2"/>
  <c r="BA321" i="2"/>
  <c r="AZ321" i="2"/>
  <c r="AY321" i="2"/>
  <c r="AW321" i="2"/>
  <c r="AV321" i="2"/>
  <c r="AU321" i="2"/>
  <c r="AT321" i="2"/>
  <c r="AS321" i="2"/>
  <c r="AR321" i="2"/>
  <c r="AQ321" i="2"/>
  <c r="AO321" i="2"/>
  <c r="AN321" i="2"/>
  <c r="AM321" i="2"/>
  <c r="AL321" i="2"/>
  <c r="AK321" i="2"/>
  <c r="AJ321" i="2"/>
  <c r="AI321" i="2"/>
  <c r="AG321" i="2"/>
  <c r="AF321" i="2"/>
  <c r="AE321" i="2"/>
  <c r="AD321" i="2"/>
  <c r="AC321" i="2"/>
  <c r="AB321" i="2"/>
  <c r="AA321" i="2"/>
  <c r="W321" i="2"/>
  <c r="DO320" i="2"/>
  <c r="DN320" i="2"/>
  <c r="DM320" i="2"/>
  <c r="DL320" i="2"/>
  <c r="DK320" i="2"/>
  <c r="DI320" i="2"/>
  <c r="DH320" i="2"/>
  <c r="DG320" i="2"/>
  <c r="DF320" i="2"/>
  <c r="DE320" i="2"/>
  <c r="DC320" i="2"/>
  <c r="DB320" i="2"/>
  <c r="DA320" i="2"/>
  <c r="CZ320" i="2"/>
  <c r="CY320" i="2"/>
  <c r="CW320" i="2"/>
  <c r="CV320" i="2"/>
  <c r="CU320" i="2"/>
  <c r="CT320" i="2"/>
  <c r="CS320" i="2"/>
  <c r="CQ320" i="2"/>
  <c r="CP320" i="2"/>
  <c r="CO320" i="2"/>
  <c r="CN320" i="2"/>
  <c r="CM320" i="2"/>
  <c r="CK320" i="2"/>
  <c r="CJ320" i="2"/>
  <c r="CI320" i="2"/>
  <c r="CH320" i="2"/>
  <c r="CG320" i="2"/>
  <c r="CE320" i="2"/>
  <c r="CD320" i="2"/>
  <c r="CC320" i="2"/>
  <c r="CB320" i="2"/>
  <c r="CA320" i="2"/>
  <c r="BY320" i="2"/>
  <c r="BX320" i="2"/>
  <c r="BW320" i="2"/>
  <c r="BV320" i="2"/>
  <c r="BU320" i="2"/>
  <c r="BS320" i="2"/>
  <c r="BR320" i="2"/>
  <c r="BQ320" i="2"/>
  <c r="BP320" i="2"/>
  <c r="BO320" i="2"/>
  <c r="BM320" i="2"/>
  <c r="BL320" i="2"/>
  <c r="BK320" i="2"/>
  <c r="BJ320" i="2"/>
  <c r="BI320" i="2"/>
  <c r="BH320" i="2"/>
  <c r="BG320" i="2"/>
  <c r="BE320" i="2"/>
  <c r="BD320" i="2"/>
  <c r="BC320" i="2"/>
  <c r="BB320" i="2"/>
  <c r="BA320" i="2"/>
  <c r="AZ320" i="2"/>
  <c r="AY320" i="2"/>
  <c r="AW320" i="2"/>
  <c r="AV320" i="2"/>
  <c r="AU320" i="2"/>
  <c r="AT320" i="2"/>
  <c r="AS320" i="2"/>
  <c r="AR320" i="2"/>
  <c r="AQ320" i="2"/>
  <c r="AO320" i="2"/>
  <c r="AN320" i="2"/>
  <c r="AM320" i="2"/>
  <c r="AL320" i="2"/>
  <c r="AK320" i="2"/>
  <c r="AJ320" i="2"/>
  <c r="AI320" i="2"/>
  <c r="AG320" i="2"/>
  <c r="AF320" i="2"/>
  <c r="AE320" i="2"/>
  <c r="AD320" i="2"/>
  <c r="AC320" i="2"/>
  <c r="AB320" i="2"/>
  <c r="AA320" i="2"/>
  <c r="W320" i="2"/>
  <c r="DO319" i="2"/>
  <c r="DN319" i="2"/>
  <c r="DM319" i="2"/>
  <c r="DL319" i="2"/>
  <c r="DK319" i="2"/>
  <c r="DI319" i="2"/>
  <c r="DH319" i="2"/>
  <c r="DG319" i="2"/>
  <c r="DF319" i="2"/>
  <c r="DE319" i="2"/>
  <c r="DC319" i="2"/>
  <c r="DB319" i="2"/>
  <c r="DA319" i="2"/>
  <c r="CZ319" i="2"/>
  <c r="CY319" i="2"/>
  <c r="CW319" i="2"/>
  <c r="CV319" i="2"/>
  <c r="CU319" i="2"/>
  <c r="CT319" i="2"/>
  <c r="CS319" i="2"/>
  <c r="CQ319" i="2"/>
  <c r="CP319" i="2"/>
  <c r="CO319" i="2"/>
  <c r="CN319" i="2"/>
  <c r="CM319" i="2"/>
  <c r="CK319" i="2"/>
  <c r="CJ319" i="2"/>
  <c r="CI319" i="2"/>
  <c r="CH319" i="2"/>
  <c r="CG319" i="2"/>
  <c r="CE319" i="2"/>
  <c r="CD319" i="2"/>
  <c r="CC319" i="2"/>
  <c r="CB319" i="2"/>
  <c r="CA319" i="2"/>
  <c r="BY319" i="2"/>
  <c r="BX319" i="2"/>
  <c r="BW319" i="2"/>
  <c r="BV319" i="2"/>
  <c r="BU319" i="2"/>
  <c r="BS319" i="2"/>
  <c r="BR319" i="2"/>
  <c r="BQ319" i="2"/>
  <c r="BP319" i="2"/>
  <c r="BO319" i="2"/>
  <c r="BM319" i="2"/>
  <c r="BL319" i="2"/>
  <c r="BK319" i="2"/>
  <c r="BJ319" i="2"/>
  <c r="BI319" i="2"/>
  <c r="BH319" i="2"/>
  <c r="BG319" i="2"/>
  <c r="BE319" i="2"/>
  <c r="BD319" i="2"/>
  <c r="BC319" i="2"/>
  <c r="BB319" i="2"/>
  <c r="BA319" i="2"/>
  <c r="AZ319" i="2"/>
  <c r="AY319" i="2"/>
  <c r="AW319" i="2"/>
  <c r="AV319" i="2"/>
  <c r="AU319" i="2"/>
  <c r="AT319" i="2"/>
  <c r="AS319" i="2"/>
  <c r="AR319" i="2"/>
  <c r="AQ319" i="2"/>
  <c r="AO319" i="2"/>
  <c r="AN319" i="2"/>
  <c r="AM319" i="2"/>
  <c r="AL319" i="2"/>
  <c r="AK319" i="2"/>
  <c r="AJ319" i="2"/>
  <c r="AI319" i="2"/>
  <c r="AG319" i="2"/>
  <c r="AF319" i="2"/>
  <c r="AE319" i="2"/>
  <c r="AD319" i="2"/>
  <c r="AC319" i="2"/>
  <c r="AB319" i="2"/>
  <c r="AA319" i="2"/>
  <c r="W319" i="2"/>
  <c r="DO318" i="2"/>
  <c r="DI318" i="2"/>
  <c r="DC318" i="2"/>
  <c r="CW318" i="2"/>
  <c r="CQ318" i="2"/>
  <c r="CK318" i="2"/>
  <c r="CE318" i="2"/>
  <c r="CD318" i="2"/>
  <c r="CC318" i="2"/>
  <c r="CB318" i="2"/>
  <c r="CA318" i="2"/>
  <c r="BY318" i="2"/>
  <c r="BS318" i="2"/>
  <c r="BM318" i="2"/>
  <c r="BL318" i="2"/>
  <c r="BK318" i="2"/>
  <c r="BJ318" i="2"/>
  <c r="BI318" i="2"/>
  <c r="BH318" i="2"/>
  <c r="BG318" i="2"/>
  <c r="BE318" i="2"/>
  <c r="BD318" i="2"/>
  <c r="BC318" i="2"/>
  <c r="BB318" i="2"/>
  <c r="BA318" i="2"/>
  <c r="AZ318" i="2"/>
  <c r="AY318" i="2"/>
  <c r="AW318" i="2"/>
  <c r="AV318" i="2"/>
  <c r="AU318" i="2"/>
  <c r="AT318" i="2"/>
  <c r="AS318" i="2"/>
  <c r="AR318" i="2"/>
  <c r="AQ318" i="2"/>
  <c r="AO318" i="2"/>
  <c r="AN318" i="2"/>
  <c r="AM318" i="2"/>
  <c r="AL318" i="2"/>
  <c r="AK318" i="2"/>
  <c r="AJ318" i="2"/>
  <c r="AI318" i="2"/>
  <c r="AG318" i="2"/>
  <c r="W318" i="2"/>
  <c r="DO317" i="2"/>
  <c r="DI317" i="2"/>
  <c r="DC317" i="2"/>
  <c r="CW317" i="2"/>
  <c r="CQ317" i="2"/>
  <c r="CK317" i="2"/>
  <c r="CE317" i="2"/>
  <c r="CD317" i="2"/>
  <c r="CC317" i="2"/>
  <c r="CB317" i="2"/>
  <c r="CA317" i="2"/>
  <c r="BY317" i="2"/>
  <c r="BS317" i="2"/>
  <c r="BM317" i="2"/>
  <c r="BL317" i="2"/>
  <c r="BK317" i="2"/>
  <c r="BJ317" i="2"/>
  <c r="BI317" i="2"/>
  <c r="BH317" i="2"/>
  <c r="BG317" i="2"/>
  <c r="BE317" i="2"/>
  <c r="BD317" i="2"/>
  <c r="BC317" i="2"/>
  <c r="BB317" i="2"/>
  <c r="BA317" i="2"/>
  <c r="AZ317" i="2"/>
  <c r="AY317" i="2"/>
  <c r="AW317" i="2"/>
  <c r="AV317" i="2"/>
  <c r="AU317" i="2"/>
  <c r="AT317" i="2"/>
  <c r="AS317" i="2"/>
  <c r="AR317" i="2"/>
  <c r="AQ317" i="2"/>
  <c r="AO317" i="2"/>
  <c r="AN317" i="2"/>
  <c r="AM317" i="2"/>
  <c r="AL317" i="2"/>
  <c r="AK317" i="2"/>
  <c r="AJ317" i="2"/>
  <c r="AI317" i="2"/>
  <c r="AG317" i="2"/>
  <c r="W317" i="2"/>
  <c r="DO316" i="2"/>
  <c r="DN316" i="2"/>
  <c r="DM316" i="2"/>
  <c r="DL316" i="2"/>
  <c r="DK316" i="2"/>
  <c r="DI316" i="2"/>
  <c r="DH316" i="2"/>
  <c r="DG316" i="2"/>
  <c r="DF316" i="2"/>
  <c r="DE316" i="2"/>
  <c r="DC316" i="2"/>
  <c r="DB316" i="2"/>
  <c r="DA316" i="2"/>
  <c r="CZ316" i="2"/>
  <c r="CY316" i="2"/>
  <c r="CW316" i="2"/>
  <c r="CV316" i="2"/>
  <c r="CU316" i="2"/>
  <c r="CT316" i="2"/>
  <c r="CS316" i="2"/>
  <c r="CQ316" i="2"/>
  <c r="CP316" i="2"/>
  <c r="CO316" i="2"/>
  <c r="CN316" i="2"/>
  <c r="CM316" i="2"/>
  <c r="CK316" i="2"/>
  <c r="CJ316" i="2"/>
  <c r="CI316" i="2"/>
  <c r="CH316" i="2"/>
  <c r="CG316" i="2"/>
  <c r="CE316" i="2"/>
  <c r="CD316" i="2"/>
  <c r="CC316" i="2"/>
  <c r="CB316" i="2"/>
  <c r="CA316" i="2"/>
  <c r="BY316" i="2"/>
  <c r="BX316" i="2"/>
  <c r="BW316" i="2"/>
  <c r="BV316" i="2"/>
  <c r="BU316" i="2"/>
  <c r="BS316" i="2"/>
  <c r="BR316" i="2"/>
  <c r="BQ316" i="2"/>
  <c r="BP316" i="2"/>
  <c r="BO316" i="2"/>
  <c r="BM316" i="2"/>
  <c r="BL316" i="2"/>
  <c r="BK316" i="2"/>
  <c r="BJ316" i="2"/>
  <c r="BI316" i="2"/>
  <c r="BH316" i="2"/>
  <c r="BG316" i="2"/>
  <c r="BE316" i="2"/>
  <c r="BD316" i="2"/>
  <c r="BC316" i="2"/>
  <c r="BB316" i="2"/>
  <c r="BA316" i="2"/>
  <c r="AZ316" i="2"/>
  <c r="AY316" i="2"/>
  <c r="AW316" i="2"/>
  <c r="AV316" i="2"/>
  <c r="AU316" i="2"/>
  <c r="AT316" i="2"/>
  <c r="AS316" i="2"/>
  <c r="AR316" i="2"/>
  <c r="AQ316" i="2"/>
  <c r="AO316" i="2"/>
  <c r="AN316" i="2"/>
  <c r="AM316" i="2"/>
  <c r="AL316" i="2"/>
  <c r="AK316" i="2"/>
  <c r="AJ316" i="2"/>
  <c r="AI316" i="2"/>
  <c r="AG316" i="2"/>
  <c r="AF316" i="2"/>
  <c r="AE316" i="2"/>
  <c r="AD316" i="2"/>
  <c r="AC316" i="2"/>
  <c r="AB316" i="2"/>
  <c r="AA316" i="2"/>
  <c r="W316" i="2"/>
  <c r="DO315" i="2"/>
  <c r="DN315" i="2"/>
  <c r="DM315" i="2"/>
  <c r="DL315" i="2"/>
  <c r="DK315" i="2"/>
  <c r="DI315" i="2"/>
  <c r="DH315" i="2"/>
  <c r="DG315" i="2"/>
  <c r="DF315" i="2"/>
  <c r="DE315" i="2"/>
  <c r="DC315" i="2"/>
  <c r="DB315" i="2"/>
  <c r="DA315" i="2"/>
  <c r="CZ315" i="2"/>
  <c r="CY315" i="2"/>
  <c r="CW315" i="2"/>
  <c r="CV315" i="2"/>
  <c r="CU315" i="2"/>
  <c r="CT315" i="2"/>
  <c r="CS315" i="2"/>
  <c r="CQ315" i="2"/>
  <c r="CP315" i="2"/>
  <c r="CO315" i="2"/>
  <c r="CN315" i="2"/>
  <c r="CM315" i="2"/>
  <c r="CK315" i="2"/>
  <c r="CJ315" i="2"/>
  <c r="CI315" i="2"/>
  <c r="CH315" i="2"/>
  <c r="CG315" i="2"/>
  <c r="CE315" i="2"/>
  <c r="CD315" i="2"/>
  <c r="CC315" i="2"/>
  <c r="CB315" i="2"/>
  <c r="CA315" i="2"/>
  <c r="BY315" i="2"/>
  <c r="BX315" i="2"/>
  <c r="BW315" i="2"/>
  <c r="BV315" i="2"/>
  <c r="BU315" i="2"/>
  <c r="BS315" i="2"/>
  <c r="BR315" i="2"/>
  <c r="BQ315" i="2"/>
  <c r="BP315" i="2"/>
  <c r="BO315" i="2"/>
  <c r="BM315" i="2"/>
  <c r="BL315" i="2"/>
  <c r="BK315" i="2"/>
  <c r="BJ315" i="2"/>
  <c r="BI315" i="2"/>
  <c r="BH315" i="2"/>
  <c r="BG315" i="2"/>
  <c r="BE315" i="2"/>
  <c r="BD315" i="2"/>
  <c r="BC315" i="2"/>
  <c r="BB315" i="2"/>
  <c r="BA315" i="2"/>
  <c r="AZ315" i="2"/>
  <c r="AY315" i="2"/>
  <c r="AW315" i="2"/>
  <c r="AV315" i="2"/>
  <c r="AU315" i="2"/>
  <c r="AT315" i="2"/>
  <c r="AS315" i="2"/>
  <c r="AR315" i="2"/>
  <c r="AQ315" i="2"/>
  <c r="AO315" i="2"/>
  <c r="AN315" i="2"/>
  <c r="AM315" i="2"/>
  <c r="AL315" i="2"/>
  <c r="AK315" i="2"/>
  <c r="AJ315" i="2"/>
  <c r="AI315" i="2"/>
  <c r="AG315" i="2"/>
  <c r="AF315" i="2"/>
  <c r="AE315" i="2"/>
  <c r="AD315" i="2"/>
  <c r="AC315" i="2"/>
  <c r="AB315" i="2"/>
  <c r="AA315" i="2"/>
  <c r="W315" i="2"/>
  <c r="DO314" i="2"/>
  <c r="DN314" i="2"/>
  <c r="DM314" i="2"/>
  <c r="DL314" i="2"/>
  <c r="DK314" i="2"/>
  <c r="DI314" i="2"/>
  <c r="DH314" i="2"/>
  <c r="DG314" i="2"/>
  <c r="DF314" i="2"/>
  <c r="DE314" i="2"/>
  <c r="DC314" i="2"/>
  <c r="DB314" i="2"/>
  <c r="DA314" i="2"/>
  <c r="CZ314" i="2"/>
  <c r="CY314" i="2"/>
  <c r="CW314" i="2"/>
  <c r="CV314" i="2"/>
  <c r="CU314" i="2"/>
  <c r="CT314" i="2"/>
  <c r="CS314" i="2"/>
  <c r="CQ314" i="2"/>
  <c r="CP314" i="2"/>
  <c r="CO314" i="2"/>
  <c r="CN314" i="2"/>
  <c r="CM314" i="2"/>
  <c r="CK314" i="2"/>
  <c r="CJ314" i="2"/>
  <c r="CI314" i="2"/>
  <c r="CH314" i="2"/>
  <c r="CG314" i="2"/>
  <c r="CE314" i="2"/>
  <c r="CD314" i="2"/>
  <c r="CC314" i="2"/>
  <c r="CB314" i="2"/>
  <c r="CA314" i="2"/>
  <c r="BY314" i="2"/>
  <c r="BX314" i="2"/>
  <c r="BW314" i="2"/>
  <c r="BV314" i="2"/>
  <c r="BU314" i="2"/>
  <c r="BS314" i="2"/>
  <c r="BR314" i="2"/>
  <c r="BQ314" i="2"/>
  <c r="BP314" i="2"/>
  <c r="BO314" i="2"/>
  <c r="BM314" i="2"/>
  <c r="BL314" i="2"/>
  <c r="BK314" i="2"/>
  <c r="BJ314" i="2"/>
  <c r="BI314" i="2"/>
  <c r="BH314" i="2"/>
  <c r="BG314" i="2"/>
  <c r="BE314" i="2"/>
  <c r="BD314" i="2"/>
  <c r="BC314" i="2"/>
  <c r="BB314" i="2"/>
  <c r="BA314" i="2"/>
  <c r="AZ314" i="2"/>
  <c r="AY314" i="2"/>
  <c r="AW314" i="2"/>
  <c r="AV314" i="2"/>
  <c r="AU314" i="2"/>
  <c r="AT314" i="2"/>
  <c r="AS314" i="2"/>
  <c r="AR314" i="2"/>
  <c r="AQ314" i="2"/>
  <c r="AO314" i="2"/>
  <c r="AN314" i="2"/>
  <c r="AM314" i="2"/>
  <c r="AL314" i="2"/>
  <c r="AK314" i="2"/>
  <c r="AJ314" i="2"/>
  <c r="AI314" i="2"/>
  <c r="AG314" i="2"/>
  <c r="AF314" i="2"/>
  <c r="AE314" i="2"/>
  <c r="AD314" i="2"/>
  <c r="AC314" i="2"/>
  <c r="AB314" i="2"/>
  <c r="AA314" i="2"/>
  <c r="W314" i="2"/>
  <c r="DO313" i="2"/>
  <c r="DN313" i="2"/>
  <c r="DM313" i="2"/>
  <c r="DL313" i="2"/>
  <c r="DK313" i="2"/>
  <c r="DI313" i="2"/>
  <c r="DH313" i="2"/>
  <c r="DG313" i="2"/>
  <c r="DF313" i="2"/>
  <c r="DE313" i="2"/>
  <c r="DC313" i="2"/>
  <c r="DB313" i="2"/>
  <c r="DA313" i="2"/>
  <c r="CZ313" i="2"/>
  <c r="CY313" i="2"/>
  <c r="CW313" i="2"/>
  <c r="CV313" i="2"/>
  <c r="CU313" i="2"/>
  <c r="CT313" i="2"/>
  <c r="CS313" i="2"/>
  <c r="CQ313" i="2"/>
  <c r="CP313" i="2"/>
  <c r="CO313" i="2"/>
  <c r="CN313" i="2"/>
  <c r="CM313" i="2"/>
  <c r="CK313" i="2"/>
  <c r="CJ313" i="2"/>
  <c r="CI313" i="2"/>
  <c r="CH313" i="2"/>
  <c r="CG313" i="2"/>
  <c r="CE313" i="2"/>
  <c r="CD313" i="2"/>
  <c r="CC313" i="2"/>
  <c r="CB313" i="2"/>
  <c r="CA313" i="2"/>
  <c r="BY313" i="2"/>
  <c r="BX313" i="2"/>
  <c r="BW313" i="2"/>
  <c r="BV313" i="2"/>
  <c r="BU313" i="2"/>
  <c r="BS313" i="2"/>
  <c r="BR313" i="2"/>
  <c r="BQ313" i="2"/>
  <c r="BP313" i="2"/>
  <c r="BO313" i="2"/>
  <c r="BM313" i="2"/>
  <c r="BL313" i="2"/>
  <c r="BK313" i="2"/>
  <c r="BJ313" i="2"/>
  <c r="BI313" i="2"/>
  <c r="BH313" i="2"/>
  <c r="BG313" i="2"/>
  <c r="BE313" i="2"/>
  <c r="BD313" i="2"/>
  <c r="BC313" i="2"/>
  <c r="BB313" i="2"/>
  <c r="BA313" i="2"/>
  <c r="AZ313" i="2"/>
  <c r="AY313" i="2"/>
  <c r="AW313" i="2"/>
  <c r="AV313" i="2"/>
  <c r="AU313" i="2"/>
  <c r="AT313" i="2"/>
  <c r="AS313" i="2"/>
  <c r="AR313" i="2"/>
  <c r="AQ313" i="2"/>
  <c r="AO313" i="2"/>
  <c r="AN313" i="2"/>
  <c r="AM313" i="2"/>
  <c r="AL313" i="2"/>
  <c r="AK313" i="2"/>
  <c r="AJ313" i="2"/>
  <c r="AI313" i="2"/>
  <c r="AG313" i="2"/>
  <c r="AF313" i="2"/>
  <c r="AE313" i="2"/>
  <c r="AD313" i="2"/>
  <c r="AC313" i="2"/>
  <c r="AB313" i="2"/>
  <c r="AA313" i="2"/>
  <c r="W313" i="2"/>
  <c r="DO312" i="2"/>
  <c r="DI312" i="2"/>
  <c r="DC312" i="2"/>
  <c r="CW312" i="2"/>
  <c r="CQ312" i="2"/>
  <c r="CK312" i="2"/>
  <c r="CE312" i="2"/>
  <c r="CD312" i="2"/>
  <c r="CC312" i="2"/>
  <c r="CB312" i="2"/>
  <c r="CA312" i="2"/>
  <c r="BY312" i="2"/>
  <c r="BS312" i="2"/>
  <c r="BM312" i="2"/>
  <c r="BL312" i="2"/>
  <c r="BK312" i="2"/>
  <c r="BJ312" i="2"/>
  <c r="BI312" i="2"/>
  <c r="BH312" i="2"/>
  <c r="BG312" i="2"/>
  <c r="BE312" i="2"/>
  <c r="BD312" i="2"/>
  <c r="BC312" i="2"/>
  <c r="BB312" i="2"/>
  <c r="BA312" i="2"/>
  <c r="AZ312" i="2"/>
  <c r="AY312" i="2"/>
  <c r="AW312" i="2"/>
  <c r="AV312" i="2"/>
  <c r="AU312" i="2"/>
  <c r="AT312" i="2"/>
  <c r="AS312" i="2"/>
  <c r="AR312" i="2"/>
  <c r="AQ312" i="2"/>
  <c r="AO312" i="2"/>
  <c r="AN312" i="2"/>
  <c r="AM312" i="2"/>
  <c r="AL312" i="2"/>
  <c r="AK312" i="2"/>
  <c r="AJ312" i="2"/>
  <c r="AI312" i="2"/>
  <c r="AG312" i="2"/>
  <c r="W312" i="2"/>
  <c r="DO311" i="2"/>
  <c r="DI311" i="2"/>
  <c r="DC311" i="2"/>
  <c r="CW311" i="2"/>
  <c r="CQ311" i="2"/>
  <c r="CK311" i="2"/>
  <c r="CE311" i="2"/>
  <c r="CD311" i="2"/>
  <c r="CC311" i="2"/>
  <c r="CB311" i="2"/>
  <c r="CA311" i="2"/>
  <c r="BY311" i="2"/>
  <c r="BS311" i="2"/>
  <c r="BM311" i="2"/>
  <c r="BL311" i="2"/>
  <c r="BK311" i="2"/>
  <c r="BJ311" i="2"/>
  <c r="BI311" i="2"/>
  <c r="BH311" i="2"/>
  <c r="BG311" i="2"/>
  <c r="BE311" i="2"/>
  <c r="BD311" i="2"/>
  <c r="BC311" i="2"/>
  <c r="BB311" i="2"/>
  <c r="BA311" i="2"/>
  <c r="AZ311" i="2"/>
  <c r="AY311" i="2"/>
  <c r="AW311" i="2"/>
  <c r="AV311" i="2"/>
  <c r="AU311" i="2"/>
  <c r="AT311" i="2"/>
  <c r="AS311" i="2"/>
  <c r="AR311" i="2"/>
  <c r="AQ311" i="2"/>
  <c r="AO311" i="2"/>
  <c r="AN311" i="2"/>
  <c r="AM311" i="2"/>
  <c r="AL311" i="2"/>
  <c r="AK311" i="2"/>
  <c r="AJ311" i="2"/>
  <c r="AI311" i="2"/>
  <c r="AG311" i="2"/>
  <c r="W311" i="2"/>
  <c r="DO310" i="2"/>
  <c r="DN310" i="2"/>
  <c r="DM310" i="2"/>
  <c r="DL310" i="2"/>
  <c r="DK310" i="2"/>
  <c r="DI310" i="2"/>
  <c r="DH310" i="2"/>
  <c r="DG310" i="2"/>
  <c r="DF310" i="2"/>
  <c r="DE310" i="2"/>
  <c r="DC310" i="2"/>
  <c r="DB310" i="2"/>
  <c r="DA310" i="2"/>
  <c r="CZ310" i="2"/>
  <c r="CY310" i="2"/>
  <c r="CW310" i="2"/>
  <c r="CV310" i="2"/>
  <c r="CU310" i="2"/>
  <c r="CT310" i="2"/>
  <c r="CS310" i="2"/>
  <c r="CQ310" i="2"/>
  <c r="CP310" i="2"/>
  <c r="CO310" i="2"/>
  <c r="CN310" i="2"/>
  <c r="CM310" i="2"/>
  <c r="CK310" i="2"/>
  <c r="CJ310" i="2"/>
  <c r="CI310" i="2"/>
  <c r="CH310" i="2"/>
  <c r="CG310" i="2"/>
  <c r="CE310" i="2"/>
  <c r="CD310" i="2"/>
  <c r="CC310" i="2"/>
  <c r="CB310" i="2"/>
  <c r="CA310" i="2"/>
  <c r="BY310" i="2"/>
  <c r="BX310" i="2"/>
  <c r="BW310" i="2"/>
  <c r="BV310" i="2"/>
  <c r="BU310" i="2"/>
  <c r="BS310" i="2"/>
  <c r="BR310" i="2"/>
  <c r="BQ310" i="2"/>
  <c r="BP310" i="2"/>
  <c r="BO310" i="2"/>
  <c r="BM310" i="2"/>
  <c r="BL310" i="2"/>
  <c r="BK310" i="2"/>
  <c r="BJ310" i="2"/>
  <c r="BI310" i="2"/>
  <c r="BH310" i="2"/>
  <c r="BG310" i="2"/>
  <c r="BE310" i="2"/>
  <c r="BD310" i="2"/>
  <c r="BC310" i="2"/>
  <c r="BB310" i="2"/>
  <c r="BA310" i="2"/>
  <c r="AZ310" i="2"/>
  <c r="AY310" i="2"/>
  <c r="AW310" i="2"/>
  <c r="AV310" i="2"/>
  <c r="AU310" i="2"/>
  <c r="AT310" i="2"/>
  <c r="AS310" i="2"/>
  <c r="AR310" i="2"/>
  <c r="AQ310" i="2"/>
  <c r="AO310" i="2"/>
  <c r="AN310" i="2"/>
  <c r="AM310" i="2"/>
  <c r="AL310" i="2"/>
  <c r="AK310" i="2"/>
  <c r="AJ310" i="2"/>
  <c r="AI310" i="2"/>
  <c r="AG310" i="2"/>
  <c r="AF310" i="2"/>
  <c r="AE310" i="2"/>
  <c r="AD310" i="2"/>
  <c r="AC310" i="2"/>
  <c r="AB310" i="2"/>
  <c r="AA310" i="2"/>
  <c r="W310" i="2"/>
  <c r="DO309" i="2"/>
  <c r="DN309" i="2"/>
  <c r="DM309" i="2"/>
  <c r="DL309" i="2"/>
  <c r="DK309" i="2"/>
  <c r="DI309" i="2"/>
  <c r="DH309" i="2"/>
  <c r="DG309" i="2"/>
  <c r="DF309" i="2"/>
  <c r="DE309" i="2"/>
  <c r="DC309" i="2"/>
  <c r="DB309" i="2"/>
  <c r="DA309" i="2"/>
  <c r="CZ309" i="2"/>
  <c r="CY309" i="2"/>
  <c r="CW309" i="2"/>
  <c r="CV309" i="2"/>
  <c r="CU309" i="2"/>
  <c r="CT309" i="2"/>
  <c r="CS309" i="2"/>
  <c r="CQ309" i="2"/>
  <c r="CP309" i="2"/>
  <c r="CO309" i="2"/>
  <c r="CN309" i="2"/>
  <c r="CM309" i="2"/>
  <c r="CK309" i="2"/>
  <c r="CJ309" i="2"/>
  <c r="CI309" i="2"/>
  <c r="CH309" i="2"/>
  <c r="CG309" i="2"/>
  <c r="CE309" i="2"/>
  <c r="CD309" i="2"/>
  <c r="CC309" i="2"/>
  <c r="CB309" i="2"/>
  <c r="CA309" i="2"/>
  <c r="BY309" i="2"/>
  <c r="BX309" i="2"/>
  <c r="BW309" i="2"/>
  <c r="BV309" i="2"/>
  <c r="BU309" i="2"/>
  <c r="BS309" i="2"/>
  <c r="BR309" i="2"/>
  <c r="BQ309" i="2"/>
  <c r="BP309" i="2"/>
  <c r="BO309" i="2"/>
  <c r="BM309" i="2"/>
  <c r="BL309" i="2"/>
  <c r="BK309" i="2"/>
  <c r="BJ309" i="2"/>
  <c r="BI309" i="2"/>
  <c r="BH309" i="2"/>
  <c r="BG309" i="2"/>
  <c r="BE309" i="2"/>
  <c r="BD309" i="2"/>
  <c r="BC309" i="2"/>
  <c r="BB309" i="2"/>
  <c r="BA309" i="2"/>
  <c r="AZ309" i="2"/>
  <c r="AY309" i="2"/>
  <c r="AW309" i="2"/>
  <c r="AV309" i="2"/>
  <c r="AU309" i="2"/>
  <c r="AT309" i="2"/>
  <c r="AS309" i="2"/>
  <c r="AR309" i="2"/>
  <c r="AQ309" i="2"/>
  <c r="AO309" i="2"/>
  <c r="AN309" i="2"/>
  <c r="AM309" i="2"/>
  <c r="AL309" i="2"/>
  <c r="AK309" i="2"/>
  <c r="AJ309" i="2"/>
  <c r="AI309" i="2"/>
  <c r="AG309" i="2"/>
  <c r="AF309" i="2"/>
  <c r="AE309" i="2"/>
  <c r="AD309" i="2"/>
  <c r="AC309" i="2"/>
  <c r="AB309" i="2"/>
  <c r="AA309" i="2"/>
  <c r="W309" i="2"/>
  <c r="DO308" i="2"/>
  <c r="DN308" i="2"/>
  <c r="DM308" i="2"/>
  <c r="DL308" i="2"/>
  <c r="DK308" i="2"/>
  <c r="DI308" i="2"/>
  <c r="DH308" i="2"/>
  <c r="DG308" i="2"/>
  <c r="DF308" i="2"/>
  <c r="DE308" i="2"/>
  <c r="DC308" i="2"/>
  <c r="DB308" i="2"/>
  <c r="DA308" i="2"/>
  <c r="CZ308" i="2"/>
  <c r="CY308" i="2"/>
  <c r="CW308" i="2"/>
  <c r="CV308" i="2"/>
  <c r="CU308" i="2"/>
  <c r="CT308" i="2"/>
  <c r="CS308" i="2"/>
  <c r="CQ308" i="2"/>
  <c r="CP308" i="2"/>
  <c r="CO308" i="2"/>
  <c r="CN308" i="2"/>
  <c r="CM308" i="2"/>
  <c r="CK308" i="2"/>
  <c r="CJ308" i="2"/>
  <c r="CI308" i="2"/>
  <c r="CH308" i="2"/>
  <c r="CG308" i="2"/>
  <c r="CE308" i="2"/>
  <c r="CD308" i="2"/>
  <c r="CC308" i="2"/>
  <c r="CB308" i="2"/>
  <c r="CA308" i="2"/>
  <c r="BY308" i="2"/>
  <c r="BX308" i="2"/>
  <c r="BW308" i="2"/>
  <c r="BV308" i="2"/>
  <c r="BU308" i="2"/>
  <c r="BS308" i="2"/>
  <c r="BR308" i="2"/>
  <c r="BQ308" i="2"/>
  <c r="BP308" i="2"/>
  <c r="BO308" i="2"/>
  <c r="BM308" i="2"/>
  <c r="BL308" i="2"/>
  <c r="BK308" i="2"/>
  <c r="BJ308" i="2"/>
  <c r="BI308" i="2"/>
  <c r="BH308" i="2"/>
  <c r="BG308" i="2"/>
  <c r="BE308" i="2"/>
  <c r="BD308" i="2"/>
  <c r="BC308" i="2"/>
  <c r="BB308" i="2"/>
  <c r="BA308" i="2"/>
  <c r="AZ308" i="2"/>
  <c r="AY308" i="2"/>
  <c r="AW308" i="2"/>
  <c r="AV308" i="2"/>
  <c r="AU308" i="2"/>
  <c r="AT308" i="2"/>
  <c r="AS308" i="2"/>
  <c r="AR308" i="2"/>
  <c r="AQ308" i="2"/>
  <c r="AO308" i="2"/>
  <c r="AN308" i="2"/>
  <c r="AM308" i="2"/>
  <c r="AL308" i="2"/>
  <c r="AK308" i="2"/>
  <c r="AJ308" i="2"/>
  <c r="AI308" i="2"/>
  <c r="AG308" i="2"/>
  <c r="AF308" i="2"/>
  <c r="AE308" i="2"/>
  <c r="AD308" i="2"/>
  <c r="AC308" i="2"/>
  <c r="AB308" i="2"/>
  <c r="AA308" i="2"/>
  <c r="W308" i="2"/>
  <c r="DO307" i="2"/>
  <c r="DN307" i="2"/>
  <c r="DM307" i="2"/>
  <c r="DL307" i="2"/>
  <c r="DK307" i="2"/>
  <c r="DI307" i="2"/>
  <c r="DH307" i="2"/>
  <c r="DG307" i="2"/>
  <c r="DF307" i="2"/>
  <c r="DE307" i="2"/>
  <c r="DC307" i="2"/>
  <c r="DB307" i="2"/>
  <c r="DA307" i="2"/>
  <c r="CZ307" i="2"/>
  <c r="CY307" i="2"/>
  <c r="CW307" i="2"/>
  <c r="CV307" i="2"/>
  <c r="CU307" i="2"/>
  <c r="CT307" i="2"/>
  <c r="CS307" i="2"/>
  <c r="CQ307" i="2"/>
  <c r="CP307" i="2"/>
  <c r="CO307" i="2"/>
  <c r="CN307" i="2"/>
  <c r="CM307" i="2"/>
  <c r="CK307" i="2"/>
  <c r="CJ307" i="2"/>
  <c r="CI307" i="2"/>
  <c r="CH307" i="2"/>
  <c r="CG307" i="2"/>
  <c r="CE307" i="2"/>
  <c r="CD307" i="2"/>
  <c r="CC307" i="2"/>
  <c r="CB307" i="2"/>
  <c r="CA307" i="2"/>
  <c r="BY307" i="2"/>
  <c r="BX307" i="2"/>
  <c r="BW307" i="2"/>
  <c r="BV307" i="2"/>
  <c r="BU307" i="2"/>
  <c r="BS307" i="2"/>
  <c r="BR307" i="2"/>
  <c r="BQ307" i="2"/>
  <c r="BP307" i="2"/>
  <c r="BO307" i="2"/>
  <c r="BM307" i="2"/>
  <c r="BL307" i="2"/>
  <c r="BK307" i="2"/>
  <c r="BJ307" i="2"/>
  <c r="BI307" i="2"/>
  <c r="BH307" i="2"/>
  <c r="BG307" i="2"/>
  <c r="BE307" i="2"/>
  <c r="BD307" i="2"/>
  <c r="BC307" i="2"/>
  <c r="BB307" i="2"/>
  <c r="BA307" i="2"/>
  <c r="AZ307" i="2"/>
  <c r="AY307" i="2"/>
  <c r="AW307" i="2"/>
  <c r="AV307" i="2"/>
  <c r="AU307" i="2"/>
  <c r="AT307" i="2"/>
  <c r="AS307" i="2"/>
  <c r="AR307" i="2"/>
  <c r="AQ307" i="2"/>
  <c r="AO307" i="2"/>
  <c r="AN307" i="2"/>
  <c r="AM307" i="2"/>
  <c r="AL307" i="2"/>
  <c r="AK307" i="2"/>
  <c r="AJ307" i="2"/>
  <c r="AI307" i="2"/>
  <c r="AG307" i="2"/>
  <c r="AF307" i="2"/>
  <c r="AE307" i="2"/>
  <c r="AD307" i="2"/>
  <c r="AC307" i="2"/>
  <c r="AB307" i="2"/>
  <c r="AA307" i="2"/>
  <c r="W307" i="2"/>
  <c r="DO306" i="2"/>
  <c r="DI306" i="2"/>
  <c r="DC306" i="2"/>
  <c r="CW306" i="2"/>
  <c r="CQ306" i="2"/>
  <c r="CK306" i="2"/>
  <c r="CE306" i="2"/>
  <c r="CD306" i="2"/>
  <c r="CC306" i="2"/>
  <c r="CB306" i="2"/>
  <c r="CA306" i="2"/>
  <c r="BY306" i="2"/>
  <c r="BS306" i="2"/>
  <c r="BM306" i="2"/>
  <c r="BL306" i="2"/>
  <c r="BK306" i="2"/>
  <c r="BJ306" i="2"/>
  <c r="BI306" i="2"/>
  <c r="BH306" i="2"/>
  <c r="BG306" i="2"/>
  <c r="BE306" i="2"/>
  <c r="BD306" i="2"/>
  <c r="BC306" i="2"/>
  <c r="BB306" i="2"/>
  <c r="BA306" i="2"/>
  <c r="AZ306" i="2"/>
  <c r="AY306" i="2"/>
  <c r="AW306" i="2"/>
  <c r="AV306" i="2"/>
  <c r="AU306" i="2"/>
  <c r="AT306" i="2"/>
  <c r="AS306" i="2"/>
  <c r="AR306" i="2"/>
  <c r="AQ306" i="2"/>
  <c r="AO306" i="2"/>
  <c r="AN306" i="2"/>
  <c r="AM306" i="2"/>
  <c r="AL306" i="2"/>
  <c r="AK306" i="2"/>
  <c r="AJ306" i="2"/>
  <c r="AI306" i="2"/>
  <c r="AG306" i="2"/>
  <c r="W306" i="2"/>
  <c r="DO305" i="2"/>
  <c r="DI305" i="2"/>
  <c r="DC305" i="2"/>
  <c r="CW305" i="2"/>
  <c r="CQ305" i="2"/>
  <c r="CK305" i="2"/>
  <c r="CE305" i="2"/>
  <c r="CD305" i="2"/>
  <c r="CC305" i="2"/>
  <c r="CB305" i="2"/>
  <c r="CA305" i="2"/>
  <c r="BY305" i="2"/>
  <c r="BS305" i="2"/>
  <c r="BM305" i="2"/>
  <c r="BL305" i="2"/>
  <c r="BK305" i="2"/>
  <c r="BJ305" i="2"/>
  <c r="BI305" i="2"/>
  <c r="BH305" i="2"/>
  <c r="BG305" i="2"/>
  <c r="BE305" i="2"/>
  <c r="BD305" i="2"/>
  <c r="BC305" i="2"/>
  <c r="BB305" i="2"/>
  <c r="BA305" i="2"/>
  <c r="AZ305" i="2"/>
  <c r="AY305" i="2"/>
  <c r="AW305" i="2"/>
  <c r="AV305" i="2"/>
  <c r="AU305" i="2"/>
  <c r="AT305" i="2"/>
  <c r="AS305" i="2"/>
  <c r="AR305" i="2"/>
  <c r="AQ305" i="2"/>
  <c r="AO305" i="2"/>
  <c r="AN305" i="2"/>
  <c r="AM305" i="2"/>
  <c r="AL305" i="2"/>
  <c r="AK305" i="2"/>
  <c r="AJ305" i="2"/>
  <c r="AI305" i="2"/>
  <c r="AG305" i="2"/>
  <c r="W305" i="2"/>
  <c r="DO304" i="2"/>
  <c r="DN304" i="2"/>
  <c r="DM304" i="2"/>
  <c r="DL304" i="2"/>
  <c r="DK304" i="2"/>
  <c r="DI304" i="2"/>
  <c r="DH304" i="2"/>
  <c r="DG304" i="2"/>
  <c r="DF304" i="2"/>
  <c r="DE304" i="2"/>
  <c r="DC304" i="2"/>
  <c r="DB304" i="2"/>
  <c r="DA304" i="2"/>
  <c r="CZ304" i="2"/>
  <c r="CY304" i="2"/>
  <c r="CW304" i="2"/>
  <c r="CV304" i="2"/>
  <c r="CU304" i="2"/>
  <c r="CT304" i="2"/>
  <c r="CS304" i="2"/>
  <c r="CQ304" i="2"/>
  <c r="CP304" i="2"/>
  <c r="CO304" i="2"/>
  <c r="CN304" i="2"/>
  <c r="CM304" i="2"/>
  <c r="CK304" i="2"/>
  <c r="CJ304" i="2"/>
  <c r="CI304" i="2"/>
  <c r="CH304" i="2"/>
  <c r="CG304" i="2"/>
  <c r="CE304" i="2"/>
  <c r="CD304" i="2"/>
  <c r="CC304" i="2"/>
  <c r="CB304" i="2"/>
  <c r="CA304" i="2"/>
  <c r="BY304" i="2"/>
  <c r="BX304" i="2"/>
  <c r="BW304" i="2"/>
  <c r="BV304" i="2"/>
  <c r="BU304" i="2"/>
  <c r="BS304" i="2"/>
  <c r="BR304" i="2"/>
  <c r="BQ304" i="2"/>
  <c r="BP304" i="2"/>
  <c r="BO304" i="2"/>
  <c r="BM304" i="2"/>
  <c r="BL304" i="2"/>
  <c r="BK304" i="2"/>
  <c r="BJ304" i="2"/>
  <c r="BI304" i="2"/>
  <c r="BH304" i="2"/>
  <c r="BG304" i="2"/>
  <c r="BE304" i="2"/>
  <c r="BD304" i="2"/>
  <c r="BC304" i="2"/>
  <c r="BB304" i="2"/>
  <c r="BA304" i="2"/>
  <c r="AZ304" i="2"/>
  <c r="AY304" i="2"/>
  <c r="AW304" i="2"/>
  <c r="AV304" i="2"/>
  <c r="AU304" i="2"/>
  <c r="AT304" i="2"/>
  <c r="AS304" i="2"/>
  <c r="AR304" i="2"/>
  <c r="AQ304" i="2"/>
  <c r="AO304" i="2"/>
  <c r="AN304" i="2"/>
  <c r="AM304" i="2"/>
  <c r="AL304" i="2"/>
  <c r="AK304" i="2"/>
  <c r="AJ304" i="2"/>
  <c r="AI304" i="2"/>
  <c r="AG304" i="2"/>
  <c r="AF304" i="2"/>
  <c r="AE304" i="2"/>
  <c r="AD304" i="2"/>
  <c r="AC304" i="2"/>
  <c r="AB304" i="2"/>
  <c r="AA304" i="2"/>
  <c r="W304" i="2"/>
  <c r="DO303" i="2"/>
  <c r="DN303" i="2"/>
  <c r="DM303" i="2"/>
  <c r="DL303" i="2"/>
  <c r="DK303" i="2"/>
  <c r="DI303" i="2"/>
  <c r="DH303" i="2"/>
  <c r="DG303" i="2"/>
  <c r="DF303" i="2"/>
  <c r="DE303" i="2"/>
  <c r="DC303" i="2"/>
  <c r="DB303" i="2"/>
  <c r="DA303" i="2"/>
  <c r="CZ303" i="2"/>
  <c r="CY303" i="2"/>
  <c r="CW303" i="2"/>
  <c r="CV303" i="2"/>
  <c r="CU303" i="2"/>
  <c r="CT303" i="2"/>
  <c r="CS303" i="2"/>
  <c r="CQ303" i="2"/>
  <c r="CP303" i="2"/>
  <c r="CO303" i="2"/>
  <c r="CN303" i="2"/>
  <c r="CM303" i="2"/>
  <c r="CK303" i="2"/>
  <c r="CJ303" i="2"/>
  <c r="CI303" i="2"/>
  <c r="CH303" i="2"/>
  <c r="CG303" i="2"/>
  <c r="CE303" i="2"/>
  <c r="CD303" i="2"/>
  <c r="CC303" i="2"/>
  <c r="CB303" i="2"/>
  <c r="CA303" i="2"/>
  <c r="BY303" i="2"/>
  <c r="BX303" i="2"/>
  <c r="BW303" i="2"/>
  <c r="BV303" i="2"/>
  <c r="BU303" i="2"/>
  <c r="BS303" i="2"/>
  <c r="BR303" i="2"/>
  <c r="BQ303" i="2"/>
  <c r="BP303" i="2"/>
  <c r="BO303" i="2"/>
  <c r="BM303" i="2"/>
  <c r="BL303" i="2"/>
  <c r="BK303" i="2"/>
  <c r="BJ303" i="2"/>
  <c r="BI303" i="2"/>
  <c r="BH303" i="2"/>
  <c r="BG303" i="2"/>
  <c r="BE303" i="2"/>
  <c r="BD303" i="2"/>
  <c r="BC303" i="2"/>
  <c r="BB303" i="2"/>
  <c r="BA303" i="2"/>
  <c r="AZ303" i="2"/>
  <c r="AY303" i="2"/>
  <c r="AW303" i="2"/>
  <c r="AV303" i="2"/>
  <c r="AU303" i="2"/>
  <c r="AT303" i="2"/>
  <c r="AS303" i="2"/>
  <c r="AR303" i="2"/>
  <c r="AQ303" i="2"/>
  <c r="AO303" i="2"/>
  <c r="AN303" i="2"/>
  <c r="AM303" i="2"/>
  <c r="AL303" i="2"/>
  <c r="AK303" i="2"/>
  <c r="AJ303" i="2"/>
  <c r="AI303" i="2"/>
  <c r="AG303" i="2"/>
  <c r="AF303" i="2"/>
  <c r="AE303" i="2"/>
  <c r="AD303" i="2"/>
  <c r="AC303" i="2"/>
  <c r="AB303" i="2"/>
  <c r="AA303" i="2"/>
  <c r="W303" i="2"/>
  <c r="DO302" i="2"/>
  <c r="DN302" i="2"/>
  <c r="DM302" i="2"/>
  <c r="DL302" i="2"/>
  <c r="DK302" i="2"/>
  <c r="DI302" i="2"/>
  <c r="DH302" i="2"/>
  <c r="DG302" i="2"/>
  <c r="DF302" i="2"/>
  <c r="DE302" i="2"/>
  <c r="DC302" i="2"/>
  <c r="DB302" i="2"/>
  <c r="DA302" i="2"/>
  <c r="CZ302" i="2"/>
  <c r="CY302" i="2"/>
  <c r="CW302" i="2"/>
  <c r="CV302" i="2"/>
  <c r="CU302" i="2"/>
  <c r="CT302" i="2"/>
  <c r="CS302" i="2"/>
  <c r="CQ302" i="2"/>
  <c r="CP302" i="2"/>
  <c r="CO302" i="2"/>
  <c r="CN302" i="2"/>
  <c r="CM302" i="2"/>
  <c r="CK302" i="2"/>
  <c r="CJ302" i="2"/>
  <c r="CI302" i="2"/>
  <c r="CH302" i="2"/>
  <c r="CG302" i="2"/>
  <c r="CE302" i="2"/>
  <c r="CD302" i="2"/>
  <c r="CC302" i="2"/>
  <c r="CB302" i="2"/>
  <c r="CA302" i="2"/>
  <c r="BY302" i="2"/>
  <c r="BX302" i="2"/>
  <c r="BW302" i="2"/>
  <c r="BV302" i="2"/>
  <c r="BU302" i="2"/>
  <c r="BS302" i="2"/>
  <c r="BR302" i="2"/>
  <c r="BQ302" i="2"/>
  <c r="BP302" i="2"/>
  <c r="BO302" i="2"/>
  <c r="BM302" i="2"/>
  <c r="BL302" i="2"/>
  <c r="BK302" i="2"/>
  <c r="BJ302" i="2"/>
  <c r="BI302" i="2"/>
  <c r="BH302" i="2"/>
  <c r="BG302" i="2"/>
  <c r="BE302" i="2"/>
  <c r="BD302" i="2"/>
  <c r="BC302" i="2"/>
  <c r="BB302" i="2"/>
  <c r="BA302" i="2"/>
  <c r="AZ302" i="2"/>
  <c r="AY302" i="2"/>
  <c r="AW302" i="2"/>
  <c r="AV302" i="2"/>
  <c r="AU302" i="2"/>
  <c r="AT302" i="2"/>
  <c r="AS302" i="2"/>
  <c r="AR302" i="2"/>
  <c r="AQ302" i="2"/>
  <c r="AO302" i="2"/>
  <c r="AN302" i="2"/>
  <c r="AM302" i="2"/>
  <c r="AL302" i="2"/>
  <c r="AK302" i="2"/>
  <c r="AJ302" i="2"/>
  <c r="AI302" i="2"/>
  <c r="AG302" i="2"/>
  <c r="AF302" i="2"/>
  <c r="AE302" i="2"/>
  <c r="AD302" i="2"/>
  <c r="AC302" i="2"/>
  <c r="AB302" i="2"/>
  <c r="AA302" i="2"/>
  <c r="W302" i="2"/>
  <c r="DO301" i="2"/>
  <c r="DN301" i="2"/>
  <c r="DM301" i="2"/>
  <c r="DL301" i="2"/>
  <c r="DK301" i="2"/>
  <c r="DI301" i="2"/>
  <c r="DH301" i="2"/>
  <c r="DG301" i="2"/>
  <c r="DF301" i="2"/>
  <c r="DE301" i="2"/>
  <c r="DC301" i="2"/>
  <c r="DB301" i="2"/>
  <c r="DA301" i="2"/>
  <c r="CZ301" i="2"/>
  <c r="CY301" i="2"/>
  <c r="CW301" i="2"/>
  <c r="CV301" i="2"/>
  <c r="CU301" i="2"/>
  <c r="CT301" i="2"/>
  <c r="CS301" i="2"/>
  <c r="CQ301" i="2"/>
  <c r="CP301" i="2"/>
  <c r="CO301" i="2"/>
  <c r="CN301" i="2"/>
  <c r="CM301" i="2"/>
  <c r="CK301" i="2"/>
  <c r="CJ301" i="2"/>
  <c r="CI301" i="2"/>
  <c r="CH301" i="2"/>
  <c r="CG301" i="2"/>
  <c r="CE301" i="2"/>
  <c r="CD301" i="2"/>
  <c r="CC301" i="2"/>
  <c r="CB301" i="2"/>
  <c r="CA301" i="2"/>
  <c r="BY301" i="2"/>
  <c r="BX301" i="2"/>
  <c r="BW301" i="2"/>
  <c r="BV301" i="2"/>
  <c r="BU301" i="2"/>
  <c r="BS301" i="2"/>
  <c r="BR301" i="2"/>
  <c r="BQ301" i="2"/>
  <c r="BP301" i="2"/>
  <c r="BO301" i="2"/>
  <c r="BM301" i="2"/>
  <c r="BL301" i="2"/>
  <c r="BK301" i="2"/>
  <c r="BJ301" i="2"/>
  <c r="BI301" i="2"/>
  <c r="BH301" i="2"/>
  <c r="BG301" i="2"/>
  <c r="BE301" i="2"/>
  <c r="BD301" i="2"/>
  <c r="BC301" i="2"/>
  <c r="BB301" i="2"/>
  <c r="BA301" i="2"/>
  <c r="AZ301" i="2"/>
  <c r="AY301" i="2"/>
  <c r="AW301" i="2"/>
  <c r="AV301" i="2"/>
  <c r="AU301" i="2"/>
  <c r="AT301" i="2"/>
  <c r="AS301" i="2"/>
  <c r="AR301" i="2"/>
  <c r="AQ301" i="2"/>
  <c r="AO301" i="2"/>
  <c r="AN301" i="2"/>
  <c r="AM301" i="2"/>
  <c r="AL301" i="2"/>
  <c r="AK301" i="2"/>
  <c r="AJ301" i="2"/>
  <c r="AI301" i="2"/>
  <c r="AG301" i="2"/>
  <c r="AF301" i="2"/>
  <c r="AE301" i="2"/>
  <c r="AD301" i="2"/>
  <c r="AC301" i="2"/>
  <c r="AB301" i="2"/>
  <c r="AA301" i="2"/>
  <c r="W301" i="2"/>
  <c r="DO300" i="2"/>
  <c r="DI300" i="2"/>
  <c r="DC300" i="2"/>
  <c r="CW300" i="2"/>
  <c r="CQ300" i="2"/>
  <c r="CK300" i="2"/>
  <c r="CE300" i="2"/>
  <c r="CD300" i="2"/>
  <c r="CC300" i="2"/>
  <c r="CB300" i="2"/>
  <c r="CA300" i="2"/>
  <c r="BY300" i="2"/>
  <c r="BS300" i="2"/>
  <c r="BM300" i="2"/>
  <c r="BL300" i="2"/>
  <c r="BK300" i="2"/>
  <c r="BJ300" i="2"/>
  <c r="BI300" i="2"/>
  <c r="BH300" i="2"/>
  <c r="BG300" i="2"/>
  <c r="BE300" i="2"/>
  <c r="BD300" i="2"/>
  <c r="BC300" i="2"/>
  <c r="BB300" i="2"/>
  <c r="BA300" i="2"/>
  <c r="AZ300" i="2"/>
  <c r="AY300" i="2"/>
  <c r="AW300" i="2"/>
  <c r="AV300" i="2"/>
  <c r="AU300" i="2"/>
  <c r="AT300" i="2"/>
  <c r="AS300" i="2"/>
  <c r="AR300" i="2"/>
  <c r="AQ300" i="2"/>
  <c r="AO300" i="2"/>
  <c r="AN300" i="2"/>
  <c r="AM300" i="2"/>
  <c r="AL300" i="2"/>
  <c r="AK300" i="2"/>
  <c r="AJ300" i="2"/>
  <c r="AI300" i="2"/>
  <c r="AG300" i="2"/>
  <c r="W300" i="2"/>
  <c r="DO299" i="2"/>
  <c r="DI299" i="2"/>
  <c r="DC299" i="2"/>
  <c r="CW299" i="2"/>
  <c r="CQ299" i="2"/>
  <c r="CK299" i="2"/>
  <c r="CE299" i="2"/>
  <c r="CD299" i="2"/>
  <c r="CC299" i="2"/>
  <c r="CB299" i="2"/>
  <c r="CA299" i="2"/>
  <c r="BY299" i="2"/>
  <c r="BS299" i="2"/>
  <c r="BM299" i="2"/>
  <c r="BL299" i="2"/>
  <c r="BK299" i="2"/>
  <c r="BJ299" i="2"/>
  <c r="BI299" i="2"/>
  <c r="BH299" i="2"/>
  <c r="BG299" i="2"/>
  <c r="BE299" i="2"/>
  <c r="BD299" i="2"/>
  <c r="BC299" i="2"/>
  <c r="BB299" i="2"/>
  <c r="BA299" i="2"/>
  <c r="AZ299" i="2"/>
  <c r="AY299" i="2"/>
  <c r="AW299" i="2"/>
  <c r="AV299" i="2"/>
  <c r="AU299" i="2"/>
  <c r="AT299" i="2"/>
  <c r="AS299" i="2"/>
  <c r="AR299" i="2"/>
  <c r="AQ299" i="2"/>
  <c r="AO299" i="2"/>
  <c r="AN299" i="2"/>
  <c r="AM299" i="2"/>
  <c r="AL299" i="2"/>
  <c r="AK299" i="2"/>
  <c r="AJ299" i="2"/>
  <c r="AI299" i="2"/>
  <c r="AG299" i="2"/>
  <c r="W299" i="2"/>
  <c r="DO298" i="2"/>
  <c r="DN298" i="2"/>
  <c r="DM298" i="2"/>
  <c r="DL298" i="2"/>
  <c r="DK298" i="2"/>
  <c r="DI298" i="2"/>
  <c r="DH298" i="2"/>
  <c r="DG298" i="2"/>
  <c r="DF298" i="2"/>
  <c r="DE298" i="2"/>
  <c r="DC298" i="2"/>
  <c r="DB298" i="2"/>
  <c r="DA298" i="2"/>
  <c r="CZ298" i="2"/>
  <c r="CY298" i="2"/>
  <c r="CW298" i="2"/>
  <c r="CV298" i="2"/>
  <c r="CU298" i="2"/>
  <c r="CT298" i="2"/>
  <c r="CS298" i="2"/>
  <c r="CQ298" i="2"/>
  <c r="CP298" i="2"/>
  <c r="CO298" i="2"/>
  <c r="CN298" i="2"/>
  <c r="CM298" i="2"/>
  <c r="CK298" i="2"/>
  <c r="CJ298" i="2"/>
  <c r="CI298" i="2"/>
  <c r="CH298" i="2"/>
  <c r="CG298" i="2"/>
  <c r="CE298" i="2"/>
  <c r="CD298" i="2"/>
  <c r="CC298" i="2"/>
  <c r="CB298" i="2"/>
  <c r="CA298" i="2"/>
  <c r="BY298" i="2"/>
  <c r="BX298" i="2"/>
  <c r="BW298" i="2"/>
  <c r="BV298" i="2"/>
  <c r="BU298" i="2"/>
  <c r="BS298" i="2"/>
  <c r="BR298" i="2"/>
  <c r="BQ298" i="2"/>
  <c r="BP298" i="2"/>
  <c r="BO298" i="2"/>
  <c r="BM298" i="2"/>
  <c r="BL298" i="2"/>
  <c r="BK298" i="2"/>
  <c r="BJ298" i="2"/>
  <c r="BI298" i="2"/>
  <c r="BH298" i="2"/>
  <c r="BG298" i="2"/>
  <c r="BE298" i="2"/>
  <c r="BD298" i="2"/>
  <c r="BC298" i="2"/>
  <c r="BB298" i="2"/>
  <c r="BA298" i="2"/>
  <c r="AZ298" i="2"/>
  <c r="AY298" i="2"/>
  <c r="AW298" i="2"/>
  <c r="AV298" i="2"/>
  <c r="AU298" i="2"/>
  <c r="AT298" i="2"/>
  <c r="AS298" i="2"/>
  <c r="AR298" i="2"/>
  <c r="AQ298" i="2"/>
  <c r="AO298" i="2"/>
  <c r="AN298" i="2"/>
  <c r="AM298" i="2"/>
  <c r="AL298" i="2"/>
  <c r="AK298" i="2"/>
  <c r="AJ298" i="2"/>
  <c r="AI298" i="2"/>
  <c r="AG298" i="2"/>
  <c r="AF298" i="2"/>
  <c r="AE298" i="2"/>
  <c r="AD298" i="2"/>
  <c r="AC298" i="2"/>
  <c r="AB298" i="2"/>
  <c r="AA298" i="2"/>
  <c r="W298" i="2"/>
  <c r="DO297" i="2"/>
  <c r="DN297" i="2"/>
  <c r="DM297" i="2"/>
  <c r="DL297" i="2"/>
  <c r="DK297" i="2"/>
  <c r="DI297" i="2"/>
  <c r="DH297" i="2"/>
  <c r="DG297" i="2"/>
  <c r="DF297" i="2"/>
  <c r="DE297" i="2"/>
  <c r="DC297" i="2"/>
  <c r="DB297" i="2"/>
  <c r="DA297" i="2"/>
  <c r="CZ297" i="2"/>
  <c r="CY297" i="2"/>
  <c r="CW297" i="2"/>
  <c r="CV297" i="2"/>
  <c r="CU297" i="2"/>
  <c r="CT297" i="2"/>
  <c r="CS297" i="2"/>
  <c r="CQ297" i="2"/>
  <c r="CP297" i="2"/>
  <c r="CO297" i="2"/>
  <c r="CN297" i="2"/>
  <c r="CM297" i="2"/>
  <c r="CK297" i="2"/>
  <c r="CJ297" i="2"/>
  <c r="CI297" i="2"/>
  <c r="CH297" i="2"/>
  <c r="CG297" i="2"/>
  <c r="CE297" i="2"/>
  <c r="CD297" i="2"/>
  <c r="CC297" i="2"/>
  <c r="CB297" i="2"/>
  <c r="CA297" i="2"/>
  <c r="BY297" i="2"/>
  <c r="BX297" i="2"/>
  <c r="BW297" i="2"/>
  <c r="BV297" i="2"/>
  <c r="BU297" i="2"/>
  <c r="BS297" i="2"/>
  <c r="BR297" i="2"/>
  <c r="BQ297" i="2"/>
  <c r="BP297" i="2"/>
  <c r="BO297" i="2"/>
  <c r="BM297" i="2"/>
  <c r="BL297" i="2"/>
  <c r="BK297" i="2"/>
  <c r="BJ297" i="2"/>
  <c r="BI297" i="2"/>
  <c r="BH297" i="2"/>
  <c r="BG297" i="2"/>
  <c r="BE297" i="2"/>
  <c r="BD297" i="2"/>
  <c r="BC297" i="2"/>
  <c r="BB297" i="2"/>
  <c r="BA297" i="2"/>
  <c r="AZ297" i="2"/>
  <c r="AY297" i="2"/>
  <c r="AW297" i="2"/>
  <c r="AV297" i="2"/>
  <c r="AU297" i="2"/>
  <c r="AT297" i="2"/>
  <c r="AS297" i="2"/>
  <c r="AR297" i="2"/>
  <c r="AQ297" i="2"/>
  <c r="AO297" i="2"/>
  <c r="AN297" i="2"/>
  <c r="AM297" i="2"/>
  <c r="AL297" i="2"/>
  <c r="AK297" i="2"/>
  <c r="AJ297" i="2"/>
  <c r="AI297" i="2"/>
  <c r="AG297" i="2"/>
  <c r="AF297" i="2"/>
  <c r="AE297" i="2"/>
  <c r="AD297" i="2"/>
  <c r="AC297" i="2"/>
  <c r="AB297" i="2"/>
  <c r="AA297" i="2"/>
  <c r="W297" i="2"/>
  <c r="DO296" i="2"/>
  <c r="DN296" i="2"/>
  <c r="DM296" i="2"/>
  <c r="DL296" i="2"/>
  <c r="DK296" i="2"/>
  <c r="DI296" i="2"/>
  <c r="DH296" i="2"/>
  <c r="DG296" i="2"/>
  <c r="DF296" i="2"/>
  <c r="DE296" i="2"/>
  <c r="DC296" i="2"/>
  <c r="DB296" i="2"/>
  <c r="DA296" i="2"/>
  <c r="CZ296" i="2"/>
  <c r="CY296" i="2"/>
  <c r="CW296" i="2"/>
  <c r="CV296" i="2"/>
  <c r="CU296" i="2"/>
  <c r="CT296" i="2"/>
  <c r="CS296" i="2"/>
  <c r="CQ296" i="2"/>
  <c r="CP296" i="2"/>
  <c r="CO296" i="2"/>
  <c r="CN296" i="2"/>
  <c r="CM296" i="2"/>
  <c r="CK296" i="2"/>
  <c r="CJ296" i="2"/>
  <c r="CI296" i="2"/>
  <c r="CH296" i="2"/>
  <c r="CG296" i="2"/>
  <c r="CE296" i="2"/>
  <c r="CD296" i="2"/>
  <c r="CC296" i="2"/>
  <c r="CB296" i="2"/>
  <c r="CA296" i="2"/>
  <c r="BY296" i="2"/>
  <c r="BX296" i="2"/>
  <c r="BW296" i="2"/>
  <c r="BV296" i="2"/>
  <c r="BU296" i="2"/>
  <c r="BS296" i="2"/>
  <c r="BR296" i="2"/>
  <c r="BQ296" i="2"/>
  <c r="BP296" i="2"/>
  <c r="BO296" i="2"/>
  <c r="BM296" i="2"/>
  <c r="BL296" i="2"/>
  <c r="BK296" i="2"/>
  <c r="BJ296" i="2"/>
  <c r="BI296" i="2"/>
  <c r="BH296" i="2"/>
  <c r="BG296" i="2"/>
  <c r="BE296" i="2"/>
  <c r="BD296" i="2"/>
  <c r="BC296" i="2"/>
  <c r="BB296" i="2"/>
  <c r="BA296" i="2"/>
  <c r="AZ296" i="2"/>
  <c r="AY296" i="2"/>
  <c r="AW296" i="2"/>
  <c r="AV296" i="2"/>
  <c r="AU296" i="2"/>
  <c r="AT296" i="2"/>
  <c r="AS296" i="2"/>
  <c r="AR296" i="2"/>
  <c r="AQ296" i="2"/>
  <c r="AO296" i="2"/>
  <c r="AN296" i="2"/>
  <c r="AM296" i="2"/>
  <c r="AL296" i="2"/>
  <c r="AK296" i="2"/>
  <c r="AJ296" i="2"/>
  <c r="AI296" i="2"/>
  <c r="AG296" i="2"/>
  <c r="AF296" i="2"/>
  <c r="AE296" i="2"/>
  <c r="AD296" i="2"/>
  <c r="AC296" i="2"/>
  <c r="AB296" i="2"/>
  <c r="AA296" i="2"/>
  <c r="W296" i="2"/>
  <c r="DO295" i="2"/>
  <c r="DN295" i="2"/>
  <c r="DM295" i="2"/>
  <c r="DL295" i="2"/>
  <c r="DK295" i="2"/>
  <c r="DI295" i="2"/>
  <c r="DH295" i="2"/>
  <c r="DG295" i="2"/>
  <c r="DF295" i="2"/>
  <c r="DE295" i="2"/>
  <c r="DC295" i="2"/>
  <c r="DB295" i="2"/>
  <c r="DA295" i="2"/>
  <c r="CZ295" i="2"/>
  <c r="CY295" i="2"/>
  <c r="CW295" i="2"/>
  <c r="CV295" i="2"/>
  <c r="CU295" i="2"/>
  <c r="CT295" i="2"/>
  <c r="CS295" i="2"/>
  <c r="CQ295" i="2"/>
  <c r="CP295" i="2"/>
  <c r="CO295" i="2"/>
  <c r="CN295" i="2"/>
  <c r="CM295" i="2"/>
  <c r="CK295" i="2"/>
  <c r="CJ295" i="2"/>
  <c r="CI295" i="2"/>
  <c r="CH295" i="2"/>
  <c r="CG295" i="2"/>
  <c r="CE295" i="2"/>
  <c r="CD295" i="2"/>
  <c r="CC295" i="2"/>
  <c r="CB295" i="2"/>
  <c r="CA295" i="2"/>
  <c r="BY295" i="2"/>
  <c r="BX295" i="2"/>
  <c r="BW295" i="2"/>
  <c r="BV295" i="2"/>
  <c r="BU295" i="2"/>
  <c r="BS295" i="2"/>
  <c r="BR295" i="2"/>
  <c r="BQ295" i="2"/>
  <c r="BP295" i="2"/>
  <c r="BO295" i="2"/>
  <c r="BM295" i="2"/>
  <c r="BL295" i="2"/>
  <c r="BK295" i="2"/>
  <c r="BJ295" i="2"/>
  <c r="BI295" i="2"/>
  <c r="BH295" i="2"/>
  <c r="BG295" i="2"/>
  <c r="BE295" i="2"/>
  <c r="BD295" i="2"/>
  <c r="BC295" i="2"/>
  <c r="BB295" i="2"/>
  <c r="BA295" i="2"/>
  <c r="AZ295" i="2"/>
  <c r="AY295" i="2"/>
  <c r="AW295" i="2"/>
  <c r="AV295" i="2"/>
  <c r="AU295" i="2"/>
  <c r="AT295" i="2"/>
  <c r="AS295" i="2"/>
  <c r="AR295" i="2"/>
  <c r="AQ295" i="2"/>
  <c r="AO295" i="2"/>
  <c r="AN295" i="2"/>
  <c r="AM295" i="2"/>
  <c r="AL295" i="2"/>
  <c r="AK295" i="2"/>
  <c r="AJ295" i="2"/>
  <c r="AI295" i="2"/>
  <c r="AG295" i="2"/>
  <c r="AF295" i="2"/>
  <c r="AE295" i="2"/>
  <c r="AD295" i="2"/>
  <c r="AC295" i="2"/>
  <c r="AB295" i="2"/>
  <c r="AA295" i="2"/>
  <c r="W295" i="2"/>
  <c r="DO294" i="2"/>
  <c r="DI294" i="2"/>
  <c r="DC294" i="2"/>
  <c r="CW294" i="2"/>
  <c r="CQ294" i="2"/>
  <c r="CK294" i="2"/>
  <c r="CE294" i="2"/>
  <c r="CD294" i="2"/>
  <c r="CC294" i="2"/>
  <c r="CB294" i="2"/>
  <c r="CA294" i="2"/>
  <c r="BY294" i="2"/>
  <c r="BS294" i="2"/>
  <c r="BM294" i="2"/>
  <c r="BL294" i="2"/>
  <c r="BK294" i="2"/>
  <c r="BJ294" i="2"/>
  <c r="BI294" i="2"/>
  <c r="BH294" i="2"/>
  <c r="BG294" i="2"/>
  <c r="BE294" i="2"/>
  <c r="BD294" i="2"/>
  <c r="BC294" i="2"/>
  <c r="BB294" i="2"/>
  <c r="BA294" i="2"/>
  <c r="AZ294" i="2"/>
  <c r="AY294" i="2"/>
  <c r="AW294" i="2"/>
  <c r="AV294" i="2"/>
  <c r="AU294" i="2"/>
  <c r="AT294" i="2"/>
  <c r="AS294" i="2"/>
  <c r="AR294" i="2"/>
  <c r="AQ294" i="2"/>
  <c r="AO294" i="2"/>
  <c r="AN294" i="2"/>
  <c r="AM294" i="2"/>
  <c r="AL294" i="2"/>
  <c r="AK294" i="2"/>
  <c r="AJ294" i="2"/>
  <c r="AI294" i="2"/>
  <c r="AG294" i="2"/>
  <c r="W294" i="2"/>
  <c r="DO293" i="2"/>
  <c r="DI293" i="2"/>
  <c r="DC293" i="2"/>
  <c r="CW293" i="2"/>
  <c r="CQ293" i="2"/>
  <c r="CK293" i="2"/>
  <c r="CE293" i="2"/>
  <c r="CD293" i="2"/>
  <c r="CC293" i="2"/>
  <c r="CB293" i="2"/>
  <c r="CA293" i="2"/>
  <c r="BY293" i="2"/>
  <c r="BS293" i="2"/>
  <c r="BM293" i="2"/>
  <c r="BL293" i="2"/>
  <c r="BK293" i="2"/>
  <c r="BJ293" i="2"/>
  <c r="BI293" i="2"/>
  <c r="BH293" i="2"/>
  <c r="BG293" i="2"/>
  <c r="BE293" i="2"/>
  <c r="BD293" i="2"/>
  <c r="BC293" i="2"/>
  <c r="BB293" i="2"/>
  <c r="BA293" i="2"/>
  <c r="AZ293" i="2"/>
  <c r="AY293" i="2"/>
  <c r="AW293" i="2"/>
  <c r="AV293" i="2"/>
  <c r="AU293" i="2"/>
  <c r="AT293" i="2"/>
  <c r="AS293" i="2"/>
  <c r="AR293" i="2"/>
  <c r="AQ293" i="2"/>
  <c r="AO293" i="2"/>
  <c r="AN293" i="2"/>
  <c r="AM293" i="2"/>
  <c r="AL293" i="2"/>
  <c r="AK293" i="2"/>
  <c r="AJ293" i="2"/>
  <c r="AI293" i="2"/>
  <c r="AG293" i="2"/>
  <c r="W293" i="2"/>
  <c r="DO292" i="2"/>
  <c r="DN292" i="2"/>
  <c r="DM292" i="2"/>
  <c r="DL292" i="2"/>
  <c r="DK292" i="2"/>
  <c r="DI292" i="2"/>
  <c r="DH292" i="2"/>
  <c r="DG292" i="2"/>
  <c r="DF292" i="2"/>
  <c r="DE292" i="2"/>
  <c r="DC292" i="2"/>
  <c r="DB292" i="2"/>
  <c r="DA292" i="2"/>
  <c r="CZ292" i="2"/>
  <c r="CY292" i="2"/>
  <c r="CW292" i="2"/>
  <c r="CV292" i="2"/>
  <c r="CU292" i="2"/>
  <c r="CT292" i="2"/>
  <c r="CS292" i="2"/>
  <c r="CQ292" i="2"/>
  <c r="CP292" i="2"/>
  <c r="CO292" i="2"/>
  <c r="CN292" i="2"/>
  <c r="CM292" i="2"/>
  <c r="CK292" i="2"/>
  <c r="CJ292" i="2"/>
  <c r="CI292" i="2"/>
  <c r="CH292" i="2"/>
  <c r="CG292" i="2"/>
  <c r="CE292" i="2"/>
  <c r="CD292" i="2"/>
  <c r="CC292" i="2"/>
  <c r="CB292" i="2"/>
  <c r="CA292" i="2"/>
  <c r="BY292" i="2"/>
  <c r="BX292" i="2"/>
  <c r="BW292" i="2"/>
  <c r="BV292" i="2"/>
  <c r="BU292" i="2"/>
  <c r="BS292" i="2"/>
  <c r="BR292" i="2"/>
  <c r="BQ292" i="2"/>
  <c r="BP292" i="2"/>
  <c r="BO292" i="2"/>
  <c r="BM292" i="2"/>
  <c r="BL292" i="2"/>
  <c r="BK292" i="2"/>
  <c r="BJ292" i="2"/>
  <c r="BI292" i="2"/>
  <c r="BH292" i="2"/>
  <c r="BG292" i="2"/>
  <c r="BE292" i="2"/>
  <c r="BD292" i="2"/>
  <c r="BC292" i="2"/>
  <c r="BB292" i="2"/>
  <c r="BA292" i="2"/>
  <c r="AZ292" i="2"/>
  <c r="AY292" i="2"/>
  <c r="AW292" i="2"/>
  <c r="AV292" i="2"/>
  <c r="AU292" i="2"/>
  <c r="AT292" i="2"/>
  <c r="AS292" i="2"/>
  <c r="AR292" i="2"/>
  <c r="AQ292" i="2"/>
  <c r="AO292" i="2"/>
  <c r="AN292" i="2"/>
  <c r="AM292" i="2"/>
  <c r="AL292" i="2"/>
  <c r="AK292" i="2"/>
  <c r="AJ292" i="2"/>
  <c r="AI292" i="2"/>
  <c r="AG292" i="2"/>
  <c r="AF292" i="2"/>
  <c r="AE292" i="2"/>
  <c r="AD292" i="2"/>
  <c r="AC292" i="2"/>
  <c r="AB292" i="2"/>
  <c r="AA292" i="2"/>
  <c r="W292" i="2"/>
  <c r="DO291" i="2"/>
  <c r="DN291" i="2"/>
  <c r="DM291" i="2"/>
  <c r="DL291" i="2"/>
  <c r="DK291" i="2"/>
  <c r="DI291" i="2"/>
  <c r="DH291" i="2"/>
  <c r="DG291" i="2"/>
  <c r="DF291" i="2"/>
  <c r="DE291" i="2"/>
  <c r="DC291" i="2"/>
  <c r="DB291" i="2"/>
  <c r="DA291" i="2"/>
  <c r="CZ291" i="2"/>
  <c r="CY291" i="2"/>
  <c r="CW291" i="2"/>
  <c r="CV291" i="2"/>
  <c r="CU291" i="2"/>
  <c r="CT291" i="2"/>
  <c r="CS291" i="2"/>
  <c r="CQ291" i="2"/>
  <c r="CP291" i="2"/>
  <c r="CO291" i="2"/>
  <c r="CN291" i="2"/>
  <c r="CM291" i="2"/>
  <c r="CK291" i="2"/>
  <c r="CJ291" i="2"/>
  <c r="CI291" i="2"/>
  <c r="CH291" i="2"/>
  <c r="CG291" i="2"/>
  <c r="CE291" i="2"/>
  <c r="CD291" i="2"/>
  <c r="CC291" i="2"/>
  <c r="CB291" i="2"/>
  <c r="CA291" i="2"/>
  <c r="BY291" i="2"/>
  <c r="BX291" i="2"/>
  <c r="BW291" i="2"/>
  <c r="BV291" i="2"/>
  <c r="BU291" i="2"/>
  <c r="BS291" i="2"/>
  <c r="BR291" i="2"/>
  <c r="BQ291" i="2"/>
  <c r="BP291" i="2"/>
  <c r="BO291" i="2"/>
  <c r="BM291" i="2"/>
  <c r="BL291" i="2"/>
  <c r="BK291" i="2"/>
  <c r="BJ291" i="2"/>
  <c r="BI291" i="2"/>
  <c r="BH291" i="2"/>
  <c r="BG291" i="2"/>
  <c r="BE291" i="2"/>
  <c r="BD291" i="2"/>
  <c r="BC291" i="2"/>
  <c r="BB291" i="2"/>
  <c r="BA291" i="2"/>
  <c r="AZ291" i="2"/>
  <c r="AY291" i="2"/>
  <c r="AW291" i="2"/>
  <c r="AV291" i="2"/>
  <c r="AU291" i="2"/>
  <c r="AT291" i="2"/>
  <c r="AS291" i="2"/>
  <c r="AR291" i="2"/>
  <c r="AQ291" i="2"/>
  <c r="AO291" i="2"/>
  <c r="AN291" i="2"/>
  <c r="AM291" i="2"/>
  <c r="AL291" i="2"/>
  <c r="AK291" i="2"/>
  <c r="AJ291" i="2"/>
  <c r="AI291" i="2"/>
  <c r="AG291" i="2"/>
  <c r="AF291" i="2"/>
  <c r="AE291" i="2"/>
  <c r="AD291" i="2"/>
  <c r="AC291" i="2"/>
  <c r="AB291" i="2"/>
  <c r="AA291" i="2"/>
  <c r="W291" i="2"/>
  <c r="DO290" i="2"/>
  <c r="DN290" i="2"/>
  <c r="DM290" i="2"/>
  <c r="DL290" i="2"/>
  <c r="DK290" i="2"/>
  <c r="DI290" i="2"/>
  <c r="DH290" i="2"/>
  <c r="DG290" i="2"/>
  <c r="DF290" i="2"/>
  <c r="DE290" i="2"/>
  <c r="DC290" i="2"/>
  <c r="DB290" i="2"/>
  <c r="DA290" i="2"/>
  <c r="CZ290" i="2"/>
  <c r="CY290" i="2"/>
  <c r="CW290" i="2"/>
  <c r="CV290" i="2"/>
  <c r="CU290" i="2"/>
  <c r="CT290" i="2"/>
  <c r="CS290" i="2"/>
  <c r="CQ290" i="2"/>
  <c r="CP290" i="2"/>
  <c r="CO290" i="2"/>
  <c r="CN290" i="2"/>
  <c r="CM290" i="2"/>
  <c r="CK290" i="2"/>
  <c r="CJ290" i="2"/>
  <c r="CI290" i="2"/>
  <c r="CH290" i="2"/>
  <c r="CG290" i="2"/>
  <c r="CE290" i="2"/>
  <c r="CD290" i="2"/>
  <c r="CC290" i="2"/>
  <c r="CB290" i="2"/>
  <c r="CA290" i="2"/>
  <c r="BY290" i="2"/>
  <c r="BX290" i="2"/>
  <c r="BW290" i="2"/>
  <c r="BV290" i="2"/>
  <c r="BU290" i="2"/>
  <c r="BS290" i="2"/>
  <c r="BR290" i="2"/>
  <c r="BQ290" i="2"/>
  <c r="BP290" i="2"/>
  <c r="BO290" i="2"/>
  <c r="BM290" i="2"/>
  <c r="BL290" i="2"/>
  <c r="BK290" i="2"/>
  <c r="BJ290" i="2"/>
  <c r="BI290" i="2"/>
  <c r="BH290" i="2"/>
  <c r="BG290" i="2"/>
  <c r="BE290" i="2"/>
  <c r="BD290" i="2"/>
  <c r="BC290" i="2"/>
  <c r="BB290" i="2"/>
  <c r="BA290" i="2"/>
  <c r="AZ290" i="2"/>
  <c r="AY290" i="2"/>
  <c r="AW290" i="2"/>
  <c r="AV290" i="2"/>
  <c r="AU290" i="2"/>
  <c r="AT290" i="2"/>
  <c r="AS290" i="2"/>
  <c r="AR290" i="2"/>
  <c r="AQ290" i="2"/>
  <c r="AO290" i="2"/>
  <c r="AN290" i="2"/>
  <c r="AM290" i="2"/>
  <c r="AL290" i="2"/>
  <c r="AK290" i="2"/>
  <c r="AJ290" i="2"/>
  <c r="AI290" i="2"/>
  <c r="AG290" i="2"/>
  <c r="AF290" i="2"/>
  <c r="AE290" i="2"/>
  <c r="AD290" i="2"/>
  <c r="AC290" i="2"/>
  <c r="AB290" i="2"/>
  <c r="AA290" i="2"/>
  <c r="W290" i="2"/>
  <c r="DO289" i="2"/>
  <c r="DN289" i="2"/>
  <c r="DM289" i="2"/>
  <c r="DL289" i="2"/>
  <c r="DK289" i="2"/>
  <c r="DI289" i="2"/>
  <c r="DH289" i="2"/>
  <c r="DG289" i="2"/>
  <c r="DF289" i="2"/>
  <c r="DE289" i="2"/>
  <c r="DC289" i="2"/>
  <c r="DB289" i="2"/>
  <c r="DA289" i="2"/>
  <c r="CZ289" i="2"/>
  <c r="CY289" i="2"/>
  <c r="CW289" i="2"/>
  <c r="CV289" i="2"/>
  <c r="CU289" i="2"/>
  <c r="CT289" i="2"/>
  <c r="CS289" i="2"/>
  <c r="CQ289" i="2"/>
  <c r="CP289" i="2"/>
  <c r="CO289" i="2"/>
  <c r="CN289" i="2"/>
  <c r="CM289" i="2"/>
  <c r="CK289" i="2"/>
  <c r="CJ289" i="2"/>
  <c r="CI289" i="2"/>
  <c r="CH289" i="2"/>
  <c r="CG289" i="2"/>
  <c r="CE289" i="2"/>
  <c r="CD289" i="2"/>
  <c r="CC289" i="2"/>
  <c r="CB289" i="2"/>
  <c r="CA289" i="2"/>
  <c r="BY289" i="2"/>
  <c r="BX289" i="2"/>
  <c r="BW289" i="2"/>
  <c r="BV289" i="2"/>
  <c r="BU289" i="2"/>
  <c r="BS289" i="2"/>
  <c r="BR289" i="2"/>
  <c r="BQ289" i="2"/>
  <c r="BP289" i="2"/>
  <c r="BO289" i="2"/>
  <c r="BM289" i="2"/>
  <c r="BL289" i="2"/>
  <c r="BK289" i="2"/>
  <c r="BJ289" i="2"/>
  <c r="BI289" i="2"/>
  <c r="BH289" i="2"/>
  <c r="BG289" i="2"/>
  <c r="BE289" i="2"/>
  <c r="BD289" i="2"/>
  <c r="BC289" i="2"/>
  <c r="BB289" i="2"/>
  <c r="BA289" i="2"/>
  <c r="AZ289" i="2"/>
  <c r="AY289" i="2"/>
  <c r="AW289" i="2"/>
  <c r="AV289" i="2"/>
  <c r="AU289" i="2"/>
  <c r="AT289" i="2"/>
  <c r="AS289" i="2"/>
  <c r="AR289" i="2"/>
  <c r="AQ289" i="2"/>
  <c r="AO289" i="2"/>
  <c r="AN289" i="2"/>
  <c r="AM289" i="2"/>
  <c r="AL289" i="2"/>
  <c r="AK289" i="2"/>
  <c r="AJ289" i="2"/>
  <c r="AI289" i="2"/>
  <c r="AG289" i="2"/>
  <c r="AF289" i="2"/>
  <c r="AE289" i="2"/>
  <c r="AD289" i="2"/>
  <c r="AC289" i="2"/>
  <c r="AB289" i="2"/>
  <c r="AA289" i="2"/>
  <c r="W289" i="2"/>
  <c r="DO288" i="2"/>
  <c r="DI288" i="2"/>
  <c r="DC288" i="2"/>
  <c r="CW288" i="2"/>
  <c r="CQ288" i="2"/>
  <c r="CK288" i="2"/>
  <c r="CE288" i="2"/>
  <c r="CD288" i="2"/>
  <c r="CC288" i="2"/>
  <c r="CB288" i="2"/>
  <c r="CA288" i="2"/>
  <c r="BY288" i="2"/>
  <c r="BS288" i="2"/>
  <c r="BM288" i="2"/>
  <c r="BL288" i="2"/>
  <c r="BK288" i="2"/>
  <c r="BJ288" i="2"/>
  <c r="BI288" i="2"/>
  <c r="BH288" i="2"/>
  <c r="BG288" i="2"/>
  <c r="BE288" i="2"/>
  <c r="BD288" i="2"/>
  <c r="BC288" i="2"/>
  <c r="BB288" i="2"/>
  <c r="BA288" i="2"/>
  <c r="AZ288" i="2"/>
  <c r="AY288" i="2"/>
  <c r="AW288" i="2"/>
  <c r="AV288" i="2"/>
  <c r="AU288" i="2"/>
  <c r="AT288" i="2"/>
  <c r="AS288" i="2"/>
  <c r="AR288" i="2"/>
  <c r="AQ288" i="2"/>
  <c r="AO288" i="2"/>
  <c r="AN288" i="2"/>
  <c r="AM288" i="2"/>
  <c r="AL288" i="2"/>
  <c r="AK288" i="2"/>
  <c r="AJ288" i="2"/>
  <c r="AI288" i="2"/>
  <c r="AG288" i="2"/>
  <c r="W288" i="2"/>
  <c r="DO287" i="2"/>
  <c r="DI287" i="2"/>
  <c r="DC287" i="2"/>
  <c r="CW287" i="2"/>
  <c r="CQ287" i="2"/>
  <c r="CK287" i="2"/>
  <c r="CE287" i="2"/>
  <c r="CD287" i="2"/>
  <c r="CC287" i="2"/>
  <c r="CB287" i="2"/>
  <c r="CA287" i="2"/>
  <c r="BY287" i="2"/>
  <c r="BS287" i="2"/>
  <c r="BM287" i="2"/>
  <c r="BL287" i="2"/>
  <c r="BK287" i="2"/>
  <c r="BJ287" i="2"/>
  <c r="BI287" i="2"/>
  <c r="BH287" i="2"/>
  <c r="BG287" i="2"/>
  <c r="BE287" i="2"/>
  <c r="BD287" i="2"/>
  <c r="BC287" i="2"/>
  <c r="BB287" i="2"/>
  <c r="BA287" i="2"/>
  <c r="AZ287" i="2"/>
  <c r="AY287" i="2"/>
  <c r="AW287" i="2"/>
  <c r="AV287" i="2"/>
  <c r="AU287" i="2"/>
  <c r="AT287" i="2"/>
  <c r="AS287" i="2"/>
  <c r="AR287" i="2"/>
  <c r="AQ287" i="2"/>
  <c r="AO287" i="2"/>
  <c r="AN287" i="2"/>
  <c r="AM287" i="2"/>
  <c r="AL287" i="2"/>
  <c r="AK287" i="2"/>
  <c r="AJ287" i="2"/>
  <c r="AI287" i="2"/>
  <c r="AG287" i="2"/>
  <c r="W287" i="2"/>
  <c r="DO286" i="2"/>
  <c r="DN286" i="2"/>
  <c r="DM286" i="2"/>
  <c r="DL286" i="2"/>
  <c r="DK286" i="2"/>
  <c r="DI286" i="2"/>
  <c r="DH286" i="2"/>
  <c r="DG286" i="2"/>
  <c r="DF286" i="2"/>
  <c r="DE286" i="2"/>
  <c r="DC286" i="2"/>
  <c r="DB286" i="2"/>
  <c r="DA286" i="2"/>
  <c r="CZ286" i="2"/>
  <c r="CY286" i="2"/>
  <c r="CW286" i="2"/>
  <c r="CV286" i="2"/>
  <c r="CU286" i="2"/>
  <c r="CT286" i="2"/>
  <c r="CS286" i="2"/>
  <c r="CQ286" i="2"/>
  <c r="CP286" i="2"/>
  <c r="CO286" i="2"/>
  <c r="CN286" i="2"/>
  <c r="CM286" i="2"/>
  <c r="CK286" i="2"/>
  <c r="CJ286" i="2"/>
  <c r="CI286" i="2"/>
  <c r="CH286" i="2"/>
  <c r="CG286" i="2"/>
  <c r="CE286" i="2"/>
  <c r="CD286" i="2"/>
  <c r="CC286" i="2"/>
  <c r="CB286" i="2"/>
  <c r="CA286" i="2"/>
  <c r="BY286" i="2"/>
  <c r="BX286" i="2"/>
  <c r="BW286" i="2"/>
  <c r="BV286" i="2"/>
  <c r="BU286" i="2"/>
  <c r="BS286" i="2"/>
  <c r="BR286" i="2"/>
  <c r="BQ286" i="2"/>
  <c r="BP286" i="2"/>
  <c r="BO286" i="2"/>
  <c r="BM286" i="2"/>
  <c r="BL286" i="2"/>
  <c r="BK286" i="2"/>
  <c r="BJ286" i="2"/>
  <c r="BI286" i="2"/>
  <c r="BH286" i="2"/>
  <c r="BG286" i="2"/>
  <c r="BE286" i="2"/>
  <c r="BD286" i="2"/>
  <c r="BC286" i="2"/>
  <c r="BB286" i="2"/>
  <c r="BA286" i="2"/>
  <c r="AZ286" i="2"/>
  <c r="AY286" i="2"/>
  <c r="AW286" i="2"/>
  <c r="AV286" i="2"/>
  <c r="AU286" i="2"/>
  <c r="AT286" i="2"/>
  <c r="AS286" i="2"/>
  <c r="AR286" i="2"/>
  <c r="AQ286" i="2"/>
  <c r="AO286" i="2"/>
  <c r="AN286" i="2"/>
  <c r="AM286" i="2"/>
  <c r="AL286" i="2"/>
  <c r="AK286" i="2"/>
  <c r="AJ286" i="2"/>
  <c r="AI286" i="2"/>
  <c r="AG286" i="2"/>
  <c r="AF286" i="2"/>
  <c r="AE286" i="2"/>
  <c r="AD286" i="2"/>
  <c r="AC286" i="2"/>
  <c r="AB286" i="2"/>
  <c r="AA286" i="2"/>
  <c r="W286" i="2"/>
  <c r="DO285" i="2"/>
  <c r="DN285" i="2"/>
  <c r="DM285" i="2"/>
  <c r="DL285" i="2"/>
  <c r="DK285" i="2"/>
  <c r="DI285" i="2"/>
  <c r="DH285" i="2"/>
  <c r="DG285" i="2"/>
  <c r="DF285" i="2"/>
  <c r="DE285" i="2"/>
  <c r="DC285" i="2"/>
  <c r="DB285" i="2"/>
  <c r="DA285" i="2"/>
  <c r="CZ285" i="2"/>
  <c r="CY285" i="2"/>
  <c r="CW285" i="2"/>
  <c r="CV285" i="2"/>
  <c r="CU285" i="2"/>
  <c r="CT285" i="2"/>
  <c r="CS285" i="2"/>
  <c r="CQ285" i="2"/>
  <c r="CP285" i="2"/>
  <c r="CO285" i="2"/>
  <c r="CN285" i="2"/>
  <c r="CM285" i="2"/>
  <c r="CK285" i="2"/>
  <c r="CJ285" i="2"/>
  <c r="CI285" i="2"/>
  <c r="CH285" i="2"/>
  <c r="CG285" i="2"/>
  <c r="CE285" i="2"/>
  <c r="CD285" i="2"/>
  <c r="CC285" i="2"/>
  <c r="CB285" i="2"/>
  <c r="CA285" i="2"/>
  <c r="BY285" i="2"/>
  <c r="BX285" i="2"/>
  <c r="BW285" i="2"/>
  <c r="BV285" i="2"/>
  <c r="BU285" i="2"/>
  <c r="BS285" i="2"/>
  <c r="BR285" i="2"/>
  <c r="BQ285" i="2"/>
  <c r="BP285" i="2"/>
  <c r="BO285" i="2"/>
  <c r="BM285" i="2"/>
  <c r="BL285" i="2"/>
  <c r="BK285" i="2"/>
  <c r="BJ285" i="2"/>
  <c r="BI285" i="2"/>
  <c r="BH285" i="2"/>
  <c r="BG285" i="2"/>
  <c r="BE285" i="2"/>
  <c r="BD285" i="2"/>
  <c r="BC285" i="2"/>
  <c r="BB285" i="2"/>
  <c r="BA285" i="2"/>
  <c r="AZ285" i="2"/>
  <c r="AY285" i="2"/>
  <c r="AW285" i="2"/>
  <c r="AV285" i="2"/>
  <c r="AU285" i="2"/>
  <c r="AT285" i="2"/>
  <c r="AS285" i="2"/>
  <c r="AR285" i="2"/>
  <c r="AQ285" i="2"/>
  <c r="AO285" i="2"/>
  <c r="AN285" i="2"/>
  <c r="AM285" i="2"/>
  <c r="AL285" i="2"/>
  <c r="AK285" i="2"/>
  <c r="AJ285" i="2"/>
  <c r="AI285" i="2"/>
  <c r="AG285" i="2"/>
  <c r="AF285" i="2"/>
  <c r="AE285" i="2"/>
  <c r="AD285" i="2"/>
  <c r="AC285" i="2"/>
  <c r="AB285" i="2"/>
  <c r="AA285" i="2"/>
  <c r="W285" i="2"/>
  <c r="DO284" i="2"/>
  <c r="DN284" i="2"/>
  <c r="DM284" i="2"/>
  <c r="DL284" i="2"/>
  <c r="DK284" i="2"/>
  <c r="DI284" i="2"/>
  <c r="DH284" i="2"/>
  <c r="DG284" i="2"/>
  <c r="DF284" i="2"/>
  <c r="DE284" i="2"/>
  <c r="DC284" i="2"/>
  <c r="DB284" i="2"/>
  <c r="DA284" i="2"/>
  <c r="CZ284" i="2"/>
  <c r="CY284" i="2"/>
  <c r="CW284" i="2"/>
  <c r="CV284" i="2"/>
  <c r="CU284" i="2"/>
  <c r="CT284" i="2"/>
  <c r="CS284" i="2"/>
  <c r="CQ284" i="2"/>
  <c r="CP284" i="2"/>
  <c r="CO284" i="2"/>
  <c r="CN284" i="2"/>
  <c r="CM284" i="2"/>
  <c r="CK284" i="2"/>
  <c r="CJ284" i="2"/>
  <c r="CI284" i="2"/>
  <c r="CH284" i="2"/>
  <c r="CG284" i="2"/>
  <c r="CE284" i="2"/>
  <c r="CD284" i="2"/>
  <c r="CC284" i="2"/>
  <c r="CB284" i="2"/>
  <c r="CA284" i="2"/>
  <c r="BY284" i="2"/>
  <c r="BX284" i="2"/>
  <c r="BW284" i="2"/>
  <c r="BV284" i="2"/>
  <c r="BU284" i="2"/>
  <c r="BS284" i="2"/>
  <c r="BR284" i="2"/>
  <c r="BQ284" i="2"/>
  <c r="BP284" i="2"/>
  <c r="BO284" i="2"/>
  <c r="BM284" i="2"/>
  <c r="BL284" i="2"/>
  <c r="BK284" i="2"/>
  <c r="BJ284" i="2"/>
  <c r="BI284" i="2"/>
  <c r="BH284" i="2"/>
  <c r="BG284" i="2"/>
  <c r="BE284" i="2"/>
  <c r="BD284" i="2"/>
  <c r="BC284" i="2"/>
  <c r="BB284" i="2"/>
  <c r="BA284" i="2"/>
  <c r="AZ284" i="2"/>
  <c r="AY284" i="2"/>
  <c r="AW284" i="2"/>
  <c r="AV284" i="2"/>
  <c r="AU284" i="2"/>
  <c r="AT284" i="2"/>
  <c r="AS284" i="2"/>
  <c r="AR284" i="2"/>
  <c r="AQ284" i="2"/>
  <c r="AO284" i="2"/>
  <c r="AN284" i="2"/>
  <c r="AM284" i="2"/>
  <c r="AL284" i="2"/>
  <c r="AK284" i="2"/>
  <c r="AJ284" i="2"/>
  <c r="AI284" i="2"/>
  <c r="AG284" i="2"/>
  <c r="AF284" i="2"/>
  <c r="AE284" i="2"/>
  <c r="AD284" i="2"/>
  <c r="AC284" i="2"/>
  <c r="AB284" i="2"/>
  <c r="AA284" i="2"/>
  <c r="W284" i="2"/>
  <c r="DO283" i="2"/>
  <c r="DN283" i="2"/>
  <c r="DM283" i="2"/>
  <c r="DL283" i="2"/>
  <c r="DK283" i="2"/>
  <c r="DI283" i="2"/>
  <c r="DH283" i="2"/>
  <c r="DG283" i="2"/>
  <c r="DF283" i="2"/>
  <c r="DE283" i="2"/>
  <c r="DC283" i="2"/>
  <c r="DB283" i="2"/>
  <c r="DA283" i="2"/>
  <c r="CZ283" i="2"/>
  <c r="CY283" i="2"/>
  <c r="CW283" i="2"/>
  <c r="CV283" i="2"/>
  <c r="CU283" i="2"/>
  <c r="CT283" i="2"/>
  <c r="CS283" i="2"/>
  <c r="CQ283" i="2"/>
  <c r="CP283" i="2"/>
  <c r="CO283" i="2"/>
  <c r="CN283" i="2"/>
  <c r="CM283" i="2"/>
  <c r="CK283" i="2"/>
  <c r="CJ283" i="2"/>
  <c r="CI283" i="2"/>
  <c r="CH283" i="2"/>
  <c r="CG283" i="2"/>
  <c r="CE283" i="2"/>
  <c r="CD283" i="2"/>
  <c r="CC283" i="2"/>
  <c r="CB283" i="2"/>
  <c r="CA283" i="2"/>
  <c r="BY283" i="2"/>
  <c r="BX283" i="2"/>
  <c r="BW283" i="2"/>
  <c r="BV283" i="2"/>
  <c r="BU283" i="2"/>
  <c r="BS283" i="2"/>
  <c r="BR283" i="2"/>
  <c r="BQ283" i="2"/>
  <c r="BP283" i="2"/>
  <c r="BO283" i="2"/>
  <c r="BM283" i="2"/>
  <c r="BL283" i="2"/>
  <c r="BK283" i="2"/>
  <c r="BJ283" i="2"/>
  <c r="BI283" i="2"/>
  <c r="BH283" i="2"/>
  <c r="BG283" i="2"/>
  <c r="BE283" i="2"/>
  <c r="BD283" i="2"/>
  <c r="BC283" i="2"/>
  <c r="BB283" i="2"/>
  <c r="BA283" i="2"/>
  <c r="AZ283" i="2"/>
  <c r="AY283" i="2"/>
  <c r="AW283" i="2"/>
  <c r="AV283" i="2"/>
  <c r="AU283" i="2"/>
  <c r="AT283" i="2"/>
  <c r="AS283" i="2"/>
  <c r="AR283" i="2"/>
  <c r="AQ283" i="2"/>
  <c r="AO283" i="2"/>
  <c r="AN283" i="2"/>
  <c r="AM283" i="2"/>
  <c r="AL283" i="2"/>
  <c r="AK283" i="2"/>
  <c r="AJ283" i="2"/>
  <c r="AI283" i="2"/>
  <c r="AG283" i="2"/>
  <c r="AF283" i="2"/>
  <c r="AE283" i="2"/>
  <c r="AD283" i="2"/>
  <c r="AC283" i="2"/>
  <c r="AB283" i="2"/>
  <c r="AA283" i="2"/>
  <c r="W283" i="2"/>
  <c r="DO282" i="2"/>
  <c r="DI282" i="2"/>
  <c r="DC282" i="2"/>
  <c r="CW282" i="2"/>
  <c r="CQ282" i="2"/>
  <c r="CK282" i="2"/>
  <c r="CE282" i="2"/>
  <c r="CD282" i="2"/>
  <c r="CC282" i="2"/>
  <c r="CB282" i="2"/>
  <c r="CA282" i="2"/>
  <c r="BY282" i="2"/>
  <c r="BS282" i="2"/>
  <c r="BM282" i="2"/>
  <c r="BL282" i="2"/>
  <c r="BK282" i="2"/>
  <c r="BJ282" i="2"/>
  <c r="BI282" i="2"/>
  <c r="BH282" i="2"/>
  <c r="BG282" i="2"/>
  <c r="BE282" i="2"/>
  <c r="BD282" i="2"/>
  <c r="BC282" i="2"/>
  <c r="BB282" i="2"/>
  <c r="BA282" i="2"/>
  <c r="AZ282" i="2"/>
  <c r="AY282" i="2"/>
  <c r="AW282" i="2"/>
  <c r="AV282" i="2"/>
  <c r="AU282" i="2"/>
  <c r="AT282" i="2"/>
  <c r="AS282" i="2"/>
  <c r="AR282" i="2"/>
  <c r="AQ282" i="2"/>
  <c r="AO282" i="2"/>
  <c r="AN282" i="2"/>
  <c r="AM282" i="2"/>
  <c r="AL282" i="2"/>
  <c r="AK282" i="2"/>
  <c r="AJ282" i="2"/>
  <c r="AI282" i="2"/>
  <c r="AG282" i="2"/>
  <c r="W282" i="2"/>
  <c r="DO281" i="2"/>
  <c r="DI281" i="2"/>
  <c r="DC281" i="2"/>
  <c r="CW281" i="2"/>
  <c r="CQ281" i="2"/>
  <c r="CK281" i="2"/>
  <c r="CE281" i="2"/>
  <c r="CD281" i="2"/>
  <c r="CC281" i="2"/>
  <c r="CB281" i="2"/>
  <c r="CA281" i="2"/>
  <c r="BY281" i="2"/>
  <c r="DS32" i="2" s="1"/>
  <c r="BS281" i="2"/>
  <c r="BM281" i="2"/>
  <c r="BL281" i="2"/>
  <c r="BK281" i="2"/>
  <c r="BJ281" i="2"/>
  <c r="BI281" i="2"/>
  <c r="BH281" i="2"/>
  <c r="BG281" i="2"/>
  <c r="BE281" i="2"/>
  <c r="BD281" i="2"/>
  <c r="BC281" i="2"/>
  <c r="BB281" i="2"/>
  <c r="BA281" i="2"/>
  <c r="AZ281" i="2"/>
  <c r="AY281" i="2"/>
  <c r="AW281" i="2"/>
  <c r="AV281" i="2"/>
  <c r="AU281" i="2"/>
  <c r="AT281" i="2"/>
  <c r="AS281" i="2"/>
  <c r="AR281" i="2"/>
  <c r="AQ281" i="2"/>
  <c r="AO281" i="2"/>
  <c r="AN281" i="2"/>
  <c r="AM281" i="2"/>
  <c r="AL281" i="2"/>
  <c r="AK281" i="2"/>
  <c r="AJ281" i="2"/>
  <c r="AI281" i="2"/>
  <c r="AG281" i="2"/>
  <c r="W281" i="2"/>
  <c r="DO280" i="2"/>
  <c r="DN280" i="2"/>
  <c r="DM280" i="2"/>
  <c r="DL280" i="2"/>
  <c r="DK280" i="2"/>
  <c r="DI280" i="2"/>
  <c r="DH280" i="2"/>
  <c r="DG280" i="2"/>
  <c r="DF280" i="2"/>
  <c r="DE280" i="2"/>
  <c r="DC280" i="2"/>
  <c r="DB280" i="2"/>
  <c r="DA280" i="2"/>
  <c r="CZ280" i="2"/>
  <c r="CY280" i="2"/>
  <c r="CW280" i="2"/>
  <c r="CV280" i="2"/>
  <c r="CU280" i="2"/>
  <c r="CT280" i="2"/>
  <c r="CS280" i="2"/>
  <c r="CQ280" i="2"/>
  <c r="CP280" i="2"/>
  <c r="CO280" i="2"/>
  <c r="CN280" i="2"/>
  <c r="CM280" i="2"/>
  <c r="CK280" i="2"/>
  <c r="CJ280" i="2"/>
  <c r="CI280" i="2"/>
  <c r="CH280" i="2"/>
  <c r="CG280" i="2"/>
  <c r="CE280" i="2"/>
  <c r="CD280" i="2"/>
  <c r="CC280" i="2"/>
  <c r="CB280" i="2"/>
  <c r="CA280" i="2"/>
  <c r="BY280" i="2"/>
  <c r="BX280" i="2"/>
  <c r="BW280" i="2"/>
  <c r="BV280" i="2"/>
  <c r="BU280" i="2"/>
  <c r="BS280" i="2"/>
  <c r="BR280" i="2"/>
  <c r="BQ280" i="2"/>
  <c r="BP280" i="2"/>
  <c r="BO280" i="2"/>
  <c r="BM280" i="2"/>
  <c r="BL280" i="2"/>
  <c r="BK280" i="2"/>
  <c r="BJ280" i="2"/>
  <c r="BI280" i="2"/>
  <c r="BH280" i="2"/>
  <c r="BG280" i="2"/>
  <c r="BE280" i="2"/>
  <c r="BD280" i="2"/>
  <c r="BC280" i="2"/>
  <c r="BB280" i="2"/>
  <c r="BA280" i="2"/>
  <c r="AZ280" i="2"/>
  <c r="AY280" i="2"/>
  <c r="AW280" i="2"/>
  <c r="AV280" i="2"/>
  <c r="AU280" i="2"/>
  <c r="AT280" i="2"/>
  <c r="AS280" i="2"/>
  <c r="AR280" i="2"/>
  <c r="AQ280" i="2"/>
  <c r="AO280" i="2"/>
  <c r="AN280" i="2"/>
  <c r="AM280" i="2"/>
  <c r="AL280" i="2"/>
  <c r="AK280" i="2"/>
  <c r="AJ280" i="2"/>
  <c r="AI280" i="2"/>
  <c r="AG280" i="2"/>
  <c r="AF280" i="2"/>
  <c r="AE280" i="2"/>
  <c r="AD280" i="2"/>
  <c r="AC280" i="2"/>
  <c r="AB280" i="2"/>
  <c r="AA280" i="2"/>
  <c r="W280" i="2"/>
  <c r="DO279" i="2"/>
  <c r="DN279" i="2"/>
  <c r="DM279" i="2"/>
  <c r="DL279" i="2"/>
  <c r="DK279" i="2"/>
  <c r="DI279" i="2"/>
  <c r="DH279" i="2"/>
  <c r="DG279" i="2"/>
  <c r="DF279" i="2"/>
  <c r="DE279" i="2"/>
  <c r="DC279" i="2"/>
  <c r="DB279" i="2"/>
  <c r="DA279" i="2"/>
  <c r="CZ279" i="2"/>
  <c r="CY279" i="2"/>
  <c r="CW279" i="2"/>
  <c r="CV279" i="2"/>
  <c r="CU279" i="2"/>
  <c r="CT279" i="2"/>
  <c r="CS279" i="2"/>
  <c r="CQ279" i="2"/>
  <c r="CP279" i="2"/>
  <c r="CO279" i="2"/>
  <c r="CN279" i="2"/>
  <c r="CM279" i="2"/>
  <c r="CK279" i="2"/>
  <c r="CJ279" i="2"/>
  <c r="CI279" i="2"/>
  <c r="CH279" i="2"/>
  <c r="CG279" i="2"/>
  <c r="CE279" i="2"/>
  <c r="CD279" i="2"/>
  <c r="CC279" i="2"/>
  <c r="CB279" i="2"/>
  <c r="CA279" i="2"/>
  <c r="BY279" i="2"/>
  <c r="BX279" i="2"/>
  <c r="BW279" i="2"/>
  <c r="BV279" i="2"/>
  <c r="BU279" i="2"/>
  <c r="BS279" i="2"/>
  <c r="BR279" i="2"/>
  <c r="BQ279" i="2"/>
  <c r="BP279" i="2"/>
  <c r="BO279" i="2"/>
  <c r="BM279" i="2"/>
  <c r="BL279" i="2"/>
  <c r="BK279" i="2"/>
  <c r="BJ279" i="2"/>
  <c r="BI279" i="2"/>
  <c r="BH279" i="2"/>
  <c r="BG279" i="2"/>
  <c r="BE279" i="2"/>
  <c r="BD279" i="2"/>
  <c r="BC279" i="2"/>
  <c r="BB279" i="2"/>
  <c r="BA279" i="2"/>
  <c r="AZ279" i="2"/>
  <c r="AY279" i="2"/>
  <c r="AW279" i="2"/>
  <c r="AV279" i="2"/>
  <c r="AU279" i="2"/>
  <c r="AT279" i="2"/>
  <c r="AS279" i="2"/>
  <c r="AR279" i="2"/>
  <c r="AQ279" i="2"/>
  <c r="AO279" i="2"/>
  <c r="AN279" i="2"/>
  <c r="AM279" i="2"/>
  <c r="AL279" i="2"/>
  <c r="AK279" i="2"/>
  <c r="AJ279" i="2"/>
  <c r="AI279" i="2"/>
  <c r="AG279" i="2"/>
  <c r="AF279" i="2"/>
  <c r="AE279" i="2"/>
  <c r="AD279" i="2"/>
  <c r="AC279" i="2"/>
  <c r="AB279" i="2"/>
  <c r="AA279" i="2"/>
  <c r="W279" i="2"/>
  <c r="DO278" i="2"/>
  <c r="DN278" i="2"/>
  <c r="DM278" i="2"/>
  <c r="DL278" i="2"/>
  <c r="DK278" i="2"/>
  <c r="DI278" i="2"/>
  <c r="DH278" i="2"/>
  <c r="DG278" i="2"/>
  <c r="DF278" i="2"/>
  <c r="DE278" i="2"/>
  <c r="DC278" i="2"/>
  <c r="DB278" i="2"/>
  <c r="DA278" i="2"/>
  <c r="CZ278" i="2"/>
  <c r="CY278" i="2"/>
  <c r="CW278" i="2"/>
  <c r="CV278" i="2"/>
  <c r="CU278" i="2"/>
  <c r="CT278" i="2"/>
  <c r="CS278" i="2"/>
  <c r="CQ278" i="2"/>
  <c r="CP278" i="2"/>
  <c r="CO278" i="2"/>
  <c r="CN278" i="2"/>
  <c r="CM278" i="2"/>
  <c r="CK278" i="2"/>
  <c r="CJ278" i="2"/>
  <c r="CI278" i="2"/>
  <c r="CH278" i="2"/>
  <c r="CG278" i="2"/>
  <c r="CE278" i="2"/>
  <c r="CD278" i="2"/>
  <c r="CC278" i="2"/>
  <c r="CB278" i="2"/>
  <c r="CA278" i="2"/>
  <c r="BY278" i="2"/>
  <c r="BX278" i="2"/>
  <c r="BW278" i="2"/>
  <c r="BV278" i="2"/>
  <c r="BU278" i="2"/>
  <c r="BS278" i="2"/>
  <c r="BR278" i="2"/>
  <c r="BQ278" i="2"/>
  <c r="BP278" i="2"/>
  <c r="BO278" i="2"/>
  <c r="BM278" i="2"/>
  <c r="BL278" i="2"/>
  <c r="BK278" i="2"/>
  <c r="BJ278" i="2"/>
  <c r="BI278" i="2"/>
  <c r="BH278" i="2"/>
  <c r="BG278" i="2"/>
  <c r="BE278" i="2"/>
  <c r="BD278" i="2"/>
  <c r="BC278" i="2"/>
  <c r="BB278" i="2"/>
  <c r="BA278" i="2"/>
  <c r="AZ278" i="2"/>
  <c r="AY278" i="2"/>
  <c r="AW278" i="2"/>
  <c r="AV278" i="2"/>
  <c r="AU278" i="2"/>
  <c r="AT278" i="2"/>
  <c r="AS278" i="2"/>
  <c r="AR278" i="2"/>
  <c r="AQ278" i="2"/>
  <c r="AO278" i="2"/>
  <c r="AN278" i="2"/>
  <c r="AM278" i="2"/>
  <c r="AL278" i="2"/>
  <c r="AK278" i="2"/>
  <c r="AJ278" i="2"/>
  <c r="AI278" i="2"/>
  <c r="AG278" i="2"/>
  <c r="AF278" i="2"/>
  <c r="AE278" i="2"/>
  <c r="AD278" i="2"/>
  <c r="AC278" i="2"/>
  <c r="AB278" i="2"/>
  <c r="AA278" i="2"/>
  <c r="W278" i="2"/>
  <c r="DO277" i="2"/>
  <c r="DN277" i="2"/>
  <c r="DM277" i="2"/>
  <c r="DL277" i="2"/>
  <c r="DK277" i="2"/>
  <c r="DI277" i="2"/>
  <c r="DH277" i="2"/>
  <c r="DG277" i="2"/>
  <c r="DF277" i="2"/>
  <c r="DE277" i="2"/>
  <c r="DC277" i="2"/>
  <c r="DB277" i="2"/>
  <c r="DA277" i="2"/>
  <c r="CZ277" i="2"/>
  <c r="CY277" i="2"/>
  <c r="CW277" i="2"/>
  <c r="CV277" i="2"/>
  <c r="CU277" i="2"/>
  <c r="CT277" i="2"/>
  <c r="CS277" i="2"/>
  <c r="CQ277" i="2"/>
  <c r="CP277" i="2"/>
  <c r="CO277" i="2"/>
  <c r="CN277" i="2"/>
  <c r="CM277" i="2"/>
  <c r="CK277" i="2"/>
  <c r="CJ277" i="2"/>
  <c r="CI277" i="2"/>
  <c r="CH277" i="2"/>
  <c r="CG277" i="2"/>
  <c r="CE277" i="2"/>
  <c r="CD277" i="2"/>
  <c r="CC277" i="2"/>
  <c r="CB277" i="2"/>
  <c r="CA277" i="2"/>
  <c r="BY277" i="2"/>
  <c r="BX277" i="2"/>
  <c r="BW277" i="2"/>
  <c r="BV277" i="2"/>
  <c r="BU277" i="2"/>
  <c r="BS277" i="2"/>
  <c r="BR277" i="2"/>
  <c r="BQ277" i="2"/>
  <c r="BP277" i="2"/>
  <c r="BO277" i="2"/>
  <c r="BM277" i="2"/>
  <c r="BL277" i="2"/>
  <c r="BK277" i="2"/>
  <c r="BJ277" i="2"/>
  <c r="BI277" i="2"/>
  <c r="BH277" i="2"/>
  <c r="BG277" i="2"/>
  <c r="BE277" i="2"/>
  <c r="BD277" i="2"/>
  <c r="BC277" i="2"/>
  <c r="BB277" i="2"/>
  <c r="BA277" i="2"/>
  <c r="AZ277" i="2"/>
  <c r="AY277" i="2"/>
  <c r="AW277" i="2"/>
  <c r="AV277" i="2"/>
  <c r="AU277" i="2"/>
  <c r="AT277" i="2"/>
  <c r="AS277" i="2"/>
  <c r="AR277" i="2"/>
  <c r="AQ277" i="2"/>
  <c r="AO277" i="2"/>
  <c r="AN277" i="2"/>
  <c r="AM277" i="2"/>
  <c r="AL277" i="2"/>
  <c r="AK277" i="2"/>
  <c r="AJ277" i="2"/>
  <c r="AI277" i="2"/>
  <c r="AG277" i="2"/>
  <c r="AF277" i="2"/>
  <c r="AE277" i="2"/>
  <c r="AD277" i="2"/>
  <c r="AC277" i="2"/>
  <c r="AB277" i="2"/>
  <c r="AA277" i="2"/>
  <c r="W277" i="2"/>
  <c r="DO276" i="2"/>
  <c r="DI276" i="2"/>
  <c r="DC276" i="2"/>
  <c r="CW276" i="2"/>
  <c r="CQ276" i="2"/>
  <c r="CK276" i="2"/>
  <c r="CE276" i="2"/>
  <c r="CD276" i="2"/>
  <c r="CC276" i="2"/>
  <c r="CB276" i="2"/>
  <c r="CA276" i="2"/>
  <c r="BY276" i="2"/>
  <c r="BS276" i="2"/>
  <c r="BM276" i="2"/>
  <c r="BL276" i="2"/>
  <c r="BK276" i="2"/>
  <c r="BJ276" i="2"/>
  <c r="BI276" i="2"/>
  <c r="BH276" i="2"/>
  <c r="BG276" i="2"/>
  <c r="BE276" i="2"/>
  <c r="BD276" i="2"/>
  <c r="BC276" i="2"/>
  <c r="BB276" i="2"/>
  <c r="BA276" i="2"/>
  <c r="AZ276" i="2"/>
  <c r="AY276" i="2"/>
  <c r="AW276" i="2"/>
  <c r="AV276" i="2"/>
  <c r="AU276" i="2"/>
  <c r="AT276" i="2"/>
  <c r="AS276" i="2"/>
  <c r="AR276" i="2"/>
  <c r="AQ276" i="2"/>
  <c r="AO276" i="2"/>
  <c r="AN276" i="2"/>
  <c r="AM276" i="2"/>
  <c r="AL276" i="2"/>
  <c r="AK276" i="2"/>
  <c r="AJ276" i="2"/>
  <c r="AI276" i="2"/>
  <c r="AG276" i="2"/>
  <c r="W276" i="2"/>
  <c r="DO275" i="2"/>
  <c r="DI275" i="2"/>
  <c r="DC275" i="2"/>
  <c r="CW275" i="2"/>
  <c r="CQ275" i="2"/>
  <c r="CK275" i="2"/>
  <c r="CE275" i="2"/>
  <c r="CD275" i="2"/>
  <c r="CC275" i="2"/>
  <c r="CB275" i="2"/>
  <c r="CA275" i="2"/>
  <c r="BY275" i="2"/>
  <c r="BS275" i="2"/>
  <c r="BM275" i="2"/>
  <c r="BL275" i="2"/>
  <c r="BK275" i="2"/>
  <c r="BJ275" i="2"/>
  <c r="BI275" i="2"/>
  <c r="BH275" i="2"/>
  <c r="BG275" i="2"/>
  <c r="BE275" i="2"/>
  <c r="BD275" i="2"/>
  <c r="BC275" i="2"/>
  <c r="BB275" i="2"/>
  <c r="BA275" i="2"/>
  <c r="AZ275" i="2"/>
  <c r="AY275" i="2"/>
  <c r="AW275" i="2"/>
  <c r="AV275" i="2"/>
  <c r="AU275" i="2"/>
  <c r="AT275" i="2"/>
  <c r="AS275" i="2"/>
  <c r="AR275" i="2"/>
  <c r="AQ275" i="2"/>
  <c r="AO275" i="2"/>
  <c r="AN275" i="2"/>
  <c r="AM275" i="2"/>
  <c r="AL275" i="2"/>
  <c r="AK275" i="2"/>
  <c r="AJ275" i="2"/>
  <c r="AI275" i="2"/>
  <c r="AG275" i="2"/>
  <c r="W275" i="2"/>
  <c r="DO274" i="2"/>
  <c r="DN274" i="2"/>
  <c r="DM274" i="2"/>
  <c r="DL274" i="2"/>
  <c r="DK274" i="2"/>
  <c r="DI274" i="2"/>
  <c r="DH274" i="2"/>
  <c r="DG274" i="2"/>
  <c r="DF274" i="2"/>
  <c r="DE274" i="2"/>
  <c r="DC274" i="2"/>
  <c r="DB274" i="2"/>
  <c r="DA274" i="2"/>
  <c r="CZ274" i="2"/>
  <c r="CY274" i="2"/>
  <c r="CW274" i="2"/>
  <c r="CV274" i="2"/>
  <c r="CU274" i="2"/>
  <c r="CT274" i="2"/>
  <c r="CS274" i="2"/>
  <c r="CQ274" i="2"/>
  <c r="CP274" i="2"/>
  <c r="CO274" i="2"/>
  <c r="CN274" i="2"/>
  <c r="CM274" i="2"/>
  <c r="CK274" i="2"/>
  <c r="CJ274" i="2"/>
  <c r="CI274" i="2"/>
  <c r="CH274" i="2"/>
  <c r="CG274" i="2"/>
  <c r="CE274" i="2"/>
  <c r="CD274" i="2"/>
  <c r="CC274" i="2"/>
  <c r="CB274" i="2"/>
  <c r="CA274" i="2"/>
  <c r="BY274" i="2"/>
  <c r="BX274" i="2"/>
  <c r="BW274" i="2"/>
  <c r="BV274" i="2"/>
  <c r="BU274" i="2"/>
  <c r="BS274" i="2"/>
  <c r="BR274" i="2"/>
  <c r="BQ274" i="2"/>
  <c r="BP274" i="2"/>
  <c r="BO274" i="2"/>
  <c r="BM274" i="2"/>
  <c r="BL274" i="2"/>
  <c r="BK274" i="2"/>
  <c r="BJ274" i="2"/>
  <c r="BI274" i="2"/>
  <c r="BH274" i="2"/>
  <c r="BG274" i="2"/>
  <c r="BE274" i="2"/>
  <c r="BD274" i="2"/>
  <c r="BC274" i="2"/>
  <c r="BB274" i="2"/>
  <c r="BA274" i="2"/>
  <c r="AZ274" i="2"/>
  <c r="AY274" i="2"/>
  <c r="AW274" i="2"/>
  <c r="AV274" i="2"/>
  <c r="AU274" i="2"/>
  <c r="AT274" i="2"/>
  <c r="AS274" i="2"/>
  <c r="AR274" i="2"/>
  <c r="AQ274" i="2"/>
  <c r="AO274" i="2"/>
  <c r="AN274" i="2"/>
  <c r="AM274" i="2"/>
  <c r="AL274" i="2"/>
  <c r="AK274" i="2"/>
  <c r="AJ274" i="2"/>
  <c r="AI274" i="2"/>
  <c r="AG274" i="2"/>
  <c r="AF274" i="2"/>
  <c r="AE274" i="2"/>
  <c r="AD274" i="2"/>
  <c r="AC274" i="2"/>
  <c r="AB274" i="2"/>
  <c r="AA274" i="2"/>
  <c r="W274" i="2"/>
  <c r="DO273" i="2"/>
  <c r="DN273" i="2"/>
  <c r="DM273" i="2"/>
  <c r="DL273" i="2"/>
  <c r="DK273" i="2"/>
  <c r="DI273" i="2"/>
  <c r="DH273" i="2"/>
  <c r="DG273" i="2"/>
  <c r="DF273" i="2"/>
  <c r="DE273" i="2"/>
  <c r="DC273" i="2"/>
  <c r="DB273" i="2"/>
  <c r="DA273" i="2"/>
  <c r="CZ273" i="2"/>
  <c r="CY273" i="2"/>
  <c r="CW273" i="2"/>
  <c r="CV273" i="2"/>
  <c r="CU273" i="2"/>
  <c r="CT273" i="2"/>
  <c r="CS273" i="2"/>
  <c r="CQ273" i="2"/>
  <c r="CP273" i="2"/>
  <c r="CO273" i="2"/>
  <c r="CN273" i="2"/>
  <c r="CM273" i="2"/>
  <c r="CK273" i="2"/>
  <c r="CJ273" i="2"/>
  <c r="CI273" i="2"/>
  <c r="CH273" i="2"/>
  <c r="CG273" i="2"/>
  <c r="CE273" i="2"/>
  <c r="CD273" i="2"/>
  <c r="CC273" i="2"/>
  <c r="CB273" i="2"/>
  <c r="CA273" i="2"/>
  <c r="BY273" i="2"/>
  <c r="BX273" i="2"/>
  <c r="BW273" i="2"/>
  <c r="BV273" i="2"/>
  <c r="BU273" i="2"/>
  <c r="BS273" i="2"/>
  <c r="BR273" i="2"/>
  <c r="BQ273" i="2"/>
  <c r="BP273" i="2"/>
  <c r="BO273" i="2"/>
  <c r="BM273" i="2"/>
  <c r="BL273" i="2"/>
  <c r="BK273" i="2"/>
  <c r="BJ273" i="2"/>
  <c r="BI273" i="2"/>
  <c r="BH273" i="2"/>
  <c r="BG273" i="2"/>
  <c r="BE273" i="2"/>
  <c r="BD273" i="2"/>
  <c r="BC273" i="2"/>
  <c r="BB273" i="2"/>
  <c r="BA273" i="2"/>
  <c r="AZ273" i="2"/>
  <c r="AY273" i="2"/>
  <c r="AW273" i="2"/>
  <c r="AV273" i="2"/>
  <c r="AU273" i="2"/>
  <c r="AT273" i="2"/>
  <c r="AS273" i="2"/>
  <c r="AR273" i="2"/>
  <c r="AQ273" i="2"/>
  <c r="AO273" i="2"/>
  <c r="AN273" i="2"/>
  <c r="AM273" i="2"/>
  <c r="AL273" i="2"/>
  <c r="AK273" i="2"/>
  <c r="AJ273" i="2"/>
  <c r="AI273" i="2"/>
  <c r="AG273" i="2"/>
  <c r="AF273" i="2"/>
  <c r="AE273" i="2"/>
  <c r="AD273" i="2"/>
  <c r="AC273" i="2"/>
  <c r="AB273" i="2"/>
  <c r="AA273" i="2"/>
  <c r="W273" i="2"/>
  <c r="DO272" i="2"/>
  <c r="DN272" i="2"/>
  <c r="DM272" i="2"/>
  <c r="DL272" i="2"/>
  <c r="DK272" i="2"/>
  <c r="DI272" i="2"/>
  <c r="DH272" i="2"/>
  <c r="DG272" i="2"/>
  <c r="DF272" i="2"/>
  <c r="DE272" i="2"/>
  <c r="DC272" i="2"/>
  <c r="DB272" i="2"/>
  <c r="DA272" i="2"/>
  <c r="CZ272" i="2"/>
  <c r="CY272" i="2"/>
  <c r="CW272" i="2"/>
  <c r="CV272" i="2"/>
  <c r="CU272" i="2"/>
  <c r="CT272" i="2"/>
  <c r="CS272" i="2"/>
  <c r="CQ272" i="2"/>
  <c r="CP272" i="2"/>
  <c r="CO272" i="2"/>
  <c r="CN272" i="2"/>
  <c r="CM272" i="2"/>
  <c r="CK272" i="2"/>
  <c r="CJ272" i="2"/>
  <c r="CI272" i="2"/>
  <c r="CH272" i="2"/>
  <c r="CG272" i="2"/>
  <c r="CE272" i="2"/>
  <c r="CD272" i="2"/>
  <c r="CC272" i="2"/>
  <c r="CB272" i="2"/>
  <c r="CA272" i="2"/>
  <c r="BY272" i="2"/>
  <c r="BX272" i="2"/>
  <c r="BW272" i="2"/>
  <c r="BV272" i="2"/>
  <c r="BU272" i="2"/>
  <c r="BS272" i="2"/>
  <c r="BR272" i="2"/>
  <c r="BQ272" i="2"/>
  <c r="BP272" i="2"/>
  <c r="BO272" i="2"/>
  <c r="BM272" i="2"/>
  <c r="BL272" i="2"/>
  <c r="BK272" i="2"/>
  <c r="BJ272" i="2"/>
  <c r="BI272" i="2"/>
  <c r="BH272" i="2"/>
  <c r="BG272" i="2"/>
  <c r="BE272" i="2"/>
  <c r="BD272" i="2"/>
  <c r="BC272" i="2"/>
  <c r="BB272" i="2"/>
  <c r="BA272" i="2"/>
  <c r="AZ272" i="2"/>
  <c r="AY272" i="2"/>
  <c r="AW272" i="2"/>
  <c r="AV272" i="2"/>
  <c r="AU272" i="2"/>
  <c r="AT272" i="2"/>
  <c r="AS272" i="2"/>
  <c r="AR272" i="2"/>
  <c r="AQ272" i="2"/>
  <c r="AO272" i="2"/>
  <c r="AN272" i="2"/>
  <c r="AM272" i="2"/>
  <c r="AL272" i="2"/>
  <c r="AK272" i="2"/>
  <c r="AJ272" i="2"/>
  <c r="AI272" i="2"/>
  <c r="AG272" i="2"/>
  <c r="AF272" i="2"/>
  <c r="AE272" i="2"/>
  <c r="AD272" i="2"/>
  <c r="AC272" i="2"/>
  <c r="AB272" i="2"/>
  <c r="AA272" i="2"/>
  <c r="W272" i="2"/>
  <c r="DO271" i="2"/>
  <c r="DN271" i="2"/>
  <c r="DM271" i="2"/>
  <c r="DL271" i="2"/>
  <c r="DK271" i="2"/>
  <c r="DI271" i="2"/>
  <c r="DH271" i="2"/>
  <c r="DG271" i="2"/>
  <c r="DF271" i="2"/>
  <c r="DE271" i="2"/>
  <c r="DC271" i="2"/>
  <c r="DB271" i="2"/>
  <c r="DA271" i="2"/>
  <c r="CZ271" i="2"/>
  <c r="CY271" i="2"/>
  <c r="CW271" i="2"/>
  <c r="CV271" i="2"/>
  <c r="CU271" i="2"/>
  <c r="CT271" i="2"/>
  <c r="CS271" i="2"/>
  <c r="CQ271" i="2"/>
  <c r="CP271" i="2"/>
  <c r="CO271" i="2"/>
  <c r="CN271" i="2"/>
  <c r="CM271" i="2"/>
  <c r="CK271" i="2"/>
  <c r="CJ271" i="2"/>
  <c r="CI271" i="2"/>
  <c r="CH271" i="2"/>
  <c r="CG271" i="2"/>
  <c r="CE271" i="2"/>
  <c r="CD271" i="2"/>
  <c r="CC271" i="2"/>
  <c r="CB271" i="2"/>
  <c r="CA271" i="2"/>
  <c r="BY271" i="2"/>
  <c r="BX271" i="2"/>
  <c r="BW271" i="2"/>
  <c r="BV271" i="2"/>
  <c r="BU271" i="2"/>
  <c r="BS271" i="2"/>
  <c r="BR271" i="2"/>
  <c r="BQ271" i="2"/>
  <c r="BP271" i="2"/>
  <c r="BO271" i="2"/>
  <c r="BM271" i="2"/>
  <c r="BL271" i="2"/>
  <c r="BK271" i="2"/>
  <c r="BJ271" i="2"/>
  <c r="BI271" i="2"/>
  <c r="BH271" i="2"/>
  <c r="BG271" i="2"/>
  <c r="BE271" i="2"/>
  <c r="BD271" i="2"/>
  <c r="BC271" i="2"/>
  <c r="BB271" i="2"/>
  <c r="BA271" i="2"/>
  <c r="AZ271" i="2"/>
  <c r="AY271" i="2"/>
  <c r="AW271" i="2"/>
  <c r="AV271" i="2"/>
  <c r="AU271" i="2"/>
  <c r="AT271" i="2"/>
  <c r="AS271" i="2"/>
  <c r="AR271" i="2"/>
  <c r="AQ271" i="2"/>
  <c r="AO271" i="2"/>
  <c r="AN271" i="2"/>
  <c r="AM271" i="2"/>
  <c r="AL271" i="2"/>
  <c r="AK271" i="2"/>
  <c r="AJ271" i="2"/>
  <c r="AI271" i="2"/>
  <c r="AG271" i="2"/>
  <c r="AF271" i="2"/>
  <c r="AE271" i="2"/>
  <c r="AD271" i="2"/>
  <c r="AC271" i="2"/>
  <c r="AB271" i="2"/>
  <c r="AA271" i="2"/>
  <c r="W271" i="2"/>
  <c r="DO270" i="2"/>
  <c r="DI270" i="2"/>
  <c r="DC270" i="2"/>
  <c r="CW270" i="2"/>
  <c r="CQ270" i="2"/>
  <c r="CK270" i="2"/>
  <c r="CE270" i="2"/>
  <c r="CD270" i="2"/>
  <c r="CC270" i="2"/>
  <c r="CB270" i="2"/>
  <c r="CA270" i="2"/>
  <c r="BY270" i="2"/>
  <c r="BS270" i="2"/>
  <c r="BM270" i="2"/>
  <c r="BL270" i="2"/>
  <c r="BK270" i="2"/>
  <c r="BJ270" i="2"/>
  <c r="BI270" i="2"/>
  <c r="BH270" i="2"/>
  <c r="BG270" i="2"/>
  <c r="BE270" i="2"/>
  <c r="BD270" i="2"/>
  <c r="BC270" i="2"/>
  <c r="BB270" i="2"/>
  <c r="BA270" i="2"/>
  <c r="AZ270" i="2"/>
  <c r="AY270" i="2"/>
  <c r="AW270" i="2"/>
  <c r="AV270" i="2"/>
  <c r="AU270" i="2"/>
  <c r="AT270" i="2"/>
  <c r="AS270" i="2"/>
  <c r="AR270" i="2"/>
  <c r="AQ270" i="2"/>
  <c r="AO270" i="2"/>
  <c r="AN270" i="2"/>
  <c r="AM270" i="2"/>
  <c r="AL270" i="2"/>
  <c r="AK270" i="2"/>
  <c r="AJ270" i="2"/>
  <c r="AI270" i="2"/>
  <c r="AG270" i="2"/>
  <c r="W270" i="2"/>
  <c r="DO269" i="2"/>
  <c r="DI269" i="2"/>
  <c r="DC269" i="2"/>
  <c r="CW269" i="2"/>
  <c r="CQ269" i="2"/>
  <c r="CK269" i="2"/>
  <c r="CE269" i="2"/>
  <c r="CD269" i="2"/>
  <c r="CC269" i="2"/>
  <c r="CB269" i="2"/>
  <c r="CA269" i="2"/>
  <c r="BY269" i="2"/>
  <c r="BS269" i="2"/>
  <c r="DR47" i="2" s="1"/>
  <c r="DU47" i="2" s="1"/>
  <c r="BM269" i="2"/>
  <c r="BL269" i="2"/>
  <c r="BK269" i="2"/>
  <c r="BJ269" i="2"/>
  <c r="BI269" i="2"/>
  <c r="BH269" i="2"/>
  <c r="BG269" i="2"/>
  <c r="BE269" i="2"/>
  <c r="BD269" i="2"/>
  <c r="BC269" i="2"/>
  <c r="BB269" i="2"/>
  <c r="BA269" i="2"/>
  <c r="AZ269" i="2"/>
  <c r="AY269" i="2"/>
  <c r="AW269" i="2"/>
  <c r="AV269" i="2"/>
  <c r="AU269" i="2"/>
  <c r="AT269" i="2"/>
  <c r="AS269" i="2"/>
  <c r="AR269" i="2"/>
  <c r="AQ269" i="2"/>
  <c r="AO269" i="2"/>
  <c r="AN269" i="2"/>
  <c r="AM269" i="2"/>
  <c r="AL269" i="2"/>
  <c r="AK269" i="2"/>
  <c r="AJ269" i="2"/>
  <c r="AI269" i="2"/>
  <c r="AG269" i="2"/>
  <c r="W269" i="2"/>
  <c r="DO268" i="2"/>
  <c r="DN268" i="2"/>
  <c r="DM268" i="2"/>
  <c r="DL268" i="2"/>
  <c r="DK268" i="2"/>
  <c r="DI268" i="2"/>
  <c r="DH268" i="2"/>
  <c r="DG268" i="2"/>
  <c r="DF268" i="2"/>
  <c r="DE268" i="2"/>
  <c r="DC268" i="2"/>
  <c r="DB268" i="2"/>
  <c r="DA268" i="2"/>
  <c r="CZ268" i="2"/>
  <c r="CY268" i="2"/>
  <c r="CW268" i="2"/>
  <c r="CV268" i="2"/>
  <c r="CU268" i="2"/>
  <c r="CT268" i="2"/>
  <c r="CS268" i="2"/>
  <c r="CQ268" i="2"/>
  <c r="CP268" i="2"/>
  <c r="CO268" i="2"/>
  <c r="CN268" i="2"/>
  <c r="CM268" i="2"/>
  <c r="CK268" i="2"/>
  <c r="CJ268" i="2"/>
  <c r="CI268" i="2"/>
  <c r="CH268" i="2"/>
  <c r="CG268" i="2"/>
  <c r="CE268" i="2"/>
  <c r="CD268" i="2"/>
  <c r="CC268" i="2"/>
  <c r="CB268" i="2"/>
  <c r="CA268" i="2"/>
  <c r="BY268" i="2"/>
  <c r="BX268" i="2"/>
  <c r="BW268" i="2"/>
  <c r="BV268" i="2"/>
  <c r="BU268" i="2"/>
  <c r="BS268" i="2"/>
  <c r="BR268" i="2"/>
  <c r="BQ268" i="2"/>
  <c r="BP268" i="2"/>
  <c r="BO268" i="2"/>
  <c r="BM268" i="2"/>
  <c r="BL268" i="2"/>
  <c r="BK268" i="2"/>
  <c r="BJ268" i="2"/>
  <c r="BI268" i="2"/>
  <c r="BH268" i="2"/>
  <c r="BG268" i="2"/>
  <c r="BE268" i="2"/>
  <c r="BD268" i="2"/>
  <c r="BC268" i="2"/>
  <c r="BB268" i="2"/>
  <c r="BA268" i="2"/>
  <c r="AZ268" i="2"/>
  <c r="AY268" i="2"/>
  <c r="AW268" i="2"/>
  <c r="AV268" i="2"/>
  <c r="AU268" i="2"/>
  <c r="AT268" i="2"/>
  <c r="AS268" i="2"/>
  <c r="AR268" i="2"/>
  <c r="AQ268" i="2"/>
  <c r="AO268" i="2"/>
  <c r="AN268" i="2"/>
  <c r="AM268" i="2"/>
  <c r="AL268" i="2"/>
  <c r="AK268" i="2"/>
  <c r="AJ268" i="2"/>
  <c r="AI268" i="2"/>
  <c r="AG268" i="2"/>
  <c r="AF268" i="2"/>
  <c r="AE268" i="2"/>
  <c r="AD268" i="2"/>
  <c r="AC268" i="2"/>
  <c r="AB268" i="2"/>
  <c r="AA268" i="2"/>
  <c r="W268" i="2"/>
  <c r="DO267" i="2"/>
  <c r="DN267" i="2"/>
  <c r="DM267" i="2"/>
  <c r="DL267" i="2"/>
  <c r="DK267" i="2"/>
  <c r="DI267" i="2"/>
  <c r="DH267" i="2"/>
  <c r="DG267" i="2"/>
  <c r="DF267" i="2"/>
  <c r="DE267" i="2"/>
  <c r="DC267" i="2"/>
  <c r="DB267" i="2"/>
  <c r="DA267" i="2"/>
  <c r="CZ267" i="2"/>
  <c r="CY267" i="2"/>
  <c r="CW267" i="2"/>
  <c r="CV267" i="2"/>
  <c r="CU267" i="2"/>
  <c r="CT267" i="2"/>
  <c r="CS267" i="2"/>
  <c r="CQ267" i="2"/>
  <c r="CP267" i="2"/>
  <c r="CO267" i="2"/>
  <c r="CN267" i="2"/>
  <c r="CM267" i="2"/>
  <c r="CK267" i="2"/>
  <c r="CJ267" i="2"/>
  <c r="CI267" i="2"/>
  <c r="CH267" i="2"/>
  <c r="CG267" i="2"/>
  <c r="CE267" i="2"/>
  <c r="CD267" i="2"/>
  <c r="CC267" i="2"/>
  <c r="CB267" i="2"/>
  <c r="CA267" i="2"/>
  <c r="BY267" i="2"/>
  <c r="BX267" i="2"/>
  <c r="BW267" i="2"/>
  <c r="BV267" i="2"/>
  <c r="BU267" i="2"/>
  <c r="BS267" i="2"/>
  <c r="BR267" i="2"/>
  <c r="BQ267" i="2"/>
  <c r="BP267" i="2"/>
  <c r="BO267" i="2"/>
  <c r="BM267" i="2"/>
  <c r="BL267" i="2"/>
  <c r="BK267" i="2"/>
  <c r="BJ267" i="2"/>
  <c r="BI267" i="2"/>
  <c r="BH267" i="2"/>
  <c r="BG267" i="2"/>
  <c r="BE267" i="2"/>
  <c r="BD267" i="2"/>
  <c r="BC267" i="2"/>
  <c r="BB267" i="2"/>
  <c r="BA267" i="2"/>
  <c r="AZ267" i="2"/>
  <c r="AY267" i="2"/>
  <c r="AW267" i="2"/>
  <c r="AV267" i="2"/>
  <c r="AU267" i="2"/>
  <c r="AT267" i="2"/>
  <c r="AS267" i="2"/>
  <c r="AR267" i="2"/>
  <c r="AQ267" i="2"/>
  <c r="AO267" i="2"/>
  <c r="AN267" i="2"/>
  <c r="AM267" i="2"/>
  <c r="AL267" i="2"/>
  <c r="AK267" i="2"/>
  <c r="AJ267" i="2"/>
  <c r="AI267" i="2"/>
  <c r="AG267" i="2"/>
  <c r="AF267" i="2"/>
  <c r="AE267" i="2"/>
  <c r="AD267" i="2"/>
  <c r="AC267" i="2"/>
  <c r="AB267" i="2"/>
  <c r="AA267" i="2"/>
  <c r="W267" i="2"/>
  <c r="DO266" i="2"/>
  <c r="DN266" i="2"/>
  <c r="DM266" i="2"/>
  <c r="DL266" i="2"/>
  <c r="DK266" i="2"/>
  <c r="DI266" i="2"/>
  <c r="DH266" i="2"/>
  <c r="DG266" i="2"/>
  <c r="DF266" i="2"/>
  <c r="DE266" i="2"/>
  <c r="DC266" i="2"/>
  <c r="DB266" i="2"/>
  <c r="DA266" i="2"/>
  <c r="CZ266" i="2"/>
  <c r="CY266" i="2"/>
  <c r="CW266" i="2"/>
  <c r="CV266" i="2"/>
  <c r="CU266" i="2"/>
  <c r="CT266" i="2"/>
  <c r="CS266" i="2"/>
  <c r="CQ266" i="2"/>
  <c r="CP266" i="2"/>
  <c r="CO266" i="2"/>
  <c r="CN266" i="2"/>
  <c r="CM266" i="2"/>
  <c r="CK266" i="2"/>
  <c r="CJ266" i="2"/>
  <c r="CI266" i="2"/>
  <c r="CH266" i="2"/>
  <c r="CG266" i="2"/>
  <c r="CE266" i="2"/>
  <c r="CD266" i="2"/>
  <c r="CC266" i="2"/>
  <c r="CB266" i="2"/>
  <c r="CA266" i="2"/>
  <c r="BY266" i="2"/>
  <c r="BX266" i="2"/>
  <c r="BW266" i="2"/>
  <c r="BV266" i="2"/>
  <c r="BU266" i="2"/>
  <c r="BS266" i="2"/>
  <c r="BR266" i="2"/>
  <c r="BQ266" i="2"/>
  <c r="BP266" i="2"/>
  <c r="BO266" i="2"/>
  <c r="BM266" i="2"/>
  <c r="BL266" i="2"/>
  <c r="BK266" i="2"/>
  <c r="BJ266" i="2"/>
  <c r="BI266" i="2"/>
  <c r="BH266" i="2"/>
  <c r="BG266" i="2"/>
  <c r="BE266" i="2"/>
  <c r="BD266" i="2"/>
  <c r="BC266" i="2"/>
  <c r="BB266" i="2"/>
  <c r="BA266" i="2"/>
  <c r="AZ266" i="2"/>
  <c r="AY266" i="2"/>
  <c r="AW266" i="2"/>
  <c r="AV266" i="2"/>
  <c r="AU266" i="2"/>
  <c r="AT266" i="2"/>
  <c r="AS266" i="2"/>
  <c r="AR266" i="2"/>
  <c r="AQ266" i="2"/>
  <c r="AO266" i="2"/>
  <c r="AN266" i="2"/>
  <c r="AM266" i="2"/>
  <c r="AL266" i="2"/>
  <c r="AK266" i="2"/>
  <c r="AJ266" i="2"/>
  <c r="AI266" i="2"/>
  <c r="AG266" i="2"/>
  <c r="AF266" i="2"/>
  <c r="AE266" i="2"/>
  <c r="AD266" i="2"/>
  <c r="AC266" i="2"/>
  <c r="AB266" i="2"/>
  <c r="AA266" i="2"/>
  <c r="W266" i="2"/>
  <c r="DO265" i="2"/>
  <c r="DN265" i="2"/>
  <c r="DM265" i="2"/>
  <c r="DL265" i="2"/>
  <c r="DK265" i="2"/>
  <c r="DI265" i="2"/>
  <c r="DH265" i="2"/>
  <c r="DG265" i="2"/>
  <c r="DF265" i="2"/>
  <c r="DE265" i="2"/>
  <c r="DC265" i="2"/>
  <c r="DB265" i="2"/>
  <c r="DA265" i="2"/>
  <c r="CZ265" i="2"/>
  <c r="CY265" i="2"/>
  <c r="CW265" i="2"/>
  <c r="CV265" i="2"/>
  <c r="CU265" i="2"/>
  <c r="CT265" i="2"/>
  <c r="CS265" i="2"/>
  <c r="CQ265" i="2"/>
  <c r="CP265" i="2"/>
  <c r="CO265" i="2"/>
  <c r="CN265" i="2"/>
  <c r="CM265" i="2"/>
  <c r="CK265" i="2"/>
  <c r="CJ265" i="2"/>
  <c r="CI265" i="2"/>
  <c r="CH265" i="2"/>
  <c r="CG265" i="2"/>
  <c r="CE265" i="2"/>
  <c r="CD265" i="2"/>
  <c r="CC265" i="2"/>
  <c r="CB265" i="2"/>
  <c r="CA265" i="2"/>
  <c r="BY265" i="2"/>
  <c r="BX265" i="2"/>
  <c r="BW265" i="2"/>
  <c r="BV265" i="2"/>
  <c r="BU265" i="2"/>
  <c r="BS265" i="2"/>
  <c r="BR265" i="2"/>
  <c r="BQ265" i="2"/>
  <c r="BP265" i="2"/>
  <c r="BO265" i="2"/>
  <c r="BM265" i="2"/>
  <c r="BL265" i="2"/>
  <c r="BK265" i="2"/>
  <c r="BJ265" i="2"/>
  <c r="BI265" i="2"/>
  <c r="BH265" i="2"/>
  <c r="BG265" i="2"/>
  <c r="BE265" i="2"/>
  <c r="BD265" i="2"/>
  <c r="BC265" i="2"/>
  <c r="BB265" i="2"/>
  <c r="BA265" i="2"/>
  <c r="AZ265" i="2"/>
  <c r="AY265" i="2"/>
  <c r="AW265" i="2"/>
  <c r="AV265" i="2"/>
  <c r="AU265" i="2"/>
  <c r="AT265" i="2"/>
  <c r="AS265" i="2"/>
  <c r="AR265" i="2"/>
  <c r="AQ265" i="2"/>
  <c r="AO265" i="2"/>
  <c r="AN265" i="2"/>
  <c r="AM265" i="2"/>
  <c r="AL265" i="2"/>
  <c r="AK265" i="2"/>
  <c r="AJ265" i="2"/>
  <c r="AI265" i="2"/>
  <c r="AG265" i="2"/>
  <c r="AF265" i="2"/>
  <c r="AE265" i="2"/>
  <c r="AD265" i="2"/>
  <c r="AC265" i="2"/>
  <c r="AB265" i="2"/>
  <c r="AA265" i="2"/>
  <c r="W265" i="2"/>
  <c r="DO264" i="2"/>
  <c r="DI264" i="2"/>
  <c r="DC264" i="2"/>
  <c r="CW264" i="2"/>
  <c r="CQ264" i="2"/>
  <c r="CK264" i="2"/>
  <c r="CE264" i="2"/>
  <c r="CD264" i="2"/>
  <c r="CC264" i="2"/>
  <c r="CB264" i="2"/>
  <c r="CA264" i="2"/>
  <c r="BY264" i="2"/>
  <c r="BS264" i="2"/>
  <c r="BM264" i="2"/>
  <c r="BL264" i="2"/>
  <c r="BK264" i="2"/>
  <c r="BJ264" i="2"/>
  <c r="BI264" i="2"/>
  <c r="BH264" i="2"/>
  <c r="BG264" i="2"/>
  <c r="BE264" i="2"/>
  <c r="BD264" i="2"/>
  <c r="BC264" i="2"/>
  <c r="BB264" i="2"/>
  <c r="BA264" i="2"/>
  <c r="AZ264" i="2"/>
  <c r="AY264" i="2"/>
  <c r="AW264" i="2"/>
  <c r="AV264" i="2"/>
  <c r="AU264" i="2"/>
  <c r="AT264" i="2"/>
  <c r="AS264" i="2"/>
  <c r="AR264" i="2"/>
  <c r="AQ264" i="2"/>
  <c r="AO264" i="2"/>
  <c r="AN264" i="2"/>
  <c r="AM264" i="2"/>
  <c r="AL264" i="2"/>
  <c r="AK264" i="2"/>
  <c r="AJ264" i="2"/>
  <c r="AI264" i="2"/>
  <c r="AG264" i="2"/>
  <c r="W264" i="2"/>
  <c r="DO263" i="2"/>
  <c r="DI263" i="2"/>
  <c r="DC263" i="2"/>
  <c r="CW263" i="2"/>
  <c r="CQ263" i="2"/>
  <c r="CK263" i="2"/>
  <c r="CE263" i="2"/>
  <c r="CD263" i="2"/>
  <c r="CC263" i="2"/>
  <c r="CB263" i="2"/>
  <c r="CA263" i="2"/>
  <c r="BY263" i="2"/>
  <c r="BS263" i="2"/>
  <c r="DR50" i="2" s="1"/>
  <c r="DU50" i="2" s="1"/>
  <c r="BM263" i="2"/>
  <c r="BL263" i="2"/>
  <c r="BK263" i="2"/>
  <c r="BJ263" i="2"/>
  <c r="BI263" i="2"/>
  <c r="BH263" i="2"/>
  <c r="BG263" i="2"/>
  <c r="BE263" i="2"/>
  <c r="BD263" i="2"/>
  <c r="BC263" i="2"/>
  <c r="BB263" i="2"/>
  <c r="BA263" i="2"/>
  <c r="AZ263" i="2"/>
  <c r="AY263" i="2"/>
  <c r="AW263" i="2"/>
  <c r="AV263" i="2"/>
  <c r="AU263" i="2"/>
  <c r="AT263" i="2"/>
  <c r="AS263" i="2"/>
  <c r="AR263" i="2"/>
  <c r="AQ263" i="2"/>
  <c r="AO263" i="2"/>
  <c r="AN263" i="2"/>
  <c r="AM263" i="2"/>
  <c r="AL263" i="2"/>
  <c r="AK263" i="2"/>
  <c r="AJ263" i="2"/>
  <c r="AI263" i="2"/>
  <c r="AG263" i="2"/>
  <c r="W263" i="2"/>
  <c r="DO262" i="2"/>
  <c r="DN262" i="2"/>
  <c r="DM262" i="2"/>
  <c r="DL262" i="2"/>
  <c r="DK262" i="2"/>
  <c r="DI262" i="2"/>
  <c r="DH262" i="2"/>
  <c r="DG262" i="2"/>
  <c r="DF262" i="2"/>
  <c r="DE262" i="2"/>
  <c r="DC262" i="2"/>
  <c r="DB262" i="2"/>
  <c r="DA262" i="2"/>
  <c r="CZ262" i="2"/>
  <c r="CY262" i="2"/>
  <c r="CW262" i="2"/>
  <c r="CV262" i="2"/>
  <c r="CU262" i="2"/>
  <c r="CT262" i="2"/>
  <c r="CS262" i="2"/>
  <c r="CQ262" i="2"/>
  <c r="CP262" i="2"/>
  <c r="CO262" i="2"/>
  <c r="CN262" i="2"/>
  <c r="CM262" i="2"/>
  <c r="CK262" i="2"/>
  <c r="CJ262" i="2"/>
  <c r="CI262" i="2"/>
  <c r="CH262" i="2"/>
  <c r="CG262" i="2"/>
  <c r="CE262" i="2"/>
  <c r="CD262" i="2"/>
  <c r="CC262" i="2"/>
  <c r="CB262" i="2"/>
  <c r="CA262" i="2"/>
  <c r="BY262" i="2"/>
  <c r="BX262" i="2"/>
  <c r="BW262" i="2"/>
  <c r="BV262" i="2"/>
  <c r="BU262" i="2"/>
  <c r="BS262" i="2"/>
  <c r="BR262" i="2"/>
  <c r="BQ262" i="2"/>
  <c r="BP262" i="2"/>
  <c r="BO262" i="2"/>
  <c r="BM262" i="2"/>
  <c r="BL262" i="2"/>
  <c r="BK262" i="2"/>
  <c r="BJ262" i="2"/>
  <c r="BI262" i="2"/>
  <c r="BH262" i="2"/>
  <c r="BG262" i="2"/>
  <c r="BE262" i="2"/>
  <c r="BD262" i="2"/>
  <c r="BC262" i="2"/>
  <c r="BB262" i="2"/>
  <c r="BA262" i="2"/>
  <c r="AZ262" i="2"/>
  <c r="AY262" i="2"/>
  <c r="AW262" i="2"/>
  <c r="AV262" i="2"/>
  <c r="AU262" i="2"/>
  <c r="AT262" i="2"/>
  <c r="AS262" i="2"/>
  <c r="AR262" i="2"/>
  <c r="AQ262" i="2"/>
  <c r="AO262" i="2"/>
  <c r="AN262" i="2"/>
  <c r="AM262" i="2"/>
  <c r="AL262" i="2"/>
  <c r="AK262" i="2"/>
  <c r="AJ262" i="2"/>
  <c r="AI262" i="2"/>
  <c r="AG262" i="2"/>
  <c r="AF262" i="2"/>
  <c r="AE262" i="2"/>
  <c r="AD262" i="2"/>
  <c r="AC262" i="2"/>
  <c r="AB262" i="2"/>
  <c r="AA262" i="2"/>
  <c r="W262" i="2"/>
  <c r="DO261" i="2"/>
  <c r="DN261" i="2"/>
  <c r="DM261" i="2"/>
  <c r="DL261" i="2"/>
  <c r="DK261" i="2"/>
  <c r="DI261" i="2"/>
  <c r="DH261" i="2"/>
  <c r="DG261" i="2"/>
  <c r="DF261" i="2"/>
  <c r="DE261" i="2"/>
  <c r="DC261" i="2"/>
  <c r="DB261" i="2"/>
  <c r="DA261" i="2"/>
  <c r="CZ261" i="2"/>
  <c r="CY261" i="2"/>
  <c r="CW261" i="2"/>
  <c r="CV261" i="2"/>
  <c r="CU261" i="2"/>
  <c r="CT261" i="2"/>
  <c r="CS261" i="2"/>
  <c r="CQ261" i="2"/>
  <c r="CP261" i="2"/>
  <c r="CO261" i="2"/>
  <c r="CN261" i="2"/>
  <c r="CM261" i="2"/>
  <c r="CK261" i="2"/>
  <c r="CJ261" i="2"/>
  <c r="CI261" i="2"/>
  <c r="CH261" i="2"/>
  <c r="CG261" i="2"/>
  <c r="CE261" i="2"/>
  <c r="CD261" i="2"/>
  <c r="CC261" i="2"/>
  <c r="CB261" i="2"/>
  <c r="CA261" i="2"/>
  <c r="BY261" i="2"/>
  <c r="BX261" i="2"/>
  <c r="BW261" i="2"/>
  <c r="BV261" i="2"/>
  <c r="BU261" i="2"/>
  <c r="BS261" i="2"/>
  <c r="BR261" i="2"/>
  <c r="BQ261" i="2"/>
  <c r="BP261" i="2"/>
  <c r="BO261" i="2"/>
  <c r="BM261" i="2"/>
  <c r="BL261" i="2"/>
  <c r="BK261" i="2"/>
  <c r="BJ261" i="2"/>
  <c r="BI261" i="2"/>
  <c r="BH261" i="2"/>
  <c r="BG261" i="2"/>
  <c r="BE261" i="2"/>
  <c r="BD261" i="2"/>
  <c r="BC261" i="2"/>
  <c r="BB261" i="2"/>
  <c r="BA261" i="2"/>
  <c r="AZ261" i="2"/>
  <c r="AY261" i="2"/>
  <c r="AW261" i="2"/>
  <c r="AV261" i="2"/>
  <c r="AU261" i="2"/>
  <c r="AT261" i="2"/>
  <c r="AS261" i="2"/>
  <c r="AR261" i="2"/>
  <c r="AQ261" i="2"/>
  <c r="AO261" i="2"/>
  <c r="AN261" i="2"/>
  <c r="AM261" i="2"/>
  <c r="AL261" i="2"/>
  <c r="AK261" i="2"/>
  <c r="AJ261" i="2"/>
  <c r="AI261" i="2"/>
  <c r="AG261" i="2"/>
  <c r="AF261" i="2"/>
  <c r="AE261" i="2"/>
  <c r="AD261" i="2"/>
  <c r="AC261" i="2"/>
  <c r="AB261" i="2"/>
  <c r="AA261" i="2"/>
  <c r="W261" i="2"/>
  <c r="DO260" i="2"/>
  <c r="DN260" i="2"/>
  <c r="DM260" i="2"/>
  <c r="DL260" i="2"/>
  <c r="DK260" i="2"/>
  <c r="DI260" i="2"/>
  <c r="DH260" i="2"/>
  <c r="DG260" i="2"/>
  <c r="DF260" i="2"/>
  <c r="DE260" i="2"/>
  <c r="DC260" i="2"/>
  <c r="DB260" i="2"/>
  <c r="DA260" i="2"/>
  <c r="CZ260" i="2"/>
  <c r="CY260" i="2"/>
  <c r="CW260" i="2"/>
  <c r="CV260" i="2"/>
  <c r="CU260" i="2"/>
  <c r="CT260" i="2"/>
  <c r="CS260" i="2"/>
  <c r="CQ260" i="2"/>
  <c r="CP260" i="2"/>
  <c r="CO260" i="2"/>
  <c r="CN260" i="2"/>
  <c r="CM260" i="2"/>
  <c r="CK260" i="2"/>
  <c r="CJ260" i="2"/>
  <c r="CI260" i="2"/>
  <c r="CH260" i="2"/>
  <c r="CG260" i="2"/>
  <c r="CE260" i="2"/>
  <c r="CD260" i="2"/>
  <c r="CC260" i="2"/>
  <c r="CB260" i="2"/>
  <c r="CA260" i="2"/>
  <c r="BY260" i="2"/>
  <c r="BX260" i="2"/>
  <c r="BW260" i="2"/>
  <c r="BV260" i="2"/>
  <c r="BU260" i="2"/>
  <c r="BS260" i="2"/>
  <c r="BR260" i="2"/>
  <c r="BQ260" i="2"/>
  <c r="BP260" i="2"/>
  <c r="BO260" i="2"/>
  <c r="BM260" i="2"/>
  <c r="BL260" i="2"/>
  <c r="BK260" i="2"/>
  <c r="BJ260" i="2"/>
  <c r="BI260" i="2"/>
  <c r="BH260" i="2"/>
  <c r="BG260" i="2"/>
  <c r="BE260" i="2"/>
  <c r="BD260" i="2"/>
  <c r="BC260" i="2"/>
  <c r="BB260" i="2"/>
  <c r="BA260" i="2"/>
  <c r="AZ260" i="2"/>
  <c r="AY260" i="2"/>
  <c r="AW260" i="2"/>
  <c r="AV260" i="2"/>
  <c r="AU260" i="2"/>
  <c r="AT260" i="2"/>
  <c r="AS260" i="2"/>
  <c r="AR260" i="2"/>
  <c r="AQ260" i="2"/>
  <c r="AO260" i="2"/>
  <c r="AN260" i="2"/>
  <c r="AM260" i="2"/>
  <c r="AL260" i="2"/>
  <c r="AK260" i="2"/>
  <c r="AJ260" i="2"/>
  <c r="AI260" i="2"/>
  <c r="AG260" i="2"/>
  <c r="AF260" i="2"/>
  <c r="AE260" i="2"/>
  <c r="AD260" i="2"/>
  <c r="AC260" i="2"/>
  <c r="AB260" i="2"/>
  <c r="AA260" i="2"/>
  <c r="W260" i="2"/>
  <c r="DO259" i="2"/>
  <c r="DN259" i="2"/>
  <c r="DM259" i="2"/>
  <c r="DL259" i="2"/>
  <c r="DK259" i="2"/>
  <c r="DI259" i="2"/>
  <c r="DH259" i="2"/>
  <c r="DG259" i="2"/>
  <c r="DF259" i="2"/>
  <c r="DE259" i="2"/>
  <c r="DC259" i="2"/>
  <c r="DB259" i="2"/>
  <c r="DA259" i="2"/>
  <c r="CZ259" i="2"/>
  <c r="CY259" i="2"/>
  <c r="CW259" i="2"/>
  <c r="CV259" i="2"/>
  <c r="CU259" i="2"/>
  <c r="CT259" i="2"/>
  <c r="CS259" i="2"/>
  <c r="CQ259" i="2"/>
  <c r="CP259" i="2"/>
  <c r="CO259" i="2"/>
  <c r="CN259" i="2"/>
  <c r="CM259" i="2"/>
  <c r="CK259" i="2"/>
  <c r="CJ259" i="2"/>
  <c r="CI259" i="2"/>
  <c r="CH259" i="2"/>
  <c r="CG259" i="2"/>
  <c r="CE259" i="2"/>
  <c r="CD259" i="2"/>
  <c r="CC259" i="2"/>
  <c r="CB259" i="2"/>
  <c r="CA259" i="2"/>
  <c r="BY259" i="2"/>
  <c r="BX259" i="2"/>
  <c r="BW259" i="2"/>
  <c r="BV259" i="2"/>
  <c r="BU259" i="2"/>
  <c r="BS259" i="2"/>
  <c r="BR259" i="2"/>
  <c r="BQ259" i="2"/>
  <c r="BP259" i="2"/>
  <c r="BO259" i="2"/>
  <c r="BM259" i="2"/>
  <c r="BL259" i="2"/>
  <c r="BK259" i="2"/>
  <c r="BJ259" i="2"/>
  <c r="BI259" i="2"/>
  <c r="BH259" i="2"/>
  <c r="BG259" i="2"/>
  <c r="BE259" i="2"/>
  <c r="BD259" i="2"/>
  <c r="BC259" i="2"/>
  <c r="BB259" i="2"/>
  <c r="BA259" i="2"/>
  <c r="AZ259" i="2"/>
  <c r="AY259" i="2"/>
  <c r="AW259" i="2"/>
  <c r="AV259" i="2"/>
  <c r="AU259" i="2"/>
  <c r="AT259" i="2"/>
  <c r="AS259" i="2"/>
  <c r="AR259" i="2"/>
  <c r="AQ259" i="2"/>
  <c r="AO259" i="2"/>
  <c r="AN259" i="2"/>
  <c r="AM259" i="2"/>
  <c r="AL259" i="2"/>
  <c r="AK259" i="2"/>
  <c r="AJ259" i="2"/>
  <c r="AI259" i="2"/>
  <c r="AG259" i="2"/>
  <c r="AF259" i="2"/>
  <c r="AE259" i="2"/>
  <c r="AD259" i="2"/>
  <c r="AC259" i="2"/>
  <c r="AB259" i="2"/>
  <c r="AA259" i="2"/>
  <c r="W259" i="2"/>
  <c r="DO258" i="2"/>
  <c r="DI258" i="2"/>
  <c r="DC258" i="2"/>
  <c r="CW258" i="2"/>
  <c r="CQ258" i="2"/>
  <c r="CK258" i="2"/>
  <c r="CE258" i="2"/>
  <c r="CD258" i="2"/>
  <c r="CC258" i="2"/>
  <c r="CB258" i="2"/>
  <c r="CA258" i="2"/>
  <c r="BY258" i="2"/>
  <c r="BS258" i="2"/>
  <c r="BM258" i="2"/>
  <c r="BL258" i="2"/>
  <c r="BK258" i="2"/>
  <c r="BJ258" i="2"/>
  <c r="BI258" i="2"/>
  <c r="BH258" i="2"/>
  <c r="BG258" i="2"/>
  <c r="BE258" i="2"/>
  <c r="BD258" i="2"/>
  <c r="BC258" i="2"/>
  <c r="BB258" i="2"/>
  <c r="BA258" i="2"/>
  <c r="AZ258" i="2"/>
  <c r="AY258" i="2"/>
  <c r="AW258" i="2"/>
  <c r="AV258" i="2"/>
  <c r="AU258" i="2"/>
  <c r="AT258" i="2"/>
  <c r="AS258" i="2"/>
  <c r="AR258" i="2"/>
  <c r="AQ258" i="2"/>
  <c r="AO258" i="2"/>
  <c r="AN258" i="2"/>
  <c r="AM258" i="2"/>
  <c r="AL258" i="2"/>
  <c r="AK258" i="2"/>
  <c r="AJ258" i="2"/>
  <c r="AI258" i="2"/>
  <c r="AG258" i="2"/>
  <c r="W258" i="2"/>
  <c r="DO257" i="2"/>
  <c r="DI257" i="2"/>
  <c r="DC257" i="2"/>
  <c r="CW257" i="2"/>
  <c r="CQ257" i="2"/>
  <c r="CK257" i="2"/>
  <c r="CE257" i="2"/>
  <c r="CD257" i="2"/>
  <c r="CC257" i="2"/>
  <c r="CB257" i="2"/>
  <c r="CA257" i="2"/>
  <c r="BY257" i="2"/>
  <c r="DS56" i="2" s="1"/>
  <c r="BS257" i="2"/>
  <c r="BM257" i="2"/>
  <c r="BL257" i="2"/>
  <c r="BK257" i="2"/>
  <c r="BJ257" i="2"/>
  <c r="BI257" i="2"/>
  <c r="BH257" i="2"/>
  <c r="BG257" i="2"/>
  <c r="BE257" i="2"/>
  <c r="BD257" i="2"/>
  <c r="BC257" i="2"/>
  <c r="BB257" i="2"/>
  <c r="BA257" i="2"/>
  <c r="AZ257" i="2"/>
  <c r="AY257" i="2"/>
  <c r="AW257" i="2"/>
  <c r="AV257" i="2"/>
  <c r="AU257" i="2"/>
  <c r="AT257" i="2"/>
  <c r="AS257" i="2"/>
  <c r="AR257" i="2"/>
  <c r="AQ257" i="2"/>
  <c r="AO257" i="2"/>
  <c r="AN257" i="2"/>
  <c r="AM257" i="2"/>
  <c r="AL257" i="2"/>
  <c r="AK257" i="2"/>
  <c r="AJ257" i="2"/>
  <c r="AI257" i="2"/>
  <c r="AG257" i="2"/>
  <c r="W257" i="2"/>
  <c r="DO256" i="2"/>
  <c r="DN256" i="2"/>
  <c r="DM256" i="2"/>
  <c r="DL256" i="2"/>
  <c r="DK256" i="2"/>
  <c r="DI256" i="2"/>
  <c r="DH256" i="2"/>
  <c r="DG256" i="2"/>
  <c r="DF256" i="2"/>
  <c r="DE256" i="2"/>
  <c r="DC256" i="2"/>
  <c r="DB256" i="2"/>
  <c r="DA256" i="2"/>
  <c r="CZ256" i="2"/>
  <c r="CY256" i="2"/>
  <c r="CW256" i="2"/>
  <c r="CV256" i="2"/>
  <c r="CU256" i="2"/>
  <c r="CT256" i="2"/>
  <c r="CS256" i="2"/>
  <c r="CQ256" i="2"/>
  <c r="CP256" i="2"/>
  <c r="CO256" i="2"/>
  <c r="CN256" i="2"/>
  <c r="CM256" i="2"/>
  <c r="CK256" i="2"/>
  <c r="CJ256" i="2"/>
  <c r="CI256" i="2"/>
  <c r="CH256" i="2"/>
  <c r="CG256" i="2"/>
  <c r="CE256" i="2"/>
  <c r="CD256" i="2"/>
  <c r="CC256" i="2"/>
  <c r="CB256" i="2"/>
  <c r="CA256" i="2"/>
  <c r="BY256" i="2"/>
  <c r="BX256" i="2"/>
  <c r="BW256" i="2"/>
  <c r="BV256" i="2"/>
  <c r="BU256" i="2"/>
  <c r="BS256" i="2"/>
  <c r="BR256" i="2"/>
  <c r="BQ256" i="2"/>
  <c r="BP256" i="2"/>
  <c r="BO256" i="2"/>
  <c r="BM256" i="2"/>
  <c r="BL256" i="2"/>
  <c r="BK256" i="2"/>
  <c r="BJ256" i="2"/>
  <c r="BI256" i="2"/>
  <c r="BH256" i="2"/>
  <c r="BG256" i="2"/>
  <c r="BE256" i="2"/>
  <c r="BD256" i="2"/>
  <c r="BC256" i="2"/>
  <c r="BB256" i="2"/>
  <c r="BA256" i="2"/>
  <c r="AZ256" i="2"/>
  <c r="AY256" i="2"/>
  <c r="AW256" i="2"/>
  <c r="AV256" i="2"/>
  <c r="AU256" i="2"/>
  <c r="AT256" i="2"/>
  <c r="AS256" i="2"/>
  <c r="AR256" i="2"/>
  <c r="AQ256" i="2"/>
  <c r="AO256" i="2"/>
  <c r="AN256" i="2"/>
  <c r="AM256" i="2"/>
  <c r="AL256" i="2"/>
  <c r="AK256" i="2"/>
  <c r="AJ256" i="2"/>
  <c r="AI256" i="2"/>
  <c r="AG256" i="2"/>
  <c r="AF256" i="2"/>
  <c r="AE256" i="2"/>
  <c r="AD256" i="2"/>
  <c r="AC256" i="2"/>
  <c r="AB256" i="2"/>
  <c r="AA256" i="2"/>
  <c r="W256" i="2"/>
  <c r="DO255" i="2"/>
  <c r="DN255" i="2"/>
  <c r="DM255" i="2"/>
  <c r="DL255" i="2"/>
  <c r="DK255" i="2"/>
  <c r="DI255" i="2"/>
  <c r="DH255" i="2"/>
  <c r="DG255" i="2"/>
  <c r="DF255" i="2"/>
  <c r="DE255" i="2"/>
  <c r="DC255" i="2"/>
  <c r="DB255" i="2"/>
  <c r="DA255" i="2"/>
  <c r="CZ255" i="2"/>
  <c r="CY255" i="2"/>
  <c r="CW255" i="2"/>
  <c r="CV255" i="2"/>
  <c r="CU255" i="2"/>
  <c r="CT255" i="2"/>
  <c r="CS255" i="2"/>
  <c r="CQ255" i="2"/>
  <c r="CP255" i="2"/>
  <c r="CO255" i="2"/>
  <c r="CN255" i="2"/>
  <c r="CM255" i="2"/>
  <c r="CK255" i="2"/>
  <c r="CJ255" i="2"/>
  <c r="CI255" i="2"/>
  <c r="CH255" i="2"/>
  <c r="CG255" i="2"/>
  <c r="CE255" i="2"/>
  <c r="CD255" i="2"/>
  <c r="CC255" i="2"/>
  <c r="CB255" i="2"/>
  <c r="CA255" i="2"/>
  <c r="BY255" i="2"/>
  <c r="BX255" i="2"/>
  <c r="BW255" i="2"/>
  <c r="BV255" i="2"/>
  <c r="BU255" i="2"/>
  <c r="BS255" i="2"/>
  <c r="BR255" i="2"/>
  <c r="BQ255" i="2"/>
  <c r="BP255" i="2"/>
  <c r="BO255" i="2"/>
  <c r="BM255" i="2"/>
  <c r="BL255" i="2"/>
  <c r="BK255" i="2"/>
  <c r="BJ255" i="2"/>
  <c r="BI255" i="2"/>
  <c r="BH255" i="2"/>
  <c r="BG255" i="2"/>
  <c r="BE255" i="2"/>
  <c r="BD255" i="2"/>
  <c r="BC255" i="2"/>
  <c r="BB255" i="2"/>
  <c r="BA255" i="2"/>
  <c r="AZ255" i="2"/>
  <c r="AY255" i="2"/>
  <c r="AW255" i="2"/>
  <c r="AV255" i="2"/>
  <c r="AU255" i="2"/>
  <c r="AT255" i="2"/>
  <c r="AS255" i="2"/>
  <c r="AR255" i="2"/>
  <c r="AQ255" i="2"/>
  <c r="AO255" i="2"/>
  <c r="AN255" i="2"/>
  <c r="AM255" i="2"/>
  <c r="AL255" i="2"/>
  <c r="AK255" i="2"/>
  <c r="AJ255" i="2"/>
  <c r="AI255" i="2"/>
  <c r="AG255" i="2"/>
  <c r="AF255" i="2"/>
  <c r="AE255" i="2"/>
  <c r="AD255" i="2"/>
  <c r="AC255" i="2"/>
  <c r="AB255" i="2"/>
  <c r="AA255" i="2"/>
  <c r="W255" i="2"/>
  <c r="DO254" i="2"/>
  <c r="DN254" i="2"/>
  <c r="DM254" i="2"/>
  <c r="DL254" i="2"/>
  <c r="DK254" i="2"/>
  <c r="DI254" i="2"/>
  <c r="DH254" i="2"/>
  <c r="DG254" i="2"/>
  <c r="DF254" i="2"/>
  <c r="DE254" i="2"/>
  <c r="DC254" i="2"/>
  <c r="DB254" i="2"/>
  <c r="DA254" i="2"/>
  <c r="CZ254" i="2"/>
  <c r="CY254" i="2"/>
  <c r="CW254" i="2"/>
  <c r="CV254" i="2"/>
  <c r="CU254" i="2"/>
  <c r="CT254" i="2"/>
  <c r="CS254" i="2"/>
  <c r="CQ254" i="2"/>
  <c r="CP254" i="2"/>
  <c r="CO254" i="2"/>
  <c r="CN254" i="2"/>
  <c r="CM254" i="2"/>
  <c r="CK254" i="2"/>
  <c r="CJ254" i="2"/>
  <c r="CI254" i="2"/>
  <c r="CH254" i="2"/>
  <c r="CG254" i="2"/>
  <c r="CE254" i="2"/>
  <c r="CD254" i="2"/>
  <c r="CC254" i="2"/>
  <c r="CB254" i="2"/>
  <c r="CA254" i="2"/>
  <c r="BY254" i="2"/>
  <c r="BX254" i="2"/>
  <c r="BW254" i="2"/>
  <c r="BV254" i="2"/>
  <c r="BU254" i="2"/>
  <c r="BS254" i="2"/>
  <c r="BR254" i="2"/>
  <c r="BQ254" i="2"/>
  <c r="BP254" i="2"/>
  <c r="BO254" i="2"/>
  <c r="BM254" i="2"/>
  <c r="BL254" i="2"/>
  <c r="BK254" i="2"/>
  <c r="BJ254" i="2"/>
  <c r="BI254" i="2"/>
  <c r="BH254" i="2"/>
  <c r="BG254" i="2"/>
  <c r="BE254" i="2"/>
  <c r="BD254" i="2"/>
  <c r="BC254" i="2"/>
  <c r="BB254" i="2"/>
  <c r="BA254" i="2"/>
  <c r="AZ254" i="2"/>
  <c r="AY254" i="2"/>
  <c r="AW254" i="2"/>
  <c r="AV254" i="2"/>
  <c r="AU254" i="2"/>
  <c r="AT254" i="2"/>
  <c r="AS254" i="2"/>
  <c r="AR254" i="2"/>
  <c r="AQ254" i="2"/>
  <c r="AO254" i="2"/>
  <c r="AN254" i="2"/>
  <c r="AM254" i="2"/>
  <c r="AL254" i="2"/>
  <c r="AK254" i="2"/>
  <c r="AJ254" i="2"/>
  <c r="AI254" i="2"/>
  <c r="AG254" i="2"/>
  <c r="AF254" i="2"/>
  <c r="AE254" i="2"/>
  <c r="AD254" i="2"/>
  <c r="AC254" i="2"/>
  <c r="AB254" i="2"/>
  <c r="AA254" i="2"/>
  <c r="W254" i="2"/>
  <c r="DO253" i="2"/>
  <c r="DN253" i="2"/>
  <c r="DM253" i="2"/>
  <c r="DL253" i="2"/>
  <c r="DK253" i="2"/>
  <c r="DI253" i="2"/>
  <c r="DH253" i="2"/>
  <c r="DG253" i="2"/>
  <c r="DF253" i="2"/>
  <c r="DE253" i="2"/>
  <c r="DC253" i="2"/>
  <c r="DB253" i="2"/>
  <c r="DA253" i="2"/>
  <c r="CZ253" i="2"/>
  <c r="CY253" i="2"/>
  <c r="CW253" i="2"/>
  <c r="CV253" i="2"/>
  <c r="CU253" i="2"/>
  <c r="CT253" i="2"/>
  <c r="CS253" i="2"/>
  <c r="CQ253" i="2"/>
  <c r="CP253" i="2"/>
  <c r="CO253" i="2"/>
  <c r="CN253" i="2"/>
  <c r="CM253" i="2"/>
  <c r="CK253" i="2"/>
  <c r="CJ253" i="2"/>
  <c r="CI253" i="2"/>
  <c r="CH253" i="2"/>
  <c r="CG253" i="2"/>
  <c r="CE253" i="2"/>
  <c r="CD253" i="2"/>
  <c r="CC253" i="2"/>
  <c r="CB253" i="2"/>
  <c r="CA253" i="2"/>
  <c r="BY253" i="2"/>
  <c r="BX253" i="2"/>
  <c r="BW253" i="2"/>
  <c r="BV253" i="2"/>
  <c r="BU253" i="2"/>
  <c r="BS253" i="2"/>
  <c r="BR253" i="2"/>
  <c r="BQ253" i="2"/>
  <c r="BP253" i="2"/>
  <c r="BO253" i="2"/>
  <c r="BM253" i="2"/>
  <c r="BL253" i="2"/>
  <c r="BK253" i="2"/>
  <c r="BJ253" i="2"/>
  <c r="BI253" i="2"/>
  <c r="BH253" i="2"/>
  <c r="BG253" i="2"/>
  <c r="BE253" i="2"/>
  <c r="BD253" i="2"/>
  <c r="BC253" i="2"/>
  <c r="BB253" i="2"/>
  <c r="BA253" i="2"/>
  <c r="AZ253" i="2"/>
  <c r="AY253" i="2"/>
  <c r="AW253" i="2"/>
  <c r="AV253" i="2"/>
  <c r="AU253" i="2"/>
  <c r="AT253" i="2"/>
  <c r="AS253" i="2"/>
  <c r="AR253" i="2"/>
  <c r="AQ253" i="2"/>
  <c r="AO253" i="2"/>
  <c r="AN253" i="2"/>
  <c r="AM253" i="2"/>
  <c r="AL253" i="2"/>
  <c r="AK253" i="2"/>
  <c r="AJ253" i="2"/>
  <c r="AI253" i="2"/>
  <c r="AG253" i="2"/>
  <c r="AF253" i="2"/>
  <c r="AE253" i="2"/>
  <c r="AD253" i="2"/>
  <c r="AC253" i="2"/>
  <c r="AB253" i="2"/>
  <c r="AA253" i="2"/>
  <c r="W253" i="2"/>
  <c r="DO252" i="2"/>
  <c r="DI252" i="2"/>
  <c r="DC252" i="2"/>
  <c r="CW252" i="2"/>
  <c r="CQ252" i="2"/>
  <c r="CK252" i="2"/>
  <c r="CE252" i="2"/>
  <c r="CD252" i="2"/>
  <c r="CC252" i="2"/>
  <c r="CB252" i="2"/>
  <c r="CA252" i="2"/>
  <c r="BY252" i="2"/>
  <c r="BS252" i="2"/>
  <c r="BM252" i="2"/>
  <c r="BL252" i="2"/>
  <c r="BK252" i="2"/>
  <c r="BJ252" i="2"/>
  <c r="BI252" i="2"/>
  <c r="BH252" i="2"/>
  <c r="BG252" i="2"/>
  <c r="BE252" i="2"/>
  <c r="BD252" i="2"/>
  <c r="BC252" i="2"/>
  <c r="BB252" i="2"/>
  <c r="BA252" i="2"/>
  <c r="AZ252" i="2"/>
  <c r="AY252" i="2"/>
  <c r="AW252" i="2"/>
  <c r="AV252" i="2"/>
  <c r="AU252" i="2"/>
  <c r="AT252" i="2"/>
  <c r="AS252" i="2"/>
  <c r="AR252" i="2"/>
  <c r="AQ252" i="2"/>
  <c r="AO252" i="2"/>
  <c r="AN252" i="2"/>
  <c r="AM252" i="2"/>
  <c r="AL252" i="2"/>
  <c r="AK252" i="2"/>
  <c r="AJ252" i="2"/>
  <c r="AI252" i="2"/>
  <c r="AG252" i="2"/>
  <c r="W252" i="2"/>
  <c r="DO251" i="2"/>
  <c r="DI251" i="2"/>
  <c r="DC251" i="2"/>
  <c r="CW251" i="2"/>
  <c r="CQ251" i="2"/>
  <c r="CK251" i="2"/>
  <c r="CE251" i="2"/>
  <c r="CD251" i="2"/>
  <c r="CC251" i="2"/>
  <c r="CB251" i="2"/>
  <c r="CA251" i="2"/>
  <c r="BY251" i="2"/>
  <c r="BS251" i="2"/>
  <c r="BM251" i="2"/>
  <c r="BL251" i="2"/>
  <c r="BK251" i="2"/>
  <c r="BJ251" i="2"/>
  <c r="BI251" i="2"/>
  <c r="BH251" i="2"/>
  <c r="BG251" i="2"/>
  <c r="BE251" i="2"/>
  <c r="BD251" i="2"/>
  <c r="BC251" i="2"/>
  <c r="BB251" i="2"/>
  <c r="BA251" i="2"/>
  <c r="AZ251" i="2"/>
  <c r="AY251" i="2"/>
  <c r="AW251" i="2"/>
  <c r="AV251" i="2"/>
  <c r="AU251" i="2"/>
  <c r="AT251" i="2"/>
  <c r="AS251" i="2"/>
  <c r="AR251" i="2"/>
  <c r="AQ251" i="2"/>
  <c r="AO251" i="2"/>
  <c r="AN251" i="2"/>
  <c r="AM251" i="2"/>
  <c r="AL251" i="2"/>
  <c r="AK251" i="2"/>
  <c r="AJ251" i="2"/>
  <c r="AI251" i="2"/>
  <c r="AG251" i="2"/>
  <c r="W251" i="2"/>
  <c r="DO250" i="2"/>
  <c r="DN250" i="2"/>
  <c r="DM250" i="2"/>
  <c r="DL250" i="2"/>
  <c r="DK250" i="2"/>
  <c r="DI250" i="2"/>
  <c r="DH250" i="2"/>
  <c r="DG250" i="2"/>
  <c r="DF250" i="2"/>
  <c r="DE250" i="2"/>
  <c r="DC250" i="2"/>
  <c r="DB250" i="2"/>
  <c r="DA250" i="2"/>
  <c r="CZ250" i="2"/>
  <c r="CY250" i="2"/>
  <c r="CW250" i="2"/>
  <c r="CV250" i="2"/>
  <c r="CU250" i="2"/>
  <c r="CT250" i="2"/>
  <c r="CS250" i="2"/>
  <c r="CQ250" i="2"/>
  <c r="CP250" i="2"/>
  <c r="CO250" i="2"/>
  <c r="CN250" i="2"/>
  <c r="CM250" i="2"/>
  <c r="CK250" i="2"/>
  <c r="CJ250" i="2"/>
  <c r="CI250" i="2"/>
  <c r="CH250" i="2"/>
  <c r="CG250" i="2"/>
  <c r="CE250" i="2"/>
  <c r="CD250" i="2"/>
  <c r="CC250" i="2"/>
  <c r="CB250" i="2"/>
  <c r="CA250" i="2"/>
  <c r="BY250" i="2"/>
  <c r="BX250" i="2"/>
  <c r="BW250" i="2"/>
  <c r="BV250" i="2"/>
  <c r="BU250" i="2"/>
  <c r="BS250" i="2"/>
  <c r="BR250" i="2"/>
  <c r="BQ250" i="2"/>
  <c r="BP250" i="2"/>
  <c r="BO250" i="2"/>
  <c r="BM250" i="2"/>
  <c r="BL250" i="2"/>
  <c r="BK250" i="2"/>
  <c r="BJ250" i="2"/>
  <c r="BI250" i="2"/>
  <c r="BH250" i="2"/>
  <c r="BG250" i="2"/>
  <c r="BE250" i="2"/>
  <c r="BD250" i="2"/>
  <c r="BC250" i="2"/>
  <c r="BB250" i="2"/>
  <c r="BA250" i="2"/>
  <c r="AZ250" i="2"/>
  <c r="AY250" i="2"/>
  <c r="AW250" i="2"/>
  <c r="AV250" i="2"/>
  <c r="AU250" i="2"/>
  <c r="AT250" i="2"/>
  <c r="AS250" i="2"/>
  <c r="AR250" i="2"/>
  <c r="AQ250" i="2"/>
  <c r="AO250" i="2"/>
  <c r="AN250" i="2"/>
  <c r="AM250" i="2"/>
  <c r="AL250" i="2"/>
  <c r="AK250" i="2"/>
  <c r="AJ250" i="2"/>
  <c r="AI250" i="2"/>
  <c r="AG250" i="2"/>
  <c r="AF250" i="2"/>
  <c r="AE250" i="2"/>
  <c r="AD250" i="2"/>
  <c r="AC250" i="2"/>
  <c r="AB250" i="2"/>
  <c r="AA250" i="2"/>
  <c r="W250" i="2"/>
  <c r="DO249" i="2"/>
  <c r="DN249" i="2"/>
  <c r="DM249" i="2"/>
  <c r="DL249" i="2"/>
  <c r="DK249" i="2"/>
  <c r="DI249" i="2"/>
  <c r="DH249" i="2"/>
  <c r="DG249" i="2"/>
  <c r="DF249" i="2"/>
  <c r="DE249" i="2"/>
  <c r="DC249" i="2"/>
  <c r="DB249" i="2"/>
  <c r="DA249" i="2"/>
  <c r="CZ249" i="2"/>
  <c r="CY249" i="2"/>
  <c r="CW249" i="2"/>
  <c r="CV249" i="2"/>
  <c r="CU249" i="2"/>
  <c r="CT249" i="2"/>
  <c r="CS249" i="2"/>
  <c r="CQ249" i="2"/>
  <c r="CP249" i="2"/>
  <c r="CO249" i="2"/>
  <c r="CN249" i="2"/>
  <c r="CM249" i="2"/>
  <c r="CK249" i="2"/>
  <c r="CJ249" i="2"/>
  <c r="CI249" i="2"/>
  <c r="CH249" i="2"/>
  <c r="CG249" i="2"/>
  <c r="CE249" i="2"/>
  <c r="CD249" i="2"/>
  <c r="CC249" i="2"/>
  <c r="CB249" i="2"/>
  <c r="CA249" i="2"/>
  <c r="BY249" i="2"/>
  <c r="BX249" i="2"/>
  <c r="BW249" i="2"/>
  <c r="BV249" i="2"/>
  <c r="BU249" i="2"/>
  <c r="BS249" i="2"/>
  <c r="BR249" i="2"/>
  <c r="BQ249" i="2"/>
  <c r="BP249" i="2"/>
  <c r="BO249" i="2"/>
  <c r="BM249" i="2"/>
  <c r="BL249" i="2"/>
  <c r="BK249" i="2"/>
  <c r="BJ249" i="2"/>
  <c r="BI249" i="2"/>
  <c r="BH249" i="2"/>
  <c r="BG249" i="2"/>
  <c r="BE249" i="2"/>
  <c r="BD249" i="2"/>
  <c r="BC249" i="2"/>
  <c r="BB249" i="2"/>
  <c r="BA249" i="2"/>
  <c r="AZ249" i="2"/>
  <c r="AY249" i="2"/>
  <c r="AW249" i="2"/>
  <c r="AV249" i="2"/>
  <c r="AU249" i="2"/>
  <c r="AT249" i="2"/>
  <c r="AS249" i="2"/>
  <c r="AR249" i="2"/>
  <c r="AQ249" i="2"/>
  <c r="AO249" i="2"/>
  <c r="AN249" i="2"/>
  <c r="AM249" i="2"/>
  <c r="AL249" i="2"/>
  <c r="AK249" i="2"/>
  <c r="AJ249" i="2"/>
  <c r="AI249" i="2"/>
  <c r="AG249" i="2"/>
  <c r="AF249" i="2"/>
  <c r="AE249" i="2"/>
  <c r="AD249" i="2"/>
  <c r="AC249" i="2"/>
  <c r="AB249" i="2"/>
  <c r="AA249" i="2"/>
  <c r="W249" i="2"/>
  <c r="DO248" i="2"/>
  <c r="DN248" i="2"/>
  <c r="DM248" i="2"/>
  <c r="DL248" i="2"/>
  <c r="DK248" i="2"/>
  <c r="DI248" i="2"/>
  <c r="DH248" i="2"/>
  <c r="DG248" i="2"/>
  <c r="DF248" i="2"/>
  <c r="DE248" i="2"/>
  <c r="DC248" i="2"/>
  <c r="DB248" i="2"/>
  <c r="DA248" i="2"/>
  <c r="CZ248" i="2"/>
  <c r="CY248" i="2"/>
  <c r="CW248" i="2"/>
  <c r="CV248" i="2"/>
  <c r="CU248" i="2"/>
  <c r="CT248" i="2"/>
  <c r="CS248" i="2"/>
  <c r="CQ248" i="2"/>
  <c r="CP248" i="2"/>
  <c r="CO248" i="2"/>
  <c r="CN248" i="2"/>
  <c r="CM248" i="2"/>
  <c r="CK248" i="2"/>
  <c r="CJ248" i="2"/>
  <c r="CI248" i="2"/>
  <c r="CH248" i="2"/>
  <c r="CG248" i="2"/>
  <c r="CE248" i="2"/>
  <c r="CD248" i="2"/>
  <c r="CC248" i="2"/>
  <c r="CB248" i="2"/>
  <c r="CA248" i="2"/>
  <c r="BY248" i="2"/>
  <c r="BX248" i="2"/>
  <c r="BW248" i="2"/>
  <c r="BV248" i="2"/>
  <c r="BU248" i="2"/>
  <c r="BS248" i="2"/>
  <c r="BR248" i="2"/>
  <c r="BQ248" i="2"/>
  <c r="BP248" i="2"/>
  <c r="BO248" i="2"/>
  <c r="BM248" i="2"/>
  <c r="BL248" i="2"/>
  <c r="BK248" i="2"/>
  <c r="BJ248" i="2"/>
  <c r="BI248" i="2"/>
  <c r="BH248" i="2"/>
  <c r="BG248" i="2"/>
  <c r="BE248" i="2"/>
  <c r="BD248" i="2"/>
  <c r="BC248" i="2"/>
  <c r="BB248" i="2"/>
  <c r="BA248" i="2"/>
  <c r="AZ248" i="2"/>
  <c r="AY248" i="2"/>
  <c r="AW248" i="2"/>
  <c r="AV248" i="2"/>
  <c r="AU248" i="2"/>
  <c r="AT248" i="2"/>
  <c r="AS248" i="2"/>
  <c r="AR248" i="2"/>
  <c r="AQ248" i="2"/>
  <c r="AO248" i="2"/>
  <c r="AN248" i="2"/>
  <c r="AM248" i="2"/>
  <c r="AL248" i="2"/>
  <c r="AK248" i="2"/>
  <c r="AJ248" i="2"/>
  <c r="AI248" i="2"/>
  <c r="AG248" i="2"/>
  <c r="AF248" i="2"/>
  <c r="AE248" i="2"/>
  <c r="AD248" i="2"/>
  <c r="AC248" i="2"/>
  <c r="AB248" i="2"/>
  <c r="AA248" i="2"/>
  <c r="W248" i="2"/>
  <c r="DO247" i="2"/>
  <c r="DN247" i="2"/>
  <c r="DM247" i="2"/>
  <c r="DL247" i="2"/>
  <c r="DK247" i="2"/>
  <c r="DI247" i="2"/>
  <c r="DH247" i="2"/>
  <c r="DG247" i="2"/>
  <c r="DF247" i="2"/>
  <c r="DE247" i="2"/>
  <c r="DC247" i="2"/>
  <c r="DB247" i="2"/>
  <c r="DA247" i="2"/>
  <c r="CZ247" i="2"/>
  <c r="CY247" i="2"/>
  <c r="CW247" i="2"/>
  <c r="CV247" i="2"/>
  <c r="CU247" i="2"/>
  <c r="CT247" i="2"/>
  <c r="CS247" i="2"/>
  <c r="CQ247" i="2"/>
  <c r="CP247" i="2"/>
  <c r="CO247" i="2"/>
  <c r="CN247" i="2"/>
  <c r="CM247" i="2"/>
  <c r="CK247" i="2"/>
  <c r="CJ247" i="2"/>
  <c r="CI247" i="2"/>
  <c r="CH247" i="2"/>
  <c r="CG247" i="2"/>
  <c r="CE247" i="2"/>
  <c r="CD247" i="2"/>
  <c r="CC247" i="2"/>
  <c r="CB247" i="2"/>
  <c r="CA247" i="2"/>
  <c r="BY247" i="2"/>
  <c r="BX247" i="2"/>
  <c r="BW247" i="2"/>
  <c r="BV247" i="2"/>
  <c r="BU247" i="2"/>
  <c r="BS247" i="2"/>
  <c r="BR247" i="2"/>
  <c r="BQ247" i="2"/>
  <c r="BP247" i="2"/>
  <c r="BO247" i="2"/>
  <c r="BM247" i="2"/>
  <c r="BL247" i="2"/>
  <c r="BK247" i="2"/>
  <c r="BJ247" i="2"/>
  <c r="BI247" i="2"/>
  <c r="BH247" i="2"/>
  <c r="BG247" i="2"/>
  <c r="BE247" i="2"/>
  <c r="BD247" i="2"/>
  <c r="BC247" i="2"/>
  <c r="BB247" i="2"/>
  <c r="BA247" i="2"/>
  <c r="AZ247" i="2"/>
  <c r="AY247" i="2"/>
  <c r="AW247" i="2"/>
  <c r="AV247" i="2"/>
  <c r="AU247" i="2"/>
  <c r="AT247" i="2"/>
  <c r="AS247" i="2"/>
  <c r="AR247" i="2"/>
  <c r="AQ247" i="2"/>
  <c r="AO247" i="2"/>
  <c r="AN247" i="2"/>
  <c r="AM247" i="2"/>
  <c r="AL247" i="2"/>
  <c r="AK247" i="2"/>
  <c r="AJ247" i="2"/>
  <c r="AI247" i="2"/>
  <c r="AG247" i="2"/>
  <c r="AF247" i="2"/>
  <c r="AE247" i="2"/>
  <c r="AD247" i="2"/>
  <c r="AC247" i="2"/>
  <c r="AB247" i="2"/>
  <c r="AA247" i="2"/>
  <c r="W247" i="2"/>
  <c r="DO246" i="2"/>
  <c r="DI246" i="2"/>
  <c r="DC246" i="2"/>
  <c r="CW246" i="2"/>
  <c r="CQ246" i="2"/>
  <c r="CK246" i="2"/>
  <c r="CE246" i="2"/>
  <c r="CD246" i="2"/>
  <c r="CC246" i="2"/>
  <c r="CB246" i="2"/>
  <c r="CA246" i="2"/>
  <c r="BY246" i="2"/>
  <c r="BS246" i="2"/>
  <c r="BM246" i="2"/>
  <c r="BL246" i="2"/>
  <c r="BK246" i="2"/>
  <c r="BJ246" i="2"/>
  <c r="BI246" i="2"/>
  <c r="BH246" i="2"/>
  <c r="BG246" i="2"/>
  <c r="BE246" i="2"/>
  <c r="BD246" i="2"/>
  <c r="BC246" i="2"/>
  <c r="BB246" i="2"/>
  <c r="BA246" i="2"/>
  <c r="AZ246" i="2"/>
  <c r="AY246" i="2"/>
  <c r="AW246" i="2"/>
  <c r="AV246" i="2"/>
  <c r="AU246" i="2"/>
  <c r="AT246" i="2"/>
  <c r="AS246" i="2"/>
  <c r="AR246" i="2"/>
  <c r="AQ246" i="2"/>
  <c r="AO246" i="2"/>
  <c r="AN246" i="2"/>
  <c r="AM246" i="2"/>
  <c r="AL246" i="2"/>
  <c r="AK246" i="2"/>
  <c r="AJ246" i="2"/>
  <c r="AI246" i="2"/>
  <c r="AG246" i="2"/>
  <c r="W246" i="2"/>
  <c r="DO245" i="2"/>
  <c r="DI245" i="2"/>
  <c r="DC245" i="2"/>
  <c r="CW245" i="2"/>
  <c r="CQ245" i="2"/>
  <c r="CK245" i="2"/>
  <c r="CE245" i="2"/>
  <c r="CD245" i="2"/>
  <c r="CC245" i="2"/>
  <c r="CB245" i="2"/>
  <c r="CA245" i="2"/>
  <c r="BY245" i="2"/>
  <c r="BS245" i="2"/>
  <c r="BM245" i="2"/>
  <c r="BL245" i="2"/>
  <c r="BK245" i="2"/>
  <c r="BJ245" i="2"/>
  <c r="BI245" i="2"/>
  <c r="BH245" i="2"/>
  <c r="BG245" i="2"/>
  <c r="BE245" i="2"/>
  <c r="BD245" i="2"/>
  <c r="BC245" i="2"/>
  <c r="BB245" i="2"/>
  <c r="BA245" i="2"/>
  <c r="AZ245" i="2"/>
  <c r="AY245" i="2"/>
  <c r="AW245" i="2"/>
  <c r="AV245" i="2"/>
  <c r="AU245" i="2"/>
  <c r="AT245" i="2"/>
  <c r="AS245" i="2"/>
  <c r="AR245" i="2"/>
  <c r="AQ245" i="2"/>
  <c r="AO245" i="2"/>
  <c r="AN245" i="2"/>
  <c r="AM245" i="2"/>
  <c r="AL245" i="2"/>
  <c r="AK245" i="2"/>
  <c r="AJ245" i="2"/>
  <c r="AI245" i="2"/>
  <c r="AG245" i="2"/>
  <c r="W245" i="2"/>
  <c r="DO244" i="2"/>
  <c r="DN244" i="2"/>
  <c r="DM244" i="2"/>
  <c r="DL244" i="2"/>
  <c r="DK244" i="2"/>
  <c r="DI244" i="2"/>
  <c r="DH244" i="2"/>
  <c r="DG244" i="2"/>
  <c r="DF244" i="2"/>
  <c r="DE244" i="2"/>
  <c r="DC244" i="2"/>
  <c r="DB244" i="2"/>
  <c r="DA244" i="2"/>
  <c r="CZ244" i="2"/>
  <c r="CY244" i="2"/>
  <c r="CW244" i="2"/>
  <c r="CV244" i="2"/>
  <c r="CU244" i="2"/>
  <c r="CT244" i="2"/>
  <c r="CS244" i="2"/>
  <c r="CQ244" i="2"/>
  <c r="CP244" i="2"/>
  <c r="CO244" i="2"/>
  <c r="CN244" i="2"/>
  <c r="CM244" i="2"/>
  <c r="CK244" i="2"/>
  <c r="CJ244" i="2"/>
  <c r="CI244" i="2"/>
  <c r="CH244" i="2"/>
  <c r="CG244" i="2"/>
  <c r="CE244" i="2"/>
  <c r="CD244" i="2"/>
  <c r="CC244" i="2"/>
  <c r="CB244" i="2"/>
  <c r="CA244" i="2"/>
  <c r="BY244" i="2"/>
  <c r="BX244" i="2"/>
  <c r="BW244" i="2"/>
  <c r="BV244" i="2"/>
  <c r="BU244" i="2"/>
  <c r="BS244" i="2"/>
  <c r="BR244" i="2"/>
  <c r="BQ244" i="2"/>
  <c r="BP244" i="2"/>
  <c r="BO244" i="2"/>
  <c r="BM244" i="2"/>
  <c r="BL244" i="2"/>
  <c r="BK244" i="2"/>
  <c r="BJ244" i="2"/>
  <c r="BI244" i="2"/>
  <c r="BH244" i="2"/>
  <c r="BG244" i="2"/>
  <c r="BE244" i="2"/>
  <c r="BD244" i="2"/>
  <c r="BC244" i="2"/>
  <c r="BB244" i="2"/>
  <c r="BA244" i="2"/>
  <c r="AZ244" i="2"/>
  <c r="AY244" i="2"/>
  <c r="AW244" i="2"/>
  <c r="AV244" i="2"/>
  <c r="AU244" i="2"/>
  <c r="AT244" i="2"/>
  <c r="AS244" i="2"/>
  <c r="AR244" i="2"/>
  <c r="AQ244" i="2"/>
  <c r="AO244" i="2"/>
  <c r="AN244" i="2"/>
  <c r="AM244" i="2"/>
  <c r="AL244" i="2"/>
  <c r="AK244" i="2"/>
  <c r="AJ244" i="2"/>
  <c r="AI244" i="2"/>
  <c r="AG244" i="2"/>
  <c r="AF244" i="2"/>
  <c r="AE244" i="2"/>
  <c r="AD244" i="2"/>
  <c r="AC244" i="2"/>
  <c r="AB244" i="2"/>
  <c r="AA244" i="2"/>
  <c r="W244" i="2"/>
  <c r="DO243" i="2"/>
  <c r="DN243" i="2"/>
  <c r="DM243" i="2"/>
  <c r="DL243" i="2"/>
  <c r="DK243" i="2"/>
  <c r="DI243" i="2"/>
  <c r="DH243" i="2"/>
  <c r="DG243" i="2"/>
  <c r="DF243" i="2"/>
  <c r="DE243" i="2"/>
  <c r="DC243" i="2"/>
  <c r="DB243" i="2"/>
  <c r="DA243" i="2"/>
  <c r="CZ243" i="2"/>
  <c r="CY243" i="2"/>
  <c r="CW243" i="2"/>
  <c r="CV243" i="2"/>
  <c r="CU243" i="2"/>
  <c r="CT243" i="2"/>
  <c r="CS243" i="2"/>
  <c r="CQ243" i="2"/>
  <c r="CP243" i="2"/>
  <c r="CO243" i="2"/>
  <c r="CN243" i="2"/>
  <c r="CM243" i="2"/>
  <c r="CK243" i="2"/>
  <c r="CJ243" i="2"/>
  <c r="CI243" i="2"/>
  <c r="CH243" i="2"/>
  <c r="CG243" i="2"/>
  <c r="CE243" i="2"/>
  <c r="CD243" i="2"/>
  <c r="CC243" i="2"/>
  <c r="CB243" i="2"/>
  <c r="CA243" i="2"/>
  <c r="BY243" i="2"/>
  <c r="BX243" i="2"/>
  <c r="BW243" i="2"/>
  <c r="BV243" i="2"/>
  <c r="BU243" i="2"/>
  <c r="BS243" i="2"/>
  <c r="BR243" i="2"/>
  <c r="BQ243" i="2"/>
  <c r="BP243" i="2"/>
  <c r="BO243" i="2"/>
  <c r="BM243" i="2"/>
  <c r="BL243" i="2"/>
  <c r="BK243" i="2"/>
  <c r="BJ243" i="2"/>
  <c r="BI243" i="2"/>
  <c r="BH243" i="2"/>
  <c r="BG243" i="2"/>
  <c r="BE243" i="2"/>
  <c r="BD243" i="2"/>
  <c r="BC243" i="2"/>
  <c r="BB243" i="2"/>
  <c r="BA243" i="2"/>
  <c r="AZ243" i="2"/>
  <c r="AY243" i="2"/>
  <c r="AW243" i="2"/>
  <c r="AV243" i="2"/>
  <c r="AU243" i="2"/>
  <c r="AT243" i="2"/>
  <c r="AS243" i="2"/>
  <c r="AR243" i="2"/>
  <c r="AQ243" i="2"/>
  <c r="AO243" i="2"/>
  <c r="AN243" i="2"/>
  <c r="AM243" i="2"/>
  <c r="AL243" i="2"/>
  <c r="AK243" i="2"/>
  <c r="AJ243" i="2"/>
  <c r="AI243" i="2"/>
  <c r="AG243" i="2"/>
  <c r="AF243" i="2"/>
  <c r="AE243" i="2"/>
  <c r="AD243" i="2"/>
  <c r="AC243" i="2"/>
  <c r="AB243" i="2"/>
  <c r="AA243" i="2"/>
  <c r="W243" i="2"/>
  <c r="DO242" i="2"/>
  <c r="DN242" i="2"/>
  <c r="DM242" i="2"/>
  <c r="DL242" i="2"/>
  <c r="DK242" i="2"/>
  <c r="DI242" i="2"/>
  <c r="DH242" i="2"/>
  <c r="DG242" i="2"/>
  <c r="DF242" i="2"/>
  <c r="DE242" i="2"/>
  <c r="DC242" i="2"/>
  <c r="DB242" i="2"/>
  <c r="DA242" i="2"/>
  <c r="CZ242" i="2"/>
  <c r="CY242" i="2"/>
  <c r="CW242" i="2"/>
  <c r="CV242" i="2"/>
  <c r="CU242" i="2"/>
  <c r="CT242" i="2"/>
  <c r="CS242" i="2"/>
  <c r="CQ242" i="2"/>
  <c r="CP242" i="2"/>
  <c r="CO242" i="2"/>
  <c r="CN242" i="2"/>
  <c r="CM242" i="2"/>
  <c r="CK242" i="2"/>
  <c r="CJ242" i="2"/>
  <c r="CI242" i="2"/>
  <c r="CH242" i="2"/>
  <c r="CG242" i="2"/>
  <c r="CE242" i="2"/>
  <c r="CD242" i="2"/>
  <c r="CC242" i="2"/>
  <c r="CB242" i="2"/>
  <c r="CA242" i="2"/>
  <c r="BY242" i="2"/>
  <c r="BX242" i="2"/>
  <c r="BW242" i="2"/>
  <c r="BV242" i="2"/>
  <c r="BU242" i="2"/>
  <c r="BS242" i="2"/>
  <c r="BR242" i="2"/>
  <c r="BQ242" i="2"/>
  <c r="BP242" i="2"/>
  <c r="BO242" i="2"/>
  <c r="BM242" i="2"/>
  <c r="BL242" i="2"/>
  <c r="BK242" i="2"/>
  <c r="BJ242" i="2"/>
  <c r="BI242" i="2"/>
  <c r="BH242" i="2"/>
  <c r="BG242" i="2"/>
  <c r="BE242" i="2"/>
  <c r="BD242" i="2"/>
  <c r="BC242" i="2"/>
  <c r="BB242" i="2"/>
  <c r="BA242" i="2"/>
  <c r="AZ242" i="2"/>
  <c r="AY242" i="2"/>
  <c r="AW242" i="2"/>
  <c r="AV242" i="2"/>
  <c r="AU242" i="2"/>
  <c r="AT242" i="2"/>
  <c r="AS242" i="2"/>
  <c r="AR242" i="2"/>
  <c r="AQ242" i="2"/>
  <c r="AO242" i="2"/>
  <c r="AN242" i="2"/>
  <c r="AM242" i="2"/>
  <c r="AL242" i="2"/>
  <c r="AK242" i="2"/>
  <c r="AJ242" i="2"/>
  <c r="AI242" i="2"/>
  <c r="AG242" i="2"/>
  <c r="AF242" i="2"/>
  <c r="AE242" i="2"/>
  <c r="AD242" i="2"/>
  <c r="AC242" i="2"/>
  <c r="AB242" i="2"/>
  <c r="AA242" i="2"/>
  <c r="W242" i="2"/>
  <c r="DO241" i="2"/>
  <c r="DN241" i="2"/>
  <c r="DM241" i="2"/>
  <c r="DL241" i="2"/>
  <c r="DK241" i="2"/>
  <c r="DI241" i="2"/>
  <c r="DH241" i="2"/>
  <c r="DG241" i="2"/>
  <c r="DF241" i="2"/>
  <c r="DE241" i="2"/>
  <c r="DC241" i="2"/>
  <c r="DB241" i="2"/>
  <c r="DA241" i="2"/>
  <c r="CZ241" i="2"/>
  <c r="CY241" i="2"/>
  <c r="CW241" i="2"/>
  <c r="CV241" i="2"/>
  <c r="CU241" i="2"/>
  <c r="CT241" i="2"/>
  <c r="CS241" i="2"/>
  <c r="CQ241" i="2"/>
  <c r="CP241" i="2"/>
  <c r="CO241" i="2"/>
  <c r="CN241" i="2"/>
  <c r="CM241" i="2"/>
  <c r="CK241" i="2"/>
  <c r="CJ241" i="2"/>
  <c r="CI241" i="2"/>
  <c r="CH241" i="2"/>
  <c r="CG241" i="2"/>
  <c r="CE241" i="2"/>
  <c r="CD241" i="2"/>
  <c r="CC241" i="2"/>
  <c r="CB241" i="2"/>
  <c r="CA241" i="2"/>
  <c r="BY241" i="2"/>
  <c r="BX241" i="2"/>
  <c r="BW241" i="2"/>
  <c r="BV241" i="2"/>
  <c r="BU241" i="2"/>
  <c r="BS241" i="2"/>
  <c r="BR241" i="2"/>
  <c r="BQ241" i="2"/>
  <c r="BP241" i="2"/>
  <c r="BO241" i="2"/>
  <c r="BM241" i="2"/>
  <c r="BL241" i="2"/>
  <c r="BK241" i="2"/>
  <c r="BJ241" i="2"/>
  <c r="BI241" i="2"/>
  <c r="BH241" i="2"/>
  <c r="BG241" i="2"/>
  <c r="BE241" i="2"/>
  <c r="BD241" i="2"/>
  <c r="BC241" i="2"/>
  <c r="BB241" i="2"/>
  <c r="BA241" i="2"/>
  <c r="AZ241" i="2"/>
  <c r="AY241" i="2"/>
  <c r="AW241" i="2"/>
  <c r="AV241" i="2"/>
  <c r="AU241" i="2"/>
  <c r="AT241" i="2"/>
  <c r="AS241" i="2"/>
  <c r="AR241" i="2"/>
  <c r="AQ241" i="2"/>
  <c r="AO241" i="2"/>
  <c r="AN241" i="2"/>
  <c r="AM241" i="2"/>
  <c r="AL241" i="2"/>
  <c r="AK241" i="2"/>
  <c r="AJ241" i="2"/>
  <c r="AI241" i="2"/>
  <c r="AG241" i="2"/>
  <c r="AF241" i="2"/>
  <c r="AE241" i="2"/>
  <c r="AD241" i="2"/>
  <c r="AC241" i="2"/>
  <c r="AB241" i="2"/>
  <c r="AA241" i="2"/>
  <c r="W241" i="2"/>
  <c r="DO240" i="2"/>
  <c r="DI240" i="2"/>
  <c r="DC240" i="2"/>
  <c r="CW240" i="2"/>
  <c r="CQ240" i="2"/>
  <c r="CK240" i="2"/>
  <c r="CE240" i="2"/>
  <c r="CD240" i="2"/>
  <c r="CC240" i="2"/>
  <c r="CB240" i="2"/>
  <c r="CA240" i="2"/>
  <c r="BY240" i="2"/>
  <c r="BS240" i="2"/>
  <c r="BM240" i="2"/>
  <c r="BL240" i="2"/>
  <c r="BK240" i="2"/>
  <c r="BJ240" i="2"/>
  <c r="BI240" i="2"/>
  <c r="BH240" i="2"/>
  <c r="BG240" i="2"/>
  <c r="BE240" i="2"/>
  <c r="BD240" i="2"/>
  <c r="BC240" i="2"/>
  <c r="BB240" i="2"/>
  <c r="BA240" i="2"/>
  <c r="AZ240" i="2"/>
  <c r="AY240" i="2"/>
  <c r="AW240" i="2"/>
  <c r="AV240" i="2"/>
  <c r="AU240" i="2"/>
  <c r="AT240" i="2"/>
  <c r="AS240" i="2"/>
  <c r="AR240" i="2"/>
  <c r="AQ240" i="2"/>
  <c r="AO240" i="2"/>
  <c r="AN240" i="2"/>
  <c r="AM240" i="2"/>
  <c r="AL240" i="2"/>
  <c r="AK240" i="2"/>
  <c r="AJ240" i="2"/>
  <c r="AI240" i="2"/>
  <c r="AG240" i="2"/>
  <c r="W240" i="2"/>
  <c r="DO239" i="2"/>
  <c r="DI239" i="2"/>
  <c r="DC239" i="2"/>
  <c r="CW239" i="2"/>
  <c r="CQ239" i="2"/>
  <c r="CK239" i="2"/>
  <c r="CE239" i="2"/>
  <c r="CD239" i="2"/>
  <c r="CC239" i="2"/>
  <c r="CB239" i="2"/>
  <c r="CA239" i="2"/>
  <c r="BY239" i="2"/>
  <c r="DS30" i="2" s="1"/>
  <c r="BS239" i="2"/>
  <c r="DR30" i="2" s="1"/>
  <c r="DU30" i="2" s="1"/>
  <c r="BM239" i="2"/>
  <c r="BL239" i="2"/>
  <c r="BK239" i="2"/>
  <c r="BJ239" i="2"/>
  <c r="BI239" i="2"/>
  <c r="BH239" i="2"/>
  <c r="BG239" i="2"/>
  <c r="BE239" i="2"/>
  <c r="BD239" i="2"/>
  <c r="BC239" i="2"/>
  <c r="BB239" i="2"/>
  <c r="BA239" i="2"/>
  <c r="AZ239" i="2"/>
  <c r="AY239" i="2"/>
  <c r="AW239" i="2"/>
  <c r="AV239" i="2"/>
  <c r="AU239" i="2"/>
  <c r="AT239" i="2"/>
  <c r="AS239" i="2"/>
  <c r="AR239" i="2"/>
  <c r="AQ239" i="2"/>
  <c r="AO239" i="2"/>
  <c r="AN239" i="2"/>
  <c r="AM239" i="2"/>
  <c r="AL239" i="2"/>
  <c r="AK239" i="2"/>
  <c r="AJ239" i="2"/>
  <c r="AI239" i="2"/>
  <c r="AG239" i="2"/>
  <c r="W239" i="2"/>
  <c r="DO238" i="2"/>
  <c r="DN238" i="2"/>
  <c r="DM238" i="2"/>
  <c r="DL238" i="2"/>
  <c r="DK238" i="2"/>
  <c r="DI238" i="2"/>
  <c r="DH238" i="2"/>
  <c r="DG238" i="2"/>
  <c r="DF238" i="2"/>
  <c r="DE238" i="2"/>
  <c r="DC238" i="2"/>
  <c r="DB238" i="2"/>
  <c r="DA238" i="2"/>
  <c r="CZ238" i="2"/>
  <c r="CY238" i="2"/>
  <c r="CW238" i="2"/>
  <c r="CV238" i="2"/>
  <c r="CU238" i="2"/>
  <c r="CT238" i="2"/>
  <c r="CS238" i="2"/>
  <c r="CQ238" i="2"/>
  <c r="CP238" i="2"/>
  <c r="CO238" i="2"/>
  <c r="CN238" i="2"/>
  <c r="CM238" i="2"/>
  <c r="CK238" i="2"/>
  <c r="CJ238" i="2"/>
  <c r="CI238" i="2"/>
  <c r="CH238" i="2"/>
  <c r="CG238" i="2"/>
  <c r="CE238" i="2"/>
  <c r="CD238" i="2"/>
  <c r="CC238" i="2"/>
  <c r="CB238" i="2"/>
  <c r="CA238" i="2"/>
  <c r="BY238" i="2"/>
  <c r="BX238" i="2"/>
  <c r="BW238" i="2"/>
  <c r="BV238" i="2"/>
  <c r="BU238" i="2"/>
  <c r="BS238" i="2"/>
  <c r="BR238" i="2"/>
  <c r="BQ238" i="2"/>
  <c r="BP238" i="2"/>
  <c r="BO238" i="2"/>
  <c r="BM238" i="2"/>
  <c r="BL238" i="2"/>
  <c r="BK238" i="2"/>
  <c r="BJ238" i="2"/>
  <c r="BI238" i="2"/>
  <c r="BH238" i="2"/>
  <c r="BG238" i="2"/>
  <c r="BE238" i="2"/>
  <c r="BD238" i="2"/>
  <c r="BC238" i="2"/>
  <c r="BB238" i="2"/>
  <c r="BA238" i="2"/>
  <c r="AZ238" i="2"/>
  <c r="AY238" i="2"/>
  <c r="AW238" i="2"/>
  <c r="AV238" i="2"/>
  <c r="AU238" i="2"/>
  <c r="AT238" i="2"/>
  <c r="AS238" i="2"/>
  <c r="AR238" i="2"/>
  <c r="AQ238" i="2"/>
  <c r="AO238" i="2"/>
  <c r="AN238" i="2"/>
  <c r="AM238" i="2"/>
  <c r="AL238" i="2"/>
  <c r="AK238" i="2"/>
  <c r="AJ238" i="2"/>
  <c r="AI238" i="2"/>
  <c r="AG238" i="2"/>
  <c r="AF238" i="2"/>
  <c r="AE238" i="2"/>
  <c r="AD238" i="2"/>
  <c r="AC238" i="2"/>
  <c r="AB238" i="2"/>
  <c r="AA238" i="2"/>
  <c r="W238" i="2"/>
  <c r="DO237" i="2"/>
  <c r="DN237" i="2"/>
  <c r="DM237" i="2"/>
  <c r="DL237" i="2"/>
  <c r="DK237" i="2"/>
  <c r="DI237" i="2"/>
  <c r="DH237" i="2"/>
  <c r="DG237" i="2"/>
  <c r="DF237" i="2"/>
  <c r="DE237" i="2"/>
  <c r="DC237" i="2"/>
  <c r="DB237" i="2"/>
  <c r="DA237" i="2"/>
  <c r="CZ237" i="2"/>
  <c r="CY237" i="2"/>
  <c r="CW237" i="2"/>
  <c r="CV237" i="2"/>
  <c r="CU237" i="2"/>
  <c r="CT237" i="2"/>
  <c r="CS237" i="2"/>
  <c r="CQ237" i="2"/>
  <c r="CP237" i="2"/>
  <c r="CO237" i="2"/>
  <c r="CN237" i="2"/>
  <c r="CM237" i="2"/>
  <c r="CK237" i="2"/>
  <c r="CJ237" i="2"/>
  <c r="CI237" i="2"/>
  <c r="CH237" i="2"/>
  <c r="CG237" i="2"/>
  <c r="CE237" i="2"/>
  <c r="CD237" i="2"/>
  <c r="CC237" i="2"/>
  <c r="CB237" i="2"/>
  <c r="CA237" i="2"/>
  <c r="BY237" i="2"/>
  <c r="BX237" i="2"/>
  <c r="BW237" i="2"/>
  <c r="BV237" i="2"/>
  <c r="BU237" i="2"/>
  <c r="BS237" i="2"/>
  <c r="BR237" i="2"/>
  <c r="BQ237" i="2"/>
  <c r="BP237" i="2"/>
  <c r="BO237" i="2"/>
  <c r="BM237" i="2"/>
  <c r="BL237" i="2"/>
  <c r="BK237" i="2"/>
  <c r="BJ237" i="2"/>
  <c r="BI237" i="2"/>
  <c r="BH237" i="2"/>
  <c r="BG237" i="2"/>
  <c r="BE237" i="2"/>
  <c r="BD237" i="2"/>
  <c r="BC237" i="2"/>
  <c r="BB237" i="2"/>
  <c r="BA237" i="2"/>
  <c r="AZ237" i="2"/>
  <c r="AY237" i="2"/>
  <c r="AW237" i="2"/>
  <c r="AV237" i="2"/>
  <c r="AU237" i="2"/>
  <c r="AT237" i="2"/>
  <c r="AS237" i="2"/>
  <c r="AR237" i="2"/>
  <c r="AQ237" i="2"/>
  <c r="AO237" i="2"/>
  <c r="AN237" i="2"/>
  <c r="AM237" i="2"/>
  <c r="AL237" i="2"/>
  <c r="AK237" i="2"/>
  <c r="AJ237" i="2"/>
  <c r="AI237" i="2"/>
  <c r="AG237" i="2"/>
  <c r="AF237" i="2"/>
  <c r="AE237" i="2"/>
  <c r="AD237" i="2"/>
  <c r="AC237" i="2"/>
  <c r="AB237" i="2"/>
  <c r="AA237" i="2"/>
  <c r="W237" i="2"/>
  <c r="DO236" i="2"/>
  <c r="DN236" i="2"/>
  <c r="DM236" i="2"/>
  <c r="DL236" i="2"/>
  <c r="DK236" i="2"/>
  <c r="DI236" i="2"/>
  <c r="DH236" i="2"/>
  <c r="DG236" i="2"/>
  <c r="DF236" i="2"/>
  <c r="DE236" i="2"/>
  <c r="DC236" i="2"/>
  <c r="DB236" i="2"/>
  <c r="DA236" i="2"/>
  <c r="CZ236" i="2"/>
  <c r="CY236" i="2"/>
  <c r="CW236" i="2"/>
  <c r="CV236" i="2"/>
  <c r="CU236" i="2"/>
  <c r="CT236" i="2"/>
  <c r="CS236" i="2"/>
  <c r="CQ236" i="2"/>
  <c r="CP236" i="2"/>
  <c r="CO236" i="2"/>
  <c r="CN236" i="2"/>
  <c r="CM236" i="2"/>
  <c r="CK236" i="2"/>
  <c r="CJ236" i="2"/>
  <c r="CI236" i="2"/>
  <c r="CH236" i="2"/>
  <c r="CG236" i="2"/>
  <c r="CE236" i="2"/>
  <c r="CD236" i="2"/>
  <c r="CC236" i="2"/>
  <c r="CB236" i="2"/>
  <c r="CA236" i="2"/>
  <c r="BY236" i="2"/>
  <c r="BX236" i="2"/>
  <c r="BW236" i="2"/>
  <c r="BV236" i="2"/>
  <c r="BU236" i="2"/>
  <c r="BS236" i="2"/>
  <c r="BR236" i="2"/>
  <c r="BQ236" i="2"/>
  <c r="BP236" i="2"/>
  <c r="BO236" i="2"/>
  <c r="BM236" i="2"/>
  <c r="BL236" i="2"/>
  <c r="BK236" i="2"/>
  <c r="BJ236" i="2"/>
  <c r="BI236" i="2"/>
  <c r="BH236" i="2"/>
  <c r="BG236" i="2"/>
  <c r="BE236" i="2"/>
  <c r="BD236" i="2"/>
  <c r="BC236" i="2"/>
  <c r="BB236" i="2"/>
  <c r="BA236" i="2"/>
  <c r="AZ236" i="2"/>
  <c r="AY236" i="2"/>
  <c r="AW236" i="2"/>
  <c r="AV236" i="2"/>
  <c r="AU236" i="2"/>
  <c r="AT236" i="2"/>
  <c r="AS236" i="2"/>
  <c r="AR236" i="2"/>
  <c r="AQ236" i="2"/>
  <c r="AO236" i="2"/>
  <c r="AN236" i="2"/>
  <c r="AM236" i="2"/>
  <c r="AL236" i="2"/>
  <c r="AK236" i="2"/>
  <c r="AJ236" i="2"/>
  <c r="AI236" i="2"/>
  <c r="AG236" i="2"/>
  <c r="AF236" i="2"/>
  <c r="AE236" i="2"/>
  <c r="AD236" i="2"/>
  <c r="AC236" i="2"/>
  <c r="AB236" i="2"/>
  <c r="AA236" i="2"/>
  <c r="W236" i="2"/>
  <c r="DO235" i="2"/>
  <c r="DN235" i="2"/>
  <c r="DM235" i="2"/>
  <c r="DL235" i="2"/>
  <c r="DK235" i="2"/>
  <c r="DI235" i="2"/>
  <c r="DH235" i="2"/>
  <c r="DG235" i="2"/>
  <c r="DF235" i="2"/>
  <c r="DE235" i="2"/>
  <c r="DC235" i="2"/>
  <c r="DB235" i="2"/>
  <c r="DA235" i="2"/>
  <c r="CZ235" i="2"/>
  <c r="CY235" i="2"/>
  <c r="CW235" i="2"/>
  <c r="CV235" i="2"/>
  <c r="CU235" i="2"/>
  <c r="CT235" i="2"/>
  <c r="CS235" i="2"/>
  <c r="CQ235" i="2"/>
  <c r="CP235" i="2"/>
  <c r="CO235" i="2"/>
  <c r="CN235" i="2"/>
  <c r="CM235" i="2"/>
  <c r="CK235" i="2"/>
  <c r="CJ235" i="2"/>
  <c r="CI235" i="2"/>
  <c r="CH235" i="2"/>
  <c r="CG235" i="2"/>
  <c r="CE235" i="2"/>
  <c r="CD235" i="2"/>
  <c r="CC235" i="2"/>
  <c r="CB235" i="2"/>
  <c r="CA235" i="2"/>
  <c r="BY235" i="2"/>
  <c r="BX235" i="2"/>
  <c r="BW235" i="2"/>
  <c r="BV235" i="2"/>
  <c r="BU235" i="2"/>
  <c r="BS235" i="2"/>
  <c r="BR235" i="2"/>
  <c r="BQ235" i="2"/>
  <c r="BP235" i="2"/>
  <c r="BO235" i="2"/>
  <c r="BM235" i="2"/>
  <c r="BL235" i="2"/>
  <c r="BK235" i="2"/>
  <c r="BJ235" i="2"/>
  <c r="BI235" i="2"/>
  <c r="BH235" i="2"/>
  <c r="BG235" i="2"/>
  <c r="BE235" i="2"/>
  <c r="BD235" i="2"/>
  <c r="BC235" i="2"/>
  <c r="BB235" i="2"/>
  <c r="BA235" i="2"/>
  <c r="AZ235" i="2"/>
  <c r="AY235" i="2"/>
  <c r="AW235" i="2"/>
  <c r="AV235" i="2"/>
  <c r="AU235" i="2"/>
  <c r="AT235" i="2"/>
  <c r="AS235" i="2"/>
  <c r="AR235" i="2"/>
  <c r="AQ235" i="2"/>
  <c r="AO235" i="2"/>
  <c r="AN235" i="2"/>
  <c r="AM235" i="2"/>
  <c r="AL235" i="2"/>
  <c r="AK235" i="2"/>
  <c r="AJ235" i="2"/>
  <c r="AI235" i="2"/>
  <c r="AG235" i="2"/>
  <c r="AF235" i="2"/>
  <c r="AE235" i="2"/>
  <c r="AD235" i="2"/>
  <c r="AC235" i="2"/>
  <c r="AB235" i="2"/>
  <c r="AA235" i="2"/>
  <c r="W235" i="2"/>
  <c r="DO234" i="2"/>
  <c r="DI234" i="2"/>
  <c r="DC234" i="2"/>
  <c r="CW234" i="2"/>
  <c r="CQ234" i="2"/>
  <c r="CK234" i="2"/>
  <c r="CE234" i="2"/>
  <c r="CD234" i="2"/>
  <c r="CC234" i="2"/>
  <c r="CB234" i="2"/>
  <c r="CA234" i="2"/>
  <c r="BY234" i="2"/>
  <c r="BS234" i="2"/>
  <c r="BM234" i="2"/>
  <c r="BL234" i="2"/>
  <c r="BK234" i="2"/>
  <c r="BJ234" i="2"/>
  <c r="BI234" i="2"/>
  <c r="BH234" i="2"/>
  <c r="BG234" i="2"/>
  <c r="BE234" i="2"/>
  <c r="BD234" i="2"/>
  <c r="BC234" i="2"/>
  <c r="BB234" i="2"/>
  <c r="BA234" i="2"/>
  <c r="AZ234" i="2"/>
  <c r="AY234" i="2"/>
  <c r="AW234" i="2"/>
  <c r="AV234" i="2"/>
  <c r="AU234" i="2"/>
  <c r="AT234" i="2"/>
  <c r="AS234" i="2"/>
  <c r="AR234" i="2"/>
  <c r="AQ234" i="2"/>
  <c r="AO234" i="2"/>
  <c r="AN234" i="2"/>
  <c r="AM234" i="2"/>
  <c r="AL234" i="2"/>
  <c r="AK234" i="2"/>
  <c r="AJ234" i="2"/>
  <c r="AI234" i="2"/>
  <c r="AG234" i="2"/>
  <c r="W234" i="2"/>
  <c r="DO233" i="2"/>
  <c r="DI233" i="2"/>
  <c r="DC233" i="2"/>
  <c r="CW233" i="2"/>
  <c r="CQ233" i="2"/>
  <c r="CK233" i="2"/>
  <c r="CE233" i="2"/>
  <c r="CD233" i="2"/>
  <c r="CC233" i="2"/>
  <c r="CB233" i="2"/>
  <c r="CA233" i="2"/>
  <c r="BY233" i="2"/>
  <c r="DS44" i="2" s="1"/>
  <c r="BS233" i="2"/>
  <c r="BM233" i="2"/>
  <c r="BL233" i="2"/>
  <c r="BK233" i="2"/>
  <c r="BJ233" i="2"/>
  <c r="BI233" i="2"/>
  <c r="BH233" i="2"/>
  <c r="BG233" i="2"/>
  <c r="BE233" i="2"/>
  <c r="BD233" i="2"/>
  <c r="BC233" i="2"/>
  <c r="BB233" i="2"/>
  <c r="BA233" i="2"/>
  <c r="AZ233" i="2"/>
  <c r="AY233" i="2"/>
  <c r="AW233" i="2"/>
  <c r="AV233" i="2"/>
  <c r="AU233" i="2"/>
  <c r="AT233" i="2"/>
  <c r="AS233" i="2"/>
  <c r="AR233" i="2"/>
  <c r="AQ233" i="2"/>
  <c r="AO233" i="2"/>
  <c r="AN233" i="2"/>
  <c r="AM233" i="2"/>
  <c r="AL233" i="2"/>
  <c r="AK233" i="2"/>
  <c r="AJ233" i="2"/>
  <c r="AI233" i="2"/>
  <c r="AG233" i="2"/>
  <c r="W233" i="2"/>
  <c r="DO232" i="2"/>
  <c r="DN232" i="2"/>
  <c r="DM232" i="2"/>
  <c r="DL232" i="2"/>
  <c r="DK232" i="2"/>
  <c r="DI232" i="2"/>
  <c r="DH232" i="2"/>
  <c r="DG232" i="2"/>
  <c r="DF232" i="2"/>
  <c r="DE232" i="2"/>
  <c r="DC232" i="2"/>
  <c r="DB232" i="2"/>
  <c r="DA232" i="2"/>
  <c r="CZ232" i="2"/>
  <c r="CY232" i="2"/>
  <c r="CW232" i="2"/>
  <c r="CV232" i="2"/>
  <c r="CU232" i="2"/>
  <c r="CT232" i="2"/>
  <c r="CS232" i="2"/>
  <c r="CQ232" i="2"/>
  <c r="CP232" i="2"/>
  <c r="CO232" i="2"/>
  <c r="CN232" i="2"/>
  <c r="CM232" i="2"/>
  <c r="CK232" i="2"/>
  <c r="CJ232" i="2"/>
  <c r="CI232" i="2"/>
  <c r="CH232" i="2"/>
  <c r="CG232" i="2"/>
  <c r="CE232" i="2"/>
  <c r="CD232" i="2"/>
  <c r="CC232" i="2"/>
  <c r="CB232" i="2"/>
  <c r="CA232" i="2"/>
  <c r="BY232" i="2"/>
  <c r="BX232" i="2"/>
  <c r="BW232" i="2"/>
  <c r="BV232" i="2"/>
  <c r="BU232" i="2"/>
  <c r="BS232" i="2"/>
  <c r="BR232" i="2"/>
  <c r="BQ232" i="2"/>
  <c r="BP232" i="2"/>
  <c r="BO232" i="2"/>
  <c r="BM232" i="2"/>
  <c r="BL232" i="2"/>
  <c r="BK232" i="2"/>
  <c r="BJ232" i="2"/>
  <c r="BI232" i="2"/>
  <c r="BH232" i="2"/>
  <c r="BG232" i="2"/>
  <c r="BE232" i="2"/>
  <c r="BD232" i="2"/>
  <c r="BC232" i="2"/>
  <c r="BB232" i="2"/>
  <c r="BA232" i="2"/>
  <c r="AZ232" i="2"/>
  <c r="AY232" i="2"/>
  <c r="AW232" i="2"/>
  <c r="AV232" i="2"/>
  <c r="AU232" i="2"/>
  <c r="AT232" i="2"/>
  <c r="AS232" i="2"/>
  <c r="AR232" i="2"/>
  <c r="AQ232" i="2"/>
  <c r="AO232" i="2"/>
  <c r="AN232" i="2"/>
  <c r="AM232" i="2"/>
  <c r="AL232" i="2"/>
  <c r="AK232" i="2"/>
  <c r="AJ232" i="2"/>
  <c r="AI232" i="2"/>
  <c r="AG232" i="2"/>
  <c r="AF232" i="2"/>
  <c r="AE232" i="2"/>
  <c r="AD232" i="2"/>
  <c r="AC232" i="2"/>
  <c r="AB232" i="2"/>
  <c r="AA232" i="2"/>
  <c r="W232" i="2"/>
  <c r="DO231" i="2"/>
  <c r="DN231" i="2"/>
  <c r="DM231" i="2"/>
  <c r="DL231" i="2"/>
  <c r="DK231" i="2"/>
  <c r="DI231" i="2"/>
  <c r="DH231" i="2"/>
  <c r="DG231" i="2"/>
  <c r="DF231" i="2"/>
  <c r="DE231" i="2"/>
  <c r="DC231" i="2"/>
  <c r="DB231" i="2"/>
  <c r="DA231" i="2"/>
  <c r="CZ231" i="2"/>
  <c r="CY231" i="2"/>
  <c r="CW231" i="2"/>
  <c r="CV231" i="2"/>
  <c r="CU231" i="2"/>
  <c r="CT231" i="2"/>
  <c r="CS231" i="2"/>
  <c r="CQ231" i="2"/>
  <c r="CP231" i="2"/>
  <c r="CO231" i="2"/>
  <c r="CN231" i="2"/>
  <c r="CM231" i="2"/>
  <c r="CK231" i="2"/>
  <c r="CJ231" i="2"/>
  <c r="CI231" i="2"/>
  <c r="CH231" i="2"/>
  <c r="CG231" i="2"/>
  <c r="CE231" i="2"/>
  <c r="CD231" i="2"/>
  <c r="CC231" i="2"/>
  <c r="CB231" i="2"/>
  <c r="CA231" i="2"/>
  <c r="BY231" i="2"/>
  <c r="BX231" i="2"/>
  <c r="BW231" i="2"/>
  <c r="BV231" i="2"/>
  <c r="BU231" i="2"/>
  <c r="BS231" i="2"/>
  <c r="BR231" i="2"/>
  <c r="BQ231" i="2"/>
  <c r="BP231" i="2"/>
  <c r="BO231" i="2"/>
  <c r="BM231" i="2"/>
  <c r="BL231" i="2"/>
  <c r="BK231" i="2"/>
  <c r="BJ231" i="2"/>
  <c r="BI231" i="2"/>
  <c r="BH231" i="2"/>
  <c r="BG231" i="2"/>
  <c r="BE231" i="2"/>
  <c r="BD231" i="2"/>
  <c r="BC231" i="2"/>
  <c r="BB231" i="2"/>
  <c r="BA231" i="2"/>
  <c r="AZ231" i="2"/>
  <c r="AY231" i="2"/>
  <c r="AW231" i="2"/>
  <c r="AV231" i="2"/>
  <c r="AU231" i="2"/>
  <c r="AT231" i="2"/>
  <c r="AS231" i="2"/>
  <c r="AR231" i="2"/>
  <c r="AQ231" i="2"/>
  <c r="AO231" i="2"/>
  <c r="AN231" i="2"/>
  <c r="AM231" i="2"/>
  <c r="AL231" i="2"/>
  <c r="AK231" i="2"/>
  <c r="AJ231" i="2"/>
  <c r="AI231" i="2"/>
  <c r="AG231" i="2"/>
  <c r="AF231" i="2"/>
  <c r="AE231" i="2"/>
  <c r="AD231" i="2"/>
  <c r="AC231" i="2"/>
  <c r="AB231" i="2"/>
  <c r="AA231" i="2"/>
  <c r="W231" i="2"/>
  <c r="DO230" i="2"/>
  <c r="DN230" i="2"/>
  <c r="DM230" i="2"/>
  <c r="DL230" i="2"/>
  <c r="DK230" i="2"/>
  <c r="DI230" i="2"/>
  <c r="DH230" i="2"/>
  <c r="DG230" i="2"/>
  <c r="DF230" i="2"/>
  <c r="DE230" i="2"/>
  <c r="DC230" i="2"/>
  <c r="DB230" i="2"/>
  <c r="DA230" i="2"/>
  <c r="CZ230" i="2"/>
  <c r="CY230" i="2"/>
  <c r="CW230" i="2"/>
  <c r="CV230" i="2"/>
  <c r="CU230" i="2"/>
  <c r="CT230" i="2"/>
  <c r="CS230" i="2"/>
  <c r="CQ230" i="2"/>
  <c r="CP230" i="2"/>
  <c r="CO230" i="2"/>
  <c r="CN230" i="2"/>
  <c r="CM230" i="2"/>
  <c r="CK230" i="2"/>
  <c r="CJ230" i="2"/>
  <c r="CI230" i="2"/>
  <c r="CH230" i="2"/>
  <c r="CG230" i="2"/>
  <c r="CE230" i="2"/>
  <c r="CD230" i="2"/>
  <c r="CC230" i="2"/>
  <c r="CB230" i="2"/>
  <c r="CA230" i="2"/>
  <c r="BY230" i="2"/>
  <c r="BX230" i="2"/>
  <c r="BW230" i="2"/>
  <c r="BV230" i="2"/>
  <c r="BU230" i="2"/>
  <c r="BS230" i="2"/>
  <c r="BR230" i="2"/>
  <c r="BQ230" i="2"/>
  <c r="BP230" i="2"/>
  <c r="BO230" i="2"/>
  <c r="BM230" i="2"/>
  <c r="BL230" i="2"/>
  <c r="BK230" i="2"/>
  <c r="BJ230" i="2"/>
  <c r="BI230" i="2"/>
  <c r="BH230" i="2"/>
  <c r="BG230" i="2"/>
  <c r="BE230" i="2"/>
  <c r="BD230" i="2"/>
  <c r="BC230" i="2"/>
  <c r="BB230" i="2"/>
  <c r="BA230" i="2"/>
  <c r="AZ230" i="2"/>
  <c r="AY230" i="2"/>
  <c r="AW230" i="2"/>
  <c r="AV230" i="2"/>
  <c r="AU230" i="2"/>
  <c r="AT230" i="2"/>
  <c r="AS230" i="2"/>
  <c r="AR230" i="2"/>
  <c r="AQ230" i="2"/>
  <c r="AO230" i="2"/>
  <c r="AN230" i="2"/>
  <c r="AM230" i="2"/>
  <c r="AL230" i="2"/>
  <c r="AK230" i="2"/>
  <c r="AJ230" i="2"/>
  <c r="AI230" i="2"/>
  <c r="AG230" i="2"/>
  <c r="AF230" i="2"/>
  <c r="AE230" i="2"/>
  <c r="AD230" i="2"/>
  <c r="AC230" i="2"/>
  <c r="AB230" i="2"/>
  <c r="AA230" i="2"/>
  <c r="W230" i="2"/>
  <c r="DO229" i="2"/>
  <c r="DN229" i="2"/>
  <c r="DM229" i="2"/>
  <c r="DL229" i="2"/>
  <c r="DK229" i="2"/>
  <c r="DI229" i="2"/>
  <c r="DH229" i="2"/>
  <c r="DG229" i="2"/>
  <c r="DF229" i="2"/>
  <c r="DE229" i="2"/>
  <c r="DC229" i="2"/>
  <c r="DB229" i="2"/>
  <c r="DA229" i="2"/>
  <c r="CZ229" i="2"/>
  <c r="CY229" i="2"/>
  <c r="CW229" i="2"/>
  <c r="CV229" i="2"/>
  <c r="CU229" i="2"/>
  <c r="CT229" i="2"/>
  <c r="CS229" i="2"/>
  <c r="CQ229" i="2"/>
  <c r="CP229" i="2"/>
  <c r="CO229" i="2"/>
  <c r="CN229" i="2"/>
  <c r="CM229" i="2"/>
  <c r="CK229" i="2"/>
  <c r="CJ229" i="2"/>
  <c r="CI229" i="2"/>
  <c r="CH229" i="2"/>
  <c r="CG229" i="2"/>
  <c r="CE229" i="2"/>
  <c r="CD229" i="2"/>
  <c r="CC229" i="2"/>
  <c r="CB229" i="2"/>
  <c r="CA229" i="2"/>
  <c r="BY229" i="2"/>
  <c r="BX229" i="2"/>
  <c r="BW229" i="2"/>
  <c r="BV229" i="2"/>
  <c r="BU229" i="2"/>
  <c r="BS229" i="2"/>
  <c r="BR229" i="2"/>
  <c r="BQ229" i="2"/>
  <c r="BP229" i="2"/>
  <c r="BO229" i="2"/>
  <c r="BM229" i="2"/>
  <c r="BL229" i="2"/>
  <c r="BK229" i="2"/>
  <c r="BJ229" i="2"/>
  <c r="BI229" i="2"/>
  <c r="BH229" i="2"/>
  <c r="BG229" i="2"/>
  <c r="BE229" i="2"/>
  <c r="BD229" i="2"/>
  <c r="BC229" i="2"/>
  <c r="BB229" i="2"/>
  <c r="BA229" i="2"/>
  <c r="AZ229" i="2"/>
  <c r="AY229" i="2"/>
  <c r="AW229" i="2"/>
  <c r="AV229" i="2"/>
  <c r="AU229" i="2"/>
  <c r="AT229" i="2"/>
  <c r="AS229" i="2"/>
  <c r="AR229" i="2"/>
  <c r="AQ229" i="2"/>
  <c r="AO229" i="2"/>
  <c r="AN229" i="2"/>
  <c r="AM229" i="2"/>
  <c r="AL229" i="2"/>
  <c r="AK229" i="2"/>
  <c r="AJ229" i="2"/>
  <c r="AI229" i="2"/>
  <c r="AG229" i="2"/>
  <c r="AF229" i="2"/>
  <c r="AE229" i="2"/>
  <c r="AD229" i="2"/>
  <c r="AC229" i="2"/>
  <c r="AB229" i="2"/>
  <c r="AA229" i="2"/>
  <c r="W229" i="2"/>
  <c r="DO228" i="2"/>
  <c r="DI228" i="2"/>
  <c r="DC228" i="2"/>
  <c r="CW228" i="2"/>
  <c r="CQ228" i="2"/>
  <c r="CK228" i="2"/>
  <c r="CE228" i="2"/>
  <c r="CD228" i="2"/>
  <c r="CC228" i="2"/>
  <c r="CB228" i="2"/>
  <c r="CA228" i="2"/>
  <c r="BY228" i="2"/>
  <c r="BS228" i="2"/>
  <c r="BM228" i="2"/>
  <c r="BL228" i="2"/>
  <c r="BK228" i="2"/>
  <c r="BJ228" i="2"/>
  <c r="BI228" i="2"/>
  <c r="BH228" i="2"/>
  <c r="BG228" i="2"/>
  <c r="BE228" i="2"/>
  <c r="BD228" i="2"/>
  <c r="BC228" i="2"/>
  <c r="BB228" i="2"/>
  <c r="BA228" i="2"/>
  <c r="AZ228" i="2"/>
  <c r="AY228" i="2"/>
  <c r="AW228" i="2"/>
  <c r="AV228" i="2"/>
  <c r="AU228" i="2"/>
  <c r="AT228" i="2"/>
  <c r="AS228" i="2"/>
  <c r="AR228" i="2"/>
  <c r="AQ228" i="2"/>
  <c r="AO228" i="2"/>
  <c r="AN228" i="2"/>
  <c r="AM228" i="2"/>
  <c r="AL228" i="2"/>
  <c r="AK228" i="2"/>
  <c r="AJ228" i="2"/>
  <c r="AI228" i="2"/>
  <c r="AG228" i="2"/>
  <c r="W228" i="2"/>
  <c r="DO227" i="2"/>
  <c r="DI227" i="2"/>
  <c r="DC227" i="2"/>
  <c r="CW227" i="2"/>
  <c r="CQ227" i="2"/>
  <c r="CK227" i="2"/>
  <c r="CE227" i="2"/>
  <c r="CD227" i="2"/>
  <c r="CC227" i="2"/>
  <c r="CB227" i="2"/>
  <c r="CA227" i="2"/>
  <c r="BY227" i="2"/>
  <c r="BS227" i="2"/>
  <c r="BM227" i="2"/>
  <c r="BL227" i="2"/>
  <c r="BK227" i="2"/>
  <c r="BJ227" i="2"/>
  <c r="BI227" i="2"/>
  <c r="BH227" i="2"/>
  <c r="BG227" i="2"/>
  <c r="BE227" i="2"/>
  <c r="BD227" i="2"/>
  <c r="BC227" i="2"/>
  <c r="BB227" i="2"/>
  <c r="BA227" i="2"/>
  <c r="AZ227" i="2"/>
  <c r="AY227" i="2"/>
  <c r="AW227" i="2"/>
  <c r="AV227" i="2"/>
  <c r="AU227" i="2"/>
  <c r="AT227" i="2"/>
  <c r="AS227" i="2"/>
  <c r="AR227" i="2"/>
  <c r="AQ227" i="2"/>
  <c r="AO227" i="2"/>
  <c r="AN227" i="2"/>
  <c r="AM227" i="2"/>
  <c r="AL227" i="2"/>
  <c r="AK227" i="2"/>
  <c r="AJ227" i="2"/>
  <c r="AI227" i="2"/>
  <c r="AG227" i="2"/>
  <c r="W227" i="2"/>
  <c r="DO226" i="2"/>
  <c r="DN226" i="2"/>
  <c r="DM226" i="2"/>
  <c r="DL226" i="2"/>
  <c r="DK226" i="2"/>
  <c r="DI226" i="2"/>
  <c r="DH226" i="2"/>
  <c r="DG226" i="2"/>
  <c r="DF226" i="2"/>
  <c r="DE226" i="2"/>
  <c r="DC226" i="2"/>
  <c r="DB226" i="2"/>
  <c r="DA226" i="2"/>
  <c r="CZ226" i="2"/>
  <c r="CY226" i="2"/>
  <c r="CW226" i="2"/>
  <c r="CV226" i="2"/>
  <c r="CU226" i="2"/>
  <c r="CT226" i="2"/>
  <c r="CS226" i="2"/>
  <c r="CQ226" i="2"/>
  <c r="CP226" i="2"/>
  <c r="CO226" i="2"/>
  <c r="CN226" i="2"/>
  <c r="CM226" i="2"/>
  <c r="CK226" i="2"/>
  <c r="CJ226" i="2"/>
  <c r="CI226" i="2"/>
  <c r="CH226" i="2"/>
  <c r="CG226" i="2"/>
  <c r="CE226" i="2"/>
  <c r="CD226" i="2"/>
  <c r="CC226" i="2"/>
  <c r="CB226" i="2"/>
  <c r="CA226" i="2"/>
  <c r="BY226" i="2"/>
  <c r="BX226" i="2"/>
  <c r="BW226" i="2"/>
  <c r="BV226" i="2"/>
  <c r="BU226" i="2"/>
  <c r="BS226" i="2"/>
  <c r="BR226" i="2"/>
  <c r="BQ226" i="2"/>
  <c r="BP226" i="2"/>
  <c r="BO226" i="2"/>
  <c r="BM226" i="2"/>
  <c r="BL226" i="2"/>
  <c r="BK226" i="2"/>
  <c r="BJ226" i="2"/>
  <c r="BI226" i="2"/>
  <c r="BH226" i="2"/>
  <c r="BG226" i="2"/>
  <c r="BE226" i="2"/>
  <c r="BD226" i="2"/>
  <c r="BC226" i="2"/>
  <c r="BB226" i="2"/>
  <c r="BA226" i="2"/>
  <c r="AZ226" i="2"/>
  <c r="AY226" i="2"/>
  <c r="AW226" i="2"/>
  <c r="AV226" i="2"/>
  <c r="AU226" i="2"/>
  <c r="AT226" i="2"/>
  <c r="AS226" i="2"/>
  <c r="AR226" i="2"/>
  <c r="AQ226" i="2"/>
  <c r="AO226" i="2"/>
  <c r="AN226" i="2"/>
  <c r="AM226" i="2"/>
  <c r="AL226" i="2"/>
  <c r="AK226" i="2"/>
  <c r="AJ226" i="2"/>
  <c r="AI226" i="2"/>
  <c r="AG226" i="2"/>
  <c r="AF226" i="2"/>
  <c r="AE226" i="2"/>
  <c r="AD226" i="2"/>
  <c r="AC226" i="2"/>
  <c r="AB226" i="2"/>
  <c r="AA226" i="2"/>
  <c r="W226" i="2"/>
  <c r="DO225" i="2"/>
  <c r="DN225" i="2"/>
  <c r="DM225" i="2"/>
  <c r="DL225" i="2"/>
  <c r="DK225" i="2"/>
  <c r="DI225" i="2"/>
  <c r="DH225" i="2"/>
  <c r="DG225" i="2"/>
  <c r="DF225" i="2"/>
  <c r="DE225" i="2"/>
  <c r="DC225" i="2"/>
  <c r="DB225" i="2"/>
  <c r="DA225" i="2"/>
  <c r="CZ225" i="2"/>
  <c r="CY225" i="2"/>
  <c r="CW225" i="2"/>
  <c r="CV225" i="2"/>
  <c r="CU225" i="2"/>
  <c r="CT225" i="2"/>
  <c r="CS225" i="2"/>
  <c r="CQ225" i="2"/>
  <c r="CP225" i="2"/>
  <c r="CO225" i="2"/>
  <c r="CN225" i="2"/>
  <c r="CM225" i="2"/>
  <c r="CK225" i="2"/>
  <c r="CJ225" i="2"/>
  <c r="CI225" i="2"/>
  <c r="CH225" i="2"/>
  <c r="CG225" i="2"/>
  <c r="CE225" i="2"/>
  <c r="CD225" i="2"/>
  <c r="CC225" i="2"/>
  <c r="CB225" i="2"/>
  <c r="CA225" i="2"/>
  <c r="BY225" i="2"/>
  <c r="BX225" i="2"/>
  <c r="BW225" i="2"/>
  <c r="BV225" i="2"/>
  <c r="BU225" i="2"/>
  <c r="BS225" i="2"/>
  <c r="BR225" i="2"/>
  <c r="BQ225" i="2"/>
  <c r="BP225" i="2"/>
  <c r="BO225" i="2"/>
  <c r="BM225" i="2"/>
  <c r="BL225" i="2"/>
  <c r="BK225" i="2"/>
  <c r="BJ225" i="2"/>
  <c r="BI225" i="2"/>
  <c r="BH225" i="2"/>
  <c r="BG225" i="2"/>
  <c r="BE225" i="2"/>
  <c r="BD225" i="2"/>
  <c r="BC225" i="2"/>
  <c r="BB225" i="2"/>
  <c r="BA225" i="2"/>
  <c r="AZ225" i="2"/>
  <c r="AY225" i="2"/>
  <c r="AW225" i="2"/>
  <c r="AV225" i="2"/>
  <c r="AU225" i="2"/>
  <c r="AT225" i="2"/>
  <c r="AS225" i="2"/>
  <c r="AR225" i="2"/>
  <c r="AQ225" i="2"/>
  <c r="AO225" i="2"/>
  <c r="AN225" i="2"/>
  <c r="AM225" i="2"/>
  <c r="AL225" i="2"/>
  <c r="AK225" i="2"/>
  <c r="AJ225" i="2"/>
  <c r="AI225" i="2"/>
  <c r="AG225" i="2"/>
  <c r="AF225" i="2"/>
  <c r="AE225" i="2"/>
  <c r="AD225" i="2"/>
  <c r="AC225" i="2"/>
  <c r="AB225" i="2"/>
  <c r="AA225" i="2"/>
  <c r="W225" i="2"/>
  <c r="DO224" i="2"/>
  <c r="DN224" i="2"/>
  <c r="DM224" i="2"/>
  <c r="DL224" i="2"/>
  <c r="DK224" i="2"/>
  <c r="DI224" i="2"/>
  <c r="DH224" i="2"/>
  <c r="DG224" i="2"/>
  <c r="DF224" i="2"/>
  <c r="DE224" i="2"/>
  <c r="DC224" i="2"/>
  <c r="DB224" i="2"/>
  <c r="DA224" i="2"/>
  <c r="CZ224" i="2"/>
  <c r="CY224" i="2"/>
  <c r="CW224" i="2"/>
  <c r="CV224" i="2"/>
  <c r="CU224" i="2"/>
  <c r="CT224" i="2"/>
  <c r="CS224" i="2"/>
  <c r="CQ224" i="2"/>
  <c r="CP224" i="2"/>
  <c r="CO224" i="2"/>
  <c r="CN224" i="2"/>
  <c r="CM224" i="2"/>
  <c r="CK224" i="2"/>
  <c r="CJ224" i="2"/>
  <c r="CI224" i="2"/>
  <c r="CH224" i="2"/>
  <c r="CG224" i="2"/>
  <c r="CE224" i="2"/>
  <c r="CD224" i="2"/>
  <c r="CC224" i="2"/>
  <c r="CB224" i="2"/>
  <c r="CA224" i="2"/>
  <c r="BY224" i="2"/>
  <c r="BX224" i="2"/>
  <c r="BW224" i="2"/>
  <c r="BV224" i="2"/>
  <c r="BU224" i="2"/>
  <c r="BS224" i="2"/>
  <c r="BR224" i="2"/>
  <c r="BQ224" i="2"/>
  <c r="BP224" i="2"/>
  <c r="BO224" i="2"/>
  <c r="BM224" i="2"/>
  <c r="BL224" i="2"/>
  <c r="BK224" i="2"/>
  <c r="BJ224" i="2"/>
  <c r="BI224" i="2"/>
  <c r="BH224" i="2"/>
  <c r="BG224" i="2"/>
  <c r="BE224" i="2"/>
  <c r="BD224" i="2"/>
  <c r="BC224" i="2"/>
  <c r="BB224" i="2"/>
  <c r="BA224" i="2"/>
  <c r="AZ224" i="2"/>
  <c r="AY224" i="2"/>
  <c r="AW224" i="2"/>
  <c r="AV224" i="2"/>
  <c r="AU224" i="2"/>
  <c r="AT224" i="2"/>
  <c r="AS224" i="2"/>
  <c r="AR224" i="2"/>
  <c r="AQ224" i="2"/>
  <c r="AO224" i="2"/>
  <c r="AN224" i="2"/>
  <c r="AM224" i="2"/>
  <c r="AL224" i="2"/>
  <c r="AK224" i="2"/>
  <c r="AJ224" i="2"/>
  <c r="AI224" i="2"/>
  <c r="AG224" i="2"/>
  <c r="AF224" i="2"/>
  <c r="AE224" i="2"/>
  <c r="AD224" i="2"/>
  <c r="AC224" i="2"/>
  <c r="AB224" i="2"/>
  <c r="AA224" i="2"/>
  <c r="W224" i="2"/>
  <c r="DO223" i="2"/>
  <c r="DN223" i="2"/>
  <c r="DM223" i="2"/>
  <c r="DL223" i="2"/>
  <c r="DK223" i="2"/>
  <c r="DI223" i="2"/>
  <c r="DH223" i="2"/>
  <c r="DG223" i="2"/>
  <c r="DF223" i="2"/>
  <c r="DE223" i="2"/>
  <c r="DC223" i="2"/>
  <c r="DB223" i="2"/>
  <c r="DA223" i="2"/>
  <c r="CZ223" i="2"/>
  <c r="CY223" i="2"/>
  <c r="CW223" i="2"/>
  <c r="CV223" i="2"/>
  <c r="CU223" i="2"/>
  <c r="CT223" i="2"/>
  <c r="CS223" i="2"/>
  <c r="CQ223" i="2"/>
  <c r="CP223" i="2"/>
  <c r="CO223" i="2"/>
  <c r="CN223" i="2"/>
  <c r="CM223" i="2"/>
  <c r="CK223" i="2"/>
  <c r="CJ223" i="2"/>
  <c r="CI223" i="2"/>
  <c r="CH223" i="2"/>
  <c r="CG223" i="2"/>
  <c r="CE223" i="2"/>
  <c r="CD223" i="2"/>
  <c r="CC223" i="2"/>
  <c r="CB223" i="2"/>
  <c r="CA223" i="2"/>
  <c r="BY223" i="2"/>
  <c r="BX223" i="2"/>
  <c r="BW223" i="2"/>
  <c r="BV223" i="2"/>
  <c r="BU223" i="2"/>
  <c r="BS223" i="2"/>
  <c r="BR223" i="2"/>
  <c r="BQ223" i="2"/>
  <c r="BP223" i="2"/>
  <c r="BO223" i="2"/>
  <c r="BM223" i="2"/>
  <c r="BL223" i="2"/>
  <c r="BK223" i="2"/>
  <c r="BJ223" i="2"/>
  <c r="BI223" i="2"/>
  <c r="BH223" i="2"/>
  <c r="BG223" i="2"/>
  <c r="BE223" i="2"/>
  <c r="BD223" i="2"/>
  <c r="BC223" i="2"/>
  <c r="BB223" i="2"/>
  <c r="BA223" i="2"/>
  <c r="AZ223" i="2"/>
  <c r="AY223" i="2"/>
  <c r="AW223" i="2"/>
  <c r="AV223" i="2"/>
  <c r="AU223" i="2"/>
  <c r="AT223" i="2"/>
  <c r="AS223" i="2"/>
  <c r="AR223" i="2"/>
  <c r="AQ223" i="2"/>
  <c r="AO223" i="2"/>
  <c r="AN223" i="2"/>
  <c r="AM223" i="2"/>
  <c r="AL223" i="2"/>
  <c r="AK223" i="2"/>
  <c r="AJ223" i="2"/>
  <c r="AI223" i="2"/>
  <c r="AG223" i="2"/>
  <c r="AF223" i="2"/>
  <c r="AE223" i="2"/>
  <c r="AD223" i="2"/>
  <c r="AC223" i="2"/>
  <c r="AB223" i="2"/>
  <c r="AA223" i="2"/>
  <c r="W223" i="2"/>
  <c r="DO222" i="2"/>
  <c r="DI222" i="2"/>
  <c r="DC222" i="2"/>
  <c r="CW222" i="2"/>
  <c r="CQ222" i="2"/>
  <c r="CK222" i="2"/>
  <c r="CE222" i="2"/>
  <c r="CD222" i="2"/>
  <c r="CC222" i="2"/>
  <c r="CB222" i="2"/>
  <c r="CA222" i="2"/>
  <c r="BY222" i="2"/>
  <c r="BS222" i="2"/>
  <c r="BM222" i="2"/>
  <c r="BL222" i="2"/>
  <c r="BK222" i="2"/>
  <c r="BJ222" i="2"/>
  <c r="BI222" i="2"/>
  <c r="BH222" i="2"/>
  <c r="BG222" i="2"/>
  <c r="BE222" i="2"/>
  <c r="BD222" i="2"/>
  <c r="BC222" i="2"/>
  <c r="BB222" i="2"/>
  <c r="BA222" i="2"/>
  <c r="AZ222" i="2"/>
  <c r="AY222" i="2"/>
  <c r="AW222" i="2"/>
  <c r="AV222" i="2"/>
  <c r="AU222" i="2"/>
  <c r="AT222" i="2"/>
  <c r="AS222" i="2"/>
  <c r="AR222" i="2"/>
  <c r="AQ222" i="2"/>
  <c r="AO222" i="2"/>
  <c r="AN222" i="2"/>
  <c r="AM222" i="2"/>
  <c r="AL222" i="2"/>
  <c r="AK222" i="2"/>
  <c r="AJ222" i="2"/>
  <c r="AI222" i="2"/>
  <c r="AG222" i="2"/>
  <c r="W222" i="2"/>
  <c r="DO221" i="2"/>
  <c r="DI221" i="2"/>
  <c r="DC221" i="2"/>
  <c r="CW221" i="2"/>
  <c r="CQ221" i="2"/>
  <c r="CK221" i="2"/>
  <c r="CE221" i="2"/>
  <c r="CD221" i="2"/>
  <c r="CC221" i="2"/>
  <c r="CB221" i="2"/>
  <c r="CA221" i="2"/>
  <c r="BY221" i="2"/>
  <c r="BS221" i="2"/>
  <c r="BM221" i="2"/>
  <c r="BL221" i="2"/>
  <c r="BK221" i="2"/>
  <c r="BJ221" i="2"/>
  <c r="BI221" i="2"/>
  <c r="BH221" i="2"/>
  <c r="BG221" i="2"/>
  <c r="BE221" i="2"/>
  <c r="BD221" i="2"/>
  <c r="BC221" i="2"/>
  <c r="BB221" i="2"/>
  <c r="BA221" i="2"/>
  <c r="AZ221" i="2"/>
  <c r="AY221" i="2"/>
  <c r="AW221" i="2"/>
  <c r="AV221" i="2"/>
  <c r="AU221" i="2"/>
  <c r="AT221" i="2"/>
  <c r="AS221" i="2"/>
  <c r="AR221" i="2"/>
  <c r="AQ221" i="2"/>
  <c r="AO221" i="2"/>
  <c r="AN221" i="2"/>
  <c r="AM221" i="2"/>
  <c r="AL221" i="2"/>
  <c r="AK221" i="2"/>
  <c r="AJ221" i="2"/>
  <c r="AI221" i="2"/>
  <c r="AG221" i="2"/>
  <c r="W221" i="2"/>
  <c r="DO220" i="2"/>
  <c r="DN220" i="2"/>
  <c r="DM220" i="2"/>
  <c r="DL220" i="2"/>
  <c r="DK220" i="2"/>
  <c r="DI220" i="2"/>
  <c r="DH220" i="2"/>
  <c r="DG220" i="2"/>
  <c r="DF220" i="2"/>
  <c r="DE220" i="2"/>
  <c r="DC220" i="2"/>
  <c r="DB220" i="2"/>
  <c r="DA220" i="2"/>
  <c r="CZ220" i="2"/>
  <c r="CY220" i="2"/>
  <c r="CW220" i="2"/>
  <c r="CV220" i="2"/>
  <c r="CU220" i="2"/>
  <c r="CT220" i="2"/>
  <c r="CS220" i="2"/>
  <c r="CQ220" i="2"/>
  <c r="CP220" i="2"/>
  <c r="CO220" i="2"/>
  <c r="CN220" i="2"/>
  <c r="CM220" i="2"/>
  <c r="CK220" i="2"/>
  <c r="CJ220" i="2"/>
  <c r="CI220" i="2"/>
  <c r="CH220" i="2"/>
  <c r="CG220" i="2"/>
  <c r="CE220" i="2"/>
  <c r="CD220" i="2"/>
  <c r="CC220" i="2"/>
  <c r="CB220" i="2"/>
  <c r="CA220" i="2"/>
  <c r="BY220" i="2"/>
  <c r="BX220" i="2"/>
  <c r="BW220" i="2"/>
  <c r="BV220" i="2"/>
  <c r="BU220" i="2"/>
  <c r="BS220" i="2"/>
  <c r="BR220" i="2"/>
  <c r="BQ220" i="2"/>
  <c r="BP220" i="2"/>
  <c r="BO220" i="2"/>
  <c r="BM220" i="2"/>
  <c r="BL220" i="2"/>
  <c r="BK220" i="2"/>
  <c r="BJ220" i="2"/>
  <c r="BI220" i="2"/>
  <c r="BH220" i="2"/>
  <c r="BG220" i="2"/>
  <c r="BE220" i="2"/>
  <c r="BD220" i="2"/>
  <c r="BC220" i="2"/>
  <c r="BB220" i="2"/>
  <c r="BA220" i="2"/>
  <c r="AZ220" i="2"/>
  <c r="AY220" i="2"/>
  <c r="AW220" i="2"/>
  <c r="AV220" i="2"/>
  <c r="AU220" i="2"/>
  <c r="AT220" i="2"/>
  <c r="AS220" i="2"/>
  <c r="AR220" i="2"/>
  <c r="AQ220" i="2"/>
  <c r="AO220" i="2"/>
  <c r="AN220" i="2"/>
  <c r="AM220" i="2"/>
  <c r="AL220" i="2"/>
  <c r="AK220" i="2"/>
  <c r="AJ220" i="2"/>
  <c r="AI220" i="2"/>
  <c r="AG220" i="2"/>
  <c r="AF220" i="2"/>
  <c r="AE220" i="2"/>
  <c r="AD220" i="2"/>
  <c r="AC220" i="2"/>
  <c r="AB220" i="2"/>
  <c r="AA220" i="2"/>
  <c r="W220" i="2"/>
  <c r="DO219" i="2"/>
  <c r="DN219" i="2"/>
  <c r="DM219" i="2"/>
  <c r="DL219" i="2"/>
  <c r="DK219" i="2"/>
  <c r="DI219" i="2"/>
  <c r="DH219" i="2"/>
  <c r="DG219" i="2"/>
  <c r="DF219" i="2"/>
  <c r="DE219" i="2"/>
  <c r="DC219" i="2"/>
  <c r="DB219" i="2"/>
  <c r="DA219" i="2"/>
  <c r="CZ219" i="2"/>
  <c r="CY219" i="2"/>
  <c r="CW219" i="2"/>
  <c r="CV219" i="2"/>
  <c r="CU219" i="2"/>
  <c r="CT219" i="2"/>
  <c r="CS219" i="2"/>
  <c r="CQ219" i="2"/>
  <c r="CP219" i="2"/>
  <c r="CO219" i="2"/>
  <c r="CN219" i="2"/>
  <c r="CM219" i="2"/>
  <c r="CK219" i="2"/>
  <c r="CJ219" i="2"/>
  <c r="CI219" i="2"/>
  <c r="CH219" i="2"/>
  <c r="CG219" i="2"/>
  <c r="CE219" i="2"/>
  <c r="CD219" i="2"/>
  <c r="CC219" i="2"/>
  <c r="CB219" i="2"/>
  <c r="CA219" i="2"/>
  <c r="BY219" i="2"/>
  <c r="BX219" i="2"/>
  <c r="BW219" i="2"/>
  <c r="BV219" i="2"/>
  <c r="BU219" i="2"/>
  <c r="BS219" i="2"/>
  <c r="BR219" i="2"/>
  <c r="BQ219" i="2"/>
  <c r="BP219" i="2"/>
  <c r="BO219" i="2"/>
  <c r="BM219" i="2"/>
  <c r="BL219" i="2"/>
  <c r="BK219" i="2"/>
  <c r="BJ219" i="2"/>
  <c r="BI219" i="2"/>
  <c r="BH219" i="2"/>
  <c r="BG219" i="2"/>
  <c r="BE219" i="2"/>
  <c r="BD219" i="2"/>
  <c r="BC219" i="2"/>
  <c r="BB219" i="2"/>
  <c r="BA219" i="2"/>
  <c r="AZ219" i="2"/>
  <c r="AY219" i="2"/>
  <c r="AW219" i="2"/>
  <c r="AV219" i="2"/>
  <c r="AU219" i="2"/>
  <c r="AT219" i="2"/>
  <c r="AS219" i="2"/>
  <c r="AR219" i="2"/>
  <c r="AQ219" i="2"/>
  <c r="AO219" i="2"/>
  <c r="AN219" i="2"/>
  <c r="AM219" i="2"/>
  <c r="AL219" i="2"/>
  <c r="AK219" i="2"/>
  <c r="AJ219" i="2"/>
  <c r="AI219" i="2"/>
  <c r="AG219" i="2"/>
  <c r="AF219" i="2"/>
  <c r="AE219" i="2"/>
  <c r="AD219" i="2"/>
  <c r="AC219" i="2"/>
  <c r="AB219" i="2"/>
  <c r="AA219" i="2"/>
  <c r="W219" i="2"/>
  <c r="DO218" i="2"/>
  <c r="DN218" i="2"/>
  <c r="DM218" i="2"/>
  <c r="DL218" i="2"/>
  <c r="DK218" i="2"/>
  <c r="DI218" i="2"/>
  <c r="DH218" i="2"/>
  <c r="DG218" i="2"/>
  <c r="DF218" i="2"/>
  <c r="DE218" i="2"/>
  <c r="DC218" i="2"/>
  <c r="DB218" i="2"/>
  <c r="DA218" i="2"/>
  <c r="CZ218" i="2"/>
  <c r="CY218" i="2"/>
  <c r="CW218" i="2"/>
  <c r="CV218" i="2"/>
  <c r="CU218" i="2"/>
  <c r="CT218" i="2"/>
  <c r="CS218" i="2"/>
  <c r="CQ218" i="2"/>
  <c r="CP218" i="2"/>
  <c r="CO218" i="2"/>
  <c r="CN218" i="2"/>
  <c r="CM218" i="2"/>
  <c r="CK218" i="2"/>
  <c r="CJ218" i="2"/>
  <c r="CI218" i="2"/>
  <c r="CH218" i="2"/>
  <c r="CG218" i="2"/>
  <c r="CE218" i="2"/>
  <c r="CD218" i="2"/>
  <c r="CC218" i="2"/>
  <c r="CB218" i="2"/>
  <c r="CA218" i="2"/>
  <c r="BY218" i="2"/>
  <c r="BX218" i="2"/>
  <c r="BW218" i="2"/>
  <c r="BV218" i="2"/>
  <c r="BU218" i="2"/>
  <c r="BS218" i="2"/>
  <c r="BR218" i="2"/>
  <c r="BQ218" i="2"/>
  <c r="BP218" i="2"/>
  <c r="BO218" i="2"/>
  <c r="BM218" i="2"/>
  <c r="BL218" i="2"/>
  <c r="BK218" i="2"/>
  <c r="BJ218" i="2"/>
  <c r="BI218" i="2"/>
  <c r="BH218" i="2"/>
  <c r="BG218" i="2"/>
  <c r="BE218" i="2"/>
  <c r="BD218" i="2"/>
  <c r="BC218" i="2"/>
  <c r="BB218" i="2"/>
  <c r="BA218" i="2"/>
  <c r="AZ218" i="2"/>
  <c r="AY218" i="2"/>
  <c r="AW218" i="2"/>
  <c r="AV218" i="2"/>
  <c r="AU218" i="2"/>
  <c r="AT218" i="2"/>
  <c r="AS218" i="2"/>
  <c r="AR218" i="2"/>
  <c r="AQ218" i="2"/>
  <c r="AO218" i="2"/>
  <c r="AN218" i="2"/>
  <c r="AM218" i="2"/>
  <c r="AL218" i="2"/>
  <c r="AK218" i="2"/>
  <c r="AJ218" i="2"/>
  <c r="AI218" i="2"/>
  <c r="AG218" i="2"/>
  <c r="AF218" i="2"/>
  <c r="AE218" i="2"/>
  <c r="AD218" i="2"/>
  <c r="AC218" i="2"/>
  <c r="AB218" i="2"/>
  <c r="AA218" i="2"/>
  <c r="W218" i="2"/>
  <c r="DO217" i="2"/>
  <c r="DN217" i="2"/>
  <c r="DM217" i="2"/>
  <c r="DL217" i="2"/>
  <c r="DK217" i="2"/>
  <c r="DI217" i="2"/>
  <c r="DH217" i="2"/>
  <c r="DG217" i="2"/>
  <c r="DF217" i="2"/>
  <c r="DE217" i="2"/>
  <c r="DC217" i="2"/>
  <c r="DB217" i="2"/>
  <c r="DA217" i="2"/>
  <c r="CZ217" i="2"/>
  <c r="CY217" i="2"/>
  <c r="CW217" i="2"/>
  <c r="CV217" i="2"/>
  <c r="CU217" i="2"/>
  <c r="CT217" i="2"/>
  <c r="CS217" i="2"/>
  <c r="CQ217" i="2"/>
  <c r="CP217" i="2"/>
  <c r="CO217" i="2"/>
  <c r="CN217" i="2"/>
  <c r="CM217" i="2"/>
  <c r="CK217" i="2"/>
  <c r="CJ217" i="2"/>
  <c r="CI217" i="2"/>
  <c r="CH217" i="2"/>
  <c r="CG217" i="2"/>
  <c r="CE217" i="2"/>
  <c r="CD217" i="2"/>
  <c r="CC217" i="2"/>
  <c r="CB217" i="2"/>
  <c r="CA217" i="2"/>
  <c r="BY217" i="2"/>
  <c r="BX217" i="2"/>
  <c r="BW217" i="2"/>
  <c r="BV217" i="2"/>
  <c r="BU217" i="2"/>
  <c r="BS217" i="2"/>
  <c r="BR217" i="2"/>
  <c r="BQ217" i="2"/>
  <c r="BP217" i="2"/>
  <c r="BO217" i="2"/>
  <c r="BM217" i="2"/>
  <c r="BL217" i="2"/>
  <c r="BK217" i="2"/>
  <c r="BJ217" i="2"/>
  <c r="BI217" i="2"/>
  <c r="BH217" i="2"/>
  <c r="BG217" i="2"/>
  <c r="BE217" i="2"/>
  <c r="BD217" i="2"/>
  <c r="BC217" i="2"/>
  <c r="BB217" i="2"/>
  <c r="BA217" i="2"/>
  <c r="AZ217" i="2"/>
  <c r="AY217" i="2"/>
  <c r="AW217" i="2"/>
  <c r="AV217" i="2"/>
  <c r="AU217" i="2"/>
  <c r="AT217" i="2"/>
  <c r="AS217" i="2"/>
  <c r="AR217" i="2"/>
  <c r="AQ217" i="2"/>
  <c r="AO217" i="2"/>
  <c r="AN217" i="2"/>
  <c r="AM217" i="2"/>
  <c r="AL217" i="2"/>
  <c r="AK217" i="2"/>
  <c r="AJ217" i="2"/>
  <c r="AI217" i="2"/>
  <c r="AG217" i="2"/>
  <c r="AF217" i="2"/>
  <c r="AE217" i="2"/>
  <c r="AD217" i="2"/>
  <c r="AC217" i="2"/>
  <c r="AB217" i="2"/>
  <c r="AA217" i="2"/>
  <c r="W217" i="2"/>
  <c r="DO216" i="2"/>
  <c r="DI216" i="2"/>
  <c r="DC216" i="2"/>
  <c r="CW216" i="2"/>
  <c r="CQ216" i="2"/>
  <c r="CK216" i="2"/>
  <c r="CE216" i="2"/>
  <c r="CD216" i="2"/>
  <c r="CC216" i="2"/>
  <c r="CB216" i="2"/>
  <c r="CA216" i="2"/>
  <c r="BY216" i="2"/>
  <c r="BS216" i="2"/>
  <c r="BM216" i="2"/>
  <c r="BL216" i="2"/>
  <c r="BK216" i="2"/>
  <c r="BJ216" i="2"/>
  <c r="BI216" i="2"/>
  <c r="BH216" i="2"/>
  <c r="BG216" i="2"/>
  <c r="BE216" i="2"/>
  <c r="BD216" i="2"/>
  <c r="BC216" i="2"/>
  <c r="BB216" i="2"/>
  <c r="BA216" i="2"/>
  <c r="AZ216" i="2"/>
  <c r="AY216" i="2"/>
  <c r="AW216" i="2"/>
  <c r="AV216" i="2"/>
  <c r="AU216" i="2"/>
  <c r="AT216" i="2"/>
  <c r="AS216" i="2"/>
  <c r="AR216" i="2"/>
  <c r="AQ216" i="2"/>
  <c r="AO216" i="2"/>
  <c r="AN216" i="2"/>
  <c r="AM216" i="2"/>
  <c r="AL216" i="2"/>
  <c r="AK216" i="2"/>
  <c r="AJ216" i="2"/>
  <c r="AI216" i="2"/>
  <c r="AG216" i="2"/>
  <c r="W216" i="2"/>
  <c r="DO215" i="2"/>
  <c r="DI215" i="2"/>
  <c r="DC215" i="2"/>
  <c r="CW215" i="2"/>
  <c r="CQ215" i="2"/>
  <c r="CK215" i="2"/>
  <c r="CE215" i="2"/>
  <c r="CD215" i="2"/>
  <c r="CC215" i="2"/>
  <c r="CB215" i="2"/>
  <c r="CA215" i="2"/>
  <c r="BY215" i="2"/>
  <c r="BS215" i="2"/>
  <c r="DR9" i="2" s="1"/>
  <c r="DU9" i="2" s="1"/>
  <c r="BM215" i="2"/>
  <c r="BL215" i="2"/>
  <c r="BK215" i="2"/>
  <c r="BJ215" i="2"/>
  <c r="BI215" i="2"/>
  <c r="BH215" i="2"/>
  <c r="BG215" i="2"/>
  <c r="BE215" i="2"/>
  <c r="BD215" i="2"/>
  <c r="BC215" i="2"/>
  <c r="BB215" i="2"/>
  <c r="BA215" i="2"/>
  <c r="AZ215" i="2"/>
  <c r="AY215" i="2"/>
  <c r="AW215" i="2"/>
  <c r="AV215" i="2"/>
  <c r="AU215" i="2"/>
  <c r="AT215" i="2"/>
  <c r="AS215" i="2"/>
  <c r="AR215" i="2"/>
  <c r="AQ215" i="2"/>
  <c r="AO215" i="2"/>
  <c r="AN215" i="2"/>
  <c r="AM215" i="2"/>
  <c r="AL215" i="2"/>
  <c r="AK215" i="2"/>
  <c r="AJ215" i="2"/>
  <c r="AI215" i="2"/>
  <c r="AG215" i="2"/>
  <c r="W215" i="2"/>
  <c r="DO214" i="2"/>
  <c r="DN214" i="2"/>
  <c r="DM214" i="2"/>
  <c r="DL214" i="2"/>
  <c r="DK214" i="2"/>
  <c r="DI214" i="2"/>
  <c r="DH214" i="2"/>
  <c r="DG214" i="2"/>
  <c r="DF214" i="2"/>
  <c r="DE214" i="2"/>
  <c r="DC214" i="2"/>
  <c r="DB214" i="2"/>
  <c r="DA214" i="2"/>
  <c r="CZ214" i="2"/>
  <c r="CY214" i="2"/>
  <c r="CW214" i="2"/>
  <c r="CV214" i="2"/>
  <c r="CU214" i="2"/>
  <c r="CT214" i="2"/>
  <c r="CS214" i="2"/>
  <c r="CQ214" i="2"/>
  <c r="CP214" i="2"/>
  <c r="CO214" i="2"/>
  <c r="CN214" i="2"/>
  <c r="CM214" i="2"/>
  <c r="CK214" i="2"/>
  <c r="CJ214" i="2"/>
  <c r="CI214" i="2"/>
  <c r="CH214" i="2"/>
  <c r="CG214" i="2"/>
  <c r="CE214" i="2"/>
  <c r="CD214" i="2"/>
  <c r="CC214" i="2"/>
  <c r="CB214" i="2"/>
  <c r="CA214" i="2"/>
  <c r="BY214" i="2"/>
  <c r="BX214" i="2"/>
  <c r="BW214" i="2"/>
  <c r="BV214" i="2"/>
  <c r="BU214" i="2"/>
  <c r="BS214" i="2"/>
  <c r="BR214" i="2"/>
  <c r="BQ214" i="2"/>
  <c r="BP214" i="2"/>
  <c r="BO214" i="2"/>
  <c r="BM214" i="2"/>
  <c r="BL214" i="2"/>
  <c r="BK214" i="2"/>
  <c r="BJ214" i="2"/>
  <c r="BI214" i="2"/>
  <c r="BH214" i="2"/>
  <c r="BG214" i="2"/>
  <c r="BE214" i="2"/>
  <c r="BD214" i="2"/>
  <c r="BC214" i="2"/>
  <c r="BB214" i="2"/>
  <c r="BA214" i="2"/>
  <c r="AZ214" i="2"/>
  <c r="AY214" i="2"/>
  <c r="AW214" i="2"/>
  <c r="AV214" i="2"/>
  <c r="AU214" i="2"/>
  <c r="AT214" i="2"/>
  <c r="AS214" i="2"/>
  <c r="AR214" i="2"/>
  <c r="AQ214" i="2"/>
  <c r="AO214" i="2"/>
  <c r="AN214" i="2"/>
  <c r="AM214" i="2"/>
  <c r="AL214" i="2"/>
  <c r="AK214" i="2"/>
  <c r="AJ214" i="2"/>
  <c r="AI214" i="2"/>
  <c r="AG214" i="2"/>
  <c r="AF214" i="2"/>
  <c r="AE214" i="2"/>
  <c r="AD214" i="2"/>
  <c r="AC214" i="2"/>
  <c r="AB214" i="2"/>
  <c r="AA214" i="2"/>
  <c r="W214" i="2"/>
  <c r="DO213" i="2"/>
  <c r="DN213" i="2"/>
  <c r="DM213" i="2"/>
  <c r="DL213" i="2"/>
  <c r="DK213" i="2"/>
  <c r="DI213" i="2"/>
  <c r="DH213" i="2"/>
  <c r="DG213" i="2"/>
  <c r="DF213" i="2"/>
  <c r="DE213" i="2"/>
  <c r="DC213" i="2"/>
  <c r="DB213" i="2"/>
  <c r="DA213" i="2"/>
  <c r="CZ213" i="2"/>
  <c r="CY213" i="2"/>
  <c r="CW213" i="2"/>
  <c r="CV213" i="2"/>
  <c r="CU213" i="2"/>
  <c r="CT213" i="2"/>
  <c r="CS213" i="2"/>
  <c r="CQ213" i="2"/>
  <c r="CP213" i="2"/>
  <c r="CO213" i="2"/>
  <c r="CN213" i="2"/>
  <c r="CM213" i="2"/>
  <c r="CK213" i="2"/>
  <c r="CJ213" i="2"/>
  <c r="CI213" i="2"/>
  <c r="CH213" i="2"/>
  <c r="CG213" i="2"/>
  <c r="CE213" i="2"/>
  <c r="CD213" i="2"/>
  <c r="CC213" i="2"/>
  <c r="CB213" i="2"/>
  <c r="CA213" i="2"/>
  <c r="BY213" i="2"/>
  <c r="BX213" i="2"/>
  <c r="BW213" i="2"/>
  <c r="BV213" i="2"/>
  <c r="BU213" i="2"/>
  <c r="BS213" i="2"/>
  <c r="BR213" i="2"/>
  <c r="BQ213" i="2"/>
  <c r="BP213" i="2"/>
  <c r="BO213" i="2"/>
  <c r="BM213" i="2"/>
  <c r="BL213" i="2"/>
  <c r="BK213" i="2"/>
  <c r="BJ213" i="2"/>
  <c r="BI213" i="2"/>
  <c r="BH213" i="2"/>
  <c r="BG213" i="2"/>
  <c r="BE213" i="2"/>
  <c r="BD213" i="2"/>
  <c r="BC213" i="2"/>
  <c r="BB213" i="2"/>
  <c r="BA213" i="2"/>
  <c r="AZ213" i="2"/>
  <c r="AY213" i="2"/>
  <c r="AW213" i="2"/>
  <c r="AV213" i="2"/>
  <c r="AU213" i="2"/>
  <c r="AT213" i="2"/>
  <c r="AS213" i="2"/>
  <c r="AR213" i="2"/>
  <c r="AQ213" i="2"/>
  <c r="AO213" i="2"/>
  <c r="AN213" i="2"/>
  <c r="AM213" i="2"/>
  <c r="AL213" i="2"/>
  <c r="AK213" i="2"/>
  <c r="AJ213" i="2"/>
  <c r="AI213" i="2"/>
  <c r="AG213" i="2"/>
  <c r="AF213" i="2"/>
  <c r="AE213" i="2"/>
  <c r="AD213" i="2"/>
  <c r="AC213" i="2"/>
  <c r="AB213" i="2"/>
  <c r="AA213" i="2"/>
  <c r="W213" i="2"/>
  <c r="DO212" i="2"/>
  <c r="DN212" i="2"/>
  <c r="DM212" i="2"/>
  <c r="DL212" i="2"/>
  <c r="DK212" i="2"/>
  <c r="DI212" i="2"/>
  <c r="DH212" i="2"/>
  <c r="DG212" i="2"/>
  <c r="DF212" i="2"/>
  <c r="DE212" i="2"/>
  <c r="DC212" i="2"/>
  <c r="DB212" i="2"/>
  <c r="DA212" i="2"/>
  <c r="CZ212" i="2"/>
  <c r="CY212" i="2"/>
  <c r="CW212" i="2"/>
  <c r="CV212" i="2"/>
  <c r="CU212" i="2"/>
  <c r="CT212" i="2"/>
  <c r="CS212" i="2"/>
  <c r="CQ212" i="2"/>
  <c r="CP212" i="2"/>
  <c r="CO212" i="2"/>
  <c r="CN212" i="2"/>
  <c r="CM212" i="2"/>
  <c r="CK212" i="2"/>
  <c r="CJ212" i="2"/>
  <c r="CI212" i="2"/>
  <c r="CH212" i="2"/>
  <c r="CG212" i="2"/>
  <c r="CE212" i="2"/>
  <c r="CD212" i="2"/>
  <c r="CC212" i="2"/>
  <c r="CB212" i="2"/>
  <c r="CA212" i="2"/>
  <c r="BY212" i="2"/>
  <c r="BX212" i="2"/>
  <c r="BW212" i="2"/>
  <c r="BV212" i="2"/>
  <c r="BU212" i="2"/>
  <c r="BS212" i="2"/>
  <c r="BR212" i="2"/>
  <c r="BQ212" i="2"/>
  <c r="BP212" i="2"/>
  <c r="BO212" i="2"/>
  <c r="BM212" i="2"/>
  <c r="BL212" i="2"/>
  <c r="BK212" i="2"/>
  <c r="BJ212" i="2"/>
  <c r="BI212" i="2"/>
  <c r="BH212" i="2"/>
  <c r="BG212" i="2"/>
  <c r="BE212" i="2"/>
  <c r="BD212" i="2"/>
  <c r="BC212" i="2"/>
  <c r="BB212" i="2"/>
  <c r="BA212" i="2"/>
  <c r="AZ212" i="2"/>
  <c r="AY212" i="2"/>
  <c r="AW212" i="2"/>
  <c r="AV212" i="2"/>
  <c r="AU212" i="2"/>
  <c r="AT212" i="2"/>
  <c r="AS212" i="2"/>
  <c r="AR212" i="2"/>
  <c r="AQ212" i="2"/>
  <c r="AO212" i="2"/>
  <c r="AN212" i="2"/>
  <c r="AM212" i="2"/>
  <c r="AL212" i="2"/>
  <c r="AK212" i="2"/>
  <c r="AJ212" i="2"/>
  <c r="AI212" i="2"/>
  <c r="AG212" i="2"/>
  <c r="AF212" i="2"/>
  <c r="AE212" i="2"/>
  <c r="AD212" i="2"/>
  <c r="AC212" i="2"/>
  <c r="AB212" i="2"/>
  <c r="AA212" i="2"/>
  <c r="W212" i="2"/>
  <c r="DO211" i="2"/>
  <c r="DN211" i="2"/>
  <c r="DM211" i="2"/>
  <c r="DL211" i="2"/>
  <c r="DK211" i="2"/>
  <c r="DI211" i="2"/>
  <c r="DH211" i="2"/>
  <c r="DG211" i="2"/>
  <c r="DF211" i="2"/>
  <c r="DE211" i="2"/>
  <c r="DC211" i="2"/>
  <c r="DB211" i="2"/>
  <c r="DA211" i="2"/>
  <c r="CZ211" i="2"/>
  <c r="CY211" i="2"/>
  <c r="CW211" i="2"/>
  <c r="CV211" i="2"/>
  <c r="CU211" i="2"/>
  <c r="CT211" i="2"/>
  <c r="CS211" i="2"/>
  <c r="CQ211" i="2"/>
  <c r="CP211" i="2"/>
  <c r="CO211" i="2"/>
  <c r="CN211" i="2"/>
  <c r="CM211" i="2"/>
  <c r="CK211" i="2"/>
  <c r="CJ211" i="2"/>
  <c r="CI211" i="2"/>
  <c r="CH211" i="2"/>
  <c r="CG211" i="2"/>
  <c r="CE211" i="2"/>
  <c r="CD211" i="2"/>
  <c r="CC211" i="2"/>
  <c r="CB211" i="2"/>
  <c r="CA211" i="2"/>
  <c r="BY211" i="2"/>
  <c r="BX211" i="2"/>
  <c r="BW211" i="2"/>
  <c r="BV211" i="2"/>
  <c r="BU211" i="2"/>
  <c r="BS211" i="2"/>
  <c r="BR211" i="2"/>
  <c r="BQ211" i="2"/>
  <c r="BP211" i="2"/>
  <c r="BO211" i="2"/>
  <c r="BM211" i="2"/>
  <c r="BL211" i="2"/>
  <c r="BK211" i="2"/>
  <c r="BJ211" i="2"/>
  <c r="BI211" i="2"/>
  <c r="BH211" i="2"/>
  <c r="BG211" i="2"/>
  <c r="BE211" i="2"/>
  <c r="BD211" i="2"/>
  <c r="BC211" i="2"/>
  <c r="BB211" i="2"/>
  <c r="BA211" i="2"/>
  <c r="AZ211" i="2"/>
  <c r="AY211" i="2"/>
  <c r="AW211" i="2"/>
  <c r="AV211" i="2"/>
  <c r="AU211" i="2"/>
  <c r="AT211" i="2"/>
  <c r="AS211" i="2"/>
  <c r="AR211" i="2"/>
  <c r="AQ211" i="2"/>
  <c r="AO211" i="2"/>
  <c r="AN211" i="2"/>
  <c r="AM211" i="2"/>
  <c r="AL211" i="2"/>
  <c r="AK211" i="2"/>
  <c r="AJ211" i="2"/>
  <c r="AI211" i="2"/>
  <c r="AG211" i="2"/>
  <c r="AF211" i="2"/>
  <c r="AE211" i="2"/>
  <c r="AD211" i="2"/>
  <c r="AC211" i="2"/>
  <c r="AB211" i="2"/>
  <c r="AA211" i="2"/>
  <c r="W211" i="2"/>
  <c r="DO210" i="2"/>
  <c r="DI210" i="2"/>
  <c r="DC210" i="2"/>
  <c r="CW210" i="2"/>
  <c r="CQ210" i="2"/>
  <c r="CK210" i="2"/>
  <c r="CE210" i="2"/>
  <c r="CD210" i="2"/>
  <c r="CC210" i="2"/>
  <c r="CB210" i="2"/>
  <c r="CA210" i="2"/>
  <c r="BY210" i="2"/>
  <c r="BS210" i="2"/>
  <c r="BM210" i="2"/>
  <c r="BL210" i="2"/>
  <c r="BK210" i="2"/>
  <c r="BJ210" i="2"/>
  <c r="BI210" i="2"/>
  <c r="BH210" i="2"/>
  <c r="BG210" i="2"/>
  <c r="BE210" i="2"/>
  <c r="BD210" i="2"/>
  <c r="BC210" i="2"/>
  <c r="BB210" i="2"/>
  <c r="BA210" i="2"/>
  <c r="AZ210" i="2"/>
  <c r="AY210" i="2"/>
  <c r="AW210" i="2"/>
  <c r="AV210" i="2"/>
  <c r="AU210" i="2"/>
  <c r="AT210" i="2"/>
  <c r="AS210" i="2"/>
  <c r="AR210" i="2"/>
  <c r="AQ210" i="2"/>
  <c r="AO210" i="2"/>
  <c r="AN210" i="2"/>
  <c r="AM210" i="2"/>
  <c r="AL210" i="2"/>
  <c r="AK210" i="2"/>
  <c r="AJ210" i="2"/>
  <c r="AI210" i="2"/>
  <c r="AG210" i="2"/>
  <c r="W210" i="2"/>
  <c r="DO209" i="2"/>
  <c r="DI209" i="2"/>
  <c r="DC209" i="2"/>
  <c r="CW209" i="2"/>
  <c r="CQ209" i="2"/>
  <c r="CK209" i="2"/>
  <c r="CE209" i="2"/>
  <c r="CD209" i="2"/>
  <c r="CC209" i="2"/>
  <c r="CB209" i="2"/>
  <c r="CA209" i="2"/>
  <c r="BY209" i="2"/>
  <c r="DS29" i="2" s="1"/>
  <c r="BS209" i="2"/>
  <c r="BM209" i="2"/>
  <c r="BL209" i="2"/>
  <c r="BK209" i="2"/>
  <c r="BJ209" i="2"/>
  <c r="BI209" i="2"/>
  <c r="BH209" i="2"/>
  <c r="BG209" i="2"/>
  <c r="BE209" i="2"/>
  <c r="BD209" i="2"/>
  <c r="BC209" i="2"/>
  <c r="BB209" i="2"/>
  <c r="BA209" i="2"/>
  <c r="AZ209" i="2"/>
  <c r="AY209" i="2"/>
  <c r="AW209" i="2"/>
  <c r="AV209" i="2"/>
  <c r="AU209" i="2"/>
  <c r="AT209" i="2"/>
  <c r="AS209" i="2"/>
  <c r="AR209" i="2"/>
  <c r="AQ209" i="2"/>
  <c r="AO209" i="2"/>
  <c r="AN209" i="2"/>
  <c r="AM209" i="2"/>
  <c r="AL209" i="2"/>
  <c r="AK209" i="2"/>
  <c r="AJ209" i="2"/>
  <c r="AI209" i="2"/>
  <c r="AG209" i="2"/>
  <c r="W209" i="2"/>
  <c r="DO208" i="2"/>
  <c r="DN208" i="2"/>
  <c r="DM208" i="2"/>
  <c r="DL208" i="2"/>
  <c r="DK208" i="2"/>
  <c r="DI208" i="2"/>
  <c r="DH208" i="2"/>
  <c r="DG208" i="2"/>
  <c r="DF208" i="2"/>
  <c r="DE208" i="2"/>
  <c r="DC208" i="2"/>
  <c r="DB208" i="2"/>
  <c r="DA208" i="2"/>
  <c r="CZ208" i="2"/>
  <c r="CY208" i="2"/>
  <c r="CW208" i="2"/>
  <c r="CV208" i="2"/>
  <c r="CU208" i="2"/>
  <c r="CT208" i="2"/>
  <c r="CS208" i="2"/>
  <c r="CQ208" i="2"/>
  <c r="CP208" i="2"/>
  <c r="CO208" i="2"/>
  <c r="CN208" i="2"/>
  <c r="CM208" i="2"/>
  <c r="CK208" i="2"/>
  <c r="CJ208" i="2"/>
  <c r="CI208" i="2"/>
  <c r="CH208" i="2"/>
  <c r="CG208" i="2"/>
  <c r="CE208" i="2"/>
  <c r="CD208" i="2"/>
  <c r="CC208" i="2"/>
  <c r="CB208" i="2"/>
  <c r="CA208" i="2"/>
  <c r="BY208" i="2"/>
  <c r="BX208" i="2"/>
  <c r="BW208" i="2"/>
  <c r="BV208" i="2"/>
  <c r="BU208" i="2"/>
  <c r="BS208" i="2"/>
  <c r="BR208" i="2"/>
  <c r="BQ208" i="2"/>
  <c r="BP208" i="2"/>
  <c r="BO208" i="2"/>
  <c r="BM208" i="2"/>
  <c r="BL208" i="2"/>
  <c r="BK208" i="2"/>
  <c r="BJ208" i="2"/>
  <c r="BI208" i="2"/>
  <c r="BH208" i="2"/>
  <c r="BG208" i="2"/>
  <c r="BE208" i="2"/>
  <c r="BD208" i="2"/>
  <c r="BC208" i="2"/>
  <c r="BB208" i="2"/>
  <c r="BA208" i="2"/>
  <c r="AZ208" i="2"/>
  <c r="AY208" i="2"/>
  <c r="AW208" i="2"/>
  <c r="AV208" i="2"/>
  <c r="AU208" i="2"/>
  <c r="AT208" i="2"/>
  <c r="AS208" i="2"/>
  <c r="AR208" i="2"/>
  <c r="AQ208" i="2"/>
  <c r="AO208" i="2"/>
  <c r="AN208" i="2"/>
  <c r="AM208" i="2"/>
  <c r="AL208" i="2"/>
  <c r="AK208" i="2"/>
  <c r="AJ208" i="2"/>
  <c r="AI208" i="2"/>
  <c r="AG208" i="2"/>
  <c r="AF208" i="2"/>
  <c r="AE208" i="2"/>
  <c r="AD208" i="2"/>
  <c r="AC208" i="2"/>
  <c r="AB208" i="2"/>
  <c r="AA208" i="2"/>
  <c r="W208" i="2"/>
  <c r="DO207" i="2"/>
  <c r="DN207" i="2"/>
  <c r="DM207" i="2"/>
  <c r="DL207" i="2"/>
  <c r="DK207" i="2"/>
  <c r="DI207" i="2"/>
  <c r="DH207" i="2"/>
  <c r="DG207" i="2"/>
  <c r="DF207" i="2"/>
  <c r="DE207" i="2"/>
  <c r="DC207" i="2"/>
  <c r="DB207" i="2"/>
  <c r="DA207" i="2"/>
  <c r="CZ207" i="2"/>
  <c r="CY207" i="2"/>
  <c r="CW207" i="2"/>
  <c r="CV207" i="2"/>
  <c r="CU207" i="2"/>
  <c r="CT207" i="2"/>
  <c r="CS207" i="2"/>
  <c r="CQ207" i="2"/>
  <c r="CP207" i="2"/>
  <c r="CO207" i="2"/>
  <c r="CN207" i="2"/>
  <c r="CM207" i="2"/>
  <c r="CK207" i="2"/>
  <c r="CJ207" i="2"/>
  <c r="CI207" i="2"/>
  <c r="CH207" i="2"/>
  <c r="CG207" i="2"/>
  <c r="CE207" i="2"/>
  <c r="CD207" i="2"/>
  <c r="CC207" i="2"/>
  <c r="CB207" i="2"/>
  <c r="CA207" i="2"/>
  <c r="BY207" i="2"/>
  <c r="BX207" i="2"/>
  <c r="BW207" i="2"/>
  <c r="BV207" i="2"/>
  <c r="BU207" i="2"/>
  <c r="BS207" i="2"/>
  <c r="BR207" i="2"/>
  <c r="BQ207" i="2"/>
  <c r="BP207" i="2"/>
  <c r="BO207" i="2"/>
  <c r="BM207" i="2"/>
  <c r="BL207" i="2"/>
  <c r="BK207" i="2"/>
  <c r="BJ207" i="2"/>
  <c r="BI207" i="2"/>
  <c r="BH207" i="2"/>
  <c r="BG207" i="2"/>
  <c r="BE207" i="2"/>
  <c r="BD207" i="2"/>
  <c r="BC207" i="2"/>
  <c r="BB207" i="2"/>
  <c r="BA207" i="2"/>
  <c r="AZ207" i="2"/>
  <c r="AY207" i="2"/>
  <c r="AW207" i="2"/>
  <c r="AV207" i="2"/>
  <c r="AU207" i="2"/>
  <c r="AT207" i="2"/>
  <c r="AS207" i="2"/>
  <c r="AR207" i="2"/>
  <c r="AQ207" i="2"/>
  <c r="AO207" i="2"/>
  <c r="AN207" i="2"/>
  <c r="AM207" i="2"/>
  <c r="AL207" i="2"/>
  <c r="AK207" i="2"/>
  <c r="AJ207" i="2"/>
  <c r="AI207" i="2"/>
  <c r="AG207" i="2"/>
  <c r="AF207" i="2"/>
  <c r="AE207" i="2"/>
  <c r="AD207" i="2"/>
  <c r="AC207" i="2"/>
  <c r="AB207" i="2"/>
  <c r="AA207" i="2"/>
  <c r="W207" i="2"/>
  <c r="DO206" i="2"/>
  <c r="DN206" i="2"/>
  <c r="DM206" i="2"/>
  <c r="DL206" i="2"/>
  <c r="DK206" i="2"/>
  <c r="DI206" i="2"/>
  <c r="DH206" i="2"/>
  <c r="DG206" i="2"/>
  <c r="DF206" i="2"/>
  <c r="DE206" i="2"/>
  <c r="DC206" i="2"/>
  <c r="DB206" i="2"/>
  <c r="DA206" i="2"/>
  <c r="CZ206" i="2"/>
  <c r="CY206" i="2"/>
  <c r="CW206" i="2"/>
  <c r="CV206" i="2"/>
  <c r="CU206" i="2"/>
  <c r="CT206" i="2"/>
  <c r="CS206" i="2"/>
  <c r="CQ206" i="2"/>
  <c r="CP206" i="2"/>
  <c r="CO206" i="2"/>
  <c r="CN206" i="2"/>
  <c r="CM206" i="2"/>
  <c r="CK206" i="2"/>
  <c r="CJ206" i="2"/>
  <c r="CI206" i="2"/>
  <c r="CH206" i="2"/>
  <c r="CG206" i="2"/>
  <c r="CE206" i="2"/>
  <c r="CD206" i="2"/>
  <c r="CC206" i="2"/>
  <c r="CB206" i="2"/>
  <c r="CA206" i="2"/>
  <c r="BY206" i="2"/>
  <c r="BX206" i="2"/>
  <c r="BW206" i="2"/>
  <c r="BV206" i="2"/>
  <c r="BU206" i="2"/>
  <c r="BS206" i="2"/>
  <c r="BR206" i="2"/>
  <c r="BQ206" i="2"/>
  <c r="BP206" i="2"/>
  <c r="BO206" i="2"/>
  <c r="BM206" i="2"/>
  <c r="BL206" i="2"/>
  <c r="BK206" i="2"/>
  <c r="BJ206" i="2"/>
  <c r="BI206" i="2"/>
  <c r="BH206" i="2"/>
  <c r="BG206" i="2"/>
  <c r="BE206" i="2"/>
  <c r="BD206" i="2"/>
  <c r="BC206" i="2"/>
  <c r="BB206" i="2"/>
  <c r="BA206" i="2"/>
  <c r="AZ206" i="2"/>
  <c r="AY206" i="2"/>
  <c r="AW206" i="2"/>
  <c r="AV206" i="2"/>
  <c r="AU206" i="2"/>
  <c r="AT206" i="2"/>
  <c r="AS206" i="2"/>
  <c r="AR206" i="2"/>
  <c r="AQ206" i="2"/>
  <c r="AO206" i="2"/>
  <c r="AN206" i="2"/>
  <c r="AM206" i="2"/>
  <c r="AL206" i="2"/>
  <c r="AK206" i="2"/>
  <c r="AJ206" i="2"/>
  <c r="AI206" i="2"/>
  <c r="AG206" i="2"/>
  <c r="AF206" i="2"/>
  <c r="AE206" i="2"/>
  <c r="AD206" i="2"/>
  <c r="AC206" i="2"/>
  <c r="AB206" i="2"/>
  <c r="AA206" i="2"/>
  <c r="W206" i="2"/>
  <c r="DO205" i="2"/>
  <c r="DN205" i="2"/>
  <c r="DM205" i="2"/>
  <c r="DL205" i="2"/>
  <c r="DK205" i="2"/>
  <c r="DI205" i="2"/>
  <c r="DH205" i="2"/>
  <c r="DG205" i="2"/>
  <c r="DF205" i="2"/>
  <c r="DE205" i="2"/>
  <c r="DC205" i="2"/>
  <c r="DB205" i="2"/>
  <c r="DA205" i="2"/>
  <c r="CZ205" i="2"/>
  <c r="CY205" i="2"/>
  <c r="CW205" i="2"/>
  <c r="CV205" i="2"/>
  <c r="CU205" i="2"/>
  <c r="CT205" i="2"/>
  <c r="CS205" i="2"/>
  <c r="CQ205" i="2"/>
  <c r="CP205" i="2"/>
  <c r="CO205" i="2"/>
  <c r="CN205" i="2"/>
  <c r="CM205" i="2"/>
  <c r="CK205" i="2"/>
  <c r="CJ205" i="2"/>
  <c r="CI205" i="2"/>
  <c r="CH205" i="2"/>
  <c r="CG205" i="2"/>
  <c r="CE205" i="2"/>
  <c r="CD205" i="2"/>
  <c r="CC205" i="2"/>
  <c r="CB205" i="2"/>
  <c r="CA205" i="2"/>
  <c r="BY205" i="2"/>
  <c r="BX205" i="2"/>
  <c r="BW205" i="2"/>
  <c r="BV205" i="2"/>
  <c r="BU205" i="2"/>
  <c r="BS205" i="2"/>
  <c r="BR205" i="2"/>
  <c r="BQ205" i="2"/>
  <c r="BP205" i="2"/>
  <c r="BO205" i="2"/>
  <c r="BM205" i="2"/>
  <c r="BL205" i="2"/>
  <c r="BK205" i="2"/>
  <c r="BJ205" i="2"/>
  <c r="BI205" i="2"/>
  <c r="BH205" i="2"/>
  <c r="BG205" i="2"/>
  <c r="BE205" i="2"/>
  <c r="BD205" i="2"/>
  <c r="BC205" i="2"/>
  <c r="BB205" i="2"/>
  <c r="BA205" i="2"/>
  <c r="AZ205" i="2"/>
  <c r="AY205" i="2"/>
  <c r="AW205" i="2"/>
  <c r="AV205" i="2"/>
  <c r="AU205" i="2"/>
  <c r="AT205" i="2"/>
  <c r="AS205" i="2"/>
  <c r="AR205" i="2"/>
  <c r="AQ205" i="2"/>
  <c r="AO205" i="2"/>
  <c r="AN205" i="2"/>
  <c r="AM205" i="2"/>
  <c r="AL205" i="2"/>
  <c r="AK205" i="2"/>
  <c r="AJ205" i="2"/>
  <c r="AI205" i="2"/>
  <c r="AG205" i="2"/>
  <c r="AF205" i="2"/>
  <c r="AE205" i="2"/>
  <c r="AD205" i="2"/>
  <c r="AC205" i="2"/>
  <c r="AB205" i="2"/>
  <c r="AA205" i="2"/>
  <c r="W205" i="2"/>
  <c r="DO204" i="2"/>
  <c r="DI204" i="2"/>
  <c r="DC204" i="2"/>
  <c r="CW204" i="2"/>
  <c r="CQ204" i="2"/>
  <c r="CK204" i="2"/>
  <c r="CE204" i="2"/>
  <c r="CD204" i="2"/>
  <c r="CC204" i="2"/>
  <c r="CB204" i="2"/>
  <c r="CA204" i="2"/>
  <c r="BY204" i="2"/>
  <c r="BS204" i="2"/>
  <c r="BM204" i="2"/>
  <c r="BL204" i="2"/>
  <c r="BK204" i="2"/>
  <c r="BJ204" i="2"/>
  <c r="BI204" i="2"/>
  <c r="BH204" i="2"/>
  <c r="BG204" i="2"/>
  <c r="BE204" i="2"/>
  <c r="BD204" i="2"/>
  <c r="BC204" i="2"/>
  <c r="BB204" i="2"/>
  <c r="BA204" i="2"/>
  <c r="AZ204" i="2"/>
  <c r="AY204" i="2"/>
  <c r="AW204" i="2"/>
  <c r="AV204" i="2"/>
  <c r="AU204" i="2"/>
  <c r="AT204" i="2"/>
  <c r="AS204" i="2"/>
  <c r="AR204" i="2"/>
  <c r="AQ204" i="2"/>
  <c r="AO204" i="2"/>
  <c r="AN204" i="2"/>
  <c r="AM204" i="2"/>
  <c r="AL204" i="2"/>
  <c r="AK204" i="2"/>
  <c r="AJ204" i="2"/>
  <c r="AI204" i="2"/>
  <c r="AG204" i="2"/>
  <c r="W204" i="2"/>
  <c r="DO203" i="2"/>
  <c r="DI203" i="2"/>
  <c r="DC203" i="2"/>
  <c r="CW203" i="2"/>
  <c r="CQ203" i="2"/>
  <c r="CK203" i="2"/>
  <c r="CE203" i="2"/>
  <c r="CD203" i="2"/>
  <c r="CC203" i="2"/>
  <c r="CB203" i="2"/>
  <c r="CA203" i="2"/>
  <c r="BY203" i="2"/>
  <c r="BS203" i="2"/>
  <c r="BM203" i="2"/>
  <c r="BL203" i="2"/>
  <c r="BK203" i="2"/>
  <c r="BJ203" i="2"/>
  <c r="BI203" i="2"/>
  <c r="BH203" i="2"/>
  <c r="BG203" i="2"/>
  <c r="BE203" i="2"/>
  <c r="BD203" i="2"/>
  <c r="BC203" i="2"/>
  <c r="BB203" i="2"/>
  <c r="BA203" i="2"/>
  <c r="AZ203" i="2"/>
  <c r="AY203" i="2"/>
  <c r="AW203" i="2"/>
  <c r="AV203" i="2"/>
  <c r="AU203" i="2"/>
  <c r="AT203" i="2"/>
  <c r="AS203" i="2"/>
  <c r="AR203" i="2"/>
  <c r="AQ203" i="2"/>
  <c r="AO203" i="2"/>
  <c r="AN203" i="2"/>
  <c r="AM203" i="2"/>
  <c r="AL203" i="2"/>
  <c r="AK203" i="2"/>
  <c r="AJ203" i="2"/>
  <c r="AI203" i="2"/>
  <c r="AG203" i="2"/>
  <c r="W203" i="2"/>
  <c r="DO202" i="2"/>
  <c r="DN202" i="2"/>
  <c r="DM202" i="2"/>
  <c r="DL202" i="2"/>
  <c r="DK202" i="2"/>
  <c r="DI202" i="2"/>
  <c r="DH202" i="2"/>
  <c r="DG202" i="2"/>
  <c r="DF202" i="2"/>
  <c r="DE202" i="2"/>
  <c r="DC202" i="2"/>
  <c r="DB202" i="2"/>
  <c r="DA202" i="2"/>
  <c r="CZ202" i="2"/>
  <c r="CY202" i="2"/>
  <c r="CW202" i="2"/>
  <c r="CV202" i="2"/>
  <c r="CU202" i="2"/>
  <c r="CT202" i="2"/>
  <c r="CS202" i="2"/>
  <c r="CQ202" i="2"/>
  <c r="CP202" i="2"/>
  <c r="CO202" i="2"/>
  <c r="CN202" i="2"/>
  <c r="CM202" i="2"/>
  <c r="CK202" i="2"/>
  <c r="CJ202" i="2"/>
  <c r="CI202" i="2"/>
  <c r="CH202" i="2"/>
  <c r="CG202" i="2"/>
  <c r="CE202" i="2"/>
  <c r="CD202" i="2"/>
  <c r="CC202" i="2"/>
  <c r="CB202" i="2"/>
  <c r="CA202" i="2"/>
  <c r="BY202" i="2"/>
  <c r="BX202" i="2"/>
  <c r="BW202" i="2"/>
  <c r="BV202" i="2"/>
  <c r="BU202" i="2"/>
  <c r="BS202" i="2"/>
  <c r="BR202" i="2"/>
  <c r="BQ202" i="2"/>
  <c r="BP202" i="2"/>
  <c r="BO202" i="2"/>
  <c r="BM202" i="2"/>
  <c r="BL202" i="2"/>
  <c r="BK202" i="2"/>
  <c r="BJ202" i="2"/>
  <c r="BI202" i="2"/>
  <c r="BH202" i="2"/>
  <c r="BG202" i="2"/>
  <c r="BE202" i="2"/>
  <c r="BD202" i="2"/>
  <c r="BC202" i="2"/>
  <c r="BB202" i="2"/>
  <c r="BA202" i="2"/>
  <c r="AZ202" i="2"/>
  <c r="AY202" i="2"/>
  <c r="AW202" i="2"/>
  <c r="AV202" i="2"/>
  <c r="AU202" i="2"/>
  <c r="AT202" i="2"/>
  <c r="AS202" i="2"/>
  <c r="AR202" i="2"/>
  <c r="AQ202" i="2"/>
  <c r="AO202" i="2"/>
  <c r="AN202" i="2"/>
  <c r="AM202" i="2"/>
  <c r="AL202" i="2"/>
  <c r="AK202" i="2"/>
  <c r="AJ202" i="2"/>
  <c r="AI202" i="2"/>
  <c r="AG202" i="2"/>
  <c r="AF202" i="2"/>
  <c r="AE202" i="2"/>
  <c r="AD202" i="2"/>
  <c r="AC202" i="2"/>
  <c r="AB202" i="2"/>
  <c r="AA202" i="2"/>
  <c r="W202" i="2"/>
  <c r="DO201" i="2"/>
  <c r="DN201" i="2"/>
  <c r="DM201" i="2"/>
  <c r="DL201" i="2"/>
  <c r="DK201" i="2"/>
  <c r="DI201" i="2"/>
  <c r="DH201" i="2"/>
  <c r="DG201" i="2"/>
  <c r="DF201" i="2"/>
  <c r="DE201" i="2"/>
  <c r="DC201" i="2"/>
  <c r="DB201" i="2"/>
  <c r="DA201" i="2"/>
  <c r="CZ201" i="2"/>
  <c r="CY201" i="2"/>
  <c r="CW201" i="2"/>
  <c r="CV201" i="2"/>
  <c r="CU201" i="2"/>
  <c r="CT201" i="2"/>
  <c r="CS201" i="2"/>
  <c r="CQ201" i="2"/>
  <c r="CP201" i="2"/>
  <c r="CO201" i="2"/>
  <c r="CN201" i="2"/>
  <c r="CM201" i="2"/>
  <c r="CK201" i="2"/>
  <c r="CJ201" i="2"/>
  <c r="CI201" i="2"/>
  <c r="CH201" i="2"/>
  <c r="CG201" i="2"/>
  <c r="CE201" i="2"/>
  <c r="CD201" i="2"/>
  <c r="CC201" i="2"/>
  <c r="CB201" i="2"/>
  <c r="CA201" i="2"/>
  <c r="BY201" i="2"/>
  <c r="BX201" i="2"/>
  <c r="BW201" i="2"/>
  <c r="BV201" i="2"/>
  <c r="BU201" i="2"/>
  <c r="BS201" i="2"/>
  <c r="BR201" i="2"/>
  <c r="BQ201" i="2"/>
  <c r="BP201" i="2"/>
  <c r="BO201" i="2"/>
  <c r="BM201" i="2"/>
  <c r="BL201" i="2"/>
  <c r="BK201" i="2"/>
  <c r="BJ201" i="2"/>
  <c r="BI201" i="2"/>
  <c r="BH201" i="2"/>
  <c r="BG201" i="2"/>
  <c r="BE201" i="2"/>
  <c r="BD201" i="2"/>
  <c r="BC201" i="2"/>
  <c r="BB201" i="2"/>
  <c r="BA201" i="2"/>
  <c r="AZ201" i="2"/>
  <c r="AY201" i="2"/>
  <c r="AW201" i="2"/>
  <c r="AV201" i="2"/>
  <c r="AU201" i="2"/>
  <c r="AT201" i="2"/>
  <c r="AS201" i="2"/>
  <c r="AR201" i="2"/>
  <c r="AQ201" i="2"/>
  <c r="AO201" i="2"/>
  <c r="AN201" i="2"/>
  <c r="AM201" i="2"/>
  <c r="AL201" i="2"/>
  <c r="AK201" i="2"/>
  <c r="AJ201" i="2"/>
  <c r="AI201" i="2"/>
  <c r="AG201" i="2"/>
  <c r="AF201" i="2"/>
  <c r="AE201" i="2"/>
  <c r="AD201" i="2"/>
  <c r="AC201" i="2"/>
  <c r="AB201" i="2"/>
  <c r="AA201" i="2"/>
  <c r="W201" i="2"/>
  <c r="DO200" i="2"/>
  <c r="DN200" i="2"/>
  <c r="DM200" i="2"/>
  <c r="DL200" i="2"/>
  <c r="DK200" i="2"/>
  <c r="DI200" i="2"/>
  <c r="DH200" i="2"/>
  <c r="DG200" i="2"/>
  <c r="DF200" i="2"/>
  <c r="DE200" i="2"/>
  <c r="DC200" i="2"/>
  <c r="DB200" i="2"/>
  <c r="DA200" i="2"/>
  <c r="CZ200" i="2"/>
  <c r="CY200" i="2"/>
  <c r="CW200" i="2"/>
  <c r="CV200" i="2"/>
  <c r="CU200" i="2"/>
  <c r="CT200" i="2"/>
  <c r="CS200" i="2"/>
  <c r="CQ200" i="2"/>
  <c r="CP200" i="2"/>
  <c r="CO200" i="2"/>
  <c r="CN200" i="2"/>
  <c r="CM200" i="2"/>
  <c r="CK200" i="2"/>
  <c r="CJ200" i="2"/>
  <c r="CI200" i="2"/>
  <c r="CH200" i="2"/>
  <c r="CG200" i="2"/>
  <c r="CE200" i="2"/>
  <c r="CD200" i="2"/>
  <c r="CC200" i="2"/>
  <c r="CB200" i="2"/>
  <c r="CA200" i="2"/>
  <c r="BY200" i="2"/>
  <c r="BX200" i="2"/>
  <c r="BW200" i="2"/>
  <c r="BV200" i="2"/>
  <c r="BU200" i="2"/>
  <c r="BS200" i="2"/>
  <c r="BR200" i="2"/>
  <c r="BQ200" i="2"/>
  <c r="BP200" i="2"/>
  <c r="BO200" i="2"/>
  <c r="BM200" i="2"/>
  <c r="BL200" i="2"/>
  <c r="BK200" i="2"/>
  <c r="BJ200" i="2"/>
  <c r="BI200" i="2"/>
  <c r="BH200" i="2"/>
  <c r="BG200" i="2"/>
  <c r="BE200" i="2"/>
  <c r="BD200" i="2"/>
  <c r="BC200" i="2"/>
  <c r="BB200" i="2"/>
  <c r="BA200" i="2"/>
  <c r="AZ200" i="2"/>
  <c r="AY200" i="2"/>
  <c r="AW200" i="2"/>
  <c r="AV200" i="2"/>
  <c r="AU200" i="2"/>
  <c r="AT200" i="2"/>
  <c r="AS200" i="2"/>
  <c r="AR200" i="2"/>
  <c r="AQ200" i="2"/>
  <c r="AO200" i="2"/>
  <c r="AN200" i="2"/>
  <c r="AM200" i="2"/>
  <c r="AL200" i="2"/>
  <c r="AK200" i="2"/>
  <c r="AJ200" i="2"/>
  <c r="AI200" i="2"/>
  <c r="AG200" i="2"/>
  <c r="AF200" i="2"/>
  <c r="AE200" i="2"/>
  <c r="AD200" i="2"/>
  <c r="AC200" i="2"/>
  <c r="AB200" i="2"/>
  <c r="AA200" i="2"/>
  <c r="W200" i="2"/>
  <c r="DO199" i="2"/>
  <c r="DN199" i="2"/>
  <c r="DM199" i="2"/>
  <c r="DL199" i="2"/>
  <c r="DK199" i="2"/>
  <c r="DI199" i="2"/>
  <c r="DH199" i="2"/>
  <c r="DG199" i="2"/>
  <c r="DF199" i="2"/>
  <c r="DE199" i="2"/>
  <c r="DC199" i="2"/>
  <c r="DB199" i="2"/>
  <c r="DA199" i="2"/>
  <c r="CZ199" i="2"/>
  <c r="CY199" i="2"/>
  <c r="CW199" i="2"/>
  <c r="CV199" i="2"/>
  <c r="CU199" i="2"/>
  <c r="CT199" i="2"/>
  <c r="CS199" i="2"/>
  <c r="CQ199" i="2"/>
  <c r="CP199" i="2"/>
  <c r="CO199" i="2"/>
  <c r="CN199" i="2"/>
  <c r="CM199" i="2"/>
  <c r="CK199" i="2"/>
  <c r="CJ199" i="2"/>
  <c r="CI199" i="2"/>
  <c r="CH199" i="2"/>
  <c r="CG199" i="2"/>
  <c r="CE199" i="2"/>
  <c r="CD199" i="2"/>
  <c r="CC199" i="2"/>
  <c r="CB199" i="2"/>
  <c r="CA199" i="2"/>
  <c r="BY199" i="2"/>
  <c r="BX199" i="2"/>
  <c r="BW199" i="2"/>
  <c r="BV199" i="2"/>
  <c r="BU199" i="2"/>
  <c r="BS199" i="2"/>
  <c r="BR199" i="2"/>
  <c r="BQ199" i="2"/>
  <c r="BP199" i="2"/>
  <c r="BO199" i="2"/>
  <c r="BM199" i="2"/>
  <c r="BL199" i="2"/>
  <c r="BK199" i="2"/>
  <c r="BJ199" i="2"/>
  <c r="BI199" i="2"/>
  <c r="BH199" i="2"/>
  <c r="BG199" i="2"/>
  <c r="BE199" i="2"/>
  <c r="BD199" i="2"/>
  <c r="BC199" i="2"/>
  <c r="BB199" i="2"/>
  <c r="BA199" i="2"/>
  <c r="AZ199" i="2"/>
  <c r="AY199" i="2"/>
  <c r="AW199" i="2"/>
  <c r="AV199" i="2"/>
  <c r="AU199" i="2"/>
  <c r="AT199" i="2"/>
  <c r="AS199" i="2"/>
  <c r="AR199" i="2"/>
  <c r="AQ199" i="2"/>
  <c r="AO199" i="2"/>
  <c r="AN199" i="2"/>
  <c r="AM199" i="2"/>
  <c r="AL199" i="2"/>
  <c r="AK199" i="2"/>
  <c r="AJ199" i="2"/>
  <c r="AI199" i="2"/>
  <c r="AG199" i="2"/>
  <c r="AF199" i="2"/>
  <c r="AE199" i="2"/>
  <c r="AD199" i="2"/>
  <c r="AC199" i="2"/>
  <c r="AB199" i="2"/>
  <c r="AA199" i="2"/>
  <c r="W199" i="2"/>
  <c r="DO198" i="2"/>
  <c r="DI198" i="2"/>
  <c r="DC198" i="2"/>
  <c r="CW198" i="2"/>
  <c r="CQ198" i="2"/>
  <c r="CK198" i="2"/>
  <c r="CE198" i="2"/>
  <c r="CD198" i="2"/>
  <c r="CC198" i="2"/>
  <c r="CB198" i="2"/>
  <c r="CA198" i="2"/>
  <c r="BY198" i="2"/>
  <c r="BS198" i="2"/>
  <c r="BM198" i="2"/>
  <c r="BL198" i="2"/>
  <c r="BK198" i="2"/>
  <c r="BJ198" i="2"/>
  <c r="BI198" i="2"/>
  <c r="BH198" i="2"/>
  <c r="BG198" i="2"/>
  <c r="BE198" i="2"/>
  <c r="BD198" i="2"/>
  <c r="BC198" i="2"/>
  <c r="BB198" i="2"/>
  <c r="BA198" i="2"/>
  <c r="AZ198" i="2"/>
  <c r="AY198" i="2"/>
  <c r="AW198" i="2"/>
  <c r="AV198" i="2"/>
  <c r="AU198" i="2"/>
  <c r="AT198" i="2"/>
  <c r="AS198" i="2"/>
  <c r="AR198" i="2"/>
  <c r="AQ198" i="2"/>
  <c r="AO198" i="2"/>
  <c r="AN198" i="2"/>
  <c r="AM198" i="2"/>
  <c r="AL198" i="2"/>
  <c r="AK198" i="2"/>
  <c r="AJ198" i="2"/>
  <c r="AI198" i="2"/>
  <c r="AG198" i="2"/>
  <c r="W198" i="2"/>
  <c r="DO197" i="2"/>
  <c r="DI197" i="2"/>
  <c r="DC197" i="2"/>
  <c r="CW197" i="2"/>
  <c r="CQ197" i="2"/>
  <c r="CK197" i="2"/>
  <c r="CE197" i="2"/>
  <c r="CD197" i="2"/>
  <c r="CC197" i="2"/>
  <c r="CB197" i="2"/>
  <c r="CA197" i="2"/>
  <c r="BY197" i="2"/>
  <c r="BS197" i="2"/>
  <c r="DR35" i="2" s="1"/>
  <c r="DU35" i="2" s="1"/>
  <c r="BM197" i="2"/>
  <c r="BL197" i="2"/>
  <c r="BK197" i="2"/>
  <c r="BJ197" i="2"/>
  <c r="BI197" i="2"/>
  <c r="BH197" i="2"/>
  <c r="BG197" i="2"/>
  <c r="BE197" i="2"/>
  <c r="BD197" i="2"/>
  <c r="BC197" i="2"/>
  <c r="BB197" i="2"/>
  <c r="BA197" i="2"/>
  <c r="AZ197" i="2"/>
  <c r="AY197" i="2"/>
  <c r="AW197" i="2"/>
  <c r="AV197" i="2"/>
  <c r="AU197" i="2"/>
  <c r="AT197" i="2"/>
  <c r="AS197" i="2"/>
  <c r="AR197" i="2"/>
  <c r="AQ197" i="2"/>
  <c r="AO197" i="2"/>
  <c r="AN197" i="2"/>
  <c r="AM197" i="2"/>
  <c r="AL197" i="2"/>
  <c r="AK197" i="2"/>
  <c r="AJ197" i="2"/>
  <c r="AI197" i="2"/>
  <c r="AG197" i="2"/>
  <c r="W197" i="2"/>
  <c r="DO196" i="2"/>
  <c r="DN196" i="2"/>
  <c r="DM196" i="2"/>
  <c r="DL196" i="2"/>
  <c r="DK196" i="2"/>
  <c r="DI196" i="2"/>
  <c r="DH196" i="2"/>
  <c r="DG196" i="2"/>
  <c r="DF196" i="2"/>
  <c r="DE196" i="2"/>
  <c r="DC196" i="2"/>
  <c r="DB196" i="2"/>
  <c r="DA196" i="2"/>
  <c r="CZ196" i="2"/>
  <c r="CY196" i="2"/>
  <c r="CW196" i="2"/>
  <c r="CV196" i="2"/>
  <c r="CU196" i="2"/>
  <c r="CT196" i="2"/>
  <c r="CS196" i="2"/>
  <c r="CQ196" i="2"/>
  <c r="CP196" i="2"/>
  <c r="CO196" i="2"/>
  <c r="CN196" i="2"/>
  <c r="CM196" i="2"/>
  <c r="CK196" i="2"/>
  <c r="CJ196" i="2"/>
  <c r="CI196" i="2"/>
  <c r="CH196" i="2"/>
  <c r="CG196" i="2"/>
  <c r="CE196" i="2"/>
  <c r="CD196" i="2"/>
  <c r="CC196" i="2"/>
  <c r="CB196" i="2"/>
  <c r="CA196" i="2"/>
  <c r="BY196" i="2"/>
  <c r="BX196" i="2"/>
  <c r="BW196" i="2"/>
  <c r="BV196" i="2"/>
  <c r="BU196" i="2"/>
  <c r="BS196" i="2"/>
  <c r="BR196" i="2"/>
  <c r="BQ196" i="2"/>
  <c r="BP196" i="2"/>
  <c r="BO196" i="2"/>
  <c r="BM196" i="2"/>
  <c r="BL196" i="2"/>
  <c r="BK196" i="2"/>
  <c r="BJ196" i="2"/>
  <c r="BI196" i="2"/>
  <c r="BH196" i="2"/>
  <c r="BG196" i="2"/>
  <c r="BE196" i="2"/>
  <c r="BD196" i="2"/>
  <c r="BC196" i="2"/>
  <c r="BB196" i="2"/>
  <c r="BA196" i="2"/>
  <c r="AZ196" i="2"/>
  <c r="AY196" i="2"/>
  <c r="AW196" i="2"/>
  <c r="AV196" i="2"/>
  <c r="AU196" i="2"/>
  <c r="AT196" i="2"/>
  <c r="AS196" i="2"/>
  <c r="AR196" i="2"/>
  <c r="AQ196" i="2"/>
  <c r="AO196" i="2"/>
  <c r="AN196" i="2"/>
  <c r="AM196" i="2"/>
  <c r="AL196" i="2"/>
  <c r="AK196" i="2"/>
  <c r="AJ196" i="2"/>
  <c r="AI196" i="2"/>
  <c r="AG196" i="2"/>
  <c r="AF196" i="2"/>
  <c r="AE196" i="2"/>
  <c r="AD196" i="2"/>
  <c r="AC196" i="2"/>
  <c r="AB196" i="2"/>
  <c r="AA196" i="2"/>
  <c r="W196" i="2"/>
  <c r="DO195" i="2"/>
  <c r="DN195" i="2"/>
  <c r="DM195" i="2"/>
  <c r="DL195" i="2"/>
  <c r="DK195" i="2"/>
  <c r="DI195" i="2"/>
  <c r="DH195" i="2"/>
  <c r="DG195" i="2"/>
  <c r="DF195" i="2"/>
  <c r="DE195" i="2"/>
  <c r="DC195" i="2"/>
  <c r="DB195" i="2"/>
  <c r="DA195" i="2"/>
  <c r="CZ195" i="2"/>
  <c r="CY195" i="2"/>
  <c r="CW195" i="2"/>
  <c r="CV195" i="2"/>
  <c r="CU195" i="2"/>
  <c r="CT195" i="2"/>
  <c r="CS195" i="2"/>
  <c r="CQ195" i="2"/>
  <c r="CP195" i="2"/>
  <c r="CO195" i="2"/>
  <c r="CN195" i="2"/>
  <c r="CM195" i="2"/>
  <c r="CK195" i="2"/>
  <c r="CJ195" i="2"/>
  <c r="CI195" i="2"/>
  <c r="CH195" i="2"/>
  <c r="CG195" i="2"/>
  <c r="CE195" i="2"/>
  <c r="CD195" i="2"/>
  <c r="CC195" i="2"/>
  <c r="CB195" i="2"/>
  <c r="CA195" i="2"/>
  <c r="BY195" i="2"/>
  <c r="BX195" i="2"/>
  <c r="BW195" i="2"/>
  <c r="BV195" i="2"/>
  <c r="BU195" i="2"/>
  <c r="BS195" i="2"/>
  <c r="BR195" i="2"/>
  <c r="BQ195" i="2"/>
  <c r="BP195" i="2"/>
  <c r="BO195" i="2"/>
  <c r="BM195" i="2"/>
  <c r="BL195" i="2"/>
  <c r="BK195" i="2"/>
  <c r="BJ195" i="2"/>
  <c r="BI195" i="2"/>
  <c r="BH195" i="2"/>
  <c r="BG195" i="2"/>
  <c r="BE195" i="2"/>
  <c r="BD195" i="2"/>
  <c r="BC195" i="2"/>
  <c r="BB195" i="2"/>
  <c r="BA195" i="2"/>
  <c r="AZ195" i="2"/>
  <c r="AY195" i="2"/>
  <c r="AW195" i="2"/>
  <c r="AV195" i="2"/>
  <c r="AU195" i="2"/>
  <c r="AT195" i="2"/>
  <c r="AS195" i="2"/>
  <c r="AR195" i="2"/>
  <c r="AQ195" i="2"/>
  <c r="AO195" i="2"/>
  <c r="AN195" i="2"/>
  <c r="AM195" i="2"/>
  <c r="AL195" i="2"/>
  <c r="AK195" i="2"/>
  <c r="AJ195" i="2"/>
  <c r="AI195" i="2"/>
  <c r="AG195" i="2"/>
  <c r="AF195" i="2"/>
  <c r="AE195" i="2"/>
  <c r="AD195" i="2"/>
  <c r="AC195" i="2"/>
  <c r="AB195" i="2"/>
  <c r="AA195" i="2"/>
  <c r="W195" i="2"/>
  <c r="DO194" i="2"/>
  <c r="DN194" i="2"/>
  <c r="DM194" i="2"/>
  <c r="DL194" i="2"/>
  <c r="DK194" i="2"/>
  <c r="DI194" i="2"/>
  <c r="DH194" i="2"/>
  <c r="DG194" i="2"/>
  <c r="DF194" i="2"/>
  <c r="DE194" i="2"/>
  <c r="DC194" i="2"/>
  <c r="DB194" i="2"/>
  <c r="DA194" i="2"/>
  <c r="CZ194" i="2"/>
  <c r="CY194" i="2"/>
  <c r="CW194" i="2"/>
  <c r="CV194" i="2"/>
  <c r="CU194" i="2"/>
  <c r="CT194" i="2"/>
  <c r="CS194" i="2"/>
  <c r="CQ194" i="2"/>
  <c r="CP194" i="2"/>
  <c r="CO194" i="2"/>
  <c r="CN194" i="2"/>
  <c r="CM194" i="2"/>
  <c r="CK194" i="2"/>
  <c r="CJ194" i="2"/>
  <c r="CI194" i="2"/>
  <c r="CH194" i="2"/>
  <c r="CG194" i="2"/>
  <c r="CE194" i="2"/>
  <c r="CD194" i="2"/>
  <c r="CC194" i="2"/>
  <c r="CB194" i="2"/>
  <c r="CA194" i="2"/>
  <c r="BY194" i="2"/>
  <c r="BX194" i="2"/>
  <c r="BW194" i="2"/>
  <c r="BV194" i="2"/>
  <c r="BU194" i="2"/>
  <c r="BS194" i="2"/>
  <c r="BR194" i="2"/>
  <c r="BQ194" i="2"/>
  <c r="BP194" i="2"/>
  <c r="BO194" i="2"/>
  <c r="BM194" i="2"/>
  <c r="BL194" i="2"/>
  <c r="BK194" i="2"/>
  <c r="BJ194" i="2"/>
  <c r="BI194" i="2"/>
  <c r="BH194" i="2"/>
  <c r="BG194" i="2"/>
  <c r="BE194" i="2"/>
  <c r="BD194" i="2"/>
  <c r="BC194" i="2"/>
  <c r="BB194" i="2"/>
  <c r="BA194" i="2"/>
  <c r="AZ194" i="2"/>
  <c r="AY194" i="2"/>
  <c r="AW194" i="2"/>
  <c r="AV194" i="2"/>
  <c r="AU194" i="2"/>
  <c r="AT194" i="2"/>
  <c r="AS194" i="2"/>
  <c r="AR194" i="2"/>
  <c r="AQ194" i="2"/>
  <c r="AO194" i="2"/>
  <c r="AN194" i="2"/>
  <c r="AM194" i="2"/>
  <c r="AL194" i="2"/>
  <c r="AK194" i="2"/>
  <c r="AJ194" i="2"/>
  <c r="AI194" i="2"/>
  <c r="AG194" i="2"/>
  <c r="AF194" i="2"/>
  <c r="AE194" i="2"/>
  <c r="AD194" i="2"/>
  <c r="AC194" i="2"/>
  <c r="AB194" i="2"/>
  <c r="AA194" i="2"/>
  <c r="W194" i="2"/>
  <c r="DO193" i="2"/>
  <c r="DN193" i="2"/>
  <c r="DM193" i="2"/>
  <c r="DL193" i="2"/>
  <c r="DK193" i="2"/>
  <c r="DI193" i="2"/>
  <c r="DH193" i="2"/>
  <c r="DG193" i="2"/>
  <c r="DF193" i="2"/>
  <c r="DE193" i="2"/>
  <c r="DC193" i="2"/>
  <c r="DB193" i="2"/>
  <c r="DA193" i="2"/>
  <c r="CZ193" i="2"/>
  <c r="CY193" i="2"/>
  <c r="CW193" i="2"/>
  <c r="CV193" i="2"/>
  <c r="CU193" i="2"/>
  <c r="CT193" i="2"/>
  <c r="CS193" i="2"/>
  <c r="CQ193" i="2"/>
  <c r="CP193" i="2"/>
  <c r="CO193" i="2"/>
  <c r="CN193" i="2"/>
  <c r="CM193" i="2"/>
  <c r="CK193" i="2"/>
  <c r="CJ193" i="2"/>
  <c r="CI193" i="2"/>
  <c r="CH193" i="2"/>
  <c r="CG193" i="2"/>
  <c r="CE193" i="2"/>
  <c r="CD193" i="2"/>
  <c r="CC193" i="2"/>
  <c r="CB193" i="2"/>
  <c r="CA193" i="2"/>
  <c r="BY193" i="2"/>
  <c r="BX193" i="2"/>
  <c r="BW193" i="2"/>
  <c r="BV193" i="2"/>
  <c r="BU193" i="2"/>
  <c r="BS193" i="2"/>
  <c r="BR193" i="2"/>
  <c r="BQ193" i="2"/>
  <c r="BP193" i="2"/>
  <c r="BO193" i="2"/>
  <c r="BM193" i="2"/>
  <c r="BL193" i="2"/>
  <c r="BK193" i="2"/>
  <c r="BJ193" i="2"/>
  <c r="BI193" i="2"/>
  <c r="BH193" i="2"/>
  <c r="BG193" i="2"/>
  <c r="BE193" i="2"/>
  <c r="BD193" i="2"/>
  <c r="BC193" i="2"/>
  <c r="BB193" i="2"/>
  <c r="BA193" i="2"/>
  <c r="AZ193" i="2"/>
  <c r="AY193" i="2"/>
  <c r="AW193" i="2"/>
  <c r="AV193" i="2"/>
  <c r="AU193" i="2"/>
  <c r="AT193" i="2"/>
  <c r="AS193" i="2"/>
  <c r="AR193" i="2"/>
  <c r="AQ193" i="2"/>
  <c r="AO193" i="2"/>
  <c r="AN193" i="2"/>
  <c r="AM193" i="2"/>
  <c r="AL193" i="2"/>
  <c r="AK193" i="2"/>
  <c r="AJ193" i="2"/>
  <c r="AI193" i="2"/>
  <c r="AG193" i="2"/>
  <c r="AF193" i="2"/>
  <c r="AE193" i="2"/>
  <c r="AD193" i="2"/>
  <c r="AC193" i="2"/>
  <c r="AB193" i="2"/>
  <c r="AA193" i="2"/>
  <c r="W193" i="2"/>
  <c r="DO192" i="2"/>
  <c r="DI192" i="2"/>
  <c r="DC192" i="2"/>
  <c r="CW192" i="2"/>
  <c r="CQ192" i="2"/>
  <c r="CK192" i="2"/>
  <c r="CE192" i="2"/>
  <c r="CD192" i="2"/>
  <c r="CC192" i="2"/>
  <c r="CB192" i="2"/>
  <c r="CA192" i="2"/>
  <c r="BY192" i="2"/>
  <c r="BS192" i="2"/>
  <c r="BM192" i="2"/>
  <c r="BL192" i="2"/>
  <c r="BK192" i="2"/>
  <c r="BJ192" i="2"/>
  <c r="BI192" i="2"/>
  <c r="BH192" i="2"/>
  <c r="BG192" i="2"/>
  <c r="BE192" i="2"/>
  <c r="BD192" i="2"/>
  <c r="BC192" i="2"/>
  <c r="BB192" i="2"/>
  <c r="BA192" i="2"/>
  <c r="AZ192" i="2"/>
  <c r="AY192" i="2"/>
  <c r="AW192" i="2"/>
  <c r="AV192" i="2"/>
  <c r="AU192" i="2"/>
  <c r="AT192" i="2"/>
  <c r="AS192" i="2"/>
  <c r="AR192" i="2"/>
  <c r="AQ192" i="2"/>
  <c r="AO192" i="2"/>
  <c r="AN192" i="2"/>
  <c r="AM192" i="2"/>
  <c r="AL192" i="2"/>
  <c r="AK192" i="2"/>
  <c r="AJ192" i="2"/>
  <c r="AI192" i="2"/>
  <c r="AG192" i="2"/>
  <c r="W192" i="2"/>
  <c r="DO191" i="2"/>
  <c r="DI191" i="2"/>
  <c r="DC191" i="2"/>
  <c r="CW191" i="2"/>
  <c r="CQ191" i="2"/>
  <c r="CK191" i="2"/>
  <c r="CE191" i="2"/>
  <c r="CD191" i="2"/>
  <c r="CC191" i="2"/>
  <c r="CB191" i="2"/>
  <c r="CA191" i="2"/>
  <c r="BY191" i="2"/>
  <c r="BS191" i="2"/>
  <c r="BM191" i="2"/>
  <c r="BL191" i="2"/>
  <c r="BK191" i="2"/>
  <c r="BJ191" i="2"/>
  <c r="BI191" i="2"/>
  <c r="BH191" i="2"/>
  <c r="BG191" i="2"/>
  <c r="BE191" i="2"/>
  <c r="BD191" i="2"/>
  <c r="BC191" i="2"/>
  <c r="BB191" i="2"/>
  <c r="BA191" i="2"/>
  <c r="AZ191" i="2"/>
  <c r="AY191" i="2"/>
  <c r="AW191" i="2"/>
  <c r="AV191" i="2"/>
  <c r="AU191" i="2"/>
  <c r="AT191" i="2"/>
  <c r="AS191" i="2"/>
  <c r="AR191" i="2"/>
  <c r="AQ191" i="2"/>
  <c r="AO191" i="2"/>
  <c r="AN191" i="2"/>
  <c r="AM191" i="2"/>
  <c r="AL191" i="2"/>
  <c r="AK191" i="2"/>
  <c r="AJ191" i="2"/>
  <c r="AI191" i="2"/>
  <c r="AG191" i="2"/>
  <c r="W191" i="2"/>
  <c r="DO190" i="2"/>
  <c r="DN190" i="2"/>
  <c r="DM190" i="2"/>
  <c r="DL190" i="2"/>
  <c r="DK190" i="2"/>
  <c r="DI190" i="2"/>
  <c r="DH190" i="2"/>
  <c r="DG190" i="2"/>
  <c r="DF190" i="2"/>
  <c r="DE190" i="2"/>
  <c r="DC190" i="2"/>
  <c r="DB190" i="2"/>
  <c r="DA190" i="2"/>
  <c r="CZ190" i="2"/>
  <c r="CY190" i="2"/>
  <c r="CW190" i="2"/>
  <c r="CV190" i="2"/>
  <c r="CU190" i="2"/>
  <c r="CT190" i="2"/>
  <c r="CS190" i="2"/>
  <c r="CQ190" i="2"/>
  <c r="CP190" i="2"/>
  <c r="CO190" i="2"/>
  <c r="CN190" i="2"/>
  <c r="CM190" i="2"/>
  <c r="CK190" i="2"/>
  <c r="CJ190" i="2"/>
  <c r="CI190" i="2"/>
  <c r="CH190" i="2"/>
  <c r="CG190" i="2"/>
  <c r="CE190" i="2"/>
  <c r="CD190" i="2"/>
  <c r="CC190" i="2"/>
  <c r="CB190" i="2"/>
  <c r="CA190" i="2"/>
  <c r="BY190" i="2"/>
  <c r="BX190" i="2"/>
  <c r="BW190" i="2"/>
  <c r="BV190" i="2"/>
  <c r="BU190" i="2"/>
  <c r="BS190" i="2"/>
  <c r="BR190" i="2"/>
  <c r="BQ190" i="2"/>
  <c r="BP190" i="2"/>
  <c r="BO190" i="2"/>
  <c r="BM190" i="2"/>
  <c r="BL190" i="2"/>
  <c r="BK190" i="2"/>
  <c r="BJ190" i="2"/>
  <c r="BI190" i="2"/>
  <c r="BH190" i="2"/>
  <c r="BG190" i="2"/>
  <c r="BE190" i="2"/>
  <c r="BD190" i="2"/>
  <c r="BC190" i="2"/>
  <c r="BB190" i="2"/>
  <c r="BA190" i="2"/>
  <c r="AZ190" i="2"/>
  <c r="AY190" i="2"/>
  <c r="AW190" i="2"/>
  <c r="AV190" i="2"/>
  <c r="AU190" i="2"/>
  <c r="AT190" i="2"/>
  <c r="AS190" i="2"/>
  <c r="AR190" i="2"/>
  <c r="AQ190" i="2"/>
  <c r="AO190" i="2"/>
  <c r="AN190" i="2"/>
  <c r="AM190" i="2"/>
  <c r="AL190" i="2"/>
  <c r="AK190" i="2"/>
  <c r="AJ190" i="2"/>
  <c r="AI190" i="2"/>
  <c r="AG190" i="2"/>
  <c r="AF190" i="2"/>
  <c r="AE190" i="2"/>
  <c r="AD190" i="2"/>
  <c r="AC190" i="2"/>
  <c r="AB190" i="2"/>
  <c r="AA190" i="2"/>
  <c r="W190" i="2"/>
  <c r="DO189" i="2"/>
  <c r="DN189" i="2"/>
  <c r="DM189" i="2"/>
  <c r="DL189" i="2"/>
  <c r="DK189" i="2"/>
  <c r="DI189" i="2"/>
  <c r="DH189" i="2"/>
  <c r="DG189" i="2"/>
  <c r="DF189" i="2"/>
  <c r="DE189" i="2"/>
  <c r="DC189" i="2"/>
  <c r="DB189" i="2"/>
  <c r="DA189" i="2"/>
  <c r="CZ189" i="2"/>
  <c r="CY189" i="2"/>
  <c r="CW189" i="2"/>
  <c r="CV189" i="2"/>
  <c r="CU189" i="2"/>
  <c r="CT189" i="2"/>
  <c r="CS189" i="2"/>
  <c r="CQ189" i="2"/>
  <c r="CP189" i="2"/>
  <c r="CO189" i="2"/>
  <c r="CN189" i="2"/>
  <c r="CM189" i="2"/>
  <c r="CK189" i="2"/>
  <c r="CJ189" i="2"/>
  <c r="CI189" i="2"/>
  <c r="CH189" i="2"/>
  <c r="CG189" i="2"/>
  <c r="CE189" i="2"/>
  <c r="CD189" i="2"/>
  <c r="CC189" i="2"/>
  <c r="CB189" i="2"/>
  <c r="CA189" i="2"/>
  <c r="BY189" i="2"/>
  <c r="BX189" i="2"/>
  <c r="BW189" i="2"/>
  <c r="BV189" i="2"/>
  <c r="BU189" i="2"/>
  <c r="BS189" i="2"/>
  <c r="BR189" i="2"/>
  <c r="BQ189" i="2"/>
  <c r="BP189" i="2"/>
  <c r="BO189" i="2"/>
  <c r="BM189" i="2"/>
  <c r="BL189" i="2"/>
  <c r="BK189" i="2"/>
  <c r="BJ189" i="2"/>
  <c r="BI189" i="2"/>
  <c r="BH189" i="2"/>
  <c r="BG189" i="2"/>
  <c r="BE189" i="2"/>
  <c r="BD189" i="2"/>
  <c r="BC189" i="2"/>
  <c r="BB189" i="2"/>
  <c r="BA189" i="2"/>
  <c r="AZ189" i="2"/>
  <c r="AY189" i="2"/>
  <c r="AW189" i="2"/>
  <c r="AV189" i="2"/>
  <c r="AU189" i="2"/>
  <c r="AT189" i="2"/>
  <c r="AS189" i="2"/>
  <c r="AR189" i="2"/>
  <c r="AQ189" i="2"/>
  <c r="AO189" i="2"/>
  <c r="AN189" i="2"/>
  <c r="AM189" i="2"/>
  <c r="AL189" i="2"/>
  <c r="AK189" i="2"/>
  <c r="AJ189" i="2"/>
  <c r="AI189" i="2"/>
  <c r="AG189" i="2"/>
  <c r="AF189" i="2"/>
  <c r="AE189" i="2"/>
  <c r="AD189" i="2"/>
  <c r="AC189" i="2"/>
  <c r="AB189" i="2"/>
  <c r="AA189" i="2"/>
  <c r="W189" i="2"/>
  <c r="DO188" i="2"/>
  <c r="DN188" i="2"/>
  <c r="DM188" i="2"/>
  <c r="DL188" i="2"/>
  <c r="DK188" i="2"/>
  <c r="DI188" i="2"/>
  <c r="DH188" i="2"/>
  <c r="DG188" i="2"/>
  <c r="DF188" i="2"/>
  <c r="DE188" i="2"/>
  <c r="DC188" i="2"/>
  <c r="DB188" i="2"/>
  <c r="DA188" i="2"/>
  <c r="CZ188" i="2"/>
  <c r="CY188" i="2"/>
  <c r="CW188" i="2"/>
  <c r="CV188" i="2"/>
  <c r="CU188" i="2"/>
  <c r="CT188" i="2"/>
  <c r="CS188" i="2"/>
  <c r="CQ188" i="2"/>
  <c r="CP188" i="2"/>
  <c r="CO188" i="2"/>
  <c r="CN188" i="2"/>
  <c r="CM188" i="2"/>
  <c r="CK188" i="2"/>
  <c r="CJ188" i="2"/>
  <c r="CI188" i="2"/>
  <c r="CH188" i="2"/>
  <c r="CG188" i="2"/>
  <c r="CE188" i="2"/>
  <c r="CD188" i="2"/>
  <c r="CC188" i="2"/>
  <c r="CB188" i="2"/>
  <c r="CA188" i="2"/>
  <c r="BY188" i="2"/>
  <c r="BX188" i="2"/>
  <c r="BW188" i="2"/>
  <c r="BV188" i="2"/>
  <c r="BU188" i="2"/>
  <c r="BS188" i="2"/>
  <c r="BR188" i="2"/>
  <c r="BQ188" i="2"/>
  <c r="BP188" i="2"/>
  <c r="BO188" i="2"/>
  <c r="BM188" i="2"/>
  <c r="BL188" i="2"/>
  <c r="BK188" i="2"/>
  <c r="BJ188" i="2"/>
  <c r="BI188" i="2"/>
  <c r="BH188" i="2"/>
  <c r="BG188" i="2"/>
  <c r="BE188" i="2"/>
  <c r="BD188" i="2"/>
  <c r="BC188" i="2"/>
  <c r="BB188" i="2"/>
  <c r="BA188" i="2"/>
  <c r="AZ188" i="2"/>
  <c r="AY188" i="2"/>
  <c r="AW188" i="2"/>
  <c r="AV188" i="2"/>
  <c r="AU188" i="2"/>
  <c r="AT188" i="2"/>
  <c r="AS188" i="2"/>
  <c r="AR188" i="2"/>
  <c r="AQ188" i="2"/>
  <c r="AO188" i="2"/>
  <c r="AN188" i="2"/>
  <c r="AM188" i="2"/>
  <c r="AL188" i="2"/>
  <c r="AK188" i="2"/>
  <c r="AJ188" i="2"/>
  <c r="AI188" i="2"/>
  <c r="AG188" i="2"/>
  <c r="AF188" i="2"/>
  <c r="AE188" i="2"/>
  <c r="AD188" i="2"/>
  <c r="AC188" i="2"/>
  <c r="AB188" i="2"/>
  <c r="AA188" i="2"/>
  <c r="W188" i="2"/>
  <c r="DO187" i="2"/>
  <c r="DN187" i="2"/>
  <c r="DM187" i="2"/>
  <c r="DL187" i="2"/>
  <c r="DK187" i="2"/>
  <c r="DI187" i="2"/>
  <c r="DH187" i="2"/>
  <c r="DG187" i="2"/>
  <c r="DF187" i="2"/>
  <c r="DE187" i="2"/>
  <c r="DC187" i="2"/>
  <c r="DB187" i="2"/>
  <c r="DA187" i="2"/>
  <c r="CZ187" i="2"/>
  <c r="CY187" i="2"/>
  <c r="CW187" i="2"/>
  <c r="CV187" i="2"/>
  <c r="CU187" i="2"/>
  <c r="CT187" i="2"/>
  <c r="CS187" i="2"/>
  <c r="CQ187" i="2"/>
  <c r="CP187" i="2"/>
  <c r="CO187" i="2"/>
  <c r="CN187" i="2"/>
  <c r="CM187" i="2"/>
  <c r="CK187" i="2"/>
  <c r="CJ187" i="2"/>
  <c r="CI187" i="2"/>
  <c r="CH187" i="2"/>
  <c r="CG187" i="2"/>
  <c r="CE187" i="2"/>
  <c r="CD187" i="2"/>
  <c r="CC187" i="2"/>
  <c r="CB187" i="2"/>
  <c r="CA187" i="2"/>
  <c r="BY187" i="2"/>
  <c r="BX187" i="2"/>
  <c r="BW187" i="2"/>
  <c r="BV187" i="2"/>
  <c r="BU187" i="2"/>
  <c r="BS187" i="2"/>
  <c r="BR187" i="2"/>
  <c r="BQ187" i="2"/>
  <c r="BP187" i="2"/>
  <c r="BO187" i="2"/>
  <c r="BM187" i="2"/>
  <c r="BL187" i="2"/>
  <c r="BK187" i="2"/>
  <c r="BJ187" i="2"/>
  <c r="BI187" i="2"/>
  <c r="BH187" i="2"/>
  <c r="BG187" i="2"/>
  <c r="BE187" i="2"/>
  <c r="BD187" i="2"/>
  <c r="BC187" i="2"/>
  <c r="BB187" i="2"/>
  <c r="BA187" i="2"/>
  <c r="AZ187" i="2"/>
  <c r="AY187" i="2"/>
  <c r="AW187" i="2"/>
  <c r="AV187" i="2"/>
  <c r="AU187" i="2"/>
  <c r="AT187" i="2"/>
  <c r="AS187" i="2"/>
  <c r="AR187" i="2"/>
  <c r="AQ187" i="2"/>
  <c r="AO187" i="2"/>
  <c r="AN187" i="2"/>
  <c r="AM187" i="2"/>
  <c r="AL187" i="2"/>
  <c r="AK187" i="2"/>
  <c r="AJ187" i="2"/>
  <c r="AI187" i="2"/>
  <c r="AG187" i="2"/>
  <c r="AF187" i="2"/>
  <c r="AE187" i="2"/>
  <c r="AD187" i="2"/>
  <c r="AC187" i="2"/>
  <c r="AB187" i="2"/>
  <c r="AA187" i="2"/>
  <c r="W187" i="2"/>
  <c r="DO186" i="2"/>
  <c r="DI186" i="2"/>
  <c r="DC186" i="2"/>
  <c r="CW186" i="2"/>
  <c r="CQ186" i="2"/>
  <c r="CK186" i="2"/>
  <c r="CE186" i="2"/>
  <c r="CD186" i="2"/>
  <c r="CC186" i="2"/>
  <c r="CB186" i="2"/>
  <c r="CA186" i="2"/>
  <c r="BY186" i="2"/>
  <c r="BS186" i="2"/>
  <c r="BM186" i="2"/>
  <c r="BL186" i="2"/>
  <c r="BK186" i="2"/>
  <c r="BJ186" i="2"/>
  <c r="BI186" i="2"/>
  <c r="BH186" i="2"/>
  <c r="BG186" i="2"/>
  <c r="BE186" i="2"/>
  <c r="BD186" i="2"/>
  <c r="BC186" i="2"/>
  <c r="BB186" i="2"/>
  <c r="BA186" i="2"/>
  <c r="AZ186" i="2"/>
  <c r="AY186" i="2"/>
  <c r="AW186" i="2"/>
  <c r="AV186" i="2"/>
  <c r="AU186" i="2"/>
  <c r="AT186" i="2"/>
  <c r="AS186" i="2"/>
  <c r="AR186" i="2"/>
  <c r="AQ186" i="2"/>
  <c r="AO186" i="2"/>
  <c r="AN186" i="2"/>
  <c r="AM186" i="2"/>
  <c r="AL186" i="2"/>
  <c r="AK186" i="2"/>
  <c r="AJ186" i="2"/>
  <c r="AI186" i="2"/>
  <c r="AG186" i="2"/>
  <c r="W186" i="2"/>
  <c r="DO185" i="2"/>
  <c r="DI185" i="2"/>
  <c r="DC185" i="2"/>
  <c r="CW185" i="2"/>
  <c r="CQ185" i="2"/>
  <c r="CK185" i="2"/>
  <c r="CE185" i="2"/>
  <c r="CD185" i="2"/>
  <c r="CC185" i="2"/>
  <c r="CB185" i="2"/>
  <c r="CA185" i="2"/>
  <c r="BY185" i="2"/>
  <c r="BS185" i="2"/>
  <c r="BM185" i="2"/>
  <c r="BL185" i="2"/>
  <c r="BK185" i="2"/>
  <c r="BJ185" i="2"/>
  <c r="BI185" i="2"/>
  <c r="BH185" i="2"/>
  <c r="BG185" i="2"/>
  <c r="BE185" i="2"/>
  <c r="BD185" i="2"/>
  <c r="BC185" i="2"/>
  <c r="BB185" i="2"/>
  <c r="BA185" i="2"/>
  <c r="AZ185" i="2"/>
  <c r="AY185" i="2"/>
  <c r="AW185" i="2"/>
  <c r="AV185" i="2"/>
  <c r="AU185" i="2"/>
  <c r="AT185" i="2"/>
  <c r="AS185" i="2"/>
  <c r="AR185" i="2"/>
  <c r="AQ185" i="2"/>
  <c r="AO185" i="2"/>
  <c r="AN185" i="2"/>
  <c r="AM185" i="2"/>
  <c r="AL185" i="2"/>
  <c r="AK185" i="2"/>
  <c r="AJ185" i="2"/>
  <c r="AI185" i="2"/>
  <c r="AG185" i="2"/>
  <c r="W185" i="2"/>
  <c r="DO184" i="2"/>
  <c r="DN184" i="2"/>
  <c r="DM184" i="2"/>
  <c r="DL184" i="2"/>
  <c r="DK184" i="2"/>
  <c r="DI184" i="2"/>
  <c r="DH184" i="2"/>
  <c r="DG184" i="2"/>
  <c r="DF184" i="2"/>
  <c r="DE184" i="2"/>
  <c r="DC184" i="2"/>
  <c r="DB184" i="2"/>
  <c r="DA184" i="2"/>
  <c r="CZ184" i="2"/>
  <c r="CY184" i="2"/>
  <c r="CW184" i="2"/>
  <c r="CV184" i="2"/>
  <c r="CU184" i="2"/>
  <c r="CT184" i="2"/>
  <c r="CS184" i="2"/>
  <c r="CQ184" i="2"/>
  <c r="CP184" i="2"/>
  <c r="CO184" i="2"/>
  <c r="CN184" i="2"/>
  <c r="CM184" i="2"/>
  <c r="CK184" i="2"/>
  <c r="CJ184" i="2"/>
  <c r="CI184" i="2"/>
  <c r="CH184" i="2"/>
  <c r="CG184" i="2"/>
  <c r="CE184" i="2"/>
  <c r="CD184" i="2"/>
  <c r="CC184" i="2"/>
  <c r="CB184" i="2"/>
  <c r="CA184" i="2"/>
  <c r="BY184" i="2"/>
  <c r="BX184" i="2"/>
  <c r="BW184" i="2"/>
  <c r="BV184" i="2"/>
  <c r="BU184" i="2"/>
  <c r="BS184" i="2"/>
  <c r="BR184" i="2"/>
  <c r="BQ184" i="2"/>
  <c r="BP184" i="2"/>
  <c r="BO184" i="2"/>
  <c r="BM184" i="2"/>
  <c r="BL184" i="2"/>
  <c r="BK184" i="2"/>
  <c r="BJ184" i="2"/>
  <c r="BI184" i="2"/>
  <c r="BH184" i="2"/>
  <c r="BG184" i="2"/>
  <c r="BE184" i="2"/>
  <c r="BD184" i="2"/>
  <c r="BC184" i="2"/>
  <c r="BB184" i="2"/>
  <c r="BA184" i="2"/>
  <c r="AZ184" i="2"/>
  <c r="AY184" i="2"/>
  <c r="AW184" i="2"/>
  <c r="AV184" i="2"/>
  <c r="AU184" i="2"/>
  <c r="AT184" i="2"/>
  <c r="AS184" i="2"/>
  <c r="AR184" i="2"/>
  <c r="AQ184" i="2"/>
  <c r="AO184" i="2"/>
  <c r="AN184" i="2"/>
  <c r="AM184" i="2"/>
  <c r="AL184" i="2"/>
  <c r="AK184" i="2"/>
  <c r="AJ184" i="2"/>
  <c r="AI184" i="2"/>
  <c r="AG184" i="2"/>
  <c r="AF184" i="2"/>
  <c r="AE184" i="2"/>
  <c r="AD184" i="2"/>
  <c r="AC184" i="2"/>
  <c r="AB184" i="2"/>
  <c r="AA184" i="2"/>
  <c r="W184" i="2"/>
  <c r="DO183" i="2"/>
  <c r="DN183" i="2"/>
  <c r="DM183" i="2"/>
  <c r="DL183" i="2"/>
  <c r="DK183" i="2"/>
  <c r="DI183" i="2"/>
  <c r="DH183" i="2"/>
  <c r="DG183" i="2"/>
  <c r="DF183" i="2"/>
  <c r="DE183" i="2"/>
  <c r="DC183" i="2"/>
  <c r="DB183" i="2"/>
  <c r="DA183" i="2"/>
  <c r="CZ183" i="2"/>
  <c r="CY183" i="2"/>
  <c r="CW183" i="2"/>
  <c r="CV183" i="2"/>
  <c r="CU183" i="2"/>
  <c r="CT183" i="2"/>
  <c r="CS183" i="2"/>
  <c r="CQ183" i="2"/>
  <c r="CP183" i="2"/>
  <c r="CO183" i="2"/>
  <c r="CN183" i="2"/>
  <c r="CM183" i="2"/>
  <c r="CK183" i="2"/>
  <c r="CJ183" i="2"/>
  <c r="CI183" i="2"/>
  <c r="CH183" i="2"/>
  <c r="CG183" i="2"/>
  <c r="CE183" i="2"/>
  <c r="CD183" i="2"/>
  <c r="CC183" i="2"/>
  <c r="CB183" i="2"/>
  <c r="CA183" i="2"/>
  <c r="BY183" i="2"/>
  <c r="BX183" i="2"/>
  <c r="BW183" i="2"/>
  <c r="BV183" i="2"/>
  <c r="BU183" i="2"/>
  <c r="BS183" i="2"/>
  <c r="BR183" i="2"/>
  <c r="BQ183" i="2"/>
  <c r="BP183" i="2"/>
  <c r="BO183" i="2"/>
  <c r="BM183" i="2"/>
  <c r="BL183" i="2"/>
  <c r="BK183" i="2"/>
  <c r="BJ183" i="2"/>
  <c r="BI183" i="2"/>
  <c r="BH183" i="2"/>
  <c r="BG183" i="2"/>
  <c r="BE183" i="2"/>
  <c r="BD183" i="2"/>
  <c r="BC183" i="2"/>
  <c r="BB183" i="2"/>
  <c r="BA183" i="2"/>
  <c r="AZ183" i="2"/>
  <c r="AY183" i="2"/>
  <c r="AW183" i="2"/>
  <c r="AV183" i="2"/>
  <c r="AU183" i="2"/>
  <c r="AT183" i="2"/>
  <c r="AS183" i="2"/>
  <c r="AR183" i="2"/>
  <c r="AQ183" i="2"/>
  <c r="AO183" i="2"/>
  <c r="AN183" i="2"/>
  <c r="AM183" i="2"/>
  <c r="AL183" i="2"/>
  <c r="AK183" i="2"/>
  <c r="AJ183" i="2"/>
  <c r="AI183" i="2"/>
  <c r="AG183" i="2"/>
  <c r="AF183" i="2"/>
  <c r="AE183" i="2"/>
  <c r="AD183" i="2"/>
  <c r="AC183" i="2"/>
  <c r="AB183" i="2"/>
  <c r="AA183" i="2"/>
  <c r="W183" i="2"/>
  <c r="DO182" i="2"/>
  <c r="DN182" i="2"/>
  <c r="DM182" i="2"/>
  <c r="DL182" i="2"/>
  <c r="DK182" i="2"/>
  <c r="DI182" i="2"/>
  <c r="DH182" i="2"/>
  <c r="DG182" i="2"/>
  <c r="DF182" i="2"/>
  <c r="DE182" i="2"/>
  <c r="DC182" i="2"/>
  <c r="DB182" i="2"/>
  <c r="DA182" i="2"/>
  <c r="CZ182" i="2"/>
  <c r="CY182" i="2"/>
  <c r="CW182" i="2"/>
  <c r="CV182" i="2"/>
  <c r="CU182" i="2"/>
  <c r="CT182" i="2"/>
  <c r="CS182" i="2"/>
  <c r="CQ182" i="2"/>
  <c r="CP182" i="2"/>
  <c r="CO182" i="2"/>
  <c r="CN182" i="2"/>
  <c r="CM182" i="2"/>
  <c r="CK182" i="2"/>
  <c r="CJ182" i="2"/>
  <c r="CI182" i="2"/>
  <c r="CH182" i="2"/>
  <c r="CG182" i="2"/>
  <c r="CE182" i="2"/>
  <c r="CD182" i="2"/>
  <c r="CC182" i="2"/>
  <c r="CB182" i="2"/>
  <c r="CA182" i="2"/>
  <c r="BY182" i="2"/>
  <c r="BX182" i="2"/>
  <c r="BW182" i="2"/>
  <c r="BV182" i="2"/>
  <c r="BU182" i="2"/>
  <c r="BS182" i="2"/>
  <c r="BR182" i="2"/>
  <c r="BQ182" i="2"/>
  <c r="BP182" i="2"/>
  <c r="BO182" i="2"/>
  <c r="BM182" i="2"/>
  <c r="BL182" i="2"/>
  <c r="BK182" i="2"/>
  <c r="BJ182" i="2"/>
  <c r="BI182" i="2"/>
  <c r="BH182" i="2"/>
  <c r="BG182" i="2"/>
  <c r="BE182" i="2"/>
  <c r="BD182" i="2"/>
  <c r="BC182" i="2"/>
  <c r="BB182" i="2"/>
  <c r="BA182" i="2"/>
  <c r="AZ182" i="2"/>
  <c r="AY182" i="2"/>
  <c r="AW182" i="2"/>
  <c r="AV182" i="2"/>
  <c r="AU182" i="2"/>
  <c r="AT182" i="2"/>
  <c r="AS182" i="2"/>
  <c r="AR182" i="2"/>
  <c r="AQ182" i="2"/>
  <c r="AO182" i="2"/>
  <c r="AN182" i="2"/>
  <c r="AM182" i="2"/>
  <c r="AL182" i="2"/>
  <c r="AK182" i="2"/>
  <c r="AJ182" i="2"/>
  <c r="AI182" i="2"/>
  <c r="AG182" i="2"/>
  <c r="AF182" i="2"/>
  <c r="AE182" i="2"/>
  <c r="AD182" i="2"/>
  <c r="AC182" i="2"/>
  <c r="AB182" i="2"/>
  <c r="AA182" i="2"/>
  <c r="W182" i="2"/>
  <c r="DO181" i="2"/>
  <c r="DN181" i="2"/>
  <c r="DM181" i="2"/>
  <c r="DL181" i="2"/>
  <c r="DK181" i="2"/>
  <c r="DI181" i="2"/>
  <c r="DH181" i="2"/>
  <c r="DG181" i="2"/>
  <c r="DF181" i="2"/>
  <c r="DE181" i="2"/>
  <c r="DC181" i="2"/>
  <c r="DB181" i="2"/>
  <c r="DA181" i="2"/>
  <c r="CZ181" i="2"/>
  <c r="CY181" i="2"/>
  <c r="CW181" i="2"/>
  <c r="CV181" i="2"/>
  <c r="CU181" i="2"/>
  <c r="CT181" i="2"/>
  <c r="CS181" i="2"/>
  <c r="CQ181" i="2"/>
  <c r="CP181" i="2"/>
  <c r="CO181" i="2"/>
  <c r="CN181" i="2"/>
  <c r="CM181" i="2"/>
  <c r="CK181" i="2"/>
  <c r="CJ181" i="2"/>
  <c r="CI181" i="2"/>
  <c r="CH181" i="2"/>
  <c r="CG181" i="2"/>
  <c r="CE181" i="2"/>
  <c r="CD181" i="2"/>
  <c r="CC181" i="2"/>
  <c r="CB181" i="2"/>
  <c r="CA181" i="2"/>
  <c r="BY181" i="2"/>
  <c r="BX181" i="2"/>
  <c r="BW181" i="2"/>
  <c r="BV181" i="2"/>
  <c r="BU181" i="2"/>
  <c r="BS181" i="2"/>
  <c r="BR181" i="2"/>
  <c r="BQ181" i="2"/>
  <c r="BP181" i="2"/>
  <c r="BO181" i="2"/>
  <c r="BM181" i="2"/>
  <c r="BL181" i="2"/>
  <c r="BK181" i="2"/>
  <c r="BJ181" i="2"/>
  <c r="BI181" i="2"/>
  <c r="BH181" i="2"/>
  <c r="BG181" i="2"/>
  <c r="BE181" i="2"/>
  <c r="BD181" i="2"/>
  <c r="BC181" i="2"/>
  <c r="BB181" i="2"/>
  <c r="BA181" i="2"/>
  <c r="AZ181" i="2"/>
  <c r="AY181" i="2"/>
  <c r="AW181" i="2"/>
  <c r="AV181" i="2"/>
  <c r="AU181" i="2"/>
  <c r="AT181" i="2"/>
  <c r="AS181" i="2"/>
  <c r="AR181" i="2"/>
  <c r="AQ181" i="2"/>
  <c r="AO181" i="2"/>
  <c r="AN181" i="2"/>
  <c r="AM181" i="2"/>
  <c r="AL181" i="2"/>
  <c r="AK181" i="2"/>
  <c r="AJ181" i="2"/>
  <c r="AI181" i="2"/>
  <c r="AG181" i="2"/>
  <c r="AF181" i="2"/>
  <c r="AE181" i="2"/>
  <c r="AD181" i="2"/>
  <c r="AC181" i="2"/>
  <c r="AB181" i="2"/>
  <c r="AA181" i="2"/>
  <c r="W181" i="2"/>
  <c r="DO180" i="2"/>
  <c r="DI180" i="2"/>
  <c r="DC180" i="2"/>
  <c r="CW180" i="2"/>
  <c r="CQ180" i="2"/>
  <c r="CK180" i="2"/>
  <c r="CE180" i="2"/>
  <c r="CD180" i="2"/>
  <c r="CC180" i="2"/>
  <c r="CB180" i="2"/>
  <c r="CA180" i="2"/>
  <c r="BY180" i="2"/>
  <c r="BS180" i="2"/>
  <c r="BM180" i="2"/>
  <c r="BL180" i="2"/>
  <c r="BK180" i="2"/>
  <c r="BJ180" i="2"/>
  <c r="BI180" i="2"/>
  <c r="BH180" i="2"/>
  <c r="BG180" i="2"/>
  <c r="BE180" i="2"/>
  <c r="BD180" i="2"/>
  <c r="BC180" i="2"/>
  <c r="BB180" i="2"/>
  <c r="BA180" i="2"/>
  <c r="AZ180" i="2"/>
  <c r="AY180" i="2"/>
  <c r="AW180" i="2"/>
  <c r="AV180" i="2"/>
  <c r="AU180" i="2"/>
  <c r="AT180" i="2"/>
  <c r="AS180" i="2"/>
  <c r="AR180" i="2"/>
  <c r="AQ180" i="2"/>
  <c r="AO180" i="2"/>
  <c r="AN180" i="2"/>
  <c r="AM180" i="2"/>
  <c r="AL180" i="2"/>
  <c r="AK180" i="2"/>
  <c r="AJ180" i="2"/>
  <c r="AI180" i="2"/>
  <c r="AG180" i="2"/>
  <c r="W180" i="2"/>
  <c r="DO179" i="2"/>
  <c r="DI179" i="2"/>
  <c r="DC179" i="2"/>
  <c r="CW179" i="2"/>
  <c r="CQ179" i="2"/>
  <c r="CK179" i="2"/>
  <c r="CE179" i="2"/>
  <c r="CD179" i="2"/>
  <c r="CC179" i="2"/>
  <c r="CB179" i="2"/>
  <c r="CA179" i="2"/>
  <c r="BY179" i="2"/>
  <c r="BS179" i="2"/>
  <c r="BM179" i="2"/>
  <c r="BL179" i="2"/>
  <c r="BK179" i="2"/>
  <c r="BJ179" i="2"/>
  <c r="BI179" i="2"/>
  <c r="BH179" i="2"/>
  <c r="BG179" i="2"/>
  <c r="BE179" i="2"/>
  <c r="BD179" i="2"/>
  <c r="BC179" i="2"/>
  <c r="BB179" i="2"/>
  <c r="BA179" i="2"/>
  <c r="AZ179" i="2"/>
  <c r="AY179" i="2"/>
  <c r="AW179" i="2"/>
  <c r="AV179" i="2"/>
  <c r="AU179" i="2"/>
  <c r="AT179" i="2"/>
  <c r="AS179" i="2"/>
  <c r="AR179" i="2"/>
  <c r="AQ179" i="2"/>
  <c r="AO179" i="2"/>
  <c r="AN179" i="2"/>
  <c r="AM179" i="2"/>
  <c r="AL179" i="2"/>
  <c r="AK179" i="2"/>
  <c r="AJ179" i="2"/>
  <c r="AI179" i="2"/>
  <c r="AG179" i="2"/>
  <c r="W179" i="2"/>
  <c r="DO178" i="2"/>
  <c r="DN178" i="2"/>
  <c r="DM178" i="2"/>
  <c r="DL178" i="2"/>
  <c r="DK178" i="2"/>
  <c r="DI178" i="2"/>
  <c r="DH178" i="2"/>
  <c r="DG178" i="2"/>
  <c r="DF178" i="2"/>
  <c r="DE178" i="2"/>
  <c r="DC178" i="2"/>
  <c r="DB178" i="2"/>
  <c r="DA178" i="2"/>
  <c r="CZ178" i="2"/>
  <c r="CY178" i="2"/>
  <c r="CW178" i="2"/>
  <c r="CV178" i="2"/>
  <c r="CU178" i="2"/>
  <c r="CT178" i="2"/>
  <c r="CS178" i="2"/>
  <c r="CQ178" i="2"/>
  <c r="CP178" i="2"/>
  <c r="CO178" i="2"/>
  <c r="CN178" i="2"/>
  <c r="CM178" i="2"/>
  <c r="CK178" i="2"/>
  <c r="CJ178" i="2"/>
  <c r="CI178" i="2"/>
  <c r="CH178" i="2"/>
  <c r="CG178" i="2"/>
  <c r="CE178" i="2"/>
  <c r="CD178" i="2"/>
  <c r="CC178" i="2"/>
  <c r="CB178" i="2"/>
  <c r="CA178" i="2"/>
  <c r="BY178" i="2"/>
  <c r="BX178" i="2"/>
  <c r="BW178" i="2"/>
  <c r="BV178" i="2"/>
  <c r="BU178" i="2"/>
  <c r="BS178" i="2"/>
  <c r="BR178" i="2"/>
  <c r="BQ178" i="2"/>
  <c r="BP178" i="2"/>
  <c r="BO178" i="2"/>
  <c r="BM178" i="2"/>
  <c r="BL178" i="2"/>
  <c r="BK178" i="2"/>
  <c r="BJ178" i="2"/>
  <c r="BI178" i="2"/>
  <c r="BH178" i="2"/>
  <c r="BG178" i="2"/>
  <c r="BE178" i="2"/>
  <c r="BD178" i="2"/>
  <c r="BC178" i="2"/>
  <c r="BB178" i="2"/>
  <c r="BA178" i="2"/>
  <c r="AZ178" i="2"/>
  <c r="AY178" i="2"/>
  <c r="AW178" i="2"/>
  <c r="AV178" i="2"/>
  <c r="AU178" i="2"/>
  <c r="AT178" i="2"/>
  <c r="AS178" i="2"/>
  <c r="AR178" i="2"/>
  <c r="AQ178" i="2"/>
  <c r="AO178" i="2"/>
  <c r="AN178" i="2"/>
  <c r="AM178" i="2"/>
  <c r="AL178" i="2"/>
  <c r="AK178" i="2"/>
  <c r="AJ178" i="2"/>
  <c r="AI178" i="2"/>
  <c r="AG178" i="2"/>
  <c r="AF178" i="2"/>
  <c r="AE178" i="2"/>
  <c r="AD178" i="2"/>
  <c r="AC178" i="2"/>
  <c r="AB178" i="2"/>
  <c r="AA178" i="2"/>
  <c r="W178" i="2"/>
  <c r="DO177" i="2"/>
  <c r="DN177" i="2"/>
  <c r="DM177" i="2"/>
  <c r="DL177" i="2"/>
  <c r="DK177" i="2"/>
  <c r="DI177" i="2"/>
  <c r="DH177" i="2"/>
  <c r="DG177" i="2"/>
  <c r="DF177" i="2"/>
  <c r="DE177" i="2"/>
  <c r="DC177" i="2"/>
  <c r="DB177" i="2"/>
  <c r="DA177" i="2"/>
  <c r="CZ177" i="2"/>
  <c r="CY177" i="2"/>
  <c r="CW177" i="2"/>
  <c r="CV177" i="2"/>
  <c r="CU177" i="2"/>
  <c r="CT177" i="2"/>
  <c r="CS177" i="2"/>
  <c r="CQ177" i="2"/>
  <c r="CP177" i="2"/>
  <c r="CO177" i="2"/>
  <c r="CN177" i="2"/>
  <c r="CM177" i="2"/>
  <c r="CK177" i="2"/>
  <c r="CJ177" i="2"/>
  <c r="CI177" i="2"/>
  <c r="CH177" i="2"/>
  <c r="CG177" i="2"/>
  <c r="CE177" i="2"/>
  <c r="CD177" i="2"/>
  <c r="CC177" i="2"/>
  <c r="CB177" i="2"/>
  <c r="CA177" i="2"/>
  <c r="BY177" i="2"/>
  <c r="BX177" i="2"/>
  <c r="BW177" i="2"/>
  <c r="BV177" i="2"/>
  <c r="BU177" i="2"/>
  <c r="BS177" i="2"/>
  <c r="BR177" i="2"/>
  <c r="BQ177" i="2"/>
  <c r="BP177" i="2"/>
  <c r="BO177" i="2"/>
  <c r="BM177" i="2"/>
  <c r="BL177" i="2"/>
  <c r="BK177" i="2"/>
  <c r="BJ177" i="2"/>
  <c r="BI177" i="2"/>
  <c r="BH177" i="2"/>
  <c r="BG177" i="2"/>
  <c r="BE177" i="2"/>
  <c r="BD177" i="2"/>
  <c r="BC177" i="2"/>
  <c r="BB177" i="2"/>
  <c r="BA177" i="2"/>
  <c r="AZ177" i="2"/>
  <c r="AY177" i="2"/>
  <c r="AW177" i="2"/>
  <c r="AV177" i="2"/>
  <c r="AU177" i="2"/>
  <c r="AT177" i="2"/>
  <c r="AS177" i="2"/>
  <c r="AR177" i="2"/>
  <c r="AQ177" i="2"/>
  <c r="AO177" i="2"/>
  <c r="AN177" i="2"/>
  <c r="AM177" i="2"/>
  <c r="AL177" i="2"/>
  <c r="AK177" i="2"/>
  <c r="AJ177" i="2"/>
  <c r="AI177" i="2"/>
  <c r="AG177" i="2"/>
  <c r="AF177" i="2"/>
  <c r="AE177" i="2"/>
  <c r="AD177" i="2"/>
  <c r="AC177" i="2"/>
  <c r="AB177" i="2"/>
  <c r="AA177" i="2"/>
  <c r="W177" i="2"/>
  <c r="DO176" i="2"/>
  <c r="DN176" i="2"/>
  <c r="DM176" i="2"/>
  <c r="DL176" i="2"/>
  <c r="DK176" i="2"/>
  <c r="DI176" i="2"/>
  <c r="DH176" i="2"/>
  <c r="DG176" i="2"/>
  <c r="DF176" i="2"/>
  <c r="DE176" i="2"/>
  <c r="DC176" i="2"/>
  <c r="DB176" i="2"/>
  <c r="DA176" i="2"/>
  <c r="CZ176" i="2"/>
  <c r="CY176" i="2"/>
  <c r="CW176" i="2"/>
  <c r="CV176" i="2"/>
  <c r="CU176" i="2"/>
  <c r="CT176" i="2"/>
  <c r="CS176" i="2"/>
  <c r="CQ176" i="2"/>
  <c r="CP176" i="2"/>
  <c r="CO176" i="2"/>
  <c r="CN176" i="2"/>
  <c r="CM176" i="2"/>
  <c r="CK176" i="2"/>
  <c r="CJ176" i="2"/>
  <c r="CI176" i="2"/>
  <c r="CH176" i="2"/>
  <c r="CG176" i="2"/>
  <c r="CE176" i="2"/>
  <c r="CD176" i="2"/>
  <c r="CC176" i="2"/>
  <c r="CB176" i="2"/>
  <c r="CA176" i="2"/>
  <c r="BY176" i="2"/>
  <c r="BX176" i="2"/>
  <c r="BW176" i="2"/>
  <c r="BV176" i="2"/>
  <c r="BU176" i="2"/>
  <c r="BS176" i="2"/>
  <c r="BR176" i="2"/>
  <c r="BQ176" i="2"/>
  <c r="BP176" i="2"/>
  <c r="BO176" i="2"/>
  <c r="BM176" i="2"/>
  <c r="BL176" i="2"/>
  <c r="BK176" i="2"/>
  <c r="BJ176" i="2"/>
  <c r="BI176" i="2"/>
  <c r="BH176" i="2"/>
  <c r="BG176" i="2"/>
  <c r="BE176" i="2"/>
  <c r="BD176" i="2"/>
  <c r="BC176" i="2"/>
  <c r="BB176" i="2"/>
  <c r="BA176" i="2"/>
  <c r="AZ176" i="2"/>
  <c r="AY176" i="2"/>
  <c r="AW176" i="2"/>
  <c r="AV176" i="2"/>
  <c r="AU176" i="2"/>
  <c r="AT176" i="2"/>
  <c r="AS176" i="2"/>
  <c r="AR176" i="2"/>
  <c r="AQ176" i="2"/>
  <c r="AO176" i="2"/>
  <c r="AN176" i="2"/>
  <c r="AM176" i="2"/>
  <c r="AL176" i="2"/>
  <c r="AK176" i="2"/>
  <c r="AJ176" i="2"/>
  <c r="AI176" i="2"/>
  <c r="AG176" i="2"/>
  <c r="AF176" i="2"/>
  <c r="AE176" i="2"/>
  <c r="AD176" i="2"/>
  <c r="AC176" i="2"/>
  <c r="AB176" i="2"/>
  <c r="AA176" i="2"/>
  <c r="W176" i="2"/>
  <c r="DO175" i="2"/>
  <c r="DN175" i="2"/>
  <c r="DM175" i="2"/>
  <c r="DL175" i="2"/>
  <c r="DK175" i="2"/>
  <c r="DI175" i="2"/>
  <c r="DH175" i="2"/>
  <c r="DG175" i="2"/>
  <c r="DF175" i="2"/>
  <c r="DE175" i="2"/>
  <c r="DC175" i="2"/>
  <c r="DB175" i="2"/>
  <c r="DA175" i="2"/>
  <c r="CZ175" i="2"/>
  <c r="CY175" i="2"/>
  <c r="CW175" i="2"/>
  <c r="CV175" i="2"/>
  <c r="CU175" i="2"/>
  <c r="CT175" i="2"/>
  <c r="CS175" i="2"/>
  <c r="CQ175" i="2"/>
  <c r="CP175" i="2"/>
  <c r="CO175" i="2"/>
  <c r="CN175" i="2"/>
  <c r="CM175" i="2"/>
  <c r="CK175" i="2"/>
  <c r="CJ175" i="2"/>
  <c r="CI175" i="2"/>
  <c r="CH175" i="2"/>
  <c r="CG175" i="2"/>
  <c r="CE175" i="2"/>
  <c r="CD175" i="2"/>
  <c r="CC175" i="2"/>
  <c r="CB175" i="2"/>
  <c r="CA175" i="2"/>
  <c r="BY175" i="2"/>
  <c r="BX175" i="2"/>
  <c r="BW175" i="2"/>
  <c r="BV175" i="2"/>
  <c r="BU175" i="2"/>
  <c r="BS175" i="2"/>
  <c r="BR175" i="2"/>
  <c r="BQ175" i="2"/>
  <c r="BP175" i="2"/>
  <c r="BO175" i="2"/>
  <c r="BM175" i="2"/>
  <c r="BL175" i="2"/>
  <c r="BK175" i="2"/>
  <c r="BJ175" i="2"/>
  <c r="BI175" i="2"/>
  <c r="BH175" i="2"/>
  <c r="BG175" i="2"/>
  <c r="BE175" i="2"/>
  <c r="BD175" i="2"/>
  <c r="BC175" i="2"/>
  <c r="BB175" i="2"/>
  <c r="BA175" i="2"/>
  <c r="AZ175" i="2"/>
  <c r="AY175" i="2"/>
  <c r="AW175" i="2"/>
  <c r="AV175" i="2"/>
  <c r="AU175" i="2"/>
  <c r="AT175" i="2"/>
  <c r="AS175" i="2"/>
  <c r="AR175" i="2"/>
  <c r="AQ175" i="2"/>
  <c r="AO175" i="2"/>
  <c r="AN175" i="2"/>
  <c r="AM175" i="2"/>
  <c r="AL175" i="2"/>
  <c r="AK175" i="2"/>
  <c r="AJ175" i="2"/>
  <c r="AI175" i="2"/>
  <c r="AG175" i="2"/>
  <c r="AF175" i="2"/>
  <c r="AE175" i="2"/>
  <c r="AD175" i="2"/>
  <c r="AC175" i="2"/>
  <c r="AB175" i="2"/>
  <c r="AA175" i="2"/>
  <c r="W175" i="2"/>
  <c r="DO174" i="2"/>
  <c r="DI174" i="2"/>
  <c r="DC174" i="2"/>
  <c r="CW174" i="2"/>
  <c r="CQ174" i="2"/>
  <c r="CK174" i="2"/>
  <c r="CE174" i="2"/>
  <c r="CD174" i="2"/>
  <c r="CC174" i="2"/>
  <c r="CB174" i="2"/>
  <c r="CA174" i="2"/>
  <c r="BY174" i="2"/>
  <c r="BS174" i="2"/>
  <c r="BM174" i="2"/>
  <c r="BL174" i="2"/>
  <c r="BK174" i="2"/>
  <c r="BJ174" i="2"/>
  <c r="BI174" i="2"/>
  <c r="BH174" i="2"/>
  <c r="BG174" i="2"/>
  <c r="BE174" i="2"/>
  <c r="BD174" i="2"/>
  <c r="BC174" i="2"/>
  <c r="BB174" i="2"/>
  <c r="BA174" i="2"/>
  <c r="AZ174" i="2"/>
  <c r="AY174" i="2"/>
  <c r="AW174" i="2"/>
  <c r="AV174" i="2"/>
  <c r="AU174" i="2"/>
  <c r="AT174" i="2"/>
  <c r="AS174" i="2"/>
  <c r="AR174" i="2"/>
  <c r="AQ174" i="2"/>
  <c r="AO174" i="2"/>
  <c r="AN174" i="2"/>
  <c r="AM174" i="2"/>
  <c r="AL174" i="2"/>
  <c r="AK174" i="2"/>
  <c r="AJ174" i="2"/>
  <c r="AI174" i="2"/>
  <c r="AG174" i="2"/>
  <c r="W174" i="2"/>
  <c r="DO173" i="2"/>
  <c r="DI173" i="2"/>
  <c r="DC173" i="2"/>
  <c r="CW173" i="2"/>
  <c r="CQ173" i="2"/>
  <c r="CK173" i="2"/>
  <c r="CE173" i="2"/>
  <c r="CD173" i="2"/>
  <c r="CC173" i="2"/>
  <c r="CB173" i="2"/>
  <c r="CA173" i="2"/>
  <c r="BY173" i="2"/>
  <c r="BS173" i="2"/>
  <c r="BM173" i="2"/>
  <c r="BL173" i="2"/>
  <c r="BK173" i="2"/>
  <c r="BJ173" i="2"/>
  <c r="BI173" i="2"/>
  <c r="BH173" i="2"/>
  <c r="BG173" i="2"/>
  <c r="BE173" i="2"/>
  <c r="BD173" i="2"/>
  <c r="BC173" i="2"/>
  <c r="BB173" i="2"/>
  <c r="BA173" i="2"/>
  <c r="AZ173" i="2"/>
  <c r="AY173" i="2"/>
  <c r="AW173" i="2"/>
  <c r="AV173" i="2"/>
  <c r="AU173" i="2"/>
  <c r="AT173" i="2"/>
  <c r="AS173" i="2"/>
  <c r="AR173" i="2"/>
  <c r="AQ173" i="2"/>
  <c r="AO173" i="2"/>
  <c r="AN173" i="2"/>
  <c r="AM173" i="2"/>
  <c r="AL173" i="2"/>
  <c r="AK173" i="2"/>
  <c r="AJ173" i="2"/>
  <c r="AI173" i="2"/>
  <c r="AG173" i="2"/>
  <c r="W173" i="2"/>
  <c r="DO172" i="2"/>
  <c r="DN172" i="2"/>
  <c r="DM172" i="2"/>
  <c r="DL172" i="2"/>
  <c r="DK172" i="2"/>
  <c r="DI172" i="2"/>
  <c r="DH172" i="2"/>
  <c r="DG172" i="2"/>
  <c r="DF172" i="2"/>
  <c r="DE172" i="2"/>
  <c r="DC172" i="2"/>
  <c r="DB172" i="2"/>
  <c r="DA172" i="2"/>
  <c r="CZ172" i="2"/>
  <c r="CY172" i="2"/>
  <c r="CW172" i="2"/>
  <c r="CV172" i="2"/>
  <c r="CU172" i="2"/>
  <c r="CT172" i="2"/>
  <c r="CS172" i="2"/>
  <c r="CQ172" i="2"/>
  <c r="CP172" i="2"/>
  <c r="CO172" i="2"/>
  <c r="CN172" i="2"/>
  <c r="CM172" i="2"/>
  <c r="CK172" i="2"/>
  <c r="CJ172" i="2"/>
  <c r="CI172" i="2"/>
  <c r="CH172" i="2"/>
  <c r="CG172" i="2"/>
  <c r="CE172" i="2"/>
  <c r="CD172" i="2"/>
  <c r="CC172" i="2"/>
  <c r="CB172" i="2"/>
  <c r="CA172" i="2"/>
  <c r="BY172" i="2"/>
  <c r="BX172" i="2"/>
  <c r="BW172" i="2"/>
  <c r="BV172" i="2"/>
  <c r="BU172" i="2"/>
  <c r="BS172" i="2"/>
  <c r="BR172" i="2"/>
  <c r="BQ172" i="2"/>
  <c r="BP172" i="2"/>
  <c r="BO172" i="2"/>
  <c r="BM172" i="2"/>
  <c r="BL172" i="2"/>
  <c r="BK172" i="2"/>
  <c r="BJ172" i="2"/>
  <c r="BI172" i="2"/>
  <c r="BH172" i="2"/>
  <c r="BG172" i="2"/>
  <c r="BE172" i="2"/>
  <c r="BD172" i="2"/>
  <c r="BC172" i="2"/>
  <c r="BB172" i="2"/>
  <c r="BA172" i="2"/>
  <c r="AZ172" i="2"/>
  <c r="AY172" i="2"/>
  <c r="AW172" i="2"/>
  <c r="AV172" i="2"/>
  <c r="AU172" i="2"/>
  <c r="AT172" i="2"/>
  <c r="AS172" i="2"/>
  <c r="AR172" i="2"/>
  <c r="AQ172" i="2"/>
  <c r="AO172" i="2"/>
  <c r="AN172" i="2"/>
  <c r="AM172" i="2"/>
  <c r="AL172" i="2"/>
  <c r="AK172" i="2"/>
  <c r="AJ172" i="2"/>
  <c r="AI172" i="2"/>
  <c r="AG172" i="2"/>
  <c r="AF172" i="2"/>
  <c r="AE172" i="2"/>
  <c r="AD172" i="2"/>
  <c r="AC172" i="2"/>
  <c r="AB172" i="2"/>
  <c r="AA172" i="2"/>
  <c r="W172" i="2"/>
  <c r="DO171" i="2"/>
  <c r="DN171" i="2"/>
  <c r="DM171" i="2"/>
  <c r="DL171" i="2"/>
  <c r="DK171" i="2"/>
  <c r="DI171" i="2"/>
  <c r="DH171" i="2"/>
  <c r="DG171" i="2"/>
  <c r="DF171" i="2"/>
  <c r="DE171" i="2"/>
  <c r="DC171" i="2"/>
  <c r="DB171" i="2"/>
  <c r="DA171" i="2"/>
  <c r="CZ171" i="2"/>
  <c r="CY171" i="2"/>
  <c r="CW171" i="2"/>
  <c r="CV171" i="2"/>
  <c r="CU171" i="2"/>
  <c r="CT171" i="2"/>
  <c r="CS171" i="2"/>
  <c r="CQ171" i="2"/>
  <c r="CP171" i="2"/>
  <c r="CO171" i="2"/>
  <c r="CN171" i="2"/>
  <c r="CM171" i="2"/>
  <c r="CK171" i="2"/>
  <c r="CJ171" i="2"/>
  <c r="CI171" i="2"/>
  <c r="CH171" i="2"/>
  <c r="CG171" i="2"/>
  <c r="CE171" i="2"/>
  <c r="CD171" i="2"/>
  <c r="CC171" i="2"/>
  <c r="CB171" i="2"/>
  <c r="CA171" i="2"/>
  <c r="BY171" i="2"/>
  <c r="BX171" i="2"/>
  <c r="BW171" i="2"/>
  <c r="BV171" i="2"/>
  <c r="BU171" i="2"/>
  <c r="BS171" i="2"/>
  <c r="BR171" i="2"/>
  <c r="BQ171" i="2"/>
  <c r="BP171" i="2"/>
  <c r="BO171" i="2"/>
  <c r="BM171" i="2"/>
  <c r="BL171" i="2"/>
  <c r="BK171" i="2"/>
  <c r="BJ171" i="2"/>
  <c r="BI171" i="2"/>
  <c r="BH171" i="2"/>
  <c r="BG171" i="2"/>
  <c r="BE171" i="2"/>
  <c r="BD171" i="2"/>
  <c r="BC171" i="2"/>
  <c r="BB171" i="2"/>
  <c r="BA171" i="2"/>
  <c r="AZ171" i="2"/>
  <c r="AY171" i="2"/>
  <c r="AW171" i="2"/>
  <c r="AV171" i="2"/>
  <c r="AU171" i="2"/>
  <c r="AT171" i="2"/>
  <c r="AS171" i="2"/>
  <c r="AR171" i="2"/>
  <c r="AQ171" i="2"/>
  <c r="AO171" i="2"/>
  <c r="AN171" i="2"/>
  <c r="AM171" i="2"/>
  <c r="AL171" i="2"/>
  <c r="AK171" i="2"/>
  <c r="AJ171" i="2"/>
  <c r="AI171" i="2"/>
  <c r="AG171" i="2"/>
  <c r="AF171" i="2"/>
  <c r="AE171" i="2"/>
  <c r="AD171" i="2"/>
  <c r="AC171" i="2"/>
  <c r="AB171" i="2"/>
  <c r="AA171" i="2"/>
  <c r="W171" i="2"/>
  <c r="DO170" i="2"/>
  <c r="DN170" i="2"/>
  <c r="DM170" i="2"/>
  <c r="DL170" i="2"/>
  <c r="DK170" i="2"/>
  <c r="DI170" i="2"/>
  <c r="DH170" i="2"/>
  <c r="DG170" i="2"/>
  <c r="DF170" i="2"/>
  <c r="DE170" i="2"/>
  <c r="DC170" i="2"/>
  <c r="DB170" i="2"/>
  <c r="DA170" i="2"/>
  <c r="CZ170" i="2"/>
  <c r="CY170" i="2"/>
  <c r="CW170" i="2"/>
  <c r="CV170" i="2"/>
  <c r="CU170" i="2"/>
  <c r="CT170" i="2"/>
  <c r="CS170" i="2"/>
  <c r="CQ170" i="2"/>
  <c r="CP170" i="2"/>
  <c r="CO170" i="2"/>
  <c r="CN170" i="2"/>
  <c r="CM170" i="2"/>
  <c r="CK170" i="2"/>
  <c r="CJ170" i="2"/>
  <c r="CI170" i="2"/>
  <c r="CH170" i="2"/>
  <c r="CG170" i="2"/>
  <c r="CE170" i="2"/>
  <c r="CD170" i="2"/>
  <c r="CC170" i="2"/>
  <c r="CB170" i="2"/>
  <c r="CA170" i="2"/>
  <c r="BY170" i="2"/>
  <c r="BX170" i="2"/>
  <c r="BW170" i="2"/>
  <c r="BV170" i="2"/>
  <c r="BU170" i="2"/>
  <c r="BS170" i="2"/>
  <c r="BR170" i="2"/>
  <c r="BQ170" i="2"/>
  <c r="BP170" i="2"/>
  <c r="BO170" i="2"/>
  <c r="BM170" i="2"/>
  <c r="BL170" i="2"/>
  <c r="BK170" i="2"/>
  <c r="BJ170" i="2"/>
  <c r="BI170" i="2"/>
  <c r="BH170" i="2"/>
  <c r="BG170" i="2"/>
  <c r="BE170" i="2"/>
  <c r="BD170" i="2"/>
  <c r="BC170" i="2"/>
  <c r="BB170" i="2"/>
  <c r="BA170" i="2"/>
  <c r="AZ170" i="2"/>
  <c r="AY170" i="2"/>
  <c r="AW170" i="2"/>
  <c r="AV170" i="2"/>
  <c r="AU170" i="2"/>
  <c r="AT170" i="2"/>
  <c r="AS170" i="2"/>
  <c r="AR170" i="2"/>
  <c r="AQ170" i="2"/>
  <c r="AO170" i="2"/>
  <c r="AN170" i="2"/>
  <c r="AM170" i="2"/>
  <c r="AL170" i="2"/>
  <c r="AK170" i="2"/>
  <c r="AJ170" i="2"/>
  <c r="AI170" i="2"/>
  <c r="AG170" i="2"/>
  <c r="AF170" i="2"/>
  <c r="AE170" i="2"/>
  <c r="AD170" i="2"/>
  <c r="AC170" i="2"/>
  <c r="AB170" i="2"/>
  <c r="AA170" i="2"/>
  <c r="W170" i="2"/>
  <c r="DO169" i="2"/>
  <c r="DN169" i="2"/>
  <c r="DM169" i="2"/>
  <c r="DL169" i="2"/>
  <c r="DK169" i="2"/>
  <c r="DI169" i="2"/>
  <c r="DH169" i="2"/>
  <c r="DG169" i="2"/>
  <c r="DF169" i="2"/>
  <c r="DE169" i="2"/>
  <c r="DC169" i="2"/>
  <c r="DB169" i="2"/>
  <c r="DA169" i="2"/>
  <c r="CZ169" i="2"/>
  <c r="CY169" i="2"/>
  <c r="CW169" i="2"/>
  <c r="CV169" i="2"/>
  <c r="CU169" i="2"/>
  <c r="CT169" i="2"/>
  <c r="CS169" i="2"/>
  <c r="CQ169" i="2"/>
  <c r="CP169" i="2"/>
  <c r="CO169" i="2"/>
  <c r="CN169" i="2"/>
  <c r="CM169" i="2"/>
  <c r="CK169" i="2"/>
  <c r="CJ169" i="2"/>
  <c r="CI169" i="2"/>
  <c r="CH169" i="2"/>
  <c r="CG169" i="2"/>
  <c r="CE169" i="2"/>
  <c r="CD169" i="2"/>
  <c r="CC169" i="2"/>
  <c r="CB169" i="2"/>
  <c r="CA169" i="2"/>
  <c r="BY169" i="2"/>
  <c r="BX169" i="2"/>
  <c r="BW169" i="2"/>
  <c r="BV169" i="2"/>
  <c r="BU169" i="2"/>
  <c r="BS169" i="2"/>
  <c r="BR169" i="2"/>
  <c r="BQ169" i="2"/>
  <c r="BP169" i="2"/>
  <c r="BO169" i="2"/>
  <c r="BM169" i="2"/>
  <c r="BL169" i="2"/>
  <c r="BK169" i="2"/>
  <c r="BJ169" i="2"/>
  <c r="BI169" i="2"/>
  <c r="BH169" i="2"/>
  <c r="BG169" i="2"/>
  <c r="BE169" i="2"/>
  <c r="BD169" i="2"/>
  <c r="BC169" i="2"/>
  <c r="BB169" i="2"/>
  <c r="BA169" i="2"/>
  <c r="AZ169" i="2"/>
  <c r="AY169" i="2"/>
  <c r="AW169" i="2"/>
  <c r="AV169" i="2"/>
  <c r="AU169" i="2"/>
  <c r="AT169" i="2"/>
  <c r="AS169" i="2"/>
  <c r="AR169" i="2"/>
  <c r="AQ169" i="2"/>
  <c r="AO169" i="2"/>
  <c r="AN169" i="2"/>
  <c r="AM169" i="2"/>
  <c r="AL169" i="2"/>
  <c r="AK169" i="2"/>
  <c r="AJ169" i="2"/>
  <c r="AI169" i="2"/>
  <c r="AG169" i="2"/>
  <c r="AF169" i="2"/>
  <c r="AE169" i="2"/>
  <c r="AD169" i="2"/>
  <c r="AC169" i="2"/>
  <c r="AB169" i="2"/>
  <c r="AA169" i="2"/>
  <c r="W169" i="2"/>
  <c r="DO168" i="2"/>
  <c r="DI168" i="2"/>
  <c r="DC168" i="2"/>
  <c r="CW168" i="2"/>
  <c r="CQ168" i="2"/>
  <c r="CK168" i="2"/>
  <c r="CE168" i="2"/>
  <c r="CD168" i="2"/>
  <c r="CC168" i="2"/>
  <c r="CB168" i="2"/>
  <c r="CA168" i="2"/>
  <c r="BY168" i="2"/>
  <c r="BS168" i="2"/>
  <c r="BM168" i="2"/>
  <c r="BL168" i="2"/>
  <c r="BK168" i="2"/>
  <c r="BJ168" i="2"/>
  <c r="BI168" i="2"/>
  <c r="BH168" i="2"/>
  <c r="BG168" i="2"/>
  <c r="BE168" i="2"/>
  <c r="BD168" i="2"/>
  <c r="BC168" i="2"/>
  <c r="BB168" i="2"/>
  <c r="BA168" i="2"/>
  <c r="AZ168" i="2"/>
  <c r="AY168" i="2"/>
  <c r="AW168" i="2"/>
  <c r="AV168" i="2"/>
  <c r="AU168" i="2"/>
  <c r="AT168" i="2"/>
  <c r="AS168" i="2"/>
  <c r="AR168" i="2"/>
  <c r="AQ168" i="2"/>
  <c r="AO168" i="2"/>
  <c r="AN168" i="2"/>
  <c r="AM168" i="2"/>
  <c r="AL168" i="2"/>
  <c r="AK168" i="2"/>
  <c r="AJ168" i="2"/>
  <c r="AI168" i="2"/>
  <c r="AG168" i="2"/>
  <c r="W168" i="2"/>
  <c r="DO167" i="2"/>
  <c r="DI167" i="2"/>
  <c r="DC167" i="2"/>
  <c r="CW167" i="2"/>
  <c r="CQ167" i="2"/>
  <c r="CK167" i="2"/>
  <c r="CE167" i="2"/>
  <c r="CD167" i="2"/>
  <c r="CC167" i="2"/>
  <c r="CB167" i="2"/>
  <c r="CA167" i="2"/>
  <c r="BY167" i="2"/>
  <c r="BS167" i="2"/>
  <c r="BM167" i="2"/>
  <c r="BL167" i="2"/>
  <c r="BK167" i="2"/>
  <c r="BJ167" i="2"/>
  <c r="BI167" i="2"/>
  <c r="BH167" i="2"/>
  <c r="BG167" i="2"/>
  <c r="BE167" i="2"/>
  <c r="BD167" i="2"/>
  <c r="BC167" i="2"/>
  <c r="BB167" i="2"/>
  <c r="BA167" i="2"/>
  <c r="AZ167" i="2"/>
  <c r="AY167" i="2"/>
  <c r="AW167" i="2"/>
  <c r="AV167" i="2"/>
  <c r="AU167" i="2"/>
  <c r="AT167" i="2"/>
  <c r="AS167" i="2"/>
  <c r="AR167" i="2"/>
  <c r="AQ167" i="2"/>
  <c r="AO167" i="2"/>
  <c r="AN167" i="2"/>
  <c r="AM167" i="2"/>
  <c r="AL167" i="2"/>
  <c r="AK167" i="2"/>
  <c r="AJ167" i="2"/>
  <c r="AI167" i="2"/>
  <c r="AG167" i="2"/>
  <c r="W167" i="2"/>
  <c r="DO166" i="2"/>
  <c r="DN166" i="2"/>
  <c r="DM166" i="2"/>
  <c r="DL166" i="2"/>
  <c r="DK166" i="2"/>
  <c r="DI166" i="2"/>
  <c r="DH166" i="2"/>
  <c r="DG166" i="2"/>
  <c r="DF166" i="2"/>
  <c r="DE166" i="2"/>
  <c r="DC166" i="2"/>
  <c r="DB166" i="2"/>
  <c r="DA166" i="2"/>
  <c r="CZ166" i="2"/>
  <c r="CY166" i="2"/>
  <c r="CW166" i="2"/>
  <c r="CV166" i="2"/>
  <c r="CU166" i="2"/>
  <c r="CT166" i="2"/>
  <c r="CS166" i="2"/>
  <c r="CQ166" i="2"/>
  <c r="CP166" i="2"/>
  <c r="CO166" i="2"/>
  <c r="CN166" i="2"/>
  <c r="CM166" i="2"/>
  <c r="CK166" i="2"/>
  <c r="CJ166" i="2"/>
  <c r="CI166" i="2"/>
  <c r="CH166" i="2"/>
  <c r="CG166" i="2"/>
  <c r="CE166" i="2"/>
  <c r="CD166" i="2"/>
  <c r="CC166" i="2"/>
  <c r="CB166" i="2"/>
  <c r="CA166" i="2"/>
  <c r="BY166" i="2"/>
  <c r="BX166" i="2"/>
  <c r="BW166" i="2"/>
  <c r="BV166" i="2"/>
  <c r="BU166" i="2"/>
  <c r="BS166" i="2"/>
  <c r="BR166" i="2"/>
  <c r="BQ166" i="2"/>
  <c r="BP166" i="2"/>
  <c r="BO166" i="2"/>
  <c r="BM166" i="2"/>
  <c r="BL166" i="2"/>
  <c r="BK166" i="2"/>
  <c r="BJ166" i="2"/>
  <c r="BI166" i="2"/>
  <c r="BH166" i="2"/>
  <c r="BG166" i="2"/>
  <c r="BE166" i="2"/>
  <c r="BD166" i="2"/>
  <c r="BC166" i="2"/>
  <c r="BB166" i="2"/>
  <c r="BA166" i="2"/>
  <c r="AZ166" i="2"/>
  <c r="AY166" i="2"/>
  <c r="AW166" i="2"/>
  <c r="AV166" i="2"/>
  <c r="AU166" i="2"/>
  <c r="AT166" i="2"/>
  <c r="AS166" i="2"/>
  <c r="AR166" i="2"/>
  <c r="AQ166" i="2"/>
  <c r="AO166" i="2"/>
  <c r="AN166" i="2"/>
  <c r="AM166" i="2"/>
  <c r="AL166" i="2"/>
  <c r="AK166" i="2"/>
  <c r="AJ166" i="2"/>
  <c r="AI166" i="2"/>
  <c r="AG166" i="2"/>
  <c r="AF166" i="2"/>
  <c r="AE166" i="2"/>
  <c r="AD166" i="2"/>
  <c r="AC166" i="2"/>
  <c r="AB166" i="2"/>
  <c r="AA166" i="2"/>
  <c r="W166" i="2"/>
  <c r="DO165" i="2"/>
  <c r="DN165" i="2"/>
  <c r="DM165" i="2"/>
  <c r="DL165" i="2"/>
  <c r="DK165" i="2"/>
  <c r="DI165" i="2"/>
  <c r="DH165" i="2"/>
  <c r="DG165" i="2"/>
  <c r="DF165" i="2"/>
  <c r="DE165" i="2"/>
  <c r="DC165" i="2"/>
  <c r="DB165" i="2"/>
  <c r="DA165" i="2"/>
  <c r="CZ165" i="2"/>
  <c r="CY165" i="2"/>
  <c r="CW165" i="2"/>
  <c r="CV165" i="2"/>
  <c r="CU165" i="2"/>
  <c r="CT165" i="2"/>
  <c r="CS165" i="2"/>
  <c r="CQ165" i="2"/>
  <c r="CP165" i="2"/>
  <c r="CO165" i="2"/>
  <c r="CN165" i="2"/>
  <c r="CM165" i="2"/>
  <c r="CK165" i="2"/>
  <c r="CJ165" i="2"/>
  <c r="CI165" i="2"/>
  <c r="CH165" i="2"/>
  <c r="CG165" i="2"/>
  <c r="CE165" i="2"/>
  <c r="CD165" i="2"/>
  <c r="CC165" i="2"/>
  <c r="CB165" i="2"/>
  <c r="CA165" i="2"/>
  <c r="BY165" i="2"/>
  <c r="BX165" i="2"/>
  <c r="BW165" i="2"/>
  <c r="BV165" i="2"/>
  <c r="BU165" i="2"/>
  <c r="BS165" i="2"/>
  <c r="BR165" i="2"/>
  <c r="BQ165" i="2"/>
  <c r="BP165" i="2"/>
  <c r="BO165" i="2"/>
  <c r="BM165" i="2"/>
  <c r="BL165" i="2"/>
  <c r="BK165" i="2"/>
  <c r="BJ165" i="2"/>
  <c r="BI165" i="2"/>
  <c r="BH165" i="2"/>
  <c r="BG165" i="2"/>
  <c r="BE165" i="2"/>
  <c r="BD165" i="2"/>
  <c r="BC165" i="2"/>
  <c r="BB165" i="2"/>
  <c r="BA165" i="2"/>
  <c r="AZ165" i="2"/>
  <c r="AY165" i="2"/>
  <c r="AW165" i="2"/>
  <c r="AV165" i="2"/>
  <c r="AU165" i="2"/>
  <c r="AT165" i="2"/>
  <c r="AS165" i="2"/>
  <c r="AR165" i="2"/>
  <c r="AQ165" i="2"/>
  <c r="AO165" i="2"/>
  <c r="AN165" i="2"/>
  <c r="AM165" i="2"/>
  <c r="AL165" i="2"/>
  <c r="AK165" i="2"/>
  <c r="AJ165" i="2"/>
  <c r="AI165" i="2"/>
  <c r="AG165" i="2"/>
  <c r="AF165" i="2"/>
  <c r="AE165" i="2"/>
  <c r="AD165" i="2"/>
  <c r="AC165" i="2"/>
  <c r="AB165" i="2"/>
  <c r="AA165" i="2"/>
  <c r="W165" i="2"/>
  <c r="DO164" i="2"/>
  <c r="DN164" i="2"/>
  <c r="DM164" i="2"/>
  <c r="DL164" i="2"/>
  <c r="DK164" i="2"/>
  <c r="DI164" i="2"/>
  <c r="DH164" i="2"/>
  <c r="DG164" i="2"/>
  <c r="DF164" i="2"/>
  <c r="DE164" i="2"/>
  <c r="DC164" i="2"/>
  <c r="DB164" i="2"/>
  <c r="DA164" i="2"/>
  <c r="CZ164" i="2"/>
  <c r="CY164" i="2"/>
  <c r="CW164" i="2"/>
  <c r="CV164" i="2"/>
  <c r="CU164" i="2"/>
  <c r="CT164" i="2"/>
  <c r="CS164" i="2"/>
  <c r="CQ164" i="2"/>
  <c r="CP164" i="2"/>
  <c r="CO164" i="2"/>
  <c r="CN164" i="2"/>
  <c r="CM164" i="2"/>
  <c r="CK164" i="2"/>
  <c r="CJ164" i="2"/>
  <c r="CI164" i="2"/>
  <c r="CH164" i="2"/>
  <c r="CG164" i="2"/>
  <c r="CE164" i="2"/>
  <c r="CD164" i="2"/>
  <c r="CC164" i="2"/>
  <c r="CB164" i="2"/>
  <c r="CA164" i="2"/>
  <c r="BY164" i="2"/>
  <c r="BX164" i="2"/>
  <c r="BW164" i="2"/>
  <c r="BV164" i="2"/>
  <c r="BU164" i="2"/>
  <c r="BS164" i="2"/>
  <c r="BR164" i="2"/>
  <c r="BQ164" i="2"/>
  <c r="BP164" i="2"/>
  <c r="BO164" i="2"/>
  <c r="BM164" i="2"/>
  <c r="BL164" i="2"/>
  <c r="BK164" i="2"/>
  <c r="BJ164" i="2"/>
  <c r="BI164" i="2"/>
  <c r="BH164" i="2"/>
  <c r="BG164" i="2"/>
  <c r="BE164" i="2"/>
  <c r="BD164" i="2"/>
  <c r="BC164" i="2"/>
  <c r="BB164" i="2"/>
  <c r="BA164" i="2"/>
  <c r="AZ164" i="2"/>
  <c r="AY164" i="2"/>
  <c r="AW164" i="2"/>
  <c r="AV164" i="2"/>
  <c r="AU164" i="2"/>
  <c r="AT164" i="2"/>
  <c r="AS164" i="2"/>
  <c r="AR164" i="2"/>
  <c r="AQ164" i="2"/>
  <c r="AO164" i="2"/>
  <c r="AN164" i="2"/>
  <c r="AM164" i="2"/>
  <c r="AL164" i="2"/>
  <c r="AK164" i="2"/>
  <c r="AJ164" i="2"/>
  <c r="AI164" i="2"/>
  <c r="AG164" i="2"/>
  <c r="AF164" i="2"/>
  <c r="AE164" i="2"/>
  <c r="AD164" i="2"/>
  <c r="AC164" i="2"/>
  <c r="AB164" i="2"/>
  <c r="AA164" i="2"/>
  <c r="W164" i="2"/>
  <c r="DO163" i="2"/>
  <c r="DN163" i="2"/>
  <c r="DM163" i="2"/>
  <c r="DL163" i="2"/>
  <c r="DK163" i="2"/>
  <c r="DI163" i="2"/>
  <c r="DH163" i="2"/>
  <c r="DG163" i="2"/>
  <c r="DF163" i="2"/>
  <c r="DE163" i="2"/>
  <c r="DC163" i="2"/>
  <c r="DB163" i="2"/>
  <c r="DA163" i="2"/>
  <c r="CZ163" i="2"/>
  <c r="CY163" i="2"/>
  <c r="CW163" i="2"/>
  <c r="CV163" i="2"/>
  <c r="CU163" i="2"/>
  <c r="CT163" i="2"/>
  <c r="CS163" i="2"/>
  <c r="CQ163" i="2"/>
  <c r="CP163" i="2"/>
  <c r="CO163" i="2"/>
  <c r="CN163" i="2"/>
  <c r="CM163" i="2"/>
  <c r="CK163" i="2"/>
  <c r="CJ163" i="2"/>
  <c r="CI163" i="2"/>
  <c r="CH163" i="2"/>
  <c r="CG163" i="2"/>
  <c r="CE163" i="2"/>
  <c r="CD163" i="2"/>
  <c r="CC163" i="2"/>
  <c r="CB163" i="2"/>
  <c r="CA163" i="2"/>
  <c r="BY163" i="2"/>
  <c r="BX163" i="2"/>
  <c r="BW163" i="2"/>
  <c r="BV163" i="2"/>
  <c r="BU163" i="2"/>
  <c r="BS163" i="2"/>
  <c r="BR163" i="2"/>
  <c r="BQ163" i="2"/>
  <c r="BP163" i="2"/>
  <c r="BO163" i="2"/>
  <c r="BM163" i="2"/>
  <c r="BL163" i="2"/>
  <c r="BK163" i="2"/>
  <c r="BJ163" i="2"/>
  <c r="BI163" i="2"/>
  <c r="BH163" i="2"/>
  <c r="BG163" i="2"/>
  <c r="BE163" i="2"/>
  <c r="BD163" i="2"/>
  <c r="BC163" i="2"/>
  <c r="BB163" i="2"/>
  <c r="BA163" i="2"/>
  <c r="AZ163" i="2"/>
  <c r="AY163" i="2"/>
  <c r="AW163" i="2"/>
  <c r="AV163" i="2"/>
  <c r="AU163" i="2"/>
  <c r="AT163" i="2"/>
  <c r="AS163" i="2"/>
  <c r="AR163" i="2"/>
  <c r="AQ163" i="2"/>
  <c r="AO163" i="2"/>
  <c r="AN163" i="2"/>
  <c r="AM163" i="2"/>
  <c r="AL163" i="2"/>
  <c r="AK163" i="2"/>
  <c r="AJ163" i="2"/>
  <c r="AI163" i="2"/>
  <c r="AG163" i="2"/>
  <c r="AF163" i="2"/>
  <c r="AE163" i="2"/>
  <c r="AD163" i="2"/>
  <c r="AC163" i="2"/>
  <c r="AB163" i="2"/>
  <c r="AA163" i="2"/>
  <c r="W163" i="2"/>
  <c r="DO162" i="2"/>
  <c r="DI162" i="2"/>
  <c r="DC162" i="2"/>
  <c r="CW162" i="2"/>
  <c r="CQ162" i="2"/>
  <c r="CK162" i="2"/>
  <c r="CE162" i="2"/>
  <c r="CD162" i="2"/>
  <c r="CC162" i="2"/>
  <c r="CB162" i="2"/>
  <c r="CA162" i="2"/>
  <c r="BY162" i="2"/>
  <c r="BS162" i="2"/>
  <c r="BM162" i="2"/>
  <c r="BL162" i="2"/>
  <c r="BK162" i="2"/>
  <c r="BJ162" i="2"/>
  <c r="BI162" i="2"/>
  <c r="BH162" i="2"/>
  <c r="BG162" i="2"/>
  <c r="BE162" i="2"/>
  <c r="BD162" i="2"/>
  <c r="BC162" i="2"/>
  <c r="BB162" i="2"/>
  <c r="BA162" i="2"/>
  <c r="AZ162" i="2"/>
  <c r="AY162" i="2"/>
  <c r="AW162" i="2"/>
  <c r="AV162" i="2"/>
  <c r="AU162" i="2"/>
  <c r="AT162" i="2"/>
  <c r="AS162" i="2"/>
  <c r="AR162" i="2"/>
  <c r="AQ162" i="2"/>
  <c r="AO162" i="2"/>
  <c r="AN162" i="2"/>
  <c r="AM162" i="2"/>
  <c r="AL162" i="2"/>
  <c r="AK162" i="2"/>
  <c r="AJ162" i="2"/>
  <c r="AI162" i="2"/>
  <c r="AG162" i="2"/>
  <c r="W162" i="2"/>
  <c r="DO161" i="2"/>
  <c r="DI161" i="2"/>
  <c r="DC161" i="2"/>
  <c r="CW161" i="2"/>
  <c r="CQ161" i="2"/>
  <c r="CK161" i="2"/>
  <c r="CE161" i="2"/>
  <c r="CD161" i="2"/>
  <c r="CC161" i="2"/>
  <c r="CB161" i="2"/>
  <c r="CA161" i="2"/>
  <c r="BY161" i="2"/>
  <c r="BS161" i="2"/>
  <c r="BM161" i="2"/>
  <c r="BL161" i="2"/>
  <c r="BK161" i="2"/>
  <c r="BJ161" i="2"/>
  <c r="BI161" i="2"/>
  <c r="BH161" i="2"/>
  <c r="BG161" i="2"/>
  <c r="BE161" i="2"/>
  <c r="BD161" i="2"/>
  <c r="BC161" i="2"/>
  <c r="BB161" i="2"/>
  <c r="BA161" i="2"/>
  <c r="AZ161" i="2"/>
  <c r="AY161" i="2"/>
  <c r="AW161" i="2"/>
  <c r="AV161" i="2"/>
  <c r="AU161" i="2"/>
  <c r="AT161" i="2"/>
  <c r="AS161" i="2"/>
  <c r="AR161" i="2"/>
  <c r="AQ161" i="2"/>
  <c r="AO161" i="2"/>
  <c r="AN161" i="2"/>
  <c r="AM161" i="2"/>
  <c r="AL161" i="2"/>
  <c r="AK161" i="2"/>
  <c r="AJ161" i="2"/>
  <c r="AI161" i="2"/>
  <c r="AG161" i="2"/>
  <c r="W161" i="2"/>
  <c r="DO160" i="2"/>
  <c r="DN160" i="2"/>
  <c r="DM160" i="2"/>
  <c r="DL160" i="2"/>
  <c r="DK160" i="2"/>
  <c r="DI160" i="2"/>
  <c r="DH160" i="2"/>
  <c r="DG160" i="2"/>
  <c r="DF160" i="2"/>
  <c r="DE160" i="2"/>
  <c r="DC160" i="2"/>
  <c r="DB160" i="2"/>
  <c r="DA160" i="2"/>
  <c r="CZ160" i="2"/>
  <c r="CY160" i="2"/>
  <c r="CW160" i="2"/>
  <c r="CV160" i="2"/>
  <c r="CU160" i="2"/>
  <c r="CT160" i="2"/>
  <c r="CS160" i="2"/>
  <c r="CQ160" i="2"/>
  <c r="CP160" i="2"/>
  <c r="CO160" i="2"/>
  <c r="CN160" i="2"/>
  <c r="CM160" i="2"/>
  <c r="CK160" i="2"/>
  <c r="CJ160" i="2"/>
  <c r="CI160" i="2"/>
  <c r="CH160" i="2"/>
  <c r="CG160" i="2"/>
  <c r="CE160" i="2"/>
  <c r="CD160" i="2"/>
  <c r="CC160" i="2"/>
  <c r="CB160" i="2"/>
  <c r="CA160" i="2"/>
  <c r="BY160" i="2"/>
  <c r="BX160" i="2"/>
  <c r="BW160" i="2"/>
  <c r="BV160" i="2"/>
  <c r="BU160" i="2"/>
  <c r="BS160" i="2"/>
  <c r="BR160" i="2"/>
  <c r="BQ160" i="2"/>
  <c r="BP160" i="2"/>
  <c r="BO160" i="2"/>
  <c r="BM160" i="2"/>
  <c r="BL160" i="2"/>
  <c r="BK160" i="2"/>
  <c r="BJ160" i="2"/>
  <c r="BI160" i="2"/>
  <c r="BH160" i="2"/>
  <c r="BG160" i="2"/>
  <c r="BE160" i="2"/>
  <c r="BD160" i="2"/>
  <c r="BC160" i="2"/>
  <c r="BB160" i="2"/>
  <c r="BA160" i="2"/>
  <c r="AZ160" i="2"/>
  <c r="AY160" i="2"/>
  <c r="AW160" i="2"/>
  <c r="AV160" i="2"/>
  <c r="AU160" i="2"/>
  <c r="AT160" i="2"/>
  <c r="AS160" i="2"/>
  <c r="AR160" i="2"/>
  <c r="AQ160" i="2"/>
  <c r="AO160" i="2"/>
  <c r="AN160" i="2"/>
  <c r="AM160" i="2"/>
  <c r="AL160" i="2"/>
  <c r="AK160" i="2"/>
  <c r="AJ160" i="2"/>
  <c r="AI160" i="2"/>
  <c r="AG160" i="2"/>
  <c r="AF160" i="2"/>
  <c r="AE160" i="2"/>
  <c r="AD160" i="2"/>
  <c r="AC160" i="2"/>
  <c r="AB160" i="2"/>
  <c r="AA160" i="2"/>
  <c r="W160" i="2"/>
  <c r="DO159" i="2"/>
  <c r="DN159" i="2"/>
  <c r="DM159" i="2"/>
  <c r="DL159" i="2"/>
  <c r="DK159" i="2"/>
  <c r="DI159" i="2"/>
  <c r="DH159" i="2"/>
  <c r="DG159" i="2"/>
  <c r="DF159" i="2"/>
  <c r="DE159" i="2"/>
  <c r="DC159" i="2"/>
  <c r="DB159" i="2"/>
  <c r="DA159" i="2"/>
  <c r="CZ159" i="2"/>
  <c r="CY159" i="2"/>
  <c r="CW159" i="2"/>
  <c r="CV159" i="2"/>
  <c r="CU159" i="2"/>
  <c r="CT159" i="2"/>
  <c r="CS159" i="2"/>
  <c r="CQ159" i="2"/>
  <c r="CP159" i="2"/>
  <c r="CO159" i="2"/>
  <c r="CN159" i="2"/>
  <c r="CM159" i="2"/>
  <c r="CK159" i="2"/>
  <c r="CJ159" i="2"/>
  <c r="CI159" i="2"/>
  <c r="CH159" i="2"/>
  <c r="CG159" i="2"/>
  <c r="CE159" i="2"/>
  <c r="CD159" i="2"/>
  <c r="CC159" i="2"/>
  <c r="CB159" i="2"/>
  <c r="CA159" i="2"/>
  <c r="BY159" i="2"/>
  <c r="BX159" i="2"/>
  <c r="BW159" i="2"/>
  <c r="BV159" i="2"/>
  <c r="BU159" i="2"/>
  <c r="BS159" i="2"/>
  <c r="BR159" i="2"/>
  <c r="BQ159" i="2"/>
  <c r="BP159" i="2"/>
  <c r="BO159" i="2"/>
  <c r="BM159" i="2"/>
  <c r="BL159" i="2"/>
  <c r="BK159" i="2"/>
  <c r="BJ159" i="2"/>
  <c r="BI159" i="2"/>
  <c r="BH159" i="2"/>
  <c r="BG159" i="2"/>
  <c r="BE159" i="2"/>
  <c r="BD159" i="2"/>
  <c r="BC159" i="2"/>
  <c r="BB159" i="2"/>
  <c r="BA159" i="2"/>
  <c r="AZ159" i="2"/>
  <c r="AY159" i="2"/>
  <c r="AW159" i="2"/>
  <c r="AV159" i="2"/>
  <c r="AU159" i="2"/>
  <c r="AT159" i="2"/>
  <c r="AS159" i="2"/>
  <c r="AR159" i="2"/>
  <c r="AQ159" i="2"/>
  <c r="AO159" i="2"/>
  <c r="AN159" i="2"/>
  <c r="AM159" i="2"/>
  <c r="AL159" i="2"/>
  <c r="AK159" i="2"/>
  <c r="AJ159" i="2"/>
  <c r="AI159" i="2"/>
  <c r="AG159" i="2"/>
  <c r="AF159" i="2"/>
  <c r="AE159" i="2"/>
  <c r="AD159" i="2"/>
  <c r="AC159" i="2"/>
  <c r="AB159" i="2"/>
  <c r="AA159" i="2"/>
  <c r="W159" i="2"/>
  <c r="DO158" i="2"/>
  <c r="DN158" i="2"/>
  <c r="DM158" i="2"/>
  <c r="DL158" i="2"/>
  <c r="DK158" i="2"/>
  <c r="DI158" i="2"/>
  <c r="DH158" i="2"/>
  <c r="DG158" i="2"/>
  <c r="DF158" i="2"/>
  <c r="DE158" i="2"/>
  <c r="DC158" i="2"/>
  <c r="DB158" i="2"/>
  <c r="DA158" i="2"/>
  <c r="CZ158" i="2"/>
  <c r="CY158" i="2"/>
  <c r="CW158" i="2"/>
  <c r="CV158" i="2"/>
  <c r="CU158" i="2"/>
  <c r="CT158" i="2"/>
  <c r="CS158" i="2"/>
  <c r="CQ158" i="2"/>
  <c r="CP158" i="2"/>
  <c r="CO158" i="2"/>
  <c r="CN158" i="2"/>
  <c r="CM158" i="2"/>
  <c r="CK158" i="2"/>
  <c r="CJ158" i="2"/>
  <c r="CI158" i="2"/>
  <c r="CH158" i="2"/>
  <c r="CG158" i="2"/>
  <c r="CE158" i="2"/>
  <c r="CD158" i="2"/>
  <c r="CC158" i="2"/>
  <c r="CB158" i="2"/>
  <c r="CA158" i="2"/>
  <c r="BY158" i="2"/>
  <c r="BX158" i="2"/>
  <c r="BW158" i="2"/>
  <c r="BV158" i="2"/>
  <c r="BU158" i="2"/>
  <c r="BS158" i="2"/>
  <c r="BR158" i="2"/>
  <c r="BQ158" i="2"/>
  <c r="BP158" i="2"/>
  <c r="BO158" i="2"/>
  <c r="BM158" i="2"/>
  <c r="BL158" i="2"/>
  <c r="BK158" i="2"/>
  <c r="BJ158" i="2"/>
  <c r="BI158" i="2"/>
  <c r="BH158" i="2"/>
  <c r="BG158" i="2"/>
  <c r="BE158" i="2"/>
  <c r="BD158" i="2"/>
  <c r="BC158" i="2"/>
  <c r="BB158" i="2"/>
  <c r="BA158" i="2"/>
  <c r="AZ158" i="2"/>
  <c r="AY158" i="2"/>
  <c r="AW158" i="2"/>
  <c r="AV158" i="2"/>
  <c r="AU158" i="2"/>
  <c r="AT158" i="2"/>
  <c r="AS158" i="2"/>
  <c r="AR158" i="2"/>
  <c r="AQ158" i="2"/>
  <c r="AO158" i="2"/>
  <c r="AN158" i="2"/>
  <c r="AM158" i="2"/>
  <c r="AL158" i="2"/>
  <c r="AK158" i="2"/>
  <c r="AJ158" i="2"/>
  <c r="AI158" i="2"/>
  <c r="AG158" i="2"/>
  <c r="AF158" i="2"/>
  <c r="AE158" i="2"/>
  <c r="AD158" i="2"/>
  <c r="AC158" i="2"/>
  <c r="AB158" i="2"/>
  <c r="AA158" i="2"/>
  <c r="W158" i="2"/>
  <c r="DO157" i="2"/>
  <c r="DN157" i="2"/>
  <c r="DM157" i="2"/>
  <c r="DL157" i="2"/>
  <c r="DK157" i="2"/>
  <c r="DI157" i="2"/>
  <c r="DH157" i="2"/>
  <c r="DG157" i="2"/>
  <c r="DF157" i="2"/>
  <c r="DE157" i="2"/>
  <c r="DC157" i="2"/>
  <c r="DB157" i="2"/>
  <c r="DA157" i="2"/>
  <c r="CZ157" i="2"/>
  <c r="CY157" i="2"/>
  <c r="CW157" i="2"/>
  <c r="CV157" i="2"/>
  <c r="CU157" i="2"/>
  <c r="CT157" i="2"/>
  <c r="CS157" i="2"/>
  <c r="CQ157" i="2"/>
  <c r="CP157" i="2"/>
  <c r="CO157" i="2"/>
  <c r="CN157" i="2"/>
  <c r="CM157" i="2"/>
  <c r="CK157" i="2"/>
  <c r="CJ157" i="2"/>
  <c r="CI157" i="2"/>
  <c r="CH157" i="2"/>
  <c r="CG157" i="2"/>
  <c r="CE157" i="2"/>
  <c r="CD157" i="2"/>
  <c r="CC157" i="2"/>
  <c r="CB157" i="2"/>
  <c r="CA157" i="2"/>
  <c r="BY157" i="2"/>
  <c r="BX157" i="2"/>
  <c r="BW157" i="2"/>
  <c r="BV157" i="2"/>
  <c r="BU157" i="2"/>
  <c r="BS157" i="2"/>
  <c r="BR157" i="2"/>
  <c r="BQ157" i="2"/>
  <c r="BP157" i="2"/>
  <c r="BO157" i="2"/>
  <c r="BM157" i="2"/>
  <c r="BL157" i="2"/>
  <c r="BK157" i="2"/>
  <c r="BJ157" i="2"/>
  <c r="BI157" i="2"/>
  <c r="BH157" i="2"/>
  <c r="BG157" i="2"/>
  <c r="BE157" i="2"/>
  <c r="BD157" i="2"/>
  <c r="BC157" i="2"/>
  <c r="BB157" i="2"/>
  <c r="BA157" i="2"/>
  <c r="AZ157" i="2"/>
  <c r="AY157" i="2"/>
  <c r="AW157" i="2"/>
  <c r="AV157" i="2"/>
  <c r="AU157" i="2"/>
  <c r="AT157" i="2"/>
  <c r="AS157" i="2"/>
  <c r="AR157" i="2"/>
  <c r="AQ157" i="2"/>
  <c r="AO157" i="2"/>
  <c r="AN157" i="2"/>
  <c r="AM157" i="2"/>
  <c r="AL157" i="2"/>
  <c r="AK157" i="2"/>
  <c r="AJ157" i="2"/>
  <c r="AI157" i="2"/>
  <c r="AG157" i="2"/>
  <c r="AF157" i="2"/>
  <c r="AE157" i="2"/>
  <c r="AD157" i="2"/>
  <c r="AC157" i="2"/>
  <c r="AB157" i="2"/>
  <c r="AA157" i="2"/>
  <c r="W157" i="2"/>
  <c r="DO156" i="2"/>
  <c r="DI156" i="2"/>
  <c r="DC156" i="2"/>
  <c r="CW156" i="2"/>
  <c r="CQ156" i="2"/>
  <c r="CK156" i="2"/>
  <c r="CE156" i="2"/>
  <c r="CD156" i="2"/>
  <c r="CC156" i="2"/>
  <c r="CB156" i="2"/>
  <c r="CA156" i="2"/>
  <c r="BY156" i="2"/>
  <c r="BS156" i="2"/>
  <c r="BM156" i="2"/>
  <c r="BL156" i="2"/>
  <c r="BK156" i="2"/>
  <c r="BJ156" i="2"/>
  <c r="BI156" i="2"/>
  <c r="BH156" i="2"/>
  <c r="BG156" i="2"/>
  <c r="BE156" i="2"/>
  <c r="BD156" i="2"/>
  <c r="BC156" i="2"/>
  <c r="BB156" i="2"/>
  <c r="BA156" i="2"/>
  <c r="AZ156" i="2"/>
  <c r="AY156" i="2"/>
  <c r="AW156" i="2"/>
  <c r="AV156" i="2"/>
  <c r="AU156" i="2"/>
  <c r="AT156" i="2"/>
  <c r="AS156" i="2"/>
  <c r="AR156" i="2"/>
  <c r="AQ156" i="2"/>
  <c r="AO156" i="2"/>
  <c r="AN156" i="2"/>
  <c r="AM156" i="2"/>
  <c r="AL156" i="2"/>
  <c r="AK156" i="2"/>
  <c r="AJ156" i="2"/>
  <c r="AI156" i="2"/>
  <c r="AG156" i="2"/>
  <c r="W156" i="2"/>
  <c r="DO155" i="2"/>
  <c r="DI155" i="2"/>
  <c r="DC155" i="2"/>
  <c r="CW155" i="2"/>
  <c r="CQ155" i="2"/>
  <c r="CK155" i="2"/>
  <c r="CE155" i="2"/>
  <c r="CD155" i="2"/>
  <c r="CC155" i="2"/>
  <c r="CB155" i="2"/>
  <c r="CA155" i="2"/>
  <c r="BY155" i="2"/>
  <c r="BS155" i="2"/>
  <c r="BM155" i="2"/>
  <c r="BL155" i="2"/>
  <c r="BK155" i="2"/>
  <c r="BJ155" i="2"/>
  <c r="BI155" i="2"/>
  <c r="BH155" i="2"/>
  <c r="BG155" i="2"/>
  <c r="BE155" i="2"/>
  <c r="BD155" i="2"/>
  <c r="BC155" i="2"/>
  <c r="BB155" i="2"/>
  <c r="BA155" i="2"/>
  <c r="AZ155" i="2"/>
  <c r="AY155" i="2"/>
  <c r="AW155" i="2"/>
  <c r="AV155" i="2"/>
  <c r="AU155" i="2"/>
  <c r="AT155" i="2"/>
  <c r="AS155" i="2"/>
  <c r="AR155" i="2"/>
  <c r="AQ155" i="2"/>
  <c r="AO155" i="2"/>
  <c r="AN155" i="2"/>
  <c r="AM155" i="2"/>
  <c r="AL155" i="2"/>
  <c r="AK155" i="2"/>
  <c r="AJ155" i="2"/>
  <c r="AI155" i="2"/>
  <c r="AG155" i="2"/>
  <c r="W155" i="2"/>
  <c r="DO154" i="2"/>
  <c r="DN154" i="2"/>
  <c r="DM154" i="2"/>
  <c r="DL154" i="2"/>
  <c r="DK154" i="2"/>
  <c r="DI154" i="2"/>
  <c r="DH154" i="2"/>
  <c r="DG154" i="2"/>
  <c r="DF154" i="2"/>
  <c r="DE154" i="2"/>
  <c r="DC154" i="2"/>
  <c r="DB154" i="2"/>
  <c r="DA154" i="2"/>
  <c r="CZ154" i="2"/>
  <c r="CY154" i="2"/>
  <c r="CW154" i="2"/>
  <c r="CV154" i="2"/>
  <c r="CU154" i="2"/>
  <c r="CT154" i="2"/>
  <c r="CS154" i="2"/>
  <c r="CQ154" i="2"/>
  <c r="CP154" i="2"/>
  <c r="CO154" i="2"/>
  <c r="CN154" i="2"/>
  <c r="CM154" i="2"/>
  <c r="CK154" i="2"/>
  <c r="CJ154" i="2"/>
  <c r="CI154" i="2"/>
  <c r="CH154" i="2"/>
  <c r="CG154" i="2"/>
  <c r="CE154" i="2"/>
  <c r="CD154" i="2"/>
  <c r="CC154" i="2"/>
  <c r="CB154" i="2"/>
  <c r="CA154" i="2"/>
  <c r="BY154" i="2"/>
  <c r="BX154" i="2"/>
  <c r="BW154" i="2"/>
  <c r="BV154" i="2"/>
  <c r="BU154" i="2"/>
  <c r="BS154" i="2"/>
  <c r="BR154" i="2"/>
  <c r="BQ154" i="2"/>
  <c r="BP154" i="2"/>
  <c r="BO154" i="2"/>
  <c r="BM154" i="2"/>
  <c r="BL154" i="2"/>
  <c r="BK154" i="2"/>
  <c r="BJ154" i="2"/>
  <c r="BI154" i="2"/>
  <c r="BH154" i="2"/>
  <c r="BG154" i="2"/>
  <c r="BE154" i="2"/>
  <c r="BD154" i="2"/>
  <c r="BC154" i="2"/>
  <c r="BB154" i="2"/>
  <c r="BA154" i="2"/>
  <c r="AZ154" i="2"/>
  <c r="AY154" i="2"/>
  <c r="AW154" i="2"/>
  <c r="AV154" i="2"/>
  <c r="AU154" i="2"/>
  <c r="AT154" i="2"/>
  <c r="AS154" i="2"/>
  <c r="AR154" i="2"/>
  <c r="AQ154" i="2"/>
  <c r="AO154" i="2"/>
  <c r="AN154" i="2"/>
  <c r="AM154" i="2"/>
  <c r="AL154" i="2"/>
  <c r="AK154" i="2"/>
  <c r="AJ154" i="2"/>
  <c r="AI154" i="2"/>
  <c r="AG154" i="2"/>
  <c r="AF154" i="2"/>
  <c r="AE154" i="2"/>
  <c r="AD154" i="2"/>
  <c r="AC154" i="2"/>
  <c r="AB154" i="2"/>
  <c r="AA154" i="2"/>
  <c r="W154" i="2"/>
  <c r="DO153" i="2"/>
  <c r="DN153" i="2"/>
  <c r="DM153" i="2"/>
  <c r="DL153" i="2"/>
  <c r="DK153" i="2"/>
  <c r="DI153" i="2"/>
  <c r="DH153" i="2"/>
  <c r="DG153" i="2"/>
  <c r="DF153" i="2"/>
  <c r="DE153" i="2"/>
  <c r="DC153" i="2"/>
  <c r="DB153" i="2"/>
  <c r="DA153" i="2"/>
  <c r="CZ153" i="2"/>
  <c r="CY153" i="2"/>
  <c r="CW153" i="2"/>
  <c r="CV153" i="2"/>
  <c r="CU153" i="2"/>
  <c r="CT153" i="2"/>
  <c r="CS153" i="2"/>
  <c r="CQ153" i="2"/>
  <c r="CP153" i="2"/>
  <c r="CO153" i="2"/>
  <c r="CN153" i="2"/>
  <c r="CM153" i="2"/>
  <c r="CK153" i="2"/>
  <c r="CJ153" i="2"/>
  <c r="CI153" i="2"/>
  <c r="CH153" i="2"/>
  <c r="CG153" i="2"/>
  <c r="CE153" i="2"/>
  <c r="CD153" i="2"/>
  <c r="CC153" i="2"/>
  <c r="CB153" i="2"/>
  <c r="CA153" i="2"/>
  <c r="BY153" i="2"/>
  <c r="BX153" i="2"/>
  <c r="BW153" i="2"/>
  <c r="BV153" i="2"/>
  <c r="BU153" i="2"/>
  <c r="BS153" i="2"/>
  <c r="BR153" i="2"/>
  <c r="BQ153" i="2"/>
  <c r="BP153" i="2"/>
  <c r="BO153" i="2"/>
  <c r="BM153" i="2"/>
  <c r="BL153" i="2"/>
  <c r="BK153" i="2"/>
  <c r="BJ153" i="2"/>
  <c r="BI153" i="2"/>
  <c r="BH153" i="2"/>
  <c r="BG153" i="2"/>
  <c r="BE153" i="2"/>
  <c r="BD153" i="2"/>
  <c r="BC153" i="2"/>
  <c r="BB153" i="2"/>
  <c r="BA153" i="2"/>
  <c r="AZ153" i="2"/>
  <c r="AY153" i="2"/>
  <c r="AW153" i="2"/>
  <c r="AV153" i="2"/>
  <c r="AU153" i="2"/>
  <c r="AT153" i="2"/>
  <c r="AS153" i="2"/>
  <c r="AR153" i="2"/>
  <c r="AQ153" i="2"/>
  <c r="AO153" i="2"/>
  <c r="AN153" i="2"/>
  <c r="AM153" i="2"/>
  <c r="AL153" i="2"/>
  <c r="AK153" i="2"/>
  <c r="AJ153" i="2"/>
  <c r="AI153" i="2"/>
  <c r="AG153" i="2"/>
  <c r="AF153" i="2"/>
  <c r="AE153" i="2"/>
  <c r="AD153" i="2"/>
  <c r="AC153" i="2"/>
  <c r="AB153" i="2"/>
  <c r="AA153" i="2"/>
  <c r="W153" i="2"/>
  <c r="DO152" i="2"/>
  <c r="DN152" i="2"/>
  <c r="DM152" i="2"/>
  <c r="DL152" i="2"/>
  <c r="DK152" i="2"/>
  <c r="DI152" i="2"/>
  <c r="DH152" i="2"/>
  <c r="DG152" i="2"/>
  <c r="DF152" i="2"/>
  <c r="DE152" i="2"/>
  <c r="DC152" i="2"/>
  <c r="DB152" i="2"/>
  <c r="DA152" i="2"/>
  <c r="CZ152" i="2"/>
  <c r="CY152" i="2"/>
  <c r="CW152" i="2"/>
  <c r="CV152" i="2"/>
  <c r="CU152" i="2"/>
  <c r="CT152" i="2"/>
  <c r="CS152" i="2"/>
  <c r="CQ152" i="2"/>
  <c r="CP152" i="2"/>
  <c r="CO152" i="2"/>
  <c r="CN152" i="2"/>
  <c r="CM152" i="2"/>
  <c r="CK152" i="2"/>
  <c r="CJ152" i="2"/>
  <c r="CI152" i="2"/>
  <c r="CH152" i="2"/>
  <c r="CG152" i="2"/>
  <c r="CE152" i="2"/>
  <c r="CD152" i="2"/>
  <c r="CC152" i="2"/>
  <c r="CB152" i="2"/>
  <c r="CA152" i="2"/>
  <c r="BY152" i="2"/>
  <c r="BX152" i="2"/>
  <c r="BW152" i="2"/>
  <c r="BV152" i="2"/>
  <c r="BU152" i="2"/>
  <c r="BS152" i="2"/>
  <c r="BR152" i="2"/>
  <c r="BQ152" i="2"/>
  <c r="BP152" i="2"/>
  <c r="BO152" i="2"/>
  <c r="BM152" i="2"/>
  <c r="BL152" i="2"/>
  <c r="BK152" i="2"/>
  <c r="BJ152" i="2"/>
  <c r="BI152" i="2"/>
  <c r="BH152" i="2"/>
  <c r="BG152" i="2"/>
  <c r="BE152" i="2"/>
  <c r="BD152" i="2"/>
  <c r="BC152" i="2"/>
  <c r="BB152" i="2"/>
  <c r="BA152" i="2"/>
  <c r="AZ152" i="2"/>
  <c r="AY152" i="2"/>
  <c r="AW152" i="2"/>
  <c r="AV152" i="2"/>
  <c r="AU152" i="2"/>
  <c r="AT152" i="2"/>
  <c r="AS152" i="2"/>
  <c r="AR152" i="2"/>
  <c r="AQ152" i="2"/>
  <c r="AO152" i="2"/>
  <c r="AN152" i="2"/>
  <c r="AM152" i="2"/>
  <c r="AL152" i="2"/>
  <c r="AK152" i="2"/>
  <c r="AJ152" i="2"/>
  <c r="AI152" i="2"/>
  <c r="AG152" i="2"/>
  <c r="AF152" i="2"/>
  <c r="AE152" i="2"/>
  <c r="AD152" i="2"/>
  <c r="AC152" i="2"/>
  <c r="AB152" i="2"/>
  <c r="AA152" i="2"/>
  <c r="W152" i="2"/>
  <c r="DO151" i="2"/>
  <c r="DN151" i="2"/>
  <c r="DM151" i="2"/>
  <c r="DL151" i="2"/>
  <c r="DK151" i="2"/>
  <c r="DI151" i="2"/>
  <c r="DH151" i="2"/>
  <c r="DG151" i="2"/>
  <c r="DF151" i="2"/>
  <c r="DE151" i="2"/>
  <c r="DC151" i="2"/>
  <c r="DB151" i="2"/>
  <c r="DA151" i="2"/>
  <c r="CZ151" i="2"/>
  <c r="CY151" i="2"/>
  <c r="CW151" i="2"/>
  <c r="CV151" i="2"/>
  <c r="CU151" i="2"/>
  <c r="CT151" i="2"/>
  <c r="CS151" i="2"/>
  <c r="CQ151" i="2"/>
  <c r="CP151" i="2"/>
  <c r="CO151" i="2"/>
  <c r="CN151" i="2"/>
  <c r="CM151" i="2"/>
  <c r="CK151" i="2"/>
  <c r="CJ151" i="2"/>
  <c r="CI151" i="2"/>
  <c r="CH151" i="2"/>
  <c r="CG151" i="2"/>
  <c r="CE151" i="2"/>
  <c r="CD151" i="2"/>
  <c r="CC151" i="2"/>
  <c r="CB151" i="2"/>
  <c r="CA151" i="2"/>
  <c r="BY151" i="2"/>
  <c r="BX151" i="2"/>
  <c r="BW151" i="2"/>
  <c r="BV151" i="2"/>
  <c r="BU151" i="2"/>
  <c r="BS151" i="2"/>
  <c r="BR151" i="2"/>
  <c r="BQ151" i="2"/>
  <c r="BP151" i="2"/>
  <c r="BO151" i="2"/>
  <c r="BM151" i="2"/>
  <c r="BL151" i="2"/>
  <c r="BK151" i="2"/>
  <c r="BJ151" i="2"/>
  <c r="BI151" i="2"/>
  <c r="BH151" i="2"/>
  <c r="BG151" i="2"/>
  <c r="BE151" i="2"/>
  <c r="BD151" i="2"/>
  <c r="BC151" i="2"/>
  <c r="BB151" i="2"/>
  <c r="BA151" i="2"/>
  <c r="AZ151" i="2"/>
  <c r="AY151" i="2"/>
  <c r="AW151" i="2"/>
  <c r="AV151" i="2"/>
  <c r="AU151" i="2"/>
  <c r="AT151" i="2"/>
  <c r="AS151" i="2"/>
  <c r="AR151" i="2"/>
  <c r="AQ151" i="2"/>
  <c r="AO151" i="2"/>
  <c r="AN151" i="2"/>
  <c r="AM151" i="2"/>
  <c r="AL151" i="2"/>
  <c r="AK151" i="2"/>
  <c r="AJ151" i="2"/>
  <c r="AI151" i="2"/>
  <c r="AG151" i="2"/>
  <c r="AF151" i="2"/>
  <c r="AE151" i="2"/>
  <c r="AD151" i="2"/>
  <c r="AC151" i="2"/>
  <c r="AB151" i="2"/>
  <c r="AA151" i="2"/>
  <c r="W151" i="2"/>
  <c r="DO150" i="2"/>
  <c r="DI150" i="2"/>
  <c r="DC150" i="2"/>
  <c r="CW150" i="2"/>
  <c r="CQ150" i="2"/>
  <c r="CK150" i="2"/>
  <c r="CE150" i="2"/>
  <c r="CD150" i="2"/>
  <c r="CC150" i="2"/>
  <c r="CB150" i="2"/>
  <c r="CA150" i="2"/>
  <c r="BY150" i="2"/>
  <c r="BS150" i="2"/>
  <c r="BM150" i="2"/>
  <c r="BL150" i="2"/>
  <c r="BK150" i="2"/>
  <c r="BJ150" i="2"/>
  <c r="BI150" i="2"/>
  <c r="BH150" i="2"/>
  <c r="BG150" i="2"/>
  <c r="BE150" i="2"/>
  <c r="BD150" i="2"/>
  <c r="BC150" i="2"/>
  <c r="BB150" i="2"/>
  <c r="BA150" i="2"/>
  <c r="AZ150" i="2"/>
  <c r="AY150" i="2"/>
  <c r="AW150" i="2"/>
  <c r="AV150" i="2"/>
  <c r="AU150" i="2"/>
  <c r="AT150" i="2"/>
  <c r="AS150" i="2"/>
  <c r="AR150" i="2"/>
  <c r="AQ150" i="2"/>
  <c r="AO150" i="2"/>
  <c r="AN150" i="2"/>
  <c r="AM150" i="2"/>
  <c r="AL150" i="2"/>
  <c r="AK150" i="2"/>
  <c r="AJ150" i="2"/>
  <c r="AI150" i="2"/>
  <c r="AG150" i="2"/>
  <c r="W150" i="2"/>
  <c r="DO149" i="2"/>
  <c r="DI149" i="2"/>
  <c r="DC149" i="2"/>
  <c r="CW149" i="2"/>
  <c r="CQ149" i="2"/>
  <c r="CK149" i="2"/>
  <c r="CE149" i="2"/>
  <c r="CD149" i="2"/>
  <c r="CC149" i="2"/>
  <c r="CB149" i="2"/>
  <c r="CA149" i="2"/>
  <c r="BY149" i="2"/>
  <c r="BS149" i="2"/>
  <c r="BM149" i="2"/>
  <c r="BL149" i="2"/>
  <c r="BK149" i="2"/>
  <c r="BJ149" i="2"/>
  <c r="BI149" i="2"/>
  <c r="BH149" i="2"/>
  <c r="BG149" i="2"/>
  <c r="BE149" i="2"/>
  <c r="BD149" i="2"/>
  <c r="BC149" i="2"/>
  <c r="BB149" i="2"/>
  <c r="BA149" i="2"/>
  <c r="AZ149" i="2"/>
  <c r="AY149" i="2"/>
  <c r="AW149" i="2"/>
  <c r="AV149" i="2"/>
  <c r="AU149" i="2"/>
  <c r="AT149" i="2"/>
  <c r="AS149" i="2"/>
  <c r="AR149" i="2"/>
  <c r="AQ149" i="2"/>
  <c r="AO149" i="2"/>
  <c r="AN149" i="2"/>
  <c r="AM149" i="2"/>
  <c r="AL149" i="2"/>
  <c r="AK149" i="2"/>
  <c r="AJ149" i="2"/>
  <c r="AI149" i="2"/>
  <c r="AG149" i="2"/>
  <c r="W149" i="2"/>
  <c r="DO148" i="2"/>
  <c r="DN148" i="2"/>
  <c r="DM148" i="2"/>
  <c r="DL148" i="2"/>
  <c r="DK148" i="2"/>
  <c r="DI148" i="2"/>
  <c r="DH148" i="2"/>
  <c r="DG148" i="2"/>
  <c r="DF148" i="2"/>
  <c r="DE148" i="2"/>
  <c r="DC148" i="2"/>
  <c r="DB148" i="2"/>
  <c r="DA148" i="2"/>
  <c r="CZ148" i="2"/>
  <c r="CY148" i="2"/>
  <c r="CW148" i="2"/>
  <c r="CV148" i="2"/>
  <c r="CU148" i="2"/>
  <c r="CT148" i="2"/>
  <c r="CS148" i="2"/>
  <c r="CQ148" i="2"/>
  <c r="CP148" i="2"/>
  <c r="CO148" i="2"/>
  <c r="CN148" i="2"/>
  <c r="CM148" i="2"/>
  <c r="CK148" i="2"/>
  <c r="CJ148" i="2"/>
  <c r="CI148" i="2"/>
  <c r="CH148" i="2"/>
  <c r="CG148" i="2"/>
  <c r="CE148" i="2"/>
  <c r="CD148" i="2"/>
  <c r="CC148" i="2"/>
  <c r="CB148" i="2"/>
  <c r="CA148" i="2"/>
  <c r="BY148" i="2"/>
  <c r="BX148" i="2"/>
  <c r="BW148" i="2"/>
  <c r="BV148" i="2"/>
  <c r="BU148" i="2"/>
  <c r="BS148" i="2"/>
  <c r="BR148" i="2"/>
  <c r="BQ148" i="2"/>
  <c r="BP148" i="2"/>
  <c r="BO148" i="2"/>
  <c r="BM148" i="2"/>
  <c r="BL148" i="2"/>
  <c r="BK148" i="2"/>
  <c r="BJ148" i="2"/>
  <c r="BI148" i="2"/>
  <c r="BH148" i="2"/>
  <c r="BG148" i="2"/>
  <c r="BE148" i="2"/>
  <c r="BD148" i="2"/>
  <c r="BC148" i="2"/>
  <c r="BB148" i="2"/>
  <c r="BA148" i="2"/>
  <c r="AZ148" i="2"/>
  <c r="AY148" i="2"/>
  <c r="AW148" i="2"/>
  <c r="AV148" i="2"/>
  <c r="AU148" i="2"/>
  <c r="AT148" i="2"/>
  <c r="AS148" i="2"/>
  <c r="AR148" i="2"/>
  <c r="AQ148" i="2"/>
  <c r="AO148" i="2"/>
  <c r="AN148" i="2"/>
  <c r="AM148" i="2"/>
  <c r="AL148" i="2"/>
  <c r="AK148" i="2"/>
  <c r="AJ148" i="2"/>
  <c r="AI148" i="2"/>
  <c r="AG148" i="2"/>
  <c r="AF148" i="2"/>
  <c r="AE148" i="2"/>
  <c r="AD148" i="2"/>
  <c r="AC148" i="2"/>
  <c r="AB148" i="2"/>
  <c r="AA148" i="2"/>
  <c r="W148" i="2"/>
  <c r="DO147" i="2"/>
  <c r="DN147" i="2"/>
  <c r="DM147" i="2"/>
  <c r="DL147" i="2"/>
  <c r="DK147" i="2"/>
  <c r="DI147" i="2"/>
  <c r="DH147" i="2"/>
  <c r="DG147" i="2"/>
  <c r="DF147" i="2"/>
  <c r="DE147" i="2"/>
  <c r="DC147" i="2"/>
  <c r="DB147" i="2"/>
  <c r="DA147" i="2"/>
  <c r="CZ147" i="2"/>
  <c r="CY147" i="2"/>
  <c r="CW147" i="2"/>
  <c r="CV147" i="2"/>
  <c r="CU147" i="2"/>
  <c r="CT147" i="2"/>
  <c r="CS147" i="2"/>
  <c r="CQ147" i="2"/>
  <c r="CP147" i="2"/>
  <c r="CO147" i="2"/>
  <c r="CN147" i="2"/>
  <c r="CM147" i="2"/>
  <c r="CK147" i="2"/>
  <c r="CJ147" i="2"/>
  <c r="CI147" i="2"/>
  <c r="CH147" i="2"/>
  <c r="CG147" i="2"/>
  <c r="CE147" i="2"/>
  <c r="CD147" i="2"/>
  <c r="CC147" i="2"/>
  <c r="CB147" i="2"/>
  <c r="CA147" i="2"/>
  <c r="BY147" i="2"/>
  <c r="BX147" i="2"/>
  <c r="BW147" i="2"/>
  <c r="BV147" i="2"/>
  <c r="BU147" i="2"/>
  <c r="BS147" i="2"/>
  <c r="BR147" i="2"/>
  <c r="BQ147" i="2"/>
  <c r="BP147" i="2"/>
  <c r="BO147" i="2"/>
  <c r="BM147" i="2"/>
  <c r="BL147" i="2"/>
  <c r="BK147" i="2"/>
  <c r="BJ147" i="2"/>
  <c r="BI147" i="2"/>
  <c r="BH147" i="2"/>
  <c r="BG147" i="2"/>
  <c r="BE147" i="2"/>
  <c r="BD147" i="2"/>
  <c r="BC147" i="2"/>
  <c r="BB147" i="2"/>
  <c r="BA147" i="2"/>
  <c r="AZ147" i="2"/>
  <c r="AY147" i="2"/>
  <c r="AW147" i="2"/>
  <c r="AV147" i="2"/>
  <c r="AU147" i="2"/>
  <c r="AT147" i="2"/>
  <c r="AS147" i="2"/>
  <c r="AR147" i="2"/>
  <c r="AQ147" i="2"/>
  <c r="AO147" i="2"/>
  <c r="AN147" i="2"/>
  <c r="AM147" i="2"/>
  <c r="AL147" i="2"/>
  <c r="AK147" i="2"/>
  <c r="AJ147" i="2"/>
  <c r="AI147" i="2"/>
  <c r="AG147" i="2"/>
  <c r="AF147" i="2"/>
  <c r="AE147" i="2"/>
  <c r="AD147" i="2"/>
  <c r="AC147" i="2"/>
  <c r="AB147" i="2"/>
  <c r="AA147" i="2"/>
  <c r="W147" i="2"/>
  <c r="DO146" i="2"/>
  <c r="DN146" i="2"/>
  <c r="DM146" i="2"/>
  <c r="DL146" i="2"/>
  <c r="DK146" i="2"/>
  <c r="DI146" i="2"/>
  <c r="DH146" i="2"/>
  <c r="DG146" i="2"/>
  <c r="DF146" i="2"/>
  <c r="DE146" i="2"/>
  <c r="DC146" i="2"/>
  <c r="DB146" i="2"/>
  <c r="DA146" i="2"/>
  <c r="CZ146" i="2"/>
  <c r="CY146" i="2"/>
  <c r="CW146" i="2"/>
  <c r="CV146" i="2"/>
  <c r="CU146" i="2"/>
  <c r="CT146" i="2"/>
  <c r="CS146" i="2"/>
  <c r="CQ146" i="2"/>
  <c r="CP146" i="2"/>
  <c r="CO146" i="2"/>
  <c r="CN146" i="2"/>
  <c r="CM146" i="2"/>
  <c r="CK146" i="2"/>
  <c r="CJ146" i="2"/>
  <c r="CI146" i="2"/>
  <c r="CH146" i="2"/>
  <c r="CG146" i="2"/>
  <c r="CE146" i="2"/>
  <c r="CD146" i="2"/>
  <c r="CC146" i="2"/>
  <c r="CB146" i="2"/>
  <c r="CA146" i="2"/>
  <c r="BY146" i="2"/>
  <c r="BX146" i="2"/>
  <c r="BW146" i="2"/>
  <c r="BV146" i="2"/>
  <c r="BU146" i="2"/>
  <c r="BS146" i="2"/>
  <c r="BR146" i="2"/>
  <c r="BQ146" i="2"/>
  <c r="BP146" i="2"/>
  <c r="BO146" i="2"/>
  <c r="BM146" i="2"/>
  <c r="BL146" i="2"/>
  <c r="BK146" i="2"/>
  <c r="BJ146" i="2"/>
  <c r="BI146" i="2"/>
  <c r="BH146" i="2"/>
  <c r="BG146" i="2"/>
  <c r="BE146" i="2"/>
  <c r="BD146" i="2"/>
  <c r="BC146" i="2"/>
  <c r="BB146" i="2"/>
  <c r="BA146" i="2"/>
  <c r="AZ146" i="2"/>
  <c r="AY146" i="2"/>
  <c r="AW146" i="2"/>
  <c r="AV146" i="2"/>
  <c r="AU146" i="2"/>
  <c r="AT146" i="2"/>
  <c r="AS146" i="2"/>
  <c r="AR146" i="2"/>
  <c r="AQ146" i="2"/>
  <c r="AO146" i="2"/>
  <c r="AN146" i="2"/>
  <c r="AM146" i="2"/>
  <c r="AL146" i="2"/>
  <c r="AK146" i="2"/>
  <c r="AJ146" i="2"/>
  <c r="AI146" i="2"/>
  <c r="AG146" i="2"/>
  <c r="AF146" i="2"/>
  <c r="AE146" i="2"/>
  <c r="AD146" i="2"/>
  <c r="AC146" i="2"/>
  <c r="AB146" i="2"/>
  <c r="AA146" i="2"/>
  <c r="W146" i="2"/>
  <c r="DO145" i="2"/>
  <c r="DN145" i="2"/>
  <c r="DM145" i="2"/>
  <c r="DL145" i="2"/>
  <c r="DK145" i="2"/>
  <c r="DI145" i="2"/>
  <c r="DH145" i="2"/>
  <c r="DG145" i="2"/>
  <c r="DF145" i="2"/>
  <c r="DE145" i="2"/>
  <c r="DC145" i="2"/>
  <c r="DB145" i="2"/>
  <c r="DA145" i="2"/>
  <c r="CZ145" i="2"/>
  <c r="CY145" i="2"/>
  <c r="CW145" i="2"/>
  <c r="CV145" i="2"/>
  <c r="CU145" i="2"/>
  <c r="CT145" i="2"/>
  <c r="CS145" i="2"/>
  <c r="CQ145" i="2"/>
  <c r="CP145" i="2"/>
  <c r="CO145" i="2"/>
  <c r="CN145" i="2"/>
  <c r="CM145" i="2"/>
  <c r="CK145" i="2"/>
  <c r="CJ145" i="2"/>
  <c r="CI145" i="2"/>
  <c r="CH145" i="2"/>
  <c r="CG145" i="2"/>
  <c r="CE145" i="2"/>
  <c r="CD145" i="2"/>
  <c r="CC145" i="2"/>
  <c r="CB145" i="2"/>
  <c r="CA145" i="2"/>
  <c r="BY145" i="2"/>
  <c r="BX145" i="2"/>
  <c r="BW145" i="2"/>
  <c r="BV145" i="2"/>
  <c r="BU145" i="2"/>
  <c r="BS145" i="2"/>
  <c r="BR145" i="2"/>
  <c r="BQ145" i="2"/>
  <c r="BP145" i="2"/>
  <c r="BO145" i="2"/>
  <c r="BM145" i="2"/>
  <c r="BL145" i="2"/>
  <c r="BK145" i="2"/>
  <c r="BJ145" i="2"/>
  <c r="BI145" i="2"/>
  <c r="BH145" i="2"/>
  <c r="BG145" i="2"/>
  <c r="BE145" i="2"/>
  <c r="BD145" i="2"/>
  <c r="BC145" i="2"/>
  <c r="BB145" i="2"/>
  <c r="BA145" i="2"/>
  <c r="AZ145" i="2"/>
  <c r="AY145" i="2"/>
  <c r="AW145" i="2"/>
  <c r="AV145" i="2"/>
  <c r="AU145" i="2"/>
  <c r="AT145" i="2"/>
  <c r="AS145" i="2"/>
  <c r="AR145" i="2"/>
  <c r="AQ145" i="2"/>
  <c r="AO145" i="2"/>
  <c r="AN145" i="2"/>
  <c r="AM145" i="2"/>
  <c r="AL145" i="2"/>
  <c r="AK145" i="2"/>
  <c r="AJ145" i="2"/>
  <c r="AI145" i="2"/>
  <c r="AG145" i="2"/>
  <c r="AF145" i="2"/>
  <c r="AE145" i="2"/>
  <c r="AD145" i="2"/>
  <c r="AC145" i="2"/>
  <c r="AB145" i="2"/>
  <c r="AA145" i="2"/>
  <c r="W145" i="2"/>
  <c r="DO144" i="2"/>
  <c r="DI144" i="2"/>
  <c r="DC144" i="2"/>
  <c r="CW144" i="2"/>
  <c r="CQ144" i="2"/>
  <c r="CK144" i="2"/>
  <c r="CE144" i="2"/>
  <c r="CD144" i="2"/>
  <c r="CC144" i="2"/>
  <c r="CB144" i="2"/>
  <c r="CA144" i="2"/>
  <c r="BY144" i="2"/>
  <c r="BS144" i="2"/>
  <c r="BM144" i="2"/>
  <c r="BL144" i="2"/>
  <c r="BK144" i="2"/>
  <c r="BJ144" i="2"/>
  <c r="BI144" i="2"/>
  <c r="BH144" i="2"/>
  <c r="BG144" i="2"/>
  <c r="BE144" i="2"/>
  <c r="BD144" i="2"/>
  <c r="BC144" i="2"/>
  <c r="BB144" i="2"/>
  <c r="BA144" i="2"/>
  <c r="AZ144" i="2"/>
  <c r="AY144" i="2"/>
  <c r="AW144" i="2"/>
  <c r="AV144" i="2"/>
  <c r="AU144" i="2"/>
  <c r="AT144" i="2"/>
  <c r="AS144" i="2"/>
  <c r="AR144" i="2"/>
  <c r="AQ144" i="2"/>
  <c r="AO144" i="2"/>
  <c r="AN144" i="2"/>
  <c r="AM144" i="2"/>
  <c r="AL144" i="2"/>
  <c r="AK144" i="2"/>
  <c r="AJ144" i="2"/>
  <c r="AI144" i="2"/>
  <c r="AG144" i="2"/>
  <c r="W144" i="2"/>
  <c r="DO143" i="2"/>
  <c r="DI143" i="2"/>
  <c r="DC143" i="2"/>
  <c r="CW143" i="2"/>
  <c r="CQ143" i="2"/>
  <c r="CK143" i="2"/>
  <c r="CE143" i="2"/>
  <c r="CD143" i="2"/>
  <c r="CC143" i="2"/>
  <c r="CB143" i="2"/>
  <c r="CA143" i="2"/>
  <c r="BY143" i="2"/>
  <c r="BS143" i="2"/>
  <c r="BM143" i="2"/>
  <c r="BL143" i="2"/>
  <c r="BK143" i="2"/>
  <c r="BJ143" i="2"/>
  <c r="BI143" i="2"/>
  <c r="BH143" i="2"/>
  <c r="BG143" i="2"/>
  <c r="BE143" i="2"/>
  <c r="BD143" i="2"/>
  <c r="BC143" i="2"/>
  <c r="BB143" i="2"/>
  <c r="BA143" i="2"/>
  <c r="AZ143" i="2"/>
  <c r="AY143" i="2"/>
  <c r="AW143" i="2"/>
  <c r="AV143" i="2"/>
  <c r="AU143" i="2"/>
  <c r="AT143" i="2"/>
  <c r="AS143" i="2"/>
  <c r="AR143" i="2"/>
  <c r="AQ143" i="2"/>
  <c r="AO143" i="2"/>
  <c r="AN143" i="2"/>
  <c r="AM143" i="2"/>
  <c r="AL143" i="2"/>
  <c r="AK143" i="2"/>
  <c r="AJ143" i="2"/>
  <c r="AI143" i="2"/>
  <c r="AG143" i="2"/>
  <c r="W143" i="2"/>
  <c r="DO142" i="2"/>
  <c r="DN142" i="2"/>
  <c r="DM142" i="2"/>
  <c r="DL142" i="2"/>
  <c r="DK142" i="2"/>
  <c r="DI142" i="2"/>
  <c r="DH142" i="2"/>
  <c r="DG142" i="2"/>
  <c r="DF142" i="2"/>
  <c r="DE142" i="2"/>
  <c r="DC142" i="2"/>
  <c r="DB142" i="2"/>
  <c r="DA142" i="2"/>
  <c r="CZ142" i="2"/>
  <c r="CY142" i="2"/>
  <c r="CW142" i="2"/>
  <c r="CV142" i="2"/>
  <c r="CU142" i="2"/>
  <c r="CT142" i="2"/>
  <c r="CS142" i="2"/>
  <c r="CQ142" i="2"/>
  <c r="CP142" i="2"/>
  <c r="CO142" i="2"/>
  <c r="CN142" i="2"/>
  <c r="CM142" i="2"/>
  <c r="CK142" i="2"/>
  <c r="CJ142" i="2"/>
  <c r="CI142" i="2"/>
  <c r="CH142" i="2"/>
  <c r="CG142" i="2"/>
  <c r="CE142" i="2"/>
  <c r="CD142" i="2"/>
  <c r="CC142" i="2"/>
  <c r="CB142" i="2"/>
  <c r="CA142" i="2"/>
  <c r="BY142" i="2"/>
  <c r="BX142" i="2"/>
  <c r="BW142" i="2"/>
  <c r="BV142" i="2"/>
  <c r="BU142" i="2"/>
  <c r="BS142" i="2"/>
  <c r="BR142" i="2"/>
  <c r="BQ142" i="2"/>
  <c r="BP142" i="2"/>
  <c r="BO142" i="2"/>
  <c r="BM142" i="2"/>
  <c r="BL142" i="2"/>
  <c r="BK142" i="2"/>
  <c r="BJ142" i="2"/>
  <c r="BI142" i="2"/>
  <c r="BH142" i="2"/>
  <c r="BG142" i="2"/>
  <c r="BE142" i="2"/>
  <c r="BD142" i="2"/>
  <c r="BC142" i="2"/>
  <c r="BB142" i="2"/>
  <c r="BA142" i="2"/>
  <c r="AZ142" i="2"/>
  <c r="AY142" i="2"/>
  <c r="AW142" i="2"/>
  <c r="AV142" i="2"/>
  <c r="AU142" i="2"/>
  <c r="AT142" i="2"/>
  <c r="AS142" i="2"/>
  <c r="AR142" i="2"/>
  <c r="AQ142" i="2"/>
  <c r="AO142" i="2"/>
  <c r="AN142" i="2"/>
  <c r="AM142" i="2"/>
  <c r="AL142" i="2"/>
  <c r="AK142" i="2"/>
  <c r="AJ142" i="2"/>
  <c r="AI142" i="2"/>
  <c r="AG142" i="2"/>
  <c r="AF142" i="2"/>
  <c r="AE142" i="2"/>
  <c r="AD142" i="2"/>
  <c r="AC142" i="2"/>
  <c r="AB142" i="2"/>
  <c r="AA142" i="2"/>
  <c r="W142" i="2"/>
  <c r="DO141" i="2"/>
  <c r="DN141" i="2"/>
  <c r="DM141" i="2"/>
  <c r="DL141" i="2"/>
  <c r="DK141" i="2"/>
  <c r="DI141" i="2"/>
  <c r="DH141" i="2"/>
  <c r="DG141" i="2"/>
  <c r="DF141" i="2"/>
  <c r="DE141" i="2"/>
  <c r="DC141" i="2"/>
  <c r="DB141" i="2"/>
  <c r="DA141" i="2"/>
  <c r="CZ141" i="2"/>
  <c r="CY141" i="2"/>
  <c r="CW141" i="2"/>
  <c r="CV141" i="2"/>
  <c r="CU141" i="2"/>
  <c r="CT141" i="2"/>
  <c r="CS141" i="2"/>
  <c r="CQ141" i="2"/>
  <c r="CP141" i="2"/>
  <c r="CO141" i="2"/>
  <c r="CN141" i="2"/>
  <c r="CM141" i="2"/>
  <c r="CK141" i="2"/>
  <c r="CJ141" i="2"/>
  <c r="CI141" i="2"/>
  <c r="CH141" i="2"/>
  <c r="CG141" i="2"/>
  <c r="CE141" i="2"/>
  <c r="CD141" i="2"/>
  <c r="CC141" i="2"/>
  <c r="CB141" i="2"/>
  <c r="CA141" i="2"/>
  <c r="BY141" i="2"/>
  <c r="BX141" i="2"/>
  <c r="BW141" i="2"/>
  <c r="BV141" i="2"/>
  <c r="BU141" i="2"/>
  <c r="BS141" i="2"/>
  <c r="BR141" i="2"/>
  <c r="BQ141" i="2"/>
  <c r="BP141" i="2"/>
  <c r="BO141" i="2"/>
  <c r="BM141" i="2"/>
  <c r="BL141" i="2"/>
  <c r="BK141" i="2"/>
  <c r="BJ141" i="2"/>
  <c r="BI141" i="2"/>
  <c r="BH141" i="2"/>
  <c r="BG141" i="2"/>
  <c r="BE141" i="2"/>
  <c r="BD141" i="2"/>
  <c r="BC141" i="2"/>
  <c r="BB141" i="2"/>
  <c r="BA141" i="2"/>
  <c r="AZ141" i="2"/>
  <c r="AY141" i="2"/>
  <c r="AW141" i="2"/>
  <c r="AV141" i="2"/>
  <c r="AU141" i="2"/>
  <c r="AT141" i="2"/>
  <c r="AS141" i="2"/>
  <c r="AR141" i="2"/>
  <c r="AQ141" i="2"/>
  <c r="AO141" i="2"/>
  <c r="AN141" i="2"/>
  <c r="AM141" i="2"/>
  <c r="AL141" i="2"/>
  <c r="AK141" i="2"/>
  <c r="AJ141" i="2"/>
  <c r="AI141" i="2"/>
  <c r="AG141" i="2"/>
  <c r="AF141" i="2"/>
  <c r="AE141" i="2"/>
  <c r="AD141" i="2"/>
  <c r="AC141" i="2"/>
  <c r="AB141" i="2"/>
  <c r="AA141" i="2"/>
  <c r="W141" i="2"/>
  <c r="DO140" i="2"/>
  <c r="DN140" i="2"/>
  <c r="DM140" i="2"/>
  <c r="DL140" i="2"/>
  <c r="DK140" i="2"/>
  <c r="DI140" i="2"/>
  <c r="DH140" i="2"/>
  <c r="DG140" i="2"/>
  <c r="DF140" i="2"/>
  <c r="DE140" i="2"/>
  <c r="DC140" i="2"/>
  <c r="DB140" i="2"/>
  <c r="DA140" i="2"/>
  <c r="CZ140" i="2"/>
  <c r="CY140" i="2"/>
  <c r="CW140" i="2"/>
  <c r="CV140" i="2"/>
  <c r="CU140" i="2"/>
  <c r="CT140" i="2"/>
  <c r="CS140" i="2"/>
  <c r="CQ140" i="2"/>
  <c r="CP140" i="2"/>
  <c r="CO140" i="2"/>
  <c r="CN140" i="2"/>
  <c r="CM140" i="2"/>
  <c r="CK140" i="2"/>
  <c r="CJ140" i="2"/>
  <c r="CI140" i="2"/>
  <c r="CH140" i="2"/>
  <c r="CG140" i="2"/>
  <c r="CE140" i="2"/>
  <c r="CD140" i="2"/>
  <c r="CC140" i="2"/>
  <c r="CB140" i="2"/>
  <c r="CA140" i="2"/>
  <c r="BY140" i="2"/>
  <c r="BX140" i="2"/>
  <c r="BW140" i="2"/>
  <c r="BV140" i="2"/>
  <c r="BU140" i="2"/>
  <c r="BS140" i="2"/>
  <c r="BR140" i="2"/>
  <c r="BQ140" i="2"/>
  <c r="BP140" i="2"/>
  <c r="BO140" i="2"/>
  <c r="BM140" i="2"/>
  <c r="BL140" i="2"/>
  <c r="BK140" i="2"/>
  <c r="BJ140" i="2"/>
  <c r="BI140" i="2"/>
  <c r="BH140" i="2"/>
  <c r="BG140" i="2"/>
  <c r="BE140" i="2"/>
  <c r="BD140" i="2"/>
  <c r="BC140" i="2"/>
  <c r="BB140" i="2"/>
  <c r="BA140" i="2"/>
  <c r="AZ140" i="2"/>
  <c r="AY140" i="2"/>
  <c r="AW140" i="2"/>
  <c r="AV140" i="2"/>
  <c r="AU140" i="2"/>
  <c r="AT140" i="2"/>
  <c r="AS140" i="2"/>
  <c r="AR140" i="2"/>
  <c r="AQ140" i="2"/>
  <c r="AO140" i="2"/>
  <c r="AN140" i="2"/>
  <c r="AM140" i="2"/>
  <c r="AL140" i="2"/>
  <c r="AK140" i="2"/>
  <c r="AJ140" i="2"/>
  <c r="AI140" i="2"/>
  <c r="AG140" i="2"/>
  <c r="AF140" i="2"/>
  <c r="AE140" i="2"/>
  <c r="AD140" i="2"/>
  <c r="AC140" i="2"/>
  <c r="AB140" i="2"/>
  <c r="AA140" i="2"/>
  <c r="W140" i="2"/>
  <c r="DO139" i="2"/>
  <c r="DN139" i="2"/>
  <c r="DM139" i="2"/>
  <c r="DL139" i="2"/>
  <c r="DK139" i="2"/>
  <c r="DI139" i="2"/>
  <c r="DH139" i="2"/>
  <c r="DG139" i="2"/>
  <c r="DF139" i="2"/>
  <c r="DE139" i="2"/>
  <c r="DC139" i="2"/>
  <c r="DB139" i="2"/>
  <c r="DA139" i="2"/>
  <c r="CZ139" i="2"/>
  <c r="CY139" i="2"/>
  <c r="CW139" i="2"/>
  <c r="CV139" i="2"/>
  <c r="CU139" i="2"/>
  <c r="CT139" i="2"/>
  <c r="CS139" i="2"/>
  <c r="CQ139" i="2"/>
  <c r="CP139" i="2"/>
  <c r="CO139" i="2"/>
  <c r="CN139" i="2"/>
  <c r="CM139" i="2"/>
  <c r="CK139" i="2"/>
  <c r="CJ139" i="2"/>
  <c r="CI139" i="2"/>
  <c r="CH139" i="2"/>
  <c r="CG139" i="2"/>
  <c r="CE139" i="2"/>
  <c r="CD139" i="2"/>
  <c r="CC139" i="2"/>
  <c r="CB139" i="2"/>
  <c r="CA139" i="2"/>
  <c r="BY139" i="2"/>
  <c r="BX139" i="2"/>
  <c r="BW139" i="2"/>
  <c r="BV139" i="2"/>
  <c r="BU139" i="2"/>
  <c r="BS139" i="2"/>
  <c r="BR139" i="2"/>
  <c r="BQ139" i="2"/>
  <c r="BP139" i="2"/>
  <c r="BO139" i="2"/>
  <c r="BM139" i="2"/>
  <c r="BL139" i="2"/>
  <c r="BK139" i="2"/>
  <c r="BJ139" i="2"/>
  <c r="BI139" i="2"/>
  <c r="BH139" i="2"/>
  <c r="BG139" i="2"/>
  <c r="BE139" i="2"/>
  <c r="BD139" i="2"/>
  <c r="BC139" i="2"/>
  <c r="BB139" i="2"/>
  <c r="BA139" i="2"/>
  <c r="AZ139" i="2"/>
  <c r="AY139" i="2"/>
  <c r="AW139" i="2"/>
  <c r="AV139" i="2"/>
  <c r="AU139" i="2"/>
  <c r="AT139" i="2"/>
  <c r="AS139" i="2"/>
  <c r="AR139" i="2"/>
  <c r="AQ139" i="2"/>
  <c r="AO139" i="2"/>
  <c r="AN139" i="2"/>
  <c r="AM139" i="2"/>
  <c r="AL139" i="2"/>
  <c r="AK139" i="2"/>
  <c r="AJ139" i="2"/>
  <c r="AI139" i="2"/>
  <c r="AG139" i="2"/>
  <c r="AF139" i="2"/>
  <c r="AE139" i="2"/>
  <c r="AD139" i="2"/>
  <c r="AC139" i="2"/>
  <c r="AB139" i="2"/>
  <c r="AA139" i="2"/>
  <c r="W139" i="2"/>
  <c r="DO138" i="2"/>
  <c r="DI138" i="2"/>
  <c r="DC138" i="2"/>
  <c r="CW138" i="2"/>
  <c r="CQ138" i="2"/>
  <c r="CK138" i="2"/>
  <c r="CE138" i="2"/>
  <c r="CD138" i="2"/>
  <c r="CC138" i="2"/>
  <c r="CB138" i="2"/>
  <c r="CA138" i="2"/>
  <c r="BY138" i="2"/>
  <c r="BS138" i="2"/>
  <c r="BM138" i="2"/>
  <c r="BL138" i="2"/>
  <c r="BK138" i="2"/>
  <c r="BJ138" i="2"/>
  <c r="BI138" i="2"/>
  <c r="BH138" i="2"/>
  <c r="BG138" i="2"/>
  <c r="BE138" i="2"/>
  <c r="BD138" i="2"/>
  <c r="BC138" i="2"/>
  <c r="BB138" i="2"/>
  <c r="BA138" i="2"/>
  <c r="AZ138" i="2"/>
  <c r="AY138" i="2"/>
  <c r="AW138" i="2"/>
  <c r="AV138" i="2"/>
  <c r="AU138" i="2"/>
  <c r="AT138" i="2"/>
  <c r="AS138" i="2"/>
  <c r="AR138" i="2"/>
  <c r="AQ138" i="2"/>
  <c r="AO138" i="2"/>
  <c r="AN138" i="2"/>
  <c r="AM138" i="2"/>
  <c r="AL138" i="2"/>
  <c r="AK138" i="2"/>
  <c r="AJ138" i="2"/>
  <c r="AI138" i="2"/>
  <c r="AG138" i="2"/>
  <c r="W138" i="2"/>
  <c r="DO137" i="2"/>
  <c r="DI137" i="2"/>
  <c r="DC137" i="2"/>
  <c r="CW137" i="2"/>
  <c r="CQ137" i="2"/>
  <c r="CK137" i="2"/>
  <c r="CE137" i="2"/>
  <c r="CD137" i="2"/>
  <c r="CC137" i="2"/>
  <c r="CB137" i="2"/>
  <c r="CA137" i="2"/>
  <c r="BY137" i="2"/>
  <c r="DS39" i="2" s="1"/>
  <c r="BS137" i="2"/>
  <c r="BM137" i="2"/>
  <c r="BL137" i="2"/>
  <c r="BK137" i="2"/>
  <c r="BJ137" i="2"/>
  <c r="BI137" i="2"/>
  <c r="BH137" i="2"/>
  <c r="BG137" i="2"/>
  <c r="BE137" i="2"/>
  <c r="BD137" i="2"/>
  <c r="BC137" i="2"/>
  <c r="BB137" i="2"/>
  <c r="BA137" i="2"/>
  <c r="AZ137" i="2"/>
  <c r="AY137" i="2"/>
  <c r="AW137" i="2"/>
  <c r="AV137" i="2"/>
  <c r="AU137" i="2"/>
  <c r="AT137" i="2"/>
  <c r="AS137" i="2"/>
  <c r="AR137" i="2"/>
  <c r="AQ137" i="2"/>
  <c r="AO137" i="2"/>
  <c r="AN137" i="2"/>
  <c r="AM137" i="2"/>
  <c r="AL137" i="2"/>
  <c r="AK137" i="2"/>
  <c r="AJ137" i="2"/>
  <c r="AI137" i="2"/>
  <c r="AG137" i="2"/>
  <c r="W137" i="2"/>
  <c r="DO136" i="2"/>
  <c r="DN136" i="2"/>
  <c r="DM136" i="2"/>
  <c r="DL136" i="2"/>
  <c r="DK136" i="2"/>
  <c r="DI136" i="2"/>
  <c r="DH136" i="2"/>
  <c r="DG136" i="2"/>
  <c r="DF136" i="2"/>
  <c r="DE136" i="2"/>
  <c r="DC136" i="2"/>
  <c r="DB136" i="2"/>
  <c r="DA136" i="2"/>
  <c r="CZ136" i="2"/>
  <c r="CY136" i="2"/>
  <c r="CW136" i="2"/>
  <c r="CV136" i="2"/>
  <c r="CU136" i="2"/>
  <c r="CT136" i="2"/>
  <c r="CS136" i="2"/>
  <c r="CQ136" i="2"/>
  <c r="CP136" i="2"/>
  <c r="CO136" i="2"/>
  <c r="CN136" i="2"/>
  <c r="CM136" i="2"/>
  <c r="CK136" i="2"/>
  <c r="CJ136" i="2"/>
  <c r="CI136" i="2"/>
  <c r="CH136" i="2"/>
  <c r="CG136" i="2"/>
  <c r="CE136" i="2"/>
  <c r="CD136" i="2"/>
  <c r="CC136" i="2"/>
  <c r="CB136" i="2"/>
  <c r="CA136" i="2"/>
  <c r="BY136" i="2"/>
  <c r="BX136" i="2"/>
  <c r="BW136" i="2"/>
  <c r="BV136" i="2"/>
  <c r="BU136" i="2"/>
  <c r="BS136" i="2"/>
  <c r="BR136" i="2"/>
  <c r="BQ136" i="2"/>
  <c r="BP136" i="2"/>
  <c r="BO136" i="2"/>
  <c r="BM136" i="2"/>
  <c r="BL136" i="2"/>
  <c r="BK136" i="2"/>
  <c r="BJ136" i="2"/>
  <c r="BI136" i="2"/>
  <c r="BH136" i="2"/>
  <c r="BG136" i="2"/>
  <c r="BE136" i="2"/>
  <c r="BD136" i="2"/>
  <c r="BC136" i="2"/>
  <c r="BB136" i="2"/>
  <c r="BA136" i="2"/>
  <c r="AZ136" i="2"/>
  <c r="AY136" i="2"/>
  <c r="AW136" i="2"/>
  <c r="AV136" i="2"/>
  <c r="AU136" i="2"/>
  <c r="AT136" i="2"/>
  <c r="AS136" i="2"/>
  <c r="AR136" i="2"/>
  <c r="AQ136" i="2"/>
  <c r="AO136" i="2"/>
  <c r="AN136" i="2"/>
  <c r="AM136" i="2"/>
  <c r="AL136" i="2"/>
  <c r="AK136" i="2"/>
  <c r="AJ136" i="2"/>
  <c r="AI136" i="2"/>
  <c r="AG136" i="2"/>
  <c r="AF136" i="2"/>
  <c r="AE136" i="2"/>
  <c r="AD136" i="2"/>
  <c r="AC136" i="2"/>
  <c r="AB136" i="2"/>
  <c r="AA136" i="2"/>
  <c r="W136" i="2"/>
  <c r="DO135" i="2"/>
  <c r="DN135" i="2"/>
  <c r="DM135" i="2"/>
  <c r="DL135" i="2"/>
  <c r="DK135" i="2"/>
  <c r="DI135" i="2"/>
  <c r="DH135" i="2"/>
  <c r="DG135" i="2"/>
  <c r="DF135" i="2"/>
  <c r="DE135" i="2"/>
  <c r="DC135" i="2"/>
  <c r="DB135" i="2"/>
  <c r="DA135" i="2"/>
  <c r="CZ135" i="2"/>
  <c r="CY135" i="2"/>
  <c r="CW135" i="2"/>
  <c r="CV135" i="2"/>
  <c r="CU135" i="2"/>
  <c r="CT135" i="2"/>
  <c r="CS135" i="2"/>
  <c r="CQ135" i="2"/>
  <c r="CP135" i="2"/>
  <c r="CO135" i="2"/>
  <c r="CN135" i="2"/>
  <c r="CM135" i="2"/>
  <c r="CK135" i="2"/>
  <c r="CJ135" i="2"/>
  <c r="CI135" i="2"/>
  <c r="CH135" i="2"/>
  <c r="CG135" i="2"/>
  <c r="CE135" i="2"/>
  <c r="CD135" i="2"/>
  <c r="CC135" i="2"/>
  <c r="CB135" i="2"/>
  <c r="CA135" i="2"/>
  <c r="BY135" i="2"/>
  <c r="BX135" i="2"/>
  <c r="BW135" i="2"/>
  <c r="BV135" i="2"/>
  <c r="BU135" i="2"/>
  <c r="BS135" i="2"/>
  <c r="BR135" i="2"/>
  <c r="BQ135" i="2"/>
  <c r="BP135" i="2"/>
  <c r="BO135" i="2"/>
  <c r="BM135" i="2"/>
  <c r="BL135" i="2"/>
  <c r="BK135" i="2"/>
  <c r="BJ135" i="2"/>
  <c r="BI135" i="2"/>
  <c r="BH135" i="2"/>
  <c r="BG135" i="2"/>
  <c r="BE135" i="2"/>
  <c r="BD135" i="2"/>
  <c r="BC135" i="2"/>
  <c r="BB135" i="2"/>
  <c r="BA135" i="2"/>
  <c r="AZ135" i="2"/>
  <c r="AY135" i="2"/>
  <c r="AW135" i="2"/>
  <c r="AV135" i="2"/>
  <c r="AU135" i="2"/>
  <c r="AT135" i="2"/>
  <c r="AS135" i="2"/>
  <c r="AR135" i="2"/>
  <c r="AQ135" i="2"/>
  <c r="AO135" i="2"/>
  <c r="AN135" i="2"/>
  <c r="AM135" i="2"/>
  <c r="AL135" i="2"/>
  <c r="AK135" i="2"/>
  <c r="AJ135" i="2"/>
  <c r="AI135" i="2"/>
  <c r="AG135" i="2"/>
  <c r="AF135" i="2"/>
  <c r="AE135" i="2"/>
  <c r="AD135" i="2"/>
  <c r="AC135" i="2"/>
  <c r="AB135" i="2"/>
  <c r="AA135" i="2"/>
  <c r="W135" i="2"/>
  <c r="DO134" i="2"/>
  <c r="DN134" i="2"/>
  <c r="DM134" i="2"/>
  <c r="DL134" i="2"/>
  <c r="DK134" i="2"/>
  <c r="DI134" i="2"/>
  <c r="DH134" i="2"/>
  <c r="DG134" i="2"/>
  <c r="DF134" i="2"/>
  <c r="DE134" i="2"/>
  <c r="DC134" i="2"/>
  <c r="DB134" i="2"/>
  <c r="DA134" i="2"/>
  <c r="CZ134" i="2"/>
  <c r="CY134" i="2"/>
  <c r="CW134" i="2"/>
  <c r="CV134" i="2"/>
  <c r="CU134" i="2"/>
  <c r="CT134" i="2"/>
  <c r="CS134" i="2"/>
  <c r="CQ134" i="2"/>
  <c r="CP134" i="2"/>
  <c r="CO134" i="2"/>
  <c r="CN134" i="2"/>
  <c r="CM134" i="2"/>
  <c r="CK134" i="2"/>
  <c r="CJ134" i="2"/>
  <c r="CI134" i="2"/>
  <c r="CH134" i="2"/>
  <c r="CG134" i="2"/>
  <c r="CE134" i="2"/>
  <c r="CD134" i="2"/>
  <c r="CC134" i="2"/>
  <c r="CB134" i="2"/>
  <c r="CA134" i="2"/>
  <c r="BY134" i="2"/>
  <c r="BX134" i="2"/>
  <c r="BW134" i="2"/>
  <c r="BV134" i="2"/>
  <c r="BU134" i="2"/>
  <c r="BS134" i="2"/>
  <c r="BR134" i="2"/>
  <c r="BQ134" i="2"/>
  <c r="BP134" i="2"/>
  <c r="BO134" i="2"/>
  <c r="BM134" i="2"/>
  <c r="BL134" i="2"/>
  <c r="BK134" i="2"/>
  <c r="BJ134" i="2"/>
  <c r="BI134" i="2"/>
  <c r="BH134" i="2"/>
  <c r="BG134" i="2"/>
  <c r="BE134" i="2"/>
  <c r="BD134" i="2"/>
  <c r="BC134" i="2"/>
  <c r="BB134" i="2"/>
  <c r="BA134" i="2"/>
  <c r="AZ134" i="2"/>
  <c r="AY134" i="2"/>
  <c r="AW134" i="2"/>
  <c r="AV134" i="2"/>
  <c r="AU134" i="2"/>
  <c r="AT134" i="2"/>
  <c r="AS134" i="2"/>
  <c r="AR134" i="2"/>
  <c r="AQ134" i="2"/>
  <c r="AO134" i="2"/>
  <c r="AN134" i="2"/>
  <c r="AM134" i="2"/>
  <c r="AL134" i="2"/>
  <c r="AK134" i="2"/>
  <c r="AJ134" i="2"/>
  <c r="AI134" i="2"/>
  <c r="AG134" i="2"/>
  <c r="AF134" i="2"/>
  <c r="AE134" i="2"/>
  <c r="AD134" i="2"/>
  <c r="AC134" i="2"/>
  <c r="AB134" i="2"/>
  <c r="AA134" i="2"/>
  <c r="W134" i="2"/>
  <c r="DO133" i="2"/>
  <c r="DN133" i="2"/>
  <c r="DM133" i="2"/>
  <c r="DL133" i="2"/>
  <c r="DK133" i="2"/>
  <c r="DI133" i="2"/>
  <c r="DH133" i="2"/>
  <c r="DG133" i="2"/>
  <c r="DF133" i="2"/>
  <c r="DE133" i="2"/>
  <c r="DC133" i="2"/>
  <c r="DB133" i="2"/>
  <c r="DA133" i="2"/>
  <c r="CZ133" i="2"/>
  <c r="CY133" i="2"/>
  <c r="CW133" i="2"/>
  <c r="CV133" i="2"/>
  <c r="CU133" i="2"/>
  <c r="CT133" i="2"/>
  <c r="CS133" i="2"/>
  <c r="CQ133" i="2"/>
  <c r="CP133" i="2"/>
  <c r="CO133" i="2"/>
  <c r="CN133" i="2"/>
  <c r="CM133" i="2"/>
  <c r="CK133" i="2"/>
  <c r="CJ133" i="2"/>
  <c r="CI133" i="2"/>
  <c r="CH133" i="2"/>
  <c r="CG133" i="2"/>
  <c r="CE133" i="2"/>
  <c r="CD133" i="2"/>
  <c r="CC133" i="2"/>
  <c r="CB133" i="2"/>
  <c r="CA133" i="2"/>
  <c r="BY133" i="2"/>
  <c r="BX133" i="2"/>
  <c r="BW133" i="2"/>
  <c r="BV133" i="2"/>
  <c r="BU133" i="2"/>
  <c r="BS133" i="2"/>
  <c r="BR133" i="2"/>
  <c r="BQ133" i="2"/>
  <c r="BP133" i="2"/>
  <c r="BO133" i="2"/>
  <c r="BM133" i="2"/>
  <c r="BL133" i="2"/>
  <c r="BK133" i="2"/>
  <c r="BJ133" i="2"/>
  <c r="BI133" i="2"/>
  <c r="BH133" i="2"/>
  <c r="BG133" i="2"/>
  <c r="BE133" i="2"/>
  <c r="BD133" i="2"/>
  <c r="BC133" i="2"/>
  <c r="BB133" i="2"/>
  <c r="BA133" i="2"/>
  <c r="AZ133" i="2"/>
  <c r="AY133" i="2"/>
  <c r="AW133" i="2"/>
  <c r="AV133" i="2"/>
  <c r="AU133" i="2"/>
  <c r="AT133" i="2"/>
  <c r="AS133" i="2"/>
  <c r="AR133" i="2"/>
  <c r="AQ133" i="2"/>
  <c r="AO133" i="2"/>
  <c r="AN133" i="2"/>
  <c r="AM133" i="2"/>
  <c r="AL133" i="2"/>
  <c r="AK133" i="2"/>
  <c r="AJ133" i="2"/>
  <c r="AI133" i="2"/>
  <c r="AG133" i="2"/>
  <c r="AF133" i="2"/>
  <c r="AE133" i="2"/>
  <c r="AD133" i="2"/>
  <c r="AC133" i="2"/>
  <c r="AB133" i="2"/>
  <c r="AA133" i="2"/>
  <c r="W133" i="2"/>
  <c r="DO132" i="2"/>
  <c r="DI132" i="2"/>
  <c r="DC132" i="2"/>
  <c r="CW132" i="2"/>
  <c r="CQ132" i="2"/>
  <c r="CK132" i="2"/>
  <c r="CE132" i="2"/>
  <c r="CD132" i="2"/>
  <c r="CC132" i="2"/>
  <c r="CB132" i="2"/>
  <c r="CA132" i="2"/>
  <c r="BY132" i="2"/>
  <c r="BS132" i="2"/>
  <c r="BM132" i="2"/>
  <c r="BL132" i="2"/>
  <c r="BK132" i="2"/>
  <c r="BJ132" i="2"/>
  <c r="BI132" i="2"/>
  <c r="BH132" i="2"/>
  <c r="BG132" i="2"/>
  <c r="BE132" i="2"/>
  <c r="BD132" i="2"/>
  <c r="BC132" i="2"/>
  <c r="BB132" i="2"/>
  <c r="BA132" i="2"/>
  <c r="AZ132" i="2"/>
  <c r="AY132" i="2"/>
  <c r="AW132" i="2"/>
  <c r="AV132" i="2"/>
  <c r="AU132" i="2"/>
  <c r="AT132" i="2"/>
  <c r="AS132" i="2"/>
  <c r="AR132" i="2"/>
  <c r="AQ132" i="2"/>
  <c r="AO132" i="2"/>
  <c r="AN132" i="2"/>
  <c r="AM132" i="2"/>
  <c r="AL132" i="2"/>
  <c r="AK132" i="2"/>
  <c r="AJ132" i="2"/>
  <c r="AI132" i="2"/>
  <c r="AG132" i="2"/>
  <c r="W132" i="2"/>
  <c r="DO131" i="2"/>
  <c r="DI131" i="2"/>
  <c r="DC131" i="2"/>
  <c r="CW131" i="2"/>
  <c r="CQ131" i="2"/>
  <c r="CK131" i="2"/>
  <c r="CE131" i="2"/>
  <c r="CD131" i="2"/>
  <c r="CC131" i="2"/>
  <c r="CB131" i="2"/>
  <c r="CA131" i="2"/>
  <c r="BY131" i="2"/>
  <c r="BS131" i="2"/>
  <c r="BM131" i="2"/>
  <c r="BL131" i="2"/>
  <c r="BK131" i="2"/>
  <c r="BJ131" i="2"/>
  <c r="BI131" i="2"/>
  <c r="BH131" i="2"/>
  <c r="BG131" i="2"/>
  <c r="BE131" i="2"/>
  <c r="BD131" i="2"/>
  <c r="BC131" i="2"/>
  <c r="BB131" i="2"/>
  <c r="BA131" i="2"/>
  <c r="AZ131" i="2"/>
  <c r="AY131" i="2"/>
  <c r="AW131" i="2"/>
  <c r="AV131" i="2"/>
  <c r="AU131" i="2"/>
  <c r="AT131" i="2"/>
  <c r="AS131" i="2"/>
  <c r="AR131" i="2"/>
  <c r="AQ131" i="2"/>
  <c r="AO131" i="2"/>
  <c r="AN131" i="2"/>
  <c r="AM131" i="2"/>
  <c r="AL131" i="2"/>
  <c r="AK131" i="2"/>
  <c r="AJ131" i="2"/>
  <c r="AI131" i="2"/>
  <c r="AG131" i="2"/>
  <c r="W131" i="2"/>
  <c r="DO130" i="2"/>
  <c r="DN130" i="2"/>
  <c r="DM130" i="2"/>
  <c r="DL130" i="2"/>
  <c r="DK130" i="2"/>
  <c r="DI130" i="2"/>
  <c r="DH130" i="2"/>
  <c r="DG130" i="2"/>
  <c r="DF130" i="2"/>
  <c r="DE130" i="2"/>
  <c r="DC130" i="2"/>
  <c r="DB130" i="2"/>
  <c r="DA130" i="2"/>
  <c r="CZ130" i="2"/>
  <c r="CY130" i="2"/>
  <c r="CW130" i="2"/>
  <c r="CV130" i="2"/>
  <c r="CU130" i="2"/>
  <c r="CT130" i="2"/>
  <c r="CS130" i="2"/>
  <c r="CQ130" i="2"/>
  <c r="CP130" i="2"/>
  <c r="CO130" i="2"/>
  <c r="CN130" i="2"/>
  <c r="CM130" i="2"/>
  <c r="CK130" i="2"/>
  <c r="CJ130" i="2"/>
  <c r="CI130" i="2"/>
  <c r="CH130" i="2"/>
  <c r="CG130" i="2"/>
  <c r="CE130" i="2"/>
  <c r="CD130" i="2"/>
  <c r="CC130" i="2"/>
  <c r="CB130" i="2"/>
  <c r="CA130" i="2"/>
  <c r="BY130" i="2"/>
  <c r="BX130" i="2"/>
  <c r="BW130" i="2"/>
  <c r="BV130" i="2"/>
  <c r="BU130" i="2"/>
  <c r="BS130" i="2"/>
  <c r="BR130" i="2"/>
  <c r="BQ130" i="2"/>
  <c r="BP130" i="2"/>
  <c r="BO130" i="2"/>
  <c r="BM130" i="2"/>
  <c r="BL130" i="2"/>
  <c r="BK130" i="2"/>
  <c r="BJ130" i="2"/>
  <c r="BI130" i="2"/>
  <c r="BH130" i="2"/>
  <c r="BG130" i="2"/>
  <c r="BE130" i="2"/>
  <c r="BD130" i="2"/>
  <c r="BC130" i="2"/>
  <c r="BB130" i="2"/>
  <c r="BA130" i="2"/>
  <c r="AZ130" i="2"/>
  <c r="AY130" i="2"/>
  <c r="AW130" i="2"/>
  <c r="AV130" i="2"/>
  <c r="AU130" i="2"/>
  <c r="AT130" i="2"/>
  <c r="AS130" i="2"/>
  <c r="AR130" i="2"/>
  <c r="AQ130" i="2"/>
  <c r="AO130" i="2"/>
  <c r="AN130" i="2"/>
  <c r="AM130" i="2"/>
  <c r="AL130" i="2"/>
  <c r="AK130" i="2"/>
  <c r="AJ130" i="2"/>
  <c r="AI130" i="2"/>
  <c r="AG130" i="2"/>
  <c r="AF130" i="2"/>
  <c r="AE130" i="2"/>
  <c r="AD130" i="2"/>
  <c r="AC130" i="2"/>
  <c r="AB130" i="2"/>
  <c r="AA130" i="2"/>
  <c r="W130" i="2"/>
  <c r="DO129" i="2"/>
  <c r="DN129" i="2"/>
  <c r="DM129" i="2"/>
  <c r="DL129" i="2"/>
  <c r="DK129" i="2"/>
  <c r="DI129" i="2"/>
  <c r="DH129" i="2"/>
  <c r="DG129" i="2"/>
  <c r="DF129" i="2"/>
  <c r="DE129" i="2"/>
  <c r="DC129" i="2"/>
  <c r="DB129" i="2"/>
  <c r="DA129" i="2"/>
  <c r="CZ129" i="2"/>
  <c r="CY129" i="2"/>
  <c r="CW129" i="2"/>
  <c r="CV129" i="2"/>
  <c r="CU129" i="2"/>
  <c r="CT129" i="2"/>
  <c r="CS129" i="2"/>
  <c r="CQ129" i="2"/>
  <c r="CP129" i="2"/>
  <c r="CO129" i="2"/>
  <c r="CN129" i="2"/>
  <c r="CM129" i="2"/>
  <c r="CK129" i="2"/>
  <c r="CJ129" i="2"/>
  <c r="CI129" i="2"/>
  <c r="CH129" i="2"/>
  <c r="CG129" i="2"/>
  <c r="CE129" i="2"/>
  <c r="CD129" i="2"/>
  <c r="CC129" i="2"/>
  <c r="CB129" i="2"/>
  <c r="CA129" i="2"/>
  <c r="BY129" i="2"/>
  <c r="BX129" i="2"/>
  <c r="BW129" i="2"/>
  <c r="BV129" i="2"/>
  <c r="BU129" i="2"/>
  <c r="BS129" i="2"/>
  <c r="BR129" i="2"/>
  <c r="BQ129" i="2"/>
  <c r="BP129" i="2"/>
  <c r="BO129" i="2"/>
  <c r="BM129" i="2"/>
  <c r="BL129" i="2"/>
  <c r="BK129" i="2"/>
  <c r="BJ129" i="2"/>
  <c r="BI129" i="2"/>
  <c r="BH129" i="2"/>
  <c r="BG129" i="2"/>
  <c r="BE129" i="2"/>
  <c r="BD129" i="2"/>
  <c r="BC129" i="2"/>
  <c r="BB129" i="2"/>
  <c r="BA129" i="2"/>
  <c r="AZ129" i="2"/>
  <c r="AY129" i="2"/>
  <c r="AW129" i="2"/>
  <c r="AV129" i="2"/>
  <c r="AU129" i="2"/>
  <c r="AT129" i="2"/>
  <c r="AS129" i="2"/>
  <c r="AR129" i="2"/>
  <c r="AQ129" i="2"/>
  <c r="AO129" i="2"/>
  <c r="AN129" i="2"/>
  <c r="AM129" i="2"/>
  <c r="AL129" i="2"/>
  <c r="AK129" i="2"/>
  <c r="AJ129" i="2"/>
  <c r="AI129" i="2"/>
  <c r="AG129" i="2"/>
  <c r="AF129" i="2"/>
  <c r="AE129" i="2"/>
  <c r="AD129" i="2"/>
  <c r="AC129" i="2"/>
  <c r="AB129" i="2"/>
  <c r="AA129" i="2"/>
  <c r="W129" i="2"/>
  <c r="DO128" i="2"/>
  <c r="DN128" i="2"/>
  <c r="DM128" i="2"/>
  <c r="DL128" i="2"/>
  <c r="DK128" i="2"/>
  <c r="DI128" i="2"/>
  <c r="DH128" i="2"/>
  <c r="DG128" i="2"/>
  <c r="DF128" i="2"/>
  <c r="DE128" i="2"/>
  <c r="DC128" i="2"/>
  <c r="DB128" i="2"/>
  <c r="DA128" i="2"/>
  <c r="CZ128" i="2"/>
  <c r="CY128" i="2"/>
  <c r="CW128" i="2"/>
  <c r="CV128" i="2"/>
  <c r="CU128" i="2"/>
  <c r="CT128" i="2"/>
  <c r="CS128" i="2"/>
  <c r="CQ128" i="2"/>
  <c r="CP128" i="2"/>
  <c r="CO128" i="2"/>
  <c r="CN128" i="2"/>
  <c r="CM128" i="2"/>
  <c r="CK128" i="2"/>
  <c r="CJ128" i="2"/>
  <c r="CI128" i="2"/>
  <c r="CH128" i="2"/>
  <c r="CG128" i="2"/>
  <c r="CE128" i="2"/>
  <c r="CD128" i="2"/>
  <c r="CC128" i="2"/>
  <c r="CB128" i="2"/>
  <c r="CA128" i="2"/>
  <c r="BY128" i="2"/>
  <c r="BX128" i="2"/>
  <c r="BW128" i="2"/>
  <c r="BV128" i="2"/>
  <c r="BU128" i="2"/>
  <c r="BS128" i="2"/>
  <c r="BR128" i="2"/>
  <c r="BQ128" i="2"/>
  <c r="BP128" i="2"/>
  <c r="BO128" i="2"/>
  <c r="BM128" i="2"/>
  <c r="BL128" i="2"/>
  <c r="BK128" i="2"/>
  <c r="BJ128" i="2"/>
  <c r="BI128" i="2"/>
  <c r="BH128" i="2"/>
  <c r="BG128" i="2"/>
  <c r="BE128" i="2"/>
  <c r="BD128" i="2"/>
  <c r="BC128" i="2"/>
  <c r="BB128" i="2"/>
  <c r="BA128" i="2"/>
  <c r="AZ128" i="2"/>
  <c r="AY128" i="2"/>
  <c r="AW128" i="2"/>
  <c r="AV128" i="2"/>
  <c r="AU128" i="2"/>
  <c r="AT128" i="2"/>
  <c r="AS128" i="2"/>
  <c r="AR128" i="2"/>
  <c r="AQ128" i="2"/>
  <c r="AO128" i="2"/>
  <c r="AN128" i="2"/>
  <c r="AM128" i="2"/>
  <c r="AL128" i="2"/>
  <c r="AK128" i="2"/>
  <c r="AJ128" i="2"/>
  <c r="AI128" i="2"/>
  <c r="AG128" i="2"/>
  <c r="AF128" i="2"/>
  <c r="AE128" i="2"/>
  <c r="AD128" i="2"/>
  <c r="AC128" i="2"/>
  <c r="AB128" i="2"/>
  <c r="AA128" i="2"/>
  <c r="W128" i="2"/>
  <c r="DO127" i="2"/>
  <c r="DN127" i="2"/>
  <c r="DM127" i="2"/>
  <c r="DL127" i="2"/>
  <c r="DK127" i="2"/>
  <c r="DI127" i="2"/>
  <c r="DH127" i="2"/>
  <c r="DG127" i="2"/>
  <c r="DF127" i="2"/>
  <c r="DE127" i="2"/>
  <c r="DC127" i="2"/>
  <c r="DB127" i="2"/>
  <c r="DA127" i="2"/>
  <c r="CZ127" i="2"/>
  <c r="CY127" i="2"/>
  <c r="CW127" i="2"/>
  <c r="CV127" i="2"/>
  <c r="CU127" i="2"/>
  <c r="CT127" i="2"/>
  <c r="CS127" i="2"/>
  <c r="CQ127" i="2"/>
  <c r="CP127" i="2"/>
  <c r="CO127" i="2"/>
  <c r="CN127" i="2"/>
  <c r="CM127" i="2"/>
  <c r="CK127" i="2"/>
  <c r="CJ127" i="2"/>
  <c r="CI127" i="2"/>
  <c r="CH127" i="2"/>
  <c r="CG127" i="2"/>
  <c r="CE127" i="2"/>
  <c r="CD127" i="2"/>
  <c r="CC127" i="2"/>
  <c r="CB127" i="2"/>
  <c r="CA127" i="2"/>
  <c r="BY127" i="2"/>
  <c r="BX127" i="2"/>
  <c r="BW127" i="2"/>
  <c r="BV127" i="2"/>
  <c r="BU127" i="2"/>
  <c r="BS127" i="2"/>
  <c r="BR127" i="2"/>
  <c r="BQ127" i="2"/>
  <c r="BP127" i="2"/>
  <c r="BO127" i="2"/>
  <c r="BM127" i="2"/>
  <c r="BL127" i="2"/>
  <c r="BK127" i="2"/>
  <c r="BJ127" i="2"/>
  <c r="BI127" i="2"/>
  <c r="BH127" i="2"/>
  <c r="BG127" i="2"/>
  <c r="BE127" i="2"/>
  <c r="BD127" i="2"/>
  <c r="BC127" i="2"/>
  <c r="BB127" i="2"/>
  <c r="BA127" i="2"/>
  <c r="AZ127" i="2"/>
  <c r="AY127" i="2"/>
  <c r="AW127" i="2"/>
  <c r="AV127" i="2"/>
  <c r="AU127" i="2"/>
  <c r="AT127" i="2"/>
  <c r="AS127" i="2"/>
  <c r="AR127" i="2"/>
  <c r="AQ127" i="2"/>
  <c r="AO127" i="2"/>
  <c r="AN127" i="2"/>
  <c r="AM127" i="2"/>
  <c r="AL127" i="2"/>
  <c r="AK127" i="2"/>
  <c r="AJ127" i="2"/>
  <c r="AI127" i="2"/>
  <c r="AG127" i="2"/>
  <c r="AF127" i="2"/>
  <c r="AE127" i="2"/>
  <c r="AD127" i="2"/>
  <c r="AC127" i="2"/>
  <c r="AB127" i="2"/>
  <c r="AA127" i="2"/>
  <c r="W127" i="2"/>
  <c r="DO126" i="2"/>
  <c r="DI126" i="2"/>
  <c r="DC126" i="2"/>
  <c r="CW126" i="2"/>
  <c r="CQ126" i="2"/>
  <c r="CK126" i="2"/>
  <c r="CE126" i="2"/>
  <c r="CD126" i="2"/>
  <c r="CC126" i="2"/>
  <c r="CB126" i="2"/>
  <c r="CA126" i="2"/>
  <c r="BY126" i="2"/>
  <c r="BS126" i="2"/>
  <c r="BM126" i="2"/>
  <c r="BL126" i="2"/>
  <c r="BK126" i="2"/>
  <c r="BJ126" i="2"/>
  <c r="BI126" i="2"/>
  <c r="BH126" i="2"/>
  <c r="BG126" i="2"/>
  <c r="BE126" i="2"/>
  <c r="BD126" i="2"/>
  <c r="BC126" i="2"/>
  <c r="BB126" i="2"/>
  <c r="BA126" i="2"/>
  <c r="AZ126" i="2"/>
  <c r="AY126" i="2"/>
  <c r="AW126" i="2"/>
  <c r="AV126" i="2"/>
  <c r="AU126" i="2"/>
  <c r="AT126" i="2"/>
  <c r="AS126" i="2"/>
  <c r="AR126" i="2"/>
  <c r="AQ126" i="2"/>
  <c r="AO126" i="2"/>
  <c r="AN126" i="2"/>
  <c r="AM126" i="2"/>
  <c r="AL126" i="2"/>
  <c r="AK126" i="2"/>
  <c r="AJ126" i="2"/>
  <c r="AI126" i="2"/>
  <c r="AG126" i="2"/>
  <c r="W126" i="2"/>
  <c r="DO125" i="2"/>
  <c r="DI125" i="2"/>
  <c r="DC125" i="2"/>
  <c r="CW125" i="2"/>
  <c r="CQ125" i="2"/>
  <c r="CK125" i="2"/>
  <c r="CE125" i="2"/>
  <c r="CD125" i="2"/>
  <c r="CC125" i="2"/>
  <c r="CB125" i="2"/>
  <c r="CA125" i="2"/>
  <c r="BY125" i="2"/>
  <c r="BS125" i="2"/>
  <c r="DR12" i="2" s="1"/>
  <c r="DU12" i="2" s="1"/>
  <c r="BM125" i="2"/>
  <c r="BL125" i="2"/>
  <c r="BK125" i="2"/>
  <c r="BJ125" i="2"/>
  <c r="BI125" i="2"/>
  <c r="BH125" i="2"/>
  <c r="BG125" i="2"/>
  <c r="BE125" i="2"/>
  <c r="BD125" i="2"/>
  <c r="BC125" i="2"/>
  <c r="BB125" i="2"/>
  <c r="BA125" i="2"/>
  <c r="AZ125" i="2"/>
  <c r="AY125" i="2"/>
  <c r="AW125" i="2"/>
  <c r="AV125" i="2"/>
  <c r="AU125" i="2"/>
  <c r="AT125" i="2"/>
  <c r="AS125" i="2"/>
  <c r="AR125" i="2"/>
  <c r="AQ125" i="2"/>
  <c r="AO125" i="2"/>
  <c r="AN125" i="2"/>
  <c r="AM125" i="2"/>
  <c r="AL125" i="2"/>
  <c r="AK125" i="2"/>
  <c r="AJ125" i="2"/>
  <c r="AI125" i="2"/>
  <c r="AG125" i="2"/>
  <c r="W125" i="2"/>
  <c r="DO124" i="2"/>
  <c r="DN124" i="2"/>
  <c r="DM124" i="2"/>
  <c r="DL124" i="2"/>
  <c r="DK124" i="2"/>
  <c r="DI124" i="2"/>
  <c r="DH124" i="2"/>
  <c r="DG124" i="2"/>
  <c r="DF124" i="2"/>
  <c r="DE124" i="2"/>
  <c r="DC124" i="2"/>
  <c r="DB124" i="2"/>
  <c r="DA124" i="2"/>
  <c r="CZ124" i="2"/>
  <c r="CY124" i="2"/>
  <c r="CW124" i="2"/>
  <c r="CV124" i="2"/>
  <c r="CU124" i="2"/>
  <c r="CT124" i="2"/>
  <c r="CS124" i="2"/>
  <c r="CQ124" i="2"/>
  <c r="CP124" i="2"/>
  <c r="CO124" i="2"/>
  <c r="CN124" i="2"/>
  <c r="CM124" i="2"/>
  <c r="CK124" i="2"/>
  <c r="CJ124" i="2"/>
  <c r="CI124" i="2"/>
  <c r="CH124" i="2"/>
  <c r="CG124" i="2"/>
  <c r="CE124" i="2"/>
  <c r="CD124" i="2"/>
  <c r="CC124" i="2"/>
  <c r="CB124" i="2"/>
  <c r="CA124" i="2"/>
  <c r="BY124" i="2"/>
  <c r="BX124" i="2"/>
  <c r="BW124" i="2"/>
  <c r="BV124" i="2"/>
  <c r="BU124" i="2"/>
  <c r="BS124" i="2"/>
  <c r="BR124" i="2"/>
  <c r="BQ124" i="2"/>
  <c r="BP124" i="2"/>
  <c r="BO124" i="2"/>
  <c r="BM124" i="2"/>
  <c r="BL124" i="2"/>
  <c r="BK124" i="2"/>
  <c r="BJ124" i="2"/>
  <c r="BI124" i="2"/>
  <c r="BH124" i="2"/>
  <c r="BG124" i="2"/>
  <c r="BE124" i="2"/>
  <c r="BD124" i="2"/>
  <c r="BC124" i="2"/>
  <c r="BB124" i="2"/>
  <c r="BA124" i="2"/>
  <c r="AZ124" i="2"/>
  <c r="AY124" i="2"/>
  <c r="AW124" i="2"/>
  <c r="AV124" i="2"/>
  <c r="AU124" i="2"/>
  <c r="AT124" i="2"/>
  <c r="AS124" i="2"/>
  <c r="AR124" i="2"/>
  <c r="AQ124" i="2"/>
  <c r="AO124" i="2"/>
  <c r="AN124" i="2"/>
  <c r="AM124" i="2"/>
  <c r="AL124" i="2"/>
  <c r="AK124" i="2"/>
  <c r="AJ124" i="2"/>
  <c r="AI124" i="2"/>
  <c r="AG124" i="2"/>
  <c r="AF124" i="2"/>
  <c r="AE124" i="2"/>
  <c r="AD124" i="2"/>
  <c r="AC124" i="2"/>
  <c r="AB124" i="2"/>
  <c r="AA124" i="2"/>
  <c r="W124" i="2"/>
  <c r="DO123" i="2"/>
  <c r="DN123" i="2"/>
  <c r="DM123" i="2"/>
  <c r="DL123" i="2"/>
  <c r="DK123" i="2"/>
  <c r="DI123" i="2"/>
  <c r="DH123" i="2"/>
  <c r="DG123" i="2"/>
  <c r="DF123" i="2"/>
  <c r="DE123" i="2"/>
  <c r="DC123" i="2"/>
  <c r="DB123" i="2"/>
  <c r="DA123" i="2"/>
  <c r="CZ123" i="2"/>
  <c r="CY123" i="2"/>
  <c r="CW123" i="2"/>
  <c r="CV123" i="2"/>
  <c r="CU123" i="2"/>
  <c r="CT123" i="2"/>
  <c r="CS123" i="2"/>
  <c r="CQ123" i="2"/>
  <c r="CP123" i="2"/>
  <c r="CO123" i="2"/>
  <c r="CN123" i="2"/>
  <c r="CM123" i="2"/>
  <c r="CK123" i="2"/>
  <c r="CJ123" i="2"/>
  <c r="CI123" i="2"/>
  <c r="CH123" i="2"/>
  <c r="CG123" i="2"/>
  <c r="CE123" i="2"/>
  <c r="CD123" i="2"/>
  <c r="CC123" i="2"/>
  <c r="CB123" i="2"/>
  <c r="CA123" i="2"/>
  <c r="BY123" i="2"/>
  <c r="BX123" i="2"/>
  <c r="BW123" i="2"/>
  <c r="BV123" i="2"/>
  <c r="BU123" i="2"/>
  <c r="BS123" i="2"/>
  <c r="BR123" i="2"/>
  <c r="BQ123" i="2"/>
  <c r="BP123" i="2"/>
  <c r="BO123" i="2"/>
  <c r="BM123" i="2"/>
  <c r="BL123" i="2"/>
  <c r="BK123" i="2"/>
  <c r="BJ123" i="2"/>
  <c r="BI123" i="2"/>
  <c r="BH123" i="2"/>
  <c r="BG123" i="2"/>
  <c r="BE123" i="2"/>
  <c r="BD123" i="2"/>
  <c r="BC123" i="2"/>
  <c r="BB123" i="2"/>
  <c r="BA123" i="2"/>
  <c r="AZ123" i="2"/>
  <c r="AY123" i="2"/>
  <c r="AW123" i="2"/>
  <c r="AV123" i="2"/>
  <c r="AU123" i="2"/>
  <c r="AT123" i="2"/>
  <c r="AS123" i="2"/>
  <c r="AR123" i="2"/>
  <c r="AQ123" i="2"/>
  <c r="AO123" i="2"/>
  <c r="AN123" i="2"/>
  <c r="AM123" i="2"/>
  <c r="AL123" i="2"/>
  <c r="AK123" i="2"/>
  <c r="AJ123" i="2"/>
  <c r="AI123" i="2"/>
  <c r="AG123" i="2"/>
  <c r="AF123" i="2"/>
  <c r="AE123" i="2"/>
  <c r="AD123" i="2"/>
  <c r="AC123" i="2"/>
  <c r="AB123" i="2"/>
  <c r="AA123" i="2"/>
  <c r="W123" i="2"/>
  <c r="DO122" i="2"/>
  <c r="DN122" i="2"/>
  <c r="DM122" i="2"/>
  <c r="DL122" i="2"/>
  <c r="DK122" i="2"/>
  <c r="DI122" i="2"/>
  <c r="DH122" i="2"/>
  <c r="DG122" i="2"/>
  <c r="DF122" i="2"/>
  <c r="DE122" i="2"/>
  <c r="DC122" i="2"/>
  <c r="DB122" i="2"/>
  <c r="DA122" i="2"/>
  <c r="CZ122" i="2"/>
  <c r="CY122" i="2"/>
  <c r="CW122" i="2"/>
  <c r="CV122" i="2"/>
  <c r="CU122" i="2"/>
  <c r="CT122" i="2"/>
  <c r="CS122" i="2"/>
  <c r="CQ122" i="2"/>
  <c r="CP122" i="2"/>
  <c r="CO122" i="2"/>
  <c r="CN122" i="2"/>
  <c r="CM122" i="2"/>
  <c r="CK122" i="2"/>
  <c r="CJ122" i="2"/>
  <c r="CI122" i="2"/>
  <c r="CH122" i="2"/>
  <c r="CG122" i="2"/>
  <c r="CE122" i="2"/>
  <c r="CD122" i="2"/>
  <c r="CC122" i="2"/>
  <c r="CB122" i="2"/>
  <c r="CA122" i="2"/>
  <c r="BY122" i="2"/>
  <c r="BX122" i="2"/>
  <c r="BW122" i="2"/>
  <c r="BV122" i="2"/>
  <c r="BU122" i="2"/>
  <c r="BS122" i="2"/>
  <c r="BR122" i="2"/>
  <c r="BQ122" i="2"/>
  <c r="BP122" i="2"/>
  <c r="BO122" i="2"/>
  <c r="BM122" i="2"/>
  <c r="BL122" i="2"/>
  <c r="BK122" i="2"/>
  <c r="BJ122" i="2"/>
  <c r="BI122" i="2"/>
  <c r="BH122" i="2"/>
  <c r="BG122" i="2"/>
  <c r="BE122" i="2"/>
  <c r="BD122" i="2"/>
  <c r="BC122" i="2"/>
  <c r="BB122" i="2"/>
  <c r="BA122" i="2"/>
  <c r="AZ122" i="2"/>
  <c r="AY122" i="2"/>
  <c r="AW122" i="2"/>
  <c r="AV122" i="2"/>
  <c r="AU122" i="2"/>
  <c r="AT122" i="2"/>
  <c r="AS122" i="2"/>
  <c r="AR122" i="2"/>
  <c r="AQ122" i="2"/>
  <c r="AO122" i="2"/>
  <c r="AN122" i="2"/>
  <c r="AM122" i="2"/>
  <c r="AL122" i="2"/>
  <c r="AK122" i="2"/>
  <c r="AJ122" i="2"/>
  <c r="AI122" i="2"/>
  <c r="AG122" i="2"/>
  <c r="AF122" i="2"/>
  <c r="AE122" i="2"/>
  <c r="AD122" i="2"/>
  <c r="AC122" i="2"/>
  <c r="AB122" i="2"/>
  <c r="AA122" i="2"/>
  <c r="W122" i="2"/>
  <c r="DO121" i="2"/>
  <c r="DN121" i="2"/>
  <c r="DM121" i="2"/>
  <c r="DL121" i="2"/>
  <c r="DK121" i="2"/>
  <c r="DI121" i="2"/>
  <c r="DH121" i="2"/>
  <c r="DG121" i="2"/>
  <c r="DF121" i="2"/>
  <c r="DE121" i="2"/>
  <c r="DC121" i="2"/>
  <c r="DB121" i="2"/>
  <c r="DA121" i="2"/>
  <c r="CZ121" i="2"/>
  <c r="CY121" i="2"/>
  <c r="CW121" i="2"/>
  <c r="CV121" i="2"/>
  <c r="CU121" i="2"/>
  <c r="CT121" i="2"/>
  <c r="CS121" i="2"/>
  <c r="CQ121" i="2"/>
  <c r="CP121" i="2"/>
  <c r="CO121" i="2"/>
  <c r="CN121" i="2"/>
  <c r="CM121" i="2"/>
  <c r="CK121" i="2"/>
  <c r="CJ121" i="2"/>
  <c r="CI121" i="2"/>
  <c r="CH121" i="2"/>
  <c r="CG121" i="2"/>
  <c r="CE121" i="2"/>
  <c r="CD121" i="2"/>
  <c r="CC121" i="2"/>
  <c r="CB121" i="2"/>
  <c r="CA121" i="2"/>
  <c r="BY121" i="2"/>
  <c r="BX121" i="2"/>
  <c r="BW121" i="2"/>
  <c r="BV121" i="2"/>
  <c r="BU121" i="2"/>
  <c r="BS121" i="2"/>
  <c r="BR121" i="2"/>
  <c r="BQ121" i="2"/>
  <c r="BP121" i="2"/>
  <c r="BO121" i="2"/>
  <c r="BM121" i="2"/>
  <c r="BL121" i="2"/>
  <c r="BK121" i="2"/>
  <c r="BJ121" i="2"/>
  <c r="BI121" i="2"/>
  <c r="BH121" i="2"/>
  <c r="BG121" i="2"/>
  <c r="BE121" i="2"/>
  <c r="BD121" i="2"/>
  <c r="BC121" i="2"/>
  <c r="BB121" i="2"/>
  <c r="BA121" i="2"/>
  <c r="AZ121" i="2"/>
  <c r="AY121" i="2"/>
  <c r="AW121" i="2"/>
  <c r="AV121" i="2"/>
  <c r="AU121" i="2"/>
  <c r="AT121" i="2"/>
  <c r="AS121" i="2"/>
  <c r="AR121" i="2"/>
  <c r="AQ121" i="2"/>
  <c r="AO121" i="2"/>
  <c r="AN121" i="2"/>
  <c r="AM121" i="2"/>
  <c r="AL121" i="2"/>
  <c r="AK121" i="2"/>
  <c r="AJ121" i="2"/>
  <c r="AI121" i="2"/>
  <c r="AG121" i="2"/>
  <c r="AF121" i="2"/>
  <c r="AE121" i="2"/>
  <c r="AD121" i="2"/>
  <c r="AC121" i="2"/>
  <c r="AB121" i="2"/>
  <c r="AA121" i="2"/>
  <c r="W121" i="2"/>
  <c r="DO120" i="2"/>
  <c r="DI120" i="2"/>
  <c r="DC120" i="2"/>
  <c r="CW120" i="2"/>
  <c r="CQ120" i="2"/>
  <c r="CK120" i="2"/>
  <c r="CE120" i="2"/>
  <c r="CD120" i="2"/>
  <c r="CC120" i="2"/>
  <c r="CB120" i="2"/>
  <c r="CA120" i="2"/>
  <c r="BY120" i="2"/>
  <c r="BS120" i="2"/>
  <c r="BM120" i="2"/>
  <c r="BL120" i="2"/>
  <c r="BK120" i="2"/>
  <c r="BJ120" i="2"/>
  <c r="BI120" i="2"/>
  <c r="BH120" i="2"/>
  <c r="BG120" i="2"/>
  <c r="BE120" i="2"/>
  <c r="BD120" i="2"/>
  <c r="BC120" i="2"/>
  <c r="BB120" i="2"/>
  <c r="BA120" i="2"/>
  <c r="AZ120" i="2"/>
  <c r="AY120" i="2"/>
  <c r="AW120" i="2"/>
  <c r="AV120" i="2"/>
  <c r="AU120" i="2"/>
  <c r="AT120" i="2"/>
  <c r="AS120" i="2"/>
  <c r="AR120" i="2"/>
  <c r="AQ120" i="2"/>
  <c r="AO120" i="2"/>
  <c r="AN120" i="2"/>
  <c r="AM120" i="2"/>
  <c r="AL120" i="2"/>
  <c r="AK120" i="2"/>
  <c r="AJ120" i="2"/>
  <c r="AI120" i="2"/>
  <c r="AG120" i="2"/>
  <c r="W120" i="2"/>
  <c r="DO119" i="2"/>
  <c r="DI119" i="2"/>
  <c r="DC119" i="2"/>
  <c r="CW119" i="2"/>
  <c r="CQ119" i="2"/>
  <c r="CK119" i="2"/>
  <c r="CE119" i="2"/>
  <c r="CD119" i="2"/>
  <c r="CC119" i="2"/>
  <c r="CB119" i="2"/>
  <c r="CA119" i="2"/>
  <c r="BY119" i="2"/>
  <c r="BS119" i="2"/>
  <c r="BM119" i="2"/>
  <c r="BL119" i="2"/>
  <c r="BK119" i="2"/>
  <c r="BJ119" i="2"/>
  <c r="BI119" i="2"/>
  <c r="BH119" i="2"/>
  <c r="BG119" i="2"/>
  <c r="BE119" i="2"/>
  <c r="BD119" i="2"/>
  <c r="BC119" i="2"/>
  <c r="BB119" i="2"/>
  <c r="BA119" i="2"/>
  <c r="AZ119" i="2"/>
  <c r="AY119" i="2"/>
  <c r="AW119" i="2"/>
  <c r="AV119" i="2"/>
  <c r="AU119" i="2"/>
  <c r="AT119" i="2"/>
  <c r="AS119" i="2"/>
  <c r="AR119" i="2"/>
  <c r="AQ119" i="2"/>
  <c r="AO119" i="2"/>
  <c r="AN119" i="2"/>
  <c r="AM119" i="2"/>
  <c r="AL119" i="2"/>
  <c r="AK119" i="2"/>
  <c r="AJ119" i="2"/>
  <c r="AI119" i="2"/>
  <c r="AG119" i="2"/>
  <c r="W119" i="2"/>
  <c r="DO118" i="2"/>
  <c r="DN118" i="2"/>
  <c r="DM118" i="2"/>
  <c r="DL118" i="2"/>
  <c r="DK118" i="2"/>
  <c r="DI118" i="2"/>
  <c r="DH118" i="2"/>
  <c r="DG118" i="2"/>
  <c r="DF118" i="2"/>
  <c r="DE118" i="2"/>
  <c r="DC118" i="2"/>
  <c r="DB118" i="2"/>
  <c r="DA118" i="2"/>
  <c r="CZ118" i="2"/>
  <c r="CY118" i="2"/>
  <c r="CW118" i="2"/>
  <c r="CV118" i="2"/>
  <c r="CU118" i="2"/>
  <c r="CT118" i="2"/>
  <c r="CS118" i="2"/>
  <c r="CQ118" i="2"/>
  <c r="CP118" i="2"/>
  <c r="CO118" i="2"/>
  <c r="CN118" i="2"/>
  <c r="CM118" i="2"/>
  <c r="CK118" i="2"/>
  <c r="CJ118" i="2"/>
  <c r="CI118" i="2"/>
  <c r="CH118" i="2"/>
  <c r="CG118" i="2"/>
  <c r="CE118" i="2"/>
  <c r="CD118" i="2"/>
  <c r="CC118" i="2"/>
  <c r="CB118" i="2"/>
  <c r="CA118" i="2"/>
  <c r="BY118" i="2"/>
  <c r="BX118" i="2"/>
  <c r="BW118" i="2"/>
  <c r="BV118" i="2"/>
  <c r="BU118" i="2"/>
  <c r="BS118" i="2"/>
  <c r="BR118" i="2"/>
  <c r="BQ118" i="2"/>
  <c r="BP118" i="2"/>
  <c r="BO118" i="2"/>
  <c r="BM118" i="2"/>
  <c r="BL118" i="2"/>
  <c r="BK118" i="2"/>
  <c r="BJ118" i="2"/>
  <c r="BI118" i="2"/>
  <c r="BH118" i="2"/>
  <c r="BG118" i="2"/>
  <c r="BE118" i="2"/>
  <c r="BD118" i="2"/>
  <c r="BC118" i="2"/>
  <c r="BB118" i="2"/>
  <c r="BA118" i="2"/>
  <c r="AZ118" i="2"/>
  <c r="AY118" i="2"/>
  <c r="AW118" i="2"/>
  <c r="AV118" i="2"/>
  <c r="AU118" i="2"/>
  <c r="AT118" i="2"/>
  <c r="AS118" i="2"/>
  <c r="AR118" i="2"/>
  <c r="AQ118" i="2"/>
  <c r="AO118" i="2"/>
  <c r="AN118" i="2"/>
  <c r="AM118" i="2"/>
  <c r="AL118" i="2"/>
  <c r="AK118" i="2"/>
  <c r="AJ118" i="2"/>
  <c r="AI118" i="2"/>
  <c r="AG118" i="2"/>
  <c r="AF118" i="2"/>
  <c r="AE118" i="2"/>
  <c r="AD118" i="2"/>
  <c r="AC118" i="2"/>
  <c r="AB118" i="2"/>
  <c r="AA118" i="2"/>
  <c r="W118" i="2"/>
  <c r="DO117" i="2"/>
  <c r="DN117" i="2"/>
  <c r="DM117" i="2"/>
  <c r="DL117" i="2"/>
  <c r="DK117" i="2"/>
  <c r="DI117" i="2"/>
  <c r="DH117" i="2"/>
  <c r="DG117" i="2"/>
  <c r="DF117" i="2"/>
  <c r="DE117" i="2"/>
  <c r="DC117" i="2"/>
  <c r="DB117" i="2"/>
  <c r="DA117" i="2"/>
  <c r="CZ117" i="2"/>
  <c r="CY117" i="2"/>
  <c r="CW117" i="2"/>
  <c r="CV117" i="2"/>
  <c r="CU117" i="2"/>
  <c r="CT117" i="2"/>
  <c r="CS117" i="2"/>
  <c r="CQ117" i="2"/>
  <c r="CP117" i="2"/>
  <c r="CO117" i="2"/>
  <c r="CN117" i="2"/>
  <c r="CM117" i="2"/>
  <c r="CK117" i="2"/>
  <c r="CJ117" i="2"/>
  <c r="CI117" i="2"/>
  <c r="CH117" i="2"/>
  <c r="CG117" i="2"/>
  <c r="CE117" i="2"/>
  <c r="CD117" i="2"/>
  <c r="CC117" i="2"/>
  <c r="CB117" i="2"/>
  <c r="CA117" i="2"/>
  <c r="BY117" i="2"/>
  <c r="BX117" i="2"/>
  <c r="BW117" i="2"/>
  <c r="BV117" i="2"/>
  <c r="BU117" i="2"/>
  <c r="BS117" i="2"/>
  <c r="BR117" i="2"/>
  <c r="BQ117" i="2"/>
  <c r="BP117" i="2"/>
  <c r="BO117" i="2"/>
  <c r="BM117" i="2"/>
  <c r="BL117" i="2"/>
  <c r="BK117" i="2"/>
  <c r="BJ117" i="2"/>
  <c r="BI117" i="2"/>
  <c r="BH117" i="2"/>
  <c r="BG117" i="2"/>
  <c r="BE117" i="2"/>
  <c r="BD117" i="2"/>
  <c r="BC117" i="2"/>
  <c r="BB117" i="2"/>
  <c r="BA117" i="2"/>
  <c r="AZ117" i="2"/>
  <c r="AY117" i="2"/>
  <c r="AW117" i="2"/>
  <c r="AV117" i="2"/>
  <c r="AU117" i="2"/>
  <c r="AT117" i="2"/>
  <c r="AS117" i="2"/>
  <c r="AR117" i="2"/>
  <c r="AQ117" i="2"/>
  <c r="AO117" i="2"/>
  <c r="AN117" i="2"/>
  <c r="AM117" i="2"/>
  <c r="AL117" i="2"/>
  <c r="AK117" i="2"/>
  <c r="AJ117" i="2"/>
  <c r="AI117" i="2"/>
  <c r="AG117" i="2"/>
  <c r="AF117" i="2"/>
  <c r="AE117" i="2"/>
  <c r="AD117" i="2"/>
  <c r="AC117" i="2"/>
  <c r="AB117" i="2"/>
  <c r="AA117" i="2"/>
  <c r="W117" i="2"/>
  <c r="DO116" i="2"/>
  <c r="DN116" i="2"/>
  <c r="DM116" i="2"/>
  <c r="DL116" i="2"/>
  <c r="DK116" i="2"/>
  <c r="DI116" i="2"/>
  <c r="DH116" i="2"/>
  <c r="DG116" i="2"/>
  <c r="DF116" i="2"/>
  <c r="DE116" i="2"/>
  <c r="DC116" i="2"/>
  <c r="DB116" i="2"/>
  <c r="DA116" i="2"/>
  <c r="CZ116" i="2"/>
  <c r="CY116" i="2"/>
  <c r="CW116" i="2"/>
  <c r="CV116" i="2"/>
  <c r="CU116" i="2"/>
  <c r="CT116" i="2"/>
  <c r="CS116" i="2"/>
  <c r="CQ116" i="2"/>
  <c r="CP116" i="2"/>
  <c r="CO116" i="2"/>
  <c r="CN116" i="2"/>
  <c r="CM116" i="2"/>
  <c r="CK116" i="2"/>
  <c r="CJ116" i="2"/>
  <c r="CI116" i="2"/>
  <c r="CH116" i="2"/>
  <c r="CG116" i="2"/>
  <c r="CE116" i="2"/>
  <c r="CD116" i="2"/>
  <c r="CC116" i="2"/>
  <c r="CB116" i="2"/>
  <c r="CA116" i="2"/>
  <c r="BY116" i="2"/>
  <c r="BX116" i="2"/>
  <c r="BW116" i="2"/>
  <c r="BV116" i="2"/>
  <c r="BU116" i="2"/>
  <c r="BS116" i="2"/>
  <c r="BR116" i="2"/>
  <c r="BQ116" i="2"/>
  <c r="BP116" i="2"/>
  <c r="BO116" i="2"/>
  <c r="BM116" i="2"/>
  <c r="BL116" i="2"/>
  <c r="BK116" i="2"/>
  <c r="BJ116" i="2"/>
  <c r="BI116" i="2"/>
  <c r="BH116" i="2"/>
  <c r="BG116" i="2"/>
  <c r="BE116" i="2"/>
  <c r="BD116" i="2"/>
  <c r="BC116" i="2"/>
  <c r="BB116" i="2"/>
  <c r="BA116" i="2"/>
  <c r="AZ116" i="2"/>
  <c r="AY116" i="2"/>
  <c r="AW116" i="2"/>
  <c r="AV116" i="2"/>
  <c r="AU116" i="2"/>
  <c r="AT116" i="2"/>
  <c r="AS116" i="2"/>
  <c r="AR116" i="2"/>
  <c r="AQ116" i="2"/>
  <c r="AO116" i="2"/>
  <c r="AN116" i="2"/>
  <c r="AM116" i="2"/>
  <c r="AL116" i="2"/>
  <c r="AK116" i="2"/>
  <c r="AJ116" i="2"/>
  <c r="AI116" i="2"/>
  <c r="AG116" i="2"/>
  <c r="AF116" i="2"/>
  <c r="AE116" i="2"/>
  <c r="AD116" i="2"/>
  <c r="AC116" i="2"/>
  <c r="AB116" i="2"/>
  <c r="AA116" i="2"/>
  <c r="W116" i="2"/>
  <c r="DO115" i="2"/>
  <c r="DN115" i="2"/>
  <c r="DM115" i="2"/>
  <c r="DL115" i="2"/>
  <c r="DK115" i="2"/>
  <c r="DI115" i="2"/>
  <c r="DH115" i="2"/>
  <c r="DG115" i="2"/>
  <c r="DF115" i="2"/>
  <c r="DE115" i="2"/>
  <c r="DC115" i="2"/>
  <c r="DB115" i="2"/>
  <c r="DA115" i="2"/>
  <c r="CZ115" i="2"/>
  <c r="CY115" i="2"/>
  <c r="CW115" i="2"/>
  <c r="CV115" i="2"/>
  <c r="CU115" i="2"/>
  <c r="CT115" i="2"/>
  <c r="CS115" i="2"/>
  <c r="CQ115" i="2"/>
  <c r="CP115" i="2"/>
  <c r="CO115" i="2"/>
  <c r="CN115" i="2"/>
  <c r="CM115" i="2"/>
  <c r="CK115" i="2"/>
  <c r="CJ115" i="2"/>
  <c r="CI115" i="2"/>
  <c r="CH115" i="2"/>
  <c r="CG115" i="2"/>
  <c r="CE115" i="2"/>
  <c r="CD115" i="2"/>
  <c r="CC115" i="2"/>
  <c r="CB115" i="2"/>
  <c r="CA115" i="2"/>
  <c r="BY115" i="2"/>
  <c r="BX115" i="2"/>
  <c r="BW115" i="2"/>
  <c r="BV115" i="2"/>
  <c r="BU115" i="2"/>
  <c r="BS115" i="2"/>
  <c r="BR115" i="2"/>
  <c r="BQ115" i="2"/>
  <c r="BP115" i="2"/>
  <c r="BO115" i="2"/>
  <c r="BM115" i="2"/>
  <c r="BL115" i="2"/>
  <c r="BK115" i="2"/>
  <c r="BJ115" i="2"/>
  <c r="BI115" i="2"/>
  <c r="BH115" i="2"/>
  <c r="BG115" i="2"/>
  <c r="BE115" i="2"/>
  <c r="BD115" i="2"/>
  <c r="BC115" i="2"/>
  <c r="BB115" i="2"/>
  <c r="BA115" i="2"/>
  <c r="AZ115" i="2"/>
  <c r="AY115" i="2"/>
  <c r="AW115" i="2"/>
  <c r="AV115" i="2"/>
  <c r="AU115" i="2"/>
  <c r="AT115" i="2"/>
  <c r="AS115" i="2"/>
  <c r="AR115" i="2"/>
  <c r="AQ115" i="2"/>
  <c r="AO115" i="2"/>
  <c r="AN115" i="2"/>
  <c r="AM115" i="2"/>
  <c r="AL115" i="2"/>
  <c r="AK115" i="2"/>
  <c r="AJ115" i="2"/>
  <c r="AI115" i="2"/>
  <c r="AG115" i="2"/>
  <c r="AF115" i="2"/>
  <c r="AE115" i="2"/>
  <c r="AD115" i="2"/>
  <c r="AC115" i="2"/>
  <c r="AB115" i="2"/>
  <c r="AA115" i="2"/>
  <c r="W115" i="2"/>
  <c r="DO114" i="2"/>
  <c r="DI114" i="2"/>
  <c r="DC114" i="2"/>
  <c r="CW114" i="2"/>
  <c r="CQ114" i="2"/>
  <c r="CK114" i="2"/>
  <c r="CE114" i="2"/>
  <c r="CD114" i="2"/>
  <c r="CC114" i="2"/>
  <c r="CB114" i="2"/>
  <c r="CA114" i="2"/>
  <c r="BY114" i="2"/>
  <c r="BS114" i="2"/>
  <c r="BM114" i="2"/>
  <c r="BL114" i="2"/>
  <c r="BK114" i="2"/>
  <c r="BJ114" i="2"/>
  <c r="BI114" i="2"/>
  <c r="BH114" i="2"/>
  <c r="BG114" i="2"/>
  <c r="BE114" i="2"/>
  <c r="BD114" i="2"/>
  <c r="BC114" i="2"/>
  <c r="BB114" i="2"/>
  <c r="BA114" i="2"/>
  <c r="AZ114" i="2"/>
  <c r="AY114" i="2"/>
  <c r="AW114" i="2"/>
  <c r="AV114" i="2"/>
  <c r="AU114" i="2"/>
  <c r="AT114" i="2"/>
  <c r="AS114" i="2"/>
  <c r="AR114" i="2"/>
  <c r="AQ114" i="2"/>
  <c r="AO114" i="2"/>
  <c r="AN114" i="2"/>
  <c r="AM114" i="2"/>
  <c r="AL114" i="2"/>
  <c r="AK114" i="2"/>
  <c r="AJ114" i="2"/>
  <c r="AI114" i="2"/>
  <c r="AG114" i="2"/>
  <c r="W114" i="2"/>
  <c r="DO113" i="2"/>
  <c r="DN113" i="2"/>
  <c r="DM113" i="2"/>
  <c r="DL113" i="2"/>
  <c r="DK113" i="2"/>
  <c r="DI113" i="2"/>
  <c r="DH113" i="2"/>
  <c r="DG113" i="2"/>
  <c r="DF113" i="2"/>
  <c r="DE113" i="2"/>
  <c r="DC113" i="2"/>
  <c r="DB113" i="2"/>
  <c r="DA113" i="2"/>
  <c r="CZ113" i="2"/>
  <c r="CY113" i="2"/>
  <c r="CW113" i="2"/>
  <c r="CV113" i="2"/>
  <c r="CU113" i="2"/>
  <c r="CT113" i="2"/>
  <c r="CS113" i="2"/>
  <c r="CQ113" i="2"/>
  <c r="CP113" i="2"/>
  <c r="CO113" i="2"/>
  <c r="CN113" i="2"/>
  <c r="CM113" i="2"/>
  <c r="CK113" i="2"/>
  <c r="CJ113" i="2"/>
  <c r="CI113" i="2"/>
  <c r="CH113" i="2"/>
  <c r="CG113" i="2"/>
  <c r="CE113" i="2"/>
  <c r="CD113" i="2"/>
  <c r="CC113" i="2"/>
  <c r="CB113" i="2"/>
  <c r="CA113" i="2"/>
  <c r="BY113" i="2"/>
  <c r="BX113" i="2"/>
  <c r="BW113" i="2"/>
  <c r="BV113" i="2"/>
  <c r="BU113" i="2"/>
  <c r="BS113" i="2"/>
  <c r="BR113" i="2"/>
  <c r="BQ113" i="2"/>
  <c r="BP113" i="2"/>
  <c r="BO113" i="2"/>
  <c r="BM113" i="2"/>
  <c r="BL113" i="2"/>
  <c r="BK113" i="2"/>
  <c r="BJ113" i="2"/>
  <c r="BI113" i="2"/>
  <c r="BH113" i="2"/>
  <c r="BG113" i="2"/>
  <c r="BE113" i="2"/>
  <c r="BD113" i="2"/>
  <c r="BC113" i="2"/>
  <c r="BB113" i="2"/>
  <c r="BA113" i="2"/>
  <c r="AZ113" i="2"/>
  <c r="AY113" i="2"/>
  <c r="AW113" i="2"/>
  <c r="AV113" i="2"/>
  <c r="AU113" i="2"/>
  <c r="AT113" i="2"/>
  <c r="AS113" i="2"/>
  <c r="AR113" i="2"/>
  <c r="AQ113" i="2"/>
  <c r="AO113" i="2"/>
  <c r="AN113" i="2"/>
  <c r="AM113" i="2"/>
  <c r="AL113" i="2"/>
  <c r="AK113" i="2"/>
  <c r="AJ113" i="2"/>
  <c r="AI113" i="2"/>
  <c r="AG113" i="2"/>
  <c r="AF113" i="2"/>
  <c r="AE113" i="2"/>
  <c r="AD113" i="2"/>
  <c r="AC113" i="2"/>
  <c r="AB113" i="2"/>
  <c r="AA113" i="2"/>
  <c r="W113" i="2"/>
  <c r="DO112" i="2"/>
  <c r="DN112" i="2"/>
  <c r="DM112" i="2"/>
  <c r="DL112" i="2"/>
  <c r="DK112" i="2"/>
  <c r="DI112" i="2"/>
  <c r="DH112" i="2"/>
  <c r="DG112" i="2"/>
  <c r="DF112" i="2"/>
  <c r="DE112" i="2"/>
  <c r="DC112" i="2"/>
  <c r="DB112" i="2"/>
  <c r="DA112" i="2"/>
  <c r="CZ112" i="2"/>
  <c r="CY112" i="2"/>
  <c r="CW112" i="2"/>
  <c r="CV112" i="2"/>
  <c r="CU112" i="2"/>
  <c r="CT112" i="2"/>
  <c r="CS112" i="2"/>
  <c r="CQ112" i="2"/>
  <c r="CP112" i="2"/>
  <c r="CO112" i="2"/>
  <c r="CN112" i="2"/>
  <c r="CM112" i="2"/>
  <c r="CK112" i="2"/>
  <c r="CJ112" i="2"/>
  <c r="CI112" i="2"/>
  <c r="CH112" i="2"/>
  <c r="CG112" i="2"/>
  <c r="CE112" i="2"/>
  <c r="CD112" i="2"/>
  <c r="CC112" i="2"/>
  <c r="CB112" i="2"/>
  <c r="CA112" i="2"/>
  <c r="BY112" i="2"/>
  <c r="BX112" i="2"/>
  <c r="BW112" i="2"/>
  <c r="BV112" i="2"/>
  <c r="BU112" i="2"/>
  <c r="BS112" i="2"/>
  <c r="BR112" i="2"/>
  <c r="BQ112" i="2"/>
  <c r="BP112" i="2"/>
  <c r="BO112" i="2"/>
  <c r="BM112" i="2"/>
  <c r="BL112" i="2"/>
  <c r="BK112" i="2"/>
  <c r="BJ112" i="2"/>
  <c r="BI112" i="2"/>
  <c r="BH112" i="2"/>
  <c r="BG112" i="2"/>
  <c r="BE112" i="2"/>
  <c r="BD112" i="2"/>
  <c r="BC112" i="2"/>
  <c r="BB112" i="2"/>
  <c r="BA112" i="2"/>
  <c r="AZ112" i="2"/>
  <c r="AY112" i="2"/>
  <c r="AW112" i="2"/>
  <c r="AV112" i="2"/>
  <c r="AU112" i="2"/>
  <c r="AT112" i="2"/>
  <c r="AS112" i="2"/>
  <c r="AR112" i="2"/>
  <c r="AQ112" i="2"/>
  <c r="AO112" i="2"/>
  <c r="AN112" i="2"/>
  <c r="AM112" i="2"/>
  <c r="AL112" i="2"/>
  <c r="AK112" i="2"/>
  <c r="AJ112" i="2"/>
  <c r="AI112" i="2"/>
  <c r="AG112" i="2"/>
  <c r="AF112" i="2"/>
  <c r="AE112" i="2"/>
  <c r="AD112" i="2"/>
  <c r="AC112" i="2"/>
  <c r="AB112" i="2"/>
  <c r="AA112" i="2"/>
  <c r="W112" i="2"/>
  <c r="DO111" i="2"/>
  <c r="DN111" i="2"/>
  <c r="DM111" i="2"/>
  <c r="DL111" i="2"/>
  <c r="DK111" i="2"/>
  <c r="DI111" i="2"/>
  <c r="DH111" i="2"/>
  <c r="DG111" i="2"/>
  <c r="DF111" i="2"/>
  <c r="DE111" i="2"/>
  <c r="DC111" i="2"/>
  <c r="DB111" i="2"/>
  <c r="DA111" i="2"/>
  <c r="CZ111" i="2"/>
  <c r="CY111" i="2"/>
  <c r="CW111" i="2"/>
  <c r="CV111" i="2"/>
  <c r="CU111" i="2"/>
  <c r="CT111" i="2"/>
  <c r="CS111" i="2"/>
  <c r="CQ111" i="2"/>
  <c r="CP111" i="2"/>
  <c r="CO111" i="2"/>
  <c r="CN111" i="2"/>
  <c r="CM111" i="2"/>
  <c r="CK111" i="2"/>
  <c r="CJ111" i="2"/>
  <c r="CI111" i="2"/>
  <c r="CH111" i="2"/>
  <c r="CG111" i="2"/>
  <c r="CE111" i="2"/>
  <c r="CD111" i="2"/>
  <c r="CC111" i="2"/>
  <c r="CB111" i="2"/>
  <c r="CA111" i="2"/>
  <c r="BY111" i="2"/>
  <c r="BX111" i="2"/>
  <c r="BW111" i="2"/>
  <c r="BV111" i="2"/>
  <c r="BU111" i="2"/>
  <c r="BS111" i="2"/>
  <c r="BR111" i="2"/>
  <c r="BQ111" i="2"/>
  <c r="BP111" i="2"/>
  <c r="BO111" i="2"/>
  <c r="BM111" i="2"/>
  <c r="BL111" i="2"/>
  <c r="BK111" i="2"/>
  <c r="BJ111" i="2"/>
  <c r="BI111" i="2"/>
  <c r="BH111" i="2"/>
  <c r="BG111" i="2"/>
  <c r="BE111" i="2"/>
  <c r="BD111" i="2"/>
  <c r="BC111" i="2"/>
  <c r="BB111" i="2"/>
  <c r="BA111" i="2"/>
  <c r="AZ111" i="2"/>
  <c r="AY111" i="2"/>
  <c r="AW111" i="2"/>
  <c r="AV111" i="2"/>
  <c r="AU111" i="2"/>
  <c r="AT111" i="2"/>
  <c r="AS111" i="2"/>
  <c r="AR111" i="2"/>
  <c r="AQ111" i="2"/>
  <c r="AO111" i="2"/>
  <c r="AN111" i="2"/>
  <c r="AM111" i="2"/>
  <c r="AL111" i="2"/>
  <c r="AK111" i="2"/>
  <c r="AJ111" i="2"/>
  <c r="AI111" i="2"/>
  <c r="AG111" i="2"/>
  <c r="AF111" i="2"/>
  <c r="AE111" i="2"/>
  <c r="AD111" i="2"/>
  <c r="AC111" i="2"/>
  <c r="AB111" i="2"/>
  <c r="AA111" i="2"/>
  <c r="W111" i="2"/>
  <c r="DO110" i="2"/>
  <c r="DI110" i="2"/>
  <c r="DC110" i="2"/>
  <c r="CW110" i="2"/>
  <c r="CQ110" i="2"/>
  <c r="CK110" i="2"/>
  <c r="CE110" i="2"/>
  <c r="CD110" i="2"/>
  <c r="CC110" i="2"/>
  <c r="CB110" i="2"/>
  <c r="CA110" i="2"/>
  <c r="BY110" i="2"/>
  <c r="BS110" i="2"/>
  <c r="BM110" i="2"/>
  <c r="BL110" i="2"/>
  <c r="BK110" i="2"/>
  <c r="BJ110" i="2"/>
  <c r="BI110" i="2"/>
  <c r="BH110" i="2"/>
  <c r="BG110" i="2"/>
  <c r="BE110" i="2"/>
  <c r="BD110" i="2"/>
  <c r="BC110" i="2"/>
  <c r="BB110" i="2"/>
  <c r="BA110" i="2"/>
  <c r="AZ110" i="2"/>
  <c r="AY110" i="2"/>
  <c r="AW110" i="2"/>
  <c r="AV110" i="2"/>
  <c r="AU110" i="2"/>
  <c r="AT110" i="2"/>
  <c r="AS110" i="2"/>
  <c r="AR110" i="2"/>
  <c r="AQ110" i="2"/>
  <c r="AO110" i="2"/>
  <c r="AN110" i="2"/>
  <c r="AM110" i="2"/>
  <c r="AL110" i="2"/>
  <c r="AK110" i="2"/>
  <c r="AJ110" i="2"/>
  <c r="AI110" i="2"/>
  <c r="AG110" i="2"/>
  <c r="W110" i="2"/>
  <c r="DO109" i="2"/>
  <c r="DI109" i="2"/>
  <c r="DC109" i="2"/>
  <c r="CW109" i="2"/>
  <c r="CQ109" i="2"/>
  <c r="CK109" i="2"/>
  <c r="CE109" i="2"/>
  <c r="CD109" i="2"/>
  <c r="CC109" i="2"/>
  <c r="CB109" i="2"/>
  <c r="CA109" i="2"/>
  <c r="BY109" i="2"/>
  <c r="BS109" i="2"/>
  <c r="BM109" i="2"/>
  <c r="BL109" i="2"/>
  <c r="BK109" i="2"/>
  <c r="BJ109" i="2"/>
  <c r="BI109" i="2"/>
  <c r="BH109" i="2"/>
  <c r="BG109" i="2"/>
  <c r="BE109" i="2"/>
  <c r="BD109" i="2"/>
  <c r="BC109" i="2"/>
  <c r="BB109" i="2"/>
  <c r="BA109" i="2"/>
  <c r="AZ109" i="2"/>
  <c r="AY109" i="2"/>
  <c r="AW109" i="2"/>
  <c r="AV109" i="2"/>
  <c r="AU109" i="2"/>
  <c r="AT109" i="2"/>
  <c r="AS109" i="2"/>
  <c r="AR109" i="2"/>
  <c r="AQ109" i="2"/>
  <c r="AO109" i="2"/>
  <c r="AN109" i="2"/>
  <c r="AM109" i="2"/>
  <c r="AL109" i="2"/>
  <c r="AK109" i="2"/>
  <c r="AJ109" i="2"/>
  <c r="AI109" i="2"/>
  <c r="AG109" i="2"/>
  <c r="W109" i="2"/>
  <c r="DO108" i="2"/>
  <c r="DN108" i="2"/>
  <c r="DM108" i="2"/>
  <c r="DL108" i="2"/>
  <c r="DK108" i="2"/>
  <c r="DI108" i="2"/>
  <c r="DH108" i="2"/>
  <c r="DG108" i="2"/>
  <c r="DF108" i="2"/>
  <c r="DE108" i="2"/>
  <c r="DC108" i="2"/>
  <c r="DB108" i="2"/>
  <c r="DA108" i="2"/>
  <c r="CZ108" i="2"/>
  <c r="CY108" i="2"/>
  <c r="CW108" i="2"/>
  <c r="CV108" i="2"/>
  <c r="CU108" i="2"/>
  <c r="CT108" i="2"/>
  <c r="CS108" i="2"/>
  <c r="CQ108" i="2"/>
  <c r="CP108" i="2"/>
  <c r="CO108" i="2"/>
  <c r="CN108" i="2"/>
  <c r="CM108" i="2"/>
  <c r="CK108" i="2"/>
  <c r="CJ108" i="2"/>
  <c r="CI108" i="2"/>
  <c r="CH108" i="2"/>
  <c r="CG108" i="2"/>
  <c r="CE108" i="2"/>
  <c r="CD108" i="2"/>
  <c r="CC108" i="2"/>
  <c r="CB108" i="2"/>
  <c r="CA108" i="2"/>
  <c r="BY108" i="2"/>
  <c r="BX108" i="2"/>
  <c r="BW108" i="2"/>
  <c r="BV108" i="2"/>
  <c r="BU108" i="2"/>
  <c r="BS108" i="2"/>
  <c r="BR108" i="2"/>
  <c r="BQ108" i="2"/>
  <c r="BP108" i="2"/>
  <c r="BO108" i="2"/>
  <c r="BM108" i="2"/>
  <c r="BL108" i="2"/>
  <c r="BK108" i="2"/>
  <c r="BJ108" i="2"/>
  <c r="BI108" i="2"/>
  <c r="BH108" i="2"/>
  <c r="BG108" i="2"/>
  <c r="BE108" i="2"/>
  <c r="BD108" i="2"/>
  <c r="BC108" i="2"/>
  <c r="BB108" i="2"/>
  <c r="BA108" i="2"/>
  <c r="AZ108" i="2"/>
  <c r="AY108" i="2"/>
  <c r="AW108" i="2"/>
  <c r="AV108" i="2"/>
  <c r="AU108" i="2"/>
  <c r="AT108" i="2"/>
  <c r="AS108" i="2"/>
  <c r="AR108" i="2"/>
  <c r="AQ108" i="2"/>
  <c r="AO108" i="2"/>
  <c r="AN108" i="2"/>
  <c r="AM108" i="2"/>
  <c r="AL108" i="2"/>
  <c r="AK108" i="2"/>
  <c r="AJ108" i="2"/>
  <c r="AI108" i="2"/>
  <c r="AG108" i="2"/>
  <c r="AF108" i="2"/>
  <c r="AE108" i="2"/>
  <c r="AD108" i="2"/>
  <c r="AC108" i="2"/>
  <c r="AB108" i="2"/>
  <c r="AA108" i="2"/>
  <c r="W108" i="2"/>
  <c r="DO107" i="2"/>
  <c r="DN107" i="2"/>
  <c r="DM107" i="2"/>
  <c r="DL107" i="2"/>
  <c r="DK107" i="2"/>
  <c r="DI107" i="2"/>
  <c r="DH107" i="2"/>
  <c r="DG107" i="2"/>
  <c r="DF107" i="2"/>
  <c r="DE107" i="2"/>
  <c r="DC107" i="2"/>
  <c r="DB107" i="2"/>
  <c r="DA107" i="2"/>
  <c r="CZ107" i="2"/>
  <c r="CY107" i="2"/>
  <c r="CW107" i="2"/>
  <c r="CV107" i="2"/>
  <c r="CU107" i="2"/>
  <c r="CT107" i="2"/>
  <c r="CS107" i="2"/>
  <c r="CQ107" i="2"/>
  <c r="CP107" i="2"/>
  <c r="CO107" i="2"/>
  <c r="CN107" i="2"/>
  <c r="CM107" i="2"/>
  <c r="CK107" i="2"/>
  <c r="CJ107" i="2"/>
  <c r="CI107" i="2"/>
  <c r="CH107" i="2"/>
  <c r="CG107" i="2"/>
  <c r="CE107" i="2"/>
  <c r="CD107" i="2"/>
  <c r="CC107" i="2"/>
  <c r="CB107" i="2"/>
  <c r="CA107" i="2"/>
  <c r="BY107" i="2"/>
  <c r="BX107" i="2"/>
  <c r="BW107" i="2"/>
  <c r="BV107" i="2"/>
  <c r="BU107" i="2"/>
  <c r="BS107" i="2"/>
  <c r="BR107" i="2"/>
  <c r="BQ107" i="2"/>
  <c r="BP107" i="2"/>
  <c r="BO107" i="2"/>
  <c r="BM107" i="2"/>
  <c r="BL107" i="2"/>
  <c r="BK107" i="2"/>
  <c r="BJ107" i="2"/>
  <c r="BI107" i="2"/>
  <c r="BH107" i="2"/>
  <c r="BG107" i="2"/>
  <c r="BE107" i="2"/>
  <c r="BD107" i="2"/>
  <c r="BC107" i="2"/>
  <c r="BB107" i="2"/>
  <c r="BA107" i="2"/>
  <c r="AZ107" i="2"/>
  <c r="AY107" i="2"/>
  <c r="AW107" i="2"/>
  <c r="AV107" i="2"/>
  <c r="AU107" i="2"/>
  <c r="AT107" i="2"/>
  <c r="AS107" i="2"/>
  <c r="AR107" i="2"/>
  <c r="AQ107" i="2"/>
  <c r="AO107" i="2"/>
  <c r="AN107" i="2"/>
  <c r="AM107" i="2"/>
  <c r="AL107" i="2"/>
  <c r="AK107" i="2"/>
  <c r="AJ107" i="2"/>
  <c r="AI107" i="2"/>
  <c r="AG107" i="2"/>
  <c r="AF107" i="2"/>
  <c r="AE107" i="2"/>
  <c r="AD107" i="2"/>
  <c r="AC107" i="2"/>
  <c r="AB107" i="2"/>
  <c r="AA107" i="2"/>
  <c r="W107" i="2"/>
  <c r="DO106" i="2"/>
  <c r="DN106" i="2"/>
  <c r="DM106" i="2"/>
  <c r="DL106" i="2"/>
  <c r="DK106" i="2"/>
  <c r="DI106" i="2"/>
  <c r="DH106" i="2"/>
  <c r="DG106" i="2"/>
  <c r="DF106" i="2"/>
  <c r="DE106" i="2"/>
  <c r="DC106" i="2"/>
  <c r="DB106" i="2"/>
  <c r="DA106" i="2"/>
  <c r="CZ106" i="2"/>
  <c r="CY106" i="2"/>
  <c r="CW106" i="2"/>
  <c r="CV106" i="2"/>
  <c r="CU106" i="2"/>
  <c r="CT106" i="2"/>
  <c r="CS106" i="2"/>
  <c r="CQ106" i="2"/>
  <c r="CP106" i="2"/>
  <c r="CO106" i="2"/>
  <c r="CN106" i="2"/>
  <c r="CM106" i="2"/>
  <c r="CK106" i="2"/>
  <c r="CJ106" i="2"/>
  <c r="CI106" i="2"/>
  <c r="CH106" i="2"/>
  <c r="CG106" i="2"/>
  <c r="CE106" i="2"/>
  <c r="CD106" i="2"/>
  <c r="CC106" i="2"/>
  <c r="CB106" i="2"/>
  <c r="CA106" i="2"/>
  <c r="BY106" i="2"/>
  <c r="BX106" i="2"/>
  <c r="BW106" i="2"/>
  <c r="BV106" i="2"/>
  <c r="BU106" i="2"/>
  <c r="BS106" i="2"/>
  <c r="BR106" i="2"/>
  <c r="BQ106" i="2"/>
  <c r="BP106" i="2"/>
  <c r="BO106" i="2"/>
  <c r="BM106" i="2"/>
  <c r="BL106" i="2"/>
  <c r="BK106" i="2"/>
  <c r="BJ106" i="2"/>
  <c r="BI106" i="2"/>
  <c r="BH106" i="2"/>
  <c r="BG106" i="2"/>
  <c r="BE106" i="2"/>
  <c r="BD106" i="2"/>
  <c r="BC106" i="2"/>
  <c r="BB106" i="2"/>
  <c r="BA106" i="2"/>
  <c r="AZ106" i="2"/>
  <c r="AY106" i="2"/>
  <c r="AW106" i="2"/>
  <c r="AV106" i="2"/>
  <c r="AU106" i="2"/>
  <c r="AT106" i="2"/>
  <c r="AS106" i="2"/>
  <c r="AR106" i="2"/>
  <c r="AQ106" i="2"/>
  <c r="AO106" i="2"/>
  <c r="AN106" i="2"/>
  <c r="AM106" i="2"/>
  <c r="AL106" i="2"/>
  <c r="AK106" i="2"/>
  <c r="AJ106" i="2"/>
  <c r="AI106" i="2"/>
  <c r="AG106" i="2"/>
  <c r="AF106" i="2"/>
  <c r="AE106" i="2"/>
  <c r="AD106" i="2"/>
  <c r="AC106" i="2"/>
  <c r="AB106" i="2"/>
  <c r="AA106" i="2"/>
  <c r="W106" i="2"/>
  <c r="DO105" i="2"/>
  <c r="DN105" i="2"/>
  <c r="DM105" i="2"/>
  <c r="DL105" i="2"/>
  <c r="DK105" i="2"/>
  <c r="DI105" i="2"/>
  <c r="DH105" i="2"/>
  <c r="DG105" i="2"/>
  <c r="DF105" i="2"/>
  <c r="DE105" i="2"/>
  <c r="DC105" i="2"/>
  <c r="DB105" i="2"/>
  <c r="DA105" i="2"/>
  <c r="CZ105" i="2"/>
  <c r="CY105" i="2"/>
  <c r="CW105" i="2"/>
  <c r="CV105" i="2"/>
  <c r="CU105" i="2"/>
  <c r="CT105" i="2"/>
  <c r="CS105" i="2"/>
  <c r="CQ105" i="2"/>
  <c r="CP105" i="2"/>
  <c r="CO105" i="2"/>
  <c r="CN105" i="2"/>
  <c r="CM105" i="2"/>
  <c r="CK105" i="2"/>
  <c r="CJ105" i="2"/>
  <c r="CI105" i="2"/>
  <c r="CH105" i="2"/>
  <c r="CG105" i="2"/>
  <c r="CE105" i="2"/>
  <c r="CD105" i="2"/>
  <c r="CC105" i="2"/>
  <c r="CB105" i="2"/>
  <c r="CA105" i="2"/>
  <c r="BY105" i="2"/>
  <c r="BX105" i="2"/>
  <c r="BW105" i="2"/>
  <c r="BV105" i="2"/>
  <c r="BU105" i="2"/>
  <c r="BS105" i="2"/>
  <c r="BR105" i="2"/>
  <c r="BQ105" i="2"/>
  <c r="BP105" i="2"/>
  <c r="BO105" i="2"/>
  <c r="BM105" i="2"/>
  <c r="BL105" i="2"/>
  <c r="BK105" i="2"/>
  <c r="BJ105" i="2"/>
  <c r="BI105" i="2"/>
  <c r="BH105" i="2"/>
  <c r="BG105" i="2"/>
  <c r="BE105" i="2"/>
  <c r="BD105" i="2"/>
  <c r="BC105" i="2"/>
  <c r="BB105" i="2"/>
  <c r="BA105" i="2"/>
  <c r="AZ105" i="2"/>
  <c r="AY105" i="2"/>
  <c r="AW105" i="2"/>
  <c r="AV105" i="2"/>
  <c r="AU105" i="2"/>
  <c r="AT105" i="2"/>
  <c r="AS105" i="2"/>
  <c r="AR105" i="2"/>
  <c r="AQ105" i="2"/>
  <c r="AO105" i="2"/>
  <c r="AN105" i="2"/>
  <c r="AM105" i="2"/>
  <c r="AL105" i="2"/>
  <c r="AK105" i="2"/>
  <c r="AJ105" i="2"/>
  <c r="AI105" i="2"/>
  <c r="AG105" i="2"/>
  <c r="AF105" i="2"/>
  <c r="AE105" i="2"/>
  <c r="AD105" i="2"/>
  <c r="AC105" i="2"/>
  <c r="AB105" i="2"/>
  <c r="AA105" i="2"/>
  <c r="W105" i="2"/>
  <c r="DO104" i="2"/>
  <c r="DI104" i="2"/>
  <c r="DC104" i="2"/>
  <c r="CW104" i="2"/>
  <c r="CQ104" i="2"/>
  <c r="CK104" i="2"/>
  <c r="CE104" i="2"/>
  <c r="CD104" i="2"/>
  <c r="CC104" i="2"/>
  <c r="CB104" i="2"/>
  <c r="CA104" i="2"/>
  <c r="BY104" i="2"/>
  <c r="BS104" i="2"/>
  <c r="BM104" i="2"/>
  <c r="BL104" i="2"/>
  <c r="BK104" i="2"/>
  <c r="BJ104" i="2"/>
  <c r="BI104" i="2"/>
  <c r="BH104" i="2"/>
  <c r="BG104" i="2"/>
  <c r="BE104" i="2"/>
  <c r="BD104" i="2"/>
  <c r="BC104" i="2"/>
  <c r="BB104" i="2"/>
  <c r="BA104" i="2"/>
  <c r="AZ104" i="2"/>
  <c r="AY104" i="2"/>
  <c r="AW104" i="2"/>
  <c r="AV104" i="2"/>
  <c r="AU104" i="2"/>
  <c r="AT104" i="2"/>
  <c r="AS104" i="2"/>
  <c r="AR104" i="2"/>
  <c r="AQ104" i="2"/>
  <c r="AO104" i="2"/>
  <c r="AN104" i="2"/>
  <c r="AM104" i="2"/>
  <c r="AL104" i="2"/>
  <c r="AK104" i="2"/>
  <c r="AJ104" i="2"/>
  <c r="AI104" i="2"/>
  <c r="AG104" i="2"/>
  <c r="W104" i="2"/>
  <c r="DO103" i="2"/>
  <c r="DI103" i="2"/>
  <c r="DC103" i="2"/>
  <c r="CW103" i="2"/>
  <c r="CQ103" i="2"/>
  <c r="CK103" i="2"/>
  <c r="CE103" i="2"/>
  <c r="CD103" i="2"/>
  <c r="CC103" i="2"/>
  <c r="CB103" i="2"/>
  <c r="CA103" i="2"/>
  <c r="BY103" i="2"/>
  <c r="DS21" i="2" s="1"/>
  <c r="BS103" i="2"/>
  <c r="BM103" i="2"/>
  <c r="BL103" i="2"/>
  <c r="BK103" i="2"/>
  <c r="BJ103" i="2"/>
  <c r="BI103" i="2"/>
  <c r="BH103" i="2"/>
  <c r="BG103" i="2"/>
  <c r="BE103" i="2"/>
  <c r="BD103" i="2"/>
  <c r="BC103" i="2"/>
  <c r="BB103" i="2"/>
  <c r="BA103" i="2"/>
  <c r="AZ103" i="2"/>
  <c r="AY103" i="2"/>
  <c r="AW103" i="2"/>
  <c r="AV103" i="2"/>
  <c r="AU103" i="2"/>
  <c r="AT103" i="2"/>
  <c r="AS103" i="2"/>
  <c r="AR103" i="2"/>
  <c r="AQ103" i="2"/>
  <c r="AO103" i="2"/>
  <c r="AN103" i="2"/>
  <c r="AM103" i="2"/>
  <c r="AL103" i="2"/>
  <c r="AK103" i="2"/>
  <c r="AJ103" i="2"/>
  <c r="AI103" i="2"/>
  <c r="AG103" i="2"/>
  <c r="W103" i="2"/>
  <c r="DO102" i="2"/>
  <c r="DN102" i="2"/>
  <c r="DM102" i="2"/>
  <c r="DL102" i="2"/>
  <c r="DK102" i="2"/>
  <c r="DI102" i="2"/>
  <c r="DH102" i="2"/>
  <c r="DG102" i="2"/>
  <c r="DF102" i="2"/>
  <c r="DE102" i="2"/>
  <c r="DC102" i="2"/>
  <c r="DB102" i="2"/>
  <c r="DA102" i="2"/>
  <c r="CZ102" i="2"/>
  <c r="CY102" i="2"/>
  <c r="CW102" i="2"/>
  <c r="CV102" i="2"/>
  <c r="CU102" i="2"/>
  <c r="CT102" i="2"/>
  <c r="CS102" i="2"/>
  <c r="CQ102" i="2"/>
  <c r="CP102" i="2"/>
  <c r="CO102" i="2"/>
  <c r="CN102" i="2"/>
  <c r="CM102" i="2"/>
  <c r="CK102" i="2"/>
  <c r="CJ102" i="2"/>
  <c r="CI102" i="2"/>
  <c r="CH102" i="2"/>
  <c r="CG102" i="2"/>
  <c r="CE102" i="2"/>
  <c r="CD102" i="2"/>
  <c r="CC102" i="2"/>
  <c r="CB102" i="2"/>
  <c r="CA102" i="2"/>
  <c r="BY102" i="2"/>
  <c r="BX102" i="2"/>
  <c r="BW102" i="2"/>
  <c r="BV102" i="2"/>
  <c r="BU102" i="2"/>
  <c r="BS102" i="2"/>
  <c r="BR102" i="2"/>
  <c r="BQ102" i="2"/>
  <c r="BP102" i="2"/>
  <c r="BO102" i="2"/>
  <c r="BM102" i="2"/>
  <c r="BL102" i="2"/>
  <c r="BK102" i="2"/>
  <c r="BJ102" i="2"/>
  <c r="BI102" i="2"/>
  <c r="BH102" i="2"/>
  <c r="BG102" i="2"/>
  <c r="BE102" i="2"/>
  <c r="BD102" i="2"/>
  <c r="BC102" i="2"/>
  <c r="BB102" i="2"/>
  <c r="BA102" i="2"/>
  <c r="AZ102" i="2"/>
  <c r="AY102" i="2"/>
  <c r="AW102" i="2"/>
  <c r="AV102" i="2"/>
  <c r="AU102" i="2"/>
  <c r="AT102" i="2"/>
  <c r="AS102" i="2"/>
  <c r="AR102" i="2"/>
  <c r="AQ102" i="2"/>
  <c r="AO102" i="2"/>
  <c r="AN102" i="2"/>
  <c r="AM102" i="2"/>
  <c r="AL102" i="2"/>
  <c r="AK102" i="2"/>
  <c r="AJ102" i="2"/>
  <c r="AI102" i="2"/>
  <c r="AG102" i="2"/>
  <c r="AF102" i="2"/>
  <c r="AE102" i="2"/>
  <c r="AD102" i="2"/>
  <c r="AC102" i="2"/>
  <c r="AB102" i="2"/>
  <c r="AA102" i="2"/>
  <c r="W102" i="2"/>
  <c r="DO101" i="2"/>
  <c r="DN101" i="2"/>
  <c r="DM101" i="2"/>
  <c r="DL101" i="2"/>
  <c r="DK101" i="2"/>
  <c r="DI101" i="2"/>
  <c r="DH101" i="2"/>
  <c r="DG101" i="2"/>
  <c r="DF101" i="2"/>
  <c r="DE101" i="2"/>
  <c r="DC101" i="2"/>
  <c r="DB101" i="2"/>
  <c r="DA101" i="2"/>
  <c r="CZ101" i="2"/>
  <c r="CY101" i="2"/>
  <c r="CW101" i="2"/>
  <c r="CV101" i="2"/>
  <c r="CU101" i="2"/>
  <c r="CT101" i="2"/>
  <c r="CS101" i="2"/>
  <c r="CQ101" i="2"/>
  <c r="CP101" i="2"/>
  <c r="CO101" i="2"/>
  <c r="CN101" i="2"/>
  <c r="CM101" i="2"/>
  <c r="CK101" i="2"/>
  <c r="CJ101" i="2"/>
  <c r="CI101" i="2"/>
  <c r="CH101" i="2"/>
  <c r="CG101" i="2"/>
  <c r="CE101" i="2"/>
  <c r="CD101" i="2"/>
  <c r="CC101" i="2"/>
  <c r="CB101" i="2"/>
  <c r="CA101" i="2"/>
  <c r="BY101" i="2"/>
  <c r="BX101" i="2"/>
  <c r="BW101" i="2"/>
  <c r="BV101" i="2"/>
  <c r="BU101" i="2"/>
  <c r="BS101" i="2"/>
  <c r="BR101" i="2"/>
  <c r="BQ101" i="2"/>
  <c r="BP101" i="2"/>
  <c r="BO101" i="2"/>
  <c r="BM101" i="2"/>
  <c r="BL101" i="2"/>
  <c r="BK101" i="2"/>
  <c r="BJ101" i="2"/>
  <c r="BI101" i="2"/>
  <c r="BH101" i="2"/>
  <c r="BG101" i="2"/>
  <c r="BE101" i="2"/>
  <c r="BD101" i="2"/>
  <c r="BC101" i="2"/>
  <c r="BB101" i="2"/>
  <c r="BA101" i="2"/>
  <c r="AZ101" i="2"/>
  <c r="AY101" i="2"/>
  <c r="AW101" i="2"/>
  <c r="AV101" i="2"/>
  <c r="AU101" i="2"/>
  <c r="AT101" i="2"/>
  <c r="AS101" i="2"/>
  <c r="AR101" i="2"/>
  <c r="AQ101" i="2"/>
  <c r="AO101" i="2"/>
  <c r="AN101" i="2"/>
  <c r="AM101" i="2"/>
  <c r="AL101" i="2"/>
  <c r="AK101" i="2"/>
  <c r="AJ101" i="2"/>
  <c r="AI101" i="2"/>
  <c r="AG101" i="2"/>
  <c r="AF101" i="2"/>
  <c r="AE101" i="2"/>
  <c r="AD101" i="2"/>
  <c r="AC101" i="2"/>
  <c r="AB101" i="2"/>
  <c r="AA101" i="2"/>
  <c r="W101" i="2"/>
  <c r="DO100" i="2"/>
  <c r="DN100" i="2"/>
  <c r="DM100" i="2"/>
  <c r="DL100" i="2"/>
  <c r="DK100" i="2"/>
  <c r="DI100" i="2"/>
  <c r="DH100" i="2"/>
  <c r="DG100" i="2"/>
  <c r="DF100" i="2"/>
  <c r="DE100" i="2"/>
  <c r="DC100" i="2"/>
  <c r="DB100" i="2"/>
  <c r="DA100" i="2"/>
  <c r="CZ100" i="2"/>
  <c r="CY100" i="2"/>
  <c r="CW100" i="2"/>
  <c r="CV100" i="2"/>
  <c r="CU100" i="2"/>
  <c r="CT100" i="2"/>
  <c r="CS100" i="2"/>
  <c r="CQ100" i="2"/>
  <c r="CP100" i="2"/>
  <c r="CO100" i="2"/>
  <c r="CN100" i="2"/>
  <c r="CM100" i="2"/>
  <c r="CK100" i="2"/>
  <c r="CJ100" i="2"/>
  <c r="CI100" i="2"/>
  <c r="CH100" i="2"/>
  <c r="CG100" i="2"/>
  <c r="CE100" i="2"/>
  <c r="CD100" i="2"/>
  <c r="CC100" i="2"/>
  <c r="CB100" i="2"/>
  <c r="CA100" i="2"/>
  <c r="BY100" i="2"/>
  <c r="BX100" i="2"/>
  <c r="BW100" i="2"/>
  <c r="BV100" i="2"/>
  <c r="BU100" i="2"/>
  <c r="BS100" i="2"/>
  <c r="BR100" i="2"/>
  <c r="BQ100" i="2"/>
  <c r="BP100" i="2"/>
  <c r="BO100" i="2"/>
  <c r="BM100" i="2"/>
  <c r="BL100" i="2"/>
  <c r="BK100" i="2"/>
  <c r="BJ100" i="2"/>
  <c r="BI100" i="2"/>
  <c r="BH100" i="2"/>
  <c r="BG100" i="2"/>
  <c r="BE100" i="2"/>
  <c r="BD100" i="2"/>
  <c r="BC100" i="2"/>
  <c r="BB100" i="2"/>
  <c r="BA100" i="2"/>
  <c r="AZ100" i="2"/>
  <c r="AY100" i="2"/>
  <c r="AW100" i="2"/>
  <c r="AV100" i="2"/>
  <c r="AU100" i="2"/>
  <c r="AT100" i="2"/>
  <c r="AS100" i="2"/>
  <c r="AR100" i="2"/>
  <c r="AQ100" i="2"/>
  <c r="AO100" i="2"/>
  <c r="AN100" i="2"/>
  <c r="AM100" i="2"/>
  <c r="AL100" i="2"/>
  <c r="AK100" i="2"/>
  <c r="AJ100" i="2"/>
  <c r="AI100" i="2"/>
  <c r="AG100" i="2"/>
  <c r="AF100" i="2"/>
  <c r="AE100" i="2"/>
  <c r="AD100" i="2"/>
  <c r="AC100" i="2"/>
  <c r="AB100" i="2"/>
  <c r="AA100" i="2"/>
  <c r="W100" i="2"/>
  <c r="DO99" i="2"/>
  <c r="DN99" i="2"/>
  <c r="DM99" i="2"/>
  <c r="DL99" i="2"/>
  <c r="DK99" i="2"/>
  <c r="DI99" i="2"/>
  <c r="DH99" i="2"/>
  <c r="DG99" i="2"/>
  <c r="DF99" i="2"/>
  <c r="DE99" i="2"/>
  <c r="DC99" i="2"/>
  <c r="DB99" i="2"/>
  <c r="DA99" i="2"/>
  <c r="CZ99" i="2"/>
  <c r="CY99" i="2"/>
  <c r="CW99" i="2"/>
  <c r="CV99" i="2"/>
  <c r="CU99" i="2"/>
  <c r="CT99" i="2"/>
  <c r="CS99" i="2"/>
  <c r="CQ99" i="2"/>
  <c r="CP99" i="2"/>
  <c r="CO99" i="2"/>
  <c r="CN99" i="2"/>
  <c r="CM99" i="2"/>
  <c r="CK99" i="2"/>
  <c r="CJ99" i="2"/>
  <c r="CI99" i="2"/>
  <c r="CH99" i="2"/>
  <c r="CG99" i="2"/>
  <c r="CE99" i="2"/>
  <c r="CD99" i="2"/>
  <c r="CC99" i="2"/>
  <c r="CB99" i="2"/>
  <c r="CA99" i="2"/>
  <c r="BY99" i="2"/>
  <c r="BX99" i="2"/>
  <c r="BW99" i="2"/>
  <c r="BV99" i="2"/>
  <c r="BU99" i="2"/>
  <c r="BS99" i="2"/>
  <c r="BR99" i="2"/>
  <c r="BQ99" i="2"/>
  <c r="BP99" i="2"/>
  <c r="BO99" i="2"/>
  <c r="BM99" i="2"/>
  <c r="BL99" i="2"/>
  <c r="BK99" i="2"/>
  <c r="BJ99" i="2"/>
  <c r="BI99" i="2"/>
  <c r="BH99" i="2"/>
  <c r="BG99" i="2"/>
  <c r="BE99" i="2"/>
  <c r="BD99" i="2"/>
  <c r="BC99" i="2"/>
  <c r="BB99" i="2"/>
  <c r="BA99" i="2"/>
  <c r="AZ99" i="2"/>
  <c r="AY99" i="2"/>
  <c r="AW99" i="2"/>
  <c r="AV99" i="2"/>
  <c r="AU99" i="2"/>
  <c r="AT99" i="2"/>
  <c r="AS99" i="2"/>
  <c r="AR99" i="2"/>
  <c r="AQ99" i="2"/>
  <c r="AO99" i="2"/>
  <c r="AN99" i="2"/>
  <c r="AM99" i="2"/>
  <c r="AL99" i="2"/>
  <c r="AK99" i="2"/>
  <c r="AJ99" i="2"/>
  <c r="AI99" i="2"/>
  <c r="AG99" i="2"/>
  <c r="AF99" i="2"/>
  <c r="AE99" i="2"/>
  <c r="AD99" i="2"/>
  <c r="AC99" i="2"/>
  <c r="AB99" i="2"/>
  <c r="AA99" i="2"/>
  <c r="W99" i="2"/>
  <c r="DO98" i="2"/>
  <c r="DI98" i="2"/>
  <c r="DC98" i="2"/>
  <c r="CW98" i="2"/>
  <c r="CQ98" i="2"/>
  <c r="CK98" i="2"/>
  <c r="CE98" i="2"/>
  <c r="CD98" i="2"/>
  <c r="CC98" i="2"/>
  <c r="CB98" i="2"/>
  <c r="CA98" i="2"/>
  <c r="BY98" i="2"/>
  <c r="BS98" i="2"/>
  <c r="BM98" i="2"/>
  <c r="BL98" i="2"/>
  <c r="BK98" i="2"/>
  <c r="BJ98" i="2"/>
  <c r="BI98" i="2"/>
  <c r="BH98" i="2"/>
  <c r="BG98" i="2"/>
  <c r="BE98" i="2"/>
  <c r="BD98" i="2"/>
  <c r="BC98" i="2"/>
  <c r="BB98" i="2"/>
  <c r="BA98" i="2"/>
  <c r="AZ98" i="2"/>
  <c r="AY98" i="2"/>
  <c r="AW98" i="2"/>
  <c r="AV98" i="2"/>
  <c r="AU98" i="2"/>
  <c r="AT98" i="2"/>
  <c r="AS98" i="2"/>
  <c r="AR98" i="2"/>
  <c r="AQ98" i="2"/>
  <c r="AO98" i="2"/>
  <c r="AN98" i="2"/>
  <c r="AM98" i="2"/>
  <c r="AL98" i="2"/>
  <c r="AK98" i="2"/>
  <c r="AJ98" i="2"/>
  <c r="AI98" i="2"/>
  <c r="AG98" i="2"/>
  <c r="W98" i="2"/>
  <c r="DO97" i="2"/>
  <c r="DI97" i="2"/>
  <c r="DC97" i="2"/>
  <c r="CW97" i="2"/>
  <c r="CQ97" i="2"/>
  <c r="CK97" i="2"/>
  <c r="CE97" i="2"/>
  <c r="CD97" i="2"/>
  <c r="CC97" i="2"/>
  <c r="CB97" i="2"/>
  <c r="CA97" i="2"/>
  <c r="BY97" i="2"/>
  <c r="BS97" i="2"/>
  <c r="BM97" i="2"/>
  <c r="BL97" i="2"/>
  <c r="BK97" i="2"/>
  <c r="BJ97" i="2"/>
  <c r="BI97" i="2"/>
  <c r="BH97" i="2"/>
  <c r="BG97" i="2"/>
  <c r="BE97" i="2"/>
  <c r="BD97" i="2"/>
  <c r="BC97" i="2"/>
  <c r="BB97" i="2"/>
  <c r="BA97" i="2"/>
  <c r="AZ97" i="2"/>
  <c r="AY97" i="2"/>
  <c r="AW97" i="2"/>
  <c r="AV97" i="2"/>
  <c r="AU97" i="2"/>
  <c r="AT97" i="2"/>
  <c r="AS97" i="2"/>
  <c r="AR97" i="2"/>
  <c r="AQ97" i="2"/>
  <c r="AO97" i="2"/>
  <c r="AN97" i="2"/>
  <c r="AM97" i="2"/>
  <c r="AL97" i="2"/>
  <c r="AK97" i="2"/>
  <c r="AJ97" i="2"/>
  <c r="AI97" i="2"/>
  <c r="AG97" i="2"/>
  <c r="W97" i="2"/>
  <c r="DO96" i="2"/>
  <c r="DN96" i="2"/>
  <c r="DM96" i="2"/>
  <c r="DL96" i="2"/>
  <c r="DK96" i="2"/>
  <c r="DI96" i="2"/>
  <c r="DH96" i="2"/>
  <c r="DG96" i="2"/>
  <c r="DF96" i="2"/>
  <c r="DE96" i="2"/>
  <c r="DC96" i="2"/>
  <c r="DB96" i="2"/>
  <c r="DA96" i="2"/>
  <c r="CZ96" i="2"/>
  <c r="CY96" i="2"/>
  <c r="CW96" i="2"/>
  <c r="CV96" i="2"/>
  <c r="CU96" i="2"/>
  <c r="CT96" i="2"/>
  <c r="CS96" i="2"/>
  <c r="CQ96" i="2"/>
  <c r="CP96" i="2"/>
  <c r="CO96" i="2"/>
  <c r="CN96" i="2"/>
  <c r="CM96" i="2"/>
  <c r="CK96" i="2"/>
  <c r="CJ96" i="2"/>
  <c r="CI96" i="2"/>
  <c r="CH96" i="2"/>
  <c r="CG96" i="2"/>
  <c r="CE96" i="2"/>
  <c r="CD96" i="2"/>
  <c r="CC96" i="2"/>
  <c r="CB96" i="2"/>
  <c r="CA96" i="2"/>
  <c r="BY96" i="2"/>
  <c r="BX96" i="2"/>
  <c r="BW96" i="2"/>
  <c r="BV96" i="2"/>
  <c r="BU96" i="2"/>
  <c r="BS96" i="2"/>
  <c r="BR96" i="2"/>
  <c r="BQ96" i="2"/>
  <c r="BP96" i="2"/>
  <c r="BO96" i="2"/>
  <c r="BM96" i="2"/>
  <c r="BL96" i="2"/>
  <c r="BK96" i="2"/>
  <c r="BJ96" i="2"/>
  <c r="BI96" i="2"/>
  <c r="BH96" i="2"/>
  <c r="BG96" i="2"/>
  <c r="BE96" i="2"/>
  <c r="BD96" i="2"/>
  <c r="BC96" i="2"/>
  <c r="BB96" i="2"/>
  <c r="BA96" i="2"/>
  <c r="AZ96" i="2"/>
  <c r="AY96" i="2"/>
  <c r="AW96" i="2"/>
  <c r="AV96" i="2"/>
  <c r="AU96" i="2"/>
  <c r="AT96" i="2"/>
  <c r="AS96" i="2"/>
  <c r="AR96" i="2"/>
  <c r="AQ96" i="2"/>
  <c r="AO96" i="2"/>
  <c r="AN96" i="2"/>
  <c r="AM96" i="2"/>
  <c r="AL96" i="2"/>
  <c r="AK96" i="2"/>
  <c r="AJ96" i="2"/>
  <c r="AI96" i="2"/>
  <c r="AG96" i="2"/>
  <c r="AF96" i="2"/>
  <c r="AE96" i="2"/>
  <c r="AD96" i="2"/>
  <c r="AC96" i="2"/>
  <c r="AB96" i="2"/>
  <c r="AA96" i="2"/>
  <c r="W96" i="2"/>
  <c r="DO95" i="2"/>
  <c r="DN95" i="2"/>
  <c r="DM95" i="2"/>
  <c r="DL95" i="2"/>
  <c r="DK95" i="2"/>
  <c r="DI95" i="2"/>
  <c r="DH95" i="2"/>
  <c r="DG95" i="2"/>
  <c r="DF95" i="2"/>
  <c r="DE95" i="2"/>
  <c r="DC95" i="2"/>
  <c r="DB95" i="2"/>
  <c r="DA95" i="2"/>
  <c r="CZ95" i="2"/>
  <c r="CY95" i="2"/>
  <c r="CW95" i="2"/>
  <c r="CV95" i="2"/>
  <c r="CU95" i="2"/>
  <c r="CT95" i="2"/>
  <c r="CS95" i="2"/>
  <c r="CQ95" i="2"/>
  <c r="CP95" i="2"/>
  <c r="CO95" i="2"/>
  <c r="CN95" i="2"/>
  <c r="CM95" i="2"/>
  <c r="CK95" i="2"/>
  <c r="CJ95" i="2"/>
  <c r="CI95" i="2"/>
  <c r="CH95" i="2"/>
  <c r="CG95" i="2"/>
  <c r="CE95" i="2"/>
  <c r="CD95" i="2"/>
  <c r="CC95" i="2"/>
  <c r="CB95" i="2"/>
  <c r="CA95" i="2"/>
  <c r="BY95" i="2"/>
  <c r="BX95" i="2"/>
  <c r="BW95" i="2"/>
  <c r="BV95" i="2"/>
  <c r="BU95" i="2"/>
  <c r="BS95" i="2"/>
  <c r="BR95" i="2"/>
  <c r="BQ95" i="2"/>
  <c r="BP95" i="2"/>
  <c r="BO95" i="2"/>
  <c r="BM95" i="2"/>
  <c r="BL95" i="2"/>
  <c r="BK95" i="2"/>
  <c r="BJ95" i="2"/>
  <c r="BI95" i="2"/>
  <c r="BH95" i="2"/>
  <c r="BG95" i="2"/>
  <c r="BE95" i="2"/>
  <c r="BD95" i="2"/>
  <c r="BC95" i="2"/>
  <c r="BB95" i="2"/>
  <c r="BA95" i="2"/>
  <c r="AZ95" i="2"/>
  <c r="AY95" i="2"/>
  <c r="AW95" i="2"/>
  <c r="AV95" i="2"/>
  <c r="AU95" i="2"/>
  <c r="AT95" i="2"/>
  <c r="AS95" i="2"/>
  <c r="AR95" i="2"/>
  <c r="AQ95" i="2"/>
  <c r="AO95" i="2"/>
  <c r="AN95" i="2"/>
  <c r="AM95" i="2"/>
  <c r="AL95" i="2"/>
  <c r="AK95" i="2"/>
  <c r="AJ95" i="2"/>
  <c r="AI95" i="2"/>
  <c r="AG95" i="2"/>
  <c r="AF95" i="2"/>
  <c r="AE95" i="2"/>
  <c r="AD95" i="2"/>
  <c r="AC95" i="2"/>
  <c r="AB95" i="2"/>
  <c r="AA95" i="2"/>
  <c r="W95" i="2"/>
  <c r="DO94" i="2"/>
  <c r="DN94" i="2"/>
  <c r="DM94" i="2"/>
  <c r="DL94" i="2"/>
  <c r="DK94" i="2"/>
  <c r="DI94" i="2"/>
  <c r="DH94" i="2"/>
  <c r="DG94" i="2"/>
  <c r="DF94" i="2"/>
  <c r="DE94" i="2"/>
  <c r="DC94" i="2"/>
  <c r="DB94" i="2"/>
  <c r="DA94" i="2"/>
  <c r="CZ94" i="2"/>
  <c r="CY94" i="2"/>
  <c r="CW94" i="2"/>
  <c r="CV94" i="2"/>
  <c r="CU94" i="2"/>
  <c r="CT94" i="2"/>
  <c r="CS94" i="2"/>
  <c r="CQ94" i="2"/>
  <c r="CP94" i="2"/>
  <c r="CO94" i="2"/>
  <c r="CN94" i="2"/>
  <c r="CM94" i="2"/>
  <c r="CK94" i="2"/>
  <c r="CJ94" i="2"/>
  <c r="CI94" i="2"/>
  <c r="CH94" i="2"/>
  <c r="CG94" i="2"/>
  <c r="CE94" i="2"/>
  <c r="CD94" i="2"/>
  <c r="CC94" i="2"/>
  <c r="CB94" i="2"/>
  <c r="CA94" i="2"/>
  <c r="BY94" i="2"/>
  <c r="BX94" i="2"/>
  <c r="BW94" i="2"/>
  <c r="BV94" i="2"/>
  <c r="BU94" i="2"/>
  <c r="BS94" i="2"/>
  <c r="BR94" i="2"/>
  <c r="BQ94" i="2"/>
  <c r="BP94" i="2"/>
  <c r="BO94" i="2"/>
  <c r="BM94" i="2"/>
  <c r="BL94" i="2"/>
  <c r="BK94" i="2"/>
  <c r="BJ94" i="2"/>
  <c r="BI94" i="2"/>
  <c r="BH94" i="2"/>
  <c r="BG94" i="2"/>
  <c r="BE94" i="2"/>
  <c r="BD94" i="2"/>
  <c r="BC94" i="2"/>
  <c r="BB94" i="2"/>
  <c r="BA94" i="2"/>
  <c r="AZ94" i="2"/>
  <c r="AY94" i="2"/>
  <c r="AW94" i="2"/>
  <c r="AV94" i="2"/>
  <c r="AU94" i="2"/>
  <c r="AT94" i="2"/>
  <c r="AS94" i="2"/>
  <c r="AR94" i="2"/>
  <c r="AQ94" i="2"/>
  <c r="AO94" i="2"/>
  <c r="AN94" i="2"/>
  <c r="AM94" i="2"/>
  <c r="AL94" i="2"/>
  <c r="AK94" i="2"/>
  <c r="AJ94" i="2"/>
  <c r="AI94" i="2"/>
  <c r="AG94" i="2"/>
  <c r="AF94" i="2"/>
  <c r="AE94" i="2"/>
  <c r="AD94" i="2"/>
  <c r="AC94" i="2"/>
  <c r="AB94" i="2"/>
  <c r="AA94" i="2"/>
  <c r="W94" i="2"/>
  <c r="DO93" i="2"/>
  <c r="DN93" i="2"/>
  <c r="DM93" i="2"/>
  <c r="DL93" i="2"/>
  <c r="DK93" i="2"/>
  <c r="DI93" i="2"/>
  <c r="DH93" i="2"/>
  <c r="DG93" i="2"/>
  <c r="DF93" i="2"/>
  <c r="DE93" i="2"/>
  <c r="DC93" i="2"/>
  <c r="DB93" i="2"/>
  <c r="DA93" i="2"/>
  <c r="CZ93" i="2"/>
  <c r="CY93" i="2"/>
  <c r="CW93" i="2"/>
  <c r="CV93" i="2"/>
  <c r="CU93" i="2"/>
  <c r="CT93" i="2"/>
  <c r="CS93" i="2"/>
  <c r="CQ93" i="2"/>
  <c r="CP93" i="2"/>
  <c r="CO93" i="2"/>
  <c r="CN93" i="2"/>
  <c r="CM93" i="2"/>
  <c r="CK93" i="2"/>
  <c r="CJ93" i="2"/>
  <c r="CI93" i="2"/>
  <c r="CH93" i="2"/>
  <c r="CG93" i="2"/>
  <c r="CE93" i="2"/>
  <c r="CD93" i="2"/>
  <c r="CC93" i="2"/>
  <c r="CB93" i="2"/>
  <c r="CA93" i="2"/>
  <c r="BY93" i="2"/>
  <c r="BX93" i="2"/>
  <c r="BW93" i="2"/>
  <c r="BV93" i="2"/>
  <c r="BU93" i="2"/>
  <c r="BS93" i="2"/>
  <c r="BR93" i="2"/>
  <c r="BQ93" i="2"/>
  <c r="BP93" i="2"/>
  <c r="BO93" i="2"/>
  <c r="BM93" i="2"/>
  <c r="BL93" i="2"/>
  <c r="BK93" i="2"/>
  <c r="BJ93" i="2"/>
  <c r="BI93" i="2"/>
  <c r="BH93" i="2"/>
  <c r="BG93" i="2"/>
  <c r="BE93" i="2"/>
  <c r="BD93" i="2"/>
  <c r="BC93" i="2"/>
  <c r="BB93" i="2"/>
  <c r="BA93" i="2"/>
  <c r="AZ93" i="2"/>
  <c r="AY93" i="2"/>
  <c r="AW93" i="2"/>
  <c r="AV93" i="2"/>
  <c r="AU93" i="2"/>
  <c r="AT93" i="2"/>
  <c r="AS93" i="2"/>
  <c r="AR93" i="2"/>
  <c r="AQ93" i="2"/>
  <c r="AO93" i="2"/>
  <c r="AN93" i="2"/>
  <c r="AM93" i="2"/>
  <c r="AL93" i="2"/>
  <c r="AK93" i="2"/>
  <c r="AJ93" i="2"/>
  <c r="AI93" i="2"/>
  <c r="AG93" i="2"/>
  <c r="AF93" i="2"/>
  <c r="AE93" i="2"/>
  <c r="AD93" i="2"/>
  <c r="AC93" i="2"/>
  <c r="AB93" i="2"/>
  <c r="AA93" i="2"/>
  <c r="W93" i="2"/>
  <c r="DO92" i="2"/>
  <c r="DI92" i="2"/>
  <c r="DC92" i="2"/>
  <c r="CW92" i="2"/>
  <c r="CQ92" i="2"/>
  <c r="CK92" i="2"/>
  <c r="CE92" i="2"/>
  <c r="CD92" i="2"/>
  <c r="CC92" i="2"/>
  <c r="CB92" i="2"/>
  <c r="CA92" i="2"/>
  <c r="BY92" i="2"/>
  <c r="BS92" i="2"/>
  <c r="BM92" i="2"/>
  <c r="BL92" i="2"/>
  <c r="BK92" i="2"/>
  <c r="BJ92" i="2"/>
  <c r="BI92" i="2"/>
  <c r="BH92" i="2"/>
  <c r="BG92" i="2"/>
  <c r="BE92" i="2"/>
  <c r="BD92" i="2"/>
  <c r="BC92" i="2"/>
  <c r="BB92" i="2"/>
  <c r="BA92" i="2"/>
  <c r="AZ92" i="2"/>
  <c r="AY92" i="2"/>
  <c r="AW92" i="2"/>
  <c r="AV92" i="2"/>
  <c r="AU92" i="2"/>
  <c r="AT92" i="2"/>
  <c r="AS92" i="2"/>
  <c r="AR92" i="2"/>
  <c r="AQ92" i="2"/>
  <c r="AO92" i="2"/>
  <c r="AN92" i="2"/>
  <c r="AM92" i="2"/>
  <c r="AL92" i="2"/>
  <c r="AK92" i="2"/>
  <c r="AJ92" i="2"/>
  <c r="AI92" i="2"/>
  <c r="AG92" i="2"/>
  <c r="DO91" i="2"/>
  <c r="DI91" i="2"/>
  <c r="DC91" i="2"/>
  <c r="CW91" i="2"/>
  <c r="CQ91" i="2"/>
  <c r="CK91" i="2"/>
  <c r="CE91" i="2"/>
  <c r="CD91" i="2"/>
  <c r="CC91" i="2"/>
  <c r="CB91" i="2"/>
  <c r="CA91" i="2"/>
  <c r="BY91" i="2"/>
  <c r="BS91" i="2"/>
  <c r="BM91" i="2"/>
  <c r="BL91" i="2"/>
  <c r="BK91" i="2"/>
  <c r="BJ91" i="2"/>
  <c r="BI91" i="2"/>
  <c r="BH91" i="2"/>
  <c r="BG91" i="2"/>
  <c r="BE91" i="2"/>
  <c r="BD91" i="2"/>
  <c r="BC91" i="2"/>
  <c r="BB91" i="2"/>
  <c r="BA91" i="2"/>
  <c r="AZ91" i="2"/>
  <c r="AY91" i="2"/>
  <c r="AW91" i="2"/>
  <c r="AV91" i="2"/>
  <c r="AU91" i="2"/>
  <c r="AT91" i="2"/>
  <c r="AS91" i="2"/>
  <c r="AR91" i="2"/>
  <c r="AQ91" i="2"/>
  <c r="AO91" i="2"/>
  <c r="AN91" i="2"/>
  <c r="AM91" i="2"/>
  <c r="AL91" i="2"/>
  <c r="AK91" i="2"/>
  <c r="AJ91" i="2"/>
  <c r="AI91" i="2"/>
  <c r="AG91" i="2"/>
  <c r="W91" i="2"/>
  <c r="DO90" i="2"/>
  <c r="DN90" i="2"/>
  <c r="DM90" i="2"/>
  <c r="DL90" i="2"/>
  <c r="DK90" i="2"/>
  <c r="DI90" i="2"/>
  <c r="DH90" i="2"/>
  <c r="DG90" i="2"/>
  <c r="DF90" i="2"/>
  <c r="DE90" i="2"/>
  <c r="DC90" i="2"/>
  <c r="DB90" i="2"/>
  <c r="DA90" i="2"/>
  <c r="CZ90" i="2"/>
  <c r="CY90" i="2"/>
  <c r="CW90" i="2"/>
  <c r="CV90" i="2"/>
  <c r="CU90" i="2"/>
  <c r="CT90" i="2"/>
  <c r="CS90" i="2"/>
  <c r="CQ90" i="2"/>
  <c r="CP90" i="2"/>
  <c r="CO90" i="2"/>
  <c r="CN90" i="2"/>
  <c r="CM90" i="2"/>
  <c r="CK90" i="2"/>
  <c r="CJ90" i="2"/>
  <c r="CI90" i="2"/>
  <c r="CH90" i="2"/>
  <c r="CG90" i="2"/>
  <c r="CE90" i="2"/>
  <c r="CD90" i="2"/>
  <c r="CC90" i="2"/>
  <c r="CB90" i="2"/>
  <c r="CA90" i="2"/>
  <c r="BY90" i="2"/>
  <c r="BX90" i="2"/>
  <c r="BW90" i="2"/>
  <c r="BV90" i="2"/>
  <c r="BU90" i="2"/>
  <c r="BS90" i="2"/>
  <c r="BR90" i="2"/>
  <c r="BQ90" i="2"/>
  <c r="BP90" i="2"/>
  <c r="BO90" i="2"/>
  <c r="BM90" i="2"/>
  <c r="BL90" i="2"/>
  <c r="BK90" i="2"/>
  <c r="BJ90" i="2"/>
  <c r="BI90" i="2"/>
  <c r="BH90" i="2"/>
  <c r="BG90" i="2"/>
  <c r="BE90" i="2"/>
  <c r="BD90" i="2"/>
  <c r="BC90" i="2"/>
  <c r="BB90" i="2"/>
  <c r="BA90" i="2"/>
  <c r="AZ90" i="2"/>
  <c r="AY90" i="2"/>
  <c r="AW90" i="2"/>
  <c r="AV90" i="2"/>
  <c r="AU90" i="2"/>
  <c r="AT90" i="2"/>
  <c r="AS90" i="2"/>
  <c r="AR90" i="2"/>
  <c r="AQ90" i="2"/>
  <c r="AO90" i="2"/>
  <c r="AN90" i="2"/>
  <c r="AM90" i="2"/>
  <c r="AL90" i="2"/>
  <c r="AK90" i="2"/>
  <c r="AJ90" i="2"/>
  <c r="AI90" i="2"/>
  <c r="AG90" i="2"/>
  <c r="AF90" i="2"/>
  <c r="AE90" i="2"/>
  <c r="AD90" i="2"/>
  <c r="AC90" i="2"/>
  <c r="AB90" i="2"/>
  <c r="AA90" i="2"/>
  <c r="W90" i="2"/>
  <c r="DO89" i="2"/>
  <c r="DN89" i="2"/>
  <c r="DM89" i="2"/>
  <c r="DL89" i="2"/>
  <c r="DK89" i="2"/>
  <c r="DI89" i="2"/>
  <c r="DH89" i="2"/>
  <c r="DG89" i="2"/>
  <c r="DF89" i="2"/>
  <c r="DE89" i="2"/>
  <c r="DC89" i="2"/>
  <c r="DB89" i="2"/>
  <c r="DA89" i="2"/>
  <c r="CZ89" i="2"/>
  <c r="CY89" i="2"/>
  <c r="CW89" i="2"/>
  <c r="CV89" i="2"/>
  <c r="CU89" i="2"/>
  <c r="CT89" i="2"/>
  <c r="CS89" i="2"/>
  <c r="CQ89" i="2"/>
  <c r="CP89" i="2"/>
  <c r="CO89" i="2"/>
  <c r="CN89" i="2"/>
  <c r="CM89" i="2"/>
  <c r="CK89" i="2"/>
  <c r="CJ89" i="2"/>
  <c r="CI89" i="2"/>
  <c r="CH89" i="2"/>
  <c r="CG89" i="2"/>
  <c r="CE89" i="2"/>
  <c r="CD89" i="2"/>
  <c r="CC89" i="2"/>
  <c r="CB89" i="2"/>
  <c r="CA89" i="2"/>
  <c r="BY89" i="2"/>
  <c r="BX89" i="2"/>
  <c r="BW89" i="2"/>
  <c r="BV89" i="2"/>
  <c r="BU89" i="2"/>
  <c r="BS89" i="2"/>
  <c r="BR89" i="2"/>
  <c r="BQ89" i="2"/>
  <c r="BP89" i="2"/>
  <c r="BO89" i="2"/>
  <c r="BM89" i="2"/>
  <c r="BL89" i="2"/>
  <c r="BK89" i="2"/>
  <c r="BJ89" i="2"/>
  <c r="BI89" i="2"/>
  <c r="BH89" i="2"/>
  <c r="BG89" i="2"/>
  <c r="BE89" i="2"/>
  <c r="BD89" i="2"/>
  <c r="BC89" i="2"/>
  <c r="BB89" i="2"/>
  <c r="BA89" i="2"/>
  <c r="AZ89" i="2"/>
  <c r="AY89" i="2"/>
  <c r="AW89" i="2"/>
  <c r="AV89" i="2"/>
  <c r="AU89" i="2"/>
  <c r="AT89" i="2"/>
  <c r="AS89" i="2"/>
  <c r="AR89" i="2"/>
  <c r="AQ89" i="2"/>
  <c r="AO89" i="2"/>
  <c r="AN89" i="2"/>
  <c r="AM89" i="2"/>
  <c r="AL89" i="2"/>
  <c r="AK89" i="2"/>
  <c r="AJ89" i="2"/>
  <c r="AI89" i="2"/>
  <c r="AG89" i="2"/>
  <c r="AF89" i="2"/>
  <c r="AE89" i="2"/>
  <c r="AD89" i="2"/>
  <c r="AC89" i="2"/>
  <c r="AB89" i="2"/>
  <c r="AA89" i="2"/>
  <c r="W89" i="2"/>
  <c r="DO88" i="2"/>
  <c r="DN88" i="2"/>
  <c r="DM88" i="2"/>
  <c r="DL88" i="2"/>
  <c r="DK88" i="2"/>
  <c r="DI88" i="2"/>
  <c r="DH88" i="2"/>
  <c r="DG88" i="2"/>
  <c r="DF88" i="2"/>
  <c r="DE88" i="2"/>
  <c r="DC88" i="2"/>
  <c r="DB88" i="2"/>
  <c r="DA88" i="2"/>
  <c r="CZ88" i="2"/>
  <c r="CY88" i="2"/>
  <c r="CW88" i="2"/>
  <c r="CV88" i="2"/>
  <c r="CU88" i="2"/>
  <c r="CT88" i="2"/>
  <c r="CS88" i="2"/>
  <c r="CQ88" i="2"/>
  <c r="CP88" i="2"/>
  <c r="CO88" i="2"/>
  <c r="CN88" i="2"/>
  <c r="CM88" i="2"/>
  <c r="CK88" i="2"/>
  <c r="CJ88" i="2"/>
  <c r="CI88" i="2"/>
  <c r="CH88" i="2"/>
  <c r="CG88" i="2"/>
  <c r="CE88" i="2"/>
  <c r="CD88" i="2"/>
  <c r="CC88" i="2"/>
  <c r="CB88" i="2"/>
  <c r="CA88" i="2"/>
  <c r="BY88" i="2"/>
  <c r="BX88" i="2"/>
  <c r="BW88" i="2"/>
  <c r="BV88" i="2"/>
  <c r="BU88" i="2"/>
  <c r="BS88" i="2"/>
  <c r="BR88" i="2"/>
  <c r="BQ88" i="2"/>
  <c r="BP88" i="2"/>
  <c r="BO88" i="2"/>
  <c r="BM88" i="2"/>
  <c r="BL88" i="2"/>
  <c r="BK88" i="2"/>
  <c r="BJ88" i="2"/>
  <c r="BI88" i="2"/>
  <c r="BH88" i="2"/>
  <c r="BG88" i="2"/>
  <c r="BE88" i="2"/>
  <c r="BD88" i="2"/>
  <c r="BC88" i="2"/>
  <c r="BB88" i="2"/>
  <c r="BA88" i="2"/>
  <c r="AZ88" i="2"/>
  <c r="AY88" i="2"/>
  <c r="AW88" i="2"/>
  <c r="AV88" i="2"/>
  <c r="AU88" i="2"/>
  <c r="AT88" i="2"/>
  <c r="AS88" i="2"/>
  <c r="AR88" i="2"/>
  <c r="AQ88" i="2"/>
  <c r="AO88" i="2"/>
  <c r="AN88" i="2"/>
  <c r="AM88" i="2"/>
  <c r="AL88" i="2"/>
  <c r="AK88" i="2"/>
  <c r="AJ88" i="2"/>
  <c r="AI88" i="2"/>
  <c r="AG88" i="2"/>
  <c r="AF88" i="2"/>
  <c r="AE88" i="2"/>
  <c r="AD88" i="2"/>
  <c r="AC88" i="2"/>
  <c r="AB88" i="2"/>
  <c r="AA88" i="2"/>
  <c r="W88" i="2"/>
  <c r="DO87" i="2"/>
  <c r="DN87" i="2"/>
  <c r="DM87" i="2"/>
  <c r="DL87" i="2"/>
  <c r="DK87" i="2"/>
  <c r="DI87" i="2"/>
  <c r="DH87" i="2"/>
  <c r="DG87" i="2"/>
  <c r="DF87" i="2"/>
  <c r="DE87" i="2"/>
  <c r="DC87" i="2"/>
  <c r="DB87" i="2"/>
  <c r="DA87" i="2"/>
  <c r="CZ87" i="2"/>
  <c r="CY87" i="2"/>
  <c r="CW87" i="2"/>
  <c r="CV87" i="2"/>
  <c r="CU87" i="2"/>
  <c r="CT87" i="2"/>
  <c r="CS87" i="2"/>
  <c r="CQ87" i="2"/>
  <c r="CP87" i="2"/>
  <c r="CO87" i="2"/>
  <c r="CN87" i="2"/>
  <c r="CM87" i="2"/>
  <c r="CK87" i="2"/>
  <c r="CJ87" i="2"/>
  <c r="CI87" i="2"/>
  <c r="CH87" i="2"/>
  <c r="CG87" i="2"/>
  <c r="CE87" i="2"/>
  <c r="CD87" i="2"/>
  <c r="CC87" i="2"/>
  <c r="CB87" i="2"/>
  <c r="CA87" i="2"/>
  <c r="BY87" i="2"/>
  <c r="BX87" i="2"/>
  <c r="BW87" i="2"/>
  <c r="BV87" i="2"/>
  <c r="BU87" i="2"/>
  <c r="BS87" i="2"/>
  <c r="BR87" i="2"/>
  <c r="BQ87" i="2"/>
  <c r="BP87" i="2"/>
  <c r="BO87" i="2"/>
  <c r="BM87" i="2"/>
  <c r="BL87" i="2"/>
  <c r="BK87" i="2"/>
  <c r="BJ87" i="2"/>
  <c r="BI87" i="2"/>
  <c r="BH87" i="2"/>
  <c r="BG87" i="2"/>
  <c r="BE87" i="2"/>
  <c r="BD87" i="2"/>
  <c r="BC87" i="2"/>
  <c r="BB87" i="2"/>
  <c r="BA87" i="2"/>
  <c r="AZ87" i="2"/>
  <c r="AY87" i="2"/>
  <c r="AW87" i="2"/>
  <c r="AV87" i="2"/>
  <c r="AU87" i="2"/>
  <c r="AT87" i="2"/>
  <c r="AS87" i="2"/>
  <c r="AR87" i="2"/>
  <c r="AQ87" i="2"/>
  <c r="AO87" i="2"/>
  <c r="AN87" i="2"/>
  <c r="AM87" i="2"/>
  <c r="AL87" i="2"/>
  <c r="AK87" i="2"/>
  <c r="AJ87" i="2"/>
  <c r="AI87" i="2"/>
  <c r="AG87" i="2"/>
  <c r="AF87" i="2"/>
  <c r="AE87" i="2"/>
  <c r="AD87" i="2"/>
  <c r="AC87" i="2"/>
  <c r="AB87" i="2"/>
  <c r="AA87" i="2"/>
  <c r="W87" i="2"/>
  <c r="DO86" i="2"/>
  <c r="DI86" i="2"/>
  <c r="DC86" i="2"/>
  <c r="CW86" i="2"/>
  <c r="CQ86" i="2"/>
  <c r="CK86" i="2"/>
  <c r="CE86" i="2"/>
  <c r="CD86" i="2"/>
  <c r="CC86" i="2"/>
  <c r="CB86" i="2"/>
  <c r="CA86" i="2"/>
  <c r="BY86" i="2"/>
  <c r="BS86" i="2"/>
  <c r="BM86" i="2"/>
  <c r="BL86" i="2"/>
  <c r="BK86" i="2"/>
  <c r="BJ86" i="2"/>
  <c r="BI86" i="2"/>
  <c r="BH86" i="2"/>
  <c r="BG86" i="2"/>
  <c r="BE86" i="2"/>
  <c r="BD86" i="2"/>
  <c r="BC86" i="2"/>
  <c r="BB86" i="2"/>
  <c r="BA86" i="2"/>
  <c r="AZ86" i="2"/>
  <c r="AY86" i="2"/>
  <c r="AW86" i="2"/>
  <c r="AV86" i="2"/>
  <c r="AU86" i="2"/>
  <c r="AT86" i="2"/>
  <c r="AS86" i="2"/>
  <c r="AR86" i="2"/>
  <c r="AQ86" i="2"/>
  <c r="AO86" i="2"/>
  <c r="AN86" i="2"/>
  <c r="AM86" i="2"/>
  <c r="AL86" i="2"/>
  <c r="AK86" i="2"/>
  <c r="AJ86" i="2"/>
  <c r="AI86" i="2"/>
  <c r="AG86" i="2"/>
  <c r="DO85" i="2"/>
  <c r="DI85" i="2"/>
  <c r="DC85" i="2"/>
  <c r="CW85" i="2"/>
  <c r="CQ85" i="2"/>
  <c r="CK85" i="2"/>
  <c r="CE85" i="2"/>
  <c r="CD85" i="2"/>
  <c r="CC85" i="2"/>
  <c r="CB85" i="2"/>
  <c r="CA85" i="2"/>
  <c r="BY85" i="2"/>
  <c r="BS85" i="2"/>
  <c r="BM85" i="2"/>
  <c r="BL85" i="2"/>
  <c r="BK85" i="2"/>
  <c r="BJ85" i="2"/>
  <c r="BI85" i="2"/>
  <c r="BH85" i="2"/>
  <c r="BG85" i="2"/>
  <c r="BE85" i="2"/>
  <c r="BD85" i="2"/>
  <c r="BC85" i="2"/>
  <c r="BB85" i="2"/>
  <c r="BA85" i="2"/>
  <c r="AZ85" i="2"/>
  <c r="AY85" i="2"/>
  <c r="AW85" i="2"/>
  <c r="AV85" i="2"/>
  <c r="AU85" i="2"/>
  <c r="AT85" i="2"/>
  <c r="AS85" i="2"/>
  <c r="AR85" i="2"/>
  <c r="AQ85" i="2"/>
  <c r="AO85" i="2"/>
  <c r="AN85" i="2"/>
  <c r="AM85" i="2"/>
  <c r="AL85" i="2"/>
  <c r="AK85" i="2"/>
  <c r="AJ85" i="2"/>
  <c r="AI85" i="2"/>
  <c r="AG85" i="2"/>
  <c r="W85" i="2"/>
  <c r="DO84" i="2"/>
  <c r="DN84" i="2"/>
  <c r="DM84" i="2"/>
  <c r="DL84" i="2"/>
  <c r="DK84" i="2"/>
  <c r="DI84" i="2"/>
  <c r="DH84" i="2"/>
  <c r="DG84" i="2"/>
  <c r="DF84" i="2"/>
  <c r="DE84" i="2"/>
  <c r="DC84" i="2"/>
  <c r="DB84" i="2"/>
  <c r="DA84" i="2"/>
  <c r="CZ84" i="2"/>
  <c r="CY84" i="2"/>
  <c r="CW84" i="2"/>
  <c r="CV84" i="2"/>
  <c r="CU84" i="2"/>
  <c r="CT84" i="2"/>
  <c r="CS84" i="2"/>
  <c r="CQ84" i="2"/>
  <c r="CP84" i="2"/>
  <c r="CO84" i="2"/>
  <c r="CN84" i="2"/>
  <c r="CM84" i="2"/>
  <c r="CK84" i="2"/>
  <c r="CJ84" i="2"/>
  <c r="CI84" i="2"/>
  <c r="CH84" i="2"/>
  <c r="CG84" i="2"/>
  <c r="CE84" i="2"/>
  <c r="CD84" i="2"/>
  <c r="CC84" i="2"/>
  <c r="CB84" i="2"/>
  <c r="CA84" i="2"/>
  <c r="BY84" i="2"/>
  <c r="BX84" i="2"/>
  <c r="BW84" i="2"/>
  <c r="BV84" i="2"/>
  <c r="BU84" i="2"/>
  <c r="BS84" i="2"/>
  <c r="BR84" i="2"/>
  <c r="BQ84" i="2"/>
  <c r="BP84" i="2"/>
  <c r="BO84" i="2"/>
  <c r="BM84" i="2"/>
  <c r="BL84" i="2"/>
  <c r="BK84" i="2"/>
  <c r="BJ84" i="2"/>
  <c r="BI84" i="2"/>
  <c r="BH84" i="2"/>
  <c r="BG84" i="2"/>
  <c r="BE84" i="2"/>
  <c r="BD84" i="2"/>
  <c r="BC84" i="2"/>
  <c r="BB84" i="2"/>
  <c r="BA84" i="2"/>
  <c r="AZ84" i="2"/>
  <c r="AY84" i="2"/>
  <c r="AW84" i="2"/>
  <c r="AV84" i="2"/>
  <c r="AU84" i="2"/>
  <c r="AT84" i="2"/>
  <c r="AS84" i="2"/>
  <c r="AR84" i="2"/>
  <c r="AQ84" i="2"/>
  <c r="AO84" i="2"/>
  <c r="AN84" i="2"/>
  <c r="AM84" i="2"/>
  <c r="AL84" i="2"/>
  <c r="AK84" i="2"/>
  <c r="AJ84" i="2"/>
  <c r="AI84" i="2"/>
  <c r="AG84" i="2"/>
  <c r="AF84" i="2"/>
  <c r="AE84" i="2"/>
  <c r="AD84" i="2"/>
  <c r="AC84" i="2"/>
  <c r="AB84" i="2"/>
  <c r="AA84" i="2"/>
  <c r="W84" i="2"/>
  <c r="DO83" i="2"/>
  <c r="DN83" i="2"/>
  <c r="DM83" i="2"/>
  <c r="DL83" i="2"/>
  <c r="DK83" i="2"/>
  <c r="DI83" i="2"/>
  <c r="DH83" i="2"/>
  <c r="DG83" i="2"/>
  <c r="DF83" i="2"/>
  <c r="DE83" i="2"/>
  <c r="DC83" i="2"/>
  <c r="DB83" i="2"/>
  <c r="DA83" i="2"/>
  <c r="CZ83" i="2"/>
  <c r="CY83" i="2"/>
  <c r="CW83" i="2"/>
  <c r="CV83" i="2"/>
  <c r="CU83" i="2"/>
  <c r="CT83" i="2"/>
  <c r="CS83" i="2"/>
  <c r="CQ83" i="2"/>
  <c r="CP83" i="2"/>
  <c r="CO83" i="2"/>
  <c r="CN83" i="2"/>
  <c r="CM83" i="2"/>
  <c r="CK83" i="2"/>
  <c r="CJ83" i="2"/>
  <c r="CI83" i="2"/>
  <c r="CH83" i="2"/>
  <c r="CG83" i="2"/>
  <c r="CE83" i="2"/>
  <c r="CD83" i="2"/>
  <c r="CC83" i="2"/>
  <c r="CB83" i="2"/>
  <c r="CA83" i="2"/>
  <c r="BY83" i="2"/>
  <c r="BX83" i="2"/>
  <c r="BW83" i="2"/>
  <c r="BV83" i="2"/>
  <c r="BU83" i="2"/>
  <c r="BS83" i="2"/>
  <c r="BR83" i="2"/>
  <c r="BQ83" i="2"/>
  <c r="BP83" i="2"/>
  <c r="BO83" i="2"/>
  <c r="BM83" i="2"/>
  <c r="BL83" i="2"/>
  <c r="BK83" i="2"/>
  <c r="BJ83" i="2"/>
  <c r="BI83" i="2"/>
  <c r="BH83" i="2"/>
  <c r="BG83" i="2"/>
  <c r="BE83" i="2"/>
  <c r="BD83" i="2"/>
  <c r="BC83" i="2"/>
  <c r="BB83" i="2"/>
  <c r="BA83" i="2"/>
  <c r="AZ83" i="2"/>
  <c r="AY83" i="2"/>
  <c r="AW83" i="2"/>
  <c r="AV83" i="2"/>
  <c r="AU83" i="2"/>
  <c r="AT83" i="2"/>
  <c r="AS83" i="2"/>
  <c r="AR83" i="2"/>
  <c r="AQ83" i="2"/>
  <c r="AO83" i="2"/>
  <c r="AN83" i="2"/>
  <c r="AM83" i="2"/>
  <c r="AL83" i="2"/>
  <c r="AK83" i="2"/>
  <c r="AJ83" i="2"/>
  <c r="AI83" i="2"/>
  <c r="AG83" i="2"/>
  <c r="AF83" i="2"/>
  <c r="AE83" i="2"/>
  <c r="AD83" i="2"/>
  <c r="AC83" i="2"/>
  <c r="AB83" i="2"/>
  <c r="AA83" i="2"/>
  <c r="W83" i="2"/>
  <c r="DO82" i="2"/>
  <c r="DN82" i="2"/>
  <c r="DM82" i="2"/>
  <c r="DL82" i="2"/>
  <c r="DK82" i="2"/>
  <c r="DI82" i="2"/>
  <c r="DH82" i="2"/>
  <c r="DG82" i="2"/>
  <c r="DF82" i="2"/>
  <c r="DE82" i="2"/>
  <c r="DC82" i="2"/>
  <c r="DB82" i="2"/>
  <c r="DA82" i="2"/>
  <c r="CZ82" i="2"/>
  <c r="CY82" i="2"/>
  <c r="CW82" i="2"/>
  <c r="CV82" i="2"/>
  <c r="CU82" i="2"/>
  <c r="CT82" i="2"/>
  <c r="CS82" i="2"/>
  <c r="CQ82" i="2"/>
  <c r="CP82" i="2"/>
  <c r="CO82" i="2"/>
  <c r="CN82" i="2"/>
  <c r="CM82" i="2"/>
  <c r="CK82" i="2"/>
  <c r="CJ82" i="2"/>
  <c r="CI82" i="2"/>
  <c r="CH82" i="2"/>
  <c r="CG82" i="2"/>
  <c r="CE82" i="2"/>
  <c r="CD82" i="2"/>
  <c r="CC82" i="2"/>
  <c r="CB82" i="2"/>
  <c r="CA82" i="2"/>
  <c r="BY82" i="2"/>
  <c r="BX82" i="2"/>
  <c r="BW82" i="2"/>
  <c r="BV82" i="2"/>
  <c r="BU82" i="2"/>
  <c r="BS82" i="2"/>
  <c r="BR82" i="2"/>
  <c r="BQ82" i="2"/>
  <c r="BP82" i="2"/>
  <c r="BO82" i="2"/>
  <c r="BM82" i="2"/>
  <c r="BL82" i="2"/>
  <c r="BK82" i="2"/>
  <c r="BJ82" i="2"/>
  <c r="BI82" i="2"/>
  <c r="BH82" i="2"/>
  <c r="BG82" i="2"/>
  <c r="BE82" i="2"/>
  <c r="BD82" i="2"/>
  <c r="BC82" i="2"/>
  <c r="BB82" i="2"/>
  <c r="BA82" i="2"/>
  <c r="AZ82" i="2"/>
  <c r="AY82" i="2"/>
  <c r="AW82" i="2"/>
  <c r="AV82" i="2"/>
  <c r="AU82" i="2"/>
  <c r="AT82" i="2"/>
  <c r="AS82" i="2"/>
  <c r="AR82" i="2"/>
  <c r="AQ82" i="2"/>
  <c r="AO82" i="2"/>
  <c r="AN82" i="2"/>
  <c r="AM82" i="2"/>
  <c r="AL82" i="2"/>
  <c r="AK82" i="2"/>
  <c r="AJ82" i="2"/>
  <c r="AI82" i="2"/>
  <c r="AG82" i="2"/>
  <c r="AF82" i="2"/>
  <c r="AE82" i="2"/>
  <c r="AD82" i="2"/>
  <c r="AC82" i="2"/>
  <c r="AB82" i="2"/>
  <c r="AA82" i="2"/>
  <c r="W82" i="2"/>
  <c r="DO81" i="2"/>
  <c r="DN81" i="2"/>
  <c r="DM81" i="2"/>
  <c r="DL81" i="2"/>
  <c r="DK81" i="2"/>
  <c r="DI81" i="2"/>
  <c r="DH81" i="2"/>
  <c r="DG81" i="2"/>
  <c r="DF81" i="2"/>
  <c r="DE81" i="2"/>
  <c r="DC81" i="2"/>
  <c r="DB81" i="2"/>
  <c r="DA81" i="2"/>
  <c r="CZ81" i="2"/>
  <c r="CY81" i="2"/>
  <c r="CW81" i="2"/>
  <c r="CV81" i="2"/>
  <c r="CU81" i="2"/>
  <c r="CT81" i="2"/>
  <c r="CS81" i="2"/>
  <c r="CQ81" i="2"/>
  <c r="CP81" i="2"/>
  <c r="CO81" i="2"/>
  <c r="CN81" i="2"/>
  <c r="CM81" i="2"/>
  <c r="CK81" i="2"/>
  <c r="CJ81" i="2"/>
  <c r="CI81" i="2"/>
  <c r="CH81" i="2"/>
  <c r="CG81" i="2"/>
  <c r="CE81" i="2"/>
  <c r="CD81" i="2"/>
  <c r="CC81" i="2"/>
  <c r="CB81" i="2"/>
  <c r="CA81" i="2"/>
  <c r="BY81" i="2"/>
  <c r="BX81" i="2"/>
  <c r="BW81" i="2"/>
  <c r="BV81" i="2"/>
  <c r="BU81" i="2"/>
  <c r="BS81" i="2"/>
  <c r="BR81" i="2"/>
  <c r="BQ81" i="2"/>
  <c r="BP81" i="2"/>
  <c r="BO81" i="2"/>
  <c r="BM81" i="2"/>
  <c r="BL81" i="2"/>
  <c r="BK81" i="2"/>
  <c r="BJ81" i="2"/>
  <c r="BI81" i="2"/>
  <c r="BH81" i="2"/>
  <c r="BG81" i="2"/>
  <c r="BE81" i="2"/>
  <c r="BD81" i="2"/>
  <c r="BC81" i="2"/>
  <c r="BB81" i="2"/>
  <c r="BA81" i="2"/>
  <c r="AZ81" i="2"/>
  <c r="AY81" i="2"/>
  <c r="AW81" i="2"/>
  <c r="AV81" i="2"/>
  <c r="AU81" i="2"/>
  <c r="AT81" i="2"/>
  <c r="AS81" i="2"/>
  <c r="AR81" i="2"/>
  <c r="AQ81" i="2"/>
  <c r="AO81" i="2"/>
  <c r="AN81" i="2"/>
  <c r="AM81" i="2"/>
  <c r="AL81" i="2"/>
  <c r="AK81" i="2"/>
  <c r="AJ81" i="2"/>
  <c r="AI81" i="2"/>
  <c r="AG81" i="2"/>
  <c r="AF81" i="2"/>
  <c r="AE81" i="2"/>
  <c r="AD81" i="2"/>
  <c r="AC81" i="2"/>
  <c r="AB81" i="2"/>
  <c r="AA81" i="2"/>
  <c r="W81" i="2"/>
  <c r="DO80" i="2"/>
  <c r="DI80" i="2"/>
  <c r="DC80" i="2"/>
  <c r="CW80" i="2"/>
  <c r="CQ80" i="2"/>
  <c r="CK80" i="2"/>
  <c r="CE80" i="2"/>
  <c r="CD80" i="2"/>
  <c r="CC80" i="2"/>
  <c r="CB80" i="2"/>
  <c r="CA80" i="2"/>
  <c r="BY80" i="2"/>
  <c r="BS80" i="2"/>
  <c r="BM80" i="2"/>
  <c r="BL80" i="2"/>
  <c r="BK80" i="2"/>
  <c r="BJ80" i="2"/>
  <c r="BI80" i="2"/>
  <c r="BH80" i="2"/>
  <c r="BG80" i="2"/>
  <c r="BE80" i="2"/>
  <c r="BD80" i="2"/>
  <c r="BC80" i="2"/>
  <c r="BB80" i="2"/>
  <c r="BA80" i="2"/>
  <c r="AZ80" i="2"/>
  <c r="AY80" i="2"/>
  <c r="AW80" i="2"/>
  <c r="AV80" i="2"/>
  <c r="AU80" i="2"/>
  <c r="AT80" i="2"/>
  <c r="AS80" i="2"/>
  <c r="AR80" i="2"/>
  <c r="AQ80" i="2"/>
  <c r="AO80" i="2"/>
  <c r="AN80" i="2"/>
  <c r="AM80" i="2"/>
  <c r="AL80" i="2"/>
  <c r="AK80" i="2"/>
  <c r="AJ80" i="2"/>
  <c r="AI80" i="2"/>
  <c r="AG80" i="2"/>
  <c r="DO79" i="2"/>
  <c r="DI79" i="2"/>
  <c r="DC79" i="2"/>
  <c r="CW79" i="2"/>
  <c r="CQ79" i="2"/>
  <c r="CK79" i="2"/>
  <c r="CE79" i="2"/>
  <c r="CD79" i="2"/>
  <c r="CC79" i="2"/>
  <c r="CB79" i="2"/>
  <c r="CA79" i="2"/>
  <c r="BY79" i="2"/>
  <c r="DS51" i="2" s="1"/>
  <c r="BS79" i="2"/>
  <c r="DR51" i="2" s="1"/>
  <c r="BM79" i="2"/>
  <c r="BL79" i="2"/>
  <c r="BK79" i="2"/>
  <c r="BJ79" i="2"/>
  <c r="BI79" i="2"/>
  <c r="BH79" i="2"/>
  <c r="BG79" i="2"/>
  <c r="BE79" i="2"/>
  <c r="BD79" i="2"/>
  <c r="BC79" i="2"/>
  <c r="BB79" i="2"/>
  <c r="BA79" i="2"/>
  <c r="AZ79" i="2"/>
  <c r="AY79" i="2"/>
  <c r="AW79" i="2"/>
  <c r="AV79" i="2"/>
  <c r="AU79" i="2"/>
  <c r="AT79" i="2"/>
  <c r="AS79" i="2"/>
  <c r="AR79" i="2"/>
  <c r="AQ79" i="2"/>
  <c r="AO79" i="2"/>
  <c r="AN79" i="2"/>
  <c r="AM79" i="2"/>
  <c r="AL79" i="2"/>
  <c r="AK79" i="2"/>
  <c r="AJ79" i="2"/>
  <c r="AI79" i="2"/>
  <c r="AG79" i="2"/>
  <c r="W79" i="2"/>
  <c r="DO78" i="2"/>
  <c r="DN78" i="2"/>
  <c r="DM78" i="2"/>
  <c r="DL78" i="2"/>
  <c r="DK78" i="2"/>
  <c r="DI78" i="2"/>
  <c r="DH78" i="2"/>
  <c r="DG78" i="2"/>
  <c r="DF78" i="2"/>
  <c r="DE78" i="2"/>
  <c r="DC78" i="2"/>
  <c r="DB78" i="2"/>
  <c r="DA78" i="2"/>
  <c r="CZ78" i="2"/>
  <c r="CY78" i="2"/>
  <c r="CW78" i="2"/>
  <c r="CV78" i="2"/>
  <c r="CU78" i="2"/>
  <c r="CT78" i="2"/>
  <c r="CS78" i="2"/>
  <c r="CQ78" i="2"/>
  <c r="CP78" i="2"/>
  <c r="CO78" i="2"/>
  <c r="CN78" i="2"/>
  <c r="CM78" i="2"/>
  <c r="CK78" i="2"/>
  <c r="CJ78" i="2"/>
  <c r="CI78" i="2"/>
  <c r="CH78" i="2"/>
  <c r="CG78" i="2"/>
  <c r="CE78" i="2"/>
  <c r="CD78" i="2"/>
  <c r="CC78" i="2"/>
  <c r="CB78" i="2"/>
  <c r="CA78" i="2"/>
  <c r="BY78" i="2"/>
  <c r="BX78" i="2"/>
  <c r="BW78" i="2"/>
  <c r="BV78" i="2"/>
  <c r="BU78" i="2"/>
  <c r="BS78" i="2"/>
  <c r="BR78" i="2"/>
  <c r="BQ78" i="2"/>
  <c r="BP78" i="2"/>
  <c r="BO78" i="2"/>
  <c r="BM78" i="2"/>
  <c r="BL78" i="2"/>
  <c r="BK78" i="2"/>
  <c r="BJ78" i="2"/>
  <c r="BI78" i="2"/>
  <c r="BH78" i="2"/>
  <c r="BG78" i="2"/>
  <c r="BE78" i="2"/>
  <c r="BD78" i="2"/>
  <c r="BC78" i="2"/>
  <c r="BB78" i="2"/>
  <c r="BA78" i="2"/>
  <c r="AZ78" i="2"/>
  <c r="AY78" i="2"/>
  <c r="AW78" i="2"/>
  <c r="AV78" i="2"/>
  <c r="AU78" i="2"/>
  <c r="AT78" i="2"/>
  <c r="AS78" i="2"/>
  <c r="AR78" i="2"/>
  <c r="AQ78" i="2"/>
  <c r="AO78" i="2"/>
  <c r="AN78" i="2"/>
  <c r="AM78" i="2"/>
  <c r="AL78" i="2"/>
  <c r="AK78" i="2"/>
  <c r="AJ78" i="2"/>
  <c r="AI78" i="2"/>
  <c r="AG78" i="2"/>
  <c r="AF78" i="2"/>
  <c r="AE78" i="2"/>
  <c r="AD78" i="2"/>
  <c r="AC78" i="2"/>
  <c r="AB78" i="2"/>
  <c r="AA78" i="2"/>
  <c r="W78" i="2"/>
  <c r="DO77" i="2"/>
  <c r="DN77" i="2"/>
  <c r="DM77" i="2"/>
  <c r="DL77" i="2"/>
  <c r="DK77" i="2"/>
  <c r="DI77" i="2"/>
  <c r="DH77" i="2"/>
  <c r="DG77" i="2"/>
  <c r="DF77" i="2"/>
  <c r="DE77" i="2"/>
  <c r="DC77" i="2"/>
  <c r="DB77" i="2"/>
  <c r="DA77" i="2"/>
  <c r="CZ77" i="2"/>
  <c r="CY77" i="2"/>
  <c r="CW77" i="2"/>
  <c r="CV77" i="2"/>
  <c r="CU77" i="2"/>
  <c r="CT77" i="2"/>
  <c r="CS77" i="2"/>
  <c r="CQ77" i="2"/>
  <c r="CP77" i="2"/>
  <c r="CO77" i="2"/>
  <c r="CN77" i="2"/>
  <c r="CM77" i="2"/>
  <c r="CK77" i="2"/>
  <c r="CJ77" i="2"/>
  <c r="CI77" i="2"/>
  <c r="CH77" i="2"/>
  <c r="CG77" i="2"/>
  <c r="CE77" i="2"/>
  <c r="CD77" i="2"/>
  <c r="CC77" i="2"/>
  <c r="CB77" i="2"/>
  <c r="CA77" i="2"/>
  <c r="BY77" i="2"/>
  <c r="BX77" i="2"/>
  <c r="BW77" i="2"/>
  <c r="BV77" i="2"/>
  <c r="BU77" i="2"/>
  <c r="BS77" i="2"/>
  <c r="BR77" i="2"/>
  <c r="BQ77" i="2"/>
  <c r="BP77" i="2"/>
  <c r="BO77" i="2"/>
  <c r="BM77" i="2"/>
  <c r="BL77" i="2"/>
  <c r="BK77" i="2"/>
  <c r="BJ77" i="2"/>
  <c r="BI77" i="2"/>
  <c r="BH77" i="2"/>
  <c r="BG77" i="2"/>
  <c r="BE77" i="2"/>
  <c r="BD77" i="2"/>
  <c r="BC77" i="2"/>
  <c r="BB77" i="2"/>
  <c r="BA77" i="2"/>
  <c r="AZ77" i="2"/>
  <c r="AY77" i="2"/>
  <c r="AW77" i="2"/>
  <c r="AV77" i="2"/>
  <c r="AU77" i="2"/>
  <c r="AT77" i="2"/>
  <c r="AS77" i="2"/>
  <c r="AR77" i="2"/>
  <c r="AQ77" i="2"/>
  <c r="AO77" i="2"/>
  <c r="AN77" i="2"/>
  <c r="AM77" i="2"/>
  <c r="AL77" i="2"/>
  <c r="AK77" i="2"/>
  <c r="AJ77" i="2"/>
  <c r="AI77" i="2"/>
  <c r="AG77" i="2"/>
  <c r="AF77" i="2"/>
  <c r="AE77" i="2"/>
  <c r="AD77" i="2"/>
  <c r="AC77" i="2"/>
  <c r="AB77" i="2"/>
  <c r="AA77" i="2"/>
  <c r="W77" i="2"/>
  <c r="DO76" i="2"/>
  <c r="DN76" i="2"/>
  <c r="DM76" i="2"/>
  <c r="DL76" i="2"/>
  <c r="DK76" i="2"/>
  <c r="DI76" i="2"/>
  <c r="DH76" i="2"/>
  <c r="DG76" i="2"/>
  <c r="DF76" i="2"/>
  <c r="DE76" i="2"/>
  <c r="DC76" i="2"/>
  <c r="DB76" i="2"/>
  <c r="DA76" i="2"/>
  <c r="CZ76" i="2"/>
  <c r="CY76" i="2"/>
  <c r="CW76" i="2"/>
  <c r="CV76" i="2"/>
  <c r="CU76" i="2"/>
  <c r="CT76" i="2"/>
  <c r="CS76" i="2"/>
  <c r="CQ76" i="2"/>
  <c r="CP76" i="2"/>
  <c r="CO76" i="2"/>
  <c r="CN76" i="2"/>
  <c r="CM76" i="2"/>
  <c r="CK76" i="2"/>
  <c r="CJ76" i="2"/>
  <c r="CI76" i="2"/>
  <c r="CH76" i="2"/>
  <c r="CG76" i="2"/>
  <c r="CE76" i="2"/>
  <c r="CD76" i="2"/>
  <c r="CC76" i="2"/>
  <c r="CB76" i="2"/>
  <c r="CA76" i="2"/>
  <c r="BY76" i="2"/>
  <c r="BX76" i="2"/>
  <c r="BW76" i="2"/>
  <c r="BV76" i="2"/>
  <c r="BU76" i="2"/>
  <c r="BS76" i="2"/>
  <c r="BR76" i="2"/>
  <c r="BQ76" i="2"/>
  <c r="BP76" i="2"/>
  <c r="BO76" i="2"/>
  <c r="BM76" i="2"/>
  <c r="BL76" i="2"/>
  <c r="BK76" i="2"/>
  <c r="BJ76" i="2"/>
  <c r="BI76" i="2"/>
  <c r="BH76" i="2"/>
  <c r="BG76" i="2"/>
  <c r="BE76" i="2"/>
  <c r="BD76" i="2"/>
  <c r="BC76" i="2"/>
  <c r="BB76" i="2"/>
  <c r="BA76" i="2"/>
  <c r="AZ76" i="2"/>
  <c r="AY76" i="2"/>
  <c r="AW76" i="2"/>
  <c r="AV76" i="2"/>
  <c r="AU76" i="2"/>
  <c r="AT76" i="2"/>
  <c r="AS76" i="2"/>
  <c r="AR76" i="2"/>
  <c r="AQ76" i="2"/>
  <c r="AO76" i="2"/>
  <c r="AN76" i="2"/>
  <c r="AM76" i="2"/>
  <c r="AL76" i="2"/>
  <c r="AK76" i="2"/>
  <c r="AJ76" i="2"/>
  <c r="AI76" i="2"/>
  <c r="AG76" i="2"/>
  <c r="AF76" i="2"/>
  <c r="AE76" i="2"/>
  <c r="AD76" i="2"/>
  <c r="AC76" i="2"/>
  <c r="AB76" i="2"/>
  <c r="AA76" i="2"/>
  <c r="W76" i="2"/>
  <c r="DO75" i="2"/>
  <c r="DN75" i="2"/>
  <c r="DM75" i="2"/>
  <c r="DL75" i="2"/>
  <c r="DK75" i="2"/>
  <c r="DI75" i="2"/>
  <c r="DH75" i="2"/>
  <c r="DG75" i="2"/>
  <c r="DF75" i="2"/>
  <c r="DE75" i="2"/>
  <c r="DC75" i="2"/>
  <c r="DB75" i="2"/>
  <c r="DA75" i="2"/>
  <c r="CZ75" i="2"/>
  <c r="CY75" i="2"/>
  <c r="CW75" i="2"/>
  <c r="CV75" i="2"/>
  <c r="CU75" i="2"/>
  <c r="CT75" i="2"/>
  <c r="CS75" i="2"/>
  <c r="CQ75" i="2"/>
  <c r="CP75" i="2"/>
  <c r="CO75" i="2"/>
  <c r="CN75" i="2"/>
  <c r="CM75" i="2"/>
  <c r="CK75" i="2"/>
  <c r="CJ75" i="2"/>
  <c r="CI75" i="2"/>
  <c r="CH75" i="2"/>
  <c r="CG75" i="2"/>
  <c r="CE75" i="2"/>
  <c r="CD75" i="2"/>
  <c r="CC75" i="2"/>
  <c r="CB75" i="2"/>
  <c r="CA75" i="2"/>
  <c r="BY75" i="2"/>
  <c r="BX75" i="2"/>
  <c r="BW75" i="2"/>
  <c r="BV75" i="2"/>
  <c r="BU75" i="2"/>
  <c r="BS75" i="2"/>
  <c r="BR75" i="2"/>
  <c r="BQ75" i="2"/>
  <c r="BP75" i="2"/>
  <c r="BO75" i="2"/>
  <c r="BM75" i="2"/>
  <c r="BL75" i="2"/>
  <c r="BK75" i="2"/>
  <c r="BJ75" i="2"/>
  <c r="BI75" i="2"/>
  <c r="BH75" i="2"/>
  <c r="BG75" i="2"/>
  <c r="BE75" i="2"/>
  <c r="BD75" i="2"/>
  <c r="BC75" i="2"/>
  <c r="BB75" i="2"/>
  <c r="BA75" i="2"/>
  <c r="AZ75" i="2"/>
  <c r="AY75" i="2"/>
  <c r="AW75" i="2"/>
  <c r="AV75" i="2"/>
  <c r="AU75" i="2"/>
  <c r="AT75" i="2"/>
  <c r="AS75" i="2"/>
  <c r="AR75" i="2"/>
  <c r="AQ75" i="2"/>
  <c r="AO75" i="2"/>
  <c r="AN75" i="2"/>
  <c r="AM75" i="2"/>
  <c r="AL75" i="2"/>
  <c r="AK75" i="2"/>
  <c r="AJ75" i="2"/>
  <c r="AI75" i="2"/>
  <c r="AG75" i="2"/>
  <c r="AF75" i="2"/>
  <c r="AE75" i="2"/>
  <c r="AD75" i="2"/>
  <c r="AC75" i="2"/>
  <c r="AB75" i="2"/>
  <c r="AA75" i="2"/>
  <c r="W75" i="2"/>
  <c r="DO74" i="2"/>
  <c r="DI74" i="2"/>
  <c r="DC74" i="2"/>
  <c r="CW74" i="2"/>
  <c r="CQ74" i="2"/>
  <c r="CK74" i="2"/>
  <c r="CE74" i="2"/>
  <c r="CD74" i="2"/>
  <c r="CC74" i="2"/>
  <c r="CB74" i="2"/>
  <c r="CA74" i="2"/>
  <c r="BY74" i="2"/>
  <c r="BS74" i="2"/>
  <c r="BM74" i="2"/>
  <c r="BL74" i="2"/>
  <c r="BK74" i="2"/>
  <c r="BJ74" i="2"/>
  <c r="BI74" i="2"/>
  <c r="BH74" i="2"/>
  <c r="BG74" i="2"/>
  <c r="BE74" i="2"/>
  <c r="BD74" i="2"/>
  <c r="BC74" i="2"/>
  <c r="BB74" i="2"/>
  <c r="BA74" i="2"/>
  <c r="AZ74" i="2"/>
  <c r="AY74" i="2"/>
  <c r="AW74" i="2"/>
  <c r="AV74" i="2"/>
  <c r="AU74" i="2"/>
  <c r="AT74" i="2"/>
  <c r="AS74" i="2"/>
  <c r="AR74" i="2"/>
  <c r="AQ74" i="2"/>
  <c r="AO74" i="2"/>
  <c r="AN74" i="2"/>
  <c r="AM74" i="2"/>
  <c r="AL74" i="2"/>
  <c r="AK74" i="2"/>
  <c r="AJ74" i="2"/>
  <c r="AI74" i="2"/>
  <c r="AG74" i="2"/>
  <c r="DO73" i="2"/>
  <c r="DI73" i="2"/>
  <c r="DC73" i="2"/>
  <c r="CW73" i="2"/>
  <c r="CQ73" i="2"/>
  <c r="CK73" i="2"/>
  <c r="CE73" i="2"/>
  <c r="CD73" i="2"/>
  <c r="CC73" i="2"/>
  <c r="CB73" i="2"/>
  <c r="CA73" i="2"/>
  <c r="BY73" i="2"/>
  <c r="BS73" i="2"/>
  <c r="BM73" i="2"/>
  <c r="BL73" i="2"/>
  <c r="BK73" i="2"/>
  <c r="BJ73" i="2"/>
  <c r="BI73" i="2"/>
  <c r="BH73" i="2"/>
  <c r="BG73" i="2"/>
  <c r="BE73" i="2"/>
  <c r="BD73" i="2"/>
  <c r="BC73" i="2"/>
  <c r="BB73" i="2"/>
  <c r="BA73" i="2"/>
  <c r="AZ73" i="2"/>
  <c r="AY73" i="2"/>
  <c r="AW73" i="2"/>
  <c r="AV73" i="2"/>
  <c r="AU73" i="2"/>
  <c r="AT73" i="2"/>
  <c r="AS73" i="2"/>
  <c r="AR73" i="2"/>
  <c r="AQ73" i="2"/>
  <c r="AO73" i="2"/>
  <c r="AN73" i="2"/>
  <c r="AM73" i="2"/>
  <c r="AL73" i="2"/>
  <c r="AK73" i="2"/>
  <c r="AJ73" i="2"/>
  <c r="AI73" i="2"/>
  <c r="AG73" i="2"/>
  <c r="W73" i="2"/>
  <c r="DO72" i="2"/>
  <c r="DN72" i="2"/>
  <c r="DM72" i="2"/>
  <c r="DL72" i="2"/>
  <c r="DK72" i="2"/>
  <c r="DI72" i="2"/>
  <c r="DH72" i="2"/>
  <c r="DG72" i="2"/>
  <c r="DF72" i="2"/>
  <c r="DE72" i="2"/>
  <c r="DC72" i="2"/>
  <c r="DB72" i="2"/>
  <c r="DA72" i="2"/>
  <c r="CZ72" i="2"/>
  <c r="CY72" i="2"/>
  <c r="CW72" i="2"/>
  <c r="CV72" i="2"/>
  <c r="CU72" i="2"/>
  <c r="CT72" i="2"/>
  <c r="CS72" i="2"/>
  <c r="CQ72" i="2"/>
  <c r="CP72" i="2"/>
  <c r="CO72" i="2"/>
  <c r="CN72" i="2"/>
  <c r="CM72" i="2"/>
  <c r="CK72" i="2"/>
  <c r="CJ72" i="2"/>
  <c r="CI72" i="2"/>
  <c r="CH72" i="2"/>
  <c r="CG72" i="2"/>
  <c r="CE72" i="2"/>
  <c r="CD72" i="2"/>
  <c r="CC72" i="2"/>
  <c r="CB72" i="2"/>
  <c r="CA72" i="2"/>
  <c r="BY72" i="2"/>
  <c r="BX72" i="2"/>
  <c r="BW72" i="2"/>
  <c r="BV72" i="2"/>
  <c r="BU72" i="2"/>
  <c r="BS72" i="2"/>
  <c r="BR72" i="2"/>
  <c r="BQ72" i="2"/>
  <c r="BP72" i="2"/>
  <c r="BO72" i="2"/>
  <c r="BM72" i="2"/>
  <c r="BL72" i="2"/>
  <c r="BK72" i="2"/>
  <c r="BJ72" i="2"/>
  <c r="BI72" i="2"/>
  <c r="BH72" i="2"/>
  <c r="BG72" i="2"/>
  <c r="BE72" i="2"/>
  <c r="BD72" i="2"/>
  <c r="BC72" i="2"/>
  <c r="BB72" i="2"/>
  <c r="BA72" i="2"/>
  <c r="AZ72" i="2"/>
  <c r="AY72" i="2"/>
  <c r="AW72" i="2"/>
  <c r="AV72" i="2"/>
  <c r="AU72" i="2"/>
  <c r="AT72" i="2"/>
  <c r="AS72" i="2"/>
  <c r="AR72" i="2"/>
  <c r="AQ72" i="2"/>
  <c r="AO72" i="2"/>
  <c r="AN72" i="2"/>
  <c r="AM72" i="2"/>
  <c r="AL72" i="2"/>
  <c r="AK72" i="2"/>
  <c r="AJ72" i="2"/>
  <c r="AI72" i="2"/>
  <c r="AG72" i="2"/>
  <c r="AF72" i="2"/>
  <c r="AE72" i="2"/>
  <c r="AD72" i="2"/>
  <c r="AC72" i="2"/>
  <c r="AB72" i="2"/>
  <c r="AA72" i="2"/>
  <c r="W72" i="2"/>
  <c r="DO71" i="2"/>
  <c r="DN71" i="2"/>
  <c r="DM71" i="2"/>
  <c r="DL71" i="2"/>
  <c r="DK71" i="2"/>
  <c r="DI71" i="2"/>
  <c r="DH71" i="2"/>
  <c r="DG71" i="2"/>
  <c r="DF71" i="2"/>
  <c r="DE71" i="2"/>
  <c r="DC71" i="2"/>
  <c r="DB71" i="2"/>
  <c r="DA71" i="2"/>
  <c r="CZ71" i="2"/>
  <c r="CY71" i="2"/>
  <c r="CW71" i="2"/>
  <c r="CV71" i="2"/>
  <c r="CU71" i="2"/>
  <c r="CT71" i="2"/>
  <c r="CS71" i="2"/>
  <c r="CQ71" i="2"/>
  <c r="CP71" i="2"/>
  <c r="CO71" i="2"/>
  <c r="CN71" i="2"/>
  <c r="CM71" i="2"/>
  <c r="CK71" i="2"/>
  <c r="CJ71" i="2"/>
  <c r="CI71" i="2"/>
  <c r="CH71" i="2"/>
  <c r="CG71" i="2"/>
  <c r="CE71" i="2"/>
  <c r="CD71" i="2"/>
  <c r="CC71" i="2"/>
  <c r="CB71" i="2"/>
  <c r="CA71" i="2"/>
  <c r="BY71" i="2"/>
  <c r="BX71" i="2"/>
  <c r="BW71" i="2"/>
  <c r="BV71" i="2"/>
  <c r="BU71" i="2"/>
  <c r="BS71" i="2"/>
  <c r="BR71" i="2"/>
  <c r="BQ71" i="2"/>
  <c r="BP71" i="2"/>
  <c r="BO71" i="2"/>
  <c r="BM71" i="2"/>
  <c r="BL71" i="2"/>
  <c r="BK71" i="2"/>
  <c r="BJ71" i="2"/>
  <c r="BI71" i="2"/>
  <c r="BH71" i="2"/>
  <c r="BG71" i="2"/>
  <c r="BE71" i="2"/>
  <c r="BD71" i="2"/>
  <c r="BC71" i="2"/>
  <c r="BB71" i="2"/>
  <c r="BA71" i="2"/>
  <c r="AZ71" i="2"/>
  <c r="AY71" i="2"/>
  <c r="AW71" i="2"/>
  <c r="AV71" i="2"/>
  <c r="AU71" i="2"/>
  <c r="AT71" i="2"/>
  <c r="AS71" i="2"/>
  <c r="AR71" i="2"/>
  <c r="AQ71" i="2"/>
  <c r="AO71" i="2"/>
  <c r="AN71" i="2"/>
  <c r="AM71" i="2"/>
  <c r="AL71" i="2"/>
  <c r="AK71" i="2"/>
  <c r="AJ71" i="2"/>
  <c r="AI71" i="2"/>
  <c r="AG71" i="2"/>
  <c r="AF71" i="2"/>
  <c r="AE71" i="2"/>
  <c r="AD71" i="2"/>
  <c r="AC71" i="2"/>
  <c r="AB71" i="2"/>
  <c r="AA71" i="2"/>
  <c r="W71" i="2"/>
  <c r="DO70" i="2"/>
  <c r="DN70" i="2"/>
  <c r="DM70" i="2"/>
  <c r="DL70" i="2"/>
  <c r="DK70" i="2"/>
  <c r="DI70" i="2"/>
  <c r="DH70" i="2"/>
  <c r="DG70" i="2"/>
  <c r="DF70" i="2"/>
  <c r="DE70" i="2"/>
  <c r="DC70" i="2"/>
  <c r="DB70" i="2"/>
  <c r="DA70" i="2"/>
  <c r="CZ70" i="2"/>
  <c r="CY70" i="2"/>
  <c r="CW70" i="2"/>
  <c r="CV70" i="2"/>
  <c r="CU70" i="2"/>
  <c r="CT70" i="2"/>
  <c r="CS70" i="2"/>
  <c r="CQ70" i="2"/>
  <c r="CP70" i="2"/>
  <c r="CO70" i="2"/>
  <c r="CN70" i="2"/>
  <c r="CM70" i="2"/>
  <c r="CK70" i="2"/>
  <c r="CJ70" i="2"/>
  <c r="CI70" i="2"/>
  <c r="CH70" i="2"/>
  <c r="CG70" i="2"/>
  <c r="CE70" i="2"/>
  <c r="CD70" i="2"/>
  <c r="CC70" i="2"/>
  <c r="CB70" i="2"/>
  <c r="CA70" i="2"/>
  <c r="BY70" i="2"/>
  <c r="BX70" i="2"/>
  <c r="BW70" i="2"/>
  <c r="BV70" i="2"/>
  <c r="BU70" i="2"/>
  <c r="BS70" i="2"/>
  <c r="BR70" i="2"/>
  <c r="BQ70" i="2"/>
  <c r="BP70" i="2"/>
  <c r="BO70" i="2"/>
  <c r="BM70" i="2"/>
  <c r="BL70" i="2"/>
  <c r="BK70" i="2"/>
  <c r="BJ70" i="2"/>
  <c r="BI70" i="2"/>
  <c r="BH70" i="2"/>
  <c r="BG70" i="2"/>
  <c r="BE70" i="2"/>
  <c r="BD70" i="2"/>
  <c r="BC70" i="2"/>
  <c r="BB70" i="2"/>
  <c r="BA70" i="2"/>
  <c r="AZ70" i="2"/>
  <c r="AY70" i="2"/>
  <c r="AW70" i="2"/>
  <c r="AV70" i="2"/>
  <c r="AU70" i="2"/>
  <c r="AT70" i="2"/>
  <c r="AS70" i="2"/>
  <c r="AR70" i="2"/>
  <c r="AQ70" i="2"/>
  <c r="AO70" i="2"/>
  <c r="AN70" i="2"/>
  <c r="AM70" i="2"/>
  <c r="AL70" i="2"/>
  <c r="AK70" i="2"/>
  <c r="AJ70" i="2"/>
  <c r="AI70" i="2"/>
  <c r="AG70" i="2"/>
  <c r="AF70" i="2"/>
  <c r="AE70" i="2"/>
  <c r="AD70" i="2"/>
  <c r="AC70" i="2"/>
  <c r="AB70" i="2"/>
  <c r="AA70" i="2"/>
  <c r="W70" i="2"/>
  <c r="DO69" i="2"/>
  <c r="DN69" i="2"/>
  <c r="DM69" i="2"/>
  <c r="DL69" i="2"/>
  <c r="DK69" i="2"/>
  <c r="DI69" i="2"/>
  <c r="DH69" i="2"/>
  <c r="DG69" i="2"/>
  <c r="DF69" i="2"/>
  <c r="DE69" i="2"/>
  <c r="DC69" i="2"/>
  <c r="DB69" i="2"/>
  <c r="DA69" i="2"/>
  <c r="CZ69" i="2"/>
  <c r="CY69" i="2"/>
  <c r="CW69" i="2"/>
  <c r="CV69" i="2"/>
  <c r="CU69" i="2"/>
  <c r="CT69" i="2"/>
  <c r="CS69" i="2"/>
  <c r="CQ69" i="2"/>
  <c r="CP69" i="2"/>
  <c r="CO69" i="2"/>
  <c r="CN69" i="2"/>
  <c r="CM69" i="2"/>
  <c r="CK69" i="2"/>
  <c r="CJ69" i="2"/>
  <c r="CI69" i="2"/>
  <c r="CH69" i="2"/>
  <c r="CG69" i="2"/>
  <c r="CE69" i="2"/>
  <c r="CD69" i="2"/>
  <c r="CC69" i="2"/>
  <c r="CB69" i="2"/>
  <c r="CA69" i="2"/>
  <c r="BY69" i="2"/>
  <c r="BX69" i="2"/>
  <c r="BW69" i="2"/>
  <c r="BV69" i="2"/>
  <c r="BU69" i="2"/>
  <c r="BS69" i="2"/>
  <c r="BR69" i="2"/>
  <c r="BQ69" i="2"/>
  <c r="BP69" i="2"/>
  <c r="BO69" i="2"/>
  <c r="BM69" i="2"/>
  <c r="BL69" i="2"/>
  <c r="BK69" i="2"/>
  <c r="BJ69" i="2"/>
  <c r="BI69" i="2"/>
  <c r="BH69" i="2"/>
  <c r="BG69" i="2"/>
  <c r="BE69" i="2"/>
  <c r="BD69" i="2"/>
  <c r="BC69" i="2"/>
  <c r="BB69" i="2"/>
  <c r="BA69" i="2"/>
  <c r="AZ69" i="2"/>
  <c r="AY69" i="2"/>
  <c r="AW69" i="2"/>
  <c r="AV69" i="2"/>
  <c r="AU69" i="2"/>
  <c r="AT69" i="2"/>
  <c r="AS69" i="2"/>
  <c r="AR69" i="2"/>
  <c r="AQ69" i="2"/>
  <c r="AO69" i="2"/>
  <c r="AN69" i="2"/>
  <c r="AM69" i="2"/>
  <c r="AL69" i="2"/>
  <c r="AK69" i="2"/>
  <c r="AJ69" i="2"/>
  <c r="AI69" i="2"/>
  <c r="AG69" i="2"/>
  <c r="AF69" i="2"/>
  <c r="AE69" i="2"/>
  <c r="AD69" i="2"/>
  <c r="AC69" i="2"/>
  <c r="AB69" i="2"/>
  <c r="AA69" i="2"/>
  <c r="W69" i="2"/>
  <c r="DO68" i="2"/>
  <c r="DI68" i="2"/>
  <c r="DC68" i="2"/>
  <c r="CW68" i="2"/>
  <c r="CQ68" i="2"/>
  <c r="CK68" i="2"/>
  <c r="CE68" i="2"/>
  <c r="CD68" i="2"/>
  <c r="CC68" i="2"/>
  <c r="CB68" i="2"/>
  <c r="CA68" i="2"/>
  <c r="BY68" i="2"/>
  <c r="BS68" i="2"/>
  <c r="BM68" i="2"/>
  <c r="BL68" i="2"/>
  <c r="BK68" i="2"/>
  <c r="BJ68" i="2"/>
  <c r="BI68" i="2"/>
  <c r="BH68" i="2"/>
  <c r="BG68" i="2"/>
  <c r="BE68" i="2"/>
  <c r="BD68" i="2"/>
  <c r="BC68" i="2"/>
  <c r="BB68" i="2"/>
  <c r="BA68" i="2"/>
  <c r="AZ68" i="2"/>
  <c r="AY68" i="2"/>
  <c r="AW68" i="2"/>
  <c r="AV68" i="2"/>
  <c r="AU68" i="2"/>
  <c r="AT68" i="2"/>
  <c r="AS68" i="2"/>
  <c r="AR68" i="2"/>
  <c r="AQ68" i="2"/>
  <c r="AO68" i="2"/>
  <c r="AN68" i="2"/>
  <c r="AM68" i="2"/>
  <c r="AL68" i="2"/>
  <c r="AK68" i="2"/>
  <c r="AJ68" i="2"/>
  <c r="AI68" i="2"/>
  <c r="AG68" i="2"/>
  <c r="DO67" i="2"/>
  <c r="DI67" i="2"/>
  <c r="DC67" i="2"/>
  <c r="CW67" i="2"/>
  <c r="CQ67" i="2"/>
  <c r="CK67" i="2"/>
  <c r="CE67" i="2"/>
  <c r="CD67" i="2"/>
  <c r="CC67" i="2"/>
  <c r="CB67" i="2"/>
  <c r="CA67" i="2"/>
  <c r="BY67" i="2"/>
  <c r="DS40" i="2" s="1"/>
  <c r="BS67" i="2"/>
  <c r="DR40" i="2" s="1"/>
  <c r="DU40" i="2" s="1"/>
  <c r="BM67" i="2"/>
  <c r="BL67" i="2"/>
  <c r="BK67" i="2"/>
  <c r="BJ67" i="2"/>
  <c r="BI67" i="2"/>
  <c r="BH67" i="2"/>
  <c r="BG67" i="2"/>
  <c r="BE67" i="2"/>
  <c r="BD67" i="2"/>
  <c r="BC67" i="2"/>
  <c r="BB67" i="2"/>
  <c r="BA67" i="2"/>
  <c r="AZ67" i="2"/>
  <c r="AY67" i="2"/>
  <c r="AW67" i="2"/>
  <c r="AV67" i="2"/>
  <c r="AU67" i="2"/>
  <c r="AT67" i="2"/>
  <c r="AS67" i="2"/>
  <c r="AR67" i="2"/>
  <c r="AQ67" i="2"/>
  <c r="AO67" i="2"/>
  <c r="AN67" i="2"/>
  <c r="AM67" i="2"/>
  <c r="AL67" i="2"/>
  <c r="AK67" i="2"/>
  <c r="AJ67" i="2"/>
  <c r="AI67" i="2"/>
  <c r="AG67" i="2"/>
  <c r="W67" i="2"/>
  <c r="DO66" i="2"/>
  <c r="DN66" i="2"/>
  <c r="DM66" i="2"/>
  <c r="DL66" i="2"/>
  <c r="DK66" i="2"/>
  <c r="DI66" i="2"/>
  <c r="DH66" i="2"/>
  <c r="DG66" i="2"/>
  <c r="DF66" i="2"/>
  <c r="DE66" i="2"/>
  <c r="DC66" i="2"/>
  <c r="DB66" i="2"/>
  <c r="DA66" i="2"/>
  <c r="CZ66" i="2"/>
  <c r="CY66" i="2"/>
  <c r="CW66" i="2"/>
  <c r="CV66" i="2"/>
  <c r="CU66" i="2"/>
  <c r="CT66" i="2"/>
  <c r="CS66" i="2"/>
  <c r="CQ66" i="2"/>
  <c r="CP66" i="2"/>
  <c r="CO66" i="2"/>
  <c r="CN66" i="2"/>
  <c r="CM66" i="2"/>
  <c r="CK66" i="2"/>
  <c r="CJ66" i="2"/>
  <c r="CI66" i="2"/>
  <c r="CH66" i="2"/>
  <c r="CG66" i="2"/>
  <c r="CE66" i="2"/>
  <c r="CD66" i="2"/>
  <c r="CC66" i="2"/>
  <c r="CB66" i="2"/>
  <c r="CA66" i="2"/>
  <c r="BY66" i="2"/>
  <c r="BX66" i="2"/>
  <c r="BW66" i="2"/>
  <c r="BV66" i="2"/>
  <c r="BU66" i="2"/>
  <c r="BS66" i="2"/>
  <c r="BR66" i="2"/>
  <c r="BQ66" i="2"/>
  <c r="BP66" i="2"/>
  <c r="BO66" i="2"/>
  <c r="BM66" i="2"/>
  <c r="BL66" i="2"/>
  <c r="BK66" i="2"/>
  <c r="BJ66" i="2"/>
  <c r="BI66" i="2"/>
  <c r="BH66" i="2"/>
  <c r="BG66" i="2"/>
  <c r="BE66" i="2"/>
  <c r="BD66" i="2"/>
  <c r="BC66" i="2"/>
  <c r="BB66" i="2"/>
  <c r="BA66" i="2"/>
  <c r="AZ66" i="2"/>
  <c r="AY66" i="2"/>
  <c r="AW66" i="2"/>
  <c r="AV66" i="2"/>
  <c r="AU66" i="2"/>
  <c r="AT66" i="2"/>
  <c r="AS66" i="2"/>
  <c r="AR66" i="2"/>
  <c r="AQ66" i="2"/>
  <c r="AO66" i="2"/>
  <c r="AN66" i="2"/>
  <c r="AM66" i="2"/>
  <c r="AL66" i="2"/>
  <c r="AK66" i="2"/>
  <c r="AJ66" i="2"/>
  <c r="AI66" i="2"/>
  <c r="AG66" i="2"/>
  <c r="AF66" i="2"/>
  <c r="AE66" i="2"/>
  <c r="AD66" i="2"/>
  <c r="AC66" i="2"/>
  <c r="AB66" i="2"/>
  <c r="AA66" i="2"/>
  <c r="W66" i="2"/>
  <c r="DO65" i="2"/>
  <c r="DN65" i="2"/>
  <c r="DM65" i="2"/>
  <c r="DL65" i="2"/>
  <c r="DK65" i="2"/>
  <c r="DI65" i="2"/>
  <c r="DH65" i="2"/>
  <c r="DG65" i="2"/>
  <c r="DF65" i="2"/>
  <c r="DE65" i="2"/>
  <c r="DC65" i="2"/>
  <c r="DB65" i="2"/>
  <c r="DA65" i="2"/>
  <c r="CZ65" i="2"/>
  <c r="CY65" i="2"/>
  <c r="CW65" i="2"/>
  <c r="CV65" i="2"/>
  <c r="CU65" i="2"/>
  <c r="CT65" i="2"/>
  <c r="CS65" i="2"/>
  <c r="CQ65" i="2"/>
  <c r="CP65" i="2"/>
  <c r="CO65" i="2"/>
  <c r="CN65" i="2"/>
  <c r="CM65" i="2"/>
  <c r="CK65" i="2"/>
  <c r="CJ65" i="2"/>
  <c r="CI65" i="2"/>
  <c r="CH65" i="2"/>
  <c r="CG65" i="2"/>
  <c r="CE65" i="2"/>
  <c r="CD65" i="2"/>
  <c r="CC65" i="2"/>
  <c r="CB65" i="2"/>
  <c r="CA65" i="2"/>
  <c r="BY65" i="2"/>
  <c r="BX65" i="2"/>
  <c r="BW65" i="2"/>
  <c r="BV65" i="2"/>
  <c r="BU65" i="2"/>
  <c r="BS65" i="2"/>
  <c r="BR65" i="2"/>
  <c r="BQ65" i="2"/>
  <c r="BP65" i="2"/>
  <c r="BO65" i="2"/>
  <c r="BM65" i="2"/>
  <c r="BL65" i="2"/>
  <c r="BK65" i="2"/>
  <c r="BJ65" i="2"/>
  <c r="BI65" i="2"/>
  <c r="BH65" i="2"/>
  <c r="BG65" i="2"/>
  <c r="BE65" i="2"/>
  <c r="BD65" i="2"/>
  <c r="BC65" i="2"/>
  <c r="BB65" i="2"/>
  <c r="BA65" i="2"/>
  <c r="AZ65" i="2"/>
  <c r="AY65" i="2"/>
  <c r="AW65" i="2"/>
  <c r="AV65" i="2"/>
  <c r="AU65" i="2"/>
  <c r="AT65" i="2"/>
  <c r="AS65" i="2"/>
  <c r="AR65" i="2"/>
  <c r="AQ65" i="2"/>
  <c r="AO65" i="2"/>
  <c r="AN65" i="2"/>
  <c r="AM65" i="2"/>
  <c r="AL65" i="2"/>
  <c r="AK65" i="2"/>
  <c r="AJ65" i="2"/>
  <c r="AI65" i="2"/>
  <c r="AG65" i="2"/>
  <c r="AF65" i="2"/>
  <c r="AE65" i="2"/>
  <c r="AD65" i="2"/>
  <c r="AC65" i="2"/>
  <c r="AB65" i="2"/>
  <c r="AA65" i="2"/>
  <c r="W65" i="2"/>
  <c r="DO64" i="2"/>
  <c r="DN64" i="2"/>
  <c r="DM64" i="2"/>
  <c r="DL64" i="2"/>
  <c r="DK64" i="2"/>
  <c r="DI64" i="2"/>
  <c r="DH64" i="2"/>
  <c r="DG64" i="2"/>
  <c r="DF64" i="2"/>
  <c r="DE64" i="2"/>
  <c r="DC64" i="2"/>
  <c r="DB64" i="2"/>
  <c r="DA64" i="2"/>
  <c r="CZ64" i="2"/>
  <c r="CY64" i="2"/>
  <c r="CW64" i="2"/>
  <c r="CV64" i="2"/>
  <c r="CU64" i="2"/>
  <c r="CT64" i="2"/>
  <c r="CS64" i="2"/>
  <c r="CQ64" i="2"/>
  <c r="CP64" i="2"/>
  <c r="CO64" i="2"/>
  <c r="CN64" i="2"/>
  <c r="CM64" i="2"/>
  <c r="CK64" i="2"/>
  <c r="CJ64" i="2"/>
  <c r="CI64" i="2"/>
  <c r="CH64" i="2"/>
  <c r="CG64" i="2"/>
  <c r="CE64" i="2"/>
  <c r="CD64" i="2"/>
  <c r="CC64" i="2"/>
  <c r="CB64" i="2"/>
  <c r="CA64" i="2"/>
  <c r="BY64" i="2"/>
  <c r="BX64" i="2"/>
  <c r="BW64" i="2"/>
  <c r="BV64" i="2"/>
  <c r="BU64" i="2"/>
  <c r="BS64" i="2"/>
  <c r="BR64" i="2"/>
  <c r="BQ64" i="2"/>
  <c r="BP64" i="2"/>
  <c r="BO64" i="2"/>
  <c r="BM64" i="2"/>
  <c r="BL64" i="2"/>
  <c r="BK64" i="2"/>
  <c r="BJ64" i="2"/>
  <c r="BI64" i="2"/>
  <c r="BH64" i="2"/>
  <c r="BG64" i="2"/>
  <c r="BE64" i="2"/>
  <c r="BD64" i="2"/>
  <c r="BC64" i="2"/>
  <c r="BB64" i="2"/>
  <c r="BA64" i="2"/>
  <c r="AZ64" i="2"/>
  <c r="AY64" i="2"/>
  <c r="AW64" i="2"/>
  <c r="AV64" i="2"/>
  <c r="AU64" i="2"/>
  <c r="AT64" i="2"/>
  <c r="AS64" i="2"/>
  <c r="AR64" i="2"/>
  <c r="AQ64" i="2"/>
  <c r="AO64" i="2"/>
  <c r="AN64" i="2"/>
  <c r="AM64" i="2"/>
  <c r="AL64" i="2"/>
  <c r="AK64" i="2"/>
  <c r="AJ64" i="2"/>
  <c r="AI64" i="2"/>
  <c r="AG64" i="2"/>
  <c r="AF64" i="2"/>
  <c r="AE64" i="2"/>
  <c r="AD64" i="2"/>
  <c r="AC64" i="2"/>
  <c r="AB64" i="2"/>
  <c r="AA64" i="2"/>
  <c r="W64" i="2"/>
  <c r="DO63" i="2"/>
  <c r="DN63" i="2"/>
  <c r="DM63" i="2"/>
  <c r="DL63" i="2"/>
  <c r="DK63" i="2"/>
  <c r="DI63" i="2"/>
  <c r="DH63" i="2"/>
  <c r="DG63" i="2"/>
  <c r="DF63" i="2"/>
  <c r="DE63" i="2"/>
  <c r="DC63" i="2"/>
  <c r="DB63" i="2"/>
  <c r="DA63" i="2"/>
  <c r="CZ63" i="2"/>
  <c r="CY63" i="2"/>
  <c r="CW63" i="2"/>
  <c r="CV63" i="2"/>
  <c r="CU63" i="2"/>
  <c r="CT63" i="2"/>
  <c r="CS63" i="2"/>
  <c r="CQ63" i="2"/>
  <c r="CP63" i="2"/>
  <c r="CO63" i="2"/>
  <c r="CN63" i="2"/>
  <c r="CM63" i="2"/>
  <c r="CK63" i="2"/>
  <c r="CJ63" i="2"/>
  <c r="CI63" i="2"/>
  <c r="CH63" i="2"/>
  <c r="CG63" i="2"/>
  <c r="CE63" i="2"/>
  <c r="CD63" i="2"/>
  <c r="CC63" i="2"/>
  <c r="CB63" i="2"/>
  <c r="CA63" i="2"/>
  <c r="BY63" i="2"/>
  <c r="BX63" i="2"/>
  <c r="BW63" i="2"/>
  <c r="BV63" i="2"/>
  <c r="BU63" i="2"/>
  <c r="BS63" i="2"/>
  <c r="BR63" i="2"/>
  <c r="BQ63" i="2"/>
  <c r="BP63" i="2"/>
  <c r="BO63" i="2"/>
  <c r="BM63" i="2"/>
  <c r="BL63" i="2"/>
  <c r="BK63" i="2"/>
  <c r="BJ63" i="2"/>
  <c r="BI63" i="2"/>
  <c r="BH63" i="2"/>
  <c r="BG63" i="2"/>
  <c r="BE63" i="2"/>
  <c r="BD63" i="2"/>
  <c r="BC63" i="2"/>
  <c r="BB63" i="2"/>
  <c r="BA63" i="2"/>
  <c r="AZ63" i="2"/>
  <c r="AY63" i="2"/>
  <c r="AW63" i="2"/>
  <c r="AV63" i="2"/>
  <c r="AU63" i="2"/>
  <c r="AT63" i="2"/>
  <c r="AS63" i="2"/>
  <c r="AR63" i="2"/>
  <c r="AQ63" i="2"/>
  <c r="AO63" i="2"/>
  <c r="AN63" i="2"/>
  <c r="AM63" i="2"/>
  <c r="AL63" i="2"/>
  <c r="AK63" i="2"/>
  <c r="AJ63" i="2"/>
  <c r="AI63" i="2"/>
  <c r="AG63" i="2"/>
  <c r="AF63" i="2"/>
  <c r="AE63" i="2"/>
  <c r="AD63" i="2"/>
  <c r="AC63" i="2"/>
  <c r="AB63" i="2"/>
  <c r="AA63" i="2"/>
  <c r="W63" i="2"/>
  <c r="DO62" i="2"/>
  <c r="DI62" i="2"/>
  <c r="DC62" i="2"/>
  <c r="CW62" i="2"/>
  <c r="CQ62" i="2"/>
  <c r="CK62" i="2"/>
  <c r="CE62" i="2"/>
  <c r="CD62" i="2"/>
  <c r="CC62" i="2"/>
  <c r="CB62" i="2"/>
  <c r="CA62" i="2"/>
  <c r="BY62" i="2"/>
  <c r="BS62" i="2"/>
  <c r="BM62" i="2"/>
  <c r="BL62" i="2"/>
  <c r="BK62" i="2"/>
  <c r="BJ62" i="2"/>
  <c r="BI62" i="2"/>
  <c r="BH62" i="2"/>
  <c r="BG62" i="2"/>
  <c r="BE62" i="2"/>
  <c r="BD62" i="2"/>
  <c r="BC62" i="2"/>
  <c r="BB62" i="2"/>
  <c r="BA62" i="2"/>
  <c r="AZ62" i="2"/>
  <c r="AY62" i="2"/>
  <c r="AW62" i="2"/>
  <c r="AV62" i="2"/>
  <c r="AU62" i="2"/>
  <c r="AT62" i="2"/>
  <c r="AS62" i="2"/>
  <c r="AR62" i="2"/>
  <c r="AQ62" i="2"/>
  <c r="AO62" i="2"/>
  <c r="AN62" i="2"/>
  <c r="AM62" i="2"/>
  <c r="AL62" i="2"/>
  <c r="AK62" i="2"/>
  <c r="AJ62" i="2"/>
  <c r="AI62" i="2"/>
  <c r="AG62" i="2"/>
  <c r="DO61" i="2"/>
  <c r="DI61" i="2"/>
  <c r="DC61" i="2"/>
  <c r="CW61" i="2"/>
  <c r="CQ61" i="2"/>
  <c r="CK61" i="2"/>
  <c r="CE61" i="2"/>
  <c r="CD61" i="2"/>
  <c r="CC61" i="2"/>
  <c r="CB61" i="2"/>
  <c r="CA61" i="2"/>
  <c r="BY61" i="2"/>
  <c r="DS3" i="2" s="1"/>
  <c r="BS61" i="2"/>
  <c r="BM61" i="2"/>
  <c r="BL61" i="2"/>
  <c r="BK61" i="2"/>
  <c r="BJ61" i="2"/>
  <c r="BI61" i="2"/>
  <c r="BH61" i="2"/>
  <c r="BG61" i="2"/>
  <c r="BE61" i="2"/>
  <c r="BD61" i="2"/>
  <c r="BC61" i="2"/>
  <c r="BB61" i="2"/>
  <c r="BA61" i="2"/>
  <c r="AZ61" i="2"/>
  <c r="AY61" i="2"/>
  <c r="AW61" i="2"/>
  <c r="AV61" i="2"/>
  <c r="AU61" i="2"/>
  <c r="AT61" i="2"/>
  <c r="AS61" i="2"/>
  <c r="AR61" i="2"/>
  <c r="AQ61" i="2"/>
  <c r="AO61" i="2"/>
  <c r="AN61" i="2"/>
  <c r="AM61" i="2"/>
  <c r="AL61" i="2"/>
  <c r="AK61" i="2"/>
  <c r="AJ61" i="2"/>
  <c r="AI61" i="2"/>
  <c r="AG61" i="2"/>
  <c r="W61" i="2"/>
  <c r="DU60" i="2"/>
  <c r="DS60" i="2"/>
  <c r="DR60" i="2"/>
  <c r="DO60" i="2"/>
  <c r="DN60" i="2"/>
  <c r="DM60" i="2"/>
  <c r="DL60" i="2"/>
  <c r="DK60" i="2"/>
  <c r="DI60" i="2"/>
  <c r="DH60" i="2"/>
  <c r="DG60" i="2"/>
  <c r="DF60" i="2"/>
  <c r="DE60" i="2"/>
  <c r="DC60" i="2"/>
  <c r="DB60" i="2"/>
  <c r="DA60" i="2"/>
  <c r="CZ60" i="2"/>
  <c r="CY60" i="2"/>
  <c r="CW60" i="2"/>
  <c r="CV60" i="2"/>
  <c r="CU60" i="2"/>
  <c r="CT60" i="2"/>
  <c r="CS60" i="2"/>
  <c r="CQ60" i="2"/>
  <c r="CP60" i="2"/>
  <c r="CO60" i="2"/>
  <c r="CN60" i="2"/>
  <c r="CM60" i="2"/>
  <c r="CK60" i="2"/>
  <c r="CJ60" i="2"/>
  <c r="CI60" i="2"/>
  <c r="CH60" i="2"/>
  <c r="CG60" i="2"/>
  <c r="CE60" i="2"/>
  <c r="CD60" i="2"/>
  <c r="CC60" i="2"/>
  <c r="CB60" i="2"/>
  <c r="CA60" i="2"/>
  <c r="BY60" i="2"/>
  <c r="BX60" i="2"/>
  <c r="BW60" i="2"/>
  <c r="BV60" i="2"/>
  <c r="BU60" i="2"/>
  <c r="BS60" i="2"/>
  <c r="BR60" i="2"/>
  <c r="BQ60" i="2"/>
  <c r="BP60" i="2"/>
  <c r="BO60" i="2"/>
  <c r="BM60" i="2"/>
  <c r="BL60" i="2"/>
  <c r="BK60" i="2"/>
  <c r="BJ60" i="2"/>
  <c r="BI60" i="2"/>
  <c r="BH60" i="2"/>
  <c r="BG60" i="2"/>
  <c r="BE60" i="2"/>
  <c r="BD60" i="2"/>
  <c r="BC60" i="2"/>
  <c r="BB60" i="2"/>
  <c r="BA60" i="2"/>
  <c r="AZ60" i="2"/>
  <c r="AY60" i="2"/>
  <c r="AW60" i="2"/>
  <c r="AV60" i="2"/>
  <c r="AU60" i="2"/>
  <c r="AT60" i="2"/>
  <c r="AS60" i="2"/>
  <c r="AR60" i="2"/>
  <c r="AQ60" i="2"/>
  <c r="AO60" i="2"/>
  <c r="AN60" i="2"/>
  <c r="AM60" i="2"/>
  <c r="AL60" i="2"/>
  <c r="AK60" i="2"/>
  <c r="AJ60" i="2"/>
  <c r="AI60" i="2"/>
  <c r="AG60" i="2"/>
  <c r="AF60" i="2"/>
  <c r="AE60" i="2"/>
  <c r="AD60" i="2"/>
  <c r="AC60" i="2"/>
  <c r="AB60" i="2"/>
  <c r="AA60" i="2"/>
  <c r="W60" i="2"/>
  <c r="DS59" i="2"/>
  <c r="DR59" i="2"/>
  <c r="DU59" i="2" s="1"/>
  <c r="DO59" i="2"/>
  <c r="DN59" i="2"/>
  <c r="DM59" i="2"/>
  <c r="DL59" i="2"/>
  <c r="DK59" i="2"/>
  <c r="DI59" i="2"/>
  <c r="DH59" i="2"/>
  <c r="DG59" i="2"/>
  <c r="DF59" i="2"/>
  <c r="DE59" i="2"/>
  <c r="DC59" i="2"/>
  <c r="DB59" i="2"/>
  <c r="DA59" i="2"/>
  <c r="CZ59" i="2"/>
  <c r="CY59" i="2"/>
  <c r="CW59" i="2"/>
  <c r="CV59" i="2"/>
  <c r="CU59" i="2"/>
  <c r="CT59" i="2"/>
  <c r="CS59" i="2"/>
  <c r="CQ59" i="2"/>
  <c r="CP59" i="2"/>
  <c r="CO59" i="2"/>
  <c r="CN59" i="2"/>
  <c r="CM59" i="2"/>
  <c r="CK59" i="2"/>
  <c r="CJ59" i="2"/>
  <c r="CI59" i="2"/>
  <c r="CH59" i="2"/>
  <c r="CG59" i="2"/>
  <c r="CE59" i="2"/>
  <c r="CD59" i="2"/>
  <c r="CC59" i="2"/>
  <c r="CB59" i="2"/>
  <c r="CA59" i="2"/>
  <c r="BY59" i="2"/>
  <c r="BX59" i="2"/>
  <c r="BW59" i="2"/>
  <c r="BV59" i="2"/>
  <c r="BU59" i="2"/>
  <c r="BS59" i="2"/>
  <c r="BR59" i="2"/>
  <c r="BQ59" i="2"/>
  <c r="BP59" i="2"/>
  <c r="BO59" i="2"/>
  <c r="BM59" i="2"/>
  <c r="BL59" i="2"/>
  <c r="BK59" i="2"/>
  <c r="BJ59" i="2"/>
  <c r="BI59" i="2"/>
  <c r="BH59" i="2"/>
  <c r="BG59" i="2"/>
  <c r="BE59" i="2"/>
  <c r="BD59" i="2"/>
  <c r="BC59" i="2"/>
  <c r="BB59" i="2"/>
  <c r="BA59" i="2"/>
  <c r="AZ59" i="2"/>
  <c r="AY59" i="2"/>
  <c r="AW59" i="2"/>
  <c r="AV59" i="2"/>
  <c r="AU59" i="2"/>
  <c r="AT59" i="2"/>
  <c r="AS59" i="2"/>
  <c r="AR59" i="2"/>
  <c r="AQ59" i="2"/>
  <c r="AO59" i="2"/>
  <c r="AN59" i="2"/>
  <c r="AM59" i="2"/>
  <c r="AL59" i="2"/>
  <c r="AK59" i="2"/>
  <c r="AJ59" i="2"/>
  <c r="AI59" i="2"/>
  <c r="AG59" i="2"/>
  <c r="AF59" i="2"/>
  <c r="AE59" i="2"/>
  <c r="AD59" i="2"/>
  <c r="AC59" i="2"/>
  <c r="AB59" i="2"/>
  <c r="AA59" i="2"/>
  <c r="W59" i="2"/>
  <c r="DO58" i="2"/>
  <c r="DN58" i="2"/>
  <c r="DM58" i="2"/>
  <c r="DL58" i="2"/>
  <c r="DK58" i="2"/>
  <c r="DI58" i="2"/>
  <c r="DH58" i="2"/>
  <c r="DG58" i="2"/>
  <c r="DF58" i="2"/>
  <c r="DE58" i="2"/>
  <c r="DC58" i="2"/>
  <c r="DB58" i="2"/>
  <c r="DA58" i="2"/>
  <c r="CZ58" i="2"/>
  <c r="CY58" i="2"/>
  <c r="CW58" i="2"/>
  <c r="CV58" i="2"/>
  <c r="CU58" i="2"/>
  <c r="CT58" i="2"/>
  <c r="CS58" i="2"/>
  <c r="CQ58" i="2"/>
  <c r="CP58" i="2"/>
  <c r="CO58" i="2"/>
  <c r="CN58" i="2"/>
  <c r="CM58" i="2"/>
  <c r="CK58" i="2"/>
  <c r="CJ58" i="2"/>
  <c r="CI58" i="2"/>
  <c r="CH58" i="2"/>
  <c r="CG58" i="2"/>
  <c r="CE58" i="2"/>
  <c r="CD58" i="2"/>
  <c r="CC58" i="2"/>
  <c r="CB58" i="2"/>
  <c r="CA58" i="2"/>
  <c r="BY58" i="2"/>
  <c r="BX58" i="2"/>
  <c r="BW58" i="2"/>
  <c r="BV58" i="2"/>
  <c r="BU58" i="2"/>
  <c r="BS58" i="2"/>
  <c r="BR58" i="2"/>
  <c r="BQ58" i="2"/>
  <c r="BP58" i="2"/>
  <c r="BO58" i="2"/>
  <c r="BM58" i="2"/>
  <c r="BL58" i="2"/>
  <c r="BK58" i="2"/>
  <c r="BJ58" i="2"/>
  <c r="BI58" i="2"/>
  <c r="BH58" i="2"/>
  <c r="BG58" i="2"/>
  <c r="BE58" i="2"/>
  <c r="BD58" i="2"/>
  <c r="BC58" i="2"/>
  <c r="BB58" i="2"/>
  <c r="BA58" i="2"/>
  <c r="AZ58" i="2"/>
  <c r="AY58" i="2"/>
  <c r="AW58" i="2"/>
  <c r="AV58" i="2"/>
  <c r="AU58" i="2"/>
  <c r="AT58" i="2"/>
  <c r="AS58" i="2"/>
  <c r="AR58" i="2"/>
  <c r="AQ58" i="2"/>
  <c r="AO58" i="2"/>
  <c r="AN58" i="2"/>
  <c r="AM58" i="2"/>
  <c r="AL58" i="2"/>
  <c r="AK58" i="2"/>
  <c r="AJ58" i="2"/>
  <c r="AI58" i="2"/>
  <c r="AG58" i="2"/>
  <c r="AF58" i="2"/>
  <c r="AE58" i="2"/>
  <c r="AD58" i="2"/>
  <c r="AC58" i="2"/>
  <c r="AB58" i="2"/>
  <c r="AA58" i="2"/>
  <c r="W58" i="2"/>
  <c r="DS57" i="2"/>
  <c r="DR57" i="2"/>
  <c r="DU57" i="2" s="1"/>
  <c r="DO57" i="2"/>
  <c r="DN57" i="2"/>
  <c r="DM57" i="2"/>
  <c r="DL57" i="2"/>
  <c r="DK57" i="2"/>
  <c r="DI57" i="2"/>
  <c r="DH57" i="2"/>
  <c r="DG57" i="2"/>
  <c r="DF57" i="2"/>
  <c r="DE57" i="2"/>
  <c r="DC57" i="2"/>
  <c r="DB57" i="2"/>
  <c r="DA57" i="2"/>
  <c r="CZ57" i="2"/>
  <c r="CY57" i="2"/>
  <c r="CW57" i="2"/>
  <c r="CV57" i="2"/>
  <c r="CU57" i="2"/>
  <c r="CT57" i="2"/>
  <c r="CS57" i="2"/>
  <c r="CQ57" i="2"/>
  <c r="CP57" i="2"/>
  <c r="CO57" i="2"/>
  <c r="CN57" i="2"/>
  <c r="CM57" i="2"/>
  <c r="CK57" i="2"/>
  <c r="CJ57" i="2"/>
  <c r="CI57" i="2"/>
  <c r="CH57" i="2"/>
  <c r="CG57" i="2"/>
  <c r="CE57" i="2"/>
  <c r="CD57" i="2"/>
  <c r="CC57" i="2"/>
  <c r="CB57" i="2"/>
  <c r="CA57" i="2"/>
  <c r="BY57" i="2"/>
  <c r="BX57" i="2"/>
  <c r="BW57" i="2"/>
  <c r="BV57" i="2"/>
  <c r="BU57" i="2"/>
  <c r="BS57" i="2"/>
  <c r="BR57" i="2"/>
  <c r="BQ57" i="2"/>
  <c r="BP57" i="2"/>
  <c r="BO57" i="2"/>
  <c r="BM57" i="2"/>
  <c r="BL57" i="2"/>
  <c r="BK57" i="2"/>
  <c r="BJ57" i="2"/>
  <c r="BI57" i="2"/>
  <c r="BH57" i="2"/>
  <c r="BG57" i="2"/>
  <c r="BE57" i="2"/>
  <c r="BD57" i="2"/>
  <c r="BC57" i="2"/>
  <c r="BB57" i="2"/>
  <c r="BA57" i="2"/>
  <c r="AZ57" i="2"/>
  <c r="AY57" i="2"/>
  <c r="AW57" i="2"/>
  <c r="AV57" i="2"/>
  <c r="AU57" i="2"/>
  <c r="AT57" i="2"/>
  <c r="AS57" i="2"/>
  <c r="AR57" i="2"/>
  <c r="AQ57" i="2"/>
  <c r="AO57" i="2"/>
  <c r="AN57" i="2"/>
  <c r="AM57" i="2"/>
  <c r="AL57" i="2"/>
  <c r="AK57" i="2"/>
  <c r="AJ57" i="2"/>
  <c r="AI57" i="2"/>
  <c r="AG57" i="2"/>
  <c r="AF57" i="2"/>
  <c r="AE57" i="2"/>
  <c r="AD57" i="2"/>
  <c r="AC57" i="2"/>
  <c r="AB57" i="2"/>
  <c r="AA57" i="2"/>
  <c r="W57" i="2"/>
  <c r="DO56" i="2"/>
  <c r="DI56" i="2"/>
  <c r="DC56" i="2"/>
  <c r="CW56" i="2"/>
  <c r="CQ56" i="2"/>
  <c r="CK56" i="2"/>
  <c r="CE56" i="2"/>
  <c r="CD56" i="2"/>
  <c r="CC56" i="2"/>
  <c r="CB56" i="2"/>
  <c r="CA56" i="2"/>
  <c r="BY56" i="2"/>
  <c r="BS56" i="2"/>
  <c r="BM56" i="2"/>
  <c r="BL56" i="2"/>
  <c r="BK56" i="2"/>
  <c r="BJ56" i="2"/>
  <c r="BI56" i="2"/>
  <c r="BH56" i="2"/>
  <c r="BG56" i="2"/>
  <c r="BE56" i="2"/>
  <c r="BD56" i="2"/>
  <c r="BC56" i="2"/>
  <c r="BB56" i="2"/>
  <c r="BA56" i="2"/>
  <c r="AZ56" i="2"/>
  <c r="AY56" i="2"/>
  <c r="AW56" i="2"/>
  <c r="AV56" i="2"/>
  <c r="AU56" i="2"/>
  <c r="AT56" i="2"/>
  <c r="AS56" i="2"/>
  <c r="AR56" i="2"/>
  <c r="AQ56" i="2"/>
  <c r="AO56" i="2"/>
  <c r="AN56" i="2"/>
  <c r="AM56" i="2"/>
  <c r="AL56" i="2"/>
  <c r="AK56" i="2"/>
  <c r="AJ56" i="2"/>
  <c r="AI56" i="2"/>
  <c r="AG56" i="2"/>
  <c r="DS55" i="2"/>
  <c r="DO55" i="2"/>
  <c r="DI55" i="2"/>
  <c r="DC55" i="2"/>
  <c r="CW55" i="2"/>
  <c r="CQ55" i="2"/>
  <c r="CK55" i="2"/>
  <c r="CE55" i="2"/>
  <c r="CD55" i="2"/>
  <c r="CC55" i="2"/>
  <c r="CB55" i="2"/>
  <c r="CA55" i="2"/>
  <c r="BY55" i="2"/>
  <c r="DS45" i="2" s="1"/>
  <c r="BS55" i="2"/>
  <c r="DR45" i="2" s="1"/>
  <c r="DU45" i="2" s="1"/>
  <c r="BM55" i="2"/>
  <c r="BL55" i="2"/>
  <c r="BK55" i="2"/>
  <c r="BJ55" i="2"/>
  <c r="BI55" i="2"/>
  <c r="BH55" i="2"/>
  <c r="BG55" i="2"/>
  <c r="BE55" i="2"/>
  <c r="BD55" i="2"/>
  <c r="BC55" i="2"/>
  <c r="BB55" i="2"/>
  <c r="BA55" i="2"/>
  <c r="AZ55" i="2"/>
  <c r="AY55" i="2"/>
  <c r="AW55" i="2"/>
  <c r="AV55" i="2"/>
  <c r="AU55" i="2"/>
  <c r="AT55" i="2"/>
  <c r="AS55" i="2"/>
  <c r="AR55" i="2"/>
  <c r="AQ55" i="2"/>
  <c r="AO55" i="2"/>
  <c r="AN55" i="2"/>
  <c r="AM55" i="2"/>
  <c r="AL55" i="2"/>
  <c r="AK55" i="2"/>
  <c r="AJ55" i="2"/>
  <c r="AI55" i="2"/>
  <c r="AG55" i="2"/>
  <c r="W55" i="2"/>
  <c r="DU54" i="2"/>
  <c r="DS54" i="2"/>
  <c r="DR54" i="2"/>
  <c r="DO54" i="2"/>
  <c r="DN54" i="2"/>
  <c r="DM54" i="2"/>
  <c r="DL54" i="2"/>
  <c r="DK54" i="2"/>
  <c r="DI54" i="2"/>
  <c r="DH54" i="2"/>
  <c r="DG54" i="2"/>
  <c r="DF54" i="2"/>
  <c r="DE54" i="2"/>
  <c r="DC54" i="2"/>
  <c r="DB54" i="2"/>
  <c r="DA54" i="2"/>
  <c r="CZ54" i="2"/>
  <c r="CY54" i="2"/>
  <c r="CW54" i="2"/>
  <c r="CV54" i="2"/>
  <c r="CU54" i="2"/>
  <c r="CT54" i="2"/>
  <c r="CS54" i="2"/>
  <c r="CQ54" i="2"/>
  <c r="CP54" i="2"/>
  <c r="CO54" i="2"/>
  <c r="CN54" i="2"/>
  <c r="CM54" i="2"/>
  <c r="CK54" i="2"/>
  <c r="CJ54" i="2"/>
  <c r="CI54" i="2"/>
  <c r="CH54" i="2"/>
  <c r="CG54" i="2"/>
  <c r="CE54" i="2"/>
  <c r="CD54" i="2"/>
  <c r="CC54" i="2"/>
  <c r="CB54" i="2"/>
  <c r="CA54" i="2"/>
  <c r="BY54" i="2"/>
  <c r="BX54" i="2"/>
  <c r="BW54" i="2"/>
  <c r="BV54" i="2"/>
  <c r="BU54" i="2"/>
  <c r="BS54" i="2"/>
  <c r="BR54" i="2"/>
  <c r="BQ54" i="2"/>
  <c r="BP54" i="2"/>
  <c r="BO54" i="2"/>
  <c r="BM54" i="2"/>
  <c r="BL54" i="2"/>
  <c r="BK54" i="2"/>
  <c r="BJ54" i="2"/>
  <c r="BI54" i="2"/>
  <c r="BH54" i="2"/>
  <c r="BG54" i="2"/>
  <c r="BE54" i="2"/>
  <c r="BD54" i="2"/>
  <c r="BC54" i="2"/>
  <c r="BB54" i="2"/>
  <c r="BA54" i="2"/>
  <c r="AZ54" i="2"/>
  <c r="AY54" i="2"/>
  <c r="AW54" i="2"/>
  <c r="AV54" i="2"/>
  <c r="AU54" i="2"/>
  <c r="AT54" i="2"/>
  <c r="AS54" i="2"/>
  <c r="AR54" i="2"/>
  <c r="AQ54" i="2"/>
  <c r="AO54" i="2"/>
  <c r="AN54" i="2"/>
  <c r="AM54" i="2"/>
  <c r="AL54" i="2"/>
  <c r="AK54" i="2"/>
  <c r="AJ54" i="2"/>
  <c r="AI54" i="2"/>
  <c r="AG54" i="2"/>
  <c r="AF54" i="2"/>
  <c r="AE54" i="2"/>
  <c r="AD54" i="2"/>
  <c r="AC54" i="2"/>
  <c r="AB54" i="2"/>
  <c r="AA54" i="2"/>
  <c r="W54" i="2"/>
  <c r="DU53" i="2"/>
  <c r="DO53" i="2"/>
  <c r="DN53" i="2"/>
  <c r="DM53" i="2"/>
  <c r="DL53" i="2"/>
  <c r="DK53" i="2"/>
  <c r="DI53" i="2"/>
  <c r="DH53" i="2"/>
  <c r="DG53" i="2"/>
  <c r="DF53" i="2"/>
  <c r="DE53" i="2"/>
  <c r="DC53" i="2"/>
  <c r="DB53" i="2"/>
  <c r="DA53" i="2"/>
  <c r="CZ53" i="2"/>
  <c r="CY53" i="2"/>
  <c r="CW53" i="2"/>
  <c r="CV53" i="2"/>
  <c r="CU53" i="2"/>
  <c r="CT53" i="2"/>
  <c r="CS53" i="2"/>
  <c r="CQ53" i="2"/>
  <c r="CP53" i="2"/>
  <c r="CO53" i="2"/>
  <c r="CN53" i="2"/>
  <c r="CM53" i="2"/>
  <c r="CK53" i="2"/>
  <c r="CJ53" i="2"/>
  <c r="CI53" i="2"/>
  <c r="CH53" i="2"/>
  <c r="CG53" i="2"/>
  <c r="CE53" i="2"/>
  <c r="CD53" i="2"/>
  <c r="CC53" i="2"/>
  <c r="CB53" i="2"/>
  <c r="CA53" i="2"/>
  <c r="BY53" i="2"/>
  <c r="BX53" i="2"/>
  <c r="BW53" i="2"/>
  <c r="BV53" i="2"/>
  <c r="BU53" i="2"/>
  <c r="BS53" i="2"/>
  <c r="BR53" i="2"/>
  <c r="BQ53" i="2"/>
  <c r="BP53" i="2"/>
  <c r="BO53" i="2"/>
  <c r="BM53" i="2"/>
  <c r="BL53" i="2"/>
  <c r="BK53" i="2"/>
  <c r="BJ53" i="2"/>
  <c r="BI53" i="2"/>
  <c r="BH53" i="2"/>
  <c r="BG53" i="2"/>
  <c r="BE53" i="2"/>
  <c r="BD53" i="2"/>
  <c r="BC53" i="2"/>
  <c r="BB53" i="2"/>
  <c r="BA53" i="2"/>
  <c r="AZ53" i="2"/>
  <c r="AY53" i="2"/>
  <c r="AW53" i="2"/>
  <c r="AV53" i="2"/>
  <c r="AU53" i="2"/>
  <c r="AT53" i="2"/>
  <c r="AS53" i="2"/>
  <c r="AR53" i="2"/>
  <c r="AQ53" i="2"/>
  <c r="AO53" i="2"/>
  <c r="AN53" i="2"/>
  <c r="AM53" i="2"/>
  <c r="AL53" i="2"/>
  <c r="AK53" i="2"/>
  <c r="AJ53" i="2"/>
  <c r="AI53" i="2"/>
  <c r="AG53" i="2"/>
  <c r="AF53" i="2"/>
  <c r="AE53" i="2"/>
  <c r="AD53" i="2"/>
  <c r="AC53" i="2"/>
  <c r="AB53" i="2"/>
  <c r="AA53" i="2"/>
  <c r="W53" i="2"/>
  <c r="DS52" i="2"/>
  <c r="DR52" i="2"/>
  <c r="DU52" i="2" s="1"/>
  <c r="DO52" i="2"/>
  <c r="DN52" i="2"/>
  <c r="DM52" i="2"/>
  <c r="DL52" i="2"/>
  <c r="DK52" i="2"/>
  <c r="DI52" i="2"/>
  <c r="DH52" i="2"/>
  <c r="DG52" i="2"/>
  <c r="DF52" i="2"/>
  <c r="DE52" i="2"/>
  <c r="DC52" i="2"/>
  <c r="DB52" i="2"/>
  <c r="DA52" i="2"/>
  <c r="CZ52" i="2"/>
  <c r="CY52" i="2"/>
  <c r="CW52" i="2"/>
  <c r="CV52" i="2"/>
  <c r="CU52" i="2"/>
  <c r="CT52" i="2"/>
  <c r="CS52" i="2"/>
  <c r="CQ52" i="2"/>
  <c r="CP52" i="2"/>
  <c r="CO52" i="2"/>
  <c r="CN52" i="2"/>
  <c r="CM52" i="2"/>
  <c r="CK52" i="2"/>
  <c r="CJ52" i="2"/>
  <c r="CI52" i="2"/>
  <c r="CH52" i="2"/>
  <c r="CG52" i="2"/>
  <c r="CE52" i="2"/>
  <c r="CD52" i="2"/>
  <c r="CC52" i="2"/>
  <c r="CB52" i="2"/>
  <c r="CA52" i="2"/>
  <c r="BY52" i="2"/>
  <c r="BX52" i="2"/>
  <c r="BW52" i="2"/>
  <c r="BV52" i="2"/>
  <c r="BU52" i="2"/>
  <c r="BS52" i="2"/>
  <c r="BR52" i="2"/>
  <c r="BQ52" i="2"/>
  <c r="BP52" i="2"/>
  <c r="BO52" i="2"/>
  <c r="BM52" i="2"/>
  <c r="BL52" i="2"/>
  <c r="BK52" i="2"/>
  <c r="BJ52" i="2"/>
  <c r="BI52" i="2"/>
  <c r="BH52" i="2"/>
  <c r="BG52" i="2"/>
  <c r="BE52" i="2"/>
  <c r="BD52" i="2"/>
  <c r="BC52" i="2"/>
  <c r="BB52" i="2"/>
  <c r="BA52" i="2"/>
  <c r="AZ52" i="2"/>
  <c r="AY52" i="2"/>
  <c r="AW52" i="2"/>
  <c r="AV52" i="2"/>
  <c r="AU52" i="2"/>
  <c r="AT52" i="2"/>
  <c r="AS52" i="2"/>
  <c r="AR52" i="2"/>
  <c r="AQ52" i="2"/>
  <c r="AO52" i="2"/>
  <c r="AN52" i="2"/>
  <c r="AM52" i="2"/>
  <c r="AL52" i="2"/>
  <c r="AK52" i="2"/>
  <c r="AJ52" i="2"/>
  <c r="AI52" i="2"/>
  <c r="AG52" i="2"/>
  <c r="AF52" i="2"/>
  <c r="AE52" i="2"/>
  <c r="AD52" i="2"/>
  <c r="AC52" i="2"/>
  <c r="AB52" i="2"/>
  <c r="AA52" i="2"/>
  <c r="W52" i="2"/>
  <c r="DU51" i="2"/>
  <c r="DO51" i="2"/>
  <c r="DN51" i="2"/>
  <c r="DM51" i="2"/>
  <c r="DL51" i="2"/>
  <c r="DK51" i="2"/>
  <c r="DI51" i="2"/>
  <c r="DH51" i="2"/>
  <c r="DG51" i="2"/>
  <c r="DF51" i="2"/>
  <c r="DE51" i="2"/>
  <c r="DC51" i="2"/>
  <c r="DB51" i="2"/>
  <c r="DA51" i="2"/>
  <c r="CZ51" i="2"/>
  <c r="CY51" i="2"/>
  <c r="CW51" i="2"/>
  <c r="CV51" i="2"/>
  <c r="CU51" i="2"/>
  <c r="CT51" i="2"/>
  <c r="CS51" i="2"/>
  <c r="CQ51" i="2"/>
  <c r="CP51" i="2"/>
  <c r="CO51" i="2"/>
  <c r="CN51" i="2"/>
  <c r="CM51" i="2"/>
  <c r="CK51" i="2"/>
  <c r="CJ51" i="2"/>
  <c r="CI51" i="2"/>
  <c r="CH51" i="2"/>
  <c r="CG51" i="2"/>
  <c r="CE51" i="2"/>
  <c r="CD51" i="2"/>
  <c r="CC51" i="2"/>
  <c r="CB51" i="2"/>
  <c r="CA51" i="2"/>
  <c r="BY51" i="2"/>
  <c r="BX51" i="2"/>
  <c r="BW51" i="2"/>
  <c r="BV51" i="2"/>
  <c r="BU51" i="2"/>
  <c r="BS51" i="2"/>
  <c r="BR51" i="2"/>
  <c r="BQ51" i="2"/>
  <c r="BP51" i="2"/>
  <c r="BO51" i="2"/>
  <c r="BM51" i="2"/>
  <c r="BL51" i="2"/>
  <c r="BK51" i="2"/>
  <c r="BJ51" i="2"/>
  <c r="BI51" i="2"/>
  <c r="BH51" i="2"/>
  <c r="BG51" i="2"/>
  <c r="BE51" i="2"/>
  <c r="BD51" i="2"/>
  <c r="BC51" i="2"/>
  <c r="BB51" i="2"/>
  <c r="BA51" i="2"/>
  <c r="AZ51" i="2"/>
  <c r="AY51" i="2"/>
  <c r="AW51" i="2"/>
  <c r="AV51" i="2"/>
  <c r="AU51" i="2"/>
  <c r="AT51" i="2"/>
  <c r="AS51" i="2"/>
  <c r="AR51" i="2"/>
  <c r="AQ51" i="2"/>
  <c r="AO51" i="2"/>
  <c r="AN51" i="2"/>
  <c r="AM51" i="2"/>
  <c r="AL51" i="2"/>
  <c r="AK51" i="2"/>
  <c r="AJ51" i="2"/>
  <c r="AI51" i="2"/>
  <c r="AG51" i="2"/>
  <c r="AF51" i="2"/>
  <c r="AE51" i="2"/>
  <c r="AD51" i="2"/>
  <c r="AC51" i="2"/>
  <c r="AB51" i="2"/>
  <c r="AA51" i="2"/>
  <c r="W51" i="2"/>
  <c r="DO50" i="2"/>
  <c r="DI50" i="2"/>
  <c r="DC50" i="2"/>
  <c r="CW50" i="2"/>
  <c r="CQ50" i="2"/>
  <c r="CK50" i="2"/>
  <c r="CE50" i="2"/>
  <c r="CD50" i="2"/>
  <c r="CC50" i="2"/>
  <c r="CB50" i="2"/>
  <c r="CA50" i="2"/>
  <c r="BY50" i="2"/>
  <c r="BS50" i="2"/>
  <c r="BM50" i="2"/>
  <c r="BL50" i="2"/>
  <c r="BK50" i="2"/>
  <c r="BJ50" i="2"/>
  <c r="BI50" i="2"/>
  <c r="BH50" i="2"/>
  <c r="BG50" i="2"/>
  <c r="BE50" i="2"/>
  <c r="BD50" i="2"/>
  <c r="BC50" i="2"/>
  <c r="BB50" i="2"/>
  <c r="BA50" i="2"/>
  <c r="AZ50" i="2"/>
  <c r="AY50" i="2"/>
  <c r="AW50" i="2"/>
  <c r="AV50" i="2"/>
  <c r="AU50" i="2"/>
  <c r="AT50" i="2"/>
  <c r="AS50" i="2"/>
  <c r="AR50" i="2"/>
  <c r="AQ50" i="2"/>
  <c r="AO50" i="2"/>
  <c r="AN50" i="2"/>
  <c r="AM50" i="2"/>
  <c r="AL50" i="2"/>
  <c r="AK50" i="2"/>
  <c r="AJ50" i="2"/>
  <c r="AI50" i="2"/>
  <c r="AG50" i="2"/>
  <c r="DS49" i="2"/>
  <c r="DO49" i="2"/>
  <c r="DI49" i="2"/>
  <c r="DC49" i="2"/>
  <c r="CW49" i="2"/>
  <c r="CQ49" i="2"/>
  <c r="CK49" i="2"/>
  <c r="CE49" i="2"/>
  <c r="CD49" i="2"/>
  <c r="CC49" i="2"/>
  <c r="CB49" i="2"/>
  <c r="CA49" i="2"/>
  <c r="BY49" i="2"/>
  <c r="BS49" i="2"/>
  <c r="DR41" i="2" s="1"/>
  <c r="DU41" i="2" s="1"/>
  <c r="BM49" i="2"/>
  <c r="BL49" i="2"/>
  <c r="BK49" i="2"/>
  <c r="BJ49" i="2"/>
  <c r="BI49" i="2"/>
  <c r="BH49" i="2"/>
  <c r="BG49" i="2"/>
  <c r="BE49" i="2"/>
  <c r="BD49" i="2"/>
  <c r="BC49" i="2"/>
  <c r="BB49" i="2"/>
  <c r="BA49" i="2"/>
  <c r="AZ49" i="2"/>
  <c r="AY49" i="2"/>
  <c r="AW49" i="2"/>
  <c r="AV49" i="2"/>
  <c r="AU49" i="2"/>
  <c r="AT49" i="2"/>
  <c r="AS49" i="2"/>
  <c r="AR49" i="2"/>
  <c r="AQ49" i="2"/>
  <c r="AO49" i="2"/>
  <c r="AN49" i="2"/>
  <c r="AM49" i="2"/>
  <c r="AL49" i="2"/>
  <c r="AK49" i="2"/>
  <c r="AJ49" i="2"/>
  <c r="AI49" i="2"/>
  <c r="AG49" i="2"/>
  <c r="W49" i="2"/>
  <c r="DR48" i="2"/>
  <c r="DU48" i="2" s="1"/>
  <c r="DO48" i="2"/>
  <c r="DN48" i="2"/>
  <c r="DM48" i="2"/>
  <c r="DL48" i="2"/>
  <c r="DK48" i="2"/>
  <c r="DI48" i="2"/>
  <c r="DH48" i="2"/>
  <c r="DG48" i="2"/>
  <c r="DF48" i="2"/>
  <c r="DE48" i="2"/>
  <c r="DC48" i="2"/>
  <c r="DB48" i="2"/>
  <c r="DA48" i="2"/>
  <c r="CZ48" i="2"/>
  <c r="CY48" i="2"/>
  <c r="CW48" i="2"/>
  <c r="CV48" i="2"/>
  <c r="CU48" i="2"/>
  <c r="CT48" i="2"/>
  <c r="CS48" i="2"/>
  <c r="CQ48" i="2"/>
  <c r="CP48" i="2"/>
  <c r="CO48" i="2"/>
  <c r="CN48" i="2"/>
  <c r="CM48" i="2"/>
  <c r="CK48" i="2"/>
  <c r="CJ48" i="2"/>
  <c r="CI48" i="2"/>
  <c r="CH48" i="2"/>
  <c r="CG48" i="2"/>
  <c r="CE48" i="2"/>
  <c r="CD48" i="2"/>
  <c r="CC48" i="2"/>
  <c r="CB48" i="2"/>
  <c r="CA48" i="2"/>
  <c r="BY48" i="2"/>
  <c r="BX48" i="2"/>
  <c r="BW48" i="2"/>
  <c r="BV48" i="2"/>
  <c r="BU48" i="2"/>
  <c r="BS48" i="2"/>
  <c r="BR48" i="2"/>
  <c r="BQ48" i="2"/>
  <c r="BP48" i="2"/>
  <c r="BO48" i="2"/>
  <c r="BM48" i="2"/>
  <c r="BL48" i="2"/>
  <c r="BK48" i="2"/>
  <c r="BJ48" i="2"/>
  <c r="BI48" i="2"/>
  <c r="BH48" i="2"/>
  <c r="BG48" i="2"/>
  <c r="BE48" i="2"/>
  <c r="BD48" i="2"/>
  <c r="BC48" i="2"/>
  <c r="BB48" i="2"/>
  <c r="BA48" i="2"/>
  <c r="AZ48" i="2"/>
  <c r="AY48" i="2"/>
  <c r="AW48" i="2"/>
  <c r="AV48" i="2"/>
  <c r="AU48" i="2"/>
  <c r="AT48" i="2"/>
  <c r="AS48" i="2"/>
  <c r="AR48" i="2"/>
  <c r="AQ48" i="2"/>
  <c r="AO48" i="2"/>
  <c r="AN48" i="2"/>
  <c r="AM48" i="2"/>
  <c r="AL48" i="2"/>
  <c r="AK48" i="2"/>
  <c r="AJ48" i="2"/>
  <c r="AI48" i="2"/>
  <c r="AG48" i="2"/>
  <c r="AF48" i="2"/>
  <c r="AE48" i="2"/>
  <c r="AD48" i="2"/>
  <c r="AC48" i="2"/>
  <c r="AB48" i="2"/>
  <c r="AA48" i="2"/>
  <c r="W48" i="2"/>
  <c r="DS47" i="2"/>
  <c r="DO47" i="2"/>
  <c r="DN47" i="2"/>
  <c r="DM47" i="2"/>
  <c r="DL47" i="2"/>
  <c r="DK47" i="2"/>
  <c r="DI47" i="2"/>
  <c r="DH47" i="2"/>
  <c r="DG47" i="2"/>
  <c r="DF47" i="2"/>
  <c r="DE47" i="2"/>
  <c r="DC47" i="2"/>
  <c r="DB47" i="2"/>
  <c r="DA47" i="2"/>
  <c r="CZ47" i="2"/>
  <c r="CY47" i="2"/>
  <c r="CW47" i="2"/>
  <c r="CV47" i="2"/>
  <c r="CU47" i="2"/>
  <c r="CT47" i="2"/>
  <c r="CS47" i="2"/>
  <c r="CQ47" i="2"/>
  <c r="CP47" i="2"/>
  <c r="CO47" i="2"/>
  <c r="CN47" i="2"/>
  <c r="CM47" i="2"/>
  <c r="CK47" i="2"/>
  <c r="CJ47" i="2"/>
  <c r="CI47" i="2"/>
  <c r="CH47" i="2"/>
  <c r="CG47" i="2"/>
  <c r="CE47" i="2"/>
  <c r="CD47" i="2"/>
  <c r="CC47" i="2"/>
  <c r="CB47" i="2"/>
  <c r="CA47" i="2"/>
  <c r="BY47" i="2"/>
  <c r="BX47" i="2"/>
  <c r="BW47" i="2"/>
  <c r="BV47" i="2"/>
  <c r="BU47" i="2"/>
  <c r="BS47" i="2"/>
  <c r="BR47" i="2"/>
  <c r="BQ47" i="2"/>
  <c r="BP47" i="2"/>
  <c r="BO47" i="2"/>
  <c r="BM47" i="2"/>
  <c r="BL47" i="2"/>
  <c r="BK47" i="2"/>
  <c r="BJ47" i="2"/>
  <c r="BI47" i="2"/>
  <c r="BH47" i="2"/>
  <c r="BG47" i="2"/>
  <c r="BE47" i="2"/>
  <c r="BD47" i="2"/>
  <c r="BC47" i="2"/>
  <c r="BB47" i="2"/>
  <c r="BA47" i="2"/>
  <c r="AZ47" i="2"/>
  <c r="AY47" i="2"/>
  <c r="AW47" i="2"/>
  <c r="AV47" i="2"/>
  <c r="AU47" i="2"/>
  <c r="AT47" i="2"/>
  <c r="AS47" i="2"/>
  <c r="AR47" i="2"/>
  <c r="AQ47" i="2"/>
  <c r="AO47" i="2"/>
  <c r="AN47" i="2"/>
  <c r="AM47" i="2"/>
  <c r="AL47" i="2"/>
  <c r="AK47" i="2"/>
  <c r="AJ47" i="2"/>
  <c r="AI47" i="2"/>
  <c r="AG47" i="2"/>
  <c r="AF47" i="2"/>
  <c r="AE47" i="2"/>
  <c r="AD47" i="2"/>
  <c r="AC47" i="2"/>
  <c r="AB47" i="2"/>
  <c r="AA47" i="2"/>
  <c r="W47" i="2"/>
  <c r="DS46" i="2"/>
  <c r="DR46" i="2"/>
  <c r="DU46" i="2" s="1"/>
  <c r="DO46" i="2"/>
  <c r="DN46" i="2"/>
  <c r="DM46" i="2"/>
  <c r="DL46" i="2"/>
  <c r="DK46" i="2"/>
  <c r="DI46" i="2"/>
  <c r="DH46" i="2"/>
  <c r="DG46" i="2"/>
  <c r="DF46" i="2"/>
  <c r="DE46" i="2"/>
  <c r="DC46" i="2"/>
  <c r="DB46" i="2"/>
  <c r="DA46" i="2"/>
  <c r="CZ46" i="2"/>
  <c r="CY46" i="2"/>
  <c r="CW46" i="2"/>
  <c r="CV46" i="2"/>
  <c r="CU46" i="2"/>
  <c r="CT46" i="2"/>
  <c r="CS46" i="2"/>
  <c r="CQ46" i="2"/>
  <c r="CP46" i="2"/>
  <c r="CO46" i="2"/>
  <c r="CN46" i="2"/>
  <c r="CM46" i="2"/>
  <c r="CK46" i="2"/>
  <c r="CJ46" i="2"/>
  <c r="CI46" i="2"/>
  <c r="CH46" i="2"/>
  <c r="CG46" i="2"/>
  <c r="CE46" i="2"/>
  <c r="CD46" i="2"/>
  <c r="CC46" i="2"/>
  <c r="CB46" i="2"/>
  <c r="CA46" i="2"/>
  <c r="BY46" i="2"/>
  <c r="BX46" i="2"/>
  <c r="BW46" i="2"/>
  <c r="BV46" i="2"/>
  <c r="BU46" i="2"/>
  <c r="BS46" i="2"/>
  <c r="BR46" i="2"/>
  <c r="BQ46" i="2"/>
  <c r="BP46" i="2"/>
  <c r="BO46" i="2"/>
  <c r="BM46" i="2"/>
  <c r="BL46" i="2"/>
  <c r="BK46" i="2"/>
  <c r="BJ46" i="2"/>
  <c r="BI46" i="2"/>
  <c r="BH46" i="2"/>
  <c r="BG46" i="2"/>
  <c r="BE46" i="2"/>
  <c r="BD46" i="2"/>
  <c r="BC46" i="2"/>
  <c r="BB46" i="2"/>
  <c r="BA46" i="2"/>
  <c r="AZ46" i="2"/>
  <c r="AY46" i="2"/>
  <c r="AW46" i="2"/>
  <c r="AV46" i="2"/>
  <c r="AU46" i="2"/>
  <c r="AT46" i="2"/>
  <c r="AS46" i="2"/>
  <c r="AR46" i="2"/>
  <c r="AQ46" i="2"/>
  <c r="AO46" i="2"/>
  <c r="AN46" i="2"/>
  <c r="AM46" i="2"/>
  <c r="AL46" i="2"/>
  <c r="AK46" i="2"/>
  <c r="AJ46" i="2"/>
  <c r="AI46" i="2"/>
  <c r="AG46" i="2"/>
  <c r="AF46" i="2"/>
  <c r="AE46" i="2"/>
  <c r="AD46" i="2"/>
  <c r="AC46" i="2"/>
  <c r="AB46" i="2"/>
  <c r="AA46" i="2"/>
  <c r="W46" i="2"/>
  <c r="DO45" i="2"/>
  <c r="DN45" i="2"/>
  <c r="DM45" i="2"/>
  <c r="DL45" i="2"/>
  <c r="DK45" i="2"/>
  <c r="DI45" i="2"/>
  <c r="DH45" i="2"/>
  <c r="DG45" i="2"/>
  <c r="DF45" i="2"/>
  <c r="DE45" i="2"/>
  <c r="DC45" i="2"/>
  <c r="DB45" i="2"/>
  <c r="DA45" i="2"/>
  <c r="CZ45" i="2"/>
  <c r="CY45" i="2"/>
  <c r="CW45" i="2"/>
  <c r="CV45" i="2"/>
  <c r="CU45" i="2"/>
  <c r="CT45" i="2"/>
  <c r="CS45" i="2"/>
  <c r="CQ45" i="2"/>
  <c r="CP45" i="2"/>
  <c r="CO45" i="2"/>
  <c r="CN45" i="2"/>
  <c r="CM45" i="2"/>
  <c r="CK45" i="2"/>
  <c r="CJ45" i="2"/>
  <c r="CI45" i="2"/>
  <c r="CH45" i="2"/>
  <c r="CG45" i="2"/>
  <c r="CE45" i="2"/>
  <c r="CD45" i="2"/>
  <c r="CC45" i="2"/>
  <c r="CB45" i="2"/>
  <c r="CA45" i="2"/>
  <c r="BY45" i="2"/>
  <c r="BX45" i="2"/>
  <c r="BW45" i="2"/>
  <c r="BV45" i="2"/>
  <c r="BU45" i="2"/>
  <c r="BS45" i="2"/>
  <c r="BR45" i="2"/>
  <c r="BQ45" i="2"/>
  <c r="BP45" i="2"/>
  <c r="BO45" i="2"/>
  <c r="BM45" i="2"/>
  <c r="BL45" i="2"/>
  <c r="BK45" i="2"/>
  <c r="BJ45" i="2"/>
  <c r="BI45" i="2"/>
  <c r="BH45" i="2"/>
  <c r="BG45" i="2"/>
  <c r="BE45" i="2"/>
  <c r="BD45" i="2"/>
  <c r="BC45" i="2"/>
  <c r="BB45" i="2"/>
  <c r="BA45" i="2"/>
  <c r="AZ45" i="2"/>
  <c r="AY45" i="2"/>
  <c r="AW45" i="2"/>
  <c r="AV45" i="2"/>
  <c r="AU45" i="2"/>
  <c r="AT45" i="2"/>
  <c r="AS45" i="2"/>
  <c r="AR45" i="2"/>
  <c r="AQ45" i="2"/>
  <c r="AO45" i="2"/>
  <c r="AN45" i="2"/>
  <c r="AM45" i="2"/>
  <c r="AL45" i="2"/>
  <c r="AK45" i="2"/>
  <c r="AJ45" i="2"/>
  <c r="AI45" i="2"/>
  <c r="AG45" i="2"/>
  <c r="AF45" i="2"/>
  <c r="AE45" i="2"/>
  <c r="AD45" i="2"/>
  <c r="AC45" i="2"/>
  <c r="AB45" i="2"/>
  <c r="AA45" i="2"/>
  <c r="W45" i="2"/>
  <c r="DR44" i="2"/>
  <c r="DU44" i="2" s="1"/>
  <c r="DO44" i="2"/>
  <c r="DI44" i="2"/>
  <c r="DC44" i="2"/>
  <c r="CW44" i="2"/>
  <c r="CQ44" i="2"/>
  <c r="CK44" i="2"/>
  <c r="CE44" i="2"/>
  <c r="CD44" i="2"/>
  <c r="CC44" i="2"/>
  <c r="CB44" i="2"/>
  <c r="CA44" i="2"/>
  <c r="BY44" i="2"/>
  <c r="BS44" i="2"/>
  <c r="BM44" i="2"/>
  <c r="BL44" i="2"/>
  <c r="BK44" i="2"/>
  <c r="BJ44" i="2"/>
  <c r="BI44" i="2"/>
  <c r="BH44" i="2"/>
  <c r="BG44" i="2"/>
  <c r="BE44" i="2"/>
  <c r="BD44" i="2"/>
  <c r="BC44" i="2"/>
  <c r="BB44" i="2"/>
  <c r="BA44" i="2"/>
  <c r="AZ44" i="2"/>
  <c r="AY44" i="2"/>
  <c r="AW44" i="2"/>
  <c r="AV44" i="2"/>
  <c r="AU44" i="2"/>
  <c r="AT44" i="2"/>
  <c r="AS44" i="2"/>
  <c r="AR44" i="2"/>
  <c r="AQ44" i="2"/>
  <c r="AO44" i="2"/>
  <c r="AN44" i="2"/>
  <c r="AM44" i="2"/>
  <c r="AL44" i="2"/>
  <c r="AK44" i="2"/>
  <c r="AJ44" i="2"/>
  <c r="AI44" i="2"/>
  <c r="AG44" i="2"/>
  <c r="DR43" i="2"/>
  <c r="DU43" i="2" s="1"/>
  <c r="DO43" i="2"/>
  <c r="DI43" i="2"/>
  <c r="DC43" i="2"/>
  <c r="CW43" i="2"/>
  <c r="CQ43" i="2"/>
  <c r="CK43" i="2"/>
  <c r="CE43" i="2"/>
  <c r="CD43" i="2"/>
  <c r="CC43" i="2"/>
  <c r="CB43" i="2"/>
  <c r="CA43" i="2"/>
  <c r="BY43" i="2"/>
  <c r="BS43" i="2"/>
  <c r="BM43" i="2"/>
  <c r="BL43" i="2"/>
  <c r="BK43" i="2"/>
  <c r="BJ43" i="2"/>
  <c r="BI43" i="2"/>
  <c r="BH43" i="2"/>
  <c r="BG43" i="2"/>
  <c r="BE43" i="2"/>
  <c r="BD43" i="2"/>
  <c r="BC43" i="2"/>
  <c r="BB43" i="2"/>
  <c r="BA43" i="2"/>
  <c r="AZ43" i="2"/>
  <c r="AY43" i="2"/>
  <c r="AW43" i="2"/>
  <c r="AV43" i="2"/>
  <c r="AU43" i="2"/>
  <c r="AT43" i="2"/>
  <c r="AS43" i="2"/>
  <c r="AR43" i="2"/>
  <c r="AQ43" i="2"/>
  <c r="AO43" i="2"/>
  <c r="AN43" i="2"/>
  <c r="AM43" i="2"/>
  <c r="AL43" i="2"/>
  <c r="AK43" i="2"/>
  <c r="AJ43" i="2"/>
  <c r="AI43" i="2"/>
  <c r="AG43" i="2"/>
  <c r="W43" i="2"/>
  <c r="DU42" i="2"/>
  <c r="DR42" i="2"/>
  <c r="DO42" i="2"/>
  <c r="DN42" i="2"/>
  <c r="DM42" i="2"/>
  <c r="DL42" i="2"/>
  <c r="DK42" i="2"/>
  <c r="DI42" i="2"/>
  <c r="DH42" i="2"/>
  <c r="DG42" i="2"/>
  <c r="DF42" i="2"/>
  <c r="DE42" i="2"/>
  <c r="DC42" i="2"/>
  <c r="DB42" i="2"/>
  <c r="DA42" i="2"/>
  <c r="CZ42" i="2"/>
  <c r="CY42" i="2"/>
  <c r="CW42" i="2"/>
  <c r="CV42" i="2"/>
  <c r="CU42" i="2"/>
  <c r="CT42" i="2"/>
  <c r="CS42" i="2"/>
  <c r="CQ42" i="2"/>
  <c r="CP42" i="2"/>
  <c r="CO42" i="2"/>
  <c r="CN42" i="2"/>
  <c r="CM42" i="2"/>
  <c r="CK42" i="2"/>
  <c r="CJ42" i="2"/>
  <c r="CI42" i="2"/>
  <c r="CH42" i="2"/>
  <c r="CG42" i="2"/>
  <c r="CE42" i="2"/>
  <c r="CD42" i="2"/>
  <c r="CC42" i="2"/>
  <c r="CB42" i="2"/>
  <c r="CA42" i="2"/>
  <c r="BY42" i="2"/>
  <c r="BX42" i="2"/>
  <c r="BW42" i="2"/>
  <c r="BV42" i="2"/>
  <c r="BU42" i="2"/>
  <c r="BS42" i="2"/>
  <c r="BR42" i="2"/>
  <c r="BQ42" i="2"/>
  <c r="BP42" i="2"/>
  <c r="BO42" i="2"/>
  <c r="BM42" i="2"/>
  <c r="BL42" i="2"/>
  <c r="BK42" i="2"/>
  <c r="BJ42" i="2"/>
  <c r="BI42" i="2"/>
  <c r="BH42" i="2"/>
  <c r="BG42" i="2"/>
  <c r="BE42" i="2"/>
  <c r="BD42" i="2"/>
  <c r="BC42" i="2"/>
  <c r="BB42" i="2"/>
  <c r="BA42" i="2"/>
  <c r="AZ42" i="2"/>
  <c r="AY42" i="2"/>
  <c r="AW42" i="2"/>
  <c r="AV42" i="2"/>
  <c r="AU42" i="2"/>
  <c r="AT42" i="2"/>
  <c r="AS42" i="2"/>
  <c r="AR42" i="2"/>
  <c r="AQ42" i="2"/>
  <c r="AO42" i="2"/>
  <c r="AN42" i="2"/>
  <c r="AM42" i="2"/>
  <c r="AL42" i="2"/>
  <c r="AK42" i="2"/>
  <c r="AJ42" i="2"/>
  <c r="AI42" i="2"/>
  <c r="AG42" i="2"/>
  <c r="AF42" i="2"/>
  <c r="AE42" i="2"/>
  <c r="AD42" i="2"/>
  <c r="AC42" i="2"/>
  <c r="AB42" i="2"/>
  <c r="AA42" i="2"/>
  <c r="W42" i="2"/>
  <c r="DS41" i="2"/>
  <c r="DO41" i="2"/>
  <c r="DN41" i="2"/>
  <c r="DM41" i="2"/>
  <c r="DL41" i="2"/>
  <c r="DK41" i="2"/>
  <c r="DI41" i="2"/>
  <c r="DH41" i="2"/>
  <c r="DG41" i="2"/>
  <c r="DF41" i="2"/>
  <c r="DE41" i="2"/>
  <c r="DC41" i="2"/>
  <c r="DB41" i="2"/>
  <c r="DA41" i="2"/>
  <c r="CZ41" i="2"/>
  <c r="CY41" i="2"/>
  <c r="CW41" i="2"/>
  <c r="CV41" i="2"/>
  <c r="CU41" i="2"/>
  <c r="CT41" i="2"/>
  <c r="CS41" i="2"/>
  <c r="CQ41" i="2"/>
  <c r="CP41" i="2"/>
  <c r="CO41" i="2"/>
  <c r="CN41" i="2"/>
  <c r="CM41" i="2"/>
  <c r="CK41" i="2"/>
  <c r="CJ41" i="2"/>
  <c r="CI41" i="2"/>
  <c r="CH41" i="2"/>
  <c r="CG41" i="2"/>
  <c r="CE41" i="2"/>
  <c r="CD41" i="2"/>
  <c r="CC41" i="2"/>
  <c r="CB41" i="2"/>
  <c r="CA41" i="2"/>
  <c r="BY41" i="2"/>
  <c r="BX41" i="2"/>
  <c r="BW41" i="2"/>
  <c r="BV41" i="2"/>
  <c r="BU41" i="2"/>
  <c r="BS41" i="2"/>
  <c r="BR41" i="2"/>
  <c r="BQ41" i="2"/>
  <c r="BP41" i="2"/>
  <c r="BO41" i="2"/>
  <c r="BM41" i="2"/>
  <c r="BL41" i="2"/>
  <c r="BK41" i="2"/>
  <c r="BJ41" i="2"/>
  <c r="BI41" i="2"/>
  <c r="BH41" i="2"/>
  <c r="BG41" i="2"/>
  <c r="BE41" i="2"/>
  <c r="BD41" i="2"/>
  <c r="BC41" i="2"/>
  <c r="BB41" i="2"/>
  <c r="BA41" i="2"/>
  <c r="AZ41" i="2"/>
  <c r="AY41" i="2"/>
  <c r="AW41" i="2"/>
  <c r="AV41" i="2"/>
  <c r="AU41" i="2"/>
  <c r="AT41" i="2"/>
  <c r="AS41" i="2"/>
  <c r="AR41" i="2"/>
  <c r="AQ41" i="2"/>
  <c r="AO41" i="2"/>
  <c r="AN41" i="2"/>
  <c r="AM41" i="2"/>
  <c r="AL41" i="2"/>
  <c r="AK41" i="2"/>
  <c r="AJ41" i="2"/>
  <c r="AI41" i="2"/>
  <c r="AG41" i="2"/>
  <c r="AF41" i="2"/>
  <c r="AE41" i="2"/>
  <c r="AD41" i="2"/>
  <c r="AC41" i="2"/>
  <c r="AB41" i="2"/>
  <c r="AA41" i="2"/>
  <c r="W41" i="2"/>
  <c r="DO40" i="2"/>
  <c r="DN40" i="2"/>
  <c r="DM40" i="2"/>
  <c r="DL40" i="2"/>
  <c r="DK40" i="2"/>
  <c r="DI40" i="2"/>
  <c r="DH40" i="2"/>
  <c r="DG40" i="2"/>
  <c r="DF40" i="2"/>
  <c r="DE40" i="2"/>
  <c r="DC40" i="2"/>
  <c r="DB40" i="2"/>
  <c r="DA40" i="2"/>
  <c r="CZ40" i="2"/>
  <c r="CY40" i="2"/>
  <c r="CW40" i="2"/>
  <c r="CV40" i="2"/>
  <c r="CU40" i="2"/>
  <c r="CT40" i="2"/>
  <c r="CS40" i="2"/>
  <c r="CQ40" i="2"/>
  <c r="CP40" i="2"/>
  <c r="CO40" i="2"/>
  <c r="CN40" i="2"/>
  <c r="CM40" i="2"/>
  <c r="CK40" i="2"/>
  <c r="CJ40" i="2"/>
  <c r="CI40" i="2"/>
  <c r="CH40" i="2"/>
  <c r="CG40" i="2"/>
  <c r="CE40" i="2"/>
  <c r="CD40" i="2"/>
  <c r="CC40" i="2"/>
  <c r="CB40" i="2"/>
  <c r="CA40" i="2"/>
  <c r="BY40" i="2"/>
  <c r="BX40" i="2"/>
  <c r="BW40" i="2"/>
  <c r="BV40" i="2"/>
  <c r="BU40" i="2"/>
  <c r="BS40" i="2"/>
  <c r="BR40" i="2"/>
  <c r="BQ40" i="2"/>
  <c r="BP40" i="2"/>
  <c r="BO40" i="2"/>
  <c r="BM40" i="2"/>
  <c r="BL40" i="2"/>
  <c r="BK40" i="2"/>
  <c r="BJ40" i="2"/>
  <c r="BI40" i="2"/>
  <c r="BH40" i="2"/>
  <c r="BG40" i="2"/>
  <c r="BE40" i="2"/>
  <c r="BD40" i="2"/>
  <c r="BC40" i="2"/>
  <c r="BB40" i="2"/>
  <c r="BA40" i="2"/>
  <c r="AZ40" i="2"/>
  <c r="AY40" i="2"/>
  <c r="AW40" i="2"/>
  <c r="AV40" i="2"/>
  <c r="AU40" i="2"/>
  <c r="AT40" i="2"/>
  <c r="AS40" i="2"/>
  <c r="AR40" i="2"/>
  <c r="AQ40" i="2"/>
  <c r="AO40" i="2"/>
  <c r="AN40" i="2"/>
  <c r="AM40" i="2"/>
  <c r="AL40" i="2"/>
  <c r="AK40" i="2"/>
  <c r="AJ40" i="2"/>
  <c r="AI40" i="2"/>
  <c r="AG40" i="2"/>
  <c r="AF40" i="2"/>
  <c r="AE40" i="2"/>
  <c r="AD40" i="2"/>
  <c r="AC40" i="2"/>
  <c r="AB40" i="2"/>
  <c r="AA40" i="2"/>
  <c r="W40" i="2"/>
  <c r="DR39" i="2"/>
  <c r="DU39" i="2" s="1"/>
  <c r="DO39" i="2"/>
  <c r="DN39" i="2"/>
  <c r="DM39" i="2"/>
  <c r="DL39" i="2"/>
  <c r="DK39" i="2"/>
  <c r="DI39" i="2"/>
  <c r="DH39" i="2"/>
  <c r="DG39" i="2"/>
  <c r="DF39" i="2"/>
  <c r="DE39" i="2"/>
  <c r="DC39" i="2"/>
  <c r="DB39" i="2"/>
  <c r="DA39" i="2"/>
  <c r="CZ39" i="2"/>
  <c r="CY39" i="2"/>
  <c r="CW39" i="2"/>
  <c r="CV39" i="2"/>
  <c r="CU39" i="2"/>
  <c r="CT39" i="2"/>
  <c r="CS39" i="2"/>
  <c r="CQ39" i="2"/>
  <c r="CP39" i="2"/>
  <c r="CO39" i="2"/>
  <c r="CN39" i="2"/>
  <c r="CM39" i="2"/>
  <c r="CK39" i="2"/>
  <c r="CJ39" i="2"/>
  <c r="CI39" i="2"/>
  <c r="CH39" i="2"/>
  <c r="CG39" i="2"/>
  <c r="CE39" i="2"/>
  <c r="CD39" i="2"/>
  <c r="CC39" i="2"/>
  <c r="CB39" i="2"/>
  <c r="CA39" i="2"/>
  <c r="BY39" i="2"/>
  <c r="BX39" i="2"/>
  <c r="BW39" i="2"/>
  <c r="BV39" i="2"/>
  <c r="BU39" i="2"/>
  <c r="BS39" i="2"/>
  <c r="BR39" i="2"/>
  <c r="BQ39" i="2"/>
  <c r="BP39" i="2"/>
  <c r="BO39" i="2"/>
  <c r="BM39" i="2"/>
  <c r="BL39" i="2"/>
  <c r="BK39" i="2"/>
  <c r="BJ39" i="2"/>
  <c r="BI39" i="2"/>
  <c r="BH39" i="2"/>
  <c r="BG39" i="2"/>
  <c r="BE39" i="2"/>
  <c r="BD39" i="2"/>
  <c r="BC39" i="2"/>
  <c r="BB39" i="2"/>
  <c r="BA39" i="2"/>
  <c r="AZ39" i="2"/>
  <c r="AY39" i="2"/>
  <c r="AW39" i="2"/>
  <c r="AV39" i="2"/>
  <c r="AU39" i="2"/>
  <c r="AT39" i="2"/>
  <c r="AS39" i="2"/>
  <c r="AR39" i="2"/>
  <c r="AQ39" i="2"/>
  <c r="AO39" i="2"/>
  <c r="AN39" i="2"/>
  <c r="AM39" i="2"/>
  <c r="AL39" i="2"/>
  <c r="AK39" i="2"/>
  <c r="AJ39" i="2"/>
  <c r="AI39" i="2"/>
  <c r="AG39" i="2"/>
  <c r="AF39" i="2"/>
  <c r="AE39" i="2"/>
  <c r="AD39" i="2"/>
  <c r="AC39" i="2"/>
  <c r="AB39" i="2"/>
  <c r="AA39" i="2"/>
  <c r="W39" i="2"/>
  <c r="DO38" i="2"/>
  <c r="DI38" i="2"/>
  <c r="DC38" i="2"/>
  <c r="CW38" i="2"/>
  <c r="CQ38" i="2"/>
  <c r="CK38" i="2"/>
  <c r="CE38" i="2"/>
  <c r="CD38" i="2"/>
  <c r="CC38" i="2"/>
  <c r="CB38" i="2"/>
  <c r="CA38" i="2"/>
  <c r="BY38" i="2"/>
  <c r="BS38" i="2"/>
  <c r="BM38" i="2"/>
  <c r="BL38" i="2"/>
  <c r="BK38" i="2"/>
  <c r="BJ38" i="2"/>
  <c r="BI38" i="2"/>
  <c r="BH38" i="2"/>
  <c r="BG38" i="2"/>
  <c r="BE38" i="2"/>
  <c r="BD38" i="2"/>
  <c r="BC38" i="2"/>
  <c r="BB38" i="2"/>
  <c r="BA38" i="2"/>
  <c r="AZ38" i="2"/>
  <c r="AY38" i="2"/>
  <c r="AW38" i="2"/>
  <c r="AV38" i="2"/>
  <c r="AU38" i="2"/>
  <c r="AT38" i="2"/>
  <c r="AS38" i="2"/>
  <c r="AR38" i="2"/>
  <c r="AQ38" i="2"/>
  <c r="AO38" i="2"/>
  <c r="AN38" i="2"/>
  <c r="AM38" i="2"/>
  <c r="AL38" i="2"/>
  <c r="AK38" i="2"/>
  <c r="AJ38" i="2"/>
  <c r="AI38" i="2"/>
  <c r="AG38" i="2"/>
  <c r="DS37" i="2"/>
  <c r="DR37" i="2"/>
  <c r="DU37" i="2" s="1"/>
  <c r="DO37" i="2"/>
  <c r="DI37" i="2"/>
  <c r="DC37" i="2"/>
  <c r="CW37" i="2"/>
  <c r="CQ37" i="2"/>
  <c r="CK37" i="2"/>
  <c r="CE37" i="2"/>
  <c r="CD37" i="2"/>
  <c r="CC37" i="2"/>
  <c r="CB37" i="2"/>
  <c r="CA37" i="2"/>
  <c r="BY37" i="2"/>
  <c r="DS43" i="2" s="1"/>
  <c r="BS37" i="2"/>
  <c r="BM37" i="2"/>
  <c r="BL37" i="2"/>
  <c r="BK37" i="2"/>
  <c r="BJ37" i="2"/>
  <c r="BI37" i="2"/>
  <c r="BH37" i="2"/>
  <c r="BG37" i="2"/>
  <c r="BE37" i="2"/>
  <c r="BD37" i="2"/>
  <c r="BC37" i="2"/>
  <c r="BB37" i="2"/>
  <c r="BA37" i="2"/>
  <c r="AZ37" i="2"/>
  <c r="AY37" i="2"/>
  <c r="AW37" i="2"/>
  <c r="AV37" i="2"/>
  <c r="AU37" i="2"/>
  <c r="AT37" i="2"/>
  <c r="AS37" i="2"/>
  <c r="AR37" i="2"/>
  <c r="AQ37" i="2"/>
  <c r="AO37" i="2"/>
  <c r="AN37" i="2"/>
  <c r="AM37" i="2"/>
  <c r="AL37" i="2"/>
  <c r="AK37" i="2"/>
  <c r="AJ37" i="2"/>
  <c r="AI37" i="2"/>
  <c r="AG37" i="2"/>
  <c r="W37" i="2"/>
  <c r="DO36" i="2"/>
  <c r="DN36" i="2"/>
  <c r="DM36" i="2"/>
  <c r="DL36" i="2"/>
  <c r="DK36" i="2"/>
  <c r="DI36" i="2"/>
  <c r="DH36" i="2"/>
  <c r="DG36" i="2"/>
  <c r="DF36" i="2"/>
  <c r="DE36" i="2"/>
  <c r="DC36" i="2"/>
  <c r="DB36" i="2"/>
  <c r="DA36" i="2"/>
  <c r="CZ36" i="2"/>
  <c r="CY36" i="2"/>
  <c r="CW36" i="2"/>
  <c r="CV36" i="2"/>
  <c r="CU36" i="2"/>
  <c r="CT36" i="2"/>
  <c r="CS36" i="2"/>
  <c r="CQ36" i="2"/>
  <c r="CP36" i="2"/>
  <c r="CO36" i="2"/>
  <c r="CN36" i="2"/>
  <c r="CM36" i="2"/>
  <c r="CK36" i="2"/>
  <c r="CJ36" i="2"/>
  <c r="CI36" i="2"/>
  <c r="CH36" i="2"/>
  <c r="CG36" i="2"/>
  <c r="CE36" i="2"/>
  <c r="CD36" i="2"/>
  <c r="CC36" i="2"/>
  <c r="CB36" i="2"/>
  <c r="CA36" i="2"/>
  <c r="BY36" i="2"/>
  <c r="BX36" i="2"/>
  <c r="BW36" i="2"/>
  <c r="BV36" i="2"/>
  <c r="BU36" i="2"/>
  <c r="BS36" i="2"/>
  <c r="BR36" i="2"/>
  <c r="BQ36" i="2"/>
  <c r="BP36" i="2"/>
  <c r="BO36" i="2"/>
  <c r="BM36" i="2"/>
  <c r="BL36" i="2"/>
  <c r="BK36" i="2"/>
  <c r="BJ36" i="2"/>
  <c r="BI36" i="2"/>
  <c r="BH36" i="2"/>
  <c r="BG36" i="2"/>
  <c r="BE36" i="2"/>
  <c r="BD36" i="2"/>
  <c r="BC36" i="2"/>
  <c r="BB36" i="2"/>
  <c r="BA36" i="2"/>
  <c r="AZ36" i="2"/>
  <c r="AY36" i="2"/>
  <c r="AW36" i="2"/>
  <c r="AV36" i="2"/>
  <c r="AU36" i="2"/>
  <c r="AT36" i="2"/>
  <c r="AS36" i="2"/>
  <c r="AR36" i="2"/>
  <c r="AQ36" i="2"/>
  <c r="AO36" i="2"/>
  <c r="AN36" i="2"/>
  <c r="AM36" i="2"/>
  <c r="AL36" i="2"/>
  <c r="AK36" i="2"/>
  <c r="AJ36" i="2"/>
  <c r="AI36" i="2"/>
  <c r="AG36" i="2"/>
  <c r="AF36" i="2"/>
  <c r="AE36" i="2"/>
  <c r="AD36" i="2"/>
  <c r="AC36" i="2"/>
  <c r="AB36" i="2"/>
  <c r="AA36" i="2"/>
  <c r="W36" i="2"/>
  <c r="DS35" i="2"/>
  <c r="DO35" i="2"/>
  <c r="DN35" i="2"/>
  <c r="DM35" i="2"/>
  <c r="DL35" i="2"/>
  <c r="DK35" i="2"/>
  <c r="DI35" i="2"/>
  <c r="DH35" i="2"/>
  <c r="DG35" i="2"/>
  <c r="DF35" i="2"/>
  <c r="DE35" i="2"/>
  <c r="DC35" i="2"/>
  <c r="DB35" i="2"/>
  <c r="DA35" i="2"/>
  <c r="CZ35" i="2"/>
  <c r="CY35" i="2"/>
  <c r="CW35" i="2"/>
  <c r="CV35" i="2"/>
  <c r="CU35" i="2"/>
  <c r="CT35" i="2"/>
  <c r="CS35" i="2"/>
  <c r="CQ35" i="2"/>
  <c r="CP35" i="2"/>
  <c r="CO35" i="2"/>
  <c r="CN35" i="2"/>
  <c r="CM35" i="2"/>
  <c r="CK35" i="2"/>
  <c r="CJ35" i="2"/>
  <c r="CI35" i="2"/>
  <c r="CH35" i="2"/>
  <c r="CG35" i="2"/>
  <c r="CE35" i="2"/>
  <c r="CD35" i="2"/>
  <c r="CC35" i="2"/>
  <c r="CB35" i="2"/>
  <c r="CA35" i="2"/>
  <c r="BY35" i="2"/>
  <c r="BX35" i="2"/>
  <c r="BW35" i="2"/>
  <c r="BV35" i="2"/>
  <c r="BU35" i="2"/>
  <c r="BS35" i="2"/>
  <c r="BR35" i="2"/>
  <c r="BQ35" i="2"/>
  <c r="BP35" i="2"/>
  <c r="BO35" i="2"/>
  <c r="BM35" i="2"/>
  <c r="BL35" i="2"/>
  <c r="BK35" i="2"/>
  <c r="BJ35" i="2"/>
  <c r="BI35" i="2"/>
  <c r="BH35" i="2"/>
  <c r="BG35" i="2"/>
  <c r="BE35" i="2"/>
  <c r="BD35" i="2"/>
  <c r="BC35" i="2"/>
  <c r="BB35" i="2"/>
  <c r="BA35" i="2"/>
  <c r="AZ35" i="2"/>
  <c r="AY35" i="2"/>
  <c r="AW35" i="2"/>
  <c r="AV35" i="2"/>
  <c r="AU35" i="2"/>
  <c r="AT35" i="2"/>
  <c r="AS35" i="2"/>
  <c r="AR35" i="2"/>
  <c r="AQ35" i="2"/>
  <c r="AO35" i="2"/>
  <c r="AN35" i="2"/>
  <c r="AM35" i="2"/>
  <c r="AL35" i="2"/>
  <c r="AK35" i="2"/>
  <c r="AJ35" i="2"/>
  <c r="AI35" i="2"/>
  <c r="AG35" i="2"/>
  <c r="AF35" i="2"/>
  <c r="AE35" i="2"/>
  <c r="AD35" i="2"/>
  <c r="AC35" i="2"/>
  <c r="AB35" i="2"/>
  <c r="AA35" i="2"/>
  <c r="W35" i="2"/>
  <c r="DR34" i="2"/>
  <c r="DU34" i="2" s="1"/>
  <c r="DO34" i="2"/>
  <c r="DN34" i="2"/>
  <c r="DM34" i="2"/>
  <c r="DL34" i="2"/>
  <c r="DK34" i="2"/>
  <c r="DI34" i="2"/>
  <c r="DH34" i="2"/>
  <c r="DG34" i="2"/>
  <c r="DF34" i="2"/>
  <c r="DE34" i="2"/>
  <c r="DC34" i="2"/>
  <c r="DB34" i="2"/>
  <c r="DA34" i="2"/>
  <c r="CZ34" i="2"/>
  <c r="CY34" i="2"/>
  <c r="CW34" i="2"/>
  <c r="CV34" i="2"/>
  <c r="CU34" i="2"/>
  <c r="CT34" i="2"/>
  <c r="CS34" i="2"/>
  <c r="CQ34" i="2"/>
  <c r="CP34" i="2"/>
  <c r="CO34" i="2"/>
  <c r="CN34" i="2"/>
  <c r="CM34" i="2"/>
  <c r="CK34" i="2"/>
  <c r="CJ34" i="2"/>
  <c r="CI34" i="2"/>
  <c r="CH34" i="2"/>
  <c r="CG34" i="2"/>
  <c r="CE34" i="2"/>
  <c r="CD34" i="2"/>
  <c r="CC34" i="2"/>
  <c r="CB34" i="2"/>
  <c r="CA34" i="2"/>
  <c r="BY34" i="2"/>
  <c r="BX34" i="2"/>
  <c r="BW34" i="2"/>
  <c r="BV34" i="2"/>
  <c r="BU34" i="2"/>
  <c r="BS34" i="2"/>
  <c r="BR34" i="2"/>
  <c r="BQ34" i="2"/>
  <c r="BP34" i="2"/>
  <c r="BO34" i="2"/>
  <c r="BM34" i="2"/>
  <c r="BL34" i="2"/>
  <c r="BK34" i="2"/>
  <c r="BJ34" i="2"/>
  <c r="BI34" i="2"/>
  <c r="BH34" i="2"/>
  <c r="BG34" i="2"/>
  <c r="BE34" i="2"/>
  <c r="BD34" i="2"/>
  <c r="BC34" i="2"/>
  <c r="BB34" i="2"/>
  <c r="BA34" i="2"/>
  <c r="AZ34" i="2"/>
  <c r="AY34" i="2"/>
  <c r="AW34" i="2"/>
  <c r="AV34" i="2"/>
  <c r="AU34" i="2"/>
  <c r="AT34" i="2"/>
  <c r="AS34" i="2"/>
  <c r="AR34" i="2"/>
  <c r="AQ34" i="2"/>
  <c r="AO34" i="2"/>
  <c r="AN34" i="2"/>
  <c r="AM34" i="2"/>
  <c r="AL34" i="2"/>
  <c r="AK34" i="2"/>
  <c r="AJ34" i="2"/>
  <c r="AI34" i="2"/>
  <c r="AG34" i="2"/>
  <c r="AF34" i="2"/>
  <c r="AE34" i="2"/>
  <c r="AD34" i="2"/>
  <c r="AC34" i="2"/>
  <c r="AB34" i="2"/>
  <c r="AA34" i="2"/>
  <c r="W34" i="2"/>
  <c r="DS33" i="2"/>
  <c r="DR33" i="2"/>
  <c r="DU33" i="2" s="1"/>
  <c r="DO33" i="2"/>
  <c r="DN33" i="2"/>
  <c r="DM33" i="2"/>
  <c r="DL33" i="2"/>
  <c r="DK33" i="2"/>
  <c r="DI33" i="2"/>
  <c r="DH33" i="2"/>
  <c r="DG33" i="2"/>
  <c r="DF33" i="2"/>
  <c r="DE33" i="2"/>
  <c r="DC33" i="2"/>
  <c r="DB33" i="2"/>
  <c r="DA33" i="2"/>
  <c r="CZ33" i="2"/>
  <c r="CY33" i="2"/>
  <c r="CW33" i="2"/>
  <c r="CV33" i="2"/>
  <c r="CU33" i="2"/>
  <c r="CT33" i="2"/>
  <c r="CS33" i="2"/>
  <c r="CQ33" i="2"/>
  <c r="CP33" i="2"/>
  <c r="CO33" i="2"/>
  <c r="CN33" i="2"/>
  <c r="CM33" i="2"/>
  <c r="CK33" i="2"/>
  <c r="CJ33" i="2"/>
  <c r="CI33" i="2"/>
  <c r="CH33" i="2"/>
  <c r="CG33" i="2"/>
  <c r="CE33" i="2"/>
  <c r="CD33" i="2"/>
  <c r="CC33" i="2"/>
  <c r="CB33" i="2"/>
  <c r="CA33" i="2"/>
  <c r="BY33" i="2"/>
  <c r="BX33" i="2"/>
  <c r="BW33" i="2"/>
  <c r="BV33" i="2"/>
  <c r="BU33" i="2"/>
  <c r="BS33" i="2"/>
  <c r="BR33" i="2"/>
  <c r="BQ33" i="2"/>
  <c r="BP33" i="2"/>
  <c r="BO33" i="2"/>
  <c r="BM33" i="2"/>
  <c r="BL33" i="2"/>
  <c r="BK33" i="2"/>
  <c r="BJ33" i="2"/>
  <c r="BI33" i="2"/>
  <c r="BH33" i="2"/>
  <c r="BG33" i="2"/>
  <c r="BE33" i="2"/>
  <c r="BD33" i="2"/>
  <c r="BC33" i="2"/>
  <c r="BB33" i="2"/>
  <c r="BA33" i="2"/>
  <c r="AZ33" i="2"/>
  <c r="AY33" i="2"/>
  <c r="AW33" i="2"/>
  <c r="AV33" i="2"/>
  <c r="AU33" i="2"/>
  <c r="AT33" i="2"/>
  <c r="AS33" i="2"/>
  <c r="AR33" i="2"/>
  <c r="AQ33" i="2"/>
  <c r="AO33" i="2"/>
  <c r="AN33" i="2"/>
  <c r="AM33" i="2"/>
  <c r="AL33" i="2"/>
  <c r="AK33" i="2"/>
  <c r="AJ33" i="2"/>
  <c r="AI33" i="2"/>
  <c r="AG33" i="2"/>
  <c r="AF33" i="2"/>
  <c r="AE33" i="2"/>
  <c r="AD33" i="2"/>
  <c r="AC33" i="2"/>
  <c r="AB33" i="2"/>
  <c r="AA33" i="2"/>
  <c r="W33" i="2"/>
  <c r="DO32" i="2"/>
  <c r="DI32" i="2"/>
  <c r="DC32" i="2"/>
  <c r="CW32" i="2"/>
  <c r="CQ32" i="2"/>
  <c r="CK32" i="2"/>
  <c r="CE32" i="2"/>
  <c r="CD32" i="2"/>
  <c r="CC32" i="2"/>
  <c r="CB32" i="2"/>
  <c r="CA32" i="2"/>
  <c r="BY32" i="2"/>
  <c r="BS32" i="2"/>
  <c r="BM32" i="2"/>
  <c r="BL32" i="2"/>
  <c r="BK32" i="2"/>
  <c r="BJ32" i="2"/>
  <c r="BI32" i="2"/>
  <c r="BH32" i="2"/>
  <c r="BG32" i="2"/>
  <c r="BE32" i="2"/>
  <c r="BD32" i="2"/>
  <c r="BC32" i="2"/>
  <c r="BB32" i="2"/>
  <c r="BA32" i="2"/>
  <c r="AZ32" i="2"/>
  <c r="AY32" i="2"/>
  <c r="AW32" i="2"/>
  <c r="AV32" i="2"/>
  <c r="AU32" i="2"/>
  <c r="AT32" i="2"/>
  <c r="AS32" i="2"/>
  <c r="AR32" i="2"/>
  <c r="AQ32" i="2"/>
  <c r="AO32" i="2"/>
  <c r="AN32" i="2"/>
  <c r="AM32" i="2"/>
  <c r="AL32" i="2"/>
  <c r="AK32" i="2"/>
  <c r="AJ32" i="2"/>
  <c r="AI32" i="2"/>
  <c r="AG32" i="2"/>
  <c r="DS31" i="2"/>
  <c r="DO31" i="2"/>
  <c r="DI31" i="2"/>
  <c r="DC31" i="2"/>
  <c r="CW31" i="2"/>
  <c r="CQ31" i="2"/>
  <c r="CK31" i="2"/>
  <c r="CE31" i="2"/>
  <c r="CD31" i="2"/>
  <c r="CC31" i="2"/>
  <c r="CB31" i="2"/>
  <c r="CA31" i="2"/>
  <c r="BY31" i="2"/>
  <c r="BS31" i="2"/>
  <c r="BM31" i="2"/>
  <c r="BL31" i="2"/>
  <c r="BK31" i="2"/>
  <c r="BJ31" i="2"/>
  <c r="BI31" i="2"/>
  <c r="BH31" i="2"/>
  <c r="BG31" i="2"/>
  <c r="BE31" i="2"/>
  <c r="BD31" i="2"/>
  <c r="BC31" i="2"/>
  <c r="BB31" i="2"/>
  <c r="BA31" i="2"/>
  <c r="AZ31" i="2"/>
  <c r="AY31" i="2"/>
  <c r="AW31" i="2"/>
  <c r="AV31" i="2"/>
  <c r="AU31" i="2"/>
  <c r="AT31" i="2"/>
  <c r="AS31" i="2"/>
  <c r="AR31" i="2"/>
  <c r="AQ31" i="2"/>
  <c r="AO31" i="2"/>
  <c r="AN31" i="2"/>
  <c r="AM31" i="2"/>
  <c r="AL31" i="2"/>
  <c r="AK31" i="2"/>
  <c r="AJ31" i="2"/>
  <c r="AI31" i="2"/>
  <c r="AG31" i="2"/>
  <c r="W31" i="2"/>
  <c r="DO30" i="2"/>
  <c r="DN30" i="2"/>
  <c r="DM30" i="2"/>
  <c r="DL30" i="2"/>
  <c r="DK30" i="2"/>
  <c r="DI30" i="2"/>
  <c r="DH30" i="2"/>
  <c r="DG30" i="2"/>
  <c r="DF30" i="2"/>
  <c r="DE30" i="2"/>
  <c r="DC30" i="2"/>
  <c r="DB30" i="2"/>
  <c r="DA30" i="2"/>
  <c r="CZ30" i="2"/>
  <c r="CY30" i="2"/>
  <c r="CW30" i="2"/>
  <c r="CV30" i="2"/>
  <c r="CU30" i="2"/>
  <c r="CT30" i="2"/>
  <c r="CS30" i="2"/>
  <c r="CQ30" i="2"/>
  <c r="CP30" i="2"/>
  <c r="CO30" i="2"/>
  <c r="CN30" i="2"/>
  <c r="CM30" i="2"/>
  <c r="CK30" i="2"/>
  <c r="CJ30" i="2"/>
  <c r="CI30" i="2"/>
  <c r="CH30" i="2"/>
  <c r="CG30" i="2"/>
  <c r="CE30" i="2"/>
  <c r="CD30" i="2"/>
  <c r="CC30" i="2"/>
  <c r="CB30" i="2"/>
  <c r="CA30" i="2"/>
  <c r="BY30" i="2"/>
  <c r="BX30" i="2"/>
  <c r="BW30" i="2"/>
  <c r="BV30" i="2"/>
  <c r="BU30" i="2"/>
  <c r="BS30" i="2"/>
  <c r="BR30" i="2"/>
  <c r="BQ30" i="2"/>
  <c r="BP30" i="2"/>
  <c r="BO30" i="2"/>
  <c r="BM30" i="2"/>
  <c r="BL30" i="2"/>
  <c r="BK30" i="2"/>
  <c r="BJ30" i="2"/>
  <c r="BI30" i="2"/>
  <c r="BH30" i="2"/>
  <c r="BG30" i="2"/>
  <c r="BE30" i="2"/>
  <c r="BD30" i="2"/>
  <c r="BC30" i="2"/>
  <c r="BB30" i="2"/>
  <c r="BA30" i="2"/>
  <c r="AZ30" i="2"/>
  <c r="AY30" i="2"/>
  <c r="AW30" i="2"/>
  <c r="AV30" i="2"/>
  <c r="AU30" i="2"/>
  <c r="AT30" i="2"/>
  <c r="AS30" i="2"/>
  <c r="AR30" i="2"/>
  <c r="AQ30" i="2"/>
  <c r="AO30" i="2"/>
  <c r="AN30" i="2"/>
  <c r="AM30" i="2"/>
  <c r="AL30" i="2"/>
  <c r="AK30" i="2"/>
  <c r="AJ30" i="2"/>
  <c r="AI30" i="2"/>
  <c r="AG30" i="2"/>
  <c r="AF30" i="2"/>
  <c r="AE30" i="2"/>
  <c r="AD30" i="2"/>
  <c r="AC30" i="2"/>
  <c r="AB30" i="2"/>
  <c r="AA30" i="2"/>
  <c r="W30" i="2"/>
  <c r="DR29" i="2"/>
  <c r="DU29" i="2" s="1"/>
  <c r="DO29" i="2"/>
  <c r="DN29" i="2"/>
  <c r="DM29" i="2"/>
  <c r="DL29" i="2"/>
  <c r="DK29" i="2"/>
  <c r="DI29" i="2"/>
  <c r="DH29" i="2"/>
  <c r="DG29" i="2"/>
  <c r="DF29" i="2"/>
  <c r="DE29" i="2"/>
  <c r="DC29" i="2"/>
  <c r="DB29" i="2"/>
  <c r="DA29" i="2"/>
  <c r="CZ29" i="2"/>
  <c r="CY29" i="2"/>
  <c r="CW29" i="2"/>
  <c r="CV29" i="2"/>
  <c r="CU29" i="2"/>
  <c r="CT29" i="2"/>
  <c r="CS29" i="2"/>
  <c r="CQ29" i="2"/>
  <c r="CP29" i="2"/>
  <c r="CO29" i="2"/>
  <c r="CN29" i="2"/>
  <c r="CM29" i="2"/>
  <c r="CK29" i="2"/>
  <c r="CJ29" i="2"/>
  <c r="CI29" i="2"/>
  <c r="CH29" i="2"/>
  <c r="CG29" i="2"/>
  <c r="CE29" i="2"/>
  <c r="CD29" i="2"/>
  <c r="CC29" i="2"/>
  <c r="CB29" i="2"/>
  <c r="CA29" i="2"/>
  <c r="BY29" i="2"/>
  <c r="BX29" i="2"/>
  <c r="BW29" i="2"/>
  <c r="BV29" i="2"/>
  <c r="BU29" i="2"/>
  <c r="BS29" i="2"/>
  <c r="BR29" i="2"/>
  <c r="BQ29" i="2"/>
  <c r="BP29" i="2"/>
  <c r="BO29" i="2"/>
  <c r="BM29" i="2"/>
  <c r="BL29" i="2"/>
  <c r="BK29" i="2"/>
  <c r="BJ29" i="2"/>
  <c r="BI29" i="2"/>
  <c r="BH29" i="2"/>
  <c r="BG29" i="2"/>
  <c r="BE29" i="2"/>
  <c r="BD29" i="2"/>
  <c r="BC29" i="2"/>
  <c r="BB29" i="2"/>
  <c r="BA29" i="2"/>
  <c r="AZ29" i="2"/>
  <c r="AY29" i="2"/>
  <c r="AW29" i="2"/>
  <c r="AV29" i="2"/>
  <c r="AU29" i="2"/>
  <c r="AT29" i="2"/>
  <c r="AS29" i="2"/>
  <c r="AR29" i="2"/>
  <c r="AQ29" i="2"/>
  <c r="AO29" i="2"/>
  <c r="AN29" i="2"/>
  <c r="AM29" i="2"/>
  <c r="AL29" i="2"/>
  <c r="AK29" i="2"/>
  <c r="AJ29" i="2"/>
  <c r="AI29" i="2"/>
  <c r="AG29" i="2"/>
  <c r="AF29" i="2"/>
  <c r="AE29" i="2"/>
  <c r="AD29" i="2"/>
  <c r="AC29" i="2"/>
  <c r="AB29" i="2"/>
  <c r="AA29" i="2"/>
  <c r="W29" i="2"/>
  <c r="DU28" i="2"/>
  <c r="DO28" i="2"/>
  <c r="DN28" i="2"/>
  <c r="DM28" i="2"/>
  <c r="DL28" i="2"/>
  <c r="DK28" i="2"/>
  <c r="DI28" i="2"/>
  <c r="DH28" i="2"/>
  <c r="DG28" i="2"/>
  <c r="DF28" i="2"/>
  <c r="DE28" i="2"/>
  <c r="DC28" i="2"/>
  <c r="DB28" i="2"/>
  <c r="DA28" i="2"/>
  <c r="CZ28" i="2"/>
  <c r="CY28" i="2"/>
  <c r="CW28" i="2"/>
  <c r="CV28" i="2"/>
  <c r="CU28" i="2"/>
  <c r="CT28" i="2"/>
  <c r="CS28" i="2"/>
  <c r="CQ28" i="2"/>
  <c r="CP28" i="2"/>
  <c r="CO28" i="2"/>
  <c r="CN28" i="2"/>
  <c r="CM28" i="2"/>
  <c r="CK28" i="2"/>
  <c r="CJ28" i="2"/>
  <c r="CI28" i="2"/>
  <c r="CH28" i="2"/>
  <c r="CG28" i="2"/>
  <c r="CE28" i="2"/>
  <c r="CD28" i="2"/>
  <c r="CC28" i="2"/>
  <c r="CB28" i="2"/>
  <c r="CA28" i="2"/>
  <c r="BY28" i="2"/>
  <c r="BX28" i="2"/>
  <c r="BW28" i="2"/>
  <c r="BV28" i="2"/>
  <c r="BU28" i="2"/>
  <c r="BS28" i="2"/>
  <c r="BR28" i="2"/>
  <c r="BQ28" i="2"/>
  <c r="BP28" i="2"/>
  <c r="BO28" i="2"/>
  <c r="BM28" i="2"/>
  <c r="BL28" i="2"/>
  <c r="BK28" i="2"/>
  <c r="BJ28" i="2"/>
  <c r="BI28" i="2"/>
  <c r="BH28" i="2"/>
  <c r="BG28" i="2"/>
  <c r="BE28" i="2"/>
  <c r="BD28" i="2"/>
  <c r="BC28" i="2"/>
  <c r="BB28" i="2"/>
  <c r="BA28" i="2"/>
  <c r="AZ28" i="2"/>
  <c r="AY28" i="2"/>
  <c r="AW28" i="2"/>
  <c r="AV28" i="2"/>
  <c r="AU28" i="2"/>
  <c r="AT28" i="2"/>
  <c r="AS28" i="2"/>
  <c r="AR28" i="2"/>
  <c r="AQ28" i="2"/>
  <c r="AO28" i="2"/>
  <c r="AN28" i="2"/>
  <c r="AM28" i="2"/>
  <c r="AL28" i="2"/>
  <c r="AK28" i="2"/>
  <c r="AJ28" i="2"/>
  <c r="AI28" i="2"/>
  <c r="AG28" i="2"/>
  <c r="AF28" i="2"/>
  <c r="AE28" i="2"/>
  <c r="AD28" i="2"/>
  <c r="AC28" i="2"/>
  <c r="AB28" i="2"/>
  <c r="AA28" i="2"/>
  <c r="W28" i="2"/>
  <c r="DO27" i="2"/>
  <c r="DN27" i="2"/>
  <c r="DM27" i="2"/>
  <c r="DL27" i="2"/>
  <c r="DK27" i="2"/>
  <c r="DI27" i="2"/>
  <c r="DH27" i="2"/>
  <c r="DG27" i="2"/>
  <c r="DF27" i="2"/>
  <c r="DE27" i="2"/>
  <c r="DC27" i="2"/>
  <c r="DB27" i="2"/>
  <c r="DA27" i="2"/>
  <c r="CZ27" i="2"/>
  <c r="CY27" i="2"/>
  <c r="CW27" i="2"/>
  <c r="CV27" i="2"/>
  <c r="CU27" i="2"/>
  <c r="CT27" i="2"/>
  <c r="CS27" i="2"/>
  <c r="CQ27" i="2"/>
  <c r="CP27" i="2"/>
  <c r="CO27" i="2"/>
  <c r="CN27" i="2"/>
  <c r="CM27" i="2"/>
  <c r="CK27" i="2"/>
  <c r="CJ27" i="2"/>
  <c r="CI27" i="2"/>
  <c r="CH27" i="2"/>
  <c r="CG27" i="2"/>
  <c r="CE27" i="2"/>
  <c r="CD27" i="2"/>
  <c r="CC27" i="2"/>
  <c r="CB27" i="2"/>
  <c r="CA27" i="2"/>
  <c r="BY27" i="2"/>
  <c r="BX27" i="2"/>
  <c r="BW27" i="2"/>
  <c r="BV27" i="2"/>
  <c r="BU27" i="2"/>
  <c r="BS27" i="2"/>
  <c r="BR27" i="2"/>
  <c r="BQ27" i="2"/>
  <c r="BP27" i="2"/>
  <c r="BO27" i="2"/>
  <c r="BM27" i="2"/>
  <c r="BL27" i="2"/>
  <c r="BK27" i="2"/>
  <c r="BJ27" i="2"/>
  <c r="BI27" i="2"/>
  <c r="BH27" i="2"/>
  <c r="BG27" i="2"/>
  <c r="BE27" i="2"/>
  <c r="BD27" i="2"/>
  <c r="BC27" i="2"/>
  <c r="BB27" i="2"/>
  <c r="BA27" i="2"/>
  <c r="AZ27" i="2"/>
  <c r="AY27" i="2"/>
  <c r="AW27" i="2"/>
  <c r="AV27" i="2"/>
  <c r="AU27" i="2"/>
  <c r="AT27" i="2"/>
  <c r="AS27" i="2"/>
  <c r="AR27" i="2"/>
  <c r="AQ27" i="2"/>
  <c r="AO27" i="2"/>
  <c r="AN27" i="2"/>
  <c r="AM27" i="2"/>
  <c r="AL27" i="2"/>
  <c r="AK27" i="2"/>
  <c r="AJ27" i="2"/>
  <c r="AI27" i="2"/>
  <c r="AG27" i="2"/>
  <c r="AF27" i="2"/>
  <c r="AE27" i="2"/>
  <c r="AD27" i="2"/>
  <c r="AC27" i="2"/>
  <c r="AB27" i="2"/>
  <c r="AA27" i="2"/>
  <c r="W27" i="2"/>
  <c r="DO26" i="2"/>
  <c r="DI26" i="2"/>
  <c r="DC26" i="2"/>
  <c r="CW26" i="2"/>
  <c r="CQ26" i="2"/>
  <c r="CK26" i="2"/>
  <c r="CE26" i="2"/>
  <c r="CD26" i="2"/>
  <c r="CC26" i="2"/>
  <c r="CB26" i="2"/>
  <c r="CA26" i="2"/>
  <c r="BY26" i="2"/>
  <c r="BS26" i="2"/>
  <c r="BM26" i="2"/>
  <c r="BL26" i="2"/>
  <c r="BK26" i="2"/>
  <c r="BJ26" i="2"/>
  <c r="BI26" i="2"/>
  <c r="BH26" i="2"/>
  <c r="BG26" i="2"/>
  <c r="BE26" i="2"/>
  <c r="BD26" i="2"/>
  <c r="BC26" i="2"/>
  <c r="BB26" i="2"/>
  <c r="BA26" i="2"/>
  <c r="AZ26" i="2"/>
  <c r="AY26" i="2"/>
  <c r="AW26" i="2"/>
  <c r="AV26" i="2"/>
  <c r="AU26" i="2"/>
  <c r="AT26" i="2"/>
  <c r="AS26" i="2"/>
  <c r="AR26" i="2"/>
  <c r="AQ26" i="2"/>
  <c r="AO26" i="2"/>
  <c r="AN26" i="2"/>
  <c r="AM26" i="2"/>
  <c r="AL26" i="2"/>
  <c r="AK26" i="2"/>
  <c r="AJ26" i="2"/>
  <c r="AI26" i="2"/>
  <c r="AG26" i="2"/>
  <c r="DS25" i="2"/>
  <c r="DR25" i="2"/>
  <c r="DU25" i="2" s="1"/>
  <c r="DO25" i="2"/>
  <c r="DI25" i="2"/>
  <c r="DC25" i="2"/>
  <c r="CW25" i="2"/>
  <c r="CQ25" i="2"/>
  <c r="CK25" i="2"/>
  <c r="CE25" i="2"/>
  <c r="CD25" i="2"/>
  <c r="CC25" i="2"/>
  <c r="CB25" i="2"/>
  <c r="CA25" i="2"/>
  <c r="BY25" i="2"/>
  <c r="BS25" i="2"/>
  <c r="BM25" i="2"/>
  <c r="BL25" i="2"/>
  <c r="BK25" i="2"/>
  <c r="BJ25" i="2"/>
  <c r="BI25" i="2"/>
  <c r="BH25" i="2"/>
  <c r="BG25" i="2"/>
  <c r="BE25" i="2"/>
  <c r="BD25" i="2"/>
  <c r="BC25" i="2"/>
  <c r="BB25" i="2"/>
  <c r="BA25" i="2"/>
  <c r="AZ25" i="2"/>
  <c r="AY25" i="2"/>
  <c r="AW25" i="2"/>
  <c r="AV25" i="2"/>
  <c r="AU25" i="2"/>
  <c r="AT25" i="2"/>
  <c r="AS25" i="2"/>
  <c r="AR25" i="2"/>
  <c r="AQ25" i="2"/>
  <c r="AO25" i="2"/>
  <c r="AN25" i="2"/>
  <c r="AM25" i="2"/>
  <c r="AL25" i="2"/>
  <c r="AK25" i="2"/>
  <c r="AJ25" i="2"/>
  <c r="AI25" i="2"/>
  <c r="AG25" i="2"/>
  <c r="W25" i="2"/>
  <c r="DO24" i="2"/>
  <c r="DN24" i="2"/>
  <c r="DM24" i="2"/>
  <c r="DL24" i="2"/>
  <c r="DK24" i="2"/>
  <c r="DI24" i="2"/>
  <c r="DH24" i="2"/>
  <c r="DG24" i="2"/>
  <c r="DF24" i="2"/>
  <c r="DE24" i="2"/>
  <c r="DC24" i="2"/>
  <c r="DB24" i="2"/>
  <c r="DA24" i="2"/>
  <c r="CZ24" i="2"/>
  <c r="CY24" i="2"/>
  <c r="CW24" i="2"/>
  <c r="CV24" i="2"/>
  <c r="CU24" i="2"/>
  <c r="CT24" i="2"/>
  <c r="CS24" i="2"/>
  <c r="CQ24" i="2"/>
  <c r="CP24" i="2"/>
  <c r="CO24" i="2"/>
  <c r="CN24" i="2"/>
  <c r="CM24" i="2"/>
  <c r="CK24" i="2"/>
  <c r="CJ24" i="2"/>
  <c r="CI24" i="2"/>
  <c r="CH24" i="2"/>
  <c r="CG24" i="2"/>
  <c r="CE24" i="2"/>
  <c r="CD24" i="2"/>
  <c r="CC24" i="2"/>
  <c r="CB24" i="2"/>
  <c r="CA24" i="2"/>
  <c r="BY24" i="2"/>
  <c r="BX24" i="2"/>
  <c r="BW24" i="2"/>
  <c r="BV24" i="2"/>
  <c r="BU24" i="2"/>
  <c r="BS24" i="2"/>
  <c r="BR24" i="2"/>
  <c r="BQ24" i="2"/>
  <c r="BP24" i="2"/>
  <c r="BO24" i="2"/>
  <c r="BM24" i="2"/>
  <c r="BL24" i="2"/>
  <c r="BK24" i="2"/>
  <c r="BJ24" i="2"/>
  <c r="BI24" i="2"/>
  <c r="BH24" i="2"/>
  <c r="BG24" i="2"/>
  <c r="BE24" i="2"/>
  <c r="BD24" i="2"/>
  <c r="BC24" i="2"/>
  <c r="BB24" i="2"/>
  <c r="BA24" i="2"/>
  <c r="AZ24" i="2"/>
  <c r="AY24" i="2"/>
  <c r="AW24" i="2"/>
  <c r="AV24" i="2"/>
  <c r="AU24" i="2"/>
  <c r="AT24" i="2"/>
  <c r="AS24" i="2"/>
  <c r="AR24" i="2"/>
  <c r="AQ24" i="2"/>
  <c r="AO24" i="2"/>
  <c r="AN24" i="2"/>
  <c r="AM24" i="2"/>
  <c r="AL24" i="2"/>
  <c r="AK24" i="2"/>
  <c r="AJ24" i="2"/>
  <c r="AI24" i="2"/>
  <c r="AG24" i="2"/>
  <c r="AF24" i="2"/>
  <c r="AE24" i="2"/>
  <c r="AD24" i="2"/>
  <c r="AC24" i="2"/>
  <c r="AB24" i="2"/>
  <c r="AA24" i="2"/>
  <c r="W24" i="2"/>
  <c r="DS23" i="2"/>
  <c r="DO23" i="2"/>
  <c r="DN23" i="2"/>
  <c r="DM23" i="2"/>
  <c r="DL23" i="2"/>
  <c r="DK23" i="2"/>
  <c r="DI23" i="2"/>
  <c r="DH23" i="2"/>
  <c r="DG23" i="2"/>
  <c r="DF23" i="2"/>
  <c r="DE23" i="2"/>
  <c r="DC23" i="2"/>
  <c r="DB23" i="2"/>
  <c r="DA23" i="2"/>
  <c r="CZ23" i="2"/>
  <c r="CY23" i="2"/>
  <c r="CW23" i="2"/>
  <c r="CV23" i="2"/>
  <c r="CU23" i="2"/>
  <c r="CT23" i="2"/>
  <c r="CS23" i="2"/>
  <c r="CQ23" i="2"/>
  <c r="CP23" i="2"/>
  <c r="CO23" i="2"/>
  <c r="CN23" i="2"/>
  <c r="CM23" i="2"/>
  <c r="CK23" i="2"/>
  <c r="CJ23" i="2"/>
  <c r="CI23" i="2"/>
  <c r="CH23" i="2"/>
  <c r="CG23" i="2"/>
  <c r="CE23" i="2"/>
  <c r="CD23" i="2"/>
  <c r="CC23" i="2"/>
  <c r="CB23" i="2"/>
  <c r="CA23" i="2"/>
  <c r="BY23" i="2"/>
  <c r="BX23" i="2"/>
  <c r="BW23" i="2"/>
  <c r="BV23" i="2"/>
  <c r="BU23" i="2"/>
  <c r="BS23" i="2"/>
  <c r="BR23" i="2"/>
  <c r="BQ23" i="2"/>
  <c r="BP23" i="2"/>
  <c r="BO23" i="2"/>
  <c r="BM23" i="2"/>
  <c r="BL23" i="2"/>
  <c r="BK23" i="2"/>
  <c r="BJ23" i="2"/>
  <c r="BI23" i="2"/>
  <c r="BH23" i="2"/>
  <c r="BG23" i="2"/>
  <c r="BE23" i="2"/>
  <c r="BD23" i="2"/>
  <c r="BC23" i="2"/>
  <c r="BB23" i="2"/>
  <c r="BA23" i="2"/>
  <c r="AZ23" i="2"/>
  <c r="AY23" i="2"/>
  <c r="AW23" i="2"/>
  <c r="AV23" i="2"/>
  <c r="AU23" i="2"/>
  <c r="AT23" i="2"/>
  <c r="AS23" i="2"/>
  <c r="AR23" i="2"/>
  <c r="AQ23" i="2"/>
  <c r="AO23" i="2"/>
  <c r="AN23" i="2"/>
  <c r="AM23" i="2"/>
  <c r="AL23" i="2"/>
  <c r="AK23" i="2"/>
  <c r="AJ23" i="2"/>
  <c r="AI23" i="2"/>
  <c r="AG23" i="2"/>
  <c r="AF23" i="2"/>
  <c r="AE23" i="2"/>
  <c r="AD23" i="2"/>
  <c r="AC23" i="2"/>
  <c r="AB23" i="2"/>
  <c r="AA23" i="2"/>
  <c r="W23" i="2"/>
  <c r="DO22" i="2"/>
  <c r="DN22" i="2"/>
  <c r="DM22" i="2"/>
  <c r="DL22" i="2"/>
  <c r="DK22" i="2"/>
  <c r="DI22" i="2"/>
  <c r="DH22" i="2"/>
  <c r="DG22" i="2"/>
  <c r="DF22" i="2"/>
  <c r="DE22" i="2"/>
  <c r="DC22" i="2"/>
  <c r="DB22" i="2"/>
  <c r="DA22" i="2"/>
  <c r="CZ22" i="2"/>
  <c r="CY22" i="2"/>
  <c r="CW22" i="2"/>
  <c r="CV22" i="2"/>
  <c r="CU22" i="2"/>
  <c r="CT22" i="2"/>
  <c r="CS22" i="2"/>
  <c r="CQ22" i="2"/>
  <c r="CP22" i="2"/>
  <c r="CO22" i="2"/>
  <c r="CN22" i="2"/>
  <c r="CM22" i="2"/>
  <c r="CK22" i="2"/>
  <c r="CJ22" i="2"/>
  <c r="CI22" i="2"/>
  <c r="CH22" i="2"/>
  <c r="CG22" i="2"/>
  <c r="CE22" i="2"/>
  <c r="CD22" i="2"/>
  <c r="CC22" i="2"/>
  <c r="CB22" i="2"/>
  <c r="CA22" i="2"/>
  <c r="BY22" i="2"/>
  <c r="BX22" i="2"/>
  <c r="BW22" i="2"/>
  <c r="BV22" i="2"/>
  <c r="BU22" i="2"/>
  <c r="BS22" i="2"/>
  <c r="BR22" i="2"/>
  <c r="BQ22" i="2"/>
  <c r="BP22" i="2"/>
  <c r="BO22" i="2"/>
  <c r="BM22" i="2"/>
  <c r="BL22" i="2"/>
  <c r="BK22" i="2"/>
  <c r="BJ22" i="2"/>
  <c r="BI22" i="2"/>
  <c r="BH22" i="2"/>
  <c r="BG22" i="2"/>
  <c r="BE22" i="2"/>
  <c r="BD22" i="2"/>
  <c r="BC22" i="2"/>
  <c r="BB22" i="2"/>
  <c r="BA22" i="2"/>
  <c r="AZ22" i="2"/>
  <c r="AY22" i="2"/>
  <c r="AW22" i="2"/>
  <c r="AV22" i="2"/>
  <c r="AU22" i="2"/>
  <c r="AT22" i="2"/>
  <c r="AS22" i="2"/>
  <c r="AR22" i="2"/>
  <c r="AQ22" i="2"/>
  <c r="AO22" i="2"/>
  <c r="AN22" i="2"/>
  <c r="AM22" i="2"/>
  <c r="AL22" i="2"/>
  <c r="AK22" i="2"/>
  <c r="AJ22" i="2"/>
  <c r="AI22" i="2"/>
  <c r="AG22" i="2"/>
  <c r="AF22" i="2"/>
  <c r="AE22" i="2"/>
  <c r="AD22" i="2"/>
  <c r="AC22" i="2"/>
  <c r="AB22" i="2"/>
  <c r="AA22" i="2"/>
  <c r="W22" i="2"/>
  <c r="DO21" i="2"/>
  <c r="DN21" i="2"/>
  <c r="DM21" i="2"/>
  <c r="DL21" i="2"/>
  <c r="DK21" i="2"/>
  <c r="DI21" i="2"/>
  <c r="DH21" i="2"/>
  <c r="DG21" i="2"/>
  <c r="DF21" i="2"/>
  <c r="DE21" i="2"/>
  <c r="DC21" i="2"/>
  <c r="DB21" i="2"/>
  <c r="DA21" i="2"/>
  <c r="CZ21" i="2"/>
  <c r="CY21" i="2"/>
  <c r="CW21" i="2"/>
  <c r="CV21" i="2"/>
  <c r="CU21" i="2"/>
  <c r="CT21" i="2"/>
  <c r="CS21" i="2"/>
  <c r="CQ21" i="2"/>
  <c r="CP21" i="2"/>
  <c r="CO21" i="2"/>
  <c r="CN21" i="2"/>
  <c r="CM21" i="2"/>
  <c r="CK21" i="2"/>
  <c r="CJ21" i="2"/>
  <c r="CI21" i="2"/>
  <c r="CH21" i="2"/>
  <c r="CG21" i="2"/>
  <c r="CE21" i="2"/>
  <c r="CD21" i="2"/>
  <c r="CC21" i="2"/>
  <c r="CB21" i="2"/>
  <c r="CA21" i="2"/>
  <c r="BY21" i="2"/>
  <c r="BX21" i="2"/>
  <c r="BW21" i="2"/>
  <c r="BV21" i="2"/>
  <c r="BU21" i="2"/>
  <c r="BS21" i="2"/>
  <c r="BR21" i="2"/>
  <c r="BQ21" i="2"/>
  <c r="BP21" i="2"/>
  <c r="BO21" i="2"/>
  <c r="BM21" i="2"/>
  <c r="BL21" i="2"/>
  <c r="BK21" i="2"/>
  <c r="BJ21" i="2"/>
  <c r="BI21" i="2"/>
  <c r="BH21" i="2"/>
  <c r="BG21" i="2"/>
  <c r="BE21" i="2"/>
  <c r="BD21" i="2"/>
  <c r="BC21" i="2"/>
  <c r="BB21" i="2"/>
  <c r="BA21" i="2"/>
  <c r="AZ21" i="2"/>
  <c r="AY21" i="2"/>
  <c r="AW21" i="2"/>
  <c r="AV21" i="2"/>
  <c r="AU21" i="2"/>
  <c r="AT21" i="2"/>
  <c r="AS21" i="2"/>
  <c r="AR21" i="2"/>
  <c r="AQ21" i="2"/>
  <c r="AO21" i="2"/>
  <c r="AN21" i="2"/>
  <c r="AM21" i="2"/>
  <c r="AL21" i="2"/>
  <c r="AK21" i="2"/>
  <c r="AJ21" i="2"/>
  <c r="AI21" i="2"/>
  <c r="AG21" i="2"/>
  <c r="AF21" i="2"/>
  <c r="AE21" i="2"/>
  <c r="AD21" i="2"/>
  <c r="AC21" i="2"/>
  <c r="AB21" i="2"/>
  <c r="AA21" i="2"/>
  <c r="W21" i="2"/>
  <c r="DR20" i="2"/>
  <c r="DU20" i="2" s="1"/>
  <c r="DO20" i="2"/>
  <c r="DI20" i="2"/>
  <c r="DC20" i="2"/>
  <c r="CW20" i="2"/>
  <c r="CQ20" i="2"/>
  <c r="CK20" i="2"/>
  <c r="CE20" i="2"/>
  <c r="CD20" i="2"/>
  <c r="CC20" i="2"/>
  <c r="CB20" i="2"/>
  <c r="CA20" i="2"/>
  <c r="BY20" i="2"/>
  <c r="BS20" i="2"/>
  <c r="BM20" i="2"/>
  <c r="BL20" i="2"/>
  <c r="BK20" i="2"/>
  <c r="BJ20" i="2"/>
  <c r="BI20" i="2"/>
  <c r="BH20" i="2"/>
  <c r="BG20" i="2"/>
  <c r="BE20" i="2"/>
  <c r="BD20" i="2"/>
  <c r="BC20" i="2"/>
  <c r="BB20" i="2"/>
  <c r="BA20" i="2"/>
  <c r="AZ20" i="2"/>
  <c r="AY20" i="2"/>
  <c r="AW20" i="2"/>
  <c r="AV20" i="2"/>
  <c r="AU20" i="2"/>
  <c r="AT20" i="2"/>
  <c r="AS20" i="2"/>
  <c r="AR20" i="2"/>
  <c r="AQ20" i="2"/>
  <c r="AO20" i="2"/>
  <c r="AN20" i="2"/>
  <c r="AM20" i="2"/>
  <c r="AL20" i="2"/>
  <c r="AK20" i="2"/>
  <c r="AJ20" i="2"/>
  <c r="AI20" i="2"/>
  <c r="AG20" i="2"/>
  <c r="DU19" i="2"/>
  <c r="DO19" i="2"/>
  <c r="DI19" i="2"/>
  <c r="DC19" i="2"/>
  <c r="CW19" i="2"/>
  <c r="CQ19" i="2"/>
  <c r="CK19" i="2"/>
  <c r="CE19" i="2"/>
  <c r="CD19" i="2"/>
  <c r="CC19" i="2"/>
  <c r="CB19" i="2"/>
  <c r="CA19" i="2"/>
  <c r="BY19" i="2"/>
  <c r="BS19" i="2"/>
  <c r="BM19" i="2"/>
  <c r="BL19" i="2"/>
  <c r="BK19" i="2"/>
  <c r="BJ19" i="2"/>
  <c r="BI19" i="2"/>
  <c r="BH19" i="2"/>
  <c r="BG19" i="2"/>
  <c r="BE19" i="2"/>
  <c r="BD19" i="2"/>
  <c r="BC19" i="2"/>
  <c r="BB19" i="2"/>
  <c r="BA19" i="2"/>
  <c r="AZ19" i="2"/>
  <c r="AY19" i="2"/>
  <c r="AW19" i="2"/>
  <c r="AV19" i="2"/>
  <c r="AU19" i="2"/>
  <c r="AT19" i="2"/>
  <c r="AS19" i="2"/>
  <c r="AR19" i="2"/>
  <c r="AQ19" i="2"/>
  <c r="AO19" i="2"/>
  <c r="AN19" i="2"/>
  <c r="AM19" i="2"/>
  <c r="AL19" i="2"/>
  <c r="AK19" i="2"/>
  <c r="AJ19" i="2"/>
  <c r="AI19" i="2"/>
  <c r="AG19" i="2"/>
  <c r="W19" i="2"/>
  <c r="DO18" i="2"/>
  <c r="DN18" i="2"/>
  <c r="DM18" i="2"/>
  <c r="DL18" i="2"/>
  <c r="DK18" i="2"/>
  <c r="DI18" i="2"/>
  <c r="DH18" i="2"/>
  <c r="DG18" i="2"/>
  <c r="DF18" i="2"/>
  <c r="DE18" i="2"/>
  <c r="DC18" i="2"/>
  <c r="DB18" i="2"/>
  <c r="DA18" i="2"/>
  <c r="CZ18" i="2"/>
  <c r="CY18" i="2"/>
  <c r="CW18" i="2"/>
  <c r="CV18" i="2"/>
  <c r="CU18" i="2"/>
  <c r="CT18" i="2"/>
  <c r="CS18" i="2"/>
  <c r="CQ18" i="2"/>
  <c r="CP18" i="2"/>
  <c r="CO18" i="2"/>
  <c r="CN18" i="2"/>
  <c r="CM18" i="2"/>
  <c r="CK18" i="2"/>
  <c r="CJ18" i="2"/>
  <c r="CI18" i="2"/>
  <c r="CH18" i="2"/>
  <c r="CG18" i="2"/>
  <c r="CE18" i="2"/>
  <c r="CD18" i="2"/>
  <c r="CC18" i="2"/>
  <c r="CB18" i="2"/>
  <c r="CA18" i="2"/>
  <c r="BY18" i="2"/>
  <c r="BX18" i="2"/>
  <c r="BW18" i="2"/>
  <c r="BV18" i="2"/>
  <c r="BU18" i="2"/>
  <c r="BS18" i="2"/>
  <c r="BR18" i="2"/>
  <c r="BQ18" i="2"/>
  <c r="BP18" i="2"/>
  <c r="BO18" i="2"/>
  <c r="BM18" i="2"/>
  <c r="BL18" i="2"/>
  <c r="BK18" i="2"/>
  <c r="BJ18" i="2"/>
  <c r="BI18" i="2"/>
  <c r="BH18" i="2"/>
  <c r="BG18" i="2"/>
  <c r="BE18" i="2"/>
  <c r="BD18" i="2"/>
  <c r="BC18" i="2"/>
  <c r="BB18" i="2"/>
  <c r="BA18" i="2"/>
  <c r="AZ18" i="2"/>
  <c r="AY18" i="2"/>
  <c r="AW18" i="2"/>
  <c r="AV18" i="2"/>
  <c r="AU18" i="2"/>
  <c r="AT18" i="2"/>
  <c r="AS18" i="2"/>
  <c r="AR18" i="2"/>
  <c r="AQ18" i="2"/>
  <c r="AO18" i="2"/>
  <c r="AN18" i="2"/>
  <c r="AM18" i="2"/>
  <c r="AL18" i="2"/>
  <c r="AK18" i="2"/>
  <c r="AJ18" i="2"/>
  <c r="AI18" i="2"/>
  <c r="AG18" i="2"/>
  <c r="AF18" i="2"/>
  <c r="AE18" i="2"/>
  <c r="AD18" i="2"/>
  <c r="AC18" i="2"/>
  <c r="AB18" i="2"/>
  <c r="AA18" i="2"/>
  <c r="W18" i="2"/>
  <c r="DU17" i="2"/>
  <c r="DO17" i="2"/>
  <c r="DN17" i="2"/>
  <c r="DM17" i="2"/>
  <c r="DL17" i="2"/>
  <c r="DK17" i="2"/>
  <c r="DI17" i="2"/>
  <c r="DH17" i="2"/>
  <c r="DG17" i="2"/>
  <c r="DF17" i="2"/>
  <c r="DE17" i="2"/>
  <c r="DC17" i="2"/>
  <c r="DB17" i="2"/>
  <c r="DA17" i="2"/>
  <c r="CZ17" i="2"/>
  <c r="CY17" i="2"/>
  <c r="CW17" i="2"/>
  <c r="CV17" i="2"/>
  <c r="CU17" i="2"/>
  <c r="CT17" i="2"/>
  <c r="CS17" i="2"/>
  <c r="CQ17" i="2"/>
  <c r="CP17" i="2"/>
  <c r="CO17" i="2"/>
  <c r="CN17" i="2"/>
  <c r="CM17" i="2"/>
  <c r="CK17" i="2"/>
  <c r="CJ17" i="2"/>
  <c r="CI17" i="2"/>
  <c r="CH17" i="2"/>
  <c r="CG17" i="2"/>
  <c r="CE17" i="2"/>
  <c r="CD17" i="2"/>
  <c r="CC17" i="2"/>
  <c r="CB17" i="2"/>
  <c r="CA17" i="2"/>
  <c r="BY17" i="2"/>
  <c r="BX17" i="2"/>
  <c r="BW17" i="2"/>
  <c r="BV17" i="2"/>
  <c r="BU17" i="2"/>
  <c r="BS17" i="2"/>
  <c r="BR17" i="2"/>
  <c r="BQ17" i="2"/>
  <c r="BP17" i="2"/>
  <c r="BO17" i="2"/>
  <c r="BM17" i="2"/>
  <c r="BL17" i="2"/>
  <c r="BK17" i="2"/>
  <c r="BJ17" i="2"/>
  <c r="BI17" i="2"/>
  <c r="BH17" i="2"/>
  <c r="BG17" i="2"/>
  <c r="BE17" i="2"/>
  <c r="BD17" i="2"/>
  <c r="BC17" i="2"/>
  <c r="BB17" i="2"/>
  <c r="BA17" i="2"/>
  <c r="AZ17" i="2"/>
  <c r="AY17" i="2"/>
  <c r="AW17" i="2"/>
  <c r="AV17" i="2"/>
  <c r="AU17" i="2"/>
  <c r="AT17" i="2"/>
  <c r="AS17" i="2"/>
  <c r="AR17" i="2"/>
  <c r="AQ17" i="2"/>
  <c r="AO17" i="2"/>
  <c r="AN17" i="2"/>
  <c r="AM17" i="2"/>
  <c r="AL17" i="2"/>
  <c r="AK17" i="2"/>
  <c r="AJ17" i="2"/>
  <c r="AI17" i="2"/>
  <c r="AG17" i="2"/>
  <c r="AF17" i="2"/>
  <c r="AE17" i="2"/>
  <c r="AD17" i="2"/>
  <c r="AC17" i="2"/>
  <c r="AB17" i="2"/>
  <c r="AA17" i="2"/>
  <c r="W17" i="2"/>
  <c r="DS16" i="2"/>
  <c r="DR16" i="2"/>
  <c r="DU16" i="2" s="1"/>
  <c r="DO16" i="2"/>
  <c r="DN16" i="2"/>
  <c r="DM16" i="2"/>
  <c r="DL16" i="2"/>
  <c r="DK16" i="2"/>
  <c r="DI16" i="2"/>
  <c r="DH16" i="2"/>
  <c r="DG16" i="2"/>
  <c r="DF16" i="2"/>
  <c r="DE16" i="2"/>
  <c r="DC16" i="2"/>
  <c r="DB16" i="2"/>
  <c r="DA16" i="2"/>
  <c r="CZ16" i="2"/>
  <c r="CY16" i="2"/>
  <c r="CW16" i="2"/>
  <c r="CV16" i="2"/>
  <c r="CU16" i="2"/>
  <c r="CT16" i="2"/>
  <c r="CS16" i="2"/>
  <c r="CQ16" i="2"/>
  <c r="CP16" i="2"/>
  <c r="CO16" i="2"/>
  <c r="CN16" i="2"/>
  <c r="CM16" i="2"/>
  <c r="CK16" i="2"/>
  <c r="CJ16" i="2"/>
  <c r="CI16" i="2"/>
  <c r="CH16" i="2"/>
  <c r="CG16" i="2"/>
  <c r="CE16" i="2"/>
  <c r="CD16" i="2"/>
  <c r="CC16" i="2"/>
  <c r="CB16" i="2"/>
  <c r="CA16" i="2"/>
  <c r="BY16" i="2"/>
  <c r="BX16" i="2"/>
  <c r="BW16" i="2"/>
  <c r="BV16" i="2"/>
  <c r="BU16" i="2"/>
  <c r="BS16" i="2"/>
  <c r="BR16" i="2"/>
  <c r="BQ16" i="2"/>
  <c r="BP16" i="2"/>
  <c r="BO16" i="2"/>
  <c r="BM16" i="2"/>
  <c r="BL16" i="2"/>
  <c r="BK16" i="2"/>
  <c r="BJ16" i="2"/>
  <c r="BI16" i="2"/>
  <c r="BH16" i="2"/>
  <c r="BG16" i="2"/>
  <c r="BE16" i="2"/>
  <c r="BD16" i="2"/>
  <c r="BC16" i="2"/>
  <c r="BB16" i="2"/>
  <c r="BA16" i="2"/>
  <c r="AZ16" i="2"/>
  <c r="AY16" i="2"/>
  <c r="AW16" i="2"/>
  <c r="AV16" i="2"/>
  <c r="AU16" i="2"/>
  <c r="AT16" i="2"/>
  <c r="AS16" i="2"/>
  <c r="AR16" i="2"/>
  <c r="AQ16" i="2"/>
  <c r="AO16" i="2"/>
  <c r="AN16" i="2"/>
  <c r="AM16" i="2"/>
  <c r="AL16" i="2"/>
  <c r="AK16" i="2"/>
  <c r="AJ16" i="2"/>
  <c r="AI16" i="2"/>
  <c r="AG16" i="2"/>
  <c r="AF16" i="2"/>
  <c r="AE16" i="2"/>
  <c r="AD16" i="2"/>
  <c r="AC16" i="2"/>
  <c r="AB16" i="2"/>
  <c r="AA16" i="2"/>
  <c r="W16" i="2"/>
  <c r="DU15" i="2"/>
  <c r="DS15" i="2"/>
  <c r="DR15" i="2"/>
  <c r="DO15" i="2"/>
  <c r="DN15" i="2"/>
  <c r="DM15" i="2"/>
  <c r="DL15" i="2"/>
  <c r="DK15" i="2"/>
  <c r="DI15" i="2"/>
  <c r="DH15" i="2"/>
  <c r="DG15" i="2"/>
  <c r="DF15" i="2"/>
  <c r="DE15" i="2"/>
  <c r="DC15" i="2"/>
  <c r="DB15" i="2"/>
  <c r="DA15" i="2"/>
  <c r="CZ15" i="2"/>
  <c r="CY15" i="2"/>
  <c r="CW15" i="2"/>
  <c r="CV15" i="2"/>
  <c r="CU15" i="2"/>
  <c r="CT15" i="2"/>
  <c r="CS15" i="2"/>
  <c r="CQ15" i="2"/>
  <c r="CP15" i="2"/>
  <c r="CO15" i="2"/>
  <c r="CN15" i="2"/>
  <c r="CM15" i="2"/>
  <c r="CK15" i="2"/>
  <c r="CJ15" i="2"/>
  <c r="CI15" i="2"/>
  <c r="CH15" i="2"/>
  <c r="CG15" i="2"/>
  <c r="CE15" i="2"/>
  <c r="CD15" i="2"/>
  <c r="CC15" i="2"/>
  <c r="CB15" i="2"/>
  <c r="CA15" i="2"/>
  <c r="BY15" i="2"/>
  <c r="BX15" i="2"/>
  <c r="BW15" i="2"/>
  <c r="BV15" i="2"/>
  <c r="BU15" i="2"/>
  <c r="BS15" i="2"/>
  <c r="BR15" i="2"/>
  <c r="BQ15" i="2"/>
  <c r="BP15" i="2"/>
  <c r="BO15" i="2"/>
  <c r="BM15" i="2"/>
  <c r="BL15" i="2"/>
  <c r="BK15" i="2"/>
  <c r="BJ15" i="2"/>
  <c r="BI15" i="2"/>
  <c r="BH15" i="2"/>
  <c r="BG15" i="2"/>
  <c r="BE15" i="2"/>
  <c r="BD15" i="2"/>
  <c r="BC15" i="2"/>
  <c r="BB15" i="2"/>
  <c r="BA15" i="2"/>
  <c r="AZ15" i="2"/>
  <c r="AY15" i="2"/>
  <c r="AW15" i="2"/>
  <c r="AV15" i="2"/>
  <c r="AU15" i="2"/>
  <c r="AT15" i="2"/>
  <c r="AS15" i="2"/>
  <c r="AR15" i="2"/>
  <c r="AQ15" i="2"/>
  <c r="AO15" i="2"/>
  <c r="AN15" i="2"/>
  <c r="AM15" i="2"/>
  <c r="AL15" i="2"/>
  <c r="AK15" i="2"/>
  <c r="AJ15" i="2"/>
  <c r="AI15" i="2"/>
  <c r="AG15" i="2"/>
  <c r="AF15" i="2"/>
  <c r="AE15" i="2"/>
  <c r="AD15" i="2"/>
  <c r="AC15" i="2"/>
  <c r="AB15" i="2"/>
  <c r="AA15" i="2"/>
  <c r="W15" i="2"/>
  <c r="DO14" i="2"/>
  <c r="DI14" i="2"/>
  <c r="DC14" i="2"/>
  <c r="CW14" i="2"/>
  <c r="CQ14" i="2"/>
  <c r="CK14" i="2"/>
  <c r="CE14" i="2"/>
  <c r="CD14" i="2"/>
  <c r="CC14" i="2"/>
  <c r="CB14" i="2"/>
  <c r="CA14" i="2"/>
  <c r="BY14" i="2"/>
  <c r="BS14" i="2"/>
  <c r="BM14" i="2"/>
  <c r="BL14" i="2"/>
  <c r="BK14" i="2"/>
  <c r="BJ14" i="2"/>
  <c r="BI14" i="2"/>
  <c r="BH14" i="2"/>
  <c r="BG14" i="2"/>
  <c r="BE14" i="2"/>
  <c r="BD14" i="2"/>
  <c r="BC14" i="2"/>
  <c r="BB14" i="2"/>
  <c r="BA14" i="2"/>
  <c r="AZ14" i="2"/>
  <c r="AY14" i="2"/>
  <c r="AW14" i="2"/>
  <c r="AV14" i="2"/>
  <c r="AU14" i="2"/>
  <c r="AT14" i="2"/>
  <c r="AS14" i="2"/>
  <c r="AR14" i="2"/>
  <c r="AQ14" i="2"/>
  <c r="AO14" i="2"/>
  <c r="AN14" i="2"/>
  <c r="AM14" i="2"/>
  <c r="AL14" i="2"/>
  <c r="AK14" i="2"/>
  <c r="AJ14" i="2"/>
  <c r="AI14" i="2"/>
  <c r="AG14" i="2"/>
  <c r="DU13" i="2"/>
  <c r="DS13" i="2"/>
  <c r="DR13" i="2"/>
  <c r="DO13" i="2"/>
  <c r="DI13" i="2"/>
  <c r="DC13" i="2"/>
  <c r="CW13" i="2"/>
  <c r="CQ13" i="2"/>
  <c r="CK13" i="2"/>
  <c r="CE13" i="2"/>
  <c r="CD13" i="2"/>
  <c r="CC13" i="2"/>
  <c r="CB13" i="2"/>
  <c r="CA13" i="2"/>
  <c r="BY13" i="2"/>
  <c r="DS17" i="2" s="1"/>
  <c r="BS13" i="2"/>
  <c r="DR17" i="2" s="1"/>
  <c r="BM13" i="2"/>
  <c r="BL13" i="2"/>
  <c r="BK13" i="2"/>
  <c r="BJ13" i="2"/>
  <c r="BI13" i="2"/>
  <c r="BH13" i="2"/>
  <c r="BG13" i="2"/>
  <c r="BE13" i="2"/>
  <c r="BD13" i="2"/>
  <c r="BC13" i="2"/>
  <c r="BB13" i="2"/>
  <c r="BA13" i="2"/>
  <c r="AZ13" i="2"/>
  <c r="AY13" i="2"/>
  <c r="AW13" i="2"/>
  <c r="AV13" i="2"/>
  <c r="AU13" i="2"/>
  <c r="AT13" i="2"/>
  <c r="AS13" i="2"/>
  <c r="AR13" i="2"/>
  <c r="AQ13" i="2"/>
  <c r="AO13" i="2"/>
  <c r="AN13" i="2"/>
  <c r="AM13" i="2"/>
  <c r="AL13" i="2"/>
  <c r="AK13" i="2"/>
  <c r="AJ13" i="2"/>
  <c r="AI13" i="2"/>
  <c r="AG13" i="2"/>
  <c r="W13" i="2"/>
  <c r="DO12" i="2"/>
  <c r="DN12" i="2"/>
  <c r="DM12" i="2"/>
  <c r="DL12" i="2"/>
  <c r="DK12" i="2"/>
  <c r="DI12" i="2"/>
  <c r="DH12" i="2"/>
  <c r="DG12" i="2"/>
  <c r="DF12" i="2"/>
  <c r="DE12" i="2"/>
  <c r="DC12" i="2"/>
  <c r="DB12" i="2"/>
  <c r="DA12" i="2"/>
  <c r="CZ12" i="2"/>
  <c r="CY12" i="2"/>
  <c r="CW12" i="2"/>
  <c r="CV12" i="2"/>
  <c r="CU12" i="2"/>
  <c r="CT12" i="2"/>
  <c r="CS12" i="2"/>
  <c r="CQ12" i="2"/>
  <c r="CP12" i="2"/>
  <c r="CO12" i="2"/>
  <c r="CN12" i="2"/>
  <c r="CM12" i="2"/>
  <c r="CK12" i="2"/>
  <c r="CJ12" i="2"/>
  <c r="CI12" i="2"/>
  <c r="CH12" i="2"/>
  <c r="CG12" i="2"/>
  <c r="CE12" i="2"/>
  <c r="CD12" i="2"/>
  <c r="CC12" i="2"/>
  <c r="CB12" i="2"/>
  <c r="CA12" i="2"/>
  <c r="BY12" i="2"/>
  <c r="BX12" i="2"/>
  <c r="BW12" i="2"/>
  <c r="BV12" i="2"/>
  <c r="BU12" i="2"/>
  <c r="BS12" i="2"/>
  <c r="BR12" i="2"/>
  <c r="BQ12" i="2"/>
  <c r="BP12" i="2"/>
  <c r="BO12" i="2"/>
  <c r="BM12" i="2"/>
  <c r="BL12" i="2"/>
  <c r="BK12" i="2"/>
  <c r="BJ12" i="2"/>
  <c r="BI12" i="2"/>
  <c r="BH12" i="2"/>
  <c r="BG12" i="2"/>
  <c r="BE12" i="2"/>
  <c r="BD12" i="2"/>
  <c r="BC12" i="2"/>
  <c r="BB12" i="2"/>
  <c r="BA12" i="2"/>
  <c r="AZ12" i="2"/>
  <c r="AY12" i="2"/>
  <c r="AW12" i="2"/>
  <c r="AV12" i="2"/>
  <c r="AU12" i="2"/>
  <c r="AT12" i="2"/>
  <c r="AS12" i="2"/>
  <c r="AR12" i="2"/>
  <c r="AQ12" i="2"/>
  <c r="AO12" i="2"/>
  <c r="AN12" i="2"/>
  <c r="AM12" i="2"/>
  <c r="AL12" i="2"/>
  <c r="AK12" i="2"/>
  <c r="AJ12" i="2"/>
  <c r="AI12" i="2"/>
  <c r="AG12" i="2"/>
  <c r="AF12" i="2"/>
  <c r="AE12" i="2"/>
  <c r="AD12" i="2"/>
  <c r="AC12" i="2"/>
  <c r="AB12" i="2"/>
  <c r="AA12" i="2"/>
  <c r="W12" i="2"/>
  <c r="DR11" i="2"/>
  <c r="DU11" i="2" s="1"/>
  <c r="DO11" i="2"/>
  <c r="DN11" i="2"/>
  <c r="DM11" i="2"/>
  <c r="DL11" i="2"/>
  <c r="DK11" i="2"/>
  <c r="DI11" i="2"/>
  <c r="DH11" i="2"/>
  <c r="DG11" i="2"/>
  <c r="DF11" i="2"/>
  <c r="DE11" i="2"/>
  <c r="DC11" i="2"/>
  <c r="DB11" i="2"/>
  <c r="DA11" i="2"/>
  <c r="CZ11" i="2"/>
  <c r="CY11" i="2"/>
  <c r="CW11" i="2"/>
  <c r="CV11" i="2"/>
  <c r="CU11" i="2"/>
  <c r="CT11" i="2"/>
  <c r="CS11" i="2"/>
  <c r="CQ11" i="2"/>
  <c r="CP11" i="2"/>
  <c r="CO11" i="2"/>
  <c r="CN11" i="2"/>
  <c r="CM11" i="2"/>
  <c r="CK11" i="2"/>
  <c r="CJ11" i="2"/>
  <c r="CI11" i="2"/>
  <c r="CH11" i="2"/>
  <c r="CG11" i="2"/>
  <c r="CE11" i="2"/>
  <c r="CD11" i="2"/>
  <c r="CC11" i="2"/>
  <c r="CB11" i="2"/>
  <c r="CA11" i="2"/>
  <c r="BY11" i="2"/>
  <c r="BX11" i="2"/>
  <c r="BW11" i="2"/>
  <c r="BV11" i="2"/>
  <c r="BU11" i="2"/>
  <c r="BS11" i="2"/>
  <c r="BR11" i="2"/>
  <c r="BQ11" i="2"/>
  <c r="BP11" i="2"/>
  <c r="BO11" i="2"/>
  <c r="BM11" i="2"/>
  <c r="BL11" i="2"/>
  <c r="BK11" i="2"/>
  <c r="BJ11" i="2"/>
  <c r="BI11" i="2"/>
  <c r="BH11" i="2"/>
  <c r="BG11" i="2"/>
  <c r="BE11" i="2"/>
  <c r="BD11" i="2"/>
  <c r="BC11" i="2"/>
  <c r="BB11" i="2"/>
  <c r="BA11" i="2"/>
  <c r="AZ11" i="2"/>
  <c r="AY11" i="2"/>
  <c r="AW11" i="2"/>
  <c r="AV11" i="2"/>
  <c r="AU11" i="2"/>
  <c r="AT11" i="2"/>
  <c r="AS11" i="2"/>
  <c r="AR11" i="2"/>
  <c r="AQ11" i="2"/>
  <c r="AO11" i="2"/>
  <c r="AN11" i="2"/>
  <c r="AM11" i="2"/>
  <c r="AL11" i="2"/>
  <c r="AK11" i="2"/>
  <c r="AJ11" i="2"/>
  <c r="AI11" i="2"/>
  <c r="AG11" i="2"/>
  <c r="AF11" i="2"/>
  <c r="AE11" i="2"/>
  <c r="AD11" i="2"/>
  <c r="AC11" i="2"/>
  <c r="AB11" i="2"/>
  <c r="AA11" i="2"/>
  <c r="W11" i="2"/>
  <c r="DS10" i="2"/>
  <c r="DO10" i="2"/>
  <c r="DN10" i="2"/>
  <c r="DM10" i="2"/>
  <c r="DL10" i="2"/>
  <c r="DK10" i="2"/>
  <c r="DI10" i="2"/>
  <c r="DH10" i="2"/>
  <c r="DG10" i="2"/>
  <c r="DF10" i="2"/>
  <c r="DE10" i="2"/>
  <c r="DC10" i="2"/>
  <c r="DB10" i="2"/>
  <c r="DA10" i="2"/>
  <c r="CZ10" i="2"/>
  <c r="CY10" i="2"/>
  <c r="CW10" i="2"/>
  <c r="CV10" i="2"/>
  <c r="CU10" i="2"/>
  <c r="CT10" i="2"/>
  <c r="CS10" i="2"/>
  <c r="CQ10" i="2"/>
  <c r="CP10" i="2"/>
  <c r="CO10" i="2"/>
  <c r="CN10" i="2"/>
  <c r="CM10" i="2"/>
  <c r="CK10" i="2"/>
  <c r="CJ10" i="2"/>
  <c r="CI10" i="2"/>
  <c r="CH10" i="2"/>
  <c r="CG10" i="2"/>
  <c r="CE10" i="2"/>
  <c r="CD10" i="2"/>
  <c r="CC10" i="2"/>
  <c r="CB10" i="2"/>
  <c r="CA10" i="2"/>
  <c r="BY10" i="2"/>
  <c r="BX10" i="2"/>
  <c r="BW10" i="2"/>
  <c r="BV10" i="2"/>
  <c r="BU10" i="2"/>
  <c r="BS10" i="2"/>
  <c r="BR10" i="2"/>
  <c r="BQ10" i="2"/>
  <c r="BP10" i="2"/>
  <c r="BO10" i="2"/>
  <c r="BM10" i="2"/>
  <c r="BL10" i="2"/>
  <c r="BK10" i="2"/>
  <c r="BJ10" i="2"/>
  <c r="BI10" i="2"/>
  <c r="BH10" i="2"/>
  <c r="BG10" i="2"/>
  <c r="BE10" i="2"/>
  <c r="BD10" i="2"/>
  <c r="BC10" i="2"/>
  <c r="BB10" i="2"/>
  <c r="BA10" i="2"/>
  <c r="AZ10" i="2"/>
  <c r="AY10" i="2"/>
  <c r="AW10" i="2"/>
  <c r="AV10" i="2"/>
  <c r="AU10" i="2"/>
  <c r="AT10" i="2"/>
  <c r="AS10" i="2"/>
  <c r="AR10" i="2"/>
  <c r="AQ10" i="2"/>
  <c r="AO10" i="2"/>
  <c r="AN10" i="2"/>
  <c r="AM10" i="2"/>
  <c r="AL10" i="2"/>
  <c r="AK10" i="2"/>
  <c r="AJ10" i="2"/>
  <c r="AI10" i="2"/>
  <c r="AG10" i="2"/>
  <c r="AF10" i="2"/>
  <c r="AE10" i="2"/>
  <c r="AD10" i="2"/>
  <c r="AC10" i="2"/>
  <c r="AB10" i="2"/>
  <c r="AA10" i="2"/>
  <c r="W10" i="2"/>
  <c r="DO9" i="2"/>
  <c r="DN9" i="2"/>
  <c r="DM9" i="2"/>
  <c r="DL9" i="2"/>
  <c r="DK9" i="2"/>
  <c r="DI9" i="2"/>
  <c r="DH9" i="2"/>
  <c r="DG9" i="2"/>
  <c r="DF9" i="2"/>
  <c r="DE9" i="2"/>
  <c r="DC9" i="2"/>
  <c r="DB9" i="2"/>
  <c r="DA9" i="2"/>
  <c r="CZ9" i="2"/>
  <c r="CY9" i="2"/>
  <c r="CW9" i="2"/>
  <c r="CV9" i="2"/>
  <c r="CU9" i="2"/>
  <c r="CT9" i="2"/>
  <c r="CS9" i="2"/>
  <c r="CQ9" i="2"/>
  <c r="CP9" i="2"/>
  <c r="CO9" i="2"/>
  <c r="CN9" i="2"/>
  <c r="CM9" i="2"/>
  <c r="CK9" i="2"/>
  <c r="CJ9" i="2"/>
  <c r="CI9" i="2"/>
  <c r="CH9" i="2"/>
  <c r="CG9" i="2"/>
  <c r="CE9" i="2"/>
  <c r="CD9" i="2"/>
  <c r="CC9" i="2"/>
  <c r="CB9" i="2"/>
  <c r="CA9" i="2"/>
  <c r="BY9" i="2"/>
  <c r="BX9" i="2"/>
  <c r="BW9" i="2"/>
  <c r="BV9" i="2"/>
  <c r="BU9" i="2"/>
  <c r="BS9" i="2"/>
  <c r="BR9" i="2"/>
  <c r="BQ9" i="2"/>
  <c r="BP9" i="2"/>
  <c r="BO9" i="2"/>
  <c r="BM9" i="2"/>
  <c r="BL9" i="2"/>
  <c r="BK9" i="2"/>
  <c r="BJ9" i="2"/>
  <c r="BI9" i="2"/>
  <c r="BH9" i="2"/>
  <c r="BG9" i="2"/>
  <c r="BE9" i="2"/>
  <c r="BD9" i="2"/>
  <c r="BC9" i="2"/>
  <c r="BB9" i="2"/>
  <c r="BA9" i="2"/>
  <c r="AZ9" i="2"/>
  <c r="AY9" i="2"/>
  <c r="AW9" i="2"/>
  <c r="AV9" i="2"/>
  <c r="AU9" i="2"/>
  <c r="AT9" i="2"/>
  <c r="AS9" i="2"/>
  <c r="AR9" i="2"/>
  <c r="AQ9" i="2"/>
  <c r="AO9" i="2"/>
  <c r="AN9" i="2"/>
  <c r="AM9" i="2"/>
  <c r="AL9" i="2"/>
  <c r="AK9" i="2"/>
  <c r="AJ9" i="2"/>
  <c r="AI9" i="2"/>
  <c r="AG9" i="2"/>
  <c r="AF9" i="2"/>
  <c r="AE9" i="2"/>
  <c r="AD9" i="2"/>
  <c r="AC9" i="2"/>
  <c r="AB9" i="2"/>
  <c r="AA9" i="2"/>
  <c r="W9" i="2"/>
  <c r="DU8" i="2"/>
  <c r="DS8" i="2"/>
  <c r="DR8" i="2"/>
  <c r="DO8" i="2"/>
  <c r="DI8" i="2"/>
  <c r="DC8" i="2"/>
  <c r="CW8" i="2"/>
  <c r="CQ8" i="2"/>
  <c r="CK8" i="2"/>
  <c r="CE8" i="2"/>
  <c r="CD8" i="2"/>
  <c r="CC8" i="2"/>
  <c r="CB8" i="2"/>
  <c r="CA8" i="2"/>
  <c r="BY8" i="2"/>
  <c r="BS8" i="2"/>
  <c r="BM8" i="2"/>
  <c r="BL8" i="2"/>
  <c r="BK8" i="2"/>
  <c r="BJ8" i="2"/>
  <c r="BI8" i="2"/>
  <c r="BH8" i="2"/>
  <c r="BG8" i="2"/>
  <c r="BE8" i="2"/>
  <c r="BD8" i="2"/>
  <c r="BC8" i="2"/>
  <c r="BB8" i="2"/>
  <c r="BA8" i="2"/>
  <c r="AZ8" i="2"/>
  <c r="AY8" i="2"/>
  <c r="AW8" i="2"/>
  <c r="AV8" i="2"/>
  <c r="AU8" i="2"/>
  <c r="AT8" i="2"/>
  <c r="AS8" i="2"/>
  <c r="AR8" i="2"/>
  <c r="AQ8" i="2"/>
  <c r="AO8" i="2"/>
  <c r="AN8" i="2"/>
  <c r="AM8" i="2"/>
  <c r="AL8" i="2"/>
  <c r="AK8" i="2"/>
  <c r="AJ8" i="2"/>
  <c r="AI8" i="2"/>
  <c r="AG8" i="2"/>
  <c r="DS7" i="2"/>
  <c r="DR7" i="2"/>
  <c r="DU7" i="2" s="1"/>
  <c r="DO7" i="2"/>
  <c r="DI7" i="2"/>
  <c r="DC7" i="2"/>
  <c r="CW7" i="2"/>
  <c r="CQ7" i="2"/>
  <c r="CK7" i="2"/>
  <c r="CE7" i="2"/>
  <c r="CD7" i="2"/>
  <c r="CC7" i="2"/>
  <c r="CB7" i="2"/>
  <c r="CA7" i="2"/>
  <c r="BY7" i="2"/>
  <c r="BS7" i="2"/>
  <c r="BM7" i="2"/>
  <c r="BL7" i="2"/>
  <c r="BK7" i="2"/>
  <c r="BJ7" i="2"/>
  <c r="BI7" i="2"/>
  <c r="BH7" i="2"/>
  <c r="BG7" i="2"/>
  <c r="BE7" i="2"/>
  <c r="BD7" i="2"/>
  <c r="BC7" i="2"/>
  <c r="BB7" i="2"/>
  <c r="BA7" i="2"/>
  <c r="AZ7" i="2"/>
  <c r="AY7" i="2"/>
  <c r="AW7" i="2"/>
  <c r="AV7" i="2"/>
  <c r="AU7" i="2"/>
  <c r="AT7" i="2"/>
  <c r="AS7" i="2"/>
  <c r="AR7" i="2"/>
  <c r="AQ7" i="2"/>
  <c r="AO7" i="2"/>
  <c r="AN7" i="2"/>
  <c r="AM7" i="2"/>
  <c r="AL7" i="2"/>
  <c r="AK7" i="2"/>
  <c r="AJ7" i="2"/>
  <c r="AI7" i="2"/>
  <c r="AG7" i="2"/>
  <c r="W7" i="2"/>
  <c r="DO6" i="2"/>
  <c r="DN6" i="2"/>
  <c r="DM6" i="2"/>
  <c r="DL6" i="2"/>
  <c r="DK6" i="2"/>
  <c r="DI6" i="2"/>
  <c r="DH6" i="2"/>
  <c r="DG6" i="2"/>
  <c r="DF6" i="2"/>
  <c r="DE6" i="2"/>
  <c r="DC6" i="2"/>
  <c r="DB6" i="2"/>
  <c r="DA6" i="2"/>
  <c r="CZ6" i="2"/>
  <c r="CY6" i="2"/>
  <c r="CW6" i="2"/>
  <c r="CV6" i="2"/>
  <c r="CU6" i="2"/>
  <c r="CT6" i="2"/>
  <c r="CS6" i="2"/>
  <c r="CQ6" i="2"/>
  <c r="CP6" i="2"/>
  <c r="CO6" i="2"/>
  <c r="CN6" i="2"/>
  <c r="CM6" i="2"/>
  <c r="CK6" i="2"/>
  <c r="CJ6" i="2"/>
  <c r="CI6" i="2"/>
  <c r="CH6" i="2"/>
  <c r="CG6" i="2"/>
  <c r="CE6" i="2"/>
  <c r="CD6" i="2"/>
  <c r="CC6" i="2"/>
  <c r="CB6" i="2"/>
  <c r="CA6" i="2"/>
  <c r="BY6" i="2"/>
  <c r="BX6" i="2"/>
  <c r="BW6" i="2"/>
  <c r="BV6" i="2"/>
  <c r="BU6" i="2"/>
  <c r="BS6" i="2"/>
  <c r="BR6" i="2"/>
  <c r="BQ6" i="2"/>
  <c r="BP6" i="2"/>
  <c r="BO6" i="2"/>
  <c r="BM6" i="2"/>
  <c r="BL6" i="2"/>
  <c r="BK6" i="2"/>
  <c r="BJ6" i="2"/>
  <c r="BI6" i="2"/>
  <c r="BH6" i="2"/>
  <c r="BG6" i="2"/>
  <c r="BE6" i="2"/>
  <c r="BD6" i="2"/>
  <c r="BC6" i="2"/>
  <c r="BB6" i="2"/>
  <c r="BA6" i="2"/>
  <c r="AZ6" i="2"/>
  <c r="AY6" i="2"/>
  <c r="AW6" i="2"/>
  <c r="AV6" i="2"/>
  <c r="AU6" i="2"/>
  <c r="AT6" i="2"/>
  <c r="AS6" i="2"/>
  <c r="AR6" i="2"/>
  <c r="AQ6" i="2"/>
  <c r="AO6" i="2"/>
  <c r="AN6" i="2"/>
  <c r="AM6" i="2"/>
  <c r="AL6" i="2"/>
  <c r="AK6" i="2"/>
  <c r="AJ6" i="2"/>
  <c r="AI6" i="2"/>
  <c r="AG6" i="2"/>
  <c r="AF6" i="2"/>
  <c r="AE6" i="2"/>
  <c r="AD6" i="2"/>
  <c r="AC6" i="2"/>
  <c r="AB6" i="2"/>
  <c r="AA6" i="2"/>
  <c r="W6" i="2"/>
  <c r="DR5" i="2"/>
  <c r="DU5" i="2" s="1"/>
  <c r="DO5" i="2"/>
  <c r="DN5" i="2"/>
  <c r="DM5" i="2"/>
  <c r="DL5" i="2"/>
  <c r="DK5" i="2"/>
  <c r="DI5" i="2"/>
  <c r="DH5" i="2"/>
  <c r="DG5" i="2"/>
  <c r="DF5" i="2"/>
  <c r="DE5" i="2"/>
  <c r="DC5" i="2"/>
  <c r="DB5" i="2"/>
  <c r="DA5" i="2"/>
  <c r="CZ5" i="2"/>
  <c r="CY5" i="2"/>
  <c r="CW5" i="2"/>
  <c r="CV5" i="2"/>
  <c r="CU5" i="2"/>
  <c r="CT5" i="2"/>
  <c r="CS5" i="2"/>
  <c r="CQ5" i="2"/>
  <c r="CP5" i="2"/>
  <c r="CO5" i="2"/>
  <c r="CN5" i="2"/>
  <c r="CM5" i="2"/>
  <c r="CK5" i="2"/>
  <c r="CJ5" i="2"/>
  <c r="CI5" i="2"/>
  <c r="CH5" i="2"/>
  <c r="CG5" i="2"/>
  <c r="CE5" i="2"/>
  <c r="CD5" i="2"/>
  <c r="CC5" i="2"/>
  <c r="CB5" i="2"/>
  <c r="CA5" i="2"/>
  <c r="BY5" i="2"/>
  <c r="BX5" i="2"/>
  <c r="BW5" i="2"/>
  <c r="BV5" i="2"/>
  <c r="BU5" i="2"/>
  <c r="BS5" i="2"/>
  <c r="BR5" i="2"/>
  <c r="BQ5" i="2"/>
  <c r="BP5" i="2"/>
  <c r="BO5" i="2"/>
  <c r="BM5" i="2"/>
  <c r="BL5" i="2"/>
  <c r="BK5" i="2"/>
  <c r="BJ5" i="2"/>
  <c r="BI5" i="2"/>
  <c r="BH5" i="2"/>
  <c r="BG5" i="2"/>
  <c r="BE5" i="2"/>
  <c r="BD5" i="2"/>
  <c r="BC5" i="2"/>
  <c r="BB5" i="2"/>
  <c r="BA5" i="2"/>
  <c r="AZ5" i="2"/>
  <c r="AY5" i="2"/>
  <c r="AW5" i="2"/>
  <c r="AV5" i="2"/>
  <c r="AU5" i="2"/>
  <c r="AT5" i="2"/>
  <c r="AS5" i="2"/>
  <c r="AR5" i="2"/>
  <c r="AQ5" i="2"/>
  <c r="AO5" i="2"/>
  <c r="AN5" i="2"/>
  <c r="AM5" i="2"/>
  <c r="AL5" i="2"/>
  <c r="AK5" i="2"/>
  <c r="AJ5" i="2"/>
  <c r="AI5" i="2"/>
  <c r="AG5" i="2"/>
  <c r="AF5" i="2"/>
  <c r="AE5" i="2"/>
  <c r="AD5" i="2"/>
  <c r="AC5" i="2"/>
  <c r="AB5" i="2"/>
  <c r="AA5" i="2"/>
  <c r="W5" i="2"/>
  <c r="DS4" i="2"/>
  <c r="DR4" i="2"/>
  <c r="DU4" i="2" s="1"/>
  <c r="DO4" i="2"/>
  <c r="DN4" i="2"/>
  <c r="DM4" i="2"/>
  <c r="DL4" i="2"/>
  <c r="DK4" i="2"/>
  <c r="DI4" i="2"/>
  <c r="DH4" i="2"/>
  <c r="DG4" i="2"/>
  <c r="DF4" i="2"/>
  <c r="DE4" i="2"/>
  <c r="DC4" i="2"/>
  <c r="DB4" i="2"/>
  <c r="DB1197" i="2" s="1"/>
  <c r="DA4" i="2"/>
  <c r="CZ4" i="2"/>
  <c r="CY4" i="2"/>
  <c r="CW4" i="2"/>
  <c r="CV4" i="2"/>
  <c r="CU4" i="2"/>
  <c r="CT4" i="2"/>
  <c r="CS4" i="2"/>
  <c r="CQ4" i="2"/>
  <c r="CP4" i="2"/>
  <c r="CO4" i="2"/>
  <c r="CN4" i="2"/>
  <c r="CM4" i="2"/>
  <c r="CK4" i="2"/>
  <c r="CJ4" i="2"/>
  <c r="CI4" i="2"/>
  <c r="CI1197" i="2" s="1"/>
  <c r="CH4" i="2"/>
  <c r="CG4" i="2"/>
  <c r="CE4" i="2"/>
  <c r="CD4" i="2"/>
  <c r="CC4" i="2"/>
  <c r="CB4" i="2"/>
  <c r="CA4" i="2"/>
  <c r="BY4" i="2"/>
  <c r="BX4" i="2"/>
  <c r="BW4" i="2"/>
  <c r="BV4" i="2"/>
  <c r="BU4" i="2"/>
  <c r="BS4" i="2"/>
  <c r="BR4" i="2"/>
  <c r="BQ4" i="2"/>
  <c r="BP4" i="2"/>
  <c r="BP1197" i="2" s="1"/>
  <c r="BO4" i="2"/>
  <c r="BM4" i="2"/>
  <c r="BL4" i="2"/>
  <c r="BK4" i="2"/>
  <c r="BJ4" i="2"/>
  <c r="BI4" i="2"/>
  <c r="BH4" i="2"/>
  <c r="BG4" i="2"/>
  <c r="BE4" i="2"/>
  <c r="BD4" i="2"/>
  <c r="BC4" i="2"/>
  <c r="BB4" i="2"/>
  <c r="BA4" i="2"/>
  <c r="AZ4" i="2"/>
  <c r="AY4" i="2"/>
  <c r="AW4" i="2"/>
  <c r="AW1197" i="2" s="1"/>
  <c r="AV4" i="2"/>
  <c r="AU4" i="2"/>
  <c r="AT4" i="2"/>
  <c r="AS4" i="2"/>
  <c r="AR4" i="2"/>
  <c r="AQ4" i="2"/>
  <c r="AO4" i="2"/>
  <c r="AN4" i="2"/>
  <c r="AM4" i="2"/>
  <c r="AL4" i="2"/>
  <c r="AK4" i="2"/>
  <c r="AJ4" i="2"/>
  <c r="AI4" i="2"/>
  <c r="AG4" i="2"/>
  <c r="AF4" i="2"/>
  <c r="AE4" i="2"/>
  <c r="AE1197" i="2" s="1"/>
  <c r="AD4" i="2"/>
  <c r="AC4" i="2"/>
  <c r="AB4" i="2"/>
  <c r="AA4" i="2"/>
  <c r="W4" i="2"/>
  <c r="DR3" i="2"/>
  <c r="DO3" i="2"/>
  <c r="DN3" i="2"/>
  <c r="DM3" i="2"/>
  <c r="DL3" i="2"/>
  <c r="DL1197" i="2" s="1"/>
  <c r="DK3" i="2"/>
  <c r="DI3" i="2"/>
  <c r="DH3" i="2"/>
  <c r="DG3" i="2"/>
  <c r="DG1197" i="2" s="1"/>
  <c r="DF3" i="2"/>
  <c r="DE3" i="2"/>
  <c r="DC3" i="2"/>
  <c r="DB3" i="2"/>
  <c r="DA3" i="2"/>
  <c r="CZ3" i="2"/>
  <c r="CY3" i="2"/>
  <c r="CW3" i="2"/>
  <c r="CW1197" i="2" s="1"/>
  <c r="CV3" i="2"/>
  <c r="CU3" i="2"/>
  <c r="CT3" i="2"/>
  <c r="CS3" i="2"/>
  <c r="CS1197" i="2" s="1"/>
  <c r="CQ3" i="2"/>
  <c r="CP3" i="2"/>
  <c r="CO3" i="2"/>
  <c r="CN3" i="2"/>
  <c r="CN1197" i="2" s="1"/>
  <c r="CM3" i="2"/>
  <c r="CK3" i="2"/>
  <c r="CJ3" i="2"/>
  <c r="CI3" i="2"/>
  <c r="CH3" i="2"/>
  <c r="CG3" i="2"/>
  <c r="CE3" i="2"/>
  <c r="CD3" i="2"/>
  <c r="CD1197" i="2" s="1"/>
  <c r="CC3" i="2"/>
  <c r="CB3" i="2"/>
  <c r="CA3" i="2"/>
  <c r="BY3" i="2"/>
  <c r="BY1197" i="2" s="1"/>
  <c r="BX3" i="2"/>
  <c r="BW3" i="2"/>
  <c r="BV3" i="2"/>
  <c r="BU3" i="2"/>
  <c r="BU1197" i="2" s="1"/>
  <c r="BS3" i="2"/>
  <c r="BR3" i="2"/>
  <c r="BQ3" i="2"/>
  <c r="BP3" i="2"/>
  <c r="BO3" i="2"/>
  <c r="BM3" i="2"/>
  <c r="BL3" i="2"/>
  <c r="BK3" i="2"/>
  <c r="BK1197" i="2" s="1"/>
  <c r="BJ3" i="2"/>
  <c r="BI3" i="2"/>
  <c r="BH3" i="2"/>
  <c r="BG3" i="2"/>
  <c r="BG1197" i="2" s="1"/>
  <c r="P22" i="5" s="1"/>
  <c r="BE3" i="2"/>
  <c r="BD3" i="2"/>
  <c r="BC3" i="2"/>
  <c r="BB3" i="2"/>
  <c r="BB1197" i="2" s="1"/>
  <c r="BA3" i="2"/>
  <c r="AZ3" i="2"/>
  <c r="AY3" i="2"/>
  <c r="AW3" i="2"/>
  <c r="AV3" i="2"/>
  <c r="AU3" i="2"/>
  <c r="AT3" i="2"/>
  <c r="AS3" i="2"/>
  <c r="AS1197" i="2" s="1"/>
  <c r="AR3" i="2"/>
  <c r="AQ3" i="2"/>
  <c r="AO3" i="2"/>
  <c r="AN3" i="2"/>
  <c r="AN1197" i="2" s="1"/>
  <c r="AM3" i="2"/>
  <c r="AL3" i="2"/>
  <c r="AK3" i="2"/>
  <c r="AJ3" i="2"/>
  <c r="AJ1197" i="2" s="1"/>
  <c r="AI3" i="2"/>
  <c r="AG3" i="2"/>
  <c r="AF3" i="2"/>
  <c r="AE3" i="2"/>
  <c r="AD3" i="2"/>
  <c r="AC3" i="2"/>
  <c r="AB3" i="2"/>
  <c r="AA3" i="2"/>
  <c r="AA1197" i="2" s="1"/>
  <c r="P26" i="5" s="1"/>
  <c r="W3" i="2"/>
  <c r="DU3" i="2" l="1"/>
  <c r="AB1197" i="2"/>
  <c r="AT1197" i="2"/>
  <c r="AC1197" i="2"/>
  <c r="AL1197" i="2"/>
  <c r="AU1197" i="2"/>
  <c r="BD1197" i="2"/>
  <c r="BM1197" i="2"/>
  <c r="BW1197" i="2"/>
  <c r="CG1197" i="2"/>
  <c r="CP1197" i="2"/>
  <c r="CZ1197" i="2"/>
  <c r="DI1197" i="2"/>
  <c r="D14" i="5"/>
  <c r="M316" i="14"/>
  <c r="AK1197" i="2"/>
  <c r="BC1197" i="2"/>
  <c r="AD1197" i="2"/>
  <c r="AM1197" i="2"/>
  <c r="AV1197" i="2"/>
  <c r="BE1197" i="2"/>
  <c r="BO1197" i="2"/>
  <c r="BX1197" i="2"/>
  <c r="CH1197" i="2"/>
  <c r="CQ1197" i="2"/>
  <c r="DA1197" i="2"/>
  <c r="DK1197" i="2"/>
  <c r="AF84" i="6"/>
  <c r="AG84" i="6"/>
  <c r="DL1204" i="2"/>
  <c r="O224" i="13"/>
  <c r="F8" i="5"/>
  <c r="K269" i="15"/>
  <c r="C13" i="5"/>
  <c r="AO1197" i="2"/>
  <c r="AB1214" i="2" s="1"/>
  <c r="BH1197" i="2"/>
  <c r="CA1197" i="2"/>
  <c r="BU1200" i="2" s="1"/>
  <c r="CT1197" i="2"/>
  <c r="DM1197" i="2"/>
  <c r="DR21" i="2"/>
  <c r="DU21" i="2" s="1"/>
  <c r="DR14" i="2"/>
  <c r="DU14" i="2" s="1"/>
  <c r="DS9" i="2"/>
  <c r="DR26" i="2"/>
  <c r="DU26" i="2" s="1"/>
  <c r="DR36" i="2"/>
  <c r="DU36" i="2" s="1"/>
  <c r="AF1197" i="2"/>
  <c r="AY1197" i="2"/>
  <c r="P23" i="5" s="1"/>
  <c r="BQ1197" i="2"/>
  <c r="CJ1197" i="2"/>
  <c r="DC1197" i="2"/>
  <c r="J27" i="3"/>
  <c r="E56" i="3"/>
  <c r="BK44" i="7"/>
  <c r="BJ44" i="7"/>
  <c r="DH1197" i="2"/>
  <c r="DS50" i="2"/>
  <c r="CO1197" i="2"/>
  <c r="BL1197" i="2"/>
  <c r="DR56" i="2"/>
  <c r="DU56" i="2" s="1"/>
  <c r="J18" i="3"/>
  <c r="DS58" i="2"/>
  <c r="J10" i="3"/>
  <c r="E24" i="3"/>
  <c r="J30" i="3"/>
  <c r="AF122" i="6"/>
  <c r="AS2" i="6" s="1"/>
  <c r="BK84" i="7"/>
  <c r="BK104" i="7"/>
  <c r="K315" i="13"/>
  <c r="C15" i="5"/>
  <c r="K225" i="14"/>
  <c r="CY1197" i="2"/>
  <c r="J5" i="3"/>
  <c r="E32" i="3"/>
  <c r="E8" i="3"/>
  <c r="J45" i="3"/>
  <c r="K224" i="13"/>
  <c r="DR58" i="2"/>
  <c r="DU58" i="2" s="1"/>
  <c r="DR38" i="2"/>
  <c r="DU38" i="2" s="1"/>
  <c r="J34" i="3"/>
  <c r="J6" i="3"/>
  <c r="J37" i="3"/>
  <c r="J50" i="3"/>
  <c r="AG122" i="6"/>
  <c r="AT2" i="6" s="1"/>
  <c r="C9" i="5"/>
  <c r="C10" i="5" s="1"/>
  <c r="K227" i="12"/>
  <c r="P171" i="15"/>
  <c r="N171" i="15"/>
  <c r="M171" i="15"/>
  <c r="CE1197" i="2"/>
  <c r="AE1215" i="2" s="1"/>
  <c r="J38" i="3"/>
  <c r="P224" i="13"/>
  <c r="N224" i="13"/>
  <c r="H8" i="5"/>
  <c r="M224" i="13"/>
  <c r="J14" i="3"/>
  <c r="J58" i="3"/>
  <c r="F7" i="5"/>
  <c r="O225" i="14"/>
  <c r="J21" i="3"/>
  <c r="E48" i="3"/>
  <c r="J54" i="3"/>
  <c r="P225" i="14"/>
  <c r="N225" i="14"/>
  <c r="M225" i="14"/>
  <c r="AG1197" i="2"/>
  <c r="AQ1197" i="2"/>
  <c r="P24" i="5" s="1"/>
  <c r="AZ1197" i="2"/>
  <c r="BI1197" i="2"/>
  <c r="BR1197" i="2"/>
  <c r="CB1197" i="2"/>
  <c r="CK1197" i="2"/>
  <c r="CU1197" i="2"/>
  <c r="DE1197" i="2"/>
  <c r="DN1197" i="2"/>
  <c r="DN1204" i="2" s="1"/>
  <c r="J13" i="3"/>
  <c r="E40" i="3"/>
  <c r="C16" i="5"/>
  <c r="C17" i="5" s="1"/>
  <c r="E4" i="3"/>
  <c r="E12" i="3"/>
  <c r="E20" i="3"/>
  <c r="E28" i="3"/>
  <c r="E36" i="3"/>
  <c r="E52" i="3"/>
  <c r="D9" i="5"/>
  <c r="D10" i="5" s="1"/>
  <c r="L227" i="12"/>
  <c r="K171" i="15"/>
  <c r="M269" i="15"/>
  <c r="H5" i="5"/>
  <c r="H26" i="5" s="1"/>
  <c r="M109" i="16"/>
  <c r="L109" i="16"/>
  <c r="M162" i="16"/>
  <c r="J162" i="16"/>
  <c r="BV1197" i="2"/>
  <c r="AI1197" i="2"/>
  <c r="P25" i="5" s="1"/>
  <c r="AR1197" i="2"/>
  <c r="AC1214" i="2" s="1"/>
  <c r="BA1197" i="2"/>
  <c r="BJ1197" i="2"/>
  <c r="BS1197" i="2"/>
  <c r="CC1197" i="2"/>
  <c r="CM1197" i="2"/>
  <c r="CV1197" i="2"/>
  <c r="DF1197" i="2"/>
  <c r="DO1197" i="2"/>
  <c r="J2" i="3"/>
  <c r="E16" i="3"/>
  <c r="J22" i="3"/>
  <c r="J53" i="3"/>
  <c r="E39" i="3"/>
  <c r="E47" i="3"/>
  <c r="E55" i="3"/>
  <c r="L171" i="15"/>
  <c r="N269" i="15"/>
  <c r="I109" i="16"/>
  <c r="I162" i="16"/>
  <c r="DO1204" i="2" l="1"/>
  <c r="DM1204" i="2"/>
  <c r="BX1200" i="2"/>
  <c r="AD1215" i="2"/>
  <c r="AA1215" i="2"/>
  <c r="AY1202" i="2"/>
  <c r="AD1214" i="2"/>
  <c r="DK1204" i="2"/>
  <c r="AA1214" i="2"/>
  <c r="BW1200" i="2"/>
  <c r="AC1215" i="2"/>
  <c r="BV1200" i="2"/>
  <c r="AB1215" i="2"/>
  <c r="AE1214" i="2"/>
  <c r="DR62" i="2"/>
</calcChain>
</file>

<file path=xl/sharedStrings.xml><?xml version="1.0" encoding="utf-8"?>
<sst xmlns="http://schemas.openxmlformats.org/spreadsheetml/2006/main" count="31913" uniqueCount="2033">
  <si>
    <t>CA UZA Name</t>
  </si>
  <si>
    <t>Operating Expense per Trip 2014</t>
  </si>
  <si>
    <t>Operating Expense per Trip 2018</t>
  </si>
  <si>
    <t>% Change Opex/trip 2014 to 2018</t>
  </si>
  <si>
    <t>Trips per Capita 2014</t>
  </si>
  <si>
    <t xml:space="preserve"> Trips per Capita 2018</t>
  </si>
  <si>
    <t>% Change Trips/ capita 2014 to 2018</t>
  </si>
  <si>
    <t>Los Angeles-Long Beach-Anaheim, CA</t>
  </si>
  <si>
    <t>Embarcadero Institute Transit Database</t>
  </si>
  <si>
    <t>Operating Funds</t>
  </si>
  <si>
    <t>Click on the cell below to go to the appropriate tab</t>
  </si>
  <si>
    <t>Capex</t>
  </si>
  <si>
    <t>2014 - 13 Counties</t>
  </si>
  <si>
    <t>2015 - 13 Counties</t>
  </si>
  <si>
    <t>2016 - 13 Counties</t>
  </si>
  <si>
    <t>2017 - 13 Counties</t>
  </si>
  <si>
    <t>2018 - 13 Counties</t>
  </si>
  <si>
    <t>Data source</t>
  </si>
  <si>
    <t>Annual Unlinked Trips - Statewide</t>
  </si>
  <si>
    <t>Annual Operating Expenses - Statewide</t>
  </si>
  <si>
    <t>Description</t>
  </si>
  <si>
    <t>Annual Capex - Statewide</t>
  </si>
  <si>
    <t>Annual Operating Funds - Statewide</t>
  </si>
  <si>
    <t>San Francisco-Oakland, CA</t>
  </si>
  <si>
    <t>Local Funding - Statewide</t>
  </si>
  <si>
    <t>State Funding - Statewide</t>
  </si>
  <si>
    <t>Fare Revenue - Statewide</t>
  </si>
  <si>
    <t>Federal</t>
  </si>
  <si>
    <t>Other</t>
  </si>
  <si>
    <t>San Diego, CA</t>
  </si>
  <si>
    <t>Year</t>
  </si>
  <si>
    <t>Agency name</t>
  </si>
  <si>
    <t>City (address)</t>
  </si>
  <si>
    <t>County</t>
  </si>
  <si>
    <t>Urbanized area</t>
  </si>
  <si>
    <t>Annual unlinked trips</t>
  </si>
  <si>
    <t>Riverside-San Bernardino, CA</t>
  </si>
  <si>
    <t>Annual passenger miles</t>
  </si>
  <si>
    <t>Annual vehicle revenue miles</t>
  </si>
  <si>
    <t>Total operating expenses</t>
  </si>
  <si>
    <t>1. CA Transit trends by Agency and County 2014-2018</t>
  </si>
  <si>
    <t>San Francisco Urbanized Area 2018 Opex</t>
  </si>
  <si>
    <t>Los Angeles Urbanized Area 2018 Opex</t>
  </si>
  <si>
    <t>San Diego Urbanized Area 2018 Opex</t>
  </si>
  <si>
    <t xml:space="preserve">Riverside Urbanized Area 2018 Opex </t>
  </si>
  <si>
    <t>San Jose Urbanized Area 2018 Opex</t>
  </si>
  <si>
    <t>Local</t>
  </si>
  <si>
    <t>Sacramento, CA</t>
  </si>
  <si>
    <t>State</t>
  </si>
  <si>
    <t>Fares</t>
  </si>
  <si>
    <t>Agency Metrics from sheets 7 &amp; 8</t>
  </si>
  <si>
    <t>Embarcadero Institute Analysis of transit costs and ridership trends in California counties 2014 - 2018</t>
  </si>
  <si>
    <t>San Jose, CA</t>
  </si>
  <si>
    <t xml:space="preserve">Total </t>
  </si>
  <si>
    <t>Total</t>
  </si>
  <si>
    <t>Counties not Urban 13</t>
  </si>
  <si>
    <t xml:space="preserve"> Annual unlinked trips</t>
  </si>
  <si>
    <t>Operating expenses</t>
  </si>
  <si>
    <t>Local Funding - Opex</t>
  </si>
  <si>
    <t>State Funding - Opex</t>
  </si>
  <si>
    <t>Fare Revenue - Opex</t>
  </si>
  <si>
    <t>Fed funding - Opex</t>
  </si>
  <si>
    <t>Total Capital</t>
  </si>
  <si>
    <t>Fresno, CA</t>
  </si>
  <si>
    <t>2. Transit Costs and Ridership in CA UZAs 2014 to 2018</t>
  </si>
  <si>
    <t>Urbanized Area Metrics from sheets 9 &amp; 10</t>
  </si>
  <si>
    <t>Embarcadero Institute Analysis of transit costs and ridership trends in California Urbanized Areas 2014 - 2018</t>
  </si>
  <si>
    <t>3. Comparison: UZA Metrics CA vs National Benchmarks</t>
  </si>
  <si>
    <t>Concord, CA</t>
  </si>
  <si>
    <t>Embarcadero Institute Analysis of trip metrics and population/employment demographics for Urbanized Areas in the U.S.</t>
  </si>
  <si>
    <t>4. Comparison: Transit Funding Sources—CA vs NY</t>
  </si>
  <si>
    <t>2014</t>
  </si>
  <si>
    <t>Funding Sources NY &amp; CA from sheets 10 thru 14</t>
  </si>
  <si>
    <t>Embarcadero Institute Analysis of federal, state and local funding for transit - CA vs NY</t>
  </si>
  <si>
    <t>Mission Viejo-Lake Forest-San Clemente, CA</t>
  </si>
  <si>
    <t>2015</t>
  </si>
  <si>
    <t>2016</t>
  </si>
  <si>
    <t>2017</t>
  </si>
  <si>
    <t>2018</t>
  </si>
  <si>
    <t>5. Urbanized Area Mode Split &amp; metrics</t>
  </si>
  <si>
    <t>Mode Split and Metric data from sheet 16</t>
  </si>
  <si>
    <t>Embarcadero Institute analysis of transit mode share (rail vs bus) in top Urbanized Areas in the U.S.</t>
  </si>
  <si>
    <t>Bakersfield, CA</t>
  </si>
  <si>
    <t>6. Travel Time Index UZAs National vs CA</t>
  </si>
  <si>
    <t>Texas A &amp;M Transportaton Institute data from sheet 17</t>
  </si>
  <si>
    <t>Embarcadero Institute analysis of congestion trends in top Urbanized Areas in the U.S.</t>
  </si>
  <si>
    <t>Murrieta-Temecula-Menifee, CA</t>
  </si>
  <si>
    <t>Reno, NV-CA</t>
  </si>
  <si>
    <t>2018 Unlinked Trips</t>
  </si>
  <si>
    <t>2018 Opex</t>
  </si>
  <si>
    <t>Population</t>
  </si>
  <si>
    <t>Unlinked Trips per Capita</t>
  </si>
  <si>
    <t>Stockton, CA</t>
  </si>
  <si>
    <t>San Francisco Bay Area Rapid Transit District</t>
  </si>
  <si>
    <t>7. Transit Agency Metrics 2018</t>
  </si>
  <si>
    <t>Oakland</t>
  </si>
  <si>
    <t>Alameda</t>
  </si>
  <si>
    <t>https://www.transit.dot.gov/ntd</t>
  </si>
  <si>
    <t>Oxnard, CA</t>
  </si>
  <si>
    <t>Modesto, CA</t>
  </si>
  <si>
    <t>8. Transit Agency Metrics 2015</t>
  </si>
  <si>
    <t>Indio-Cathedral City, CA</t>
  </si>
  <si>
    <t>9. Urbanised Area Sums CA 2018</t>
  </si>
  <si>
    <t>Lancaster-Palmdale, CA</t>
  </si>
  <si>
    <t>Victorville-Hesperia, CA</t>
  </si>
  <si>
    <t>10. Urbanized Area Sums CA 2014</t>
  </si>
  <si>
    <t>Santa Rosa, CA</t>
  </si>
  <si>
    <t>Antioch, CA</t>
  </si>
  <si>
    <t>11. 2018 Funding Sources—Opex—CA &amp; NY</t>
  </si>
  <si>
    <t>Santa Clarita, CA</t>
  </si>
  <si>
    <t>12. 2017 Funding Sources—Opex CA &amp; NY</t>
  </si>
  <si>
    <t>Visalia, CA</t>
  </si>
  <si>
    <t>Thousand Oaks, CA</t>
  </si>
  <si>
    <t>13. 2016 Funding Sources Opex CA &amp; NY</t>
  </si>
  <si>
    <t>Santa Barbara, CA</t>
  </si>
  <si>
    <t>14. 2015 Funding Sources—Opex CA &amp; NY</t>
  </si>
  <si>
    <t>Salinas, CA</t>
  </si>
  <si>
    <t>Vallejo, CA</t>
  </si>
  <si>
    <t>15. 2014 Funding Sources—Opex—CA &amp; NY</t>
  </si>
  <si>
    <t>Santa Cruz, CA</t>
  </si>
  <si>
    <t>16. Complete CA transit by mode</t>
  </si>
  <si>
    <t>Hemet, CA</t>
  </si>
  <si>
    <t>Merced, CA</t>
  </si>
  <si>
    <t>17. Travel Time Index 1982–2017</t>
  </si>
  <si>
    <t>https://www.bts.gov/content/travel-time-index</t>
  </si>
  <si>
    <t xml:space="preserve">Travel Time Index Tables published by the Bureau of Transportation Statistics </t>
  </si>
  <si>
    <t>Yuma, AZ-CA</t>
  </si>
  <si>
    <t>18. County Selection criteria</t>
  </si>
  <si>
    <t>Embarcadero Institute Criteria for 13 Most Urban Counties</t>
  </si>
  <si>
    <t>Fairfield, CA</t>
  </si>
  <si>
    <t>Santa Maria, CA</t>
  </si>
  <si>
    <t>Simi Valley, CA</t>
  </si>
  <si>
    <t>Redding, CA</t>
  </si>
  <si>
    <t>Yuba City, CA</t>
  </si>
  <si>
    <t>Seaside-Monterey, CA</t>
  </si>
  <si>
    <t>alameda</t>
  </si>
  <si>
    <t>El Centro-Calexico, CA</t>
  </si>
  <si>
    <t>Gilroy-Morgan Hill, CA</t>
  </si>
  <si>
    <t>Chico, CA</t>
  </si>
  <si>
    <t>Vacaville, CA</t>
  </si>
  <si>
    <t>Hanford, CA</t>
  </si>
  <si>
    <t>Tracy, CA</t>
  </si>
  <si>
    <t>Napa, CA</t>
  </si>
  <si>
    <t>Manteca, CA</t>
  </si>
  <si>
    <t>Livermore, CA</t>
  </si>
  <si>
    <t>alpine</t>
  </si>
  <si>
    <t>Madera, CA</t>
  </si>
  <si>
    <t>Watsonville, CA</t>
  </si>
  <si>
    <t>Davis, CA</t>
  </si>
  <si>
    <t>Camarillo, CA</t>
  </si>
  <si>
    <t>Porterville, CA</t>
  </si>
  <si>
    <t>Lodi, CA</t>
  </si>
  <si>
    <t>El Paso de Robles (Paso Robles)-Atascadero, CA</t>
  </si>
  <si>
    <t>amador</t>
  </si>
  <si>
    <t>Petaluma, CA</t>
  </si>
  <si>
    <t>San Luis Obispo, CA</t>
  </si>
  <si>
    <t>Woodland, CA</t>
  </si>
  <si>
    <t>Delano, CA</t>
  </si>
  <si>
    <t>Arroyo Grande-Grover Beach, CA</t>
  </si>
  <si>
    <t>Lompoc, CA</t>
  </si>
  <si>
    <t>butte</t>
  </si>
  <si>
    <t>SFUA</t>
  </si>
  <si>
    <t>calaveras</t>
  </si>
  <si>
    <t>colusa</t>
  </si>
  <si>
    <t>Golden Empire Transit District</t>
  </si>
  <si>
    <t>Bakersfield</t>
  </si>
  <si>
    <t>Kern</t>
  </si>
  <si>
    <t>*</t>
  </si>
  <si>
    <t>contra costa</t>
  </si>
  <si>
    <t>del norte</t>
  </si>
  <si>
    <t>el dorado</t>
  </si>
  <si>
    <t>fresno</t>
  </si>
  <si>
    <t>glenn</t>
  </si>
  <si>
    <t>humboldt</t>
  </si>
  <si>
    <t>Santa Cruz Metropolitan Transit District</t>
  </si>
  <si>
    <t>Santa Cruz</t>
  </si>
  <si>
    <t>imperial</t>
  </si>
  <si>
    <t>inyo</t>
  </si>
  <si>
    <t>kern</t>
  </si>
  <si>
    <t>kings</t>
  </si>
  <si>
    <t>lake</t>
  </si>
  <si>
    <t>lassen</t>
  </si>
  <si>
    <t>Modesto Area Express</t>
  </si>
  <si>
    <t>Modesto</t>
  </si>
  <si>
    <t>Stanislaus</t>
  </si>
  <si>
    <t>los angeles</t>
  </si>
  <si>
    <t>madera</t>
  </si>
  <si>
    <t>marin</t>
  </si>
  <si>
    <t>mariposa</t>
  </si>
  <si>
    <t>mendocino</t>
  </si>
  <si>
    <t>merced</t>
  </si>
  <si>
    <t>Santa Monica's Big Blue Bus</t>
  </si>
  <si>
    <t>Santa Monica</t>
  </si>
  <si>
    <t>Los Angeles</t>
  </si>
  <si>
    <t>modoc</t>
  </si>
  <si>
    <t>mono</t>
  </si>
  <si>
    <t>monterey</t>
  </si>
  <si>
    <t xml:space="preserve">Population Variables </t>
  </si>
  <si>
    <t>National Transit Database Numbers</t>
  </si>
  <si>
    <t>Population Density</t>
  </si>
  <si>
    <t>Derived Transit Metrics</t>
  </si>
  <si>
    <t>Commuting Mode</t>
  </si>
  <si>
    <t>Ridership and population growth</t>
  </si>
  <si>
    <t>Jobs (QCEW) and Job Concentration Demographia</t>
  </si>
  <si>
    <t>Commute Variables</t>
  </si>
  <si>
    <t>Texas A&amp;M Travel Time Variables</t>
  </si>
  <si>
    <t>Income Variables</t>
  </si>
  <si>
    <t>napa</t>
  </si>
  <si>
    <t>URBAN AREA</t>
  </si>
  <si>
    <t>LA</t>
  </si>
  <si>
    <t>URBAN POP 2017 (ACS 2017)</t>
  </si>
  <si>
    <t>URBAN POP 2015 (ACS 2015)</t>
  </si>
  <si>
    <t>URBAN POP 2010 (ACS 2010)</t>
  </si>
  <si>
    <r>
      <rPr>
        <sz val="9"/>
        <rFont val="Arial"/>
      </rPr>
      <t>Note: National Transit DB use 2010 Census for 2017 #s</t>
    </r>
    <r>
      <rPr>
        <sz val="10"/>
        <color rgb="FF000000"/>
        <rFont val="Arial"/>
      </rPr>
      <t xml:space="preserve">   URBAN POP (NTD) 2017</t>
    </r>
  </si>
  <si>
    <t>Equivalent MSA population 2017</t>
  </si>
  <si>
    <t>Ratio of MSA to UZA pop</t>
  </si>
  <si>
    <t>VRM ( NTD UZA Sums 2018)</t>
  </si>
  <si>
    <t>VRM ( NTD UZA Sums 2017)</t>
  </si>
  <si>
    <t>VRH ( NTD UZA sums 2018)</t>
  </si>
  <si>
    <t>VRH ( NTD UZA sums 2017)</t>
  </si>
  <si>
    <t>Total Miles (NTD UZA sums 2018)</t>
  </si>
  <si>
    <t>Total Miles (NTD UZA sums 2017)</t>
  </si>
  <si>
    <t>nevada</t>
  </si>
  <si>
    <t>Unlinked Trips 2018 (NTD UZA Sums 2018)</t>
  </si>
  <si>
    <t>Unlinked Trips 2017 (NTD UZA Sums 2017)</t>
  </si>
  <si>
    <t>Unlinked Trips 2015 (NTD UZA Sums 2015)</t>
  </si>
  <si>
    <t>Opex (NTD UZA Sums 2018)</t>
  </si>
  <si>
    <t>Opex (NTD UZA Sums 2017)</t>
  </si>
  <si>
    <t>Land are sq miles (NTD UZA Sums 2017)</t>
  </si>
  <si>
    <t>Density (people per sq mile)</t>
  </si>
  <si>
    <t>VRM per sq mile</t>
  </si>
  <si>
    <t>Trips per capita (unlinked trips/pop)</t>
  </si>
  <si>
    <t>Total Miles per  Unlinked trip</t>
  </si>
  <si>
    <t>Passengers per hour (Trips per VRH)</t>
  </si>
  <si>
    <t>Opex per Trip (2017)</t>
  </si>
  <si>
    <t>Opex per VRM (2017)</t>
  </si>
  <si>
    <t>Opex per capita (2017)</t>
  </si>
  <si>
    <t>Opex per capita (2018)</t>
  </si>
  <si>
    <t>Inc in Opex  2017 and 2018</t>
  </si>
  <si>
    <t>Inc in Trips 2017 to 2018</t>
  </si>
  <si>
    <t>% Commuters who drive alone (ACS)</t>
  </si>
  <si>
    <t>Percent PT (ACS)</t>
  </si>
  <si>
    <t>Ridership growth 2015 to 2017 (NTD)</t>
  </si>
  <si>
    <t>% ridership growth</t>
  </si>
  <si>
    <t>Population growth (2015 to 2017) ACS</t>
  </si>
  <si>
    <t>% Pop Growth</t>
  </si>
  <si>
    <t>Jobs (QCEW)</t>
  </si>
  <si>
    <t>job/capita</t>
  </si>
  <si>
    <t>CBD % of Urban Employment (Demographia)</t>
  </si>
  <si>
    <t>CBD share of MMSA transit commuting</t>
  </si>
  <si>
    <t>Percent of autos commute in 30 mins or less (ACS)</t>
  </si>
  <si>
    <t>Percent PT commute in 30 mins (ACS)</t>
  </si>
  <si>
    <t>Percent of autos commute in 35 mins or less (ACS)</t>
  </si>
  <si>
    <t>Avg commute auto ACS)</t>
  </si>
  <si>
    <t>Avg commute PT (ACS)</t>
  </si>
  <si>
    <t>Difference between Auto and PT commute</t>
  </si>
  <si>
    <t>Congested % of VMT</t>
  </si>
  <si>
    <t>Travel Time Index 2017</t>
  </si>
  <si>
    <t>Delay per auto 2017</t>
  </si>
  <si>
    <t>Daily VMT (thousand)</t>
  </si>
  <si>
    <t>Daily VMT per capita</t>
  </si>
  <si>
    <t>Mean Income ($)</t>
  </si>
  <si>
    <t>Median Income ($)</t>
  </si>
  <si>
    <t>Diff in income ($)</t>
  </si>
  <si>
    <t>Rent ACS 2017 ($)</t>
  </si>
  <si>
    <t>orange</t>
  </si>
  <si>
    <t>Selected Urban Areas in California</t>
  </si>
  <si>
    <t>San Mateo County Transit District</t>
  </si>
  <si>
    <t>San Carlos</t>
  </si>
  <si>
    <t>San Mateo</t>
  </si>
  <si>
    <t>Los Angeles-Long Beach-Anaheim</t>
  </si>
  <si>
    <t>San Diego-Carlsbad</t>
  </si>
  <si>
    <t>placer</t>
  </si>
  <si>
    <t>plumas</t>
  </si>
  <si>
    <t>San Jose</t>
  </si>
  <si>
    <t>riverside</t>
  </si>
  <si>
    <t>Riverside-San Bernardino-Ontario</t>
  </si>
  <si>
    <t>sacramento</t>
  </si>
  <si>
    <t>San Francisco- Oakland-Hayward</t>
  </si>
  <si>
    <t>san benito</t>
  </si>
  <si>
    <t>Selected Urban Areas - Best Transit</t>
  </si>
  <si>
    <t>Chicago</t>
  </si>
  <si>
    <t>san bernardino</t>
  </si>
  <si>
    <t>Torrance Transit System</t>
  </si>
  <si>
    <t>Torrance</t>
  </si>
  <si>
    <t>Philadelphia</t>
  </si>
  <si>
    <t>Washington DC</t>
  </si>
  <si>
    <t>san diego</t>
  </si>
  <si>
    <t>Boston - MA_NH_RI</t>
  </si>
  <si>
    <t>san francisco</t>
  </si>
  <si>
    <t>NY -Newark - NY-NJ-CT</t>
  </si>
  <si>
    <t>san joaquin</t>
  </si>
  <si>
    <t>san luis obispo</t>
  </si>
  <si>
    <t>san mateo</t>
  </si>
  <si>
    <t>santa barbara</t>
  </si>
  <si>
    <t>San Joaquin Regional Transit District</t>
  </si>
  <si>
    <t>Stockton</t>
  </si>
  <si>
    <t>San Joaquin</t>
  </si>
  <si>
    <t>commiute diff</t>
  </si>
  <si>
    <t>https://www.brookings.edu/wp-content/uploads/2016/06/glaeserjobsprawl.pdf</t>
  </si>
  <si>
    <t>santa clara</t>
  </si>
  <si>
    <t>santa cruz</t>
  </si>
  <si>
    <t>shasta</t>
  </si>
  <si>
    <t>sierra</t>
  </si>
  <si>
    <t>siskiyou</t>
  </si>
  <si>
    <t>solano</t>
  </si>
  <si>
    <t>Santa Clara Valley Transportation Authority</t>
  </si>
  <si>
    <t>Santa Clara</t>
  </si>
  <si>
    <t>Santa CLara</t>
  </si>
  <si>
    <t>sonoma</t>
  </si>
  <si>
    <t>stanislaus</t>
  </si>
  <si>
    <t>sutter</t>
  </si>
  <si>
    <t>tehama</t>
  </si>
  <si>
    <t>SJ</t>
  </si>
  <si>
    <t>trinity</t>
  </si>
  <si>
    <t>tulare</t>
  </si>
  <si>
    <t>Alameda-Contra Costa Transit District</t>
  </si>
  <si>
    <t>tuolumne</t>
  </si>
  <si>
    <t>ventura</t>
  </si>
  <si>
    <t>yolo</t>
  </si>
  <si>
    <t>yuba</t>
  </si>
  <si>
    <t>Operating - Fund Sources*</t>
  </si>
  <si>
    <t xml:space="preserve">Year </t>
  </si>
  <si>
    <t>Fare +Tax +Other</t>
  </si>
  <si>
    <t xml:space="preserve">Local </t>
  </si>
  <si>
    <t xml:space="preserve">State </t>
  </si>
  <si>
    <t>California</t>
  </si>
  <si>
    <t>San Francisco Municipal Railway</t>
  </si>
  <si>
    <t>San Francisco</t>
  </si>
  <si>
    <t>New York</t>
  </si>
  <si>
    <t>Operating and Capital  - Fund Sources*</t>
  </si>
  <si>
    <t># of Unlinked Trips**</t>
  </si>
  <si>
    <t>Cost per Trip</t>
  </si>
  <si>
    <t>CA Jobs***</t>
  </si>
  <si>
    <t>13 County Jobs***</t>
  </si>
  <si>
    <t># of Unlinked Trips 13 Counties**</t>
  </si>
  <si>
    <t>* NTD "Funding Sources" 2014, 2015, 2016, 2017, 2018</t>
  </si>
  <si>
    <t>* * NTD "Metrics " 2014, 2015, 2016, 2017, 2018</t>
  </si>
  <si>
    <t>***Bureau of Labor Statistics - QCEW 2014 to 2018</t>
  </si>
  <si>
    <t>Jobs—13 Counties</t>
  </si>
  <si>
    <t>Contra Costa</t>
  </si>
  <si>
    <t>Marin</t>
  </si>
  <si>
    <t>Orange</t>
  </si>
  <si>
    <t>Sacramento</t>
  </si>
  <si>
    <t>San Diego</t>
  </si>
  <si>
    <t>Solano</t>
  </si>
  <si>
    <t>Sonoma</t>
  </si>
  <si>
    <t>Ventura</t>
  </si>
  <si>
    <t>Total 13 Counties</t>
  </si>
  <si>
    <t>Golden Gate Bridge, Highway and Transportation District</t>
  </si>
  <si>
    <t>City of Santa Rosa</t>
  </si>
  <si>
    <t>Santa Rosa</t>
  </si>
  <si>
    <t>Sacramento Regional Transit District</t>
  </si>
  <si>
    <t>Santa Barbara Metropolitan Transit District</t>
  </si>
  <si>
    <t>Santa Barbara</t>
  </si>
  <si>
    <t>Norwalk Transit System</t>
  </si>
  <si>
    <t>Norwalk</t>
  </si>
  <si>
    <t>Long Beach Transit</t>
  </si>
  <si>
    <t>Long Beach</t>
  </si>
  <si>
    <t>City of La Mirada Transit</t>
  </si>
  <si>
    <t>La Mirada</t>
  </si>
  <si>
    <t>Karuk Tribe</t>
  </si>
  <si>
    <t>Happy Camp</t>
  </si>
  <si>
    <t>Siskiyou</t>
  </si>
  <si>
    <t>NA</t>
  </si>
  <si>
    <t>California Non-UZA</t>
  </si>
  <si>
    <t>San Diego Metropolitan Transit System</t>
  </si>
  <si>
    <t>SD</t>
  </si>
  <si>
    <t>Fresno Area Express</t>
  </si>
  <si>
    <t>Fresno</t>
  </si>
  <si>
    <t>Name</t>
  </si>
  <si>
    <t>City</t>
  </si>
  <si>
    <t>Legacy NTD ID</t>
  </si>
  <si>
    <t>NTD ID</t>
  </si>
  <si>
    <t>Organization Type</t>
  </si>
  <si>
    <t>Reporter Type</t>
  </si>
  <si>
    <t>Primary UZA
 Population</t>
  </si>
  <si>
    <t>Agency VOMS</t>
  </si>
  <si>
    <t>Mode</t>
  </si>
  <si>
    <t>TOS</t>
  </si>
  <si>
    <t>Mode VOMS</t>
  </si>
  <si>
    <t>Ratios:</t>
  </si>
  <si>
    <t>Fare Revenues per Unlinked Passenger Trip</t>
  </si>
  <si>
    <t>Fare Revenues per Total Operating Expense (Recovery Ratio)</t>
  </si>
  <si>
    <t>Cost per
 Hour</t>
  </si>
  <si>
    <t>Passengers per Hour</t>
  </si>
  <si>
    <t>Cost per Passenger</t>
  </si>
  <si>
    <t>Cost per Passenger Mile</t>
  </si>
  <si>
    <t>Source Data:</t>
  </si>
  <si>
    <t>Fare Revenues Earned</t>
  </si>
  <si>
    <t>Total Operating Expenses</t>
  </si>
  <si>
    <t>Unlinked Passenger Trips</t>
  </si>
  <si>
    <t>Vehicle Revenue Hours</t>
  </si>
  <si>
    <t>Passenger Miles</t>
  </si>
  <si>
    <t>Vehicle Revenue Miles</t>
  </si>
  <si>
    <t>Percentages</t>
  </si>
  <si>
    <t>Total Number of Trips</t>
  </si>
  <si>
    <t>Percentage Bus</t>
  </si>
  <si>
    <t>Percentage Rail</t>
  </si>
  <si>
    <t>CA UAZ % Bus</t>
  </si>
  <si>
    <t>CA UAZ % Rail</t>
  </si>
  <si>
    <t>Philadephia UZA % Bus</t>
  </si>
  <si>
    <t>Philadephia UZA % Rail</t>
  </si>
  <si>
    <t>New York UZA % Bus</t>
  </si>
  <si>
    <t>New York UZA % Rail</t>
  </si>
  <si>
    <t>Chicago UZA % Bus</t>
  </si>
  <si>
    <t>Chicago UZA % Rail</t>
  </si>
  <si>
    <t>Washington DC UZA % Bus</t>
  </si>
  <si>
    <t>Washington DC UZA % Rail</t>
  </si>
  <si>
    <t>Boston UZA % Bus</t>
  </si>
  <si>
    <t>Boston UZA % Rail</t>
  </si>
  <si>
    <t>CA</t>
  </si>
  <si>
    <t>Independent Public Agency or Authority of Transit Service</t>
  </si>
  <si>
    <t>Full Reporter</t>
  </si>
  <si>
    <t>San Jose UZA</t>
  </si>
  <si>
    <t>DR</t>
  </si>
  <si>
    <t>PT</t>
  </si>
  <si>
    <t>DT</t>
  </si>
  <si>
    <t>LR</t>
  </si>
  <si>
    <t>DO</t>
  </si>
  <si>
    <t>MB</t>
  </si>
  <si>
    <t>Riverside Transit Agency</t>
  </si>
  <si>
    <t>Riverside</t>
  </si>
  <si>
    <t>Riverside-San Bernadino UZA</t>
  </si>
  <si>
    <t>CB</t>
  </si>
  <si>
    <t>City of Corona</t>
  </si>
  <si>
    <t>Corona</t>
  </si>
  <si>
    <t>City, County or Local Government Unit or Department of Transportation</t>
  </si>
  <si>
    <t>Reduced Reporter</t>
  </si>
  <si>
    <t>City of Riverside Special Transportation</t>
  </si>
  <si>
    <t>Omnitrans</t>
  </si>
  <si>
    <t>San Bernardino</t>
  </si>
  <si>
    <t>San Diego-Carlsbad UZA</t>
  </si>
  <si>
    <t>North County Transit District</t>
  </si>
  <si>
    <t>Oceanside</t>
  </si>
  <si>
    <t>CR</t>
  </si>
  <si>
    <t>San Diego Association of Governments</t>
  </si>
  <si>
    <t>MPO, COG or Other Planning Agency</t>
  </si>
  <si>
    <t>VP</t>
  </si>
  <si>
    <t>YR</t>
  </si>
  <si>
    <t>RI</t>
  </si>
  <si>
    <t>San Francisco-Oaklan-Hayward UZA</t>
  </si>
  <si>
    <t>Western Contra Costa Transit Authority</t>
  </si>
  <si>
    <t>Pinole</t>
  </si>
  <si>
    <t>CC</t>
  </si>
  <si>
    <t>Peninsula Corridor Joint Powers Board dba: Caltrain</t>
  </si>
  <si>
    <t>City of Union City Transit Division</t>
  </si>
  <si>
    <t>Union City</t>
  </si>
  <si>
    <t>Marin County Transit District</t>
  </si>
  <si>
    <t>San Rafael</t>
  </si>
  <si>
    <t>FB</t>
  </si>
  <si>
    <t>San Francisco Bay Area Water Emergency Transportation Authority</t>
  </si>
  <si>
    <t>HR</t>
  </si>
  <si>
    <t>MG</t>
  </si>
  <si>
    <t>SR</t>
  </si>
  <si>
    <t>TB</t>
  </si>
  <si>
    <t>EXCL TB  &amp; SR</t>
  </si>
  <si>
    <t>Blooms Bus Lines, Inc.</t>
  </si>
  <si>
    <t>Taunton</t>
  </si>
  <si>
    <t>MA</t>
  </si>
  <si>
    <t>Private-For-Profit Corporation</t>
  </si>
  <si>
    <t>Boston-MA-NH-RI</t>
  </si>
  <si>
    <t>Merrimack Valley Regional Transit Authority</t>
  </si>
  <si>
    <t>Haverhill</t>
  </si>
  <si>
    <t>Boston Express Bus, Inc.</t>
  </si>
  <si>
    <t>Concord</t>
  </si>
  <si>
    <t>NH</t>
  </si>
  <si>
    <t>Massachusetts Bay Transportation Authority</t>
  </si>
  <si>
    <t>Boston</t>
  </si>
  <si>
    <t>Brockton Area Transit Authority</t>
  </si>
  <si>
    <t>Brockton</t>
  </si>
  <si>
    <t>Cape Ann Transportation Authority</t>
  </si>
  <si>
    <t>Gloucester</t>
  </si>
  <si>
    <t>Lowell Regional Transit Authority</t>
  </si>
  <si>
    <t>Lowell</t>
  </si>
  <si>
    <t>MetroWest Regional Transit Authority</t>
  </si>
  <si>
    <t>Framingham</t>
  </si>
  <si>
    <t>Greater Derry Salem Cooperative Alliance for Regional Transportation</t>
  </si>
  <si>
    <t>Salem</t>
  </si>
  <si>
    <t>City of Beverly</t>
  </si>
  <si>
    <t>Beverly</t>
  </si>
  <si>
    <t>City of Burlington</t>
  </si>
  <si>
    <t>Burlington</t>
  </si>
  <si>
    <t>Gold Coast Transit</t>
  </si>
  <si>
    <t>Oxnard</t>
  </si>
  <si>
    <t>Mission Hill Link, Inc.</t>
  </si>
  <si>
    <t>Private-Non-Profit Corporation</t>
  </si>
  <si>
    <t>Town of Bedford</t>
  </si>
  <si>
    <t>Bedford</t>
  </si>
  <si>
    <t>Town of Lexington</t>
  </si>
  <si>
    <t>Lexington</t>
  </si>
  <si>
    <t>RB</t>
  </si>
  <si>
    <t>Loudoun County Commuter Bus Service - Office of Transportation Services</t>
  </si>
  <si>
    <t>Leesburg</t>
  </si>
  <si>
    <t>VA</t>
  </si>
  <si>
    <t>Washington DC-</t>
  </si>
  <si>
    <t>Potomac and Rappahannock Transportation Commission</t>
  </si>
  <si>
    <t>Woodbridge</t>
  </si>
  <si>
    <t>Virginia Railway Express</t>
  </si>
  <si>
    <t>Alexandria</t>
  </si>
  <si>
    <t>Prince George's County Transit</t>
  </si>
  <si>
    <t>Largo</t>
  </si>
  <si>
    <t>MD</t>
  </si>
  <si>
    <t>Washington Metropolitan Area Transit Authority</t>
  </si>
  <si>
    <t>Washington</t>
  </si>
  <si>
    <t>DC</t>
  </si>
  <si>
    <t>Arlington Transit - Arlington County</t>
  </si>
  <si>
    <t>Arlington</t>
  </si>
  <si>
    <t>Orange County Transportation Authority</t>
  </si>
  <si>
    <t>City of Alexandria</t>
  </si>
  <si>
    <t>DDOT - Progressive Transportation Services Administration</t>
  </si>
  <si>
    <t>State Government Unit or Department of Transportation</t>
  </si>
  <si>
    <t>Ride-On Montgomery County Transit</t>
  </si>
  <si>
    <t>Rockville</t>
  </si>
  <si>
    <t>City of Fairfax CUE Bus</t>
  </si>
  <si>
    <t>Fairfax</t>
  </si>
  <si>
    <t>Fairfax Connector Bus System</t>
  </si>
  <si>
    <t>National Capital Region Transportation Planning Board</t>
  </si>
  <si>
    <t>Pennsylvania Department of Transportation</t>
  </si>
  <si>
    <t>Harrisburg</t>
  </si>
  <si>
    <t>PA</t>
  </si>
  <si>
    <t>Southeastern Pennsylvania Transportation Authority</t>
  </si>
  <si>
    <t>Delaware Transit Corporation</t>
  </si>
  <si>
    <t>Dover</t>
  </si>
  <si>
    <t>DE</t>
  </si>
  <si>
    <t>Cecil County Government - SSCT</t>
  </si>
  <si>
    <t>Elkton</t>
  </si>
  <si>
    <t>Gloucester County Division of Transportation Services</t>
  </si>
  <si>
    <t>West Deptford</t>
  </si>
  <si>
    <t>NJ</t>
  </si>
  <si>
    <t>Culver City Municipal Bus Lines</t>
  </si>
  <si>
    <t>Culver City</t>
  </si>
  <si>
    <t>Senior Citizens United Community Services of Camden County, Inc.</t>
  </si>
  <si>
    <t>Audubon</t>
  </si>
  <si>
    <t>Port Authority Transit Corporation</t>
  </si>
  <si>
    <t>Lindenwold</t>
  </si>
  <si>
    <t>County of Burlington</t>
  </si>
  <si>
    <t>Mt. Holly</t>
  </si>
  <si>
    <t>County of Cumberland</t>
  </si>
  <si>
    <t>Bridgeton</t>
  </si>
  <si>
    <t>City of Valparaiso</t>
  </si>
  <si>
    <t>Valparaiso</t>
  </si>
  <si>
    <t>IN</t>
  </si>
  <si>
    <t>Chicago-IL-IN</t>
  </si>
  <si>
    <t>Northeast Illinois Regional Commuter Railroad Corporation dba: Metra Rail</t>
  </si>
  <si>
    <t>IL</t>
  </si>
  <si>
    <t>Northern Indiana Commuter Transportation District</t>
  </si>
  <si>
    <t>Chesterton</t>
  </si>
  <si>
    <t>Pace - Suburban Bus Division</t>
  </si>
  <si>
    <t>Arlington Heights</t>
  </si>
  <si>
    <t>Pace-Suburban Bus Division, ADA Paratransit Services</t>
  </si>
  <si>
    <t>East Chicago Transit</t>
  </si>
  <si>
    <t>East Chicago</t>
  </si>
  <si>
    <t>Gary Public Transportation Corporation</t>
  </si>
  <si>
    <t>Gary</t>
  </si>
  <si>
    <t>North Township of Lake County Dial-A-Ride</t>
  </si>
  <si>
    <t>Hammond</t>
  </si>
  <si>
    <t>Montebello Bus Lines</t>
  </si>
  <si>
    <t>Montebello</t>
  </si>
  <si>
    <t>Opportunity Enterprises, Inc.</t>
  </si>
  <si>
    <t>Porter County Aging and Community Services, Inc.</t>
  </si>
  <si>
    <t>South Lake County Community Services, Inc.</t>
  </si>
  <si>
    <t>Crown Point</t>
  </si>
  <si>
    <t>Chicago Water Taxi (Wendella)</t>
  </si>
  <si>
    <t>Chicago Transit Authority</t>
  </si>
  <si>
    <t>City of Los Angeles Department of Transportation</t>
  </si>
  <si>
    <t>City of Gardena Transportation Department</t>
  </si>
  <si>
    <t>Gardena</t>
  </si>
  <si>
    <t>Southern California Regional Rail Authority dba: Metrolink</t>
  </si>
  <si>
    <t>Access Services</t>
  </si>
  <si>
    <t>El Monte</t>
  </si>
  <si>
    <t>City of Agoura Hills</t>
  </si>
  <si>
    <t>Agoura Hills</t>
  </si>
  <si>
    <t>City of Alhambra</t>
  </si>
  <si>
    <t>Alhambra</t>
  </si>
  <si>
    <t>City of Arcadia Transit</t>
  </si>
  <si>
    <t>Arcadia</t>
  </si>
  <si>
    <t>City of Avalon</t>
  </si>
  <si>
    <t>Avalon</t>
  </si>
  <si>
    <t>City of Azusa</t>
  </si>
  <si>
    <t>Azusa</t>
  </si>
  <si>
    <t>City of Baldwin Park, Baldwin Park Transit</t>
  </si>
  <si>
    <t>Baldwin Park</t>
  </si>
  <si>
    <t>City of Bell</t>
  </si>
  <si>
    <t>Bell</t>
  </si>
  <si>
    <t>City of Bell Gardens</t>
  </si>
  <si>
    <t>Bell Gardens</t>
  </si>
  <si>
    <t>City of Bellflower</t>
  </si>
  <si>
    <t>Bellflower</t>
  </si>
  <si>
    <t>City of Beverly Hills</t>
  </si>
  <si>
    <t>Beverly Hills</t>
  </si>
  <si>
    <t>City of Calabasas</t>
  </si>
  <si>
    <t>Calabasas</t>
  </si>
  <si>
    <t>City of Cerritos</t>
  </si>
  <si>
    <t>Cerritos</t>
  </si>
  <si>
    <t>City of Commerce Municipal Buslines</t>
  </si>
  <si>
    <t>Commerce</t>
  </si>
  <si>
    <t>City of Covina</t>
  </si>
  <si>
    <t>Covina</t>
  </si>
  <si>
    <t>City of Downey</t>
  </si>
  <si>
    <t>Downey</t>
  </si>
  <si>
    <t>City of El Monte Transportation Division</t>
  </si>
  <si>
    <t>City of Glendale</t>
  </si>
  <si>
    <t>Glendale</t>
  </si>
  <si>
    <t>City of Glendora</t>
  </si>
  <si>
    <t>Glendora</t>
  </si>
  <si>
    <t>City of Inglewood</t>
  </si>
  <si>
    <t>Inglewood</t>
  </si>
  <si>
    <t>City of Lakewood - DASH Transit</t>
  </si>
  <si>
    <t>Lakewood</t>
  </si>
  <si>
    <t>City of Manhattan Beach Dial A Ride</t>
  </si>
  <si>
    <t>Manhattan Beach</t>
  </si>
  <si>
    <t>City of Maywood</t>
  </si>
  <si>
    <t>Maywood</t>
  </si>
  <si>
    <t>City of Monrovia</t>
  </si>
  <si>
    <t>Monrovia</t>
  </si>
  <si>
    <t>City of Monterey Park</t>
  </si>
  <si>
    <t>Monterey Park</t>
  </si>
  <si>
    <t>City of Pasadena</t>
  </si>
  <si>
    <t>Pasadena</t>
  </si>
  <si>
    <t>City of Pico Rivera</t>
  </si>
  <si>
    <t>Pico Rivera</t>
  </si>
  <si>
    <t>City of Redondo Beach - Beach Cities Transit</t>
  </si>
  <si>
    <t>Redondo Beach</t>
  </si>
  <si>
    <t>City of Rosemead</t>
  </si>
  <si>
    <t>Rosemead</t>
  </si>
  <si>
    <t>City of Santa Fe Springs</t>
  </si>
  <si>
    <t>Santa Fe Springs</t>
  </si>
  <si>
    <t>City of South Pasadena</t>
  </si>
  <si>
    <t>South Pasadena</t>
  </si>
  <si>
    <t>City of West Covina</t>
  </si>
  <si>
    <t>West Covina</t>
  </si>
  <si>
    <t>City of West Hollywood</t>
  </si>
  <si>
    <t>West Hollywood</t>
  </si>
  <si>
    <t>City of Whittier</t>
  </si>
  <si>
    <t>Whittier</t>
  </si>
  <si>
    <t>Claremont Dial-a-Ride</t>
  </si>
  <si>
    <t>La Verne</t>
  </si>
  <si>
    <t>Compton Renaissance Transit Service</t>
  </si>
  <si>
    <t>Compton</t>
  </si>
  <si>
    <t>Other Publicly-Owned or Privately Chartered Corporation</t>
  </si>
  <si>
    <t>Los Angeles County Department of Public Works - East L.A.</t>
  </si>
  <si>
    <t>Los Angeles County Department of Public Works - Whittier</t>
  </si>
  <si>
    <t>Los Angeles County Dept. of Public Works - Willowbrook et al.</t>
  </si>
  <si>
    <t>Pomona Valley Transportation Authority</t>
  </si>
  <si>
    <t>City of Artesia</t>
  </si>
  <si>
    <t>Artesia</t>
  </si>
  <si>
    <t>City of Carson</t>
  </si>
  <si>
    <t>Carson</t>
  </si>
  <si>
    <t>City of Cudahy</t>
  </si>
  <si>
    <t>Cudahy</t>
  </si>
  <si>
    <t>City of Malibu</t>
  </si>
  <si>
    <t>Malibu</t>
  </si>
  <si>
    <t>City of South Gate</t>
  </si>
  <si>
    <t>South Gate</t>
  </si>
  <si>
    <t>Simi Valley Transit</t>
  </si>
  <si>
    <t>Simi Valley</t>
  </si>
  <si>
    <t>Palos Verdes Peninsula Transit Authority</t>
  </si>
  <si>
    <t>Palos Verdes Peninsula</t>
  </si>
  <si>
    <t>Los Angeles County Metropolitan Transportation Authority dba: Metro</t>
  </si>
  <si>
    <t>Anaheim Transportation Network</t>
  </si>
  <si>
    <t>Anaheim</t>
  </si>
  <si>
    <t>City of Burbank</t>
  </si>
  <si>
    <t>Burbank</t>
  </si>
  <si>
    <t>City of Duarte</t>
  </si>
  <si>
    <t>Duarte</t>
  </si>
  <si>
    <t>City of Lawndale</t>
  </si>
  <si>
    <t>Lawndale</t>
  </si>
  <si>
    <t>City of Lynwood</t>
  </si>
  <si>
    <t>Lynwood</t>
  </si>
  <si>
    <t>Foothill Transit</t>
  </si>
  <si>
    <t>Los Angeles County Department of Public Works - Avocado Heights</t>
  </si>
  <si>
    <t>Los Angeles County Department of Public Works - East Valinda</t>
  </si>
  <si>
    <t>Los Angeles County Department of Public Works - South Whittier</t>
  </si>
  <si>
    <t>Yuba-Sutter Transit Authority</t>
  </si>
  <si>
    <t>Marysville</t>
  </si>
  <si>
    <t>Yuba</t>
  </si>
  <si>
    <t>Los Angeles County Dept. of Public Works - Athens Shuttle Service</t>
  </si>
  <si>
    <t>Los Angeles County Dept. of Public Works - Florence-Firestone</t>
  </si>
  <si>
    <t>Los Angeles County Dept. of Public Works - Lennox Shuttle</t>
  </si>
  <si>
    <t>Los Angeles County Dept. of Public Works - Willowbrook Shuttle</t>
  </si>
  <si>
    <t>Academy Lines, Inc.</t>
  </si>
  <si>
    <t>Hoboken</t>
  </si>
  <si>
    <t>New Yokr - NY-NJ-CT</t>
  </si>
  <si>
    <t>Community Transit, Inc.</t>
  </si>
  <si>
    <t>Paramus</t>
  </si>
  <si>
    <t>Monterey-Salinas Transit</t>
  </si>
  <si>
    <t>Monterey</t>
  </si>
  <si>
    <t>DeCamp Bus Lines</t>
  </si>
  <si>
    <t>Montclair</t>
  </si>
  <si>
    <t>Hudson Transit Lines, Inc.</t>
  </si>
  <si>
    <t>Mahwah</t>
  </si>
  <si>
    <t>Lakeland Bus Lines, Inc.</t>
  </si>
  <si>
    <t>Olympia Trails Bus Company, Inc.</t>
  </si>
  <si>
    <t>Elizabeth</t>
  </si>
  <si>
    <t>Rockland Coaches, Inc.</t>
  </si>
  <si>
    <t>Westwood</t>
  </si>
  <si>
    <t>Saddle River Trail, Inc.</t>
  </si>
  <si>
    <t>Wallington</t>
  </si>
  <si>
    <t>Suburban Transit Corporation</t>
  </si>
  <si>
    <t>New Brunswick</t>
  </si>
  <si>
    <t>Adirondack Transit Lines, Inc,</t>
  </si>
  <si>
    <t>Hurley</t>
  </si>
  <si>
    <t>NY</t>
  </si>
  <si>
    <t>Hampton Jitney, Inc.</t>
  </si>
  <si>
    <t>Southampton</t>
  </si>
  <si>
    <t>Monsey New Square Trails Corporation</t>
  </si>
  <si>
    <t>Spring Valley</t>
  </si>
  <si>
    <t>MTA New York City Transit</t>
  </si>
  <si>
    <t>Subsidiary Unit of a Transit Agency, Reporting Separately</t>
  </si>
  <si>
    <t>New York City Department of Transportation</t>
  </si>
  <si>
    <t>Trans-Bridge Lines, Inc.</t>
  </si>
  <si>
    <t>Bethlehem</t>
  </si>
  <si>
    <t>New Jersey Transit Corporation</t>
  </si>
  <si>
    <t>Newark</t>
  </si>
  <si>
    <t>Metro-North Commuter Railroad Company, dba: MTA Metro-North Railroad</t>
  </si>
  <si>
    <t>MTA Long Island Rail Road</t>
  </si>
  <si>
    <t>Jamaica</t>
  </si>
  <si>
    <t>Bergen County Community Transportation</t>
  </si>
  <si>
    <t>Lodi</t>
  </si>
  <si>
    <t>County of Hunterdon</t>
  </si>
  <si>
    <t>Flemington</t>
  </si>
  <si>
    <t>County of Morris</t>
  </si>
  <si>
    <t>Morristown</t>
  </si>
  <si>
    <t>Essex County Division of Training and Employment</t>
  </si>
  <si>
    <t>East Orange</t>
  </si>
  <si>
    <t>Meadowlands Transportation Brokerage Corporation, dba EZ Ride</t>
  </si>
  <si>
    <t>Wood Ridge</t>
  </si>
  <si>
    <t>Central Contra Costa Transit Authority</t>
  </si>
  <si>
    <t>Costa Contra</t>
  </si>
  <si>
    <t>Middlesex County Area Transit</t>
  </si>
  <si>
    <t>Somerset County Transportation</t>
  </si>
  <si>
    <t>Somerville</t>
  </si>
  <si>
    <t>City of Long Beach</t>
  </si>
  <si>
    <t>Huntington Area Rapid Transit</t>
  </si>
  <si>
    <t>Huntington Station</t>
  </si>
  <si>
    <t>Nassau Inter County Express</t>
  </si>
  <si>
    <t>Garden City</t>
  </si>
  <si>
    <t>Putnam County Transit</t>
  </si>
  <si>
    <t>Carmel</t>
  </si>
  <si>
    <t>Suffolk County Department of Public Works - Transportation Division</t>
  </si>
  <si>
    <t>Yaphank</t>
  </si>
  <si>
    <t>Transport of Rockland</t>
  </si>
  <si>
    <t>Pomona</t>
  </si>
  <si>
    <t>Westchester County Bee-Line System</t>
  </si>
  <si>
    <t>Mount Vernon</t>
  </si>
  <si>
    <t>Port Authority Trans-Hudson Corporation</t>
  </si>
  <si>
    <t>Jersey City</t>
  </si>
  <si>
    <t>Port Imperial Ferry Corporation dba NY Waterway</t>
  </si>
  <si>
    <t>Weehawken</t>
  </si>
  <si>
    <t>BillyBey Ferry Company, LLC</t>
  </si>
  <si>
    <t>New York City Economic Development Corporation</t>
  </si>
  <si>
    <t>Urban Area</t>
  </si>
  <si>
    <t>Primary</t>
  </si>
  <si>
    <t>UZA</t>
  </si>
  <si>
    <t>Auto</t>
  </si>
  <si>
    <t>Freeway</t>
  </si>
  <si>
    <t>Arterial Street</t>
  </si>
  <si>
    <t>Cost Components</t>
  </si>
  <si>
    <t>Staten Island Rapid Transit Operating Authority, dba: MTA Staten Island Railway</t>
  </si>
  <si>
    <t>Staten Island</t>
  </si>
  <si>
    <t>Congested</t>
  </si>
  <si>
    <t>Number of Rush</t>
  </si>
  <si>
    <t>Annual Excess Fuel Consumed</t>
  </si>
  <si>
    <t>Annual Hours of Delay</t>
  </si>
  <si>
    <t>Travel Time Index</t>
  </si>
  <si>
    <t>Commuter Stress Index</t>
  </si>
  <si>
    <t>Freeway Planning Time Index</t>
  </si>
  <si>
    <t>Annual Congestion Cost</t>
  </si>
  <si>
    <t>Truck-based Statistics</t>
  </si>
  <si>
    <t>Ranks for All 494 Urban Areas (2014 through 2017 only)</t>
  </si>
  <si>
    <t>SunLine Transit Agency</t>
  </si>
  <si>
    <t>Thousand Palms</t>
  </si>
  <si>
    <t>Size</t>
  </si>
  <si>
    <t>Number</t>
  </si>
  <si>
    <t>National Rank</t>
  </si>
  <si>
    <t>Commuters</t>
  </si>
  <si>
    <t>Daily Vehicle-</t>
  </si>
  <si>
    <t>Value of Time</t>
  </si>
  <si>
    <t>Commercial</t>
  </si>
  <si>
    <t>Average State</t>
  </si>
  <si>
    <t>Travel</t>
  </si>
  <si>
    <t>System</t>
  </si>
  <si>
    <t>Hours (time when</t>
  </si>
  <si>
    <t>Total Gallons</t>
  </si>
  <si>
    <t>Gallons per</t>
  </si>
  <si>
    <t>Total Delay</t>
  </si>
  <si>
    <t>per Auto</t>
  </si>
  <si>
    <t>95th Percentile</t>
  </si>
  <si>
    <t>Total Dollars</t>
  </si>
  <si>
    <t>Annual Cost</t>
  </si>
  <si>
    <t>Wasted Fuel</t>
  </si>
  <si>
    <t>Annual</t>
  </si>
  <si>
    <t>Delay per</t>
  </si>
  <si>
    <t>Travel Time</t>
  </si>
  <si>
    <t>Commuter</t>
  </si>
  <si>
    <t>Annual Cong</t>
  </si>
  <si>
    <t>Cost per</t>
  </si>
  <si>
    <t>Annual Truck</t>
  </si>
  <si>
    <t>Truck Cong</t>
  </si>
  <si>
    <t>Increase in Daily VMT  - Freeway and Arterial (20 years)</t>
  </si>
  <si>
    <t>A&amp;C Bus Corporation &amp; Montgomery &amp; Westside Owners Association</t>
  </si>
  <si>
    <t>Increase in Annual Hrs delay hours (20 years)</t>
  </si>
  <si>
    <t>Increase in annual hr delay per auto commuter (20 years)</t>
  </si>
  <si>
    <t>Increase in Annual excess fuel (20 years) - gallons</t>
  </si>
  <si>
    <t>Increase in annual GHG emissions (metric tons)</t>
  </si>
  <si>
    <t>Increased TTI (20 years)</t>
  </si>
  <si>
    <t>Increased Population (20 years)</t>
  </si>
  <si>
    <t>Increased Total delay hrs per increased pop</t>
  </si>
  <si>
    <t>Increased VMT per Increased Commuters</t>
  </si>
  <si>
    <t>Code</t>
  </si>
  <si>
    <t>Miles of Travel</t>
  </si>
  <si>
    <t>($/hour)</t>
  </si>
  <si>
    <t>Gasoline Cost</t>
  </si>
  <si>
    <t>Diesel Cost</t>
  </si>
  <si>
    <t>(% of peak VMT)</t>
  </si>
  <si>
    <t>(% of lane-miles)</t>
  </si>
  <si>
    <t>system may be</t>
  </si>
  <si>
    <t>Rank</t>
  </si>
  <si>
    <t>Auto Commuter</t>
  </si>
  <si>
    <t>Value</t>
  </si>
  <si>
    <t>(million)</t>
  </si>
  <si>
    <t>Commuter ($)</t>
  </si>
  <si>
    <t>Broadway Bus Corporation</t>
  </si>
  <si>
    <t>per Commuter</t>
  </si>
  <si>
    <t>Delay</t>
  </si>
  <si>
    <t>Bayonne</t>
  </si>
  <si>
    <t>Index</t>
  </si>
  <si>
    <t>Stress Index</t>
  </si>
  <si>
    <t>PTI</t>
  </si>
  <si>
    <t>Cost</t>
  </si>
  <si>
    <t>(Trucks)</t>
  </si>
  <si>
    <t>Miles</t>
  </si>
  <si>
    <t>Hrs</t>
  </si>
  <si>
    <t>hrs per commuter</t>
  </si>
  <si>
    <t>gallons</t>
  </si>
  <si>
    <t>metric tons</t>
  </si>
  <si>
    <t>hrs per capita</t>
  </si>
  <si>
    <t>miles per commuter</t>
  </si>
  <si>
    <t>($/gallon)</t>
  </si>
  <si>
    <t>congested)</t>
  </si>
  <si>
    <t>Los Angeles-Long Beach-Anaheim CA</t>
  </si>
  <si>
    <t>Vlg</t>
  </si>
  <si>
    <t>Orange-Newark-Elizabeth, Inc.</t>
  </si>
  <si>
    <t>Clarkstown Mini-Trans</t>
  </si>
  <si>
    <t>Nanuet</t>
  </si>
  <si>
    <t>Kaser Bus Service</t>
  </si>
  <si>
    <t>Monsey</t>
  </si>
  <si>
    <t>MTA Bus Company</t>
  </si>
  <si>
    <t>Private Transportation Corporation</t>
  </si>
  <si>
    <t>Brooklyn</t>
  </si>
  <si>
    <t>Village of Spring Valley Bus</t>
  </si>
  <si>
    <t>Boston MA-NH-RI</t>
  </si>
  <si>
    <t>Source: Federal Transit Database 2018</t>
  </si>
  <si>
    <t>Agency</t>
  </si>
  <si>
    <t>Primary UZA
  Population</t>
  </si>
  <si>
    <t>Cost per
  Hour</t>
  </si>
  <si>
    <t>Los Angeles County Dept. of Public Works - King Medical Center Shuttle Service</t>
  </si>
  <si>
    <t>Modoc Transportation Agency</t>
  </si>
  <si>
    <t>Santa Maria Area Transit</t>
  </si>
  <si>
    <t>Alturas</t>
  </si>
  <si>
    <t>Santa Maria</t>
  </si>
  <si>
    <t>9R02-048</t>
  </si>
  <si>
    <t>9R02-91008</t>
  </si>
  <si>
    <t>Rural Reporter</t>
  </si>
  <si>
    <t>Chicago IL-IN</t>
  </si>
  <si>
    <t>The Eastern Contra Costa Transit Authority</t>
  </si>
  <si>
    <t>Antioch</t>
  </si>
  <si>
    <t>City of Arcadia, dba: Arcadia Transit</t>
  </si>
  <si>
    <t>City of Arcata</t>
  </si>
  <si>
    <t>Arcata</t>
  </si>
  <si>
    <t>9R02-108</t>
  </si>
  <si>
    <t>9R02-91018</t>
  </si>
  <si>
    <t>City of Arvin</t>
  </si>
  <si>
    <t>Arvin</t>
  </si>
  <si>
    <t>9R02-056</t>
  </si>
  <si>
    <t>9R02-91027</t>
  </si>
  <si>
    <t>City of Atascadero, dba: Atascadero Dial A Ride</t>
  </si>
  <si>
    <t>Atascadero</t>
  </si>
  <si>
    <t>County of Placer, dba: Placer County Department of Public Works</t>
  </si>
  <si>
    <t>Auburn</t>
  </si>
  <si>
    <t>City of Auburn</t>
  </si>
  <si>
    <t>9R02-143</t>
  </si>
  <si>
    <t>9R02-91032</t>
  </si>
  <si>
    <t>Kern Regional Transit</t>
  </si>
  <si>
    <t>9R02-037</t>
  </si>
  <si>
    <t>9R02-91059</t>
  </si>
  <si>
    <t>City of Baldwin Park, dba: Baldwin Park Transit</t>
  </si>
  <si>
    <t>New York-Newark NY-NJ-CT</t>
  </si>
  <si>
    <t>Morongo Band of Mission Indians</t>
  </si>
  <si>
    <t>Banning</t>
  </si>
  <si>
    <t>9T20</t>
  </si>
  <si>
    <t>Tribe</t>
  </si>
  <si>
    <t>Napa County Transportation and Planning Agency</t>
  </si>
  <si>
    <t>Napa</t>
  </si>
  <si>
    <t>Mountain Area Regional Transit Authority, dba: Mountain Transit</t>
  </si>
  <si>
    <t>Big Bear Lake</t>
  </si>
  <si>
    <t>9R02-050</t>
  </si>
  <si>
    <t>9R02-91012</t>
  </si>
  <si>
    <t>Napa Valley Transportation Authority</t>
  </si>
  <si>
    <t>Eastern Sierra Transit Authority</t>
  </si>
  <si>
    <t>Bishop</t>
  </si>
  <si>
    <t>9R02-098</t>
  </si>
  <si>
    <t>9R02-91062</t>
  </si>
  <si>
    <t>Blue Lake Rancheria</t>
  </si>
  <si>
    <t>Blue Lake</t>
  </si>
  <si>
    <t>9T02</t>
  </si>
  <si>
    <t>City of California City</t>
  </si>
  <si>
    <t>California City</t>
  </si>
  <si>
    <t>9R02-097</t>
  </si>
  <si>
    <t>9R02-91111</t>
  </si>
  <si>
    <t>City of Camarillo, dba: Camarillo Area Transit</t>
  </si>
  <si>
    <t>Camarillo</t>
  </si>
  <si>
    <t>Philadelphia PA-NJ-DE-MD</t>
  </si>
  <si>
    <t>Butte County Association of Governments</t>
  </si>
  <si>
    <t>Chico</t>
  </si>
  <si>
    <t>City of Chowchilla</t>
  </si>
  <si>
    <t>Chowchilla</t>
  </si>
  <si>
    <t>9R02-058</t>
  </si>
  <si>
    <t>9R02-91071</t>
  </si>
  <si>
    <t>Sonoma County Transit</t>
  </si>
  <si>
    <t>Colusa County Transit Agency</t>
  </si>
  <si>
    <t>Colusa</t>
  </si>
  <si>
    <t>9R02-034</t>
  </si>
  <si>
    <t>9R02-91112</t>
  </si>
  <si>
    <t>City of Commerce, dba: City of Commerce Municipal Buslines</t>
  </si>
  <si>
    <t>City of Compton , dba: Compton Renaissance Transit Service</t>
  </si>
  <si>
    <t>Central Contra Costa Transit Authority, dba: COUNTY CONNECTION</t>
  </si>
  <si>
    <t>City of Corcoran</t>
  </si>
  <si>
    <t>Corcoran</t>
  </si>
  <si>
    <t>9R02-059</t>
  </si>
  <si>
    <t>9R02-91002</t>
  </si>
  <si>
    <t>City of Culver City, dba: Culver City Municipal Bus Lines</t>
  </si>
  <si>
    <t>University of California, Davis, dba: Unitrans</t>
  </si>
  <si>
    <t>Davis</t>
  </si>
  <si>
    <t>University</t>
  </si>
  <si>
    <t>City of Davis, dba: Davis Community Transit</t>
  </si>
  <si>
    <t>City of Delano</t>
  </si>
  <si>
    <t>Delano</t>
  </si>
  <si>
    <t>El Dorado County Transit Authority</t>
  </si>
  <si>
    <t>Diamond Springs</t>
  </si>
  <si>
    <t>Riverside-San Bernardino CA</t>
  </si>
  <si>
    <t>Lrg</t>
  </si>
  <si>
    <t>CIty of Dinuba</t>
  </si>
  <si>
    <t>Dinuba</t>
  </si>
  <si>
    <t>9R02-060</t>
  </si>
  <si>
    <t>9R02-91040</t>
  </si>
  <si>
    <t>City of Dixon</t>
  </si>
  <si>
    <t>Dixon</t>
  </si>
  <si>
    <t>9R02-006</t>
  </si>
  <si>
    <t>9R02-91041</t>
  </si>
  <si>
    <t>Yolo County Transportation District</t>
  </si>
  <si>
    <t>Woodland</t>
  </si>
  <si>
    <t>Yolo</t>
  </si>
  <si>
    <t>Sierra County Transportation Commission</t>
  </si>
  <si>
    <t>Downieville</t>
  </si>
  <si>
    <t>9R02-052</t>
  </si>
  <si>
    <t>9R02-91038</t>
  </si>
  <si>
    <t>Imperial County Transportation Commission</t>
  </si>
  <si>
    <t>El Centro</t>
  </si>
  <si>
    <t>City of El Monte , dba: City of El Monte Transportation Division</t>
  </si>
  <si>
    <t>City of Elk Grove</t>
  </si>
  <si>
    <t>Elk Grove</t>
  </si>
  <si>
    <t>City of Escalon</t>
  </si>
  <si>
    <t>Escalon</t>
  </si>
  <si>
    <t>9R02-061</t>
  </si>
  <si>
    <t>9R02-91078</t>
  </si>
  <si>
    <t>Humboldt Transit Authority</t>
  </si>
  <si>
    <t>Eureka</t>
  </si>
  <si>
    <t>9R02-016</t>
  </si>
  <si>
    <t>9R02-91036</t>
  </si>
  <si>
    <t>City of Eureka , dba: Eureka Transit Service</t>
  </si>
  <si>
    <t>9R02-068</t>
  </si>
  <si>
    <t>9R02-91093</t>
  </si>
  <si>
    <t>City of Fairfield, California, dba: Fairfield and Suisun Transit</t>
  </si>
  <si>
    <t>Fairfield</t>
  </si>
  <si>
    <t>City of Folsom</t>
  </si>
  <si>
    <t>Folsom</t>
  </si>
  <si>
    <t>San Diego CA</t>
  </si>
  <si>
    <t>City of Fresno, dba: Fresno Area Express</t>
  </si>
  <si>
    <t>Fresno County Rural Transit Agency</t>
  </si>
  <si>
    <t>9R02-025</t>
  </si>
  <si>
    <t>9R02-91007</t>
  </si>
  <si>
    <t>City of Visalia - Visalia City Coach</t>
  </si>
  <si>
    <t>Visalia</t>
  </si>
  <si>
    <t>Tulare</t>
  </si>
  <si>
    <t>City of Gardena, dba: GTrans</t>
  </si>
  <si>
    <t>Tehama County</t>
  </si>
  <si>
    <t>Gerber</t>
  </si>
  <si>
    <t>9R02-027</t>
  </si>
  <si>
    <t>9R02-91089</t>
  </si>
  <si>
    <t>Easy Lift Transportation</t>
  </si>
  <si>
    <t>Goleta</t>
  </si>
  <si>
    <t>City of Guadalupe</t>
  </si>
  <si>
    <t>GUADALUPE</t>
  </si>
  <si>
    <t>9R02-042</t>
  </si>
  <si>
    <t>9R02-91043</t>
  </si>
  <si>
    <t>California Vanpool Authority</t>
  </si>
  <si>
    <t>Hanford</t>
  </si>
  <si>
    <t>Kings County Area Public Transit Agency</t>
  </si>
  <si>
    <t>Chemehuevi Indian Tribe</t>
  </si>
  <si>
    <t>Havasu Lake</t>
  </si>
  <si>
    <t>9T27</t>
  </si>
  <si>
    <t>Victor Valley Transit Authority</t>
  </si>
  <si>
    <t>Hesperia</t>
  </si>
  <si>
    <t>San Benito County LTA</t>
  </si>
  <si>
    <t>Hollister</t>
  </si>
  <si>
    <t>9R02-013</t>
  </si>
  <si>
    <t>9R02-91009</t>
  </si>
  <si>
    <t>San Francisco-Oakland CA</t>
  </si>
  <si>
    <t>Amador Regional Transit System</t>
  </si>
  <si>
    <t>Jackson</t>
  </si>
  <si>
    <t>9R02-018</t>
  </si>
  <si>
    <t>9R02-91000</t>
  </si>
  <si>
    <t>Morongo Basin Transit Authority</t>
  </si>
  <si>
    <t>Joshua Tree</t>
  </si>
  <si>
    <t>9R02-049</t>
  </si>
  <si>
    <t>9R02-91090</t>
  </si>
  <si>
    <t>Yurok Tribe</t>
  </si>
  <si>
    <t>Klamath</t>
  </si>
  <si>
    <t>9T09</t>
  </si>
  <si>
    <t>City of Fairfield - Fairfield and Suisun Transit</t>
  </si>
  <si>
    <t>City of La Mirada , dba: La Mirada Transit</t>
  </si>
  <si>
    <t>City of Claremont, dba: Claremont Dial-a-Ride</t>
  </si>
  <si>
    <t>City of Laguna Beach, dba: Laguna Beach Transit</t>
  </si>
  <si>
    <t>Laguna Beach</t>
  </si>
  <si>
    <t>City of Lakewood , dba: DASH Transit</t>
  </si>
  <si>
    <t>Antelope Valley Transit Authority</t>
  </si>
  <si>
    <t>Lancaster</t>
  </si>
  <si>
    <t>Livermore / Amador Valley Transit Authority</t>
  </si>
  <si>
    <t>Livermore</t>
  </si>
  <si>
    <t>City of Lodi</t>
  </si>
  <si>
    <t>City of Lompoc, dba: City of Lompoc - Lompoc Transit</t>
  </si>
  <si>
    <t>Lompoc</t>
  </si>
  <si>
    <t>San Jose CA</t>
  </si>
  <si>
    <t>Los Angeles County Metropolitan Transportation Authority , dba: Metro</t>
  </si>
  <si>
    <t>City of Los Angeles, dba: City of Los Angeles Department of Transportation</t>
  </si>
  <si>
    <t>Southern California Regional Rail Authority, dba: Metrolink</t>
  </si>
  <si>
    <t>City of Madera</t>
  </si>
  <si>
    <t>Madera</t>
  </si>
  <si>
    <t>Redding Area Bus Authority</t>
  </si>
  <si>
    <t>Madera County</t>
  </si>
  <si>
    <t>Redding</t>
  </si>
  <si>
    <t>Shasta</t>
  </si>
  <si>
    <t>9R02-062</t>
  </si>
  <si>
    <t>9R02-91005</t>
  </si>
  <si>
    <t>City of Manhattan Beach , dba: City of Manhattan Beach Dial-A-Ride</t>
  </si>
  <si>
    <t>City of Manteca, dba: Manteca Transit</t>
  </si>
  <si>
    <t>Manteca</t>
  </si>
  <si>
    <t>Mariposa County Transit</t>
  </si>
  <si>
    <t>Mariposa</t>
  </si>
  <si>
    <t>9R02-094</t>
  </si>
  <si>
    <t>9R02-91082</t>
  </si>
  <si>
    <t>Alpine County Local Transportation Commission</t>
  </si>
  <si>
    <t>Markleeville</t>
  </si>
  <si>
    <t>9R02-055</t>
  </si>
  <si>
    <t>9R02-91116</t>
  </si>
  <si>
    <t>City of McFarland</t>
  </si>
  <si>
    <t>McFarland</t>
  </si>
  <si>
    <t>9R02-024</t>
  </si>
  <si>
    <t>9R02-91110</t>
  </si>
  <si>
    <t>Washington DC-VA-MD</t>
  </si>
  <si>
    <t>Transit Joint Powers Authority for Merced County, dba: Merced The Bus</t>
  </si>
  <si>
    <t>Merced</t>
  </si>
  <si>
    <t>Yosemite Area Regional Transportation System</t>
  </si>
  <si>
    <t>9R02-019</t>
  </si>
  <si>
    <t>9R02-91070</t>
  </si>
  <si>
    <t>City of Modesto , dba: Modesto Area Express</t>
  </si>
  <si>
    <t>Stanislaus County dba: Stanislaus Regional Transit</t>
  </si>
  <si>
    <t>City of Montebello, dba: Montebello Bus Lines</t>
  </si>
  <si>
    <t>City of Moorpark</t>
  </si>
  <si>
    <t>Moorpark</t>
  </si>
  <si>
    <t>City of Needles, dba: Needles Area Transit</t>
  </si>
  <si>
    <t>Needles</t>
  </si>
  <si>
    <t>9R02-063</t>
  </si>
  <si>
    <t>9R02-91020</t>
  </si>
  <si>
    <t>Nevada County Transit Services</t>
  </si>
  <si>
    <t>Nevada City</t>
  </si>
  <si>
    <t>9R02-012</t>
  </si>
  <si>
    <t>9R02-91095</t>
  </si>
  <si>
    <t>North Fork Rancheria of Mono Indians of California</t>
  </si>
  <si>
    <t>North Fork</t>
  </si>
  <si>
    <t>9T21</t>
  </si>
  <si>
    <t>City of Norwalk , dba: Norwalk Transit System</t>
  </si>
  <si>
    <t>City of Ojai</t>
  </si>
  <si>
    <t>Ojai</t>
  </si>
  <si>
    <t>9R02-004</t>
  </si>
  <si>
    <t>9R02-91058</t>
  </si>
  <si>
    <t>City of Petaluma</t>
  </si>
  <si>
    <t>Petaluma</t>
  </si>
  <si>
    <t>Sonoma-Marin Area Rail Transit District</t>
  </si>
  <si>
    <t>City of Porterville</t>
  </si>
  <si>
    <t>Porterville</t>
  </si>
  <si>
    <t>Plumas County Transportation Commission</t>
  </si>
  <si>
    <t>Quincy</t>
  </si>
  <si>
    <t>9R02-005</t>
  </si>
  <si>
    <t>9R02-91119</t>
  </si>
  <si>
    <t>Laguna Beach Municipal Transit</t>
  </si>
  <si>
    <t>County of Shasta Department of Public Works</t>
  </si>
  <si>
    <t>9R02-99438</t>
  </si>
  <si>
    <t>City of Redondo Beach, dba: Beach Cities Transit</t>
  </si>
  <si>
    <t>City of Ridgecrest, dba: Ridgerunner</t>
  </si>
  <si>
    <t>Ridgecrest</t>
  </si>
  <si>
    <t>9R02-051</t>
  </si>
  <si>
    <t>9R02-91006</t>
  </si>
  <si>
    <t>City of Rio Vista, dba: Rio Vista Delta Breeze</t>
  </si>
  <si>
    <t>Rio Vista</t>
  </si>
  <si>
    <t>9R02-032</t>
  </si>
  <si>
    <t>9R02-91014</t>
  </si>
  <si>
    <t>Riverside County Transportation Commission</t>
  </si>
  <si>
    <t>City of Riverside</t>
  </si>
  <si>
    <t>City of Roseville, dba: Roseville Transit</t>
  </si>
  <si>
    <t>Roseville</t>
  </si>
  <si>
    <t>Paratransit, Inc.</t>
  </si>
  <si>
    <t>County of Sacramento Municipal Services Agency Department of Transportation</t>
  </si>
  <si>
    <t>9R02-109</t>
  </si>
  <si>
    <t>9R02-90216</t>
  </si>
  <si>
    <t>Calaveras County Department of Public Works, dba: Calaveras Transit</t>
  </si>
  <si>
    <t>San Andreas</t>
  </si>
  <si>
    <t>9R02-007</t>
  </si>
  <si>
    <t>9R02-91063</t>
  </si>
  <si>
    <t>Peninsula Corridor Joint Powers Board, dba: Caltrain</t>
  </si>
  <si>
    <t>City and County of San Francisco, dba: San Francisco Municipal Transportation Agency</t>
  </si>
  <si>
    <t>San Francisco Bay Area Water Emergency Transportation Authority, dba: San Francisco Bay Ferry</t>
  </si>
  <si>
    <t>San Luis Obispo Regional Transit Authority</t>
  </si>
  <si>
    <t>San Luis Obispo</t>
  </si>
  <si>
    <t>City of San Luis Obispo</t>
  </si>
  <si>
    <t>San Luis Obispo Council of Governments</t>
  </si>
  <si>
    <t>City of Santa Clarita, dba: Santa Clarita Transit</t>
  </si>
  <si>
    <t>Santa Clarita</t>
  </si>
  <si>
    <t>City of Santa Maria, dba: Santa Maria Area Transit</t>
  </si>
  <si>
    <t>City of Santa Monica, dba: Big Blue Bus</t>
  </si>
  <si>
    <t>County of Sonoma , dba: Sonoma County Transit</t>
  </si>
  <si>
    <t>City of Shafter</t>
  </si>
  <si>
    <t>Shafter</t>
  </si>
  <si>
    <t>9R02-029</t>
  </si>
  <si>
    <t>9R02-91120</t>
  </si>
  <si>
    <t>City of Simi Valley, dba: Simi Valley Transit</t>
  </si>
  <si>
    <t>City of Solvang</t>
  </si>
  <si>
    <t>Solvang</t>
  </si>
  <si>
    <t>9R02-039</t>
  </si>
  <si>
    <t>9R02-91028</t>
  </si>
  <si>
    <t>Tuolumne County Transit</t>
  </si>
  <si>
    <t>Sonora</t>
  </si>
  <si>
    <t>9R02-035</t>
  </si>
  <si>
    <t>9R02-91057</t>
  </si>
  <si>
    <t>San Joaquin Council</t>
  </si>
  <si>
    <t>Altamont Corridor Express</t>
  </si>
  <si>
    <t>Lassen Transit Service Agency</t>
  </si>
  <si>
    <t>Susanville</t>
  </si>
  <si>
    <t>9R02-021</t>
  </si>
  <si>
    <t>9R02-91098</t>
  </si>
  <si>
    <t>Susanville Indian Rancheria</t>
  </si>
  <si>
    <t>9T08</t>
  </si>
  <si>
    <t>City of Taft</t>
  </si>
  <si>
    <t>Taft</t>
  </si>
  <si>
    <t>9R02-010</t>
  </si>
  <si>
    <t>9R02-91066</t>
  </si>
  <si>
    <t>City of Tehachapi</t>
  </si>
  <si>
    <t>Tehachapi</t>
  </si>
  <si>
    <t>9R02-014</t>
  </si>
  <si>
    <t>9R02-91074</t>
  </si>
  <si>
    <t>City of Thousand Oaks, dba: Thousand Oaks Transit</t>
  </si>
  <si>
    <t>Thousand Oaks</t>
  </si>
  <si>
    <t>Unitrans - City of Davis/ASUCD</t>
  </si>
  <si>
    <t>City of Torrance, dba: Torrance Transit System</t>
  </si>
  <si>
    <t>City of Tracy</t>
  </si>
  <si>
    <t>Tracy</t>
  </si>
  <si>
    <t>Town of Truckee</t>
  </si>
  <si>
    <t>Truckee</t>
  </si>
  <si>
    <t>9R02-054</t>
  </si>
  <si>
    <t>9R02-91101</t>
  </si>
  <si>
    <t>City of Tulare, dba: Tulare Intermodal Express</t>
  </si>
  <si>
    <t>City of Turlock</t>
  </si>
  <si>
    <t>Turlock</t>
  </si>
  <si>
    <t>Mendocino Transit Authority</t>
  </si>
  <si>
    <t>Ukiah</t>
  </si>
  <si>
    <t>9R02-047</t>
  </si>
  <si>
    <t>9R02-91047</t>
  </si>
  <si>
    <t>City of Union City, dba: Union City Transit</t>
  </si>
  <si>
    <t>City of Vacaville</t>
  </si>
  <si>
    <t>Vacaville</t>
  </si>
  <si>
    <t>Solano County Transit</t>
  </si>
  <si>
    <t>Vallejo</t>
  </si>
  <si>
    <t>Ventura County Transportation Commission</t>
  </si>
  <si>
    <t>County of Ventura</t>
  </si>
  <si>
    <t>City of Visalia , dba: Visalia Transit</t>
  </si>
  <si>
    <t>Lake Transit Authority</t>
  </si>
  <si>
    <t>9R02-001</t>
  </si>
  <si>
    <t>9R02-91053</t>
  </si>
  <si>
    <t>Tulare County Area Transit</t>
  </si>
  <si>
    <t>9R02-008</t>
  </si>
  <si>
    <t>9R02-91055</t>
  </si>
  <si>
    <t>Redwood Coast Transit Authority</t>
  </si>
  <si>
    <t>9R02-002</t>
  </si>
  <si>
    <t>9R02-91097</t>
  </si>
  <si>
    <t>Wasco, City of</t>
  </si>
  <si>
    <t>Wasco</t>
  </si>
  <si>
    <t>9R02-028</t>
  </si>
  <si>
    <t>9R02-99426</t>
  </si>
  <si>
    <t>Trinity County</t>
  </si>
  <si>
    <t>Weaverville</t>
  </si>
  <si>
    <t>9R02-022</t>
  </si>
  <si>
    <t>9R02-91035</t>
  </si>
  <si>
    <t>Glenn Transit Service</t>
  </si>
  <si>
    <t>Willows</t>
  </si>
  <si>
    <t>9R02-009</t>
  </si>
  <si>
    <t>9R02-91088</t>
  </si>
  <si>
    <t>City of Woodlake</t>
  </si>
  <si>
    <t>Woodlake</t>
  </si>
  <si>
    <t>9R02-033</t>
  </si>
  <si>
    <t>9R02-91079</t>
  </si>
  <si>
    <t>County of Siskiyou, dba: Siskiyou County Transit</t>
  </si>
  <si>
    <t>Yreka</t>
  </si>
  <si>
    <t>9R02-017</t>
  </si>
  <si>
    <t>9R02-91048</t>
  </si>
  <si>
    <t>Source: Federal Transit Database 2015</t>
  </si>
  <si>
    <t>City of Atascadero</t>
  </si>
  <si>
    <t>Placer County Department of Public Works and Facilities</t>
  </si>
  <si>
    <t>Mountain Area Regional Transit Authority</t>
  </si>
  <si>
    <t>Camarillo Area Transit</t>
  </si>
  <si>
    <t>Chula Vista Transit</t>
  </si>
  <si>
    <t>Chula Vista</t>
  </si>
  <si>
    <t>Davis Community Transit</t>
  </si>
  <si>
    <t>City of Eureka dba Eureka Transit Service</t>
  </si>
  <si>
    <t>OR</t>
  </si>
  <si>
    <t>City of Irvine</t>
  </si>
  <si>
    <t>Irvine</t>
  </si>
  <si>
    <t>City of Lincoln</t>
  </si>
  <si>
    <t>Lincoln</t>
  </si>
  <si>
    <t>City of Lodi - Transit Division</t>
  </si>
  <si>
    <t>City of Lompoc - Lompoc Transit</t>
  </si>
  <si>
    <t>LACMTA - Small Operators</t>
  </si>
  <si>
    <t>City of Manteca</t>
  </si>
  <si>
    <t>Transit Joint Powers Authority for Merced County</t>
  </si>
  <si>
    <t>Stanislaus County Public Works - Transit</t>
  </si>
  <si>
    <t>City of Needles</t>
  </si>
  <si>
    <t>City of Ridgecrest</t>
  </si>
  <si>
    <t>City of Rio Vista</t>
  </si>
  <si>
    <t>Roseville Transit</t>
  </si>
  <si>
    <t>Amador Stage Lines</t>
  </si>
  <si>
    <t>9R04-99432</t>
  </si>
  <si>
    <t>Calaveras County Department of Public Works</t>
  </si>
  <si>
    <t>Santa Clarita Transit</t>
  </si>
  <si>
    <t>Thousand Oaks Transit</t>
  </si>
  <si>
    <t>City of Tulare</t>
  </si>
  <si>
    <t>Ventura Intercity Service Transit Authority</t>
  </si>
  <si>
    <t>County of Siskiyou</t>
  </si>
  <si>
    <t>Source: Federal Transit Database 2014</t>
  </si>
  <si>
    <t>Urban Areas of California 2014</t>
  </si>
  <si>
    <t xml:space="preserve">UZA Nation Ranking by Population </t>
  </si>
  <si>
    <t>Urbanized Area Name</t>
  </si>
  <si>
    <t>UZA Population</t>
  </si>
  <si>
    <t>Total Vehicle Revenue Miles</t>
  </si>
  <si>
    <t>Total Vehicle Revenue Hours</t>
  </si>
  <si>
    <t>Total Passenger Miles</t>
  </si>
  <si>
    <t>Total Unlinked Passenger Trips</t>
  </si>
  <si>
    <t>Fixed Guideway Directional Route Miles</t>
  </si>
  <si>
    <t>Fixed Guideway Vehicle Revenue Miles</t>
  </si>
  <si>
    <t>Fixed Guideway Passenger Miles</t>
  </si>
  <si>
    <t>Fixed Guideway Operating Expenses</t>
  </si>
  <si>
    <t>Non-Fixed Guideway Vehicle Revenue Miles</t>
  </si>
  <si>
    <t>Non-Fixed Guideway Passenger Miles</t>
  </si>
  <si>
    <t>Non-Fixed Guideway Operating Expenses</t>
  </si>
  <si>
    <t>Fixed Guideway Directional Route Miles &gt;= 7 years</t>
  </si>
  <si>
    <t>Fixed Guideway Vehicle Revenue Miles &gt;= 7 years</t>
  </si>
  <si>
    <t>High Intensity Bus Directional Route Miles &gt;= 7 years</t>
  </si>
  <si>
    <t>High Intensity Bus Vehicle Revenue Miles &gt;= 7 years</t>
  </si>
  <si>
    <t>Operating Expense per Trip</t>
  </si>
  <si>
    <t>Trips per capita</t>
  </si>
  <si>
    <t>Miles per passenger</t>
  </si>
  <si>
    <t>San Joaquin/Santa CLara</t>
  </si>
  <si>
    <t>Agency  Name</t>
  </si>
  <si>
    <t>NTD Reporter Type</t>
  </si>
  <si>
    <t>Primary Urbanized Area Population</t>
  </si>
  <si>
    <t>VOMS</t>
  </si>
  <si>
    <t>Fares and Other Directly Generated</t>
  </si>
  <si>
    <t>Taxes &amp; Fees Levied by Transit Agency</t>
  </si>
  <si>
    <t xml:space="preserve">CALIFORNIA </t>
  </si>
  <si>
    <t>Paso Robles Transit Services</t>
  </si>
  <si>
    <t>Paso Robles</t>
  </si>
  <si>
    <t>Placer County Department of Public Works</t>
  </si>
  <si>
    <t>Bishop Paiute Tribe</t>
  </si>
  <si>
    <t>9T01</t>
  </si>
  <si>
    <t>Tule River Tribe, dba: Tule River Indian Tribe</t>
  </si>
  <si>
    <t>9T22</t>
  </si>
  <si>
    <t>Fares &amp; Other</t>
  </si>
  <si>
    <t>Taxes</t>
  </si>
  <si>
    <t>NEW YORK</t>
  </si>
  <si>
    <t>Niagara Frontier Transportation Authority</t>
  </si>
  <si>
    <t>Buffalo</t>
  </si>
  <si>
    <t>Westchester County, dba: The Bee-Line System</t>
  </si>
  <si>
    <t>White Plains</t>
  </si>
  <si>
    <t>County of Nassau, dba: Nassau Inter County Express</t>
  </si>
  <si>
    <t>Suffolk County , dba: Dept of Public Works - Transportation Division</t>
  </si>
  <si>
    <t>Capital District Transportation Authority</t>
  </si>
  <si>
    <t>Albany</t>
  </si>
  <si>
    <t>Regional Transit Service - Monroe County, dba: RTS Monroe (MB) and RTS Access (DR)</t>
  </si>
  <si>
    <t>Rochester</t>
  </si>
  <si>
    <t>Central New York Regional Transportation Authority, dba: New York Regional Transportation Authority</t>
  </si>
  <si>
    <t>Syracuse</t>
  </si>
  <si>
    <t>County of Rockland , dba: Public Transportation - Transport of Rockland</t>
  </si>
  <si>
    <t>Tompkins Consolidated Area Transit</t>
  </si>
  <si>
    <t>Ithaca</t>
  </si>
  <si>
    <t>Broome County, dba: Department of Transportation/BC Transit</t>
  </si>
  <si>
    <t>Vestal</t>
  </si>
  <si>
    <t>Dutchess County, dba: Dutchess County Public Transit</t>
  </si>
  <si>
    <t>Poughkeepsie</t>
  </si>
  <si>
    <t>Wayne Area Transportation Service</t>
  </si>
  <si>
    <t>Lyons</t>
  </si>
  <si>
    <t>2R02-051</t>
  </si>
  <si>
    <t>2R02-20983</t>
  </si>
  <si>
    <t>RTS Ontario</t>
  </si>
  <si>
    <t>Hudsonville</t>
  </si>
  <si>
    <t>2R02-020</t>
  </si>
  <si>
    <t>2R02-20967</t>
  </si>
  <si>
    <t>Oswego County</t>
  </si>
  <si>
    <t>Oswego</t>
  </si>
  <si>
    <t>2R02-035</t>
  </si>
  <si>
    <t>2R02-20942</t>
  </si>
  <si>
    <t>Chautauqua County</t>
  </si>
  <si>
    <t>Mayville</t>
  </si>
  <si>
    <t>2R02-010</t>
  </si>
  <si>
    <t>2R02-20959</t>
  </si>
  <si>
    <t>Ulster County , dba: UCAT</t>
  </si>
  <si>
    <t>Kingston</t>
  </si>
  <si>
    <t>Chemung County, dba: C TRAN</t>
  </si>
  <si>
    <t>Elmira</t>
  </si>
  <si>
    <t>Town of Huntington, dba: Huntington Area Rapid Transit</t>
  </si>
  <si>
    <t>Otsego County</t>
  </si>
  <si>
    <t>Cooperstown</t>
  </si>
  <si>
    <t>2R02-20998</t>
  </si>
  <si>
    <t>Putnam County , dba: Putnam Area Rapid Transit</t>
  </si>
  <si>
    <t>Chenango County</t>
  </si>
  <si>
    <t>Norwich</t>
  </si>
  <si>
    <t>2R02-017</t>
  </si>
  <si>
    <t>2R02-20935</t>
  </si>
  <si>
    <t>Franklin County Public Transportation</t>
  </si>
  <si>
    <t>Malone</t>
  </si>
  <si>
    <t>2R02-024</t>
  </si>
  <si>
    <t>2R02-20992</t>
  </si>
  <si>
    <t>RTS Livingston</t>
  </si>
  <si>
    <t>Mt. Morris</t>
  </si>
  <si>
    <t>2R02-030</t>
  </si>
  <si>
    <t>2R02-20962</t>
  </si>
  <si>
    <t>Kings</t>
  </si>
  <si>
    <t>Cortland County</t>
  </si>
  <si>
    <t>Cortland</t>
  </si>
  <si>
    <t>2R02-055</t>
  </si>
  <si>
    <t>2R02-20958</t>
  </si>
  <si>
    <t>Clinton County</t>
  </si>
  <si>
    <t>Plattsburgh</t>
  </si>
  <si>
    <t>2R02-018</t>
  </si>
  <si>
    <t>2R02-20939</t>
  </si>
  <si>
    <t>Lewis County</t>
  </si>
  <si>
    <t>Lowville</t>
  </si>
  <si>
    <t>2R02-072</t>
  </si>
  <si>
    <t>2R02-20925</t>
  </si>
  <si>
    <t>Essex County Department of Community Development</t>
  </si>
  <si>
    <t>Elizabethtown</t>
  </si>
  <si>
    <t>2R02-014</t>
  </si>
  <si>
    <t>2R02-20932</t>
  </si>
  <si>
    <t>Wyoming Transit Service</t>
  </si>
  <si>
    <t>Warsaw</t>
  </si>
  <si>
    <t>2R02-052</t>
  </si>
  <si>
    <t>2R02-20980</t>
  </si>
  <si>
    <t>City of Oneonta</t>
  </si>
  <si>
    <t>Oneonta</t>
  </si>
  <si>
    <t>2R02-053</t>
  </si>
  <si>
    <t>2R02-20960</t>
  </si>
  <si>
    <t>Monroe Bus Corporation</t>
  </si>
  <si>
    <t>Oneida County</t>
  </si>
  <si>
    <t>Utica</t>
  </si>
  <si>
    <t>2R02-059</t>
  </si>
  <si>
    <t>2R02-20990</t>
  </si>
  <si>
    <t>Town of Clarkstown , dba: Mini Trans</t>
  </si>
  <si>
    <t>Hornell Area Transit</t>
  </si>
  <si>
    <t>Hornell</t>
  </si>
  <si>
    <t>2R02-026</t>
  </si>
  <si>
    <t>2R02-20953</t>
  </si>
  <si>
    <t>Schoharie County Public Transportation</t>
  </si>
  <si>
    <t>Cobleskill</t>
  </si>
  <si>
    <t>2R02-039</t>
  </si>
  <si>
    <t>2R02-20926</t>
  </si>
  <si>
    <t>RTS Genesee</t>
  </si>
  <si>
    <t>Batavia</t>
  </si>
  <si>
    <t>2R02-058</t>
  </si>
  <si>
    <t>2R02-20947</t>
  </si>
  <si>
    <t>Orange County</t>
  </si>
  <si>
    <t>Goshen</t>
  </si>
  <si>
    <t>Greene County</t>
  </si>
  <si>
    <t>Catskill</t>
  </si>
  <si>
    <t>2R02-029</t>
  </si>
  <si>
    <t>2R02-20931</t>
  </si>
  <si>
    <t>RTS Seneca</t>
  </si>
  <si>
    <t>2R02-016</t>
  </si>
  <si>
    <t>2R02-20938</t>
  </si>
  <si>
    <t>Montgomery County</t>
  </si>
  <si>
    <t>Fonda</t>
  </si>
  <si>
    <t>2R02-057</t>
  </si>
  <si>
    <t>2R02-20952</t>
  </si>
  <si>
    <t>Orleans Transit Service</t>
  </si>
  <si>
    <t>Albion</t>
  </si>
  <si>
    <t>2R02-034</t>
  </si>
  <si>
    <t>2R02-20934</t>
  </si>
  <si>
    <t>Newburgh Beacon Bus Corporation</t>
  </si>
  <si>
    <t>New Windsor</t>
  </si>
  <si>
    <t>Private Provider Reporting on Behalf of a Public Entity</t>
  </si>
  <si>
    <t>Amsterdam Transportation Department</t>
  </si>
  <si>
    <t>Amsterdam</t>
  </si>
  <si>
    <t>2R02-002</t>
  </si>
  <si>
    <t>2R02-20970</t>
  </si>
  <si>
    <t>City of Corning</t>
  </si>
  <si>
    <t>Corning</t>
  </si>
  <si>
    <t>2R02-019</t>
  </si>
  <si>
    <t>2R02-20941</t>
  </si>
  <si>
    <t>Yates County</t>
  </si>
  <si>
    <t>Penn Yan</t>
  </si>
  <si>
    <t>2R02-21000</t>
  </si>
  <si>
    <t>Allegany County</t>
  </si>
  <si>
    <t>Belmont</t>
  </si>
  <si>
    <t>2R02-015</t>
  </si>
  <si>
    <t>2R02-20951</t>
  </si>
  <si>
    <t>St Lawrence County</t>
  </si>
  <si>
    <t>Canton</t>
  </si>
  <si>
    <t>2R02-038</t>
  </si>
  <si>
    <t>2R02-20991</t>
  </si>
  <si>
    <t>Town of Monroe , dba: Monroe Dial A Bus</t>
  </si>
  <si>
    <t>Monroe</t>
  </si>
  <si>
    <t>City of Glens Falls , dba: Greater Glens Falls Transit</t>
  </si>
  <si>
    <t>Queensbury</t>
  </si>
  <si>
    <t>Leprechaun Lines, Inc.</t>
  </si>
  <si>
    <t>Newburgh</t>
  </si>
  <si>
    <t>Schuyler County</t>
  </si>
  <si>
    <t>Watkins Glen</t>
  </si>
  <si>
    <t>2R02-073</t>
  </si>
  <si>
    <t>2R02-20945</t>
  </si>
  <si>
    <t>City of Watertown NY, dba: CitiBus</t>
  </si>
  <si>
    <t>Watertown</t>
  </si>
  <si>
    <t>Gloversville City Hall</t>
  </si>
  <si>
    <t>Gloversville</t>
  </si>
  <si>
    <t>2R02-025</t>
  </si>
  <si>
    <t>2R02-20981</t>
  </si>
  <si>
    <t>Town of Warwick , dba: Warwick Dial A Bus</t>
  </si>
  <si>
    <t>Warwick</t>
  </si>
  <si>
    <t>City of Kingston</t>
  </si>
  <si>
    <t>First Transit - Steuben</t>
  </si>
  <si>
    <t>2R02-022</t>
  </si>
  <si>
    <t>2R02-20946</t>
  </si>
  <si>
    <t>Madison County</t>
  </si>
  <si>
    <t>2R02-056</t>
  </si>
  <si>
    <t>2R02-20940</t>
  </si>
  <si>
    <t>Columbia County-NY</t>
  </si>
  <si>
    <t>Hudson</t>
  </si>
  <si>
    <t>2R02-20999</t>
  </si>
  <si>
    <t>County of Niagara</t>
  </si>
  <si>
    <t>Lockport</t>
  </si>
  <si>
    <t>2R02-031</t>
  </si>
  <si>
    <t>2R02-20957</t>
  </si>
  <si>
    <t>First Transit-Olean</t>
  </si>
  <si>
    <t>2R02-061</t>
  </si>
  <si>
    <t>2R02-20975</t>
  </si>
  <si>
    <t>Village of Kiryas Joel</t>
  </si>
  <si>
    <t>City of Port Jervis</t>
  </si>
  <si>
    <t>Port Jervis</t>
  </si>
  <si>
    <t>2R02-012</t>
  </si>
  <si>
    <t>2R02-20988</t>
  </si>
  <si>
    <t>Town of Goshen</t>
  </si>
  <si>
    <t>2R02-044</t>
  </si>
  <si>
    <t>2R02-20954</t>
  </si>
  <si>
    <t>Town of Montgomery</t>
  </si>
  <si>
    <t>Montgomery</t>
  </si>
  <si>
    <t>2R02-046</t>
  </si>
  <si>
    <t>2R02-20973</t>
  </si>
  <si>
    <t>Herkimer County</t>
  </si>
  <si>
    <t>Herkimer</t>
  </si>
  <si>
    <t>2R02-005</t>
  </si>
  <si>
    <t>2R02-20989</t>
  </si>
  <si>
    <t>Town of Newburgh</t>
  </si>
  <si>
    <t>Village of Spring Valley</t>
  </si>
  <si>
    <t>Seneca Nation of Indians</t>
  </si>
  <si>
    <t>Salamanca</t>
  </si>
  <si>
    <t>2T02</t>
  </si>
  <si>
    <t>Town of Highlands , dba: Dial-a-Bus</t>
  </si>
  <si>
    <t>Highland Falls</t>
  </si>
  <si>
    <t>City of Mechanicville</t>
  </si>
  <si>
    <t>Mechanicville</t>
  </si>
  <si>
    <t>Sullivan County Transportation</t>
  </si>
  <si>
    <t>Monticello</t>
  </si>
  <si>
    <t>2R02-042</t>
  </si>
  <si>
    <t>2R02-20937</t>
  </si>
  <si>
    <t>Rensselaer County Planning Department</t>
  </si>
  <si>
    <t>Troy</t>
  </si>
  <si>
    <t>2R02-037</t>
  </si>
  <si>
    <t>2R02-20968</t>
  </si>
  <si>
    <t>Fulton County</t>
  </si>
  <si>
    <t>Johnstown</t>
  </si>
  <si>
    <t>2R02-028</t>
  </si>
  <si>
    <t>2R02-20964</t>
  </si>
  <si>
    <t>Turlock, CA</t>
  </si>
  <si>
    <t>Butte</t>
  </si>
  <si>
    <t>Source: Federal Transit Database 2017</t>
  </si>
  <si>
    <t>Other Directly Generated</t>
  </si>
  <si>
    <t>Imperial</t>
  </si>
  <si>
    <t>City of Eureka</t>
  </si>
  <si>
    <t>Building Reporter</t>
  </si>
  <si>
    <t>Tule River Tribe</t>
  </si>
  <si>
    <t>Fare + Other</t>
  </si>
  <si>
    <t>RTS - Monroe County</t>
  </si>
  <si>
    <t>Central New York Regional Transportation Authority</t>
  </si>
  <si>
    <t>Broome County Department of Public Transportation</t>
  </si>
  <si>
    <t>Dutchess County Department of Public Works, Division of Public Transit</t>
  </si>
  <si>
    <t>C-TRAN</t>
  </si>
  <si>
    <t>Ulster County Area Transit</t>
  </si>
  <si>
    <t>El Dorado</t>
  </si>
  <si>
    <t>Town of Monroe Dial-A-Bus</t>
  </si>
  <si>
    <t>First Transit - Corning</t>
  </si>
  <si>
    <t>City of Poughkeepsie</t>
  </si>
  <si>
    <t>Greater Glens Falls Transit System</t>
  </si>
  <si>
    <t>Town of Warwick Dial A Bus</t>
  </si>
  <si>
    <t>City of Kingston Citibus</t>
  </si>
  <si>
    <t>Watertown CitiBus</t>
  </si>
  <si>
    <t>Town of Highlands Dial-A-Bus</t>
  </si>
  <si>
    <t>Source: Federal Transit Database 2016</t>
  </si>
  <si>
    <t>CALIFORNIA</t>
  </si>
  <si>
    <t>City of Huntington Park</t>
  </si>
  <si>
    <t>Huntington Park</t>
  </si>
  <si>
    <t>Placer</t>
  </si>
  <si>
    <t>9T25</t>
  </si>
  <si>
    <t>Separate Service</t>
  </si>
  <si>
    <t>Dutchess County Division of Mass Transportation</t>
  </si>
  <si>
    <t>Agency Name</t>
  </si>
  <si>
    <t>Reservation Transportation Authority</t>
  </si>
  <si>
    <t>Temecula</t>
  </si>
  <si>
    <t>9T06</t>
  </si>
  <si>
    <t>Fare +Other</t>
  </si>
  <si>
    <t>Tax</t>
  </si>
  <si>
    <t>Regional Transit Service, Inc. and Lift Line, Inc.</t>
  </si>
  <si>
    <t>CNY Centro, Inc.</t>
  </si>
  <si>
    <t>Centro of Oneida, Inc.</t>
  </si>
  <si>
    <t>Birnie Bus - Otsego</t>
  </si>
  <si>
    <t>Richfield Springs</t>
  </si>
  <si>
    <t>2R02-004</t>
  </si>
  <si>
    <t>2R02-20984</t>
  </si>
  <si>
    <t>Centro of Cayuga, Inc.</t>
  </si>
  <si>
    <t>Centro of Oswego, Inc.</t>
  </si>
  <si>
    <t>ARC (Allegany)</t>
  </si>
  <si>
    <t>Wellsville</t>
  </si>
  <si>
    <t>2R02-083</t>
  </si>
  <si>
    <t>2R02-20985</t>
  </si>
  <si>
    <t>Madison-Birnie Bus</t>
  </si>
  <si>
    <t>Hendrick Hudson Bus Lines, Inc.</t>
  </si>
  <si>
    <t>Arc Otsego</t>
  </si>
  <si>
    <t>Otsego</t>
  </si>
  <si>
    <t>2R02-089</t>
  </si>
  <si>
    <t>2R02-20996</t>
  </si>
  <si>
    <t>Village of Cooperstown Trolley</t>
  </si>
  <si>
    <t>2R02-090</t>
  </si>
  <si>
    <t>2R02-20997</t>
  </si>
  <si>
    <t>Village of Lake Placid</t>
  </si>
  <si>
    <t>Lake Placid</t>
  </si>
  <si>
    <t>2R02-049</t>
  </si>
  <si>
    <t>2R02-20927</t>
  </si>
  <si>
    <t>ARC of Steuben</t>
  </si>
  <si>
    <t>Bath</t>
  </si>
  <si>
    <t>2R02-063</t>
  </si>
  <si>
    <t>2R02-20994</t>
  </si>
  <si>
    <t>Irving</t>
  </si>
  <si>
    <t>NTD</t>
  </si>
  <si>
    <t>Fare +Other+Tax</t>
  </si>
  <si>
    <t>Access Services(AS)</t>
  </si>
  <si>
    <t>Authority</t>
  </si>
  <si>
    <t>Full Reporter: Operating</t>
  </si>
  <si>
    <t>Over 1 million</t>
  </si>
  <si>
    <t>Alameda-Contra Costa Transit District(AC Transit)</t>
  </si>
  <si>
    <t>Full Reporter: Operating/Building</t>
  </si>
  <si>
    <t>Altamont Corridor Express(ACE)</t>
  </si>
  <si>
    <t>200,000 - 1 million</t>
  </si>
  <si>
    <t>Anaheim Transportation Network(ATN)</t>
  </si>
  <si>
    <t>Non-Profit</t>
  </si>
  <si>
    <t>Antelope Valley Transit Authority(AVTA)</t>
  </si>
  <si>
    <t>Butte County Association of Governments(BCAG)</t>
  </si>
  <si>
    <t>MPO</t>
  </si>
  <si>
    <t>Under 200,000</t>
  </si>
  <si>
    <t>California Vanpool Authority(CalVans)</t>
  </si>
  <si>
    <t>Camarillo Area Transit(CAT)</t>
  </si>
  <si>
    <t>Small Systems Reporter</t>
  </si>
  <si>
    <t>Central Contra Costa Transit Authority(County Connection)</t>
  </si>
  <si>
    <t>Chula Vista Transit(CVT)</t>
  </si>
  <si>
    <t>City of Arcadia Transit(Arcadia Transit)</t>
  </si>
  <si>
    <t>City of Commerce Municipal Buslines(CBL)</t>
  </si>
  <si>
    <t>City of Corona(CCTS)</t>
  </si>
  <si>
    <t>City of Delano(DART)</t>
  </si>
  <si>
    <t>City of Elk Grove(etran)</t>
  </si>
  <si>
    <t>City of Fairfield - Fairfield and Suisun Transit(FAST)</t>
  </si>
  <si>
    <t>City of Folsom(FSL)</t>
  </si>
  <si>
    <t>City of Gardena Transportation Department(GMBL)</t>
  </si>
  <si>
    <t>City of Irvine(COI)</t>
  </si>
  <si>
    <t>City of La Mirada Transit(LMT)</t>
  </si>
  <si>
    <t>City of Lincoln(COL)</t>
  </si>
  <si>
    <t>City of Lodi - Transit Division(Grapeline)</t>
  </si>
  <si>
    <t>City of Lompoc - Lompoc Transit(COLT)</t>
  </si>
  <si>
    <t>City of Los Angeles Department of Transportation(LADOT)</t>
  </si>
  <si>
    <t>City of Madera(MAX/DAR)</t>
  </si>
  <si>
    <t>City of Moorpark(MCT)</t>
  </si>
  <si>
    <t>City of Petaluma(Petaluma Transit)</t>
  </si>
  <si>
    <t>City of Porterville(COLT)</t>
  </si>
  <si>
    <t>City of Redondo Beach - Beach Cities Transit(BCT)</t>
  </si>
  <si>
    <t>City of Riverside Special Transportation(City of Riverside)</t>
  </si>
  <si>
    <t>City of San Luis Obispo(SLO Transit)</t>
  </si>
  <si>
    <t>City of Santa Rosa(Santa Rosa CityBus)</t>
  </si>
  <si>
    <t>City of Tracy(TRACER)</t>
  </si>
  <si>
    <t>City of Tulare(TIME)</t>
  </si>
  <si>
    <t>City of Turlock(BLAST and DART)</t>
  </si>
  <si>
    <t>City of Union City Transit Division(UCT)</t>
  </si>
  <si>
    <t>City of Vacaville(City Coach)</t>
  </si>
  <si>
    <t>City of Visalia - Visalia City Coach(Visalia Transit)</t>
  </si>
  <si>
    <t>Culver City Municipal Bus Lines(Culver CityBus)</t>
  </si>
  <si>
    <t>Davis Community Transit(DCT)</t>
  </si>
  <si>
    <t>El Dorado County Transit Authority(EDCTA)</t>
  </si>
  <si>
    <t>Fresno Area Express(FAX)</t>
  </si>
  <si>
    <t>Gold Coast Transit(GCT)</t>
  </si>
  <si>
    <t>Golden Empire Transit District(GET)</t>
  </si>
  <si>
    <t>Golden Gate Bridge, Highway and Transportation District(GGBHTD)</t>
  </si>
  <si>
    <t>Imperial County Transportation Commission(ICTC)</t>
  </si>
  <si>
    <t>Kings County Area Public Transit Agency(KART)</t>
  </si>
  <si>
    <t>LACMTA - Small Operators(LACMTA)</t>
  </si>
  <si>
    <t>Laguna Beach Municipal Transit(CLB)</t>
  </si>
  <si>
    <t>Livermore / Amador Valley Transit Authority(LAVTA)</t>
  </si>
  <si>
    <t>Long Beach Transit(LBT)</t>
  </si>
  <si>
    <t>Semi-Public Corp</t>
  </si>
  <si>
    <t>Los Angeles County Metropolitan Transportation Authority dba: Metro(LACMTA)</t>
  </si>
  <si>
    <t>Modesto Area Express(MAX)</t>
  </si>
  <si>
    <t>Montebello Bus Lines(MBL)</t>
  </si>
  <si>
    <t>Monterey-Salinas Transit(MST)</t>
  </si>
  <si>
    <t>Napa County Transportation and Planning Agency(NCTPA)</t>
  </si>
  <si>
    <t>North County Transit District(NCTD)</t>
  </si>
  <si>
    <t>Norwalk Transit System(NTS)</t>
  </si>
  <si>
    <t>Omnitrans(OMNI)</t>
  </si>
  <si>
    <t>Orange County Transportation Authority(OCTA)</t>
  </si>
  <si>
    <t>Paso Robles Transit Services(PE)</t>
  </si>
  <si>
    <t>Peninsula Corridor Joint Powers Board dba: Caltrain(PCJPB)</t>
  </si>
  <si>
    <t>Placer County Department of Public Works(PCDPW)</t>
  </si>
  <si>
    <t>Redding Area Bus Authority(RABA)</t>
  </si>
  <si>
    <t>Riverside Transit Agency(RTA)</t>
  </si>
  <si>
    <t>Sacramento Regional Transit District(Sacramento RT)</t>
  </si>
  <si>
    <t>San Diego Association of Governments(SANDAG)</t>
  </si>
  <si>
    <t>San Diego Metropolitan Transit System(MTS)</t>
  </si>
  <si>
    <t>San Francisco Bay Area Rapid Transit District(BART)</t>
  </si>
  <si>
    <t>San Francisco Bay Area Water Emergency Transportation Authority(WETA)</t>
  </si>
  <si>
    <t>San Francisco Municipal Railway(MUNI)</t>
  </si>
  <si>
    <t>San Joaquin Regional Transit District(RTD)</t>
  </si>
  <si>
    <t>San Luis Obispo Regional Transit Authority(SLORTA)</t>
  </si>
  <si>
    <t>San Mateo County Transit District(SamTrans)</t>
  </si>
  <si>
    <t>Santa Barbara Metropolitan Transit District(SBMTD)</t>
  </si>
  <si>
    <t>Santa Clara Valley Transportation Authority(VTA)</t>
  </si>
  <si>
    <t>Santa Clarita Transit(SCT)</t>
  </si>
  <si>
    <t>Santa Cruz Metropolitan Transit District(SCMTD)</t>
  </si>
  <si>
    <t>Santa Maria Area Transit(SMAT)</t>
  </si>
  <si>
    <t>Santa Monica's Big Blue Bus(Big Blue Bus)</t>
  </si>
  <si>
    <t>Simi Valley Transit(SVT)</t>
  </si>
  <si>
    <t>Solano County Transit(SolTrans)</t>
  </si>
  <si>
    <t>Sonoma County Transit(SCT)</t>
  </si>
  <si>
    <t>Southern California Regional Rail Authority dba: Metrolink(Metrolink)</t>
  </si>
  <si>
    <t>Stanislaus County Public Works - Transit(StaRT)</t>
  </si>
  <si>
    <t>SunLine Transit Agency(SunLine)</t>
  </si>
  <si>
    <t>The Eastern Contra Costa Transit Authority(Tri Delta Transit)</t>
  </si>
  <si>
    <t>Thousand Oaks Transit(TOT)</t>
  </si>
  <si>
    <t>Torrance Transit System(TTS)</t>
  </si>
  <si>
    <t>Transit Joint Powers Authority for Merced County(The Bus)</t>
  </si>
  <si>
    <t>Unitrans - City of Davis/ASUCD(Unitrans)</t>
  </si>
  <si>
    <t>Ventura Intercity Service Transit Authority(VISTA)</t>
  </si>
  <si>
    <t>Victor Valley Transit Authority(VVTA)</t>
  </si>
  <si>
    <t>Western Contra Costa Transit Authority(WestCAT)</t>
  </si>
  <si>
    <t>Yolo County Transportation District(YCTD)</t>
  </si>
  <si>
    <t>Yuba-Sutter Transit Authority(YSTA)</t>
  </si>
  <si>
    <t>Fare+Other+Tax</t>
  </si>
  <si>
    <t>Adirondack Transit Lines, Inc,(Adirondack Trailways)</t>
  </si>
  <si>
    <t>For-Profit</t>
  </si>
  <si>
    <t>Broome County Department of Public Transportation(Broome County)</t>
  </si>
  <si>
    <t>C-TRAN(C TRAN)</t>
  </si>
  <si>
    <t>Capital District Transportation Authority(CDTA)</t>
  </si>
  <si>
    <t>Centro of Cayuga, Inc.(Centro of Cayuga)</t>
  </si>
  <si>
    <t>Subsidiary</t>
  </si>
  <si>
    <t>Centro of Oneida, Inc.(Centro of Oneida)</t>
  </si>
  <si>
    <t>Centro of Oswego, Inc.(Centro of Oswego)</t>
  </si>
  <si>
    <t>City of Long Beach(Long Beach Bus)</t>
  </si>
  <si>
    <t>CNY Centro, Inc.(CNY Centro)</t>
  </si>
  <si>
    <t>Dutchess County Division of Mass Transportation(Loop Bus)</t>
  </si>
  <si>
    <t>Greater Glens Falls Transit System(GGFT)</t>
  </si>
  <si>
    <t>Hendrick Hudson Bus Lines, Inc.(HHBL)</t>
  </si>
  <si>
    <t>Contractor</t>
  </si>
  <si>
    <t>Huntington Area Rapid Transit(HART)</t>
  </si>
  <si>
    <t>Kaser Bus Service(Kaser)</t>
  </si>
  <si>
    <t>Metro-North Commuter Railroad Company, dba: MTA Metro-North Railroad(MTA-MNCR)</t>
  </si>
  <si>
    <t>MTA Bus Company(MTABUS)</t>
  </si>
  <si>
    <t>MTA Long Island Rail Road(MTA LIRR)</t>
  </si>
  <si>
    <t>MTA New York City Transit(NYCT)</t>
  </si>
  <si>
    <t>Nassau Inter County Express(NICE)</t>
  </si>
  <si>
    <t>New York City Department of Transportation(NYCDOT)</t>
  </si>
  <si>
    <t>Newburgh Beacon Bus Corporation(NBBC)</t>
  </si>
  <si>
    <t>Niagara Frontier Transportation Authority(NFT Metro)</t>
  </si>
  <si>
    <t>Putnam County Transit(PART)</t>
  </si>
  <si>
    <t>Regional Transit Service, Inc. and Lift Line, Inc.(R-GRTA)</t>
  </si>
  <si>
    <t>Staten Island Rapid Transit Operating Authority, dba: MTA Staten Island Railway(SIRTOA)</t>
  </si>
  <si>
    <t>Suffolk County Department of Public Works - Transportation Division(ST)</t>
  </si>
  <si>
    <t>Tioga County(Tioga County Transit)</t>
  </si>
  <si>
    <t>Tompkins Consolidated Area Transit(TCAT)</t>
  </si>
  <si>
    <t>Town of Monroe Dial-A-Bus(Monroe DAB)</t>
  </si>
  <si>
    <t>Town of Warwick Dial A Bus(Warwick DAB)</t>
  </si>
  <si>
    <t>Transport of Rockland(TOR)</t>
  </si>
  <si>
    <t>Ulster County Area Transit(UCAT)</t>
  </si>
  <si>
    <t>Village of Kiryas Joel(KJ)</t>
  </si>
  <si>
    <t>Village of Spring Valley Bus(Spring Valley Jitney)</t>
  </si>
  <si>
    <t>Westchester County Bee-Line System(The Bee-Line System)</t>
  </si>
  <si>
    <t>Commuter Bus</t>
  </si>
  <si>
    <t>Cable Car</t>
  </si>
  <si>
    <t>Commuter Rail</t>
  </si>
  <si>
    <t>Demand Response</t>
  </si>
  <si>
    <t>Demand Response Taxi</t>
  </si>
  <si>
    <t>Ferry Boat</t>
  </si>
  <si>
    <t>Heavy Rail</t>
  </si>
  <si>
    <t>Light Rail</t>
  </si>
  <si>
    <t>Bus</t>
  </si>
  <si>
    <t>Monorail</t>
  </si>
  <si>
    <t>Bus Rapid Transit</t>
  </si>
  <si>
    <t>Street Car Rail</t>
  </si>
  <si>
    <t>Trolley Bus</t>
  </si>
  <si>
    <t>Van Pool</t>
  </si>
  <si>
    <t>Hybrid Rail</t>
  </si>
  <si>
    <t>Bus, Commuter Bus</t>
  </si>
  <si>
    <t>Demand Response, Demand Response Tax, Vanpool</t>
  </si>
  <si>
    <t>RT</t>
  </si>
  <si>
    <t>Heavy Rail, Light Rail, Commuter Rail, Hybrid Rail</t>
  </si>
  <si>
    <t>Rail</t>
  </si>
  <si>
    <t>rail</t>
  </si>
  <si>
    <t>bus cost</t>
  </si>
  <si>
    <t>Urban Areas of California 2018</t>
  </si>
  <si>
    <t>UZA Name</t>
  </si>
  <si>
    <t>Total Miles</t>
  </si>
  <si>
    <t>Fixed Guideway Directional Route Miles &gt;= 7 Years</t>
  </si>
  <si>
    <t>Fixed Guideway Vehicle Revenue Miles &gt;= 7 Years</t>
  </si>
  <si>
    <t>High Intensity Bus Directional Route Miles &gt;= 7 Years</t>
  </si>
  <si>
    <t>High Intensity Bus Vehicle Revenue Miles &gt;= 7 Years</t>
  </si>
  <si>
    <t>Trip per capita</t>
  </si>
  <si>
    <t>Miles per trip</t>
  </si>
  <si>
    <t>Source: Texas Transportation Institute, published by the   Federal Highway Administration, U.S. Department of Transportation</t>
  </si>
  <si>
    <r>
      <rPr>
        <sz val="18"/>
        <rFont val="Arial"/>
      </rPr>
      <t>TRAVEL TIME INDEX</t>
    </r>
    <r>
      <rPr>
        <sz val="10"/>
        <color rgb="FF000000"/>
        <rFont val="Arial"/>
      </rPr>
      <t xml:space="preserve"> </t>
    </r>
  </si>
  <si>
    <t>Table 1-70: Travel Time Index</t>
  </si>
  <si>
    <t>Urban area</t>
  </si>
  <si>
    <t>Population group</t>
  </si>
  <si>
    <t>(R) 2015</t>
  </si>
  <si>
    <t>(R) 2016</t>
  </si>
  <si>
    <t>(R) 2017</t>
  </si>
  <si>
    <t>Points change</t>
  </si>
  <si>
    <t>Short-term
 2012-2017</t>
  </si>
  <si>
    <t>Long-term
 1982-2017</t>
  </si>
  <si>
    <t>Points</t>
  </si>
  <si>
    <t>Ranka</t>
  </si>
  <si>
    <t>Akron, OH</t>
  </si>
  <si>
    <t>Medium</t>
  </si>
  <si>
    <t>(R) 1.11</t>
  </si>
  <si>
    <t>Large</t>
  </si>
  <si>
    <t>Albany-Schenectady, NY</t>
  </si>
  <si>
    <t>Atlanta, GA</t>
  </si>
  <si>
    <t>Very large</t>
  </si>
  <si>
    <t>Albuquerque, NM</t>
  </si>
  <si>
    <t>(R) 1.18</t>
  </si>
  <si>
    <t>(R) 1.19</t>
  </si>
  <si>
    <t>Allentown-Bethlehem, PA-NJ</t>
  </si>
  <si>
    <t>Los Angeles-Long Beach-Santa Ana, CA</t>
  </si>
  <si>
    <t>Anchorage, AK</t>
  </si>
  <si>
    <t>Small</t>
  </si>
  <si>
    <t>(R) 1.20</t>
  </si>
  <si>
    <t>Austin, TX</t>
  </si>
  <si>
    <t>(R) 1.25</t>
  </si>
  <si>
    <t>Chicago, IL-IN</t>
  </si>
  <si>
    <t>Houston, TX</t>
  </si>
  <si>
    <t>(R) 1.10</t>
  </si>
  <si>
    <t>(R) 1.12</t>
  </si>
  <si>
    <t>New Orleans, LA</t>
  </si>
  <si>
    <t>Baltimore, MD</t>
  </si>
  <si>
    <t>(R) 1.24</t>
  </si>
  <si>
    <t>Baton Rouge, LA</t>
  </si>
  <si>
    <t>Beaumont, TX</t>
  </si>
  <si>
    <t>(R) 1.13</t>
  </si>
  <si>
    <t>Birmingham, AL</t>
  </si>
  <si>
    <t>Boise, ID</t>
  </si>
  <si>
    <t>(R) 1.15</t>
  </si>
  <si>
    <t>(R) 1.14</t>
  </si>
  <si>
    <t>Boston, MA-NH-RI</t>
  </si>
  <si>
    <t>(R) 1.28</t>
  </si>
  <si>
    <t>(R) 1.29</t>
  </si>
  <si>
    <t>Boulder, CO</t>
  </si>
  <si>
    <t>(R) 1.21</t>
  </si>
  <si>
    <t>Bridgeport-Stamford, CT-NY</t>
  </si>
  <si>
    <t>(R) 1.36</t>
  </si>
  <si>
    <t>(R) 1.35</t>
  </si>
  <si>
    <t>(R) 1.34</t>
  </si>
  <si>
    <t>Brownsville, TX</t>
  </si>
  <si>
    <t>Buffalo, NY</t>
  </si>
  <si>
    <t>Greensboro, NC</t>
  </si>
  <si>
    <t>Cape Coral, FL</t>
  </si>
  <si>
    <t>Los Angeles, CA</t>
  </si>
  <si>
    <t>Honolulu, HI</t>
  </si>
  <si>
    <t>Charleston-North Charleston, SC</t>
  </si>
  <si>
    <t>Jacksonville, FL</t>
  </si>
  <si>
    <t>Charlotte, NC-SC</t>
  </si>
  <si>
    <t>Miami, FL</t>
  </si>
  <si>
    <t>Orlando, FL</t>
  </si>
  <si>
    <t>Cincinnati, OH-KY-IN</t>
  </si>
  <si>
    <t>Cleveland, OH</t>
  </si>
  <si>
    <t>Colorado Springs, CO</t>
  </si>
  <si>
    <t>Columbia, SC</t>
  </si>
  <si>
    <t>(R) 1.16</t>
  </si>
  <si>
    <t>Columbus, OH</t>
  </si>
  <si>
    <t>Criteria</t>
  </si>
  <si>
    <t>Corpus Christi, TX</t>
  </si>
  <si>
    <t>90% or &gt;</t>
  </si>
  <si>
    <t>&gt; 400k</t>
  </si>
  <si>
    <t>Top 15</t>
  </si>
  <si>
    <t>Dayton, OH</t>
  </si>
  <si>
    <t>Dallas-Fort Worth-Arlington, TX</t>
  </si>
  <si>
    <t>(R) 1.26</t>
  </si>
  <si>
    <t>Percentage living in Urban area</t>
  </si>
  <si>
    <t>Denver-Aurora, CO</t>
  </si>
  <si>
    <t>Land Area (sq mile)</t>
  </si>
  <si>
    <t>Population density</t>
  </si>
  <si>
    <t>Chosen Counties meeting all three conditions</t>
  </si>
  <si>
    <t>Eugene, OR</t>
  </si>
  <si>
    <t>Indio-Cathedral City-Palm Springs, CA</t>
  </si>
  <si>
    <t>Detroit, MI</t>
  </si>
  <si>
    <t>(R) 1.23</t>
  </si>
  <si>
    <t>Laredo, TX</t>
  </si>
  <si>
    <t>El Paso, TX-NM</t>
  </si>
  <si>
    <t>Las Vegas, NV</t>
  </si>
  <si>
    <t>(R) 1.17</t>
  </si>
  <si>
    <t>McAllen, TX</t>
  </si>
  <si>
    <t>Memphis, TN-MS-AR</t>
  </si>
  <si>
    <t>Grand Rapids, MI</t>
  </si>
  <si>
    <t>New York-Newark, NY-NJ-CT</t>
  </si>
  <si>
    <t>Oklahoma City, OK</t>
  </si>
  <si>
    <t>Hartford, CT</t>
  </si>
  <si>
    <t>Omaha, NE-IA</t>
  </si>
  <si>
    <t>(R) 1.37</t>
  </si>
  <si>
    <t>(R) 1.38</t>
  </si>
  <si>
    <t>(R) 1.39</t>
  </si>
  <si>
    <t>Philadelphia, PA-NJ-DE-MD</t>
  </si>
  <si>
    <t>Pittsburgh, PA</t>
  </si>
  <si>
    <t>Indianapolis, IN</t>
  </si>
  <si>
    <t>Raleigh-Durham, NC</t>
  </si>
  <si>
    <t>(R) 1.08</t>
  </si>
  <si>
    <t>(R) 1.09</t>
  </si>
  <si>
    <t>Sonoma was added to the list only because it is part of the nine bay area county system</t>
  </si>
  <si>
    <t>San Juan, PR</t>
  </si>
  <si>
    <t>Jackson, MS</t>
  </si>
  <si>
    <t>Tampa-St. Petersburg, FL</t>
  </si>
  <si>
    <t>Kansas City, MO-KS</t>
  </si>
  <si>
    <t>Tucson, AZ</t>
  </si>
  <si>
    <t>Knoxville, TN</t>
  </si>
  <si>
    <t>Washington, DC-VA-MD</t>
  </si>
  <si>
    <t>Worcester, MA</t>
  </si>
  <si>
    <t>(R) 1.27</t>
  </si>
  <si>
    <t>Little Rock, AR</t>
  </si>
  <si>
    <t>(R) 1.45</t>
  </si>
  <si>
    <t>(R) 1.46</t>
  </si>
  <si>
    <t>(R) 1.47</t>
  </si>
  <si>
    <t>(R) 1.48</t>
  </si>
  <si>
    <t>Louisville, KY-IN</t>
  </si>
  <si>
    <t>Madison, WI</t>
  </si>
  <si>
    <t>(R) 1.30</t>
  </si>
  <si>
    <t>Milwaukee, WI</t>
  </si>
  <si>
    <t>Minneapolis-St. Paul, MN</t>
  </si>
  <si>
    <t>Nashville-Davidson, TN</t>
  </si>
  <si>
    <t>(R) 1.22</t>
  </si>
  <si>
    <t>New Haven, CT</t>
  </si>
  <si>
    <t>(R) 1.31</t>
  </si>
  <si>
    <t>(R) 1.33</t>
  </si>
  <si>
    <t>(R) 1.32</t>
  </si>
  <si>
    <t>Oxnard-Ventura, CA</t>
  </si>
  <si>
    <t>Pensacola, FL-AL</t>
  </si>
  <si>
    <t>Phoenix, AZ</t>
  </si>
  <si>
    <t>Portland, OR-WA</t>
  </si>
  <si>
    <t>Poughkeepsie-Newburgh, NY</t>
  </si>
  <si>
    <t>Providence, RI-MA</t>
  </si>
  <si>
    <t>Provo, UT</t>
  </si>
  <si>
    <t>Richmond, VA</t>
  </si>
  <si>
    <t>Salt Lake City, UT</t>
  </si>
  <si>
    <t>Sarasota-Bradenton, FL</t>
  </si>
  <si>
    <t>Seattle, WA</t>
  </si>
  <si>
    <t>Rochester, NY</t>
  </si>
  <si>
    <t>Winston-Salem, NC</t>
  </si>
  <si>
    <t>Salem, OR</t>
  </si>
  <si>
    <t>San Antonio, TX</t>
  </si>
  <si>
    <t>(R) 1.42</t>
  </si>
  <si>
    <t>(R) 1.41</t>
  </si>
  <si>
    <t>(R) 1.43</t>
  </si>
  <si>
    <t>(R) 1.44</t>
  </si>
  <si>
    <t>Spokane, WA</t>
  </si>
  <si>
    <t>Springfield, MA-CT</t>
  </si>
  <si>
    <t>St. Louis, MO-IL</t>
  </si>
  <si>
    <t>Toledo, OH-MI</t>
  </si>
  <si>
    <t>Tulsa, OK</t>
  </si>
  <si>
    <t>Virginia Beach, VA</t>
  </si>
  <si>
    <t>Wichita, KS</t>
  </si>
  <si>
    <t>494 Urban area averageb</t>
  </si>
  <si>
    <t>494 Areas</t>
  </si>
  <si>
    <t>101 Urban area averageb</t>
  </si>
  <si>
    <t>101 Areas</t>
  </si>
  <si>
    <t>Very large area averageb</t>
  </si>
  <si>
    <t>Large area averageb</t>
  </si>
  <si>
    <t>Medium area averageb</t>
  </si>
  <si>
    <t>Small area averageb</t>
  </si>
  <si>
    <t>KEY: NA = not applicable; R = revised.</t>
  </si>
  <si>
    <t>Very large urban areas – 3 million and over population.</t>
  </si>
  <si>
    <t>Large urban areas – 1 million to less than 3 million population.</t>
  </si>
  <si>
    <t>Medium urban areas – 500,000 to less than 1 million population.</t>
  </si>
  <si>
    <t>Small urban areas – less than 500,000 population.</t>
  </si>
  <si>
    <t>a Rank is based on the calculated percent change with the highest number corresponding to a rank of 1.</t>
  </si>
  <si>
    <t>b Averages weighted by Vehicle Miles Traveled.</t>
  </si>
  <si>
    <t>NOTES</t>
  </si>
  <si>
    <t>The Travel Time Index is the ratio of the travel time during the peak period to the time required to make the same trip at free-flow speeds. A value of 1.3, for example, indicates a 20-minute free-flow trip requires 26 minutes during the peak period.</t>
  </si>
  <si>
    <t>Methodology and data sources have been changed in 2019; these figures are not comparable to those in past editions of NTS. Population group is based on 2017 population.</t>
  </si>
  <si>
    <t>SOURCE</t>
  </si>
  <si>
    <t>Texas Transportation Institute, 2019 Urban Mobility Report, (College Station, TX: 2019), available at http://mobility.tamu.edu as of Oct. 1, 2019.</t>
  </si>
  <si>
    <t>Lassen</t>
  </si>
  <si>
    <t>Del Norte</t>
  </si>
  <si>
    <t>Humboldt</t>
  </si>
  <si>
    <t>Amador</t>
  </si>
  <si>
    <t>Modoc</t>
  </si>
  <si>
    <t>San Benito</t>
  </si>
  <si>
    <t>Trinity</t>
  </si>
  <si>
    <t>Sierra</t>
  </si>
  <si>
    <t>Mendocino</t>
  </si>
  <si>
    <t>?</t>
  </si>
  <si>
    <t>Tuolumne</t>
  </si>
  <si>
    <t>Inyo</t>
  </si>
  <si>
    <t>Calaveras</t>
  </si>
  <si>
    <t>Glenn</t>
  </si>
  <si>
    <t>Tehama</t>
  </si>
  <si>
    <t>Nevada</t>
  </si>
  <si>
    <t>Alpine</t>
  </si>
  <si>
    <t>Plumas</t>
  </si>
  <si>
    <t>Local funding</t>
  </si>
  <si>
    <t>State funding</t>
  </si>
  <si>
    <t>Operating – Fare Revenues</t>
  </si>
  <si>
    <t>Operating – Federal Funds</t>
  </si>
  <si>
    <t>Operating – Other Funds</t>
  </si>
  <si>
    <t>2014 Annual unlinked trips 13 Counties</t>
  </si>
  <si>
    <t>2014 Total Operating Expenses 13 Counties</t>
  </si>
  <si>
    <t>2014 Local funding 13 COunties</t>
  </si>
  <si>
    <t>2014 State funding 13 counties</t>
  </si>
  <si>
    <t>2014 Fare Revenue 13 Counties</t>
  </si>
  <si>
    <t>2014 Federal Plus Other 13 Counties</t>
  </si>
  <si>
    <t>Capital total - 13 COunties</t>
  </si>
  <si>
    <t>2015 Annual unlinked trips 13 counties</t>
  </si>
  <si>
    <t>2015 Total operating expenses 13 counties</t>
  </si>
  <si>
    <t>2015 Local funding 13 counties</t>
  </si>
  <si>
    <t>2015 State funding 13counties</t>
  </si>
  <si>
    <t>2015 Fare Revenue 13 counties</t>
  </si>
  <si>
    <t>2015 Federal Plus Other 13 countie</t>
  </si>
  <si>
    <t>2015Capital total 13 counties</t>
  </si>
  <si>
    <t>2016 Annual unlinked trips - 13 counties</t>
  </si>
  <si>
    <t>2016 Total operating expenses - 13 counties</t>
  </si>
  <si>
    <t>2016 Local funding - 13 counties</t>
  </si>
  <si>
    <t>2016 State funding - 12 counties</t>
  </si>
  <si>
    <t>2016 Fare Revenue - 13 conuties</t>
  </si>
  <si>
    <t>2016 Federal Plus Other - 13 counties</t>
  </si>
  <si>
    <t>2016 Capital total - 13 counties</t>
  </si>
  <si>
    <t>2017 Annual unlinked trips - 13 counties</t>
  </si>
  <si>
    <t>2017 Total operating expenses - 13 counties</t>
  </si>
  <si>
    <t>2017 Local funding - 13 counties</t>
  </si>
  <si>
    <t>2017 State funding - 13 counties</t>
  </si>
  <si>
    <t>2017 Fare Revenue - 13 counties</t>
  </si>
  <si>
    <t>2017 Federal Plus Other - 13 counties</t>
  </si>
  <si>
    <t>2017 Capital total -13 counties</t>
  </si>
  <si>
    <t>2018 Annual unlinked trips - 13 counties</t>
  </si>
  <si>
    <t>2018 Total operating expenses - 13 counties</t>
  </si>
  <si>
    <t>2018 Local funding - 13 counties</t>
  </si>
  <si>
    <t>2018 State funding - 13 counties</t>
  </si>
  <si>
    <t>2018 Fare Revenue - 13 counties</t>
  </si>
  <si>
    <t>2018 Federal Plus Other - 13 counties</t>
  </si>
  <si>
    <t>2018 Capital total -13 counties</t>
  </si>
  <si>
    <t>2014 Annual unlinked trips - all</t>
  </si>
  <si>
    <t>2015 Annual Unlinked Trips - all</t>
  </si>
  <si>
    <t>2016 Annual Unlinked Trips - all</t>
  </si>
  <si>
    <t>2017 Annual unlinked trips - all</t>
  </si>
  <si>
    <t>2018 Annual unlinked trips - all</t>
  </si>
  <si>
    <t>2014 Annual Operating Exp - all</t>
  </si>
  <si>
    <t>2015 Annual Operating Exp - all</t>
  </si>
  <si>
    <t>2016 Annual Operating Exp - all</t>
  </si>
  <si>
    <t>2017 Annual Operating Exp - all</t>
  </si>
  <si>
    <t>2018 Annual Operating Exp - all</t>
  </si>
  <si>
    <t>2014 Capital Total - all</t>
  </si>
  <si>
    <t>2015 Capital Tota - all</t>
  </si>
  <si>
    <t>2016 Capital Total - all</t>
  </si>
  <si>
    <t>2017 Capital Total - all</t>
  </si>
  <si>
    <t>2018 Capital Total - all</t>
  </si>
  <si>
    <t>2014 Operating Funds - all</t>
  </si>
  <si>
    <t>2015 Operating Funds - all</t>
  </si>
  <si>
    <t>2016 Operating Funds - all</t>
  </si>
  <si>
    <t>2017 Operating Funds - all</t>
  </si>
  <si>
    <t>2014 Local Funding - all</t>
  </si>
  <si>
    <t>2015 Local Funding - all</t>
  </si>
  <si>
    <t>2016 Local Funding - all</t>
  </si>
  <si>
    <t>2017 Local Funding - all</t>
  </si>
  <si>
    <t>2018 Local Funding - all</t>
  </si>
  <si>
    <t>2014 State Funding - all</t>
  </si>
  <si>
    <t>2015 State Funding - all</t>
  </si>
  <si>
    <t>2016 State Funding - all</t>
  </si>
  <si>
    <t>2017 State Funding - all</t>
  </si>
  <si>
    <t>2018 State Funding - all</t>
  </si>
  <si>
    <t>2014 Fare - all</t>
  </si>
  <si>
    <t>2015 Fare - all</t>
  </si>
  <si>
    <t>2016 Fare - all</t>
  </si>
  <si>
    <t>2017 Fare - all</t>
  </si>
  <si>
    <t>2018 Fare - all</t>
  </si>
  <si>
    <t>2014 Federal - all</t>
  </si>
  <si>
    <t>2015 Federal - all</t>
  </si>
  <si>
    <t>2016 Federal - all</t>
  </si>
  <si>
    <t>2017 Federal - all</t>
  </si>
  <si>
    <t>2018 Federal - all</t>
  </si>
  <si>
    <t>2014 Other - all</t>
  </si>
  <si>
    <t>2015 Other - all</t>
  </si>
  <si>
    <t>2016 Other - all</t>
  </si>
  <si>
    <t>2017 Other - all</t>
  </si>
  <si>
    <t>2018 Other-all</t>
  </si>
  <si>
    <t>LAUA</t>
  </si>
  <si>
    <t>SDUA</t>
  </si>
  <si>
    <t>RIUA</t>
  </si>
  <si>
    <t>Op Ex +Cap</t>
  </si>
  <si>
    <t>13 counties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</si>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</sst>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"/>
    <numFmt numFmtId="165" formatCode="&quot;$&quot;#,##0.00"/>
    <numFmt numFmtId="166" formatCode="0.0"/>
    <numFmt numFmtId="167" formatCode="#,##0.0"/>
    <numFmt numFmtId="168" formatCode="0.0%"/>
    <numFmt numFmtId="169" formatCode="0.000"/>
  </numFmts>
  <fonts count="74" x14ac:knownFonts="1">
    <font>
      <sz val="10"/>
      <color rgb="FF000000"/>
      <name val="Arial"/>
    </font>
    <font>
      <sz val="10"/>
      <color theme="1"/>
      <name val="Calibri"/>
    </font>
    <font>
      <b/>
      <sz val="12"/>
      <color rgb="FFFFFFFF"/>
      <name val="Calibri"/>
    </font>
    <font>
      <sz val="12"/>
      <color rgb="FFFFFFFF"/>
      <name val="Calibri"/>
    </font>
    <font>
      <sz val="11"/>
      <color rgb="FF000000"/>
      <name val="Calibri"/>
    </font>
    <font>
      <b/>
      <sz val="18"/>
      <color theme="1"/>
      <name val="Calibri"/>
    </font>
    <font>
      <sz val="14"/>
      <color theme="1"/>
      <name val="Calibri"/>
    </font>
    <font>
      <i/>
      <sz val="10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b/>
      <u/>
      <sz val="12"/>
      <color rgb="FF4C5266"/>
      <name val="Calibri"/>
    </font>
    <font>
      <sz val="10"/>
      <color theme="1"/>
      <name val="Arial"/>
    </font>
    <font>
      <b/>
      <sz val="12"/>
      <color rgb="FF4C5266"/>
      <name val="Calibri"/>
    </font>
    <font>
      <u/>
      <sz val="12"/>
      <color rgb="FF4C5266"/>
      <name val="Calibri"/>
    </font>
    <font>
      <sz val="10"/>
      <color rgb="FF000000"/>
      <name val="Calibri"/>
    </font>
    <font>
      <u/>
      <sz val="10"/>
      <color rgb="FF1155CC"/>
      <name val="Arial"/>
    </font>
    <font>
      <u/>
      <sz val="10"/>
      <color rgb="FF0000FF"/>
      <name val="Arial"/>
    </font>
    <font>
      <sz val="12"/>
      <color theme="1"/>
      <name val="Calibri"/>
    </font>
    <font>
      <sz val="10"/>
      <color rgb="FF000000"/>
      <name val="Calibri"/>
    </font>
    <font>
      <sz val="8"/>
      <color theme="1"/>
      <name val="Calibri"/>
    </font>
    <font>
      <b/>
      <sz val="14"/>
      <color rgb="FF000000"/>
      <name val="Calibri"/>
    </font>
    <font>
      <sz val="14"/>
      <color theme="1"/>
      <name val="Arial"/>
    </font>
    <font>
      <b/>
      <sz val="14"/>
      <color theme="1"/>
      <name val="Arial"/>
    </font>
    <font>
      <b/>
      <sz val="10"/>
      <color rgb="FFFFFFFF"/>
      <name val="Arial"/>
    </font>
    <font>
      <sz val="10"/>
      <color rgb="FFFFFFFF"/>
      <name val="Arial"/>
    </font>
    <font>
      <i/>
      <sz val="12"/>
      <color rgb="FF000000"/>
      <name val="Calibri"/>
    </font>
    <font>
      <sz val="12"/>
      <color rgb="FF000000"/>
      <name val="Calibri"/>
    </font>
    <font>
      <b/>
      <sz val="11"/>
      <color rgb="FF000000"/>
      <name val="Calibri"/>
    </font>
    <font>
      <b/>
      <sz val="10"/>
      <color theme="1"/>
      <name val="Calibri"/>
    </font>
    <font>
      <b/>
      <sz val="12"/>
      <color rgb="FF000000"/>
      <name val="Calibri"/>
    </font>
    <font>
      <u/>
      <sz val="10"/>
      <color rgb="FF1155CC"/>
      <name val="Arial"/>
    </font>
    <font>
      <u/>
      <sz val="10"/>
      <color rgb="FF1155CC"/>
      <name val="Arial"/>
    </font>
    <font>
      <b/>
      <i/>
      <sz val="14"/>
      <color rgb="FFFFFFFF"/>
      <name val="Calibri"/>
    </font>
    <font>
      <b/>
      <i/>
      <sz val="12"/>
      <color rgb="FFFFFFFF"/>
      <name val="Calibri"/>
    </font>
    <font>
      <b/>
      <i/>
      <sz val="12"/>
      <color theme="1"/>
      <name val="Calibri"/>
    </font>
    <font>
      <b/>
      <sz val="14"/>
      <color theme="1"/>
      <name val="Calibri"/>
    </font>
    <font>
      <i/>
      <sz val="10"/>
      <color rgb="FFFFFFFF"/>
      <name val="Calibri"/>
    </font>
    <font>
      <b/>
      <sz val="14"/>
      <color rgb="FFFFFFFF"/>
      <name val="Calibri"/>
    </font>
    <font>
      <sz val="10"/>
      <color rgb="FFFFFFFF"/>
      <name val="Calibri"/>
    </font>
    <font>
      <b/>
      <sz val="8"/>
      <color rgb="FFFFFFFF"/>
      <name val="Calibri"/>
    </font>
    <font>
      <sz val="8"/>
      <color rgb="FF000000"/>
      <name val="Calibri"/>
    </font>
    <font>
      <b/>
      <sz val="8"/>
      <color rgb="FF000000"/>
      <name val="Calibri"/>
    </font>
    <font>
      <b/>
      <sz val="8"/>
      <color theme="1"/>
      <name val="Calibri"/>
    </font>
    <font>
      <b/>
      <sz val="11"/>
      <color rgb="FFFFFFFF"/>
      <name val="Arial"/>
    </font>
    <font>
      <sz val="8"/>
      <color theme="1"/>
      <name val="Arial"/>
    </font>
    <font>
      <sz val="10"/>
      <name val="Arial"/>
    </font>
    <font>
      <b/>
      <sz val="11"/>
      <color rgb="FFFFFFFF"/>
      <name val="Calibri"/>
    </font>
    <font>
      <b/>
      <sz val="9"/>
      <color rgb="FFFFFFFF"/>
      <name val="Arial"/>
    </font>
    <font>
      <b/>
      <sz val="18"/>
      <color rgb="FF4C5266"/>
      <name val="Calibri"/>
    </font>
    <font>
      <sz val="10"/>
      <color rgb="FF4C5266"/>
      <name val="Arial"/>
    </font>
    <font>
      <b/>
      <sz val="10"/>
      <color rgb="FFFFFFFF"/>
      <name val="Calibri"/>
    </font>
    <font>
      <b/>
      <sz val="18"/>
      <color rgb="FFFFFFFF"/>
      <name val="Calibri"/>
    </font>
    <font>
      <b/>
      <i/>
      <sz val="10"/>
      <color theme="1"/>
      <name val="Calibri"/>
    </font>
    <font>
      <b/>
      <sz val="8"/>
      <color rgb="FFFFFFFF"/>
      <name val="Arial"/>
    </font>
    <font>
      <b/>
      <sz val="8"/>
      <color theme="1"/>
      <name val="Arial"/>
    </font>
    <font>
      <i/>
      <sz val="12"/>
      <color theme="1"/>
      <name val="Arial"/>
    </font>
    <font>
      <b/>
      <i/>
      <sz val="12"/>
      <color theme="1"/>
      <name val="Arial"/>
    </font>
    <font>
      <i/>
      <sz val="10"/>
      <color theme="1"/>
      <name val="Arial"/>
    </font>
    <font>
      <i/>
      <sz val="10"/>
      <color theme="1"/>
      <name val="Arial"/>
    </font>
    <font>
      <b/>
      <sz val="8"/>
      <color rgb="FF000000"/>
      <name val="Arial"/>
    </font>
    <font>
      <sz val="10"/>
      <color rgb="FF4C5266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0"/>
      <color theme="1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theme="1"/>
      <name val="Calibri"/>
    </font>
    <font>
      <sz val="9"/>
      <color theme="1"/>
      <name val="Calibri"/>
    </font>
    <font>
      <b/>
      <i/>
      <sz val="10"/>
      <color rgb="FF000000"/>
      <name val="Calibri"/>
    </font>
    <font>
      <b/>
      <i/>
      <sz val="10"/>
      <color theme="1"/>
      <name val="Calibri"/>
    </font>
    <font>
      <b/>
      <sz val="10"/>
      <color rgb="FF000000"/>
      <name val="Calibri"/>
    </font>
    <font>
      <sz val="9"/>
      <name val="Arial"/>
    </font>
    <font>
      <sz val="18"/>
      <name val="Arial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BB5B9"/>
        <bgColor rgb="FF3BB5B9"/>
      </patternFill>
    </fill>
    <fill>
      <patternFill patternType="solid">
        <fgColor rgb="FFD7DF23"/>
        <bgColor rgb="FFD7DF23"/>
      </patternFill>
    </fill>
    <fill>
      <patternFill patternType="solid">
        <fgColor rgb="FFDEFFFE"/>
        <bgColor rgb="FFDEFFFE"/>
      </patternFill>
    </fill>
    <fill>
      <patternFill patternType="solid">
        <fgColor rgb="FFEAD1DC"/>
        <bgColor rgb="FFEAD1DC"/>
      </patternFill>
    </fill>
    <fill>
      <patternFill patternType="solid">
        <fgColor rgb="FF5ACBCF"/>
        <bgColor rgb="FF5ACBCF"/>
      </patternFill>
    </fill>
    <fill>
      <patternFill patternType="solid">
        <fgColor rgb="FF82E4E7"/>
        <bgColor rgb="FF82E4E7"/>
      </patternFill>
    </fill>
    <fill>
      <patternFill patternType="solid">
        <fgColor rgb="FFE6B8AF"/>
        <bgColor rgb="FFE6B8AF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D9D9D9"/>
        <bgColor rgb="FFD9D9D9"/>
      </patternFill>
    </fill>
    <fill>
      <patternFill patternType="solid">
        <fgColor theme="9"/>
        <bgColor theme="9"/>
      </patternFill>
    </fill>
    <fill>
      <patternFill patternType="solid">
        <fgColor rgb="FFAEF2F4"/>
        <bgColor rgb="FFAEF2F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54">
    <xf numFmtId="0" fontId="0" fillId="0" borderId="0" xfId="0" applyFont="1" applyAlignment="1"/>
    <xf numFmtId="0" fontId="1" fillId="2" borderId="0" xfId="0" applyFont="1" applyFill="1"/>
    <xf numFmtId="0" fontId="1" fillId="0" borderId="0" xfId="0" applyFont="1"/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3" fillId="4" borderId="0" xfId="0" applyFont="1" applyFill="1" applyAlignment="1"/>
    <xf numFmtId="0" fontId="2" fillId="3" borderId="0" xfId="0" applyFont="1" applyFill="1"/>
    <xf numFmtId="3" fontId="2" fillId="4" borderId="0" xfId="0" applyNumberFormat="1" applyFont="1" applyFill="1" applyAlignment="1">
      <alignment horizontal="center" wrapText="1"/>
    </xf>
    <xf numFmtId="0" fontId="1" fillId="5" borderId="0" xfId="0" applyFont="1" applyFill="1"/>
    <xf numFmtId="164" fontId="2" fillId="4" borderId="0" xfId="0" applyNumberFormat="1" applyFont="1" applyFill="1" applyAlignment="1">
      <alignment horizontal="center" wrapText="1"/>
    </xf>
    <xf numFmtId="0" fontId="4" fillId="2" borderId="0" xfId="0" applyFont="1" applyFill="1" applyAlignment="1"/>
    <xf numFmtId="0" fontId="1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wrapText="1"/>
    </xf>
    <xf numFmtId="165" fontId="1" fillId="2" borderId="0" xfId="0" applyNumberFormat="1" applyFont="1" applyFill="1"/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3" fontId="3" fillId="4" borderId="0" xfId="0" applyNumberFormat="1" applyFont="1" applyFill="1" applyAlignment="1">
      <alignment wrapText="1"/>
    </xf>
    <xf numFmtId="164" fontId="2" fillId="4" borderId="0" xfId="0" applyNumberFormat="1" applyFont="1" applyFill="1" applyAlignment="1">
      <alignment horizontal="center" wrapText="1"/>
    </xf>
    <xf numFmtId="0" fontId="7" fillId="5" borderId="0" xfId="0" applyFont="1" applyFill="1" applyAlignment="1"/>
    <xf numFmtId="0" fontId="2" fillId="4" borderId="0" xfId="0" applyFont="1" applyFill="1" applyAlignment="1">
      <alignment horizontal="center" wrapText="1"/>
    </xf>
    <xf numFmtId="9" fontId="1" fillId="2" borderId="0" xfId="0" applyNumberFormat="1" applyFont="1" applyFill="1"/>
    <xf numFmtId="0" fontId="3" fillId="4" borderId="0" xfId="0" applyFont="1" applyFill="1" applyAlignment="1">
      <alignment wrapText="1"/>
    </xf>
    <xf numFmtId="0" fontId="6" fillId="5" borderId="0" xfId="0" applyFont="1" applyFill="1"/>
    <xf numFmtId="166" fontId="4" fillId="2" borderId="0" xfId="0" applyNumberFormat="1" applyFont="1" applyFill="1" applyAlignment="1"/>
    <xf numFmtId="0" fontId="8" fillId="5" borderId="0" xfId="0" applyFont="1" applyFill="1" applyAlignment="1"/>
    <xf numFmtId="166" fontId="1" fillId="2" borderId="0" xfId="0" applyNumberFormat="1" applyFont="1" applyFill="1"/>
    <xf numFmtId="0" fontId="9" fillId="5" borderId="0" xfId="0" applyFont="1" applyFill="1" applyAlignment="1"/>
    <xf numFmtId="0" fontId="8" fillId="5" borderId="0" xfId="0" applyFont="1" applyFill="1"/>
    <xf numFmtId="0" fontId="8" fillId="0" borderId="0" xfId="0" applyFont="1"/>
    <xf numFmtId="0" fontId="1" fillId="5" borderId="0" xfId="0" applyFont="1" applyFill="1" applyAlignment="1">
      <alignment vertical="center"/>
    </xf>
    <xf numFmtId="167" fontId="2" fillId="4" borderId="0" xfId="0" applyNumberFormat="1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3" fontId="2" fillId="3" borderId="0" xfId="0" applyNumberFormat="1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 wrapText="1"/>
    </xf>
    <xf numFmtId="0" fontId="10" fillId="5" borderId="0" xfId="0" applyFont="1" applyFill="1" applyAlignment="1">
      <alignment vertical="center"/>
    </xf>
    <xf numFmtId="164" fontId="2" fillId="3" borderId="1" xfId="0" applyNumberFormat="1" applyFont="1" applyFill="1" applyBorder="1" applyAlignment="1">
      <alignment horizontal="center" wrapText="1"/>
    </xf>
    <xf numFmtId="0" fontId="11" fillId="5" borderId="0" xfId="0" applyFont="1" applyFill="1" applyAlignment="1">
      <alignment horizontal="left" wrapText="1"/>
    </xf>
    <xf numFmtId="164" fontId="2" fillId="3" borderId="0" xfId="0" applyNumberFormat="1" applyFont="1" applyFill="1" applyAlignment="1">
      <alignment wrapText="1"/>
    </xf>
    <xf numFmtId="0" fontId="1" fillId="5" borderId="0" xfId="0" applyFont="1" applyFill="1" applyAlignment="1">
      <alignment horizontal="left"/>
    </xf>
    <xf numFmtId="0" fontId="2" fillId="3" borderId="0" xfId="0" applyFont="1" applyFill="1" applyAlignment="1">
      <alignment wrapText="1"/>
    </xf>
    <xf numFmtId="49" fontId="2" fillId="3" borderId="0" xfId="0" applyNumberFormat="1" applyFont="1" applyFill="1" applyAlignment="1">
      <alignment horizontal="center" wrapText="1"/>
    </xf>
    <xf numFmtId="49" fontId="2" fillId="3" borderId="0" xfId="0" applyNumberFormat="1" applyFont="1" applyFill="1" applyAlignment="1">
      <alignment horizontal="center" wrapText="1"/>
    </xf>
    <xf numFmtId="0" fontId="12" fillId="5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11" fillId="5" borderId="0" xfId="0" applyFont="1" applyFill="1" applyAlignment="1">
      <alignment horizontal="left"/>
    </xf>
    <xf numFmtId="167" fontId="2" fillId="3" borderId="2" xfId="0" applyNumberFormat="1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13" fillId="5" borderId="0" xfId="0" applyFont="1" applyFill="1" applyAlignment="1">
      <alignment vertical="center"/>
    </xf>
    <xf numFmtId="0" fontId="14" fillId="2" borderId="0" xfId="0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5" fillId="5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3" fontId="8" fillId="2" borderId="0" xfId="0" applyNumberFormat="1" applyFont="1" applyFill="1" applyAlignment="1">
      <alignment horizontal="right"/>
    </xf>
    <xf numFmtId="164" fontId="8" fillId="2" borderId="0" xfId="0" applyNumberFormat="1" applyFont="1" applyFill="1" applyAlignment="1">
      <alignment horizontal="right"/>
    </xf>
    <xf numFmtId="164" fontId="8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right"/>
    </xf>
    <xf numFmtId="0" fontId="16" fillId="5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14" fillId="5" borderId="0" xfId="0" applyFont="1" applyFill="1" applyAlignment="1">
      <alignment horizontal="left" wrapText="1"/>
    </xf>
    <xf numFmtId="164" fontId="4" fillId="2" borderId="0" xfId="0" applyNumberFormat="1" applyFont="1" applyFill="1"/>
    <xf numFmtId="164" fontId="1" fillId="2" borderId="0" xfId="0" applyNumberFormat="1" applyFont="1" applyFill="1" applyAlignment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0" fontId="8" fillId="5" borderId="0" xfId="0" applyFont="1" applyFill="1" applyAlignment="1">
      <alignment horizontal="left" vertical="center"/>
    </xf>
    <xf numFmtId="0" fontId="17" fillId="5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3" fontId="18" fillId="2" borderId="0" xfId="0" applyNumberFormat="1" applyFont="1" applyFill="1"/>
    <xf numFmtId="164" fontId="18" fillId="2" borderId="0" xfId="0" applyNumberFormat="1" applyFont="1" applyFill="1"/>
    <xf numFmtId="3" fontId="4" fillId="2" borderId="3" xfId="0" applyNumberFormat="1" applyFont="1" applyFill="1" applyBorder="1" applyAlignment="1">
      <alignment horizontal="right"/>
    </xf>
    <xf numFmtId="167" fontId="4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/>
    <xf numFmtId="3" fontId="1" fillId="2" borderId="0" xfId="0" applyNumberFormat="1" applyFont="1" applyFill="1" applyAlignment="1"/>
    <xf numFmtId="3" fontId="18" fillId="2" borderId="0" xfId="0" applyNumberFormat="1" applyFont="1" applyFill="1" applyAlignment="1"/>
    <xf numFmtId="164" fontId="18" fillId="2" borderId="0" xfId="0" applyNumberFormat="1" applyFont="1" applyFill="1" applyAlignment="1"/>
    <xf numFmtId="0" fontId="4" fillId="0" borderId="0" xfId="0" applyFont="1" applyAlignment="1"/>
    <xf numFmtId="165" fontId="1" fillId="0" borderId="0" xfId="0" applyNumberFormat="1" applyFont="1"/>
    <xf numFmtId="9" fontId="1" fillId="0" borderId="0" xfId="0" applyNumberFormat="1" applyFont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/>
    <xf numFmtId="0" fontId="8" fillId="2" borderId="0" xfId="0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3" fontId="8" fillId="2" borderId="0" xfId="0" applyNumberFormat="1" applyFont="1" applyFill="1" applyAlignment="1">
      <alignment horizontal="right"/>
    </xf>
    <xf numFmtId="164" fontId="8" fillId="2" borderId="0" xfId="0" applyNumberFormat="1" applyFont="1" applyFill="1" applyAlignment="1">
      <alignment horizontal="right"/>
    </xf>
    <xf numFmtId="164" fontId="19" fillId="2" borderId="0" xfId="0" applyNumberFormat="1" applyFont="1" applyFill="1" applyAlignment="1">
      <alignment horizontal="right"/>
    </xf>
    <xf numFmtId="164" fontId="8" fillId="2" borderId="0" xfId="0" applyNumberFormat="1" applyFont="1" applyFill="1" applyAlignment="1">
      <alignment horizontal="right"/>
    </xf>
    <xf numFmtId="164" fontId="8" fillId="0" borderId="0" xfId="0" applyNumberFormat="1" applyFont="1" applyAlignment="1">
      <alignment horizontal="right"/>
    </xf>
    <xf numFmtId="3" fontId="4" fillId="2" borderId="0" xfId="0" applyNumberFormat="1" applyFont="1" applyFill="1"/>
    <xf numFmtId="0" fontId="18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164" fontId="18" fillId="2" borderId="0" xfId="0" applyNumberFormat="1" applyFont="1" applyFill="1" applyAlignment="1">
      <alignment horizontal="right"/>
    </xf>
    <xf numFmtId="0" fontId="18" fillId="2" borderId="0" xfId="0" applyFont="1" applyFill="1" applyAlignment="1">
      <alignment horizontal="right"/>
    </xf>
    <xf numFmtId="164" fontId="8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right"/>
    </xf>
    <xf numFmtId="164" fontId="4" fillId="6" borderId="0" xfId="0" applyNumberFormat="1" applyFont="1" applyFill="1"/>
    <xf numFmtId="0" fontId="18" fillId="2" borderId="0" xfId="0" applyFont="1" applyFill="1" applyAlignment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168" fontId="20" fillId="0" borderId="0" xfId="0" applyNumberFormat="1" applyFont="1" applyAlignment="1">
      <alignment horizontal="center" wrapText="1"/>
    </xf>
    <xf numFmtId="0" fontId="21" fillId="0" borderId="0" xfId="0" applyFont="1" applyAlignment="1">
      <alignment vertical="top"/>
    </xf>
    <xf numFmtId="2" fontId="21" fillId="0" borderId="0" xfId="0" applyNumberFormat="1" applyFont="1" applyAlignment="1"/>
    <xf numFmtId="1" fontId="22" fillId="0" borderId="0" xfId="0" applyNumberFormat="1" applyFont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64" fontId="4" fillId="2" borderId="0" xfId="0" applyNumberFormat="1" applyFont="1" applyFill="1" applyAlignment="1">
      <alignment horizontal="center"/>
    </xf>
    <xf numFmtId="4" fontId="23" fillId="3" borderId="2" xfId="0" applyNumberFormat="1" applyFont="1" applyFill="1" applyBorder="1" applyAlignment="1">
      <alignment horizontal="center" wrapText="1"/>
    </xf>
    <xf numFmtId="168" fontId="2" fillId="3" borderId="2" xfId="0" applyNumberFormat="1" applyFont="1" applyFill="1" applyBorder="1" applyAlignment="1">
      <alignment horizontal="center" wrapText="1"/>
    </xf>
    <xf numFmtId="3" fontId="2" fillId="3" borderId="2" xfId="0" applyNumberFormat="1" applyFont="1" applyFill="1" applyBorder="1" applyAlignment="1">
      <alignment horizontal="center" wrapText="1"/>
    </xf>
    <xf numFmtId="0" fontId="24" fillId="3" borderId="2" xfId="0" applyFont="1" applyFill="1" applyBorder="1" applyAlignment="1">
      <alignment vertical="top"/>
    </xf>
    <xf numFmtId="166" fontId="2" fillId="3" borderId="2" xfId="0" applyNumberFormat="1" applyFont="1" applyFill="1" applyBorder="1" applyAlignment="1">
      <alignment horizontal="center" wrapText="1"/>
    </xf>
    <xf numFmtId="2" fontId="24" fillId="3" borderId="2" xfId="0" applyNumberFormat="1" applyFont="1" applyFill="1" applyBorder="1" applyAlignment="1"/>
    <xf numFmtId="1" fontId="23" fillId="3" borderId="2" xfId="0" applyNumberFormat="1" applyFont="1" applyFill="1" applyBorder="1" applyAlignment="1">
      <alignment horizontal="center"/>
    </xf>
    <xf numFmtId="1" fontId="23" fillId="3" borderId="2" xfId="0" applyNumberFormat="1" applyFont="1" applyFill="1" applyBorder="1" applyAlignment="1">
      <alignment horizontal="center" wrapText="1"/>
    </xf>
    <xf numFmtId="0" fontId="25" fillId="0" borderId="0" xfId="0" applyFont="1" applyAlignment="1"/>
    <xf numFmtId="0" fontId="11" fillId="0" borderId="0" xfId="0" applyFont="1" applyAlignment="1"/>
    <xf numFmtId="4" fontId="11" fillId="0" borderId="0" xfId="0" applyNumberFormat="1" applyFont="1" applyAlignment="1"/>
    <xf numFmtId="0" fontId="11" fillId="0" borderId="0" xfId="0" applyFont="1" applyAlignment="1">
      <alignment horizontal="center"/>
    </xf>
    <xf numFmtId="168" fontId="11" fillId="0" borderId="0" xfId="0" applyNumberFormat="1" applyFont="1" applyAlignment="1">
      <alignment horizontal="center"/>
    </xf>
    <xf numFmtId="3" fontId="11" fillId="0" borderId="0" xfId="0" applyNumberFormat="1" applyFont="1" applyAlignment="1"/>
    <xf numFmtId="166" fontId="11" fillId="0" borderId="0" xfId="0" applyNumberFormat="1" applyFont="1" applyAlignment="1">
      <alignment horizontal="center"/>
    </xf>
    <xf numFmtId="2" fontId="11" fillId="0" borderId="0" xfId="0" applyNumberFormat="1" applyFont="1" applyAlignment="1"/>
    <xf numFmtId="1" fontId="11" fillId="0" borderId="0" xfId="0" applyNumberFormat="1" applyFont="1" applyAlignment="1">
      <alignment horizontal="center"/>
    </xf>
    <xf numFmtId="0" fontId="26" fillId="0" borderId="0" xfId="0" applyFont="1" applyAlignment="1"/>
    <xf numFmtId="3" fontId="26" fillId="0" borderId="0" xfId="0" applyNumberFormat="1" applyFont="1" applyAlignment="1">
      <alignment horizontal="center"/>
    </xf>
    <xf numFmtId="4" fontId="26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166" fontId="26" fillId="0" borderId="0" xfId="0" applyNumberFormat="1" applyFont="1" applyAlignment="1">
      <alignment horizontal="center"/>
    </xf>
    <xf numFmtId="165" fontId="26" fillId="0" borderId="0" xfId="0" applyNumberFormat="1" applyFont="1" applyAlignment="1">
      <alignment horizontal="center"/>
    </xf>
    <xf numFmtId="9" fontId="11" fillId="0" borderId="0" xfId="0" applyNumberFormat="1" applyFont="1" applyAlignment="1">
      <alignment horizontal="center"/>
    </xf>
    <xf numFmtId="9" fontId="11" fillId="0" borderId="0" xfId="0" applyNumberFormat="1" applyFont="1" applyAlignment="1"/>
    <xf numFmtId="10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0" fontId="27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28" fillId="2" borderId="0" xfId="0" applyFont="1" applyFill="1" applyAlignment="1">
      <alignment horizontal="right"/>
    </xf>
    <xf numFmtId="164" fontId="28" fillId="2" borderId="0" xfId="0" applyNumberFormat="1" applyFont="1" applyFill="1" applyAlignment="1">
      <alignment horizontal="right"/>
    </xf>
    <xf numFmtId="164" fontId="27" fillId="2" borderId="0" xfId="0" applyNumberFormat="1" applyFont="1" applyFill="1" applyAlignment="1">
      <alignment horizontal="right"/>
    </xf>
    <xf numFmtId="0" fontId="27" fillId="2" borderId="0" xfId="0" applyFont="1" applyFill="1" applyAlignment="1">
      <alignment horizontal="right"/>
    </xf>
    <xf numFmtId="0" fontId="28" fillId="2" borderId="0" xfId="0" applyFont="1" applyFill="1" applyAlignment="1"/>
    <xf numFmtId="164" fontId="28" fillId="2" borderId="0" xfId="0" applyNumberFormat="1" applyFont="1" applyFill="1" applyAlignment="1"/>
    <xf numFmtId="0" fontId="25" fillId="0" borderId="0" xfId="0" applyFont="1" applyAlignment="1"/>
    <xf numFmtId="0" fontId="25" fillId="0" borderId="0" xfId="0" applyFont="1" applyAlignment="1">
      <alignment horizontal="center"/>
    </xf>
    <xf numFmtId="166" fontId="25" fillId="0" borderId="0" xfId="0" applyNumberFormat="1" applyFont="1" applyAlignment="1">
      <alignment horizontal="center"/>
    </xf>
    <xf numFmtId="3" fontId="26" fillId="0" borderId="0" xfId="0" applyNumberFormat="1" applyFont="1" applyAlignment="1"/>
    <xf numFmtId="165" fontId="26" fillId="0" borderId="0" xfId="0" applyNumberFormat="1" applyFont="1" applyAlignment="1">
      <alignment horizontal="center"/>
    </xf>
    <xf numFmtId="167" fontId="26" fillId="0" borderId="0" xfId="0" applyNumberFormat="1" applyFont="1" applyAlignment="1">
      <alignment horizontal="center"/>
    </xf>
    <xf numFmtId="3" fontId="26" fillId="0" borderId="0" xfId="0" applyNumberFormat="1" applyFont="1" applyAlignment="1">
      <alignment horizontal="right"/>
    </xf>
    <xf numFmtId="167" fontId="26" fillId="0" borderId="0" xfId="0" applyNumberFormat="1" applyFont="1" applyAlignment="1">
      <alignment horizontal="right"/>
    </xf>
    <xf numFmtId="0" fontId="11" fillId="0" borderId="1" xfId="0" applyFont="1" applyBorder="1" applyAlignment="1">
      <alignment horizontal="center"/>
    </xf>
    <xf numFmtId="1" fontId="11" fillId="0" borderId="0" xfId="0" applyNumberFormat="1" applyFont="1" applyAlignment="1"/>
    <xf numFmtId="0" fontId="11" fillId="0" borderId="0" xfId="0" applyFont="1" applyAlignment="1">
      <alignment horizontal="right"/>
    </xf>
    <xf numFmtId="0" fontId="29" fillId="0" borderId="0" xfId="0" applyFont="1" applyAlignment="1">
      <alignment horizontal="center" wrapText="1"/>
    </xf>
    <xf numFmtId="0" fontId="30" fillId="0" borderId="1" xfId="0" applyFont="1" applyBorder="1" applyAlignment="1"/>
    <xf numFmtId="0" fontId="11" fillId="0" borderId="1" xfId="0" applyFont="1" applyBorder="1" applyAlignment="1"/>
    <xf numFmtId="1" fontId="26" fillId="0" borderId="0" xfId="0" applyNumberFormat="1" applyFont="1" applyAlignment="1">
      <alignment horizontal="right"/>
    </xf>
    <xf numFmtId="4" fontId="26" fillId="0" borderId="0" xfId="0" applyNumberFormat="1" applyFont="1" applyAlignment="1">
      <alignment horizontal="right"/>
    </xf>
    <xf numFmtId="0" fontId="14" fillId="2" borderId="0" xfId="0" applyFont="1" applyFill="1" applyAlignment="1">
      <alignment horizontal="center"/>
    </xf>
    <xf numFmtId="0" fontId="31" fillId="0" borderId="0" xfId="0" applyFont="1" applyAlignment="1"/>
    <xf numFmtId="167" fontId="28" fillId="2" borderId="0" xfId="0" applyNumberFormat="1" applyFont="1" applyFill="1" applyAlignment="1">
      <alignment horizontal="center"/>
    </xf>
    <xf numFmtId="0" fontId="32" fillId="3" borderId="0" xfId="0" applyFont="1" applyFill="1" applyAlignment="1"/>
    <xf numFmtId="0" fontId="33" fillId="3" borderId="0" xfId="0" applyFont="1" applyFill="1" applyAlignment="1">
      <alignment horizontal="center"/>
    </xf>
    <xf numFmtId="0" fontId="34" fillId="3" borderId="0" xfId="0" applyFont="1" applyFill="1"/>
    <xf numFmtId="0" fontId="32" fillId="3" borderId="0" xfId="0" applyFont="1" applyFill="1"/>
    <xf numFmtId="0" fontId="35" fillId="0" borderId="0" xfId="0" applyFont="1" applyAlignme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7" fontId="1" fillId="2" borderId="0" xfId="0" applyNumberFormat="1" applyFont="1" applyFill="1" applyAlignment="1">
      <alignment horizontal="center"/>
    </xf>
    <xf numFmtId="168" fontId="1" fillId="0" borderId="0" xfId="0" applyNumberFormat="1" applyFont="1"/>
    <xf numFmtId="0" fontId="35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36" fillId="3" borderId="0" xfId="0" applyFont="1" applyFill="1" applyAlignment="1">
      <alignment horizontal="center"/>
    </xf>
    <xf numFmtId="0" fontId="36" fillId="3" borderId="0" xfId="0" applyFont="1" applyFill="1"/>
    <xf numFmtId="0" fontId="37" fillId="3" borderId="0" xfId="0" applyFont="1" applyFill="1"/>
    <xf numFmtId="0" fontId="38" fillId="3" borderId="0" xfId="0" applyFont="1" applyFill="1" applyAlignment="1">
      <alignment horizontal="center"/>
    </xf>
    <xf numFmtId="0" fontId="38" fillId="3" borderId="0" xfId="0" applyFont="1" applyFill="1"/>
    <xf numFmtId="0" fontId="39" fillId="3" borderId="0" xfId="0" applyFont="1" applyFill="1" applyAlignment="1"/>
    <xf numFmtId="0" fontId="39" fillId="3" borderId="0" xfId="0" applyFont="1" applyFill="1" applyAlignment="1">
      <alignment horizontal="center"/>
    </xf>
    <xf numFmtId="0" fontId="33" fillId="3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3" fontId="18" fillId="2" borderId="0" xfId="0" applyNumberFormat="1" applyFont="1" applyFill="1" applyAlignment="1">
      <alignment horizontal="center"/>
    </xf>
    <xf numFmtId="164" fontId="18" fillId="2" borderId="0" xfId="0" applyNumberFormat="1" applyFont="1" applyFill="1" applyAlignment="1">
      <alignment horizontal="center"/>
    </xf>
    <xf numFmtId="164" fontId="40" fillId="2" borderId="0" xfId="0" applyNumberFormat="1" applyFont="1" applyFill="1" applyAlignment="1">
      <alignment horizontal="right"/>
    </xf>
    <xf numFmtId="3" fontId="18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center"/>
    </xf>
    <xf numFmtId="0" fontId="14" fillId="0" borderId="0" xfId="0" applyFont="1" applyAlignment="1">
      <alignment horizontal="right"/>
    </xf>
    <xf numFmtId="0" fontId="40" fillId="2" borderId="0" xfId="0" applyFont="1" applyFill="1" applyAlignment="1"/>
    <xf numFmtId="0" fontId="4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3" fontId="1" fillId="0" borderId="0" xfId="0" applyNumberFormat="1" applyFont="1"/>
    <xf numFmtId="0" fontId="35" fillId="2" borderId="0" xfId="0" applyFont="1" applyFill="1"/>
    <xf numFmtId="0" fontId="8" fillId="2" borderId="0" xfId="0" applyFont="1" applyFill="1" applyAlignment="1">
      <alignment horizontal="center"/>
    </xf>
    <xf numFmtId="3" fontId="8" fillId="2" borderId="0" xfId="0" applyNumberFormat="1" applyFont="1" applyFill="1"/>
    <xf numFmtId="0" fontId="18" fillId="2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9" fillId="0" borderId="0" xfId="0" applyFont="1" applyAlignment="1"/>
    <xf numFmtId="0" fontId="19" fillId="0" borderId="0" xfId="0" applyFont="1" applyAlignment="1"/>
    <xf numFmtId="0" fontId="34" fillId="0" borderId="2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164" fontId="8" fillId="2" borderId="0" xfId="0" applyNumberFormat="1" applyFont="1" applyFill="1" applyAlignment="1">
      <alignment horizontal="right"/>
    </xf>
    <xf numFmtId="3" fontId="42" fillId="2" borderId="0" xfId="0" applyNumberFormat="1" applyFont="1" applyFill="1" applyAlignment="1">
      <alignment horizontal="center"/>
    </xf>
    <xf numFmtId="164" fontId="42" fillId="2" borderId="0" xfId="0" applyNumberFormat="1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0" fontId="43" fillId="3" borderId="0" xfId="0" applyFont="1" applyFill="1" applyAlignment="1">
      <alignment wrapText="1"/>
    </xf>
    <xf numFmtId="0" fontId="43" fillId="3" borderId="0" xfId="0" applyFont="1" applyFill="1" applyAlignment="1">
      <alignment horizontal="left" wrapText="1"/>
    </xf>
    <xf numFmtId="0" fontId="43" fillId="3" borderId="0" xfId="0" applyFont="1" applyFill="1" applyAlignment="1">
      <alignment horizontal="center" wrapText="1"/>
    </xf>
    <xf numFmtId="0" fontId="43" fillId="7" borderId="0" xfId="0" applyFont="1" applyFill="1" applyAlignment="1">
      <alignment wrapText="1"/>
    </xf>
    <xf numFmtId="0" fontId="43" fillId="8" borderId="0" xfId="0" applyFont="1" applyFill="1" applyAlignment="1">
      <alignment wrapText="1"/>
    </xf>
    <xf numFmtId="3" fontId="43" fillId="8" borderId="0" xfId="0" applyNumberFormat="1" applyFont="1" applyFill="1" applyAlignment="1">
      <alignment wrapText="1"/>
    </xf>
    <xf numFmtId="1" fontId="43" fillId="8" borderId="0" xfId="0" applyNumberFormat="1" applyFont="1" applyFill="1" applyAlignment="1">
      <alignment wrapText="1"/>
    </xf>
    <xf numFmtId="9" fontId="43" fillId="8" borderId="0" xfId="0" applyNumberFormat="1" applyFont="1" applyFill="1" applyAlignment="1">
      <alignment wrapText="1"/>
    </xf>
    <xf numFmtId="165" fontId="43" fillId="8" borderId="0" xfId="0" applyNumberFormat="1" applyFont="1" applyFill="1" applyAlignment="1">
      <alignment wrapText="1"/>
    </xf>
    <xf numFmtId="4" fontId="43" fillId="8" borderId="0" xfId="0" applyNumberFormat="1" applyFont="1" applyFill="1" applyAlignment="1">
      <alignment wrapText="1"/>
    </xf>
    <xf numFmtId="0" fontId="44" fillId="9" borderId="0" xfId="0" applyFont="1" applyFill="1" applyAlignment="1"/>
    <xf numFmtId="0" fontId="44" fillId="9" borderId="0" xfId="0" applyFont="1" applyFill="1" applyAlignment="1">
      <alignment horizontal="left"/>
    </xf>
    <xf numFmtId="3" fontId="44" fillId="9" borderId="0" xfId="0" applyNumberFormat="1" applyFont="1" applyFill="1" applyAlignment="1">
      <alignment horizontal="right"/>
    </xf>
    <xf numFmtId="0" fontId="44" fillId="9" borderId="0" xfId="0" applyFont="1" applyFill="1" applyAlignment="1">
      <alignment horizontal="center"/>
    </xf>
    <xf numFmtId="0" fontId="44" fillId="9" borderId="0" xfId="0" applyFont="1" applyFill="1" applyAlignment="1">
      <alignment horizontal="right"/>
    </xf>
    <xf numFmtId="0" fontId="44" fillId="9" borderId="0" xfId="0" applyFont="1" applyFill="1" applyAlignment="1">
      <alignment horizontal="left"/>
    </xf>
    <xf numFmtId="0" fontId="44" fillId="9" borderId="0" xfId="0" applyFont="1" applyFill="1" applyAlignment="1">
      <alignment horizontal="right"/>
    </xf>
    <xf numFmtId="0" fontId="44" fillId="9" borderId="0" xfId="0" applyFont="1" applyFill="1" applyAlignment="1"/>
    <xf numFmtId="165" fontId="44" fillId="9" borderId="0" xfId="0" applyNumberFormat="1" applyFont="1" applyFill="1" applyAlignment="1">
      <alignment horizontal="right"/>
    </xf>
    <xf numFmtId="165" fontId="44" fillId="9" borderId="0" xfId="0" applyNumberFormat="1" applyFont="1" applyFill="1" applyAlignment="1">
      <alignment horizontal="right" vertical="top"/>
    </xf>
    <xf numFmtId="164" fontId="44" fillId="9" borderId="0" xfId="0" applyNumberFormat="1" applyFont="1" applyFill="1" applyAlignment="1">
      <alignment horizontal="right"/>
    </xf>
    <xf numFmtId="1" fontId="44" fillId="9" borderId="0" xfId="0" applyNumberFormat="1" applyFont="1" applyFill="1" applyAlignment="1">
      <alignment horizontal="right"/>
    </xf>
    <xf numFmtId="9" fontId="44" fillId="9" borderId="0" xfId="0" applyNumberFormat="1" applyFont="1" applyFill="1" applyAlignment="1">
      <alignment horizontal="right"/>
    </xf>
    <xf numFmtId="165" fontId="44" fillId="9" borderId="0" xfId="0" applyNumberFormat="1" applyFont="1" applyFill="1" applyAlignment="1">
      <alignment horizontal="right"/>
    </xf>
    <xf numFmtId="4" fontId="44" fillId="9" borderId="0" xfId="0" applyNumberFormat="1" applyFont="1" applyFill="1" applyAlignment="1">
      <alignment horizontal="right"/>
    </xf>
    <xf numFmtId="0" fontId="44" fillId="2" borderId="0" xfId="0" applyFont="1" applyFill="1" applyAlignment="1"/>
    <xf numFmtId="0" fontId="44" fillId="2" borderId="0" xfId="0" applyFont="1" applyFill="1" applyAlignment="1">
      <alignment horizontal="left"/>
    </xf>
    <xf numFmtId="3" fontId="44" fillId="2" borderId="0" xfId="0" applyNumberFormat="1" applyFont="1" applyFill="1" applyAlignment="1">
      <alignment horizontal="right"/>
    </xf>
    <xf numFmtId="0" fontId="44" fillId="2" borderId="0" xfId="0" applyFont="1" applyFill="1" applyAlignment="1">
      <alignment horizontal="center"/>
    </xf>
    <xf numFmtId="0" fontId="44" fillId="2" borderId="0" xfId="0" applyFont="1" applyFill="1" applyAlignment="1">
      <alignment horizontal="right"/>
    </xf>
    <xf numFmtId="0" fontId="44" fillId="2" borderId="0" xfId="0" applyFont="1" applyFill="1" applyAlignment="1">
      <alignment horizontal="left"/>
    </xf>
    <xf numFmtId="0" fontId="44" fillId="2" borderId="0" xfId="0" applyFont="1" applyFill="1" applyAlignment="1">
      <alignment horizontal="right"/>
    </xf>
    <xf numFmtId="0" fontId="44" fillId="2" borderId="0" xfId="0" applyFont="1" applyFill="1" applyAlignment="1"/>
    <xf numFmtId="165" fontId="44" fillId="2" borderId="0" xfId="0" applyNumberFormat="1" applyFont="1" applyFill="1" applyAlignment="1">
      <alignment horizontal="right"/>
    </xf>
    <xf numFmtId="165" fontId="44" fillId="2" borderId="0" xfId="0" applyNumberFormat="1" applyFont="1" applyFill="1" applyAlignment="1">
      <alignment horizontal="right" vertical="top"/>
    </xf>
    <xf numFmtId="164" fontId="44" fillId="2" borderId="0" xfId="0" applyNumberFormat="1" applyFont="1" applyFill="1" applyAlignment="1">
      <alignment horizontal="right"/>
    </xf>
    <xf numFmtId="1" fontId="44" fillId="2" borderId="0" xfId="0" applyNumberFormat="1" applyFont="1" applyFill="1" applyAlignment="1">
      <alignment horizontal="right"/>
    </xf>
    <xf numFmtId="9" fontId="44" fillId="2" borderId="0" xfId="0" applyNumberFormat="1" applyFont="1" applyFill="1" applyAlignment="1">
      <alignment horizontal="right"/>
    </xf>
    <xf numFmtId="165" fontId="44" fillId="2" borderId="0" xfId="0" applyNumberFormat="1" applyFont="1" applyFill="1" applyAlignment="1">
      <alignment horizontal="right"/>
    </xf>
    <xf numFmtId="4" fontId="44" fillId="2" borderId="0" xfId="0" applyNumberFormat="1" applyFont="1" applyFill="1" applyAlignment="1">
      <alignment horizontal="right"/>
    </xf>
    <xf numFmtId="0" fontId="44" fillId="10" borderId="0" xfId="0" applyFont="1" applyFill="1" applyAlignment="1"/>
    <xf numFmtId="0" fontId="44" fillId="10" borderId="0" xfId="0" applyFont="1" applyFill="1" applyAlignment="1">
      <alignment horizontal="left"/>
    </xf>
    <xf numFmtId="3" fontId="44" fillId="10" borderId="0" xfId="0" applyNumberFormat="1" applyFont="1" applyFill="1" applyAlignment="1">
      <alignment horizontal="right"/>
    </xf>
    <xf numFmtId="0" fontId="44" fillId="10" borderId="0" xfId="0" applyFont="1" applyFill="1" applyAlignment="1">
      <alignment horizontal="center"/>
    </xf>
    <xf numFmtId="0" fontId="44" fillId="10" borderId="0" xfId="0" applyFont="1" applyFill="1" applyAlignment="1">
      <alignment horizontal="right"/>
    </xf>
    <xf numFmtId="0" fontId="44" fillId="10" borderId="0" xfId="0" applyFont="1" applyFill="1" applyAlignment="1">
      <alignment horizontal="left"/>
    </xf>
    <xf numFmtId="0" fontId="44" fillId="10" borderId="0" xfId="0" applyFont="1" applyFill="1" applyAlignment="1">
      <alignment horizontal="right"/>
    </xf>
    <xf numFmtId="0" fontId="44" fillId="10" borderId="0" xfId="0" applyFont="1" applyFill="1" applyAlignment="1"/>
    <xf numFmtId="165" fontId="44" fillId="10" borderId="0" xfId="0" applyNumberFormat="1" applyFont="1" applyFill="1" applyAlignment="1">
      <alignment horizontal="right"/>
    </xf>
    <xf numFmtId="165" fontId="44" fillId="10" borderId="0" xfId="0" applyNumberFormat="1" applyFont="1" applyFill="1" applyAlignment="1">
      <alignment horizontal="right" vertical="top"/>
    </xf>
    <xf numFmtId="164" fontId="44" fillId="10" borderId="0" xfId="0" applyNumberFormat="1" applyFont="1" applyFill="1" applyAlignment="1">
      <alignment horizontal="right"/>
    </xf>
    <xf numFmtId="1" fontId="44" fillId="10" borderId="0" xfId="0" applyNumberFormat="1" applyFont="1" applyFill="1" applyAlignment="1">
      <alignment horizontal="right"/>
    </xf>
    <xf numFmtId="9" fontId="44" fillId="10" borderId="0" xfId="0" applyNumberFormat="1" applyFont="1" applyFill="1" applyAlignment="1">
      <alignment horizontal="right"/>
    </xf>
    <xf numFmtId="165" fontId="44" fillId="10" borderId="0" xfId="0" applyNumberFormat="1" applyFont="1" applyFill="1" applyAlignment="1">
      <alignment horizontal="right"/>
    </xf>
    <xf numFmtId="4" fontId="44" fillId="10" borderId="0" xfId="0" applyNumberFormat="1" applyFont="1" applyFill="1" applyAlignment="1">
      <alignment horizontal="right"/>
    </xf>
    <xf numFmtId="0" fontId="44" fillId="11" borderId="0" xfId="0" applyFont="1" applyFill="1" applyAlignment="1"/>
    <xf numFmtId="0" fontId="44" fillId="11" borderId="0" xfId="0" applyFont="1" applyFill="1" applyAlignment="1">
      <alignment horizontal="left"/>
    </xf>
    <xf numFmtId="3" fontId="44" fillId="11" borderId="0" xfId="0" applyNumberFormat="1" applyFont="1" applyFill="1" applyAlignment="1">
      <alignment horizontal="right"/>
    </xf>
    <xf numFmtId="0" fontId="44" fillId="11" borderId="0" xfId="0" applyFont="1" applyFill="1" applyAlignment="1">
      <alignment horizontal="center"/>
    </xf>
    <xf numFmtId="0" fontId="44" fillId="11" borderId="0" xfId="0" applyFont="1" applyFill="1" applyAlignment="1">
      <alignment horizontal="right"/>
    </xf>
    <xf numFmtId="0" fontId="44" fillId="11" borderId="0" xfId="0" applyFont="1" applyFill="1" applyAlignment="1">
      <alignment horizontal="left"/>
    </xf>
    <xf numFmtId="0" fontId="44" fillId="11" borderId="0" xfId="0" applyFont="1" applyFill="1" applyAlignment="1">
      <alignment horizontal="right"/>
    </xf>
    <xf numFmtId="0" fontId="44" fillId="11" borderId="0" xfId="0" applyFont="1" applyFill="1" applyAlignment="1"/>
    <xf numFmtId="165" fontId="44" fillId="11" borderId="0" xfId="0" applyNumberFormat="1" applyFont="1" applyFill="1" applyAlignment="1">
      <alignment horizontal="right"/>
    </xf>
    <xf numFmtId="165" fontId="44" fillId="11" borderId="0" xfId="0" applyNumberFormat="1" applyFont="1" applyFill="1" applyAlignment="1">
      <alignment horizontal="right" vertical="top"/>
    </xf>
    <xf numFmtId="164" fontId="44" fillId="11" borderId="0" xfId="0" applyNumberFormat="1" applyFont="1" applyFill="1" applyAlignment="1">
      <alignment horizontal="right"/>
    </xf>
    <xf numFmtId="1" fontId="44" fillId="11" borderId="0" xfId="0" applyNumberFormat="1" applyFont="1" applyFill="1" applyAlignment="1">
      <alignment horizontal="right"/>
    </xf>
    <xf numFmtId="9" fontId="44" fillId="11" borderId="0" xfId="0" applyNumberFormat="1" applyFont="1" applyFill="1" applyAlignment="1">
      <alignment horizontal="right"/>
    </xf>
    <xf numFmtId="165" fontId="44" fillId="11" borderId="0" xfId="0" applyNumberFormat="1" applyFont="1" applyFill="1" applyAlignment="1">
      <alignment horizontal="right"/>
    </xf>
    <xf numFmtId="4" fontId="44" fillId="11" borderId="0" xfId="0" applyNumberFormat="1" applyFont="1" applyFill="1" applyAlignment="1">
      <alignment horizontal="right"/>
    </xf>
    <xf numFmtId="0" fontId="44" fillId="12" borderId="0" xfId="0" applyFont="1" applyFill="1" applyAlignment="1"/>
    <xf numFmtId="0" fontId="44" fillId="12" borderId="0" xfId="0" applyFont="1" applyFill="1" applyAlignment="1">
      <alignment horizontal="left"/>
    </xf>
    <xf numFmtId="3" fontId="44" fillId="12" borderId="0" xfId="0" applyNumberFormat="1" applyFont="1" applyFill="1" applyAlignment="1">
      <alignment horizontal="right"/>
    </xf>
    <xf numFmtId="0" fontId="44" fillId="12" borderId="0" xfId="0" applyFont="1" applyFill="1" applyAlignment="1">
      <alignment horizontal="center"/>
    </xf>
    <xf numFmtId="0" fontId="44" fillId="12" borderId="0" xfId="0" applyFont="1" applyFill="1" applyAlignment="1">
      <alignment horizontal="right"/>
    </xf>
    <xf numFmtId="0" fontId="44" fillId="12" borderId="0" xfId="0" applyFont="1" applyFill="1" applyAlignment="1">
      <alignment horizontal="left"/>
    </xf>
    <xf numFmtId="0" fontId="44" fillId="12" borderId="0" xfId="0" applyFont="1" applyFill="1" applyAlignment="1">
      <alignment horizontal="right"/>
    </xf>
    <xf numFmtId="0" fontId="44" fillId="12" borderId="0" xfId="0" applyFont="1" applyFill="1" applyAlignment="1"/>
    <xf numFmtId="165" fontId="44" fillId="12" borderId="0" xfId="0" applyNumberFormat="1" applyFont="1" applyFill="1" applyAlignment="1">
      <alignment horizontal="right"/>
    </xf>
    <xf numFmtId="165" fontId="44" fillId="12" borderId="0" xfId="0" applyNumberFormat="1" applyFont="1" applyFill="1" applyAlignment="1">
      <alignment horizontal="right" vertical="top"/>
    </xf>
    <xf numFmtId="164" fontId="44" fillId="12" borderId="0" xfId="0" applyNumberFormat="1" applyFont="1" applyFill="1" applyAlignment="1">
      <alignment horizontal="right"/>
    </xf>
    <xf numFmtId="1" fontId="44" fillId="12" borderId="0" xfId="0" applyNumberFormat="1" applyFont="1" applyFill="1" applyAlignment="1">
      <alignment horizontal="right"/>
    </xf>
    <xf numFmtId="9" fontId="44" fillId="12" borderId="0" xfId="0" applyNumberFormat="1" applyFont="1" applyFill="1" applyAlignment="1">
      <alignment horizontal="right"/>
    </xf>
    <xf numFmtId="165" fontId="44" fillId="12" borderId="0" xfId="0" applyNumberFormat="1" applyFont="1" applyFill="1" applyAlignment="1">
      <alignment horizontal="right"/>
    </xf>
    <xf numFmtId="4" fontId="44" fillId="12" borderId="0" xfId="0" applyNumberFormat="1" applyFont="1" applyFill="1" applyAlignment="1">
      <alignment horizontal="right"/>
    </xf>
    <xf numFmtId="0" fontId="44" fillId="2" borderId="0" xfId="0" applyFont="1" applyFill="1" applyAlignment="1">
      <alignment horizontal="left"/>
    </xf>
    <xf numFmtId="0" fontId="44" fillId="13" borderId="0" xfId="0" applyFont="1" applyFill="1" applyAlignment="1"/>
    <xf numFmtId="0" fontId="44" fillId="13" borderId="0" xfId="0" applyFont="1" applyFill="1" applyAlignment="1">
      <alignment horizontal="left"/>
    </xf>
    <xf numFmtId="0" fontId="44" fillId="13" borderId="0" xfId="0" applyFont="1" applyFill="1" applyAlignment="1">
      <alignment horizontal="left"/>
    </xf>
    <xf numFmtId="3" fontId="44" fillId="13" borderId="0" xfId="0" applyNumberFormat="1" applyFont="1" applyFill="1" applyAlignment="1">
      <alignment horizontal="right"/>
    </xf>
    <xf numFmtId="0" fontId="44" fillId="13" borderId="0" xfId="0" applyFont="1" applyFill="1" applyAlignment="1">
      <alignment horizontal="center"/>
    </xf>
    <xf numFmtId="0" fontId="44" fillId="13" borderId="0" xfId="0" applyFont="1" applyFill="1" applyAlignment="1">
      <alignment horizontal="right"/>
    </xf>
    <xf numFmtId="0" fontId="44" fillId="13" borderId="0" xfId="0" applyFont="1" applyFill="1" applyAlignment="1">
      <alignment horizontal="left"/>
    </xf>
    <xf numFmtId="0" fontId="44" fillId="13" borderId="0" xfId="0" applyFont="1" applyFill="1" applyAlignment="1">
      <alignment horizontal="right"/>
    </xf>
    <xf numFmtId="0" fontId="44" fillId="13" borderId="0" xfId="0" applyFont="1" applyFill="1" applyAlignment="1"/>
    <xf numFmtId="165" fontId="44" fillId="13" borderId="0" xfId="0" applyNumberFormat="1" applyFont="1" applyFill="1" applyAlignment="1">
      <alignment horizontal="right"/>
    </xf>
    <xf numFmtId="165" fontId="44" fillId="13" borderId="0" xfId="0" applyNumberFormat="1" applyFont="1" applyFill="1" applyAlignment="1">
      <alignment horizontal="right" vertical="top"/>
    </xf>
    <xf numFmtId="164" fontId="44" fillId="13" borderId="0" xfId="0" applyNumberFormat="1" applyFont="1" applyFill="1" applyAlignment="1">
      <alignment horizontal="right"/>
    </xf>
    <xf numFmtId="1" fontId="44" fillId="13" borderId="0" xfId="0" applyNumberFormat="1" applyFont="1" applyFill="1" applyAlignment="1">
      <alignment horizontal="right"/>
    </xf>
    <xf numFmtId="9" fontId="44" fillId="13" borderId="0" xfId="0" applyNumberFormat="1" applyFont="1" applyFill="1" applyAlignment="1">
      <alignment horizontal="right"/>
    </xf>
    <xf numFmtId="165" fontId="44" fillId="13" borderId="0" xfId="0" applyNumberFormat="1" applyFont="1" applyFill="1" applyAlignment="1">
      <alignment horizontal="right"/>
    </xf>
    <xf numFmtId="4" fontId="44" fillId="13" borderId="0" xfId="0" applyNumberFormat="1" applyFont="1" applyFill="1" applyAlignment="1">
      <alignment horizontal="right"/>
    </xf>
    <xf numFmtId="3" fontId="44" fillId="13" borderId="0" xfId="0" applyNumberFormat="1" applyFont="1" applyFill="1" applyAlignment="1">
      <alignment horizontal="right"/>
    </xf>
    <xf numFmtId="0" fontId="44" fillId="0" borderId="0" xfId="0" applyFont="1" applyAlignment="1"/>
    <xf numFmtId="0" fontId="44" fillId="0" borderId="0" xfId="0" applyFont="1" applyAlignment="1">
      <alignment horizontal="left"/>
    </xf>
    <xf numFmtId="3" fontId="44" fillId="0" borderId="0" xfId="0" applyNumberFormat="1" applyFont="1" applyAlignment="1">
      <alignment horizontal="right"/>
    </xf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right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44" fillId="0" borderId="0" xfId="0" applyFont="1" applyAlignment="1"/>
    <xf numFmtId="165" fontId="44" fillId="0" borderId="0" xfId="0" applyNumberFormat="1" applyFont="1" applyAlignment="1">
      <alignment horizontal="right"/>
    </xf>
    <xf numFmtId="165" fontId="44" fillId="0" borderId="0" xfId="0" applyNumberFormat="1" applyFont="1" applyAlignment="1">
      <alignment horizontal="right" vertical="top"/>
    </xf>
    <xf numFmtId="164" fontId="44" fillId="0" borderId="0" xfId="0" applyNumberFormat="1" applyFont="1" applyAlignment="1">
      <alignment horizontal="right"/>
    </xf>
    <xf numFmtId="1" fontId="44" fillId="0" borderId="0" xfId="0" applyNumberFormat="1" applyFont="1" applyAlignment="1">
      <alignment horizontal="right"/>
    </xf>
    <xf numFmtId="9" fontId="44" fillId="0" borderId="0" xfId="0" applyNumberFormat="1" applyFont="1" applyAlignment="1">
      <alignment horizontal="right"/>
    </xf>
    <xf numFmtId="165" fontId="44" fillId="0" borderId="0" xfId="0" applyNumberFormat="1" applyFont="1" applyAlignment="1">
      <alignment horizontal="right"/>
    </xf>
    <xf numFmtId="4" fontId="44" fillId="0" borderId="0" xfId="0" applyNumberFormat="1" applyFont="1" applyAlignment="1">
      <alignment horizontal="right"/>
    </xf>
    <xf numFmtId="0" fontId="44" fillId="14" borderId="0" xfId="0" applyFont="1" applyFill="1" applyAlignment="1"/>
    <xf numFmtId="0" fontId="44" fillId="14" borderId="0" xfId="0" applyFont="1" applyFill="1" applyAlignment="1">
      <alignment horizontal="left"/>
    </xf>
    <xf numFmtId="3" fontId="44" fillId="14" borderId="0" xfId="0" applyNumberFormat="1" applyFont="1" applyFill="1" applyAlignment="1">
      <alignment horizontal="right"/>
    </xf>
    <xf numFmtId="0" fontId="44" fillId="14" borderId="0" xfId="0" applyFont="1" applyFill="1" applyAlignment="1">
      <alignment horizontal="center"/>
    </xf>
    <xf numFmtId="0" fontId="44" fillId="14" borderId="0" xfId="0" applyFont="1" applyFill="1" applyAlignment="1">
      <alignment horizontal="right"/>
    </xf>
    <xf numFmtId="0" fontId="44" fillId="14" borderId="0" xfId="0" applyFont="1" applyFill="1" applyAlignment="1">
      <alignment horizontal="left"/>
    </xf>
    <xf numFmtId="0" fontId="44" fillId="14" borderId="0" xfId="0" applyFont="1" applyFill="1" applyAlignment="1">
      <alignment horizontal="right"/>
    </xf>
    <xf numFmtId="0" fontId="44" fillId="14" borderId="0" xfId="0" applyFont="1" applyFill="1" applyAlignment="1"/>
    <xf numFmtId="165" fontId="44" fillId="14" borderId="0" xfId="0" applyNumberFormat="1" applyFont="1" applyFill="1" applyAlignment="1">
      <alignment horizontal="right"/>
    </xf>
    <xf numFmtId="165" fontId="44" fillId="14" borderId="0" xfId="0" applyNumberFormat="1" applyFont="1" applyFill="1" applyAlignment="1">
      <alignment horizontal="right" vertical="top"/>
    </xf>
    <xf numFmtId="164" fontId="44" fillId="14" borderId="0" xfId="0" applyNumberFormat="1" applyFont="1" applyFill="1" applyAlignment="1">
      <alignment horizontal="right"/>
    </xf>
    <xf numFmtId="1" fontId="44" fillId="14" borderId="0" xfId="0" applyNumberFormat="1" applyFont="1" applyFill="1" applyAlignment="1">
      <alignment horizontal="right"/>
    </xf>
    <xf numFmtId="9" fontId="44" fillId="14" borderId="0" xfId="0" applyNumberFormat="1" applyFont="1" applyFill="1" applyAlignment="1">
      <alignment horizontal="right"/>
    </xf>
    <xf numFmtId="165" fontId="44" fillId="14" borderId="0" xfId="0" applyNumberFormat="1" applyFont="1" applyFill="1" applyAlignment="1">
      <alignment horizontal="right"/>
    </xf>
    <xf numFmtId="4" fontId="44" fillId="14" borderId="0" xfId="0" applyNumberFormat="1" applyFont="1" applyFill="1" applyAlignment="1">
      <alignment horizontal="right"/>
    </xf>
    <xf numFmtId="3" fontId="44" fillId="14" borderId="0" xfId="0" applyNumberFormat="1" applyFont="1" applyFill="1" applyAlignment="1">
      <alignment horizontal="right"/>
    </xf>
    <xf numFmtId="0" fontId="44" fillId="14" borderId="0" xfId="0" applyFont="1" applyFill="1" applyAlignment="1"/>
    <xf numFmtId="165" fontId="44" fillId="14" borderId="0" xfId="0" applyNumberFormat="1" applyFont="1" applyFill="1" applyAlignment="1"/>
    <xf numFmtId="3" fontId="44" fillId="14" borderId="0" xfId="0" applyNumberFormat="1" applyFont="1" applyFill="1" applyAlignment="1"/>
    <xf numFmtId="0" fontId="44" fillId="15" borderId="0" xfId="0" applyFont="1" applyFill="1" applyAlignment="1"/>
    <xf numFmtId="0" fontId="44" fillId="15" borderId="0" xfId="0" applyFont="1" applyFill="1" applyAlignment="1">
      <alignment horizontal="left"/>
    </xf>
    <xf numFmtId="3" fontId="44" fillId="15" borderId="0" xfId="0" applyNumberFormat="1" applyFont="1" applyFill="1" applyAlignment="1">
      <alignment horizontal="right"/>
    </xf>
    <xf numFmtId="0" fontId="44" fillId="15" borderId="0" xfId="0" applyFont="1" applyFill="1" applyAlignment="1">
      <alignment horizontal="center"/>
    </xf>
    <xf numFmtId="0" fontId="44" fillId="15" borderId="0" xfId="0" applyFont="1" applyFill="1" applyAlignment="1">
      <alignment horizontal="right"/>
    </xf>
    <xf numFmtId="0" fontId="44" fillId="15" borderId="0" xfId="0" applyFont="1" applyFill="1" applyAlignment="1">
      <alignment horizontal="left"/>
    </xf>
    <xf numFmtId="0" fontId="44" fillId="15" borderId="0" xfId="0" applyFont="1" applyFill="1" applyAlignment="1">
      <alignment horizontal="right"/>
    </xf>
    <xf numFmtId="0" fontId="44" fillId="15" borderId="0" xfId="0" applyFont="1" applyFill="1" applyAlignment="1"/>
    <xf numFmtId="165" fontId="44" fillId="15" borderId="0" xfId="0" applyNumberFormat="1" applyFont="1" applyFill="1" applyAlignment="1">
      <alignment horizontal="right"/>
    </xf>
    <xf numFmtId="165" fontId="44" fillId="15" borderId="0" xfId="0" applyNumberFormat="1" applyFont="1" applyFill="1" applyAlignment="1">
      <alignment horizontal="right" vertical="top"/>
    </xf>
    <xf numFmtId="164" fontId="44" fillId="15" borderId="0" xfId="0" applyNumberFormat="1" applyFont="1" applyFill="1" applyAlignment="1">
      <alignment horizontal="right"/>
    </xf>
    <xf numFmtId="1" fontId="44" fillId="15" borderId="0" xfId="0" applyNumberFormat="1" applyFont="1" applyFill="1" applyAlignment="1">
      <alignment horizontal="right"/>
    </xf>
    <xf numFmtId="9" fontId="44" fillId="15" borderId="0" xfId="0" applyNumberFormat="1" applyFont="1" applyFill="1" applyAlignment="1">
      <alignment horizontal="right"/>
    </xf>
    <xf numFmtId="165" fontId="44" fillId="15" borderId="0" xfId="0" applyNumberFormat="1" applyFont="1" applyFill="1" applyAlignment="1">
      <alignment horizontal="right"/>
    </xf>
    <xf numFmtId="4" fontId="44" fillId="15" borderId="0" xfId="0" applyNumberFormat="1" applyFont="1" applyFill="1" applyAlignment="1">
      <alignment horizontal="right"/>
    </xf>
    <xf numFmtId="3" fontId="44" fillId="15" borderId="0" xfId="0" applyNumberFormat="1" applyFont="1" applyFill="1" applyAlignment="1">
      <alignment horizontal="right"/>
    </xf>
    <xf numFmtId="3" fontId="44" fillId="2" borderId="0" xfId="0" applyNumberFormat="1" applyFont="1" applyFill="1" applyAlignment="1">
      <alignment horizontal="center"/>
    </xf>
    <xf numFmtId="10" fontId="44" fillId="2" borderId="0" xfId="0" applyNumberFormat="1" applyFont="1" applyFill="1" applyAlignment="1">
      <alignment horizontal="right"/>
    </xf>
    <xf numFmtId="0" fontId="44" fillId="16" borderId="0" xfId="0" applyFont="1" applyFill="1" applyAlignment="1"/>
    <xf numFmtId="0" fontId="44" fillId="16" borderId="0" xfId="0" applyFont="1" applyFill="1" applyAlignment="1">
      <alignment horizontal="left"/>
    </xf>
    <xf numFmtId="3" fontId="44" fillId="16" borderId="0" xfId="0" applyNumberFormat="1" applyFont="1" applyFill="1" applyAlignment="1">
      <alignment horizontal="right"/>
    </xf>
    <xf numFmtId="3" fontId="44" fillId="16" borderId="0" xfId="0" applyNumberFormat="1" applyFont="1" applyFill="1" applyAlignment="1">
      <alignment horizontal="center"/>
    </xf>
    <xf numFmtId="0" fontId="44" fillId="16" borderId="0" xfId="0" applyFont="1" applyFill="1" applyAlignment="1">
      <alignment horizontal="right"/>
    </xf>
    <xf numFmtId="0" fontId="44" fillId="16" borderId="0" xfId="0" applyFont="1" applyFill="1" applyAlignment="1">
      <alignment horizontal="left"/>
    </xf>
    <xf numFmtId="0" fontId="44" fillId="16" borderId="0" xfId="0" applyFont="1" applyFill="1" applyAlignment="1">
      <alignment horizontal="right"/>
    </xf>
    <xf numFmtId="0" fontId="44" fillId="16" borderId="0" xfId="0" applyFont="1" applyFill="1" applyAlignment="1"/>
    <xf numFmtId="165" fontId="44" fillId="16" borderId="0" xfId="0" applyNumberFormat="1" applyFont="1" applyFill="1" applyAlignment="1">
      <alignment horizontal="right"/>
    </xf>
    <xf numFmtId="165" fontId="44" fillId="16" borderId="0" xfId="0" applyNumberFormat="1" applyFont="1" applyFill="1" applyAlignment="1">
      <alignment horizontal="right" vertical="top"/>
    </xf>
    <xf numFmtId="164" fontId="44" fillId="16" borderId="0" xfId="0" applyNumberFormat="1" applyFont="1" applyFill="1" applyAlignment="1">
      <alignment horizontal="right"/>
    </xf>
    <xf numFmtId="1" fontId="44" fillId="16" borderId="0" xfId="0" applyNumberFormat="1" applyFont="1" applyFill="1" applyAlignment="1">
      <alignment horizontal="right"/>
    </xf>
    <xf numFmtId="9" fontId="44" fillId="16" borderId="0" xfId="0" applyNumberFormat="1" applyFont="1" applyFill="1" applyAlignment="1">
      <alignment horizontal="right"/>
    </xf>
    <xf numFmtId="165" fontId="44" fillId="16" borderId="0" xfId="0" applyNumberFormat="1" applyFont="1" applyFill="1" applyAlignment="1">
      <alignment horizontal="right"/>
    </xf>
    <xf numFmtId="4" fontId="44" fillId="16" borderId="0" xfId="0" applyNumberFormat="1" applyFont="1" applyFill="1" applyAlignment="1">
      <alignment horizontal="right"/>
    </xf>
    <xf numFmtId="3" fontId="44" fillId="16" borderId="0" xfId="0" applyNumberFormat="1" applyFont="1" applyFill="1" applyAlignment="1">
      <alignment horizontal="right"/>
    </xf>
    <xf numFmtId="0" fontId="44" fillId="16" borderId="0" xfId="0" applyFont="1" applyFill="1" applyAlignment="1">
      <alignment horizontal="left"/>
    </xf>
    <xf numFmtId="0" fontId="44" fillId="17" borderId="0" xfId="0" applyFont="1" applyFill="1" applyAlignment="1"/>
    <xf numFmtId="0" fontId="44" fillId="17" borderId="0" xfId="0" applyFont="1" applyFill="1" applyAlignment="1">
      <alignment horizontal="left"/>
    </xf>
    <xf numFmtId="3" fontId="44" fillId="17" borderId="0" xfId="0" applyNumberFormat="1" applyFont="1" applyFill="1" applyAlignment="1">
      <alignment horizontal="right"/>
    </xf>
    <xf numFmtId="3" fontId="44" fillId="17" borderId="0" xfId="0" applyNumberFormat="1" applyFont="1" applyFill="1" applyAlignment="1">
      <alignment horizontal="center"/>
    </xf>
    <xf numFmtId="0" fontId="44" fillId="17" borderId="0" xfId="0" applyFont="1" applyFill="1" applyAlignment="1">
      <alignment horizontal="right"/>
    </xf>
    <xf numFmtId="0" fontId="44" fillId="17" borderId="0" xfId="0" applyFont="1" applyFill="1" applyAlignment="1">
      <alignment horizontal="left"/>
    </xf>
    <xf numFmtId="0" fontId="44" fillId="17" borderId="0" xfId="0" applyFont="1" applyFill="1" applyAlignment="1">
      <alignment horizontal="right"/>
    </xf>
    <xf numFmtId="0" fontId="44" fillId="17" borderId="0" xfId="0" applyFont="1" applyFill="1" applyAlignment="1"/>
    <xf numFmtId="165" fontId="44" fillId="17" borderId="0" xfId="0" applyNumberFormat="1" applyFont="1" applyFill="1" applyAlignment="1">
      <alignment horizontal="right"/>
    </xf>
    <xf numFmtId="165" fontId="44" fillId="17" borderId="0" xfId="0" applyNumberFormat="1" applyFont="1" applyFill="1" applyAlignment="1">
      <alignment horizontal="right" vertical="top"/>
    </xf>
    <xf numFmtId="164" fontId="44" fillId="17" borderId="0" xfId="0" applyNumberFormat="1" applyFont="1" applyFill="1" applyAlignment="1">
      <alignment horizontal="right"/>
    </xf>
    <xf numFmtId="1" fontId="44" fillId="17" borderId="0" xfId="0" applyNumberFormat="1" applyFont="1" applyFill="1" applyAlignment="1">
      <alignment horizontal="right"/>
    </xf>
    <xf numFmtId="9" fontId="44" fillId="17" borderId="0" xfId="0" applyNumberFormat="1" applyFont="1" applyFill="1" applyAlignment="1">
      <alignment horizontal="right"/>
    </xf>
    <xf numFmtId="165" fontId="44" fillId="17" borderId="0" xfId="0" applyNumberFormat="1" applyFont="1" applyFill="1" applyAlignment="1">
      <alignment horizontal="right"/>
    </xf>
    <xf numFmtId="4" fontId="44" fillId="17" borderId="0" xfId="0" applyNumberFormat="1" applyFont="1" applyFill="1" applyAlignment="1">
      <alignment horizontal="right"/>
    </xf>
    <xf numFmtId="3" fontId="44" fillId="17" borderId="0" xfId="0" applyNumberFormat="1" applyFont="1" applyFill="1" applyAlignment="1">
      <alignment horizontal="right"/>
    </xf>
    <xf numFmtId="0" fontId="44" fillId="17" borderId="0" xfId="0" applyFont="1" applyFill="1" applyAlignment="1">
      <alignment horizontal="left"/>
    </xf>
    <xf numFmtId="0" fontId="44" fillId="6" borderId="0" xfId="0" applyFont="1" applyFill="1" applyAlignment="1"/>
    <xf numFmtId="0" fontId="44" fillId="6" borderId="0" xfId="0" applyFont="1" applyFill="1" applyAlignment="1">
      <alignment horizontal="left"/>
    </xf>
    <xf numFmtId="3" fontId="44" fillId="6" borderId="0" xfId="0" applyNumberFormat="1" applyFont="1" applyFill="1" applyAlignment="1">
      <alignment horizontal="right"/>
    </xf>
    <xf numFmtId="0" fontId="44" fillId="6" borderId="0" xfId="0" applyFont="1" applyFill="1" applyAlignment="1">
      <alignment horizontal="center"/>
    </xf>
    <xf numFmtId="0" fontId="44" fillId="6" borderId="0" xfId="0" applyFont="1" applyFill="1" applyAlignment="1">
      <alignment horizontal="right"/>
    </xf>
    <xf numFmtId="0" fontId="44" fillId="6" borderId="0" xfId="0" applyFont="1" applyFill="1" applyAlignment="1">
      <alignment horizontal="left"/>
    </xf>
    <xf numFmtId="0" fontId="44" fillId="6" borderId="0" xfId="0" applyFont="1" applyFill="1" applyAlignment="1">
      <alignment horizontal="right"/>
    </xf>
    <xf numFmtId="0" fontId="44" fillId="6" borderId="0" xfId="0" applyFont="1" applyFill="1" applyAlignment="1"/>
    <xf numFmtId="165" fontId="44" fillId="6" borderId="0" xfId="0" applyNumberFormat="1" applyFont="1" applyFill="1" applyAlignment="1">
      <alignment horizontal="right"/>
    </xf>
    <xf numFmtId="165" fontId="44" fillId="6" borderId="0" xfId="0" applyNumberFormat="1" applyFont="1" applyFill="1" applyAlignment="1">
      <alignment horizontal="right" vertical="top"/>
    </xf>
    <xf numFmtId="164" fontId="44" fillId="6" borderId="0" xfId="0" applyNumberFormat="1" applyFont="1" applyFill="1" applyAlignment="1">
      <alignment horizontal="right"/>
    </xf>
    <xf numFmtId="10" fontId="44" fillId="6" borderId="0" xfId="0" applyNumberFormat="1" applyFont="1" applyFill="1" applyAlignment="1">
      <alignment horizontal="right"/>
    </xf>
    <xf numFmtId="1" fontId="44" fillId="6" borderId="0" xfId="0" applyNumberFormat="1" applyFont="1" applyFill="1" applyAlignment="1">
      <alignment horizontal="right"/>
    </xf>
    <xf numFmtId="9" fontId="44" fillId="6" borderId="0" xfId="0" applyNumberFormat="1" applyFont="1" applyFill="1" applyAlignment="1">
      <alignment horizontal="right"/>
    </xf>
    <xf numFmtId="165" fontId="44" fillId="6" borderId="0" xfId="0" applyNumberFormat="1" applyFont="1" applyFill="1" applyAlignment="1">
      <alignment horizontal="right"/>
    </xf>
    <xf numFmtId="4" fontId="44" fillId="6" borderId="0" xfId="0" applyNumberFormat="1" applyFont="1" applyFill="1" applyAlignment="1">
      <alignment horizontal="right"/>
    </xf>
    <xf numFmtId="3" fontId="44" fillId="6" borderId="0" xfId="0" applyNumberFormat="1" applyFont="1" applyFill="1" applyAlignment="1">
      <alignment horizontal="right"/>
    </xf>
    <xf numFmtId="0" fontId="44" fillId="6" borderId="0" xfId="0" applyFont="1" applyFill="1" applyAlignment="1">
      <alignment horizontal="left"/>
    </xf>
    <xf numFmtId="0" fontId="23" fillId="3" borderId="4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/>
    </xf>
    <xf numFmtId="3" fontId="23" fillId="3" borderId="4" xfId="0" applyNumberFormat="1" applyFont="1" applyFill="1" applyBorder="1" applyAlignment="1">
      <alignment horizontal="center"/>
    </xf>
    <xf numFmtId="0" fontId="24" fillId="3" borderId="2" xfId="0" applyFont="1" applyFill="1" applyBorder="1" applyAlignment="1"/>
    <xf numFmtId="0" fontId="24" fillId="3" borderId="5" xfId="0" applyFont="1" applyFill="1" applyBorder="1" applyAlignment="1"/>
    <xf numFmtId="0" fontId="23" fillId="3" borderId="5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0" fontId="24" fillId="3" borderId="5" xfId="0" applyFont="1" applyFill="1" applyBorder="1" applyAlignment="1">
      <alignment horizontal="center"/>
    </xf>
    <xf numFmtId="3" fontId="23" fillId="3" borderId="0" xfId="0" applyNumberFormat="1" applyFont="1" applyFill="1" applyAlignment="1">
      <alignment horizontal="center"/>
    </xf>
    <xf numFmtId="3" fontId="23" fillId="3" borderId="5" xfId="0" applyNumberFormat="1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3" fontId="23" fillId="3" borderId="0" xfId="0" applyNumberFormat="1" applyFont="1" applyFill="1" applyAlignment="1">
      <alignment horizontal="center"/>
    </xf>
    <xf numFmtId="0" fontId="24" fillId="3" borderId="0" xfId="0" applyFont="1" applyFill="1" applyAlignment="1"/>
    <xf numFmtId="0" fontId="46" fillId="3" borderId="0" xfId="0" applyFont="1" applyFill="1" applyAlignment="1">
      <alignment horizontal="center"/>
    </xf>
    <xf numFmtId="0" fontId="46" fillId="3" borderId="0" xfId="0" applyFont="1" applyFill="1" applyAlignment="1"/>
    <xf numFmtId="0" fontId="47" fillId="3" borderId="0" xfId="0" applyFont="1" applyFill="1" applyAlignment="1">
      <alignment horizontal="center" vertical="center" wrapText="1"/>
    </xf>
    <xf numFmtId="0" fontId="46" fillId="3" borderId="0" xfId="0" applyFont="1" applyFill="1" applyAlignment="1">
      <alignment horizontal="center" vertical="center" wrapText="1"/>
    </xf>
    <xf numFmtId="0" fontId="46" fillId="3" borderId="0" xfId="0" applyFont="1" applyFill="1" applyAlignment="1">
      <alignment horizontal="center" vertical="center" wrapText="1"/>
    </xf>
    <xf numFmtId="3" fontId="24" fillId="3" borderId="0" xfId="0" applyNumberFormat="1" applyFont="1" applyFill="1" applyAlignment="1"/>
    <xf numFmtId="0" fontId="23" fillId="3" borderId="0" xfId="0" applyFont="1" applyFill="1" applyAlignment="1"/>
    <xf numFmtId="0" fontId="24" fillId="3" borderId="0" xfId="0" applyFont="1" applyFill="1" applyAlignment="1">
      <alignment horizontal="center"/>
    </xf>
    <xf numFmtId="0" fontId="24" fillId="3" borderId="0" xfId="0" applyFont="1" applyFill="1" applyAlignment="1">
      <alignment vertical="top"/>
    </xf>
    <xf numFmtId="0" fontId="24" fillId="3" borderId="0" xfId="0" applyFont="1" applyFill="1" applyAlignment="1">
      <alignment horizontal="center" vertical="top"/>
    </xf>
    <xf numFmtId="0" fontId="24" fillId="3" borderId="0" xfId="0" applyFont="1" applyFill="1" applyAlignment="1">
      <alignment vertical="top"/>
    </xf>
    <xf numFmtId="0" fontId="24" fillId="3" borderId="4" xfId="0" applyFont="1" applyFill="1" applyBorder="1" applyAlignment="1"/>
    <xf numFmtId="0" fontId="24" fillId="3" borderId="4" xfId="0" applyFont="1" applyFill="1" applyBorder="1" applyAlignment="1">
      <alignment horizontal="center"/>
    </xf>
    <xf numFmtId="3" fontId="24" fillId="3" borderId="2" xfId="0" applyNumberFormat="1" applyFont="1" applyFill="1" applyBorder="1" applyAlignment="1"/>
    <xf numFmtId="3" fontId="24" fillId="3" borderId="4" xfId="0" applyNumberFormat="1" applyFont="1" applyFill="1" applyBorder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5" borderId="0" xfId="0" applyFont="1" applyFill="1" applyAlignment="1"/>
    <xf numFmtId="0" fontId="4" fillId="5" borderId="0" xfId="0" applyFont="1" applyFill="1" applyAlignment="1">
      <alignment horizontal="center"/>
    </xf>
    <xf numFmtId="3" fontId="4" fillId="5" borderId="0" xfId="0" applyNumberFormat="1" applyFont="1" applyFill="1" applyAlignment="1">
      <alignment horizontal="right"/>
    </xf>
    <xf numFmtId="0" fontId="4" fillId="5" borderId="0" xfId="0" applyFont="1" applyFill="1" applyAlignment="1">
      <alignment horizontal="right"/>
    </xf>
    <xf numFmtId="0" fontId="11" fillId="5" borderId="0" xfId="0" applyFont="1" applyFill="1" applyAlignment="1"/>
    <xf numFmtId="3" fontId="4" fillId="5" borderId="0" xfId="0" applyNumberFormat="1" applyFont="1" applyFill="1" applyAlignment="1">
      <alignment horizontal="right"/>
    </xf>
    <xf numFmtId="1" fontId="4" fillId="5" borderId="0" xfId="0" applyNumberFormat="1" applyFont="1" applyFill="1" applyAlignment="1">
      <alignment horizontal="right"/>
    </xf>
    <xf numFmtId="10" fontId="44" fillId="0" borderId="0" xfId="0" applyNumberFormat="1" applyFont="1" applyAlignment="1">
      <alignment horizontal="right"/>
    </xf>
    <xf numFmtId="0" fontId="48" fillId="4" borderId="0" xfId="0" applyFont="1" applyFill="1" applyAlignment="1">
      <alignment horizontal="center" wrapText="1"/>
    </xf>
    <xf numFmtId="0" fontId="49" fillId="4" borderId="0" xfId="0" applyFont="1" applyFill="1"/>
    <xf numFmtId="0" fontId="50" fillId="3" borderId="2" xfId="0" applyFont="1" applyFill="1" applyBorder="1" applyAlignment="1"/>
    <xf numFmtId="0" fontId="50" fillId="3" borderId="2" xfId="0" applyFont="1" applyFill="1" applyBorder="1" applyAlignment="1">
      <alignment horizontal="left"/>
    </xf>
    <xf numFmtId="0" fontId="50" fillId="3" borderId="2" xfId="0" applyFont="1" applyFill="1" applyBorder="1" applyAlignment="1"/>
    <xf numFmtId="0" fontId="8" fillId="2" borderId="0" xfId="0" applyFont="1" applyFill="1" applyAlignment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/>
    <xf numFmtId="165" fontId="8" fillId="2" borderId="0" xfId="0" applyNumberFormat="1" applyFont="1" applyFill="1" applyAlignment="1">
      <alignment horizontal="right"/>
    </xf>
    <xf numFmtId="165" fontId="8" fillId="2" borderId="0" xfId="0" applyNumberFormat="1" applyFont="1" applyFill="1" applyAlignment="1">
      <alignment horizontal="right" vertical="top"/>
    </xf>
    <xf numFmtId="164" fontId="8" fillId="2" borderId="0" xfId="0" applyNumberFormat="1" applyFont="1" applyFill="1" applyAlignment="1">
      <alignment horizontal="right"/>
    </xf>
    <xf numFmtId="0" fontId="11" fillId="2" borderId="0" xfId="0" applyFont="1" applyFill="1" applyAlignment="1"/>
    <xf numFmtId="0" fontId="14" fillId="2" borderId="0" xfId="0" applyFont="1" applyFill="1" applyAlignment="1"/>
    <xf numFmtId="3" fontId="8" fillId="2" borderId="0" xfId="0" applyNumberFormat="1" applyFont="1" applyFill="1" applyAlignment="1">
      <alignment horizontal="right"/>
    </xf>
    <xf numFmtId="0" fontId="26" fillId="2" borderId="0" xfId="0" applyFont="1" applyFill="1" applyAlignment="1"/>
    <xf numFmtId="166" fontId="4" fillId="5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38" fillId="3" borderId="0" xfId="0" applyFont="1" applyFill="1" applyAlignment="1">
      <alignment horizontal="center" wrapText="1"/>
    </xf>
    <xf numFmtId="0" fontId="38" fillId="3" borderId="0" xfId="0" applyFont="1" applyFill="1" applyAlignment="1">
      <alignment horizontal="center" wrapText="1"/>
    </xf>
    <xf numFmtId="0" fontId="46" fillId="3" borderId="0" xfId="0" applyFont="1" applyFill="1" applyAlignment="1">
      <alignment horizontal="center" wrapText="1"/>
    </xf>
    <xf numFmtId="0" fontId="1" fillId="0" borderId="0" xfId="0" applyFont="1" applyAlignment="1"/>
    <xf numFmtId="3" fontId="1" fillId="0" borderId="0" xfId="0" applyNumberFormat="1" applyFont="1" applyAlignment="1"/>
    <xf numFmtId="164" fontId="1" fillId="0" borderId="0" xfId="0" applyNumberFormat="1" applyFont="1" applyAlignment="1"/>
    <xf numFmtId="166" fontId="1" fillId="0" borderId="0" xfId="0" applyNumberFormat="1" applyFont="1"/>
    <xf numFmtId="3" fontId="18" fillId="2" borderId="0" xfId="0" applyNumberFormat="1" applyFont="1" applyFill="1" applyAlignment="1">
      <alignment horizontal="right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48" fillId="2" borderId="0" xfId="0" applyFont="1" applyFill="1" applyAlignment="1">
      <alignment horizontal="center" wrapText="1"/>
    </xf>
    <xf numFmtId="0" fontId="49" fillId="2" borderId="0" xfId="0" applyFont="1" applyFill="1"/>
    <xf numFmtId="0" fontId="50" fillId="3" borderId="0" xfId="0" applyFont="1" applyFill="1" applyAlignment="1"/>
    <xf numFmtId="0" fontId="50" fillId="3" borderId="0" xfId="0" applyFont="1" applyFill="1" applyAlignment="1"/>
    <xf numFmtId="164" fontId="9" fillId="2" borderId="0" xfId="0" applyNumberFormat="1" applyFont="1" applyFill="1" applyAlignment="1">
      <alignment horizontal="right"/>
    </xf>
    <xf numFmtId="3" fontId="19" fillId="2" borderId="0" xfId="0" applyNumberFormat="1" applyFont="1" applyFill="1" applyAlignment="1">
      <alignment horizontal="center"/>
    </xf>
    <xf numFmtId="164" fontId="19" fillId="2" borderId="0" xfId="0" applyNumberFormat="1" applyFont="1" applyFill="1" applyAlignment="1">
      <alignment horizontal="center"/>
    </xf>
    <xf numFmtId="0" fontId="8" fillId="2" borderId="0" xfId="0" applyFont="1" applyFill="1"/>
    <xf numFmtId="164" fontId="42" fillId="2" borderId="0" xfId="0" applyNumberFormat="1" applyFont="1" applyFill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164" fontId="9" fillId="2" borderId="2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9" fontId="7" fillId="2" borderId="0" xfId="0" applyNumberFormat="1" applyFont="1" applyFill="1" applyAlignment="1">
      <alignment horizontal="right"/>
    </xf>
    <xf numFmtId="9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52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164" fontId="42" fillId="2" borderId="0" xfId="0" applyNumberFormat="1" applyFont="1" applyFill="1" applyAlignment="1">
      <alignment horizontal="right"/>
    </xf>
    <xf numFmtId="0" fontId="50" fillId="3" borderId="0" xfId="0" applyFont="1" applyFill="1" applyAlignment="1">
      <alignment horizontal="center"/>
    </xf>
    <xf numFmtId="3" fontId="8" fillId="2" borderId="0" xfId="0" applyNumberFormat="1" applyFont="1" applyFill="1" applyAlignment="1">
      <alignment horizontal="center"/>
    </xf>
    <xf numFmtId="9" fontId="8" fillId="2" borderId="0" xfId="0" applyNumberFormat="1" applyFont="1" applyFill="1" applyAlignment="1">
      <alignment horizontal="right"/>
    </xf>
    <xf numFmtId="164" fontId="18" fillId="2" borderId="0" xfId="0" applyNumberFormat="1" applyFont="1" applyFill="1" applyAlignment="1">
      <alignment horizontal="center"/>
    </xf>
    <xf numFmtId="0" fontId="53" fillId="3" borderId="0" xfId="0" applyFont="1" applyFill="1" applyAlignment="1"/>
    <xf numFmtId="0" fontId="53" fillId="3" borderId="0" xfId="0" applyFont="1" applyFill="1" applyAlignment="1"/>
    <xf numFmtId="3" fontId="44" fillId="2" borderId="0" xfId="0" applyNumberFormat="1" applyFont="1" applyFill="1" applyAlignment="1">
      <alignment horizontal="right"/>
    </xf>
    <xf numFmtId="164" fontId="54" fillId="2" borderId="0" xfId="0" applyNumberFormat="1" applyFont="1" applyFill="1" applyAlignment="1">
      <alignment horizontal="right"/>
    </xf>
    <xf numFmtId="0" fontId="21" fillId="2" borderId="0" xfId="0" applyFont="1" applyFill="1" applyAlignment="1"/>
    <xf numFmtId="164" fontId="44" fillId="2" borderId="2" xfId="0" applyNumberFormat="1" applyFont="1" applyFill="1" applyBorder="1" applyAlignment="1">
      <alignment horizontal="right"/>
    </xf>
    <xf numFmtId="164" fontId="54" fillId="2" borderId="2" xfId="0" applyNumberFormat="1" applyFont="1" applyFill="1" applyBorder="1" applyAlignment="1">
      <alignment horizontal="right"/>
    </xf>
    <xf numFmtId="164" fontId="55" fillId="2" borderId="0" xfId="0" applyNumberFormat="1" applyFont="1" applyFill="1" applyAlignment="1">
      <alignment horizontal="right"/>
    </xf>
    <xf numFmtId="164" fontId="56" fillId="2" borderId="0" xfId="0" applyNumberFormat="1" applyFont="1" applyFill="1" applyAlignment="1">
      <alignment horizontal="right"/>
    </xf>
    <xf numFmtId="164" fontId="57" fillId="2" borderId="0" xfId="0" applyNumberFormat="1" applyFont="1" applyFill="1" applyAlignment="1">
      <alignment horizontal="right"/>
    </xf>
    <xf numFmtId="9" fontId="57" fillId="2" borderId="0" xfId="0" applyNumberFormat="1" applyFont="1" applyFill="1" applyAlignment="1">
      <alignment horizontal="right"/>
    </xf>
    <xf numFmtId="0" fontId="53" fillId="3" borderId="0" xfId="0" applyFont="1" applyFill="1" applyAlignment="1"/>
    <xf numFmtId="0" fontId="53" fillId="3" borderId="0" xfId="0" applyFont="1" applyFill="1" applyAlignment="1">
      <alignment horizontal="center"/>
    </xf>
    <xf numFmtId="0" fontId="53" fillId="3" borderId="0" xfId="0" applyFont="1" applyFill="1" applyAlignment="1">
      <alignment horizontal="center"/>
    </xf>
    <xf numFmtId="0" fontId="54" fillId="0" borderId="0" xfId="0" applyFont="1" applyAlignment="1"/>
    <xf numFmtId="0" fontId="44" fillId="0" borderId="0" xfId="0" applyFont="1" applyAlignment="1"/>
    <xf numFmtId="0" fontId="44" fillId="0" borderId="0" xfId="0" applyFont="1" applyAlignment="1">
      <alignment horizontal="center"/>
    </xf>
    <xf numFmtId="0" fontId="44" fillId="0" borderId="0" xfId="0" applyFont="1" applyAlignment="1"/>
    <xf numFmtId="4" fontId="44" fillId="0" borderId="0" xfId="0" applyNumberFormat="1" applyFont="1" applyAlignment="1">
      <alignment horizontal="right"/>
    </xf>
    <xf numFmtId="0" fontId="44" fillId="0" borderId="0" xfId="0" applyFont="1" applyAlignment="1">
      <alignment horizontal="right"/>
    </xf>
    <xf numFmtId="164" fontId="44" fillId="0" borderId="0" xfId="0" applyNumberFormat="1" applyFont="1" applyAlignment="1"/>
    <xf numFmtId="164" fontId="44" fillId="0" borderId="0" xfId="0" applyNumberFormat="1" applyFont="1" applyAlignment="1"/>
    <xf numFmtId="164" fontId="44" fillId="0" borderId="0" xfId="0" applyNumberFormat="1" applyFont="1" applyAlignment="1">
      <alignment horizontal="right"/>
    </xf>
    <xf numFmtId="164" fontId="44" fillId="0" borderId="2" xfId="0" applyNumberFormat="1" applyFont="1" applyBorder="1" applyAlignment="1"/>
    <xf numFmtId="164" fontId="44" fillId="0" borderId="2" xfId="0" applyNumberFormat="1" applyFont="1" applyBorder="1" applyAlignment="1">
      <alignment horizontal="right"/>
    </xf>
    <xf numFmtId="164" fontId="44" fillId="0" borderId="2" xfId="0" applyNumberFormat="1" applyFont="1" applyBorder="1" applyAlignment="1"/>
    <xf numFmtId="164" fontId="44" fillId="0" borderId="2" xfId="0" applyNumberFormat="1" applyFont="1" applyBorder="1" applyAlignment="1">
      <alignment horizontal="right"/>
    </xf>
    <xf numFmtId="0" fontId="11" fillId="0" borderId="0" xfId="0" applyFont="1" applyAlignment="1"/>
    <xf numFmtId="164" fontId="11" fillId="0" borderId="0" xfId="0" applyNumberFormat="1" applyFont="1"/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164" fontId="55" fillId="0" borderId="0" xfId="0" applyNumberFormat="1" applyFont="1" applyAlignment="1">
      <alignment horizontal="center"/>
    </xf>
    <xf numFmtId="0" fontId="58" fillId="0" borderId="0" xfId="0" applyFont="1" applyAlignment="1"/>
    <xf numFmtId="0" fontId="58" fillId="0" borderId="0" xfId="0" applyFont="1"/>
    <xf numFmtId="164" fontId="58" fillId="0" borderId="0" xfId="0" applyNumberFormat="1" applyFont="1"/>
    <xf numFmtId="9" fontId="57" fillId="0" borderId="0" xfId="0" applyNumberFormat="1" applyFont="1" applyAlignment="1"/>
    <xf numFmtId="9" fontId="58" fillId="0" borderId="0" xfId="0" applyNumberFormat="1" applyFont="1"/>
    <xf numFmtId="0" fontId="53" fillId="4" borderId="0" xfId="0" applyFont="1" applyFill="1" applyAlignment="1"/>
    <xf numFmtId="0" fontId="53" fillId="3" borderId="2" xfId="0" applyFont="1" applyFill="1" applyBorder="1" applyAlignment="1"/>
    <xf numFmtId="0" fontId="11" fillId="3" borderId="2" xfId="0" applyFont="1" applyFill="1" applyBorder="1" applyAlignment="1"/>
    <xf numFmtId="0" fontId="44" fillId="18" borderId="0" xfId="0" applyFont="1" applyFill="1" applyAlignment="1"/>
    <xf numFmtId="3" fontId="44" fillId="18" borderId="0" xfId="0" applyNumberFormat="1" applyFont="1" applyFill="1" applyAlignment="1">
      <alignment horizontal="right"/>
    </xf>
    <xf numFmtId="0" fontId="44" fillId="18" borderId="0" xfId="0" applyFont="1" applyFill="1" applyAlignment="1">
      <alignment horizontal="right"/>
    </xf>
    <xf numFmtId="0" fontId="11" fillId="18" borderId="0" xfId="0" applyFont="1" applyFill="1" applyAlignment="1"/>
    <xf numFmtId="165" fontId="44" fillId="18" borderId="0" xfId="0" applyNumberFormat="1" applyFont="1" applyFill="1" applyAlignment="1">
      <alignment horizontal="right"/>
    </xf>
    <xf numFmtId="165" fontId="44" fillId="18" borderId="0" xfId="0" applyNumberFormat="1" applyFont="1" applyFill="1" applyAlignment="1">
      <alignment horizontal="right" vertical="top"/>
    </xf>
    <xf numFmtId="164" fontId="44" fillId="18" borderId="0" xfId="0" applyNumberFormat="1" applyFont="1" applyFill="1" applyAlignment="1">
      <alignment horizontal="right"/>
    </xf>
    <xf numFmtId="0" fontId="44" fillId="0" borderId="0" xfId="0" applyFont="1" applyAlignment="1"/>
    <xf numFmtId="3" fontId="44" fillId="0" borderId="0" xfId="0" applyNumberFormat="1" applyFont="1" applyAlignment="1">
      <alignment horizontal="right"/>
    </xf>
    <xf numFmtId="0" fontId="44" fillId="0" borderId="0" xfId="0" applyFont="1" applyAlignment="1">
      <alignment horizontal="right"/>
    </xf>
    <xf numFmtId="165" fontId="44" fillId="0" borderId="0" xfId="0" applyNumberFormat="1" applyFont="1" applyAlignment="1">
      <alignment horizontal="right"/>
    </xf>
    <xf numFmtId="165" fontId="44" fillId="0" borderId="0" xfId="0" applyNumberFormat="1" applyFont="1" applyAlignment="1">
      <alignment horizontal="right" vertical="top"/>
    </xf>
    <xf numFmtId="164" fontId="44" fillId="0" borderId="0" xfId="0" applyNumberFormat="1" applyFont="1" applyAlignment="1">
      <alignment horizontal="right"/>
    </xf>
    <xf numFmtId="164" fontId="44" fillId="0" borderId="2" xfId="0" applyNumberFormat="1" applyFont="1" applyBorder="1" applyAlignment="1">
      <alignment horizontal="right"/>
    </xf>
    <xf numFmtId="3" fontId="44" fillId="0" borderId="2" xfId="0" applyNumberFormat="1" applyFont="1" applyBorder="1" applyAlignment="1">
      <alignment horizontal="right"/>
    </xf>
    <xf numFmtId="0" fontId="44" fillId="0" borderId="2" xfId="0" applyFont="1" applyBorder="1" applyAlignment="1">
      <alignment horizontal="right"/>
    </xf>
    <xf numFmtId="3" fontId="54" fillId="18" borderId="0" xfId="0" applyNumberFormat="1" applyFont="1" applyFill="1" applyAlignment="1">
      <alignment horizontal="right"/>
    </xf>
    <xf numFmtId="0" fontId="54" fillId="18" borderId="0" xfId="0" applyFont="1" applyFill="1" applyAlignment="1">
      <alignment horizontal="right"/>
    </xf>
    <xf numFmtId="0" fontId="11" fillId="18" borderId="0" xfId="0" applyFont="1" applyFill="1" applyAlignment="1">
      <alignment vertical="top"/>
    </xf>
    <xf numFmtId="164" fontId="54" fillId="18" borderId="0" xfId="0" applyNumberFormat="1" applyFont="1" applyFill="1" applyAlignment="1">
      <alignment horizontal="right"/>
    </xf>
    <xf numFmtId="0" fontId="11" fillId="0" borderId="0" xfId="0" applyFont="1" applyAlignment="1">
      <alignment vertical="top"/>
    </xf>
    <xf numFmtId="164" fontId="44" fillId="18" borderId="2" xfId="0" applyNumberFormat="1" applyFont="1" applyFill="1" applyBorder="1" applyAlignment="1">
      <alignment horizontal="right"/>
    </xf>
    <xf numFmtId="3" fontId="44" fillId="18" borderId="2" xfId="0" applyNumberFormat="1" applyFont="1" applyFill="1" applyBorder="1" applyAlignment="1">
      <alignment horizontal="right"/>
    </xf>
    <xf numFmtId="3" fontId="54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164" fontId="54" fillId="0" borderId="0" xfId="0" applyNumberFormat="1" applyFont="1" applyAlignment="1">
      <alignment horizontal="right"/>
    </xf>
    <xf numFmtId="0" fontId="44" fillId="18" borderId="2" xfId="0" applyFont="1" applyFill="1" applyBorder="1" applyAlignment="1">
      <alignment horizontal="right"/>
    </xf>
    <xf numFmtId="0" fontId="54" fillId="18" borderId="2" xfId="0" applyFont="1" applyFill="1" applyBorder="1" applyAlignment="1"/>
    <xf numFmtId="0" fontId="59" fillId="18" borderId="2" xfId="0" applyFont="1" applyFill="1" applyBorder="1" applyAlignment="1">
      <alignment horizontal="center"/>
    </xf>
    <xf numFmtId="0" fontId="59" fillId="18" borderId="2" xfId="0" applyFont="1" applyFill="1" applyBorder="1" applyAlignment="1"/>
    <xf numFmtId="0" fontId="26" fillId="0" borderId="1" xfId="0" applyFont="1" applyBorder="1" applyAlignment="1"/>
    <xf numFmtId="3" fontId="26" fillId="0" borderId="2" xfId="0" applyNumberFormat="1" applyFont="1" applyBorder="1" applyAlignment="1">
      <alignment horizontal="right"/>
    </xf>
    <xf numFmtId="3" fontId="29" fillId="0" borderId="0" xfId="0" applyNumberFormat="1" applyFont="1" applyAlignment="1">
      <alignment horizontal="right"/>
    </xf>
    <xf numFmtId="9" fontId="26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right"/>
    </xf>
    <xf numFmtId="169" fontId="11" fillId="0" borderId="0" xfId="0" applyNumberFormat="1" applyFont="1" applyAlignment="1">
      <alignment horizontal="right"/>
    </xf>
    <xf numFmtId="0" fontId="24" fillId="19" borderId="0" xfId="0" applyFont="1" applyFill="1"/>
    <xf numFmtId="0" fontId="46" fillId="19" borderId="0" xfId="0" applyFont="1" applyFill="1" applyAlignment="1">
      <alignment horizontal="center" wrapText="1"/>
    </xf>
    <xf numFmtId="0" fontId="24" fillId="19" borderId="0" xfId="0" applyFont="1" applyFill="1" applyAlignment="1">
      <alignment horizontal="center" wrapText="1"/>
    </xf>
    <xf numFmtId="0" fontId="24" fillId="19" borderId="0" xfId="0" applyFont="1" applyFill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right"/>
    </xf>
    <xf numFmtId="165" fontId="11" fillId="0" borderId="0" xfId="0" applyNumberFormat="1" applyFont="1"/>
    <xf numFmtId="166" fontId="11" fillId="0" borderId="0" xfId="0" applyNumberFormat="1" applyFont="1"/>
    <xf numFmtId="2" fontId="11" fillId="0" borderId="0" xfId="0" applyNumberFormat="1" applyFont="1"/>
    <xf numFmtId="0" fontId="11" fillId="0" borderId="0" xfId="0" applyFont="1" applyAlignment="1">
      <alignment horizontal="center"/>
    </xf>
    <xf numFmtId="0" fontId="60" fillId="4" borderId="0" xfId="0" applyFont="1" applyFill="1" applyAlignment="1"/>
    <xf numFmtId="0" fontId="12" fillId="4" borderId="0" xfId="0" applyFont="1" applyFill="1" applyAlignment="1"/>
    <xf numFmtId="0" fontId="61" fillId="3" borderId="0" xfId="0" applyFont="1" applyFill="1" applyAlignment="1">
      <alignment horizontal="center" vertical="center"/>
    </xf>
    <xf numFmtId="0" fontId="61" fillId="0" borderId="0" xfId="0" applyFont="1" applyAlignment="1"/>
    <xf numFmtId="0" fontId="62" fillId="0" borderId="0" xfId="0" applyFont="1" applyAlignment="1">
      <alignment horizontal="center"/>
    </xf>
    <xf numFmtId="0" fontId="62" fillId="0" borderId="0" xfId="0" applyFont="1" applyAlignment="1">
      <alignment horizontal="center"/>
    </xf>
    <xf numFmtId="0" fontId="62" fillId="0" borderId="2" xfId="0" applyFont="1" applyBorder="1" applyAlignment="1">
      <alignment horizontal="center"/>
    </xf>
    <xf numFmtId="0" fontId="62" fillId="0" borderId="4" xfId="0" applyFont="1" applyBorder="1" applyAlignment="1">
      <alignment horizontal="center"/>
    </xf>
    <xf numFmtId="0" fontId="63" fillId="0" borderId="0" xfId="0" applyFont="1" applyAlignment="1"/>
    <xf numFmtId="0" fontId="63" fillId="0" borderId="6" xfId="0" applyFont="1" applyBorder="1" applyAlignment="1">
      <alignment horizontal="left"/>
    </xf>
    <xf numFmtId="0" fontId="63" fillId="0" borderId="0" xfId="0" applyFont="1" applyAlignment="1">
      <alignment horizontal="right"/>
    </xf>
    <xf numFmtId="0" fontId="63" fillId="0" borderId="0" xfId="0" applyFont="1" applyAlignment="1">
      <alignment horizontal="right"/>
    </xf>
    <xf numFmtId="0" fontId="63" fillId="0" borderId="12" xfId="0" applyFont="1" applyBorder="1" applyAlignment="1">
      <alignment horizontal="right"/>
    </xf>
    <xf numFmtId="0" fontId="63" fillId="0" borderId="5" xfId="0" applyFont="1" applyBorder="1" applyAlignment="1">
      <alignment horizontal="right"/>
    </xf>
    <xf numFmtId="0" fontId="63" fillId="11" borderId="6" xfId="0" applyFont="1" applyFill="1" applyBorder="1" applyAlignment="1"/>
    <xf numFmtId="0" fontId="63" fillId="11" borderId="6" xfId="0" applyFont="1" applyFill="1" applyBorder="1" applyAlignment="1">
      <alignment horizontal="center"/>
    </xf>
    <xf numFmtId="0" fontId="63" fillId="11" borderId="12" xfId="0" applyFont="1" applyFill="1" applyBorder="1" applyAlignment="1">
      <alignment horizontal="right"/>
    </xf>
    <xf numFmtId="0" fontId="63" fillId="11" borderId="5" xfId="0" applyFont="1" applyFill="1" applyBorder="1" applyAlignment="1">
      <alignment horizontal="right"/>
    </xf>
    <xf numFmtId="0" fontId="63" fillId="0" borderId="6" xfId="0" applyFont="1" applyBorder="1" applyAlignment="1"/>
    <xf numFmtId="0" fontId="63" fillId="0" borderId="6" xfId="0" applyFont="1" applyBorder="1" applyAlignment="1">
      <alignment horizontal="center"/>
    </xf>
    <xf numFmtId="0" fontId="64" fillId="4" borderId="0" xfId="0" applyFont="1" applyFill="1" applyAlignment="1">
      <alignment horizontal="center" wrapText="1"/>
    </xf>
    <xf numFmtId="0" fontId="11" fillId="4" borderId="0" xfId="0" applyFont="1" applyFill="1" applyAlignment="1">
      <alignment wrapText="1"/>
    </xf>
    <xf numFmtId="0" fontId="64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64" fillId="4" borderId="0" xfId="0" applyFont="1" applyFill="1" applyAlignment="1">
      <alignment horizontal="center" wrapText="1"/>
    </xf>
    <xf numFmtId="9" fontId="64" fillId="4" borderId="0" xfId="0" applyNumberFormat="1" applyFont="1" applyFill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64" fillId="4" borderId="0" xfId="0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0" fontId="65" fillId="2" borderId="12" xfId="0" applyFont="1" applyFill="1" applyBorder="1" applyAlignment="1"/>
    <xf numFmtId="9" fontId="11" fillId="20" borderId="0" xfId="0" applyNumberFormat="1" applyFont="1" applyFill="1" applyAlignment="1">
      <alignment horizontal="center"/>
    </xf>
    <xf numFmtId="3" fontId="66" fillId="8" borderId="0" xfId="0" applyNumberFormat="1" applyFont="1" applyFill="1" applyAlignment="1">
      <alignment horizontal="right"/>
    </xf>
    <xf numFmtId="0" fontId="11" fillId="0" borderId="0" xfId="0" applyFont="1" applyAlignment="1">
      <alignment horizontal="center"/>
    </xf>
    <xf numFmtId="1" fontId="11" fillId="3" borderId="0" xfId="0" applyNumberFormat="1" applyFont="1" applyFill="1" applyAlignment="1">
      <alignment horizontal="center"/>
    </xf>
    <xf numFmtId="0" fontId="11" fillId="0" borderId="0" xfId="0" applyFont="1" applyAlignment="1"/>
    <xf numFmtId="3" fontId="66" fillId="0" borderId="0" xfId="0" applyNumberFormat="1" applyFont="1" applyAlignment="1">
      <alignment horizontal="right"/>
    </xf>
    <xf numFmtId="9" fontId="11" fillId="2" borderId="0" xfId="0" applyNumberFormat="1" applyFont="1" applyFill="1" applyAlignment="1">
      <alignment horizontal="center"/>
    </xf>
    <xf numFmtId="0" fontId="63" fillId="0" borderId="2" xfId="0" applyFont="1" applyBorder="1" applyAlignment="1">
      <alignment horizontal="right"/>
    </xf>
    <xf numFmtId="0" fontId="63" fillId="0" borderId="2" xfId="0" applyFont="1" applyBorder="1" applyAlignment="1">
      <alignment horizontal="right"/>
    </xf>
    <xf numFmtId="0" fontId="63" fillId="0" borderId="4" xfId="0" applyFont="1" applyBorder="1" applyAlignment="1">
      <alignment horizontal="right"/>
    </xf>
    <xf numFmtId="0" fontId="63" fillId="0" borderId="11" xfId="0" applyFont="1" applyBorder="1" applyAlignment="1"/>
    <xf numFmtId="0" fontId="63" fillId="0" borderId="11" xfId="0" applyFont="1" applyBorder="1" applyAlignment="1">
      <alignment horizontal="center"/>
    </xf>
    <xf numFmtId="0" fontId="62" fillId="0" borderId="3" xfId="0" applyFont="1" applyBorder="1" applyAlignment="1"/>
    <xf numFmtId="0" fontId="62" fillId="0" borderId="9" xfId="0" applyFont="1" applyBorder="1" applyAlignment="1">
      <alignment horizontal="left"/>
    </xf>
    <xf numFmtId="0" fontId="62" fillId="0" borderId="3" xfId="0" applyFont="1" applyBorder="1" applyAlignment="1">
      <alignment horizontal="right"/>
    </xf>
    <xf numFmtId="0" fontId="62" fillId="0" borderId="0" xfId="0" applyFont="1" applyAlignment="1">
      <alignment horizontal="right"/>
    </xf>
    <xf numFmtId="0" fontId="62" fillId="0" borderId="12" xfId="0" applyFont="1" applyBorder="1" applyAlignment="1">
      <alignment horizontal="right"/>
    </xf>
    <xf numFmtId="0" fontId="62" fillId="0" borderId="0" xfId="0" applyFont="1" applyAlignment="1">
      <alignment horizontal="right"/>
    </xf>
    <xf numFmtId="0" fontId="62" fillId="0" borderId="5" xfId="0" applyFont="1" applyBorder="1" applyAlignment="1">
      <alignment horizontal="right"/>
    </xf>
    <xf numFmtId="0" fontId="62" fillId="0" borderId="0" xfId="0" applyFont="1" applyAlignment="1"/>
    <xf numFmtId="0" fontId="62" fillId="0" borderId="6" xfId="0" applyFont="1" applyBorder="1" applyAlignment="1">
      <alignment horizontal="left"/>
    </xf>
    <xf numFmtId="0" fontId="62" fillId="0" borderId="2" xfId="0" applyFont="1" applyBorder="1" applyAlignment="1"/>
    <xf numFmtId="0" fontId="62" fillId="0" borderId="11" xfId="0" applyFont="1" applyBorder="1" applyAlignment="1">
      <alignment horizontal="left"/>
    </xf>
    <xf numFmtId="0" fontId="62" fillId="0" borderId="2" xfId="0" applyFont="1" applyBorder="1" applyAlignment="1">
      <alignment horizontal="right"/>
    </xf>
    <xf numFmtId="0" fontId="62" fillId="0" borderId="13" xfId="0" applyFont="1" applyBorder="1" applyAlignment="1">
      <alignment horizontal="right"/>
    </xf>
    <xf numFmtId="0" fontId="62" fillId="0" borderId="2" xfId="0" applyFont="1" applyBorder="1" applyAlignment="1">
      <alignment horizontal="right"/>
    </xf>
    <xf numFmtId="0" fontId="62" fillId="0" borderId="4" xfId="0" applyFont="1" applyBorder="1" applyAlignment="1">
      <alignment horizontal="right"/>
    </xf>
    <xf numFmtId="0" fontId="67" fillId="0" borderId="0" xfId="0" applyFont="1" applyAlignment="1">
      <alignment horizontal="right"/>
    </xf>
    <xf numFmtId="0" fontId="67" fillId="0" borderId="0" xfId="0" applyFont="1" applyAlignment="1">
      <alignment horizontal="right"/>
    </xf>
    <xf numFmtId="0" fontId="68" fillId="0" borderId="0" xfId="0" applyFont="1" applyAlignment="1"/>
    <xf numFmtId="0" fontId="67" fillId="0" borderId="0" xfId="0" applyFont="1" applyAlignment="1">
      <alignment horizontal="right"/>
    </xf>
    <xf numFmtId="0" fontId="67" fillId="0" borderId="0" xfId="0" applyFont="1" applyAlignment="1">
      <alignment horizontal="right"/>
    </xf>
    <xf numFmtId="0" fontId="68" fillId="0" borderId="0" xfId="0" applyFont="1" applyAlignment="1"/>
    <xf numFmtId="0" fontId="68" fillId="0" borderId="0" xfId="0" applyFont="1" applyAlignment="1">
      <alignment horizontal="left"/>
    </xf>
    <xf numFmtId="0" fontId="68" fillId="0" borderId="0" xfId="0" applyFont="1" applyAlignment="1">
      <alignment horizontal="right"/>
    </xf>
    <xf numFmtId="0" fontId="67" fillId="0" borderId="0" xfId="0" applyFont="1" applyAlignment="1">
      <alignment horizontal="left"/>
    </xf>
    <xf numFmtId="0" fontId="68" fillId="0" borderId="0" xfId="0" applyFont="1" applyAlignment="1">
      <alignment horizontal="left" vertical="top"/>
    </xf>
    <xf numFmtId="3" fontId="9" fillId="2" borderId="0" xfId="0" applyNumberFormat="1" applyFont="1" applyFill="1" applyAlignment="1">
      <alignment horizontal="center"/>
    </xf>
    <xf numFmtId="164" fontId="9" fillId="2" borderId="0" xfId="0" applyNumberFormat="1" applyFont="1" applyFill="1" applyAlignment="1">
      <alignment horizontal="center"/>
    </xf>
    <xf numFmtId="3" fontId="8" fillId="2" borderId="0" xfId="0" applyNumberFormat="1" applyFont="1" applyFill="1" applyAlignment="1"/>
    <xf numFmtId="164" fontId="1" fillId="2" borderId="0" xfId="0" applyNumberFormat="1" applyFont="1" applyFill="1" applyAlignment="1">
      <alignment horizontal="right"/>
    </xf>
    <xf numFmtId="0" fontId="28" fillId="2" borderId="0" xfId="0" applyFont="1" applyFill="1" applyAlignment="1">
      <alignment horizontal="center" wrapText="1"/>
    </xf>
    <xf numFmtId="3" fontId="28" fillId="2" borderId="0" xfId="0" applyNumberFormat="1" applyFont="1" applyFill="1" applyAlignment="1">
      <alignment horizontal="center" wrapText="1"/>
    </xf>
    <xf numFmtId="164" fontId="28" fillId="2" borderId="0" xfId="0" applyNumberFormat="1" applyFont="1" applyFill="1" applyAlignment="1">
      <alignment horizontal="center" wrapText="1"/>
    </xf>
    <xf numFmtId="3" fontId="28" fillId="2" borderId="0" xfId="0" applyNumberFormat="1" applyFont="1" applyFill="1" applyAlignment="1">
      <alignment horizontal="center"/>
    </xf>
    <xf numFmtId="3" fontId="8" fillId="2" borderId="0" xfId="0" applyNumberFormat="1" applyFont="1" applyFill="1" applyAlignment="1">
      <alignment horizontal="center" wrapText="1"/>
    </xf>
    <xf numFmtId="164" fontId="8" fillId="2" borderId="0" xfId="0" applyNumberFormat="1" applyFont="1" applyFill="1" applyAlignment="1">
      <alignment horizontal="center" wrapText="1"/>
    </xf>
    <xf numFmtId="164" fontId="8" fillId="2" borderId="1" xfId="0" applyNumberFormat="1" applyFont="1" applyFill="1" applyBorder="1" applyAlignment="1"/>
    <xf numFmtId="0" fontId="28" fillId="2" borderId="0" xfId="0" applyFont="1" applyFill="1" applyAlignment="1">
      <alignment horizontal="center" wrapText="1"/>
    </xf>
    <xf numFmtId="164" fontId="28" fillId="2" borderId="0" xfId="0" applyNumberFormat="1" applyFont="1" applyFill="1" applyAlignment="1">
      <alignment horizontal="center" wrapText="1"/>
    </xf>
    <xf numFmtId="167" fontId="28" fillId="2" borderId="0" xfId="0" applyNumberFormat="1" applyFont="1" applyFill="1" applyAlignment="1">
      <alignment horizontal="center" wrapText="1"/>
    </xf>
    <xf numFmtId="2" fontId="1" fillId="2" borderId="0" xfId="0" applyNumberFormat="1" applyFont="1" applyFill="1" applyAlignment="1"/>
    <xf numFmtId="2" fontId="1" fillId="2" borderId="0" xfId="0" applyNumberFormat="1" applyFont="1" applyFill="1" applyAlignment="1">
      <alignment horizontal="right"/>
    </xf>
    <xf numFmtId="9" fontId="1" fillId="2" borderId="0" xfId="0" applyNumberFormat="1" applyFont="1" applyFill="1" applyAlignment="1"/>
    <xf numFmtId="10" fontId="1" fillId="2" borderId="0" xfId="0" applyNumberFormat="1" applyFont="1" applyFill="1" applyAlignment="1"/>
    <xf numFmtId="0" fontId="1" fillId="2" borderId="0" xfId="0" applyFont="1" applyFill="1" applyAlignment="1"/>
    <xf numFmtId="0" fontId="69" fillId="2" borderId="0" xfId="0" applyFont="1" applyFill="1" applyAlignment="1">
      <alignment horizontal="center" wrapText="1"/>
    </xf>
    <xf numFmtId="9" fontId="1" fillId="2" borderId="0" xfId="0" applyNumberFormat="1" applyFont="1" applyFill="1" applyAlignment="1">
      <alignment horizontal="center"/>
    </xf>
    <xf numFmtId="0" fontId="70" fillId="2" borderId="0" xfId="0" applyFont="1" applyFill="1" applyAlignment="1">
      <alignment horizontal="center" wrapText="1"/>
    </xf>
    <xf numFmtId="0" fontId="70" fillId="2" borderId="0" xfId="0" applyFont="1" applyFill="1" applyAlignment="1">
      <alignment horizontal="center" wrapText="1"/>
    </xf>
    <xf numFmtId="164" fontId="70" fillId="2" borderId="0" xfId="0" applyNumberFormat="1" applyFont="1" applyFill="1" applyAlignment="1">
      <alignment horizontal="center" wrapText="1"/>
    </xf>
    <xf numFmtId="164" fontId="70" fillId="2" borderId="0" xfId="0" applyNumberFormat="1" applyFont="1" applyFill="1" applyAlignment="1">
      <alignment horizontal="center" wrapText="1"/>
    </xf>
    <xf numFmtId="10" fontId="1" fillId="2" borderId="0" xfId="0" applyNumberFormat="1" applyFont="1" applyFill="1" applyAlignment="1">
      <alignment horizontal="right"/>
    </xf>
    <xf numFmtId="0" fontId="71" fillId="2" borderId="0" xfId="0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164" fontId="1" fillId="2" borderId="0" xfId="0" applyNumberFormat="1" applyFont="1" applyFill="1" applyAlignment="1"/>
    <xf numFmtId="166" fontId="1" fillId="2" borderId="0" xfId="0" applyNumberFormat="1" applyFont="1" applyFill="1" applyAlignment="1">
      <alignment horizontal="center"/>
    </xf>
    <xf numFmtId="0" fontId="71" fillId="2" borderId="0" xfId="0" applyFont="1" applyFill="1" applyAlignment="1">
      <alignment horizontal="center"/>
    </xf>
    <xf numFmtId="0" fontId="14" fillId="2" borderId="0" xfId="0" applyFont="1" applyFill="1" applyAlignment="1"/>
    <xf numFmtId="0" fontId="14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4" fillId="2" borderId="1" xfId="0" applyFont="1" applyFill="1" applyBorder="1" applyAlignment="1"/>
    <xf numFmtId="49" fontId="28" fillId="2" borderId="0" xfId="0" applyNumberFormat="1" applyFont="1" applyFill="1" applyAlignment="1">
      <alignment horizontal="right"/>
    </xf>
    <xf numFmtId="1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8" fillId="2" borderId="0" xfId="0" applyNumberFormat="1" applyFont="1" applyFill="1"/>
    <xf numFmtId="164" fontId="8" fillId="2" borderId="0" xfId="0" applyNumberFormat="1" applyFont="1" applyFill="1" applyAlignment="1">
      <alignment horizontal="center"/>
    </xf>
    <xf numFmtId="164" fontId="1" fillId="2" borderId="0" xfId="0" applyNumberFormat="1" applyFont="1" applyFill="1"/>
    <xf numFmtId="167" fontId="1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center" wrapText="1"/>
    </xf>
    <xf numFmtId="0" fontId="0" fillId="0" borderId="0" xfId="0" applyFont="1" applyAlignment="1"/>
    <xf numFmtId="0" fontId="2" fillId="4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1" fontId="22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center" wrapText="1"/>
    </xf>
    <xf numFmtId="0" fontId="23" fillId="3" borderId="2" xfId="0" applyFont="1" applyFill="1" applyBorder="1" applyAlignment="1">
      <alignment horizontal="center"/>
    </xf>
    <xf numFmtId="0" fontId="45" fillId="0" borderId="2" xfId="0" applyFont="1" applyBorder="1"/>
    <xf numFmtId="0" fontId="45" fillId="0" borderId="4" xfId="0" applyFont="1" applyBorder="1"/>
    <xf numFmtId="0" fontId="23" fillId="3" borderId="0" xfId="0" applyFont="1" applyFill="1" applyAlignment="1">
      <alignment horizontal="center"/>
    </xf>
    <xf numFmtId="0" fontId="45" fillId="0" borderId="5" xfId="0" applyFont="1" applyBorder="1"/>
    <xf numFmtId="0" fontId="12" fillId="4" borderId="0" xfId="0" applyFont="1" applyFill="1" applyAlignment="1">
      <alignment horizontal="left" wrapText="1"/>
    </xf>
    <xf numFmtId="0" fontId="51" fillId="19" borderId="0" xfId="0" applyFont="1" applyFill="1" applyAlignment="1">
      <alignment horizontal="center" wrapText="1"/>
    </xf>
    <xf numFmtId="0" fontId="51" fillId="3" borderId="0" xfId="0" applyFont="1" applyFill="1" applyAlignment="1">
      <alignment horizontal="center" wrapText="1"/>
    </xf>
    <xf numFmtId="0" fontId="12" fillId="4" borderId="0" xfId="0" applyFont="1" applyFill="1" applyAlignment="1">
      <alignment horizontal="left"/>
    </xf>
    <xf numFmtId="0" fontId="62" fillId="0" borderId="0" xfId="0" applyFont="1" applyAlignment="1">
      <alignment horizontal="center"/>
    </xf>
    <xf numFmtId="0" fontId="62" fillId="0" borderId="5" xfId="0" applyFont="1" applyBorder="1" applyAlignment="1">
      <alignment horizontal="center"/>
    </xf>
    <xf numFmtId="0" fontId="62" fillId="0" borderId="7" xfId="0" applyFont="1" applyBorder="1" applyAlignment="1">
      <alignment horizontal="center"/>
    </xf>
    <xf numFmtId="0" fontId="45" fillId="0" borderId="7" xfId="0" applyFont="1" applyBorder="1"/>
    <xf numFmtId="0" fontId="45" fillId="0" borderId="8" xfId="0" applyFont="1" applyBorder="1"/>
    <xf numFmtId="0" fontId="62" fillId="0" borderId="9" xfId="0" applyFont="1" applyBorder="1" applyAlignment="1">
      <alignment horizontal="center"/>
    </xf>
    <xf numFmtId="0" fontId="45" fillId="0" borderId="6" xfId="0" applyFont="1" applyBorder="1"/>
    <xf numFmtId="0" fontId="45" fillId="0" borderId="11" xfId="0" applyFont="1" applyBorder="1"/>
    <xf numFmtId="0" fontId="62" fillId="0" borderId="10" xfId="0" applyFont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61" fillId="0" borderId="2" xfId="0" applyFont="1" applyBorder="1" applyAlignment="1"/>
    <xf numFmtId="0" fontId="62" fillId="0" borderId="6" xfId="0" applyFont="1" applyBorder="1" applyAlignment="1">
      <alignment horizontal="center"/>
    </xf>
    <xf numFmtId="0" fontId="68" fillId="0" borderId="0" xfId="0" applyFont="1" applyAlignment="1">
      <alignment horizontal="left" vertical="top"/>
    </xf>
    <xf numFmtId="0" fontId="67" fillId="0" borderId="0" xfId="0" applyFont="1" applyAlignment="1"/>
    <xf numFmtId="0" fontId="68" fillId="0" borderId="0" xfId="0" applyFont="1" applyAlignment="1"/>
    <xf numFmtId="0" fontId="67" fillId="0" borderId="3" xfId="0" applyFont="1" applyBorder="1" applyAlignment="1">
      <alignment vertical="top"/>
    </xf>
    <xf numFmtId="0" fontId="4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t>Trip per capita vs. Operating Expense per Trip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'Urbanised Area Sums CA 2018'!$V$3</c:f>
              <c:strCache>
                <c:ptCount val="1"/>
                <c:pt idx="0">
                  <c:v>Trip per capita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'Urbanised Area Sums CA 2018'!$U$4:$U$61</c:f>
              <c:numCache>
                <c:formatCode>"$"#,##0.00</c:formatCode>
                <c:ptCount val="58"/>
                <c:pt idx="0">
                  <c:v>5.1800705361917005</c:v>
                </c:pt>
                <c:pt idx="1">
                  <c:v>5.338692238123584</c:v>
                </c:pt>
                <c:pt idx="2">
                  <c:v>4.0141329857410648</c:v>
                </c:pt>
                <c:pt idx="3">
                  <c:v>9.2071421015600698</c:v>
                </c:pt>
                <c:pt idx="4">
                  <c:v>8.7032391178331974</c:v>
                </c:pt>
                <c:pt idx="5">
                  <c:v>10.301606956265459</c:v>
                </c:pt>
                <c:pt idx="6">
                  <c:v>4.8603775910944327</c:v>
                </c:pt>
                <c:pt idx="7">
                  <c:v>5.7723655038508781</c:v>
                </c:pt>
                <c:pt idx="8">
                  <c:v>9.3685034441582058</c:v>
                </c:pt>
                <c:pt idx="9">
                  <c:v>4.6459471721457302</c:v>
                </c:pt>
                <c:pt idx="10">
                  <c:v>12.729961993196936</c:v>
                </c:pt>
                <c:pt idx="11">
                  <c:v>4.3860996416583005</c:v>
                </c:pt>
                <c:pt idx="12">
                  <c:v>9.6590979456010793</c:v>
                </c:pt>
                <c:pt idx="13">
                  <c:v>8.2630511671370481</c:v>
                </c:pt>
                <c:pt idx="14">
                  <c:v>7.274549792906269</c:v>
                </c:pt>
                <c:pt idx="15">
                  <c:v>7.9934256506337871</c:v>
                </c:pt>
                <c:pt idx="16">
                  <c:v>13.152039447148397</c:v>
                </c:pt>
                <c:pt idx="17">
                  <c:v>10.659816383299862</c:v>
                </c:pt>
                <c:pt idx="18">
                  <c:v>14.962945465532998</c:v>
                </c:pt>
                <c:pt idx="19">
                  <c:v>6.23082443183874</c:v>
                </c:pt>
                <c:pt idx="20">
                  <c:v>9.2634044249220242</c:v>
                </c:pt>
                <c:pt idx="21">
                  <c:v>6.4395413438005598</c:v>
                </c:pt>
                <c:pt idx="22">
                  <c:v>22.310420096127842</c:v>
                </c:pt>
                <c:pt idx="23">
                  <c:v>4.3429147440357934</c:v>
                </c:pt>
                <c:pt idx="24">
                  <c:v>7.3259133909665302</c:v>
                </c:pt>
                <c:pt idx="25">
                  <c:v>9.9465756807433543</c:v>
                </c:pt>
                <c:pt idx="26">
                  <c:v>9.099988039867819</c:v>
                </c:pt>
                <c:pt idx="27">
                  <c:v>10.171120441436397</c:v>
                </c:pt>
                <c:pt idx="28">
                  <c:v>10.692138974538288</c:v>
                </c:pt>
                <c:pt idx="29">
                  <c:v>6.0088839978286854</c:v>
                </c:pt>
                <c:pt idx="30">
                  <c:v>12.115697661866621</c:v>
                </c:pt>
                <c:pt idx="31">
                  <c:v>4.9986207345624383</c:v>
                </c:pt>
                <c:pt idx="32">
                  <c:v>25.261330660745049</c:v>
                </c:pt>
                <c:pt idx="33">
                  <c:v>8.3844166088860579</c:v>
                </c:pt>
                <c:pt idx="34">
                  <c:v>6.8128618379026555</c:v>
                </c:pt>
                <c:pt idx="35">
                  <c:v>8.5986919074634756</c:v>
                </c:pt>
                <c:pt idx="36">
                  <c:v>5.8110354807226337</c:v>
                </c:pt>
                <c:pt idx="37">
                  <c:v>13.6749233816714</c:v>
                </c:pt>
                <c:pt idx="38">
                  <c:v>6.98782979487659</c:v>
                </c:pt>
                <c:pt idx="39">
                  <c:v>6.8346690779459021</c:v>
                </c:pt>
                <c:pt idx="40">
                  <c:v>4.4879271005647139</c:v>
                </c:pt>
                <c:pt idx="41">
                  <c:v>21.0434591565799</c:v>
                </c:pt>
                <c:pt idx="42">
                  <c:v>9.5534102293600878</c:v>
                </c:pt>
                <c:pt idx="43">
                  <c:v>20.170398837699771</c:v>
                </c:pt>
                <c:pt idx="44">
                  <c:v>10.207040105132236</c:v>
                </c:pt>
                <c:pt idx="45">
                  <c:v>11.121820776484082</c:v>
                </c:pt>
                <c:pt idx="46">
                  <c:v>8.4201256167052012</c:v>
                </c:pt>
                <c:pt idx="47">
                  <c:v>2.0100669542258722</c:v>
                </c:pt>
                <c:pt idx="48">
                  <c:v>12.015732438208511</c:v>
                </c:pt>
                <c:pt idx="49">
                  <c:v>5.1635879482097797</c:v>
                </c:pt>
                <c:pt idx="50">
                  <c:v>11.794035763677099</c:v>
                </c:pt>
                <c:pt idx="51">
                  <c:v>10.059123255863952</c:v>
                </c:pt>
                <c:pt idx="52">
                  <c:v>9.7442214503697002</c:v>
                </c:pt>
                <c:pt idx="53">
                  <c:v>5.1284258680615356</c:v>
                </c:pt>
                <c:pt idx="54">
                  <c:v>10.808068669527897</c:v>
                </c:pt>
                <c:pt idx="55">
                  <c:v>15.695562527129947</c:v>
                </c:pt>
                <c:pt idx="56">
                  <c:v>10.28392090560385</c:v>
                </c:pt>
                <c:pt idx="57">
                  <c:v>13.044833554588381</c:v>
                </c:pt>
              </c:numCache>
            </c:numRef>
          </c:xVal>
          <c:yVal>
            <c:numRef>
              <c:f>'Urbanised Area Sums CA 2018'!$V$4:$V$61</c:f>
              <c:numCache>
                <c:formatCode>0.0</c:formatCode>
                <c:ptCount val="58"/>
                <c:pt idx="0">
                  <c:v>45.986128297630913</c:v>
                </c:pt>
                <c:pt idx="1">
                  <c:v>125.20612810144544</c:v>
                </c:pt>
                <c:pt idx="2">
                  <c:v>32.86246130036195</c:v>
                </c:pt>
                <c:pt idx="3">
                  <c:v>8.921912011697831</c:v>
                </c:pt>
                <c:pt idx="4">
                  <c:v>13.741763042502063</c:v>
                </c:pt>
                <c:pt idx="5">
                  <c:v>26.516537738750948</c:v>
                </c:pt>
                <c:pt idx="6">
                  <c:v>15.95983825928619</c:v>
                </c:pt>
                <c:pt idx="7">
                  <c:v>54.848026196166032</c:v>
                </c:pt>
                <c:pt idx="8">
                  <c:v>8.0145164910284894</c:v>
                </c:pt>
                <c:pt idx="9">
                  <c:v>12.636030183551719</c:v>
                </c:pt>
                <c:pt idx="10">
                  <c:v>2.0653386057171845</c:v>
                </c:pt>
                <c:pt idx="11">
                  <c:v>20.341520014484587</c:v>
                </c:pt>
                <c:pt idx="12">
                  <c:v>10.110264097381693</c:v>
                </c:pt>
                <c:pt idx="13">
                  <c:v>12.680956270761857</c:v>
                </c:pt>
                <c:pt idx="14">
                  <c:v>8.1988346381068311</c:v>
                </c:pt>
                <c:pt idx="15">
                  <c:v>10.168736616702356</c:v>
                </c:pt>
                <c:pt idx="16">
                  <c:v>8.3630776715247386</c:v>
                </c:pt>
                <c:pt idx="17">
                  <c:v>6.3459175409646402</c:v>
                </c:pt>
                <c:pt idx="18">
                  <c:v>10.479491031077341</c:v>
                </c:pt>
                <c:pt idx="19">
                  <c:v>26.877940021755261</c:v>
                </c:pt>
                <c:pt idx="20">
                  <c:v>11.630559088817837</c:v>
                </c:pt>
                <c:pt idx="21">
                  <c:v>10.536299178871198</c:v>
                </c:pt>
                <c:pt idx="22">
                  <c:v>2.1860286484397911</c:v>
                </c:pt>
                <c:pt idx="23">
                  <c:v>32.717605853130536</c:v>
                </c:pt>
                <c:pt idx="24">
                  <c:v>8.5630948709207892</c:v>
                </c:pt>
                <c:pt idx="25">
                  <c:v>8.4388577244145058</c:v>
                </c:pt>
                <c:pt idx="26">
                  <c:v>22.881547680861072</c:v>
                </c:pt>
                <c:pt idx="27">
                  <c:v>4.6022377416926288</c:v>
                </c:pt>
                <c:pt idx="28">
                  <c:v>5.7419927136797382</c:v>
                </c:pt>
                <c:pt idx="29">
                  <c:v>2.4922782348983863</c:v>
                </c:pt>
                <c:pt idx="30">
                  <c:v>4.8507738455899405</c:v>
                </c:pt>
                <c:pt idx="31">
                  <c:v>7.7700752029559901</c:v>
                </c:pt>
                <c:pt idx="32">
                  <c:v>2.4385572576394101</c:v>
                </c:pt>
                <c:pt idx="33">
                  <c:v>5.4268714272366667</c:v>
                </c:pt>
                <c:pt idx="34">
                  <c:v>8.5166682373906557</c:v>
                </c:pt>
                <c:pt idx="35">
                  <c:v>20.845522904137887</c:v>
                </c:pt>
                <c:pt idx="36">
                  <c:v>9.6016513113901478</c:v>
                </c:pt>
                <c:pt idx="37">
                  <c:v>2.1749972056537246</c:v>
                </c:pt>
                <c:pt idx="38">
                  <c:v>11.002475146675359</c:v>
                </c:pt>
                <c:pt idx="39">
                  <c:v>4.9512674332463682</c:v>
                </c:pt>
                <c:pt idx="40">
                  <c:v>11.960973834730103</c:v>
                </c:pt>
                <c:pt idx="41">
                  <c:v>3.0407221733718552</c:v>
                </c:pt>
                <c:pt idx="42">
                  <c:v>11.217224983018125</c:v>
                </c:pt>
                <c:pt idx="43">
                  <c:v>1.2764722773935724</c:v>
                </c:pt>
                <c:pt idx="44">
                  <c:v>2.6103229442320885</c:v>
                </c:pt>
                <c:pt idx="45">
                  <c:v>2.8686187239360819</c:v>
                </c:pt>
                <c:pt idx="46">
                  <c:v>18.674694699050779</c:v>
                </c:pt>
                <c:pt idx="47">
                  <c:v>57.670851993296154</c:v>
                </c:pt>
                <c:pt idx="48">
                  <c:v>2.3991528729866802</c:v>
                </c:pt>
                <c:pt idx="49">
                  <c:v>8.1496897768670316</c:v>
                </c:pt>
                <c:pt idx="50">
                  <c:v>4.8179173092030609</c:v>
                </c:pt>
                <c:pt idx="51">
                  <c:v>5.0023199360865291</c:v>
                </c:pt>
                <c:pt idx="52">
                  <c:v>6.6632385530135148</c:v>
                </c:pt>
                <c:pt idx="53">
                  <c:v>20.590114659146558</c:v>
                </c:pt>
                <c:pt idx="54">
                  <c:v>5.9810314701061014</c:v>
                </c:pt>
                <c:pt idx="55">
                  <c:v>1.8642683734274994</c:v>
                </c:pt>
                <c:pt idx="56">
                  <c:v>6.9838653846153846</c:v>
                </c:pt>
                <c:pt idx="57">
                  <c:v>3.4659379914189752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4AA-422A-98D0-7EF936619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3206795"/>
        <c:axId val="1132743990"/>
      </c:scatterChart>
      <c:valAx>
        <c:axId val="26320679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t>Operating Expense per Trip</a:t>
                </a:r>
              </a:p>
            </c:rich>
          </c:tx>
          <c:overlay val="0"/>
        </c:title>
        <c:numFmt formatCode="&quot;$&quot;#,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32743990"/>
        <c:crosses val="autoZero"/>
        <c:crossBetween val="midCat"/>
      </c:valAx>
      <c:valAx>
        <c:axId val="1132743990"/>
        <c:scaling>
          <c:orientation val="minMax"/>
          <c:max val="6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t>Trip per capita</a:t>
                </a:r>
              </a:p>
            </c:rich>
          </c:tx>
          <c:overlay val="0"/>
        </c:title>
        <c:numFmt formatCode="0.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63206795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133350</xdr:colOff>
      <xdr:row>44</xdr:row>
      <xdr:rowOff>200025</xdr:rowOff>
    </xdr:from>
    <xdr:ext cx="5715000" cy="35337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it.dot.gov/ntd" TargetMode="External"/><Relationship Id="rId3" Type="http://schemas.openxmlformats.org/officeDocument/2006/relationships/hyperlink" Target="https://www.transit.dot.gov/ntd" TargetMode="External"/><Relationship Id="rId7" Type="http://schemas.openxmlformats.org/officeDocument/2006/relationships/hyperlink" Target="https://www.transit.dot.gov/ntd" TargetMode="External"/><Relationship Id="rId2" Type="http://schemas.openxmlformats.org/officeDocument/2006/relationships/hyperlink" Target="https://www.transit.dot.gov/ntd" TargetMode="External"/><Relationship Id="rId1" Type="http://schemas.openxmlformats.org/officeDocument/2006/relationships/hyperlink" Target="https://www.transit.dot.gov/ntd" TargetMode="External"/><Relationship Id="rId6" Type="http://schemas.openxmlformats.org/officeDocument/2006/relationships/hyperlink" Target="https://www.transit.dot.gov/ntd" TargetMode="External"/><Relationship Id="rId11" Type="http://schemas.openxmlformats.org/officeDocument/2006/relationships/hyperlink" Target="https://www.bts.gov/content/travel-time-index" TargetMode="External"/><Relationship Id="rId5" Type="http://schemas.openxmlformats.org/officeDocument/2006/relationships/hyperlink" Target="https://www.transit.dot.gov/ntd" TargetMode="External"/><Relationship Id="rId10" Type="http://schemas.openxmlformats.org/officeDocument/2006/relationships/hyperlink" Target="https://www.transit.dot.gov/ntd" TargetMode="External"/><Relationship Id="rId4" Type="http://schemas.openxmlformats.org/officeDocument/2006/relationships/hyperlink" Target="https://www.transit.dot.gov/ntd" TargetMode="External"/><Relationship Id="rId9" Type="http://schemas.openxmlformats.org/officeDocument/2006/relationships/hyperlink" Target="https://www.transit.dot.gov/ntd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rookings.edu/wp-content/uploads/2016/06/glaeserjobspraw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1002"/>
  <sheetViews>
    <sheetView showGridLines="0" tabSelected="1" workbookViewId="0"/>
  </sheetViews>
  <sheetFormatPr defaultColWidth="14.42578125" defaultRowHeight="15.75" customHeight="1" x14ac:dyDescent="0.2"/>
  <cols>
    <col min="1" max="1" width="3.42578125" customWidth="1"/>
    <col min="2" max="2" width="5" customWidth="1"/>
    <col min="3" max="3" width="72.85546875" customWidth="1"/>
    <col min="4" max="4" width="50.85546875" customWidth="1"/>
    <col min="5" max="5" width="61.140625" customWidth="1"/>
    <col min="6" max="6" width="42.28515625" customWidth="1"/>
  </cols>
  <sheetData>
    <row r="1" spans="1:27" ht="24.75" customHeight="1" x14ac:dyDescent="0.2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x14ac:dyDescent="0.2">
      <c r="A2" s="2"/>
      <c r="B2" s="9"/>
      <c r="C2" s="9"/>
      <c r="D2" s="9"/>
      <c r="E2" s="9"/>
      <c r="F2" s="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1.5" customHeight="1" x14ac:dyDescent="0.2">
      <c r="A3" s="12"/>
      <c r="B3" s="13"/>
      <c r="C3" s="16" t="s">
        <v>8</v>
      </c>
      <c r="D3" s="17"/>
      <c r="E3" s="13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8.75" x14ac:dyDescent="0.3">
      <c r="A4" s="2"/>
      <c r="B4" s="9"/>
      <c r="C4" s="20" t="s">
        <v>10</v>
      </c>
      <c r="D4" s="24"/>
      <c r="E4" s="9"/>
      <c r="F4" s="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x14ac:dyDescent="0.2">
      <c r="A5" s="2"/>
      <c r="B5" s="9"/>
      <c r="C5" s="26"/>
      <c r="D5" s="28" t="s">
        <v>17</v>
      </c>
      <c r="E5" s="28" t="s">
        <v>20</v>
      </c>
      <c r="F5" s="29"/>
      <c r="G5" s="30"/>
      <c r="H5" s="3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7" customHeight="1" x14ac:dyDescent="0.2">
      <c r="A6" s="12"/>
      <c r="B6" s="31"/>
      <c r="C6" s="38" t="s">
        <v>40</v>
      </c>
      <c r="D6" s="40" t="s">
        <v>50</v>
      </c>
      <c r="E6" s="42" t="s">
        <v>51</v>
      </c>
      <c r="F6" s="3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27" customHeight="1" x14ac:dyDescent="0.2">
      <c r="A7" s="12"/>
      <c r="B7" s="31"/>
      <c r="C7" s="38" t="s">
        <v>64</v>
      </c>
      <c r="D7" s="40" t="s">
        <v>65</v>
      </c>
      <c r="E7" s="42" t="s">
        <v>66</v>
      </c>
      <c r="F7" s="3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27" customHeight="1" x14ac:dyDescent="0.2">
      <c r="A8" s="12"/>
      <c r="B8" s="31"/>
      <c r="C8" s="38" t="s">
        <v>67</v>
      </c>
      <c r="D8" s="40" t="s">
        <v>65</v>
      </c>
      <c r="E8" s="42" t="s">
        <v>69</v>
      </c>
      <c r="F8" s="3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27" customHeight="1" x14ac:dyDescent="0.2">
      <c r="A9" s="12"/>
      <c r="B9" s="31"/>
      <c r="C9" s="38" t="s">
        <v>70</v>
      </c>
      <c r="D9" s="40" t="s">
        <v>72</v>
      </c>
      <c r="E9" s="42" t="s">
        <v>73</v>
      </c>
      <c r="F9" s="3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27" customHeight="1" x14ac:dyDescent="0.2">
      <c r="A10" s="12"/>
      <c r="B10" s="31"/>
      <c r="C10" s="38" t="s">
        <v>79</v>
      </c>
      <c r="D10" s="40" t="s">
        <v>80</v>
      </c>
      <c r="E10" s="42" t="s">
        <v>81</v>
      </c>
      <c r="F10" s="3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27" customHeight="1" x14ac:dyDescent="0.2">
      <c r="A11" s="12"/>
      <c r="B11" s="31"/>
      <c r="C11" s="38" t="s">
        <v>83</v>
      </c>
      <c r="D11" s="40" t="s">
        <v>84</v>
      </c>
      <c r="E11" s="42" t="s">
        <v>85</v>
      </c>
      <c r="F11" s="3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27" customHeight="1" x14ac:dyDescent="0.2">
      <c r="A12" s="12"/>
      <c r="B12" s="31"/>
      <c r="C12" s="46"/>
      <c r="D12" s="48"/>
      <c r="E12" s="42"/>
      <c r="F12" s="3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27" customHeight="1" x14ac:dyDescent="0.2">
      <c r="A13" s="12"/>
      <c r="B13" s="31"/>
      <c r="C13" s="52" t="s">
        <v>94</v>
      </c>
      <c r="D13" s="57" t="s">
        <v>97</v>
      </c>
      <c r="E13" s="42"/>
      <c r="F13" s="31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27" customHeight="1" x14ac:dyDescent="0.2">
      <c r="A14" s="12"/>
      <c r="B14" s="31"/>
      <c r="C14" s="52" t="s">
        <v>100</v>
      </c>
      <c r="D14" s="57" t="s">
        <v>97</v>
      </c>
      <c r="E14" s="42"/>
      <c r="F14" s="3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27" customHeight="1" x14ac:dyDescent="0.2">
      <c r="A15" s="12"/>
      <c r="B15" s="31"/>
      <c r="C15" s="52" t="s">
        <v>102</v>
      </c>
      <c r="D15" s="63" t="s">
        <v>97</v>
      </c>
      <c r="E15" s="42"/>
      <c r="F15" s="31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27" customHeight="1" x14ac:dyDescent="0.2">
      <c r="A16" s="12"/>
      <c r="B16" s="31"/>
      <c r="C16" s="52" t="s">
        <v>105</v>
      </c>
      <c r="D16" s="63" t="s">
        <v>97</v>
      </c>
      <c r="E16" s="66"/>
      <c r="F16" s="31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27" customHeight="1" x14ac:dyDescent="0.2">
      <c r="A17" s="12"/>
      <c r="B17" s="31"/>
      <c r="C17" s="52" t="s">
        <v>108</v>
      </c>
      <c r="D17" s="57" t="s">
        <v>97</v>
      </c>
      <c r="E17" s="42"/>
      <c r="F17" s="31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27" customHeight="1" x14ac:dyDescent="0.2">
      <c r="A18" s="12"/>
      <c r="B18" s="31"/>
      <c r="C18" s="52" t="s">
        <v>110</v>
      </c>
      <c r="D18" s="57" t="s">
        <v>97</v>
      </c>
      <c r="E18" s="42"/>
      <c r="F18" s="31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27" customHeight="1" x14ac:dyDescent="0.2">
      <c r="A19" s="12"/>
      <c r="B19" s="31"/>
      <c r="C19" s="52" t="s">
        <v>113</v>
      </c>
      <c r="D19" s="57" t="s">
        <v>97</v>
      </c>
      <c r="E19" s="42"/>
      <c r="F19" s="31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27" customHeight="1" x14ac:dyDescent="0.2">
      <c r="A20" s="12"/>
      <c r="B20" s="31"/>
      <c r="C20" s="52" t="s">
        <v>115</v>
      </c>
      <c r="D20" s="57" t="s">
        <v>97</v>
      </c>
      <c r="E20" s="42"/>
      <c r="F20" s="3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27" customHeight="1" x14ac:dyDescent="0.2">
      <c r="A21" s="12"/>
      <c r="B21" s="31"/>
      <c r="C21" s="52" t="s">
        <v>118</v>
      </c>
      <c r="D21" s="57" t="s">
        <v>97</v>
      </c>
      <c r="E21" s="42"/>
      <c r="F21" s="3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27" customHeight="1" x14ac:dyDescent="0.2">
      <c r="A22" s="12"/>
      <c r="B22" s="31"/>
      <c r="C22" s="52" t="s">
        <v>120</v>
      </c>
      <c r="D22" s="63" t="s">
        <v>97</v>
      </c>
      <c r="E22" s="42"/>
      <c r="F22" s="31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27" customHeight="1" x14ac:dyDescent="0.2">
      <c r="A23" s="12"/>
      <c r="B23" s="31"/>
      <c r="C23" s="52" t="s">
        <v>123</v>
      </c>
      <c r="D23" s="63" t="s">
        <v>124</v>
      </c>
      <c r="E23" s="66" t="s">
        <v>125</v>
      </c>
      <c r="F23" s="3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27" customHeight="1" x14ac:dyDescent="0.2">
      <c r="A24" s="2"/>
      <c r="B24" s="9"/>
      <c r="C24" s="52" t="s">
        <v>127</v>
      </c>
      <c r="D24" s="72"/>
      <c r="E24" s="42" t="s">
        <v>128</v>
      </c>
      <c r="F24" s="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7" customHeight="1" x14ac:dyDescent="0.2">
      <c r="A25" s="2"/>
      <c r="B25" s="9"/>
      <c r="C25" s="73"/>
      <c r="D25" s="9"/>
      <c r="E25" s="9"/>
      <c r="F25" s="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7" customHeight="1" x14ac:dyDescent="0.2">
      <c r="A26" s="2"/>
      <c r="B26" s="2"/>
      <c r="C26" s="74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7" customHeight="1" x14ac:dyDescent="0.2">
      <c r="A27" s="2"/>
      <c r="B27" s="2"/>
      <c r="C27" s="74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27" customHeight="1" x14ac:dyDescent="0.2">
      <c r="A28" s="2"/>
      <c r="B28" s="2"/>
      <c r="C28" s="7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7" customHeight="1" x14ac:dyDescent="0.2">
      <c r="A29" s="2"/>
      <c r="B29" s="2"/>
      <c r="C29" s="7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27" customHeight="1" x14ac:dyDescent="0.2">
      <c r="A30" s="2"/>
      <c r="B30" s="2"/>
      <c r="C30" s="7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2.75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2.75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.75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2.75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.75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.75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2.7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</sheetData>
  <hyperlinks>
    <hyperlink ref="C6" location="CA Transit Trends by Agency and!A1" display="1. CA Transit trends by Agency and County 2014-2018" xr:uid="{00000000-0004-0000-0000-000000000000}"/>
    <hyperlink ref="C7" location="Transit Costs and Ridership in !A1" display="2. Transit Costs and Ridership in CA UZAs 2014 to 2018" xr:uid="{00000000-0004-0000-0000-000001000000}"/>
    <hyperlink ref="C8" location="Comparison UZA Metrics CA vs Na!A1" display="3. Comparison: UZA Metrics CA vs National Benchmarks" xr:uid="{00000000-0004-0000-0000-000002000000}"/>
    <hyperlink ref="C9" location="Comparison Transit Funding Sour!A1" display="4. Comparison: Transit Funding Sources—CA vs NY" xr:uid="{00000000-0004-0000-0000-000003000000}"/>
    <hyperlink ref="C10" location="Urbanized Area Mode Split &amp; met!A1" display="5. Urbanized Area Mode Split &amp; metrics" xr:uid="{00000000-0004-0000-0000-000004000000}"/>
    <hyperlink ref="C11" location="Travel Time Index  UZAs -Nation!A1" display="6. Travel Time Index UZAs National vs CA" xr:uid="{00000000-0004-0000-0000-000005000000}"/>
    <hyperlink ref="C13" location="Transit  Agency Metrics 2018!A1" display="7. Transit Agency Metrics 2018" xr:uid="{00000000-0004-0000-0000-000006000000}"/>
    <hyperlink ref="D13" r:id="rId1" xr:uid="{00000000-0004-0000-0000-000007000000}"/>
    <hyperlink ref="C14" location="Transit Agency Metrics 2015!A1" display="8. Transit Agency Metrics 2015" xr:uid="{00000000-0004-0000-0000-000008000000}"/>
    <hyperlink ref="D14" r:id="rId2" xr:uid="{00000000-0004-0000-0000-000009000000}"/>
    <hyperlink ref="C15" location="Urbanised Area Sums CA 2018!A1" display="9. Urbanised Area Sums CA 2018" xr:uid="{00000000-0004-0000-0000-00000A000000}"/>
    <hyperlink ref="D15" r:id="rId3" xr:uid="{00000000-0004-0000-0000-00000B000000}"/>
    <hyperlink ref="C16" location="Urbanized Area Sums CA 2014!A1" display="10. Urbanized Area Sums CA 2014" xr:uid="{00000000-0004-0000-0000-00000C000000}"/>
    <hyperlink ref="D16" r:id="rId4" xr:uid="{00000000-0004-0000-0000-00000D000000}"/>
    <hyperlink ref="C17" location="2018 Funding Sources - Opex - C!A1" display="11. 2018 Funding Sources—Opex—CA &amp; NY" xr:uid="{00000000-0004-0000-0000-00000E000000}"/>
    <hyperlink ref="D17" r:id="rId5" xr:uid="{00000000-0004-0000-0000-00000F000000}"/>
    <hyperlink ref="C18" location="2017 Funding Sources - Opex CA !A1" display="12. 2017 Funding Sources—Opex CA &amp; NY" xr:uid="{00000000-0004-0000-0000-000010000000}"/>
    <hyperlink ref="D18" r:id="rId6" xr:uid="{00000000-0004-0000-0000-000011000000}"/>
    <hyperlink ref="C19" location="2016 Funding Sources Opex!A1" display="13. 2016 Funding Sources Opex CA &amp; NY" xr:uid="{00000000-0004-0000-0000-000012000000}"/>
    <hyperlink ref="D19" r:id="rId7" xr:uid="{00000000-0004-0000-0000-000013000000}"/>
    <hyperlink ref="C20" location="2015 Funding Sources - Opex CA !A1" display="14. 2015 Funding Sources—Opex CA &amp; NY" xr:uid="{00000000-0004-0000-0000-000014000000}"/>
    <hyperlink ref="D20" r:id="rId8" xr:uid="{00000000-0004-0000-0000-000015000000}"/>
    <hyperlink ref="C21" location="2014 Funding Sources - Opex - C!A1" display="15. 2014 Funding Sources—Opex—CA &amp; NY" xr:uid="{00000000-0004-0000-0000-000016000000}"/>
    <hyperlink ref="D21" r:id="rId9" xr:uid="{00000000-0004-0000-0000-000017000000}"/>
    <hyperlink ref="C22" location="Complete CA  transit by mode!A1" display="16. Complete CA transit by mode" xr:uid="{00000000-0004-0000-0000-000018000000}"/>
    <hyperlink ref="D22" r:id="rId10" xr:uid="{00000000-0004-0000-0000-000019000000}"/>
    <hyperlink ref="C23" location="Travel Time Index 1982-2017!A1" display="17. Travel Time Index 1982–2017" xr:uid="{00000000-0004-0000-0000-00001A000000}"/>
    <hyperlink ref="D23" r:id="rId11" xr:uid="{00000000-0004-0000-0000-00001B000000}"/>
    <hyperlink ref="C24" location="County Selection criteria!A1" display="18. County Selection criteria" xr:uid="{00000000-0004-0000-0000-00001C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EFFFE"/>
    <outlinePr summaryBelow="0" summaryRight="0"/>
  </sheetPr>
  <dimension ref="A1:Z572"/>
  <sheetViews>
    <sheetView workbookViewId="0"/>
  </sheetViews>
  <sheetFormatPr defaultColWidth="14.42578125" defaultRowHeight="15.75" customHeight="1" x14ac:dyDescent="0.2"/>
  <cols>
    <col min="2" max="2" width="41.85546875" customWidth="1"/>
  </cols>
  <sheetData>
    <row r="1" spans="1:26" ht="15.75" customHeight="1" x14ac:dyDescent="0.35">
      <c r="A1" s="733" t="s">
        <v>853</v>
      </c>
      <c r="B1" s="723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70"/>
      <c r="U1" s="470"/>
      <c r="V1" s="470"/>
      <c r="W1" s="470"/>
      <c r="X1" s="470"/>
      <c r="Y1" s="470"/>
      <c r="Z1" s="470"/>
    </row>
    <row r="2" spans="1:26" ht="15.75" customHeight="1" x14ac:dyDescent="0.35">
      <c r="A2" s="734" t="s">
        <v>1737</v>
      </c>
      <c r="B2" s="723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  <c r="Q2" s="723"/>
      <c r="R2" s="723"/>
      <c r="S2" s="723"/>
      <c r="T2" s="600"/>
      <c r="U2" s="600"/>
      <c r="V2" s="600"/>
      <c r="W2" s="600"/>
      <c r="X2" s="600"/>
      <c r="Y2" s="600"/>
      <c r="Z2" s="600"/>
    </row>
    <row r="3" spans="1:26" ht="15.75" customHeight="1" x14ac:dyDescent="0.25">
      <c r="A3" s="601" t="s">
        <v>1250</v>
      </c>
      <c r="B3" s="601" t="s">
        <v>1738</v>
      </c>
      <c r="C3" s="601" t="s">
        <v>1252</v>
      </c>
      <c r="D3" s="601" t="s">
        <v>1253</v>
      </c>
      <c r="E3" s="601" t="s">
        <v>1254</v>
      </c>
      <c r="F3" s="601" t="s">
        <v>1739</v>
      </c>
      <c r="G3" s="601" t="s">
        <v>1256</v>
      </c>
      <c r="H3" s="601" t="s">
        <v>390</v>
      </c>
      <c r="I3" s="601" t="s">
        <v>1257</v>
      </c>
      <c r="J3" s="601" t="s">
        <v>1258</v>
      </c>
      <c r="K3" s="601" t="s">
        <v>1259</v>
      </c>
      <c r="L3" s="601" t="s">
        <v>1260</v>
      </c>
      <c r="M3" s="601" t="s">
        <v>1261</v>
      </c>
      <c r="N3" s="601" t="s">
        <v>1262</v>
      </c>
      <c r="O3" s="601" t="s">
        <v>1263</v>
      </c>
      <c r="P3" s="601" t="s">
        <v>1740</v>
      </c>
      <c r="Q3" s="601" t="s">
        <v>1741</v>
      </c>
      <c r="R3" s="601" t="s">
        <v>1742</v>
      </c>
      <c r="S3" s="601" t="s">
        <v>1743</v>
      </c>
      <c r="T3" s="600"/>
      <c r="U3" s="602" t="s">
        <v>1268</v>
      </c>
      <c r="V3" s="602" t="s">
        <v>1744</v>
      </c>
      <c r="W3" s="603" t="s">
        <v>1745</v>
      </c>
      <c r="X3" s="600"/>
      <c r="Y3" s="600"/>
      <c r="Z3" s="600"/>
    </row>
    <row r="4" spans="1:26" ht="15.75" customHeight="1" x14ac:dyDescent="0.25">
      <c r="A4" s="604">
        <v>2</v>
      </c>
      <c r="B4" s="605" t="s">
        <v>7</v>
      </c>
      <c r="C4" s="133">
        <v>12150996</v>
      </c>
      <c r="D4" s="133">
        <v>268724216</v>
      </c>
      <c r="E4" s="133">
        <v>18925111</v>
      </c>
      <c r="F4" s="133">
        <v>3017052801</v>
      </c>
      <c r="G4" s="133">
        <v>558777261</v>
      </c>
      <c r="H4" s="134">
        <v>2894505626</v>
      </c>
      <c r="I4" s="606">
        <v>653.70000000000005</v>
      </c>
      <c r="J4" s="133">
        <v>35595587</v>
      </c>
      <c r="K4" s="133">
        <v>1096198192</v>
      </c>
      <c r="L4" s="134">
        <v>729704071</v>
      </c>
      <c r="M4" s="133">
        <v>233128629</v>
      </c>
      <c r="N4" s="133">
        <v>1920854609</v>
      </c>
      <c r="O4" s="134">
        <v>2164801555</v>
      </c>
      <c r="P4" s="606">
        <v>617.70000000000005</v>
      </c>
      <c r="Q4" s="133">
        <v>31528678</v>
      </c>
      <c r="R4" s="606">
        <v>294.3</v>
      </c>
      <c r="S4" s="133">
        <v>3004196</v>
      </c>
      <c r="U4" s="607">
        <f t="shared" ref="U4:U61" si="0">H4/G4</f>
        <v>5.1800705361917005</v>
      </c>
      <c r="V4" s="608">
        <f t="shared" ref="V4:V61" si="1">G4/C4</f>
        <v>45.986128297630913</v>
      </c>
      <c r="W4" s="609">
        <f t="shared" ref="W4:W61" si="2">F4/G4</f>
        <v>5.3993836391993053</v>
      </c>
    </row>
    <row r="5" spans="1:26" ht="15.75" customHeight="1" x14ac:dyDescent="0.25">
      <c r="A5" s="604">
        <v>13</v>
      </c>
      <c r="B5" s="605" t="s">
        <v>23</v>
      </c>
      <c r="C5" s="133">
        <v>3281212</v>
      </c>
      <c r="D5" s="133">
        <v>137551877</v>
      </c>
      <c r="E5" s="133">
        <v>9537782</v>
      </c>
      <c r="F5" s="133">
        <v>2476594485</v>
      </c>
      <c r="G5" s="133">
        <v>410827850</v>
      </c>
      <c r="H5" s="134">
        <v>2193283454</v>
      </c>
      <c r="I5" s="606">
        <v>737.8</v>
      </c>
      <c r="J5" s="133">
        <v>74670151</v>
      </c>
      <c r="K5" s="133">
        <v>1910631946</v>
      </c>
      <c r="L5" s="134">
        <v>1139950326</v>
      </c>
      <c r="M5" s="133">
        <v>62881726</v>
      </c>
      <c r="N5" s="133">
        <v>565962539</v>
      </c>
      <c r="O5" s="134">
        <v>1053333128</v>
      </c>
      <c r="P5" s="606">
        <v>694.8</v>
      </c>
      <c r="Q5" s="133">
        <v>72231355</v>
      </c>
      <c r="R5" s="606">
        <v>62.6</v>
      </c>
      <c r="S5" s="133">
        <v>459990</v>
      </c>
      <c r="U5" s="607">
        <f t="shared" si="0"/>
        <v>5.338692238123584</v>
      </c>
      <c r="V5" s="608">
        <f t="shared" si="1"/>
        <v>125.20612810144544</v>
      </c>
      <c r="W5" s="609">
        <f t="shared" si="2"/>
        <v>6.0283023290655686</v>
      </c>
    </row>
    <row r="6" spans="1:26" ht="15.75" customHeight="1" x14ac:dyDescent="0.25">
      <c r="A6" s="604">
        <v>15</v>
      </c>
      <c r="B6" s="605" t="s">
        <v>29</v>
      </c>
      <c r="C6" s="133">
        <v>2956746</v>
      </c>
      <c r="D6" s="133">
        <v>60456967</v>
      </c>
      <c r="E6" s="133">
        <v>3606413</v>
      </c>
      <c r="F6" s="133">
        <v>591647295</v>
      </c>
      <c r="G6" s="133">
        <v>97165951</v>
      </c>
      <c r="H6" s="134">
        <v>390037049</v>
      </c>
      <c r="I6" s="606">
        <v>268.10000000000002</v>
      </c>
      <c r="J6" s="133">
        <v>11290000</v>
      </c>
      <c r="K6" s="133">
        <v>279912745</v>
      </c>
      <c r="L6" s="134">
        <v>135612743</v>
      </c>
      <c r="M6" s="133">
        <v>49166967</v>
      </c>
      <c r="N6" s="133">
        <v>311734550</v>
      </c>
      <c r="O6" s="134">
        <v>254424306</v>
      </c>
      <c r="P6" s="606">
        <v>268.10000000000002</v>
      </c>
      <c r="Q6" s="133">
        <v>11290000</v>
      </c>
      <c r="R6" s="606">
        <v>0.1</v>
      </c>
      <c r="S6" s="133">
        <v>2336</v>
      </c>
      <c r="U6" s="607">
        <f t="shared" si="0"/>
        <v>4.0141329857410648</v>
      </c>
      <c r="V6" s="608">
        <f t="shared" si="1"/>
        <v>32.86246130036195</v>
      </c>
      <c r="W6" s="609">
        <f t="shared" si="2"/>
        <v>6.0890393076068383</v>
      </c>
    </row>
    <row r="7" spans="1:26" ht="15.75" customHeight="1" x14ac:dyDescent="0.25">
      <c r="A7" s="604">
        <v>22</v>
      </c>
      <c r="B7" s="605" t="s">
        <v>36</v>
      </c>
      <c r="C7" s="133">
        <v>1932666</v>
      </c>
      <c r="D7" s="133">
        <v>20089970</v>
      </c>
      <c r="E7" s="133">
        <v>1313329</v>
      </c>
      <c r="F7" s="133">
        <v>140421874</v>
      </c>
      <c r="G7" s="133">
        <v>17243076</v>
      </c>
      <c r="H7" s="134">
        <v>158759451</v>
      </c>
      <c r="I7" s="606">
        <v>176</v>
      </c>
      <c r="J7" s="133">
        <v>2868751</v>
      </c>
      <c r="K7" s="133">
        <v>45917869</v>
      </c>
      <c r="L7" s="134">
        <v>42300894</v>
      </c>
      <c r="M7" s="133">
        <v>17221219</v>
      </c>
      <c r="N7" s="133">
        <v>94504005</v>
      </c>
      <c r="O7" s="134">
        <v>116458557</v>
      </c>
      <c r="P7" s="606">
        <v>117</v>
      </c>
      <c r="Q7" s="133">
        <v>1933614</v>
      </c>
      <c r="R7" s="606">
        <v>24.4</v>
      </c>
      <c r="S7" s="133">
        <v>44750</v>
      </c>
      <c r="U7" s="607">
        <f t="shared" si="0"/>
        <v>9.2071421015600698</v>
      </c>
      <c r="V7" s="608">
        <f t="shared" si="1"/>
        <v>8.921912011697831</v>
      </c>
      <c r="W7" s="609">
        <f t="shared" si="2"/>
        <v>8.1436672899893274</v>
      </c>
    </row>
    <row r="8" spans="1:26" ht="15.75" customHeight="1" x14ac:dyDescent="0.25">
      <c r="A8" s="604">
        <v>28</v>
      </c>
      <c r="B8" s="605" t="s">
        <v>47</v>
      </c>
      <c r="C8" s="133">
        <v>1723634</v>
      </c>
      <c r="D8" s="133">
        <v>18881263</v>
      </c>
      <c r="E8" s="133">
        <v>1309922</v>
      </c>
      <c r="F8" s="133">
        <v>130597901</v>
      </c>
      <c r="G8" s="133">
        <v>23685770</v>
      </c>
      <c r="H8" s="134">
        <v>206142920</v>
      </c>
      <c r="I8" s="606">
        <v>84.9</v>
      </c>
      <c r="J8" s="133">
        <v>4418237</v>
      </c>
      <c r="K8" s="133">
        <v>65530788</v>
      </c>
      <c r="L8" s="134">
        <v>70866915</v>
      </c>
      <c r="M8" s="133">
        <v>14463026</v>
      </c>
      <c r="N8" s="133">
        <v>65067113</v>
      </c>
      <c r="O8" s="134">
        <v>135276005</v>
      </c>
      <c r="P8" s="606">
        <v>76.099999999999994</v>
      </c>
      <c r="Q8" s="133">
        <v>3959348</v>
      </c>
      <c r="R8" s="606">
        <v>0</v>
      </c>
      <c r="S8" s="606">
        <v>0</v>
      </c>
      <c r="U8" s="607">
        <f t="shared" si="0"/>
        <v>8.7032391178331974</v>
      </c>
      <c r="V8" s="608">
        <f t="shared" si="1"/>
        <v>13.741763042502063</v>
      </c>
      <c r="W8" s="609">
        <f t="shared" si="2"/>
        <v>5.5137705466193419</v>
      </c>
    </row>
    <row r="9" spans="1:26" ht="15.75" customHeight="1" x14ac:dyDescent="0.25">
      <c r="A9" s="604">
        <v>29</v>
      </c>
      <c r="B9" s="605" t="s">
        <v>52</v>
      </c>
      <c r="C9" s="133">
        <v>1664496</v>
      </c>
      <c r="D9" s="133">
        <v>27392703</v>
      </c>
      <c r="E9" s="133">
        <v>2011701</v>
      </c>
      <c r="F9" s="133">
        <v>334807498</v>
      </c>
      <c r="G9" s="133">
        <v>44136671</v>
      </c>
      <c r="H9" s="134">
        <v>454678637</v>
      </c>
      <c r="I9" s="606">
        <v>185.7</v>
      </c>
      <c r="J9" s="133">
        <v>5812504</v>
      </c>
      <c r="K9" s="133">
        <v>188815257</v>
      </c>
      <c r="L9" s="134">
        <v>172783590</v>
      </c>
      <c r="M9" s="133">
        <v>21580199</v>
      </c>
      <c r="N9" s="133">
        <v>145992241</v>
      </c>
      <c r="O9" s="134">
        <v>281895047</v>
      </c>
      <c r="P9" s="606">
        <v>185.7</v>
      </c>
      <c r="Q9" s="133">
        <v>5812504</v>
      </c>
      <c r="R9" s="606">
        <v>198.4</v>
      </c>
      <c r="S9" s="133">
        <v>623740</v>
      </c>
      <c r="U9" s="607">
        <f t="shared" si="0"/>
        <v>10.301606956265459</v>
      </c>
      <c r="V9" s="608">
        <f t="shared" si="1"/>
        <v>26.516537738750948</v>
      </c>
      <c r="W9" s="609">
        <f t="shared" si="2"/>
        <v>7.5856989304879834</v>
      </c>
    </row>
    <row r="10" spans="1:26" ht="15.75" customHeight="1" x14ac:dyDescent="0.25">
      <c r="A10" s="604">
        <v>63</v>
      </c>
      <c r="B10" s="605" t="s">
        <v>63</v>
      </c>
      <c r="C10" s="133">
        <v>654628</v>
      </c>
      <c r="D10" s="133">
        <v>7585259</v>
      </c>
      <c r="E10" s="133">
        <v>533001</v>
      </c>
      <c r="F10" s="133">
        <v>50876333</v>
      </c>
      <c r="G10" s="133">
        <v>10447757</v>
      </c>
      <c r="H10" s="134">
        <v>50780044</v>
      </c>
      <c r="I10" s="606">
        <v>0</v>
      </c>
      <c r="J10" s="606">
        <v>0</v>
      </c>
      <c r="K10" s="606">
        <v>0</v>
      </c>
      <c r="L10" s="134">
        <v>0</v>
      </c>
      <c r="M10" s="133">
        <v>7585259</v>
      </c>
      <c r="N10" s="133">
        <v>50876333</v>
      </c>
      <c r="O10" s="134">
        <v>50780044</v>
      </c>
      <c r="P10" s="606">
        <v>0</v>
      </c>
      <c r="Q10" s="606">
        <v>0</v>
      </c>
      <c r="R10" s="606">
        <v>0</v>
      </c>
      <c r="S10" s="606">
        <v>0</v>
      </c>
      <c r="U10" s="607">
        <f t="shared" si="0"/>
        <v>4.8603775910944327</v>
      </c>
      <c r="V10" s="608">
        <f t="shared" si="1"/>
        <v>15.95983825928619</v>
      </c>
      <c r="W10" s="609">
        <f t="shared" si="2"/>
        <v>4.8695938276512365</v>
      </c>
    </row>
    <row r="11" spans="1:26" ht="15.75" customHeight="1" x14ac:dyDescent="0.25">
      <c r="A11" s="604">
        <v>66</v>
      </c>
      <c r="B11" s="605" t="s">
        <v>68</v>
      </c>
      <c r="C11" s="133">
        <v>615968</v>
      </c>
      <c r="D11" s="133">
        <v>22745058</v>
      </c>
      <c r="E11" s="133">
        <v>916687</v>
      </c>
      <c r="F11" s="133">
        <v>433208941</v>
      </c>
      <c r="G11" s="133">
        <v>33784629</v>
      </c>
      <c r="H11" s="134">
        <v>195017227</v>
      </c>
      <c r="I11" s="606">
        <v>75.099999999999994</v>
      </c>
      <c r="J11" s="133">
        <v>17474302</v>
      </c>
      <c r="K11" s="133">
        <v>409239637</v>
      </c>
      <c r="L11" s="134">
        <v>147224949</v>
      </c>
      <c r="M11" s="133">
        <v>5270756</v>
      </c>
      <c r="N11" s="133">
        <v>23969304</v>
      </c>
      <c r="O11" s="134">
        <v>47792278</v>
      </c>
      <c r="P11" s="606">
        <v>75.099999999999994</v>
      </c>
      <c r="Q11" s="133">
        <v>17474302</v>
      </c>
      <c r="R11" s="606">
        <v>0</v>
      </c>
      <c r="S11" s="606">
        <v>0</v>
      </c>
      <c r="U11" s="607">
        <f t="shared" si="0"/>
        <v>5.7723655038508781</v>
      </c>
      <c r="V11" s="608">
        <f t="shared" si="1"/>
        <v>54.848026196166032</v>
      </c>
      <c r="W11" s="609">
        <f t="shared" si="2"/>
        <v>12.822663851066709</v>
      </c>
    </row>
    <row r="12" spans="1:26" ht="15.75" customHeight="1" x14ac:dyDescent="0.25">
      <c r="A12" s="604">
        <v>69</v>
      </c>
      <c r="B12" s="605" t="s">
        <v>74</v>
      </c>
      <c r="C12" s="133">
        <v>583681</v>
      </c>
      <c r="D12" s="133">
        <v>4362827</v>
      </c>
      <c r="E12" s="133">
        <v>297554</v>
      </c>
      <c r="F12" s="133">
        <v>25170960</v>
      </c>
      <c r="G12" s="133">
        <v>4677921</v>
      </c>
      <c r="H12" s="134">
        <v>43825119</v>
      </c>
      <c r="I12" s="606">
        <v>47</v>
      </c>
      <c r="J12" s="133">
        <v>961105</v>
      </c>
      <c r="K12" s="133">
        <v>9072083</v>
      </c>
      <c r="L12" s="134">
        <v>16801409</v>
      </c>
      <c r="M12" s="133">
        <v>3401722</v>
      </c>
      <c r="N12" s="133">
        <v>16098877</v>
      </c>
      <c r="O12" s="134">
        <v>27023710</v>
      </c>
      <c r="P12" s="606">
        <v>47</v>
      </c>
      <c r="Q12" s="133">
        <v>961105</v>
      </c>
      <c r="R12" s="606">
        <v>2.4</v>
      </c>
      <c r="S12" s="133">
        <v>1107</v>
      </c>
      <c r="U12" s="607">
        <f t="shared" si="0"/>
        <v>9.3685034441582058</v>
      </c>
      <c r="V12" s="608">
        <f t="shared" si="1"/>
        <v>8.0145164910284894</v>
      </c>
      <c r="W12" s="609">
        <f t="shared" si="2"/>
        <v>5.3808005735881386</v>
      </c>
    </row>
    <row r="13" spans="1:26" ht="15.75" customHeight="1" x14ac:dyDescent="0.25">
      <c r="A13" s="604">
        <v>79</v>
      </c>
      <c r="B13" s="605" t="s">
        <v>82</v>
      </c>
      <c r="C13" s="133">
        <v>523994</v>
      </c>
      <c r="D13" s="133">
        <v>5078985</v>
      </c>
      <c r="E13" s="133">
        <v>361246</v>
      </c>
      <c r="F13" s="133">
        <v>29431957</v>
      </c>
      <c r="G13" s="133">
        <v>6621204</v>
      </c>
      <c r="H13" s="134">
        <v>30761764</v>
      </c>
      <c r="I13" s="606">
        <v>0</v>
      </c>
      <c r="J13" s="606">
        <v>0</v>
      </c>
      <c r="K13" s="606">
        <v>0</v>
      </c>
      <c r="L13" s="134">
        <v>0</v>
      </c>
      <c r="M13" s="133">
        <v>5078985</v>
      </c>
      <c r="N13" s="133">
        <v>29431957</v>
      </c>
      <c r="O13" s="134">
        <v>30761764</v>
      </c>
      <c r="P13" s="606">
        <v>0</v>
      </c>
      <c r="Q13" s="606">
        <v>0</v>
      </c>
      <c r="R13" s="606">
        <v>0</v>
      </c>
      <c r="S13" s="606">
        <v>0</v>
      </c>
      <c r="U13" s="607">
        <f t="shared" si="0"/>
        <v>4.6459471721457302</v>
      </c>
      <c r="V13" s="608">
        <f t="shared" si="1"/>
        <v>12.636030183551719</v>
      </c>
      <c r="W13" s="609">
        <f t="shared" si="2"/>
        <v>4.4451065093297233</v>
      </c>
    </row>
    <row r="14" spans="1:26" ht="15.75" customHeight="1" x14ac:dyDescent="0.25">
      <c r="A14" s="604">
        <v>87</v>
      </c>
      <c r="B14" s="605" t="s">
        <v>86</v>
      </c>
      <c r="C14" s="133">
        <v>441546</v>
      </c>
      <c r="D14" s="133">
        <v>2569003</v>
      </c>
      <c r="E14" s="133">
        <v>153985</v>
      </c>
      <c r="F14" s="133">
        <v>9746429</v>
      </c>
      <c r="G14" s="133">
        <v>911942</v>
      </c>
      <c r="H14" s="134">
        <v>11608987</v>
      </c>
      <c r="I14" s="606">
        <v>0</v>
      </c>
      <c r="J14" s="606">
        <v>0</v>
      </c>
      <c r="K14" s="606">
        <v>0</v>
      </c>
      <c r="L14" s="134">
        <v>0</v>
      </c>
      <c r="M14" s="133">
        <v>2569003</v>
      </c>
      <c r="N14" s="133">
        <v>9746429</v>
      </c>
      <c r="O14" s="134">
        <v>11608987</v>
      </c>
      <c r="P14" s="606">
        <v>0</v>
      </c>
      <c r="Q14" s="606">
        <v>0</v>
      </c>
      <c r="R14" s="606">
        <v>0</v>
      </c>
      <c r="S14" s="606">
        <v>0</v>
      </c>
      <c r="U14" s="607">
        <f t="shared" si="0"/>
        <v>12.729961993196936</v>
      </c>
      <c r="V14" s="608">
        <f t="shared" si="1"/>
        <v>2.0653386057171845</v>
      </c>
      <c r="W14" s="609">
        <f t="shared" si="2"/>
        <v>10.687553594417189</v>
      </c>
    </row>
    <row r="15" spans="1:26" ht="15.75" customHeight="1" x14ac:dyDescent="0.25">
      <c r="A15" s="604">
        <v>94</v>
      </c>
      <c r="B15" s="605" t="s">
        <v>87</v>
      </c>
      <c r="C15" s="133">
        <v>392141</v>
      </c>
      <c r="D15" s="133">
        <v>6554980</v>
      </c>
      <c r="E15" s="133">
        <v>407256</v>
      </c>
      <c r="F15" s="133">
        <v>37327374</v>
      </c>
      <c r="G15" s="133">
        <v>7976744</v>
      </c>
      <c r="H15" s="134">
        <v>34986794</v>
      </c>
      <c r="I15" s="606">
        <v>0.5</v>
      </c>
      <c r="J15" s="133">
        <v>41503</v>
      </c>
      <c r="K15" s="133">
        <v>331229</v>
      </c>
      <c r="L15" s="134">
        <v>373597</v>
      </c>
      <c r="M15" s="133">
        <v>6513477</v>
      </c>
      <c r="N15" s="133">
        <v>36996145</v>
      </c>
      <c r="O15" s="134">
        <v>34613197</v>
      </c>
      <c r="P15" s="606">
        <v>0.5</v>
      </c>
      <c r="Q15" s="133">
        <v>41503</v>
      </c>
      <c r="R15" s="606">
        <v>0</v>
      </c>
      <c r="S15" s="606">
        <v>0</v>
      </c>
      <c r="U15" s="607">
        <f t="shared" si="0"/>
        <v>4.3860996416583005</v>
      </c>
      <c r="V15" s="608">
        <f t="shared" si="1"/>
        <v>20.341520014484587</v>
      </c>
      <c r="W15" s="609">
        <f t="shared" si="2"/>
        <v>4.6795251295516067</v>
      </c>
    </row>
    <row r="16" spans="1:26" ht="15.75" customHeight="1" x14ac:dyDescent="0.25">
      <c r="A16" s="604">
        <v>102</v>
      </c>
      <c r="B16" s="605" t="s">
        <v>92</v>
      </c>
      <c r="C16" s="133">
        <v>370583</v>
      </c>
      <c r="D16" s="133">
        <v>3103284</v>
      </c>
      <c r="E16" s="133">
        <v>185164</v>
      </c>
      <c r="F16" s="133">
        <v>38459704</v>
      </c>
      <c r="G16" s="133">
        <v>3746692</v>
      </c>
      <c r="H16" s="134">
        <v>36189665</v>
      </c>
      <c r="I16" s="606">
        <v>60.5</v>
      </c>
      <c r="J16" s="133">
        <v>396927</v>
      </c>
      <c r="K16" s="133">
        <v>22104250</v>
      </c>
      <c r="L16" s="134">
        <v>6906593</v>
      </c>
      <c r="M16" s="133">
        <v>2706357</v>
      </c>
      <c r="N16" s="133">
        <v>16355454</v>
      </c>
      <c r="O16" s="134">
        <v>29283072</v>
      </c>
      <c r="P16" s="606">
        <v>60.5</v>
      </c>
      <c r="Q16" s="133">
        <v>396927</v>
      </c>
      <c r="R16" s="606">
        <v>0</v>
      </c>
      <c r="S16" s="606">
        <v>0</v>
      </c>
      <c r="U16" s="607">
        <f t="shared" si="0"/>
        <v>9.6590979456010793</v>
      </c>
      <c r="V16" s="608">
        <f t="shared" si="1"/>
        <v>10.110264097381693</v>
      </c>
      <c r="W16" s="609">
        <f t="shared" si="2"/>
        <v>10.264976144289415</v>
      </c>
    </row>
    <row r="17" spans="1:23" ht="15.75" customHeight="1" x14ac:dyDescent="0.25">
      <c r="A17" s="604">
        <v>103</v>
      </c>
      <c r="B17" s="605" t="s">
        <v>98</v>
      </c>
      <c r="C17" s="133">
        <v>367260</v>
      </c>
      <c r="D17" s="133">
        <v>5288772</v>
      </c>
      <c r="E17" s="133">
        <v>354159</v>
      </c>
      <c r="F17" s="133">
        <v>39502691</v>
      </c>
      <c r="G17" s="133">
        <v>4657208</v>
      </c>
      <c r="H17" s="134">
        <v>38482748</v>
      </c>
      <c r="I17" s="606">
        <v>59.4</v>
      </c>
      <c r="J17" s="133">
        <v>288178</v>
      </c>
      <c r="K17" s="133">
        <v>7300317</v>
      </c>
      <c r="L17" s="134">
        <v>4896271</v>
      </c>
      <c r="M17" s="133">
        <v>5000594</v>
      </c>
      <c r="N17" s="133">
        <v>32202374</v>
      </c>
      <c r="O17" s="134">
        <v>33586477</v>
      </c>
      <c r="P17" s="606">
        <v>59.4</v>
      </c>
      <c r="Q17" s="133">
        <v>288178</v>
      </c>
      <c r="R17" s="606">
        <v>0</v>
      </c>
      <c r="S17" s="606">
        <v>0</v>
      </c>
      <c r="U17" s="607">
        <f t="shared" si="0"/>
        <v>8.2630511671370481</v>
      </c>
      <c r="V17" s="608">
        <f t="shared" si="1"/>
        <v>12.680956270761857</v>
      </c>
      <c r="W17" s="609">
        <f t="shared" si="2"/>
        <v>8.4820542694249426</v>
      </c>
    </row>
    <row r="18" spans="1:23" ht="15.75" customHeight="1" x14ac:dyDescent="0.25">
      <c r="A18" s="604">
        <v>105</v>
      </c>
      <c r="B18" s="605" t="s">
        <v>99</v>
      </c>
      <c r="C18" s="133">
        <v>358172</v>
      </c>
      <c r="D18" s="133">
        <v>3105550</v>
      </c>
      <c r="E18" s="133">
        <v>238896</v>
      </c>
      <c r="F18" s="133">
        <v>9988493</v>
      </c>
      <c r="G18" s="133">
        <v>2936593</v>
      </c>
      <c r="H18" s="134">
        <v>21362392</v>
      </c>
      <c r="I18" s="606">
        <v>0</v>
      </c>
      <c r="J18" s="606">
        <v>0</v>
      </c>
      <c r="K18" s="606">
        <v>0</v>
      </c>
      <c r="L18" s="134">
        <v>0</v>
      </c>
      <c r="M18" s="133">
        <v>3105550</v>
      </c>
      <c r="N18" s="133">
        <v>9988493</v>
      </c>
      <c r="O18" s="134">
        <v>21362392</v>
      </c>
      <c r="P18" s="606">
        <v>0</v>
      </c>
      <c r="Q18" s="606">
        <v>0</v>
      </c>
      <c r="R18" s="606">
        <v>0</v>
      </c>
      <c r="S18" s="606">
        <v>0</v>
      </c>
      <c r="U18" s="607">
        <f t="shared" si="0"/>
        <v>7.274549792906269</v>
      </c>
      <c r="V18" s="608">
        <f t="shared" si="1"/>
        <v>8.1988346381068311</v>
      </c>
      <c r="W18" s="609">
        <f t="shared" si="2"/>
        <v>3.4013882754607123</v>
      </c>
    </row>
    <row r="19" spans="1:23" ht="15.75" customHeight="1" x14ac:dyDescent="0.25">
      <c r="A19" s="604">
        <v>111</v>
      </c>
      <c r="B19" s="605" t="s">
        <v>101</v>
      </c>
      <c r="C19" s="133">
        <v>345580</v>
      </c>
      <c r="D19" s="133">
        <v>4079518</v>
      </c>
      <c r="E19" s="133">
        <v>262490</v>
      </c>
      <c r="F19" s="133">
        <v>35567259</v>
      </c>
      <c r="G19" s="133">
        <v>3514112</v>
      </c>
      <c r="H19" s="134">
        <v>28089793</v>
      </c>
      <c r="I19" s="606">
        <v>0</v>
      </c>
      <c r="J19" s="606">
        <v>0</v>
      </c>
      <c r="K19" s="606">
        <v>0</v>
      </c>
      <c r="L19" s="134">
        <v>0</v>
      </c>
      <c r="M19" s="133">
        <v>4079518</v>
      </c>
      <c r="N19" s="133">
        <v>35567259</v>
      </c>
      <c r="O19" s="134">
        <v>28089793</v>
      </c>
      <c r="P19" s="606">
        <v>0</v>
      </c>
      <c r="Q19" s="606">
        <v>0</v>
      </c>
      <c r="R19" s="606">
        <v>0</v>
      </c>
      <c r="S19" s="606">
        <v>0</v>
      </c>
      <c r="U19" s="607">
        <f t="shared" si="0"/>
        <v>7.9934256506337871</v>
      </c>
      <c r="V19" s="608">
        <f t="shared" si="1"/>
        <v>10.168736616702356</v>
      </c>
      <c r="W19" s="609">
        <f t="shared" si="2"/>
        <v>10.121265059280979</v>
      </c>
    </row>
    <row r="20" spans="1:23" ht="15.75" customHeight="1" x14ac:dyDescent="0.25">
      <c r="A20" s="604">
        <v>112</v>
      </c>
      <c r="B20" s="605" t="s">
        <v>103</v>
      </c>
      <c r="C20" s="133">
        <v>341219</v>
      </c>
      <c r="D20" s="133">
        <v>4297959</v>
      </c>
      <c r="E20" s="133">
        <v>217265</v>
      </c>
      <c r="F20" s="133">
        <v>46058966</v>
      </c>
      <c r="G20" s="133">
        <v>2853641</v>
      </c>
      <c r="H20" s="134">
        <v>37531199</v>
      </c>
      <c r="I20" s="606">
        <v>70.599999999999994</v>
      </c>
      <c r="J20" s="133">
        <v>914255</v>
      </c>
      <c r="K20" s="133">
        <v>19969173</v>
      </c>
      <c r="L20" s="134">
        <v>17144605</v>
      </c>
      <c r="M20" s="133">
        <v>3383704</v>
      </c>
      <c r="N20" s="133">
        <v>26089793</v>
      </c>
      <c r="O20" s="134">
        <v>20386594</v>
      </c>
      <c r="P20" s="606">
        <v>70.599999999999994</v>
      </c>
      <c r="Q20" s="133">
        <v>914255</v>
      </c>
      <c r="R20" s="606">
        <v>18.100000000000001</v>
      </c>
      <c r="S20" s="133">
        <v>600393</v>
      </c>
      <c r="U20" s="607">
        <f t="shared" si="0"/>
        <v>13.152039447148397</v>
      </c>
      <c r="V20" s="608">
        <f t="shared" si="1"/>
        <v>8.3630776715247386</v>
      </c>
      <c r="W20" s="609">
        <f t="shared" si="2"/>
        <v>16.140420606516376</v>
      </c>
    </row>
    <row r="21" spans="1:23" ht="15.75" customHeight="1" x14ac:dyDescent="0.25">
      <c r="A21" s="604">
        <v>114</v>
      </c>
      <c r="B21" s="605" t="s">
        <v>104</v>
      </c>
      <c r="C21" s="133">
        <v>328454</v>
      </c>
      <c r="D21" s="133">
        <v>9376372</v>
      </c>
      <c r="E21" s="133">
        <v>337428</v>
      </c>
      <c r="F21" s="133">
        <v>40743672</v>
      </c>
      <c r="G21" s="133">
        <v>2084342</v>
      </c>
      <c r="H21" s="134">
        <v>22218703</v>
      </c>
      <c r="I21" s="606">
        <v>0</v>
      </c>
      <c r="J21" s="606">
        <v>0</v>
      </c>
      <c r="K21" s="606">
        <v>0</v>
      </c>
      <c r="L21" s="134">
        <v>0</v>
      </c>
      <c r="M21" s="133">
        <v>9376372</v>
      </c>
      <c r="N21" s="133">
        <v>40743672</v>
      </c>
      <c r="O21" s="134">
        <v>22218703</v>
      </c>
      <c r="P21" s="606">
        <v>0</v>
      </c>
      <c r="Q21" s="606">
        <v>0</v>
      </c>
      <c r="R21" s="606">
        <v>0</v>
      </c>
      <c r="S21" s="606">
        <v>0</v>
      </c>
      <c r="U21" s="607">
        <f t="shared" si="0"/>
        <v>10.659816383299862</v>
      </c>
      <c r="V21" s="608">
        <f t="shared" si="1"/>
        <v>6.3459175409646402</v>
      </c>
      <c r="W21" s="609">
        <f t="shared" si="2"/>
        <v>19.547498443153764</v>
      </c>
    </row>
    <row r="22" spans="1:23" ht="15.75" customHeight="1" x14ac:dyDescent="0.25">
      <c r="A22" s="604">
        <v>123</v>
      </c>
      <c r="B22" s="605" t="s">
        <v>106</v>
      </c>
      <c r="C22" s="133">
        <v>308231</v>
      </c>
      <c r="D22" s="133">
        <v>3593787</v>
      </c>
      <c r="E22" s="133">
        <v>254938</v>
      </c>
      <c r="F22" s="133">
        <v>29550149</v>
      </c>
      <c r="G22" s="133">
        <v>3230104</v>
      </c>
      <c r="H22" s="134">
        <v>48331870</v>
      </c>
      <c r="I22" s="606">
        <v>62</v>
      </c>
      <c r="J22" s="133">
        <v>728491</v>
      </c>
      <c r="K22" s="133">
        <v>15365465</v>
      </c>
      <c r="L22" s="134">
        <v>22706058</v>
      </c>
      <c r="M22" s="133">
        <v>2865296</v>
      </c>
      <c r="N22" s="133">
        <v>14184684</v>
      </c>
      <c r="O22" s="134">
        <v>25625812</v>
      </c>
      <c r="P22" s="606">
        <v>0</v>
      </c>
      <c r="Q22" s="606">
        <v>0</v>
      </c>
      <c r="R22" s="606">
        <v>0</v>
      </c>
      <c r="S22" s="606">
        <v>0</v>
      </c>
      <c r="U22" s="607">
        <f t="shared" si="0"/>
        <v>14.962945465532998</v>
      </c>
      <c r="V22" s="608">
        <f t="shared" si="1"/>
        <v>10.479491031077341</v>
      </c>
      <c r="W22" s="609">
        <f t="shared" si="2"/>
        <v>9.1483583810304552</v>
      </c>
    </row>
    <row r="23" spans="1:23" ht="15" x14ac:dyDescent="0.25">
      <c r="A23" s="604">
        <v>137</v>
      </c>
      <c r="B23" s="605" t="s">
        <v>107</v>
      </c>
      <c r="C23" s="133">
        <v>277634</v>
      </c>
      <c r="D23" s="133">
        <v>5777490</v>
      </c>
      <c r="E23" s="133">
        <v>284286</v>
      </c>
      <c r="F23" s="133">
        <v>86392227</v>
      </c>
      <c r="G23" s="133">
        <v>7462230</v>
      </c>
      <c r="H23" s="134">
        <v>46495845</v>
      </c>
      <c r="I23" s="606">
        <v>9.6999999999999993</v>
      </c>
      <c r="J23" s="133">
        <v>3023622</v>
      </c>
      <c r="K23" s="133">
        <v>69804324</v>
      </c>
      <c r="L23" s="134">
        <v>25892943</v>
      </c>
      <c r="M23" s="133">
        <v>2753868</v>
      </c>
      <c r="N23" s="133">
        <v>16587903</v>
      </c>
      <c r="O23" s="134">
        <v>20602902</v>
      </c>
      <c r="P23" s="606">
        <v>8.3000000000000007</v>
      </c>
      <c r="Q23" s="133">
        <v>2959688</v>
      </c>
      <c r="R23" s="606">
        <v>19.399999999999999</v>
      </c>
      <c r="S23" s="133">
        <v>95902</v>
      </c>
      <c r="U23" s="607">
        <f t="shared" si="0"/>
        <v>6.23082443183874</v>
      </c>
      <c r="V23" s="608">
        <f t="shared" si="1"/>
        <v>26.877940021755261</v>
      </c>
      <c r="W23" s="609">
        <f t="shared" si="2"/>
        <v>11.577266715177634</v>
      </c>
    </row>
    <row r="24" spans="1:23" ht="15" x14ac:dyDescent="0.25">
      <c r="A24" s="604">
        <v>146</v>
      </c>
      <c r="B24" s="605" t="s">
        <v>109</v>
      </c>
      <c r="C24" s="133">
        <v>258653</v>
      </c>
      <c r="D24" s="133">
        <v>3310568</v>
      </c>
      <c r="E24" s="133">
        <v>200621</v>
      </c>
      <c r="F24" s="133">
        <v>30151550</v>
      </c>
      <c r="G24" s="133">
        <v>3008279</v>
      </c>
      <c r="H24" s="134">
        <v>27866905</v>
      </c>
      <c r="I24" s="606">
        <v>23.6</v>
      </c>
      <c r="J24" s="133">
        <v>390440</v>
      </c>
      <c r="K24" s="133">
        <v>15980175</v>
      </c>
      <c r="L24" s="134">
        <v>7538364</v>
      </c>
      <c r="M24" s="133">
        <v>2920128</v>
      </c>
      <c r="N24" s="133">
        <v>14171375</v>
      </c>
      <c r="O24" s="134">
        <v>20328541</v>
      </c>
      <c r="P24" s="606">
        <v>23.6</v>
      </c>
      <c r="Q24" s="133">
        <v>390440</v>
      </c>
      <c r="R24" s="606">
        <v>50.8</v>
      </c>
      <c r="S24" s="133">
        <v>89248</v>
      </c>
      <c r="U24" s="607">
        <f t="shared" si="0"/>
        <v>9.2634044249220242</v>
      </c>
      <c r="V24" s="608">
        <f t="shared" si="1"/>
        <v>11.630559088817837</v>
      </c>
      <c r="W24" s="609">
        <f t="shared" si="2"/>
        <v>10.022856922512839</v>
      </c>
    </row>
    <row r="25" spans="1:23" ht="15" x14ac:dyDescent="0.25">
      <c r="A25" s="604">
        <v>162</v>
      </c>
      <c r="B25" s="605" t="s">
        <v>111</v>
      </c>
      <c r="C25" s="133">
        <v>219454</v>
      </c>
      <c r="D25" s="133">
        <v>4995953</v>
      </c>
      <c r="E25" s="133">
        <v>240250</v>
      </c>
      <c r="F25" s="133">
        <v>34712343</v>
      </c>
      <c r="G25" s="133">
        <v>2312233</v>
      </c>
      <c r="H25" s="134">
        <v>14889720</v>
      </c>
      <c r="I25" s="606">
        <v>0</v>
      </c>
      <c r="J25" s="606">
        <v>0</v>
      </c>
      <c r="K25" s="606">
        <v>0</v>
      </c>
      <c r="L25" s="134">
        <v>0</v>
      </c>
      <c r="M25" s="133">
        <v>4995953</v>
      </c>
      <c r="N25" s="133">
        <v>34712343</v>
      </c>
      <c r="O25" s="134">
        <v>14889720</v>
      </c>
      <c r="P25" s="606">
        <v>0</v>
      </c>
      <c r="Q25" s="606">
        <v>0</v>
      </c>
      <c r="R25" s="606">
        <v>0</v>
      </c>
      <c r="S25" s="606">
        <v>0</v>
      </c>
      <c r="U25" s="607">
        <f t="shared" si="0"/>
        <v>6.4395413438005598</v>
      </c>
      <c r="V25" s="608">
        <f t="shared" si="1"/>
        <v>10.536299178871198</v>
      </c>
      <c r="W25" s="609">
        <f t="shared" si="2"/>
        <v>15.012476251312043</v>
      </c>
    </row>
    <row r="26" spans="1:23" ht="15" x14ac:dyDescent="0.25">
      <c r="A26" s="604">
        <v>168</v>
      </c>
      <c r="B26" s="605" t="s">
        <v>112</v>
      </c>
      <c r="C26" s="133">
        <v>214811</v>
      </c>
      <c r="D26" s="133">
        <v>1283816</v>
      </c>
      <c r="E26" s="133">
        <v>78094</v>
      </c>
      <c r="F26" s="133">
        <v>1680150</v>
      </c>
      <c r="G26" s="133">
        <v>469583</v>
      </c>
      <c r="H26" s="134">
        <v>10476594</v>
      </c>
      <c r="I26" s="606">
        <v>17.8</v>
      </c>
      <c r="J26" s="133">
        <v>82376</v>
      </c>
      <c r="K26" s="133">
        <v>1680150</v>
      </c>
      <c r="L26" s="134">
        <v>3199429</v>
      </c>
      <c r="M26" s="133">
        <v>1201440</v>
      </c>
      <c r="N26" s="606">
        <v>0</v>
      </c>
      <c r="O26" s="134">
        <v>7277165</v>
      </c>
      <c r="P26" s="606">
        <v>17.8</v>
      </c>
      <c r="Q26" s="133">
        <v>82376</v>
      </c>
      <c r="R26" s="606">
        <v>0</v>
      </c>
      <c r="S26" s="606">
        <v>0</v>
      </c>
      <c r="U26" s="607">
        <f t="shared" si="0"/>
        <v>22.310420096127842</v>
      </c>
      <c r="V26" s="608">
        <f t="shared" si="1"/>
        <v>2.1860286484397911</v>
      </c>
      <c r="W26" s="609">
        <f t="shared" si="2"/>
        <v>3.5779617234865828</v>
      </c>
    </row>
    <row r="27" spans="1:23" ht="15" x14ac:dyDescent="0.25">
      <c r="A27" s="604">
        <v>184</v>
      </c>
      <c r="B27" s="605" t="s">
        <v>114</v>
      </c>
      <c r="C27" s="133">
        <v>195861</v>
      </c>
      <c r="D27" s="133">
        <v>3281208</v>
      </c>
      <c r="E27" s="133">
        <v>249471</v>
      </c>
      <c r="F27" s="133">
        <v>25748791</v>
      </c>
      <c r="G27" s="133">
        <v>6408103</v>
      </c>
      <c r="H27" s="134">
        <v>27829845</v>
      </c>
      <c r="I27" s="606">
        <v>0</v>
      </c>
      <c r="J27" s="606">
        <v>0</v>
      </c>
      <c r="K27" s="606">
        <v>0</v>
      </c>
      <c r="L27" s="134">
        <v>0</v>
      </c>
      <c r="M27" s="133">
        <v>3281208</v>
      </c>
      <c r="N27" s="133">
        <v>25748791</v>
      </c>
      <c r="O27" s="134">
        <v>27829845</v>
      </c>
      <c r="P27" s="606">
        <v>0</v>
      </c>
      <c r="Q27" s="606">
        <v>0</v>
      </c>
      <c r="R27" s="606">
        <v>0</v>
      </c>
      <c r="S27" s="606">
        <v>0</v>
      </c>
      <c r="U27" s="607">
        <f t="shared" si="0"/>
        <v>4.3429147440357934</v>
      </c>
      <c r="V27" s="608">
        <f t="shared" si="1"/>
        <v>32.717605853130536</v>
      </c>
      <c r="W27" s="609">
        <f t="shared" si="2"/>
        <v>4.0181612249366152</v>
      </c>
    </row>
    <row r="28" spans="1:23" ht="15" x14ac:dyDescent="0.25">
      <c r="A28" s="604">
        <v>188</v>
      </c>
      <c r="B28" s="605" t="s">
        <v>116</v>
      </c>
      <c r="C28" s="133">
        <v>184809</v>
      </c>
      <c r="D28" s="133">
        <v>2705010</v>
      </c>
      <c r="E28" s="133">
        <v>155319</v>
      </c>
      <c r="F28" s="133">
        <v>21405964</v>
      </c>
      <c r="G28" s="133">
        <v>1582537</v>
      </c>
      <c r="H28" s="134">
        <v>11593529</v>
      </c>
      <c r="I28" s="606">
        <v>0</v>
      </c>
      <c r="J28" s="606">
        <v>0</v>
      </c>
      <c r="K28" s="606">
        <v>0</v>
      </c>
      <c r="L28" s="134">
        <v>0</v>
      </c>
      <c r="M28" s="133">
        <v>2705010</v>
      </c>
      <c r="N28" s="133">
        <v>21405964</v>
      </c>
      <c r="O28" s="134">
        <v>11593529</v>
      </c>
      <c r="P28" s="606">
        <v>0</v>
      </c>
      <c r="Q28" s="606">
        <v>0</v>
      </c>
      <c r="R28" s="606">
        <v>0</v>
      </c>
      <c r="S28" s="606">
        <v>0</v>
      </c>
      <c r="U28" s="607">
        <f t="shared" si="0"/>
        <v>7.3259133909665302</v>
      </c>
      <c r="V28" s="608">
        <f t="shared" si="1"/>
        <v>8.5630948709207892</v>
      </c>
      <c r="W28" s="609">
        <f t="shared" si="2"/>
        <v>13.526359257319102</v>
      </c>
    </row>
    <row r="29" spans="1:23" ht="15" x14ac:dyDescent="0.25">
      <c r="A29" s="604">
        <v>203</v>
      </c>
      <c r="B29" s="605" t="s">
        <v>117</v>
      </c>
      <c r="C29" s="133">
        <v>165074</v>
      </c>
      <c r="D29" s="133">
        <v>1761652</v>
      </c>
      <c r="E29" s="133">
        <v>115207</v>
      </c>
      <c r="F29" s="133">
        <v>11548151</v>
      </c>
      <c r="G29" s="133">
        <v>1393036</v>
      </c>
      <c r="H29" s="134">
        <v>13855938</v>
      </c>
      <c r="I29" s="606">
        <v>0</v>
      </c>
      <c r="J29" s="606">
        <v>0</v>
      </c>
      <c r="K29" s="606">
        <v>0</v>
      </c>
      <c r="L29" s="134">
        <v>0</v>
      </c>
      <c r="M29" s="133">
        <v>1761652</v>
      </c>
      <c r="N29" s="133">
        <v>11548151</v>
      </c>
      <c r="O29" s="134">
        <v>13855938</v>
      </c>
      <c r="P29" s="606">
        <v>0</v>
      </c>
      <c r="Q29" s="606">
        <v>0</v>
      </c>
      <c r="R29" s="606">
        <v>0</v>
      </c>
      <c r="S29" s="606">
        <v>0</v>
      </c>
      <c r="U29" s="607">
        <f t="shared" si="0"/>
        <v>9.9465756807433543</v>
      </c>
      <c r="V29" s="608">
        <f t="shared" si="1"/>
        <v>8.4388577244145058</v>
      </c>
      <c r="W29" s="609">
        <f t="shared" si="2"/>
        <v>8.2899156949281991</v>
      </c>
    </row>
    <row r="30" spans="1:23" ht="15" x14ac:dyDescent="0.25">
      <c r="A30" s="604">
        <v>204</v>
      </c>
      <c r="B30" s="605" t="s">
        <v>119</v>
      </c>
      <c r="C30" s="133">
        <v>163703</v>
      </c>
      <c r="D30" s="133">
        <v>2546404</v>
      </c>
      <c r="E30" s="133">
        <v>187120</v>
      </c>
      <c r="F30" s="133">
        <v>24177463</v>
      </c>
      <c r="G30" s="133">
        <v>3745778</v>
      </c>
      <c r="H30" s="134">
        <v>34086535</v>
      </c>
      <c r="I30" s="606">
        <v>0</v>
      </c>
      <c r="J30" s="606">
        <v>0</v>
      </c>
      <c r="K30" s="606">
        <v>0</v>
      </c>
      <c r="L30" s="134">
        <v>0</v>
      </c>
      <c r="M30" s="133">
        <v>2546404</v>
      </c>
      <c r="N30" s="133">
        <v>24177463</v>
      </c>
      <c r="O30" s="134">
        <v>34086535</v>
      </c>
      <c r="P30" s="606">
        <v>0</v>
      </c>
      <c r="Q30" s="606">
        <v>0</v>
      </c>
      <c r="R30" s="606">
        <v>0</v>
      </c>
      <c r="S30" s="606">
        <v>0</v>
      </c>
      <c r="U30" s="607">
        <f t="shared" si="0"/>
        <v>9.099988039867819</v>
      </c>
      <c r="V30" s="608">
        <f t="shared" si="1"/>
        <v>22.881547680861072</v>
      </c>
      <c r="W30" s="609">
        <f t="shared" si="2"/>
        <v>6.4545904749293737</v>
      </c>
    </row>
    <row r="31" spans="1:23" ht="15" x14ac:dyDescent="0.25">
      <c r="A31" s="604">
        <v>205</v>
      </c>
      <c r="B31" s="605" t="s">
        <v>121</v>
      </c>
      <c r="C31" s="133">
        <v>163379</v>
      </c>
      <c r="D31" s="133">
        <v>1493744</v>
      </c>
      <c r="E31" s="133">
        <v>96252</v>
      </c>
      <c r="F31" s="133">
        <v>6002300</v>
      </c>
      <c r="G31" s="133">
        <v>751909</v>
      </c>
      <c r="H31" s="134">
        <v>7647757</v>
      </c>
      <c r="I31" s="606">
        <v>0</v>
      </c>
      <c r="J31" s="606">
        <v>0</v>
      </c>
      <c r="K31" s="606">
        <v>0</v>
      </c>
      <c r="L31" s="134">
        <v>0</v>
      </c>
      <c r="M31" s="133">
        <v>1493744</v>
      </c>
      <c r="N31" s="133">
        <v>6002300</v>
      </c>
      <c r="O31" s="134">
        <v>7647757</v>
      </c>
      <c r="P31" s="606">
        <v>0</v>
      </c>
      <c r="Q31" s="606">
        <v>0</v>
      </c>
      <c r="R31" s="606">
        <v>0</v>
      </c>
      <c r="S31" s="606">
        <v>0</v>
      </c>
      <c r="U31" s="607">
        <f t="shared" si="0"/>
        <v>10.171120441436397</v>
      </c>
      <c r="V31" s="608">
        <f t="shared" si="1"/>
        <v>4.6022377416926288</v>
      </c>
      <c r="W31" s="609">
        <f t="shared" si="2"/>
        <v>7.9827479123138572</v>
      </c>
    </row>
    <row r="32" spans="1:23" ht="15" x14ac:dyDescent="0.25">
      <c r="A32" s="604">
        <v>235</v>
      </c>
      <c r="B32" s="605" t="s">
        <v>122</v>
      </c>
      <c r="C32" s="133">
        <v>136969</v>
      </c>
      <c r="D32" s="133">
        <v>1978996</v>
      </c>
      <c r="E32" s="133">
        <v>127922</v>
      </c>
      <c r="F32" s="133">
        <v>7055497</v>
      </c>
      <c r="G32" s="133">
        <v>786475</v>
      </c>
      <c r="H32" s="134">
        <v>8409100</v>
      </c>
      <c r="I32" s="606">
        <v>0</v>
      </c>
      <c r="J32" s="606">
        <v>0</v>
      </c>
      <c r="K32" s="606">
        <v>0</v>
      </c>
      <c r="L32" s="134">
        <v>0</v>
      </c>
      <c r="M32" s="133">
        <v>1978996</v>
      </c>
      <c r="N32" s="133">
        <v>7055497</v>
      </c>
      <c r="O32" s="134">
        <v>8409100</v>
      </c>
      <c r="P32" s="606">
        <v>0</v>
      </c>
      <c r="Q32" s="606">
        <v>0</v>
      </c>
      <c r="R32" s="606">
        <v>0</v>
      </c>
      <c r="S32" s="606">
        <v>0</v>
      </c>
      <c r="U32" s="607">
        <f t="shared" si="0"/>
        <v>10.692138974538288</v>
      </c>
      <c r="V32" s="608">
        <f t="shared" si="1"/>
        <v>5.7419927136797382</v>
      </c>
      <c r="W32" s="609">
        <f t="shared" si="2"/>
        <v>8.9710378588003437</v>
      </c>
    </row>
    <row r="33" spans="1:23" ht="15" x14ac:dyDescent="0.25">
      <c r="A33" s="604">
        <v>238</v>
      </c>
      <c r="B33" s="605" t="s">
        <v>126</v>
      </c>
      <c r="C33" s="133">
        <v>135267</v>
      </c>
      <c r="D33" s="133">
        <v>1119069</v>
      </c>
      <c r="E33" s="133">
        <v>39056</v>
      </c>
      <c r="F33" s="133">
        <v>7265508</v>
      </c>
      <c r="G33" s="133">
        <v>337123</v>
      </c>
      <c r="H33" s="134">
        <v>2025733</v>
      </c>
      <c r="I33" s="606">
        <v>0</v>
      </c>
      <c r="J33" s="606">
        <v>0</v>
      </c>
      <c r="K33" s="606">
        <v>0</v>
      </c>
      <c r="L33" s="134">
        <v>0</v>
      </c>
      <c r="M33" s="133">
        <v>1119069</v>
      </c>
      <c r="N33" s="133">
        <v>7265508</v>
      </c>
      <c r="O33" s="134">
        <v>2025733</v>
      </c>
      <c r="P33" s="606">
        <v>0</v>
      </c>
      <c r="Q33" s="606">
        <v>0</v>
      </c>
      <c r="R33" s="606">
        <v>0</v>
      </c>
      <c r="S33" s="606">
        <v>0</v>
      </c>
      <c r="U33" s="607">
        <f t="shared" si="0"/>
        <v>6.0088839978286854</v>
      </c>
      <c r="V33" s="608">
        <f t="shared" si="1"/>
        <v>2.4922782348983863</v>
      </c>
      <c r="W33" s="609">
        <f t="shared" si="2"/>
        <v>21.551504940333349</v>
      </c>
    </row>
    <row r="34" spans="1:23" ht="15" x14ac:dyDescent="0.25">
      <c r="A34" s="604">
        <v>240</v>
      </c>
      <c r="B34" s="605" t="s">
        <v>129</v>
      </c>
      <c r="C34" s="133">
        <v>133683</v>
      </c>
      <c r="D34" s="133">
        <v>1093758</v>
      </c>
      <c r="E34" s="133">
        <v>69188</v>
      </c>
      <c r="F34" s="133">
        <v>3029661</v>
      </c>
      <c r="G34" s="133">
        <v>648466</v>
      </c>
      <c r="H34" s="134">
        <v>7856618</v>
      </c>
      <c r="I34" s="606">
        <v>0</v>
      </c>
      <c r="J34" s="606">
        <v>0</v>
      </c>
      <c r="K34" s="606">
        <v>0</v>
      </c>
      <c r="L34" s="134">
        <v>0</v>
      </c>
      <c r="M34" s="133">
        <v>1093758</v>
      </c>
      <c r="N34" s="133">
        <v>3029661</v>
      </c>
      <c r="O34" s="134">
        <v>7856618</v>
      </c>
      <c r="P34" s="606">
        <v>0</v>
      </c>
      <c r="Q34" s="606">
        <v>0</v>
      </c>
      <c r="R34" s="606">
        <v>0</v>
      </c>
      <c r="S34" s="606">
        <v>0</v>
      </c>
      <c r="U34" s="607">
        <f t="shared" si="0"/>
        <v>12.115697661866621</v>
      </c>
      <c r="V34" s="608">
        <f t="shared" si="1"/>
        <v>4.8507738455899405</v>
      </c>
      <c r="W34" s="609">
        <f t="shared" si="2"/>
        <v>4.6720429444257681</v>
      </c>
    </row>
    <row r="35" spans="1:23" ht="15" x14ac:dyDescent="0.25">
      <c r="A35" s="604">
        <v>246</v>
      </c>
      <c r="B35" s="605" t="s">
        <v>130</v>
      </c>
      <c r="C35" s="133">
        <v>130447</v>
      </c>
      <c r="D35" s="133">
        <v>1729258</v>
      </c>
      <c r="E35" s="133">
        <v>92369</v>
      </c>
      <c r="F35" s="133">
        <v>11155108</v>
      </c>
      <c r="G35" s="133">
        <v>1013583</v>
      </c>
      <c r="H35" s="134">
        <v>5066517</v>
      </c>
      <c r="I35" s="606">
        <v>0</v>
      </c>
      <c r="J35" s="606">
        <v>0</v>
      </c>
      <c r="K35" s="606">
        <v>0</v>
      </c>
      <c r="L35" s="134">
        <v>0</v>
      </c>
      <c r="M35" s="133">
        <v>1729258</v>
      </c>
      <c r="N35" s="133">
        <v>11155108</v>
      </c>
      <c r="O35" s="134">
        <v>5066517</v>
      </c>
      <c r="P35" s="606">
        <v>0</v>
      </c>
      <c r="Q35" s="606">
        <v>0</v>
      </c>
      <c r="R35" s="606">
        <v>0</v>
      </c>
      <c r="S35" s="606">
        <v>0</v>
      </c>
      <c r="U35" s="607">
        <f t="shared" si="0"/>
        <v>4.9986207345624383</v>
      </c>
      <c r="V35" s="608">
        <f t="shared" si="1"/>
        <v>7.7700752029559901</v>
      </c>
      <c r="W35" s="609">
        <f t="shared" si="2"/>
        <v>11.005618681449867</v>
      </c>
    </row>
    <row r="36" spans="1:23" ht="15" x14ac:dyDescent="0.25">
      <c r="A36" s="604">
        <v>254</v>
      </c>
      <c r="B36" s="605" t="s">
        <v>131</v>
      </c>
      <c r="C36" s="133">
        <v>125206</v>
      </c>
      <c r="D36" s="133">
        <v>540835</v>
      </c>
      <c r="E36" s="133">
        <v>45049</v>
      </c>
      <c r="F36" s="606">
        <v>0</v>
      </c>
      <c r="G36" s="133">
        <v>305322</v>
      </c>
      <c r="H36" s="134">
        <v>7712840</v>
      </c>
      <c r="I36" s="606">
        <v>0</v>
      </c>
      <c r="J36" s="606">
        <v>0</v>
      </c>
      <c r="K36" s="606">
        <v>0</v>
      </c>
      <c r="L36" s="134">
        <v>0</v>
      </c>
      <c r="M36" s="133">
        <v>540835</v>
      </c>
      <c r="N36" s="606">
        <v>0</v>
      </c>
      <c r="O36" s="134">
        <v>7712840</v>
      </c>
      <c r="P36" s="606">
        <v>0</v>
      </c>
      <c r="Q36" s="606">
        <v>0</v>
      </c>
      <c r="R36" s="606">
        <v>0</v>
      </c>
      <c r="S36" s="606">
        <v>0</v>
      </c>
      <c r="U36" s="607">
        <f t="shared" si="0"/>
        <v>25.261330660745049</v>
      </c>
      <c r="V36" s="608">
        <f t="shared" si="1"/>
        <v>2.4385572576394101</v>
      </c>
      <c r="W36" s="609">
        <f t="shared" si="2"/>
        <v>0</v>
      </c>
    </row>
    <row r="37" spans="1:23" ht="15" x14ac:dyDescent="0.25">
      <c r="A37" s="604">
        <v>267</v>
      </c>
      <c r="B37" s="605" t="s">
        <v>132</v>
      </c>
      <c r="C37" s="133">
        <v>117731</v>
      </c>
      <c r="D37" s="133">
        <v>932088</v>
      </c>
      <c r="E37" s="133">
        <v>54854</v>
      </c>
      <c r="F37" s="133">
        <v>4677907</v>
      </c>
      <c r="G37" s="133">
        <v>638911</v>
      </c>
      <c r="H37" s="134">
        <v>5356896</v>
      </c>
      <c r="I37" s="606">
        <v>0</v>
      </c>
      <c r="J37" s="606">
        <v>0</v>
      </c>
      <c r="K37" s="606">
        <v>0</v>
      </c>
      <c r="L37" s="134">
        <v>0</v>
      </c>
      <c r="M37" s="133">
        <v>932088</v>
      </c>
      <c r="N37" s="133">
        <v>4677907</v>
      </c>
      <c r="O37" s="134">
        <v>5356896</v>
      </c>
      <c r="P37" s="606">
        <v>0</v>
      </c>
      <c r="Q37" s="606">
        <v>0</v>
      </c>
      <c r="R37" s="606">
        <v>0</v>
      </c>
      <c r="S37" s="606">
        <v>0</v>
      </c>
      <c r="U37" s="607">
        <f t="shared" si="0"/>
        <v>8.3844166088860579</v>
      </c>
      <c r="V37" s="608">
        <f t="shared" si="1"/>
        <v>5.4268714272366667</v>
      </c>
      <c r="W37" s="609">
        <f t="shared" si="2"/>
        <v>7.3216879972327913</v>
      </c>
    </row>
    <row r="38" spans="1:23" ht="15" x14ac:dyDescent="0.25">
      <c r="A38" s="604">
        <v>270</v>
      </c>
      <c r="B38" s="605" t="s">
        <v>133</v>
      </c>
      <c r="C38" s="133">
        <v>116719</v>
      </c>
      <c r="D38" s="133">
        <v>1131856</v>
      </c>
      <c r="E38" s="133">
        <v>78266</v>
      </c>
      <c r="F38" s="133">
        <v>7370380</v>
      </c>
      <c r="G38" s="133">
        <v>994057</v>
      </c>
      <c r="H38" s="134">
        <v>6772373</v>
      </c>
      <c r="I38" s="606">
        <v>0</v>
      </c>
      <c r="J38" s="606">
        <v>0</v>
      </c>
      <c r="K38" s="606">
        <v>0</v>
      </c>
      <c r="L38" s="134">
        <v>0</v>
      </c>
      <c r="M38" s="133">
        <v>1131856</v>
      </c>
      <c r="N38" s="133">
        <v>7370380</v>
      </c>
      <c r="O38" s="134">
        <v>6772373</v>
      </c>
      <c r="P38" s="606">
        <v>0</v>
      </c>
      <c r="Q38" s="606">
        <v>0</v>
      </c>
      <c r="R38" s="606">
        <v>0</v>
      </c>
      <c r="S38" s="606">
        <v>0</v>
      </c>
      <c r="U38" s="607">
        <f t="shared" si="0"/>
        <v>6.8128618379026555</v>
      </c>
      <c r="V38" s="608">
        <f t="shared" si="1"/>
        <v>8.5166682373906557</v>
      </c>
      <c r="W38" s="609">
        <f t="shared" si="2"/>
        <v>7.4144440409352788</v>
      </c>
    </row>
    <row r="39" spans="1:23" ht="15" x14ac:dyDescent="0.25">
      <c r="A39" s="604">
        <v>276</v>
      </c>
      <c r="B39" s="605" t="s">
        <v>134</v>
      </c>
      <c r="C39" s="133">
        <v>114237</v>
      </c>
      <c r="D39" s="133">
        <v>2664430</v>
      </c>
      <c r="E39" s="133">
        <v>171661</v>
      </c>
      <c r="F39" s="133">
        <v>15024055</v>
      </c>
      <c r="G39" s="133">
        <v>2381330</v>
      </c>
      <c r="H39" s="134">
        <v>20476323</v>
      </c>
      <c r="I39" s="606">
        <v>0</v>
      </c>
      <c r="J39" s="606">
        <v>0</v>
      </c>
      <c r="K39" s="606">
        <v>0</v>
      </c>
      <c r="L39" s="134">
        <v>0</v>
      </c>
      <c r="M39" s="133">
        <v>2664430</v>
      </c>
      <c r="N39" s="133">
        <v>15024055</v>
      </c>
      <c r="O39" s="134">
        <v>20476323</v>
      </c>
      <c r="P39" s="606">
        <v>0</v>
      </c>
      <c r="Q39" s="606">
        <v>0</v>
      </c>
      <c r="R39" s="606">
        <v>0</v>
      </c>
      <c r="S39" s="606">
        <v>0</v>
      </c>
      <c r="U39" s="607">
        <f t="shared" si="0"/>
        <v>8.5986919074634756</v>
      </c>
      <c r="V39" s="608">
        <f t="shared" si="1"/>
        <v>20.845522904137887</v>
      </c>
      <c r="W39" s="609">
        <f t="shared" si="2"/>
        <v>6.3091024763472516</v>
      </c>
    </row>
    <row r="40" spans="1:23" ht="15" x14ac:dyDescent="0.25">
      <c r="A40" s="604">
        <v>289</v>
      </c>
      <c r="B40" s="605" t="s">
        <v>136</v>
      </c>
      <c r="C40" s="133">
        <v>107672</v>
      </c>
      <c r="D40" s="133">
        <v>2074651</v>
      </c>
      <c r="E40" s="133">
        <v>90077</v>
      </c>
      <c r="F40" s="133">
        <v>18378317</v>
      </c>
      <c r="G40" s="133">
        <v>1033829</v>
      </c>
      <c r="H40" s="134">
        <v>6007617</v>
      </c>
      <c r="I40" s="606">
        <v>0</v>
      </c>
      <c r="J40" s="606">
        <v>0</v>
      </c>
      <c r="K40" s="606">
        <v>0</v>
      </c>
      <c r="L40" s="134">
        <v>0</v>
      </c>
      <c r="M40" s="133">
        <v>2074651</v>
      </c>
      <c r="N40" s="133">
        <v>18378317</v>
      </c>
      <c r="O40" s="134">
        <v>6007617</v>
      </c>
      <c r="P40" s="606">
        <v>0</v>
      </c>
      <c r="Q40" s="606">
        <v>0</v>
      </c>
      <c r="R40" s="606">
        <v>0</v>
      </c>
      <c r="S40" s="606">
        <v>0</v>
      </c>
      <c r="U40" s="607">
        <f t="shared" si="0"/>
        <v>5.8110354807226337</v>
      </c>
      <c r="V40" s="608">
        <f t="shared" si="1"/>
        <v>9.6016513113901478</v>
      </c>
      <c r="W40" s="609">
        <f t="shared" si="2"/>
        <v>17.776940867396831</v>
      </c>
    </row>
    <row r="41" spans="1:23" ht="15" x14ac:dyDescent="0.25">
      <c r="A41" s="604">
        <v>303</v>
      </c>
      <c r="B41" s="605" t="s">
        <v>137</v>
      </c>
      <c r="C41" s="133">
        <v>98413</v>
      </c>
      <c r="D41" s="133">
        <v>173749</v>
      </c>
      <c r="E41" s="133">
        <v>15418</v>
      </c>
      <c r="F41" s="133">
        <v>647279</v>
      </c>
      <c r="G41" s="133">
        <v>214048</v>
      </c>
      <c r="H41" s="134">
        <v>2927090</v>
      </c>
      <c r="I41" s="606">
        <v>0</v>
      </c>
      <c r="J41" s="606">
        <v>0</v>
      </c>
      <c r="K41" s="606">
        <v>0</v>
      </c>
      <c r="L41" s="134">
        <v>0</v>
      </c>
      <c r="M41" s="133">
        <v>173749</v>
      </c>
      <c r="N41" s="133">
        <v>647279</v>
      </c>
      <c r="O41" s="134">
        <v>2927090</v>
      </c>
      <c r="P41" s="606">
        <v>0</v>
      </c>
      <c r="Q41" s="606">
        <v>0</v>
      </c>
      <c r="R41" s="606">
        <v>0</v>
      </c>
      <c r="S41" s="606">
        <v>0</v>
      </c>
      <c r="U41" s="607">
        <f t="shared" si="0"/>
        <v>13.6749233816714</v>
      </c>
      <c r="V41" s="608">
        <f t="shared" si="1"/>
        <v>2.1749972056537246</v>
      </c>
      <c r="W41" s="609">
        <f t="shared" si="2"/>
        <v>3.0239899461802962</v>
      </c>
    </row>
    <row r="42" spans="1:23" ht="15" x14ac:dyDescent="0.25">
      <c r="A42" s="604">
        <v>306</v>
      </c>
      <c r="B42" s="605" t="s">
        <v>138</v>
      </c>
      <c r="C42" s="133">
        <v>98176</v>
      </c>
      <c r="D42" s="133">
        <v>1183759</v>
      </c>
      <c r="E42" s="133">
        <v>90731</v>
      </c>
      <c r="F42" s="133">
        <v>5213621</v>
      </c>
      <c r="G42" s="133">
        <v>1080179</v>
      </c>
      <c r="H42" s="134">
        <v>7548107</v>
      </c>
      <c r="I42" s="606">
        <v>0</v>
      </c>
      <c r="J42" s="606">
        <v>0</v>
      </c>
      <c r="K42" s="606">
        <v>0</v>
      </c>
      <c r="L42" s="134">
        <v>0</v>
      </c>
      <c r="M42" s="133">
        <v>1183759</v>
      </c>
      <c r="N42" s="133">
        <v>5213621</v>
      </c>
      <c r="O42" s="134">
        <v>7548107</v>
      </c>
      <c r="P42" s="606">
        <v>0</v>
      </c>
      <c r="Q42" s="606">
        <v>0</v>
      </c>
      <c r="R42" s="606">
        <v>0</v>
      </c>
      <c r="S42" s="606">
        <v>0</v>
      </c>
      <c r="U42" s="607">
        <f t="shared" si="0"/>
        <v>6.98782979487659</v>
      </c>
      <c r="V42" s="608">
        <f t="shared" si="1"/>
        <v>11.002475146675359</v>
      </c>
      <c r="W42" s="609">
        <f t="shared" si="2"/>
        <v>4.8266268831369619</v>
      </c>
    </row>
    <row r="43" spans="1:23" ht="15" x14ac:dyDescent="0.25">
      <c r="A43" s="604">
        <v>314</v>
      </c>
      <c r="B43" s="605" t="s">
        <v>139</v>
      </c>
      <c r="C43" s="133">
        <v>93141</v>
      </c>
      <c r="D43" s="133">
        <v>676840</v>
      </c>
      <c r="E43" s="133">
        <v>46038</v>
      </c>
      <c r="F43" s="133">
        <v>759016</v>
      </c>
      <c r="G43" s="133">
        <v>461166</v>
      </c>
      <c r="H43" s="134">
        <v>3151917</v>
      </c>
      <c r="I43" s="606">
        <v>0</v>
      </c>
      <c r="J43" s="606">
        <v>0</v>
      </c>
      <c r="K43" s="606">
        <v>0</v>
      </c>
      <c r="L43" s="134">
        <v>0</v>
      </c>
      <c r="M43" s="133">
        <v>676840</v>
      </c>
      <c r="N43" s="133">
        <v>759016</v>
      </c>
      <c r="O43" s="134">
        <v>3151917</v>
      </c>
      <c r="P43" s="606">
        <v>0</v>
      </c>
      <c r="Q43" s="606">
        <v>0</v>
      </c>
      <c r="R43" s="606">
        <v>0</v>
      </c>
      <c r="S43" s="606">
        <v>0</v>
      </c>
      <c r="U43" s="607">
        <f t="shared" si="0"/>
        <v>6.8346690779459021</v>
      </c>
      <c r="V43" s="608">
        <f t="shared" si="1"/>
        <v>4.9512674332463682</v>
      </c>
      <c r="W43" s="609">
        <f t="shared" si="2"/>
        <v>1.6458628780092202</v>
      </c>
    </row>
    <row r="44" spans="1:23" ht="15" x14ac:dyDescent="0.25">
      <c r="A44" s="604">
        <v>333</v>
      </c>
      <c r="B44" s="605" t="s">
        <v>140</v>
      </c>
      <c r="C44" s="133">
        <v>87941</v>
      </c>
      <c r="D44" s="133">
        <v>2143478</v>
      </c>
      <c r="E44" s="133">
        <v>83060</v>
      </c>
      <c r="F44" s="133">
        <v>19335539</v>
      </c>
      <c r="G44" s="133">
        <v>1051860</v>
      </c>
      <c r="H44" s="134">
        <v>4720671</v>
      </c>
      <c r="I44" s="606">
        <v>0</v>
      </c>
      <c r="J44" s="606">
        <v>0</v>
      </c>
      <c r="K44" s="606">
        <v>0</v>
      </c>
      <c r="L44" s="134">
        <v>0</v>
      </c>
      <c r="M44" s="133">
        <v>2143478</v>
      </c>
      <c r="N44" s="133">
        <v>19335539</v>
      </c>
      <c r="O44" s="134">
        <v>4720671</v>
      </c>
      <c r="P44" s="606">
        <v>0</v>
      </c>
      <c r="Q44" s="606">
        <v>0</v>
      </c>
      <c r="R44" s="606">
        <v>0</v>
      </c>
      <c r="S44" s="606">
        <v>0</v>
      </c>
      <c r="U44" s="607">
        <f t="shared" si="0"/>
        <v>4.4879271005647139</v>
      </c>
      <c r="V44" s="608">
        <f t="shared" si="1"/>
        <v>11.960973834730103</v>
      </c>
      <c r="W44" s="609">
        <f t="shared" si="2"/>
        <v>18.382236229155971</v>
      </c>
    </row>
    <row r="45" spans="1:23" ht="15" x14ac:dyDescent="0.25">
      <c r="A45" s="604">
        <v>334</v>
      </c>
      <c r="B45" s="605" t="s">
        <v>141</v>
      </c>
      <c r="C45" s="133">
        <v>87569</v>
      </c>
      <c r="D45" s="133">
        <v>828862</v>
      </c>
      <c r="E45" s="133">
        <v>50987</v>
      </c>
      <c r="F45" s="133">
        <v>3134625</v>
      </c>
      <c r="G45" s="133">
        <v>266273</v>
      </c>
      <c r="H45" s="134">
        <v>5603305</v>
      </c>
      <c r="I45" s="606">
        <v>0</v>
      </c>
      <c r="J45" s="606">
        <v>0</v>
      </c>
      <c r="K45" s="606">
        <v>0</v>
      </c>
      <c r="L45" s="134">
        <v>0</v>
      </c>
      <c r="M45" s="133">
        <v>828862</v>
      </c>
      <c r="N45" s="133">
        <v>3134625</v>
      </c>
      <c r="O45" s="134">
        <v>5603305</v>
      </c>
      <c r="P45" s="606">
        <v>0</v>
      </c>
      <c r="Q45" s="606">
        <v>0</v>
      </c>
      <c r="R45" s="606">
        <v>0</v>
      </c>
      <c r="S45" s="606">
        <v>0</v>
      </c>
      <c r="U45" s="607">
        <f t="shared" si="0"/>
        <v>21.0434591565799</v>
      </c>
      <c r="V45" s="608">
        <f t="shared" si="1"/>
        <v>3.0407221733718552</v>
      </c>
      <c r="W45" s="609">
        <f t="shared" si="2"/>
        <v>11.772222493455965</v>
      </c>
    </row>
    <row r="46" spans="1:23" ht="15" x14ac:dyDescent="0.25">
      <c r="A46" s="604">
        <v>342</v>
      </c>
      <c r="B46" s="605" t="s">
        <v>142</v>
      </c>
      <c r="C46" s="133">
        <v>83913</v>
      </c>
      <c r="D46" s="133">
        <v>1461968</v>
      </c>
      <c r="E46" s="133">
        <v>92821</v>
      </c>
      <c r="F46" s="133">
        <v>8792309</v>
      </c>
      <c r="G46" s="133">
        <v>941271</v>
      </c>
      <c r="H46" s="134">
        <v>8992348</v>
      </c>
      <c r="I46" s="606">
        <v>0</v>
      </c>
      <c r="J46" s="606">
        <v>0</v>
      </c>
      <c r="K46" s="606">
        <v>0</v>
      </c>
      <c r="L46" s="134">
        <v>0</v>
      </c>
      <c r="M46" s="133">
        <v>1461968</v>
      </c>
      <c r="N46" s="133">
        <v>8792309</v>
      </c>
      <c r="O46" s="134">
        <v>8992348</v>
      </c>
      <c r="P46" s="606">
        <v>0</v>
      </c>
      <c r="Q46" s="606">
        <v>0</v>
      </c>
      <c r="R46" s="606">
        <v>0</v>
      </c>
      <c r="S46" s="606">
        <v>0</v>
      </c>
      <c r="U46" s="607">
        <f t="shared" si="0"/>
        <v>9.5534102293600878</v>
      </c>
      <c r="V46" s="608">
        <f t="shared" si="1"/>
        <v>11.217224983018125</v>
      </c>
      <c r="W46" s="609">
        <f t="shared" si="2"/>
        <v>9.3408901368468804</v>
      </c>
    </row>
    <row r="47" spans="1:23" ht="15" x14ac:dyDescent="0.25">
      <c r="A47" s="604">
        <v>345</v>
      </c>
      <c r="B47" s="605" t="s">
        <v>143</v>
      </c>
      <c r="C47" s="133">
        <v>83578</v>
      </c>
      <c r="D47" s="133">
        <v>348890</v>
      </c>
      <c r="E47" s="133">
        <v>20202</v>
      </c>
      <c r="F47" s="133">
        <v>1526381</v>
      </c>
      <c r="G47" s="133">
        <v>106685</v>
      </c>
      <c r="H47" s="134">
        <v>2151879</v>
      </c>
      <c r="I47" s="606">
        <v>0</v>
      </c>
      <c r="J47" s="606">
        <v>0</v>
      </c>
      <c r="K47" s="606">
        <v>0</v>
      </c>
      <c r="L47" s="134">
        <v>0</v>
      </c>
      <c r="M47" s="133">
        <v>348890</v>
      </c>
      <c r="N47" s="133">
        <v>1526381</v>
      </c>
      <c r="O47" s="134">
        <v>2151879</v>
      </c>
      <c r="P47" s="606">
        <v>0</v>
      </c>
      <c r="Q47" s="606">
        <v>0</v>
      </c>
      <c r="R47" s="606">
        <v>0</v>
      </c>
      <c r="S47" s="606">
        <v>0</v>
      </c>
      <c r="U47" s="607">
        <f t="shared" si="0"/>
        <v>20.170398837699771</v>
      </c>
      <c r="V47" s="608">
        <f t="shared" si="1"/>
        <v>1.2764722773935724</v>
      </c>
      <c r="W47" s="609">
        <f t="shared" si="2"/>
        <v>14.307362797019263</v>
      </c>
    </row>
    <row r="48" spans="1:23" ht="15" x14ac:dyDescent="0.25">
      <c r="A48" s="604">
        <v>351</v>
      </c>
      <c r="B48" s="605" t="s">
        <v>144</v>
      </c>
      <c r="C48" s="133">
        <v>81624</v>
      </c>
      <c r="D48" s="133">
        <v>339718</v>
      </c>
      <c r="E48" s="133">
        <v>24927</v>
      </c>
      <c r="F48" s="133">
        <v>1017332</v>
      </c>
      <c r="G48" s="133">
        <v>213065</v>
      </c>
      <c r="H48" s="134">
        <v>2174763</v>
      </c>
      <c r="I48" s="606">
        <v>0</v>
      </c>
      <c r="J48" s="606">
        <v>0</v>
      </c>
      <c r="K48" s="606">
        <v>0</v>
      </c>
      <c r="L48" s="134">
        <v>0</v>
      </c>
      <c r="M48" s="133">
        <v>339718</v>
      </c>
      <c r="N48" s="133">
        <v>1017332</v>
      </c>
      <c r="O48" s="134">
        <v>2174763</v>
      </c>
      <c r="P48" s="606">
        <v>0</v>
      </c>
      <c r="Q48" s="606">
        <v>0</v>
      </c>
      <c r="R48" s="606">
        <v>0</v>
      </c>
      <c r="S48" s="606">
        <v>0</v>
      </c>
      <c r="U48" s="607">
        <f t="shared" si="0"/>
        <v>10.207040105132236</v>
      </c>
      <c r="V48" s="608">
        <f t="shared" si="1"/>
        <v>2.6103229442320885</v>
      </c>
      <c r="W48" s="609">
        <f t="shared" si="2"/>
        <v>4.7747494895923781</v>
      </c>
    </row>
    <row r="49" spans="1:23" ht="15" x14ac:dyDescent="0.25">
      <c r="A49" s="604">
        <v>362</v>
      </c>
      <c r="B49" s="605" t="s">
        <v>146</v>
      </c>
      <c r="C49" s="133">
        <v>78413</v>
      </c>
      <c r="D49" s="133">
        <v>821250</v>
      </c>
      <c r="E49" s="133">
        <v>38762</v>
      </c>
      <c r="F49" s="133">
        <v>6029907</v>
      </c>
      <c r="G49" s="133">
        <v>224937</v>
      </c>
      <c r="H49" s="134">
        <v>2501709</v>
      </c>
      <c r="I49" s="606">
        <v>0</v>
      </c>
      <c r="J49" s="606">
        <v>0</v>
      </c>
      <c r="K49" s="606">
        <v>0</v>
      </c>
      <c r="L49" s="134">
        <v>0</v>
      </c>
      <c r="M49" s="133">
        <v>821250</v>
      </c>
      <c r="N49" s="133">
        <v>6029907</v>
      </c>
      <c r="O49" s="134">
        <v>2501709</v>
      </c>
      <c r="P49" s="606">
        <v>0</v>
      </c>
      <c r="Q49" s="606">
        <v>0</v>
      </c>
      <c r="R49" s="606">
        <v>0</v>
      </c>
      <c r="S49" s="606">
        <v>0</v>
      </c>
      <c r="U49" s="607">
        <f t="shared" si="0"/>
        <v>11.121820776484082</v>
      </c>
      <c r="V49" s="608">
        <f t="shared" si="1"/>
        <v>2.8686187239360819</v>
      </c>
      <c r="W49" s="609">
        <f t="shared" si="2"/>
        <v>26.807092652609398</v>
      </c>
    </row>
    <row r="50" spans="1:23" ht="15" x14ac:dyDescent="0.25">
      <c r="A50" s="604">
        <v>378</v>
      </c>
      <c r="B50" s="605" t="s">
        <v>147</v>
      </c>
      <c r="C50" s="133">
        <v>73534</v>
      </c>
      <c r="D50" s="133">
        <v>755598</v>
      </c>
      <c r="E50" s="133">
        <v>63477</v>
      </c>
      <c r="F50" s="133">
        <v>6171963</v>
      </c>
      <c r="G50" s="133">
        <v>1373225</v>
      </c>
      <c r="H50" s="134">
        <v>11562727</v>
      </c>
      <c r="I50" s="606">
        <v>0</v>
      </c>
      <c r="J50" s="606">
        <v>0</v>
      </c>
      <c r="K50" s="606">
        <v>0</v>
      </c>
      <c r="L50" s="134">
        <v>0</v>
      </c>
      <c r="M50" s="133">
        <v>755598</v>
      </c>
      <c r="N50" s="133">
        <v>6171963</v>
      </c>
      <c r="O50" s="134">
        <v>11562727</v>
      </c>
      <c r="P50" s="606">
        <v>0</v>
      </c>
      <c r="Q50" s="606">
        <v>0</v>
      </c>
      <c r="R50" s="606">
        <v>0</v>
      </c>
      <c r="S50" s="606">
        <v>0</v>
      </c>
      <c r="U50" s="607">
        <f t="shared" si="0"/>
        <v>8.4201256167052012</v>
      </c>
      <c r="V50" s="608">
        <f t="shared" si="1"/>
        <v>18.674694699050779</v>
      </c>
      <c r="W50" s="609">
        <f t="shared" si="2"/>
        <v>4.4945023575888872</v>
      </c>
    </row>
    <row r="51" spans="1:23" ht="15" x14ac:dyDescent="0.25">
      <c r="A51" s="604">
        <v>382</v>
      </c>
      <c r="B51" s="605" t="s">
        <v>148</v>
      </c>
      <c r="C51" s="133">
        <v>72794</v>
      </c>
      <c r="D51" s="133">
        <v>1248000</v>
      </c>
      <c r="E51" s="133">
        <v>101630</v>
      </c>
      <c r="F51" s="133">
        <v>10503234</v>
      </c>
      <c r="G51" s="133">
        <v>4198092</v>
      </c>
      <c r="H51" s="134">
        <v>8438446</v>
      </c>
      <c r="I51" s="606">
        <v>0</v>
      </c>
      <c r="J51" s="606">
        <v>0</v>
      </c>
      <c r="K51" s="606">
        <v>0</v>
      </c>
      <c r="L51" s="134">
        <v>0</v>
      </c>
      <c r="M51" s="133">
        <v>1248000</v>
      </c>
      <c r="N51" s="133">
        <v>10503234</v>
      </c>
      <c r="O51" s="134">
        <v>8438446</v>
      </c>
      <c r="P51" s="606">
        <v>0</v>
      </c>
      <c r="Q51" s="606">
        <v>0</v>
      </c>
      <c r="R51" s="606">
        <v>0</v>
      </c>
      <c r="S51" s="606">
        <v>0</v>
      </c>
      <c r="U51" s="607">
        <f t="shared" si="0"/>
        <v>2.0100669542258722</v>
      </c>
      <c r="V51" s="608">
        <f t="shared" si="1"/>
        <v>57.670851993296154</v>
      </c>
      <c r="W51" s="609">
        <f t="shared" si="2"/>
        <v>2.5019065804179612</v>
      </c>
    </row>
    <row r="52" spans="1:23" ht="15" x14ac:dyDescent="0.25">
      <c r="A52" s="604">
        <v>386</v>
      </c>
      <c r="B52" s="605" t="s">
        <v>149</v>
      </c>
      <c r="C52" s="133">
        <v>71772</v>
      </c>
      <c r="D52" s="133">
        <v>357685</v>
      </c>
      <c r="E52" s="133">
        <v>32849</v>
      </c>
      <c r="F52" s="606">
        <v>0</v>
      </c>
      <c r="G52" s="133">
        <v>172192</v>
      </c>
      <c r="H52" s="134">
        <v>2069013</v>
      </c>
      <c r="I52" s="606">
        <v>0</v>
      </c>
      <c r="J52" s="606">
        <v>0</v>
      </c>
      <c r="K52" s="606">
        <v>0</v>
      </c>
      <c r="L52" s="134">
        <v>0</v>
      </c>
      <c r="M52" s="133">
        <v>357685</v>
      </c>
      <c r="N52" s="606">
        <v>0</v>
      </c>
      <c r="O52" s="134">
        <v>2069013</v>
      </c>
      <c r="P52" s="606">
        <v>0</v>
      </c>
      <c r="Q52" s="606">
        <v>0</v>
      </c>
      <c r="R52" s="606">
        <v>0</v>
      </c>
      <c r="S52" s="606">
        <v>0</v>
      </c>
      <c r="U52" s="607">
        <f t="shared" si="0"/>
        <v>12.015732438208511</v>
      </c>
      <c r="V52" s="608">
        <f t="shared" si="1"/>
        <v>2.3991528729866802</v>
      </c>
      <c r="W52" s="609">
        <f t="shared" si="2"/>
        <v>0</v>
      </c>
    </row>
    <row r="53" spans="1:23" ht="15" x14ac:dyDescent="0.25">
      <c r="A53" s="604">
        <v>394</v>
      </c>
      <c r="B53" s="605" t="s">
        <v>150</v>
      </c>
      <c r="C53" s="133">
        <v>70272</v>
      </c>
      <c r="D53" s="133">
        <v>1134848</v>
      </c>
      <c r="E53" s="133">
        <v>49048</v>
      </c>
      <c r="F53" s="133">
        <v>7245276</v>
      </c>
      <c r="G53" s="133">
        <v>572695</v>
      </c>
      <c r="H53" s="134">
        <v>2957161</v>
      </c>
      <c r="I53" s="606">
        <v>0</v>
      </c>
      <c r="J53" s="606">
        <v>0</v>
      </c>
      <c r="K53" s="606">
        <v>0</v>
      </c>
      <c r="L53" s="134">
        <v>0</v>
      </c>
      <c r="M53" s="133">
        <v>1134848</v>
      </c>
      <c r="N53" s="133">
        <v>7245276</v>
      </c>
      <c r="O53" s="134">
        <v>2957161</v>
      </c>
      <c r="P53" s="606">
        <v>0</v>
      </c>
      <c r="Q53" s="606">
        <v>0</v>
      </c>
      <c r="R53" s="606">
        <v>0</v>
      </c>
      <c r="S53" s="606">
        <v>0</v>
      </c>
      <c r="U53" s="607">
        <f t="shared" si="0"/>
        <v>5.1635879482097797</v>
      </c>
      <c r="V53" s="608">
        <f t="shared" si="1"/>
        <v>8.1496897768670316</v>
      </c>
      <c r="W53" s="609">
        <f t="shared" si="2"/>
        <v>12.651194789547665</v>
      </c>
    </row>
    <row r="54" spans="1:23" ht="15" x14ac:dyDescent="0.25">
      <c r="A54" s="604">
        <v>403</v>
      </c>
      <c r="B54" s="605" t="s">
        <v>151</v>
      </c>
      <c r="C54" s="133">
        <v>68738</v>
      </c>
      <c r="D54" s="133">
        <v>440070</v>
      </c>
      <c r="E54" s="133">
        <v>38030</v>
      </c>
      <c r="F54" s="133">
        <v>381500</v>
      </c>
      <c r="G54" s="133">
        <v>331174</v>
      </c>
      <c r="H54" s="134">
        <v>3905878</v>
      </c>
      <c r="I54" s="606">
        <v>0</v>
      </c>
      <c r="J54" s="606">
        <v>0</v>
      </c>
      <c r="K54" s="606">
        <v>0</v>
      </c>
      <c r="L54" s="134">
        <v>0</v>
      </c>
      <c r="M54" s="133">
        <v>440070</v>
      </c>
      <c r="N54" s="133">
        <v>381500</v>
      </c>
      <c r="O54" s="134">
        <v>3905878</v>
      </c>
      <c r="P54" s="606">
        <v>0</v>
      </c>
      <c r="Q54" s="606">
        <v>0</v>
      </c>
      <c r="R54" s="606">
        <v>0</v>
      </c>
      <c r="S54" s="606">
        <v>0</v>
      </c>
      <c r="U54" s="607">
        <f t="shared" si="0"/>
        <v>11.794035763677099</v>
      </c>
      <c r="V54" s="608">
        <f t="shared" si="1"/>
        <v>4.8179173092030609</v>
      </c>
      <c r="W54" s="609">
        <f t="shared" si="2"/>
        <v>1.1519624125082284</v>
      </c>
    </row>
    <row r="55" spans="1:23" ht="15" x14ac:dyDescent="0.25">
      <c r="A55" s="604">
        <v>423</v>
      </c>
      <c r="B55" s="605" t="s">
        <v>152</v>
      </c>
      <c r="C55" s="133">
        <v>65088</v>
      </c>
      <c r="D55" s="133">
        <v>674039</v>
      </c>
      <c r="E55" s="133">
        <v>31494</v>
      </c>
      <c r="F55" s="133">
        <v>4818125</v>
      </c>
      <c r="G55" s="133">
        <v>325591</v>
      </c>
      <c r="H55" s="134">
        <v>3275160</v>
      </c>
      <c r="I55" s="606">
        <v>0</v>
      </c>
      <c r="J55" s="606">
        <v>0</v>
      </c>
      <c r="K55" s="606">
        <v>0</v>
      </c>
      <c r="L55" s="134">
        <v>0</v>
      </c>
      <c r="M55" s="133">
        <v>674039</v>
      </c>
      <c r="N55" s="133">
        <v>4818125</v>
      </c>
      <c r="O55" s="134">
        <v>3275160</v>
      </c>
      <c r="P55" s="606">
        <v>0</v>
      </c>
      <c r="Q55" s="606">
        <v>0</v>
      </c>
      <c r="R55" s="606">
        <v>0</v>
      </c>
      <c r="S55" s="606">
        <v>0</v>
      </c>
      <c r="U55" s="607">
        <f t="shared" si="0"/>
        <v>10.059123255863952</v>
      </c>
      <c r="V55" s="608">
        <f t="shared" si="1"/>
        <v>5.0023199360865291</v>
      </c>
      <c r="W55" s="609">
        <f t="shared" si="2"/>
        <v>14.798090242052146</v>
      </c>
    </row>
    <row r="56" spans="1:23" ht="15" x14ac:dyDescent="0.25">
      <c r="A56" s="604">
        <v>428</v>
      </c>
      <c r="B56" s="605" t="s">
        <v>154</v>
      </c>
      <c r="C56" s="133">
        <v>64078</v>
      </c>
      <c r="D56" s="133">
        <v>498954</v>
      </c>
      <c r="E56" s="133">
        <v>39795</v>
      </c>
      <c r="F56" s="133">
        <v>1694839</v>
      </c>
      <c r="G56" s="133">
        <v>426967</v>
      </c>
      <c r="H56" s="134">
        <v>4160461</v>
      </c>
      <c r="I56" s="606">
        <v>0</v>
      </c>
      <c r="J56" s="606">
        <v>0</v>
      </c>
      <c r="K56" s="606">
        <v>0</v>
      </c>
      <c r="L56" s="134">
        <v>0</v>
      </c>
      <c r="M56" s="133">
        <v>498954</v>
      </c>
      <c r="N56" s="133">
        <v>1694839</v>
      </c>
      <c r="O56" s="134">
        <v>4160461</v>
      </c>
      <c r="P56" s="606">
        <v>0</v>
      </c>
      <c r="Q56" s="606">
        <v>0</v>
      </c>
      <c r="R56" s="606">
        <v>0</v>
      </c>
      <c r="S56" s="606">
        <v>0</v>
      </c>
      <c r="U56" s="607">
        <f t="shared" si="0"/>
        <v>9.7442214503697002</v>
      </c>
      <c r="V56" s="608">
        <f t="shared" si="1"/>
        <v>6.6632385530135148</v>
      </c>
      <c r="W56" s="609">
        <f t="shared" si="2"/>
        <v>3.9694847611173696</v>
      </c>
    </row>
    <row r="57" spans="1:23" ht="15" x14ac:dyDescent="0.25">
      <c r="A57" s="604">
        <v>447</v>
      </c>
      <c r="B57" s="605" t="s">
        <v>155</v>
      </c>
      <c r="C57" s="133">
        <v>59219</v>
      </c>
      <c r="D57" s="133">
        <v>887668</v>
      </c>
      <c r="E57" s="133">
        <v>60567</v>
      </c>
      <c r="F57" s="133">
        <v>5925815</v>
      </c>
      <c r="G57" s="133">
        <v>1219326</v>
      </c>
      <c r="H57" s="134">
        <v>6253223</v>
      </c>
      <c r="I57" s="606">
        <v>0</v>
      </c>
      <c r="J57" s="606">
        <v>0</v>
      </c>
      <c r="K57" s="606">
        <v>0</v>
      </c>
      <c r="L57" s="134">
        <v>0</v>
      </c>
      <c r="M57" s="133">
        <v>887668</v>
      </c>
      <c r="N57" s="133">
        <v>5925815</v>
      </c>
      <c r="O57" s="134">
        <v>6253223</v>
      </c>
      <c r="P57" s="606">
        <v>0</v>
      </c>
      <c r="Q57" s="606">
        <v>0</v>
      </c>
      <c r="R57" s="606">
        <v>0</v>
      </c>
      <c r="S57" s="606">
        <v>0</v>
      </c>
      <c r="U57" s="607">
        <f t="shared" si="0"/>
        <v>5.1284258680615356</v>
      </c>
      <c r="V57" s="608">
        <f t="shared" si="1"/>
        <v>20.590114659146558</v>
      </c>
      <c r="W57" s="609">
        <f t="shared" si="2"/>
        <v>4.8599103111063</v>
      </c>
    </row>
    <row r="58" spans="1:23" ht="15" x14ac:dyDescent="0.25">
      <c r="A58" s="604">
        <v>465</v>
      </c>
      <c r="B58" s="605" t="s">
        <v>156</v>
      </c>
      <c r="C58" s="133">
        <v>55513</v>
      </c>
      <c r="D58" s="133">
        <v>613074</v>
      </c>
      <c r="E58" s="133">
        <v>31765</v>
      </c>
      <c r="F58" s="133">
        <v>3550748</v>
      </c>
      <c r="G58" s="133">
        <v>332025</v>
      </c>
      <c r="H58" s="134">
        <v>3588549</v>
      </c>
      <c r="I58" s="606">
        <v>0</v>
      </c>
      <c r="J58" s="606">
        <v>0</v>
      </c>
      <c r="K58" s="606">
        <v>0</v>
      </c>
      <c r="L58" s="134">
        <v>0</v>
      </c>
      <c r="M58" s="133">
        <v>613074</v>
      </c>
      <c r="N58" s="133">
        <v>3550748</v>
      </c>
      <c r="O58" s="134">
        <v>3588549</v>
      </c>
      <c r="P58" s="606">
        <v>0</v>
      </c>
      <c r="Q58" s="606">
        <v>0</v>
      </c>
      <c r="R58" s="606">
        <v>0</v>
      </c>
      <c r="S58" s="606">
        <v>0</v>
      </c>
      <c r="U58" s="607">
        <f t="shared" si="0"/>
        <v>10.808068669527897</v>
      </c>
      <c r="V58" s="608">
        <f t="shared" si="1"/>
        <v>5.9810314701061014</v>
      </c>
      <c r="W58" s="609">
        <f t="shared" si="2"/>
        <v>10.694218808824637</v>
      </c>
    </row>
    <row r="59" spans="1:23" ht="15" x14ac:dyDescent="0.25">
      <c r="A59" s="604">
        <v>471</v>
      </c>
      <c r="B59" s="605" t="s">
        <v>157</v>
      </c>
      <c r="C59" s="133">
        <v>54372</v>
      </c>
      <c r="D59" s="133">
        <v>158670</v>
      </c>
      <c r="E59" s="133">
        <v>16084</v>
      </c>
      <c r="F59" s="133">
        <v>46795</v>
      </c>
      <c r="G59" s="133">
        <v>101364</v>
      </c>
      <c r="H59" s="134">
        <v>1590965</v>
      </c>
      <c r="I59" s="606">
        <v>0</v>
      </c>
      <c r="J59" s="606">
        <v>0</v>
      </c>
      <c r="K59" s="606">
        <v>0</v>
      </c>
      <c r="L59" s="134">
        <v>0</v>
      </c>
      <c r="M59" s="133">
        <v>158670</v>
      </c>
      <c r="N59" s="133">
        <v>46795</v>
      </c>
      <c r="O59" s="134">
        <v>1590965</v>
      </c>
      <c r="P59" s="606">
        <v>0</v>
      </c>
      <c r="Q59" s="606">
        <v>0</v>
      </c>
      <c r="R59" s="606">
        <v>0</v>
      </c>
      <c r="S59" s="606">
        <v>0</v>
      </c>
      <c r="U59" s="607">
        <f t="shared" si="0"/>
        <v>15.695562527129947</v>
      </c>
      <c r="V59" s="608">
        <f t="shared" si="1"/>
        <v>1.8642683734274994</v>
      </c>
      <c r="W59" s="609">
        <f t="shared" si="2"/>
        <v>0.4616530523657314</v>
      </c>
    </row>
    <row r="60" spans="1:23" ht="15" x14ac:dyDescent="0.25">
      <c r="A60" s="604">
        <v>482</v>
      </c>
      <c r="B60" s="605" t="s">
        <v>158</v>
      </c>
      <c r="C60" s="133">
        <v>52000</v>
      </c>
      <c r="D60" s="133">
        <v>645077</v>
      </c>
      <c r="E60" s="133">
        <v>31058</v>
      </c>
      <c r="F60" s="133">
        <v>4003830</v>
      </c>
      <c r="G60" s="133">
        <v>363161</v>
      </c>
      <c r="H60" s="134">
        <v>3734719</v>
      </c>
      <c r="I60" s="606">
        <v>0</v>
      </c>
      <c r="J60" s="606">
        <v>0</v>
      </c>
      <c r="K60" s="606">
        <v>0</v>
      </c>
      <c r="L60" s="134">
        <v>0</v>
      </c>
      <c r="M60" s="133">
        <v>645077</v>
      </c>
      <c r="N60" s="133">
        <v>4003830</v>
      </c>
      <c r="O60" s="134">
        <v>3734719</v>
      </c>
      <c r="P60" s="606">
        <v>0</v>
      </c>
      <c r="Q60" s="606">
        <v>0</v>
      </c>
      <c r="R60" s="606">
        <v>0</v>
      </c>
      <c r="S60" s="606">
        <v>0</v>
      </c>
      <c r="U60" s="607">
        <f t="shared" si="0"/>
        <v>10.28392090560385</v>
      </c>
      <c r="V60" s="608">
        <f t="shared" si="1"/>
        <v>6.9838653846153846</v>
      </c>
      <c r="W60" s="609">
        <f t="shared" si="2"/>
        <v>11.024944859167146</v>
      </c>
    </row>
    <row r="61" spans="1:23" ht="15" x14ac:dyDescent="0.25">
      <c r="A61" s="604">
        <v>485</v>
      </c>
      <c r="B61" s="605" t="s">
        <v>159</v>
      </c>
      <c r="C61" s="133">
        <v>51509</v>
      </c>
      <c r="D61" s="133">
        <v>375008</v>
      </c>
      <c r="E61" s="133">
        <v>23029</v>
      </c>
      <c r="F61" s="133">
        <v>424493</v>
      </c>
      <c r="G61" s="133">
        <v>178527</v>
      </c>
      <c r="H61" s="134">
        <v>2328855</v>
      </c>
      <c r="I61" s="606">
        <v>0</v>
      </c>
      <c r="J61" s="606">
        <v>0</v>
      </c>
      <c r="K61" s="606">
        <v>0</v>
      </c>
      <c r="L61" s="134">
        <v>0</v>
      </c>
      <c r="M61" s="133">
        <v>375008</v>
      </c>
      <c r="N61" s="133">
        <v>424493</v>
      </c>
      <c r="O61" s="134">
        <v>2328855</v>
      </c>
      <c r="P61" s="606">
        <v>0</v>
      </c>
      <c r="Q61" s="606">
        <v>0</v>
      </c>
      <c r="R61" s="606">
        <v>0</v>
      </c>
      <c r="S61" s="606">
        <v>0</v>
      </c>
      <c r="U61" s="607">
        <f t="shared" si="0"/>
        <v>13.044833554588381</v>
      </c>
      <c r="V61" s="608">
        <f t="shared" si="1"/>
        <v>3.4659379914189752</v>
      </c>
      <c r="W61" s="609">
        <f t="shared" si="2"/>
        <v>2.3777523847933364</v>
      </c>
    </row>
    <row r="62" spans="1:23" ht="12.75" x14ac:dyDescent="0.2">
      <c r="A62" s="610"/>
    </row>
    <row r="63" spans="1:23" ht="12.75" x14ac:dyDescent="0.2">
      <c r="A63" s="610"/>
    </row>
    <row r="64" spans="1:23" ht="12.75" x14ac:dyDescent="0.2">
      <c r="A64" s="610"/>
    </row>
    <row r="65" spans="1:1" ht="12.75" x14ac:dyDescent="0.2">
      <c r="A65" s="610"/>
    </row>
    <row r="66" spans="1:1" ht="12.75" x14ac:dyDescent="0.2">
      <c r="A66" s="610"/>
    </row>
    <row r="67" spans="1:1" ht="12.75" x14ac:dyDescent="0.2">
      <c r="A67" s="610"/>
    </row>
    <row r="68" spans="1:1" ht="12.75" x14ac:dyDescent="0.2">
      <c r="A68" s="610"/>
    </row>
    <row r="69" spans="1:1" ht="12.75" x14ac:dyDescent="0.2">
      <c r="A69" s="610"/>
    </row>
    <row r="70" spans="1:1" ht="12.75" x14ac:dyDescent="0.2">
      <c r="A70" s="610"/>
    </row>
    <row r="71" spans="1:1" ht="12.75" x14ac:dyDescent="0.2">
      <c r="A71" s="610"/>
    </row>
    <row r="72" spans="1:1" ht="12.75" x14ac:dyDescent="0.2">
      <c r="A72" s="610"/>
    </row>
    <row r="73" spans="1:1" ht="12.75" x14ac:dyDescent="0.2">
      <c r="A73" s="610"/>
    </row>
    <row r="74" spans="1:1" ht="12.75" x14ac:dyDescent="0.2">
      <c r="A74" s="610"/>
    </row>
    <row r="75" spans="1:1" ht="12.75" x14ac:dyDescent="0.2">
      <c r="A75" s="610"/>
    </row>
    <row r="76" spans="1:1" ht="12.75" x14ac:dyDescent="0.2">
      <c r="A76" s="610"/>
    </row>
    <row r="77" spans="1:1" ht="12.75" x14ac:dyDescent="0.2">
      <c r="A77" s="610"/>
    </row>
    <row r="78" spans="1:1" ht="12.75" x14ac:dyDescent="0.2">
      <c r="A78" s="610"/>
    </row>
    <row r="79" spans="1:1" ht="12.75" x14ac:dyDescent="0.2">
      <c r="A79" s="610"/>
    </row>
    <row r="80" spans="1:1" ht="12.75" x14ac:dyDescent="0.2">
      <c r="A80" s="610"/>
    </row>
    <row r="81" spans="1:1" ht="12.75" x14ac:dyDescent="0.2">
      <c r="A81" s="610"/>
    </row>
    <row r="82" spans="1:1" ht="12.75" x14ac:dyDescent="0.2">
      <c r="A82" s="610"/>
    </row>
    <row r="83" spans="1:1" ht="12.75" x14ac:dyDescent="0.2">
      <c r="A83" s="610"/>
    </row>
    <row r="84" spans="1:1" ht="12.75" x14ac:dyDescent="0.2">
      <c r="A84" s="610"/>
    </row>
    <row r="85" spans="1:1" ht="12.75" x14ac:dyDescent="0.2">
      <c r="A85" s="610"/>
    </row>
    <row r="86" spans="1:1" ht="12.75" x14ac:dyDescent="0.2">
      <c r="A86" s="610"/>
    </row>
    <row r="87" spans="1:1" ht="12.75" x14ac:dyDescent="0.2">
      <c r="A87" s="610"/>
    </row>
    <row r="88" spans="1:1" ht="12.75" x14ac:dyDescent="0.2">
      <c r="A88" s="610"/>
    </row>
    <row r="89" spans="1:1" ht="12.75" x14ac:dyDescent="0.2">
      <c r="A89" s="610"/>
    </row>
    <row r="90" spans="1:1" ht="12.75" x14ac:dyDescent="0.2">
      <c r="A90" s="610"/>
    </row>
    <row r="91" spans="1:1" ht="12.75" x14ac:dyDescent="0.2">
      <c r="A91" s="610"/>
    </row>
    <row r="92" spans="1:1" ht="12.75" x14ac:dyDescent="0.2">
      <c r="A92" s="610"/>
    </row>
    <row r="93" spans="1:1" ht="12.75" x14ac:dyDescent="0.2">
      <c r="A93" s="610"/>
    </row>
    <row r="94" spans="1:1" ht="12.75" x14ac:dyDescent="0.2">
      <c r="A94" s="610"/>
    </row>
    <row r="95" spans="1:1" ht="12.75" x14ac:dyDescent="0.2">
      <c r="A95" s="610"/>
    </row>
    <row r="96" spans="1:1" ht="12.75" x14ac:dyDescent="0.2">
      <c r="A96" s="610"/>
    </row>
    <row r="97" spans="1:1" ht="12.75" x14ac:dyDescent="0.2">
      <c r="A97" s="610"/>
    </row>
    <row r="98" spans="1:1" ht="12.75" x14ac:dyDescent="0.2">
      <c r="A98" s="610"/>
    </row>
    <row r="99" spans="1:1" ht="12.75" x14ac:dyDescent="0.2">
      <c r="A99" s="610"/>
    </row>
    <row r="100" spans="1:1" ht="12.75" x14ac:dyDescent="0.2">
      <c r="A100" s="610"/>
    </row>
    <row r="101" spans="1:1" ht="12.75" x14ac:dyDescent="0.2">
      <c r="A101" s="610"/>
    </row>
    <row r="102" spans="1:1" ht="12.75" x14ac:dyDescent="0.2">
      <c r="A102" s="610"/>
    </row>
    <row r="103" spans="1:1" ht="12.75" x14ac:dyDescent="0.2">
      <c r="A103" s="610"/>
    </row>
    <row r="104" spans="1:1" ht="12.75" x14ac:dyDescent="0.2">
      <c r="A104" s="610"/>
    </row>
    <row r="105" spans="1:1" ht="12.75" x14ac:dyDescent="0.2">
      <c r="A105" s="610"/>
    </row>
    <row r="106" spans="1:1" ht="12.75" x14ac:dyDescent="0.2">
      <c r="A106" s="610"/>
    </row>
    <row r="107" spans="1:1" ht="12.75" x14ac:dyDescent="0.2">
      <c r="A107" s="610"/>
    </row>
    <row r="108" spans="1:1" ht="12.75" x14ac:dyDescent="0.2">
      <c r="A108" s="610"/>
    </row>
    <row r="109" spans="1:1" ht="12.75" x14ac:dyDescent="0.2">
      <c r="A109" s="610"/>
    </row>
    <row r="110" spans="1:1" ht="12.75" x14ac:dyDescent="0.2">
      <c r="A110" s="610"/>
    </row>
    <row r="111" spans="1:1" ht="12.75" x14ac:dyDescent="0.2">
      <c r="A111" s="610"/>
    </row>
    <row r="112" spans="1:1" ht="12.75" x14ac:dyDescent="0.2">
      <c r="A112" s="610"/>
    </row>
    <row r="113" spans="1:1" ht="12.75" x14ac:dyDescent="0.2">
      <c r="A113" s="610"/>
    </row>
    <row r="114" spans="1:1" ht="12.75" x14ac:dyDescent="0.2">
      <c r="A114" s="610"/>
    </row>
    <row r="115" spans="1:1" ht="12.75" x14ac:dyDescent="0.2">
      <c r="A115" s="610"/>
    </row>
    <row r="116" spans="1:1" ht="12.75" x14ac:dyDescent="0.2">
      <c r="A116" s="610"/>
    </row>
    <row r="117" spans="1:1" ht="12.75" x14ac:dyDescent="0.2">
      <c r="A117" s="610"/>
    </row>
    <row r="118" spans="1:1" ht="12.75" x14ac:dyDescent="0.2">
      <c r="A118" s="610"/>
    </row>
    <row r="119" spans="1:1" ht="12.75" x14ac:dyDescent="0.2">
      <c r="A119" s="610"/>
    </row>
    <row r="120" spans="1:1" ht="12.75" x14ac:dyDescent="0.2">
      <c r="A120" s="610"/>
    </row>
    <row r="121" spans="1:1" ht="12.75" x14ac:dyDescent="0.2">
      <c r="A121" s="610"/>
    </row>
    <row r="122" spans="1:1" ht="12.75" x14ac:dyDescent="0.2">
      <c r="A122" s="610"/>
    </row>
    <row r="123" spans="1:1" ht="12.75" x14ac:dyDescent="0.2">
      <c r="A123" s="610"/>
    </row>
    <row r="124" spans="1:1" ht="12.75" x14ac:dyDescent="0.2">
      <c r="A124" s="610"/>
    </row>
    <row r="125" spans="1:1" ht="12.75" x14ac:dyDescent="0.2">
      <c r="A125" s="610"/>
    </row>
    <row r="126" spans="1:1" ht="12.75" x14ac:dyDescent="0.2">
      <c r="A126" s="610"/>
    </row>
    <row r="127" spans="1:1" ht="12.75" x14ac:dyDescent="0.2">
      <c r="A127" s="610"/>
    </row>
    <row r="128" spans="1:1" ht="12.75" x14ac:dyDescent="0.2">
      <c r="A128" s="610"/>
    </row>
    <row r="129" spans="1:1" ht="12.75" x14ac:dyDescent="0.2">
      <c r="A129" s="610"/>
    </row>
    <row r="130" spans="1:1" ht="12.75" x14ac:dyDescent="0.2">
      <c r="A130" s="610"/>
    </row>
    <row r="131" spans="1:1" ht="12.75" x14ac:dyDescent="0.2">
      <c r="A131" s="610"/>
    </row>
    <row r="132" spans="1:1" ht="12.75" x14ac:dyDescent="0.2">
      <c r="A132" s="610"/>
    </row>
    <row r="133" spans="1:1" ht="12.75" x14ac:dyDescent="0.2">
      <c r="A133" s="610"/>
    </row>
    <row r="134" spans="1:1" ht="12.75" x14ac:dyDescent="0.2">
      <c r="A134" s="610"/>
    </row>
    <row r="135" spans="1:1" ht="12.75" x14ac:dyDescent="0.2">
      <c r="A135" s="610"/>
    </row>
    <row r="136" spans="1:1" ht="12.75" x14ac:dyDescent="0.2">
      <c r="A136" s="610"/>
    </row>
    <row r="137" spans="1:1" ht="12.75" x14ac:dyDescent="0.2">
      <c r="A137" s="610"/>
    </row>
    <row r="138" spans="1:1" ht="12.75" x14ac:dyDescent="0.2">
      <c r="A138" s="610"/>
    </row>
    <row r="139" spans="1:1" ht="12.75" x14ac:dyDescent="0.2">
      <c r="A139" s="610"/>
    </row>
    <row r="140" spans="1:1" ht="12.75" x14ac:dyDescent="0.2">
      <c r="A140" s="610"/>
    </row>
    <row r="141" spans="1:1" ht="12.75" x14ac:dyDescent="0.2">
      <c r="A141" s="610"/>
    </row>
    <row r="142" spans="1:1" ht="12.75" x14ac:dyDescent="0.2">
      <c r="A142" s="610"/>
    </row>
    <row r="143" spans="1:1" ht="12.75" x14ac:dyDescent="0.2">
      <c r="A143" s="610"/>
    </row>
    <row r="144" spans="1:1" ht="12.75" x14ac:dyDescent="0.2">
      <c r="A144" s="610"/>
    </row>
    <row r="145" spans="1:1" ht="12.75" x14ac:dyDescent="0.2">
      <c r="A145" s="610"/>
    </row>
    <row r="146" spans="1:1" ht="12.75" x14ac:dyDescent="0.2">
      <c r="A146" s="610"/>
    </row>
    <row r="147" spans="1:1" ht="12.75" x14ac:dyDescent="0.2">
      <c r="A147" s="610"/>
    </row>
    <row r="148" spans="1:1" ht="12.75" x14ac:dyDescent="0.2">
      <c r="A148" s="610"/>
    </row>
    <row r="149" spans="1:1" ht="12.75" x14ac:dyDescent="0.2">
      <c r="A149" s="610"/>
    </row>
    <row r="150" spans="1:1" ht="12.75" x14ac:dyDescent="0.2">
      <c r="A150" s="610"/>
    </row>
    <row r="151" spans="1:1" ht="12.75" x14ac:dyDescent="0.2">
      <c r="A151" s="610"/>
    </row>
    <row r="152" spans="1:1" ht="12.75" x14ac:dyDescent="0.2">
      <c r="A152" s="610"/>
    </row>
    <row r="153" spans="1:1" ht="12.75" x14ac:dyDescent="0.2">
      <c r="A153" s="610"/>
    </row>
    <row r="154" spans="1:1" ht="12.75" x14ac:dyDescent="0.2">
      <c r="A154" s="610"/>
    </row>
    <row r="155" spans="1:1" ht="12.75" x14ac:dyDescent="0.2">
      <c r="A155" s="610"/>
    </row>
    <row r="156" spans="1:1" ht="12.75" x14ac:dyDescent="0.2">
      <c r="A156" s="610"/>
    </row>
    <row r="157" spans="1:1" ht="12.75" x14ac:dyDescent="0.2">
      <c r="A157" s="610"/>
    </row>
    <row r="158" spans="1:1" ht="12.75" x14ac:dyDescent="0.2">
      <c r="A158" s="610"/>
    </row>
    <row r="159" spans="1:1" ht="12.75" x14ac:dyDescent="0.2">
      <c r="A159" s="610"/>
    </row>
    <row r="160" spans="1:1" ht="12.75" x14ac:dyDescent="0.2">
      <c r="A160" s="610"/>
    </row>
    <row r="161" spans="1:1" ht="12.75" x14ac:dyDescent="0.2">
      <c r="A161" s="610"/>
    </row>
    <row r="162" spans="1:1" ht="12.75" x14ac:dyDescent="0.2">
      <c r="A162" s="610"/>
    </row>
    <row r="163" spans="1:1" ht="12.75" x14ac:dyDescent="0.2">
      <c r="A163" s="610"/>
    </row>
    <row r="164" spans="1:1" ht="12.75" x14ac:dyDescent="0.2">
      <c r="A164" s="610"/>
    </row>
    <row r="165" spans="1:1" ht="12.75" x14ac:dyDescent="0.2">
      <c r="A165" s="610"/>
    </row>
    <row r="166" spans="1:1" ht="12.75" x14ac:dyDescent="0.2">
      <c r="A166" s="610"/>
    </row>
    <row r="167" spans="1:1" ht="12.75" x14ac:dyDescent="0.2">
      <c r="A167" s="610"/>
    </row>
    <row r="168" spans="1:1" ht="12.75" x14ac:dyDescent="0.2">
      <c r="A168" s="610"/>
    </row>
    <row r="169" spans="1:1" ht="12.75" x14ac:dyDescent="0.2">
      <c r="A169" s="610"/>
    </row>
    <row r="170" spans="1:1" ht="12.75" x14ac:dyDescent="0.2">
      <c r="A170" s="610"/>
    </row>
    <row r="171" spans="1:1" ht="12.75" x14ac:dyDescent="0.2">
      <c r="A171" s="610"/>
    </row>
    <row r="172" spans="1:1" ht="12.75" x14ac:dyDescent="0.2">
      <c r="A172" s="610"/>
    </row>
    <row r="173" spans="1:1" ht="12.75" x14ac:dyDescent="0.2">
      <c r="A173" s="610"/>
    </row>
    <row r="174" spans="1:1" ht="12.75" x14ac:dyDescent="0.2">
      <c r="A174" s="610"/>
    </row>
    <row r="175" spans="1:1" ht="12.75" x14ac:dyDescent="0.2">
      <c r="A175" s="610"/>
    </row>
    <row r="176" spans="1:1" ht="12.75" x14ac:dyDescent="0.2">
      <c r="A176" s="610"/>
    </row>
    <row r="177" spans="1:1" ht="12.75" x14ac:dyDescent="0.2">
      <c r="A177" s="610"/>
    </row>
    <row r="178" spans="1:1" ht="12.75" x14ac:dyDescent="0.2">
      <c r="A178" s="610"/>
    </row>
    <row r="179" spans="1:1" ht="12.75" x14ac:dyDescent="0.2">
      <c r="A179" s="610"/>
    </row>
    <row r="180" spans="1:1" ht="12.75" x14ac:dyDescent="0.2">
      <c r="A180" s="610"/>
    </row>
    <row r="181" spans="1:1" ht="12.75" x14ac:dyDescent="0.2">
      <c r="A181" s="610"/>
    </row>
    <row r="182" spans="1:1" ht="12.75" x14ac:dyDescent="0.2">
      <c r="A182" s="610"/>
    </row>
    <row r="183" spans="1:1" ht="12.75" x14ac:dyDescent="0.2">
      <c r="A183" s="610"/>
    </row>
    <row r="184" spans="1:1" ht="12.75" x14ac:dyDescent="0.2">
      <c r="A184" s="610"/>
    </row>
    <row r="185" spans="1:1" ht="12.75" x14ac:dyDescent="0.2">
      <c r="A185" s="610"/>
    </row>
    <row r="186" spans="1:1" ht="12.75" x14ac:dyDescent="0.2">
      <c r="A186" s="610"/>
    </row>
    <row r="187" spans="1:1" ht="12.75" x14ac:dyDescent="0.2">
      <c r="A187" s="610"/>
    </row>
    <row r="188" spans="1:1" ht="12.75" x14ac:dyDescent="0.2">
      <c r="A188" s="610"/>
    </row>
    <row r="189" spans="1:1" ht="12.75" x14ac:dyDescent="0.2">
      <c r="A189" s="610"/>
    </row>
    <row r="190" spans="1:1" ht="12.75" x14ac:dyDescent="0.2">
      <c r="A190" s="610"/>
    </row>
    <row r="191" spans="1:1" ht="12.75" x14ac:dyDescent="0.2">
      <c r="A191" s="610"/>
    </row>
    <row r="192" spans="1:1" ht="12.75" x14ac:dyDescent="0.2">
      <c r="A192" s="610"/>
    </row>
    <row r="193" spans="1:1" ht="12.75" x14ac:dyDescent="0.2">
      <c r="A193" s="610"/>
    </row>
    <row r="194" spans="1:1" ht="12.75" x14ac:dyDescent="0.2">
      <c r="A194" s="610"/>
    </row>
    <row r="195" spans="1:1" ht="12.75" x14ac:dyDescent="0.2">
      <c r="A195" s="610"/>
    </row>
    <row r="196" spans="1:1" ht="12.75" x14ac:dyDescent="0.2">
      <c r="A196" s="610"/>
    </row>
    <row r="197" spans="1:1" ht="12.75" x14ac:dyDescent="0.2">
      <c r="A197" s="610"/>
    </row>
    <row r="198" spans="1:1" ht="12.75" x14ac:dyDescent="0.2">
      <c r="A198" s="610"/>
    </row>
    <row r="199" spans="1:1" ht="12.75" x14ac:dyDescent="0.2">
      <c r="A199" s="610"/>
    </row>
    <row r="200" spans="1:1" ht="12.75" x14ac:dyDescent="0.2">
      <c r="A200" s="610"/>
    </row>
    <row r="201" spans="1:1" ht="12.75" x14ac:dyDescent="0.2">
      <c r="A201" s="610"/>
    </row>
    <row r="202" spans="1:1" ht="12.75" x14ac:dyDescent="0.2">
      <c r="A202" s="610"/>
    </row>
    <row r="203" spans="1:1" ht="12.75" x14ac:dyDescent="0.2">
      <c r="A203" s="610"/>
    </row>
    <row r="204" spans="1:1" ht="12.75" x14ac:dyDescent="0.2">
      <c r="A204" s="610"/>
    </row>
    <row r="205" spans="1:1" ht="12.75" x14ac:dyDescent="0.2">
      <c r="A205" s="610"/>
    </row>
    <row r="206" spans="1:1" ht="12.75" x14ac:dyDescent="0.2">
      <c r="A206" s="610"/>
    </row>
    <row r="207" spans="1:1" ht="12.75" x14ac:dyDescent="0.2">
      <c r="A207" s="610"/>
    </row>
    <row r="208" spans="1:1" ht="12.75" x14ac:dyDescent="0.2">
      <c r="A208" s="610"/>
    </row>
    <row r="209" spans="1:1" ht="12.75" x14ac:dyDescent="0.2">
      <c r="A209" s="610"/>
    </row>
    <row r="210" spans="1:1" ht="12.75" x14ac:dyDescent="0.2">
      <c r="A210" s="610"/>
    </row>
    <row r="211" spans="1:1" ht="12.75" x14ac:dyDescent="0.2">
      <c r="A211" s="610"/>
    </row>
    <row r="212" spans="1:1" ht="12.75" x14ac:dyDescent="0.2">
      <c r="A212" s="610"/>
    </row>
    <row r="213" spans="1:1" ht="12.75" x14ac:dyDescent="0.2">
      <c r="A213" s="610"/>
    </row>
    <row r="214" spans="1:1" ht="12.75" x14ac:dyDescent="0.2">
      <c r="A214" s="610"/>
    </row>
    <row r="215" spans="1:1" ht="12.75" x14ac:dyDescent="0.2">
      <c r="A215" s="610"/>
    </row>
    <row r="216" spans="1:1" ht="12.75" x14ac:dyDescent="0.2">
      <c r="A216" s="610"/>
    </row>
    <row r="217" spans="1:1" ht="12.75" x14ac:dyDescent="0.2">
      <c r="A217" s="610"/>
    </row>
    <row r="218" spans="1:1" ht="12.75" x14ac:dyDescent="0.2">
      <c r="A218" s="610"/>
    </row>
    <row r="219" spans="1:1" ht="12.75" x14ac:dyDescent="0.2">
      <c r="A219" s="610"/>
    </row>
    <row r="220" spans="1:1" ht="12.75" x14ac:dyDescent="0.2">
      <c r="A220" s="610"/>
    </row>
    <row r="221" spans="1:1" ht="12.75" x14ac:dyDescent="0.2">
      <c r="A221" s="610"/>
    </row>
    <row r="222" spans="1:1" ht="12.75" x14ac:dyDescent="0.2">
      <c r="A222" s="610"/>
    </row>
    <row r="223" spans="1:1" ht="12.75" x14ac:dyDescent="0.2">
      <c r="A223" s="610"/>
    </row>
    <row r="224" spans="1:1" ht="12.75" x14ac:dyDescent="0.2">
      <c r="A224" s="610"/>
    </row>
    <row r="225" spans="1:1" ht="12.75" x14ac:dyDescent="0.2">
      <c r="A225" s="610"/>
    </row>
    <row r="226" spans="1:1" ht="12.75" x14ac:dyDescent="0.2">
      <c r="A226" s="610"/>
    </row>
    <row r="227" spans="1:1" ht="12.75" x14ac:dyDescent="0.2">
      <c r="A227" s="610"/>
    </row>
    <row r="228" spans="1:1" ht="12.75" x14ac:dyDescent="0.2">
      <c r="A228" s="610"/>
    </row>
    <row r="229" spans="1:1" ht="12.75" x14ac:dyDescent="0.2">
      <c r="A229" s="610"/>
    </row>
    <row r="230" spans="1:1" ht="12.75" x14ac:dyDescent="0.2">
      <c r="A230" s="610"/>
    </row>
    <row r="231" spans="1:1" ht="12.75" x14ac:dyDescent="0.2">
      <c r="A231" s="610"/>
    </row>
    <row r="232" spans="1:1" ht="12.75" x14ac:dyDescent="0.2">
      <c r="A232" s="610"/>
    </row>
    <row r="233" spans="1:1" ht="12.75" x14ac:dyDescent="0.2">
      <c r="A233" s="610"/>
    </row>
    <row r="234" spans="1:1" ht="12.75" x14ac:dyDescent="0.2">
      <c r="A234" s="610"/>
    </row>
    <row r="235" spans="1:1" ht="12.75" x14ac:dyDescent="0.2">
      <c r="A235" s="610"/>
    </row>
    <row r="236" spans="1:1" ht="12.75" x14ac:dyDescent="0.2">
      <c r="A236" s="610"/>
    </row>
    <row r="237" spans="1:1" ht="12.75" x14ac:dyDescent="0.2">
      <c r="A237" s="610"/>
    </row>
    <row r="238" spans="1:1" ht="12.75" x14ac:dyDescent="0.2">
      <c r="A238" s="610"/>
    </row>
    <row r="239" spans="1:1" ht="12.75" x14ac:dyDescent="0.2">
      <c r="A239" s="610"/>
    </row>
    <row r="240" spans="1:1" ht="12.75" x14ac:dyDescent="0.2">
      <c r="A240" s="610"/>
    </row>
    <row r="241" spans="1:1" ht="12.75" x14ac:dyDescent="0.2">
      <c r="A241" s="610"/>
    </row>
    <row r="242" spans="1:1" ht="12.75" x14ac:dyDescent="0.2">
      <c r="A242" s="610"/>
    </row>
    <row r="243" spans="1:1" ht="12.75" x14ac:dyDescent="0.2">
      <c r="A243" s="610"/>
    </row>
    <row r="244" spans="1:1" ht="12.75" x14ac:dyDescent="0.2">
      <c r="A244" s="610"/>
    </row>
    <row r="245" spans="1:1" ht="12.75" x14ac:dyDescent="0.2">
      <c r="A245" s="610"/>
    </row>
    <row r="246" spans="1:1" ht="12.75" x14ac:dyDescent="0.2">
      <c r="A246" s="610"/>
    </row>
    <row r="247" spans="1:1" ht="12.75" x14ac:dyDescent="0.2">
      <c r="A247" s="610"/>
    </row>
    <row r="248" spans="1:1" ht="12.75" x14ac:dyDescent="0.2">
      <c r="A248" s="610"/>
    </row>
    <row r="249" spans="1:1" ht="12.75" x14ac:dyDescent="0.2">
      <c r="A249" s="610"/>
    </row>
    <row r="250" spans="1:1" ht="12.75" x14ac:dyDescent="0.2">
      <c r="A250" s="610"/>
    </row>
    <row r="251" spans="1:1" ht="12.75" x14ac:dyDescent="0.2">
      <c r="A251" s="610"/>
    </row>
    <row r="252" spans="1:1" ht="12.75" x14ac:dyDescent="0.2">
      <c r="A252" s="610"/>
    </row>
    <row r="253" spans="1:1" ht="12.75" x14ac:dyDescent="0.2">
      <c r="A253" s="610"/>
    </row>
    <row r="254" spans="1:1" ht="12.75" x14ac:dyDescent="0.2">
      <c r="A254" s="610"/>
    </row>
    <row r="255" spans="1:1" ht="12.75" x14ac:dyDescent="0.2">
      <c r="A255" s="610"/>
    </row>
    <row r="256" spans="1:1" ht="12.75" x14ac:dyDescent="0.2">
      <c r="A256" s="610"/>
    </row>
    <row r="257" spans="1:1" ht="12.75" x14ac:dyDescent="0.2">
      <c r="A257" s="610"/>
    </row>
    <row r="258" spans="1:1" ht="12.75" x14ac:dyDescent="0.2">
      <c r="A258" s="610"/>
    </row>
    <row r="259" spans="1:1" ht="12.75" x14ac:dyDescent="0.2">
      <c r="A259" s="610"/>
    </row>
    <row r="260" spans="1:1" ht="12.75" x14ac:dyDescent="0.2">
      <c r="A260" s="610"/>
    </row>
    <row r="261" spans="1:1" ht="12.75" x14ac:dyDescent="0.2">
      <c r="A261" s="610"/>
    </row>
    <row r="262" spans="1:1" ht="12.75" x14ac:dyDescent="0.2">
      <c r="A262" s="610"/>
    </row>
    <row r="263" spans="1:1" ht="12.75" x14ac:dyDescent="0.2">
      <c r="A263" s="610"/>
    </row>
    <row r="264" spans="1:1" ht="12.75" x14ac:dyDescent="0.2">
      <c r="A264" s="610"/>
    </row>
    <row r="265" spans="1:1" ht="12.75" x14ac:dyDescent="0.2">
      <c r="A265" s="610"/>
    </row>
    <row r="266" spans="1:1" ht="12.75" x14ac:dyDescent="0.2">
      <c r="A266" s="610"/>
    </row>
    <row r="267" spans="1:1" ht="12.75" x14ac:dyDescent="0.2">
      <c r="A267" s="610"/>
    </row>
    <row r="268" spans="1:1" ht="12.75" x14ac:dyDescent="0.2">
      <c r="A268" s="610"/>
    </row>
    <row r="269" spans="1:1" ht="12.75" x14ac:dyDescent="0.2">
      <c r="A269" s="610"/>
    </row>
    <row r="270" spans="1:1" ht="12.75" x14ac:dyDescent="0.2">
      <c r="A270" s="610"/>
    </row>
    <row r="271" spans="1:1" ht="12.75" x14ac:dyDescent="0.2">
      <c r="A271" s="610"/>
    </row>
    <row r="272" spans="1:1" ht="12.75" x14ac:dyDescent="0.2">
      <c r="A272" s="610"/>
    </row>
    <row r="273" spans="1:1" ht="12.75" x14ac:dyDescent="0.2">
      <c r="A273" s="610"/>
    </row>
    <row r="274" spans="1:1" ht="12.75" x14ac:dyDescent="0.2">
      <c r="A274" s="610"/>
    </row>
    <row r="275" spans="1:1" ht="12.75" x14ac:dyDescent="0.2">
      <c r="A275" s="610"/>
    </row>
    <row r="276" spans="1:1" ht="12.75" x14ac:dyDescent="0.2">
      <c r="A276" s="610"/>
    </row>
    <row r="277" spans="1:1" ht="12.75" x14ac:dyDescent="0.2">
      <c r="A277" s="610"/>
    </row>
    <row r="278" spans="1:1" ht="12.75" x14ac:dyDescent="0.2">
      <c r="A278" s="610"/>
    </row>
    <row r="279" spans="1:1" ht="12.75" x14ac:dyDescent="0.2">
      <c r="A279" s="610"/>
    </row>
    <row r="280" spans="1:1" ht="12.75" x14ac:dyDescent="0.2">
      <c r="A280" s="610"/>
    </row>
    <row r="281" spans="1:1" ht="12.75" x14ac:dyDescent="0.2">
      <c r="A281" s="610"/>
    </row>
    <row r="282" spans="1:1" ht="12.75" x14ac:dyDescent="0.2">
      <c r="A282" s="610"/>
    </row>
    <row r="283" spans="1:1" ht="12.75" x14ac:dyDescent="0.2">
      <c r="A283" s="610"/>
    </row>
    <row r="284" spans="1:1" ht="12.75" x14ac:dyDescent="0.2">
      <c r="A284" s="610"/>
    </row>
    <row r="285" spans="1:1" ht="12.75" x14ac:dyDescent="0.2">
      <c r="A285" s="610"/>
    </row>
    <row r="286" spans="1:1" ht="12.75" x14ac:dyDescent="0.2">
      <c r="A286" s="610"/>
    </row>
    <row r="287" spans="1:1" ht="12.75" x14ac:dyDescent="0.2">
      <c r="A287" s="610"/>
    </row>
    <row r="288" spans="1:1" ht="12.75" x14ac:dyDescent="0.2">
      <c r="A288" s="610"/>
    </row>
    <row r="289" spans="1:1" ht="12.75" x14ac:dyDescent="0.2">
      <c r="A289" s="610"/>
    </row>
    <row r="290" spans="1:1" ht="12.75" x14ac:dyDescent="0.2">
      <c r="A290" s="610"/>
    </row>
    <row r="291" spans="1:1" ht="12.75" x14ac:dyDescent="0.2">
      <c r="A291" s="610"/>
    </row>
    <row r="292" spans="1:1" ht="12.75" x14ac:dyDescent="0.2">
      <c r="A292" s="610"/>
    </row>
    <row r="293" spans="1:1" ht="12.75" x14ac:dyDescent="0.2">
      <c r="A293" s="610"/>
    </row>
    <row r="294" spans="1:1" ht="12.75" x14ac:dyDescent="0.2">
      <c r="A294" s="610"/>
    </row>
    <row r="295" spans="1:1" ht="12.75" x14ac:dyDescent="0.2">
      <c r="A295" s="610"/>
    </row>
    <row r="296" spans="1:1" ht="12.75" x14ac:dyDescent="0.2">
      <c r="A296" s="610"/>
    </row>
    <row r="297" spans="1:1" ht="12.75" x14ac:dyDescent="0.2">
      <c r="A297" s="610"/>
    </row>
    <row r="298" spans="1:1" ht="12.75" x14ac:dyDescent="0.2">
      <c r="A298" s="610"/>
    </row>
    <row r="299" spans="1:1" ht="12.75" x14ac:dyDescent="0.2">
      <c r="A299" s="610"/>
    </row>
    <row r="300" spans="1:1" ht="12.75" x14ac:dyDescent="0.2">
      <c r="A300" s="610"/>
    </row>
    <row r="301" spans="1:1" ht="12.75" x14ac:dyDescent="0.2">
      <c r="A301" s="610"/>
    </row>
    <row r="302" spans="1:1" ht="12.75" x14ac:dyDescent="0.2">
      <c r="A302" s="610"/>
    </row>
    <row r="303" spans="1:1" ht="12.75" x14ac:dyDescent="0.2">
      <c r="A303" s="610"/>
    </row>
    <row r="304" spans="1:1" ht="12.75" x14ac:dyDescent="0.2">
      <c r="A304" s="610"/>
    </row>
    <row r="305" spans="1:1" ht="12.75" x14ac:dyDescent="0.2">
      <c r="A305" s="610"/>
    </row>
    <row r="306" spans="1:1" ht="12.75" x14ac:dyDescent="0.2">
      <c r="A306" s="610"/>
    </row>
    <row r="307" spans="1:1" ht="12.75" x14ac:dyDescent="0.2">
      <c r="A307" s="610"/>
    </row>
    <row r="308" spans="1:1" ht="12.75" x14ac:dyDescent="0.2">
      <c r="A308" s="610"/>
    </row>
    <row r="309" spans="1:1" ht="12.75" x14ac:dyDescent="0.2">
      <c r="A309" s="610"/>
    </row>
    <row r="310" spans="1:1" ht="12.75" x14ac:dyDescent="0.2">
      <c r="A310" s="610"/>
    </row>
    <row r="311" spans="1:1" ht="12.75" x14ac:dyDescent="0.2">
      <c r="A311" s="610"/>
    </row>
    <row r="312" spans="1:1" ht="12.75" x14ac:dyDescent="0.2">
      <c r="A312" s="610"/>
    </row>
    <row r="313" spans="1:1" ht="12.75" x14ac:dyDescent="0.2">
      <c r="A313" s="610"/>
    </row>
    <row r="314" spans="1:1" ht="12.75" x14ac:dyDescent="0.2">
      <c r="A314" s="610"/>
    </row>
    <row r="315" spans="1:1" ht="12.75" x14ac:dyDescent="0.2">
      <c r="A315" s="610"/>
    </row>
    <row r="316" spans="1:1" ht="12.75" x14ac:dyDescent="0.2">
      <c r="A316" s="610"/>
    </row>
    <row r="317" spans="1:1" ht="12.75" x14ac:dyDescent="0.2">
      <c r="A317" s="610"/>
    </row>
    <row r="318" spans="1:1" ht="12.75" x14ac:dyDescent="0.2">
      <c r="A318" s="610"/>
    </row>
    <row r="319" spans="1:1" ht="12.75" x14ac:dyDescent="0.2">
      <c r="A319" s="610"/>
    </row>
    <row r="320" spans="1:1" ht="12.75" x14ac:dyDescent="0.2">
      <c r="A320" s="610"/>
    </row>
    <row r="321" spans="1:1" ht="12.75" x14ac:dyDescent="0.2">
      <c r="A321" s="610"/>
    </row>
    <row r="322" spans="1:1" ht="12.75" x14ac:dyDescent="0.2">
      <c r="A322" s="610"/>
    </row>
    <row r="323" spans="1:1" ht="12.75" x14ac:dyDescent="0.2">
      <c r="A323" s="610"/>
    </row>
    <row r="324" spans="1:1" ht="12.75" x14ac:dyDescent="0.2">
      <c r="A324" s="610"/>
    </row>
    <row r="325" spans="1:1" ht="12.75" x14ac:dyDescent="0.2">
      <c r="A325" s="610"/>
    </row>
    <row r="326" spans="1:1" ht="12.75" x14ac:dyDescent="0.2">
      <c r="A326" s="610"/>
    </row>
    <row r="327" spans="1:1" ht="12.75" x14ac:dyDescent="0.2">
      <c r="A327" s="610"/>
    </row>
    <row r="328" spans="1:1" ht="12.75" x14ac:dyDescent="0.2">
      <c r="A328" s="610"/>
    </row>
    <row r="329" spans="1:1" ht="12.75" x14ac:dyDescent="0.2">
      <c r="A329" s="610"/>
    </row>
    <row r="330" spans="1:1" ht="12.75" x14ac:dyDescent="0.2">
      <c r="A330" s="610"/>
    </row>
    <row r="331" spans="1:1" ht="12.75" x14ac:dyDescent="0.2">
      <c r="A331" s="610"/>
    </row>
    <row r="332" spans="1:1" ht="12.75" x14ac:dyDescent="0.2">
      <c r="A332" s="610"/>
    </row>
    <row r="333" spans="1:1" ht="12.75" x14ac:dyDescent="0.2">
      <c r="A333" s="610"/>
    </row>
    <row r="334" spans="1:1" ht="12.75" x14ac:dyDescent="0.2">
      <c r="A334" s="610"/>
    </row>
    <row r="335" spans="1:1" ht="12.75" x14ac:dyDescent="0.2">
      <c r="A335" s="610"/>
    </row>
    <row r="336" spans="1:1" ht="12.75" x14ac:dyDescent="0.2">
      <c r="A336" s="610"/>
    </row>
    <row r="337" spans="1:1" ht="12.75" x14ac:dyDescent="0.2">
      <c r="A337" s="610"/>
    </row>
    <row r="338" spans="1:1" ht="12.75" x14ac:dyDescent="0.2">
      <c r="A338" s="610"/>
    </row>
    <row r="339" spans="1:1" ht="12.75" x14ac:dyDescent="0.2">
      <c r="A339" s="610"/>
    </row>
    <row r="340" spans="1:1" ht="12.75" x14ac:dyDescent="0.2">
      <c r="A340" s="610"/>
    </row>
    <row r="341" spans="1:1" ht="12.75" x14ac:dyDescent="0.2">
      <c r="A341" s="610"/>
    </row>
    <row r="342" spans="1:1" ht="12.75" x14ac:dyDescent="0.2">
      <c r="A342" s="610"/>
    </row>
    <row r="343" spans="1:1" ht="12.75" x14ac:dyDescent="0.2">
      <c r="A343" s="610"/>
    </row>
    <row r="344" spans="1:1" ht="12.75" x14ac:dyDescent="0.2">
      <c r="A344" s="610"/>
    </row>
    <row r="345" spans="1:1" ht="12.75" x14ac:dyDescent="0.2">
      <c r="A345" s="610"/>
    </row>
    <row r="346" spans="1:1" ht="12.75" x14ac:dyDescent="0.2">
      <c r="A346" s="610"/>
    </row>
    <row r="347" spans="1:1" ht="12.75" x14ac:dyDescent="0.2">
      <c r="A347" s="610"/>
    </row>
    <row r="348" spans="1:1" ht="12.75" x14ac:dyDescent="0.2">
      <c r="A348" s="610"/>
    </row>
    <row r="349" spans="1:1" ht="12.75" x14ac:dyDescent="0.2">
      <c r="A349" s="610"/>
    </row>
    <row r="350" spans="1:1" ht="12.75" x14ac:dyDescent="0.2">
      <c r="A350" s="610"/>
    </row>
    <row r="351" spans="1:1" ht="12.75" x14ac:dyDescent="0.2">
      <c r="A351" s="610"/>
    </row>
    <row r="352" spans="1:1" ht="12.75" x14ac:dyDescent="0.2">
      <c r="A352" s="610"/>
    </row>
    <row r="353" spans="1:1" ht="12.75" x14ac:dyDescent="0.2">
      <c r="A353" s="610"/>
    </row>
    <row r="354" spans="1:1" ht="12.75" x14ac:dyDescent="0.2">
      <c r="A354" s="610"/>
    </row>
    <row r="355" spans="1:1" ht="12.75" x14ac:dyDescent="0.2">
      <c r="A355" s="610"/>
    </row>
    <row r="356" spans="1:1" ht="12.75" x14ac:dyDescent="0.2">
      <c r="A356" s="610"/>
    </row>
    <row r="357" spans="1:1" ht="12.75" x14ac:dyDescent="0.2">
      <c r="A357" s="610"/>
    </row>
    <row r="358" spans="1:1" ht="12.75" x14ac:dyDescent="0.2">
      <c r="A358" s="610"/>
    </row>
    <row r="359" spans="1:1" ht="12.75" x14ac:dyDescent="0.2">
      <c r="A359" s="610"/>
    </row>
    <row r="360" spans="1:1" ht="12.75" x14ac:dyDescent="0.2">
      <c r="A360" s="610"/>
    </row>
    <row r="361" spans="1:1" ht="12.75" x14ac:dyDescent="0.2">
      <c r="A361" s="610"/>
    </row>
    <row r="362" spans="1:1" ht="12.75" x14ac:dyDescent="0.2">
      <c r="A362" s="610"/>
    </row>
    <row r="363" spans="1:1" ht="12.75" x14ac:dyDescent="0.2">
      <c r="A363" s="610"/>
    </row>
    <row r="364" spans="1:1" ht="12.75" x14ac:dyDescent="0.2">
      <c r="A364" s="610"/>
    </row>
    <row r="365" spans="1:1" ht="12.75" x14ac:dyDescent="0.2">
      <c r="A365" s="610"/>
    </row>
    <row r="366" spans="1:1" ht="12.75" x14ac:dyDescent="0.2">
      <c r="A366" s="610"/>
    </row>
    <row r="367" spans="1:1" ht="12.75" x14ac:dyDescent="0.2">
      <c r="A367" s="610"/>
    </row>
    <row r="368" spans="1:1" ht="12.75" x14ac:dyDescent="0.2">
      <c r="A368" s="610"/>
    </row>
    <row r="369" spans="1:1" ht="12.75" x14ac:dyDescent="0.2">
      <c r="A369" s="610"/>
    </row>
    <row r="370" spans="1:1" ht="12.75" x14ac:dyDescent="0.2">
      <c r="A370" s="610"/>
    </row>
    <row r="371" spans="1:1" ht="12.75" x14ac:dyDescent="0.2">
      <c r="A371" s="610"/>
    </row>
    <row r="372" spans="1:1" ht="12.75" x14ac:dyDescent="0.2">
      <c r="A372" s="610"/>
    </row>
    <row r="373" spans="1:1" ht="12.75" x14ac:dyDescent="0.2">
      <c r="A373" s="610"/>
    </row>
    <row r="374" spans="1:1" ht="12.75" x14ac:dyDescent="0.2">
      <c r="A374" s="610"/>
    </row>
    <row r="375" spans="1:1" ht="12.75" x14ac:dyDescent="0.2">
      <c r="A375" s="610"/>
    </row>
    <row r="376" spans="1:1" ht="12.75" x14ac:dyDescent="0.2">
      <c r="A376" s="610"/>
    </row>
    <row r="377" spans="1:1" ht="12.75" x14ac:dyDescent="0.2">
      <c r="A377" s="610"/>
    </row>
    <row r="378" spans="1:1" ht="12.75" x14ac:dyDescent="0.2">
      <c r="A378" s="610"/>
    </row>
    <row r="379" spans="1:1" ht="12.75" x14ac:dyDescent="0.2">
      <c r="A379" s="610"/>
    </row>
    <row r="380" spans="1:1" ht="12.75" x14ac:dyDescent="0.2">
      <c r="A380" s="610"/>
    </row>
    <row r="381" spans="1:1" ht="12.75" x14ac:dyDescent="0.2">
      <c r="A381" s="610"/>
    </row>
    <row r="382" spans="1:1" ht="12.75" x14ac:dyDescent="0.2">
      <c r="A382" s="610"/>
    </row>
    <row r="383" spans="1:1" ht="12.75" x14ac:dyDescent="0.2">
      <c r="A383" s="610"/>
    </row>
    <row r="384" spans="1:1" ht="12.75" x14ac:dyDescent="0.2">
      <c r="A384" s="610"/>
    </row>
    <row r="385" spans="1:1" ht="12.75" x14ac:dyDescent="0.2">
      <c r="A385" s="610"/>
    </row>
    <row r="386" spans="1:1" ht="12.75" x14ac:dyDescent="0.2">
      <c r="A386" s="610"/>
    </row>
    <row r="387" spans="1:1" ht="12.75" x14ac:dyDescent="0.2">
      <c r="A387" s="610"/>
    </row>
    <row r="388" spans="1:1" ht="12.75" x14ac:dyDescent="0.2">
      <c r="A388" s="610"/>
    </row>
    <row r="389" spans="1:1" ht="12.75" x14ac:dyDescent="0.2">
      <c r="A389" s="610"/>
    </row>
    <row r="390" spans="1:1" ht="12.75" x14ac:dyDescent="0.2">
      <c r="A390" s="610"/>
    </row>
    <row r="391" spans="1:1" ht="12.75" x14ac:dyDescent="0.2">
      <c r="A391" s="610"/>
    </row>
    <row r="392" spans="1:1" ht="12.75" x14ac:dyDescent="0.2">
      <c r="A392" s="610"/>
    </row>
    <row r="393" spans="1:1" ht="12.75" x14ac:dyDescent="0.2">
      <c r="A393" s="610"/>
    </row>
    <row r="394" spans="1:1" ht="12.75" x14ac:dyDescent="0.2">
      <c r="A394" s="610"/>
    </row>
    <row r="395" spans="1:1" ht="12.75" x14ac:dyDescent="0.2">
      <c r="A395" s="610"/>
    </row>
    <row r="396" spans="1:1" ht="12.75" x14ac:dyDescent="0.2">
      <c r="A396" s="610"/>
    </row>
    <row r="397" spans="1:1" ht="12.75" x14ac:dyDescent="0.2">
      <c r="A397" s="610"/>
    </row>
    <row r="398" spans="1:1" ht="12.75" x14ac:dyDescent="0.2">
      <c r="A398" s="610"/>
    </row>
    <row r="399" spans="1:1" ht="12.75" x14ac:dyDescent="0.2">
      <c r="A399" s="610"/>
    </row>
    <row r="400" spans="1:1" ht="12.75" x14ac:dyDescent="0.2">
      <c r="A400" s="610"/>
    </row>
    <row r="401" spans="1:1" ht="12.75" x14ac:dyDescent="0.2">
      <c r="A401" s="610"/>
    </row>
    <row r="402" spans="1:1" ht="12.75" x14ac:dyDescent="0.2">
      <c r="A402" s="610"/>
    </row>
    <row r="403" spans="1:1" ht="12.75" x14ac:dyDescent="0.2">
      <c r="A403" s="610"/>
    </row>
    <row r="404" spans="1:1" ht="12.75" x14ac:dyDescent="0.2">
      <c r="A404" s="610"/>
    </row>
    <row r="405" spans="1:1" ht="12.75" x14ac:dyDescent="0.2">
      <c r="A405" s="610"/>
    </row>
    <row r="406" spans="1:1" ht="12.75" x14ac:dyDescent="0.2">
      <c r="A406" s="610"/>
    </row>
    <row r="407" spans="1:1" ht="12.75" x14ac:dyDescent="0.2">
      <c r="A407" s="610"/>
    </row>
    <row r="408" spans="1:1" ht="12.75" x14ac:dyDescent="0.2">
      <c r="A408" s="610"/>
    </row>
    <row r="409" spans="1:1" ht="12.75" x14ac:dyDescent="0.2">
      <c r="A409" s="610"/>
    </row>
    <row r="410" spans="1:1" ht="12.75" x14ac:dyDescent="0.2">
      <c r="A410" s="610"/>
    </row>
    <row r="411" spans="1:1" ht="12.75" x14ac:dyDescent="0.2">
      <c r="A411" s="610"/>
    </row>
    <row r="412" spans="1:1" ht="12.75" x14ac:dyDescent="0.2">
      <c r="A412" s="610"/>
    </row>
    <row r="413" spans="1:1" ht="12.75" x14ac:dyDescent="0.2">
      <c r="A413" s="610"/>
    </row>
    <row r="414" spans="1:1" ht="12.75" x14ac:dyDescent="0.2">
      <c r="A414" s="610"/>
    </row>
    <row r="415" spans="1:1" ht="12.75" x14ac:dyDescent="0.2">
      <c r="A415" s="610"/>
    </row>
    <row r="416" spans="1:1" ht="12.75" x14ac:dyDescent="0.2">
      <c r="A416" s="610"/>
    </row>
    <row r="417" spans="1:1" ht="12.75" x14ac:dyDescent="0.2">
      <c r="A417" s="610"/>
    </row>
    <row r="418" spans="1:1" ht="12.75" x14ac:dyDescent="0.2">
      <c r="A418" s="610"/>
    </row>
    <row r="419" spans="1:1" ht="12.75" x14ac:dyDescent="0.2">
      <c r="A419" s="610"/>
    </row>
    <row r="420" spans="1:1" ht="12.75" x14ac:dyDescent="0.2">
      <c r="A420" s="610"/>
    </row>
    <row r="421" spans="1:1" ht="12.75" x14ac:dyDescent="0.2">
      <c r="A421" s="610"/>
    </row>
    <row r="422" spans="1:1" ht="12.75" x14ac:dyDescent="0.2">
      <c r="A422" s="610"/>
    </row>
    <row r="423" spans="1:1" ht="12.75" x14ac:dyDescent="0.2">
      <c r="A423" s="610"/>
    </row>
    <row r="424" spans="1:1" ht="12.75" x14ac:dyDescent="0.2">
      <c r="A424" s="610"/>
    </row>
    <row r="425" spans="1:1" ht="12.75" x14ac:dyDescent="0.2">
      <c r="A425" s="610"/>
    </row>
    <row r="426" spans="1:1" ht="12.75" x14ac:dyDescent="0.2">
      <c r="A426" s="610"/>
    </row>
    <row r="427" spans="1:1" ht="12.75" x14ac:dyDescent="0.2">
      <c r="A427" s="610"/>
    </row>
    <row r="428" spans="1:1" ht="12.75" x14ac:dyDescent="0.2">
      <c r="A428" s="610"/>
    </row>
    <row r="429" spans="1:1" ht="12.75" x14ac:dyDescent="0.2">
      <c r="A429" s="610"/>
    </row>
    <row r="430" spans="1:1" ht="12.75" x14ac:dyDescent="0.2">
      <c r="A430" s="610"/>
    </row>
    <row r="431" spans="1:1" ht="12.75" x14ac:dyDescent="0.2">
      <c r="A431" s="610"/>
    </row>
    <row r="432" spans="1:1" ht="12.75" x14ac:dyDescent="0.2">
      <c r="A432" s="610"/>
    </row>
    <row r="433" spans="1:1" ht="12.75" x14ac:dyDescent="0.2">
      <c r="A433" s="610"/>
    </row>
    <row r="434" spans="1:1" ht="12.75" x14ac:dyDescent="0.2">
      <c r="A434" s="610"/>
    </row>
    <row r="435" spans="1:1" ht="12.75" x14ac:dyDescent="0.2">
      <c r="A435" s="610"/>
    </row>
    <row r="436" spans="1:1" ht="12.75" x14ac:dyDescent="0.2">
      <c r="A436" s="610"/>
    </row>
    <row r="437" spans="1:1" ht="12.75" x14ac:dyDescent="0.2">
      <c r="A437" s="610"/>
    </row>
    <row r="438" spans="1:1" ht="12.75" x14ac:dyDescent="0.2">
      <c r="A438" s="610"/>
    </row>
    <row r="439" spans="1:1" ht="12.75" x14ac:dyDescent="0.2">
      <c r="A439" s="610"/>
    </row>
    <row r="440" spans="1:1" ht="12.75" x14ac:dyDescent="0.2">
      <c r="A440" s="610"/>
    </row>
    <row r="441" spans="1:1" ht="12.75" x14ac:dyDescent="0.2">
      <c r="A441" s="610"/>
    </row>
    <row r="442" spans="1:1" ht="12.75" x14ac:dyDescent="0.2">
      <c r="A442" s="610"/>
    </row>
    <row r="443" spans="1:1" ht="12.75" x14ac:dyDescent="0.2">
      <c r="A443" s="610"/>
    </row>
    <row r="444" spans="1:1" ht="12.75" x14ac:dyDescent="0.2">
      <c r="A444" s="610"/>
    </row>
    <row r="445" spans="1:1" ht="12.75" x14ac:dyDescent="0.2">
      <c r="A445" s="610"/>
    </row>
    <row r="446" spans="1:1" ht="12.75" x14ac:dyDescent="0.2">
      <c r="A446" s="610"/>
    </row>
    <row r="447" spans="1:1" ht="12.75" x14ac:dyDescent="0.2">
      <c r="A447" s="610"/>
    </row>
    <row r="448" spans="1:1" ht="12.75" x14ac:dyDescent="0.2">
      <c r="A448" s="610"/>
    </row>
    <row r="449" spans="1:1" ht="12.75" x14ac:dyDescent="0.2">
      <c r="A449" s="610"/>
    </row>
    <row r="450" spans="1:1" ht="12.75" x14ac:dyDescent="0.2">
      <c r="A450" s="610"/>
    </row>
    <row r="451" spans="1:1" ht="12.75" x14ac:dyDescent="0.2">
      <c r="A451" s="610"/>
    </row>
    <row r="452" spans="1:1" ht="12.75" x14ac:dyDescent="0.2">
      <c r="A452" s="610"/>
    </row>
    <row r="453" spans="1:1" ht="12.75" x14ac:dyDescent="0.2">
      <c r="A453" s="610"/>
    </row>
    <row r="454" spans="1:1" ht="12.75" x14ac:dyDescent="0.2">
      <c r="A454" s="610"/>
    </row>
    <row r="455" spans="1:1" ht="12.75" x14ac:dyDescent="0.2">
      <c r="A455" s="610"/>
    </row>
    <row r="456" spans="1:1" ht="12.75" x14ac:dyDescent="0.2">
      <c r="A456" s="610"/>
    </row>
    <row r="457" spans="1:1" ht="12.75" x14ac:dyDescent="0.2">
      <c r="A457" s="610"/>
    </row>
    <row r="458" spans="1:1" ht="12.75" x14ac:dyDescent="0.2">
      <c r="A458" s="610"/>
    </row>
    <row r="459" spans="1:1" ht="12.75" x14ac:dyDescent="0.2">
      <c r="A459" s="610"/>
    </row>
    <row r="460" spans="1:1" ht="12.75" x14ac:dyDescent="0.2">
      <c r="A460" s="610"/>
    </row>
    <row r="461" spans="1:1" ht="12.75" x14ac:dyDescent="0.2">
      <c r="A461" s="610"/>
    </row>
    <row r="462" spans="1:1" ht="12.75" x14ac:dyDescent="0.2">
      <c r="A462" s="610"/>
    </row>
    <row r="463" spans="1:1" ht="12.75" x14ac:dyDescent="0.2">
      <c r="A463" s="610"/>
    </row>
    <row r="464" spans="1:1" ht="12.75" x14ac:dyDescent="0.2">
      <c r="A464" s="610"/>
    </row>
    <row r="465" spans="1:1" ht="12.75" x14ac:dyDescent="0.2">
      <c r="A465" s="610"/>
    </row>
    <row r="466" spans="1:1" ht="12.75" x14ac:dyDescent="0.2">
      <c r="A466" s="610"/>
    </row>
    <row r="467" spans="1:1" ht="12.75" x14ac:dyDescent="0.2">
      <c r="A467" s="610"/>
    </row>
    <row r="468" spans="1:1" ht="12.75" x14ac:dyDescent="0.2">
      <c r="A468" s="610"/>
    </row>
    <row r="469" spans="1:1" ht="12.75" x14ac:dyDescent="0.2">
      <c r="A469" s="610"/>
    </row>
    <row r="470" spans="1:1" ht="12.75" x14ac:dyDescent="0.2">
      <c r="A470" s="610"/>
    </row>
    <row r="471" spans="1:1" ht="12.75" x14ac:dyDescent="0.2">
      <c r="A471" s="610"/>
    </row>
    <row r="472" spans="1:1" ht="12.75" x14ac:dyDescent="0.2">
      <c r="A472" s="610"/>
    </row>
    <row r="473" spans="1:1" ht="12.75" x14ac:dyDescent="0.2">
      <c r="A473" s="610"/>
    </row>
    <row r="474" spans="1:1" ht="12.75" x14ac:dyDescent="0.2">
      <c r="A474" s="610"/>
    </row>
    <row r="475" spans="1:1" ht="12.75" x14ac:dyDescent="0.2">
      <c r="A475" s="610"/>
    </row>
    <row r="476" spans="1:1" ht="12.75" x14ac:dyDescent="0.2">
      <c r="A476" s="610"/>
    </row>
    <row r="477" spans="1:1" ht="12.75" x14ac:dyDescent="0.2">
      <c r="A477" s="610"/>
    </row>
    <row r="478" spans="1:1" ht="12.75" x14ac:dyDescent="0.2">
      <c r="A478" s="610"/>
    </row>
    <row r="479" spans="1:1" ht="12.75" x14ac:dyDescent="0.2">
      <c r="A479" s="610"/>
    </row>
    <row r="480" spans="1:1" ht="12.75" x14ac:dyDescent="0.2">
      <c r="A480" s="610"/>
    </row>
    <row r="481" spans="1:1" ht="12.75" x14ac:dyDescent="0.2">
      <c r="A481" s="610"/>
    </row>
    <row r="482" spans="1:1" ht="12.75" x14ac:dyDescent="0.2">
      <c r="A482" s="610"/>
    </row>
    <row r="483" spans="1:1" ht="12.75" x14ac:dyDescent="0.2">
      <c r="A483" s="610"/>
    </row>
    <row r="484" spans="1:1" ht="12.75" x14ac:dyDescent="0.2">
      <c r="A484" s="610"/>
    </row>
    <row r="485" spans="1:1" ht="12.75" x14ac:dyDescent="0.2">
      <c r="A485" s="610"/>
    </row>
    <row r="486" spans="1:1" ht="12.75" x14ac:dyDescent="0.2">
      <c r="A486" s="610"/>
    </row>
    <row r="487" spans="1:1" ht="12.75" x14ac:dyDescent="0.2">
      <c r="A487" s="610"/>
    </row>
    <row r="488" spans="1:1" ht="12.75" x14ac:dyDescent="0.2">
      <c r="A488" s="610"/>
    </row>
    <row r="489" spans="1:1" ht="12.75" x14ac:dyDescent="0.2">
      <c r="A489" s="610"/>
    </row>
    <row r="490" spans="1:1" ht="12.75" x14ac:dyDescent="0.2">
      <c r="A490" s="610"/>
    </row>
    <row r="491" spans="1:1" ht="12.75" x14ac:dyDescent="0.2">
      <c r="A491" s="610"/>
    </row>
    <row r="492" spans="1:1" ht="12.75" x14ac:dyDescent="0.2">
      <c r="A492" s="610"/>
    </row>
    <row r="493" spans="1:1" ht="12.75" x14ac:dyDescent="0.2">
      <c r="A493" s="610"/>
    </row>
    <row r="494" spans="1:1" ht="12.75" x14ac:dyDescent="0.2">
      <c r="A494" s="610"/>
    </row>
    <row r="495" spans="1:1" ht="12.75" x14ac:dyDescent="0.2">
      <c r="A495" s="610"/>
    </row>
    <row r="496" spans="1:1" ht="12.75" x14ac:dyDescent="0.2">
      <c r="A496" s="610"/>
    </row>
    <row r="497" spans="1:1" ht="12.75" x14ac:dyDescent="0.2">
      <c r="A497" s="610"/>
    </row>
    <row r="498" spans="1:1" ht="12.75" x14ac:dyDescent="0.2">
      <c r="A498" s="610"/>
    </row>
    <row r="499" spans="1:1" ht="12.75" x14ac:dyDescent="0.2">
      <c r="A499" s="610"/>
    </row>
    <row r="500" spans="1:1" ht="12.75" x14ac:dyDescent="0.2">
      <c r="A500" s="610"/>
    </row>
    <row r="501" spans="1:1" ht="12.75" x14ac:dyDescent="0.2">
      <c r="A501" s="610"/>
    </row>
    <row r="502" spans="1:1" ht="12.75" x14ac:dyDescent="0.2">
      <c r="A502" s="610"/>
    </row>
    <row r="503" spans="1:1" ht="12.75" x14ac:dyDescent="0.2">
      <c r="A503" s="610"/>
    </row>
    <row r="504" spans="1:1" ht="12.75" x14ac:dyDescent="0.2">
      <c r="A504" s="610"/>
    </row>
    <row r="505" spans="1:1" ht="12.75" x14ac:dyDescent="0.2">
      <c r="A505" s="610"/>
    </row>
    <row r="506" spans="1:1" ht="12.75" x14ac:dyDescent="0.2">
      <c r="A506" s="610"/>
    </row>
    <row r="507" spans="1:1" ht="12.75" x14ac:dyDescent="0.2">
      <c r="A507" s="610"/>
    </row>
    <row r="508" spans="1:1" ht="12.75" x14ac:dyDescent="0.2">
      <c r="A508" s="610"/>
    </row>
    <row r="509" spans="1:1" ht="12.75" x14ac:dyDescent="0.2">
      <c r="A509" s="610"/>
    </row>
    <row r="510" spans="1:1" ht="12.75" x14ac:dyDescent="0.2">
      <c r="A510" s="610"/>
    </row>
    <row r="511" spans="1:1" ht="12.75" x14ac:dyDescent="0.2">
      <c r="A511" s="610"/>
    </row>
    <row r="512" spans="1:1" ht="12.75" x14ac:dyDescent="0.2">
      <c r="A512" s="610"/>
    </row>
    <row r="513" spans="1:1" ht="12.75" x14ac:dyDescent="0.2">
      <c r="A513" s="610"/>
    </row>
    <row r="514" spans="1:1" ht="12.75" x14ac:dyDescent="0.2">
      <c r="A514" s="610"/>
    </row>
    <row r="515" spans="1:1" ht="12.75" x14ac:dyDescent="0.2">
      <c r="A515" s="610"/>
    </row>
    <row r="516" spans="1:1" ht="12.75" x14ac:dyDescent="0.2">
      <c r="A516" s="610"/>
    </row>
    <row r="517" spans="1:1" ht="12.75" x14ac:dyDescent="0.2">
      <c r="A517" s="610"/>
    </row>
    <row r="518" spans="1:1" ht="12.75" x14ac:dyDescent="0.2">
      <c r="A518" s="610"/>
    </row>
    <row r="519" spans="1:1" ht="12.75" x14ac:dyDescent="0.2">
      <c r="A519" s="610"/>
    </row>
    <row r="520" spans="1:1" ht="12.75" x14ac:dyDescent="0.2">
      <c r="A520" s="610"/>
    </row>
    <row r="521" spans="1:1" ht="12.75" x14ac:dyDescent="0.2">
      <c r="A521" s="610"/>
    </row>
    <row r="522" spans="1:1" ht="12.75" x14ac:dyDescent="0.2">
      <c r="A522" s="610"/>
    </row>
    <row r="523" spans="1:1" ht="12.75" x14ac:dyDescent="0.2">
      <c r="A523" s="610"/>
    </row>
    <row r="524" spans="1:1" ht="12.75" x14ac:dyDescent="0.2">
      <c r="A524" s="610"/>
    </row>
    <row r="525" spans="1:1" ht="12.75" x14ac:dyDescent="0.2">
      <c r="A525" s="610"/>
    </row>
    <row r="526" spans="1:1" ht="12.75" x14ac:dyDescent="0.2">
      <c r="A526" s="610"/>
    </row>
    <row r="527" spans="1:1" ht="12.75" x14ac:dyDescent="0.2">
      <c r="A527" s="610"/>
    </row>
    <row r="528" spans="1:1" ht="12.75" x14ac:dyDescent="0.2">
      <c r="A528" s="610"/>
    </row>
    <row r="529" spans="1:1" ht="12.75" x14ac:dyDescent="0.2">
      <c r="A529" s="610"/>
    </row>
    <row r="530" spans="1:1" ht="12.75" x14ac:dyDescent="0.2">
      <c r="A530" s="610"/>
    </row>
    <row r="531" spans="1:1" ht="12.75" x14ac:dyDescent="0.2">
      <c r="A531" s="610"/>
    </row>
    <row r="532" spans="1:1" ht="12.75" x14ac:dyDescent="0.2">
      <c r="A532" s="610"/>
    </row>
    <row r="533" spans="1:1" ht="12.75" x14ac:dyDescent="0.2">
      <c r="A533" s="610"/>
    </row>
    <row r="534" spans="1:1" ht="12.75" x14ac:dyDescent="0.2">
      <c r="A534" s="610"/>
    </row>
    <row r="535" spans="1:1" ht="12.75" x14ac:dyDescent="0.2">
      <c r="A535" s="610"/>
    </row>
    <row r="536" spans="1:1" ht="12.75" x14ac:dyDescent="0.2">
      <c r="A536" s="610"/>
    </row>
    <row r="537" spans="1:1" ht="12.75" x14ac:dyDescent="0.2">
      <c r="A537" s="610"/>
    </row>
    <row r="538" spans="1:1" ht="12.75" x14ac:dyDescent="0.2">
      <c r="A538" s="610"/>
    </row>
    <row r="539" spans="1:1" ht="12.75" x14ac:dyDescent="0.2">
      <c r="A539" s="610"/>
    </row>
    <row r="540" spans="1:1" ht="12.75" x14ac:dyDescent="0.2">
      <c r="A540" s="610"/>
    </row>
    <row r="541" spans="1:1" ht="12.75" x14ac:dyDescent="0.2">
      <c r="A541" s="610"/>
    </row>
    <row r="542" spans="1:1" ht="12.75" x14ac:dyDescent="0.2">
      <c r="A542" s="610"/>
    </row>
    <row r="543" spans="1:1" ht="12.75" x14ac:dyDescent="0.2">
      <c r="A543" s="610"/>
    </row>
    <row r="544" spans="1:1" ht="12.75" x14ac:dyDescent="0.2">
      <c r="A544" s="610"/>
    </row>
    <row r="545" spans="1:1" ht="12.75" x14ac:dyDescent="0.2">
      <c r="A545" s="610"/>
    </row>
    <row r="546" spans="1:1" ht="12.75" x14ac:dyDescent="0.2">
      <c r="A546" s="610"/>
    </row>
    <row r="547" spans="1:1" ht="12.75" x14ac:dyDescent="0.2">
      <c r="A547" s="610"/>
    </row>
    <row r="548" spans="1:1" ht="12.75" x14ac:dyDescent="0.2">
      <c r="A548" s="610"/>
    </row>
    <row r="549" spans="1:1" ht="12.75" x14ac:dyDescent="0.2">
      <c r="A549" s="610"/>
    </row>
    <row r="550" spans="1:1" ht="12.75" x14ac:dyDescent="0.2">
      <c r="A550" s="610"/>
    </row>
    <row r="551" spans="1:1" ht="12.75" x14ac:dyDescent="0.2">
      <c r="A551" s="610"/>
    </row>
    <row r="552" spans="1:1" ht="12.75" x14ac:dyDescent="0.2">
      <c r="A552" s="610"/>
    </row>
    <row r="553" spans="1:1" ht="12.75" x14ac:dyDescent="0.2">
      <c r="A553" s="610"/>
    </row>
    <row r="554" spans="1:1" ht="12.75" x14ac:dyDescent="0.2">
      <c r="A554" s="610"/>
    </row>
    <row r="555" spans="1:1" ht="12.75" x14ac:dyDescent="0.2">
      <c r="A555" s="610"/>
    </row>
    <row r="556" spans="1:1" ht="12.75" x14ac:dyDescent="0.2">
      <c r="A556" s="610"/>
    </row>
    <row r="557" spans="1:1" ht="12.75" x14ac:dyDescent="0.2">
      <c r="A557" s="610"/>
    </row>
    <row r="558" spans="1:1" ht="12.75" x14ac:dyDescent="0.2">
      <c r="A558" s="610"/>
    </row>
    <row r="559" spans="1:1" ht="12.75" x14ac:dyDescent="0.2">
      <c r="A559" s="610"/>
    </row>
    <row r="560" spans="1:1" ht="12.75" x14ac:dyDescent="0.2">
      <c r="A560" s="610"/>
    </row>
    <row r="561" spans="1:1" ht="12.75" x14ac:dyDescent="0.2">
      <c r="A561" s="610"/>
    </row>
    <row r="562" spans="1:1" ht="12.75" x14ac:dyDescent="0.2">
      <c r="A562" s="610"/>
    </row>
    <row r="563" spans="1:1" ht="12.75" x14ac:dyDescent="0.2">
      <c r="A563" s="610"/>
    </row>
    <row r="564" spans="1:1" ht="12.75" x14ac:dyDescent="0.2">
      <c r="A564" s="610"/>
    </row>
    <row r="565" spans="1:1" ht="12.75" x14ac:dyDescent="0.2">
      <c r="A565" s="610"/>
    </row>
    <row r="566" spans="1:1" ht="12.75" x14ac:dyDescent="0.2">
      <c r="A566" s="610"/>
    </row>
    <row r="567" spans="1:1" ht="12.75" x14ac:dyDescent="0.2">
      <c r="A567" s="610"/>
    </row>
    <row r="568" spans="1:1" ht="12.75" x14ac:dyDescent="0.2">
      <c r="A568" s="610"/>
    </row>
    <row r="569" spans="1:1" ht="12.75" x14ac:dyDescent="0.2">
      <c r="A569" s="610"/>
    </row>
    <row r="570" spans="1:1" ht="12.75" x14ac:dyDescent="0.2">
      <c r="A570" s="610"/>
    </row>
    <row r="571" spans="1:1" ht="12.75" x14ac:dyDescent="0.2">
      <c r="A571" s="610"/>
    </row>
    <row r="572" spans="1:1" ht="12.75" x14ac:dyDescent="0.2">
      <c r="A572" s="610"/>
    </row>
  </sheetData>
  <mergeCells count="2">
    <mergeCell ref="A1:B1"/>
    <mergeCell ref="A2:S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DEFFFE"/>
    <outlinePr summaryBelow="0" summaryRight="0"/>
  </sheetPr>
  <dimension ref="A1:Z525"/>
  <sheetViews>
    <sheetView workbookViewId="0"/>
  </sheetViews>
  <sheetFormatPr defaultColWidth="14.42578125" defaultRowHeight="15.75" customHeight="1" x14ac:dyDescent="0.2"/>
  <cols>
    <col min="2" max="2" width="53.140625" customWidth="1"/>
  </cols>
  <sheetData>
    <row r="1" spans="1:26" ht="15.75" customHeight="1" x14ac:dyDescent="0.35">
      <c r="A1" s="733" t="s">
        <v>1248</v>
      </c>
      <c r="B1" s="723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70"/>
      <c r="U1" s="470"/>
      <c r="V1" s="470"/>
      <c r="W1" s="470"/>
      <c r="X1" s="470"/>
      <c r="Y1" s="470"/>
      <c r="Z1" s="470"/>
    </row>
    <row r="2" spans="1:26" ht="15.75" customHeight="1" x14ac:dyDescent="0.35">
      <c r="A2" s="735" t="s">
        <v>1249</v>
      </c>
      <c r="B2" s="723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  <c r="Q2" s="723"/>
      <c r="R2" s="723"/>
      <c r="S2" s="723"/>
      <c r="T2" s="490"/>
      <c r="U2" s="491"/>
      <c r="V2" s="491"/>
      <c r="W2" s="491"/>
      <c r="X2" s="490"/>
      <c r="Y2" s="490"/>
      <c r="Z2" s="490"/>
    </row>
    <row r="3" spans="1:26" ht="15.75" customHeight="1" x14ac:dyDescent="0.25">
      <c r="A3" s="492" t="s">
        <v>1250</v>
      </c>
      <c r="B3" s="491" t="s">
        <v>1251</v>
      </c>
      <c r="C3" s="491" t="s">
        <v>1252</v>
      </c>
      <c r="D3" s="491" t="s">
        <v>1253</v>
      </c>
      <c r="E3" s="491" t="s">
        <v>1254</v>
      </c>
      <c r="F3" s="491" t="s">
        <v>1255</v>
      </c>
      <c r="G3" s="491" t="s">
        <v>1256</v>
      </c>
      <c r="H3" s="491" t="s">
        <v>390</v>
      </c>
      <c r="I3" s="491" t="s">
        <v>1257</v>
      </c>
      <c r="J3" s="491" t="s">
        <v>1258</v>
      </c>
      <c r="K3" s="491" t="s">
        <v>1259</v>
      </c>
      <c r="L3" s="491" t="s">
        <v>1260</v>
      </c>
      <c r="M3" s="491" t="s">
        <v>1261</v>
      </c>
      <c r="N3" s="491" t="s">
        <v>1262</v>
      </c>
      <c r="O3" s="491" t="s">
        <v>1263</v>
      </c>
      <c r="P3" s="491" t="s">
        <v>1264</v>
      </c>
      <c r="Q3" s="491" t="s">
        <v>1265</v>
      </c>
      <c r="R3" s="491" t="s">
        <v>1266</v>
      </c>
      <c r="S3" s="491" t="s">
        <v>1267</v>
      </c>
      <c r="T3" s="490"/>
      <c r="U3" s="491" t="s">
        <v>1268</v>
      </c>
      <c r="V3" s="491" t="s">
        <v>1269</v>
      </c>
      <c r="W3" s="491" t="s">
        <v>1270</v>
      </c>
      <c r="X3" s="490"/>
      <c r="Y3" s="490"/>
      <c r="Z3" s="490"/>
    </row>
    <row r="4" spans="1:26" x14ac:dyDescent="0.2">
      <c r="A4" s="178">
        <v>2</v>
      </c>
      <c r="B4" s="493" t="s">
        <v>7</v>
      </c>
      <c r="C4" s="494">
        <v>12150996</v>
      </c>
      <c r="D4" s="494">
        <v>263467277</v>
      </c>
      <c r="E4" s="494">
        <v>18174698</v>
      </c>
      <c r="F4" s="494">
        <v>3475625504</v>
      </c>
      <c r="G4" s="494">
        <v>680811055</v>
      </c>
      <c r="H4" s="495">
        <v>2360085343</v>
      </c>
      <c r="I4" s="493">
        <v>620.20000000000005</v>
      </c>
      <c r="J4" s="494">
        <v>31755923</v>
      </c>
      <c r="K4" s="494">
        <v>1078293222</v>
      </c>
      <c r="L4" s="495">
        <v>543252961</v>
      </c>
      <c r="M4" s="494">
        <v>231711354</v>
      </c>
      <c r="N4" s="494">
        <v>2397332282</v>
      </c>
      <c r="O4" s="495">
        <v>1816832382</v>
      </c>
      <c r="P4" s="493">
        <v>583</v>
      </c>
      <c r="Q4" s="494">
        <v>28648924</v>
      </c>
      <c r="R4" s="493">
        <v>307.7</v>
      </c>
      <c r="S4" s="494">
        <v>3500346</v>
      </c>
      <c r="T4" s="2"/>
      <c r="U4" s="84">
        <f t="shared" ref="U4:U61" si="0">H4/G4</f>
        <v>3.46657905400787</v>
      </c>
      <c r="V4" s="496">
        <f t="shared" ref="V4:V61" si="1">G4/C4</f>
        <v>56.029238673109596</v>
      </c>
      <c r="W4" s="496">
        <f t="shared" ref="W4:W61" si="2">F4/G4</f>
        <v>5.1051249512979782</v>
      </c>
      <c r="X4" s="2"/>
      <c r="Y4" s="2"/>
      <c r="Z4" s="2"/>
    </row>
    <row r="5" spans="1:26" x14ac:dyDescent="0.2">
      <c r="A5" s="178">
        <v>13</v>
      </c>
      <c r="B5" s="493" t="s">
        <v>23</v>
      </c>
      <c r="C5" s="494">
        <v>3281212</v>
      </c>
      <c r="D5" s="494">
        <v>122336897</v>
      </c>
      <c r="E5" s="494">
        <v>8192368</v>
      </c>
      <c r="F5" s="494">
        <v>2399407795</v>
      </c>
      <c r="G5" s="494">
        <v>416269567</v>
      </c>
      <c r="H5" s="495">
        <v>1782024296</v>
      </c>
      <c r="I5" s="493">
        <v>693.8</v>
      </c>
      <c r="J5" s="494">
        <v>63991077</v>
      </c>
      <c r="K5" s="494">
        <v>1796950918</v>
      </c>
      <c r="L5" s="495">
        <v>933796923</v>
      </c>
      <c r="M5" s="494">
        <v>58345820</v>
      </c>
      <c r="N5" s="494">
        <v>602456877</v>
      </c>
      <c r="O5" s="495">
        <v>848227373</v>
      </c>
      <c r="P5" s="493">
        <v>661.7</v>
      </c>
      <c r="Q5" s="494">
        <v>63956575</v>
      </c>
      <c r="R5" s="493">
        <v>92</v>
      </c>
      <c r="S5" s="494">
        <v>644133</v>
      </c>
      <c r="T5" s="2"/>
      <c r="U5" s="84">
        <f t="shared" si="0"/>
        <v>4.2809382123291275</v>
      </c>
      <c r="V5" s="496">
        <f t="shared" si="1"/>
        <v>126.86457534593924</v>
      </c>
      <c r="W5" s="496">
        <f t="shared" si="2"/>
        <v>5.764072094657835</v>
      </c>
      <c r="X5" s="2"/>
      <c r="Y5" s="2"/>
      <c r="Z5" s="2"/>
    </row>
    <row r="6" spans="1:26" x14ac:dyDescent="0.2">
      <c r="A6" s="178">
        <v>15</v>
      </c>
      <c r="B6" s="493" t="s">
        <v>29</v>
      </c>
      <c r="C6" s="494">
        <v>2956746</v>
      </c>
      <c r="D6" s="494">
        <v>58021506</v>
      </c>
      <c r="E6" s="494">
        <v>3367464</v>
      </c>
      <c r="F6" s="494">
        <v>652437003</v>
      </c>
      <c r="G6" s="494">
        <v>109147491</v>
      </c>
      <c r="H6" s="495">
        <v>333810973</v>
      </c>
      <c r="I6" s="493">
        <v>268.10000000000002</v>
      </c>
      <c r="J6" s="494">
        <v>11137582</v>
      </c>
      <c r="K6" s="494">
        <v>303261713</v>
      </c>
      <c r="L6" s="495">
        <v>112977365</v>
      </c>
      <c r="M6" s="494">
        <v>46883924</v>
      </c>
      <c r="N6" s="494">
        <v>349175290</v>
      </c>
      <c r="O6" s="495">
        <v>220833608</v>
      </c>
      <c r="P6" s="493">
        <v>268.10000000000002</v>
      </c>
      <c r="Q6" s="494">
        <v>11137582</v>
      </c>
      <c r="R6" s="493">
        <v>0.2</v>
      </c>
      <c r="S6" s="494">
        <v>18579</v>
      </c>
      <c r="T6" s="2"/>
      <c r="U6" s="84">
        <f t="shared" si="0"/>
        <v>3.0583476536350251</v>
      </c>
      <c r="V6" s="496">
        <f t="shared" si="1"/>
        <v>36.914733629469694</v>
      </c>
      <c r="W6" s="496">
        <f t="shared" si="2"/>
        <v>5.977572155094248</v>
      </c>
      <c r="X6" s="2"/>
      <c r="Y6" s="2"/>
      <c r="Z6" s="2"/>
    </row>
    <row r="7" spans="1:26" x14ac:dyDescent="0.2">
      <c r="A7" s="178">
        <v>22</v>
      </c>
      <c r="B7" s="493" t="s">
        <v>36</v>
      </c>
      <c r="C7" s="494">
        <v>1932666</v>
      </c>
      <c r="D7" s="494">
        <v>17221629</v>
      </c>
      <c r="E7" s="494">
        <v>1130945</v>
      </c>
      <c r="F7" s="494">
        <v>148497940</v>
      </c>
      <c r="G7" s="494">
        <v>20693448</v>
      </c>
      <c r="H7" s="495">
        <v>117042613</v>
      </c>
      <c r="I7" s="493">
        <v>117</v>
      </c>
      <c r="J7" s="494">
        <v>1989622</v>
      </c>
      <c r="K7" s="494">
        <v>39480383</v>
      </c>
      <c r="L7" s="495">
        <v>28584367</v>
      </c>
      <c r="M7" s="494">
        <v>15232007</v>
      </c>
      <c r="N7" s="494">
        <v>109017557</v>
      </c>
      <c r="O7" s="495">
        <v>88458246</v>
      </c>
      <c r="P7" s="493">
        <v>117</v>
      </c>
      <c r="Q7" s="494">
        <v>1989622</v>
      </c>
      <c r="R7" s="493">
        <v>24.4</v>
      </c>
      <c r="S7" s="494">
        <v>46665</v>
      </c>
      <c r="T7" s="2"/>
      <c r="U7" s="84">
        <f t="shared" si="0"/>
        <v>5.6560227662398264</v>
      </c>
      <c r="V7" s="496">
        <f t="shared" si="1"/>
        <v>10.707203417455473</v>
      </c>
      <c r="W7" s="496">
        <f t="shared" si="2"/>
        <v>7.1760849134470002</v>
      </c>
      <c r="X7" s="2"/>
      <c r="Y7" s="2"/>
      <c r="Z7" s="2"/>
    </row>
    <row r="8" spans="1:26" x14ac:dyDescent="0.2">
      <c r="A8" s="178">
        <v>28</v>
      </c>
      <c r="B8" s="493" t="s">
        <v>47</v>
      </c>
      <c r="C8" s="494">
        <v>1723634</v>
      </c>
      <c r="D8" s="494">
        <v>17369515</v>
      </c>
      <c r="E8" s="494">
        <v>1217264</v>
      </c>
      <c r="F8" s="494">
        <v>157442926</v>
      </c>
      <c r="G8" s="494">
        <v>29487690</v>
      </c>
      <c r="H8" s="495">
        <v>177234209</v>
      </c>
      <c r="I8" s="493">
        <v>76.099999999999994</v>
      </c>
      <c r="J8" s="494">
        <v>3936754</v>
      </c>
      <c r="K8" s="494">
        <v>74580279</v>
      </c>
      <c r="L8" s="495">
        <v>54799614</v>
      </c>
      <c r="M8" s="494">
        <v>13432761</v>
      </c>
      <c r="N8" s="494">
        <v>82862647</v>
      </c>
      <c r="O8" s="495">
        <v>122434595</v>
      </c>
      <c r="P8" s="493">
        <v>73.8</v>
      </c>
      <c r="Q8" s="494">
        <v>3817772</v>
      </c>
      <c r="R8" s="493">
        <v>0</v>
      </c>
      <c r="S8" s="493">
        <v>0</v>
      </c>
      <c r="T8" s="2"/>
      <c r="U8" s="84">
        <f t="shared" si="0"/>
        <v>6.0104473765154207</v>
      </c>
      <c r="V8" s="496">
        <f t="shared" si="1"/>
        <v>17.107860485462691</v>
      </c>
      <c r="W8" s="496">
        <f t="shared" si="2"/>
        <v>5.3392763556589209</v>
      </c>
      <c r="X8" s="2"/>
      <c r="Y8" s="2"/>
      <c r="Z8" s="2"/>
    </row>
    <row r="9" spans="1:26" x14ac:dyDescent="0.2">
      <c r="A9" s="178">
        <v>29</v>
      </c>
      <c r="B9" s="493" t="s">
        <v>52</v>
      </c>
      <c r="C9" s="494">
        <v>1664496</v>
      </c>
      <c r="D9" s="494">
        <v>26742164</v>
      </c>
      <c r="E9" s="494">
        <v>1837806</v>
      </c>
      <c r="F9" s="494">
        <v>380765376</v>
      </c>
      <c r="G9" s="494">
        <v>50971167</v>
      </c>
      <c r="H9" s="495">
        <v>369236936</v>
      </c>
      <c r="I9" s="493">
        <v>185.7</v>
      </c>
      <c r="J9" s="494">
        <v>5733631</v>
      </c>
      <c r="K9" s="494">
        <v>195683873</v>
      </c>
      <c r="L9" s="495">
        <v>112505509</v>
      </c>
      <c r="M9" s="494">
        <v>21008533</v>
      </c>
      <c r="N9" s="494">
        <v>185081503</v>
      </c>
      <c r="O9" s="495">
        <v>256731427</v>
      </c>
      <c r="P9" s="493">
        <v>185.7</v>
      </c>
      <c r="Q9" s="494">
        <v>5733631</v>
      </c>
      <c r="R9" s="493">
        <v>190.7</v>
      </c>
      <c r="S9" s="494">
        <v>487176</v>
      </c>
      <c r="T9" s="2"/>
      <c r="U9" s="84">
        <f t="shared" si="0"/>
        <v>7.2440353582644086</v>
      </c>
      <c r="V9" s="496">
        <f t="shared" si="1"/>
        <v>30.622583052167144</v>
      </c>
      <c r="W9" s="496">
        <f t="shared" si="2"/>
        <v>7.470211070505802</v>
      </c>
      <c r="X9" s="2"/>
      <c r="Y9" s="2"/>
      <c r="Z9" s="2"/>
    </row>
    <row r="10" spans="1:26" x14ac:dyDescent="0.2">
      <c r="A10" s="178">
        <v>63</v>
      </c>
      <c r="B10" s="493" t="s">
        <v>63</v>
      </c>
      <c r="C10" s="494">
        <v>654628</v>
      </c>
      <c r="D10" s="494">
        <v>7627856</v>
      </c>
      <c r="E10" s="494">
        <v>507203</v>
      </c>
      <c r="F10" s="494">
        <v>64356221</v>
      </c>
      <c r="G10" s="494">
        <v>13000176</v>
      </c>
      <c r="H10" s="495">
        <v>46089126</v>
      </c>
      <c r="I10" s="493">
        <v>0</v>
      </c>
      <c r="J10" s="493">
        <v>0</v>
      </c>
      <c r="K10" s="493">
        <v>0</v>
      </c>
      <c r="L10" s="495">
        <v>0</v>
      </c>
      <c r="M10" s="494">
        <v>7627856</v>
      </c>
      <c r="N10" s="494">
        <v>64356221</v>
      </c>
      <c r="O10" s="495">
        <v>46089126</v>
      </c>
      <c r="P10" s="493">
        <v>0</v>
      </c>
      <c r="Q10" s="493">
        <v>0</v>
      </c>
      <c r="R10" s="493">
        <v>0</v>
      </c>
      <c r="S10" s="493">
        <v>0</v>
      </c>
      <c r="T10" s="2"/>
      <c r="U10" s="84">
        <f t="shared" si="0"/>
        <v>3.5452693871221435</v>
      </c>
      <c r="V10" s="496">
        <f t="shared" si="1"/>
        <v>19.858875575135801</v>
      </c>
      <c r="W10" s="496">
        <f t="shared" si="2"/>
        <v>4.9504115175056089</v>
      </c>
      <c r="X10" s="2"/>
      <c r="Y10" s="2"/>
      <c r="Z10" s="2"/>
    </row>
    <row r="11" spans="1:26" x14ac:dyDescent="0.2">
      <c r="A11" s="178">
        <v>66</v>
      </c>
      <c r="B11" s="493" t="s">
        <v>68</v>
      </c>
      <c r="C11" s="494">
        <v>615968</v>
      </c>
      <c r="D11" s="494">
        <v>20522093</v>
      </c>
      <c r="E11" s="494">
        <v>836695</v>
      </c>
      <c r="F11" s="494">
        <v>417956073</v>
      </c>
      <c r="G11" s="494">
        <v>34434318</v>
      </c>
      <c r="H11" s="495">
        <v>171320742</v>
      </c>
      <c r="I11" s="493">
        <v>75.099999999999994</v>
      </c>
      <c r="J11" s="494">
        <v>15287706</v>
      </c>
      <c r="K11" s="494">
        <v>394540005</v>
      </c>
      <c r="L11" s="495">
        <v>127152805</v>
      </c>
      <c r="M11" s="494">
        <v>5234387</v>
      </c>
      <c r="N11" s="494">
        <v>23416068</v>
      </c>
      <c r="O11" s="495">
        <v>44167937</v>
      </c>
      <c r="P11" s="493">
        <v>75.099999999999994</v>
      </c>
      <c r="Q11" s="494">
        <v>15287706</v>
      </c>
      <c r="R11" s="493">
        <v>0</v>
      </c>
      <c r="S11" s="493">
        <v>0</v>
      </c>
      <c r="T11" s="2"/>
      <c r="U11" s="84">
        <f t="shared" si="0"/>
        <v>4.9752906969146302</v>
      </c>
      <c r="V11" s="496">
        <f t="shared" si="1"/>
        <v>55.902770923164837</v>
      </c>
      <c r="W11" s="496">
        <f t="shared" si="2"/>
        <v>12.137776999097238</v>
      </c>
      <c r="X11" s="2"/>
      <c r="Y11" s="2"/>
      <c r="Z11" s="2"/>
    </row>
    <row r="12" spans="1:26" x14ac:dyDescent="0.2">
      <c r="A12" s="178">
        <v>69</v>
      </c>
      <c r="B12" s="493" t="s">
        <v>74</v>
      </c>
      <c r="C12" s="494">
        <v>583681</v>
      </c>
      <c r="D12" s="494">
        <v>4372307</v>
      </c>
      <c r="E12" s="494">
        <v>279737</v>
      </c>
      <c r="F12" s="494">
        <v>26319297</v>
      </c>
      <c r="G12" s="494">
        <v>4216337</v>
      </c>
      <c r="H12" s="495">
        <v>39531965</v>
      </c>
      <c r="I12" s="493">
        <v>47</v>
      </c>
      <c r="J12" s="494">
        <v>943109</v>
      </c>
      <c r="K12" s="494">
        <v>9579547</v>
      </c>
      <c r="L12" s="495">
        <v>14815087</v>
      </c>
      <c r="M12" s="494">
        <v>3429198</v>
      </c>
      <c r="N12" s="494">
        <v>16739750</v>
      </c>
      <c r="O12" s="495">
        <v>24716878</v>
      </c>
      <c r="P12" s="493">
        <v>47</v>
      </c>
      <c r="Q12" s="494">
        <v>943109</v>
      </c>
      <c r="R12" s="493">
        <v>2.4</v>
      </c>
      <c r="S12" s="494">
        <v>1821</v>
      </c>
      <c r="T12" s="2"/>
      <c r="U12" s="84">
        <f t="shared" si="0"/>
        <v>9.3759025903289981</v>
      </c>
      <c r="V12" s="496">
        <f t="shared" si="1"/>
        <v>7.2237009599421604</v>
      </c>
      <c r="W12" s="496">
        <f t="shared" si="2"/>
        <v>6.2422185418290805</v>
      </c>
      <c r="X12" s="2"/>
      <c r="Y12" s="2"/>
      <c r="Z12" s="2"/>
    </row>
    <row r="13" spans="1:26" x14ac:dyDescent="0.2">
      <c r="A13" s="178">
        <v>79</v>
      </c>
      <c r="B13" s="493" t="s">
        <v>82</v>
      </c>
      <c r="C13" s="494">
        <v>523994</v>
      </c>
      <c r="D13" s="494">
        <v>4933599</v>
      </c>
      <c r="E13" s="494">
        <v>342175</v>
      </c>
      <c r="F13" s="494">
        <v>25153169</v>
      </c>
      <c r="G13" s="494">
        <v>6150200</v>
      </c>
      <c r="H13" s="495">
        <v>25181706</v>
      </c>
      <c r="I13" s="493">
        <v>0</v>
      </c>
      <c r="J13" s="493">
        <v>0</v>
      </c>
      <c r="K13" s="493">
        <v>0</v>
      </c>
      <c r="L13" s="495">
        <v>0</v>
      </c>
      <c r="M13" s="494">
        <v>4933599</v>
      </c>
      <c r="N13" s="494">
        <v>25153169</v>
      </c>
      <c r="O13" s="495">
        <v>25181706</v>
      </c>
      <c r="P13" s="493">
        <v>0</v>
      </c>
      <c r="Q13" s="493">
        <v>0</v>
      </c>
      <c r="R13" s="493">
        <v>0</v>
      </c>
      <c r="S13" s="493">
        <v>0</v>
      </c>
      <c r="T13" s="2"/>
      <c r="U13" s="84">
        <f t="shared" si="0"/>
        <v>4.094453188514195</v>
      </c>
      <c r="V13" s="496">
        <f t="shared" si="1"/>
        <v>11.737157295694226</v>
      </c>
      <c r="W13" s="496">
        <f t="shared" si="2"/>
        <v>4.0898131768072581</v>
      </c>
      <c r="X13" s="2"/>
      <c r="Y13" s="2"/>
      <c r="Z13" s="2"/>
    </row>
    <row r="14" spans="1:26" x14ac:dyDescent="0.2">
      <c r="A14" s="178">
        <v>87</v>
      </c>
      <c r="B14" s="493" t="s">
        <v>86</v>
      </c>
      <c r="C14" s="494">
        <v>441546</v>
      </c>
      <c r="D14" s="494">
        <v>2329695</v>
      </c>
      <c r="E14" s="494">
        <v>134536</v>
      </c>
      <c r="F14" s="494">
        <v>9500641</v>
      </c>
      <c r="G14" s="494">
        <v>1093689</v>
      </c>
      <c r="H14" s="495">
        <v>8687767</v>
      </c>
      <c r="I14" s="493">
        <v>0</v>
      </c>
      <c r="J14" s="493">
        <v>0</v>
      </c>
      <c r="K14" s="493">
        <v>0</v>
      </c>
      <c r="L14" s="495">
        <v>0</v>
      </c>
      <c r="M14" s="494">
        <v>2329695</v>
      </c>
      <c r="N14" s="494">
        <v>9500641</v>
      </c>
      <c r="O14" s="495">
        <v>8687767</v>
      </c>
      <c r="P14" s="493">
        <v>0</v>
      </c>
      <c r="Q14" s="493">
        <v>0</v>
      </c>
      <c r="R14" s="493">
        <v>0</v>
      </c>
      <c r="S14" s="493">
        <v>0</v>
      </c>
      <c r="T14" s="2"/>
      <c r="U14" s="84">
        <f t="shared" si="0"/>
        <v>7.9435442799552707</v>
      </c>
      <c r="V14" s="496">
        <f t="shared" si="1"/>
        <v>2.476953703577883</v>
      </c>
      <c r="W14" s="496">
        <f t="shared" si="2"/>
        <v>8.6867848172560933</v>
      </c>
      <c r="X14" s="2"/>
      <c r="Y14" s="2"/>
      <c r="Z14" s="2"/>
    </row>
    <row r="15" spans="1:26" x14ac:dyDescent="0.2">
      <c r="A15" s="178">
        <v>94</v>
      </c>
      <c r="B15" s="493" t="s">
        <v>87</v>
      </c>
      <c r="C15" s="494">
        <v>392141</v>
      </c>
      <c r="D15" s="494">
        <v>5439408</v>
      </c>
      <c r="E15" s="494">
        <v>365298</v>
      </c>
      <c r="F15" s="494">
        <v>34286006</v>
      </c>
      <c r="G15" s="494">
        <v>8568937</v>
      </c>
      <c r="H15" s="495">
        <v>31429618</v>
      </c>
      <c r="I15" s="493">
        <v>0.5</v>
      </c>
      <c r="J15" s="494">
        <v>42880</v>
      </c>
      <c r="K15" s="494">
        <v>367411</v>
      </c>
      <c r="L15" s="495">
        <v>369692</v>
      </c>
      <c r="M15" s="494">
        <v>5396528</v>
      </c>
      <c r="N15" s="494">
        <v>33918595</v>
      </c>
      <c r="O15" s="495">
        <v>31059926</v>
      </c>
      <c r="P15" s="493">
        <v>0</v>
      </c>
      <c r="Q15" s="493">
        <v>0</v>
      </c>
      <c r="R15" s="493">
        <v>0</v>
      </c>
      <c r="S15" s="493">
        <v>0</v>
      </c>
      <c r="T15" s="2"/>
      <c r="U15" s="84">
        <f t="shared" si="0"/>
        <v>3.6678549509699976</v>
      </c>
      <c r="V15" s="496">
        <f t="shared" si="1"/>
        <v>21.851673250182969</v>
      </c>
      <c r="W15" s="496">
        <f t="shared" si="2"/>
        <v>4.001197114647943</v>
      </c>
      <c r="X15" s="2"/>
      <c r="Y15" s="2"/>
      <c r="Z15" s="2"/>
    </row>
    <row r="16" spans="1:26" x14ac:dyDescent="0.2">
      <c r="A16" s="178">
        <v>102</v>
      </c>
      <c r="B16" s="493" t="s">
        <v>92</v>
      </c>
      <c r="C16" s="494">
        <v>370583</v>
      </c>
      <c r="D16" s="494">
        <v>2588036</v>
      </c>
      <c r="E16" s="494">
        <v>173081</v>
      </c>
      <c r="F16" s="494">
        <v>34290952</v>
      </c>
      <c r="G16" s="494">
        <v>4529265</v>
      </c>
      <c r="H16" s="495">
        <v>30826913</v>
      </c>
      <c r="I16" s="493">
        <v>60.5</v>
      </c>
      <c r="J16" s="494">
        <v>345369</v>
      </c>
      <c r="K16" s="494">
        <v>17597461</v>
      </c>
      <c r="L16" s="495">
        <v>5641030</v>
      </c>
      <c r="M16" s="494">
        <v>2242667</v>
      </c>
      <c r="N16" s="494">
        <v>16693491</v>
      </c>
      <c r="O16" s="495">
        <v>25185883</v>
      </c>
      <c r="P16" s="493">
        <v>60.5</v>
      </c>
      <c r="Q16" s="494">
        <v>345369</v>
      </c>
      <c r="R16" s="493">
        <v>0</v>
      </c>
      <c r="S16" s="493">
        <v>0</v>
      </c>
      <c r="T16" s="2"/>
      <c r="U16" s="84">
        <f t="shared" si="0"/>
        <v>6.8061623685079145</v>
      </c>
      <c r="V16" s="496">
        <f t="shared" si="1"/>
        <v>12.221998850459951</v>
      </c>
      <c r="W16" s="496">
        <f t="shared" si="2"/>
        <v>7.5709749815919363</v>
      </c>
      <c r="X16" s="2"/>
      <c r="Y16" s="2"/>
      <c r="Z16" s="2"/>
    </row>
    <row r="17" spans="1:26" x14ac:dyDescent="0.2">
      <c r="A17" s="178">
        <v>103</v>
      </c>
      <c r="B17" s="493" t="s">
        <v>98</v>
      </c>
      <c r="C17" s="494">
        <v>367260</v>
      </c>
      <c r="D17" s="494">
        <v>4920096</v>
      </c>
      <c r="E17" s="494">
        <v>332041</v>
      </c>
      <c r="F17" s="494">
        <v>38613797</v>
      </c>
      <c r="G17" s="494">
        <v>5193223</v>
      </c>
      <c r="H17" s="495">
        <v>29437370</v>
      </c>
      <c r="I17" s="493">
        <v>59.4</v>
      </c>
      <c r="J17" s="494">
        <v>277096</v>
      </c>
      <c r="K17" s="494">
        <v>8271776</v>
      </c>
      <c r="L17" s="495">
        <v>4186192</v>
      </c>
      <c r="M17" s="494">
        <v>4643000</v>
      </c>
      <c r="N17" s="494">
        <v>30342021</v>
      </c>
      <c r="O17" s="495">
        <v>25251178</v>
      </c>
      <c r="P17" s="493">
        <v>59.4</v>
      </c>
      <c r="Q17" s="494">
        <v>277096</v>
      </c>
      <c r="R17" s="493">
        <v>0</v>
      </c>
      <c r="S17" s="493">
        <v>0</v>
      </c>
      <c r="T17" s="2"/>
      <c r="U17" s="84">
        <f t="shared" si="0"/>
        <v>5.6684201699021974</v>
      </c>
      <c r="V17" s="496">
        <f t="shared" si="1"/>
        <v>14.140453629581224</v>
      </c>
      <c r="W17" s="496">
        <f t="shared" si="2"/>
        <v>7.4354205471245889</v>
      </c>
      <c r="X17" s="2"/>
      <c r="Y17" s="2"/>
      <c r="Z17" s="2"/>
    </row>
    <row r="18" spans="1:26" x14ac:dyDescent="0.2">
      <c r="A18" s="178">
        <v>105</v>
      </c>
      <c r="B18" s="493" t="s">
        <v>99</v>
      </c>
      <c r="C18" s="494">
        <v>358172</v>
      </c>
      <c r="D18" s="494">
        <v>2969404</v>
      </c>
      <c r="E18" s="494">
        <v>215138</v>
      </c>
      <c r="F18" s="494">
        <v>12704416</v>
      </c>
      <c r="G18" s="494">
        <v>4015424</v>
      </c>
      <c r="H18" s="495">
        <v>19125779</v>
      </c>
      <c r="I18" s="493">
        <v>0</v>
      </c>
      <c r="J18" s="493">
        <v>0</v>
      </c>
      <c r="K18" s="493">
        <v>0</v>
      </c>
      <c r="L18" s="495">
        <v>0</v>
      </c>
      <c r="M18" s="494">
        <v>2969404</v>
      </c>
      <c r="N18" s="494">
        <v>12704416</v>
      </c>
      <c r="O18" s="495">
        <v>19125779</v>
      </c>
      <c r="P18" s="493">
        <v>0</v>
      </c>
      <c r="Q18" s="493">
        <v>0</v>
      </c>
      <c r="R18" s="493">
        <v>0</v>
      </c>
      <c r="S18" s="493">
        <v>0</v>
      </c>
      <c r="T18" s="2"/>
      <c r="U18" s="84">
        <f t="shared" si="0"/>
        <v>4.7630783199980877</v>
      </c>
      <c r="V18" s="496">
        <f t="shared" si="1"/>
        <v>11.210881922651687</v>
      </c>
      <c r="W18" s="496">
        <f t="shared" si="2"/>
        <v>3.1639039862291005</v>
      </c>
      <c r="X18" s="2"/>
      <c r="Y18" s="2"/>
      <c r="Z18" s="2"/>
    </row>
    <row r="19" spans="1:26" x14ac:dyDescent="0.2">
      <c r="A19" s="178">
        <v>111</v>
      </c>
      <c r="B19" s="493" t="s">
        <v>101</v>
      </c>
      <c r="C19" s="494">
        <v>345580</v>
      </c>
      <c r="D19" s="494">
        <v>2952273</v>
      </c>
      <c r="E19" s="494">
        <v>207003</v>
      </c>
      <c r="F19" s="494">
        <v>28437758</v>
      </c>
      <c r="G19" s="494">
        <v>3936226</v>
      </c>
      <c r="H19" s="495">
        <v>19990962</v>
      </c>
      <c r="I19" s="493">
        <v>0</v>
      </c>
      <c r="J19" s="493">
        <v>0</v>
      </c>
      <c r="K19" s="493">
        <v>0</v>
      </c>
      <c r="L19" s="495">
        <v>0</v>
      </c>
      <c r="M19" s="494">
        <v>2952273</v>
      </c>
      <c r="N19" s="494">
        <v>28437758</v>
      </c>
      <c r="O19" s="495">
        <v>19990962</v>
      </c>
      <c r="P19" s="493">
        <v>0</v>
      </c>
      <c r="Q19" s="493">
        <v>0</v>
      </c>
      <c r="R19" s="493">
        <v>0</v>
      </c>
      <c r="S19" s="493">
        <v>0</v>
      </c>
      <c r="T19" s="2"/>
      <c r="U19" s="84">
        <f t="shared" si="0"/>
        <v>5.0787129600790202</v>
      </c>
      <c r="V19" s="496">
        <f t="shared" si="1"/>
        <v>11.390201979281208</v>
      </c>
      <c r="W19" s="496">
        <f t="shared" si="2"/>
        <v>7.2246253136887972</v>
      </c>
      <c r="X19" s="2"/>
      <c r="Y19" s="2"/>
      <c r="Z19" s="2"/>
    </row>
    <row r="20" spans="1:26" x14ac:dyDescent="0.2">
      <c r="A20" s="178">
        <v>112</v>
      </c>
      <c r="B20" s="493" t="s">
        <v>103</v>
      </c>
      <c r="C20" s="494">
        <v>341219</v>
      </c>
      <c r="D20" s="494">
        <v>3760062</v>
      </c>
      <c r="E20" s="494">
        <v>192402</v>
      </c>
      <c r="F20" s="494">
        <v>82209860</v>
      </c>
      <c r="G20" s="494">
        <v>3897925</v>
      </c>
      <c r="H20" s="495">
        <v>33951800</v>
      </c>
      <c r="I20" s="493">
        <v>70.599999999999994</v>
      </c>
      <c r="J20" s="494">
        <v>882711</v>
      </c>
      <c r="K20" s="494">
        <v>17352216</v>
      </c>
      <c r="L20" s="495">
        <v>14018711</v>
      </c>
      <c r="M20" s="494">
        <v>2877351</v>
      </c>
      <c r="N20" s="494">
        <v>64857644</v>
      </c>
      <c r="O20" s="495">
        <v>19933089</v>
      </c>
      <c r="P20" s="493">
        <v>70.599999999999994</v>
      </c>
      <c r="Q20" s="494">
        <v>882711</v>
      </c>
      <c r="R20" s="493">
        <v>18.100000000000001</v>
      </c>
      <c r="S20" s="494">
        <v>602426</v>
      </c>
      <c r="T20" s="2"/>
      <c r="U20" s="84">
        <f t="shared" si="0"/>
        <v>8.7102240294515667</v>
      </c>
      <c r="V20" s="496">
        <f t="shared" si="1"/>
        <v>11.42352858428165</v>
      </c>
      <c r="W20" s="496">
        <f t="shared" si="2"/>
        <v>21.090672601448205</v>
      </c>
      <c r="X20" s="2"/>
      <c r="Y20" s="2"/>
      <c r="Z20" s="2"/>
    </row>
    <row r="21" spans="1:26" x14ac:dyDescent="0.2">
      <c r="A21" s="178">
        <v>114</v>
      </c>
      <c r="B21" s="493" t="s">
        <v>104</v>
      </c>
      <c r="C21" s="494">
        <v>328454</v>
      </c>
      <c r="D21" s="494">
        <v>6075920</v>
      </c>
      <c r="E21" s="494">
        <v>222099</v>
      </c>
      <c r="F21" s="494">
        <v>30373329</v>
      </c>
      <c r="G21" s="494">
        <v>1962550</v>
      </c>
      <c r="H21" s="495">
        <v>13808078</v>
      </c>
      <c r="I21" s="493">
        <v>0</v>
      </c>
      <c r="J21" s="493">
        <v>0</v>
      </c>
      <c r="K21" s="493">
        <v>0</v>
      </c>
      <c r="L21" s="495">
        <v>0</v>
      </c>
      <c r="M21" s="494">
        <v>6075920</v>
      </c>
      <c r="N21" s="494">
        <v>30373329</v>
      </c>
      <c r="O21" s="495">
        <v>13808078</v>
      </c>
      <c r="P21" s="493">
        <v>0</v>
      </c>
      <c r="Q21" s="493">
        <v>0</v>
      </c>
      <c r="R21" s="493">
        <v>0</v>
      </c>
      <c r="S21" s="493">
        <v>0</v>
      </c>
      <c r="T21" s="2"/>
      <c r="U21" s="84">
        <f t="shared" si="0"/>
        <v>7.0357840564571603</v>
      </c>
      <c r="V21" s="496">
        <f t="shared" si="1"/>
        <v>5.9751137145536362</v>
      </c>
      <c r="W21" s="496">
        <f t="shared" si="2"/>
        <v>15.476461236656391</v>
      </c>
      <c r="X21" s="2"/>
      <c r="Y21" s="2"/>
      <c r="Z21" s="2"/>
    </row>
    <row r="22" spans="1:26" x14ac:dyDescent="0.2">
      <c r="A22" s="178">
        <v>123</v>
      </c>
      <c r="B22" s="493" t="s">
        <v>106</v>
      </c>
      <c r="C22" s="494">
        <v>308231</v>
      </c>
      <c r="D22" s="494">
        <v>2933459</v>
      </c>
      <c r="E22" s="494">
        <v>206216</v>
      </c>
      <c r="F22" s="494">
        <v>16680363</v>
      </c>
      <c r="G22" s="494">
        <v>3539675</v>
      </c>
      <c r="H22" s="495">
        <v>22661290</v>
      </c>
      <c r="I22" s="493">
        <v>0</v>
      </c>
      <c r="J22" s="493">
        <v>0</v>
      </c>
      <c r="K22" s="493">
        <v>0</v>
      </c>
      <c r="L22" s="495">
        <v>0</v>
      </c>
      <c r="M22" s="494">
        <v>2933459</v>
      </c>
      <c r="N22" s="494">
        <v>16680363</v>
      </c>
      <c r="O22" s="495">
        <v>22661290</v>
      </c>
      <c r="P22" s="493">
        <v>0</v>
      </c>
      <c r="Q22" s="493">
        <v>0</v>
      </c>
      <c r="R22" s="493">
        <v>0</v>
      </c>
      <c r="S22" s="493">
        <v>0</v>
      </c>
      <c r="T22" s="2"/>
      <c r="U22" s="84">
        <f t="shared" si="0"/>
        <v>6.4020821120583102</v>
      </c>
      <c r="V22" s="496">
        <f t="shared" si="1"/>
        <v>11.483838419886384</v>
      </c>
      <c r="W22" s="496">
        <f t="shared" si="2"/>
        <v>4.7123995847076356</v>
      </c>
      <c r="X22" s="2"/>
      <c r="Y22" s="2"/>
      <c r="Z22" s="2"/>
    </row>
    <row r="23" spans="1:26" ht="12.75" x14ac:dyDescent="0.2">
      <c r="A23" s="178">
        <v>137</v>
      </c>
      <c r="B23" s="493" t="s">
        <v>107</v>
      </c>
      <c r="C23" s="494">
        <v>277634</v>
      </c>
      <c r="D23" s="494">
        <v>5445654</v>
      </c>
      <c r="E23" s="494">
        <v>288970</v>
      </c>
      <c r="F23" s="494">
        <v>86232634</v>
      </c>
      <c r="G23" s="494">
        <v>7994145</v>
      </c>
      <c r="H23" s="495">
        <v>41776714</v>
      </c>
      <c r="I23" s="493">
        <v>8.3000000000000007</v>
      </c>
      <c r="J23" s="494">
        <v>2590148</v>
      </c>
      <c r="K23" s="494">
        <v>66202090</v>
      </c>
      <c r="L23" s="495">
        <v>21337940</v>
      </c>
      <c r="M23" s="494">
        <v>2855506</v>
      </c>
      <c r="N23" s="494">
        <v>20030544</v>
      </c>
      <c r="O23" s="495">
        <v>20438774</v>
      </c>
      <c r="P23" s="493">
        <v>8.3000000000000007</v>
      </c>
      <c r="Q23" s="494">
        <v>2590148</v>
      </c>
      <c r="R23" s="493">
        <v>19.399999999999999</v>
      </c>
      <c r="S23" s="494">
        <v>118213</v>
      </c>
      <c r="T23" s="2"/>
      <c r="U23" s="84">
        <f t="shared" si="0"/>
        <v>5.2259139657837084</v>
      </c>
      <c r="V23" s="496">
        <f t="shared" si="1"/>
        <v>28.793825684174127</v>
      </c>
      <c r="W23" s="496">
        <f t="shared" si="2"/>
        <v>10.786973966571784</v>
      </c>
      <c r="X23" s="2"/>
      <c r="Y23" s="2"/>
      <c r="Z23" s="2"/>
    </row>
    <row r="24" spans="1:26" ht="12.75" x14ac:dyDescent="0.2">
      <c r="A24" s="178">
        <v>146</v>
      </c>
      <c r="B24" s="493" t="s">
        <v>109</v>
      </c>
      <c r="C24" s="494">
        <v>258653</v>
      </c>
      <c r="D24" s="494">
        <v>3274777</v>
      </c>
      <c r="E24" s="494">
        <v>193904</v>
      </c>
      <c r="F24" s="494">
        <v>32453136</v>
      </c>
      <c r="G24" s="494">
        <v>3600044</v>
      </c>
      <c r="H24" s="495">
        <v>24602749</v>
      </c>
      <c r="I24" s="493">
        <v>23.6</v>
      </c>
      <c r="J24" s="494">
        <v>366712</v>
      </c>
      <c r="K24" s="494">
        <v>13885976</v>
      </c>
      <c r="L24" s="495">
        <v>5993734</v>
      </c>
      <c r="M24" s="494">
        <v>2908065</v>
      </c>
      <c r="N24" s="494">
        <v>18567160</v>
      </c>
      <c r="O24" s="495">
        <v>18609015</v>
      </c>
      <c r="P24" s="493">
        <v>23.6</v>
      </c>
      <c r="Q24" s="494">
        <v>366712</v>
      </c>
      <c r="R24" s="493">
        <v>50.8</v>
      </c>
      <c r="S24" s="494">
        <v>87288</v>
      </c>
      <c r="T24" s="2"/>
      <c r="U24" s="84">
        <f t="shared" si="0"/>
        <v>6.834013417613785</v>
      </c>
      <c r="V24" s="496">
        <f t="shared" si="1"/>
        <v>13.918431257321584</v>
      </c>
      <c r="W24" s="496">
        <f t="shared" si="2"/>
        <v>9.0146498209466337</v>
      </c>
      <c r="X24" s="2"/>
      <c r="Y24" s="2"/>
      <c r="Z24" s="2"/>
    </row>
    <row r="25" spans="1:26" ht="12.75" x14ac:dyDescent="0.2">
      <c r="A25" s="178">
        <v>162</v>
      </c>
      <c r="B25" s="493" t="s">
        <v>111</v>
      </c>
      <c r="C25" s="494">
        <v>219454</v>
      </c>
      <c r="D25" s="494">
        <v>4682803</v>
      </c>
      <c r="E25" s="494">
        <v>217579</v>
      </c>
      <c r="F25" s="494">
        <v>26957945</v>
      </c>
      <c r="G25" s="494">
        <v>2575786</v>
      </c>
      <c r="H25" s="495">
        <v>13008709</v>
      </c>
      <c r="I25" s="493">
        <v>0</v>
      </c>
      <c r="J25" s="493">
        <v>0</v>
      </c>
      <c r="K25" s="493">
        <v>0</v>
      </c>
      <c r="L25" s="495">
        <v>0</v>
      </c>
      <c r="M25" s="494">
        <v>4682803</v>
      </c>
      <c r="N25" s="494">
        <v>26957945</v>
      </c>
      <c r="O25" s="495">
        <v>13008709</v>
      </c>
      <c r="P25" s="493">
        <v>0</v>
      </c>
      <c r="Q25" s="493">
        <v>0</v>
      </c>
      <c r="R25" s="493">
        <v>0</v>
      </c>
      <c r="S25" s="493">
        <v>0</v>
      </c>
      <c r="T25" s="2"/>
      <c r="U25" s="84">
        <f t="shared" si="0"/>
        <v>5.0503842322304724</v>
      </c>
      <c r="V25" s="496">
        <f t="shared" si="1"/>
        <v>11.737247897053596</v>
      </c>
      <c r="W25" s="496">
        <f t="shared" si="2"/>
        <v>10.46591021148496</v>
      </c>
      <c r="X25" s="2"/>
      <c r="Y25" s="2"/>
      <c r="Z25" s="2"/>
    </row>
    <row r="26" spans="1:26" ht="12.75" x14ac:dyDescent="0.2">
      <c r="A26" s="178">
        <v>168</v>
      </c>
      <c r="B26" s="493" t="s">
        <v>112</v>
      </c>
      <c r="C26" s="494">
        <v>214811</v>
      </c>
      <c r="D26" s="494">
        <v>1067249</v>
      </c>
      <c r="E26" s="494">
        <v>66606</v>
      </c>
      <c r="F26" s="494">
        <v>1903728</v>
      </c>
      <c r="G26" s="494">
        <v>413625</v>
      </c>
      <c r="H26" s="495">
        <v>7312642</v>
      </c>
      <c r="I26" s="493">
        <v>17.8</v>
      </c>
      <c r="J26" s="494">
        <v>79436</v>
      </c>
      <c r="K26" s="494">
        <v>1903728</v>
      </c>
      <c r="L26" s="495">
        <v>2362265</v>
      </c>
      <c r="M26" s="494">
        <v>987813</v>
      </c>
      <c r="N26" s="493">
        <v>0</v>
      </c>
      <c r="O26" s="495">
        <v>4950377</v>
      </c>
      <c r="P26" s="493">
        <v>17.8</v>
      </c>
      <c r="Q26" s="494">
        <v>79436</v>
      </c>
      <c r="R26" s="493">
        <v>0</v>
      </c>
      <c r="S26" s="493">
        <v>0</v>
      </c>
      <c r="T26" s="2"/>
      <c r="U26" s="84">
        <f t="shared" si="0"/>
        <v>17.679400423088545</v>
      </c>
      <c r="V26" s="496">
        <f t="shared" si="1"/>
        <v>1.9255298844100162</v>
      </c>
      <c r="W26" s="496">
        <f t="shared" si="2"/>
        <v>4.6025457842248416</v>
      </c>
      <c r="X26" s="2"/>
      <c r="Y26" s="2"/>
      <c r="Z26" s="2"/>
    </row>
    <row r="27" spans="1:26" ht="12.75" x14ac:dyDescent="0.2">
      <c r="A27" s="178">
        <v>184</v>
      </c>
      <c r="B27" s="493" t="s">
        <v>114</v>
      </c>
      <c r="C27" s="494">
        <v>195861</v>
      </c>
      <c r="D27" s="494">
        <v>3091168</v>
      </c>
      <c r="E27" s="494">
        <v>231265</v>
      </c>
      <c r="F27" s="494">
        <v>42407058</v>
      </c>
      <c r="G27" s="494">
        <v>7793032</v>
      </c>
      <c r="H27" s="495">
        <v>24968937</v>
      </c>
      <c r="I27" s="493">
        <v>0</v>
      </c>
      <c r="J27" s="493">
        <v>0</v>
      </c>
      <c r="K27" s="493">
        <v>0</v>
      </c>
      <c r="L27" s="495">
        <v>0</v>
      </c>
      <c r="M27" s="494">
        <v>3091168</v>
      </c>
      <c r="N27" s="494">
        <v>42407058</v>
      </c>
      <c r="O27" s="495">
        <v>24968937</v>
      </c>
      <c r="P27" s="493">
        <v>0</v>
      </c>
      <c r="Q27" s="493">
        <v>0</v>
      </c>
      <c r="R27" s="493">
        <v>0</v>
      </c>
      <c r="S27" s="493">
        <v>0</v>
      </c>
      <c r="T27" s="2"/>
      <c r="U27" s="84">
        <f t="shared" si="0"/>
        <v>3.2040080163920797</v>
      </c>
      <c r="V27" s="496">
        <f t="shared" si="1"/>
        <v>39.788584761642184</v>
      </c>
      <c r="W27" s="496">
        <f t="shared" si="2"/>
        <v>5.441663527109859</v>
      </c>
      <c r="X27" s="2"/>
      <c r="Y27" s="2"/>
      <c r="Z27" s="2"/>
    </row>
    <row r="28" spans="1:26" ht="12.75" x14ac:dyDescent="0.2">
      <c r="A28" s="178">
        <v>188</v>
      </c>
      <c r="B28" s="493" t="s">
        <v>116</v>
      </c>
      <c r="C28" s="494">
        <v>184809</v>
      </c>
      <c r="D28" s="494">
        <v>2138147</v>
      </c>
      <c r="E28" s="494">
        <v>119447</v>
      </c>
      <c r="F28" s="494">
        <v>12776932</v>
      </c>
      <c r="G28" s="494">
        <v>1604874</v>
      </c>
      <c r="H28" s="495">
        <v>12129463</v>
      </c>
      <c r="I28" s="493">
        <v>0</v>
      </c>
      <c r="J28" s="493">
        <v>0</v>
      </c>
      <c r="K28" s="493">
        <v>0</v>
      </c>
      <c r="L28" s="495">
        <v>0</v>
      </c>
      <c r="M28" s="494">
        <v>2138147</v>
      </c>
      <c r="N28" s="494">
        <v>12776932</v>
      </c>
      <c r="O28" s="495">
        <v>12129463</v>
      </c>
      <c r="P28" s="493">
        <v>0</v>
      </c>
      <c r="Q28" s="493">
        <v>0</v>
      </c>
      <c r="R28" s="493">
        <v>0</v>
      </c>
      <c r="S28" s="493">
        <v>0</v>
      </c>
      <c r="T28" s="2"/>
      <c r="U28" s="84">
        <f t="shared" si="0"/>
        <v>7.5578911490870935</v>
      </c>
      <c r="V28" s="496">
        <f t="shared" si="1"/>
        <v>8.6839601967436657</v>
      </c>
      <c r="W28" s="496">
        <f t="shared" si="2"/>
        <v>7.9613302975809939</v>
      </c>
      <c r="X28" s="2"/>
      <c r="Y28" s="2"/>
      <c r="Z28" s="2"/>
    </row>
    <row r="29" spans="1:26" ht="12.75" x14ac:dyDescent="0.2">
      <c r="A29" s="178">
        <v>203</v>
      </c>
      <c r="B29" s="493" t="s">
        <v>117</v>
      </c>
      <c r="C29" s="494">
        <v>165074</v>
      </c>
      <c r="D29" s="494">
        <v>1795752</v>
      </c>
      <c r="E29" s="494">
        <v>102188</v>
      </c>
      <c r="F29" s="494">
        <v>10964070</v>
      </c>
      <c r="G29" s="494">
        <v>1486280</v>
      </c>
      <c r="H29" s="495">
        <v>11592246</v>
      </c>
      <c r="I29" s="493">
        <v>0</v>
      </c>
      <c r="J29" s="493">
        <v>0</v>
      </c>
      <c r="K29" s="493">
        <v>0</v>
      </c>
      <c r="L29" s="495">
        <v>0</v>
      </c>
      <c r="M29" s="494">
        <v>1795752</v>
      </c>
      <c r="N29" s="494">
        <v>10964070</v>
      </c>
      <c r="O29" s="495">
        <v>11592246</v>
      </c>
      <c r="P29" s="493">
        <v>0</v>
      </c>
      <c r="Q29" s="493">
        <v>0</v>
      </c>
      <c r="R29" s="493">
        <v>0</v>
      </c>
      <c r="S29" s="493">
        <v>0</v>
      </c>
      <c r="T29" s="2"/>
      <c r="U29" s="84">
        <f t="shared" si="0"/>
        <v>7.7995034582985712</v>
      </c>
      <c r="V29" s="496">
        <f t="shared" si="1"/>
        <v>9.0037195439621023</v>
      </c>
      <c r="W29" s="496">
        <f t="shared" si="2"/>
        <v>7.3768536211211888</v>
      </c>
      <c r="X29" s="2"/>
      <c r="Y29" s="2"/>
      <c r="Z29" s="2"/>
    </row>
    <row r="30" spans="1:26" ht="12.75" x14ac:dyDescent="0.2">
      <c r="A30" s="178">
        <v>204</v>
      </c>
      <c r="B30" s="493" t="s">
        <v>119</v>
      </c>
      <c r="C30" s="494">
        <v>163703</v>
      </c>
      <c r="D30" s="494">
        <v>2844164</v>
      </c>
      <c r="E30" s="494">
        <v>197267</v>
      </c>
      <c r="F30" s="494">
        <v>28902823</v>
      </c>
      <c r="G30" s="494">
        <v>3992187</v>
      </c>
      <c r="H30" s="495">
        <v>30674177</v>
      </c>
      <c r="I30" s="493">
        <v>0</v>
      </c>
      <c r="J30" s="493">
        <v>0</v>
      </c>
      <c r="K30" s="493">
        <v>0</v>
      </c>
      <c r="L30" s="495">
        <v>0</v>
      </c>
      <c r="M30" s="494">
        <v>2844164</v>
      </c>
      <c r="N30" s="494">
        <v>28902823</v>
      </c>
      <c r="O30" s="495">
        <v>30674177</v>
      </c>
      <c r="P30" s="493">
        <v>0</v>
      </c>
      <c r="Q30" s="493">
        <v>0</v>
      </c>
      <c r="R30" s="493">
        <v>0</v>
      </c>
      <c r="S30" s="493">
        <v>0</v>
      </c>
      <c r="T30" s="2"/>
      <c r="U30" s="84">
        <f t="shared" si="0"/>
        <v>7.6835521482335372</v>
      </c>
      <c r="V30" s="496">
        <f t="shared" si="1"/>
        <v>24.386767499679298</v>
      </c>
      <c r="W30" s="496">
        <f t="shared" si="2"/>
        <v>7.239846981115865</v>
      </c>
      <c r="X30" s="2"/>
      <c r="Y30" s="2"/>
      <c r="Z30" s="2"/>
    </row>
    <row r="31" spans="1:26" ht="12.75" x14ac:dyDescent="0.2">
      <c r="A31" s="178">
        <v>205</v>
      </c>
      <c r="B31" s="493" t="s">
        <v>121</v>
      </c>
      <c r="C31" s="494">
        <v>163379</v>
      </c>
      <c r="D31" s="494">
        <v>1330322</v>
      </c>
      <c r="E31" s="494">
        <v>82971</v>
      </c>
      <c r="F31" s="494">
        <v>6211964</v>
      </c>
      <c r="G31" s="494">
        <v>860996</v>
      </c>
      <c r="H31" s="495">
        <v>5673059</v>
      </c>
      <c r="I31" s="493">
        <v>0</v>
      </c>
      <c r="J31" s="493">
        <v>0</v>
      </c>
      <c r="K31" s="493">
        <v>0</v>
      </c>
      <c r="L31" s="495">
        <v>0</v>
      </c>
      <c r="M31" s="494">
        <v>1330322</v>
      </c>
      <c r="N31" s="494">
        <v>6211964</v>
      </c>
      <c r="O31" s="495">
        <v>5673059</v>
      </c>
      <c r="P31" s="493">
        <v>0</v>
      </c>
      <c r="Q31" s="493">
        <v>0</v>
      </c>
      <c r="R31" s="493">
        <v>0</v>
      </c>
      <c r="S31" s="493">
        <v>0</v>
      </c>
      <c r="T31" s="2"/>
      <c r="U31" s="84">
        <f t="shared" si="0"/>
        <v>6.5889493098690357</v>
      </c>
      <c r="V31" s="496">
        <f t="shared" si="1"/>
        <v>5.2699306520421842</v>
      </c>
      <c r="W31" s="496">
        <f t="shared" si="2"/>
        <v>7.2148581410366601</v>
      </c>
      <c r="X31" s="2"/>
      <c r="Y31" s="2"/>
      <c r="Z31" s="2"/>
    </row>
    <row r="32" spans="1:26" ht="12.75" x14ac:dyDescent="0.2">
      <c r="A32" s="178">
        <v>235</v>
      </c>
      <c r="B32" s="493" t="s">
        <v>122</v>
      </c>
      <c r="C32" s="494">
        <v>136969</v>
      </c>
      <c r="D32" s="494">
        <v>1784087</v>
      </c>
      <c r="E32" s="494">
        <v>110905</v>
      </c>
      <c r="F32" s="494">
        <v>2450469</v>
      </c>
      <c r="G32" s="494">
        <v>720141</v>
      </c>
      <c r="H32" s="495">
        <v>7854056</v>
      </c>
      <c r="I32" s="493">
        <v>0</v>
      </c>
      <c r="J32" s="493">
        <v>0</v>
      </c>
      <c r="K32" s="493">
        <v>0</v>
      </c>
      <c r="L32" s="495">
        <v>0</v>
      </c>
      <c r="M32" s="494">
        <v>1784087</v>
      </c>
      <c r="N32" s="494">
        <v>2450469</v>
      </c>
      <c r="O32" s="495">
        <v>7854056</v>
      </c>
      <c r="P32" s="493">
        <v>0</v>
      </c>
      <c r="Q32" s="493">
        <v>0</v>
      </c>
      <c r="R32" s="493">
        <v>0</v>
      </c>
      <c r="S32" s="493">
        <v>0</v>
      </c>
      <c r="T32" s="2"/>
      <c r="U32" s="84">
        <f t="shared" si="0"/>
        <v>10.906275298865083</v>
      </c>
      <c r="V32" s="496">
        <f t="shared" si="1"/>
        <v>5.2576933466696847</v>
      </c>
      <c r="W32" s="496">
        <f t="shared" si="2"/>
        <v>3.4027627922865107</v>
      </c>
      <c r="X32" s="2"/>
      <c r="Y32" s="2"/>
      <c r="Z32" s="2"/>
    </row>
    <row r="33" spans="1:26" ht="12.75" x14ac:dyDescent="0.2">
      <c r="A33" s="178">
        <v>238</v>
      </c>
      <c r="B33" s="493" t="s">
        <v>126</v>
      </c>
      <c r="C33" s="494">
        <v>135267</v>
      </c>
      <c r="D33" s="494">
        <v>753820</v>
      </c>
      <c r="E33" s="494">
        <v>31860</v>
      </c>
      <c r="F33" s="494">
        <v>3901152</v>
      </c>
      <c r="G33" s="494">
        <v>301345</v>
      </c>
      <c r="H33" s="495">
        <v>2236739</v>
      </c>
      <c r="I33" s="493">
        <v>0</v>
      </c>
      <c r="J33" s="493">
        <v>0</v>
      </c>
      <c r="K33" s="493">
        <v>0</v>
      </c>
      <c r="L33" s="495">
        <v>0</v>
      </c>
      <c r="M33" s="494">
        <v>753820</v>
      </c>
      <c r="N33" s="494">
        <v>3901152</v>
      </c>
      <c r="O33" s="495">
        <v>2236739</v>
      </c>
      <c r="P33" s="493">
        <v>0</v>
      </c>
      <c r="Q33" s="493">
        <v>0</v>
      </c>
      <c r="R33" s="493">
        <v>0</v>
      </c>
      <c r="S33" s="493">
        <v>0</v>
      </c>
      <c r="T33" s="2"/>
      <c r="U33" s="84">
        <f t="shared" si="0"/>
        <v>7.422519039638952</v>
      </c>
      <c r="V33" s="496">
        <f t="shared" si="1"/>
        <v>2.2277791331218997</v>
      </c>
      <c r="W33" s="496">
        <f t="shared" si="2"/>
        <v>12.945799664835985</v>
      </c>
      <c r="X33" s="2"/>
      <c r="Y33" s="2"/>
      <c r="Z33" s="2"/>
    </row>
    <row r="34" spans="1:26" ht="12.75" x14ac:dyDescent="0.2">
      <c r="A34" s="178">
        <v>240</v>
      </c>
      <c r="B34" s="493" t="s">
        <v>129</v>
      </c>
      <c r="C34" s="494">
        <v>133683</v>
      </c>
      <c r="D34" s="494">
        <v>1190576</v>
      </c>
      <c r="E34" s="494">
        <v>60312</v>
      </c>
      <c r="F34" s="494">
        <v>4900267</v>
      </c>
      <c r="G34" s="494">
        <v>665772</v>
      </c>
      <c r="H34" s="495">
        <v>6527543</v>
      </c>
      <c r="I34" s="493">
        <v>0</v>
      </c>
      <c r="J34" s="493">
        <v>0</v>
      </c>
      <c r="K34" s="493">
        <v>0</v>
      </c>
      <c r="L34" s="495">
        <v>0</v>
      </c>
      <c r="M34" s="494">
        <v>1190576</v>
      </c>
      <c r="N34" s="494">
        <v>4900267</v>
      </c>
      <c r="O34" s="495">
        <v>6527543</v>
      </c>
      <c r="P34" s="493">
        <v>0</v>
      </c>
      <c r="Q34" s="493">
        <v>0</v>
      </c>
      <c r="R34" s="493">
        <v>0</v>
      </c>
      <c r="S34" s="493">
        <v>0</v>
      </c>
      <c r="T34" s="2"/>
      <c r="U34" s="84">
        <f t="shared" si="0"/>
        <v>9.8044721015602931</v>
      </c>
      <c r="V34" s="496">
        <f t="shared" si="1"/>
        <v>4.980229348533471</v>
      </c>
      <c r="W34" s="496">
        <f t="shared" si="2"/>
        <v>7.3602779930666955</v>
      </c>
      <c r="X34" s="2"/>
      <c r="Y34" s="2"/>
      <c r="Z34" s="2"/>
    </row>
    <row r="35" spans="1:26" ht="12.75" x14ac:dyDescent="0.2">
      <c r="A35" s="178">
        <v>246</v>
      </c>
      <c r="B35" s="493" t="s">
        <v>130</v>
      </c>
      <c r="C35" s="494">
        <v>130447</v>
      </c>
      <c r="D35" s="494">
        <v>1158858</v>
      </c>
      <c r="E35" s="494">
        <v>67177</v>
      </c>
      <c r="F35" s="494">
        <v>7623191</v>
      </c>
      <c r="G35" s="494">
        <v>915794</v>
      </c>
      <c r="H35" s="495">
        <v>4702446</v>
      </c>
      <c r="I35" s="493">
        <v>0</v>
      </c>
      <c r="J35" s="493">
        <v>0</v>
      </c>
      <c r="K35" s="493">
        <v>0</v>
      </c>
      <c r="L35" s="495">
        <v>0</v>
      </c>
      <c r="M35" s="494">
        <v>1158858</v>
      </c>
      <c r="N35" s="494">
        <v>7623191</v>
      </c>
      <c r="O35" s="495">
        <v>4702446</v>
      </c>
      <c r="P35" s="493">
        <v>0</v>
      </c>
      <c r="Q35" s="493">
        <v>0</v>
      </c>
      <c r="R35" s="493">
        <v>0</v>
      </c>
      <c r="S35" s="493">
        <v>0</v>
      </c>
      <c r="T35" s="2"/>
      <c r="U35" s="84">
        <f t="shared" si="0"/>
        <v>5.1348294485441048</v>
      </c>
      <c r="V35" s="496">
        <f t="shared" si="1"/>
        <v>7.020429753079795</v>
      </c>
      <c r="W35" s="496">
        <f t="shared" si="2"/>
        <v>8.3241329381935234</v>
      </c>
      <c r="X35" s="2"/>
      <c r="Y35" s="2"/>
      <c r="Z35" s="2"/>
    </row>
    <row r="36" spans="1:26" ht="12.75" x14ac:dyDescent="0.2">
      <c r="A36" s="178">
        <v>254</v>
      </c>
      <c r="B36" s="493" t="s">
        <v>131</v>
      </c>
      <c r="C36" s="494">
        <v>125206</v>
      </c>
      <c r="D36" s="494">
        <v>566859</v>
      </c>
      <c r="E36" s="494">
        <v>40981</v>
      </c>
      <c r="F36" s="493">
        <v>0</v>
      </c>
      <c r="G36" s="494">
        <v>394772</v>
      </c>
      <c r="H36" s="495">
        <v>4572906</v>
      </c>
      <c r="I36" s="493">
        <v>0</v>
      </c>
      <c r="J36" s="493">
        <v>0</v>
      </c>
      <c r="K36" s="493">
        <v>0</v>
      </c>
      <c r="L36" s="495">
        <v>0</v>
      </c>
      <c r="M36" s="494">
        <v>566859</v>
      </c>
      <c r="N36" s="493">
        <v>0</v>
      </c>
      <c r="O36" s="495">
        <v>4572906</v>
      </c>
      <c r="P36" s="493">
        <v>0</v>
      </c>
      <c r="Q36" s="493">
        <v>0</v>
      </c>
      <c r="R36" s="493">
        <v>0</v>
      </c>
      <c r="S36" s="493">
        <v>0</v>
      </c>
      <c r="T36" s="2"/>
      <c r="U36" s="84">
        <f t="shared" si="0"/>
        <v>11.583663481705896</v>
      </c>
      <c r="V36" s="496">
        <f t="shared" si="1"/>
        <v>3.152979889142693</v>
      </c>
      <c r="W36" s="496">
        <f t="shared" si="2"/>
        <v>0</v>
      </c>
      <c r="X36" s="2"/>
      <c r="Y36" s="2"/>
      <c r="Z36" s="2"/>
    </row>
    <row r="37" spans="1:26" ht="12.75" x14ac:dyDescent="0.2">
      <c r="A37" s="178">
        <v>267</v>
      </c>
      <c r="B37" s="493" t="s">
        <v>132</v>
      </c>
      <c r="C37" s="494">
        <v>117731</v>
      </c>
      <c r="D37" s="494">
        <v>879900</v>
      </c>
      <c r="E37" s="494">
        <v>55552</v>
      </c>
      <c r="F37" s="494">
        <v>5164206</v>
      </c>
      <c r="G37" s="494">
        <v>807156</v>
      </c>
      <c r="H37" s="495">
        <v>4938249</v>
      </c>
      <c r="I37" s="493">
        <v>0</v>
      </c>
      <c r="J37" s="493">
        <v>0</v>
      </c>
      <c r="K37" s="493">
        <v>0</v>
      </c>
      <c r="L37" s="495">
        <v>0</v>
      </c>
      <c r="M37" s="494">
        <v>879900</v>
      </c>
      <c r="N37" s="494">
        <v>5164206</v>
      </c>
      <c r="O37" s="495">
        <v>4938249</v>
      </c>
      <c r="P37" s="493">
        <v>0</v>
      </c>
      <c r="Q37" s="493">
        <v>0</v>
      </c>
      <c r="R37" s="493">
        <v>0</v>
      </c>
      <c r="S37" s="493">
        <v>0</v>
      </c>
      <c r="T37" s="2"/>
      <c r="U37" s="84">
        <f t="shared" si="0"/>
        <v>6.1180849798551948</v>
      </c>
      <c r="V37" s="496">
        <f t="shared" si="1"/>
        <v>6.8559342908834546</v>
      </c>
      <c r="W37" s="496">
        <f t="shared" si="2"/>
        <v>6.3980271471685768</v>
      </c>
      <c r="X37" s="2"/>
      <c r="Y37" s="2"/>
      <c r="Z37" s="2"/>
    </row>
    <row r="38" spans="1:26" ht="12.75" x14ac:dyDescent="0.2">
      <c r="A38" s="178">
        <v>270</v>
      </c>
      <c r="B38" s="493" t="s">
        <v>133</v>
      </c>
      <c r="C38" s="494">
        <v>116719</v>
      </c>
      <c r="D38" s="494">
        <v>1095902</v>
      </c>
      <c r="E38" s="494">
        <v>74499</v>
      </c>
      <c r="F38" s="494">
        <v>7418339</v>
      </c>
      <c r="G38" s="494">
        <v>1170842</v>
      </c>
      <c r="H38" s="495">
        <v>5749775</v>
      </c>
      <c r="I38" s="493">
        <v>0</v>
      </c>
      <c r="J38" s="493">
        <v>0</v>
      </c>
      <c r="K38" s="493">
        <v>0</v>
      </c>
      <c r="L38" s="495">
        <v>0</v>
      </c>
      <c r="M38" s="494">
        <v>1095902</v>
      </c>
      <c r="N38" s="494">
        <v>7418339</v>
      </c>
      <c r="O38" s="495">
        <v>5749775</v>
      </c>
      <c r="P38" s="493">
        <v>0</v>
      </c>
      <c r="Q38" s="493">
        <v>0</v>
      </c>
      <c r="R38" s="493">
        <v>0</v>
      </c>
      <c r="S38" s="493">
        <v>0</v>
      </c>
      <c r="T38" s="2"/>
      <c r="U38" s="84">
        <f t="shared" si="0"/>
        <v>4.9108035072195904</v>
      </c>
      <c r="V38" s="496">
        <f t="shared" si="1"/>
        <v>10.031288821871332</v>
      </c>
      <c r="W38" s="496">
        <f t="shared" si="2"/>
        <v>6.3359010011598489</v>
      </c>
      <c r="X38" s="2"/>
      <c r="Y38" s="2"/>
      <c r="Z38" s="2"/>
    </row>
    <row r="39" spans="1:26" ht="12.75" x14ac:dyDescent="0.2">
      <c r="A39" s="178">
        <v>276</v>
      </c>
      <c r="B39" s="493" t="s">
        <v>134</v>
      </c>
      <c r="C39" s="494">
        <v>114237</v>
      </c>
      <c r="D39" s="494">
        <v>2892921</v>
      </c>
      <c r="E39" s="494">
        <v>174650</v>
      </c>
      <c r="F39" s="494">
        <v>16084958</v>
      </c>
      <c r="G39" s="494">
        <v>2540776</v>
      </c>
      <c r="H39" s="495">
        <v>19726530</v>
      </c>
      <c r="I39" s="493">
        <v>0</v>
      </c>
      <c r="J39" s="493">
        <v>0</v>
      </c>
      <c r="K39" s="493">
        <v>0</v>
      </c>
      <c r="L39" s="495">
        <v>0</v>
      </c>
      <c r="M39" s="494">
        <v>2892921</v>
      </c>
      <c r="N39" s="494">
        <v>16084958</v>
      </c>
      <c r="O39" s="495">
        <v>19726530</v>
      </c>
      <c r="P39" s="493">
        <v>0</v>
      </c>
      <c r="Q39" s="493">
        <v>0</v>
      </c>
      <c r="R39" s="493">
        <v>0</v>
      </c>
      <c r="S39" s="493">
        <v>0</v>
      </c>
      <c r="T39" s="2"/>
      <c r="U39" s="84">
        <f t="shared" si="0"/>
        <v>7.7639784065970394</v>
      </c>
      <c r="V39" s="496">
        <f t="shared" si="1"/>
        <v>22.241270341483059</v>
      </c>
      <c r="W39" s="496">
        <f t="shared" si="2"/>
        <v>6.33072651819759</v>
      </c>
      <c r="X39" s="2"/>
      <c r="Y39" s="2"/>
      <c r="Z39" s="2"/>
    </row>
    <row r="40" spans="1:26" ht="12.75" x14ac:dyDescent="0.2">
      <c r="A40" s="178">
        <v>289</v>
      </c>
      <c r="B40" s="493" t="s">
        <v>136</v>
      </c>
      <c r="C40" s="494">
        <v>107672</v>
      </c>
      <c r="D40" s="494">
        <v>1176166</v>
      </c>
      <c r="E40" s="494">
        <v>54989</v>
      </c>
      <c r="F40" s="494">
        <v>9502745</v>
      </c>
      <c r="G40" s="494">
        <v>870433</v>
      </c>
      <c r="H40" s="495">
        <v>5321833</v>
      </c>
      <c r="I40" s="493">
        <v>0</v>
      </c>
      <c r="J40" s="493">
        <v>0</v>
      </c>
      <c r="K40" s="493">
        <v>0</v>
      </c>
      <c r="L40" s="495">
        <v>0</v>
      </c>
      <c r="M40" s="494">
        <v>1176166</v>
      </c>
      <c r="N40" s="494">
        <v>9502745</v>
      </c>
      <c r="O40" s="495">
        <v>5321833</v>
      </c>
      <c r="P40" s="493">
        <v>0</v>
      </c>
      <c r="Q40" s="493">
        <v>0</v>
      </c>
      <c r="R40" s="493">
        <v>0</v>
      </c>
      <c r="S40" s="493">
        <v>0</v>
      </c>
      <c r="T40" s="2"/>
      <c r="U40" s="84">
        <f t="shared" si="0"/>
        <v>6.1140064772360425</v>
      </c>
      <c r="V40" s="496">
        <f t="shared" si="1"/>
        <v>8.0841165762686682</v>
      </c>
      <c r="W40" s="496">
        <f t="shared" si="2"/>
        <v>10.917261868518311</v>
      </c>
      <c r="X40" s="2"/>
      <c r="Y40" s="2"/>
      <c r="Z40" s="2"/>
    </row>
    <row r="41" spans="1:26" ht="12.75" x14ac:dyDescent="0.2">
      <c r="A41" s="178">
        <v>303</v>
      </c>
      <c r="B41" s="493" t="s">
        <v>137</v>
      </c>
      <c r="C41" s="494">
        <v>98413</v>
      </c>
      <c r="D41" s="494">
        <v>307447</v>
      </c>
      <c r="E41" s="494">
        <v>19408</v>
      </c>
      <c r="F41" s="494">
        <v>36675</v>
      </c>
      <c r="G41" s="494">
        <v>212769</v>
      </c>
      <c r="H41" s="495">
        <v>3682891</v>
      </c>
      <c r="I41" s="493">
        <v>0</v>
      </c>
      <c r="J41" s="493">
        <v>0</v>
      </c>
      <c r="K41" s="493">
        <v>0</v>
      </c>
      <c r="L41" s="495">
        <v>0</v>
      </c>
      <c r="M41" s="494">
        <v>307447</v>
      </c>
      <c r="N41" s="494">
        <v>36675</v>
      </c>
      <c r="O41" s="495">
        <v>3682891</v>
      </c>
      <c r="P41" s="493">
        <v>0</v>
      </c>
      <c r="Q41" s="493">
        <v>0</v>
      </c>
      <c r="R41" s="493">
        <v>0</v>
      </c>
      <c r="S41" s="493">
        <v>0</v>
      </c>
      <c r="T41" s="2"/>
      <c r="U41" s="84">
        <f t="shared" si="0"/>
        <v>17.309340176435477</v>
      </c>
      <c r="V41" s="496">
        <f t="shared" si="1"/>
        <v>2.1620009551583634</v>
      </c>
      <c r="W41" s="496">
        <f t="shared" si="2"/>
        <v>0.17237003510849794</v>
      </c>
      <c r="X41" s="2"/>
      <c r="Y41" s="2"/>
      <c r="Z41" s="2"/>
    </row>
    <row r="42" spans="1:26" ht="12.75" x14ac:dyDescent="0.2">
      <c r="A42" s="178">
        <v>306</v>
      </c>
      <c r="B42" s="493" t="s">
        <v>138</v>
      </c>
      <c r="C42" s="494">
        <v>98176</v>
      </c>
      <c r="D42" s="494">
        <v>1257149</v>
      </c>
      <c r="E42" s="494">
        <v>90815</v>
      </c>
      <c r="F42" s="494">
        <v>7395500</v>
      </c>
      <c r="G42" s="494">
        <v>1325804</v>
      </c>
      <c r="H42" s="495">
        <v>6917244</v>
      </c>
      <c r="I42" s="493">
        <v>0</v>
      </c>
      <c r="J42" s="493">
        <v>0</v>
      </c>
      <c r="K42" s="493">
        <v>0</v>
      </c>
      <c r="L42" s="495">
        <v>0</v>
      </c>
      <c r="M42" s="494">
        <v>1257149</v>
      </c>
      <c r="N42" s="494">
        <v>7395500</v>
      </c>
      <c r="O42" s="495">
        <v>6917244</v>
      </c>
      <c r="P42" s="493">
        <v>0</v>
      </c>
      <c r="Q42" s="493">
        <v>0</v>
      </c>
      <c r="R42" s="493">
        <v>0</v>
      </c>
      <c r="S42" s="493">
        <v>0</v>
      </c>
      <c r="T42" s="2"/>
      <c r="U42" s="84">
        <f t="shared" si="0"/>
        <v>5.2173956331403435</v>
      </c>
      <c r="V42" s="496">
        <f t="shared" si="1"/>
        <v>13.504359517601044</v>
      </c>
      <c r="W42" s="496">
        <f t="shared" si="2"/>
        <v>5.5781246700115554</v>
      </c>
      <c r="X42" s="2"/>
      <c r="Y42" s="2"/>
      <c r="Z42" s="2"/>
    </row>
    <row r="43" spans="1:26" ht="12.75" x14ac:dyDescent="0.2">
      <c r="A43" s="178">
        <v>314</v>
      </c>
      <c r="B43" s="493" t="s">
        <v>139</v>
      </c>
      <c r="C43" s="494">
        <v>93141</v>
      </c>
      <c r="D43" s="494">
        <v>572618</v>
      </c>
      <c r="E43" s="494">
        <v>42539</v>
      </c>
      <c r="F43" s="493">
        <v>0</v>
      </c>
      <c r="G43" s="494">
        <v>523376</v>
      </c>
      <c r="H43" s="495">
        <v>1980069</v>
      </c>
      <c r="I43" s="493">
        <v>0</v>
      </c>
      <c r="J43" s="493">
        <v>0</v>
      </c>
      <c r="K43" s="493">
        <v>0</v>
      </c>
      <c r="L43" s="495">
        <v>0</v>
      </c>
      <c r="M43" s="494">
        <v>572618</v>
      </c>
      <c r="N43" s="493">
        <v>0</v>
      </c>
      <c r="O43" s="495">
        <v>1980069</v>
      </c>
      <c r="P43" s="493">
        <v>0</v>
      </c>
      <c r="Q43" s="493">
        <v>0</v>
      </c>
      <c r="R43" s="493">
        <v>0</v>
      </c>
      <c r="S43" s="493">
        <v>0</v>
      </c>
      <c r="T43" s="2"/>
      <c r="U43" s="84">
        <f t="shared" si="0"/>
        <v>3.7832628932163495</v>
      </c>
      <c r="V43" s="496">
        <f t="shared" si="1"/>
        <v>5.619179523518107</v>
      </c>
      <c r="W43" s="496">
        <f t="shared" si="2"/>
        <v>0</v>
      </c>
      <c r="X43" s="2"/>
      <c r="Y43" s="2"/>
      <c r="Z43" s="2"/>
    </row>
    <row r="44" spans="1:26" ht="12.75" x14ac:dyDescent="0.2">
      <c r="A44" s="178">
        <v>333</v>
      </c>
      <c r="B44" s="493" t="s">
        <v>140</v>
      </c>
      <c r="C44" s="494">
        <v>87941</v>
      </c>
      <c r="D44" s="494">
        <v>2181043</v>
      </c>
      <c r="E44" s="494">
        <v>90396</v>
      </c>
      <c r="F44" s="494">
        <v>16527130</v>
      </c>
      <c r="G44" s="494">
        <v>1034428</v>
      </c>
      <c r="H44" s="495">
        <v>4620847</v>
      </c>
      <c r="I44" s="493">
        <v>0</v>
      </c>
      <c r="J44" s="493">
        <v>0</v>
      </c>
      <c r="K44" s="493">
        <v>0</v>
      </c>
      <c r="L44" s="495">
        <v>0</v>
      </c>
      <c r="M44" s="494">
        <v>2181043</v>
      </c>
      <c r="N44" s="494">
        <v>16527130</v>
      </c>
      <c r="O44" s="495">
        <v>4620847</v>
      </c>
      <c r="P44" s="493">
        <v>0</v>
      </c>
      <c r="Q44" s="493">
        <v>0</v>
      </c>
      <c r="R44" s="493">
        <v>0</v>
      </c>
      <c r="S44" s="493">
        <v>0</v>
      </c>
      <c r="T44" s="2"/>
      <c r="U44" s="84">
        <f t="shared" si="0"/>
        <v>4.4670552227897931</v>
      </c>
      <c r="V44" s="496">
        <f t="shared" si="1"/>
        <v>11.762750025585335</v>
      </c>
      <c r="W44" s="496">
        <f t="shared" si="2"/>
        <v>15.977071386312049</v>
      </c>
      <c r="X44" s="2"/>
      <c r="Y44" s="2"/>
      <c r="Z44" s="2"/>
    </row>
    <row r="45" spans="1:26" ht="12.75" x14ac:dyDescent="0.2">
      <c r="A45" s="178">
        <v>334</v>
      </c>
      <c r="B45" s="493" t="s">
        <v>141</v>
      </c>
      <c r="C45" s="494">
        <v>87569</v>
      </c>
      <c r="D45" s="494">
        <v>520147</v>
      </c>
      <c r="E45" s="494">
        <v>34219</v>
      </c>
      <c r="F45" s="494">
        <v>2751437</v>
      </c>
      <c r="G45" s="494">
        <v>261093</v>
      </c>
      <c r="H45" s="495">
        <v>3362329</v>
      </c>
      <c r="I45" s="493">
        <v>0</v>
      </c>
      <c r="J45" s="493">
        <v>0</v>
      </c>
      <c r="K45" s="493">
        <v>0</v>
      </c>
      <c r="L45" s="495">
        <v>0</v>
      </c>
      <c r="M45" s="494">
        <v>520147</v>
      </c>
      <c r="N45" s="494">
        <v>2751437</v>
      </c>
      <c r="O45" s="495">
        <v>3362329</v>
      </c>
      <c r="P45" s="493">
        <v>0</v>
      </c>
      <c r="Q45" s="493">
        <v>0</v>
      </c>
      <c r="R45" s="493">
        <v>0</v>
      </c>
      <c r="S45" s="493">
        <v>0</v>
      </c>
      <c r="T45" s="2"/>
      <c r="U45" s="84">
        <f t="shared" si="0"/>
        <v>12.877897913770189</v>
      </c>
      <c r="V45" s="496">
        <f t="shared" si="1"/>
        <v>2.9815688200162156</v>
      </c>
      <c r="W45" s="496">
        <f t="shared" si="2"/>
        <v>10.53814924184103</v>
      </c>
      <c r="X45" s="2"/>
      <c r="Y45" s="2"/>
      <c r="Z45" s="2"/>
    </row>
    <row r="46" spans="1:26" ht="12.75" x14ac:dyDescent="0.2">
      <c r="A46" s="178">
        <v>342</v>
      </c>
      <c r="B46" s="493" t="s">
        <v>142</v>
      </c>
      <c r="C46" s="494">
        <v>83913</v>
      </c>
      <c r="D46" s="494">
        <v>1639155</v>
      </c>
      <c r="E46" s="494">
        <v>92940</v>
      </c>
      <c r="F46" s="494">
        <v>6492724</v>
      </c>
      <c r="G46" s="494">
        <v>828738</v>
      </c>
      <c r="H46" s="495">
        <v>8273955</v>
      </c>
      <c r="I46" s="493">
        <v>0</v>
      </c>
      <c r="J46" s="493">
        <v>0</v>
      </c>
      <c r="K46" s="493">
        <v>0</v>
      </c>
      <c r="L46" s="495">
        <v>0</v>
      </c>
      <c r="M46" s="494">
        <v>1639155</v>
      </c>
      <c r="N46" s="494">
        <v>6492724</v>
      </c>
      <c r="O46" s="495">
        <v>8273955</v>
      </c>
      <c r="P46" s="493">
        <v>0</v>
      </c>
      <c r="Q46" s="493">
        <v>0</v>
      </c>
      <c r="R46" s="493">
        <v>0</v>
      </c>
      <c r="S46" s="493">
        <v>0</v>
      </c>
      <c r="T46" s="2"/>
      <c r="U46" s="84">
        <f t="shared" si="0"/>
        <v>9.9838006704169473</v>
      </c>
      <c r="V46" s="496">
        <f t="shared" si="1"/>
        <v>9.8761574487862429</v>
      </c>
      <c r="W46" s="496">
        <f t="shared" si="2"/>
        <v>7.8344712080295578</v>
      </c>
      <c r="X46" s="2"/>
      <c r="Y46" s="2"/>
      <c r="Z46" s="2"/>
    </row>
    <row r="47" spans="1:26" ht="12.75" x14ac:dyDescent="0.2">
      <c r="A47" s="178">
        <v>345</v>
      </c>
      <c r="B47" s="493" t="s">
        <v>143</v>
      </c>
      <c r="C47" s="494">
        <v>83578</v>
      </c>
      <c r="D47" s="494">
        <v>285092</v>
      </c>
      <c r="E47" s="494">
        <v>18381</v>
      </c>
      <c r="F47" s="494">
        <v>1632590</v>
      </c>
      <c r="G47" s="494">
        <v>123328</v>
      </c>
      <c r="H47" s="495">
        <v>1529063</v>
      </c>
      <c r="I47" s="493">
        <v>0</v>
      </c>
      <c r="J47" s="493">
        <v>0</v>
      </c>
      <c r="K47" s="493">
        <v>0</v>
      </c>
      <c r="L47" s="495">
        <v>0</v>
      </c>
      <c r="M47" s="494">
        <v>285092</v>
      </c>
      <c r="N47" s="494">
        <v>1632590</v>
      </c>
      <c r="O47" s="495">
        <v>1529063</v>
      </c>
      <c r="P47" s="493">
        <v>0</v>
      </c>
      <c r="Q47" s="493">
        <v>0</v>
      </c>
      <c r="R47" s="493">
        <v>0</v>
      </c>
      <c r="S47" s="493">
        <v>0</v>
      </c>
      <c r="T47" s="2"/>
      <c r="U47" s="84">
        <f t="shared" si="0"/>
        <v>12.398344252724442</v>
      </c>
      <c r="V47" s="496">
        <f t="shared" si="1"/>
        <v>1.4756036277489291</v>
      </c>
      <c r="W47" s="496">
        <f t="shared" si="2"/>
        <v>13.237788661131292</v>
      </c>
      <c r="X47" s="2"/>
      <c r="Y47" s="2"/>
      <c r="Z47" s="2"/>
    </row>
    <row r="48" spans="1:26" ht="12.75" x14ac:dyDescent="0.2">
      <c r="A48" s="178">
        <v>351</v>
      </c>
      <c r="B48" s="493" t="s">
        <v>144</v>
      </c>
      <c r="C48" s="494">
        <v>81624</v>
      </c>
      <c r="D48" s="494">
        <v>275303</v>
      </c>
      <c r="E48" s="494">
        <v>22188</v>
      </c>
      <c r="F48" s="494">
        <v>987546</v>
      </c>
      <c r="G48" s="494">
        <v>196263</v>
      </c>
      <c r="H48" s="495">
        <v>1914967</v>
      </c>
      <c r="I48" s="493">
        <v>0</v>
      </c>
      <c r="J48" s="493">
        <v>0</v>
      </c>
      <c r="K48" s="493">
        <v>0</v>
      </c>
      <c r="L48" s="495">
        <v>0</v>
      </c>
      <c r="M48" s="494">
        <v>275303</v>
      </c>
      <c r="N48" s="494">
        <v>987546</v>
      </c>
      <c r="O48" s="495">
        <v>1914967</v>
      </c>
      <c r="P48" s="493">
        <v>0</v>
      </c>
      <c r="Q48" s="493">
        <v>0</v>
      </c>
      <c r="R48" s="493">
        <v>0</v>
      </c>
      <c r="S48" s="493">
        <v>0</v>
      </c>
      <c r="T48" s="2"/>
      <c r="U48" s="84">
        <f t="shared" si="0"/>
        <v>9.7571472972490998</v>
      </c>
      <c r="V48" s="496">
        <f t="shared" si="1"/>
        <v>2.4044766245221996</v>
      </c>
      <c r="W48" s="496">
        <f t="shared" si="2"/>
        <v>5.0317482154048392</v>
      </c>
      <c r="X48" s="2"/>
      <c r="Y48" s="2"/>
      <c r="Z48" s="2"/>
    </row>
    <row r="49" spans="1:26" ht="12.75" x14ac:dyDescent="0.2">
      <c r="A49" s="178">
        <v>362</v>
      </c>
      <c r="B49" s="493" t="s">
        <v>146</v>
      </c>
      <c r="C49" s="494">
        <v>78413</v>
      </c>
      <c r="D49" s="494">
        <v>607777</v>
      </c>
      <c r="E49" s="494">
        <v>31284</v>
      </c>
      <c r="F49" s="494">
        <v>1724954</v>
      </c>
      <c r="G49" s="494">
        <v>219286</v>
      </c>
      <c r="H49" s="495">
        <v>1834720</v>
      </c>
      <c r="I49" s="493">
        <v>0</v>
      </c>
      <c r="J49" s="493">
        <v>0</v>
      </c>
      <c r="K49" s="493">
        <v>0</v>
      </c>
      <c r="L49" s="495">
        <v>0</v>
      </c>
      <c r="M49" s="494">
        <v>607777</v>
      </c>
      <c r="N49" s="494">
        <v>1724954</v>
      </c>
      <c r="O49" s="495">
        <v>1834720</v>
      </c>
      <c r="P49" s="493">
        <v>0</v>
      </c>
      <c r="Q49" s="493">
        <v>0</v>
      </c>
      <c r="R49" s="493">
        <v>0</v>
      </c>
      <c r="S49" s="493">
        <v>0</v>
      </c>
      <c r="T49" s="2"/>
      <c r="U49" s="84">
        <f t="shared" si="0"/>
        <v>8.3667904015760239</v>
      </c>
      <c r="V49" s="496">
        <f t="shared" si="1"/>
        <v>2.7965515922104753</v>
      </c>
      <c r="W49" s="496">
        <f t="shared" si="2"/>
        <v>7.8662294902547361</v>
      </c>
      <c r="X49" s="2"/>
      <c r="Y49" s="2"/>
      <c r="Z49" s="2"/>
    </row>
    <row r="50" spans="1:26" ht="12.75" x14ac:dyDescent="0.2">
      <c r="A50" s="178">
        <v>378</v>
      </c>
      <c r="B50" s="493" t="s">
        <v>147</v>
      </c>
      <c r="C50" s="494">
        <v>73534</v>
      </c>
      <c r="D50" s="494">
        <v>928729</v>
      </c>
      <c r="E50" s="494">
        <v>73710</v>
      </c>
      <c r="F50" s="494">
        <v>7567109</v>
      </c>
      <c r="G50" s="494">
        <v>1602035</v>
      </c>
      <c r="H50" s="495">
        <v>11500096</v>
      </c>
      <c r="I50" s="493">
        <v>0</v>
      </c>
      <c r="J50" s="493">
        <v>0</v>
      </c>
      <c r="K50" s="493">
        <v>0</v>
      </c>
      <c r="L50" s="495">
        <v>0</v>
      </c>
      <c r="M50" s="494">
        <v>928729</v>
      </c>
      <c r="N50" s="494">
        <v>7567109</v>
      </c>
      <c r="O50" s="495">
        <v>11500096</v>
      </c>
      <c r="P50" s="493">
        <v>0</v>
      </c>
      <c r="Q50" s="493">
        <v>0</v>
      </c>
      <c r="R50" s="493">
        <v>0</v>
      </c>
      <c r="S50" s="493">
        <v>0</v>
      </c>
      <c r="T50" s="2"/>
      <c r="U50" s="84">
        <f t="shared" si="0"/>
        <v>7.1784299344271503</v>
      </c>
      <c r="V50" s="496">
        <f t="shared" si="1"/>
        <v>21.786316533848289</v>
      </c>
      <c r="W50" s="496">
        <f t="shared" si="2"/>
        <v>4.7234355054664849</v>
      </c>
      <c r="X50" s="2"/>
      <c r="Y50" s="2"/>
      <c r="Z50" s="2"/>
    </row>
    <row r="51" spans="1:26" ht="12.75" x14ac:dyDescent="0.2">
      <c r="A51" s="178">
        <v>382</v>
      </c>
      <c r="B51" s="493" t="s">
        <v>148</v>
      </c>
      <c r="C51" s="494">
        <v>72794</v>
      </c>
      <c r="D51" s="494">
        <v>1429578</v>
      </c>
      <c r="E51" s="494">
        <v>115014</v>
      </c>
      <c r="F51" s="494">
        <v>12514255</v>
      </c>
      <c r="G51" s="494">
        <v>4345153</v>
      </c>
      <c r="H51" s="495">
        <v>7550447</v>
      </c>
      <c r="I51" s="493">
        <v>0</v>
      </c>
      <c r="J51" s="493">
        <v>0</v>
      </c>
      <c r="K51" s="493">
        <v>0</v>
      </c>
      <c r="L51" s="495">
        <v>0</v>
      </c>
      <c r="M51" s="494">
        <v>1429578</v>
      </c>
      <c r="N51" s="494">
        <v>12514255</v>
      </c>
      <c r="O51" s="495">
        <v>7550447</v>
      </c>
      <c r="P51" s="493">
        <v>0</v>
      </c>
      <c r="Q51" s="493">
        <v>0</v>
      </c>
      <c r="R51" s="493">
        <v>0</v>
      </c>
      <c r="S51" s="493">
        <v>0</v>
      </c>
      <c r="T51" s="2"/>
      <c r="U51" s="84">
        <f t="shared" si="0"/>
        <v>1.7376711475982549</v>
      </c>
      <c r="V51" s="496">
        <f t="shared" si="1"/>
        <v>59.691087177514632</v>
      </c>
      <c r="W51" s="496">
        <f t="shared" si="2"/>
        <v>2.8800493331305019</v>
      </c>
      <c r="X51" s="2"/>
      <c r="Y51" s="2"/>
      <c r="Z51" s="2"/>
    </row>
    <row r="52" spans="1:26" ht="12.75" x14ac:dyDescent="0.2">
      <c r="A52" s="178">
        <v>386</v>
      </c>
      <c r="B52" s="493" t="s">
        <v>149</v>
      </c>
      <c r="C52" s="494">
        <v>71772</v>
      </c>
      <c r="D52" s="494">
        <v>330425</v>
      </c>
      <c r="E52" s="494">
        <v>24341</v>
      </c>
      <c r="F52" s="493">
        <v>0</v>
      </c>
      <c r="G52" s="494">
        <v>107150</v>
      </c>
      <c r="H52" s="495">
        <v>1406011</v>
      </c>
      <c r="I52" s="493">
        <v>0</v>
      </c>
      <c r="J52" s="493">
        <v>0</v>
      </c>
      <c r="K52" s="493">
        <v>0</v>
      </c>
      <c r="L52" s="495">
        <v>0</v>
      </c>
      <c r="M52" s="494">
        <v>330425</v>
      </c>
      <c r="N52" s="493">
        <v>0</v>
      </c>
      <c r="O52" s="495">
        <v>1406011</v>
      </c>
      <c r="P52" s="493">
        <v>0</v>
      </c>
      <c r="Q52" s="493">
        <v>0</v>
      </c>
      <c r="R52" s="493">
        <v>0</v>
      </c>
      <c r="S52" s="493">
        <v>0</v>
      </c>
      <c r="T52" s="2"/>
      <c r="U52" s="84">
        <f t="shared" si="0"/>
        <v>13.121894540363975</v>
      </c>
      <c r="V52" s="496">
        <f t="shared" si="1"/>
        <v>1.4929220308755504</v>
      </c>
      <c r="W52" s="496">
        <f t="shared" si="2"/>
        <v>0</v>
      </c>
      <c r="X52" s="2"/>
      <c r="Y52" s="2"/>
      <c r="Z52" s="2"/>
    </row>
    <row r="53" spans="1:26" ht="12.75" x14ac:dyDescent="0.2">
      <c r="A53" s="178">
        <v>394</v>
      </c>
      <c r="B53" s="493" t="s">
        <v>150</v>
      </c>
      <c r="C53" s="494">
        <v>70272</v>
      </c>
      <c r="D53" s="494">
        <v>793497</v>
      </c>
      <c r="E53" s="494">
        <v>40993</v>
      </c>
      <c r="F53" s="494">
        <v>2623535</v>
      </c>
      <c r="G53" s="494">
        <v>503828</v>
      </c>
      <c r="H53" s="495">
        <v>2052732</v>
      </c>
      <c r="I53" s="493">
        <v>0</v>
      </c>
      <c r="J53" s="493">
        <v>0</v>
      </c>
      <c r="K53" s="493">
        <v>0</v>
      </c>
      <c r="L53" s="495">
        <v>0</v>
      </c>
      <c r="M53" s="494">
        <v>793497</v>
      </c>
      <c r="N53" s="494">
        <v>2623535</v>
      </c>
      <c r="O53" s="495">
        <v>2052732</v>
      </c>
      <c r="P53" s="493">
        <v>0</v>
      </c>
      <c r="Q53" s="493">
        <v>0</v>
      </c>
      <c r="R53" s="493">
        <v>0</v>
      </c>
      <c r="S53" s="493">
        <v>0</v>
      </c>
      <c r="T53" s="2"/>
      <c r="U53" s="84">
        <f t="shared" si="0"/>
        <v>4.0742713783275244</v>
      </c>
      <c r="V53" s="496">
        <f t="shared" si="1"/>
        <v>7.1696835154826957</v>
      </c>
      <c r="W53" s="496">
        <f t="shared" si="2"/>
        <v>5.2072036488642945</v>
      </c>
      <c r="X53" s="2"/>
      <c r="Y53" s="2"/>
      <c r="Z53" s="2"/>
    </row>
    <row r="54" spans="1:26" ht="12.75" x14ac:dyDescent="0.2">
      <c r="A54" s="178">
        <v>403</v>
      </c>
      <c r="B54" s="493" t="s">
        <v>151</v>
      </c>
      <c r="C54" s="494">
        <v>68738</v>
      </c>
      <c r="D54" s="494">
        <v>406213</v>
      </c>
      <c r="E54" s="494">
        <v>36370</v>
      </c>
      <c r="F54" s="494">
        <v>1024403</v>
      </c>
      <c r="G54" s="494">
        <v>276578</v>
      </c>
      <c r="H54" s="495">
        <v>3267996</v>
      </c>
      <c r="I54" s="493">
        <v>0</v>
      </c>
      <c r="J54" s="493">
        <v>0</v>
      </c>
      <c r="K54" s="493">
        <v>0</v>
      </c>
      <c r="L54" s="495">
        <v>0</v>
      </c>
      <c r="M54" s="494">
        <v>406213</v>
      </c>
      <c r="N54" s="494">
        <v>1024403</v>
      </c>
      <c r="O54" s="495">
        <v>3267996</v>
      </c>
      <c r="P54" s="493">
        <v>0</v>
      </c>
      <c r="Q54" s="493">
        <v>0</v>
      </c>
      <c r="R54" s="493">
        <v>0</v>
      </c>
      <c r="S54" s="493">
        <v>0</v>
      </c>
      <c r="T54" s="2"/>
      <c r="U54" s="84">
        <f t="shared" si="0"/>
        <v>11.815820491868479</v>
      </c>
      <c r="V54" s="496">
        <f t="shared" si="1"/>
        <v>4.023655037970264</v>
      </c>
      <c r="W54" s="496">
        <f t="shared" si="2"/>
        <v>3.7038484622782724</v>
      </c>
      <c r="X54" s="2"/>
      <c r="Y54" s="2"/>
      <c r="Z54" s="2"/>
    </row>
    <row r="55" spans="1:26" ht="12.75" x14ac:dyDescent="0.2">
      <c r="A55" s="178">
        <v>423</v>
      </c>
      <c r="B55" s="493" t="s">
        <v>152</v>
      </c>
      <c r="C55" s="494">
        <v>65088</v>
      </c>
      <c r="D55" s="494">
        <v>960043</v>
      </c>
      <c r="E55" s="494">
        <v>43362</v>
      </c>
      <c r="F55" s="494">
        <v>4546347</v>
      </c>
      <c r="G55" s="494">
        <v>469513</v>
      </c>
      <c r="H55" s="495">
        <v>3585837</v>
      </c>
      <c r="I55" s="493">
        <v>0</v>
      </c>
      <c r="J55" s="493">
        <v>0</v>
      </c>
      <c r="K55" s="493">
        <v>0</v>
      </c>
      <c r="L55" s="495">
        <v>0</v>
      </c>
      <c r="M55" s="494">
        <v>960043</v>
      </c>
      <c r="N55" s="494">
        <v>4546347</v>
      </c>
      <c r="O55" s="495">
        <v>3585837</v>
      </c>
      <c r="P55" s="493">
        <v>0</v>
      </c>
      <c r="Q55" s="493">
        <v>0</v>
      </c>
      <c r="R55" s="493">
        <v>0</v>
      </c>
      <c r="S55" s="493">
        <v>0</v>
      </c>
      <c r="T55" s="2"/>
      <c r="U55" s="84">
        <f t="shared" si="0"/>
        <v>7.6373540242762186</v>
      </c>
      <c r="V55" s="496">
        <f t="shared" si="1"/>
        <v>7.2135109390363814</v>
      </c>
      <c r="W55" s="496">
        <f t="shared" si="2"/>
        <v>9.6831120757039741</v>
      </c>
      <c r="X55" s="2"/>
      <c r="Y55" s="2"/>
      <c r="Z55" s="2"/>
    </row>
    <row r="56" spans="1:26" ht="12.75" x14ac:dyDescent="0.2">
      <c r="A56" s="178">
        <v>428</v>
      </c>
      <c r="B56" s="493" t="s">
        <v>154</v>
      </c>
      <c r="C56" s="494">
        <v>64078</v>
      </c>
      <c r="D56" s="494">
        <v>479330</v>
      </c>
      <c r="E56" s="494">
        <v>36841</v>
      </c>
      <c r="F56" s="494">
        <v>1875954</v>
      </c>
      <c r="G56" s="494">
        <v>506557</v>
      </c>
      <c r="H56" s="495">
        <v>3439006</v>
      </c>
      <c r="I56" s="493">
        <v>0</v>
      </c>
      <c r="J56" s="493">
        <v>0</v>
      </c>
      <c r="K56" s="493">
        <v>0</v>
      </c>
      <c r="L56" s="495">
        <v>0</v>
      </c>
      <c r="M56" s="494">
        <v>479330</v>
      </c>
      <c r="N56" s="494">
        <v>1875954</v>
      </c>
      <c r="O56" s="495">
        <v>3439006</v>
      </c>
      <c r="P56" s="493">
        <v>0</v>
      </c>
      <c r="Q56" s="493">
        <v>0</v>
      </c>
      <c r="R56" s="493">
        <v>0</v>
      </c>
      <c r="S56" s="493">
        <v>0</v>
      </c>
      <c r="T56" s="2"/>
      <c r="U56" s="84">
        <f t="shared" si="0"/>
        <v>6.788981299241744</v>
      </c>
      <c r="V56" s="496">
        <f t="shared" si="1"/>
        <v>7.9053185180561192</v>
      </c>
      <c r="W56" s="496">
        <f t="shared" si="2"/>
        <v>3.7033423681836397</v>
      </c>
      <c r="X56" s="2"/>
      <c r="Y56" s="2"/>
      <c r="Z56" s="2"/>
    </row>
    <row r="57" spans="1:26" ht="12.75" x14ac:dyDescent="0.2">
      <c r="A57" s="178">
        <v>447</v>
      </c>
      <c r="B57" s="493" t="s">
        <v>155</v>
      </c>
      <c r="C57" s="494">
        <v>59219</v>
      </c>
      <c r="D57" s="494">
        <v>836621</v>
      </c>
      <c r="E57" s="494">
        <v>52416</v>
      </c>
      <c r="F57" s="494">
        <v>6588982</v>
      </c>
      <c r="G57" s="494">
        <v>1401301</v>
      </c>
      <c r="H57" s="495">
        <v>5267955</v>
      </c>
      <c r="I57" s="493">
        <v>0</v>
      </c>
      <c r="J57" s="493">
        <v>0</v>
      </c>
      <c r="K57" s="493">
        <v>0</v>
      </c>
      <c r="L57" s="495">
        <v>0</v>
      </c>
      <c r="M57" s="494">
        <v>836621</v>
      </c>
      <c r="N57" s="494">
        <v>6588982</v>
      </c>
      <c r="O57" s="495">
        <v>5267955</v>
      </c>
      <c r="P57" s="493">
        <v>0</v>
      </c>
      <c r="Q57" s="493">
        <v>0</v>
      </c>
      <c r="R57" s="493">
        <v>0</v>
      </c>
      <c r="S57" s="493">
        <v>0</v>
      </c>
      <c r="T57" s="2"/>
      <c r="U57" s="84">
        <f t="shared" si="0"/>
        <v>3.7593315069353408</v>
      </c>
      <c r="V57" s="496">
        <f t="shared" si="1"/>
        <v>23.663030446309463</v>
      </c>
      <c r="W57" s="496">
        <f t="shared" si="2"/>
        <v>4.7020461699520659</v>
      </c>
      <c r="X57" s="2"/>
      <c r="Y57" s="2"/>
      <c r="Z57" s="2"/>
    </row>
    <row r="58" spans="1:26" ht="12.75" x14ac:dyDescent="0.2">
      <c r="A58" s="178">
        <v>465</v>
      </c>
      <c r="B58" s="493" t="s">
        <v>156</v>
      </c>
      <c r="C58" s="494">
        <v>55513</v>
      </c>
      <c r="D58" s="494">
        <v>560988</v>
      </c>
      <c r="E58" s="494">
        <v>28467</v>
      </c>
      <c r="F58" s="494">
        <v>4448898</v>
      </c>
      <c r="G58" s="494">
        <v>419162</v>
      </c>
      <c r="H58" s="495">
        <v>2703588</v>
      </c>
      <c r="I58" s="493">
        <v>0</v>
      </c>
      <c r="J58" s="493">
        <v>0</v>
      </c>
      <c r="K58" s="493">
        <v>0</v>
      </c>
      <c r="L58" s="495">
        <v>0</v>
      </c>
      <c r="M58" s="494">
        <v>560988</v>
      </c>
      <c r="N58" s="494">
        <v>4448898</v>
      </c>
      <c r="O58" s="495">
        <v>2703588</v>
      </c>
      <c r="P58" s="493">
        <v>0</v>
      </c>
      <c r="Q58" s="493">
        <v>0</v>
      </c>
      <c r="R58" s="493">
        <v>0</v>
      </c>
      <c r="S58" s="493">
        <v>0</v>
      </c>
      <c r="T58" s="2"/>
      <c r="U58" s="84">
        <f t="shared" si="0"/>
        <v>6.4499835385841271</v>
      </c>
      <c r="V58" s="496">
        <f t="shared" si="1"/>
        <v>7.5506998360744326</v>
      </c>
      <c r="W58" s="496">
        <f t="shared" si="2"/>
        <v>10.613791326503835</v>
      </c>
      <c r="X58" s="2"/>
      <c r="Y58" s="2"/>
      <c r="Z58" s="2"/>
    </row>
    <row r="59" spans="1:26" ht="12.75" x14ac:dyDescent="0.2">
      <c r="A59" s="178">
        <v>471</v>
      </c>
      <c r="B59" s="493" t="s">
        <v>157</v>
      </c>
      <c r="C59" s="494">
        <v>54372</v>
      </c>
      <c r="D59" s="494">
        <v>215400</v>
      </c>
      <c r="E59" s="494">
        <v>18922</v>
      </c>
      <c r="F59" s="494">
        <v>160461</v>
      </c>
      <c r="G59" s="494">
        <v>193162</v>
      </c>
      <c r="H59" s="495">
        <v>1663304</v>
      </c>
      <c r="I59" s="493">
        <v>0</v>
      </c>
      <c r="J59" s="493">
        <v>0</v>
      </c>
      <c r="K59" s="493">
        <v>0</v>
      </c>
      <c r="L59" s="495">
        <v>0</v>
      </c>
      <c r="M59" s="494">
        <v>215400</v>
      </c>
      <c r="N59" s="494">
        <v>160461</v>
      </c>
      <c r="O59" s="495">
        <v>1663304</v>
      </c>
      <c r="P59" s="493">
        <v>0</v>
      </c>
      <c r="Q59" s="493">
        <v>0</v>
      </c>
      <c r="R59" s="493">
        <v>0</v>
      </c>
      <c r="S59" s="493">
        <v>0</v>
      </c>
      <c r="T59" s="2"/>
      <c r="U59" s="84">
        <f t="shared" si="0"/>
        <v>8.610927615162403</v>
      </c>
      <c r="V59" s="496">
        <f t="shared" si="1"/>
        <v>3.5526006032516735</v>
      </c>
      <c r="W59" s="496">
        <f t="shared" si="2"/>
        <v>0.8307068678104389</v>
      </c>
      <c r="X59" s="2"/>
      <c r="Y59" s="2"/>
      <c r="Z59" s="2"/>
    </row>
    <row r="60" spans="1:26" ht="12.75" x14ac:dyDescent="0.2">
      <c r="A60" s="178">
        <v>482</v>
      </c>
      <c r="B60" s="493" t="s">
        <v>158</v>
      </c>
      <c r="C60" s="494">
        <v>52000</v>
      </c>
      <c r="D60" s="494">
        <v>582927</v>
      </c>
      <c r="E60" s="494">
        <v>25938</v>
      </c>
      <c r="F60" s="494">
        <v>4523614</v>
      </c>
      <c r="G60" s="494">
        <v>345103</v>
      </c>
      <c r="H60" s="495">
        <v>2712994</v>
      </c>
      <c r="I60" s="493">
        <v>0</v>
      </c>
      <c r="J60" s="493">
        <v>0</v>
      </c>
      <c r="K60" s="493">
        <v>0</v>
      </c>
      <c r="L60" s="495">
        <v>0</v>
      </c>
      <c r="M60" s="494">
        <v>582927</v>
      </c>
      <c r="N60" s="494">
        <v>4523614</v>
      </c>
      <c r="O60" s="495">
        <v>2712994</v>
      </c>
      <c r="P60" s="493">
        <v>0</v>
      </c>
      <c r="Q60" s="493">
        <v>0</v>
      </c>
      <c r="R60" s="493">
        <v>0</v>
      </c>
      <c r="S60" s="493">
        <v>0</v>
      </c>
      <c r="T60" s="2"/>
      <c r="U60" s="84">
        <f t="shared" si="0"/>
        <v>7.8614036968673124</v>
      </c>
      <c r="V60" s="496">
        <f t="shared" si="1"/>
        <v>6.6365961538461535</v>
      </c>
      <c r="W60" s="496">
        <f t="shared" si="2"/>
        <v>13.108011231429458</v>
      </c>
      <c r="X60" s="2"/>
      <c r="Y60" s="2"/>
      <c r="Z60" s="2"/>
    </row>
    <row r="61" spans="1:26" ht="12.75" x14ac:dyDescent="0.2">
      <c r="A61" s="178">
        <v>485</v>
      </c>
      <c r="B61" s="493" t="s">
        <v>159</v>
      </c>
      <c r="C61" s="494">
        <v>51509</v>
      </c>
      <c r="D61" s="494">
        <v>471108</v>
      </c>
      <c r="E61" s="494">
        <v>28034</v>
      </c>
      <c r="F61" s="494">
        <v>3895375</v>
      </c>
      <c r="G61" s="494">
        <v>272282</v>
      </c>
      <c r="H61" s="495">
        <v>2185084</v>
      </c>
      <c r="I61" s="493">
        <v>0</v>
      </c>
      <c r="J61" s="493">
        <v>0</v>
      </c>
      <c r="K61" s="493">
        <v>0</v>
      </c>
      <c r="L61" s="495">
        <v>0</v>
      </c>
      <c r="M61" s="494">
        <v>471108</v>
      </c>
      <c r="N61" s="494">
        <v>3895375</v>
      </c>
      <c r="O61" s="495">
        <v>2185084</v>
      </c>
      <c r="P61" s="493">
        <v>0</v>
      </c>
      <c r="Q61" s="493">
        <v>0</v>
      </c>
      <c r="R61" s="493">
        <v>0</v>
      </c>
      <c r="S61" s="493">
        <v>0</v>
      </c>
      <c r="T61" s="2"/>
      <c r="U61" s="84">
        <f t="shared" si="0"/>
        <v>8.0250769422877752</v>
      </c>
      <c r="V61" s="496">
        <f t="shared" si="1"/>
        <v>5.2861053408142267</v>
      </c>
      <c r="W61" s="496">
        <f t="shared" si="2"/>
        <v>14.306399247838637</v>
      </c>
      <c r="X61" s="2"/>
      <c r="Y61" s="2"/>
      <c r="Z61" s="2"/>
    </row>
    <row r="62" spans="1:26" ht="12.75" x14ac:dyDescent="0.2">
      <c r="A62" s="18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x14ac:dyDescent="0.2">
      <c r="A63" s="18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x14ac:dyDescent="0.2">
      <c r="A64" s="18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x14ac:dyDescent="0.2">
      <c r="A65" s="18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x14ac:dyDescent="0.2">
      <c r="A66" s="18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x14ac:dyDescent="0.2">
      <c r="A67" s="18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x14ac:dyDescent="0.2">
      <c r="A68" s="18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x14ac:dyDescent="0.2">
      <c r="A69" s="18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x14ac:dyDescent="0.2">
      <c r="A70" s="18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x14ac:dyDescent="0.2">
      <c r="A71" s="18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x14ac:dyDescent="0.2">
      <c r="A72" s="18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x14ac:dyDescent="0.2">
      <c r="A73" s="18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x14ac:dyDescent="0.2">
      <c r="A74" s="18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x14ac:dyDescent="0.2">
      <c r="A75" s="18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x14ac:dyDescent="0.2">
      <c r="A76" s="18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x14ac:dyDescent="0.2">
      <c r="A77" s="18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x14ac:dyDescent="0.2">
      <c r="A78" s="18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x14ac:dyDescent="0.2">
      <c r="A79" s="18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x14ac:dyDescent="0.2">
      <c r="A80" s="18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x14ac:dyDescent="0.2">
      <c r="A81" s="18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x14ac:dyDescent="0.2">
      <c r="A82" s="18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x14ac:dyDescent="0.2">
      <c r="A83" s="18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x14ac:dyDescent="0.2">
      <c r="A84" s="18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x14ac:dyDescent="0.2">
      <c r="A85" s="18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x14ac:dyDescent="0.2">
      <c r="A86" s="18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x14ac:dyDescent="0.2">
      <c r="A87" s="18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x14ac:dyDescent="0.2">
      <c r="A88" s="18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x14ac:dyDescent="0.2">
      <c r="A89" s="18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x14ac:dyDescent="0.2">
      <c r="A90" s="18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x14ac:dyDescent="0.2">
      <c r="A91" s="18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x14ac:dyDescent="0.2">
      <c r="A92" s="18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x14ac:dyDescent="0.2">
      <c r="A93" s="18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x14ac:dyDescent="0.2">
      <c r="A94" s="18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x14ac:dyDescent="0.2">
      <c r="A95" s="18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x14ac:dyDescent="0.2">
      <c r="A96" s="18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x14ac:dyDescent="0.2">
      <c r="A97" s="18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x14ac:dyDescent="0.2">
      <c r="A98" s="18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x14ac:dyDescent="0.2">
      <c r="A99" s="18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x14ac:dyDescent="0.2">
      <c r="A100" s="18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x14ac:dyDescent="0.2">
      <c r="A101" s="18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x14ac:dyDescent="0.2">
      <c r="A102" s="18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x14ac:dyDescent="0.2">
      <c r="A103" s="18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x14ac:dyDescent="0.2">
      <c r="A104" s="18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x14ac:dyDescent="0.2">
      <c r="A105" s="18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x14ac:dyDescent="0.2">
      <c r="A106" s="18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x14ac:dyDescent="0.2">
      <c r="A107" s="18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x14ac:dyDescent="0.2">
      <c r="A108" s="18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x14ac:dyDescent="0.2">
      <c r="A109" s="18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x14ac:dyDescent="0.2">
      <c r="A110" s="18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x14ac:dyDescent="0.2">
      <c r="A111" s="18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x14ac:dyDescent="0.2">
      <c r="A112" s="18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x14ac:dyDescent="0.2">
      <c r="A113" s="18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x14ac:dyDescent="0.2">
      <c r="A114" s="18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x14ac:dyDescent="0.2">
      <c r="A115" s="18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x14ac:dyDescent="0.2">
      <c r="A116" s="18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x14ac:dyDescent="0.2">
      <c r="A117" s="18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x14ac:dyDescent="0.2">
      <c r="A118" s="18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x14ac:dyDescent="0.2">
      <c r="A119" s="18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x14ac:dyDescent="0.2">
      <c r="A120" s="18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x14ac:dyDescent="0.2">
      <c r="A121" s="18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x14ac:dyDescent="0.2">
      <c r="A122" s="18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x14ac:dyDescent="0.2">
      <c r="A123" s="18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x14ac:dyDescent="0.2">
      <c r="A124" s="18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x14ac:dyDescent="0.2">
      <c r="A125" s="18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x14ac:dyDescent="0.2">
      <c r="A126" s="18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x14ac:dyDescent="0.2">
      <c r="A127" s="18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x14ac:dyDescent="0.2">
      <c r="A128" s="18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x14ac:dyDescent="0.2">
      <c r="A129" s="18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x14ac:dyDescent="0.2">
      <c r="A130" s="18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x14ac:dyDescent="0.2">
      <c r="A131" s="18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x14ac:dyDescent="0.2">
      <c r="A132" s="18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x14ac:dyDescent="0.2">
      <c r="A133" s="18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x14ac:dyDescent="0.2">
      <c r="A134" s="18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x14ac:dyDescent="0.2">
      <c r="A135" s="18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x14ac:dyDescent="0.2">
      <c r="A136" s="18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x14ac:dyDescent="0.2">
      <c r="A137" s="18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x14ac:dyDescent="0.2">
      <c r="A138" s="18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x14ac:dyDescent="0.2">
      <c r="A139" s="18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x14ac:dyDescent="0.2">
      <c r="A140" s="18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x14ac:dyDescent="0.2">
      <c r="A141" s="18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x14ac:dyDescent="0.2">
      <c r="A142" s="18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x14ac:dyDescent="0.2">
      <c r="A143" s="18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x14ac:dyDescent="0.2">
      <c r="A144" s="18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x14ac:dyDescent="0.2">
      <c r="A145" s="18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x14ac:dyDescent="0.2">
      <c r="A146" s="18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x14ac:dyDescent="0.2">
      <c r="A147" s="18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x14ac:dyDescent="0.2">
      <c r="A148" s="18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x14ac:dyDescent="0.2">
      <c r="A149" s="18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x14ac:dyDescent="0.2">
      <c r="A150" s="18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x14ac:dyDescent="0.2">
      <c r="A151" s="18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x14ac:dyDescent="0.2">
      <c r="A152" s="18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x14ac:dyDescent="0.2">
      <c r="A153" s="18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x14ac:dyDescent="0.2">
      <c r="A154" s="18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x14ac:dyDescent="0.2">
      <c r="A155" s="18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x14ac:dyDescent="0.2">
      <c r="A156" s="18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x14ac:dyDescent="0.2">
      <c r="A157" s="18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x14ac:dyDescent="0.2">
      <c r="A158" s="18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x14ac:dyDescent="0.2">
      <c r="A159" s="18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x14ac:dyDescent="0.2">
      <c r="A160" s="18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x14ac:dyDescent="0.2">
      <c r="A161" s="18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x14ac:dyDescent="0.2">
      <c r="A162" s="18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x14ac:dyDescent="0.2">
      <c r="A163" s="18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x14ac:dyDescent="0.2">
      <c r="A164" s="18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x14ac:dyDescent="0.2">
      <c r="A165" s="18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x14ac:dyDescent="0.2">
      <c r="A166" s="18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x14ac:dyDescent="0.2">
      <c r="A167" s="18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x14ac:dyDescent="0.2">
      <c r="A168" s="18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x14ac:dyDescent="0.2">
      <c r="A169" s="18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x14ac:dyDescent="0.2">
      <c r="A170" s="18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x14ac:dyDescent="0.2">
      <c r="A171" s="18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x14ac:dyDescent="0.2">
      <c r="A172" s="18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x14ac:dyDescent="0.2">
      <c r="A173" s="18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x14ac:dyDescent="0.2">
      <c r="A174" s="18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x14ac:dyDescent="0.2">
      <c r="A175" s="18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x14ac:dyDescent="0.2">
      <c r="A176" s="18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x14ac:dyDescent="0.2">
      <c r="A177" s="18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x14ac:dyDescent="0.2">
      <c r="A178" s="18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x14ac:dyDescent="0.2">
      <c r="A179" s="18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x14ac:dyDescent="0.2">
      <c r="A180" s="18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x14ac:dyDescent="0.2">
      <c r="A181" s="18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x14ac:dyDescent="0.2">
      <c r="A182" s="18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x14ac:dyDescent="0.2">
      <c r="A183" s="18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x14ac:dyDescent="0.2">
      <c r="A184" s="18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x14ac:dyDescent="0.2">
      <c r="A185" s="18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x14ac:dyDescent="0.2">
      <c r="A186" s="18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x14ac:dyDescent="0.2">
      <c r="A187" s="18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x14ac:dyDescent="0.2">
      <c r="A188" s="18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x14ac:dyDescent="0.2">
      <c r="A189" s="18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x14ac:dyDescent="0.2">
      <c r="A190" s="18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x14ac:dyDescent="0.2">
      <c r="A191" s="18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x14ac:dyDescent="0.2">
      <c r="A192" s="18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x14ac:dyDescent="0.2">
      <c r="A193" s="18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x14ac:dyDescent="0.2">
      <c r="A194" s="18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x14ac:dyDescent="0.2">
      <c r="A195" s="18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x14ac:dyDescent="0.2">
      <c r="A196" s="18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x14ac:dyDescent="0.2">
      <c r="A197" s="18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x14ac:dyDescent="0.2">
      <c r="A198" s="18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x14ac:dyDescent="0.2">
      <c r="A199" s="18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x14ac:dyDescent="0.2">
      <c r="A200" s="18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x14ac:dyDescent="0.2">
      <c r="A201" s="18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x14ac:dyDescent="0.2">
      <c r="A202" s="18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x14ac:dyDescent="0.2">
      <c r="A203" s="18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x14ac:dyDescent="0.2">
      <c r="A204" s="18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x14ac:dyDescent="0.2">
      <c r="A205" s="18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x14ac:dyDescent="0.2">
      <c r="A206" s="18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x14ac:dyDescent="0.2">
      <c r="A207" s="18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x14ac:dyDescent="0.2">
      <c r="A208" s="18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x14ac:dyDescent="0.2">
      <c r="A209" s="18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x14ac:dyDescent="0.2">
      <c r="A210" s="18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x14ac:dyDescent="0.2">
      <c r="A211" s="18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x14ac:dyDescent="0.2">
      <c r="A212" s="18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x14ac:dyDescent="0.2">
      <c r="A213" s="18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x14ac:dyDescent="0.2">
      <c r="A214" s="18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x14ac:dyDescent="0.2">
      <c r="A215" s="18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x14ac:dyDescent="0.2">
      <c r="A216" s="18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x14ac:dyDescent="0.2">
      <c r="A217" s="18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x14ac:dyDescent="0.2">
      <c r="A218" s="18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x14ac:dyDescent="0.2">
      <c r="A219" s="18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x14ac:dyDescent="0.2">
      <c r="A220" s="18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x14ac:dyDescent="0.2">
      <c r="A221" s="18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x14ac:dyDescent="0.2">
      <c r="A222" s="18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x14ac:dyDescent="0.2">
      <c r="A223" s="18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x14ac:dyDescent="0.2">
      <c r="A224" s="18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x14ac:dyDescent="0.2">
      <c r="A225" s="18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x14ac:dyDescent="0.2">
      <c r="A226" s="18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x14ac:dyDescent="0.2">
      <c r="A227" s="18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x14ac:dyDescent="0.2">
      <c r="A228" s="18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x14ac:dyDescent="0.2">
      <c r="A229" s="18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x14ac:dyDescent="0.2">
      <c r="A230" s="18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x14ac:dyDescent="0.2">
      <c r="A231" s="18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x14ac:dyDescent="0.2">
      <c r="A232" s="18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x14ac:dyDescent="0.2">
      <c r="A233" s="18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x14ac:dyDescent="0.2">
      <c r="A234" s="18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x14ac:dyDescent="0.2">
      <c r="A235" s="18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x14ac:dyDescent="0.2">
      <c r="A236" s="18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x14ac:dyDescent="0.2">
      <c r="A237" s="18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x14ac:dyDescent="0.2">
      <c r="A238" s="18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x14ac:dyDescent="0.2">
      <c r="A239" s="18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x14ac:dyDescent="0.2">
      <c r="A240" s="18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x14ac:dyDescent="0.2">
      <c r="A241" s="18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x14ac:dyDescent="0.2">
      <c r="A242" s="18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x14ac:dyDescent="0.2">
      <c r="A243" s="18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x14ac:dyDescent="0.2">
      <c r="A244" s="18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x14ac:dyDescent="0.2">
      <c r="A245" s="18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x14ac:dyDescent="0.2">
      <c r="A246" s="18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x14ac:dyDescent="0.2">
      <c r="A247" s="18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x14ac:dyDescent="0.2">
      <c r="A248" s="18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x14ac:dyDescent="0.2">
      <c r="A249" s="18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x14ac:dyDescent="0.2">
      <c r="A250" s="18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x14ac:dyDescent="0.2">
      <c r="A251" s="18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x14ac:dyDescent="0.2">
      <c r="A252" s="18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x14ac:dyDescent="0.2">
      <c r="A253" s="18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x14ac:dyDescent="0.2">
      <c r="A254" s="18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x14ac:dyDescent="0.2">
      <c r="A255" s="18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x14ac:dyDescent="0.2">
      <c r="A256" s="18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x14ac:dyDescent="0.2">
      <c r="A257" s="18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x14ac:dyDescent="0.2">
      <c r="A258" s="18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x14ac:dyDescent="0.2">
      <c r="A259" s="18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x14ac:dyDescent="0.2">
      <c r="A260" s="18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x14ac:dyDescent="0.2">
      <c r="A261" s="18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x14ac:dyDescent="0.2">
      <c r="A262" s="18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x14ac:dyDescent="0.2">
      <c r="A263" s="18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x14ac:dyDescent="0.2">
      <c r="A264" s="18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x14ac:dyDescent="0.2">
      <c r="A265" s="18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x14ac:dyDescent="0.2">
      <c r="A266" s="18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x14ac:dyDescent="0.2">
      <c r="A267" s="18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x14ac:dyDescent="0.2">
      <c r="A268" s="18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x14ac:dyDescent="0.2">
      <c r="A269" s="18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x14ac:dyDescent="0.2">
      <c r="A270" s="18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x14ac:dyDescent="0.2">
      <c r="A271" s="18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x14ac:dyDescent="0.2">
      <c r="A272" s="18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x14ac:dyDescent="0.2">
      <c r="A273" s="18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x14ac:dyDescent="0.2">
      <c r="A274" s="18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x14ac:dyDescent="0.2">
      <c r="A275" s="18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x14ac:dyDescent="0.2">
      <c r="A276" s="18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x14ac:dyDescent="0.2">
      <c r="A277" s="18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x14ac:dyDescent="0.2">
      <c r="A278" s="18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x14ac:dyDescent="0.2">
      <c r="A279" s="18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x14ac:dyDescent="0.2">
      <c r="A280" s="18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x14ac:dyDescent="0.2">
      <c r="A281" s="18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x14ac:dyDescent="0.2">
      <c r="A282" s="18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x14ac:dyDescent="0.2">
      <c r="A283" s="18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x14ac:dyDescent="0.2">
      <c r="A284" s="18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x14ac:dyDescent="0.2">
      <c r="A285" s="18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x14ac:dyDescent="0.2">
      <c r="A286" s="18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x14ac:dyDescent="0.2">
      <c r="A287" s="18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x14ac:dyDescent="0.2">
      <c r="A288" s="18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x14ac:dyDescent="0.2">
      <c r="A289" s="18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x14ac:dyDescent="0.2">
      <c r="A290" s="18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x14ac:dyDescent="0.2">
      <c r="A291" s="18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x14ac:dyDescent="0.2">
      <c r="A292" s="18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x14ac:dyDescent="0.2">
      <c r="A293" s="18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x14ac:dyDescent="0.2">
      <c r="A294" s="18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x14ac:dyDescent="0.2">
      <c r="A295" s="18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x14ac:dyDescent="0.2">
      <c r="A296" s="18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x14ac:dyDescent="0.2">
      <c r="A297" s="18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x14ac:dyDescent="0.2">
      <c r="A298" s="18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x14ac:dyDescent="0.2">
      <c r="A299" s="18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x14ac:dyDescent="0.2">
      <c r="A300" s="18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x14ac:dyDescent="0.2">
      <c r="A301" s="18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x14ac:dyDescent="0.2">
      <c r="A302" s="18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x14ac:dyDescent="0.2">
      <c r="A303" s="18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x14ac:dyDescent="0.2">
      <c r="A304" s="18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x14ac:dyDescent="0.2">
      <c r="A305" s="18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x14ac:dyDescent="0.2">
      <c r="A306" s="18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x14ac:dyDescent="0.2">
      <c r="A307" s="18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x14ac:dyDescent="0.2">
      <c r="A308" s="18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x14ac:dyDescent="0.2">
      <c r="A309" s="18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x14ac:dyDescent="0.2">
      <c r="A310" s="18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x14ac:dyDescent="0.2">
      <c r="A311" s="18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x14ac:dyDescent="0.2">
      <c r="A312" s="18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x14ac:dyDescent="0.2">
      <c r="A313" s="18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x14ac:dyDescent="0.2">
      <c r="A314" s="18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x14ac:dyDescent="0.2">
      <c r="A315" s="18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x14ac:dyDescent="0.2">
      <c r="A316" s="18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x14ac:dyDescent="0.2">
      <c r="A317" s="18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x14ac:dyDescent="0.2">
      <c r="A318" s="18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x14ac:dyDescent="0.2">
      <c r="A319" s="18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x14ac:dyDescent="0.2">
      <c r="A320" s="18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x14ac:dyDescent="0.2">
      <c r="A321" s="18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x14ac:dyDescent="0.2">
      <c r="A322" s="18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x14ac:dyDescent="0.2">
      <c r="A323" s="18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x14ac:dyDescent="0.2">
      <c r="A324" s="18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x14ac:dyDescent="0.2">
      <c r="A325" s="18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x14ac:dyDescent="0.2">
      <c r="A326" s="18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x14ac:dyDescent="0.2">
      <c r="A327" s="18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x14ac:dyDescent="0.2">
      <c r="A328" s="18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x14ac:dyDescent="0.2">
      <c r="A329" s="18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x14ac:dyDescent="0.2">
      <c r="A330" s="18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x14ac:dyDescent="0.2">
      <c r="A331" s="18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x14ac:dyDescent="0.2">
      <c r="A332" s="18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x14ac:dyDescent="0.2">
      <c r="A333" s="18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x14ac:dyDescent="0.2">
      <c r="A334" s="18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x14ac:dyDescent="0.2">
      <c r="A335" s="18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x14ac:dyDescent="0.2">
      <c r="A336" s="18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x14ac:dyDescent="0.2">
      <c r="A337" s="18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x14ac:dyDescent="0.2">
      <c r="A338" s="18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x14ac:dyDescent="0.2">
      <c r="A339" s="18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x14ac:dyDescent="0.2">
      <c r="A340" s="18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x14ac:dyDescent="0.2">
      <c r="A341" s="18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x14ac:dyDescent="0.2">
      <c r="A342" s="18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x14ac:dyDescent="0.2">
      <c r="A343" s="18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x14ac:dyDescent="0.2">
      <c r="A344" s="18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x14ac:dyDescent="0.2">
      <c r="A345" s="18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x14ac:dyDescent="0.2">
      <c r="A346" s="18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x14ac:dyDescent="0.2">
      <c r="A347" s="18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x14ac:dyDescent="0.2">
      <c r="A348" s="18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x14ac:dyDescent="0.2">
      <c r="A349" s="18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x14ac:dyDescent="0.2">
      <c r="A350" s="18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x14ac:dyDescent="0.2">
      <c r="A351" s="18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x14ac:dyDescent="0.2">
      <c r="A352" s="18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x14ac:dyDescent="0.2">
      <c r="A353" s="18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x14ac:dyDescent="0.2">
      <c r="A354" s="18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x14ac:dyDescent="0.2">
      <c r="A355" s="18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x14ac:dyDescent="0.2">
      <c r="A356" s="18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x14ac:dyDescent="0.2">
      <c r="A357" s="18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x14ac:dyDescent="0.2">
      <c r="A358" s="18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x14ac:dyDescent="0.2">
      <c r="A359" s="18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x14ac:dyDescent="0.2">
      <c r="A360" s="18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x14ac:dyDescent="0.2">
      <c r="A361" s="18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x14ac:dyDescent="0.2">
      <c r="A362" s="18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x14ac:dyDescent="0.2">
      <c r="A363" s="18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x14ac:dyDescent="0.2">
      <c r="A364" s="18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x14ac:dyDescent="0.2">
      <c r="A365" s="18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x14ac:dyDescent="0.2">
      <c r="A366" s="18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x14ac:dyDescent="0.2">
      <c r="A367" s="18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x14ac:dyDescent="0.2">
      <c r="A368" s="18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x14ac:dyDescent="0.2">
      <c r="A369" s="18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x14ac:dyDescent="0.2">
      <c r="A370" s="18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x14ac:dyDescent="0.2">
      <c r="A371" s="18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x14ac:dyDescent="0.2">
      <c r="A372" s="18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x14ac:dyDescent="0.2">
      <c r="A373" s="18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x14ac:dyDescent="0.2">
      <c r="A374" s="18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x14ac:dyDescent="0.2">
      <c r="A375" s="18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x14ac:dyDescent="0.2">
      <c r="A376" s="18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x14ac:dyDescent="0.2">
      <c r="A377" s="18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x14ac:dyDescent="0.2">
      <c r="A378" s="18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x14ac:dyDescent="0.2">
      <c r="A379" s="18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x14ac:dyDescent="0.2">
      <c r="A380" s="18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x14ac:dyDescent="0.2">
      <c r="A381" s="18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x14ac:dyDescent="0.2">
      <c r="A382" s="18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x14ac:dyDescent="0.2">
      <c r="A383" s="18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x14ac:dyDescent="0.2">
      <c r="A384" s="18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x14ac:dyDescent="0.2">
      <c r="A385" s="18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x14ac:dyDescent="0.2">
      <c r="A386" s="18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x14ac:dyDescent="0.2">
      <c r="A387" s="18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x14ac:dyDescent="0.2">
      <c r="A388" s="18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x14ac:dyDescent="0.2">
      <c r="A389" s="18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x14ac:dyDescent="0.2">
      <c r="A390" s="18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x14ac:dyDescent="0.2">
      <c r="A391" s="18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x14ac:dyDescent="0.2">
      <c r="A392" s="18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x14ac:dyDescent="0.2">
      <c r="A393" s="18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x14ac:dyDescent="0.2">
      <c r="A394" s="18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x14ac:dyDescent="0.2">
      <c r="A395" s="18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x14ac:dyDescent="0.2">
      <c r="A396" s="18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x14ac:dyDescent="0.2">
      <c r="A397" s="18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x14ac:dyDescent="0.2">
      <c r="A398" s="18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x14ac:dyDescent="0.2">
      <c r="A399" s="18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x14ac:dyDescent="0.2">
      <c r="A400" s="18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x14ac:dyDescent="0.2">
      <c r="A401" s="18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x14ac:dyDescent="0.2">
      <c r="A402" s="18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x14ac:dyDescent="0.2">
      <c r="A403" s="18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x14ac:dyDescent="0.2">
      <c r="A404" s="18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x14ac:dyDescent="0.2">
      <c r="A405" s="18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x14ac:dyDescent="0.2">
      <c r="A406" s="18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x14ac:dyDescent="0.2">
      <c r="A407" s="18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x14ac:dyDescent="0.2">
      <c r="A408" s="18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x14ac:dyDescent="0.2">
      <c r="A409" s="18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x14ac:dyDescent="0.2">
      <c r="A410" s="18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x14ac:dyDescent="0.2">
      <c r="A411" s="18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x14ac:dyDescent="0.2">
      <c r="A412" s="18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x14ac:dyDescent="0.2">
      <c r="A413" s="18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x14ac:dyDescent="0.2">
      <c r="A414" s="18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x14ac:dyDescent="0.2">
      <c r="A415" s="18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x14ac:dyDescent="0.2">
      <c r="A416" s="18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x14ac:dyDescent="0.2">
      <c r="A417" s="18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x14ac:dyDescent="0.2">
      <c r="A418" s="18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x14ac:dyDescent="0.2">
      <c r="A419" s="18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x14ac:dyDescent="0.2">
      <c r="A420" s="18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x14ac:dyDescent="0.2">
      <c r="A421" s="18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x14ac:dyDescent="0.2">
      <c r="A422" s="18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x14ac:dyDescent="0.2">
      <c r="A423" s="18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x14ac:dyDescent="0.2">
      <c r="A424" s="18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x14ac:dyDescent="0.2">
      <c r="A425" s="18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x14ac:dyDescent="0.2">
      <c r="A426" s="18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x14ac:dyDescent="0.2">
      <c r="A427" s="18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x14ac:dyDescent="0.2">
      <c r="A428" s="18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x14ac:dyDescent="0.2">
      <c r="A429" s="18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x14ac:dyDescent="0.2">
      <c r="A430" s="18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x14ac:dyDescent="0.2">
      <c r="A431" s="18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x14ac:dyDescent="0.2">
      <c r="A432" s="18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x14ac:dyDescent="0.2">
      <c r="A433" s="18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x14ac:dyDescent="0.2">
      <c r="A434" s="18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x14ac:dyDescent="0.2">
      <c r="A435" s="18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x14ac:dyDescent="0.2">
      <c r="A436" s="18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x14ac:dyDescent="0.2">
      <c r="A437" s="18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x14ac:dyDescent="0.2">
      <c r="A438" s="18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x14ac:dyDescent="0.2">
      <c r="A439" s="18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x14ac:dyDescent="0.2">
      <c r="A440" s="18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x14ac:dyDescent="0.2">
      <c r="A441" s="18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x14ac:dyDescent="0.2">
      <c r="A442" s="18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x14ac:dyDescent="0.2">
      <c r="A443" s="18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x14ac:dyDescent="0.2">
      <c r="A444" s="18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x14ac:dyDescent="0.2">
      <c r="A445" s="18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x14ac:dyDescent="0.2">
      <c r="A446" s="18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x14ac:dyDescent="0.2">
      <c r="A447" s="18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x14ac:dyDescent="0.2">
      <c r="A448" s="18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x14ac:dyDescent="0.2">
      <c r="A449" s="18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x14ac:dyDescent="0.2">
      <c r="A450" s="18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x14ac:dyDescent="0.2">
      <c r="A451" s="18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x14ac:dyDescent="0.2">
      <c r="A452" s="18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x14ac:dyDescent="0.2">
      <c r="A453" s="18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x14ac:dyDescent="0.2">
      <c r="A454" s="18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x14ac:dyDescent="0.2">
      <c r="A455" s="18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x14ac:dyDescent="0.2">
      <c r="A456" s="18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x14ac:dyDescent="0.2">
      <c r="A457" s="18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x14ac:dyDescent="0.2">
      <c r="A458" s="18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x14ac:dyDescent="0.2">
      <c r="A459" s="18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x14ac:dyDescent="0.2">
      <c r="A460" s="18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x14ac:dyDescent="0.2">
      <c r="A461" s="18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x14ac:dyDescent="0.2">
      <c r="A462" s="18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x14ac:dyDescent="0.2">
      <c r="A463" s="18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x14ac:dyDescent="0.2">
      <c r="A464" s="18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x14ac:dyDescent="0.2">
      <c r="A465" s="18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x14ac:dyDescent="0.2">
      <c r="A466" s="18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x14ac:dyDescent="0.2">
      <c r="A467" s="18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x14ac:dyDescent="0.2">
      <c r="A468" s="18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x14ac:dyDescent="0.2">
      <c r="A469" s="18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x14ac:dyDescent="0.2">
      <c r="A470" s="18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x14ac:dyDescent="0.2">
      <c r="A471" s="18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x14ac:dyDescent="0.2">
      <c r="A472" s="18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x14ac:dyDescent="0.2">
      <c r="A473" s="18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x14ac:dyDescent="0.2">
      <c r="A474" s="18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x14ac:dyDescent="0.2">
      <c r="A475" s="18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x14ac:dyDescent="0.2">
      <c r="A476" s="18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x14ac:dyDescent="0.2">
      <c r="A477" s="18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x14ac:dyDescent="0.2">
      <c r="A478" s="18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x14ac:dyDescent="0.2">
      <c r="A479" s="18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x14ac:dyDescent="0.2">
      <c r="A480" s="18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x14ac:dyDescent="0.2">
      <c r="A481" s="18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x14ac:dyDescent="0.2">
      <c r="A482" s="18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x14ac:dyDescent="0.2">
      <c r="A483" s="18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x14ac:dyDescent="0.2">
      <c r="A484" s="18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x14ac:dyDescent="0.2">
      <c r="A485" s="18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x14ac:dyDescent="0.2">
      <c r="A486" s="18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x14ac:dyDescent="0.2">
      <c r="A487" s="18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x14ac:dyDescent="0.2">
      <c r="A488" s="18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x14ac:dyDescent="0.2">
      <c r="A489" s="18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x14ac:dyDescent="0.2">
      <c r="A490" s="18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x14ac:dyDescent="0.2">
      <c r="A491" s="18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x14ac:dyDescent="0.2">
      <c r="A492" s="18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x14ac:dyDescent="0.2">
      <c r="A493" s="18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x14ac:dyDescent="0.2">
      <c r="A494" s="18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x14ac:dyDescent="0.2">
      <c r="A495" s="18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x14ac:dyDescent="0.2">
      <c r="A496" s="18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x14ac:dyDescent="0.2">
      <c r="A497" s="18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x14ac:dyDescent="0.2">
      <c r="A498" s="18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x14ac:dyDescent="0.2">
      <c r="A499" s="18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x14ac:dyDescent="0.2">
      <c r="A500" s="18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x14ac:dyDescent="0.2">
      <c r="A501" s="18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x14ac:dyDescent="0.2">
      <c r="A502" s="18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x14ac:dyDescent="0.2">
      <c r="A503" s="18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x14ac:dyDescent="0.2">
      <c r="A504" s="18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x14ac:dyDescent="0.2">
      <c r="A505" s="18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x14ac:dyDescent="0.2">
      <c r="A506" s="18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x14ac:dyDescent="0.2">
      <c r="A507" s="18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x14ac:dyDescent="0.2">
      <c r="A508" s="18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x14ac:dyDescent="0.2">
      <c r="A509" s="18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x14ac:dyDescent="0.2">
      <c r="A510" s="18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x14ac:dyDescent="0.2">
      <c r="A511" s="18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x14ac:dyDescent="0.2">
      <c r="A512" s="18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x14ac:dyDescent="0.2">
      <c r="A513" s="18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x14ac:dyDescent="0.2">
      <c r="A514" s="18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x14ac:dyDescent="0.2">
      <c r="A515" s="18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x14ac:dyDescent="0.2">
      <c r="A516" s="18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x14ac:dyDescent="0.2">
      <c r="A517" s="18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x14ac:dyDescent="0.2">
      <c r="A518" s="18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x14ac:dyDescent="0.2">
      <c r="A519" s="18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x14ac:dyDescent="0.2">
      <c r="A520" s="18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x14ac:dyDescent="0.2">
      <c r="A521" s="18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x14ac:dyDescent="0.2">
      <c r="A522" s="18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x14ac:dyDescent="0.2">
      <c r="A523" s="18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x14ac:dyDescent="0.2">
      <c r="A524" s="18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x14ac:dyDescent="0.2">
      <c r="A525" s="18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</sheetData>
  <mergeCells count="2">
    <mergeCell ref="A1:B1"/>
    <mergeCell ref="A2:S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DEFFFE"/>
    <outlinePr summaryBelow="0" summaryRight="0"/>
  </sheetPr>
  <dimension ref="A1:Z1008"/>
  <sheetViews>
    <sheetView workbookViewId="0"/>
  </sheetViews>
  <sheetFormatPr defaultColWidth="14.42578125" defaultRowHeight="15.75" customHeight="1" x14ac:dyDescent="0.2"/>
  <cols>
    <col min="1" max="1" width="43.5703125" customWidth="1"/>
    <col min="3" max="3" width="9.140625" customWidth="1"/>
  </cols>
  <sheetData>
    <row r="1" spans="1:26" ht="15.75" customHeight="1" x14ac:dyDescent="0.35">
      <c r="A1" s="733" t="s">
        <v>853</v>
      </c>
      <c r="B1" s="723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501"/>
      <c r="Q1" s="501"/>
      <c r="R1" s="501"/>
      <c r="S1" s="501"/>
      <c r="T1" s="502"/>
      <c r="U1" s="502"/>
      <c r="V1" s="502"/>
      <c r="W1" s="502"/>
      <c r="X1" s="502"/>
      <c r="Y1" s="502"/>
      <c r="Z1" s="502"/>
    </row>
    <row r="2" spans="1:26" x14ac:dyDescent="0.2">
      <c r="A2" s="503" t="s">
        <v>1272</v>
      </c>
      <c r="B2" s="503" t="s">
        <v>371</v>
      </c>
      <c r="C2" s="504" t="s">
        <v>48</v>
      </c>
      <c r="D2" s="504" t="s">
        <v>372</v>
      </c>
      <c r="E2" s="504" t="s">
        <v>373</v>
      </c>
      <c r="F2" s="504" t="s">
        <v>374</v>
      </c>
      <c r="G2" s="503" t="s">
        <v>1273</v>
      </c>
      <c r="H2" s="504" t="s">
        <v>1274</v>
      </c>
      <c r="I2" s="504" t="s">
        <v>1275</v>
      </c>
      <c r="J2" s="504" t="s">
        <v>1276</v>
      </c>
      <c r="K2" s="504" t="s">
        <v>1277</v>
      </c>
      <c r="L2" s="504" t="s">
        <v>46</v>
      </c>
      <c r="M2" s="504" t="s">
        <v>48</v>
      </c>
      <c r="N2" s="504" t="s">
        <v>27</v>
      </c>
      <c r="O2" s="504" t="s">
        <v>54</v>
      </c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x14ac:dyDescent="0.2">
      <c r="A3" s="474"/>
      <c r="B3" s="474"/>
      <c r="C3" s="475"/>
      <c r="D3" s="475"/>
      <c r="E3" s="475"/>
      <c r="F3" s="475"/>
      <c r="G3" s="475"/>
      <c r="H3" s="486"/>
      <c r="I3" s="91"/>
      <c r="J3" s="483"/>
      <c r="K3" s="483"/>
      <c r="L3" s="483"/>
      <c r="M3" s="483"/>
      <c r="N3" s="483"/>
      <c r="O3" s="505"/>
      <c r="P3" s="508"/>
      <c r="Q3" s="508"/>
      <c r="R3" s="508"/>
      <c r="S3" s="508"/>
      <c r="T3" s="508"/>
      <c r="U3" s="508"/>
      <c r="V3" s="508"/>
      <c r="W3" s="508"/>
      <c r="X3" s="508"/>
      <c r="Y3" s="508"/>
      <c r="Z3" s="508"/>
    </row>
    <row r="4" spans="1:26" x14ac:dyDescent="0.2">
      <c r="A4" s="474" t="s">
        <v>1278</v>
      </c>
      <c r="B4" s="474"/>
      <c r="C4" s="475"/>
      <c r="D4" s="475"/>
      <c r="E4" s="475"/>
      <c r="F4" s="475"/>
      <c r="G4" s="475"/>
      <c r="H4" s="486"/>
      <c r="I4" s="91"/>
      <c r="J4" s="483"/>
      <c r="K4" s="483"/>
      <c r="L4" s="483"/>
      <c r="M4" s="483"/>
      <c r="N4" s="483"/>
      <c r="O4" s="505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</row>
    <row r="5" spans="1:26" x14ac:dyDescent="0.2">
      <c r="A5" s="474" t="s">
        <v>1035</v>
      </c>
      <c r="B5" s="474" t="s">
        <v>193</v>
      </c>
      <c r="C5" s="475" t="s">
        <v>411</v>
      </c>
      <c r="D5" s="475">
        <v>9154</v>
      </c>
      <c r="E5" s="475">
        <v>90154</v>
      </c>
      <c r="F5" s="475" t="s">
        <v>412</v>
      </c>
      <c r="G5" s="475" t="s">
        <v>413</v>
      </c>
      <c r="H5" s="486">
        <v>12150996</v>
      </c>
      <c r="I5" s="91">
        <v>3458</v>
      </c>
      <c r="J5" s="483">
        <v>362848740</v>
      </c>
      <c r="K5" s="483">
        <v>69886871</v>
      </c>
      <c r="L5" s="483">
        <v>918106023</v>
      </c>
      <c r="M5" s="483">
        <v>214251437</v>
      </c>
      <c r="N5" s="483">
        <v>308469406</v>
      </c>
      <c r="O5" s="505">
        <v>1873562477</v>
      </c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</row>
    <row r="6" spans="1:26" x14ac:dyDescent="0.2">
      <c r="A6" s="474" t="s">
        <v>508</v>
      </c>
      <c r="B6" s="474" t="s">
        <v>342</v>
      </c>
      <c r="C6" s="475" t="s">
        <v>411</v>
      </c>
      <c r="D6" s="475">
        <v>9036</v>
      </c>
      <c r="E6" s="475">
        <v>90036</v>
      </c>
      <c r="F6" s="475" t="s">
        <v>412</v>
      </c>
      <c r="G6" s="475" t="s">
        <v>413</v>
      </c>
      <c r="H6" s="486">
        <v>12150996</v>
      </c>
      <c r="I6" s="91">
        <v>1495</v>
      </c>
      <c r="J6" s="483">
        <v>12025654</v>
      </c>
      <c r="K6" s="483">
        <v>0</v>
      </c>
      <c r="L6" s="483">
        <v>25209141</v>
      </c>
      <c r="M6" s="483">
        <v>166928512</v>
      </c>
      <c r="N6" s="483">
        <v>72457736</v>
      </c>
      <c r="O6" s="505">
        <v>276621043</v>
      </c>
      <c r="P6" s="508"/>
      <c r="Q6" s="508"/>
      <c r="R6" s="508"/>
      <c r="S6" s="508"/>
      <c r="T6" s="508"/>
      <c r="U6" s="508"/>
      <c r="V6" s="508"/>
      <c r="W6" s="508"/>
      <c r="X6" s="508"/>
      <c r="Y6" s="508"/>
      <c r="Z6" s="508"/>
    </row>
    <row r="7" spans="1:26" x14ac:dyDescent="0.2">
      <c r="A7" s="474" t="s">
        <v>569</v>
      </c>
      <c r="B7" s="474" t="s">
        <v>570</v>
      </c>
      <c r="C7" s="475" t="s">
        <v>411</v>
      </c>
      <c r="D7" s="475">
        <v>9157</v>
      </c>
      <c r="E7" s="475">
        <v>90157</v>
      </c>
      <c r="F7" s="475" t="s">
        <v>412</v>
      </c>
      <c r="G7" s="475" t="s">
        <v>413</v>
      </c>
      <c r="H7" s="486">
        <v>12150996</v>
      </c>
      <c r="I7" s="91">
        <v>1144</v>
      </c>
      <c r="J7" s="483">
        <v>11194604</v>
      </c>
      <c r="K7" s="483">
        <v>0</v>
      </c>
      <c r="L7" s="483">
        <v>76457896</v>
      </c>
      <c r="M7" s="483">
        <v>0</v>
      </c>
      <c r="N7" s="483">
        <v>65696026</v>
      </c>
      <c r="O7" s="505">
        <v>153348526</v>
      </c>
      <c r="P7" s="508"/>
      <c r="Q7" s="508"/>
      <c r="R7" s="508"/>
      <c r="S7" s="508"/>
      <c r="T7" s="508"/>
      <c r="U7" s="508"/>
      <c r="V7" s="508"/>
      <c r="W7" s="508"/>
      <c r="X7" s="508"/>
      <c r="Y7" s="508"/>
      <c r="Z7" s="508"/>
    </row>
    <row r="8" spans="1:26" x14ac:dyDescent="0.2">
      <c r="A8" s="474" t="s">
        <v>1122</v>
      </c>
      <c r="B8" s="474" t="s">
        <v>328</v>
      </c>
      <c r="C8" s="475" t="s">
        <v>411</v>
      </c>
      <c r="D8" s="475">
        <v>9015</v>
      </c>
      <c r="E8" s="475">
        <v>90015</v>
      </c>
      <c r="F8" s="475" t="s">
        <v>427</v>
      </c>
      <c r="G8" s="475" t="s">
        <v>413</v>
      </c>
      <c r="H8" s="486">
        <v>3281212</v>
      </c>
      <c r="I8" s="91">
        <v>1014</v>
      </c>
      <c r="J8" s="483">
        <v>267004533</v>
      </c>
      <c r="K8" s="483">
        <v>0</v>
      </c>
      <c r="L8" s="483">
        <v>473566832</v>
      </c>
      <c r="M8" s="483">
        <v>135312505</v>
      </c>
      <c r="N8" s="483">
        <v>9437452</v>
      </c>
      <c r="O8" s="505">
        <v>885321322</v>
      </c>
      <c r="P8" s="508"/>
      <c r="Q8" s="508"/>
      <c r="R8" s="508"/>
      <c r="S8" s="508"/>
      <c r="T8" s="508"/>
      <c r="U8" s="508"/>
      <c r="V8" s="508"/>
      <c r="W8" s="508"/>
      <c r="X8" s="508"/>
      <c r="Y8" s="508"/>
      <c r="Z8" s="508"/>
    </row>
    <row r="9" spans="1:26" x14ac:dyDescent="0.2">
      <c r="A9" s="474" t="s">
        <v>316</v>
      </c>
      <c r="B9" s="474" t="s">
        <v>95</v>
      </c>
      <c r="C9" s="475" t="s">
        <v>411</v>
      </c>
      <c r="D9" s="475">
        <v>9014</v>
      </c>
      <c r="E9" s="475">
        <v>90014</v>
      </c>
      <c r="F9" s="475" t="s">
        <v>412</v>
      </c>
      <c r="G9" s="475" t="s">
        <v>413</v>
      </c>
      <c r="H9" s="486">
        <v>3281212</v>
      </c>
      <c r="I9" s="479">
        <v>794</v>
      </c>
      <c r="J9" s="483">
        <v>74314441</v>
      </c>
      <c r="K9" s="483">
        <v>134448074</v>
      </c>
      <c r="L9" s="483">
        <v>168516587</v>
      </c>
      <c r="M9" s="483">
        <v>57799338</v>
      </c>
      <c r="N9" s="483">
        <v>10623622</v>
      </c>
      <c r="O9" s="505">
        <v>445702062</v>
      </c>
      <c r="P9" s="508"/>
      <c r="Q9" s="508"/>
      <c r="R9" s="508"/>
      <c r="S9" s="508"/>
      <c r="T9" s="508"/>
      <c r="U9" s="508"/>
      <c r="V9" s="508"/>
      <c r="W9" s="508"/>
      <c r="X9" s="508"/>
      <c r="Y9" s="508"/>
      <c r="Z9" s="508"/>
    </row>
    <row r="10" spans="1:26" x14ac:dyDescent="0.2">
      <c r="A10" s="474" t="s">
        <v>366</v>
      </c>
      <c r="B10" s="474" t="s">
        <v>344</v>
      </c>
      <c r="C10" s="475" t="s">
        <v>411</v>
      </c>
      <c r="D10" s="475">
        <v>9026</v>
      </c>
      <c r="E10" s="475">
        <v>90026</v>
      </c>
      <c r="F10" s="475" t="s">
        <v>412</v>
      </c>
      <c r="G10" s="475" t="s">
        <v>413</v>
      </c>
      <c r="H10" s="486">
        <v>2956746</v>
      </c>
      <c r="I10" s="479">
        <v>793</v>
      </c>
      <c r="J10" s="483">
        <v>91810950</v>
      </c>
      <c r="K10" s="483">
        <v>0</v>
      </c>
      <c r="L10" s="483">
        <v>41261849</v>
      </c>
      <c r="M10" s="483">
        <v>76325801</v>
      </c>
      <c r="N10" s="483">
        <v>60787492</v>
      </c>
      <c r="O10" s="505">
        <v>270186092</v>
      </c>
      <c r="P10" s="508"/>
      <c r="Q10" s="508"/>
      <c r="R10" s="508"/>
      <c r="S10" s="508"/>
      <c r="T10" s="508"/>
      <c r="U10" s="508"/>
      <c r="V10" s="508"/>
      <c r="W10" s="508"/>
      <c r="X10" s="508"/>
      <c r="Y10" s="508"/>
      <c r="Z10" s="508"/>
    </row>
    <row r="11" spans="1:26" x14ac:dyDescent="0.2">
      <c r="A11" s="474" t="s">
        <v>436</v>
      </c>
      <c r="B11" s="474" t="s">
        <v>344</v>
      </c>
      <c r="C11" s="475" t="s">
        <v>411</v>
      </c>
      <c r="D11" s="475">
        <v>9095</v>
      </c>
      <c r="E11" s="475">
        <v>90095</v>
      </c>
      <c r="F11" s="475" t="s">
        <v>437</v>
      </c>
      <c r="G11" s="475" t="s">
        <v>413</v>
      </c>
      <c r="H11" s="486">
        <v>2956746</v>
      </c>
      <c r="I11" s="479">
        <v>714</v>
      </c>
      <c r="J11" s="483">
        <v>8514025</v>
      </c>
      <c r="K11" s="483">
        <v>0</v>
      </c>
      <c r="L11" s="483">
        <v>0</v>
      </c>
      <c r="M11" s="483">
        <v>0</v>
      </c>
      <c r="N11" s="483">
        <v>3584584</v>
      </c>
      <c r="O11" s="505">
        <v>12098609</v>
      </c>
      <c r="P11" s="508"/>
      <c r="Q11" s="508"/>
      <c r="R11" s="508"/>
      <c r="S11" s="508"/>
      <c r="T11" s="508"/>
      <c r="U11" s="508"/>
      <c r="V11" s="508"/>
      <c r="W11" s="508"/>
      <c r="X11" s="508"/>
      <c r="Y11" s="508"/>
      <c r="Z11" s="508"/>
    </row>
    <row r="12" spans="1:26" x14ac:dyDescent="0.2">
      <c r="A12" s="474" t="s">
        <v>997</v>
      </c>
      <c r="B12" s="474" t="s">
        <v>998</v>
      </c>
      <c r="C12" s="475" t="s">
        <v>411</v>
      </c>
      <c r="D12" s="475">
        <v>9230</v>
      </c>
      <c r="E12" s="475">
        <v>90230</v>
      </c>
      <c r="F12" s="475" t="s">
        <v>427</v>
      </c>
      <c r="G12" s="475" t="s">
        <v>413</v>
      </c>
      <c r="H12" s="486">
        <v>87941</v>
      </c>
      <c r="I12" s="479">
        <v>685</v>
      </c>
      <c r="J12" s="483">
        <v>9669102</v>
      </c>
      <c r="K12" s="483">
        <v>0</v>
      </c>
      <c r="L12" s="483">
        <v>1147987</v>
      </c>
      <c r="M12" s="483">
        <v>0</v>
      </c>
      <c r="N12" s="483">
        <v>18927</v>
      </c>
      <c r="O12" s="505">
        <v>10836016</v>
      </c>
      <c r="P12" s="508"/>
      <c r="Q12" s="508"/>
      <c r="R12" s="508"/>
      <c r="S12" s="508"/>
      <c r="T12" s="508"/>
      <c r="U12" s="508"/>
      <c r="V12" s="508"/>
      <c r="W12" s="508"/>
      <c r="X12" s="508"/>
      <c r="Y12" s="508"/>
      <c r="Z12" s="508"/>
    </row>
    <row r="13" spans="1:26" x14ac:dyDescent="0.2">
      <c r="A13" s="474" t="s">
        <v>306</v>
      </c>
      <c r="B13" s="474" t="s">
        <v>274</v>
      </c>
      <c r="C13" s="475" t="s">
        <v>411</v>
      </c>
      <c r="D13" s="475">
        <v>9013</v>
      </c>
      <c r="E13" s="475">
        <v>90013</v>
      </c>
      <c r="F13" s="475" t="s">
        <v>412</v>
      </c>
      <c r="G13" s="475" t="s">
        <v>413</v>
      </c>
      <c r="H13" s="486">
        <v>1664496</v>
      </c>
      <c r="I13" s="479">
        <v>642</v>
      </c>
      <c r="J13" s="483">
        <v>44452749</v>
      </c>
      <c r="K13" s="483">
        <v>1297145</v>
      </c>
      <c r="L13" s="483">
        <v>287447573</v>
      </c>
      <c r="M13" s="483">
        <v>126689432</v>
      </c>
      <c r="N13" s="483">
        <v>4230467</v>
      </c>
      <c r="O13" s="505">
        <v>464117366</v>
      </c>
      <c r="P13" s="508"/>
      <c r="Q13" s="508"/>
      <c r="R13" s="508"/>
      <c r="S13" s="508"/>
      <c r="T13" s="508"/>
      <c r="U13" s="508"/>
      <c r="V13" s="508"/>
      <c r="W13" s="508"/>
      <c r="X13" s="508"/>
      <c r="Y13" s="508"/>
      <c r="Z13" s="508"/>
    </row>
    <row r="14" spans="1:26" x14ac:dyDescent="0.2">
      <c r="A14" s="474" t="s">
        <v>93</v>
      </c>
      <c r="B14" s="474" t="s">
        <v>95</v>
      </c>
      <c r="C14" s="475" t="s">
        <v>411</v>
      </c>
      <c r="D14" s="475">
        <v>9003</v>
      </c>
      <c r="E14" s="475">
        <v>90003</v>
      </c>
      <c r="F14" s="475" t="s">
        <v>412</v>
      </c>
      <c r="G14" s="475" t="s">
        <v>413</v>
      </c>
      <c r="H14" s="486">
        <v>3281212</v>
      </c>
      <c r="I14" s="479">
        <v>566</v>
      </c>
      <c r="J14" s="483">
        <v>546709684</v>
      </c>
      <c r="K14" s="483">
        <v>194394500</v>
      </c>
      <c r="L14" s="483">
        <v>7140871</v>
      </c>
      <c r="M14" s="483">
        <v>27686485</v>
      </c>
      <c r="N14" s="483">
        <v>1437911</v>
      </c>
      <c r="O14" s="505">
        <v>777369451</v>
      </c>
      <c r="P14" s="508"/>
      <c r="Q14" s="508"/>
      <c r="R14" s="508"/>
      <c r="S14" s="508"/>
      <c r="T14" s="508"/>
      <c r="U14" s="508"/>
      <c r="V14" s="508"/>
      <c r="W14" s="508"/>
      <c r="X14" s="508"/>
      <c r="Y14" s="508"/>
      <c r="Z14" s="508"/>
    </row>
    <row r="15" spans="1:26" x14ac:dyDescent="0.2">
      <c r="A15" s="474" t="s">
        <v>267</v>
      </c>
      <c r="B15" s="474" t="s">
        <v>268</v>
      </c>
      <c r="C15" s="475" t="s">
        <v>411</v>
      </c>
      <c r="D15" s="475">
        <v>9009</v>
      </c>
      <c r="E15" s="475">
        <v>90009</v>
      </c>
      <c r="F15" s="475" t="s">
        <v>412</v>
      </c>
      <c r="G15" s="475" t="s">
        <v>413</v>
      </c>
      <c r="H15" s="486">
        <v>3281212</v>
      </c>
      <c r="I15" s="479">
        <v>399</v>
      </c>
      <c r="J15" s="483">
        <v>25629003</v>
      </c>
      <c r="K15" s="483">
        <v>61213751</v>
      </c>
      <c r="L15" s="483">
        <v>54316887</v>
      </c>
      <c r="M15" s="483">
        <v>3777581</v>
      </c>
      <c r="N15" s="483">
        <v>4850910</v>
      </c>
      <c r="O15" s="505">
        <v>149788132</v>
      </c>
      <c r="P15" s="508"/>
      <c r="Q15" s="508"/>
      <c r="R15" s="508"/>
      <c r="S15" s="508"/>
      <c r="T15" s="508"/>
      <c r="U15" s="508"/>
      <c r="V15" s="508"/>
      <c r="W15" s="508"/>
      <c r="X15" s="508"/>
      <c r="Y15" s="508"/>
      <c r="Z15" s="508"/>
    </row>
    <row r="16" spans="1:26" x14ac:dyDescent="0.2">
      <c r="A16" s="474" t="s">
        <v>1036</v>
      </c>
      <c r="B16" s="474" t="s">
        <v>193</v>
      </c>
      <c r="C16" s="475" t="s">
        <v>411</v>
      </c>
      <c r="D16" s="475">
        <v>9147</v>
      </c>
      <c r="E16" s="475">
        <v>90147</v>
      </c>
      <c r="F16" s="475" t="s">
        <v>427</v>
      </c>
      <c r="G16" s="475" t="s">
        <v>413</v>
      </c>
      <c r="H16" s="486">
        <v>12150996</v>
      </c>
      <c r="I16" s="479">
        <v>359</v>
      </c>
      <c r="J16" s="483">
        <v>12173126</v>
      </c>
      <c r="K16" s="483">
        <v>0</v>
      </c>
      <c r="L16" s="483">
        <v>80759730</v>
      </c>
      <c r="M16" s="483">
        <v>0</v>
      </c>
      <c r="N16" s="483">
        <v>0</v>
      </c>
      <c r="O16" s="505">
        <v>92932856</v>
      </c>
      <c r="P16" s="508"/>
      <c r="Q16" s="508"/>
      <c r="R16" s="508"/>
      <c r="S16" s="508"/>
      <c r="T16" s="508"/>
      <c r="U16" s="508"/>
      <c r="V16" s="508"/>
      <c r="W16" s="508"/>
      <c r="X16" s="508"/>
      <c r="Y16" s="508"/>
      <c r="Z16" s="508"/>
    </row>
    <row r="17" spans="1:26" x14ac:dyDescent="0.2">
      <c r="A17" s="474" t="s">
        <v>1003</v>
      </c>
      <c r="B17" s="474" t="s">
        <v>1004</v>
      </c>
      <c r="C17" s="475" t="s">
        <v>411</v>
      </c>
      <c r="D17" s="475">
        <v>9148</v>
      </c>
      <c r="E17" s="475">
        <v>90148</v>
      </c>
      <c r="F17" s="475" t="s">
        <v>412</v>
      </c>
      <c r="G17" s="475" t="s">
        <v>413</v>
      </c>
      <c r="H17" s="486">
        <v>328454</v>
      </c>
      <c r="I17" s="479">
        <v>302</v>
      </c>
      <c r="J17" s="483">
        <v>5679716</v>
      </c>
      <c r="K17" s="483">
        <v>0</v>
      </c>
      <c r="L17" s="483">
        <v>1528575</v>
      </c>
      <c r="M17" s="483">
        <v>15149644</v>
      </c>
      <c r="N17" s="483">
        <v>3700812</v>
      </c>
      <c r="O17" s="505">
        <v>26058747</v>
      </c>
      <c r="P17" s="508"/>
      <c r="Q17" s="508"/>
      <c r="R17" s="508"/>
      <c r="S17" s="508"/>
      <c r="T17" s="508"/>
      <c r="U17" s="508"/>
      <c r="V17" s="508"/>
      <c r="W17" s="508"/>
      <c r="X17" s="508"/>
      <c r="Y17" s="508"/>
      <c r="Z17" s="508"/>
    </row>
    <row r="18" spans="1:26" x14ac:dyDescent="0.2">
      <c r="A18" s="474" t="s">
        <v>670</v>
      </c>
      <c r="B18" s="474" t="s">
        <v>631</v>
      </c>
      <c r="C18" s="475" t="s">
        <v>411</v>
      </c>
      <c r="D18" s="475">
        <v>9146</v>
      </c>
      <c r="E18" s="475">
        <v>90146</v>
      </c>
      <c r="F18" s="475" t="s">
        <v>412</v>
      </c>
      <c r="G18" s="475" t="s">
        <v>413</v>
      </c>
      <c r="H18" s="486">
        <v>12150996</v>
      </c>
      <c r="I18" s="479">
        <v>296</v>
      </c>
      <c r="J18" s="483">
        <v>18541820</v>
      </c>
      <c r="K18" s="483">
        <v>0</v>
      </c>
      <c r="L18" s="483">
        <v>49405641</v>
      </c>
      <c r="M18" s="483">
        <v>25270605</v>
      </c>
      <c r="N18" s="483">
        <v>0</v>
      </c>
      <c r="O18" s="505">
        <v>93218066</v>
      </c>
      <c r="P18" s="508"/>
      <c r="Q18" s="508"/>
      <c r="R18" s="508"/>
      <c r="S18" s="508"/>
      <c r="T18" s="508"/>
      <c r="U18" s="508"/>
      <c r="V18" s="508"/>
      <c r="W18" s="508"/>
      <c r="X18" s="508"/>
      <c r="Y18" s="508"/>
      <c r="Z18" s="508"/>
    </row>
    <row r="19" spans="1:26" x14ac:dyDescent="0.2">
      <c r="A19" s="474" t="s">
        <v>421</v>
      </c>
      <c r="B19" s="474" t="s">
        <v>422</v>
      </c>
      <c r="C19" s="475" t="s">
        <v>411</v>
      </c>
      <c r="D19" s="475">
        <v>9031</v>
      </c>
      <c r="E19" s="475">
        <v>90031</v>
      </c>
      <c r="F19" s="475" t="s">
        <v>412</v>
      </c>
      <c r="G19" s="475" t="s">
        <v>413</v>
      </c>
      <c r="H19" s="486">
        <v>1932666</v>
      </c>
      <c r="I19" s="479">
        <v>293</v>
      </c>
      <c r="J19" s="483">
        <v>12855801</v>
      </c>
      <c r="K19" s="483">
        <v>0</v>
      </c>
      <c r="L19" s="483">
        <v>45538868</v>
      </c>
      <c r="M19" s="483">
        <v>319482</v>
      </c>
      <c r="N19" s="483">
        <v>18991277</v>
      </c>
      <c r="O19" s="505">
        <v>77705428</v>
      </c>
      <c r="P19" s="508"/>
      <c r="Q19" s="508"/>
      <c r="R19" s="508"/>
      <c r="S19" s="508"/>
      <c r="T19" s="508"/>
      <c r="U19" s="508"/>
      <c r="V19" s="508"/>
      <c r="W19" s="508"/>
      <c r="X19" s="508"/>
      <c r="Y19" s="508"/>
      <c r="Z19" s="508"/>
    </row>
    <row r="20" spans="1:26" x14ac:dyDescent="0.2">
      <c r="A20" s="474" t="s">
        <v>430</v>
      </c>
      <c r="B20" s="474" t="s">
        <v>431</v>
      </c>
      <c r="C20" s="475" t="s">
        <v>411</v>
      </c>
      <c r="D20" s="475">
        <v>9029</v>
      </c>
      <c r="E20" s="475">
        <v>90029</v>
      </c>
      <c r="F20" s="475" t="s">
        <v>412</v>
      </c>
      <c r="G20" s="475" t="s">
        <v>413</v>
      </c>
      <c r="H20" s="486">
        <v>1932666</v>
      </c>
      <c r="I20" s="479">
        <v>250</v>
      </c>
      <c r="J20" s="483">
        <v>17097114</v>
      </c>
      <c r="K20" s="483">
        <v>0</v>
      </c>
      <c r="L20" s="483">
        <v>47669293</v>
      </c>
      <c r="M20" s="483">
        <v>4588890</v>
      </c>
      <c r="N20" s="483">
        <v>16027909</v>
      </c>
      <c r="O20" s="505">
        <v>85383206</v>
      </c>
      <c r="P20" s="508"/>
      <c r="Q20" s="508"/>
      <c r="R20" s="508"/>
      <c r="S20" s="508"/>
      <c r="T20" s="508"/>
      <c r="U20" s="508"/>
      <c r="V20" s="508"/>
      <c r="W20" s="508"/>
      <c r="X20" s="508"/>
      <c r="Y20" s="508"/>
      <c r="Z20" s="508"/>
    </row>
    <row r="21" spans="1:26" x14ac:dyDescent="0.2">
      <c r="A21" s="474" t="s">
        <v>433</v>
      </c>
      <c r="B21" s="474" t="s">
        <v>434</v>
      </c>
      <c r="C21" s="475" t="s">
        <v>411</v>
      </c>
      <c r="D21" s="475">
        <v>9030</v>
      </c>
      <c r="E21" s="475">
        <v>90030</v>
      </c>
      <c r="F21" s="475" t="s">
        <v>412</v>
      </c>
      <c r="G21" s="475" t="s">
        <v>413</v>
      </c>
      <c r="H21" s="486">
        <v>2956746</v>
      </c>
      <c r="I21" s="479">
        <v>233</v>
      </c>
      <c r="J21" s="483">
        <v>19745022</v>
      </c>
      <c r="K21" s="483">
        <v>0</v>
      </c>
      <c r="L21" s="483">
        <v>46929115</v>
      </c>
      <c r="M21" s="483">
        <v>5241696</v>
      </c>
      <c r="N21" s="483">
        <v>22878443</v>
      </c>
      <c r="O21" s="505">
        <v>94794276</v>
      </c>
      <c r="P21" s="508"/>
      <c r="Q21" s="508"/>
      <c r="R21" s="508"/>
      <c r="S21" s="508"/>
      <c r="T21" s="508"/>
      <c r="U21" s="508"/>
      <c r="V21" s="508"/>
      <c r="W21" s="508"/>
      <c r="X21" s="508"/>
      <c r="Y21" s="508"/>
      <c r="Z21" s="508"/>
    </row>
    <row r="22" spans="1:26" x14ac:dyDescent="0.2">
      <c r="A22" s="474" t="s">
        <v>352</v>
      </c>
      <c r="B22" s="474" t="s">
        <v>343</v>
      </c>
      <c r="C22" s="475" t="s">
        <v>411</v>
      </c>
      <c r="D22" s="475">
        <v>9019</v>
      </c>
      <c r="E22" s="475">
        <v>90019</v>
      </c>
      <c r="F22" s="475" t="s">
        <v>412</v>
      </c>
      <c r="G22" s="475" t="s">
        <v>413</v>
      </c>
      <c r="H22" s="486">
        <v>1723634</v>
      </c>
      <c r="I22" s="479">
        <v>232</v>
      </c>
      <c r="J22" s="483">
        <v>35811231</v>
      </c>
      <c r="K22" s="483">
        <v>0</v>
      </c>
      <c r="L22" s="483">
        <v>85372296</v>
      </c>
      <c r="M22" s="483">
        <v>10926094</v>
      </c>
      <c r="N22" s="483">
        <v>37101033</v>
      </c>
      <c r="O22" s="505">
        <v>169210654</v>
      </c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</row>
    <row r="23" spans="1:26" ht="12.75" x14ac:dyDescent="0.2">
      <c r="A23" s="474" t="s">
        <v>357</v>
      </c>
      <c r="B23" s="474" t="s">
        <v>358</v>
      </c>
      <c r="C23" s="475" t="s">
        <v>411</v>
      </c>
      <c r="D23" s="475">
        <v>9023</v>
      </c>
      <c r="E23" s="475">
        <v>90023</v>
      </c>
      <c r="F23" s="475" t="s">
        <v>640</v>
      </c>
      <c r="G23" s="475" t="s">
        <v>413</v>
      </c>
      <c r="H23" s="486">
        <v>12150996</v>
      </c>
      <c r="I23" s="479">
        <v>197</v>
      </c>
      <c r="J23" s="483">
        <v>16147175</v>
      </c>
      <c r="K23" s="483">
        <v>0</v>
      </c>
      <c r="L23" s="483">
        <v>39076054</v>
      </c>
      <c r="M23" s="483">
        <v>23758107</v>
      </c>
      <c r="N23" s="483">
        <v>8432428</v>
      </c>
      <c r="O23" s="505">
        <v>87413764</v>
      </c>
      <c r="P23" s="508"/>
      <c r="Q23" s="508"/>
      <c r="R23" s="508"/>
      <c r="S23" s="508"/>
      <c r="T23" s="508"/>
      <c r="U23" s="508"/>
      <c r="V23" s="508"/>
      <c r="W23" s="508"/>
      <c r="X23" s="508"/>
      <c r="Y23" s="508"/>
      <c r="Z23" s="508"/>
    </row>
    <row r="24" spans="1:26" ht="12.75" x14ac:dyDescent="0.2">
      <c r="A24" s="474" t="s">
        <v>1037</v>
      </c>
      <c r="B24" s="474" t="s">
        <v>193</v>
      </c>
      <c r="C24" s="475" t="s">
        <v>411</v>
      </c>
      <c r="D24" s="475">
        <v>9151</v>
      </c>
      <c r="E24" s="475">
        <v>90151</v>
      </c>
      <c r="F24" s="475" t="s">
        <v>412</v>
      </c>
      <c r="G24" s="475" t="s">
        <v>413</v>
      </c>
      <c r="H24" s="486">
        <v>12150996</v>
      </c>
      <c r="I24" s="479">
        <v>195</v>
      </c>
      <c r="J24" s="483">
        <v>102308501</v>
      </c>
      <c r="K24" s="483">
        <v>0</v>
      </c>
      <c r="L24" s="483">
        <v>109835714</v>
      </c>
      <c r="M24" s="483">
        <v>0</v>
      </c>
      <c r="N24" s="483">
        <v>25723248</v>
      </c>
      <c r="O24" s="505">
        <v>237867463</v>
      </c>
      <c r="P24" s="508"/>
      <c r="Q24" s="508"/>
      <c r="R24" s="508"/>
      <c r="S24" s="508"/>
      <c r="T24" s="508"/>
      <c r="U24" s="508"/>
      <c r="V24" s="508"/>
      <c r="W24" s="508"/>
      <c r="X24" s="508"/>
      <c r="Y24" s="508"/>
      <c r="Z24" s="508"/>
    </row>
    <row r="25" spans="1:26" ht="12.75" x14ac:dyDescent="0.2">
      <c r="A25" s="474" t="s">
        <v>1131</v>
      </c>
      <c r="B25" s="474" t="s">
        <v>192</v>
      </c>
      <c r="C25" s="475" t="s">
        <v>411</v>
      </c>
      <c r="D25" s="475">
        <v>9008</v>
      </c>
      <c r="E25" s="475">
        <v>90008</v>
      </c>
      <c r="F25" s="475" t="s">
        <v>427</v>
      </c>
      <c r="G25" s="475" t="s">
        <v>413</v>
      </c>
      <c r="H25" s="486">
        <v>12150996</v>
      </c>
      <c r="I25" s="479">
        <v>172</v>
      </c>
      <c r="J25" s="483">
        <v>16795403</v>
      </c>
      <c r="K25" s="483">
        <v>0</v>
      </c>
      <c r="L25" s="483">
        <v>32299163</v>
      </c>
      <c r="M25" s="483">
        <v>30258617</v>
      </c>
      <c r="N25" s="483">
        <v>850921</v>
      </c>
      <c r="O25" s="505">
        <v>80204104</v>
      </c>
      <c r="P25" s="508"/>
      <c r="Q25" s="508"/>
      <c r="R25" s="508"/>
      <c r="S25" s="508"/>
      <c r="T25" s="508"/>
      <c r="U25" s="508"/>
      <c r="V25" s="508"/>
      <c r="W25" s="508"/>
      <c r="X25" s="508"/>
      <c r="Y25" s="508"/>
      <c r="Z25" s="508"/>
    </row>
    <row r="26" spans="1:26" ht="12.75" x14ac:dyDescent="0.2">
      <c r="A26" s="474" t="s">
        <v>349</v>
      </c>
      <c r="B26" s="474" t="s">
        <v>328</v>
      </c>
      <c r="C26" s="475" t="s">
        <v>411</v>
      </c>
      <c r="D26" s="475">
        <v>9016</v>
      </c>
      <c r="E26" s="475">
        <v>90016</v>
      </c>
      <c r="F26" s="475" t="s">
        <v>412</v>
      </c>
      <c r="G26" s="475" t="s">
        <v>413</v>
      </c>
      <c r="H26" s="486">
        <v>3281212</v>
      </c>
      <c r="I26" s="479">
        <v>154</v>
      </c>
      <c r="J26" s="483">
        <v>40201105</v>
      </c>
      <c r="K26" s="483">
        <v>52656334</v>
      </c>
      <c r="L26" s="483">
        <v>2855329</v>
      </c>
      <c r="M26" s="483">
        <v>16395292</v>
      </c>
      <c r="N26" s="483">
        <v>0</v>
      </c>
      <c r="O26" s="505">
        <v>112108060</v>
      </c>
      <c r="P26" s="508"/>
      <c r="Q26" s="508"/>
      <c r="R26" s="508"/>
      <c r="S26" s="508"/>
      <c r="T26" s="508"/>
      <c r="U26" s="508"/>
      <c r="V26" s="508"/>
      <c r="W26" s="508"/>
      <c r="X26" s="508"/>
      <c r="Y26" s="508"/>
      <c r="Z26" s="508"/>
    </row>
    <row r="27" spans="1:26" ht="12.75" x14ac:dyDescent="0.2">
      <c r="A27" s="474" t="s">
        <v>979</v>
      </c>
      <c r="B27" s="474" t="s">
        <v>369</v>
      </c>
      <c r="C27" s="475" t="s">
        <v>411</v>
      </c>
      <c r="D27" s="475">
        <v>9027</v>
      </c>
      <c r="E27" s="475">
        <v>90027</v>
      </c>
      <c r="F27" s="475" t="s">
        <v>427</v>
      </c>
      <c r="G27" s="475" t="s">
        <v>413</v>
      </c>
      <c r="H27" s="486">
        <v>654628</v>
      </c>
      <c r="I27" s="479">
        <v>150</v>
      </c>
      <c r="J27" s="483">
        <v>6890444</v>
      </c>
      <c r="K27" s="483">
        <v>0</v>
      </c>
      <c r="L27" s="483">
        <v>10378170</v>
      </c>
      <c r="M27" s="483">
        <v>19656351</v>
      </c>
      <c r="N27" s="483">
        <v>12340277</v>
      </c>
      <c r="O27" s="505">
        <v>49265242</v>
      </c>
      <c r="P27" s="508"/>
      <c r="Q27" s="508"/>
      <c r="R27" s="508"/>
      <c r="S27" s="508"/>
      <c r="T27" s="508"/>
      <c r="U27" s="508"/>
      <c r="V27" s="508"/>
      <c r="W27" s="508"/>
      <c r="X27" s="508"/>
      <c r="Y27" s="508"/>
      <c r="Z27" s="508"/>
    </row>
    <row r="28" spans="1:26" ht="12.75" x14ac:dyDescent="0.2">
      <c r="A28" s="474" t="s">
        <v>1121</v>
      </c>
      <c r="B28" s="474" t="s">
        <v>268</v>
      </c>
      <c r="C28" s="475" t="s">
        <v>411</v>
      </c>
      <c r="D28" s="475">
        <v>9134</v>
      </c>
      <c r="E28" s="475">
        <v>90134</v>
      </c>
      <c r="F28" s="475" t="s">
        <v>412</v>
      </c>
      <c r="G28" s="475" t="s">
        <v>413</v>
      </c>
      <c r="H28" s="486">
        <v>3281212</v>
      </c>
      <c r="I28" s="479">
        <v>141</v>
      </c>
      <c r="J28" s="483">
        <v>109854400</v>
      </c>
      <c r="K28" s="483">
        <v>0</v>
      </c>
      <c r="L28" s="483">
        <v>18871053</v>
      </c>
      <c r="M28" s="483">
        <v>4897675</v>
      </c>
      <c r="N28" s="483">
        <v>0</v>
      </c>
      <c r="O28" s="505">
        <v>133623128</v>
      </c>
      <c r="P28" s="508"/>
      <c r="Q28" s="508"/>
      <c r="R28" s="508"/>
      <c r="S28" s="508"/>
      <c r="T28" s="508"/>
      <c r="U28" s="508"/>
      <c r="V28" s="508"/>
      <c r="W28" s="508"/>
      <c r="X28" s="508"/>
      <c r="Y28" s="508"/>
      <c r="Z28" s="508"/>
    </row>
    <row r="29" spans="1:26" ht="12.75" x14ac:dyDescent="0.2">
      <c r="A29" s="474" t="s">
        <v>927</v>
      </c>
      <c r="B29" s="474" t="s">
        <v>465</v>
      </c>
      <c r="C29" s="475" t="s">
        <v>411</v>
      </c>
      <c r="D29" s="475">
        <v>9078</v>
      </c>
      <c r="E29" s="475">
        <v>90078</v>
      </c>
      <c r="F29" s="475" t="s">
        <v>412</v>
      </c>
      <c r="G29" s="475" t="s">
        <v>413</v>
      </c>
      <c r="H29" s="486">
        <v>615968</v>
      </c>
      <c r="I29" s="479">
        <v>140</v>
      </c>
      <c r="J29" s="483">
        <v>5412488</v>
      </c>
      <c r="K29" s="483">
        <v>0</v>
      </c>
      <c r="L29" s="483">
        <v>26113026</v>
      </c>
      <c r="M29" s="483">
        <v>2664464</v>
      </c>
      <c r="N29" s="483">
        <v>1303972</v>
      </c>
      <c r="O29" s="505">
        <v>35493950</v>
      </c>
      <c r="P29" s="508"/>
      <c r="Q29" s="508"/>
      <c r="R29" s="508"/>
      <c r="S29" s="508"/>
      <c r="T29" s="508"/>
      <c r="U29" s="508"/>
      <c r="V29" s="508"/>
      <c r="W29" s="508"/>
      <c r="X29" s="508"/>
      <c r="Y29" s="508"/>
      <c r="Z29" s="508"/>
    </row>
    <row r="30" spans="1:26" ht="12.75" x14ac:dyDescent="0.2">
      <c r="A30" s="474" t="s">
        <v>1113</v>
      </c>
      <c r="B30" s="474" t="s">
        <v>343</v>
      </c>
      <c r="C30" s="475" t="s">
        <v>411</v>
      </c>
      <c r="D30" s="475">
        <v>9223</v>
      </c>
      <c r="E30" s="475">
        <v>90223</v>
      </c>
      <c r="F30" s="475" t="s">
        <v>412</v>
      </c>
      <c r="G30" s="475" t="s">
        <v>413</v>
      </c>
      <c r="H30" s="486">
        <v>1723634</v>
      </c>
      <c r="I30" s="479">
        <v>137</v>
      </c>
      <c r="J30" s="483">
        <v>14314713</v>
      </c>
      <c r="K30" s="483">
        <v>0</v>
      </c>
      <c r="L30" s="483">
        <v>5382114</v>
      </c>
      <c r="M30" s="483">
        <v>0</v>
      </c>
      <c r="N30" s="483">
        <v>0</v>
      </c>
      <c r="O30" s="505">
        <v>19696827</v>
      </c>
      <c r="P30" s="508"/>
      <c r="Q30" s="508"/>
      <c r="R30" s="508"/>
      <c r="S30" s="508"/>
      <c r="T30" s="508"/>
      <c r="U30" s="508"/>
      <c r="V30" s="508"/>
      <c r="W30" s="508"/>
      <c r="X30" s="508"/>
      <c r="Y30" s="508"/>
      <c r="Z30" s="508"/>
    </row>
    <row r="31" spans="1:26" ht="12.75" x14ac:dyDescent="0.2">
      <c r="A31" s="474" t="s">
        <v>686</v>
      </c>
      <c r="B31" s="474" t="s">
        <v>687</v>
      </c>
      <c r="C31" s="475" t="s">
        <v>411</v>
      </c>
      <c r="D31" s="475">
        <v>9062</v>
      </c>
      <c r="E31" s="475">
        <v>90062</v>
      </c>
      <c r="F31" s="475" t="s">
        <v>412</v>
      </c>
      <c r="G31" s="475" t="s">
        <v>413</v>
      </c>
      <c r="H31" s="486">
        <v>114237</v>
      </c>
      <c r="I31" s="479">
        <v>120</v>
      </c>
      <c r="J31" s="483">
        <v>11226905</v>
      </c>
      <c r="K31" s="483">
        <v>0</v>
      </c>
      <c r="L31" s="483">
        <v>19078874</v>
      </c>
      <c r="M31" s="483">
        <v>4049098</v>
      </c>
      <c r="N31" s="483">
        <v>9272663</v>
      </c>
      <c r="O31" s="505">
        <v>43627540</v>
      </c>
      <c r="P31" s="508"/>
      <c r="Q31" s="508"/>
      <c r="R31" s="508"/>
      <c r="S31" s="508"/>
      <c r="T31" s="508"/>
      <c r="U31" s="508"/>
      <c r="V31" s="508"/>
      <c r="W31" s="508"/>
      <c r="X31" s="508"/>
      <c r="Y31" s="508"/>
      <c r="Z31" s="508"/>
    </row>
    <row r="32" spans="1:26" ht="12.75" x14ac:dyDescent="0.2">
      <c r="A32" s="474" t="s">
        <v>1069</v>
      </c>
      <c r="B32" s="474" t="s">
        <v>558</v>
      </c>
      <c r="C32" s="475" t="s">
        <v>411</v>
      </c>
      <c r="D32" s="475">
        <v>9041</v>
      </c>
      <c r="E32" s="475">
        <v>90041</v>
      </c>
      <c r="F32" s="475" t="s">
        <v>427</v>
      </c>
      <c r="G32" s="475" t="s">
        <v>413</v>
      </c>
      <c r="H32" s="486">
        <v>12150996</v>
      </c>
      <c r="I32" s="479">
        <v>107</v>
      </c>
      <c r="J32" s="483">
        <v>4477089</v>
      </c>
      <c r="K32" s="483">
        <v>0</v>
      </c>
      <c r="L32" s="483">
        <v>21401292</v>
      </c>
      <c r="M32" s="483">
        <v>386898</v>
      </c>
      <c r="N32" s="483">
        <v>163508</v>
      </c>
      <c r="O32" s="505">
        <v>26428787</v>
      </c>
      <c r="P32" s="508"/>
      <c r="Q32" s="508"/>
      <c r="R32" s="508"/>
      <c r="S32" s="508"/>
      <c r="T32" s="508"/>
      <c r="U32" s="508"/>
      <c r="V32" s="508"/>
      <c r="W32" s="508"/>
      <c r="X32" s="508"/>
      <c r="Y32" s="508"/>
      <c r="Z32" s="508"/>
    </row>
    <row r="33" spans="1:26" ht="12.75" x14ac:dyDescent="0.2">
      <c r="A33" s="474" t="s">
        <v>174</v>
      </c>
      <c r="B33" s="474" t="s">
        <v>175</v>
      </c>
      <c r="C33" s="475" t="s">
        <v>411</v>
      </c>
      <c r="D33" s="475">
        <v>9006</v>
      </c>
      <c r="E33" s="475">
        <v>90006</v>
      </c>
      <c r="F33" s="475" t="s">
        <v>412</v>
      </c>
      <c r="G33" s="475" t="s">
        <v>413</v>
      </c>
      <c r="H33" s="486">
        <v>163703</v>
      </c>
      <c r="I33" s="479">
        <v>105</v>
      </c>
      <c r="J33" s="483">
        <v>10377991</v>
      </c>
      <c r="K33" s="483">
        <v>18258284</v>
      </c>
      <c r="L33" s="483">
        <v>7291569</v>
      </c>
      <c r="M33" s="483">
        <v>3300877</v>
      </c>
      <c r="N33" s="483">
        <v>7098403</v>
      </c>
      <c r="O33" s="505">
        <v>46327124</v>
      </c>
      <c r="P33" s="508"/>
      <c r="Q33" s="508"/>
      <c r="R33" s="508"/>
      <c r="S33" s="508"/>
      <c r="T33" s="508"/>
      <c r="U33" s="508"/>
      <c r="V33" s="508"/>
      <c r="W33" s="508"/>
      <c r="X33" s="508"/>
      <c r="Y33" s="508"/>
      <c r="Z33" s="508"/>
    </row>
    <row r="34" spans="1:26" ht="12.75" x14ac:dyDescent="0.2">
      <c r="A34" s="474" t="s">
        <v>771</v>
      </c>
      <c r="B34" s="474" t="s">
        <v>772</v>
      </c>
      <c r="C34" s="475" t="s">
        <v>411</v>
      </c>
      <c r="D34" s="475">
        <v>9079</v>
      </c>
      <c r="E34" s="475">
        <v>90079</v>
      </c>
      <c r="F34" s="475" t="s">
        <v>412</v>
      </c>
      <c r="G34" s="475" t="s">
        <v>413</v>
      </c>
      <c r="H34" s="486">
        <v>345580</v>
      </c>
      <c r="I34" s="479">
        <v>96</v>
      </c>
      <c r="J34" s="483">
        <v>7100061</v>
      </c>
      <c r="K34" s="483">
        <v>0</v>
      </c>
      <c r="L34" s="483">
        <v>0</v>
      </c>
      <c r="M34" s="483">
        <v>24233681</v>
      </c>
      <c r="N34" s="483">
        <v>1397807</v>
      </c>
      <c r="O34" s="505">
        <v>32731549</v>
      </c>
      <c r="P34" s="508"/>
      <c r="Q34" s="508"/>
      <c r="R34" s="508"/>
      <c r="S34" s="508"/>
      <c r="T34" s="508"/>
      <c r="U34" s="508"/>
      <c r="V34" s="508"/>
      <c r="W34" s="508"/>
      <c r="X34" s="508"/>
      <c r="Y34" s="508"/>
      <c r="Z34" s="508"/>
    </row>
    <row r="35" spans="1:26" ht="12.75" x14ac:dyDescent="0.2">
      <c r="A35" s="474" t="s">
        <v>353</v>
      </c>
      <c r="B35" s="474" t="s">
        <v>354</v>
      </c>
      <c r="C35" s="475" t="s">
        <v>411</v>
      </c>
      <c r="D35" s="475">
        <v>9020</v>
      </c>
      <c r="E35" s="475">
        <v>90020</v>
      </c>
      <c r="F35" s="475" t="s">
        <v>412</v>
      </c>
      <c r="G35" s="475" t="s">
        <v>413</v>
      </c>
      <c r="H35" s="486">
        <v>195861</v>
      </c>
      <c r="I35" s="479">
        <v>93</v>
      </c>
      <c r="J35" s="483">
        <v>7896956</v>
      </c>
      <c r="K35" s="483">
        <v>0</v>
      </c>
      <c r="L35" s="483">
        <v>3409749</v>
      </c>
      <c r="M35" s="483">
        <v>9259887</v>
      </c>
      <c r="N35" s="483">
        <v>5317300</v>
      </c>
      <c r="O35" s="505">
        <v>25883892</v>
      </c>
      <c r="P35" s="508"/>
      <c r="Q35" s="508"/>
      <c r="R35" s="508"/>
      <c r="S35" s="508"/>
      <c r="T35" s="508"/>
      <c r="U35" s="508"/>
      <c r="V35" s="508"/>
      <c r="W35" s="508"/>
      <c r="X35" s="508"/>
      <c r="Y35" s="508"/>
      <c r="Z35" s="508"/>
    </row>
    <row r="36" spans="1:26" ht="12.75" x14ac:dyDescent="0.2">
      <c r="A36" s="474" t="s">
        <v>295</v>
      </c>
      <c r="B36" s="474" t="s">
        <v>296</v>
      </c>
      <c r="C36" s="475" t="s">
        <v>411</v>
      </c>
      <c r="D36" s="475">
        <v>9012</v>
      </c>
      <c r="E36" s="475">
        <v>90012</v>
      </c>
      <c r="F36" s="475" t="s">
        <v>412</v>
      </c>
      <c r="G36" s="475" t="s">
        <v>413</v>
      </c>
      <c r="H36" s="486">
        <v>370583</v>
      </c>
      <c r="I36" s="479">
        <v>92</v>
      </c>
      <c r="J36" s="483">
        <v>3643241</v>
      </c>
      <c r="K36" s="483">
        <v>0</v>
      </c>
      <c r="L36" s="483">
        <v>25394119</v>
      </c>
      <c r="M36" s="483">
        <v>223314</v>
      </c>
      <c r="N36" s="483">
        <v>5139112</v>
      </c>
      <c r="O36" s="505">
        <v>34399786</v>
      </c>
      <c r="P36" s="508"/>
      <c r="Q36" s="508"/>
      <c r="R36" s="508"/>
      <c r="S36" s="508"/>
      <c r="T36" s="508"/>
      <c r="U36" s="508"/>
      <c r="V36" s="508"/>
      <c r="W36" s="508"/>
      <c r="X36" s="508"/>
      <c r="Y36" s="508"/>
      <c r="Z36" s="508"/>
    </row>
    <row r="37" spans="1:26" ht="12.75" x14ac:dyDescent="0.2">
      <c r="A37" s="474" t="s">
        <v>1128</v>
      </c>
      <c r="B37" s="474" t="s">
        <v>1129</v>
      </c>
      <c r="C37" s="475" t="s">
        <v>411</v>
      </c>
      <c r="D37" s="475">
        <v>9171</v>
      </c>
      <c r="E37" s="475">
        <v>90171</v>
      </c>
      <c r="F37" s="475" t="s">
        <v>427</v>
      </c>
      <c r="G37" s="475" t="s">
        <v>413</v>
      </c>
      <c r="H37" s="486">
        <v>258653</v>
      </c>
      <c r="I37" s="479">
        <v>91</v>
      </c>
      <c r="J37" s="483">
        <v>4563865</v>
      </c>
      <c r="K37" s="483">
        <v>0</v>
      </c>
      <c r="L37" s="483">
        <v>18334468</v>
      </c>
      <c r="M37" s="483">
        <v>0</v>
      </c>
      <c r="N37" s="483">
        <v>506650</v>
      </c>
      <c r="O37" s="505">
        <v>23404983</v>
      </c>
      <c r="P37" s="508"/>
      <c r="Q37" s="508"/>
      <c r="R37" s="508"/>
      <c r="S37" s="508"/>
      <c r="T37" s="508"/>
      <c r="U37" s="508"/>
      <c r="V37" s="508"/>
      <c r="W37" s="508"/>
      <c r="X37" s="508"/>
      <c r="Y37" s="508"/>
      <c r="Z37" s="508"/>
    </row>
    <row r="38" spans="1:26" ht="12.75" x14ac:dyDescent="0.2">
      <c r="A38" s="474" t="s">
        <v>980</v>
      </c>
      <c r="B38" s="474" t="s">
        <v>369</v>
      </c>
      <c r="C38" s="475" t="s">
        <v>411</v>
      </c>
      <c r="D38" s="475" t="s">
        <v>981</v>
      </c>
      <c r="E38" s="475" t="s">
        <v>982</v>
      </c>
      <c r="F38" s="475" t="s">
        <v>412</v>
      </c>
      <c r="G38" s="475" t="s">
        <v>864</v>
      </c>
      <c r="H38" s="477">
        <v>0</v>
      </c>
      <c r="I38" s="479">
        <v>90</v>
      </c>
      <c r="J38" s="483">
        <v>631767</v>
      </c>
      <c r="K38" s="483">
        <v>0</v>
      </c>
      <c r="L38" s="483">
        <v>929261</v>
      </c>
      <c r="M38" s="483">
        <v>1712177</v>
      </c>
      <c r="N38" s="483">
        <v>1522098</v>
      </c>
      <c r="O38" s="505">
        <v>4795303</v>
      </c>
      <c r="P38" s="508"/>
      <c r="Q38" s="508"/>
      <c r="R38" s="508"/>
      <c r="S38" s="508"/>
      <c r="T38" s="508"/>
      <c r="U38" s="508"/>
      <c r="V38" s="508"/>
      <c r="W38" s="508"/>
      <c r="X38" s="508"/>
      <c r="Y38" s="508"/>
      <c r="Z38" s="508"/>
    </row>
    <row r="39" spans="1:26" ht="12.75" x14ac:dyDescent="0.2">
      <c r="A39" s="474" t="s">
        <v>164</v>
      </c>
      <c r="B39" s="474" t="s">
        <v>165</v>
      </c>
      <c r="C39" s="475" t="s">
        <v>411</v>
      </c>
      <c r="D39" s="475">
        <v>9004</v>
      </c>
      <c r="E39" s="475">
        <v>90004</v>
      </c>
      <c r="F39" s="475" t="s">
        <v>412</v>
      </c>
      <c r="G39" s="475" t="s">
        <v>413</v>
      </c>
      <c r="H39" s="486">
        <v>523994</v>
      </c>
      <c r="I39" s="479">
        <v>87</v>
      </c>
      <c r="J39" s="483">
        <v>5601638</v>
      </c>
      <c r="K39" s="483">
        <v>17631121</v>
      </c>
      <c r="L39" s="483">
        <v>0</v>
      </c>
      <c r="M39" s="483">
        <v>76314</v>
      </c>
      <c r="N39" s="483">
        <v>6738905</v>
      </c>
      <c r="O39" s="505">
        <v>30047978</v>
      </c>
      <c r="P39" s="508"/>
      <c r="Q39" s="508"/>
      <c r="R39" s="508"/>
      <c r="S39" s="508"/>
      <c r="T39" s="508"/>
      <c r="U39" s="508"/>
      <c r="V39" s="508"/>
      <c r="W39" s="508"/>
      <c r="X39" s="508"/>
      <c r="Y39" s="508"/>
      <c r="Z39" s="508"/>
    </row>
    <row r="40" spans="1:26" ht="12.75" x14ac:dyDescent="0.2">
      <c r="A40" s="474" t="s">
        <v>448</v>
      </c>
      <c r="B40" s="474" t="s">
        <v>449</v>
      </c>
      <c r="C40" s="475" t="s">
        <v>411</v>
      </c>
      <c r="D40" s="475">
        <v>9234</v>
      </c>
      <c r="E40" s="475">
        <v>90234</v>
      </c>
      <c r="F40" s="475" t="s">
        <v>412</v>
      </c>
      <c r="G40" s="475" t="s">
        <v>413</v>
      </c>
      <c r="H40" s="486">
        <v>3281212</v>
      </c>
      <c r="I40" s="479">
        <v>85</v>
      </c>
      <c r="J40" s="483">
        <v>6733487</v>
      </c>
      <c r="K40" s="483">
        <v>0</v>
      </c>
      <c r="L40" s="483">
        <v>17831372</v>
      </c>
      <c r="M40" s="483">
        <v>6047142</v>
      </c>
      <c r="N40" s="483">
        <v>1306575</v>
      </c>
      <c r="O40" s="505">
        <v>31918576</v>
      </c>
      <c r="P40" s="508"/>
      <c r="Q40" s="508"/>
      <c r="R40" s="508"/>
      <c r="S40" s="508"/>
      <c r="T40" s="508"/>
      <c r="U40" s="508"/>
      <c r="V40" s="508"/>
      <c r="W40" s="508"/>
      <c r="X40" s="508"/>
      <c r="Y40" s="508"/>
      <c r="Z40" s="508"/>
    </row>
    <row r="41" spans="1:26" ht="12.75" x14ac:dyDescent="0.2">
      <c r="A41" s="474" t="s">
        <v>1165</v>
      </c>
      <c r="B41" s="474" t="s">
        <v>284</v>
      </c>
      <c r="C41" s="475" t="s">
        <v>411</v>
      </c>
      <c r="D41" s="475">
        <v>9010</v>
      </c>
      <c r="E41" s="475">
        <v>90010</v>
      </c>
      <c r="F41" s="475" t="s">
        <v>427</v>
      </c>
      <c r="G41" s="475" t="s">
        <v>413</v>
      </c>
      <c r="H41" s="486">
        <v>12150996</v>
      </c>
      <c r="I41" s="479">
        <v>84</v>
      </c>
      <c r="J41" s="483">
        <v>3028821</v>
      </c>
      <c r="K41" s="483">
        <v>0</v>
      </c>
      <c r="L41" s="483">
        <v>13679061</v>
      </c>
      <c r="M41" s="483">
        <v>6405604</v>
      </c>
      <c r="N41" s="483">
        <v>2465796</v>
      </c>
      <c r="O41" s="505">
        <v>25579282</v>
      </c>
      <c r="P41" s="508"/>
      <c r="Q41" s="508"/>
      <c r="R41" s="508"/>
      <c r="S41" s="508"/>
      <c r="T41" s="508"/>
      <c r="U41" s="508"/>
      <c r="V41" s="508"/>
      <c r="W41" s="508"/>
      <c r="X41" s="508"/>
      <c r="Y41" s="508"/>
      <c r="Z41" s="508"/>
    </row>
    <row r="42" spans="1:26" ht="12.75" x14ac:dyDescent="0.2">
      <c r="A42" s="474" t="s">
        <v>866</v>
      </c>
      <c r="B42" s="474" t="s">
        <v>867</v>
      </c>
      <c r="C42" s="475" t="s">
        <v>411</v>
      </c>
      <c r="D42" s="475">
        <v>9162</v>
      </c>
      <c r="E42" s="475">
        <v>90162</v>
      </c>
      <c r="F42" s="475" t="s">
        <v>412</v>
      </c>
      <c r="G42" s="475" t="s">
        <v>413</v>
      </c>
      <c r="H42" s="486">
        <v>277634</v>
      </c>
      <c r="I42" s="479">
        <v>78</v>
      </c>
      <c r="J42" s="483">
        <v>2824814</v>
      </c>
      <c r="K42" s="483">
        <v>0</v>
      </c>
      <c r="L42" s="483">
        <v>2093390</v>
      </c>
      <c r="M42" s="483">
        <v>14735025</v>
      </c>
      <c r="N42" s="483">
        <v>949673</v>
      </c>
      <c r="O42" s="505">
        <v>20602902</v>
      </c>
      <c r="P42" s="508"/>
      <c r="Q42" s="508"/>
      <c r="R42" s="508"/>
      <c r="S42" s="508"/>
      <c r="T42" s="508"/>
      <c r="U42" s="508"/>
      <c r="V42" s="508"/>
      <c r="W42" s="508"/>
      <c r="X42" s="508"/>
      <c r="Y42" s="508"/>
      <c r="Z42" s="508"/>
    </row>
    <row r="43" spans="1:26" ht="12.75" x14ac:dyDescent="0.2">
      <c r="A43" s="474" t="s">
        <v>660</v>
      </c>
      <c r="B43" s="474" t="s">
        <v>661</v>
      </c>
      <c r="C43" s="475" t="s">
        <v>411</v>
      </c>
      <c r="D43" s="475">
        <v>9211</v>
      </c>
      <c r="E43" s="475">
        <v>90211</v>
      </c>
      <c r="F43" s="475" t="s">
        <v>486</v>
      </c>
      <c r="G43" s="475" t="s">
        <v>413</v>
      </c>
      <c r="H43" s="486">
        <v>12150996</v>
      </c>
      <c r="I43" s="479">
        <v>77</v>
      </c>
      <c r="J43" s="483">
        <v>5470472</v>
      </c>
      <c r="K43" s="483">
        <v>0</v>
      </c>
      <c r="L43" s="483">
        <v>10386263</v>
      </c>
      <c r="M43" s="483">
        <v>0</v>
      </c>
      <c r="N43" s="483">
        <v>392817</v>
      </c>
      <c r="O43" s="505">
        <v>16249552</v>
      </c>
      <c r="P43" s="508"/>
      <c r="Q43" s="508"/>
      <c r="R43" s="508"/>
      <c r="S43" s="508"/>
      <c r="T43" s="508"/>
      <c r="U43" s="508"/>
      <c r="V43" s="508"/>
      <c r="W43" s="508"/>
      <c r="X43" s="508"/>
      <c r="Y43" s="508"/>
      <c r="Z43" s="508"/>
    </row>
    <row r="44" spans="1:26" ht="12.75" x14ac:dyDescent="0.2">
      <c r="A44" s="474" t="s">
        <v>1027</v>
      </c>
      <c r="B44" s="474" t="s">
        <v>1028</v>
      </c>
      <c r="C44" s="475" t="s">
        <v>411</v>
      </c>
      <c r="D44" s="475">
        <v>9121</v>
      </c>
      <c r="E44" s="475">
        <v>90121</v>
      </c>
      <c r="F44" s="475" t="s">
        <v>412</v>
      </c>
      <c r="G44" s="475" t="s">
        <v>413</v>
      </c>
      <c r="H44" s="486">
        <v>341219</v>
      </c>
      <c r="I44" s="479">
        <v>74</v>
      </c>
      <c r="J44" s="483">
        <v>5297953</v>
      </c>
      <c r="K44" s="483">
        <v>0</v>
      </c>
      <c r="L44" s="483">
        <v>9868436</v>
      </c>
      <c r="M44" s="483">
        <v>0</v>
      </c>
      <c r="N44" s="483">
        <v>6884865</v>
      </c>
      <c r="O44" s="505">
        <v>22051254</v>
      </c>
      <c r="P44" s="508"/>
      <c r="Q44" s="508"/>
      <c r="R44" s="508"/>
      <c r="S44" s="508"/>
      <c r="T44" s="508"/>
      <c r="U44" s="508"/>
      <c r="V44" s="508"/>
      <c r="W44" s="508"/>
      <c r="X44" s="508"/>
      <c r="Y44" s="508"/>
      <c r="Z44" s="508"/>
    </row>
    <row r="45" spans="1:26" ht="12.75" x14ac:dyDescent="0.2">
      <c r="A45" s="474" t="s">
        <v>483</v>
      </c>
      <c r="B45" s="474" t="s">
        <v>484</v>
      </c>
      <c r="C45" s="475" t="s">
        <v>411</v>
      </c>
      <c r="D45" s="475">
        <v>9035</v>
      </c>
      <c r="E45" s="475">
        <v>90035</v>
      </c>
      <c r="F45" s="475" t="s">
        <v>412</v>
      </c>
      <c r="G45" s="475" t="s">
        <v>413</v>
      </c>
      <c r="H45" s="486">
        <v>367260</v>
      </c>
      <c r="I45" s="479">
        <v>72</v>
      </c>
      <c r="J45" s="483">
        <v>3923895</v>
      </c>
      <c r="K45" s="483">
        <v>0</v>
      </c>
      <c r="L45" s="483">
        <v>14096107</v>
      </c>
      <c r="M45" s="483">
        <v>180450</v>
      </c>
      <c r="N45" s="483">
        <v>5663547</v>
      </c>
      <c r="O45" s="505">
        <v>23863999</v>
      </c>
      <c r="P45" s="508"/>
      <c r="Q45" s="508"/>
      <c r="R45" s="508"/>
      <c r="S45" s="508"/>
      <c r="T45" s="508"/>
      <c r="U45" s="508"/>
      <c r="V45" s="508"/>
      <c r="W45" s="508"/>
      <c r="X45" s="508"/>
      <c r="Y45" s="508"/>
      <c r="Z45" s="508"/>
    </row>
    <row r="46" spans="1:26" ht="12.75" x14ac:dyDescent="0.2">
      <c r="A46" s="474" t="s">
        <v>1132</v>
      </c>
      <c r="B46" s="474" t="s">
        <v>351</v>
      </c>
      <c r="C46" s="475" t="s">
        <v>411</v>
      </c>
      <c r="D46" s="475">
        <v>9089</v>
      </c>
      <c r="E46" s="475">
        <v>90089</v>
      </c>
      <c r="F46" s="475" t="s">
        <v>427</v>
      </c>
      <c r="G46" s="475" t="s">
        <v>413</v>
      </c>
      <c r="H46" s="486">
        <v>308231</v>
      </c>
      <c r="I46" s="479">
        <v>66</v>
      </c>
      <c r="J46" s="483">
        <v>1992750</v>
      </c>
      <c r="K46" s="483">
        <v>0</v>
      </c>
      <c r="L46" s="483">
        <v>10373447</v>
      </c>
      <c r="M46" s="483">
        <v>2020415</v>
      </c>
      <c r="N46" s="483">
        <v>1516238</v>
      </c>
      <c r="O46" s="505">
        <v>15902850</v>
      </c>
      <c r="P46" s="508"/>
      <c r="Q46" s="508"/>
      <c r="R46" s="508"/>
      <c r="S46" s="508"/>
      <c r="T46" s="508"/>
      <c r="U46" s="508"/>
      <c r="V46" s="508"/>
      <c r="W46" s="508"/>
      <c r="X46" s="508"/>
      <c r="Y46" s="508"/>
      <c r="Z46" s="508"/>
    </row>
    <row r="47" spans="1:26" ht="12.75" x14ac:dyDescent="0.2">
      <c r="A47" s="474" t="s">
        <v>1067</v>
      </c>
      <c r="B47" s="474" t="s">
        <v>183</v>
      </c>
      <c r="C47" s="475" t="s">
        <v>411</v>
      </c>
      <c r="D47" s="475">
        <v>9007</v>
      </c>
      <c r="E47" s="475">
        <v>90007</v>
      </c>
      <c r="F47" s="475" t="s">
        <v>427</v>
      </c>
      <c r="G47" s="475" t="s">
        <v>413</v>
      </c>
      <c r="H47" s="486">
        <v>358172</v>
      </c>
      <c r="I47" s="479">
        <v>63</v>
      </c>
      <c r="J47" s="483">
        <v>3347746</v>
      </c>
      <c r="K47" s="483">
        <v>0</v>
      </c>
      <c r="L47" s="483">
        <v>322324</v>
      </c>
      <c r="M47" s="483">
        <v>10119120</v>
      </c>
      <c r="N47" s="483">
        <v>3840600</v>
      </c>
      <c r="O47" s="505">
        <v>17629790</v>
      </c>
      <c r="P47" s="508"/>
      <c r="Q47" s="508"/>
      <c r="R47" s="508"/>
      <c r="S47" s="508"/>
      <c r="T47" s="508"/>
      <c r="U47" s="508"/>
      <c r="V47" s="508"/>
      <c r="W47" s="508"/>
      <c r="X47" s="508"/>
      <c r="Y47" s="508"/>
      <c r="Z47" s="508"/>
    </row>
    <row r="48" spans="1:26" ht="12.75" x14ac:dyDescent="0.2">
      <c r="A48" s="474" t="s">
        <v>1029</v>
      </c>
      <c r="B48" s="474" t="s">
        <v>1030</v>
      </c>
      <c r="C48" s="475" t="s">
        <v>411</v>
      </c>
      <c r="D48" s="475">
        <v>9144</v>
      </c>
      <c r="E48" s="475">
        <v>90144</v>
      </c>
      <c r="F48" s="475" t="s">
        <v>412</v>
      </c>
      <c r="G48" s="475" t="s">
        <v>413</v>
      </c>
      <c r="H48" s="486">
        <v>615968</v>
      </c>
      <c r="I48" s="479">
        <v>62</v>
      </c>
      <c r="J48" s="483">
        <v>2515404</v>
      </c>
      <c r="K48" s="483">
        <v>7845358</v>
      </c>
      <c r="L48" s="483">
        <v>2812084</v>
      </c>
      <c r="M48" s="483">
        <v>1414435</v>
      </c>
      <c r="N48" s="483">
        <v>890169</v>
      </c>
      <c r="O48" s="505">
        <v>15477450</v>
      </c>
      <c r="P48" s="508"/>
      <c r="Q48" s="508"/>
      <c r="R48" s="508"/>
      <c r="S48" s="508"/>
      <c r="T48" s="508"/>
      <c r="U48" s="508"/>
      <c r="V48" s="508"/>
      <c r="W48" s="508"/>
      <c r="X48" s="508"/>
      <c r="Y48" s="508"/>
      <c r="Z48" s="508"/>
    </row>
    <row r="49" spans="1:26" ht="12.75" x14ac:dyDescent="0.2">
      <c r="A49" s="474" t="s">
        <v>1146</v>
      </c>
      <c r="B49" s="474" t="s">
        <v>296</v>
      </c>
      <c r="C49" s="475" t="s">
        <v>411</v>
      </c>
      <c r="D49" s="476"/>
      <c r="E49" s="475">
        <v>99422</v>
      </c>
      <c r="F49" s="475" t="s">
        <v>437</v>
      </c>
      <c r="G49" s="475" t="s">
        <v>413</v>
      </c>
      <c r="H49" s="486">
        <v>370583</v>
      </c>
      <c r="I49" s="479">
        <v>56</v>
      </c>
      <c r="J49" s="483">
        <v>637324</v>
      </c>
      <c r="K49" s="483">
        <v>0</v>
      </c>
      <c r="L49" s="483">
        <v>98000</v>
      </c>
      <c r="M49" s="483">
        <v>0</v>
      </c>
      <c r="N49" s="483">
        <v>142484</v>
      </c>
      <c r="O49" s="505">
        <v>877808</v>
      </c>
      <c r="P49" s="508"/>
      <c r="Q49" s="508"/>
      <c r="R49" s="508"/>
      <c r="S49" s="508"/>
      <c r="T49" s="508"/>
      <c r="U49" s="508"/>
      <c r="V49" s="508"/>
      <c r="W49" s="508"/>
      <c r="X49" s="508"/>
      <c r="Y49" s="508"/>
      <c r="Z49" s="508"/>
    </row>
    <row r="50" spans="1:26" ht="12.75" x14ac:dyDescent="0.2">
      <c r="A50" s="474" t="s">
        <v>961</v>
      </c>
      <c r="B50" s="474" t="s">
        <v>962</v>
      </c>
      <c r="C50" s="475" t="s">
        <v>411</v>
      </c>
      <c r="D50" s="475">
        <v>9205</v>
      </c>
      <c r="E50" s="475">
        <v>90205</v>
      </c>
      <c r="F50" s="475" t="s">
        <v>427</v>
      </c>
      <c r="G50" s="475" t="s">
        <v>413</v>
      </c>
      <c r="H50" s="486">
        <v>1723634</v>
      </c>
      <c r="I50" s="479">
        <v>54</v>
      </c>
      <c r="J50" s="483">
        <v>1319149</v>
      </c>
      <c r="K50" s="483">
        <v>0</v>
      </c>
      <c r="L50" s="483">
        <v>6755482</v>
      </c>
      <c r="M50" s="483">
        <v>127654</v>
      </c>
      <c r="N50" s="483">
        <v>1301894</v>
      </c>
      <c r="O50" s="505">
        <v>9504179</v>
      </c>
      <c r="P50" s="508"/>
      <c r="Q50" s="508"/>
      <c r="R50" s="508"/>
      <c r="S50" s="508"/>
      <c r="T50" s="508"/>
      <c r="U50" s="508"/>
      <c r="V50" s="508"/>
      <c r="W50" s="508"/>
      <c r="X50" s="508"/>
      <c r="Y50" s="508"/>
      <c r="Z50" s="508"/>
    </row>
    <row r="51" spans="1:26" ht="12.75" x14ac:dyDescent="0.2">
      <c r="A51" s="474" t="s">
        <v>1062</v>
      </c>
      <c r="B51" s="474" t="s">
        <v>1063</v>
      </c>
      <c r="C51" s="475" t="s">
        <v>411</v>
      </c>
      <c r="D51" s="475">
        <v>9173</v>
      </c>
      <c r="E51" s="475">
        <v>90173</v>
      </c>
      <c r="F51" s="475" t="s">
        <v>412</v>
      </c>
      <c r="G51" s="475" t="s">
        <v>413</v>
      </c>
      <c r="H51" s="486">
        <v>136969</v>
      </c>
      <c r="I51" s="479">
        <v>52</v>
      </c>
      <c r="J51" s="483">
        <v>1405992</v>
      </c>
      <c r="K51" s="483">
        <v>0</v>
      </c>
      <c r="L51" s="483">
        <v>0</v>
      </c>
      <c r="M51" s="483">
        <v>4799585</v>
      </c>
      <c r="N51" s="483">
        <v>3742694</v>
      </c>
      <c r="O51" s="505">
        <v>9948271</v>
      </c>
      <c r="P51" s="508"/>
      <c r="Q51" s="508"/>
      <c r="R51" s="508"/>
      <c r="S51" s="508"/>
      <c r="T51" s="508"/>
      <c r="U51" s="508"/>
      <c r="V51" s="508"/>
      <c r="W51" s="508"/>
      <c r="X51" s="508"/>
      <c r="Y51" s="508"/>
      <c r="Z51" s="508"/>
    </row>
    <row r="52" spans="1:26" ht="12.75" x14ac:dyDescent="0.2">
      <c r="A52" s="474" t="s">
        <v>442</v>
      </c>
      <c r="B52" s="474" t="s">
        <v>443</v>
      </c>
      <c r="C52" s="475" t="s">
        <v>411</v>
      </c>
      <c r="D52" s="475">
        <v>9159</v>
      </c>
      <c r="E52" s="475">
        <v>90159</v>
      </c>
      <c r="F52" s="475" t="s">
        <v>412</v>
      </c>
      <c r="G52" s="475" t="s">
        <v>413</v>
      </c>
      <c r="H52" s="486">
        <v>3281212</v>
      </c>
      <c r="I52" s="479">
        <v>50</v>
      </c>
      <c r="J52" s="483">
        <v>2349670</v>
      </c>
      <c r="K52" s="483">
        <v>0</v>
      </c>
      <c r="L52" s="483">
        <v>4754511</v>
      </c>
      <c r="M52" s="483">
        <v>3078016</v>
      </c>
      <c r="N52" s="483">
        <v>398365</v>
      </c>
      <c r="O52" s="505">
        <v>10580562</v>
      </c>
      <c r="P52" s="508"/>
      <c r="Q52" s="508"/>
      <c r="R52" s="508"/>
      <c r="S52" s="508"/>
      <c r="T52" s="508"/>
      <c r="U52" s="508"/>
      <c r="V52" s="508"/>
      <c r="W52" s="508"/>
      <c r="X52" s="508"/>
      <c r="Y52" s="508"/>
      <c r="Z52" s="508"/>
    </row>
    <row r="53" spans="1:26" ht="12.75" x14ac:dyDescent="0.2">
      <c r="A53" s="474" t="s">
        <v>951</v>
      </c>
      <c r="B53" s="474" t="s">
        <v>952</v>
      </c>
      <c r="C53" s="475" t="s">
        <v>411</v>
      </c>
      <c r="D53" s="475">
        <v>9090</v>
      </c>
      <c r="E53" s="475">
        <v>90090</v>
      </c>
      <c r="F53" s="475" t="s">
        <v>412</v>
      </c>
      <c r="G53" s="475" t="s">
        <v>413</v>
      </c>
      <c r="H53" s="486">
        <v>1723634</v>
      </c>
      <c r="I53" s="479">
        <v>50</v>
      </c>
      <c r="J53" s="483">
        <v>4692559</v>
      </c>
      <c r="K53" s="483">
        <v>0</v>
      </c>
      <c r="L53" s="483">
        <v>23000</v>
      </c>
      <c r="M53" s="483">
        <v>6359274</v>
      </c>
      <c r="N53" s="483">
        <v>2267512</v>
      </c>
      <c r="O53" s="505">
        <v>13342345</v>
      </c>
      <c r="P53" s="508"/>
      <c r="Q53" s="508"/>
      <c r="R53" s="508"/>
      <c r="S53" s="508"/>
      <c r="T53" s="508"/>
      <c r="U53" s="508"/>
      <c r="V53" s="508"/>
      <c r="W53" s="508"/>
      <c r="X53" s="508"/>
      <c r="Y53" s="508"/>
      <c r="Z53" s="508"/>
    </row>
    <row r="54" spans="1:26" ht="12.75" x14ac:dyDescent="0.2">
      <c r="A54" s="474" t="s">
        <v>1109</v>
      </c>
      <c r="B54" s="474" t="s">
        <v>422</v>
      </c>
      <c r="C54" s="475" t="s">
        <v>411</v>
      </c>
      <c r="D54" s="475">
        <v>9218</v>
      </c>
      <c r="E54" s="475">
        <v>90218</v>
      </c>
      <c r="F54" s="475" t="s">
        <v>437</v>
      </c>
      <c r="G54" s="475" t="s">
        <v>413</v>
      </c>
      <c r="H54" s="486">
        <v>1932666</v>
      </c>
      <c r="I54" s="479">
        <v>49</v>
      </c>
      <c r="J54" s="483">
        <v>60338</v>
      </c>
      <c r="K54" s="483">
        <v>197386</v>
      </c>
      <c r="L54" s="483">
        <v>24950</v>
      </c>
      <c r="M54" s="483">
        <v>0</v>
      </c>
      <c r="N54" s="483">
        <v>0</v>
      </c>
      <c r="O54" s="505">
        <v>282674</v>
      </c>
      <c r="P54" s="508"/>
      <c r="Q54" s="508"/>
      <c r="R54" s="508"/>
      <c r="S54" s="508"/>
      <c r="T54" s="508"/>
      <c r="U54" s="508"/>
      <c r="V54" s="508"/>
      <c r="W54" s="508"/>
      <c r="X54" s="508"/>
      <c r="Y54" s="508"/>
      <c r="Z54" s="508"/>
    </row>
    <row r="55" spans="1:26" ht="12.75" x14ac:dyDescent="0.2">
      <c r="A55" s="474" t="s">
        <v>986</v>
      </c>
      <c r="B55" s="474" t="s">
        <v>567</v>
      </c>
      <c r="C55" s="475" t="s">
        <v>411</v>
      </c>
      <c r="D55" s="475">
        <v>9042</v>
      </c>
      <c r="E55" s="475">
        <v>90042</v>
      </c>
      <c r="F55" s="475" t="s">
        <v>427</v>
      </c>
      <c r="G55" s="475" t="s">
        <v>413</v>
      </c>
      <c r="H55" s="486">
        <v>12150996</v>
      </c>
      <c r="I55" s="479">
        <v>49</v>
      </c>
      <c r="J55" s="483">
        <v>2576893</v>
      </c>
      <c r="K55" s="483">
        <v>0</v>
      </c>
      <c r="L55" s="483">
        <v>10991510</v>
      </c>
      <c r="M55" s="483">
        <v>6228205</v>
      </c>
      <c r="N55" s="483">
        <v>2235385</v>
      </c>
      <c r="O55" s="505">
        <v>22031993</v>
      </c>
      <c r="P55" s="508"/>
      <c r="Q55" s="508"/>
      <c r="R55" s="508"/>
      <c r="S55" s="508"/>
      <c r="T55" s="508"/>
      <c r="U55" s="508"/>
      <c r="V55" s="508"/>
      <c r="W55" s="508"/>
      <c r="X55" s="508"/>
      <c r="Y55" s="508"/>
      <c r="Z55" s="508"/>
    </row>
    <row r="56" spans="1:26" ht="12.75" x14ac:dyDescent="0.2">
      <c r="A56" s="474" t="s">
        <v>914</v>
      </c>
      <c r="B56" s="474" t="s">
        <v>915</v>
      </c>
      <c r="C56" s="475" t="s">
        <v>411</v>
      </c>
      <c r="D56" s="475">
        <v>9208</v>
      </c>
      <c r="E56" s="475">
        <v>90208</v>
      </c>
      <c r="F56" s="475" t="s">
        <v>437</v>
      </c>
      <c r="G56" s="475" t="s">
        <v>413</v>
      </c>
      <c r="H56" s="486">
        <v>98176</v>
      </c>
      <c r="I56" s="479">
        <v>48</v>
      </c>
      <c r="J56" s="483">
        <v>1667150</v>
      </c>
      <c r="K56" s="483">
        <v>0</v>
      </c>
      <c r="L56" s="483">
        <v>0</v>
      </c>
      <c r="M56" s="483">
        <v>5014373</v>
      </c>
      <c r="N56" s="483">
        <v>2936380</v>
      </c>
      <c r="O56" s="505">
        <v>9617903</v>
      </c>
      <c r="P56" s="508"/>
      <c r="Q56" s="508"/>
      <c r="R56" s="508"/>
      <c r="S56" s="508"/>
      <c r="T56" s="508"/>
      <c r="U56" s="508"/>
      <c r="V56" s="508"/>
      <c r="W56" s="508"/>
      <c r="X56" s="508"/>
      <c r="Y56" s="508"/>
      <c r="Z56" s="508"/>
    </row>
    <row r="57" spans="1:26" ht="12.75" x14ac:dyDescent="0.2">
      <c r="A57" s="474" t="s">
        <v>1124</v>
      </c>
      <c r="B57" s="474" t="s">
        <v>1125</v>
      </c>
      <c r="C57" s="475" t="s">
        <v>411</v>
      </c>
      <c r="D57" s="475">
        <v>9206</v>
      </c>
      <c r="E57" s="475">
        <v>90206</v>
      </c>
      <c r="F57" s="475" t="s">
        <v>412</v>
      </c>
      <c r="G57" s="475" t="s">
        <v>413</v>
      </c>
      <c r="H57" s="486">
        <v>59219</v>
      </c>
      <c r="I57" s="479">
        <v>47</v>
      </c>
      <c r="J57" s="483">
        <v>1771339</v>
      </c>
      <c r="K57" s="483">
        <v>0</v>
      </c>
      <c r="L57" s="483">
        <v>0</v>
      </c>
      <c r="M57" s="483">
        <v>6769909</v>
      </c>
      <c r="N57" s="483">
        <v>3491500</v>
      </c>
      <c r="O57" s="505">
        <v>12032748</v>
      </c>
      <c r="P57" s="508"/>
      <c r="Q57" s="508"/>
      <c r="R57" s="508"/>
      <c r="S57" s="508"/>
      <c r="T57" s="508"/>
      <c r="U57" s="508"/>
      <c r="V57" s="508"/>
      <c r="W57" s="508"/>
      <c r="X57" s="508"/>
      <c r="Y57" s="508"/>
      <c r="Z57" s="508"/>
    </row>
    <row r="58" spans="1:26" ht="12.75" x14ac:dyDescent="0.2">
      <c r="A58" s="474" t="s">
        <v>932</v>
      </c>
      <c r="B58" s="474" t="s">
        <v>531</v>
      </c>
      <c r="C58" s="475" t="s">
        <v>411</v>
      </c>
      <c r="D58" s="475">
        <v>9039</v>
      </c>
      <c r="E58" s="475">
        <v>90039</v>
      </c>
      <c r="F58" s="475" t="s">
        <v>427</v>
      </c>
      <c r="G58" s="475" t="s">
        <v>413</v>
      </c>
      <c r="H58" s="486">
        <v>12150996</v>
      </c>
      <c r="I58" s="479">
        <v>46</v>
      </c>
      <c r="J58" s="483">
        <v>3846310</v>
      </c>
      <c r="K58" s="483">
        <v>0</v>
      </c>
      <c r="L58" s="483">
        <v>10283346</v>
      </c>
      <c r="M58" s="483">
        <v>5942353</v>
      </c>
      <c r="N58" s="483">
        <v>3343782</v>
      </c>
      <c r="O58" s="505">
        <v>23415791</v>
      </c>
      <c r="P58" s="508"/>
      <c r="Q58" s="508"/>
      <c r="R58" s="508"/>
      <c r="S58" s="508"/>
      <c r="T58" s="508"/>
      <c r="U58" s="508"/>
      <c r="V58" s="508"/>
      <c r="W58" s="508"/>
      <c r="X58" s="508"/>
      <c r="Y58" s="508"/>
      <c r="Z58" s="508"/>
    </row>
    <row r="59" spans="1:26" ht="12.75" x14ac:dyDescent="0.2">
      <c r="A59" s="474" t="s">
        <v>884</v>
      </c>
      <c r="B59" s="474" t="s">
        <v>165</v>
      </c>
      <c r="C59" s="475" t="s">
        <v>411</v>
      </c>
      <c r="D59" s="475" t="s">
        <v>885</v>
      </c>
      <c r="E59" s="475" t="s">
        <v>886</v>
      </c>
      <c r="F59" s="475" t="s">
        <v>427</v>
      </c>
      <c r="G59" s="475" t="s">
        <v>864</v>
      </c>
      <c r="H59" s="477">
        <v>0</v>
      </c>
      <c r="I59" s="479">
        <v>45</v>
      </c>
      <c r="J59" s="483">
        <v>1294445</v>
      </c>
      <c r="K59" s="483">
        <v>0</v>
      </c>
      <c r="L59" s="483">
        <v>5722821</v>
      </c>
      <c r="M59" s="483">
        <v>1290919</v>
      </c>
      <c r="N59" s="483">
        <v>2044886</v>
      </c>
      <c r="O59" s="505">
        <v>10353071</v>
      </c>
      <c r="P59" s="508"/>
      <c r="Q59" s="508"/>
      <c r="R59" s="508"/>
      <c r="S59" s="508"/>
      <c r="T59" s="508"/>
      <c r="U59" s="508"/>
      <c r="V59" s="508"/>
      <c r="W59" s="508"/>
      <c r="X59" s="508"/>
      <c r="Y59" s="508"/>
      <c r="Z59" s="508"/>
    </row>
    <row r="60" spans="1:26" ht="12.75" x14ac:dyDescent="0.2">
      <c r="A60" s="474" t="s">
        <v>1184</v>
      </c>
      <c r="B60" s="474" t="s">
        <v>347</v>
      </c>
      <c r="C60" s="475" t="s">
        <v>411</v>
      </c>
      <c r="D60" s="475">
        <v>9164</v>
      </c>
      <c r="E60" s="475">
        <v>90164</v>
      </c>
      <c r="F60" s="475" t="s">
        <v>412</v>
      </c>
      <c r="G60" s="475" t="s">
        <v>413</v>
      </c>
      <c r="H60" s="486">
        <v>367260</v>
      </c>
      <c r="I60" s="479">
        <v>45</v>
      </c>
      <c r="J60" s="483">
        <v>2075737</v>
      </c>
      <c r="K60" s="483">
        <v>0</v>
      </c>
      <c r="L60" s="483">
        <v>1915653</v>
      </c>
      <c r="M60" s="483">
        <v>2907626</v>
      </c>
      <c r="N60" s="483">
        <v>3949585</v>
      </c>
      <c r="O60" s="505">
        <v>10848601</v>
      </c>
      <c r="P60" s="508"/>
      <c r="Q60" s="508"/>
      <c r="R60" s="508"/>
      <c r="S60" s="508"/>
      <c r="T60" s="508"/>
      <c r="U60" s="508"/>
      <c r="V60" s="508"/>
      <c r="W60" s="508"/>
      <c r="X60" s="508"/>
      <c r="Y60" s="508"/>
      <c r="Z60" s="508"/>
    </row>
    <row r="61" spans="1:26" ht="12.75" x14ac:dyDescent="0.2">
      <c r="A61" s="474" t="s">
        <v>900</v>
      </c>
      <c r="B61" s="474" t="s">
        <v>901</v>
      </c>
      <c r="C61" s="475" t="s">
        <v>411</v>
      </c>
      <c r="D61" s="475" t="s">
        <v>902</v>
      </c>
      <c r="E61" s="475" t="s">
        <v>903</v>
      </c>
      <c r="F61" s="475" t="s">
        <v>412</v>
      </c>
      <c r="G61" s="475" t="s">
        <v>864</v>
      </c>
      <c r="H61" s="477">
        <v>0</v>
      </c>
      <c r="I61" s="479">
        <v>44</v>
      </c>
      <c r="J61" s="483">
        <v>1467994</v>
      </c>
      <c r="K61" s="483">
        <v>0</v>
      </c>
      <c r="L61" s="483">
        <v>843828</v>
      </c>
      <c r="M61" s="483">
        <v>1650300</v>
      </c>
      <c r="N61" s="483">
        <v>451287</v>
      </c>
      <c r="O61" s="505">
        <v>4413409</v>
      </c>
      <c r="P61" s="508"/>
      <c r="Q61" s="508"/>
      <c r="R61" s="508"/>
      <c r="S61" s="508"/>
      <c r="T61" s="508"/>
      <c r="U61" s="508"/>
      <c r="V61" s="508"/>
      <c r="W61" s="508"/>
      <c r="X61" s="508"/>
      <c r="Y61" s="508"/>
      <c r="Z61" s="508"/>
    </row>
    <row r="62" spans="1:26" ht="12.75" x14ac:dyDescent="0.2">
      <c r="A62" s="474" t="s">
        <v>974</v>
      </c>
      <c r="B62" s="474" t="s">
        <v>975</v>
      </c>
      <c r="C62" s="475" t="s">
        <v>411</v>
      </c>
      <c r="D62" s="475">
        <v>9092</v>
      </c>
      <c r="E62" s="475">
        <v>90092</v>
      </c>
      <c r="F62" s="475" t="s">
        <v>427</v>
      </c>
      <c r="G62" s="475" t="s">
        <v>413</v>
      </c>
      <c r="H62" s="486">
        <v>133683</v>
      </c>
      <c r="I62" s="479">
        <v>43</v>
      </c>
      <c r="J62" s="483">
        <v>2242904</v>
      </c>
      <c r="K62" s="483">
        <v>0</v>
      </c>
      <c r="L62" s="483">
        <v>6378913</v>
      </c>
      <c r="M62" s="483">
        <v>92606</v>
      </c>
      <c r="N62" s="483">
        <v>2625161</v>
      </c>
      <c r="O62" s="505">
        <v>11339584</v>
      </c>
      <c r="P62" s="508"/>
      <c r="Q62" s="508"/>
      <c r="R62" s="508"/>
      <c r="S62" s="508"/>
      <c r="T62" s="508"/>
      <c r="U62" s="508"/>
      <c r="V62" s="508"/>
      <c r="W62" s="508"/>
      <c r="X62" s="508"/>
      <c r="Y62" s="508"/>
      <c r="Z62" s="508"/>
    </row>
    <row r="63" spans="1:26" ht="12.75" x14ac:dyDescent="0.2">
      <c r="A63" s="474" t="s">
        <v>1182</v>
      </c>
      <c r="B63" s="474" t="s">
        <v>1183</v>
      </c>
      <c r="C63" s="475" t="s">
        <v>411</v>
      </c>
      <c r="D63" s="475">
        <v>9232</v>
      </c>
      <c r="E63" s="475">
        <v>90232</v>
      </c>
      <c r="F63" s="475" t="s">
        <v>412</v>
      </c>
      <c r="G63" s="475" t="s">
        <v>413</v>
      </c>
      <c r="H63" s="486">
        <v>165074</v>
      </c>
      <c r="I63" s="479">
        <v>41</v>
      </c>
      <c r="J63" s="483">
        <v>3713717</v>
      </c>
      <c r="K63" s="483">
        <v>0</v>
      </c>
      <c r="L63" s="483">
        <v>5941213</v>
      </c>
      <c r="M63" s="483">
        <v>216368</v>
      </c>
      <c r="N63" s="483">
        <v>3981116</v>
      </c>
      <c r="O63" s="505">
        <v>13852414</v>
      </c>
      <c r="P63" s="508"/>
      <c r="Q63" s="508"/>
      <c r="R63" s="508"/>
      <c r="S63" s="508"/>
      <c r="T63" s="508"/>
      <c r="U63" s="508"/>
      <c r="V63" s="508"/>
      <c r="W63" s="508"/>
      <c r="X63" s="508"/>
      <c r="Y63" s="508"/>
      <c r="Z63" s="508"/>
    </row>
    <row r="64" spans="1:26" ht="12.75" x14ac:dyDescent="0.2">
      <c r="A64" s="474" t="s">
        <v>899</v>
      </c>
      <c r="B64" s="474" t="s">
        <v>894</v>
      </c>
      <c r="C64" s="475" t="s">
        <v>411</v>
      </c>
      <c r="D64" s="475">
        <v>9088</v>
      </c>
      <c r="E64" s="475">
        <v>90088</v>
      </c>
      <c r="F64" s="475" t="s">
        <v>412</v>
      </c>
      <c r="G64" s="475" t="s">
        <v>413</v>
      </c>
      <c r="H64" s="486">
        <v>83913</v>
      </c>
      <c r="I64" s="479">
        <v>41</v>
      </c>
      <c r="J64" s="483">
        <v>1356430</v>
      </c>
      <c r="K64" s="483">
        <v>0</v>
      </c>
      <c r="L64" s="483">
        <v>426401</v>
      </c>
      <c r="M64" s="483">
        <v>6245322</v>
      </c>
      <c r="N64" s="483">
        <v>2669373</v>
      </c>
      <c r="O64" s="505">
        <v>10697526</v>
      </c>
      <c r="P64" s="508"/>
      <c r="Q64" s="508"/>
      <c r="R64" s="508"/>
      <c r="S64" s="508"/>
      <c r="T64" s="508"/>
      <c r="U64" s="508"/>
      <c r="V64" s="508"/>
      <c r="W64" s="508"/>
      <c r="X64" s="508"/>
      <c r="Y64" s="508"/>
      <c r="Z64" s="508"/>
    </row>
    <row r="65" spans="1:26" ht="12.75" x14ac:dyDescent="0.2">
      <c r="A65" s="474" t="s">
        <v>1186</v>
      </c>
      <c r="B65" s="474" t="s">
        <v>984</v>
      </c>
      <c r="C65" s="475" t="s">
        <v>411</v>
      </c>
      <c r="D65" s="475">
        <v>9091</v>
      </c>
      <c r="E65" s="475">
        <v>90091</v>
      </c>
      <c r="F65" s="475" t="s">
        <v>427</v>
      </c>
      <c r="G65" s="475" t="s">
        <v>413</v>
      </c>
      <c r="H65" s="486">
        <v>219454</v>
      </c>
      <c r="I65" s="479">
        <v>39</v>
      </c>
      <c r="J65" s="483">
        <v>2686860</v>
      </c>
      <c r="K65" s="483">
        <v>0</v>
      </c>
      <c r="L65" s="483">
        <v>2688527</v>
      </c>
      <c r="M65" s="483">
        <v>977829</v>
      </c>
      <c r="N65" s="483">
        <v>3802811</v>
      </c>
      <c r="O65" s="505">
        <v>10156027</v>
      </c>
      <c r="P65" s="508"/>
      <c r="Q65" s="508"/>
      <c r="R65" s="508"/>
      <c r="S65" s="508"/>
      <c r="T65" s="508"/>
      <c r="U65" s="508"/>
      <c r="V65" s="508"/>
      <c r="W65" s="508"/>
      <c r="X65" s="508"/>
      <c r="Y65" s="508"/>
      <c r="Z65" s="508"/>
    </row>
    <row r="66" spans="1:26" ht="12.75" x14ac:dyDescent="0.2">
      <c r="A66" s="474" t="s">
        <v>879</v>
      </c>
      <c r="B66" s="474" t="s">
        <v>880</v>
      </c>
      <c r="C66" s="475" t="s">
        <v>411</v>
      </c>
      <c r="D66" s="475">
        <v>9196</v>
      </c>
      <c r="E66" s="475">
        <v>90196</v>
      </c>
      <c r="F66" s="475" t="s">
        <v>427</v>
      </c>
      <c r="G66" s="475" t="s">
        <v>413</v>
      </c>
      <c r="H66" s="486">
        <v>1723634</v>
      </c>
      <c r="I66" s="479">
        <v>38</v>
      </c>
      <c r="J66" s="483">
        <v>1138472</v>
      </c>
      <c r="K66" s="483">
        <v>0</v>
      </c>
      <c r="L66" s="483">
        <v>3912915</v>
      </c>
      <c r="M66" s="483">
        <v>7203139</v>
      </c>
      <c r="N66" s="483">
        <v>2340244</v>
      </c>
      <c r="O66" s="505">
        <v>14594770</v>
      </c>
      <c r="P66" s="508"/>
      <c r="Q66" s="508"/>
      <c r="R66" s="508"/>
      <c r="S66" s="508"/>
      <c r="T66" s="508"/>
      <c r="U66" s="508"/>
      <c r="V66" s="508"/>
      <c r="W66" s="508"/>
      <c r="X66" s="508"/>
      <c r="Y66" s="508"/>
      <c r="Z66" s="508"/>
    </row>
    <row r="67" spans="1:26" ht="12.75" x14ac:dyDescent="0.2">
      <c r="A67" s="474" t="s">
        <v>644</v>
      </c>
      <c r="B67" s="474" t="s">
        <v>637</v>
      </c>
      <c r="C67" s="475" t="s">
        <v>411</v>
      </c>
      <c r="D67" s="476"/>
      <c r="E67" s="475">
        <v>99425</v>
      </c>
      <c r="F67" s="475" t="s">
        <v>412</v>
      </c>
      <c r="G67" s="475" t="s">
        <v>413</v>
      </c>
      <c r="H67" s="486">
        <v>12150996</v>
      </c>
      <c r="I67" s="479">
        <v>37</v>
      </c>
      <c r="J67" s="483">
        <v>226207</v>
      </c>
      <c r="K67" s="483">
        <v>0</v>
      </c>
      <c r="L67" s="483">
        <v>3126582</v>
      </c>
      <c r="M67" s="483">
        <v>0</v>
      </c>
      <c r="N67" s="483">
        <v>240457</v>
      </c>
      <c r="O67" s="505">
        <v>3593246</v>
      </c>
      <c r="P67" s="508"/>
      <c r="Q67" s="508"/>
      <c r="R67" s="508"/>
      <c r="S67" s="508"/>
      <c r="T67" s="508"/>
      <c r="U67" s="508"/>
      <c r="V67" s="508"/>
      <c r="W67" s="508"/>
      <c r="X67" s="508"/>
      <c r="Y67" s="508"/>
      <c r="Z67" s="508"/>
    </row>
    <row r="68" spans="1:26" ht="12.75" x14ac:dyDescent="0.2">
      <c r="A68" s="474" t="s">
        <v>350</v>
      </c>
      <c r="B68" s="474" t="s">
        <v>351</v>
      </c>
      <c r="C68" s="475" t="s">
        <v>411</v>
      </c>
      <c r="D68" s="475">
        <v>9017</v>
      </c>
      <c r="E68" s="475">
        <v>90017</v>
      </c>
      <c r="F68" s="475" t="s">
        <v>427</v>
      </c>
      <c r="G68" s="475" t="s">
        <v>413</v>
      </c>
      <c r="H68" s="486">
        <v>308231</v>
      </c>
      <c r="I68" s="479">
        <v>36</v>
      </c>
      <c r="J68" s="483">
        <v>1559569</v>
      </c>
      <c r="K68" s="483">
        <v>0</v>
      </c>
      <c r="L68" s="483">
        <v>983246</v>
      </c>
      <c r="M68" s="483">
        <v>7230634</v>
      </c>
      <c r="N68" s="483">
        <v>2944649</v>
      </c>
      <c r="O68" s="505">
        <v>12718098</v>
      </c>
      <c r="P68" s="508"/>
      <c r="Q68" s="508"/>
      <c r="R68" s="508"/>
      <c r="S68" s="508"/>
      <c r="T68" s="508"/>
      <c r="U68" s="508"/>
      <c r="V68" s="508"/>
      <c r="W68" s="508"/>
      <c r="X68" s="508"/>
      <c r="Y68" s="508"/>
      <c r="Z68" s="508"/>
    </row>
    <row r="69" spans="1:26" ht="12.75" x14ac:dyDescent="0.2">
      <c r="A69" s="474" t="s">
        <v>933</v>
      </c>
      <c r="B69" s="474" t="s">
        <v>934</v>
      </c>
      <c r="C69" s="475" t="s">
        <v>411</v>
      </c>
      <c r="D69" s="475">
        <v>9142</v>
      </c>
      <c r="E69" s="475">
        <v>90142</v>
      </c>
      <c r="F69" s="475" t="s">
        <v>935</v>
      </c>
      <c r="G69" s="475" t="s">
        <v>413</v>
      </c>
      <c r="H69" s="486">
        <v>72794</v>
      </c>
      <c r="I69" s="479">
        <v>35</v>
      </c>
      <c r="J69" s="483">
        <v>3316565</v>
      </c>
      <c r="K69" s="483">
        <v>0</v>
      </c>
      <c r="L69" s="483">
        <v>779698</v>
      </c>
      <c r="M69" s="483">
        <v>0</v>
      </c>
      <c r="N69" s="483">
        <v>1722763</v>
      </c>
      <c r="O69" s="505">
        <v>5819026</v>
      </c>
      <c r="P69" s="508"/>
      <c r="Q69" s="508"/>
      <c r="R69" s="508"/>
      <c r="S69" s="508"/>
      <c r="T69" s="508"/>
      <c r="U69" s="508"/>
      <c r="V69" s="508"/>
      <c r="W69" s="508"/>
      <c r="X69" s="508"/>
      <c r="Y69" s="508"/>
      <c r="Z69" s="508"/>
    </row>
    <row r="70" spans="1:26" ht="12.75" x14ac:dyDescent="0.2">
      <c r="A70" s="474" t="s">
        <v>674</v>
      </c>
      <c r="B70" s="474" t="s">
        <v>675</v>
      </c>
      <c r="C70" s="475" t="s">
        <v>411</v>
      </c>
      <c r="D70" s="475">
        <v>9061</v>
      </c>
      <c r="E70" s="475">
        <v>90061</v>
      </c>
      <c r="F70" s="475" t="s">
        <v>412</v>
      </c>
      <c r="G70" s="475" t="s">
        <v>413</v>
      </c>
      <c r="H70" s="486">
        <v>116719</v>
      </c>
      <c r="I70" s="479">
        <v>34</v>
      </c>
      <c r="J70" s="483">
        <v>1301262</v>
      </c>
      <c r="K70" s="483">
        <v>0</v>
      </c>
      <c r="L70" s="483">
        <v>2804007</v>
      </c>
      <c r="M70" s="483">
        <v>800122</v>
      </c>
      <c r="N70" s="483">
        <v>2359913</v>
      </c>
      <c r="O70" s="505">
        <v>7265304</v>
      </c>
      <c r="P70" s="508"/>
      <c r="Q70" s="508"/>
      <c r="R70" s="508"/>
      <c r="S70" s="508"/>
      <c r="T70" s="508"/>
      <c r="U70" s="508"/>
      <c r="V70" s="508"/>
      <c r="W70" s="508"/>
      <c r="X70" s="508"/>
      <c r="Y70" s="508"/>
      <c r="Z70" s="508"/>
    </row>
    <row r="71" spans="1:26" ht="12.75" x14ac:dyDescent="0.2">
      <c r="A71" s="474" t="s">
        <v>1147</v>
      </c>
      <c r="B71" s="474" t="s">
        <v>296</v>
      </c>
      <c r="C71" s="475" t="s">
        <v>411</v>
      </c>
      <c r="D71" s="475">
        <v>9182</v>
      </c>
      <c r="E71" s="475">
        <v>90182</v>
      </c>
      <c r="F71" s="475" t="s">
        <v>412</v>
      </c>
      <c r="G71" s="475" t="s">
        <v>413</v>
      </c>
      <c r="H71" s="486">
        <v>370583</v>
      </c>
      <c r="I71" s="479">
        <v>34</v>
      </c>
      <c r="J71" s="483">
        <v>1997577</v>
      </c>
      <c r="K71" s="483">
        <v>0</v>
      </c>
      <c r="L71" s="483">
        <v>11168298</v>
      </c>
      <c r="M71" s="483">
        <v>14652525</v>
      </c>
      <c r="N71" s="483">
        <v>910841</v>
      </c>
      <c r="O71" s="505">
        <v>28729241</v>
      </c>
      <c r="P71" s="508"/>
      <c r="Q71" s="508"/>
      <c r="R71" s="508"/>
      <c r="S71" s="508"/>
      <c r="T71" s="508"/>
      <c r="U71" s="508"/>
      <c r="V71" s="508"/>
      <c r="W71" s="508"/>
      <c r="X71" s="508"/>
      <c r="Y71" s="508"/>
      <c r="Z71" s="508"/>
    </row>
    <row r="72" spans="1:26" ht="12.75" x14ac:dyDescent="0.2">
      <c r="A72" s="474" t="s">
        <v>939</v>
      </c>
      <c r="B72" s="474" t="s">
        <v>940</v>
      </c>
      <c r="C72" s="475" t="s">
        <v>411</v>
      </c>
      <c r="D72" s="475">
        <v>9229</v>
      </c>
      <c r="E72" s="475">
        <v>90229</v>
      </c>
      <c r="F72" s="475" t="s">
        <v>412</v>
      </c>
      <c r="G72" s="475" t="s">
        <v>413</v>
      </c>
      <c r="H72" s="486">
        <v>1723634</v>
      </c>
      <c r="I72" s="479">
        <v>34</v>
      </c>
      <c r="J72" s="483">
        <v>1626290</v>
      </c>
      <c r="K72" s="483">
        <v>0</v>
      </c>
      <c r="L72" s="483">
        <v>6179255</v>
      </c>
      <c r="M72" s="483">
        <v>0</v>
      </c>
      <c r="N72" s="483">
        <v>490631</v>
      </c>
      <c r="O72" s="505">
        <v>8296176</v>
      </c>
      <c r="P72" s="508"/>
      <c r="Q72" s="508"/>
      <c r="R72" s="508"/>
      <c r="S72" s="508"/>
      <c r="T72" s="508"/>
      <c r="U72" s="508"/>
      <c r="V72" s="508"/>
      <c r="W72" s="508"/>
      <c r="X72" s="508"/>
      <c r="Y72" s="508"/>
      <c r="Z72" s="508"/>
    </row>
    <row r="73" spans="1:26" ht="12.75" x14ac:dyDescent="0.2">
      <c r="A73" s="474" t="s">
        <v>602</v>
      </c>
      <c r="B73" s="474" t="s">
        <v>603</v>
      </c>
      <c r="C73" s="475" t="s">
        <v>411</v>
      </c>
      <c r="D73" s="476"/>
      <c r="E73" s="475">
        <v>99423</v>
      </c>
      <c r="F73" s="475" t="s">
        <v>427</v>
      </c>
      <c r="G73" s="475" t="s">
        <v>413</v>
      </c>
      <c r="H73" s="486">
        <v>12150996</v>
      </c>
      <c r="I73" s="479">
        <v>34</v>
      </c>
      <c r="J73" s="483">
        <v>1000826</v>
      </c>
      <c r="K73" s="483">
        <v>0</v>
      </c>
      <c r="L73" s="483">
        <v>7158454</v>
      </c>
      <c r="M73" s="483">
        <v>0</v>
      </c>
      <c r="N73" s="483">
        <v>0</v>
      </c>
      <c r="O73" s="505">
        <v>8159280</v>
      </c>
      <c r="P73" s="508"/>
      <c r="Q73" s="508"/>
      <c r="R73" s="508"/>
      <c r="S73" s="508"/>
      <c r="T73" s="508"/>
      <c r="U73" s="508"/>
      <c r="V73" s="508"/>
      <c r="W73" s="508"/>
      <c r="X73" s="508"/>
      <c r="Y73" s="508"/>
      <c r="Z73" s="508"/>
    </row>
    <row r="74" spans="1:26" ht="12.75" x14ac:dyDescent="0.2">
      <c r="A74" s="474" t="s">
        <v>618</v>
      </c>
      <c r="B74" s="474" t="s">
        <v>619</v>
      </c>
      <c r="C74" s="475" t="s">
        <v>411</v>
      </c>
      <c r="D74" s="476"/>
      <c r="E74" s="475">
        <v>99424</v>
      </c>
      <c r="F74" s="475" t="s">
        <v>427</v>
      </c>
      <c r="G74" s="475" t="s">
        <v>413</v>
      </c>
      <c r="H74" s="486">
        <v>12150996</v>
      </c>
      <c r="I74" s="479">
        <v>31</v>
      </c>
      <c r="J74" s="483">
        <v>0</v>
      </c>
      <c r="K74" s="483">
        <v>0</v>
      </c>
      <c r="L74" s="483">
        <v>6375830</v>
      </c>
      <c r="M74" s="483">
        <v>0</v>
      </c>
      <c r="N74" s="483">
        <v>460245</v>
      </c>
      <c r="O74" s="505">
        <v>6836075</v>
      </c>
      <c r="P74" s="508"/>
      <c r="Q74" s="508"/>
      <c r="R74" s="508"/>
      <c r="S74" s="508"/>
      <c r="T74" s="508"/>
      <c r="U74" s="508"/>
      <c r="V74" s="508"/>
      <c r="W74" s="508"/>
      <c r="X74" s="508"/>
      <c r="Y74" s="508"/>
      <c r="Z74" s="508"/>
    </row>
    <row r="75" spans="1:26" ht="12.75" x14ac:dyDescent="0.2">
      <c r="A75" s="474" t="s">
        <v>1083</v>
      </c>
      <c r="B75" s="474" t="s">
        <v>356</v>
      </c>
      <c r="C75" s="475" t="s">
        <v>411</v>
      </c>
      <c r="D75" s="475">
        <v>9022</v>
      </c>
      <c r="E75" s="475">
        <v>90022</v>
      </c>
      <c r="F75" s="475" t="s">
        <v>427</v>
      </c>
      <c r="G75" s="475" t="s">
        <v>413</v>
      </c>
      <c r="H75" s="486">
        <v>12150996</v>
      </c>
      <c r="I75" s="479">
        <v>29</v>
      </c>
      <c r="J75" s="483">
        <v>1602411</v>
      </c>
      <c r="K75" s="483">
        <v>0</v>
      </c>
      <c r="L75" s="483">
        <v>7233457</v>
      </c>
      <c r="M75" s="483">
        <v>2991831</v>
      </c>
      <c r="N75" s="483">
        <v>1033966</v>
      </c>
      <c r="O75" s="505">
        <v>12861665</v>
      </c>
      <c r="P75" s="508"/>
      <c r="Q75" s="508"/>
      <c r="R75" s="508"/>
      <c r="S75" s="508"/>
      <c r="T75" s="508"/>
      <c r="U75" s="508"/>
      <c r="V75" s="508"/>
      <c r="W75" s="508"/>
      <c r="X75" s="508"/>
      <c r="Y75" s="508"/>
      <c r="Z75" s="508"/>
    </row>
    <row r="76" spans="1:26" ht="12.75" x14ac:dyDescent="0.2">
      <c r="A76" s="474" t="s">
        <v>1068</v>
      </c>
      <c r="B76" s="474" t="s">
        <v>183</v>
      </c>
      <c r="C76" s="475" t="s">
        <v>411</v>
      </c>
      <c r="D76" s="475">
        <v>9236</v>
      </c>
      <c r="E76" s="475">
        <v>90236</v>
      </c>
      <c r="F76" s="475" t="s">
        <v>427</v>
      </c>
      <c r="G76" s="475" t="s">
        <v>428</v>
      </c>
      <c r="H76" s="486">
        <v>358172</v>
      </c>
      <c r="I76" s="479">
        <v>29</v>
      </c>
      <c r="J76" s="483">
        <v>583114</v>
      </c>
      <c r="K76" s="483">
        <v>0</v>
      </c>
      <c r="L76" s="483">
        <v>3797742</v>
      </c>
      <c r="M76" s="483">
        <v>25227</v>
      </c>
      <c r="N76" s="483">
        <v>1617990</v>
      </c>
      <c r="O76" s="505">
        <v>6024073</v>
      </c>
      <c r="P76" s="508"/>
      <c r="Q76" s="508"/>
      <c r="R76" s="508"/>
      <c r="S76" s="508"/>
      <c r="T76" s="508"/>
      <c r="U76" s="508"/>
      <c r="V76" s="508"/>
      <c r="W76" s="508"/>
      <c r="X76" s="508"/>
      <c r="Y76" s="508"/>
      <c r="Z76" s="508"/>
    </row>
    <row r="77" spans="1:26" ht="12.75" x14ac:dyDescent="0.2">
      <c r="A77" s="474" t="s">
        <v>1162</v>
      </c>
      <c r="B77" s="474" t="s">
        <v>1163</v>
      </c>
      <c r="C77" s="475" t="s">
        <v>411</v>
      </c>
      <c r="D77" s="475">
        <v>9165</v>
      </c>
      <c r="E77" s="475">
        <v>90165</v>
      </c>
      <c r="F77" s="475" t="s">
        <v>427</v>
      </c>
      <c r="G77" s="475" t="s">
        <v>428</v>
      </c>
      <c r="H77" s="486">
        <v>214811</v>
      </c>
      <c r="I77" s="479">
        <v>28</v>
      </c>
      <c r="J77" s="483">
        <v>2879584</v>
      </c>
      <c r="K77" s="483">
        <v>0</v>
      </c>
      <c r="L77" s="483">
        <v>0</v>
      </c>
      <c r="M77" s="483">
        <v>3395307</v>
      </c>
      <c r="N77" s="483">
        <v>1094438</v>
      </c>
      <c r="O77" s="505">
        <v>7369329</v>
      </c>
      <c r="P77" s="508"/>
      <c r="Q77" s="508"/>
      <c r="R77" s="508"/>
      <c r="S77" s="508"/>
      <c r="T77" s="508"/>
      <c r="U77" s="508"/>
      <c r="V77" s="508"/>
      <c r="W77" s="508"/>
      <c r="X77" s="508"/>
      <c r="Y77" s="508"/>
      <c r="Z77" s="508"/>
    </row>
    <row r="78" spans="1:26" ht="12.75" x14ac:dyDescent="0.2">
      <c r="A78" s="474" t="s">
        <v>1040</v>
      </c>
      <c r="B78" s="474" t="s">
        <v>1042</v>
      </c>
      <c r="C78" s="475" t="s">
        <v>411</v>
      </c>
      <c r="D78" s="475">
        <v>9093</v>
      </c>
      <c r="E78" s="475">
        <v>90093</v>
      </c>
      <c r="F78" s="475" t="s">
        <v>412</v>
      </c>
      <c r="G78" s="475" t="s">
        <v>413</v>
      </c>
      <c r="H78" s="486">
        <v>117731</v>
      </c>
      <c r="I78" s="479">
        <v>28</v>
      </c>
      <c r="J78" s="483">
        <v>1136885</v>
      </c>
      <c r="K78" s="483">
        <v>0</v>
      </c>
      <c r="L78" s="483">
        <v>0</v>
      </c>
      <c r="M78" s="483">
        <v>3422306</v>
      </c>
      <c r="N78" s="483">
        <v>1309963</v>
      </c>
      <c r="O78" s="505">
        <v>5869154</v>
      </c>
      <c r="P78" s="508"/>
      <c r="Q78" s="508"/>
      <c r="R78" s="508"/>
      <c r="S78" s="508"/>
      <c r="T78" s="508"/>
      <c r="U78" s="508"/>
      <c r="V78" s="508"/>
      <c r="W78" s="508"/>
      <c r="X78" s="508"/>
      <c r="Y78" s="508"/>
      <c r="Z78" s="508"/>
    </row>
    <row r="79" spans="1:26" ht="12.75" x14ac:dyDescent="0.2">
      <c r="A79" s="474" t="s">
        <v>1023</v>
      </c>
      <c r="B79" s="474" t="s">
        <v>637</v>
      </c>
      <c r="C79" s="475" t="s">
        <v>411</v>
      </c>
      <c r="D79" s="475">
        <v>9296</v>
      </c>
      <c r="E79" s="475">
        <v>90296</v>
      </c>
      <c r="F79" s="475" t="s">
        <v>427</v>
      </c>
      <c r="G79" s="475" t="s">
        <v>428</v>
      </c>
      <c r="H79" s="486">
        <v>12150996</v>
      </c>
      <c r="I79" s="479">
        <v>28</v>
      </c>
      <c r="J79" s="483">
        <v>50724</v>
      </c>
      <c r="K79" s="483">
        <v>0</v>
      </c>
      <c r="L79" s="483">
        <v>496641</v>
      </c>
      <c r="M79" s="483">
        <v>0</v>
      </c>
      <c r="N79" s="483">
        <v>0</v>
      </c>
      <c r="O79" s="505">
        <v>547365</v>
      </c>
      <c r="P79" s="508"/>
      <c r="Q79" s="508"/>
      <c r="R79" s="508"/>
      <c r="S79" s="508"/>
      <c r="T79" s="508"/>
      <c r="U79" s="508"/>
      <c r="V79" s="508"/>
      <c r="W79" s="508"/>
      <c r="X79" s="508"/>
      <c r="Y79" s="508"/>
      <c r="Z79" s="508"/>
    </row>
    <row r="80" spans="1:26" ht="12.75" x14ac:dyDescent="0.2">
      <c r="A80" s="474" t="s">
        <v>958</v>
      </c>
      <c r="B80" s="474" t="s">
        <v>959</v>
      </c>
      <c r="C80" s="475" t="s">
        <v>411</v>
      </c>
      <c r="D80" s="475">
        <v>9226</v>
      </c>
      <c r="E80" s="475">
        <v>90226</v>
      </c>
      <c r="F80" s="475" t="s">
        <v>412</v>
      </c>
      <c r="G80" s="475" t="s">
        <v>413</v>
      </c>
      <c r="H80" s="486">
        <v>107672</v>
      </c>
      <c r="I80" s="479">
        <v>28</v>
      </c>
      <c r="J80" s="483">
        <v>736677</v>
      </c>
      <c r="K80" s="483">
        <v>0</v>
      </c>
      <c r="L80" s="483">
        <v>0</v>
      </c>
      <c r="M80" s="483">
        <v>2608219</v>
      </c>
      <c r="N80" s="483">
        <v>3195145</v>
      </c>
      <c r="O80" s="505">
        <v>6540041</v>
      </c>
      <c r="P80" s="508"/>
      <c r="Q80" s="508"/>
      <c r="R80" s="508"/>
      <c r="S80" s="508"/>
      <c r="T80" s="508"/>
      <c r="U80" s="508"/>
      <c r="V80" s="508"/>
      <c r="W80" s="508"/>
      <c r="X80" s="508"/>
      <c r="Y80" s="508"/>
      <c r="Z80" s="508"/>
    </row>
    <row r="81" spans="1:26" ht="12.75" x14ac:dyDescent="0.2">
      <c r="A81" s="474" t="s">
        <v>1110</v>
      </c>
      <c r="B81" s="474" t="s">
        <v>422</v>
      </c>
      <c r="C81" s="475" t="s">
        <v>411</v>
      </c>
      <c r="D81" s="475">
        <v>9086</v>
      </c>
      <c r="E81" s="475">
        <v>90086</v>
      </c>
      <c r="F81" s="475" t="s">
        <v>427</v>
      </c>
      <c r="G81" s="475" t="s">
        <v>413</v>
      </c>
      <c r="H81" s="486">
        <v>1932666</v>
      </c>
      <c r="I81" s="479">
        <v>27</v>
      </c>
      <c r="J81" s="483">
        <v>442655</v>
      </c>
      <c r="K81" s="483">
        <v>0</v>
      </c>
      <c r="L81" s="483">
        <v>2916945</v>
      </c>
      <c r="M81" s="483">
        <v>0</v>
      </c>
      <c r="N81" s="483">
        <v>0</v>
      </c>
      <c r="O81" s="505">
        <v>3359600</v>
      </c>
      <c r="P81" s="508"/>
      <c r="Q81" s="508"/>
      <c r="R81" s="508"/>
      <c r="S81" s="508"/>
      <c r="T81" s="508"/>
      <c r="U81" s="508"/>
      <c r="V81" s="508"/>
      <c r="W81" s="508"/>
      <c r="X81" s="508"/>
      <c r="Y81" s="508"/>
      <c r="Z81" s="508"/>
    </row>
    <row r="82" spans="1:26" ht="12.75" x14ac:dyDescent="0.2">
      <c r="A82" s="474" t="s">
        <v>657</v>
      </c>
      <c r="B82" s="474" t="s">
        <v>658</v>
      </c>
      <c r="C82" s="475" t="s">
        <v>411</v>
      </c>
      <c r="D82" s="476"/>
      <c r="E82" s="475">
        <v>90287</v>
      </c>
      <c r="F82" s="475" t="s">
        <v>412</v>
      </c>
      <c r="G82" s="475" t="s">
        <v>428</v>
      </c>
      <c r="H82" s="486">
        <v>12150996</v>
      </c>
      <c r="I82" s="479">
        <v>27</v>
      </c>
      <c r="J82" s="483">
        <v>308498</v>
      </c>
      <c r="K82" s="483">
        <v>0</v>
      </c>
      <c r="L82" s="483">
        <v>1928686</v>
      </c>
      <c r="M82" s="483">
        <v>0</v>
      </c>
      <c r="N82" s="483">
        <v>0</v>
      </c>
      <c r="O82" s="505">
        <v>2237184</v>
      </c>
      <c r="P82" s="508"/>
      <c r="Q82" s="508"/>
      <c r="R82" s="508"/>
      <c r="S82" s="508"/>
      <c r="T82" s="508"/>
      <c r="U82" s="508"/>
      <c r="V82" s="508"/>
      <c r="W82" s="508"/>
      <c r="X82" s="508"/>
      <c r="Y82" s="508"/>
      <c r="Z82" s="508"/>
    </row>
    <row r="83" spans="1:26" ht="12.75" x14ac:dyDescent="0.2">
      <c r="A83" s="474" t="s">
        <v>1130</v>
      </c>
      <c r="B83" s="474" t="s">
        <v>861</v>
      </c>
      <c r="C83" s="475" t="s">
        <v>411</v>
      </c>
      <c r="D83" s="475">
        <v>9087</v>
      </c>
      <c r="E83" s="475">
        <v>90087</v>
      </c>
      <c r="F83" s="475" t="s">
        <v>427</v>
      </c>
      <c r="G83" s="475" t="s">
        <v>413</v>
      </c>
      <c r="H83" s="486">
        <v>130447</v>
      </c>
      <c r="I83" s="479">
        <v>26</v>
      </c>
      <c r="J83" s="483">
        <v>1042785</v>
      </c>
      <c r="K83" s="483">
        <v>0</v>
      </c>
      <c r="L83" s="483">
        <v>0</v>
      </c>
      <c r="M83" s="483">
        <v>2050756</v>
      </c>
      <c r="N83" s="483">
        <v>1521788</v>
      </c>
      <c r="O83" s="505">
        <v>4615329</v>
      </c>
      <c r="P83" s="508"/>
      <c r="Q83" s="508"/>
      <c r="R83" s="508"/>
      <c r="S83" s="508"/>
      <c r="T83" s="508"/>
      <c r="U83" s="508"/>
      <c r="V83" s="508"/>
      <c r="W83" s="508"/>
      <c r="X83" s="508"/>
      <c r="Y83" s="508"/>
      <c r="Z83" s="508"/>
    </row>
    <row r="84" spans="1:26" ht="12.75" x14ac:dyDescent="0.2">
      <c r="A84" s="474" t="s">
        <v>1187</v>
      </c>
      <c r="B84" s="474" t="s">
        <v>984</v>
      </c>
      <c r="C84" s="475" t="s">
        <v>411</v>
      </c>
      <c r="D84" s="475" t="s">
        <v>1188</v>
      </c>
      <c r="E84" s="475" t="s">
        <v>1189</v>
      </c>
      <c r="F84" s="475" t="s">
        <v>412</v>
      </c>
      <c r="G84" s="475" t="s">
        <v>864</v>
      </c>
      <c r="H84" s="477">
        <v>0</v>
      </c>
      <c r="I84" s="479">
        <v>26</v>
      </c>
      <c r="J84" s="483">
        <v>493383</v>
      </c>
      <c r="K84" s="483">
        <v>0</v>
      </c>
      <c r="L84" s="483">
        <v>1009720</v>
      </c>
      <c r="M84" s="483">
        <v>603139</v>
      </c>
      <c r="N84" s="483">
        <v>716633</v>
      </c>
      <c r="O84" s="505">
        <v>2822875</v>
      </c>
      <c r="P84" s="508"/>
      <c r="Q84" s="508"/>
      <c r="R84" s="508"/>
      <c r="S84" s="508"/>
      <c r="T84" s="508"/>
      <c r="U84" s="508"/>
      <c r="V84" s="508"/>
      <c r="W84" s="508"/>
      <c r="X84" s="508"/>
      <c r="Y84" s="508"/>
      <c r="Z84" s="508"/>
    </row>
    <row r="85" spans="1:26" ht="12.75" x14ac:dyDescent="0.2">
      <c r="A85" s="474" t="s">
        <v>991</v>
      </c>
      <c r="B85" s="474" t="s">
        <v>992</v>
      </c>
      <c r="C85" s="475" t="s">
        <v>411</v>
      </c>
      <c r="D85" s="475">
        <v>9243</v>
      </c>
      <c r="E85" s="475">
        <v>90243</v>
      </c>
      <c r="F85" s="475" t="s">
        <v>486</v>
      </c>
      <c r="G85" s="475" t="s">
        <v>428</v>
      </c>
      <c r="H85" s="486">
        <v>195861</v>
      </c>
      <c r="I85" s="479">
        <v>25</v>
      </c>
      <c r="J85" s="483">
        <v>1038636</v>
      </c>
      <c r="K85" s="483">
        <v>0</v>
      </c>
      <c r="L85" s="483">
        <v>1284813</v>
      </c>
      <c r="M85" s="483">
        <v>38680</v>
      </c>
      <c r="N85" s="483">
        <v>30001</v>
      </c>
      <c r="O85" s="505">
        <v>2392130</v>
      </c>
      <c r="P85" s="508"/>
      <c r="Q85" s="508"/>
      <c r="R85" s="508"/>
      <c r="S85" s="508"/>
      <c r="T85" s="508"/>
      <c r="U85" s="508"/>
      <c r="V85" s="508"/>
      <c r="W85" s="508"/>
      <c r="X85" s="508"/>
      <c r="Y85" s="508"/>
      <c r="Z85" s="508"/>
    </row>
    <row r="86" spans="1:26" ht="12.75" x14ac:dyDescent="0.2">
      <c r="A86" s="474" t="s">
        <v>1111</v>
      </c>
      <c r="B86" s="474" t="s">
        <v>1112</v>
      </c>
      <c r="C86" s="475" t="s">
        <v>411</v>
      </c>
      <c r="D86" s="475">
        <v>9168</v>
      </c>
      <c r="E86" s="475">
        <v>90168</v>
      </c>
      <c r="F86" s="475" t="s">
        <v>427</v>
      </c>
      <c r="G86" s="475" t="s">
        <v>428</v>
      </c>
      <c r="H86" s="486">
        <v>1723634</v>
      </c>
      <c r="I86" s="479">
        <v>24</v>
      </c>
      <c r="J86" s="483">
        <v>1368787</v>
      </c>
      <c r="K86" s="483">
        <v>0</v>
      </c>
      <c r="L86" s="483">
        <v>3285143</v>
      </c>
      <c r="M86" s="483">
        <v>880782</v>
      </c>
      <c r="N86" s="483">
        <v>0</v>
      </c>
      <c r="O86" s="505">
        <v>5534712</v>
      </c>
      <c r="P86" s="508"/>
      <c r="Q86" s="508"/>
      <c r="R86" s="508"/>
      <c r="S86" s="508"/>
      <c r="T86" s="508"/>
      <c r="U86" s="508"/>
      <c r="V86" s="508"/>
      <c r="W86" s="508"/>
      <c r="X86" s="508"/>
      <c r="Y86" s="508"/>
      <c r="Z86" s="508"/>
    </row>
    <row r="87" spans="1:26" ht="12.75" x14ac:dyDescent="0.2">
      <c r="A87" s="474" t="s">
        <v>1190</v>
      </c>
      <c r="B87" s="474" t="s">
        <v>984</v>
      </c>
      <c r="C87" s="475" t="s">
        <v>411</v>
      </c>
      <c r="D87" s="475" t="s">
        <v>1191</v>
      </c>
      <c r="E87" s="475" t="s">
        <v>1192</v>
      </c>
      <c r="F87" s="475" t="s">
        <v>427</v>
      </c>
      <c r="G87" s="475" t="s">
        <v>864</v>
      </c>
      <c r="H87" s="477">
        <v>0</v>
      </c>
      <c r="I87" s="479">
        <v>24</v>
      </c>
      <c r="J87" s="483">
        <v>492789</v>
      </c>
      <c r="K87" s="483">
        <v>0</v>
      </c>
      <c r="L87" s="483">
        <v>525000</v>
      </c>
      <c r="M87" s="483">
        <v>1939303</v>
      </c>
      <c r="N87" s="483">
        <v>357156</v>
      </c>
      <c r="O87" s="505">
        <v>3314248</v>
      </c>
      <c r="P87" s="508"/>
      <c r="Q87" s="508"/>
      <c r="R87" s="508"/>
      <c r="S87" s="508"/>
      <c r="T87" s="508"/>
      <c r="U87" s="508"/>
      <c r="V87" s="508"/>
      <c r="W87" s="508"/>
      <c r="X87" s="508"/>
      <c r="Y87" s="508"/>
      <c r="Z87" s="508"/>
    </row>
    <row r="88" spans="1:26" ht="12.75" x14ac:dyDescent="0.2">
      <c r="A88" s="474" t="s">
        <v>1024</v>
      </c>
      <c r="B88" s="474" t="s">
        <v>1025</v>
      </c>
      <c r="C88" s="475" t="s">
        <v>411</v>
      </c>
      <c r="D88" s="475">
        <v>9119</v>
      </c>
      <c r="E88" s="475">
        <v>90119</v>
      </c>
      <c r="F88" s="475" t="s">
        <v>427</v>
      </c>
      <c r="G88" s="475" t="s">
        <v>413</v>
      </c>
      <c r="H88" s="486">
        <v>583681</v>
      </c>
      <c r="I88" s="479">
        <v>23</v>
      </c>
      <c r="J88" s="483">
        <v>1109211</v>
      </c>
      <c r="K88" s="483">
        <v>0</v>
      </c>
      <c r="L88" s="483">
        <v>573744</v>
      </c>
      <c r="M88" s="483">
        <v>1361275</v>
      </c>
      <c r="N88" s="483">
        <v>154442</v>
      </c>
      <c r="O88" s="505">
        <v>3198672</v>
      </c>
      <c r="P88" s="508"/>
      <c r="Q88" s="508"/>
      <c r="R88" s="508"/>
      <c r="S88" s="508"/>
      <c r="T88" s="508"/>
      <c r="U88" s="508"/>
      <c r="V88" s="508"/>
      <c r="W88" s="508"/>
      <c r="X88" s="508"/>
      <c r="Y88" s="508"/>
      <c r="Z88" s="508"/>
    </row>
    <row r="89" spans="1:26" ht="12.75" x14ac:dyDescent="0.2">
      <c r="A89" s="474" t="s">
        <v>1032</v>
      </c>
      <c r="B89" s="474" t="s">
        <v>1033</v>
      </c>
      <c r="C89" s="475" t="s">
        <v>411</v>
      </c>
      <c r="D89" s="475">
        <v>9149</v>
      </c>
      <c r="E89" s="475">
        <v>90149</v>
      </c>
      <c r="F89" s="475" t="s">
        <v>427</v>
      </c>
      <c r="G89" s="475" t="s">
        <v>428</v>
      </c>
      <c r="H89" s="486">
        <v>51509</v>
      </c>
      <c r="I89" s="479">
        <v>23</v>
      </c>
      <c r="J89" s="483">
        <v>656353</v>
      </c>
      <c r="K89" s="483">
        <v>0</v>
      </c>
      <c r="L89" s="483">
        <v>984116</v>
      </c>
      <c r="M89" s="483">
        <v>0</v>
      </c>
      <c r="N89" s="483">
        <v>954466</v>
      </c>
      <c r="O89" s="505">
        <v>2594935</v>
      </c>
      <c r="P89" s="508"/>
      <c r="Q89" s="508"/>
      <c r="R89" s="508"/>
      <c r="S89" s="508"/>
      <c r="T89" s="508"/>
      <c r="U89" s="508"/>
      <c r="V89" s="508"/>
      <c r="W89" s="508"/>
      <c r="X89" s="508"/>
      <c r="Y89" s="508"/>
      <c r="Z89" s="508"/>
    </row>
    <row r="90" spans="1:26" ht="12.75" x14ac:dyDescent="0.2">
      <c r="A90" s="474" t="s">
        <v>1175</v>
      </c>
      <c r="B90" s="474" t="s">
        <v>1176</v>
      </c>
      <c r="C90" s="475" t="s">
        <v>411</v>
      </c>
      <c r="D90" s="475" t="s">
        <v>1177</v>
      </c>
      <c r="E90" s="475" t="s">
        <v>1178</v>
      </c>
      <c r="F90" s="475" t="s">
        <v>412</v>
      </c>
      <c r="G90" s="475" t="s">
        <v>864</v>
      </c>
      <c r="H90" s="477">
        <v>0</v>
      </c>
      <c r="I90" s="479">
        <v>23</v>
      </c>
      <c r="J90" s="483">
        <v>1077588</v>
      </c>
      <c r="K90" s="483">
        <v>0</v>
      </c>
      <c r="L90" s="483">
        <v>2239360</v>
      </c>
      <c r="M90" s="483">
        <v>175000</v>
      </c>
      <c r="N90" s="483">
        <v>473918</v>
      </c>
      <c r="O90" s="505">
        <v>3965866</v>
      </c>
      <c r="P90" s="508"/>
      <c r="Q90" s="508"/>
      <c r="R90" s="508"/>
      <c r="S90" s="508"/>
      <c r="T90" s="508"/>
      <c r="U90" s="508"/>
      <c r="V90" s="508"/>
      <c r="W90" s="508"/>
      <c r="X90" s="508"/>
      <c r="Y90" s="508"/>
      <c r="Z90" s="508"/>
    </row>
    <row r="91" spans="1:26" ht="12.75" x14ac:dyDescent="0.2">
      <c r="A91" s="474" t="s">
        <v>999</v>
      </c>
      <c r="B91" s="474" t="s">
        <v>998</v>
      </c>
      <c r="C91" s="475" t="s">
        <v>411</v>
      </c>
      <c r="D91" s="475">
        <v>9200</v>
      </c>
      <c r="E91" s="475">
        <v>90200</v>
      </c>
      <c r="F91" s="475" t="s">
        <v>412</v>
      </c>
      <c r="G91" s="475" t="s">
        <v>413</v>
      </c>
      <c r="H91" s="486">
        <v>87941</v>
      </c>
      <c r="I91" s="479">
        <v>21</v>
      </c>
      <c r="J91" s="483">
        <v>616136</v>
      </c>
      <c r="K91" s="483">
        <v>0</v>
      </c>
      <c r="L91" s="483">
        <v>0</v>
      </c>
      <c r="M91" s="483">
        <v>589658</v>
      </c>
      <c r="N91" s="483">
        <v>2776659</v>
      </c>
      <c r="O91" s="505">
        <v>3982453</v>
      </c>
      <c r="P91" s="508"/>
      <c r="Q91" s="508"/>
      <c r="R91" s="508"/>
      <c r="S91" s="508"/>
      <c r="T91" s="508"/>
      <c r="U91" s="508"/>
      <c r="V91" s="508"/>
      <c r="W91" s="508"/>
      <c r="X91" s="508"/>
      <c r="Y91" s="508"/>
      <c r="Z91" s="508"/>
    </row>
    <row r="92" spans="1:26" ht="12.75" x14ac:dyDescent="0.2">
      <c r="A92" s="474" t="s">
        <v>911</v>
      </c>
      <c r="B92" s="474" t="s">
        <v>912</v>
      </c>
      <c r="C92" s="475" t="s">
        <v>411</v>
      </c>
      <c r="D92" s="475">
        <v>9163</v>
      </c>
      <c r="E92" s="475">
        <v>90163</v>
      </c>
      <c r="F92" s="475" t="s">
        <v>427</v>
      </c>
      <c r="G92" s="475" t="s">
        <v>428</v>
      </c>
      <c r="H92" s="486">
        <v>71772</v>
      </c>
      <c r="I92" s="479">
        <v>21</v>
      </c>
      <c r="J92" s="483">
        <v>192083</v>
      </c>
      <c r="K92" s="483">
        <v>0</v>
      </c>
      <c r="L92" s="483">
        <v>757733</v>
      </c>
      <c r="M92" s="483">
        <v>0</v>
      </c>
      <c r="N92" s="483">
        <v>1178900</v>
      </c>
      <c r="O92" s="505">
        <v>2128716</v>
      </c>
      <c r="P92" s="508"/>
      <c r="Q92" s="508"/>
      <c r="R92" s="508"/>
      <c r="S92" s="508"/>
      <c r="T92" s="508"/>
      <c r="U92" s="508"/>
      <c r="V92" s="508"/>
      <c r="W92" s="508"/>
      <c r="X92" s="508"/>
      <c r="Y92" s="508"/>
      <c r="Z92" s="508"/>
    </row>
    <row r="93" spans="1:26" ht="12.75" x14ac:dyDescent="0.2">
      <c r="A93" s="474" t="s">
        <v>1142</v>
      </c>
      <c r="B93" s="474" t="s">
        <v>1143</v>
      </c>
      <c r="C93" s="475" t="s">
        <v>411</v>
      </c>
      <c r="D93" s="475" t="s">
        <v>1144</v>
      </c>
      <c r="E93" s="475" t="s">
        <v>1145</v>
      </c>
      <c r="F93" s="475" t="s">
        <v>412</v>
      </c>
      <c r="G93" s="475" t="s">
        <v>864</v>
      </c>
      <c r="H93" s="477">
        <v>0</v>
      </c>
      <c r="I93" s="479">
        <v>20</v>
      </c>
      <c r="J93" s="483">
        <v>222211</v>
      </c>
      <c r="K93" s="483">
        <v>0</v>
      </c>
      <c r="L93" s="483">
        <v>933049</v>
      </c>
      <c r="M93" s="483">
        <v>354755</v>
      </c>
      <c r="N93" s="483">
        <v>382510</v>
      </c>
      <c r="O93" s="505">
        <v>1892525</v>
      </c>
      <c r="P93" s="508"/>
      <c r="Q93" s="508"/>
      <c r="R93" s="508"/>
      <c r="S93" s="508"/>
      <c r="T93" s="508"/>
      <c r="U93" s="508"/>
      <c r="V93" s="508"/>
      <c r="W93" s="508"/>
      <c r="X93" s="508"/>
      <c r="Y93" s="508"/>
      <c r="Z93" s="508"/>
    </row>
    <row r="94" spans="1:26" ht="12.75" x14ac:dyDescent="0.2">
      <c r="A94" s="474" t="s">
        <v>1014</v>
      </c>
      <c r="B94" s="474" t="s">
        <v>1015</v>
      </c>
      <c r="C94" s="475" t="s">
        <v>411</v>
      </c>
      <c r="D94" s="475" t="s">
        <v>1016</v>
      </c>
      <c r="E94" s="475" t="s">
        <v>1017</v>
      </c>
      <c r="F94" s="475" t="s">
        <v>412</v>
      </c>
      <c r="G94" s="475" t="s">
        <v>864</v>
      </c>
      <c r="H94" s="477">
        <v>0</v>
      </c>
      <c r="I94" s="479">
        <v>19</v>
      </c>
      <c r="J94" s="483">
        <v>395251</v>
      </c>
      <c r="K94" s="483">
        <v>0</v>
      </c>
      <c r="L94" s="483">
        <v>1976891</v>
      </c>
      <c r="M94" s="483">
        <v>76696</v>
      </c>
      <c r="N94" s="483">
        <v>640245</v>
      </c>
      <c r="O94" s="505">
        <v>3089083</v>
      </c>
      <c r="P94" s="508"/>
      <c r="Q94" s="508"/>
      <c r="R94" s="508"/>
      <c r="S94" s="508"/>
      <c r="T94" s="508"/>
      <c r="U94" s="508"/>
      <c r="V94" s="508"/>
      <c r="W94" s="508"/>
      <c r="X94" s="508"/>
      <c r="Y94" s="508"/>
      <c r="Z94" s="508"/>
    </row>
    <row r="95" spans="1:26" ht="12.75" x14ac:dyDescent="0.2">
      <c r="A95" s="474" t="s">
        <v>1005</v>
      </c>
      <c r="B95" s="474" t="s">
        <v>1006</v>
      </c>
      <c r="C95" s="475" t="s">
        <v>411</v>
      </c>
      <c r="D95" s="475" t="s">
        <v>1007</v>
      </c>
      <c r="E95" s="475" t="s">
        <v>1008</v>
      </c>
      <c r="F95" s="475" t="s">
        <v>412</v>
      </c>
      <c r="G95" s="475" t="s">
        <v>864</v>
      </c>
      <c r="H95" s="477">
        <v>0</v>
      </c>
      <c r="I95" s="479">
        <v>18</v>
      </c>
      <c r="J95" s="483">
        <v>155507</v>
      </c>
      <c r="K95" s="483">
        <v>0</v>
      </c>
      <c r="L95" s="483">
        <v>0</v>
      </c>
      <c r="M95" s="483">
        <v>1345391</v>
      </c>
      <c r="N95" s="483">
        <v>304997</v>
      </c>
      <c r="O95" s="505">
        <v>1805895</v>
      </c>
      <c r="P95" s="508"/>
      <c r="Q95" s="508"/>
      <c r="R95" s="508"/>
      <c r="S95" s="508"/>
      <c r="T95" s="508"/>
      <c r="U95" s="508"/>
      <c r="V95" s="508"/>
      <c r="W95" s="508"/>
      <c r="X95" s="508"/>
      <c r="Y95" s="508"/>
      <c r="Z95" s="508"/>
    </row>
    <row r="96" spans="1:26" ht="12.75" x14ac:dyDescent="0.2">
      <c r="A96" s="474" t="s">
        <v>1179</v>
      </c>
      <c r="B96" s="474" t="s">
        <v>447</v>
      </c>
      <c r="C96" s="475" t="s">
        <v>411</v>
      </c>
      <c r="D96" s="475">
        <v>9161</v>
      </c>
      <c r="E96" s="475">
        <v>90161</v>
      </c>
      <c r="F96" s="475" t="s">
        <v>427</v>
      </c>
      <c r="G96" s="475" t="s">
        <v>428</v>
      </c>
      <c r="H96" s="486">
        <v>3281212</v>
      </c>
      <c r="I96" s="479">
        <v>18</v>
      </c>
      <c r="J96" s="483">
        <v>343173</v>
      </c>
      <c r="K96" s="483">
        <v>0</v>
      </c>
      <c r="L96" s="483">
        <v>1412898</v>
      </c>
      <c r="M96" s="483">
        <v>3085110</v>
      </c>
      <c r="N96" s="483">
        <v>0</v>
      </c>
      <c r="O96" s="505">
        <v>4841181</v>
      </c>
      <c r="P96" s="508"/>
      <c r="Q96" s="508"/>
      <c r="R96" s="508"/>
      <c r="S96" s="508"/>
      <c r="T96" s="508"/>
      <c r="U96" s="508"/>
      <c r="V96" s="508"/>
      <c r="W96" s="508"/>
      <c r="X96" s="508"/>
      <c r="Y96" s="508"/>
      <c r="Z96" s="508"/>
    </row>
    <row r="97" spans="1:26" ht="12.75" x14ac:dyDescent="0.2">
      <c r="A97" s="474" t="s">
        <v>1038</v>
      </c>
      <c r="B97" s="474" t="s">
        <v>1039</v>
      </c>
      <c r="C97" s="475" t="s">
        <v>411</v>
      </c>
      <c r="D97" s="475">
        <v>9199</v>
      </c>
      <c r="E97" s="475">
        <v>90199</v>
      </c>
      <c r="F97" s="475" t="s">
        <v>427</v>
      </c>
      <c r="G97" s="475" t="s">
        <v>428</v>
      </c>
      <c r="H97" s="486">
        <v>78413</v>
      </c>
      <c r="I97" s="479">
        <v>17</v>
      </c>
      <c r="J97" s="483">
        <v>451870</v>
      </c>
      <c r="K97" s="483">
        <v>0</v>
      </c>
      <c r="L97" s="483">
        <v>0</v>
      </c>
      <c r="M97" s="483">
        <v>755234</v>
      </c>
      <c r="N97" s="483">
        <v>927853</v>
      </c>
      <c r="O97" s="505">
        <v>2134957</v>
      </c>
      <c r="P97" s="508"/>
      <c r="Q97" s="508"/>
      <c r="R97" s="508"/>
      <c r="S97" s="508"/>
      <c r="T97" s="508"/>
      <c r="U97" s="508"/>
      <c r="V97" s="508"/>
      <c r="W97" s="508"/>
      <c r="X97" s="508"/>
      <c r="Y97" s="508"/>
      <c r="Z97" s="508"/>
    </row>
    <row r="98" spans="1:26" ht="12.75" x14ac:dyDescent="0.2">
      <c r="A98" s="474" t="s">
        <v>1137</v>
      </c>
      <c r="B98" s="474" t="s">
        <v>656</v>
      </c>
      <c r="C98" s="475" t="s">
        <v>411</v>
      </c>
      <c r="D98" s="475">
        <v>9050</v>
      </c>
      <c r="E98" s="475">
        <v>90050</v>
      </c>
      <c r="F98" s="475" t="s">
        <v>427</v>
      </c>
      <c r="G98" s="475" t="s">
        <v>428</v>
      </c>
      <c r="H98" s="486">
        <v>125206</v>
      </c>
      <c r="I98" s="479">
        <v>17</v>
      </c>
      <c r="J98" s="483">
        <v>485140</v>
      </c>
      <c r="K98" s="483">
        <v>0</v>
      </c>
      <c r="L98" s="483">
        <v>0</v>
      </c>
      <c r="M98" s="483">
        <v>4639676</v>
      </c>
      <c r="N98" s="483">
        <v>2588024</v>
      </c>
      <c r="O98" s="505">
        <v>7712840</v>
      </c>
      <c r="P98" s="508"/>
      <c r="Q98" s="508"/>
      <c r="R98" s="508"/>
      <c r="S98" s="508"/>
      <c r="T98" s="508"/>
      <c r="U98" s="508"/>
      <c r="V98" s="508"/>
      <c r="W98" s="508"/>
      <c r="X98" s="508"/>
      <c r="Y98" s="508"/>
      <c r="Z98" s="508"/>
    </row>
    <row r="99" spans="1:26" ht="12.75" x14ac:dyDescent="0.2">
      <c r="A99" s="474" t="s">
        <v>1031</v>
      </c>
      <c r="B99" s="474" t="s">
        <v>719</v>
      </c>
      <c r="C99" s="475" t="s">
        <v>411</v>
      </c>
      <c r="D99" s="475">
        <v>9175</v>
      </c>
      <c r="E99" s="475">
        <v>90175</v>
      </c>
      <c r="F99" s="475" t="s">
        <v>427</v>
      </c>
      <c r="G99" s="475" t="s">
        <v>428</v>
      </c>
      <c r="H99" s="486">
        <v>68738</v>
      </c>
      <c r="I99" s="479">
        <v>16</v>
      </c>
      <c r="J99" s="483">
        <v>371593</v>
      </c>
      <c r="K99" s="483">
        <v>0</v>
      </c>
      <c r="L99" s="483">
        <v>400000</v>
      </c>
      <c r="M99" s="483">
        <v>1323071</v>
      </c>
      <c r="N99" s="483">
        <v>1400000</v>
      </c>
      <c r="O99" s="505">
        <v>3494664</v>
      </c>
      <c r="P99" s="508"/>
      <c r="Q99" s="508"/>
      <c r="R99" s="508"/>
      <c r="S99" s="508"/>
      <c r="T99" s="508"/>
      <c r="U99" s="508"/>
      <c r="V99" s="508"/>
      <c r="W99" s="508"/>
      <c r="X99" s="508"/>
      <c r="Y99" s="508"/>
      <c r="Z99" s="508"/>
    </row>
    <row r="100" spans="1:26" ht="12.75" x14ac:dyDescent="0.2">
      <c r="A100" s="474" t="s">
        <v>599</v>
      </c>
      <c r="B100" s="474" t="s">
        <v>600</v>
      </c>
      <c r="C100" s="475" t="s">
        <v>411</v>
      </c>
      <c r="D100" s="476"/>
      <c r="E100" s="475">
        <v>90263</v>
      </c>
      <c r="F100" s="475" t="s">
        <v>427</v>
      </c>
      <c r="G100" s="475" t="s">
        <v>428</v>
      </c>
      <c r="H100" s="486">
        <v>12150996</v>
      </c>
      <c r="I100" s="479">
        <v>16</v>
      </c>
      <c r="J100" s="483">
        <v>53669</v>
      </c>
      <c r="K100" s="483">
        <v>0</v>
      </c>
      <c r="L100" s="483">
        <v>2485588</v>
      </c>
      <c r="M100" s="483">
        <v>0</v>
      </c>
      <c r="N100" s="483">
        <v>0</v>
      </c>
      <c r="O100" s="505">
        <v>2539257</v>
      </c>
      <c r="P100" s="508"/>
      <c r="Q100" s="508"/>
      <c r="R100" s="508"/>
      <c r="S100" s="508"/>
      <c r="T100" s="508"/>
      <c r="U100" s="508"/>
      <c r="V100" s="508"/>
      <c r="W100" s="508"/>
      <c r="X100" s="508"/>
      <c r="Y100" s="508"/>
      <c r="Z100" s="508"/>
    </row>
    <row r="101" spans="1:26" ht="12.75" x14ac:dyDescent="0.2">
      <c r="A101" s="474" t="s">
        <v>593</v>
      </c>
      <c r="B101" s="474" t="s">
        <v>594</v>
      </c>
      <c r="C101" s="475" t="s">
        <v>411</v>
      </c>
      <c r="D101" s="476"/>
      <c r="E101" s="475">
        <v>90259</v>
      </c>
      <c r="F101" s="475" t="s">
        <v>427</v>
      </c>
      <c r="G101" s="475" t="s">
        <v>428</v>
      </c>
      <c r="H101" s="486">
        <v>12150996</v>
      </c>
      <c r="I101" s="479">
        <v>16</v>
      </c>
      <c r="J101" s="483">
        <v>77027</v>
      </c>
      <c r="K101" s="483">
        <v>0</v>
      </c>
      <c r="L101" s="483">
        <v>1428658</v>
      </c>
      <c r="M101" s="483">
        <v>0</v>
      </c>
      <c r="N101" s="483">
        <v>0</v>
      </c>
      <c r="O101" s="505">
        <v>1505685</v>
      </c>
      <c r="P101" s="508"/>
      <c r="Q101" s="508"/>
      <c r="R101" s="508"/>
      <c r="S101" s="508"/>
      <c r="T101" s="508"/>
      <c r="U101" s="508"/>
      <c r="V101" s="508"/>
      <c r="W101" s="508"/>
      <c r="X101" s="508"/>
      <c r="Y101" s="508"/>
      <c r="Z101" s="508"/>
    </row>
    <row r="102" spans="1:26" ht="12.75" x14ac:dyDescent="0.2">
      <c r="A102" s="474" t="s">
        <v>1088</v>
      </c>
      <c r="B102" s="474" t="s">
        <v>1089</v>
      </c>
      <c r="C102" s="475" t="s">
        <v>411</v>
      </c>
      <c r="D102" s="475">
        <v>9213</v>
      </c>
      <c r="E102" s="475">
        <v>90213</v>
      </c>
      <c r="F102" s="475" t="s">
        <v>427</v>
      </c>
      <c r="G102" s="475" t="s">
        <v>413</v>
      </c>
      <c r="H102" s="486">
        <v>64078</v>
      </c>
      <c r="I102" s="479">
        <v>16</v>
      </c>
      <c r="J102" s="483">
        <v>293969</v>
      </c>
      <c r="K102" s="483">
        <v>0</v>
      </c>
      <c r="L102" s="483">
        <v>406728</v>
      </c>
      <c r="M102" s="483">
        <v>1975146</v>
      </c>
      <c r="N102" s="483">
        <v>17982</v>
      </c>
      <c r="O102" s="505">
        <v>2693825</v>
      </c>
      <c r="P102" s="508"/>
      <c r="Q102" s="508"/>
      <c r="R102" s="508"/>
      <c r="S102" s="508"/>
      <c r="T102" s="508"/>
      <c r="U102" s="508"/>
      <c r="V102" s="508"/>
      <c r="W102" s="508"/>
      <c r="X102" s="508"/>
      <c r="Y102" s="508"/>
      <c r="Z102" s="508"/>
    </row>
    <row r="103" spans="1:26" ht="12.75" x14ac:dyDescent="0.2">
      <c r="A103" s="474" t="s">
        <v>647</v>
      </c>
      <c r="B103" s="474" t="s">
        <v>648</v>
      </c>
      <c r="C103" s="475" t="s">
        <v>411</v>
      </c>
      <c r="D103" s="476"/>
      <c r="E103" s="475">
        <v>90258</v>
      </c>
      <c r="F103" s="475" t="s">
        <v>427</v>
      </c>
      <c r="G103" s="475" t="s">
        <v>428</v>
      </c>
      <c r="H103" s="486">
        <v>12150996</v>
      </c>
      <c r="I103" s="479">
        <v>15</v>
      </c>
      <c r="J103" s="483">
        <v>215268</v>
      </c>
      <c r="K103" s="483">
        <v>0</v>
      </c>
      <c r="L103" s="483">
        <v>1725521</v>
      </c>
      <c r="M103" s="483">
        <v>929126</v>
      </c>
      <c r="N103" s="483">
        <v>0</v>
      </c>
      <c r="O103" s="505">
        <v>2869915</v>
      </c>
      <c r="P103" s="508"/>
      <c r="Q103" s="508"/>
      <c r="R103" s="508"/>
      <c r="S103" s="508"/>
      <c r="T103" s="508"/>
      <c r="U103" s="508"/>
      <c r="V103" s="508"/>
      <c r="W103" s="508"/>
      <c r="X103" s="508"/>
      <c r="Y103" s="508"/>
      <c r="Z103" s="508"/>
    </row>
    <row r="104" spans="1:26" ht="12.75" x14ac:dyDescent="0.2">
      <c r="A104" s="474" t="s">
        <v>573</v>
      </c>
      <c r="B104" s="474" t="s">
        <v>574</v>
      </c>
      <c r="C104" s="475" t="s">
        <v>411</v>
      </c>
      <c r="D104" s="476"/>
      <c r="E104" s="475">
        <v>90247</v>
      </c>
      <c r="F104" s="475" t="s">
        <v>427</v>
      </c>
      <c r="G104" s="475" t="s">
        <v>428</v>
      </c>
      <c r="H104" s="486">
        <v>12150996</v>
      </c>
      <c r="I104" s="479">
        <v>15</v>
      </c>
      <c r="J104" s="483">
        <v>103470</v>
      </c>
      <c r="K104" s="483">
        <v>0</v>
      </c>
      <c r="L104" s="483">
        <v>1789688</v>
      </c>
      <c r="M104" s="483">
        <v>0</v>
      </c>
      <c r="N104" s="483">
        <v>0</v>
      </c>
      <c r="O104" s="505">
        <v>1893158</v>
      </c>
      <c r="P104" s="508"/>
      <c r="Q104" s="508"/>
      <c r="R104" s="508"/>
      <c r="S104" s="508"/>
      <c r="T104" s="508"/>
      <c r="U104" s="508"/>
      <c r="V104" s="508"/>
      <c r="W104" s="508"/>
      <c r="X104" s="508"/>
      <c r="Y104" s="508"/>
      <c r="Z104" s="508"/>
    </row>
    <row r="105" spans="1:26" ht="12.75" x14ac:dyDescent="0.2">
      <c r="A105" s="474" t="s">
        <v>1180</v>
      </c>
      <c r="B105" s="474" t="s">
        <v>1181</v>
      </c>
      <c r="C105" s="475" t="s">
        <v>411</v>
      </c>
      <c r="D105" s="475">
        <v>9155</v>
      </c>
      <c r="E105" s="475">
        <v>90155</v>
      </c>
      <c r="F105" s="475" t="s">
        <v>427</v>
      </c>
      <c r="G105" s="475" t="s">
        <v>428</v>
      </c>
      <c r="H105" s="486">
        <v>93141</v>
      </c>
      <c r="I105" s="479">
        <v>15</v>
      </c>
      <c r="J105" s="483">
        <v>520339</v>
      </c>
      <c r="K105" s="483">
        <v>0</v>
      </c>
      <c r="L105" s="483">
        <v>0</v>
      </c>
      <c r="M105" s="483">
        <v>1330551</v>
      </c>
      <c r="N105" s="483">
        <v>850001</v>
      </c>
      <c r="O105" s="505">
        <v>2700891</v>
      </c>
      <c r="P105" s="508"/>
      <c r="Q105" s="508"/>
      <c r="R105" s="508"/>
      <c r="S105" s="508"/>
      <c r="T105" s="508"/>
      <c r="U105" s="508"/>
      <c r="V105" s="508"/>
      <c r="W105" s="508"/>
      <c r="X105" s="508"/>
      <c r="Y105" s="508"/>
      <c r="Z105" s="508"/>
    </row>
    <row r="106" spans="1:26" ht="12.75" x14ac:dyDescent="0.2">
      <c r="A106" s="474" t="s">
        <v>425</v>
      </c>
      <c r="B106" s="474" t="s">
        <v>426</v>
      </c>
      <c r="C106" s="475" t="s">
        <v>411</v>
      </c>
      <c r="D106" s="475">
        <v>9052</v>
      </c>
      <c r="E106" s="475">
        <v>90052</v>
      </c>
      <c r="F106" s="475" t="s">
        <v>427</v>
      </c>
      <c r="G106" s="475" t="s">
        <v>428</v>
      </c>
      <c r="H106" s="486">
        <v>1932666</v>
      </c>
      <c r="I106" s="479">
        <v>15</v>
      </c>
      <c r="J106" s="483">
        <v>318712</v>
      </c>
      <c r="K106" s="483">
        <v>0</v>
      </c>
      <c r="L106" s="483">
        <v>45600</v>
      </c>
      <c r="M106" s="483">
        <v>1457248</v>
      </c>
      <c r="N106" s="483">
        <v>504692</v>
      </c>
      <c r="O106" s="505">
        <v>2326252</v>
      </c>
      <c r="P106" s="508"/>
      <c r="Q106" s="508"/>
      <c r="R106" s="508"/>
      <c r="S106" s="508"/>
      <c r="T106" s="508"/>
      <c r="U106" s="508"/>
      <c r="V106" s="508"/>
      <c r="W106" s="508"/>
      <c r="X106" s="508"/>
      <c r="Y106" s="508"/>
      <c r="Z106" s="508"/>
    </row>
    <row r="107" spans="1:26" ht="12.75" x14ac:dyDescent="0.2">
      <c r="A107" s="474" t="s">
        <v>1100</v>
      </c>
      <c r="B107" s="474" t="s">
        <v>623</v>
      </c>
      <c r="C107" s="475" t="s">
        <v>411</v>
      </c>
      <c r="D107" s="475">
        <v>9214</v>
      </c>
      <c r="E107" s="475">
        <v>90214</v>
      </c>
      <c r="F107" s="475" t="s">
        <v>427</v>
      </c>
      <c r="G107" s="475" t="s">
        <v>413</v>
      </c>
      <c r="H107" s="486">
        <v>12150996</v>
      </c>
      <c r="I107" s="479">
        <v>14</v>
      </c>
      <c r="J107" s="483">
        <v>327979</v>
      </c>
      <c r="K107" s="483">
        <v>0</v>
      </c>
      <c r="L107" s="483">
        <v>2656085</v>
      </c>
      <c r="M107" s="483">
        <v>784836</v>
      </c>
      <c r="N107" s="483">
        <v>19400</v>
      </c>
      <c r="O107" s="505">
        <v>3788300</v>
      </c>
      <c r="P107" s="508"/>
      <c r="Q107" s="508"/>
      <c r="R107" s="508"/>
      <c r="S107" s="508"/>
      <c r="T107" s="508"/>
      <c r="U107" s="508"/>
      <c r="V107" s="508"/>
      <c r="W107" s="508"/>
      <c r="X107" s="508"/>
      <c r="Y107" s="508"/>
      <c r="Z107" s="508"/>
    </row>
    <row r="108" spans="1:26" ht="12.75" x14ac:dyDescent="0.2">
      <c r="A108" s="474" t="s">
        <v>925</v>
      </c>
      <c r="B108" s="474" t="s">
        <v>596</v>
      </c>
      <c r="C108" s="475" t="s">
        <v>411</v>
      </c>
      <c r="D108" s="475">
        <v>9043</v>
      </c>
      <c r="E108" s="475">
        <v>90043</v>
      </c>
      <c r="F108" s="475" t="s">
        <v>427</v>
      </c>
      <c r="G108" s="475" t="s">
        <v>413</v>
      </c>
      <c r="H108" s="486">
        <v>12150996</v>
      </c>
      <c r="I108" s="479">
        <v>14</v>
      </c>
      <c r="J108" s="483">
        <v>0</v>
      </c>
      <c r="K108" s="483">
        <v>0</v>
      </c>
      <c r="L108" s="483">
        <v>3759806</v>
      </c>
      <c r="M108" s="483">
        <v>985569</v>
      </c>
      <c r="N108" s="483">
        <v>0</v>
      </c>
      <c r="O108" s="505">
        <v>4745375</v>
      </c>
      <c r="P108" s="508"/>
      <c r="Q108" s="508"/>
      <c r="R108" s="508"/>
      <c r="S108" s="508"/>
      <c r="T108" s="508"/>
      <c r="U108" s="508"/>
      <c r="V108" s="508"/>
      <c r="W108" s="508"/>
      <c r="X108" s="508"/>
      <c r="Y108" s="508"/>
      <c r="Z108" s="508"/>
    </row>
    <row r="109" spans="1:26" ht="12.75" x14ac:dyDescent="0.2">
      <c r="A109" s="474" t="s">
        <v>662</v>
      </c>
      <c r="B109" s="474" t="s">
        <v>663</v>
      </c>
      <c r="C109" s="475" t="s">
        <v>411</v>
      </c>
      <c r="D109" s="476"/>
      <c r="E109" s="475">
        <v>90256</v>
      </c>
      <c r="F109" s="475" t="s">
        <v>427</v>
      </c>
      <c r="G109" s="475" t="s">
        <v>428</v>
      </c>
      <c r="H109" s="486">
        <v>12150996</v>
      </c>
      <c r="I109" s="479">
        <v>14</v>
      </c>
      <c r="J109" s="483">
        <v>194459</v>
      </c>
      <c r="K109" s="483">
        <v>0</v>
      </c>
      <c r="L109" s="483">
        <v>1739970</v>
      </c>
      <c r="M109" s="483">
        <v>0</v>
      </c>
      <c r="N109" s="483">
        <v>0</v>
      </c>
      <c r="O109" s="505">
        <v>1934429</v>
      </c>
      <c r="P109" s="508"/>
      <c r="Q109" s="508"/>
      <c r="R109" s="508"/>
      <c r="S109" s="508"/>
      <c r="T109" s="508"/>
      <c r="U109" s="508"/>
      <c r="V109" s="508"/>
      <c r="W109" s="508"/>
      <c r="X109" s="508"/>
      <c r="Y109" s="508"/>
      <c r="Z109" s="508"/>
    </row>
    <row r="110" spans="1:26" ht="12.75" x14ac:dyDescent="0.2">
      <c r="A110" s="474" t="s">
        <v>967</v>
      </c>
      <c r="B110" s="474" t="s">
        <v>968</v>
      </c>
      <c r="C110" s="475" t="s">
        <v>411</v>
      </c>
      <c r="D110" s="475" t="s">
        <v>969</v>
      </c>
      <c r="E110" s="475" t="s">
        <v>970</v>
      </c>
      <c r="F110" s="475" t="s">
        <v>412</v>
      </c>
      <c r="G110" s="475" t="s">
        <v>864</v>
      </c>
      <c r="H110" s="477">
        <v>0</v>
      </c>
      <c r="I110" s="479">
        <v>14</v>
      </c>
      <c r="J110" s="483">
        <v>1370190</v>
      </c>
      <c r="K110" s="483">
        <v>0</v>
      </c>
      <c r="L110" s="483">
        <v>2222117</v>
      </c>
      <c r="M110" s="483">
        <v>141058</v>
      </c>
      <c r="N110" s="483">
        <v>349408</v>
      </c>
      <c r="O110" s="505">
        <v>4082773</v>
      </c>
      <c r="P110" s="508"/>
      <c r="Q110" s="508"/>
      <c r="R110" s="508"/>
      <c r="S110" s="508"/>
      <c r="T110" s="508"/>
      <c r="U110" s="508"/>
      <c r="V110" s="508"/>
      <c r="W110" s="508"/>
      <c r="X110" s="508"/>
      <c r="Y110" s="508"/>
      <c r="Z110" s="508"/>
    </row>
    <row r="111" spans="1:26" ht="12.75" x14ac:dyDescent="0.2">
      <c r="A111" s="474" t="s">
        <v>868</v>
      </c>
      <c r="B111" s="474" t="s">
        <v>576</v>
      </c>
      <c r="C111" s="475" t="s">
        <v>411</v>
      </c>
      <c r="D111" s="475">
        <v>9044</v>
      </c>
      <c r="E111" s="475">
        <v>90044</v>
      </c>
      <c r="F111" s="475" t="s">
        <v>427</v>
      </c>
      <c r="G111" s="475" t="s">
        <v>428</v>
      </c>
      <c r="H111" s="486">
        <v>12150996</v>
      </c>
      <c r="I111" s="479">
        <v>14</v>
      </c>
      <c r="J111" s="483">
        <v>13246</v>
      </c>
      <c r="K111" s="483">
        <v>0</v>
      </c>
      <c r="L111" s="483">
        <v>1484439</v>
      </c>
      <c r="M111" s="483">
        <v>295302</v>
      </c>
      <c r="N111" s="483">
        <v>0</v>
      </c>
      <c r="O111" s="505">
        <v>1792987</v>
      </c>
      <c r="P111" s="508"/>
      <c r="Q111" s="508"/>
      <c r="R111" s="508"/>
      <c r="S111" s="508"/>
      <c r="T111" s="508"/>
      <c r="U111" s="508"/>
      <c r="V111" s="508"/>
      <c r="W111" s="508"/>
      <c r="X111" s="508"/>
      <c r="Y111" s="508"/>
      <c r="Z111" s="508"/>
    </row>
    <row r="112" spans="1:26" ht="12.75" x14ac:dyDescent="0.2">
      <c r="A112" s="474" t="s">
        <v>653</v>
      </c>
      <c r="B112" s="474" t="s">
        <v>654</v>
      </c>
      <c r="C112" s="475" t="s">
        <v>411</v>
      </c>
      <c r="D112" s="476"/>
      <c r="E112" s="475">
        <v>90291</v>
      </c>
      <c r="F112" s="475" t="s">
        <v>427</v>
      </c>
      <c r="G112" s="475" t="s">
        <v>428</v>
      </c>
      <c r="H112" s="486">
        <v>12150996</v>
      </c>
      <c r="I112" s="479">
        <v>14</v>
      </c>
      <c r="J112" s="483">
        <v>125135</v>
      </c>
      <c r="K112" s="483">
        <v>0</v>
      </c>
      <c r="L112" s="483">
        <v>1651538</v>
      </c>
      <c r="M112" s="483">
        <v>0</v>
      </c>
      <c r="N112" s="483">
        <v>0</v>
      </c>
      <c r="O112" s="505">
        <v>1776673</v>
      </c>
      <c r="P112" s="508"/>
      <c r="Q112" s="508"/>
      <c r="R112" s="508"/>
      <c r="S112" s="508"/>
      <c r="T112" s="508"/>
      <c r="U112" s="508"/>
      <c r="V112" s="508"/>
      <c r="W112" s="508"/>
      <c r="X112" s="508"/>
      <c r="Y112" s="508"/>
      <c r="Z112" s="508"/>
    </row>
    <row r="113" spans="1:26" ht="12.75" x14ac:dyDescent="0.2">
      <c r="A113" s="474" t="s">
        <v>1026</v>
      </c>
      <c r="B113" s="474" t="s">
        <v>609</v>
      </c>
      <c r="C113" s="475" t="s">
        <v>411</v>
      </c>
      <c r="D113" s="476"/>
      <c r="E113" s="475">
        <v>90301</v>
      </c>
      <c r="F113" s="475" t="s">
        <v>427</v>
      </c>
      <c r="G113" s="475" t="s">
        <v>428</v>
      </c>
      <c r="H113" s="486">
        <v>12150996</v>
      </c>
      <c r="I113" s="479">
        <v>14</v>
      </c>
      <c r="J113" s="483">
        <v>0</v>
      </c>
      <c r="K113" s="483">
        <v>0</v>
      </c>
      <c r="L113" s="483">
        <v>671986</v>
      </c>
      <c r="M113" s="483">
        <v>0</v>
      </c>
      <c r="N113" s="483">
        <v>0</v>
      </c>
      <c r="O113" s="505">
        <v>671986</v>
      </c>
      <c r="P113" s="508"/>
      <c r="Q113" s="508"/>
      <c r="R113" s="508"/>
      <c r="S113" s="508"/>
      <c r="T113" s="508"/>
      <c r="U113" s="508"/>
      <c r="V113" s="508"/>
      <c r="W113" s="508"/>
      <c r="X113" s="508"/>
      <c r="Y113" s="508"/>
      <c r="Z113" s="508"/>
    </row>
    <row r="114" spans="1:26" ht="12.75" x14ac:dyDescent="0.2">
      <c r="A114" s="474" t="s">
        <v>960</v>
      </c>
      <c r="B114" s="474" t="s">
        <v>570</v>
      </c>
      <c r="C114" s="475" t="s">
        <v>411</v>
      </c>
      <c r="D114" s="476"/>
      <c r="E114" s="475">
        <v>90265</v>
      </c>
      <c r="F114" s="475" t="s">
        <v>427</v>
      </c>
      <c r="G114" s="475" t="s">
        <v>428</v>
      </c>
      <c r="H114" s="486">
        <v>12150996</v>
      </c>
      <c r="I114" s="479">
        <v>13</v>
      </c>
      <c r="J114" s="483">
        <v>197331</v>
      </c>
      <c r="K114" s="483">
        <v>0</v>
      </c>
      <c r="L114" s="483">
        <v>0</v>
      </c>
      <c r="M114" s="483">
        <v>2819820</v>
      </c>
      <c r="N114" s="483">
        <v>0</v>
      </c>
      <c r="O114" s="505">
        <v>3017151</v>
      </c>
      <c r="P114" s="508"/>
      <c r="Q114" s="508"/>
      <c r="R114" s="508"/>
      <c r="S114" s="508"/>
      <c r="T114" s="508"/>
      <c r="U114" s="508"/>
      <c r="V114" s="508"/>
      <c r="W114" s="508"/>
      <c r="X114" s="508"/>
      <c r="Y114" s="508"/>
      <c r="Z114" s="508"/>
    </row>
    <row r="115" spans="1:26" ht="12.75" x14ac:dyDescent="0.2">
      <c r="A115" s="474" t="s">
        <v>641</v>
      </c>
      <c r="B115" s="474" t="s">
        <v>574</v>
      </c>
      <c r="C115" s="475" t="s">
        <v>411</v>
      </c>
      <c r="D115" s="476"/>
      <c r="E115" s="475">
        <v>90271</v>
      </c>
      <c r="F115" s="475" t="s">
        <v>427</v>
      </c>
      <c r="G115" s="475" t="s">
        <v>428</v>
      </c>
      <c r="H115" s="486">
        <v>12150996</v>
      </c>
      <c r="I115" s="479">
        <v>13</v>
      </c>
      <c r="J115" s="483">
        <v>157137</v>
      </c>
      <c r="K115" s="483">
        <v>0</v>
      </c>
      <c r="L115" s="483">
        <v>2100252</v>
      </c>
      <c r="M115" s="483">
        <v>0</v>
      </c>
      <c r="N115" s="483">
        <v>0</v>
      </c>
      <c r="O115" s="505">
        <v>2257389</v>
      </c>
      <c r="P115" s="508"/>
      <c r="Q115" s="508"/>
      <c r="R115" s="508"/>
      <c r="S115" s="508"/>
      <c r="T115" s="508"/>
      <c r="U115" s="508"/>
      <c r="V115" s="508"/>
      <c r="W115" s="508"/>
      <c r="X115" s="508"/>
      <c r="Y115" s="508"/>
      <c r="Z115" s="508"/>
    </row>
    <row r="116" spans="1:26" ht="12.75" x14ac:dyDescent="0.2">
      <c r="A116" s="474" t="s">
        <v>1166</v>
      </c>
      <c r="B116" s="474" t="s">
        <v>1167</v>
      </c>
      <c r="C116" s="475" t="s">
        <v>411</v>
      </c>
      <c r="D116" s="475">
        <v>9197</v>
      </c>
      <c r="E116" s="475">
        <v>90197</v>
      </c>
      <c r="F116" s="475" t="s">
        <v>427</v>
      </c>
      <c r="G116" s="475" t="s">
        <v>428</v>
      </c>
      <c r="H116" s="486">
        <v>87569</v>
      </c>
      <c r="I116" s="479">
        <v>13</v>
      </c>
      <c r="J116" s="483">
        <v>162145</v>
      </c>
      <c r="K116" s="483">
        <v>0</v>
      </c>
      <c r="L116" s="483">
        <v>0</v>
      </c>
      <c r="M116" s="483">
        <v>2237182</v>
      </c>
      <c r="N116" s="483">
        <v>2167305</v>
      </c>
      <c r="O116" s="505">
        <v>4566632</v>
      </c>
      <c r="P116" s="508"/>
      <c r="Q116" s="508"/>
      <c r="R116" s="508"/>
      <c r="S116" s="508"/>
      <c r="T116" s="508"/>
      <c r="U116" s="508"/>
      <c r="V116" s="508"/>
      <c r="W116" s="508"/>
      <c r="X116" s="508"/>
      <c r="Y116" s="508"/>
      <c r="Z116" s="508"/>
    </row>
    <row r="117" spans="1:26" ht="12.75" x14ac:dyDescent="0.2">
      <c r="A117" s="474" t="s">
        <v>604</v>
      </c>
      <c r="B117" s="474" t="s">
        <v>605</v>
      </c>
      <c r="C117" s="475" t="s">
        <v>411</v>
      </c>
      <c r="D117" s="476"/>
      <c r="E117" s="475">
        <v>90266</v>
      </c>
      <c r="F117" s="475" t="s">
        <v>427</v>
      </c>
      <c r="G117" s="475" t="s">
        <v>428</v>
      </c>
      <c r="H117" s="486">
        <v>12150996</v>
      </c>
      <c r="I117" s="479">
        <v>13</v>
      </c>
      <c r="J117" s="483">
        <v>46743</v>
      </c>
      <c r="K117" s="483">
        <v>0</v>
      </c>
      <c r="L117" s="483">
        <v>811973</v>
      </c>
      <c r="M117" s="483">
        <v>0</v>
      </c>
      <c r="N117" s="483">
        <v>0</v>
      </c>
      <c r="O117" s="505">
        <v>858716</v>
      </c>
      <c r="P117" s="508"/>
      <c r="Q117" s="508"/>
      <c r="R117" s="508"/>
      <c r="S117" s="508"/>
      <c r="T117" s="508"/>
      <c r="U117" s="508"/>
      <c r="V117" s="508"/>
      <c r="W117" s="508"/>
      <c r="X117" s="508"/>
      <c r="Y117" s="508"/>
      <c r="Z117" s="508"/>
    </row>
    <row r="118" spans="1:26" ht="12.75" x14ac:dyDescent="0.2">
      <c r="A118" s="474" t="s">
        <v>1114</v>
      </c>
      <c r="B118" s="474" t="s">
        <v>343</v>
      </c>
      <c r="C118" s="475" t="s">
        <v>411</v>
      </c>
      <c r="D118" s="475" t="s">
        <v>1115</v>
      </c>
      <c r="E118" s="475" t="s">
        <v>1116</v>
      </c>
      <c r="F118" s="475" t="s">
        <v>427</v>
      </c>
      <c r="G118" s="475" t="s">
        <v>864</v>
      </c>
      <c r="H118" s="477">
        <v>0</v>
      </c>
      <c r="I118" s="479">
        <v>13</v>
      </c>
      <c r="J118" s="483">
        <v>237825</v>
      </c>
      <c r="K118" s="483">
        <v>0</v>
      </c>
      <c r="L118" s="483">
        <v>0</v>
      </c>
      <c r="M118" s="483">
        <v>1387817</v>
      </c>
      <c r="N118" s="483">
        <v>284225</v>
      </c>
      <c r="O118" s="505">
        <v>1909867</v>
      </c>
      <c r="P118" s="508"/>
      <c r="Q118" s="508"/>
      <c r="R118" s="508"/>
      <c r="S118" s="508"/>
      <c r="T118" s="508"/>
      <c r="U118" s="508"/>
      <c r="V118" s="508"/>
      <c r="W118" s="508"/>
      <c r="X118" s="508"/>
      <c r="Y118" s="508"/>
      <c r="Z118" s="508"/>
    </row>
    <row r="119" spans="1:26" ht="12.75" x14ac:dyDescent="0.2">
      <c r="A119" s="474" t="s">
        <v>1091</v>
      </c>
      <c r="B119" s="474" t="s">
        <v>1092</v>
      </c>
      <c r="C119" s="475" t="s">
        <v>411</v>
      </c>
      <c r="D119" s="475">
        <v>9198</v>
      </c>
      <c r="E119" s="475">
        <v>90198</v>
      </c>
      <c r="F119" s="475" t="s">
        <v>427</v>
      </c>
      <c r="G119" s="475" t="s">
        <v>428</v>
      </c>
      <c r="H119" s="486">
        <v>70272</v>
      </c>
      <c r="I119" s="479">
        <v>13</v>
      </c>
      <c r="J119" s="483">
        <v>666313</v>
      </c>
      <c r="K119" s="483">
        <v>0</v>
      </c>
      <c r="L119" s="483">
        <v>852209</v>
      </c>
      <c r="M119" s="483">
        <v>25099</v>
      </c>
      <c r="N119" s="483">
        <v>2481444</v>
      </c>
      <c r="O119" s="505">
        <v>4025065</v>
      </c>
      <c r="P119" s="508"/>
      <c r="Q119" s="508"/>
      <c r="R119" s="508"/>
      <c r="S119" s="508"/>
      <c r="T119" s="508"/>
      <c r="U119" s="508"/>
      <c r="V119" s="508"/>
      <c r="W119" s="508"/>
      <c r="X119" s="508"/>
      <c r="Y119" s="508"/>
      <c r="Z119" s="508"/>
    </row>
    <row r="120" spans="1:26" ht="12.75" x14ac:dyDescent="0.2">
      <c r="A120" s="474" t="s">
        <v>591</v>
      </c>
      <c r="B120" s="474" t="s">
        <v>592</v>
      </c>
      <c r="C120" s="475" t="s">
        <v>411</v>
      </c>
      <c r="D120" s="476"/>
      <c r="E120" s="475">
        <v>90257</v>
      </c>
      <c r="F120" s="475" t="s">
        <v>427</v>
      </c>
      <c r="G120" s="475" t="s">
        <v>428</v>
      </c>
      <c r="H120" s="486">
        <v>12150996</v>
      </c>
      <c r="I120" s="479">
        <v>13</v>
      </c>
      <c r="J120" s="483">
        <v>32456</v>
      </c>
      <c r="K120" s="483">
        <v>0</v>
      </c>
      <c r="L120" s="483">
        <v>688963</v>
      </c>
      <c r="M120" s="483">
        <v>0</v>
      </c>
      <c r="N120" s="483">
        <v>0</v>
      </c>
      <c r="O120" s="505">
        <v>721419</v>
      </c>
      <c r="P120" s="508"/>
      <c r="Q120" s="508"/>
      <c r="R120" s="508"/>
      <c r="S120" s="508"/>
      <c r="T120" s="508"/>
      <c r="U120" s="508"/>
      <c r="V120" s="508"/>
      <c r="W120" s="508"/>
      <c r="X120" s="508"/>
      <c r="Y120" s="508"/>
      <c r="Z120" s="508"/>
    </row>
    <row r="121" spans="1:26" ht="12.75" x14ac:dyDescent="0.2">
      <c r="A121" s="474" t="s">
        <v>1126</v>
      </c>
      <c r="B121" s="474" t="s">
        <v>1125</v>
      </c>
      <c r="C121" s="475" t="s">
        <v>411</v>
      </c>
      <c r="D121" s="475">
        <v>9156</v>
      </c>
      <c r="E121" s="475">
        <v>90156</v>
      </c>
      <c r="F121" s="475" t="s">
        <v>427</v>
      </c>
      <c r="G121" s="475" t="s">
        <v>413</v>
      </c>
      <c r="H121" s="486">
        <v>59219</v>
      </c>
      <c r="I121" s="479">
        <v>12</v>
      </c>
      <c r="J121" s="483">
        <v>724500</v>
      </c>
      <c r="K121" s="483">
        <v>0</v>
      </c>
      <c r="L121" s="483">
        <v>0</v>
      </c>
      <c r="M121" s="483">
        <v>1366190</v>
      </c>
      <c r="N121" s="483">
        <v>1441620</v>
      </c>
      <c r="O121" s="505">
        <v>3532310</v>
      </c>
      <c r="P121" s="508"/>
      <c r="Q121" s="508"/>
      <c r="R121" s="508"/>
      <c r="S121" s="508"/>
      <c r="T121" s="508"/>
      <c r="U121" s="508"/>
      <c r="V121" s="508"/>
      <c r="W121" s="508"/>
      <c r="X121" s="508"/>
      <c r="Y121" s="508"/>
      <c r="Z121" s="508"/>
    </row>
    <row r="122" spans="1:26" ht="12.75" x14ac:dyDescent="0.2">
      <c r="A122" s="474" t="s">
        <v>634</v>
      </c>
      <c r="B122" s="474" t="s">
        <v>635</v>
      </c>
      <c r="C122" s="475" t="s">
        <v>411</v>
      </c>
      <c r="D122" s="476"/>
      <c r="E122" s="475">
        <v>90295</v>
      </c>
      <c r="F122" s="475" t="s">
        <v>427</v>
      </c>
      <c r="G122" s="475" t="s">
        <v>428</v>
      </c>
      <c r="H122" s="486">
        <v>12150996</v>
      </c>
      <c r="I122" s="479">
        <v>12</v>
      </c>
      <c r="J122" s="483">
        <v>27225</v>
      </c>
      <c r="K122" s="483">
        <v>0</v>
      </c>
      <c r="L122" s="483">
        <v>1222409</v>
      </c>
      <c r="M122" s="483">
        <v>0</v>
      </c>
      <c r="N122" s="483">
        <v>0</v>
      </c>
      <c r="O122" s="505">
        <v>1249634</v>
      </c>
      <c r="P122" s="508"/>
      <c r="Q122" s="508"/>
      <c r="R122" s="508"/>
      <c r="S122" s="508"/>
      <c r="T122" s="508"/>
      <c r="U122" s="508"/>
      <c r="V122" s="508"/>
      <c r="W122" s="508"/>
      <c r="X122" s="508"/>
      <c r="Y122" s="508"/>
      <c r="Z122" s="508"/>
    </row>
    <row r="123" spans="1:26" ht="12.75" x14ac:dyDescent="0.2">
      <c r="A123" s="474" t="s">
        <v>987</v>
      </c>
      <c r="B123" s="474" t="s">
        <v>988</v>
      </c>
      <c r="C123" s="475" t="s">
        <v>411</v>
      </c>
      <c r="D123" s="475" t="s">
        <v>989</v>
      </c>
      <c r="E123" s="475" t="s">
        <v>990</v>
      </c>
      <c r="F123" s="475" t="s">
        <v>427</v>
      </c>
      <c r="G123" s="475" t="s">
        <v>864</v>
      </c>
      <c r="H123" s="477">
        <v>0</v>
      </c>
      <c r="I123" s="479">
        <v>12</v>
      </c>
      <c r="J123" s="483">
        <v>148210</v>
      </c>
      <c r="K123" s="483">
        <v>0</v>
      </c>
      <c r="L123" s="483">
        <v>253245</v>
      </c>
      <c r="M123" s="483">
        <v>279937</v>
      </c>
      <c r="N123" s="483">
        <v>848475</v>
      </c>
      <c r="O123" s="505">
        <v>1529867</v>
      </c>
      <c r="P123" s="508"/>
      <c r="Q123" s="508"/>
      <c r="R123" s="508"/>
      <c r="S123" s="508"/>
      <c r="T123" s="508"/>
      <c r="U123" s="508"/>
      <c r="V123" s="508"/>
      <c r="W123" s="508"/>
      <c r="X123" s="508"/>
      <c r="Y123" s="508"/>
      <c r="Z123" s="508"/>
    </row>
    <row r="124" spans="1:26" ht="12.75" x14ac:dyDescent="0.2">
      <c r="A124" s="474" t="s">
        <v>606</v>
      </c>
      <c r="B124" s="474" t="s">
        <v>607</v>
      </c>
      <c r="C124" s="475" t="s">
        <v>411</v>
      </c>
      <c r="D124" s="476"/>
      <c r="E124" s="475">
        <v>90268</v>
      </c>
      <c r="F124" s="475" t="s">
        <v>427</v>
      </c>
      <c r="G124" s="475" t="s">
        <v>428</v>
      </c>
      <c r="H124" s="486">
        <v>12150996</v>
      </c>
      <c r="I124" s="479">
        <v>12</v>
      </c>
      <c r="J124" s="483">
        <v>34336</v>
      </c>
      <c r="K124" s="483">
        <v>0</v>
      </c>
      <c r="L124" s="483">
        <v>93857</v>
      </c>
      <c r="M124" s="483">
        <v>844718</v>
      </c>
      <c r="N124" s="483">
        <v>0</v>
      </c>
      <c r="O124" s="505">
        <v>972911</v>
      </c>
      <c r="P124" s="508"/>
      <c r="Q124" s="508"/>
      <c r="R124" s="508"/>
      <c r="S124" s="508"/>
      <c r="T124" s="508"/>
      <c r="U124" s="508"/>
      <c r="V124" s="508"/>
      <c r="W124" s="508"/>
      <c r="X124" s="508"/>
      <c r="Y124" s="508"/>
      <c r="Z124" s="508"/>
    </row>
    <row r="125" spans="1:26" ht="12.75" x14ac:dyDescent="0.2">
      <c r="A125" s="474" t="s">
        <v>1117</v>
      </c>
      <c r="B125" s="474" t="s">
        <v>1118</v>
      </c>
      <c r="C125" s="475" t="s">
        <v>411</v>
      </c>
      <c r="D125" s="475" t="s">
        <v>1119</v>
      </c>
      <c r="E125" s="475" t="s">
        <v>1120</v>
      </c>
      <c r="F125" s="475" t="s">
        <v>427</v>
      </c>
      <c r="G125" s="475" t="s">
        <v>864</v>
      </c>
      <c r="H125" s="477">
        <v>0</v>
      </c>
      <c r="I125" s="479">
        <v>11</v>
      </c>
      <c r="J125" s="483">
        <v>93148</v>
      </c>
      <c r="K125" s="483">
        <v>0</v>
      </c>
      <c r="L125" s="483">
        <v>631033</v>
      </c>
      <c r="M125" s="483">
        <v>301055</v>
      </c>
      <c r="N125" s="483">
        <v>61317</v>
      </c>
      <c r="O125" s="505">
        <v>1086553</v>
      </c>
      <c r="P125" s="508"/>
      <c r="Q125" s="508"/>
      <c r="R125" s="508"/>
      <c r="S125" s="508"/>
      <c r="T125" s="508"/>
      <c r="U125" s="508"/>
      <c r="V125" s="508"/>
      <c r="W125" s="508"/>
      <c r="X125" s="508"/>
      <c r="Y125" s="508"/>
      <c r="Z125" s="508"/>
    </row>
    <row r="126" spans="1:26" ht="12.75" x14ac:dyDescent="0.2">
      <c r="A126" s="474" t="s">
        <v>1010</v>
      </c>
      <c r="B126" s="474" t="s">
        <v>1011</v>
      </c>
      <c r="C126" s="475" t="s">
        <v>411</v>
      </c>
      <c r="D126" s="475" t="s">
        <v>1012</v>
      </c>
      <c r="E126" s="475" t="s">
        <v>1013</v>
      </c>
      <c r="F126" s="475" t="s">
        <v>412</v>
      </c>
      <c r="G126" s="475" t="s">
        <v>864</v>
      </c>
      <c r="H126" s="477">
        <v>0</v>
      </c>
      <c r="I126" s="479">
        <v>11</v>
      </c>
      <c r="J126" s="483">
        <v>248219</v>
      </c>
      <c r="K126" s="483">
        <v>0</v>
      </c>
      <c r="L126" s="483">
        <v>669018</v>
      </c>
      <c r="M126" s="483">
        <v>212759</v>
      </c>
      <c r="N126" s="483">
        <v>414779</v>
      </c>
      <c r="O126" s="505">
        <v>1544775</v>
      </c>
      <c r="P126" s="508"/>
      <c r="Q126" s="508"/>
      <c r="R126" s="508"/>
      <c r="S126" s="508"/>
      <c r="T126" s="508"/>
      <c r="U126" s="508"/>
      <c r="V126" s="508"/>
      <c r="W126" s="508"/>
      <c r="X126" s="508"/>
      <c r="Y126" s="508"/>
      <c r="Z126" s="508"/>
    </row>
    <row r="127" spans="1:26" ht="12.75" x14ac:dyDescent="0.2">
      <c r="A127" s="474" t="s">
        <v>1090</v>
      </c>
      <c r="B127" s="474" t="s">
        <v>1089</v>
      </c>
      <c r="C127" s="475" t="s">
        <v>411</v>
      </c>
      <c r="D127" s="476"/>
      <c r="E127" s="475">
        <v>90299</v>
      </c>
      <c r="F127" s="475" t="s">
        <v>412</v>
      </c>
      <c r="G127" s="475" t="s">
        <v>413</v>
      </c>
      <c r="H127" s="486">
        <v>308231</v>
      </c>
      <c r="I127" s="479">
        <v>11</v>
      </c>
      <c r="J127" s="483">
        <v>6490402</v>
      </c>
      <c r="K127" s="483">
        <v>0</v>
      </c>
      <c r="L127" s="483">
        <v>20057327</v>
      </c>
      <c r="M127" s="483">
        <v>3855107</v>
      </c>
      <c r="N127" s="483">
        <v>0</v>
      </c>
      <c r="O127" s="505">
        <v>30402836</v>
      </c>
      <c r="P127" s="508"/>
      <c r="Q127" s="508"/>
      <c r="R127" s="508"/>
      <c r="S127" s="508"/>
      <c r="T127" s="508"/>
      <c r="U127" s="508"/>
      <c r="V127" s="508"/>
      <c r="W127" s="508"/>
      <c r="X127" s="508"/>
      <c r="Y127" s="508"/>
      <c r="Z127" s="508"/>
    </row>
    <row r="128" spans="1:26" ht="12.75" x14ac:dyDescent="0.2">
      <c r="A128" s="474" t="s">
        <v>895</v>
      </c>
      <c r="B128" s="474" t="s">
        <v>896</v>
      </c>
      <c r="C128" s="475" t="s">
        <v>411</v>
      </c>
      <c r="D128" s="475" t="s">
        <v>897</v>
      </c>
      <c r="E128" s="475" t="s">
        <v>898</v>
      </c>
      <c r="F128" s="475" t="s">
        <v>412</v>
      </c>
      <c r="G128" s="475" t="s">
        <v>864</v>
      </c>
      <c r="H128" s="477">
        <v>0</v>
      </c>
      <c r="I128" s="479">
        <v>11</v>
      </c>
      <c r="J128" s="483">
        <v>391599</v>
      </c>
      <c r="K128" s="483">
        <v>0</v>
      </c>
      <c r="L128" s="483">
        <v>2111595</v>
      </c>
      <c r="M128" s="483">
        <v>88939</v>
      </c>
      <c r="N128" s="483">
        <v>420780</v>
      </c>
      <c r="O128" s="505">
        <v>3012913</v>
      </c>
      <c r="P128" s="508"/>
      <c r="Q128" s="508"/>
      <c r="R128" s="508"/>
      <c r="S128" s="508"/>
      <c r="T128" s="508"/>
      <c r="U128" s="508"/>
      <c r="V128" s="508"/>
      <c r="W128" s="508"/>
      <c r="X128" s="508"/>
      <c r="Y128" s="508"/>
      <c r="Z128" s="508"/>
    </row>
    <row r="129" spans="1:26" ht="12.75" x14ac:dyDescent="0.2">
      <c r="A129" s="474" t="s">
        <v>632</v>
      </c>
      <c r="B129" s="474" t="s">
        <v>633</v>
      </c>
      <c r="C129" s="475" t="s">
        <v>411</v>
      </c>
      <c r="D129" s="476"/>
      <c r="E129" s="475">
        <v>90294</v>
      </c>
      <c r="F129" s="475" t="s">
        <v>427</v>
      </c>
      <c r="G129" s="475" t="s">
        <v>428</v>
      </c>
      <c r="H129" s="486">
        <v>12150996</v>
      </c>
      <c r="I129" s="479">
        <v>10</v>
      </c>
      <c r="J129" s="483">
        <v>0</v>
      </c>
      <c r="K129" s="483">
        <v>0</v>
      </c>
      <c r="L129" s="483">
        <v>1925928</v>
      </c>
      <c r="M129" s="483">
        <v>0</v>
      </c>
      <c r="N129" s="483">
        <v>90856</v>
      </c>
      <c r="O129" s="505">
        <v>2016784</v>
      </c>
      <c r="P129" s="508"/>
      <c r="Q129" s="508"/>
      <c r="R129" s="508"/>
      <c r="S129" s="508"/>
      <c r="T129" s="508"/>
      <c r="U129" s="508"/>
      <c r="V129" s="508"/>
      <c r="W129" s="508"/>
      <c r="X129" s="508"/>
      <c r="Y129" s="508"/>
      <c r="Z129" s="508"/>
    </row>
    <row r="130" spans="1:26" ht="12.75" x14ac:dyDescent="0.2">
      <c r="A130" s="474" t="s">
        <v>1173</v>
      </c>
      <c r="B130" s="474" t="s">
        <v>1174</v>
      </c>
      <c r="C130" s="475" t="s">
        <v>411</v>
      </c>
      <c r="D130" s="475">
        <v>9201</v>
      </c>
      <c r="E130" s="475">
        <v>90201</v>
      </c>
      <c r="F130" s="475" t="s">
        <v>427</v>
      </c>
      <c r="G130" s="475" t="s">
        <v>413</v>
      </c>
      <c r="H130" s="486">
        <v>99904</v>
      </c>
      <c r="I130" s="479">
        <v>10</v>
      </c>
      <c r="J130" s="483">
        <v>274225</v>
      </c>
      <c r="K130" s="483">
        <v>0</v>
      </c>
      <c r="L130" s="483">
        <v>49533</v>
      </c>
      <c r="M130" s="483">
        <v>945618</v>
      </c>
      <c r="N130" s="483">
        <v>924010</v>
      </c>
      <c r="O130" s="505">
        <v>2193386</v>
      </c>
      <c r="P130" s="508"/>
      <c r="Q130" s="508"/>
      <c r="R130" s="508"/>
      <c r="S130" s="508"/>
      <c r="T130" s="508"/>
      <c r="U130" s="508"/>
      <c r="V130" s="508"/>
      <c r="W130" s="508"/>
      <c r="X130" s="508"/>
      <c r="Y130" s="508"/>
      <c r="Z130" s="508"/>
    </row>
    <row r="131" spans="1:26" ht="12.75" x14ac:dyDescent="0.2">
      <c r="A131" s="474" t="s">
        <v>1076</v>
      </c>
      <c r="B131" s="474" t="s">
        <v>1077</v>
      </c>
      <c r="C131" s="475" t="s">
        <v>411</v>
      </c>
      <c r="D131" s="475" t="s">
        <v>1078</v>
      </c>
      <c r="E131" s="475" t="s">
        <v>1079</v>
      </c>
      <c r="F131" s="475" t="s">
        <v>427</v>
      </c>
      <c r="G131" s="475" t="s">
        <v>864</v>
      </c>
      <c r="H131" s="477">
        <v>0</v>
      </c>
      <c r="I131" s="479">
        <v>10</v>
      </c>
      <c r="J131" s="483">
        <v>390192</v>
      </c>
      <c r="K131" s="483">
        <v>0</v>
      </c>
      <c r="L131" s="483">
        <v>2447759</v>
      </c>
      <c r="M131" s="483">
        <v>324478</v>
      </c>
      <c r="N131" s="483">
        <v>440467</v>
      </c>
      <c r="O131" s="505">
        <v>3602896</v>
      </c>
      <c r="P131" s="508"/>
      <c r="Q131" s="508"/>
      <c r="R131" s="508"/>
      <c r="S131" s="508"/>
      <c r="T131" s="508"/>
      <c r="U131" s="508"/>
      <c r="V131" s="508"/>
      <c r="W131" s="508"/>
      <c r="X131" s="508"/>
      <c r="Y131" s="508"/>
      <c r="Z131" s="508"/>
    </row>
    <row r="132" spans="1:26" ht="12.75" x14ac:dyDescent="0.2">
      <c r="A132" s="474" t="s">
        <v>1123</v>
      </c>
      <c r="B132" s="474" t="s">
        <v>328</v>
      </c>
      <c r="C132" s="475" t="s">
        <v>411</v>
      </c>
      <c r="D132" s="475">
        <v>9225</v>
      </c>
      <c r="E132" s="475">
        <v>90225</v>
      </c>
      <c r="F132" s="475" t="s">
        <v>412</v>
      </c>
      <c r="G132" s="475" t="s">
        <v>413</v>
      </c>
      <c r="H132" s="486">
        <v>3281212</v>
      </c>
      <c r="I132" s="479">
        <v>10</v>
      </c>
      <c r="J132" s="483">
        <v>20418385</v>
      </c>
      <c r="K132" s="483">
        <v>0</v>
      </c>
      <c r="L132" s="483">
        <v>14620371</v>
      </c>
      <c r="M132" s="483">
        <v>0</v>
      </c>
      <c r="N132" s="483">
        <v>0</v>
      </c>
      <c r="O132" s="505">
        <v>35038756</v>
      </c>
      <c r="P132" s="508"/>
      <c r="Q132" s="508"/>
      <c r="R132" s="508"/>
      <c r="S132" s="508"/>
      <c r="T132" s="508"/>
      <c r="U132" s="508"/>
      <c r="V132" s="508"/>
      <c r="W132" s="508"/>
      <c r="X132" s="508"/>
      <c r="Y132" s="508"/>
      <c r="Z132" s="508"/>
    </row>
    <row r="133" spans="1:26" ht="12.75" x14ac:dyDescent="0.2">
      <c r="A133" s="474" t="s">
        <v>642</v>
      </c>
      <c r="B133" s="474" t="s">
        <v>574</v>
      </c>
      <c r="C133" s="475" t="s">
        <v>411</v>
      </c>
      <c r="D133" s="476"/>
      <c r="E133" s="475">
        <v>90277</v>
      </c>
      <c r="F133" s="475" t="s">
        <v>427</v>
      </c>
      <c r="G133" s="475" t="s">
        <v>428</v>
      </c>
      <c r="H133" s="486">
        <v>12150996</v>
      </c>
      <c r="I133" s="479">
        <v>10</v>
      </c>
      <c r="J133" s="483">
        <v>14763</v>
      </c>
      <c r="K133" s="483">
        <v>0</v>
      </c>
      <c r="L133" s="483">
        <v>975156</v>
      </c>
      <c r="M133" s="483">
        <v>0</v>
      </c>
      <c r="N133" s="483">
        <v>0</v>
      </c>
      <c r="O133" s="505">
        <v>989919</v>
      </c>
      <c r="P133" s="508"/>
      <c r="Q133" s="508"/>
      <c r="R133" s="508"/>
      <c r="S133" s="508"/>
      <c r="T133" s="508"/>
      <c r="U133" s="508"/>
      <c r="V133" s="508"/>
      <c r="W133" s="508"/>
      <c r="X133" s="508"/>
      <c r="Y133" s="508"/>
      <c r="Z133" s="508"/>
    </row>
    <row r="134" spans="1:26" ht="12.75" x14ac:dyDescent="0.2">
      <c r="A134" s="474" t="s">
        <v>1064</v>
      </c>
      <c r="B134" s="474" t="s">
        <v>1063</v>
      </c>
      <c r="C134" s="475" t="s">
        <v>411</v>
      </c>
      <c r="D134" s="475" t="s">
        <v>1065</v>
      </c>
      <c r="E134" s="475" t="s">
        <v>1066</v>
      </c>
      <c r="F134" s="475" t="s">
        <v>412</v>
      </c>
      <c r="G134" s="475" t="s">
        <v>864</v>
      </c>
      <c r="H134" s="477">
        <v>0</v>
      </c>
      <c r="I134" s="479">
        <v>10</v>
      </c>
      <c r="J134" s="483">
        <v>1195159</v>
      </c>
      <c r="K134" s="483">
        <v>0</v>
      </c>
      <c r="L134" s="483">
        <v>605000</v>
      </c>
      <c r="M134" s="483">
        <v>184773</v>
      </c>
      <c r="N134" s="483">
        <v>1348768</v>
      </c>
      <c r="O134" s="505">
        <v>3333700</v>
      </c>
      <c r="P134" s="508"/>
      <c r="Q134" s="508"/>
      <c r="R134" s="508"/>
      <c r="S134" s="508"/>
      <c r="T134" s="508"/>
      <c r="U134" s="508"/>
      <c r="V134" s="508"/>
      <c r="W134" s="508"/>
      <c r="X134" s="508"/>
      <c r="Y134" s="508"/>
      <c r="Z134" s="508"/>
    </row>
    <row r="135" spans="1:26" ht="12.75" x14ac:dyDescent="0.2">
      <c r="A135" s="474" t="s">
        <v>1172</v>
      </c>
      <c r="B135" s="474" t="s">
        <v>985</v>
      </c>
      <c r="C135" s="475" t="s">
        <v>411</v>
      </c>
      <c r="D135" s="475">
        <v>9244</v>
      </c>
      <c r="E135" s="475">
        <v>90244</v>
      </c>
      <c r="F135" s="475" t="s">
        <v>427</v>
      </c>
      <c r="G135" s="475" t="s">
        <v>413</v>
      </c>
      <c r="H135" s="486">
        <v>219454</v>
      </c>
      <c r="I135" s="479">
        <v>10</v>
      </c>
      <c r="J135" s="483">
        <v>420952</v>
      </c>
      <c r="K135" s="483">
        <v>307375</v>
      </c>
      <c r="L135" s="483">
        <v>1152762</v>
      </c>
      <c r="M135" s="483">
        <v>0</v>
      </c>
      <c r="N135" s="483">
        <v>1165347</v>
      </c>
      <c r="O135" s="505">
        <v>3046436</v>
      </c>
      <c r="P135" s="508"/>
      <c r="Q135" s="508"/>
      <c r="R135" s="508"/>
      <c r="S135" s="508"/>
      <c r="T135" s="508"/>
      <c r="U135" s="508"/>
      <c r="V135" s="508"/>
      <c r="W135" s="508"/>
      <c r="X135" s="508"/>
      <c r="Y135" s="508"/>
      <c r="Z135" s="508"/>
    </row>
    <row r="136" spans="1:26" ht="12.75" x14ac:dyDescent="0.2">
      <c r="A136" s="474" t="s">
        <v>616</v>
      </c>
      <c r="B136" s="474" t="s">
        <v>617</v>
      </c>
      <c r="C136" s="475" t="s">
        <v>411</v>
      </c>
      <c r="D136" s="476"/>
      <c r="E136" s="475">
        <v>90286</v>
      </c>
      <c r="F136" s="475" t="s">
        <v>427</v>
      </c>
      <c r="G136" s="475" t="s">
        <v>428</v>
      </c>
      <c r="H136" s="486">
        <v>12150996</v>
      </c>
      <c r="I136" s="479">
        <v>10</v>
      </c>
      <c r="J136" s="483">
        <v>51388</v>
      </c>
      <c r="K136" s="483">
        <v>0</v>
      </c>
      <c r="L136" s="483">
        <v>1573780</v>
      </c>
      <c r="M136" s="483">
        <v>0</v>
      </c>
      <c r="N136" s="483">
        <v>0</v>
      </c>
      <c r="O136" s="505">
        <v>1625168</v>
      </c>
      <c r="P136" s="508"/>
      <c r="Q136" s="508"/>
      <c r="R136" s="508"/>
      <c r="S136" s="508"/>
      <c r="T136" s="508"/>
      <c r="U136" s="508"/>
      <c r="V136" s="508"/>
      <c r="W136" s="508"/>
      <c r="X136" s="508"/>
      <c r="Y136" s="508"/>
      <c r="Z136" s="508"/>
    </row>
    <row r="137" spans="1:26" ht="12.75" x14ac:dyDescent="0.2">
      <c r="A137" s="474" t="s">
        <v>947</v>
      </c>
      <c r="B137" s="474" t="s">
        <v>948</v>
      </c>
      <c r="C137" s="475" t="s">
        <v>411</v>
      </c>
      <c r="D137" s="475" t="s">
        <v>949</v>
      </c>
      <c r="E137" s="475" t="s">
        <v>950</v>
      </c>
      <c r="F137" s="475" t="s">
        <v>427</v>
      </c>
      <c r="G137" s="475" t="s">
        <v>864</v>
      </c>
      <c r="H137" s="477">
        <v>0</v>
      </c>
      <c r="I137" s="479">
        <v>10</v>
      </c>
      <c r="J137" s="483">
        <v>111889</v>
      </c>
      <c r="K137" s="483">
        <v>0</v>
      </c>
      <c r="L137" s="483">
        <v>350013</v>
      </c>
      <c r="M137" s="483">
        <v>0</v>
      </c>
      <c r="N137" s="483">
        <v>363122</v>
      </c>
      <c r="O137" s="505">
        <v>825024</v>
      </c>
      <c r="P137" s="508"/>
      <c r="Q137" s="508"/>
      <c r="R137" s="508"/>
      <c r="S137" s="508"/>
      <c r="T137" s="508"/>
      <c r="U137" s="508"/>
      <c r="V137" s="508"/>
      <c r="W137" s="508"/>
      <c r="X137" s="508"/>
      <c r="Y137" s="508"/>
      <c r="Z137" s="508"/>
    </row>
    <row r="138" spans="1:26" ht="12.75" x14ac:dyDescent="0.2">
      <c r="A138" s="474" t="s">
        <v>1133</v>
      </c>
      <c r="B138" s="474" t="s">
        <v>1134</v>
      </c>
      <c r="C138" s="475" t="s">
        <v>411</v>
      </c>
      <c r="D138" s="475" t="s">
        <v>1135</v>
      </c>
      <c r="E138" s="475" t="s">
        <v>1136</v>
      </c>
      <c r="F138" s="475" t="s">
        <v>427</v>
      </c>
      <c r="G138" s="475" t="s">
        <v>864</v>
      </c>
      <c r="H138" s="477">
        <v>0</v>
      </c>
      <c r="I138" s="479">
        <v>9</v>
      </c>
      <c r="J138" s="483">
        <v>58829</v>
      </c>
      <c r="K138" s="483">
        <v>0</v>
      </c>
      <c r="L138" s="483">
        <v>191063</v>
      </c>
      <c r="M138" s="483">
        <v>0</v>
      </c>
      <c r="N138" s="483">
        <v>56127</v>
      </c>
      <c r="O138" s="505">
        <v>306019</v>
      </c>
      <c r="P138" s="508"/>
      <c r="Q138" s="508"/>
      <c r="R138" s="508"/>
      <c r="S138" s="508"/>
      <c r="T138" s="508"/>
      <c r="U138" s="508"/>
      <c r="V138" s="508"/>
      <c r="W138" s="508"/>
      <c r="X138" s="508"/>
      <c r="Y138" s="508"/>
      <c r="Z138" s="508"/>
    </row>
    <row r="139" spans="1:26" ht="12.75" x14ac:dyDescent="0.2">
      <c r="A139" s="474" t="s">
        <v>937</v>
      </c>
      <c r="B139" s="474" t="s">
        <v>938</v>
      </c>
      <c r="C139" s="475" t="s">
        <v>411</v>
      </c>
      <c r="D139" s="475">
        <v>9238</v>
      </c>
      <c r="E139" s="475">
        <v>90238</v>
      </c>
      <c r="F139" s="475" t="s">
        <v>427</v>
      </c>
      <c r="G139" s="475" t="s">
        <v>428</v>
      </c>
      <c r="H139" s="486">
        <v>54372</v>
      </c>
      <c r="I139" s="479">
        <v>9</v>
      </c>
      <c r="J139" s="483">
        <v>151679</v>
      </c>
      <c r="K139" s="483">
        <v>0</v>
      </c>
      <c r="L139" s="483">
        <v>819956</v>
      </c>
      <c r="M139" s="483">
        <v>0</v>
      </c>
      <c r="N139" s="483">
        <v>819955</v>
      </c>
      <c r="O139" s="505">
        <v>1791590</v>
      </c>
      <c r="P139" s="508"/>
      <c r="Q139" s="508"/>
      <c r="R139" s="508"/>
      <c r="S139" s="508"/>
      <c r="T139" s="508"/>
      <c r="U139" s="508"/>
      <c r="V139" s="508"/>
      <c r="W139" s="508"/>
      <c r="X139" s="508"/>
      <c r="Y139" s="508"/>
      <c r="Z139" s="508"/>
    </row>
    <row r="140" spans="1:26" ht="12.75" x14ac:dyDescent="0.2">
      <c r="A140" s="474" t="s">
        <v>1127</v>
      </c>
      <c r="B140" s="474" t="s">
        <v>1125</v>
      </c>
      <c r="C140" s="475" t="s">
        <v>411</v>
      </c>
      <c r="D140" s="476"/>
      <c r="E140" s="475">
        <v>90297</v>
      </c>
      <c r="F140" s="475" t="s">
        <v>437</v>
      </c>
      <c r="G140" s="475" t="s">
        <v>428</v>
      </c>
      <c r="H140" s="486">
        <v>59219</v>
      </c>
      <c r="I140" s="479">
        <v>9</v>
      </c>
      <c r="J140" s="483">
        <v>107478</v>
      </c>
      <c r="K140" s="483">
        <v>0</v>
      </c>
      <c r="L140" s="483">
        <v>0</v>
      </c>
      <c r="M140" s="483">
        <v>1605</v>
      </c>
      <c r="N140" s="483">
        <v>52288</v>
      </c>
      <c r="O140" s="505">
        <v>161371</v>
      </c>
      <c r="P140" s="508"/>
      <c r="Q140" s="508"/>
      <c r="R140" s="508"/>
      <c r="S140" s="508"/>
      <c r="T140" s="508"/>
      <c r="U140" s="508"/>
      <c r="V140" s="508"/>
      <c r="W140" s="508"/>
      <c r="X140" s="508"/>
      <c r="Y140" s="508"/>
      <c r="Z140" s="508"/>
    </row>
    <row r="141" spans="1:26" ht="12.75" x14ac:dyDescent="0.2">
      <c r="A141" s="474" t="s">
        <v>614</v>
      </c>
      <c r="B141" s="474" t="s">
        <v>615</v>
      </c>
      <c r="C141" s="475" t="s">
        <v>411</v>
      </c>
      <c r="D141" s="476"/>
      <c r="E141" s="475">
        <v>90285</v>
      </c>
      <c r="F141" s="475" t="s">
        <v>427</v>
      </c>
      <c r="G141" s="475" t="s">
        <v>428</v>
      </c>
      <c r="H141" s="486">
        <v>12150996</v>
      </c>
      <c r="I141" s="479">
        <v>9</v>
      </c>
      <c r="J141" s="483">
        <v>24310</v>
      </c>
      <c r="K141" s="483">
        <v>0</v>
      </c>
      <c r="L141" s="483">
        <v>818948</v>
      </c>
      <c r="M141" s="483">
        <v>0</v>
      </c>
      <c r="N141" s="483">
        <v>0</v>
      </c>
      <c r="O141" s="505">
        <v>843258</v>
      </c>
      <c r="P141" s="508"/>
      <c r="Q141" s="508"/>
      <c r="R141" s="508"/>
      <c r="S141" s="508"/>
      <c r="T141" s="508"/>
      <c r="U141" s="508"/>
      <c r="V141" s="508"/>
      <c r="W141" s="508"/>
      <c r="X141" s="508"/>
      <c r="Y141" s="508"/>
      <c r="Z141" s="508"/>
    </row>
    <row r="142" spans="1:26" ht="12.75" x14ac:dyDescent="0.2">
      <c r="A142" s="474" t="s">
        <v>1212</v>
      </c>
      <c r="B142" s="474" t="s">
        <v>1213</v>
      </c>
      <c r="C142" s="475" t="s">
        <v>411</v>
      </c>
      <c r="D142" s="475" t="s">
        <v>1214</v>
      </c>
      <c r="E142" s="475" t="s">
        <v>1215</v>
      </c>
      <c r="F142" s="475" t="s">
        <v>427</v>
      </c>
      <c r="G142" s="475" t="s">
        <v>864</v>
      </c>
      <c r="H142" s="477">
        <v>0</v>
      </c>
      <c r="I142" s="479">
        <v>8</v>
      </c>
      <c r="J142" s="483">
        <v>181136</v>
      </c>
      <c r="K142" s="483">
        <v>0</v>
      </c>
      <c r="L142" s="483">
        <v>1000000</v>
      </c>
      <c r="M142" s="483">
        <v>202764</v>
      </c>
      <c r="N142" s="483">
        <v>242244</v>
      </c>
      <c r="O142" s="505">
        <v>1626144</v>
      </c>
      <c r="P142" s="508"/>
      <c r="Q142" s="508"/>
      <c r="R142" s="508"/>
      <c r="S142" s="508"/>
      <c r="T142" s="508"/>
      <c r="U142" s="508"/>
      <c r="V142" s="508"/>
      <c r="W142" s="508"/>
      <c r="X142" s="508"/>
      <c r="Y142" s="508"/>
      <c r="Z142" s="508"/>
    </row>
    <row r="143" spans="1:26" ht="12.75" x14ac:dyDescent="0.2">
      <c r="A143" s="474" t="s">
        <v>651</v>
      </c>
      <c r="B143" s="474" t="s">
        <v>652</v>
      </c>
      <c r="C143" s="475" t="s">
        <v>411</v>
      </c>
      <c r="D143" s="476"/>
      <c r="E143" s="475">
        <v>90282</v>
      </c>
      <c r="F143" s="475" t="s">
        <v>427</v>
      </c>
      <c r="G143" s="475" t="s">
        <v>428</v>
      </c>
      <c r="H143" s="486">
        <v>12150996</v>
      </c>
      <c r="I143" s="479">
        <v>8</v>
      </c>
      <c r="J143" s="483">
        <v>14240</v>
      </c>
      <c r="K143" s="483">
        <v>0</v>
      </c>
      <c r="L143" s="483">
        <v>159104</v>
      </c>
      <c r="M143" s="483">
        <v>0</v>
      </c>
      <c r="N143" s="483">
        <v>0</v>
      </c>
      <c r="O143" s="505">
        <v>173344</v>
      </c>
      <c r="P143" s="508"/>
      <c r="Q143" s="508"/>
      <c r="R143" s="508"/>
      <c r="S143" s="508"/>
      <c r="T143" s="508"/>
      <c r="U143" s="508"/>
      <c r="V143" s="508"/>
      <c r="W143" s="508"/>
      <c r="X143" s="508"/>
      <c r="Y143" s="508"/>
      <c r="Z143" s="508"/>
    </row>
    <row r="144" spans="1:26" ht="12.75" x14ac:dyDescent="0.2">
      <c r="A144" s="474" t="s">
        <v>630</v>
      </c>
      <c r="B144" s="474" t="s">
        <v>631</v>
      </c>
      <c r="C144" s="475" t="s">
        <v>411</v>
      </c>
      <c r="D144" s="476"/>
      <c r="E144" s="475">
        <v>90293</v>
      </c>
      <c r="F144" s="475" t="s">
        <v>427</v>
      </c>
      <c r="G144" s="475" t="s">
        <v>428</v>
      </c>
      <c r="H144" s="486">
        <v>12150996</v>
      </c>
      <c r="I144" s="479">
        <v>8</v>
      </c>
      <c r="J144" s="483">
        <v>59924</v>
      </c>
      <c r="K144" s="483">
        <v>0</v>
      </c>
      <c r="L144" s="483">
        <v>1241799</v>
      </c>
      <c r="M144" s="483">
        <v>0</v>
      </c>
      <c r="N144" s="483">
        <v>0</v>
      </c>
      <c r="O144" s="505">
        <v>1301723</v>
      </c>
      <c r="P144" s="508"/>
      <c r="Q144" s="508"/>
      <c r="R144" s="508"/>
      <c r="S144" s="508"/>
      <c r="T144" s="508"/>
      <c r="U144" s="508"/>
      <c r="V144" s="508"/>
      <c r="W144" s="508"/>
      <c r="X144" s="508"/>
      <c r="Y144" s="508"/>
      <c r="Z144" s="508"/>
    </row>
    <row r="145" spans="1:26" ht="12.75" x14ac:dyDescent="0.2">
      <c r="A145" s="474" t="s">
        <v>1093</v>
      </c>
      <c r="B145" s="474" t="s">
        <v>1094</v>
      </c>
      <c r="C145" s="475" t="s">
        <v>411</v>
      </c>
      <c r="D145" s="475" t="s">
        <v>1095</v>
      </c>
      <c r="E145" s="475" t="s">
        <v>1096</v>
      </c>
      <c r="F145" s="475" t="s">
        <v>427</v>
      </c>
      <c r="G145" s="475" t="s">
        <v>864</v>
      </c>
      <c r="H145" s="477">
        <v>0</v>
      </c>
      <c r="I145" s="479">
        <v>8</v>
      </c>
      <c r="J145" s="483">
        <v>112493</v>
      </c>
      <c r="K145" s="483">
        <v>0</v>
      </c>
      <c r="L145" s="483">
        <v>304295</v>
      </c>
      <c r="M145" s="483">
        <v>80475</v>
      </c>
      <c r="N145" s="483">
        <v>256483</v>
      </c>
      <c r="O145" s="505">
        <v>753746</v>
      </c>
      <c r="P145" s="508"/>
      <c r="Q145" s="508"/>
      <c r="R145" s="508"/>
      <c r="S145" s="508"/>
      <c r="T145" s="508"/>
      <c r="U145" s="508"/>
      <c r="V145" s="508"/>
      <c r="W145" s="508"/>
      <c r="X145" s="508"/>
      <c r="Y145" s="508"/>
      <c r="Z145" s="508"/>
    </row>
    <row r="146" spans="1:26" ht="12.75" x14ac:dyDescent="0.2">
      <c r="A146" s="474" t="s">
        <v>1049</v>
      </c>
      <c r="B146" s="474" t="s">
        <v>1050</v>
      </c>
      <c r="C146" s="475" t="s">
        <v>411</v>
      </c>
      <c r="D146" s="475" t="s">
        <v>1051</v>
      </c>
      <c r="E146" s="475" t="s">
        <v>1052</v>
      </c>
      <c r="F146" s="475" t="s">
        <v>427</v>
      </c>
      <c r="G146" s="475" t="s">
        <v>864</v>
      </c>
      <c r="H146" s="477">
        <v>0</v>
      </c>
      <c r="I146" s="479">
        <v>8</v>
      </c>
      <c r="J146" s="483">
        <v>45907</v>
      </c>
      <c r="K146" s="483">
        <v>0</v>
      </c>
      <c r="L146" s="483">
        <v>34142</v>
      </c>
      <c r="M146" s="483">
        <v>107951</v>
      </c>
      <c r="N146" s="483">
        <v>98467</v>
      </c>
      <c r="O146" s="505">
        <v>286467</v>
      </c>
      <c r="P146" s="508"/>
      <c r="Q146" s="508"/>
      <c r="R146" s="508"/>
      <c r="S146" s="508"/>
      <c r="T146" s="508"/>
      <c r="U146" s="508"/>
      <c r="V146" s="508"/>
      <c r="W146" s="508"/>
      <c r="X146" s="508"/>
      <c r="Y146" s="508"/>
      <c r="Z146" s="508"/>
    </row>
    <row r="147" spans="1:26" ht="12.75" x14ac:dyDescent="0.2">
      <c r="A147" s="474" t="s">
        <v>1193</v>
      </c>
      <c r="B147" s="474" t="s">
        <v>984</v>
      </c>
      <c r="C147" s="475" t="s">
        <v>411</v>
      </c>
      <c r="D147" s="475" t="s">
        <v>1194</v>
      </c>
      <c r="E147" s="475" t="s">
        <v>1195</v>
      </c>
      <c r="F147" s="475" t="s">
        <v>412</v>
      </c>
      <c r="G147" s="475" t="s">
        <v>864</v>
      </c>
      <c r="H147" s="477">
        <v>0</v>
      </c>
      <c r="I147" s="479">
        <v>8</v>
      </c>
      <c r="J147" s="483">
        <v>141507</v>
      </c>
      <c r="K147" s="483">
        <v>0</v>
      </c>
      <c r="L147" s="483">
        <v>579808</v>
      </c>
      <c r="M147" s="483">
        <v>24638</v>
      </c>
      <c r="N147" s="483">
        <v>524593</v>
      </c>
      <c r="O147" s="505">
        <v>1270546</v>
      </c>
      <c r="P147" s="508"/>
      <c r="Q147" s="508"/>
      <c r="R147" s="508"/>
      <c r="S147" s="508"/>
      <c r="T147" s="508"/>
      <c r="U147" s="508"/>
      <c r="V147" s="508"/>
      <c r="W147" s="508"/>
      <c r="X147" s="508"/>
      <c r="Y147" s="508"/>
      <c r="Z147" s="508"/>
    </row>
    <row r="148" spans="1:26" ht="12.75" x14ac:dyDescent="0.2">
      <c r="A148" s="474" t="s">
        <v>1022</v>
      </c>
      <c r="B148" s="474" t="s">
        <v>360</v>
      </c>
      <c r="C148" s="475" t="s">
        <v>411</v>
      </c>
      <c r="D148" s="475">
        <v>9024</v>
      </c>
      <c r="E148" s="475">
        <v>90024</v>
      </c>
      <c r="F148" s="475" t="s">
        <v>427</v>
      </c>
      <c r="G148" s="475" t="s">
        <v>413</v>
      </c>
      <c r="H148" s="486">
        <v>12150996</v>
      </c>
      <c r="I148" s="479">
        <v>7</v>
      </c>
      <c r="J148" s="483">
        <v>33988</v>
      </c>
      <c r="K148" s="483">
        <v>0</v>
      </c>
      <c r="L148" s="483">
        <v>815115</v>
      </c>
      <c r="M148" s="483">
        <v>0</v>
      </c>
      <c r="N148" s="483">
        <v>0</v>
      </c>
      <c r="O148" s="505">
        <v>849103</v>
      </c>
      <c r="P148" s="508"/>
      <c r="Q148" s="508"/>
      <c r="R148" s="508"/>
      <c r="S148" s="508"/>
      <c r="T148" s="508"/>
      <c r="U148" s="508"/>
      <c r="V148" s="508"/>
      <c r="W148" s="508"/>
      <c r="X148" s="508"/>
      <c r="Y148" s="508"/>
      <c r="Z148" s="508"/>
    </row>
    <row r="149" spans="1:26" ht="12.75" x14ac:dyDescent="0.2">
      <c r="A149" s="474" t="s">
        <v>926</v>
      </c>
      <c r="B149" s="474" t="s">
        <v>639</v>
      </c>
      <c r="C149" s="475" t="s">
        <v>411</v>
      </c>
      <c r="D149" s="476"/>
      <c r="E149" s="475">
        <v>90260</v>
      </c>
      <c r="F149" s="475" t="s">
        <v>427</v>
      </c>
      <c r="G149" s="475" t="s">
        <v>428</v>
      </c>
      <c r="H149" s="486">
        <v>12150996</v>
      </c>
      <c r="I149" s="479">
        <v>7</v>
      </c>
      <c r="J149" s="483">
        <v>78730</v>
      </c>
      <c r="K149" s="483">
        <v>0</v>
      </c>
      <c r="L149" s="483">
        <v>974053</v>
      </c>
      <c r="M149" s="483">
        <v>0</v>
      </c>
      <c r="N149" s="483">
        <v>0</v>
      </c>
      <c r="O149" s="505">
        <v>1052783</v>
      </c>
      <c r="P149" s="508"/>
      <c r="Q149" s="508"/>
      <c r="R149" s="508"/>
      <c r="S149" s="508"/>
      <c r="T149" s="508"/>
      <c r="U149" s="508"/>
      <c r="V149" s="508"/>
      <c r="W149" s="508"/>
      <c r="X149" s="508"/>
      <c r="Y149" s="508"/>
      <c r="Z149" s="508"/>
    </row>
    <row r="150" spans="1:26" ht="12.75" x14ac:dyDescent="0.2">
      <c r="A150" s="474" t="s">
        <v>976</v>
      </c>
      <c r="B150" s="474" t="s">
        <v>977</v>
      </c>
      <c r="C150" s="475" t="s">
        <v>411</v>
      </c>
      <c r="D150" s="475">
        <v>9220</v>
      </c>
      <c r="E150" s="475">
        <v>90220</v>
      </c>
      <c r="F150" s="475" t="s">
        <v>427</v>
      </c>
      <c r="G150" s="475" t="s">
        <v>428</v>
      </c>
      <c r="H150" s="486">
        <v>1723634</v>
      </c>
      <c r="I150" s="479">
        <v>7</v>
      </c>
      <c r="J150" s="483">
        <v>0</v>
      </c>
      <c r="K150" s="483">
        <v>0</v>
      </c>
      <c r="L150" s="483">
        <v>1898439</v>
      </c>
      <c r="M150" s="483">
        <v>0</v>
      </c>
      <c r="N150" s="483">
        <v>181380</v>
      </c>
      <c r="O150" s="505">
        <v>2079819</v>
      </c>
      <c r="P150" s="508"/>
      <c r="Q150" s="508"/>
      <c r="R150" s="508"/>
      <c r="S150" s="508"/>
      <c r="T150" s="508"/>
      <c r="U150" s="508"/>
      <c r="V150" s="508"/>
      <c r="W150" s="508"/>
      <c r="X150" s="508"/>
      <c r="Y150" s="508"/>
      <c r="Z150" s="508"/>
    </row>
    <row r="151" spans="1:26" ht="12.75" x14ac:dyDescent="0.2">
      <c r="A151" s="474" t="s">
        <v>583</v>
      </c>
      <c r="B151" s="474" t="s">
        <v>584</v>
      </c>
      <c r="C151" s="475" t="s">
        <v>411</v>
      </c>
      <c r="D151" s="476"/>
      <c r="E151" s="475">
        <v>90252</v>
      </c>
      <c r="F151" s="475" t="s">
        <v>427</v>
      </c>
      <c r="G151" s="475" t="s">
        <v>428</v>
      </c>
      <c r="H151" s="486">
        <v>12150996</v>
      </c>
      <c r="I151" s="479">
        <v>7</v>
      </c>
      <c r="J151" s="483">
        <v>23273</v>
      </c>
      <c r="K151" s="483">
        <v>0</v>
      </c>
      <c r="L151" s="483">
        <v>322550</v>
      </c>
      <c r="M151" s="483">
        <v>0</v>
      </c>
      <c r="N151" s="483">
        <v>0</v>
      </c>
      <c r="O151" s="505">
        <v>345823</v>
      </c>
      <c r="P151" s="508"/>
      <c r="Q151" s="508"/>
      <c r="R151" s="508"/>
      <c r="S151" s="508"/>
      <c r="T151" s="508"/>
      <c r="U151" s="508"/>
      <c r="V151" s="508"/>
      <c r="W151" s="508"/>
      <c r="X151" s="508"/>
      <c r="Y151" s="508"/>
      <c r="Z151" s="508"/>
    </row>
    <row r="152" spans="1:26" ht="12.75" x14ac:dyDescent="0.2">
      <c r="A152" s="474" t="s">
        <v>579</v>
      </c>
      <c r="B152" s="474" t="s">
        <v>580</v>
      </c>
      <c r="C152" s="475" t="s">
        <v>411</v>
      </c>
      <c r="D152" s="476"/>
      <c r="E152" s="475">
        <v>90250</v>
      </c>
      <c r="F152" s="475" t="s">
        <v>427</v>
      </c>
      <c r="G152" s="475" t="s">
        <v>428</v>
      </c>
      <c r="H152" s="486">
        <v>12150996</v>
      </c>
      <c r="I152" s="479">
        <v>6</v>
      </c>
      <c r="J152" s="483">
        <v>14875</v>
      </c>
      <c r="K152" s="483">
        <v>0</v>
      </c>
      <c r="L152" s="483">
        <v>1054778</v>
      </c>
      <c r="M152" s="483">
        <v>0</v>
      </c>
      <c r="N152" s="483">
        <v>0</v>
      </c>
      <c r="O152" s="505">
        <v>1069653</v>
      </c>
      <c r="P152" s="508"/>
      <c r="Q152" s="508"/>
      <c r="R152" s="508"/>
      <c r="S152" s="508"/>
      <c r="T152" s="508"/>
      <c r="U152" s="508"/>
      <c r="V152" s="508"/>
      <c r="W152" s="508"/>
      <c r="X152" s="508"/>
      <c r="Y152" s="508"/>
      <c r="Z152" s="508"/>
    </row>
    <row r="153" spans="1:26" ht="12.75" x14ac:dyDescent="0.2">
      <c r="A153" s="474" t="s">
        <v>873</v>
      </c>
      <c r="B153" s="474" t="s">
        <v>874</v>
      </c>
      <c r="C153" s="475" t="s">
        <v>411</v>
      </c>
      <c r="D153" s="475" t="s">
        <v>875</v>
      </c>
      <c r="E153" s="475" t="s">
        <v>876</v>
      </c>
      <c r="F153" s="475" t="s">
        <v>427</v>
      </c>
      <c r="G153" s="475" t="s">
        <v>864</v>
      </c>
      <c r="H153" s="477">
        <v>0</v>
      </c>
      <c r="I153" s="479">
        <v>6</v>
      </c>
      <c r="J153" s="483">
        <v>83020</v>
      </c>
      <c r="K153" s="483">
        <v>0</v>
      </c>
      <c r="L153" s="483">
        <v>601906</v>
      </c>
      <c r="M153" s="483">
        <v>0</v>
      </c>
      <c r="N153" s="483">
        <v>66729</v>
      </c>
      <c r="O153" s="505">
        <v>751655</v>
      </c>
      <c r="P153" s="508"/>
      <c r="Q153" s="508"/>
      <c r="R153" s="508"/>
      <c r="S153" s="508"/>
      <c r="T153" s="508"/>
      <c r="U153" s="508"/>
      <c r="V153" s="508"/>
      <c r="W153" s="508"/>
      <c r="X153" s="508"/>
      <c r="Y153" s="508"/>
      <c r="Z153" s="508"/>
    </row>
    <row r="154" spans="1:26" ht="12.75" x14ac:dyDescent="0.2">
      <c r="A154" s="474" t="s">
        <v>585</v>
      </c>
      <c r="B154" s="474" t="s">
        <v>586</v>
      </c>
      <c r="C154" s="475" t="s">
        <v>411</v>
      </c>
      <c r="D154" s="476"/>
      <c r="E154" s="475">
        <v>90253</v>
      </c>
      <c r="F154" s="475" t="s">
        <v>427</v>
      </c>
      <c r="G154" s="475" t="s">
        <v>428</v>
      </c>
      <c r="H154" s="486">
        <v>12150996</v>
      </c>
      <c r="I154" s="479">
        <v>6</v>
      </c>
      <c r="J154" s="483">
        <v>60975</v>
      </c>
      <c r="K154" s="483">
        <v>0</v>
      </c>
      <c r="L154" s="483">
        <v>1050433</v>
      </c>
      <c r="M154" s="483">
        <v>0</v>
      </c>
      <c r="N154" s="483">
        <v>0</v>
      </c>
      <c r="O154" s="505">
        <v>1111408</v>
      </c>
      <c r="P154" s="508"/>
      <c r="Q154" s="508"/>
      <c r="R154" s="508"/>
      <c r="S154" s="508"/>
      <c r="T154" s="508"/>
      <c r="U154" s="508"/>
      <c r="V154" s="508"/>
      <c r="W154" s="508"/>
      <c r="X154" s="508"/>
      <c r="Y154" s="508"/>
      <c r="Z154" s="508"/>
    </row>
    <row r="155" spans="1:26" ht="12.75" x14ac:dyDescent="0.2">
      <c r="A155" s="474" t="s">
        <v>928</v>
      </c>
      <c r="B155" s="474" t="s">
        <v>929</v>
      </c>
      <c r="C155" s="475" t="s">
        <v>411</v>
      </c>
      <c r="D155" s="475" t="s">
        <v>930</v>
      </c>
      <c r="E155" s="475" t="s">
        <v>931</v>
      </c>
      <c r="F155" s="475" t="s">
        <v>427</v>
      </c>
      <c r="G155" s="475" t="s">
        <v>864</v>
      </c>
      <c r="H155" s="477">
        <v>0</v>
      </c>
      <c r="I155" s="479">
        <v>6</v>
      </c>
      <c r="J155" s="483">
        <v>94136</v>
      </c>
      <c r="K155" s="483">
        <v>0</v>
      </c>
      <c r="L155" s="483">
        <v>36358</v>
      </c>
      <c r="M155" s="483">
        <v>573725</v>
      </c>
      <c r="N155" s="483">
        <v>115819</v>
      </c>
      <c r="O155" s="505">
        <v>820038</v>
      </c>
      <c r="P155" s="508"/>
      <c r="Q155" s="508"/>
      <c r="R155" s="508"/>
      <c r="S155" s="508"/>
      <c r="T155" s="508"/>
      <c r="U155" s="508"/>
      <c r="V155" s="508"/>
      <c r="W155" s="508"/>
      <c r="X155" s="508"/>
      <c r="Y155" s="508"/>
      <c r="Z155" s="508"/>
    </row>
    <row r="156" spans="1:26" ht="12.75" x14ac:dyDescent="0.2">
      <c r="A156" s="474" t="s">
        <v>887</v>
      </c>
      <c r="B156" s="474" t="s">
        <v>582</v>
      </c>
      <c r="C156" s="475" t="s">
        <v>411</v>
      </c>
      <c r="D156" s="476"/>
      <c r="E156" s="475">
        <v>90251</v>
      </c>
      <c r="F156" s="475" t="s">
        <v>427</v>
      </c>
      <c r="G156" s="475" t="s">
        <v>428</v>
      </c>
      <c r="H156" s="486">
        <v>12150996</v>
      </c>
      <c r="I156" s="479">
        <v>6</v>
      </c>
      <c r="J156" s="483">
        <v>65867</v>
      </c>
      <c r="K156" s="483">
        <v>0</v>
      </c>
      <c r="L156" s="483">
        <v>1394108</v>
      </c>
      <c r="M156" s="483">
        <v>0</v>
      </c>
      <c r="N156" s="483">
        <v>0</v>
      </c>
      <c r="O156" s="505">
        <v>1459975</v>
      </c>
      <c r="P156" s="508"/>
      <c r="Q156" s="508"/>
      <c r="R156" s="508"/>
      <c r="S156" s="508"/>
      <c r="T156" s="508"/>
      <c r="U156" s="508"/>
      <c r="V156" s="508"/>
      <c r="W156" s="508"/>
      <c r="X156" s="508"/>
      <c r="Y156" s="508"/>
      <c r="Z156" s="508"/>
    </row>
    <row r="157" spans="1:26" ht="12.75" x14ac:dyDescent="0.2">
      <c r="A157" s="474" t="s">
        <v>943</v>
      </c>
      <c r="B157" s="474" t="s">
        <v>944</v>
      </c>
      <c r="C157" s="475" t="s">
        <v>411</v>
      </c>
      <c r="D157" s="475" t="s">
        <v>945</v>
      </c>
      <c r="E157" s="475" t="s">
        <v>946</v>
      </c>
      <c r="F157" s="475" t="s">
        <v>427</v>
      </c>
      <c r="G157" s="475" t="s">
        <v>864</v>
      </c>
      <c r="H157" s="477">
        <v>0</v>
      </c>
      <c r="I157" s="479">
        <v>6</v>
      </c>
      <c r="J157" s="483">
        <v>155195</v>
      </c>
      <c r="K157" s="483">
        <v>0</v>
      </c>
      <c r="L157" s="483">
        <v>52500</v>
      </c>
      <c r="M157" s="483">
        <v>517864</v>
      </c>
      <c r="N157" s="483">
        <v>195179</v>
      </c>
      <c r="O157" s="505">
        <v>920738</v>
      </c>
      <c r="P157" s="508"/>
      <c r="Q157" s="508"/>
      <c r="R157" s="508"/>
      <c r="S157" s="508"/>
      <c r="T157" s="508"/>
      <c r="U157" s="508"/>
      <c r="V157" s="508"/>
      <c r="W157" s="508"/>
      <c r="X157" s="508"/>
      <c r="Y157" s="508"/>
      <c r="Z157" s="508"/>
    </row>
    <row r="158" spans="1:26" ht="12.75" x14ac:dyDescent="0.2">
      <c r="A158" s="474" t="s">
        <v>1168</v>
      </c>
      <c r="B158" s="474" t="s">
        <v>1169</v>
      </c>
      <c r="C158" s="475" t="s">
        <v>411</v>
      </c>
      <c r="D158" s="475" t="s">
        <v>1170</v>
      </c>
      <c r="E158" s="475" t="s">
        <v>1171</v>
      </c>
      <c r="F158" s="475" t="s">
        <v>427</v>
      </c>
      <c r="G158" s="475" t="s">
        <v>864</v>
      </c>
      <c r="H158" s="477">
        <v>0</v>
      </c>
      <c r="I158" s="479">
        <v>6</v>
      </c>
      <c r="J158" s="483">
        <v>197371</v>
      </c>
      <c r="K158" s="483">
        <v>0</v>
      </c>
      <c r="L158" s="483">
        <v>219683</v>
      </c>
      <c r="M158" s="483">
        <v>115903</v>
      </c>
      <c r="N158" s="483">
        <v>310610</v>
      </c>
      <c r="O158" s="505">
        <v>843567</v>
      </c>
      <c r="P158" s="508"/>
      <c r="Q158" s="508"/>
      <c r="R158" s="508"/>
      <c r="S158" s="508"/>
      <c r="T158" s="508"/>
      <c r="U158" s="508"/>
      <c r="V158" s="508"/>
      <c r="W158" s="508"/>
      <c r="X158" s="508"/>
      <c r="Y158" s="508"/>
      <c r="Z158" s="508"/>
    </row>
    <row r="159" spans="1:26" ht="12.75" x14ac:dyDescent="0.2">
      <c r="A159" s="474" t="s">
        <v>1041</v>
      </c>
      <c r="B159" s="474" t="s">
        <v>1039</v>
      </c>
      <c r="C159" s="475" t="s">
        <v>411</v>
      </c>
      <c r="D159" s="475" t="s">
        <v>1044</v>
      </c>
      <c r="E159" s="475" t="s">
        <v>1045</v>
      </c>
      <c r="F159" s="475" t="s">
        <v>427</v>
      </c>
      <c r="G159" s="475" t="s">
        <v>864</v>
      </c>
      <c r="H159" s="477">
        <v>0</v>
      </c>
      <c r="I159" s="479">
        <v>6</v>
      </c>
      <c r="J159" s="483">
        <v>51883</v>
      </c>
      <c r="K159" s="483">
        <v>0</v>
      </c>
      <c r="L159" s="483">
        <v>0</v>
      </c>
      <c r="M159" s="483">
        <v>297432</v>
      </c>
      <c r="N159" s="483">
        <v>280508</v>
      </c>
      <c r="O159" s="505">
        <v>629823</v>
      </c>
      <c r="P159" s="508"/>
      <c r="Q159" s="508"/>
      <c r="R159" s="508"/>
      <c r="S159" s="508"/>
      <c r="T159" s="508"/>
      <c r="U159" s="508"/>
      <c r="V159" s="508"/>
      <c r="W159" s="508"/>
      <c r="X159" s="508"/>
      <c r="Y159" s="508"/>
      <c r="Z159" s="508"/>
    </row>
    <row r="160" spans="1:26" ht="12.75" x14ac:dyDescent="0.2">
      <c r="A160" s="474" t="s">
        <v>921</v>
      </c>
      <c r="B160" s="474" t="s">
        <v>922</v>
      </c>
      <c r="C160" s="475" t="s">
        <v>411</v>
      </c>
      <c r="D160" s="475" t="s">
        <v>923</v>
      </c>
      <c r="E160" s="475" t="s">
        <v>924</v>
      </c>
      <c r="F160" s="475" t="s">
        <v>427</v>
      </c>
      <c r="G160" s="475" t="s">
        <v>864</v>
      </c>
      <c r="H160" s="477">
        <v>0</v>
      </c>
      <c r="I160" s="479">
        <v>6</v>
      </c>
      <c r="J160" s="483">
        <v>98497</v>
      </c>
      <c r="K160" s="483">
        <v>0</v>
      </c>
      <c r="L160" s="483">
        <v>0</v>
      </c>
      <c r="M160" s="483">
        <v>763600</v>
      </c>
      <c r="N160" s="483">
        <v>115559</v>
      </c>
      <c r="O160" s="505">
        <v>977656</v>
      </c>
      <c r="P160" s="508"/>
      <c r="Q160" s="508"/>
      <c r="R160" s="508"/>
      <c r="S160" s="508"/>
      <c r="T160" s="508"/>
      <c r="U160" s="508"/>
      <c r="V160" s="508"/>
      <c r="W160" s="508"/>
      <c r="X160" s="508"/>
      <c r="Y160" s="508"/>
      <c r="Z160" s="508"/>
    </row>
    <row r="161" spans="1:26" ht="12.75" x14ac:dyDescent="0.2">
      <c r="A161" s="474" t="s">
        <v>649</v>
      </c>
      <c r="B161" s="474" t="s">
        <v>650</v>
      </c>
      <c r="C161" s="475" t="s">
        <v>411</v>
      </c>
      <c r="D161" s="476"/>
      <c r="E161" s="475">
        <v>90262</v>
      </c>
      <c r="F161" s="475" t="s">
        <v>427</v>
      </c>
      <c r="G161" s="475" t="s">
        <v>428</v>
      </c>
      <c r="H161" s="486">
        <v>12150996</v>
      </c>
      <c r="I161" s="479">
        <v>6</v>
      </c>
      <c r="J161" s="483">
        <v>4092</v>
      </c>
      <c r="K161" s="483">
        <v>0</v>
      </c>
      <c r="L161" s="483">
        <v>271406</v>
      </c>
      <c r="M161" s="483">
        <v>0</v>
      </c>
      <c r="N161" s="483">
        <v>0</v>
      </c>
      <c r="O161" s="505">
        <v>275498</v>
      </c>
      <c r="P161" s="508"/>
      <c r="Q161" s="508"/>
      <c r="R161" s="508"/>
      <c r="S161" s="508"/>
      <c r="T161" s="508"/>
      <c r="U161" s="508"/>
      <c r="V161" s="508"/>
      <c r="W161" s="508"/>
      <c r="X161" s="508"/>
      <c r="Y161" s="508"/>
      <c r="Z161" s="508"/>
    </row>
    <row r="162" spans="1:26" ht="12.75" x14ac:dyDescent="0.2">
      <c r="A162" s="474" t="s">
        <v>612</v>
      </c>
      <c r="B162" s="474" t="s">
        <v>613</v>
      </c>
      <c r="C162" s="475" t="s">
        <v>411</v>
      </c>
      <c r="D162" s="476"/>
      <c r="E162" s="475">
        <v>90284</v>
      </c>
      <c r="F162" s="475" t="s">
        <v>427</v>
      </c>
      <c r="G162" s="475" t="s">
        <v>428</v>
      </c>
      <c r="H162" s="486">
        <v>12150996</v>
      </c>
      <c r="I162" s="479">
        <v>5</v>
      </c>
      <c r="J162" s="483">
        <v>5955</v>
      </c>
      <c r="K162" s="483">
        <v>0</v>
      </c>
      <c r="L162" s="483">
        <v>411425</v>
      </c>
      <c r="M162" s="483">
        <v>0</v>
      </c>
      <c r="N162" s="483">
        <v>0</v>
      </c>
      <c r="O162" s="505">
        <v>417380</v>
      </c>
      <c r="P162" s="508"/>
      <c r="Q162" s="508"/>
      <c r="R162" s="508"/>
      <c r="S162" s="508"/>
      <c r="T162" s="508"/>
      <c r="U162" s="508"/>
      <c r="V162" s="508"/>
      <c r="W162" s="508"/>
      <c r="X162" s="508"/>
      <c r="Y162" s="508"/>
      <c r="Z162" s="508"/>
    </row>
    <row r="163" spans="1:26" ht="12.75" x14ac:dyDescent="0.2">
      <c r="A163" s="474" t="s">
        <v>624</v>
      </c>
      <c r="B163" s="474" t="s">
        <v>625</v>
      </c>
      <c r="C163" s="475" t="s">
        <v>411</v>
      </c>
      <c r="D163" s="476"/>
      <c r="E163" s="475">
        <v>90289</v>
      </c>
      <c r="F163" s="475" t="s">
        <v>427</v>
      </c>
      <c r="G163" s="475" t="s">
        <v>428</v>
      </c>
      <c r="H163" s="486">
        <v>12150996</v>
      </c>
      <c r="I163" s="479">
        <v>5</v>
      </c>
      <c r="J163" s="483">
        <v>22700</v>
      </c>
      <c r="K163" s="483">
        <v>0</v>
      </c>
      <c r="L163" s="483">
        <v>794727</v>
      </c>
      <c r="M163" s="483">
        <v>0</v>
      </c>
      <c r="N163" s="483">
        <v>0</v>
      </c>
      <c r="O163" s="505">
        <v>817427</v>
      </c>
      <c r="P163" s="508"/>
      <c r="Q163" s="508"/>
      <c r="R163" s="508"/>
      <c r="S163" s="508"/>
      <c r="T163" s="508"/>
      <c r="U163" s="508"/>
      <c r="V163" s="508"/>
      <c r="W163" s="508"/>
      <c r="X163" s="508"/>
      <c r="Y163" s="508"/>
      <c r="Z163" s="508"/>
    </row>
    <row r="164" spans="1:26" ht="12.75" x14ac:dyDescent="0.2">
      <c r="A164" s="474" t="s">
        <v>1047</v>
      </c>
      <c r="B164" s="474" t="s">
        <v>1048</v>
      </c>
      <c r="C164" s="475" t="s">
        <v>411</v>
      </c>
      <c r="D164" s="475">
        <v>9217</v>
      </c>
      <c r="E164" s="475">
        <v>90217</v>
      </c>
      <c r="F164" s="475" t="s">
        <v>427</v>
      </c>
      <c r="G164" s="475" t="s">
        <v>428</v>
      </c>
      <c r="H164" s="486">
        <v>83578</v>
      </c>
      <c r="I164" s="479">
        <v>5</v>
      </c>
      <c r="J164" s="483">
        <v>114874</v>
      </c>
      <c r="K164" s="483">
        <v>0</v>
      </c>
      <c r="L164" s="483">
        <v>0</v>
      </c>
      <c r="M164" s="483">
        <v>897243</v>
      </c>
      <c r="N164" s="483">
        <v>545270</v>
      </c>
      <c r="O164" s="505">
        <v>1557387</v>
      </c>
      <c r="P164" s="508"/>
      <c r="Q164" s="508"/>
      <c r="R164" s="508"/>
      <c r="S164" s="508"/>
      <c r="T164" s="508"/>
      <c r="U164" s="508"/>
      <c r="V164" s="508"/>
      <c r="W164" s="508"/>
      <c r="X164" s="508"/>
      <c r="Y164" s="508"/>
      <c r="Z164" s="508"/>
    </row>
    <row r="165" spans="1:26" ht="12.75" x14ac:dyDescent="0.2">
      <c r="A165" s="474" t="s">
        <v>1101</v>
      </c>
      <c r="B165" s="474" t="s">
        <v>1102</v>
      </c>
      <c r="C165" s="475" t="s">
        <v>411</v>
      </c>
      <c r="D165" s="475" t="s">
        <v>1103</v>
      </c>
      <c r="E165" s="475" t="s">
        <v>1104</v>
      </c>
      <c r="F165" s="475" t="s">
        <v>427</v>
      </c>
      <c r="G165" s="475" t="s">
        <v>864</v>
      </c>
      <c r="H165" s="477">
        <v>0</v>
      </c>
      <c r="I165" s="479">
        <v>5</v>
      </c>
      <c r="J165" s="483">
        <v>211688</v>
      </c>
      <c r="K165" s="483">
        <v>0</v>
      </c>
      <c r="L165" s="483">
        <v>60000</v>
      </c>
      <c r="M165" s="483">
        <v>233153</v>
      </c>
      <c r="N165" s="483">
        <v>87869</v>
      </c>
      <c r="O165" s="505">
        <v>592710</v>
      </c>
      <c r="P165" s="508"/>
      <c r="Q165" s="508"/>
      <c r="R165" s="508"/>
      <c r="S165" s="508"/>
      <c r="T165" s="508"/>
      <c r="U165" s="508"/>
      <c r="V165" s="508"/>
      <c r="W165" s="508"/>
      <c r="X165" s="508"/>
      <c r="Y165" s="508"/>
      <c r="Z165" s="508"/>
    </row>
    <row r="166" spans="1:26" ht="12.75" x14ac:dyDescent="0.2">
      <c r="A166" s="474" t="s">
        <v>1148</v>
      </c>
      <c r="B166" s="474" t="s">
        <v>1149</v>
      </c>
      <c r="C166" s="475" t="s">
        <v>411</v>
      </c>
      <c r="D166" s="475" t="s">
        <v>1150</v>
      </c>
      <c r="E166" s="475" t="s">
        <v>1151</v>
      </c>
      <c r="F166" s="475" t="s">
        <v>427</v>
      </c>
      <c r="G166" s="475" t="s">
        <v>864</v>
      </c>
      <c r="H166" s="477">
        <v>0</v>
      </c>
      <c r="I166" s="479">
        <v>5</v>
      </c>
      <c r="J166" s="483">
        <v>143979</v>
      </c>
      <c r="K166" s="483">
        <v>0</v>
      </c>
      <c r="L166" s="483">
        <v>334204</v>
      </c>
      <c r="M166" s="483">
        <v>161351</v>
      </c>
      <c r="N166" s="483">
        <v>192565</v>
      </c>
      <c r="O166" s="505">
        <v>832099</v>
      </c>
      <c r="P166" s="508"/>
      <c r="Q166" s="508"/>
      <c r="R166" s="508"/>
      <c r="S166" s="508"/>
      <c r="T166" s="508"/>
      <c r="U166" s="508"/>
      <c r="V166" s="508"/>
      <c r="W166" s="508"/>
      <c r="X166" s="508"/>
      <c r="Y166" s="508"/>
      <c r="Z166" s="508"/>
    </row>
    <row r="167" spans="1:26" ht="12.75" x14ac:dyDescent="0.2">
      <c r="A167" s="474" t="s">
        <v>628</v>
      </c>
      <c r="B167" s="474" t="s">
        <v>629</v>
      </c>
      <c r="C167" s="475" t="s">
        <v>411</v>
      </c>
      <c r="D167" s="476"/>
      <c r="E167" s="475">
        <v>90292</v>
      </c>
      <c r="F167" s="475" t="s">
        <v>427</v>
      </c>
      <c r="G167" s="475" t="s">
        <v>428</v>
      </c>
      <c r="H167" s="486">
        <v>12150996</v>
      </c>
      <c r="I167" s="479">
        <v>5</v>
      </c>
      <c r="J167" s="483">
        <v>4419</v>
      </c>
      <c r="K167" s="483">
        <v>0</v>
      </c>
      <c r="L167" s="483">
        <v>394458</v>
      </c>
      <c r="M167" s="483">
        <v>0</v>
      </c>
      <c r="N167" s="483">
        <v>0</v>
      </c>
      <c r="O167" s="505">
        <v>398877</v>
      </c>
      <c r="P167" s="508"/>
      <c r="Q167" s="508"/>
      <c r="R167" s="508"/>
      <c r="S167" s="508"/>
      <c r="T167" s="508"/>
      <c r="U167" s="508"/>
      <c r="V167" s="508"/>
      <c r="W167" s="508"/>
      <c r="X167" s="508"/>
      <c r="Y167" s="508"/>
      <c r="Z167" s="508"/>
    </row>
    <row r="168" spans="1:26" ht="12.75" x14ac:dyDescent="0.2">
      <c r="A168" s="474" t="s">
        <v>597</v>
      </c>
      <c r="B168" s="474" t="s">
        <v>598</v>
      </c>
      <c r="C168" s="475" t="s">
        <v>411</v>
      </c>
      <c r="D168" s="476"/>
      <c r="E168" s="475">
        <v>90261</v>
      </c>
      <c r="F168" s="475" t="s">
        <v>427</v>
      </c>
      <c r="G168" s="475" t="s">
        <v>428</v>
      </c>
      <c r="H168" s="486">
        <v>12150996</v>
      </c>
      <c r="I168" s="479">
        <v>5</v>
      </c>
      <c r="J168" s="483">
        <v>5473</v>
      </c>
      <c r="K168" s="483">
        <v>0</v>
      </c>
      <c r="L168" s="483">
        <v>382566</v>
      </c>
      <c r="M168" s="483">
        <v>0</v>
      </c>
      <c r="N168" s="483">
        <v>0</v>
      </c>
      <c r="O168" s="505">
        <v>388039</v>
      </c>
      <c r="P168" s="508"/>
      <c r="Q168" s="508"/>
      <c r="R168" s="508"/>
      <c r="S168" s="508"/>
      <c r="T168" s="508"/>
      <c r="U168" s="508"/>
      <c r="V168" s="508"/>
      <c r="W168" s="508"/>
      <c r="X168" s="508"/>
      <c r="Y168" s="508"/>
      <c r="Z168" s="508"/>
    </row>
    <row r="169" spans="1:26" ht="12.75" x14ac:dyDescent="0.2">
      <c r="A169" s="474" t="s">
        <v>645</v>
      </c>
      <c r="B169" s="474" t="s">
        <v>646</v>
      </c>
      <c r="C169" s="475" t="s">
        <v>411</v>
      </c>
      <c r="D169" s="476"/>
      <c r="E169" s="475">
        <v>90300</v>
      </c>
      <c r="F169" s="475" t="s">
        <v>427</v>
      </c>
      <c r="G169" s="475" t="s">
        <v>428</v>
      </c>
      <c r="H169" s="486">
        <v>12150996</v>
      </c>
      <c r="I169" s="479">
        <v>5</v>
      </c>
      <c r="J169" s="483">
        <v>0</v>
      </c>
      <c r="K169" s="483">
        <v>0</v>
      </c>
      <c r="L169" s="483">
        <v>64606</v>
      </c>
      <c r="M169" s="483">
        <v>0</v>
      </c>
      <c r="N169" s="483">
        <v>0</v>
      </c>
      <c r="O169" s="505">
        <v>64606</v>
      </c>
      <c r="P169" s="508"/>
      <c r="Q169" s="508"/>
      <c r="R169" s="508"/>
      <c r="S169" s="508"/>
      <c r="T169" s="508"/>
      <c r="U169" s="508"/>
      <c r="V169" s="508"/>
      <c r="W169" s="508"/>
      <c r="X169" s="508"/>
      <c r="Y169" s="508"/>
      <c r="Z169" s="508"/>
    </row>
    <row r="170" spans="1:26" ht="12.75" x14ac:dyDescent="0.2">
      <c r="A170" s="474" t="s">
        <v>881</v>
      </c>
      <c r="B170" s="474" t="s">
        <v>880</v>
      </c>
      <c r="C170" s="475" t="s">
        <v>411</v>
      </c>
      <c r="D170" s="475" t="s">
        <v>882</v>
      </c>
      <c r="E170" s="475" t="s">
        <v>883</v>
      </c>
      <c r="F170" s="475" t="s">
        <v>427</v>
      </c>
      <c r="G170" s="475" t="s">
        <v>864</v>
      </c>
      <c r="H170" s="477">
        <v>0</v>
      </c>
      <c r="I170" s="479">
        <v>5</v>
      </c>
      <c r="J170" s="483">
        <v>21850</v>
      </c>
      <c r="K170" s="483">
        <v>0</v>
      </c>
      <c r="L170" s="483">
        <v>432096</v>
      </c>
      <c r="M170" s="483">
        <v>68992</v>
      </c>
      <c r="N170" s="483">
        <v>80731</v>
      </c>
      <c r="O170" s="505">
        <v>603669</v>
      </c>
      <c r="P170" s="508"/>
      <c r="Q170" s="508"/>
      <c r="R170" s="508"/>
      <c r="S170" s="508"/>
      <c r="T170" s="508"/>
      <c r="U170" s="508"/>
      <c r="V170" s="508"/>
      <c r="W170" s="508"/>
      <c r="X170" s="508"/>
      <c r="Y170" s="508"/>
      <c r="Z170" s="508"/>
    </row>
    <row r="171" spans="1:26" ht="12.75" x14ac:dyDescent="0.2">
      <c r="A171" s="474" t="s">
        <v>1046</v>
      </c>
      <c r="B171" s="474" t="s">
        <v>611</v>
      </c>
      <c r="C171" s="475" t="s">
        <v>411</v>
      </c>
      <c r="D171" s="476"/>
      <c r="E171" s="475">
        <v>90283</v>
      </c>
      <c r="F171" s="475" t="s">
        <v>427</v>
      </c>
      <c r="G171" s="475" t="s">
        <v>428</v>
      </c>
      <c r="H171" s="486">
        <v>12150996</v>
      </c>
      <c r="I171" s="479">
        <v>4</v>
      </c>
      <c r="J171" s="483">
        <v>6413</v>
      </c>
      <c r="K171" s="483">
        <v>0</v>
      </c>
      <c r="L171" s="483">
        <v>860510</v>
      </c>
      <c r="M171" s="483">
        <v>0</v>
      </c>
      <c r="N171" s="483">
        <v>0</v>
      </c>
      <c r="O171" s="505">
        <v>866923</v>
      </c>
      <c r="P171" s="508"/>
      <c r="Q171" s="508"/>
      <c r="R171" s="508"/>
      <c r="S171" s="508"/>
      <c r="T171" s="508"/>
      <c r="U171" s="508"/>
      <c r="V171" s="508"/>
      <c r="W171" s="508"/>
      <c r="X171" s="508"/>
      <c r="Y171" s="508"/>
      <c r="Z171" s="508"/>
    </row>
    <row r="172" spans="1:26" ht="12.75" x14ac:dyDescent="0.2">
      <c r="A172" s="474" t="s">
        <v>577</v>
      </c>
      <c r="B172" s="474" t="s">
        <v>578</v>
      </c>
      <c r="C172" s="475" t="s">
        <v>411</v>
      </c>
      <c r="D172" s="476"/>
      <c r="E172" s="475">
        <v>90249</v>
      </c>
      <c r="F172" s="475" t="s">
        <v>427</v>
      </c>
      <c r="G172" s="475" t="s">
        <v>428</v>
      </c>
      <c r="H172" s="486">
        <v>12150996</v>
      </c>
      <c r="I172" s="479">
        <v>4</v>
      </c>
      <c r="J172" s="483">
        <v>100147</v>
      </c>
      <c r="K172" s="483">
        <v>0</v>
      </c>
      <c r="L172" s="483">
        <v>578174</v>
      </c>
      <c r="M172" s="483">
        <v>141320</v>
      </c>
      <c r="N172" s="483">
        <v>0</v>
      </c>
      <c r="O172" s="505">
        <v>819641</v>
      </c>
      <c r="P172" s="508"/>
      <c r="Q172" s="508"/>
      <c r="R172" s="508"/>
      <c r="S172" s="508"/>
      <c r="T172" s="508"/>
      <c r="U172" s="508"/>
      <c r="V172" s="508"/>
      <c r="W172" s="508"/>
      <c r="X172" s="508"/>
      <c r="Y172" s="508"/>
      <c r="Z172" s="508"/>
    </row>
    <row r="173" spans="1:26" ht="12.75" x14ac:dyDescent="0.2">
      <c r="A173" s="474" t="s">
        <v>971</v>
      </c>
      <c r="B173" s="474" t="s">
        <v>968</v>
      </c>
      <c r="C173" s="475" t="s">
        <v>411</v>
      </c>
      <c r="D173" s="475" t="s">
        <v>972</v>
      </c>
      <c r="E173" s="475" t="s">
        <v>973</v>
      </c>
      <c r="F173" s="475" t="s">
        <v>427</v>
      </c>
      <c r="G173" s="475" t="s">
        <v>864</v>
      </c>
      <c r="H173" s="477">
        <v>0</v>
      </c>
      <c r="I173" s="479">
        <v>4</v>
      </c>
      <c r="J173" s="483">
        <v>239197</v>
      </c>
      <c r="K173" s="483">
        <v>0</v>
      </c>
      <c r="L173" s="483">
        <v>378252</v>
      </c>
      <c r="M173" s="483">
        <v>0</v>
      </c>
      <c r="N173" s="483">
        <v>396769</v>
      </c>
      <c r="O173" s="505">
        <v>1014218</v>
      </c>
      <c r="P173" s="508"/>
      <c r="Q173" s="508"/>
      <c r="R173" s="508"/>
      <c r="S173" s="508"/>
      <c r="T173" s="508"/>
      <c r="U173" s="508"/>
      <c r="V173" s="508"/>
      <c r="W173" s="508"/>
      <c r="X173" s="508"/>
      <c r="Y173" s="508"/>
      <c r="Z173" s="508"/>
    </row>
    <row r="174" spans="1:26" ht="12.75" x14ac:dyDescent="0.2">
      <c r="A174" s="474" t="s">
        <v>589</v>
      </c>
      <c r="B174" s="474" t="s">
        <v>590</v>
      </c>
      <c r="C174" s="475" t="s">
        <v>411</v>
      </c>
      <c r="D174" s="476"/>
      <c r="E174" s="475">
        <v>90255</v>
      </c>
      <c r="F174" s="475" t="s">
        <v>427</v>
      </c>
      <c r="G174" s="475" t="s">
        <v>428</v>
      </c>
      <c r="H174" s="486">
        <v>12150996</v>
      </c>
      <c r="I174" s="479">
        <v>4</v>
      </c>
      <c r="J174" s="483">
        <v>0</v>
      </c>
      <c r="K174" s="483">
        <v>0</v>
      </c>
      <c r="L174" s="483">
        <v>653161</v>
      </c>
      <c r="M174" s="483">
        <v>0</v>
      </c>
      <c r="N174" s="483">
        <v>0</v>
      </c>
      <c r="O174" s="505">
        <v>653161</v>
      </c>
      <c r="P174" s="508"/>
      <c r="Q174" s="508"/>
      <c r="R174" s="508"/>
      <c r="S174" s="508"/>
      <c r="T174" s="508"/>
      <c r="U174" s="508"/>
      <c r="V174" s="508"/>
      <c r="W174" s="508"/>
      <c r="X174" s="508"/>
      <c r="Y174" s="508"/>
      <c r="Z174" s="508"/>
    </row>
    <row r="175" spans="1:26" ht="12.75" x14ac:dyDescent="0.2">
      <c r="A175" s="474" t="s">
        <v>954</v>
      </c>
      <c r="B175" s="474" t="s">
        <v>955</v>
      </c>
      <c r="C175" s="475" t="s">
        <v>411</v>
      </c>
      <c r="D175" s="475" t="s">
        <v>956</v>
      </c>
      <c r="E175" s="475" t="s">
        <v>957</v>
      </c>
      <c r="F175" s="475" t="s">
        <v>427</v>
      </c>
      <c r="G175" s="475" t="s">
        <v>864</v>
      </c>
      <c r="H175" s="477">
        <v>0</v>
      </c>
      <c r="I175" s="479">
        <v>4</v>
      </c>
      <c r="J175" s="483">
        <v>12239</v>
      </c>
      <c r="K175" s="483">
        <v>0</v>
      </c>
      <c r="L175" s="483">
        <v>60000</v>
      </c>
      <c r="M175" s="483">
        <v>5240</v>
      </c>
      <c r="N175" s="483">
        <v>48000</v>
      </c>
      <c r="O175" s="505">
        <v>125479</v>
      </c>
      <c r="P175" s="508"/>
      <c r="Q175" s="508"/>
      <c r="R175" s="508"/>
      <c r="S175" s="508"/>
      <c r="T175" s="508"/>
      <c r="U175" s="508"/>
      <c r="V175" s="508"/>
      <c r="W175" s="508"/>
      <c r="X175" s="508"/>
      <c r="Y175" s="508"/>
      <c r="Z175" s="508"/>
    </row>
    <row r="176" spans="1:26" ht="12.75" x14ac:dyDescent="0.2">
      <c r="A176" s="474" t="s">
        <v>1152</v>
      </c>
      <c r="B176" s="474" t="s">
        <v>1149</v>
      </c>
      <c r="C176" s="475" t="s">
        <v>411</v>
      </c>
      <c r="D176" s="475" t="s">
        <v>1153</v>
      </c>
      <c r="E176" s="475">
        <v>99256</v>
      </c>
      <c r="F176" s="475" t="s">
        <v>892</v>
      </c>
      <c r="G176" s="475" t="s">
        <v>428</v>
      </c>
      <c r="H176" s="477">
        <v>0</v>
      </c>
      <c r="I176" s="479">
        <v>4</v>
      </c>
      <c r="J176" s="483">
        <v>11698</v>
      </c>
      <c r="K176" s="483">
        <v>0</v>
      </c>
      <c r="L176" s="483">
        <v>93856</v>
      </c>
      <c r="M176" s="483">
        <v>0</v>
      </c>
      <c r="N176" s="483">
        <v>16555</v>
      </c>
      <c r="O176" s="505">
        <v>122109</v>
      </c>
      <c r="P176" s="508"/>
      <c r="Q176" s="508"/>
      <c r="R176" s="508"/>
      <c r="S176" s="508"/>
      <c r="T176" s="508"/>
      <c r="U176" s="508"/>
      <c r="V176" s="508"/>
      <c r="W176" s="508"/>
      <c r="X176" s="508"/>
      <c r="Y176" s="508"/>
      <c r="Z176" s="508"/>
    </row>
    <row r="177" spans="1:26" ht="12.75" x14ac:dyDescent="0.2">
      <c r="A177" s="474" t="s">
        <v>673</v>
      </c>
      <c r="B177" s="474" t="s">
        <v>574</v>
      </c>
      <c r="C177" s="475" t="s">
        <v>411</v>
      </c>
      <c r="D177" s="476"/>
      <c r="E177" s="475">
        <v>90276</v>
      </c>
      <c r="F177" s="475" t="s">
        <v>427</v>
      </c>
      <c r="G177" s="475" t="s">
        <v>428</v>
      </c>
      <c r="H177" s="486">
        <v>12150996</v>
      </c>
      <c r="I177" s="479">
        <v>4</v>
      </c>
      <c r="J177" s="483">
        <v>46495</v>
      </c>
      <c r="K177" s="483">
        <v>0</v>
      </c>
      <c r="L177" s="483">
        <v>1045050</v>
      </c>
      <c r="M177" s="483">
        <v>0</v>
      </c>
      <c r="N177" s="483">
        <v>0</v>
      </c>
      <c r="O177" s="505">
        <v>1091545</v>
      </c>
      <c r="P177" s="508"/>
      <c r="Q177" s="508"/>
      <c r="R177" s="508"/>
      <c r="S177" s="508"/>
      <c r="T177" s="508"/>
      <c r="U177" s="508"/>
      <c r="V177" s="508"/>
      <c r="W177" s="508"/>
      <c r="X177" s="508"/>
      <c r="Y177" s="508"/>
      <c r="Z177" s="508"/>
    </row>
    <row r="178" spans="1:26" ht="12.75" x14ac:dyDescent="0.2">
      <c r="A178" s="474" t="s">
        <v>1204</v>
      </c>
      <c r="B178" s="474" t="s">
        <v>1205</v>
      </c>
      <c r="C178" s="475" t="s">
        <v>411</v>
      </c>
      <c r="D178" s="475" t="s">
        <v>1206</v>
      </c>
      <c r="E178" s="475" t="s">
        <v>1207</v>
      </c>
      <c r="F178" s="475" t="s">
        <v>412</v>
      </c>
      <c r="G178" s="475" t="s">
        <v>864</v>
      </c>
      <c r="H178" s="477">
        <v>0</v>
      </c>
      <c r="I178" s="479">
        <v>4</v>
      </c>
      <c r="J178" s="483">
        <v>90661</v>
      </c>
      <c r="K178" s="483">
        <v>0</v>
      </c>
      <c r="L178" s="483">
        <v>549100</v>
      </c>
      <c r="M178" s="483">
        <v>0</v>
      </c>
      <c r="N178" s="483">
        <v>151723</v>
      </c>
      <c r="O178" s="505">
        <v>791484</v>
      </c>
      <c r="P178" s="508"/>
      <c r="Q178" s="508"/>
      <c r="R178" s="508"/>
      <c r="S178" s="508"/>
      <c r="T178" s="508"/>
      <c r="U178" s="508"/>
      <c r="V178" s="508"/>
      <c r="W178" s="508"/>
      <c r="X178" s="508"/>
      <c r="Y178" s="508"/>
      <c r="Z178" s="508"/>
    </row>
    <row r="179" spans="1:26" ht="12.75" x14ac:dyDescent="0.2">
      <c r="A179" s="474" t="s">
        <v>668</v>
      </c>
      <c r="B179" s="474" t="s">
        <v>669</v>
      </c>
      <c r="C179" s="475" t="s">
        <v>411</v>
      </c>
      <c r="D179" s="476"/>
      <c r="E179" s="475">
        <v>90281</v>
      </c>
      <c r="F179" s="475" t="s">
        <v>427</v>
      </c>
      <c r="G179" s="475" t="s">
        <v>428</v>
      </c>
      <c r="H179" s="486">
        <v>12150996</v>
      </c>
      <c r="I179" s="479">
        <v>4</v>
      </c>
      <c r="J179" s="483">
        <v>44845</v>
      </c>
      <c r="K179" s="483">
        <v>0</v>
      </c>
      <c r="L179" s="483">
        <v>775269</v>
      </c>
      <c r="M179" s="483">
        <v>0</v>
      </c>
      <c r="N179" s="483">
        <v>0</v>
      </c>
      <c r="O179" s="505">
        <v>820114</v>
      </c>
      <c r="P179" s="508"/>
      <c r="Q179" s="508"/>
      <c r="R179" s="508"/>
      <c r="S179" s="508"/>
      <c r="T179" s="508"/>
      <c r="U179" s="508"/>
      <c r="V179" s="508"/>
      <c r="W179" s="508"/>
      <c r="X179" s="508"/>
      <c r="Y179" s="508"/>
      <c r="Z179" s="508"/>
    </row>
    <row r="180" spans="1:26" ht="12.75" x14ac:dyDescent="0.2">
      <c r="A180" s="474" t="s">
        <v>1200</v>
      </c>
      <c r="B180" s="474" t="s">
        <v>1201</v>
      </c>
      <c r="C180" s="475" t="s">
        <v>411</v>
      </c>
      <c r="D180" s="475" t="s">
        <v>1202</v>
      </c>
      <c r="E180" s="475" t="s">
        <v>1203</v>
      </c>
      <c r="F180" s="475" t="s">
        <v>427</v>
      </c>
      <c r="G180" s="475" t="s">
        <v>864</v>
      </c>
      <c r="H180" s="477">
        <v>0</v>
      </c>
      <c r="I180" s="479">
        <v>4</v>
      </c>
      <c r="J180" s="483">
        <v>63318</v>
      </c>
      <c r="K180" s="483">
        <v>0</v>
      </c>
      <c r="L180" s="483">
        <v>339368</v>
      </c>
      <c r="M180" s="483">
        <v>12218</v>
      </c>
      <c r="N180" s="483">
        <v>228361</v>
      </c>
      <c r="O180" s="505">
        <v>643265</v>
      </c>
      <c r="P180" s="508"/>
      <c r="Q180" s="508"/>
      <c r="R180" s="508"/>
      <c r="S180" s="508"/>
      <c r="T180" s="508"/>
      <c r="U180" s="508"/>
      <c r="V180" s="508"/>
      <c r="W180" s="508"/>
      <c r="X180" s="508"/>
      <c r="Y180" s="508"/>
      <c r="Z180" s="508"/>
    </row>
    <row r="181" spans="1:26" ht="12.75" x14ac:dyDescent="0.2">
      <c r="A181" s="474" t="s">
        <v>1154</v>
      </c>
      <c r="B181" s="474" t="s">
        <v>1155</v>
      </c>
      <c r="C181" s="475" t="s">
        <v>411</v>
      </c>
      <c r="D181" s="475" t="s">
        <v>1156</v>
      </c>
      <c r="E181" s="475" t="s">
        <v>1157</v>
      </c>
      <c r="F181" s="475" t="s">
        <v>427</v>
      </c>
      <c r="G181" s="475" t="s">
        <v>864</v>
      </c>
      <c r="H181" s="477">
        <v>0</v>
      </c>
      <c r="I181" s="479">
        <v>4</v>
      </c>
      <c r="J181" s="483">
        <v>414664</v>
      </c>
      <c r="K181" s="483">
        <v>0</v>
      </c>
      <c r="L181" s="483">
        <v>68367</v>
      </c>
      <c r="M181" s="483">
        <v>0</v>
      </c>
      <c r="N181" s="483">
        <v>58485</v>
      </c>
      <c r="O181" s="505">
        <v>541516</v>
      </c>
      <c r="P181" s="508"/>
      <c r="Q181" s="508"/>
      <c r="R181" s="508"/>
      <c r="S181" s="508"/>
      <c r="T181" s="508"/>
      <c r="U181" s="508"/>
      <c r="V181" s="508"/>
      <c r="W181" s="508"/>
      <c r="X181" s="508"/>
      <c r="Y181" s="508"/>
      <c r="Z181" s="508"/>
    </row>
    <row r="182" spans="1:26" ht="12.75" x14ac:dyDescent="0.2">
      <c r="A182" s="474" t="s">
        <v>1018</v>
      </c>
      <c r="B182" s="474" t="s">
        <v>1019</v>
      </c>
      <c r="C182" s="475" t="s">
        <v>411</v>
      </c>
      <c r="D182" s="475" t="s">
        <v>1020</v>
      </c>
      <c r="E182" s="475">
        <v>99262</v>
      </c>
      <c r="F182" s="475" t="s">
        <v>892</v>
      </c>
      <c r="G182" s="475" t="s">
        <v>428</v>
      </c>
      <c r="H182" s="477">
        <v>0</v>
      </c>
      <c r="I182" s="479">
        <v>4</v>
      </c>
      <c r="J182" s="483">
        <v>14583</v>
      </c>
      <c r="K182" s="483">
        <v>0</v>
      </c>
      <c r="L182" s="483">
        <v>0</v>
      </c>
      <c r="M182" s="483">
        <v>0</v>
      </c>
      <c r="N182" s="483">
        <v>431399</v>
      </c>
      <c r="O182" s="505">
        <v>445982</v>
      </c>
      <c r="P182" s="508"/>
      <c r="Q182" s="508"/>
      <c r="R182" s="508"/>
      <c r="S182" s="508"/>
      <c r="T182" s="508"/>
      <c r="U182" s="508"/>
      <c r="V182" s="508"/>
      <c r="W182" s="508"/>
      <c r="X182" s="508"/>
      <c r="Y182" s="508"/>
      <c r="Z182" s="508"/>
    </row>
    <row r="183" spans="1:26" ht="12.75" x14ac:dyDescent="0.2">
      <c r="A183" s="474" t="s">
        <v>587</v>
      </c>
      <c r="B183" s="474" t="s">
        <v>588</v>
      </c>
      <c r="C183" s="475" t="s">
        <v>411</v>
      </c>
      <c r="D183" s="476"/>
      <c r="E183" s="475">
        <v>90254</v>
      </c>
      <c r="F183" s="475" t="s">
        <v>427</v>
      </c>
      <c r="G183" s="475" t="s">
        <v>428</v>
      </c>
      <c r="H183" s="486">
        <v>12150996</v>
      </c>
      <c r="I183" s="479">
        <v>4</v>
      </c>
      <c r="J183" s="483">
        <v>73595</v>
      </c>
      <c r="K183" s="483">
        <v>0</v>
      </c>
      <c r="L183" s="483">
        <v>523861</v>
      </c>
      <c r="M183" s="483">
        <v>0</v>
      </c>
      <c r="N183" s="483">
        <v>0</v>
      </c>
      <c r="O183" s="505">
        <v>597456</v>
      </c>
      <c r="P183" s="508"/>
      <c r="Q183" s="508"/>
      <c r="R183" s="508"/>
      <c r="S183" s="508"/>
      <c r="T183" s="508"/>
      <c r="U183" s="508"/>
      <c r="V183" s="508"/>
      <c r="W183" s="508"/>
      <c r="X183" s="508"/>
      <c r="Y183" s="508"/>
      <c r="Z183" s="508"/>
    </row>
    <row r="184" spans="1:26" ht="12.75" x14ac:dyDescent="0.2">
      <c r="A184" s="474" t="s">
        <v>1185</v>
      </c>
      <c r="B184" s="474" t="s">
        <v>347</v>
      </c>
      <c r="C184" s="475" t="s">
        <v>411</v>
      </c>
      <c r="D184" s="476"/>
      <c r="E184" s="475">
        <v>90298</v>
      </c>
      <c r="F184" s="475" t="s">
        <v>427</v>
      </c>
      <c r="G184" s="475" t="s">
        <v>428</v>
      </c>
      <c r="H184" s="486">
        <v>214811</v>
      </c>
      <c r="I184" s="479">
        <v>4</v>
      </c>
      <c r="J184" s="483">
        <v>0</v>
      </c>
      <c r="K184" s="483">
        <v>0</v>
      </c>
      <c r="L184" s="483">
        <v>94840</v>
      </c>
      <c r="M184" s="483">
        <v>489705</v>
      </c>
      <c r="N184" s="483">
        <v>0</v>
      </c>
      <c r="O184" s="505">
        <v>584545</v>
      </c>
      <c r="P184" s="508"/>
      <c r="Q184" s="508"/>
      <c r="R184" s="508"/>
      <c r="S184" s="508"/>
      <c r="T184" s="508"/>
      <c r="U184" s="508"/>
      <c r="V184" s="508"/>
      <c r="W184" s="508"/>
      <c r="X184" s="508"/>
      <c r="Y184" s="508"/>
      <c r="Z184" s="508"/>
    </row>
    <row r="185" spans="1:26" ht="12.75" x14ac:dyDescent="0.2">
      <c r="A185" s="474" t="s">
        <v>858</v>
      </c>
      <c r="B185" s="474" t="s">
        <v>860</v>
      </c>
      <c r="C185" s="475" t="s">
        <v>411</v>
      </c>
      <c r="D185" s="475" t="s">
        <v>862</v>
      </c>
      <c r="E185" s="475" t="s">
        <v>863</v>
      </c>
      <c r="F185" s="475" t="s">
        <v>427</v>
      </c>
      <c r="G185" s="475" t="s">
        <v>864</v>
      </c>
      <c r="H185" s="477">
        <v>0</v>
      </c>
      <c r="I185" s="479">
        <v>3</v>
      </c>
      <c r="J185" s="483">
        <v>58133</v>
      </c>
      <c r="K185" s="483">
        <v>0</v>
      </c>
      <c r="L185" s="483">
        <v>111770</v>
      </c>
      <c r="M185" s="483">
        <v>55246</v>
      </c>
      <c r="N185" s="483">
        <v>176102</v>
      </c>
      <c r="O185" s="505">
        <v>401251</v>
      </c>
      <c r="P185" s="508"/>
      <c r="Q185" s="508"/>
      <c r="R185" s="508"/>
      <c r="S185" s="508"/>
      <c r="T185" s="508"/>
      <c r="U185" s="508"/>
      <c r="V185" s="508"/>
      <c r="W185" s="508"/>
      <c r="X185" s="508"/>
      <c r="Y185" s="508"/>
      <c r="Z185" s="508"/>
    </row>
    <row r="186" spans="1:26" ht="12.75" x14ac:dyDescent="0.2">
      <c r="A186" s="474" t="s">
        <v>571</v>
      </c>
      <c r="B186" s="474" t="s">
        <v>572</v>
      </c>
      <c r="C186" s="475" t="s">
        <v>411</v>
      </c>
      <c r="D186" s="476"/>
      <c r="E186" s="475">
        <v>90246</v>
      </c>
      <c r="F186" s="475" t="s">
        <v>427</v>
      </c>
      <c r="G186" s="475" t="s">
        <v>428</v>
      </c>
      <c r="H186" s="486">
        <v>12150996</v>
      </c>
      <c r="I186" s="479">
        <v>3</v>
      </c>
      <c r="J186" s="483">
        <v>18397</v>
      </c>
      <c r="K186" s="483">
        <v>0</v>
      </c>
      <c r="L186" s="483">
        <v>338129</v>
      </c>
      <c r="M186" s="483">
        <v>0</v>
      </c>
      <c r="N186" s="483">
        <v>0</v>
      </c>
      <c r="O186" s="505">
        <v>356526</v>
      </c>
      <c r="P186" s="508"/>
      <c r="Q186" s="508"/>
      <c r="R186" s="508"/>
      <c r="S186" s="508"/>
      <c r="T186" s="508"/>
      <c r="U186" s="508"/>
      <c r="V186" s="508"/>
      <c r="W186" s="508"/>
      <c r="X186" s="508"/>
      <c r="Y186" s="508"/>
      <c r="Z186" s="508"/>
    </row>
    <row r="187" spans="1:26" ht="12.75" x14ac:dyDescent="0.2">
      <c r="A187" s="474" t="s">
        <v>869</v>
      </c>
      <c r="B187" s="474" t="s">
        <v>870</v>
      </c>
      <c r="C187" s="475" t="s">
        <v>411</v>
      </c>
      <c r="D187" s="475" t="s">
        <v>871</v>
      </c>
      <c r="E187" s="475" t="s">
        <v>872</v>
      </c>
      <c r="F187" s="475" t="s">
        <v>427</v>
      </c>
      <c r="G187" s="475" t="s">
        <v>864</v>
      </c>
      <c r="H187" s="477">
        <v>0</v>
      </c>
      <c r="I187" s="479">
        <v>3</v>
      </c>
      <c r="J187" s="483">
        <v>230941</v>
      </c>
      <c r="K187" s="483">
        <v>0</v>
      </c>
      <c r="L187" s="483">
        <v>459782</v>
      </c>
      <c r="M187" s="483">
        <v>0</v>
      </c>
      <c r="N187" s="483">
        <v>140000</v>
      </c>
      <c r="O187" s="505">
        <v>830723</v>
      </c>
      <c r="P187" s="508"/>
      <c r="Q187" s="508"/>
      <c r="R187" s="508"/>
      <c r="S187" s="508"/>
      <c r="T187" s="508"/>
      <c r="U187" s="508"/>
      <c r="V187" s="508"/>
      <c r="W187" s="508"/>
      <c r="X187" s="508"/>
      <c r="Y187" s="508"/>
      <c r="Z187" s="508"/>
    </row>
    <row r="188" spans="1:26" ht="12.75" x14ac:dyDescent="0.2">
      <c r="A188" s="474" t="s">
        <v>993</v>
      </c>
      <c r="B188" s="474" t="s">
        <v>994</v>
      </c>
      <c r="C188" s="475" t="s">
        <v>411</v>
      </c>
      <c r="D188" s="475" t="s">
        <v>995</v>
      </c>
      <c r="E188" s="475" t="s">
        <v>996</v>
      </c>
      <c r="F188" s="475" t="s">
        <v>427</v>
      </c>
      <c r="G188" s="475" t="s">
        <v>864</v>
      </c>
      <c r="H188" s="477">
        <v>0</v>
      </c>
      <c r="I188" s="479">
        <v>3</v>
      </c>
      <c r="J188" s="483">
        <v>74622</v>
      </c>
      <c r="K188" s="483">
        <v>0</v>
      </c>
      <c r="L188" s="483">
        <v>333723</v>
      </c>
      <c r="M188" s="483">
        <v>29134</v>
      </c>
      <c r="N188" s="483">
        <v>58649</v>
      </c>
      <c r="O188" s="505">
        <v>496128</v>
      </c>
      <c r="P188" s="508"/>
      <c r="Q188" s="508"/>
      <c r="R188" s="508"/>
      <c r="S188" s="508"/>
      <c r="T188" s="508"/>
      <c r="U188" s="508"/>
      <c r="V188" s="508"/>
      <c r="W188" s="508"/>
      <c r="X188" s="508"/>
      <c r="Y188" s="508"/>
      <c r="Z188" s="508"/>
    </row>
    <row r="189" spans="1:26" ht="12.75" x14ac:dyDescent="0.2">
      <c r="A189" s="474" t="s">
        <v>1208</v>
      </c>
      <c r="B189" s="474" t="s">
        <v>1209</v>
      </c>
      <c r="C189" s="475" t="s">
        <v>411</v>
      </c>
      <c r="D189" s="475" t="s">
        <v>1210</v>
      </c>
      <c r="E189" s="475" t="s">
        <v>1211</v>
      </c>
      <c r="F189" s="475" t="s">
        <v>427</v>
      </c>
      <c r="G189" s="475" t="s">
        <v>864</v>
      </c>
      <c r="H189" s="477">
        <v>0</v>
      </c>
      <c r="I189" s="479">
        <v>3</v>
      </c>
      <c r="J189" s="483">
        <v>17508</v>
      </c>
      <c r="K189" s="483">
        <v>0</v>
      </c>
      <c r="L189" s="483">
        <v>0</v>
      </c>
      <c r="M189" s="483">
        <v>57307</v>
      </c>
      <c r="N189" s="483">
        <v>61946</v>
      </c>
      <c r="O189" s="505">
        <v>136761</v>
      </c>
      <c r="P189" s="508"/>
      <c r="Q189" s="508"/>
      <c r="R189" s="508"/>
      <c r="S189" s="508"/>
      <c r="T189" s="508"/>
      <c r="U189" s="508"/>
      <c r="V189" s="508"/>
      <c r="W189" s="508"/>
      <c r="X189" s="508"/>
      <c r="Y189" s="508"/>
      <c r="Z189" s="508"/>
    </row>
    <row r="190" spans="1:26" ht="12.75" x14ac:dyDescent="0.2">
      <c r="A190" s="474" t="s">
        <v>643</v>
      </c>
      <c r="B190" s="474" t="s">
        <v>574</v>
      </c>
      <c r="C190" s="475" t="s">
        <v>411</v>
      </c>
      <c r="D190" s="476"/>
      <c r="E190" s="475">
        <v>90279</v>
      </c>
      <c r="F190" s="475" t="s">
        <v>427</v>
      </c>
      <c r="G190" s="475" t="s">
        <v>428</v>
      </c>
      <c r="H190" s="486">
        <v>12150996</v>
      </c>
      <c r="I190" s="479">
        <v>3</v>
      </c>
      <c r="J190" s="483">
        <v>2610</v>
      </c>
      <c r="K190" s="483">
        <v>0</v>
      </c>
      <c r="L190" s="483">
        <v>217477</v>
      </c>
      <c r="M190" s="483">
        <v>0</v>
      </c>
      <c r="N190" s="483">
        <v>0</v>
      </c>
      <c r="O190" s="505">
        <v>220087</v>
      </c>
      <c r="P190" s="508"/>
      <c r="Q190" s="508"/>
      <c r="R190" s="508"/>
      <c r="S190" s="508"/>
      <c r="T190" s="508"/>
      <c r="U190" s="508"/>
      <c r="V190" s="508"/>
      <c r="W190" s="508"/>
      <c r="X190" s="508"/>
      <c r="Y190" s="508"/>
      <c r="Z190" s="508"/>
    </row>
    <row r="191" spans="1:26" ht="12.75" x14ac:dyDescent="0.2">
      <c r="A191" s="474" t="s">
        <v>877</v>
      </c>
      <c r="B191" s="474" t="s">
        <v>878</v>
      </c>
      <c r="C191" s="475" t="s">
        <v>411</v>
      </c>
      <c r="D191" s="475">
        <v>9194</v>
      </c>
      <c r="E191" s="475">
        <v>90194</v>
      </c>
      <c r="F191" s="475" t="s">
        <v>427</v>
      </c>
      <c r="G191" s="475" t="s">
        <v>428</v>
      </c>
      <c r="H191" s="486">
        <v>65088</v>
      </c>
      <c r="I191" s="479">
        <v>3</v>
      </c>
      <c r="J191" s="483">
        <v>40571</v>
      </c>
      <c r="K191" s="483">
        <v>0</v>
      </c>
      <c r="L191" s="483">
        <v>119353</v>
      </c>
      <c r="M191" s="483">
        <v>62359</v>
      </c>
      <c r="N191" s="483">
        <v>181910</v>
      </c>
      <c r="O191" s="505">
        <v>404193</v>
      </c>
      <c r="P191" s="508"/>
      <c r="Q191" s="508"/>
      <c r="R191" s="508"/>
      <c r="S191" s="508"/>
      <c r="T191" s="508"/>
      <c r="U191" s="508"/>
      <c r="V191" s="508"/>
      <c r="W191" s="508"/>
      <c r="X191" s="508"/>
      <c r="Y191" s="508"/>
      <c r="Z191" s="508"/>
    </row>
    <row r="192" spans="1:26" ht="12.75" x14ac:dyDescent="0.2">
      <c r="A192" s="474" t="s">
        <v>1138</v>
      </c>
      <c r="B192" s="474" t="s">
        <v>1139</v>
      </c>
      <c r="C192" s="475" t="s">
        <v>411</v>
      </c>
      <c r="D192" s="475" t="s">
        <v>1140</v>
      </c>
      <c r="E192" s="475" t="s">
        <v>1141</v>
      </c>
      <c r="F192" s="475" t="s">
        <v>412</v>
      </c>
      <c r="G192" s="475" t="s">
        <v>864</v>
      </c>
      <c r="H192" s="477">
        <v>0</v>
      </c>
      <c r="I192" s="479">
        <v>3</v>
      </c>
      <c r="J192" s="483">
        <v>61631</v>
      </c>
      <c r="K192" s="483">
        <v>0</v>
      </c>
      <c r="L192" s="483">
        <v>16658</v>
      </c>
      <c r="M192" s="483">
        <v>575669</v>
      </c>
      <c r="N192" s="483">
        <v>190921</v>
      </c>
      <c r="O192" s="505">
        <v>844879</v>
      </c>
      <c r="P192" s="508"/>
      <c r="Q192" s="508"/>
      <c r="R192" s="508"/>
      <c r="S192" s="508"/>
      <c r="T192" s="508"/>
      <c r="U192" s="508"/>
      <c r="V192" s="508"/>
      <c r="W192" s="508"/>
      <c r="X192" s="508"/>
      <c r="Y192" s="508"/>
      <c r="Z192" s="508"/>
    </row>
    <row r="193" spans="1:26" ht="12.75" x14ac:dyDescent="0.2">
      <c r="A193" s="474" t="s">
        <v>907</v>
      </c>
      <c r="B193" s="474" t="s">
        <v>908</v>
      </c>
      <c r="C193" s="475" t="s">
        <v>411</v>
      </c>
      <c r="D193" s="475" t="s">
        <v>909</v>
      </c>
      <c r="E193" s="475" t="s">
        <v>910</v>
      </c>
      <c r="F193" s="475" t="s">
        <v>427</v>
      </c>
      <c r="G193" s="475" t="s">
        <v>864</v>
      </c>
      <c r="H193" s="477">
        <v>0</v>
      </c>
      <c r="I193" s="479">
        <v>3</v>
      </c>
      <c r="J193" s="483">
        <v>21878</v>
      </c>
      <c r="K193" s="483">
        <v>0</v>
      </c>
      <c r="L193" s="483">
        <v>186563</v>
      </c>
      <c r="M193" s="483">
        <v>0</v>
      </c>
      <c r="N193" s="483">
        <v>44507</v>
      </c>
      <c r="O193" s="505">
        <v>252948</v>
      </c>
      <c r="P193" s="508"/>
      <c r="Q193" s="508"/>
      <c r="R193" s="508"/>
      <c r="S193" s="508"/>
      <c r="T193" s="508"/>
      <c r="U193" s="508"/>
      <c r="V193" s="508"/>
      <c r="W193" s="508"/>
      <c r="X193" s="508"/>
      <c r="Y193" s="508"/>
      <c r="Z193" s="508"/>
    </row>
    <row r="194" spans="1:26" ht="12.75" x14ac:dyDescent="0.2">
      <c r="A194" s="474" t="s">
        <v>1196</v>
      </c>
      <c r="B194" s="474" t="s">
        <v>1197</v>
      </c>
      <c r="C194" s="475" t="s">
        <v>411</v>
      </c>
      <c r="D194" s="475" t="s">
        <v>1198</v>
      </c>
      <c r="E194" s="475" t="s">
        <v>1199</v>
      </c>
      <c r="F194" s="475" t="s">
        <v>427</v>
      </c>
      <c r="G194" s="475" t="s">
        <v>864</v>
      </c>
      <c r="H194" s="477">
        <v>0</v>
      </c>
      <c r="I194" s="479">
        <v>3</v>
      </c>
      <c r="J194" s="483">
        <v>31595</v>
      </c>
      <c r="K194" s="483">
        <v>0</v>
      </c>
      <c r="L194" s="483">
        <v>158600</v>
      </c>
      <c r="M194" s="483">
        <v>34685</v>
      </c>
      <c r="N194" s="483">
        <v>79900</v>
      </c>
      <c r="O194" s="505">
        <v>304780</v>
      </c>
      <c r="P194" s="508"/>
      <c r="Q194" s="508"/>
      <c r="R194" s="508"/>
      <c r="S194" s="508"/>
      <c r="T194" s="508"/>
      <c r="U194" s="508"/>
      <c r="V194" s="508"/>
      <c r="W194" s="508"/>
      <c r="X194" s="508"/>
      <c r="Y194" s="508"/>
      <c r="Z194" s="508"/>
    </row>
    <row r="195" spans="1:26" ht="12.75" x14ac:dyDescent="0.2">
      <c r="A195" s="474" t="s">
        <v>936</v>
      </c>
      <c r="B195" s="474" t="s">
        <v>934</v>
      </c>
      <c r="C195" s="475" t="s">
        <v>411</v>
      </c>
      <c r="D195" s="475">
        <v>9167</v>
      </c>
      <c r="E195" s="475">
        <v>90167</v>
      </c>
      <c r="F195" s="475" t="s">
        <v>427</v>
      </c>
      <c r="G195" s="475" t="s">
        <v>428</v>
      </c>
      <c r="H195" s="486">
        <v>72794</v>
      </c>
      <c r="I195" s="479">
        <v>3</v>
      </c>
      <c r="J195" s="483">
        <v>33531</v>
      </c>
      <c r="K195" s="483">
        <v>0</v>
      </c>
      <c r="L195" s="483">
        <v>666701</v>
      </c>
      <c r="M195" s="483">
        <v>0</v>
      </c>
      <c r="N195" s="483">
        <v>0</v>
      </c>
      <c r="O195" s="505">
        <v>700232</v>
      </c>
      <c r="P195" s="508"/>
      <c r="Q195" s="508"/>
      <c r="R195" s="508"/>
      <c r="S195" s="508"/>
      <c r="T195" s="508"/>
      <c r="U195" s="508"/>
      <c r="V195" s="508"/>
      <c r="W195" s="508"/>
      <c r="X195" s="508"/>
      <c r="Y195" s="508"/>
      <c r="Z195" s="508"/>
    </row>
    <row r="196" spans="1:26" ht="12.75" x14ac:dyDescent="0.2">
      <c r="A196" s="474" t="s">
        <v>1105</v>
      </c>
      <c r="B196" s="474" t="s">
        <v>1106</v>
      </c>
      <c r="C196" s="475" t="s">
        <v>411</v>
      </c>
      <c r="D196" s="475" t="s">
        <v>1107</v>
      </c>
      <c r="E196" s="475" t="s">
        <v>1108</v>
      </c>
      <c r="F196" s="475" t="s">
        <v>427</v>
      </c>
      <c r="G196" s="475" t="s">
        <v>864</v>
      </c>
      <c r="H196" s="477">
        <v>0</v>
      </c>
      <c r="I196" s="479">
        <v>3</v>
      </c>
      <c r="J196" s="483">
        <v>51088</v>
      </c>
      <c r="K196" s="483">
        <v>0</v>
      </c>
      <c r="L196" s="483">
        <v>775</v>
      </c>
      <c r="M196" s="483">
        <v>388689</v>
      </c>
      <c r="N196" s="483">
        <v>35000</v>
      </c>
      <c r="O196" s="505">
        <v>475552</v>
      </c>
      <c r="P196" s="508"/>
      <c r="Q196" s="508"/>
      <c r="R196" s="508"/>
      <c r="S196" s="508"/>
      <c r="T196" s="508"/>
      <c r="U196" s="508"/>
      <c r="V196" s="508"/>
      <c r="W196" s="508"/>
      <c r="X196" s="508"/>
      <c r="Y196" s="508"/>
      <c r="Z196" s="508"/>
    </row>
    <row r="197" spans="1:26" ht="12.75" x14ac:dyDescent="0.2">
      <c r="A197" s="474" t="s">
        <v>678</v>
      </c>
      <c r="B197" s="474" t="s">
        <v>574</v>
      </c>
      <c r="C197" s="475" t="s">
        <v>411</v>
      </c>
      <c r="D197" s="476"/>
      <c r="E197" s="475">
        <v>90273</v>
      </c>
      <c r="F197" s="475" t="s">
        <v>427</v>
      </c>
      <c r="G197" s="475" t="s">
        <v>428</v>
      </c>
      <c r="H197" s="486">
        <v>12150996</v>
      </c>
      <c r="I197" s="479">
        <v>2</v>
      </c>
      <c r="J197" s="483">
        <v>33596</v>
      </c>
      <c r="K197" s="483">
        <v>0</v>
      </c>
      <c r="L197" s="483">
        <v>297595</v>
      </c>
      <c r="M197" s="483">
        <v>0</v>
      </c>
      <c r="N197" s="483">
        <v>0</v>
      </c>
      <c r="O197" s="505">
        <v>331191</v>
      </c>
      <c r="P197" s="508"/>
      <c r="Q197" s="508"/>
      <c r="R197" s="508"/>
      <c r="S197" s="508"/>
      <c r="T197" s="508"/>
      <c r="U197" s="508"/>
      <c r="V197" s="508"/>
      <c r="W197" s="508"/>
      <c r="X197" s="508"/>
      <c r="Y197" s="508"/>
      <c r="Z197" s="508"/>
    </row>
    <row r="198" spans="1:26" ht="12.75" x14ac:dyDescent="0.2">
      <c r="A198" s="474" t="s">
        <v>1000</v>
      </c>
      <c r="B198" s="474" t="s">
        <v>1001</v>
      </c>
      <c r="C198" s="475" t="s">
        <v>411</v>
      </c>
      <c r="D198" s="475" t="s">
        <v>1002</v>
      </c>
      <c r="E198" s="475">
        <v>99316</v>
      </c>
      <c r="F198" s="475" t="s">
        <v>892</v>
      </c>
      <c r="G198" s="475" t="s">
        <v>428</v>
      </c>
      <c r="H198" s="477">
        <v>0</v>
      </c>
      <c r="I198" s="479">
        <v>2</v>
      </c>
      <c r="J198" s="483">
        <v>882113</v>
      </c>
      <c r="K198" s="483">
        <v>0</v>
      </c>
      <c r="L198" s="483">
        <v>339848</v>
      </c>
      <c r="M198" s="483">
        <v>0</v>
      </c>
      <c r="N198" s="483">
        <v>0</v>
      </c>
      <c r="O198" s="505">
        <v>1221961</v>
      </c>
      <c r="P198" s="508"/>
      <c r="Q198" s="508"/>
      <c r="R198" s="508"/>
      <c r="S198" s="508"/>
      <c r="T198" s="508"/>
      <c r="U198" s="508"/>
      <c r="V198" s="508"/>
      <c r="W198" s="508"/>
      <c r="X198" s="508"/>
      <c r="Y198" s="508"/>
      <c r="Z198" s="508"/>
    </row>
    <row r="199" spans="1:26" ht="12.75" x14ac:dyDescent="0.2">
      <c r="A199" s="474" t="s">
        <v>963</v>
      </c>
      <c r="B199" s="474" t="s">
        <v>964</v>
      </c>
      <c r="C199" s="475" t="s">
        <v>411</v>
      </c>
      <c r="D199" s="475" t="s">
        <v>965</v>
      </c>
      <c r="E199" s="475" t="s">
        <v>966</v>
      </c>
      <c r="F199" s="475" t="s">
        <v>427</v>
      </c>
      <c r="G199" s="475" t="s">
        <v>864</v>
      </c>
      <c r="H199" s="477">
        <v>0</v>
      </c>
      <c r="I199" s="479">
        <v>2</v>
      </c>
      <c r="J199" s="483">
        <v>8327</v>
      </c>
      <c r="K199" s="483">
        <v>0</v>
      </c>
      <c r="L199" s="483">
        <v>85211</v>
      </c>
      <c r="M199" s="483">
        <v>58063</v>
      </c>
      <c r="N199" s="483">
        <v>0</v>
      </c>
      <c r="O199" s="505">
        <v>151601</v>
      </c>
      <c r="P199" s="508"/>
      <c r="Q199" s="508"/>
      <c r="R199" s="508"/>
      <c r="S199" s="508"/>
      <c r="T199" s="508"/>
      <c r="U199" s="508"/>
      <c r="V199" s="508"/>
      <c r="W199" s="508"/>
      <c r="X199" s="508"/>
      <c r="Y199" s="508"/>
      <c r="Z199" s="508"/>
    </row>
    <row r="200" spans="1:26" ht="12.75" x14ac:dyDescent="0.2">
      <c r="A200" s="474" t="s">
        <v>680</v>
      </c>
      <c r="B200" s="474" t="s">
        <v>574</v>
      </c>
      <c r="C200" s="475" t="s">
        <v>411</v>
      </c>
      <c r="D200" s="476"/>
      <c r="E200" s="475">
        <v>90278</v>
      </c>
      <c r="F200" s="475" t="s">
        <v>427</v>
      </c>
      <c r="G200" s="475" t="s">
        <v>428</v>
      </c>
      <c r="H200" s="486">
        <v>12150996</v>
      </c>
      <c r="I200" s="479">
        <v>2</v>
      </c>
      <c r="J200" s="483">
        <v>10766</v>
      </c>
      <c r="K200" s="483">
        <v>0</v>
      </c>
      <c r="L200" s="483">
        <v>367192</v>
      </c>
      <c r="M200" s="483">
        <v>0</v>
      </c>
      <c r="N200" s="483">
        <v>0</v>
      </c>
      <c r="O200" s="505">
        <v>377958</v>
      </c>
      <c r="P200" s="508"/>
      <c r="Q200" s="508"/>
      <c r="R200" s="508"/>
      <c r="S200" s="508"/>
      <c r="T200" s="508"/>
      <c r="U200" s="508"/>
      <c r="V200" s="508"/>
      <c r="W200" s="508"/>
      <c r="X200" s="508"/>
      <c r="Y200" s="508"/>
      <c r="Z200" s="508"/>
    </row>
    <row r="201" spans="1:26" ht="12.75" x14ac:dyDescent="0.2">
      <c r="A201" s="474" t="s">
        <v>889</v>
      </c>
      <c r="B201" s="474" t="s">
        <v>890</v>
      </c>
      <c r="C201" s="475" t="s">
        <v>411</v>
      </c>
      <c r="D201" s="475" t="s">
        <v>891</v>
      </c>
      <c r="E201" s="475">
        <v>99358</v>
      </c>
      <c r="F201" s="475" t="s">
        <v>892</v>
      </c>
      <c r="G201" s="475" t="s">
        <v>428</v>
      </c>
      <c r="H201" s="477">
        <v>0</v>
      </c>
      <c r="I201" s="479">
        <v>2</v>
      </c>
      <c r="J201" s="483">
        <v>4049</v>
      </c>
      <c r="K201" s="483">
        <v>0</v>
      </c>
      <c r="L201" s="483">
        <v>12476</v>
      </c>
      <c r="M201" s="483">
        <v>0</v>
      </c>
      <c r="N201" s="483">
        <v>35111</v>
      </c>
      <c r="O201" s="505">
        <v>51636</v>
      </c>
      <c r="P201" s="508"/>
      <c r="Q201" s="508"/>
      <c r="R201" s="508"/>
      <c r="S201" s="508"/>
      <c r="T201" s="508"/>
      <c r="U201" s="508"/>
      <c r="V201" s="508"/>
      <c r="W201" s="508"/>
      <c r="X201" s="508"/>
      <c r="Y201" s="508"/>
      <c r="Z201" s="508"/>
    </row>
    <row r="202" spans="1:26" ht="12.75" x14ac:dyDescent="0.2">
      <c r="A202" s="474" t="s">
        <v>1080</v>
      </c>
      <c r="B202" s="474" t="s">
        <v>1081</v>
      </c>
      <c r="C202" s="475" t="s">
        <v>411</v>
      </c>
      <c r="D202" s="475" t="s">
        <v>1082</v>
      </c>
      <c r="E202" s="475">
        <v>99364</v>
      </c>
      <c r="F202" s="475" t="s">
        <v>892</v>
      </c>
      <c r="G202" s="475" t="s">
        <v>428</v>
      </c>
      <c r="H202" s="477">
        <v>0</v>
      </c>
      <c r="I202" s="479">
        <v>2</v>
      </c>
      <c r="J202" s="483">
        <v>0</v>
      </c>
      <c r="K202" s="483">
        <v>0</v>
      </c>
      <c r="L202" s="483">
        <v>0</v>
      </c>
      <c r="M202" s="483">
        <v>0</v>
      </c>
      <c r="N202" s="483">
        <v>117140</v>
      </c>
      <c r="O202" s="505">
        <v>117140</v>
      </c>
      <c r="P202" s="508"/>
      <c r="Q202" s="508"/>
      <c r="R202" s="508"/>
      <c r="S202" s="508"/>
      <c r="T202" s="508"/>
      <c r="U202" s="508"/>
      <c r="V202" s="508"/>
      <c r="W202" s="508"/>
      <c r="X202" s="508"/>
      <c r="Y202" s="508"/>
      <c r="Z202" s="508"/>
    </row>
    <row r="203" spans="1:26" ht="12.75" x14ac:dyDescent="0.2">
      <c r="A203" s="474" t="s">
        <v>1057</v>
      </c>
      <c r="B203" s="474" t="s">
        <v>1058</v>
      </c>
      <c r="C203" s="475" t="s">
        <v>411</v>
      </c>
      <c r="D203" s="475" t="s">
        <v>1059</v>
      </c>
      <c r="E203" s="475" t="s">
        <v>1060</v>
      </c>
      <c r="F203" s="475" t="s">
        <v>427</v>
      </c>
      <c r="G203" s="475" t="s">
        <v>864</v>
      </c>
      <c r="H203" s="477">
        <v>0</v>
      </c>
      <c r="I203" s="479">
        <v>2</v>
      </c>
      <c r="J203" s="483">
        <v>15037</v>
      </c>
      <c r="K203" s="483">
        <v>0</v>
      </c>
      <c r="L203" s="483">
        <v>104020</v>
      </c>
      <c r="M203" s="483">
        <v>0</v>
      </c>
      <c r="N203" s="483">
        <v>45584</v>
      </c>
      <c r="O203" s="505">
        <v>164641</v>
      </c>
      <c r="P203" s="508"/>
      <c r="Q203" s="508"/>
      <c r="R203" s="508"/>
      <c r="S203" s="508"/>
      <c r="T203" s="508"/>
      <c r="U203" s="508"/>
      <c r="V203" s="508"/>
      <c r="W203" s="508"/>
      <c r="X203" s="508"/>
      <c r="Y203" s="508"/>
      <c r="Z203" s="508"/>
    </row>
    <row r="204" spans="1:26" ht="12.75" x14ac:dyDescent="0.2">
      <c r="A204" s="474" t="s">
        <v>916</v>
      </c>
      <c r="B204" s="474" t="s">
        <v>917</v>
      </c>
      <c r="C204" s="475" t="s">
        <v>411</v>
      </c>
      <c r="D204" s="475" t="s">
        <v>918</v>
      </c>
      <c r="E204" s="475" t="s">
        <v>919</v>
      </c>
      <c r="F204" s="475" t="s">
        <v>427</v>
      </c>
      <c r="G204" s="475" t="s">
        <v>864</v>
      </c>
      <c r="H204" s="477">
        <v>0</v>
      </c>
      <c r="I204" s="479">
        <v>2</v>
      </c>
      <c r="J204" s="483">
        <v>130104</v>
      </c>
      <c r="K204" s="483">
        <v>0</v>
      </c>
      <c r="L204" s="483">
        <v>143664</v>
      </c>
      <c r="M204" s="483">
        <v>80101</v>
      </c>
      <c r="N204" s="483">
        <v>62279</v>
      </c>
      <c r="O204" s="505">
        <v>416148</v>
      </c>
      <c r="P204" s="508"/>
      <c r="Q204" s="508"/>
      <c r="R204" s="508"/>
      <c r="S204" s="508"/>
      <c r="T204" s="508"/>
      <c r="U204" s="508"/>
      <c r="V204" s="508"/>
      <c r="W204" s="508"/>
      <c r="X204" s="508"/>
      <c r="Y204" s="508"/>
      <c r="Z204" s="508"/>
    </row>
    <row r="205" spans="1:26" ht="12.75" x14ac:dyDescent="0.2">
      <c r="A205" s="474" t="s">
        <v>1053</v>
      </c>
      <c r="B205" s="474" t="s">
        <v>1054</v>
      </c>
      <c r="C205" s="475" t="s">
        <v>411</v>
      </c>
      <c r="D205" s="475" t="s">
        <v>1055</v>
      </c>
      <c r="E205" s="475" t="s">
        <v>1056</v>
      </c>
      <c r="F205" s="475" t="s">
        <v>427</v>
      </c>
      <c r="G205" s="475" t="s">
        <v>864</v>
      </c>
      <c r="H205" s="477">
        <v>0</v>
      </c>
      <c r="I205" s="479">
        <v>2</v>
      </c>
      <c r="J205" s="483">
        <v>5462</v>
      </c>
      <c r="K205" s="483">
        <v>0</v>
      </c>
      <c r="L205" s="483">
        <v>35122</v>
      </c>
      <c r="M205" s="483">
        <v>0</v>
      </c>
      <c r="N205" s="483">
        <v>43503</v>
      </c>
      <c r="O205" s="505">
        <v>84087</v>
      </c>
      <c r="P205" s="508"/>
      <c r="Q205" s="508"/>
      <c r="R205" s="508"/>
      <c r="S205" s="508"/>
      <c r="T205" s="508"/>
      <c r="U205" s="508"/>
      <c r="V205" s="508"/>
      <c r="W205" s="508"/>
      <c r="X205" s="508"/>
      <c r="Y205" s="508"/>
      <c r="Z205" s="508"/>
    </row>
    <row r="206" spans="1:26" ht="12.75" x14ac:dyDescent="0.2">
      <c r="A206" s="474" t="s">
        <v>1070</v>
      </c>
      <c r="B206" s="474" t="s">
        <v>1071</v>
      </c>
      <c r="C206" s="475" t="s">
        <v>411</v>
      </c>
      <c r="D206" s="475">
        <v>9227</v>
      </c>
      <c r="E206" s="475">
        <v>90227</v>
      </c>
      <c r="F206" s="475" t="s">
        <v>427</v>
      </c>
      <c r="G206" s="475" t="s">
        <v>428</v>
      </c>
      <c r="H206" s="486">
        <v>214811</v>
      </c>
      <c r="I206" s="479">
        <v>2</v>
      </c>
      <c r="J206" s="483">
        <v>36852</v>
      </c>
      <c r="K206" s="483">
        <v>0</v>
      </c>
      <c r="L206" s="483">
        <v>228144</v>
      </c>
      <c r="M206" s="483">
        <v>478271</v>
      </c>
      <c r="N206" s="483">
        <v>224040</v>
      </c>
      <c r="O206" s="505">
        <v>967307</v>
      </c>
      <c r="P206" s="508"/>
      <c r="Q206" s="508"/>
      <c r="R206" s="508"/>
      <c r="S206" s="508"/>
      <c r="T206" s="508"/>
      <c r="U206" s="508"/>
      <c r="V206" s="508"/>
      <c r="W206" s="508"/>
      <c r="X206" s="508"/>
      <c r="Y206" s="508"/>
      <c r="Z206" s="508"/>
    </row>
    <row r="207" spans="1:26" ht="12.75" x14ac:dyDescent="0.2">
      <c r="A207" s="474" t="s">
        <v>857</v>
      </c>
      <c r="B207" s="474" t="s">
        <v>574</v>
      </c>
      <c r="C207" s="475" t="s">
        <v>411</v>
      </c>
      <c r="D207" s="476"/>
      <c r="E207" s="475">
        <v>90274</v>
      </c>
      <c r="F207" s="475" t="s">
        <v>427</v>
      </c>
      <c r="G207" s="475" t="s">
        <v>428</v>
      </c>
      <c r="H207" s="486">
        <v>12150996</v>
      </c>
      <c r="I207" s="479">
        <v>2</v>
      </c>
      <c r="J207" s="483">
        <v>0</v>
      </c>
      <c r="K207" s="483">
        <v>0</v>
      </c>
      <c r="L207" s="483">
        <v>391677</v>
      </c>
      <c r="M207" s="483">
        <v>0</v>
      </c>
      <c r="N207" s="483">
        <v>0</v>
      </c>
      <c r="O207" s="505">
        <v>391677</v>
      </c>
      <c r="P207" s="508"/>
      <c r="Q207" s="508"/>
      <c r="R207" s="508"/>
      <c r="S207" s="508"/>
      <c r="T207" s="508"/>
      <c r="U207" s="508"/>
      <c r="V207" s="508"/>
      <c r="W207" s="508"/>
      <c r="X207" s="508"/>
      <c r="Y207" s="508"/>
      <c r="Z207" s="508"/>
    </row>
    <row r="208" spans="1:26" ht="12.75" x14ac:dyDescent="0.2">
      <c r="A208" s="474" t="s">
        <v>626</v>
      </c>
      <c r="B208" s="474" t="s">
        <v>627</v>
      </c>
      <c r="C208" s="475" t="s">
        <v>411</v>
      </c>
      <c r="D208" s="476"/>
      <c r="E208" s="475">
        <v>90290</v>
      </c>
      <c r="F208" s="475" t="s">
        <v>427</v>
      </c>
      <c r="G208" s="475" t="s">
        <v>428</v>
      </c>
      <c r="H208" s="486">
        <v>12150996</v>
      </c>
      <c r="I208" s="479">
        <v>2</v>
      </c>
      <c r="J208" s="483">
        <v>0</v>
      </c>
      <c r="K208" s="483">
        <v>0</v>
      </c>
      <c r="L208" s="483">
        <v>264440</v>
      </c>
      <c r="M208" s="483">
        <v>0</v>
      </c>
      <c r="N208" s="483">
        <v>0</v>
      </c>
      <c r="O208" s="505">
        <v>264440</v>
      </c>
      <c r="P208" s="508"/>
      <c r="Q208" s="508"/>
      <c r="R208" s="508"/>
      <c r="S208" s="508"/>
      <c r="T208" s="508"/>
      <c r="U208" s="508"/>
      <c r="V208" s="508"/>
      <c r="W208" s="508"/>
      <c r="X208" s="508"/>
      <c r="Y208" s="508"/>
      <c r="Z208" s="508"/>
    </row>
    <row r="209" spans="1:26" ht="12.75" x14ac:dyDescent="0.2">
      <c r="A209" s="474" t="s">
        <v>1158</v>
      </c>
      <c r="B209" s="474" t="s">
        <v>1159</v>
      </c>
      <c r="C209" s="475" t="s">
        <v>411</v>
      </c>
      <c r="D209" s="475" t="s">
        <v>1160</v>
      </c>
      <c r="E209" s="475" t="s">
        <v>1161</v>
      </c>
      <c r="F209" s="475" t="s">
        <v>427</v>
      </c>
      <c r="G209" s="475" t="s">
        <v>864</v>
      </c>
      <c r="H209" s="477">
        <v>0</v>
      </c>
      <c r="I209" s="479">
        <v>2</v>
      </c>
      <c r="J209" s="483">
        <v>7064</v>
      </c>
      <c r="K209" s="483">
        <v>0</v>
      </c>
      <c r="L209" s="483">
        <v>47638</v>
      </c>
      <c r="M209" s="483">
        <v>169868</v>
      </c>
      <c r="N209" s="483">
        <v>37993</v>
      </c>
      <c r="O209" s="505">
        <v>262563</v>
      </c>
      <c r="P209" s="508"/>
      <c r="Q209" s="508"/>
      <c r="R209" s="508"/>
      <c r="S209" s="508"/>
      <c r="T209" s="508"/>
      <c r="U209" s="508"/>
      <c r="V209" s="508"/>
      <c r="W209" s="508"/>
      <c r="X209" s="508"/>
      <c r="Y209" s="508"/>
      <c r="Z209" s="508"/>
    </row>
    <row r="210" spans="1:26" ht="12.75" x14ac:dyDescent="0.2">
      <c r="A210" s="474" t="s">
        <v>620</v>
      </c>
      <c r="B210" s="474" t="s">
        <v>621</v>
      </c>
      <c r="C210" s="475" t="s">
        <v>411</v>
      </c>
      <c r="D210" s="476"/>
      <c r="E210" s="475">
        <v>90288</v>
      </c>
      <c r="F210" s="475" t="s">
        <v>427</v>
      </c>
      <c r="G210" s="475" t="s">
        <v>428</v>
      </c>
      <c r="H210" s="486">
        <v>12150996</v>
      </c>
      <c r="I210" s="479">
        <v>2</v>
      </c>
      <c r="J210" s="483">
        <v>0</v>
      </c>
      <c r="K210" s="483">
        <v>0</v>
      </c>
      <c r="L210" s="483">
        <v>527352</v>
      </c>
      <c r="M210" s="483">
        <v>0</v>
      </c>
      <c r="N210" s="483">
        <v>0</v>
      </c>
      <c r="O210" s="505">
        <v>527352</v>
      </c>
      <c r="P210" s="508"/>
      <c r="Q210" s="508"/>
      <c r="R210" s="508"/>
      <c r="S210" s="508"/>
      <c r="T210" s="508"/>
      <c r="U210" s="508"/>
      <c r="V210" s="508"/>
      <c r="W210" s="508"/>
      <c r="X210" s="508"/>
      <c r="Y210" s="508"/>
      <c r="Z210" s="508"/>
    </row>
    <row r="211" spans="1:26" ht="12.75" x14ac:dyDescent="0.2">
      <c r="A211" s="474" t="s">
        <v>664</v>
      </c>
      <c r="B211" s="474" t="s">
        <v>665</v>
      </c>
      <c r="C211" s="475" t="s">
        <v>411</v>
      </c>
      <c r="D211" s="476"/>
      <c r="E211" s="475">
        <v>90264</v>
      </c>
      <c r="F211" s="475" t="s">
        <v>427</v>
      </c>
      <c r="G211" s="475" t="s">
        <v>428</v>
      </c>
      <c r="H211" s="486">
        <v>12150996</v>
      </c>
      <c r="I211" s="479">
        <v>2</v>
      </c>
      <c r="J211" s="483">
        <v>0</v>
      </c>
      <c r="K211" s="483">
        <v>0</v>
      </c>
      <c r="L211" s="483">
        <v>809799</v>
      </c>
      <c r="M211" s="483">
        <v>0</v>
      </c>
      <c r="N211" s="483">
        <v>0</v>
      </c>
      <c r="O211" s="505">
        <v>809799</v>
      </c>
      <c r="P211" s="508"/>
      <c r="Q211" s="508"/>
      <c r="R211" s="508"/>
      <c r="S211" s="508"/>
      <c r="T211" s="508"/>
      <c r="U211" s="508"/>
      <c r="V211" s="508"/>
      <c r="W211" s="508"/>
      <c r="X211" s="508"/>
      <c r="Y211" s="508"/>
      <c r="Z211" s="508"/>
    </row>
    <row r="212" spans="1:26" ht="12.75" x14ac:dyDescent="0.2">
      <c r="A212" s="474" t="s">
        <v>1084</v>
      </c>
      <c r="B212" s="474" t="s">
        <v>1085</v>
      </c>
      <c r="C212" s="475" t="s">
        <v>411</v>
      </c>
      <c r="D212" s="475" t="s">
        <v>1086</v>
      </c>
      <c r="E212" s="475" t="s">
        <v>1087</v>
      </c>
      <c r="F212" s="475" t="s">
        <v>427</v>
      </c>
      <c r="G212" s="475" t="s">
        <v>864</v>
      </c>
      <c r="H212" s="477">
        <v>0</v>
      </c>
      <c r="I212" s="479">
        <v>2</v>
      </c>
      <c r="J212" s="483">
        <v>165367</v>
      </c>
      <c r="K212" s="483">
        <v>0</v>
      </c>
      <c r="L212" s="483">
        <v>168195</v>
      </c>
      <c r="M212" s="483">
        <v>157999</v>
      </c>
      <c r="N212" s="483">
        <v>374500</v>
      </c>
      <c r="O212" s="505">
        <v>866061</v>
      </c>
      <c r="P212" s="508"/>
      <c r="Q212" s="508"/>
      <c r="R212" s="508"/>
      <c r="S212" s="508"/>
      <c r="T212" s="508"/>
      <c r="U212" s="508"/>
      <c r="V212" s="508"/>
      <c r="W212" s="508"/>
      <c r="X212" s="508"/>
      <c r="Y212" s="508"/>
      <c r="Z212" s="508"/>
    </row>
    <row r="213" spans="1:26" ht="12.75" x14ac:dyDescent="0.2">
      <c r="A213" s="474" t="s">
        <v>666</v>
      </c>
      <c r="B213" s="474" t="s">
        <v>667</v>
      </c>
      <c r="C213" s="475" t="s">
        <v>411</v>
      </c>
      <c r="D213" s="476"/>
      <c r="E213" s="475">
        <v>90280</v>
      </c>
      <c r="F213" s="475" t="s">
        <v>427</v>
      </c>
      <c r="G213" s="475" t="s">
        <v>428</v>
      </c>
      <c r="H213" s="486">
        <v>12150996</v>
      </c>
      <c r="I213" s="479">
        <v>2</v>
      </c>
      <c r="J213" s="483">
        <v>21601</v>
      </c>
      <c r="K213" s="483">
        <v>0</v>
      </c>
      <c r="L213" s="483">
        <v>448669</v>
      </c>
      <c r="M213" s="483">
        <v>0</v>
      </c>
      <c r="N213" s="483">
        <v>0</v>
      </c>
      <c r="O213" s="505">
        <v>470270</v>
      </c>
      <c r="P213" s="508"/>
      <c r="Q213" s="508"/>
      <c r="R213" s="508"/>
      <c r="S213" s="508"/>
      <c r="T213" s="508"/>
      <c r="U213" s="508"/>
      <c r="V213" s="508"/>
      <c r="W213" s="508"/>
      <c r="X213" s="508"/>
      <c r="Y213" s="508"/>
      <c r="Z213" s="508"/>
    </row>
    <row r="214" spans="1:26" ht="12.75" x14ac:dyDescent="0.2">
      <c r="A214" s="474" t="s">
        <v>677</v>
      </c>
      <c r="B214" s="474" t="s">
        <v>574</v>
      </c>
      <c r="C214" s="475" t="s">
        <v>411</v>
      </c>
      <c r="D214" s="476"/>
      <c r="E214" s="475">
        <v>90269</v>
      </c>
      <c r="F214" s="475" t="s">
        <v>427</v>
      </c>
      <c r="G214" s="475" t="s">
        <v>428</v>
      </c>
      <c r="H214" s="486">
        <v>12150996</v>
      </c>
      <c r="I214" s="479">
        <v>1</v>
      </c>
      <c r="J214" s="483">
        <v>8994</v>
      </c>
      <c r="K214" s="483">
        <v>0</v>
      </c>
      <c r="L214" s="483">
        <v>234366</v>
      </c>
      <c r="M214" s="483">
        <v>0</v>
      </c>
      <c r="N214" s="483">
        <v>0</v>
      </c>
      <c r="O214" s="505">
        <v>243360</v>
      </c>
      <c r="P214" s="508"/>
      <c r="Q214" s="508"/>
      <c r="R214" s="508"/>
      <c r="S214" s="508"/>
      <c r="T214" s="508"/>
      <c r="U214" s="508"/>
      <c r="V214" s="508"/>
      <c r="W214" s="508"/>
      <c r="X214" s="508"/>
      <c r="Y214" s="508"/>
      <c r="Z214" s="508"/>
    </row>
    <row r="215" spans="1:26" ht="12.75" x14ac:dyDescent="0.2">
      <c r="A215" s="474" t="s">
        <v>672</v>
      </c>
      <c r="B215" s="474" t="s">
        <v>574</v>
      </c>
      <c r="C215" s="475" t="s">
        <v>411</v>
      </c>
      <c r="D215" s="476"/>
      <c r="E215" s="475">
        <v>90272</v>
      </c>
      <c r="F215" s="475" t="s">
        <v>427</v>
      </c>
      <c r="G215" s="475" t="s">
        <v>428</v>
      </c>
      <c r="H215" s="486">
        <v>12150996</v>
      </c>
      <c r="I215" s="479">
        <v>1</v>
      </c>
      <c r="J215" s="483">
        <v>7901</v>
      </c>
      <c r="K215" s="483">
        <v>0</v>
      </c>
      <c r="L215" s="483">
        <v>258963</v>
      </c>
      <c r="M215" s="483">
        <v>0</v>
      </c>
      <c r="N215" s="483">
        <v>0</v>
      </c>
      <c r="O215" s="505">
        <v>266864</v>
      </c>
      <c r="P215" s="508"/>
      <c r="Q215" s="508"/>
      <c r="R215" s="508"/>
      <c r="S215" s="508"/>
      <c r="T215" s="508"/>
      <c r="U215" s="508"/>
      <c r="V215" s="508"/>
      <c r="W215" s="508"/>
      <c r="X215" s="508"/>
      <c r="Y215" s="508"/>
      <c r="Z215" s="508"/>
    </row>
    <row r="216" spans="1:26" ht="12.75" x14ac:dyDescent="0.2">
      <c r="A216" s="474" t="s">
        <v>1072</v>
      </c>
      <c r="B216" s="474" t="s">
        <v>1073</v>
      </c>
      <c r="C216" s="475" t="s">
        <v>411</v>
      </c>
      <c r="D216" s="475" t="s">
        <v>1074</v>
      </c>
      <c r="E216" s="475" t="s">
        <v>1075</v>
      </c>
      <c r="F216" s="475" t="s">
        <v>427</v>
      </c>
      <c r="G216" s="475" t="s">
        <v>864</v>
      </c>
      <c r="H216" s="477">
        <v>0</v>
      </c>
      <c r="I216" s="479">
        <v>1</v>
      </c>
      <c r="J216" s="483">
        <v>36659</v>
      </c>
      <c r="K216" s="483">
        <v>0</v>
      </c>
      <c r="L216" s="483">
        <v>256172</v>
      </c>
      <c r="M216" s="483">
        <v>8738</v>
      </c>
      <c r="N216" s="483">
        <v>38212</v>
      </c>
      <c r="O216" s="505">
        <v>339781</v>
      </c>
      <c r="P216" s="508"/>
      <c r="Q216" s="508"/>
      <c r="R216" s="508"/>
      <c r="S216" s="508"/>
      <c r="T216" s="508"/>
      <c r="U216" s="508"/>
      <c r="V216" s="508"/>
      <c r="W216" s="508"/>
      <c r="X216" s="508"/>
      <c r="Y216" s="508"/>
      <c r="Z216" s="508"/>
    </row>
    <row r="217" spans="1:26" ht="12.75" x14ac:dyDescent="0.2">
      <c r="A217" s="474" t="s">
        <v>671</v>
      </c>
      <c r="B217" s="474" t="s">
        <v>574</v>
      </c>
      <c r="C217" s="475" t="s">
        <v>411</v>
      </c>
      <c r="D217" s="476"/>
      <c r="E217" s="475">
        <v>90270</v>
      </c>
      <c r="F217" s="475" t="s">
        <v>427</v>
      </c>
      <c r="G217" s="475" t="s">
        <v>428</v>
      </c>
      <c r="H217" s="486">
        <v>12150996</v>
      </c>
      <c r="I217" s="479">
        <v>1</v>
      </c>
      <c r="J217" s="483">
        <v>6823</v>
      </c>
      <c r="K217" s="483">
        <v>0</v>
      </c>
      <c r="L217" s="483">
        <v>244549</v>
      </c>
      <c r="M217" s="483">
        <v>0</v>
      </c>
      <c r="N217" s="483">
        <v>0</v>
      </c>
      <c r="O217" s="505">
        <v>251372</v>
      </c>
      <c r="P217" s="508"/>
      <c r="Q217" s="508"/>
      <c r="R217" s="508"/>
      <c r="S217" s="508"/>
      <c r="T217" s="508"/>
      <c r="U217" s="508"/>
      <c r="V217" s="508"/>
      <c r="W217" s="508"/>
      <c r="X217" s="508"/>
      <c r="Y217" s="508"/>
      <c r="Z217" s="508"/>
    </row>
    <row r="218" spans="1:26" ht="12.75" x14ac:dyDescent="0.2">
      <c r="A218" s="474" t="s">
        <v>904</v>
      </c>
      <c r="B218" s="474" t="s">
        <v>905</v>
      </c>
      <c r="C218" s="475" t="s">
        <v>411</v>
      </c>
      <c r="D218" s="475" t="s">
        <v>906</v>
      </c>
      <c r="E218" s="475">
        <v>99292</v>
      </c>
      <c r="F218" s="475" t="s">
        <v>892</v>
      </c>
      <c r="G218" s="475" t="s">
        <v>428</v>
      </c>
      <c r="H218" s="477">
        <v>0</v>
      </c>
      <c r="I218" s="479">
        <v>1</v>
      </c>
      <c r="J218" s="483">
        <v>14878</v>
      </c>
      <c r="K218" s="483">
        <v>0</v>
      </c>
      <c r="L218" s="483">
        <v>0</v>
      </c>
      <c r="M218" s="483">
        <v>31375</v>
      </c>
      <c r="N218" s="483">
        <v>77316</v>
      </c>
      <c r="O218" s="505">
        <v>123569</v>
      </c>
      <c r="P218" s="508"/>
      <c r="Q218" s="508"/>
      <c r="R218" s="508"/>
      <c r="S218" s="508"/>
      <c r="T218" s="508"/>
      <c r="U218" s="508"/>
      <c r="V218" s="508"/>
      <c r="W218" s="508"/>
      <c r="X218" s="508"/>
      <c r="Y218" s="508"/>
      <c r="Z218" s="508"/>
    </row>
    <row r="219" spans="1:26" ht="12.75" x14ac:dyDescent="0.2">
      <c r="A219" s="474" t="s">
        <v>679</v>
      </c>
      <c r="B219" s="474" t="s">
        <v>574</v>
      </c>
      <c r="C219" s="475" t="s">
        <v>411</v>
      </c>
      <c r="D219" s="476"/>
      <c r="E219" s="475">
        <v>90275</v>
      </c>
      <c r="F219" s="475" t="s">
        <v>427</v>
      </c>
      <c r="G219" s="475" t="s">
        <v>428</v>
      </c>
      <c r="H219" s="486">
        <v>12150996</v>
      </c>
      <c r="I219" s="479">
        <v>1</v>
      </c>
      <c r="J219" s="483">
        <v>13611</v>
      </c>
      <c r="K219" s="483">
        <v>0</v>
      </c>
      <c r="L219" s="483">
        <v>219475</v>
      </c>
      <c r="M219" s="483">
        <v>0</v>
      </c>
      <c r="N219" s="483">
        <v>0</v>
      </c>
      <c r="O219" s="505">
        <v>233086</v>
      </c>
      <c r="P219" s="508"/>
      <c r="Q219" s="508"/>
      <c r="R219" s="508"/>
      <c r="S219" s="508"/>
      <c r="T219" s="508"/>
      <c r="U219" s="508"/>
      <c r="V219" s="508"/>
      <c r="W219" s="508"/>
      <c r="X219" s="508"/>
      <c r="Y219" s="508"/>
      <c r="Z219" s="508"/>
    </row>
    <row r="220" spans="1:26" ht="12.75" x14ac:dyDescent="0.2">
      <c r="A220" s="474" t="s">
        <v>1282</v>
      </c>
      <c r="B220" s="474" t="s">
        <v>901</v>
      </c>
      <c r="C220" s="475" t="s">
        <v>411</v>
      </c>
      <c r="D220" s="475" t="s">
        <v>1283</v>
      </c>
      <c r="E220" s="475">
        <v>99268</v>
      </c>
      <c r="F220" s="475" t="s">
        <v>892</v>
      </c>
      <c r="G220" s="475" t="s">
        <v>428</v>
      </c>
      <c r="H220" s="477">
        <v>0</v>
      </c>
      <c r="I220" s="479">
        <v>0</v>
      </c>
      <c r="J220" s="483">
        <v>0</v>
      </c>
      <c r="K220" s="483">
        <v>0</v>
      </c>
      <c r="L220" s="483">
        <v>0</v>
      </c>
      <c r="M220" s="483">
        <v>0</v>
      </c>
      <c r="N220" s="483">
        <v>2795</v>
      </c>
      <c r="O220" s="505">
        <v>2795</v>
      </c>
      <c r="P220" s="508"/>
      <c r="Q220" s="508"/>
      <c r="R220" s="508"/>
      <c r="S220" s="508"/>
      <c r="T220" s="508"/>
      <c r="U220" s="508"/>
      <c r="V220" s="508"/>
      <c r="W220" s="508"/>
      <c r="X220" s="508"/>
      <c r="Y220" s="508"/>
      <c r="Z220" s="508"/>
    </row>
    <row r="221" spans="1:26" ht="12.75" x14ac:dyDescent="0.2">
      <c r="A221" s="474" t="s">
        <v>1284</v>
      </c>
      <c r="B221" s="474" t="s">
        <v>1092</v>
      </c>
      <c r="C221" s="475" t="s">
        <v>411</v>
      </c>
      <c r="D221" s="475" t="s">
        <v>1285</v>
      </c>
      <c r="E221" s="475">
        <v>99370</v>
      </c>
      <c r="F221" s="475" t="s">
        <v>892</v>
      </c>
      <c r="G221" s="475" t="s">
        <v>428</v>
      </c>
      <c r="H221" s="477">
        <v>0</v>
      </c>
      <c r="I221" s="479">
        <v>0</v>
      </c>
      <c r="J221" s="483">
        <v>0</v>
      </c>
      <c r="K221" s="483">
        <v>0</v>
      </c>
      <c r="L221" s="483">
        <v>167396</v>
      </c>
      <c r="M221" s="483">
        <v>0</v>
      </c>
      <c r="N221" s="483">
        <v>20982</v>
      </c>
      <c r="O221" s="505">
        <v>188378</v>
      </c>
      <c r="P221" s="508"/>
      <c r="Q221" s="508"/>
      <c r="R221" s="508"/>
      <c r="S221" s="508"/>
      <c r="T221" s="508"/>
      <c r="U221" s="508"/>
      <c r="V221" s="508"/>
      <c r="W221" s="508"/>
      <c r="X221" s="508"/>
      <c r="Y221" s="508"/>
      <c r="Z221" s="508"/>
    </row>
    <row r="222" spans="1:26" ht="12.75" x14ac:dyDescent="0.2">
      <c r="A222" s="474" t="s">
        <v>1098</v>
      </c>
      <c r="B222" s="474" t="s">
        <v>1042</v>
      </c>
      <c r="C222" s="475" t="s">
        <v>411</v>
      </c>
      <c r="D222" s="476"/>
      <c r="E222" s="475" t="s">
        <v>1099</v>
      </c>
      <c r="F222" s="475" t="s">
        <v>427</v>
      </c>
      <c r="G222" s="475" t="s">
        <v>864</v>
      </c>
      <c r="H222" s="477">
        <v>0</v>
      </c>
      <c r="I222" s="479">
        <v>0</v>
      </c>
      <c r="J222" s="510">
        <v>0</v>
      </c>
      <c r="K222" s="510">
        <v>0</v>
      </c>
      <c r="L222" s="510">
        <v>0</v>
      </c>
      <c r="M222" s="510">
        <v>94662</v>
      </c>
      <c r="N222" s="510">
        <v>429445</v>
      </c>
      <c r="O222" s="511">
        <v>524107</v>
      </c>
      <c r="P222" s="508"/>
      <c r="Q222" s="508"/>
      <c r="R222" s="508"/>
      <c r="S222" s="508"/>
      <c r="T222" s="508"/>
      <c r="U222" s="508"/>
      <c r="V222" s="508"/>
      <c r="W222" s="508"/>
      <c r="X222" s="508"/>
      <c r="Y222" s="508"/>
      <c r="Z222" s="508"/>
    </row>
    <row r="223" spans="1:26" ht="12.75" x14ac:dyDescent="0.2">
      <c r="A223" s="480"/>
      <c r="B223" s="480"/>
      <c r="C223" s="476"/>
      <c r="D223" s="476"/>
      <c r="E223" s="476"/>
      <c r="F223" s="476"/>
      <c r="G223" s="476"/>
      <c r="H223" s="98"/>
      <c r="I223" s="512"/>
      <c r="J223" s="513"/>
      <c r="K223" s="513"/>
      <c r="L223" s="513"/>
      <c r="M223" s="513"/>
      <c r="N223" s="513"/>
      <c r="O223" s="513"/>
      <c r="P223" s="508"/>
      <c r="Q223" s="508"/>
      <c r="R223" s="508"/>
      <c r="S223" s="508"/>
      <c r="T223" s="508"/>
      <c r="U223" s="508"/>
      <c r="V223" s="508"/>
      <c r="W223" s="508"/>
      <c r="X223" s="508"/>
      <c r="Y223" s="508"/>
      <c r="Z223" s="508"/>
    </row>
    <row r="224" spans="1:26" ht="12.75" x14ac:dyDescent="0.2">
      <c r="A224" s="480"/>
      <c r="B224" s="480"/>
      <c r="C224" s="476"/>
      <c r="D224" s="476"/>
      <c r="E224" s="476"/>
      <c r="F224" s="476"/>
      <c r="G224" s="476"/>
      <c r="H224" s="98"/>
      <c r="I224" s="512"/>
      <c r="J224" s="513" t="s">
        <v>1286</v>
      </c>
      <c r="K224" s="513" t="s">
        <v>1287</v>
      </c>
      <c r="L224" s="513" t="s">
        <v>46</v>
      </c>
      <c r="M224" s="513" t="s">
        <v>48</v>
      </c>
      <c r="N224" s="513" t="s">
        <v>27</v>
      </c>
      <c r="O224" s="513" t="s">
        <v>54</v>
      </c>
      <c r="P224" s="508"/>
      <c r="Q224" s="508"/>
      <c r="R224" s="508"/>
      <c r="S224" s="508"/>
      <c r="T224" s="508"/>
      <c r="U224" s="508"/>
      <c r="V224" s="508"/>
      <c r="W224" s="508"/>
      <c r="X224" s="508"/>
      <c r="Y224" s="508"/>
      <c r="Z224" s="508"/>
    </row>
    <row r="225" spans="1:26" ht="12.75" x14ac:dyDescent="0.2">
      <c r="A225" s="480"/>
      <c r="B225" s="480"/>
      <c r="C225" s="476"/>
      <c r="D225" s="476"/>
      <c r="E225" s="476"/>
      <c r="F225" s="476"/>
      <c r="G225" s="476"/>
      <c r="H225" s="98"/>
      <c r="I225" s="512"/>
      <c r="J225" s="513">
        <f t="shared" ref="J225:O225" si="0">SUM(J3:J222)</f>
        <v>2085948934</v>
      </c>
      <c r="K225" s="513">
        <f t="shared" si="0"/>
        <v>558136199</v>
      </c>
      <c r="L225" s="513">
        <f t="shared" si="0"/>
        <v>3069835716</v>
      </c>
      <c r="M225" s="513">
        <f t="shared" si="0"/>
        <v>1195060293</v>
      </c>
      <c r="N225" s="513">
        <f t="shared" si="0"/>
        <v>845750132</v>
      </c>
      <c r="O225" s="513">
        <f t="shared" si="0"/>
        <v>7754731274</v>
      </c>
      <c r="P225" s="508"/>
      <c r="Q225" s="508"/>
      <c r="R225" s="508"/>
      <c r="S225" s="508"/>
      <c r="T225" s="508"/>
      <c r="U225" s="508"/>
      <c r="V225" s="508"/>
      <c r="W225" s="508"/>
      <c r="X225" s="508"/>
      <c r="Y225" s="508"/>
      <c r="Z225" s="508"/>
    </row>
    <row r="226" spans="1:26" ht="12.75" x14ac:dyDescent="0.2">
      <c r="A226" s="480"/>
      <c r="B226" s="480"/>
      <c r="C226" s="476"/>
      <c r="D226" s="476"/>
      <c r="E226" s="476"/>
      <c r="F226" s="476"/>
      <c r="G226" s="476"/>
      <c r="H226" s="98"/>
      <c r="I226" s="512"/>
      <c r="J226" s="514"/>
      <c r="K226" s="515"/>
      <c r="L226" s="514"/>
      <c r="M226" s="514"/>
      <c r="N226" s="514"/>
      <c r="O226" s="514"/>
      <c r="P226" s="508"/>
      <c r="Q226" s="508"/>
      <c r="R226" s="508"/>
      <c r="S226" s="508"/>
      <c r="T226" s="508"/>
      <c r="U226" s="508"/>
      <c r="V226" s="508"/>
      <c r="W226" s="508"/>
      <c r="X226" s="508"/>
      <c r="Y226" s="508"/>
      <c r="Z226" s="508"/>
    </row>
    <row r="227" spans="1:26" ht="12.75" x14ac:dyDescent="0.2">
      <c r="A227" s="480"/>
      <c r="B227" s="480"/>
      <c r="C227" s="476"/>
      <c r="D227" s="476"/>
      <c r="E227" s="476"/>
      <c r="F227" s="476"/>
      <c r="G227" s="476"/>
      <c r="H227" s="98"/>
      <c r="I227" s="512"/>
      <c r="J227" s="514">
        <v>0.27</v>
      </c>
      <c r="K227" s="515">
        <f>K225/O225</f>
        <v>7.1973635098267624E-2</v>
      </c>
      <c r="L227" s="514">
        <f>L225/O225</f>
        <v>0.39586616318898377</v>
      </c>
      <c r="M227" s="514">
        <v>0.15</v>
      </c>
      <c r="N227" s="514">
        <v>0.11</v>
      </c>
      <c r="O227" s="514">
        <f>O225/O225</f>
        <v>1</v>
      </c>
      <c r="P227" s="508"/>
      <c r="Q227" s="508"/>
      <c r="R227" s="508"/>
      <c r="S227" s="508"/>
      <c r="T227" s="508"/>
      <c r="U227" s="508"/>
      <c r="V227" s="508"/>
      <c r="W227" s="508"/>
      <c r="X227" s="508"/>
      <c r="Y227" s="508"/>
      <c r="Z227" s="508"/>
    </row>
    <row r="228" spans="1:26" ht="12.75" x14ac:dyDescent="0.2">
      <c r="A228" s="480"/>
      <c r="B228" s="480"/>
      <c r="C228" s="476"/>
      <c r="D228" s="476"/>
      <c r="E228" s="476"/>
      <c r="F228" s="476"/>
      <c r="G228" s="476"/>
      <c r="H228" s="98"/>
      <c r="I228" s="512"/>
      <c r="J228" s="512"/>
      <c r="K228" s="512"/>
      <c r="L228" s="512"/>
      <c r="M228" s="512"/>
      <c r="N228" s="512"/>
      <c r="O228" s="512"/>
      <c r="P228" s="508"/>
      <c r="Q228" s="508"/>
      <c r="R228" s="508"/>
      <c r="S228" s="508"/>
      <c r="T228" s="508"/>
      <c r="U228" s="508"/>
      <c r="V228" s="508"/>
      <c r="W228" s="508"/>
      <c r="X228" s="508"/>
      <c r="Y228" s="508"/>
      <c r="Z228" s="508"/>
    </row>
    <row r="229" spans="1:26" ht="12.75" x14ac:dyDescent="0.2">
      <c r="A229" s="480"/>
      <c r="B229" s="480"/>
      <c r="C229" s="476"/>
      <c r="D229" s="476"/>
      <c r="E229" s="476"/>
      <c r="F229" s="476"/>
      <c r="G229" s="476"/>
      <c r="H229" s="98"/>
      <c r="I229" s="512"/>
      <c r="J229" s="512"/>
      <c r="K229" s="512"/>
      <c r="L229" s="512"/>
      <c r="M229" s="512"/>
      <c r="N229" s="512"/>
      <c r="O229" s="512"/>
      <c r="P229" s="508"/>
      <c r="Q229" s="508"/>
      <c r="R229" s="508"/>
      <c r="S229" s="508"/>
      <c r="T229" s="508"/>
      <c r="U229" s="508"/>
      <c r="V229" s="508"/>
      <c r="W229" s="508"/>
      <c r="X229" s="508"/>
      <c r="Y229" s="508"/>
      <c r="Z229" s="508"/>
    </row>
    <row r="230" spans="1:26" ht="12.75" x14ac:dyDescent="0.2">
      <c r="A230" s="474" t="s">
        <v>1288</v>
      </c>
      <c r="B230" s="480"/>
      <c r="C230" s="476"/>
      <c r="D230" s="476"/>
      <c r="E230" s="476"/>
      <c r="F230" s="476"/>
      <c r="G230" s="476"/>
      <c r="H230" s="98"/>
      <c r="I230" s="512"/>
      <c r="J230" s="512"/>
      <c r="K230" s="512"/>
      <c r="L230" s="512"/>
      <c r="M230" s="512"/>
      <c r="N230" s="512"/>
      <c r="O230" s="512"/>
      <c r="P230" s="508"/>
      <c r="Q230" s="508"/>
      <c r="R230" s="508"/>
      <c r="S230" s="508"/>
      <c r="T230" s="508"/>
      <c r="U230" s="508"/>
      <c r="V230" s="508"/>
      <c r="W230" s="508"/>
      <c r="X230" s="508"/>
      <c r="Y230" s="508"/>
      <c r="Z230" s="508"/>
    </row>
    <row r="231" spans="1:26" ht="12.75" x14ac:dyDescent="0.2">
      <c r="A231" s="474" t="s">
        <v>708</v>
      </c>
      <c r="B231" s="474" t="s">
        <v>329</v>
      </c>
      <c r="C231" s="475" t="s">
        <v>703</v>
      </c>
      <c r="D231" s="475">
        <v>2008</v>
      </c>
      <c r="E231" s="475">
        <v>20008</v>
      </c>
      <c r="F231" s="475" t="s">
        <v>709</v>
      </c>
      <c r="G231" s="475" t="s">
        <v>413</v>
      </c>
      <c r="H231" s="486">
        <v>18351295</v>
      </c>
      <c r="I231" s="91">
        <v>10856</v>
      </c>
      <c r="J231" s="483">
        <v>4914817400</v>
      </c>
      <c r="K231" s="483">
        <v>0</v>
      </c>
      <c r="L231" s="483">
        <v>1317336456</v>
      </c>
      <c r="M231" s="483">
        <v>2756604221</v>
      </c>
      <c r="N231" s="483">
        <v>0</v>
      </c>
      <c r="O231" s="505">
        <v>8988758077</v>
      </c>
      <c r="P231" s="508"/>
      <c r="Q231" s="508"/>
      <c r="R231" s="508"/>
      <c r="S231" s="508"/>
      <c r="T231" s="508"/>
      <c r="U231" s="508"/>
      <c r="V231" s="508"/>
      <c r="W231" s="508"/>
      <c r="X231" s="508"/>
      <c r="Y231" s="508"/>
      <c r="Z231" s="508"/>
    </row>
    <row r="232" spans="1:26" ht="12.75" x14ac:dyDescent="0.2">
      <c r="A232" s="474" t="s">
        <v>715</v>
      </c>
      <c r="B232" s="474" t="s">
        <v>329</v>
      </c>
      <c r="C232" s="475" t="s">
        <v>703</v>
      </c>
      <c r="D232" s="475">
        <v>2078</v>
      </c>
      <c r="E232" s="475">
        <v>20078</v>
      </c>
      <c r="F232" s="475" t="s">
        <v>709</v>
      </c>
      <c r="G232" s="475" t="s">
        <v>413</v>
      </c>
      <c r="H232" s="486">
        <v>18351295</v>
      </c>
      <c r="I232" s="91">
        <v>1168</v>
      </c>
      <c r="J232" s="483">
        <v>793593419</v>
      </c>
      <c r="K232" s="483">
        <v>0</v>
      </c>
      <c r="L232" s="483">
        <v>82928200</v>
      </c>
      <c r="M232" s="483">
        <v>462344332</v>
      </c>
      <c r="N232" s="483">
        <v>0</v>
      </c>
      <c r="O232" s="505">
        <v>1338865951</v>
      </c>
      <c r="P232" s="508"/>
      <c r="Q232" s="508"/>
      <c r="R232" s="508"/>
      <c r="S232" s="508"/>
      <c r="T232" s="508"/>
      <c r="U232" s="508"/>
      <c r="V232" s="508"/>
      <c r="W232" s="508"/>
      <c r="X232" s="508"/>
      <c r="Y232" s="508"/>
      <c r="Z232" s="508"/>
    </row>
    <row r="233" spans="1:26" ht="12.75" x14ac:dyDescent="0.2">
      <c r="A233" s="474" t="s">
        <v>848</v>
      </c>
      <c r="B233" s="474" t="s">
        <v>329</v>
      </c>
      <c r="C233" s="475" t="s">
        <v>703</v>
      </c>
      <c r="D233" s="475">
        <v>2188</v>
      </c>
      <c r="E233" s="475">
        <v>20188</v>
      </c>
      <c r="F233" s="475" t="s">
        <v>709</v>
      </c>
      <c r="G233" s="475" t="s">
        <v>413</v>
      </c>
      <c r="H233" s="486">
        <v>18351295</v>
      </c>
      <c r="I233" s="91">
        <v>1111</v>
      </c>
      <c r="J233" s="483">
        <v>220440040</v>
      </c>
      <c r="K233" s="483">
        <v>0</v>
      </c>
      <c r="L233" s="483">
        <v>564678675</v>
      </c>
      <c r="M233" s="483">
        <v>0</v>
      </c>
      <c r="N233" s="483">
        <v>0</v>
      </c>
      <c r="O233" s="505">
        <v>785118715</v>
      </c>
      <c r="P233" s="508"/>
      <c r="Q233" s="508"/>
      <c r="R233" s="508"/>
      <c r="S233" s="508"/>
      <c r="T233" s="508"/>
      <c r="U233" s="508"/>
      <c r="V233" s="508"/>
      <c r="W233" s="508"/>
      <c r="X233" s="508"/>
      <c r="Y233" s="508"/>
      <c r="Z233" s="508"/>
    </row>
    <row r="234" spans="1:26" ht="12.75" x14ac:dyDescent="0.2">
      <c r="A234" s="474" t="s">
        <v>716</v>
      </c>
      <c r="B234" s="474" t="s">
        <v>717</v>
      </c>
      <c r="C234" s="475" t="s">
        <v>703</v>
      </c>
      <c r="D234" s="475">
        <v>2100</v>
      </c>
      <c r="E234" s="475">
        <v>20100</v>
      </c>
      <c r="F234" s="475" t="s">
        <v>709</v>
      </c>
      <c r="G234" s="475" t="s">
        <v>413</v>
      </c>
      <c r="H234" s="486">
        <v>18351295</v>
      </c>
      <c r="I234" s="91">
        <v>1026</v>
      </c>
      <c r="J234" s="483">
        <v>789683034</v>
      </c>
      <c r="K234" s="483">
        <v>0</v>
      </c>
      <c r="L234" s="483">
        <v>141728436</v>
      </c>
      <c r="M234" s="483">
        <v>559453255</v>
      </c>
      <c r="N234" s="483">
        <v>0</v>
      </c>
      <c r="O234" s="505">
        <v>1490864725</v>
      </c>
      <c r="P234" s="508"/>
      <c r="Q234" s="508"/>
      <c r="R234" s="508"/>
      <c r="S234" s="508"/>
      <c r="T234" s="508"/>
      <c r="U234" s="508"/>
      <c r="V234" s="508"/>
      <c r="W234" s="508"/>
      <c r="X234" s="508"/>
      <c r="Y234" s="508"/>
      <c r="Z234" s="508"/>
    </row>
    <row r="235" spans="1:26" ht="12.75" x14ac:dyDescent="0.2">
      <c r="A235" s="474" t="s">
        <v>1289</v>
      </c>
      <c r="B235" s="474" t="s">
        <v>1290</v>
      </c>
      <c r="C235" s="475" t="s">
        <v>703</v>
      </c>
      <c r="D235" s="475">
        <v>2004</v>
      </c>
      <c r="E235" s="475">
        <v>20004</v>
      </c>
      <c r="F235" s="475" t="s">
        <v>412</v>
      </c>
      <c r="G235" s="475" t="s">
        <v>413</v>
      </c>
      <c r="H235" s="486">
        <v>935906</v>
      </c>
      <c r="I235" s="479">
        <v>358</v>
      </c>
      <c r="J235" s="483">
        <v>14683303</v>
      </c>
      <c r="K235" s="483">
        <v>0</v>
      </c>
      <c r="L235" s="483">
        <v>51913468</v>
      </c>
      <c r="M235" s="483">
        <v>55029077</v>
      </c>
      <c r="N235" s="483">
        <v>20693297</v>
      </c>
      <c r="O235" s="505">
        <v>142319145</v>
      </c>
      <c r="P235" s="508"/>
      <c r="Q235" s="508"/>
      <c r="R235" s="508"/>
      <c r="S235" s="508"/>
      <c r="T235" s="508"/>
      <c r="U235" s="508"/>
      <c r="V235" s="508"/>
      <c r="W235" s="508"/>
      <c r="X235" s="508"/>
      <c r="Y235" s="508"/>
      <c r="Z235" s="508"/>
    </row>
    <row r="236" spans="1:26" ht="12.75" x14ac:dyDescent="0.2">
      <c r="A236" s="474" t="s">
        <v>1291</v>
      </c>
      <c r="B236" s="474" t="s">
        <v>1292</v>
      </c>
      <c r="C236" s="475" t="s">
        <v>703</v>
      </c>
      <c r="D236" s="475">
        <v>2076</v>
      </c>
      <c r="E236" s="475">
        <v>20076</v>
      </c>
      <c r="F236" s="475" t="s">
        <v>427</v>
      </c>
      <c r="G236" s="475" t="s">
        <v>413</v>
      </c>
      <c r="H236" s="486">
        <v>18351295</v>
      </c>
      <c r="I236" s="479">
        <v>343</v>
      </c>
      <c r="J236" s="483">
        <v>50170956</v>
      </c>
      <c r="K236" s="483">
        <v>0</v>
      </c>
      <c r="L236" s="483">
        <v>34443398</v>
      </c>
      <c r="M236" s="483">
        <v>58054932</v>
      </c>
      <c r="N236" s="483">
        <v>12360726</v>
      </c>
      <c r="O236" s="505">
        <v>155030012</v>
      </c>
      <c r="P236" s="508"/>
      <c r="Q236" s="508"/>
      <c r="R236" s="508"/>
      <c r="S236" s="508"/>
      <c r="T236" s="508"/>
      <c r="U236" s="508"/>
      <c r="V236" s="508"/>
      <c r="W236" s="508"/>
      <c r="X236" s="508"/>
      <c r="Y236" s="508"/>
      <c r="Z236" s="508"/>
    </row>
    <row r="237" spans="1:26" ht="12.75" x14ac:dyDescent="0.2">
      <c r="A237" s="474" t="s">
        <v>1293</v>
      </c>
      <c r="B237" s="474" t="s">
        <v>737</v>
      </c>
      <c r="C237" s="475" t="s">
        <v>703</v>
      </c>
      <c r="D237" s="475">
        <v>2206</v>
      </c>
      <c r="E237" s="475">
        <v>20206</v>
      </c>
      <c r="F237" s="475" t="s">
        <v>427</v>
      </c>
      <c r="G237" s="475" t="s">
        <v>413</v>
      </c>
      <c r="H237" s="486">
        <v>18351295</v>
      </c>
      <c r="I237" s="479">
        <v>323</v>
      </c>
      <c r="J237" s="483">
        <v>42069097</v>
      </c>
      <c r="K237" s="483">
        <v>0</v>
      </c>
      <c r="L237" s="483">
        <v>10856103</v>
      </c>
      <c r="M237" s="483">
        <v>69365052</v>
      </c>
      <c r="N237" s="483">
        <v>5600000</v>
      </c>
      <c r="O237" s="505">
        <v>127890252</v>
      </c>
      <c r="P237" s="508"/>
      <c r="Q237" s="508"/>
      <c r="R237" s="508"/>
      <c r="S237" s="508"/>
      <c r="T237" s="508"/>
      <c r="U237" s="508"/>
      <c r="V237" s="508"/>
      <c r="W237" s="508"/>
      <c r="X237" s="508"/>
      <c r="Y237" s="508"/>
      <c r="Z237" s="508"/>
    </row>
    <row r="238" spans="1:26" ht="12.75" x14ac:dyDescent="0.2">
      <c r="A238" s="474" t="s">
        <v>1294</v>
      </c>
      <c r="B238" s="474" t="s">
        <v>741</v>
      </c>
      <c r="C238" s="475" t="s">
        <v>703</v>
      </c>
      <c r="D238" s="475">
        <v>2072</v>
      </c>
      <c r="E238" s="475">
        <v>20072</v>
      </c>
      <c r="F238" s="475" t="s">
        <v>427</v>
      </c>
      <c r="G238" s="475" t="s">
        <v>413</v>
      </c>
      <c r="H238" s="486">
        <v>18351295</v>
      </c>
      <c r="I238" s="479">
        <v>290</v>
      </c>
      <c r="J238" s="483">
        <v>8506719</v>
      </c>
      <c r="K238" s="483">
        <v>0</v>
      </c>
      <c r="L238" s="483">
        <v>44136138</v>
      </c>
      <c r="M238" s="483">
        <v>26295287</v>
      </c>
      <c r="N238" s="483">
        <v>2545307</v>
      </c>
      <c r="O238" s="505">
        <v>81483451</v>
      </c>
      <c r="P238" s="508"/>
      <c r="Q238" s="508"/>
      <c r="R238" s="508"/>
      <c r="S238" s="508"/>
      <c r="T238" s="508"/>
      <c r="U238" s="508"/>
      <c r="V238" s="508"/>
      <c r="W238" s="508"/>
      <c r="X238" s="508"/>
      <c r="Y238" s="508"/>
      <c r="Z238" s="508"/>
    </row>
    <row r="239" spans="1:26" ht="12.75" x14ac:dyDescent="0.2">
      <c r="A239" s="474" t="s">
        <v>1295</v>
      </c>
      <c r="B239" s="474" t="s">
        <v>1296</v>
      </c>
      <c r="C239" s="475" t="s">
        <v>703</v>
      </c>
      <c r="D239" s="475">
        <v>2002</v>
      </c>
      <c r="E239" s="475">
        <v>20002</v>
      </c>
      <c r="F239" s="475" t="s">
        <v>412</v>
      </c>
      <c r="G239" s="475" t="s">
        <v>413</v>
      </c>
      <c r="H239" s="486">
        <v>594962</v>
      </c>
      <c r="I239" s="479">
        <v>272</v>
      </c>
      <c r="J239" s="483">
        <v>21369263</v>
      </c>
      <c r="K239" s="483">
        <v>0</v>
      </c>
      <c r="L239" s="483">
        <v>24323682</v>
      </c>
      <c r="M239" s="483">
        <v>43239205</v>
      </c>
      <c r="N239" s="483">
        <v>331667</v>
      </c>
      <c r="O239" s="505">
        <v>89263817</v>
      </c>
      <c r="P239" s="508"/>
      <c r="Q239" s="508"/>
      <c r="R239" s="508"/>
      <c r="S239" s="508"/>
      <c r="T239" s="508"/>
      <c r="U239" s="508"/>
      <c r="V239" s="508"/>
      <c r="W239" s="508"/>
      <c r="X239" s="508"/>
      <c r="Y239" s="508"/>
      <c r="Z239" s="508"/>
    </row>
    <row r="240" spans="1:26" ht="12.75" x14ac:dyDescent="0.2">
      <c r="A240" s="474" t="s">
        <v>1297</v>
      </c>
      <c r="B240" s="474" t="s">
        <v>1298</v>
      </c>
      <c r="C240" s="475" t="s">
        <v>703</v>
      </c>
      <c r="D240" s="475">
        <v>2113</v>
      </c>
      <c r="E240" s="475">
        <v>20113</v>
      </c>
      <c r="F240" s="475" t="s">
        <v>412</v>
      </c>
      <c r="G240" s="475" t="s">
        <v>413</v>
      </c>
      <c r="H240" s="486">
        <v>720572</v>
      </c>
      <c r="I240" s="479">
        <v>247</v>
      </c>
      <c r="J240" s="483">
        <v>23242946</v>
      </c>
      <c r="K240" s="483">
        <v>0</v>
      </c>
      <c r="L240" s="483">
        <v>7450542</v>
      </c>
      <c r="M240" s="483">
        <v>41118296</v>
      </c>
      <c r="N240" s="483">
        <v>8848682</v>
      </c>
      <c r="O240" s="505">
        <v>80660466</v>
      </c>
      <c r="P240" s="508"/>
      <c r="Q240" s="508"/>
      <c r="R240" s="508"/>
      <c r="S240" s="508"/>
      <c r="T240" s="508"/>
      <c r="U240" s="508"/>
      <c r="V240" s="508"/>
      <c r="W240" s="508"/>
      <c r="X240" s="508"/>
      <c r="Y240" s="508"/>
      <c r="Z240" s="508"/>
    </row>
    <row r="241" spans="1:26" ht="12.75" x14ac:dyDescent="0.2">
      <c r="A241" s="474" t="s">
        <v>1299</v>
      </c>
      <c r="B241" s="474" t="s">
        <v>1300</v>
      </c>
      <c r="C241" s="475" t="s">
        <v>703</v>
      </c>
      <c r="D241" s="475">
        <v>2018</v>
      </c>
      <c r="E241" s="475">
        <v>20018</v>
      </c>
      <c r="F241" s="475" t="s">
        <v>412</v>
      </c>
      <c r="G241" s="475" t="s">
        <v>413</v>
      </c>
      <c r="H241" s="486">
        <v>412317</v>
      </c>
      <c r="I241" s="479">
        <v>222</v>
      </c>
      <c r="J241" s="483">
        <v>16395010</v>
      </c>
      <c r="K241" s="483">
        <v>0</v>
      </c>
      <c r="L241" s="483">
        <v>8849189</v>
      </c>
      <c r="M241" s="483">
        <v>34132752</v>
      </c>
      <c r="N241" s="483">
        <v>9997209</v>
      </c>
      <c r="O241" s="505">
        <v>69374160</v>
      </c>
      <c r="P241" s="508"/>
      <c r="Q241" s="508"/>
      <c r="R241" s="508"/>
      <c r="S241" s="508"/>
      <c r="T241" s="508"/>
      <c r="U241" s="508"/>
      <c r="V241" s="508"/>
      <c r="W241" s="508"/>
      <c r="X241" s="508"/>
      <c r="Y241" s="508"/>
      <c r="Z241" s="508"/>
    </row>
    <row r="242" spans="1:26" ht="12.75" x14ac:dyDescent="0.2">
      <c r="A242" s="474" t="s">
        <v>704</v>
      </c>
      <c r="B242" s="474" t="s">
        <v>705</v>
      </c>
      <c r="C242" s="475" t="s">
        <v>703</v>
      </c>
      <c r="D242" s="475">
        <v>2217</v>
      </c>
      <c r="E242" s="475">
        <v>20217</v>
      </c>
      <c r="F242" s="475" t="s">
        <v>460</v>
      </c>
      <c r="G242" s="475" t="s">
        <v>413</v>
      </c>
      <c r="H242" s="486">
        <v>18351295</v>
      </c>
      <c r="I242" s="479">
        <v>85</v>
      </c>
      <c r="J242" s="483">
        <v>21605688</v>
      </c>
      <c r="K242" s="483">
        <v>0</v>
      </c>
      <c r="L242" s="483">
        <v>0</v>
      </c>
      <c r="M242" s="483">
        <v>0</v>
      </c>
      <c r="N242" s="483">
        <v>0</v>
      </c>
      <c r="O242" s="505">
        <v>21605688</v>
      </c>
      <c r="P242" s="508"/>
      <c r="Q242" s="508"/>
      <c r="R242" s="508"/>
      <c r="S242" s="508"/>
      <c r="T242" s="508"/>
      <c r="U242" s="508"/>
      <c r="V242" s="508"/>
      <c r="W242" s="508"/>
      <c r="X242" s="508"/>
      <c r="Y242" s="508"/>
      <c r="Z242" s="508"/>
    </row>
    <row r="243" spans="1:26" ht="12.75" x14ac:dyDescent="0.2">
      <c r="A243" s="474" t="s">
        <v>1301</v>
      </c>
      <c r="B243" s="474" t="s">
        <v>743</v>
      </c>
      <c r="C243" s="475" t="s">
        <v>703</v>
      </c>
      <c r="D243" s="475">
        <v>2084</v>
      </c>
      <c r="E243" s="475">
        <v>20084</v>
      </c>
      <c r="F243" s="475" t="s">
        <v>427</v>
      </c>
      <c r="G243" s="475" t="s">
        <v>413</v>
      </c>
      <c r="H243" s="486">
        <v>18351295</v>
      </c>
      <c r="I243" s="479">
        <v>71</v>
      </c>
      <c r="J243" s="483">
        <v>3162230</v>
      </c>
      <c r="K243" s="483">
        <v>0</v>
      </c>
      <c r="L243" s="483">
        <v>7361327</v>
      </c>
      <c r="M243" s="483">
        <v>5217397</v>
      </c>
      <c r="N243" s="483">
        <v>3998719</v>
      </c>
      <c r="O243" s="505">
        <v>19739673</v>
      </c>
      <c r="P243" s="508"/>
      <c r="Q243" s="508"/>
      <c r="R243" s="508"/>
      <c r="S243" s="508"/>
      <c r="T243" s="508"/>
      <c r="U243" s="508"/>
      <c r="V243" s="508"/>
      <c r="W243" s="508"/>
      <c r="X243" s="508"/>
      <c r="Y243" s="508"/>
      <c r="Z243" s="508"/>
    </row>
    <row r="244" spans="1:26" ht="12.75" x14ac:dyDescent="0.2">
      <c r="A244" s="474" t="s">
        <v>1302</v>
      </c>
      <c r="B244" s="474" t="s">
        <v>1303</v>
      </c>
      <c r="C244" s="475" t="s">
        <v>703</v>
      </c>
      <c r="D244" s="475">
        <v>2145</v>
      </c>
      <c r="E244" s="475">
        <v>20145</v>
      </c>
      <c r="F244" s="475" t="s">
        <v>486</v>
      </c>
      <c r="G244" s="475" t="s">
        <v>413</v>
      </c>
      <c r="H244" s="486">
        <v>53661</v>
      </c>
      <c r="I244" s="479">
        <v>65</v>
      </c>
      <c r="J244" s="483">
        <v>5600566</v>
      </c>
      <c r="K244" s="483">
        <v>0</v>
      </c>
      <c r="L244" s="483">
        <v>2367684</v>
      </c>
      <c r="M244" s="483">
        <v>5641436</v>
      </c>
      <c r="N244" s="483">
        <v>2031879</v>
      </c>
      <c r="O244" s="505">
        <v>15641565</v>
      </c>
      <c r="P244" s="508"/>
      <c r="Q244" s="508"/>
      <c r="R244" s="508"/>
      <c r="S244" s="508"/>
      <c r="T244" s="508"/>
      <c r="U244" s="508"/>
      <c r="V244" s="508"/>
      <c r="W244" s="508"/>
      <c r="X244" s="508"/>
      <c r="Y244" s="508"/>
      <c r="Z244" s="508"/>
    </row>
    <row r="245" spans="1:26" ht="12.75" x14ac:dyDescent="0.2">
      <c r="A245" s="474" t="s">
        <v>1304</v>
      </c>
      <c r="B245" s="474" t="s">
        <v>1305</v>
      </c>
      <c r="C245" s="475" t="s">
        <v>703</v>
      </c>
      <c r="D245" s="475">
        <v>2003</v>
      </c>
      <c r="E245" s="475">
        <v>20003</v>
      </c>
      <c r="F245" s="475" t="s">
        <v>427</v>
      </c>
      <c r="G245" s="475" t="s">
        <v>413</v>
      </c>
      <c r="H245" s="486">
        <v>158084</v>
      </c>
      <c r="I245" s="479">
        <v>53</v>
      </c>
      <c r="J245" s="483">
        <v>3177485</v>
      </c>
      <c r="K245" s="483">
        <v>0</v>
      </c>
      <c r="L245" s="483">
        <v>1254794</v>
      </c>
      <c r="M245" s="483">
        <v>3797213</v>
      </c>
      <c r="N245" s="483">
        <v>3618786</v>
      </c>
      <c r="O245" s="505">
        <v>11848278</v>
      </c>
      <c r="P245" s="508"/>
      <c r="Q245" s="508"/>
      <c r="R245" s="508"/>
      <c r="S245" s="508"/>
      <c r="T245" s="508"/>
      <c r="U245" s="508"/>
      <c r="V245" s="508"/>
      <c r="W245" s="508"/>
      <c r="X245" s="508"/>
      <c r="Y245" s="508"/>
      <c r="Z245" s="508"/>
    </row>
    <row r="246" spans="1:26" ht="12.75" x14ac:dyDescent="0.2">
      <c r="A246" s="474" t="s">
        <v>1306</v>
      </c>
      <c r="B246" s="474" t="s">
        <v>1307</v>
      </c>
      <c r="C246" s="475" t="s">
        <v>703</v>
      </c>
      <c r="D246" s="475">
        <v>2010</v>
      </c>
      <c r="E246" s="475">
        <v>20010</v>
      </c>
      <c r="F246" s="475" t="s">
        <v>427</v>
      </c>
      <c r="G246" s="475" t="s">
        <v>413</v>
      </c>
      <c r="H246" s="486">
        <v>423566</v>
      </c>
      <c r="I246" s="479">
        <v>49</v>
      </c>
      <c r="J246" s="483">
        <v>1349023</v>
      </c>
      <c r="K246" s="483">
        <v>0</v>
      </c>
      <c r="L246" s="483">
        <v>2237415</v>
      </c>
      <c r="M246" s="483">
        <v>3075957</v>
      </c>
      <c r="N246" s="483">
        <v>4091355</v>
      </c>
      <c r="O246" s="505">
        <v>10753750</v>
      </c>
      <c r="P246" s="508"/>
      <c r="Q246" s="508"/>
      <c r="R246" s="508"/>
      <c r="S246" s="508"/>
      <c r="T246" s="508"/>
      <c r="U246" s="508"/>
      <c r="V246" s="508"/>
      <c r="W246" s="508"/>
      <c r="X246" s="508"/>
      <c r="Y246" s="508"/>
      <c r="Z246" s="508"/>
    </row>
    <row r="247" spans="1:26" ht="12.75" x14ac:dyDescent="0.2">
      <c r="A247" s="474" t="s">
        <v>759</v>
      </c>
      <c r="B247" s="474" t="s">
        <v>760</v>
      </c>
      <c r="C247" s="475" t="s">
        <v>703</v>
      </c>
      <c r="D247" s="475">
        <v>2099</v>
      </c>
      <c r="E247" s="475">
        <v>20099</v>
      </c>
      <c r="F247" s="475" t="s">
        <v>412</v>
      </c>
      <c r="G247" s="475" t="s">
        <v>413</v>
      </c>
      <c r="H247" s="486">
        <v>18351295</v>
      </c>
      <c r="I247" s="479">
        <v>44</v>
      </c>
      <c r="J247" s="483">
        <v>9487662</v>
      </c>
      <c r="K247" s="483">
        <v>0</v>
      </c>
      <c r="L247" s="483">
        <v>49151221</v>
      </c>
      <c r="M247" s="483">
        <v>4805234</v>
      </c>
      <c r="N247" s="483">
        <v>0</v>
      </c>
      <c r="O247" s="505">
        <v>63444117</v>
      </c>
      <c r="P247" s="508"/>
      <c r="Q247" s="508"/>
      <c r="R247" s="508"/>
      <c r="S247" s="508"/>
      <c r="T247" s="508"/>
      <c r="U247" s="508"/>
      <c r="V247" s="508"/>
      <c r="W247" s="508"/>
      <c r="X247" s="508"/>
      <c r="Y247" s="508"/>
      <c r="Z247" s="508"/>
    </row>
    <row r="248" spans="1:26" ht="12.75" x14ac:dyDescent="0.2">
      <c r="A248" s="474" t="s">
        <v>1308</v>
      </c>
      <c r="B248" s="474" t="s">
        <v>1309</v>
      </c>
      <c r="C248" s="475" t="s">
        <v>703</v>
      </c>
      <c r="D248" s="475" t="s">
        <v>1310</v>
      </c>
      <c r="E248" s="475" t="s">
        <v>1311</v>
      </c>
      <c r="F248" s="475" t="s">
        <v>412</v>
      </c>
      <c r="G248" s="475" t="s">
        <v>864</v>
      </c>
      <c r="H248" s="477">
        <v>0</v>
      </c>
      <c r="I248" s="479">
        <v>38</v>
      </c>
      <c r="J248" s="483">
        <v>1981784</v>
      </c>
      <c r="K248" s="483">
        <v>0</v>
      </c>
      <c r="L248" s="483">
        <v>398793</v>
      </c>
      <c r="M248" s="483">
        <v>38313</v>
      </c>
      <c r="N248" s="483">
        <v>243000</v>
      </c>
      <c r="O248" s="505">
        <v>2661890</v>
      </c>
      <c r="P248" s="508"/>
      <c r="Q248" s="508"/>
      <c r="R248" s="508"/>
      <c r="S248" s="508"/>
      <c r="T248" s="508"/>
      <c r="U248" s="508"/>
      <c r="V248" s="508"/>
      <c r="W248" s="508"/>
      <c r="X248" s="508"/>
      <c r="Y248" s="508"/>
      <c r="Z248" s="508"/>
    </row>
    <row r="249" spans="1:26" ht="12.75" x14ac:dyDescent="0.2">
      <c r="A249" s="474" t="s">
        <v>1312</v>
      </c>
      <c r="B249" s="474" t="s">
        <v>1313</v>
      </c>
      <c r="C249" s="475" t="s">
        <v>703</v>
      </c>
      <c r="D249" s="475" t="s">
        <v>1314</v>
      </c>
      <c r="E249" s="475" t="s">
        <v>1315</v>
      </c>
      <c r="F249" s="475" t="s">
        <v>412</v>
      </c>
      <c r="G249" s="475" t="s">
        <v>864</v>
      </c>
      <c r="H249" s="477">
        <v>0</v>
      </c>
      <c r="I249" s="479">
        <v>33</v>
      </c>
      <c r="J249" s="483">
        <v>463071</v>
      </c>
      <c r="K249" s="483">
        <v>0</v>
      </c>
      <c r="L249" s="483">
        <v>2257140</v>
      </c>
      <c r="M249" s="483">
        <v>183356</v>
      </c>
      <c r="N249" s="483">
        <v>377000</v>
      </c>
      <c r="O249" s="505">
        <v>3280567</v>
      </c>
      <c r="P249" s="508"/>
      <c r="Q249" s="508"/>
      <c r="R249" s="508"/>
      <c r="S249" s="508"/>
      <c r="T249" s="508"/>
      <c r="U249" s="508"/>
      <c r="V249" s="508"/>
      <c r="W249" s="508"/>
      <c r="X249" s="508"/>
      <c r="Y249" s="508"/>
      <c r="Z249" s="508"/>
    </row>
    <row r="250" spans="1:26" ht="12.75" x14ac:dyDescent="0.2">
      <c r="A250" s="474" t="s">
        <v>706</v>
      </c>
      <c r="B250" s="474" t="s">
        <v>707</v>
      </c>
      <c r="C250" s="475" t="s">
        <v>703</v>
      </c>
      <c r="D250" s="475">
        <v>2135</v>
      </c>
      <c r="E250" s="475">
        <v>20135</v>
      </c>
      <c r="F250" s="475" t="s">
        <v>460</v>
      </c>
      <c r="G250" s="475" t="s">
        <v>413</v>
      </c>
      <c r="H250" s="486">
        <v>18351295</v>
      </c>
      <c r="I250" s="479">
        <v>32</v>
      </c>
      <c r="J250" s="483">
        <v>4031524</v>
      </c>
      <c r="K250" s="483">
        <v>0</v>
      </c>
      <c r="L250" s="483">
        <v>0</v>
      </c>
      <c r="M250" s="483">
        <v>1623086</v>
      </c>
      <c r="N250" s="483">
        <v>0</v>
      </c>
      <c r="O250" s="505">
        <v>5654610</v>
      </c>
      <c r="P250" s="508"/>
      <c r="Q250" s="508"/>
      <c r="R250" s="508"/>
      <c r="S250" s="508"/>
      <c r="T250" s="508"/>
      <c r="U250" s="508"/>
      <c r="V250" s="508"/>
      <c r="W250" s="508"/>
      <c r="X250" s="508"/>
      <c r="Y250" s="508"/>
      <c r="Z250" s="508"/>
    </row>
    <row r="251" spans="1:26" ht="12.75" x14ac:dyDescent="0.2">
      <c r="A251" s="474" t="s">
        <v>1316</v>
      </c>
      <c r="B251" s="474" t="s">
        <v>1317</v>
      </c>
      <c r="C251" s="475" t="s">
        <v>703</v>
      </c>
      <c r="D251" s="475" t="s">
        <v>1318</v>
      </c>
      <c r="E251" s="475" t="s">
        <v>1319</v>
      </c>
      <c r="F251" s="475" t="s">
        <v>427</v>
      </c>
      <c r="G251" s="475" t="s">
        <v>864</v>
      </c>
      <c r="H251" s="477">
        <v>0</v>
      </c>
      <c r="I251" s="479">
        <v>32</v>
      </c>
      <c r="J251" s="483">
        <v>1501082</v>
      </c>
      <c r="K251" s="483">
        <v>0</v>
      </c>
      <c r="L251" s="483">
        <v>75830</v>
      </c>
      <c r="M251" s="483">
        <v>1594861</v>
      </c>
      <c r="N251" s="483">
        <v>85000</v>
      </c>
      <c r="O251" s="505">
        <v>3256773</v>
      </c>
      <c r="P251" s="508"/>
      <c r="Q251" s="508"/>
      <c r="R251" s="508"/>
      <c r="S251" s="508"/>
      <c r="T251" s="508"/>
      <c r="U251" s="508"/>
      <c r="V251" s="508"/>
      <c r="W251" s="508"/>
      <c r="X251" s="508"/>
      <c r="Y251" s="508"/>
      <c r="Z251" s="508"/>
    </row>
    <row r="252" spans="1:26" ht="12.75" x14ac:dyDescent="0.2">
      <c r="A252" s="474" t="s">
        <v>710</v>
      </c>
      <c r="B252" s="474" t="s">
        <v>329</v>
      </c>
      <c r="C252" s="475" t="s">
        <v>703</v>
      </c>
      <c r="D252" s="475">
        <v>2082</v>
      </c>
      <c r="E252" s="475">
        <v>20082</v>
      </c>
      <c r="F252" s="475" t="s">
        <v>427</v>
      </c>
      <c r="G252" s="475" t="s">
        <v>413</v>
      </c>
      <c r="H252" s="486">
        <v>18351295</v>
      </c>
      <c r="I252" s="479">
        <v>29</v>
      </c>
      <c r="J252" s="483">
        <v>7091425</v>
      </c>
      <c r="K252" s="483">
        <v>0</v>
      </c>
      <c r="L252" s="483">
        <v>116315300</v>
      </c>
      <c r="M252" s="483">
        <v>34338227</v>
      </c>
      <c r="N252" s="483">
        <v>10674214</v>
      </c>
      <c r="O252" s="505">
        <v>168419166</v>
      </c>
      <c r="P252" s="508"/>
      <c r="Q252" s="508"/>
      <c r="R252" s="508"/>
      <c r="S252" s="508"/>
      <c r="T252" s="508"/>
      <c r="U252" s="508"/>
      <c r="V252" s="508"/>
      <c r="W252" s="508"/>
      <c r="X252" s="508"/>
      <c r="Y252" s="508"/>
      <c r="Z252" s="508"/>
    </row>
    <row r="253" spans="1:26" ht="12.75" x14ac:dyDescent="0.2">
      <c r="A253" s="474" t="s">
        <v>1320</v>
      </c>
      <c r="B253" s="474" t="s">
        <v>1321</v>
      </c>
      <c r="C253" s="475" t="s">
        <v>703</v>
      </c>
      <c r="D253" s="475" t="s">
        <v>1322</v>
      </c>
      <c r="E253" s="475" t="s">
        <v>1323</v>
      </c>
      <c r="F253" s="475" t="s">
        <v>427</v>
      </c>
      <c r="G253" s="475" t="s">
        <v>864</v>
      </c>
      <c r="H253" s="477">
        <v>0</v>
      </c>
      <c r="I253" s="479">
        <v>26</v>
      </c>
      <c r="J253" s="483">
        <v>364997</v>
      </c>
      <c r="K253" s="483">
        <v>0</v>
      </c>
      <c r="L253" s="483">
        <v>1053580</v>
      </c>
      <c r="M253" s="483">
        <v>1303119</v>
      </c>
      <c r="N253" s="483">
        <v>416500</v>
      </c>
      <c r="O253" s="505">
        <v>3138196</v>
      </c>
      <c r="P253" s="508"/>
      <c r="Q253" s="508"/>
      <c r="R253" s="508"/>
      <c r="S253" s="508"/>
      <c r="T253" s="508"/>
      <c r="U253" s="508"/>
      <c r="V253" s="508"/>
      <c r="W253" s="508"/>
      <c r="X253" s="508"/>
      <c r="Y253" s="508"/>
      <c r="Z253" s="508"/>
    </row>
    <row r="254" spans="1:26" ht="12.75" x14ac:dyDescent="0.2">
      <c r="A254" s="474" t="s">
        <v>701</v>
      </c>
      <c r="B254" s="474" t="s">
        <v>702</v>
      </c>
      <c r="C254" s="475" t="s">
        <v>703</v>
      </c>
      <c r="D254" s="475">
        <v>2177</v>
      </c>
      <c r="E254" s="475">
        <v>20177</v>
      </c>
      <c r="F254" s="475" t="s">
        <v>460</v>
      </c>
      <c r="G254" s="475" t="s">
        <v>413</v>
      </c>
      <c r="H254" s="486">
        <v>18351295</v>
      </c>
      <c r="I254" s="479">
        <v>26</v>
      </c>
      <c r="J254" s="483">
        <v>12217130</v>
      </c>
      <c r="K254" s="483">
        <v>0</v>
      </c>
      <c r="L254" s="483">
        <v>0</v>
      </c>
      <c r="M254" s="483">
        <v>4867762</v>
      </c>
      <c r="N254" s="483">
        <v>2921671</v>
      </c>
      <c r="O254" s="505">
        <v>20006563</v>
      </c>
      <c r="P254" s="508"/>
      <c r="Q254" s="508"/>
      <c r="R254" s="508"/>
      <c r="S254" s="508"/>
      <c r="T254" s="508"/>
      <c r="U254" s="508"/>
      <c r="V254" s="508"/>
      <c r="W254" s="508"/>
      <c r="X254" s="508"/>
      <c r="Y254" s="508"/>
      <c r="Z254" s="508"/>
    </row>
    <row r="255" spans="1:26" ht="12.75" x14ac:dyDescent="0.2">
      <c r="A255" s="474" t="s">
        <v>1324</v>
      </c>
      <c r="B255" s="474" t="s">
        <v>1325</v>
      </c>
      <c r="C255" s="475" t="s">
        <v>703</v>
      </c>
      <c r="D255" s="475">
        <v>2178</v>
      </c>
      <c r="E255" s="475">
        <v>20178</v>
      </c>
      <c r="F255" s="475" t="s">
        <v>427</v>
      </c>
      <c r="G255" s="475" t="s">
        <v>413</v>
      </c>
      <c r="H255" s="486">
        <v>423566</v>
      </c>
      <c r="I255" s="479">
        <v>25</v>
      </c>
      <c r="J255" s="483">
        <v>460710</v>
      </c>
      <c r="K255" s="483">
        <v>0</v>
      </c>
      <c r="L255" s="483">
        <v>1662880</v>
      </c>
      <c r="M255" s="483">
        <v>1747519</v>
      </c>
      <c r="N255" s="483">
        <v>1163921</v>
      </c>
      <c r="O255" s="505">
        <v>5035030</v>
      </c>
      <c r="P255" s="508"/>
      <c r="Q255" s="508"/>
      <c r="R255" s="508"/>
      <c r="S255" s="508"/>
      <c r="T255" s="508"/>
      <c r="U255" s="508"/>
      <c r="V255" s="508"/>
      <c r="W255" s="508"/>
      <c r="X255" s="508"/>
      <c r="Y255" s="508"/>
      <c r="Z255" s="508"/>
    </row>
    <row r="256" spans="1:26" ht="12.75" x14ac:dyDescent="0.2">
      <c r="A256" s="474" t="s">
        <v>1326</v>
      </c>
      <c r="B256" s="474" t="s">
        <v>1327</v>
      </c>
      <c r="C256" s="475" t="s">
        <v>703</v>
      </c>
      <c r="D256" s="475">
        <v>2005</v>
      </c>
      <c r="E256" s="475">
        <v>20005</v>
      </c>
      <c r="F256" s="475" t="s">
        <v>427</v>
      </c>
      <c r="G256" s="475" t="s">
        <v>428</v>
      </c>
      <c r="H256" s="486">
        <v>67983</v>
      </c>
      <c r="I256" s="479">
        <v>24</v>
      </c>
      <c r="J256" s="483">
        <v>1017334</v>
      </c>
      <c r="K256" s="483">
        <v>0</v>
      </c>
      <c r="L256" s="483">
        <v>1897822</v>
      </c>
      <c r="M256" s="483">
        <v>1426303</v>
      </c>
      <c r="N256" s="483">
        <v>1309272</v>
      </c>
      <c r="O256" s="505">
        <v>5650731</v>
      </c>
      <c r="P256" s="508"/>
      <c r="Q256" s="508"/>
      <c r="R256" s="508"/>
      <c r="S256" s="508"/>
      <c r="T256" s="508"/>
      <c r="U256" s="508"/>
      <c r="V256" s="508"/>
      <c r="W256" s="508"/>
      <c r="X256" s="508"/>
      <c r="Y256" s="508"/>
      <c r="Z256" s="508"/>
    </row>
    <row r="257" spans="1:26" ht="12.75" x14ac:dyDescent="0.2">
      <c r="A257" s="474" t="s">
        <v>1328</v>
      </c>
      <c r="B257" s="474" t="s">
        <v>735</v>
      </c>
      <c r="C257" s="475" t="s">
        <v>703</v>
      </c>
      <c r="D257" s="475">
        <v>2071</v>
      </c>
      <c r="E257" s="475">
        <v>20071</v>
      </c>
      <c r="F257" s="475" t="s">
        <v>427</v>
      </c>
      <c r="G257" s="475" t="s">
        <v>413</v>
      </c>
      <c r="H257" s="486">
        <v>18351295</v>
      </c>
      <c r="I257" s="479">
        <v>22</v>
      </c>
      <c r="J257" s="483">
        <v>281453</v>
      </c>
      <c r="K257" s="483">
        <v>0</v>
      </c>
      <c r="L257" s="483">
        <v>4049031</v>
      </c>
      <c r="M257" s="483">
        <v>803895</v>
      </c>
      <c r="N257" s="483">
        <v>100000</v>
      </c>
      <c r="O257" s="505">
        <v>5234379</v>
      </c>
      <c r="P257" s="508"/>
      <c r="Q257" s="508"/>
      <c r="R257" s="508"/>
      <c r="S257" s="508"/>
      <c r="T257" s="508"/>
      <c r="U257" s="508"/>
      <c r="V257" s="508"/>
      <c r="W257" s="508"/>
      <c r="X257" s="508"/>
      <c r="Y257" s="508"/>
      <c r="Z257" s="508"/>
    </row>
    <row r="258" spans="1:26" ht="12.75" x14ac:dyDescent="0.2">
      <c r="A258" s="474" t="s">
        <v>1329</v>
      </c>
      <c r="B258" s="474" t="s">
        <v>1330</v>
      </c>
      <c r="C258" s="475" t="s">
        <v>703</v>
      </c>
      <c r="D258" s="476"/>
      <c r="E258" s="475" t="s">
        <v>1331</v>
      </c>
      <c r="F258" s="475" t="s">
        <v>427</v>
      </c>
      <c r="G258" s="475" t="s">
        <v>864</v>
      </c>
      <c r="H258" s="477">
        <v>0</v>
      </c>
      <c r="I258" s="479">
        <v>18</v>
      </c>
      <c r="J258" s="483">
        <v>48820</v>
      </c>
      <c r="K258" s="483">
        <v>0</v>
      </c>
      <c r="L258" s="483">
        <v>357330</v>
      </c>
      <c r="M258" s="483">
        <v>635708</v>
      </c>
      <c r="N258" s="483">
        <v>0</v>
      </c>
      <c r="O258" s="505">
        <v>1041858</v>
      </c>
      <c r="P258" s="508"/>
      <c r="Q258" s="508"/>
      <c r="R258" s="508"/>
      <c r="S258" s="508"/>
      <c r="T258" s="508"/>
      <c r="U258" s="508"/>
      <c r="V258" s="508"/>
      <c r="W258" s="508"/>
      <c r="X258" s="508"/>
      <c r="Y258" s="508"/>
      <c r="Z258" s="508"/>
    </row>
    <row r="259" spans="1:26" ht="12.75" x14ac:dyDescent="0.2">
      <c r="A259" s="474" t="s">
        <v>1332</v>
      </c>
      <c r="B259" s="474" t="s">
        <v>739</v>
      </c>
      <c r="C259" s="475" t="s">
        <v>703</v>
      </c>
      <c r="D259" s="475">
        <v>2096</v>
      </c>
      <c r="E259" s="475">
        <v>20096</v>
      </c>
      <c r="F259" s="475" t="s">
        <v>427</v>
      </c>
      <c r="G259" s="475" t="s">
        <v>413</v>
      </c>
      <c r="H259" s="486">
        <v>18351295</v>
      </c>
      <c r="I259" s="479">
        <v>18</v>
      </c>
      <c r="J259" s="483">
        <v>234669</v>
      </c>
      <c r="K259" s="483">
        <v>0</v>
      </c>
      <c r="L259" s="483">
        <v>924150</v>
      </c>
      <c r="M259" s="483">
        <v>897200</v>
      </c>
      <c r="N259" s="483">
        <v>428030</v>
      </c>
      <c r="O259" s="505">
        <v>2484049</v>
      </c>
      <c r="P259" s="508"/>
      <c r="Q259" s="508"/>
      <c r="R259" s="508"/>
      <c r="S259" s="508"/>
      <c r="T259" s="508"/>
      <c r="U259" s="508"/>
      <c r="V259" s="508"/>
      <c r="W259" s="508"/>
      <c r="X259" s="508"/>
      <c r="Y259" s="508"/>
      <c r="Z259" s="508"/>
    </row>
    <row r="260" spans="1:26" ht="12.75" x14ac:dyDescent="0.2">
      <c r="A260" s="474" t="s">
        <v>751</v>
      </c>
      <c r="B260" s="474" t="s">
        <v>329</v>
      </c>
      <c r="C260" s="475" t="s">
        <v>703</v>
      </c>
      <c r="D260" s="476"/>
      <c r="E260" s="475">
        <v>22930</v>
      </c>
      <c r="F260" s="475" t="s">
        <v>486</v>
      </c>
      <c r="G260" s="475" t="s">
        <v>413</v>
      </c>
      <c r="H260" s="486">
        <v>18351295</v>
      </c>
      <c r="I260" s="479">
        <v>17</v>
      </c>
      <c r="J260" s="483">
        <v>12811789</v>
      </c>
      <c r="K260" s="483">
        <v>0</v>
      </c>
      <c r="L260" s="483">
        <v>43912323</v>
      </c>
      <c r="M260" s="483">
        <v>0</v>
      </c>
      <c r="N260" s="483">
        <v>0</v>
      </c>
      <c r="O260" s="505">
        <v>56724112</v>
      </c>
      <c r="P260" s="508"/>
      <c r="Q260" s="508"/>
      <c r="R260" s="508"/>
      <c r="S260" s="508"/>
      <c r="T260" s="508"/>
      <c r="U260" s="508"/>
      <c r="V260" s="508"/>
      <c r="W260" s="508"/>
      <c r="X260" s="508"/>
      <c r="Y260" s="508"/>
      <c r="Z260" s="508"/>
    </row>
    <row r="261" spans="1:26" ht="12.75" x14ac:dyDescent="0.2">
      <c r="A261" s="474" t="s">
        <v>1333</v>
      </c>
      <c r="B261" s="474" t="s">
        <v>1334</v>
      </c>
      <c r="C261" s="475" t="s">
        <v>703</v>
      </c>
      <c r="D261" s="475" t="s">
        <v>1335</v>
      </c>
      <c r="E261" s="475" t="s">
        <v>1336</v>
      </c>
      <c r="F261" s="475" t="s">
        <v>427</v>
      </c>
      <c r="G261" s="475" t="s">
        <v>864</v>
      </c>
      <c r="H261" s="477">
        <v>0</v>
      </c>
      <c r="I261" s="479">
        <v>17</v>
      </c>
      <c r="J261" s="483">
        <v>139475</v>
      </c>
      <c r="K261" s="483">
        <v>0</v>
      </c>
      <c r="L261" s="483">
        <v>960045</v>
      </c>
      <c r="M261" s="483">
        <v>1506224</v>
      </c>
      <c r="N261" s="483">
        <v>131500</v>
      </c>
      <c r="O261" s="505">
        <v>2737244</v>
      </c>
      <c r="P261" s="508"/>
      <c r="Q261" s="508"/>
      <c r="R261" s="508"/>
      <c r="S261" s="508"/>
      <c r="T261" s="508"/>
      <c r="U261" s="508"/>
      <c r="V261" s="508"/>
      <c r="W261" s="508"/>
      <c r="X261" s="508"/>
      <c r="Y261" s="508"/>
      <c r="Z261" s="508"/>
    </row>
    <row r="262" spans="1:26" ht="12.75" x14ac:dyDescent="0.2">
      <c r="A262" s="474" t="s">
        <v>1337</v>
      </c>
      <c r="B262" s="474" t="s">
        <v>1338</v>
      </c>
      <c r="C262" s="475" t="s">
        <v>703</v>
      </c>
      <c r="D262" s="475" t="s">
        <v>1339</v>
      </c>
      <c r="E262" s="475" t="s">
        <v>1340</v>
      </c>
      <c r="F262" s="475" t="s">
        <v>427</v>
      </c>
      <c r="G262" s="475" t="s">
        <v>864</v>
      </c>
      <c r="H262" s="477">
        <v>0</v>
      </c>
      <c r="I262" s="479">
        <v>17</v>
      </c>
      <c r="J262" s="483">
        <v>424610</v>
      </c>
      <c r="K262" s="483">
        <v>0</v>
      </c>
      <c r="L262" s="483">
        <v>63352</v>
      </c>
      <c r="M262" s="483">
        <v>801233</v>
      </c>
      <c r="N262" s="483">
        <v>44013</v>
      </c>
      <c r="O262" s="505">
        <v>1333208</v>
      </c>
      <c r="P262" s="508"/>
      <c r="Q262" s="508"/>
      <c r="R262" s="508"/>
      <c r="S262" s="508"/>
      <c r="T262" s="508"/>
      <c r="U262" s="508"/>
      <c r="V262" s="508"/>
      <c r="W262" s="508"/>
      <c r="X262" s="508"/>
      <c r="Y262" s="508"/>
      <c r="Z262" s="508"/>
    </row>
    <row r="263" spans="1:26" ht="12.75" x14ac:dyDescent="0.2">
      <c r="A263" s="474" t="s">
        <v>1341</v>
      </c>
      <c r="B263" s="474" t="s">
        <v>1342</v>
      </c>
      <c r="C263" s="475" t="s">
        <v>703</v>
      </c>
      <c r="D263" s="475" t="s">
        <v>1343</v>
      </c>
      <c r="E263" s="475" t="s">
        <v>1344</v>
      </c>
      <c r="F263" s="475" t="s">
        <v>412</v>
      </c>
      <c r="G263" s="475" t="s">
        <v>864</v>
      </c>
      <c r="H263" s="477">
        <v>0</v>
      </c>
      <c r="I263" s="479">
        <v>16</v>
      </c>
      <c r="J263" s="483">
        <v>803661</v>
      </c>
      <c r="K263" s="483">
        <v>0</v>
      </c>
      <c r="L263" s="483">
        <v>815902</v>
      </c>
      <c r="M263" s="483">
        <v>36241</v>
      </c>
      <c r="N263" s="483">
        <v>145000</v>
      </c>
      <c r="O263" s="505">
        <v>1800804</v>
      </c>
      <c r="P263" s="508"/>
      <c r="Q263" s="508"/>
      <c r="R263" s="508"/>
      <c r="S263" s="508"/>
      <c r="T263" s="508"/>
      <c r="U263" s="508"/>
      <c r="V263" s="508"/>
      <c r="W263" s="508"/>
      <c r="X263" s="508"/>
      <c r="Y263" s="508"/>
      <c r="Z263" s="508"/>
    </row>
    <row r="264" spans="1:26" ht="12.75" x14ac:dyDescent="0.2">
      <c r="A264" s="474" t="s">
        <v>1346</v>
      </c>
      <c r="B264" s="474" t="s">
        <v>1347</v>
      </c>
      <c r="C264" s="475" t="s">
        <v>703</v>
      </c>
      <c r="D264" s="475" t="s">
        <v>1348</v>
      </c>
      <c r="E264" s="475" t="s">
        <v>1349</v>
      </c>
      <c r="F264" s="475" t="s">
        <v>427</v>
      </c>
      <c r="G264" s="475" t="s">
        <v>864</v>
      </c>
      <c r="H264" s="477">
        <v>0</v>
      </c>
      <c r="I264" s="479">
        <v>15</v>
      </c>
      <c r="J264" s="483">
        <v>122425</v>
      </c>
      <c r="K264" s="483">
        <v>0</v>
      </c>
      <c r="L264" s="483">
        <v>906527</v>
      </c>
      <c r="M264" s="483">
        <v>497748</v>
      </c>
      <c r="N264" s="483">
        <v>255500</v>
      </c>
      <c r="O264" s="505">
        <v>1782200</v>
      </c>
      <c r="P264" s="508"/>
      <c r="Q264" s="508"/>
      <c r="R264" s="508"/>
      <c r="S264" s="508"/>
      <c r="T264" s="508"/>
      <c r="U264" s="508"/>
      <c r="V264" s="508"/>
      <c r="W264" s="508"/>
      <c r="X264" s="508"/>
      <c r="Y264" s="508"/>
      <c r="Z264" s="508"/>
    </row>
    <row r="265" spans="1:26" ht="12.75" x14ac:dyDescent="0.2">
      <c r="A265" s="474" t="s">
        <v>1350</v>
      </c>
      <c r="B265" s="474" t="s">
        <v>1351</v>
      </c>
      <c r="C265" s="475" t="s">
        <v>703</v>
      </c>
      <c r="D265" s="475" t="s">
        <v>1352</v>
      </c>
      <c r="E265" s="475" t="s">
        <v>1353</v>
      </c>
      <c r="F265" s="475" t="s">
        <v>427</v>
      </c>
      <c r="G265" s="475" t="s">
        <v>864</v>
      </c>
      <c r="H265" s="477">
        <v>0</v>
      </c>
      <c r="I265" s="479">
        <v>15</v>
      </c>
      <c r="J265" s="483">
        <v>123398</v>
      </c>
      <c r="K265" s="483">
        <v>0</v>
      </c>
      <c r="L265" s="483">
        <v>342222</v>
      </c>
      <c r="M265" s="483">
        <v>643657</v>
      </c>
      <c r="N265" s="483">
        <v>178000</v>
      </c>
      <c r="O265" s="505">
        <v>1287277</v>
      </c>
      <c r="P265" s="508"/>
      <c r="Q265" s="508"/>
      <c r="R265" s="508"/>
      <c r="S265" s="508"/>
      <c r="T265" s="508"/>
      <c r="U265" s="508"/>
      <c r="V265" s="508"/>
      <c r="W265" s="508"/>
      <c r="X265" s="508"/>
      <c r="Y265" s="508"/>
      <c r="Z265" s="508"/>
    </row>
    <row r="266" spans="1:26" ht="12.75" x14ac:dyDescent="0.2">
      <c r="A266" s="474" t="s">
        <v>1354</v>
      </c>
      <c r="B266" s="474" t="s">
        <v>1355</v>
      </c>
      <c r="C266" s="475" t="s">
        <v>703</v>
      </c>
      <c r="D266" s="475" t="s">
        <v>1356</v>
      </c>
      <c r="E266" s="475" t="s">
        <v>1357</v>
      </c>
      <c r="F266" s="475" t="s">
        <v>427</v>
      </c>
      <c r="G266" s="475" t="s">
        <v>864</v>
      </c>
      <c r="H266" s="477">
        <v>0</v>
      </c>
      <c r="I266" s="479">
        <v>14</v>
      </c>
      <c r="J266" s="483">
        <v>20847</v>
      </c>
      <c r="K266" s="483">
        <v>0</v>
      </c>
      <c r="L266" s="483">
        <v>926548</v>
      </c>
      <c r="M266" s="483">
        <v>424043</v>
      </c>
      <c r="N266" s="483">
        <v>60377</v>
      </c>
      <c r="O266" s="505">
        <v>1431815</v>
      </c>
      <c r="P266" s="508"/>
      <c r="Q266" s="508"/>
      <c r="R266" s="508"/>
      <c r="S266" s="508"/>
      <c r="T266" s="508"/>
      <c r="U266" s="508"/>
      <c r="V266" s="508"/>
      <c r="W266" s="508"/>
      <c r="X266" s="508"/>
      <c r="Y266" s="508"/>
      <c r="Z266" s="508"/>
    </row>
    <row r="267" spans="1:26" ht="12.75" x14ac:dyDescent="0.2">
      <c r="A267" s="474" t="s">
        <v>1358</v>
      </c>
      <c r="B267" s="474" t="s">
        <v>1359</v>
      </c>
      <c r="C267" s="475" t="s">
        <v>703</v>
      </c>
      <c r="D267" s="475" t="s">
        <v>1360</v>
      </c>
      <c r="E267" s="475" t="s">
        <v>1361</v>
      </c>
      <c r="F267" s="475" t="s">
        <v>427</v>
      </c>
      <c r="G267" s="475" t="s">
        <v>864</v>
      </c>
      <c r="H267" s="477">
        <v>0</v>
      </c>
      <c r="I267" s="479">
        <v>14</v>
      </c>
      <c r="J267" s="483">
        <v>20554</v>
      </c>
      <c r="K267" s="483">
        <v>0</v>
      </c>
      <c r="L267" s="483">
        <v>29662</v>
      </c>
      <c r="M267" s="483">
        <v>529023</v>
      </c>
      <c r="N267" s="483">
        <v>162000</v>
      </c>
      <c r="O267" s="505">
        <v>741239</v>
      </c>
      <c r="P267" s="508"/>
      <c r="Q267" s="508"/>
      <c r="R267" s="508"/>
      <c r="S267" s="508"/>
      <c r="T267" s="508"/>
      <c r="U267" s="508"/>
      <c r="V267" s="508"/>
      <c r="W267" s="508"/>
      <c r="X267" s="508"/>
      <c r="Y267" s="508"/>
      <c r="Z267" s="508"/>
    </row>
    <row r="268" spans="1:26" ht="12.75" x14ac:dyDescent="0.2">
      <c r="A268" s="474" t="s">
        <v>1362</v>
      </c>
      <c r="B268" s="474" t="s">
        <v>1363</v>
      </c>
      <c r="C268" s="475" t="s">
        <v>703</v>
      </c>
      <c r="D268" s="475" t="s">
        <v>1364</v>
      </c>
      <c r="E268" s="475" t="s">
        <v>1365</v>
      </c>
      <c r="F268" s="475" t="s">
        <v>412</v>
      </c>
      <c r="G268" s="475" t="s">
        <v>864</v>
      </c>
      <c r="H268" s="477">
        <v>0</v>
      </c>
      <c r="I268" s="479">
        <v>13</v>
      </c>
      <c r="J268" s="483">
        <v>26236</v>
      </c>
      <c r="K268" s="483">
        <v>0</v>
      </c>
      <c r="L268" s="483">
        <v>1205980</v>
      </c>
      <c r="M268" s="483">
        <v>19938</v>
      </c>
      <c r="N268" s="483">
        <v>117000</v>
      </c>
      <c r="O268" s="505">
        <v>1369154</v>
      </c>
      <c r="P268" s="508"/>
      <c r="Q268" s="508"/>
      <c r="R268" s="508"/>
      <c r="S268" s="508"/>
      <c r="T268" s="508"/>
      <c r="U268" s="508"/>
      <c r="V268" s="508"/>
      <c r="W268" s="508"/>
      <c r="X268" s="508"/>
      <c r="Y268" s="508"/>
      <c r="Z268" s="508"/>
    </row>
    <row r="269" spans="1:26" ht="12.75" x14ac:dyDescent="0.2">
      <c r="A269" s="474" t="s">
        <v>1366</v>
      </c>
      <c r="B269" s="474" t="s">
        <v>1367</v>
      </c>
      <c r="C269" s="475" t="s">
        <v>703</v>
      </c>
      <c r="D269" s="475" t="s">
        <v>1368</v>
      </c>
      <c r="E269" s="475" t="s">
        <v>1369</v>
      </c>
      <c r="F269" s="475" t="s">
        <v>427</v>
      </c>
      <c r="G269" s="475" t="s">
        <v>864</v>
      </c>
      <c r="H269" s="477">
        <v>0</v>
      </c>
      <c r="I269" s="479">
        <v>13</v>
      </c>
      <c r="J269" s="483">
        <v>244418</v>
      </c>
      <c r="K269" s="483">
        <v>0</v>
      </c>
      <c r="L269" s="483">
        <v>535502</v>
      </c>
      <c r="M269" s="483">
        <v>1028153</v>
      </c>
      <c r="N269" s="483">
        <v>0</v>
      </c>
      <c r="O269" s="505">
        <v>1808073</v>
      </c>
      <c r="P269" s="508"/>
      <c r="Q269" s="508"/>
      <c r="R269" s="508"/>
      <c r="S269" s="508"/>
      <c r="T269" s="508"/>
      <c r="U269" s="508"/>
      <c r="V269" s="508"/>
      <c r="W269" s="508"/>
      <c r="X269" s="508"/>
      <c r="Y269" s="508"/>
      <c r="Z269" s="508"/>
    </row>
    <row r="270" spans="1:26" ht="12.75" x14ac:dyDescent="0.2">
      <c r="A270" s="474" t="s">
        <v>1370</v>
      </c>
      <c r="B270" s="474" t="s">
        <v>850</v>
      </c>
      <c r="C270" s="475" t="s">
        <v>703</v>
      </c>
      <c r="D270" s="475">
        <v>2137</v>
      </c>
      <c r="E270" s="475">
        <v>20137</v>
      </c>
      <c r="F270" s="475" t="s">
        <v>460</v>
      </c>
      <c r="G270" s="475" t="s">
        <v>413</v>
      </c>
      <c r="H270" s="486">
        <v>423566</v>
      </c>
      <c r="I270" s="479">
        <v>12</v>
      </c>
      <c r="J270" s="483">
        <v>2526959</v>
      </c>
      <c r="K270" s="483">
        <v>0</v>
      </c>
      <c r="L270" s="483">
        <v>0</v>
      </c>
      <c r="M270" s="483">
        <v>1062523</v>
      </c>
      <c r="N270" s="483">
        <v>33872</v>
      </c>
      <c r="O270" s="505">
        <v>3623354</v>
      </c>
      <c r="P270" s="508"/>
      <c r="Q270" s="508"/>
      <c r="R270" s="508"/>
      <c r="S270" s="508"/>
      <c r="T270" s="508"/>
      <c r="U270" s="508"/>
      <c r="V270" s="508"/>
      <c r="W270" s="508"/>
      <c r="X270" s="508"/>
      <c r="Y270" s="508"/>
      <c r="Z270" s="508"/>
    </row>
    <row r="271" spans="1:26" ht="12.75" x14ac:dyDescent="0.2">
      <c r="A271" s="474" t="s">
        <v>1371</v>
      </c>
      <c r="B271" s="474" t="s">
        <v>1372</v>
      </c>
      <c r="C271" s="475" t="s">
        <v>703</v>
      </c>
      <c r="D271" s="475" t="s">
        <v>1373</v>
      </c>
      <c r="E271" s="475" t="s">
        <v>1374</v>
      </c>
      <c r="F271" s="475" t="s">
        <v>427</v>
      </c>
      <c r="G271" s="475" t="s">
        <v>864</v>
      </c>
      <c r="H271" s="477">
        <v>0</v>
      </c>
      <c r="I271" s="479">
        <v>11</v>
      </c>
      <c r="J271" s="483">
        <v>233111</v>
      </c>
      <c r="K271" s="483">
        <v>0</v>
      </c>
      <c r="L271" s="483">
        <v>82104</v>
      </c>
      <c r="M271" s="483">
        <v>363720</v>
      </c>
      <c r="N271" s="483">
        <v>172499</v>
      </c>
      <c r="O271" s="505">
        <v>851434</v>
      </c>
      <c r="P271" s="508"/>
      <c r="Q271" s="508"/>
      <c r="R271" s="508"/>
      <c r="S271" s="508"/>
      <c r="T271" s="508"/>
      <c r="U271" s="508"/>
      <c r="V271" s="508"/>
      <c r="W271" s="508"/>
      <c r="X271" s="508"/>
      <c r="Y271" s="508"/>
      <c r="Z271" s="508"/>
    </row>
    <row r="272" spans="1:26" ht="12.75" x14ac:dyDescent="0.2">
      <c r="A272" s="474" t="s">
        <v>1375</v>
      </c>
      <c r="B272" s="474" t="s">
        <v>845</v>
      </c>
      <c r="C272" s="475" t="s">
        <v>703</v>
      </c>
      <c r="D272" s="475">
        <v>2085</v>
      </c>
      <c r="E272" s="475">
        <v>20085</v>
      </c>
      <c r="F272" s="475" t="s">
        <v>427</v>
      </c>
      <c r="G272" s="475" t="s">
        <v>428</v>
      </c>
      <c r="H272" s="486">
        <v>18351295</v>
      </c>
      <c r="I272" s="479">
        <v>11</v>
      </c>
      <c r="J272" s="483">
        <v>64036</v>
      </c>
      <c r="K272" s="483">
        <v>0</v>
      </c>
      <c r="L272" s="483">
        <v>1472524</v>
      </c>
      <c r="M272" s="483">
        <v>246636</v>
      </c>
      <c r="N272" s="483">
        <v>0</v>
      </c>
      <c r="O272" s="505">
        <v>1783196</v>
      </c>
      <c r="P272" s="508"/>
      <c r="Q272" s="508"/>
      <c r="R272" s="508"/>
      <c r="S272" s="508"/>
      <c r="T272" s="508"/>
      <c r="U272" s="508"/>
      <c r="V272" s="508"/>
      <c r="W272" s="508"/>
      <c r="X272" s="508"/>
      <c r="Y272" s="508"/>
      <c r="Z272" s="508"/>
    </row>
    <row r="273" spans="1:26" ht="12.75" x14ac:dyDescent="0.2">
      <c r="A273" s="474" t="s">
        <v>1376</v>
      </c>
      <c r="B273" s="474" t="s">
        <v>1377</v>
      </c>
      <c r="C273" s="475" t="s">
        <v>703</v>
      </c>
      <c r="D273" s="475" t="s">
        <v>1378</v>
      </c>
      <c r="E273" s="475" t="s">
        <v>1379</v>
      </c>
      <c r="F273" s="475" t="s">
        <v>427</v>
      </c>
      <c r="G273" s="475" t="s">
        <v>864</v>
      </c>
      <c r="H273" s="477">
        <v>0</v>
      </c>
      <c r="I273" s="479">
        <v>11</v>
      </c>
      <c r="J273" s="483">
        <v>121123</v>
      </c>
      <c r="K273" s="483">
        <v>0</v>
      </c>
      <c r="L273" s="483">
        <v>168770</v>
      </c>
      <c r="M273" s="483">
        <v>402481</v>
      </c>
      <c r="N273" s="483">
        <v>265500</v>
      </c>
      <c r="O273" s="505">
        <v>957874</v>
      </c>
      <c r="P273" s="508"/>
      <c r="Q273" s="508"/>
      <c r="R273" s="508"/>
      <c r="S273" s="508"/>
      <c r="T273" s="508"/>
      <c r="U273" s="508"/>
      <c r="V273" s="508"/>
      <c r="W273" s="508"/>
      <c r="X273" s="508"/>
      <c r="Y273" s="508"/>
      <c r="Z273" s="508"/>
    </row>
    <row r="274" spans="1:26" ht="12.75" x14ac:dyDescent="0.2">
      <c r="A274" s="474" t="s">
        <v>1380</v>
      </c>
      <c r="B274" s="474" t="s">
        <v>1381</v>
      </c>
      <c r="C274" s="475" t="s">
        <v>703</v>
      </c>
      <c r="D274" s="475" t="s">
        <v>1382</v>
      </c>
      <c r="E274" s="475" t="s">
        <v>1383</v>
      </c>
      <c r="F274" s="475" t="s">
        <v>427</v>
      </c>
      <c r="G274" s="475" t="s">
        <v>864</v>
      </c>
      <c r="H274" s="477">
        <v>0</v>
      </c>
      <c r="I274" s="479">
        <v>10</v>
      </c>
      <c r="J274" s="483">
        <v>130769</v>
      </c>
      <c r="K274" s="483">
        <v>0</v>
      </c>
      <c r="L274" s="483">
        <v>156893</v>
      </c>
      <c r="M274" s="483">
        <v>518545</v>
      </c>
      <c r="N274" s="483">
        <v>296698</v>
      </c>
      <c r="O274" s="505">
        <v>1102905</v>
      </c>
      <c r="P274" s="508"/>
      <c r="Q274" s="508"/>
      <c r="R274" s="508"/>
      <c r="S274" s="508"/>
      <c r="T274" s="508"/>
      <c r="U274" s="508"/>
      <c r="V274" s="508"/>
      <c r="W274" s="508"/>
      <c r="X274" s="508"/>
      <c r="Y274" s="508"/>
      <c r="Z274" s="508"/>
    </row>
    <row r="275" spans="1:26" ht="12.75" x14ac:dyDescent="0.2">
      <c r="A275" s="474" t="s">
        <v>1384</v>
      </c>
      <c r="B275" s="474" t="s">
        <v>1385</v>
      </c>
      <c r="C275" s="475" t="s">
        <v>703</v>
      </c>
      <c r="D275" s="475" t="s">
        <v>1386</v>
      </c>
      <c r="E275" s="475" t="s">
        <v>1387</v>
      </c>
      <c r="F275" s="475" t="s">
        <v>412</v>
      </c>
      <c r="G275" s="475" t="s">
        <v>864</v>
      </c>
      <c r="H275" s="477">
        <v>0</v>
      </c>
      <c r="I275" s="479">
        <v>10</v>
      </c>
      <c r="J275" s="483">
        <v>459374</v>
      </c>
      <c r="K275" s="483">
        <v>0</v>
      </c>
      <c r="L275" s="483">
        <v>583379</v>
      </c>
      <c r="M275" s="483">
        <v>54755</v>
      </c>
      <c r="N275" s="483">
        <v>125500</v>
      </c>
      <c r="O275" s="505">
        <v>1223008</v>
      </c>
      <c r="P275" s="508"/>
      <c r="Q275" s="508"/>
      <c r="R275" s="508"/>
      <c r="S275" s="508"/>
      <c r="T275" s="508"/>
      <c r="U275" s="508"/>
      <c r="V275" s="508"/>
      <c r="W275" s="508"/>
      <c r="X275" s="508"/>
      <c r="Y275" s="508"/>
      <c r="Z275" s="508"/>
    </row>
    <row r="276" spans="1:26" ht="12.75" x14ac:dyDescent="0.2">
      <c r="A276" s="474" t="s">
        <v>1388</v>
      </c>
      <c r="B276" s="474" t="s">
        <v>1389</v>
      </c>
      <c r="C276" s="475" t="s">
        <v>703</v>
      </c>
      <c r="D276" s="475">
        <v>2216</v>
      </c>
      <c r="E276" s="475">
        <v>20216</v>
      </c>
      <c r="F276" s="475" t="s">
        <v>427</v>
      </c>
      <c r="G276" s="475" t="s">
        <v>428</v>
      </c>
      <c r="H276" s="486">
        <v>423566</v>
      </c>
      <c r="I276" s="479">
        <v>9</v>
      </c>
      <c r="J276" s="483">
        <v>17740</v>
      </c>
      <c r="K276" s="483">
        <v>0</v>
      </c>
      <c r="L276" s="483">
        <v>9844</v>
      </c>
      <c r="M276" s="483">
        <v>148416</v>
      </c>
      <c r="N276" s="483">
        <v>703999</v>
      </c>
      <c r="O276" s="505">
        <v>879999</v>
      </c>
      <c r="P276" s="508"/>
      <c r="Q276" s="508"/>
      <c r="R276" s="508"/>
      <c r="S276" s="508"/>
      <c r="T276" s="508"/>
      <c r="U276" s="508"/>
      <c r="V276" s="508"/>
      <c r="W276" s="508"/>
      <c r="X276" s="508"/>
      <c r="Y276" s="508"/>
      <c r="Z276" s="508"/>
    </row>
    <row r="277" spans="1:26" ht="12.75" x14ac:dyDescent="0.2">
      <c r="A277" s="474" t="s">
        <v>750</v>
      </c>
      <c r="B277" s="474" t="s">
        <v>329</v>
      </c>
      <c r="C277" s="475" t="s">
        <v>703</v>
      </c>
      <c r="D277" s="475">
        <v>2189</v>
      </c>
      <c r="E277" s="475">
        <v>20189</v>
      </c>
      <c r="F277" s="475" t="s">
        <v>460</v>
      </c>
      <c r="G277" s="475" t="s">
        <v>413</v>
      </c>
      <c r="H277" s="486">
        <v>18351295</v>
      </c>
      <c r="I277" s="479">
        <v>8</v>
      </c>
      <c r="J277" s="483">
        <v>12084707</v>
      </c>
      <c r="K277" s="483">
        <v>0</v>
      </c>
      <c r="L277" s="483">
        <v>0</v>
      </c>
      <c r="M277" s="483">
        <v>0</v>
      </c>
      <c r="N277" s="483">
        <v>0</v>
      </c>
      <c r="O277" s="505">
        <v>12084707</v>
      </c>
      <c r="P277" s="508"/>
      <c r="Q277" s="508"/>
      <c r="R277" s="508"/>
      <c r="S277" s="508"/>
      <c r="T277" s="508"/>
      <c r="U277" s="508"/>
      <c r="V277" s="508"/>
      <c r="W277" s="508"/>
      <c r="X277" s="508"/>
      <c r="Y277" s="508"/>
      <c r="Z277" s="508"/>
    </row>
    <row r="278" spans="1:26" ht="12.75" x14ac:dyDescent="0.2">
      <c r="A278" s="474" t="s">
        <v>733</v>
      </c>
      <c r="B278" s="474" t="s">
        <v>358</v>
      </c>
      <c r="C278" s="475" t="s">
        <v>703</v>
      </c>
      <c r="D278" s="475">
        <v>2006</v>
      </c>
      <c r="E278" s="475">
        <v>20006</v>
      </c>
      <c r="F278" s="475" t="s">
        <v>427</v>
      </c>
      <c r="G278" s="475" t="s">
        <v>413</v>
      </c>
      <c r="H278" s="486">
        <v>18351295</v>
      </c>
      <c r="I278" s="479">
        <v>8</v>
      </c>
      <c r="J278" s="483">
        <v>440843</v>
      </c>
      <c r="K278" s="483">
        <v>0</v>
      </c>
      <c r="L278" s="483">
        <v>1229031</v>
      </c>
      <c r="M278" s="483">
        <v>900014</v>
      </c>
      <c r="N278" s="483">
        <v>0</v>
      </c>
      <c r="O278" s="505">
        <v>2569888</v>
      </c>
      <c r="P278" s="508"/>
      <c r="Q278" s="508"/>
      <c r="R278" s="508"/>
      <c r="S278" s="508"/>
      <c r="T278" s="508"/>
      <c r="U278" s="508"/>
      <c r="V278" s="508"/>
      <c r="W278" s="508"/>
      <c r="X278" s="508"/>
      <c r="Y278" s="508"/>
      <c r="Z278" s="508"/>
    </row>
    <row r="279" spans="1:26" ht="12.75" x14ac:dyDescent="0.2">
      <c r="A279" s="474" t="s">
        <v>1390</v>
      </c>
      <c r="B279" s="474" t="s">
        <v>1391</v>
      </c>
      <c r="C279" s="475" t="s">
        <v>703</v>
      </c>
      <c r="D279" s="475" t="s">
        <v>1392</v>
      </c>
      <c r="E279" s="475" t="s">
        <v>1393</v>
      </c>
      <c r="F279" s="475" t="s">
        <v>427</v>
      </c>
      <c r="G279" s="475" t="s">
        <v>864</v>
      </c>
      <c r="H279" s="477">
        <v>0</v>
      </c>
      <c r="I279" s="479">
        <v>8</v>
      </c>
      <c r="J279" s="483">
        <v>235671</v>
      </c>
      <c r="K279" s="483">
        <v>0</v>
      </c>
      <c r="L279" s="483">
        <v>169766</v>
      </c>
      <c r="M279" s="483">
        <v>83699</v>
      </c>
      <c r="N279" s="483">
        <v>118293</v>
      </c>
      <c r="O279" s="505">
        <v>607429</v>
      </c>
      <c r="P279" s="508"/>
      <c r="Q279" s="508"/>
      <c r="R279" s="508"/>
      <c r="S279" s="508"/>
      <c r="T279" s="508"/>
      <c r="U279" s="508"/>
      <c r="V279" s="508"/>
      <c r="W279" s="508"/>
      <c r="X279" s="508"/>
      <c r="Y279" s="508"/>
      <c r="Z279" s="508"/>
    </row>
    <row r="280" spans="1:26" ht="12.75" x14ac:dyDescent="0.2">
      <c r="A280" s="474" t="s">
        <v>1394</v>
      </c>
      <c r="B280" s="474" t="s">
        <v>1298</v>
      </c>
      <c r="C280" s="475" t="s">
        <v>703</v>
      </c>
      <c r="D280" s="475" t="s">
        <v>1395</v>
      </c>
      <c r="E280" s="475" t="s">
        <v>1396</v>
      </c>
      <c r="F280" s="475" t="s">
        <v>412</v>
      </c>
      <c r="G280" s="475" t="s">
        <v>864</v>
      </c>
      <c r="H280" s="477">
        <v>0</v>
      </c>
      <c r="I280" s="479">
        <v>8</v>
      </c>
      <c r="J280" s="483">
        <v>131435</v>
      </c>
      <c r="K280" s="483">
        <v>0</v>
      </c>
      <c r="L280" s="483">
        <v>25771</v>
      </c>
      <c r="M280" s="483">
        <v>770139</v>
      </c>
      <c r="N280" s="483">
        <v>80000</v>
      </c>
      <c r="O280" s="505">
        <v>1007345</v>
      </c>
      <c r="P280" s="508"/>
      <c r="Q280" s="508"/>
      <c r="R280" s="508"/>
      <c r="S280" s="508"/>
      <c r="T280" s="508"/>
      <c r="U280" s="508"/>
      <c r="V280" s="508"/>
      <c r="W280" s="508"/>
      <c r="X280" s="508"/>
      <c r="Y280" s="508"/>
      <c r="Z280" s="508"/>
    </row>
    <row r="281" spans="1:26" ht="12.75" x14ac:dyDescent="0.2">
      <c r="A281" s="474" t="s">
        <v>1397</v>
      </c>
      <c r="B281" s="474" t="s">
        <v>1398</v>
      </c>
      <c r="C281" s="475" t="s">
        <v>703</v>
      </c>
      <c r="D281" s="475" t="s">
        <v>1399</v>
      </c>
      <c r="E281" s="475" t="s">
        <v>1400</v>
      </c>
      <c r="F281" s="475" t="s">
        <v>427</v>
      </c>
      <c r="G281" s="475" t="s">
        <v>864</v>
      </c>
      <c r="H281" s="477">
        <v>0</v>
      </c>
      <c r="I281" s="479">
        <v>7</v>
      </c>
      <c r="J281" s="483">
        <v>142989</v>
      </c>
      <c r="K281" s="483">
        <v>0</v>
      </c>
      <c r="L281" s="483">
        <v>104244</v>
      </c>
      <c r="M281" s="483">
        <v>213341</v>
      </c>
      <c r="N281" s="483">
        <v>290000</v>
      </c>
      <c r="O281" s="505">
        <v>750574</v>
      </c>
      <c r="P281" s="508"/>
      <c r="Q281" s="508"/>
      <c r="R281" s="508"/>
      <c r="S281" s="508"/>
      <c r="T281" s="508"/>
      <c r="U281" s="508"/>
      <c r="V281" s="508"/>
      <c r="W281" s="508"/>
      <c r="X281" s="508"/>
      <c r="Y281" s="508"/>
      <c r="Z281" s="508"/>
    </row>
    <row r="282" spans="1:26" ht="12.75" x14ac:dyDescent="0.2">
      <c r="A282" s="474" t="s">
        <v>1401</v>
      </c>
      <c r="B282" s="474" t="s">
        <v>1402</v>
      </c>
      <c r="C282" s="475" t="s">
        <v>703</v>
      </c>
      <c r="D282" s="475" t="s">
        <v>1403</v>
      </c>
      <c r="E282" s="475" t="s">
        <v>1404</v>
      </c>
      <c r="F282" s="475" t="s">
        <v>412</v>
      </c>
      <c r="G282" s="475" t="s">
        <v>864</v>
      </c>
      <c r="H282" s="477">
        <v>0</v>
      </c>
      <c r="I282" s="479">
        <v>7</v>
      </c>
      <c r="J282" s="483">
        <v>42603</v>
      </c>
      <c r="K282" s="483">
        <v>0</v>
      </c>
      <c r="L282" s="483">
        <v>685992</v>
      </c>
      <c r="M282" s="483">
        <v>30130</v>
      </c>
      <c r="N282" s="483">
        <v>85000</v>
      </c>
      <c r="O282" s="505">
        <v>843725</v>
      </c>
      <c r="P282" s="508"/>
      <c r="Q282" s="508"/>
      <c r="R282" s="508"/>
      <c r="S282" s="508"/>
      <c r="T282" s="508"/>
      <c r="U282" s="508"/>
      <c r="V282" s="508"/>
      <c r="W282" s="508"/>
      <c r="X282" s="508"/>
      <c r="Y282" s="508"/>
      <c r="Z282" s="508"/>
    </row>
    <row r="283" spans="1:26" ht="12.75" x14ac:dyDescent="0.2">
      <c r="A283" s="474" t="s">
        <v>1405</v>
      </c>
      <c r="B283" s="474" t="s">
        <v>1406</v>
      </c>
      <c r="C283" s="475" t="s">
        <v>703</v>
      </c>
      <c r="D283" s="475">
        <v>2148</v>
      </c>
      <c r="E283" s="475">
        <v>20148</v>
      </c>
      <c r="F283" s="475" t="s">
        <v>1407</v>
      </c>
      <c r="G283" s="475" t="s">
        <v>428</v>
      </c>
      <c r="H283" s="486">
        <v>423566</v>
      </c>
      <c r="I283" s="479">
        <v>7</v>
      </c>
      <c r="J283" s="483">
        <v>1469276</v>
      </c>
      <c r="K283" s="483">
        <v>0</v>
      </c>
      <c r="L283" s="483">
        <v>0</v>
      </c>
      <c r="M283" s="483">
        <v>0</v>
      </c>
      <c r="N283" s="483">
        <v>0</v>
      </c>
      <c r="O283" s="505">
        <v>1469276</v>
      </c>
      <c r="P283" s="508"/>
      <c r="Q283" s="508"/>
      <c r="R283" s="508"/>
      <c r="S283" s="508"/>
      <c r="T283" s="508"/>
      <c r="U283" s="508"/>
      <c r="V283" s="508"/>
      <c r="W283" s="508"/>
      <c r="X283" s="508"/>
      <c r="Y283" s="508"/>
      <c r="Z283" s="508"/>
    </row>
    <row r="284" spans="1:26" ht="12.75" x14ac:dyDescent="0.2">
      <c r="A284" s="474" t="s">
        <v>1408</v>
      </c>
      <c r="B284" s="474" t="s">
        <v>1409</v>
      </c>
      <c r="C284" s="475" t="s">
        <v>703</v>
      </c>
      <c r="D284" s="475" t="s">
        <v>1410</v>
      </c>
      <c r="E284" s="475" t="s">
        <v>1411</v>
      </c>
      <c r="F284" s="475" t="s">
        <v>427</v>
      </c>
      <c r="G284" s="475" t="s">
        <v>864</v>
      </c>
      <c r="H284" s="477">
        <v>0</v>
      </c>
      <c r="I284" s="479">
        <v>7</v>
      </c>
      <c r="J284" s="483">
        <v>34377</v>
      </c>
      <c r="K284" s="483">
        <v>0</v>
      </c>
      <c r="L284" s="483">
        <v>171020</v>
      </c>
      <c r="M284" s="483">
        <v>173101</v>
      </c>
      <c r="N284" s="483">
        <v>166500</v>
      </c>
      <c r="O284" s="505">
        <v>544998</v>
      </c>
      <c r="P284" s="508"/>
      <c r="Q284" s="508"/>
      <c r="R284" s="508"/>
      <c r="S284" s="508"/>
      <c r="T284" s="508"/>
      <c r="U284" s="508"/>
      <c r="V284" s="508"/>
      <c r="W284" s="508"/>
      <c r="X284" s="508"/>
      <c r="Y284" s="508"/>
      <c r="Z284" s="508"/>
    </row>
    <row r="285" spans="1:26" ht="12.75" x14ac:dyDescent="0.2">
      <c r="A285" s="474" t="s">
        <v>1412</v>
      </c>
      <c r="B285" s="474" t="s">
        <v>1413</v>
      </c>
      <c r="C285" s="475" t="s">
        <v>703</v>
      </c>
      <c r="D285" s="475" t="s">
        <v>1414</v>
      </c>
      <c r="E285" s="475" t="s">
        <v>1415</v>
      </c>
      <c r="F285" s="475" t="s">
        <v>427</v>
      </c>
      <c r="G285" s="475" t="s">
        <v>864</v>
      </c>
      <c r="H285" s="477">
        <v>0</v>
      </c>
      <c r="I285" s="479">
        <v>6</v>
      </c>
      <c r="J285" s="483">
        <v>57069</v>
      </c>
      <c r="K285" s="483">
        <v>0</v>
      </c>
      <c r="L285" s="483">
        <v>452609</v>
      </c>
      <c r="M285" s="483">
        <v>267650</v>
      </c>
      <c r="N285" s="483">
        <v>108500</v>
      </c>
      <c r="O285" s="505">
        <v>885828</v>
      </c>
      <c r="P285" s="508"/>
      <c r="Q285" s="508"/>
      <c r="R285" s="508"/>
      <c r="S285" s="508"/>
      <c r="T285" s="508"/>
      <c r="U285" s="508"/>
      <c r="V285" s="508"/>
      <c r="W285" s="508"/>
      <c r="X285" s="508"/>
      <c r="Y285" s="508"/>
      <c r="Z285" s="508"/>
    </row>
    <row r="286" spans="1:26" ht="12.75" x14ac:dyDescent="0.2">
      <c r="A286" s="474" t="s">
        <v>1416</v>
      </c>
      <c r="B286" s="474" t="s">
        <v>1417</v>
      </c>
      <c r="C286" s="475" t="s">
        <v>703</v>
      </c>
      <c r="D286" s="476"/>
      <c r="E286" s="475" t="s">
        <v>1418</v>
      </c>
      <c r="F286" s="475" t="s">
        <v>427</v>
      </c>
      <c r="G286" s="475" t="s">
        <v>864</v>
      </c>
      <c r="H286" s="477">
        <v>0</v>
      </c>
      <c r="I286" s="479">
        <v>6</v>
      </c>
      <c r="J286" s="483">
        <v>15161</v>
      </c>
      <c r="K286" s="483">
        <v>0</v>
      </c>
      <c r="L286" s="483">
        <v>442535</v>
      </c>
      <c r="M286" s="483">
        <v>192754</v>
      </c>
      <c r="N286" s="483">
        <v>4785</v>
      </c>
      <c r="O286" s="505">
        <v>655235</v>
      </c>
      <c r="P286" s="508"/>
      <c r="Q286" s="508"/>
      <c r="R286" s="508"/>
      <c r="S286" s="508"/>
      <c r="T286" s="508"/>
      <c r="U286" s="508"/>
      <c r="V286" s="508"/>
      <c r="W286" s="508"/>
      <c r="X286" s="508"/>
      <c r="Y286" s="508"/>
      <c r="Z286" s="508"/>
    </row>
    <row r="287" spans="1:26" ht="12.75" x14ac:dyDescent="0.2">
      <c r="A287" s="474" t="s">
        <v>1419</v>
      </c>
      <c r="B287" s="474" t="s">
        <v>1420</v>
      </c>
      <c r="C287" s="475" t="s">
        <v>703</v>
      </c>
      <c r="D287" s="475" t="s">
        <v>1421</v>
      </c>
      <c r="E287" s="475" t="s">
        <v>1422</v>
      </c>
      <c r="F287" s="475" t="s">
        <v>427</v>
      </c>
      <c r="G287" s="475" t="s">
        <v>864</v>
      </c>
      <c r="H287" s="477">
        <v>0</v>
      </c>
      <c r="I287" s="479">
        <v>6</v>
      </c>
      <c r="J287" s="483">
        <v>31723</v>
      </c>
      <c r="K287" s="483">
        <v>0</v>
      </c>
      <c r="L287" s="483">
        <v>39573</v>
      </c>
      <c r="M287" s="483">
        <v>490163</v>
      </c>
      <c r="N287" s="483">
        <v>335000</v>
      </c>
      <c r="O287" s="505">
        <v>896459</v>
      </c>
      <c r="P287" s="508"/>
      <c r="Q287" s="508"/>
      <c r="R287" s="508"/>
      <c r="S287" s="508"/>
      <c r="T287" s="508"/>
      <c r="U287" s="508"/>
      <c r="V287" s="508"/>
      <c r="W287" s="508"/>
      <c r="X287" s="508"/>
      <c r="Y287" s="508"/>
      <c r="Z287" s="508"/>
    </row>
    <row r="288" spans="1:26" ht="12.75" x14ac:dyDescent="0.2">
      <c r="A288" s="474" t="s">
        <v>849</v>
      </c>
      <c r="B288" s="474" t="s">
        <v>850</v>
      </c>
      <c r="C288" s="475" t="s">
        <v>703</v>
      </c>
      <c r="D288" s="475">
        <v>2175</v>
      </c>
      <c r="E288" s="475">
        <v>20175</v>
      </c>
      <c r="F288" s="475" t="s">
        <v>460</v>
      </c>
      <c r="G288" s="475" t="s">
        <v>413</v>
      </c>
      <c r="H288" s="486">
        <v>18351295</v>
      </c>
      <c r="I288" s="479">
        <v>6</v>
      </c>
      <c r="J288" s="483">
        <v>1060318</v>
      </c>
      <c r="K288" s="483">
        <v>0</v>
      </c>
      <c r="L288" s="483">
        <v>0</v>
      </c>
      <c r="M288" s="483">
        <v>0</v>
      </c>
      <c r="N288" s="483">
        <v>0</v>
      </c>
      <c r="O288" s="505">
        <v>1060318</v>
      </c>
      <c r="P288" s="508"/>
      <c r="Q288" s="508"/>
      <c r="R288" s="508"/>
      <c r="S288" s="508"/>
      <c r="T288" s="508"/>
      <c r="U288" s="508"/>
      <c r="V288" s="508"/>
      <c r="W288" s="508"/>
      <c r="X288" s="508"/>
      <c r="Y288" s="508"/>
      <c r="Z288" s="508"/>
    </row>
    <row r="289" spans="1:26" ht="12.75" x14ac:dyDescent="0.2">
      <c r="A289" s="474" t="s">
        <v>1423</v>
      </c>
      <c r="B289" s="474" t="s">
        <v>1424</v>
      </c>
      <c r="C289" s="475" t="s">
        <v>703</v>
      </c>
      <c r="D289" s="475" t="s">
        <v>1425</v>
      </c>
      <c r="E289" s="475" t="s">
        <v>1426</v>
      </c>
      <c r="F289" s="475" t="s">
        <v>427</v>
      </c>
      <c r="G289" s="475" t="s">
        <v>864</v>
      </c>
      <c r="H289" s="477">
        <v>0</v>
      </c>
      <c r="I289" s="479">
        <v>6</v>
      </c>
      <c r="J289" s="483">
        <v>95017</v>
      </c>
      <c r="K289" s="483">
        <v>0</v>
      </c>
      <c r="L289" s="483">
        <v>202685</v>
      </c>
      <c r="M289" s="483">
        <v>557401</v>
      </c>
      <c r="N289" s="483">
        <v>163425</v>
      </c>
      <c r="O289" s="505">
        <v>1018528</v>
      </c>
      <c r="P289" s="508"/>
      <c r="Q289" s="508"/>
      <c r="R289" s="508"/>
      <c r="S289" s="508"/>
      <c r="T289" s="508"/>
      <c r="U289" s="508"/>
      <c r="V289" s="508"/>
      <c r="W289" s="508"/>
      <c r="X289" s="508"/>
      <c r="Y289" s="508"/>
      <c r="Z289" s="508"/>
    </row>
    <row r="290" spans="1:26" ht="12.75" x14ac:dyDescent="0.2">
      <c r="A290" s="474" t="s">
        <v>1427</v>
      </c>
      <c r="B290" s="474" t="s">
        <v>1428</v>
      </c>
      <c r="C290" s="475" t="s">
        <v>703</v>
      </c>
      <c r="D290" s="475">
        <v>2183</v>
      </c>
      <c r="E290" s="475">
        <v>20183</v>
      </c>
      <c r="F290" s="475" t="s">
        <v>427</v>
      </c>
      <c r="G290" s="475" t="s">
        <v>428</v>
      </c>
      <c r="H290" s="486">
        <v>423566</v>
      </c>
      <c r="I290" s="479">
        <v>6</v>
      </c>
      <c r="J290" s="483">
        <v>39961</v>
      </c>
      <c r="K290" s="483">
        <v>0</v>
      </c>
      <c r="L290" s="483">
        <v>216592</v>
      </c>
      <c r="M290" s="483">
        <v>94012</v>
      </c>
      <c r="N290" s="483">
        <v>350565</v>
      </c>
      <c r="O290" s="505">
        <v>701130</v>
      </c>
      <c r="P290" s="508"/>
      <c r="Q290" s="508"/>
      <c r="R290" s="508"/>
      <c r="S290" s="508"/>
      <c r="T290" s="508"/>
      <c r="U290" s="508"/>
      <c r="V290" s="508"/>
      <c r="W290" s="508"/>
      <c r="X290" s="508"/>
      <c r="Y290" s="508"/>
      <c r="Z290" s="508"/>
    </row>
    <row r="291" spans="1:26" ht="12.75" x14ac:dyDescent="0.2">
      <c r="A291" s="474" t="s">
        <v>1429</v>
      </c>
      <c r="B291" s="474" t="s">
        <v>1430</v>
      </c>
      <c r="C291" s="475" t="s">
        <v>703</v>
      </c>
      <c r="D291" s="475">
        <v>2120</v>
      </c>
      <c r="E291" s="475">
        <v>20120</v>
      </c>
      <c r="F291" s="475" t="s">
        <v>427</v>
      </c>
      <c r="G291" s="475" t="s">
        <v>428</v>
      </c>
      <c r="H291" s="486">
        <v>65443</v>
      </c>
      <c r="I291" s="479">
        <v>6</v>
      </c>
      <c r="J291" s="483">
        <v>285683</v>
      </c>
      <c r="K291" s="483">
        <v>0</v>
      </c>
      <c r="L291" s="483">
        <v>130000</v>
      </c>
      <c r="M291" s="483">
        <v>672506</v>
      </c>
      <c r="N291" s="483">
        <v>545685</v>
      </c>
      <c r="O291" s="505">
        <v>1633874</v>
      </c>
      <c r="P291" s="508"/>
      <c r="Q291" s="508"/>
      <c r="R291" s="508"/>
      <c r="S291" s="508"/>
      <c r="T291" s="508"/>
      <c r="U291" s="508"/>
      <c r="V291" s="508"/>
      <c r="W291" s="508"/>
      <c r="X291" s="508"/>
      <c r="Y291" s="508"/>
      <c r="Z291" s="508"/>
    </row>
    <row r="292" spans="1:26" ht="12.75" x14ac:dyDescent="0.2">
      <c r="A292" s="474" t="s">
        <v>1431</v>
      </c>
      <c r="B292" s="474" t="s">
        <v>1432</v>
      </c>
      <c r="C292" s="475" t="s">
        <v>703</v>
      </c>
      <c r="D292" s="475">
        <v>2179</v>
      </c>
      <c r="E292" s="475">
        <v>20179</v>
      </c>
      <c r="F292" s="475" t="s">
        <v>1407</v>
      </c>
      <c r="G292" s="475" t="s">
        <v>428</v>
      </c>
      <c r="H292" s="486">
        <v>423566</v>
      </c>
      <c r="I292" s="479">
        <v>6</v>
      </c>
      <c r="J292" s="483">
        <v>1810201</v>
      </c>
      <c r="K292" s="483">
        <v>0</v>
      </c>
      <c r="L292" s="483">
        <v>0</v>
      </c>
      <c r="M292" s="483">
        <v>0</v>
      </c>
      <c r="N292" s="483">
        <v>0</v>
      </c>
      <c r="O292" s="505">
        <v>1810201</v>
      </c>
      <c r="P292" s="508"/>
      <c r="Q292" s="508"/>
      <c r="R292" s="508"/>
      <c r="S292" s="508"/>
      <c r="T292" s="508"/>
      <c r="U292" s="508"/>
      <c r="V292" s="508"/>
      <c r="W292" s="508"/>
      <c r="X292" s="508"/>
      <c r="Y292" s="508"/>
      <c r="Z292" s="508"/>
    </row>
    <row r="293" spans="1:26" ht="12.75" x14ac:dyDescent="0.2">
      <c r="A293" s="474" t="s">
        <v>1433</v>
      </c>
      <c r="B293" s="474" t="s">
        <v>1434</v>
      </c>
      <c r="C293" s="475" t="s">
        <v>703</v>
      </c>
      <c r="D293" s="475" t="s">
        <v>1435</v>
      </c>
      <c r="E293" s="475" t="s">
        <v>1436</v>
      </c>
      <c r="F293" s="475" t="s">
        <v>427</v>
      </c>
      <c r="G293" s="475" t="s">
        <v>864</v>
      </c>
      <c r="H293" s="477">
        <v>0</v>
      </c>
      <c r="I293" s="479">
        <v>6</v>
      </c>
      <c r="J293" s="483">
        <v>17518</v>
      </c>
      <c r="K293" s="483">
        <v>0</v>
      </c>
      <c r="L293" s="483">
        <v>117880</v>
      </c>
      <c r="M293" s="483">
        <v>342308</v>
      </c>
      <c r="N293" s="483">
        <v>123523</v>
      </c>
      <c r="O293" s="505">
        <v>601229</v>
      </c>
      <c r="P293" s="508"/>
      <c r="Q293" s="508"/>
      <c r="R293" s="508"/>
      <c r="S293" s="508"/>
      <c r="T293" s="508"/>
      <c r="U293" s="508"/>
      <c r="V293" s="508"/>
      <c r="W293" s="508"/>
      <c r="X293" s="508"/>
      <c r="Y293" s="508"/>
      <c r="Z293" s="508"/>
    </row>
    <row r="294" spans="1:26" ht="12.75" x14ac:dyDescent="0.2">
      <c r="A294" s="474" t="s">
        <v>1437</v>
      </c>
      <c r="B294" s="474" t="s">
        <v>1438</v>
      </c>
      <c r="C294" s="475" t="s">
        <v>703</v>
      </c>
      <c r="D294" s="475">
        <v>2215</v>
      </c>
      <c r="E294" s="475">
        <v>20215</v>
      </c>
      <c r="F294" s="475" t="s">
        <v>427</v>
      </c>
      <c r="G294" s="475" t="s">
        <v>428</v>
      </c>
      <c r="H294" s="486">
        <v>57840</v>
      </c>
      <c r="I294" s="479">
        <v>5</v>
      </c>
      <c r="J294" s="483">
        <v>147083</v>
      </c>
      <c r="K294" s="483">
        <v>0</v>
      </c>
      <c r="L294" s="483">
        <v>569045</v>
      </c>
      <c r="M294" s="483">
        <v>287765</v>
      </c>
      <c r="N294" s="483">
        <v>0</v>
      </c>
      <c r="O294" s="505">
        <v>1003893</v>
      </c>
      <c r="P294" s="508"/>
      <c r="Q294" s="508"/>
      <c r="R294" s="508"/>
      <c r="S294" s="508"/>
      <c r="T294" s="508"/>
      <c r="U294" s="508"/>
      <c r="V294" s="508"/>
      <c r="W294" s="508"/>
      <c r="X294" s="508"/>
      <c r="Y294" s="508"/>
      <c r="Z294" s="508"/>
    </row>
    <row r="295" spans="1:26" ht="12.75" x14ac:dyDescent="0.2">
      <c r="A295" s="474" t="s">
        <v>1439</v>
      </c>
      <c r="B295" s="474" t="s">
        <v>1440</v>
      </c>
      <c r="C295" s="475" t="s">
        <v>703</v>
      </c>
      <c r="D295" s="475" t="s">
        <v>1441</v>
      </c>
      <c r="E295" s="475" t="s">
        <v>1442</v>
      </c>
      <c r="F295" s="475" t="s">
        <v>427</v>
      </c>
      <c r="G295" s="475" t="s">
        <v>864</v>
      </c>
      <c r="H295" s="477">
        <v>0</v>
      </c>
      <c r="I295" s="479">
        <v>5</v>
      </c>
      <c r="J295" s="483">
        <v>256213</v>
      </c>
      <c r="K295" s="483">
        <v>0</v>
      </c>
      <c r="L295" s="483">
        <v>17487</v>
      </c>
      <c r="M295" s="483">
        <v>255491</v>
      </c>
      <c r="N295" s="483">
        <v>298926</v>
      </c>
      <c r="O295" s="505">
        <v>828117</v>
      </c>
      <c r="P295" s="508"/>
      <c r="Q295" s="508"/>
      <c r="R295" s="508"/>
      <c r="S295" s="508"/>
      <c r="T295" s="508"/>
      <c r="U295" s="508"/>
      <c r="V295" s="508"/>
      <c r="W295" s="508"/>
      <c r="X295" s="508"/>
      <c r="Y295" s="508"/>
      <c r="Z295" s="508"/>
    </row>
    <row r="296" spans="1:26" ht="12.75" x14ac:dyDescent="0.2">
      <c r="A296" s="474" t="s">
        <v>1443</v>
      </c>
      <c r="B296" s="474" t="s">
        <v>1444</v>
      </c>
      <c r="C296" s="475" t="s">
        <v>703</v>
      </c>
      <c r="D296" s="475">
        <v>2214</v>
      </c>
      <c r="E296" s="475">
        <v>20214</v>
      </c>
      <c r="F296" s="475" t="s">
        <v>427</v>
      </c>
      <c r="G296" s="475" t="s">
        <v>428</v>
      </c>
      <c r="H296" s="486">
        <v>423566</v>
      </c>
      <c r="I296" s="479">
        <v>5</v>
      </c>
      <c r="J296" s="483">
        <v>33646</v>
      </c>
      <c r="K296" s="483">
        <v>0</v>
      </c>
      <c r="L296" s="483">
        <v>235584</v>
      </c>
      <c r="M296" s="483">
        <v>151503</v>
      </c>
      <c r="N296" s="483">
        <v>420733</v>
      </c>
      <c r="O296" s="505">
        <v>841466</v>
      </c>
      <c r="P296" s="508"/>
      <c r="Q296" s="508"/>
      <c r="R296" s="508"/>
      <c r="S296" s="508"/>
      <c r="T296" s="508"/>
      <c r="U296" s="508"/>
      <c r="V296" s="508"/>
      <c r="W296" s="508"/>
      <c r="X296" s="508"/>
      <c r="Y296" s="508"/>
      <c r="Z296" s="508"/>
    </row>
    <row r="297" spans="1:26" ht="12.75" x14ac:dyDescent="0.2">
      <c r="A297" s="474" t="s">
        <v>1445</v>
      </c>
      <c r="B297" s="474" t="s">
        <v>1325</v>
      </c>
      <c r="C297" s="475" t="s">
        <v>703</v>
      </c>
      <c r="D297" s="475">
        <v>2191</v>
      </c>
      <c r="E297" s="475">
        <v>20191</v>
      </c>
      <c r="F297" s="475" t="s">
        <v>427</v>
      </c>
      <c r="G297" s="475" t="s">
        <v>428</v>
      </c>
      <c r="H297" s="486">
        <v>57442</v>
      </c>
      <c r="I297" s="479">
        <v>4</v>
      </c>
      <c r="J297" s="483">
        <v>69045</v>
      </c>
      <c r="K297" s="483">
        <v>0</v>
      </c>
      <c r="L297" s="483">
        <v>310654</v>
      </c>
      <c r="M297" s="483">
        <v>353729</v>
      </c>
      <c r="N297" s="483">
        <v>518112</v>
      </c>
      <c r="O297" s="505">
        <v>1251540</v>
      </c>
      <c r="P297" s="508"/>
      <c r="Q297" s="508"/>
      <c r="R297" s="508"/>
      <c r="S297" s="508"/>
      <c r="T297" s="508"/>
      <c r="U297" s="508"/>
      <c r="V297" s="508"/>
      <c r="W297" s="508"/>
      <c r="X297" s="508"/>
      <c r="Y297" s="508"/>
      <c r="Z297" s="508"/>
    </row>
    <row r="298" spans="1:26" ht="12.75" x14ac:dyDescent="0.2">
      <c r="A298" s="474" t="s">
        <v>1446</v>
      </c>
      <c r="B298" s="474" t="s">
        <v>1327</v>
      </c>
      <c r="C298" s="475" t="s">
        <v>703</v>
      </c>
      <c r="D298" s="475" t="s">
        <v>1447</v>
      </c>
      <c r="E298" s="475" t="s">
        <v>1448</v>
      </c>
      <c r="F298" s="475" t="s">
        <v>427</v>
      </c>
      <c r="G298" s="475" t="s">
        <v>864</v>
      </c>
      <c r="H298" s="477">
        <v>0</v>
      </c>
      <c r="I298" s="479">
        <v>4</v>
      </c>
      <c r="J298" s="483">
        <v>72456</v>
      </c>
      <c r="K298" s="483">
        <v>0</v>
      </c>
      <c r="L298" s="483">
        <v>963914</v>
      </c>
      <c r="M298" s="483">
        <v>205959</v>
      </c>
      <c r="N298" s="483">
        <v>224000</v>
      </c>
      <c r="O298" s="505">
        <v>1466329</v>
      </c>
      <c r="P298" s="508"/>
      <c r="Q298" s="508"/>
      <c r="R298" s="508"/>
      <c r="S298" s="508"/>
      <c r="T298" s="508"/>
      <c r="U298" s="508"/>
      <c r="V298" s="508"/>
      <c r="W298" s="508"/>
      <c r="X298" s="508"/>
      <c r="Y298" s="508"/>
      <c r="Z298" s="508"/>
    </row>
    <row r="299" spans="1:26" ht="12.75" x14ac:dyDescent="0.2">
      <c r="A299" s="474" t="s">
        <v>1449</v>
      </c>
      <c r="B299" s="474" t="s">
        <v>1334</v>
      </c>
      <c r="C299" s="475" t="s">
        <v>703</v>
      </c>
      <c r="D299" s="475" t="s">
        <v>1450</v>
      </c>
      <c r="E299" s="475" t="s">
        <v>1451</v>
      </c>
      <c r="F299" s="475" t="s">
        <v>427</v>
      </c>
      <c r="G299" s="475" t="s">
        <v>864</v>
      </c>
      <c r="H299" s="477">
        <v>0</v>
      </c>
      <c r="I299" s="479">
        <v>4</v>
      </c>
      <c r="J299" s="483">
        <v>176807</v>
      </c>
      <c r="K299" s="483">
        <v>0</v>
      </c>
      <c r="L299" s="483">
        <v>222477</v>
      </c>
      <c r="M299" s="483">
        <v>197008</v>
      </c>
      <c r="N299" s="483">
        <v>125000</v>
      </c>
      <c r="O299" s="505">
        <v>721292</v>
      </c>
      <c r="P299" s="508"/>
      <c r="Q299" s="508"/>
      <c r="R299" s="508"/>
      <c r="S299" s="508"/>
      <c r="T299" s="508"/>
      <c r="U299" s="508"/>
      <c r="V299" s="508"/>
      <c r="W299" s="508"/>
      <c r="X299" s="508"/>
      <c r="Y299" s="508"/>
      <c r="Z299" s="508"/>
    </row>
    <row r="300" spans="1:26" ht="12.75" x14ac:dyDescent="0.2">
      <c r="A300" s="474" t="s">
        <v>1452</v>
      </c>
      <c r="B300" s="474" t="s">
        <v>1453</v>
      </c>
      <c r="C300" s="475" t="s">
        <v>703</v>
      </c>
      <c r="D300" s="476"/>
      <c r="E300" s="475" t="s">
        <v>1454</v>
      </c>
      <c r="F300" s="475" t="s">
        <v>427</v>
      </c>
      <c r="G300" s="475" t="s">
        <v>864</v>
      </c>
      <c r="H300" s="477">
        <v>0</v>
      </c>
      <c r="I300" s="479">
        <v>4</v>
      </c>
      <c r="J300" s="483">
        <v>64453</v>
      </c>
      <c r="K300" s="483">
        <v>0</v>
      </c>
      <c r="L300" s="483">
        <v>200944</v>
      </c>
      <c r="M300" s="483">
        <v>168258</v>
      </c>
      <c r="N300" s="483">
        <v>64453</v>
      </c>
      <c r="O300" s="505">
        <v>498108</v>
      </c>
      <c r="P300" s="508"/>
      <c r="Q300" s="508"/>
      <c r="R300" s="508"/>
      <c r="S300" s="508"/>
      <c r="T300" s="508"/>
      <c r="U300" s="508"/>
      <c r="V300" s="508"/>
      <c r="W300" s="508"/>
      <c r="X300" s="508"/>
      <c r="Y300" s="508"/>
      <c r="Z300" s="508"/>
    </row>
    <row r="301" spans="1:26" ht="12.75" x14ac:dyDescent="0.2">
      <c r="A301" s="474" t="s">
        <v>1455</v>
      </c>
      <c r="B301" s="474" t="s">
        <v>1456</v>
      </c>
      <c r="C301" s="475" t="s">
        <v>703</v>
      </c>
      <c r="D301" s="475" t="s">
        <v>1457</v>
      </c>
      <c r="E301" s="475" t="s">
        <v>1458</v>
      </c>
      <c r="F301" s="475" t="s">
        <v>427</v>
      </c>
      <c r="G301" s="475" t="s">
        <v>864</v>
      </c>
      <c r="H301" s="477">
        <v>0</v>
      </c>
      <c r="I301" s="479">
        <v>4</v>
      </c>
      <c r="J301" s="483">
        <v>26208</v>
      </c>
      <c r="K301" s="483">
        <v>0</v>
      </c>
      <c r="L301" s="483">
        <v>181801</v>
      </c>
      <c r="M301" s="483">
        <v>211257</v>
      </c>
      <c r="N301" s="483">
        <v>110000</v>
      </c>
      <c r="O301" s="505">
        <v>529266</v>
      </c>
      <c r="P301" s="508"/>
      <c r="Q301" s="508"/>
      <c r="R301" s="508"/>
      <c r="S301" s="508"/>
      <c r="T301" s="508"/>
      <c r="U301" s="508"/>
      <c r="V301" s="508"/>
      <c r="W301" s="508"/>
      <c r="X301" s="508"/>
      <c r="Y301" s="508"/>
      <c r="Z301" s="508"/>
    </row>
    <row r="302" spans="1:26" ht="12.75" x14ac:dyDescent="0.2">
      <c r="A302" s="474" t="s">
        <v>1459</v>
      </c>
      <c r="B302" s="474" t="s">
        <v>1313</v>
      </c>
      <c r="C302" s="475" t="s">
        <v>703</v>
      </c>
      <c r="D302" s="475" t="s">
        <v>1460</v>
      </c>
      <c r="E302" s="475" t="s">
        <v>1461</v>
      </c>
      <c r="F302" s="475" t="s">
        <v>427</v>
      </c>
      <c r="G302" s="475" t="s">
        <v>864</v>
      </c>
      <c r="H302" s="477">
        <v>0</v>
      </c>
      <c r="I302" s="479">
        <v>4</v>
      </c>
      <c r="J302" s="483">
        <v>154240</v>
      </c>
      <c r="K302" s="483">
        <v>0</v>
      </c>
      <c r="L302" s="483">
        <v>19370</v>
      </c>
      <c r="M302" s="483">
        <v>236744</v>
      </c>
      <c r="N302" s="483">
        <v>305413</v>
      </c>
      <c r="O302" s="505">
        <v>715767</v>
      </c>
      <c r="P302" s="508"/>
      <c r="Q302" s="508"/>
      <c r="R302" s="508"/>
      <c r="S302" s="508"/>
      <c r="T302" s="508"/>
      <c r="U302" s="508"/>
      <c r="V302" s="508"/>
      <c r="W302" s="508"/>
      <c r="X302" s="508"/>
      <c r="Y302" s="508"/>
      <c r="Z302" s="508"/>
    </row>
    <row r="303" spans="1:26" ht="12.75" x14ac:dyDescent="0.2">
      <c r="A303" s="474" t="s">
        <v>1462</v>
      </c>
      <c r="B303" s="474" t="s">
        <v>1428</v>
      </c>
      <c r="C303" s="475" t="s">
        <v>703</v>
      </c>
      <c r="D303" s="475">
        <v>2187</v>
      </c>
      <c r="E303" s="475">
        <v>20187</v>
      </c>
      <c r="F303" s="475" t="s">
        <v>427</v>
      </c>
      <c r="G303" s="475" t="s">
        <v>428</v>
      </c>
      <c r="H303" s="486">
        <v>423566</v>
      </c>
      <c r="I303" s="479">
        <v>4</v>
      </c>
      <c r="J303" s="483">
        <v>164055</v>
      </c>
      <c r="K303" s="483">
        <v>0</v>
      </c>
      <c r="L303" s="483">
        <v>14386</v>
      </c>
      <c r="M303" s="483">
        <v>181356</v>
      </c>
      <c r="N303" s="483">
        <v>359798</v>
      </c>
      <c r="O303" s="505">
        <v>719595</v>
      </c>
      <c r="P303" s="508"/>
      <c r="Q303" s="508"/>
      <c r="R303" s="508"/>
      <c r="S303" s="508"/>
      <c r="T303" s="508"/>
      <c r="U303" s="508"/>
      <c r="V303" s="508"/>
      <c r="W303" s="508"/>
      <c r="X303" s="508"/>
      <c r="Y303" s="508"/>
      <c r="Z303" s="508"/>
    </row>
    <row r="304" spans="1:26" ht="12.75" x14ac:dyDescent="0.2">
      <c r="A304" s="474" t="s">
        <v>1463</v>
      </c>
      <c r="B304" s="474" t="s">
        <v>1464</v>
      </c>
      <c r="C304" s="475" t="s">
        <v>703</v>
      </c>
      <c r="D304" s="475" t="s">
        <v>1465</v>
      </c>
      <c r="E304" s="475" t="s">
        <v>1466</v>
      </c>
      <c r="F304" s="475" t="s">
        <v>427</v>
      </c>
      <c r="G304" s="475" t="s">
        <v>864</v>
      </c>
      <c r="H304" s="477">
        <v>0</v>
      </c>
      <c r="I304" s="479">
        <v>3</v>
      </c>
      <c r="J304" s="483">
        <v>6452</v>
      </c>
      <c r="K304" s="483">
        <v>0</v>
      </c>
      <c r="L304" s="483">
        <v>67151</v>
      </c>
      <c r="M304" s="483">
        <v>37407</v>
      </c>
      <c r="N304" s="483">
        <v>59201</v>
      </c>
      <c r="O304" s="505">
        <v>170211</v>
      </c>
      <c r="P304" s="508"/>
      <c r="Q304" s="508"/>
      <c r="R304" s="508"/>
      <c r="S304" s="508"/>
      <c r="T304" s="508"/>
      <c r="U304" s="508"/>
      <c r="V304" s="508"/>
      <c r="W304" s="508"/>
      <c r="X304" s="508"/>
      <c r="Y304" s="508"/>
      <c r="Z304" s="508"/>
    </row>
    <row r="305" spans="1:26" ht="12.75" x14ac:dyDescent="0.2">
      <c r="A305" s="474" t="s">
        <v>1467</v>
      </c>
      <c r="B305" s="474" t="s">
        <v>1389</v>
      </c>
      <c r="C305" s="475" t="s">
        <v>703</v>
      </c>
      <c r="D305" s="475" t="s">
        <v>1468</v>
      </c>
      <c r="E305" s="475" t="s">
        <v>1469</v>
      </c>
      <c r="F305" s="475" t="s">
        <v>427</v>
      </c>
      <c r="G305" s="475" t="s">
        <v>864</v>
      </c>
      <c r="H305" s="477">
        <v>0</v>
      </c>
      <c r="I305" s="479">
        <v>3</v>
      </c>
      <c r="J305" s="483">
        <v>14001</v>
      </c>
      <c r="K305" s="483">
        <v>0</v>
      </c>
      <c r="L305" s="483">
        <v>88814</v>
      </c>
      <c r="M305" s="483">
        <v>50022</v>
      </c>
      <c r="N305" s="483">
        <v>68905</v>
      </c>
      <c r="O305" s="505">
        <v>221742</v>
      </c>
      <c r="P305" s="508"/>
      <c r="Q305" s="508"/>
      <c r="R305" s="508"/>
      <c r="S305" s="508"/>
      <c r="T305" s="508"/>
      <c r="U305" s="508"/>
      <c r="V305" s="508"/>
      <c r="W305" s="508"/>
      <c r="X305" s="508"/>
      <c r="Y305" s="508"/>
      <c r="Z305" s="508"/>
    </row>
    <row r="306" spans="1:26" ht="12.75" x14ac:dyDescent="0.2">
      <c r="A306" s="474" t="s">
        <v>1470</v>
      </c>
      <c r="B306" s="474" t="s">
        <v>1471</v>
      </c>
      <c r="C306" s="475" t="s">
        <v>703</v>
      </c>
      <c r="D306" s="475" t="s">
        <v>1472</v>
      </c>
      <c r="E306" s="475" t="s">
        <v>1473</v>
      </c>
      <c r="F306" s="475" t="s">
        <v>427</v>
      </c>
      <c r="G306" s="475" t="s">
        <v>864</v>
      </c>
      <c r="H306" s="477">
        <v>0</v>
      </c>
      <c r="I306" s="479">
        <v>3</v>
      </c>
      <c r="J306" s="483">
        <v>32443</v>
      </c>
      <c r="K306" s="483">
        <v>0</v>
      </c>
      <c r="L306" s="483">
        <v>167140</v>
      </c>
      <c r="M306" s="483">
        <v>99900</v>
      </c>
      <c r="N306" s="483">
        <v>87992</v>
      </c>
      <c r="O306" s="505">
        <v>387475</v>
      </c>
      <c r="P306" s="508"/>
      <c r="Q306" s="508"/>
      <c r="R306" s="508"/>
      <c r="S306" s="508"/>
      <c r="T306" s="508"/>
      <c r="U306" s="508"/>
      <c r="V306" s="508"/>
      <c r="W306" s="508"/>
      <c r="X306" s="508"/>
      <c r="Y306" s="508"/>
      <c r="Z306" s="508"/>
    </row>
    <row r="307" spans="1:26" ht="12.75" x14ac:dyDescent="0.2">
      <c r="A307" s="474" t="s">
        <v>1474</v>
      </c>
      <c r="B307" s="474" t="s">
        <v>1475</v>
      </c>
      <c r="C307" s="475" t="s">
        <v>703</v>
      </c>
      <c r="D307" s="475" t="s">
        <v>1476</v>
      </c>
      <c r="E307" s="475" t="s">
        <v>1477</v>
      </c>
      <c r="F307" s="475" t="s">
        <v>427</v>
      </c>
      <c r="G307" s="475" t="s">
        <v>864</v>
      </c>
      <c r="H307" s="477">
        <v>0</v>
      </c>
      <c r="I307" s="479">
        <v>3</v>
      </c>
      <c r="J307" s="483">
        <v>0</v>
      </c>
      <c r="K307" s="483">
        <v>0</v>
      </c>
      <c r="L307" s="483">
        <v>18416</v>
      </c>
      <c r="M307" s="483">
        <v>7668</v>
      </c>
      <c r="N307" s="483">
        <v>28000</v>
      </c>
      <c r="O307" s="505">
        <v>54084</v>
      </c>
      <c r="P307" s="508"/>
      <c r="Q307" s="508"/>
      <c r="R307" s="508"/>
      <c r="S307" s="508"/>
      <c r="T307" s="508"/>
      <c r="U307" s="508"/>
      <c r="V307" s="508"/>
      <c r="W307" s="508"/>
      <c r="X307" s="508"/>
      <c r="Y307" s="508"/>
      <c r="Z307" s="508"/>
    </row>
    <row r="308" spans="1:26" ht="12.75" x14ac:dyDescent="0.2">
      <c r="A308" s="474" t="s">
        <v>1478</v>
      </c>
      <c r="B308" s="474" t="s">
        <v>1432</v>
      </c>
      <c r="C308" s="475" t="s">
        <v>703</v>
      </c>
      <c r="D308" s="475">
        <v>2143</v>
      </c>
      <c r="E308" s="475">
        <v>20143</v>
      </c>
      <c r="F308" s="475" t="s">
        <v>427</v>
      </c>
      <c r="G308" s="475" t="s">
        <v>428</v>
      </c>
      <c r="H308" s="486">
        <v>423566</v>
      </c>
      <c r="I308" s="479">
        <v>2</v>
      </c>
      <c r="J308" s="483">
        <v>3128</v>
      </c>
      <c r="K308" s="483">
        <v>0</v>
      </c>
      <c r="L308" s="483">
        <v>37409</v>
      </c>
      <c r="M308" s="483">
        <v>26270</v>
      </c>
      <c r="N308" s="483">
        <v>20402</v>
      </c>
      <c r="O308" s="505">
        <v>87209</v>
      </c>
      <c r="P308" s="508"/>
      <c r="Q308" s="508"/>
      <c r="R308" s="508"/>
      <c r="S308" s="508"/>
      <c r="T308" s="508"/>
      <c r="U308" s="508"/>
      <c r="V308" s="508"/>
      <c r="W308" s="508"/>
      <c r="X308" s="508"/>
      <c r="Y308" s="508"/>
      <c r="Z308" s="508"/>
    </row>
    <row r="309" spans="1:26" ht="12.75" x14ac:dyDescent="0.2">
      <c r="A309" s="474" t="s">
        <v>1479</v>
      </c>
      <c r="B309" s="474" t="s">
        <v>707</v>
      </c>
      <c r="C309" s="475" t="s">
        <v>703</v>
      </c>
      <c r="D309" s="475">
        <v>2089</v>
      </c>
      <c r="E309" s="475">
        <v>20089</v>
      </c>
      <c r="F309" s="475" t="s">
        <v>427</v>
      </c>
      <c r="G309" s="475" t="s">
        <v>428</v>
      </c>
      <c r="H309" s="486">
        <v>18351295</v>
      </c>
      <c r="I309" s="479">
        <v>2</v>
      </c>
      <c r="J309" s="483">
        <v>4456</v>
      </c>
      <c r="K309" s="483">
        <v>0</v>
      </c>
      <c r="L309" s="483">
        <v>175413</v>
      </c>
      <c r="M309" s="483">
        <v>35349</v>
      </c>
      <c r="N309" s="483">
        <v>0</v>
      </c>
      <c r="O309" s="505">
        <v>215218</v>
      </c>
      <c r="P309" s="508"/>
      <c r="Q309" s="508"/>
      <c r="R309" s="508"/>
      <c r="S309" s="508"/>
      <c r="T309" s="508"/>
      <c r="U309" s="508"/>
      <c r="V309" s="508"/>
      <c r="W309" s="508"/>
      <c r="X309" s="508"/>
      <c r="Y309" s="508"/>
      <c r="Z309" s="508"/>
    </row>
    <row r="310" spans="1:26" ht="12.75" x14ac:dyDescent="0.2">
      <c r="A310" s="474" t="s">
        <v>846</v>
      </c>
      <c r="B310" s="474" t="s">
        <v>847</v>
      </c>
      <c r="C310" s="475" t="s">
        <v>703</v>
      </c>
      <c r="D310" s="475">
        <v>2176</v>
      </c>
      <c r="E310" s="475">
        <v>20176</v>
      </c>
      <c r="F310" s="475" t="s">
        <v>412</v>
      </c>
      <c r="G310" s="475" t="s">
        <v>428</v>
      </c>
      <c r="H310" s="486">
        <v>18351295</v>
      </c>
      <c r="I310" s="479">
        <v>2</v>
      </c>
      <c r="J310" s="483">
        <v>339238</v>
      </c>
      <c r="K310" s="483">
        <v>0</v>
      </c>
      <c r="L310" s="483">
        <v>0</v>
      </c>
      <c r="M310" s="483">
        <v>150942</v>
      </c>
      <c r="N310" s="483">
        <v>0</v>
      </c>
      <c r="O310" s="505">
        <v>490180</v>
      </c>
      <c r="P310" s="508"/>
      <c r="Q310" s="508"/>
      <c r="R310" s="508"/>
      <c r="S310" s="508"/>
      <c r="T310" s="508"/>
      <c r="U310" s="508"/>
      <c r="V310" s="508"/>
      <c r="W310" s="508"/>
      <c r="X310" s="508"/>
      <c r="Y310" s="508"/>
      <c r="Z310" s="508"/>
    </row>
    <row r="311" spans="1:26" ht="12.75" x14ac:dyDescent="0.2">
      <c r="A311" s="474" t="s">
        <v>1480</v>
      </c>
      <c r="B311" s="474" t="s">
        <v>1481</v>
      </c>
      <c r="C311" s="475" t="s">
        <v>703</v>
      </c>
      <c r="D311" s="475" t="s">
        <v>1482</v>
      </c>
      <c r="E311" s="475">
        <v>22929</v>
      </c>
      <c r="F311" s="475" t="s">
        <v>892</v>
      </c>
      <c r="G311" s="475" t="s">
        <v>428</v>
      </c>
      <c r="H311" s="477">
        <v>0</v>
      </c>
      <c r="I311" s="479">
        <v>2</v>
      </c>
      <c r="J311" s="483">
        <v>20417</v>
      </c>
      <c r="K311" s="483">
        <v>0</v>
      </c>
      <c r="L311" s="483">
        <v>0</v>
      </c>
      <c r="M311" s="483">
        <v>278111</v>
      </c>
      <c r="N311" s="483">
        <v>313677</v>
      </c>
      <c r="O311" s="505">
        <v>612205</v>
      </c>
      <c r="P311" s="508"/>
      <c r="Q311" s="508"/>
      <c r="R311" s="508"/>
      <c r="S311" s="508"/>
      <c r="T311" s="508"/>
      <c r="U311" s="508"/>
      <c r="V311" s="508"/>
      <c r="W311" s="508"/>
      <c r="X311" s="508"/>
      <c r="Y311" s="508"/>
      <c r="Z311" s="508"/>
    </row>
    <row r="312" spans="1:26" ht="12.75" x14ac:dyDescent="0.2">
      <c r="A312" s="474" t="s">
        <v>1483</v>
      </c>
      <c r="B312" s="474" t="s">
        <v>1484</v>
      </c>
      <c r="C312" s="475" t="s">
        <v>703</v>
      </c>
      <c r="D312" s="475">
        <v>2182</v>
      </c>
      <c r="E312" s="475">
        <v>20182</v>
      </c>
      <c r="F312" s="475" t="s">
        <v>427</v>
      </c>
      <c r="G312" s="475" t="s">
        <v>428</v>
      </c>
      <c r="H312" s="486">
        <v>423566</v>
      </c>
      <c r="I312" s="479">
        <v>1</v>
      </c>
      <c r="J312" s="483">
        <v>3031</v>
      </c>
      <c r="K312" s="483">
        <v>0</v>
      </c>
      <c r="L312" s="483">
        <v>15082</v>
      </c>
      <c r="M312" s="483">
        <v>18754</v>
      </c>
      <c r="N312" s="483">
        <v>35442</v>
      </c>
      <c r="O312" s="505">
        <v>72309</v>
      </c>
      <c r="P312" s="508"/>
      <c r="Q312" s="508"/>
      <c r="R312" s="508"/>
      <c r="S312" s="508"/>
      <c r="T312" s="508"/>
      <c r="U312" s="508"/>
      <c r="V312" s="508"/>
      <c r="W312" s="508"/>
      <c r="X312" s="508"/>
      <c r="Y312" s="508"/>
      <c r="Z312" s="508"/>
    </row>
    <row r="313" spans="1:26" ht="12.75" x14ac:dyDescent="0.2">
      <c r="A313" s="474" t="s">
        <v>1485</v>
      </c>
      <c r="B313" s="474" t="s">
        <v>1486</v>
      </c>
      <c r="C313" s="475" t="s">
        <v>703</v>
      </c>
      <c r="D313" s="475">
        <v>2213</v>
      </c>
      <c r="E313" s="475">
        <v>20213</v>
      </c>
      <c r="F313" s="475" t="s">
        <v>427</v>
      </c>
      <c r="G313" s="475" t="s">
        <v>428</v>
      </c>
      <c r="H313" s="486">
        <v>594962</v>
      </c>
      <c r="I313" s="479">
        <v>1</v>
      </c>
      <c r="J313" s="483">
        <v>3745</v>
      </c>
      <c r="K313" s="483">
        <v>0</v>
      </c>
      <c r="L313" s="483">
        <v>20337</v>
      </c>
      <c r="M313" s="483">
        <v>10194</v>
      </c>
      <c r="N313" s="483">
        <v>0</v>
      </c>
      <c r="O313" s="505">
        <v>34276</v>
      </c>
      <c r="P313" s="508"/>
      <c r="Q313" s="508"/>
      <c r="R313" s="508"/>
      <c r="S313" s="508"/>
      <c r="T313" s="508"/>
      <c r="U313" s="508"/>
      <c r="V313" s="508"/>
      <c r="W313" s="508"/>
      <c r="X313" s="508"/>
      <c r="Y313" s="508"/>
      <c r="Z313" s="508"/>
    </row>
    <row r="314" spans="1:26" ht="12.75" x14ac:dyDescent="0.2">
      <c r="A314" s="474" t="s">
        <v>1487</v>
      </c>
      <c r="B314" s="474" t="s">
        <v>1488</v>
      </c>
      <c r="C314" s="475" t="s">
        <v>703</v>
      </c>
      <c r="D314" s="475" t="s">
        <v>1489</v>
      </c>
      <c r="E314" s="475" t="s">
        <v>1490</v>
      </c>
      <c r="F314" s="475" t="s">
        <v>427</v>
      </c>
      <c r="G314" s="475" t="s">
        <v>864</v>
      </c>
      <c r="H314" s="477">
        <v>0</v>
      </c>
      <c r="I314" s="479">
        <v>1</v>
      </c>
      <c r="J314" s="483">
        <v>11520</v>
      </c>
      <c r="K314" s="483">
        <v>0</v>
      </c>
      <c r="L314" s="483">
        <v>2601</v>
      </c>
      <c r="M314" s="483">
        <v>7767</v>
      </c>
      <c r="N314" s="483">
        <v>12484</v>
      </c>
      <c r="O314" s="505">
        <v>34372</v>
      </c>
      <c r="P314" s="508"/>
      <c r="Q314" s="508"/>
      <c r="R314" s="508"/>
      <c r="S314" s="508"/>
      <c r="T314" s="508"/>
      <c r="U314" s="508"/>
      <c r="V314" s="508"/>
      <c r="W314" s="508"/>
      <c r="X314" s="508"/>
      <c r="Y314" s="508"/>
      <c r="Z314" s="508"/>
    </row>
    <row r="315" spans="1:26" ht="12.75" x14ac:dyDescent="0.2">
      <c r="A315" s="474" t="s">
        <v>1491</v>
      </c>
      <c r="B315" s="474" t="s">
        <v>1492</v>
      </c>
      <c r="C315" s="475" t="s">
        <v>703</v>
      </c>
      <c r="D315" s="475" t="s">
        <v>1493</v>
      </c>
      <c r="E315" s="475" t="s">
        <v>1494</v>
      </c>
      <c r="F315" s="475" t="s">
        <v>427</v>
      </c>
      <c r="G315" s="475" t="s">
        <v>864</v>
      </c>
      <c r="H315" s="477">
        <v>0</v>
      </c>
      <c r="I315" s="479">
        <v>1</v>
      </c>
      <c r="J315" s="483">
        <v>8334</v>
      </c>
      <c r="K315" s="483">
        <v>0</v>
      </c>
      <c r="L315" s="483">
        <v>4818</v>
      </c>
      <c r="M315" s="483">
        <v>62898</v>
      </c>
      <c r="N315" s="483">
        <v>65000</v>
      </c>
      <c r="O315" s="505">
        <v>141050</v>
      </c>
      <c r="P315" s="508"/>
      <c r="Q315" s="508"/>
      <c r="R315" s="508"/>
      <c r="S315" s="508"/>
      <c r="T315" s="508"/>
      <c r="U315" s="508"/>
      <c r="V315" s="508"/>
      <c r="W315" s="508"/>
      <c r="X315" s="508"/>
      <c r="Y315" s="508"/>
      <c r="Z315" s="508"/>
    </row>
    <row r="316" spans="1:26" ht="12.75" x14ac:dyDescent="0.2">
      <c r="A316" s="474" t="s">
        <v>1495</v>
      </c>
      <c r="B316" s="474" t="s">
        <v>1496</v>
      </c>
      <c r="C316" s="475" t="s">
        <v>703</v>
      </c>
      <c r="D316" s="475" t="s">
        <v>1497</v>
      </c>
      <c r="E316" s="475" t="s">
        <v>1498</v>
      </c>
      <c r="F316" s="475" t="s">
        <v>427</v>
      </c>
      <c r="G316" s="475" t="s">
        <v>864</v>
      </c>
      <c r="H316" s="477">
        <v>0</v>
      </c>
      <c r="I316" s="479">
        <v>1</v>
      </c>
      <c r="J316" s="510">
        <v>19140</v>
      </c>
      <c r="K316" s="510">
        <v>0</v>
      </c>
      <c r="L316" s="510">
        <v>53421</v>
      </c>
      <c r="M316" s="510">
        <v>63202</v>
      </c>
      <c r="N316" s="510">
        <v>65000</v>
      </c>
      <c r="O316" s="511">
        <v>200763</v>
      </c>
      <c r="P316" s="508"/>
      <c r="Q316" s="508"/>
      <c r="R316" s="508"/>
      <c r="S316" s="508"/>
      <c r="T316" s="508"/>
      <c r="U316" s="508"/>
      <c r="V316" s="508"/>
      <c r="W316" s="508"/>
      <c r="X316" s="508"/>
      <c r="Y316" s="508"/>
      <c r="Z316" s="508"/>
    </row>
    <row r="317" spans="1:26" ht="12.75" x14ac:dyDescent="0.2">
      <c r="A317" s="480"/>
      <c r="B317" s="480"/>
      <c r="C317" s="476"/>
      <c r="D317" s="476"/>
      <c r="E317" s="476"/>
      <c r="F317" s="476"/>
      <c r="G317" s="476"/>
      <c r="H317" s="98"/>
      <c r="I317" s="512"/>
      <c r="J317" s="513"/>
      <c r="K317" s="513"/>
      <c r="L317" s="513"/>
      <c r="M317" s="513"/>
      <c r="N317" s="513"/>
      <c r="O317" s="513"/>
      <c r="P317" s="508"/>
      <c r="Q317" s="508"/>
      <c r="R317" s="508"/>
      <c r="S317" s="508"/>
      <c r="T317" s="508"/>
      <c r="U317" s="508"/>
      <c r="V317" s="508"/>
      <c r="W317" s="508"/>
      <c r="X317" s="508"/>
      <c r="Y317" s="508"/>
      <c r="Z317" s="508"/>
    </row>
    <row r="318" spans="1:26" ht="12.75" x14ac:dyDescent="0.2">
      <c r="A318" s="480"/>
      <c r="B318" s="480"/>
      <c r="C318" s="476"/>
      <c r="D318" s="476"/>
      <c r="E318" s="476"/>
      <c r="F318" s="476"/>
      <c r="G318" s="476"/>
      <c r="H318" s="98"/>
      <c r="I318" s="512"/>
      <c r="J318" s="513" t="s">
        <v>1286</v>
      </c>
      <c r="K318" s="513" t="s">
        <v>1287</v>
      </c>
      <c r="L318" s="513" t="s">
        <v>46</v>
      </c>
      <c r="M318" s="513" t="s">
        <v>48</v>
      </c>
      <c r="N318" s="513" t="s">
        <v>27</v>
      </c>
      <c r="O318" s="513" t="s">
        <v>54</v>
      </c>
      <c r="P318" s="508"/>
      <c r="Q318" s="508"/>
      <c r="R318" s="508"/>
      <c r="S318" s="508"/>
      <c r="T318" s="508"/>
      <c r="U318" s="508"/>
      <c r="V318" s="508"/>
      <c r="W318" s="508"/>
      <c r="X318" s="508"/>
      <c r="Y318" s="508"/>
      <c r="Z318" s="508"/>
    </row>
    <row r="319" spans="1:26" ht="12.75" x14ac:dyDescent="0.2">
      <c r="A319" s="480"/>
      <c r="B319" s="480"/>
      <c r="C319" s="476"/>
      <c r="D319" s="476"/>
      <c r="E319" s="476"/>
      <c r="F319" s="476"/>
      <c r="G319" s="476"/>
      <c r="H319" s="98"/>
      <c r="I319" s="512"/>
      <c r="J319" s="513">
        <f t="shared" ref="J319:O319" si="1">SUM(J231:J316)</f>
        <v>7006963028</v>
      </c>
      <c r="K319" s="513">
        <f t="shared" si="1"/>
        <v>0</v>
      </c>
      <c r="L319" s="513">
        <f t="shared" si="1"/>
        <v>2539554123</v>
      </c>
      <c r="M319" s="513">
        <f t="shared" si="1"/>
        <v>4193801103</v>
      </c>
      <c r="N319" s="513">
        <f t="shared" si="1"/>
        <v>100081507</v>
      </c>
      <c r="O319" s="513">
        <f t="shared" si="1"/>
        <v>13840399761</v>
      </c>
      <c r="P319" s="508"/>
      <c r="Q319" s="508"/>
      <c r="R319" s="508"/>
      <c r="S319" s="508"/>
      <c r="T319" s="508"/>
      <c r="U319" s="508"/>
      <c r="V319" s="508"/>
      <c r="W319" s="508"/>
      <c r="X319" s="508"/>
      <c r="Y319" s="508"/>
      <c r="Z319" s="508"/>
    </row>
    <row r="320" spans="1:26" ht="12.75" x14ac:dyDescent="0.2">
      <c r="A320" s="480"/>
      <c r="B320" s="480"/>
      <c r="C320" s="476"/>
      <c r="D320" s="476"/>
      <c r="E320" s="476"/>
      <c r="F320" s="476"/>
      <c r="G320" s="476"/>
      <c r="H320" s="98"/>
      <c r="I320" s="512"/>
      <c r="J320" s="516"/>
      <c r="K320" s="516"/>
      <c r="L320" s="516"/>
      <c r="M320" s="516"/>
      <c r="N320" s="516"/>
      <c r="O320" s="517"/>
      <c r="P320" s="508"/>
      <c r="Q320" s="508"/>
      <c r="R320" s="508"/>
      <c r="S320" s="508"/>
      <c r="T320" s="508"/>
      <c r="U320" s="508"/>
      <c r="V320" s="508"/>
      <c r="W320" s="508"/>
      <c r="X320" s="508"/>
      <c r="Y320" s="508"/>
      <c r="Z320" s="508"/>
    </row>
    <row r="321" spans="1:26" ht="12.75" x14ac:dyDescent="0.2">
      <c r="A321" s="480"/>
      <c r="B321" s="480"/>
      <c r="C321" s="476"/>
      <c r="D321" s="476"/>
      <c r="E321" s="476"/>
      <c r="F321" s="476"/>
      <c r="G321" s="476"/>
      <c r="H321" s="98"/>
      <c r="I321" s="512"/>
      <c r="J321" s="514">
        <f t="shared" ref="J321:O321" si="2">J319/$O$319</f>
        <v>0.50626883247581367</v>
      </c>
      <c r="K321" s="514">
        <f t="shared" si="2"/>
        <v>0</v>
      </c>
      <c r="L321" s="514">
        <f t="shared" si="2"/>
        <v>0.18348849504737944</v>
      </c>
      <c r="M321" s="514">
        <f t="shared" si="2"/>
        <v>0.30301155858354978</v>
      </c>
      <c r="N321" s="514">
        <f t="shared" si="2"/>
        <v>7.231113893257147E-3</v>
      </c>
      <c r="O321" s="514">
        <f t="shared" si="2"/>
        <v>1</v>
      </c>
      <c r="P321" s="508"/>
      <c r="Q321" s="508"/>
      <c r="R321" s="508"/>
      <c r="S321" s="508"/>
      <c r="T321" s="508"/>
      <c r="U321" s="508"/>
      <c r="V321" s="508"/>
      <c r="W321" s="508"/>
      <c r="X321" s="508"/>
      <c r="Y321" s="508"/>
      <c r="Z321" s="508"/>
    </row>
    <row r="322" spans="1:26" ht="12.75" x14ac:dyDescent="0.2">
      <c r="A322" s="480"/>
      <c r="B322" s="480"/>
      <c r="C322" s="476"/>
      <c r="D322" s="476"/>
      <c r="E322" s="476"/>
      <c r="F322" s="476"/>
      <c r="G322" s="476"/>
      <c r="H322" s="98"/>
      <c r="I322" s="512"/>
      <c r="J322" s="512"/>
      <c r="K322" s="512"/>
      <c r="L322" s="512"/>
      <c r="M322" s="512"/>
      <c r="N322" s="512"/>
      <c r="O322" s="518"/>
      <c r="P322" s="508"/>
      <c r="Q322" s="508"/>
      <c r="R322" s="508"/>
      <c r="S322" s="508"/>
      <c r="T322" s="508"/>
      <c r="U322" s="508"/>
      <c r="V322" s="508"/>
      <c r="W322" s="508"/>
      <c r="X322" s="508"/>
      <c r="Y322" s="508"/>
      <c r="Z322" s="508"/>
    </row>
    <row r="323" spans="1:26" ht="12.75" x14ac:dyDescent="0.2">
      <c r="A323" s="480"/>
      <c r="B323" s="480"/>
      <c r="C323" s="476"/>
      <c r="D323" s="476"/>
      <c r="E323" s="476"/>
      <c r="F323" s="476"/>
      <c r="G323" s="476"/>
      <c r="H323" s="98"/>
      <c r="I323" s="512"/>
      <c r="J323" s="512"/>
      <c r="K323" s="512"/>
      <c r="L323" s="512"/>
      <c r="M323" s="512"/>
      <c r="N323" s="512"/>
      <c r="O323" s="518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2.75" x14ac:dyDescent="0.2">
      <c r="A324" s="480"/>
      <c r="B324" s="480"/>
      <c r="C324" s="476"/>
      <c r="D324" s="476"/>
      <c r="E324" s="476"/>
      <c r="F324" s="476"/>
      <c r="G324" s="476"/>
      <c r="H324" s="98"/>
      <c r="I324" s="512"/>
      <c r="J324" s="512"/>
      <c r="K324" s="512"/>
      <c r="L324" s="512"/>
      <c r="M324" s="512"/>
      <c r="N324" s="512"/>
      <c r="O324" s="518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2.75" x14ac:dyDescent="0.2">
      <c r="A325" s="480"/>
      <c r="B325" s="480"/>
      <c r="C325" s="476"/>
      <c r="D325" s="476"/>
      <c r="E325" s="476"/>
      <c r="F325" s="476"/>
      <c r="G325" s="476"/>
      <c r="H325" s="98"/>
      <c r="I325" s="512"/>
      <c r="J325" s="512"/>
      <c r="K325" s="512"/>
      <c r="L325" s="479"/>
      <c r="M325" s="512"/>
      <c r="N325" s="512"/>
      <c r="O325" s="518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2.75" x14ac:dyDescent="0.2">
      <c r="A326" s="480"/>
      <c r="B326" s="480"/>
      <c r="C326" s="476"/>
      <c r="D326" s="476"/>
      <c r="E326" s="476"/>
      <c r="F326" s="476"/>
      <c r="G326" s="476"/>
      <c r="H326" s="98"/>
      <c r="I326" s="512"/>
      <c r="J326" s="512"/>
      <c r="K326" s="512"/>
      <c r="L326" s="512"/>
      <c r="M326" s="512"/>
      <c r="N326" s="512"/>
      <c r="O326" s="518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2.75" x14ac:dyDescent="0.2">
      <c r="A327" s="480"/>
      <c r="B327" s="480"/>
      <c r="C327" s="476"/>
      <c r="D327" s="476"/>
      <c r="E327" s="476"/>
      <c r="F327" s="476"/>
      <c r="G327" s="476"/>
      <c r="H327" s="98"/>
      <c r="I327" s="512"/>
      <c r="J327" s="512"/>
      <c r="K327" s="512"/>
      <c r="L327" s="512"/>
      <c r="M327" s="512"/>
      <c r="N327" s="512"/>
      <c r="O327" s="518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2.75" x14ac:dyDescent="0.2">
      <c r="A328" s="480"/>
      <c r="B328" s="480"/>
      <c r="C328" s="476"/>
      <c r="D328" s="476"/>
      <c r="E328" s="476"/>
      <c r="F328" s="476"/>
      <c r="G328" s="476"/>
      <c r="H328" s="98"/>
      <c r="I328" s="512"/>
      <c r="J328" s="512"/>
      <c r="K328" s="512"/>
      <c r="L328" s="512"/>
      <c r="M328" s="512"/>
      <c r="N328" s="512"/>
      <c r="O328" s="518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2.75" x14ac:dyDescent="0.2">
      <c r="A329" s="480"/>
      <c r="B329" s="480"/>
      <c r="C329" s="476"/>
      <c r="D329" s="476"/>
      <c r="E329" s="476"/>
      <c r="F329" s="476"/>
      <c r="G329" s="476"/>
      <c r="H329" s="98"/>
      <c r="I329" s="512"/>
      <c r="J329" s="512"/>
      <c r="K329" s="512"/>
      <c r="L329" s="512"/>
      <c r="M329" s="512"/>
      <c r="N329" s="512"/>
      <c r="O329" s="518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2.75" x14ac:dyDescent="0.2">
      <c r="A330" s="480"/>
      <c r="B330" s="480"/>
      <c r="C330" s="476"/>
      <c r="D330" s="476"/>
      <c r="E330" s="476"/>
      <c r="F330" s="476"/>
      <c r="G330" s="476"/>
      <c r="H330" s="98"/>
      <c r="I330" s="512"/>
      <c r="J330" s="512"/>
      <c r="K330" s="512"/>
      <c r="L330" s="512"/>
      <c r="M330" s="512"/>
      <c r="N330" s="512"/>
      <c r="O330" s="518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2.75" x14ac:dyDescent="0.2">
      <c r="A331" s="480"/>
      <c r="B331" s="480"/>
      <c r="C331" s="476"/>
      <c r="D331" s="476"/>
      <c r="E331" s="476"/>
      <c r="F331" s="476"/>
      <c r="G331" s="476"/>
      <c r="H331" s="98"/>
      <c r="I331" s="512"/>
      <c r="J331" s="512"/>
      <c r="K331" s="512"/>
      <c r="L331" s="512"/>
      <c r="M331" s="512"/>
      <c r="N331" s="512"/>
      <c r="O331" s="518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2.75" x14ac:dyDescent="0.2">
      <c r="A332" s="480"/>
      <c r="B332" s="480"/>
      <c r="C332" s="476"/>
      <c r="D332" s="476"/>
      <c r="E332" s="476"/>
      <c r="F332" s="476"/>
      <c r="G332" s="476"/>
      <c r="H332" s="98"/>
      <c r="I332" s="512"/>
      <c r="J332" s="512"/>
      <c r="K332" s="512"/>
      <c r="L332" s="512"/>
      <c r="M332" s="512"/>
      <c r="N332" s="512"/>
      <c r="O332" s="518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2.75" x14ac:dyDescent="0.2">
      <c r="A333" s="480"/>
      <c r="B333" s="480"/>
      <c r="C333" s="476"/>
      <c r="D333" s="476"/>
      <c r="E333" s="476"/>
      <c r="F333" s="476"/>
      <c r="G333" s="476"/>
      <c r="H333" s="98"/>
      <c r="I333" s="512"/>
      <c r="J333" s="512"/>
      <c r="K333" s="512"/>
      <c r="L333" s="512"/>
      <c r="M333" s="512"/>
      <c r="N333" s="512"/>
      <c r="O333" s="518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2.75" x14ac:dyDescent="0.2">
      <c r="A334" s="480"/>
      <c r="B334" s="480"/>
      <c r="C334" s="476"/>
      <c r="D334" s="476"/>
      <c r="E334" s="476"/>
      <c r="F334" s="476"/>
      <c r="G334" s="476"/>
      <c r="H334" s="98"/>
      <c r="I334" s="512"/>
      <c r="J334" s="512"/>
      <c r="K334" s="512"/>
      <c r="L334" s="512"/>
      <c r="M334" s="512"/>
      <c r="N334" s="512"/>
      <c r="O334" s="518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2.75" x14ac:dyDescent="0.2">
      <c r="A335" s="480"/>
      <c r="B335" s="480"/>
      <c r="C335" s="476"/>
      <c r="D335" s="476"/>
      <c r="E335" s="476"/>
      <c r="F335" s="476"/>
      <c r="G335" s="476"/>
      <c r="H335" s="98"/>
      <c r="I335" s="512"/>
      <c r="J335" s="512"/>
      <c r="K335" s="512"/>
      <c r="L335" s="512"/>
      <c r="M335" s="512"/>
      <c r="N335" s="512"/>
      <c r="O335" s="518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2.75" x14ac:dyDescent="0.2">
      <c r="A336" s="480"/>
      <c r="B336" s="480"/>
      <c r="C336" s="476"/>
      <c r="D336" s="476"/>
      <c r="E336" s="476"/>
      <c r="F336" s="476"/>
      <c r="G336" s="476"/>
      <c r="H336" s="98"/>
      <c r="I336" s="512"/>
      <c r="J336" s="512"/>
      <c r="K336" s="512"/>
      <c r="L336" s="512"/>
      <c r="M336" s="512"/>
      <c r="N336" s="512"/>
      <c r="O336" s="518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2.75" x14ac:dyDescent="0.2">
      <c r="A337" s="480"/>
      <c r="B337" s="480"/>
      <c r="C337" s="476"/>
      <c r="D337" s="476"/>
      <c r="E337" s="476"/>
      <c r="F337" s="476"/>
      <c r="G337" s="476"/>
      <c r="H337" s="98"/>
      <c r="I337" s="512"/>
      <c r="J337" s="512"/>
      <c r="K337" s="512"/>
      <c r="L337" s="512"/>
      <c r="M337" s="512"/>
      <c r="N337" s="512"/>
      <c r="O337" s="518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2.75" x14ac:dyDescent="0.2">
      <c r="A338" s="480"/>
      <c r="B338" s="480"/>
      <c r="C338" s="476"/>
      <c r="D338" s="476"/>
      <c r="E338" s="476"/>
      <c r="F338" s="476"/>
      <c r="G338" s="476"/>
      <c r="H338" s="98"/>
      <c r="I338" s="512"/>
      <c r="J338" s="512"/>
      <c r="K338" s="512"/>
      <c r="L338" s="512"/>
      <c r="M338" s="512"/>
      <c r="N338" s="512"/>
      <c r="O338" s="518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2.75" x14ac:dyDescent="0.2">
      <c r="A339" s="480"/>
      <c r="B339" s="480"/>
      <c r="C339" s="476"/>
      <c r="D339" s="476"/>
      <c r="E339" s="476"/>
      <c r="F339" s="476"/>
      <c r="G339" s="476"/>
      <c r="H339" s="98"/>
      <c r="I339" s="512"/>
      <c r="J339" s="512"/>
      <c r="K339" s="512"/>
      <c r="L339" s="512"/>
      <c r="M339" s="512"/>
      <c r="N339" s="512"/>
      <c r="O339" s="518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2.75" x14ac:dyDescent="0.2">
      <c r="A340" s="480"/>
      <c r="B340" s="480"/>
      <c r="C340" s="476"/>
      <c r="D340" s="476"/>
      <c r="E340" s="476"/>
      <c r="F340" s="476"/>
      <c r="G340" s="476"/>
      <c r="H340" s="98"/>
      <c r="I340" s="512"/>
      <c r="J340" s="512"/>
      <c r="K340" s="512"/>
      <c r="L340" s="512"/>
      <c r="M340" s="512"/>
      <c r="N340" s="512"/>
      <c r="O340" s="518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2.75" x14ac:dyDescent="0.2">
      <c r="A341" s="480"/>
      <c r="B341" s="480"/>
      <c r="C341" s="476"/>
      <c r="D341" s="476"/>
      <c r="E341" s="476"/>
      <c r="F341" s="476"/>
      <c r="G341" s="476"/>
      <c r="H341" s="98"/>
      <c r="I341" s="512"/>
      <c r="J341" s="512"/>
      <c r="K341" s="512"/>
      <c r="L341" s="512"/>
      <c r="M341" s="512"/>
      <c r="N341" s="512"/>
      <c r="O341" s="518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2.75" x14ac:dyDescent="0.2">
      <c r="A342" s="480"/>
      <c r="B342" s="480"/>
      <c r="C342" s="476"/>
      <c r="D342" s="476"/>
      <c r="E342" s="476"/>
      <c r="F342" s="476"/>
      <c r="G342" s="476"/>
      <c r="H342" s="98"/>
      <c r="I342" s="512"/>
      <c r="J342" s="512"/>
      <c r="K342" s="512"/>
      <c r="L342" s="512"/>
      <c r="M342" s="512"/>
      <c r="N342" s="512"/>
      <c r="O342" s="518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2.75" x14ac:dyDescent="0.2">
      <c r="A343" s="480"/>
      <c r="B343" s="480"/>
      <c r="C343" s="476"/>
      <c r="D343" s="476"/>
      <c r="E343" s="476"/>
      <c r="F343" s="476"/>
      <c r="G343" s="476"/>
      <c r="H343" s="98"/>
      <c r="I343" s="512"/>
      <c r="J343" s="512"/>
      <c r="K343" s="512"/>
      <c r="L343" s="512"/>
      <c r="M343" s="512"/>
      <c r="N343" s="512"/>
      <c r="O343" s="518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2.75" x14ac:dyDescent="0.2">
      <c r="A344" s="480"/>
      <c r="B344" s="480"/>
      <c r="C344" s="476"/>
      <c r="D344" s="476"/>
      <c r="E344" s="476"/>
      <c r="F344" s="476"/>
      <c r="G344" s="476"/>
      <c r="H344" s="98"/>
      <c r="I344" s="512"/>
      <c r="J344" s="512"/>
      <c r="K344" s="512"/>
      <c r="L344" s="512"/>
      <c r="M344" s="512"/>
      <c r="N344" s="512"/>
      <c r="O344" s="518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2.75" x14ac:dyDescent="0.2">
      <c r="A345" s="480"/>
      <c r="B345" s="480"/>
      <c r="C345" s="476"/>
      <c r="D345" s="476"/>
      <c r="E345" s="476"/>
      <c r="F345" s="476"/>
      <c r="G345" s="476"/>
      <c r="H345" s="98"/>
      <c r="I345" s="512"/>
      <c r="J345" s="512"/>
      <c r="K345" s="512"/>
      <c r="L345" s="512"/>
      <c r="M345" s="512"/>
      <c r="N345" s="512"/>
      <c r="O345" s="518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2.75" x14ac:dyDescent="0.2">
      <c r="A346" s="480"/>
      <c r="B346" s="480"/>
      <c r="C346" s="476"/>
      <c r="D346" s="476"/>
      <c r="E346" s="476"/>
      <c r="F346" s="476"/>
      <c r="G346" s="476"/>
      <c r="H346" s="98"/>
      <c r="I346" s="512"/>
      <c r="J346" s="512"/>
      <c r="K346" s="512"/>
      <c r="L346" s="512"/>
      <c r="M346" s="512"/>
      <c r="N346" s="512"/>
      <c r="O346" s="518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2.75" x14ac:dyDescent="0.2">
      <c r="A347" s="480"/>
      <c r="B347" s="480"/>
      <c r="C347" s="476"/>
      <c r="D347" s="476"/>
      <c r="E347" s="476"/>
      <c r="F347" s="476"/>
      <c r="G347" s="476"/>
      <c r="H347" s="98"/>
      <c r="I347" s="512"/>
      <c r="J347" s="512"/>
      <c r="K347" s="512"/>
      <c r="L347" s="512"/>
      <c r="M347" s="512"/>
      <c r="N347" s="512"/>
      <c r="O347" s="518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2.75" x14ac:dyDescent="0.2">
      <c r="A348" s="480"/>
      <c r="B348" s="480"/>
      <c r="C348" s="476"/>
      <c r="D348" s="476"/>
      <c r="E348" s="476"/>
      <c r="F348" s="476"/>
      <c r="G348" s="476"/>
      <c r="H348" s="98"/>
      <c r="I348" s="512"/>
      <c r="J348" s="512"/>
      <c r="K348" s="512"/>
      <c r="L348" s="512"/>
      <c r="M348" s="512"/>
      <c r="N348" s="512"/>
      <c r="O348" s="518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2.75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2.75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2.75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2.75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2.75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2.75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2.75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2.75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2.75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2.75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2.75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2.75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2.75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2.75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2.75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2.75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2.75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2.75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2.75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2.75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2.75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2.75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2.75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2.75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2.75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2.75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2.75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2.75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2.75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2.75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2.75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2.75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2.75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2.75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2.75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2.75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2.75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2.75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2.75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2.75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2.75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2.75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2.75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2.75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2.75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2.75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2.75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2.75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2.75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2.75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2.75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2.75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2.75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2.75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2.75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2.75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2.75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2.75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2.75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2.75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2.75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2.75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2.75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2.75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2.75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2.75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2.75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2.75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2.75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2.75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2.75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2.75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2.75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2.75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2.75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2.75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2.75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2.75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2.75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2.75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2.75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2.75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2.75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2.75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2.75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2.75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2.75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2.75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2.75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2.75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2.75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2.75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2.75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2.75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2.75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2.75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2.75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2.75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2.75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2.75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2.75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2.75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2.75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2.75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2.75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2.75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2.75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2.75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2.75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2.75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2.75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2.75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2.75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2.75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2.75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2.75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2.75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2.75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2.75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2.75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2.75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2.75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2.75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2.75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2.75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2.75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2.75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2.75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2.75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2.75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2.75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2.75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2.75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2.75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2.75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2.75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2.75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2.75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2.75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2.75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2.75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2.75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2.75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2.75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2.75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2.75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2.75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2.75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2.75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2.75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2.75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2.75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2.75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2.75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2.75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2.75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2.75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2.75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2.75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2.75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2.75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2.75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2.75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2.75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2.75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2.75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2.75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2.75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2.75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2.75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2.75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2.75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2.75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2.75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2.75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2.75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2.75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2.75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2.75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2.75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2.75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2.75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2.75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2.75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2.75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2.75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2.75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2.75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2.75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2.75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2.75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2.75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2.75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2.75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2.75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2.75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2.75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2.75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2.75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2.75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2.75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2.75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2.75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2.75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2.75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2.75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2.75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2.75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2.75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2.75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2.75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2.75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2.75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2.75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2.75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2.75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2.75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2.75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2.75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2.75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2.75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2.75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2.75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2.75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2.75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2.75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2.75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2.75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2.75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2.75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2.75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2.75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2.75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2.75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2.75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2.75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2.75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2.75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2.75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2.75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2.75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2.75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2.75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2.75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2.75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2.75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2.75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2.75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2.75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2.75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2.75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2.75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2.75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2.75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2.75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2.75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2.75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2.75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2.75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2.75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2.75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2.75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2.75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2.75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2.75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2.75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2.75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2.75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2.75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2.75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2.75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2.75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2.75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2.75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2.75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2.75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2.75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2.75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2.75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2.75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2.75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2.75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2.75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2.75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2.75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2.75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2.75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2.75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2.75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2.75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2.75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2.75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2.75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2.75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2.75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2.75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2.75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2.75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2.75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2.75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2.75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2.75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2.75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2.75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2.75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2.75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2.75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2.75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2.75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2.75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2.75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2.75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2.75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2.75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2.75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2.75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2.75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2.75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2.75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2.75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2.75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2.75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2.75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2.75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2.75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2.75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2.75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2.75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2.75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2.75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2.75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2.75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2.75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2.75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2.75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2.75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2.75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2.75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2.75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2.75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2.75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2.75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2.75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2.75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2.75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2.75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2.75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2.75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2.75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2.75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2.75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2.75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2.75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2.75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2.75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2.75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2.75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2.75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2.75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2.75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2.75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2.75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2.75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2.75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2.75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2.75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2.75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2.75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2.75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2.75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2.75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2.75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2.75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2.75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2.75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2.75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2.75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2.75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2.75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2.75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2.75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2.75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2.75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2.75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2.75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2.75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2.75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2.75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2.75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2.75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2.75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2.75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2.75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2.75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2.75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2.75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2.75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2.75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2.75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2.75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2.75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2.75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2.75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2.75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2.75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2.75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2.75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2.75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2.75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2.75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2.75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2.75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2.75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2.75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2.75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2.75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2.75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2.75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2.75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2.75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2.75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2.75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2.75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2.75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2.75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2.75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2.75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2.75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2.75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2.75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2.75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2.75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2.75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2.75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2.75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2.75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2.75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2.75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2.75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2.75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2.75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2.75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2.75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2.75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2.75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2.75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2.75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2.75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2.75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2.75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2.75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2.75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2.75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2.75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2.75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2.75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2.75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2.75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2.75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2.75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2.75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2.75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2.75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2.75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2.75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2.75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2.75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2.75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2.75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2.75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2.75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2.75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2.75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2.75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2.75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2.75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2.75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2.75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2.75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2.75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2.75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2.75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2.75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2.75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2.75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2.75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2.75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2.75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2.75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2.75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2.75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2.75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2.75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2.75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2.75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2.75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2.75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2.75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2.75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2.75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2.75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2.75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2.75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2.75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2.75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2.75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2.75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2.75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2.75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2.75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2.75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2.75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2.75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2.75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2.75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2.75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2.75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2.75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2.75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2.75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2.75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2.75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2.75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2.75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2.75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2.75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2.75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2.75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2.75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2.75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2.75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2.75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2.75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2.75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2.75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2.75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2.75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2.75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2.75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2.75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2.75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2.75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2.75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2.75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2.75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2.75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2.75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2.75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2.75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2.75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2.75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2.75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2.75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2.75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2.75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2.75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2.75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2.75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2.75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2.75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2.75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2.75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2.75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2.75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2.75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2.75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2.75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2.75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2.75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2.75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2.75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2.75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2.75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2.75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2.75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2.75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2.75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2.75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2.75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2.75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2.75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2.75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2.75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2.75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2.75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2.75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2.75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2.75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2.75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2.75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2.75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2.75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2.75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2.75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2.75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2.75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2.75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2.75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2.75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2.75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2.75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2.75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2.75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2.75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2.75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2.75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2.75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2.75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2.75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2.75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2.75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2.75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2.75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2.75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2.75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2.75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2.75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2.75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2.75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2.75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2.75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2.75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2.75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2.75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2.75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2.75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2.75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2.75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2.75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2.75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2.75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2.75" x14ac:dyDescent="0.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2.75" x14ac:dyDescent="0.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2.75" x14ac:dyDescent="0.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2.75" x14ac:dyDescent="0.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2.75" x14ac:dyDescent="0.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2.75" x14ac:dyDescent="0.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2.75" x14ac:dyDescent="0.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2.75" x14ac:dyDescent="0.2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2.75" x14ac:dyDescent="0.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2.75" x14ac:dyDescent="0.2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2.75" x14ac:dyDescent="0.2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2.75" x14ac:dyDescent="0.2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2.75" x14ac:dyDescent="0.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2.75" x14ac:dyDescent="0.2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2.75" x14ac:dyDescent="0.2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2.75" x14ac:dyDescent="0.2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2.75" x14ac:dyDescent="0.2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2.75" x14ac:dyDescent="0.2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2.75" x14ac:dyDescent="0.2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2.75" x14ac:dyDescent="0.2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ht="12.75" x14ac:dyDescent="0.2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  <row r="1001" spans="1:26" ht="12.75" x14ac:dyDescent="0.2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</row>
    <row r="1002" spans="1:26" ht="12.75" x14ac:dyDescent="0.2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</row>
    <row r="1003" spans="1:26" ht="12.75" x14ac:dyDescent="0.2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</row>
    <row r="1004" spans="1:26" ht="12.75" x14ac:dyDescent="0.2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</row>
    <row r="1005" spans="1:26" ht="12.75" x14ac:dyDescent="0.2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</row>
    <row r="1006" spans="1:26" ht="12.75" x14ac:dyDescent="0.2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  <c r="W1006" s="30"/>
      <c r="X1006" s="30"/>
      <c r="Y1006" s="30"/>
      <c r="Z1006" s="30"/>
    </row>
    <row r="1007" spans="1:26" ht="12.75" x14ac:dyDescent="0.2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  <c r="W1007" s="30"/>
      <c r="X1007" s="30"/>
      <c r="Y1007" s="30"/>
      <c r="Z1007" s="30"/>
    </row>
    <row r="1008" spans="1:26" ht="12.75" x14ac:dyDescent="0.2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DEFFFE"/>
    <outlinePr summaryBelow="0" summaryRight="0"/>
  </sheetPr>
  <dimension ref="A1:Z315"/>
  <sheetViews>
    <sheetView workbookViewId="0"/>
  </sheetViews>
  <sheetFormatPr defaultColWidth="14.42578125" defaultRowHeight="15.75" customHeight="1" x14ac:dyDescent="0.2"/>
  <cols>
    <col min="1" max="1" width="33.140625" customWidth="1"/>
    <col min="3" max="3" width="8.28515625" customWidth="1"/>
    <col min="4" max="4" width="9.7109375" customWidth="1"/>
    <col min="5" max="5" width="9.28515625" customWidth="1"/>
    <col min="9" max="9" width="7.7109375" customWidth="1"/>
  </cols>
  <sheetData>
    <row r="1" spans="1:26" ht="15.75" customHeight="1" x14ac:dyDescent="0.35">
      <c r="A1" s="733" t="s">
        <v>1501</v>
      </c>
      <c r="B1" s="723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501"/>
      <c r="R1" s="501"/>
      <c r="S1" s="501"/>
      <c r="T1" s="502"/>
      <c r="U1" s="502"/>
      <c r="V1" s="502"/>
      <c r="W1" s="502"/>
      <c r="X1" s="502"/>
      <c r="Y1" s="502"/>
      <c r="Z1" s="502"/>
    </row>
    <row r="2" spans="1:26" x14ac:dyDescent="0.2">
      <c r="A2" s="503" t="s">
        <v>370</v>
      </c>
      <c r="B2" s="503" t="s">
        <v>371</v>
      </c>
      <c r="C2" s="504" t="s">
        <v>48</v>
      </c>
      <c r="D2" s="504" t="s">
        <v>372</v>
      </c>
      <c r="E2" s="504" t="s">
        <v>373</v>
      </c>
      <c r="F2" s="504" t="s">
        <v>374</v>
      </c>
      <c r="G2" s="503" t="s">
        <v>1273</v>
      </c>
      <c r="H2" s="520" t="s">
        <v>1274</v>
      </c>
      <c r="I2" s="504" t="s">
        <v>1275</v>
      </c>
      <c r="J2" s="504" t="s">
        <v>49</v>
      </c>
      <c r="K2" s="504" t="s">
        <v>1502</v>
      </c>
      <c r="L2" s="504" t="s">
        <v>1277</v>
      </c>
      <c r="M2" s="504" t="s">
        <v>46</v>
      </c>
      <c r="N2" s="504" t="s">
        <v>48</v>
      </c>
      <c r="O2" s="504" t="s">
        <v>27</v>
      </c>
      <c r="P2" s="504" t="s">
        <v>54</v>
      </c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x14ac:dyDescent="0.2">
      <c r="A3" s="474"/>
      <c r="B3" s="474"/>
      <c r="C3" s="475"/>
      <c r="D3" s="475"/>
      <c r="E3" s="475"/>
      <c r="F3" s="475"/>
      <c r="G3" s="475"/>
      <c r="H3" s="521"/>
      <c r="I3" s="91"/>
      <c r="J3" s="483"/>
      <c r="K3" s="483"/>
      <c r="L3" s="483"/>
      <c r="M3" s="483"/>
      <c r="N3" s="483"/>
      <c r="O3" s="483"/>
      <c r="P3" s="505"/>
      <c r="Q3" s="508"/>
      <c r="R3" s="508"/>
      <c r="S3" s="508"/>
      <c r="T3" s="508"/>
      <c r="U3" s="508"/>
      <c r="V3" s="508"/>
      <c r="W3" s="508"/>
      <c r="X3" s="508"/>
      <c r="Y3" s="508"/>
      <c r="Z3" s="508"/>
    </row>
    <row r="4" spans="1:26" x14ac:dyDescent="0.2">
      <c r="A4" s="474" t="s">
        <v>1278</v>
      </c>
      <c r="B4" s="474"/>
      <c r="C4" s="475"/>
      <c r="D4" s="475"/>
      <c r="E4" s="475"/>
      <c r="F4" s="475"/>
      <c r="G4" s="475"/>
      <c r="H4" s="521"/>
      <c r="I4" s="91"/>
      <c r="J4" s="483"/>
      <c r="K4" s="483"/>
      <c r="L4" s="483"/>
      <c r="M4" s="483"/>
      <c r="N4" s="483"/>
      <c r="O4" s="483"/>
      <c r="P4" s="505"/>
      <c r="Q4" s="508"/>
      <c r="R4" s="508"/>
      <c r="S4" s="508"/>
      <c r="T4" s="508"/>
      <c r="U4" s="508"/>
      <c r="V4" s="508"/>
      <c r="W4" s="508"/>
      <c r="X4" s="508"/>
      <c r="Y4" s="508"/>
      <c r="Z4" s="508"/>
    </row>
    <row r="5" spans="1:26" x14ac:dyDescent="0.2">
      <c r="A5" s="474" t="s">
        <v>659</v>
      </c>
      <c r="B5" s="474" t="s">
        <v>193</v>
      </c>
      <c r="C5" s="475" t="s">
        <v>411</v>
      </c>
      <c r="D5" s="475">
        <v>9154</v>
      </c>
      <c r="E5" s="475">
        <v>90154</v>
      </c>
      <c r="F5" s="475" t="s">
        <v>412</v>
      </c>
      <c r="G5" s="475" t="s">
        <v>413</v>
      </c>
      <c r="H5" s="521">
        <v>12150996</v>
      </c>
      <c r="I5" s="91">
        <v>3505</v>
      </c>
      <c r="J5" s="483">
        <v>334122144</v>
      </c>
      <c r="K5" s="483">
        <v>45125923</v>
      </c>
      <c r="L5" s="483">
        <v>71270326</v>
      </c>
      <c r="M5" s="483">
        <v>1154289312</v>
      </c>
      <c r="N5" s="483">
        <v>54484526</v>
      </c>
      <c r="O5" s="483">
        <v>249187539</v>
      </c>
      <c r="P5" s="505">
        <v>1908479770</v>
      </c>
      <c r="Q5" s="508"/>
      <c r="R5" s="508"/>
      <c r="S5" s="508"/>
      <c r="T5" s="508"/>
      <c r="U5" s="508"/>
      <c r="V5" s="508"/>
      <c r="W5" s="508"/>
      <c r="X5" s="508"/>
      <c r="Y5" s="508"/>
      <c r="Z5" s="508"/>
    </row>
    <row r="6" spans="1:26" x14ac:dyDescent="0.2">
      <c r="A6" s="474" t="s">
        <v>508</v>
      </c>
      <c r="B6" s="474" t="s">
        <v>342</v>
      </c>
      <c r="C6" s="475" t="s">
        <v>411</v>
      </c>
      <c r="D6" s="475">
        <v>9036</v>
      </c>
      <c r="E6" s="475">
        <v>90036</v>
      </c>
      <c r="F6" s="475" t="s">
        <v>412</v>
      </c>
      <c r="G6" s="475" t="s">
        <v>413</v>
      </c>
      <c r="H6" s="521">
        <v>12150996</v>
      </c>
      <c r="I6" s="91">
        <v>1501</v>
      </c>
      <c r="J6" s="483">
        <v>28906740</v>
      </c>
      <c r="K6" s="483">
        <v>1802083</v>
      </c>
      <c r="L6" s="483">
        <v>0</v>
      </c>
      <c r="M6" s="483">
        <v>22134741</v>
      </c>
      <c r="N6" s="483">
        <v>150391504</v>
      </c>
      <c r="O6" s="483">
        <v>72185128</v>
      </c>
      <c r="P6" s="505">
        <v>275420196</v>
      </c>
      <c r="Q6" s="508"/>
      <c r="R6" s="508"/>
      <c r="S6" s="508"/>
      <c r="T6" s="508"/>
      <c r="U6" s="508"/>
      <c r="V6" s="508"/>
      <c r="W6" s="508"/>
      <c r="X6" s="508"/>
      <c r="Y6" s="508"/>
      <c r="Z6" s="508"/>
    </row>
    <row r="7" spans="1:26" x14ac:dyDescent="0.2">
      <c r="A7" s="474" t="s">
        <v>569</v>
      </c>
      <c r="B7" s="474" t="s">
        <v>570</v>
      </c>
      <c r="C7" s="475" t="s">
        <v>411</v>
      </c>
      <c r="D7" s="475">
        <v>9157</v>
      </c>
      <c r="E7" s="475">
        <v>90157</v>
      </c>
      <c r="F7" s="475" t="s">
        <v>412</v>
      </c>
      <c r="G7" s="475" t="s">
        <v>413</v>
      </c>
      <c r="H7" s="521">
        <v>12150996</v>
      </c>
      <c r="I7" s="91">
        <v>1187</v>
      </c>
      <c r="J7" s="483">
        <v>9971134</v>
      </c>
      <c r="K7" s="483">
        <v>679615</v>
      </c>
      <c r="L7" s="483">
        <v>0</v>
      </c>
      <c r="M7" s="483">
        <v>76620224</v>
      </c>
      <c r="N7" s="483">
        <v>0</v>
      </c>
      <c r="O7" s="483">
        <v>64690198</v>
      </c>
      <c r="P7" s="505">
        <v>151961171</v>
      </c>
      <c r="Q7" s="508"/>
      <c r="R7" s="508"/>
      <c r="S7" s="508"/>
      <c r="T7" s="508"/>
      <c r="U7" s="508"/>
      <c r="V7" s="508"/>
      <c r="W7" s="508"/>
      <c r="X7" s="508"/>
      <c r="Y7" s="508"/>
      <c r="Z7" s="508"/>
    </row>
    <row r="8" spans="1:26" x14ac:dyDescent="0.2">
      <c r="A8" s="474" t="s">
        <v>327</v>
      </c>
      <c r="B8" s="474" t="s">
        <v>328</v>
      </c>
      <c r="C8" s="475" t="s">
        <v>411</v>
      </c>
      <c r="D8" s="475">
        <v>9015</v>
      </c>
      <c r="E8" s="475">
        <v>90015</v>
      </c>
      <c r="F8" s="475" t="s">
        <v>427</v>
      </c>
      <c r="G8" s="475" t="s">
        <v>413</v>
      </c>
      <c r="H8" s="521">
        <v>3281212</v>
      </c>
      <c r="I8" s="479">
        <v>988</v>
      </c>
      <c r="J8" s="483">
        <v>196978190</v>
      </c>
      <c r="K8" s="483">
        <v>78930005</v>
      </c>
      <c r="L8" s="483">
        <v>0</v>
      </c>
      <c r="M8" s="483">
        <v>435860655</v>
      </c>
      <c r="N8" s="483">
        <v>126438352</v>
      </c>
      <c r="O8" s="483">
        <v>9753270</v>
      </c>
      <c r="P8" s="505">
        <v>847960472</v>
      </c>
      <c r="Q8" s="508"/>
      <c r="R8" s="508"/>
      <c r="S8" s="508"/>
      <c r="T8" s="508"/>
      <c r="U8" s="508"/>
      <c r="V8" s="508"/>
      <c r="W8" s="508"/>
      <c r="X8" s="508"/>
      <c r="Y8" s="508"/>
      <c r="Z8" s="508"/>
    </row>
    <row r="9" spans="1:26" x14ac:dyDescent="0.2">
      <c r="A9" s="474" t="s">
        <v>316</v>
      </c>
      <c r="B9" s="474" t="s">
        <v>95</v>
      </c>
      <c r="C9" s="475" t="s">
        <v>411</v>
      </c>
      <c r="D9" s="475">
        <v>9014</v>
      </c>
      <c r="E9" s="475">
        <v>90014</v>
      </c>
      <c r="F9" s="475" t="s">
        <v>412</v>
      </c>
      <c r="G9" s="475" t="s">
        <v>413</v>
      </c>
      <c r="H9" s="521">
        <v>3281212</v>
      </c>
      <c r="I9" s="479">
        <v>794</v>
      </c>
      <c r="J9" s="483">
        <v>77347663</v>
      </c>
      <c r="K9" s="483">
        <v>5335279</v>
      </c>
      <c r="L9" s="483">
        <v>124297389</v>
      </c>
      <c r="M9" s="483">
        <v>150132394</v>
      </c>
      <c r="N9" s="483">
        <v>54792581</v>
      </c>
      <c r="O9" s="483">
        <v>6543740</v>
      </c>
      <c r="P9" s="505">
        <v>418449046</v>
      </c>
      <c r="Q9" s="508"/>
      <c r="R9" s="508"/>
      <c r="S9" s="508"/>
      <c r="T9" s="508"/>
      <c r="U9" s="508"/>
      <c r="V9" s="508"/>
      <c r="W9" s="508"/>
      <c r="X9" s="508"/>
      <c r="Y9" s="508"/>
      <c r="Z9" s="508"/>
    </row>
    <row r="10" spans="1:26" x14ac:dyDescent="0.2">
      <c r="A10" s="474" t="s">
        <v>366</v>
      </c>
      <c r="B10" s="474" t="s">
        <v>344</v>
      </c>
      <c r="C10" s="475" t="s">
        <v>411</v>
      </c>
      <c r="D10" s="475">
        <v>9026</v>
      </c>
      <c r="E10" s="475">
        <v>90026</v>
      </c>
      <c r="F10" s="475" t="s">
        <v>412</v>
      </c>
      <c r="G10" s="475" t="s">
        <v>413</v>
      </c>
      <c r="H10" s="521">
        <v>2956746</v>
      </c>
      <c r="I10" s="479">
        <v>783</v>
      </c>
      <c r="J10" s="483">
        <v>93279455</v>
      </c>
      <c r="K10" s="483">
        <v>874371</v>
      </c>
      <c r="L10" s="483">
        <v>0</v>
      </c>
      <c r="M10" s="483">
        <v>38333658</v>
      </c>
      <c r="N10" s="483">
        <v>63237103</v>
      </c>
      <c r="O10" s="483">
        <v>60663260</v>
      </c>
      <c r="P10" s="505">
        <v>256387847</v>
      </c>
      <c r="Q10" s="508"/>
      <c r="R10" s="508"/>
      <c r="S10" s="508"/>
      <c r="T10" s="508"/>
      <c r="U10" s="508"/>
      <c r="V10" s="508"/>
      <c r="W10" s="508"/>
      <c r="X10" s="508"/>
      <c r="Y10" s="508"/>
      <c r="Z10" s="508"/>
    </row>
    <row r="11" spans="1:26" x14ac:dyDescent="0.2">
      <c r="A11" s="474" t="s">
        <v>436</v>
      </c>
      <c r="B11" s="474" t="s">
        <v>344</v>
      </c>
      <c r="C11" s="475" t="s">
        <v>411</v>
      </c>
      <c r="D11" s="475">
        <v>9095</v>
      </c>
      <c r="E11" s="475">
        <v>90095</v>
      </c>
      <c r="F11" s="475" t="s">
        <v>437</v>
      </c>
      <c r="G11" s="475" t="s">
        <v>413</v>
      </c>
      <c r="H11" s="521">
        <v>2956746</v>
      </c>
      <c r="I11" s="479">
        <v>727</v>
      </c>
      <c r="J11" s="483">
        <v>5904826</v>
      </c>
      <c r="K11" s="483">
        <v>0</v>
      </c>
      <c r="L11" s="483">
        <v>0</v>
      </c>
      <c r="M11" s="483">
        <v>0</v>
      </c>
      <c r="N11" s="483">
        <v>0</v>
      </c>
      <c r="O11" s="483">
        <v>3820540</v>
      </c>
      <c r="P11" s="505">
        <v>9725366</v>
      </c>
      <c r="Q11" s="508"/>
      <c r="R11" s="508"/>
      <c r="S11" s="508"/>
      <c r="T11" s="508"/>
      <c r="U11" s="508"/>
      <c r="V11" s="508"/>
      <c r="W11" s="508"/>
      <c r="X11" s="508"/>
      <c r="Y11" s="508"/>
      <c r="Z11" s="508"/>
    </row>
    <row r="12" spans="1:26" x14ac:dyDescent="0.2">
      <c r="A12" s="474" t="s">
        <v>306</v>
      </c>
      <c r="B12" s="474" t="s">
        <v>274</v>
      </c>
      <c r="C12" s="475" t="s">
        <v>411</v>
      </c>
      <c r="D12" s="475">
        <v>9013</v>
      </c>
      <c r="E12" s="475">
        <v>90013</v>
      </c>
      <c r="F12" s="475" t="s">
        <v>412</v>
      </c>
      <c r="G12" s="475" t="s">
        <v>413</v>
      </c>
      <c r="H12" s="521">
        <v>1664496</v>
      </c>
      <c r="I12" s="479">
        <v>654</v>
      </c>
      <c r="J12" s="483">
        <v>35524503</v>
      </c>
      <c r="K12" s="483">
        <v>9156897</v>
      </c>
      <c r="L12" s="483">
        <v>1258072</v>
      </c>
      <c r="M12" s="483">
        <v>267686923</v>
      </c>
      <c r="N12" s="483">
        <v>110958614</v>
      </c>
      <c r="O12" s="483">
        <v>12984609</v>
      </c>
      <c r="P12" s="505">
        <v>437569618</v>
      </c>
      <c r="Q12" s="508"/>
      <c r="R12" s="508"/>
      <c r="S12" s="508"/>
      <c r="T12" s="508"/>
      <c r="U12" s="508"/>
      <c r="V12" s="508"/>
      <c r="W12" s="508"/>
      <c r="X12" s="508"/>
      <c r="Y12" s="508"/>
      <c r="Z12" s="508"/>
    </row>
    <row r="13" spans="1:26" x14ac:dyDescent="0.2">
      <c r="A13" s="474" t="s">
        <v>93</v>
      </c>
      <c r="B13" s="474" t="s">
        <v>95</v>
      </c>
      <c r="C13" s="475" t="s">
        <v>411</v>
      </c>
      <c r="D13" s="475">
        <v>9003</v>
      </c>
      <c r="E13" s="475">
        <v>90003</v>
      </c>
      <c r="F13" s="475" t="s">
        <v>412</v>
      </c>
      <c r="G13" s="475" t="s">
        <v>413</v>
      </c>
      <c r="H13" s="521">
        <v>3281212</v>
      </c>
      <c r="I13" s="479">
        <v>559</v>
      </c>
      <c r="J13" s="483">
        <v>477663117</v>
      </c>
      <c r="K13" s="483">
        <v>59344231</v>
      </c>
      <c r="L13" s="483">
        <v>161683977</v>
      </c>
      <c r="M13" s="483">
        <v>6800187</v>
      </c>
      <c r="N13" s="483">
        <v>11693214</v>
      </c>
      <c r="O13" s="483">
        <v>59221135</v>
      </c>
      <c r="P13" s="505">
        <v>776405861</v>
      </c>
      <c r="Q13" s="508"/>
      <c r="R13" s="508"/>
      <c r="S13" s="508"/>
      <c r="T13" s="508"/>
      <c r="U13" s="508"/>
      <c r="V13" s="508"/>
      <c r="W13" s="508"/>
      <c r="X13" s="508"/>
      <c r="Y13" s="508"/>
      <c r="Z13" s="508"/>
    </row>
    <row r="14" spans="1:26" x14ac:dyDescent="0.2">
      <c r="A14" s="474" t="s">
        <v>997</v>
      </c>
      <c r="B14" s="474" t="s">
        <v>998</v>
      </c>
      <c r="C14" s="475" t="s">
        <v>411</v>
      </c>
      <c r="D14" s="475">
        <v>9230</v>
      </c>
      <c r="E14" s="475">
        <v>90230</v>
      </c>
      <c r="F14" s="475" t="s">
        <v>427</v>
      </c>
      <c r="G14" s="475" t="s">
        <v>413</v>
      </c>
      <c r="H14" s="521">
        <v>87941</v>
      </c>
      <c r="I14" s="479">
        <v>552</v>
      </c>
      <c r="J14" s="483">
        <v>8499496</v>
      </c>
      <c r="K14" s="483">
        <v>273804</v>
      </c>
      <c r="L14" s="483">
        <v>0</v>
      </c>
      <c r="M14" s="483">
        <v>961582</v>
      </c>
      <c r="N14" s="483">
        <v>403290</v>
      </c>
      <c r="O14" s="483">
        <v>16940</v>
      </c>
      <c r="P14" s="505">
        <v>10155112</v>
      </c>
      <c r="Q14" s="508"/>
      <c r="R14" s="508"/>
      <c r="S14" s="508"/>
      <c r="T14" s="508"/>
      <c r="U14" s="508"/>
      <c r="V14" s="508"/>
      <c r="W14" s="508"/>
      <c r="X14" s="508"/>
      <c r="Y14" s="508"/>
      <c r="Z14" s="508"/>
    </row>
    <row r="15" spans="1:26" x14ac:dyDescent="0.2">
      <c r="A15" s="474" t="s">
        <v>267</v>
      </c>
      <c r="B15" s="474" t="s">
        <v>268</v>
      </c>
      <c r="C15" s="475" t="s">
        <v>411</v>
      </c>
      <c r="D15" s="475">
        <v>9009</v>
      </c>
      <c r="E15" s="475">
        <v>90009</v>
      </c>
      <c r="F15" s="475" t="s">
        <v>412</v>
      </c>
      <c r="G15" s="475" t="s">
        <v>413</v>
      </c>
      <c r="H15" s="521">
        <v>3281212</v>
      </c>
      <c r="I15" s="479">
        <v>404</v>
      </c>
      <c r="J15" s="483">
        <v>17040333</v>
      </c>
      <c r="K15" s="483">
        <v>9653009</v>
      </c>
      <c r="L15" s="483">
        <v>56042662</v>
      </c>
      <c r="M15" s="483">
        <v>56471020</v>
      </c>
      <c r="N15" s="483">
        <v>2063679</v>
      </c>
      <c r="O15" s="483">
        <v>3554972</v>
      </c>
      <c r="P15" s="505">
        <v>144825675</v>
      </c>
      <c r="Q15" s="508"/>
      <c r="R15" s="508"/>
      <c r="S15" s="508"/>
      <c r="T15" s="508"/>
      <c r="U15" s="508"/>
      <c r="V15" s="508"/>
      <c r="W15" s="508"/>
      <c r="X15" s="508"/>
      <c r="Y15" s="508"/>
      <c r="Z15" s="508"/>
    </row>
    <row r="16" spans="1:26" x14ac:dyDescent="0.2">
      <c r="A16" s="474" t="s">
        <v>565</v>
      </c>
      <c r="B16" s="474" t="s">
        <v>193</v>
      </c>
      <c r="C16" s="475" t="s">
        <v>411</v>
      </c>
      <c r="D16" s="475">
        <v>9147</v>
      </c>
      <c r="E16" s="475">
        <v>90147</v>
      </c>
      <c r="F16" s="475" t="s">
        <v>427</v>
      </c>
      <c r="G16" s="475" t="s">
        <v>413</v>
      </c>
      <c r="H16" s="521">
        <v>12150996</v>
      </c>
      <c r="I16" s="479">
        <v>357</v>
      </c>
      <c r="J16" s="483">
        <v>11152117</v>
      </c>
      <c r="K16" s="483">
        <v>985875</v>
      </c>
      <c r="L16" s="483">
        <v>0</v>
      </c>
      <c r="M16" s="483">
        <v>74467512</v>
      </c>
      <c r="N16" s="483">
        <v>0</v>
      </c>
      <c r="O16" s="483">
        <v>0</v>
      </c>
      <c r="P16" s="505">
        <v>86605504</v>
      </c>
      <c r="Q16" s="508"/>
      <c r="R16" s="508"/>
      <c r="S16" s="508"/>
      <c r="T16" s="508"/>
      <c r="U16" s="508"/>
      <c r="V16" s="508"/>
      <c r="W16" s="508"/>
      <c r="X16" s="508"/>
      <c r="Y16" s="508"/>
      <c r="Z16" s="508"/>
    </row>
    <row r="17" spans="1:26" x14ac:dyDescent="0.2">
      <c r="A17" s="474" t="s">
        <v>670</v>
      </c>
      <c r="B17" s="474" t="s">
        <v>631</v>
      </c>
      <c r="C17" s="475" t="s">
        <v>411</v>
      </c>
      <c r="D17" s="475">
        <v>9146</v>
      </c>
      <c r="E17" s="475">
        <v>90146</v>
      </c>
      <c r="F17" s="475" t="s">
        <v>412</v>
      </c>
      <c r="G17" s="475" t="s">
        <v>413</v>
      </c>
      <c r="H17" s="521">
        <v>12150996</v>
      </c>
      <c r="I17" s="479">
        <v>329</v>
      </c>
      <c r="J17" s="483">
        <v>16082346</v>
      </c>
      <c r="K17" s="483">
        <v>2124649</v>
      </c>
      <c r="L17" s="483">
        <v>0</v>
      </c>
      <c r="M17" s="483">
        <v>38720203</v>
      </c>
      <c r="N17" s="483">
        <v>30057761</v>
      </c>
      <c r="O17" s="483">
        <v>0</v>
      </c>
      <c r="P17" s="505">
        <v>86984959</v>
      </c>
      <c r="Q17" s="508"/>
      <c r="R17" s="508"/>
      <c r="S17" s="508"/>
      <c r="T17" s="508"/>
      <c r="U17" s="508"/>
      <c r="V17" s="508"/>
      <c r="W17" s="508"/>
      <c r="X17" s="508"/>
      <c r="Y17" s="508"/>
      <c r="Z17" s="508"/>
    </row>
    <row r="18" spans="1:26" x14ac:dyDescent="0.2">
      <c r="A18" s="474" t="s">
        <v>1003</v>
      </c>
      <c r="B18" s="474" t="s">
        <v>1004</v>
      </c>
      <c r="C18" s="475" t="s">
        <v>411</v>
      </c>
      <c r="D18" s="475">
        <v>9148</v>
      </c>
      <c r="E18" s="475">
        <v>90148</v>
      </c>
      <c r="F18" s="475" t="s">
        <v>412</v>
      </c>
      <c r="G18" s="475" t="s">
        <v>413</v>
      </c>
      <c r="H18" s="521">
        <v>328454</v>
      </c>
      <c r="I18" s="479">
        <v>304</v>
      </c>
      <c r="J18" s="483">
        <v>5273045</v>
      </c>
      <c r="K18" s="483">
        <v>533015</v>
      </c>
      <c r="L18" s="483">
        <v>0</v>
      </c>
      <c r="M18" s="483">
        <v>1975721</v>
      </c>
      <c r="N18" s="483">
        <v>11879182</v>
      </c>
      <c r="O18" s="483">
        <v>4031501</v>
      </c>
      <c r="P18" s="505">
        <v>23692464</v>
      </c>
      <c r="Q18" s="508"/>
      <c r="R18" s="508"/>
      <c r="S18" s="508"/>
      <c r="T18" s="508"/>
      <c r="U18" s="508"/>
      <c r="V18" s="508"/>
      <c r="W18" s="508"/>
      <c r="X18" s="508"/>
      <c r="Y18" s="508"/>
      <c r="Z18" s="508"/>
    </row>
    <row r="19" spans="1:26" x14ac:dyDescent="0.2">
      <c r="A19" s="474" t="s">
        <v>421</v>
      </c>
      <c r="B19" s="474" t="s">
        <v>422</v>
      </c>
      <c r="C19" s="475" t="s">
        <v>411</v>
      </c>
      <c r="D19" s="475">
        <v>9031</v>
      </c>
      <c r="E19" s="475">
        <v>90031</v>
      </c>
      <c r="F19" s="475" t="s">
        <v>412</v>
      </c>
      <c r="G19" s="475" t="s">
        <v>413</v>
      </c>
      <c r="H19" s="521">
        <v>1932666</v>
      </c>
      <c r="I19" s="479">
        <v>275</v>
      </c>
      <c r="J19" s="483">
        <v>10356848</v>
      </c>
      <c r="K19" s="483">
        <v>1404545</v>
      </c>
      <c r="L19" s="483">
        <v>0</v>
      </c>
      <c r="M19" s="483">
        <v>44009007</v>
      </c>
      <c r="N19" s="483">
        <v>252291</v>
      </c>
      <c r="O19" s="483">
        <v>15977147</v>
      </c>
      <c r="P19" s="505">
        <v>71999838</v>
      </c>
      <c r="Q19" s="508"/>
      <c r="R19" s="508"/>
      <c r="S19" s="508"/>
      <c r="T19" s="508"/>
      <c r="U19" s="508"/>
      <c r="V19" s="508"/>
      <c r="W19" s="508"/>
      <c r="X19" s="508"/>
      <c r="Y19" s="508"/>
      <c r="Z19" s="508"/>
    </row>
    <row r="20" spans="1:26" x14ac:dyDescent="0.2">
      <c r="A20" s="474" t="s">
        <v>430</v>
      </c>
      <c r="B20" s="474" t="s">
        <v>431</v>
      </c>
      <c r="C20" s="475" t="s">
        <v>411</v>
      </c>
      <c r="D20" s="475">
        <v>9029</v>
      </c>
      <c r="E20" s="475">
        <v>90029</v>
      </c>
      <c r="F20" s="475" t="s">
        <v>412</v>
      </c>
      <c r="G20" s="475" t="s">
        <v>413</v>
      </c>
      <c r="H20" s="521">
        <v>1932666</v>
      </c>
      <c r="I20" s="479">
        <v>250</v>
      </c>
      <c r="J20" s="483">
        <v>13181770</v>
      </c>
      <c r="K20" s="483">
        <v>743711</v>
      </c>
      <c r="L20" s="483">
        <v>0</v>
      </c>
      <c r="M20" s="483">
        <v>45774380</v>
      </c>
      <c r="N20" s="483">
        <v>4280678</v>
      </c>
      <c r="O20" s="483">
        <v>15125387</v>
      </c>
      <c r="P20" s="505">
        <v>79105926</v>
      </c>
      <c r="Q20" s="508"/>
      <c r="R20" s="508"/>
      <c r="S20" s="508"/>
      <c r="T20" s="508"/>
      <c r="U20" s="508"/>
      <c r="V20" s="508"/>
      <c r="W20" s="508"/>
      <c r="X20" s="508"/>
      <c r="Y20" s="508"/>
      <c r="Z20" s="508"/>
    </row>
    <row r="21" spans="1:26" x14ac:dyDescent="0.2">
      <c r="A21" s="474" t="s">
        <v>352</v>
      </c>
      <c r="B21" s="474" t="s">
        <v>343</v>
      </c>
      <c r="C21" s="475" t="s">
        <v>411</v>
      </c>
      <c r="D21" s="475">
        <v>9019</v>
      </c>
      <c r="E21" s="475">
        <v>90019</v>
      </c>
      <c r="F21" s="475" t="s">
        <v>412</v>
      </c>
      <c r="G21" s="475" t="s">
        <v>413</v>
      </c>
      <c r="H21" s="521">
        <v>1723634</v>
      </c>
      <c r="I21" s="479">
        <v>229</v>
      </c>
      <c r="J21" s="483">
        <v>31817102</v>
      </c>
      <c r="K21" s="483">
        <v>8120830</v>
      </c>
      <c r="L21" s="483">
        <v>0</v>
      </c>
      <c r="M21" s="483">
        <v>84123480</v>
      </c>
      <c r="N21" s="483">
        <v>9195915</v>
      </c>
      <c r="O21" s="483">
        <v>35613265</v>
      </c>
      <c r="P21" s="505">
        <v>168870592</v>
      </c>
      <c r="Q21" s="508"/>
      <c r="R21" s="508"/>
      <c r="S21" s="508"/>
      <c r="T21" s="508"/>
      <c r="U21" s="508"/>
      <c r="V21" s="508"/>
      <c r="W21" s="508"/>
      <c r="X21" s="508"/>
      <c r="Y21" s="508"/>
      <c r="Z21" s="508"/>
    </row>
    <row r="22" spans="1:26" x14ac:dyDescent="0.2">
      <c r="A22" s="474" t="s">
        <v>433</v>
      </c>
      <c r="B22" s="474" t="s">
        <v>434</v>
      </c>
      <c r="C22" s="475" t="s">
        <v>411</v>
      </c>
      <c r="D22" s="475">
        <v>9030</v>
      </c>
      <c r="E22" s="475">
        <v>90030</v>
      </c>
      <c r="F22" s="475" t="s">
        <v>412</v>
      </c>
      <c r="G22" s="475" t="s">
        <v>413</v>
      </c>
      <c r="H22" s="521">
        <v>2956746</v>
      </c>
      <c r="I22" s="479">
        <v>229</v>
      </c>
      <c r="J22" s="483">
        <v>15816235</v>
      </c>
      <c r="K22" s="483">
        <v>4334498</v>
      </c>
      <c r="L22" s="483">
        <v>0</v>
      </c>
      <c r="M22" s="483">
        <v>49399742</v>
      </c>
      <c r="N22" s="483">
        <v>4512332</v>
      </c>
      <c r="O22" s="483">
        <v>20232628</v>
      </c>
      <c r="P22" s="505">
        <v>94295435</v>
      </c>
      <c r="Q22" s="508"/>
      <c r="R22" s="508"/>
      <c r="S22" s="508"/>
      <c r="T22" s="508"/>
      <c r="U22" s="508"/>
      <c r="V22" s="508"/>
      <c r="W22" s="508"/>
      <c r="X22" s="508"/>
      <c r="Y22" s="508"/>
      <c r="Z22" s="508"/>
    </row>
    <row r="23" spans="1:26" ht="12.75" x14ac:dyDescent="0.2">
      <c r="A23" s="474" t="s">
        <v>357</v>
      </c>
      <c r="B23" s="474" t="s">
        <v>358</v>
      </c>
      <c r="C23" s="475" t="s">
        <v>411</v>
      </c>
      <c r="D23" s="475">
        <v>9023</v>
      </c>
      <c r="E23" s="475">
        <v>90023</v>
      </c>
      <c r="F23" s="475" t="s">
        <v>640</v>
      </c>
      <c r="G23" s="475" t="s">
        <v>413</v>
      </c>
      <c r="H23" s="521">
        <v>12150996</v>
      </c>
      <c r="I23" s="479">
        <v>199</v>
      </c>
      <c r="J23" s="483">
        <v>15373438</v>
      </c>
      <c r="K23" s="483">
        <v>2083569</v>
      </c>
      <c r="L23" s="483">
        <v>0</v>
      </c>
      <c r="M23" s="483">
        <v>35662662</v>
      </c>
      <c r="N23" s="483">
        <v>24114636</v>
      </c>
      <c r="O23" s="483">
        <v>5811498</v>
      </c>
      <c r="P23" s="505">
        <v>83045803</v>
      </c>
      <c r="Q23" s="508"/>
      <c r="R23" s="508"/>
      <c r="S23" s="508"/>
      <c r="T23" s="508"/>
      <c r="U23" s="508"/>
      <c r="V23" s="508"/>
      <c r="W23" s="508"/>
      <c r="X23" s="508"/>
      <c r="Y23" s="508"/>
      <c r="Z23" s="508"/>
    </row>
    <row r="24" spans="1:26" ht="12.75" x14ac:dyDescent="0.2">
      <c r="A24" s="474" t="s">
        <v>568</v>
      </c>
      <c r="B24" s="474" t="s">
        <v>193</v>
      </c>
      <c r="C24" s="475" t="s">
        <v>411</v>
      </c>
      <c r="D24" s="475">
        <v>9151</v>
      </c>
      <c r="E24" s="475">
        <v>90151</v>
      </c>
      <c r="F24" s="475" t="s">
        <v>412</v>
      </c>
      <c r="G24" s="475" t="s">
        <v>413</v>
      </c>
      <c r="H24" s="521">
        <v>12150996</v>
      </c>
      <c r="I24" s="479">
        <v>195</v>
      </c>
      <c r="J24" s="483">
        <v>83397682</v>
      </c>
      <c r="K24" s="483">
        <v>14808920</v>
      </c>
      <c r="L24" s="483">
        <v>0</v>
      </c>
      <c r="M24" s="483">
        <v>126962763</v>
      </c>
      <c r="N24" s="483">
        <v>0</v>
      </c>
      <c r="O24" s="483">
        <v>1786426</v>
      </c>
      <c r="P24" s="505">
        <v>226955791</v>
      </c>
      <c r="Q24" s="508"/>
      <c r="R24" s="508"/>
      <c r="S24" s="508"/>
      <c r="T24" s="508"/>
      <c r="U24" s="508"/>
      <c r="V24" s="508"/>
      <c r="W24" s="508"/>
      <c r="X24" s="508"/>
      <c r="Y24" s="508"/>
      <c r="Z24" s="508"/>
    </row>
    <row r="25" spans="1:26" ht="12.75" x14ac:dyDescent="0.2">
      <c r="A25" s="474" t="s">
        <v>191</v>
      </c>
      <c r="B25" s="474" t="s">
        <v>192</v>
      </c>
      <c r="C25" s="475" t="s">
        <v>411</v>
      </c>
      <c r="D25" s="475">
        <v>9008</v>
      </c>
      <c r="E25" s="475">
        <v>90008</v>
      </c>
      <c r="F25" s="475" t="s">
        <v>427</v>
      </c>
      <c r="G25" s="475" t="s">
        <v>413</v>
      </c>
      <c r="H25" s="521">
        <v>12150996</v>
      </c>
      <c r="I25" s="479">
        <v>168</v>
      </c>
      <c r="J25" s="483">
        <v>11818352</v>
      </c>
      <c r="K25" s="483">
        <v>5935991</v>
      </c>
      <c r="L25" s="483">
        <v>0</v>
      </c>
      <c r="M25" s="483">
        <v>27981188</v>
      </c>
      <c r="N25" s="483">
        <v>33070864</v>
      </c>
      <c r="O25" s="483">
        <v>1406216</v>
      </c>
      <c r="P25" s="505">
        <v>80212611</v>
      </c>
      <c r="Q25" s="508"/>
      <c r="R25" s="508"/>
      <c r="S25" s="508"/>
      <c r="T25" s="508"/>
      <c r="U25" s="508"/>
      <c r="V25" s="508"/>
      <c r="W25" s="508"/>
      <c r="X25" s="508"/>
      <c r="Y25" s="508"/>
      <c r="Z25" s="508"/>
    </row>
    <row r="26" spans="1:26" ht="12.75" x14ac:dyDescent="0.2">
      <c r="A26" s="474" t="s">
        <v>349</v>
      </c>
      <c r="B26" s="474" t="s">
        <v>328</v>
      </c>
      <c r="C26" s="475" t="s">
        <v>411</v>
      </c>
      <c r="D26" s="475">
        <v>9016</v>
      </c>
      <c r="E26" s="475">
        <v>90016</v>
      </c>
      <c r="F26" s="475" t="s">
        <v>412</v>
      </c>
      <c r="G26" s="475" t="s">
        <v>413</v>
      </c>
      <c r="H26" s="521">
        <v>3281212</v>
      </c>
      <c r="I26" s="479">
        <v>146</v>
      </c>
      <c r="J26" s="483">
        <v>35506436</v>
      </c>
      <c r="K26" s="483">
        <v>1852227</v>
      </c>
      <c r="L26" s="483">
        <v>50199035</v>
      </c>
      <c r="M26" s="483">
        <v>2968488</v>
      </c>
      <c r="N26" s="483">
        <v>18737123</v>
      </c>
      <c r="O26" s="483">
        <v>0</v>
      </c>
      <c r="P26" s="505">
        <v>109263309</v>
      </c>
      <c r="Q26" s="508"/>
      <c r="R26" s="508"/>
      <c r="S26" s="508"/>
      <c r="T26" s="508"/>
      <c r="U26" s="508"/>
      <c r="V26" s="508"/>
      <c r="W26" s="508"/>
      <c r="X26" s="508"/>
      <c r="Y26" s="508"/>
      <c r="Z26" s="508"/>
    </row>
    <row r="27" spans="1:26" ht="12.75" x14ac:dyDescent="0.2">
      <c r="A27" s="474" t="s">
        <v>445</v>
      </c>
      <c r="B27" s="474" t="s">
        <v>268</v>
      </c>
      <c r="C27" s="475" t="s">
        <v>411</v>
      </c>
      <c r="D27" s="475">
        <v>9134</v>
      </c>
      <c r="E27" s="475">
        <v>90134</v>
      </c>
      <c r="F27" s="475" t="s">
        <v>412</v>
      </c>
      <c r="G27" s="475" t="s">
        <v>413</v>
      </c>
      <c r="H27" s="521">
        <v>3281212</v>
      </c>
      <c r="I27" s="479">
        <v>140</v>
      </c>
      <c r="J27" s="483">
        <v>92428889</v>
      </c>
      <c r="K27" s="483">
        <v>13995308</v>
      </c>
      <c r="L27" s="483">
        <v>0</v>
      </c>
      <c r="M27" s="483">
        <v>22014120</v>
      </c>
      <c r="N27" s="483">
        <v>5032781</v>
      </c>
      <c r="O27" s="483">
        <v>8303</v>
      </c>
      <c r="P27" s="505">
        <v>133479401</v>
      </c>
      <c r="Q27" s="508"/>
      <c r="R27" s="508"/>
      <c r="S27" s="508"/>
      <c r="T27" s="508"/>
      <c r="U27" s="508"/>
      <c r="V27" s="508"/>
      <c r="W27" s="508"/>
      <c r="X27" s="508"/>
      <c r="Y27" s="508"/>
      <c r="Z27" s="508"/>
    </row>
    <row r="28" spans="1:26" ht="12.75" x14ac:dyDescent="0.2">
      <c r="A28" s="474" t="s">
        <v>368</v>
      </c>
      <c r="B28" s="474" t="s">
        <v>369</v>
      </c>
      <c r="C28" s="475" t="s">
        <v>411</v>
      </c>
      <c r="D28" s="475">
        <v>9027</v>
      </c>
      <c r="E28" s="475">
        <v>90027</v>
      </c>
      <c r="F28" s="475" t="s">
        <v>427</v>
      </c>
      <c r="G28" s="475" t="s">
        <v>413</v>
      </c>
      <c r="H28" s="521">
        <v>654628</v>
      </c>
      <c r="I28" s="479">
        <v>139</v>
      </c>
      <c r="J28" s="483">
        <v>7899676</v>
      </c>
      <c r="K28" s="483">
        <v>716595</v>
      </c>
      <c r="L28" s="483">
        <v>0</v>
      </c>
      <c r="M28" s="483">
        <v>9368351</v>
      </c>
      <c r="N28" s="483">
        <v>19241568</v>
      </c>
      <c r="O28" s="483">
        <v>7100815</v>
      </c>
      <c r="P28" s="505">
        <v>44327005</v>
      </c>
      <c r="Q28" s="508"/>
      <c r="R28" s="508"/>
      <c r="S28" s="508"/>
      <c r="T28" s="508"/>
      <c r="U28" s="508"/>
      <c r="V28" s="508"/>
      <c r="W28" s="508"/>
      <c r="X28" s="508"/>
      <c r="Y28" s="508"/>
      <c r="Z28" s="508"/>
    </row>
    <row r="29" spans="1:26" ht="12.75" x14ac:dyDescent="0.2">
      <c r="A29" s="474" t="s">
        <v>728</v>
      </c>
      <c r="B29" s="474" t="s">
        <v>465</v>
      </c>
      <c r="C29" s="475" t="s">
        <v>411</v>
      </c>
      <c r="D29" s="475">
        <v>9078</v>
      </c>
      <c r="E29" s="475">
        <v>90078</v>
      </c>
      <c r="F29" s="475" t="s">
        <v>412</v>
      </c>
      <c r="G29" s="475" t="s">
        <v>413</v>
      </c>
      <c r="H29" s="521">
        <v>615968</v>
      </c>
      <c r="I29" s="479">
        <v>139</v>
      </c>
      <c r="J29" s="483">
        <v>4427206</v>
      </c>
      <c r="K29" s="483">
        <v>688538</v>
      </c>
      <c r="L29" s="483">
        <v>0</v>
      </c>
      <c r="M29" s="483">
        <v>25816894</v>
      </c>
      <c r="N29" s="483">
        <v>2463919</v>
      </c>
      <c r="O29" s="483">
        <v>1018614</v>
      </c>
      <c r="P29" s="505">
        <v>34415171</v>
      </c>
      <c r="Q29" s="508"/>
      <c r="R29" s="508"/>
      <c r="S29" s="508"/>
      <c r="T29" s="508"/>
      <c r="U29" s="508"/>
      <c r="V29" s="508"/>
      <c r="W29" s="508"/>
      <c r="X29" s="508"/>
      <c r="Y29" s="508"/>
      <c r="Z29" s="508"/>
    </row>
    <row r="30" spans="1:26" ht="12.75" x14ac:dyDescent="0.2">
      <c r="A30" s="474" t="s">
        <v>1113</v>
      </c>
      <c r="B30" s="474" t="s">
        <v>343</v>
      </c>
      <c r="C30" s="475" t="s">
        <v>411</v>
      </c>
      <c r="D30" s="475">
        <v>9223</v>
      </c>
      <c r="E30" s="475">
        <v>90223</v>
      </c>
      <c r="F30" s="475" t="s">
        <v>412</v>
      </c>
      <c r="G30" s="475" t="s">
        <v>413</v>
      </c>
      <c r="H30" s="521">
        <v>1723634</v>
      </c>
      <c r="I30" s="479">
        <v>138</v>
      </c>
      <c r="J30" s="483">
        <v>1924468</v>
      </c>
      <c r="K30" s="483">
        <v>15499356</v>
      </c>
      <c r="L30" s="483">
        <v>0</v>
      </c>
      <c r="M30" s="483">
        <v>3516257</v>
      </c>
      <c r="N30" s="483">
        <v>0</v>
      </c>
      <c r="O30" s="483">
        <v>10848</v>
      </c>
      <c r="P30" s="505">
        <v>20950929</v>
      </c>
      <c r="Q30" s="508"/>
      <c r="R30" s="508"/>
      <c r="S30" s="508"/>
      <c r="T30" s="508"/>
      <c r="U30" s="508"/>
      <c r="V30" s="508"/>
      <c r="W30" s="508"/>
      <c r="X30" s="508"/>
      <c r="Y30" s="508"/>
      <c r="Z30" s="508"/>
    </row>
    <row r="31" spans="1:26" ht="12.75" x14ac:dyDescent="0.2">
      <c r="A31" s="474" t="s">
        <v>174</v>
      </c>
      <c r="B31" s="474" t="s">
        <v>175</v>
      </c>
      <c r="C31" s="475" t="s">
        <v>411</v>
      </c>
      <c r="D31" s="475">
        <v>9006</v>
      </c>
      <c r="E31" s="475">
        <v>90006</v>
      </c>
      <c r="F31" s="475" t="s">
        <v>412</v>
      </c>
      <c r="G31" s="475" t="s">
        <v>413</v>
      </c>
      <c r="H31" s="521">
        <v>163703</v>
      </c>
      <c r="I31" s="479">
        <v>112</v>
      </c>
      <c r="J31" s="483">
        <v>9216906</v>
      </c>
      <c r="K31" s="483">
        <v>608942</v>
      </c>
      <c r="L31" s="483">
        <v>26286403</v>
      </c>
      <c r="M31" s="483">
        <v>8980132</v>
      </c>
      <c r="N31" s="483">
        <v>0</v>
      </c>
      <c r="O31" s="483">
        <v>6751545</v>
      </c>
      <c r="P31" s="505">
        <v>51843928</v>
      </c>
      <c r="Q31" s="508"/>
      <c r="R31" s="508"/>
      <c r="S31" s="508"/>
      <c r="T31" s="508"/>
      <c r="U31" s="508"/>
      <c r="V31" s="508"/>
      <c r="W31" s="508"/>
      <c r="X31" s="508"/>
      <c r="Y31" s="508"/>
      <c r="Z31" s="508"/>
    </row>
    <row r="32" spans="1:26" ht="12.75" x14ac:dyDescent="0.2">
      <c r="A32" s="474" t="s">
        <v>686</v>
      </c>
      <c r="B32" s="474" t="s">
        <v>687</v>
      </c>
      <c r="C32" s="475" t="s">
        <v>411</v>
      </c>
      <c r="D32" s="475">
        <v>9062</v>
      </c>
      <c r="E32" s="475">
        <v>90062</v>
      </c>
      <c r="F32" s="475" t="s">
        <v>412</v>
      </c>
      <c r="G32" s="475" t="s">
        <v>413</v>
      </c>
      <c r="H32" s="521">
        <v>114237</v>
      </c>
      <c r="I32" s="479">
        <v>110</v>
      </c>
      <c r="J32" s="483">
        <v>10370501</v>
      </c>
      <c r="K32" s="483">
        <v>365681</v>
      </c>
      <c r="L32" s="483">
        <v>0</v>
      </c>
      <c r="M32" s="483">
        <v>19022873</v>
      </c>
      <c r="N32" s="483">
        <v>1994404</v>
      </c>
      <c r="O32" s="483">
        <v>8726334</v>
      </c>
      <c r="P32" s="505">
        <v>40479793</v>
      </c>
      <c r="Q32" s="508"/>
      <c r="R32" s="508"/>
      <c r="S32" s="508"/>
      <c r="T32" s="508"/>
      <c r="U32" s="508"/>
      <c r="V32" s="508"/>
      <c r="W32" s="508"/>
      <c r="X32" s="508"/>
      <c r="Y32" s="508"/>
      <c r="Z32" s="508"/>
    </row>
    <row r="33" spans="1:26" ht="12.75" x14ac:dyDescent="0.2">
      <c r="A33" s="474" t="s">
        <v>557</v>
      </c>
      <c r="B33" s="474" t="s">
        <v>558</v>
      </c>
      <c r="C33" s="475" t="s">
        <v>411</v>
      </c>
      <c r="D33" s="475">
        <v>9041</v>
      </c>
      <c r="E33" s="475">
        <v>90041</v>
      </c>
      <c r="F33" s="475" t="s">
        <v>427</v>
      </c>
      <c r="G33" s="475" t="s">
        <v>413</v>
      </c>
      <c r="H33" s="521">
        <v>12150996</v>
      </c>
      <c r="I33" s="479">
        <v>107</v>
      </c>
      <c r="J33" s="483">
        <v>4744970</v>
      </c>
      <c r="K33" s="483">
        <v>95251</v>
      </c>
      <c r="L33" s="483">
        <v>0</v>
      </c>
      <c r="M33" s="483">
        <v>19147504</v>
      </c>
      <c r="N33" s="483">
        <v>619371</v>
      </c>
      <c r="O33" s="483">
        <v>104007</v>
      </c>
      <c r="P33" s="505">
        <v>24711103</v>
      </c>
      <c r="Q33" s="508"/>
      <c r="R33" s="508"/>
      <c r="S33" s="508"/>
      <c r="T33" s="508"/>
      <c r="U33" s="508"/>
      <c r="V33" s="508"/>
      <c r="W33" s="508"/>
      <c r="X33" s="508"/>
      <c r="Y33" s="508"/>
      <c r="Z33" s="508"/>
    </row>
    <row r="34" spans="1:26" ht="12.75" x14ac:dyDescent="0.2">
      <c r="A34" s="474" t="s">
        <v>295</v>
      </c>
      <c r="B34" s="474" t="s">
        <v>296</v>
      </c>
      <c r="C34" s="475" t="s">
        <v>411</v>
      </c>
      <c r="D34" s="475">
        <v>9012</v>
      </c>
      <c r="E34" s="475">
        <v>90012</v>
      </c>
      <c r="F34" s="475" t="s">
        <v>412</v>
      </c>
      <c r="G34" s="475" t="s">
        <v>413</v>
      </c>
      <c r="H34" s="521">
        <v>370583</v>
      </c>
      <c r="I34" s="479">
        <v>104</v>
      </c>
      <c r="J34" s="483">
        <v>3687962</v>
      </c>
      <c r="K34" s="483">
        <v>151910</v>
      </c>
      <c r="L34" s="483">
        <v>0</v>
      </c>
      <c r="M34" s="483">
        <v>9814555</v>
      </c>
      <c r="N34" s="483">
        <v>12567655</v>
      </c>
      <c r="O34" s="483">
        <v>5762496</v>
      </c>
      <c r="P34" s="505">
        <v>31984578</v>
      </c>
      <c r="Q34" s="508"/>
      <c r="R34" s="508"/>
      <c r="S34" s="508"/>
      <c r="T34" s="508"/>
      <c r="U34" s="508"/>
      <c r="V34" s="508"/>
      <c r="W34" s="508"/>
      <c r="X34" s="508"/>
      <c r="Y34" s="508"/>
      <c r="Z34" s="508"/>
    </row>
    <row r="35" spans="1:26" ht="12.75" x14ac:dyDescent="0.2">
      <c r="A35" s="474" t="s">
        <v>771</v>
      </c>
      <c r="B35" s="474" t="s">
        <v>772</v>
      </c>
      <c r="C35" s="475" t="s">
        <v>411</v>
      </c>
      <c r="D35" s="475">
        <v>9079</v>
      </c>
      <c r="E35" s="475">
        <v>90079</v>
      </c>
      <c r="F35" s="475" t="s">
        <v>412</v>
      </c>
      <c r="G35" s="475" t="s">
        <v>413</v>
      </c>
      <c r="H35" s="521">
        <v>345580</v>
      </c>
      <c r="I35" s="479">
        <v>93</v>
      </c>
      <c r="J35" s="483">
        <v>3055022</v>
      </c>
      <c r="K35" s="483">
        <v>1987778</v>
      </c>
      <c r="L35" s="483">
        <v>0</v>
      </c>
      <c r="M35" s="483">
        <v>0</v>
      </c>
      <c r="N35" s="483">
        <v>26363064</v>
      </c>
      <c r="O35" s="483">
        <v>1729660</v>
      </c>
      <c r="P35" s="505">
        <v>33135524</v>
      </c>
      <c r="Q35" s="508"/>
      <c r="R35" s="508"/>
      <c r="S35" s="508"/>
      <c r="T35" s="508"/>
      <c r="U35" s="508"/>
      <c r="V35" s="508"/>
      <c r="W35" s="508"/>
      <c r="X35" s="508"/>
      <c r="Y35" s="508"/>
      <c r="Z35" s="508"/>
    </row>
    <row r="36" spans="1:26" ht="12.75" x14ac:dyDescent="0.2">
      <c r="A36" s="474" t="s">
        <v>1243</v>
      </c>
      <c r="B36" s="474" t="s">
        <v>1129</v>
      </c>
      <c r="C36" s="475" t="s">
        <v>411</v>
      </c>
      <c r="D36" s="475">
        <v>9171</v>
      </c>
      <c r="E36" s="475">
        <v>90171</v>
      </c>
      <c r="F36" s="475" t="s">
        <v>427</v>
      </c>
      <c r="G36" s="475" t="s">
        <v>413</v>
      </c>
      <c r="H36" s="521">
        <v>258653</v>
      </c>
      <c r="I36" s="479">
        <v>90</v>
      </c>
      <c r="J36" s="483">
        <v>3448211</v>
      </c>
      <c r="K36" s="483">
        <v>1200699</v>
      </c>
      <c r="L36" s="483">
        <v>0</v>
      </c>
      <c r="M36" s="483">
        <v>17742838</v>
      </c>
      <c r="N36" s="483">
        <v>0</v>
      </c>
      <c r="O36" s="483">
        <v>457986</v>
      </c>
      <c r="P36" s="505">
        <v>22849734</v>
      </c>
      <c r="Q36" s="508"/>
      <c r="R36" s="508"/>
      <c r="S36" s="508"/>
      <c r="T36" s="508"/>
      <c r="U36" s="508"/>
      <c r="V36" s="508"/>
      <c r="W36" s="508"/>
      <c r="X36" s="508"/>
      <c r="Y36" s="508"/>
      <c r="Z36" s="508"/>
    </row>
    <row r="37" spans="1:26" ht="12.75" x14ac:dyDescent="0.2">
      <c r="A37" s="474" t="s">
        <v>353</v>
      </c>
      <c r="B37" s="474" t="s">
        <v>354</v>
      </c>
      <c r="C37" s="475" t="s">
        <v>411</v>
      </c>
      <c r="D37" s="475">
        <v>9020</v>
      </c>
      <c r="E37" s="475">
        <v>90020</v>
      </c>
      <c r="F37" s="475" t="s">
        <v>412</v>
      </c>
      <c r="G37" s="475" t="s">
        <v>413</v>
      </c>
      <c r="H37" s="521">
        <v>195861</v>
      </c>
      <c r="I37" s="479">
        <v>87</v>
      </c>
      <c r="J37" s="483">
        <v>7205297</v>
      </c>
      <c r="K37" s="483">
        <v>727322</v>
      </c>
      <c r="L37" s="483">
        <v>0</v>
      </c>
      <c r="M37" s="483">
        <v>3208424</v>
      </c>
      <c r="N37" s="483">
        <v>8595818</v>
      </c>
      <c r="O37" s="483">
        <v>5065847</v>
      </c>
      <c r="P37" s="505">
        <v>24802708</v>
      </c>
      <c r="Q37" s="508"/>
      <c r="R37" s="508"/>
      <c r="S37" s="508"/>
      <c r="T37" s="508"/>
      <c r="U37" s="508"/>
      <c r="V37" s="508"/>
      <c r="W37" s="508"/>
      <c r="X37" s="508"/>
      <c r="Y37" s="508"/>
      <c r="Z37" s="508"/>
    </row>
    <row r="38" spans="1:26" ht="12.75" x14ac:dyDescent="0.2">
      <c r="A38" s="474" t="s">
        <v>980</v>
      </c>
      <c r="B38" s="474" t="s">
        <v>369</v>
      </c>
      <c r="C38" s="475" t="s">
        <v>411</v>
      </c>
      <c r="D38" s="475" t="s">
        <v>981</v>
      </c>
      <c r="E38" s="475" t="s">
        <v>982</v>
      </c>
      <c r="F38" s="475" t="s">
        <v>412</v>
      </c>
      <c r="G38" s="475" t="s">
        <v>864</v>
      </c>
      <c r="H38" s="86">
        <v>0</v>
      </c>
      <c r="I38" s="479">
        <v>86</v>
      </c>
      <c r="J38" s="483">
        <v>572675</v>
      </c>
      <c r="K38" s="483">
        <v>157851</v>
      </c>
      <c r="L38" s="483">
        <v>0</v>
      </c>
      <c r="M38" s="483">
        <v>1570983</v>
      </c>
      <c r="N38" s="483">
        <v>974722</v>
      </c>
      <c r="O38" s="483">
        <v>1624783</v>
      </c>
      <c r="P38" s="505">
        <v>4901014</v>
      </c>
      <c r="Q38" s="508"/>
      <c r="R38" s="508"/>
      <c r="S38" s="508"/>
      <c r="T38" s="508"/>
      <c r="U38" s="508"/>
      <c r="V38" s="508"/>
      <c r="W38" s="508"/>
      <c r="X38" s="508"/>
      <c r="Y38" s="508"/>
      <c r="Z38" s="508"/>
    </row>
    <row r="39" spans="1:26" ht="12.75" x14ac:dyDescent="0.2">
      <c r="A39" s="474" t="s">
        <v>164</v>
      </c>
      <c r="B39" s="474" t="s">
        <v>165</v>
      </c>
      <c r="C39" s="475" t="s">
        <v>411</v>
      </c>
      <c r="D39" s="475">
        <v>9004</v>
      </c>
      <c r="E39" s="475">
        <v>90004</v>
      </c>
      <c r="F39" s="475" t="s">
        <v>412</v>
      </c>
      <c r="G39" s="475" t="s">
        <v>413</v>
      </c>
      <c r="H39" s="521">
        <v>523994</v>
      </c>
      <c r="I39" s="479">
        <v>85</v>
      </c>
      <c r="J39" s="483">
        <v>4494391</v>
      </c>
      <c r="K39" s="483">
        <v>619992</v>
      </c>
      <c r="L39" s="483">
        <v>17058456</v>
      </c>
      <c r="M39" s="483">
        <v>0</v>
      </c>
      <c r="N39" s="483">
        <v>69240</v>
      </c>
      <c r="O39" s="483">
        <v>5846829</v>
      </c>
      <c r="P39" s="505">
        <v>28088908</v>
      </c>
      <c r="Q39" s="508"/>
      <c r="R39" s="508"/>
      <c r="S39" s="508"/>
      <c r="T39" s="508"/>
      <c r="U39" s="508"/>
      <c r="V39" s="508"/>
      <c r="W39" s="508"/>
      <c r="X39" s="508"/>
      <c r="Y39" s="508"/>
      <c r="Z39" s="508"/>
    </row>
    <row r="40" spans="1:26" ht="12.75" x14ac:dyDescent="0.2">
      <c r="A40" s="474" t="s">
        <v>283</v>
      </c>
      <c r="B40" s="474" t="s">
        <v>284</v>
      </c>
      <c r="C40" s="475" t="s">
        <v>411</v>
      </c>
      <c r="D40" s="475">
        <v>9010</v>
      </c>
      <c r="E40" s="475">
        <v>90010</v>
      </c>
      <c r="F40" s="475" t="s">
        <v>427</v>
      </c>
      <c r="G40" s="475" t="s">
        <v>413</v>
      </c>
      <c r="H40" s="521">
        <v>12150996</v>
      </c>
      <c r="I40" s="479">
        <v>84</v>
      </c>
      <c r="J40" s="483">
        <v>2643500</v>
      </c>
      <c r="K40" s="483">
        <v>367477</v>
      </c>
      <c r="L40" s="483">
        <v>0</v>
      </c>
      <c r="M40" s="483">
        <v>10815287</v>
      </c>
      <c r="N40" s="483">
        <v>6684165</v>
      </c>
      <c r="O40" s="483">
        <v>2445261</v>
      </c>
      <c r="P40" s="505">
        <v>22955690</v>
      </c>
      <c r="Q40" s="508"/>
      <c r="R40" s="508"/>
      <c r="S40" s="508"/>
      <c r="T40" s="508"/>
      <c r="U40" s="508"/>
      <c r="V40" s="508"/>
      <c r="W40" s="508"/>
      <c r="X40" s="508"/>
      <c r="Y40" s="508"/>
      <c r="Z40" s="508"/>
    </row>
    <row r="41" spans="1:26" ht="12.75" x14ac:dyDescent="0.2">
      <c r="A41" s="474" t="s">
        <v>1027</v>
      </c>
      <c r="B41" s="474" t="s">
        <v>1028</v>
      </c>
      <c r="C41" s="475" t="s">
        <v>411</v>
      </c>
      <c r="D41" s="475">
        <v>9121</v>
      </c>
      <c r="E41" s="475">
        <v>90121</v>
      </c>
      <c r="F41" s="475" t="s">
        <v>412</v>
      </c>
      <c r="G41" s="475" t="s">
        <v>413</v>
      </c>
      <c r="H41" s="521">
        <v>341219</v>
      </c>
      <c r="I41" s="479">
        <v>82</v>
      </c>
      <c r="J41" s="483">
        <v>5041398</v>
      </c>
      <c r="K41" s="483">
        <v>370145</v>
      </c>
      <c r="L41" s="483">
        <v>0</v>
      </c>
      <c r="M41" s="483">
        <v>9724800</v>
      </c>
      <c r="N41" s="483">
        <v>109662</v>
      </c>
      <c r="O41" s="483">
        <v>7365170</v>
      </c>
      <c r="P41" s="505">
        <v>22611175</v>
      </c>
      <c r="Q41" s="508"/>
      <c r="R41" s="508"/>
      <c r="S41" s="508"/>
      <c r="T41" s="508"/>
      <c r="U41" s="508"/>
      <c r="V41" s="508"/>
      <c r="W41" s="508"/>
      <c r="X41" s="508"/>
      <c r="Y41" s="508"/>
      <c r="Z41" s="508"/>
    </row>
    <row r="42" spans="1:26" ht="12.75" x14ac:dyDescent="0.2">
      <c r="A42" s="474" t="s">
        <v>448</v>
      </c>
      <c r="B42" s="474" t="s">
        <v>449</v>
      </c>
      <c r="C42" s="475" t="s">
        <v>411</v>
      </c>
      <c r="D42" s="475">
        <v>9234</v>
      </c>
      <c r="E42" s="475">
        <v>90234</v>
      </c>
      <c r="F42" s="475" t="s">
        <v>412</v>
      </c>
      <c r="G42" s="475" t="s">
        <v>413</v>
      </c>
      <c r="H42" s="521">
        <v>3281212</v>
      </c>
      <c r="I42" s="479">
        <v>81</v>
      </c>
      <c r="J42" s="483">
        <v>3469466</v>
      </c>
      <c r="K42" s="483">
        <v>3069129</v>
      </c>
      <c r="L42" s="483">
        <v>0</v>
      </c>
      <c r="M42" s="483">
        <v>12896864</v>
      </c>
      <c r="N42" s="483">
        <v>6036160</v>
      </c>
      <c r="O42" s="483">
        <v>1092241</v>
      </c>
      <c r="P42" s="505">
        <v>26563860</v>
      </c>
      <c r="Q42" s="508"/>
      <c r="R42" s="508"/>
      <c r="S42" s="508"/>
      <c r="T42" s="508"/>
      <c r="U42" s="508"/>
      <c r="V42" s="508"/>
      <c r="W42" s="508"/>
      <c r="X42" s="508"/>
      <c r="Y42" s="508"/>
      <c r="Z42" s="508"/>
    </row>
    <row r="43" spans="1:26" ht="12.75" x14ac:dyDescent="0.2">
      <c r="A43" s="474" t="s">
        <v>866</v>
      </c>
      <c r="B43" s="474" t="s">
        <v>867</v>
      </c>
      <c r="C43" s="475" t="s">
        <v>411</v>
      </c>
      <c r="D43" s="475">
        <v>9162</v>
      </c>
      <c r="E43" s="475">
        <v>90162</v>
      </c>
      <c r="F43" s="475" t="s">
        <v>412</v>
      </c>
      <c r="G43" s="475" t="s">
        <v>413</v>
      </c>
      <c r="H43" s="521">
        <v>277634</v>
      </c>
      <c r="I43" s="479">
        <v>78</v>
      </c>
      <c r="J43" s="483">
        <v>3023214</v>
      </c>
      <c r="K43" s="483">
        <v>101317</v>
      </c>
      <c r="L43" s="483">
        <v>0</v>
      </c>
      <c r="M43" s="483">
        <v>2019642</v>
      </c>
      <c r="N43" s="483">
        <v>13909260</v>
      </c>
      <c r="O43" s="483">
        <v>1182076</v>
      </c>
      <c r="P43" s="505">
        <v>20235509</v>
      </c>
      <c r="Q43" s="508"/>
      <c r="R43" s="508"/>
      <c r="S43" s="508"/>
      <c r="T43" s="508"/>
      <c r="U43" s="508"/>
      <c r="V43" s="508"/>
      <c r="W43" s="508"/>
      <c r="X43" s="508"/>
      <c r="Y43" s="508"/>
      <c r="Z43" s="508"/>
    </row>
    <row r="44" spans="1:26" ht="12.75" x14ac:dyDescent="0.2">
      <c r="A44" s="474" t="s">
        <v>483</v>
      </c>
      <c r="B44" s="474" t="s">
        <v>484</v>
      </c>
      <c r="C44" s="475" t="s">
        <v>411</v>
      </c>
      <c r="D44" s="475">
        <v>9035</v>
      </c>
      <c r="E44" s="475">
        <v>90035</v>
      </c>
      <c r="F44" s="475" t="s">
        <v>412</v>
      </c>
      <c r="G44" s="475" t="s">
        <v>413</v>
      </c>
      <c r="H44" s="521">
        <v>367260</v>
      </c>
      <c r="I44" s="479">
        <v>70</v>
      </c>
      <c r="J44" s="483">
        <v>3204858</v>
      </c>
      <c r="K44" s="483">
        <v>551709</v>
      </c>
      <c r="L44" s="483">
        <v>0</v>
      </c>
      <c r="M44" s="483">
        <v>13615421</v>
      </c>
      <c r="N44" s="483">
        <v>153095</v>
      </c>
      <c r="O44" s="483">
        <v>4580359</v>
      </c>
      <c r="P44" s="505">
        <v>22105442</v>
      </c>
      <c r="Q44" s="508"/>
      <c r="R44" s="508"/>
      <c r="S44" s="508"/>
      <c r="T44" s="508"/>
      <c r="U44" s="508"/>
      <c r="V44" s="508"/>
      <c r="W44" s="508"/>
      <c r="X44" s="508"/>
      <c r="Y44" s="508"/>
      <c r="Z44" s="508"/>
    </row>
    <row r="45" spans="1:26" ht="12.75" x14ac:dyDescent="0.2">
      <c r="A45" s="474" t="s">
        <v>920</v>
      </c>
      <c r="B45" s="474" t="s">
        <v>351</v>
      </c>
      <c r="C45" s="475" t="s">
        <v>411</v>
      </c>
      <c r="D45" s="475">
        <v>9089</v>
      </c>
      <c r="E45" s="475">
        <v>90089</v>
      </c>
      <c r="F45" s="475" t="s">
        <v>427</v>
      </c>
      <c r="G45" s="475" t="s">
        <v>413</v>
      </c>
      <c r="H45" s="521">
        <v>308231</v>
      </c>
      <c r="I45" s="479">
        <v>65</v>
      </c>
      <c r="J45" s="483">
        <v>1802136</v>
      </c>
      <c r="K45" s="483">
        <v>437077</v>
      </c>
      <c r="L45" s="483">
        <v>0</v>
      </c>
      <c r="M45" s="483">
        <v>10679422</v>
      </c>
      <c r="N45" s="483">
        <v>1142717</v>
      </c>
      <c r="O45" s="483">
        <v>1399126</v>
      </c>
      <c r="P45" s="505">
        <v>15460478</v>
      </c>
      <c r="Q45" s="508"/>
      <c r="R45" s="508"/>
      <c r="S45" s="508"/>
      <c r="T45" s="508"/>
      <c r="U45" s="508"/>
      <c r="V45" s="508"/>
      <c r="W45" s="508"/>
      <c r="X45" s="508"/>
      <c r="Y45" s="508"/>
      <c r="Z45" s="508"/>
    </row>
    <row r="46" spans="1:26" ht="12.75" x14ac:dyDescent="0.2">
      <c r="A46" s="474" t="s">
        <v>660</v>
      </c>
      <c r="B46" s="474" t="s">
        <v>661</v>
      </c>
      <c r="C46" s="475" t="s">
        <v>411</v>
      </c>
      <c r="D46" s="475">
        <v>9211</v>
      </c>
      <c r="E46" s="475">
        <v>90211</v>
      </c>
      <c r="F46" s="475" t="s">
        <v>486</v>
      </c>
      <c r="G46" s="475" t="s">
        <v>413</v>
      </c>
      <c r="H46" s="521">
        <v>12150996</v>
      </c>
      <c r="I46" s="479">
        <v>63</v>
      </c>
      <c r="J46" s="483">
        <v>5824927</v>
      </c>
      <c r="K46" s="483">
        <v>958649</v>
      </c>
      <c r="L46" s="483">
        <v>0</v>
      </c>
      <c r="M46" s="483">
        <v>8359858</v>
      </c>
      <c r="N46" s="483">
        <v>87456</v>
      </c>
      <c r="O46" s="483">
        <v>245337</v>
      </c>
      <c r="P46" s="505">
        <v>15476227</v>
      </c>
      <c r="Q46" s="508"/>
      <c r="R46" s="508"/>
      <c r="S46" s="508"/>
      <c r="T46" s="508"/>
      <c r="U46" s="508"/>
      <c r="V46" s="508"/>
      <c r="W46" s="508"/>
      <c r="X46" s="508"/>
      <c r="Y46" s="508"/>
      <c r="Z46" s="508"/>
    </row>
    <row r="47" spans="1:26" ht="12.75" x14ac:dyDescent="0.2">
      <c r="A47" s="474" t="s">
        <v>182</v>
      </c>
      <c r="B47" s="474" t="s">
        <v>183</v>
      </c>
      <c r="C47" s="475" t="s">
        <v>411</v>
      </c>
      <c r="D47" s="475">
        <v>9007</v>
      </c>
      <c r="E47" s="475">
        <v>90007</v>
      </c>
      <c r="F47" s="475" t="s">
        <v>427</v>
      </c>
      <c r="G47" s="475" t="s">
        <v>413</v>
      </c>
      <c r="H47" s="521">
        <v>358172</v>
      </c>
      <c r="I47" s="479">
        <v>63</v>
      </c>
      <c r="J47" s="483">
        <v>2777226</v>
      </c>
      <c r="K47" s="483">
        <v>590276</v>
      </c>
      <c r="L47" s="483">
        <v>0</v>
      </c>
      <c r="M47" s="483">
        <v>0</v>
      </c>
      <c r="N47" s="483">
        <v>9842409</v>
      </c>
      <c r="O47" s="483">
        <v>3906674</v>
      </c>
      <c r="P47" s="505">
        <v>17116585</v>
      </c>
      <c r="Q47" s="508"/>
      <c r="R47" s="508"/>
      <c r="S47" s="508"/>
      <c r="T47" s="508"/>
      <c r="U47" s="508"/>
      <c r="V47" s="508"/>
      <c r="W47" s="508"/>
      <c r="X47" s="508"/>
      <c r="Y47" s="508"/>
      <c r="Z47" s="508"/>
    </row>
    <row r="48" spans="1:26" ht="12.75" x14ac:dyDescent="0.2">
      <c r="A48" s="474" t="s">
        <v>1029</v>
      </c>
      <c r="B48" s="474" t="s">
        <v>1030</v>
      </c>
      <c r="C48" s="475" t="s">
        <v>411</v>
      </c>
      <c r="D48" s="475">
        <v>9144</v>
      </c>
      <c r="E48" s="475">
        <v>90144</v>
      </c>
      <c r="F48" s="475" t="s">
        <v>412</v>
      </c>
      <c r="G48" s="475" t="s">
        <v>413</v>
      </c>
      <c r="H48" s="521">
        <v>615968</v>
      </c>
      <c r="I48" s="479">
        <v>59</v>
      </c>
      <c r="J48" s="483">
        <v>2100641</v>
      </c>
      <c r="K48" s="483">
        <v>336888</v>
      </c>
      <c r="L48" s="483">
        <v>7634932</v>
      </c>
      <c r="M48" s="483">
        <v>2773678</v>
      </c>
      <c r="N48" s="483">
        <v>1697975</v>
      </c>
      <c r="O48" s="483">
        <v>928742</v>
      </c>
      <c r="P48" s="505">
        <v>15472856</v>
      </c>
      <c r="Q48" s="508"/>
      <c r="R48" s="508"/>
      <c r="S48" s="508"/>
      <c r="T48" s="508"/>
      <c r="U48" s="508"/>
      <c r="V48" s="508"/>
      <c r="W48" s="508"/>
      <c r="X48" s="508"/>
      <c r="Y48" s="508"/>
      <c r="Z48" s="508"/>
    </row>
    <row r="49" spans="1:26" ht="12.75" x14ac:dyDescent="0.2">
      <c r="A49" s="474" t="s">
        <v>1234</v>
      </c>
      <c r="B49" s="474" t="s">
        <v>1063</v>
      </c>
      <c r="C49" s="475" t="s">
        <v>411</v>
      </c>
      <c r="D49" s="475">
        <v>9173</v>
      </c>
      <c r="E49" s="475">
        <v>90173</v>
      </c>
      <c r="F49" s="475" t="s">
        <v>412</v>
      </c>
      <c r="G49" s="475" t="s">
        <v>413</v>
      </c>
      <c r="H49" s="521">
        <v>136969</v>
      </c>
      <c r="I49" s="479">
        <v>56</v>
      </c>
      <c r="J49" s="483">
        <v>1381105</v>
      </c>
      <c r="K49" s="483">
        <v>240550</v>
      </c>
      <c r="L49" s="483">
        <v>0</v>
      </c>
      <c r="M49" s="483">
        <v>0</v>
      </c>
      <c r="N49" s="483">
        <v>3509651</v>
      </c>
      <c r="O49" s="483">
        <v>4796687</v>
      </c>
      <c r="P49" s="505">
        <v>9927993</v>
      </c>
      <c r="Q49" s="508"/>
      <c r="R49" s="508"/>
      <c r="S49" s="508"/>
      <c r="T49" s="508"/>
      <c r="U49" s="508"/>
      <c r="V49" s="508"/>
      <c r="W49" s="508"/>
      <c r="X49" s="508"/>
      <c r="Y49" s="508"/>
      <c r="Z49" s="508"/>
    </row>
    <row r="50" spans="1:26" ht="12.75" x14ac:dyDescent="0.2">
      <c r="A50" s="474" t="s">
        <v>961</v>
      </c>
      <c r="B50" s="474" t="s">
        <v>962</v>
      </c>
      <c r="C50" s="475" t="s">
        <v>411</v>
      </c>
      <c r="D50" s="475">
        <v>9205</v>
      </c>
      <c r="E50" s="475">
        <v>90205</v>
      </c>
      <c r="F50" s="475" t="s">
        <v>427</v>
      </c>
      <c r="G50" s="475" t="s">
        <v>413</v>
      </c>
      <c r="H50" s="521">
        <v>1723634</v>
      </c>
      <c r="I50" s="479">
        <v>54</v>
      </c>
      <c r="J50" s="483">
        <v>1430071</v>
      </c>
      <c r="K50" s="483">
        <v>70</v>
      </c>
      <c r="L50" s="483">
        <v>0</v>
      </c>
      <c r="M50" s="483">
        <v>6537787</v>
      </c>
      <c r="N50" s="483">
        <v>885250</v>
      </c>
      <c r="O50" s="483">
        <v>1140079</v>
      </c>
      <c r="P50" s="505">
        <v>9993257</v>
      </c>
      <c r="Q50" s="508"/>
      <c r="R50" s="508"/>
      <c r="S50" s="508"/>
      <c r="T50" s="508"/>
      <c r="U50" s="508"/>
      <c r="V50" s="508"/>
      <c r="W50" s="508"/>
      <c r="X50" s="508"/>
      <c r="Y50" s="508"/>
      <c r="Z50" s="508"/>
    </row>
    <row r="51" spans="1:26" ht="12.75" x14ac:dyDescent="0.2">
      <c r="A51" s="474" t="s">
        <v>442</v>
      </c>
      <c r="B51" s="474" t="s">
        <v>443</v>
      </c>
      <c r="C51" s="475" t="s">
        <v>411</v>
      </c>
      <c r="D51" s="475">
        <v>9159</v>
      </c>
      <c r="E51" s="475">
        <v>90159</v>
      </c>
      <c r="F51" s="475" t="s">
        <v>412</v>
      </c>
      <c r="G51" s="475" t="s">
        <v>413</v>
      </c>
      <c r="H51" s="521">
        <v>3281212</v>
      </c>
      <c r="I51" s="479">
        <v>50</v>
      </c>
      <c r="J51" s="483">
        <v>2212012</v>
      </c>
      <c r="K51" s="483">
        <v>63752</v>
      </c>
      <c r="L51" s="483">
        <v>0</v>
      </c>
      <c r="M51" s="483">
        <v>4463133</v>
      </c>
      <c r="N51" s="483">
        <v>2741895</v>
      </c>
      <c r="O51" s="483">
        <v>278192</v>
      </c>
      <c r="P51" s="505">
        <v>9758984</v>
      </c>
      <c r="Q51" s="508"/>
      <c r="R51" s="508"/>
      <c r="S51" s="508"/>
      <c r="T51" s="508"/>
      <c r="U51" s="508"/>
      <c r="V51" s="508"/>
      <c r="W51" s="508"/>
      <c r="X51" s="508"/>
      <c r="Y51" s="508"/>
      <c r="Z51" s="508"/>
    </row>
    <row r="52" spans="1:26" ht="12.75" x14ac:dyDescent="0.2">
      <c r="A52" s="474" t="s">
        <v>530</v>
      </c>
      <c r="B52" s="474" t="s">
        <v>531</v>
      </c>
      <c r="C52" s="475" t="s">
        <v>411</v>
      </c>
      <c r="D52" s="475">
        <v>9039</v>
      </c>
      <c r="E52" s="475">
        <v>90039</v>
      </c>
      <c r="F52" s="475" t="s">
        <v>427</v>
      </c>
      <c r="G52" s="475" t="s">
        <v>413</v>
      </c>
      <c r="H52" s="521">
        <v>12150996</v>
      </c>
      <c r="I52" s="479">
        <v>49</v>
      </c>
      <c r="J52" s="483">
        <v>3192576</v>
      </c>
      <c r="K52" s="483">
        <v>498102</v>
      </c>
      <c r="L52" s="483">
        <v>0</v>
      </c>
      <c r="M52" s="483">
        <v>8659395</v>
      </c>
      <c r="N52" s="483">
        <v>6605152</v>
      </c>
      <c r="O52" s="483">
        <v>2589609</v>
      </c>
      <c r="P52" s="505">
        <v>21544834</v>
      </c>
      <c r="Q52" s="508"/>
      <c r="R52" s="508"/>
      <c r="S52" s="508"/>
      <c r="T52" s="508"/>
      <c r="U52" s="508"/>
      <c r="V52" s="508"/>
      <c r="W52" s="508"/>
      <c r="X52" s="508"/>
      <c r="Y52" s="508"/>
      <c r="Z52" s="508"/>
    </row>
    <row r="53" spans="1:26" ht="12.75" x14ac:dyDescent="0.2">
      <c r="A53" s="474" t="s">
        <v>566</v>
      </c>
      <c r="B53" s="474" t="s">
        <v>567</v>
      </c>
      <c r="C53" s="475" t="s">
        <v>411</v>
      </c>
      <c r="D53" s="475">
        <v>9042</v>
      </c>
      <c r="E53" s="475">
        <v>90042</v>
      </c>
      <c r="F53" s="475" t="s">
        <v>427</v>
      </c>
      <c r="G53" s="475" t="s">
        <v>413</v>
      </c>
      <c r="H53" s="521">
        <v>12150996</v>
      </c>
      <c r="I53" s="479">
        <v>49</v>
      </c>
      <c r="J53" s="483">
        <v>2377830</v>
      </c>
      <c r="K53" s="483">
        <v>197991</v>
      </c>
      <c r="L53" s="483">
        <v>0</v>
      </c>
      <c r="M53" s="483">
        <v>10550840</v>
      </c>
      <c r="N53" s="483">
        <v>5538413</v>
      </c>
      <c r="O53" s="483">
        <v>2697519</v>
      </c>
      <c r="P53" s="505">
        <v>21362593</v>
      </c>
      <c r="Q53" s="508"/>
      <c r="R53" s="508"/>
      <c r="S53" s="508"/>
      <c r="T53" s="508"/>
      <c r="U53" s="508"/>
      <c r="V53" s="508"/>
      <c r="W53" s="508"/>
      <c r="X53" s="508"/>
      <c r="Y53" s="508"/>
      <c r="Z53" s="508"/>
    </row>
    <row r="54" spans="1:26" ht="12.75" x14ac:dyDescent="0.2">
      <c r="A54" s="474" t="s">
        <v>951</v>
      </c>
      <c r="B54" s="474" t="s">
        <v>952</v>
      </c>
      <c r="C54" s="475" t="s">
        <v>411</v>
      </c>
      <c r="D54" s="475">
        <v>9090</v>
      </c>
      <c r="E54" s="475">
        <v>90090</v>
      </c>
      <c r="F54" s="475" t="s">
        <v>412</v>
      </c>
      <c r="G54" s="475" t="s">
        <v>413</v>
      </c>
      <c r="H54" s="521">
        <v>1723634</v>
      </c>
      <c r="I54" s="479">
        <v>48</v>
      </c>
      <c r="J54" s="483">
        <v>2384046</v>
      </c>
      <c r="K54" s="483">
        <v>2127918</v>
      </c>
      <c r="L54" s="483">
        <v>0</v>
      </c>
      <c r="M54" s="483">
        <v>0</v>
      </c>
      <c r="N54" s="483">
        <v>6222225</v>
      </c>
      <c r="O54" s="483">
        <v>2082275</v>
      </c>
      <c r="P54" s="505">
        <v>12816464</v>
      </c>
      <c r="Q54" s="508"/>
      <c r="R54" s="508"/>
      <c r="S54" s="508"/>
      <c r="T54" s="508"/>
      <c r="U54" s="508"/>
      <c r="V54" s="508"/>
      <c r="W54" s="508"/>
      <c r="X54" s="508"/>
      <c r="Y54" s="508"/>
      <c r="Z54" s="508"/>
    </row>
    <row r="55" spans="1:26" ht="12.75" x14ac:dyDescent="0.2">
      <c r="A55" s="474" t="s">
        <v>1124</v>
      </c>
      <c r="B55" s="474" t="s">
        <v>1125</v>
      </c>
      <c r="C55" s="475" t="s">
        <v>411</v>
      </c>
      <c r="D55" s="475">
        <v>9206</v>
      </c>
      <c r="E55" s="475">
        <v>90206</v>
      </c>
      <c r="F55" s="475" t="s">
        <v>412</v>
      </c>
      <c r="G55" s="475" t="s">
        <v>413</v>
      </c>
      <c r="H55" s="521">
        <v>59219</v>
      </c>
      <c r="I55" s="479">
        <v>47</v>
      </c>
      <c r="J55" s="483">
        <v>1637489</v>
      </c>
      <c r="K55" s="483">
        <v>34051</v>
      </c>
      <c r="L55" s="483">
        <v>0</v>
      </c>
      <c r="M55" s="483">
        <v>0</v>
      </c>
      <c r="N55" s="483">
        <v>5551795</v>
      </c>
      <c r="O55" s="483">
        <v>3337741</v>
      </c>
      <c r="P55" s="505">
        <v>10561076</v>
      </c>
      <c r="Q55" s="508"/>
      <c r="R55" s="508"/>
      <c r="S55" s="508"/>
      <c r="T55" s="508"/>
      <c r="U55" s="508"/>
      <c r="V55" s="508"/>
      <c r="W55" s="508"/>
      <c r="X55" s="508"/>
      <c r="Y55" s="508"/>
      <c r="Z55" s="508"/>
    </row>
    <row r="56" spans="1:26" ht="12.75" x14ac:dyDescent="0.2">
      <c r="A56" s="474" t="s">
        <v>914</v>
      </c>
      <c r="B56" s="474" t="s">
        <v>915</v>
      </c>
      <c r="C56" s="475" t="s">
        <v>411</v>
      </c>
      <c r="D56" s="475">
        <v>9208</v>
      </c>
      <c r="E56" s="475">
        <v>90208</v>
      </c>
      <c r="F56" s="475" t="s">
        <v>437</v>
      </c>
      <c r="G56" s="475" t="s">
        <v>413</v>
      </c>
      <c r="H56" s="521">
        <v>98176</v>
      </c>
      <c r="I56" s="479">
        <v>47</v>
      </c>
      <c r="J56" s="483">
        <v>1613545</v>
      </c>
      <c r="K56" s="483">
        <v>57823</v>
      </c>
      <c r="L56" s="483">
        <v>0</v>
      </c>
      <c r="M56" s="483">
        <v>0</v>
      </c>
      <c r="N56" s="483">
        <v>4653651</v>
      </c>
      <c r="O56" s="483">
        <v>3308621</v>
      </c>
      <c r="P56" s="505">
        <v>9633640</v>
      </c>
      <c r="Q56" s="508"/>
      <c r="R56" s="508"/>
      <c r="S56" s="508"/>
      <c r="T56" s="508"/>
      <c r="U56" s="508"/>
      <c r="V56" s="508"/>
      <c r="W56" s="508"/>
      <c r="X56" s="508"/>
      <c r="Y56" s="508"/>
      <c r="Z56" s="508"/>
    </row>
    <row r="57" spans="1:26" ht="12.75" x14ac:dyDescent="0.2">
      <c r="A57" s="474" t="s">
        <v>884</v>
      </c>
      <c r="B57" s="474" t="s">
        <v>165</v>
      </c>
      <c r="C57" s="475" t="s">
        <v>411</v>
      </c>
      <c r="D57" s="475" t="s">
        <v>885</v>
      </c>
      <c r="E57" s="475" t="s">
        <v>886</v>
      </c>
      <c r="F57" s="475" t="s">
        <v>427</v>
      </c>
      <c r="G57" s="475" t="s">
        <v>864</v>
      </c>
      <c r="H57" s="86">
        <v>0</v>
      </c>
      <c r="I57" s="479">
        <v>45</v>
      </c>
      <c r="J57" s="483">
        <v>965550</v>
      </c>
      <c r="K57" s="483">
        <v>253183</v>
      </c>
      <c r="L57" s="483">
        <v>0</v>
      </c>
      <c r="M57" s="483">
        <v>6268233</v>
      </c>
      <c r="N57" s="483">
        <v>1472346</v>
      </c>
      <c r="O57" s="483">
        <v>1582134</v>
      </c>
      <c r="P57" s="505">
        <v>10541446</v>
      </c>
      <c r="Q57" s="508"/>
      <c r="R57" s="508"/>
      <c r="S57" s="508"/>
      <c r="T57" s="508"/>
      <c r="U57" s="508"/>
      <c r="V57" s="508"/>
      <c r="W57" s="508"/>
      <c r="X57" s="508"/>
      <c r="Y57" s="508"/>
      <c r="Z57" s="508"/>
    </row>
    <row r="58" spans="1:26" ht="12.75" x14ac:dyDescent="0.2">
      <c r="A58" s="474" t="s">
        <v>1246</v>
      </c>
      <c r="B58" s="474" t="s">
        <v>347</v>
      </c>
      <c r="C58" s="475" t="s">
        <v>411</v>
      </c>
      <c r="D58" s="475">
        <v>9164</v>
      </c>
      <c r="E58" s="475">
        <v>90164</v>
      </c>
      <c r="F58" s="475" t="s">
        <v>412</v>
      </c>
      <c r="G58" s="475" t="s">
        <v>413</v>
      </c>
      <c r="H58" s="521">
        <v>367260</v>
      </c>
      <c r="I58" s="479">
        <v>45</v>
      </c>
      <c r="J58" s="483">
        <v>1261768</v>
      </c>
      <c r="K58" s="483">
        <v>457</v>
      </c>
      <c r="L58" s="483">
        <v>0</v>
      </c>
      <c r="M58" s="483">
        <v>1936204</v>
      </c>
      <c r="N58" s="483">
        <v>3955045</v>
      </c>
      <c r="O58" s="483">
        <v>3595894</v>
      </c>
      <c r="P58" s="505">
        <v>10749368</v>
      </c>
      <c r="Q58" s="508"/>
      <c r="R58" s="508"/>
      <c r="S58" s="508"/>
      <c r="T58" s="508"/>
      <c r="U58" s="508"/>
      <c r="V58" s="508"/>
      <c r="W58" s="508"/>
      <c r="X58" s="508"/>
      <c r="Y58" s="508"/>
      <c r="Z58" s="508"/>
    </row>
    <row r="59" spans="1:26" ht="12.75" x14ac:dyDescent="0.2">
      <c r="A59" s="474" t="s">
        <v>900</v>
      </c>
      <c r="B59" s="474" t="s">
        <v>901</v>
      </c>
      <c r="C59" s="475" t="s">
        <v>411</v>
      </c>
      <c r="D59" s="475" t="s">
        <v>902</v>
      </c>
      <c r="E59" s="475" t="s">
        <v>903</v>
      </c>
      <c r="F59" s="475" t="s">
        <v>412</v>
      </c>
      <c r="G59" s="475" t="s">
        <v>864</v>
      </c>
      <c r="H59" s="86">
        <v>0</v>
      </c>
      <c r="I59" s="479">
        <v>44</v>
      </c>
      <c r="J59" s="483">
        <v>944040</v>
      </c>
      <c r="K59" s="483">
        <v>1760535</v>
      </c>
      <c r="L59" s="483">
        <v>0</v>
      </c>
      <c r="M59" s="483">
        <v>0</v>
      </c>
      <c r="N59" s="483">
        <v>1526063</v>
      </c>
      <c r="O59" s="483">
        <v>415002</v>
      </c>
      <c r="P59" s="505">
        <v>4645640</v>
      </c>
      <c r="Q59" s="508"/>
      <c r="R59" s="508"/>
      <c r="S59" s="508"/>
      <c r="T59" s="508"/>
      <c r="U59" s="508"/>
      <c r="V59" s="508"/>
      <c r="W59" s="508"/>
      <c r="X59" s="508"/>
      <c r="Y59" s="508"/>
      <c r="Z59" s="508"/>
    </row>
    <row r="60" spans="1:26" ht="12.75" x14ac:dyDescent="0.2">
      <c r="A60" s="474" t="s">
        <v>899</v>
      </c>
      <c r="B60" s="474" t="s">
        <v>894</v>
      </c>
      <c r="C60" s="475" t="s">
        <v>411</v>
      </c>
      <c r="D60" s="475">
        <v>9088</v>
      </c>
      <c r="E60" s="475">
        <v>90088</v>
      </c>
      <c r="F60" s="475" t="s">
        <v>412</v>
      </c>
      <c r="G60" s="475" t="s">
        <v>413</v>
      </c>
      <c r="H60" s="521">
        <v>83913</v>
      </c>
      <c r="I60" s="479">
        <v>43</v>
      </c>
      <c r="J60" s="483">
        <v>1138694</v>
      </c>
      <c r="K60" s="483">
        <v>66563</v>
      </c>
      <c r="L60" s="483">
        <v>0</v>
      </c>
      <c r="M60" s="483">
        <v>446400</v>
      </c>
      <c r="N60" s="483">
        <v>5266688</v>
      </c>
      <c r="O60" s="483">
        <v>3044818</v>
      </c>
      <c r="P60" s="505">
        <v>9963163</v>
      </c>
      <c r="Q60" s="508"/>
      <c r="R60" s="508"/>
      <c r="S60" s="508"/>
      <c r="T60" s="508"/>
      <c r="U60" s="508"/>
      <c r="V60" s="508"/>
      <c r="W60" s="508"/>
      <c r="X60" s="508"/>
      <c r="Y60" s="508"/>
      <c r="Z60" s="508"/>
    </row>
    <row r="61" spans="1:26" ht="12.75" x14ac:dyDescent="0.2">
      <c r="A61" s="474" t="s">
        <v>1021</v>
      </c>
      <c r="B61" s="474" t="s">
        <v>975</v>
      </c>
      <c r="C61" s="475" t="s">
        <v>411</v>
      </c>
      <c r="D61" s="475">
        <v>9092</v>
      </c>
      <c r="E61" s="475">
        <v>90092</v>
      </c>
      <c r="F61" s="475" t="s">
        <v>427</v>
      </c>
      <c r="G61" s="475" t="s">
        <v>413</v>
      </c>
      <c r="H61" s="521">
        <v>133683</v>
      </c>
      <c r="I61" s="479">
        <v>43</v>
      </c>
      <c r="J61" s="483">
        <v>2318115</v>
      </c>
      <c r="K61" s="483">
        <v>66030</v>
      </c>
      <c r="L61" s="483">
        <v>0</v>
      </c>
      <c r="M61" s="483">
        <v>5293386</v>
      </c>
      <c r="N61" s="483">
        <v>118540</v>
      </c>
      <c r="O61" s="483">
        <v>2662741</v>
      </c>
      <c r="P61" s="505">
        <v>10458812</v>
      </c>
      <c r="Q61" s="508"/>
      <c r="R61" s="508"/>
      <c r="S61" s="508"/>
      <c r="T61" s="508"/>
      <c r="U61" s="508"/>
      <c r="V61" s="508"/>
      <c r="W61" s="508"/>
      <c r="X61" s="508"/>
      <c r="Y61" s="508"/>
      <c r="Z61" s="508"/>
    </row>
    <row r="62" spans="1:26" ht="12.75" x14ac:dyDescent="0.2">
      <c r="A62" s="474" t="s">
        <v>1182</v>
      </c>
      <c r="B62" s="474" t="s">
        <v>1183</v>
      </c>
      <c r="C62" s="475" t="s">
        <v>411</v>
      </c>
      <c r="D62" s="475">
        <v>9232</v>
      </c>
      <c r="E62" s="475">
        <v>90232</v>
      </c>
      <c r="F62" s="475" t="s">
        <v>412</v>
      </c>
      <c r="G62" s="475" t="s">
        <v>413</v>
      </c>
      <c r="H62" s="521">
        <v>165074</v>
      </c>
      <c r="I62" s="479">
        <v>41</v>
      </c>
      <c r="J62" s="483">
        <v>3531034</v>
      </c>
      <c r="K62" s="483">
        <v>510692</v>
      </c>
      <c r="L62" s="483">
        <v>0</v>
      </c>
      <c r="M62" s="483">
        <v>5006092</v>
      </c>
      <c r="N62" s="483">
        <v>787799</v>
      </c>
      <c r="O62" s="483">
        <v>3905075</v>
      </c>
      <c r="P62" s="505">
        <v>13740692</v>
      </c>
      <c r="Q62" s="508"/>
      <c r="R62" s="508"/>
      <c r="S62" s="508"/>
      <c r="T62" s="508"/>
      <c r="U62" s="508"/>
      <c r="V62" s="508"/>
      <c r="W62" s="508"/>
      <c r="X62" s="508"/>
      <c r="Y62" s="508"/>
      <c r="Z62" s="508"/>
    </row>
    <row r="63" spans="1:26" ht="12.75" x14ac:dyDescent="0.2">
      <c r="A63" s="474" t="s">
        <v>983</v>
      </c>
      <c r="B63" s="474" t="s">
        <v>984</v>
      </c>
      <c r="C63" s="475" t="s">
        <v>411</v>
      </c>
      <c r="D63" s="475">
        <v>9091</v>
      </c>
      <c r="E63" s="475">
        <v>90091</v>
      </c>
      <c r="F63" s="475" t="s">
        <v>427</v>
      </c>
      <c r="G63" s="475" t="s">
        <v>413</v>
      </c>
      <c r="H63" s="521">
        <v>219454</v>
      </c>
      <c r="I63" s="479">
        <v>39</v>
      </c>
      <c r="J63" s="483">
        <v>1551699</v>
      </c>
      <c r="K63" s="483">
        <v>711722</v>
      </c>
      <c r="L63" s="483">
        <v>0</v>
      </c>
      <c r="M63" s="483">
        <v>826899</v>
      </c>
      <c r="N63" s="483">
        <v>2147186</v>
      </c>
      <c r="O63" s="483">
        <v>3786115</v>
      </c>
      <c r="P63" s="505">
        <v>9023621</v>
      </c>
      <c r="Q63" s="508"/>
      <c r="R63" s="508"/>
      <c r="S63" s="508"/>
      <c r="T63" s="508"/>
      <c r="U63" s="508"/>
      <c r="V63" s="508"/>
      <c r="W63" s="508"/>
      <c r="X63" s="508"/>
      <c r="Y63" s="508"/>
      <c r="Z63" s="508"/>
    </row>
    <row r="64" spans="1:26" ht="12.75" x14ac:dyDescent="0.2">
      <c r="A64" s="474" t="s">
        <v>1218</v>
      </c>
      <c r="B64" s="474" t="s">
        <v>880</v>
      </c>
      <c r="C64" s="475" t="s">
        <v>411</v>
      </c>
      <c r="D64" s="475">
        <v>9196</v>
      </c>
      <c r="E64" s="475">
        <v>90196</v>
      </c>
      <c r="F64" s="475" t="s">
        <v>427</v>
      </c>
      <c r="G64" s="475" t="s">
        <v>413</v>
      </c>
      <c r="H64" s="521">
        <v>1723634</v>
      </c>
      <c r="I64" s="479">
        <v>39</v>
      </c>
      <c r="J64" s="483">
        <v>1124545</v>
      </c>
      <c r="K64" s="483">
        <v>0</v>
      </c>
      <c r="L64" s="483">
        <v>0</v>
      </c>
      <c r="M64" s="483">
        <v>3899393</v>
      </c>
      <c r="N64" s="483">
        <v>4122794</v>
      </c>
      <c r="O64" s="483">
        <v>2339060</v>
      </c>
      <c r="P64" s="505">
        <v>11485792</v>
      </c>
      <c r="Q64" s="508"/>
      <c r="R64" s="508"/>
      <c r="S64" s="508"/>
      <c r="T64" s="508"/>
      <c r="U64" s="508"/>
      <c r="V64" s="508"/>
      <c r="W64" s="508"/>
      <c r="X64" s="508"/>
      <c r="Y64" s="508"/>
      <c r="Z64" s="508"/>
    </row>
    <row r="65" spans="1:26" ht="12.75" x14ac:dyDescent="0.2">
      <c r="A65" s="474" t="s">
        <v>644</v>
      </c>
      <c r="B65" s="474" t="s">
        <v>637</v>
      </c>
      <c r="C65" s="475" t="s">
        <v>411</v>
      </c>
      <c r="D65" s="476"/>
      <c r="E65" s="475">
        <v>99425</v>
      </c>
      <c r="F65" s="475" t="s">
        <v>412</v>
      </c>
      <c r="G65" s="475" t="s">
        <v>413</v>
      </c>
      <c r="H65" s="521">
        <v>12150996</v>
      </c>
      <c r="I65" s="479">
        <v>38</v>
      </c>
      <c r="J65" s="483">
        <v>197061</v>
      </c>
      <c r="K65" s="483">
        <v>0</v>
      </c>
      <c r="L65" s="483">
        <v>0</v>
      </c>
      <c r="M65" s="483">
        <v>2988872</v>
      </c>
      <c r="N65" s="483">
        <v>0</v>
      </c>
      <c r="O65" s="483">
        <v>134649</v>
      </c>
      <c r="P65" s="505">
        <v>3320582</v>
      </c>
      <c r="Q65" s="508"/>
      <c r="R65" s="508"/>
      <c r="S65" s="508"/>
      <c r="T65" s="508"/>
      <c r="U65" s="508"/>
      <c r="V65" s="508"/>
      <c r="W65" s="508"/>
      <c r="X65" s="508"/>
      <c r="Y65" s="508"/>
      <c r="Z65" s="508"/>
    </row>
    <row r="66" spans="1:26" ht="12.75" x14ac:dyDescent="0.2">
      <c r="A66" s="474" t="s">
        <v>350</v>
      </c>
      <c r="B66" s="474" t="s">
        <v>351</v>
      </c>
      <c r="C66" s="475" t="s">
        <v>411</v>
      </c>
      <c r="D66" s="475">
        <v>9017</v>
      </c>
      <c r="E66" s="475">
        <v>90017</v>
      </c>
      <c r="F66" s="475" t="s">
        <v>427</v>
      </c>
      <c r="G66" s="475" t="s">
        <v>413</v>
      </c>
      <c r="H66" s="521">
        <v>308231</v>
      </c>
      <c r="I66" s="479">
        <v>35</v>
      </c>
      <c r="J66" s="483">
        <v>1746966</v>
      </c>
      <c r="K66" s="483">
        <v>10409</v>
      </c>
      <c r="L66" s="483">
        <v>0</v>
      </c>
      <c r="M66" s="483">
        <v>811756</v>
      </c>
      <c r="N66" s="483">
        <v>8275453</v>
      </c>
      <c r="O66" s="483">
        <v>2228910</v>
      </c>
      <c r="P66" s="505">
        <v>13073494</v>
      </c>
      <c r="Q66" s="508"/>
      <c r="R66" s="508"/>
      <c r="S66" s="508"/>
      <c r="T66" s="508"/>
      <c r="U66" s="508"/>
      <c r="V66" s="508"/>
      <c r="W66" s="508"/>
      <c r="X66" s="508"/>
      <c r="Y66" s="508"/>
      <c r="Z66" s="508"/>
    </row>
    <row r="67" spans="1:26" ht="12.75" x14ac:dyDescent="0.2">
      <c r="A67" s="474" t="s">
        <v>1164</v>
      </c>
      <c r="B67" s="474" t="s">
        <v>934</v>
      </c>
      <c r="C67" s="475" t="s">
        <v>411</v>
      </c>
      <c r="D67" s="475">
        <v>9142</v>
      </c>
      <c r="E67" s="475">
        <v>90142</v>
      </c>
      <c r="F67" s="475" t="s">
        <v>935</v>
      </c>
      <c r="G67" s="475" t="s">
        <v>413</v>
      </c>
      <c r="H67" s="521">
        <v>72794</v>
      </c>
      <c r="I67" s="479">
        <v>35</v>
      </c>
      <c r="J67" s="483">
        <v>2873013</v>
      </c>
      <c r="K67" s="483">
        <v>80955</v>
      </c>
      <c r="L67" s="483">
        <v>0</v>
      </c>
      <c r="M67" s="483">
        <v>735467</v>
      </c>
      <c r="N67" s="483">
        <v>2581</v>
      </c>
      <c r="O67" s="483">
        <v>1460240</v>
      </c>
      <c r="P67" s="505">
        <v>5152256</v>
      </c>
      <c r="Q67" s="508"/>
      <c r="R67" s="508"/>
      <c r="S67" s="508"/>
      <c r="T67" s="508"/>
      <c r="U67" s="508"/>
      <c r="V67" s="508"/>
      <c r="W67" s="508"/>
      <c r="X67" s="508"/>
      <c r="Y67" s="508"/>
      <c r="Z67" s="508"/>
    </row>
    <row r="68" spans="1:26" ht="12.75" x14ac:dyDescent="0.2">
      <c r="A68" s="474" t="s">
        <v>674</v>
      </c>
      <c r="B68" s="474" t="s">
        <v>675</v>
      </c>
      <c r="C68" s="475" t="s">
        <v>411</v>
      </c>
      <c r="D68" s="475">
        <v>9061</v>
      </c>
      <c r="E68" s="475">
        <v>90061</v>
      </c>
      <c r="F68" s="475" t="s">
        <v>412</v>
      </c>
      <c r="G68" s="475" t="s">
        <v>413</v>
      </c>
      <c r="H68" s="521">
        <v>116719</v>
      </c>
      <c r="I68" s="479">
        <v>34</v>
      </c>
      <c r="J68" s="483">
        <v>1278648</v>
      </c>
      <c r="K68" s="483">
        <v>106480</v>
      </c>
      <c r="L68" s="483">
        <v>0</v>
      </c>
      <c r="M68" s="483">
        <v>27738</v>
      </c>
      <c r="N68" s="483">
        <v>3039072</v>
      </c>
      <c r="O68" s="483">
        <v>2267330</v>
      </c>
      <c r="P68" s="505">
        <v>6719268</v>
      </c>
      <c r="Q68" s="508"/>
      <c r="R68" s="508"/>
      <c r="S68" s="508"/>
      <c r="T68" s="508"/>
      <c r="U68" s="508"/>
      <c r="V68" s="508"/>
      <c r="W68" s="508"/>
      <c r="X68" s="508"/>
      <c r="Y68" s="508"/>
      <c r="Z68" s="508"/>
    </row>
    <row r="69" spans="1:26" ht="12.75" x14ac:dyDescent="0.2">
      <c r="A69" s="474" t="s">
        <v>602</v>
      </c>
      <c r="B69" s="474" t="s">
        <v>603</v>
      </c>
      <c r="C69" s="475" t="s">
        <v>411</v>
      </c>
      <c r="D69" s="476"/>
      <c r="E69" s="475">
        <v>99423</v>
      </c>
      <c r="F69" s="475" t="s">
        <v>427</v>
      </c>
      <c r="G69" s="475" t="s">
        <v>413</v>
      </c>
      <c r="H69" s="521">
        <v>12150996</v>
      </c>
      <c r="I69" s="479">
        <v>34</v>
      </c>
      <c r="J69" s="483">
        <v>1098589</v>
      </c>
      <c r="K69" s="483">
        <v>128805</v>
      </c>
      <c r="L69" s="483">
        <v>0</v>
      </c>
      <c r="M69" s="483">
        <v>6665561</v>
      </c>
      <c r="N69" s="483">
        <v>0</v>
      </c>
      <c r="O69" s="483">
        <v>0</v>
      </c>
      <c r="P69" s="505">
        <v>7892955</v>
      </c>
      <c r="Q69" s="508"/>
      <c r="R69" s="508"/>
      <c r="S69" s="508"/>
      <c r="T69" s="508"/>
      <c r="U69" s="508"/>
      <c r="V69" s="508"/>
      <c r="W69" s="508"/>
      <c r="X69" s="508"/>
      <c r="Y69" s="508"/>
      <c r="Z69" s="508"/>
    </row>
    <row r="70" spans="1:26" ht="12.75" x14ac:dyDescent="0.2">
      <c r="A70" s="474" t="s">
        <v>939</v>
      </c>
      <c r="B70" s="474" t="s">
        <v>940</v>
      </c>
      <c r="C70" s="475" t="s">
        <v>411</v>
      </c>
      <c r="D70" s="475">
        <v>9229</v>
      </c>
      <c r="E70" s="475">
        <v>90229</v>
      </c>
      <c r="F70" s="475" t="s">
        <v>412</v>
      </c>
      <c r="G70" s="475" t="s">
        <v>413</v>
      </c>
      <c r="H70" s="521">
        <v>1723634</v>
      </c>
      <c r="I70" s="479">
        <v>33</v>
      </c>
      <c r="J70" s="483">
        <v>1578065</v>
      </c>
      <c r="K70" s="483">
        <v>46492</v>
      </c>
      <c r="L70" s="483">
        <v>0</v>
      </c>
      <c r="M70" s="483">
        <v>4731144</v>
      </c>
      <c r="N70" s="483">
        <v>855740</v>
      </c>
      <c r="O70" s="483">
        <v>479675</v>
      </c>
      <c r="P70" s="505">
        <v>7691116</v>
      </c>
      <c r="Q70" s="508"/>
      <c r="R70" s="508"/>
      <c r="S70" s="508"/>
      <c r="T70" s="508"/>
      <c r="U70" s="508"/>
      <c r="V70" s="508"/>
      <c r="W70" s="508"/>
      <c r="X70" s="508"/>
      <c r="Y70" s="508"/>
      <c r="Z70" s="508"/>
    </row>
    <row r="71" spans="1:26" ht="12.75" x14ac:dyDescent="0.2">
      <c r="A71" s="474" t="s">
        <v>1014</v>
      </c>
      <c r="B71" s="474" t="s">
        <v>1015</v>
      </c>
      <c r="C71" s="475" t="s">
        <v>411</v>
      </c>
      <c r="D71" s="475" t="s">
        <v>1016</v>
      </c>
      <c r="E71" s="475" t="s">
        <v>1017</v>
      </c>
      <c r="F71" s="475" t="s">
        <v>412</v>
      </c>
      <c r="G71" s="475" t="s">
        <v>864</v>
      </c>
      <c r="H71" s="86">
        <v>0</v>
      </c>
      <c r="I71" s="479">
        <v>31</v>
      </c>
      <c r="J71" s="483">
        <v>405199</v>
      </c>
      <c r="K71" s="483">
        <v>15785</v>
      </c>
      <c r="L71" s="483">
        <v>0</v>
      </c>
      <c r="M71" s="483">
        <v>2079963</v>
      </c>
      <c r="N71" s="483">
        <v>0</v>
      </c>
      <c r="O71" s="483">
        <v>375378</v>
      </c>
      <c r="P71" s="505">
        <v>2876325</v>
      </c>
      <c r="Q71" s="508"/>
      <c r="R71" s="508"/>
      <c r="S71" s="508"/>
      <c r="T71" s="508"/>
      <c r="U71" s="508"/>
      <c r="V71" s="508"/>
      <c r="W71" s="508"/>
      <c r="X71" s="508"/>
      <c r="Y71" s="508"/>
      <c r="Z71" s="508"/>
    </row>
    <row r="72" spans="1:26" ht="12.75" x14ac:dyDescent="0.2">
      <c r="A72" s="474" t="s">
        <v>618</v>
      </c>
      <c r="B72" s="474" t="s">
        <v>619</v>
      </c>
      <c r="C72" s="475" t="s">
        <v>411</v>
      </c>
      <c r="D72" s="476"/>
      <c r="E72" s="475">
        <v>99424</v>
      </c>
      <c r="F72" s="475" t="s">
        <v>427</v>
      </c>
      <c r="G72" s="475" t="s">
        <v>428</v>
      </c>
      <c r="H72" s="521">
        <v>12150996</v>
      </c>
      <c r="I72" s="479">
        <v>31</v>
      </c>
      <c r="J72" s="483">
        <v>850210</v>
      </c>
      <c r="K72" s="483">
        <v>0</v>
      </c>
      <c r="L72" s="483">
        <v>0</v>
      </c>
      <c r="M72" s="483">
        <v>5349476</v>
      </c>
      <c r="N72" s="483">
        <v>0</v>
      </c>
      <c r="O72" s="483">
        <v>381771</v>
      </c>
      <c r="P72" s="505">
        <v>6581457</v>
      </c>
      <c r="Q72" s="508"/>
      <c r="R72" s="508"/>
      <c r="S72" s="508"/>
      <c r="T72" s="508"/>
      <c r="U72" s="508"/>
      <c r="V72" s="508"/>
      <c r="W72" s="508"/>
      <c r="X72" s="508"/>
      <c r="Y72" s="508"/>
      <c r="Z72" s="508"/>
    </row>
    <row r="73" spans="1:26" ht="12.75" x14ac:dyDescent="0.2">
      <c r="A73" s="474" t="s">
        <v>1040</v>
      </c>
      <c r="B73" s="474" t="s">
        <v>1042</v>
      </c>
      <c r="C73" s="475" t="s">
        <v>411</v>
      </c>
      <c r="D73" s="475">
        <v>9093</v>
      </c>
      <c r="E73" s="475">
        <v>90093</v>
      </c>
      <c r="F73" s="475" t="s">
        <v>412</v>
      </c>
      <c r="G73" s="475" t="s">
        <v>413</v>
      </c>
      <c r="H73" s="521">
        <v>117731</v>
      </c>
      <c r="I73" s="479">
        <v>29</v>
      </c>
      <c r="J73" s="483">
        <v>873442</v>
      </c>
      <c r="K73" s="483">
        <v>270459</v>
      </c>
      <c r="L73" s="483">
        <v>0</v>
      </c>
      <c r="M73" s="483">
        <v>0</v>
      </c>
      <c r="N73" s="483">
        <v>3241649</v>
      </c>
      <c r="O73" s="483">
        <v>1245414</v>
      </c>
      <c r="P73" s="505">
        <v>5630964</v>
      </c>
      <c r="Q73" s="508"/>
      <c r="R73" s="508"/>
      <c r="S73" s="508"/>
      <c r="T73" s="508"/>
      <c r="U73" s="508"/>
      <c r="V73" s="508"/>
      <c r="W73" s="508"/>
      <c r="X73" s="508"/>
      <c r="Y73" s="508"/>
      <c r="Z73" s="508"/>
    </row>
    <row r="74" spans="1:26" ht="12.75" x14ac:dyDescent="0.2">
      <c r="A74" s="474" t="s">
        <v>355</v>
      </c>
      <c r="B74" s="474" t="s">
        <v>356</v>
      </c>
      <c r="C74" s="475" t="s">
        <v>411</v>
      </c>
      <c r="D74" s="475">
        <v>9022</v>
      </c>
      <c r="E74" s="475">
        <v>90022</v>
      </c>
      <c r="F74" s="475" t="s">
        <v>427</v>
      </c>
      <c r="G74" s="475" t="s">
        <v>413</v>
      </c>
      <c r="H74" s="521">
        <v>12150996</v>
      </c>
      <c r="I74" s="479">
        <v>29</v>
      </c>
      <c r="J74" s="483">
        <v>1383815</v>
      </c>
      <c r="K74" s="483">
        <v>61235</v>
      </c>
      <c r="L74" s="483">
        <v>0</v>
      </c>
      <c r="M74" s="483">
        <v>6185227</v>
      </c>
      <c r="N74" s="483">
        <v>3418524</v>
      </c>
      <c r="O74" s="483">
        <v>1351591</v>
      </c>
      <c r="P74" s="505">
        <v>12400392</v>
      </c>
      <c r="Q74" s="508"/>
      <c r="R74" s="508"/>
      <c r="S74" s="508"/>
      <c r="T74" s="508"/>
      <c r="U74" s="508"/>
      <c r="V74" s="508"/>
      <c r="W74" s="508"/>
      <c r="X74" s="508"/>
      <c r="Y74" s="508"/>
      <c r="Z74" s="508"/>
    </row>
    <row r="75" spans="1:26" ht="12.75" x14ac:dyDescent="0.2">
      <c r="A75" s="474" t="s">
        <v>1235</v>
      </c>
      <c r="B75" s="474" t="s">
        <v>183</v>
      </c>
      <c r="C75" s="475" t="s">
        <v>411</v>
      </c>
      <c r="D75" s="475">
        <v>9236</v>
      </c>
      <c r="E75" s="475">
        <v>90236</v>
      </c>
      <c r="F75" s="475" t="s">
        <v>427</v>
      </c>
      <c r="G75" s="475" t="s">
        <v>428</v>
      </c>
      <c r="H75" s="521">
        <v>358172</v>
      </c>
      <c r="I75" s="479">
        <v>28</v>
      </c>
      <c r="J75" s="483">
        <v>559236</v>
      </c>
      <c r="K75" s="483">
        <v>0</v>
      </c>
      <c r="L75" s="483">
        <v>0</v>
      </c>
      <c r="M75" s="483">
        <v>4849075</v>
      </c>
      <c r="N75" s="483">
        <v>13747</v>
      </c>
      <c r="O75" s="483">
        <v>837509</v>
      </c>
      <c r="P75" s="505">
        <v>6259567</v>
      </c>
      <c r="Q75" s="508"/>
      <c r="R75" s="508"/>
      <c r="S75" s="508"/>
      <c r="T75" s="508"/>
      <c r="U75" s="508"/>
      <c r="V75" s="508"/>
      <c r="W75" s="508"/>
      <c r="X75" s="508"/>
      <c r="Y75" s="508"/>
      <c r="Z75" s="508"/>
    </row>
    <row r="76" spans="1:26" ht="12.75" x14ac:dyDescent="0.2">
      <c r="A76" s="474" t="s">
        <v>1244</v>
      </c>
      <c r="B76" s="474" t="s">
        <v>1163</v>
      </c>
      <c r="C76" s="475" t="s">
        <v>411</v>
      </c>
      <c r="D76" s="475">
        <v>9165</v>
      </c>
      <c r="E76" s="475">
        <v>90165</v>
      </c>
      <c r="F76" s="475" t="s">
        <v>427</v>
      </c>
      <c r="G76" s="475" t="s">
        <v>428</v>
      </c>
      <c r="H76" s="521">
        <v>214811</v>
      </c>
      <c r="I76" s="479">
        <v>28</v>
      </c>
      <c r="J76" s="483">
        <v>390868</v>
      </c>
      <c r="K76" s="483">
        <v>1812117</v>
      </c>
      <c r="L76" s="483">
        <v>0</v>
      </c>
      <c r="M76" s="483">
        <v>3551292</v>
      </c>
      <c r="N76" s="483">
        <v>0</v>
      </c>
      <c r="O76" s="483">
        <v>915575</v>
      </c>
      <c r="P76" s="505">
        <v>6669852</v>
      </c>
      <c r="Q76" s="508"/>
      <c r="R76" s="508"/>
      <c r="S76" s="508"/>
      <c r="T76" s="508"/>
      <c r="U76" s="508"/>
      <c r="V76" s="508"/>
      <c r="W76" s="508"/>
      <c r="X76" s="508"/>
      <c r="Y76" s="508"/>
      <c r="Z76" s="508"/>
    </row>
    <row r="77" spans="1:26" ht="12.75" x14ac:dyDescent="0.2">
      <c r="A77" s="474" t="s">
        <v>636</v>
      </c>
      <c r="B77" s="474" t="s">
        <v>637</v>
      </c>
      <c r="C77" s="475" t="s">
        <v>411</v>
      </c>
      <c r="D77" s="475">
        <v>9296</v>
      </c>
      <c r="E77" s="475">
        <v>90296</v>
      </c>
      <c r="F77" s="475" t="s">
        <v>427</v>
      </c>
      <c r="G77" s="475" t="s">
        <v>428</v>
      </c>
      <c r="H77" s="521">
        <v>12150996</v>
      </c>
      <c r="I77" s="479">
        <v>28</v>
      </c>
      <c r="J77" s="483">
        <v>53877</v>
      </c>
      <c r="K77" s="483">
        <v>0</v>
      </c>
      <c r="L77" s="483">
        <v>0</v>
      </c>
      <c r="M77" s="483">
        <v>481109</v>
      </c>
      <c r="N77" s="483">
        <v>0</v>
      </c>
      <c r="O77" s="483">
        <v>0</v>
      </c>
      <c r="P77" s="505">
        <v>534986</v>
      </c>
      <c r="Q77" s="508"/>
      <c r="R77" s="508"/>
      <c r="S77" s="508"/>
      <c r="T77" s="508"/>
      <c r="U77" s="508"/>
      <c r="V77" s="508"/>
      <c r="W77" s="508"/>
      <c r="X77" s="508"/>
      <c r="Y77" s="508"/>
      <c r="Z77" s="508"/>
    </row>
    <row r="78" spans="1:26" ht="12.75" x14ac:dyDescent="0.2">
      <c r="A78" s="474" t="s">
        <v>1097</v>
      </c>
      <c r="B78" s="474" t="s">
        <v>1025</v>
      </c>
      <c r="C78" s="475" t="s">
        <v>411</v>
      </c>
      <c r="D78" s="475">
        <v>9119</v>
      </c>
      <c r="E78" s="475">
        <v>90119</v>
      </c>
      <c r="F78" s="475" t="s">
        <v>427</v>
      </c>
      <c r="G78" s="475" t="s">
        <v>413</v>
      </c>
      <c r="H78" s="521">
        <v>583681</v>
      </c>
      <c r="I78" s="479">
        <v>27</v>
      </c>
      <c r="J78" s="483">
        <v>39678</v>
      </c>
      <c r="K78" s="483">
        <v>163839</v>
      </c>
      <c r="L78" s="483">
        <v>0</v>
      </c>
      <c r="M78" s="483">
        <v>1350486</v>
      </c>
      <c r="N78" s="483">
        <v>1104053</v>
      </c>
      <c r="O78" s="483">
        <v>205560</v>
      </c>
      <c r="P78" s="505">
        <v>2863616</v>
      </c>
      <c r="Q78" s="508"/>
      <c r="R78" s="508"/>
      <c r="S78" s="508"/>
      <c r="T78" s="508"/>
      <c r="U78" s="508"/>
      <c r="V78" s="508"/>
      <c r="W78" s="508"/>
      <c r="X78" s="508"/>
      <c r="Y78" s="508"/>
      <c r="Z78" s="508"/>
    </row>
    <row r="79" spans="1:26" ht="12.75" x14ac:dyDescent="0.2">
      <c r="A79" s="474" t="s">
        <v>657</v>
      </c>
      <c r="B79" s="474" t="s">
        <v>658</v>
      </c>
      <c r="C79" s="475" t="s">
        <v>411</v>
      </c>
      <c r="D79" s="476"/>
      <c r="E79" s="475">
        <v>90287</v>
      </c>
      <c r="F79" s="475" t="s">
        <v>412</v>
      </c>
      <c r="G79" s="475" t="s">
        <v>428</v>
      </c>
      <c r="H79" s="521">
        <v>12150996</v>
      </c>
      <c r="I79" s="479">
        <v>27</v>
      </c>
      <c r="J79" s="483">
        <v>294590</v>
      </c>
      <c r="K79" s="483">
        <v>19440</v>
      </c>
      <c r="L79" s="483">
        <v>0</v>
      </c>
      <c r="M79" s="483">
        <v>1648788</v>
      </c>
      <c r="N79" s="483">
        <v>0</v>
      </c>
      <c r="O79" s="483">
        <v>0</v>
      </c>
      <c r="P79" s="505">
        <v>1962818</v>
      </c>
      <c r="Q79" s="508"/>
      <c r="R79" s="508"/>
      <c r="S79" s="508"/>
      <c r="T79" s="508"/>
      <c r="U79" s="508"/>
      <c r="V79" s="508"/>
      <c r="W79" s="508"/>
      <c r="X79" s="508"/>
      <c r="Y79" s="508"/>
      <c r="Z79" s="508"/>
    </row>
    <row r="80" spans="1:26" ht="12.75" x14ac:dyDescent="0.2">
      <c r="A80" s="474" t="s">
        <v>958</v>
      </c>
      <c r="B80" s="474" t="s">
        <v>959</v>
      </c>
      <c r="C80" s="475" t="s">
        <v>411</v>
      </c>
      <c r="D80" s="475">
        <v>9226</v>
      </c>
      <c r="E80" s="475">
        <v>90226</v>
      </c>
      <c r="F80" s="475" t="s">
        <v>412</v>
      </c>
      <c r="G80" s="475" t="s">
        <v>413</v>
      </c>
      <c r="H80" s="521">
        <v>107672</v>
      </c>
      <c r="I80" s="479">
        <v>26</v>
      </c>
      <c r="J80" s="483">
        <v>715493</v>
      </c>
      <c r="K80" s="483">
        <v>0</v>
      </c>
      <c r="L80" s="483">
        <v>0</v>
      </c>
      <c r="M80" s="483">
        <v>0</v>
      </c>
      <c r="N80" s="483">
        <v>2754573</v>
      </c>
      <c r="O80" s="483">
        <v>2890102</v>
      </c>
      <c r="P80" s="505">
        <v>6360168</v>
      </c>
      <c r="Q80" s="508"/>
      <c r="R80" s="508"/>
      <c r="S80" s="508"/>
      <c r="T80" s="508"/>
      <c r="U80" s="508"/>
      <c r="V80" s="508"/>
      <c r="W80" s="508"/>
      <c r="X80" s="508"/>
      <c r="Y80" s="508"/>
      <c r="Z80" s="508"/>
    </row>
    <row r="81" spans="1:26" ht="12.75" x14ac:dyDescent="0.2">
      <c r="A81" s="474" t="s">
        <v>1190</v>
      </c>
      <c r="B81" s="474" t="s">
        <v>984</v>
      </c>
      <c r="C81" s="475" t="s">
        <v>411</v>
      </c>
      <c r="D81" s="475" t="s">
        <v>1191</v>
      </c>
      <c r="E81" s="475" t="s">
        <v>1192</v>
      </c>
      <c r="F81" s="475" t="s">
        <v>427</v>
      </c>
      <c r="G81" s="475" t="s">
        <v>864</v>
      </c>
      <c r="H81" s="86">
        <v>0</v>
      </c>
      <c r="I81" s="479">
        <v>25</v>
      </c>
      <c r="J81" s="483">
        <v>298537</v>
      </c>
      <c r="K81" s="483">
        <v>290069</v>
      </c>
      <c r="L81" s="483">
        <v>0</v>
      </c>
      <c r="M81" s="483">
        <v>541406</v>
      </c>
      <c r="N81" s="483">
        <v>1986014</v>
      </c>
      <c r="O81" s="483">
        <v>220000</v>
      </c>
      <c r="P81" s="505">
        <v>3336026</v>
      </c>
      <c r="Q81" s="508"/>
      <c r="R81" s="508"/>
      <c r="S81" s="508"/>
      <c r="T81" s="508"/>
      <c r="U81" s="508"/>
      <c r="V81" s="508"/>
      <c r="W81" s="508"/>
      <c r="X81" s="508"/>
      <c r="Y81" s="508"/>
      <c r="Z81" s="508"/>
    </row>
    <row r="82" spans="1:26" ht="12.75" x14ac:dyDescent="0.2">
      <c r="A82" s="474" t="s">
        <v>859</v>
      </c>
      <c r="B82" s="474" t="s">
        <v>861</v>
      </c>
      <c r="C82" s="475" t="s">
        <v>411</v>
      </c>
      <c r="D82" s="475">
        <v>9087</v>
      </c>
      <c r="E82" s="475">
        <v>90087</v>
      </c>
      <c r="F82" s="475" t="s">
        <v>427</v>
      </c>
      <c r="G82" s="475" t="s">
        <v>413</v>
      </c>
      <c r="H82" s="521">
        <v>130447</v>
      </c>
      <c r="I82" s="479">
        <v>25</v>
      </c>
      <c r="J82" s="483">
        <v>728089</v>
      </c>
      <c r="K82" s="483">
        <v>55503</v>
      </c>
      <c r="L82" s="483">
        <v>0</v>
      </c>
      <c r="M82" s="483">
        <v>0</v>
      </c>
      <c r="N82" s="483">
        <v>1840744</v>
      </c>
      <c r="O82" s="483">
        <v>1277723</v>
      </c>
      <c r="P82" s="505">
        <v>3902059</v>
      </c>
      <c r="Q82" s="508"/>
      <c r="R82" s="508"/>
      <c r="S82" s="508"/>
      <c r="T82" s="508"/>
      <c r="U82" s="508"/>
      <c r="V82" s="508"/>
      <c r="W82" s="508"/>
      <c r="X82" s="508"/>
      <c r="Y82" s="508"/>
      <c r="Z82" s="508"/>
    </row>
    <row r="83" spans="1:26" ht="12.75" x14ac:dyDescent="0.2">
      <c r="A83" s="474" t="s">
        <v>429</v>
      </c>
      <c r="B83" s="474" t="s">
        <v>422</v>
      </c>
      <c r="C83" s="475" t="s">
        <v>411</v>
      </c>
      <c r="D83" s="475">
        <v>9086</v>
      </c>
      <c r="E83" s="475">
        <v>90086</v>
      </c>
      <c r="F83" s="475" t="s">
        <v>427</v>
      </c>
      <c r="G83" s="475" t="s">
        <v>413</v>
      </c>
      <c r="H83" s="521">
        <v>1932666</v>
      </c>
      <c r="I83" s="479">
        <v>25</v>
      </c>
      <c r="J83" s="483">
        <v>341595</v>
      </c>
      <c r="K83" s="483">
        <v>0</v>
      </c>
      <c r="L83" s="483">
        <v>0</v>
      </c>
      <c r="M83" s="483">
        <v>3159963</v>
      </c>
      <c r="N83" s="483">
        <v>0</v>
      </c>
      <c r="O83" s="483">
        <v>273040</v>
      </c>
      <c r="P83" s="505">
        <v>3774598</v>
      </c>
      <c r="Q83" s="508"/>
      <c r="R83" s="508"/>
      <c r="S83" s="508"/>
      <c r="T83" s="508"/>
      <c r="U83" s="508"/>
      <c r="V83" s="508"/>
      <c r="W83" s="508"/>
      <c r="X83" s="508"/>
      <c r="Y83" s="508"/>
      <c r="Z83" s="508"/>
    </row>
    <row r="84" spans="1:26" ht="12.75" x14ac:dyDescent="0.2">
      <c r="A84" s="474" t="s">
        <v>1147</v>
      </c>
      <c r="B84" s="474" t="s">
        <v>296</v>
      </c>
      <c r="C84" s="475" t="s">
        <v>411</v>
      </c>
      <c r="D84" s="475">
        <v>9182</v>
      </c>
      <c r="E84" s="475">
        <v>90182</v>
      </c>
      <c r="F84" s="475" t="s">
        <v>412</v>
      </c>
      <c r="G84" s="475" t="s">
        <v>413</v>
      </c>
      <c r="H84" s="521">
        <v>370583</v>
      </c>
      <c r="I84" s="479">
        <v>25</v>
      </c>
      <c r="J84" s="483">
        <v>8899220</v>
      </c>
      <c r="K84" s="483">
        <v>179260</v>
      </c>
      <c r="L84" s="483">
        <v>0</v>
      </c>
      <c r="M84" s="483">
        <v>10912407</v>
      </c>
      <c r="N84" s="483">
        <v>2455328</v>
      </c>
      <c r="O84" s="483">
        <v>4906483</v>
      </c>
      <c r="P84" s="505">
        <v>27352698</v>
      </c>
      <c r="Q84" s="508"/>
      <c r="R84" s="508"/>
      <c r="S84" s="508"/>
      <c r="T84" s="508"/>
      <c r="U84" s="508"/>
      <c r="V84" s="508"/>
      <c r="W84" s="508"/>
      <c r="X84" s="508"/>
      <c r="Y84" s="508"/>
      <c r="Z84" s="508"/>
    </row>
    <row r="85" spans="1:26" ht="12.75" x14ac:dyDescent="0.2">
      <c r="A85" s="474" t="s">
        <v>991</v>
      </c>
      <c r="B85" s="474" t="s">
        <v>992</v>
      </c>
      <c r="C85" s="475" t="s">
        <v>411</v>
      </c>
      <c r="D85" s="475">
        <v>9243</v>
      </c>
      <c r="E85" s="475">
        <v>90243</v>
      </c>
      <c r="F85" s="475" t="s">
        <v>486</v>
      </c>
      <c r="G85" s="475" t="s">
        <v>428</v>
      </c>
      <c r="H85" s="521">
        <v>195861</v>
      </c>
      <c r="I85" s="479">
        <v>25</v>
      </c>
      <c r="J85" s="483">
        <v>1037533</v>
      </c>
      <c r="K85" s="483">
        <v>302023</v>
      </c>
      <c r="L85" s="483">
        <v>0</v>
      </c>
      <c r="M85" s="483">
        <v>941592</v>
      </c>
      <c r="N85" s="483">
        <v>42595</v>
      </c>
      <c r="O85" s="483">
        <v>64781</v>
      </c>
      <c r="P85" s="505">
        <v>2388524</v>
      </c>
      <c r="Q85" s="508"/>
      <c r="R85" s="508"/>
      <c r="S85" s="508"/>
      <c r="T85" s="508"/>
      <c r="U85" s="508"/>
      <c r="V85" s="508"/>
      <c r="W85" s="508"/>
      <c r="X85" s="508"/>
      <c r="Y85" s="508"/>
      <c r="Z85" s="508"/>
    </row>
    <row r="86" spans="1:26" ht="12.75" x14ac:dyDescent="0.2">
      <c r="A86" s="474" t="s">
        <v>1239</v>
      </c>
      <c r="B86" s="474" t="s">
        <v>1112</v>
      </c>
      <c r="C86" s="475" t="s">
        <v>411</v>
      </c>
      <c r="D86" s="475">
        <v>9168</v>
      </c>
      <c r="E86" s="475">
        <v>90168</v>
      </c>
      <c r="F86" s="475" t="s">
        <v>427</v>
      </c>
      <c r="G86" s="475" t="s">
        <v>428</v>
      </c>
      <c r="H86" s="521">
        <v>1723634</v>
      </c>
      <c r="I86" s="479">
        <v>24</v>
      </c>
      <c r="J86" s="483">
        <v>922627</v>
      </c>
      <c r="K86" s="483">
        <v>230112</v>
      </c>
      <c r="L86" s="483">
        <v>0</v>
      </c>
      <c r="M86" s="483">
        <v>3929179</v>
      </c>
      <c r="N86" s="483">
        <v>348287</v>
      </c>
      <c r="O86" s="483">
        <v>0</v>
      </c>
      <c r="P86" s="505">
        <v>5430205</v>
      </c>
      <c r="Q86" s="508"/>
      <c r="R86" s="508"/>
      <c r="S86" s="508"/>
      <c r="T86" s="508"/>
      <c r="U86" s="508"/>
      <c r="V86" s="508"/>
      <c r="W86" s="508"/>
      <c r="X86" s="508"/>
      <c r="Y86" s="508"/>
      <c r="Z86" s="508"/>
    </row>
    <row r="87" spans="1:26" ht="12.75" x14ac:dyDescent="0.2">
      <c r="A87" s="474" t="s">
        <v>1231</v>
      </c>
      <c r="B87" s="474" t="s">
        <v>1033</v>
      </c>
      <c r="C87" s="475" t="s">
        <v>411</v>
      </c>
      <c r="D87" s="475">
        <v>9149</v>
      </c>
      <c r="E87" s="475">
        <v>90149</v>
      </c>
      <c r="F87" s="475" t="s">
        <v>427</v>
      </c>
      <c r="G87" s="475" t="s">
        <v>428</v>
      </c>
      <c r="H87" s="521">
        <v>51509</v>
      </c>
      <c r="I87" s="479">
        <v>23</v>
      </c>
      <c r="J87" s="483">
        <v>1022090</v>
      </c>
      <c r="K87" s="483">
        <v>288600</v>
      </c>
      <c r="L87" s="483">
        <v>0</v>
      </c>
      <c r="M87" s="483">
        <v>732494</v>
      </c>
      <c r="N87" s="483">
        <v>0</v>
      </c>
      <c r="O87" s="483">
        <v>632493</v>
      </c>
      <c r="P87" s="505">
        <v>2675677</v>
      </c>
      <c r="Q87" s="508"/>
      <c r="R87" s="508"/>
      <c r="S87" s="508"/>
      <c r="T87" s="508"/>
      <c r="U87" s="508"/>
      <c r="V87" s="508"/>
      <c r="W87" s="508"/>
      <c r="X87" s="508"/>
      <c r="Y87" s="508"/>
      <c r="Z87" s="508"/>
    </row>
    <row r="88" spans="1:26" ht="12.75" x14ac:dyDescent="0.2">
      <c r="A88" s="474" t="s">
        <v>1175</v>
      </c>
      <c r="B88" s="474" t="s">
        <v>1197</v>
      </c>
      <c r="C88" s="475" t="s">
        <v>411</v>
      </c>
      <c r="D88" s="475" t="s">
        <v>1177</v>
      </c>
      <c r="E88" s="475" t="s">
        <v>1178</v>
      </c>
      <c r="F88" s="475" t="s">
        <v>412</v>
      </c>
      <c r="G88" s="475" t="s">
        <v>864</v>
      </c>
      <c r="H88" s="86">
        <v>0</v>
      </c>
      <c r="I88" s="479">
        <v>23</v>
      </c>
      <c r="J88" s="483">
        <v>565427</v>
      </c>
      <c r="K88" s="483">
        <v>206819</v>
      </c>
      <c r="L88" s="483">
        <v>0</v>
      </c>
      <c r="M88" s="483">
        <v>2374856</v>
      </c>
      <c r="N88" s="483">
        <v>255107</v>
      </c>
      <c r="O88" s="483">
        <v>469217</v>
      </c>
      <c r="P88" s="505">
        <v>3871426</v>
      </c>
      <c r="Q88" s="508"/>
      <c r="R88" s="508"/>
      <c r="S88" s="508"/>
      <c r="T88" s="508"/>
      <c r="U88" s="508"/>
      <c r="V88" s="508"/>
      <c r="W88" s="508"/>
      <c r="X88" s="508"/>
      <c r="Y88" s="508"/>
      <c r="Z88" s="508"/>
    </row>
    <row r="89" spans="1:26" ht="12.75" x14ac:dyDescent="0.2">
      <c r="A89" s="474" t="s">
        <v>1187</v>
      </c>
      <c r="B89" s="474" t="s">
        <v>984</v>
      </c>
      <c r="C89" s="475" t="s">
        <v>411</v>
      </c>
      <c r="D89" s="475" t="s">
        <v>1188</v>
      </c>
      <c r="E89" s="475" t="s">
        <v>1189</v>
      </c>
      <c r="F89" s="475" t="s">
        <v>412</v>
      </c>
      <c r="G89" s="475" t="s">
        <v>864</v>
      </c>
      <c r="H89" s="86">
        <v>0</v>
      </c>
      <c r="I89" s="479">
        <v>22</v>
      </c>
      <c r="J89" s="483">
        <v>536012</v>
      </c>
      <c r="K89" s="483">
        <v>6447</v>
      </c>
      <c r="L89" s="483">
        <v>0</v>
      </c>
      <c r="M89" s="483">
        <v>1136138</v>
      </c>
      <c r="N89" s="483">
        <v>327204</v>
      </c>
      <c r="O89" s="483">
        <v>875551</v>
      </c>
      <c r="P89" s="505">
        <v>2881352</v>
      </c>
      <c r="Q89" s="508"/>
      <c r="R89" s="508"/>
      <c r="S89" s="508"/>
      <c r="T89" s="508"/>
      <c r="U89" s="508"/>
      <c r="V89" s="508"/>
      <c r="W89" s="508"/>
      <c r="X89" s="508"/>
      <c r="Y89" s="508"/>
      <c r="Z89" s="508"/>
    </row>
    <row r="90" spans="1:26" ht="12.75" x14ac:dyDescent="0.2">
      <c r="A90" s="474" t="s">
        <v>999</v>
      </c>
      <c r="B90" s="474" t="s">
        <v>998</v>
      </c>
      <c r="C90" s="475" t="s">
        <v>411</v>
      </c>
      <c r="D90" s="475">
        <v>9200</v>
      </c>
      <c r="E90" s="475">
        <v>90200</v>
      </c>
      <c r="F90" s="475" t="s">
        <v>412</v>
      </c>
      <c r="G90" s="475" t="s">
        <v>413</v>
      </c>
      <c r="H90" s="521">
        <v>87941</v>
      </c>
      <c r="I90" s="479">
        <v>21</v>
      </c>
      <c r="J90" s="483">
        <v>558127</v>
      </c>
      <c r="K90" s="483">
        <v>0</v>
      </c>
      <c r="L90" s="483">
        <v>0</v>
      </c>
      <c r="M90" s="483">
        <v>0</v>
      </c>
      <c r="N90" s="483">
        <v>442064</v>
      </c>
      <c r="O90" s="483">
        <v>2968923</v>
      </c>
      <c r="P90" s="505">
        <v>3969114</v>
      </c>
      <c r="Q90" s="508"/>
      <c r="R90" s="508"/>
      <c r="S90" s="508"/>
      <c r="T90" s="508"/>
      <c r="U90" s="508"/>
      <c r="V90" s="508"/>
      <c r="W90" s="508"/>
      <c r="X90" s="508"/>
      <c r="Y90" s="508"/>
      <c r="Z90" s="508"/>
    </row>
    <row r="91" spans="1:26" ht="12.75" x14ac:dyDescent="0.2">
      <c r="A91" s="474" t="s">
        <v>1142</v>
      </c>
      <c r="B91" s="474" t="s">
        <v>1143</v>
      </c>
      <c r="C91" s="475" t="s">
        <v>411</v>
      </c>
      <c r="D91" s="475" t="s">
        <v>1144</v>
      </c>
      <c r="E91" s="475" t="s">
        <v>1145</v>
      </c>
      <c r="F91" s="475" t="s">
        <v>412</v>
      </c>
      <c r="G91" s="475" t="s">
        <v>864</v>
      </c>
      <c r="H91" s="86">
        <v>0</v>
      </c>
      <c r="I91" s="479">
        <v>20</v>
      </c>
      <c r="J91" s="483">
        <v>209203</v>
      </c>
      <c r="K91" s="483">
        <v>26261</v>
      </c>
      <c r="L91" s="483">
        <v>0</v>
      </c>
      <c r="M91" s="483">
        <v>1202086</v>
      </c>
      <c r="N91" s="483">
        <v>240223</v>
      </c>
      <c r="O91" s="483">
        <v>298704</v>
      </c>
      <c r="P91" s="505">
        <v>1976477</v>
      </c>
      <c r="Q91" s="508"/>
      <c r="R91" s="508"/>
      <c r="S91" s="508"/>
      <c r="T91" s="508"/>
      <c r="U91" s="508"/>
      <c r="V91" s="508"/>
      <c r="W91" s="508"/>
      <c r="X91" s="508"/>
      <c r="Y91" s="508"/>
      <c r="Z91" s="508"/>
    </row>
    <row r="92" spans="1:26" ht="12.75" x14ac:dyDescent="0.2">
      <c r="A92" s="474" t="s">
        <v>446</v>
      </c>
      <c r="B92" s="474" t="s">
        <v>447</v>
      </c>
      <c r="C92" s="475" t="s">
        <v>411</v>
      </c>
      <c r="D92" s="475">
        <v>9161</v>
      </c>
      <c r="E92" s="475">
        <v>90161</v>
      </c>
      <c r="F92" s="475" t="s">
        <v>427</v>
      </c>
      <c r="G92" s="475" t="s">
        <v>428</v>
      </c>
      <c r="H92" s="521">
        <v>3281212</v>
      </c>
      <c r="I92" s="479">
        <v>18</v>
      </c>
      <c r="J92" s="483">
        <v>343444</v>
      </c>
      <c r="K92" s="483">
        <v>30087</v>
      </c>
      <c r="L92" s="483">
        <v>0</v>
      </c>
      <c r="M92" s="483">
        <v>4181212</v>
      </c>
      <c r="N92" s="483">
        <v>352207</v>
      </c>
      <c r="O92" s="483">
        <v>0</v>
      </c>
      <c r="P92" s="505">
        <v>4906950</v>
      </c>
      <c r="Q92" s="508"/>
      <c r="R92" s="508"/>
      <c r="S92" s="508"/>
      <c r="T92" s="508"/>
      <c r="U92" s="508"/>
      <c r="V92" s="508"/>
      <c r="W92" s="508"/>
      <c r="X92" s="508"/>
      <c r="Y92" s="508"/>
      <c r="Z92" s="508"/>
    </row>
    <row r="93" spans="1:26" ht="12.75" x14ac:dyDescent="0.2">
      <c r="A93" s="474" t="s">
        <v>1005</v>
      </c>
      <c r="B93" s="474" t="s">
        <v>1006</v>
      </c>
      <c r="C93" s="475" t="s">
        <v>411</v>
      </c>
      <c r="D93" s="475" t="s">
        <v>1007</v>
      </c>
      <c r="E93" s="475" t="s">
        <v>1008</v>
      </c>
      <c r="F93" s="475" t="s">
        <v>412</v>
      </c>
      <c r="G93" s="475" t="s">
        <v>864</v>
      </c>
      <c r="H93" s="86">
        <v>0</v>
      </c>
      <c r="I93" s="479">
        <v>18</v>
      </c>
      <c r="J93" s="483">
        <v>161126</v>
      </c>
      <c r="K93" s="483">
        <v>0</v>
      </c>
      <c r="L93" s="483">
        <v>0</v>
      </c>
      <c r="M93" s="483">
        <v>0</v>
      </c>
      <c r="N93" s="483">
        <v>1269321</v>
      </c>
      <c r="O93" s="483">
        <v>298186</v>
      </c>
      <c r="P93" s="505">
        <v>1728633</v>
      </c>
      <c r="Q93" s="508"/>
      <c r="R93" s="508"/>
      <c r="S93" s="508"/>
      <c r="T93" s="508"/>
      <c r="U93" s="508"/>
      <c r="V93" s="508"/>
      <c r="W93" s="508"/>
      <c r="X93" s="508"/>
      <c r="Y93" s="508"/>
      <c r="Z93" s="508"/>
    </row>
    <row r="94" spans="1:26" ht="12.75" x14ac:dyDescent="0.2">
      <c r="A94" s="474" t="s">
        <v>655</v>
      </c>
      <c r="B94" s="474" t="s">
        <v>656</v>
      </c>
      <c r="C94" s="475" t="s">
        <v>411</v>
      </c>
      <c r="D94" s="475">
        <v>9050</v>
      </c>
      <c r="E94" s="475">
        <v>90050</v>
      </c>
      <c r="F94" s="475" t="s">
        <v>427</v>
      </c>
      <c r="G94" s="475" t="s">
        <v>428</v>
      </c>
      <c r="H94" s="521">
        <v>125206</v>
      </c>
      <c r="I94" s="479">
        <v>17</v>
      </c>
      <c r="J94" s="483">
        <v>426629</v>
      </c>
      <c r="K94" s="483">
        <v>103480</v>
      </c>
      <c r="L94" s="483">
        <v>0</v>
      </c>
      <c r="M94" s="483">
        <v>0</v>
      </c>
      <c r="N94" s="483">
        <v>3661097</v>
      </c>
      <c r="O94" s="483">
        <v>2532355</v>
      </c>
      <c r="P94" s="505">
        <v>6723561</v>
      </c>
      <c r="Q94" s="508"/>
      <c r="R94" s="508"/>
      <c r="S94" s="508"/>
      <c r="T94" s="508"/>
      <c r="U94" s="508"/>
      <c r="V94" s="508"/>
      <c r="W94" s="508"/>
      <c r="X94" s="508"/>
      <c r="Y94" s="508"/>
      <c r="Z94" s="508"/>
    </row>
    <row r="95" spans="1:26" ht="12.75" x14ac:dyDescent="0.2">
      <c r="A95" s="474" t="s">
        <v>599</v>
      </c>
      <c r="B95" s="474" t="s">
        <v>600</v>
      </c>
      <c r="C95" s="475" t="s">
        <v>411</v>
      </c>
      <c r="D95" s="476"/>
      <c r="E95" s="475">
        <v>90263</v>
      </c>
      <c r="F95" s="475" t="s">
        <v>427</v>
      </c>
      <c r="G95" s="475" t="s">
        <v>428</v>
      </c>
      <c r="H95" s="521">
        <v>12150996</v>
      </c>
      <c r="I95" s="479">
        <v>16</v>
      </c>
      <c r="J95" s="483">
        <v>63654</v>
      </c>
      <c r="K95" s="483">
        <v>0</v>
      </c>
      <c r="L95" s="483">
        <v>0</v>
      </c>
      <c r="M95" s="483">
        <v>455097</v>
      </c>
      <c r="N95" s="483">
        <v>2131417</v>
      </c>
      <c r="O95" s="483">
        <v>0</v>
      </c>
      <c r="P95" s="505">
        <v>2650168</v>
      </c>
      <c r="Q95" s="508"/>
      <c r="R95" s="508"/>
      <c r="S95" s="508"/>
      <c r="T95" s="508"/>
      <c r="U95" s="508"/>
      <c r="V95" s="508"/>
      <c r="W95" s="508"/>
      <c r="X95" s="508"/>
      <c r="Y95" s="508"/>
      <c r="Z95" s="508"/>
    </row>
    <row r="96" spans="1:26" ht="12.75" x14ac:dyDescent="0.2">
      <c r="A96" s="474" t="s">
        <v>1010</v>
      </c>
      <c r="B96" s="474" t="s">
        <v>1011</v>
      </c>
      <c r="C96" s="475" t="s">
        <v>411</v>
      </c>
      <c r="D96" s="475" t="s">
        <v>1012</v>
      </c>
      <c r="E96" s="475" t="s">
        <v>1013</v>
      </c>
      <c r="F96" s="475" t="s">
        <v>412</v>
      </c>
      <c r="G96" s="475" t="s">
        <v>864</v>
      </c>
      <c r="H96" s="86">
        <v>0</v>
      </c>
      <c r="I96" s="479">
        <v>16</v>
      </c>
      <c r="J96" s="483">
        <v>93568</v>
      </c>
      <c r="K96" s="483">
        <v>128285</v>
      </c>
      <c r="L96" s="483">
        <v>0</v>
      </c>
      <c r="M96" s="483">
        <v>630923</v>
      </c>
      <c r="N96" s="483">
        <v>136804</v>
      </c>
      <c r="O96" s="483">
        <v>531668</v>
      </c>
      <c r="P96" s="505">
        <v>1521248</v>
      </c>
      <c r="Q96" s="508"/>
      <c r="R96" s="508"/>
      <c r="S96" s="508"/>
      <c r="T96" s="508"/>
      <c r="U96" s="508"/>
      <c r="V96" s="508"/>
      <c r="W96" s="508"/>
      <c r="X96" s="508"/>
      <c r="Y96" s="508"/>
      <c r="Z96" s="508"/>
    </row>
    <row r="97" spans="1:26" ht="12.75" x14ac:dyDescent="0.2">
      <c r="A97" s="474" t="s">
        <v>1230</v>
      </c>
      <c r="B97" s="474" t="s">
        <v>719</v>
      </c>
      <c r="C97" s="475" t="s">
        <v>411</v>
      </c>
      <c r="D97" s="475">
        <v>9175</v>
      </c>
      <c r="E97" s="475">
        <v>90175</v>
      </c>
      <c r="F97" s="475" t="s">
        <v>427</v>
      </c>
      <c r="G97" s="475" t="s">
        <v>428</v>
      </c>
      <c r="H97" s="521">
        <v>68738</v>
      </c>
      <c r="I97" s="479">
        <v>16</v>
      </c>
      <c r="J97" s="483">
        <v>220218</v>
      </c>
      <c r="K97" s="483">
        <v>34570</v>
      </c>
      <c r="L97" s="483">
        <v>0</v>
      </c>
      <c r="M97" s="483">
        <v>235228</v>
      </c>
      <c r="N97" s="483">
        <v>1423720</v>
      </c>
      <c r="O97" s="483">
        <v>1320000</v>
      </c>
      <c r="P97" s="505">
        <v>3233736</v>
      </c>
      <c r="Q97" s="508"/>
      <c r="R97" s="508"/>
      <c r="S97" s="508"/>
      <c r="T97" s="508"/>
      <c r="U97" s="508"/>
      <c r="V97" s="508"/>
      <c r="W97" s="508"/>
      <c r="X97" s="508"/>
      <c r="Y97" s="508"/>
      <c r="Z97" s="508"/>
    </row>
    <row r="98" spans="1:26" ht="12.75" x14ac:dyDescent="0.2">
      <c r="A98" s="474" t="s">
        <v>1088</v>
      </c>
      <c r="B98" s="474" t="s">
        <v>1089</v>
      </c>
      <c r="C98" s="475" t="s">
        <v>411</v>
      </c>
      <c r="D98" s="475">
        <v>9213</v>
      </c>
      <c r="E98" s="475">
        <v>90213</v>
      </c>
      <c r="F98" s="475" t="s">
        <v>427</v>
      </c>
      <c r="G98" s="475" t="s">
        <v>413</v>
      </c>
      <c r="H98" s="521">
        <v>64078</v>
      </c>
      <c r="I98" s="479">
        <v>16</v>
      </c>
      <c r="J98" s="483">
        <v>264875</v>
      </c>
      <c r="K98" s="483">
        <v>28674</v>
      </c>
      <c r="L98" s="483">
        <v>0</v>
      </c>
      <c r="M98" s="483">
        <v>526919</v>
      </c>
      <c r="N98" s="483">
        <v>1733506</v>
      </c>
      <c r="O98" s="483">
        <v>107633</v>
      </c>
      <c r="P98" s="505">
        <v>2661607</v>
      </c>
      <c r="Q98" s="508"/>
      <c r="R98" s="508"/>
      <c r="S98" s="508"/>
      <c r="T98" s="508"/>
      <c r="U98" s="508"/>
      <c r="V98" s="508"/>
      <c r="W98" s="508"/>
      <c r="X98" s="508"/>
      <c r="Y98" s="508"/>
      <c r="Z98" s="508"/>
    </row>
    <row r="99" spans="1:26" ht="12.75" x14ac:dyDescent="0.2">
      <c r="A99" s="474" t="s">
        <v>593</v>
      </c>
      <c r="B99" s="474" t="s">
        <v>594</v>
      </c>
      <c r="C99" s="475" t="s">
        <v>411</v>
      </c>
      <c r="D99" s="476"/>
      <c r="E99" s="475">
        <v>90259</v>
      </c>
      <c r="F99" s="475" t="s">
        <v>427</v>
      </c>
      <c r="G99" s="475" t="s">
        <v>428</v>
      </c>
      <c r="H99" s="521">
        <v>12150996</v>
      </c>
      <c r="I99" s="479">
        <v>16</v>
      </c>
      <c r="J99" s="483">
        <v>78276</v>
      </c>
      <c r="K99" s="483">
        <v>0</v>
      </c>
      <c r="L99" s="483">
        <v>0</v>
      </c>
      <c r="M99" s="483">
        <v>1566350</v>
      </c>
      <c r="N99" s="483">
        <v>0</v>
      </c>
      <c r="O99" s="483">
        <v>0</v>
      </c>
      <c r="P99" s="505">
        <v>1644626</v>
      </c>
      <c r="Q99" s="508"/>
      <c r="R99" s="508"/>
      <c r="S99" s="508"/>
      <c r="T99" s="508"/>
      <c r="U99" s="508"/>
      <c r="V99" s="508"/>
      <c r="W99" s="508"/>
      <c r="X99" s="508"/>
      <c r="Y99" s="508"/>
      <c r="Z99" s="508"/>
    </row>
    <row r="100" spans="1:26" ht="12.75" x14ac:dyDescent="0.2">
      <c r="A100" s="474" t="s">
        <v>1220</v>
      </c>
      <c r="B100" s="474" t="s">
        <v>912</v>
      </c>
      <c r="C100" s="475" t="s">
        <v>411</v>
      </c>
      <c r="D100" s="475">
        <v>9163</v>
      </c>
      <c r="E100" s="475">
        <v>90163</v>
      </c>
      <c r="F100" s="475" t="s">
        <v>427</v>
      </c>
      <c r="G100" s="475" t="s">
        <v>428</v>
      </c>
      <c r="H100" s="521">
        <v>71772</v>
      </c>
      <c r="I100" s="479">
        <v>16</v>
      </c>
      <c r="J100" s="483">
        <v>200804</v>
      </c>
      <c r="K100" s="483">
        <v>0</v>
      </c>
      <c r="L100" s="483">
        <v>0</v>
      </c>
      <c r="M100" s="483">
        <v>672164</v>
      </c>
      <c r="N100" s="483">
        <v>0</v>
      </c>
      <c r="O100" s="483">
        <v>1096689</v>
      </c>
      <c r="P100" s="505">
        <v>1969657</v>
      </c>
      <c r="Q100" s="508"/>
      <c r="R100" s="508"/>
      <c r="S100" s="508"/>
      <c r="T100" s="508"/>
      <c r="U100" s="508"/>
      <c r="V100" s="508"/>
      <c r="W100" s="508"/>
      <c r="X100" s="508"/>
      <c r="Y100" s="508"/>
      <c r="Z100" s="508"/>
    </row>
    <row r="101" spans="1:26" ht="12.75" x14ac:dyDescent="0.2">
      <c r="A101" s="474" t="s">
        <v>1038</v>
      </c>
      <c r="B101" s="474" t="s">
        <v>1039</v>
      </c>
      <c r="C101" s="475" t="s">
        <v>411</v>
      </c>
      <c r="D101" s="475">
        <v>9199</v>
      </c>
      <c r="E101" s="475">
        <v>90199</v>
      </c>
      <c r="F101" s="475" t="s">
        <v>427</v>
      </c>
      <c r="G101" s="475" t="s">
        <v>428</v>
      </c>
      <c r="H101" s="521">
        <v>78413</v>
      </c>
      <c r="I101" s="479">
        <v>16</v>
      </c>
      <c r="J101" s="483">
        <v>107015</v>
      </c>
      <c r="K101" s="483">
        <v>291166</v>
      </c>
      <c r="L101" s="483">
        <v>0</v>
      </c>
      <c r="M101" s="483">
        <v>0</v>
      </c>
      <c r="N101" s="483">
        <v>665218</v>
      </c>
      <c r="O101" s="483">
        <v>809836</v>
      </c>
      <c r="P101" s="505">
        <v>1873235</v>
      </c>
      <c r="Q101" s="508"/>
      <c r="R101" s="508"/>
      <c r="S101" s="508"/>
      <c r="T101" s="508"/>
      <c r="U101" s="508"/>
      <c r="V101" s="508"/>
      <c r="W101" s="508"/>
      <c r="X101" s="508"/>
      <c r="Y101" s="508"/>
      <c r="Z101" s="508"/>
    </row>
    <row r="102" spans="1:26" ht="12.75" x14ac:dyDescent="0.2">
      <c r="A102" s="474" t="s">
        <v>573</v>
      </c>
      <c r="B102" s="474" t="s">
        <v>574</v>
      </c>
      <c r="C102" s="475" t="s">
        <v>411</v>
      </c>
      <c r="D102" s="476"/>
      <c r="E102" s="475">
        <v>90247</v>
      </c>
      <c r="F102" s="475" t="s">
        <v>427</v>
      </c>
      <c r="G102" s="475" t="s">
        <v>428</v>
      </c>
      <c r="H102" s="521">
        <v>12150996</v>
      </c>
      <c r="I102" s="479">
        <v>16</v>
      </c>
      <c r="J102" s="483">
        <v>113691</v>
      </c>
      <c r="K102" s="483">
        <v>0</v>
      </c>
      <c r="L102" s="483">
        <v>0</v>
      </c>
      <c r="M102" s="483">
        <v>2199703</v>
      </c>
      <c r="N102" s="483">
        <v>0</v>
      </c>
      <c r="O102" s="483">
        <v>0</v>
      </c>
      <c r="P102" s="505">
        <v>2313394</v>
      </c>
      <c r="Q102" s="508"/>
      <c r="R102" s="508"/>
      <c r="S102" s="508"/>
      <c r="T102" s="508"/>
      <c r="U102" s="508"/>
      <c r="V102" s="508"/>
      <c r="W102" s="508"/>
      <c r="X102" s="508"/>
      <c r="Y102" s="508"/>
      <c r="Z102" s="508"/>
    </row>
    <row r="103" spans="1:26" ht="12.75" x14ac:dyDescent="0.2">
      <c r="A103" s="474" t="s">
        <v>647</v>
      </c>
      <c r="B103" s="474" t="s">
        <v>648</v>
      </c>
      <c r="C103" s="475" t="s">
        <v>411</v>
      </c>
      <c r="D103" s="476"/>
      <c r="E103" s="475">
        <v>90258</v>
      </c>
      <c r="F103" s="475" t="s">
        <v>427</v>
      </c>
      <c r="G103" s="475" t="s">
        <v>428</v>
      </c>
      <c r="H103" s="521">
        <v>12150996</v>
      </c>
      <c r="I103" s="479">
        <v>15</v>
      </c>
      <c r="J103" s="483">
        <v>182878</v>
      </c>
      <c r="K103" s="483">
        <v>0</v>
      </c>
      <c r="L103" s="483">
        <v>0</v>
      </c>
      <c r="M103" s="483">
        <v>1786600</v>
      </c>
      <c r="N103" s="483">
        <v>962015</v>
      </c>
      <c r="O103" s="483">
        <v>0</v>
      </c>
      <c r="P103" s="505">
        <v>2931493</v>
      </c>
      <c r="Q103" s="508"/>
      <c r="R103" s="508"/>
      <c r="S103" s="508"/>
      <c r="T103" s="508"/>
      <c r="U103" s="508"/>
      <c r="V103" s="508"/>
      <c r="W103" s="508"/>
      <c r="X103" s="508"/>
      <c r="Y103" s="508"/>
      <c r="Z103" s="508"/>
    </row>
    <row r="104" spans="1:26" ht="12.75" x14ac:dyDescent="0.2">
      <c r="A104" s="474" t="s">
        <v>1180</v>
      </c>
      <c r="B104" s="474" t="s">
        <v>1181</v>
      </c>
      <c r="C104" s="475" t="s">
        <v>411</v>
      </c>
      <c r="D104" s="475">
        <v>9155</v>
      </c>
      <c r="E104" s="475">
        <v>90155</v>
      </c>
      <c r="F104" s="475" t="s">
        <v>427</v>
      </c>
      <c r="G104" s="475" t="s">
        <v>428</v>
      </c>
      <c r="H104" s="521">
        <v>93141</v>
      </c>
      <c r="I104" s="479">
        <v>15</v>
      </c>
      <c r="J104" s="483">
        <v>359048</v>
      </c>
      <c r="K104" s="483">
        <v>0</v>
      </c>
      <c r="L104" s="483">
        <v>0</v>
      </c>
      <c r="M104" s="483">
        <v>0</v>
      </c>
      <c r="N104" s="483">
        <v>1396698</v>
      </c>
      <c r="O104" s="483">
        <v>453498</v>
      </c>
      <c r="P104" s="505">
        <v>2209244</v>
      </c>
      <c r="Q104" s="508"/>
      <c r="R104" s="508"/>
      <c r="S104" s="508"/>
      <c r="T104" s="508"/>
      <c r="U104" s="508"/>
      <c r="V104" s="508"/>
      <c r="W104" s="508"/>
      <c r="X104" s="508"/>
      <c r="Y104" s="508"/>
      <c r="Z104" s="508"/>
    </row>
    <row r="105" spans="1:26" ht="12.75" x14ac:dyDescent="0.2">
      <c r="A105" s="474" t="s">
        <v>425</v>
      </c>
      <c r="B105" s="474" t="s">
        <v>426</v>
      </c>
      <c r="C105" s="475" t="s">
        <v>411</v>
      </c>
      <c r="D105" s="475">
        <v>9052</v>
      </c>
      <c r="E105" s="475">
        <v>90052</v>
      </c>
      <c r="F105" s="475" t="s">
        <v>427</v>
      </c>
      <c r="G105" s="475" t="s">
        <v>428</v>
      </c>
      <c r="H105" s="521">
        <v>1932666</v>
      </c>
      <c r="I105" s="479">
        <v>15</v>
      </c>
      <c r="J105" s="483">
        <v>316860</v>
      </c>
      <c r="K105" s="483">
        <v>10474</v>
      </c>
      <c r="L105" s="483">
        <v>0</v>
      </c>
      <c r="M105" s="483">
        <v>95135</v>
      </c>
      <c r="N105" s="483">
        <v>1793281</v>
      </c>
      <c r="O105" s="483">
        <v>0</v>
      </c>
      <c r="P105" s="505">
        <v>2215750</v>
      </c>
      <c r="Q105" s="508"/>
      <c r="R105" s="508"/>
      <c r="S105" s="508"/>
      <c r="T105" s="508"/>
      <c r="U105" s="508"/>
      <c r="V105" s="508"/>
      <c r="W105" s="508"/>
      <c r="X105" s="508"/>
      <c r="Y105" s="508"/>
      <c r="Z105" s="508"/>
    </row>
    <row r="106" spans="1:26" ht="12.75" x14ac:dyDescent="0.2">
      <c r="A106" s="474" t="s">
        <v>967</v>
      </c>
      <c r="B106" s="474" t="s">
        <v>968</v>
      </c>
      <c r="C106" s="475" t="s">
        <v>411</v>
      </c>
      <c r="D106" s="475" t="s">
        <v>969</v>
      </c>
      <c r="E106" s="475" t="s">
        <v>970</v>
      </c>
      <c r="F106" s="475" t="s">
        <v>412</v>
      </c>
      <c r="G106" s="475" t="s">
        <v>864</v>
      </c>
      <c r="H106" s="86">
        <v>0</v>
      </c>
      <c r="I106" s="479">
        <v>14</v>
      </c>
      <c r="J106" s="483">
        <v>1173533</v>
      </c>
      <c r="K106" s="483">
        <v>366972</v>
      </c>
      <c r="L106" s="483">
        <v>0</v>
      </c>
      <c r="M106" s="483">
        <v>1681730</v>
      </c>
      <c r="N106" s="483">
        <v>187505</v>
      </c>
      <c r="O106" s="483">
        <v>225266</v>
      </c>
      <c r="P106" s="505">
        <v>3635006</v>
      </c>
      <c r="Q106" s="508"/>
      <c r="R106" s="508"/>
      <c r="S106" s="508"/>
      <c r="T106" s="508"/>
      <c r="U106" s="508"/>
      <c r="V106" s="508"/>
      <c r="W106" s="508"/>
      <c r="X106" s="508"/>
      <c r="Y106" s="508"/>
      <c r="Z106" s="508"/>
    </row>
    <row r="107" spans="1:26" ht="12.75" x14ac:dyDescent="0.2">
      <c r="A107" s="474" t="s">
        <v>653</v>
      </c>
      <c r="B107" s="474" t="s">
        <v>654</v>
      </c>
      <c r="C107" s="475" t="s">
        <v>411</v>
      </c>
      <c r="D107" s="476"/>
      <c r="E107" s="475">
        <v>90291</v>
      </c>
      <c r="F107" s="475" t="s">
        <v>427</v>
      </c>
      <c r="G107" s="475" t="s">
        <v>428</v>
      </c>
      <c r="H107" s="521">
        <v>12150996</v>
      </c>
      <c r="I107" s="479">
        <v>14</v>
      </c>
      <c r="J107" s="483">
        <v>132811</v>
      </c>
      <c r="K107" s="483">
        <v>0</v>
      </c>
      <c r="L107" s="483">
        <v>0</v>
      </c>
      <c r="M107" s="483">
        <v>1638184</v>
      </c>
      <c r="N107" s="483">
        <v>0</v>
      </c>
      <c r="O107" s="483">
        <v>0</v>
      </c>
      <c r="P107" s="505">
        <v>1770995</v>
      </c>
      <c r="Q107" s="508"/>
      <c r="R107" s="508"/>
      <c r="S107" s="508"/>
      <c r="T107" s="508"/>
      <c r="U107" s="508"/>
      <c r="V107" s="508"/>
      <c r="W107" s="508"/>
      <c r="X107" s="508"/>
      <c r="Y107" s="508"/>
      <c r="Z107" s="508"/>
    </row>
    <row r="108" spans="1:26" ht="12.75" x14ac:dyDescent="0.2">
      <c r="A108" s="474" t="s">
        <v>595</v>
      </c>
      <c r="B108" s="474" t="s">
        <v>596</v>
      </c>
      <c r="C108" s="475" t="s">
        <v>411</v>
      </c>
      <c r="D108" s="475">
        <v>9043</v>
      </c>
      <c r="E108" s="475">
        <v>90043</v>
      </c>
      <c r="F108" s="475" t="s">
        <v>427</v>
      </c>
      <c r="G108" s="475" t="s">
        <v>413</v>
      </c>
      <c r="H108" s="521">
        <v>12150996</v>
      </c>
      <c r="I108" s="479">
        <v>14</v>
      </c>
      <c r="J108" s="483">
        <v>0</v>
      </c>
      <c r="K108" s="483">
        <v>0</v>
      </c>
      <c r="L108" s="483">
        <v>0</v>
      </c>
      <c r="M108" s="483">
        <v>3551247</v>
      </c>
      <c r="N108" s="483">
        <v>781403</v>
      </c>
      <c r="O108" s="483">
        <v>0</v>
      </c>
      <c r="P108" s="505">
        <v>4332650</v>
      </c>
      <c r="Q108" s="508"/>
      <c r="R108" s="508"/>
      <c r="S108" s="508"/>
      <c r="T108" s="508"/>
      <c r="U108" s="508"/>
      <c r="V108" s="508"/>
      <c r="W108" s="508"/>
      <c r="X108" s="508"/>
      <c r="Y108" s="508"/>
      <c r="Z108" s="508"/>
    </row>
    <row r="109" spans="1:26" ht="12.75" x14ac:dyDescent="0.2">
      <c r="A109" s="474" t="s">
        <v>606</v>
      </c>
      <c r="B109" s="474" t="s">
        <v>607</v>
      </c>
      <c r="C109" s="475" t="s">
        <v>411</v>
      </c>
      <c r="D109" s="476"/>
      <c r="E109" s="475">
        <v>90268</v>
      </c>
      <c r="F109" s="475" t="s">
        <v>427</v>
      </c>
      <c r="G109" s="475" t="s">
        <v>428</v>
      </c>
      <c r="H109" s="521">
        <v>12150996</v>
      </c>
      <c r="I109" s="479">
        <v>14</v>
      </c>
      <c r="J109" s="483">
        <v>36430</v>
      </c>
      <c r="K109" s="483">
        <v>0</v>
      </c>
      <c r="L109" s="483">
        <v>0</v>
      </c>
      <c r="M109" s="483">
        <v>0</v>
      </c>
      <c r="N109" s="483">
        <v>929129</v>
      </c>
      <c r="O109" s="483">
        <v>0</v>
      </c>
      <c r="P109" s="505">
        <v>965559</v>
      </c>
      <c r="Q109" s="508"/>
      <c r="R109" s="508"/>
      <c r="S109" s="508"/>
      <c r="T109" s="508"/>
      <c r="U109" s="508"/>
      <c r="V109" s="508"/>
      <c r="W109" s="508"/>
      <c r="X109" s="508"/>
      <c r="Y109" s="508"/>
      <c r="Z109" s="508"/>
    </row>
    <row r="110" spans="1:26" ht="12.75" x14ac:dyDescent="0.2">
      <c r="A110" s="474" t="s">
        <v>662</v>
      </c>
      <c r="B110" s="474" t="s">
        <v>663</v>
      </c>
      <c r="C110" s="475" t="s">
        <v>411</v>
      </c>
      <c r="D110" s="476"/>
      <c r="E110" s="475">
        <v>90256</v>
      </c>
      <c r="F110" s="475" t="s">
        <v>427</v>
      </c>
      <c r="G110" s="475" t="s">
        <v>428</v>
      </c>
      <c r="H110" s="521">
        <v>12150996</v>
      </c>
      <c r="I110" s="479">
        <v>14</v>
      </c>
      <c r="J110" s="483">
        <v>200517</v>
      </c>
      <c r="K110" s="483">
        <v>0</v>
      </c>
      <c r="L110" s="483">
        <v>0</v>
      </c>
      <c r="M110" s="483">
        <v>1627926</v>
      </c>
      <c r="N110" s="483">
        <v>0</v>
      </c>
      <c r="O110" s="483">
        <v>0</v>
      </c>
      <c r="P110" s="505">
        <v>1828443</v>
      </c>
      <c r="Q110" s="508"/>
      <c r="R110" s="508"/>
      <c r="S110" s="508"/>
      <c r="T110" s="508"/>
      <c r="U110" s="508"/>
      <c r="V110" s="508"/>
      <c r="W110" s="508"/>
      <c r="X110" s="508"/>
      <c r="Y110" s="508"/>
      <c r="Z110" s="508"/>
    </row>
    <row r="111" spans="1:26" ht="12.75" x14ac:dyDescent="0.2">
      <c r="A111" s="474" t="s">
        <v>575</v>
      </c>
      <c r="B111" s="474" t="s">
        <v>576</v>
      </c>
      <c r="C111" s="475" t="s">
        <v>411</v>
      </c>
      <c r="D111" s="475">
        <v>9044</v>
      </c>
      <c r="E111" s="475">
        <v>90044</v>
      </c>
      <c r="F111" s="475" t="s">
        <v>427</v>
      </c>
      <c r="G111" s="475" t="s">
        <v>428</v>
      </c>
      <c r="H111" s="521">
        <v>12150996</v>
      </c>
      <c r="I111" s="479">
        <v>14</v>
      </c>
      <c r="J111" s="483">
        <v>12408</v>
      </c>
      <c r="K111" s="483">
        <v>0</v>
      </c>
      <c r="L111" s="483">
        <v>0</v>
      </c>
      <c r="M111" s="483">
        <v>1490662</v>
      </c>
      <c r="N111" s="483">
        <v>316396</v>
      </c>
      <c r="O111" s="483">
        <v>0</v>
      </c>
      <c r="P111" s="505">
        <v>1819466</v>
      </c>
      <c r="Q111" s="508"/>
      <c r="R111" s="508"/>
      <c r="S111" s="508"/>
      <c r="T111" s="508"/>
      <c r="U111" s="508"/>
      <c r="V111" s="508"/>
      <c r="W111" s="508"/>
      <c r="X111" s="508"/>
      <c r="Y111" s="508"/>
      <c r="Z111" s="508"/>
    </row>
    <row r="112" spans="1:26" ht="12.75" x14ac:dyDescent="0.2">
      <c r="A112" s="474" t="s">
        <v>1242</v>
      </c>
      <c r="B112" s="474" t="s">
        <v>1118</v>
      </c>
      <c r="C112" s="475" t="s">
        <v>411</v>
      </c>
      <c r="D112" s="475" t="s">
        <v>1119</v>
      </c>
      <c r="E112" s="475" t="s">
        <v>1120</v>
      </c>
      <c r="F112" s="475" t="s">
        <v>427</v>
      </c>
      <c r="G112" s="475" t="s">
        <v>864</v>
      </c>
      <c r="H112" s="86">
        <v>0</v>
      </c>
      <c r="I112" s="479">
        <v>14</v>
      </c>
      <c r="J112" s="483">
        <v>77467</v>
      </c>
      <c r="K112" s="483">
        <v>57933</v>
      </c>
      <c r="L112" s="483">
        <v>0</v>
      </c>
      <c r="M112" s="483">
        <v>538264</v>
      </c>
      <c r="N112" s="483">
        <v>167967</v>
      </c>
      <c r="O112" s="483">
        <v>293056</v>
      </c>
      <c r="P112" s="505">
        <v>1134687</v>
      </c>
      <c r="Q112" s="508"/>
      <c r="R112" s="508"/>
      <c r="S112" s="508"/>
      <c r="T112" s="508"/>
      <c r="U112" s="508"/>
      <c r="V112" s="508"/>
      <c r="W112" s="508"/>
      <c r="X112" s="508"/>
      <c r="Y112" s="508"/>
      <c r="Z112" s="508"/>
    </row>
    <row r="113" spans="1:26" ht="12.75" x14ac:dyDescent="0.2">
      <c r="A113" s="474" t="s">
        <v>622</v>
      </c>
      <c r="B113" s="474" t="s">
        <v>623</v>
      </c>
      <c r="C113" s="475" t="s">
        <v>411</v>
      </c>
      <c r="D113" s="475">
        <v>9214</v>
      </c>
      <c r="E113" s="475">
        <v>90214</v>
      </c>
      <c r="F113" s="475" t="s">
        <v>427</v>
      </c>
      <c r="G113" s="475" t="s">
        <v>413</v>
      </c>
      <c r="H113" s="521">
        <v>12150996</v>
      </c>
      <c r="I113" s="479">
        <v>14</v>
      </c>
      <c r="J113" s="483">
        <v>322777</v>
      </c>
      <c r="K113" s="483">
        <v>1007</v>
      </c>
      <c r="L113" s="483">
        <v>0</v>
      </c>
      <c r="M113" s="483">
        <v>2353336</v>
      </c>
      <c r="N113" s="483">
        <v>771272</v>
      </c>
      <c r="O113" s="483">
        <v>0</v>
      </c>
      <c r="P113" s="505">
        <v>3448392</v>
      </c>
      <c r="Q113" s="508"/>
      <c r="R113" s="508"/>
      <c r="S113" s="508"/>
      <c r="T113" s="508"/>
      <c r="U113" s="508"/>
      <c r="V113" s="508"/>
      <c r="W113" s="508"/>
      <c r="X113" s="508"/>
      <c r="Y113" s="508"/>
      <c r="Z113" s="508"/>
    </row>
    <row r="114" spans="1:26" ht="12.75" x14ac:dyDescent="0.2">
      <c r="A114" s="474" t="s">
        <v>1166</v>
      </c>
      <c r="B114" s="474" t="s">
        <v>1167</v>
      </c>
      <c r="C114" s="475" t="s">
        <v>411</v>
      </c>
      <c r="D114" s="475">
        <v>9197</v>
      </c>
      <c r="E114" s="475">
        <v>90197</v>
      </c>
      <c r="F114" s="475" t="s">
        <v>427</v>
      </c>
      <c r="G114" s="475" t="s">
        <v>428</v>
      </c>
      <c r="H114" s="521">
        <v>87569</v>
      </c>
      <c r="I114" s="479">
        <v>13</v>
      </c>
      <c r="J114" s="483">
        <v>113913</v>
      </c>
      <c r="K114" s="483">
        <v>45337</v>
      </c>
      <c r="L114" s="483">
        <v>0</v>
      </c>
      <c r="M114" s="483">
        <v>0</v>
      </c>
      <c r="N114" s="483">
        <v>1597096</v>
      </c>
      <c r="O114" s="483">
        <v>1714514</v>
      </c>
      <c r="P114" s="505">
        <v>3470860</v>
      </c>
      <c r="Q114" s="508"/>
      <c r="R114" s="508"/>
      <c r="S114" s="508"/>
      <c r="T114" s="508"/>
      <c r="U114" s="508"/>
      <c r="V114" s="508"/>
      <c r="W114" s="508"/>
      <c r="X114" s="508"/>
      <c r="Y114" s="508"/>
      <c r="Z114" s="508"/>
    </row>
    <row r="115" spans="1:26" ht="12.75" x14ac:dyDescent="0.2">
      <c r="A115" s="474" t="s">
        <v>641</v>
      </c>
      <c r="B115" s="474" t="s">
        <v>574</v>
      </c>
      <c r="C115" s="475" t="s">
        <v>411</v>
      </c>
      <c r="D115" s="476"/>
      <c r="E115" s="475">
        <v>90271</v>
      </c>
      <c r="F115" s="475" t="s">
        <v>427</v>
      </c>
      <c r="G115" s="475" t="s">
        <v>428</v>
      </c>
      <c r="H115" s="521">
        <v>12150996</v>
      </c>
      <c r="I115" s="479">
        <v>13</v>
      </c>
      <c r="J115" s="483">
        <v>157992</v>
      </c>
      <c r="K115" s="483">
        <v>0</v>
      </c>
      <c r="L115" s="483">
        <v>0</v>
      </c>
      <c r="M115" s="483">
        <v>1840896</v>
      </c>
      <c r="N115" s="483">
        <v>0</v>
      </c>
      <c r="O115" s="483">
        <v>0</v>
      </c>
      <c r="P115" s="505">
        <v>1998888</v>
      </c>
      <c r="Q115" s="508"/>
      <c r="R115" s="508"/>
      <c r="S115" s="508"/>
      <c r="T115" s="508"/>
      <c r="U115" s="508"/>
      <c r="V115" s="508"/>
      <c r="W115" s="508"/>
      <c r="X115" s="508"/>
      <c r="Y115" s="508"/>
      <c r="Z115" s="508"/>
    </row>
    <row r="116" spans="1:26" ht="12.75" x14ac:dyDescent="0.2">
      <c r="A116" s="474" t="s">
        <v>601</v>
      </c>
      <c r="B116" s="474" t="s">
        <v>570</v>
      </c>
      <c r="C116" s="475" t="s">
        <v>411</v>
      </c>
      <c r="D116" s="476"/>
      <c r="E116" s="475">
        <v>90265</v>
      </c>
      <c r="F116" s="475" t="s">
        <v>427</v>
      </c>
      <c r="G116" s="475" t="s">
        <v>428</v>
      </c>
      <c r="H116" s="521">
        <v>12150996</v>
      </c>
      <c r="I116" s="479">
        <v>13</v>
      </c>
      <c r="J116" s="483">
        <v>201624</v>
      </c>
      <c r="K116" s="483">
        <v>0</v>
      </c>
      <c r="L116" s="483">
        <v>0</v>
      </c>
      <c r="M116" s="483">
        <v>0</v>
      </c>
      <c r="N116" s="483">
        <v>2723544</v>
      </c>
      <c r="O116" s="483">
        <v>0</v>
      </c>
      <c r="P116" s="505">
        <v>2925168</v>
      </c>
      <c r="Q116" s="508"/>
      <c r="R116" s="508"/>
      <c r="S116" s="508"/>
      <c r="T116" s="508"/>
      <c r="U116" s="508"/>
      <c r="V116" s="508"/>
      <c r="W116" s="508"/>
      <c r="X116" s="508"/>
      <c r="Y116" s="508"/>
      <c r="Z116" s="508"/>
    </row>
    <row r="117" spans="1:26" ht="12.75" x14ac:dyDescent="0.2">
      <c r="A117" s="474" t="s">
        <v>1114</v>
      </c>
      <c r="B117" s="474" t="s">
        <v>343</v>
      </c>
      <c r="C117" s="475" t="s">
        <v>411</v>
      </c>
      <c r="D117" s="475" t="s">
        <v>1115</v>
      </c>
      <c r="E117" s="475" t="s">
        <v>1116</v>
      </c>
      <c r="F117" s="475" t="s">
        <v>427</v>
      </c>
      <c r="G117" s="475" t="s">
        <v>864</v>
      </c>
      <c r="H117" s="86">
        <v>0</v>
      </c>
      <c r="I117" s="479">
        <v>13</v>
      </c>
      <c r="J117" s="483">
        <v>220531</v>
      </c>
      <c r="K117" s="483">
        <v>0</v>
      </c>
      <c r="L117" s="483">
        <v>0</v>
      </c>
      <c r="M117" s="483">
        <v>0</v>
      </c>
      <c r="N117" s="483">
        <v>1409020</v>
      </c>
      <c r="O117" s="483">
        <v>277878</v>
      </c>
      <c r="P117" s="505">
        <v>1907429</v>
      </c>
      <c r="Q117" s="508"/>
      <c r="R117" s="508"/>
      <c r="S117" s="508"/>
      <c r="T117" s="508"/>
      <c r="U117" s="508"/>
      <c r="V117" s="508"/>
      <c r="W117" s="508"/>
      <c r="X117" s="508"/>
      <c r="Y117" s="508"/>
      <c r="Z117" s="508"/>
    </row>
    <row r="118" spans="1:26" ht="12.75" x14ac:dyDescent="0.2">
      <c r="A118" s="474" t="s">
        <v>591</v>
      </c>
      <c r="B118" s="474" t="s">
        <v>592</v>
      </c>
      <c r="C118" s="475" t="s">
        <v>411</v>
      </c>
      <c r="D118" s="476"/>
      <c r="E118" s="475">
        <v>90257</v>
      </c>
      <c r="F118" s="475" t="s">
        <v>427</v>
      </c>
      <c r="G118" s="475" t="s">
        <v>428</v>
      </c>
      <c r="H118" s="521">
        <v>12150996</v>
      </c>
      <c r="I118" s="479">
        <v>13</v>
      </c>
      <c r="J118" s="483">
        <v>34406</v>
      </c>
      <c r="K118" s="483">
        <v>0</v>
      </c>
      <c r="L118" s="483">
        <v>0</v>
      </c>
      <c r="M118" s="483">
        <v>633102</v>
      </c>
      <c r="N118" s="483">
        <v>0</v>
      </c>
      <c r="O118" s="483">
        <v>0</v>
      </c>
      <c r="P118" s="505">
        <v>667508</v>
      </c>
      <c r="Q118" s="508"/>
      <c r="R118" s="508"/>
      <c r="S118" s="508"/>
      <c r="T118" s="508"/>
      <c r="U118" s="508"/>
      <c r="V118" s="508"/>
      <c r="W118" s="508"/>
      <c r="X118" s="508"/>
      <c r="Y118" s="508"/>
      <c r="Z118" s="508"/>
    </row>
    <row r="119" spans="1:26" ht="12.75" x14ac:dyDescent="0.2">
      <c r="A119" s="474" t="s">
        <v>604</v>
      </c>
      <c r="B119" s="474" t="s">
        <v>605</v>
      </c>
      <c r="C119" s="475" t="s">
        <v>411</v>
      </c>
      <c r="D119" s="476"/>
      <c r="E119" s="475">
        <v>90266</v>
      </c>
      <c r="F119" s="475" t="s">
        <v>427</v>
      </c>
      <c r="G119" s="475" t="s">
        <v>428</v>
      </c>
      <c r="H119" s="521">
        <v>12150996</v>
      </c>
      <c r="I119" s="479">
        <v>12</v>
      </c>
      <c r="J119" s="483">
        <v>34846</v>
      </c>
      <c r="K119" s="483">
        <v>0</v>
      </c>
      <c r="L119" s="483">
        <v>0</v>
      </c>
      <c r="M119" s="483">
        <v>804290</v>
      </c>
      <c r="N119" s="483">
        <v>0</v>
      </c>
      <c r="O119" s="483">
        <v>0</v>
      </c>
      <c r="P119" s="505">
        <v>839136</v>
      </c>
      <c r="Q119" s="508"/>
      <c r="R119" s="508"/>
      <c r="S119" s="508"/>
      <c r="T119" s="508"/>
      <c r="U119" s="508"/>
      <c r="V119" s="508"/>
      <c r="W119" s="508"/>
      <c r="X119" s="508"/>
      <c r="Y119" s="508"/>
      <c r="Z119" s="508"/>
    </row>
    <row r="120" spans="1:26" ht="12.75" x14ac:dyDescent="0.2">
      <c r="A120" s="474" t="s">
        <v>1091</v>
      </c>
      <c r="B120" s="474" t="s">
        <v>1092</v>
      </c>
      <c r="C120" s="475" t="s">
        <v>411</v>
      </c>
      <c r="D120" s="475">
        <v>9198</v>
      </c>
      <c r="E120" s="475">
        <v>90198</v>
      </c>
      <c r="F120" s="475" t="s">
        <v>427</v>
      </c>
      <c r="G120" s="475" t="s">
        <v>428</v>
      </c>
      <c r="H120" s="521">
        <v>70272</v>
      </c>
      <c r="I120" s="479">
        <v>12</v>
      </c>
      <c r="J120" s="483">
        <v>545804</v>
      </c>
      <c r="K120" s="483">
        <v>92608</v>
      </c>
      <c r="L120" s="483">
        <v>0</v>
      </c>
      <c r="M120" s="483">
        <v>1548824</v>
      </c>
      <c r="N120" s="483">
        <v>0</v>
      </c>
      <c r="O120" s="483">
        <v>1667930</v>
      </c>
      <c r="P120" s="505">
        <v>3855166</v>
      </c>
      <c r="Q120" s="508"/>
      <c r="R120" s="508"/>
      <c r="S120" s="508"/>
      <c r="T120" s="508"/>
      <c r="U120" s="508"/>
      <c r="V120" s="508"/>
      <c r="W120" s="508"/>
      <c r="X120" s="508"/>
      <c r="Y120" s="508"/>
      <c r="Z120" s="508"/>
    </row>
    <row r="121" spans="1:26" ht="12.75" x14ac:dyDescent="0.2">
      <c r="A121" s="474" t="s">
        <v>634</v>
      </c>
      <c r="B121" s="474" t="s">
        <v>635</v>
      </c>
      <c r="C121" s="475" t="s">
        <v>411</v>
      </c>
      <c r="D121" s="476"/>
      <c r="E121" s="475">
        <v>90295</v>
      </c>
      <c r="F121" s="475" t="s">
        <v>427</v>
      </c>
      <c r="G121" s="475" t="s">
        <v>428</v>
      </c>
      <c r="H121" s="521">
        <v>12150996</v>
      </c>
      <c r="I121" s="479">
        <v>12</v>
      </c>
      <c r="J121" s="483">
        <v>30713</v>
      </c>
      <c r="K121" s="483">
        <v>0</v>
      </c>
      <c r="L121" s="483">
        <v>0</v>
      </c>
      <c r="M121" s="483">
        <v>1305764</v>
      </c>
      <c r="N121" s="483">
        <v>0</v>
      </c>
      <c r="O121" s="483">
        <v>0</v>
      </c>
      <c r="P121" s="505">
        <v>1336477</v>
      </c>
      <c r="Q121" s="508"/>
      <c r="R121" s="508"/>
      <c r="S121" s="508"/>
      <c r="T121" s="508"/>
      <c r="U121" s="508"/>
      <c r="V121" s="508"/>
      <c r="W121" s="508"/>
      <c r="X121" s="508"/>
      <c r="Y121" s="508"/>
      <c r="Z121" s="508"/>
    </row>
    <row r="122" spans="1:26" ht="12.75" x14ac:dyDescent="0.2">
      <c r="A122" s="474" t="s">
        <v>987</v>
      </c>
      <c r="B122" s="474" t="s">
        <v>988</v>
      </c>
      <c r="C122" s="475" t="s">
        <v>411</v>
      </c>
      <c r="D122" s="475" t="s">
        <v>989</v>
      </c>
      <c r="E122" s="475" t="s">
        <v>990</v>
      </c>
      <c r="F122" s="475" t="s">
        <v>427</v>
      </c>
      <c r="G122" s="475" t="s">
        <v>864</v>
      </c>
      <c r="H122" s="86">
        <v>0</v>
      </c>
      <c r="I122" s="479">
        <v>11</v>
      </c>
      <c r="J122" s="483">
        <v>124967</v>
      </c>
      <c r="K122" s="483">
        <v>52140</v>
      </c>
      <c r="L122" s="483">
        <v>0</v>
      </c>
      <c r="M122" s="483">
        <v>3964</v>
      </c>
      <c r="N122" s="483">
        <v>571493</v>
      </c>
      <c r="O122" s="483">
        <v>608884</v>
      </c>
      <c r="P122" s="505">
        <v>1361448</v>
      </c>
      <c r="Q122" s="508"/>
      <c r="R122" s="508"/>
      <c r="S122" s="508"/>
      <c r="T122" s="508"/>
      <c r="U122" s="508"/>
      <c r="V122" s="508"/>
      <c r="W122" s="508"/>
      <c r="X122" s="508"/>
      <c r="Y122" s="508"/>
      <c r="Z122" s="508"/>
    </row>
    <row r="123" spans="1:26" ht="12.75" x14ac:dyDescent="0.2">
      <c r="A123" s="474" t="s">
        <v>1219</v>
      </c>
      <c r="B123" s="474" t="s">
        <v>896</v>
      </c>
      <c r="C123" s="475" t="s">
        <v>411</v>
      </c>
      <c r="D123" s="475" t="s">
        <v>897</v>
      </c>
      <c r="E123" s="475" t="s">
        <v>898</v>
      </c>
      <c r="F123" s="475" t="s">
        <v>412</v>
      </c>
      <c r="G123" s="475" t="s">
        <v>864</v>
      </c>
      <c r="H123" s="86">
        <v>0</v>
      </c>
      <c r="I123" s="479">
        <v>11</v>
      </c>
      <c r="J123" s="483">
        <v>357410</v>
      </c>
      <c r="K123" s="483">
        <v>17889</v>
      </c>
      <c r="L123" s="483">
        <v>0</v>
      </c>
      <c r="M123" s="483">
        <v>1734601</v>
      </c>
      <c r="N123" s="483">
        <v>180374</v>
      </c>
      <c r="O123" s="483">
        <v>467209</v>
      </c>
      <c r="P123" s="505">
        <v>2757483</v>
      </c>
      <c r="Q123" s="508"/>
      <c r="R123" s="508"/>
      <c r="S123" s="508"/>
      <c r="T123" s="508"/>
      <c r="U123" s="508"/>
      <c r="V123" s="508"/>
      <c r="W123" s="508"/>
      <c r="X123" s="508"/>
      <c r="Y123" s="508"/>
      <c r="Z123" s="508"/>
    </row>
    <row r="124" spans="1:26" ht="12.75" x14ac:dyDescent="0.2">
      <c r="A124" s="474" t="s">
        <v>1076</v>
      </c>
      <c r="B124" s="474" t="s">
        <v>1077</v>
      </c>
      <c r="C124" s="475" t="s">
        <v>411</v>
      </c>
      <c r="D124" s="475" t="s">
        <v>1078</v>
      </c>
      <c r="E124" s="475" t="s">
        <v>1079</v>
      </c>
      <c r="F124" s="475" t="s">
        <v>427</v>
      </c>
      <c r="G124" s="475" t="s">
        <v>864</v>
      </c>
      <c r="H124" s="86">
        <v>0</v>
      </c>
      <c r="I124" s="479">
        <v>10</v>
      </c>
      <c r="J124" s="483">
        <v>307534</v>
      </c>
      <c r="K124" s="483">
        <v>78527</v>
      </c>
      <c r="L124" s="483">
        <v>0</v>
      </c>
      <c r="M124" s="483">
        <v>1413306</v>
      </c>
      <c r="N124" s="483">
        <v>1227887</v>
      </c>
      <c r="O124" s="483">
        <v>449352</v>
      </c>
      <c r="P124" s="505">
        <v>3476606</v>
      </c>
      <c r="Q124" s="508"/>
      <c r="R124" s="508"/>
      <c r="S124" s="508"/>
      <c r="T124" s="508"/>
      <c r="U124" s="508"/>
      <c r="V124" s="508"/>
      <c r="W124" s="508"/>
      <c r="X124" s="508"/>
      <c r="Y124" s="508"/>
      <c r="Z124" s="508"/>
    </row>
    <row r="125" spans="1:26" ht="12.75" x14ac:dyDescent="0.2">
      <c r="A125" s="474" t="s">
        <v>1245</v>
      </c>
      <c r="B125" s="474" t="s">
        <v>985</v>
      </c>
      <c r="C125" s="475" t="s">
        <v>411</v>
      </c>
      <c r="D125" s="475">
        <v>9244</v>
      </c>
      <c r="E125" s="475">
        <v>90244</v>
      </c>
      <c r="F125" s="475" t="s">
        <v>427</v>
      </c>
      <c r="G125" s="475" t="s">
        <v>413</v>
      </c>
      <c r="H125" s="521">
        <v>219454</v>
      </c>
      <c r="I125" s="479">
        <v>10</v>
      </c>
      <c r="J125" s="483">
        <v>313858</v>
      </c>
      <c r="K125" s="483">
        <v>88747</v>
      </c>
      <c r="L125" s="483">
        <v>0</v>
      </c>
      <c r="M125" s="483">
        <v>1032933</v>
      </c>
      <c r="N125" s="483">
        <v>520634</v>
      </c>
      <c r="O125" s="483">
        <v>1063216</v>
      </c>
      <c r="P125" s="505">
        <v>3019388</v>
      </c>
      <c r="Q125" s="508"/>
      <c r="R125" s="508"/>
      <c r="S125" s="508"/>
      <c r="T125" s="508"/>
      <c r="U125" s="508"/>
      <c r="V125" s="508"/>
      <c r="W125" s="508"/>
      <c r="X125" s="508"/>
      <c r="Y125" s="508"/>
      <c r="Z125" s="508"/>
    </row>
    <row r="126" spans="1:26" ht="12.75" x14ac:dyDescent="0.2">
      <c r="A126" s="474" t="s">
        <v>451</v>
      </c>
      <c r="B126" s="474" t="s">
        <v>328</v>
      </c>
      <c r="C126" s="475" t="s">
        <v>411</v>
      </c>
      <c r="D126" s="475">
        <v>9225</v>
      </c>
      <c r="E126" s="475">
        <v>90225</v>
      </c>
      <c r="F126" s="475" t="s">
        <v>412</v>
      </c>
      <c r="G126" s="475" t="s">
        <v>413</v>
      </c>
      <c r="H126" s="521">
        <v>3281212</v>
      </c>
      <c r="I126" s="479">
        <v>10</v>
      </c>
      <c r="J126" s="483">
        <v>18567319</v>
      </c>
      <c r="K126" s="483">
        <v>2625</v>
      </c>
      <c r="L126" s="483">
        <v>0</v>
      </c>
      <c r="M126" s="483">
        <v>12200562</v>
      </c>
      <c r="N126" s="483">
        <v>0</v>
      </c>
      <c r="O126" s="483">
        <v>0</v>
      </c>
      <c r="P126" s="505">
        <v>30770506</v>
      </c>
      <c r="Q126" s="508"/>
      <c r="R126" s="508"/>
      <c r="S126" s="508"/>
      <c r="T126" s="508"/>
      <c r="U126" s="508"/>
      <c r="V126" s="508"/>
      <c r="W126" s="508"/>
      <c r="X126" s="508"/>
      <c r="Y126" s="508"/>
      <c r="Z126" s="508"/>
    </row>
    <row r="127" spans="1:26" ht="12.75" x14ac:dyDescent="0.2">
      <c r="A127" s="474" t="s">
        <v>632</v>
      </c>
      <c r="B127" s="474" t="s">
        <v>633</v>
      </c>
      <c r="C127" s="475" t="s">
        <v>411</v>
      </c>
      <c r="D127" s="476"/>
      <c r="E127" s="475">
        <v>90294</v>
      </c>
      <c r="F127" s="475" t="s">
        <v>427</v>
      </c>
      <c r="G127" s="475" t="s">
        <v>428</v>
      </c>
      <c r="H127" s="521">
        <v>12150996</v>
      </c>
      <c r="I127" s="479">
        <v>10</v>
      </c>
      <c r="J127" s="483">
        <v>0</v>
      </c>
      <c r="K127" s="483">
        <v>0</v>
      </c>
      <c r="L127" s="483">
        <v>0</v>
      </c>
      <c r="M127" s="483">
        <v>1835439</v>
      </c>
      <c r="N127" s="483">
        <v>0</v>
      </c>
      <c r="O127" s="483">
        <v>98973</v>
      </c>
      <c r="P127" s="505">
        <v>1934412</v>
      </c>
      <c r="Q127" s="508"/>
      <c r="R127" s="508"/>
      <c r="S127" s="508"/>
      <c r="T127" s="508"/>
      <c r="U127" s="508"/>
      <c r="V127" s="508"/>
      <c r="W127" s="508"/>
      <c r="X127" s="508"/>
      <c r="Y127" s="508"/>
      <c r="Z127" s="508"/>
    </row>
    <row r="128" spans="1:26" ht="12.75" x14ac:dyDescent="0.2">
      <c r="A128" s="474" t="s">
        <v>1173</v>
      </c>
      <c r="B128" s="474" t="s">
        <v>1174</v>
      </c>
      <c r="C128" s="475" t="s">
        <v>411</v>
      </c>
      <c r="D128" s="475">
        <v>9201</v>
      </c>
      <c r="E128" s="475">
        <v>90201</v>
      </c>
      <c r="F128" s="475" t="s">
        <v>427</v>
      </c>
      <c r="G128" s="475" t="s">
        <v>413</v>
      </c>
      <c r="H128" s="521">
        <v>99904</v>
      </c>
      <c r="I128" s="479">
        <v>10</v>
      </c>
      <c r="J128" s="483">
        <v>91755</v>
      </c>
      <c r="K128" s="483">
        <v>47501</v>
      </c>
      <c r="L128" s="483">
        <v>0</v>
      </c>
      <c r="M128" s="483">
        <v>0</v>
      </c>
      <c r="N128" s="483">
        <v>648508</v>
      </c>
      <c r="O128" s="483">
        <v>607856</v>
      </c>
      <c r="P128" s="505">
        <v>1395620</v>
      </c>
      <c r="Q128" s="508"/>
      <c r="R128" s="508"/>
      <c r="S128" s="508"/>
      <c r="T128" s="508"/>
      <c r="U128" s="508"/>
      <c r="V128" s="508"/>
      <c r="W128" s="508"/>
      <c r="X128" s="508"/>
      <c r="Y128" s="508"/>
      <c r="Z128" s="508"/>
    </row>
    <row r="129" spans="1:26" ht="12.75" x14ac:dyDescent="0.2">
      <c r="A129" s="474" t="s">
        <v>616</v>
      </c>
      <c r="B129" s="474" t="s">
        <v>617</v>
      </c>
      <c r="C129" s="475" t="s">
        <v>411</v>
      </c>
      <c r="D129" s="476"/>
      <c r="E129" s="475">
        <v>90286</v>
      </c>
      <c r="F129" s="475" t="s">
        <v>427</v>
      </c>
      <c r="G129" s="475" t="s">
        <v>428</v>
      </c>
      <c r="H129" s="521">
        <v>12150996</v>
      </c>
      <c r="I129" s="479">
        <v>10</v>
      </c>
      <c r="J129" s="483">
        <v>78510</v>
      </c>
      <c r="K129" s="483">
        <v>0</v>
      </c>
      <c r="L129" s="483">
        <v>0</v>
      </c>
      <c r="M129" s="483">
        <v>1598039</v>
      </c>
      <c r="N129" s="483">
        <v>0</v>
      </c>
      <c r="O129" s="483">
        <v>0</v>
      </c>
      <c r="P129" s="505">
        <v>1676549</v>
      </c>
      <c r="Q129" s="508"/>
      <c r="R129" s="508"/>
      <c r="S129" s="508"/>
      <c r="T129" s="508"/>
      <c r="U129" s="508"/>
      <c r="V129" s="508"/>
      <c r="W129" s="508"/>
      <c r="X129" s="508"/>
      <c r="Y129" s="508"/>
      <c r="Z129" s="508"/>
    </row>
    <row r="130" spans="1:26" ht="12.75" x14ac:dyDescent="0.2">
      <c r="A130" s="474" t="s">
        <v>1064</v>
      </c>
      <c r="B130" s="474" t="s">
        <v>1063</v>
      </c>
      <c r="C130" s="475" t="s">
        <v>411</v>
      </c>
      <c r="D130" s="475" t="s">
        <v>1065</v>
      </c>
      <c r="E130" s="475" t="s">
        <v>1066</v>
      </c>
      <c r="F130" s="475" t="s">
        <v>412</v>
      </c>
      <c r="G130" s="475" t="s">
        <v>864</v>
      </c>
      <c r="H130" s="86">
        <v>0</v>
      </c>
      <c r="I130" s="479">
        <v>10</v>
      </c>
      <c r="J130" s="483">
        <v>479998</v>
      </c>
      <c r="K130" s="483">
        <v>1273999</v>
      </c>
      <c r="L130" s="483">
        <v>0</v>
      </c>
      <c r="M130" s="483">
        <v>300002</v>
      </c>
      <c r="N130" s="483">
        <v>23000</v>
      </c>
      <c r="O130" s="483">
        <v>222000</v>
      </c>
      <c r="P130" s="505">
        <v>2298999</v>
      </c>
      <c r="Q130" s="508"/>
      <c r="R130" s="508"/>
      <c r="S130" s="508"/>
      <c r="T130" s="508"/>
      <c r="U130" s="508"/>
      <c r="V130" s="508"/>
      <c r="W130" s="508"/>
      <c r="X130" s="508"/>
      <c r="Y130" s="508"/>
      <c r="Z130" s="508"/>
    </row>
    <row r="131" spans="1:26" ht="12.75" x14ac:dyDescent="0.2">
      <c r="A131" s="474" t="s">
        <v>1126</v>
      </c>
      <c r="B131" s="474" t="s">
        <v>1125</v>
      </c>
      <c r="C131" s="475" t="s">
        <v>411</v>
      </c>
      <c r="D131" s="475">
        <v>9156</v>
      </c>
      <c r="E131" s="475">
        <v>90156</v>
      </c>
      <c r="F131" s="475" t="s">
        <v>427</v>
      </c>
      <c r="G131" s="475" t="s">
        <v>413</v>
      </c>
      <c r="H131" s="521">
        <v>59219</v>
      </c>
      <c r="I131" s="479">
        <v>10</v>
      </c>
      <c r="J131" s="483">
        <v>702644</v>
      </c>
      <c r="K131" s="483">
        <v>7647</v>
      </c>
      <c r="L131" s="483">
        <v>0</v>
      </c>
      <c r="M131" s="483">
        <v>0</v>
      </c>
      <c r="N131" s="483">
        <v>1591703</v>
      </c>
      <c r="O131" s="483">
        <v>1399640</v>
      </c>
      <c r="P131" s="505">
        <v>3701634</v>
      </c>
      <c r="Q131" s="508"/>
      <c r="R131" s="508"/>
      <c r="S131" s="508"/>
      <c r="T131" s="508"/>
      <c r="U131" s="508"/>
      <c r="V131" s="508"/>
      <c r="W131" s="508"/>
      <c r="X131" s="508"/>
      <c r="Y131" s="508"/>
      <c r="Z131" s="508"/>
    </row>
    <row r="132" spans="1:26" ht="12.75" x14ac:dyDescent="0.2">
      <c r="A132" s="474" t="s">
        <v>614</v>
      </c>
      <c r="B132" s="474" t="s">
        <v>615</v>
      </c>
      <c r="C132" s="475" t="s">
        <v>411</v>
      </c>
      <c r="D132" s="476"/>
      <c r="E132" s="475">
        <v>90285</v>
      </c>
      <c r="F132" s="475" t="s">
        <v>427</v>
      </c>
      <c r="G132" s="475" t="s">
        <v>428</v>
      </c>
      <c r="H132" s="521">
        <v>12150996</v>
      </c>
      <c r="I132" s="479">
        <v>9</v>
      </c>
      <c r="J132" s="483">
        <v>30055</v>
      </c>
      <c r="K132" s="483">
        <v>0</v>
      </c>
      <c r="L132" s="483">
        <v>0</v>
      </c>
      <c r="M132" s="483">
        <v>867165</v>
      </c>
      <c r="N132" s="483">
        <v>0</v>
      </c>
      <c r="O132" s="483">
        <v>0</v>
      </c>
      <c r="P132" s="505">
        <v>897220</v>
      </c>
      <c r="Q132" s="508"/>
      <c r="R132" s="508"/>
      <c r="S132" s="508"/>
      <c r="T132" s="508"/>
      <c r="U132" s="508"/>
      <c r="V132" s="508"/>
      <c r="W132" s="508"/>
      <c r="X132" s="508"/>
      <c r="Y132" s="508"/>
      <c r="Z132" s="508"/>
    </row>
    <row r="133" spans="1:26" ht="12.75" x14ac:dyDescent="0.2">
      <c r="A133" s="474" t="s">
        <v>583</v>
      </c>
      <c r="B133" s="474" t="s">
        <v>584</v>
      </c>
      <c r="C133" s="475" t="s">
        <v>411</v>
      </c>
      <c r="D133" s="476"/>
      <c r="E133" s="475">
        <v>90252</v>
      </c>
      <c r="F133" s="475" t="s">
        <v>427</v>
      </c>
      <c r="G133" s="475" t="s">
        <v>428</v>
      </c>
      <c r="H133" s="521">
        <v>12150996</v>
      </c>
      <c r="I133" s="479">
        <v>9</v>
      </c>
      <c r="J133" s="483">
        <v>28122</v>
      </c>
      <c r="K133" s="483">
        <v>0</v>
      </c>
      <c r="L133" s="483">
        <v>0</v>
      </c>
      <c r="M133" s="483">
        <v>354828</v>
      </c>
      <c r="N133" s="483">
        <v>0</v>
      </c>
      <c r="O133" s="483">
        <v>0</v>
      </c>
      <c r="P133" s="505">
        <v>382950</v>
      </c>
      <c r="Q133" s="508"/>
      <c r="R133" s="508"/>
      <c r="S133" s="508"/>
      <c r="T133" s="508"/>
      <c r="U133" s="508"/>
      <c r="V133" s="508"/>
      <c r="W133" s="508"/>
      <c r="X133" s="508"/>
      <c r="Y133" s="508"/>
      <c r="Z133" s="508"/>
    </row>
    <row r="134" spans="1:26" ht="12.75" x14ac:dyDescent="0.2">
      <c r="A134" s="474" t="s">
        <v>1133</v>
      </c>
      <c r="B134" s="474" t="s">
        <v>1134</v>
      </c>
      <c r="C134" s="475" t="s">
        <v>411</v>
      </c>
      <c r="D134" s="475" t="s">
        <v>1135</v>
      </c>
      <c r="E134" s="475" t="s">
        <v>1136</v>
      </c>
      <c r="F134" s="475" t="s">
        <v>427</v>
      </c>
      <c r="G134" s="475" t="s">
        <v>864</v>
      </c>
      <c r="H134" s="86">
        <v>0</v>
      </c>
      <c r="I134" s="479">
        <v>9</v>
      </c>
      <c r="J134" s="483">
        <v>28376</v>
      </c>
      <c r="K134" s="483">
        <v>28664</v>
      </c>
      <c r="L134" s="483">
        <v>0</v>
      </c>
      <c r="M134" s="483">
        <v>139458</v>
      </c>
      <c r="N134" s="483">
        <v>18256</v>
      </c>
      <c r="O134" s="483">
        <v>55562</v>
      </c>
      <c r="P134" s="505">
        <v>270316</v>
      </c>
      <c r="Q134" s="508"/>
      <c r="R134" s="508"/>
      <c r="S134" s="508"/>
      <c r="T134" s="508"/>
      <c r="U134" s="508"/>
      <c r="V134" s="508"/>
      <c r="W134" s="508"/>
      <c r="X134" s="508"/>
      <c r="Y134" s="508"/>
      <c r="Z134" s="508"/>
    </row>
    <row r="135" spans="1:26" ht="12.75" x14ac:dyDescent="0.2">
      <c r="A135" s="474" t="s">
        <v>947</v>
      </c>
      <c r="B135" s="474" t="s">
        <v>948</v>
      </c>
      <c r="C135" s="475" t="s">
        <v>411</v>
      </c>
      <c r="D135" s="475" t="s">
        <v>949</v>
      </c>
      <c r="E135" s="475" t="s">
        <v>950</v>
      </c>
      <c r="F135" s="475" t="s">
        <v>427</v>
      </c>
      <c r="G135" s="475" t="s">
        <v>864</v>
      </c>
      <c r="H135" s="86">
        <v>0</v>
      </c>
      <c r="I135" s="479">
        <v>9</v>
      </c>
      <c r="J135" s="483">
        <v>107734</v>
      </c>
      <c r="K135" s="483">
        <v>0</v>
      </c>
      <c r="L135" s="483">
        <v>0</v>
      </c>
      <c r="M135" s="483">
        <v>415253</v>
      </c>
      <c r="N135" s="483">
        <v>0</v>
      </c>
      <c r="O135" s="483">
        <v>183266</v>
      </c>
      <c r="P135" s="505">
        <v>706253</v>
      </c>
      <c r="Q135" s="508"/>
      <c r="R135" s="508"/>
      <c r="S135" s="508"/>
      <c r="T135" s="508"/>
      <c r="U135" s="508"/>
      <c r="V135" s="508"/>
      <c r="W135" s="508"/>
      <c r="X135" s="508"/>
      <c r="Y135" s="508"/>
      <c r="Z135" s="508"/>
    </row>
    <row r="136" spans="1:26" ht="12.75" x14ac:dyDescent="0.2">
      <c r="A136" s="474" t="s">
        <v>937</v>
      </c>
      <c r="B136" s="474" t="s">
        <v>938</v>
      </c>
      <c r="C136" s="475" t="s">
        <v>411</v>
      </c>
      <c r="D136" s="475">
        <v>9238</v>
      </c>
      <c r="E136" s="475">
        <v>90238</v>
      </c>
      <c r="F136" s="475" t="s">
        <v>427</v>
      </c>
      <c r="G136" s="475" t="s">
        <v>428</v>
      </c>
      <c r="H136" s="521">
        <v>54372</v>
      </c>
      <c r="I136" s="479">
        <v>9</v>
      </c>
      <c r="J136" s="483">
        <v>132182</v>
      </c>
      <c r="K136" s="483">
        <v>41377</v>
      </c>
      <c r="L136" s="483">
        <v>0</v>
      </c>
      <c r="M136" s="483">
        <v>799747</v>
      </c>
      <c r="N136" s="483">
        <v>0</v>
      </c>
      <c r="O136" s="483">
        <v>799747</v>
      </c>
      <c r="P136" s="505">
        <v>1773053</v>
      </c>
      <c r="Q136" s="508"/>
      <c r="R136" s="508"/>
      <c r="S136" s="508"/>
      <c r="T136" s="508"/>
      <c r="U136" s="508"/>
      <c r="V136" s="508"/>
      <c r="W136" s="508"/>
      <c r="X136" s="508"/>
      <c r="Y136" s="508"/>
      <c r="Z136" s="508"/>
    </row>
    <row r="137" spans="1:26" ht="12.75" x14ac:dyDescent="0.2">
      <c r="A137" s="474" t="s">
        <v>651</v>
      </c>
      <c r="B137" s="474" t="s">
        <v>652</v>
      </c>
      <c r="C137" s="475" t="s">
        <v>411</v>
      </c>
      <c r="D137" s="476"/>
      <c r="E137" s="475">
        <v>90282</v>
      </c>
      <c r="F137" s="475" t="s">
        <v>427</v>
      </c>
      <c r="G137" s="475" t="s">
        <v>428</v>
      </c>
      <c r="H137" s="521">
        <v>12150996</v>
      </c>
      <c r="I137" s="479">
        <v>8</v>
      </c>
      <c r="J137" s="483">
        <v>12659</v>
      </c>
      <c r="K137" s="483">
        <v>0</v>
      </c>
      <c r="L137" s="483">
        <v>0</v>
      </c>
      <c r="M137" s="483">
        <v>172689</v>
      </c>
      <c r="N137" s="483">
        <v>0</v>
      </c>
      <c r="O137" s="483">
        <v>0</v>
      </c>
      <c r="P137" s="505">
        <v>185348</v>
      </c>
      <c r="Q137" s="508"/>
      <c r="R137" s="508"/>
      <c r="S137" s="508"/>
      <c r="T137" s="508"/>
      <c r="U137" s="508"/>
      <c r="V137" s="508"/>
      <c r="W137" s="508"/>
      <c r="X137" s="508"/>
      <c r="Y137" s="508"/>
      <c r="Z137" s="508"/>
    </row>
    <row r="138" spans="1:26" ht="12.75" x14ac:dyDescent="0.2">
      <c r="A138" s="474" t="s">
        <v>1049</v>
      </c>
      <c r="B138" s="474" t="s">
        <v>1050</v>
      </c>
      <c r="C138" s="475" t="s">
        <v>411</v>
      </c>
      <c r="D138" s="475" t="s">
        <v>1051</v>
      </c>
      <c r="E138" s="475" t="s">
        <v>1052</v>
      </c>
      <c r="F138" s="475" t="s">
        <v>427</v>
      </c>
      <c r="G138" s="475" t="s">
        <v>864</v>
      </c>
      <c r="H138" s="86">
        <v>0</v>
      </c>
      <c r="I138" s="479">
        <v>8</v>
      </c>
      <c r="J138" s="483">
        <v>37423</v>
      </c>
      <c r="K138" s="483">
        <v>0</v>
      </c>
      <c r="L138" s="483">
        <v>0</v>
      </c>
      <c r="M138" s="483">
        <v>53667</v>
      </c>
      <c r="N138" s="483">
        <v>72616</v>
      </c>
      <c r="O138" s="483">
        <v>97491</v>
      </c>
      <c r="P138" s="505">
        <v>261197</v>
      </c>
      <c r="Q138" s="508"/>
      <c r="R138" s="508"/>
      <c r="S138" s="508"/>
      <c r="T138" s="508"/>
      <c r="U138" s="508"/>
      <c r="V138" s="508"/>
      <c r="W138" s="508"/>
      <c r="X138" s="508"/>
      <c r="Y138" s="508"/>
      <c r="Z138" s="508"/>
    </row>
    <row r="139" spans="1:26" ht="12.75" x14ac:dyDescent="0.2">
      <c r="A139" s="474" t="s">
        <v>642</v>
      </c>
      <c r="B139" s="474" t="s">
        <v>574</v>
      </c>
      <c r="C139" s="475" t="s">
        <v>411</v>
      </c>
      <c r="D139" s="476"/>
      <c r="E139" s="475">
        <v>90277</v>
      </c>
      <c r="F139" s="475" t="s">
        <v>427</v>
      </c>
      <c r="G139" s="475" t="s">
        <v>428</v>
      </c>
      <c r="H139" s="521">
        <v>12150996</v>
      </c>
      <c r="I139" s="479">
        <v>8</v>
      </c>
      <c r="J139" s="483">
        <v>16571</v>
      </c>
      <c r="K139" s="483">
        <v>0</v>
      </c>
      <c r="L139" s="483">
        <v>0</v>
      </c>
      <c r="M139" s="483">
        <v>978567</v>
      </c>
      <c r="N139" s="483">
        <v>0</v>
      </c>
      <c r="O139" s="483">
        <v>0</v>
      </c>
      <c r="P139" s="505">
        <v>995138</v>
      </c>
      <c r="Q139" s="508"/>
      <c r="R139" s="508"/>
      <c r="S139" s="508"/>
      <c r="T139" s="508"/>
      <c r="U139" s="508"/>
      <c r="V139" s="508"/>
      <c r="W139" s="508"/>
      <c r="X139" s="508"/>
      <c r="Y139" s="508"/>
      <c r="Z139" s="508"/>
    </row>
    <row r="140" spans="1:26" ht="12.75" x14ac:dyDescent="0.2">
      <c r="A140" s="474" t="s">
        <v>1193</v>
      </c>
      <c r="B140" s="474" t="s">
        <v>984</v>
      </c>
      <c r="C140" s="475" t="s">
        <v>411</v>
      </c>
      <c r="D140" s="475" t="s">
        <v>1194</v>
      </c>
      <c r="E140" s="475" t="s">
        <v>1195</v>
      </c>
      <c r="F140" s="475" t="s">
        <v>412</v>
      </c>
      <c r="G140" s="475" t="s">
        <v>864</v>
      </c>
      <c r="H140" s="86">
        <v>0</v>
      </c>
      <c r="I140" s="479">
        <v>8</v>
      </c>
      <c r="J140" s="483">
        <v>205807</v>
      </c>
      <c r="K140" s="483">
        <v>5608</v>
      </c>
      <c r="L140" s="483">
        <v>0</v>
      </c>
      <c r="M140" s="483">
        <v>513476</v>
      </c>
      <c r="N140" s="483">
        <v>59729</v>
      </c>
      <c r="O140" s="483">
        <v>452825</v>
      </c>
      <c r="P140" s="505">
        <v>1237445</v>
      </c>
      <c r="Q140" s="508"/>
      <c r="R140" s="508"/>
      <c r="S140" s="508"/>
      <c r="T140" s="508"/>
      <c r="U140" s="508"/>
      <c r="V140" s="508"/>
      <c r="W140" s="508"/>
      <c r="X140" s="508"/>
      <c r="Y140" s="508"/>
      <c r="Z140" s="508"/>
    </row>
    <row r="141" spans="1:26" ht="12.75" x14ac:dyDescent="0.2">
      <c r="A141" s="474" t="s">
        <v>1093</v>
      </c>
      <c r="B141" s="474" t="s">
        <v>1094</v>
      </c>
      <c r="C141" s="475" t="s">
        <v>411</v>
      </c>
      <c r="D141" s="475" t="s">
        <v>1095</v>
      </c>
      <c r="E141" s="475" t="s">
        <v>1096</v>
      </c>
      <c r="F141" s="475" t="s">
        <v>427</v>
      </c>
      <c r="G141" s="475" t="s">
        <v>864</v>
      </c>
      <c r="H141" s="86">
        <v>0</v>
      </c>
      <c r="I141" s="479">
        <v>8</v>
      </c>
      <c r="J141" s="483">
        <v>114804</v>
      </c>
      <c r="K141" s="483">
        <v>0</v>
      </c>
      <c r="L141" s="483">
        <v>0</v>
      </c>
      <c r="M141" s="483">
        <v>313024</v>
      </c>
      <c r="N141" s="483">
        <v>100530</v>
      </c>
      <c r="O141" s="483">
        <v>237314</v>
      </c>
      <c r="P141" s="505">
        <v>765672</v>
      </c>
      <c r="Q141" s="508"/>
      <c r="R141" s="508"/>
      <c r="S141" s="508"/>
      <c r="T141" s="508"/>
      <c r="U141" s="508"/>
      <c r="V141" s="508"/>
      <c r="W141" s="508"/>
      <c r="X141" s="508"/>
      <c r="Y141" s="508"/>
      <c r="Z141" s="508"/>
    </row>
    <row r="142" spans="1:26" ht="12.75" x14ac:dyDescent="0.2">
      <c r="A142" s="474" t="s">
        <v>630</v>
      </c>
      <c r="B142" s="474" t="s">
        <v>631</v>
      </c>
      <c r="C142" s="475" t="s">
        <v>411</v>
      </c>
      <c r="D142" s="476"/>
      <c r="E142" s="475">
        <v>90293</v>
      </c>
      <c r="F142" s="475" t="s">
        <v>427</v>
      </c>
      <c r="G142" s="475" t="s">
        <v>428</v>
      </c>
      <c r="H142" s="521">
        <v>12150996</v>
      </c>
      <c r="I142" s="479">
        <v>8</v>
      </c>
      <c r="J142" s="483">
        <v>64473</v>
      </c>
      <c r="K142" s="483">
        <v>0</v>
      </c>
      <c r="L142" s="483">
        <v>0</v>
      </c>
      <c r="M142" s="483">
        <v>1257055</v>
      </c>
      <c r="N142" s="483">
        <v>0</v>
      </c>
      <c r="O142" s="483">
        <v>0</v>
      </c>
      <c r="P142" s="505">
        <v>1321528</v>
      </c>
      <c r="Q142" s="508"/>
      <c r="R142" s="508"/>
      <c r="S142" s="508"/>
      <c r="T142" s="508"/>
      <c r="U142" s="508"/>
      <c r="V142" s="508"/>
      <c r="W142" s="508"/>
      <c r="X142" s="508"/>
      <c r="Y142" s="508"/>
      <c r="Z142" s="508"/>
    </row>
    <row r="143" spans="1:26" ht="12.75" x14ac:dyDescent="0.2">
      <c r="A143" s="474" t="s">
        <v>976</v>
      </c>
      <c r="B143" s="474" t="s">
        <v>977</v>
      </c>
      <c r="C143" s="475" t="s">
        <v>411</v>
      </c>
      <c r="D143" s="475">
        <v>9220</v>
      </c>
      <c r="E143" s="475">
        <v>90220</v>
      </c>
      <c r="F143" s="475" t="s">
        <v>427</v>
      </c>
      <c r="G143" s="475" t="s">
        <v>428</v>
      </c>
      <c r="H143" s="521">
        <v>1723634</v>
      </c>
      <c r="I143" s="479">
        <v>7</v>
      </c>
      <c r="J143" s="483">
        <v>0</v>
      </c>
      <c r="K143" s="483">
        <v>0</v>
      </c>
      <c r="L143" s="483">
        <v>0</v>
      </c>
      <c r="M143" s="483">
        <v>1672844</v>
      </c>
      <c r="N143" s="483">
        <v>0</v>
      </c>
      <c r="O143" s="483">
        <v>69571</v>
      </c>
      <c r="P143" s="505">
        <v>1742415</v>
      </c>
      <c r="Q143" s="508"/>
      <c r="R143" s="508"/>
      <c r="S143" s="508"/>
      <c r="T143" s="508"/>
      <c r="U143" s="508"/>
      <c r="V143" s="508"/>
      <c r="W143" s="508"/>
      <c r="X143" s="508"/>
      <c r="Y143" s="508"/>
      <c r="Z143" s="508"/>
    </row>
    <row r="144" spans="1:26" ht="12.75" x14ac:dyDescent="0.2">
      <c r="A144" s="474" t="s">
        <v>1247</v>
      </c>
      <c r="B144" s="474" t="s">
        <v>1213</v>
      </c>
      <c r="C144" s="475" t="s">
        <v>411</v>
      </c>
      <c r="D144" s="475" t="s">
        <v>1214</v>
      </c>
      <c r="E144" s="475" t="s">
        <v>1215</v>
      </c>
      <c r="F144" s="475" t="s">
        <v>427</v>
      </c>
      <c r="G144" s="475" t="s">
        <v>864</v>
      </c>
      <c r="H144" s="86">
        <v>0</v>
      </c>
      <c r="I144" s="479">
        <v>7</v>
      </c>
      <c r="J144" s="483">
        <v>175633</v>
      </c>
      <c r="K144" s="483">
        <v>14699</v>
      </c>
      <c r="L144" s="483">
        <v>0</v>
      </c>
      <c r="M144" s="483">
        <v>1041251</v>
      </c>
      <c r="N144" s="483">
        <v>256208</v>
      </c>
      <c r="O144" s="483">
        <v>239841</v>
      </c>
      <c r="P144" s="505">
        <v>1727632</v>
      </c>
      <c r="Q144" s="508"/>
      <c r="R144" s="508"/>
      <c r="S144" s="508"/>
      <c r="T144" s="508"/>
      <c r="U144" s="508"/>
      <c r="V144" s="508"/>
      <c r="W144" s="508"/>
      <c r="X144" s="508"/>
      <c r="Y144" s="508"/>
      <c r="Z144" s="508"/>
    </row>
    <row r="145" spans="1:26" ht="12.75" x14ac:dyDescent="0.2">
      <c r="A145" s="474" t="s">
        <v>1233</v>
      </c>
      <c r="B145" s="474" t="s">
        <v>1048</v>
      </c>
      <c r="C145" s="475" t="s">
        <v>411</v>
      </c>
      <c r="D145" s="475">
        <v>9217</v>
      </c>
      <c r="E145" s="475">
        <v>90217</v>
      </c>
      <c r="F145" s="475" t="s">
        <v>427</v>
      </c>
      <c r="G145" s="475" t="s">
        <v>428</v>
      </c>
      <c r="H145" s="521">
        <v>83578</v>
      </c>
      <c r="I145" s="479">
        <v>7</v>
      </c>
      <c r="J145" s="483">
        <v>54929</v>
      </c>
      <c r="K145" s="483">
        <v>65145</v>
      </c>
      <c r="L145" s="483">
        <v>0</v>
      </c>
      <c r="M145" s="483">
        <v>589057</v>
      </c>
      <c r="N145" s="483">
        <v>0</v>
      </c>
      <c r="O145" s="483">
        <v>422571</v>
      </c>
      <c r="P145" s="505">
        <v>1131702</v>
      </c>
      <c r="Q145" s="508"/>
      <c r="R145" s="508"/>
      <c r="S145" s="508"/>
      <c r="T145" s="508"/>
      <c r="U145" s="508"/>
      <c r="V145" s="508"/>
      <c r="W145" s="508"/>
      <c r="X145" s="508"/>
      <c r="Y145" s="508"/>
      <c r="Z145" s="508"/>
    </row>
    <row r="146" spans="1:26" ht="12.75" x14ac:dyDescent="0.2">
      <c r="A146" s="474" t="s">
        <v>359</v>
      </c>
      <c r="B146" s="474" t="s">
        <v>360</v>
      </c>
      <c r="C146" s="475" t="s">
        <v>411</v>
      </c>
      <c r="D146" s="475">
        <v>9024</v>
      </c>
      <c r="E146" s="475">
        <v>90024</v>
      </c>
      <c r="F146" s="475" t="s">
        <v>427</v>
      </c>
      <c r="G146" s="475" t="s">
        <v>413</v>
      </c>
      <c r="H146" s="521">
        <v>12150996</v>
      </c>
      <c r="I146" s="479">
        <v>7</v>
      </c>
      <c r="J146" s="483">
        <v>34973</v>
      </c>
      <c r="K146" s="483">
        <v>0</v>
      </c>
      <c r="L146" s="483">
        <v>0</v>
      </c>
      <c r="M146" s="483">
        <v>767276</v>
      </c>
      <c r="N146" s="483">
        <v>0</v>
      </c>
      <c r="O146" s="483">
        <v>0</v>
      </c>
      <c r="P146" s="505">
        <v>802249</v>
      </c>
      <c r="Q146" s="508"/>
      <c r="R146" s="508"/>
      <c r="S146" s="508"/>
      <c r="T146" s="508"/>
      <c r="U146" s="508"/>
      <c r="V146" s="508"/>
      <c r="W146" s="508"/>
      <c r="X146" s="508"/>
      <c r="Y146" s="508"/>
      <c r="Z146" s="508"/>
    </row>
    <row r="147" spans="1:26" ht="12.75" x14ac:dyDescent="0.2">
      <c r="A147" s="474" t="s">
        <v>638</v>
      </c>
      <c r="B147" s="474" t="s">
        <v>639</v>
      </c>
      <c r="C147" s="475" t="s">
        <v>411</v>
      </c>
      <c r="D147" s="476"/>
      <c r="E147" s="475">
        <v>90260</v>
      </c>
      <c r="F147" s="475" t="s">
        <v>427</v>
      </c>
      <c r="G147" s="475" t="s">
        <v>428</v>
      </c>
      <c r="H147" s="521">
        <v>12150996</v>
      </c>
      <c r="I147" s="479">
        <v>7</v>
      </c>
      <c r="J147" s="483">
        <v>54227</v>
      </c>
      <c r="K147" s="483">
        <v>0</v>
      </c>
      <c r="L147" s="483">
        <v>0</v>
      </c>
      <c r="M147" s="483">
        <v>1200691</v>
      </c>
      <c r="N147" s="483">
        <v>0</v>
      </c>
      <c r="O147" s="483">
        <v>0</v>
      </c>
      <c r="P147" s="505">
        <v>1254918</v>
      </c>
      <c r="Q147" s="508"/>
      <c r="R147" s="508"/>
      <c r="S147" s="508"/>
      <c r="T147" s="508"/>
      <c r="U147" s="508"/>
      <c r="V147" s="508"/>
      <c r="W147" s="508"/>
      <c r="X147" s="508"/>
      <c r="Y147" s="508"/>
      <c r="Z147" s="508"/>
    </row>
    <row r="148" spans="1:26" ht="12.75" x14ac:dyDescent="0.2">
      <c r="A148" s="474" t="s">
        <v>1154</v>
      </c>
      <c r="B148" s="474" t="s">
        <v>1155</v>
      </c>
      <c r="C148" s="475" t="s">
        <v>411</v>
      </c>
      <c r="D148" s="475" t="s">
        <v>1156</v>
      </c>
      <c r="E148" s="475" t="s">
        <v>1157</v>
      </c>
      <c r="F148" s="475" t="s">
        <v>427</v>
      </c>
      <c r="G148" s="475" t="s">
        <v>864</v>
      </c>
      <c r="H148" s="86">
        <v>0</v>
      </c>
      <c r="I148" s="479">
        <v>6</v>
      </c>
      <c r="J148" s="483">
        <v>47899</v>
      </c>
      <c r="K148" s="483">
        <v>306487</v>
      </c>
      <c r="L148" s="483">
        <v>0</v>
      </c>
      <c r="M148" s="483">
        <v>298991</v>
      </c>
      <c r="N148" s="483">
        <v>611</v>
      </c>
      <c r="O148" s="483">
        <v>0</v>
      </c>
      <c r="P148" s="505">
        <v>653988</v>
      </c>
      <c r="Q148" s="508"/>
      <c r="R148" s="508"/>
      <c r="S148" s="508"/>
      <c r="T148" s="508"/>
      <c r="U148" s="508"/>
      <c r="V148" s="508"/>
      <c r="W148" s="508"/>
      <c r="X148" s="508"/>
      <c r="Y148" s="508"/>
      <c r="Z148" s="508"/>
    </row>
    <row r="149" spans="1:26" ht="12.75" x14ac:dyDescent="0.2">
      <c r="A149" s="474" t="s">
        <v>1168</v>
      </c>
      <c r="B149" s="474" t="s">
        <v>1169</v>
      </c>
      <c r="C149" s="475" t="s">
        <v>411</v>
      </c>
      <c r="D149" s="475" t="s">
        <v>1170</v>
      </c>
      <c r="E149" s="475" t="s">
        <v>1171</v>
      </c>
      <c r="F149" s="475" t="s">
        <v>427</v>
      </c>
      <c r="G149" s="475" t="s">
        <v>864</v>
      </c>
      <c r="H149" s="86">
        <v>0</v>
      </c>
      <c r="I149" s="479">
        <v>6</v>
      </c>
      <c r="J149" s="483">
        <v>29004</v>
      </c>
      <c r="K149" s="483">
        <v>165664</v>
      </c>
      <c r="L149" s="483">
        <v>0</v>
      </c>
      <c r="M149" s="483">
        <v>283881</v>
      </c>
      <c r="N149" s="483">
        <v>105581</v>
      </c>
      <c r="O149" s="483">
        <v>233498</v>
      </c>
      <c r="P149" s="505">
        <v>817628</v>
      </c>
      <c r="Q149" s="508"/>
      <c r="R149" s="508"/>
      <c r="S149" s="508"/>
      <c r="T149" s="508"/>
      <c r="U149" s="508"/>
      <c r="V149" s="508"/>
      <c r="W149" s="508"/>
      <c r="X149" s="508"/>
      <c r="Y149" s="508"/>
      <c r="Z149" s="508"/>
    </row>
    <row r="150" spans="1:26" ht="12.75" x14ac:dyDescent="0.2">
      <c r="A150" s="474" t="s">
        <v>921</v>
      </c>
      <c r="B150" s="474" t="s">
        <v>922</v>
      </c>
      <c r="C150" s="475" t="s">
        <v>411</v>
      </c>
      <c r="D150" s="475" t="s">
        <v>923</v>
      </c>
      <c r="E150" s="475" t="s">
        <v>924</v>
      </c>
      <c r="F150" s="475" t="s">
        <v>427</v>
      </c>
      <c r="G150" s="475" t="s">
        <v>864</v>
      </c>
      <c r="H150" s="86">
        <v>0</v>
      </c>
      <c r="I150" s="479">
        <v>6</v>
      </c>
      <c r="J150" s="483">
        <v>78785</v>
      </c>
      <c r="K150" s="483">
        <v>25849</v>
      </c>
      <c r="L150" s="483">
        <v>0</v>
      </c>
      <c r="M150" s="483">
        <v>0</v>
      </c>
      <c r="N150" s="483">
        <v>844092</v>
      </c>
      <c r="O150" s="483">
        <v>114413</v>
      </c>
      <c r="P150" s="505">
        <v>1063139</v>
      </c>
      <c r="Q150" s="508"/>
      <c r="R150" s="508"/>
      <c r="S150" s="508"/>
      <c r="T150" s="508"/>
      <c r="U150" s="508"/>
      <c r="V150" s="508"/>
      <c r="W150" s="508"/>
      <c r="X150" s="508"/>
      <c r="Y150" s="508"/>
      <c r="Z150" s="508"/>
    </row>
    <row r="151" spans="1:26" ht="12.75" x14ac:dyDescent="0.2">
      <c r="A151" s="474" t="s">
        <v>608</v>
      </c>
      <c r="B151" s="474" t="s">
        <v>609</v>
      </c>
      <c r="C151" s="475" t="s">
        <v>411</v>
      </c>
      <c r="D151" s="476"/>
      <c r="E151" s="475">
        <v>90301</v>
      </c>
      <c r="F151" s="475" t="s">
        <v>427</v>
      </c>
      <c r="G151" s="475" t="s">
        <v>428</v>
      </c>
      <c r="H151" s="521">
        <v>12150996</v>
      </c>
      <c r="I151" s="479">
        <v>6</v>
      </c>
      <c r="J151" s="483">
        <v>0</v>
      </c>
      <c r="K151" s="483">
        <v>0</v>
      </c>
      <c r="L151" s="483">
        <v>0</v>
      </c>
      <c r="M151" s="483">
        <v>660977</v>
      </c>
      <c r="N151" s="483">
        <v>0</v>
      </c>
      <c r="O151" s="483">
        <v>0</v>
      </c>
      <c r="P151" s="505">
        <v>660977</v>
      </c>
      <c r="Q151" s="508"/>
      <c r="R151" s="508"/>
      <c r="S151" s="508"/>
      <c r="T151" s="508"/>
      <c r="U151" s="508"/>
      <c r="V151" s="508"/>
      <c r="W151" s="508"/>
      <c r="X151" s="508"/>
      <c r="Y151" s="508"/>
      <c r="Z151" s="508"/>
    </row>
    <row r="152" spans="1:26" ht="12.75" x14ac:dyDescent="0.2">
      <c r="A152" s="474" t="s">
        <v>928</v>
      </c>
      <c r="B152" s="474" t="s">
        <v>929</v>
      </c>
      <c r="C152" s="475" t="s">
        <v>411</v>
      </c>
      <c r="D152" s="475" t="s">
        <v>930</v>
      </c>
      <c r="E152" s="475" t="s">
        <v>931</v>
      </c>
      <c r="F152" s="475" t="s">
        <v>427</v>
      </c>
      <c r="G152" s="475" t="s">
        <v>864</v>
      </c>
      <c r="H152" s="86">
        <v>0</v>
      </c>
      <c r="I152" s="479">
        <v>6</v>
      </c>
      <c r="J152" s="483">
        <v>79878</v>
      </c>
      <c r="K152" s="483">
        <v>3300</v>
      </c>
      <c r="L152" s="483">
        <v>0</v>
      </c>
      <c r="M152" s="483">
        <v>94085</v>
      </c>
      <c r="N152" s="483">
        <v>509731</v>
      </c>
      <c r="O152" s="483">
        <v>116537</v>
      </c>
      <c r="P152" s="505">
        <v>803531</v>
      </c>
      <c r="Q152" s="508"/>
      <c r="R152" s="508"/>
      <c r="S152" s="508"/>
      <c r="T152" s="508"/>
      <c r="U152" s="508"/>
      <c r="V152" s="508"/>
      <c r="W152" s="508"/>
      <c r="X152" s="508"/>
      <c r="Y152" s="508"/>
      <c r="Z152" s="508"/>
    </row>
    <row r="153" spans="1:26" ht="12.75" x14ac:dyDescent="0.2">
      <c r="A153" s="474" t="s">
        <v>579</v>
      </c>
      <c r="B153" s="474" t="s">
        <v>580</v>
      </c>
      <c r="C153" s="475" t="s">
        <v>411</v>
      </c>
      <c r="D153" s="476"/>
      <c r="E153" s="475">
        <v>90250</v>
      </c>
      <c r="F153" s="475" t="s">
        <v>427</v>
      </c>
      <c r="G153" s="475" t="s">
        <v>428</v>
      </c>
      <c r="H153" s="521">
        <v>12150996</v>
      </c>
      <c r="I153" s="479">
        <v>6</v>
      </c>
      <c r="J153" s="483">
        <v>14507</v>
      </c>
      <c r="K153" s="483">
        <v>0</v>
      </c>
      <c r="L153" s="483">
        <v>0</v>
      </c>
      <c r="M153" s="483">
        <v>1125224</v>
      </c>
      <c r="N153" s="483">
        <v>0</v>
      </c>
      <c r="O153" s="483">
        <v>0</v>
      </c>
      <c r="P153" s="505">
        <v>1139731</v>
      </c>
      <c r="Q153" s="508"/>
      <c r="R153" s="508"/>
      <c r="S153" s="508"/>
      <c r="T153" s="508"/>
      <c r="U153" s="508"/>
      <c r="V153" s="508"/>
      <c r="W153" s="508"/>
      <c r="X153" s="508"/>
      <c r="Y153" s="508"/>
      <c r="Z153" s="508"/>
    </row>
    <row r="154" spans="1:26" ht="12.75" x14ac:dyDescent="0.2">
      <c r="A154" s="474" t="s">
        <v>585</v>
      </c>
      <c r="B154" s="474" t="s">
        <v>586</v>
      </c>
      <c r="C154" s="475" t="s">
        <v>411</v>
      </c>
      <c r="D154" s="476"/>
      <c r="E154" s="475">
        <v>90253</v>
      </c>
      <c r="F154" s="475" t="s">
        <v>427</v>
      </c>
      <c r="G154" s="475" t="s">
        <v>428</v>
      </c>
      <c r="H154" s="521">
        <v>12150996</v>
      </c>
      <c r="I154" s="479">
        <v>6</v>
      </c>
      <c r="J154" s="483">
        <v>62916</v>
      </c>
      <c r="K154" s="483">
        <v>0</v>
      </c>
      <c r="L154" s="483">
        <v>0</v>
      </c>
      <c r="M154" s="483">
        <v>1077039</v>
      </c>
      <c r="N154" s="483">
        <v>0</v>
      </c>
      <c r="O154" s="483">
        <v>0</v>
      </c>
      <c r="P154" s="505">
        <v>1139955</v>
      </c>
      <c r="Q154" s="508"/>
      <c r="R154" s="508"/>
      <c r="S154" s="508"/>
      <c r="T154" s="508"/>
      <c r="U154" s="508"/>
      <c r="V154" s="508"/>
      <c r="W154" s="508"/>
      <c r="X154" s="508"/>
      <c r="Y154" s="508"/>
      <c r="Z154" s="508"/>
    </row>
    <row r="155" spans="1:26" ht="12.75" x14ac:dyDescent="0.2">
      <c r="A155" s="474" t="s">
        <v>649</v>
      </c>
      <c r="B155" s="474" t="s">
        <v>650</v>
      </c>
      <c r="C155" s="475" t="s">
        <v>411</v>
      </c>
      <c r="D155" s="476"/>
      <c r="E155" s="475">
        <v>90262</v>
      </c>
      <c r="F155" s="475" t="s">
        <v>427</v>
      </c>
      <c r="G155" s="475" t="s">
        <v>428</v>
      </c>
      <c r="H155" s="521">
        <v>12150996</v>
      </c>
      <c r="I155" s="479">
        <v>6</v>
      </c>
      <c r="J155" s="483">
        <v>0</v>
      </c>
      <c r="K155" s="483">
        <v>0</v>
      </c>
      <c r="L155" s="483">
        <v>0</v>
      </c>
      <c r="M155" s="483">
        <v>226878</v>
      </c>
      <c r="N155" s="483">
        <v>0</v>
      </c>
      <c r="O155" s="483">
        <v>0</v>
      </c>
      <c r="P155" s="505">
        <v>226878</v>
      </c>
      <c r="Q155" s="508"/>
      <c r="R155" s="508"/>
      <c r="S155" s="508"/>
      <c r="T155" s="508"/>
      <c r="U155" s="508"/>
      <c r="V155" s="508"/>
      <c r="W155" s="508"/>
      <c r="X155" s="508"/>
      <c r="Y155" s="508"/>
      <c r="Z155" s="508"/>
    </row>
    <row r="156" spans="1:26" ht="12.75" x14ac:dyDescent="0.2">
      <c r="A156" s="474" t="s">
        <v>1041</v>
      </c>
      <c r="B156" s="474" t="s">
        <v>1039</v>
      </c>
      <c r="C156" s="475" t="s">
        <v>411</v>
      </c>
      <c r="D156" s="475" t="s">
        <v>1044</v>
      </c>
      <c r="E156" s="475" t="s">
        <v>1045</v>
      </c>
      <c r="F156" s="475" t="s">
        <v>427</v>
      </c>
      <c r="G156" s="475" t="s">
        <v>864</v>
      </c>
      <c r="H156" s="86">
        <v>0</v>
      </c>
      <c r="I156" s="479">
        <v>6</v>
      </c>
      <c r="J156" s="483">
        <v>42846</v>
      </c>
      <c r="K156" s="483">
        <v>2045</v>
      </c>
      <c r="L156" s="483">
        <v>0</v>
      </c>
      <c r="M156" s="483">
        <v>0</v>
      </c>
      <c r="N156" s="483">
        <v>324551</v>
      </c>
      <c r="O156" s="483">
        <v>237305</v>
      </c>
      <c r="P156" s="505">
        <v>606747</v>
      </c>
      <c r="Q156" s="508"/>
      <c r="R156" s="508"/>
      <c r="S156" s="508"/>
      <c r="T156" s="508"/>
      <c r="U156" s="508"/>
      <c r="V156" s="508"/>
      <c r="W156" s="508"/>
      <c r="X156" s="508"/>
      <c r="Y156" s="508"/>
      <c r="Z156" s="508"/>
    </row>
    <row r="157" spans="1:26" ht="12.75" x14ac:dyDescent="0.2">
      <c r="A157" s="474" t="s">
        <v>581</v>
      </c>
      <c r="B157" s="474" t="s">
        <v>582</v>
      </c>
      <c r="C157" s="475" t="s">
        <v>411</v>
      </c>
      <c r="D157" s="476"/>
      <c r="E157" s="475">
        <v>90251</v>
      </c>
      <c r="F157" s="475" t="s">
        <v>427</v>
      </c>
      <c r="G157" s="475" t="s">
        <v>428</v>
      </c>
      <c r="H157" s="521">
        <v>12150996</v>
      </c>
      <c r="I157" s="479">
        <v>6</v>
      </c>
      <c r="J157" s="483">
        <v>71491</v>
      </c>
      <c r="K157" s="483">
        <v>0</v>
      </c>
      <c r="L157" s="483">
        <v>0</v>
      </c>
      <c r="M157" s="483">
        <v>1194076</v>
      </c>
      <c r="N157" s="483">
        <v>0</v>
      </c>
      <c r="O157" s="483">
        <v>0</v>
      </c>
      <c r="P157" s="505">
        <v>1265567</v>
      </c>
      <c r="Q157" s="508"/>
      <c r="R157" s="508"/>
      <c r="S157" s="508"/>
      <c r="T157" s="508"/>
      <c r="U157" s="508"/>
      <c r="V157" s="508"/>
      <c r="W157" s="508"/>
      <c r="X157" s="508"/>
      <c r="Y157" s="508"/>
      <c r="Z157" s="508"/>
    </row>
    <row r="158" spans="1:26" ht="12.75" x14ac:dyDescent="0.2">
      <c r="A158" s="474" t="s">
        <v>873</v>
      </c>
      <c r="B158" s="474" t="s">
        <v>874</v>
      </c>
      <c r="C158" s="475" t="s">
        <v>411</v>
      </c>
      <c r="D158" s="475" t="s">
        <v>875</v>
      </c>
      <c r="E158" s="475" t="s">
        <v>876</v>
      </c>
      <c r="F158" s="475" t="s">
        <v>427</v>
      </c>
      <c r="G158" s="475" t="s">
        <v>864</v>
      </c>
      <c r="H158" s="86">
        <v>0</v>
      </c>
      <c r="I158" s="479">
        <v>6</v>
      </c>
      <c r="J158" s="483">
        <v>54160</v>
      </c>
      <c r="K158" s="483">
        <v>0</v>
      </c>
      <c r="L158" s="483">
        <v>0</v>
      </c>
      <c r="M158" s="483">
        <v>747759</v>
      </c>
      <c r="N158" s="483">
        <v>0</v>
      </c>
      <c r="O158" s="483">
        <v>65879</v>
      </c>
      <c r="P158" s="505">
        <v>867798</v>
      </c>
      <c r="Q158" s="508"/>
      <c r="R158" s="508"/>
      <c r="S158" s="508"/>
      <c r="T158" s="508"/>
      <c r="U158" s="508"/>
      <c r="V158" s="508"/>
      <c r="W158" s="508"/>
      <c r="X158" s="508"/>
      <c r="Y158" s="508"/>
      <c r="Z158" s="508"/>
    </row>
    <row r="159" spans="1:26" ht="12.75" x14ac:dyDescent="0.2">
      <c r="A159" s="474" t="s">
        <v>943</v>
      </c>
      <c r="B159" s="474" t="s">
        <v>944</v>
      </c>
      <c r="C159" s="475" t="s">
        <v>411</v>
      </c>
      <c r="D159" s="475" t="s">
        <v>945</v>
      </c>
      <c r="E159" s="475" t="s">
        <v>946</v>
      </c>
      <c r="F159" s="475" t="s">
        <v>427</v>
      </c>
      <c r="G159" s="475" t="s">
        <v>864</v>
      </c>
      <c r="H159" s="86">
        <v>0</v>
      </c>
      <c r="I159" s="479">
        <v>6</v>
      </c>
      <c r="J159" s="483">
        <v>71216</v>
      </c>
      <c r="K159" s="483">
        <v>423096</v>
      </c>
      <c r="L159" s="483">
        <v>0</v>
      </c>
      <c r="M159" s="483">
        <v>52500</v>
      </c>
      <c r="N159" s="483">
        <v>165251</v>
      </c>
      <c r="O159" s="483">
        <v>268000</v>
      </c>
      <c r="P159" s="505">
        <v>980063</v>
      </c>
      <c r="Q159" s="508"/>
      <c r="R159" s="508"/>
      <c r="S159" s="508"/>
      <c r="T159" s="508"/>
      <c r="U159" s="508"/>
      <c r="V159" s="508"/>
      <c r="W159" s="508"/>
      <c r="X159" s="508"/>
      <c r="Y159" s="508"/>
      <c r="Z159" s="508"/>
    </row>
    <row r="160" spans="1:26" ht="12.75" x14ac:dyDescent="0.2">
      <c r="A160" s="474" t="s">
        <v>645</v>
      </c>
      <c r="B160" s="474" t="s">
        <v>646</v>
      </c>
      <c r="C160" s="475" t="s">
        <v>411</v>
      </c>
      <c r="D160" s="476"/>
      <c r="E160" s="475">
        <v>90300</v>
      </c>
      <c r="F160" s="475" t="s">
        <v>427</v>
      </c>
      <c r="G160" s="475" t="s">
        <v>428</v>
      </c>
      <c r="H160" s="521">
        <v>12150996</v>
      </c>
      <c r="I160" s="479">
        <v>5</v>
      </c>
      <c r="J160" s="483">
        <v>33628</v>
      </c>
      <c r="K160" s="483">
        <v>0</v>
      </c>
      <c r="L160" s="483">
        <v>0</v>
      </c>
      <c r="M160" s="483">
        <v>12434</v>
      </c>
      <c r="N160" s="483">
        <v>0</v>
      </c>
      <c r="O160" s="483">
        <v>0</v>
      </c>
      <c r="P160" s="505">
        <v>46062</v>
      </c>
      <c r="Q160" s="508"/>
      <c r="R160" s="508"/>
      <c r="S160" s="508"/>
      <c r="T160" s="508"/>
      <c r="U160" s="508"/>
      <c r="V160" s="508"/>
      <c r="W160" s="508"/>
      <c r="X160" s="508"/>
      <c r="Y160" s="508"/>
      <c r="Z160" s="508"/>
    </row>
    <row r="161" spans="1:26" ht="12.75" x14ac:dyDescent="0.2">
      <c r="A161" s="474" t="s">
        <v>1237</v>
      </c>
      <c r="B161" s="474" t="s">
        <v>1102</v>
      </c>
      <c r="C161" s="475" t="s">
        <v>411</v>
      </c>
      <c r="D161" s="475" t="s">
        <v>1103</v>
      </c>
      <c r="E161" s="475" t="s">
        <v>1104</v>
      </c>
      <c r="F161" s="475" t="s">
        <v>427</v>
      </c>
      <c r="G161" s="475" t="s">
        <v>864</v>
      </c>
      <c r="H161" s="86">
        <v>0</v>
      </c>
      <c r="I161" s="479">
        <v>5</v>
      </c>
      <c r="J161" s="483">
        <v>37030</v>
      </c>
      <c r="K161" s="483">
        <v>275096</v>
      </c>
      <c r="L161" s="483">
        <v>0</v>
      </c>
      <c r="M161" s="483">
        <v>0</v>
      </c>
      <c r="N161" s="483">
        <v>1074667</v>
      </c>
      <c r="O161" s="483">
        <v>87275</v>
      </c>
      <c r="P161" s="505">
        <v>1474068</v>
      </c>
      <c r="Q161" s="508"/>
      <c r="R161" s="508"/>
      <c r="S161" s="508"/>
      <c r="T161" s="508"/>
      <c r="U161" s="508"/>
      <c r="V161" s="508"/>
      <c r="W161" s="508"/>
      <c r="X161" s="508"/>
      <c r="Y161" s="508"/>
      <c r="Z161" s="508"/>
    </row>
    <row r="162" spans="1:26" ht="12.75" x14ac:dyDescent="0.2">
      <c r="A162" s="474" t="s">
        <v>1127</v>
      </c>
      <c r="B162" s="474" t="s">
        <v>1125</v>
      </c>
      <c r="C162" s="475" t="s">
        <v>411</v>
      </c>
      <c r="D162" s="476"/>
      <c r="E162" s="475">
        <v>90297</v>
      </c>
      <c r="F162" s="475" t="s">
        <v>437</v>
      </c>
      <c r="G162" s="475" t="s">
        <v>428</v>
      </c>
      <c r="H162" s="521">
        <v>59219</v>
      </c>
      <c r="I162" s="479">
        <v>5</v>
      </c>
      <c r="J162" s="483">
        <v>33427</v>
      </c>
      <c r="K162" s="483">
        <v>0</v>
      </c>
      <c r="L162" s="483">
        <v>0</v>
      </c>
      <c r="M162" s="483">
        <v>0</v>
      </c>
      <c r="N162" s="483">
        <v>1226</v>
      </c>
      <c r="O162" s="483">
        <v>18450</v>
      </c>
      <c r="P162" s="505">
        <v>53103</v>
      </c>
      <c r="Q162" s="508"/>
      <c r="R162" s="508"/>
      <c r="S162" s="508"/>
      <c r="T162" s="508"/>
      <c r="U162" s="508"/>
      <c r="V162" s="508"/>
      <c r="W162" s="508"/>
      <c r="X162" s="508"/>
      <c r="Y162" s="508"/>
      <c r="Z162" s="508"/>
    </row>
    <row r="163" spans="1:26" ht="12.75" x14ac:dyDescent="0.2">
      <c r="A163" s="474" t="s">
        <v>881</v>
      </c>
      <c r="B163" s="474" t="s">
        <v>880</v>
      </c>
      <c r="C163" s="475" t="s">
        <v>411</v>
      </c>
      <c r="D163" s="475" t="s">
        <v>882</v>
      </c>
      <c r="E163" s="475" t="s">
        <v>883</v>
      </c>
      <c r="F163" s="475" t="s">
        <v>427</v>
      </c>
      <c r="G163" s="475" t="s">
        <v>864</v>
      </c>
      <c r="H163" s="86">
        <v>0</v>
      </c>
      <c r="I163" s="479">
        <v>5</v>
      </c>
      <c r="J163" s="483">
        <v>24317</v>
      </c>
      <c r="K163" s="483">
        <v>0</v>
      </c>
      <c r="L163" s="483">
        <v>0</v>
      </c>
      <c r="M163" s="483">
        <v>460088</v>
      </c>
      <c r="N163" s="483">
        <v>34466</v>
      </c>
      <c r="O163" s="483">
        <v>78928</v>
      </c>
      <c r="P163" s="505">
        <v>597799</v>
      </c>
      <c r="Q163" s="508"/>
      <c r="R163" s="508"/>
      <c r="S163" s="508"/>
      <c r="T163" s="508"/>
      <c r="U163" s="508"/>
      <c r="V163" s="508"/>
      <c r="W163" s="508"/>
      <c r="X163" s="508"/>
      <c r="Y163" s="508"/>
      <c r="Z163" s="508"/>
    </row>
    <row r="164" spans="1:26" ht="12.75" x14ac:dyDescent="0.2">
      <c r="A164" s="474" t="s">
        <v>624</v>
      </c>
      <c r="B164" s="474" t="s">
        <v>625</v>
      </c>
      <c r="C164" s="475" t="s">
        <v>411</v>
      </c>
      <c r="D164" s="476"/>
      <c r="E164" s="475">
        <v>90289</v>
      </c>
      <c r="F164" s="475" t="s">
        <v>427</v>
      </c>
      <c r="G164" s="475" t="s">
        <v>428</v>
      </c>
      <c r="H164" s="521">
        <v>12150996</v>
      </c>
      <c r="I164" s="479">
        <v>5</v>
      </c>
      <c r="J164" s="483">
        <v>25832</v>
      </c>
      <c r="K164" s="483">
        <v>0</v>
      </c>
      <c r="L164" s="483">
        <v>0</v>
      </c>
      <c r="M164" s="483">
        <v>799416</v>
      </c>
      <c r="N164" s="483">
        <v>0</v>
      </c>
      <c r="O164" s="483">
        <v>0</v>
      </c>
      <c r="P164" s="505">
        <v>825248</v>
      </c>
      <c r="Q164" s="508"/>
      <c r="R164" s="508"/>
      <c r="S164" s="508"/>
      <c r="T164" s="508"/>
      <c r="U164" s="508"/>
      <c r="V164" s="508"/>
      <c r="W164" s="508"/>
      <c r="X164" s="508"/>
      <c r="Y164" s="508"/>
      <c r="Z164" s="508"/>
    </row>
    <row r="165" spans="1:26" ht="12.75" x14ac:dyDescent="0.2">
      <c r="A165" s="474" t="s">
        <v>1148</v>
      </c>
      <c r="B165" s="474" t="s">
        <v>1149</v>
      </c>
      <c r="C165" s="475" t="s">
        <v>411</v>
      </c>
      <c r="D165" s="475" t="s">
        <v>1150</v>
      </c>
      <c r="E165" s="475" t="s">
        <v>1151</v>
      </c>
      <c r="F165" s="475" t="s">
        <v>427</v>
      </c>
      <c r="G165" s="475" t="s">
        <v>864</v>
      </c>
      <c r="H165" s="86">
        <v>0</v>
      </c>
      <c r="I165" s="479">
        <v>5</v>
      </c>
      <c r="J165" s="483">
        <v>94134</v>
      </c>
      <c r="K165" s="483">
        <v>69035</v>
      </c>
      <c r="L165" s="483">
        <v>0</v>
      </c>
      <c r="M165" s="483">
        <v>339266</v>
      </c>
      <c r="N165" s="483">
        <v>115118</v>
      </c>
      <c r="O165" s="483">
        <v>188265</v>
      </c>
      <c r="P165" s="505">
        <v>805818</v>
      </c>
      <c r="Q165" s="508"/>
      <c r="R165" s="508"/>
      <c r="S165" s="508"/>
      <c r="T165" s="508"/>
      <c r="U165" s="508"/>
      <c r="V165" s="508"/>
      <c r="W165" s="508"/>
      <c r="X165" s="508"/>
      <c r="Y165" s="508"/>
      <c r="Z165" s="508"/>
    </row>
    <row r="166" spans="1:26" ht="12.75" x14ac:dyDescent="0.2">
      <c r="A166" s="474" t="s">
        <v>673</v>
      </c>
      <c r="B166" s="474" t="s">
        <v>574</v>
      </c>
      <c r="C166" s="475" t="s">
        <v>411</v>
      </c>
      <c r="D166" s="476"/>
      <c r="E166" s="475">
        <v>90276</v>
      </c>
      <c r="F166" s="475" t="s">
        <v>427</v>
      </c>
      <c r="G166" s="475" t="s">
        <v>428</v>
      </c>
      <c r="H166" s="521">
        <v>12150996</v>
      </c>
      <c r="I166" s="479">
        <v>4</v>
      </c>
      <c r="J166" s="483">
        <v>45603</v>
      </c>
      <c r="K166" s="483">
        <v>0</v>
      </c>
      <c r="L166" s="483">
        <v>0</v>
      </c>
      <c r="M166" s="483">
        <v>874635</v>
      </c>
      <c r="N166" s="483">
        <v>0</v>
      </c>
      <c r="O166" s="483">
        <v>0</v>
      </c>
      <c r="P166" s="505">
        <v>920238</v>
      </c>
      <c r="Q166" s="508"/>
      <c r="R166" s="508"/>
      <c r="S166" s="508"/>
      <c r="T166" s="508"/>
      <c r="U166" s="508"/>
      <c r="V166" s="508"/>
      <c r="W166" s="508"/>
      <c r="X166" s="508"/>
      <c r="Y166" s="508"/>
      <c r="Z166" s="508"/>
    </row>
    <row r="167" spans="1:26" ht="12.75" x14ac:dyDescent="0.2">
      <c r="A167" s="474" t="s">
        <v>577</v>
      </c>
      <c r="B167" s="474" t="s">
        <v>578</v>
      </c>
      <c r="C167" s="475" t="s">
        <v>411</v>
      </c>
      <c r="D167" s="476"/>
      <c r="E167" s="475">
        <v>90249</v>
      </c>
      <c r="F167" s="475" t="s">
        <v>427</v>
      </c>
      <c r="G167" s="475" t="s">
        <v>428</v>
      </c>
      <c r="H167" s="521">
        <v>12150996</v>
      </c>
      <c r="I167" s="479">
        <v>4</v>
      </c>
      <c r="J167" s="483">
        <v>66378</v>
      </c>
      <c r="K167" s="483">
        <v>0</v>
      </c>
      <c r="L167" s="483">
        <v>0</v>
      </c>
      <c r="M167" s="483">
        <v>692670</v>
      </c>
      <c r="N167" s="483">
        <v>0</v>
      </c>
      <c r="O167" s="483">
        <v>0</v>
      </c>
      <c r="P167" s="505">
        <v>759048</v>
      </c>
      <c r="Q167" s="508"/>
      <c r="R167" s="508"/>
      <c r="S167" s="508"/>
      <c r="T167" s="508"/>
      <c r="U167" s="508"/>
      <c r="V167" s="508"/>
      <c r="W167" s="508"/>
      <c r="X167" s="508"/>
      <c r="Y167" s="508"/>
      <c r="Z167" s="508"/>
    </row>
    <row r="168" spans="1:26" ht="12.75" x14ac:dyDescent="0.2">
      <c r="A168" s="474" t="s">
        <v>589</v>
      </c>
      <c r="B168" s="474" t="s">
        <v>590</v>
      </c>
      <c r="C168" s="475" t="s">
        <v>411</v>
      </c>
      <c r="D168" s="476"/>
      <c r="E168" s="475">
        <v>90255</v>
      </c>
      <c r="F168" s="475" t="s">
        <v>427</v>
      </c>
      <c r="G168" s="475" t="s">
        <v>428</v>
      </c>
      <c r="H168" s="521">
        <v>12150996</v>
      </c>
      <c r="I168" s="479">
        <v>4</v>
      </c>
      <c r="J168" s="483">
        <v>0</v>
      </c>
      <c r="K168" s="483">
        <v>0</v>
      </c>
      <c r="L168" s="483">
        <v>0</v>
      </c>
      <c r="M168" s="483">
        <v>631382</v>
      </c>
      <c r="N168" s="483">
        <v>0</v>
      </c>
      <c r="O168" s="483">
        <v>0</v>
      </c>
      <c r="P168" s="505">
        <v>631382</v>
      </c>
      <c r="Q168" s="508"/>
      <c r="R168" s="508"/>
      <c r="S168" s="508"/>
      <c r="T168" s="508"/>
      <c r="U168" s="508"/>
      <c r="V168" s="508"/>
      <c r="W168" s="508"/>
      <c r="X168" s="508"/>
      <c r="Y168" s="508"/>
      <c r="Z168" s="508"/>
    </row>
    <row r="169" spans="1:26" ht="12.75" x14ac:dyDescent="0.2">
      <c r="A169" s="474" t="s">
        <v>597</v>
      </c>
      <c r="B169" s="474" t="s">
        <v>598</v>
      </c>
      <c r="C169" s="475" t="s">
        <v>411</v>
      </c>
      <c r="D169" s="476"/>
      <c r="E169" s="475">
        <v>90261</v>
      </c>
      <c r="F169" s="475" t="s">
        <v>427</v>
      </c>
      <c r="G169" s="475" t="s">
        <v>428</v>
      </c>
      <c r="H169" s="521">
        <v>12150996</v>
      </c>
      <c r="I169" s="479">
        <v>4</v>
      </c>
      <c r="J169" s="483">
        <v>4575</v>
      </c>
      <c r="K169" s="483">
        <v>0</v>
      </c>
      <c r="L169" s="483">
        <v>0</v>
      </c>
      <c r="M169" s="483">
        <v>338286</v>
      </c>
      <c r="N169" s="483">
        <v>0</v>
      </c>
      <c r="O169" s="483">
        <v>0</v>
      </c>
      <c r="P169" s="505">
        <v>342861</v>
      </c>
      <c r="Q169" s="508"/>
      <c r="R169" s="508"/>
      <c r="S169" s="508"/>
      <c r="T169" s="508"/>
      <c r="U169" s="508"/>
      <c r="V169" s="508"/>
      <c r="W169" s="508"/>
      <c r="X169" s="508"/>
      <c r="Y169" s="508"/>
      <c r="Z169" s="508"/>
    </row>
    <row r="170" spans="1:26" ht="12.75" x14ac:dyDescent="0.2">
      <c r="A170" s="474" t="s">
        <v>1152</v>
      </c>
      <c r="B170" s="474" t="s">
        <v>1149</v>
      </c>
      <c r="C170" s="475" t="s">
        <v>411</v>
      </c>
      <c r="D170" s="475" t="s">
        <v>1153</v>
      </c>
      <c r="E170" s="475">
        <v>99256</v>
      </c>
      <c r="F170" s="475" t="s">
        <v>892</v>
      </c>
      <c r="G170" s="475" t="s">
        <v>428</v>
      </c>
      <c r="H170" s="86">
        <v>0</v>
      </c>
      <c r="I170" s="479">
        <v>4</v>
      </c>
      <c r="J170" s="483">
        <v>11016</v>
      </c>
      <c r="K170" s="483">
        <v>0</v>
      </c>
      <c r="L170" s="483">
        <v>0</v>
      </c>
      <c r="M170" s="483">
        <v>3763</v>
      </c>
      <c r="N170" s="483">
        <v>0</v>
      </c>
      <c r="O170" s="483">
        <v>236200</v>
      </c>
      <c r="P170" s="505">
        <v>250979</v>
      </c>
      <c r="Q170" s="508"/>
      <c r="R170" s="508"/>
      <c r="S170" s="508"/>
      <c r="T170" s="508"/>
      <c r="U170" s="508"/>
      <c r="V170" s="508"/>
      <c r="W170" s="508"/>
      <c r="X170" s="508"/>
      <c r="Y170" s="508"/>
      <c r="Z170" s="508"/>
    </row>
    <row r="171" spans="1:26" ht="12.75" x14ac:dyDescent="0.2">
      <c r="A171" s="474" t="s">
        <v>571</v>
      </c>
      <c r="B171" s="474" t="s">
        <v>572</v>
      </c>
      <c r="C171" s="475" t="s">
        <v>411</v>
      </c>
      <c r="D171" s="476"/>
      <c r="E171" s="475">
        <v>90246</v>
      </c>
      <c r="F171" s="475" t="s">
        <v>427</v>
      </c>
      <c r="G171" s="475" t="s">
        <v>428</v>
      </c>
      <c r="H171" s="521">
        <v>12150996</v>
      </c>
      <c r="I171" s="479">
        <v>4</v>
      </c>
      <c r="J171" s="483">
        <v>18006</v>
      </c>
      <c r="K171" s="483">
        <v>0</v>
      </c>
      <c r="L171" s="483">
        <v>0</v>
      </c>
      <c r="M171" s="483">
        <v>311653</v>
      </c>
      <c r="N171" s="483">
        <v>0</v>
      </c>
      <c r="O171" s="483">
        <v>0</v>
      </c>
      <c r="P171" s="505">
        <v>329659</v>
      </c>
      <c r="Q171" s="508"/>
      <c r="R171" s="508"/>
      <c r="S171" s="508"/>
      <c r="T171" s="508"/>
      <c r="U171" s="508"/>
      <c r="V171" s="508"/>
      <c r="W171" s="508"/>
      <c r="X171" s="508"/>
      <c r="Y171" s="508"/>
      <c r="Z171" s="508"/>
    </row>
    <row r="172" spans="1:26" ht="12.75" x14ac:dyDescent="0.2">
      <c r="A172" s="474" t="s">
        <v>610</v>
      </c>
      <c r="B172" s="474" t="s">
        <v>611</v>
      </c>
      <c r="C172" s="475" t="s">
        <v>411</v>
      </c>
      <c r="D172" s="476"/>
      <c r="E172" s="475">
        <v>90283</v>
      </c>
      <c r="F172" s="475" t="s">
        <v>427</v>
      </c>
      <c r="G172" s="475" t="s">
        <v>428</v>
      </c>
      <c r="H172" s="521">
        <v>12150996</v>
      </c>
      <c r="I172" s="479">
        <v>4</v>
      </c>
      <c r="J172" s="483">
        <v>6831</v>
      </c>
      <c r="K172" s="483">
        <v>0</v>
      </c>
      <c r="L172" s="483">
        <v>0</v>
      </c>
      <c r="M172" s="483">
        <v>868900</v>
      </c>
      <c r="N172" s="483">
        <v>0</v>
      </c>
      <c r="O172" s="483">
        <v>0</v>
      </c>
      <c r="P172" s="505">
        <v>875731</v>
      </c>
      <c r="Q172" s="508"/>
      <c r="R172" s="508"/>
      <c r="S172" s="508"/>
      <c r="T172" s="508"/>
      <c r="U172" s="508"/>
      <c r="V172" s="508"/>
      <c r="W172" s="508"/>
      <c r="X172" s="508"/>
      <c r="Y172" s="508"/>
      <c r="Z172" s="508"/>
    </row>
    <row r="173" spans="1:26" ht="12.75" x14ac:dyDescent="0.2">
      <c r="A173" s="474" t="s">
        <v>954</v>
      </c>
      <c r="B173" s="474" t="s">
        <v>955</v>
      </c>
      <c r="C173" s="475" t="s">
        <v>411</v>
      </c>
      <c r="D173" s="475" t="s">
        <v>956</v>
      </c>
      <c r="E173" s="475" t="s">
        <v>957</v>
      </c>
      <c r="F173" s="475" t="s">
        <v>427</v>
      </c>
      <c r="G173" s="475" t="s">
        <v>864</v>
      </c>
      <c r="H173" s="86">
        <v>0</v>
      </c>
      <c r="I173" s="479">
        <v>4</v>
      </c>
      <c r="J173" s="483">
        <v>20350</v>
      </c>
      <c r="K173" s="483">
        <v>6839</v>
      </c>
      <c r="L173" s="483">
        <v>0</v>
      </c>
      <c r="M173" s="483">
        <v>50000</v>
      </c>
      <c r="N173" s="483">
        <v>5240</v>
      </c>
      <c r="O173" s="483">
        <v>48000</v>
      </c>
      <c r="P173" s="505">
        <v>130429</v>
      </c>
      <c r="Q173" s="508"/>
      <c r="R173" s="508"/>
      <c r="S173" s="508"/>
      <c r="T173" s="508"/>
      <c r="U173" s="508"/>
      <c r="V173" s="508"/>
      <c r="W173" s="508"/>
      <c r="X173" s="508"/>
      <c r="Y173" s="508"/>
      <c r="Z173" s="508"/>
    </row>
    <row r="174" spans="1:26" ht="12.75" x14ac:dyDescent="0.2">
      <c r="A174" s="474" t="s">
        <v>628</v>
      </c>
      <c r="B174" s="474" t="s">
        <v>629</v>
      </c>
      <c r="C174" s="475" t="s">
        <v>411</v>
      </c>
      <c r="D174" s="476"/>
      <c r="E174" s="475">
        <v>90292</v>
      </c>
      <c r="F174" s="475" t="s">
        <v>427</v>
      </c>
      <c r="G174" s="475" t="s">
        <v>428</v>
      </c>
      <c r="H174" s="521">
        <v>12150996</v>
      </c>
      <c r="I174" s="479">
        <v>4</v>
      </c>
      <c r="J174" s="483">
        <v>4408</v>
      </c>
      <c r="K174" s="483">
        <v>0</v>
      </c>
      <c r="L174" s="483">
        <v>0</v>
      </c>
      <c r="M174" s="483">
        <v>439877</v>
      </c>
      <c r="N174" s="483">
        <v>0</v>
      </c>
      <c r="O174" s="483">
        <v>0</v>
      </c>
      <c r="P174" s="505">
        <v>444285</v>
      </c>
      <c r="Q174" s="508"/>
      <c r="R174" s="508"/>
      <c r="S174" s="508"/>
      <c r="T174" s="508"/>
      <c r="U174" s="508"/>
      <c r="V174" s="508"/>
      <c r="W174" s="508"/>
      <c r="X174" s="508"/>
      <c r="Y174" s="508"/>
      <c r="Z174" s="508"/>
    </row>
    <row r="175" spans="1:26" ht="12.75" x14ac:dyDescent="0.2">
      <c r="A175" s="474" t="s">
        <v>1185</v>
      </c>
      <c r="B175" s="474" t="s">
        <v>347</v>
      </c>
      <c r="C175" s="475" t="s">
        <v>411</v>
      </c>
      <c r="D175" s="476"/>
      <c r="E175" s="475">
        <v>90298</v>
      </c>
      <c r="F175" s="475" t="s">
        <v>427</v>
      </c>
      <c r="G175" s="475" t="s">
        <v>428</v>
      </c>
      <c r="H175" s="521">
        <v>214811</v>
      </c>
      <c r="I175" s="479">
        <v>4</v>
      </c>
      <c r="J175" s="483">
        <v>0</v>
      </c>
      <c r="K175" s="483">
        <v>0</v>
      </c>
      <c r="L175" s="483">
        <v>0</v>
      </c>
      <c r="M175" s="483">
        <v>92337</v>
      </c>
      <c r="N175" s="483">
        <v>458540</v>
      </c>
      <c r="O175" s="483">
        <v>0</v>
      </c>
      <c r="P175" s="505">
        <v>550877</v>
      </c>
      <c r="Q175" s="508"/>
      <c r="R175" s="508"/>
      <c r="S175" s="508"/>
      <c r="T175" s="508"/>
      <c r="U175" s="508"/>
      <c r="V175" s="508"/>
      <c r="W175" s="508"/>
      <c r="X175" s="508"/>
      <c r="Y175" s="508"/>
      <c r="Z175" s="508"/>
    </row>
    <row r="176" spans="1:26" ht="12.75" x14ac:dyDescent="0.2">
      <c r="A176" s="474" t="s">
        <v>1204</v>
      </c>
      <c r="B176" s="474" t="s">
        <v>1205</v>
      </c>
      <c r="C176" s="475" t="s">
        <v>411</v>
      </c>
      <c r="D176" s="475" t="s">
        <v>1206</v>
      </c>
      <c r="E176" s="475" t="s">
        <v>1207</v>
      </c>
      <c r="F176" s="475" t="s">
        <v>412</v>
      </c>
      <c r="G176" s="475" t="s">
        <v>864</v>
      </c>
      <c r="H176" s="86">
        <v>0</v>
      </c>
      <c r="I176" s="479">
        <v>4</v>
      </c>
      <c r="J176" s="483">
        <v>84849</v>
      </c>
      <c r="K176" s="483">
        <v>1015</v>
      </c>
      <c r="L176" s="483">
        <v>0</v>
      </c>
      <c r="M176" s="483">
        <v>516854</v>
      </c>
      <c r="N176" s="483">
        <v>0</v>
      </c>
      <c r="O176" s="483">
        <v>150218</v>
      </c>
      <c r="P176" s="505">
        <v>752936</v>
      </c>
      <c r="Q176" s="508"/>
      <c r="R176" s="508"/>
      <c r="S176" s="508"/>
      <c r="T176" s="508"/>
      <c r="U176" s="508"/>
      <c r="V176" s="508"/>
      <c r="W176" s="508"/>
      <c r="X176" s="508"/>
      <c r="Y176" s="508"/>
      <c r="Z176" s="508"/>
    </row>
    <row r="177" spans="1:26" ht="12.75" x14ac:dyDescent="0.2">
      <c r="A177" s="474" t="s">
        <v>1504</v>
      </c>
      <c r="B177" s="474" t="s">
        <v>968</v>
      </c>
      <c r="C177" s="475" t="s">
        <v>411</v>
      </c>
      <c r="D177" s="475" t="s">
        <v>972</v>
      </c>
      <c r="E177" s="475" t="s">
        <v>973</v>
      </c>
      <c r="F177" s="475" t="s">
        <v>427</v>
      </c>
      <c r="G177" s="475" t="s">
        <v>864</v>
      </c>
      <c r="H177" s="86">
        <v>0</v>
      </c>
      <c r="I177" s="479">
        <v>4</v>
      </c>
      <c r="J177" s="483">
        <v>266229</v>
      </c>
      <c r="K177" s="483">
        <v>9736</v>
      </c>
      <c r="L177" s="483">
        <v>0</v>
      </c>
      <c r="M177" s="483">
        <v>655465</v>
      </c>
      <c r="N177" s="483">
        <v>0</v>
      </c>
      <c r="O177" s="483">
        <v>125000</v>
      </c>
      <c r="P177" s="505">
        <v>1056430</v>
      </c>
      <c r="Q177" s="508"/>
      <c r="R177" s="508"/>
      <c r="S177" s="508"/>
      <c r="T177" s="508"/>
      <c r="U177" s="508"/>
      <c r="V177" s="508"/>
      <c r="W177" s="508"/>
      <c r="X177" s="508"/>
      <c r="Y177" s="508"/>
      <c r="Z177" s="508"/>
    </row>
    <row r="178" spans="1:26" ht="12.75" x14ac:dyDescent="0.2">
      <c r="A178" s="474" t="s">
        <v>858</v>
      </c>
      <c r="B178" s="474" t="s">
        <v>860</v>
      </c>
      <c r="C178" s="475" t="s">
        <v>411</v>
      </c>
      <c r="D178" s="475" t="s">
        <v>862</v>
      </c>
      <c r="E178" s="475" t="s">
        <v>863</v>
      </c>
      <c r="F178" s="475" t="s">
        <v>427</v>
      </c>
      <c r="G178" s="475" t="s">
        <v>864</v>
      </c>
      <c r="H178" s="86">
        <v>0</v>
      </c>
      <c r="I178" s="479">
        <v>4</v>
      </c>
      <c r="J178" s="483">
        <v>67148</v>
      </c>
      <c r="K178" s="483">
        <v>0</v>
      </c>
      <c r="L178" s="483">
        <v>0</v>
      </c>
      <c r="M178" s="483">
        <v>175369</v>
      </c>
      <c r="N178" s="483">
        <v>0</v>
      </c>
      <c r="O178" s="483">
        <v>164442</v>
      </c>
      <c r="P178" s="505">
        <v>406959</v>
      </c>
      <c r="Q178" s="508"/>
      <c r="R178" s="508"/>
      <c r="S178" s="508"/>
      <c r="T178" s="508"/>
      <c r="U178" s="508"/>
      <c r="V178" s="508"/>
      <c r="W178" s="508"/>
      <c r="X178" s="508"/>
      <c r="Y178" s="508"/>
      <c r="Z178" s="508"/>
    </row>
    <row r="179" spans="1:26" ht="12.75" x14ac:dyDescent="0.2">
      <c r="A179" s="474" t="s">
        <v>668</v>
      </c>
      <c r="B179" s="474" t="s">
        <v>669</v>
      </c>
      <c r="C179" s="475" t="s">
        <v>411</v>
      </c>
      <c r="D179" s="476"/>
      <c r="E179" s="475">
        <v>90281</v>
      </c>
      <c r="F179" s="475" t="s">
        <v>427</v>
      </c>
      <c r="G179" s="475" t="s">
        <v>428</v>
      </c>
      <c r="H179" s="521">
        <v>12150996</v>
      </c>
      <c r="I179" s="479">
        <v>4</v>
      </c>
      <c r="J179" s="483">
        <v>44820</v>
      </c>
      <c r="K179" s="483">
        <v>0</v>
      </c>
      <c r="L179" s="483">
        <v>0</v>
      </c>
      <c r="M179" s="483">
        <v>743659</v>
      </c>
      <c r="N179" s="483">
        <v>0</v>
      </c>
      <c r="O179" s="483">
        <v>0</v>
      </c>
      <c r="P179" s="505">
        <v>788479</v>
      </c>
      <c r="Q179" s="508"/>
      <c r="R179" s="508"/>
      <c r="S179" s="508"/>
      <c r="T179" s="508"/>
      <c r="U179" s="508"/>
      <c r="V179" s="508"/>
      <c r="W179" s="508"/>
      <c r="X179" s="508"/>
      <c r="Y179" s="508"/>
      <c r="Z179" s="508"/>
    </row>
    <row r="180" spans="1:26" ht="12.75" x14ac:dyDescent="0.2">
      <c r="A180" s="474" t="s">
        <v>612</v>
      </c>
      <c r="B180" s="474" t="s">
        <v>613</v>
      </c>
      <c r="C180" s="475" t="s">
        <v>411</v>
      </c>
      <c r="D180" s="476"/>
      <c r="E180" s="475">
        <v>90284</v>
      </c>
      <c r="F180" s="475" t="s">
        <v>427</v>
      </c>
      <c r="G180" s="475" t="s">
        <v>428</v>
      </c>
      <c r="H180" s="521">
        <v>12150996</v>
      </c>
      <c r="I180" s="479">
        <v>4</v>
      </c>
      <c r="J180" s="483">
        <v>0</v>
      </c>
      <c r="K180" s="483">
        <v>0</v>
      </c>
      <c r="L180" s="483">
        <v>0</v>
      </c>
      <c r="M180" s="483">
        <v>430018</v>
      </c>
      <c r="N180" s="483">
        <v>0</v>
      </c>
      <c r="O180" s="483">
        <v>0</v>
      </c>
      <c r="P180" s="505">
        <v>430018</v>
      </c>
      <c r="Q180" s="508"/>
      <c r="R180" s="508"/>
      <c r="S180" s="508"/>
      <c r="T180" s="508"/>
      <c r="U180" s="508"/>
      <c r="V180" s="508"/>
      <c r="W180" s="508"/>
      <c r="X180" s="508"/>
      <c r="Y180" s="508"/>
      <c r="Z180" s="508"/>
    </row>
    <row r="181" spans="1:26" ht="12.75" x14ac:dyDescent="0.2">
      <c r="A181" s="474" t="s">
        <v>587</v>
      </c>
      <c r="B181" s="474" t="s">
        <v>588</v>
      </c>
      <c r="C181" s="475" t="s">
        <v>411</v>
      </c>
      <c r="D181" s="476"/>
      <c r="E181" s="475">
        <v>90254</v>
      </c>
      <c r="F181" s="475" t="s">
        <v>427</v>
      </c>
      <c r="G181" s="475" t="s">
        <v>428</v>
      </c>
      <c r="H181" s="521">
        <v>12150996</v>
      </c>
      <c r="I181" s="479">
        <v>4</v>
      </c>
      <c r="J181" s="483">
        <v>35847</v>
      </c>
      <c r="K181" s="483">
        <v>28426</v>
      </c>
      <c r="L181" s="483">
        <v>0</v>
      </c>
      <c r="M181" s="483">
        <v>529620</v>
      </c>
      <c r="N181" s="483">
        <v>0</v>
      </c>
      <c r="O181" s="483">
        <v>0</v>
      </c>
      <c r="P181" s="505">
        <v>593893</v>
      </c>
      <c r="Q181" s="508"/>
      <c r="R181" s="508"/>
      <c r="S181" s="508"/>
      <c r="T181" s="508"/>
      <c r="U181" s="508"/>
      <c r="V181" s="508"/>
      <c r="W181" s="508"/>
      <c r="X181" s="508"/>
      <c r="Y181" s="508"/>
      <c r="Z181" s="508"/>
    </row>
    <row r="182" spans="1:26" ht="12.75" x14ac:dyDescent="0.2">
      <c r="A182" s="474" t="s">
        <v>1200</v>
      </c>
      <c r="B182" s="474" t="s">
        <v>1201</v>
      </c>
      <c r="C182" s="475" t="s">
        <v>411</v>
      </c>
      <c r="D182" s="475" t="s">
        <v>1202</v>
      </c>
      <c r="E182" s="475" t="s">
        <v>1203</v>
      </c>
      <c r="F182" s="475" t="s">
        <v>427</v>
      </c>
      <c r="G182" s="475" t="s">
        <v>864</v>
      </c>
      <c r="H182" s="86">
        <v>0</v>
      </c>
      <c r="I182" s="479">
        <v>4</v>
      </c>
      <c r="J182" s="483">
        <v>70669</v>
      </c>
      <c r="K182" s="483">
        <v>2360</v>
      </c>
      <c r="L182" s="483">
        <v>0</v>
      </c>
      <c r="M182" s="483">
        <v>92736</v>
      </c>
      <c r="N182" s="483">
        <v>0</v>
      </c>
      <c r="O182" s="483">
        <v>441234</v>
      </c>
      <c r="P182" s="505">
        <v>606999</v>
      </c>
      <c r="Q182" s="508"/>
      <c r="R182" s="508"/>
      <c r="S182" s="508"/>
      <c r="T182" s="508"/>
      <c r="U182" s="508"/>
      <c r="V182" s="508"/>
      <c r="W182" s="508"/>
      <c r="X182" s="508"/>
      <c r="Y182" s="508"/>
      <c r="Z182" s="508"/>
    </row>
    <row r="183" spans="1:26" ht="12.75" x14ac:dyDescent="0.2">
      <c r="A183" s="474" t="s">
        <v>916</v>
      </c>
      <c r="B183" s="474" t="s">
        <v>917</v>
      </c>
      <c r="C183" s="475" t="s">
        <v>411</v>
      </c>
      <c r="D183" s="475" t="s">
        <v>918</v>
      </c>
      <c r="E183" s="475" t="s">
        <v>919</v>
      </c>
      <c r="F183" s="475" t="s">
        <v>427</v>
      </c>
      <c r="G183" s="475" t="s">
        <v>864</v>
      </c>
      <c r="H183" s="86">
        <v>0</v>
      </c>
      <c r="I183" s="479">
        <v>3</v>
      </c>
      <c r="J183" s="483">
        <v>18782</v>
      </c>
      <c r="K183" s="483">
        <v>106354</v>
      </c>
      <c r="L183" s="483">
        <v>0</v>
      </c>
      <c r="M183" s="483">
        <v>139500</v>
      </c>
      <c r="N183" s="483">
        <v>73761</v>
      </c>
      <c r="O183" s="483">
        <v>60888</v>
      </c>
      <c r="P183" s="505">
        <v>399285</v>
      </c>
      <c r="Q183" s="508"/>
      <c r="R183" s="508"/>
      <c r="S183" s="508"/>
      <c r="T183" s="508"/>
      <c r="U183" s="508"/>
      <c r="V183" s="508"/>
      <c r="W183" s="508"/>
      <c r="X183" s="508"/>
      <c r="Y183" s="508"/>
      <c r="Z183" s="508"/>
    </row>
    <row r="184" spans="1:26" ht="12.75" x14ac:dyDescent="0.2">
      <c r="A184" s="474" t="s">
        <v>643</v>
      </c>
      <c r="B184" s="474" t="s">
        <v>574</v>
      </c>
      <c r="C184" s="475" t="s">
        <v>411</v>
      </c>
      <c r="D184" s="476"/>
      <c r="E184" s="475">
        <v>90279</v>
      </c>
      <c r="F184" s="475" t="s">
        <v>427</v>
      </c>
      <c r="G184" s="475" t="s">
        <v>428</v>
      </c>
      <c r="H184" s="521">
        <v>12150996</v>
      </c>
      <c r="I184" s="479">
        <v>3</v>
      </c>
      <c r="J184" s="483">
        <v>3507</v>
      </c>
      <c r="K184" s="483">
        <v>0</v>
      </c>
      <c r="L184" s="483">
        <v>0</v>
      </c>
      <c r="M184" s="483">
        <v>210450</v>
      </c>
      <c r="N184" s="483">
        <v>0</v>
      </c>
      <c r="O184" s="483">
        <v>0</v>
      </c>
      <c r="P184" s="505">
        <v>213957</v>
      </c>
      <c r="Q184" s="508"/>
      <c r="R184" s="508"/>
      <c r="S184" s="508"/>
      <c r="T184" s="508"/>
      <c r="U184" s="508"/>
      <c r="V184" s="508"/>
      <c r="W184" s="508"/>
      <c r="X184" s="508"/>
      <c r="Y184" s="508"/>
      <c r="Z184" s="508"/>
    </row>
    <row r="185" spans="1:26" ht="12.75" x14ac:dyDescent="0.2">
      <c r="A185" s="474" t="s">
        <v>869</v>
      </c>
      <c r="B185" s="474" t="s">
        <v>870</v>
      </c>
      <c r="C185" s="475" t="s">
        <v>411</v>
      </c>
      <c r="D185" s="475" t="s">
        <v>871</v>
      </c>
      <c r="E185" s="475" t="s">
        <v>872</v>
      </c>
      <c r="F185" s="475" t="s">
        <v>427</v>
      </c>
      <c r="G185" s="475" t="s">
        <v>864</v>
      </c>
      <c r="H185" s="86">
        <v>0</v>
      </c>
      <c r="I185" s="479">
        <v>3</v>
      </c>
      <c r="J185" s="483">
        <v>240318</v>
      </c>
      <c r="K185" s="483">
        <v>0</v>
      </c>
      <c r="L185" s="483">
        <v>0</v>
      </c>
      <c r="M185" s="483">
        <v>0</v>
      </c>
      <c r="N185" s="483">
        <v>305974</v>
      </c>
      <c r="O185" s="483">
        <v>140000</v>
      </c>
      <c r="P185" s="505">
        <v>686292</v>
      </c>
      <c r="Q185" s="508"/>
      <c r="R185" s="508"/>
      <c r="S185" s="508"/>
      <c r="T185" s="508"/>
      <c r="U185" s="508"/>
      <c r="V185" s="508"/>
      <c r="W185" s="508"/>
      <c r="X185" s="508"/>
      <c r="Y185" s="508"/>
      <c r="Z185" s="508"/>
    </row>
    <row r="186" spans="1:26" ht="12.75" x14ac:dyDescent="0.2">
      <c r="A186" s="474" t="s">
        <v>1138</v>
      </c>
      <c r="B186" s="474" t="s">
        <v>1139</v>
      </c>
      <c r="C186" s="475" t="s">
        <v>411</v>
      </c>
      <c r="D186" s="475" t="s">
        <v>1140</v>
      </c>
      <c r="E186" s="475" t="s">
        <v>1141</v>
      </c>
      <c r="F186" s="475" t="s">
        <v>412</v>
      </c>
      <c r="G186" s="475" t="s">
        <v>864</v>
      </c>
      <c r="H186" s="86">
        <v>0</v>
      </c>
      <c r="I186" s="479">
        <v>3</v>
      </c>
      <c r="J186" s="483">
        <v>54535</v>
      </c>
      <c r="K186" s="483">
        <v>22810</v>
      </c>
      <c r="L186" s="483">
        <v>0</v>
      </c>
      <c r="M186" s="483">
        <v>14239</v>
      </c>
      <c r="N186" s="483">
        <v>568026</v>
      </c>
      <c r="O186" s="483">
        <v>189028</v>
      </c>
      <c r="P186" s="505">
        <v>848638</v>
      </c>
      <c r="Q186" s="508"/>
      <c r="R186" s="508"/>
      <c r="S186" s="508"/>
      <c r="T186" s="508"/>
      <c r="U186" s="508"/>
      <c r="V186" s="508"/>
      <c r="W186" s="508"/>
      <c r="X186" s="508"/>
      <c r="Y186" s="508"/>
      <c r="Z186" s="508"/>
    </row>
    <row r="187" spans="1:26" ht="12.75" x14ac:dyDescent="0.2">
      <c r="A187" s="474" t="s">
        <v>1217</v>
      </c>
      <c r="B187" s="474" t="s">
        <v>878</v>
      </c>
      <c r="C187" s="475" t="s">
        <v>411</v>
      </c>
      <c r="D187" s="475">
        <v>9194</v>
      </c>
      <c r="E187" s="475">
        <v>90194</v>
      </c>
      <c r="F187" s="475" t="s">
        <v>427</v>
      </c>
      <c r="G187" s="475" t="s">
        <v>428</v>
      </c>
      <c r="H187" s="521">
        <v>65088</v>
      </c>
      <c r="I187" s="479">
        <v>3</v>
      </c>
      <c r="J187" s="483">
        <v>45715</v>
      </c>
      <c r="K187" s="483">
        <v>0</v>
      </c>
      <c r="L187" s="483">
        <v>0</v>
      </c>
      <c r="M187" s="483">
        <v>123127</v>
      </c>
      <c r="N187" s="483">
        <v>56372</v>
      </c>
      <c r="O187" s="483">
        <v>173250</v>
      </c>
      <c r="P187" s="505">
        <v>398464</v>
      </c>
      <c r="Q187" s="508"/>
      <c r="R187" s="508"/>
      <c r="S187" s="508"/>
      <c r="T187" s="508"/>
      <c r="U187" s="508"/>
      <c r="V187" s="508"/>
      <c r="W187" s="508"/>
      <c r="X187" s="508"/>
      <c r="Y187" s="508"/>
      <c r="Z187" s="508"/>
    </row>
    <row r="188" spans="1:26" ht="12.75" x14ac:dyDescent="0.2">
      <c r="A188" s="474" t="s">
        <v>1196</v>
      </c>
      <c r="B188" s="474" t="s">
        <v>1197</v>
      </c>
      <c r="C188" s="475" t="s">
        <v>411</v>
      </c>
      <c r="D188" s="475" t="s">
        <v>1198</v>
      </c>
      <c r="E188" s="475" t="s">
        <v>1199</v>
      </c>
      <c r="F188" s="475" t="s">
        <v>427</v>
      </c>
      <c r="G188" s="475" t="s">
        <v>864</v>
      </c>
      <c r="H188" s="86">
        <v>0</v>
      </c>
      <c r="I188" s="479">
        <v>3</v>
      </c>
      <c r="J188" s="483">
        <v>23342</v>
      </c>
      <c r="K188" s="483">
        <v>396</v>
      </c>
      <c r="L188" s="483">
        <v>0</v>
      </c>
      <c r="M188" s="483">
        <v>80792</v>
      </c>
      <c r="N188" s="483">
        <v>75000</v>
      </c>
      <c r="O188" s="483">
        <v>80792</v>
      </c>
      <c r="P188" s="505">
        <v>260322</v>
      </c>
      <c r="Q188" s="508"/>
      <c r="R188" s="508"/>
      <c r="S188" s="508"/>
      <c r="T188" s="508"/>
      <c r="U188" s="508"/>
      <c r="V188" s="508"/>
      <c r="W188" s="508"/>
      <c r="X188" s="508"/>
      <c r="Y188" s="508"/>
      <c r="Z188" s="508"/>
    </row>
    <row r="189" spans="1:26" ht="12.75" x14ac:dyDescent="0.2">
      <c r="A189" s="474" t="s">
        <v>993</v>
      </c>
      <c r="B189" s="474" t="s">
        <v>994</v>
      </c>
      <c r="C189" s="475" t="s">
        <v>411</v>
      </c>
      <c r="D189" s="475" t="s">
        <v>995</v>
      </c>
      <c r="E189" s="475" t="s">
        <v>996</v>
      </c>
      <c r="F189" s="475" t="s">
        <v>427</v>
      </c>
      <c r="G189" s="475" t="s">
        <v>864</v>
      </c>
      <c r="H189" s="86">
        <v>0</v>
      </c>
      <c r="I189" s="479">
        <v>3</v>
      </c>
      <c r="J189" s="483">
        <v>74927</v>
      </c>
      <c r="K189" s="483">
        <v>1639</v>
      </c>
      <c r="L189" s="483">
        <v>0</v>
      </c>
      <c r="M189" s="483">
        <v>225475</v>
      </c>
      <c r="N189" s="483">
        <v>101579</v>
      </c>
      <c r="O189" s="483">
        <v>58067</v>
      </c>
      <c r="P189" s="505">
        <v>461687</v>
      </c>
      <c r="Q189" s="508"/>
      <c r="R189" s="508"/>
      <c r="S189" s="508"/>
      <c r="T189" s="508"/>
      <c r="U189" s="508"/>
      <c r="V189" s="508"/>
      <c r="W189" s="508"/>
      <c r="X189" s="508"/>
      <c r="Y189" s="508"/>
      <c r="Z189" s="508"/>
    </row>
    <row r="190" spans="1:26" ht="12.75" x14ac:dyDescent="0.2">
      <c r="A190" s="474" t="s">
        <v>1018</v>
      </c>
      <c r="B190" s="474" t="s">
        <v>1019</v>
      </c>
      <c r="C190" s="475" t="s">
        <v>411</v>
      </c>
      <c r="D190" s="475" t="s">
        <v>1020</v>
      </c>
      <c r="E190" s="475">
        <v>99262</v>
      </c>
      <c r="F190" s="475" t="s">
        <v>892</v>
      </c>
      <c r="G190" s="475" t="s">
        <v>428</v>
      </c>
      <c r="H190" s="86">
        <v>0</v>
      </c>
      <c r="I190" s="479">
        <v>3</v>
      </c>
      <c r="J190" s="483">
        <v>10662</v>
      </c>
      <c r="K190" s="483">
        <v>0</v>
      </c>
      <c r="L190" s="483">
        <v>0</v>
      </c>
      <c r="M190" s="483">
        <v>0</v>
      </c>
      <c r="N190" s="483">
        <v>0</v>
      </c>
      <c r="O190" s="483">
        <v>414463</v>
      </c>
      <c r="P190" s="505">
        <v>425125</v>
      </c>
      <c r="Q190" s="508"/>
      <c r="R190" s="508"/>
      <c r="S190" s="508"/>
      <c r="T190" s="508"/>
      <c r="U190" s="508"/>
      <c r="V190" s="508"/>
      <c r="W190" s="508"/>
      <c r="X190" s="508"/>
      <c r="Y190" s="508"/>
      <c r="Z190" s="508"/>
    </row>
    <row r="191" spans="1:26" ht="12.75" x14ac:dyDescent="0.2">
      <c r="A191" s="474" t="s">
        <v>1223</v>
      </c>
      <c r="B191" s="474" t="s">
        <v>934</v>
      </c>
      <c r="C191" s="475" t="s">
        <v>411</v>
      </c>
      <c r="D191" s="475">
        <v>9167</v>
      </c>
      <c r="E191" s="475">
        <v>90167</v>
      </c>
      <c r="F191" s="475" t="s">
        <v>427</v>
      </c>
      <c r="G191" s="475" t="s">
        <v>428</v>
      </c>
      <c r="H191" s="521">
        <v>72794</v>
      </c>
      <c r="I191" s="479">
        <v>3</v>
      </c>
      <c r="J191" s="483">
        <v>32103</v>
      </c>
      <c r="K191" s="483">
        <v>0</v>
      </c>
      <c r="L191" s="483">
        <v>0</v>
      </c>
      <c r="M191" s="483">
        <v>645466</v>
      </c>
      <c r="N191" s="483">
        <v>0</v>
      </c>
      <c r="O191" s="483">
        <v>0</v>
      </c>
      <c r="P191" s="505">
        <v>677569</v>
      </c>
      <c r="Q191" s="508"/>
      <c r="R191" s="508"/>
      <c r="S191" s="508"/>
      <c r="T191" s="508"/>
      <c r="U191" s="508"/>
      <c r="V191" s="508"/>
      <c r="W191" s="508"/>
      <c r="X191" s="508"/>
      <c r="Y191" s="508"/>
      <c r="Z191" s="508"/>
    </row>
    <row r="192" spans="1:26" ht="12.75" x14ac:dyDescent="0.2">
      <c r="A192" s="474" t="s">
        <v>1238</v>
      </c>
      <c r="B192" s="474" t="s">
        <v>1106</v>
      </c>
      <c r="C192" s="475" t="s">
        <v>411</v>
      </c>
      <c r="D192" s="475" t="s">
        <v>1107</v>
      </c>
      <c r="E192" s="475" t="s">
        <v>1108</v>
      </c>
      <c r="F192" s="475" t="s">
        <v>427</v>
      </c>
      <c r="G192" s="475" t="s">
        <v>864</v>
      </c>
      <c r="H192" s="86">
        <v>0</v>
      </c>
      <c r="I192" s="479">
        <v>3</v>
      </c>
      <c r="J192" s="483">
        <v>17064</v>
      </c>
      <c r="K192" s="483">
        <v>18404</v>
      </c>
      <c r="L192" s="483">
        <v>0</v>
      </c>
      <c r="M192" s="483">
        <v>0</v>
      </c>
      <c r="N192" s="483">
        <v>228761</v>
      </c>
      <c r="O192" s="483">
        <v>166000</v>
      </c>
      <c r="P192" s="505">
        <v>430229</v>
      </c>
      <c r="Q192" s="508"/>
      <c r="R192" s="508"/>
      <c r="S192" s="508"/>
      <c r="T192" s="508"/>
      <c r="U192" s="508"/>
      <c r="V192" s="508"/>
      <c r="W192" s="508"/>
      <c r="X192" s="508"/>
      <c r="Y192" s="508"/>
      <c r="Z192" s="508"/>
    </row>
    <row r="193" spans="1:26" ht="12.75" x14ac:dyDescent="0.2">
      <c r="A193" s="474" t="s">
        <v>907</v>
      </c>
      <c r="B193" s="474" t="s">
        <v>908</v>
      </c>
      <c r="C193" s="475" t="s">
        <v>411</v>
      </c>
      <c r="D193" s="475" t="s">
        <v>909</v>
      </c>
      <c r="E193" s="475" t="s">
        <v>910</v>
      </c>
      <c r="F193" s="475" t="s">
        <v>427</v>
      </c>
      <c r="G193" s="475" t="s">
        <v>864</v>
      </c>
      <c r="H193" s="86">
        <v>0</v>
      </c>
      <c r="I193" s="479">
        <v>3</v>
      </c>
      <c r="J193" s="483">
        <v>22791</v>
      </c>
      <c r="K193" s="483">
        <v>0</v>
      </c>
      <c r="L193" s="483">
        <v>0</v>
      </c>
      <c r="M193" s="483">
        <v>75173</v>
      </c>
      <c r="N193" s="483">
        <v>0</v>
      </c>
      <c r="O193" s="483">
        <v>43513</v>
      </c>
      <c r="P193" s="505">
        <v>141477</v>
      </c>
      <c r="Q193" s="508"/>
      <c r="R193" s="508"/>
      <c r="S193" s="508"/>
      <c r="T193" s="508"/>
      <c r="U193" s="508"/>
      <c r="V193" s="508"/>
      <c r="W193" s="508"/>
      <c r="X193" s="508"/>
      <c r="Y193" s="508"/>
      <c r="Z193" s="508"/>
    </row>
    <row r="194" spans="1:26" ht="12.75" x14ac:dyDescent="0.2">
      <c r="A194" s="474" t="s">
        <v>1000</v>
      </c>
      <c r="B194" s="474" t="s">
        <v>1001</v>
      </c>
      <c r="C194" s="475" t="s">
        <v>411</v>
      </c>
      <c r="D194" s="475" t="s">
        <v>1002</v>
      </c>
      <c r="E194" s="475">
        <v>99316</v>
      </c>
      <c r="F194" s="475" t="s">
        <v>892</v>
      </c>
      <c r="G194" s="475" t="s">
        <v>428</v>
      </c>
      <c r="H194" s="86">
        <v>0</v>
      </c>
      <c r="I194" s="479">
        <v>2</v>
      </c>
      <c r="J194" s="483">
        <v>244293</v>
      </c>
      <c r="K194" s="483">
        <v>0</v>
      </c>
      <c r="L194" s="483">
        <v>0</v>
      </c>
      <c r="M194" s="483">
        <v>827254</v>
      </c>
      <c r="N194" s="483">
        <v>0</v>
      </c>
      <c r="O194" s="483">
        <v>0</v>
      </c>
      <c r="P194" s="505">
        <v>1071547</v>
      </c>
      <c r="Q194" s="508"/>
      <c r="R194" s="508"/>
      <c r="S194" s="508"/>
      <c r="T194" s="508"/>
      <c r="U194" s="508"/>
      <c r="V194" s="508"/>
      <c r="W194" s="508"/>
      <c r="X194" s="508"/>
      <c r="Y194" s="508"/>
      <c r="Z194" s="508"/>
    </row>
    <row r="195" spans="1:26" ht="12.75" x14ac:dyDescent="0.2">
      <c r="A195" s="474" t="s">
        <v>1080</v>
      </c>
      <c r="B195" s="474" t="s">
        <v>1081</v>
      </c>
      <c r="C195" s="475" t="s">
        <v>411</v>
      </c>
      <c r="D195" s="475" t="s">
        <v>1082</v>
      </c>
      <c r="E195" s="475">
        <v>99364</v>
      </c>
      <c r="F195" s="475" t="s">
        <v>892</v>
      </c>
      <c r="G195" s="475" t="s">
        <v>428</v>
      </c>
      <c r="H195" s="86">
        <v>0</v>
      </c>
      <c r="I195" s="479">
        <v>2</v>
      </c>
      <c r="J195" s="483">
        <v>0</v>
      </c>
      <c r="K195" s="483">
        <v>0</v>
      </c>
      <c r="L195" s="483">
        <v>0</v>
      </c>
      <c r="M195" s="483">
        <v>0</v>
      </c>
      <c r="N195" s="483">
        <v>0</v>
      </c>
      <c r="O195" s="483">
        <v>176226</v>
      </c>
      <c r="P195" s="505">
        <v>176226</v>
      </c>
      <c r="Q195" s="508"/>
      <c r="R195" s="508"/>
      <c r="S195" s="508"/>
      <c r="T195" s="508"/>
      <c r="U195" s="508"/>
      <c r="V195" s="508"/>
      <c r="W195" s="508"/>
      <c r="X195" s="508"/>
      <c r="Y195" s="508"/>
      <c r="Z195" s="508"/>
    </row>
    <row r="196" spans="1:26" ht="12.75" x14ac:dyDescent="0.2">
      <c r="A196" s="474" t="s">
        <v>678</v>
      </c>
      <c r="B196" s="474" t="s">
        <v>574</v>
      </c>
      <c r="C196" s="475" t="s">
        <v>411</v>
      </c>
      <c r="D196" s="476"/>
      <c r="E196" s="475">
        <v>90273</v>
      </c>
      <c r="F196" s="475" t="s">
        <v>427</v>
      </c>
      <c r="G196" s="475" t="s">
        <v>428</v>
      </c>
      <c r="H196" s="521">
        <v>12150996</v>
      </c>
      <c r="I196" s="479">
        <v>2</v>
      </c>
      <c r="J196" s="483">
        <v>25516</v>
      </c>
      <c r="K196" s="483">
        <v>0</v>
      </c>
      <c r="L196" s="483">
        <v>0</v>
      </c>
      <c r="M196" s="483">
        <v>349001</v>
      </c>
      <c r="N196" s="483">
        <v>0</v>
      </c>
      <c r="O196" s="483">
        <v>0</v>
      </c>
      <c r="P196" s="505">
        <v>374517</v>
      </c>
      <c r="Q196" s="508"/>
      <c r="R196" s="508"/>
      <c r="S196" s="508"/>
      <c r="T196" s="508"/>
      <c r="U196" s="508"/>
      <c r="V196" s="508"/>
      <c r="W196" s="508"/>
      <c r="X196" s="508"/>
      <c r="Y196" s="508"/>
      <c r="Z196" s="508"/>
    </row>
    <row r="197" spans="1:26" ht="12.75" x14ac:dyDescent="0.2">
      <c r="A197" s="474" t="s">
        <v>1208</v>
      </c>
      <c r="B197" s="474" t="s">
        <v>1209</v>
      </c>
      <c r="C197" s="475" t="s">
        <v>411</v>
      </c>
      <c r="D197" s="475" t="s">
        <v>1210</v>
      </c>
      <c r="E197" s="475" t="s">
        <v>1211</v>
      </c>
      <c r="F197" s="475" t="s">
        <v>427</v>
      </c>
      <c r="G197" s="475" t="s">
        <v>864</v>
      </c>
      <c r="H197" s="86">
        <v>0</v>
      </c>
      <c r="I197" s="479">
        <v>2</v>
      </c>
      <c r="J197" s="483">
        <v>16638</v>
      </c>
      <c r="K197" s="483">
        <v>203</v>
      </c>
      <c r="L197" s="483">
        <v>0</v>
      </c>
      <c r="M197" s="483">
        <v>0</v>
      </c>
      <c r="N197" s="483">
        <v>62063</v>
      </c>
      <c r="O197" s="483">
        <v>57309</v>
      </c>
      <c r="P197" s="505">
        <v>136213</v>
      </c>
      <c r="Q197" s="508"/>
      <c r="R197" s="508"/>
      <c r="S197" s="508"/>
      <c r="T197" s="508"/>
      <c r="U197" s="508"/>
      <c r="V197" s="508"/>
      <c r="W197" s="508"/>
      <c r="X197" s="508"/>
      <c r="Y197" s="508"/>
      <c r="Z197" s="508"/>
    </row>
    <row r="198" spans="1:26" ht="12.75" x14ac:dyDescent="0.2">
      <c r="A198" s="474" t="s">
        <v>620</v>
      </c>
      <c r="B198" s="474" t="s">
        <v>621</v>
      </c>
      <c r="C198" s="475" t="s">
        <v>411</v>
      </c>
      <c r="D198" s="476"/>
      <c r="E198" s="475">
        <v>90288</v>
      </c>
      <c r="F198" s="475" t="s">
        <v>427</v>
      </c>
      <c r="G198" s="475" t="s">
        <v>428</v>
      </c>
      <c r="H198" s="521">
        <v>12150996</v>
      </c>
      <c r="I198" s="479">
        <v>2</v>
      </c>
      <c r="J198" s="483">
        <v>0</v>
      </c>
      <c r="K198" s="483">
        <v>0</v>
      </c>
      <c r="L198" s="483">
        <v>0</v>
      </c>
      <c r="M198" s="483">
        <v>352584</v>
      </c>
      <c r="N198" s="483">
        <v>0</v>
      </c>
      <c r="O198" s="483">
        <v>0</v>
      </c>
      <c r="P198" s="505">
        <v>352584</v>
      </c>
      <c r="Q198" s="508"/>
      <c r="R198" s="508"/>
      <c r="S198" s="508"/>
      <c r="T198" s="508"/>
      <c r="U198" s="508"/>
      <c r="V198" s="508"/>
      <c r="W198" s="508"/>
      <c r="X198" s="508"/>
      <c r="Y198" s="508"/>
      <c r="Z198" s="508"/>
    </row>
    <row r="199" spans="1:26" ht="12.75" x14ac:dyDescent="0.2">
      <c r="A199" s="474" t="s">
        <v>664</v>
      </c>
      <c r="B199" s="474" t="s">
        <v>665</v>
      </c>
      <c r="C199" s="475" t="s">
        <v>411</v>
      </c>
      <c r="D199" s="476"/>
      <c r="E199" s="475">
        <v>90264</v>
      </c>
      <c r="F199" s="475" t="s">
        <v>427</v>
      </c>
      <c r="G199" s="475" t="s">
        <v>428</v>
      </c>
      <c r="H199" s="521">
        <v>12150996</v>
      </c>
      <c r="I199" s="479">
        <v>2</v>
      </c>
      <c r="J199" s="483">
        <v>0</v>
      </c>
      <c r="K199" s="483">
        <v>0</v>
      </c>
      <c r="L199" s="483">
        <v>0</v>
      </c>
      <c r="M199" s="483">
        <v>427896</v>
      </c>
      <c r="N199" s="483">
        <v>0</v>
      </c>
      <c r="O199" s="483">
        <v>0</v>
      </c>
      <c r="P199" s="505">
        <v>427896</v>
      </c>
      <c r="Q199" s="508"/>
      <c r="R199" s="508"/>
      <c r="S199" s="508"/>
      <c r="T199" s="508"/>
      <c r="U199" s="508"/>
      <c r="V199" s="508"/>
      <c r="W199" s="508"/>
      <c r="X199" s="508"/>
      <c r="Y199" s="508"/>
      <c r="Z199" s="508"/>
    </row>
    <row r="200" spans="1:26" ht="12.75" x14ac:dyDescent="0.2">
      <c r="A200" s="474" t="s">
        <v>1158</v>
      </c>
      <c r="B200" s="474" t="s">
        <v>1159</v>
      </c>
      <c r="C200" s="475" t="s">
        <v>411</v>
      </c>
      <c r="D200" s="475" t="s">
        <v>1160</v>
      </c>
      <c r="E200" s="475" t="s">
        <v>1161</v>
      </c>
      <c r="F200" s="475" t="s">
        <v>427</v>
      </c>
      <c r="G200" s="475" t="s">
        <v>864</v>
      </c>
      <c r="H200" s="86">
        <v>0</v>
      </c>
      <c r="I200" s="479">
        <v>2</v>
      </c>
      <c r="J200" s="483">
        <v>5068</v>
      </c>
      <c r="K200" s="483">
        <v>0</v>
      </c>
      <c r="L200" s="483">
        <v>0</v>
      </c>
      <c r="M200" s="483">
        <v>171259</v>
      </c>
      <c r="N200" s="483">
        <v>0</v>
      </c>
      <c r="O200" s="483">
        <v>40281</v>
      </c>
      <c r="P200" s="505">
        <v>216608</v>
      </c>
      <c r="Q200" s="508"/>
      <c r="R200" s="508"/>
      <c r="S200" s="508"/>
      <c r="T200" s="508"/>
      <c r="U200" s="508"/>
      <c r="V200" s="508"/>
      <c r="W200" s="508"/>
      <c r="X200" s="508"/>
      <c r="Y200" s="508"/>
      <c r="Z200" s="508"/>
    </row>
    <row r="201" spans="1:26" ht="12.75" x14ac:dyDescent="0.2">
      <c r="A201" s="474" t="s">
        <v>666</v>
      </c>
      <c r="B201" s="474" t="s">
        <v>667</v>
      </c>
      <c r="C201" s="475" t="s">
        <v>411</v>
      </c>
      <c r="D201" s="476"/>
      <c r="E201" s="475">
        <v>90280</v>
      </c>
      <c r="F201" s="475" t="s">
        <v>427</v>
      </c>
      <c r="G201" s="475" t="s">
        <v>428</v>
      </c>
      <c r="H201" s="521">
        <v>12150996</v>
      </c>
      <c r="I201" s="479">
        <v>2</v>
      </c>
      <c r="J201" s="483">
        <v>24928</v>
      </c>
      <c r="K201" s="483">
        <v>0</v>
      </c>
      <c r="L201" s="483">
        <v>0</v>
      </c>
      <c r="M201" s="483">
        <v>390728</v>
      </c>
      <c r="N201" s="483">
        <v>0</v>
      </c>
      <c r="O201" s="483">
        <v>0</v>
      </c>
      <c r="P201" s="505">
        <v>415656</v>
      </c>
      <c r="Q201" s="508"/>
      <c r="R201" s="508"/>
      <c r="S201" s="508"/>
      <c r="T201" s="508"/>
      <c r="U201" s="508"/>
      <c r="V201" s="508"/>
      <c r="W201" s="508"/>
      <c r="X201" s="508"/>
      <c r="Y201" s="508"/>
      <c r="Z201" s="508"/>
    </row>
    <row r="202" spans="1:26" ht="12.75" x14ac:dyDescent="0.2">
      <c r="A202" s="474" t="s">
        <v>1057</v>
      </c>
      <c r="B202" s="474" t="s">
        <v>1058</v>
      </c>
      <c r="C202" s="475" t="s">
        <v>411</v>
      </c>
      <c r="D202" s="475" t="s">
        <v>1059</v>
      </c>
      <c r="E202" s="475" t="s">
        <v>1060</v>
      </c>
      <c r="F202" s="475" t="s">
        <v>427</v>
      </c>
      <c r="G202" s="475" t="s">
        <v>864</v>
      </c>
      <c r="H202" s="86">
        <v>0</v>
      </c>
      <c r="I202" s="479">
        <v>2</v>
      </c>
      <c r="J202" s="483">
        <v>15831</v>
      </c>
      <c r="K202" s="483">
        <v>0</v>
      </c>
      <c r="L202" s="483">
        <v>0</v>
      </c>
      <c r="M202" s="483">
        <v>91494</v>
      </c>
      <c r="N202" s="483">
        <v>0</v>
      </c>
      <c r="O202" s="483">
        <v>43401</v>
      </c>
      <c r="P202" s="505">
        <v>150726</v>
      </c>
      <c r="Q202" s="508"/>
      <c r="R202" s="508"/>
      <c r="S202" s="508"/>
      <c r="T202" s="508"/>
      <c r="U202" s="508"/>
      <c r="V202" s="508"/>
      <c r="W202" s="508"/>
      <c r="X202" s="508"/>
      <c r="Y202" s="508"/>
      <c r="Z202" s="508"/>
    </row>
    <row r="203" spans="1:26" ht="12.75" x14ac:dyDescent="0.2">
      <c r="A203" s="474" t="s">
        <v>1053</v>
      </c>
      <c r="B203" s="474" t="s">
        <v>1054</v>
      </c>
      <c r="C203" s="475" t="s">
        <v>411</v>
      </c>
      <c r="D203" s="475" t="s">
        <v>1055</v>
      </c>
      <c r="E203" s="475" t="s">
        <v>1056</v>
      </c>
      <c r="F203" s="475" t="s">
        <v>427</v>
      </c>
      <c r="G203" s="475" t="s">
        <v>864</v>
      </c>
      <c r="H203" s="86">
        <v>0</v>
      </c>
      <c r="I203" s="479">
        <v>2</v>
      </c>
      <c r="J203" s="483">
        <v>6405</v>
      </c>
      <c r="K203" s="483">
        <v>0</v>
      </c>
      <c r="L203" s="483">
        <v>0</v>
      </c>
      <c r="M203" s="483">
        <v>29372</v>
      </c>
      <c r="N203" s="483">
        <v>0</v>
      </c>
      <c r="O203" s="483">
        <v>36382</v>
      </c>
      <c r="P203" s="505">
        <v>72159</v>
      </c>
      <c r="Q203" s="508"/>
      <c r="R203" s="508"/>
      <c r="S203" s="508"/>
      <c r="T203" s="508"/>
      <c r="U203" s="508"/>
      <c r="V203" s="508"/>
      <c r="W203" s="508"/>
      <c r="X203" s="508"/>
      <c r="Y203" s="508"/>
      <c r="Z203" s="508"/>
    </row>
    <row r="204" spans="1:26" ht="12.75" x14ac:dyDescent="0.2">
      <c r="A204" s="474" t="s">
        <v>1084</v>
      </c>
      <c r="B204" s="474" t="s">
        <v>1085</v>
      </c>
      <c r="C204" s="475" t="s">
        <v>411</v>
      </c>
      <c r="D204" s="475" t="s">
        <v>1086</v>
      </c>
      <c r="E204" s="475" t="s">
        <v>1087</v>
      </c>
      <c r="F204" s="475" t="s">
        <v>427</v>
      </c>
      <c r="G204" s="475" t="s">
        <v>864</v>
      </c>
      <c r="H204" s="86">
        <v>0</v>
      </c>
      <c r="I204" s="479">
        <v>2</v>
      </c>
      <c r="J204" s="483">
        <v>75860</v>
      </c>
      <c r="K204" s="483">
        <v>0</v>
      </c>
      <c r="L204" s="483">
        <v>0</v>
      </c>
      <c r="M204" s="483">
        <v>0</v>
      </c>
      <c r="N204" s="483">
        <v>334387</v>
      </c>
      <c r="O204" s="483">
        <v>370862</v>
      </c>
      <c r="P204" s="505">
        <v>781109</v>
      </c>
      <c r="Q204" s="508"/>
      <c r="R204" s="508"/>
      <c r="S204" s="508"/>
      <c r="T204" s="508"/>
      <c r="U204" s="508"/>
      <c r="V204" s="508"/>
      <c r="W204" s="508"/>
      <c r="X204" s="508"/>
      <c r="Y204" s="508"/>
      <c r="Z204" s="508"/>
    </row>
    <row r="205" spans="1:26" ht="12.75" x14ac:dyDescent="0.2">
      <c r="A205" s="474" t="s">
        <v>889</v>
      </c>
      <c r="B205" s="474" t="s">
        <v>890</v>
      </c>
      <c r="C205" s="475" t="s">
        <v>411</v>
      </c>
      <c r="D205" s="475" t="s">
        <v>891</v>
      </c>
      <c r="E205" s="475">
        <v>99358</v>
      </c>
      <c r="F205" s="475" t="s">
        <v>892</v>
      </c>
      <c r="G205" s="475" t="s">
        <v>428</v>
      </c>
      <c r="H205" s="86">
        <v>0</v>
      </c>
      <c r="I205" s="479">
        <v>2</v>
      </c>
      <c r="J205" s="483">
        <v>3671</v>
      </c>
      <c r="K205" s="483">
        <v>0</v>
      </c>
      <c r="L205" s="483">
        <v>0</v>
      </c>
      <c r="M205" s="483">
        <v>7352</v>
      </c>
      <c r="N205" s="483">
        <v>0</v>
      </c>
      <c r="O205" s="483">
        <v>77930</v>
      </c>
      <c r="P205" s="505">
        <v>88953</v>
      </c>
      <c r="Q205" s="508"/>
      <c r="R205" s="508"/>
      <c r="S205" s="508"/>
      <c r="T205" s="508"/>
      <c r="U205" s="508"/>
      <c r="V205" s="508"/>
      <c r="W205" s="508"/>
      <c r="X205" s="508"/>
      <c r="Y205" s="508"/>
      <c r="Z205" s="508"/>
    </row>
    <row r="206" spans="1:26" ht="12.75" x14ac:dyDescent="0.2">
      <c r="A206" s="474" t="s">
        <v>963</v>
      </c>
      <c r="B206" s="474" t="s">
        <v>964</v>
      </c>
      <c r="C206" s="475" t="s">
        <v>411</v>
      </c>
      <c r="D206" s="475" t="s">
        <v>965</v>
      </c>
      <c r="E206" s="475" t="s">
        <v>966</v>
      </c>
      <c r="F206" s="475" t="s">
        <v>427</v>
      </c>
      <c r="G206" s="475" t="s">
        <v>864</v>
      </c>
      <c r="H206" s="86">
        <v>0</v>
      </c>
      <c r="I206" s="479">
        <v>2</v>
      </c>
      <c r="J206" s="483">
        <v>3020</v>
      </c>
      <c r="K206" s="483">
        <v>1989</v>
      </c>
      <c r="L206" s="483">
        <v>0</v>
      </c>
      <c r="M206" s="483">
        <v>42832</v>
      </c>
      <c r="N206" s="483">
        <v>22208</v>
      </c>
      <c r="O206" s="483">
        <v>35280</v>
      </c>
      <c r="P206" s="505">
        <v>105329</v>
      </c>
      <c r="Q206" s="508"/>
      <c r="R206" s="508"/>
      <c r="S206" s="508"/>
      <c r="T206" s="508"/>
      <c r="U206" s="508"/>
      <c r="V206" s="508"/>
      <c r="W206" s="508"/>
      <c r="X206" s="508"/>
      <c r="Y206" s="508"/>
      <c r="Z206" s="508"/>
    </row>
    <row r="207" spans="1:26" ht="12.75" x14ac:dyDescent="0.2">
      <c r="A207" s="474" t="s">
        <v>680</v>
      </c>
      <c r="B207" s="474" t="s">
        <v>574</v>
      </c>
      <c r="C207" s="475" t="s">
        <v>411</v>
      </c>
      <c r="D207" s="476"/>
      <c r="E207" s="475">
        <v>90278</v>
      </c>
      <c r="F207" s="475" t="s">
        <v>427</v>
      </c>
      <c r="G207" s="475" t="s">
        <v>428</v>
      </c>
      <c r="H207" s="521">
        <v>12150996</v>
      </c>
      <c r="I207" s="479">
        <v>2</v>
      </c>
      <c r="J207" s="483">
        <v>11397</v>
      </c>
      <c r="K207" s="483">
        <v>0</v>
      </c>
      <c r="L207" s="483">
        <v>0</v>
      </c>
      <c r="M207" s="483">
        <v>354452</v>
      </c>
      <c r="N207" s="483">
        <v>0</v>
      </c>
      <c r="O207" s="483">
        <v>0</v>
      </c>
      <c r="P207" s="505">
        <v>365849</v>
      </c>
      <c r="Q207" s="508"/>
      <c r="R207" s="508"/>
      <c r="S207" s="508"/>
      <c r="T207" s="508"/>
      <c r="U207" s="508"/>
      <c r="V207" s="508"/>
      <c r="W207" s="508"/>
      <c r="X207" s="508"/>
      <c r="Y207" s="508"/>
      <c r="Z207" s="508"/>
    </row>
    <row r="208" spans="1:26" ht="12.75" x14ac:dyDescent="0.2">
      <c r="A208" s="474" t="s">
        <v>1070</v>
      </c>
      <c r="B208" s="474" t="s">
        <v>1071</v>
      </c>
      <c r="C208" s="475" t="s">
        <v>411</v>
      </c>
      <c r="D208" s="475">
        <v>9227</v>
      </c>
      <c r="E208" s="475">
        <v>90227</v>
      </c>
      <c r="F208" s="475" t="s">
        <v>427</v>
      </c>
      <c r="G208" s="475" t="s">
        <v>428</v>
      </c>
      <c r="H208" s="521">
        <v>214811</v>
      </c>
      <c r="I208" s="479">
        <v>2</v>
      </c>
      <c r="J208" s="483">
        <v>42068</v>
      </c>
      <c r="K208" s="483">
        <v>1190</v>
      </c>
      <c r="L208" s="483">
        <v>0</v>
      </c>
      <c r="M208" s="483">
        <v>258728</v>
      </c>
      <c r="N208" s="483">
        <v>413083</v>
      </c>
      <c r="O208" s="483">
        <v>198607</v>
      </c>
      <c r="P208" s="505">
        <v>913676</v>
      </c>
      <c r="Q208" s="508"/>
      <c r="R208" s="508"/>
      <c r="S208" s="508"/>
      <c r="T208" s="508"/>
      <c r="U208" s="508"/>
      <c r="V208" s="508"/>
      <c r="W208" s="508"/>
      <c r="X208" s="508"/>
      <c r="Y208" s="508"/>
      <c r="Z208" s="508"/>
    </row>
    <row r="209" spans="1:26" ht="12.75" x14ac:dyDescent="0.2">
      <c r="A209" s="474" t="s">
        <v>626</v>
      </c>
      <c r="B209" s="474" t="s">
        <v>627</v>
      </c>
      <c r="C209" s="475" t="s">
        <v>411</v>
      </c>
      <c r="D209" s="476"/>
      <c r="E209" s="475">
        <v>90290</v>
      </c>
      <c r="F209" s="475" t="s">
        <v>427</v>
      </c>
      <c r="G209" s="475" t="s">
        <v>428</v>
      </c>
      <c r="H209" s="521">
        <v>12150996</v>
      </c>
      <c r="I209" s="479">
        <v>2</v>
      </c>
      <c r="J209" s="483">
        <v>0</v>
      </c>
      <c r="K209" s="483">
        <v>0</v>
      </c>
      <c r="L209" s="483">
        <v>0</v>
      </c>
      <c r="M209" s="483">
        <v>208060</v>
      </c>
      <c r="N209" s="483">
        <v>0</v>
      </c>
      <c r="O209" s="483">
        <v>0</v>
      </c>
      <c r="P209" s="505">
        <v>208060</v>
      </c>
      <c r="Q209" s="508"/>
      <c r="R209" s="508"/>
      <c r="S209" s="508"/>
      <c r="T209" s="508"/>
      <c r="U209" s="508"/>
      <c r="V209" s="508"/>
      <c r="W209" s="508"/>
      <c r="X209" s="508"/>
      <c r="Y209" s="508"/>
      <c r="Z209" s="508"/>
    </row>
    <row r="210" spans="1:26" ht="12.75" x14ac:dyDescent="0.2">
      <c r="A210" s="474" t="s">
        <v>671</v>
      </c>
      <c r="B210" s="474" t="s">
        <v>574</v>
      </c>
      <c r="C210" s="475" t="s">
        <v>411</v>
      </c>
      <c r="D210" s="476"/>
      <c r="E210" s="475">
        <v>90270</v>
      </c>
      <c r="F210" s="475" t="s">
        <v>427</v>
      </c>
      <c r="G210" s="475" t="s">
        <v>428</v>
      </c>
      <c r="H210" s="521">
        <v>12150996</v>
      </c>
      <c r="I210" s="479">
        <v>1</v>
      </c>
      <c r="J210" s="483">
        <v>8028</v>
      </c>
      <c r="K210" s="483">
        <v>0</v>
      </c>
      <c r="L210" s="483">
        <v>0</v>
      </c>
      <c r="M210" s="483">
        <v>283728</v>
      </c>
      <c r="N210" s="483">
        <v>0</v>
      </c>
      <c r="O210" s="483">
        <v>0</v>
      </c>
      <c r="P210" s="505">
        <v>291756</v>
      </c>
      <c r="Q210" s="508"/>
      <c r="R210" s="508"/>
      <c r="S210" s="508"/>
      <c r="T210" s="508"/>
      <c r="U210" s="508"/>
      <c r="V210" s="508"/>
      <c r="W210" s="508"/>
      <c r="X210" s="508"/>
      <c r="Y210" s="508"/>
      <c r="Z210" s="508"/>
    </row>
    <row r="211" spans="1:26" ht="12.75" x14ac:dyDescent="0.2">
      <c r="A211" s="474" t="s">
        <v>857</v>
      </c>
      <c r="B211" s="474" t="s">
        <v>574</v>
      </c>
      <c r="C211" s="475" t="s">
        <v>411</v>
      </c>
      <c r="D211" s="476"/>
      <c r="E211" s="475">
        <v>90274</v>
      </c>
      <c r="F211" s="475" t="s">
        <v>427</v>
      </c>
      <c r="G211" s="475" t="s">
        <v>428</v>
      </c>
      <c r="H211" s="521">
        <v>11402946</v>
      </c>
      <c r="I211" s="479">
        <v>1</v>
      </c>
      <c r="J211" s="483">
        <v>0</v>
      </c>
      <c r="K211" s="483">
        <v>0</v>
      </c>
      <c r="L211" s="483">
        <v>0</v>
      </c>
      <c r="M211" s="483">
        <v>182817</v>
      </c>
      <c r="N211" s="483">
        <v>0</v>
      </c>
      <c r="O211" s="483">
        <v>0</v>
      </c>
      <c r="P211" s="505">
        <v>182817</v>
      </c>
      <c r="Q211" s="508"/>
      <c r="R211" s="508"/>
      <c r="S211" s="508"/>
      <c r="T211" s="508"/>
      <c r="U211" s="508"/>
      <c r="V211" s="508"/>
      <c r="W211" s="508"/>
      <c r="X211" s="508"/>
      <c r="Y211" s="508"/>
      <c r="Z211" s="508"/>
    </row>
    <row r="212" spans="1:26" ht="12.75" x14ac:dyDescent="0.2">
      <c r="A212" s="474" t="s">
        <v>1236</v>
      </c>
      <c r="B212" s="474" t="s">
        <v>1073</v>
      </c>
      <c r="C212" s="475" t="s">
        <v>411</v>
      </c>
      <c r="D212" s="475" t="s">
        <v>1074</v>
      </c>
      <c r="E212" s="475" t="s">
        <v>1075</v>
      </c>
      <c r="F212" s="475" t="s">
        <v>427</v>
      </c>
      <c r="G212" s="475" t="s">
        <v>864</v>
      </c>
      <c r="H212" s="86">
        <v>0</v>
      </c>
      <c r="I212" s="479">
        <v>1</v>
      </c>
      <c r="J212" s="483">
        <v>34015</v>
      </c>
      <c r="K212" s="483">
        <v>0</v>
      </c>
      <c r="L212" s="483">
        <v>0</v>
      </c>
      <c r="M212" s="483">
        <v>167414</v>
      </c>
      <c r="N212" s="483">
        <v>86493</v>
      </c>
      <c r="O212" s="483">
        <v>37361</v>
      </c>
      <c r="P212" s="505">
        <v>325283</v>
      </c>
      <c r="Q212" s="508"/>
      <c r="R212" s="508"/>
      <c r="S212" s="508"/>
      <c r="T212" s="508"/>
      <c r="U212" s="508"/>
      <c r="V212" s="508"/>
      <c r="W212" s="508"/>
      <c r="X212" s="508"/>
      <c r="Y212" s="508"/>
      <c r="Z212" s="508"/>
    </row>
    <row r="213" spans="1:26" ht="12.75" x14ac:dyDescent="0.2">
      <c r="A213" s="474" t="s">
        <v>677</v>
      </c>
      <c r="B213" s="474" t="s">
        <v>574</v>
      </c>
      <c r="C213" s="475" t="s">
        <v>411</v>
      </c>
      <c r="D213" s="476"/>
      <c r="E213" s="475">
        <v>90269</v>
      </c>
      <c r="F213" s="475" t="s">
        <v>427</v>
      </c>
      <c r="G213" s="475" t="s">
        <v>428</v>
      </c>
      <c r="H213" s="521">
        <v>12150996</v>
      </c>
      <c r="I213" s="479">
        <v>1</v>
      </c>
      <c r="J213" s="483">
        <v>11145</v>
      </c>
      <c r="K213" s="483">
        <v>0</v>
      </c>
      <c r="L213" s="483">
        <v>0</v>
      </c>
      <c r="M213" s="483">
        <v>205339</v>
      </c>
      <c r="N213" s="483">
        <v>0</v>
      </c>
      <c r="O213" s="483">
        <v>0</v>
      </c>
      <c r="P213" s="505">
        <v>216484</v>
      </c>
      <c r="Q213" s="508"/>
      <c r="R213" s="508"/>
      <c r="S213" s="508"/>
      <c r="T213" s="508"/>
      <c r="U213" s="508"/>
      <c r="V213" s="508"/>
      <c r="W213" s="508"/>
      <c r="X213" s="508"/>
      <c r="Y213" s="508"/>
      <c r="Z213" s="508"/>
    </row>
    <row r="214" spans="1:26" ht="12.75" x14ac:dyDescent="0.2">
      <c r="A214" s="474" t="s">
        <v>679</v>
      </c>
      <c r="B214" s="474" t="s">
        <v>574</v>
      </c>
      <c r="C214" s="475" t="s">
        <v>411</v>
      </c>
      <c r="D214" s="476"/>
      <c r="E214" s="475">
        <v>90275</v>
      </c>
      <c r="F214" s="475" t="s">
        <v>427</v>
      </c>
      <c r="G214" s="475" t="s">
        <v>428</v>
      </c>
      <c r="H214" s="521">
        <v>12150996</v>
      </c>
      <c r="I214" s="479">
        <v>1</v>
      </c>
      <c r="J214" s="483">
        <v>12428</v>
      </c>
      <c r="K214" s="483">
        <v>0</v>
      </c>
      <c r="L214" s="483">
        <v>0</v>
      </c>
      <c r="M214" s="483">
        <v>194285</v>
      </c>
      <c r="N214" s="483">
        <v>0</v>
      </c>
      <c r="O214" s="483">
        <v>0</v>
      </c>
      <c r="P214" s="505">
        <v>206713</v>
      </c>
      <c r="Q214" s="508"/>
      <c r="R214" s="508"/>
      <c r="S214" s="508"/>
      <c r="T214" s="508"/>
      <c r="U214" s="508"/>
      <c r="V214" s="508"/>
      <c r="W214" s="508"/>
      <c r="X214" s="508"/>
      <c r="Y214" s="508"/>
      <c r="Z214" s="508"/>
    </row>
    <row r="215" spans="1:26" ht="12.75" x14ac:dyDescent="0.2">
      <c r="A215" s="474" t="s">
        <v>672</v>
      </c>
      <c r="B215" s="474" t="s">
        <v>574</v>
      </c>
      <c r="C215" s="475" t="s">
        <v>411</v>
      </c>
      <c r="D215" s="476"/>
      <c r="E215" s="475">
        <v>90272</v>
      </c>
      <c r="F215" s="475" t="s">
        <v>427</v>
      </c>
      <c r="G215" s="475" t="s">
        <v>428</v>
      </c>
      <c r="H215" s="521">
        <v>12150996</v>
      </c>
      <c r="I215" s="479">
        <v>1</v>
      </c>
      <c r="J215" s="483">
        <v>11013</v>
      </c>
      <c r="K215" s="483">
        <v>0</v>
      </c>
      <c r="L215" s="483">
        <v>0</v>
      </c>
      <c r="M215" s="483">
        <v>238733</v>
      </c>
      <c r="N215" s="483">
        <v>0</v>
      </c>
      <c r="O215" s="483">
        <v>0</v>
      </c>
      <c r="P215" s="505">
        <v>249746</v>
      </c>
      <c r="Q215" s="508"/>
      <c r="R215" s="508"/>
      <c r="S215" s="508"/>
      <c r="T215" s="508"/>
      <c r="U215" s="508"/>
      <c r="V215" s="508"/>
      <c r="W215" s="508"/>
      <c r="X215" s="508"/>
      <c r="Y215" s="508"/>
      <c r="Z215" s="508"/>
    </row>
    <row r="216" spans="1:26" ht="12.75" x14ac:dyDescent="0.2">
      <c r="A216" s="474" t="s">
        <v>904</v>
      </c>
      <c r="B216" s="474" t="s">
        <v>905</v>
      </c>
      <c r="C216" s="475" t="s">
        <v>411</v>
      </c>
      <c r="D216" s="475" t="s">
        <v>906</v>
      </c>
      <c r="E216" s="475">
        <v>99292</v>
      </c>
      <c r="F216" s="475" t="s">
        <v>892</v>
      </c>
      <c r="G216" s="475" t="s">
        <v>428</v>
      </c>
      <c r="H216" s="86">
        <v>0</v>
      </c>
      <c r="I216" s="479">
        <v>1</v>
      </c>
      <c r="J216" s="483">
        <v>15336</v>
      </c>
      <c r="K216" s="483">
        <v>2882</v>
      </c>
      <c r="L216" s="483">
        <v>0</v>
      </c>
      <c r="M216" s="483">
        <v>0</v>
      </c>
      <c r="N216" s="483">
        <v>91475</v>
      </c>
      <c r="O216" s="483">
        <v>0</v>
      </c>
      <c r="P216" s="505">
        <v>109693</v>
      </c>
      <c r="Q216" s="508"/>
      <c r="R216" s="508"/>
      <c r="S216" s="508"/>
      <c r="T216" s="508"/>
      <c r="U216" s="508"/>
      <c r="V216" s="508"/>
      <c r="W216" s="508"/>
      <c r="X216" s="508"/>
      <c r="Y216" s="508"/>
      <c r="Z216" s="508"/>
    </row>
    <row r="217" spans="1:26" ht="12.75" x14ac:dyDescent="0.2">
      <c r="A217" s="474" t="s">
        <v>1282</v>
      </c>
      <c r="B217" s="474" t="s">
        <v>901</v>
      </c>
      <c r="C217" s="475" t="s">
        <v>411</v>
      </c>
      <c r="D217" s="475" t="s">
        <v>1283</v>
      </c>
      <c r="E217" s="475">
        <v>99268</v>
      </c>
      <c r="F217" s="475" t="s">
        <v>892</v>
      </c>
      <c r="G217" s="475" t="s">
        <v>428</v>
      </c>
      <c r="H217" s="86">
        <v>0</v>
      </c>
      <c r="I217" s="479">
        <v>0</v>
      </c>
      <c r="J217" s="483">
        <v>0</v>
      </c>
      <c r="K217" s="483">
        <v>0</v>
      </c>
      <c r="L217" s="483">
        <v>0</v>
      </c>
      <c r="M217" s="483">
        <v>183</v>
      </c>
      <c r="N217" s="483">
        <v>0</v>
      </c>
      <c r="O217" s="483">
        <v>8449</v>
      </c>
      <c r="P217" s="505">
        <v>8632</v>
      </c>
      <c r="Q217" s="508"/>
      <c r="R217" s="508"/>
      <c r="S217" s="508"/>
      <c r="T217" s="508"/>
      <c r="U217" s="508"/>
      <c r="V217" s="508"/>
      <c r="W217" s="508"/>
      <c r="X217" s="508"/>
      <c r="Y217" s="508"/>
      <c r="Z217" s="508"/>
    </row>
    <row r="218" spans="1:26" ht="12.75" x14ac:dyDescent="0.2">
      <c r="A218" s="474" t="s">
        <v>1090</v>
      </c>
      <c r="B218" s="474" t="s">
        <v>1089</v>
      </c>
      <c r="C218" s="475" t="s">
        <v>411</v>
      </c>
      <c r="D218" s="476"/>
      <c r="E218" s="475">
        <v>90299</v>
      </c>
      <c r="F218" s="475" t="s">
        <v>412</v>
      </c>
      <c r="G218" s="475" t="s">
        <v>1505</v>
      </c>
      <c r="H218" s="521">
        <v>3281212</v>
      </c>
      <c r="I218" s="479">
        <v>0</v>
      </c>
      <c r="J218" s="483">
        <v>0</v>
      </c>
      <c r="K218" s="483">
        <v>0</v>
      </c>
      <c r="L218" s="483">
        <v>0</v>
      </c>
      <c r="M218" s="483">
        <v>0</v>
      </c>
      <c r="N218" s="483">
        <v>0</v>
      </c>
      <c r="O218" s="483">
        <v>0</v>
      </c>
      <c r="P218" s="505">
        <v>0</v>
      </c>
      <c r="Q218" s="508"/>
      <c r="R218" s="508"/>
      <c r="S218" s="508"/>
      <c r="T218" s="508"/>
      <c r="U218" s="508"/>
      <c r="V218" s="508"/>
      <c r="W218" s="508"/>
      <c r="X218" s="508"/>
      <c r="Y218" s="508"/>
      <c r="Z218" s="508"/>
    </row>
    <row r="219" spans="1:26" ht="12.75" x14ac:dyDescent="0.2">
      <c r="A219" s="474" t="s">
        <v>1109</v>
      </c>
      <c r="B219" s="474" t="s">
        <v>422</v>
      </c>
      <c r="C219" s="475" t="s">
        <v>411</v>
      </c>
      <c r="D219" s="475">
        <v>9218</v>
      </c>
      <c r="E219" s="475">
        <v>90218</v>
      </c>
      <c r="F219" s="475" t="s">
        <v>437</v>
      </c>
      <c r="G219" s="475" t="s">
        <v>1505</v>
      </c>
      <c r="H219" s="521">
        <v>1932666</v>
      </c>
      <c r="I219" s="479">
        <v>0</v>
      </c>
      <c r="J219" s="483">
        <v>0</v>
      </c>
      <c r="K219" s="483">
        <v>0</v>
      </c>
      <c r="L219" s="483">
        <v>0</v>
      </c>
      <c r="M219" s="483">
        <v>0</v>
      </c>
      <c r="N219" s="483">
        <v>0</v>
      </c>
      <c r="O219" s="483">
        <v>0</v>
      </c>
      <c r="P219" s="505">
        <v>0</v>
      </c>
      <c r="Q219" s="508"/>
      <c r="R219" s="508"/>
      <c r="S219" s="508"/>
      <c r="T219" s="508"/>
      <c r="U219" s="508"/>
      <c r="V219" s="508"/>
      <c r="W219" s="508"/>
      <c r="X219" s="508"/>
      <c r="Y219" s="508"/>
      <c r="Z219" s="508"/>
    </row>
    <row r="220" spans="1:26" ht="12.75" x14ac:dyDescent="0.2">
      <c r="A220" s="474" t="s">
        <v>1506</v>
      </c>
      <c r="B220" s="474" t="s">
        <v>1092</v>
      </c>
      <c r="C220" s="475" t="s">
        <v>411</v>
      </c>
      <c r="D220" s="475" t="s">
        <v>1285</v>
      </c>
      <c r="E220" s="475">
        <v>99370</v>
      </c>
      <c r="F220" s="475" t="s">
        <v>892</v>
      </c>
      <c r="G220" s="475" t="s">
        <v>428</v>
      </c>
      <c r="H220" s="86">
        <v>0</v>
      </c>
      <c r="I220" s="479">
        <v>0</v>
      </c>
      <c r="J220" s="483">
        <v>0</v>
      </c>
      <c r="K220" s="483">
        <v>0</v>
      </c>
      <c r="L220" s="483">
        <v>0</v>
      </c>
      <c r="M220" s="483">
        <v>123688</v>
      </c>
      <c r="N220" s="483">
        <v>0</v>
      </c>
      <c r="O220" s="483">
        <v>0</v>
      </c>
      <c r="P220" s="505">
        <v>123688</v>
      </c>
      <c r="Q220" s="508"/>
      <c r="R220" s="508"/>
      <c r="S220" s="508"/>
      <c r="T220" s="508"/>
      <c r="U220" s="508"/>
      <c r="V220" s="508"/>
      <c r="W220" s="508"/>
      <c r="X220" s="508"/>
      <c r="Y220" s="508"/>
      <c r="Z220" s="508"/>
    </row>
    <row r="221" spans="1:26" ht="12.75" x14ac:dyDescent="0.2">
      <c r="A221" s="474" t="s">
        <v>1098</v>
      </c>
      <c r="B221" s="474" t="s">
        <v>1042</v>
      </c>
      <c r="C221" s="475" t="s">
        <v>411</v>
      </c>
      <c r="D221" s="476"/>
      <c r="E221" s="475" t="s">
        <v>1099</v>
      </c>
      <c r="F221" s="475" t="s">
        <v>427</v>
      </c>
      <c r="G221" s="475" t="s">
        <v>864</v>
      </c>
      <c r="H221" s="86">
        <v>0</v>
      </c>
      <c r="I221" s="479">
        <v>0</v>
      </c>
      <c r="J221" s="510">
        <v>0</v>
      </c>
      <c r="K221" s="510">
        <v>0</v>
      </c>
      <c r="L221" s="510">
        <v>0</v>
      </c>
      <c r="M221" s="510">
        <v>0</v>
      </c>
      <c r="N221" s="510">
        <v>27069</v>
      </c>
      <c r="O221" s="510">
        <v>394735</v>
      </c>
      <c r="P221" s="511">
        <v>421804</v>
      </c>
      <c r="Q221" s="508"/>
      <c r="R221" s="508"/>
      <c r="S221" s="508"/>
      <c r="T221" s="508"/>
      <c r="U221" s="508"/>
      <c r="V221" s="508"/>
      <c r="W221" s="508"/>
      <c r="X221" s="508"/>
      <c r="Y221" s="508"/>
      <c r="Z221" s="508"/>
    </row>
    <row r="222" spans="1:26" ht="12.75" x14ac:dyDescent="0.2">
      <c r="A222" s="474"/>
      <c r="B222" s="474"/>
      <c r="C222" s="475"/>
      <c r="D222" s="475"/>
      <c r="E222" s="475"/>
      <c r="F222" s="475"/>
      <c r="G222" s="475"/>
      <c r="H222" s="521"/>
      <c r="I222" s="91"/>
      <c r="J222" s="513"/>
      <c r="K222" s="513" t="s">
        <v>1507</v>
      </c>
      <c r="L222" s="513" t="s">
        <v>1287</v>
      </c>
      <c r="M222" s="513" t="s">
        <v>46</v>
      </c>
      <c r="N222" s="513" t="s">
        <v>48</v>
      </c>
      <c r="O222" s="513" t="s">
        <v>27</v>
      </c>
      <c r="P222" s="513" t="s">
        <v>54</v>
      </c>
      <c r="Q222" s="508"/>
      <c r="R222" s="508"/>
      <c r="S222" s="508"/>
      <c r="T222" s="508"/>
      <c r="U222" s="508"/>
      <c r="V222" s="508"/>
      <c r="W222" s="508"/>
      <c r="X222" s="508"/>
      <c r="Y222" s="508"/>
      <c r="Z222" s="508"/>
    </row>
    <row r="223" spans="1:26" ht="12.75" x14ac:dyDescent="0.2">
      <c r="A223" s="474"/>
      <c r="B223" s="474"/>
      <c r="C223" s="475"/>
      <c r="D223" s="475"/>
      <c r="E223" s="475"/>
      <c r="F223" s="475"/>
      <c r="G223" s="475"/>
      <c r="H223" s="521"/>
      <c r="I223" s="91"/>
      <c r="J223" s="483"/>
      <c r="K223" s="513">
        <f>SUM(K5:K221)+ SUM(J5:J221)</f>
        <v>2120887329</v>
      </c>
      <c r="L223" s="513">
        <f t="shared" ref="L223:P223" si="0">SUM(L5:L222)</f>
        <v>515731252</v>
      </c>
      <c r="M223" s="513">
        <f t="shared" si="0"/>
        <v>3156557291</v>
      </c>
      <c r="N223" s="513">
        <f t="shared" si="0"/>
        <v>949661416</v>
      </c>
      <c r="O223" s="513">
        <f t="shared" si="0"/>
        <v>802460928</v>
      </c>
      <c r="P223" s="513">
        <f t="shared" si="0"/>
        <v>7545298216</v>
      </c>
      <c r="Q223" s="508"/>
      <c r="R223" s="508"/>
      <c r="S223" s="508"/>
      <c r="T223" s="508"/>
      <c r="U223" s="508"/>
      <c r="V223" s="508"/>
      <c r="W223" s="508"/>
      <c r="X223" s="508"/>
      <c r="Y223" s="508"/>
      <c r="Z223" s="508"/>
    </row>
    <row r="224" spans="1:26" ht="12.75" x14ac:dyDescent="0.2">
      <c r="A224" s="474"/>
      <c r="B224" s="474"/>
      <c r="C224" s="475"/>
      <c r="D224" s="475"/>
      <c r="E224" s="475"/>
      <c r="F224" s="475"/>
      <c r="G224" s="475"/>
      <c r="H224" s="521"/>
      <c r="I224" s="91"/>
      <c r="J224" s="522"/>
      <c r="K224" s="514">
        <f>K223/P223</f>
        <v>0.28108727690876467</v>
      </c>
      <c r="L224" s="514">
        <f>L223/P223</f>
        <v>6.8351341091645465E-2</v>
      </c>
      <c r="M224" s="514">
        <f>M223/P223</f>
        <v>0.41834758556082496</v>
      </c>
      <c r="N224" s="514">
        <f>N223/P223</f>
        <v>0.1258613495204495</v>
      </c>
      <c r="O224" s="514">
        <f>O223/P223</f>
        <v>0.10635244691831541</v>
      </c>
      <c r="P224" s="514">
        <f>P223/P223</f>
        <v>1</v>
      </c>
      <c r="Q224" s="508"/>
      <c r="R224" s="508"/>
      <c r="S224" s="508"/>
      <c r="T224" s="508"/>
      <c r="U224" s="508"/>
      <c r="V224" s="508"/>
      <c r="W224" s="508"/>
      <c r="X224" s="508"/>
      <c r="Y224" s="508"/>
      <c r="Z224" s="508"/>
    </row>
    <row r="225" spans="1:26" ht="12.75" x14ac:dyDescent="0.2">
      <c r="A225" s="474" t="s">
        <v>1288</v>
      </c>
      <c r="B225" s="474"/>
      <c r="C225" s="475"/>
      <c r="D225" s="475"/>
      <c r="E225" s="475"/>
      <c r="F225" s="475"/>
      <c r="G225" s="475"/>
      <c r="H225" s="521"/>
      <c r="I225" s="91"/>
      <c r="J225" s="483"/>
      <c r="K225" s="483"/>
      <c r="L225" s="483"/>
      <c r="M225" s="483"/>
      <c r="N225" s="483"/>
      <c r="O225" s="483"/>
      <c r="P225" s="505"/>
      <c r="Q225" s="508"/>
      <c r="R225" s="508"/>
      <c r="S225" s="508"/>
      <c r="T225" s="508"/>
      <c r="U225" s="508"/>
      <c r="V225" s="508"/>
      <c r="W225" s="508"/>
      <c r="X225" s="508"/>
      <c r="Y225" s="508"/>
      <c r="Z225" s="508"/>
    </row>
    <row r="226" spans="1:26" ht="12.75" x14ac:dyDescent="0.2">
      <c r="A226" s="474" t="s">
        <v>708</v>
      </c>
      <c r="B226" s="474" t="s">
        <v>329</v>
      </c>
      <c r="C226" s="475" t="s">
        <v>703</v>
      </c>
      <c r="D226" s="475">
        <v>2008</v>
      </c>
      <c r="E226" s="475">
        <v>20008</v>
      </c>
      <c r="F226" s="475" t="s">
        <v>709</v>
      </c>
      <c r="G226" s="475" t="s">
        <v>413</v>
      </c>
      <c r="H226" s="521">
        <v>18351295</v>
      </c>
      <c r="I226" s="91">
        <v>10936</v>
      </c>
      <c r="J226" s="483">
        <v>4480374414</v>
      </c>
      <c r="K226" s="483">
        <v>191302163</v>
      </c>
      <c r="L226" s="483">
        <v>310367130</v>
      </c>
      <c r="M226" s="483">
        <v>1049221548</v>
      </c>
      <c r="N226" s="483">
        <v>3008893591</v>
      </c>
      <c r="O226" s="483">
        <v>0</v>
      </c>
      <c r="P226" s="505">
        <v>9040158846</v>
      </c>
      <c r="Q226" s="508"/>
      <c r="R226" s="508"/>
      <c r="S226" s="508"/>
      <c r="T226" s="508"/>
      <c r="U226" s="508"/>
      <c r="V226" s="508"/>
      <c r="W226" s="508"/>
      <c r="X226" s="508"/>
      <c r="Y226" s="508"/>
      <c r="Z226" s="508"/>
    </row>
    <row r="227" spans="1:26" ht="12.75" x14ac:dyDescent="0.2">
      <c r="A227" s="474" t="s">
        <v>715</v>
      </c>
      <c r="B227" s="474" t="s">
        <v>329</v>
      </c>
      <c r="C227" s="475" t="s">
        <v>703</v>
      </c>
      <c r="D227" s="475">
        <v>2078</v>
      </c>
      <c r="E227" s="475">
        <v>20078</v>
      </c>
      <c r="F227" s="475" t="s">
        <v>709</v>
      </c>
      <c r="G227" s="475" t="s">
        <v>413</v>
      </c>
      <c r="H227" s="521">
        <v>18351295</v>
      </c>
      <c r="I227" s="91">
        <v>1178</v>
      </c>
      <c r="J227" s="483">
        <v>738211021</v>
      </c>
      <c r="K227" s="483">
        <v>54545483</v>
      </c>
      <c r="L227" s="483">
        <v>0</v>
      </c>
      <c r="M227" s="483">
        <v>102705387</v>
      </c>
      <c r="N227" s="483">
        <v>408183797</v>
      </c>
      <c r="O227" s="483">
        <v>0</v>
      </c>
      <c r="P227" s="505">
        <v>1303645688</v>
      </c>
      <c r="Q227" s="508"/>
      <c r="R227" s="508"/>
      <c r="S227" s="508"/>
      <c r="T227" s="508"/>
      <c r="U227" s="508"/>
      <c r="V227" s="508"/>
      <c r="W227" s="508"/>
      <c r="X227" s="508"/>
      <c r="Y227" s="508"/>
      <c r="Z227" s="508"/>
    </row>
    <row r="228" spans="1:26" ht="12.75" x14ac:dyDescent="0.2">
      <c r="A228" s="474" t="s">
        <v>848</v>
      </c>
      <c r="B228" s="474" t="s">
        <v>329</v>
      </c>
      <c r="C228" s="475" t="s">
        <v>703</v>
      </c>
      <c r="D228" s="475">
        <v>2188</v>
      </c>
      <c r="E228" s="475">
        <v>20188</v>
      </c>
      <c r="F228" s="475" t="s">
        <v>709</v>
      </c>
      <c r="G228" s="475" t="s">
        <v>413</v>
      </c>
      <c r="H228" s="521">
        <v>18351295</v>
      </c>
      <c r="I228" s="91">
        <v>1098</v>
      </c>
      <c r="J228" s="483">
        <v>211725970</v>
      </c>
      <c r="K228" s="483">
        <v>5690978</v>
      </c>
      <c r="L228" s="483">
        <v>0</v>
      </c>
      <c r="M228" s="483">
        <v>498897330</v>
      </c>
      <c r="N228" s="483">
        <v>0</v>
      </c>
      <c r="O228" s="483">
        <v>0</v>
      </c>
      <c r="P228" s="505">
        <v>716314278</v>
      </c>
      <c r="Q228" s="508"/>
      <c r="R228" s="508"/>
      <c r="S228" s="508"/>
      <c r="T228" s="508"/>
      <c r="U228" s="508"/>
      <c r="V228" s="508"/>
      <c r="W228" s="508"/>
      <c r="X228" s="508"/>
      <c r="Y228" s="508"/>
      <c r="Z228" s="508"/>
    </row>
    <row r="229" spans="1:26" ht="12.75" x14ac:dyDescent="0.2">
      <c r="A229" s="474" t="s">
        <v>716</v>
      </c>
      <c r="B229" s="474" t="s">
        <v>717</v>
      </c>
      <c r="C229" s="475" t="s">
        <v>703</v>
      </c>
      <c r="D229" s="475">
        <v>2100</v>
      </c>
      <c r="E229" s="475">
        <v>20100</v>
      </c>
      <c r="F229" s="475" t="s">
        <v>709</v>
      </c>
      <c r="G229" s="475" t="s">
        <v>413</v>
      </c>
      <c r="H229" s="521">
        <v>18351295</v>
      </c>
      <c r="I229" s="91">
        <v>1036</v>
      </c>
      <c r="J229" s="483">
        <v>732987655</v>
      </c>
      <c r="K229" s="483">
        <v>47628684</v>
      </c>
      <c r="L229" s="483">
        <v>0</v>
      </c>
      <c r="M229" s="483">
        <v>163513428</v>
      </c>
      <c r="N229" s="483">
        <v>486788874</v>
      </c>
      <c r="O229" s="483">
        <v>0</v>
      </c>
      <c r="P229" s="505">
        <v>1430918641</v>
      </c>
      <c r="Q229" s="508"/>
      <c r="R229" s="508"/>
      <c r="S229" s="508"/>
      <c r="T229" s="508"/>
      <c r="U229" s="508"/>
      <c r="V229" s="508"/>
      <c r="W229" s="508"/>
      <c r="X229" s="508"/>
      <c r="Y229" s="508"/>
      <c r="Z229" s="508"/>
    </row>
    <row r="230" spans="1:26" ht="12.75" x14ac:dyDescent="0.2">
      <c r="A230" s="474" t="s">
        <v>1289</v>
      </c>
      <c r="B230" s="474" t="s">
        <v>1290</v>
      </c>
      <c r="C230" s="475" t="s">
        <v>703</v>
      </c>
      <c r="D230" s="475">
        <v>2004</v>
      </c>
      <c r="E230" s="475">
        <v>20004</v>
      </c>
      <c r="F230" s="475" t="s">
        <v>412</v>
      </c>
      <c r="G230" s="475" t="s">
        <v>413</v>
      </c>
      <c r="H230" s="521">
        <v>935906</v>
      </c>
      <c r="I230" s="479">
        <v>356</v>
      </c>
      <c r="J230" s="483">
        <v>20231559</v>
      </c>
      <c r="K230" s="483">
        <v>1393153</v>
      </c>
      <c r="L230" s="483">
        <v>0</v>
      </c>
      <c r="M230" s="483">
        <v>36803994</v>
      </c>
      <c r="N230" s="483">
        <v>53947035</v>
      </c>
      <c r="O230" s="483">
        <v>22815974</v>
      </c>
      <c r="P230" s="505">
        <v>135191715</v>
      </c>
      <c r="Q230" s="508"/>
      <c r="R230" s="508"/>
      <c r="S230" s="508"/>
      <c r="T230" s="508"/>
      <c r="U230" s="508"/>
      <c r="V230" s="508"/>
      <c r="W230" s="508"/>
      <c r="X230" s="508"/>
      <c r="Y230" s="508"/>
      <c r="Z230" s="508"/>
    </row>
    <row r="231" spans="1:26" ht="12.75" x14ac:dyDescent="0.2">
      <c r="A231" s="474" t="s">
        <v>744</v>
      </c>
      <c r="B231" s="474" t="s">
        <v>745</v>
      </c>
      <c r="C231" s="475" t="s">
        <v>703</v>
      </c>
      <c r="D231" s="475">
        <v>2076</v>
      </c>
      <c r="E231" s="475">
        <v>20076</v>
      </c>
      <c r="F231" s="475" t="s">
        <v>427</v>
      </c>
      <c r="G231" s="475" t="s">
        <v>413</v>
      </c>
      <c r="H231" s="521">
        <v>18351295</v>
      </c>
      <c r="I231" s="479">
        <v>340</v>
      </c>
      <c r="J231" s="483">
        <v>49751764</v>
      </c>
      <c r="K231" s="483">
        <v>1746476</v>
      </c>
      <c r="L231" s="483">
        <v>0</v>
      </c>
      <c r="M231" s="483">
        <v>23349452</v>
      </c>
      <c r="N231" s="483">
        <v>57758851</v>
      </c>
      <c r="O231" s="483">
        <v>13749586</v>
      </c>
      <c r="P231" s="505">
        <v>146356129</v>
      </c>
      <c r="Q231" s="508"/>
      <c r="R231" s="508"/>
      <c r="S231" s="508"/>
      <c r="T231" s="508"/>
      <c r="U231" s="508"/>
      <c r="V231" s="508"/>
      <c r="W231" s="508"/>
      <c r="X231" s="508"/>
      <c r="Y231" s="508"/>
      <c r="Z231" s="508"/>
    </row>
    <row r="232" spans="1:26" ht="12.75" x14ac:dyDescent="0.2">
      <c r="A232" s="474" t="s">
        <v>736</v>
      </c>
      <c r="B232" s="474" t="s">
        <v>737</v>
      </c>
      <c r="C232" s="475" t="s">
        <v>703</v>
      </c>
      <c r="D232" s="475">
        <v>2206</v>
      </c>
      <c r="E232" s="475">
        <v>20206</v>
      </c>
      <c r="F232" s="475" t="s">
        <v>427</v>
      </c>
      <c r="G232" s="475" t="s">
        <v>413</v>
      </c>
      <c r="H232" s="521">
        <v>18351295</v>
      </c>
      <c r="I232" s="479">
        <v>338</v>
      </c>
      <c r="J232" s="483">
        <v>44324891</v>
      </c>
      <c r="K232" s="483">
        <v>655000</v>
      </c>
      <c r="L232" s="483">
        <v>0</v>
      </c>
      <c r="M232" s="483">
        <v>4613888</v>
      </c>
      <c r="N232" s="483">
        <v>68685200</v>
      </c>
      <c r="O232" s="483">
        <v>5600000</v>
      </c>
      <c r="P232" s="505">
        <v>123878979</v>
      </c>
      <c r="Q232" s="508"/>
      <c r="R232" s="508"/>
      <c r="S232" s="508"/>
      <c r="T232" s="508"/>
      <c r="U232" s="508"/>
      <c r="V232" s="508"/>
      <c r="W232" s="508"/>
      <c r="X232" s="508"/>
      <c r="Y232" s="508"/>
      <c r="Z232" s="508"/>
    </row>
    <row r="233" spans="1:26" ht="12.75" x14ac:dyDescent="0.2">
      <c r="A233" s="474" t="s">
        <v>740</v>
      </c>
      <c r="B233" s="474" t="s">
        <v>741</v>
      </c>
      <c r="C233" s="475" t="s">
        <v>703</v>
      </c>
      <c r="D233" s="475">
        <v>2072</v>
      </c>
      <c r="E233" s="475">
        <v>20072</v>
      </c>
      <c r="F233" s="475" t="s">
        <v>427</v>
      </c>
      <c r="G233" s="475" t="s">
        <v>413</v>
      </c>
      <c r="H233" s="521">
        <v>18351295</v>
      </c>
      <c r="I233" s="479">
        <v>291</v>
      </c>
      <c r="J233" s="483">
        <v>8806770</v>
      </c>
      <c r="K233" s="483">
        <v>118357</v>
      </c>
      <c r="L233" s="483">
        <v>0</v>
      </c>
      <c r="M233" s="483">
        <v>40443493</v>
      </c>
      <c r="N233" s="483">
        <v>25867797</v>
      </c>
      <c r="O233" s="483">
        <v>2513031</v>
      </c>
      <c r="P233" s="505">
        <v>77749448</v>
      </c>
      <c r="Q233" s="508"/>
      <c r="R233" s="508"/>
      <c r="S233" s="508"/>
      <c r="T233" s="508"/>
      <c r="U233" s="508"/>
      <c r="V233" s="508"/>
      <c r="W233" s="508"/>
      <c r="X233" s="508"/>
      <c r="Y233" s="508"/>
      <c r="Z233" s="508"/>
    </row>
    <row r="234" spans="1:26" ht="12.75" x14ac:dyDescent="0.2">
      <c r="A234" s="474" t="s">
        <v>1295</v>
      </c>
      <c r="B234" s="474" t="s">
        <v>1296</v>
      </c>
      <c r="C234" s="475" t="s">
        <v>703</v>
      </c>
      <c r="D234" s="475">
        <v>2002</v>
      </c>
      <c r="E234" s="475">
        <v>20002</v>
      </c>
      <c r="F234" s="475" t="s">
        <v>412</v>
      </c>
      <c r="G234" s="475" t="s">
        <v>413</v>
      </c>
      <c r="H234" s="521">
        <v>594962</v>
      </c>
      <c r="I234" s="479">
        <v>276</v>
      </c>
      <c r="J234" s="483">
        <v>19034631</v>
      </c>
      <c r="K234" s="483">
        <v>1092592</v>
      </c>
      <c r="L234" s="483">
        <v>0</v>
      </c>
      <c r="M234" s="483">
        <v>22868298</v>
      </c>
      <c r="N234" s="483">
        <v>38268026</v>
      </c>
      <c r="O234" s="483">
        <v>597036</v>
      </c>
      <c r="P234" s="505">
        <v>81860583</v>
      </c>
      <c r="Q234" s="508"/>
      <c r="R234" s="508"/>
      <c r="S234" s="508"/>
      <c r="T234" s="508"/>
      <c r="U234" s="508"/>
      <c r="V234" s="508"/>
      <c r="W234" s="508"/>
      <c r="X234" s="508"/>
      <c r="Y234" s="508"/>
      <c r="Z234" s="508"/>
    </row>
    <row r="235" spans="1:26" ht="12.75" x14ac:dyDescent="0.2">
      <c r="A235" s="474" t="s">
        <v>1508</v>
      </c>
      <c r="B235" s="474" t="s">
        <v>1298</v>
      </c>
      <c r="C235" s="475" t="s">
        <v>703</v>
      </c>
      <c r="D235" s="475">
        <v>2113</v>
      </c>
      <c r="E235" s="475">
        <v>20113</v>
      </c>
      <c r="F235" s="475" t="s">
        <v>412</v>
      </c>
      <c r="G235" s="475" t="s">
        <v>413</v>
      </c>
      <c r="H235" s="521">
        <v>720572</v>
      </c>
      <c r="I235" s="479">
        <v>258</v>
      </c>
      <c r="J235" s="483">
        <v>23178041</v>
      </c>
      <c r="K235" s="483">
        <v>640960</v>
      </c>
      <c r="L235" s="483">
        <v>0</v>
      </c>
      <c r="M235" s="483">
        <v>7234498</v>
      </c>
      <c r="N235" s="483">
        <v>39972150</v>
      </c>
      <c r="O235" s="483">
        <v>6073718</v>
      </c>
      <c r="P235" s="505">
        <v>77099367</v>
      </c>
      <c r="Q235" s="508"/>
      <c r="R235" s="508"/>
      <c r="S235" s="508"/>
      <c r="T235" s="508"/>
      <c r="U235" s="508"/>
      <c r="V235" s="508"/>
      <c r="W235" s="508"/>
      <c r="X235" s="508"/>
      <c r="Y235" s="508"/>
      <c r="Z235" s="508"/>
    </row>
    <row r="236" spans="1:26" ht="12.75" x14ac:dyDescent="0.2">
      <c r="A236" s="474" t="s">
        <v>1509</v>
      </c>
      <c r="B236" s="474" t="s">
        <v>1300</v>
      </c>
      <c r="C236" s="475" t="s">
        <v>703</v>
      </c>
      <c r="D236" s="475">
        <v>2018</v>
      </c>
      <c r="E236" s="475">
        <v>20018</v>
      </c>
      <c r="F236" s="475" t="s">
        <v>412</v>
      </c>
      <c r="G236" s="475" t="s">
        <v>413</v>
      </c>
      <c r="H236" s="521">
        <v>412317</v>
      </c>
      <c r="I236" s="479">
        <v>213</v>
      </c>
      <c r="J236" s="483">
        <v>14856018</v>
      </c>
      <c r="K236" s="483">
        <v>1467989</v>
      </c>
      <c r="L236" s="483">
        <v>0</v>
      </c>
      <c r="M236" s="483">
        <v>8887310</v>
      </c>
      <c r="N236" s="483">
        <v>35490465</v>
      </c>
      <c r="O236" s="483">
        <v>6320772</v>
      </c>
      <c r="P236" s="505">
        <v>67022554</v>
      </c>
      <c r="Q236" s="508"/>
      <c r="R236" s="508"/>
      <c r="S236" s="508"/>
      <c r="T236" s="508"/>
      <c r="U236" s="508"/>
      <c r="V236" s="508"/>
      <c r="W236" s="508"/>
      <c r="X236" s="508"/>
      <c r="Y236" s="508"/>
      <c r="Z236" s="508"/>
    </row>
    <row r="237" spans="1:26" ht="12.75" x14ac:dyDescent="0.2">
      <c r="A237" s="474" t="s">
        <v>704</v>
      </c>
      <c r="B237" s="474" t="s">
        <v>705</v>
      </c>
      <c r="C237" s="475" t="s">
        <v>703</v>
      </c>
      <c r="D237" s="475">
        <v>2217</v>
      </c>
      <c r="E237" s="475">
        <v>20217</v>
      </c>
      <c r="F237" s="475" t="s">
        <v>460</v>
      </c>
      <c r="G237" s="475" t="s">
        <v>413</v>
      </c>
      <c r="H237" s="521">
        <v>18351295</v>
      </c>
      <c r="I237" s="479">
        <v>83</v>
      </c>
      <c r="J237" s="483">
        <v>23037611</v>
      </c>
      <c r="K237" s="483">
        <v>0</v>
      </c>
      <c r="L237" s="483">
        <v>0</v>
      </c>
      <c r="M237" s="483">
        <v>0</v>
      </c>
      <c r="N237" s="483">
        <v>0</v>
      </c>
      <c r="O237" s="483">
        <v>0</v>
      </c>
      <c r="P237" s="505">
        <v>23037611</v>
      </c>
      <c r="Q237" s="508"/>
      <c r="R237" s="508"/>
      <c r="S237" s="508"/>
      <c r="T237" s="508"/>
      <c r="U237" s="508"/>
      <c r="V237" s="508"/>
      <c r="W237" s="508"/>
      <c r="X237" s="508"/>
      <c r="Y237" s="508"/>
      <c r="Z237" s="508"/>
    </row>
    <row r="238" spans="1:26" ht="12.75" x14ac:dyDescent="0.2">
      <c r="A238" s="474" t="s">
        <v>742</v>
      </c>
      <c r="B238" s="474" t="s">
        <v>743</v>
      </c>
      <c r="C238" s="475" t="s">
        <v>703</v>
      </c>
      <c r="D238" s="475">
        <v>2084</v>
      </c>
      <c r="E238" s="475">
        <v>20084</v>
      </c>
      <c r="F238" s="475" t="s">
        <v>427</v>
      </c>
      <c r="G238" s="475" t="s">
        <v>413</v>
      </c>
      <c r="H238" s="521">
        <v>18351295</v>
      </c>
      <c r="I238" s="479">
        <v>71</v>
      </c>
      <c r="J238" s="483">
        <v>3577713</v>
      </c>
      <c r="K238" s="483">
        <v>0</v>
      </c>
      <c r="L238" s="483">
        <v>0</v>
      </c>
      <c r="M238" s="483">
        <v>6276061</v>
      </c>
      <c r="N238" s="483">
        <v>6158630</v>
      </c>
      <c r="O238" s="483">
        <v>3022658</v>
      </c>
      <c r="P238" s="505">
        <v>19035062</v>
      </c>
      <c r="Q238" s="508"/>
      <c r="R238" s="508"/>
      <c r="S238" s="508"/>
      <c r="T238" s="508"/>
      <c r="U238" s="508"/>
      <c r="V238" s="508"/>
      <c r="W238" s="508"/>
      <c r="X238" s="508"/>
      <c r="Y238" s="508"/>
      <c r="Z238" s="508"/>
    </row>
    <row r="239" spans="1:26" ht="12.75" x14ac:dyDescent="0.2">
      <c r="A239" s="474" t="s">
        <v>1302</v>
      </c>
      <c r="B239" s="474" t="s">
        <v>1303</v>
      </c>
      <c r="C239" s="475" t="s">
        <v>703</v>
      </c>
      <c r="D239" s="475">
        <v>2145</v>
      </c>
      <c r="E239" s="475">
        <v>20145</v>
      </c>
      <c r="F239" s="475" t="s">
        <v>486</v>
      </c>
      <c r="G239" s="475" t="s">
        <v>413</v>
      </c>
      <c r="H239" s="521">
        <v>53661</v>
      </c>
      <c r="I239" s="479">
        <v>64</v>
      </c>
      <c r="J239" s="483">
        <v>4213747</v>
      </c>
      <c r="K239" s="483">
        <v>853001</v>
      </c>
      <c r="L239" s="483">
        <v>0</v>
      </c>
      <c r="M239" s="483">
        <v>1953805</v>
      </c>
      <c r="N239" s="483">
        <v>5503508</v>
      </c>
      <c r="O239" s="483">
        <v>1548073</v>
      </c>
      <c r="P239" s="505">
        <v>14072134</v>
      </c>
      <c r="Q239" s="508"/>
      <c r="R239" s="508"/>
      <c r="S239" s="508"/>
      <c r="T239" s="508"/>
      <c r="U239" s="508"/>
      <c r="V239" s="508"/>
      <c r="W239" s="508"/>
      <c r="X239" s="508"/>
      <c r="Y239" s="508"/>
      <c r="Z239" s="508"/>
    </row>
    <row r="240" spans="1:26" ht="12.75" x14ac:dyDescent="0.2">
      <c r="A240" s="474" t="s">
        <v>1510</v>
      </c>
      <c r="B240" s="474" t="s">
        <v>1305</v>
      </c>
      <c r="C240" s="475" t="s">
        <v>703</v>
      </c>
      <c r="D240" s="475">
        <v>2003</v>
      </c>
      <c r="E240" s="475">
        <v>20003</v>
      </c>
      <c r="F240" s="475" t="s">
        <v>427</v>
      </c>
      <c r="G240" s="475" t="s">
        <v>413</v>
      </c>
      <c r="H240" s="521">
        <v>158084</v>
      </c>
      <c r="I240" s="479">
        <v>55</v>
      </c>
      <c r="J240" s="483">
        <v>2747318</v>
      </c>
      <c r="K240" s="483">
        <v>320802</v>
      </c>
      <c r="L240" s="483">
        <v>0</v>
      </c>
      <c r="M240" s="483">
        <v>1208591</v>
      </c>
      <c r="N240" s="483">
        <v>3774669</v>
      </c>
      <c r="O240" s="483">
        <v>3499473</v>
      </c>
      <c r="P240" s="505">
        <v>11550853</v>
      </c>
      <c r="Q240" s="508"/>
      <c r="R240" s="508"/>
      <c r="S240" s="508"/>
      <c r="T240" s="508"/>
      <c r="U240" s="508"/>
      <c r="V240" s="508"/>
      <c r="W240" s="508"/>
      <c r="X240" s="508"/>
      <c r="Y240" s="508"/>
      <c r="Z240" s="508"/>
    </row>
    <row r="241" spans="1:26" ht="12.75" x14ac:dyDescent="0.2">
      <c r="A241" s="474" t="s">
        <v>1511</v>
      </c>
      <c r="B241" s="474" t="s">
        <v>1307</v>
      </c>
      <c r="C241" s="475" t="s">
        <v>703</v>
      </c>
      <c r="D241" s="475">
        <v>2010</v>
      </c>
      <c r="E241" s="475">
        <v>20010</v>
      </c>
      <c r="F241" s="475" t="s">
        <v>427</v>
      </c>
      <c r="G241" s="475" t="s">
        <v>413</v>
      </c>
      <c r="H241" s="521">
        <v>423566</v>
      </c>
      <c r="I241" s="479">
        <v>49</v>
      </c>
      <c r="J241" s="483">
        <v>757301</v>
      </c>
      <c r="K241" s="483">
        <v>481730</v>
      </c>
      <c r="L241" s="483">
        <v>0</v>
      </c>
      <c r="M241" s="483">
        <v>2255710</v>
      </c>
      <c r="N241" s="483">
        <v>2701362</v>
      </c>
      <c r="O241" s="483">
        <v>2516506</v>
      </c>
      <c r="P241" s="505">
        <v>8712609</v>
      </c>
      <c r="Q241" s="508"/>
      <c r="R241" s="508"/>
      <c r="S241" s="508"/>
      <c r="T241" s="508"/>
      <c r="U241" s="508"/>
      <c r="V241" s="508"/>
      <c r="W241" s="508"/>
      <c r="X241" s="508"/>
      <c r="Y241" s="508"/>
      <c r="Z241" s="508"/>
    </row>
    <row r="242" spans="1:26" ht="12.75" x14ac:dyDescent="0.2">
      <c r="A242" s="474" t="s">
        <v>759</v>
      </c>
      <c r="B242" s="474" t="s">
        <v>760</v>
      </c>
      <c r="C242" s="475" t="s">
        <v>703</v>
      </c>
      <c r="D242" s="475">
        <v>2099</v>
      </c>
      <c r="E242" s="475">
        <v>20099</v>
      </c>
      <c r="F242" s="475" t="s">
        <v>412</v>
      </c>
      <c r="G242" s="475" t="s">
        <v>413</v>
      </c>
      <c r="H242" s="521">
        <v>18351295</v>
      </c>
      <c r="I242" s="479">
        <v>44</v>
      </c>
      <c r="J242" s="483">
        <v>8766939</v>
      </c>
      <c r="K242" s="483">
        <v>713448</v>
      </c>
      <c r="L242" s="483">
        <v>0</v>
      </c>
      <c r="M242" s="483">
        <v>64705313</v>
      </c>
      <c r="N242" s="483">
        <v>4618573</v>
      </c>
      <c r="O242" s="483">
        <v>0</v>
      </c>
      <c r="P242" s="505">
        <v>78804273</v>
      </c>
      <c r="Q242" s="508"/>
      <c r="R242" s="508"/>
      <c r="S242" s="508"/>
      <c r="T242" s="508"/>
      <c r="U242" s="508"/>
      <c r="V242" s="508"/>
      <c r="W242" s="508"/>
      <c r="X242" s="508"/>
      <c r="Y242" s="508"/>
      <c r="Z242" s="508"/>
    </row>
    <row r="243" spans="1:26" ht="12.75" x14ac:dyDescent="0.2">
      <c r="A243" s="474" t="s">
        <v>1308</v>
      </c>
      <c r="B243" s="474" t="s">
        <v>1309</v>
      </c>
      <c r="C243" s="475" t="s">
        <v>703</v>
      </c>
      <c r="D243" s="475" t="s">
        <v>1310</v>
      </c>
      <c r="E243" s="475" t="s">
        <v>1311</v>
      </c>
      <c r="F243" s="475" t="s">
        <v>412</v>
      </c>
      <c r="G243" s="475" t="s">
        <v>864</v>
      </c>
      <c r="H243" s="86">
        <v>0</v>
      </c>
      <c r="I243" s="479">
        <v>38</v>
      </c>
      <c r="J243" s="483">
        <v>37893</v>
      </c>
      <c r="K243" s="483">
        <v>1858009</v>
      </c>
      <c r="L243" s="483">
        <v>0</v>
      </c>
      <c r="M243" s="483">
        <v>37897</v>
      </c>
      <c r="N243" s="483">
        <v>37897</v>
      </c>
      <c r="O243" s="483">
        <v>236000</v>
      </c>
      <c r="P243" s="505">
        <v>2207696</v>
      </c>
      <c r="Q243" s="508"/>
      <c r="R243" s="508"/>
      <c r="S243" s="508"/>
      <c r="T243" s="508"/>
      <c r="U243" s="508"/>
      <c r="V243" s="508"/>
      <c r="W243" s="508"/>
      <c r="X243" s="508"/>
      <c r="Y243" s="508"/>
      <c r="Z243" s="508"/>
    </row>
    <row r="244" spans="1:26" ht="12.75" x14ac:dyDescent="0.2">
      <c r="A244" s="474" t="s">
        <v>1312</v>
      </c>
      <c r="B244" s="474" t="s">
        <v>1313</v>
      </c>
      <c r="C244" s="475" t="s">
        <v>703</v>
      </c>
      <c r="D244" s="475" t="s">
        <v>1314</v>
      </c>
      <c r="E244" s="475" t="s">
        <v>1315</v>
      </c>
      <c r="F244" s="475" t="s">
        <v>412</v>
      </c>
      <c r="G244" s="475" t="s">
        <v>864</v>
      </c>
      <c r="H244" s="86">
        <v>0</v>
      </c>
      <c r="I244" s="479">
        <v>33</v>
      </c>
      <c r="J244" s="483">
        <v>473463</v>
      </c>
      <c r="K244" s="483">
        <v>0</v>
      </c>
      <c r="L244" s="483">
        <v>0</v>
      </c>
      <c r="M244" s="483">
        <v>2566718</v>
      </c>
      <c r="N244" s="483">
        <v>194890</v>
      </c>
      <c r="O244" s="483">
        <v>366000</v>
      </c>
      <c r="P244" s="505">
        <v>3601071</v>
      </c>
      <c r="Q244" s="508"/>
      <c r="R244" s="508"/>
      <c r="S244" s="508"/>
      <c r="T244" s="508"/>
      <c r="U244" s="508"/>
      <c r="V244" s="508"/>
      <c r="W244" s="508"/>
      <c r="X244" s="508"/>
      <c r="Y244" s="508"/>
      <c r="Z244" s="508"/>
    </row>
    <row r="245" spans="1:26" ht="12.75" x14ac:dyDescent="0.2">
      <c r="A245" s="474" t="s">
        <v>706</v>
      </c>
      <c r="B245" s="474" t="s">
        <v>707</v>
      </c>
      <c r="C245" s="475" t="s">
        <v>703</v>
      </c>
      <c r="D245" s="475">
        <v>2135</v>
      </c>
      <c r="E245" s="475">
        <v>20135</v>
      </c>
      <c r="F245" s="475" t="s">
        <v>460</v>
      </c>
      <c r="G245" s="475" t="s">
        <v>413</v>
      </c>
      <c r="H245" s="521">
        <v>18351295</v>
      </c>
      <c r="I245" s="479">
        <v>32</v>
      </c>
      <c r="J245" s="483">
        <v>3786433</v>
      </c>
      <c r="K245" s="483">
        <v>0</v>
      </c>
      <c r="L245" s="483">
        <v>0</v>
      </c>
      <c r="M245" s="483">
        <v>0</v>
      </c>
      <c r="N245" s="483">
        <v>1681279</v>
      </c>
      <c r="O245" s="483">
        <v>0</v>
      </c>
      <c r="P245" s="505">
        <v>5467712</v>
      </c>
      <c r="Q245" s="508"/>
      <c r="R245" s="508"/>
      <c r="S245" s="508"/>
      <c r="T245" s="508"/>
      <c r="U245" s="508"/>
      <c r="V245" s="508"/>
      <c r="W245" s="508"/>
      <c r="X245" s="508"/>
      <c r="Y245" s="508"/>
      <c r="Z245" s="508"/>
    </row>
    <row r="246" spans="1:26" ht="12.75" x14ac:dyDescent="0.2">
      <c r="A246" s="474" t="s">
        <v>1316</v>
      </c>
      <c r="B246" s="474" t="s">
        <v>1317</v>
      </c>
      <c r="C246" s="475" t="s">
        <v>703</v>
      </c>
      <c r="D246" s="475" t="s">
        <v>1318</v>
      </c>
      <c r="E246" s="475" t="s">
        <v>1319</v>
      </c>
      <c r="F246" s="475" t="s">
        <v>427</v>
      </c>
      <c r="G246" s="475" t="s">
        <v>864</v>
      </c>
      <c r="H246" s="86">
        <v>0</v>
      </c>
      <c r="I246" s="479">
        <v>32</v>
      </c>
      <c r="J246" s="483">
        <v>38377</v>
      </c>
      <c r="K246" s="483">
        <v>1684892</v>
      </c>
      <c r="L246" s="483">
        <v>0</v>
      </c>
      <c r="M246" s="483">
        <v>78564</v>
      </c>
      <c r="N246" s="483">
        <v>1605797</v>
      </c>
      <c r="O246" s="483">
        <v>75000</v>
      </c>
      <c r="P246" s="505">
        <v>3482630</v>
      </c>
      <c r="Q246" s="508"/>
      <c r="R246" s="508"/>
      <c r="S246" s="508"/>
      <c r="T246" s="508"/>
      <c r="U246" s="508"/>
      <c r="V246" s="508"/>
      <c r="W246" s="508"/>
      <c r="X246" s="508"/>
      <c r="Y246" s="508"/>
      <c r="Z246" s="508"/>
    </row>
    <row r="247" spans="1:26" ht="12.75" x14ac:dyDescent="0.2">
      <c r="A247" s="474" t="s">
        <v>710</v>
      </c>
      <c r="B247" s="474" t="s">
        <v>329</v>
      </c>
      <c r="C247" s="475" t="s">
        <v>703</v>
      </c>
      <c r="D247" s="475">
        <v>2082</v>
      </c>
      <c r="E247" s="475">
        <v>20082</v>
      </c>
      <c r="F247" s="475" t="s">
        <v>427</v>
      </c>
      <c r="G247" s="475" t="s">
        <v>413</v>
      </c>
      <c r="H247" s="521">
        <v>18351295</v>
      </c>
      <c r="I247" s="479">
        <v>29</v>
      </c>
      <c r="J247" s="483">
        <v>2901948</v>
      </c>
      <c r="K247" s="483">
        <v>4170236</v>
      </c>
      <c r="L247" s="483">
        <v>0</v>
      </c>
      <c r="M247" s="483">
        <v>96209644</v>
      </c>
      <c r="N247" s="483">
        <v>25740287</v>
      </c>
      <c r="O247" s="483">
        <v>4786215</v>
      </c>
      <c r="P247" s="505">
        <v>133808330</v>
      </c>
      <c r="Q247" s="508"/>
      <c r="R247" s="508"/>
      <c r="S247" s="508"/>
      <c r="T247" s="508"/>
      <c r="U247" s="508"/>
      <c r="V247" s="508"/>
      <c r="W247" s="508"/>
      <c r="X247" s="508"/>
      <c r="Y247" s="508"/>
      <c r="Z247" s="508"/>
    </row>
    <row r="248" spans="1:26" ht="12.75" x14ac:dyDescent="0.2">
      <c r="A248" s="474" t="s">
        <v>1320</v>
      </c>
      <c r="B248" s="474" t="s">
        <v>1444</v>
      </c>
      <c r="C248" s="475" t="s">
        <v>703</v>
      </c>
      <c r="D248" s="475" t="s">
        <v>1322</v>
      </c>
      <c r="E248" s="475" t="s">
        <v>1323</v>
      </c>
      <c r="F248" s="475" t="s">
        <v>427</v>
      </c>
      <c r="G248" s="475" t="s">
        <v>864</v>
      </c>
      <c r="H248" s="86">
        <v>0</v>
      </c>
      <c r="I248" s="479">
        <v>27</v>
      </c>
      <c r="J248" s="483">
        <v>321373</v>
      </c>
      <c r="K248" s="483">
        <v>749538</v>
      </c>
      <c r="L248" s="483">
        <v>0</v>
      </c>
      <c r="M248" s="483">
        <v>346846</v>
      </c>
      <c r="N248" s="483">
        <v>1261353</v>
      </c>
      <c r="O248" s="483">
        <v>402156</v>
      </c>
      <c r="P248" s="505">
        <v>3081266</v>
      </c>
      <c r="Q248" s="508"/>
      <c r="R248" s="508"/>
      <c r="S248" s="508"/>
      <c r="T248" s="508"/>
      <c r="U248" s="508"/>
      <c r="V248" s="508"/>
      <c r="W248" s="508"/>
      <c r="X248" s="508"/>
      <c r="Y248" s="508"/>
      <c r="Z248" s="508"/>
    </row>
    <row r="249" spans="1:26" ht="12.75" x14ac:dyDescent="0.2">
      <c r="A249" s="474" t="s">
        <v>701</v>
      </c>
      <c r="B249" s="474" t="s">
        <v>702</v>
      </c>
      <c r="C249" s="475" t="s">
        <v>703</v>
      </c>
      <c r="D249" s="475">
        <v>2177</v>
      </c>
      <c r="E249" s="475">
        <v>20177</v>
      </c>
      <c r="F249" s="475" t="s">
        <v>460</v>
      </c>
      <c r="G249" s="475" t="s">
        <v>413</v>
      </c>
      <c r="H249" s="521">
        <v>18351295</v>
      </c>
      <c r="I249" s="479">
        <v>26</v>
      </c>
      <c r="J249" s="483">
        <v>12489292</v>
      </c>
      <c r="K249" s="483">
        <v>389651</v>
      </c>
      <c r="L249" s="483">
        <v>0</v>
      </c>
      <c r="M249" s="483">
        <v>0</v>
      </c>
      <c r="N249" s="483">
        <v>3155945</v>
      </c>
      <c r="O249" s="483">
        <v>2553208</v>
      </c>
      <c r="P249" s="505">
        <v>18588096</v>
      </c>
      <c r="Q249" s="508"/>
      <c r="R249" s="508"/>
      <c r="S249" s="508"/>
      <c r="T249" s="508"/>
      <c r="U249" s="508"/>
      <c r="V249" s="508"/>
      <c r="W249" s="508"/>
      <c r="X249" s="508"/>
      <c r="Y249" s="508"/>
      <c r="Z249" s="508"/>
    </row>
    <row r="250" spans="1:26" ht="12.75" x14ac:dyDescent="0.2">
      <c r="A250" s="474" t="s">
        <v>1512</v>
      </c>
      <c r="B250" s="474" t="s">
        <v>1327</v>
      </c>
      <c r="C250" s="475" t="s">
        <v>703</v>
      </c>
      <c r="D250" s="475">
        <v>2005</v>
      </c>
      <c r="E250" s="475">
        <v>20005</v>
      </c>
      <c r="F250" s="475" t="s">
        <v>427</v>
      </c>
      <c r="G250" s="475" t="s">
        <v>428</v>
      </c>
      <c r="H250" s="521">
        <v>67983</v>
      </c>
      <c r="I250" s="479">
        <v>24</v>
      </c>
      <c r="J250" s="483">
        <v>1016058</v>
      </c>
      <c r="K250" s="483">
        <v>0</v>
      </c>
      <c r="L250" s="483">
        <v>0</v>
      </c>
      <c r="M250" s="483">
        <v>1797050</v>
      </c>
      <c r="N250" s="483">
        <v>1420100</v>
      </c>
      <c r="O250" s="483">
        <v>1381426</v>
      </c>
      <c r="P250" s="505">
        <v>5614634</v>
      </c>
      <c r="Q250" s="508"/>
      <c r="R250" s="508"/>
      <c r="S250" s="508"/>
      <c r="T250" s="508"/>
      <c r="U250" s="508"/>
      <c r="V250" s="508"/>
      <c r="W250" s="508"/>
      <c r="X250" s="508"/>
      <c r="Y250" s="508"/>
      <c r="Z250" s="508"/>
    </row>
    <row r="251" spans="1:26" ht="12.75" x14ac:dyDescent="0.2">
      <c r="A251" s="474" t="s">
        <v>1513</v>
      </c>
      <c r="B251" s="474" t="s">
        <v>1325</v>
      </c>
      <c r="C251" s="475" t="s">
        <v>703</v>
      </c>
      <c r="D251" s="475">
        <v>2178</v>
      </c>
      <c r="E251" s="475">
        <v>20178</v>
      </c>
      <c r="F251" s="475" t="s">
        <v>427</v>
      </c>
      <c r="G251" s="475" t="s">
        <v>413</v>
      </c>
      <c r="H251" s="521">
        <v>423566</v>
      </c>
      <c r="I251" s="479">
        <v>22</v>
      </c>
      <c r="J251" s="483">
        <v>446124</v>
      </c>
      <c r="K251" s="483">
        <v>15146</v>
      </c>
      <c r="L251" s="483">
        <v>0</v>
      </c>
      <c r="M251" s="483">
        <v>2136536</v>
      </c>
      <c r="N251" s="483">
        <v>1271130</v>
      </c>
      <c r="O251" s="483">
        <v>1157400</v>
      </c>
      <c r="P251" s="505">
        <v>5026336</v>
      </c>
      <c r="Q251" s="508"/>
      <c r="R251" s="508"/>
      <c r="S251" s="508"/>
      <c r="T251" s="508"/>
      <c r="U251" s="508"/>
      <c r="V251" s="508"/>
      <c r="W251" s="508"/>
      <c r="X251" s="508"/>
      <c r="Y251" s="508"/>
      <c r="Z251" s="508"/>
    </row>
    <row r="252" spans="1:26" ht="12.75" x14ac:dyDescent="0.2">
      <c r="A252" s="474" t="s">
        <v>734</v>
      </c>
      <c r="B252" s="474" t="s">
        <v>735</v>
      </c>
      <c r="C252" s="475" t="s">
        <v>703</v>
      </c>
      <c r="D252" s="475">
        <v>2071</v>
      </c>
      <c r="E252" s="475">
        <v>20071</v>
      </c>
      <c r="F252" s="475" t="s">
        <v>427</v>
      </c>
      <c r="G252" s="475" t="s">
        <v>413</v>
      </c>
      <c r="H252" s="521">
        <v>18351295</v>
      </c>
      <c r="I252" s="479">
        <v>22</v>
      </c>
      <c r="J252" s="483">
        <v>288019</v>
      </c>
      <c r="K252" s="483">
        <v>140276</v>
      </c>
      <c r="L252" s="483">
        <v>0</v>
      </c>
      <c r="M252" s="483">
        <v>3784848</v>
      </c>
      <c r="N252" s="483">
        <v>766395</v>
      </c>
      <c r="O252" s="483">
        <v>100000</v>
      </c>
      <c r="P252" s="505">
        <v>5079538</v>
      </c>
      <c r="Q252" s="508"/>
      <c r="R252" s="508"/>
      <c r="S252" s="508"/>
      <c r="T252" s="508"/>
      <c r="U252" s="508"/>
      <c r="V252" s="508"/>
      <c r="W252" s="508"/>
      <c r="X252" s="508"/>
      <c r="Y252" s="508"/>
      <c r="Z252" s="508"/>
    </row>
    <row r="253" spans="1:26" ht="12.75" x14ac:dyDescent="0.2">
      <c r="A253" s="474" t="s">
        <v>1329</v>
      </c>
      <c r="B253" s="474" t="s">
        <v>1330</v>
      </c>
      <c r="C253" s="475" t="s">
        <v>703</v>
      </c>
      <c r="D253" s="476"/>
      <c r="E253" s="475" t="s">
        <v>1331</v>
      </c>
      <c r="F253" s="475" t="s">
        <v>427</v>
      </c>
      <c r="G253" s="475" t="s">
        <v>864</v>
      </c>
      <c r="H253" s="86">
        <v>0</v>
      </c>
      <c r="I253" s="479">
        <v>20</v>
      </c>
      <c r="J253" s="483">
        <v>53777</v>
      </c>
      <c r="K253" s="483">
        <v>419963</v>
      </c>
      <c r="L253" s="483">
        <v>0</v>
      </c>
      <c r="M253" s="483">
        <v>38914</v>
      </c>
      <c r="N253" s="483">
        <v>439354</v>
      </c>
      <c r="O253" s="483">
        <v>0</v>
      </c>
      <c r="P253" s="505">
        <v>952008</v>
      </c>
      <c r="Q253" s="508"/>
      <c r="R253" s="508"/>
      <c r="S253" s="508"/>
      <c r="T253" s="508"/>
      <c r="U253" s="508"/>
      <c r="V253" s="508"/>
      <c r="W253" s="508"/>
      <c r="X253" s="508"/>
      <c r="Y253" s="508"/>
      <c r="Z253" s="508"/>
    </row>
    <row r="254" spans="1:26" ht="12.75" x14ac:dyDescent="0.2">
      <c r="A254" s="474" t="s">
        <v>1333</v>
      </c>
      <c r="B254" s="474" t="s">
        <v>1334</v>
      </c>
      <c r="C254" s="475" t="s">
        <v>703</v>
      </c>
      <c r="D254" s="475" t="s">
        <v>1335</v>
      </c>
      <c r="E254" s="475" t="s">
        <v>1336</v>
      </c>
      <c r="F254" s="475" t="s">
        <v>427</v>
      </c>
      <c r="G254" s="475" t="s">
        <v>864</v>
      </c>
      <c r="H254" s="86">
        <v>0</v>
      </c>
      <c r="I254" s="479">
        <v>17</v>
      </c>
      <c r="J254" s="483">
        <v>21342</v>
      </c>
      <c r="K254" s="483">
        <v>1395439</v>
      </c>
      <c r="L254" s="483">
        <v>0</v>
      </c>
      <c r="M254" s="483">
        <v>40994</v>
      </c>
      <c r="N254" s="483">
        <v>504746</v>
      </c>
      <c r="O254" s="483">
        <v>128000</v>
      </c>
      <c r="P254" s="505">
        <v>2090521</v>
      </c>
      <c r="Q254" s="508"/>
      <c r="R254" s="508"/>
      <c r="S254" s="508"/>
      <c r="T254" s="508"/>
      <c r="U254" s="508"/>
      <c r="V254" s="508"/>
      <c r="W254" s="508"/>
      <c r="X254" s="508"/>
      <c r="Y254" s="508"/>
      <c r="Z254" s="508"/>
    </row>
    <row r="255" spans="1:26" ht="12.75" x14ac:dyDescent="0.2">
      <c r="A255" s="474" t="s">
        <v>1337</v>
      </c>
      <c r="B255" s="474" t="s">
        <v>1338</v>
      </c>
      <c r="C255" s="475" t="s">
        <v>703</v>
      </c>
      <c r="D255" s="475" t="s">
        <v>1339</v>
      </c>
      <c r="E255" s="475" t="s">
        <v>1340</v>
      </c>
      <c r="F255" s="475" t="s">
        <v>427</v>
      </c>
      <c r="G255" s="475" t="s">
        <v>864</v>
      </c>
      <c r="H255" s="86">
        <v>0</v>
      </c>
      <c r="I255" s="479">
        <v>17</v>
      </c>
      <c r="J255" s="483">
        <v>191236</v>
      </c>
      <c r="K255" s="483">
        <v>110739</v>
      </c>
      <c r="L255" s="483">
        <v>0</v>
      </c>
      <c r="M255" s="483">
        <v>58995</v>
      </c>
      <c r="N255" s="483">
        <v>736307</v>
      </c>
      <c r="O255" s="483">
        <v>117015</v>
      </c>
      <c r="P255" s="505">
        <v>1214292</v>
      </c>
      <c r="Q255" s="508"/>
      <c r="R255" s="508"/>
      <c r="S255" s="508"/>
      <c r="T255" s="508"/>
      <c r="U255" s="508"/>
      <c r="V255" s="508"/>
      <c r="W255" s="508"/>
      <c r="X255" s="508"/>
      <c r="Y255" s="508"/>
      <c r="Z255" s="508"/>
    </row>
    <row r="256" spans="1:26" ht="12.75" x14ac:dyDescent="0.2">
      <c r="A256" s="474" t="s">
        <v>1341</v>
      </c>
      <c r="B256" s="474" t="s">
        <v>1342</v>
      </c>
      <c r="C256" s="475" t="s">
        <v>703</v>
      </c>
      <c r="D256" s="475" t="s">
        <v>1343</v>
      </c>
      <c r="E256" s="475" t="s">
        <v>1344</v>
      </c>
      <c r="F256" s="475" t="s">
        <v>412</v>
      </c>
      <c r="G256" s="475" t="s">
        <v>864</v>
      </c>
      <c r="H256" s="86">
        <v>0</v>
      </c>
      <c r="I256" s="479">
        <v>16</v>
      </c>
      <c r="J256" s="483">
        <v>728484</v>
      </c>
      <c r="K256" s="483">
        <v>835953</v>
      </c>
      <c r="L256" s="483">
        <v>0</v>
      </c>
      <c r="M256" s="483">
        <v>35186</v>
      </c>
      <c r="N256" s="483">
        <v>35186</v>
      </c>
      <c r="O256" s="483">
        <v>130000</v>
      </c>
      <c r="P256" s="505">
        <v>1764809</v>
      </c>
      <c r="Q256" s="508"/>
      <c r="R256" s="508"/>
      <c r="S256" s="508"/>
      <c r="T256" s="508"/>
      <c r="U256" s="508"/>
      <c r="V256" s="508"/>
      <c r="W256" s="508"/>
      <c r="X256" s="508"/>
      <c r="Y256" s="508"/>
      <c r="Z256" s="508"/>
    </row>
    <row r="257" spans="1:26" ht="12.75" x14ac:dyDescent="0.2">
      <c r="A257" s="474" t="s">
        <v>738</v>
      </c>
      <c r="B257" s="474" t="s">
        <v>739</v>
      </c>
      <c r="C257" s="475" t="s">
        <v>703</v>
      </c>
      <c r="D257" s="475">
        <v>2096</v>
      </c>
      <c r="E257" s="475">
        <v>20096</v>
      </c>
      <c r="F257" s="475" t="s">
        <v>427</v>
      </c>
      <c r="G257" s="475" t="s">
        <v>413</v>
      </c>
      <c r="H257" s="521">
        <v>18351295</v>
      </c>
      <c r="I257" s="479">
        <v>16</v>
      </c>
      <c r="J257" s="483">
        <v>234514</v>
      </c>
      <c r="K257" s="483">
        <v>0</v>
      </c>
      <c r="L257" s="483">
        <v>0</v>
      </c>
      <c r="M257" s="483">
        <v>835495</v>
      </c>
      <c r="N257" s="483">
        <v>1114244</v>
      </c>
      <c r="O257" s="483">
        <v>171000</v>
      </c>
      <c r="P257" s="505">
        <v>2355253</v>
      </c>
      <c r="Q257" s="508"/>
      <c r="R257" s="508"/>
      <c r="S257" s="508"/>
      <c r="T257" s="508"/>
      <c r="U257" s="508"/>
      <c r="V257" s="508"/>
      <c r="W257" s="508"/>
      <c r="X257" s="508"/>
      <c r="Y257" s="508"/>
      <c r="Z257" s="508"/>
    </row>
    <row r="258" spans="1:26" ht="12.75" x14ac:dyDescent="0.2">
      <c r="A258" s="474" t="s">
        <v>1362</v>
      </c>
      <c r="B258" s="474" t="s">
        <v>1363</v>
      </c>
      <c r="C258" s="475" t="s">
        <v>703</v>
      </c>
      <c r="D258" s="475" t="s">
        <v>1364</v>
      </c>
      <c r="E258" s="475" t="s">
        <v>1365</v>
      </c>
      <c r="F258" s="475" t="s">
        <v>412</v>
      </c>
      <c r="G258" s="475" t="s">
        <v>864</v>
      </c>
      <c r="H258" s="86">
        <v>0</v>
      </c>
      <c r="I258" s="479">
        <v>15</v>
      </c>
      <c r="J258" s="483">
        <v>38262</v>
      </c>
      <c r="K258" s="483">
        <v>910062</v>
      </c>
      <c r="L258" s="483">
        <v>0</v>
      </c>
      <c r="M258" s="483">
        <v>19938</v>
      </c>
      <c r="N258" s="483">
        <v>19938</v>
      </c>
      <c r="O258" s="483">
        <v>108000</v>
      </c>
      <c r="P258" s="505">
        <v>1096200</v>
      </c>
      <c r="Q258" s="508"/>
      <c r="R258" s="508"/>
      <c r="S258" s="508"/>
      <c r="T258" s="508"/>
      <c r="U258" s="508"/>
      <c r="V258" s="508"/>
      <c r="W258" s="508"/>
      <c r="X258" s="508"/>
      <c r="Y258" s="508"/>
      <c r="Z258" s="508"/>
    </row>
    <row r="259" spans="1:26" ht="12.75" x14ac:dyDescent="0.2">
      <c r="A259" s="474" t="s">
        <v>1346</v>
      </c>
      <c r="B259" s="474" t="s">
        <v>1347</v>
      </c>
      <c r="C259" s="475" t="s">
        <v>703</v>
      </c>
      <c r="D259" s="475" t="s">
        <v>1348</v>
      </c>
      <c r="E259" s="475" t="s">
        <v>1349</v>
      </c>
      <c r="F259" s="475" t="s">
        <v>427</v>
      </c>
      <c r="G259" s="475" t="s">
        <v>864</v>
      </c>
      <c r="H259" s="86">
        <v>0</v>
      </c>
      <c r="I259" s="479">
        <v>15</v>
      </c>
      <c r="J259" s="483">
        <v>149227</v>
      </c>
      <c r="K259" s="483">
        <v>491388</v>
      </c>
      <c r="L259" s="483">
        <v>0</v>
      </c>
      <c r="M259" s="483">
        <v>39388</v>
      </c>
      <c r="N259" s="483">
        <v>485184</v>
      </c>
      <c r="O259" s="483">
        <v>248000</v>
      </c>
      <c r="P259" s="505">
        <v>1413187</v>
      </c>
      <c r="Q259" s="508"/>
      <c r="R259" s="508"/>
      <c r="S259" s="508"/>
      <c r="T259" s="508"/>
      <c r="U259" s="508"/>
      <c r="V259" s="508"/>
      <c r="W259" s="508"/>
      <c r="X259" s="508"/>
      <c r="Y259" s="508"/>
      <c r="Z259" s="508"/>
    </row>
    <row r="260" spans="1:26" ht="12.75" x14ac:dyDescent="0.2">
      <c r="A260" s="474" t="s">
        <v>1350</v>
      </c>
      <c r="B260" s="474" t="s">
        <v>1351</v>
      </c>
      <c r="C260" s="475" t="s">
        <v>703</v>
      </c>
      <c r="D260" s="475" t="s">
        <v>1352</v>
      </c>
      <c r="E260" s="475" t="s">
        <v>1353</v>
      </c>
      <c r="F260" s="475" t="s">
        <v>427</v>
      </c>
      <c r="G260" s="475" t="s">
        <v>864</v>
      </c>
      <c r="H260" s="86">
        <v>0</v>
      </c>
      <c r="I260" s="479">
        <v>14</v>
      </c>
      <c r="J260" s="483">
        <v>103868</v>
      </c>
      <c r="K260" s="483">
        <v>114743</v>
      </c>
      <c r="L260" s="483">
        <v>0</v>
      </c>
      <c r="M260" s="483">
        <v>325565</v>
      </c>
      <c r="N260" s="483">
        <v>667780</v>
      </c>
      <c r="O260" s="483">
        <v>172500</v>
      </c>
      <c r="P260" s="505">
        <v>1384456</v>
      </c>
      <c r="Q260" s="508"/>
      <c r="R260" s="508"/>
      <c r="S260" s="508"/>
      <c r="T260" s="508"/>
      <c r="U260" s="508"/>
      <c r="V260" s="508"/>
      <c r="W260" s="508"/>
      <c r="X260" s="508"/>
      <c r="Y260" s="508"/>
      <c r="Z260" s="508"/>
    </row>
    <row r="261" spans="1:26" ht="12.75" x14ac:dyDescent="0.2">
      <c r="A261" s="474" t="s">
        <v>1354</v>
      </c>
      <c r="B261" s="474" t="s">
        <v>1355</v>
      </c>
      <c r="C261" s="475" t="s">
        <v>703</v>
      </c>
      <c r="D261" s="475" t="s">
        <v>1356</v>
      </c>
      <c r="E261" s="475" t="s">
        <v>1357</v>
      </c>
      <c r="F261" s="475" t="s">
        <v>427</v>
      </c>
      <c r="G261" s="475" t="s">
        <v>864</v>
      </c>
      <c r="H261" s="86">
        <v>0</v>
      </c>
      <c r="I261" s="479">
        <v>14</v>
      </c>
      <c r="J261" s="483">
        <v>11806</v>
      </c>
      <c r="K261" s="483">
        <v>760182</v>
      </c>
      <c r="L261" s="483">
        <v>0</v>
      </c>
      <c r="M261" s="483">
        <v>56013</v>
      </c>
      <c r="N261" s="483">
        <v>355888</v>
      </c>
      <c r="O261" s="483">
        <v>20129</v>
      </c>
      <c r="P261" s="505">
        <v>1204018</v>
      </c>
      <c r="Q261" s="508"/>
      <c r="R261" s="508"/>
      <c r="S261" s="508"/>
      <c r="T261" s="508"/>
      <c r="U261" s="508"/>
      <c r="V261" s="508"/>
      <c r="W261" s="508"/>
      <c r="X261" s="508"/>
      <c r="Y261" s="508"/>
      <c r="Z261" s="508"/>
    </row>
    <row r="262" spans="1:26" ht="12.75" x14ac:dyDescent="0.2">
      <c r="A262" s="474" t="s">
        <v>1358</v>
      </c>
      <c r="B262" s="474" t="s">
        <v>1359</v>
      </c>
      <c r="C262" s="475" t="s">
        <v>703</v>
      </c>
      <c r="D262" s="475" t="s">
        <v>1360</v>
      </c>
      <c r="E262" s="475" t="s">
        <v>1361</v>
      </c>
      <c r="F262" s="475" t="s">
        <v>427</v>
      </c>
      <c r="G262" s="475" t="s">
        <v>864</v>
      </c>
      <c r="H262" s="86">
        <v>0</v>
      </c>
      <c r="I262" s="479">
        <v>14</v>
      </c>
      <c r="J262" s="483">
        <v>73534</v>
      </c>
      <c r="K262" s="483">
        <v>34502</v>
      </c>
      <c r="L262" s="483">
        <v>0</v>
      </c>
      <c r="M262" s="483">
        <v>74237</v>
      </c>
      <c r="N262" s="483">
        <v>439226</v>
      </c>
      <c r="O262" s="483">
        <v>157000</v>
      </c>
      <c r="P262" s="505">
        <v>778499</v>
      </c>
      <c r="Q262" s="508"/>
      <c r="R262" s="508"/>
      <c r="S262" s="508"/>
      <c r="T262" s="508"/>
      <c r="U262" s="508"/>
      <c r="V262" s="508"/>
      <c r="W262" s="508"/>
      <c r="X262" s="508"/>
      <c r="Y262" s="508"/>
      <c r="Z262" s="508"/>
    </row>
    <row r="263" spans="1:26" ht="12.75" x14ac:dyDescent="0.2">
      <c r="A263" s="474" t="s">
        <v>1366</v>
      </c>
      <c r="B263" s="474" t="s">
        <v>1367</v>
      </c>
      <c r="C263" s="475" t="s">
        <v>703</v>
      </c>
      <c r="D263" s="475" t="s">
        <v>1368</v>
      </c>
      <c r="E263" s="475" t="s">
        <v>1369</v>
      </c>
      <c r="F263" s="475" t="s">
        <v>427</v>
      </c>
      <c r="G263" s="475" t="s">
        <v>864</v>
      </c>
      <c r="H263" s="86">
        <v>0</v>
      </c>
      <c r="I263" s="479">
        <v>13</v>
      </c>
      <c r="J263" s="483">
        <v>257548</v>
      </c>
      <c r="K263" s="483">
        <v>429348</v>
      </c>
      <c r="L263" s="483">
        <v>0</v>
      </c>
      <c r="M263" s="483">
        <v>10000</v>
      </c>
      <c r="N263" s="483">
        <v>1014134</v>
      </c>
      <c r="O263" s="483">
        <v>49004</v>
      </c>
      <c r="P263" s="505">
        <v>1760034</v>
      </c>
      <c r="Q263" s="508"/>
      <c r="R263" s="508"/>
      <c r="S263" s="508"/>
      <c r="T263" s="508"/>
      <c r="U263" s="508"/>
      <c r="V263" s="508"/>
      <c r="W263" s="508"/>
      <c r="X263" s="508"/>
      <c r="Y263" s="508"/>
      <c r="Z263" s="508"/>
    </row>
    <row r="264" spans="1:26" ht="12.75" x14ac:dyDescent="0.2">
      <c r="A264" s="474" t="s">
        <v>1370</v>
      </c>
      <c r="B264" s="474" t="s">
        <v>850</v>
      </c>
      <c r="C264" s="475" t="s">
        <v>703</v>
      </c>
      <c r="D264" s="475">
        <v>2137</v>
      </c>
      <c r="E264" s="475">
        <v>20137</v>
      </c>
      <c r="F264" s="475" t="s">
        <v>460</v>
      </c>
      <c r="G264" s="475" t="s">
        <v>413</v>
      </c>
      <c r="H264" s="521">
        <v>423566</v>
      </c>
      <c r="I264" s="479">
        <v>12</v>
      </c>
      <c r="J264" s="483">
        <v>2386047</v>
      </c>
      <c r="K264" s="483">
        <v>4</v>
      </c>
      <c r="L264" s="483">
        <v>0</v>
      </c>
      <c r="M264" s="483">
        <v>0</v>
      </c>
      <c r="N264" s="483">
        <v>1040878</v>
      </c>
      <c r="O264" s="483">
        <v>35312</v>
      </c>
      <c r="P264" s="505">
        <v>3462241</v>
      </c>
      <c r="Q264" s="508"/>
      <c r="R264" s="508"/>
      <c r="S264" s="508"/>
      <c r="T264" s="508"/>
      <c r="U264" s="508"/>
      <c r="V264" s="508"/>
      <c r="W264" s="508"/>
      <c r="X264" s="508"/>
      <c r="Y264" s="508"/>
      <c r="Z264" s="508"/>
    </row>
    <row r="265" spans="1:26" ht="12.75" x14ac:dyDescent="0.2">
      <c r="A265" s="474" t="s">
        <v>844</v>
      </c>
      <c r="B265" s="474" t="s">
        <v>845</v>
      </c>
      <c r="C265" s="475" t="s">
        <v>703</v>
      </c>
      <c r="D265" s="475">
        <v>2085</v>
      </c>
      <c r="E265" s="475">
        <v>20085</v>
      </c>
      <c r="F265" s="475" t="s">
        <v>427</v>
      </c>
      <c r="G265" s="475" t="s">
        <v>428</v>
      </c>
      <c r="H265" s="521">
        <v>18351295</v>
      </c>
      <c r="I265" s="479">
        <v>11</v>
      </c>
      <c r="J265" s="483">
        <v>65500</v>
      </c>
      <c r="K265" s="483">
        <v>0</v>
      </c>
      <c r="L265" s="483">
        <v>0</v>
      </c>
      <c r="M265" s="483">
        <v>1425982</v>
      </c>
      <c r="N265" s="483">
        <v>248401</v>
      </c>
      <c r="O265" s="483">
        <v>0</v>
      </c>
      <c r="P265" s="505">
        <v>1739883</v>
      </c>
      <c r="Q265" s="508"/>
      <c r="R265" s="508"/>
      <c r="S265" s="508"/>
      <c r="T265" s="508"/>
      <c r="U265" s="508"/>
      <c r="V265" s="508"/>
      <c r="W265" s="508"/>
      <c r="X265" s="508"/>
      <c r="Y265" s="508"/>
      <c r="Z265" s="508"/>
    </row>
    <row r="266" spans="1:26" ht="12.75" x14ac:dyDescent="0.2">
      <c r="A266" s="474" t="s">
        <v>1376</v>
      </c>
      <c r="B266" s="474" t="s">
        <v>1377</v>
      </c>
      <c r="C266" s="475" t="s">
        <v>703</v>
      </c>
      <c r="D266" s="475" t="s">
        <v>1378</v>
      </c>
      <c r="E266" s="475" t="s">
        <v>1379</v>
      </c>
      <c r="F266" s="475" t="s">
        <v>427</v>
      </c>
      <c r="G266" s="475" t="s">
        <v>864</v>
      </c>
      <c r="H266" s="86">
        <v>0</v>
      </c>
      <c r="I266" s="479">
        <v>11</v>
      </c>
      <c r="J266" s="483">
        <v>119004</v>
      </c>
      <c r="K266" s="483">
        <v>112458</v>
      </c>
      <c r="L266" s="483">
        <v>0</v>
      </c>
      <c r="M266" s="483">
        <v>29586</v>
      </c>
      <c r="N266" s="483">
        <v>335308</v>
      </c>
      <c r="O266" s="483">
        <v>388500</v>
      </c>
      <c r="P266" s="505">
        <v>984856</v>
      </c>
      <c r="Q266" s="508"/>
      <c r="R266" s="508"/>
      <c r="S266" s="508"/>
      <c r="T266" s="508"/>
      <c r="U266" s="508"/>
      <c r="V266" s="508"/>
      <c r="W266" s="508"/>
      <c r="X266" s="508"/>
      <c r="Y266" s="508"/>
      <c r="Z266" s="508"/>
    </row>
    <row r="267" spans="1:26" ht="12.75" x14ac:dyDescent="0.2">
      <c r="A267" s="474" t="s">
        <v>1371</v>
      </c>
      <c r="B267" s="474" t="s">
        <v>1372</v>
      </c>
      <c r="C267" s="475" t="s">
        <v>703</v>
      </c>
      <c r="D267" s="475" t="s">
        <v>1373</v>
      </c>
      <c r="E267" s="475" t="s">
        <v>1374</v>
      </c>
      <c r="F267" s="475" t="s">
        <v>427</v>
      </c>
      <c r="G267" s="475" t="s">
        <v>864</v>
      </c>
      <c r="H267" s="86">
        <v>0</v>
      </c>
      <c r="I267" s="479">
        <v>11</v>
      </c>
      <c r="J267" s="483">
        <v>1433</v>
      </c>
      <c r="K267" s="483">
        <v>414212</v>
      </c>
      <c r="L267" s="483">
        <v>0</v>
      </c>
      <c r="M267" s="483">
        <v>28173</v>
      </c>
      <c r="N267" s="483">
        <v>346563</v>
      </c>
      <c r="O267" s="483">
        <v>161337</v>
      </c>
      <c r="P267" s="505">
        <v>951718</v>
      </c>
      <c r="Q267" s="508"/>
      <c r="R267" s="508"/>
      <c r="S267" s="508"/>
      <c r="T267" s="508"/>
      <c r="U267" s="508"/>
      <c r="V267" s="508"/>
      <c r="W267" s="508"/>
      <c r="X267" s="508"/>
      <c r="Y267" s="508"/>
      <c r="Z267" s="508"/>
    </row>
    <row r="268" spans="1:26" ht="12.75" x14ac:dyDescent="0.2">
      <c r="A268" s="474" t="s">
        <v>1384</v>
      </c>
      <c r="B268" s="474" t="s">
        <v>1385</v>
      </c>
      <c r="C268" s="475" t="s">
        <v>703</v>
      </c>
      <c r="D268" s="475" t="s">
        <v>1386</v>
      </c>
      <c r="E268" s="475" t="s">
        <v>1387</v>
      </c>
      <c r="F268" s="475" t="s">
        <v>412</v>
      </c>
      <c r="G268" s="475" t="s">
        <v>864</v>
      </c>
      <c r="H268" s="86">
        <v>0</v>
      </c>
      <c r="I268" s="479">
        <v>10</v>
      </c>
      <c r="J268" s="483">
        <v>366010</v>
      </c>
      <c r="K268" s="483">
        <v>0</v>
      </c>
      <c r="L268" s="483">
        <v>0</v>
      </c>
      <c r="M268" s="483">
        <v>608988</v>
      </c>
      <c r="N268" s="483">
        <v>53169</v>
      </c>
      <c r="O268" s="483">
        <v>114000</v>
      </c>
      <c r="P268" s="505">
        <v>1142167</v>
      </c>
      <c r="Q268" s="508"/>
      <c r="R268" s="508"/>
      <c r="S268" s="508"/>
      <c r="T268" s="508"/>
      <c r="U268" s="508"/>
      <c r="V268" s="508"/>
      <c r="W268" s="508"/>
      <c r="X268" s="508"/>
      <c r="Y268" s="508"/>
      <c r="Z268" s="508"/>
    </row>
    <row r="269" spans="1:26" ht="12.75" x14ac:dyDescent="0.2">
      <c r="A269" s="474" t="s">
        <v>1380</v>
      </c>
      <c r="B269" s="474" t="s">
        <v>1381</v>
      </c>
      <c r="C269" s="475" t="s">
        <v>703</v>
      </c>
      <c r="D269" s="475" t="s">
        <v>1382</v>
      </c>
      <c r="E269" s="475" t="s">
        <v>1383</v>
      </c>
      <c r="F269" s="475" t="s">
        <v>427</v>
      </c>
      <c r="G269" s="475" t="s">
        <v>864</v>
      </c>
      <c r="H269" s="86">
        <v>0</v>
      </c>
      <c r="I269" s="479">
        <v>10</v>
      </c>
      <c r="J269" s="483">
        <v>133188</v>
      </c>
      <c r="K269" s="483">
        <v>178951</v>
      </c>
      <c r="L269" s="483">
        <v>0</v>
      </c>
      <c r="M269" s="483">
        <v>35223</v>
      </c>
      <c r="N269" s="483">
        <v>434012</v>
      </c>
      <c r="O269" s="483">
        <v>290090</v>
      </c>
      <c r="P269" s="505">
        <v>1071464</v>
      </c>
      <c r="Q269" s="508"/>
      <c r="R269" s="508"/>
      <c r="S269" s="508"/>
      <c r="T269" s="508"/>
      <c r="U269" s="508"/>
      <c r="V269" s="508"/>
      <c r="W269" s="508"/>
      <c r="X269" s="508"/>
      <c r="Y269" s="508"/>
      <c r="Z269" s="508"/>
    </row>
    <row r="270" spans="1:26" ht="12.75" x14ac:dyDescent="0.2">
      <c r="A270" s="474" t="s">
        <v>1388</v>
      </c>
      <c r="B270" s="474" t="s">
        <v>1389</v>
      </c>
      <c r="C270" s="475" t="s">
        <v>703</v>
      </c>
      <c r="D270" s="475">
        <v>2216</v>
      </c>
      <c r="E270" s="475">
        <v>20216</v>
      </c>
      <c r="F270" s="475" t="s">
        <v>427</v>
      </c>
      <c r="G270" s="475" t="s">
        <v>428</v>
      </c>
      <c r="H270" s="521">
        <v>423566</v>
      </c>
      <c r="I270" s="479">
        <v>9</v>
      </c>
      <c r="J270" s="483">
        <v>19518</v>
      </c>
      <c r="K270" s="483">
        <v>0</v>
      </c>
      <c r="L270" s="483">
        <v>0</v>
      </c>
      <c r="M270" s="483">
        <v>345219</v>
      </c>
      <c r="N270" s="483">
        <v>316749</v>
      </c>
      <c r="O270" s="483">
        <v>342324</v>
      </c>
      <c r="P270" s="505">
        <v>1023810</v>
      </c>
      <c r="Q270" s="508"/>
      <c r="R270" s="508"/>
      <c r="S270" s="508"/>
      <c r="T270" s="508"/>
      <c r="U270" s="508"/>
      <c r="V270" s="508"/>
      <c r="W270" s="508"/>
      <c r="X270" s="508"/>
      <c r="Y270" s="508"/>
      <c r="Z270" s="508"/>
    </row>
    <row r="271" spans="1:26" ht="12.75" x14ac:dyDescent="0.2">
      <c r="A271" s="474" t="s">
        <v>1394</v>
      </c>
      <c r="B271" s="474" t="s">
        <v>1298</v>
      </c>
      <c r="C271" s="475" t="s">
        <v>703</v>
      </c>
      <c r="D271" s="475" t="s">
        <v>1395</v>
      </c>
      <c r="E271" s="475" t="s">
        <v>1396</v>
      </c>
      <c r="F271" s="475" t="s">
        <v>412</v>
      </c>
      <c r="G271" s="475" t="s">
        <v>864</v>
      </c>
      <c r="H271" s="86">
        <v>0</v>
      </c>
      <c r="I271" s="479">
        <v>8</v>
      </c>
      <c r="J271" s="483">
        <v>59180</v>
      </c>
      <c r="K271" s="483">
        <v>66372</v>
      </c>
      <c r="L271" s="483">
        <v>0</v>
      </c>
      <c r="M271" s="483">
        <v>777488</v>
      </c>
      <c r="N271" s="483">
        <v>26540</v>
      </c>
      <c r="O271" s="483">
        <v>70000</v>
      </c>
      <c r="P271" s="505">
        <v>999580</v>
      </c>
      <c r="Q271" s="508"/>
      <c r="R271" s="508"/>
      <c r="S271" s="508"/>
      <c r="T271" s="508"/>
      <c r="U271" s="508"/>
      <c r="V271" s="508"/>
      <c r="W271" s="508"/>
      <c r="X271" s="508"/>
      <c r="Y271" s="508"/>
      <c r="Z271" s="508"/>
    </row>
    <row r="272" spans="1:26" ht="12.75" x14ac:dyDescent="0.2">
      <c r="A272" s="474" t="s">
        <v>1390</v>
      </c>
      <c r="B272" s="474" t="s">
        <v>1391</v>
      </c>
      <c r="C272" s="475" t="s">
        <v>703</v>
      </c>
      <c r="D272" s="475" t="s">
        <v>1392</v>
      </c>
      <c r="E272" s="475" t="s">
        <v>1393</v>
      </c>
      <c r="F272" s="475" t="s">
        <v>427</v>
      </c>
      <c r="G272" s="475" t="s">
        <v>864</v>
      </c>
      <c r="H272" s="86">
        <v>0</v>
      </c>
      <c r="I272" s="479">
        <v>8</v>
      </c>
      <c r="J272" s="483">
        <v>10599</v>
      </c>
      <c r="K272" s="483">
        <v>177597</v>
      </c>
      <c r="L272" s="483">
        <v>0</v>
      </c>
      <c r="M272" s="483">
        <v>85504</v>
      </c>
      <c r="N272" s="483">
        <v>100762</v>
      </c>
      <c r="O272" s="483">
        <v>117600</v>
      </c>
      <c r="P272" s="505">
        <v>492062</v>
      </c>
      <c r="Q272" s="508"/>
      <c r="R272" s="508"/>
      <c r="S272" s="508"/>
      <c r="T272" s="508"/>
      <c r="U272" s="508"/>
      <c r="V272" s="508"/>
      <c r="W272" s="508"/>
      <c r="X272" s="508"/>
      <c r="Y272" s="508"/>
      <c r="Z272" s="508"/>
    </row>
    <row r="273" spans="1:26" ht="12.75" x14ac:dyDescent="0.2">
      <c r="A273" s="474" t="s">
        <v>1515</v>
      </c>
      <c r="B273" s="474" t="s">
        <v>1428</v>
      </c>
      <c r="C273" s="475" t="s">
        <v>703</v>
      </c>
      <c r="D273" s="475">
        <v>2183</v>
      </c>
      <c r="E273" s="475">
        <v>20183</v>
      </c>
      <c r="F273" s="475" t="s">
        <v>427</v>
      </c>
      <c r="G273" s="475" t="s">
        <v>428</v>
      </c>
      <c r="H273" s="521">
        <v>423566</v>
      </c>
      <c r="I273" s="479">
        <v>8</v>
      </c>
      <c r="J273" s="483">
        <v>36281</v>
      </c>
      <c r="K273" s="483">
        <v>7507</v>
      </c>
      <c r="L273" s="483">
        <v>0</v>
      </c>
      <c r="M273" s="483">
        <v>244745</v>
      </c>
      <c r="N273" s="483">
        <v>139144</v>
      </c>
      <c r="O273" s="483">
        <v>180000</v>
      </c>
      <c r="P273" s="505">
        <v>607677</v>
      </c>
      <c r="Q273" s="508"/>
      <c r="R273" s="508"/>
      <c r="S273" s="508"/>
      <c r="T273" s="508"/>
      <c r="U273" s="508"/>
      <c r="V273" s="508"/>
      <c r="W273" s="508"/>
      <c r="X273" s="508"/>
      <c r="Y273" s="508"/>
      <c r="Z273" s="508"/>
    </row>
    <row r="274" spans="1:26" ht="12.75" x14ac:dyDescent="0.2">
      <c r="A274" s="474" t="s">
        <v>733</v>
      </c>
      <c r="B274" s="474" t="s">
        <v>358</v>
      </c>
      <c r="C274" s="475" t="s">
        <v>703</v>
      </c>
      <c r="D274" s="475">
        <v>2006</v>
      </c>
      <c r="E274" s="475">
        <v>20006</v>
      </c>
      <c r="F274" s="475" t="s">
        <v>427</v>
      </c>
      <c r="G274" s="475" t="s">
        <v>413</v>
      </c>
      <c r="H274" s="521">
        <v>18351295</v>
      </c>
      <c r="I274" s="479">
        <v>8</v>
      </c>
      <c r="J274" s="483">
        <v>404564</v>
      </c>
      <c r="K274" s="483">
        <v>60255</v>
      </c>
      <c r="L274" s="483">
        <v>0</v>
      </c>
      <c r="M274" s="483">
        <v>667811</v>
      </c>
      <c r="N274" s="483">
        <v>846777</v>
      </c>
      <c r="O274" s="483">
        <v>447932</v>
      </c>
      <c r="P274" s="505">
        <v>2427339</v>
      </c>
      <c r="Q274" s="508"/>
      <c r="R274" s="508"/>
      <c r="S274" s="508"/>
      <c r="T274" s="508"/>
      <c r="U274" s="508"/>
      <c r="V274" s="508"/>
      <c r="W274" s="508"/>
      <c r="X274" s="508"/>
      <c r="Y274" s="508"/>
      <c r="Z274" s="508"/>
    </row>
    <row r="275" spans="1:26" ht="12.75" x14ac:dyDescent="0.2">
      <c r="A275" s="474" t="s">
        <v>751</v>
      </c>
      <c r="B275" s="474" t="s">
        <v>329</v>
      </c>
      <c r="C275" s="475" t="s">
        <v>703</v>
      </c>
      <c r="D275" s="476"/>
      <c r="E275" s="475">
        <v>22930</v>
      </c>
      <c r="F275" s="475" t="s">
        <v>486</v>
      </c>
      <c r="G275" s="475" t="s">
        <v>413</v>
      </c>
      <c r="H275" s="521">
        <v>18351295</v>
      </c>
      <c r="I275" s="479">
        <v>8</v>
      </c>
      <c r="J275" s="483">
        <v>6398519</v>
      </c>
      <c r="K275" s="483">
        <v>16321</v>
      </c>
      <c r="L275" s="483">
        <v>0</v>
      </c>
      <c r="M275" s="483">
        <v>18280354</v>
      </c>
      <c r="N275" s="483">
        <v>0</v>
      </c>
      <c r="O275" s="483">
        <v>0</v>
      </c>
      <c r="P275" s="505">
        <v>24695194</v>
      </c>
      <c r="Q275" s="508"/>
      <c r="R275" s="508"/>
      <c r="S275" s="508"/>
      <c r="T275" s="508"/>
      <c r="U275" s="508"/>
      <c r="V275" s="508"/>
      <c r="W275" s="508"/>
      <c r="X275" s="508"/>
      <c r="Y275" s="508"/>
      <c r="Z275" s="508"/>
    </row>
    <row r="276" spans="1:26" ht="12.75" x14ac:dyDescent="0.2">
      <c r="A276" s="474" t="s">
        <v>1516</v>
      </c>
      <c r="B276" s="474" t="s">
        <v>1313</v>
      </c>
      <c r="C276" s="475" t="s">
        <v>703</v>
      </c>
      <c r="D276" s="475" t="s">
        <v>1414</v>
      </c>
      <c r="E276" s="475" t="s">
        <v>1415</v>
      </c>
      <c r="F276" s="475" t="s">
        <v>427</v>
      </c>
      <c r="G276" s="475" t="s">
        <v>864</v>
      </c>
      <c r="H276" s="86">
        <v>0</v>
      </c>
      <c r="I276" s="479">
        <v>7</v>
      </c>
      <c r="J276" s="483">
        <v>61450</v>
      </c>
      <c r="K276" s="483">
        <v>464706</v>
      </c>
      <c r="L276" s="483">
        <v>0</v>
      </c>
      <c r="M276" s="483">
        <v>21751</v>
      </c>
      <c r="N276" s="483">
        <v>289917</v>
      </c>
      <c r="O276" s="483">
        <v>105000</v>
      </c>
      <c r="P276" s="505">
        <v>942824</v>
      </c>
      <c r="Q276" s="508"/>
      <c r="R276" s="508"/>
      <c r="S276" s="508"/>
      <c r="T276" s="508"/>
      <c r="U276" s="508"/>
      <c r="V276" s="508"/>
      <c r="W276" s="508"/>
      <c r="X276" s="508"/>
      <c r="Y276" s="508"/>
      <c r="Z276" s="508"/>
    </row>
    <row r="277" spans="1:26" ht="12.75" x14ac:dyDescent="0.2">
      <c r="A277" s="474" t="s">
        <v>1397</v>
      </c>
      <c r="B277" s="474" t="s">
        <v>1398</v>
      </c>
      <c r="C277" s="475" t="s">
        <v>703</v>
      </c>
      <c r="D277" s="475" t="s">
        <v>1399</v>
      </c>
      <c r="E277" s="475" t="s">
        <v>1400</v>
      </c>
      <c r="F277" s="475" t="s">
        <v>427</v>
      </c>
      <c r="G277" s="475" t="s">
        <v>864</v>
      </c>
      <c r="H277" s="86">
        <v>0</v>
      </c>
      <c r="I277" s="479">
        <v>7</v>
      </c>
      <c r="J277" s="483">
        <v>91687</v>
      </c>
      <c r="K277" s="483">
        <v>99154</v>
      </c>
      <c r="L277" s="483">
        <v>0</v>
      </c>
      <c r="M277" s="483">
        <v>13667</v>
      </c>
      <c r="N277" s="483">
        <v>205331</v>
      </c>
      <c r="O277" s="483">
        <v>285500</v>
      </c>
      <c r="P277" s="505">
        <v>695339</v>
      </c>
      <c r="Q277" s="508"/>
      <c r="R277" s="508"/>
      <c r="S277" s="508"/>
      <c r="T277" s="508"/>
      <c r="U277" s="508"/>
      <c r="V277" s="508"/>
      <c r="W277" s="508"/>
      <c r="X277" s="508"/>
      <c r="Y277" s="508"/>
      <c r="Z277" s="508"/>
    </row>
    <row r="278" spans="1:26" ht="12.75" x14ac:dyDescent="0.2">
      <c r="A278" s="474" t="s">
        <v>1408</v>
      </c>
      <c r="B278" s="474" t="s">
        <v>1300</v>
      </c>
      <c r="C278" s="475" t="s">
        <v>703</v>
      </c>
      <c r="D278" s="475" t="s">
        <v>1410</v>
      </c>
      <c r="E278" s="475" t="s">
        <v>1411</v>
      </c>
      <c r="F278" s="475" t="s">
        <v>427</v>
      </c>
      <c r="G278" s="475" t="s">
        <v>864</v>
      </c>
      <c r="H278" s="86">
        <v>0</v>
      </c>
      <c r="I278" s="479">
        <v>7</v>
      </c>
      <c r="J278" s="483">
        <v>34711</v>
      </c>
      <c r="K278" s="483">
        <v>15040</v>
      </c>
      <c r="L278" s="483">
        <v>0</v>
      </c>
      <c r="M278" s="483">
        <v>156083</v>
      </c>
      <c r="N278" s="483">
        <v>173045</v>
      </c>
      <c r="O278" s="483">
        <v>166500</v>
      </c>
      <c r="P278" s="505">
        <v>545379</v>
      </c>
      <c r="Q278" s="508"/>
      <c r="R278" s="508"/>
      <c r="S278" s="508"/>
      <c r="T278" s="508"/>
      <c r="U278" s="508"/>
      <c r="V278" s="508"/>
      <c r="W278" s="508"/>
      <c r="X278" s="508"/>
      <c r="Y278" s="508"/>
      <c r="Z278" s="508"/>
    </row>
    <row r="279" spans="1:26" ht="12.75" x14ac:dyDescent="0.2">
      <c r="A279" s="474" t="s">
        <v>1405</v>
      </c>
      <c r="B279" s="474" t="s">
        <v>1406</v>
      </c>
      <c r="C279" s="475" t="s">
        <v>703</v>
      </c>
      <c r="D279" s="475">
        <v>2148</v>
      </c>
      <c r="E279" s="475">
        <v>20148</v>
      </c>
      <c r="F279" s="475" t="s">
        <v>1407</v>
      </c>
      <c r="G279" s="475" t="s">
        <v>428</v>
      </c>
      <c r="H279" s="521">
        <v>423566</v>
      </c>
      <c r="I279" s="479">
        <v>7</v>
      </c>
      <c r="J279" s="483">
        <v>190650</v>
      </c>
      <c r="K279" s="483">
        <v>1160383</v>
      </c>
      <c r="L279" s="483">
        <v>0</v>
      </c>
      <c r="M279" s="483">
        <v>0</v>
      </c>
      <c r="N279" s="483">
        <v>0</v>
      </c>
      <c r="O279" s="483">
        <v>0</v>
      </c>
      <c r="P279" s="505">
        <v>1351033</v>
      </c>
      <c r="Q279" s="508"/>
      <c r="R279" s="508"/>
      <c r="S279" s="508"/>
      <c r="T279" s="508"/>
      <c r="U279" s="508"/>
      <c r="V279" s="508"/>
      <c r="W279" s="508"/>
      <c r="X279" s="508"/>
      <c r="Y279" s="508"/>
      <c r="Z279" s="508"/>
    </row>
    <row r="280" spans="1:26" ht="12.75" x14ac:dyDescent="0.2">
      <c r="A280" s="474" t="s">
        <v>750</v>
      </c>
      <c r="B280" s="474" t="s">
        <v>329</v>
      </c>
      <c r="C280" s="475" t="s">
        <v>703</v>
      </c>
      <c r="D280" s="475">
        <v>2189</v>
      </c>
      <c r="E280" s="475">
        <v>20189</v>
      </c>
      <c r="F280" s="475" t="s">
        <v>460</v>
      </c>
      <c r="G280" s="475" t="s">
        <v>413</v>
      </c>
      <c r="H280" s="521">
        <v>18351295</v>
      </c>
      <c r="I280" s="479">
        <v>7</v>
      </c>
      <c r="J280" s="483">
        <v>10305236</v>
      </c>
      <c r="K280" s="483">
        <v>0</v>
      </c>
      <c r="L280" s="483">
        <v>0</v>
      </c>
      <c r="M280" s="483">
        <v>0</v>
      </c>
      <c r="N280" s="483">
        <v>0</v>
      </c>
      <c r="O280" s="483">
        <v>0</v>
      </c>
      <c r="P280" s="505">
        <v>10305236</v>
      </c>
      <c r="Q280" s="508"/>
      <c r="R280" s="508"/>
      <c r="S280" s="508"/>
      <c r="T280" s="508"/>
      <c r="U280" s="508"/>
      <c r="V280" s="508"/>
      <c r="W280" s="508"/>
      <c r="X280" s="508"/>
      <c r="Y280" s="508"/>
      <c r="Z280" s="508"/>
    </row>
    <row r="281" spans="1:26" ht="12.75" x14ac:dyDescent="0.2">
      <c r="A281" s="474" t="s">
        <v>1433</v>
      </c>
      <c r="B281" s="474" t="s">
        <v>1434</v>
      </c>
      <c r="C281" s="475" t="s">
        <v>703</v>
      </c>
      <c r="D281" s="475" t="s">
        <v>1435</v>
      </c>
      <c r="E281" s="475" t="s">
        <v>1436</v>
      </c>
      <c r="F281" s="475" t="s">
        <v>427</v>
      </c>
      <c r="G281" s="475" t="s">
        <v>864</v>
      </c>
      <c r="H281" s="86">
        <v>0</v>
      </c>
      <c r="I281" s="479">
        <v>7</v>
      </c>
      <c r="J281" s="483">
        <v>11834</v>
      </c>
      <c r="K281" s="483">
        <v>76008</v>
      </c>
      <c r="L281" s="483">
        <v>0</v>
      </c>
      <c r="M281" s="483">
        <v>12420</v>
      </c>
      <c r="N281" s="483">
        <v>168050</v>
      </c>
      <c r="O281" s="483">
        <v>214576</v>
      </c>
      <c r="P281" s="505">
        <v>482888</v>
      </c>
      <c r="Q281" s="508"/>
      <c r="R281" s="508"/>
      <c r="S281" s="508"/>
      <c r="T281" s="508"/>
      <c r="U281" s="508"/>
      <c r="V281" s="508"/>
      <c r="W281" s="508"/>
      <c r="X281" s="508"/>
      <c r="Y281" s="508"/>
      <c r="Z281" s="508"/>
    </row>
    <row r="282" spans="1:26" ht="12.75" x14ac:dyDescent="0.2">
      <c r="A282" s="474" t="s">
        <v>1401</v>
      </c>
      <c r="B282" s="474" t="s">
        <v>1402</v>
      </c>
      <c r="C282" s="475" t="s">
        <v>703</v>
      </c>
      <c r="D282" s="475" t="s">
        <v>1403</v>
      </c>
      <c r="E282" s="475" t="s">
        <v>1404</v>
      </c>
      <c r="F282" s="475" t="s">
        <v>412</v>
      </c>
      <c r="G282" s="475" t="s">
        <v>864</v>
      </c>
      <c r="H282" s="86">
        <v>0</v>
      </c>
      <c r="I282" s="479">
        <v>7</v>
      </c>
      <c r="J282" s="483">
        <v>51326</v>
      </c>
      <c r="K282" s="483">
        <v>505184</v>
      </c>
      <c r="L282" s="483">
        <v>0</v>
      </c>
      <c r="M282" s="483">
        <v>30103</v>
      </c>
      <c r="N282" s="483">
        <v>30103</v>
      </c>
      <c r="O282" s="483">
        <v>69000</v>
      </c>
      <c r="P282" s="505">
        <v>685716</v>
      </c>
      <c r="Q282" s="508"/>
      <c r="R282" s="508"/>
      <c r="S282" s="508"/>
      <c r="T282" s="508"/>
      <c r="U282" s="508"/>
      <c r="V282" s="508"/>
      <c r="W282" s="508"/>
      <c r="X282" s="508"/>
      <c r="Y282" s="508"/>
      <c r="Z282" s="508"/>
    </row>
    <row r="283" spans="1:26" ht="12.75" x14ac:dyDescent="0.2">
      <c r="A283" s="474" t="s">
        <v>1423</v>
      </c>
      <c r="B283" s="474" t="s">
        <v>1424</v>
      </c>
      <c r="C283" s="475" t="s">
        <v>703</v>
      </c>
      <c r="D283" s="475" t="s">
        <v>1425</v>
      </c>
      <c r="E283" s="475" t="s">
        <v>1426</v>
      </c>
      <c r="F283" s="475" t="s">
        <v>427</v>
      </c>
      <c r="G283" s="475" t="s">
        <v>864</v>
      </c>
      <c r="H283" s="86">
        <v>0</v>
      </c>
      <c r="I283" s="479">
        <v>6</v>
      </c>
      <c r="J283" s="483">
        <v>68174</v>
      </c>
      <c r="K283" s="483">
        <v>37884</v>
      </c>
      <c r="L283" s="483">
        <v>0</v>
      </c>
      <c r="M283" s="483">
        <v>39644</v>
      </c>
      <c r="N283" s="483">
        <v>360870</v>
      </c>
      <c r="O283" s="483">
        <v>104000</v>
      </c>
      <c r="P283" s="505">
        <v>610572</v>
      </c>
      <c r="Q283" s="508"/>
      <c r="R283" s="508"/>
      <c r="S283" s="508"/>
      <c r="T283" s="508"/>
      <c r="U283" s="508"/>
      <c r="V283" s="508"/>
      <c r="W283" s="508"/>
      <c r="X283" s="508"/>
      <c r="Y283" s="508"/>
      <c r="Z283" s="508"/>
    </row>
    <row r="284" spans="1:26" ht="12.75" x14ac:dyDescent="0.2">
      <c r="A284" s="474" t="s">
        <v>849</v>
      </c>
      <c r="B284" s="474" t="s">
        <v>850</v>
      </c>
      <c r="C284" s="475" t="s">
        <v>703</v>
      </c>
      <c r="D284" s="475">
        <v>2175</v>
      </c>
      <c r="E284" s="475">
        <v>20175</v>
      </c>
      <c r="F284" s="475" t="s">
        <v>460</v>
      </c>
      <c r="G284" s="475" t="s">
        <v>413</v>
      </c>
      <c r="H284" s="521">
        <v>18351295</v>
      </c>
      <c r="I284" s="479">
        <v>6</v>
      </c>
      <c r="J284" s="483">
        <v>1117574</v>
      </c>
      <c r="K284" s="483">
        <v>0</v>
      </c>
      <c r="L284" s="483">
        <v>0</v>
      </c>
      <c r="M284" s="483">
        <v>0</v>
      </c>
      <c r="N284" s="483">
        <v>0</v>
      </c>
      <c r="O284" s="483">
        <v>0</v>
      </c>
      <c r="P284" s="505">
        <v>1117574</v>
      </c>
      <c r="Q284" s="508"/>
      <c r="R284" s="508"/>
      <c r="S284" s="508"/>
      <c r="T284" s="508"/>
      <c r="U284" s="508"/>
      <c r="V284" s="508"/>
      <c r="W284" s="508"/>
      <c r="X284" s="508"/>
      <c r="Y284" s="508"/>
      <c r="Z284" s="508"/>
    </row>
    <row r="285" spans="1:26" ht="12.75" x14ac:dyDescent="0.2">
      <c r="A285" s="474" t="s">
        <v>1517</v>
      </c>
      <c r="B285" s="474" t="s">
        <v>1307</v>
      </c>
      <c r="C285" s="475" t="s">
        <v>703</v>
      </c>
      <c r="D285" s="475">
        <v>2009</v>
      </c>
      <c r="E285" s="475">
        <v>20009</v>
      </c>
      <c r="F285" s="475" t="s">
        <v>427</v>
      </c>
      <c r="G285" s="475" t="s">
        <v>428</v>
      </c>
      <c r="H285" s="521">
        <v>423566</v>
      </c>
      <c r="I285" s="479">
        <v>6</v>
      </c>
      <c r="J285" s="483">
        <v>135707</v>
      </c>
      <c r="K285" s="483">
        <v>1288</v>
      </c>
      <c r="L285" s="483">
        <v>0</v>
      </c>
      <c r="M285" s="483">
        <v>190726</v>
      </c>
      <c r="N285" s="483">
        <v>197982</v>
      </c>
      <c r="O285" s="483">
        <v>239656</v>
      </c>
      <c r="P285" s="505">
        <v>765359</v>
      </c>
      <c r="Q285" s="508"/>
      <c r="R285" s="508"/>
      <c r="S285" s="508"/>
      <c r="T285" s="508"/>
      <c r="U285" s="508"/>
      <c r="V285" s="508"/>
      <c r="W285" s="508"/>
      <c r="X285" s="508"/>
      <c r="Y285" s="508"/>
      <c r="Z285" s="508"/>
    </row>
    <row r="286" spans="1:26" ht="12.75" x14ac:dyDescent="0.2">
      <c r="A286" s="474" t="s">
        <v>1439</v>
      </c>
      <c r="B286" s="474" t="s">
        <v>1440</v>
      </c>
      <c r="C286" s="475" t="s">
        <v>703</v>
      </c>
      <c r="D286" s="475" t="s">
        <v>1441</v>
      </c>
      <c r="E286" s="475" t="s">
        <v>1442</v>
      </c>
      <c r="F286" s="475" t="s">
        <v>427</v>
      </c>
      <c r="G286" s="475" t="s">
        <v>864</v>
      </c>
      <c r="H286" s="86">
        <v>0</v>
      </c>
      <c r="I286" s="479">
        <v>6</v>
      </c>
      <c r="J286" s="483">
        <v>71897</v>
      </c>
      <c r="K286" s="483">
        <v>183550</v>
      </c>
      <c r="L286" s="483">
        <v>0</v>
      </c>
      <c r="M286" s="483">
        <v>55034</v>
      </c>
      <c r="N286" s="483">
        <v>150288</v>
      </c>
      <c r="O286" s="483">
        <v>302000</v>
      </c>
      <c r="P286" s="505">
        <v>762769</v>
      </c>
      <c r="Q286" s="508"/>
      <c r="R286" s="508"/>
      <c r="S286" s="508"/>
      <c r="T286" s="508"/>
      <c r="U286" s="508"/>
      <c r="V286" s="508"/>
      <c r="W286" s="508"/>
      <c r="X286" s="508"/>
      <c r="Y286" s="508"/>
      <c r="Z286" s="508"/>
    </row>
    <row r="287" spans="1:26" ht="12.75" x14ac:dyDescent="0.2">
      <c r="A287" s="474" t="s">
        <v>1416</v>
      </c>
      <c r="B287" s="474" t="s">
        <v>1417</v>
      </c>
      <c r="C287" s="475" t="s">
        <v>703</v>
      </c>
      <c r="D287" s="476"/>
      <c r="E287" s="475" t="s">
        <v>1418</v>
      </c>
      <c r="F287" s="475" t="s">
        <v>427</v>
      </c>
      <c r="G287" s="475" t="s">
        <v>864</v>
      </c>
      <c r="H287" s="86">
        <v>0</v>
      </c>
      <c r="I287" s="479">
        <v>6</v>
      </c>
      <c r="J287" s="483">
        <v>0</v>
      </c>
      <c r="K287" s="483">
        <v>79088</v>
      </c>
      <c r="L287" s="483">
        <v>0</v>
      </c>
      <c r="M287" s="483">
        <v>424519</v>
      </c>
      <c r="N287" s="483">
        <v>118657</v>
      </c>
      <c r="O287" s="483">
        <v>41616</v>
      </c>
      <c r="P287" s="505">
        <v>663880</v>
      </c>
      <c r="Q287" s="508"/>
      <c r="R287" s="508"/>
      <c r="S287" s="508"/>
      <c r="T287" s="508"/>
      <c r="U287" s="508"/>
      <c r="V287" s="508"/>
      <c r="W287" s="508"/>
      <c r="X287" s="508"/>
      <c r="Y287" s="508"/>
      <c r="Z287" s="508"/>
    </row>
    <row r="288" spans="1:26" ht="12.75" x14ac:dyDescent="0.2">
      <c r="A288" s="474" t="s">
        <v>1518</v>
      </c>
      <c r="B288" s="474" t="s">
        <v>1430</v>
      </c>
      <c r="C288" s="475" t="s">
        <v>703</v>
      </c>
      <c r="D288" s="475">
        <v>2120</v>
      </c>
      <c r="E288" s="475">
        <v>20120</v>
      </c>
      <c r="F288" s="475" t="s">
        <v>427</v>
      </c>
      <c r="G288" s="475" t="s">
        <v>428</v>
      </c>
      <c r="H288" s="521">
        <v>65443</v>
      </c>
      <c r="I288" s="479">
        <v>6</v>
      </c>
      <c r="J288" s="483">
        <v>269311</v>
      </c>
      <c r="K288" s="483">
        <v>27926</v>
      </c>
      <c r="L288" s="483">
        <v>0</v>
      </c>
      <c r="M288" s="483">
        <v>91000</v>
      </c>
      <c r="N288" s="483">
        <v>675650</v>
      </c>
      <c r="O288" s="483">
        <v>591498</v>
      </c>
      <c r="P288" s="505">
        <v>1655385</v>
      </c>
      <c r="Q288" s="508"/>
      <c r="R288" s="508"/>
      <c r="S288" s="508"/>
      <c r="T288" s="508"/>
      <c r="U288" s="508"/>
      <c r="V288" s="508"/>
      <c r="W288" s="508"/>
      <c r="X288" s="508"/>
      <c r="Y288" s="508"/>
      <c r="Z288" s="508"/>
    </row>
    <row r="289" spans="1:26" ht="12.75" x14ac:dyDescent="0.2">
      <c r="A289" s="474" t="s">
        <v>1419</v>
      </c>
      <c r="B289" s="474" t="s">
        <v>1420</v>
      </c>
      <c r="C289" s="475" t="s">
        <v>703</v>
      </c>
      <c r="D289" s="475" t="s">
        <v>1421</v>
      </c>
      <c r="E289" s="475" t="s">
        <v>1422</v>
      </c>
      <c r="F289" s="475" t="s">
        <v>427</v>
      </c>
      <c r="G289" s="475" t="s">
        <v>864</v>
      </c>
      <c r="H289" s="86">
        <v>0</v>
      </c>
      <c r="I289" s="479">
        <v>6</v>
      </c>
      <c r="J289" s="483">
        <v>37891</v>
      </c>
      <c r="K289" s="483">
        <v>40078</v>
      </c>
      <c r="L289" s="483">
        <v>0</v>
      </c>
      <c r="M289" s="483">
        <v>69985</v>
      </c>
      <c r="N289" s="483">
        <v>483185</v>
      </c>
      <c r="O289" s="483">
        <v>227180</v>
      </c>
      <c r="P289" s="505">
        <v>858319</v>
      </c>
      <c r="Q289" s="508"/>
      <c r="R289" s="508"/>
      <c r="S289" s="508"/>
      <c r="T289" s="508"/>
      <c r="U289" s="508"/>
      <c r="V289" s="508"/>
      <c r="W289" s="508"/>
      <c r="X289" s="508"/>
      <c r="Y289" s="508"/>
      <c r="Z289" s="508"/>
    </row>
    <row r="290" spans="1:26" ht="12.75" x14ac:dyDescent="0.2">
      <c r="A290" s="474" t="s">
        <v>1431</v>
      </c>
      <c r="B290" s="474" t="s">
        <v>1432</v>
      </c>
      <c r="C290" s="475" t="s">
        <v>703</v>
      </c>
      <c r="D290" s="475">
        <v>2179</v>
      </c>
      <c r="E290" s="475">
        <v>20179</v>
      </c>
      <c r="F290" s="475" t="s">
        <v>1407</v>
      </c>
      <c r="G290" s="475" t="s">
        <v>428</v>
      </c>
      <c r="H290" s="521">
        <v>423566</v>
      </c>
      <c r="I290" s="479">
        <v>6</v>
      </c>
      <c r="J290" s="483">
        <v>167219</v>
      </c>
      <c r="K290" s="483">
        <v>1546409</v>
      </c>
      <c r="L290" s="483">
        <v>0</v>
      </c>
      <c r="M290" s="483">
        <v>0</v>
      </c>
      <c r="N290" s="483">
        <v>0</v>
      </c>
      <c r="O290" s="483">
        <v>0</v>
      </c>
      <c r="P290" s="505">
        <v>1713628</v>
      </c>
      <c r="Q290" s="508"/>
      <c r="R290" s="508"/>
      <c r="S290" s="508"/>
      <c r="T290" s="508"/>
      <c r="U290" s="508"/>
      <c r="V290" s="508"/>
      <c r="W290" s="508"/>
      <c r="X290" s="508"/>
      <c r="Y290" s="508"/>
      <c r="Z290" s="508"/>
    </row>
    <row r="291" spans="1:26" ht="12.75" x14ac:dyDescent="0.2">
      <c r="A291" s="474" t="s">
        <v>1519</v>
      </c>
      <c r="B291" s="474" t="s">
        <v>1444</v>
      </c>
      <c r="C291" s="475" t="s">
        <v>703</v>
      </c>
      <c r="D291" s="475">
        <v>2214</v>
      </c>
      <c r="E291" s="475">
        <v>20214</v>
      </c>
      <c r="F291" s="475" t="s">
        <v>427</v>
      </c>
      <c r="G291" s="475" t="s">
        <v>428</v>
      </c>
      <c r="H291" s="521">
        <v>423566</v>
      </c>
      <c r="I291" s="479">
        <v>5</v>
      </c>
      <c r="J291" s="483">
        <v>30952</v>
      </c>
      <c r="K291" s="483">
        <v>0</v>
      </c>
      <c r="L291" s="483">
        <v>0</v>
      </c>
      <c r="M291" s="483">
        <v>207244</v>
      </c>
      <c r="N291" s="483">
        <v>152100</v>
      </c>
      <c r="O291" s="483">
        <v>388738</v>
      </c>
      <c r="P291" s="505">
        <v>779034</v>
      </c>
      <c r="Q291" s="508"/>
      <c r="R291" s="508"/>
      <c r="S291" s="508"/>
      <c r="T291" s="508"/>
      <c r="U291" s="508"/>
      <c r="V291" s="508"/>
      <c r="W291" s="508"/>
      <c r="X291" s="508"/>
      <c r="Y291" s="508"/>
      <c r="Z291" s="508"/>
    </row>
    <row r="292" spans="1:26" ht="12.75" x14ac:dyDescent="0.2">
      <c r="A292" s="474" t="s">
        <v>1520</v>
      </c>
      <c r="B292" s="474" t="s">
        <v>1325</v>
      </c>
      <c r="C292" s="475" t="s">
        <v>703</v>
      </c>
      <c r="D292" s="475">
        <v>2191</v>
      </c>
      <c r="E292" s="475">
        <v>20191</v>
      </c>
      <c r="F292" s="475" t="s">
        <v>427</v>
      </c>
      <c r="G292" s="475" t="s">
        <v>428</v>
      </c>
      <c r="H292" s="521">
        <v>57442</v>
      </c>
      <c r="I292" s="479">
        <v>5</v>
      </c>
      <c r="J292" s="483">
        <v>77736</v>
      </c>
      <c r="K292" s="483">
        <v>0</v>
      </c>
      <c r="L292" s="483">
        <v>0</v>
      </c>
      <c r="M292" s="483">
        <v>419782</v>
      </c>
      <c r="N292" s="483">
        <v>255854</v>
      </c>
      <c r="O292" s="483">
        <v>419782</v>
      </c>
      <c r="P292" s="505">
        <v>1173154</v>
      </c>
      <c r="Q292" s="508"/>
      <c r="R292" s="508"/>
      <c r="S292" s="508"/>
      <c r="T292" s="508"/>
      <c r="U292" s="508"/>
      <c r="V292" s="508"/>
      <c r="W292" s="508"/>
      <c r="X292" s="508"/>
      <c r="Y292" s="508"/>
      <c r="Z292" s="508"/>
    </row>
    <row r="293" spans="1:26" ht="12.75" x14ac:dyDescent="0.2">
      <c r="A293" s="474" t="s">
        <v>1521</v>
      </c>
      <c r="B293" s="474" t="s">
        <v>1438</v>
      </c>
      <c r="C293" s="475" t="s">
        <v>703</v>
      </c>
      <c r="D293" s="475">
        <v>2215</v>
      </c>
      <c r="E293" s="475">
        <v>20215</v>
      </c>
      <c r="F293" s="475" t="s">
        <v>427</v>
      </c>
      <c r="G293" s="475" t="s">
        <v>428</v>
      </c>
      <c r="H293" s="521">
        <v>57840</v>
      </c>
      <c r="I293" s="479">
        <v>5</v>
      </c>
      <c r="J293" s="483">
        <v>131183</v>
      </c>
      <c r="K293" s="483">
        <v>14950</v>
      </c>
      <c r="L293" s="483">
        <v>0</v>
      </c>
      <c r="M293" s="483">
        <v>470346</v>
      </c>
      <c r="N293" s="483">
        <v>285526</v>
      </c>
      <c r="O293" s="483">
        <v>0</v>
      </c>
      <c r="P293" s="505">
        <v>902005</v>
      </c>
      <c r="Q293" s="508"/>
      <c r="R293" s="508"/>
      <c r="S293" s="508"/>
      <c r="T293" s="508"/>
      <c r="U293" s="508"/>
      <c r="V293" s="508"/>
      <c r="W293" s="508"/>
      <c r="X293" s="508"/>
      <c r="Y293" s="508"/>
      <c r="Z293" s="508"/>
    </row>
    <row r="294" spans="1:26" ht="12.75" x14ac:dyDescent="0.2">
      <c r="A294" s="474" t="s">
        <v>1446</v>
      </c>
      <c r="B294" s="474" t="s">
        <v>1313</v>
      </c>
      <c r="C294" s="475" t="s">
        <v>703</v>
      </c>
      <c r="D294" s="475" t="s">
        <v>1447</v>
      </c>
      <c r="E294" s="475" t="s">
        <v>1448</v>
      </c>
      <c r="F294" s="475" t="s">
        <v>427</v>
      </c>
      <c r="G294" s="475" t="s">
        <v>864</v>
      </c>
      <c r="H294" s="86">
        <v>0</v>
      </c>
      <c r="I294" s="479">
        <v>4</v>
      </c>
      <c r="J294" s="483">
        <v>57460</v>
      </c>
      <c r="K294" s="483">
        <v>689601</v>
      </c>
      <c r="L294" s="483">
        <v>0</v>
      </c>
      <c r="M294" s="483">
        <v>24667</v>
      </c>
      <c r="N294" s="483">
        <v>190389</v>
      </c>
      <c r="O294" s="483">
        <v>218000</v>
      </c>
      <c r="P294" s="505">
        <v>1180117</v>
      </c>
      <c r="Q294" s="508"/>
      <c r="R294" s="508"/>
      <c r="S294" s="508"/>
      <c r="T294" s="508"/>
      <c r="U294" s="508"/>
      <c r="V294" s="508"/>
      <c r="W294" s="508"/>
      <c r="X294" s="508"/>
      <c r="Y294" s="508"/>
      <c r="Z294" s="508"/>
    </row>
    <row r="295" spans="1:26" ht="12.75" x14ac:dyDescent="0.2">
      <c r="A295" s="474" t="s">
        <v>1452</v>
      </c>
      <c r="B295" s="474" t="s">
        <v>1453</v>
      </c>
      <c r="C295" s="475" t="s">
        <v>703</v>
      </c>
      <c r="D295" s="476"/>
      <c r="E295" s="475" t="s">
        <v>1454</v>
      </c>
      <c r="F295" s="475" t="s">
        <v>427</v>
      </c>
      <c r="G295" s="475" t="s">
        <v>864</v>
      </c>
      <c r="H295" s="86">
        <v>0</v>
      </c>
      <c r="I295" s="479">
        <v>4</v>
      </c>
      <c r="J295" s="483">
        <v>70255</v>
      </c>
      <c r="K295" s="483">
        <v>0</v>
      </c>
      <c r="L295" s="483">
        <v>0</v>
      </c>
      <c r="M295" s="483">
        <v>303192</v>
      </c>
      <c r="N295" s="483">
        <v>135000</v>
      </c>
      <c r="O295" s="483">
        <v>0</v>
      </c>
      <c r="P295" s="505">
        <v>508447</v>
      </c>
      <c r="Q295" s="508"/>
      <c r="R295" s="508"/>
      <c r="S295" s="508"/>
      <c r="T295" s="508"/>
      <c r="U295" s="508"/>
      <c r="V295" s="508"/>
      <c r="W295" s="508"/>
      <c r="X295" s="508"/>
      <c r="Y295" s="508"/>
      <c r="Z295" s="508"/>
    </row>
    <row r="296" spans="1:26" ht="12.75" x14ac:dyDescent="0.2">
      <c r="A296" s="474" t="s">
        <v>1455</v>
      </c>
      <c r="B296" s="474" t="s">
        <v>1456</v>
      </c>
      <c r="C296" s="475" t="s">
        <v>703</v>
      </c>
      <c r="D296" s="475" t="s">
        <v>1457</v>
      </c>
      <c r="E296" s="475" t="s">
        <v>1458</v>
      </c>
      <c r="F296" s="475" t="s">
        <v>427</v>
      </c>
      <c r="G296" s="475" t="s">
        <v>864</v>
      </c>
      <c r="H296" s="86">
        <v>0</v>
      </c>
      <c r="I296" s="479">
        <v>4</v>
      </c>
      <c r="J296" s="483">
        <v>29546</v>
      </c>
      <c r="K296" s="483">
        <v>0</v>
      </c>
      <c r="L296" s="483">
        <v>0</v>
      </c>
      <c r="M296" s="483">
        <v>169529</v>
      </c>
      <c r="N296" s="483">
        <v>208692</v>
      </c>
      <c r="O296" s="483">
        <v>106000</v>
      </c>
      <c r="P296" s="505">
        <v>513767</v>
      </c>
      <c r="Q296" s="508"/>
      <c r="R296" s="508"/>
      <c r="S296" s="508"/>
      <c r="T296" s="508"/>
      <c r="U296" s="508"/>
      <c r="V296" s="508"/>
      <c r="W296" s="508"/>
      <c r="X296" s="508"/>
      <c r="Y296" s="508"/>
      <c r="Z296" s="508"/>
    </row>
    <row r="297" spans="1:26" ht="12.75" x14ac:dyDescent="0.2">
      <c r="A297" s="474" t="s">
        <v>1449</v>
      </c>
      <c r="B297" s="474" t="s">
        <v>1334</v>
      </c>
      <c r="C297" s="475" t="s">
        <v>703</v>
      </c>
      <c r="D297" s="475" t="s">
        <v>1450</v>
      </c>
      <c r="E297" s="475" t="s">
        <v>1451</v>
      </c>
      <c r="F297" s="475" t="s">
        <v>427</v>
      </c>
      <c r="G297" s="475" t="s">
        <v>864</v>
      </c>
      <c r="H297" s="86">
        <v>0</v>
      </c>
      <c r="I297" s="479">
        <v>4</v>
      </c>
      <c r="J297" s="483">
        <v>12016</v>
      </c>
      <c r="K297" s="483">
        <v>439018</v>
      </c>
      <c r="L297" s="483">
        <v>0</v>
      </c>
      <c r="M297" s="483">
        <v>14979</v>
      </c>
      <c r="N297" s="483">
        <v>184766</v>
      </c>
      <c r="O297" s="483">
        <v>73948</v>
      </c>
      <c r="P297" s="505">
        <v>724727</v>
      </c>
      <c r="Q297" s="508"/>
      <c r="R297" s="508"/>
      <c r="S297" s="508"/>
      <c r="T297" s="508"/>
      <c r="U297" s="508"/>
      <c r="V297" s="508"/>
      <c r="W297" s="508"/>
      <c r="X297" s="508"/>
      <c r="Y297" s="508"/>
      <c r="Z297" s="508"/>
    </row>
    <row r="298" spans="1:26" ht="12.75" x14ac:dyDescent="0.2">
      <c r="A298" s="474" t="s">
        <v>1462</v>
      </c>
      <c r="B298" s="474" t="s">
        <v>1428</v>
      </c>
      <c r="C298" s="475" t="s">
        <v>703</v>
      </c>
      <c r="D298" s="475">
        <v>2187</v>
      </c>
      <c r="E298" s="475">
        <v>20187</v>
      </c>
      <c r="F298" s="475" t="s">
        <v>427</v>
      </c>
      <c r="G298" s="475" t="s">
        <v>428</v>
      </c>
      <c r="H298" s="521">
        <v>423566</v>
      </c>
      <c r="I298" s="479">
        <v>4</v>
      </c>
      <c r="J298" s="483">
        <v>154445</v>
      </c>
      <c r="K298" s="483">
        <v>0</v>
      </c>
      <c r="L298" s="483">
        <v>0</v>
      </c>
      <c r="M298" s="483">
        <v>63365</v>
      </c>
      <c r="N298" s="483">
        <v>168778</v>
      </c>
      <c r="O298" s="483">
        <v>275000</v>
      </c>
      <c r="P298" s="505">
        <v>661588</v>
      </c>
      <c r="Q298" s="508"/>
      <c r="R298" s="508"/>
      <c r="S298" s="508"/>
      <c r="T298" s="508"/>
      <c r="U298" s="508"/>
      <c r="V298" s="508"/>
      <c r="W298" s="508"/>
      <c r="X298" s="508"/>
      <c r="Y298" s="508"/>
      <c r="Z298" s="508"/>
    </row>
    <row r="299" spans="1:26" ht="12.75" x14ac:dyDescent="0.2">
      <c r="A299" s="474" t="s">
        <v>1459</v>
      </c>
      <c r="B299" s="474" t="s">
        <v>1313</v>
      </c>
      <c r="C299" s="475" t="s">
        <v>703</v>
      </c>
      <c r="D299" s="475" t="s">
        <v>1460</v>
      </c>
      <c r="E299" s="475" t="s">
        <v>1461</v>
      </c>
      <c r="F299" s="475" t="s">
        <v>427</v>
      </c>
      <c r="G299" s="475" t="s">
        <v>864</v>
      </c>
      <c r="H299" s="86">
        <v>0</v>
      </c>
      <c r="I299" s="479">
        <v>4</v>
      </c>
      <c r="J299" s="483">
        <v>29816</v>
      </c>
      <c r="K299" s="483">
        <v>100693</v>
      </c>
      <c r="L299" s="483">
        <v>0</v>
      </c>
      <c r="M299" s="483">
        <v>18404</v>
      </c>
      <c r="N299" s="483">
        <v>238353</v>
      </c>
      <c r="O299" s="483">
        <v>293360</v>
      </c>
      <c r="P299" s="505">
        <v>680626</v>
      </c>
      <c r="Q299" s="508"/>
      <c r="R299" s="508"/>
      <c r="S299" s="508"/>
      <c r="T299" s="508"/>
      <c r="U299" s="508"/>
      <c r="V299" s="508"/>
      <c r="W299" s="508"/>
      <c r="X299" s="508"/>
      <c r="Y299" s="508"/>
      <c r="Z299" s="508"/>
    </row>
    <row r="300" spans="1:26" ht="12.75" x14ac:dyDescent="0.2">
      <c r="A300" s="474" t="s">
        <v>1467</v>
      </c>
      <c r="B300" s="474" t="s">
        <v>1389</v>
      </c>
      <c r="C300" s="475" t="s">
        <v>703</v>
      </c>
      <c r="D300" s="475" t="s">
        <v>1468</v>
      </c>
      <c r="E300" s="475" t="s">
        <v>1469</v>
      </c>
      <c r="F300" s="475" t="s">
        <v>427</v>
      </c>
      <c r="G300" s="475" t="s">
        <v>864</v>
      </c>
      <c r="H300" s="86">
        <v>0</v>
      </c>
      <c r="I300" s="479">
        <v>3</v>
      </c>
      <c r="J300" s="483">
        <v>14528</v>
      </c>
      <c r="K300" s="483">
        <v>0</v>
      </c>
      <c r="L300" s="483">
        <v>0</v>
      </c>
      <c r="M300" s="483">
        <v>77636</v>
      </c>
      <c r="N300" s="483">
        <v>45198</v>
      </c>
      <c r="O300" s="483">
        <v>66882</v>
      </c>
      <c r="P300" s="505">
        <v>204244</v>
      </c>
      <c r="Q300" s="508"/>
      <c r="R300" s="508"/>
      <c r="S300" s="508"/>
      <c r="T300" s="508"/>
      <c r="U300" s="508"/>
      <c r="V300" s="508"/>
      <c r="W300" s="508"/>
      <c r="X300" s="508"/>
      <c r="Y300" s="508"/>
      <c r="Z300" s="508"/>
    </row>
    <row r="301" spans="1:26" ht="12.75" x14ac:dyDescent="0.2">
      <c r="A301" s="474" t="s">
        <v>1463</v>
      </c>
      <c r="B301" s="474" t="s">
        <v>1464</v>
      </c>
      <c r="C301" s="475" t="s">
        <v>703</v>
      </c>
      <c r="D301" s="475" t="s">
        <v>1465</v>
      </c>
      <c r="E301" s="475" t="s">
        <v>1466</v>
      </c>
      <c r="F301" s="475" t="s">
        <v>427</v>
      </c>
      <c r="G301" s="475" t="s">
        <v>864</v>
      </c>
      <c r="H301" s="86">
        <v>0</v>
      </c>
      <c r="I301" s="479">
        <v>3</v>
      </c>
      <c r="J301" s="483">
        <v>6400</v>
      </c>
      <c r="K301" s="483">
        <v>0</v>
      </c>
      <c r="L301" s="483">
        <v>0</v>
      </c>
      <c r="M301" s="483">
        <v>79641</v>
      </c>
      <c r="N301" s="483">
        <v>35631</v>
      </c>
      <c r="O301" s="483">
        <v>57462</v>
      </c>
      <c r="P301" s="505">
        <v>179134</v>
      </c>
      <c r="Q301" s="508"/>
      <c r="R301" s="508"/>
      <c r="S301" s="508"/>
      <c r="T301" s="508"/>
      <c r="U301" s="508"/>
      <c r="V301" s="508"/>
      <c r="W301" s="508"/>
      <c r="X301" s="508"/>
      <c r="Y301" s="508"/>
      <c r="Z301" s="508"/>
    </row>
    <row r="302" spans="1:26" ht="12.75" x14ac:dyDescent="0.2">
      <c r="A302" s="474" t="s">
        <v>1470</v>
      </c>
      <c r="B302" s="474" t="s">
        <v>1471</v>
      </c>
      <c r="C302" s="475" t="s">
        <v>703</v>
      </c>
      <c r="D302" s="475" t="s">
        <v>1472</v>
      </c>
      <c r="E302" s="475" t="s">
        <v>1473</v>
      </c>
      <c r="F302" s="475" t="s">
        <v>427</v>
      </c>
      <c r="G302" s="475" t="s">
        <v>864</v>
      </c>
      <c r="H302" s="86">
        <v>0</v>
      </c>
      <c r="I302" s="479">
        <v>3</v>
      </c>
      <c r="J302" s="483">
        <v>49439</v>
      </c>
      <c r="K302" s="483">
        <v>5809</v>
      </c>
      <c r="L302" s="483">
        <v>0</v>
      </c>
      <c r="M302" s="483">
        <v>144121</v>
      </c>
      <c r="N302" s="483">
        <v>89602</v>
      </c>
      <c r="O302" s="483">
        <v>85408</v>
      </c>
      <c r="P302" s="505">
        <v>374379</v>
      </c>
      <c r="Q302" s="508"/>
      <c r="R302" s="508"/>
      <c r="S302" s="508"/>
      <c r="T302" s="508"/>
      <c r="U302" s="508"/>
      <c r="V302" s="508"/>
      <c r="W302" s="508"/>
      <c r="X302" s="508"/>
      <c r="Y302" s="508"/>
      <c r="Z302" s="508"/>
    </row>
    <row r="303" spans="1:26" ht="12.75" x14ac:dyDescent="0.2">
      <c r="A303" s="474" t="s">
        <v>1474</v>
      </c>
      <c r="B303" s="474" t="s">
        <v>1475</v>
      </c>
      <c r="C303" s="475" t="s">
        <v>703</v>
      </c>
      <c r="D303" s="475" t="s">
        <v>1476</v>
      </c>
      <c r="E303" s="475" t="s">
        <v>1477</v>
      </c>
      <c r="F303" s="475" t="s">
        <v>427</v>
      </c>
      <c r="G303" s="475" t="s">
        <v>864</v>
      </c>
      <c r="H303" s="86">
        <v>0</v>
      </c>
      <c r="I303" s="479">
        <v>3</v>
      </c>
      <c r="J303" s="483">
        <v>0</v>
      </c>
      <c r="K303" s="483">
        <v>12229</v>
      </c>
      <c r="L303" s="483">
        <v>0</v>
      </c>
      <c r="M303" s="483">
        <v>20563</v>
      </c>
      <c r="N303" s="483">
        <v>6968</v>
      </c>
      <c r="O303" s="483">
        <v>25000</v>
      </c>
      <c r="P303" s="505">
        <v>64760</v>
      </c>
      <c r="Q303" s="508"/>
      <c r="R303" s="508"/>
      <c r="S303" s="508"/>
      <c r="T303" s="508"/>
      <c r="U303" s="508"/>
      <c r="V303" s="508"/>
      <c r="W303" s="508"/>
      <c r="X303" s="508"/>
      <c r="Y303" s="508"/>
      <c r="Z303" s="508"/>
    </row>
    <row r="304" spans="1:26" ht="12.75" x14ac:dyDescent="0.2">
      <c r="A304" s="474" t="s">
        <v>1495</v>
      </c>
      <c r="B304" s="474" t="s">
        <v>1496</v>
      </c>
      <c r="C304" s="475" t="s">
        <v>703</v>
      </c>
      <c r="D304" s="475" t="s">
        <v>1497</v>
      </c>
      <c r="E304" s="475" t="s">
        <v>1498</v>
      </c>
      <c r="F304" s="475" t="s">
        <v>427</v>
      </c>
      <c r="G304" s="475" t="s">
        <v>864</v>
      </c>
      <c r="H304" s="86">
        <v>0</v>
      </c>
      <c r="I304" s="479">
        <v>2</v>
      </c>
      <c r="J304" s="483">
        <v>22450</v>
      </c>
      <c r="K304" s="483">
        <v>45694</v>
      </c>
      <c r="L304" s="483">
        <v>0</v>
      </c>
      <c r="M304" s="483">
        <v>4995</v>
      </c>
      <c r="N304" s="483">
        <v>61491</v>
      </c>
      <c r="O304" s="483">
        <v>60000</v>
      </c>
      <c r="P304" s="505">
        <v>194630</v>
      </c>
      <c r="Q304" s="508"/>
      <c r="R304" s="508"/>
      <c r="S304" s="508"/>
      <c r="T304" s="508"/>
      <c r="U304" s="508"/>
      <c r="V304" s="508"/>
      <c r="W304" s="508"/>
      <c r="X304" s="508"/>
      <c r="Y304" s="508"/>
      <c r="Z304" s="508"/>
    </row>
    <row r="305" spans="1:26" ht="12.75" x14ac:dyDescent="0.2">
      <c r="A305" s="474" t="s">
        <v>1480</v>
      </c>
      <c r="B305" s="474" t="s">
        <v>1481</v>
      </c>
      <c r="C305" s="475" t="s">
        <v>703</v>
      </c>
      <c r="D305" s="475" t="s">
        <v>1482</v>
      </c>
      <c r="E305" s="475">
        <v>22929</v>
      </c>
      <c r="F305" s="475" t="s">
        <v>892</v>
      </c>
      <c r="G305" s="475" t="s">
        <v>428</v>
      </c>
      <c r="H305" s="86">
        <v>0</v>
      </c>
      <c r="I305" s="479">
        <v>2</v>
      </c>
      <c r="J305" s="483">
        <v>18053</v>
      </c>
      <c r="K305" s="483">
        <v>0</v>
      </c>
      <c r="L305" s="483">
        <v>0</v>
      </c>
      <c r="M305" s="483">
        <v>24935</v>
      </c>
      <c r="N305" s="483">
        <v>270085</v>
      </c>
      <c r="O305" s="483">
        <v>212647</v>
      </c>
      <c r="P305" s="505">
        <v>525720</v>
      </c>
      <c r="Q305" s="508"/>
      <c r="R305" s="508"/>
      <c r="S305" s="508"/>
      <c r="T305" s="508"/>
      <c r="U305" s="508"/>
      <c r="V305" s="508"/>
      <c r="W305" s="508"/>
      <c r="X305" s="508"/>
      <c r="Y305" s="508"/>
      <c r="Z305" s="508"/>
    </row>
    <row r="306" spans="1:26" ht="12.75" x14ac:dyDescent="0.2">
      <c r="A306" s="474" t="s">
        <v>851</v>
      </c>
      <c r="B306" s="474" t="s">
        <v>707</v>
      </c>
      <c r="C306" s="475" t="s">
        <v>703</v>
      </c>
      <c r="D306" s="475">
        <v>2089</v>
      </c>
      <c r="E306" s="475">
        <v>20089</v>
      </c>
      <c r="F306" s="475" t="s">
        <v>427</v>
      </c>
      <c r="G306" s="475" t="s">
        <v>428</v>
      </c>
      <c r="H306" s="521">
        <v>18351295</v>
      </c>
      <c r="I306" s="479">
        <v>2</v>
      </c>
      <c r="J306" s="483">
        <v>7602</v>
      </c>
      <c r="K306" s="483">
        <v>0</v>
      </c>
      <c r="L306" s="483">
        <v>0</v>
      </c>
      <c r="M306" s="483">
        <v>274483</v>
      </c>
      <c r="N306" s="483">
        <v>38363</v>
      </c>
      <c r="O306" s="483">
        <v>0</v>
      </c>
      <c r="P306" s="505">
        <v>320448</v>
      </c>
      <c r="Q306" s="508"/>
      <c r="R306" s="508"/>
      <c r="S306" s="508"/>
      <c r="T306" s="508"/>
      <c r="U306" s="508"/>
      <c r="V306" s="508"/>
      <c r="W306" s="508"/>
      <c r="X306" s="508"/>
      <c r="Y306" s="508"/>
      <c r="Z306" s="508"/>
    </row>
    <row r="307" spans="1:26" ht="12.75" x14ac:dyDescent="0.2">
      <c r="A307" s="474" t="s">
        <v>1478</v>
      </c>
      <c r="B307" s="474" t="s">
        <v>1432</v>
      </c>
      <c r="C307" s="475" t="s">
        <v>703</v>
      </c>
      <c r="D307" s="475">
        <v>2143</v>
      </c>
      <c r="E307" s="475">
        <v>20143</v>
      </c>
      <c r="F307" s="475" t="s">
        <v>427</v>
      </c>
      <c r="G307" s="475" t="s">
        <v>428</v>
      </c>
      <c r="H307" s="521">
        <v>423566</v>
      </c>
      <c r="I307" s="479">
        <v>2</v>
      </c>
      <c r="J307" s="483">
        <v>3461</v>
      </c>
      <c r="K307" s="483">
        <v>0</v>
      </c>
      <c r="L307" s="483">
        <v>0</v>
      </c>
      <c r="M307" s="483">
        <v>46912</v>
      </c>
      <c r="N307" s="483">
        <v>11853</v>
      </c>
      <c r="O307" s="483">
        <v>16053</v>
      </c>
      <c r="P307" s="505">
        <v>78279</v>
      </c>
      <c r="Q307" s="508"/>
      <c r="R307" s="508"/>
      <c r="S307" s="508"/>
      <c r="T307" s="508"/>
      <c r="U307" s="508"/>
      <c r="V307" s="508"/>
      <c r="W307" s="508"/>
      <c r="X307" s="508"/>
      <c r="Y307" s="508"/>
      <c r="Z307" s="508"/>
    </row>
    <row r="308" spans="1:26" ht="12.75" x14ac:dyDescent="0.2">
      <c r="A308" s="474" t="s">
        <v>846</v>
      </c>
      <c r="B308" s="474" t="s">
        <v>847</v>
      </c>
      <c r="C308" s="475" t="s">
        <v>703</v>
      </c>
      <c r="D308" s="475">
        <v>2176</v>
      </c>
      <c r="E308" s="475">
        <v>20176</v>
      </c>
      <c r="F308" s="475" t="s">
        <v>412</v>
      </c>
      <c r="G308" s="475" t="s">
        <v>428</v>
      </c>
      <c r="H308" s="521">
        <v>18351295</v>
      </c>
      <c r="I308" s="479">
        <v>2</v>
      </c>
      <c r="J308" s="483">
        <v>284949</v>
      </c>
      <c r="K308" s="483">
        <v>0</v>
      </c>
      <c r="L308" s="483">
        <v>0</v>
      </c>
      <c r="M308" s="483">
        <v>0</v>
      </c>
      <c r="N308" s="483">
        <v>159620</v>
      </c>
      <c r="O308" s="483">
        <v>0</v>
      </c>
      <c r="P308" s="505">
        <v>444569</v>
      </c>
      <c r="Q308" s="508"/>
      <c r="R308" s="508"/>
      <c r="S308" s="508"/>
      <c r="T308" s="508"/>
      <c r="U308" s="508"/>
      <c r="V308" s="508"/>
      <c r="W308" s="508"/>
      <c r="X308" s="508"/>
      <c r="Y308" s="508"/>
      <c r="Z308" s="508"/>
    </row>
    <row r="309" spans="1:26" ht="12.75" x14ac:dyDescent="0.2">
      <c r="A309" s="474" t="s">
        <v>1522</v>
      </c>
      <c r="B309" s="474" t="s">
        <v>1484</v>
      </c>
      <c r="C309" s="475" t="s">
        <v>703</v>
      </c>
      <c r="D309" s="475">
        <v>2182</v>
      </c>
      <c r="E309" s="475">
        <v>20182</v>
      </c>
      <c r="F309" s="475" t="s">
        <v>427</v>
      </c>
      <c r="G309" s="475" t="s">
        <v>428</v>
      </c>
      <c r="H309" s="521">
        <v>423566</v>
      </c>
      <c r="I309" s="479">
        <v>1</v>
      </c>
      <c r="J309" s="483">
        <v>2625</v>
      </c>
      <c r="K309" s="483">
        <v>0</v>
      </c>
      <c r="L309" s="483">
        <v>0</v>
      </c>
      <c r="M309" s="483">
        <v>22054</v>
      </c>
      <c r="N309" s="483">
        <v>15265</v>
      </c>
      <c r="O309" s="483">
        <v>29422</v>
      </c>
      <c r="P309" s="505">
        <v>69366</v>
      </c>
      <c r="Q309" s="508"/>
      <c r="R309" s="508"/>
      <c r="S309" s="508"/>
      <c r="T309" s="508"/>
      <c r="U309" s="508"/>
      <c r="V309" s="508"/>
      <c r="W309" s="508"/>
      <c r="X309" s="508"/>
      <c r="Y309" s="508"/>
      <c r="Z309" s="508"/>
    </row>
    <row r="310" spans="1:26" ht="12.75" x14ac:dyDescent="0.2">
      <c r="A310" s="474" t="s">
        <v>1487</v>
      </c>
      <c r="B310" s="474" t="s">
        <v>1488</v>
      </c>
      <c r="C310" s="475" t="s">
        <v>703</v>
      </c>
      <c r="D310" s="475" t="s">
        <v>1489</v>
      </c>
      <c r="E310" s="475" t="s">
        <v>1490</v>
      </c>
      <c r="F310" s="475" t="s">
        <v>427</v>
      </c>
      <c r="G310" s="475" t="s">
        <v>864</v>
      </c>
      <c r="H310" s="86">
        <v>0</v>
      </c>
      <c r="I310" s="479">
        <v>1</v>
      </c>
      <c r="J310" s="483">
        <v>0</v>
      </c>
      <c r="K310" s="483">
        <v>11520</v>
      </c>
      <c r="L310" s="483">
        <v>0</v>
      </c>
      <c r="M310" s="483">
        <v>1538</v>
      </c>
      <c r="N310" s="483">
        <v>10255</v>
      </c>
      <c r="O310" s="483">
        <v>14498</v>
      </c>
      <c r="P310" s="505">
        <v>37811</v>
      </c>
      <c r="Q310" s="508"/>
      <c r="R310" s="508"/>
      <c r="S310" s="508"/>
      <c r="T310" s="508"/>
      <c r="U310" s="508"/>
      <c r="V310" s="508"/>
      <c r="W310" s="508"/>
      <c r="X310" s="508"/>
      <c r="Y310" s="508"/>
      <c r="Z310" s="508"/>
    </row>
    <row r="311" spans="1:26" ht="12.75" x14ac:dyDescent="0.2">
      <c r="A311" s="474" t="s">
        <v>1485</v>
      </c>
      <c r="B311" s="474" t="s">
        <v>1486</v>
      </c>
      <c r="C311" s="475" t="s">
        <v>703</v>
      </c>
      <c r="D311" s="475">
        <v>2213</v>
      </c>
      <c r="E311" s="475">
        <v>20213</v>
      </c>
      <c r="F311" s="475" t="s">
        <v>427</v>
      </c>
      <c r="G311" s="475" t="s">
        <v>428</v>
      </c>
      <c r="H311" s="521">
        <v>594962</v>
      </c>
      <c r="I311" s="479">
        <v>1</v>
      </c>
      <c r="J311" s="483">
        <v>2944</v>
      </c>
      <c r="K311" s="483">
        <v>0</v>
      </c>
      <c r="L311" s="483">
        <v>0</v>
      </c>
      <c r="M311" s="483">
        <v>37533</v>
      </c>
      <c r="N311" s="483">
        <v>21694</v>
      </c>
      <c r="O311" s="483">
        <v>0</v>
      </c>
      <c r="P311" s="505">
        <v>62171</v>
      </c>
      <c r="Q311" s="508"/>
      <c r="R311" s="508"/>
      <c r="S311" s="508"/>
      <c r="T311" s="508"/>
      <c r="U311" s="508"/>
      <c r="V311" s="508"/>
      <c r="W311" s="508"/>
      <c r="X311" s="508"/>
      <c r="Y311" s="508"/>
      <c r="Z311" s="508"/>
    </row>
    <row r="312" spans="1:26" ht="12.75" x14ac:dyDescent="0.2">
      <c r="A312" s="474" t="s">
        <v>1491</v>
      </c>
      <c r="B312" s="474" t="s">
        <v>1492</v>
      </c>
      <c r="C312" s="475" t="s">
        <v>703</v>
      </c>
      <c r="D312" s="475" t="s">
        <v>1493</v>
      </c>
      <c r="E312" s="475" t="s">
        <v>1494</v>
      </c>
      <c r="F312" s="475" t="s">
        <v>427</v>
      </c>
      <c r="G312" s="475" t="s">
        <v>864</v>
      </c>
      <c r="H312" s="86">
        <v>0</v>
      </c>
      <c r="I312" s="479">
        <v>1</v>
      </c>
      <c r="J312" s="510">
        <v>5082</v>
      </c>
      <c r="K312" s="510">
        <v>7739</v>
      </c>
      <c r="L312" s="510">
        <v>0</v>
      </c>
      <c r="M312" s="510">
        <v>15536</v>
      </c>
      <c r="N312" s="510">
        <v>57123</v>
      </c>
      <c r="O312" s="510">
        <v>62000</v>
      </c>
      <c r="P312" s="511">
        <v>147480</v>
      </c>
      <c r="Q312" s="508"/>
      <c r="R312" s="508"/>
      <c r="S312" s="508"/>
      <c r="T312" s="508"/>
      <c r="U312" s="508"/>
      <c r="V312" s="508"/>
      <c r="W312" s="508"/>
      <c r="X312" s="508"/>
      <c r="Y312" s="508"/>
      <c r="Z312" s="508"/>
    </row>
    <row r="313" spans="1:26" ht="12.75" x14ac:dyDescent="0.2">
      <c r="A313" s="474"/>
      <c r="B313" s="474"/>
      <c r="C313" s="475"/>
      <c r="D313" s="475"/>
      <c r="E313" s="475"/>
      <c r="F313" s="475"/>
      <c r="G313" s="475"/>
      <c r="H313" s="86"/>
      <c r="I313" s="479"/>
      <c r="J313" s="513"/>
      <c r="K313" s="513" t="s">
        <v>1507</v>
      </c>
      <c r="L313" s="513" t="s">
        <v>1287</v>
      </c>
      <c r="M313" s="513" t="s">
        <v>46</v>
      </c>
      <c r="N313" s="513" t="s">
        <v>48</v>
      </c>
      <c r="O313" s="513" t="s">
        <v>27</v>
      </c>
      <c r="P313" s="513" t="s">
        <v>54</v>
      </c>
      <c r="Q313" s="483"/>
      <c r="R313" s="508"/>
      <c r="S313" s="508"/>
      <c r="T313" s="508"/>
      <c r="U313" s="508"/>
      <c r="V313" s="508"/>
      <c r="W313" s="508"/>
      <c r="X313" s="508"/>
      <c r="Y313" s="508"/>
      <c r="Z313" s="508"/>
    </row>
    <row r="314" spans="1:26" ht="12.75" x14ac:dyDescent="0.2">
      <c r="A314" s="474"/>
      <c r="B314" s="474"/>
      <c r="C314" s="475"/>
      <c r="D314" s="475"/>
      <c r="E314" s="475"/>
      <c r="F314" s="475"/>
      <c r="G314" s="475"/>
      <c r="H314" s="86"/>
      <c r="I314" s="479"/>
      <c r="J314" s="483"/>
      <c r="K314" s="513">
        <f>SUM(J226:J312)+SUM(K226:K312)</f>
        <v>6763629904</v>
      </c>
      <c r="L314" s="513">
        <f t="shared" ref="L314:P314" si="1">SUM(L226:L312)</f>
        <v>310367130</v>
      </c>
      <c r="M314" s="513">
        <f t="shared" si="1"/>
        <v>2169506394</v>
      </c>
      <c r="N314" s="513">
        <f t="shared" si="1"/>
        <v>4298943575</v>
      </c>
      <c r="O314" s="513">
        <f t="shared" si="1"/>
        <v>87512701</v>
      </c>
      <c r="P314" s="513">
        <f t="shared" si="1"/>
        <v>13629959704</v>
      </c>
      <c r="Q314" s="483"/>
      <c r="R314" s="508"/>
      <c r="S314" s="508"/>
      <c r="T314" s="508"/>
      <c r="U314" s="508"/>
      <c r="V314" s="508"/>
      <c r="W314" s="508"/>
      <c r="X314" s="508"/>
      <c r="Y314" s="508"/>
      <c r="Z314" s="508"/>
    </row>
    <row r="315" spans="1:26" ht="12.75" x14ac:dyDescent="0.2">
      <c r="A315" s="474"/>
      <c r="B315" s="474"/>
      <c r="C315" s="475"/>
      <c r="D315" s="475"/>
      <c r="E315" s="475"/>
      <c r="F315" s="475"/>
      <c r="G315" s="475"/>
      <c r="H315" s="86"/>
      <c r="I315" s="479"/>
      <c r="J315" s="522"/>
      <c r="K315" s="514">
        <f>K314/P314</f>
        <v>0.49623256787876413</v>
      </c>
      <c r="L315" s="514">
        <f t="shared" ref="L315:O315" si="2">L314/$P$314</f>
        <v>2.2770949932369659E-2</v>
      </c>
      <c r="M315" s="514">
        <f t="shared" si="2"/>
        <v>0.15917188613281905</v>
      </c>
      <c r="N315" s="514">
        <f t="shared" si="2"/>
        <v>0.31540398272332265</v>
      </c>
      <c r="O315" s="514">
        <f t="shared" si="2"/>
        <v>6.4206133327244942E-3</v>
      </c>
      <c r="P315" s="514">
        <f>P314/P314</f>
        <v>1</v>
      </c>
      <c r="Q315" s="483"/>
      <c r="R315" s="508"/>
      <c r="S315" s="508"/>
      <c r="T315" s="508"/>
      <c r="U315" s="508"/>
      <c r="V315" s="508"/>
      <c r="W315" s="508"/>
      <c r="X315" s="508"/>
      <c r="Y315" s="508"/>
      <c r="Z315" s="508"/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DEFFFE"/>
    <outlinePr summaryBelow="0" summaryRight="0"/>
  </sheetPr>
  <dimension ref="A1:Z316"/>
  <sheetViews>
    <sheetView workbookViewId="0"/>
  </sheetViews>
  <sheetFormatPr defaultColWidth="14.42578125" defaultRowHeight="15.75" customHeight="1" x14ac:dyDescent="0.2"/>
  <cols>
    <col min="1" max="1" width="35.42578125" customWidth="1"/>
  </cols>
  <sheetData>
    <row r="1" spans="1:26" ht="15.75" customHeight="1" x14ac:dyDescent="0.35">
      <c r="A1" s="733" t="s">
        <v>1523</v>
      </c>
      <c r="B1" s="723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501"/>
      <c r="R1" s="501"/>
      <c r="S1" s="501"/>
      <c r="T1" s="502"/>
      <c r="U1" s="502"/>
      <c r="V1" s="502"/>
      <c r="W1" s="502"/>
      <c r="X1" s="502"/>
      <c r="Y1" s="502"/>
      <c r="Z1" s="502"/>
    </row>
    <row r="2" spans="1:26" x14ac:dyDescent="0.2">
      <c r="A2" s="503" t="s">
        <v>370</v>
      </c>
      <c r="B2" s="503" t="s">
        <v>371</v>
      </c>
      <c r="C2" s="504" t="s">
        <v>48</v>
      </c>
      <c r="D2" s="504" t="s">
        <v>372</v>
      </c>
      <c r="E2" s="504" t="s">
        <v>373</v>
      </c>
      <c r="F2" s="504" t="s">
        <v>374</v>
      </c>
      <c r="G2" s="503" t="s">
        <v>1273</v>
      </c>
      <c r="H2" s="504" t="s">
        <v>1274</v>
      </c>
      <c r="I2" s="504" t="s">
        <v>1275</v>
      </c>
      <c r="J2" s="504" t="s">
        <v>49</v>
      </c>
      <c r="K2" s="504" t="s">
        <v>1502</v>
      </c>
      <c r="L2" s="504" t="s">
        <v>1277</v>
      </c>
      <c r="M2" s="504" t="s">
        <v>46</v>
      </c>
      <c r="N2" s="504" t="s">
        <v>48</v>
      </c>
      <c r="O2" s="504" t="s">
        <v>27</v>
      </c>
      <c r="P2" s="504" t="s">
        <v>54</v>
      </c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x14ac:dyDescent="0.2">
      <c r="A3" s="474"/>
      <c r="B3" s="474"/>
      <c r="C3" s="475"/>
      <c r="D3" s="475"/>
      <c r="E3" s="475"/>
      <c r="F3" s="475"/>
      <c r="G3" s="475"/>
      <c r="H3" s="486"/>
      <c r="I3" s="91"/>
      <c r="J3" s="483"/>
      <c r="K3" s="483"/>
      <c r="L3" s="483"/>
      <c r="M3" s="483"/>
      <c r="N3" s="483"/>
      <c r="O3" s="483"/>
      <c r="P3" s="505"/>
      <c r="Q3" s="508"/>
      <c r="R3" s="508"/>
      <c r="S3" s="508"/>
      <c r="T3" s="508"/>
      <c r="U3" s="508"/>
      <c r="V3" s="508"/>
      <c r="W3" s="508"/>
      <c r="X3" s="508"/>
      <c r="Y3" s="508"/>
      <c r="Z3" s="508"/>
    </row>
    <row r="4" spans="1:26" x14ac:dyDescent="0.2">
      <c r="A4" s="474" t="s">
        <v>1524</v>
      </c>
      <c r="B4" s="474"/>
      <c r="C4" s="475"/>
      <c r="D4" s="475"/>
      <c r="E4" s="475"/>
      <c r="F4" s="475"/>
      <c r="G4" s="475"/>
      <c r="H4" s="486"/>
      <c r="I4" s="91"/>
      <c r="J4" s="483"/>
      <c r="K4" s="483"/>
      <c r="L4" s="483"/>
      <c r="M4" s="483"/>
      <c r="N4" s="483"/>
      <c r="O4" s="483"/>
      <c r="P4" s="505"/>
      <c r="Q4" s="508"/>
      <c r="R4" s="508"/>
      <c r="S4" s="508"/>
      <c r="T4" s="508"/>
      <c r="U4" s="508"/>
      <c r="V4" s="508"/>
      <c r="W4" s="508"/>
      <c r="X4" s="508"/>
      <c r="Y4" s="508"/>
      <c r="Z4" s="508"/>
    </row>
    <row r="5" spans="1:26" x14ac:dyDescent="0.2">
      <c r="A5" s="474" t="s">
        <v>659</v>
      </c>
      <c r="B5" s="474" t="s">
        <v>193</v>
      </c>
      <c r="C5" s="475" t="s">
        <v>411</v>
      </c>
      <c r="D5" s="475">
        <v>9154</v>
      </c>
      <c r="E5" s="475">
        <v>90154</v>
      </c>
      <c r="F5" s="475" t="s">
        <v>412</v>
      </c>
      <c r="G5" s="475" t="s">
        <v>413</v>
      </c>
      <c r="H5" s="486">
        <v>12150996</v>
      </c>
      <c r="I5" s="91">
        <v>3544</v>
      </c>
      <c r="J5" s="483">
        <v>355956638</v>
      </c>
      <c r="K5" s="483">
        <v>39923399</v>
      </c>
      <c r="L5" s="483">
        <v>72800679</v>
      </c>
      <c r="M5" s="483">
        <v>948692964</v>
      </c>
      <c r="N5" s="483">
        <v>97463312</v>
      </c>
      <c r="O5" s="483">
        <v>199955522</v>
      </c>
      <c r="P5" s="505">
        <v>1714792514</v>
      </c>
      <c r="Q5" s="508"/>
      <c r="R5" s="508"/>
      <c r="S5" s="508"/>
      <c r="T5" s="508"/>
      <c r="U5" s="508"/>
      <c r="V5" s="508"/>
      <c r="W5" s="508"/>
      <c r="X5" s="508"/>
      <c r="Y5" s="508"/>
      <c r="Z5" s="508"/>
    </row>
    <row r="6" spans="1:26" x14ac:dyDescent="0.2">
      <c r="A6" s="474" t="s">
        <v>569</v>
      </c>
      <c r="B6" s="474" t="s">
        <v>570</v>
      </c>
      <c r="C6" s="475" t="s">
        <v>411</v>
      </c>
      <c r="D6" s="475">
        <v>9157</v>
      </c>
      <c r="E6" s="475">
        <v>90157</v>
      </c>
      <c r="F6" s="475" t="s">
        <v>412</v>
      </c>
      <c r="G6" s="475" t="s">
        <v>413</v>
      </c>
      <c r="H6" s="486">
        <v>12150996</v>
      </c>
      <c r="I6" s="91">
        <v>1955</v>
      </c>
      <c r="J6" s="483">
        <v>9640950</v>
      </c>
      <c r="K6" s="483">
        <v>251036</v>
      </c>
      <c r="L6" s="483">
        <v>0</v>
      </c>
      <c r="M6" s="483">
        <v>68983265</v>
      </c>
      <c r="N6" s="483">
        <v>0</v>
      </c>
      <c r="O6" s="483">
        <v>63003952</v>
      </c>
      <c r="P6" s="505">
        <v>141879203</v>
      </c>
      <c r="Q6" s="508"/>
      <c r="R6" s="508"/>
      <c r="S6" s="508"/>
      <c r="T6" s="508"/>
      <c r="U6" s="508"/>
      <c r="V6" s="508"/>
      <c r="W6" s="508"/>
      <c r="X6" s="508"/>
      <c r="Y6" s="508"/>
      <c r="Z6" s="508"/>
    </row>
    <row r="7" spans="1:26" x14ac:dyDescent="0.2">
      <c r="A7" s="474" t="s">
        <v>508</v>
      </c>
      <c r="B7" s="474" t="s">
        <v>342</v>
      </c>
      <c r="C7" s="475" t="s">
        <v>411</v>
      </c>
      <c r="D7" s="475">
        <v>9036</v>
      </c>
      <c r="E7" s="475">
        <v>90036</v>
      </c>
      <c r="F7" s="475" t="s">
        <v>412</v>
      </c>
      <c r="G7" s="475" t="s">
        <v>413</v>
      </c>
      <c r="H7" s="486">
        <v>12150996</v>
      </c>
      <c r="I7" s="91">
        <v>1558</v>
      </c>
      <c r="J7" s="483">
        <v>49399191</v>
      </c>
      <c r="K7" s="483">
        <v>2287891</v>
      </c>
      <c r="L7" s="483">
        <v>0</v>
      </c>
      <c r="M7" s="483">
        <v>18605514</v>
      </c>
      <c r="N7" s="483">
        <v>152579304</v>
      </c>
      <c r="O7" s="483">
        <v>68981062</v>
      </c>
      <c r="P7" s="505">
        <v>291852962</v>
      </c>
      <c r="Q7" s="508"/>
      <c r="R7" s="508"/>
      <c r="S7" s="508"/>
      <c r="T7" s="508"/>
      <c r="U7" s="508"/>
      <c r="V7" s="508"/>
      <c r="W7" s="508"/>
      <c r="X7" s="508"/>
      <c r="Y7" s="508"/>
      <c r="Z7" s="508"/>
    </row>
    <row r="8" spans="1:26" x14ac:dyDescent="0.2">
      <c r="A8" s="474" t="s">
        <v>327</v>
      </c>
      <c r="B8" s="474" t="s">
        <v>328</v>
      </c>
      <c r="C8" s="475" t="s">
        <v>411</v>
      </c>
      <c r="D8" s="475">
        <v>9015</v>
      </c>
      <c r="E8" s="475">
        <v>90015</v>
      </c>
      <c r="F8" s="475" t="s">
        <v>427</v>
      </c>
      <c r="G8" s="475" t="s">
        <v>413</v>
      </c>
      <c r="H8" s="486">
        <v>3281212</v>
      </c>
      <c r="I8" s="479">
        <v>985</v>
      </c>
      <c r="J8" s="483">
        <v>206735189</v>
      </c>
      <c r="K8" s="483">
        <v>77483543</v>
      </c>
      <c r="L8" s="483">
        <v>0</v>
      </c>
      <c r="M8" s="483">
        <v>380366640</v>
      </c>
      <c r="N8" s="483">
        <v>124853482</v>
      </c>
      <c r="O8" s="483">
        <v>7191144</v>
      </c>
      <c r="P8" s="505">
        <v>796629998</v>
      </c>
      <c r="Q8" s="508"/>
      <c r="R8" s="508"/>
      <c r="S8" s="508"/>
      <c r="T8" s="508"/>
      <c r="U8" s="508"/>
      <c r="V8" s="508"/>
      <c r="W8" s="508"/>
      <c r="X8" s="508"/>
      <c r="Y8" s="508"/>
      <c r="Z8" s="508"/>
    </row>
    <row r="9" spans="1:26" x14ac:dyDescent="0.2">
      <c r="A9" s="474" t="s">
        <v>366</v>
      </c>
      <c r="B9" s="474" t="s">
        <v>344</v>
      </c>
      <c r="C9" s="475" t="s">
        <v>411</v>
      </c>
      <c r="D9" s="475">
        <v>9026</v>
      </c>
      <c r="E9" s="475">
        <v>90026</v>
      </c>
      <c r="F9" s="475" t="s">
        <v>412</v>
      </c>
      <c r="G9" s="475" t="s">
        <v>413</v>
      </c>
      <c r="H9" s="486">
        <v>2956746</v>
      </c>
      <c r="I9" s="479">
        <v>765</v>
      </c>
      <c r="J9" s="483">
        <v>97913890</v>
      </c>
      <c r="K9" s="483">
        <v>696767</v>
      </c>
      <c r="L9" s="483">
        <v>0</v>
      </c>
      <c r="M9" s="483">
        <v>36950946</v>
      </c>
      <c r="N9" s="483">
        <v>54328867</v>
      </c>
      <c r="O9" s="483">
        <v>58340135</v>
      </c>
      <c r="P9" s="505">
        <v>248230605</v>
      </c>
      <c r="Q9" s="508"/>
      <c r="R9" s="508"/>
      <c r="S9" s="508"/>
      <c r="T9" s="508"/>
      <c r="U9" s="508"/>
      <c r="V9" s="508"/>
      <c r="W9" s="508"/>
      <c r="X9" s="508"/>
      <c r="Y9" s="508"/>
      <c r="Z9" s="508"/>
    </row>
    <row r="10" spans="1:26" x14ac:dyDescent="0.2">
      <c r="A10" s="474" t="s">
        <v>436</v>
      </c>
      <c r="B10" s="474" t="s">
        <v>344</v>
      </c>
      <c r="C10" s="475" t="s">
        <v>411</v>
      </c>
      <c r="D10" s="475">
        <v>9095</v>
      </c>
      <c r="E10" s="475">
        <v>90095</v>
      </c>
      <c r="F10" s="475" t="s">
        <v>437</v>
      </c>
      <c r="G10" s="475" t="s">
        <v>413</v>
      </c>
      <c r="H10" s="486">
        <v>2956746</v>
      </c>
      <c r="I10" s="479">
        <v>727</v>
      </c>
      <c r="J10" s="483">
        <v>11632798</v>
      </c>
      <c r="K10" s="483">
        <v>0</v>
      </c>
      <c r="L10" s="483">
        <v>0</v>
      </c>
      <c r="M10" s="483">
        <v>0</v>
      </c>
      <c r="N10" s="483">
        <v>0</v>
      </c>
      <c r="O10" s="483">
        <v>3870459</v>
      </c>
      <c r="P10" s="505">
        <v>15503257</v>
      </c>
      <c r="Q10" s="508"/>
      <c r="R10" s="508"/>
      <c r="S10" s="508"/>
      <c r="T10" s="508"/>
      <c r="U10" s="508"/>
      <c r="V10" s="508"/>
      <c r="W10" s="508"/>
      <c r="X10" s="508"/>
      <c r="Y10" s="508"/>
      <c r="Z10" s="508"/>
    </row>
    <row r="11" spans="1:26" x14ac:dyDescent="0.2">
      <c r="A11" s="474" t="s">
        <v>316</v>
      </c>
      <c r="B11" s="474" t="s">
        <v>95</v>
      </c>
      <c r="C11" s="475" t="s">
        <v>411</v>
      </c>
      <c r="D11" s="475">
        <v>9014</v>
      </c>
      <c r="E11" s="475">
        <v>90014</v>
      </c>
      <c r="F11" s="475" t="s">
        <v>412</v>
      </c>
      <c r="G11" s="475" t="s">
        <v>413</v>
      </c>
      <c r="H11" s="486">
        <v>3281212</v>
      </c>
      <c r="I11" s="479">
        <v>702</v>
      </c>
      <c r="J11" s="483">
        <v>74282903</v>
      </c>
      <c r="K11" s="483">
        <v>4245796</v>
      </c>
      <c r="L11" s="483">
        <v>106974573</v>
      </c>
      <c r="M11" s="483">
        <v>141648175</v>
      </c>
      <c r="N11" s="483">
        <v>82912053</v>
      </c>
      <c r="O11" s="483">
        <v>7843009</v>
      </c>
      <c r="P11" s="505">
        <v>417906509</v>
      </c>
      <c r="Q11" s="508"/>
      <c r="R11" s="508"/>
      <c r="S11" s="508"/>
      <c r="T11" s="508"/>
      <c r="U11" s="508"/>
      <c r="V11" s="508"/>
      <c r="W11" s="508"/>
      <c r="X11" s="508"/>
      <c r="Y11" s="508"/>
      <c r="Z11" s="508"/>
    </row>
    <row r="12" spans="1:26" x14ac:dyDescent="0.2">
      <c r="A12" s="474" t="s">
        <v>306</v>
      </c>
      <c r="B12" s="474" t="s">
        <v>274</v>
      </c>
      <c r="C12" s="475" t="s">
        <v>411</v>
      </c>
      <c r="D12" s="475">
        <v>9013</v>
      </c>
      <c r="E12" s="475">
        <v>90013</v>
      </c>
      <c r="F12" s="475" t="s">
        <v>412</v>
      </c>
      <c r="G12" s="475" t="s">
        <v>413</v>
      </c>
      <c r="H12" s="486">
        <v>1664496</v>
      </c>
      <c r="I12" s="479">
        <v>686</v>
      </c>
      <c r="J12" s="483">
        <v>40429880</v>
      </c>
      <c r="K12" s="483">
        <v>13026571</v>
      </c>
      <c r="L12" s="483">
        <v>1273828</v>
      </c>
      <c r="M12" s="483">
        <v>229407839</v>
      </c>
      <c r="N12" s="483">
        <v>114135273</v>
      </c>
      <c r="O12" s="483">
        <v>12853344</v>
      </c>
      <c r="P12" s="505">
        <v>411126735</v>
      </c>
      <c r="Q12" s="508"/>
      <c r="R12" s="508"/>
      <c r="S12" s="508"/>
      <c r="T12" s="508"/>
      <c r="U12" s="508"/>
      <c r="V12" s="508"/>
      <c r="W12" s="508"/>
      <c r="X12" s="508"/>
      <c r="Y12" s="508"/>
      <c r="Z12" s="508"/>
    </row>
    <row r="13" spans="1:26" x14ac:dyDescent="0.2">
      <c r="A13" s="474" t="s">
        <v>997</v>
      </c>
      <c r="B13" s="474" t="s">
        <v>998</v>
      </c>
      <c r="C13" s="475" t="s">
        <v>411</v>
      </c>
      <c r="D13" s="475">
        <v>9230</v>
      </c>
      <c r="E13" s="475">
        <v>90230</v>
      </c>
      <c r="F13" s="475" t="s">
        <v>427</v>
      </c>
      <c r="G13" s="475" t="s">
        <v>413</v>
      </c>
      <c r="H13" s="486">
        <v>87941</v>
      </c>
      <c r="I13" s="479">
        <v>548</v>
      </c>
      <c r="J13" s="483">
        <v>7523935</v>
      </c>
      <c r="K13" s="483">
        <v>99670</v>
      </c>
      <c r="L13" s="483">
        <v>0</v>
      </c>
      <c r="M13" s="483">
        <v>503610</v>
      </c>
      <c r="N13" s="483">
        <v>1312383</v>
      </c>
      <c r="O13" s="483">
        <v>7028</v>
      </c>
      <c r="P13" s="505">
        <v>9446626</v>
      </c>
      <c r="Q13" s="508"/>
      <c r="R13" s="508"/>
      <c r="S13" s="508"/>
      <c r="T13" s="508"/>
      <c r="U13" s="508"/>
      <c r="V13" s="508"/>
      <c r="W13" s="508"/>
      <c r="X13" s="508"/>
      <c r="Y13" s="508"/>
      <c r="Z13" s="508"/>
    </row>
    <row r="14" spans="1:26" x14ac:dyDescent="0.2">
      <c r="A14" s="474" t="s">
        <v>93</v>
      </c>
      <c r="B14" s="474" t="s">
        <v>95</v>
      </c>
      <c r="C14" s="475" t="s">
        <v>411</v>
      </c>
      <c r="D14" s="475">
        <v>9003</v>
      </c>
      <c r="E14" s="475">
        <v>90003</v>
      </c>
      <c r="F14" s="475" t="s">
        <v>412</v>
      </c>
      <c r="G14" s="475" t="s">
        <v>413</v>
      </c>
      <c r="H14" s="486">
        <v>3281212</v>
      </c>
      <c r="I14" s="479">
        <v>545</v>
      </c>
      <c r="J14" s="483">
        <v>478162226</v>
      </c>
      <c r="K14" s="483">
        <v>50312946</v>
      </c>
      <c r="L14" s="483">
        <v>142871684</v>
      </c>
      <c r="M14" s="483">
        <v>5682546</v>
      </c>
      <c r="N14" s="483">
        <v>13409256</v>
      </c>
      <c r="O14" s="483">
        <v>53461705</v>
      </c>
      <c r="P14" s="505">
        <v>743900363</v>
      </c>
      <c r="Q14" s="508"/>
      <c r="R14" s="508"/>
      <c r="S14" s="508"/>
      <c r="T14" s="508"/>
      <c r="U14" s="508"/>
      <c r="V14" s="508"/>
      <c r="W14" s="508"/>
      <c r="X14" s="508"/>
      <c r="Y14" s="508"/>
      <c r="Z14" s="508"/>
    </row>
    <row r="15" spans="1:26" x14ac:dyDescent="0.2">
      <c r="A15" s="474" t="s">
        <v>267</v>
      </c>
      <c r="B15" s="474" t="s">
        <v>268</v>
      </c>
      <c r="C15" s="475" t="s">
        <v>411</v>
      </c>
      <c r="D15" s="475">
        <v>9009</v>
      </c>
      <c r="E15" s="475">
        <v>90009</v>
      </c>
      <c r="F15" s="475" t="s">
        <v>412</v>
      </c>
      <c r="G15" s="475" t="s">
        <v>413</v>
      </c>
      <c r="H15" s="486">
        <v>3281212</v>
      </c>
      <c r="I15" s="479">
        <v>371</v>
      </c>
      <c r="J15" s="483">
        <v>18078032</v>
      </c>
      <c r="K15" s="483">
        <v>11022312</v>
      </c>
      <c r="L15" s="483">
        <v>54220912</v>
      </c>
      <c r="M15" s="483">
        <v>47801584</v>
      </c>
      <c r="N15" s="483">
        <v>3144710</v>
      </c>
      <c r="O15" s="483">
        <v>6717084</v>
      </c>
      <c r="P15" s="505">
        <v>140984634</v>
      </c>
      <c r="Q15" s="508"/>
      <c r="R15" s="508"/>
      <c r="S15" s="508"/>
      <c r="T15" s="508"/>
      <c r="U15" s="508"/>
      <c r="V15" s="508"/>
      <c r="W15" s="508"/>
      <c r="X15" s="508"/>
      <c r="Y15" s="508"/>
      <c r="Z15" s="508"/>
    </row>
    <row r="16" spans="1:26" x14ac:dyDescent="0.2">
      <c r="A16" s="474" t="s">
        <v>565</v>
      </c>
      <c r="B16" s="474" t="s">
        <v>193</v>
      </c>
      <c r="C16" s="475" t="s">
        <v>411</v>
      </c>
      <c r="D16" s="475">
        <v>9147</v>
      </c>
      <c r="E16" s="475">
        <v>90147</v>
      </c>
      <c r="F16" s="475" t="s">
        <v>427</v>
      </c>
      <c r="G16" s="475" t="s">
        <v>413</v>
      </c>
      <c r="H16" s="486">
        <v>12150996</v>
      </c>
      <c r="I16" s="479">
        <v>355</v>
      </c>
      <c r="J16" s="483">
        <v>11781664</v>
      </c>
      <c r="K16" s="483">
        <v>1055929</v>
      </c>
      <c r="L16" s="483">
        <v>0</v>
      </c>
      <c r="M16" s="483">
        <v>65935794</v>
      </c>
      <c r="N16" s="483">
        <v>0</v>
      </c>
      <c r="O16" s="483">
        <v>0</v>
      </c>
      <c r="P16" s="505">
        <v>78773387</v>
      </c>
      <c r="Q16" s="508"/>
      <c r="R16" s="508"/>
      <c r="S16" s="508"/>
      <c r="T16" s="508"/>
      <c r="U16" s="508"/>
      <c r="V16" s="508"/>
      <c r="W16" s="508"/>
      <c r="X16" s="508"/>
      <c r="Y16" s="508"/>
      <c r="Z16" s="508"/>
    </row>
    <row r="17" spans="1:26" x14ac:dyDescent="0.2">
      <c r="A17" s="474" t="s">
        <v>670</v>
      </c>
      <c r="B17" s="474" t="s">
        <v>631</v>
      </c>
      <c r="C17" s="475" t="s">
        <v>411</v>
      </c>
      <c r="D17" s="475">
        <v>9146</v>
      </c>
      <c r="E17" s="475">
        <v>90146</v>
      </c>
      <c r="F17" s="475" t="s">
        <v>412</v>
      </c>
      <c r="G17" s="475" t="s">
        <v>413</v>
      </c>
      <c r="H17" s="486">
        <v>12150996</v>
      </c>
      <c r="I17" s="479">
        <v>318</v>
      </c>
      <c r="J17" s="483">
        <v>17144739</v>
      </c>
      <c r="K17" s="483">
        <v>1884079</v>
      </c>
      <c r="L17" s="483">
        <v>0</v>
      </c>
      <c r="M17" s="483">
        <v>32528787</v>
      </c>
      <c r="N17" s="483">
        <v>24739033</v>
      </c>
      <c r="O17" s="483">
        <v>0</v>
      </c>
      <c r="P17" s="505">
        <v>76296638</v>
      </c>
      <c r="Q17" s="508"/>
      <c r="R17" s="508"/>
      <c r="S17" s="508"/>
      <c r="T17" s="508"/>
      <c r="U17" s="508"/>
      <c r="V17" s="508"/>
      <c r="W17" s="508"/>
      <c r="X17" s="508"/>
      <c r="Y17" s="508"/>
      <c r="Z17" s="508"/>
    </row>
    <row r="18" spans="1:26" x14ac:dyDescent="0.2">
      <c r="A18" s="474" t="s">
        <v>1003</v>
      </c>
      <c r="B18" s="474" t="s">
        <v>1004</v>
      </c>
      <c r="C18" s="475" t="s">
        <v>411</v>
      </c>
      <c r="D18" s="475">
        <v>9148</v>
      </c>
      <c r="E18" s="475">
        <v>90148</v>
      </c>
      <c r="F18" s="475" t="s">
        <v>412</v>
      </c>
      <c r="G18" s="475" t="s">
        <v>413</v>
      </c>
      <c r="H18" s="486">
        <v>328454</v>
      </c>
      <c r="I18" s="479">
        <v>276</v>
      </c>
      <c r="J18" s="483">
        <v>5069048</v>
      </c>
      <c r="K18" s="483">
        <v>563274</v>
      </c>
      <c r="L18" s="483">
        <v>0</v>
      </c>
      <c r="M18" s="483">
        <v>1555011</v>
      </c>
      <c r="N18" s="483">
        <v>11359760</v>
      </c>
      <c r="O18" s="483">
        <v>4529395</v>
      </c>
      <c r="P18" s="505">
        <v>23076488</v>
      </c>
      <c r="Q18" s="508"/>
      <c r="R18" s="508"/>
      <c r="S18" s="508"/>
      <c r="T18" s="508"/>
      <c r="U18" s="508"/>
      <c r="V18" s="508"/>
      <c r="W18" s="508"/>
      <c r="X18" s="508"/>
      <c r="Y18" s="508"/>
      <c r="Z18" s="508"/>
    </row>
    <row r="19" spans="1:26" x14ac:dyDescent="0.2">
      <c r="A19" s="474" t="s">
        <v>421</v>
      </c>
      <c r="B19" s="474" t="s">
        <v>422</v>
      </c>
      <c r="C19" s="475" t="s">
        <v>411</v>
      </c>
      <c r="D19" s="475">
        <v>9031</v>
      </c>
      <c r="E19" s="475">
        <v>90031</v>
      </c>
      <c r="F19" s="475" t="s">
        <v>412</v>
      </c>
      <c r="G19" s="475" t="s">
        <v>413</v>
      </c>
      <c r="H19" s="486">
        <v>1932666</v>
      </c>
      <c r="I19" s="479">
        <v>274</v>
      </c>
      <c r="J19" s="483">
        <v>10969985</v>
      </c>
      <c r="K19" s="483">
        <v>1097243</v>
      </c>
      <c r="L19" s="483">
        <v>0</v>
      </c>
      <c r="M19" s="483">
        <v>27468796</v>
      </c>
      <c r="N19" s="483">
        <v>246109</v>
      </c>
      <c r="O19" s="483">
        <v>22163526</v>
      </c>
      <c r="P19" s="505">
        <v>61945659</v>
      </c>
      <c r="Q19" s="508"/>
      <c r="R19" s="508"/>
      <c r="S19" s="508"/>
      <c r="T19" s="508"/>
      <c r="U19" s="508"/>
      <c r="V19" s="508"/>
      <c r="W19" s="508"/>
      <c r="X19" s="508"/>
      <c r="Y19" s="508"/>
      <c r="Z19" s="508"/>
    </row>
    <row r="20" spans="1:26" x14ac:dyDescent="0.2">
      <c r="A20" s="474" t="s">
        <v>430</v>
      </c>
      <c r="B20" s="474" t="s">
        <v>431</v>
      </c>
      <c r="C20" s="475" t="s">
        <v>411</v>
      </c>
      <c r="D20" s="475">
        <v>9029</v>
      </c>
      <c r="E20" s="475">
        <v>90029</v>
      </c>
      <c r="F20" s="475" t="s">
        <v>412</v>
      </c>
      <c r="G20" s="475" t="s">
        <v>413</v>
      </c>
      <c r="H20" s="486">
        <v>1932666</v>
      </c>
      <c r="I20" s="479">
        <v>266</v>
      </c>
      <c r="J20" s="483">
        <v>13918025</v>
      </c>
      <c r="K20" s="483">
        <v>912951</v>
      </c>
      <c r="L20" s="483">
        <v>0</v>
      </c>
      <c r="M20" s="483">
        <v>52703650</v>
      </c>
      <c r="N20" s="483">
        <v>4080396</v>
      </c>
      <c r="O20" s="483">
        <v>13255453</v>
      </c>
      <c r="P20" s="505">
        <v>84870475</v>
      </c>
      <c r="Q20" s="508"/>
      <c r="R20" s="508"/>
      <c r="S20" s="508"/>
      <c r="T20" s="508"/>
      <c r="U20" s="508"/>
      <c r="V20" s="508"/>
      <c r="W20" s="508"/>
      <c r="X20" s="508"/>
      <c r="Y20" s="508"/>
      <c r="Z20" s="508"/>
    </row>
    <row r="21" spans="1:26" x14ac:dyDescent="0.2">
      <c r="A21" s="474" t="s">
        <v>352</v>
      </c>
      <c r="B21" s="474" t="s">
        <v>343</v>
      </c>
      <c r="C21" s="475" t="s">
        <v>411</v>
      </c>
      <c r="D21" s="475">
        <v>9019</v>
      </c>
      <c r="E21" s="475">
        <v>90019</v>
      </c>
      <c r="F21" s="475" t="s">
        <v>412</v>
      </c>
      <c r="G21" s="475" t="s">
        <v>413</v>
      </c>
      <c r="H21" s="486">
        <v>1723634</v>
      </c>
      <c r="I21" s="479">
        <v>232</v>
      </c>
      <c r="J21" s="483">
        <v>29277332</v>
      </c>
      <c r="K21" s="483">
        <v>5379163</v>
      </c>
      <c r="L21" s="483">
        <v>0</v>
      </c>
      <c r="M21" s="483">
        <v>81676588</v>
      </c>
      <c r="N21" s="483">
        <v>6640077</v>
      </c>
      <c r="O21" s="483">
        <v>36343974</v>
      </c>
      <c r="P21" s="505">
        <v>159317134</v>
      </c>
      <c r="Q21" s="508"/>
      <c r="R21" s="508"/>
      <c r="S21" s="508"/>
      <c r="T21" s="508"/>
      <c r="U21" s="508"/>
      <c r="V21" s="508"/>
      <c r="W21" s="508"/>
      <c r="X21" s="508"/>
      <c r="Y21" s="508"/>
      <c r="Z21" s="508"/>
    </row>
    <row r="22" spans="1:26" x14ac:dyDescent="0.2">
      <c r="A22" s="474" t="s">
        <v>433</v>
      </c>
      <c r="B22" s="474" t="s">
        <v>434</v>
      </c>
      <c r="C22" s="475" t="s">
        <v>411</v>
      </c>
      <c r="D22" s="475">
        <v>9030</v>
      </c>
      <c r="E22" s="475">
        <v>90030</v>
      </c>
      <c r="F22" s="475" t="s">
        <v>412</v>
      </c>
      <c r="G22" s="475" t="s">
        <v>413</v>
      </c>
      <c r="H22" s="486">
        <v>2956746</v>
      </c>
      <c r="I22" s="479">
        <v>230</v>
      </c>
      <c r="J22" s="483">
        <v>18147102</v>
      </c>
      <c r="K22" s="483">
        <v>5960551</v>
      </c>
      <c r="L22" s="483">
        <v>0</v>
      </c>
      <c r="M22" s="483">
        <v>47516027</v>
      </c>
      <c r="N22" s="483">
        <v>4978430</v>
      </c>
      <c r="O22" s="483">
        <v>12719602</v>
      </c>
      <c r="P22" s="505">
        <v>89321712</v>
      </c>
      <c r="Q22" s="508"/>
      <c r="R22" s="508"/>
      <c r="S22" s="508"/>
      <c r="T22" s="508"/>
      <c r="U22" s="508"/>
      <c r="V22" s="508"/>
      <c r="W22" s="508"/>
      <c r="X22" s="508"/>
      <c r="Y22" s="508"/>
      <c r="Z22" s="508"/>
    </row>
    <row r="23" spans="1:26" ht="12.75" x14ac:dyDescent="0.2">
      <c r="A23" s="474" t="s">
        <v>357</v>
      </c>
      <c r="B23" s="474" t="s">
        <v>358</v>
      </c>
      <c r="C23" s="475" t="s">
        <v>411</v>
      </c>
      <c r="D23" s="475">
        <v>9023</v>
      </c>
      <c r="E23" s="475">
        <v>90023</v>
      </c>
      <c r="F23" s="475" t="s">
        <v>640</v>
      </c>
      <c r="G23" s="475" t="s">
        <v>413</v>
      </c>
      <c r="H23" s="486">
        <v>12150996</v>
      </c>
      <c r="I23" s="479">
        <v>197</v>
      </c>
      <c r="J23" s="483">
        <v>16729366</v>
      </c>
      <c r="K23" s="483">
        <v>1995459</v>
      </c>
      <c r="L23" s="483">
        <v>0</v>
      </c>
      <c r="M23" s="483">
        <v>30048965</v>
      </c>
      <c r="N23" s="483">
        <v>24419364</v>
      </c>
      <c r="O23" s="483">
        <v>7415849</v>
      </c>
      <c r="P23" s="505">
        <v>80609003</v>
      </c>
      <c r="Q23" s="508"/>
      <c r="R23" s="508"/>
      <c r="S23" s="508"/>
      <c r="T23" s="508"/>
      <c r="U23" s="508"/>
      <c r="V23" s="508"/>
      <c r="W23" s="508"/>
      <c r="X23" s="508"/>
      <c r="Y23" s="508"/>
      <c r="Z23" s="508"/>
    </row>
    <row r="24" spans="1:26" ht="12.75" x14ac:dyDescent="0.2">
      <c r="A24" s="474" t="s">
        <v>568</v>
      </c>
      <c r="B24" s="474" t="s">
        <v>193</v>
      </c>
      <c r="C24" s="475" t="s">
        <v>411</v>
      </c>
      <c r="D24" s="475">
        <v>9151</v>
      </c>
      <c r="E24" s="475">
        <v>90151</v>
      </c>
      <c r="F24" s="475" t="s">
        <v>412</v>
      </c>
      <c r="G24" s="475" t="s">
        <v>413</v>
      </c>
      <c r="H24" s="486">
        <v>12150996</v>
      </c>
      <c r="I24" s="479">
        <v>195</v>
      </c>
      <c r="J24" s="483">
        <v>84505943</v>
      </c>
      <c r="K24" s="483">
        <v>15747441</v>
      </c>
      <c r="L24" s="483">
        <v>124931481</v>
      </c>
      <c r="M24" s="483">
        <v>0</v>
      </c>
      <c r="N24" s="483">
        <v>0</v>
      </c>
      <c r="O24" s="483">
        <v>0</v>
      </c>
      <c r="P24" s="505">
        <v>225184865</v>
      </c>
      <c r="Q24" s="508"/>
      <c r="R24" s="508"/>
      <c r="S24" s="508"/>
      <c r="T24" s="508"/>
      <c r="U24" s="508"/>
      <c r="V24" s="508"/>
      <c r="W24" s="508"/>
      <c r="X24" s="508"/>
      <c r="Y24" s="508"/>
      <c r="Z24" s="508"/>
    </row>
    <row r="25" spans="1:26" ht="12.75" x14ac:dyDescent="0.2">
      <c r="A25" s="474" t="s">
        <v>191</v>
      </c>
      <c r="B25" s="474" t="s">
        <v>192</v>
      </c>
      <c r="C25" s="475" t="s">
        <v>411</v>
      </c>
      <c r="D25" s="475">
        <v>9008</v>
      </c>
      <c r="E25" s="475">
        <v>90008</v>
      </c>
      <c r="F25" s="475" t="s">
        <v>427</v>
      </c>
      <c r="G25" s="475" t="s">
        <v>413</v>
      </c>
      <c r="H25" s="486">
        <v>12150996</v>
      </c>
      <c r="I25" s="479">
        <v>173</v>
      </c>
      <c r="J25" s="483">
        <v>12841034</v>
      </c>
      <c r="K25" s="483">
        <v>5726180</v>
      </c>
      <c r="L25" s="483">
        <v>0</v>
      </c>
      <c r="M25" s="483">
        <v>27731580</v>
      </c>
      <c r="N25" s="483">
        <v>27095904</v>
      </c>
      <c r="O25" s="483">
        <v>1342630</v>
      </c>
      <c r="P25" s="505">
        <v>74737328</v>
      </c>
      <c r="Q25" s="508"/>
      <c r="R25" s="508"/>
      <c r="S25" s="508"/>
      <c r="T25" s="508"/>
      <c r="U25" s="508"/>
      <c r="V25" s="508"/>
      <c r="W25" s="508"/>
      <c r="X25" s="508"/>
      <c r="Y25" s="508"/>
      <c r="Z25" s="508"/>
    </row>
    <row r="26" spans="1:26" ht="12.75" x14ac:dyDescent="0.2">
      <c r="A26" s="474" t="s">
        <v>349</v>
      </c>
      <c r="B26" s="474" t="s">
        <v>328</v>
      </c>
      <c r="C26" s="475" t="s">
        <v>411</v>
      </c>
      <c r="D26" s="475">
        <v>9016</v>
      </c>
      <c r="E26" s="475">
        <v>90016</v>
      </c>
      <c r="F26" s="475" t="s">
        <v>412</v>
      </c>
      <c r="G26" s="475" t="s">
        <v>413</v>
      </c>
      <c r="H26" s="486">
        <v>3281212</v>
      </c>
      <c r="I26" s="479">
        <v>152</v>
      </c>
      <c r="J26" s="483">
        <v>36378818</v>
      </c>
      <c r="K26" s="483">
        <v>1950206</v>
      </c>
      <c r="L26" s="483">
        <v>46878287</v>
      </c>
      <c r="M26" s="483">
        <v>2776650</v>
      </c>
      <c r="N26" s="483">
        <v>16317307</v>
      </c>
      <c r="O26" s="483">
        <v>0</v>
      </c>
      <c r="P26" s="505">
        <v>104301268</v>
      </c>
      <c r="Q26" s="508"/>
      <c r="R26" s="508"/>
      <c r="S26" s="508"/>
      <c r="T26" s="508"/>
      <c r="U26" s="508"/>
      <c r="V26" s="508"/>
      <c r="W26" s="508"/>
      <c r="X26" s="508"/>
      <c r="Y26" s="508"/>
      <c r="Z26" s="508"/>
    </row>
    <row r="27" spans="1:26" ht="12.75" x14ac:dyDescent="0.2">
      <c r="A27" s="474" t="s">
        <v>728</v>
      </c>
      <c r="B27" s="474" t="s">
        <v>465</v>
      </c>
      <c r="C27" s="475" t="s">
        <v>411</v>
      </c>
      <c r="D27" s="475">
        <v>9078</v>
      </c>
      <c r="E27" s="475">
        <v>90078</v>
      </c>
      <c r="F27" s="475" t="s">
        <v>412</v>
      </c>
      <c r="G27" s="475" t="s">
        <v>413</v>
      </c>
      <c r="H27" s="486">
        <v>615968</v>
      </c>
      <c r="I27" s="479">
        <v>143</v>
      </c>
      <c r="J27" s="483">
        <v>4990623</v>
      </c>
      <c r="K27" s="483">
        <v>792379</v>
      </c>
      <c r="L27" s="483">
        <v>0</v>
      </c>
      <c r="M27" s="483">
        <v>23761804</v>
      </c>
      <c r="N27" s="483">
        <v>1996243</v>
      </c>
      <c r="O27" s="483">
        <v>2267704</v>
      </c>
      <c r="P27" s="505">
        <v>33808753</v>
      </c>
      <c r="Q27" s="508"/>
      <c r="R27" s="508"/>
      <c r="S27" s="508"/>
      <c r="T27" s="508"/>
      <c r="U27" s="508"/>
      <c r="V27" s="508"/>
      <c r="W27" s="508"/>
      <c r="X27" s="508"/>
      <c r="Y27" s="508"/>
      <c r="Z27" s="508"/>
    </row>
    <row r="28" spans="1:26" ht="12.75" x14ac:dyDescent="0.2">
      <c r="A28" s="474" t="s">
        <v>445</v>
      </c>
      <c r="B28" s="474" t="s">
        <v>268</v>
      </c>
      <c r="C28" s="475" t="s">
        <v>411</v>
      </c>
      <c r="D28" s="475">
        <v>9134</v>
      </c>
      <c r="E28" s="475">
        <v>90134</v>
      </c>
      <c r="F28" s="475" t="s">
        <v>412</v>
      </c>
      <c r="G28" s="475" t="s">
        <v>413</v>
      </c>
      <c r="H28" s="486">
        <v>3281212</v>
      </c>
      <c r="I28" s="479">
        <v>135</v>
      </c>
      <c r="J28" s="483">
        <v>89104140</v>
      </c>
      <c r="K28" s="483">
        <v>10232499</v>
      </c>
      <c r="L28" s="483">
        <v>0</v>
      </c>
      <c r="M28" s="483">
        <v>13647918</v>
      </c>
      <c r="N28" s="483">
        <v>5335814</v>
      </c>
      <c r="O28" s="483">
        <v>15106</v>
      </c>
      <c r="P28" s="505">
        <v>118335477</v>
      </c>
      <c r="Q28" s="508"/>
      <c r="R28" s="508"/>
      <c r="S28" s="508"/>
      <c r="T28" s="508"/>
      <c r="U28" s="508"/>
      <c r="V28" s="508"/>
      <c r="W28" s="508"/>
      <c r="X28" s="508"/>
      <c r="Y28" s="508"/>
      <c r="Z28" s="508"/>
    </row>
    <row r="29" spans="1:26" ht="12.75" x14ac:dyDescent="0.2">
      <c r="A29" s="474" t="s">
        <v>1113</v>
      </c>
      <c r="B29" s="474" t="s">
        <v>343</v>
      </c>
      <c r="C29" s="475" t="s">
        <v>411</v>
      </c>
      <c r="D29" s="475">
        <v>9223</v>
      </c>
      <c r="E29" s="475">
        <v>90223</v>
      </c>
      <c r="F29" s="475" t="s">
        <v>412</v>
      </c>
      <c r="G29" s="475" t="s">
        <v>413</v>
      </c>
      <c r="H29" s="486">
        <v>1723634</v>
      </c>
      <c r="I29" s="479">
        <v>134</v>
      </c>
      <c r="J29" s="483">
        <v>1738253</v>
      </c>
      <c r="K29" s="483">
        <v>16150924</v>
      </c>
      <c r="L29" s="483">
        <v>0</v>
      </c>
      <c r="M29" s="483">
        <v>3159147</v>
      </c>
      <c r="N29" s="483">
        <v>0</v>
      </c>
      <c r="O29" s="483">
        <v>0</v>
      </c>
      <c r="P29" s="505">
        <v>21048324</v>
      </c>
      <c r="Q29" s="508"/>
      <c r="R29" s="508"/>
      <c r="S29" s="508"/>
      <c r="T29" s="508"/>
      <c r="U29" s="508"/>
      <c r="V29" s="508"/>
      <c r="W29" s="508"/>
      <c r="X29" s="508"/>
      <c r="Y29" s="508"/>
      <c r="Z29" s="508"/>
    </row>
    <row r="30" spans="1:26" ht="12.75" x14ac:dyDescent="0.2">
      <c r="A30" s="474" t="s">
        <v>368</v>
      </c>
      <c r="B30" s="474" t="s">
        <v>369</v>
      </c>
      <c r="C30" s="475" t="s">
        <v>411</v>
      </c>
      <c r="D30" s="475">
        <v>9027</v>
      </c>
      <c r="E30" s="475">
        <v>90027</v>
      </c>
      <c r="F30" s="475" t="s">
        <v>427</v>
      </c>
      <c r="G30" s="475" t="s">
        <v>413</v>
      </c>
      <c r="H30" s="486">
        <v>654628</v>
      </c>
      <c r="I30" s="479">
        <v>129</v>
      </c>
      <c r="J30" s="483">
        <v>7832679</v>
      </c>
      <c r="K30" s="483">
        <v>682908</v>
      </c>
      <c r="L30" s="483">
        <v>0</v>
      </c>
      <c r="M30" s="483">
        <v>7173710</v>
      </c>
      <c r="N30" s="483">
        <v>18042582</v>
      </c>
      <c r="O30" s="483">
        <v>8821004</v>
      </c>
      <c r="P30" s="505">
        <v>42552883</v>
      </c>
      <c r="Q30" s="508"/>
      <c r="R30" s="508"/>
      <c r="S30" s="508"/>
      <c r="T30" s="508"/>
      <c r="U30" s="508"/>
      <c r="V30" s="508"/>
      <c r="W30" s="508"/>
      <c r="X30" s="508"/>
      <c r="Y30" s="508"/>
      <c r="Z30" s="508"/>
    </row>
    <row r="31" spans="1:26" ht="12.75" x14ac:dyDescent="0.2">
      <c r="A31" s="474" t="s">
        <v>174</v>
      </c>
      <c r="B31" s="474" t="s">
        <v>175</v>
      </c>
      <c r="C31" s="475" t="s">
        <v>411</v>
      </c>
      <c r="D31" s="475">
        <v>9006</v>
      </c>
      <c r="E31" s="475">
        <v>90006</v>
      </c>
      <c r="F31" s="475" t="s">
        <v>412</v>
      </c>
      <c r="G31" s="475" t="s">
        <v>413</v>
      </c>
      <c r="H31" s="486">
        <v>163703</v>
      </c>
      <c r="I31" s="479">
        <v>117</v>
      </c>
      <c r="J31" s="483">
        <v>9512020</v>
      </c>
      <c r="K31" s="483">
        <v>531073</v>
      </c>
      <c r="L31" s="483">
        <v>23804675</v>
      </c>
      <c r="M31" s="483">
        <v>9425765</v>
      </c>
      <c r="N31" s="483">
        <v>0</v>
      </c>
      <c r="O31" s="483">
        <v>6688762</v>
      </c>
      <c r="P31" s="505">
        <v>49962295</v>
      </c>
      <c r="Q31" s="508"/>
      <c r="R31" s="508"/>
      <c r="S31" s="508"/>
      <c r="T31" s="508"/>
      <c r="U31" s="508"/>
      <c r="V31" s="508"/>
      <c r="W31" s="508"/>
      <c r="X31" s="508"/>
      <c r="Y31" s="508"/>
      <c r="Z31" s="508"/>
    </row>
    <row r="32" spans="1:26" ht="12.75" x14ac:dyDescent="0.2">
      <c r="A32" s="474" t="s">
        <v>557</v>
      </c>
      <c r="B32" s="474" t="s">
        <v>558</v>
      </c>
      <c r="C32" s="475" t="s">
        <v>411</v>
      </c>
      <c r="D32" s="475">
        <v>9041</v>
      </c>
      <c r="E32" s="475">
        <v>90041</v>
      </c>
      <c r="F32" s="475" t="s">
        <v>427</v>
      </c>
      <c r="G32" s="475" t="s">
        <v>413</v>
      </c>
      <c r="H32" s="486">
        <v>12150996</v>
      </c>
      <c r="I32" s="479">
        <v>107</v>
      </c>
      <c r="J32" s="483">
        <v>5162470</v>
      </c>
      <c r="K32" s="483">
        <v>146986</v>
      </c>
      <c r="L32" s="483">
        <v>0</v>
      </c>
      <c r="M32" s="483">
        <v>18105362</v>
      </c>
      <c r="N32" s="483">
        <v>1263164</v>
      </c>
      <c r="O32" s="483">
        <v>330250</v>
      </c>
      <c r="P32" s="505">
        <v>25008232</v>
      </c>
      <c r="Q32" s="508"/>
      <c r="R32" s="508"/>
      <c r="S32" s="508"/>
      <c r="T32" s="508"/>
      <c r="U32" s="508"/>
      <c r="V32" s="508"/>
      <c r="W32" s="508"/>
      <c r="X32" s="508"/>
      <c r="Y32" s="508"/>
      <c r="Z32" s="508"/>
    </row>
    <row r="33" spans="1:26" ht="12.75" x14ac:dyDescent="0.2">
      <c r="A33" s="474" t="s">
        <v>686</v>
      </c>
      <c r="B33" s="474" t="s">
        <v>687</v>
      </c>
      <c r="C33" s="475" t="s">
        <v>411</v>
      </c>
      <c r="D33" s="475">
        <v>9062</v>
      </c>
      <c r="E33" s="475">
        <v>90062</v>
      </c>
      <c r="F33" s="475" t="s">
        <v>412</v>
      </c>
      <c r="G33" s="475" t="s">
        <v>413</v>
      </c>
      <c r="H33" s="486">
        <v>114237</v>
      </c>
      <c r="I33" s="479">
        <v>105</v>
      </c>
      <c r="J33" s="483">
        <v>9022365</v>
      </c>
      <c r="K33" s="483">
        <v>271190</v>
      </c>
      <c r="L33" s="483">
        <v>0</v>
      </c>
      <c r="M33" s="483">
        <v>15530450</v>
      </c>
      <c r="N33" s="483">
        <v>2129820</v>
      </c>
      <c r="O33" s="483">
        <v>8755441</v>
      </c>
      <c r="P33" s="505">
        <v>35709266</v>
      </c>
      <c r="Q33" s="508"/>
      <c r="R33" s="508"/>
      <c r="S33" s="508"/>
      <c r="T33" s="508"/>
      <c r="U33" s="508"/>
      <c r="V33" s="508"/>
      <c r="W33" s="508"/>
      <c r="X33" s="508"/>
      <c r="Y33" s="508"/>
      <c r="Z33" s="508"/>
    </row>
    <row r="34" spans="1:26" ht="12.75" x14ac:dyDescent="0.2">
      <c r="A34" s="474" t="s">
        <v>295</v>
      </c>
      <c r="B34" s="474" t="s">
        <v>296</v>
      </c>
      <c r="C34" s="475" t="s">
        <v>411</v>
      </c>
      <c r="D34" s="475">
        <v>9012</v>
      </c>
      <c r="E34" s="475">
        <v>90012</v>
      </c>
      <c r="F34" s="475" t="s">
        <v>412</v>
      </c>
      <c r="G34" s="475" t="s">
        <v>413</v>
      </c>
      <c r="H34" s="486">
        <v>370583</v>
      </c>
      <c r="I34" s="479">
        <v>104</v>
      </c>
      <c r="J34" s="483">
        <v>4053776</v>
      </c>
      <c r="K34" s="483">
        <v>257155</v>
      </c>
      <c r="L34" s="483">
        <v>0</v>
      </c>
      <c r="M34" s="483">
        <v>11243362</v>
      </c>
      <c r="N34" s="483">
        <v>11448773</v>
      </c>
      <c r="O34" s="483">
        <v>5193468</v>
      </c>
      <c r="P34" s="505">
        <v>32196534</v>
      </c>
      <c r="Q34" s="508"/>
      <c r="R34" s="508"/>
      <c r="S34" s="508"/>
      <c r="T34" s="508"/>
      <c r="U34" s="508"/>
      <c r="V34" s="508"/>
      <c r="W34" s="508"/>
      <c r="X34" s="508"/>
      <c r="Y34" s="508"/>
      <c r="Z34" s="508"/>
    </row>
    <row r="35" spans="1:26" ht="12.75" x14ac:dyDescent="0.2">
      <c r="A35" s="474" t="s">
        <v>1243</v>
      </c>
      <c r="B35" s="474" t="s">
        <v>1129</v>
      </c>
      <c r="C35" s="475" t="s">
        <v>411</v>
      </c>
      <c r="D35" s="475">
        <v>9171</v>
      </c>
      <c r="E35" s="475">
        <v>90171</v>
      </c>
      <c r="F35" s="475" t="s">
        <v>427</v>
      </c>
      <c r="G35" s="475" t="s">
        <v>413</v>
      </c>
      <c r="H35" s="486">
        <v>258653</v>
      </c>
      <c r="I35" s="479">
        <v>90</v>
      </c>
      <c r="J35" s="483">
        <v>3790249</v>
      </c>
      <c r="K35" s="483">
        <v>1214751</v>
      </c>
      <c r="L35" s="483">
        <v>0</v>
      </c>
      <c r="M35" s="483">
        <v>16703584</v>
      </c>
      <c r="N35" s="483">
        <v>0</v>
      </c>
      <c r="O35" s="483">
        <v>864067</v>
      </c>
      <c r="P35" s="505">
        <v>22572651</v>
      </c>
      <c r="Q35" s="508"/>
      <c r="R35" s="508"/>
      <c r="S35" s="508"/>
      <c r="T35" s="508"/>
      <c r="U35" s="508"/>
      <c r="V35" s="508"/>
      <c r="W35" s="508"/>
      <c r="X35" s="508"/>
      <c r="Y35" s="508"/>
      <c r="Z35" s="508"/>
    </row>
    <row r="36" spans="1:26" ht="12.75" x14ac:dyDescent="0.2">
      <c r="A36" s="474" t="s">
        <v>771</v>
      </c>
      <c r="B36" s="474" t="s">
        <v>772</v>
      </c>
      <c r="C36" s="475" t="s">
        <v>411</v>
      </c>
      <c r="D36" s="475">
        <v>9079</v>
      </c>
      <c r="E36" s="475">
        <v>90079</v>
      </c>
      <c r="F36" s="475" t="s">
        <v>412</v>
      </c>
      <c r="G36" s="475" t="s">
        <v>413</v>
      </c>
      <c r="H36" s="486">
        <v>345580</v>
      </c>
      <c r="I36" s="479">
        <v>88</v>
      </c>
      <c r="J36" s="483">
        <v>3200299</v>
      </c>
      <c r="K36" s="483">
        <v>1969295</v>
      </c>
      <c r="L36" s="483">
        <v>0</v>
      </c>
      <c r="M36" s="483">
        <v>0</v>
      </c>
      <c r="N36" s="483">
        <v>23642612</v>
      </c>
      <c r="O36" s="483">
        <v>2805656</v>
      </c>
      <c r="P36" s="505">
        <v>31617862</v>
      </c>
      <c r="Q36" s="508"/>
      <c r="R36" s="508"/>
      <c r="S36" s="508"/>
      <c r="T36" s="508"/>
      <c r="U36" s="508"/>
      <c r="V36" s="508"/>
      <c r="W36" s="508"/>
      <c r="X36" s="508"/>
      <c r="Y36" s="508"/>
      <c r="Z36" s="508"/>
    </row>
    <row r="37" spans="1:26" ht="12.75" x14ac:dyDescent="0.2">
      <c r="A37" s="474" t="s">
        <v>353</v>
      </c>
      <c r="B37" s="474" t="s">
        <v>354</v>
      </c>
      <c r="C37" s="475" t="s">
        <v>411</v>
      </c>
      <c r="D37" s="475">
        <v>9020</v>
      </c>
      <c r="E37" s="475">
        <v>90020</v>
      </c>
      <c r="F37" s="475" t="s">
        <v>412</v>
      </c>
      <c r="G37" s="475" t="s">
        <v>413</v>
      </c>
      <c r="H37" s="486">
        <v>195861</v>
      </c>
      <c r="I37" s="479">
        <v>87</v>
      </c>
      <c r="J37" s="483">
        <v>7562307</v>
      </c>
      <c r="K37" s="483">
        <v>846728</v>
      </c>
      <c r="L37" s="483">
        <v>0</v>
      </c>
      <c r="M37" s="483">
        <v>3106014</v>
      </c>
      <c r="N37" s="483">
        <v>7372447</v>
      </c>
      <c r="O37" s="483">
        <v>4984944</v>
      </c>
      <c r="P37" s="505">
        <v>23872440</v>
      </c>
      <c r="Q37" s="508"/>
      <c r="R37" s="508"/>
      <c r="S37" s="508"/>
      <c r="T37" s="508"/>
      <c r="U37" s="508"/>
      <c r="V37" s="508"/>
      <c r="W37" s="508"/>
      <c r="X37" s="508"/>
      <c r="Y37" s="508"/>
      <c r="Z37" s="508"/>
    </row>
    <row r="38" spans="1:26" ht="12.75" x14ac:dyDescent="0.2">
      <c r="A38" s="474" t="s">
        <v>980</v>
      </c>
      <c r="B38" s="474" t="s">
        <v>369</v>
      </c>
      <c r="C38" s="475" t="s">
        <v>411</v>
      </c>
      <c r="D38" s="475" t="s">
        <v>981</v>
      </c>
      <c r="E38" s="475" t="s">
        <v>982</v>
      </c>
      <c r="F38" s="475" t="s">
        <v>412</v>
      </c>
      <c r="G38" s="475" t="s">
        <v>864</v>
      </c>
      <c r="H38" s="477">
        <v>0</v>
      </c>
      <c r="I38" s="479">
        <v>86</v>
      </c>
      <c r="J38" s="483">
        <v>574987</v>
      </c>
      <c r="K38" s="483">
        <v>158752</v>
      </c>
      <c r="L38" s="483">
        <v>0</v>
      </c>
      <c r="M38" s="483">
        <v>1576680</v>
      </c>
      <c r="N38" s="483">
        <v>733827</v>
      </c>
      <c r="O38" s="483">
        <v>1765867</v>
      </c>
      <c r="P38" s="505">
        <v>4810113</v>
      </c>
      <c r="Q38" s="508"/>
      <c r="R38" s="508"/>
      <c r="S38" s="508"/>
      <c r="T38" s="508"/>
      <c r="U38" s="508"/>
      <c r="V38" s="508"/>
      <c r="W38" s="508"/>
      <c r="X38" s="508"/>
      <c r="Y38" s="508"/>
      <c r="Z38" s="508"/>
    </row>
    <row r="39" spans="1:26" ht="12.75" x14ac:dyDescent="0.2">
      <c r="A39" s="474" t="s">
        <v>283</v>
      </c>
      <c r="B39" s="474" t="s">
        <v>284</v>
      </c>
      <c r="C39" s="475" t="s">
        <v>411</v>
      </c>
      <c r="D39" s="475">
        <v>9010</v>
      </c>
      <c r="E39" s="475">
        <v>90010</v>
      </c>
      <c r="F39" s="475" t="s">
        <v>427</v>
      </c>
      <c r="G39" s="475" t="s">
        <v>413</v>
      </c>
      <c r="H39" s="486">
        <v>12150996</v>
      </c>
      <c r="I39" s="479">
        <v>84</v>
      </c>
      <c r="J39" s="483">
        <v>2945881</v>
      </c>
      <c r="K39" s="483">
        <v>520541</v>
      </c>
      <c r="L39" s="483">
        <v>0</v>
      </c>
      <c r="M39" s="483">
        <v>11826644</v>
      </c>
      <c r="N39" s="483">
        <v>6867620</v>
      </c>
      <c r="O39" s="483">
        <v>2735960</v>
      </c>
      <c r="P39" s="505">
        <v>24896646</v>
      </c>
      <c r="Q39" s="508"/>
      <c r="R39" s="508"/>
      <c r="S39" s="508"/>
      <c r="T39" s="508"/>
      <c r="U39" s="508"/>
      <c r="V39" s="508"/>
      <c r="W39" s="508"/>
      <c r="X39" s="508"/>
      <c r="Y39" s="508"/>
      <c r="Z39" s="508"/>
    </row>
    <row r="40" spans="1:26" ht="12.75" x14ac:dyDescent="0.2">
      <c r="A40" s="474" t="s">
        <v>164</v>
      </c>
      <c r="B40" s="474" t="s">
        <v>165</v>
      </c>
      <c r="C40" s="475" t="s">
        <v>411</v>
      </c>
      <c r="D40" s="475">
        <v>9004</v>
      </c>
      <c r="E40" s="475">
        <v>90004</v>
      </c>
      <c r="F40" s="475" t="s">
        <v>412</v>
      </c>
      <c r="G40" s="475" t="s">
        <v>413</v>
      </c>
      <c r="H40" s="486">
        <v>523994</v>
      </c>
      <c r="I40" s="479">
        <v>82</v>
      </c>
      <c r="J40" s="483">
        <v>4852371</v>
      </c>
      <c r="K40" s="483">
        <v>355887</v>
      </c>
      <c r="L40" s="483">
        <v>14359280</v>
      </c>
      <c r="M40" s="483">
        <v>0</v>
      </c>
      <c r="N40" s="483">
        <v>32318</v>
      </c>
      <c r="O40" s="483">
        <v>6422546</v>
      </c>
      <c r="P40" s="505">
        <v>26022402</v>
      </c>
      <c r="Q40" s="508"/>
      <c r="R40" s="508"/>
      <c r="S40" s="508"/>
      <c r="T40" s="508"/>
      <c r="U40" s="508"/>
      <c r="V40" s="508"/>
      <c r="W40" s="508"/>
      <c r="X40" s="508"/>
      <c r="Y40" s="508"/>
      <c r="Z40" s="508"/>
    </row>
    <row r="41" spans="1:26" ht="12.75" x14ac:dyDescent="0.2">
      <c r="A41" s="474" t="s">
        <v>448</v>
      </c>
      <c r="B41" s="474" t="s">
        <v>449</v>
      </c>
      <c r="C41" s="475" t="s">
        <v>411</v>
      </c>
      <c r="D41" s="475">
        <v>9234</v>
      </c>
      <c r="E41" s="475">
        <v>90234</v>
      </c>
      <c r="F41" s="475" t="s">
        <v>412</v>
      </c>
      <c r="G41" s="475" t="s">
        <v>413</v>
      </c>
      <c r="H41" s="486">
        <v>3281212</v>
      </c>
      <c r="I41" s="479">
        <v>82</v>
      </c>
      <c r="J41" s="483">
        <v>3556507</v>
      </c>
      <c r="K41" s="483">
        <v>2420384</v>
      </c>
      <c r="L41" s="483">
        <v>0</v>
      </c>
      <c r="M41" s="483">
        <v>11140213</v>
      </c>
      <c r="N41" s="483">
        <v>6173463</v>
      </c>
      <c r="O41" s="483">
        <v>843776</v>
      </c>
      <c r="P41" s="505">
        <v>24134343</v>
      </c>
      <c r="Q41" s="508"/>
      <c r="R41" s="508"/>
      <c r="S41" s="508"/>
      <c r="T41" s="508"/>
      <c r="U41" s="508"/>
      <c r="V41" s="508"/>
      <c r="W41" s="508"/>
      <c r="X41" s="508"/>
      <c r="Y41" s="508"/>
      <c r="Z41" s="508"/>
    </row>
    <row r="42" spans="1:26" ht="12.75" x14ac:dyDescent="0.2">
      <c r="A42" s="474" t="s">
        <v>1027</v>
      </c>
      <c r="B42" s="474" t="s">
        <v>1028</v>
      </c>
      <c r="C42" s="475" t="s">
        <v>411</v>
      </c>
      <c r="D42" s="475">
        <v>9121</v>
      </c>
      <c r="E42" s="475">
        <v>90121</v>
      </c>
      <c r="F42" s="475" t="s">
        <v>412</v>
      </c>
      <c r="G42" s="475" t="s">
        <v>413</v>
      </c>
      <c r="H42" s="486">
        <v>341219</v>
      </c>
      <c r="I42" s="479">
        <v>75</v>
      </c>
      <c r="J42" s="483">
        <v>5317984</v>
      </c>
      <c r="K42" s="483">
        <v>448856</v>
      </c>
      <c r="L42" s="483">
        <v>0</v>
      </c>
      <c r="M42" s="483">
        <v>9103881</v>
      </c>
      <c r="N42" s="483">
        <v>0</v>
      </c>
      <c r="O42" s="483">
        <v>6540098</v>
      </c>
      <c r="P42" s="505">
        <v>21410819</v>
      </c>
      <c r="Q42" s="508"/>
      <c r="R42" s="508"/>
      <c r="S42" s="508"/>
      <c r="T42" s="508"/>
      <c r="U42" s="508"/>
      <c r="V42" s="508"/>
      <c r="W42" s="508"/>
      <c r="X42" s="508"/>
      <c r="Y42" s="508"/>
      <c r="Z42" s="508"/>
    </row>
    <row r="43" spans="1:26" ht="12.75" x14ac:dyDescent="0.2">
      <c r="A43" s="474" t="s">
        <v>866</v>
      </c>
      <c r="B43" s="474" t="s">
        <v>867</v>
      </c>
      <c r="C43" s="475" t="s">
        <v>411</v>
      </c>
      <c r="D43" s="475">
        <v>9162</v>
      </c>
      <c r="E43" s="475">
        <v>90162</v>
      </c>
      <c r="F43" s="475" t="s">
        <v>412</v>
      </c>
      <c r="G43" s="475" t="s">
        <v>413</v>
      </c>
      <c r="H43" s="486">
        <v>277634</v>
      </c>
      <c r="I43" s="479">
        <v>73</v>
      </c>
      <c r="J43" s="483">
        <v>3273431</v>
      </c>
      <c r="K43" s="483">
        <v>131063</v>
      </c>
      <c r="L43" s="483">
        <v>0</v>
      </c>
      <c r="M43" s="483">
        <v>1950839</v>
      </c>
      <c r="N43" s="483">
        <v>13216312</v>
      </c>
      <c r="O43" s="483">
        <v>1383895</v>
      </c>
      <c r="P43" s="505">
        <v>19955540</v>
      </c>
      <c r="Q43" s="508"/>
      <c r="R43" s="508"/>
      <c r="S43" s="508"/>
      <c r="T43" s="508"/>
      <c r="U43" s="508"/>
      <c r="V43" s="508"/>
      <c r="W43" s="508"/>
      <c r="X43" s="508"/>
      <c r="Y43" s="508"/>
      <c r="Z43" s="508"/>
    </row>
    <row r="44" spans="1:26" ht="12.75" x14ac:dyDescent="0.2">
      <c r="A44" s="474" t="s">
        <v>483</v>
      </c>
      <c r="B44" s="474" t="s">
        <v>484</v>
      </c>
      <c r="C44" s="475" t="s">
        <v>411</v>
      </c>
      <c r="D44" s="475">
        <v>9035</v>
      </c>
      <c r="E44" s="475">
        <v>90035</v>
      </c>
      <c r="F44" s="475" t="s">
        <v>412</v>
      </c>
      <c r="G44" s="475" t="s">
        <v>413</v>
      </c>
      <c r="H44" s="486">
        <v>367260</v>
      </c>
      <c r="I44" s="479">
        <v>67</v>
      </c>
      <c r="J44" s="483">
        <v>3323511</v>
      </c>
      <c r="K44" s="483">
        <v>516283</v>
      </c>
      <c r="L44" s="483">
        <v>0</v>
      </c>
      <c r="M44" s="483">
        <v>10647967</v>
      </c>
      <c r="N44" s="483">
        <v>207973</v>
      </c>
      <c r="O44" s="483">
        <v>5673754</v>
      </c>
      <c r="P44" s="505">
        <v>20369488</v>
      </c>
      <c r="Q44" s="508"/>
      <c r="R44" s="508"/>
      <c r="S44" s="508"/>
      <c r="T44" s="508"/>
      <c r="U44" s="508"/>
      <c r="V44" s="508"/>
      <c r="W44" s="508"/>
      <c r="X44" s="508"/>
      <c r="Y44" s="508"/>
      <c r="Z44" s="508"/>
    </row>
    <row r="45" spans="1:26" ht="12.75" x14ac:dyDescent="0.2">
      <c r="A45" s="474" t="s">
        <v>920</v>
      </c>
      <c r="B45" s="474" t="s">
        <v>351</v>
      </c>
      <c r="C45" s="475" t="s">
        <v>411</v>
      </c>
      <c r="D45" s="475">
        <v>9089</v>
      </c>
      <c r="E45" s="475">
        <v>90089</v>
      </c>
      <c r="F45" s="475" t="s">
        <v>427</v>
      </c>
      <c r="G45" s="475" t="s">
        <v>413</v>
      </c>
      <c r="H45" s="486">
        <v>308231</v>
      </c>
      <c r="I45" s="479">
        <v>66</v>
      </c>
      <c r="J45" s="483">
        <v>2018139</v>
      </c>
      <c r="K45" s="483">
        <v>53384</v>
      </c>
      <c r="L45" s="483">
        <v>0</v>
      </c>
      <c r="M45" s="483">
        <v>9631611</v>
      </c>
      <c r="N45" s="483">
        <v>1365681</v>
      </c>
      <c r="O45" s="483">
        <v>1592598</v>
      </c>
      <c r="P45" s="505">
        <v>14661413</v>
      </c>
      <c r="Q45" s="508"/>
      <c r="R45" s="508"/>
      <c r="S45" s="508"/>
      <c r="T45" s="508"/>
      <c r="U45" s="508"/>
      <c r="V45" s="508"/>
      <c r="W45" s="508"/>
      <c r="X45" s="508"/>
      <c r="Y45" s="508"/>
      <c r="Z45" s="508"/>
    </row>
    <row r="46" spans="1:26" ht="12.75" x14ac:dyDescent="0.2">
      <c r="A46" s="474" t="s">
        <v>1029</v>
      </c>
      <c r="B46" s="474" t="s">
        <v>1030</v>
      </c>
      <c r="C46" s="475" t="s">
        <v>411</v>
      </c>
      <c r="D46" s="475">
        <v>9144</v>
      </c>
      <c r="E46" s="475">
        <v>90144</v>
      </c>
      <c r="F46" s="475" t="s">
        <v>412</v>
      </c>
      <c r="G46" s="475" t="s">
        <v>413</v>
      </c>
      <c r="H46" s="486">
        <v>615968</v>
      </c>
      <c r="I46" s="479">
        <v>64</v>
      </c>
      <c r="J46" s="483">
        <v>2239549</v>
      </c>
      <c r="K46" s="483">
        <v>306989</v>
      </c>
      <c r="L46" s="483">
        <v>7804339</v>
      </c>
      <c r="M46" s="483">
        <v>2825834</v>
      </c>
      <c r="N46" s="483">
        <v>1862911</v>
      </c>
      <c r="O46" s="483">
        <v>492831</v>
      </c>
      <c r="P46" s="505">
        <v>15532453</v>
      </c>
      <c r="Q46" s="508"/>
      <c r="R46" s="508"/>
      <c r="S46" s="508"/>
      <c r="T46" s="508"/>
      <c r="U46" s="508"/>
      <c r="V46" s="508"/>
      <c r="W46" s="508"/>
      <c r="X46" s="508"/>
      <c r="Y46" s="508"/>
      <c r="Z46" s="508"/>
    </row>
    <row r="47" spans="1:26" ht="12.75" x14ac:dyDescent="0.2">
      <c r="A47" s="474" t="s">
        <v>182</v>
      </c>
      <c r="B47" s="474" t="s">
        <v>183</v>
      </c>
      <c r="C47" s="475" t="s">
        <v>411</v>
      </c>
      <c r="D47" s="475">
        <v>9007</v>
      </c>
      <c r="E47" s="475">
        <v>90007</v>
      </c>
      <c r="F47" s="475" t="s">
        <v>427</v>
      </c>
      <c r="G47" s="475" t="s">
        <v>413</v>
      </c>
      <c r="H47" s="486">
        <v>358172</v>
      </c>
      <c r="I47" s="479">
        <v>63</v>
      </c>
      <c r="J47" s="483">
        <v>2925192</v>
      </c>
      <c r="K47" s="483">
        <v>598207</v>
      </c>
      <c r="L47" s="483">
        <v>0</v>
      </c>
      <c r="M47" s="483">
        <v>0</v>
      </c>
      <c r="N47" s="483">
        <v>9511698</v>
      </c>
      <c r="O47" s="483">
        <v>3374557</v>
      </c>
      <c r="P47" s="505">
        <v>16409654</v>
      </c>
      <c r="Q47" s="508"/>
      <c r="R47" s="508"/>
      <c r="S47" s="508"/>
      <c r="T47" s="508"/>
      <c r="U47" s="508"/>
      <c r="V47" s="508"/>
      <c r="W47" s="508"/>
      <c r="X47" s="508"/>
      <c r="Y47" s="508"/>
      <c r="Z47" s="508"/>
    </row>
    <row r="48" spans="1:26" ht="12.75" x14ac:dyDescent="0.2">
      <c r="A48" s="474" t="s">
        <v>660</v>
      </c>
      <c r="B48" s="474" t="s">
        <v>661</v>
      </c>
      <c r="C48" s="475" t="s">
        <v>411</v>
      </c>
      <c r="D48" s="475">
        <v>9211</v>
      </c>
      <c r="E48" s="475">
        <v>90211</v>
      </c>
      <c r="F48" s="475" t="s">
        <v>486</v>
      </c>
      <c r="G48" s="475" t="s">
        <v>413</v>
      </c>
      <c r="H48" s="486">
        <v>12150996</v>
      </c>
      <c r="I48" s="479">
        <v>63</v>
      </c>
      <c r="J48" s="483">
        <v>5130125</v>
      </c>
      <c r="K48" s="483">
        <v>6714914</v>
      </c>
      <c r="L48" s="483">
        <v>0</v>
      </c>
      <c r="M48" s="483">
        <v>2497059</v>
      </c>
      <c r="N48" s="483">
        <v>0</v>
      </c>
      <c r="O48" s="483">
        <v>0</v>
      </c>
      <c r="P48" s="505">
        <v>14342098</v>
      </c>
      <c r="Q48" s="508"/>
      <c r="R48" s="508"/>
      <c r="S48" s="508"/>
      <c r="T48" s="508"/>
      <c r="U48" s="508"/>
      <c r="V48" s="508"/>
      <c r="W48" s="508"/>
      <c r="X48" s="508"/>
      <c r="Y48" s="508"/>
      <c r="Z48" s="508"/>
    </row>
    <row r="49" spans="1:26" ht="12.75" x14ac:dyDescent="0.2">
      <c r="A49" s="474" t="s">
        <v>961</v>
      </c>
      <c r="B49" s="474" t="s">
        <v>962</v>
      </c>
      <c r="C49" s="475" t="s">
        <v>411</v>
      </c>
      <c r="D49" s="475">
        <v>9205</v>
      </c>
      <c r="E49" s="475">
        <v>90205</v>
      </c>
      <c r="F49" s="475" t="s">
        <v>427</v>
      </c>
      <c r="G49" s="475" t="s">
        <v>413</v>
      </c>
      <c r="H49" s="486">
        <v>1723634</v>
      </c>
      <c r="I49" s="479">
        <v>53</v>
      </c>
      <c r="J49" s="483">
        <v>1454582</v>
      </c>
      <c r="K49" s="483">
        <v>7030</v>
      </c>
      <c r="L49" s="483">
        <v>0</v>
      </c>
      <c r="M49" s="483">
        <v>6398146</v>
      </c>
      <c r="N49" s="483">
        <v>449851</v>
      </c>
      <c r="O49" s="483">
        <v>1062032</v>
      </c>
      <c r="P49" s="505">
        <v>9371641</v>
      </c>
      <c r="Q49" s="508"/>
      <c r="R49" s="508"/>
      <c r="S49" s="508"/>
      <c r="T49" s="508"/>
      <c r="U49" s="508"/>
      <c r="V49" s="508"/>
      <c r="W49" s="508"/>
      <c r="X49" s="508"/>
      <c r="Y49" s="508"/>
      <c r="Z49" s="508"/>
    </row>
    <row r="50" spans="1:26" ht="12.75" x14ac:dyDescent="0.2">
      <c r="A50" s="474" t="s">
        <v>1234</v>
      </c>
      <c r="B50" s="474" t="s">
        <v>1063</v>
      </c>
      <c r="C50" s="475" t="s">
        <v>411</v>
      </c>
      <c r="D50" s="475">
        <v>9173</v>
      </c>
      <c r="E50" s="475">
        <v>90173</v>
      </c>
      <c r="F50" s="475" t="s">
        <v>412</v>
      </c>
      <c r="G50" s="475" t="s">
        <v>413</v>
      </c>
      <c r="H50" s="486">
        <v>136969</v>
      </c>
      <c r="I50" s="479">
        <v>51</v>
      </c>
      <c r="J50" s="483">
        <v>1509622</v>
      </c>
      <c r="K50" s="483">
        <v>47074</v>
      </c>
      <c r="L50" s="483">
        <v>0</v>
      </c>
      <c r="M50" s="483">
        <v>0</v>
      </c>
      <c r="N50" s="483">
        <v>3853958</v>
      </c>
      <c r="O50" s="483">
        <v>4727061</v>
      </c>
      <c r="P50" s="505">
        <v>10137715</v>
      </c>
      <c r="Q50" s="508"/>
      <c r="R50" s="508"/>
      <c r="S50" s="508"/>
      <c r="T50" s="508"/>
      <c r="U50" s="508"/>
      <c r="V50" s="508"/>
      <c r="W50" s="508"/>
      <c r="X50" s="508"/>
      <c r="Y50" s="508"/>
      <c r="Z50" s="508"/>
    </row>
    <row r="51" spans="1:26" ht="12.75" x14ac:dyDescent="0.2">
      <c r="A51" s="474" t="s">
        <v>566</v>
      </c>
      <c r="B51" s="474" t="s">
        <v>567</v>
      </c>
      <c r="C51" s="475" t="s">
        <v>411</v>
      </c>
      <c r="D51" s="475">
        <v>9042</v>
      </c>
      <c r="E51" s="475">
        <v>90042</v>
      </c>
      <c r="F51" s="475" t="s">
        <v>427</v>
      </c>
      <c r="G51" s="475" t="s">
        <v>413</v>
      </c>
      <c r="H51" s="486">
        <v>12150996</v>
      </c>
      <c r="I51" s="479">
        <v>49</v>
      </c>
      <c r="J51" s="483">
        <v>2559383</v>
      </c>
      <c r="K51" s="483">
        <v>191152</v>
      </c>
      <c r="L51" s="483">
        <v>0</v>
      </c>
      <c r="M51" s="483">
        <v>9298681</v>
      </c>
      <c r="N51" s="483">
        <v>5833047</v>
      </c>
      <c r="O51" s="483">
        <v>2886719</v>
      </c>
      <c r="P51" s="505">
        <v>20768982</v>
      </c>
      <c r="Q51" s="508"/>
      <c r="R51" s="508"/>
      <c r="S51" s="508"/>
      <c r="T51" s="508"/>
      <c r="U51" s="508"/>
      <c r="V51" s="508"/>
      <c r="W51" s="508"/>
      <c r="X51" s="508"/>
      <c r="Y51" s="508"/>
      <c r="Z51" s="508"/>
    </row>
    <row r="52" spans="1:26" ht="12.75" x14ac:dyDescent="0.2">
      <c r="A52" s="474" t="s">
        <v>951</v>
      </c>
      <c r="B52" s="474" t="s">
        <v>952</v>
      </c>
      <c r="C52" s="475" t="s">
        <v>411</v>
      </c>
      <c r="D52" s="475">
        <v>9090</v>
      </c>
      <c r="E52" s="475">
        <v>90090</v>
      </c>
      <c r="F52" s="475" t="s">
        <v>412</v>
      </c>
      <c r="G52" s="475" t="s">
        <v>413</v>
      </c>
      <c r="H52" s="486">
        <v>1723634</v>
      </c>
      <c r="I52" s="479">
        <v>48</v>
      </c>
      <c r="J52" s="483">
        <v>2388948</v>
      </c>
      <c r="K52" s="483">
        <v>2111896</v>
      </c>
      <c r="L52" s="483">
        <v>0</v>
      </c>
      <c r="M52" s="483">
        <v>0</v>
      </c>
      <c r="N52" s="483">
        <v>6607202</v>
      </c>
      <c r="O52" s="483">
        <v>1494033</v>
      </c>
      <c r="P52" s="505">
        <v>12602079</v>
      </c>
      <c r="Q52" s="508"/>
      <c r="R52" s="508"/>
      <c r="S52" s="508"/>
      <c r="T52" s="508"/>
      <c r="U52" s="508"/>
      <c r="V52" s="508"/>
      <c r="W52" s="508"/>
      <c r="X52" s="508"/>
      <c r="Y52" s="508"/>
      <c r="Z52" s="508"/>
    </row>
    <row r="53" spans="1:26" ht="12.75" x14ac:dyDescent="0.2">
      <c r="A53" s="474" t="s">
        <v>914</v>
      </c>
      <c r="B53" s="474" t="s">
        <v>915</v>
      </c>
      <c r="C53" s="475" t="s">
        <v>411</v>
      </c>
      <c r="D53" s="475">
        <v>9208</v>
      </c>
      <c r="E53" s="475">
        <v>90208</v>
      </c>
      <c r="F53" s="475" t="s">
        <v>437</v>
      </c>
      <c r="G53" s="475" t="s">
        <v>413</v>
      </c>
      <c r="H53" s="486">
        <v>98176</v>
      </c>
      <c r="I53" s="479">
        <v>47</v>
      </c>
      <c r="J53" s="483">
        <v>1707444</v>
      </c>
      <c r="K53" s="483">
        <v>51851</v>
      </c>
      <c r="L53" s="483">
        <v>0</v>
      </c>
      <c r="M53" s="483">
        <v>0</v>
      </c>
      <c r="N53" s="483">
        <v>4169319</v>
      </c>
      <c r="O53" s="483">
        <v>3086339</v>
      </c>
      <c r="P53" s="505">
        <v>9014953</v>
      </c>
      <c r="Q53" s="508"/>
      <c r="R53" s="508"/>
      <c r="S53" s="508"/>
      <c r="T53" s="508"/>
      <c r="U53" s="508"/>
      <c r="V53" s="508"/>
      <c r="W53" s="508"/>
      <c r="X53" s="508"/>
      <c r="Y53" s="508"/>
      <c r="Z53" s="508"/>
    </row>
    <row r="54" spans="1:26" ht="12.75" x14ac:dyDescent="0.2">
      <c r="A54" s="474" t="s">
        <v>442</v>
      </c>
      <c r="B54" s="474" t="s">
        <v>443</v>
      </c>
      <c r="C54" s="475" t="s">
        <v>411</v>
      </c>
      <c r="D54" s="475">
        <v>9159</v>
      </c>
      <c r="E54" s="475">
        <v>90159</v>
      </c>
      <c r="F54" s="475" t="s">
        <v>412</v>
      </c>
      <c r="G54" s="475" t="s">
        <v>413</v>
      </c>
      <c r="H54" s="486">
        <v>3281212</v>
      </c>
      <c r="I54" s="479">
        <v>47</v>
      </c>
      <c r="J54" s="483">
        <v>2123169</v>
      </c>
      <c r="K54" s="483">
        <v>45794</v>
      </c>
      <c r="L54" s="483">
        <v>0</v>
      </c>
      <c r="M54" s="483">
        <v>4051492</v>
      </c>
      <c r="N54" s="483">
        <v>2659048</v>
      </c>
      <c r="O54" s="483">
        <v>476004</v>
      </c>
      <c r="P54" s="505">
        <v>9355507</v>
      </c>
      <c r="Q54" s="508"/>
      <c r="R54" s="508"/>
      <c r="S54" s="508"/>
      <c r="T54" s="508"/>
      <c r="U54" s="508"/>
      <c r="V54" s="508"/>
      <c r="W54" s="508"/>
      <c r="X54" s="508"/>
      <c r="Y54" s="508"/>
      <c r="Z54" s="508"/>
    </row>
    <row r="55" spans="1:26" ht="12.75" x14ac:dyDescent="0.2">
      <c r="A55" s="474" t="s">
        <v>530</v>
      </c>
      <c r="B55" s="474" t="s">
        <v>531</v>
      </c>
      <c r="C55" s="475" t="s">
        <v>411</v>
      </c>
      <c r="D55" s="475">
        <v>9039</v>
      </c>
      <c r="E55" s="475">
        <v>90039</v>
      </c>
      <c r="F55" s="475" t="s">
        <v>427</v>
      </c>
      <c r="G55" s="475" t="s">
        <v>413</v>
      </c>
      <c r="H55" s="486">
        <v>12150996</v>
      </c>
      <c r="I55" s="479">
        <v>46</v>
      </c>
      <c r="J55" s="483">
        <v>3586406</v>
      </c>
      <c r="K55" s="483">
        <v>463112</v>
      </c>
      <c r="L55" s="483">
        <v>0</v>
      </c>
      <c r="M55" s="483">
        <v>8436505</v>
      </c>
      <c r="N55" s="483">
        <v>5660653</v>
      </c>
      <c r="O55" s="483">
        <v>2966005</v>
      </c>
      <c r="P55" s="505">
        <v>21112681</v>
      </c>
      <c r="Q55" s="508"/>
      <c r="R55" s="508"/>
      <c r="S55" s="508"/>
      <c r="T55" s="508"/>
      <c r="U55" s="508"/>
      <c r="V55" s="508"/>
      <c r="W55" s="508"/>
      <c r="X55" s="508"/>
      <c r="Y55" s="508"/>
      <c r="Z55" s="508"/>
    </row>
    <row r="56" spans="1:26" ht="12.75" x14ac:dyDescent="0.2">
      <c r="A56" s="474" t="s">
        <v>884</v>
      </c>
      <c r="B56" s="474" t="s">
        <v>165</v>
      </c>
      <c r="C56" s="475" t="s">
        <v>411</v>
      </c>
      <c r="D56" s="475" t="s">
        <v>885</v>
      </c>
      <c r="E56" s="475" t="s">
        <v>886</v>
      </c>
      <c r="F56" s="475" t="s">
        <v>427</v>
      </c>
      <c r="G56" s="475" t="s">
        <v>864</v>
      </c>
      <c r="H56" s="477">
        <v>0</v>
      </c>
      <c r="I56" s="479">
        <v>45</v>
      </c>
      <c r="J56" s="483">
        <v>987639</v>
      </c>
      <c r="K56" s="483">
        <v>524713</v>
      </c>
      <c r="L56" s="483">
        <v>0</v>
      </c>
      <c r="M56" s="483">
        <v>4679602</v>
      </c>
      <c r="N56" s="483">
        <v>1175561</v>
      </c>
      <c r="O56" s="483">
        <v>2519649</v>
      </c>
      <c r="P56" s="505">
        <v>9887164</v>
      </c>
      <c r="Q56" s="508"/>
      <c r="R56" s="508"/>
      <c r="S56" s="508"/>
      <c r="T56" s="508"/>
      <c r="U56" s="508"/>
      <c r="V56" s="508"/>
      <c r="W56" s="508"/>
      <c r="X56" s="508"/>
      <c r="Y56" s="508"/>
      <c r="Z56" s="508"/>
    </row>
    <row r="57" spans="1:26" ht="12.75" x14ac:dyDescent="0.2">
      <c r="A57" s="474" t="s">
        <v>1246</v>
      </c>
      <c r="B57" s="474" t="s">
        <v>347</v>
      </c>
      <c r="C57" s="475" t="s">
        <v>411</v>
      </c>
      <c r="D57" s="475">
        <v>9164</v>
      </c>
      <c r="E57" s="475">
        <v>90164</v>
      </c>
      <c r="F57" s="475" t="s">
        <v>412</v>
      </c>
      <c r="G57" s="475" t="s">
        <v>413</v>
      </c>
      <c r="H57" s="486">
        <v>367260</v>
      </c>
      <c r="I57" s="479">
        <v>44</v>
      </c>
      <c r="J57" s="483">
        <v>1363258</v>
      </c>
      <c r="K57" s="483">
        <v>93</v>
      </c>
      <c r="L57" s="483">
        <v>0</v>
      </c>
      <c r="M57" s="483">
        <v>2009881</v>
      </c>
      <c r="N57" s="483">
        <v>4671574</v>
      </c>
      <c r="O57" s="483">
        <v>2275742</v>
      </c>
      <c r="P57" s="505">
        <v>10320548</v>
      </c>
      <c r="Q57" s="508"/>
      <c r="R57" s="508"/>
      <c r="S57" s="508"/>
      <c r="T57" s="508"/>
      <c r="U57" s="508"/>
      <c r="V57" s="508"/>
      <c r="W57" s="508"/>
      <c r="X57" s="508"/>
      <c r="Y57" s="508"/>
      <c r="Z57" s="508"/>
    </row>
    <row r="58" spans="1:26" ht="12.75" x14ac:dyDescent="0.2">
      <c r="A58" s="474" t="s">
        <v>900</v>
      </c>
      <c r="B58" s="474" t="s">
        <v>901</v>
      </c>
      <c r="C58" s="475" t="s">
        <v>411</v>
      </c>
      <c r="D58" s="475" t="s">
        <v>902</v>
      </c>
      <c r="E58" s="475" t="s">
        <v>903</v>
      </c>
      <c r="F58" s="475" t="s">
        <v>412</v>
      </c>
      <c r="G58" s="475" t="s">
        <v>864</v>
      </c>
      <c r="H58" s="477">
        <v>0</v>
      </c>
      <c r="I58" s="479">
        <v>44</v>
      </c>
      <c r="J58" s="483">
        <v>925128</v>
      </c>
      <c r="K58" s="483">
        <v>1822891</v>
      </c>
      <c r="L58" s="483">
        <v>0</v>
      </c>
      <c r="M58" s="483">
        <v>0</v>
      </c>
      <c r="N58" s="483">
        <v>1425205</v>
      </c>
      <c r="O58" s="483">
        <v>521293</v>
      </c>
      <c r="P58" s="505">
        <v>4694517</v>
      </c>
      <c r="Q58" s="508"/>
      <c r="R58" s="508"/>
      <c r="S58" s="508"/>
      <c r="T58" s="508"/>
      <c r="U58" s="508"/>
      <c r="V58" s="508"/>
      <c r="W58" s="508"/>
      <c r="X58" s="508"/>
      <c r="Y58" s="508"/>
      <c r="Z58" s="508"/>
    </row>
    <row r="59" spans="1:26" ht="12.75" x14ac:dyDescent="0.2">
      <c r="A59" s="474" t="s">
        <v>899</v>
      </c>
      <c r="B59" s="474" t="s">
        <v>894</v>
      </c>
      <c r="C59" s="475" t="s">
        <v>411</v>
      </c>
      <c r="D59" s="475">
        <v>9088</v>
      </c>
      <c r="E59" s="475">
        <v>90088</v>
      </c>
      <c r="F59" s="475" t="s">
        <v>412</v>
      </c>
      <c r="G59" s="475" t="s">
        <v>413</v>
      </c>
      <c r="H59" s="486">
        <v>83913</v>
      </c>
      <c r="I59" s="479">
        <v>43</v>
      </c>
      <c r="J59" s="483">
        <v>1117923</v>
      </c>
      <c r="K59" s="483">
        <v>63202</v>
      </c>
      <c r="L59" s="483">
        <v>0</v>
      </c>
      <c r="M59" s="483">
        <v>446402</v>
      </c>
      <c r="N59" s="483">
        <v>5779456</v>
      </c>
      <c r="O59" s="483">
        <v>2142613</v>
      </c>
      <c r="P59" s="505">
        <v>9549596</v>
      </c>
      <c r="Q59" s="508"/>
      <c r="R59" s="508"/>
      <c r="S59" s="508"/>
      <c r="T59" s="508"/>
      <c r="U59" s="508"/>
      <c r="V59" s="508"/>
      <c r="W59" s="508"/>
      <c r="X59" s="508"/>
      <c r="Y59" s="508"/>
      <c r="Z59" s="508"/>
    </row>
    <row r="60" spans="1:26" ht="12.75" x14ac:dyDescent="0.2">
      <c r="A60" s="474" t="s">
        <v>1124</v>
      </c>
      <c r="B60" s="474" t="s">
        <v>1125</v>
      </c>
      <c r="C60" s="475" t="s">
        <v>411</v>
      </c>
      <c r="D60" s="475">
        <v>9206</v>
      </c>
      <c r="E60" s="475">
        <v>90206</v>
      </c>
      <c r="F60" s="475" t="s">
        <v>412</v>
      </c>
      <c r="G60" s="475" t="s">
        <v>413</v>
      </c>
      <c r="H60" s="486">
        <v>59219</v>
      </c>
      <c r="I60" s="479">
        <v>43</v>
      </c>
      <c r="J60" s="483">
        <v>1557404</v>
      </c>
      <c r="K60" s="483">
        <v>47608</v>
      </c>
      <c r="L60" s="483">
        <v>0</v>
      </c>
      <c r="M60" s="483">
        <v>0</v>
      </c>
      <c r="N60" s="483">
        <v>4711733</v>
      </c>
      <c r="O60" s="483">
        <v>3263721</v>
      </c>
      <c r="P60" s="505">
        <v>9580466</v>
      </c>
      <c r="Q60" s="508"/>
      <c r="R60" s="508"/>
      <c r="S60" s="508"/>
      <c r="T60" s="508"/>
      <c r="U60" s="508"/>
      <c r="V60" s="508"/>
      <c r="W60" s="508"/>
      <c r="X60" s="508"/>
      <c r="Y60" s="508"/>
      <c r="Z60" s="508"/>
    </row>
    <row r="61" spans="1:26" ht="12.75" x14ac:dyDescent="0.2">
      <c r="A61" s="474" t="s">
        <v>1021</v>
      </c>
      <c r="B61" s="474" t="s">
        <v>975</v>
      </c>
      <c r="C61" s="475" t="s">
        <v>411</v>
      </c>
      <c r="D61" s="475">
        <v>9092</v>
      </c>
      <c r="E61" s="475">
        <v>90092</v>
      </c>
      <c r="F61" s="475" t="s">
        <v>427</v>
      </c>
      <c r="G61" s="475" t="s">
        <v>413</v>
      </c>
      <c r="H61" s="486">
        <v>133683</v>
      </c>
      <c r="I61" s="479">
        <v>42</v>
      </c>
      <c r="J61" s="483">
        <v>2273028</v>
      </c>
      <c r="K61" s="483">
        <v>40121</v>
      </c>
      <c r="L61" s="483">
        <v>0</v>
      </c>
      <c r="M61" s="483">
        <v>4590603</v>
      </c>
      <c r="N61" s="483">
        <v>102080</v>
      </c>
      <c r="O61" s="483">
        <v>2681558</v>
      </c>
      <c r="P61" s="505">
        <v>9687390</v>
      </c>
      <c r="Q61" s="508"/>
      <c r="R61" s="508"/>
      <c r="S61" s="508"/>
      <c r="T61" s="508"/>
      <c r="U61" s="508"/>
      <c r="V61" s="508"/>
      <c r="W61" s="508"/>
      <c r="X61" s="508"/>
      <c r="Y61" s="508"/>
      <c r="Z61" s="508"/>
    </row>
    <row r="62" spans="1:26" ht="12.75" x14ac:dyDescent="0.2">
      <c r="A62" s="474" t="s">
        <v>636</v>
      </c>
      <c r="B62" s="474" t="s">
        <v>637</v>
      </c>
      <c r="C62" s="475" t="s">
        <v>411</v>
      </c>
      <c r="D62" s="475">
        <v>9296</v>
      </c>
      <c r="E62" s="475">
        <v>90296</v>
      </c>
      <c r="F62" s="475" t="s">
        <v>427</v>
      </c>
      <c r="G62" s="475" t="s">
        <v>413</v>
      </c>
      <c r="H62" s="486">
        <v>12150996</v>
      </c>
      <c r="I62" s="479">
        <v>42</v>
      </c>
      <c r="J62" s="483">
        <v>73116</v>
      </c>
      <c r="K62" s="483">
        <v>0</v>
      </c>
      <c r="L62" s="483">
        <v>0</v>
      </c>
      <c r="M62" s="483">
        <v>488043</v>
      </c>
      <c r="N62" s="483">
        <v>0</v>
      </c>
      <c r="O62" s="483">
        <v>0</v>
      </c>
      <c r="P62" s="505">
        <v>561159</v>
      </c>
      <c r="Q62" s="508"/>
      <c r="R62" s="508"/>
      <c r="S62" s="508"/>
      <c r="T62" s="508"/>
      <c r="U62" s="508"/>
      <c r="V62" s="508"/>
      <c r="W62" s="508"/>
      <c r="X62" s="508"/>
      <c r="Y62" s="508"/>
      <c r="Z62" s="508"/>
    </row>
    <row r="63" spans="1:26" ht="12.75" x14ac:dyDescent="0.2">
      <c r="A63" s="474" t="s">
        <v>1182</v>
      </c>
      <c r="B63" s="474" t="s">
        <v>1183</v>
      </c>
      <c r="C63" s="475" t="s">
        <v>411</v>
      </c>
      <c r="D63" s="475">
        <v>9232</v>
      </c>
      <c r="E63" s="475">
        <v>90232</v>
      </c>
      <c r="F63" s="475" t="s">
        <v>427</v>
      </c>
      <c r="G63" s="475" t="s">
        <v>413</v>
      </c>
      <c r="H63" s="486">
        <v>165074</v>
      </c>
      <c r="I63" s="479">
        <v>40</v>
      </c>
      <c r="J63" s="483">
        <v>3788192</v>
      </c>
      <c r="K63" s="483">
        <v>457400</v>
      </c>
      <c r="L63" s="483">
        <v>0</v>
      </c>
      <c r="M63" s="483">
        <v>4684025</v>
      </c>
      <c r="N63" s="483">
        <v>606974</v>
      </c>
      <c r="O63" s="483">
        <v>2865444</v>
      </c>
      <c r="P63" s="505">
        <v>12402035</v>
      </c>
      <c r="Q63" s="508"/>
      <c r="R63" s="508"/>
      <c r="S63" s="508"/>
      <c r="T63" s="508"/>
      <c r="U63" s="508"/>
      <c r="V63" s="508"/>
      <c r="W63" s="508"/>
      <c r="X63" s="508"/>
      <c r="Y63" s="508"/>
      <c r="Z63" s="508"/>
    </row>
    <row r="64" spans="1:26" ht="12.75" x14ac:dyDescent="0.2">
      <c r="A64" s="474" t="s">
        <v>983</v>
      </c>
      <c r="B64" s="474" t="s">
        <v>984</v>
      </c>
      <c r="C64" s="475" t="s">
        <v>411</v>
      </c>
      <c r="D64" s="475">
        <v>9091</v>
      </c>
      <c r="E64" s="475">
        <v>90091</v>
      </c>
      <c r="F64" s="475" t="s">
        <v>427</v>
      </c>
      <c r="G64" s="475" t="s">
        <v>413</v>
      </c>
      <c r="H64" s="486">
        <v>219454</v>
      </c>
      <c r="I64" s="479">
        <v>39</v>
      </c>
      <c r="J64" s="483">
        <v>1418655</v>
      </c>
      <c r="K64" s="483">
        <v>1314039</v>
      </c>
      <c r="L64" s="483">
        <v>0</v>
      </c>
      <c r="M64" s="483">
        <v>891782</v>
      </c>
      <c r="N64" s="483">
        <v>1490365</v>
      </c>
      <c r="O64" s="483">
        <v>3934313</v>
      </c>
      <c r="P64" s="505">
        <v>9049154</v>
      </c>
      <c r="Q64" s="508"/>
      <c r="R64" s="508"/>
      <c r="S64" s="508"/>
      <c r="T64" s="508"/>
      <c r="U64" s="508"/>
      <c r="V64" s="508"/>
      <c r="W64" s="508"/>
      <c r="X64" s="508"/>
      <c r="Y64" s="508"/>
      <c r="Z64" s="508"/>
    </row>
    <row r="65" spans="1:26" ht="12.75" x14ac:dyDescent="0.2">
      <c r="A65" s="474" t="s">
        <v>1218</v>
      </c>
      <c r="B65" s="474" t="s">
        <v>880</v>
      </c>
      <c r="C65" s="475" t="s">
        <v>411</v>
      </c>
      <c r="D65" s="475">
        <v>9196</v>
      </c>
      <c r="E65" s="475">
        <v>90196</v>
      </c>
      <c r="F65" s="475" t="s">
        <v>427</v>
      </c>
      <c r="G65" s="475" t="s">
        <v>413</v>
      </c>
      <c r="H65" s="486">
        <v>1723634</v>
      </c>
      <c r="I65" s="479">
        <v>38</v>
      </c>
      <c r="J65" s="483">
        <v>1087213</v>
      </c>
      <c r="K65" s="483">
        <v>487199</v>
      </c>
      <c r="L65" s="483">
        <v>0</v>
      </c>
      <c r="M65" s="483">
        <v>2620528</v>
      </c>
      <c r="N65" s="483">
        <v>4649510</v>
      </c>
      <c r="O65" s="483">
        <v>1487704</v>
      </c>
      <c r="P65" s="505">
        <v>10332154</v>
      </c>
      <c r="Q65" s="508"/>
      <c r="R65" s="508"/>
      <c r="S65" s="508"/>
      <c r="T65" s="508"/>
      <c r="U65" s="508"/>
      <c r="V65" s="508"/>
      <c r="W65" s="508"/>
      <c r="X65" s="508"/>
      <c r="Y65" s="508"/>
      <c r="Z65" s="508"/>
    </row>
    <row r="66" spans="1:26" ht="12.75" x14ac:dyDescent="0.2">
      <c r="A66" s="474" t="s">
        <v>644</v>
      </c>
      <c r="B66" s="474" t="s">
        <v>637</v>
      </c>
      <c r="C66" s="475" t="s">
        <v>411</v>
      </c>
      <c r="D66" s="476"/>
      <c r="E66" s="475">
        <v>99425</v>
      </c>
      <c r="F66" s="475" t="s">
        <v>412</v>
      </c>
      <c r="G66" s="475" t="s">
        <v>413</v>
      </c>
      <c r="H66" s="486">
        <v>12150996</v>
      </c>
      <c r="I66" s="479">
        <v>37</v>
      </c>
      <c r="J66" s="483">
        <v>226057</v>
      </c>
      <c r="K66" s="483">
        <v>0</v>
      </c>
      <c r="L66" s="483">
        <v>0</v>
      </c>
      <c r="M66" s="483">
        <v>2963315</v>
      </c>
      <c r="N66" s="483">
        <v>0</v>
      </c>
      <c r="O66" s="483">
        <v>163827</v>
      </c>
      <c r="P66" s="505">
        <v>3353199</v>
      </c>
      <c r="Q66" s="508"/>
      <c r="R66" s="508"/>
      <c r="S66" s="508"/>
      <c r="T66" s="508"/>
      <c r="U66" s="508"/>
      <c r="V66" s="508"/>
      <c r="W66" s="508"/>
      <c r="X66" s="508"/>
      <c r="Y66" s="508"/>
      <c r="Z66" s="508"/>
    </row>
    <row r="67" spans="1:26" ht="12.75" x14ac:dyDescent="0.2">
      <c r="A67" s="474" t="s">
        <v>1164</v>
      </c>
      <c r="B67" s="474" t="s">
        <v>934</v>
      </c>
      <c r="C67" s="475" t="s">
        <v>411</v>
      </c>
      <c r="D67" s="475">
        <v>9142</v>
      </c>
      <c r="E67" s="475">
        <v>90142</v>
      </c>
      <c r="F67" s="475" t="s">
        <v>935</v>
      </c>
      <c r="G67" s="475" t="s">
        <v>413</v>
      </c>
      <c r="H67" s="486">
        <v>72794</v>
      </c>
      <c r="I67" s="479">
        <v>36</v>
      </c>
      <c r="J67" s="483">
        <v>2733742</v>
      </c>
      <c r="K67" s="483">
        <v>67589</v>
      </c>
      <c r="L67" s="483">
        <v>0</v>
      </c>
      <c r="M67" s="483">
        <v>710555</v>
      </c>
      <c r="N67" s="483">
        <v>28396</v>
      </c>
      <c r="O67" s="483">
        <v>1464994</v>
      </c>
      <c r="P67" s="505">
        <v>5005276</v>
      </c>
      <c r="Q67" s="508"/>
      <c r="R67" s="508"/>
      <c r="S67" s="508"/>
      <c r="T67" s="508"/>
      <c r="U67" s="508"/>
      <c r="V67" s="508"/>
      <c r="W67" s="508"/>
      <c r="X67" s="508"/>
      <c r="Y67" s="508"/>
      <c r="Z67" s="508"/>
    </row>
    <row r="68" spans="1:26" ht="12.75" x14ac:dyDescent="0.2">
      <c r="A68" s="474" t="s">
        <v>350</v>
      </c>
      <c r="B68" s="474" t="s">
        <v>351</v>
      </c>
      <c r="C68" s="475" t="s">
        <v>411</v>
      </c>
      <c r="D68" s="475">
        <v>9017</v>
      </c>
      <c r="E68" s="475">
        <v>90017</v>
      </c>
      <c r="F68" s="475" t="s">
        <v>427</v>
      </c>
      <c r="G68" s="475" t="s">
        <v>413</v>
      </c>
      <c r="H68" s="486">
        <v>308231</v>
      </c>
      <c r="I68" s="479">
        <v>34</v>
      </c>
      <c r="J68" s="483">
        <v>1946109</v>
      </c>
      <c r="K68" s="483">
        <v>69461</v>
      </c>
      <c r="L68" s="483">
        <v>0</v>
      </c>
      <c r="M68" s="483">
        <v>774415</v>
      </c>
      <c r="N68" s="483">
        <v>8784305</v>
      </c>
      <c r="O68" s="483">
        <v>1007000</v>
      </c>
      <c r="P68" s="505">
        <v>12581290</v>
      </c>
      <c r="Q68" s="508"/>
      <c r="R68" s="508"/>
      <c r="S68" s="508"/>
      <c r="T68" s="508"/>
      <c r="U68" s="508"/>
      <c r="V68" s="508"/>
      <c r="W68" s="508"/>
      <c r="X68" s="508"/>
      <c r="Y68" s="508"/>
      <c r="Z68" s="508"/>
    </row>
    <row r="69" spans="1:26" ht="12.75" x14ac:dyDescent="0.2">
      <c r="A69" s="474" t="s">
        <v>674</v>
      </c>
      <c r="B69" s="474" t="s">
        <v>675</v>
      </c>
      <c r="C69" s="475" t="s">
        <v>411</v>
      </c>
      <c r="D69" s="475">
        <v>9061</v>
      </c>
      <c r="E69" s="475">
        <v>90061</v>
      </c>
      <c r="F69" s="475" t="s">
        <v>412</v>
      </c>
      <c r="G69" s="475" t="s">
        <v>413</v>
      </c>
      <c r="H69" s="486">
        <v>116719</v>
      </c>
      <c r="I69" s="479">
        <v>34</v>
      </c>
      <c r="J69" s="483">
        <v>1334808</v>
      </c>
      <c r="K69" s="483">
        <v>96584</v>
      </c>
      <c r="L69" s="483">
        <v>0</v>
      </c>
      <c r="M69" s="483">
        <v>20333</v>
      </c>
      <c r="N69" s="483">
        <v>2627849</v>
      </c>
      <c r="O69" s="483">
        <v>2328256</v>
      </c>
      <c r="P69" s="505">
        <v>6407830</v>
      </c>
      <c r="Q69" s="508"/>
      <c r="R69" s="508"/>
      <c r="S69" s="508"/>
      <c r="T69" s="508"/>
      <c r="U69" s="508"/>
      <c r="V69" s="508"/>
      <c r="W69" s="508"/>
      <c r="X69" s="508"/>
      <c r="Y69" s="508"/>
      <c r="Z69" s="508"/>
    </row>
    <row r="70" spans="1:26" ht="12.75" x14ac:dyDescent="0.2">
      <c r="A70" s="474" t="s">
        <v>602</v>
      </c>
      <c r="B70" s="474" t="s">
        <v>603</v>
      </c>
      <c r="C70" s="475" t="s">
        <v>411</v>
      </c>
      <c r="D70" s="476"/>
      <c r="E70" s="475">
        <v>99423</v>
      </c>
      <c r="F70" s="475" t="s">
        <v>427</v>
      </c>
      <c r="G70" s="475" t="s">
        <v>413</v>
      </c>
      <c r="H70" s="486">
        <v>12150996</v>
      </c>
      <c r="I70" s="479">
        <v>34</v>
      </c>
      <c r="J70" s="483">
        <v>1102223</v>
      </c>
      <c r="K70" s="483">
        <v>99580</v>
      </c>
      <c r="L70" s="483">
        <v>0</v>
      </c>
      <c r="M70" s="483">
        <v>6490075</v>
      </c>
      <c r="N70" s="483">
        <v>0</v>
      </c>
      <c r="O70" s="483">
        <v>0</v>
      </c>
      <c r="P70" s="505">
        <v>7691878</v>
      </c>
      <c r="Q70" s="508"/>
      <c r="R70" s="508"/>
      <c r="S70" s="508"/>
      <c r="T70" s="508"/>
      <c r="U70" s="508"/>
      <c r="V70" s="508"/>
      <c r="W70" s="508"/>
      <c r="X70" s="508"/>
      <c r="Y70" s="508"/>
      <c r="Z70" s="508"/>
    </row>
    <row r="71" spans="1:26" ht="12.75" x14ac:dyDescent="0.2">
      <c r="A71" s="474" t="s">
        <v>939</v>
      </c>
      <c r="B71" s="474" t="s">
        <v>940</v>
      </c>
      <c r="C71" s="475" t="s">
        <v>411</v>
      </c>
      <c r="D71" s="475">
        <v>9229</v>
      </c>
      <c r="E71" s="475">
        <v>90229</v>
      </c>
      <c r="F71" s="475" t="s">
        <v>412</v>
      </c>
      <c r="G71" s="475" t="s">
        <v>413</v>
      </c>
      <c r="H71" s="486">
        <v>1723634</v>
      </c>
      <c r="I71" s="479">
        <v>32</v>
      </c>
      <c r="J71" s="483">
        <v>1600087</v>
      </c>
      <c r="K71" s="483">
        <v>44849</v>
      </c>
      <c r="L71" s="483">
        <v>0</v>
      </c>
      <c r="M71" s="483">
        <v>4277058</v>
      </c>
      <c r="N71" s="483">
        <v>57723</v>
      </c>
      <c r="O71" s="483">
        <v>493495</v>
      </c>
      <c r="P71" s="505">
        <v>6473212</v>
      </c>
      <c r="Q71" s="508"/>
      <c r="R71" s="508"/>
      <c r="S71" s="508"/>
      <c r="T71" s="508"/>
      <c r="U71" s="508"/>
      <c r="V71" s="508"/>
      <c r="W71" s="508"/>
      <c r="X71" s="508"/>
      <c r="Y71" s="508"/>
      <c r="Z71" s="508"/>
    </row>
    <row r="72" spans="1:26" ht="12.75" x14ac:dyDescent="0.2">
      <c r="A72" s="474" t="s">
        <v>1014</v>
      </c>
      <c r="B72" s="474" t="s">
        <v>1015</v>
      </c>
      <c r="C72" s="475" t="s">
        <v>411</v>
      </c>
      <c r="D72" s="475" t="s">
        <v>1016</v>
      </c>
      <c r="E72" s="475" t="s">
        <v>1017</v>
      </c>
      <c r="F72" s="475" t="s">
        <v>412</v>
      </c>
      <c r="G72" s="475" t="s">
        <v>864</v>
      </c>
      <c r="H72" s="477">
        <v>0</v>
      </c>
      <c r="I72" s="479">
        <v>31</v>
      </c>
      <c r="J72" s="483">
        <v>410637</v>
      </c>
      <c r="K72" s="483">
        <v>16464</v>
      </c>
      <c r="L72" s="483">
        <v>0</v>
      </c>
      <c r="M72" s="483">
        <v>1841426</v>
      </c>
      <c r="N72" s="483">
        <v>0</v>
      </c>
      <c r="O72" s="483">
        <v>393918</v>
      </c>
      <c r="P72" s="505">
        <v>2662445</v>
      </c>
      <c r="Q72" s="508"/>
      <c r="R72" s="508"/>
      <c r="S72" s="508"/>
      <c r="T72" s="508"/>
      <c r="U72" s="508"/>
      <c r="V72" s="508"/>
      <c r="W72" s="508"/>
      <c r="X72" s="508"/>
      <c r="Y72" s="508"/>
      <c r="Z72" s="508"/>
    </row>
    <row r="73" spans="1:26" ht="12.75" x14ac:dyDescent="0.2">
      <c r="A73" s="474" t="s">
        <v>618</v>
      </c>
      <c r="B73" s="474" t="s">
        <v>619</v>
      </c>
      <c r="C73" s="475" t="s">
        <v>411</v>
      </c>
      <c r="D73" s="476"/>
      <c r="E73" s="475">
        <v>99424</v>
      </c>
      <c r="F73" s="475" t="s">
        <v>427</v>
      </c>
      <c r="G73" s="475" t="s">
        <v>428</v>
      </c>
      <c r="H73" s="486">
        <v>12150996</v>
      </c>
      <c r="I73" s="479">
        <v>29</v>
      </c>
      <c r="J73" s="483">
        <v>815221</v>
      </c>
      <c r="K73" s="483">
        <v>0</v>
      </c>
      <c r="L73" s="483">
        <v>0</v>
      </c>
      <c r="M73" s="483">
        <v>4953778</v>
      </c>
      <c r="N73" s="483">
        <v>0</v>
      </c>
      <c r="O73" s="483">
        <v>320553</v>
      </c>
      <c r="P73" s="505">
        <v>6089552</v>
      </c>
      <c r="Q73" s="508"/>
      <c r="R73" s="508"/>
      <c r="S73" s="508"/>
      <c r="T73" s="508"/>
      <c r="U73" s="508"/>
      <c r="V73" s="508"/>
      <c r="W73" s="508"/>
      <c r="X73" s="508"/>
      <c r="Y73" s="508"/>
      <c r="Z73" s="508"/>
    </row>
    <row r="74" spans="1:26" ht="12.75" x14ac:dyDescent="0.2">
      <c r="A74" s="474" t="s">
        <v>1040</v>
      </c>
      <c r="B74" s="474" t="s">
        <v>1042</v>
      </c>
      <c r="C74" s="475" t="s">
        <v>411</v>
      </c>
      <c r="D74" s="475">
        <v>9093</v>
      </c>
      <c r="E74" s="475">
        <v>90093</v>
      </c>
      <c r="F74" s="475" t="s">
        <v>412</v>
      </c>
      <c r="G74" s="475" t="s">
        <v>413</v>
      </c>
      <c r="H74" s="486">
        <v>117731</v>
      </c>
      <c r="I74" s="479">
        <v>29</v>
      </c>
      <c r="J74" s="483">
        <v>844800</v>
      </c>
      <c r="K74" s="483">
        <v>88345</v>
      </c>
      <c r="L74" s="483">
        <v>0</v>
      </c>
      <c r="M74" s="483">
        <v>0</v>
      </c>
      <c r="N74" s="483">
        <v>3306912</v>
      </c>
      <c r="O74" s="483">
        <v>1154600</v>
      </c>
      <c r="P74" s="505">
        <v>5394657</v>
      </c>
      <c r="Q74" s="508"/>
      <c r="R74" s="508"/>
      <c r="S74" s="508"/>
      <c r="T74" s="508"/>
      <c r="U74" s="508"/>
      <c r="V74" s="508"/>
      <c r="W74" s="508"/>
      <c r="X74" s="508"/>
      <c r="Y74" s="508"/>
      <c r="Z74" s="508"/>
    </row>
    <row r="75" spans="1:26" ht="12.75" x14ac:dyDescent="0.2">
      <c r="A75" s="474" t="s">
        <v>1244</v>
      </c>
      <c r="B75" s="474" t="s">
        <v>1163</v>
      </c>
      <c r="C75" s="475" t="s">
        <v>411</v>
      </c>
      <c r="D75" s="475">
        <v>9165</v>
      </c>
      <c r="E75" s="475">
        <v>90165</v>
      </c>
      <c r="F75" s="475" t="s">
        <v>427</v>
      </c>
      <c r="G75" s="475" t="s">
        <v>428</v>
      </c>
      <c r="H75" s="486">
        <v>214811</v>
      </c>
      <c r="I75" s="479">
        <v>28</v>
      </c>
      <c r="J75" s="483">
        <v>494245</v>
      </c>
      <c r="K75" s="483">
        <v>2177073</v>
      </c>
      <c r="L75" s="483">
        <v>0</v>
      </c>
      <c r="M75" s="483">
        <v>3139864</v>
      </c>
      <c r="N75" s="483">
        <v>0</v>
      </c>
      <c r="O75" s="483">
        <v>612021</v>
      </c>
      <c r="P75" s="505">
        <v>6423203</v>
      </c>
      <c r="Q75" s="508"/>
      <c r="R75" s="508"/>
      <c r="S75" s="508"/>
      <c r="T75" s="508"/>
      <c r="U75" s="508"/>
      <c r="V75" s="508"/>
      <c r="W75" s="508"/>
      <c r="X75" s="508"/>
      <c r="Y75" s="508"/>
      <c r="Z75" s="508"/>
    </row>
    <row r="76" spans="1:26" ht="12.75" x14ac:dyDescent="0.2">
      <c r="A76" s="474" t="s">
        <v>859</v>
      </c>
      <c r="B76" s="474" t="s">
        <v>861</v>
      </c>
      <c r="C76" s="475" t="s">
        <v>411</v>
      </c>
      <c r="D76" s="475">
        <v>9087</v>
      </c>
      <c r="E76" s="475">
        <v>90087</v>
      </c>
      <c r="F76" s="475" t="s">
        <v>427</v>
      </c>
      <c r="G76" s="475" t="s">
        <v>413</v>
      </c>
      <c r="H76" s="486">
        <v>130447</v>
      </c>
      <c r="I76" s="479">
        <v>28</v>
      </c>
      <c r="J76" s="483">
        <v>741174</v>
      </c>
      <c r="K76" s="483">
        <v>232705</v>
      </c>
      <c r="L76" s="483">
        <v>0</v>
      </c>
      <c r="M76" s="483">
        <v>0</v>
      </c>
      <c r="N76" s="483">
        <v>3681222</v>
      </c>
      <c r="O76" s="483">
        <v>0</v>
      </c>
      <c r="P76" s="505">
        <v>4655101</v>
      </c>
      <c r="Q76" s="508"/>
      <c r="R76" s="508"/>
      <c r="S76" s="508"/>
      <c r="T76" s="508"/>
      <c r="U76" s="508"/>
      <c r="V76" s="508"/>
      <c r="W76" s="508"/>
      <c r="X76" s="508"/>
      <c r="Y76" s="508"/>
      <c r="Z76" s="508"/>
    </row>
    <row r="77" spans="1:26" ht="12.75" x14ac:dyDescent="0.2">
      <c r="A77" s="474" t="s">
        <v>1097</v>
      </c>
      <c r="B77" s="474" t="s">
        <v>1025</v>
      </c>
      <c r="C77" s="475" t="s">
        <v>411</v>
      </c>
      <c r="D77" s="475">
        <v>9119</v>
      </c>
      <c r="E77" s="475">
        <v>90119</v>
      </c>
      <c r="F77" s="475" t="s">
        <v>427</v>
      </c>
      <c r="G77" s="475" t="s">
        <v>413</v>
      </c>
      <c r="H77" s="486">
        <v>583681</v>
      </c>
      <c r="I77" s="479">
        <v>28</v>
      </c>
      <c r="J77" s="483">
        <v>43467</v>
      </c>
      <c r="K77" s="483">
        <v>269510</v>
      </c>
      <c r="L77" s="483">
        <v>0</v>
      </c>
      <c r="M77" s="483">
        <v>1198256</v>
      </c>
      <c r="N77" s="483">
        <v>1187521</v>
      </c>
      <c r="O77" s="483">
        <v>190027</v>
      </c>
      <c r="P77" s="505">
        <v>2888781</v>
      </c>
      <c r="Q77" s="508"/>
      <c r="R77" s="508"/>
      <c r="S77" s="508"/>
      <c r="T77" s="508"/>
      <c r="U77" s="508"/>
      <c r="V77" s="508"/>
      <c r="W77" s="508"/>
      <c r="X77" s="508"/>
      <c r="Y77" s="508"/>
      <c r="Z77" s="508"/>
    </row>
    <row r="78" spans="1:26" ht="12.75" x14ac:dyDescent="0.2">
      <c r="A78" s="474" t="s">
        <v>657</v>
      </c>
      <c r="B78" s="474" t="s">
        <v>658</v>
      </c>
      <c r="C78" s="475" t="s">
        <v>411</v>
      </c>
      <c r="D78" s="476"/>
      <c r="E78" s="475">
        <v>90287</v>
      </c>
      <c r="F78" s="475" t="s">
        <v>412</v>
      </c>
      <c r="G78" s="475" t="s">
        <v>428</v>
      </c>
      <c r="H78" s="486">
        <v>12150996</v>
      </c>
      <c r="I78" s="479">
        <v>27</v>
      </c>
      <c r="J78" s="483">
        <v>326052</v>
      </c>
      <c r="K78" s="483">
        <v>15613</v>
      </c>
      <c r="L78" s="483">
        <v>0</v>
      </c>
      <c r="M78" s="483">
        <v>1696455</v>
      </c>
      <c r="N78" s="483">
        <v>0</v>
      </c>
      <c r="O78" s="483">
        <v>0</v>
      </c>
      <c r="P78" s="505">
        <v>2038120</v>
      </c>
      <c r="Q78" s="508"/>
      <c r="R78" s="508"/>
      <c r="S78" s="508"/>
      <c r="T78" s="508"/>
      <c r="U78" s="508"/>
      <c r="V78" s="508"/>
      <c r="W78" s="508"/>
      <c r="X78" s="508"/>
      <c r="Y78" s="508"/>
      <c r="Z78" s="508"/>
    </row>
    <row r="79" spans="1:26" ht="12.75" x14ac:dyDescent="0.2">
      <c r="A79" s="474" t="s">
        <v>1235</v>
      </c>
      <c r="B79" s="474" t="s">
        <v>183</v>
      </c>
      <c r="C79" s="475" t="s">
        <v>411</v>
      </c>
      <c r="D79" s="475">
        <v>9236</v>
      </c>
      <c r="E79" s="475">
        <v>90236</v>
      </c>
      <c r="F79" s="475" t="s">
        <v>427</v>
      </c>
      <c r="G79" s="475" t="s">
        <v>428</v>
      </c>
      <c r="H79" s="486">
        <v>358172</v>
      </c>
      <c r="I79" s="479">
        <v>27</v>
      </c>
      <c r="J79" s="483">
        <v>510571</v>
      </c>
      <c r="K79" s="483">
        <v>0</v>
      </c>
      <c r="L79" s="483">
        <v>0</v>
      </c>
      <c r="M79" s="483">
        <v>4479597</v>
      </c>
      <c r="N79" s="483">
        <v>26816</v>
      </c>
      <c r="O79" s="483">
        <v>433556</v>
      </c>
      <c r="P79" s="505">
        <v>5450540</v>
      </c>
      <c r="Q79" s="508"/>
      <c r="R79" s="508"/>
      <c r="S79" s="508"/>
      <c r="T79" s="508"/>
      <c r="U79" s="508"/>
      <c r="V79" s="508"/>
      <c r="W79" s="508"/>
      <c r="X79" s="508"/>
      <c r="Y79" s="508"/>
      <c r="Z79" s="508"/>
    </row>
    <row r="80" spans="1:26" ht="12.75" x14ac:dyDescent="0.2">
      <c r="A80" s="474" t="s">
        <v>958</v>
      </c>
      <c r="B80" s="474" t="s">
        <v>959</v>
      </c>
      <c r="C80" s="475" t="s">
        <v>411</v>
      </c>
      <c r="D80" s="475">
        <v>9226</v>
      </c>
      <c r="E80" s="475">
        <v>90226</v>
      </c>
      <c r="F80" s="475" t="s">
        <v>412</v>
      </c>
      <c r="G80" s="475" t="s">
        <v>413</v>
      </c>
      <c r="H80" s="486">
        <v>107672</v>
      </c>
      <c r="I80" s="479">
        <v>26</v>
      </c>
      <c r="J80" s="483">
        <v>784662</v>
      </c>
      <c r="K80" s="483">
        <v>0</v>
      </c>
      <c r="L80" s="483">
        <v>0</v>
      </c>
      <c r="M80" s="483">
        <v>0</v>
      </c>
      <c r="N80" s="483">
        <v>3089932</v>
      </c>
      <c r="O80" s="483">
        <v>2537726</v>
      </c>
      <c r="P80" s="505">
        <v>6412320</v>
      </c>
      <c r="Q80" s="508"/>
      <c r="R80" s="508"/>
      <c r="S80" s="508"/>
      <c r="T80" s="508"/>
      <c r="U80" s="508"/>
      <c r="V80" s="508"/>
      <c r="W80" s="508"/>
      <c r="X80" s="508"/>
      <c r="Y80" s="508"/>
      <c r="Z80" s="508"/>
    </row>
    <row r="81" spans="1:26" ht="12.75" x14ac:dyDescent="0.2">
      <c r="A81" s="474" t="s">
        <v>1147</v>
      </c>
      <c r="B81" s="474" t="s">
        <v>296</v>
      </c>
      <c r="C81" s="475" t="s">
        <v>411</v>
      </c>
      <c r="D81" s="475">
        <v>9182</v>
      </c>
      <c r="E81" s="475">
        <v>90182</v>
      </c>
      <c r="F81" s="475" t="s">
        <v>412</v>
      </c>
      <c r="G81" s="475" t="s">
        <v>413</v>
      </c>
      <c r="H81" s="486">
        <v>370583</v>
      </c>
      <c r="I81" s="479">
        <v>26</v>
      </c>
      <c r="J81" s="483">
        <v>8247428</v>
      </c>
      <c r="K81" s="483">
        <v>650605</v>
      </c>
      <c r="L81" s="483">
        <v>0</v>
      </c>
      <c r="M81" s="483">
        <v>10396097</v>
      </c>
      <c r="N81" s="483">
        <v>2559076</v>
      </c>
      <c r="O81" s="483">
        <v>2043621</v>
      </c>
      <c r="P81" s="505">
        <v>23896827</v>
      </c>
      <c r="Q81" s="508"/>
      <c r="R81" s="508"/>
      <c r="S81" s="508"/>
      <c r="T81" s="508"/>
      <c r="U81" s="508"/>
      <c r="V81" s="508"/>
      <c r="W81" s="508"/>
      <c r="X81" s="508"/>
      <c r="Y81" s="508"/>
      <c r="Z81" s="508"/>
    </row>
    <row r="82" spans="1:26" ht="12.75" x14ac:dyDescent="0.2">
      <c r="A82" s="474" t="s">
        <v>991</v>
      </c>
      <c r="B82" s="474" t="s">
        <v>992</v>
      </c>
      <c r="C82" s="475" t="s">
        <v>411</v>
      </c>
      <c r="D82" s="475">
        <v>9243</v>
      </c>
      <c r="E82" s="475">
        <v>90243</v>
      </c>
      <c r="F82" s="475" t="s">
        <v>486</v>
      </c>
      <c r="G82" s="475" t="s">
        <v>428</v>
      </c>
      <c r="H82" s="486">
        <v>195861</v>
      </c>
      <c r="I82" s="479">
        <v>25</v>
      </c>
      <c r="J82" s="483">
        <v>999598</v>
      </c>
      <c r="K82" s="483">
        <v>311172</v>
      </c>
      <c r="L82" s="483">
        <v>0</v>
      </c>
      <c r="M82" s="483">
        <v>928493</v>
      </c>
      <c r="N82" s="483">
        <v>52789</v>
      </c>
      <c r="O82" s="483">
        <v>0</v>
      </c>
      <c r="P82" s="505">
        <v>2292052</v>
      </c>
      <c r="Q82" s="508"/>
      <c r="R82" s="508"/>
      <c r="S82" s="508"/>
      <c r="T82" s="508"/>
      <c r="U82" s="508"/>
      <c r="V82" s="508"/>
      <c r="W82" s="508"/>
      <c r="X82" s="508"/>
      <c r="Y82" s="508"/>
      <c r="Z82" s="508"/>
    </row>
    <row r="83" spans="1:26" ht="12.75" x14ac:dyDescent="0.2">
      <c r="A83" s="474" t="s">
        <v>429</v>
      </c>
      <c r="B83" s="474" t="s">
        <v>422</v>
      </c>
      <c r="C83" s="475" t="s">
        <v>411</v>
      </c>
      <c r="D83" s="475">
        <v>9086</v>
      </c>
      <c r="E83" s="475">
        <v>90086</v>
      </c>
      <c r="F83" s="475" t="s">
        <v>427</v>
      </c>
      <c r="G83" s="475" t="s">
        <v>413</v>
      </c>
      <c r="H83" s="486">
        <v>1932666</v>
      </c>
      <c r="I83" s="479">
        <v>25</v>
      </c>
      <c r="J83" s="483">
        <v>376960</v>
      </c>
      <c r="K83" s="483">
        <v>0</v>
      </c>
      <c r="L83" s="483">
        <v>0</v>
      </c>
      <c r="M83" s="483">
        <v>3289248</v>
      </c>
      <c r="N83" s="483">
        <v>0</v>
      </c>
      <c r="O83" s="483">
        <v>91604</v>
      </c>
      <c r="P83" s="505">
        <v>3757812</v>
      </c>
      <c r="Q83" s="508"/>
      <c r="R83" s="508"/>
      <c r="S83" s="508"/>
      <c r="T83" s="508"/>
      <c r="U83" s="508"/>
      <c r="V83" s="508"/>
      <c r="W83" s="508"/>
      <c r="X83" s="508"/>
      <c r="Y83" s="508"/>
      <c r="Z83" s="508"/>
    </row>
    <row r="84" spans="1:26" ht="12.75" x14ac:dyDescent="0.2">
      <c r="A84" s="474" t="s">
        <v>1190</v>
      </c>
      <c r="B84" s="474" t="s">
        <v>984</v>
      </c>
      <c r="C84" s="475" t="s">
        <v>411</v>
      </c>
      <c r="D84" s="475" t="s">
        <v>1191</v>
      </c>
      <c r="E84" s="475" t="s">
        <v>1192</v>
      </c>
      <c r="F84" s="475" t="s">
        <v>427</v>
      </c>
      <c r="G84" s="475" t="s">
        <v>864</v>
      </c>
      <c r="H84" s="477">
        <v>0</v>
      </c>
      <c r="I84" s="479">
        <v>25</v>
      </c>
      <c r="J84" s="483">
        <v>370961</v>
      </c>
      <c r="K84" s="483">
        <v>133171</v>
      </c>
      <c r="L84" s="483">
        <v>0</v>
      </c>
      <c r="M84" s="483">
        <v>525000</v>
      </c>
      <c r="N84" s="483">
        <v>2203010</v>
      </c>
      <c r="O84" s="483">
        <v>220000</v>
      </c>
      <c r="P84" s="505">
        <v>3452142</v>
      </c>
      <c r="Q84" s="508"/>
      <c r="R84" s="508"/>
      <c r="S84" s="508"/>
      <c r="T84" s="508"/>
      <c r="U84" s="508"/>
      <c r="V84" s="508"/>
      <c r="W84" s="508"/>
      <c r="X84" s="508"/>
      <c r="Y84" s="508"/>
      <c r="Z84" s="508"/>
    </row>
    <row r="85" spans="1:26" ht="12.75" x14ac:dyDescent="0.2">
      <c r="A85" s="474" t="s">
        <v>355</v>
      </c>
      <c r="B85" s="474" t="s">
        <v>356</v>
      </c>
      <c r="C85" s="475" t="s">
        <v>411</v>
      </c>
      <c r="D85" s="475">
        <v>9022</v>
      </c>
      <c r="E85" s="475">
        <v>90022</v>
      </c>
      <c r="F85" s="475" t="s">
        <v>427</v>
      </c>
      <c r="G85" s="475" t="s">
        <v>413</v>
      </c>
      <c r="H85" s="486">
        <v>12150996</v>
      </c>
      <c r="I85" s="479">
        <v>24</v>
      </c>
      <c r="J85" s="483">
        <v>1332570</v>
      </c>
      <c r="K85" s="483">
        <v>64545</v>
      </c>
      <c r="L85" s="483">
        <v>0</v>
      </c>
      <c r="M85" s="483">
        <v>5754461</v>
      </c>
      <c r="N85" s="483">
        <v>3240628</v>
      </c>
      <c r="O85" s="483">
        <v>1307285</v>
      </c>
      <c r="P85" s="505">
        <v>11699489</v>
      </c>
      <c r="Q85" s="508"/>
      <c r="R85" s="508"/>
      <c r="S85" s="508"/>
      <c r="T85" s="508"/>
      <c r="U85" s="508"/>
      <c r="V85" s="508"/>
      <c r="W85" s="508"/>
      <c r="X85" s="508"/>
      <c r="Y85" s="508"/>
      <c r="Z85" s="508"/>
    </row>
    <row r="86" spans="1:26" ht="12.75" x14ac:dyDescent="0.2">
      <c r="A86" s="474" t="s">
        <v>1239</v>
      </c>
      <c r="B86" s="474" t="s">
        <v>1112</v>
      </c>
      <c r="C86" s="475" t="s">
        <v>411</v>
      </c>
      <c r="D86" s="475">
        <v>9168</v>
      </c>
      <c r="E86" s="475">
        <v>90168</v>
      </c>
      <c r="F86" s="475" t="s">
        <v>427</v>
      </c>
      <c r="G86" s="475" t="s">
        <v>428</v>
      </c>
      <c r="H86" s="486">
        <v>1723634</v>
      </c>
      <c r="I86" s="479">
        <v>23</v>
      </c>
      <c r="J86" s="483">
        <v>916411</v>
      </c>
      <c r="K86" s="483">
        <v>165753</v>
      </c>
      <c r="L86" s="483">
        <v>0</v>
      </c>
      <c r="M86" s="483">
        <v>2844390</v>
      </c>
      <c r="N86" s="483">
        <v>503199</v>
      </c>
      <c r="O86" s="483">
        <v>830538</v>
      </c>
      <c r="P86" s="505">
        <v>5260291</v>
      </c>
      <c r="Q86" s="508"/>
      <c r="R86" s="508"/>
      <c r="S86" s="508"/>
      <c r="T86" s="508"/>
      <c r="U86" s="508"/>
      <c r="V86" s="508"/>
      <c r="W86" s="508"/>
      <c r="X86" s="508"/>
      <c r="Y86" s="508"/>
      <c r="Z86" s="508"/>
    </row>
    <row r="87" spans="1:26" ht="12.75" x14ac:dyDescent="0.2">
      <c r="A87" s="474" t="s">
        <v>1231</v>
      </c>
      <c r="B87" s="474" t="s">
        <v>1033</v>
      </c>
      <c r="C87" s="475" t="s">
        <v>411</v>
      </c>
      <c r="D87" s="475">
        <v>9149</v>
      </c>
      <c r="E87" s="475">
        <v>90149</v>
      </c>
      <c r="F87" s="475" t="s">
        <v>427</v>
      </c>
      <c r="G87" s="475" t="s">
        <v>428</v>
      </c>
      <c r="H87" s="486">
        <v>51509</v>
      </c>
      <c r="I87" s="479">
        <v>23</v>
      </c>
      <c r="J87" s="483">
        <v>1114640</v>
      </c>
      <c r="K87" s="483">
        <v>470261</v>
      </c>
      <c r="L87" s="483">
        <v>0</v>
      </c>
      <c r="M87" s="483">
        <v>385250</v>
      </c>
      <c r="N87" s="483">
        <v>0</v>
      </c>
      <c r="O87" s="483">
        <v>599706</v>
      </c>
      <c r="P87" s="505">
        <v>2569857</v>
      </c>
      <c r="Q87" s="508"/>
      <c r="R87" s="508"/>
      <c r="S87" s="508"/>
      <c r="T87" s="508"/>
      <c r="U87" s="508"/>
      <c r="V87" s="508"/>
      <c r="W87" s="508"/>
      <c r="X87" s="508"/>
      <c r="Y87" s="508"/>
      <c r="Z87" s="508"/>
    </row>
    <row r="88" spans="1:26" ht="12.75" x14ac:dyDescent="0.2">
      <c r="A88" s="474" t="s">
        <v>1175</v>
      </c>
      <c r="B88" s="474" t="s">
        <v>1197</v>
      </c>
      <c r="C88" s="475" t="s">
        <v>411</v>
      </c>
      <c r="D88" s="475" t="s">
        <v>1177</v>
      </c>
      <c r="E88" s="475" t="s">
        <v>1178</v>
      </c>
      <c r="F88" s="475" t="s">
        <v>412</v>
      </c>
      <c r="G88" s="475" t="s">
        <v>864</v>
      </c>
      <c r="H88" s="477">
        <v>0</v>
      </c>
      <c r="I88" s="479">
        <v>23</v>
      </c>
      <c r="J88" s="483">
        <v>602025</v>
      </c>
      <c r="K88" s="483">
        <v>67515</v>
      </c>
      <c r="L88" s="483">
        <v>0</v>
      </c>
      <c r="M88" s="483">
        <v>2232947</v>
      </c>
      <c r="N88" s="483">
        <v>185785</v>
      </c>
      <c r="O88" s="483">
        <v>631245</v>
      </c>
      <c r="P88" s="505">
        <v>3719517</v>
      </c>
      <c r="Q88" s="508"/>
      <c r="R88" s="508"/>
      <c r="S88" s="508"/>
      <c r="T88" s="508"/>
      <c r="U88" s="508"/>
      <c r="V88" s="508"/>
      <c r="W88" s="508"/>
      <c r="X88" s="508"/>
      <c r="Y88" s="508"/>
      <c r="Z88" s="508"/>
    </row>
    <row r="89" spans="1:26" ht="12.75" x14ac:dyDescent="0.2">
      <c r="A89" s="474" t="s">
        <v>1187</v>
      </c>
      <c r="B89" s="474" t="s">
        <v>984</v>
      </c>
      <c r="C89" s="475" t="s">
        <v>411</v>
      </c>
      <c r="D89" s="475" t="s">
        <v>1188</v>
      </c>
      <c r="E89" s="475" t="s">
        <v>1189</v>
      </c>
      <c r="F89" s="475" t="s">
        <v>412</v>
      </c>
      <c r="G89" s="475" t="s">
        <v>864</v>
      </c>
      <c r="H89" s="477">
        <v>0</v>
      </c>
      <c r="I89" s="479">
        <v>22</v>
      </c>
      <c r="J89" s="483">
        <v>489502</v>
      </c>
      <c r="K89" s="483">
        <v>3938</v>
      </c>
      <c r="L89" s="483">
        <v>0</v>
      </c>
      <c r="M89" s="483">
        <v>833242</v>
      </c>
      <c r="N89" s="483">
        <v>241517</v>
      </c>
      <c r="O89" s="483">
        <v>1198620</v>
      </c>
      <c r="P89" s="505">
        <v>2766819</v>
      </c>
      <c r="Q89" s="508"/>
      <c r="R89" s="508"/>
      <c r="S89" s="508"/>
      <c r="T89" s="508"/>
      <c r="U89" s="508"/>
      <c r="V89" s="508"/>
      <c r="W89" s="508"/>
      <c r="X89" s="508"/>
      <c r="Y89" s="508"/>
      <c r="Z89" s="508"/>
    </row>
    <row r="90" spans="1:26" ht="12.75" x14ac:dyDescent="0.2">
      <c r="A90" s="474" t="s">
        <v>999</v>
      </c>
      <c r="B90" s="474" t="s">
        <v>998</v>
      </c>
      <c r="C90" s="475" t="s">
        <v>411</v>
      </c>
      <c r="D90" s="475">
        <v>9200</v>
      </c>
      <c r="E90" s="475">
        <v>90200</v>
      </c>
      <c r="F90" s="475" t="s">
        <v>412</v>
      </c>
      <c r="G90" s="475" t="s">
        <v>413</v>
      </c>
      <c r="H90" s="486">
        <v>87941</v>
      </c>
      <c r="I90" s="479">
        <v>21</v>
      </c>
      <c r="J90" s="483">
        <v>617404</v>
      </c>
      <c r="K90" s="483">
        <v>0</v>
      </c>
      <c r="L90" s="483">
        <v>0</v>
      </c>
      <c r="M90" s="483">
        <v>0</v>
      </c>
      <c r="N90" s="483">
        <v>79696</v>
      </c>
      <c r="O90" s="483">
        <v>2904463</v>
      </c>
      <c r="P90" s="505">
        <v>3601563</v>
      </c>
      <c r="Q90" s="508"/>
      <c r="R90" s="508"/>
      <c r="S90" s="508"/>
      <c r="T90" s="508"/>
      <c r="U90" s="508"/>
      <c r="V90" s="508"/>
      <c r="W90" s="508"/>
      <c r="X90" s="508"/>
      <c r="Y90" s="508"/>
      <c r="Z90" s="508"/>
    </row>
    <row r="91" spans="1:26" ht="12.75" x14ac:dyDescent="0.2">
      <c r="A91" s="474" t="s">
        <v>1142</v>
      </c>
      <c r="B91" s="474" t="s">
        <v>1143</v>
      </c>
      <c r="C91" s="475" t="s">
        <v>411</v>
      </c>
      <c r="D91" s="475" t="s">
        <v>1144</v>
      </c>
      <c r="E91" s="475" t="s">
        <v>1145</v>
      </c>
      <c r="F91" s="475" t="s">
        <v>412</v>
      </c>
      <c r="G91" s="475" t="s">
        <v>864</v>
      </c>
      <c r="H91" s="477">
        <v>0</v>
      </c>
      <c r="I91" s="479">
        <v>21</v>
      </c>
      <c r="J91" s="483">
        <v>213777</v>
      </c>
      <c r="K91" s="483">
        <v>10846</v>
      </c>
      <c r="L91" s="483">
        <v>0</v>
      </c>
      <c r="M91" s="483">
        <v>872212</v>
      </c>
      <c r="N91" s="483">
        <v>271094</v>
      </c>
      <c r="O91" s="483">
        <v>295741</v>
      </c>
      <c r="P91" s="505">
        <v>1663670</v>
      </c>
      <c r="Q91" s="508"/>
      <c r="R91" s="508"/>
      <c r="S91" s="508"/>
      <c r="T91" s="508"/>
      <c r="U91" s="508"/>
      <c r="V91" s="508"/>
      <c r="W91" s="508"/>
      <c r="X91" s="508"/>
      <c r="Y91" s="508"/>
      <c r="Z91" s="508"/>
    </row>
    <row r="92" spans="1:26" ht="12.75" x14ac:dyDescent="0.2">
      <c r="A92" s="474" t="s">
        <v>446</v>
      </c>
      <c r="B92" s="474" t="s">
        <v>447</v>
      </c>
      <c r="C92" s="475" t="s">
        <v>411</v>
      </c>
      <c r="D92" s="475">
        <v>9161</v>
      </c>
      <c r="E92" s="475">
        <v>90161</v>
      </c>
      <c r="F92" s="475" t="s">
        <v>427</v>
      </c>
      <c r="G92" s="475" t="s">
        <v>428</v>
      </c>
      <c r="H92" s="486">
        <v>3281212</v>
      </c>
      <c r="I92" s="479">
        <v>19</v>
      </c>
      <c r="J92" s="483">
        <v>364212</v>
      </c>
      <c r="K92" s="483">
        <v>24994</v>
      </c>
      <c r="L92" s="483">
        <v>0</v>
      </c>
      <c r="M92" s="483">
        <v>3739907</v>
      </c>
      <c r="N92" s="483">
        <v>341020</v>
      </c>
      <c r="O92" s="483">
        <v>13266</v>
      </c>
      <c r="P92" s="505">
        <v>4483399</v>
      </c>
      <c r="Q92" s="508"/>
      <c r="R92" s="508"/>
      <c r="S92" s="508"/>
      <c r="T92" s="508"/>
      <c r="U92" s="508"/>
      <c r="V92" s="508"/>
      <c r="W92" s="508"/>
      <c r="X92" s="508"/>
      <c r="Y92" s="508"/>
      <c r="Z92" s="508"/>
    </row>
    <row r="93" spans="1:26" ht="12.75" x14ac:dyDescent="0.2">
      <c r="A93" s="474" t="s">
        <v>1005</v>
      </c>
      <c r="B93" s="474" t="s">
        <v>1006</v>
      </c>
      <c r="C93" s="475" t="s">
        <v>411</v>
      </c>
      <c r="D93" s="475" t="s">
        <v>1007</v>
      </c>
      <c r="E93" s="475" t="s">
        <v>1008</v>
      </c>
      <c r="F93" s="475" t="s">
        <v>412</v>
      </c>
      <c r="G93" s="475" t="s">
        <v>864</v>
      </c>
      <c r="H93" s="477">
        <v>0</v>
      </c>
      <c r="I93" s="479">
        <v>18</v>
      </c>
      <c r="J93" s="483">
        <v>158373</v>
      </c>
      <c r="K93" s="483">
        <v>0</v>
      </c>
      <c r="L93" s="483">
        <v>0</v>
      </c>
      <c r="M93" s="483">
        <v>0</v>
      </c>
      <c r="N93" s="483">
        <v>1098871</v>
      </c>
      <c r="O93" s="483">
        <v>295228</v>
      </c>
      <c r="P93" s="505">
        <v>1552472</v>
      </c>
      <c r="Q93" s="508"/>
      <c r="R93" s="508"/>
      <c r="S93" s="508"/>
      <c r="T93" s="508"/>
      <c r="U93" s="508"/>
      <c r="V93" s="508"/>
      <c r="W93" s="508"/>
      <c r="X93" s="508"/>
      <c r="Y93" s="508"/>
      <c r="Z93" s="508"/>
    </row>
    <row r="94" spans="1:26" ht="12.75" x14ac:dyDescent="0.2">
      <c r="A94" s="474" t="s">
        <v>577</v>
      </c>
      <c r="B94" s="474" t="s">
        <v>578</v>
      </c>
      <c r="C94" s="475" t="s">
        <v>411</v>
      </c>
      <c r="D94" s="476"/>
      <c r="E94" s="475">
        <v>90249</v>
      </c>
      <c r="F94" s="475" t="s">
        <v>427</v>
      </c>
      <c r="G94" s="475" t="s">
        <v>428</v>
      </c>
      <c r="H94" s="486">
        <v>12150996</v>
      </c>
      <c r="I94" s="479">
        <v>17</v>
      </c>
      <c r="J94" s="483">
        <v>178523</v>
      </c>
      <c r="K94" s="483">
        <v>0</v>
      </c>
      <c r="L94" s="483">
        <v>0</v>
      </c>
      <c r="M94" s="483">
        <v>458617</v>
      </c>
      <c r="N94" s="483">
        <v>0</v>
      </c>
      <c r="O94" s="483">
        <v>0</v>
      </c>
      <c r="P94" s="505">
        <v>637140</v>
      </c>
      <c r="Q94" s="508"/>
      <c r="R94" s="508"/>
      <c r="S94" s="508"/>
      <c r="T94" s="508"/>
      <c r="U94" s="508"/>
      <c r="V94" s="508"/>
      <c r="W94" s="508"/>
      <c r="X94" s="508"/>
      <c r="Y94" s="508"/>
      <c r="Z94" s="508"/>
    </row>
    <row r="95" spans="1:26" ht="12.75" x14ac:dyDescent="0.2">
      <c r="A95" s="474" t="s">
        <v>1525</v>
      </c>
      <c r="B95" s="474" t="s">
        <v>1526</v>
      </c>
      <c r="C95" s="475" t="s">
        <v>411</v>
      </c>
      <c r="D95" s="476"/>
      <c r="E95" s="475">
        <v>90267</v>
      </c>
      <c r="F95" s="475" t="s">
        <v>427</v>
      </c>
      <c r="G95" s="475" t="s">
        <v>428</v>
      </c>
      <c r="H95" s="486">
        <v>12150996</v>
      </c>
      <c r="I95" s="479">
        <v>17</v>
      </c>
      <c r="J95" s="483">
        <v>98119</v>
      </c>
      <c r="K95" s="483">
        <v>0</v>
      </c>
      <c r="L95" s="483">
        <v>0</v>
      </c>
      <c r="M95" s="483">
        <v>1857698</v>
      </c>
      <c r="N95" s="483">
        <v>0</v>
      </c>
      <c r="O95" s="483">
        <v>0</v>
      </c>
      <c r="P95" s="505">
        <v>1955817</v>
      </c>
      <c r="Q95" s="508"/>
      <c r="R95" s="508"/>
      <c r="S95" s="508"/>
      <c r="T95" s="508"/>
      <c r="U95" s="508"/>
      <c r="V95" s="508"/>
      <c r="W95" s="508"/>
      <c r="X95" s="508"/>
      <c r="Y95" s="508"/>
      <c r="Z95" s="508"/>
    </row>
    <row r="96" spans="1:26" ht="12.75" x14ac:dyDescent="0.2">
      <c r="A96" s="474" t="s">
        <v>573</v>
      </c>
      <c r="B96" s="474" t="s">
        <v>574</v>
      </c>
      <c r="C96" s="475" t="s">
        <v>411</v>
      </c>
      <c r="D96" s="476"/>
      <c r="E96" s="475">
        <v>90247</v>
      </c>
      <c r="F96" s="475" t="s">
        <v>427</v>
      </c>
      <c r="G96" s="475" t="s">
        <v>428</v>
      </c>
      <c r="H96" s="486">
        <v>12150996</v>
      </c>
      <c r="I96" s="479">
        <v>17</v>
      </c>
      <c r="J96" s="483">
        <v>130151</v>
      </c>
      <c r="K96" s="483">
        <v>0</v>
      </c>
      <c r="L96" s="483">
        <v>0</v>
      </c>
      <c r="M96" s="483">
        <v>1793326</v>
      </c>
      <c r="N96" s="483">
        <v>0</v>
      </c>
      <c r="O96" s="483">
        <v>0</v>
      </c>
      <c r="P96" s="505">
        <v>1923477</v>
      </c>
      <c r="Q96" s="508"/>
      <c r="R96" s="508"/>
      <c r="S96" s="508"/>
      <c r="T96" s="508"/>
      <c r="U96" s="508"/>
      <c r="V96" s="508"/>
      <c r="W96" s="508"/>
      <c r="X96" s="508"/>
      <c r="Y96" s="508"/>
      <c r="Z96" s="508"/>
    </row>
    <row r="97" spans="1:26" ht="12.75" x14ac:dyDescent="0.2">
      <c r="A97" s="474" t="s">
        <v>606</v>
      </c>
      <c r="B97" s="474" t="s">
        <v>607</v>
      </c>
      <c r="C97" s="475" t="s">
        <v>411</v>
      </c>
      <c r="D97" s="476"/>
      <c r="E97" s="475">
        <v>90268</v>
      </c>
      <c r="F97" s="475" t="s">
        <v>427</v>
      </c>
      <c r="G97" s="475" t="s">
        <v>428</v>
      </c>
      <c r="H97" s="486">
        <v>12150996</v>
      </c>
      <c r="I97" s="479">
        <v>17</v>
      </c>
      <c r="J97" s="483">
        <v>32321</v>
      </c>
      <c r="K97" s="483">
        <v>0</v>
      </c>
      <c r="L97" s="483">
        <v>0</v>
      </c>
      <c r="M97" s="483">
        <v>1060245</v>
      </c>
      <c r="N97" s="483">
        <v>0</v>
      </c>
      <c r="O97" s="483">
        <v>0</v>
      </c>
      <c r="P97" s="505">
        <v>1092566</v>
      </c>
      <c r="Q97" s="508"/>
      <c r="R97" s="508"/>
      <c r="S97" s="508"/>
      <c r="T97" s="508"/>
      <c r="U97" s="508"/>
      <c r="V97" s="508"/>
      <c r="W97" s="508"/>
      <c r="X97" s="508"/>
      <c r="Y97" s="508"/>
      <c r="Z97" s="508"/>
    </row>
    <row r="98" spans="1:26" ht="12.75" x14ac:dyDescent="0.2">
      <c r="A98" s="474" t="s">
        <v>1230</v>
      </c>
      <c r="B98" s="474" t="s">
        <v>719</v>
      </c>
      <c r="C98" s="475" t="s">
        <v>411</v>
      </c>
      <c r="D98" s="475">
        <v>9175</v>
      </c>
      <c r="E98" s="475">
        <v>90175</v>
      </c>
      <c r="F98" s="475" t="s">
        <v>427</v>
      </c>
      <c r="G98" s="475" t="s">
        <v>413</v>
      </c>
      <c r="H98" s="486">
        <v>68738</v>
      </c>
      <c r="I98" s="479">
        <v>16</v>
      </c>
      <c r="J98" s="483">
        <v>210471</v>
      </c>
      <c r="K98" s="483">
        <v>0</v>
      </c>
      <c r="L98" s="483">
        <v>0</v>
      </c>
      <c r="M98" s="483">
        <v>1422976</v>
      </c>
      <c r="N98" s="483">
        <v>8014</v>
      </c>
      <c r="O98" s="483">
        <v>1352708</v>
      </c>
      <c r="P98" s="505">
        <v>2994169</v>
      </c>
      <c r="Q98" s="508"/>
      <c r="R98" s="508"/>
      <c r="S98" s="508"/>
      <c r="T98" s="508"/>
      <c r="U98" s="508"/>
      <c r="V98" s="508"/>
      <c r="W98" s="508"/>
      <c r="X98" s="508"/>
      <c r="Y98" s="508"/>
      <c r="Z98" s="508"/>
    </row>
    <row r="99" spans="1:26" ht="12.75" x14ac:dyDescent="0.2">
      <c r="A99" s="474" t="s">
        <v>599</v>
      </c>
      <c r="B99" s="474" t="s">
        <v>600</v>
      </c>
      <c r="C99" s="475" t="s">
        <v>411</v>
      </c>
      <c r="D99" s="476"/>
      <c r="E99" s="475">
        <v>90263</v>
      </c>
      <c r="F99" s="475" t="s">
        <v>427</v>
      </c>
      <c r="G99" s="475" t="s">
        <v>428</v>
      </c>
      <c r="H99" s="486">
        <v>12150996</v>
      </c>
      <c r="I99" s="479">
        <v>16</v>
      </c>
      <c r="J99" s="483">
        <v>72318</v>
      </c>
      <c r="K99" s="483">
        <v>0</v>
      </c>
      <c r="L99" s="483">
        <v>0</v>
      </c>
      <c r="M99" s="483">
        <v>0</v>
      </c>
      <c r="N99" s="483">
        <v>2605564</v>
      </c>
      <c r="O99" s="483">
        <v>0</v>
      </c>
      <c r="P99" s="505">
        <v>2677882</v>
      </c>
      <c r="Q99" s="508"/>
      <c r="R99" s="508"/>
      <c r="S99" s="508"/>
      <c r="T99" s="508"/>
      <c r="U99" s="508"/>
      <c r="V99" s="508"/>
      <c r="W99" s="508"/>
      <c r="X99" s="508"/>
      <c r="Y99" s="508"/>
      <c r="Z99" s="508"/>
    </row>
    <row r="100" spans="1:26" ht="12.75" x14ac:dyDescent="0.2">
      <c r="A100" s="474" t="s">
        <v>655</v>
      </c>
      <c r="B100" s="474" t="s">
        <v>656</v>
      </c>
      <c r="C100" s="475" t="s">
        <v>411</v>
      </c>
      <c r="D100" s="475">
        <v>9050</v>
      </c>
      <c r="E100" s="475">
        <v>90050</v>
      </c>
      <c r="F100" s="475" t="s">
        <v>427</v>
      </c>
      <c r="G100" s="475" t="s">
        <v>428</v>
      </c>
      <c r="H100" s="486">
        <v>125206</v>
      </c>
      <c r="I100" s="479">
        <v>16</v>
      </c>
      <c r="J100" s="483">
        <v>430804</v>
      </c>
      <c r="K100" s="483">
        <v>284064</v>
      </c>
      <c r="L100" s="483">
        <v>0</v>
      </c>
      <c r="M100" s="483">
        <v>0</v>
      </c>
      <c r="N100" s="483">
        <v>2978132</v>
      </c>
      <c r="O100" s="483">
        <v>2493421</v>
      </c>
      <c r="P100" s="505">
        <v>6186421</v>
      </c>
      <c r="Q100" s="508"/>
      <c r="R100" s="508"/>
      <c r="S100" s="508"/>
      <c r="T100" s="508"/>
      <c r="U100" s="508"/>
      <c r="V100" s="508"/>
      <c r="W100" s="508"/>
      <c r="X100" s="508"/>
      <c r="Y100" s="508"/>
      <c r="Z100" s="508"/>
    </row>
    <row r="101" spans="1:26" ht="12.75" x14ac:dyDescent="0.2">
      <c r="A101" s="474" t="s">
        <v>1038</v>
      </c>
      <c r="B101" s="474" t="s">
        <v>1039</v>
      </c>
      <c r="C101" s="475" t="s">
        <v>411</v>
      </c>
      <c r="D101" s="475">
        <v>9199</v>
      </c>
      <c r="E101" s="475">
        <v>90199</v>
      </c>
      <c r="F101" s="475" t="s">
        <v>427</v>
      </c>
      <c r="G101" s="475" t="s">
        <v>428</v>
      </c>
      <c r="H101" s="486">
        <v>78413</v>
      </c>
      <c r="I101" s="479">
        <v>16</v>
      </c>
      <c r="J101" s="483">
        <v>117052</v>
      </c>
      <c r="K101" s="483">
        <v>286300</v>
      </c>
      <c r="L101" s="483">
        <v>0</v>
      </c>
      <c r="M101" s="483">
        <v>0</v>
      </c>
      <c r="N101" s="483">
        <v>613552</v>
      </c>
      <c r="O101" s="483">
        <v>731682</v>
      </c>
      <c r="P101" s="505">
        <v>1748586</v>
      </c>
      <c r="Q101" s="508"/>
      <c r="R101" s="508"/>
      <c r="S101" s="508"/>
      <c r="T101" s="508"/>
      <c r="U101" s="508"/>
      <c r="V101" s="508"/>
      <c r="W101" s="508"/>
      <c r="X101" s="508"/>
      <c r="Y101" s="508"/>
      <c r="Z101" s="508"/>
    </row>
    <row r="102" spans="1:26" ht="12.75" x14ac:dyDescent="0.2">
      <c r="A102" s="474" t="s">
        <v>1088</v>
      </c>
      <c r="B102" s="474" t="s">
        <v>1089</v>
      </c>
      <c r="C102" s="475" t="s">
        <v>411</v>
      </c>
      <c r="D102" s="475">
        <v>9213</v>
      </c>
      <c r="E102" s="475">
        <v>90213</v>
      </c>
      <c r="F102" s="475" t="s">
        <v>427</v>
      </c>
      <c r="G102" s="475" t="s">
        <v>413</v>
      </c>
      <c r="H102" s="486">
        <v>64078</v>
      </c>
      <c r="I102" s="479">
        <v>16</v>
      </c>
      <c r="J102" s="483">
        <v>280665</v>
      </c>
      <c r="K102" s="483">
        <v>26953</v>
      </c>
      <c r="L102" s="483">
        <v>0</v>
      </c>
      <c r="M102" s="483">
        <v>325580</v>
      </c>
      <c r="N102" s="483">
        <v>1592140</v>
      </c>
      <c r="O102" s="483">
        <v>196353</v>
      </c>
      <c r="P102" s="505">
        <v>2421691</v>
      </c>
      <c r="Q102" s="508"/>
      <c r="R102" s="508"/>
      <c r="S102" s="508"/>
      <c r="T102" s="508"/>
      <c r="U102" s="508"/>
      <c r="V102" s="508"/>
      <c r="W102" s="508"/>
      <c r="X102" s="508"/>
      <c r="Y102" s="508"/>
      <c r="Z102" s="508"/>
    </row>
    <row r="103" spans="1:26" ht="12.75" x14ac:dyDescent="0.2">
      <c r="A103" s="474" t="s">
        <v>425</v>
      </c>
      <c r="B103" s="474" t="s">
        <v>426</v>
      </c>
      <c r="C103" s="475" t="s">
        <v>411</v>
      </c>
      <c r="D103" s="475">
        <v>9052</v>
      </c>
      <c r="E103" s="475">
        <v>90052</v>
      </c>
      <c r="F103" s="475" t="s">
        <v>427</v>
      </c>
      <c r="G103" s="475" t="s">
        <v>428</v>
      </c>
      <c r="H103" s="486">
        <v>1932666</v>
      </c>
      <c r="I103" s="479">
        <v>15</v>
      </c>
      <c r="J103" s="483">
        <v>332710</v>
      </c>
      <c r="K103" s="483">
        <v>7977</v>
      </c>
      <c r="L103" s="483">
        <v>0</v>
      </c>
      <c r="M103" s="483">
        <v>96819</v>
      </c>
      <c r="N103" s="483">
        <v>1812448</v>
      </c>
      <c r="O103" s="483">
        <v>0</v>
      </c>
      <c r="P103" s="505">
        <v>2249954</v>
      </c>
      <c r="Q103" s="508"/>
      <c r="R103" s="508"/>
      <c r="S103" s="508"/>
      <c r="T103" s="508"/>
      <c r="U103" s="508"/>
      <c r="V103" s="508"/>
      <c r="W103" s="508"/>
      <c r="X103" s="508"/>
      <c r="Y103" s="508"/>
      <c r="Z103" s="508"/>
    </row>
    <row r="104" spans="1:26" ht="12.75" x14ac:dyDescent="0.2">
      <c r="A104" s="474" t="s">
        <v>593</v>
      </c>
      <c r="B104" s="474" t="s">
        <v>594</v>
      </c>
      <c r="C104" s="475" t="s">
        <v>411</v>
      </c>
      <c r="D104" s="476"/>
      <c r="E104" s="475">
        <v>90259</v>
      </c>
      <c r="F104" s="475" t="s">
        <v>427</v>
      </c>
      <c r="G104" s="475" t="s">
        <v>428</v>
      </c>
      <c r="H104" s="486">
        <v>12150996</v>
      </c>
      <c r="I104" s="479">
        <v>15</v>
      </c>
      <c r="J104" s="483">
        <v>83140</v>
      </c>
      <c r="K104" s="483">
        <v>0</v>
      </c>
      <c r="L104" s="483">
        <v>0</v>
      </c>
      <c r="M104" s="483">
        <v>1396107</v>
      </c>
      <c r="N104" s="483">
        <v>0</v>
      </c>
      <c r="O104" s="483">
        <v>0</v>
      </c>
      <c r="P104" s="505">
        <v>1479247</v>
      </c>
      <c r="Q104" s="508"/>
      <c r="R104" s="508"/>
      <c r="S104" s="508"/>
      <c r="T104" s="508"/>
      <c r="U104" s="508"/>
      <c r="V104" s="508"/>
      <c r="W104" s="508"/>
      <c r="X104" s="508"/>
      <c r="Y104" s="508"/>
      <c r="Z104" s="508"/>
    </row>
    <row r="105" spans="1:26" ht="12.75" x14ac:dyDescent="0.2">
      <c r="A105" s="474" t="s">
        <v>1180</v>
      </c>
      <c r="B105" s="474" t="s">
        <v>1181</v>
      </c>
      <c r="C105" s="475" t="s">
        <v>411</v>
      </c>
      <c r="D105" s="475">
        <v>9155</v>
      </c>
      <c r="E105" s="475">
        <v>90155</v>
      </c>
      <c r="F105" s="475" t="s">
        <v>427</v>
      </c>
      <c r="G105" s="475" t="s">
        <v>428</v>
      </c>
      <c r="H105" s="486">
        <v>93141</v>
      </c>
      <c r="I105" s="479">
        <v>15</v>
      </c>
      <c r="J105" s="483">
        <v>396854</v>
      </c>
      <c r="K105" s="483">
        <v>0</v>
      </c>
      <c r="L105" s="483">
        <v>0</v>
      </c>
      <c r="M105" s="483">
        <v>0</v>
      </c>
      <c r="N105" s="483">
        <v>1107737</v>
      </c>
      <c r="O105" s="483">
        <v>619970</v>
      </c>
      <c r="P105" s="505">
        <v>2124561</v>
      </c>
      <c r="Q105" s="508"/>
      <c r="R105" s="508"/>
      <c r="S105" s="508"/>
      <c r="T105" s="508"/>
      <c r="U105" s="508"/>
      <c r="V105" s="508"/>
      <c r="W105" s="508"/>
      <c r="X105" s="508"/>
      <c r="Y105" s="508"/>
      <c r="Z105" s="508"/>
    </row>
    <row r="106" spans="1:26" ht="12.75" x14ac:dyDescent="0.2">
      <c r="A106" s="474" t="s">
        <v>1220</v>
      </c>
      <c r="B106" s="474" t="s">
        <v>912</v>
      </c>
      <c r="C106" s="475" t="s">
        <v>411</v>
      </c>
      <c r="D106" s="475">
        <v>9163</v>
      </c>
      <c r="E106" s="475">
        <v>90163</v>
      </c>
      <c r="F106" s="475" t="s">
        <v>427</v>
      </c>
      <c r="G106" s="475" t="s">
        <v>428</v>
      </c>
      <c r="H106" s="486">
        <v>71772</v>
      </c>
      <c r="I106" s="479">
        <v>15</v>
      </c>
      <c r="J106" s="483">
        <v>118019</v>
      </c>
      <c r="K106" s="483">
        <v>0</v>
      </c>
      <c r="L106" s="483">
        <v>0</v>
      </c>
      <c r="M106" s="483">
        <v>954013</v>
      </c>
      <c r="N106" s="483">
        <v>0</v>
      </c>
      <c r="O106" s="483">
        <v>1072029</v>
      </c>
      <c r="P106" s="505">
        <v>2144061</v>
      </c>
      <c r="Q106" s="508"/>
      <c r="R106" s="508"/>
      <c r="S106" s="508"/>
      <c r="T106" s="508"/>
      <c r="U106" s="508"/>
      <c r="V106" s="508"/>
      <c r="W106" s="508"/>
      <c r="X106" s="508"/>
      <c r="Y106" s="508"/>
      <c r="Z106" s="508"/>
    </row>
    <row r="107" spans="1:26" ht="12.75" x14ac:dyDescent="0.2">
      <c r="A107" s="474" t="s">
        <v>647</v>
      </c>
      <c r="B107" s="474" t="s">
        <v>648</v>
      </c>
      <c r="C107" s="475" t="s">
        <v>411</v>
      </c>
      <c r="D107" s="476"/>
      <c r="E107" s="475">
        <v>90258</v>
      </c>
      <c r="F107" s="475" t="s">
        <v>427</v>
      </c>
      <c r="G107" s="475" t="s">
        <v>428</v>
      </c>
      <c r="H107" s="486">
        <v>12150996</v>
      </c>
      <c r="I107" s="479">
        <v>15</v>
      </c>
      <c r="J107" s="483">
        <v>204894</v>
      </c>
      <c r="K107" s="483">
        <v>0</v>
      </c>
      <c r="L107" s="483">
        <v>0</v>
      </c>
      <c r="M107" s="483">
        <v>1732683</v>
      </c>
      <c r="N107" s="483">
        <v>899774</v>
      </c>
      <c r="O107" s="483">
        <v>0</v>
      </c>
      <c r="P107" s="505">
        <v>2837351</v>
      </c>
      <c r="Q107" s="508"/>
      <c r="R107" s="508"/>
      <c r="S107" s="508"/>
      <c r="T107" s="508"/>
      <c r="U107" s="508"/>
      <c r="V107" s="508"/>
      <c r="W107" s="508"/>
      <c r="X107" s="508"/>
      <c r="Y107" s="508"/>
      <c r="Z107" s="508"/>
    </row>
    <row r="108" spans="1:26" ht="12.75" x14ac:dyDescent="0.2">
      <c r="A108" s="474" t="s">
        <v>595</v>
      </c>
      <c r="B108" s="474" t="s">
        <v>596</v>
      </c>
      <c r="C108" s="475" t="s">
        <v>411</v>
      </c>
      <c r="D108" s="475">
        <v>9043</v>
      </c>
      <c r="E108" s="475">
        <v>90043</v>
      </c>
      <c r="F108" s="475" t="s">
        <v>427</v>
      </c>
      <c r="G108" s="475" t="s">
        <v>413</v>
      </c>
      <c r="H108" s="486">
        <v>12150996</v>
      </c>
      <c r="I108" s="479">
        <v>14</v>
      </c>
      <c r="J108" s="483">
        <v>0</v>
      </c>
      <c r="K108" s="483">
        <v>0</v>
      </c>
      <c r="L108" s="483">
        <v>0</v>
      </c>
      <c r="M108" s="483">
        <v>2914825</v>
      </c>
      <c r="N108" s="483">
        <v>854081</v>
      </c>
      <c r="O108" s="483">
        <v>0</v>
      </c>
      <c r="P108" s="505">
        <v>3768906</v>
      </c>
      <c r="Q108" s="508"/>
      <c r="R108" s="508"/>
      <c r="S108" s="508"/>
      <c r="T108" s="508"/>
      <c r="U108" s="508"/>
      <c r="V108" s="508"/>
      <c r="W108" s="508"/>
      <c r="X108" s="508"/>
      <c r="Y108" s="508"/>
      <c r="Z108" s="508"/>
    </row>
    <row r="109" spans="1:26" ht="12.75" x14ac:dyDescent="0.2">
      <c r="A109" s="474" t="s">
        <v>653</v>
      </c>
      <c r="B109" s="474" t="s">
        <v>654</v>
      </c>
      <c r="C109" s="475" t="s">
        <v>411</v>
      </c>
      <c r="D109" s="476"/>
      <c r="E109" s="475">
        <v>90291</v>
      </c>
      <c r="F109" s="475" t="s">
        <v>427</v>
      </c>
      <c r="G109" s="475" t="s">
        <v>428</v>
      </c>
      <c r="H109" s="486">
        <v>12150996</v>
      </c>
      <c r="I109" s="479">
        <v>14</v>
      </c>
      <c r="J109" s="483">
        <v>133298</v>
      </c>
      <c r="K109" s="483">
        <v>0</v>
      </c>
      <c r="L109" s="483">
        <v>0</v>
      </c>
      <c r="M109" s="483">
        <v>1420957</v>
      </c>
      <c r="N109" s="483">
        <v>0</v>
      </c>
      <c r="O109" s="483">
        <v>327987</v>
      </c>
      <c r="P109" s="505">
        <v>1882242</v>
      </c>
      <c r="Q109" s="508"/>
      <c r="R109" s="508"/>
      <c r="S109" s="508"/>
      <c r="T109" s="508"/>
      <c r="U109" s="508"/>
      <c r="V109" s="508"/>
      <c r="W109" s="508"/>
      <c r="X109" s="508"/>
      <c r="Y109" s="508"/>
      <c r="Z109" s="508"/>
    </row>
    <row r="110" spans="1:26" ht="12.75" x14ac:dyDescent="0.2">
      <c r="A110" s="474" t="s">
        <v>622</v>
      </c>
      <c r="B110" s="474" t="s">
        <v>623</v>
      </c>
      <c r="C110" s="475" t="s">
        <v>411</v>
      </c>
      <c r="D110" s="475">
        <v>9214</v>
      </c>
      <c r="E110" s="475">
        <v>90214</v>
      </c>
      <c r="F110" s="475" t="s">
        <v>427</v>
      </c>
      <c r="G110" s="475" t="s">
        <v>413</v>
      </c>
      <c r="H110" s="486">
        <v>12150996</v>
      </c>
      <c r="I110" s="479">
        <v>14</v>
      </c>
      <c r="J110" s="483">
        <v>345002</v>
      </c>
      <c r="K110" s="483">
        <v>814</v>
      </c>
      <c r="L110" s="483">
        <v>0</v>
      </c>
      <c r="M110" s="483">
        <v>2211960</v>
      </c>
      <c r="N110" s="483">
        <v>764319</v>
      </c>
      <c r="O110" s="483">
        <v>31119</v>
      </c>
      <c r="P110" s="505">
        <v>3353214</v>
      </c>
      <c r="Q110" s="508"/>
      <c r="R110" s="508"/>
      <c r="S110" s="508"/>
      <c r="T110" s="508"/>
      <c r="U110" s="508"/>
      <c r="V110" s="508"/>
      <c r="W110" s="508"/>
      <c r="X110" s="508"/>
      <c r="Y110" s="508"/>
      <c r="Z110" s="508"/>
    </row>
    <row r="111" spans="1:26" ht="12.75" x14ac:dyDescent="0.2">
      <c r="A111" s="474" t="s">
        <v>575</v>
      </c>
      <c r="B111" s="474" t="s">
        <v>576</v>
      </c>
      <c r="C111" s="475" t="s">
        <v>411</v>
      </c>
      <c r="D111" s="475">
        <v>9044</v>
      </c>
      <c r="E111" s="475">
        <v>90044</v>
      </c>
      <c r="F111" s="475" t="s">
        <v>427</v>
      </c>
      <c r="G111" s="475" t="s">
        <v>428</v>
      </c>
      <c r="H111" s="486">
        <v>12150996</v>
      </c>
      <c r="I111" s="479">
        <v>14</v>
      </c>
      <c r="J111" s="483">
        <v>63520</v>
      </c>
      <c r="K111" s="483">
        <v>0</v>
      </c>
      <c r="L111" s="483">
        <v>0</v>
      </c>
      <c r="M111" s="483">
        <v>1303994</v>
      </c>
      <c r="N111" s="483">
        <v>335496</v>
      </c>
      <c r="O111" s="483">
        <v>0</v>
      </c>
      <c r="P111" s="505">
        <v>1703010</v>
      </c>
      <c r="Q111" s="508"/>
      <c r="R111" s="508"/>
      <c r="S111" s="508"/>
      <c r="T111" s="508"/>
      <c r="U111" s="508"/>
      <c r="V111" s="508"/>
      <c r="W111" s="508"/>
      <c r="X111" s="508"/>
      <c r="Y111" s="508"/>
      <c r="Z111" s="508"/>
    </row>
    <row r="112" spans="1:26" ht="12.75" x14ac:dyDescent="0.2">
      <c r="A112" s="474" t="s">
        <v>662</v>
      </c>
      <c r="B112" s="474" t="s">
        <v>663</v>
      </c>
      <c r="C112" s="475" t="s">
        <v>411</v>
      </c>
      <c r="D112" s="476"/>
      <c r="E112" s="475">
        <v>90256</v>
      </c>
      <c r="F112" s="475" t="s">
        <v>427</v>
      </c>
      <c r="G112" s="475" t="s">
        <v>428</v>
      </c>
      <c r="H112" s="486">
        <v>12150996</v>
      </c>
      <c r="I112" s="479">
        <v>14</v>
      </c>
      <c r="J112" s="483">
        <v>266054</v>
      </c>
      <c r="K112" s="483">
        <v>0</v>
      </c>
      <c r="L112" s="483">
        <v>0</v>
      </c>
      <c r="M112" s="483">
        <v>1537967</v>
      </c>
      <c r="N112" s="483">
        <v>0</v>
      </c>
      <c r="O112" s="483">
        <v>0</v>
      </c>
      <c r="P112" s="505">
        <v>1804021</v>
      </c>
      <c r="Q112" s="508"/>
      <c r="R112" s="508"/>
      <c r="S112" s="508"/>
      <c r="T112" s="508"/>
      <c r="U112" s="508"/>
      <c r="V112" s="508"/>
      <c r="W112" s="508"/>
      <c r="X112" s="508"/>
      <c r="Y112" s="508"/>
      <c r="Z112" s="508"/>
    </row>
    <row r="113" spans="1:26" ht="12.75" x14ac:dyDescent="0.2">
      <c r="A113" s="474" t="s">
        <v>1226</v>
      </c>
      <c r="B113" s="474" t="s">
        <v>1227</v>
      </c>
      <c r="C113" s="475" t="s">
        <v>411</v>
      </c>
      <c r="D113" s="475">
        <v>9231</v>
      </c>
      <c r="E113" s="475">
        <v>90231</v>
      </c>
      <c r="F113" s="475" t="s">
        <v>427</v>
      </c>
      <c r="G113" s="475" t="s">
        <v>428</v>
      </c>
      <c r="H113" s="486">
        <v>12150996</v>
      </c>
      <c r="I113" s="479">
        <v>14</v>
      </c>
      <c r="J113" s="483">
        <v>126932</v>
      </c>
      <c r="K113" s="483">
        <v>197444</v>
      </c>
      <c r="L113" s="483">
        <v>0</v>
      </c>
      <c r="M113" s="483">
        <v>1833756</v>
      </c>
      <c r="N113" s="483">
        <v>0</v>
      </c>
      <c r="O113" s="483">
        <v>0</v>
      </c>
      <c r="P113" s="505">
        <v>2158132</v>
      </c>
      <c r="Q113" s="508"/>
      <c r="R113" s="508"/>
      <c r="S113" s="508"/>
      <c r="T113" s="508"/>
      <c r="U113" s="508"/>
      <c r="V113" s="508"/>
      <c r="W113" s="508"/>
      <c r="X113" s="508"/>
      <c r="Y113" s="508"/>
      <c r="Z113" s="508"/>
    </row>
    <row r="114" spans="1:26" ht="12.75" x14ac:dyDescent="0.2">
      <c r="A114" s="474" t="s">
        <v>967</v>
      </c>
      <c r="B114" s="474" t="s">
        <v>968</v>
      </c>
      <c r="C114" s="475" t="s">
        <v>411</v>
      </c>
      <c r="D114" s="475" t="s">
        <v>969</v>
      </c>
      <c r="E114" s="475" t="s">
        <v>970</v>
      </c>
      <c r="F114" s="475" t="s">
        <v>412</v>
      </c>
      <c r="G114" s="475" t="s">
        <v>864</v>
      </c>
      <c r="H114" s="477">
        <v>0</v>
      </c>
      <c r="I114" s="479">
        <v>14</v>
      </c>
      <c r="J114" s="483">
        <v>1099432</v>
      </c>
      <c r="K114" s="483">
        <v>324798</v>
      </c>
      <c r="L114" s="483">
        <v>0</v>
      </c>
      <c r="M114" s="483">
        <v>1555833</v>
      </c>
      <c r="N114" s="483">
        <v>407000</v>
      </c>
      <c r="O114" s="483">
        <v>297427</v>
      </c>
      <c r="P114" s="505">
        <v>3684490</v>
      </c>
      <c r="Q114" s="508"/>
      <c r="R114" s="508"/>
      <c r="S114" s="508"/>
      <c r="T114" s="508"/>
      <c r="U114" s="508"/>
      <c r="V114" s="508"/>
      <c r="W114" s="508"/>
      <c r="X114" s="508"/>
      <c r="Y114" s="508"/>
      <c r="Z114" s="508"/>
    </row>
    <row r="115" spans="1:26" ht="12.75" x14ac:dyDescent="0.2">
      <c r="A115" s="474" t="s">
        <v>601</v>
      </c>
      <c r="B115" s="474" t="s">
        <v>570</v>
      </c>
      <c r="C115" s="475" t="s">
        <v>411</v>
      </c>
      <c r="D115" s="476"/>
      <c r="E115" s="475">
        <v>90265</v>
      </c>
      <c r="F115" s="475" t="s">
        <v>427</v>
      </c>
      <c r="G115" s="475" t="s">
        <v>428</v>
      </c>
      <c r="H115" s="486">
        <v>12150996</v>
      </c>
      <c r="I115" s="479">
        <v>13</v>
      </c>
      <c r="J115" s="483">
        <v>223430</v>
      </c>
      <c r="K115" s="483">
        <v>0</v>
      </c>
      <c r="L115" s="483">
        <v>0</v>
      </c>
      <c r="M115" s="483">
        <v>0</v>
      </c>
      <c r="N115" s="483">
        <v>2751895</v>
      </c>
      <c r="O115" s="483">
        <v>0</v>
      </c>
      <c r="P115" s="505">
        <v>2975325</v>
      </c>
      <c r="Q115" s="508"/>
      <c r="R115" s="508"/>
      <c r="S115" s="508"/>
      <c r="T115" s="508"/>
      <c r="U115" s="508"/>
      <c r="V115" s="508"/>
      <c r="W115" s="508"/>
      <c r="X115" s="508"/>
      <c r="Y115" s="508"/>
      <c r="Z115" s="508"/>
    </row>
    <row r="116" spans="1:26" ht="12.75" x14ac:dyDescent="0.2">
      <c r="A116" s="474" t="s">
        <v>641</v>
      </c>
      <c r="B116" s="474" t="s">
        <v>574</v>
      </c>
      <c r="C116" s="475" t="s">
        <v>411</v>
      </c>
      <c r="D116" s="476"/>
      <c r="E116" s="475">
        <v>90271</v>
      </c>
      <c r="F116" s="475" t="s">
        <v>427</v>
      </c>
      <c r="G116" s="475" t="s">
        <v>428</v>
      </c>
      <c r="H116" s="486">
        <v>12150996</v>
      </c>
      <c r="I116" s="479">
        <v>13</v>
      </c>
      <c r="J116" s="483">
        <v>183332</v>
      </c>
      <c r="K116" s="483">
        <v>0</v>
      </c>
      <c r="L116" s="483">
        <v>0</v>
      </c>
      <c r="M116" s="483">
        <v>1573313</v>
      </c>
      <c r="N116" s="483">
        <v>0</v>
      </c>
      <c r="O116" s="483">
        <v>0</v>
      </c>
      <c r="P116" s="505">
        <v>1756645</v>
      </c>
      <c r="Q116" s="508"/>
      <c r="R116" s="508"/>
      <c r="S116" s="508"/>
      <c r="T116" s="508"/>
      <c r="U116" s="508"/>
      <c r="V116" s="508"/>
      <c r="W116" s="508"/>
      <c r="X116" s="508"/>
      <c r="Y116" s="508"/>
      <c r="Z116" s="508"/>
    </row>
    <row r="117" spans="1:26" ht="12.75" x14ac:dyDescent="0.2">
      <c r="A117" s="474" t="s">
        <v>1114</v>
      </c>
      <c r="B117" s="474" t="s">
        <v>343</v>
      </c>
      <c r="C117" s="475" t="s">
        <v>411</v>
      </c>
      <c r="D117" s="475" t="s">
        <v>1115</v>
      </c>
      <c r="E117" s="475" t="s">
        <v>1116</v>
      </c>
      <c r="F117" s="475" t="s">
        <v>427</v>
      </c>
      <c r="G117" s="475" t="s">
        <v>864</v>
      </c>
      <c r="H117" s="477">
        <v>0</v>
      </c>
      <c r="I117" s="479">
        <v>13</v>
      </c>
      <c r="J117" s="483">
        <v>230372</v>
      </c>
      <c r="K117" s="483">
        <v>0</v>
      </c>
      <c r="L117" s="483">
        <v>0</v>
      </c>
      <c r="M117" s="483">
        <v>0</v>
      </c>
      <c r="N117" s="483">
        <v>1229810</v>
      </c>
      <c r="O117" s="483">
        <v>275122</v>
      </c>
      <c r="P117" s="505">
        <v>1735304</v>
      </c>
      <c r="Q117" s="508"/>
      <c r="R117" s="508"/>
      <c r="S117" s="508"/>
      <c r="T117" s="508"/>
      <c r="U117" s="508"/>
      <c r="V117" s="508"/>
      <c r="W117" s="508"/>
      <c r="X117" s="508"/>
      <c r="Y117" s="508"/>
      <c r="Z117" s="508"/>
    </row>
    <row r="118" spans="1:26" ht="12.75" x14ac:dyDescent="0.2">
      <c r="A118" s="474" t="s">
        <v>1204</v>
      </c>
      <c r="B118" s="474" t="s">
        <v>1205</v>
      </c>
      <c r="C118" s="475" t="s">
        <v>411</v>
      </c>
      <c r="D118" s="475" t="s">
        <v>1206</v>
      </c>
      <c r="E118" s="475" t="s">
        <v>1207</v>
      </c>
      <c r="F118" s="475" t="s">
        <v>412</v>
      </c>
      <c r="G118" s="475" t="s">
        <v>864</v>
      </c>
      <c r="H118" s="477">
        <v>0</v>
      </c>
      <c r="I118" s="479">
        <v>13</v>
      </c>
      <c r="J118" s="483">
        <v>115791</v>
      </c>
      <c r="K118" s="483">
        <v>454</v>
      </c>
      <c r="L118" s="483">
        <v>0</v>
      </c>
      <c r="M118" s="483">
        <v>700329</v>
      </c>
      <c r="N118" s="483">
        <v>0</v>
      </c>
      <c r="O118" s="483">
        <v>0</v>
      </c>
      <c r="P118" s="505">
        <v>816574</v>
      </c>
      <c r="Q118" s="508"/>
      <c r="R118" s="508"/>
      <c r="S118" s="508"/>
      <c r="T118" s="508"/>
      <c r="U118" s="508"/>
      <c r="V118" s="508"/>
      <c r="W118" s="508"/>
      <c r="X118" s="508"/>
      <c r="Y118" s="508"/>
      <c r="Z118" s="508"/>
    </row>
    <row r="119" spans="1:26" ht="12.75" x14ac:dyDescent="0.2">
      <c r="A119" s="474" t="s">
        <v>1166</v>
      </c>
      <c r="B119" s="474" t="s">
        <v>1167</v>
      </c>
      <c r="C119" s="475" t="s">
        <v>411</v>
      </c>
      <c r="D119" s="475">
        <v>9197</v>
      </c>
      <c r="E119" s="475">
        <v>90197</v>
      </c>
      <c r="F119" s="475" t="s">
        <v>427</v>
      </c>
      <c r="G119" s="475" t="s">
        <v>428</v>
      </c>
      <c r="H119" s="486">
        <v>87569</v>
      </c>
      <c r="I119" s="479">
        <v>13</v>
      </c>
      <c r="J119" s="483">
        <v>95470</v>
      </c>
      <c r="K119" s="483">
        <v>73827</v>
      </c>
      <c r="L119" s="483">
        <v>0</v>
      </c>
      <c r="M119" s="483">
        <v>0</v>
      </c>
      <c r="N119" s="483">
        <v>1079384</v>
      </c>
      <c r="O119" s="483">
        <v>1047340</v>
      </c>
      <c r="P119" s="505">
        <v>2296021</v>
      </c>
      <c r="Q119" s="508"/>
      <c r="R119" s="508"/>
      <c r="S119" s="508"/>
      <c r="T119" s="508"/>
      <c r="U119" s="508"/>
      <c r="V119" s="508"/>
      <c r="W119" s="508"/>
      <c r="X119" s="508"/>
      <c r="Y119" s="508"/>
      <c r="Z119" s="508"/>
    </row>
    <row r="120" spans="1:26" ht="12.75" x14ac:dyDescent="0.2">
      <c r="A120" s="474" t="s">
        <v>604</v>
      </c>
      <c r="B120" s="474" t="s">
        <v>605</v>
      </c>
      <c r="C120" s="475" t="s">
        <v>411</v>
      </c>
      <c r="D120" s="476"/>
      <c r="E120" s="475">
        <v>90266</v>
      </c>
      <c r="F120" s="475" t="s">
        <v>427</v>
      </c>
      <c r="G120" s="475" t="s">
        <v>428</v>
      </c>
      <c r="H120" s="486">
        <v>12150996</v>
      </c>
      <c r="I120" s="479">
        <v>13</v>
      </c>
      <c r="J120" s="483">
        <v>26342</v>
      </c>
      <c r="K120" s="483">
        <v>0</v>
      </c>
      <c r="L120" s="483">
        <v>0</v>
      </c>
      <c r="M120" s="483">
        <v>676442</v>
      </c>
      <c r="N120" s="483">
        <v>0</v>
      </c>
      <c r="O120" s="483">
        <v>0</v>
      </c>
      <c r="P120" s="505">
        <v>702784</v>
      </c>
      <c r="Q120" s="508"/>
      <c r="R120" s="508"/>
      <c r="S120" s="508"/>
      <c r="T120" s="508"/>
      <c r="U120" s="508"/>
      <c r="V120" s="508"/>
      <c r="W120" s="508"/>
      <c r="X120" s="508"/>
      <c r="Y120" s="508"/>
      <c r="Z120" s="508"/>
    </row>
    <row r="121" spans="1:26" ht="12.75" x14ac:dyDescent="0.2">
      <c r="A121" s="474" t="s">
        <v>591</v>
      </c>
      <c r="B121" s="474" t="s">
        <v>592</v>
      </c>
      <c r="C121" s="475" t="s">
        <v>411</v>
      </c>
      <c r="D121" s="476"/>
      <c r="E121" s="475">
        <v>90257</v>
      </c>
      <c r="F121" s="475" t="s">
        <v>427</v>
      </c>
      <c r="G121" s="475" t="s">
        <v>428</v>
      </c>
      <c r="H121" s="486">
        <v>12150996</v>
      </c>
      <c r="I121" s="479">
        <v>12</v>
      </c>
      <c r="J121" s="483">
        <v>33300</v>
      </c>
      <c r="K121" s="483">
        <v>0</v>
      </c>
      <c r="L121" s="483">
        <v>0</v>
      </c>
      <c r="M121" s="483">
        <v>700242</v>
      </c>
      <c r="N121" s="483">
        <v>0</v>
      </c>
      <c r="O121" s="483">
        <v>0</v>
      </c>
      <c r="P121" s="505">
        <v>733542</v>
      </c>
      <c r="Q121" s="508"/>
      <c r="R121" s="508"/>
      <c r="S121" s="508"/>
      <c r="T121" s="508"/>
      <c r="U121" s="508"/>
      <c r="V121" s="508"/>
      <c r="W121" s="508"/>
      <c r="X121" s="508"/>
      <c r="Y121" s="508"/>
      <c r="Z121" s="508"/>
    </row>
    <row r="122" spans="1:26" ht="12.75" x14ac:dyDescent="0.2">
      <c r="A122" s="474" t="s">
        <v>634</v>
      </c>
      <c r="B122" s="474" t="s">
        <v>635</v>
      </c>
      <c r="C122" s="475" t="s">
        <v>411</v>
      </c>
      <c r="D122" s="476"/>
      <c r="E122" s="475">
        <v>90295</v>
      </c>
      <c r="F122" s="475" t="s">
        <v>427</v>
      </c>
      <c r="G122" s="475" t="s">
        <v>428</v>
      </c>
      <c r="H122" s="486">
        <v>12150996</v>
      </c>
      <c r="I122" s="479">
        <v>12</v>
      </c>
      <c r="J122" s="483">
        <v>31106</v>
      </c>
      <c r="K122" s="483">
        <v>0</v>
      </c>
      <c r="L122" s="483">
        <v>0</v>
      </c>
      <c r="M122" s="483">
        <v>1265615</v>
      </c>
      <c r="N122" s="483">
        <v>0</v>
      </c>
      <c r="O122" s="483">
        <v>0</v>
      </c>
      <c r="P122" s="505">
        <v>1296721</v>
      </c>
      <c r="Q122" s="508"/>
      <c r="R122" s="508"/>
      <c r="S122" s="508"/>
      <c r="T122" s="508"/>
      <c r="U122" s="508"/>
      <c r="V122" s="508"/>
      <c r="W122" s="508"/>
      <c r="X122" s="508"/>
      <c r="Y122" s="508"/>
      <c r="Z122" s="508"/>
    </row>
    <row r="123" spans="1:26" ht="12.75" x14ac:dyDescent="0.2">
      <c r="A123" s="474" t="s">
        <v>1091</v>
      </c>
      <c r="B123" s="474" t="s">
        <v>1092</v>
      </c>
      <c r="C123" s="475" t="s">
        <v>411</v>
      </c>
      <c r="D123" s="475">
        <v>9198</v>
      </c>
      <c r="E123" s="475">
        <v>90198</v>
      </c>
      <c r="F123" s="475" t="s">
        <v>427</v>
      </c>
      <c r="G123" s="475" t="s">
        <v>428</v>
      </c>
      <c r="H123" s="486">
        <v>70272</v>
      </c>
      <c r="I123" s="479">
        <v>12</v>
      </c>
      <c r="J123" s="483">
        <v>534697</v>
      </c>
      <c r="K123" s="483">
        <v>86274</v>
      </c>
      <c r="L123" s="483">
        <v>0</v>
      </c>
      <c r="M123" s="483">
        <v>626904</v>
      </c>
      <c r="N123" s="483">
        <v>0</v>
      </c>
      <c r="O123" s="483">
        <v>1628362</v>
      </c>
      <c r="P123" s="505">
        <v>2876237</v>
      </c>
      <c r="Q123" s="508"/>
      <c r="R123" s="508"/>
      <c r="S123" s="508"/>
      <c r="T123" s="508"/>
      <c r="U123" s="508"/>
      <c r="V123" s="508"/>
      <c r="W123" s="508"/>
      <c r="X123" s="508"/>
      <c r="Y123" s="508"/>
      <c r="Z123" s="508"/>
    </row>
    <row r="124" spans="1:26" ht="12.75" x14ac:dyDescent="0.2">
      <c r="A124" s="474" t="s">
        <v>1064</v>
      </c>
      <c r="B124" s="474" t="s">
        <v>1063</v>
      </c>
      <c r="C124" s="475" t="s">
        <v>411</v>
      </c>
      <c r="D124" s="475" t="s">
        <v>1065</v>
      </c>
      <c r="E124" s="475" t="s">
        <v>1066</v>
      </c>
      <c r="F124" s="475" t="s">
        <v>412</v>
      </c>
      <c r="G124" s="475" t="s">
        <v>864</v>
      </c>
      <c r="H124" s="477">
        <v>0</v>
      </c>
      <c r="I124" s="479">
        <v>12</v>
      </c>
      <c r="J124" s="483">
        <v>446974</v>
      </c>
      <c r="K124" s="483">
        <v>450013</v>
      </c>
      <c r="L124" s="483">
        <v>0</v>
      </c>
      <c r="M124" s="483">
        <v>2709</v>
      </c>
      <c r="N124" s="483">
        <v>0</v>
      </c>
      <c r="O124" s="483">
        <v>1260229</v>
      </c>
      <c r="P124" s="505">
        <v>2159925</v>
      </c>
      <c r="Q124" s="508"/>
      <c r="R124" s="508"/>
      <c r="S124" s="508"/>
      <c r="T124" s="508"/>
      <c r="U124" s="508"/>
      <c r="V124" s="508"/>
      <c r="W124" s="508"/>
      <c r="X124" s="508"/>
      <c r="Y124" s="508"/>
      <c r="Z124" s="508"/>
    </row>
    <row r="125" spans="1:26" ht="12.75" x14ac:dyDescent="0.2">
      <c r="A125" s="474" t="s">
        <v>1010</v>
      </c>
      <c r="B125" s="474" t="s">
        <v>1011</v>
      </c>
      <c r="C125" s="475" t="s">
        <v>411</v>
      </c>
      <c r="D125" s="475" t="s">
        <v>1012</v>
      </c>
      <c r="E125" s="475" t="s">
        <v>1013</v>
      </c>
      <c r="F125" s="475" t="s">
        <v>412</v>
      </c>
      <c r="G125" s="475" t="s">
        <v>864</v>
      </c>
      <c r="H125" s="477">
        <v>0</v>
      </c>
      <c r="I125" s="479">
        <v>12</v>
      </c>
      <c r="J125" s="483">
        <v>85398</v>
      </c>
      <c r="K125" s="483">
        <v>125945</v>
      </c>
      <c r="L125" s="483">
        <v>0</v>
      </c>
      <c r="M125" s="483">
        <v>634762</v>
      </c>
      <c r="N125" s="483">
        <v>378743</v>
      </c>
      <c r="O125" s="483">
        <v>304278</v>
      </c>
      <c r="P125" s="505">
        <v>1529126</v>
      </c>
      <c r="Q125" s="508"/>
      <c r="R125" s="508"/>
      <c r="S125" s="508"/>
      <c r="T125" s="508"/>
      <c r="U125" s="508"/>
      <c r="V125" s="508"/>
      <c r="W125" s="508"/>
      <c r="X125" s="508"/>
      <c r="Y125" s="508"/>
      <c r="Z125" s="508"/>
    </row>
    <row r="126" spans="1:26" ht="12.75" x14ac:dyDescent="0.2">
      <c r="A126" s="474" t="s">
        <v>976</v>
      </c>
      <c r="B126" s="474" t="s">
        <v>977</v>
      </c>
      <c r="C126" s="475" t="s">
        <v>411</v>
      </c>
      <c r="D126" s="475">
        <v>9220</v>
      </c>
      <c r="E126" s="475">
        <v>90220</v>
      </c>
      <c r="F126" s="475" t="s">
        <v>427</v>
      </c>
      <c r="G126" s="475" t="s">
        <v>428</v>
      </c>
      <c r="H126" s="486">
        <v>1723634</v>
      </c>
      <c r="I126" s="479">
        <v>11</v>
      </c>
      <c r="J126" s="483">
        <v>131455</v>
      </c>
      <c r="K126" s="483">
        <v>0</v>
      </c>
      <c r="L126" s="483">
        <v>0</v>
      </c>
      <c r="M126" s="483">
        <v>1457000</v>
      </c>
      <c r="N126" s="483">
        <v>0</v>
      </c>
      <c r="O126" s="483">
        <v>154783</v>
      </c>
      <c r="P126" s="505">
        <v>1743238</v>
      </c>
      <c r="Q126" s="508"/>
      <c r="R126" s="508"/>
      <c r="S126" s="508"/>
      <c r="T126" s="508"/>
      <c r="U126" s="508"/>
      <c r="V126" s="508"/>
      <c r="W126" s="508"/>
      <c r="X126" s="508"/>
      <c r="Y126" s="508"/>
      <c r="Z126" s="508"/>
    </row>
    <row r="127" spans="1:26" ht="12.75" x14ac:dyDescent="0.2">
      <c r="A127" s="474" t="s">
        <v>1242</v>
      </c>
      <c r="B127" s="474" t="s">
        <v>1118</v>
      </c>
      <c r="C127" s="475" t="s">
        <v>411</v>
      </c>
      <c r="D127" s="475" t="s">
        <v>1119</v>
      </c>
      <c r="E127" s="475" t="s">
        <v>1120</v>
      </c>
      <c r="F127" s="475" t="s">
        <v>427</v>
      </c>
      <c r="G127" s="475" t="s">
        <v>864</v>
      </c>
      <c r="H127" s="477">
        <v>0</v>
      </c>
      <c r="I127" s="479">
        <v>11</v>
      </c>
      <c r="J127" s="483">
        <v>79889</v>
      </c>
      <c r="K127" s="483">
        <v>111838</v>
      </c>
      <c r="L127" s="483">
        <v>0</v>
      </c>
      <c r="M127" s="483">
        <v>423913</v>
      </c>
      <c r="N127" s="483">
        <v>225810</v>
      </c>
      <c r="O127" s="483">
        <v>274225</v>
      </c>
      <c r="P127" s="505">
        <v>1115675</v>
      </c>
      <c r="Q127" s="508"/>
      <c r="R127" s="508"/>
      <c r="S127" s="508"/>
      <c r="T127" s="508"/>
      <c r="U127" s="508"/>
      <c r="V127" s="508"/>
      <c r="W127" s="508"/>
      <c r="X127" s="508"/>
      <c r="Y127" s="508"/>
      <c r="Z127" s="508"/>
    </row>
    <row r="128" spans="1:26" ht="12.75" x14ac:dyDescent="0.2">
      <c r="A128" s="474" t="s">
        <v>987</v>
      </c>
      <c r="B128" s="474" t="s">
        <v>988</v>
      </c>
      <c r="C128" s="475" t="s">
        <v>411</v>
      </c>
      <c r="D128" s="475" t="s">
        <v>989</v>
      </c>
      <c r="E128" s="475" t="s">
        <v>990</v>
      </c>
      <c r="F128" s="475" t="s">
        <v>427</v>
      </c>
      <c r="G128" s="475" t="s">
        <v>864</v>
      </c>
      <c r="H128" s="477">
        <v>0</v>
      </c>
      <c r="I128" s="479">
        <v>11</v>
      </c>
      <c r="J128" s="483">
        <v>138793</v>
      </c>
      <c r="K128" s="483">
        <v>48187</v>
      </c>
      <c r="L128" s="483">
        <v>0</v>
      </c>
      <c r="M128" s="483">
        <v>0</v>
      </c>
      <c r="N128" s="483">
        <v>686985</v>
      </c>
      <c r="O128" s="483">
        <v>465654</v>
      </c>
      <c r="P128" s="505">
        <v>1339619</v>
      </c>
      <c r="Q128" s="508"/>
      <c r="R128" s="508"/>
      <c r="S128" s="508"/>
      <c r="T128" s="508"/>
      <c r="U128" s="508"/>
      <c r="V128" s="508"/>
      <c r="W128" s="508"/>
      <c r="X128" s="508"/>
      <c r="Y128" s="508"/>
      <c r="Z128" s="508"/>
    </row>
    <row r="129" spans="1:26" ht="12.75" x14ac:dyDescent="0.2">
      <c r="A129" s="474" t="s">
        <v>1219</v>
      </c>
      <c r="B129" s="474" t="s">
        <v>896</v>
      </c>
      <c r="C129" s="475" t="s">
        <v>411</v>
      </c>
      <c r="D129" s="475" t="s">
        <v>897</v>
      </c>
      <c r="E129" s="475" t="s">
        <v>898</v>
      </c>
      <c r="F129" s="475" t="s">
        <v>412</v>
      </c>
      <c r="G129" s="475" t="s">
        <v>864</v>
      </c>
      <c r="H129" s="477">
        <v>0</v>
      </c>
      <c r="I129" s="479">
        <v>11</v>
      </c>
      <c r="J129" s="483">
        <v>314009</v>
      </c>
      <c r="K129" s="483">
        <v>26880</v>
      </c>
      <c r="L129" s="483">
        <v>0</v>
      </c>
      <c r="M129" s="483">
        <v>1871080</v>
      </c>
      <c r="N129" s="483">
        <v>118236</v>
      </c>
      <c r="O129" s="483">
        <v>404665</v>
      </c>
      <c r="P129" s="505">
        <v>2734870</v>
      </c>
      <c r="Q129" s="508"/>
      <c r="R129" s="508"/>
      <c r="S129" s="508"/>
      <c r="T129" s="508"/>
      <c r="U129" s="508"/>
      <c r="V129" s="508"/>
      <c r="W129" s="508"/>
      <c r="X129" s="508"/>
      <c r="Y129" s="508"/>
      <c r="Z129" s="508"/>
    </row>
    <row r="130" spans="1:26" ht="12.75" x14ac:dyDescent="0.2">
      <c r="A130" s="474" t="s">
        <v>1245</v>
      </c>
      <c r="B130" s="474" t="s">
        <v>985</v>
      </c>
      <c r="C130" s="475" t="s">
        <v>411</v>
      </c>
      <c r="D130" s="475">
        <v>9244</v>
      </c>
      <c r="E130" s="475">
        <v>90244</v>
      </c>
      <c r="F130" s="475" t="s">
        <v>427</v>
      </c>
      <c r="G130" s="475" t="s">
        <v>413</v>
      </c>
      <c r="H130" s="486">
        <v>219454</v>
      </c>
      <c r="I130" s="479">
        <v>10</v>
      </c>
      <c r="J130" s="483">
        <v>333238</v>
      </c>
      <c r="K130" s="483">
        <v>205920</v>
      </c>
      <c r="L130" s="483">
        <v>0</v>
      </c>
      <c r="M130" s="483">
        <v>2285805</v>
      </c>
      <c r="N130" s="483">
        <v>0</v>
      </c>
      <c r="O130" s="483">
        <v>0</v>
      </c>
      <c r="P130" s="505">
        <v>2824963</v>
      </c>
      <c r="Q130" s="508"/>
      <c r="R130" s="508"/>
      <c r="S130" s="508"/>
      <c r="T130" s="508"/>
      <c r="U130" s="508"/>
      <c r="V130" s="508"/>
      <c r="W130" s="508"/>
      <c r="X130" s="508"/>
      <c r="Y130" s="508"/>
      <c r="Z130" s="508"/>
    </row>
    <row r="131" spans="1:26" ht="12.75" x14ac:dyDescent="0.2">
      <c r="A131" s="474" t="s">
        <v>1126</v>
      </c>
      <c r="B131" s="474" t="s">
        <v>1125</v>
      </c>
      <c r="C131" s="475" t="s">
        <v>411</v>
      </c>
      <c r="D131" s="475">
        <v>9156</v>
      </c>
      <c r="E131" s="475">
        <v>90156</v>
      </c>
      <c r="F131" s="475" t="s">
        <v>427</v>
      </c>
      <c r="G131" s="475" t="s">
        <v>413</v>
      </c>
      <c r="H131" s="486">
        <v>59219</v>
      </c>
      <c r="I131" s="479">
        <v>10</v>
      </c>
      <c r="J131" s="483">
        <v>690191</v>
      </c>
      <c r="K131" s="483">
        <v>0</v>
      </c>
      <c r="L131" s="483">
        <v>0</v>
      </c>
      <c r="M131" s="483">
        <v>0</v>
      </c>
      <c r="N131" s="483">
        <v>1413233</v>
      </c>
      <c r="O131" s="483">
        <v>1347529</v>
      </c>
      <c r="P131" s="505">
        <v>3450953</v>
      </c>
      <c r="Q131" s="508"/>
      <c r="R131" s="508"/>
      <c r="S131" s="508"/>
      <c r="T131" s="508"/>
      <c r="U131" s="508"/>
      <c r="V131" s="508"/>
      <c r="W131" s="508"/>
      <c r="X131" s="508"/>
      <c r="Y131" s="508"/>
      <c r="Z131" s="508"/>
    </row>
    <row r="132" spans="1:26" ht="12.75" x14ac:dyDescent="0.2">
      <c r="A132" s="474" t="s">
        <v>451</v>
      </c>
      <c r="B132" s="474" t="s">
        <v>328</v>
      </c>
      <c r="C132" s="475" t="s">
        <v>411</v>
      </c>
      <c r="D132" s="475">
        <v>9225</v>
      </c>
      <c r="E132" s="475">
        <v>90225</v>
      </c>
      <c r="F132" s="475" t="s">
        <v>412</v>
      </c>
      <c r="G132" s="475" t="s">
        <v>413</v>
      </c>
      <c r="H132" s="486">
        <v>3281212</v>
      </c>
      <c r="I132" s="479">
        <v>10</v>
      </c>
      <c r="J132" s="483">
        <v>16681858</v>
      </c>
      <c r="K132" s="483">
        <v>1375</v>
      </c>
      <c r="L132" s="483">
        <v>0</v>
      </c>
      <c r="M132" s="483">
        <v>10087099</v>
      </c>
      <c r="N132" s="483">
        <v>0</v>
      </c>
      <c r="O132" s="483">
        <v>0</v>
      </c>
      <c r="P132" s="505">
        <v>26770332</v>
      </c>
      <c r="Q132" s="508"/>
      <c r="R132" s="508"/>
      <c r="S132" s="508"/>
      <c r="T132" s="508"/>
      <c r="U132" s="508"/>
      <c r="V132" s="508"/>
      <c r="W132" s="508"/>
      <c r="X132" s="508"/>
      <c r="Y132" s="508"/>
      <c r="Z132" s="508"/>
    </row>
    <row r="133" spans="1:26" ht="12.75" x14ac:dyDescent="0.2">
      <c r="A133" s="474" t="s">
        <v>1076</v>
      </c>
      <c r="B133" s="474" t="s">
        <v>1077</v>
      </c>
      <c r="C133" s="475" t="s">
        <v>411</v>
      </c>
      <c r="D133" s="475" t="s">
        <v>1078</v>
      </c>
      <c r="E133" s="475" t="s">
        <v>1079</v>
      </c>
      <c r="F133" s="475" t="s">
        <v>427</v>
      </c>
      <c r="G133" s="475" t="s">
        <v>864</v>
      </c>
      <c r="H133" s="477">
        <v>0</v>
      </c>
      <c r="I133" s="479">
        <v>10</v>
      </c>
      <c r="J133" s="483">
        <v>319030</v>
      </c>
      <c r="K133" s="483">
        <v>76390</v>
      </c>
      <c r="L133" s="483">
        <v>0</v>
      </c>
      <c r="M133" s="483">
        <v>1652509</v>
      </c>
      <c r="N133" s="483">
        <v>434600</v>
      </c>
      <c r="O133" s="483">
        <v>886585</v>
      </c>
      <c r="P133" s="505">
        <v>3369114</v>
      </c>
      <c r="Q133" s="508"/>
      <c r="R133" s="508"/>
      <c r="S133" s="508"/>
      <c r="T133" s="508"/>
      <c r="U133" s="508"/>
      <c r="V133" s="508"/>
      <c r="W133" s="508"/>
      <c r="X133" s="508"/>
      <c r="Y133" s="508"/>
      <c r="Z133" s="508"/>
    </row>
    <row r="134" spans="1:26" ht="12.75" x14ac:dyDescent="0.2">
      <c r="A134" s="474" t="s">
        <v>937</v>
      </c>
      <c r="B134" s="474" t="s">
        <v>938</v>
      </c>
      <c r="C134" s="475" t="s">
        <v>411</v>
      </c>
      <c r="D134" s="475">
        <v>9238</v>
      </c>
      <c r="E134" s="475">
        <v>90238</v>
      </c>
      <c r="F134" s="475" t="s">
        <v>427</v>
      </c>
      <c r="G134" s="475" t="s">
        <v>428</v>
      </c>
      <c r="H134" s="486">
        <v>54372</v>
      </c>
      <c r="I134" s="479">
        <v>9</v>
      </c>
      <c r="J134" s="483">
        <v>148039</v>
      </c>
      <c r="K134" s="483">
        <v>0</v>
      </c>
      <c r="L134" s="483">
        <v>0</v>
      </c>
      <c r="M134" s="483">
        <v>801421</v>
      </c>
      <c r="N134" s="483">
        <v>0</v>
      </c>
      <c r="O134" s="483">
        <v>804421</v>
      </c>
      <c r="P134" s="505">
        <v>1753881</v>
      </c>
      <c r="Q134" s="508"/>
      <c r="R134" s="508"/>
      <c r="S134" s="508"/>
      <c r="T134" s="508"/>
      <c r="U134" s="508"/>
      <c r="V134" s="508"/>
      <c r="W134" s="508"/>
      <c r="X134" s="508"/>
      <c r="Y134" s="508"/>
      <c r="Z134" s="508"/>
    </row>
    <row r="135" spans="1:26" ht="12.75" x14ac:dyDescent="0.2">
      <c r="A135" s="474" t="s">
        <v>642</v>
      </c>
      <c r="B135" s="474" t="s">
        <v>574</v>
      </c>
      <c r="C135" s="475" t="s">
        <v>411</v>
      </c>
      <c r="D135" s="476"/>
      <c r="E135" s="475">
        <v>90277</v>
      </c>
      <c r="F135" s="475" t="s">
        <v>427</v>
      </c>
      <c r="G135" s="475" t="s">
        <v>428</v>
      </c>
      <c r="H135" s="486">
        <v>12150996</v>
      </c>
      <c r="I135" s="479">
        <v>9</v>
      </c>
      <c r="J135" s="483">
        <v>17460</v>
      </c>
      <c r="K135" s="483">
        <v>0</v>
      </c>
      <c r="L135" s="483">
        <v>0</v>
      </c>
      <c r="M135" s="483">
        <v>891426</v>
      </c>
      <c r="N135" s="483">
        <v>0</v>
      </c>
      <c r="O135" s="483">
        <v>0</v>
      </c>
      <c r="P135" s="505">
        <v>908886</v>
      </c>
      <c r="Q135" s="508"/>
      <c r="R135" s="508"/>
      <c r="S135" s="508"/>
      <c r="T135" s="508"/>
      <c r="U135" s="508"/>
      <c r="V135" s="508"/>
      <c r="W135" s="508"/>
      <c r="X135" s="508"/>
      <c r="Y135" s="508"/>
      <c r="Z135" s="508"/>
    </row>
    <row r="136" spans="1:26" ht="12.75" x14ac:dyDescent="0.2">
      <c r="A136" s="474" t="s">
        <v>1133</v>
      </c>
      <c r="B136" s="474" t="s">
        <v>1134</v>
      </c>
      <c r="C136" s="475" t="s">
        <v>411</v>
      </c>
      <c r="D136" s="475" t="s">
        <v>1135</v>
      </c>
      <c r="E136" s="475" t="s">
        <v>1136</v>
      </c>
      <c r="F136" s="475" t="s">
        <v>427</v>
      </c>
      <c r="G136" s="475" t="s">
        <v>864</v>
      </c>
      <c r="H136" s="477">
        <v>0</v>
      </c>
      <c r="I136" s="479">
        <v>9</v>
      </c>
      <c r="J136" s="483">
        <v>28811</v>
      </c>
      <c r="K136" s="483">
        <v>27947</v>
      </c>
      <c r="L136" s="483">
        <v>0</v>
      </c>
      <c r="M136" s="483">
        <v>151627</v>
      </c>
      <c r="N136" s="483">
        <v>0</v>
      </c>
      <c r="O136" s="483">
        <v>56210</v>
      </c>
      <c r="P136" s="505">
        <v>264595</v>
      </c>
      <c r="Q136" s="508"/>
      <c r="R136" s="508"/>
      <c r="S136" s="508"/>
      <c r="T136" s="508"/>
      <c r="U136" s="508"/>
      <c r="V136" s="508"/>
      <c r="W136" s="508"/>
      <c r="X136" s="508"/>
      <c r="Y136" s="508"/>
      <c r="Z136" s="508"/>
    </row>
    <row r="137" spans="1:26" ht="12.75" x14ac:dyDescent="0.2">
      <c r="A137" s="474" t="s">
        <v>651</v>
      </c>
      <c r="B137" s="474" t="s">
        <v>652</v>
      </c>
      <c r="C137" s="475" t="s">
        <v>411</v>
      </c>
      <c r="D137" s="476"/>
      <c r="E137" s="475">
        <v>90282</v>
      </c>
      <c r="F137" s="475" t="s">
        <v>427</v>
      </c>
      <c r="G137" s="475" t="s">
        <v>428</v>
      </c>
      <c r="H137" s="486">
        <v>12150996</v>
      </c>
      <c r="I137" s="479">
        <v>9</v>
      </c>
      <c r="J137" s="483">
        <v>13334</v>
      </c>
      <c r="K137" s="483">
        <v>0</v>
      </c>
      <c r="L137" s="483">
        <v>0</v>
      </c>
      <c r="M137" s="483">
        <v>181644</v>
      </c>
      <c r="N137" s="483">
        <v>0</v>
      </c>
      <c r="O137" s="483">
        <v>0</v>
      </c>
      <c r="P137" s="505">
        <v>194978</v>
      </c>
      <c r="Q137" s="508"/>
      <c r="R137" s="508"/>
      <c r="S137" s="508"/>
      <c r="T137" s="508"/>
      <c r="U137" s="508"/>
      <c r="V137" s="508"/>
      <c r="W137" s="508"/>
      <c r="X137" s="508"/>
      <c r="Y137" s="508"/>
      <c r="Z137" s="508"/>
    </row>
    <row r="138" spans="1:26" ht="12.75" x14ac:dyDescent="0.2">
      <c r="A138" s="474" t="s">
        <v>583</v>
      </c>
      <c r="B138" s="474" t="s">
        <v>584</v>
      </c>
      <c r="C138" s="475" t="s">
        <v>411</v>
      </c>
      <c r="D138" s="476"/>
      <c r="E138" s="475">
        <v>90252</v>
      </c>
      <c r="F138" s="475" t="s">
        <v>427</v>
      </c>
      <c r="G138" s="475" t="s">
        <v>428</v>
      </c>
      <c r="H138" s="486">
        <v>12150996</v>
      </c>
      <c r="I138" s="479">
        <v>9</v>
      </c>
      <c r="J138" s="483">
        <v>26925</v>
      </c>
      <c r="K138" s="483">
        <v>0</v>
      </c>
      <c r="L138" s="483">
        <v>0</v>
      </c>
      <c r="M138" s="483">
        <v>323546</v>
      </c>
      <c r="N138" s="483">
        <v>0</v>
      </c>
      <c r="O138" s="483">
        <v>0</v>
      </c>
      <c r="P138" s="505">
        <v>350471</v>
      </c>
      <c r="Q138" s="508"/>
      <c r="R138" s="508"/>
      <c r="S138" s="508"/>
      <c r="T138" s="508"/>
      <c r="U138" s="508"/>
      <c r="V138" s="508"/>
      <c r="W138" s="508"/>
      <c r="X138" s="508"/>
      <c r="Y138" s="508"/>
      <c r="Z138" s="508"/>
    </row>
    <row r="139" spans="1:26" ht="12.75" x14ac:dyDescent="0.2">
      <c r="A139" s="474" t="s">
        <v>616</v>
      </c>
      <c r="B139" s="474" t="s">
        <v>617</v>
      </c>
      <c r="C139" s="475" t="s">
        <v>411</v>
      </c>
      <c r="D139" s="476"/>
      <c r="E139" s="475">
        <v>90286</v>
      </c>
      <c r="F139" s="475" t="s">
        <v>427</v>
      </c>
      <c r="G139" s="475" t="s">
        <v>428</v>
      </c>
      <c r="H139" s="486">
        <v>12150996</v>
      </c>
      <c r="I139" s="479">
        <v>9</v>
      </c>
      <c r="J139" s="483">
        <v>78626</v>
      </c>
      <c r="K139" s="483">
        <v>0</v>
      </c>
      <c r="L139" s="483">
        <v>0</v>
      </c>
      <c r="M139" s="483">
        <v>1478282</v>
      </c>
      <c r="N139" s="483">
        <v>0</v>
      </c>
      <c r="O139" s="483">
        <v>0</v>
      </c>
      <c r="P139" s="505">
        <v>1556908</v>
      </c>
      <c r="Q139" s="508"/>
      <c r="R139" s="508"/>
      <c r="S139" s="508"/>
      <c r="T139" s="508"/>
      <c r="U139" s="508"/>
      <c r="V139" s="508"/>
      <c r="W139" s="508"/>
      <c r="X139" s="508"/>
      <c r="Y139" s="508"/>
      <c r="Z139" s="508"/>
    </row>
    <row r="140" spans="1:26" ht="12.75" x14ac:dyDescent="0.2">
      <c r="A140" s="474" t="s">
        <v>632</v>
      </c>
      <c r="B140" s="474" t="s">
        <v>633</v>
      </c>
      <c r="C140" s="475" t="s">
        <v>411</v>
      </c>
      <c r="D140" s="476"/>
      <c r="E140" s="475">
        <v>90294</v>
      </c>
      <c r="F140" s="475" t="s">
        <v>427</v>
      </c>
      <c r="G140" s="475" t="s">
        <v>428</v>
      </c>
      <c r="H140" s="486">
        <v>12150996</v>
      </c>
      <c r="I140" s="479">
        <v>9</v>
      </c>
      <c r="J140" s="483">
        <v>0</v>
      </c>
      <c r="K140" s="483">
        <v>0</v>
      </c>
      <c r="L140" s="483">
        <v>0</v>
      </c>
      <c r="M140" s="483">
        <v>1941908</v>
      </c>
      <c r="N140" s="483">
        <v>0</v>
      </c>
      <c r="O140" s="483">
        <v>82569</v>
      </c>
      <c r="P140" s="505">
        <v>2024477</v>
      </c>
      <c r="Q140" s="508"/>
      <c r="R140" s="508"/>
      <c r="S140" s="508"/>
      <c r="T140" s="508"/>
      <c r="U140" s="508"/>
      <c r="V140" s="508"/>
      <c r="W140" s="508"/>
      <c r="X140" s="508"/>
      <c r="Y140" s="508"/>
      <c r="Z140" s="508"/>
    </row>
    <row r="141" spans="1:26" ht="12.75" x14ac:dyDescent="0.2">
      <c r="A141" s="474" t="s">
        <v>947</v>
      </c>
      <c r="B141" s="474" t="s">
        <v>948</v>
      </c>
      <c r="C141" s="475" t="s">
        <v>411</v>
      </c>
      <c r="D141" s="475" t="s">
        <v>949</v>
      </c>
      <c r="E141" s="475" t="s">
        <v>950</v>
      </c>
      <c r="F141" s="475" t="s">
        <v>427</v>
      </c>
      <c r="G141" s="475" t="s">
        <v>864</v>
      </c>
      <c r="H141" s="477">
        <v>0</v>
      </c>
      <c r="I141" s="479">
        <v>9</v>
      </c>
      <c r="J141" s="483">
        <v>95203</v>
      </c>
      <c r="K141" s="483">
        <v>11647</v>
      </c>
      <c r="L141" s="483">
        <v>0</v>
      </c>
      <c r="M141" s="483">
        <v>410258</v>
      </c>
      <c r="N141" s="483">
        <v>0</v>
      </c>
      <c r="O141" s="483">
        <v>139091</v>
      </c>
      <c r="P141" s="505">
        <v>656199</v>
      </c>
      <c r="Q141" s="508"/>
      <c r="R141" s="508"/>
      <c r="S141" s="508"/>
      <c r="T141" s="508"/>
      <c r="U141" s="508"/>
      <c r="V141" s="508"/>
      <c r="W141" s="508"/>
      <c r="X141" s="508"/>
      <c r="Y141" s="508"/>
      <c r="Z141" s="508"/>
    </row>
    <row r="142" spans="1:26" ht="12.75" x14ac:dyDescent="0.2">
      <c r="A142" s="474" t="s">
        <v>581</v>
      </c>
      <c r="B142" s="474" t="s">
        <v>582</v>
      </c>
      <c r="C142" s="475" t="s">
        <v>411</v>
      </c>
      <c r="D142" s="476"/>
      <c r="E142" s="475">
        <v>90251</v>
      </c>
      <c r="F142" s="475" t="s">
        <v>427</v>
      </c>
      <c r="G142" s="475" t="s">
        <v>428</v>
      </c>
      <c r="H142" s="486">
        <v>12150996</v>
      </c>
      <c r="I142" s="479">
        <v>8</v>
      </c>
      <c r="J142" s="483">
        <v>84992</v>
      </c>
      <c r="K142" s="483">
        <v>0</v>
      </c>
      <c r="L142" s="483">
        <v>0</v>
      </c>
      <c r="M142" s="483">
        <v>1201673</v>
      </c>
      <c r="N142" s="483">
        <v>0</v>
      </c>
      <c r="O142" s="483">
        <v>0</v>
      </c>
      <c r="P142" s="505">
        <v>1286665</v>
      </c>
      <c r="Q142" s="508"/>
      <c r="R142" s="508"/>
      <c r="S142" s="508"/>
      <c r="T142" s="508"/>
      <c r="U142" s="508"/>
      <c r="V142" s="508"/>
      <c r="W142" s="508"/>
      <c r="X142" s="508"/>
      <c r="Y142" s="508"/>
      <c r="Z142" s="508"/>
    </row>
    <row r="143" spans="1:26" ht="12.75" x14ac:dyDescent="0.2">
      <c r="A143" s="474" t="s">
        <v>614</v>
      </c>
      <c r="B143" s="474" t="s">
        <v>615</v>
      </c>
      <c r="C143" s="475" t="s">
        <v>411</v>
      </c>
      <c r="D143" s="476"/>
      <c r="E143" s="475">
        <v>90285</v>
      </c>
      <c r="F143" s="475" t="s">
        <v>427</v>
      </c>
      <c r="G143" s="475" t="s">
        <v>428</v>
      </c>
      <c r="H143" s="486">
        <v>12150996</v>
      </c>
      <c r="I143" s="479">
        <v>8</v>
      </c>
      <c r="J143" s="483">
        <v>37557</v>
      </c>
      <c r="K143" s="483">
        <v>0</v>
      </c>
      <c r="L143" s="483">
        <v>0</v>
      </c>
      <c r="M143" s="483">
        <v>799191</v>
      </c>
      <c r="N143" s="483">
        <v>0</v>
      </c>
      <c r="O143" s="483">
        <v>0</v>
      </c>
      <c r="P143" s="505">
        <v>836748</v>
      </c>
      <c r="Q143" s="508"/>
      <c r="R143" s="508"/>
      <c r="S143" s="508"/>
      <c r="T143" s="508"/>
      <c r="U143" s="508"/>
      <c r="V143" s="508"/>
      <c r="W143" s="508"/>
      <c r="X143" s="508"/>
      <c r="Y143" s="508"/>
      <c r="Z143" s="508"/>
    </row>
    <row r="144" spans="1:26" ht="12.75" x14ac:dyDescent="0.2">
      <c r="A144" s="474" t="s">
        <v>630</v>
      </c>
      <c r="B144" s="474" t="s">
        <v>631</v>
      </c>
      <c r="C144" s="475" t="s">
        <v>411</v>
      </c>
      <c r="D144" s="476"/>
      <c r="E144" s="475">
        <v>90293</v>
      </c>
      <c r="F144" s="475" t="s">
        <v>427</v>
      </c>
      <c r="G144" s="475" t="s">
        <v>428</v>
      </c>
      <c r="H144" s="486">
        <v>12150996</v>
      </c>
      <c r="I144" s="479">
        <v>8</v>
      </c>
      <c r="J144" s="483">
        <v>65855</v>
      </c>
      <c r="K144" s="483">
        <v>0</v>
      </c>
      <c r="L144" s="483">
        <v>0</v>
      </c>
      <c r="M144" s="483">
        <v>1147472</v>
      </c>
      <c r="N144" s="483">
        <v>0</v>
      </c>
      <c r="O144" s="483">
        <v>0</v>
      </c>
      <c r="P144" s="505">
        <v>1213327</v>
      </c>
      <c r="Q144" s="508"/>
      <c r="R144" s="508"/>
      <c r="S144" s="508"/>
      <c r="T144" s="508"/>
      <c r="U144" s="508"/>
      <c r="V144" s="508"/>
      <c r="W144" s="508"/>
      <c r="X144" s="508"/>
      <c r="Y144" s="508"/>
      <c r="Z144" s="508"/>
    </row>
    <row r="145" spans="1:26" ht="12.75" x14ac:dyDescent="0.2">
      <c r="A145" s="474" t="s">
        <v>1247</v>
      </c>
      <c r="B145" s="474" t="s">
        <v>1213</v>
      </c>
      <c r="C145" s="475" t="s">
        <v>411</v>
      </c>
      <c r="D145" s="475" t="s">
        <v>1214</v>
      </c>
      <c r="E145" s="475" t="s">
        <v>1215</v>
      </c>
      <c r="F145" s="475" t="s">
        <v>427</v>
      </c>
      <c r="G145" s="475" t="s">
        <v>864</v>
      </c>
      <c r="H145" s="477">
        <v>0</v>
      </c>
      <c r="I145" s="479">
        <v>8</v>
      </c>
      <c r="J145" s="483">
        <v>219031</v>
      </c>
      <c r="K145" s="483">
        <v>73597</v>
      </c>
      <c r="L145" s="483">
        <v>0</v>
      </c>
      <c r="M145" s="483">
        <v>1015787</v>
      </c>
      <c r="N145" s="483">
        <v>103747</v>
      </c>
      <c r="O145" s="483">
        <v>252704</v>
      </c>
      <c r="P145" s="505">
        <v>1664866</v>
      </c>
      <c r="Q145" s="508"/>
      <c r="R145" s="508"/>
      <c r="S145" s="508"/>
      <c r="T145" s="508"/>
      <c r="U145" s="508"/>
      <c r="V145" s="508"/>
      <c r="W145" s="508"/>
      <c r="X145" s="508"/>
      <c r="Y145" s="508"/>
      <c r="Z145" s="508"/>
    </row>
    <row r="146" spans="1:26" ht="12.75" x14ac:dyDescent="0.2">
      <c r="A146" s="474" t="s">
        <v>1093</v>
      </c>
      <c r="B146" s="474" t="s">
        <v>1094</v>
      </c>
      <c r="C146" s="475" t="s">
        <v>411</v>
      </c>
      <c r="D146" s="475" t="s">
        <v>1095</v>
      </c>
      <c r="E146" s="475" t="s">
        <v>1096</v>
      </c>
      <c r="F146" s="475" t="s">
        <v>427</v>
      </c>
      <c r="G146" s="475" t="s">
        <v>864</v>
      </c>
      <c r="H146" s="477">
        <v>0</v>
      </c>
      <c r="I146" s="479">
        <v>8</v>
      </c>
      <c r="J146" s="483">
        <v>57455</v>
      </c>
      <c r="K146" s="483">
        <v>64000</v>
      </c>
      <c r="L146" s="483">
        <v>0</v>
      </c>
      <c r="M146" s="483">
        <v>322271</v>
      </c>
      <c r="N146" s="483">
        <v>56424</v>
      </c>
      <c r="O146" s="483">
        <v>216926</v>
      </c>
      <c r="P146" s="505">
        <v>717076</v>
      </c>
      <c r="Q146" s="508"/>
      <c r="R146" s="508"/>
      <c r="S146" s="508"/>
      <c r="T146" s="508"/>
      <c r="U146" s="508"/>
      <c r="V146" s="508"/>
      <c r="W146" s="508"/>
      <c r="X146" s="508"/>
      <c r="Y146" s="508"/>
      <c r="Z146" s="508"/>
    </row>
    <row r="147" spans="1:26" ht="12.75" x14ac:dyDescent="0.2">
      <c r="A147" s="474" t="s">
        <v>1173</v>
      </c>
      <c r="B147" s="474" t="s">
        <v>1174</v>
      </c>
      <c r="C147" s="475" t="s">
        <v>411</v>
      </c>
      <c r="D147" s="475">
        <v>9201</v>
      </c>
      <c r="E147" s="475">
        <v>90201</v>
      </c>
      <c r="F147" s="475" t="s">
        <v>427</v>
      </c>
      <c r="G147" s="475" t="s">
        <v>413</v>
      </c>
      <c r="H147" s="486">
        <v>99904</v>
      </c>
      <c r="I147" s="479">
        <v>8</v>
      </c>
      <c r="J147" s="483">
        <v>148162</v>
      </c>
      <c r="K147" s="483">
        <v>42708</v>
      </c>
      <c r="L147" s="483">
        <v>0</v>
      </c>
      <c r="M147" s="483">
        <v>0</v>
      </c>
      <c r="N147" s="483">
        <v>537700</v>
      </c>
      <c r="O147" s="483">
        <v>518655</v>
      </c>
      <c r="P147" s="505">
        <v>1247225</v>
      </c>
      <c r="Q147" s="508"/>
      <c r="R147" s="508"/>
      <c r="S147" s="508"/>
      <c r="T147" s="508"/>
      <c r="U147" s="508"/>
      <c r="V147" s="508"/>
      <c r="W147" s="508"/>
      <c r="X147" s="508"/>
      <c r="Y147" s="508"/>
      <c r="Z147" s="508"/>
    </row>
    <row r="148" spans="1:26" ht="12.75" x14ac:dyDescent="0.2">
      <c r="A148" s="474" t="s">
        <v>1193</v>
      </c>
      <c r="B148" s="474" t="s">
        <v>984</v>
      </c>
      <c r="C148" s="475" t="s">
        <v>411</v>
      </c>
      <c r="D148" s="475" t="s">
        <v>1194</v>
      </c>
      <c r="E148" s="475" t="s">
        <v>1195</v>
      </c>
      <c r="F148" s="475" t="s">
        <v>412</v>
      </c>
      <c r="G148" s="475" t="s">
        <v>864</v>
      </c>
      <c r="H148" s="477">
        <v>0</v>
      </c>
      <c r="I148" s="479">
        <v>8</v>
      </c>
      <c r="J148" s="483">
        <v>200150</v>
      </c>
      <c r="K148" s="483">
        <v>5137</v>
      </c>
      <c r="L148" s="483">
        <v>0</v>
      </c>
      <c r="M148" s="483">
        <v>372264</v>
      </c>
      <c r="N148" s="483">
        <v>152736</v>
      </c>
      <c r="O148" s="483">
        <v>454923</v>
      </c>
      <c r="P148" s="505">
        <v>1185210</v>
      </c>
      <c r="Q148" s="508"/>
      <c r="R148" s="508"/>
      <c r="S148" s="508"/>
      <c r="T148" s="508"/>
      <c r="U148" s="508"/>
      <c r="V148" s="508"/>
      <c r="W148" s="508"/>
      <c r="X148" s="508"/>
      <c r="Y148" s="508"/>
      <c r="Z148" s="508"/>
    </row>
    <row r="149" spans="1:26" ht="12.75" x14ac:dyDescent="0.2">
      <c r="A149" s="474" t="s">
        <v>1233</v>
      </c>
      <c r="B149" s="474" t="s">
        <v>1048</v>
      </c>
      <c r="C149" s="475" t="s">
        <v>411</v>
      </c>
      <c r="D149" s="475">
        <v>9217</v>
      </c>
      <c r="E149" s="475">
        <v>90217</v>
      </c>
      <c r="F149" s="475" t="s">
        <v>427</v>
      </c>
      <c r="G149" s="475" t="s">
        <v>428</v>
      </c>
      <c r="H149" s="486">
        <v>83578</v>
      </c>
      <c r="I149" s="479">
        <v>7</v>
      </c>
      <c r="J149" s="483">
        <v>60731</v>
      </c>
      <c r="K149" s="483">
        <v>50695</v>
      </c>
      <c r="L149" s="483">
        <v>0</v>
      </c>
      <c r="M149" s="483">
        <v>378742</v>
      </c>
      <c r="N149" s="483">
        <v>0</v>
      </c>
      <c r="O149" s="483">
        <v>378787</v>
      </c>
      <c r="P149" s="505">
        <v>868955</v>
      </c>
      <c r="Q149" s="508"/>
      <c r="R149" s="508"/>
      <c r="S149" s="508"/>
      <c r="T149" s="508"/>
      <c r="U149" s="508"/>
      <c r="V149" s="508"/>
      <c r="W149" s="508"/>
      <c r="X149" s="508"/>
      <c r="Y149" s="508"/>
      <c r="Z149" s="508"/>
    </row>
    <row r="150" spans="1:26" ht="12.75" x14ac:dyDescent="0.2">
      <c r="A150" s="474" t="s">
        <v>638</v>
      </c>
      <c r="B150" s="474" t="s">
        <v>639</v>
      </c>
      <c r="C150" s="475" t="s">
        <v>411</v>
      </c>
      <c r="D150" s="476"/>
      <c r="E150" s="475">
        <v>90260</v>
      </c>
      <c r="F150" s="475" t="s">
        <v>427</v>
      </c>
      <c r="G150" s="475" t="s">
        <v>428</v>
      </c>
      <c r="H150" s="486">
        <v>12150996</v>
      </c>
      <c r="I150" s="479">
        <v>7</v>
      </c>
      <c r="J150" s="483">
        <v>183128</v>
      </c>
      <c r="K150" s="483">
        <v>0</v>
      </c>
      <c r="L150" s="483">
        <v>0</v>
      </c>
      <c r="M150" s="483">
        <v>1079554</v>
      </c>
      <c r="N150" s="483">
        <v>0</v>
      </c>
      <c r="O150" s="483">
        <v>0</v>
      </c>
      <c r="P150" s="505">
        <v>1262682</v>
      </c>
      <c r="Q150" s="508"/>
      <c r="R150" s="508"/>
      <c r="S150" s="508"/>
      <c r="T150" s="508"/>
      <c r="U150" s="508"/>
      <c r="V150" s="508"/>
      <c r="W150" s="508"/>
      <c r="X150" s="508"/>
      <c r="Y150" s="508"/>
      <c r="Z150" s="508"/>
    </row>
    <row r="151" spans="1:26" ht="12.75" x14ac:dyDescent="0.2">
      <c r="A151" s="474" t="s">
        <v>359</v>
      </c>
      <c r="B151" s="474" t="s">
        <v>360</v>
      </c>
      <c r="C151" s="475" t="s">
        <v>411</v>
      </c>
      <c r="D151" s="475">
        <v>9024</v>
      </c>
      <c r="E151" s="475">
        <v>90024</v>
      </c>
      <c r="F151" s="475" t="s">
        <v>427</v>
      </c>
      <c r="G151" s="475" t="s">
        <v>413</v>
      </c>
      <c r="H151" s="486">
        <v>12150996</v>
      </c>
      <c r="I151" s="479">
        <v>7</v>
      </c>
      <c r="J151" s="483">
        <v>40235</v>
      </c>
      <c r="K151" s="483">
        <v>0</v>
      </c>
      <c r="L151" s="483">
        <v>0</v>
      </c>
      <c r="M151" s="483">
        <v>763012</v>
      </c>
      <c r="N151" s="483">
        <v>0</v>
      </c>
      <c r="O151" s="483">
        <v>0</v>
      </c>
      <c r="P151" s="505">
        <v>803247</v>
      </c>
      <c r="Q151" s="508"/>
      <c r="R151" s="508"/>
      <c r="S151" s="508"/>
      <c r="T151" s="508"/>
      <c r="U151" s="508"/>
      <c r="V151" s="508"/>
      <c r="W151" s="508"/>
      <c r="X151" s="508"/>
      <c r="Y151" s="508"/>
      <c r="Z151" s="508"/>
    </row>
    <row r="152" spans="1:26" ht="12.75" x14ac:dyDescent="0.2">
      <c r="A152" s="474" t="s">
        <v>1154</v>
      </c>
      <c r="B152" s="474" t="s">
        <v>1155</v>
      </c>
      <c r="C152" s="475" t="s">
        <v>411</v>
      </c>
      <c r="D152" s="475" t="s">
        <v>1156</v>
      </c>
      <c r="E152" s="475" t="s">
        <v>1157</v>
      </c>
      <c r="F152" s="475" t="s">
        <v>427</v>
      </c>
      <c r="G152" s="475" t="s">
        <v>864</v>
      </c>
      <c r="H152" s="477">
        <v>0</v>
      </c>
      <c r="I152" s="479">
        <v>7</v>
      </c>
      <c r="J152" s="483">
        <v>44423</v>
      </c>
      <c r="K152" s="483">
        <v>301372</v>
      </c>
      <c r="L152" s="483">
        <v>0</v>
      </c>
      <c r="M152" s="483">
        <v>356241</v>
      </c>
      <c r="N152" s="483">
        <v>0</v>
      </c>
      <c r="O152" s="483">
        <v>29381</v>
      </c>
      <c r="P152" s="505">
        <v>731417</v>
      </c>
      <c r="Q152" s="508"/>
      <c r="R152" s="508"/>
      <c r="S152" s="508"/>
      <c r="T152" s="508"/>
      <c r="U152" s="508"/>
      <c r="V152" s="508"/>
      <c r="W152" s="508"/>
      <c r="X152" s="508"/>
      <c r="Y152" s="508"/>
      <c r="Z152" s="508"/>
    </row>
    <row r="153" spans="1:26" ht="12.75" x14ac:dyDescent="0.2">
      <c r="A153" s="474" t="s">
        <v>1049</v>
      </c>
      <c r="B153" s="474" t="s">
        <v>1050</v>
      </c>
      <c r="C153" s="475" t="s">
        <v>411</v>
      </c>
      <c r="D153" s="475" t="s">
        <v>1051</v>
      </c>
      <c r="E153" s="475" t="s">
        <v>1052</v>
      </c>
      <c r="F153" s="475" t="s">
        <v>427</v>
      </c>
      <c r="G153" s="475" t="s">
        <v>864</v>
      </c>
      <c r="H153" s="477">
        <v>0</v>
      </c>
      <c r="I153" s="479">
        <v>7</v>
      </c>
      <c r="J153" s="483">
        <v>38428</v>
      </c>
      <c r="K153" s="483">
        <v>0</v>
      </c>
      <c r="L153" s="483">
        <v>0</v>
      </c>
      <c r="M153" s="483">
        <v>12621</v>
      </c>
      <c r="N153" s="483">
        <v>93916</v>
      </c>
      <c r="O153" s="483">
        <v>102719</v>
      </c>
      <c r="P153" s="505">
        <v>247684</v>
      </c>
      <c r="Q153" s="508"/>
      <c r="R153" s="508"/>
      <c r="S153" s="508"/>
      <c r="T153" s="508"/>
      <c r="U153" s="508"/>
      <c r="V153" s="508"/>
      <c r="W153" s="508"/>
      <c r="X153" s="508"/>
      <c r="Y153" s="508"/>
      <c r="Z153" s="508"/>
    </row>
    <row r="154" spans="1:26" ht="12.75" x14ac:dyDescent="0.2">
      <c r="A154" s="474" t="s">
        <v>571</v>
      </c>
      <c r="B154" s="474" t="s">
        <v>572</v>
      </c>
      <c r="C154" s="475" t="s">
        <v>411</v>
      </c>
      <c r="D154" s="476"/>
      <c r="E154" s="475">
        <v>90246</v>
      </c>
      <c r="F154" s="475" t="s">
        <v>427</v>
      </c>
      <c r="G154" s="475" t="s">
        <v>428</v>
      </c>
      <c r="H154" s="486">
        <v>12150996</v>
      </c>
      <c r="I154" s="479">
        <v>6</v>
      </c>
      <c r="J154" s="483">
        <v>19628</v>
      </c>
      <c r="K154" s="483">
        <v>0</v>
      </c>
      <c r="L154" s="483">
        <v>0</v>
      </c>
      <c r="M154" s="483">
        <v>311353</v>
      </c>
      <c r="N154" s="483">
        <v>0</v>
      </c>
      <c r="O154" s="483">
        <v>0</v>
      </c>
      <c r="P154" s="505">
        <v>330981</v>
      </c>
      <c r="Q154" s="508"/>
      <c r="R154" s="508"/>
      <c r="S154" s="508"/>
      <c r="T154" s="508"/>
      <c r="U154" s="508"/>
      <c r="V154" s="508"/>
      <c r="W154" s="508"/>
      <c r="X154" s="508"/>
      <c r="Y154" s="508"/>
      <c r="Z154" s="508"/>
    </row>
    <row r="155" spans="1:26" ht="12.75" x14ac:dyDescent="0.2">
      <c r="A155" s="474" t="s">
        <v>585</v>
      </c>
      <c r="B155" s="474" t="s">
        <v>586</v>
      </c>
      <c r="C155" s="475" t="s">
        <v>411</v>
      </c>
      <c r="D155" s="476"/>
      <c r="E155" s="475">
        <v>90253</v>
      </c>
      <c r="F155" s="475" t="s">
        <v>427</v>
      </c>
      <c r="G155" s="475" t="s">
        <v>428</v>
      </c>
      <c r="H155" s="486">
        <v>12150996</v>
      </c>
      <c r="I155" s="479">
        <v>6</v>
      </c>
      <c r="J155" s="483">
        <v>72147</v>
      </c>
      <c r="K155" s="483">
        <v>0</v>
      </c>
      <c r="L155" s="483">
        <v>0</v>
      </c>
      <c r="M155" s="483">
        <v>1030467</v>
      </c>
      <c r="N155" s="483">
        <v>0</v>
      </c>
      <c r="O155" s="483">
        <v>0</v>
      </c>
      <c r="P155" s="505">
        <v>1102614</v>
      </c>
      <c r="Q155" s="508"/>
      <c r="R155" s="508"/>
      <c r="S155" s="508"/>
      <c r="T155" s="508"/>
      <c r="U155" s="508"/>
      <c r="V155" s="508"/>
      <c r="W155" s="508"/>
      <c r="X155" s="508"/>
      <c r="Y155" s="508"/>
      <c r="Z155" s="508"/>
    </row>
    <row r="156" spans="1:26" ht="12.75" x14ac:dyDescent="0.2">
      <c r="A156" s="474" t="s">
        <v>1168</v>
      </c>
      <c r="B156" s="474" t="s">
        <v>1169</v>
      </c>
      <c r="C156" s="475" t="s">
        <v>411</v>
      </c>
      <c r="D156" s="475" t="s">
        <v>1170</v>
      </c>
      <c r="E156" s="475" t="s">
        <v>1171</v>
      </c>
      <c r="F156" s="475" t="s">
        <v>427</v>
      </c>
      <c r="G156" s="475" t="s">
        <v>864</v>
      </c>
      <c r="H156" s="477">
        <v>0</v>
      </c>
      <c r="I156" s="479">
        <v>6</v>
      </c>
      <c r="J156" s="483">
        <v>35023</v>
      </c>
      <c r="K156" s="483">
        <v>170097</v>
      </c>
      <c r="L156" s="483">
        <v>0</v>
      </c>
      <c r="M156" s="483">
        <v>436080</v>
      </c>
      <c r="N156" s="483">
        <v>64895</v>
      </c>
      <c r="O156" s="483">
        <v>136157</v>
      </c>
      <c r="P156" s="505">
        <v>842252</v>
      </c>
      <c r="Q156" s="508"/>
      <c r="R156" s="508"/>
      <c r="S156" s="508"/>
      <c r="T156" s="508"/>
      <c r="U156" s="508"/>
      <c r="V156" s="508"/>
      <c r="W156" s="508"/>
      <c r="X156" s="508"/>
      <c r="Y156" s="508"/>
      <c r="Z156" s="508"/>
    </row>
    <row r="157" spans="1:26" ht="12.75" x14ac:dyDescent="0.2">
      <c r="A157" s="474" t="s">
        <v>1041</v>
      </c>
      <c r="B157" s="474" t="s">
        <v>1039</v>
      </c>
      <c r="C157" s="475" t="s">
        <v>411</v>
      </c>
      <c r="D157" s="475" t="s">
        <v>1044</v>
      </c>
      <c r="E157" s="475" t="s">
        <v>1045</v>
      </c>
      <c r="F157" s="475" t="s">
        <v>427</v>
      </c>
      <c r="G157" s="475" t="s">
        <v>864</v>
      </c>
      <c r="H157" s="477">
        <v>0</v>
      </c>
      <c r="I157" s="479">
        <v>6</v>
      </c>
      <c r="J157" s="483">
        <v>41653</v>
      </c>
      <c r="K157" s="483">
        <v>2829</v>
      </c>
      <c r="L157" s="483">
        <v>0</v>
      </c>
      <c r="M157" s="483">
        <v>0</v>
      </c>
      <c r="N157" s="483">
        <v>300899</v>
      </c>
      <c r="O157" s="483">
        <v>237744</v>
      </c>
      <c r="P157" s="505">
        <v>583125</v>
      </c>
      <c r="Q157" s="508"/>
      <c r="R157" s="508"/>
      <c r="S157" s="508"/>
      <c r="T157" s="508"/>
      <c r="U157" s="508"/>
      <c r="V157" s="508"/>
      <c r="W157" s="508"/>
      <c r="X157" s="508"/>
      <c r="Y157" s="508"/>
      <c r="Z157" s="508"/>
    </row>
    <row r="158" spans="1:26" ht="12.75" x14ac:dyDescent="0.2">
      <c r="A158" s="474" t="s">
        <v>921</v>
      </c>
      <c r="B158" s="474" t="s">
        <v>922</v>
      </c>
      <c r="C158" s="475" t="s">
        <v>411</v>
      </c>
      <c r="D158" s="475" t="s">
        <v>923</v>
      </c>
      <c r="E158" s="475" t="s">
        <v>924</v>
      </c>
      <c r="F158" s="475" t="s">
        <v>427</v>
      </c>
      <c r="G158" s="475" t="s">
        <v>864</v>
      </c>
      <c r="H158" s="477">
        <v>0</v>
      </c>
      <c r="I158" s="479">
        <v>6</v>
      </c>
      <c r="J158" s="483">
        <v>86039</v>
      </c>
      <c r="K158" s="483">
        <v>59807</v>
      </c>
      <c r="L158" s="483">
        <v>0</v>
      </c>
      <c r="M158" s="483">
        <v>0</v>
      </c>
      <c r="N158" s="483">
        <v>638340</v>
      </c>
      <c r="O158" s="483">
        <v>120549</v>
      </c>
      <c r="P158" s="505">
        <v>904735</v>
      </c>
      <c r="Q158" s="508"/>
      <c r="R158" s="508"/>
      <c r="S158" s="508"/>
      <c r="T158" s="508"/>
      <c r="U158" s="508"/>
      <c r="V158" s="508"/>
      <c r="W158" s="508"/>
      <c r="X158" s="508"/>
      <c r="Y158" s="508"/>
      <c r="Z158" s="508"/>
    </row>
    <row r="159" spans="1:26" ht="12.75" x14ac:dyDescent="0.2">
      <c r="A159" s="474" t="s">
        <v>943</v>
      </c>
      <c r="B159" s="474" t="s">
        <v>944</v>
      </c>
      <c r="C159" s="475" t="s">
        <v>411</v>
      </c>
      <c r="D159" s="475" t="s">
        <v>945</v>
      </c>
      <c r="E159" s="475" t="s">
        <v>946</v>
      </c>
      <c r="F159" s="475" t="s">
        <v>427</v>
      </c>
      <c r="G159" s="475" t="s">
        <v>864</v>
      </c>
      <c r="H159" s="477">
        <v>0</v>
      </c>
      <c r="I159" s="479">
        <v>6</v>
      </c>
      <c r="J159" s="483">
        <v>70598</v>
      </c>
      <c r="K159" s="483">
        <v>208813</v>
      </c>
      <c r="L159" s="483">
        <v>0</v>
      </c>
      <c r="M159" s="483">
        <v>52500</v>
      </c>
      <c r="N159" s="483">
        <v>236188</v>
      </c>
      <c r="O159" s="483">
        <v>450652</v>
      </c>
      <c r="P159" s="505">
        <v>1018751</v>
      </c>
      <c r="Q159" s="508"/>
      <c r="R159" s="508"/>
      <c r="S159" s="508"/>
      <c r="T159" s="508"/>
      <c r="U159" s="508"/>
      <c r="V159" s="508"/>
      <c r="W159" s="508"/>
      <c r="X159" s="508"/>
      <c r="Y159" s="508"/>
      <c r="Z159" s="508"/>
    </row>
    <row r="160" spans="1:26" ht="12.75" x14ac:dyDescent="0.2">
      <c r="A160" s="474" t="s">
        <v>579</v>
      </c>
      <c r="B160" s="474" t="s">
        <v>580</v>
      </c>
      <c r="C160" s="475" t="s">
        <v>411</v>
      </c>
      <c r="D160" s="476"/>
      <c r="E160" s="475">
        <v>90250</v>
      </c>
      <c r="F160" s="475" t="s">
        <v>427</v>
      </c>
      <c r="G160" s="475" t="s">
        <v>428</v>
      </c>
      <c r="H160" s="486">
        <v>12150996</v>
      </c>
      <c r="I160" s="479">
        <v>6</v>
      </c>
      <c r="J160" s="483">
        <v>15147</v>
      </c>
      <c r="K160" s="483">
        <v>0</v>
      </c>
      <c r="L160" s="483">
        <v>0</v>
      </c>
      <c r="M160" s="483">
        <v>1027564</v>
      </c>
      <c r="N160" s="483">
        <v>0</v>
      </c>
      <c r="O160" s="483">
        <v>0</v>
      </c>
      <c r="P160" s="505">
        <v>1042711</v>
      </c>
      <c r="Q160" s="508"/>
      <c r="R160" s="508"/>
      <c r="S160" s="508"/>
      <c r="T160" s="508"/>
      <c r="U160" s="508"/>
      <c r="V160" s="508"/>
      <c r="W160" s="508"/>
      <c r="X160" s="508"/>
      <c r="Y160" s="508"/>
      <c r="Z160" s="508"/>
    </row>
    <row r="161" spans="1:26" ht="12.75" x14ac:dyDescent="0.2">
      <c r="A161" s="474" t="s">
        <v>649</v>
      </c>
      <c r="B161" s="474" t="s">
        <v>650</v>
      </c>
      <c r="C161" s="475" t="s">
        <v>411</v>
      </c>
      <c r="D161" s="476"/>
      <c r="E161" s="475">
        <v>90262</v>
      </c>
      <c r="F161" s="475" t="s">
        <v>427</v>
      </c>
      <c r="G161" s="475" t="s">
        <v>428</v>
      </c>
      <c r="H161" s="486">
        <v>12150996</v>
      </c>
      <c r="I161" s="479">
        <v>6</v>
      </c>
      <c r="J161" s="483">
        <v>0</v>
      </c>
      <c r="K161" s="483">
        <v>0</v>
      </c>
      <c r="L161" s="483">
        <v>0</v>
      </c>
      <c r="M161" s="483">
        <v>221914</v>
      </c>
      <c r="N161" s="483">
        <v>0</v>
      </c>
      <c r="O161" s="483">
        <v>0</v>
      </c>
      <c r="P161" s="505">
        <v>221914</v>
      </c>
      <c r="Q161" s="508"/>
      <c r="R161" s="508"/>
      <c r="S161" s="508"/>
      <c r="T161" s="508"/>
      <c r="U161" s="508"/>
      <c r="V161" s="508"/>
      <c r="W161" s="508"/>
      <c r="X161" s="508"/>
      <c r="Y161" s="508"/>
      <c r="Z161" s="508"/>
    </row>
    <row r="162" spans="1:26" ht="12.75" x14ac:dyDescent="0.2">
      <c r="A162" s="474" t="s">
        <v>1185</v>
      </c>
      <c r="B162" s="474" t="s">
        <v>347</v>
      </c>
      <c r="C162" s="475" t="s">
        <v>411</v>
      </c>
      <c r="D162" s="476"/>
      <c r="E162" s="475">
        <v>90298</v>
      </c>
      <c r="F162" s="475" t="s">
        <v>427</v>
      </c>
      <c r="G162" s="475" t="s">
        <v>428</v>
      </c>
      <c r="H162" s="486">
        <v>214811</v>
      </c>
      <c r="I162" s="479">
        <v>6</v>
      </c>
      <c r="J162" s="483">
        <v>14029</v>
      </c>
      <c r="K162" s="483">
        <v>0</v>
      </c>
      <c r="L162" s="483">
        <v>0</v>
      </c>
      <c r="M162" s="483">
        <v>85620</v>
      </c>
      <c r="N162" s="483">
        <v>691883</v>
      </c>
      <c r="O162" s="483">
        <v>0</v>
      </c>
      <c r="P162" s="505">
        <v>791532</v>
      </c>
      <c r="Q162" s="508"/>
      <c r="R162" s="508"/>
      <c r="S162" s="508"/>
      <c r="T162" s="508"/>
      <c r="U162" s="508"/>
      <c r="V162" s="508"/>
      <c r="W162" s="508"/>
      <c r="X162" s="508"/>
      <c r="Y162" s="508"/>
      <c r="Z162" s="508"/>
    </row>
    <row r="163" spans="1:26" ht="12.75" x14ac:dyDescent="0.2">
      <c r="A163" s="474" t="s">
        <v>873</v>
      </c>
      <c r="B163" s="474" t="s">
        <v>874</v>
      </c>
      <c r="C163" s="475" t="s">
        <v>411</v>
      </c>
      <c r="D163" s="475" t="s">
        <v>875</v>
      </c>
      <c r="E163" s="475" t="s">
        <v>876</v>
      </c>
      <c r="F163" s="475" t="s">
        <v>427</v>
      </c>
      <c r="G163" s="475" t="s">
        <v>864</v>
      </c>
      <c r="H163" s="477">
        <v>0</v>
      </c>
      <c r="I163" s="479">
        <v>6</v>
      </c>
      <c r="J163" s="483">
        <v>56590</v>
      </c>
      <c r="K163" s="483">
        <v>0</v>
      </c>
      <c r="L163" s="483">
        <v>0</v>
      </c>
      <c r="M163" s="483">
        <v>592373</v>
      </c>
      <c r="N163" s="483">
        <v>0</v>
      </c>
      <c r="O163" s="483">
        <v>67249</v>
      </c>
      <c r="P163" s="505">
        <v>716212</v>
      </c>
      <c r="Q163" s="508"/>
      <c r="R163" s="508"/>
      <c r="S163" s="508"/>
      <c r="T163" s="508"/>
      <c r="U163" s="508"/>
      <c r="V163" s="508"/>
      <c r="W163" s="508"/>
      <c r="X163" s="508"/>
      <c r="Y163" s="508"/>
      <c r="Z163" s="508"/>
    </row>
    <row r="164" spans="1:26" ht="12.75" x14ac:dyDescent="0.2">
      <c r="A164" s="474" t="s">
        <v>624</v>
      </c>
      <c r="B164" s="474" t="s">
        <v>625</v>
      </c>
      <c r="C164" s="475" t="s">
        <v>411</v>
      </c>
      <c r="D164" s="476"/>
      <c r="E164" s="475">
        <v>90289</v>
      </c>
      <c r="F164" s="475" t="s">
        <v>427</v>
      </c>
      <c r="G164" s="475" t="s">
        <v>428</v>
      </c>
      <c r="H164" s="486">
        <v>12150996</v>
      </c>
      <c r="I164" s="479">
        <v>5</v>
      </c>
      <c r="J164" s="483">
        <v>32436</v>
      </c>
      <c r="K164" s="483">
        <v>0</v>
      </c>
      <c r="L164" s="483">
        <v>0</v>
      </c>
      <c r="M164" s="483">
        <v>906109</v>
      </c>
      <c r="N164" s="483">
        <v>0</v>
      </c>
      <c r="O164" s="483">
        <v>0</v>
      </c>
      <c r="P164" s="505">
        <v>938545</v>
      </c>
      <c r="Q164" s="508"/>
      <c r="R164" s="508"/>
      <c r="S164" s="508"/>
      <c r="T164" s="508"/>
      <c r="U164" s="508"/>
      <c r="V164" s="508"/>
      <c r="W164" s="508"/>
      <c r="X164" s="508"/>
      <c r="Y164" s="508"/>
      <c r="Z164" s="508"/>
    </row>
    <row r="165" spans="1:26" ht="12.75" x14ac:dyDescent="0.2">
      <c r="A165" s="474" t="s">
        <v>1127</v>
      </c>
      <c r="B165" s="474" t="s">
        <v>1125</v>
      </c>
      <c r="C165" s="475" t="s">
        <v>411</v>
      </c>
      <c r="D165" s="476"/>
      <c r="E165" s="475">
        <v>90297</v>
      </c>
      <c r="F165" s="475" t="s">
        <v>437</v>
      </c>
      <c r="G165" s="475" t="s">
        <v>428</v>
      </c>
      <c r="H165" s="486">
        <v>59219</v>
      </c>
      <c r="I165" s="479">
        <v>5</v>
      </c>
      <c r="J165" s="483">
        <v>24112</v>
      </c>
      <c r="K165" s="483">
        <v>0</v>
      </c>
      <c r="L165" s="483">
        <v>0</v>
      </c>
      <c r="M165" s="483">
        <v>0</v>
      </c>
      <c r="N165" s="483">
        <v>0</v>
      </c>
      <c r="O165" s="483">
        <v>12310</v>
      </c>
      <c r="P165" s="505">
        <v>36422</v>
      </c>
      <c r="Q165" s="508"/>
      <c r="R165" s="508"/>
      <c r="S165" s="508"/>
      <c r="T165" s="508"/>
      <c r="U165" s="508"/>
      <c r="V165" s="508"/>
      <c r="W165" s="508"/>
      <c r="X165" s="508"/>
      <c r="Y165" s="508"/>
      <c r="Z165" s="508"/>
    </row>
    <row r="166" spans="1:26" ht="12.75" x14ac:dyDescent="0.2">
      <c r="A166" s="474" t="s">
        <v>1148</v>
      </c>
      <c r="B166" s="474" t="s">
        <v>1149</v>
      </c>
      <c r="C166" s="475" t="s">
        <v>411</v>
      </c>
      <c r="D166" s="475" t="s">
        <v>1150</v>
      </c>
      <c r="E166" s="475" t="s">
        <v>1151</v>
      </c>
      <c r="F166" s="475" t="s">
        <v>412</v>
      </c>
      <c r="G166" s="475" t="s">
        <v>864</v>
      </c>
      <c r="H166" s="477">
        <v>0</v>
      </c>
      <c r="I166" s="479">
        <v>5</v>
      </c>
      <c r="J166" s="483">
        <v>126493</v>
      </c>
      <c r="K166" s="483">
        <v>77525</v>
      </c>
      <c r="L166" s="483">
        <v>0</v>
      </c>
      <c r="M166" s="483">
        <v>317151</v>
      </c>
      <c r="N166" s="483">
        <v>131203</v>
      </c>
      <c r="O166" s="483">
        <v>186397</v>
      </c>
      <c r="P166" s="505">
        <v>838769</v>
      </c>
      <c r="Q166" s="508"/>
      <c r="R166" s="508"/>
      <c r="S166" s="508"/>
      <c r="T166" s="508"/>
      <c r="U166" s="508"/>
      <c r="V166" s="508"/>
      <c r="W166" s="508"/>
      <c r="X166" s="508"/>
      <c r="Y166" s="508"/>
      <c r="Z166" s="508"/>
    </row>
    <row r="167" spans="1:26" ht="12.75" x14ac:dyDescent="0.2">
      <c r="A167" s="474" t="s">
        <v>628</v>
      </c>
      <c r="B167" s="474" t="s">
        <v>629</v>
      </c>
      <c r="C167" s="475" t="s">
        <v>411</v>
      </c>
      <c r="D167" s="476"/>
      <c r="E167" s="475">
        <v>90292</v>
      </c>
      <c r="F167" s="475" t="s">
        <v>427</v>
      </c>
      <c r="G167" s="475" t="s">
        <v>428</v>
      </c>
      <c r="H167" s="486">
        <v>12150996</v>
      </c>
      <c r="I167" s="479">
        <v>5</v>
      </c>
      <c r="J167" s="483">
        <v>4984</v>
      </c>
      <c r="K167" s="483">
        <v>0</v>
      </c>
      <c r="L167" s="483">
        <v>0</v>
      </c>
      <c r="M167" s="483">
        <v>427350</v>
      </c>
      <c r="N167" s="483">
        <v>0</v>
      </c>
      <c r="O167" s="483">
        <v>0</v>
      </c>
      <c r="P167" s="505">
        <v>432334</v>
      </c>
      <c r="Q167" s="508"/>
      <c r="R167" s="508"/>
      <c r="S167" s="508"/>
      <c r="T167" s="508"/>
      <c r="U167" s="508"/>
      <c r="V167" s="508"/>
      <c r="W167" s="508"/>
      <c r="X167" s="508"/>
      <c r="Y167" s="508"/>
      <c r="Z167" s="508"/>
    </row>
    <row r="168" spans="1:26" ht="12.75" x14ac:dyDescent="0.2">
      <c r="A168" s="474" t="s">
        <v>645</v>
      </c>
      <c r="B168" s="474" t="s">
        <v>646</v>
      </c>
      <c r="C168" s="475" t="s">
        <v>411</v>
      </c>
      <c r="D168" s="476"/>
      <c r="E168" s="475">
        <v>90300</v>
      </c>
      <c r="F168" s="475" t="s">
        <v>427</v>
      </c>
      <c r="G168" s="475" t="s">
        <v>428</v>
      </c>
      <c r="H168" s="486">
        <v>12150996</v>
      </c>
      <c r="I168" s="479">
        <v>5</v>
      </c>
      <c r="J168" s="483">
        <v>10629</v>
      </c>
      <c r="K168" s="483">
        <v>0</v>
      </c>
      <c r="L168" s="483">
        <v>0</v>
      </c>
      <c r="M168" s="483">
        <v>4164</v>
      </c>
      <c r="N168" s="483">
        <v>0</v>
      </c>
      <c r="O168" s="483">
        <v>0</v>
      </c>
      <c r="P168" s="505">
        <v>14793</v>
      </c>
      <c r="Q168" s="508"/>
      <c r="R168" s="508"/>
      <c r="S168" s="508"/>
      <c r="T168" s="508"/>
      <c r="U168" s="508"/>
      <c r="V168" s="508"/>
      <c r="W168" s="508"/>
      <c r="X168" s="508"/>
      <c r="Y168" s="508"/>
      <c r="Z168" s="508"/>
    </row>
    <row r="169" spans="1:26" ht="12.75" x14ac:dyDescent="0.2">
      <c r="A169" s="474" t="s">
        <v>928</v>
      </c>
      <c r="B169" s="474" t="s">
        <v>929</v>
      </c>
      <c r="C169" s="475" t="s">
        <v>411</v>
      </c>
      <c r="D169" s="475" t="s">
        <v>930</v>
      </c>
      <c r="E169" s="475" t="s">
        <v>931</v>
      </c>
      <c r="F169" s="475" t="s">
        <v>427</v>
      </c>
      <c r="G169" s="475" t="s">
        <v>864</v>
      </c>
      <c r="H169" s="477">
        <v>0</v>
      </c>
      <c r="I169" s="479">
        <v>5</v>
      </c>
      <c r="J169" s="483">
        <v>79944</v>
      </c>
      <c r="K169" s="483">
        <v>3600</v>
      </c>
      <c r="L169" s="483">
        <v>0</v>
      </c>
      <c r="M169" s="483">
        <v>0</v>
      </c>
      <c r="N169" s="483">
        <v>579365</v>
      </c>
      <c r="O169" s="483">
        <v>152427</v>
      </c>
      <c r="P169" s="505">
        <v>815336</v>
      </c>
      <c r="Q169" s="508"/>
      <c r="R169" s="508"/>
      <c r="S169" s="508"/>
      <c r="T169" s="508"/>
      <c r="U169" s="508"/>
      <c r="V169" s="508"/>
      <c r="W169" s="508"/>
      <c r="X169" s="508"/>
      <c r="Y169" s="508"/>
      <c r="Z169" s="508"/>
    </row>
    <row r="170" spans="1:26" ht="12.75" x14ac:dyDescent="0.2">
      <c r="A170" s="474" t="s">
        <v>668</v>
      </c>
      <c r="B170" s="474" t="s">
        <v>669</v>
      </c>
      <c r="C170" s="475" t="s">
        <v>411</v>
      </c>
      <c r="D170" s="476"/>
      <c r="E170" s="475">
        <v>90281</v>
      </c>
      <c r="F170" s="475" t="s">
        <v>427</v>
      </c>
      <c r="G170" s="475" t="s">
        <v>428</v>
      </c>
      <c r="H170" s="486">
        <v>12150996</v>
      </c>
      <c r="I170" s="479">
        <v>4</v>
      </c>
      <c r="J170" s="483">
        <v>54622</v>
      </c>
      <c r="K170" s="483">
        <v>0</v>
      </c>
      <c r="L170" s="483">
        <v>0</v>
      </c>
      <c r="M170" s="483">
        <v>687748</v>
      </c>
      <c r="N170" s="483">
        <v>0</v>
      </c>
      <c r="O170" s="483">
        <v>0</v>
      </c>
      <c r="P170" s="505">
        <v>742370</v>
      </c>
      <c r="Q170" s="508"/>
      <c r="R170" s="508"/>
      <c r="S170" s="508"/>
      <c r="T170" s="508"/>
      <c r="U170" s="508"/>
      <c r="V170" s="508"/>
      <c r="W170" s="508"/>
      <c r="X170" s="508"/>
      <c r="Y170" s="508"/>
      <c r="Z170" s="508"/>
    </row>
    <row r="171" spans="1:26" ht="12.75" x14ac:dyDescent="0.2">
      <c r="A171" s="474" t="s">
        <v>610</v>
      </c>
      <c r="B171" s="474" t="s">
        <v>611</v>
      </c>
      <c r="C171" s="475" t="s">
        <v>411</v>
      </c>
      <c r="D171" s="476"/>
      <c r="E171" s="475">
        <v>90283</v>
      </c>
      <c r="F171" s="475" t="s">
        <v>427</v>
      </c>
      <c r="G171" s="475" t="s">
        <v>428</v>
      </c>
      <c r="H171" s="486">
        <v>12150996</v>
      </c>
      <c r="I171" s="479">
        <v>4</v>
      </c>
      <c r="J171" s="483">
        <v>5109</v>
      </c>
      <c r="K171" s="483">
        <v>0</v>
      </c>
      <c r="L171" s="483">
        <v>0</v>
      </c>
      <c r="M171" s="483">
        <v>878223</v>
      </c>
      <c r="N171" s="483">
        <v>0</v>
      </c>
      <c r="O171" s="483">
        <v>0</v>
      </c>
      <c r="P171" s="505">
        <v>883332</v>
      </c>
      <c r="Q171" s="508"/>
      <c r="R171" s="508"/>
      <c r="S171" s="508"/>
      <c r="T171" s="508"/>
      <c r="U171" s="508"/>
      <c r="V171" s="508"/>
      <c r="W171" s="508"/>
      <c r="X171" s="508"/>
      <c r="Y171" s="508"/>
      <c r="Z171" s="508"/>
    </row>
    <row r="172" spans="1:26" ht="12.75" x14ac:dyDescent="0.2">
      <c r="A172" s="474" t="s">
        <v>589</v>
      </c>
      <c r="B172" s="474" t="s">
        <v>590</v>
      </c>
      <c r="C172" s="475" t="s">
        <v>411</v>
      </c>
      <c r="D172" s="476"/>
      <c r="E172" s="475">
        <v>90255</v>
      </c>
      <c r="F172" s="475" t="s">
        <v>427</v>
      </c>
      <c r="G172" s="475" t="s">
        <v>428</v>
      </c>
      <c r="H172" s="486">
        <v>12150996</v>
      </c>
      <c r="I172" s="479">
        <v>4</v>
      </c>
      <c r="J172" s="483">
        <v>0</v>
      </c>
      <c r="K172" s="483">
        <v>0</v>
      </c>
      <c r="L172" s="483">
        <v>0</v>
      </c>
      <c r="M172" s="483">
        <v>614861</v>
      </c>
      <c r="N172" s="483">
        <v>0</v>
      </c>
      <c r="O172" s="483">
        <v>0</v>
      </c>
      <c r="P172" s="505">
        <v>614861</v>
      </c>
      <c r="Q172" s="508"/>
      <c r="R172" s="508"/>
      <c r="S172" s="508"/>
      <c r="T172" s="508"/>
      <c r="U172" s="508"/>
      <c r="V172" s="508"/>
      <c r="W172" s="508"/>
      <c r="X172" s="508"/>
      <c r="Y172" s="508"/>
      <c r="Z172" s="508"/>
    </row>
    <row r="173" spans="1:26" ht="12.75" x14ac:dyDescent="0.2">
      <c r="A173" s="474" t="s">
        <v>597</v>
      </c>
      <c r="B173" s="474" t="s">
        <v>598</v>
      </c>
      <c r="C173" s="475" t="s">
        <v>411</v>
      </c>
      <c r="D173" s="476"/>
      <c r="E173" s="475">
        <v>90261</v>
      </c>
      <c r="F173" s="475" t="s">
        <v>427</v>
      </c>
      <c r="G173" s="475" t="s">
        <v>428</v>
      </c>
      <c r="H173" s="486">
        <v>12150996</v>
      </c>
      <c r="I173" s="479">
        <v>4</v>
      </c>
      <c r="J173" s="483">
        <v>4140</v>
      </c>
      <c r="K173" s="483">
        <v>0</v>
      </c>
      <c r="L173" s="483">
        <v>0</v>
      </c>
      <c r="M173" s="483">
        <v>319626</v>
      </c>
      <c r="N173" s="483">
        <v>0</v>
      </c>
      <c r="O173" s="483">
        <v>0</v>
      </c>
      <c r="P173" s="505">
        <v>323766</v>
      </c>
      <c r="Q173" s="508"/>
      <c r="R173" s="508"/>
      <c r="S173" s="508"/>
      <c r="T173" s="508"/>
      <c r="U173" s="508"/>
      <c r="V173" s="508"/>
      <c r="W173" s="508"/>
      <c r="X173" s="508"/>
      <c r="Y173" s="508"/>
      <c r="Z173" s="508"/>
    </row>
    <row r="174" spans="1:26" ht="12.75" x14ac:dyDescent="0.2">
      <c r="A174" s="474" t="s">
        <v>1018</v>
      </c>
      <c r="B174" s="474" t="s">
        <v>1019</v>
      </c>
      <c r="C174" s="475" t="s">
        <v>411</v>
      </c>
      <c r="D174" s="475" t="s">
        <v>1020</v>
      </c>
      <c r="E174" s="475">
        <v>99262</v>
      </c>
      <c r="F174" s="475" t="s">
        <v>892</v>
      </c>
      <c r="G174" s="475" t="s">
        <v>428</v>
      </c>
      <c r="H174" s="477">
        <v>0</v>
      </c>
      <c r="I174" s="479">
        <v>4</v>
      </c>
      <c r="J174" s="483">
        <v>9480</v>
      </c>
      <c r="K174" s="483">
        <v>0</v>
      </c>
      <c r="L174" s="483">
        <v>0</v>
      </c>
      <c r="M174" s="483">
        <v>0</v>
      </c>
      <c r="N174" s="483">
        <v>0</v>
      </c>
      <c r="O174" s="483">
        <v>457630</v>
      </c>
      <c r="P174" s="505">
        <v>467110</v>
      </c>
      <c r="Q174" s="508"/>
      <c r="R174" s="508"/>
      <c r="S174" s="508"/>
      <c r="T174" s="508"/>
      <c r="U174" s="508"/>
      <c r="V174" s="508"/>
      <c r="W174" s="508"/>
      <c r="X174" s="508"/>
      <c r="Y174" s="508"/>
      <c r="Z174" s="508"/>
    </row>
    <row r="175" spans="1:26" ht="12.75" x14ac:dyDescent="0.2">
      <c r="A175" s="474" t="s">
        <v>1200</v>
      </c>
      <c r="B175" s="474" t="s">
        <v>1201</v>
      </c>
      <c r="C175" s="475" t="s">
        <v>411</v>
      </c>
      <c r="D175" s="475" t="s">
        <v>1202</v>
      </c>
      <c r="E175" s="475" t="s">
        <v>1203</v>
      </c>
      <c r="F175" s="475" t="s">
        <v>427</v>
      </c>
      <c r="G175" s="475" t="s">
        <v>864</v>
      </c>
      <c r="H175" s="477">
        <v>0</v>
      </c>
      <c r="I175" s="479">
        <v>4</v>
      </c>
      <c r="J175" s="483">
        <v>90258</v>
      </c>
      <c r="K175" s="483">
        <v>2440</v>
      </c>
      <c r="L175" s="483">
        <v>0</v>
      </c>
      <c r="M175" s="483">
        <v>18858</v>
      </c>
      <c r="N175" s="483">
        <v>0</v>
      </c>
      <c r="O175" s="483">
        <v>479868</v>
      </c>
      <c r="P175" s="505">
        <v>591424</v>
      </c>
      <c r="Q175" s="508"/>
      <c r="R175" s="508"/>
      <c r="S175" s="508"/>
      <c r="T175" s="508"/>
      <c r="U175" s="508"/>
      <c r="V175" s="508"/>
      <c r="W175" s="508"/>
      <c r="X175" s="508"/>
      <c r="Y175" s="508"/>
      <c r="Z175" s="508"/>
    </row>
    <row r="176" spans="1:26" ht="12.75" x14ac:dyDescent="0.2">
      <c r="A176" s="474" t="s">
        <v>954</v>
      </c>
      <c r="B176" s="474" t="s">
        <v>955</v>
      </c>
      <c r="C176" s="475" t="s">
        <v>411</v>
      </c>
      <c r="D176" s="475" t="s">
        <v>956</v>
      </c>
      <c r="E176" s="475" t="s">
        <v>957</v>
      </c>
      <c r="F176" s="475" t="s">
        <v>427</v>
      </c>
      <c r="G176" s="475" t="s">
        <v>864</v>
      </c>
      <c r="H176" s="477">
        <v>0</v>
      </c>
      <c r="I176" s="479">
        <v>4</v>
      </c>
      <c r="J176" s="483">
        <v>21760</v>
      </c>
      <c r="K176" s="483">
        <v>17700</v>
      </c>
      <c r="L176" s="483">
        <v>0</v>
      </c>
      <c r="M176" s="483">
        <v>50000</v>
      </c>
      <c r="N176" s="483">
        <v>5300</v>
      </c>
      <c r="O176" s="483">
        <v>48000</v>
      </c>
      <c r="P176" s="505">
        <v>142760</v>
      </c>
      <c r="Q176" s="508"/>
      <c r="R176" s="508"/>
      <c r="S176" s="508"/>
      <c r="T176" s="508"/>
      <c r="U176" s="508"/>
      <c r="V176" s="508"/>
      <c r="W176" s="508"/>
      <c r="X176" s="508"/>
      <c r="Y176" s="508"/>
      <c r="Z176" s="508"/>
    </row>
    <row r="177" spans="1:26" ht="12.75" x14ac:dyDescent="0.2">
      <c r="A177" s="474" t="s">
        <v>1504</v>
      </c>
      <c r="B177" s="474" t="s">
        <v>968</v>
      </c>
      <c r="C177" s="475" t="s">
        <v>411</v>
      </c>
      <c r="D177" s="475" t="s">
        <v>972</v>
      </c>
      <c r="E177" s="475" t="s">
        <v>973</v>
      </c>
      <c r="F177" s="475" t="s">
        <v>427</v>
      </c>
      <c r="G177" s="475" t="s">
        <v>864</v>
      </c>
      <c r="H177" s="477">
        <v>0</v>
      </c>
      <c r="I177" s="479">
        <v>4</v>
      </c>
      <c r="J177" s="483">
        <v>288015</v>
      </c>
      <c r="K177" s="483">
        <v>10839</v>
      </c>
      <c r="L177" s="483">
        <v>0</v>
      </c>
      <c r="M177" s="483">
        <v>685696</v>
      </c>
      <c r="N177" s="483">
        <v>0</v>
      </c>
      <c r="O177" s="483">
        <v>75700</v>
      </c>
      <c r="P177" s="505">
        <v>1060250</v>
      </c>
      <c r="Q177" s="508"/>
      <c r="R177" s="508"/>
      <c r="S177" s="508"/>
      <c r="T177" s="508"/>
      <c r="U177" s="508"/>
      <c r="V177" s="508"/>
      <c r="W177" s="508"/>
      <c r="X177" s="508"/>
      <c r="Y177" s="508"/>
      <c r="Z177" s="508"/>
    </row>
    <row r="178" spans="1:26" ht="12.75" x14ac:dyDescent="0.2">
      <c r="A178" s="474" t="s">
        <v>1238</v>
      </c>
      <c r="B178" s="474" t="s">
        <v>1106</v>
      </c>
      <c r="C178" s="475" t="s">
        <v>411</v>
      </c>
      <c r="D178" s="475" t="s">
        <v>1107</v>
      </c>
      <c r="E178" s="475" t="s">
        <v>1108</v>
      </c>
      <c r="F178" s="475" t="s">
        <v>427</v>
      </c>
      <c r="G178" s="475" t="s">
        <v>864</v>
      </c>
      <c r="H178" s="477">
        <v>0</v>
      </c>
      <c r="I178" s="479">
        <v>4</v>
      </c>
      <c r="J178" s="483">
        <v>17539</v>
      </c>
      <c r="K178" s="483">
        <v>18160</v>
      </c>
      <c r="L178" s="483">
        <v>0</v>
      </c>
      <c r="M178" s="483">
        <v>0</v>
      </c>
      <c r="N178" s="483">
        <v>192666</v>
      </c>
      <c r="O178" s="483">
        <v>202500</v>
      </c>
      <c r="P178" s="505">
        <v>430865</v>
      </c>
      <c r="Q178" s="508"/>
      <c r="R178" s="508"/>
      <c r="S178" s="508"/>
      <c r="T178" s="508"/>
      <c r="U178" s="508"/>
      <c r="V178" s="508"/>
      <c r="W178" s="508"/>
      <c r="X178" s="508"/>
      <c r="Y178" s="508"/>
      <c r="Z178" s="508"/>
    </row>
    <row r="179" spans="1:26" ht="12.75" x14ac:dyDescent="0.2">
      <c r="A179" s="474" t="s">
        <v>1237</v>
      </c>
      <c r="B179" s="474" t="s">
        <v>1102</v>
      </c>
      <c r="C179" s="475" t="s">
        <v>411</v>
      </c>
      <c r="D179" s="475" t="s">
        <v>1103</v>
      </c>
      <c r="E179" s="475" t="s">
        <v>1104</v>
      </c>
      <c r="F179" s="475" t="s">
        <v>427</v>
      </c>
      <c r="G179" s="475" t="s">
        <v>864</v>
      </c>
      <c r="H179" s="477">
        <v>0</v>
      </c>
      <c r="I179" s="479">
        <v>4</v>
      </c>
      <c r="J179" s="483">
        <v>33070</v>
      </c>
      <c r="K179" s="483">
        <v>221193</v>
      </c>
      <c r="L179" s="483">
        <v>0</v>
      </c>
      <c r="M179" s="483">
        <v>89108</v>
      </c>
      <c r="N179" s="483">
        <v>721500</v>
      </c>
      <c r="O179" s="483">
        <v>93577</v>
      </c>
      <c r="P179" s="505">
        <v>1158448</v>
      </c>
      <c r="Q179" s="508"/>
      <c r="R179" s="508"/>
      <c r="S179" s="508"/>
      <c r="T179" s="508"/>
      <c r="U179" s="508"/>
      <c r="V179" s="508"/>
      <c r="W179" s="508"/>
      <c r="X179" s="508"/>
      <c r="Y179" s="508"/>
      <c r="Z179" s="508"/>
    </row>
    <row r="180" spans="1:26" ht="12.75" x14ac:dyDescent="0.2">
      <c r="A180" s="474" t="s">
        <v>673</v>
      </c>
      <c r="B180" s="474" t="s">
        <v>574</v>
      </c>
      <c r="C180" s="475" t="s">
        <v>411</v>
      </c>
      <c r="D180" s="476"/>
      <c r="E180" s="475">
        <v>90276</v>
      </c>
      <c r="F180" s="475" t="s">
        <v>427</v>
      </c>
      <c r="G180" s="475" t="s">
        <v>428</v>
      </c>
      <c r="H180" s="486">
        <v>12150996</v>
      </c>
      <c r="I180" s="479">
        <v>4</v>
      </c>
      <c r="J180" s="483">
        <v>43194</v>
      </c>
      <c r="K180" s="483">
        <v>0</v>
      </c>
      <c r="L180" s="483">
        <v>0</v>
      </c>
      <c r="M180" s="483">
        <v>665075</v>
      </c>
      <c r="N180" s="483">
        <v>0</v>
      </c>
      <c r="O180" s="483">
        <v>0</v>
      </c>
      <c r="P180" s="505">
        <v>708269</v>
      </c>
      <c r="Q180" s="508"/>
      <c r="R180" s="508"/>
      <c r="S180" s="508"/>
      <c r="T180" s="508"/>
      <c r="U180" s="508"/>
      <c r="V180" s="508"/>
      <c r="W180" s="508"/>
      <c r="X180" s="508"/>
      <c r="Y180" s="508"/>
      <c r="Z180" s="508"/>
    </row>
    <row r="181" spans="1:26" ht="12.75" x14ac:dyDescent="0.2">
      <c r="A181" s="474" t="s">
        <v>612</v>
      </c>
      <c r="B181" s="474" t="s">
        <v>613</v>
      </c>
      <c r="C181" s="475" t="s">
        <v>411</v>
      </c>
      <c r="D181" s="476"/>
      <c r="E181" s="475">
        <v>90284</v>
      </c>
      <c r="F181" s="475" t="s">
        <v>427</v>
      </c>
      <c r="G181" s="475" t="s">
        <v>428</v>
      </c>
      <c r="H181" s="486">
        <v>12150996</v>
      </c>
      <c r="I181" s="479">
        <v>4</v>
      </c>
      <c r="J181" s="483">
        <v>0</v>
      </c>
      <c r="K181" s="483">
        <v>0</v>
      </c>
      <c r="L181" s="483">
        <v>0</v>
      </c>
      <c r="M181" s="483">
        <v>418044</v>
      </c>
      <c r="N181" s="483">
        <v>0</v>
      </c>
      <c r="O181" s="483">
        <v>0</v>
      </c>
      <c r="P181" s="505">
        <v>418044</v>
      </c>
      <c r="Q181" s="508"/>
      <c r="R181" s="508"/>
      <c r="S181" s="508"/>
      <c r="T181" s="508"/>
      <c r="U181" s="508"/>
      <c r="V181" s="508"/>
      <c r="W181" s="508"/>
      <c r="X181" s="508"/>
      <c r="Y181" s="508"/>
      <c r="Z181" s="508"/>
    </row>
    <row r="182" spans="1:26" ht="12.75" x14ac:dyDescent="0.2">
      <c r="A182" s="474" t="s">
        <v>587</v>
      </c>
      <c r="B182" s="474" t="s">
        <v>588</v>
      </c>
      <c r="C182" s="475" t="s">
        <v>411</v>
      </c>
      <c r="D182" s="476"/>
      <c r="E182" s="475">
        <v>90254</v>
      </c>
      <c r="F182" s="475" t="s">
        <v>427</v>
      </c>
      <c r="G182" s="475" t="s">
        <v>428</v>
      </c>
      <c r="H182" s="486">
        <v>12150996</v>
      </c>
      <c r="I182" s="479">
        <v>4</v>
      </c>
      <c r="J182" s="483">
        <v>57490</v>
      </c>
      <c r="K182" s="483">
        <v>15646</v>
      </c>
      <c r="L182" s="483">
        <v>0</v>
      </c>
      <c r="M182" s="483">
        <v>594454</v>
      </c>
      <c r="N182" s="483">
        <v>0</v>
      </c>
      <c r="O182" s="483">
        <v>0</v>
      </c>
      <c r="P182" s="505">
        <v>667590</v>
      </c>
      <c r="Q182" s="508"/>
      <c r="R182" s="508"/>
      <c r="S182" s="508"/>
      <c r="T182" s="508"/>
      <c r="U182" s="508"/>
      <c r="V182" s="508"/>
      <c r="W182" s="508"/>
      <c r="X182" s="508"/>
      <c r="Y182" s="508"/>
      <c r="Z182" s="508"/>
    </row>
    <row r="183" spans="1:26" ht="12.75" x14ac:dyDescent="0.2">
      <c r="A183" s="474" t="s">
        <v>1152</v>
      </c>
      <c r="B183" s="474" t="s">
        <v>1149</v>
      </c>
      <c r="C183" s="475" t="s">
        <v>411</v>
      </c>
      <c r="D183" s="475" t="s">
        <v>1153</v>
      </c>
      <c r="E183" s="475">
        <v>99256</v>
      </c>
      <c r="F183" s="475" t="s">
        <v>892</v>
      </c>
      <c r="G183" s="475" t="s">
        <v>428</v>
      </c>
      <c r="H183" s="477">
        <v>0</v>
      </c>
      <c r="I183" s="479">
        <v>4</v>
      </c>
      <c r="J183" s="483">
        <v>14683</v>
      </c>
      <c r="K183" s="483">
        <v>0</v>
      </c>
      <c r="L183" s="483">
        <v>0</v>
      </c>
      <c r="M183" s="483">
        <v>33118</v>
      </c>
      <c r="N183" s="483">
        <v>0</v>
      </c>
      <c r="O183" s="483">
        <v>194196</v>
      </c>
      <c r="P183" s="505">
        <v>241997</v>
      </c>
      <c r="Q183" s="508"/>
      <c r="R183" s="508"/>
      <c r="S183" s="508"/>
      <c r="T183" s="508"/>
      <c r="U183" s="508"/>
      <c r="V183" s="508"/>
      <c r="W183" s="508"/>
      <c r="X183" s="508"/>
      <c r="Y183" s="508"/>
      <c r="Z183" s="508"/>
    </row>
    <row r="184" spans="1:26" ht="12.75" x14ac:dyDescent="0.2">
      <c r="A184" s="474" t="s">
        <v>881</v>
      </c>
      <c r="B184" s="474" t="s">
        <v>880</v>
      </c>
      <c r="C184" s="475" t="s">
        <v>411</v>
      </c>
      <c r="D184" s="475" t="s">
        <v>882</v>
      </c>
      <c r="E184" s="475" t="s">
        <v>883</v>
      </c>
      <c r="F184" s="475" t="s">
        <v>427</v>
      </c>
      <c r="G184" s="475" t="s">
        <v>864</v>
      </c>
      <c r="H184" s="477">
        <v>0</v>
      </c>
      <c r="I184" s="479">
        <v>4</v>
      </c>
      <c r="J184" s="483">
        <v>25207</v>
      </c>
      <c r="K184" s="483">
        <v>1720</v>
      </c>
      <c r="L184" s="483">
        <v>0</v>
      </c>
      <c r="M184" s="483">
        <v>380315</v>
      </c>
      <c r="N184" s="483">
        <v>50604</v>
      </c>
      <c r="O184" s="483">
        <v>68989</v>
      </c>
      <c r="P184" s="505">
        <v>526835</v>
      </c>
      <c r="Q184" s="508"/>
      <c r="R184" s="508"/>
      <c r="S184" s="508"/>
      <c r="T184" s="508"/>
      <c r="U184" s="508"/>
      <c r="V184" s="508"/>
      <c r="W184" s="508"/>
      <c r="X184" s="508"/>
      <c r="Y184" s="508"/>
      <c r="Z184" s="508"/>
    </row>
    <row r="185" spans="1:26" ht="12.75" x14ac:dyDescent="0.2">
      <c r="A185" s="474" t="s">
        <v>1196</v>
      </c>
      <c r="B185" s="474" t="s">
        <v>1197</v>
      </c>
      <c r="C185" s="475" t="s">
        <v>411</v>
      </c>
      <c r="D185" s="475" t="s">
        <v>1198</v>
      </c>
      <c r="E185" s="475" t="s">
        <v>1199</v>
      </c>
      <c r="F185" s="475" t="s">
        <v>427</v>
      </c>
      <c r="G185" s="475" t="s">
        <v>864</v>
      </c>
      <c r="H185" s="477">
        <v>0</v>
      </c>
      <c r="I185" s="479">
        <v>4</v>
      </c>
      <c r="J185" s="483">
        <v>21212</v>
      </c>
      <c r="K185" s="483">
        <v>262</v>
      </c>
      <c r="L185" s="483">
        <v>0</v>
      </c>
      <c r="M185" s="483">
        <v>88422</v>
      </c>
      <c r="N185" s="483">
        <v>16844</v>
      </c>
      <c r="O185" s="483">
        <v>84805</v>
      </c>
      <c r="P185" s="505">
        <v>211545</v>
      </c>
      <c r="Q185" s="508"/>
      <c r="R185" s="508"/>
      <c r="S185" s="508"/>
      <c r="T185" s="508"/>
      <c r="U185" s="508"/>
      <c r="V185" s="508"/>
      <c r="W185" s="508"/>
      <c r="X185" s="508"/>
      <c r="Y185" s="508"/>
      <c r="Z185" s="508"/>
    </row>
    <row r="186" spans="1:26" ht="12.75" x14ac:dyDescent="0.2">
      <c r="A186" s="474" t="s">
        <v>643</v>
      </c>
      <c r="B186" s="474" t="s">
        <v>574</v>
      </c>
      <c r="C186" s="475" t="s">
        <v>411</v>
      </c>
      <c r="D186" s="476"/>
      <c r="E186" s="475">
        <v>90279</v>
      </c>
      <c r="F186" s="475" t="s">
        <v>427</v>
      </c>
      <c r="G186" s="475" t="s">
        <v>428</v>
      </c>
      <c r="H186" s="486">
        <v>12150996</v>
      </c>
      <c r="I186" s="479">
        <v>3</v>
      </c>
      <c r="J186" s="483">
        <v>4178</v>
      </c>
      <c r="K186" s="483">
        <v>0</v>
      </c>
      <c r="L186" s="483">
        <v>0</v>
      </c>
      <c r="M186" s="483">
        <v>225025</v>
      </c>
      <c r="N186" s="483">
        <v>0</v>
      </c>
      <c r="O186" s="483">
        <v>0</v>
      </c>
      <c r="P186" s="505">
        <v>229203</v>
      </c>
      <c r="Q186" s="508"/>
      <c r="R186" s="508"/>
      <c r="S186" s="508"/>
      <c r="T186" s="508"/>
      <c r="U186" s="508"/>
      <c r="V186" s="508"/>
      <c r="W186" s="508"/>
      <c r="X186" s="508"/>
      <c r="Y186" s="508"/>
      <c r="Z186" s="508"/>
    </row>
    <row r="187" spans="1:26" ht="12.75" x14ac:dyDescent="0.2">
      <c r="A187" s="474" t="s">
        <v>904</v>
      </c>
      <c r="B187" s="474" t="s">
        <v>905</v>
      </c>
      <c r="C187" s="475" t="s">
        <v>411</v>
      </c>
      <c r="D187" s="475" t="s">
        <v>906</v>
      </c>
      <c r="E187" s="475">
        <v>99292</v>
      </c>
      <c r="F187" s="475" t="s">
        <v>892</v>
      </c>
      <c r="G187" s="475" t="s">
        <v>428</v>
      </c>
      <c r="H187" s="477">
        <v>0</v>
      </c>
      <c r="I187" s="479">
        <v>3</v>
      </c>
      <c r="J187" s="483">
        <v>46286</v>
      </c>
      <c r="K187" s="483">
        <v>0</v>
      </c>
      <c r="L187" s="483">
        <v>0</v>
      </c>
      <c r="M187" s="483">
        <v>0</v>
      </c>
      <c r="N187" s="483">
        <v>0</v>
      </c>
      <c r="O187" s="483">
        <v>50778</v>
      </c>
      <c r="P187" s="505">
        <v>97064</v>
      </c>
      <c r="Q187" s="508"/>
      <c r="R187" s="508"/>
      <c r="S187" s="508"/>
      <c r="T187" s="508"/>
      <c r="U187" s="508"/>
      <c r="V187" s="508"/>
      <c r="W187" s="508"/>
      <c r="X187" s="508"/>
      <c r="Y187" s="508"/>
      <c r="Z187" s="508"/>
    </row>
    <row r="188" spans="1:26" ht="12.75" x14ac:dyDescent="0.2">
      <c r="A188" s="474" t="s">
        <v>1080</v>
      </c>
      <c r="B188" s="474" t="s">
        <v>1081</v>
      </c>
      <c r="C188" s="475" t="s">
        <v>411</v>
      </c>
      <c r="D188" s="475" t="s">
        <v>1082</v>
      </c>
      <c r="E188" s="475">
        <v>99364</v>
      </c>
      <c r="F188" s="475" t="s">
        <v>892</v>
      </c>
      <c r="G188" s="475" t="s">
        <v>428</v>
      </c>
      <c r="H188" s="477">
        <v>0</v>
      </c>
      <c r="I188" s="479">
        <v>3</v>
      </c>
      <c r="J188" s="483">
        <v>0</v>
      </c>
      <c r="K188" s="483">
        <v>0</v>
      </c>
      <c r="L188" s="483">
        <v>0</v>
      </c>
      <c r="M188" s="483">
        <v>0</v>
      </c>
      <c r="N188" s="483">
        <v>0</v>
      </c>
      <c r="O188" s="483">
        <v>238417</v>
      </c>
      <c r="P188" s="505">
        <v>238417</v>
      </c>
      <c r="Q188" s="508"/>
      <c r="R188" s="508"/>
      <c r="S188" s="508"/>
      <c r="T188" s="508"/>
      <c r="U188" s="508"/>
      <c r="V188" s="508"/>
      <c r="W188" s="508"/>
      <c r="X188" s="508"/>
      <c r="Y188" s="508"/>
      <c r="Z188" s="508"/>
    </row>
    <row r="189" spans="1:26" ht="12.75" x14ac:dyDescent="0.2">
      <c r="A189" s="474" t="s">
        <v>1138</v>
      </c>
      <c r="B189" s="474" t="s">
        <v>1139</v>
      </c>
      <c r="C189" s="475" t="s">
        <v>411</v>
      </c>
      <c r="D189" s="475" t="s">
        <v>1140</v>
      </c>
      <c r="E189" s="475" t="s">
        <v>1141</v>
      </c>
      <c r="F189" s="475" t="s">
        <v>412</v>
      </c>
      <c r="G189" s="475" t="s">
        <v>864</v>
      </c>
      <c r="H189" s="477">
        <v>0</v>
      </c>
      <c r="I189" s="479">
        <v>3</v>
      </c>
      <c r="J189" s="483">
        <v>57448</v>
      </c>
      <c r="K189" s="483">
        <v>2421</v>
      </c>
      <c r="L189" s="483">
        <v>0</v>
      </c>
      <c r="M189" s="483">
        <v>16520</v>
      </c>
      <c r="N189" s="483">
        <v>345249</v>
      </c>
      <c r="O189" s="483">
        <v>279476</v>
      </c>
      <c r="P189" s="505">
        <v>701114</v>
      </c>
      <c r="Q189" s="508"/>
      <c r="R189" s="508"/>
      <c r="S189" s="508"/>
      <c r="T189" s="508"/>
      <c r="U189" s="508"/>
      <c r="V189" s="508"/>
      <c r="W189" s="508"/>
      <c r="X189" s="508"/>
      <c r="Y189" s="508"/>
      <c r="Z189" s="508"/>
    </row>
    <row r="190" spans="1:26" ht="12.75" x14ac:dyDescent="0.2">
      <c r="A190" s="474" t="s">
        <v>993</v>
      </c>
      <c r="B190" s="474" t="s">
        <v>994</v>
      </c>
      <c r="C190" s="475" t="s">
        <v>411</v>
      </c>
      <c r="D190" s="475" t="s">
        <v>995</v>
      </c>
      <c r="E190" s="475" t="s">
        <v>996</v>
      </c>
      <c r="F190" s="475" t="s">
        <v>427</v>
      </c>
      <c r="G190" s="475" t="s">
        <v>864</v>
      </c>
      <c r="H190" s="477">
        <v>0</v>
      </c>
      <c r="I190" s="479">
        <v>3</v>
      </c>
      <c r="J190" s="483">
        <v>83835</v>
      </c>
      <c r="K190" s="483">
        <v>75</v>
      </c>
      <c r="L190" s="483">
        <v>0</v>
      </c>
      <c r="M190" s="483">
        <v>240212</v>
      </c>
      <c r="N190" s="483">
        <v>83456</v>
      </c>
      <c r="O190" s="483">
        <v>61182</v>
      </c>
      <c r="P190" s="505">
        <v>468760</v>
      </c>
      <c r="Q190" s="508"/>
      <c r="R190" s="508"/>
      <c r="S190" s="508"/>
      <c r="T190" s="508"/>
      <c r="U190" s="508"/>
      <c r="V190" s="508"/>
      <c r="W190" s="508"/>
      <c r="X190" s="508"/>
      <c r="Y190" s="508"/>
      <c r="Z190" s="508"/>
    </row>
    <row r="191" spans="1:26" ht="12.75" x14ac:dyDescent="0.2">
      <c r="A191" s="474" t="s">
        <v>1240</v>
      </c>
      <c r="B191" s="474" t="s">
        <v>343</v>
      </c>
      <c r="C191" s="475" t="s">
        <v>411</v>
      </c>
      <c r="D191" s="476"/>
      <c r="E191" s="475" t="s">
        <v>1241</v>
      </c>
      <c r="F191" s="475" t="s">
        <v>460</v>
      </c>
      <c r="G191" s="475" t="s">
        <v>864</v>
      </c>
      <c r="H191" s="477">
        <v>0</v>
      </c>
      <c r="I191" s="479">
        <v>3</v>
      </c>
      <c r="J191" s="483">
        <v>29812</v>
      </c>
      <c r="K191" s="483">
        <v>0</v>
      </c>
      <c r="L191" s="483">
        <v>0</v>
      </c>
      <c r="M191" s="483">
        <v>143736</v>
      </c>
      <c r="N191" s="483">
        <v>0</v>
      </c>
      <c r="O191" s="483">
        <v>354452</v>
      </c>
      <c r="P191" s="505">
        <v>528000</v>
      </c>
      <c r="Q191" s="508"/>
      <c r="R191" s="508"/>
      <c r="S191" s="508"/>
      <c r="T191" s="508"/>
      <c r="U191" s="508"/>
      <c r="V191" s="508"/>
      <c r="W191" s="508"/>
      <c r="X191" s="508"/>
      <c r="Y191" s="508"/>
      <c r="Z191" s="508"/>
    </row>
    <row r="192" spans="1:26" ht="12.75" x14ac:dyDescent="0.2">
      <c r="A192" s="474" t="s">
        <v>620</v>
      </c>
      <c r="B192" s="474" t="s">
        <v>621</v>
      </c>
      <c r="C192" s="475" t="s">
        <v>411</v>
      </c>
      <c r="D192" s="476"/>
      <c r="E192" s="475">
        <v>90288</v>
      </c>
      <c r="F192" s="475" t="s">
        <v>427</v>
      </c>
      <c r="G192" s="475" t="s">
        <v>428</v>
      </c>
      <c r="H192" s="486">
        <v>12150996</v>
      </c>
      <c r="I192" s="479">
        <v>3</v>
      </c>
      <c r="J192" s="483">
        <v>0</v>
      </c>
      <c r="K192" s="483">
        <v>0</v>
      </c>
      <c r="L192" s="483">
        <v>0</v>
      </c>
      <c r="M192" s="483">
        <v>383698</v>
      </c>
      <c r="N192" s="483">
        <v>0</v>
      </c>
      <c r="O192" s="483">
        <v>0</v>
      </c>
      <c r="P192" s="505">
        <v>383698</v>
      </c>
      <c r="Q192" s="508"/>
      <c r="R192" s="508"/>
      <c r="S192" s="508"/>
      <c r="T192" s="508"/>
      <c r="U192" s="508"/>
      <c r="V192" s="508"/>
      <c r="W192" s="508"/>
      <c r="X192" s="508"/>
      <c r="Y192" s="508"/>
      <c r="Z192" s="508"/>
    </row>
    <row r="193" spans="1:26" ht="12.75" x14ac:dyDescent="0.2">
      <c r="A193" s="474" t="s">
        <v>1217</v>
      </c>
      <c r="B193" s="474" t="s">
        <v>878</v>
      </c>
      <c r="C193" s="475" t="s">
        <v>411</v>
      </c>
      <c r="D193" s="475">
        <v>9194</v>
      </c>
      <c r="E193" s="475">
        <v>90194</v>
      </c>
      <c r="F193" s="475" t="s">
        <v>427</v>
      </c>
      <c r="G193" s="475" t="s">
        <v>428</v>
      </c>
      <c r="H193" s="486">
        <v>65088</v>
      </c>
      <c r="I193" s="479">
        <v>3</v>
      </c>
      <c r="J193" s="483">
        <v>54397</v>
      </c>
      <c r="K193" s="483">
        <v>0</v>
      </c>
      <c r="L193" s="483">
        <v>0</v>
      </c>
      <c r="M193" s="483">
        <v>97648</v>
      </c>
      <c r="N193" s="483">
        <v>51364</v>
      </c>
      <c r="O193" s="483">
        <v>164689</v>
      </c>
      <c r="P193" s="505">
        <v>368098</v>
      </c>
      <c r="Q193" s="508"/>
      <c r="R193" s="508"/>
      <c r="S193" s="508"/>
      <c r="T193" s="508"/>
      <c r="U193" s="508"/>
      <c r="V193" s="508"/>
      <c r="W193" s="508"/>
      <c r="X193" s="508"/>
      <c r="Y193" s="508"/>
      <c r="Z193" s="508"/>
    </row>
    <row r="194" spans="1:26" ht="12.75" x14ac:dyDescent="0.2">
      <c r="A194" s="474" t="s">
        <v>1223</v>
      </c>
      <c r="B194" s="474" t="s">
        <v>934</v>
      </c>
      <c r="C194" s="475" t="s">
        <v>411</v>
      </c>
      <c r="D194" s="475">
        <v>9167</v>
      </c>
      <c r="E194" s="475">
        <v>90167</v>
      </c>
      <c r="F194" s="475" t="s">
        <v>427</v>
      </c>
      <c r="G194" s="475" t="s">
        <v>428</v>
      </c>
      <c r="H194" s="486">
        <v>72794</v>
      </c>
      <c r="I194" s="479">
        <v>3</v>
      </c>
      <c r="J194" s="483">
        <v>34104</v>
      </c>
      <c r="K194" s="483">
        <v>0</v>
      </c>
      <c r="L194" s="483">
        <v>0</v>
      </c>
      <c r="M194" s="483">
        <v>591321</v>
      </c>
      <c r="N194" s="483">
        <v>0</v>
      </c>
      <c r="O194" s="483">
        <v>0</v>
      </c>
      <c r="P194" s="505">
        <v>625425</v>
      </c>
      <c r="Q194" s="508"/>
      <c r="R194" s="508"/>
      <c r="S194" s="508"/>
      <c r="T194" s="508"/>
      <c r="U194" s="508"/>
      <c r="V194" s="508"/>
      <c r="W194" s="508"/>
      <c r="X194" s="508"/>
      <c r="Y194" s="508"/>
      <c r="Z194" s="508"/>
    </row>
    <row r="195" spans="1:26" ht="12.75" x14ac:dyDescent="0.2">
      <c r="A195" s="474" t="s">
        <v>916</v>
      </c>
      <c r="B195" s="474" t="s">
        <v>917</v>
      </c>
      <c r="C195" s="475" t="s">
        <v>411</v>
      </c>
      <c r="D195" s="475" t="s">
        <v>918</v>
      </c>
      <c r="E195" s="475" t="s">
        <v>919</v>
      </c>
      <c r="F195" s="475" t="s">
        <v>427</v>
      </c>
      <c r="G195" s="475" t="s">
        <v>864</v>
      </c>
      <c r="H195" s="477">
        <v>0</v>
      </c>
      <c r="I195" s="479">
        <v>3</v>
      </c>
      <c r="J195" s="483">
        <v>19712</v>
      </c>
      <c r="K195" s="483">
        <v>6393</v>
      </c>
      <c r="L195" s="483">
        <v>0</v>
      </c>
      <c r="M195" s="483">
        <v>174219</v>
      </c>
      <c r="N195" s="483">
        <v>230284</v>
      </c>
      <c r="O195" s="483">
        <v>0</v>
      </c>
      <c r="P195" s="505">
        <v>430608</v>
      </c>
      <c r="Q195" s="508"/>
      <c r="R195" s="508"/>
      <c r="S195" s="508"/>
      <c r="T195" s="508"/>
      <c r="U195" s="508"/>
      <c r="V195" s="508"/>
      <c r="W195" s="508"/>
      <c r="X195" s="508"/>
      <c r="Y195" s="508"/>
      <c r="Z195" s="508"/>
    </row>
    <row r="196" spans="1:26" ht="12.75" x14ac:dyDescent="0.2">
      <c r="A196" s="474" t="s">
        <v>907</v>
      </c>
      <c r="B196" s="474" t="s">
        <v>908</v>
      </c>
      <c r="C196" s="475" t="s">
        <v>411</v>
      </c>
      <c r="D196" s="475" t="s">
        <v>909</v>
      </c>
      <c r="E196" s="475" t="s">
        <v>910</v>
      </c>
      <c r="F196" s="475" t="s">
        <v>427</v>
      </c>
      <c r="G196" s="475" t="s">
        <v>864</v>
      </c>
      <c r="H196" s="477">
        <v>0</v>
      </c>
      <c r="I196" s="479">
        <v>3</v>
      </c>
      <c r="J196" s="483">
        <v>23003</v>
      </c>
      <c r="K196" s="483">
        <v>0</v>
      </c>
      <c r="L196" s="483">
        <v>0</v>
      </c>
      <c r="M196" s="483">
        <v>166809</v>
      </c>
      <c r="N196" s="483">
        <v>13243</v>
      </c>
      <c r="O196" s="483">
        <v>43390</v>
      </c>
      <c r="P196" s="505">
        <v>246445</v>
      </c>
      <c r="Q196" s="508"/>
      <c r="R196" s="508"/>
      <c r="S196" s="508"/>
      <c r="T196" s="508"/>
      <c r="U196" s="508"/>
      <c r="V196" s="508"/>
      <c r="W196" s="508"/>
      <c r="X196" s="508"/>
      <c r="Y196" s="508"/>
      <c r="Z196" s="508"/>
    </row>
    <row r="197" spans="1:26" ht="12.75" x14ac:dyDescent="0.2">
      <c r="A197" s="474" t="s">
        <v>858</v>
      </c>
      <c r="B197" s="474" t="s">
        <v>860</v>
      </c>
      <c r="C197" s="475" t="s">
        <v>411</v>
      </c>
      <c r="D197" s="475" t="s">
        <v>862</v>
      </c>
      <c r="E197" s="475" t="s">
        <v>863</v>
      </c>
      <c r="F197" s="475" t="s">
        <v>427</v>
      </c>
      <c r="G197" s="475" t="s">
        <v>864</v>
      </c>
      <c r="H197" s="477">
        <v>0</v>
      </c>
      <c r="I197" s="479">
        <v>3</v>
      </c>
      <c r="J197" s="483">
        <v>79532</v>
      </c>
      <c r="K197" s="483">
        <v>0</v>
      </c>
      <c r="L197" s="483">
        <v>0</v>
      </c>
      <c r="M197" s="483">
        <v>170907</v>
      </c>
      <c r="N197" s="483">
        <v>0</v>
      </c>
      <c r="O197" s="483">
        <v>152875</v>
      </c>
      <c r="P197" s="505">
        <v>403314</v>
      </c>
      <c r="Q197" s="508"/>
      <c r="R197" s="508"/>
      <c r="S197" s="508"/>
      <c r="T197" s="508"/>
      <c r="U197" s="508"/>
      <c r="V197" s="508"/>
      <c r="W197" s="508"/>
      <c r="X197" s="508"/>
      <c r="Y197" s="508"/>
      <c r="Z197" s="508"/>
    </row>
    <row r="198" spans="1:26" ht="12.75" x14ac:dyDescent="0.2">
      <c r="A198" s="474" t="s">
        <v>889</v>
      </c>
      <c r="B198" s="474" t="s">
        <v>890</v>
      </c>
      <c r="C198" s="475" t="s">
        <v>411</v>
      </c>
      <c r="D198" s="475" t="s">
        <v>891</v>
      </c>
      <c r="E198" s="475">
        <v>99358</v>
      </c>
      <c r="F198" s="475" t="s">
        <v>892</v>
      </c>
      <c r="G198" s="475" t="s">
        <v>428</v>
      </c>
      <c r="H198" s="477">
        <v>0</v>
      </c>
      <c r="I198" s="479">
        <v>2</v>
      </c>
      <c r="J198" s="483">
        <v>4917</v>
      </c>
      <c r="K198" s="483">
        <v>2826</v>
      </c>
      <c r="L198" s="483">
        <v>0</v>
      </c>
      <c r="M198" s="483">
        <v>2078</v>
      </c>
      <c r="N198" s="483">
        <v>0</v>
      </c>
      <c r="O198" s="483">
        <v>65159</v>
      </c>
      <c r="P198" s="505">
        <v>74980</v>
      </c>
      <c r="Q198" s="508"/>
      <c r="R198" s="508"/>
      <c r="S198" s="508"/>
      <c r="T198" s="508"/>
      <c r="U198" s="508"/>
      <c r="V198" s="508"/>
      <c r="W198" s="508"/>
      <c r="X198" s="508"/>
      <c r="Y198" s="508"/>
      <c r="Z198" s="508"/>
    </row>
    <row r="199" spans="1:26" ht="12.75" x14ac:dyDescent="0.2">
      <c r="A199" s="474" t="s">
        <v>678</v>
      </c>
      <c r="B199" s="474" t="s">
        <v>574</v>
      </c>
      <c r="C199" s="475" t="s">
        <v>411</v>
      </c>
      <c r="D199" s="476"/>
      <c r="E199" s="475">
        <v>90273</v>
      </c>
      <c r="F199" s="475" t="s">
        <v>427</v>
      </c>
      <c r="G199" s="475" t="s">
        <v>428</v>
      </c>
      <c r="H199" s="486">
        <v>12150996</v>
      </c>
      <c r="I199" s="479">
        <v>2</v>
      </c>
      <c r="J199" s="483">
        <v>27382</v>
      </c>
      <c r="K199" s="483">
        <v>0</v>
      </c>
      <c r="L199" s="483">
        <v>0</v>
      </c>
      <c r="M199" s="483">
        <v>362363</v>
      </c>
      <c r="N199" s="483">
        <v>0</v>
      </c>
      <c r="O199" s="483">
        <v>0</v>
      </c>
      <c r="P199" s="505">
        <v>389745</v>
      </c>
      <c r="Q199" s="508"/>
      <c r="R199" s="508"/>
      <c r="S199" s="508"/>
      <c r="T199" s="508"/>
      <c r="U199" s="508"/>
      <c r="V199" s="508"/>
      <c r="W199" s="508"/>
      <c r="X199" s="508"/>
      <c r="Y199" s="508"/>
      <c r="Z199" s="508"/>
    </row>
    <row r="200" spans="1:26" ht="12.75" x14ac:dyDescent="0.2">
      <c r="A200" s="474" t="s">
        <v>1084</v>
      </c>
      <c r="B200" s="474" t="s">
        <v>1085</v>
      </c>
      <c r="C200" s="475" t="s">
        <v>411</v>
      </c>
      <c r="D200" s="475" t="s">
        <v>1086</v>
      </c>
      <c r="E200" s="475" t="s">
        <v>1087</v>
      </c>
      <c r="F200" s="475" t="s">
        <v>427</v>
      </c>
      <c r="G200" s="475" t="s">
        <v>864</v>
      </c>
      <c r="H200" s="477">
        <v>0</v>
      </c>
      <c r="I200" s="479">
        <v>2</v>
      </c>
      <c r="J200" s="483">
        <v>83729</v>
      </c>
      <c r="K200" s="483">
        <v>0</v>
      </c>
      <c r="L200" s="483">
        <v>0</v>
      </c>
      <c r="M200" s="483">
        <v>335567</v>
      </c>
      <c r="N200" s="483">
        <v>370862</v>
      </c>
      <c r="O200" s="483">
        <v>0</v>
      </c>
      <c r="P200" s="505">
        <v>790158</v>
      </c>
      <c r="Q200" s="508"/>
      <c r="R200" s="508"/>
      <c r="S200" s="508"/>
      <c r="T200" s="508"/>
      <c r="U200" s="508"/>
      <c r="V200" s="508"/>
      <c r="W200" s="508"/>
      <c r="X200" s="508"/>
      <c r="Y200" s="508"/>
      <c r="Z200" s="508"/>
    </row>
    <row r="201" spans="1:26" ht="12.75" x14ac:dyDescent="0.2">
      <c r="A201" s="474" t="s">
        <v>1158</v>
      </c>
      <c r="B201" s="474" t="s">
        <v>1159</v>
      </c>
      <c r="C201" s="475" t="s">
        <v>411</v>
      </c>
      <c r="D201" s="475" t="s">
        <v>1160</v>
      </c>
      <c r="E201" s="475" t="s">
        <v>1161</v>
      </c>
      <c r="F201" s="475" t="s">
        <v>427</v>
      </c>
      <c r="G201" s="475" t="s">
        <v>864</v>
      </c>
      <c r="H201" s="477">
        <v>0</v>
      </c>
      <c r="I201" s="479">
        <v>2</v>
      </c>
      <c r="J201" s="483">
        <v>4783</v>
      </c>
      <c r="K201" s="483">
        <v>9</v>
      </c>
      <c r="L201" s="483">
        <v>0</v>
      </c>
      <c r="M201" s="483">
        <v>154773</v>
      </c>
      <c r="N201" s="483">
        <v>0</v>
      </c>
      <c r="O201" s="483">
        <v>43887</v>
      </c>
      <c r="P201" s="505">
        <v>203452</v>
      </c>
      <c r="Q201" s="508"/>
      <c r="R201" s="508"/>
      <c r="S201" s="508"/>
      <c r="T201" s="508"/>
      <c r="U201" s="508"/>
      <c r="V201" s="508"/>
      <c r="W201" s="508"/>
      <c r="X201" s="508"/>
      <c r="Y201" s="508"/>
      <c r="Z201" s="508"/>
    </row>
    <row r="202" spans="1:26" ht="12.75" x14ac:dyDescent="0.2">
      <c r="A202" s="474" t="s">
        <v>1208</v>
      </c>
      <c r="B202" s="474" t="s">
        <v>1209</v>
      </c>
      <c r="C202" s="475" t="s">
        <v>411</v>
      </c>
      <c r="D202" s="475" t="s">
        <v>1210</v>
      </c>
      <c r="E202" s="475" t="s">
        <v>1211</v>
      </c>
      <c r="F202" s="475" t="s">
        <v>427</v>
      </c>
      <c r="G202" s="475" t="s">
        <v>864</v>
      </c>
      <c r="H202" s="477">
        <v>0</v>
      </c>
      <c r="I202" s="479">
        <v>2</v>
      </c>
      <c r="J202" s="483">
        <v>14124</v>
      </c>
      <c r="K202" s="483">
        <v>83</v>
      </c>
      <c r="L202" s="483">
        <v>0</v>
      </c>
      <c r="M202" s="483">
        <v>0</v>
      </c>
      <c r="N202" s="483">
        <v>74445</v>
      </c>
      <c r="O202" s="483">
        <v>53419</v>
      </c>
      <c r="P202" s="505">
        <v>142071</v>
      </c>
      <c r="Q202" s="508"/>
      <c r="R202" s="508"/>
      <c r="S202" s="508"/>
      <c r="T202" s="508"/>
      <c r="U202" s="508"/>
      <c r="V202" s="508"/>
      <c r="W202" s="508"/>
      <c r="X202" s="508"/>
      <c r="Y202" s="508"/>
      <c r="Z202" s="508"/>
    </row>
    <row r="203" spans="1:26" ht="12.75" x14ac:dyDescent="0.2">
      <c r="A203" s="474" t="s">
        <v>680</v>
      </c>
      <c r="B203" s="474" t="s">
        <v>574</v>
      </c>
      <c r="C203" s="475" t="s">
        <v>411</v>
      </c>
      <c r="D203" s="476"/>
      <c r="E203" s="475">
        <v>90278</v>
      </c>
      <c r="F203" s="475" t="s">
        <v>427</v>
      </c>
      <c r="G203" s="475" t="s">
        <v>428</v>
      </c>
      <c r="H203" s="486">
        <v>12150996</v>
      </c>
      <c r="I203" s="479">
        <v>2</v>
      </c>
      <c r="J203" s="483">
        <v>13549</v>
      </c>
      <c r="K203" s="483">
        <v>0</v>
      </c>
      <c r="L203" s="483">
        <v>0</v>
      </c>
      <c r="M203" s="483">
        <v>359185</v>
      </c>
      <c r="N203" s="483">
        <v>0</v>
      </c>
      <c r="O203" s="483">
        <v>0</v>
      </c>
      <c r="P203" s="505">
        <v>372734</v>
      </c>
      <c r="Q203" s="508"/>
      <c r="R203" s="508"/>
      <c r="S203" s="508"/>
      <c r="T203" s="508"/>
      <c r="U203" s="508"/>
      <c r="V203" s="508"/>
      <c r="W203" s="508"/>
      <c r="X203" s="508"/>
      <c r="Y203" s="508"/>
      <c r="Z203" s="508"/>
    </row>
    <row r="204" spans="1:26" ht="12.75" x14ac:dyDescent="0.2">
      <c r="A204" s="474" t="s">
        <v>666</v>
      </c>
      <c r="B204" s="474" t="s">
        <v>667</v>
      </c>
      <c r="C204" s="475" t="s">
        <v>411</v>
      </c>
      <c r="D204" s="476"/>
      <c r="E204" s="475">
        <v>90280</v>
      </c>
      <c r="F204" s="475" t="s">
        <v>427</v>
      </c>
      <c r="G204" s="475" t="s">
        <v>428</v>
      </c>
      <c r="H204" s="486">
        <v>12150996</v>
      </c>
      <c r="I204" s="479">
        <v>2</v>
      </c>
      <c r="J204" s="483">
        <v>32729</v>
      </c>
      <c r="K204" s="483">
        <v>0</v>
      </c>
      <c r="L204" s="483">
        <v>0</v>
      </c>
      <c r="M204" s="483">
        <v>466754</v>
      </c>
      <c r="N204" s="483">
        <v>0</v>
      </c>
      <c r="O204" s="483">
        <v>0</v>
      </c>
      <c r="P204" s="505">
        <v>499483</v>
      </c>
      <c r="Q204" s="508"/>
      <c r="R204" s="508"/>
      <c r="S204" s="508"/>
      <c r="T204" s="508"/>
      <c r="U204" s="508"/>
      <c r="V204" s="508"/>
      <c r="W204" s="508"/>
      <c r="X204" s="508"/>
      <c r="Y204" s="508"/>
      <c r="Z204" s="508"/>
    </row>
    <row r="205" spans="1:26" ht="12.75" x14ac:dyDescent="0.2">
      <c r="A205" s="474" t="s">
        <v>626</v>
      </c>
      <c r="B205" s="474" t="s">
        <v>627</v>
      </c>
      <c r="C205" s="475" t="s">
        <v>411</v>
      </c>
      <c r="D205" s="476"/>
      <c r="E205" s="475">
        <v>90290</v>
      </c>
      <c r="F205" s="475" t="s">
        <v>427</v>
      </c>
      <c r="G205" s="475" t="s">
        <v>428</v>
      </c>
      <c r="H205" s="486">
        <v>12150996</v>
      </c>
      <c r="I205" s="479">
        <v>2</v>
      </c>
      <c r="J205" s="483">
        <v>0</v>
      </c>
      <c r="K205" s="483">
        <v>0</v>
      </c>
      <c r="L205" s="483">
        <v>0</v>
      </c>
      <c r="M205" s="483">
        <v>201990</v>
      </c>
      <c r="N205" s="483">
        <v>0</v>
      </c>
      <c r="O205" s="483">
        <v>0</v>
      </c>
      <c r="P205" s="505">
        <v>201990</v>
      </c>
      <c r="Q205" s="508"/>
      <c r="R205" s="508"/>
      <c r="S205" s="508"/>
      <c r="T205" s="508"/>
      <c r="U205" s="508"/>
      <c r="V205" s="508"/>
      <c r="W205" s="508"/>
      <c r="X205" s="508"/>
      <c r="Y205" s="508"/>
      <c r="Z205" s="508"/>
    </row>
    <row r="206" spans="1:26" ht="12.75" x14ac:dyDescent="0.2">
      <c r="A206" s="474" t="s">
        <v>1000</v>
      </c>
      <c r="B206" s="474" t="s">
        <v>1001</v>
      </c>
      <c r="C206" s="475" t="s">
        <v>411</v>
      </c>
      <c r="D206" s="475" t="s">
        <v>1002</v>
      </c>
      <c r="E206" s="475">
        <v>99316</v>
      </c>
      <c r="F206" s="475" t="s">
        <v>892</v>
      </c>
      <c r="G206" s="475" t="s">
        <v>428</v>
      </c>
      <c r="H206" s="477">
        <v>0</v>
      </c>
      <c r="I206" s="479">
        <v>2</v>
      </c>
      <c r="J206" s="483">
        <v>233473</v>
      </c>
      <c r="K206" s="483">
        <v>0</v>
      </c>
      <c r="L206" s="483">
        <v>0</v>
      </c>
      <c r="M206" s="483">
        <v>925231</v>
      </c>
      <c r="N206" s="483">
        <v>0</v>
      </c>
      <c r="O206" s="483">
        <v>0</v>
      </c>
      <c r="P206" s="505">
        <v>1158704</v>
      </c>
      <c r="Q206" s="508"/>
      <c r="R206" s="508"/>
      <c r="S206" s="508"/>
      <c r="T206" s="508"/>
      <c r="U206" s="508"/>
      <c r="V206" s="508"/>
      <c r="W206" s="508"/>
      <c r="X206" s="508"/>
      <c r="Y206" s="508"/>
      <c r="Z206" s="508"/>
    </row>
    <row r="207" spans="1:26" ht="12.75" x14ac:dyDescent="0.2">
      <c r="A207" s="474" t="s">
        <v>664</v>
      </c>
      <c r="B207" s="474" t="s">
        <v>665</v>
      </c>
      <c r="C207" s="475" t="s">
        <v>411</v>
      </c>
      <c r="D207" s="476"/>
      <c r="E207" s="475">
        <v>90264</v>
      </c>
      <c r="F207" s="475" t="s">
        <v>427</v>
      </c>
      <c r="G207" s="475" t="s">
        <v>428</v>
      </c>
      <c r="H207" s="486">
        <v>12150996</v>
      </c>
      <c r="I207" s="479">
        <v>2</v>
      </c>
      <c r="J207" s="483">
        <v>0</v>
      </c>
      <c r="K207" s="483">
        <v>0</v>
      </c>
      <c r="L207" s="483">
        <v>0</v>
      </c>
      <c r="M207" s="483">
        <v>376375</v>
      </c>
      <c r="N207" s="483">
        <v>0</v>
      </c>
      <c r="O207" s="483">
        <v>0</v>
      </c>
      <c r="P207" s="505">
        <v>376375</v>
      </c>
      <c r="Q207" s="508"/>
      <c r="R207" s="508"/>
      <c r="S207" s="508"/>
      <c r="T207" s="508"/>
      <c r="U207" s="508"/>
      <c r="V207" s="508"/>
      <c r="W207" s="508"/>
      <c r="X207" s="508"/>
      <c r="Y207" s="508"/>
      <c r="Z207" s="508"/>
    </row>
    <row r="208" spans="1:26" ht="12.75" x14ac:dyDescent="0.2">
      <c r="A208" s="474" t="s">
        <v>1070</v>
      </c>
      <c r="B208" s="474" t="s">
        <v>1071</v>
      </c>
      <c r="C208" s="475" t="s">
        <v>411</v>
      </c>
      <c r="D208" s="475">
        <v>9227</v>
      </c>
      <c r="E208" s="475">
        <v>90227</v>
      </c>
      <c r="F208" s="475" t="s">
        <v>427</v>
      </c>
      <c r="G208" s="475" t="s">
        <v>428</v>
      </c>
      <c r="H208" s="486">
        <v>214811</v>
      </c>
      <c r="I208" s="479">
        <v>2</v>
      </c>
      <c r="J208" s="483">
        <v>53018</v>
      </c>
      <c r="K208" s="483">
        <v>0</v>
      </c>
      <c r="L208" s="483">
        <v>0</v>
      </c>
      <c r="M208" s="483">
        <v>284758</v>
      </c>
      <c r="N208" s="483">
        <v>373169</v>
      </c>
      <c r="O208" s="483">
        <v>285770</v>
      </c>
      <c r="P208" s="505">
        <v>996715</v>
      </c>
      <c r="Q208" s="508"/>
      <c r="R208" s="508"/>
      <c r="S208" s="508"/>
      <c r="T208" s="508"/>
      <c r="U208" s="508"/>
      <c r="V208" s="508"/>
      <c r="W208" s="508"/>
      <c r="X208" s="508"/>
      <c r="Y208" s="508"/>
      <c r="Z208" s="508"/>
    </row>
    <row r="209" spans="1:26" ht="12.75" x14ac:dyDescent="0.2">
      <c r="A209" s="474" t="s">
        <v>869</v>
      </c>
      <c r="B209" s="474" t="s">
        <v>870</v>
      </c>
      <c r="C209" s="475" t="s">
        <v>411</v>
      </c>
      <c r="D209" s="475" t="s">
        <v>871</v>
      </c>
      <c r="E209" s="475" t="s">
        <v>872</v>
      </c>
      <c r="F209" s="475" t="s">
        <v>427</v>
      </c>
      <c r="G209" s="475" t="s">
        <v>864</v>
      </c>
      <c r="H209" s="477">
        <v>0</v>
      </c>
      <c r="I209" s="479">
        <v>2</v>
      </c>
      <c r="J209" s="483">
        <v>246624</v>
      </c>
      <c r="K209" s="483">
        <v>0</v>
      </c>
      <c r="L209" s="483">
        <v>0</v>
      </c>
      <c r="M209" s="483">
        <v>11962</v>
      </c>
      <c r="N209" s="483">
        <v>304411</v>
      </c>
      <c r="O209" s="483">
        <v>93800</v>
      </c>
      <c r="P209" s="505">
        <v>656797</v>
      </c>
      <c r="Q209" s="508"/>
      <c r="R209" s="508"/>
      <c r="S209" s="508"/>
      <c r="T209" s="508"/>
      <c r="U209" s="508"/>
      <c r="V209" s="508"/>
      <c r="W209" s="508"/>
      <c r="X209" s="508"/>
      <c r="Y209" s="508"/>
      <c r="Z209" s="508"/>
    </row>
    <row r="210" spans="1:26" ht="12.75" x14ac:dyDescent="0.2">
      <c r="A210" s="474" t="s">
        <v>963</v>
      </c>
      <c r="B210" s="474" t="s">
        <v>964</v>
      </c>
      <c r="C210" s="475" t="s">
        <v>411</v>
      </c>
      <c r="D210" s="475" t="s">
        <v>965</v>
      </c>
      <c r="E210" s="475" t="s">
        <v>966</v>
      </c>
      <c r="F210" s="475" t="s">
        <v>427</v>
      </c>
      <c r="G210" s="475" t="s">
        <v>864</v>
      </c>
      <c r="H210" s="477">
        <v>0</v>
      </c>
      <c r="I210" s="479">
        <v>2</v>
      </c>
      <c r="J210" s="483">
        <v>4242</v>
      </c>
      <c r="K210" s="483">
        <v>250</v>
      </c>
      <c r="L210" s="483">
        <v>0</v>
      </c>
      <c r="M210" s="483">
        <v>18446</v>
      </c>
      <c r="N210" s="483">
        <v>58690</v>
      </c>
      <c r="O210" s="483">
        <v>39276</v>
      </c>
      <c r="P210" s="505">
        <v>120904</v>
      </c>
      <c r="Q210" s="508"/>
      <c r="R210" s="508"/>
      <c r="S210" s="508"/>
      <c r="T210" s="508"/>
      <c r="U210" s="508"/>
      <c r="V210" s="508"/>
      <c r="W210" s="508"/>
      <c r="X210" s="508"/>
      <c r="Y210" s="508"/>
      <c r="Z210" s="508"/>
    </row>
    <row r="211" spans="1:26" ht="12.75" x14ac:dyDescent="0.2">
      <c r="A211" s="474" t="s">
        <v>1057</v>
      </c>
      <c r="B211" s="474" t="s">
        <v>1058</v>
      </c>
      <c r="C211" s="475" t="s">
        <v>411</v>
      </c>
      <c r="D211" s="475" t="s">
        <v>1059</v>
      </c>
      <c r="E211" s="475" t="s">
        <v>1060</v>
      </c>
      <c r="F211" s="475" t="s">
        <v>427</v>
      </c>
      <c r="G211" s="475" t="s">
        <v>864</v>
      </c>
      <c r="H211" s="477">
        <v>0</v>
      </c>
      <c r="I211" s="479">
        <v>2</v>
      </c>
      <c r="J211" s="483">
        <v>15156</v>
      </c>
      <c r="K211" s="483">
        <v>0</v>
      </c>
      <c r="L211" s="483">
        <v>0</v>
      </c>
      <c r="M211" s="483">
        <v>94189</v>
      </c>
      <c r="N211" s="483">
        <v>0</v>
      </c>
      <c r="O211" s="483">
        <v>41506</v>
      </c>
      <c r="P211" s="505">
        <v>150851</v>
      </c>
      <c r="Q211" s="508"/>
      <c r="R211" s="508"/>
      <c r="S211" s="508"/>
      <c r="T211" s="508"/>
      <c r="U211" s="508"/>
      <c r="V211" s="508"/>
      <c r="W211" s="508"/>
      <c r="X211" s="508"/>
      <c r="Y211" s="508"/>
      <c r="Z211" s="508"/>
    </row>
    <row r="212" spans="1:26" ht="12.75" x14ac:dyDescent="0.2">
      <c r="A212" s="474" t="s">
        <v>1053</v>
      </c>
      <c r="B212" s="474" t="s">
        <v>1054</v>
      </c>
      <c r="C212" s="475" t="s">
        <v>411</v>
      </c>
      <c r="D212" s="475" t="s">
        <v>1055</v>
      </c>
      <c r="E212" s="475" t="s">
        <v>1056</v>
      </c>
      <c r="F212" s="475" t="s">
        <v>427</v>
      </c>
      <c r="G212" s="475" t="s">
        <v>864</v>
      </c>
      <c r="H212" s="477">
        <v>0</v>
      </c>
      <c r="I212" s="479">
        <v>2</v>
      </c>
      <c r="J212" s="483">
        <v>6750</v>
      </c>
      <c r="K212" s="483">
        <v>0</v>
      </c>
      <c r="L212" s="483">
        <v>0</v>
      </c>
      <c r="M212" s="483">
        <v>27966</v>
      </c>
      <c r="N212" s="483">
        <v>1586</v>
      </c>
      <c r="O212" s="483">
        <v>34639</v>
      </c>
      <c r="P212" s="505">
        <v>70941</v>
      </c>
      <c r="Q212" s="508"/>
      <c r="R212" s="508"/>
      <c r="S212" s="508"/>
      <c r="T212" s="508"/>
      <c r="U212" s="508"/>
      <c r="V212" s="508"/>
      <c r="W212" s="508"/>
      <c r="X212" s="508"/>
      <c r="Y212" s="508"/>
      <c r="Z212" s="508"/>
    </row>
    <row r="213" spans="1:26" ht="12.75" x14ac:dyDescent="0.2">
      <c r="A213" s="474" t="s">
        <v>679</v>
      </c>
      <c r="B213" s="474" t="s">
        <v>574</v>
      </c>
      <c r="C213" s="475" t="s">
        <v>411</v>
      </c>
      <c r="D213" s="476"/>
      <c r="E213" s="475">
        <v>90275</v>
      </c>
      <c r="F213" s="475" t="s">
        <v>427</v>
      </c>
      <c r="G213" s="475" t="s">
        <v>428</v>
      </c>
      <c r="H213" s="486">
        <v>12150996</v>
      </c>
      <c r="I213" s="479">
        <v>1</v>
      </c>
      <c r="J213" s="483">
        <v>13784</v>
      </c>
      <c r="K213" s="483">
        <v>0</v>
      </c>
      <c r="L213" s="483">
        <v>0</v>
      </c>
      <c r="M213" s="483">
        <v>192232</v>
      </c>
      <c r="N213" s="483">
        <v>0</v>
      </c>
      <c r="O213" s="483">
        <v>0</v>
      </c>
      <c r="P213" s="505">
        <v>206016</v>
      </c>
      <c r="Q213" s="508"/>
      <c r="R213" s="508"/>
      <c r="S213" s="508"/>
      <c r="T213" s="508"/>
      <c r="U213" s="508"/>
      <c r="V213" s="508"/>
      <c r="W213" s="508"/>
      <c r="X213" s="508"/>
      <c r="Y213" s="508"/>
      <c r="Z213" s="508"/>
    </row>
    <row r="214" spans="1:26" ht="12.75" x14ac:dyDescent="0.2">
      <c r="A214" s="474" t="s">
        <v>677</v>
      </c>
      <c r="B214" s="474" t="s">
        <v>574</v>
      </c>
      <c r="C214" s="475" t="s">
        <v>411</v>
      </c>
      <c r="D214" s="476"/>
      <c r="E214" s="475">
        <v>90269</v>
      </c>
      <c r="F214" s="475" t="s">
        <v>427</v>
      </c>
      <c r="G214" s="475" t="s">
        <v>428</v>
      </c>
      <c r="H214" s="486">
        <v>12150996</v>
      </c>
      <c r="I214" s="479">
        <v>1</v>
      </c>
      <c r="J214" s="483">
        <v>9061</v>
      </c>
      <c r="K214" s="483">
        <v>0</v>
      </c>
      <c r="L214" s="483">
        <v>0</v>
      </c>
      <c r="M214" s="483">
        <v>206342</v>
      </c>
      <c r="N214" s="483">
        <v>0</v>
      </c>
      <c r="O214" s="483">
        <v>0</v>
      </c>
      <c r="P214" s="505">
        <v>215403</v>
      </c>
      <c r="Q214" s="508"/>
      <c r="R214" s="508"/>
      <c r="S214" s="508"/>
      <c r="T214" s="508"/>
      <c r="U214" s="508"/>
      <c r="V214" s="508"/>
      <c r="W214" s="508"/>
      <c r="X214" s="508"/>
      <c r="Y214" s="508"/>
      <c r="Z214" s="508"/>
    </row>
    <row r="215" spans="1:26" ht="12.75" x14ac:dyDescent="0.2">
      <c r="A215" s="474" t="s">
        <v>1236</v>
      </c>
      <c r="B215" s="474" t="s">
        <v>1073</v>
      </c>
      <c r="C215" s="475" t="s">
        <v>411</v>
      </c>
      <c r="D215" s="475" t="s">
        <v>1074</v>
      </c>
      <c r="E215" s="475" t="s">
        <v>1075</v>
      </c>
      <c r="F215" s="475" t="s">
        <v>427</v>
      </c>
      <c r="G215" s="475" t="s">
        <v>864</v>
      </c>
      <c r="H215" s="477">
        <v>0</v>
      </c>
      <c r="I215" s="479">
        <v>1</v>
      </c>
      <c r="J215" s="483">
        <v>32072</v>
      </c>
      <c r="K215" s="483">
        <v>0</v>
      </c>
      <c r="L215" s="483">
        <v>0</v>
      </c>
      <c r="M215" s="483">
        <v>201717</v>
      </c>
      <c r="N215" s="483">
        <v>45413</v>
      </c>
      <c r="O215" s="483">
        <v>40237</v>
      </c>
      <c r="P215" s="505">
        <v>319439</v>
      </c>
      <c r="Q215" s="508"/>
      <c r="R215" s="508"/>
      <c r="S215" s="508"/>
      <c r="T215" s="508"/>
      <c r="U215" s="508"/>
      <c r="V215" s="508"/>
      <c r="W215" s="508"/>
      <c r="X215" s="508"/>
      <c r="Y215" s="508"/>
      <c r="Z215" s="508"/>
    </row>
    <row r="216" spans="1:26" ht="12.75" x14ac:dyDescent="0.2">
      <c r="A216" s="474" t="s">
        <v>857</v>
      </c>
      <c r="B216" s="474" t="s">
        <v>574</v>
      </c>
      <c r="C216" s="475" t="s">
        <v>411</v>
      </c>
      <c r="D216" s="476"/>
      <c r="E216" s="475">
        <v>90274</v>
      </c>
      <c r="F216" s="475" t="s">
        <v>427</v>
      </c>
      <c r="G216" s="475" t="s">
        <v>428</v>
      </c>
      <c r="H216" s="486">
        <v>12150996</v>
      </c>
      <c r="I216" s="479">
        <v>1</v>
      </c>
      <c r="J216" s="483">
        <v>0</v>
      </c>
      <c r="K216" s="483">
        <v>0</v>
      </c>
      <c r="L216" s="483">
        <v>0</v>
      </c>
      <c r="M216" s="483">
        <v>172206</v>
      </c>
      <c r="N216" s="483">
        <v>0</v>
      </c>
      <c r="O216" s="483">
        <v>0</v>
      </c>
      <c r="P216" s="505">
        <v>172206</v>
      </c>
      <c r="Q216" s="508"/>
      <c r="R216" s="508"/>
      <c r="S216" s="508"/>
      <c r="T216" s="508"/>
      <c r="U216" s="508"/>
      <c r="V216" s="508"/>
      <c r="W216" s="508"/>
      <c r="X216" s="508"/>
      <c r="Y216" s="508"/>
      <c r="Z216" s="508"/>
    </row>
    <row r="217" spans="1:26" ht="12.75" x14ac:dyDescent="0.2">
      <c r="A217" s="474" t="s">
        <v>671</v>
      </c>
      <c r="B217" s="474" t="s">
        <v>574</v>
      </c>
      <c r="C217" s="475" t="s">
        <v>411</v>
      </c>
      <c r="D217" s="476"/>
      <c r="E217" s="475">
        <v>90270</v>
      </c>
      <c r="F217" s="475" t="s">
        <v>427</v>
      </c>
      <c r="G217" s="475" t="s">
        <v>428</v>
      </c>
      <c r="H217" s="486">
        <v>12150996</v>
      </c>
      <c r="I217" s="479">
        <v>1</v>
      </c>
      <c r="J217" s="483">
        <v>10766</v>
      </c>
      <c r="K217" s="483">
        <v>0</v>
      </c>
      <c r="L217" s="483">
        <v>0</v>
      </c>
      <c r="M217" s="483">
        <v>227909</v>
      </c>
      <c r="N217" s="483">
        <v>0</v>
      </c>
      <c r="O217" s="483">
        <v>0</v>
      </c>
      <c r="P217" s="505">
        <v>238675</v>
      </c>
      <c r="Q217" s="508"/>
      <c r="R217" s="508"/>
      <c r="S217" s="508"/>
      <c r="T217" s="508"/>
      <c r="U217" s="508"/>
      <c r="V217" s="508"/>
      <c r="W217" s="508"/>
      <c r="X217" s="508"/>
      <c r="Y217" s="508"/>
      <c r="Z217" s="508"/>
    </row>
    <row r="218" spans="1:26" ht="12.75" x14ac:dyDescent="0.2">
      <c r="A218" s="474" t="s">
        <v>672</v>
      </c>
      <c r="B218" s="474" t="s">
        <v>574</v>
      </c>
      <c r="C218" s="475" t="s">
        <v>411</v>
      </c>
      <c r="D218" s="476"/>
      <c r="E218" s="475">
        <v>90272</v>
      </c>
      <c r="F218" s="475" t="s">
        <v>427</v>
      </c>
      <c r="G218" s="475" t="s">
        <v>428</v>
      </c>
      <c r="H218" s="486">
        <v>12150996</v>
      </c>
      <c r="I218" s="479">
        <v>1</v>
      </c>
      <c r="J218" s="483">
        <v>11785</v>
      </c>
      <c r="K218" s="483">
        <v>0</v>
      </c>
      <c r="L218" s="483">
        <v>0</v>
      </c>
      <c r="M218" s="483">
        <v>239181</v>
      </c>
      <c r="N218" s="483">
        <v>0</v>
      </c>
      <c r="O218" s="483">
        <v>0</v>
      </c>
      <c r="P218" s="505">
        <v>250966</v>
      </c>
      <c r="Q218" s="508"/>
      <c r="R218" s="508"/>
      <c r="S218" s="508"/>
      <c r="T218" s="508"/>
      <c r="U218" s="508"/>
      <c r="V218" s="508"/>
      <c r="W218" s="508"/>
      <c r="X218" s="508"/>
      <c r="Y218" s="508"/>
      <c r="Z218" s="508"/>
    </row>
    <row r="219" spans="1:26" ht="12.75" x14ac:dyDescent="0.2">
      <c r="A219" s="474" t="s">
        <v>1090</v>
      </c>
      <c r="B219" s="474" t="s">
        <v>1089</v>
      </c>
      <c r="C219" s="475" t="s">
        <v>411</v>
      </c>
      <c r="D219" s="476"/>
      <c r="E219" s="475">
        <v>90299</v>
      </c>
      <c r="F219" s="475" t="s">
        <v>412</v>
      </c>
      <c r="G219" s="475" t="s">
        <v>1505</v>
      </c>
      <c r="H219" s="486">
        <v>3281212</v>
      </c>
      <c r="I219" s="479">
        <v>0</v>
      </c>
      <c r="J219" s="483">
        <v>0</v>
      </c>
      <c r="K219" s="483">
        <v>0</v>
      </c>
      <c r="L219" s="483">
        <v>0</v>
      </c>
      <c r="M219" s="483">
        <v>0</v>
      </c>
      <c r="N219" s="483">
        <v>0</v>
      </c>
      <c r="O219" s="483">
        <v>0</v>
      </c>
      <c r="P219" s="505">
        <v>0</v>
      </c>
      <c r="Q219" s="508"/>
      <c r="R219" s="508"/>
      <c r="S219" s="508"/>
      <c r="T219" s="508"/>
      <c r="U219" s="508"/>
      <c r="V219" s="508"/>
      <c r="W219" s="508"/>
      <c r="X219" s="508"/>
      <c r="Y219" s="508"/>
      <c r="Z219" s="508"/>
    </row>
    <row r="220" spans="1:26" ht="12.75" x14ac:dyDescent="0.2">
      <c r="A220" s="474" t="s">
        <v>361</v>
      </c>
      <c r="B220" s="474" t="s">
        <v>362</v>
      </c>
      <c r="C220" s="475" t="s">
        <v>411</v>
      </c>
      <c r="D220" s="475" t="s">
        <v>1528</v>
      </c>
      <c r="E220" s="475">
        <v>90025</v>
      </c>
      <c r="F220" s="475" t="s">
        <v>892</v>
      </c>
      <c r="G220" s="475" t="s">
        <v>428</v>
      </c>
      <c r="H220" s="477">
        <v>0</v>
      </c>
      <c r="I220" s="479">
        <v>0</v>
      </c>
      <c r="J220" s="483">
        <v>0</v>
      </c>
      <c r="K220" s="483">
        <v>0</v>
      </c>
      <c r="L220" s="483">
        <v>0</v>
      </c>
      <c r="M220" s="483">
        <v>0</v>
      </c>
      <c r="N220" s="483">
        <v>0</v>
      </c>
      <c r="O220" s="483">
        <v>33490</v>
      </c>
      <c r="P220" s="505">
        <v>33490</v>
      </c>
      <c r="Q220" s="508"/>
      <c r="R220" s="508"/>
      <c r="S220" s="508"/>
      <c r="T220" s="508"/>
      <c r="U220" s="508"/>
      <c r="V220" s="508"/>
      <c r="W220" s="508"/>
      <c r="X220" s="508"/>
      <c r="Y220" s="508"/>
      <c r="Z220" s="508"/>
    </row>
    <row r="221" spans="1:26" ht="12.75" x14ac:dyDescent="0.2">
      <c r="A221" s="474" t="s">
        <v>1228</v>
      </c>
      <c r="B221" s="474" t="s">
        <v>1229</v>
      </c>
      <c r="C221" s="475" t="s">
        <v>411</v>
      </c>
      <c r="D221" s="475">
        <v>9235</v>
      </c>
      <c r="E221" s="475">
        <v>90235</v>
      </c>
      <c r="F221" s="475" t="s">
        <v>427</v>
      </c>
      <c r="G221" s="475" t="s">
        <v>1529</v>
      </c>
      <c r="H221" s="486">
        <v>1723634</v>
      </c>
      <c r="I221" s="479">
        <v>0</v>
      </c>
      <c r="J221" s="483">
        <v>31877</v>
      </c>
      <c r="K221" s="483">
        <v>0</v>
      </c>
      <c r="L221" s="483">
        <v>0</v>
      </c>
      <c r="M221" s="483">
        <v>10673</v>
      </c>
      <c r="N221" s="483">
        <v>618658</v>
      </c>
      <c r="O221" s="483">
        <v>171058</v>
      </c>
      <c r="P221" s="505">
        <v>832266</v>
      </c>
      <c r="Q221" s="508"/>
      <c r="R221" s="508"/>
      <c r="S221" s="508"/>
      <c r="T221" s="508"/>
      <c r="U221" s="508"/>
      <c r="V221" s="508"/>
      <c r="W221" s="508"/>
      <c r="X221" s="508"/>
      <c r="Y221" s="508"/>
      <c r="Z221" s="508"/>
    </row>
    <row r="222" spans="1:26" ht="12.75" x14ac:dyDescent="0.2">
      <c r="A222" s="474" t="s">
        <v>1506</v>
      </c>
      <c r="B222" s="474" t="s">
        <v>1092</v>
      </c>
      <c r="C222" s="475" t="s">
        <v>411</v>
      </c>
      <c r="D222" s="475" t="s">
        <v>1285</v>
      </c>
      <c r="E222" s="475">
        <v>99370</v>
      </c>
      <c r="F222" s="475" t="s">
        <v>892</v>
      </c>
      <c r="G222" s="475" t="s">
        <v>428</v>
      </c>
      <c r="H222" s="477">
        <v>0</v>
      </c>
      <c r="I222" s="479">
        <v>0</v>
      </c>
      <c r="J222" s="510">
        <v>0</v>
      </c>
      <c r="K222" s="510">
        <v>0</v>
      </c>
      <c r="L222" s="510">
        <v>0</v>
      </c>
      <c r="M222" s="510">
        <v>129327</v>
      </c>
      <c r="N222" s="510">
        <v>0</v>
      </c>
      <c r="O222" s="510">
        <v>61920</v>
      </c>
      <c r="P222" s="511">
        <v>191247</v>
      </c>
      <c r="Q222" s="508"/>
      <c r="R222" s="508"/>
      <c r="S222" s="508"/>
      <c r="T222" s="508"/>
      <c r="U222" s="508"/>
      <c r="V222" s="508"/>
      <c r="W222" s="508"/>
      <c r="X222" s="508"/>
      <c r="Y222" s="508"/>
      <c r="Z222" s="508"/>
    </row>
    <row r="223" spans="1:26" ht="12.75" x14ac:dyDescent="0.2">
      <c r="A223" s="474"/>
      <c r="B223" s="474"/>
      <c r="C223" s="475"/>
      <c r="D223" s="475"/>
      <c r="E223" s="475"/>
      <c r="F223" s="475"/>
      <c r="G223" s="475"/>
      <c r="H223" s="486"/>
      <c r="I223" s="479"/>
      <c r="J223" s="483"/>
      <c r="K223" s="513" t="s">
        <v>1286</v>
      </c>
      <c r="L223" s="513" t="s">
        <v>1287</v>
      </c>
      <c r="M223" s="513" t="s">
        <v>46</v>
      </c>
      <c r="N223" s="513" t="s">
        <v>48</v>
      </c>
      <c r="O223" s="513" t="s">
        <v>27</v>
      </c>
      <c r="P223" s="513" t="s">
        <v>54</v>
      </c>
      <c r="Q223" s="508"/>
      <c r="R223" s="508"/>
      <c r="S223" s="508"/>
      <c r="T223" s="508"/>
      <c r="U223" s="508"/>
      <c r="V223" s="508"/>
      <c r="W223" s="508"/>
      <c r="X223" s="508"/>
      <c r="Y223" s="508"/>
      <c r="Z223" s="508"/>
    </row>
    <row r="224" spans="1:26" ht="12.75" x14ac:dyDescent="0.2">
      <c r="A224" s="474"/>
      <c r="B224" s="474"/>
      <c r="C224" s="475"/>
      <c r="D224" s="475"/>
      <c r="E224" s="475"/>
      <c r="F224" s="475"/>
      <c r="G224" s="475"/>
      <c r="H224" s="486"/>
      <c r="I224" s="479"/>
      <c r="J224" s="483"/>
      <c r="K224" s="483">
        <f>SUM(J5:J222)+SUM(K5:K222)</f>
        <v>2181379777</v>
      </c>
      <c r="L224" s="483">
        <f t="shared" ref="L224:P224" si="0">SUM(L5:L222)</f>
        <v>595919738</v>
      </c>
      <c r="M224" s="483">
        <f t="shared" si="0"/>
        <v>2624196369</v>
      </c>
      <c r="N224" s="483">
        <f t="shared" si="0"/>
        <v>992073168</v>
      </c>
      <c r="O224" s="483">
        <f t="shared" si="0"/>
        <v>735054701</v>
      </c>
      <c r="P224" s="483">
        <f t="shared" si="0"/>
        <v>7128623753</v>
      </c>
      <c r="Q224" s="508"/>
      <c r="R224" s="508"/>
      <c r="S224" s="508"/>
      <c r="T224" s="508"/>
      <c r="U224" s="508"/>
      <c r="V224" s="508"/>
      <c r="W224" s="508"/>
      <c r="X224" s="508"/>
      <c r="Y224" s="508"/>
      <c r="Z224" s="508"/>
    </row>
    <row r="225" spans="1:26" ht="12.75" x14ac:dyDescent="0.2">
      <c r="A225" s="474"/>
      <c r="B225" s="474"/>
      <c r="C225" s="475"/>
      <c r="D225" s="475"/>
      <c r="E225" s="475"/>
      <c r="F225" s="475"/>
      <c r="G225" s="475"/>
      <c r="H225" s="486"/>
      <c r="I225" s="479"/>
      <c r="J225" s="483"/>
      <c r="K225" s="522">
        <f t="shared" ref="K225:P225" si="1">K224/$P$224</f>
        <v>0.30600293304608639</v>
      </c>
      <c r="L225" s="522">
        <f t="shared" si="1"/>
        <v>8.3595341632277054E-2</v>
      </c>
      <c r="M225" s="522">
        <f t="shared" si="1"/>
        <v>0.36812103709297844</v>
      </c>
      <c r="N225" s="522">
        <f t="shared" si="1"/>
        <v>0.13916755917753371</v>
      </c>
      <c r="O225" s="522">
        <f t="shared" si="1"/>
        <v>0.10311312905112444</v>
      </c>
      <c r="P225" s="522">
        <f t="shared" si="1"/>
        <v>1</v>
      </c>
      <c r="Q225" s="508"/>
      <c r="R225" s="508"/>
      <c r="S225" s="508"/>
      <c r="T225" s="508"/>
      <c r="U225" s="508"/>
      <c r="V225" s="508"/>
      <c r="W225" s="508"/>
      <c r="X225" s="508"/>
      <c r="Y225" s="508"/>
      <c r="Z225" s="508"/>
    </row>
    <row r="226" spans="1:26" ht="12.75" x14ac:dyDescent="0.2">
      <c r="A226" s="474"/>
      <c r="B226" s="474"/>
      <c r="C226" s="475"/>
      <c r="D226" s="475"/>
      <c r="E226" s="475"/>
      <c r="F226" s="475"/>
      <c r="G226" s="475"/>
      <c r="H226" s="486"/>
      <c r="I226" s="479"/>
      <c r="J226" s="483"/>
      <c r="K226" s="483"/>
      <c r="L226" s="483"/>
      <c r="M226" s="483"/>
      <c r="N226" s="483"/>
      <c r="O226" s="483"/>
      <c r="P226" s="505"/>
      <c r="Q226" s="508"/>
      <c r="R226" s="508"/>
      <c r="S226" s="508"/>
      <c r="T226" s="508"/>
      <c r="U226" s="508"/>
      <c r="V226" s="508"/>
      <c r="W226" s="508"/>
      <c r="X226" s="508"/>
      <c r="Y226" s="508"/>
      <c r="Z226" s="508"/>
    </row>
    <row r="227" spans="1:26" ht="12.75" x14ac:dyDescent="0.2">
      <c r="A227" s="474" t="s">
        <v>1109</v>
      </c>
      <c r="B227" s="474" t="s">
        <v>422</v>
      </c>
      <c r="C227" s="475" t="s">
        <v>411</v>
      </c>
      <c r="D227" s="475">
        <v>9218</v>
      </c>
      <c r="E227" s="475">
        <v>90218</v>
      </c>
      <c r="F227" s="475" t="s">
        <v>437</v>
      </c>
      <c r="G227" s="475" t="s">
        <v>1505</v>
      </c>
      <c r="H227" s="486">
        <v>1932666</v>
      </c>
      <c r="I227" s="479">
        <v>0</v>
      </c>
      <c r="J227" s="483">
        <v>0</v>
      </c>
      <c r="K227" s="483">
        <v>0</v>
      </c>
      <c r="L227" s="483">
        <v>0</v>
      </c>
      <c r="M227" s="483">
        <v>0</v>
      </c>
      <c r="N227" s="483">
        <v>0</v>
      </c>
      <c r="O227" s="483">
        <v>0</v>
      </c>
      <c r="P227" s="505">
        <v>0</v>
      </c>
      <c r="Q227" s="508"/>
      <c r="R227" s="508"/>
      <c r="S227" s="508"/>
      <c r="T227" s="508"/>
      <c r="U227" s="508"/>
      <c r="V227" s="508"/>
      <c r="W227" s="508"/>
      <c r="X227" s="508"/>
      <c r="Y227" s="508"/>
      <c r="Z227" s="508"/>
    </row>
    <row r="228" spans="1:26" ht="12.75" x14ac:dyDescent="0.2">
      <c r="A228" s="474" t="s">
        <v>708</v>
      </c>
      <c r="B228" s="474" t="s">
        <v>329</v>
      </c>
      <c r="C228" s="475" t="s">
        <v>703</v>
      </c>
      <c r="D228" s="475">
        <v>2008</v>
      </c>
      <c r="E228" s="475">
        <v>20008</v>
      </c>
      <c r="F228" s="475" t="s">
        <v>709</v>
      </c>
      <c r="G228" s="475" t="s">
        <v>413</v>
      </c>
      <c r="H228" s="486">
        <v>18351295</v>
      </c>
      <c r="I228" s="91">
        <v>11004</v>
      </c>
      <c r="J228" s="483">
        <v>4330281843</v>
      </c>
      <c r="K228" s="483">
        <v>268735882</v>
      </c>
      <c r="L228" s="483">
        <v>312901028</v>
      </c>
      <c r="M228" s="483">
        <v>1488928144</v>
      </c>
      <c r="N228" s="483">
        <v>3836417921</v>
      </c>
      <c r="O228" s="483">
        <v>0</v>
      </c>
      <c r="P228" s="505">
        <v>10237264818</v>
      </c>
      <c r="Q228" s="508"/>
      <c r="R228" s="508"/>
      <c r="S228" s="508"/>
      <c r="T228" s="508"/>
      <c r="U228" s="508"/>
      <c r="V228" s="508"/>
      <c r="W228" s="508"/>
      <c r="X228" s="508"/>
      <c r="Y228" s="508"/>
      <c r="Z228" s="508"/>
    </row>
    <row r="229" spans="1:26" ht="12.75" x14ac:dyDescent="0.2">
      <c r="A229" s="474" t="s">
        <v>715</v>
      </c>
      <c r="B229" s="474" t="s">
        <v>329</v>
      </c>
      <c r="C229" s="475" t="s">
        <v>703</v>
      </c>
      <c r="D229" s="475">
        <v>2078</v>
      </c>
      <c r="E229" s="475">
        <v>20078</v>
      </c>
      <c r="F229" s="475" t="s">
        <v>709</v>
      </c>
      <c r="G229" s="475" t="s">
        <v>413</v>
      </c>
      <c r="H229" s="486">
        <v>18351295</v>
      </c>
      <c r="I229" s="91">
        <v>1175</v>
      </c>
      <c r="J229" s="483">
        <v>695365952</v>
      </c>
      <c r="K229" s="483">
        <v>59854532</v>
      </c>
      <c r="L229" s="483">
        <v>0</v>
      </c>
      <c r="M229" s="483">
        <v>89891009</v>
      </c>
      <c r="N229" s="483">
        <v>374217071</v>
      </c>
      <c r="O229" s="483">
        <v>0</v>
      </c>
      <c r="P229" s="505">
        <v>1219328564</v>
      </c>
      <c r="Q229" s="508"/>
      <c r="R229" s="508"/>
      <c r="S229" s="508"/>
      <c r="T229" s="508"/>
      <c r="U229" s="508"/>
      <c r="V229" s="508"/>
      <c r="W229" s="508"/>
      <c r="X229" s="508"/>
      <c r="Y229" s="508"/>
      <c r="Z229" s="508"/>
    </row>
    <row r="230" spans="1:26" ht="12.75" x14ac:dyDescent="0.2">
      <c r="A230" s="474" t="s">
        <v>848</v>
      </c>
      <c r="B230" s="474" t="s">
        <v>329</v>
      </c>
      <c r="C230" s="475" t="s">
        <v>703</v>
      </c>
      <c r="D230" s="475">
        <v>2188</v>
      </c>
      <c r="E230" s="475">
        <v>20188</v>
      </c>
      <c r="F230" s="475" t="s">
        <v>709</v>
      </c>
      <c r="G230" s="475" t="s">
        <v>413</v>
      </c>
      <c r="H230" s="486">
        <v>18351295</v>
      </c>
      <c r="I230" s="91">
        <v>1093</v>
      </c>
      <c r="J230" s="483">
        <v>210891907</v>
      </c>
      <c r="K230" s="483">
        <v>7916108</v>
      </c>
      <c r="L230" s="483">
        <v>0</v>
      </c>
      <c r="M230" s="483">
        <v>497197135</v>
      </c>
      <c r="N230" s="483">
        <v>0</v>
      </c>
      <c r="O230" s="483">
        <v>0</v>
      </c>
      <c r="P230" s="505">
        <v>716005150</v>
      </c>
      <c r="Q230" s="508"/>
      <c r="R230" s="508"/>
      <c r="S230" s="508"/>
      <c r="T230" s="508"/>
      <c r="U230" s="508"/>
      <c r="V230" s="508"/>
      <c r="W230" s="508"/>
      <c r="X230" s="508"/>
      <c r="Y230" s="508"/>
      <c r="Z230" s="508"/>
    </row>
    <row r="231" spans="1:26" ht="12.75" x14ac:dyDescent="0.2">
      <c r="A231" s="474" t="s">
        <v>716</v>
      </c>
      <c r="B231" s="474" t="s">
        <v>717</v>
      </c>
      <c r="C231" s="475" t="s">
        <v>703</v>
      </c>
      <c r="D231" s="475">
        <v>2100</v>
      </c>
      <c r="E231" s="475">
        <v>20100</v>
      </c>
      <c r="F231" s="475" t="s">
        <v>709</v>
      </c>
      <c r="G231" s="475" t="s">
        <v>413</v>
      </c>
      <c r="H231" s="486">
        <v>18351295</v>
      </c>
      <c r="I231" s="91">
        <v>1020</v>
      </c>
      <c r="J231" s="483">
        <v>719213774</v>
      </c>
      <c r="K231" s="483">
        <v>48745720</v>
      </c>
      <c r="L231" s="483">
        <v>0</v>
      </c>
      <c r="M231" s="483">
        <v>161341219</v>
      </c>
      <c r="N231" s="483">
        <v>446951969</v>
      </c>
      <c r="O231" s="483">
        <v>0</v>
      </c>
      <c r="P231" s="505">
        <v>1376252682</v>
      </c>
      <c r="Q231" s="508"/>
      <c r="R231" s="508"/>
      <c r="S231" s="508"/>
      <c r="T231" s="508"/>
      <c r="U231" s="508"/>
      <c r="V231" s="508"/>
      <c r="W231" s="508"/>
      <c r="X231" s="508"/>
      <c r="Y231" s="508"/>
      <c r="Z231" s="508"/>
    </row>
    <row r="232" spans="1:26" ht="12.75" x14ac:dyDescent="0.2">
      <c r="A232" s="474" t="s">
        <v>736</v>
      </c>
      <c r="B232" s="474" t="s">
        <v>737</v>
      </c>
      <c r="C232" s="475" t="s">
        <v>703</v>
      </c>
      <c r="D232" s="475">
        <v>2206</v>
      </c>
      <c r="E232" s="475">
        <v>20206</v>
      </c>
      <c r="F232" s="475" t="s">
        <v>427</v>
      </c>
      <c r="G232" s="475" t="s">
        <v>413</v>
      </c>
      <c r="H232" s="486">
        <v>18351295</v>
      </c>
      <c r="I232" s="479">
        <v>352</v>
      </c>
      <c r="J232" s="483">
        <v>46876934</v>
      </c>
      <c r="K232" s="483">
        <v>700000</v>
      </c>
      <c r="L232" s="483">
        <v>0</v>
      </c>
      <c r="M232" s="483">
        <v>10288805</v>
      </c>
      <c r="N232" s="483">
        <v>67357800</v>
      </c>
      <c r="O232" s="483">
        <v>5600000</v>
      </c>
      <c r="P232" s="505">
        <v>130823539</v>
      </c>
      <c r="Q232" s="508"/>
      <c r="R232" s="508"/>
      <c r="S232" s="508"/>
      <c r="T232" s="508"/>
      <c r="U232" s="508"/>
      <c r="V232" s="508"/>
      <c r="W232" s="508"/>
      <c r="X232" s="508"/>
      <c r="Y232" s="508"/>
      <c r="Z232" s="508"/>
    </row>
    <row r="233" spans="1:26" ht="12.75" x14ac:dyDescent="0.2">
      <c r="A233" s="474" t="s">
        <v>1289</v>
      </c>
      <c r="B233" s="474" t="s">
        <v>1290</v>
      </c>
      <c r="C233" s="475" t="s">
        <v>703</v>
      </c>
      <c r="D233" s="475">
        <v>2004</v>
      </c>
      <c r="E233" s="475">
        <v>20004</v>
      </c>
      <c r="F233" s="475" t="s">
        <v>412</v>
      </c>
      <c r="G233" s="475" t="s">
        <v>413</v>
      </c>
      <c r="H233" s="486">
        <v>935906</v>
      </c>
      <c r="I233" s="479">
        <v>352</v>
      </c>
      <c r="J233" s="483">
        <v>27045644</v>
      </c>
      <c r="K233" s="483">
        <v>1026089</v>
      </c>
      <c r="L233" s="483">
        <v>0</v>
      </c>
      <c r="M233" s="483">
        <v>37090265</v>
      </c>
      <c r="N233" s="483">
        <v>51310110</v>
      </c>
      <c r="O233" s="483">
        <v>19831130</v>
      </c>
      <c r="P233" s="505">
        <v>136303238</v>
      </c>
      <c r="Q233" s="508"/>
      <c r="R233" s="508"/>
      <c r="S233" s="508"/>
      <c r="T233" s="508"/>
      <c r="U233" s="508"/>
      <c r="V233" s="508"/>
      <c r="W233" s="508"/>
      <c r="X233" s="508"/>
      <c r="Y233" s="508"/>
      <c r="Z233" s="508"/>
    </row>
    <row r="234" spans="1:26" ht="12.75" x14ac:dyDescent="0.2">
      <c r="A234" s="474" t="s">
        <v>744</v>
      </c>
      <c r="B234" s="474" t="s">
        <v>745</v>
      </c>
      <c r="C234" s="475" t="s">
        <v>703</v>
      </c>
      <c r="D234" s="475">
        <v>2076</v>
      </c>
      <c r="E234" s="475">
        <v>20076</v>
      </c>
      <c r="F234" s="475" t="s">
        <v>427</v>
      </c>
      <c r="G234" s="475" t="s">
        <v>413</v>
      </c>
      <c r="H234" s="486">
        <v>18351295</v>
      </c>
      <c r="I234" s="479">
        <v>340</v>
      </c>
      <c r="J234" s="483">
        <v>49361028</v>
      </c>
      <c r="K234" s="483">
        <v>2291527</v>
      </c>
      <c r="L234" s="483">
        <v>0</v>
      </c>
      <c r="M234" s="483">
        <v>24244123</v>
      </c>
      <c r="N234" s="483">
        <v>56329817</v>
      </c>
      <c r="O234" s="483">
        <v>11151462</v>
      </c>
      <c r="P234" s="505">
        <v>143377957</v>
      </c>
      <c r="Q234" s="508"/>
      <c r="R234" s="508"/>
      <c r="S234" s="508"/>
      <c r="T234" s="508"/>
      <c r="U234" s="508"/>
      <c r="V234" s="508"/>
      <c r="W234" s="508"/>
      <c r="X234" s="508"/>
      <c r="Y234" s="508"/>
      <c r="Z234" s="508"/>
    </row>
    <row r="235" spans="1:26" ht="12.75" x14ac:dyDescent="0.2">
      <c r="A235" s="474" t="s">
        <v>740</v>
      </c>
      <c r="B235" s="474" t="s">
        <v>741</v>
      </c>
      <c r="C235" s="475" t="s">
        <v>703</v>
      </c>
      <c r="D235" s="475">
        <v>2072</v>
      </c>
      <c r="E235" s="475">
        <v>20072</v>
      </c>
      <c r="F235" s="475" t="s">
        <v>427</v>
      </c>
      <c r="G235" s="475" t="s">
        <v>413</v>
      </c>
      <c r="H235" s="486">
        <v>18351295</v>
      </c>
      <c r="I235" s="479">
        <v>300</v>
      </c>
      <c r="J235" s="483">
        <v>9395027</v>
      </c>
      <c r="K235" s="483">
        <v>175000</v>
      </c>
      <c r="L235" s="483">
        <v>0</v>
      </c>
      <c r="M235" s="483">
        <v>41850724</v>
      </c>
      <c r="N235" s="483">
        <v>25371946</v>
      </c>
      <c r="O235" s="483">
        <v>2609957</v>
      </c>
      <c r="P235" s="505">
        <v>79402654</v>
      </c>
      <c r="Q235" s="508"/>
      <c r="R235" s="508"/>
      <c r="S235" s="508"/>
      <c r="T235" s="508"/>
      <c r="U235" s="508"/>
      <c r="V235" s="508"/>
      <c r="W235" s="508"/>
      <c r="X235" s="508"/>
      <c r="Y235" s="508"/>
      <c r="Z235" s="508"/>
    </row>
    <row r="236" spans="1:26" ht="12.75" x14ac:dyDescent="0.2">
      <c r="A236" s="474" t="s">
        <v>1295</v>
      </c>
      <c r="B236" s="474" t="s">
        <v>1296</v>
      </c>
      <c r="C236" s="475" t="s">
        <v>703</v>
      </c>
      <c r="D236" s="475">
        <v>2002</v>
      </c>
      <c r="E236" s="475">
        <v>20002</v>
      </c>
      <c r="F236" s="475" t="s">
        <v>412</v>
      </c>
      <c r="G236" s="475" t="s">
        <v>413</v>
      </c>
      <c r="H236" s="486">
        <v>594962</v>
      </c>
      <c r="I236" s="479">
        <v>277</v>
      </c>
      <c r="J236" s="483">
        <v>18517560</v>
      </c>
      <c r="K236" s="483">
        <v>1490336</v>
      </c>
      <c r="L236" s="483">
        <v>0</v>
      </c>
      <c r="M236" s="483">
        <v>20286559</v>
      </c>
      <c r="N236" s="483">
        <v>37034533</v>
      </c>
      <c r="O236" s="483">
        <v>1141715</v>
      </c>
      <c r="P236" s="505">
        <v>78470703</v>
      </c>
      <c r="Q236" s="508"/>
      <c r="R236" s="508"/>
      <c r="S236" s="508"/>
      <c r="T236" s="508"/>
      <c r="U236" s="508"/>
      <c r="V236" s="508"/>
      <c r="W236" s="508"/>
      <c r="X236" s="508"/>
      <c r="Y236" s="508"/>
      <c r="Z236" s="508"/>
    </row>
    <row r="237" spans="1:26" ht="12.75" x14ac:dyDescent="0.2">
      <c r="A237" s="474" t="s">
        <v>1508</v>
      </c>
      <c r="B237" s="474" t="s">
        <v>1298</v>
      </c>
      <c r="C237" s="475" t="s">
        <v>703</v>
      </c>
      <c r="D237" s="475">
        <v>2113</v>
      </c>
      <c r="E237" s="475">
        <v>20113</v>
      </c>
      <c r="F237" s="475" t="s">
        <v>412</v>
      </c>
      <c r="G237" s="475" t="s">
        <v>413</v>
      </c>
      <c r="H237" s="486">
        <v>720572</v>
      </c>
      <c r="I237" s="479">
        <v>257</v>
      </c>
      <c r="J237" s="483">
        <v>24081800</v>
      </c>
      <c r="K237" s="483">
        <v>565670</v>
      </c>
      <c r="L237" s="483">
        <v>0</v>
      </c>
      <c r="M237" s="483">
        <v>10795894</v>
      </c>
      <c r="N237" s="483">
        <v>36465445</v>
      </c>
      <c r="O237" s="483">
        <v>8380676</v>
      </c>
      <c r="P237" s="505">
        <v>80289485</v>
      </c>
      <c r="Q237" s="508"/>
      <c r="R237" s="508"/>
      <c r="S237" s="508"/>
      <c r="T237" s="508"/>
      <c r="U237" s="508"/>
      <c r="V237" s="508"/>
      <c r="W237" s="508"/>
      <c r="X237" s="508"/>
      <c r="Y237" s="508"/>
      <c r="Z237" s="508"/>
    </row>
    <row r="238" spans="1:26" ht="12.75" x14ac:dyDescent="0.2">
      <c r="A238" s="474" t="s">
        <v>1509</v>
      </c>
      <c r="B238" s="474" t="s">
        <v>1300</v>
      </c>
      <c r="C238" s="475" t="s">
        <v>703</v>
      </c>
      <c r="D238" s="475">
        <v>2018</v>
      </c>
      <c r="E238" s="475">
        <v>20018</v>
      </c>
      <c r="F238" s="475" t="s">
        <v>412</v>
      </c>
      <c r="G238" s="475" t="s">
        <v>413</v>
      </c>
      <c r="H238" s="486">
        <v>412317</v>
      </c>
      <c r="I238" s="479">
        <v>208</v>
      </c>
      <c r="J238" s="483">
        <v>15269439</v>
      </c>
      <c r="K238" s="483">
        <v>1522348</v>
      </c>
      <c r="L238" s="483">
        <v>0</v>
      </c>
      <c r="M238" s="483">
        <v>9360570</v>
      </c>
      <c r="N238" s="483">
        <v>31712850</v>
      </c>
      <c r="O238" s="483">
        <v>8954808</v>
      </c>
      <c r="P238" s="505">
        <v>66820015</v>
      </c>
      <c r="Q238" s="508"/>
      <c r="R238" s="508"/>
      <c r="S238" s="508"/>
      <c r="T238" s="508"/>
      <c r="U238" s="508"/>
      <c r="V238" s="508"/>
      <c r="W238" s="508"/>
      <c r="X238" s="508"/>
      <c r="Y238" s="508"/>
      <c r="Z238" s="508"/>
    </row>
    <row r="239" spans="1:26" ht="12.75" x14ac:dyDescent="0.2">
      <c r="A239" s="474" t="s">
        <v>704</v>
      </c>
      <c r="B239" s="474" t="s">
        <v>705</v>
      </c>
      <c r="C239" s="475" t="s">
        <v>703</v>
      </c>
      <c r="D239" s="475">
        <v>2217</v>
      </c>
      <c r="E239" s="475">
        <v>20217</v>
      </c>
      <c r="F239" s="475" t="s">
        <v>460</v>
      </c>
      <c r="G239" s="475" t="s">
        <v>413</v>
      </c>
      <c r="H239" s="486">
        <v>18351295</v>
      </c>
      <c r="I239" s="479">
        <v>80</v>
      </c>
      <c r="J239" s="483">
        <v>20612106</v>
      </c>
      <c r="K239" s="483">
        <v>0</v>
      </c>
      <c r="L239" s="483">
        <v>0</v>
      </c>
      <c r="M239" s="483">
        <v>0</v>
      </c>
      <c r="N239" s="483">
        <v>0</v>
      </c>
      <c r="O239" s="483">
        <v>0</v>
      </c>
      <c r="P239" s="505">
        <v>20612106</v>
      </c>
      <c r="Q239" s="508"/>
      <c r="R239" s="508"/>
      <c r="S239" s="508"/>
      <c r="T239" s="508"/>
      <c r="U239" s="508"/>
      <c r="V239" s="508"/>
      <c r="W239" s="508"/>
      <c r="X239" s="508"/>
      <c r="Y239" s="508"/>
      <c r="Z239" s="508"/>
    </row>
    <row r="240" spans="1:26" ht="12.75" x14ac:dyDescent="0.2">
      <c r="A240" s="474" t="s">
        <v>742</v>
      </c>
      <c r="B240" s="474" t="s">
        <v>743</v>
      </c>
      <c r="C240" s="475" t="s">
        <v>703</v>
      </c>
      <c r="D240" s="475">
        <v>2084</v>
      </c>
      <c r="E240" s="475">
        <v>20084</v>
      </c>
      <c r="F240" s="475" t="s">
        <v>427</v>
      </c>
      <c r="G240" s="475" t="s">
        <v>413</v>
      </c>
      <c r="H240" s="486">
        <v>18351295</v>
      </c>
      <c r="I240" s="479">
        <v>71</v>
      </c>
      <c r="J240" s="483">
        <v>3840296</v>
      </c>
      <c r="K240" s="483">
        <v>0</v>
      </c>
      <c r="L240" s="483">
        <v>0</v>
      </c>
      <c r="M240" s="483">
        <v>5102978</v>
      </c>
      <c r="N240" s="483">
        <v>5527924</v>
      </c>
      <c r="O240" s="483">
        <v>4206024</v>
      </c>
      <c r="P240" s="505">
        <v>18677222</v>
      </c>
      <c r="Q240" s="508"/>
      <c r="R240" s="508"/>
      <c r="S240" s="508"/>
      <c r="T240" s="508"/>
      <c r="U240" s="508"/>
      <c r="V240" s="508"/>
      <c r="W240" s="508"/>
      <c r="X240" s="508"/>
      <c r="Y240" s="508"/>
      <c r="Z240" s="508"/>
    </row>
    <row r="241" spans="1:26" ht="12.75" x14ac:dyDescent="0.2">
      <c r="A241" s="474" t="s">
        <v>1302</v>
      </c>
      <c r="B241" s="474" t="s">
        <v>1303</v>
      </c>
      <c r="C241" s="475" t="s">
        <v>703</v>
      </c>
      <c r="D241" s="475">
        <v>2145</v>
      </c>
      <c r="E241" s="475">
        <v>20145</v>
      </c>
      <c r="F241" s="475" t="s">
        <v>486</v>
      </c>
      <c r="G241" s="475" t="s">
        <v>413</v>
      </c>
      <c r="H241" s="486">
        <v>53661</v>
      </c>
      <c r="I241" s="479">
        <v>62</v>
      </c>
      <c r="J241" s="483">
        <v>4125339</v>
      </c>
      <c r="K241" s="483">
        <v>981231</v>
      </c>
      <c r="L241" s="483">
        <v>0</v>
      </c>
      <c r="M241" s="483">
        <v>2165990</v>
      </c>
      <c r="N241" s="483">
        <v>5109039</v>
      </c>
      <c r="O241" s="483">
        <v>1488987</v>
      </c>
      <c r="P241" s="505">
        <v>13870586</v>
      </c>
      <c r="Q241" s="508"/>
      <c r="R241" s="508"/>
      <c r="S241" s="508"/>
      <c r="T241" s="508"/>
      <c r="U241" s="508"/>
      <c r="V241" s="508"/>
      <c r="W241" s="508"/>
      <c r="X241" s="508"/>
      <c r="Y241" s="508"/>
      <c r="Z241" s="508"/>
    </row>
    <row r="242" spans="1:26" ht="12.75" x14ac:dyDescent="0.2">
      <c r="A242" s="474" t="s">
        <v>1510</v>
      </c>
      <c r="B242" s="474" t="s">
        <v>1305</v>
      </c>
      <c r="C242" s="475" t="s">
        <v>703</v>
      </c>
      <c r="D242" s="475">
        <v>2003</v>
      </c>
      <c r="E242" s="475">
        <v>20003</v>
      </c>
      <c r="F242" s="475" t="s">
        <v>427</v>
      </c>
      <c r="G242" s="475" t="s">
        <v>413</v>
      </c>
      <c r="H242" s="486">
        <v>158084</v>
      </c>
      <c r="I242" s="479">
        <v>54</v>
      </c>
      <c r="J242" s="483">
        <v>2598693</v>
      </c>
      <c r="K242" s="483">
        <v>521666</v>
      </c>
      <c r="L242" s="483">
        <v>0</v>
      </c>
      <c r="M242" s="483">
        <v>2095884</v>
      </c>
      <c r="N242" s="483">
        <v>3548667</v>
      </c>
      <c r="O242" s="483">
        <v>3407869</v>
      </c>
      <c r="P242" s="505">
        <v>12172779</v>
      </c>
      <c r="Q242" s="508"/>
      <c r="R242" s="508"/>
      <c r="S242" s="508"/>
      <c r="T242" s="508"/>
      <c r="U242" s="508"/>
      <c r="V242" s="508"/>
      <c r="W242" s="508"/>
      <c r="X242" s="508"/>
      <c r="Y242" s="508"/>
      <c r="Z242" s="508"/>
    </row>
    <row r="243" spans="1:26" ht="12.75" x14ac:dyDescent="0.2">
      <c r="A243" s="474" t="s">
        <v>759</v>
      </c>
      <c r="B243" s="474" t="s">
        <v>760</v>
      </c>
      <c r="C243" s="475" t="s">
        <v>703</v>
      </c>
      <c r="D243" s="475">
        <v>2099</v>
      </c>
      <c r="E243" s="475">
        <v>20099</v>
      </c>
      <c r="F243" s="475" t="s">
        <v>412</v>
      </c>
      <c r="G243" s="475" t="s">
        <v>413</v>
      </c>
      <c r="H243" s="486">
        <v>18351295</v>
      </c>
      <c r="I243" s="479">
        <v>44</v>
      </c>
      <c r="J243" s="483">
        <v>8356949</v>
      </c>
      <c r="K243" s="483">
        <v>1008131</v>
      </c>
      <c r="L243" s="483">
        <v>0</v>
      </c>
      <c r="M243" s="483">
        <v>57312444</v>
      </c>
      <c r="N243" s="483">
        <v>4618573</v>
      </c>
      <c r="O243" s="483">
        <v>0</v>
      </c>
      <c r="P243" s="505">
        <v>71296097</v>
      </c>
      <c r="Q243" s="508"/>
      <c r="R243" s="508"/>
      <c r="S243" s="508"/>
      <c r="T243" s="508"/>
      <c r="U243" s="508"/>
      <c r="V243" s="508"/>
      <c r="W243" s="508"/>
      <c r="X243" s="508"/>
      <c r="Y243" s="508"/>
      <c r="Z243" s="508"/>
    </row>
    <row r="244" spans="1:26" ht="12.75" x14ac:dyDescent="0.2">
      <c r="A244" s="474" t="s">
        <v>1530</v>
      </c>
      <c r="B244" s="474" t="s">
        <v>1307</v>
      </c>
      <c r="C244" s="475" t="s">
        <v>703</v>
      </c>
      <c r="D244" s="475">
        <v>2010</v>
      </c>
      <c r="E244" s="475">
        <v>20010</v>
      </c>
      <c r="F244" s="475" t="s">
        <v>427</v>
      </c>
      <c r="G244" s="475" t="s">
        <v>413</v>
      </c>
      <c r="H244" s="486">
        <v>423566</v>
      </c>
      <c r="I244" s="479">
        <v>41</v>
      </c>
      <c r="J244" s="483">
        <v>758984</v>
      </c>
      <c r="K244" s="483">
        <v>490010</v>
      </c>
      <c r="L244" s="483">
        <v>0</v>
      </c>
      <c r="M244" s="483">
        <v>1913720</v>
      </c>
      <c r="N244" s="483">
        <v>2293810</v>
      </c>
      <c r="O244" s="483">
        <v>1762981</v>
      </c>
      <c r="P244" s="505">
        <v>7219505</v>
      </c>
      <c r="Q244" s="508"/>
      <c r="R244" s="508"/>
      <c r="S244" s="508"/>
      <c r="T244" s="508"/>
      <c r="U244" s="508"/>
      <c r="V244" s="508"/>
      <c r="W244" s="508"/>
      <c r="X244" s="508"/>
      <c r="Y244" s="508"/>
      <c r="Z244" s="508"/>
    </row>
    <row r="245" spans="1:26" ht="12.75" x14ac:dyDescent="0.2">
      <c r="A245" s="474" t="s">
        <v>1312</v>
      </c>
      <c r="B245" s="474" t="s">
        <v>1313</v>
      </c>
      <c r="C245" s="475" t="s">
        <v>703</v>
      </c>
      <c r="D245" s="475" t="s">
        <v>1314</v>
      </c>
      <c r="E245" s="475" t="s">
        <v>1315</v>
      </c>
      <c r="F245" s="475" t="s">
        <v>412</v>
      </c>
      <c r="G245" s="475" t="s">
        <v>864</v>
      </c>
      <c r="H245" s="477">
        <v>0</v>
      </c>
      <c r="I245" s="479">
        <v>38</v>
      </c>
      <c r="J245" s="483">
        <v>613792</v>
      </c>
      <c r="K245" s="483">
        <v>2388047</v>
      </c>
      <c r="L245" s="483">
        <v>0</v>
      </c>
      <c r="M245" s="483">
        <v>183500</v>
      </c>
      <c r="N245" s="483">
        <v>183500</v>
      </c>
      <c r="O245" s="483">
        <v>355000</v>
      </c>
      <c r="P245" s="505">
        <v>3723839</v>
      </c>
      <c r="Q245" s="508"/>
      <c r="R245" s="508"/>
      <c r="S245" s="508"/>
      <c r="T245" s="508"/>
      <c r="U245" s="508"/>
      <c r="V245" s="508"/>
      <c r="W245" s="508"/>
      <c r="X245" s="508"/>
      <c r="Y245" s="508"/>
      <c r="Z245" s="508"/>
    </row>
    <row r="246" spans="1:26" ht="12.75" x14ac:dyDescent="0.2">
      <c r="A246" s="474" t="s">
        <v>1308</v>
      </c>
      <c r="B246" s="474" t="s">
        <v>1309</v>
      </c>
      <c r="C246" s="475" t="s">
        <v>703</v>
      </c>
      <c r="D246" s="475" t="s">
        <v>1310</v>
      </c>
      <c r="E246" s="475" t="s">
        <v>1311</v>
      </c>
      <c r="F246" s="475" t="s">
        <v>412</v>
      </c>
      <c r="G246" s="475" t="s">
        <v>864</v>
      </c>
      <c r="H246" s="477">
        <v>0</v>
      </c>
      <c r="I246" s="479">
        <v>38</v>
      </c>
      <c r="J246" s="483">
        <v>1761666</v>
      </c>
      <c r="K246" s="483">
        <v>316722</v>
      </c>
      <c r="L246" s="483">
        <v>0</v>
      </c>
      <c r="M246" s="483">
        <v>38313</v>
      </c>
      <c r="N246" s="483">
        <v>38313</v>
      </c>
      <c r="O246" s="483">
        <v>138000</v>
      </c>
      <c r="P246" s="505">
        <v>2293014</v>
      </c>
      <c r="Q246" s="508"/>
      <c r="R246" s="508"/>
      <c r="S246" s="508"/>
      <c r="T246" s="508"/>
      <c r="U246" s="508"/>
      <c r="V246" s="508"/>
      <c r="W246" s="508"/>
      <c r="X246" s="508"/>
      <c r="Y246" s="508"/>
      <c r="Z246" s="508"/>
    </row>
    <row r="247" spans="1:26" ht="12.75" x14ac:dyDescent="0.2">
      <c r="A247" s="474" t="s">
        <v>706</v>
      </c>
      <c r="B247" s="474" t="s">
        <v>707</v>
      </c>
      <c r="C247" s="475" t="s">
        <v>703</v>
      </c>
      <c r="D247" s="475">
        <v>2135</v>
      </c>
      <c r="E247" s="475">
        <v>20135</v>
      </c>
      <c r="F247" s="475" t="s">
        <v>460</v>
      </c>
      <c r="G247" s="475" t="s">
        <v>413</v>
      </c>
      <c r="H247" s="486">
        <v>18351295</v>
      </c>
      <c r="I247" s="479">
        <v>32</v>
      </c>
      <c r="J247" s="483">
        <v>3848410</v>
      </c>
      <c r="K247" s="483">
        <v>0</v>
      </c>
      <c r="L247" s="483">
        <v>0</v>
      </c>
      <c r="M247" s="483">
        <v>0</v>
      </c>
      <c r="N247" s="483">
        <v>1260976</v>
      </c>
      <c r="O247" s="483">
        <v>0</v>
      </c>
      <c r="P247" s="505">
        <v>5109386</v>
      </c>
      <c r="Q247" s="508"/>
      <c r="R247" s="508"/>
      <c r="S247" s="508"/>
      <c r="T247" s="508"/>
      <c r="U247" s="508"/>
      <c r="V247" s="508"/>
      <c r="W247" s="508"/>
      <c r="X247" s="508"/>
      <c r="Y247" s="508"/>
      <c r="Z247" s="508"/>
    </row>
    <row r="248" spans="1:26" ht="12.75" x14ac:dyDescent="0.2">
      <c r="A248" s="474" t="s">
        <v>1316</v>
      </c>
      <c r="B248" s="474" t="s">
        <v>1317</v>
      </c>
      <c r="C248" s="475" t="s">
        <v>703</v>
      </c>
      <c r="D248" s="475" t="s">
        <v>1318</v>
      </c>
      <c r="E248" s="475" t="s">
        <v>1319</v>
      </c>
      <c r="F248" s="475" t="s">
        <v>427</v>
      </c>
      <c r="G248" s="475" t="s">
        <v>864</v>
      </c>
      <c r="H248" s="477">
        <v>0</v>
      </c>
      <c r="I248" s="479">
        <v>32</v>
      </c>
      <c r="J248" s="483">
        <v>0</v>
      </c>
      <c r="K248" s="483">
        <v>1848740</v>
      </c>
      <c r="L248" s="483">
        <v>0</v>
      </c>
      <c r="M248" s="483">
        <v>92735</v>
      </c>
      <c r="N248" s="483">
        <v>1528568</v>
      </c>
      <c r="O248" s="483">
        <v>66000</v>
      </c>
      <c r="P248" s="505">
        <v>3536043</v>
      </c>
      <c r="Q248" s="508"/>
      <c r="R248" s="508"/>
      <c r="S248" s="508"/>
      <c r="T248" s="508"/>
      <c r="U248" s="508"/>
      <c r="V248" s="508"/>
      <c r="W248" s="508"/>
      <c r="X248" s="508"/>
      <c r="Y248" s="508"/>
      <c r="Z248" s="508"/>
    </row>
    <row r="249" spans="1:26" ht="12.75" x14ac:dyDescent="0.2">
      <c r="A249" s="474" t="s">
        <v>710</v>
      </c>
      <c r="B249" s="474" t="s">
        <v>329</v>
      </c>
      <c r="C249" s="475" t="s">
        <v>703</v>
      </c>
      <c r="D249" s="475">
        <v>2082</v>
      </c>
      <c r="E249" s="475">
        <v>20082</v>
      </c>
      <c r="F249" s="475" t="s">
        <v>427</v>
      </c>
      <c r="G249" s="475" t="s">
        <v>413</v>
      </c>
      <c r="H249" s="486">
        <v>18351295</v>
      </c>
      <c r="I249" s="479">
        <v>29</v>
      </c>
      <c r="J249" s="483">
        <v>3220331</v>
      </c>
      <c r="K249" s="483">
        <v>4851424</v>
      </c>
      <c r="L249" s="483">
        <v>0</v>
      </c>
      <c r="M249" s="483">
        <v>108686144</v>
      </c>
      <c r="N249" s="483">
        <v>30639645</v>
      </c>
      <c r="O249" s="483">
        <v>4255639</v>
      </c>
      <c r="P249" s="505">
        <v>151653183</v>
      </c>
      <c r="Q249" s="508"/>
      <c r="R249" s="508"/>
      <c r="S249" s="508"/>
      <c r="T249" s="508"/>
      <c r="U249" s="508"/>
      <c r="V249" s="508"/>
      <c r="W249" s="508"/>
      <c r="X249" s="508"/>
      <c r="Y249" s="508"/>
      <c r="Z249" s="508"/>
    </row>
    <row r="250" spans="1:26" ht="12.75" x14ac:dyDescent="0.2">
      <c r="A250" s="474" t="s">
        <v>701</v>
      </c>
      <c r="B250" s="474" t="s">
        <v>702</v>
      </c>
      <c r="C250" s="475" t="s">
        <v>703</v>
      </c>
      <c r="D250" s="475">
        <v>2177</v>
      </c>
      <c r="E250" s="475">
        <v>20177</v>
      </c>
      <c r="F250" s="475" t="s">
        <v>460</v>
      </c>
      <c r="G250" s="475" t="s">
        <v>413</v>
      </c>
      <c r="H250" s="486">
        <v>18351295</v>
      </c>
      <c r="I250" s="479">
        <v>26</v>
      </c>
      <c r="J250" s="483">
        <v>12152539</v>
      </c>
      <c r="K250" s="483">
        <v>396001</v>
      </c>
      <c r="L250" s="483">
        <v>0</v>
      </c>
      <c r="M250" s="483">
        <v>0</v>
      </c>
      <c r="N250" s="483">
        <v>2551220</v>
      </c>
      <c r="O250" s="483">
        <v>2751315</v>
      </c>
      <c r="P250" s="505">
        <v>17851075</v>
      </c>
      <c r="Q250" s="508"/>
      <c r="R250" s="508"/>
      <c r="S250" s="508"/>
      <c r="T250" s="508"/>
      <c r="U250" s="508"/>
      <c r="V250" s="508"/>
      <c r="W250" s="508"/>
      <c r="X250" s="508"/>
      <c r="Y250" s="508"/>
      <c r="Z250" s="508"/>
    </row>
    <row r="251" spans="1:26" ht="12.75" x14ac:dyDescent="0.2">
      <c r="A251" s="474" t="s">
        <v>1512</v>
      </c>
      <c r="B251" s="474" t="s">
        <v>1327</v>
      </c>
      <c r="C251" s="475" t="s">
        <v>703</v>
      </c>
      <c r="D251" s="475">
        <v>2005</v>
      </c>
      <c r="E251" s="475">
        <v>20005</v>
      </c>
      <c r="F251" s="475" t="s">
        <v>427</v>
      </c>
      <c r="G251" s="475" t="s">
        <v>428</v>
      </c>
      <c r="H251" s="486">
        <v>67983</v>
      </c>
      <c r="I251" s="479">
        <v>24</v>
      </c>
      <c r="J251" s="483">
        <v>962975</v>
      </c>
      <c r="K251" s="483">
        <v>0</v>
      </c>
      <c r="L251" s="483">
        <v>0</v>
      </c>
      <c r="M251" s="483">
        <v>1880324</v>
      </c>
      <c r="N251" s="483">
        <v>1438110</v>
      </c>
      <c r="O251" s="483">
        <v>1215903</v>
      </c>
      <c r="P251" s="505">
        <v>5497312</v>
      </c>
      <c r="Q251" s="508"/>
      <c r="R251" s="508"/>
      <c r="S251" s="508"/>
      <c r="T251" s="508"/>
      <c r="U251" s="508"/>
      <c r="V251" s="508"/>
      <c r="W251" s="508"/>
      <c r="X251" s="508"/>
      <c r="Y251" s="508"/>
      <c r="Z251" s="508"/>
    </row>
    <row r="252" spans="1:26" ht="12.75" x14ac:dyDescent="0.2">
      <c r="A252" s="474" t="s">
        <v>1320</v>
      </c>
      <c r="B252" s="474" t="s">
        <v>1444</v>
      </c>
      <c r="C252" s="475" t="s">
        <v>703</v>
      </c>
      <c r="D252" s="475" t="s">
        <v>1322</v>
      </c>
      <c r="E252" s="475" t="s">
        <v>1323</v>
      </c>
      <c r="F252" s="475" t="s">
        <v>427</v>
      </c>
      <c r="G252" s="475" t="s">
        <v>864</v>
      </c>
      <c r="H252" s="477">
        <v>0</v>
      </c>
      <c r="I252" s="479">
        <v>24</v>
      </c>
      <c r="J252" s="483">
        <v>349430</v>
      </c>
      <c r="K252" s="483">
        <v>822796</v>
      </c>
      <c r="L252" s="483">
        <v>0</v>
      </c>
      <c r="M252" s="483">
        <v>355022</v>
      </c>
      <c r="N252" s="483">
        <v>1121597</v>
      </c>
      <c r="O252" s="483">
        <v>334588</v>
      </c>
      <c r="P252" s="505">
        <v>2983433</v>
      </c>
      <c r="Q252" s="508"/>
      <c r="R252" s="508"/>
      <c r="S252" s="508"/>
      <c r="T252" s="508"/>
      <c r="U252" s="508"/>
      <c r="V252" s="508"/>
      <c r="W252" s="508"/>
      <c r="X252" s="508"/>
      <c r="Y252" s="508"/>
      <c r="Z252" s="508"/>
    </row>
    <row r="253" spans="1:26" ht="12.75" x14ac:dyDescent="0.2">
      <c r="A253" s="474" t="s">
        <v>734</v>
      </c>
      <c r="B253" s="474" t="s">
        <v>735</v>
      </c>
      <c r="C253" s="475" t="s">
        <v>703</v>
      </c>
      <c r="D253" s="475">
        <v>2071</v>
      </c>
      <c r="E253" s="475">
        <v>20071</v>
      </c>
      <c r="F253" s="475" t="s">
        <v>427</v>
      </c>
      <c r="G253" s="475" t="s">
        <v>413</v>
      </c>
      <c r="H253" s="486">
        <v>18351295</v>
      </c>
      <c r="I253" s="479">
        <v>22</v>
      </c>
      <c r="J253" s="483">
        <v>266311</v>
      </c>
      <c r="K253" s="483">
        <v>129984</v>
      </c>
      <c r="L253" s="483">
        <v>0</v>
      </c>
      <c r="M253" s="483">
        <v>2945791</v>
      </c>
      <c r="N253" s="483">
        <v>731937</v>
      </c>
      <c r="O253" s="483">
        <v>0</v>
      </c>
      <c r="P253" s="505">
        <v>4074023</v>
      </c>
      <c r="Q253" s="508"/>
      <c r="R253" s="508"/>
      <c r="S253" s="508"/>
      <c r="T253" s="508"/>
      <c r="U253" s="508"/>
      <c r="V253" s="508"/>
      <c r="W253" s="508"/>
      <c r="X253" s="508"/>
      <c r="Y253" s="508"/>
      <c r="Z253" s="508"/>
    </row>
    <row r="254" spans="1:26" ht="12.75" x14ac:dyDescent="0.2">
      <c r="A254" s="474" t="s">
        <v>1513</v>
      </c>
      <c r="B254" s="474" t="s">
        <v>1325</v>
      </c>
      <c r="C254" s="475" t="s">
        <v>703</v>
      </c>
      <c r="D254" s="475">
        <v>2178</v>
      </c>
      <c r="E254" s="475">
        <v>20178</v>
      </c>
      <c r="F254" s="475" t="s">
        <v>427</v>
      </c>
      <c r="G254" s="475" t="s">
        <v>413</v>
      </c>
      <c r="H254" s="486">
        <v>423566</v>
      </c>
      <c r="I254" s="479">
        <v>22</v>
      </c>
      <c r="J254" s="483">
        <v>477913</v>
      </c>
      <c r="K254" s="483">
        <v>19413</v>
      </c>
      <c r="L254" s="483">
        <v>0</v>
      </c>
      <c r="M254" s="483">
        <v>284886</v>
      </c>
      <c r="N254" s="483">
        <v>2763106</v>
      </c>
      <c r="O254" s="483">
        <v>1257000</v>
      </c>
      <c r="P254" s="505">
        <v>4802318</v>
      </c>
      <c r="Q254" s="508"/>
      <c r="R254" s="508"/>
      <c r="S254" s="508"/>
      <c r="T254" s="508"/>
      <c r="U254" s="508"/>
      <c r="V254" s="508"/>
      <c r="W254" s="508"/>
      <c r="X254" s="508"/>
      <c r="Y254" s="508"/>
      <c r="Z254" s="508"/>
    </row>
    <row r="255" spans="1:26" ht="12.75" x14ac:dyDescent="0.2">
      <c r="A255" s="474" t="s">
        <v>1329</v>
      </c>
      <c r="B255" s="474" t="s">
        <v>1330</v>
      </c>
      <c r="C255" s="475" t="s">
        <v>703</v>
      </c>
      <c r="D255" s="476"/>
      <c r="E255" s="475" t="s">
        <v>1331</v>
      </c>
      <c r="F255" s="475" t="s">
        <v>427</v>
      </c>
      <c r="G255" s="475" t="s">
        <v>864</v>
      </c>
      <c r="H255" s="477">
        <v>0</v>
      </c>
      <c r="I255" s="479">
        <v>20</v>
      </c>
      <c r="J255" s="483">
        <v>70360</v>
      </c>
      <c r="K255" s="483">
        <v>144365</v>
      </c>
      <c r="L255" s="483">
        <v>0</v>
      </c>
      <c r="M255" s="483">
        <v>42372</v>
      </c>
      <c r="N255" s="483">
        <v>634234</v>
      </c>
      <c r="O255" s="483">
        <v>0</v>
      </c>
      <c r="P255" s="505">
        <v>891331</v>
      </c>
      <c r="Q255" s="508"/>
      <c r="R255" s="508"/>
      <c r="S255" s="508"/>
      <c r="T255" s="508"/>
      <c r="U255" s="508"/>
      <c r="V255" s="508"/>
      <c r="W255" s="508"/>
      <c r="X255" s="508"/>
      <c r="Y255" s="508"/>
      <c r="Z255" s="508"/>
    </row>
    <row r="256" spans="1:26" ht="12.75" x14ac:dyDescent="0.2">
      <c r="A256" s="474" t="s">
        <v>1333</v>
      </c>
      <c r="B256" s="474" t="s">
        <v>1334</v>
      </c>
      <c r="C256" s="475" t="s">
        <v>703</v>
      </c>
      <c r="D256" s="475" t="s">
        <v>1335</v>
      </c>
      <c r="E256" s="475" t="s">
        <v>1336</v>
      </c>
      <c r="F256" s="475" t="s">
        <v>427</v>
      </c>
      <c r="G256" s="475" t="s">
        <v>864</v>
      </c>
      <c r="H256" s="477">
        <v>0</v>
      </c>
      <c r="I256" s="479">
        <v>17</v>
      </c>
      <c r="J256" s="483">
        <v>29513</v>
      </c>
      <c r="K256" s="483">
        <v>43199</v>
      </c>
      <c r="L256" s="483">
        <v>0</v>
      </c>
      <c r="M256" s="483">
        <v>43199</v>
      </c>
      <c r="N256" s="483">
        <v>1389045</v>
      </c>
      <c r="O256" s="483">
        <v>111500</v>
      </c>
      <c r="P256" s="505">
        <v>1616456</v>
      </c>
      <c r="Q256" s="508"/>
      <c r="R256" s="508"/>
      <c r="S256" s="508"/>
      <c r="T256" s="508"/>
      <c r="U256" s="508"/>
      <c r="V256" s="508"/>
      <c r="W256" s="508"/>
      <c r="X256" s="508"/>
      <c r="Y256" s="508"/>
      <c r="Z256" s="508"/>
    </row>
    <row r="257" spans="1:26" ht="12.75" x14ac:dyDescent="0.2">
      <c r="A257" s="474" t="s">
        <v>1337</v>
      </c>
      <c r="B257" s="474" t="s">
        <v>1338</v>
      </c>
      <c r="C257" s="475" t="s">
        <v>703</v>
      </c>
      <c r="D257" s="475" t="s">
        <v>1339</v>
      </c>
      <c r="E257" s="475" t="s">
        <v>1340</v>
      </c>
      <c r="F257" s="475" t="s">
        <v>427</v>
      </c>
      <c r="G257" s="475" t="s">
        <v>864</v>
      </c>
      <c r="H257" s="477">
        <v>0</v>
      </c>
      <c r="I257" s="479">
        <v>17</v>
      </c>
      <c r="J257" s="483">
        <v>243479</v>
      </c>
      <c r="K257" s="483">
        <v>101429</v>
      </c>
      <c r="L257" s="483">
        <v>0</v>
      </c>
      <c r="M257" s="483">
        <v>57591</v>
      </c>
      <c r="N257" s="483">
        <v>673916</v>
      </c>
      <c r="O257" s="483">
        <v>12892</v>
      </c>
      <c r="P257" s="505">
        <v>1089307</v>
      </c>
      <c r="Q257" s="508"/>
      <c r="R257" s="508"/>
      <c r="S257" s="508"/>
      <c r="T257" s="508"/>
      <c r="U257" s="508"/>
      <c r="V257" s="508"/>
      <c r="W257" s="508"/>
      <c r="X257" s="508"/>
      <c r="Y257" s="508"/>
      <c r="Z257" s="508"/>
    </row>
    <row r="258" spans="1:26" ht="12.75" x14ac:dyDescent="0.2">
      <c r="A258" s="474" t="s">
        <v>1341</v>
      </c>
      <c r="B258" s="474" t="s">
        <v>1342</v>
      </c>
      <c r="C258" s="475" t="s">
        <v>703</v>
      </c>
      <c r="D258" s="475" t="s">
        <v>1343</v>
      </c>
      <c r="E258" s="475" t="s">
        <v>1344</v>
      </c>
      <c r="F258" s="475" t="s">
        <v>412</v>
      </c>
      <c r="G258" s="475" t="s">
        <v>864</v>
      </c>
      <c r="H258" s="477">
        <v>0</v>
      </c>
      <c r="I258" s="479">
        <v>16</v>
      </c>
      <c r="J258" s="483">
        <v>783961</v>
      </c>
      <c r="K258" s="483">
        <v>786379</v>
      </c>
      <c r="L258" s="483">
        <v>0</v>
      </c>
      <c r="M258" s="483">
        <v>35024</v>
      </c>
      <c r="N258" s="483">
        <v>35024</v>
      </c>
      <c r="O258" s="483">
        <v>118000</v>
      </c>
      <c r="P258" s="505">
        <v>1758388</v>
      </c>
      <c r="Q258" s="508"/>
      <c r="R258" s="508"/>
      <c r="S258" s="508"/>
      <c r="T258" s="508"/>
      <c r="U258" s="508"/>
      <c r="V258" s="508"/>
      <c r="W258" s="508"/>
      <c r="X258" s="508"/>
      <c r="Y258" s="508"/>
      <c r="Z258" s="508"/>
    </row>
    <row r="259" spans="1:26" ht="12.75" x14ac:dyDescent="0.2">
      <c r="A259" s="474" t="s">
        <v>738</v>
      </c>
      <c r="B259" s="474" t="s">
        <v>739</v>
      </c>
      <c r="C259" s="475" t="s">
        <v>703</v>
      </c>
      <c r="D259" s="475">
        <v>2096</v>
      </c>
      <c r="E259" s="475">
        <v>20096</v>
      </c>
      <c r="F259" s="475" t="s">
        <v>427</v>
      </c>
      <c r="G259" s="475" t="s">
        <v>413</v>
      </c>
      <c r="H259" s="486">
        <v>18351295</v>
      </c>
      <c r="I259" s="479">
        <v>16</v>
      </c>
      <c r="J259" s="483">
        <v>249307</v>
      </c>
      <c r="K259" s="483">
        <v>2750</v>
      </c>
      <c r="L259" s="483">
        <v>0</v>
      </c>
      <c r="M259" s="483">
        <v>1024437</v>
      </c>
      <c r="N259" s="483">
        <v>991528</v>
      </c>
      <c r="O259" s="483">
        <v>168000</v>
      </c>
      <c r="P259" s="505">
        <v>2436022</v>
      </c>
      <c r="Q259" s="508"/>
      <c r="R259" s="508"/>
      <c r="S259" s="508"/>
      <c r="T259" s="508"/>
      <c r="U259" s="508"/>
      <c r="V259" s="508"/>
      <c r="W259" s="508"/>
      <c r="X259" s="508"/>
      <c r="Y259" s="508"/>
      <c r="Z259" s="508"/>
    </row>
    <row r="260" spans="1:26" ht="12.75" x14ac:dyDescent="0.2">
      <c r="A260" s="474" t="s">
        <v>1350</v>
      </c>
      <c r="B260" s="474" t="s">
        <v>1351</v>
      </c>
      <c r="C260" s="475" t="s">
        <v>703</v>
      </c>
      <c r="D260" s="475" t="s">
        <v>1352</v>
      </c>
      <c r="E260" s="475" t="s">
        <v>1353</v>
      </c>
      <c r="F260" s="475" t="s">
        <v>427</v>
      </c>
      <c r="G260" s="475" t="s">
        <v>864</v>
      </c>
      <c r="H260" s="477">
        <v>0</v>
      </c>
      <c r="I260" s="479">
        <v>16</v>
      </c>
      <c r="J260" s="483">
        <v>84403</v>
      </c>
      <c r="K260" s="483">
        <v>42642</v>
      </c>
      <c r="L260" s="483">
        <v>0</v>
      </c>
      <c r="M260" s="483">
        <v>251004</v>
      </c>
      <c r="N260" s="483">
        <v>641415</v>
      </c>
      <c r="O260" s="483">
        <v>122437</v>
      </c>
      <c r="P260" s="505">
        <v>1141901</v>
      </c>
      <c r="Q260" s="508"/>
      <c r="R260" s="508"/>
      <c r="S260" s="508"/>
      <c r="T260" s="508"/>
      <c r="U260" s="508"/>
      <c r="V260" s="508"/>
      <c r="W260" s="508"/>
      <c r="X260" s="508"/>
      <c r="Y260" s="508"/>
      <c r="Z260" s="508"/>
    </row>
    <row r="261" spans="1:26" ht="12.75" x14ac:dyDescent="0.2">
      <c r="A261" s="474" t="s">
        <v>1362</v>
      </c>
      <c r="B261" s="474" t="s">
        <v>1363</v>
      </c>
      <c r="C261" s="475" t="s">
        <v>703</v>
      </c>
      <c r="D261" s="475" t="s">
        <v>1364</v>
      </c>
      <c r="E261" s="475" t="s">
        <v>1365</v>
      </c>
      <c r="F261" s="475" t="s">
        <v>412</v>
      </c>
      <c r="G261" s="475" t="s">
        <v>864</v>
      </c>
      <c r="H261" s="477">
        <v>0</v>
      </c>
      <c r="I261" s="479">
        <v>15</v>
      </c>
      <c r="J261" s="483">
        <v>65182</v>
      </c>
      <c r="K261" s="483">
        <v>87156</v>
      </c>
      <c r="L261" s="483">
        <v>0</v>
      </c>
      <c r="M261" s="483">
        <v>811817</v>
      </c>
      <c r="N261" s="483">
        <v>4662</v>
      </c>
      <c r="O261" s="483">
        <v>96000</v>
      </c>
      <c r="P261" s="505">
        <v>1064817</v>
      </c>
      <c r="Q261" s="508"/>
      <c r="R261" s="508"/>
      <c r="S261" s="508"/>
      <c r="T261" s="508"/>
      <c r="U261" s="508"/>
      <c r="V261" s="508"/>
      <c r="W261" s="508"/>
      <c r="X261" s="508"/>
      <c r="Y261" s="508"/>
      <c r="Z261" s="508"/>
    </row>
    <row r="262" spans="1:26" ht="12.75" x14ac:dyDescent="0.2">
      <c r="A262" s="474" t="s">
        <v>1358</v>
      </c>
      <c r="B262" s="474" t="s">
        <v>1359</v>
      </c>
      <c r="C262" s="475" t="s">
        <v>703</v>
      </c>
      <c r="D262" s="475" t="s">
        <v>1360</v>
      </c>
      <c r="E262" s="475" t="s">
        <v>1361</v>
      </c>
      <c r="F262" s="475" t="s">
        <v>427</v>
      </c>
      <c r="G262" s="475" t="s">
        <v>864</v>
      </c>
      <c r="H262" s="477">
        <v>0</v>
      </c>
      <c r="I262" s="479">
        <v>14</v>
      </c>
      <c r="J262" s="483">
        <v>13474</v>
      </c>
      <c r="K262" s="483">
        <v>73919</v>
      </c>
      <c r="L262" s="483">
        <v>0</v>
      </c>
      <c r="M262" s="483">
        <v>74814</v>
      </c>
      <c r="N262" s="483">
        <v>398370</v>
      </c>
      <c r="O262" s="483">
        <v>152000</v>
      </c>
      <c r="P262" s="505">
        <v>712577</v>
      </c>
      <c r="Q262" s="508"/>
      <c r="R262" s="508"/>
      <c r="S262" s="508"/>
      <c r="T262" s="508"/>
      <c r="U262" s="508"/>
      <c r="V262" s="508"/>
      <c r="W262" s="508"/>
      <c r="X262" s="508"/>
      <c r="Y262" s="508"/>
      <c r="Z262" s="508"/>
    </row>
    <row r="263" spans="1:26" ht="12.75" x14ac:dyDescent="0.2">
      <c r="A263" s="474" t="s">
        <v>1346</v>
      </c>
      <c r="B263" s="474" t="s">
        <v>1347</v>
      </c>
      <c r="C263" s="475" t="s">
        <v>703</v>
      </c>
      <c r="D263" s="475" t="s">
        <v>1348</v>
      </c>
      <c r="E263" s="475" t="s">
        <v>1349</v>
      </c>
      <c r="F263" s="475" t="s">
        <v>427</v>
      </c>
      <c r="G263" s="475" t="s">
        <v>864</v>
      </c>
      <c r="H263" s="477">
        <v>0</v>
      </c>
      <c r="I263" s="479">
        <v>14</v>
      </c>
      <c r="J263" s="483">
        <v>177090</v>
      </c>
      <c r="K263" s="483">
        <v>483971</v>
      </c>
      <c r="L263" s="483">
        <v>0</v>
      </c>
      <c r="M263" s="483">
        <v>44803</v>
      </c>
      <c r="N263" s="483">
        <v>525130</v>
      </c>
      <c r="O263" s="483">
        <v>228000</v>
      </c>
      <c r="P263" s="505">
        <v>1458994</v>
      </c>
      <c r="Q263" s="508"/>
      <c r="R263" s="508"/>
      <c r="S263" s="508"/>
      <c r="T263" s="508"/>
      <c r="U263" s="508"/>
      <c r="V263" s="508"/>
      <c r="W263" s="508"/>
      <c r="X263" s="508"/>
      <c r="Y263" s="508"/>
      <c r="Z263" s="508"/>
    </row>
    <row r="264" spans="1:26" ht="12.75" x14ac:dyDescent="0.2">
      <c r="A264" s="474" t="s">
        <v>1354</v>
      </c>
      <c r="B264" s="474" t="s">
        <v>1355</v>
      </c>
      <c r="C264" s="475" t="s">
        <v>703</v>
      </c>
      <c r="D264" s="475" t="s">
        <v>1356</v>
      </c>
      <c r="E264" s="475" t="s">
        <v>1357</v>
      </c>
      <c r="F264" s="475" t="s">
        <v>427</v>
      </c>
      <c r="G264" s="475" t="s">
        <v>864</v>
      </c>
      <c r="H264" s="477">
        <v>0</v>
      </c>
      <c r="I264" s="479">
        <v>14</v>
      </c>
      <c r="J264" s="483">
        <v>13322</v>
      </c>
      <c r="K264" s="483">
        <v>708452</v>
      </c>
      <c r="L264" s="483">
        <v>0</v>
      </c>
      <c r="M264" s="483">
        <v>197017</v>
      </c>
      <c r="N264" s="483">
        <v>158878</v>
      </c>
      <c r="O264" s="483">
        <v>0</v>
      </c>
      <c r="P264" s="505">
        <v>1077669</v>
      </c>
      <c r="Q264" s="508"/>
      <c r="R264" s="508"/>
      <c r="S264" s="508"/>
      <c r="T264" s="508"/>
      <c r="U264" s="508"/>
      <c r="V264" s="508"/>
      <c r="W264" s="508"/>
      <c r="X264" s="508"/>
      <c r="Y264" s="508"/>
      <c r="Z264" s="508"/>
    </row>
    <row r="265" spans="1:26" ht="12.75" x14ac:dyDescent="0.2">
      <c r="A265" s="474" t="s">
        <v>1366</v>
      </c>
      <c r="B265" s="474" t="s">
        <v>1367</v>
      </c>
      <c r="C265" s="475" t="s">
        <v>703</v>
      </c>
      <c r="D265" s="475" t="s">
        <v>1368</v>
      </c>
      <c r="E265" s="475" t="s">
        <v>1369</v>
      </c>
      <c r="F265" s="475" t="s">
        <v>427</v>
      </c>
      <c r="G265" s="475" t="s">
        <v>864</v>
      </c>
      <c r="H265" s="477">
        <v>0</v>
      </c>
      <c r="I265" s="479">
        <v>13</v>
      </c>
      <c r="J265" s="483">
        <v>244173</v>
      </c>
      <c r="K265" s="483">
        <v>408193</v>
      </c>
      <c r="L265" s="483">
        <v>0</v>
      </c>
      <c r="M265" s="483">
        <v>146617</v>
      </c>
      <c r="N265" s="483">
        <v>849150</v>
      </c>
      <c r="O265" s="483">
        <v>126500</v>
      </c>
      <c r="P265" s="505">
        <v>1774633</v>
      </c>
      <c r="Q265" s="508"/>
      <c r="R265" s="508"/>
      <c r="S265" s="508"/>
      <c r="T265" s="508"/>
      <c r="U265" s="508"/>
      <c r="V265" s="508"/>
      <c r="W265" s="508"/>
      <c r="X265" s="508"/>
      <c r="Y265" s="508"/>
      <c r="Z265" s="508"/>
    </row>
    <row r="266" spans="1:26" ht="12.75" x14ac:dyDescent="0.2">
      <c r="A266" s="474" t="s">
        <v>1370</v>
      </c>
      <c r="B266" s="474" t="s">
        <v>850</v>
      </c>
      <c r="C266" s="475" t="s">
        <v>703</v>
      </c>
      <c r="D266" s="475">
        <v>2137</v>
      </c>
      <c r="E266" s="475">
        <v>20137</v>
      </c>
      <c r="F266" s="475" t="s">
        <v>460</v>
      </c>
      <c r="G266" s="475" t="s">
        <v>413</v>
      </c>
      <c r="H266" s="486">
        <v>423566</v>
      </c>
      <c r="I266" s="479">
        <v>12</v>
      </c>
      <c r="J266" s="483">
        <v>2193247</v>
      </c>
      <c r="K266" s="483">
        <v>83</v>
      </c>
      <c r="L266" s="483">
        <v>0</v>
      </c>
      <c r="M266" s="483">
        <v>0</v>
      </c>
      <c r="N266" s="483">
        <v>1011082</v>
      </c>
      <c r="O266" s="483">
        <v>36514</v>
      </c>
      <c r="P266" s="505">
        <v>3240926</v>
      </c>
      <c r="Q266" s="508"/>
      <c r="R266" s="508"/>
      <c r="S266" s="508"/>
      <c r="T266" s="508"/>
      <c r="U266" s="508"/>
      <c r="V266" s="508"/>
      <c r="W266" s="508"/>
      <c r="X266" s="508"/>
      <c r="Y266" s="508"/>
      <c r="Z266" s="508"/>
    </row>
    <row r="267" spans="1:26" ht="12.75" x14ac:dyDescent="0.2">
      <c r="A267" s="474" t="s">
        <v>844</v>
      </c>
      <c r="B267" s="474" t="s">
        <v>845</v>
      </c>
      <c r="C267" s="475" t="s">
        <v>703</v>
      </c>
      <c r="D267" s="475">
        <v>2085</v>
      </c>
      <c r="E267" s="475">
        <v>20085</v>
      </c>
      <c r="F267" s="475" t="s">
        <v>427</v>
      </c>
      <c r="G267" s="475" t="s">
        <v>428</v>
      </c>
      <c r="H267" s="486">
        <v>18351295</v>
      </c>
      <c r="I267" s="479">
        <v>11</v>
      </c>
      <c r="J267" s="483">
        <v>64776</v>
      </c>
      <c r="K267" s="483">
        <v>0</v>
      </c>
      <c r="L267" s="483">
        <v>0</v>
      </c>
      <c r="M267" s="483">
        <v>1370846</v>
      </c>
      <c r="N267" s="483">
        <v>246358</v>
      </c>
      <c r="O267" s="483">
        <v>0</v>
      </c>
      <c r="P267" s="505">
        <v>1681980</v>
      </c>
      <c r="Q267" s="508"/>
      <c r="R267" s="508"/>
      <c r="S267" s="508"/>
      <c r="T267" s="508"/>
      <c r="U267" s="508"/>
      <c r="V267" s="508"/>
      <c r="W267" s="508"/>
      <c r="X267" s="508"/>
      <c r="Y267" s="508"/>
      <c r="Z267" s="508"/>
    </row>
    <row r="268" spans="1:26" ht="12.75" x14ac:dyDescent="0.2">
      <c r="A268" s="474" t="s">
        <v>733</v>
      </c>
      <c r="B268" s="474" t="s">
        <v>358</v>
      </c>
      <c r="C268" s="475" t="s">
        <v>703</v>
      </c>
      <c r="D268" s="475">
        <v>2006</v>
      </c>
      <c r="E268" s="475">
        <v>20006</v>
      </c>
      <c r="F268" s="475" t="s">
        <v>427</v>
      </c>
      <c r="G268" s="475" t="s">
        <v>413</v>
      </c>
      <c r="H268" s="486">
        <v>18351295</v>
      </c>
      <c r="I268" s="479">
        <v>11</v>
      </c>
      <c r="J268" s="483">
        <v>411017</v>
      </c>
      <c r="K268" s="483">
        <v>60632</v>
      </c>
      <c r="L268" s="483">
        <v>0</v>
      </c>
      <c r="M268" s="483">
        <v>681448</v>
      </c>
      <c r="N268" s="483">
        <v>861953</v>
      </c>
      <c r="O268" s="483">
        <v>213000</v>
      </c>
      <c r="P268" s="505">
        <v>2228050</v>
      </c>
      <c r="Q268" s="508"/>
      <c r="R268" s="508"/>
      <c r="S268" s="508"/>
      <c r="T268" s="508"/>
      <c r="U268" s="508"/>
      <c r="V268" s="508"/>
      <c r="W268" s="508"/>
      <c r="X268" s="508"/>
      <c r="Y268" s="508"/>
      <c r="Z268" s="508"/>
    </row>
    <row r="269" spans="1:26" ht="12.75" x14ac:dyDescent="0.2">
      <c r="A269" s="474" t="s">
        <v>1376</v>
      </c>
      <c r="B269" s="474" t="s">
        <v>1377</v>
      </c>
      <c r="C269" s="475" t="s">
        <v>703</v>
      </c>
      <c r="D269" s="475" t="s">
        <v>1378</v>
      </c>
      <c r="E269" s="475" t="s">
        <v>1379</v>
      </c>
      <c r="F269" s="475" t="s">
        <v>427</v>
      </c>
      <c r="G269" s="475" t="s">
        <v>864</v>
      </c>
      <c r="H269" s="477">
        <v>0</v>
      </c>
      <c r="I269" s="479">
        <v>11</v>
      </c>
      <c r="J269" s="483">
        <v>114875</v>
      </c>
      <c r="K269" s="483">
        <v>131251</v>
      </c>
      <c r="L269" s="483">
        <v>0</v>
      </c>
      <c r="M269" s="483">
        <v>40523</v>
      </c>
      <c r="N269" s="483">
        <v>383166</v>
      </c>
      <c r="O269" s="483">
        <v>260000</v>
      </c>
      <c r="P269" s="505">
        <v>929815</v>
      </c>
      <c r="Q269" s="508"/>
      <c r="R269" s="508"/>
      <c r="S269" s="508"/>
      <c r="T269" s="508"/>
      <c r="U269" s="508"/>
      <c r="V269" s="508"/>
      <c r="W269" s="508"/>
      <c r="X269" s="508"/>
      <c r="Y269" s="508"/>
      <c r="Z269" s="508"/>
    </row>
    <row r="270" spans="1:26" ht="12.75" x14ac:dyDescent="0.2">
      <c r="A270" s="474" t="s">
        <v>1384</v>
      </c>
      <c r="B270" s="474" t="s">
        <v>1385</v>
      </c>
      <c r="C270" s="475" t="s">
        <v>703</v>
      </c>
      <c r="D270" s="475" t="s">
        <v>1386</v>
      </c>
      <c r="E270" s="475" t="s">
        <v>1387</v>
      </c>
      <c r="F270" s="475" t="s">
        <v>412</v>
      </c>
      <c r="G270" s="475" t="s">
        <v>864</v>
      </c>
      <c r="H270" s="477">
        <v>0</v>
      </c>
      <c r="I270" s="479">
        <v>10</v>
      </c>
      <c r="J270" s="483">
        <v>266377</v>
      </c>
      <c r="K270" s="483">
        <v>0</v>
      </c>
      <c r="L270" s="483">
        <v>0</v>
      </c>
      <c r="M270" s="483">
        <v>106564</v>
      </c>
      <c r="N270" s="483">
        <v>521257</v>
      </c>
      <c r="O270" s="483">
        <v>103500</v>
      </c>
      <c r="P270" s="505">
        <v>997698</v>
      </c>
      <c r="Q270" s="508"/>
      <c r="R270" s="508"/>
      <c r="S270" s="508"/>
      <c r="T270" s="508"/>
      <c r="U270" s="508"/>
      <c r="V270" s="508"/>
      <c r="W270" s="508"/>
      <c r="X270" s="508"/>
      <c r="Y270" s="508"/>
      <c r="Z270" s="508"/>
    </row>
    <row r="271" spans="1:26" ht="12.75" x14ac:dyDescent="0.2">
      <c r="A271" s="474" t="s">
        <v>1371</v>
      </c>
      <c r="B271" s="474" t="s">
        <v>1372</v>
      </c>
      <c r="C271" s="475" t="s">
        <v>703</v>
      </c>
      <c r="D271" s="475" t="s">
        <v>1373</v>
      </c>
      <c r="E271" s="475" t="s">
        <v>1374</v>
      </c>
      <c r="F271" s="475" t="s">
        <v>427</v>
      </c>
      <c r="G271" s="475" t="s">
        <v>864</v>
      </c>
      <c r="H271" s="477">
        <v>0</v>
      </c>
      <c r="I271" s="479">
        <v>10</v>
      </c>
      <c r="J271" s="483">
        <v>1133</v>
      </c>
      <c r="K271" s="483">
        <v>269310</v>
      </c>
      <c r="L271" s="483">
        <v>0</v>
      </c>
      <c r="M271" s="483">
        <v>25955</v>
      </c>
      <c r="N271" s="483">
        <v>302591</v>
      </c>
      <c r="O271" s="483">
        <v>159338</v>
      </c>
      <c r="P271" s="505">
        <v>758327</v>
      </c>
      <c r="Q271" s="508"/>
      <c r="R271" s="508"/>
      <c r="S271" s="508"/>
      <c r="T271" s="508"/>
      <c r="U271" s="508"/>
      <c r="V271" s="508"/>
      <c r="W271" s="508"/>
      <c r="X271" s="508"/>
      <c r="Y271" s="508"/>
      <c r="Z271" s="508"/>
    </row>
    <row r="272" spans="1:26" ht="12.75" x14ac:dyDescent="0.2">
      <c r="A272" s="474" t="s">
        <v>1380</v>
      </c>
      <c r="B272" s="474" t="s">
        <v>1381</v>
      </c>
      <c r="C272" s="475" t="s">
        <v>703</v>
      </c>
      <c r="D272" s="475" t="s">
        <v>1382</v>
      </c>
      <c r="E272" s="475" t="s">
        <v>1383</v>
      </c>
      <c r="F272" s="475" t="s">
        <v>427</v>
      </c>
      <c r="G272" s="475" t="s">
        <v>864</v>
      </c>
      <c r="H272" s="477">
        <v>0</v>
      </c>
      <c r="I272" s="479">
        <v>9</v>
      </c>
      <c r="J272" s="483">
        <v>144381</v>
      </c>
      <c r="K272" s="483">
        <v>224601</v>
      </c>
      <c r="L272" s="483">
        <v>0</v>
      </c>
      <c r="M272" s="483">
        <v>38631</v>
      </c>
      <c r="N272" s="483">
        <v>449711</v>
      </c>
      <c r="O272" s="483">
        <v>261336</v>
      </c>
      <c r="P272" s="505">
        <v>1118660</v>
      </c>
      <c r="Q272" s="508"/>
      <c r="R272" s="508"/>
      <c r="S272" s="508"/>
      <c r="T272" s="508"/>
      <c r="U272" s="508"/>
      <c r="V272" s="508"/>
      <c r="W272" s="508"/>
      <c r="X272" s="508"/>
      <c r="Y272" s="508"/>
      <c r="Z272" s="508"/>
    </row>
    <row r="273" spans="1:26" ht="12.75" x14ac:dyDescent="0.2">
      <c r="A273" s="474" t="s">
        <v>1394</v>
      </c>
      <c r="B273" s="474" t="s">
        <v>1298</v>
      </c>
      <c r="C273" s="475" t="s">
        <v>703</v>
      </c>
      <c r="D273" s="475" t="s">
        <v>1395</v>
      </c>
      <c r="E273" s="475" t="s">
        <v>1396</v>
      </c>
      <c r="F273" s="475" t="s">
        <v>412</v>
      </c>
      <c r="G273" s="475" t="s">
        <v>864</v>
      </c>
      <c r="H273" s="477">
        <v>0</v>
      </c>
      <c r="I273" s="479">
        <v>8</v>
      </c>
      <c r="J273" s="483">
        <v>215750</v>
      </c>
      <c r="K273" s="483">
        <v>591079</v>
      </c>
      <c r="L273" s="483">
        <v>0</v>
      </c>
      <c r="M273" s="483">
        <v>25021</v>
      </c>
      <c r="N273" s="483">
        <v>25021</v>
      </c>
      <c r="O273" s="483">
        <v>55000</v>
      </c>
      <c r="P273" s="505">
        <v>911871</v>
      </c>
      <c r="Q273" s="508"/>
      <c r="R273" s="508"/>
      <c r="S273" s="508"/>
      <c r="T273" s="508"/>
      <c r="U273" s="508"/>
      <c r="V273" s="508"/>
      <c r="W273" s="508"/>
      <c r="X273" s="508"/>
      <c r="Y273" s="508"/>
      <c r="Z273" s="508"/>
    </row>
    <row r="274" spans="1:26" ht="12.75" x14ac:dyDescent="0.2">
      <c r="A274" s="474" t="s">
        <v>1433</v>
      </c>
      <c r="B274" s="474" t="s">
        <v>1434</v>
      </c>
      <c r="C274" s="475" t="s">
        <v>703</v>
      </c>
      <c r="D274" s="475" t="s">
        <v>1435</v>
      </c>
      <c r="E274" s="475" t="s">
        <v>1436</v>
      </c>
      <c r="F274" s="475" t="s">
        <v>427</v>
      </c>
      <c r="G274" s="475" t="s">
        <v>864</v>
      </c>
      <c r="H274" s="477">
        <v>0</v>
      </c>
      <c r="I274" s="479">
        <v>8</v>
      </c>
      <c r="J274" s="483">
        <v>9607</v>
      </c>
      <c r="K274" s="483">
        <v>108039</v>
      </c>
      <c r="L274" s="483">
        <v>0</v>
      </c>
      <c r="M274" s="483">
        <v>12111</v>
      </c>
      <c r="N274" s="483">
        <v>141087</v>
      </c>
      <c r="O274" s="483">
        <v>149372</v>
      </c>
      <c r="P274" s="505">
        <v>420216</v>
      </c>
      <c r="Q274" s="508"/>
      <c r="R274" s="508"/>
      <c r="S274" s="508"/>
      <c r="T274" s="508"/>
      <c r="U274" s="508"/>
      <c r="V274" s="508"/>
      <c r="W274" s="508"/>
      <c r="X274" s="508"/>
      <c r="Y274" s="508"/>
      <c r="Z274" s="508"/>
    </row>
    <row r="275" spans="1:26" ht="12.75" x14ac:dyDescent="0.2">
      <c r="A275" s="474" t="s">
        <v>1388</v>
      </c>
      <c r="B275" s="474" t="s">
        <v>1389</v>
      </c>
      <c r="C275" s="475" t="s">
        <v>703</v>
      </c>
      <c r="D275" s="475">
        <v>2216</v>
      </c>
      <c r="E275" s="475">
        <v>20216</v>
      </c>
      <c r="F275" s="475" t="s">
        <v>427</v>
      </c>
      <c r="G275" s="475" t="s">
        <v>428</v>
      </c>
      <c r="H275" s="486">
        <v>423566</v>
      </c>
      <c r="I275" s="479">
        <v>7</v>
      </c>
      <c r="J275" s="483">
        <v>19384</v>
      </c>
      <c r="K275" s="483">
        <v>0</v>
      </c>
      <c r="L275" s="483">
        <v>0</v>
      </c>
      <c r="M275" s="483">
        <v>147219</v>
      </c>
      <c r="N275" s="483">
        <v>308487</v>
      </c>
      <c r="O275" s="483">
        <v>243019</v>
      </c>
      <c r="P275" s="505">
        <v>718109</v>
      </c>
      <c r="Q275" s="508"/>
      <c r="R275" s="508"/>
      <c r="S275" s="508"/>
      <c r="T275" s="508"/>
      <c r="U275" s="508"/>
      <c r="V275" s="508"/>
      <c r="W275" s="508"/>
      <c r="X275" s="508"/>
      <c r="Y275" s="508"/>
      <c r="Z275" s="508"/>
    </row>
    <row r="276" spans="1:26" ht="12.75" x14ac:dyDescent="0.2">
      <c r="A276" s="474" t="s">
        <v>1516</v>
      </c>
      <c r="B276" s="474" t="s">
        <v>1313</v>
      </c>
      <c r="C276" s="475" t="s">
        <v>703</v>
      </c>
      <c r="D276" s="475" t="s">
        <v>1414</v>
      </c>
      <c r="E276" s="475" t="s">
        <v>1415</v>
      </c>
      <c r="F276" s="475" t="s">
        <v>427</v>
      </c>
      <c r="G276" s="475" t="s">
        <v>864</v>
      </c>
      <c r="H276" s="477">
        <v>0</v>
      </c>
      <c r="I276" s="479">
        <v>7</v>
      </c>
      <c r="J276" s="483">
        <v>44411</v>
      </c>
      <c r="K276" s="483">
        <v>556932</v>
      </c>
      <c r="L276" s="483">
        <v>0</v>
      </c>
      <c r="M276" s="483">
        <v>22640</v>
      </c>
      <c r="N276" s="483">
        <v>239132</v>
      </c>
      <c r="O276" s="483">
        <v>97000</v>
      </c>
      <c r="P276" s="505">
        <v>960115</v>
      </c>
      <c r="Q276" s="508"/>
      <c r="R276" s="508"/>
      <c r="S276" s="508"/>
      <c r="T276" s="508"/>
      <c r="U276" s="508"/>
      <c r="V276" s="508"/>
      <c r="W276" s="508"/>
      <c r="X276" s="508"/>
      <c r="Y276" s="508"/>
      <c r="Z276" s="508"/>
    </row>
    <row r="277" spans="1:26" ht="12.75" x14ac:dyDescent="0.2">
      <c r="A277" s="474" t="s">
        <v>1397</v>
      </c>
      <c r="B277" s="474" t="s">
        <v>1398</v>
      </c>
      <c r="C277" s="475" t="s">
        <v>703</v>
      </c>
      <c r="D277" s="475" t="s">
        <v>1399</v>
      </c>
      <c r="E277" s="475" t="s">
        <v>1400</v>
      </c>
      <c r="F277" s="475" t="s">
        <v>427</v>
      </c>
      <c r="G277" s="475" t="s">
        <v>864</v>
      </c>
      <c r="H277" s="477">
        <v>0</v>
      </c>
      <c r="I277" s="479">
        <v>7</v>
      </c>
      <c r="J277" s="483">
        <v>85927</v>
      </c>
      <c r="K277" s="483">
        <v>288646</v>
      </c>
      <c r="L277" s="483">
        <v>0</v>
      </c>
      <c r="M277" s="483">
        <v>17379</v>
      </c>
      <c r="N277" s="483">
        <v>202398</v>
      </c>
      <c r="O277" s="483">
        <v>281500</v>
      </c>
      <c r="P277" s="505">
        <v>875850</v>
      </c>
      <c r="Q277" s="508"/>
      <c r="R277" s="508"/>
      <c r="S277" s="508"/>
      <c r="T277" s="508"/>
      <c r="U277" s="508"/>
      <c r="V277" s="508"/>
      <c r="W277" s="508"/>
      <c r="X277" s="508"/>
      <c r="Y277" s="508"/>
      <c r="Z277" s="508"/>
    </row>
    <row r="278" spans="1:26" ht="12.75" x14ac:dyDescent="0.2">
      <c r="A278" s="474" t="s">
        <v>1408</v>
      </c>
      <c r="B278" s="474" t="s">
        <v>1300</v>
      </c>
      <c r="C278" s="475" t="s">
        <v>703</v>
      </c>
      <c r="D278" s="475" t="s">
        <v>1410</v>
      </c>
      <c r="E278" s="475" t="s">
        <v>1411</v>
      </c>
      <c r="F278" s="475" t="s">
        <v>427</v>
      </c>
      <c r="G278" s="475" t="s">
        <v>864</v>
      </c>
      <c r="H278" s="477">
        <v>0</v>
      </c>
      <c r="I278" s="479">
        <v>7</v>
      </c>
      <c r="J278" s="483">
        <v>42997</v>
      </c>
      <c r="K278" s="483">
        <v>50533</v>
      </c>
      <c r="L278" s="483">
        <v>0</v>
      </c>
      <c r="M278" s="483">
        <v>62956</v>
      </c>
      <c r="N278" s="483">
        <v>234236</v>
      </c>
      <c r="O278" s="483">
        <v>164000</v>
      </c>
      <c r="P278" s="505">
        <v>554722</v>
      </c>
      <c r="Q278" s="508"/>
      <c r="R278" s="508"/>
      <c r="S278" s="508"/>
      <c r="T278" s="508"/>
      <c r="U278" s="508"/>
      <c r="V278" s="508"/>
      <c r="W278" s="508"/>
      <c r="X278" s="508"/>
      <c r="Y278" s="508"/>
      <c r="Z278" s="508"/>
    </row>
    <row r="279" spans="1:26" ht="12.75" x14ac:dyDescent="0.2">
      <c r="A279" s="474" t="s">
        <v>1390</v>
      </c>
      <c r="B279" s="474" t="s">
        <v>1391</v>
      </c>
      <c r="C279" s="475" t="s">
        <v>703</v>
      </c>
      <c r="D279" s="475" t="s">
        <v>1392</v>
      </c>
      <c r="E279" s="475" t="s">
        <v>1393</v>
      </c>
      <c r="F279" s="475" t="s">
        <v>427</v>
      </c>
      <c r="G279" s="475" t="s">
        <v>864</v>
      </c>
      <c r="H279" s="477">
        <v>0</v>
      </c>
      <c r="I279" s="479">
        <v>7</v>
      </c>
      <c r="J279" s="483">
        <v>8198</v>
      </c>
      <c r="K279" s="483">
        <v>198620</v>
      </c>
      <c r="L279" s="483">
        <v>0</v>
      </c>
      <c r="M279" s="483">
        <v>41029</v>
      </c>
      <c r="N279" s="483">
        <v>45434</v>
      </c>
      <c r="O279" s="483">
        <v>114000</v>
      </c>
      <c r="P279" s="505">
        <v>407281</v>
      </c>
      <c r="Q279" s="508"/>
      <c r="R279" s="508"/>
      <c r="S279" s="508"/>
      <c r="T279" s="508"/>
      <c r="U279" s="508"/>
      <c r="V279" s="508"/>
      <c r="W279" s="508"/>
      <c r="X279" s="508"/>
      <c r="Y279" s="508"/>
      <c r="Z279" s="508"/>
    </row>
    <row r="280" spans="1:26" ht="12.75" x14ac:dyDescent="0.2">
      <c r="A280" s="474" t="s">
        <v>1401</v>
      </c>
      <c r="B280" s="474" t="s">
        <v>1402</v>
      </c>
      <c r="C280" s="475" t="s">
        <v>703</v>
      </c>
      <c r="D280" s="475" t="s">
        <v>1403</v>
      </c>
      <c r="E280" s="475" t="s">
        <v>1404</v>
      </c>
      <c r="F280" s="475" t="s">
        <v>412</v>
      </c>
      <c r="G280" s="475" t="s">
        <v>864</v>
      </c>
      <c r="H280" s="477">
        <v>0</v>
      </c>
      <c r="I280" s="479">
        <v>7</v>
      </c>
      <c r="J280" s="483">
        <v>60687</v>
      </c>
      <c r="K280" s="483">
        <v>560732</v>
      </c>
      <c r="L280" s="483">
        <v>0</v>
      </c>
      <c r="M280" s="483">
        <v>30181</v>
      </c>
      <c r="N280" s="483">
        <v>30181</v>
      </c>
      <c r="O280" s="483">
        <v>67000</v>
      </c>
      <c r="P280" s="505">
        <v>748781</v>
      </c>
      <c r="Q280" s="508"/>
      <c r="R280" s="508"/>
      <c r="S280" s="508"/>
      <c r="T280" s="508"/>
      <c r="U280" s="508"/>
      <c r="V280" s="508"/>
      <c r="W280" s="508"/>
      <c r="X280" s="508"/>
      <c r="Y280" s="508"/>
      <c r="Z280" s="508"/>
    </row>
    <row r="281" spans="1:26" ht="12.75" x14ac:dyDescent="0.2">
      <c r="A281" s="474" t="s">
        <v>1405</v>
      </c>
      <c r="B281" s="474" t="s">
        <v>1406</v>
      </c>
      <c r="C281" s="475" t="s">
        <v>703</v>
      </c>
      <c r="D281" s="475">
        <v>2148</v>
      </c>
      <c r="E281" s="475">
        <v>20148</v>
      </c>
      <c r="F281" s="475" t="s">
        <v>1407</v>
      </c>
      <c r="G281" s="475" t="s">
        <v>428</v>
      </c>
      <c r="H281" s="486">
        <v>423566</v>
      </c>
      <c r="I281" s="479">
        <v>7</v>
      </c>
      <c r="J281" s="483">
        <v>183110</v>
      </c>
      <c r="K281" s="483">
        <v>1178828</v>
      </c>
      <c r="L281" s="483">
        <v>0</v>
      </c>
      <c r="M281" s="483">
        <v>0</v>
      </c>
      <c r="N281" s="483">
        <v>0</v>
      </c>
      <c r="O281" s="483">
        <v>0</v>
      </c>
      <c r="P281" s="505">
        <v>1361938</v>
      </c>
      <c r="Q281" s="508"/>
      <c r="R281" s="508"/>
      <c r="S281" s="508"/>
      <c r="T281" s="508"/>
      <c r="U281" s="508"/>
      <c r="V281" s="508"/>
      <c r="W281" s="508"/>
      <c r="X281" s="508"/>
      <c r="Y281" s="508"/>
      <c r="Z281" s="508"/>
    </row>
    <row r="282" spans="1:26" ht="12.75" x14ac:dyDescent="0.2">
      <c r="A282" s="474" t="s">
        <v>1515</v>
      </c>
      <c r="B282" s="474" t="s">
        <v>1428</v>
      </c>
      <c r="C282" s="475" t="s">
        <v>703</v>
      </c>
      <c r="D282" s="475">
        <v>2183</v>
      </c>
      <c r="E282" s="475">
        <v>20183</v>
      </c>
      <c r="F282" s="475" t="s">
        <v>427</v>
      </c>
      <c r="G282" s="475" t="s">
        <v>428</v>
      </c>
      <c r="H282" s="486">
        <v>423566</v>
      </c>
      <c r="I282" s="479">
        <v>7</v>
      </c>
      <c r="J282" s="483">
        <v>28414</v>
      </c>
      <c r="K282" s="483">
        <v>5583</v>
      </c>
      <c r="L282" s="483">
        <v>0</v>
      </c>
      <c r="M282" s="483">
        <v>185345</v>
      </c>
      <c r="N282" s="483">
        <v>53106</v>
      </c>
      <c r="O282" s="483">
        <v>151932</v>
      </c>
      <c r="P282" s="505">
        <v>424380</v>
      </c>
      <c r="Q282" s="508"/>
      <c r="R282" s="508"/>
      <c r="S282" s="508"/>
      <c r="T282" s="508"/>
      <c r="U282" s="508"/>
      <c r="V282" s="508"/>
      <c r="W282" s="508"/>
      <c r="X282" s="508"/>
      <c r="Y282" s="508"/>
      <c r="Z282" s="508"/>
    </row>
    <row r="283" spans="1:26" ht="12.75" x14ac:dyDescent="0.2">
      <c r="A283" s="474" t="s">
        <v>1518</v>
      </c>
      <c r="B283" s="474" t="s">
        <v>1430</v>
      </c>
      <c r="C283" s="475" t="s">
        <v>703</v>
      </c>
      <c r="D283" s="475">
        <v>2120</v>
      </c>
      <c r="E283" s="475">
        <v>20120</v>
      </c>
      <c r="F283" s="475" t="s">
        <v>427</v>
      </c>
      <c r="G283" s="475" t="s">
        <v>428</v>
      </c>
      <c r="H283" s="486">
        <v>65443</v>
      </c>
      <c r="I283" s="479">
        <v>6</v>
      </c>
      <c r="J283" s="483">
        <v>305086</v>
      </c>
      <c r="K283" s="483">
        <v>37018</v>
      </c>
      <c r="L283" s="483">
        <v>0</v>
      </c>
      <c r="M283" s="483">
        <v>90000</v>
      </c>
      <c r="N283" s="483">
        <v>621178</v>
      </c>
      <c r="O283" s="483">
        <v>541592</v>
      </c>
      <c r="P283" s="505">
        <v>1594874</v>
      </c>
      <c r="Q283" s="508"/>
      <c r="R283" s="508"/>
      <c r="S283" s="508"/>
      <c r="T283" s="508"/>
      <c r="U283" s="508"/>
      <c r="V283" s="508"/>
      <c r="W283" s="508"/>
      <c r="X283" s="508"/>
      <c r="Y283" s="508"/>
      <c r="Z283" s="508"/>
    </row>
    <row r="284" spans="1:26" ht="12.75" x14ac:dyDescent="0.2">
      <c r="A284" s="474" t="s">
        <v>1439</v>
      </c>
      <c r="B284" s="474" t="s">
        <v>1440</v>
      </c>
      <c r="C284" s="475" t="s">
        <v>703</v>
      </c>
      <c r="D284" s="475" t="s">
        <v>1441</v>
      </c>
      <c r="E284" s="475" t="s">
        <v>1442</v>
      </c>
      <c r="F284" s="475" t="s">
        <v>427</v>
      </c>
      <c r="G284" s="475" t="s">
        <v>864</v>
      </c>
      <c r="H284" s="477">
        <v>0</v>
      </c>
      <c r="I284" s="479">
        <v>6</v>
      </c>
      <c r="J284" s="483">
        <v>73162</v>
      </c>
      <c r="K284" s="483">
        <v>328870</v>
      </c>
      <c r="L284" s="483">
        <v>0</v>
      </c>
      <c r="M284" s="483">
        <v>8315</v>
      </c>
      <c r="N284" s="483">
        <v>318842</v>
      </c>
      <c r="O284" s="483">
        <v>251624</v>
      </c>
      <c r="P284" s="505">
        <v>980813</v>
      </c>
      <c r="Q284" s="508"/>
      <c r="R284" s="508"/>
      <c r="S284" s="508"/>
      <c r="T284" s="508"/>
      <c r="U284" s="508"/>
      <c r="V284" s="508"/>
      <c r="W284" s="508"/>
      <c r="X284" s="508"/>
      <c r="Y284" s="508"/>
      <c r="Z284" s="508"/>
    </row>
    <row r="285" spans="1:26" ht="12.75" x14ac:dyDescent="0.2">
      <c r="A285" s="474" t="s">
        <v>750</v>
      </c>
      <c r="B285" s="474" t="s">
        <v>329</v>
      </c>
      <c r="C285" s="475" t="s">
        <v>703</v>
      </c>
      <c r="D285" s="475">
        <v>2189</v>
      </c>
      <c r="E285" s="475">
        <v>20189</v>
      </c>
      <c r="F285" s="475" t="s">
        <v>460</v>
      </c>
      <c r="G285" s="475" t="s">
        <v>413</v>
      </c>
      <c r="H285" s="486">
        <v>18351295</v>
      </c>
      <c r="I285" s="479">
        <v>6</v>
      </c>
      <c r="J285" s="483">
        <v>9430196</v>
      </c>
      <c r="K285" s="483">
        <v>0</v>
      </c>
      <c r="L285" s="483">
        <v>0</v>
      </c>
      <c r="M285" s="483">
        <v>0</v>
      </c>
      <c r="N285" s="483">
        <v>0</v>
      </c>
      <c r="O285" s="483">
        <v>0</v>
      </c>
      <c r="P285" s="505">
        <v>9430196</v>
      </c>
      <c r="Q285" s="508"/>
      <c r="R285" s="508"/>
      <c r="S285" s="508"/>
      <c r="T285" s="508"/>
      <c r="U285" s="508"/>
      <c r="V285" s="508"/>
      <c r="W285" s="508"/>
      <c r="X285" s="508"/>
      <c r="Y285" s="508"/>
      <c r="Z285" s="508"/>
    </row>
    <row r="286" spans="1:26" ht="12.75" x14ac:dyDescent="0.2">
      <c r="A286" s="474" t="s">
        <v>1519</v>
      </c>
      <c r="B286" s="474" t="s">
        <v>1444</v>
      </c>
      <c r="C286" s="475" t="s">
        <v>703</v>
      </c>
      <c r="D286" s="475">
        <v>2214</v>
      </c>
      <c r="E286" s="475">
        <v>20214</v>
      </c>
      <c r="F286" s="475" t="s">
        <v>427</v>
      </c>
      <c r="G286" s="475" t="s">
        <v>428</v>
      </c>
      <c r="H286" s="486">
        <v>423566</v>
      </c>
      <c r="I286" s="479">
        <v>6</v>
      </c>
      <c r="J286" s="483">
        <v>37148</v>
      </c>
      <c r="K286" s="483">
        <v>0</v>
      </c>
      <c r="L286" s="483">
        <v>0</v>
      </c>
      <c r="M286" s="483">
        <v>146274</v>
      </c>
      <c r="N286" s="483">
        <v>167851</v>
      </c>
      <c r="O286" s="483">
        <v>345121</v>
      </c>
      <c r="P286" s="505">
        <v>696394</v>
      </c>
      <c r="Q286" s="508"/>
      <c r="R286" s="508"/>
      <c r="S286" s="508"/>
      <c r="T286" s="508"/>
      <c r="U286" s="508"/>
      <c r="V286" s="508"/>
      <c r="W286" s="508"/>
      <c r="X286" s="508"/>
      <c r="Y286" s="508"/>
      <c r="Z286" s="508"/>
    </row>
    <row r="287" spans="1:26" ht="12.75" x14ac:dyDescent="0.2">
      <c r="A287" s="474" t="s">
        <v>1517</v>
      </c>
      <c r="B287" s="474" t="s">
        <v>1307</v>
      </c>
      <c r="C287" s="475" t="s">
        <v>703</v>
      </c>
      <c r="D287" s="475">
        <v>2009</v>
      </c>
      <c r="E287" s="475">
        <v>20009</v>
      </c>
      <c r="F287" s="475" t="s">
        <v>427</v>
      </c>
      <c r="G287" s="475" t="s">
        <v>428</v>
      </c>
      <c r="H287" s="486">
        <v>423566</v>
      </c>
      <c r="I287" s="479">
        <v>6</v>
      </c>
      <c r="J287" s="483">
        <v>317056</v>
      </c>
      <c r="K287" s="483">
        <v>24691</v>
      </c>
      <c r="L287" s="483">
        <v>0</v>
      </c>
      <c r="M287" s="483">
        <v>241381</v>
      </c>
      <c r="N287" s="483">
        <v>424528</v>
      </c>
      <c r="O287" s="483">
        <v>339000</v>
      </c>
      <c r="P287" s="505">
        <v>1346656</v>
      </c>
      <c r="Q287" s="508"/>
      <c r="R287" s="508"/>
      <c r="S287" s="508"/>
      <c r="T287" s="508"/>
      <c r="U287" s="508"/>
      <c r="V287" s="508"/>
      <c r="W287" s="508"/>
      <c r="X287" s="508"/>
      <c r="Y287" s="508"/>
      <c r="Z287" s="508"/>
    </row>
    <row r="288" spans="1:26" ht="12.75" x14ac:dyDescent="0.2">
      <c r="A288" s="474" t="s">
        <v>1419</v>
      </c>
      <c r="B288" s="474" t="s">
        <v>1420</v>
      </c>
      <c r="C288" s="475" t="s">
        <v>703</v>
      </c>
      <c r="D288" s="475" t="s">
        <v>1421</v>
      </c>
      <c r="E288" s="475" t="s">
        <v>1422</v>
      </c>
      <c r="F288" s="475" t="s">
        <v>427</v>
      </c>
      <c r="G288" s="475" t="s">
        <v>864</v>
      </c>
      <c r="H288" s="477">
        <v>0</v>
      </c>
      <c r="I288" s="479">
        <v>6</v>
      </c>
      <c r="J288" s="483">
        <v>39814</v>
      </c>
      <c r="K288" s="483">
        <v>56022</v>
      </c>
      <c r="L288" s="483">
        <v>0</v>
      </c>
      <c r="M288" s="483">
        <v>41681</v>
      </c>
      <c r="N288" s="483">
        <v>526469</v>
      </c>
      <c r="O288" s="483">
        <v>172125</v>
      </c>
      <c r="P288" s="505">
        <v>836111</v>
      </c>
      <c r="Q288" s="508"/>
      <c r="R288" s="508"/>
      <c r="S288" s="508"/>
      <c r="T288" s="508"/>
      <c r="U288" s="508"/>
      <c r="V288" s="508"/>
      <c r="W288" s="508"/>
      <c r="X288" s="508"/>
      <c r="Y288" s="508"/>
      <c r="Z288" s="508"/>
    </row>
    <row r="289" spans="1:26" ht="12.75" x14ac:dyDescent="0.2">
      <c r="A289" s="474" t="s">
        <v>849</v>
      </c>
      <c r="B289" s="474" t="s">
        <v>850</v>
      </c>
      <c r="C289" s="475" t="s">
        <v>703</v>
      </c>
      <c r="D289" s="475">
        <v>2175</v>
      </c>
      <c r="E289" s="475">
        <v>20175</v>
      </c>
      <c r="F289" s="475" t="s">
        <v>460</v>
      </c>
      <c r="G289" s="475" t="s">
        <v>413</v>
      </c>
      <c r="H289" s="486">
        <v>18351295</v>
      </c>
      <c r="I289" s="479">
        <v>6</v>
      </c>
      <c r="J289" s="483">
        <v>1087905</v>
      </c>
      <c r="K289" s="483">
        <v>0</v>
      </c>
      <c r="L289" s="483">
        <v>0</v>
      </c>
      <c r="M289" s="483">
        <v>0</v>
      </c>
      <c r="N289" s="483">
        <v>0</v>
      </c>
      <c r="O289" s="483">
        <v>0</v>
      </c>
      <c r="P289" s="505">
        <v>1087905</v>
      </c>
      <c r="Q289" s="508"/>
      <c r="R289" s="508"/>
      <c r="S289" s="508"/>
      <c r="T289" s="508"/>
      <c r="U289" s="508"/>
      <c r="V289" s="508"/>
      <c r="W289" s="508"/>
      <c r="X289" s="508"/>
      <c r="Y289" s="508"/>
      <c r="Z289" s="508"/>
    </row>
    <row r="290" spans="1:26" ht="12.75" x14ac:dyDescent="0.2">
      <c r="A290" s="474" t="s">
        <v>1431</v>
      </c>
      <c r="B290" s="474" t="s">
        <v>1432</v>
      </c>
      <c r="C290" s="475" t="s">
        <v>703</v>
      </c>
      <c r="D290" s="475">
        <v>2179</v>
      </c>
      <c r="E290" s="475">
        <v>20179</v>
      </c>
      <c r="F290" s="475" t="s">
        <v>1407</v>
      </c>
      <c r="G290" s="475" t="s">
        <v>428</v>
      </c>
      <c r="H290" s="486">
        <v>423566</v>
      </c>
      <c r="I290" s="479">
        <v>6</v>
      </c>
      <c r="J290" s="483">
        <v>172969</v>
      </c>
      <c r="K290" s="483">
        <v>1516127</v>
      </c>
      <c r="L290" s="483">
        <v>0</v>
      </c>
      <c r="M290" s="483">
        <v>0</v>
      </c>
      <c r="N290" s="483">
        <v>0</v>
      </c>
      <c r="O290" s="483">
        <v>0</v>
      </c>
      <c r="P290" s="505">
        <v>1689096</v>
      </c>
      <c r="Q290" s="508"/>
      <c r="R290" s="508"/>
      <c r="S290" s="508"/>
      <c r="T290" s="508"/>
      <c r="U290" s="508"/>
      <c r="V290" s="508"/>
      <c r="W290" s="508"/>
      <c r="X290" s="508"/>
      <c r="Y290" s="508"/>
      <c r="Z290" s="508"/>
    </row>
    <row r="291" spans="1:26" ht="12.75" x14ac:dyDescent="0.2">
      <c r="A291" s="474" t="s">
        <v>1423</v>
      </c>
      <c r="B291" s="474" t="s">
        <v>1424</v>
      </c>
      <c r="C291" s="475" t="s">
        <v>703</v>
      </c>
      <c r="D291" s="475" t="s">
        <v>1425</v>
      </c>
      <c r="E291" s="475" t="s">
        <v>1426</v>
      </c>
      <c r="F291" s="475" t="s">
        <v>427</v>
      </c>
      <c r="G291" s="475" t="s">
        <v>864</v>
      </c>
      <c r="H291" s="477">
        <v>0</v>
      </c>
      <c r="I291" s="479">
        <v>6</v>
      </c>
      <c r="J291" s="483">
        <v>60096</v>
      </c>
      <c r="K291" s="483">
        <v>38642</v>
      </c>
      <c r="L291" s="483">
        <v>0</v>
      </c>
      <c r="M291" s="483">
        <v>9059</v>
      </c>
      <c r="N291" s="483">
        <v>180165</v>
      </c>
      <c r="O291" s="483">
        <v>140000</v>
      </c>
      <c r="P291" s="505">
        <v>427962</v>
      </c>
      <c r="Q291" s="508"/>
      <c r="R291" s="508"/>
      <c r="S291" s="508"/>
      <c r="T291" s="508"/>
      <c r="U291" s="508"/>
      <c r="V291" s="508"/>
      <c r="W291" s="508"/>
      <c r="X291" s="508"/>
      <c r="Y291" s="508"/>
      <c r="Z291" s="508"/>
    </row>
    <row r="292" spans="1:26" ht="12.75" x14ac:dyDescent="0.2">
      <c r="A292" s="474" t="s">
        <v>1520</v>
      </c>
      <c r="B292" s="474" t="s">
        <v>1325</v>
      </c>
      <c r="C292" s="475" t="s">
        <v>703</v>
      </c>
      <c r="D292" s="475">
        <v>2191</v>
      </c>
      <c r="E292" s="475">
        <v>20191</v>
      </c>
      <c r="F292" s="475" t="s">
        <v>427</v>
      </c>
      <c r="G292" s="475" t="s">
        <v>428</v>
      </c>
      <c r="H292" s="486">
        <v>57442</v>
      </c>
      <c r="I292" s="479">
        <v>5</v>
      </c>
      <c r="J292" s="483">
        <v>93690</v>
      </c>
      <c r="K292" s="483">
        <v>0</v>
      </c>
      <c r="L292" s="483">
        <v>0</v>
      </c>
      <c r="M292" s="483">
        <v>440000</v>
      </c>
      <c r="N292" s="483">
        <v>234123</v>
      </c>
      <c r="O292" s="483">
        <v>534000</v>
      </c>
      <c r="P292" s="505">
        <v>1301813</v>
      </c>
      <c r="Q292" s="508"/>
      <c r="R292" s="508"/>
      <c r="S292" s="508"/>
      <c r="T292" s="508"/>
      <c r="U292" s="508"/>
      <c r="V292" s="508"/>
      <c r="W292" s="508"/>
      <c r="X292" s="508"/>
      <c r="Y292" s="508"/>
      <c r="Z292" s="508"/>
    </row>
    <row r="293" spans="1:26" ht="12.75" x14ac:dyDescent="0.2">
      <c r="A293" s="474" t="s">
        <v>1521</v>
      </c>
      <c r="B293" s="474" t="s">
        <v>1438</v>
      </c>
      <c r="C293" s="475" t="s">
        <v>703</v>
      </c>
      <c r="D293" s="475">
        <v>2215</v>
      </c>
      <c r="E293" s="475">
        <v>20215</v>
      </c>
      <c r="F293" s="475" t="s">
        <v>427</v>
      </c>
      <c r="G293" s="475" t="s">
        <v>428</v>
      </c>
      <c r="H293" s="486">
        <v>57840</v>
      </c>
      <c r="I293" s="479">
        <v>5</v>
      </c>
      <c r="J293" s="483">
        <v>133855</v>
      </c>
      <c r="K293" s="483">
        <v>20475</v>
      </c>
      <c r="L293" s="483">
        <v>0</v>
      </c>
      <c r="M293" s="483">
        <v>451191</v>
      </c>
      <c r="N293" s="483">
        <v>262167</v>
      </c>
      <c r="O293" s="483">
        <v>0</v>
      </c>
      <c r="P293" s="505">
        <v>867688</v>
      </c>
      <c r="Q293" s="508"/>
      <c r="R293" s="508"/>
      <c r="S293" s="508"/>
      <c r="T293" s="508"/>
      <c r="U293" s="508"/>
      <c r="V293" s="508"/>
      <c r="W293" s="508"/>
      <c r="X293" s="508"/>
      <c r="Y293" s="508"/>
      <c r="Z293" s="508"/>
    </row>
    <row r="294" spans="1:26" ht="12.75" x14ac:dyDescent="0.2">
      <c r="A294" s="474" t="s">
        <v>1449</v>
      </c>
      <c r="B294" s="474" t="s">
        <v>1334</v>
      </c>
      <c r="C294" s="475" t="s">
        <v>703</v>
      </c>
      <c r="D294" s="475" t="s">
        <v>1450</v>
      </c>
      <c r="E294" s="475" t="s">
        <v>1451</v>
      </c>
      <c r="F294" s="475" t="s">
        <v>427</v>
      </c>
      <c r="G294" s="475" t="s">
        <v>864</v>
      </c>
      <c r="H294" s="477">
        <v>0</v>
      </c>
      <c r="I294" s="479">
        <v>5</v>
      </c>
      <c r="J294" s="483">
        <v>11012</v>
      </c>
      <c r="K294" s="483">
        <v>397446</v>
      </c>
      <c r="L294" s="483">
        <v>0</v>
      </c>
      <c r="M294" s="483">
        <v>15780</v>
      </c>
      <c r="N294" s="483">
        <v>162392</v>
      </c>
      <c r="O294" s="483">
        <v>62948</v>
      </c>
      <c r="P294" s="505">
        <v>649578</v>
      </c>
      <c r="Q294" s="508"/>
      <c r="R294" s="508"/>
      <c r="S294" s="508"/>
      <c r="T294" s="508"/>
      <c r="U294" s="508"/>
      <c r="V294" s="508"/>
      <c r="W294" s="508"/>
      <c r="X294" s="508"/>
      <c r="Y294" s="508"/>
      <c r="Z294" s="508"/>
    </row>
    <row r="295" spans="1:26" ht="12.75" x14ac:dyDescent="0.2">
      <c r="A295" s="474" t="s">
        <v>1459</v>
      </c>
      <c r="B295" s="474" t="s">
        <v>1313</v>
      </c>
      <c r="C295" s="475" t="s">
        <v>703</v>
      </c>
      <c r="D295" s="475" t="s">
        <v>1460</v>
      </c>
      <c r="E295" s="475" t="s">
        <v>1461</v>
      </c>
      <c r="F295" s="475" t="s">
        <v>427</v>
      </c>
      <c r="G295" s="475" t="s">
        <v>864</v>
      </c>
      <c r="H295" s="477">
        <v>0</v>
      </c>
      <c r="I295" s="479">
        <v>4</v>
      </c>
      <c r="J295" s="483">
        <v>33658</v>
      </c>
      <c r="K295" s="483">
        <v>115980</v>
      </c>
      <c r="L295" s="483">
        <v>0</v>
      </c>
      <c r="M295" s="483">
        <v>17956</v>
      </c>
      <c r="N295" s="483">
        <v>182498</v>
      </c>
      <c r="O295" s="483">
        <v>290828</v>
      </c>
      <c r="P295" s="505">
        <v>640920</v>
      </c>
      <c r="Q295" s="508"/>
      <c r="R295" s="508"/>
      <c r="S295" s="508"/>
      <c r="T295" s="508"/>
      <c r="U295" s="508"/>
      <c r="V295" s="508"/>
      <c r="W295" s="508"/>
      <c r="X295" s="508"/>
      <c r="Y295" s="508"/>
      <c r="Z295" s="508"/>
    </row>
    <row r="296" spans="1:26" ht="12.75" x14ac:dyDescent="0.2">
      <c r="A296" s="474" t="s">
        <v>1462</v>
      </c>
      <c r="B296" s="474" t="s">
        <v>1428</v>
      </c>
      <c r="C296" s="475" t="s">
        <v>703</v>
      </c>
      <c r="D296" s="475">
        <v>2187</v>
      </c>
      <c r="E296" s="475">
        <v>20187</v>
      </c>
      <c r="F296" s="475" t="s">
        <v>427</v>
      </c>
      <c r="G296" s="475" t="s">
        <v>428</v>
      </c>
      <c r="H296" s="486">
        <v>423566</v>
      </c>
      <c r="I296" s="479">
        <v>4</v>
      </c>
      <c r="J296" s="483">
        <v>165398</v>
      </c>
      <c r="K296" s="483">
        <v>0</v>
      </c>
      <c r="L296" s="483">
        <v>0</v>
      </c>
      <c r="M296" s="483">
        <v>29015</v>
      </c>
      <c r="N296" s="483">
        <v>165603</v>
      </c>
      <c r="O296" s="483">
        <v>302064</v>
      </c>
      <c r="P296" s="505">
        <v>662080</v>
      </c>
      <c r="Q296" s="508"/>
      <c r="R296" s="508"/>
      <c r="S296" s="508"/>
      <c r="T296" s="508"/>
      <c r="U296" s="508"/>
      <c r="V296" s="508"/>
      <c r="W296" s="508"/>
      <c r="X296" s="508"/>
      <c r="Y296" s="508"/>
      <c r="Z296" s="508"/>
    </row>
    <row r="297" spans="1:26" ht="12.75" x14ac:dyDescent="0.2">
      <c r="A297" s="474" t="s">
        <v>1452</v>
      </c>
      <c r="B297" s="474" t="s">
        <v>1453</v>
      </c>
      <c r="C297" s="475" t="s">
        <v>703</v>
      </c>
      <c r="D297" s="476"/>
      <c r="E297" s="475" t="s">
        <v>1454</v>
      </c>
      <c r="F297" s="475" t="s">
        <v>427</v>
      </c>
      <c r="G297" s="475" t="s">
        <v>864</v>
      </c>
      <c r="H297" s="477">
        <v>0</v>
      </c>
      <c r="I297" s="479">
        <v>4</v>
      </c>
      <c r="J297" s="483">
        <v>82100</v>
      </c>
      <c r="K297" s="483">
        <v>0</v>
      </c>
      <c r="L297" s="483">
        <v>0</v>
      </c>
      <c r="M297" s="483">
        <v>241499</v>
      </c>
      <c r="N297" s="483">
        <v>135001</v>
      </c>
      <c r="O297" s="483">
        <v>23700</v>
      </c>
      <c r="P297" s="505">
        <v>482300</v>
      </c>
      <c r="Q297" s="508"/>
      <c r="R297" s="508"/>
      <c r="S297" s="508"/>
      <c r="T297" s="508"/>
      <c r="U297" s="508"/>
      <c r="V297" s="508"/>
      <c r="W297" s="508"/>
      <c r="X297" s="508"/>
      <c r="Y297" s="508"/>
      <c r="Z297" s="508"/>
    </row>
    <row r="298" spans="1:26" ht="12.75" x14ac:dyDescent="0.2">
      <c r="A298" s="474" t="s">
        <v>1446</v>
      </c>
      <c r="B298" s="474" t="s">
        <v>1313</v>
      </c>
      <c r="C298" s="475" t="s">
        <v>703</v>
      </c>
      <c r="D298" s="475" t="s">
        <v>1447</v>
      </c>
      <c r="E298" s="475" t="s">
        <v>1448</v>
      </c>
      <c r="F298" s="475" t="s">
        <v>427</v>
      </c>
      <c r="G298" s="475" t="s">
        <v>864</v>
      </c>
      <c r="H298" s="477">
        <v>0</v>
      </c>
      <c r="I298" s="479">
        <v>4</v>
      </c>
      <c r="J298" s="483">
        <v>48016</v>
      </c>
      <c r="K298" s="483">
        <v>634276</v>
      </c>
      <c r="L298" s="483">
        <v>0</v>
      </c>
      <c r="M298" s="483">
        <v>15897</v>
      </c>
      <c r="N298" s="483">
        <v>185099</v>
      </c>
      <c r="O298" s="483">
        <v>186500</v>
      </c>
      <c r="P298" s="505">
        <v>1069788</v>
      </c>
      <c r="Q298" s="508"/>
      <c r="R298" s="508"/>
      <c r="S298" s="508"/>
      <c r="T298" s="508"/>
      <c r="U298" s="508"/>
      <c r="V298" s="508"/>
      <c r="W298" s="508"/>
      <c r="X298" s="508"/>
      <c r="Y298" s="508"/>
      <c r="Z298" s="508"/>
    </row>
    <row r="299" spans="1:26" ht="12.75" x14ac:dyDescent="0.2">
      <c r="A299" s="474" t="s">
        <v>1455</v>
      </c>
      <c r="B299" s="474" t="s">
        <v>1456</v>
      </c>
      <c r="C299" s="475" t="s">
        <v>703</v>
      </c>
      <c r="D299" s="475" t="s">
        <v>1457</v>
      </c>
      <c r="E299" s="475" t="s">
        <v>1458</v>
      </c>
      <c r="F299" s="475" t="s">
        <v>427</v>
      </c>
      <c r="G299" s="475" t="s">
        <v>864</v>
      </c>
      <c r="H299" s="477">
        <v>0</v>
      </c>
      <c r="I299" s="479">
        <v>4</v>
      </c>
      <c r="J299" s="483">
        <v>32464</v>
      </c>
      <c r="K299" s="483">
        <v>18079</v>
      </c>
      <c r="L299" s="483">
        <v>0</v>
      </c>
      <c r="M299" s="483">
        <v>163533</v>
      </c>
      <c r="N299" s="483">
        <v>186477</v>
      </c>
      <c r="O299" s="483">
        <v>103000</v>
      </c>
      <c r="P299" s="505">
        <v>503553</v>
      </c>
      <c r="Q299" s="508"/>
      <c r="R299" s="508"/>
      <c r="S299" s="508"/>
      <c r="T299" s="508"/>
      <c r="U299" s="508"/>
      <c r="V299" s="508"/>
      <c r="W299" s="508"/>
      <c r="X299" s="508"/>
      <c r="Y299" s="508"/>
      <c r="Z299" s="508"/>
    </row>
    <row r="300" spans="1:26" ht="12.75" x14ac:dyDescent="0.2">
      <c r="A300" s="474" t="s">
        <v>751</v>
      </c>
      <c r="B300" s="474" t="s">
        <v>329</v>
      </c>
      <c r="C300" s="475" t="s">
        <v>703</v>
      </c>
      <c r="D300" s="476"/>
      <c r="E300" s="475">
        <v>22930</v>
      </c>
      <c r="F300" s="475" t="s">
        <v>486</v>
      </c>
      <c r="G300" s="475" t="s">
        <v>413</v>
      </c>
      <c r="H300" s="486">
        <v>18351295</v>
      </c>
      <c r="I300" s="479">
        <v>3</v>
      </c>
      <c r="J300" s="483">
        <v>6585539</v>
      </c>
      <c r="K300" s="483">
        <v>1048777</v>
      </c>
      <c r="L300" s="483">
        <v>0</v>
      </c>
      <c r="M300" s="483">
        <v>2457004</v>
      </c>
      <c r="N300" s="483">
        <v>0</v>
      </c>
      <c r="O300" s="483">
        <v>0</v>
      </c>
      <c r="P300" s="505">
        <v>10091320</v>
      </c>
      <c r="Q300" s="508"/>
      <c r="R300" s="508"/>
      <c r="S300" s="508"/>
      <c r="T300" s="508"/>
      <c r="U300" s="508"/>
      <c r="V300" s="508"/>
      <c r="W300" s="508"/>
      <c r="X300" s="508"/>
      <c r="Y300" s="508"/>
      <c r="Z300" s="508"/>
    </row>
    <row r="301" spans="1:26" ht="12.75" x14ac:dyDescent="0.2">
      <c r="A301" s="474" t="s">
        <v>1467</v>
      </c>
      <c r="B301" s="474" t="s">
        <v>1389</v>
      </c>
      <c r="C301" s="475" t="s">
        <v>703</v>
      </c>
      <c r="D301" s="475" t="s">
        <v>1468</v>
      </c>
      <c r="E301" s="475" t="s">
        <v>1469</v>
      </c>
      <c r="F301" s="475" t="s">
        <v>427</v>
      </c>
      <c r="G301" s="475" t="s">
        <v>864</v>
      </c>
      <c r="H301" s="477">
        <v>0</v>
      </c>
      <c r="I301" s="479">
        <v>3</v>
      </c>
      <c r="J301" s="483">
        <v>13908</v>
      </c>
      <c r="K301" s="483">
        <v>0</v>
      </c>
      <c r="L301" s="483">
        <v>0</v>
      </c>
      <c r="M301" s="483">
        <v>84076</v>
      </c>
      <c r="N301" s="483">
        <v>39083</v>
      </c>
      <c r="O301" s="483">
        <v>65221</v>
      </c>
      <c r="P301" s="505">
        <v>202288</v>
      </c>
      <c r="Q301" s="508"/>
      <c r="R301" s="508"/>
      <c r="S301" s="508"/>
      <c r="T301" s="508"/>
      <c r="U301" s="508"/>
      <c r="V301" s="508"/>
      <c r="W301" s="508"/>
      <c r="X301" s="508"/>
      <c r="Y301" s="508"/>
      <c r="Z301" s="508"/>
    </row>
    <row r="302" spans="1:26" ht="12.75" x14ac:dyDescent="0.2">
      <c r="A302" s="474" t="s">
        <v>1463</v>
      </c>
      <c r="B302" s="474" t="s">
        <v>1464</v>
      </c>
      <c r="C302" s="475" t="s">
        <v>703</v>
      </c>
      <c r="D302" s="475" t="s">
        <v>1465</v>
      </c>
      <c r="E302" s="475" t="s">
        <v>1466</v>
      </c>
      <c r="F302" s="475" t="s">
        <v>427</v>
      </c>
      <c r="G302" s="475" t="s">
        <v>864</v>
      </c>
      <c r="H302" s="477">
        <v>0</v>
      </c>
      <c r="I302" s="479">
        <v>3</v>
      </c>
      <c r="J302" s="483">
        <v>6401</v>
      </c>
      <c r="K302" s="483">
        <v>0</v>
      </c>
      <c r="L302" s="483">
        <v>0</v>
      </c>
      <c r="M302" s="483">
        <v>83262</v>
      </c>
      <c r="N302" s="483">
        <v>29737</v>
      </c>
      <c r="O302" s="483">
        <v>55853</v>
      </c>
      <c r="P302" s="505">
        <v>175253</v>
      </c>
      <c r="Q302" s="508"/>
      <c r="R302" s="508"/>
      <c r="S302" s="508"/>
      <c r="T302" s="508"/>
      <c r="U302" s="508"/>
      <c r="V302" s="508"/>
      <c r="W302" s="508"/>
      <c r="X302" s="508"/>
      <c r="Y302" s="508"/>
      <c r="Z302" s="508"/>
    </row>
    <row r="303" spans="1:26" ht="12.75" x14ac:dyDescent="0.2">
      <c r="A303" s="474" t="s">
        <v>1470</v>
      </c>
      <c r="B303" s="474" t="s">
        <v>1471</v>
      </c>
      <c r="C303" s="475" t="s">
        <v>703</v>
      </c>
      <c r="D303" s="475" t="s">
        <v>1472</v>
      </c>
      <c r="E303" s="475" t="s">
        <v>1473</v>
      </c>
      <c r="F303" s="475" t="s">
        <v>427</v>
      </c>
      <c r="G303" s="475" t="s">
        <v>864</v>
      </c>
      <c r="H303" s="477">
        <v>0</v>
      </c>
      <c r="I303" s="479">
        <v>3</v>
      </c>
      <c r="J303" s="483">
        <v>48639</v>
      </c>
      <c r="K303" s="483">
        <v>0</v>
      </c>
      <c r="L303" s="483">
        <v>0</v>
      </c>
      <c r="M303" s="483">
        <v>134941</v>
      </c>
      <c r="N303" s="483">
        <v>99022</v>
      </c>
      <c r="O303" s="483">
        <v>81648</v>
      </c>
      <c r="P303" s="505">
        <v>364250</v>
      </c>
      <c r="Q303" s="508"/>
      <c r="R303" s="508"/>
      <c r="S303" s="508"/>
      <c r="T303" s="508"/>
      <c r="U303" s="508"/>
      <c r="V303" s="508"/>
      <c r="W303" s="508"/>
      <c r="X303" s="508"/>
      <c r="Y303" s="508"/>
      <c r="Z303" s="508"/>
    </row>
    <row r="304" spans="1:26" ht="12.75" x14ac:dyDescent="0.2">
      <c r="A304" s="474" t="s">
        <v>1474</v>
      </c>
      <c r="B304" s="474" t="s">
        <v>1475</v>
      </c>
      <c r="C304" s="475" t="s">
        <v>703</v>
      </c>
      <c r="D304" s="475" t="s">
        <v>1476</v>
      </c>
      <c r="E304" s="475" t="s">
        <v>1477</v>
      </c>
      <c r="F304" s="475" t="s">
        <v>427</v>
      </c>
      <c r="G304" s="475" t="s">
        <v>864</v>
      </c>
      <c r="H304" s="477">
        <v>0</v>
      </c>
      <c r="I304" s="479">
        <v>3</v>
      </c>
      <c r="J304" s="483">
        <v>0</v>
      </c>
      <c r="K304" s="483">
        <v>18626</v>
      </c>
      <c r="L304" s="483">
        <v>0</v>
      </c>
      <c r="M304" s="483">
        <v>556</v>
      </c>
      <c r="N304" s="483">
        <v>6679</v>
      </c>
      <c r="O304" s="483">
        <v>19980</v>
      </c>
      <c r="P304" s="505">
        <v>45841</v>
      </c>
      <c r="Q304" s="508"/>
      <c r="R304" s="508"/>
      <c r="S304" s="508"/>
      <c r="T304" s="508"/>
      <c r="U304" s="508"/>
      <c r="V304" s="508"/>
      <c r="W304" s="508"/>
      <c r="X304" s="508"/>
      <c r="Y304" s="508"/>
      <c r="Z304" s="508"/>
    </row>
    <row r="305" spans="1:26" ht="12.75" x14ac:dyDescent="0.2">
      <c r="A305" s="474" t="s">
        <v>846</v>
      </c>
      <c r="B305" s="474" t="s">
        <v>847</v>
      </c>
      <c r="C305" s="475" t="s">
        <v>703</v>
      </c>
      <c r="D305" s="475">
        <v>2176</v>
      </c>
      <c r="E305" s="475">
        <v>20176</v>
      </c>
      <c r="F305" s="475" t="s">
        <v>412</v>
      </c>
      <c r="G305" s="475" t="s">
        <v>428</v>
      </c>
      <c r="H305" s="486">
        <v>18351295</v>
      </c>
      <c r="I305" s="479">
        <v>2</v>
      </c>
      <c r="J305" s="483">
        <v>270108</v>
      </c>
      <c r="K305" s="483">
        <v>0</v>
      </c>
      <c r="L305" s="483">
        <v>0</v>
      </c>
      <c r="M305" s="483">
        <v>0</v>
      </c>
      <c r="N305" s="483">
        <v>117751</v>
      </c>
      <c r="O305" s="483">
        <v>0</v>
      </c>
      <c r="P305" s="505">
        <v>387859</v>
      </c>
      <c r="Q305" s="508"/>
      <c r="R305" s="508"/>
      <c r="S305" s="508"/>
      <c r="T305" s="508"/>
      <c r="U305" s="508"/>
      <c r="V305" s="508"/>
      <c r="W305" s="508"/>
      <c r="X305" s="508"/>
      <c r="Y305" s="508"/>
      <c r="Z305" s="508"/>
    </row>
    <row r="306" spans="1:26" ht="12.75" x14ac:dyDescent="0.2">
      <c r="A306" s="474" t="s">
        <v>1485</v>
      </c>
      <c r="B306" s="474" t="s">
        <v>1486</v>
      </c>
      <c r="C306" s="475" t="s">
        <v>703</v>
      </c>
      <c r="D306" s="475">
        <v>2213</v>
      </c>
      <c r="E306" s="475">
        <v>20213</v>
      </c>
      <c r="F306" s="475" t="s">
        <v>427</v>
      </c>
      <c r="G306" s="475" t="s">
        <v>428</v>
      </c>
      <c r="H306" s="486">
        <v>594962</v>
      </c>
      <c r="I306" s="479">
        <v>2</v>
      </c>
      <c r="J306" s="483">
        <v>168</v>
      </c>
      <c r="K306" s="483">
        <v>2725</v>
      </c>
      <c r="L306" s="483">
        <v>0</v>
      </c>
      <c r="M306" s="483">
        <v>19828</v>
      </c>
      <c r="N306" s="483">
        <v>31521</v>
      </c>
      <c r="O306" s="483">
        <v>0</v>
      </c>
      <c r="P306" s="505">
        <v>54242</v>
      </c>
      <c r="Q306" s="508"/>
      <c r="R306" s="508"/>
      <c r="S306" s="508"/>
      <c r="T306" s="508"/>
      <c r="U306" s="508"/>
      <c r="V306" s="508"/>
      <c r="W306" s="508"/>
      <c r="X306" s="508"/>
      <c r="Y306" s="508"/>
      <c r="Z306" s="508"/>
    </row>
    <row r="307" spans="1:26" ht="12.75" x14ac:dyDescent="0.2">
      <c r="A307" s="474" t="s">
        <v>1478</v>
      </c>
      <c r="B307" s="474" t="s">
        <v>1432</v>
      </c>
      <c r="C307" s="475" t="s">
        <v>703</v>
      </c>
      <c r="D307" s="475">
        <v>2143</v>
      </c>
      <c r="E307" s="475">
        <v>20143</v>
      </c>
      <c r="F307" s="475" t="s">
        <v>427</v>
      </c>
      <c r="G307" s="475" t="s">
        <v>428</v>
      </c>
      <c r="H307" s="486">
        <v>423566</v>
      </c>
      <c r="I307" s="479">
        <v>2</v>
      </c>
      <c r="J307" s="483">
        <v>3301</v>
      </c>
      <c r="K307" s="483">
        <v>0</v>
      </c>
      <c r="L307" s="483">
        <v>0</v>
      </c>
      <c r="M307" s="483">
        <v>44415</v>
      </c>
      <c r="N307" s="483">
        <v>13674</v>
      </c>
      <c r="O307" s="483">
        <v>13080</v>
      </c>
      <c r="P307" s="505">
        <v>74470</v>
      </c>
      <c r="Q307" s="508"/>
      <c r="R307" s="508"/>
      <c r="S307" s="508"/>
      <c r="T307" s="508"/>
      <c r="U307" s="508"/>
      <c r="V307" s="508"/>
      <c r="W307" s="508"/>
      <c r="X307" s="508"/>
      <c r="Y307" s="508"/>
      <c r="Z307" s="508"/>
    </row>
    <row r="308" spans="1:26" ht="12.75" x14ac:dyDescent="0.2">
      <c r="A308" s="474" t="s">
        <v>1480</v>
      </c>
      <c r="B308" s="474" t="s">
        <v>1481</v>
      </c>
      <c r="C308" s="475" t="s">
        <v>703</v>
      </c>
      <c r="D308" s="475" t="s">
        <v>1482</v>
      </c>
      <c r="E308" s="475">
        <v>22929</v>
      </c>
      <c r="F308" s="475" t="s">
        <v>892</v>
      </c>
      <c r="G308" s="475" t="s">
        <v>428</v>
      </c>
      <c r="H308" s="477">
        <v>0</v>
      </c>
      <c r="I308" s="479">
        <v>2</v>
      </c>
      <c r="J308" s="483">
        <v>15189</v>
      </c>
      <c r="K308" s="483">
        <v>0</v>
      </c>
      <c r="L308" s="483">
        <v>0</v>
      </c>
      <c r="M308" s="483">
        <v>24280</v>
      </c>
      <c r="N308" s="483">
        <v>203990</v>
      </c>
      <c r="O308" s="483">
        <v>240062</v>
      </c>
      <c r="P308" s="505">
        <v>483521</v>
      </c>
      <c r="Q308" s="508"/>
      <c r="R308" s="508"/>
      <c r="S308" s="508"/>
      <c r="T308" s="508"/>
      <c r="U308" s="508"/>
      <c r="V308" s="508"/>
      <c r="W308" s="508"/>
      <c r="X308" s="508"/>
      <c r="Y308" s="508"/>
      <c r="Z308" s="508"/>
    </row>
    <row r="309" spans="1:26" ht="12.75" x14ac:dyDescent="0.2">
      <c r="A309" s="474" t="s">
        <v>1495</v>
      </c>
      <c r="B309" s="474" t="s">
        <v>1496</v>
      </c>
      <c r="C309" s="475" t="s">
        <v>703</v>
      </c>
      <c r="D309" s="475" t="s">
        <v>1497</v>
      </c>
      <c r="E309" s="475" t="s">
        <v>1498</v>
      </c>
      <c r="F309" s="475" t="s">
        <v>427</v>
      </c>
      <c r="G309" s="475" t="s">
        <v>864</v>
      </c>
      <c r="H309" s="477">
        <v>0</v>
      </c>
      <c r="I309" s="479">
        <v>2</v>
      </c>
      <c r="J309" s="483">
        <v>24016</v>
      </c>
      <c r="K309" s="483">
        <v>90662</v>
      </c>
      <c r="L309" s="483">
        <v>0</v>
      </c>
      <c r="M309" s="483">
        <v>5202</v>
      </c>
      <c r="N309" s="483">
        <v>60550</v>
      </c>
      <c r="O309" s="483">
        <v>50000</v>
      </c>
      <c r="P309" s="505">
        <v>230430</v>
      </c>
      <c r="Q309" s="508"/>
      <c r="R309" s="508"/>
      <c r="S309" s="508"/>
      <c r="T309" s="508"/>
      <c r="U309" s="508"/>
      <c r="V309" s="508"/>
      <c r="W309" s="508"/>
      <c r="X309" s="508"/>
      <c r="Y309" s="508"/>
      <c r="Z309" s="508"/>
    </row>
    <row r="310" spans="1:26" ht="12.75" x14ac:dyDescent="0.2">
      <c r="A310" s="474" t="s">
        <v>1522</v>
      </c>
      <c r="B310" s="474" t="s">
        <v>1484</v>
      </c>
      <c r="C310" s="475" t="s">
        <v>703</v>
      </c>
      <c r="D310" s="475">
        <v>2182</v>
      </c>
      <c r="E310" s="475">
        <v>20182</v>
      </c>
      <c r="F310" s="475" t="s">
        <v>427</v>
      </c>
      <c r="G310" s="475" t="s">
        <v>428</v>
      </c>
      <c r="H310" s="486">
        <v>423566</v>
      </c>
      <c r="I310" s="479">
        <v>1</v>
      </c>
      <c r="J310" s="483">
        <v>1857</v>
      </c>
      <c r="K310" s="483">
        <v>0</v>
      </c>
      <c r="L310" s="483">
        <v>0</v>
      </c>
      <c r="M310" s="483">
        <v>29405</v>
      </c>
      <c r="N310" s="483">
        <v>9132</v>
      </c>
      <c r="O310" s="483">
        <v>28861</v>
      </c>
      <c r="P310" s="505">
        <v>69255</v>
      </c>
      <c r="Q310" s="508"/>
      <c r="R310" s="508"/>
      <c r="S310" s="508"/>
      <c r="T310" s="508"/>
      <c r="U310" s="508"/>
      <c r="V310" s="508"/>
      <c r="W310" s="508"/>
      <c r="X310" s="508"/>
      <c r="Y310" s="508"/>
      <c r="Z310" s="508"/>
    </row>
    <row r="311" spans="1:26" ht="12.75" x14ac:dyDescent="0.2">
      <c r="A311" s="474" t="s">
        <v>1487</v>
      </c>
      <c r="B311" s="474" t="s">
        <v>1488</v>
      </c>
      <c r="C311" s="475" t="s">
        <v>703</v>
      </c>
      <c r="D311" s="475" t="s">
        <v>1489</v>
      </c>
      <c r="E311" s="475" t="s">
        <v>1490</v>
      </c>
      <c r="F311" s="475" t="s">
        <v>427</v>
      </c>
      <c r="G311" s="475" t="s">
        <v>864</v>
      </c>
      <c r="H311" s="477">
        <v>0</v>
      </c>
      <c r="I311" s="479">
        <v>1</v>
      </c>
      <c r="J311" s="483">
        <v>0</v>
      </c>
      <c r="K311" s="483">
        <v>12136</v>
      </c>
      <c r="L311" s="483">
        <v>0</v>
      </c>
      <c r="M311" s="483">
        <v>616</v>
      </c>
      <c r="N311" s="483">
        <v>7187</v>
      </c>
      <c r="O311" s="483">
        <v>8547</v>
      </c>
      <c r="P311" s="505">
        <v>28486</v>
      </c>
      <c r="Q311" s="508"/>
      <c r="R311" s="508"/>
      <c r="S311" s="508"/>
      <c r="T311" s="508"/>
      <c r="U311" s="508"/>
      <c r="V311" s="508"/>
      <c r="W311" s="508"/>
      <c r="X311" s="508"/>
      <c r="Y311" s="508"/>
      <c r="Z311" s="508"/>
    </row>
    <row r="312" spans="1:26" ht="12.75" x14ac:dyDescent="0.2">
      <c r="A312" s="474" t="s">
        <v>851</v>
      </c>
      <c r="B312" s="474" t="s">
        <v>707</v>
      </c>
      <c r="C312" s="475" t="s">
        <v>703</v>
      </c>
      <c r="D312" s="475">
        <v>2089</v>
      </c>
      <c r="E312" s="475">
        <v>20089</v>
      </c>
      <c r="F312" s="475" t="s">
        <v>427</v>
      </c>
      <c r="G312" s="475" t="s">
        <v>428</v>
      </c>
      <c r="H312" s="486">
        <v>18351295</v>
      </c>
      <c r="I312" s="479">
        <v>1</v>
      </c>
      <c r="J312" s="483">
        <v>5410</v>
      </c>
      <c r="K312" s="483">
        <v>0</v>
      </c>
      <c r="L312" s="483">
        <v>0</v>
      </c>
      <c r="M312" s="483">
        <v>226275</v>
      </c>
      <c r="N312" s="483">
        <v>16701</v>
      </c>
      <c r="O312" s="483">
        <v>0</v>
      </c>
      <c r="P312" s="505">
        <v>248386</v>
      </c>
      <c r="Q312" s="508"/>
      <c r="R312" s="508"/>
      <c r="S312" s="508"/>
      <c r="T312" s="508"/>
      <c r="U312" s="508"/>
      <c r="V312" s="508"/>
      <c r="W312" s="508"/>
      <c r="X312" s="508"/>
      <c r="Y312" s="508"/>
      <c r="Z312" s="508"/>
    </row>
    <row r="313" spans="1:26" ht="12.75" x14ac:dyDescent="0.2">
      <c r="A313" s="474" t="s">
        <v>1491</v>
      </c>
      <c r="B313" s="474" t="s">
        <v>1492</v>
      </c>
      <c r="C313" s="475" t="s">
        <v>703</v>
      </c>
      <c r="D313" s="475" t="s">
        <v>1493</v>
      </c>
      <c r="E313" s="475" t="s">
        <v>1494</v>
      </c>
      <c r="F313" s="475" t="s">
        <v>427</v>
      </c>
      <c r="G313" s="475" t="s">
        <v>864</v>
      </c>
      <c r="H313" s="477">
        <v>0</v>
      </c>
      <c r="I313" s="479">
        <v>1</v>
      </c>
      <c r="J313" s="483">
        <v>4026</v>
      </c>
      <c r="K313" s="510">
        <v>0</v>
      </c>
      <c r="L313" s="510">
        <v>0</v>
      </c>
      <c r="M313" s="510">
        <v>10559</v>
      </c>
      <c r="N313" s="510">
        <v>58069</v>
      </c>
      <c r="O313" s="510">
        <v>57122</v>
      </c>
      <c r="P313" s="511">
        <v>129776</v>
      </c>
      <c r="Q313" s="508"/>
      <c r="R313" s="508"/>
      <c r="S313" s="508"/>
      <c r="T313" s="508"/>
      <c r="U313" s="508"/>
      <c r="V313" s="508"/>
      <c r="W313" s="508"/>
      <c r="X313" s="508"/>
      <c r="Y313" s="508"/>
      <c r="Z313" s="508"/>
    </row>
    <row r="314" spans="1:26" ht="12.75" x14ac:dyDescent="0.2">
      <c r="A314" s="474"/>
      <c r="B314" s="474"/>
      <c r="C314" s="475"/>
      <c r="D314" s="475"/>
      <c r="E314" s="475"/>
      <c r="F314" s="475"/>
      <c r="G314" s="475"/>
      <c r="H314" s="477"/>
      <c r="I314" s="479"/>
      <c r="J314" s="483"/>
      <c r="K314" s="513" t="s">
        <v>1286</v>
      </c>
      <c r="L314" s="513" t="s">
        <v>1287</v>
      </c>
      <c r="M314" s="513" t="s">
        <v>46</v>
      </c>
      <c r="N314" s="513" t="s">
        <v>48</v>
      </c>
      <c r="O314" s="513" t="s">
        <v>27</v>
      </c>
      <c r="P314" s="513" t="s">
        <v>54</v>
      </c>
      <c r="Q314" s="508"/>
      <c r="R314" s="508"/>
      <c r="S314" s="508"/>
      <c r="T314" s="508"/>
      <c r="U314" s="508"/>
      <c r="V314" s="508"/>
      <c r="W314" s="508"/>
      <c r="X314" s="508"/>
      <c r="Y314" s="508"/>
      <c r="Z314" s="508"/>
    </row>
    <row r="315" spans="1:26" ht="12.75" x14ac:dyDescent="0.2">
      <c r="A315" s="474"/>
      <c r="B315" s="474"/>
      <c r="C315" s="475"/>
      <c r="D315" s="475"/>
      <c r="E315" s="475"/>
      <c r="F315" s="475"/>
      <c r="G315" s="475"/>
      <c r="H315" s="477"/>
      <c r="I315" s="479"/>
      <c r="J315" s="483"/>
      <c r="K315" s="483" t="e">
        <f>SUM(J227:J313) + sum (K227:K313)</f>
        <v>#NAME?</v>
      </c>
      <c r="L315" s="483">
        <f t="shared" ref="L315:P315" si="2">SUM(L227:L313)</f>
        <v>312901028</v>
      </c>
      <c r="M315" s="483">
        <f t="shared" si="2"/>
        <v>2584900721</v>
      </c>
      <c r="N315" s="483">
        <f t="shared" si="2"/>
        <v>5042326488</v>
      </c>
      <c r="O315" s="483">
        <f t="shared" si="2"/>
        <v>86313770</v>
      </c>
      <c r="P315" s="483">
        <f t="shared" si="2"/>
        <v>14679924644</v>
      </c>
      <c r="Q315" s="508"/>
      <c r="R315" s="508"/>
      <c r="S315" s="508"/>
      <c r="T315" s="508"/>
      <c r="U315" s="508"/>
      <c r="V315" s="508"/>
      <c r="W315" s="508"/>
      <c r="X315" s="508"/>
      <c r="Y315" s="508"/>
      <c r="Z315" s="508"/>
    </row>
    <row r="316" spans="1:26" ht="12.75" x14ac:dyDescent="0.2">
      <c r="A316" s="474"/>
      <c r="B316" s="474"/>
      <c r="C316" s="475"/>
      <c r="D316" s="475"/>
      <c r="E316" s="475"/>
      <c r="F316" s="475"/>
      <c r="G316" s="475"/>
      <c r="H316" s="477"/>
      <c r="I316" s="479"/>
      <c r="J316" s="483"/>
      <c r="K316" s="522" t="e">
        <f t="shared" ref="K316:P316" si="3">K315/$P$315</f>
        <v>#NAME?</v>
      </c>
      <c r="L316" s="522">
        <f t="shared" si="3"/>
        <v>2.1314893338222233E-2</v>
      </c>
      <c r="M316" s="522">
        <f t="shared" si="3"/>
        <v>0.17608405926364917</v>
      </c>
      <c r="N316" s="522">
        <f t="shared" si="3"/>
        <v>0.34348449397939568</v>
      </c>
      <c r="O316" s="522">
        <f t="shared" si="3"/>
        <v>5.8797147869065047E-3</v>
      </c>
      <c r="P316" s="522">
        <f t="shared" si="3"/>
        <v>1</v>
      </c>
      <c r="Q316" s="508"/>
      <c r="R316" s="508"/>
      <c r="S316" s="508"/>
      <c r="T316" s="508"/>
      <c r="U316" s="508"/>
      <c r="V316" s="508"/>
      <c r="W316" s="508"/>
      <c r="X316" s="508"/>
      <c r="Y316" s="508"/>
      <c r="Z316" s="508"/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DEFFFE"/>
    <outlinePr summaryBelow="0" summaryRight="0"/>
  </sheetPr>
  <dimension ref="A1:P269"/>
  <sheetViews>
    <sheetView workbookViewId="0"/>
  </sheetViews>
  <sheetFormatPr defaultColWidth="14.42578125" defaultRowHeight="15.75" customHeight="1" x14ac:dyDescent="0.2"/>
  <cols>
    <col min="1" max="1" width="37.5703125" customWidth="1"/>
    <col min="11" max="11" width="18.5703125" customWidth="1"/>
    <col min="13" max="13" width="15.85546875" customWidth="1"/>
    <col min="14" max="14" width="16" customWidth="1"/>
    <col min="15" max="15" width="16.5703125" customWidth="1"/>
    <col min="16" max="16" width="18.28515625" customWidth="1"/>
  </cols>
  <sheetData>
    <row r="1" spans="1:16" ht="15.75" customHeight="1" x14ac:dyDescent="0.35">
      <c r="A1" s="733" t="s">
        <v>1216</v>
      </c>
      <c r="B1" s="723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</row>
    <row r="2" spans="1:16" x14ac:dyDescent="0.2">
      <c r="A2" s="524" t="s">
        <v>1531</v>
      </c>
      <c r="B2" s="524" t="s">
        <v>371</v>
      </c>
      <c r="C2" s="525" t="s">
        <v>48</v>
      </c>
      <c r="D2" s="525" t="s">
        <v>372</v>
      </c>
      <c r="E2" s="525" t="s">
        <v>373</v>
      </c>
      <c r="F2" s="525" t="s">
        <v>374</v>
      </c>
      <c r="G2" s="524" t="s">
        <v>1273</v>
      </c>
      <c r="H2" s="525" t="s">
        <v>1274</v>
      </c>
      <c r="I2" s="525" t="s">
        <v>1275</v>
      </c>
      <c r="J2" s="525" t="s">
        <v>49</v>
      </c>
      <c r="K2" s="525" t="s">
        <v>1502</v>
      </c>
      <c r="L2" s="525" t="s">
        <v>1277</v>
      </c>
      <c r="M2" s="525" t="s">
        <v>46</v>
      </c>
      <c r="N2" s="525" t="s">
        <v>48</v>
      </c>
      <c r="O2" s="525" t="s">
        <v>27</v>
      </c>
      <c r="P2" s="525" t="s">
        <v>54</v>
      </c>
    </row>
    <row r="3" spans="1:16" x14ac:dyDescent="0.2">
      <c r="A3" s="246"/>
      <c r="B3" s="246"/>
      <c r="C3" s="247"/>
      <c r="D3" s="247"/>
      <c r="E3" s="247"/>
      <c r="F3" s="247"/>
      <c r="G3" s="247"/>
      <c r="H3" s="526"/>
      <c r="I3" s="248"/>
      <c r="J3" s="256"/>
      <c r="K3" s="256"/>
      <c r="L3" s="256"/>
      <c r="M3" s="256"/>
      <c r="N3" s="256"/>
      <c r="O3" s="256"/>
      <c r="P3" s="527"/>
    </row>
    <row r="4" spans="1:16" ht="15.75" customHeight="1" x14ac:dyDescent="0.25">
      <c r="A4" s="528" t="s">
        <v>1524</v>
      </c>
      <c r="B4" s="246"/>
      <c r="C4" s="247"/>
      <c r="D4" s="247"/>
      <c r="E4" s="247"/>
      <c r="F4" s="247"/>
      <c r="G4" s="247"/>
      <c r="H4" s="526"/>
      <c r="I4" s="248"/>
      <c r="J4" s="256"/>
      <c r="K4" s="256"/>
      <c r="L4" s="256"/>
      <c r="M4" s="256"/>
      <c r="N4" s="256"/>
      <c r="O4" s="256"/>
      <c r="P4" s="527"/>
    </row>
    <row r="5" spans="1:16" x14ac:dyDescent="0.2">
      <c r="A5" s="246" t="s">
        <v>659</v>
      </c>
      <c r="B5" s="246" t="s">
        <v>193</v>
      </c>
      <c r="C5" s="247" t="s">
        <v>411</v>
      </c>
      <c r="D5" s="247">
        <v>9154</v>
      </c>
      <c r="E5" s="247">
        <v>90154</v>
      </c>
      <c r="F5" s="247" t="s">
        <v>412</v>
      </c>
      <c r="G5" s="247" t="s">
        <v>413</v>
      </c>
      <c r="H5" s="526">
        <v>12150996</v>
      </c>
      <c r="I5" s="248">
        <v>3516</v>
      </c>
      <c r="J5" s="256">
        <v>368369593</v>
      </c>
      <c r="K5" s="256">
        <v>28580092</v>
      </c>
      <c r="L5" s="256">
        <v>58082792</v>
      </c>
      <c r="M5" s="256">
        <v>756601700</v>
      </c>
      <c r="N5" s="256">
        <v>91031412</v>
      </c>
      <c r="O5" s="256">
        <v>244991958</v>
      </c>
      <c r="P5" s="527">
        <v>1547657547</v>
      </c>
    </row>
    <row r="6" spans="1:16" x14ac:dyDescent="0.2">
      <c r="A6" s="246" t="s">
        <v>508</v>
      </c>
      <c r="B6" s="246" t="s">
        <v>342</v>
      </c>
      <c r="C6" s="247" t="s">
        <v>411</v>
      </c>
      <c r="D6" s="247">
        <v>9036</v>
      </c>
      <c r="E6" s="247">
        <v>90036</v>
      </c>
      <c r="F6" s="247" t="s">
        <v>412</v>
      </c>
      <c r="G6" s="247" t="s">
        <v>413</v>
      </c>
      <c r="H6" s="526">
        <v>12150996</v>
      </c>
      <c r="I6" s="248">
        <v>1528</v>
      </c>
      <c r="J6" s="256">
        <v>41466745</v>
      </c>
      <c r="K6" s="256">
        <v>5687552</v>
      </c>
      <c r="L6" s="256">
        <v>0</v>
      </c>
      <c r="M6" s="256">
        <v>16189682</v>
      </c>
      <c r="N6" s="256">
        <v>146616595</v>
      </c>
      <c r="O6" s="256">
        <v>65964771</v>
      </c>
      <c r="P6" s="527">
        <v>275925345</v>
      </c>
    </row>
    <row r="7" spans="1:16" x14ac:dyDescent="0.2">
      <c r="A7" s="246" t="s">
        <v>327</v>
      </c>
      <c r="B7" s="246" t="s">
        <v>328</v>
      </c>
      <c r="C7" s="247" t="s">
        <v>411</v>
      </c>
      <c r="D7" s="247">
        <v>9015</v>
      </c>
      <c r="E7" s="247">
        <v>90015</v>
      </c>
      <c r="F7" s="247" t="s">
        <v>427</v>
      </c>
      <c r="G7" s="247" t="s">
        <v>413</v>
      </c>
      <c r="H7" s="526">
        <v>3281212</v>
      </c>
      <c r="I7" s="248">
        <v>1524</v>
      </c>
      <c r="J7" s="256">
        <v>214676014</v>
      </c>
      <c r="K7" s="256">
        <v>40554265</v>
      </c>
      <c r="L7" s="256">
        <v>0</v>
      </c>
      <c r="M7" s="256">
        <v>338950669</v>
      </c>
      <c r="N7" s="256">
        <v>126565988</v>
      </c>
      <c r="O7" s="256">
        <v>7763457</v>
      </c>
      <c r="P7" s="527">
        <v>728510393</v>
      </c>
    </row>
    <row r="8" spans="1:16" x14ac:dyDescent="0.2">
      <c r="A8" s="246" t="s">
        <v>366</v>
      </c>
      <c r="B8" s="246" t="s">
        <v>344</v>
      </c>
      <c r="C8" s="247" t="s">
        <v>411</v>
      </c>
      <c r="D8" s="247">
        <v>9026</v>
      </c>
      <c r="E8" s="247">
        <v>90026</v>
      </c>
      <c r="F8" s="247" t="s">
        <v>412</v>
      </c>
      <c r="G8" s="247" t="s">
        <v>413</v>
      </c>
      <c r="H8" s="526">
        <v>2956746</v>
      </c>
      <c r="I8" s="252">
        <v>732</v>
      </c>
      <c r="J8" s="256">
        <v>97614714</v>
      </c>
      <c r="K8" s="256">
        <v>730039</v>
      </c>
      <c r="L8" s="256">
        <v>0</v>
      </c>
      <c r="M8" s="256">
        <v>36184104</v>
      </c>
      <c r="N8" s="256">
        <v>52261872</v>
      </c>
      <c r="O8" s="256">
        <v>54785890</v>
      </c>
      <c r="P8" s="527">
        <v>241576619</v>
      </c>
    </row>
    <row r="9" spans="1:16" x14ac:dyDescent="0.2">
      <c r="A9" s="246" t="s">
        <v>436</v>
      </c>
      <c r="B9" s="246" t="s">
        <v>344</v>
      </c>
      <c r="C9" s="247" t="s">
        <v>411</v>
      </c>
      <c r="D9" s="247">
        <v>9095</v>
      </c>
      <c r="E9" s="247">
        <v>90095</v>
      </c>
      <c r="F9" s="247" t="s">
        <v>437</v>
      </c>
      <c r="G9" s="247" t="s">
        <v>413</v>
      </c>
      <c r="H9" s="526">
        <v>2956746</v>
      </c>
      <c r="I9" s="252">
        <v>714</v>
      </c>
      <c r="J9" s="256">
        <v>11838423</v>
      </c>
      <c r="K9" s="256">
        <v>0</v>
      </c>
      <c r="L9" s="256">
        <v>0</v>
      </c>
      <c r="M9" s="256">
        <v>0</v>
      </c>
      <c r="N9" s="256">
        <v>0</v>
      </c>
      <c r="O9" s="256">
        <v>3687368</v>
      </c>
      <c r="P9" s="527">
        <v>15525791</v>
      </c>
    </row>
    <row r="10" spans="1:16" x14ac:dyDescent="0.2">
      <c r="A10" s="246" t="s">
        <v>569</v>
      </c>
      <c r="B10" s="246" t="s">
        <v>570</v>
      </c>
      <c r="C10" s="247" t="s">
        <v>411</v>
      </c>
      <c r="D10" s="247">
        <v>9157</v>
      </c>
      <c r="E10" s="247">
        <v>90157</v>
      </c>
      <c r="F10" s="247" t="s">
        <v>412</v>
      </c>
      <c r="G10" s="247" t="s">
        <v>413</v>
      </c>
      <c r="H10" s="526">
        <v>12150996</v>
      </c>
      <c r="I10" s="252">
        <v>709</v>
      </c>
      <c r="J10" s="256">
        <v>9019981</v>
      </c>
      <c r="K10" s="256">
        <v>660951</v>
      </c>
      <c r="L10" s="256">
        <v>0</v>
      </c>
      <c r="M10" s="256">
        <v>62571374</v>
      </c>
      <c r="N10" s="256">
        <v>0</v>
      </c>
      <c r="O10" s="256">
        <v>61542225</v>
      </c>
      <c r="P10" s="527">
        <v>133794531</v>
      </c>
    </row>
    <row r="11" spans="1:16" x14ac:dyDescent="0.2">
      <c r="A11" s="246" t="s">
        <v>306</v>
      </c>
      <c r="B11" s="246" t="s">
        <v>274</v>
      </c>
      <c r="C11" s="247" t="s">
        <v>411</v>
      </c>
      <c r="D11" s="247">
        <v>9013</v>
      </c>
      <c r="E11" s="247">
        <v>90013</v>
      </c>
      <c r="F11" s="247" t="s">
        <v>412</v>
      </c>
      <c r="G11" s="247" t="s">
        <v>413</v>
      </c>
      <c r="H11" s="526">
        <v>1664496</v>
      </c>
      <c r="I11" s="252">
        <v>679</v>
      </c>
      <c r="J11" s="256">
        <v>42354077</v>
      </c>
      <c r="K11" s="256">
        <v>25235953</v>
      </c>
      <c r="L11" s="256">
        <v>1157215</v>
      </c>
      <c r="M11" s="256">
        <v>199894559</v>
      </c>
      <c r="N11" s="256">
        <v>110242966</v>
      </c>
      <c r="O11" s="256">
        <v>24552880</v>
      </c>
      <c r="P11" s="527">
        <v>403437650</v>
      </c>
    </row>
    <row r="12" spans="1:16" x14ac:dyDescent="0.2">
      <c r="A12" s="246" t="s">
        <v>316</v>
      </c>
      <c r="B12" s="246" t="s">
        <v>95</v>
      </c>
      <c r="C12" s="247" t="s">
        <v>411</v>
      </c>
      <c r="D12" s="247">
        <v>9014</v>
      </c>
      <c r="E12" s="247">
        <v>90014</v>
      </c>
      <c r="F12" s="247" t="s">
        <v>412</v>
      </c>
      <c r="G12" s="247" t="s">
        <v>413</v>
      </c>
      <c r="H12" s="526">
        <v>3281212</v>
      </c>
      <c r="I12" s="252">
        <v>667</v>
      </c>
      <c r="J12" s="256">
        <v>69948064</v>
      </c>
      <c r="K12" s="256">
        <v>3632603</v>
      </c>
      <c r="L12" s="256">
        <v>111568005</v>
      </c>
      <c r="M12" s="256">
        <v>117778855</v>
      </c>
      <c r="N12" s="256">
        <v>54008022</v>
      </c>
      <c r="O12" s="256">
        <v>3115496</v>
      </c>
      <c r="P12" s="527">
        <v>360051045</v>
      </c>
    </row>
    <row r="13" spans="1:16" x14ac:dyDescent="0.2">
      <c r="A13" s="246" t="s">
        <v>93</v>
      </c>
      <c r="B13" s="246" t="s">
        <v>95</v>
      </c>
      <c r="C13" s="247" t="s">
        <v>411</v>
      </c>
      <c r="D13" s="247">
        <v>9003</v>
      </c>
      <c r="E13" s="247">
        <v>90003</v>
      </c>
      <c r="F13" s="247" t="s">
        <v>412</v>
      </c>
      <c r="G13" s="247" t="s">
        <v>413</v>
      </c>
      <c r="H13" s="526">
        <v>3281212</v>
      </c>
      <c r="I13" s="252">
        <v>538</v>
      </c>
      <c r="J13" s="256">
        <v>463634019</v>
      </c>
      <c r="K13" s="256">
        <v>52869237</v>
      </c>
      <c r="L13" s="256">
        <v>100490433</v>
      </c>
      <c r="M13" s="256">
        <v>4285186</v>
      </c>
      <c r="N13" s="256">
        <v>18635112</v>
      </c>
      <c r="O13" s="256">
        <v>84932408</v>
      </c>
      <c r="P13" s="527">
        <v>724846395</v>
      </c>
    </row>
    <row r="14" spans="1:16" x14ac:dyDescent="0.2">
      <c r="A14" s="246" t="s">
        <v>997</v>
      </c>
      <c r="B14" s="246" t="s">
        <v>998</v>
      </c>
      <c r="C14" s="247" t="s">
        <v>411</v>
      </c>
      <c r="D14" s="247">
        <v>9230</v>
      </c>
      <c r="E14" s="247">
        <v>90230</v>
      </c>
      <c r="F14" s="247" t="s">
        <v>427</v>
      </c>
      <c r="G14" s="247" t="s">
        <v>413</v>
      </c>
      <c r="H14" s="526">
        <v>87941</v>
      </c>
      <c r="I14" s="252">
        <v>505</v>
      </c>
      <c r="J14" s="256">
        <v>6971701</v>
      </c>
      <c r="K14" s="256">
        <v>104428</v>
      </c>
      <c r="L14" s="256">
        <v>0</v>
      </c>
      <c r="M14" s="256">
        <v>428124</v>
      </c>
      <c r="N14" s="256">
        <v>692400</v>
      </c>
      <c r="O14" s="256">
        <v>55958</v>
      </c>
      <c r="P14" s="527">
        <v>8252611</v>
      </c>
    </row>
    <row r="15" spans="1:16" x14ac:dyDescent="0.2">
      <c r="A15" s="246" t="s">
        <v>1232</v>
      </c>
      <c r="B15" s="246" t="s">
        <v>193</v>
      </c>
      <c r="C15" s="247" t="s">
        <v>411</v>
      </c>
      <c r="D15" s="247">
        <v>9166</v>
      </c>
      <c r="E15" s="247">
        <v>90166</v>
      </c>
      <c r="F15" s="247" t="s">
        <v>28</v>
      </c>
      <c r="G15" s="247" t="s">
        <v>413</v>
      </c>
      <c r="H15" s="526">
        <v>12150996</v>
      </c>
      <c r="I15" s="252">
        <v>462</v>
      </c>
      <c r="J15" s="256">
        <v>5088585</v>
      </c>
      <c r="K15" s="256">
        <v>87204</v>
      </c>
      <c r="L15" s="256">
        <v>0</v>
      </c>
      <c r="M15" s="256">
        <v>56950199</v>
      </c>
      <c r="N15" s="256">
        <v>0</v>
      </c>
      <c r="O15" s="256">
        <v>591717</v>
      </c>
      <c r="P15" s="527">
        <v>62717705</v>
      </c>
    </row>
    <row r="16" spans="1:16" x14ac:dyDescent="0.2">
      <c r="A16" s="246" t="s">
        <v>565</v>
      </c>
      <c r="B16" s="246" t="s">
        <v>193</v>
      </c>
      <c r="C16" s="247" t="s">
        <v>411</v>
      </c>
      <c r="D16" s="247">
        <v>9147</v>
      </c>
      <c r="E16" s="247">
        <v>90147</v>
      </c>
      <c r="F16" s="247" t="s">
        <v>427</v>
      </c>
      <c r="G16" s="247" t="s">
        <v>413</v>
      </c>
      <c r="H16" s="526">
        <v>12150996</v>
      </c>
      <c r="I16" s="252">
        <v>369</v>
      </c>
      <c r="J16" s="256">
        <v>12263739</v>
      </c>
      <c r="K16" s="256">
        <v>685795</v>
      </c>
      <c r="L16" s="256">
        <v>0</v>
      </c>
      <c r="M16" s="256">
        <v>64506591</v>
      </c>
      <c r="N16" s="256">
        <v>0</v>
      </c>
      <c r="O16" s="256">
        <v>0</v>
      </c>
      <c r="P16" s="527">
        <v>77456125</v>
      </c>
    </row>
    <row r="17" spans="1:16" x14ac:dyDescent="0.2">
      <c r="A17" s="246" t="s">
        <v>267</v>
      </c>
      <c r="B17" s="246" t="s">
        <v>268</v>
      </c>
      <c r="C17" s="247" t="s">
        <v>411</v>
      </c>
      <c r="D17" s="247">
        <v>9009</v>
      </c>
      <c r="E17" s="247">
        <v>90009</v>
      </c>
      <c r="F17" s="247" t="s">
        <v>412</v>
      </c>
      <c r="G17" s="247" t="s">
        <v>413</v>
      </c>
      <c r="H17" s="526">
        <v>3281212</v>
      </c>
      <c r="I17" s="252">
        <v>363</v>
      </c>
      <c r="J17" s="256">
        <v>18816424</v>
      </c>
      <c r="K17" s="256">
        <v>6574018</v>
      </c>
      <c r="L17" s="256">
        <v>42415246</v>
      </c>
      <c r="M17" s="256">
        <v>52052024</v>
      </c>
      <c r="N17" s="256">
        <v>3525727</v>
      </c>
      <c r="O17" s="256">
        <v>7181727</v>
      </c>
      <c r="P17" s="527">
        <v>130565166</v>
      </c>
    </row>
    <row r="18" spans="1:16" x14ac:dyDescent="0.2">
      <c r="A18" s="246" t="s">
        <v>670</v>
      </c>
      <c r="B18" s="246" t="s">
        <v>631</v>
      </c>
      <c r="C18" s="247" t="s">
        <v>411</v>
      </c>
      <c r="D18" s="247">
        <v>9146</v>
      </c>
      <c r="E18" s="247">
        <v>90146</v>
      </c>
      <c r="F18" s="247" t="s">
        <v>412</v>
      </c>
      <c r="G18" s="247" t="s">
        <v>413</v>
      </c>
      <c r="H18" s="526">
        <v>12150996</v>
      </c>
      <c r="I18" s="252">
        <v>278</v>
      </c>
      <c r="J18" s="256">
        <v>18890298</v>
      </c>
      <c r="K18" s="256">
        <v>1617255</v>
      </c>
      <c r="L18" s="256">
        <v>0</v>
      </c>
      <c r="M18" s="256">
        <v>33640329</v>
      </c>
      <c r="N18" s="256">
        <v>16672485</v>
      </c>
      <c r="O18" s="256">
        <v>504075</v>
      </c>
      <c r="P18" s="527">
        <v>71324442</v>
      </c>
    </row>
    <row r="19" spans="1:16" x14ac:dyDescent="0.2">
      <c r="A19" s="246" t="s">
        <v>421</v>
      </c>
      <c r="B19" s="246" t="s">
        <v>422</v>
      </c>
      <c r="C19" s="247" t="s">
        <v>411</v>
      </c>
      <c r="D19" s="247">
        <v>9031</v>
      </c>
      <c r="E19" s="247">
        <v>90031</v>
      </c>
      <c r="F19" s="247" t="s">
        <v>412</v>
      </c>
      <c r="G19" s="247" t="s">
        <v>413</v>
      </c>
      <c r="H19" s="526">
        <v>1932666</v>
      </c>
      <c r="I19" s="252">
        <v>260</v>
      </c>
      <c r="J19" s="256">
        <v>11244622</v>
      </c>
      <c r="K19" s="256">
        <v>1504023</v>
      </c>
      <c r="L19" s="256">
        <v>0</v>
      </c>
      <c r="M19" s="256">
        <v>41270531</v>
      </c>
      <c r="N19" s="256">
        <v>224495</v>
      </c>
      <c r="O19" s="256">
        <v>4988932</v>
      </c>
      <c r="P19" s="527">
        <v>59232603</v>
      </c>
    </row>
    <row r="20" spans="1:16" x14ac:dyDescent="0.2">
      <c r="A20" s="246" t="s">
        <v>430</v>
      </c>
      <c r="B20" s="246" t="s">
        <v>431</v>
      </c>
      <c r="C20" s="247" t="s">
        <v>411</v>
      </c>
      <c r="D20" s="247">
        <v>9029</v>
      </c>
      <c r="E20" s="247">
        <v>90029</v>
      </c>
      <c r="F20" s="247" t="s">
        <v>412</v>
      </c>
      <c r="G20" s="247" t="s">
        <v>413</v>
      </c>
      <c r="H20" s="526">
        <v>1932666</v>
      </c>
      <c r="I20" s="252">
        <v>248</v>
      </c>
      <c r="J20" s="256">
        <v>15059781</v>
      </c>
      <c r="K20" s="256">
        <v>661795</v>
      </c>
      <c r="L20" s="256">
        <v>0</v>
      </c>
      <c r="M20" s="256">
        <v>40223883</v>
      </c>
      <c r="N20" s="256">
        <v>4138706</v>
      </c>
      <c r="O20" s="256">
        <v>12529549</v>
      </c>
      <c r="P20" s="527">
        <v>72613714</v>
      </c>
    </row>
    <row r="21" spans="1:16" x14ac:dyDescent="0.2">
      <c r="A21" s="246" t="s">
        <v>1003</v>
      </c>
      <c r="B21" s="246" t="s">
        <v>1004</v>
      </c>
      <c r="C21" s="247" t="s">
        <v>411</v>
      </c>
      <c r="D21" s="247">
        <v>9148</v>
      </c>
      <c r="E21" s="247">
        <v>90148</v>
      </c>
      <c r="F21" s="247" t="s">
        <v>412</v>
      </c>
      <c r="G21" s="247" t="s">
        <v>413</v>
      </c>
      <c r="H21" s="526">
        <v>328454</v>
      </c>
      <c r="I21" s="252">
        <v>245</v>
      </c>
      <c r="J21" s="256">
        <v>4655393</v>
      </c>
      <c r="K21" s="256">
        <v>751751</v>
      </c>
      <c r="L21" s="256">
        <v>0</v>
      </c>
      <c r="M21" s="256">
        <v>916610</v>
      </c>
      <c r="N21" s="256">
        <v>8884140</v>
      </c>
      <c r="O21" s="256">
        <v>4267972</v>
      </c>
      <c r="P21" s="527">
        <v>19475866</v>
      </c>
    </row>
    <row r="22" spans="1:16" x14ac:dyDescent="0.2">
      <c r="A22" s="246" t="s">
        <v>433</v>
      </c>
      <c r="B22" s="246" t="s">
        <v>434</v>
      </c>
      <c r="C22" s="247" t="s">
        <v>411</v>
      </c>
      <c r="D22" s="247">
        <v>9030</v>
      </c>
      <c r="E22" s="247">
        <v>90030</v>
      </c>
      <c r="F22" s="247" t="s">
        <v>412</v>
      </c>
      <c r="G22" s="247" t="s">
        <v>413</v>
      </c>
      <c r="H22" s="526">
        <v>2956746</v>
      </c>
      <c r="I22" s="252">
        <v>230</v>
      </c>
      <c r="J22" s="256">
        <v>19438167</v>
      </c>
      <c r="K22" s="256">
        <v>2202220</v>
      </c>
      <c r="L22" s="256">
        <v>0</v>
      </c>
      <c r="M22" s="256">
        <v>47589633</v>
      </c>
      <c r="N22" s="256">
        <v>5506123</v>
      </c>
      <c r="O22" s="256">
        <v>13325904</v>
      </c>
      <c r="P22" s="527">
        <v>88062047</v>
      </c>
    </row>
    <row r="23" spans="1:16" ht="12.75" x14ac:dyDescent="0.2">
      <c r="A23" s="246" t="s">
        <v>352</v>
      </c>
      <c r="B23" s="246" t="s">
        <v>343</v>
      </c>
      <c r="C23" s="247" t="s">
        <v>411</v>
      </c>
      <c r="D23" s="247">
        <v>9019</v>
      </c>
      <c r="E23" s="247">
        <v>90019</v>
      </c>
      <c r="F23" s="247" t="s">
        <v>412</v>
      </c>
      <c r="G23" s="247" t="s">
        <v>413</v>
      </c>
      <c r="H23" s="526">
        <v>1723634</v>
      </c>
      <c r="I23" s="252">
        <v>222</v>
      </c>
      <c r="J23" s="256">
        <v>29506770</v>
      </c>
      <c r="K23" s="256">
        <v>4716296</v>
      </c>
      <c r="L23" s="256">
        <v>0</v>
      </c>
      <c r="M23" s="256">
        <v>78039827</v>
      </c>
      <c r="N23" s="256">
        <v>9466119</v>
      </c>
      <c r="O23" s="256">
        <v>31743613</v>
      </c>
      <c r="P23" s="527">
        <v>153472625</v>
      </c>
    </row>
    <row r="24" spans="1:16" ht="12.75" x14ac:dyDescent="0.2">
      <c r="A24" s="246" t="s">
        <v>357</v>
      </c>
      <c r="B24" s="246" t="s">
        <v>358</v>
      </c>
      <c r="C24" s="247" t="s">
        <v>411</v>
      </c>
      <c r="D24" s="247">
        <v>9023</v>
      </c>
      <c r="E24" s="247">
        <v>90023</v>
      </c>
      <c r="F24" s="247" t="s">
        <v>640</v>
      </c>
      <c r="G24" s="247" t="s">
        <v>413</v>
      </c>
      <c r="H24" s="526">
        <v>12150996</v>
      </c>
      <c r="I24" s="252">
        <v>202</v>
      </c>
      <c r="J24" s="256">
        <v>17331149</v>
      </c>
      <c r="K24" s="256">
        <v>914899</v>
      </c>
      <c r="L24" s="256">
        <v>0</v>
      </c>
      <c r="M24" s="256">
        <v>32803762</v>
      </c>
      <c r="N24" s="256">
        <v>24356393</v>
      </c>
      <c r="O24" s="256">
        <v>7586175</v>
      </c>
      <c r="P24" s="527">
        <v>82992378</v>
      </c>
    </row>
    <row r="25" spans="1:16" ht="12.75" x14ac:dyDescent="0.2">
      <c r="A25" s="246" t="s">
        <v>568</v>
      </c>
      <c r="B25" s="246" t="s">
        <v>193</v>
      </c>
      <c r="C25" s="247" t="s">
        <v>411</v>
      </c>
      <c r="D25" s="247">
        <v>9151</v>
      </c>
      <c r="E25" s="247">
        <v>90151</v>
      </c>
      <c r="F25" s="247" t="s">
        <v>412</v>
      </c>
      <c r="G25" s="247" t="s">
        <v>413</v>
      </c>
      <c r="H25" s="526">
        <v>12150996</v>
      </c>
      <c r="I25" s="252">
        <v>192</v>
      </c>
      <c r="J25" s="256">
        <v>83110552</v>
      </c>
      <c r="K25" s="256">
        <v>16427209</v>
      </c>
      <c r="L25" s="256">
        <v>109983094</v>
      </c>
      <c r="M25" s="256">
        <v>0</v>
      </c>
      <c r="N25" s="256">
        <v>0</v>
      </c>
      <c r="O25" s="256">
        <v>0</v>
      </c>
      <c r="P25" s="527">
        <v>209520855</v>
      </c>
    </row>
    <row r="26" spans="1:16" ht="12.75" x14ac:dyDescent="0.2">
      <c r="A26" s="246" t="s">
        <v>191</v>
      </c>
      <c r="B26" s="246" t="s">
        <v>192</v>
      </c>
      <c r="C26" s="247" t="s">
        <v>411</v>
      </c>
      <c r="D26" s="247">
        <v>9008</v>
      </c>
      <c r="E26" s="247">
        <v>90008</v>
      </c>
      <c r="F26" s="247" t="s">
        <v>427</v>
      </c>
      <c r="G26" s="247" t="s">
        <v>413</v>
      </c>
      <c r="H26" s="526">
        <v>12150996</v>
      </c>
      <c r="I26" s="252">
        <v>163</v>
      </c>
      <c r="J26" s="256">
        <v>13361718</v>
      </c>
      <c r="K26" s="256">
        <v>5469381</v>
      </c>
      <c r="L26" s="256">
        <v>0</v>
      </c>
      <c r="M26" s="256">
        <v>22857610</v>
      </c>
      <c r="N26" s="256">
        <v>26448636</v>
      </c>
      <c r="O26" s="256">
        <v>1428404</v>
      </c>
      <c r="P26" s="527">
        <v>69565749</v>
      </c>
    </row>
    <row r="27" spans="1:16" ht="12.75" x14ac:dyDescent="0.2">
      <c r="A27" s="246" t="s">
        <v>728</v>
      </c>
      <c r="B27" s="246" t="s">
        <v>465</v>
      </c>
      <c r="C27" s="247" t="s">
        <v>411</v>
      </c>
      <c r="D27" s="247">
        <v>9078</v>
      </c>
      <c r="E27" s="247">
        <v>90078</v>
      </c>
      <c r="F27" s="247" t="s">
        <v>412</v>
      </c>
      <c r="G27" s="247" t="s">
        <v>413</v>
      </c>
      <c r="H27" s="526">
        <v>615968</v>
      </c>
      <c r="I27" s="252">
        <v>143</v>
      </c>
      <c r="J27" s="256">
        <v>5145958</v>
      </c>
      <c r="K27" s="256">
        <v>722158</v>
      </c>
      <c r="L27" s="256">
        <v>0</v>
      </c>
      <c r="M27" s="256">
        <v>25324445</v>
      </c>
      <c r="N27" s="256">
        <v>0</v>
      </c>
      <c r="O27" s="256">
        <v>1376873</v>
      </c>
      <c r="P27" s="527">
        <v>32569434</v>
      </c>
    </row>
    <row r="28" spans="1:16" ht="12.75" x14ac:dyDescent="0.2">
      <c r="A28" s="246" t="s">
        <v>1113</v>
      </c>
      <c r="B28" s="246" t="s">
        <v>343</v>
      </c>
      <c r="C28" s="247" t="s">
        <v>411</v>
      </c>
      <c r="D28" s="247">
        <v>9223</v>
      </c>
      <c r="E28" s="247">
        <v>90223</v>
      </c>
      <c r="F28" s="247" t="s">
        <v>486</v>
      </c>
      <c r="G28" s="247" t="s">
        <v>413</v>
      </c>
      <c r="H28" s="526">
        <v>1723634</v>
      </c>
      <c r="I28" s="252">
        <v>142</v>
      </c>
      <c r="J28" s="256">
        <v>1540674</v>
      </c>
      <c r="K28" s="256">
        <v>13801153</v>
      </c>
      <c r="L28" s="256">
        <v>0</v>
      </c>
      <c r="M28" s="256">
        <v>3718151</v>
      </c>
      <c r="N28" s="256">
        <v>0</v>
      </c>
      <c r="O28" s="256">
        <v>0</v>
      </c>
      <c r="P28" s="527">
        <v>19059978</v>
      </c>
    </row>
    <row r="29" spans="1:16" ht="12.75" x14ac:dyDescent="0.2">
      <c r="A29" s="246" t="s">
        <v>349</v>
      </c>
      <c r="B29" s="246" t="s">
        <v>328</v>
      </c>
      <c r="C29" s="247" t="s">
        <v>411</v>
      </c>
      <c r="D29" s="247">
        <v>9016</v>
      </c>
      <c r="E29" s="247">
        <v>90016</v>
      </c>
      <c r="F29" s="247" t="s">
        <v>412</v>
      </c>
      <c r="G29" s="247" t="s">
        <v>413</v>
      </c>
      <c r="H29" s="526">
        <v>3281212</v>
      </c>
      <c r="I29" s="252">
        <v>141</v>
      </c>
      <c r="J29" s="256">
        <v>31695797</v>
      </c>
      <c r="K29" s="256">
        <v>1912946</v>
      </c>
      <c r="L29" s="256">
        <v>45343317</v>
      </c>
      <c r="M29" s="256">
        <v>2492529</v>
      </c>
      <c r="N29" s="256">
        <v>18366923</v>
      </c>
      <c r="O29" s="256">
        <v>7533</v>
      </c>
      <c r="P29" s="527">
        <v>99819045</v>
      </c>
    </row>
    <row r="30" spans="1:16" ht="12.75" x14ac:dyDescent="0.2">
      <c r="A30" s="246" t="s">
        <v>445</v>
      </c>
      <c r="B30" s="246" t="s">
        <v>268</v>
      </c>
      <c r="C30" s="247" t="s">
        <v>411</v>
      </c>
      <c r="D30" s="247">
        <v>9134</v>
      </c>
      <c r="E30" s="247">
        <v>90134</v>
      </c>
      <c r="F30" s="247" t="s">
        <v>412</v>
      </c>
      <c r="G30" s="247" t="s">
        <v>413</v>
      </c>
      <c r="H30" s="526">
        <v>3281212</v>
      </c>
      <c r="I30" s="252">
        <v>134</v>
      </c>
      <c r="J30" s="256">
        <v>83351480</v>
      </c>
      <c r="K30" s="256">
        <v>10428680</v>
      </c>
      <c r="L30" s="256">
        <v>0</v>
      </c>
      <c r="M30" s="256">
        <v>19449107</v>
      </c>
      <c r="N30" s="256">
        <v>7558608</v>
      </c>
      <c r="O30" s="256">
        <v>96727</v>
      </c>
      <c r="P30" s="527">
        <v>120884602</v>
      </c>
    </row>
    <row r="31" spans="1:16" ht="12.75" x14ac:dyDescent="0.2">
      <c r="A31" s="246" t="s">
        <v>368</v>
      </c>
      <c r="B31" s="246" t="s">
        <v>369</v>
      </c>
      <c r="C31" s="247" t="s">
        <v>411</v>
      </c>
      <c r="D31" s="247">
        <v>9027</v>
      </c>
      <c r="E31" s="247">
        <v>90027</v>
      </c>
      <c r="F31" s="247" t="s">
        <v>427</v>
      </c>
      <c r="G31" s="247" t="s">
        <v>413</v>
      </c>
      <c r="H31" s="526">
        <v>654628</v>
      </c>
      <c r="I31" s="252">
        <v>130</v>
      </c>
      <c r="J31" s="256">
        <v>8800100</v>
      </c>
      <c r="K31" s="256">
        <v>1046573</v>
      </c>
      <c r="L31" s="256">
        <v>0</v>
      </c>
      <c r="M31" s="256">
        <v>6850687</v>
      </c>
      <c r="N31" s="256">
        <v>14192835</v>
      </c>
      <c r="O31" s="256">
        <v>10208032</v>
      </c>
      <c r="P31" s="527">
        <v>41098227</v>
      </c>
    </row>
    <row r="32" spans="1:16" ht="12.75" x14ac:dyDescent="0.2">
      <c r="A32" s="246" t="s">
        <v>174</v>
      </c>
      <c r="B32" s="246" t="s">
        <v>175</v>
      </c>
      <c r="C32" s="247" t="s">
        <v>411</v>
      </c>
      <c r="D32" s="247">
        <v>9006</v>
      </c>
      <c r="E32" s="247">
        <v>90006</v>
      </c>
      <c r="F32" s="247" t="s">
        <v>412</v>
      </c>
      <c r="G32" s="247" t="s">
        <v>413</v>
      </c>
      <c r="H32" s="526">
        <v>163703</v>
      </c>
      <c r="I32" s="252">
        <v>118</v>
      </c>
      <c r="J32" s="256">
        <v>9284295</v>
      </c>
      <c r="K32" s="256">
        <v>539167</v>
      </c>
      <c r="L32" s="256">
        <v>21399928</v>
      </c>
      <c r="M32" s="256">
        <v>12032023</v>
      </c>
      <c r="N32" s="256">
        <v>15385</v>
      </c>
      <c r="O32" s="256">
        <v>6343326</v>
      </c>
      <c r="P32" s="527">
        <v>49614124</v>
      </c>
    </row>
    <row r="33" spans="1:16" ht="12.75" x14ac:dyDescent="0.2">
      <c r="A33" s="246" t="s">
        <v>448</v>
      </c>
      <c r="B33" s="246" t="s">
        <v>449</v>
      </c>
      <c r="C33" s="247" t="s">
        <v>411</v>
      </c>
      <c r="D33" s="247">
        <v>9234</v>
      </c>
      <c r="E33" s="247">
        <v>90234</v>
      </c>
      <c r="F33" s="247" t="s">
        <v>412</v>
      </c>
      <c r="G33" s="247" t="s">
        <v>413</v>
      </c>
      <c r="H33" s="526">
        <v>3281212</v>
      </c>
      <c r="I33" s="252">
        <v>107</v>
      </c>
      <c r="J33" s="256">
        <v>3584172</v>
      </c>
      <c r="K33" s="256">
        <v>295393</v>
      </c>
      <c r="L33" s="256">
        <v>0</v>
      </c>
      <c r="M33" s="256">
        <v>12985667</v>
      </c>
      <c r="N33" s="256">
        <v>5872287</v>
      </c>
      <c r="O33" s="256">
        <v>1418401</v>
      </c>
      <c r="P33" s="527">
        <v>24155920</v>
      </c>
    </row>
    <row r="34" spans="1:16" ht="12.75" x14ac:dyDescent="0.2">
      <c r="A34" s="246" t="s">
        <v>557</v>
      </c>
      <c r="B34" s="246" t="s">
        <v>558</v>
      </c>
      <c r="C34" s="247" t="s">
        <v>411</v>
      </c>
      <c r="D34" s="247">
        <v>9041</v>
      </c>
      <c r="E34" s="247">
        <v>90041</v>
      </c>
      <c r="F34" s="247" t="s">
        <v>427</v>
      </c>
      <c r="G34" s="247" t="s">
        <v>413</v>
      </c>
      <c r="H34" s="526">
        <v>12150996</v>
      </c>
      <c r="I34" s="252">
        <v>104</v>
      </c>
      <c r="J34" s="256">
        <v>5668905</v>
      </c>
      <c r="K34" s="256">
        <v>160907</v>
      </c>
      <c r="L34" s="256">
        <v>0</v>
      </c>
      <c r="M34" s="256">
        <v>18424910</v>
      </c>
      <c r="N34" s="256">
        <v>1008610</v>
      </c>
      <c r="O34" s="256">
        <v>0</v>
      </c>
      <c r="P34" s="527">
        <v>25263332</v>
      </c>
    </row>
    <row r="35" spans="1:16" ht="12.75" x14ac:dyDescent="0.2">
      <c r="A35" s="246" t="s">
        <v>686</v>
      </c>
      <c r="B35" s="246" t="s">
        <v>687</v>
      </c>
      <c r="C35" s="247" t="s">
        <v>411</v>
      </c>
      <c r="D35" s="247">
        <v>9062</v>
      </c>
      <c r="E35" s="247">
        <v>90062</v>
      </c>
      <c r="F35" s="247" t="s">
        <v>412</v>
      </c>
      <c r="G35" s="247" t="s">
        <v>413</v>
      </c>
      <c r="H35" s="526">
        <v>114237</v>
      </c>
      <c r="I35" s="252">
        <v>103</v>
      </c>
      <c r="J35" s="256">
        <v>7590372</v>
      </c>
      <c r="K35" s="256">
        <v>383711</v>
      </c>
      <c r="L35" s="256">
        <v>0</v>
      </c>
      <c r="M35" s="256">
        <v>15513626</v>
      </c>
      <c r="N35" s="256">
        <v>2513378</v>
      </c>
      <c r="O35" s="256">
        <v>9369570</v>
      </c>
      <c r="P35" s="527">
        <v>35370657</v>
      </c>
    </row>
    <row r="36" spans="1:16" ht="12.75" x14ac:dyDescent="0.2">
      <c r="A36" s="246" t="s">
        <v>295</v>
      </c>
      <c r="B36" s="246" t="s">
        <v>296</v>
      </c>
      <c r="C36" s="247" t="s">
        <v>411</v>
      </c>
      <c r="D36" s="247">
        <v>9012</v>
      </c>
      <c r="E36" s="247">
        <v>90012</v>
      </c>
      <c r="F36" s="247" t="s">
        <v>412</v>
      </c>
      <c r="G36" s="247" t="s">
        <v>413</v>
      </c>
      <c r="H36" s="526">
        <v>370583</v>
      </c>
      <c r="I36" s="252">
        <v>102</v>
      </c>
      <c r="J36" s="256">
        <v>4411703</v>
      </c>
      <c r="K36" s="256">
        <v>364257</v>
      </c>
      <c r="L36" s="256">
        <v>0</v>
      </c>
      <c r="M36" s="256">
        <v>9571772</v>
      </c>
      <c r="N36" s="256">
        <v>11017654</v>
      </c>
      <c r="O36" s="256">
        <v>5779342</v>
      </c>
      <c r="P36" s="527">
        <v>31144728</v>
      </c>
    </row>
    <row r="37" spans="1:16" ht="12.75" x14ac:dyDescent="0.2">
      <c r="A37" s="246" t="s">
        <v>353</v>
      </c>
      <c r="B37" s="246" t="s">
        <v>354</v>
      </c>
      <c r="C37" s="247" t="s">
        <v>411</v>
      </c>
      <c r="D37" s="247">
        <v>9020</v>
      </c>
      <c r="E37" s="247">
        <v>90020</v>
      </c>
      <c r="F37" s="247" t="s">
        <v>412</v>
      </c>
      <c r="G37" s="247" t="s">
        <v>413</v>
      </c>
      <c r="H37" s="526">
        <v>195861</v>
      </c>
      <c r="I37" s="252">
        <v>91</v>
      </c>
      <c r="J37" s="256">
        <v>8275150</v>
      </c>
      <c r="K37" s="256">
        <v>781639</v>
      </c>
      <c r="L37" s="256">
        <v>0</v>
      </c>
      <c r="M37" s="256">
        <v>3116527</v>
      </c>
      <c r="N37" s="256">
        <v>6165649</v>
      </c>
      <c r="O37" s="256">
        <v>4914363</v>
      </c>
      <c r="P37" s="527">
        <v>23253328</v>
      </c>
    </row>
    <row r="38" spans="1:16" ht="12.75" x14ac:dyDescent="0.2">
      <c r="A38" s="246" t="s">
        <v>1243</v>
      </c>
      <c r="B38" s="246" t="s">
        <v>1129</v>
      </c>
      <c r="C38" s="247" t="s">
        <v>411</v>
      </c>
      <c r="D38" s="247">
        <v>9171</v>
      </c>
      <c r="E38" s="247">
        <v>90171</v>
      </c>
      <c r="F38" s="247" t="s">
        <v>427</v>
      </c>
      <c r="G38" s="247" t="s">
        <v>413</v>
      </c>
      <c r="H38" s="526">
        <v>258653</v>
      </c>
      <c r="I38" s="252">
        <v>89</v>
      </c>
      <c r="J38" s="256">
        <v>3899026</v>
      </c>
      <c r="K38" s="256">
        <v>1344097</v>
      </c>
      <c r="L38" s="256">
        <v>0</v>
      </c>
      <c r="M38" s="256">
        <v>17184141</v>
      </c>
      <c r="N38" s="256">
        <v>0</v>
      </c>
      <c r="O38" s="256">
        <v>80097</v>
      </c>
      <c r="P38" s="527">
        <v>22507361</v>
      </c>
    </row>
    <row r="39" spans="1:16" ht="12.75" x14ac:dyDescent="0.2">
      <c r="A39" s="246" t="s">
        <v>283</v>
      </c>
      <c r="B39" s="246" t="s">
        <v>284</v>
      </c>
      <c r="C39" s="247" t="s">
        <v>411</v>
      </c>
      <c r="D39" s="247">
        <v>9010</v>
      </c>
      <c r="E39" s="247">
        <v>90010</v>
      </c>
      <c r="F39" s="247" t="s">
        <v>427</v>
      </c>
      <c r="G39" s="247" t="s">
        <v>413</v>
      </c>
      <c r="H39" s="526">
        <v>12150996</v>
      </c>
      <c r="I39" s="252">
        <v>84</v>
      </c>
      <c r="J39" s="256">
        <v>3162791</v>
      </c>
      <c r="K39" s="256">
        <v>308885</v>
      </c>
      <c r="L39" s="256">
        <v>0</v>
      </c>
      <c r="M39" s="256">
        <v>8904330</v>
      </c>
      <c r="N39" s="256">
        <v>6797968</v>
      </c>
      <c r="O39" s="256">
        <v>3155315</v>
      </c>
      <c r="P39" s="527">
        <v>22329289</v>
      </c>
    </row>
    <row r="40" spans="1:16" ht="12.75" x14ac:dyDescent="0.2">
      <c r="A40" s="246" t="s">
        <v>771</v>
      </c>
      <c r="B40" s="246" t="s">
        <v>772</v>
      </c>
      <c r="C40" s="247" t="s">
        <v>411</v>
      </c>
      <c r="D40" s="247">
        <v>9079</v>
      </c>
      <c r="E40" s="247">
        <v>90079</v>
      </c>
      <c r="F40" s="247" t="s">
        <v>412</v>
      </c>
      <c r="G40" s="247" t="s">
        <v>413</v>
      </c>
      <c r="H40" s="526">
        <v>345580</v>
      </c>
      <c r="I40" s="252">
        <v>84</v>
      </c>
      <c r="J40" s="256">
        <v>3315354</v>
      </c>
      <c r="K40" s="256">
        <v>2733748</v>
      </c>
      <c r="L40" s="256">
        <v>0</v>
      </c>
      <c r="M40" s="256">
        <v>0</v>
      </c>
      <c r="N40" s="256">
        <v>17613112</v>
      </c>
      <c r="O40" s="256">
        <v>3985621</v>
      </c>
      <c r="P40" s="527">
        <v>27647835</v>
      </c>
    </row>
    <row r="41" spans="1:16" ht="12.75" x14ac:dyDescent="0.2">
      <c r="A41" s="246" t="s">
        <v>164</v>
      </c>
      <c r="B41" s="246" t="s">
        <v>165</v>
      </c>
      <c r="C41" s="247" t="s">
        <v>411</v>
      </c>
      <c r="D41" s="247">
        <v>9004</v>
      </c>
      <c r="E41" s="247">
        <v>90004</v>
      </c>
      <c r="F41" s="247" t="s">
        <v>412</v>
      </c>
      <c r="G41" s="247" t="s">
        <v>413</v>
      </c>
      <c r="H41" s="526">
        <v>523994</v>
      </c>
      <c r="I41" s="252">
        <v>81</v>
      </c>
      <c r="J41" s="256">
        <v>4192462</v>
      </c>
      <c r="K41" s="256">
        <v>432945</v>
      </c>
      <c r="L41" s="256">
        <v>14027150</v>
      </c>
      <c r="M41" s="256">
        <v>0</v>
      </c>
      <c r="N41" s="256">
        <v>0</v>
      </c>
      <c r="O41" s="256">
        <v>4923990</v>
      </c>
      <c r="P41" s="527">
        <v>23576547</v>
      </c>
    </row>
    <row r="42" spans="1:16" ht="12.75" x14ac:dyDescent="0.2">
      <c r="A42" s="246" t="s">
        <v>980</v>
      </c>
      <c r="B42" s="246" t="s">
        <v>369</v>
      </c>
      <c r="C42" s="247" t="s">
        <v>411</v>
      </c>
      <c r="D42" s="247" t="s">
        <v>981</v>
      </c>
      <c r="E42" s="247" t="s">
        <v>982</v>
      </c>
      <c r="F42" s="247" t="s">
        <v>412</v>
      </c>
      <c r="G42" s="247" t="s">
        <v>864</v>
      </c>
      <c r="H42" s="250">
        <v>0</v>
      </c>
      <c r="I42" s="252">
        <v>78</v>
      </c>
      <c r="J42" s="256">
        <v>588693</v>
      </c>
      <c r="K42" s="256">
        <v>116312</v>
      </c>
      <c r="L42" s="256">
        <v>0</v>
      </c>
      <c r="M42" s="256">
        <v>1355331</v>
      </c>
      <c r="N42" s="256">
        <v>1244694</v>
      </c>
      <c r="O42" s="256">
        <v>1799100</v>
      </c>
      <c r="P42" s="527">
        <v>5104130</v>
      </c>
    </row>
    <row r="43" spans="1:16" ht="12.75" x14ac:dyDescent="0.2">
      <c r="A43" s="246" t="s">
        <v>1027</v>
      </c>
      <c r="B43" s="246" t="s">
        <v>1028</v>
      </c>
      <c r="C43" s="247" t="s">
        <v>411</v>
      </c>
      <c r="D43" s="247">
        <v>9121</v>
      </c>
      <c r="E43" s="247">
        <v>90121</v>
      </c>
      <c r="F43" s="247" t="s">
        <v>412</v>
      </c>
      <c r="G43" s="247" t="s">
        <v>413</v>
      </c>
      <c r="H43" s="526">
        <v>341219</v>
      </c>
      <c r="I43" s="252">
        <v>73</v>
      </c>
      <c r="J43" s="256">
        <v>4844045</v>
      </c>
      <c r="K43" s="256">
        <v>519128</v>
      </c>
      <c r="L43" s="256">
        <v>0</v>
      </c>
      <c r="M43" s="256">
        <v>8919166</v>
      </c>
      <c r="N43" s="256">
        <v>0</v>
      </c>
      <c r="O43" s="256">
        <v>7082154</v>
      </c>
      <c r="P43" s="527">
        <v>21364493</v>
      </c>
    </row>
    <row r="44" spans="1:16" ht="12.75" x14ac:dyDescent="0.2">
      <c r="A44" s="246" t="s">
        <v>866</v>
      </c>
      <c r="B44" s="246" t="s">
        <v>867</v>
      </c>
      <c r="C44" s="247" t="s">
        <v>411</v>
      </c>
      <c r="D44" s="247">
        <v>9162</v>
      </c>
      <c r="E44" s="247">
        <v>90162</v>
      </c>
      <c r="F44" s="247" t="s">
        <v>412</v>
      </c>
      <c r="G44" s="247" t="s">
        <v>413</v>
      </c>
      <c r="H44" s="526">
        <v>277634</v>
      </c>
      <c r="I44" s="252">
        <v>73</v>
      </c>
      <c r="J44" s="256">
        <v>3246690</v>
      </c>
      <c r="K44" s="256">
        <v>155727</v>
      </c>
      <c r="L44" s="256">
        <v>0</v>
      </c>
      <c r="M44" s="256">
        <v>1910093</v>
      </c>
      <c r="N44" s="256">
        <v>14794554</v>
      </c>
      <c r="O44" s="256">
        <v>0</v>
      </c>
      <c r="P44" s="527">
        <v>20107064</v>
      </c>
    </row>
    <row r="45" spans="1:16" ht="12.75" x14ac:dyDescent="0.2">
      <c r="A45" s="246" t="s">
        <v>920</v>
      </c>
      <c r="B45" s="246" t="s">
        <v>351</v>
      </c>
      <c r="C45" s="247" t="s">
        <v>411</v>
      </c>
      <c r="D45" s="247">
        <v>9089</v>
      </c>
      <c r="E45" s="247">
        <v>90089</v>
      </c>
      <c r="F45" s="247" t="s">
        <v>427</v>
      </c>
      <c r="G45" s="247" t="s">
        <v>413</v>
      </c>
      <c r="H45" s="526">
        <v>308231</v>
      </c>
      <c r="I45" s="252">
        <v>65</v>
      </c>
      <c r="J45" s="256">
        <v>1982889</v>
      </c>
      <c r="K45" s="256">
        <v>61849</v>
      </c>
      <c r="L45" s="256">
        <v>0</v>
      </c>
      <c r="M45" s="256">
        <v>8565513</v>
      </c>
      <c r="N45" s="256">
        <v>1567507</v>
      </c>
      <c r="O45" s="256">
        <v>1522014</v>
      </c>
      <c r="P45" s="527">
        <v>13699772</v>
      </c>
    </row>
    <row r="46" spans="1:16" ht="12.75" x14ac:dyDescent="0.2">
      <c r="A46" s="246" t="s">
        <v>1029</v>
      </c>
      <c r="B46" s="246" t="s">
        <v>1030</v>
      </c>
      <c r="C46" s="247" t="s">
        <v>411</v>
      </c>
      <c r="D46" s="247">
        <v>9144</v>
      </c>
      <c r="E46" s="247">
        <v>90144</v>
      </c>
      <c r="F46" s="247" t="s">
        <v>412</v>
      </c>
      <c r="G46" s="247" t="s">
        <v>413</v>
      </c>
      <c r="H46" s="526">
        <v>615968</v>
      </c>
      <c r="I46" s="252">
        <v>65</v>
      </c>
      <c r="J46" s="256">
        <v>2253853</v>
      </c>
      <c r="K46" s="256">
        <v>398051</v>
      </c>
      <c r="L46" s="256">
        <v>5938881</v>
      </c>
      <c r="M46" s="256">
        <v>2943297</v>
      </c>
      <c r="N46" s="256">
        <v>1876877</v>
      </c>
      <c r="O46" s="256">
        <v>938625</v>
      </c>
      <c r="P46" s="527">
        <v>14349584</v>
      </c>
    </row>
    <row r="47" spans="1:16" ht="12.75" x14ac:dyDescent="0.2">
      <c r="A47" s="246" t="s">
        <v>182</v>
      </c>
      <c r="B47" s="246" t="s">
        <v>183</v>
      </c>
      <c r="C47" s="247" t="s">
        <v>411</v>
      </c>
      <c r="D47" s="247">
        <v>9007</v>
      </c>
      <c r="E47" s="247">
        <v>90007</v>
      </c>
      <c r="F47" s="247" t="s">
        <v>427</v>
      </c>
      <c r="G47" s="247" t="s">
        <v>413</v>
      </c>
      <c r="H47" s="526">
        <v>358172</v>
      </c>
      <c r="I47" s="252">
        <v>64</v>
      </c>
      <c r="J47" s="256">
        <v>3079647</v>
      </c>
      <c r="K47" s="256">
        <v>406310</v>
      </c>
      <c r="L47" s="256">
        <v>0</v>
      </c>
      <c r="M47" s="256">
        <v>0</v>
      </c>
      <c r="N47" s="256">
        <v>8786333</v>
      </c>
      <c r="O47" s="256">
        <v>3897798</v>
      </c>
      <c r="P47" s="527">
        <v>16170088</v>
      </c>
    </row>
    <row r="48" spans="1:16" ht="12.75" x14ac:dyDescent="0.2">
      <c r="A48" s="246" t="s">
        <v>483</v>
      </c>
      <c r="B48" s="246" t="s">
        <v>484</v>
      </c>
      <c r="C48" s="247" t="s">
        <v>411</v>
      </c>
      <c r="D48" s="247">
        <v>9035</v>
      </c>
      <c r="E48" s="247">
        <v>90035</v>
      </c>
      <c r="F48" s="247" t="s">
        <v>412</v>
      </c>
      <c r="G48" s="247" t="s">
        <v>413</v>
      </c>
      <c r="H48" s="526">
        <v>367260</v>
      </c>
      <c r="I48" s="252">
        <v>64</v>
      </c>
      <c r="J48" s="256">
        <v>3418633</v>
      </c>
      <c r="K48" s="256">
        <v>703964</v>
      </c>
      <c r="L48" s="256">
        <v>0</v>
      </c>
      <c r="M48" s="256">
        <v>9123806</v>
      </c>
      <c r="N48" s="256">
        <v>174425</v>
      </c>
      <c r="O48" s="256">
        <v>5960620</v>
      </c>
      <c r="P48" s="527">
        <v>19381448</v>
      </c>
    </row>
    <row r="49" spans="1:16" ht="12.75" x14ac:dyDescent="0.2">
      <c r="A49" s="246" t="s">
        <v>660</v>
      </c>
      <c r="B49" s="246" t="s">
        <v>661</v>
      </c>
      <c r="C49" s="247" t="s">
        <v>411</v>
      </c>
      <c r="D49" s="247">
        <v>9211</v>
      </c>
      <c r="E49" s="247">
        <v>90211</v>
      </c>
      <c r="F49" s="247" t="s">
        <v>486</v>
      </c>
      <c r="G49" s="247" t="s">
        <v>413</v>
      </c>
      <c r="H49" s="526">
        <v>12150996</v>
      </c>
      <c r="I49" s="252">
        <v>63</v>
      </c>
      <c r="J49" s="256">
        <v>5722763</v>
      </c>
      <c r="K49" s="256">
        <v>7363065</v>
      </c>
      <c r="L49" s="256">
        <v>0</v>
      </c>
      <c r="M49" s="256">
        <v>355631</v>
      </c>
      <c r="N49" s="256">
        <v>0</v>
      </c>
      <c r="O49" s="256">
        <v>147148</v>
      </c>
      <c r="P49" s="527">
        <v>13588607</v>
      </c>
    </row>
    <row r="50" spans="1:16" ht="12.75" x14ac:dyDescent="0.2">
      <c r="A50" s="246" t="s">
        <v>1234</v>
      </c>
      <c r="B50" s="246" t="s">
        <v>1063</v>
      </c>
      <c r="C50" s="247" t="s">
        <v>411</v>
      </c>
      <c r="D50" s="247">
        <v>9173</v>
      </c>
      <c r="E50" s="247">
        <v>90173</v>
      </c>
      <c r="F50" s="247" t="s">
        <v>412</v>
      </c>
      <c r="G50" s="247" t="s">
        <v>413</v>
      </c>
      <c r="H50" s="526">
        <v>136969</v>
      </c>
      <c r="I50" s="252">
        <v>55</v>
      </c>
      <c r="J50" s="256">
        <v>1345930</v>
      </c>
      <c r="K50" s="256">
        <v>23543</v>
      </c>
      <c r="L50" s="256">
        <v>0</v>
      </c>
      <c r="M50" s="256">
        <v>0</v>
      </c>
      <c r="N50" s="256">
        <v>4477968</v>
      </c>
      <c r="O50" s="256">
        <v>5494562</v>
      </c>
      <c r="P50" s="527">
        <v>11342003</v>
      </c>
    </row>
    <row r="51" spans="1:16" ht="12.75" x14ac:dyDescent="0.2">
      <c r="A51" s="246" t="s">
        <v>961</v>
      </c>
      <c r="B51" s="246" t="s">
        <v>962</v>
      </c>
      <c r="C51" s="247" t="s">
        <v>411</v>
      </c>
      <c r="D51" s="247">
        <v>9205</v>
      </c>
      <c r="E51" s="247">
        <v>90205</v>
      </c>
      <c r="F51" s="247" t="s">
        <v>427</v>
      </c>
      <c r="G51" s="247" t="s">
        <v>413</v>
      </c>
      <c r="H51" s="526">
        <v>1723634</v>
      </c>
      <c r="I51" s="252">
        <v>51</v>
      </c>
      <c r="J51" s="256">
        <v>1618572</v>
      </c>
      <c r="K51" s="256">
        <v>7195</v>
      </c>
      <c r="L51" s="256">
        <v>0</v>
      </c>
      <c r="M51" s="256">
        <v>5948984</v>
      </c>
      <c r="N51" s="256">
        <v>350911</v>
      </c>
      <c r="O51" s="256">
        <v>924828</v>
      </c>
      <c r="P51" s="527">
        <v>8850490</v>
      </c>
    </row>
    <row r="52" spans="1:16" ht="12.75" x14ac:dyDescent="0.2">
      <c r="A52" s="246" t="s">
        <v>566</v>
      </c>
      <c r="B52" s="246" t="s">
        <v>567</v>
      </c>
      <c r="C52" s="247" t="s">
        <v>411</v>
      </c>
      <c r="D52" s="247">
        <v>9042</v>
      </c>
      <c r="E52" s="247">
        <v>90042</v>
      </c>
      <c r="F52" s="247" t="s">
        <v>427</v>
      </c>
      <c r="G52" s="247" t="s">
        <v>413</v>
      </c>
      <c r="H52" s="526">
        <v>12150996</v>
      </c>
      <c r="I52" s="252">
        <v>50</v>
      </c>
      <c r="J52" s="256">
        <v>2868630</v>
      </c>
      <c r="K52" s="256">
        <v>1636075</v>
      </c>
      <c r="L52" s="256">
        <v>0</v>
      </c>
      <c r="M52" s="256">
        <v>9194734</v>
      </c>
      <c r="N52" s="256">
        <v>5717142</v>
      </c>
      <c r="O52" s="256">
        <v>1716723</v>
      </c>
      <c r="P52" s="527">
        <v>21133304</v>
      </c>
    </row>
    <row r="53" spans="1:16" ht="12.75" x14ac:dyDescent="0.2">
      <c r="A53" s="246" t="s">
        <v>530</v>
      </c>
      <c r="B53" s="246" t="s">
        <v>531</v>
      </c>
      <c r="C53" s="247" t="s">
        <v>411</v>
      </c>
      <c r="D53" s="247">
        <v>9039</v>
      </c>
      <c r="E53" s="247">
        <v>90039</v>
      </c>
      <c r="F53" s="247" t="s">
        <v>427</v>
      </c>
      <c r="G53" s="247" t="s">
        <v>413</v>
      </c>
      <c r="H53" s="526">
        <v>12150996</v>
      </c>
      <c r="I53" s="252">
        <v>49</v>
      </c>
      <c r="J53" s="256">
        <v>3772338</v>
      </c>
      <c r="K53" s="256">
        <v>353597</v>
      </c>
      <c r="L53" s="256">
        <v>0</v>
      </c>
      <c r="M53" s="256">
        <v>7401545</v>
      </c>
      <c r="N53" s="256">
        <v>5825795</v>
      </c>
      <c r="O53" s="256">
        <v>2429249</v>
      </c>
      <c r="P53" s="527">
        <v>19782524</v>
      </c>
    </row>
    <row r="54" spans="1:16" ht="12.75" x14ac:dyDescent="0.2">
      <c r="A54" s="246" t="s">
        <v>951</v>
      </c>
      <c r="B54" s="246" t="s">
        <v>952</v>
      </c>
      <c r="C54" s="247" t="s">
        <v>411</v>
      </c>
      <c r="D54" s="247">
        <v>9090</v>
      </c>
      <c r="E54" s="247">
        <v>90090</v>
      </c>
      <c r="F54" s="247" t="s">
        <v>412</v>
      </c>
      <c r="G54" s="247" t="s">
        <v>413</v>
      </c>
      <c r="H54" s="526">
        <v>1723634</v>
      </c>
      <c r="I54" s="252">
        <v>49</v>
      </c>
      <c r="J54" s="256">
        <v>2478488</v>
      </c>
      <c r="K54" s="256">
        <v>1905831</v>
      </c>
      <c r="L54" s="256">
        <v>0</v>
      </c>
      <c r="M54" s="256">
        <v>0</v>
      </c>
      <c r="N54" s="256">
        <v>4488516</v>
      </c>
      <c r="O54" s="256">
        <v>2695191</v>
      </c>
      <c r="P54" s="527">
        <v>11568026</v>
      </c>
    </row>
    <row r="55" spans="1:16" ht="12.75" x14ac:dyDescent="0.2">
      <c r="A55" s="246" t="s">
        <v>442</v>
      </c>
      <c r="B55" s="246" t="s">
        <v>443</v>
      </c>
      <c r="C55" s="247" t="s">
        <v>411</v>
      </c>
      <c r="D55" s="247">
        <v>9159</v>
      </c>
      <c r="E55" s="247">
        <v>90159</v>
      </c>
      <c r="F55" s="247" t="s">
        <v>412</v>
      </c>
      <c r="G55" s="247" t="s">
        <v>413</v>
      </c>
      <c r="H55" s="526">
        <v>3281212</v>
      </c>
      <c r="I55" s="252">
        <v>48</v>
      </c>
      <c r="J55" s="256">
        <v>2099439</v>
      </c>
      <c r="K55" s="256">
        <v>64473</v>
      </c>
      <c r="L55" s="256">
        <v>0</v>
      </c>
      <c r="M55" s="256">
        <v>3859911</v>
      </c>
      <c r="N55" s="256">
        <v>2800026</v>
      </c>
      <c r="O55" s="256">
        <v>109379</v>
      </c>
      <c r="P55" s="527">
        <v>8933228</v>
      </c>
    </row>
    <row r="56" spans="1:16" ht="12.75" x14ac:dyDescent="0.2">
      <c r="A56" s="246" t="s">
        <v>1246</v>
      </c>
      <c r="B56" s="246" t="s">
        <v>347</v>
      </c>
      <c r="C56" s="247" t="s">
        <v>411</v>
      </c>
      <c r="D56" s="247">
        <v>9164</v>
      </c>
      <c r="E56" s="247">
        <v>90164</v>
      </c>
      <c r="F56" s="247" t="s">
        <v>412</v>
      </c>
      <c r="G56" s="247" t="s">
        <v>413</v>
      </c>
      <c r="H56" s="526">
        <v>367260</v>
      </c>
      <c r="I56" s="252">
        <v>47</v>
      </c>
      <c r="J56" s="256">
        <v>1324247</v>
      </c>
      <c r="K56" s="256">
        <v>221</v>
      </c>
      <c r="L56" s="256">
        <v>0</v>
      </c>
      <c r="M56" s="256">
        <v>1646403</v>
      </c>
      <c r="N56" s="256">
        <v>3407432</v>
      </c>
      <c r="O56" s="256">
        <v>4040919</v>
      </c>
      <c r="P56" s="527">
        <v>10419222</v>
      </c>
    </row>
    <row r="57" spans="1:16" ht="12.75" x14ac:dyDescent="0.2">
      <c r="A57" s="246" t="s">
        <v>914</v>
      </c>
      <c r="B57" s="246" t="s">
        <v>915</v>
      </c>
      <c r="C57" s="247" t="s">
        <v>411</v>
      </c>
      <c r="D57" s="247">
        <v>9208</v>
      </c>
      <c r="E57" s="247">
        <v>90208</v>
      </c>
      <c r="F57" s="247" t="s">
        <v>437</v>
      </c>
      <c r="G57" s="247" t="s">
        <v>413</v>
      </c>
      <c r="H57" s="526">
        <v>98176</v>
      </c>
      <c r="I57" s="252">
        <v>47</v>
      </c>
      <c r="J57" s="256">
        <v>1692852</v>
      </c>
      <c r="K57" s="256">
        <v>55081</v>
      </c>
      <c r="L57" s="256">
        <v>0</v>
      </c>
      <c r="M57" s="256">
        <v>0</v>
      </c>
      <c r="N57" s="256">
        <v>4343902</v>
      </c>
      <c r="O57" s="256">
        <v>3130815</v>
      </c>
      <c r="P57" s="527">
        <v>9222650</v>
      </c>
    </row>
    <row r="58" spans="1:16" ht="12.75" x14ac:dyDescent="0.2">
      <c r="A58" s="246" t="s">
        <v>884</v>
      </c>
      <c r="B58" s="246" t="s">
        <v>165</v>
      </c>
      <c r="C58" s="247" t="s">
        <v>411</v>
      </c>
      <c r="D58" s="247" t="s">
        <v>885</v>
      </c>
      <c r="E58" s="247" t="s">
        <v>886</v>
      </c>
      <c r="F58" s="247" t="s">
        <v>427</v>
      </c>
      <c r="G58" s="247" t="s">
        <v>864</v>
      </c>
      <c r="H58" s="250">
        <v>0</v>
      </c>
      <c r="I58" s="252">
        <v>45</v>
      </c>
      <c r="J58" s="256">
        <v>982451</v>
      </c>
      <c r="K58" s="256">
        <v>123518</v>
      </c>
      <c r="L58" s="256">
        <v>0</v>
      </c>
      <c r="M58" s="256">
        <v>4938425</v>
      </c>
      <c r="N58" s="256">
        <v>963970</v>
      </c>
      <c r="O58" s="256">
        <v>6426605</v>
      </c>
      <c r="P58" s="527">
        <v>13434969</v>
      </c>
    </row>
    <row r="59" spans="1:16" ht="12.75" x14ac:dyDescent="0.2">
      <c r="A59" s="246" t="s">
        <v>1124</v>
      </c>
      <c r="B59" s="246" t="s">
        <v>1125</v>
      </c>
      <c r="C59" s="247" t="s">
        <v>411</v>
      </c>
      <c r="D59" s="247">
        <v>9206</v>
      </c>
      <c r="E59" s="247">
        <v>90206</v>
      </c>
      <c r="F59" s="247" t="s">
        <v>412</v>
      </c>
      <c r="G59" s="247" t="s">
        <v>413</v>
      </c>
      <c r="H59" s="526">
        <v>59219</v>
      </c>
      <c r="I59" s="252">
        <v>44</v>
      </c>
      <c r="J59" s="256">
        <v>1683042</v>
      </c>
      <c r="K59" s="256">
        <v>98309</v>
      </c>
      <c r="L59" s="256">
        <v>0</v>
      </c>
      <c r="M59" s="256">
        <v>0</v>
      </c>
      <c r="N59" s="256">
        <v>4502848</v>
      </c>
      <c r="O59" s="256">
        <v>3435681</v>
      </c>
      <c r="P59" s="527">
        <v>9719880</v>
      </c>
    </row>
    <row r="60" spans="1:16" ht="12.75" x14ac:dyDescent="0.2">
      <c r="A60" s="246" t="s">
        <v>900</v>
      </c>
      <c r="B60" s="246" t="s">
        <v>901</v>
      </c>
      <c r="C60" s="247" t="s">
        <v>411</v>
      </c>
      <c r="D60" s="247" t="s">
        <v>902</v>
      </c>
      <c r="E60" s="247" t="s">
        <v>903</v>
      </c>
      <c r="F60" s="247" t="s">
        <v>412</v>
      </c>
      <c r="G60" s="247" t="s">
        <v>864</v>
      </c>
      <c r="H60" s="250">
        <v>0</v>
      </c>
      <c r="I60" s="252">
        <v>44</v>
      </c>
      <c r="J60" s="256">
        <v>880293</v>
      </c>
      <c r="K60" s="256">
        <v>1746478</v>
      </c>
      <c r="L60" s="256">
        <v>0</v>
      </c>
      <c r="M60" s="256">
        <v>70432</v>
      </c>
      <c r="N60" s="256">
        <v>1546798</v>
      </c>
      <c r="O60" s="256">
        <v>523773</v>
      </c>
      <c r="P60" s="527">
        <v>4767774</v>
      </c>
    </row>
    <row r="61" spans="1:16" ht="12.75" x14ac:dyDescent="0.2">
      <c r="A61" s="246" t="s">
        <v>899</v>
      </c>
      <c r="B61" s="246" t="s">
        <v>894</v>
      </c>
      <c r="C61" s="247" t="s">
        <v>411</v>
      </c>
      <c r="D61" s="247">
        <v>9088</v>
      </c>
      <c r="E61" s="247">
        <v>90088</v>
      </c>
      <c r="F61" s="247" t="s">
        <v>412</v>
      </c>
      <c r="G61" s="247" t="s">
        <v>413</v>
      </c>
      <c r="H61" s="526">
        <v>83913</v>
      </c>
      <c r="I61" s="252">
        <v>43</v>
      </c>
      <c r="J61" s="256">
        <v>1213100</v>
      </c>
      <c r="K61" s="256">
        <v>59264</v>
      </c>
      <c r="L61" s="256">
        <v>0</v>
      </c>
      <c r="M61" s="256">
        <v>484010</v>
      </c>
      <c r="N61" s="256">
        <v>5913591</v>
      </c>
      <c r="O61" s="256">
        <v>1982498</v>
      </c>
      <c r="P61" s="527">
        <v>9652463</v>
      </c>
    </row>
    <row r="62" spans="1:16" ht="12.75" x14ac:dyDescent="0.2">
      <c r="A62" s="246" t="s">
        <v>1021</v>
      </c>
      <c r="B62" s="246" t="s">
        <v>975</v>
      </c>
      <c r="C62" s="247" t="s">
        <v>411</v>
      </c>
      <c r="D62" s="247">
        <v>9092</v>
      </c>
      <c r="E62" s="247">
        <v>90092</v>
      </c>
      <c r="F62" s="247" t="s">
        <v>427</v>
      </c>
      <c r="G62" s="247" t="s">
        <v>413</v>
      </c>
      <c r="H62" s="526">
        <v>133683</v>
      </c>
      <c r="I62" s="252">
        <v>42</v>
      </c>
      <c r="J62" s="256">
        <v>2281402</v>
      </c>
      <c r="K62" s="256">
        <v>66408</v>
      </c>
      <c r="L62" s="256">
        <v>0</v>
      </c>
      <c r="M62" s="256">
        <v>3955210</v>
      </c>
      <c r="N62" s="256">
        <v>711035</v>
      </c>
      <c r="O62" s="256">
        <v>2717873</v>
      </c>
      <c r="P62" s="527">
        <v>9731928</v>
      </c>
    </row>
    <row r="63" spans="1:16" ht="12.75" x14ac:dyDescent="0.2">
      <c r="A63" s="246" t="s">
        <v>983</v>
      </c>
      <c r="B63" s="246" t="s">
        <v>984</v>
      </c>
      <c r="C63" s="247" t="s">
        <v>411</v>
      </c>
      <c r="D63" s="247">
        <v>9091</v>
      </c>
      <c r="E63" s="247">
        <v>90091</v>
      </c>
      <c r="F63" s="247" t="s">
        <v>427</v>
      </c>
      <c r="G63" s="247" t="s">
        <v>413</v>
      </c>
      <c r="H63" s="526">
        <v>219454</v>
      </c>
      <c r="I63" s="252">
        <v>41</v>
      </c>
      <c r="J63" s="256">
        <v>1695827</v>
      </c>
      <c r="K63" s="256">
        <v>486934</v>
      </c>
      <c r="L63" s="256">
        <v>0</v>
      </c>
      <c r="M63" s="256">
        <v>1420687</v>
      </c>
      <c r="N63" s="256">
        <v>2130159</v>
      </c>
      <c r="O63" s="256">
        <v>2647267</v>
      </c>
      <c r="P63" s="527">
        <v>8380874</v>
      </c>
    </row>
    <row r="64" spans="1:16" ht="12.75" x14ac:dyDescent="0.2">
      <c r="A64" s="246" t="s">
        <v>1182</v>
      </c>
      <c r="B64" s="246" t="s">
        <v>1183</v>
      </c>
      <c r="C64" s="247" t="s">
        <v>411</v>
      </c>
      <c r="D64" s="247">
        <v>9232</v>
      </c>
      <c r="E64" s="247">
        <v>90232</v>
      </c>
      <c r="F64" s="247" t="s">
        <v>427</v>
      </c>
      <c r="G64" s="247" t="s">
        <v>413</v>
      </c>
      <c r="H64" s="526">
        <v>165074</v>
      </c>
      <c r="I64" s="252">
        <v>40</v>
      </c>
      <c r="J64" s="256">
        <v>3808082</v>
      </c>
      <c r="K64" s="256">
        <v>282288</v>
      </c>
      <c r="L64" s="256">
        <v>0</v>
      </c>
      <c r="M64" s="256">
        <v>2859052</v>
      </c>
      <c r="N64" s="256">
        <v>1823642</v>
      </c>
      <c r="O64" s="256">
        <v>3248854</v>
      </c>
      <c r="P64" s="527">
        <v>12021918</v>
      </c>
    </row>
    <row r="65" spans="1:16" ht="12.75" x14ac:dyDescent="0.2">
      <c r="A65" s="246" t="s">
        <v>1218</v>
      </c>
      <c r="B65" s="246" t="s">
        <v>880</v>
      </c>
      <c r="C65" s="247" t="s">
        <v>411</v>
      </c>
      <c r="D65" s="247">
        <v>9196</v>
      </c>
      <c r="E65" s="247">
        <v>90196</v>
      </c>
      <c r="F65" s="247" t="s">
        <v>427</v>
      </c>
      <c r="G65" s="247" t="s">
        <v>413</v>
      </c>
      <c r="H65" s="526">
        <v>1723634</v>
      </c>
      <c r="I65" s="252">
        <v>39</v>
      </c>
      <c r="J65" s="256">
        <v>1150769</v>
      </c>
      <c r="K65" s="256">
        <v>29424</v>
      </c>
      <c r="L65" s="256">
        <v>0</v>
      </c>
      <c r="M65" s="256">
        <v>2309507</v>
      </c>
      <c r="N65" s="256">
        <v>3949840</v>
      </c>
      <c r="O65" s="256">
        <v>1558110</v>
      </c>
      <c r="P65" s="527">
        <v>8997650</v>
      </c>
    </row>
    <row r="66" spans="1:16" ht="12.75" x14ac:dyDescent="0.2">
      <c r="A66" s="246" t="s">
        <v>1164</v>
      </c>
      <c r="B66" s="246" t="s">
        <v>934</v>
      </c>
      <c r="C66" s="247" t="s">
        <v>411</v>
      </c>
      <c r="D66" s="247">
        <v>9142</v>
      </c>
      <c r="E66" s="247">
        <v>90142</v>
      </c>
      <c r="F66" s="247" t="s">
        <v>935</v>
      </c>
      <c r="G66" s="247" t="s">
        <v>413</v>
      </c>
      <c r="H66" s="526">
        <v>72794</v>
      </c>
      <c r="I66" s="252">
        <v>36</v>
      </c>
      <c r="J66" s="256">
        <v>2692987</v>
      </c>
      <c r="K66" s="256">
        <v>70592</v>
      </c>
      <c r="L66" s="256">
        <v>0</v>
      </c>
      <c r="M66" s="256">
        <v>681024</v>
      </c>
      <c r="N66" s="256">
        <v>0</v>
      </c>
      <c r="O66" s="256">
        <v>1520178</v>
      </c>
      <c r="P66" s="527">
        <v>4964781</v>
      </c>
    </row>
    <row r="67" spans="1:16" ht="12.75" x14ac:dyDescent="0.2">
      <c r="A67" s="246" t="s">
        <v>1221</v>
      </c>
      <c r="B67" s="246" t="s">
        <v>1222</v>
      </c>
      <c r="C67" s="247" t="s">
        <v>411</v>
      </c>
      <c r="D67" s="247">
        <v>9193</v>
      </c>
      <c r="E67" s="247">
        <v>90193</v>
      </c>
      <c r="F67" s="247" t="s">
        <v>427</v>
      </c>
      <c r="G67" s="247" t="s">
        <v>413</v>
      </c>
      <c r="H67" s="526">
        <v>2956746</v>
      </c>
      <c r="I67" s="252">
        <v>35</v>
      </c>
      <c r="J67" s="256">
        <v>1499307</v>
      </c>
      <c r="K67" s="256">
        <v>254369</v>
      </c>
      <c r="L67" s="256">
        <v>0</v>
      </c>
      <c r="M67" s="256">
        <v>0</v>
      </c>
      <c r="N67" s="256">
        <v>2175044</v>
      </c>
      <c r="O67" s="256">
        <v>0</v>
      </c>
      <c r="P67" s="527">
        <v>3928720</v>
      </c>
    </row>
    <row r="68" spans="1:16" ht="12.75" x14ac:dyDescent="0.2">
      <c r="A68" s="246" t="s">
        <v>674</v>
      </c>
      <c r="B68" s="246" t="s">
        <v>675</v>
      </c>
      <c r="C68" s="247" t="s">
        <v>411</v>
      </c>
      <c r="D68" s="247">
        <v>9061</v>
      </c>
      <c r="E68" s="247">
        <v>90061</v>
      </c>
      <c r="F68" s="247" t="s">
        <v>412</v>
      </c>
      <c r="G68" s="247" t="s">
        <v>413</v>
      </c>
      <c r="H68" s="526">
        <v>116719</v>
      </c>
      <c r="I68" s="252">
        <v>34</v>
      </c>
      <c r="J68" s="256">
        <v>1446679</v>
      </c>
      <c r="K68" s="256">
        <v>39029</v>
      </c>
      <c r="L68" s="256">
        <v>0</v>
      </c>
      <c r="M68" s="256">
        <v>1668220</v>
      </c>
      <c r="N68" s="256">
        <v>810746</v>
      </c>
      <c r="O68" s="256">
        <v>2386000</v>
      </c>
      <c r="P68" s="527">
        <v>6350674</v>
      </c>
    </row>
    <row r="69" spans="1:16" ht="12.75" x14ac:dyDescent="0.2">
      <c r="A69" s="246" t="s">
        <v>350</v>
      </c>
      <c r="B69" s="246" t="s">
        <v>351</v>
      </c>
      <c r="C69" s="247" t="s">
        <v>411</v>
      </c>
      <c r="D69" s="247">
        <v>9017</v>
      </c>
      <c r="E69" s="247">
        <v>90017</v>
      </c>
      <c r="F69" s="247" t="s">
        <v>427</v>
      </c>
      <c r="G69" s="247" t="s">
        <v>413</v>
      </c>
      <c r="H69" s="526">
        <v>308231</v>
      </c>
      <c r="I69" s="252">
        <v>33</v>
      </c>
      <c r="J69" s="256">
        <v>2082391</v>
      </c>
      <c r="K69" s="256">
        <v>0</v>
      </c>
      <c r="L69" s="256">
        <v>0</v>
      </c>
      <c r="M69" s="256">
        <v>671794</v>
      </c>
      <c r="N69" s="256">
        <v>6740893</v>
      </c>
      <c r="O69" s="256">
        <v>1699699</v>
      </c>
      <c r="P69" s="527">
        <v>11194777</v>
      </c>
    </row>
    <row r="70" spans="1:16" ht="12.75" x14ac:dyDescent="0.2">
      <c r="A70" s="246" t="s">
        <v>1014</v>
      </c>
      <c r="B70" s="246" t="s">
        <v>1015</v>
      </c>
      <c r="C70" s="247" t="s">
        <v>411</v>
      </c>
      <c r="D70" s="247" t="s">
        <v>1016</v>
      </c>
      <c r="E70" s="247" t="s">
        <v>1017</v>
      </c>
      <c r="F70" s="247" t="s">
        <v>412</v>
      </c>
      <c r="G70" s="247" t="s">
        <v>864</v>
      </c>
      <c r="H70" s="250">
        <v>0</v>
      </c>
      <c r="I70" s="252">
        <v>31</v>
      </c>
      <c r="J70" s="256">
        <v>427885</v>
      </c>
      <c r="K70" s="256">
        <v>15063</v>
      </c>
      <c r="L70" s="256">
        <v>0</v>
      </c>
      <c r="M70" s="256">
        <v>1716483</v>
      </c>
      <c r="N70" s="256">
        <v>0</v>
      </c>
      <c r="O70" s="256">
        <v>415044</v>
      </c>
      <c r="P70" s="527">
        <v>2574475</v>
      </c>
    </row>
    <row r="71" spans="1:16" ht="12.75" x14ac:dyDescent="0.2">
      <c r="A71" s="246" t="s">
        <v>1244</v>
      </c>
      <c r="B71" s="246" t="s">
        <v>1163</v>
      </c>
      <c r="C71" s="247" t="s">
        <v>411</v>
      </c>
      <c r="D71" s="247">
        <v>9165</v>
      </c>
      <c r="E71" s="247">
        <v>90165</v>
      </c>
      <c r="F71" s="247" t="s">
        <v>427</v>
      </c>
      <c r="G71" s="247" t="s">
        <v>428</v>
      </c>
      <c r="H71" s="526">
        <v>214811</v>
      </c>
      <c r="I71" s="252">
        <v>30</v>
      </c>
      <c r="J71" s="256">
        <v>561206</v>
      </c>
      <c r="K71" s="256">
        <v>1597980</v>
      </c>
      <c r="L71" s="256">
        <v>0</v>
      </c>
      <c r="M71" s="256">
        <v>2758026</v>
      </c>
      <c r="N71" s="256">
        <v>0</v>
      </c>
      <c r="O71" s="256">
        <v>625786</v>
      </c>
      <c r="P71" s="527">
        <v>5542998</v>
      </c>
    </row>
    <row r="72" spans="1:16" ht="12.75" x14ac:dyDescent="0.2">
      <c r="A72" s="246" t="s">
        <v>939</v>
      </c>
      <c r="B72" s="246" t="s">
        <v>940</v>
      </c>
      <c r="C72" s="247" t="s">
        <v>411</v>
      </c>
      <c r="D72" s="247">
        <v>9229</v>
      </c>
      <c r="E72" s="247">
        <v>90229</v>
      </c>
      <c r="F72" s="247" t="s">
        <v>412</v>
      </c>
      <c r="G72" s="247" t="s">
        <v>428</v>
      </c>
      <c r="H72" s="526">
        <v>1723634</v>
      </c>
      <c r="I72" s="252">
        <v>30</v>
      </c>
      <c r="J72" s="256">
        <v>1099773</v>
      </c>
      <c r="K72" s="256">
        <v>506231</v>
      </c>
      <c r="L72" s="256">
        <v>0</v>
      </c>
      <c r="M72" s="256">
        <v>23490</v>
      </c>
      <c r="N72" s="256">
        <v>3283562</v>
      </c>
      <c r="O72" s="256">
        <v>838772</v>
      </c>
      <c r="P72" s="527">
        <v>5751828</v>
      </c>
    </row>
    <row r="73" spans="1:16" ht="12.75" x14ac:dyDescent="0.2">
      <c r="A73" s="246" t="s">
        <v>1040</v>
      </c>
      <c r="B73" s="246" t="s">
        <v>1042</v>
      </c>
      <c r="C73" s="247" t="s">
        <v>411</v>
      </c>
      <c r="D73" s="247">
        <v>9093</v>
      </c>
      <c r="E73" s="247">
        <v>90093</v>
      </c>
      <c r="F73" s="247" t="s">
        <v>412</v>
      </c>
      <c r="G73" s="247" t="s">
        <v>413</v>
      </c>
      <c r="H73" s="526">
        <v>117731</v>
      </c>
      <c r="I73" s="252">
        <v>29</v>
      </c>
      <c r="J73" s="256">
        <v>888666</v>
      </c>
      <c r="K73" s="256">
        <v>93017</v>
      </c>
      <c r="L73" s="256">
        <v>0</v>
      </c>
      <c r="M73" s="256">
        <v>0</v>
      </c>
      <c r="N73" s="256">
        <v>3180222</v>
      </c>
      <c r="O73" s="256">
        <v>1122270</v>
      </c>
      <c r="P73" s="527">
        <v>5284175</v>
      </c>
    </row>
    <row r="74" spans="1:16" ht="12.75" x14ac:dyDescent="0.2">
      <c r="A74" s="246" t="s">
        <v>859</v>
      </c>
      <c r="B74" s="246" t="s">
        <v>861</v>
      </c>
      <c r="C74" s="247" t="s">
        <v>411</v>
      </c>
      <c r="D74" s="247">
        <v>9087</v>
      </c>
      <c r="E74" s="247">
        <v>90087</v>
      </c>
      <c r="F74" s="247" t="s">
        <v>427</v>
      </c>
      <c r="G74" s="247" t="s">
        <v>413</v>
      </c>
      <c r="H74" s="526">
        <v>130447</v>
      </c>
      <c r="I74" s="252">
        <v>28</v>
      </c>
      <c r="J74" s="256">
        <v>824449</v>
      </c>
      <c r="K74" s="256">
        <v>134874</v>
      </c>
      <c r="L74" s="256">
        <v>0</v>
      </c>
      <c r="M74" s="256">
        <v>0</v>
      </c>
      <c r="N74" s="256">
        <v>3632151</v>
      </c>
      <c r="O74" s="256">
        <v>137825</v>
      </c>
      <c r="P74" s="527">
        <v>4729299</v>
      </c>
    </row>
    <row r="75" spans="1:16" ht="12.75" x14ac:dyDescent="0.2">
      <c r="A75" s="246" t="s">
        <v>355</v>
      </c>
      <c r="B75" s="246" t="s">
        <v>356</v>
      </c>
      <c r="C75" s="247" t="s">
        <v>411</v>
      </c>
      <c r="D75" s="247">
        <v>9022</v>
      </c>
      <c r="E75" s="247">
        <v>90022</v>
      </c>
      <c r="F75" s="247" t="s">
        <v>427</v>
      </c>
      <c r="G75" s="247" t="s">
        <v>413</v>
      </c>
      <c r="H75" s="526">
        <v>12150996</v>
      </c>
      <c r="I75" s="252">
        <v>26</v>
      </c>
      <c r="J75" s="256">
        <v>1329452</v>
      </c>
      <c r="K75" s="256">
        <v>65521</v>
      </c>
      <c r="L75" s="256">
        <v>0</v>
      </c>
      <c r="M75" s="256">
        <v>5812965</v>
      </c>
      <c r="N75" s="256">
        <v>3301841</v>
      </c>
      <c r="O75" s="256">
        <v>1132000</v>
      </c>
      <c r="P75" s="527">
        <v>11641779</v>
      </c>
    </row>
    <row r="76" spans="1:16" ht="12.75" x14ac:dyDescent="0.2">
      <c r="A76" s="246" t="s">
        <v>1147</v>
      </c>
      <c r="B76" s="246" t="s">
        <v>296</v>
      </c>
      <c r="C76" s="247" t="s">
        <v>411</v>
      </c>
      <c r="D76" s="247">
        <v>9182</v>
      </c>
      <c r="E76" s="247">
        <v>90182</v>
      </c>
      <c r="F76" s="247" t="s">
        <v>412</v>
      </c>
      <c r="G76" s="247" t="s">
        <v>413</v>
      </c>
      <c r="H76" s="526">
        <v>370583</v>
      </c>
      <c r="I76" s="252">
        <v>26</v>
      </c>
      <c r="J76" s="256">
        <v>7591488</v>
      </c>
      <c r="K76" s="256">
        <v>115289</v>
      </c>
      <c r="L76" s="256">
        <v>0</v>
      </c>
      <c r="M76" s="256">
        <v>12551268</v>
      </c>
      <c r="N76" s="256">
        <v>1449572</v>
      </c>
      <c r="O76" s="256">
        <v>1395539</v>
      </c>
      <c r="P76" s="527">
        <v>23103156</v>
      </c>
    </row>
    <row r="77" spans="1:16" ht="12.75" x14ac:dyDescent="0.2">
      <c r="A77" s="246" t="s">
        <v>958</v>
      </c>
      <c r="B77" s="246" t="s">
        <v>959</v>
      </c>
      <c r="C77" s="247" t="s">
        <v>411</v>
      </c>
      <c r="D77" s="247">
        <v>9226</v>
      </c>
      <c r="E77" s="247">
        <v>90226</v>
      </c>
      <c r="F77" s="247" t="s">
        <v>412</v>
      </c>
      <c r="G77" s="247" t="s">
        <v>413</v>
      </c>
      <c r="H77" s="526">
        <v>107672</v>
      </c>
      <c r="I77" s="252">
        <v>26</v>
      </c>
      <c r="J77" s="256">
        <v>820170</v>
      </c>
      <c r="K77" s="256">
        <v>0</v>
      </c>
      <c r="L77" s="256">
        <v>0</v>
      </c>
      <c r="M77" s="256">
        <v>0</v>
      </c>
      <c r="N77" s="256">
        <v>3044970</v>
      </c>
      <c r="O77" s="256">
        <v>2339563</v>
      </c>
      <c r="P77" s="527">
        <v>6204703</v>
      </c>
    </row>
    <row r="78" spans="1:16" ht="12.75" x14ac:dyDescent="0.2">
      <c r="A78" s="246" t="s">
        <v>1235</v>
      </c>
      <c r="B78" s="246" t="s">
        <v>183</v>
      </c>
      <c r="C78" s="247" t="s">
        <v>411</v>
      </c>
      <c r="D78" s="247">
        <v>9236</v>
      </c>
      <c r="E78" s="247">
        <v>90236</v>
      </c>
      <c r="F78" s="247" t="s">
        <v>412</v>
      </c>
      <c r="G78" s="247" t="s">
        <v>428</v>
      </c>
      <c r="H78" s="526">
        <v>358172</v>
      </c>
      <c r="I78" s="252">
        <v>26</v>
      </c>
      <c r="J78" s="256">
        <v>536152</v>
      </c>
      <c r="K78" s="256">
        <v>0</v>
      </c>
      <c r="L78" s="256">
        <v>0</v>
      </c>
      <c r="M78" s="256">
        <v>3698065</v>
      </c>
      <c r="N78" s="256">
        <v>26816</v>
      </c>
      <c r="O78" s="256">
        <v>456808</v>
      </c>
      <c r="P78" s="527">
        <v>4717841</v>
      </c>
    </row>
    <row r="79" spans="1:16" ht="12.75" x14ac:dyDescent="0.2">
      <c r="A79" s="246" t="s">
        <v>429</v>
      </c>
      <c r="B79" s="246" t="s">
        <v>422</v>
      </c>
      <c r="C79" s="247" t="s">
        <v>411</v>
      </c>
      <c r="D79" s="247">
        <v>9086</v>
      </c>
      <c r="E79" s="247">
        <v>90086</v>
      </c>
      <c r="F79" s="247" t="s">
        <v>427</v>
      </c>
      <c r="G79" s="247" t="s">
        <v>413</v>
      </c>
      <c r="H79" s="526">
        <v>1932666</v>
      </c>
      <c r="I79" s="252">
        <v>25</v>
      </c>
      <c r="J79" s="256">
        <v>384630</v>
      </c>
      <c r="K79" s="256">
        <v>0</v>
      </c>
      <c r="L79" s="256">
        <v>0</v>
      </c>
      <c r="M79" s="256">
        <v>2959618</v>
      </c>
      <c r="N79" s="256">
        <v>0</v>
      </c>
      <c r="O79" s="256">
        <v>366372</v>
      </c>
      <c r="P79" s="527">
        <v>3710620</v>
      </c>
    </row>
    <row r="80" spans="1:16" ht="12.75" x14ac:dyDescent="0.2">
      <c r="A80" s="246" t="s">
        <v>1097</v>
      </c>
      <c r="B80" s="246" t="s">
        <v>1025</v>
      </c>
      <c r="C80" s="247" t="s">
        <v>411</v>
      </c>
      <c r="D80" s="247">
        <v>9119</v>
      </c>
      <c r="E80" s="247">
        <v>90119</v>
      </c>
      <c r="F80" s="247" t="s">
        <v>427</v>
      </c>
      <c r="G80" s="247" t="s">
        <v>413</v>
      </c>
      <c r="H80" s="526">
        <v>583681</v>
      </c>
      <c r="I80" s="252">
        <v>25</v>
      </c>
      <c r="J80" s="256">
        <v>65310</v>
      </c>
      <c r="K80" s="256">
        <v>370562</v>
      </c>
      <c r="L80" s="256">
        <v>0</v>
      </c>
      <c r="M80" s="256">
        <v>0</v>
      </c>
      <c r="N80" s="256">
        <v>1911566</v>
      </c>
      <c r="O80" s="256">
        <v>95392</v>
      </c>
      <c r="P80" s="527">
        <v>2442830</v>
      </c>
    </row>
    <row r="81" spans="1:16" ht="12.75" x14ac:dyDescent="0.2">
      <c r="A81" s="246" t="s">
        <v>1190</v>
      </c>
      <c r="B81" s="246" t="s">
        <v>984</v>
      </c>
      <c r="C81" s="247" t="s">
        <v>411</v>
      </c>
      <c r="D81" s="247" t="s">
        <v>1191</v>
      </c>
      <c r="E81" s="247" t="s">
        <v>1192</v>
      </c>
      <c r="F81" s="247" t="s">
        <v>427</v>
      </c>
      <c r="G81" s="247" t="s">
        <v>864</v>
      </c>
      <c r="H81" s="250">
        <v>0</v>
      </c>
      <c r="I81" s="252">
        <v>25</v>
      </c>
      <c r="J81" s="256">
        <v>379227</v>
      </c>
      <c r="K81" s="256">
        <v>140762</v>
      </c>
      <c r="L81" s="256">
        <v>0</v>
      </c>
      <c r="M81" s="256">
        <v>459062</v>
      </c>
      <c r="N81" s="256">
        <v>2161444</v>
      </c>
      <c r="O81" s="256">
        <v>220000</v>
      </c>
      <c r="P81" s="527">
        <v>3360495</v>
      </c>
    </row>
    <row r="82" spans="1:16" ht="12.75" x14ac:dyDescent="0.2">
      <c r="A82" s="246" t="s">
        <v>1231</v>
      </c>
      <c r="B82" s="246" t="s">
        <v>1033</v>
      </c>
      <c r="C82" s="247" t="s">
        <v>411</v>
      </c>
      <c r="D82" s="247">
        <v>9149</v>
      </c>
      <c r="E82" s="247">
        <v>90149</v>
      </c>
      <c r="F82" s="247" t="s">
        <v>427</v>
      </c>
      <c r="G82" s="247" t="s">
        <v>428</v>
      </c>
      <c r="H82" s="526">
        <v>51509</v>
      </c>
      <c r="I82" s="252">
        <v>23</v>
      </c>
      <c r="J82" s="256">
        <v>1200774</v>
      </c>
      <c r="K82" s="256">
        <v>280589</v>
      </c>
      <c r="L82" s="256">
        <v>0</v>
      </c>
      <c r="M82" s="256">
        <v>660652</v>
      </c>
      <c r="N82" s="256">
        <v>0</v>
      </c>
      <c r="O82" s="256">
        <v>648051</v>
      </c>
      <c r="P82" s="527">
        <v>2790066</v>
      </c>
    </row>
    <row r="83" spans="1:16" ht="12.75" x14ac:dyDescent="0.2">
      <c r="A83" s="246" t="s">
        <v>1239</v>
      </c>
      <c r="B83" s="246" t="s">
        <v>1112</v>
      </c>
      <c r="C83" s="247" t="s">
        <v>411</v>
      </c>
      <c r="D83" s="247">
        <v>9168</v>
      </c>
      <c r="E83" s="247">
        <v>90168</v>
      </c>
      <c r="F83" s="247" t="s">
        <v>427</v>
      </c>
      <c r="G83" s="247" t="s">
        <v>428</v>
      </c>
      <c r="H83" s="526">
        <v>1723634</v>
      </c>
      <c r="I83" s="252">
        <v>23</v>
      </c>
      <c r="J83" s="256">
        <v>943971</v>
      </c>
      <c r="K83" s="256">
        <v>205906</v>
      </c>
      <c r="L83" s="256">
        <v>0</v>
      </c>
      <c r="M83" s="256">
        <v>3412582</v>
      </c>
      <c r="N83" s="256">
        <v>502826</v>
      </c>
      <c r="O83" s="256">
        <v>257616</v>
      </c>
      <c r="P83" s="527">
        <v>5322901</v>
      </c>
    </row>
    <row r="84" spans="1:16" ht="12.75" x14ac:dyDescent="0.2">
      <c r="A84" s="246" t="s">
        <v>1187</v>
      </c>
      <c r="B84" s="246" t="s">
        <v>984</v>
      </c>
      <c r="C84" s="247" t="s">
        <v>411</v>
      </c>
      <c r="D84" s="247" t="s">
        <v>1188</v>
      </c>
      <c r="E84" s="247" t="s">
        <v>1189</v>
      </c>
      <c r="F84" s="247" t="s">
        <v>412</v>
      </c>
      <c r="G84" s="247" t="s">
        <v>864</v>
      </c>
      <c r="H84" s="250">
        <v>0</v>
      </c>
      <c r="I84" s="252">
        <v>22</v>
      </c>
      <c r="J84" s="256">
        <v>550551</v>
      </c>
      <c r="K84" s="256">
        <v>4842</v>
      </c>
      <c r="L84" s="256">
        <v>0</v>
      </c>
      <c r="M84" s="256">
        <v>1058805</v>
      </c>
      <c r="N84" s="256">
        <v>347535</v>
      </c>
      <c r="O84" s="256">
        <v>903244</v>
      </c>
      <c r="P84" s="527">
        <v>2864977</v>
      </c>
    </row>
    <row r="85" spans="1:16" ht="12.75" x14ac:dyDescent="0.2">
      <c r="A85" s="246" t="s">
        <v>991</v>
      </c>
      <c r="B85" s="246" t="s">
        <v>992</v>
      </c>
      <c r="C85" s="247" t="s">
        <v>411</v>
      </c>
      <c r="D85" s="247">
        <v>9243</v>
      </c>
      <c r="E85" s="247">
        <v>90243</v>
      </c>
      <c r="F85" s="247" t="s">
        <v>486</v>
      </c>
      <c r="G85" s="247" t="s">
        <v>428</v>
      </c>
      <c r="H85" s="526">
        <v>195861</v>
      </c>
      <c r="I85" s="252">
        <v>21</v>
      </c>
      <c r="J85" s="256">
        <v>820333</v>
      </c>
      <c r="K85" s="256">
        <v>324619</v>
      </c>
      <c r="L85" s="256">
        <v>0</v>
      </c>
      <c r="M85" s="256">
        <v>901071</v>
      </c>
      <c r="N85" s="256">
        <v>55862</v>
      </c>
      <c r="O85" s="256">
        <v>0</v>
      </c>
      <c r="P85" s="527">
        <v>2101885</v>
      </c>
    </row>
    <row r="86" spans="1:16" ht="12.75" x14ac:dyDescent="0.2">
      <c r="A86" s="246" t="s">
        <v>1142</v>
      </c>
      <c r="B86" s="246" t="s">
        <v>1143</v>
      </c>
      <c r="C86" s="247" t="s">
        <v>411</v>
      </c>
      <c r="D86" s="247" t="s">
        <v>1144</v>
      </c>
      <c r="E86" s="247" t="s">
        <v>1145</v>
      </c>
      <c r="F86" s="247" t="s">
        <v>412</v>
      </c>
      <c r="G86" s="247" t="s">
        <v>864</v>
      </c>
      <c r="H86" s="250">
        <v>0</v>
      </c>
      <c r="I86" s="252">
        <v>21</v>
      </c>
      <c r="J86" s="256">
        <v>208243</v>
      </c>
      <c r="K86" s="256">
        <v>28735</v>
      </c>
      <c r="L86" s="256">
        <v>0</v>
      </c>
      <c r="M86" s="256">
        <v>916443</v>
      </c>
      <c r="N86" s="256">
        <v>296693</v>
      </c>
      <c r="O86" s="256">
        <v>340337</v>
      </c>
      <c r="P86" s="527">
        <v>1790451</v>
      </c>
    </row>
    <row r="87" spans="1:16" ht="12.75" x14ac:dyDescent="0.2">
      <c r="A87" s="246" t="s">
        <v>999</v>
      </c>
      <c r="B87" s="246" t="s">
        <v>998</v>
      </c>
      <c r="C87" s="247" t="s">
        <v>411</v>
      </c>
      <c r="D87" s="247">
        <v>9200</v>
      </c>
      <c r="E87" s="247">
        <v>90200</v>
      </c>
      <c r="F87" s="247" t="s">
        <v>412</v>
      </c>
      <c r="G87" s="247" t="s">
        <v>413</v>
      </c>
      <c r="H87" s="526">
        <v>87941</v>
      </c>
      <c r="I87" s="252">
        <v>20</v>
      </c>
      <c r="J87" s="256">
        <v>668286</v>
      </c>
      <c r="K87" s="256">
        <v>0</v>
      </c>
      <c r="L87" s="256">
        <v>0</v>
      </c>
      <c r="M87" s="256">
        <v>0</v>
      </c>
      <c r="N87" s="256">
        <v>187102</v>
      </c>
      <c r="O87" s="256">
        <v>2626387</v>
      </c>
      <c r="P87" s="527">
        <v>3481775</v>
      </c>
    </row>
    <row r="88" spans="1:16" ht="12.75" x14ac:dyDescent="0.2">
      <c r="A88" s="246" t="s">
        <v>446</v>
      </c>
      <c r="B88" s="246" t="s">
        <v>447</v>
      </c>
      <c r="C88" s="247" t="s">
        <v>411</v>
      </c>
      <c r="D88" s="247">
        <v>9161</v>
      </c>
      <c r="E88" s="247">
        <v>90161</v>
      </c>
      <c r="F88" s="247" t="s">
        <v>427</v>
      </c>
      <c r="G88" s="247" t="s">
        <v>428</v>
      </c>
      <c r="H88" s="526">
        <v>3281212</v>
      </c>
      <c r="I88" s="252">
        <v>18</v>
      </c>
      <c r="J88" s="256">
        <v>397393</v>
      </c>
      <c r="K88" s="256">
        <v>28867</v>
      </c>
      <c r="L88" s="256">
        <v>0</v>
      </c>
      <c r="M88" s="256">
        <v>3731957</v>
      </c>
      <c r="N88" s="256">
        <v>373267</v>
      </c>
      <c r="O88" s="256">
        <v>0</v>
      </c>
      <c r="P88" s="527">
        <v>4531484</v>
      </c>
    </row>
    <row r="89" spans="1:16" ht="12.75" x14ac:dyDescent="0.2">
      <c r="A89" s="246" t="s">
        <v>1005</v>
      </c>
      <c r="B89" s="246" t="s">
        <v>1006</v>
      </c>
      <c r="C89" s="247" t="s">
        <v>411</v>
      </c>
      <c r="D89" s="247" t="s">
        <v>1007</v>
      </c>
      <c r="E89" s="247" t="s">
        <v>1008</v>
      </c>
      <c r="F89" s="247" t="s">
        <v>412</v>
      </c>
      <c r="G89" s="247" t="s">
        <v>864</v>
      </c>
      <c r="H89" s="250">
        <v>0</v>
      </c>
      <c r="I89" s="252">
        <v>18</v>
      </c>
      <c r="J89" s="256">
        <v>174938</v>
      </c>
      <c r="K89" s="256">
        <v>179835</v>
      </c>
      <c r="L89" s="256">
        <v>0</v>
      </c>
      <c r="M89" s="256">
        <v>6256</v>
      </c>
      <c r="N89" s="256">
        <v>1189246</v>
      </c>
      <c r="O89" s="256">
        <v>311062</v>
      </c>
      <c r="P89" s="527">
        <v>1861337</v>
      </c>
    </row>
    <row r="90" spans="1:16" ht="12.75" x14ac:dyDescent="0.2">
      <c r="A90" s="246" t="s">
        <v>1175</v>
      </c>
      <c r="B90" s="246" t="s">
        <v>1176</v>
      </c>
      <c r="C90" s="247" t="s">
        <v>411</v>
      </c>
      <c r="D90" s="247" t="s">
        <v>1177</v>
      </c>
      <c r="E90" s="247" t="s">
        <v>1178</v>
      </c>
      <c r="F90" s="247" t="s">
        <v>412</v>
      </c>
      <c r="G90" s="247" t="s">
        <v>864</v>
      </c>
      <c r="H90" s="250">
        <v>0</v>
      </c>
      <c r="I90" s="252">
        <v>18</v>
      </c>
      <c r="J90" s="256">
        <v>555746</v>
      </c>
      <c r="K90" s="256">
        <v>64458</v>
      </c>
      <c r="L90" s="256">
        <v>0</v>
      </c>
      <c r="M90" s="256">
        <v>2355579</v>
      </c>
      <c r="N90" s="256">
        <v>315664</v>
      </c>
      <c r="O90" s="256">
        <v>494382</v>
      </c>
      <c r="P90" s="527">
        <v>3785829</v>
      </c>
    </row>
    <row r="91" spans="1:16" ht="12.75" x14ac:dyDescent="0.2">
      <c r="A91" s="246" t="s">
        <v>575</v>
      </c>
      <c r="B91" s="246" t="s">
        <v>576</v>
      </c>
      <c r="C91" s="247" t="s">
        <v>411</v>
      </c>
      <c r="D91" s="247">
        <v>9044</v>
      </c>
      <c r="E91" s="247">
        <v>90044</v>
      </c>
      <c r="F91" s="247" t="s">
        <v>427</v>
      </c>
      <c r="G91" s="247" t="s">
        <v>413</v>
      </c>
      <c r="H91" s="526">
        <v>12150996</v>
      </c>
      <c r="I91" s="252">
        <v>16</v>
      </c>
      <c r="J91" s="256">
        <v>76484</v>
      </c>
      <c r="K91" s="256">
        <v>39096</v>
      </c>
      <c r="L91" s="256">
        <v>0</v>
      </c>
      <c r="M91" s="256">
        <v>1206566</v>
      </c>
      <c r="N91" s="256">
        <v>358441</v>
      </c>
      <c r="O91" s="256">
        <v>0</v>
      </c>
      <c r="P91" s="527">
        <v>1680587</v>
      </c>
    </row>
    <row r="92" spans="1:16" ht="12.75" x14ac:dyDescent="0.2">
      <c r="A92" s="246" t="s">
        <v>655</v>
      </c>
      <c r="B92" s="246" t="s">
        <v>656</v>
      </c>
      <c r="C92" s="247" t="s">
        <v>411</v>
      </c>
      <c r="D92" s="247">
        <v>9050</v>
      </c>
      <c r="E92" s="247">
        <v>90050</v>
      </c>
      <c r="F92" s="247" t="s">
        <v>427</v>
      </c>
      <c r="G92" s="247" t="s">
        <v>428</v>
      </c>
      <c r="H92" s="526">
        <v>125206</v>
      </c>
      <c r="I92" s="252">
        <v>16</v>
      </c>
      <c r="J92" s="256">
        <v>401738</v>
      </c>
      <c r="K92" s="256">
        <v>58345</v>
      </c>
      <c r="L92" s="256">
        <v>0</v>
      </c>
      <c r="M92" s="256">
        <v>0</v>
      </c>
      <c r="N92" s="256">
        <v>2809484</v>
      </c>
      <c r="O92" s="256">
        <v>2526193</v>
      </c>
      <c r="P92" s="527">
        <v>5795760</v>
      </c>
    </row>
    <row r="93" spans="1:16" ht="12.75" x14ac:dyDescent="0.2">
      <c r="A93" s="246" t="s">
        <v>1230</v>
      </c>
      <c r="B93" s="246" t="s">
        <v>719</v>
      </c>
      <c r="C93" s="247" t="s">
        <v>411</v>
      </c>
      <c r="D93" s="247">
        <v>9175</v>
      </c>
      <c r="E93" s="247">
        <v>90175</v>
      </c>
      <c r="F93" s="247" t="s">
        <v>427</v>
      </c>
      <c r="G93" s="247" t="s">
        <v>413</v>
      </c>
      <c r="H93" s="526">
        <v>68738</v>
      </c>
      <c r="I93" s="252">
        <v>16</v>
      </c>
      <c r="J93" s="256">
        <v>209325</v>
      </c>
      <c r="K93" s="256">
        <v>0</v>
      </c>
      <c r="L93" s="256">
        <v>0</v>
      </c>
      <c r="M93" s="256">
        <v>1357541</v>
      </c>
      <c r="N93" s="256">
        <v>0</v>
      </c>
      <c r="O93" s="256">
        <v>1357538</v>
      </c>
      <c r="P93" s="527">
        <v>2924404</v>
      </c>
    </row>
    <row r="94" spans="1:16" ht="12.75" x14ac:dyDescent="0.2">
      <c r="A94" s="246" t="s">
        <v>987</v>
      </c>
      <c r="B94" s="246" t="s">
        <v>988</v>
      </c>
      <c r="C94" s="247" t="s">
        <v>411</v>
      </c>
      <c r="D94" s="247" t="s">
        <v>989</v>
      </c>
      <c r="E94" s="247" t="s">
        <v>990</v>
      </c>
      <c r="F94" s="247" t="s">
        <v>427</v>
      </c>
      <c r="G94" s="247" t="s">
        <v>864</v>
      </c>
      <c r="H94" s="250">
        <v>0</v>
      </c>
      <c r="I94" s="252">
        <v>15</v>
      </c>
      <c r="J94" s="256">
        <v>149986</v>
      </c>
      <c r="K94" s="256">
        <v>19800</v>
      </c>
      <c r="L94" s="256">
        <v>0</v>
      </c>
      <c r="M94" s="256">
        <v>879729</v>
      </c>
      <c r="N94" s="256">
        <v>330343</v>
      </c>
      <c r="O94" s="256">
        <v>357179</v>
      </c>
      <c r="P94" s="527">
        <v>1737037</v>
      </c>
    </row>
    <row r="95" spans="1:16" ht="12.75" x14ac:dyDescent="0.2">
      <c r="A95" s="246" t="s">
        <v>595</v>
      </c>
      <c r="B95" s="246" t="s">
        <v>596</v>
      </c>
      <c r="C95" s="247" t="s">
        <v>411</v>
      </c>
      <c r="D95" s="247">
        <v>9043</v>
      </c>
      <c r="E95" s="247">
        <v>90043</v>
      </c>
      <c r="F95" s="247" t="s">
        <v>427</v>
      </c>
      <c r="G95" s="247" t="s">
        <v>413</v>
      </c>
      <c r="H95" s="526">
        <v>12150996</v>
      </c>
      <c r="I95" s="252">
        <v>14</v>
      </c>
      <c r="J95" s="256">
        <v>416290</v>
      </c>
      <c r="K95" s="256">
        <v>0</v>
      </c>
      <c r="L95" s="256">
        <v>0</v>
      </c>
      <c r="M95" s="256">
        <v>2761422</v>
      </c>
      <c r="N95" s="256">
        <v>759579</v>
      </c>
      <c r="O95" s="256">
        <v>0</v>
      </c>
      <c r="P95" s="527">
        <v>3937291</v>
      </c>
    </row>
    <row r="96" spans="1:16" ht="12.75" x14ac:dyDescent="0.2">
      <c r="A96" s="246" t="s">
        <v>425</v>
      </c>
      <c r="B96" s="246" t="s">
        <v>426</v>
      </c>
      <c r="C96" s="247" t="s">
        <v>411</v>
      </c>
      <c r="D96" s="247">
        <v>9052</v>
      </c>
      <c r="E96" s="247">
        <v>90052</v>
      </c>
      <c r="F96" s="247" t="s">
        <v>427</v>
      </c>
      <c r="G96" s="247" t="s">
        <v>428</v>
      </c>
      <c r="H96" s="526">
        <v>1932666</v>
      </c>
      <c r="I96" s="252">
        <v>14</v>
      </c>
      <c r="J96" s="256">
        <v>363187</v>
      </c>
      <c r="K96" s="256">
        <v>10426</v>
      </c>
      <c r="L96" s="256">
        <v>0</v>
      </c>
      <c r="M96" s="256">
        <v>45987</v>
      </c>
      <c r="N96" s="256">
        <v>1752620</v>
      </c>
      <c r="O96" s="256">
        <v>0</v>
      </c>
      <c r="P96" s="527">
        <v>2172220</v>
      </c>
    </row>
    <row r="97" spans="1:16" ht="12.75" x14ac:dyDescent="0.2">
      <c r="A97" s="246" t="s">
        <v>1220</v>
      </c>
      <c r="B97" s="246" t="s">
        <v>912</v>
      </c>
      <c r="C97" s="247" t="s">
        <v>411</v>
      </c>
      <c r="D97" s="247">
        <v>9163</v>
      </c>
      <c r="E97" s="247">
        <v>90163</v>
      </c>
      <c r="F97" s="247" t="s">
        <v>427</v>
      </c>
      <c r="G97" s="247" t="s">
        <v>428</v>
      </c>
      <c r="H97" s="526">
        <v>71772</v>
      </c>
      <c r="I97" s="252">
        <v>14</v>
      </c>
      <c r="J97" s="256">
        <v>113230</v>
      </c>
      <c r="K97" s="256">
        <v>76448</v>
      </c>
      <c r="L97" s="256">
        <v>0</v>
      </c>
      <c r="M97" s="256">
        <v>659195</v>
      </c>
      <c r="N97" s="256">
        <v>0</v>
      </c>
      <c r="O97" s="256">
        <v>735642</v>
      </c>
      <c r="P97" s="527">
        <v>1584515</v>
      </c>
    </row>
    <row r="98" spans="1:16" ht="12.75" x14ac:dyDescent="0.2">
      <c r="A98" s="246" t="s">
        <v>1088</v>
      </c>
      <c r="B98" s="246" t="s">
        <v>1089</v>
      </c>
      <c r="C98" s="247" t="s">
        <v>411</v>
      </c>
      <c r="D98" s="247">
        <v>9213</v>
      </c>
      <c r="E98" s="247">
        <v>90213</v>
      </c>
      <c r="F98" s="247" t="s">
        <v>427</v>
      </c>
      <c r="G98" s="247" t="s">
        <v>413</v>
      </c>
      <c r="H98" s="526">
        <v>64078</v>
      </c>
      <c r="I98" s="252">
        <v>14</v>
      </c>
      <c r="J98" s="256">
        <v>145867</v>
      </c>
      <c r="K98" s="256">
        <v>35364</v>
      </c>
      <c r="L98" s="256">
        <v>0</v>
      </c>
      <c r="M98" s="256">
        <v>332423</v>
      </c>
      <c r="N98" s="256">
        <v>1572826</v>
      </c>
      <c r="O98" s="256">
        <v>173471</v>
      </c>
      <c r="P98" s="527">
        <v>2259951</v>
      </c>
    </row>
    <row r="99" spans="1:16" ht="12.75" x14ac:dyDescent="0.2">
      <c r="A99" s="246" t="s">
        <v>622</v>
      </c>
      <c r="B99" s="246" t="s">
        <v>623</v>
      </c>
      <c r="C99" s="247" t="s">
        <v>411</v>
      </c>
      <c r="D99" s="247">
        <v>9214</v>
      </c>
      <c r="E99" s="247">
        <v>90214</v>
      </c>
      <c r="F99" s="247" t="s">
        <v>427</v>
      </c>
      <c r="G99" s="247" t="s">
        <v>413</v>
      </c>
      <c r="H99" s="526">
        <v>12150996</v>
      </c>
      <c r="I99" s="252">
        <v>14</v>
      </c>
      <c r="J99" s="256">
        <v>343863</v>
      </c>
      <c r="K99" s="256">
        <v>749</v>
      </c>
      <c r="L99" s="256">
        <v>0</v>
      </c>
      <c r="M99" s="256">
        <v>2117826</v>
      </c>
      <c r="N99" s="256">
        <v>790335</v>
      </c>
      <c r="O99" s="256">
        <v>0</v>
      </c>
      <c r="P99" s="527">
        <v>3252773</v>
      </c>
    </row>
    <row r="100" spans="1:16" ht="12.75" x14ac:dyDescent="0.2">
      <c r="A100" s="246" t="s">
        <v>1226</v>
      </c>
      <c r="B100" s="246" t="s">
        <v>1227</v>
      </c>
      <c r="C100" s="247" t="s">
        <v>411</v>
      </c>
      <c r="D100" s="247">
        <v>9231</v>
      </c>
      <c r="E100" s="247">
        <v>90231</v>
      </c>
      <c r="F100" s="247" t="s">
        <v>427</v>
      </c>
      <c r="G100" s="247" t="s">
        <v>428</v>
      </c>
      <c r="H100" s="526">
        <v>12150996</v>
      </c>
      <c r="I100" s="252">
        <v>14</v>
      </c>
      <c r="J100" s="256">
        <v>118905</v>
      </c>
      <c r="K100" s="256">
        <v>212670</v>
      </c>
      <c r="L100" s="256">
        <v>0</v>
      </c>
      <c r="M100" s="256">
        <v>1600683</v>
      </c>
      <c r="N100" s="256">
        <v>0</v>
      </c>
      <c r="O100" s="256">
        <v>314151</v>
      </c>
      <c r="P100" s="527">
        <v>2246409</v>
      </c>
    </row>
    <row r="101" spans="1:16" ht="12.75" x14ac:dyDescent="0.2">
      <c r="A101" s="246" t="s">
        <v>1180</v>
      </c>
      <c r="B101" s="246" t="s">
        <v>1181</v>
      </c>
      <c r="C101" s="247" t="s">
        <v>411</v>
      </c>
      <c r="D101" s="247">
        <v>9155</v>
      </c>
      <c r="E101" s="247">
        <v>90155</v>
      </c>
      <c r="F101" s="247" t="s">
        <v>427</v>
      </c>
      <c r="G101" s="247" t="s">
        <v>428</v>
      </c>
      <c r="H101" s="526">
        <v>93141</v>
      </c>
      <c r="I101" s="252">
        <v>13</v>
      </c>
      <c r="J101" s="256">
        <v>407453</v>
      </c>
      <c r="K101" s="256">
        <v>0</v>
      </c>
      <c r="L101" s="256">
        <v>0</v>
      </c>
      <c r="M101" s="256">
        <v>0</v>
      </c>
      <c r="N101" s="256">
        <v>835812</v>
      </c>
      <c r="O101" s="256">
        <v>899369</v>
      </c>
      <c r="P101" s="527">
        <v>2142634</v>
      </c>
    </row>
    <row r="102" spans="1:16" ht="12.75" x14ac:dyDescent="0.2">
      <c r="A102" s="246" t="s">
        <v>1166</v>
      </c>
      <c r="B102" s="246" t="s">
        <v>1167</v>
      </c>
      <c r="C102" s="247" t="s">
        <v>411</v>
      </c>
      <c r="D102" s="247">
        <v>9197</v>
      </c>
      <c r="E102" s="247">
        <v>90197</v>
      </c>
      <c r="F102" s="247" t="s">
        <v>427</v>
      </c>
      <c r="G102" s="247" t="s">
        <v>428</v>
      </c>
      <c r="H102" s="526">
        <v>87569</v>
      </c>
      <c r="I102" s="252">
        <v>13</v>
      </c>
      <c r="J102" s="256">
        <v>108194</v>
      </c>
      <c r="K102" s="256">
        <v>50644</v>
      </c>
      <c r="L102" s="256">
        <v>0</v>
      </c>
      <c r="M102" s="256">
        <v>0</v>
      </c>
      <c r="N102" s="256">
        <v>1015078</v>
      </c>
      <c r="O102" s="256">
        <v>954975</v>
      </c>
      <c r="P102" s="527">
        <v>2128891</v>
      </c>
    </row>
    <row r="103" spans="1:16" ht="12.75" x14ac:dyDescent="0.2">
      <c r="A103" s="246" t="s">
        <v>1038</v>
      </c>
      <c r="B103" s="246" t="s">
        <v>1039</v>
      </c>
      <c r="C103" s="247" t="s">
        <v>411</v>
      </c>
      <c r="D103" s="247">
        <v>9199</v>
      </c>
      <c r="E103" s="247">
        <v>90199</v>
      </c>
      <c r="F103" s="247" t="s">
        <v>427</v>
      </c>
      <c r="G103" s="247" t="s">
        <v>428</v>
      </c>
      <c r="H103" s="526">
        <v>78413</v>
      </c>
      <c r="I103" s="252">
        <v>13</v>
      </c>
      <c r="J103" s="256">
        <v>121694</v>
      </c>
      <c r="K103" s="256">
        <v>27528</v>
      </c>
      <c r="L103" s="256">
        <v>0</v>
      </c>
      <c r="M103" s="256">
        <v>0</v>
      </c>
      <c r="N103" s="256">
        <v>426076</v>
      </c>
      <c r="O103" s="256">
        <v>888435</v>
      </c>
      <c r="P103" s="527">
        <v>1463733</v>
      </c>
    </row>
    <row r="104" spans="1:16" ht="12.75" x14ac:dyDescent="0.2">
      <c r="A104" s="246" t="s">
        <v>1091</v>
      </c>
      <c r="B104" s="246" t="s">
        <v>1092</v>
      </c>
      <c r="C104" s="247" t="s">
        <v>411</v>
      </c>
      <c r="D104" s="247">
        <v>9198</v>
      </c>
      <c r="E104" s="247">
        <v>90198</v>
      </c>
      <c r="F104" s="247" t="s">
        <v>427</v>
      </c>
      <c r="G104" s="247" t="s">
        <v>428</v>
      </c>
      <c r="H104" s="526">
        <v>70272</v>
      </c>
      <c r="I104" s="252">
        <v>12</v>
      </c>
      <c r="J104" s="256">
        <v>550503</v>
      </c>
      <c r="K104" s="256">
        <v>92483</v>
      </c>
      <c r="L104" s="256">
        <v>0</v>
      </c>
      <c r="M104" s="256">
        <v>675548</v>
      </c>
      <c r="N104" s="256">
        <v>0</v>
      </c>
      <c r="O104" s="256">
        <v>1283845</v>
      </c>
      <c r="P104" s="527">
        <v>2602379</v>
      </c>
    </row>
    <row r="105" spans="1:16" ht="12.75" x14ac:dyDescent="0.2">
      <c r="A105" s="246" t="s">
        <v>1228</v>
      </c>
      <c r="B105" s="246" t="s">
        <v>1229</v>
      </c>
      <c r="C105" s="247" t="s">
        <v>411</v>
      </c>
      <c r="D105" s="247">
        <v>9235</v>
      </c>
      <c r="E105" s="247">
        <v>90235</v>
      </c>
      <c r="F105" s="247" t="s">
        <v>427</v>
      </c>
      <c r="G105" s="247" t="s">
        <v>428</v>
      </c>
      <c r="H105" s="526">
        <v>1723634</v>
      </c>
      <c r="I105" s="252">
        <v>12</v>
      </c>
      <c r="J105" s="256">
        <v>40479</v>
      </c>
      <c r="K105" s="256">
        <v>0</v>
      </c>
      <c r="L105" s="256">
        <v>0</v>
      </c>
      <c r="M105" s="256">
        <v>795299</v>
      </c>
      <c r="N105" s="256">
        <v>0</v>
      </c>
      <c r="O105" s="256">
        <v>161389</v>
      </c>
      <c r="P105" s="527">
        <v>997167</v>
      </c>
    </row>
    <row r="106" spans="1:16" ht="12.75" x14ac:dyDescent="0.2">
      <c r="A106" s="246" t="s">
        <v>1114</v>
      </c>
      <c r="B106" s="246" t="s">
        <v>343</v>
      </c>
      <c r="C106" s="247" t="s">
        <v>411</v>
      </c>
      <c r="D106" s="247" t="s">
        <v>1115</v>
      </c>
      <c r="E106" s="247" t="s">
        <v>1116</v>
      </c>
      <c r="F106" s="247" t="s">
        <v>427</v>
      </c>
      <c r="G106" s="247" t="s">
        <v>864</v>
      </c>
      <c r="H106" s="250">
        <v>0</v>
      </c>
      <c r="I106" s="252">
        <v>12</v>
      </c>
      <c r="J106" s="256">
        <v>211968</v>
      </c>
      <c r="K106" s="256">
        <v>0</v>
      </c>
      <c r="L106" s="256">
        <v>0</v>
      </c>
      <c r="M106" s="256">
        <v>0</v>
      </c>
      <c r="N106" s="256">
        <v>1260214</v>
      </c>
      <c r="O106" s="256">
        <v>289877</v>
      </c>
      <c r="P106" s="527">
        <v>1762059</v>
      </c>
    </row>
    <row r="107" spans="1:16" ht="12.75" x14ac:dyDescent="0.2">
      <c r="A107" s="246" t="s">
        <v>1010</v>
      </c>
      <c r="B107" s="246" t="s">
        <v>1011</v>
      </c>
      <c r="C107" s="247" t="s">
        <v>411</v>
      </c>
      <c r="D107" s="247" t="s">
        <v>1012</v>
      </c>
      <c r="E107" s="247" t="s">
        <v>1013</v>
      </c>
      <c r="F107" s="247" t="s">
        <v>412</v>
      </c>
      <c r="G107" s="247" t="s">
        <v>864</v>
      </c>
      <c r="H107" s="250">
        <v>0</v>
      </c>
      <c r="I107" s="252">
        <v>12</v>
      </c>
      <c r="J107" s="256">
        <v>109262</v>
      </c>
      <c r="K107" s="256">
        <v>128584</v>
      </c>
      <c r="L107" s="256">
        <v>0</v>
      </c>
      <c r="M107" s="256">
        <v>643752</v>
      </c>
      <c r="N107" s="256">
        <v>142013</v>
      </c>
      <c r="O107" s="256">
        <v>360682</v>
      </c>
      <c r="P107" s="527">
        <v>1384293</v>
      </c>
    </row>
    <row r="108" spans="1:16" ht="12.75" x14ac:dyDescent="0.2">
      <c r="A108" s="246" t="s">
        <v>967</v>
      </c>
      <c r="B108" s="246" t="s">
        <v>968</v>
      </c>
      <c r="C108" s="247" t="s">
        <v>411</v>
      </c>
      <c r="D108" s="247" t="s">
        <v>969</v>
      </c>
      <c r="E108" s="247" t="s">
        <v>970</v>
      </c>
      <c r="F108" s="247" t="s">
        <v>412</v>
      </c>
      <c r="G108" s="247" t="s">
        <v>864</v>
      </c>
      <c r="H108" s="250">
        <v>0</v>
      </c>
      <c r="I108" s="252">
        <v>11</v>
      </c>
      <c r="J108" s="256">
        <v>933688</v>
      </c>
      <c r="K108" s="256">
        <v>1757999</v>
      </c>
      <c r="L108" s="256">
        <v>0</v>
      </c>
      <c r="M108" s="256">
        <v>0</v>
      </c>
      <c r="N108" s="256">
        <v>0</v>
      </c>
      <c r="O108" s="256">
        <v>0</v>
      </c>
      <c r="P108" s="527">
        <v>2691687</v>
      </c>
    </row>
    <row r="109" spans="1:16" ht="12.75" x14ac:dyDescent="0.2">
      <c r="A109" s="246" t="s">
        <v>1126</v>
      </c>
      <c r="B109" s="246" t="s">
        <v>1125</v>
      </c>
      <c r="C109" s="247" t="s">
        <v>411</v>
      </c>
      <c r="D109" s="247">
        <v>9156</v>
      </c>
      <c r="E109" s="247">
        <v>90156</v>
      </c>
      <c r="F109" s="247" t="s">
        <v>427</v>
      </c>
      <c r="G109" s="247" t="s">
        <v>413</v>
      </c>
      <c r="H109" s="526">
        <v>59219</v>
      </c>
      <c r="I109" s="252">
        <v>10</v>
      </c>
      <c r="J109" s="256">
        <v>656115</v>
      </c>
      <c r="K109" s="256">
        <v>27989</v>
      </c>
      <c r="L109" s="256">
        <v>0</v>
      </c>
      <c r="M109" s="256">
        <v>0</v>
      </c>
      <c r="N109" s="256">
        <v>1411930</v>
      </c>
      <c r="O109" s="256">
        <v>1349300</v>
      </c>
      <c r="P109" s="527">
        <v>3445334</v>
      </c>
    </row>
    <row r="110" spans="1:16" ht="12.75" x14ac:dyDescent="0.2">
      <c r="A110" s="246" t="s">
        <v>976</v>
      </c>
      <c r="B110" s="246" t="s">
        <v>977</v>
      </c>
      <c r="C110" s="247" t="s">
        <v>411</v>
      </c>
      <c r="D110" s="247">
        <v>9220</v>
      </c>
      <c r="E110" s="247">
        <v>90220</v>
      </c>
      <c r="F110" s="247" t="s">
        <v>427</v>
      </c>
      <c r="G110" s="247" t="s">
        <v>428</v>
      </c>
      <c r="H110" s="526">
        <v>1723634</v>
      </c>
      <c r="I110" s="252">
        <v>10</v>
      </c>
      <c r="J110" s="256">
        <v>153027</v>
      </c>
      <c r="K110" s="256">
        <v>132063</v>
      </c>
      <c r="L110" s="256">
        <v>0</v>
      </c>
      <c r="M110" s="256">
        <v>1585664</v>
      </c>
      <c r="N110" s="256">
        <v>0</v>
      </c>
      <c r="O110" s="256">
        <v>236532</v>
      </c>
      <c r="P110" s="527">
        <v>2107286</v>
      </c>
    </row>
    <row r="111" spans="1:16" ht="12.75" x14ac:dyDescent="0.2">
      <c r="A111" s="246" t="s">
        <v>1245</v>
      </c>
      <c r="B111" s="246" t="s">
        <v>985</v>
      </c>
      <c r="C111" s="247" t="s">
        <v>411</v>
      </c>
      <c r="D111" s="247">
        <v>9244</v>
      </c>
      <c r="E111" s="247">
        <v>90244</v>
      </c>
      <c r="F111" s="247" t="s">
        <v>427</v>
      </c>
      <c r="G111" s="247" t="s">
        <v>413</v>
      </c>
      <c r="H111" s="526">
        <v>219454</v>
      </c>
      <c r="I111" s="252">
        <v>10</v>
      </c>
      <c r="J111" s="256">
        <v>365324</v>
      </c>
      <c r="K111" s="256">
        <v>200326</v>
      </c>
      <c r="L111" s="256">
        <v>0</v>
      </c>
      <c r="M111" s="256">
        <v>1258464</v>
      </c>
      <c r="N111" s="256">
        <v>1042268</v>
      </c>
      <c r="O111" s="256">
        <v>0</v>
      </c>
      <c r="P111" s="527">
        <v>2866382</v>
      </c>
    </row>
    <row r="112" spans="1:16" ht="12.75" x14ac:dyDescent="0.2">
      <c r="A112" s="246" t="s">
        <v>1219</v>
      </c>
      <c r="B112" s="246" t="s">
        <v>896</v>
      </c>
      <c r="C112" s="247" t="s">
        <v>411</v>
      </c>
      <c r="D112" s="247" t="s">
        <v>897</v>
      </c>
      <c r="E112" s="247" t="s">
        <v>898</v>
      </c>
      <c r="F112" s="247" t="s">
        <v>412</v>
      </c>
      <c r="G112" s="247" t="s">
        <v>864</v>
      </c>
      <c r="H112" s="250">
        <v>0</v>
      </c>
      <c r="I112" s="252">
        <v>10</v>
      </c>
      <c r="J112" s="256">
        <v>332290</v>
      </c>
      <c r="K112" s="256">
        <v>0</v>
      </c>
      <c r="L112" s="256">
        <v>0</v>
      </c>
      <c r="M112" s="256">
        <v>1577195</v>
      </c>
      <c r="N112" s="256">
        <v>85558</v>
      </c>
      <c r="O112" s="256">
        <v>508013</v>
      </c>
      <c r="P112" s="527">
        <v>2503056</v>
      </c>
    </row>
    <row r="113" spans="1:16" ht="12.75" x14ac:dyDescent="0.2">
      <c r="A113" s="246" t="s">
        <v>1076</v>
      </c>
      <c r="B113" s="246" t="s">
        <v>1077</v>
      </c>
      <c r="C113" s="247" t="s">
        <v>411</v>
      </c>
      <c r="D113" s="247" t="s">
        <v>1078</v>
      </c>
      <c r="E113" s="247" t="s">
        <v>1079</v>
      </c>
      <c r="F113" s="247" t="s">
        <v>427</v>
      </c>
      <c r="G113" s="247" t="s">
        <v>864</v>
      </c>
      <c r="H113" s="250">
        <v>0</v>
      </c>
      <c r="I113" s="252">
        <v>10</v>
      </c>
      <c r="J113" s="256">
        <v>340043</v>
      </c>
      <c r="K113" s="256">
        <v>73587</v>
      </c>
      <c r="L113" s="256">
        <v>0</v>
      </c>
      <c r="M113" s="256">
        <v>2454676</v>
      </c>
      <c r="N113" s="256">
        <v>273388</v>
      </c>
      <c r="O113" s="256">
        <v>458105</v>
      </c>
      <c r="P113" s="527">
        <v>3599799</v>
      </c>
    </row>
    <row r="114" spans="1:16" ht="12.75" x14ac:dyDescent="0.2">
      <c r="A114" s="246" t="s">
        <v>1193</v>
      </c>
      <c r="B114" s="246" t="s">
        <v>984</v>
      </c>
      <c r="C114" s="247" t="s">
        <v>411</v>
      </c>
      <c r="D114" s="247" t="s">
        <v>1194</v>
      </c>
      <c r="E114" s="247" t="s">
        <v>1195</v>
      </c>
      <c r="F114" s="247" t="s">
        <v>412</v>
      </c>
      <c r="G114" s="247" t="s">
        <v>864</v>
      </c>
      <c r="H114" s="250">
        <v>0</v>
      </c>
      <c r="I114" s="252">
        <v>10</v>
      </c>
      <c r="J114" s="256">
        <v>227362</v>
      </c>
      <c r="K114" s="256">
        <v>510</v>
      </c>
      <c r="L114" s="256">
        <v>0</v>
      </c>
      <c r="M114" s="256">
        <v>336031</v>
      </c>
      <c r="N114" s="256">
        <v>137317</v>
      </c>
      <c r="O114" s="256">
        <v>454923</v>
      </c>
      <c r="P114" s="527">
        <v>1156143</v>
      </c>
    </row>
    <row r="115" spans="1:16" ht="12.75" x14ac:dyDescent="0.2">
      <c r="A115" s="246" t="s">
        <v>937</v>
      </c>
      <c r="B115" s="246" t="s">
        <v>938</v>
      </c>
      <c r="C115" s="247" t="s">
        <v>411</v>
      </c>
      <c r="D115" s="247">
        <v>9238</v>
      </c>
      <c r="E115" s="247">
        <v>90238</v>
      </c>
      <c r="F115" s="247" t="s">
        <v>427</v>
      </c>
      <c r="G115" s="247" t="s">
        <v>428</v>
      </c>
      <c r="H115" s="526">
        <v>54372</v>
      </c>
      <c r="I115" s="252">
        <v>9</v>
      </c>
      <c r="J115" s="256">
        <v>129766</v>
      </c>
      <c r="K115" s="256">
        <v>0</v>
      </c>
      <c r="L115" s="256">
        <v>0</v>
      </c>
      <c r="M115" s="256">
        <v>1512230</v>
      </c>
      <c r="N115" s="256">
        <v>20778</v>
      </c>
      <c r="O115" s="256">
        <v>0</v>
      </c>
      <c r="P115" s="527">
        <v>1662774</v>
      </c>
    </row>
    <row r="116" spans="1:16" ht="12.75" x14ac:dyDescent="0.2">
      <c r="A116" s="246" t="s">
        <v>947</v>
      </c>
      <c r="B116" s="246" t="s">
        <v>948</v>
      </c>
      <c r="C116" s="247" t="s">
        <v>411</v>
      </c>
      <c r="D116" s="247" t="s">
        <v>949</v>
      </c>
      <c r="E116" s="247" t="s">
        <v>950</v>
      </c>
      <c r="F116" s="247" t="s">
        <v>427</v>
      </c>
      <c r="G116" s="247" t="s">
        <v>864</v>
      </c>
      <c r="H116" s="250">
        <v>0</v>
      </c>
      <c r="I116" s="252">
        <v>9</v>
      </c>
      <c r="J116" s="256">
        <v>99656</v>
      </c>
      <c r="K116" s="256">
        <v>30166</v>
      </c>
      <c r="L116" s="256">
        <v>0</v>
      </c>
      <c r="M116" s="256">
        <v>294605</v>
      </c>
      <c r="N116" s="256">
        <v>1500</v>
      </c>
      <c r="O116" s="256">
        <v>273594</v>
      </c>
      <c r="P116" s="527">
        <v>699521</v>
      </c>
    </row>
    <row r="117" spans="1:16" ht="12.75" x14ac:dyDescent="0.2">
      <c r="A117" s="246" t="s">
        <v>1173</v>
      </c>
      <c r="B117" s="246" t="s">
        <v>1174</v>
      </c>
      <c r="C117" s="247" t="s">
        <v>411</v>
      </c>
      <c r="D117" s="247">
        <v>9201</v>
      </c>
      <c r="E117" s="247">
        <v>90201</v>
      </c>
      <c r="F117" s="247" t="s">
        <v>427</v>
      </c>
      <c r="G117" s="247" t="s">
        <v>413</v>
      </c>
      <c r="H117" s="526">
        <v>99904</v>
      </c>
      <c r="I117" s="252">
        <v>8</v>
      </c>
      <c r="J117" s="256">
        <v>144959</v>
      </c>
      <c r="K117" s="256">
        <v>7866</v>
      </c>
      <c r="L117" s="256">
        <v>0</v>
      </c>
      <c r="M117" s="256">
        <v>0</v>
      </c>
      <c r="N117" s="256">
        <v>501972</v>
      </c>
      <c r="O117" s="256">
        <v>484479</v>
      </c>
      <c r="P117" s="527">
        <v>1139276</v>
      </c>
    </row>
    <row r="118" spans="1:16" ht="12.75" x14ac:dyDescent="0.2">
      <c r="A118" s="246" t="s">
        <v>451</v>
      </c>
      <c r="B118" s="246" t="s">
        <v>328</v>
      </c>
      <c r="C118" s="247" t="s">
        <v>411</v>
      </c>
      <c r="D118" s="247">
        <v>9225</v>
      </c>
      <c r="E118" s="247">
        <v>90225</v>
      </c>
      <c r="F118" s="247" t="s">
        <v>412</v>
      </c>
      <c r="G118" s="247" t="s">
        <v>413</v>
      </c>
      <c r="H118" s="526">
        <v>3281212</v>
      </c>
      <c r="I118" s="252">
        <v>8</v>
      </c>
      <c r="J118" s="256">
        <v>13924923</v>
      </c>
      <c r="K118" s="256">
        <v>1150</v>
      </c>
      <c r="L118" s="256">
        <v>0</v>
      </c>
      <c r="M118" s="256">
        <v>12618775</v>
      </c>
      <c r="N118" s="256">
        <v>0</v>
      </c>
      <c r="O118" s="256">
        <v>0</v>
      </c>
      <c r="P118" s="527">
        <v>26544848</v>
      </c>
    </row>
    <row r="119" spans="1:16" ht="12.75" x14ac:dyDescent="0.2">
      <c r="A119" s="246" t="s">
        <v>1242</v>
      </c>
      <c r="B119" s="246" t="s">
        <v>1118</v>
      </c>
      <c r="C119" s="247" t="s">
        <v>411</v>
      </c>
      <c r="D119" s="247" t="s">
        <v>1119</v>
      </c>
      <c r="E119" s="247" t="s">
        <v>1120</v>
      </c>
      <c r="F119" s="247" t="s">
        <v>427</v>
      </c>
      <c r="G119" s="247" t="s">
        <v>864</v>
      </c>
      <c r="H119" s="250">
        <v>0</v>
      </c>
      <c r="I119" s="252">
        <v>8</v>
      </c>
      <c r="J119" s="256">
        <v>94389</v>
      </c>
      <c r="K119" s="256">
        <v>215294</v>
      </c>
      <c r="L119" s="256">
        <v>0</v>
      </c>
      <c r="M119" s="256">
        <v>159480</v>
      </c>
      <c r="N119" s="256">
        <v>240048</v>
      </c>
      <c r="O119" s="256">
        <v>308181</v>
      </c>
      <c r="P119" s="527">
        <v>1017392</v>
      </c>
    </row>
    <row r="120" spans="1:16" ht="12.75" x14ac:dyDescent="0.2">
      <c r="A120" s="246" t="s">
        <v>1148</v>
      </c>
      <c r="B120" s="246" t="s">
        <v>1149</v>
      </c>
      <c r="C120" s="247" t="s">
        <v>411</v>
      </c>
      <c r="D120" s="247" t="s">
        <v>1150</v>
      </c>
      <c r="E120" s="247" t="s">
        <v>1151</v>
      </c>
      <c r="F120" s="247" t="s">
        <v>412</v>
      </c>
      <c r="G120" s="247" t="s">
        <v>864</v>
      </c>
      <c r="H120" s="250">
        <v>0</v>
      </c>
      <c r="I120" s="252">
        <v>8</v>
      </c>
      <c r="J120" s="256">
        <v>71348</v>
      </c>
      <c r="K120" s="256">
        <v>0</v>
      </c>
      <c r="L120" s="256">
        <v>0</v>
      </c>
      <c r="M120" s="256">
        <v>469840</v>
      </c>
      <c r="N120" s="256">
        <v>0</v>
      </c>
      <c r="O120" s="256">
        <v>196394</v>
      </c>
      <c r="P120" s="527">
        <v>737582</v>
      </c>
    </row>
    <row r="121" spans="1:16" ht="12.75" x14ac:dyDescent="0.2">
      <c r="A121" s="246" t="s">
        <v>359</v>
      </c>
      <c r="B121" s="246" t="s">
        <v>360</v>
      </c>
      <c r="C121" s="247" t="s">
        <v>411</v>
      </c>
      <c r="D121" s="247">
        <v>9024</v>
      </c>
      <c r="E121" s="247">
        <v>90024</v>
      </c>
      <c r="F121" s="247" t="s">
        <v>427</v>
      </c>
      <c r="G121" s="247" t="s">
        <v>413</v>
      </c>
      <c r="H121" s="526">
        <v>12150996</v>
      </c>
      <c r="I121" s="252">
        <v>7</v>
      </c>
      <c r="J121" s="256">
        <v>35088</v>
      </c>
      <c r="K121" s="256">
        <v>0</v>
      </c>
      <c r="L121" s="256">
        <v>0</v>
      </c>
      <c r="M121" s="256">
        <v>909431</v>
      </c>
      <c r="N121" s="256">
        <v>0</v>
      </c>
      <c r="O121" s="256">
        <v>3168</v>
      </c>
      <c r="P121" s="527">
        <v>947687</v>
      </c>
    </row>
    <row r="122" spans="1:16" ht="12.75" x14ac:dyDescent="0.2">
      <c r="A122" s="246" t="s">
        <v>1233</v>
      </c>
      <c r="B122" s="246" t="s">
        <v>1048</v>
      </c>
      <c r="C122" s="247" t="s">
        <v>411</v>
      </c>
      <c r="D122" s="247">
        <v>9217</v>
      </c>
      <c r="E122" s="247">
        <v>90217</v>
      </c>
      <c r="F122" s="247" t="s">
        <v>427</v>
      </c>
      <c r="G122" s="247" t="s">
        <v>428</v>
      </c>
      <c r="H122" s="526">
        <v>83578</v>
      </c>
      <c r="I122" s="252">
        <v>7</v>
      </c>
      <c r="J122" s="256">
        <v>60847</v>
      </c>
      <c r="K122" s="256">
        <v>41263</v>
      </c>
      <c r="L122" s="256">
        <v>0</v>
      </c>
      <c r="M122" s="256">
        <v>385117</v>
      </c>
      <c r="N122" s="256">
        <v>0</v>
      </c>
      <c r="O122" s="256">
        <v>373575</v>
      </c>
      <c r="P122" s="527">
        <v>860802</v>
      </c>
    </row>
    <row r="123" spans="1:16" ht="12.75" x14ac:dyDescent="0.2">
      <c r="A123" s="246" t="s">
        <v>1154</v>
      </c>
      <c r="B123" s="246" t="s">
        <v>1155</v>
      </c>
      <c r="C123" s="247" t="s">
        <v>411</v>
      </c>
      <c r="D123" s="247" t="s">
        <v>1156</v>
      </c>
      <c r="E123" s="247" t="s">
        <v>1157</v>
      </c>
      <c r="F123" s="247" t="s">
        <v>427</v>
      </c>
      <c r="G123" s="247" t="s">
        <v>864</v>
      </c>
      <c r="H123" s="250">
        <v>0</v>
      </c>
      <c r="I123" s="252">
        <v>7</v>
      </c>
      <c r="J123" s="256">
        <v>40457</v>
      </c>
      <c r="K123" s="256">
        <v>306912</v>
      </c>
      <c r="L123" s="256">
        <v>0</v>
      </c>
      <c r="M123" s="256">
        <v>349645</v>
      </c>
      <c r="N123" s="256">
        <v>0</v>
      </c>
      <c r="O123" s="256">
        <v>35450</v>
      </c>
      <c r="P123" s="527">
        <v>732464</v>
      </c>
    </row>
    <row r="124" spans="1:16" ht="12.75" x14ac:dyDescent="0.2">
      <c r="A124" s="246" t="s">
        <v>1049</v>
      </c>
      <c r="B124" s="246" t="s">
        <v>1050</v>
      </c>
      <c r="C124" s="247" t="s">
        <v>411</v>
      </c>
      <c r="D124" s="247" t="s">
        <v>1051</v>
      </c>
      <c r="E124" s="247" t="s">
        <v>1052</v>
      </c>
      <c r="F124" s="247" t="s">
        <v>427</v>
      </c>
      <c r="G124" s="247" t="s">
        <v>864</v>
      </c>
      <c r="H124" s="250">
        <v>0</v>
      </c>
      <c r="I124" s="252">
        <v>7</v>
      </c>
      <c r="J124" s="256">
        <v>33825</v>
      </c>
      <c r="K124" s="256">
        <v>0</v>
      </c>
      <c r="L124" s="256">
        <v>0</v>
      </c>
      <c r="M124" s="256">
        <v>7992</v>
      </c>
      <c r="N124" s="256">
        <v>115000</v>
      </c>
      <c r="O124" s="256">
        <v>119929</v>
      </c>
      <c r="P124" s="527">
        <v>276746</v>
      </c>
    </row>
    <row r="125" spans="1:16" ht="12.75" x14ac:dyDescent="0.2">
      <c r="A125" s="246" t="s">
        <v>1093</v>
      </c>
      <c r="B125" s="246" t="s">
        <v>1094</v>
      </c>
      <c r="C125" s="247" t="s">
        <v>411</v>
      </c>
      <c r="D125" s="247" t="s">
        <v>1095</v>
      </c>
      <c r="E125" s="247" t="s">
        <v>1096</v>
      </c>
      <c r="F125" s="247" t="s">
        <v>427</v>
      </c>
      <c r="G125" s="247" t="s">
        <v>864</v>
      </c>
      <c r="H125" s="250">
        <v>0</v>
      </c>
      <c r="I125" s="252">
        <v>7</v>
      </c>
      <c r="J125" s="256">
        <v>62633</v>
      </c>
      <c r="K125" s="256">
        <v>64999</v>
      </c>
      <c r="L125" s="256">
        <v>0</v>
      </c>
      <c r="M125" s="256">
        <v>235207</v>
      </c>
      <c r="N125" s="256">
        <v>96513</v>
      </c>
      <c r="O125" s="256">
        <v>296869</v>
      </c>
      <c r="P125" s="527">
        <v>756221</v>
      </c>
    </row>
    <row r="126" spans="1:16" ht="12.75" x14ac:dyDescent="0.2">
      <c r="A126" s="246" t="s">
        <v>1041</v>
      </c>
      <c r="B126" s="246" t="s">
        <v>1039</v>
      </c>
      <c r="C126" s="247" t="s">
        <v>411</v>
      </c>
      <c r="D126" s="247" t="s">
        <v>1044</v>
      </c>
      <c r="E126" s="247" t="s">
        <v>1045</v>
      </c>
      <c r="F126" s="247" t="s">
        <v>427</v>
      </c>
      <c r="G126" s="247" t="s">
        <v>864</v>
      </c>
      <c r="H126" s="250">
        <v>0</v>
      </c>
      <c r="I126" s="252">
        <v>6</v>
      </c>
      <c r="J126" s="256">
        <v>44109</v>
      </c>
      <c r="K126" s="256">
        <v>2186</v>
      </c>
      <c r="L126" s="256">
        <v>0</v>
      </c>
      <c r="M126" s="256">
        <v>0</v>
      </c>
      <c r="N126" s="256">
        <v>335256</v>
      </c>
      <c r="O126" s="256">
        <v>204820</v>
      </c>
      <c r="P126" s="527">
        <v>586371</v>
      </c>
    </row>
    <row r="127" spans="1:16" ht="12.75" x14ac:dyDescent="0.2">
      <c r="A127" s="246" t="s">
        <v>873</v>
      </c>
      <c r="B127" s="246" t="s">
        <v>874</v>
      </c>
      <c r="C127" s="247" t="s">
        <v>411</v>
      </c>
      <c r="D127" s="247" t="s">
        <v>875</v>
      </c>
      <c r="E127" s="247" t="s">
        <v>876</v>
      </c>
      <c r="F127" s="247" t="s">
        <v>427</v>
      </c>
      <c r="G127" s="247" t="s">
        <v>864</v>
      </c>
      <c r="H127" s="250">
        <v>0</v>
      </c>
      <c r="I127" s="252">
        <v>6</v>
      </c>
      <c r="J127" s="256">
        <v>78320</v>
      </c>
      <c r="K127" s="256">
        <v>0</v>
      </c>
      <c r="L127" s="256">
        <v>0</v>
      </c>
      <c r="M127" s="256">
        <v>0</v>
      </c>
      <c r="N127" s="256">
        <v>0</v>
      </c>
      <c r="O127" s="256">
        <v>632561</v>
      </c>
      <c r="P127" s="527">
        <v>710881</v>
      </c>
    </row>
    <row r="128" spans="1:16" ht="12.75" x14ac:dyDescent="0.2">
      <c r="A128" s="246" t="s">
        <v>943</v>
      </c>
      <c r="B128" s="246" t="s">
        <v>944</v>
      </c>
      <c r="C128" s="247" t="s">
        <v>411</v>
      </c>
      <c r="D128" s="247" t="s">
        <v>945</v>
      </c>
      <c r="E128" s="247" t="s">
        <v>946</v>
      </c>
      <c r="F128" s="247" t="s">
        <v>427</v>
      </c>
      <c r="G128" s="247" t="s">
        <v>864</v>
      </c>
      <c r="H128" s="250">
        <v>0</v>
      </c>
      <c r="I128" s="252">
        <v>6</v>
      </c>
      <c r="J128" s="256">
        <v>60980</v>
      </c>
      <c r="K128" s="256">
        <v>52250</v>
      </c>
      <c r="L128" s="256">
        <v>0</v>
      </c>
      <c r="M128" s="256">
        <v>187158</v>
      </c>
      <c r="N128" s="256">
        <v>273629</v>
      </c>
      <c r="O128" s="256">
        <v>275000</v>
      </c>
      <c r="P128" s="527">
        <v>849017</v>
      </c>
    </row>
    <row r="129" spans="1:16" ht="12.75" x14ac:dyDescent="0.2">
      <c r="A129" s="246" t="s">
        <v>1247</v>
      </c>
      <c r="B129" s="246" t="s">
        <v>1213</v>
      </c>
      <c r="C129" s="247" t="s">
        <v>411</v>
      </c>
      <c r="D129" s="247" t="s">
        <v>1214</v>
      </c>
      <c r="E129" s="247" t="s">
        <v>1215</v>
      </c>
      <c r="F129" s="247" t="s">
        <v>427</v>
      </c>
      <c r="G129" s="247" t="s">
        <v>864</v>
      </c>
      <c r="H129" s="250">
        <v>0</v>
      </c>
      <c r="I129" s="252">
        <v>6</v>
      </c>
      <c r="J129" s="256">
        <v>235080</v>
      </c>
      <c r="K129" s="256">
        <v>306871</v>
      </c>
      <c r="L129" s="256">
        <v>0</v>
      </c>
      <c r="M129" s="256">
        <v>924025</v>
      </c>
      <c r="N129" s="256">
        <v>228870</v>
      </c>
      <c r="O129" s="256">
        <v>301712</v>
      </c>
      <c r="P129" s="527">
        <v>1996558</v>
      </c>
    </row>
    <row r="130" spans="1:16" ht="12.75" x14ac:dyDescent="0.2">
      <c r="A130" s="246" t="s">
        <v>921</v>
      </c>
      <c r="B130" s="246" t="s">
        <v>922</v>
      </c>
      <c r="C130" s="247" t="s">
        <v>411</v>
      </c>
      <c r="D130" s="247" t="s">
        <v>923</v>
      </c>
      <c r="E130" s="247" t="s">
        <v>924</v>
      </c>
      <c r="F130" s="247" t="s">
        <v>412</v>
      </c>
      <c r="G130" s="247" t="s">
        <v>864</v>
      </c>
      <c r="H130" s="250">
        <v>0</v>
      </c>
      <c r="I130" s="252">
        <v>6</v>
      </c>
      <c r="J130" s="256">
        <v>77812</v>
      </c>
      <c r="K130" s="256">
        <v>20242</v>
      </c>
      <c r="L130" s="256">
        <v>0</v>
      </c>
      <c r="M130" s="256">
        <v>12313</v>
      </c>
      <c r="N130" s="256">
        <v>622260</v>
      </c>
      <c r="O130" s="256">
        <v>120549</v>
      </c>
      <c r="P130" s="527">
        <v>853176</v>
      </c>
    </row>
    <row r="131" spans="1:16" ht="12.75" x14ac:dyDescent="0.2">
      <c r="A131" s="246" t="s">
        <v>1133</v>
      </c>
      <c r="B131" s="246" t="s">
        <v>1134</v>
      </c>
      <c r="C131" s="247" t="s">
        <v>411</v>
      </c>
      <c r="D131" s="247" t="s">
        <v>1135</v>
      </c>
      <c r="E131" s="247" t="s">
        <v>1136</v>
      </c>
      <c r="F131" s="247" t="s">
        <v>427</v>
      </c>
      <c r="G131" s="247" t="s">
        <v>864</v>
      </c>
      <c r="H131" s="250">
        <v>0</v>
      </c>
      <c r="I131" s="252">
        <v>6</v>
      </c>
      <c r="J131" s="256">
        <v>24930</v>
      </c>
      <c r="K131" s="256">
        <v>23571</v>
      </c>
      <c r="L131" s="256">
        <v>0</v>
      </c>
      <c r="M131" s="256">
        <v>152908</v>
      </c>
      <c r="N131" s="256">
        <v>0</v>
      </c>
      <c r="O131" s="256">
        <v>67050</v>
      </c>
      <c r="P131" s="527">
        <v>268459</v>
      </c>
    </row>
    <row r="132" spans="1:16" ht="12.75" x14ac:dyDescent="0.2">
      <c r="A132" s="246" t="s">
        <v>1152</v>
      </c>
      <c r="B132" s="246" t="s">
        <v>1149</v>
      </c>
      <c r="C132" s="247" t="s">
        <v>411</v>
      </c>
      <c r="D132" s="247" t="s">
        <v>1153</v>
      </c>
      <c r="E132" s="247">
        <v>99256</v>
      </c>
      <c r="F132" s="247" t="s">
        <v>892</v>
      </c>
      <c r="G132" s="247" t="s">
        <v>428</v>
      </c>
      <c r="H132" s="250">
        <v>0</v>
      </c>
      <c r="I132" s="252">
        <v>4</v>
      </c>
      <c r="J132" s="256">
        <v>13916</v>
      </c>
      <c r="K132" s="256">
        <v>0</v>
      </c>
      <c r="L132" s="256">
        <v>0</v>
      </c>
      <c r="M132" s="256">
        <v>47128</v>
      </c>
      <c r="N132" s="256">
        <v>0</v>
      </c>
      <c r="O132" s="256">
        <v>210636</v>
      </c>
      <c r="P132" s="527">
        <v>271680</v>
      </c>
    </row>
    <row r="133" spans="1:16" ht="12.75" x14ac:dyDescent="0.2">
      <c r="A133" s="246" t="s">
        <v>928</v>
      </c>
      <c r="B133" s="246" t="s">
        <v>929</v>
      </c>
      <c r="C133" s="247" t="s">
        <v>411</v>
      </c>
      <c r="D133" s="247" t="s">
        <v>930</v>
      </c>
      <c r="E133" s="247" t="s">
        <v>931</v>
      </c>
      <c r="F133" s="247" t="s">
        <v>427</v>
      </c>
      <c r="G133" s="247" t="s">
        <v>864</v>
      </c>
      <c r="H133" s="250">
        <v>0</v>
      </c>
      <c r="I133" s="252">
        <v>4</v>
      </c>
      <c r="J133" s="256">
        <v>65531</v>
      </c>
      <c r="K133" s="256">
        <v>3600</v>
      </c>
      <c r="L133" s="256">
        <v>0</v>
      </c>
      <c r="M133" s="256">
        <v>0</v>
      </c>
      <c r="N133" s="256">
        <v>474542</v>
      </c>
      <c r="O133" s="256">
        <v>165586</v>
      </c>
      <c r="P133" s="527">
        <v>709259</v>
      </c>
    </row>
    <row r="134" spans="1:16" ht="12.75" x14ac:dyDescent="0.2">
      <c r="A134" s="246" t="s">
        <v>1237</v>
      </c>
      <c r="B134" s="246" t="s">
        <v>1102</v>
      </c>
      <c r="C134" s="247" t="s">
        <v>411</v>
      </c>
      <c r="D134" s="247" t="s">
        <v>1103</v>
      </c>
      <c r="E134" s="247" t="s">
        <v>1104</v>
      </c>
      <c r="F134" s="247" t="s">
        <v>427</v>
      </c>
      <c r="G134" s="247" t="s">
        <v>864</v>
      </c>
      <c r="H134" s="250">
        <v>0</v>
      </c>
      <c r="I134" s="252">
        <v>4</v>
      </c>
      <c r="J134" s="256">
        <v>39633</v>
      </c>
      <c r="K134" s="256">
        <v>217401</v>
      </c>
      <c r="L134" s="256">
        <v>0</v>
      </c>
      <c r="M134" s="256">
        <v>570451</v>
      </c>
      <c r="N134" s="256">
        <v>0</v>
      </c>
      <c r="O134" s="256">
        <v>111643</v>
      </c>
      <c r="P134" s="527">
        <v>939128</v>
      </c>
    </row>
    <row r="135" spans="1:16" ht="12.75" x14ac:dyDescent="0.2">
      <c r="A135" s="246" t="s">
        <v>1238</v>
      </c>
      <c r="B135" s="246" t="s">
        <v>1106</v>
      </c>
      <c r="C135" s="247" t="s">
        <v>411</v>
      </c>
      <c r="D135" s="247" t="s">
        <v>1107</v>
      </c>
      <c r="E135" s="247" t="s">
        <v>1108</v>
      </c>
      <c r="F135" s="247" t="s">
        <v>427</v>
      </c>
      <c r="G135" s="247" t="s">
        <v>864</v>
      </c>
      <c r="H135" s="250">
        <v>0</v>
      </c>
      <c r="I135" s="252">
        <v>4</v>
      </c>
      <c r="J135" s="256">
        <v>28975</v>
      </c>
      <c r="K135" s="256">
        <v>16853</v>
      </c>
      <c r="L135" s="256">
        <v>0</v>
      </c>
      <c r="M135" s="256">
        <v>0</v>
      </c>
      <c r="N135" s="256">
        <v>306881</v>
      </c>
      <c r="O135" s="256">
        <v>65000</v>
      </c>
      <c r="P135" s="527">
        <v>417709</v>
      </c>
    </row>
    <row r="136" spans="1:16" ht="12.75" x14ac:dyDescent="0.2">
      <c r="A136" s="246" t="s">
        <v>881</v>
      </c>
      <c r="B136" s="246" t="s">
        <v>880</v>
      </c>
      <c r="C136" s="247" t="s">
        <v>411</v>
      </c>
      <c r="D136" s="247" t="s">
        <v>882</v>
      </c>
      <c r="E136" s="247" t="s">
        <v>883</v>
      </c>
      <c r="F136" s="247" t="s">
        <v>427</v>
      </c>
      <c r="G136" s="247" t="s">
        <v>864</v>
      </c>
      <c r="H136" s="250">
        <v>0</v>
      </c>
      <c r="I136" s="252">
        <v>4</v>
      </c>
      <c r="J136" s="256">
        <v>29976</v>
      </c>
      <c r="K136" s="256">
        <v>0</v>
      </c>
      <c r="L136" s="256">
        <v>0</v>
      </c>
      <c r="M136" s="256">
        <v>310446</v>
      </c>
      <c r="N136" s="256">
        <v>54888</v>
      </c>
      <c r="O136" s="256">
        <v>97921</v>
      </c>
      <c r="P136" s="527">
        <v>493231</v>
      </c>
    </row>
    <row r="137" spans="1:16" ht="12.75" x14ac:dyDescent="0.2">
      <c r="A137" s="246" t="s">
        <v>1200</v>
      </c>
      <c r="B137" s="246" t="s">
        <v>1201</v>
      </c>
      <c r="C137" s="247" t="s">
        <v>411</v>
      </c>
      <c r="D137" s="247" t="s">
        <v>1202</v>
      </c>
      <c r="E137" s="247" t="s">
        <v>1203</v>
      </c>
      <c r="F137" s="247" t="s">
        <v>427</v>
      </c>
      <c r="G137" s="247" t="s">
        <v>864</v>
      </c>
      <c r="H137" s="250">
        <v>0</v>
      </c>
      <c r="I137" s="252">
        <v>4</v>
      </c>
      <c r="J137" s="256">
        <v>89451</v>
      </c>
      <c r="K137" s="256">
        <v>0</v>
      </c>
      <c r="L137" s="256">
        <v>0</v>
      </c>
      <c r="M137" s="256">
        <v>0</v>
      </c>
      <c r="N137" s="256">
        <v>0</v>
      </c>
      <c r="O137" s="256">
        <v>483372</v>
      </c>
      <c r="P137" s="527">
        <v>572823</v>
      </c>
    </row>
    <row r="138" spans="1:16" ht="12.75" x14ac:dyDescent="0.2">
      <c r="A138" s="246" t="s">
        <v>954</v>
      </c>
      <c r="B138" s="246" t="s">
        <v>955</v>
      </c>
      <c r="C138" s="247" t="s">
        <v>411</v>
      </c>
      <c r="D138" s="247" t="s">
        <v>956</v>
      </c>
      <c r="E138" s="247" t="s">
        <v>957</v>
      </c>
      <c r="F138" s="247" t="s">
        <v>427</v>
      </c>
      <c r="G138" s="247" t="s">
        <v>864</v>
      </c>
      <c r="H138" s="250">
        <v>0</v>
      </c>
      <c r="I138" s="252">
        <v>4</v>
      </c>
      <c r="J138" s="256">
        <v>19745</v>
      </c>
      <c r="K138" s="256">
        <v>0</v>
      </c>
      <c r="L138" s="256">
        <v>0</v>
      </c>
      <c r="M138" s="256">
        <v>58000</v>
      </c>
      <c r="N138" s="256">
        <v>0</v>
      </c>
      <c r="O138" s="256">
        <v>40000</v>
      </c>
      <c r="P138" s="527">
        <v>117745</v>
      </c>
    </row>
    <row r="139" spans="1:16" ht="12.75" x14ac:dyDescent="0.2">
      <c r="A139" s="246" t="s">
        <v>993</v>
      </c>
      <c r="B139" s="246" t="s">
        <v>994</v>
      </c>
      <c r="C139" s="247" t="s">
        <v>411</v>
      </c>
      <c r="D139" s="247" t="s">
        <v>995</v>
      </c>
      <c r="E139" s="247" t="s">
        <v>996</v>
      </c>
      <c r="F139" s="247" t="s">
        <v>427</v>
      </c>
      <c r="G139" s="247" t="s">
        <v>864</v>
      </c>
      <c r="H139" s="250">
        <v>0</v>
      </c>
      <c r="I139" s="252">
        <v>4</v>
      </c>
      <c r="J139" s="256">
        <v>88483</v>
      </c>
      <c r="K139" s="256">
        <v>53</v>
      </c>
      <c r="L139" s="256">
        <v>0</v>
      </c>
      <c r="M139" s="256">
        <v>203256</v>
      </c>
      <c r="N139" s="256">
        <v>42028</v>
      </c>
      <c r="O139" s="256">
        <v>73979</v>
      </c>
      <c r="P139" s="527">
        <v>407799</v>
      </c>
    </row>
    <row r="140" spans="1:16" ht="12.75" x14ac:dyDescent="0.2">
      <c r="A140" s="246" t="s">
        <v>1204</v>
      </c>
      <c r="B140" s="246" t="s">
        <v>1205</v>
      </c>
      <c r="C140" s="247" t="s">
        <v>411</v>
      </c>
      <c r="D140" s="247" t="s">
        <v>1206</v>
      </c>
      <c r="E140" s="247" t="s">
        <v>1207</v>
      </c>
      <c r="F140" s="247" t="s">
        <v>412</v>
      </c>
      <c r="G140" s="247" t="s">
        <v>864</v>
      </c>
      <c r="H140" s="250">
        <v>0</v>
      </c>
      <c r="I140" s="252">
        <v>4</v>
      </c>
      <c r="J140" s="256">
        <v>115346</v>
      </c>
      <c r="K140" s="256">
        <v>0</v>
      </c>
      <c r="L140" s="256">
        <v>0</v>
      </c>
      <c r="M140" s="256">
        <v>499624</v>
      </c>
      <c r="N140" s="256">
        <v>0</v>
      </c>
      <c r="O140" s="256">
        <v>188970</v>
      </c>
      <c r="P140" s="527">
        <v>803940</v>
      </c>
    </row>
    <row r="141" spans="1:16" ht="12.75" x14ac:dyDescent="0.2">
      <c r="A141" s="246" t="s">
        <v>1224</v>
      </c>
      <c r="B141" s="246" t="s">
        <v>968</v>
      </c>
      <c r="C141" s="247" t="s">
        <v>411</v>
      </c>
      <c r="D141" s="247" t="s">
        <v>972</v>
      </c>
      <c r="E141" s="247" t="s">
        <v>973</v>
      </c>
      <c r="F141" s="247" t="s">
        <v>427</v>
      </c>
      <c r="G141" s="247" t="s">
        <v>864</v>
      </c>
      <c r="H141" s="250">
        <v>0</v>
      </c>
      <c r="I141" s="252">
        <v>4</v>
      </c>
      <c r="J141" s="256">
        <v>295883</v>
      </c>
      <c r="K141" s="256">
        <v>166047</v>
      </c>
      <c r="L141" s="256">
        <v>0</v>
      </c>
      <c r="M141" s="256">
        <v>589196</v>
      </c>
      <c r="N141" s="256">
        <v>0</v>
      </c>
      <c r="O141" s="256">
        <v>204301</v>
      </c>
      <c r="P141" s="527">
        <v>1255427</v>
      </c>
    </row>
    <row r="142" spans="1:16" ht="12.75" x14ac:dyDescent="0.2">
      <c r="A142" s="246" t="s">
        <v>1168</v>
      </c>
      <c r="B142" s="246" t="s">
        <v>1169</v>
      </c>
      <c r="C142" s="247" t="s">
        <v>411</v>
      </c>
      <c r="D142" s="247" t="s">
        <v>1170</v>
      </c>
      <c r="E142" s="247" t="s">
        <v>1171</v>
      </c>
      <c r="F142" s="247" t="s">
        <v>427</v>
      </c>
      <c r="G142" s="247" t="s">
        <v>864</v>
      </c>
      <c r="H142" s="250">
        <v>0</v>
      </c>
      <c r="I142" s="252">
        <v>4</v>
      </c>
      <c r="J142" s="256">
        <v>37135</v>
      </c>
      <c r="K142" s="256">
        <v>195117</v>
      </c>
      <c r="L142" s="256">
        <v>0</v>
      </c>
      <c r="M142" s="256">
        <v>418476</v>
      </c>
      <c r="N142" s="256">
        <v>70391</v>
      </c>
      <c r="O142" s="256">
        <v>128887</v>
      </c>
      <c r="P142" s="527">
        <v>850006</v>
      </c>
    </row>
    <row r="143" spans="1:16" ht="12.75" x14ac:dyDescent="0.2">
      <c r="A143" s="246" t="s">
        <v>1196</v>
      </c>
      <c r="B143" s="246" t="s">
        <v>1197</v>
      </c>
      <c r="C143" s="247" t="s">
        <v>411</v>
      </c>
      <c r="D143" s="247" t="s">
        <v>1198</v>
      </c>
      <c r="E143" s="247" t="s">
        <v>1199</v>
      </c>
      <c r="F143" s="247" t="s">
        <v>427</v>
      </c>
      <c r="G143" s="247" t="s">
        <v>864</v>
      </c>
      <c r="H143" s="250">
        <v>0</v>
      </c>
      <c r="I143" s="252">
        <v>4</v>
      </c>
      <c r="J143" s="256">
        <v>24261</v>
      </c>
      <c r="K143" s="256">
        <v>323</v>
      </c>
      <c r="L143" s="256">
        <v>0</v>
      </c>
      <c r="M143" s="256">
        <v>81186</v>
      </c>
      <c r="N143" s="256">
        <v>29786</v>
      </c>
      <c r="O143" s="256">
        <v>101408</v>
      </c>
      <c r="P143" s="527">
        <v>236964</v>
      </c>
    </row>
    <row r="144" spans="1:16" ht="12.75" x14ac:dyDescent="0.2">
      <c r="A144" s="246" t="s">
        <v>1240</v>
      </c>
      <c r="B144" s="246" t="s">
        <v>343</v>
      </c>
      <c r="C144" s="247" t="s">
        <v>411</v>
      </c>
      <c r="D144" s="306"/>
      <c r="E144" s="247" t="s">
        <v>1241</v>
      </c>
      <c r="F144" s="247" t="s">
        <v>460</v>
      </c>
      <c r="G144" s="247" t="s">
        <v>864</v>
      </c>
      <c r="H144" s="250">
        <v>0</v>
      </c>
      <c r="I144" s="252">
        <v>4</v>
      </c>
      <c r="J144" s="256">
        <v>27573</v>
      </c>
      <c r="K144" s="256">
        <v>0</v>
      </c>
      <c r="L144" s="256">
        <v>0</v>
      </c>
      <c r="M144" s="256">
        <v>129222</v>
      </c>
      <c r="N144" s="256">
        <v>0</v>
      </c>
      <c r="O144" s="256">
        <v>281535</v>
      </c>
      <c r="P144" s="527">
        <v>438330</v>
      </c>
    </row>
    <row r="145" spans="1:16" ht="12.75" x14ac:dyDescent="0.2">
      <c r="A145" s="246" t="s">
        <v>1223</v>
      </c>
      <c r="B145" s="246" t="s">
        <v>934</v>
      </c>
      <c r="C145" s="247" t="s">
        <v>411</v>
      </c>
      <c r="D145" s="247">
        <v>9167</v>
      </c>
      <c r="E145" s="247">
        <v>90167</v>
      </c>
      <c r="F145" s="247" t="s">
        <v>427</v>
      </c>
      <c r="G145" s="247" t="s">
        <v>428</v>
      </c>
      <c r="H145" s="526">
        <v>72794</v>
      </c>
      <c r="I145" s="252">
        <v>3</v>
      </c>
      <c r="J145" s="256">
        <v>31963</v>
      </c>
      <c r="K145" s="256">
        <v>0</v>
      </c>
      <c r="L145" s="256">
        <v>0</v>
      </c>
      <c r="M145" s="256">
        <v>526545</v>
      </c>
      <c r="N145" s="256">
        <v>0</v>
      </c>
      <c r="O145" s="256">
        <v>0</v>
      </c>
      <c r="P145" s="527">
        <v>558508</v>
      </c>
    </row>
    <row r="146" spans="1:16" ht="12.75" x14ac:dyDescent="0.2">
      <c r="A146" s="246" t="s">
        <v>1217</v>
      </c>
      <c r="B146" s="246" t="s">
        <v>878</v>
      </c>
      <c r="C146" s="247" t="s">
        <v>411</v>
      </c>
      <c r="D146" s="247">
        <v>9194</v>
      </c>
      <c r="E146" s="247">
        <v>90194</v>
      </c>
      <c r="F146" s="247" t="s">
        <v>427</v>
      </c>
      <c r="G146" s="247" t="s">
        <v>428</v>
      </c>
      <c r="H146" s="526">
        <v>65088</v>
      </c>
      <c r="I146" s="252">
        <v>3</v>
      </c>
      <c r="J146" s="256">
        <v>53179</v>
      </c>
      <c r="K146" s="256">
        <v>0</v>
      </c>
      <c r="L146" s="256">
        <v>0</v>
      </c>
      <c r="M146" s="256">
        <v>74679</v>
      </c>
      <c r="N146" s="256">
        <v>58664</v>
      </c>
      <c r="O146" s="256">
        <v>165000</v>
      </c>
      <c r="P146" s="527">
        <v>351522</v>
      </c>
    </row>
    <row r="147" spans="1:16" ht="12.75" x14ac:dyDescent="0.2">
      <c r="A147" s="246" t="s">
        <v>1018</v>
      </c>
      <c r="B147" s="246" t="s">
        <v>1019</v>
      </c>
      <c r="C147" s="247" t="s">
        <v>411</v>
      </c>
      <c r="D147" s="247" t="s">
        <v>1020</v>
      </c>
      <c r="E147" s="247">
        <v>99262</v>
      </c>
      <c r="F147" s="247" t="s">
        <v>892</v>
      </c>
      <c r="G147" s="247" t="s">
        <v>428</v>
      </c>
      <c r="H147" s="250">
        <v>0</v>
      </c>
      <c r="I147" s="252">
        <v>3</v>
      </c>
      <c r="J147" s="256">
        <v>6525</v>
      </c>
      <c r="K147" s="256">
        <v>0</v>
      </c>
      <c r="L147" s="256">
        <v>0</v>
      </c>
      <c r="M147" s="256">
        <v>0</v>
      </c>
      <c r="N147" s="256">
        <v>0</v>
      </c>
      <c r="O147" s="256">
        <v>198249</v>
      </c>
      <c r="P147" s="527">
        <v>204774</v>
      </c>
    </row>
    <row r="148" spans="1:16" ht="12.75" x14ac:dyDescent="0.2">
      <c r="A148" s="246" t="s">
        <v>904</v>
      </c>
      <c r="B148" s="246" t="s">
        <v>905</v>
      </c>
      <c r="C148" s="247" t="s">
        <v>411</v>
      </c>
      <c r="D148" s="247" t="s">
        <v>906</v>
      </c>
      <c r="E148" s="247">
        <v>99292</v>
      </c>
      <c r="F148" s="247" t="s">
        <v>892</v>
      </c>
      <c r="G148" s="247" t="s">
        <v>428</v>
      </c>
      <c r="H148" s="250">
        <v>0</v>
      </c>
      <c r="I148" s="252">
        <v>3</v>
      </c>
      <c r="J148" s="256">
        <v>49377</v>
      </c>
      <c r="K148" s="256">
        <v>0</v>
      </c>
      <c r="L148" s="256">
        <v>0</v>
      </c>
      <c r="M148" s="256">
        <v>0</v>
      </c>
      <c r="N148" s="256">
        <v>0</v>
      </c>
      <c r="O148" s="256">
        <v>34017</v>
      </c>
      <c r="P148" s="527">
        <v>83394</v>
      </c>
    </row>
    <row r="149" spans="1:16" ht="12.75" x14ac:dyDescent="0.2">
      <c r="A149" s="246" t="s">
        <v>1080</v>
      </c>
      <c r="B149" s="246" t="s">
        <v>1081</v>
      </c>
      <c r="C149" s="247" t="s">
        <v>411</v>
      </c>
      <c r="D149" s="247" t="s">
        <v>1082</v>
      </c>
      <c r="E149" s="247">
        <v>99364</v>
      </c>
      <c r="F149" s="247" t="s">
        <v>892</v>
      </c>
      <c r="G149" s="247" t="s">
        <v>428</v>
      </c>
      <c r="H149" s="250">
        <v>0</v>
      </c>
      <c r="I149" s="252">
        <v>3</v>
      </c>
      <c r="J149" s="256">
        <v>0</v>
      </c>
      <c r="K149" s="256">
        <v>0</v>
      </c>
      <c r="L149" s="256">
        <v>0</v>
      </c>
      <c r="M149" s="256">
        <v>0</v>
      </c>
      <c r="N149" s="256">
        <v>0</v>
      </c>
      <c r="O149" s="256">
        <v>175326</v>
      </c>
      <c r="P149" s="527">
        <v>175326</v>
      </c>
    </row>
    <row r="150" spans="1:16" ht="12.75" x14ac:dyDescent="0.2">
      <c r="A150" s="246" t="s">
        <v>858</v>
      </c>
      <c r="B150" s="246" t="s">
        <v>860</v>
      </c>
      <c r="C150" s="247" t="s">
        <v>411</v>
      </c>
      <c r="D150" s="247" t="s">
        <v>862</v>
      </c>
      <c r="E150" s="247" t="s">
        <v>863</v>
      </c>
      <c r="F150" s="247" t="s">
        <v>427</v>
      </c>
      <c r="G150" s="247" t="s">
        <v>864</v>
      </c>
      <c r="H150" s="250">
        <v>0</v>
      </c>
      <c r="I150" s="252">
        <v>3</v>
      </c>
      <c r="J150" s="256">
        <v>69490</v>
      </c>
      <c r="K150" s="256">
        <v>0</v>
      </c>
      <c r="L150" s="256">
        <v>0</v>
      </c>
      <c r="M150" s="256">
        <v>89742</v>
      </c>
      <c r="N150" s="256">
        <v>0</v>
      </c>
      <c r="O150" s="256">
        <v>134972</v>
      </c>
      <c r="P150" s="527">
        <v>294204</v>
      </c>
    </row>
    <row r="151" spans="1:16" ht="12.75" x14ac:dyDescent="0.2">
      <c r="A151" s="246" t="s">
        <v>1138</v>
      </c>
      <c r="B151" s="246" t="s">
        <v>1139</v>
      </c>
      <c r="C151" s="247" t="s">
        <v>411</v>
      </c>
      <c r="D151" s="247" t="s">
        <v>1140</v>
      </c>
      <c r="E151" s="247" t="s">
        <v>1141</v>
      </c>
      <c r="F151" s="247" t="s">
        <v>412</v>
      </c>
      <c r="G151" s="247" t="s">
        <v>864</v>
      </c>
      <c r="H151" s="250">
        <v>0</v>
      </c>
      <c r="I151" s="252">
        <v>3</v>
      </c>
      <c r="J151" s="256">
        <v>64087</v>
      </c>
      <c r="K151" s="256">
        <v>0</v>
      </c>
      <c r="L151" s="256">
        <v>0</v>
      </c>
      <c r="M151" s="256">
        <v>25290</v>
      </c>
      <c r="N151" s="256">
        <v>497754</v>
      </c>
      <c r="O151" s="256">
        <v>292901</v>
      </c>
      <c r="P151" s="527">
        <v>880032</v>
      </c>
    </row>
    <row r="152" spans="1:16" ht="12.75" x14ac:dyDescent="0.2">
      <c r="A152" s="246" t="s">
        <v>916</v>
      </c>
      <c r="B152" s="246" t="s">
        <v>917</v>
      </c>
      <c r="C152" s="247" t="s">
        <v>411</v>
      </c>
      <c r="D152" s="247" t="s">
        <v>918</v>
      </c>
      <c r="E152" s="247" t="s">
        <v>919</v>
      </c>
      <c r="F152" s="247" t="s">
        <v>427</v>
      </c>
      <c r="G152" s="247" t="s">
        <v>864</v>
      </c>
      <c r="H152" s="250">
        <v>0</v>
      </c>
      <c r="I152" s="252">
        <v>3</v>
      </c>
      <c r="J152" s="256">
        <v>23509</v>
      </c>
      <c r="K152" s="256">
        <v>2557</v>
      </c>
      <c r="L152" s="256">
        <v>0</v>
      </c>
      <c r="M152" s="256">
        <v>0</v>
      </c>
      <c r="N152" s="256">
        <v>284886</v>
      </c>
      <c r="O152" s="256">
        <v>91298</v>
      </c>
      <c r="P152" s="527">
        <v>402250</v>
      </c>
    </row>
    <row r="153" spans="1:16" ht="12.75" x14ac:dyDescent="0.2">
      <c r="A153" s="246" t="s">
        <v>1000</v>
      </c>
      <c r="B153" s="246" t="s">
        <v>1001</v>
      </c>
      <c r="C153" s="247" t="s">
        <v>411</v>
      </c>
      <c r="D153" s="247" t="s">
        <v>1002</v>
      </c>
      <c r="E153" s="247">
        <v>99316</v>
      </c>
      <c r="F153" s="247" t="s">
        <v>892</v>
      </c>
      <c r="G153" s="247" t="s">
        <v>428</v>
      </c>
      <c r="H153" s="250">
        <v>0</v>
      </c>
      <c r="I153" s="252">
        <v>2</v>
      </c>
      <c r="J153" s="256">
        <v>224594</v>
      </c>
      <c r="K153" s="256">
        <v>0</v>
      </c>
      <c r="L153" s="256">
        <v>0</v>
      </c>
      <c r="M153" s="256">
        <v>444843</v>
      </c>
      <c r="N153" s="256">
        <v>0</v>
      </c>
      <c r="O153" s="256">
        <v>0</v>
      </c>
      <c r="P153" s="527">
        <v>669437</v>
      </c>
    </row>
    <row r="154" spans="1:16" ht="12.75" x14ac:dyDescent="0.2">
      <c r="A154" s="246" t="s">
        <v>869</v>
      </c>
      <c r="B154" s="246" t="s">
        <v>870</v>
      </c>
      <c r="C154" s="247" t="s">
        <v>411</v>
      </c>
      <c r="D154" s="247" t="s">
        <v>871</v>
      </c>
      <c r="E154" s="247" t="s">
        <v>872</v>
      </c>
      <c r="F154" s="247" t="s">
        <v>427</v>
      </c>
      <c r="G154" s="247" t="s">
        <v>864</v>
      </c>
      <c r="H154" s="250">
        <v>0</v>
      </c>
      <c r="I154" s="252">
        <v>2</v>
      </c>
      <c r="J154" s="256">
        <v>223417</v>
      </c>
      <c r="K154" s="256">
        <v>25384</v>
      </c>
      <c r="L154" s="256">
        <v>0</v>
      </c>
      <c r="M154" s="256">
        <v>0</v>
      </c>
      <c r="N154" s="256">
        <v>331857</v>
      </c>
      <c r="O154" s="256">
        <v>115384</v>
      </c>
      <c r="P154" s="527">
        <v>696042</v>
      </c>
    </row>
    <row r="155" spans="1:16" ht="12.75" x14ac:dyDescent="0.2">
      <c r="A155" s="246" t="s">
        <v>1236</v>
      </c>
      <c r="B155" s="246" t="s">
        <v>1073</v>
      </c>
      <c r="C155" s="247" t="s">
        <v>411</v>
      </c>
      <c r="D155" s="247" t="s">
        <v>1074</v>
      </c>
      <c r="E155" s="247" t="s">
        <v>1075</v>
      </c>
      <c r="F155" s="247" t="s">
        <v>427</v>
      </c>
      <c r="G155" s="247" t="s">
        <v>864</v>
      </c>
      <c r="H155" s="250">
        <v>0</v>
      </c>
      <c r="I155" s="252">
        <v>2</v>
      </c>
      <c r="J155" s="256">
        <v>29470</v>
      </c>
      <c r="K155" s="256">
        <v>0</v>
      </c>
      <c r="L155" s="256">
        <v>0</v>
      </c>
      <c r="M155" s="256">
        <v>151426</v>
      </c>
      <c r="N155" s="256">
        <v>82664</v>
      </c>
      <c r="O155" s="256">
        <v>42395</v>
      </c>
      <c r="P155" s="527">
        <v>305955</v>
      </c>
    </row>
    <row r="156" spans="1:16" ht="12.75" x14ac:dyDescent="0.2">
      <c r="A156" s="246" t="s">
        <v>1084</v>
      </c>
      <c r="B156" s="246" t="s">
        <v>1085</v>
      </c>
      <c r="C156" s="247" t="s">
        <v>411</v>
      </c>
      <c r="D156" s="247" t="s">
        <v>1086</v>
      </c>
      <c r="E156" s="247" t="s">
        <v>1087</v>
      </c>
      <c r="F156" s="247" t="s">
        <v>427</v>
      </c>
      <c r="G156" s="247" t="s">
        <v>864</v>
      </c>
      <c r="H156" s="250">
        <v>0</v>
      </c>
      <c r="I156" s="252">
        <v>2</v>
      </c>
      <c r="J156" s="256">
        <v>78089</v>
      </c>
      <c r="K156" s="256">
        <v>0</v>
      </c>
      <c r="L156" s="256">
        <v>0</v>
      </c>
      <c r="M156" s="256">
        <v>204575</v>
      </c>
      <c r="N156" s="256">
        <v>154679</v>
      </c>
      <c r="O156" s="256">
        <v>415126</v>
      </c>
      <c r="P156" s="527">
        <v>852469</v>
      </c>
    </row>
    <row r="157" spans="1:16" ht="12.75" x14ac:dyDescent="0.2">
      <c r="A157" s="246" t="s">
        <v>1158</v>
      </c>
      <c r="B157" s="246" t="s">
        <v>1159</v>
      </c>
      <c r="C157" s="247" t="s">
        <v>411</v>
      </c>
      <c r="D157" s="247" t="s">
        <v>1160</v>
      </c>
      <c r="E157" s="247" t="s">
        <v>1161</v>
      </c>
      <c r="F157" s="247" t="s">
        <v>427</v>
      </c>
      <c r="G157" s="247" t="s">
        <v>864</v>
      </c>
      <c r="H157" s="250">
        <v>0</v>
      </c>
      <c r="I157" s="252">
        <v>2</v>
      </c>
      <c r="J157" s="256">
        <v>5737</v>
      </c>
      <c r="K157" s="256">
        <v>0</v>
      </c>
      <c r="L157" s="256">
        <v>0</v>
      </c>
      <c r="M157" s="256">
        <v>139207</v>
      </c>
      <c r="N157" s="256">
        <v>0</v>
      </c>
      <c r="O157" s="256">
        <v>52303</v>
      </c>
      <c r="P157" s="527">
        <v>197247</v>
      </c>
    </row>
    <row r="158" spans="1:16" ht="12.75" x14ac:dyDescent="0.2">
      <c r="A158" s="246" t="s">
        <v>963</v>
      </c>
      <c r="B158" s="246" t="s">
        <v>964</v>
      </c>
      <c r="C158" s="247" t="s">
        <v>411</v>
      </c>
      <c r="D158" s="247" t="s">
        <v>965</v>
      </c>
      <c r="E158" s="247" t="s">
        <v>966</v>
      </c>
      <c r="F158" s="247" t="s">
        <v>427</v>
      </c>
      <c r="G158" s="247" t="s">
        <v>864</v>
      </c>
      <c r="H158" s="250">
        <v>0</v>
      </c>
      <c r="I158" s="252">
        <v>2</v>
      </c>
      <c r="J158" s="256">
        <v>4862</v>
      </c>
      <c r="K158" s="256">
        <v>54744</v>
      </c>
      <c r="L158" s="256">
        <v>0</v>
      </c>
      <c r="M158" s="256">
        <v>24337</v>
      </c>
      <c r="N158" s="256">
        <v>96208</v>
      </c>
      <c r="O158" s="256">
        <v>96797</v>
      </c>
      <c r="P158" s="527">
        <v>276948</v>
      </c>
    </row>
    <row r="159" spans="1:16" ht="12.75" x14ac:dyDescent="0.2">
      <c r="A159" s="246" t="s">
        <v>1208</v>
      </c>
      <c r="B159" s="246" t="s">
        <v>1209</v>
      </c>
      <c r="C159" s="247" t="s">
        <v>411</v>
      </c>
      <c r="D159" s="247" t="s">
        <v>1210</v>
      </c>
      <c r="E159" s="247" t="s">
        <v>1211</v>
      </c>
      <c r="F159" s="247" t="s">
        <v>427</v>
      </c>
      <c r="G159" s="247" t="s">
        <v>864</v>
      </c>
      <c r="H159" s="250">
        <v>0</v>
      </c>
      <c r="I159" s="252">
        <v>2</v>
      </c>
      <c r="J159" s="256">
        <v>14519</v>
      </c>
      <c r="K159" s="256">
        <v>0</v>
      </c>
      <c r="L159" s="256">
        <v>0</v>
      </c>
      <c r="M159" s="256">
        <v>14</v>
      </c>
      <c r="N159" s="256">
        <v>56945</v>
      </c>
      <c r="O159" s="256">
        <v>66992</v>
      </c>
      <c r="P159" s="527">
        <v>138470</v>
      </c>
    </row>
    <row r="160" spans="1:16" ht="12.75" x14ac:dyDescent="0.2">
      <c r="A160" s="246" t="s">
        <v>1057</v>
      </c>
      <c r="B160" s="246" t="s">
        <v>1058</v>
      </c>
      <c r="C160" s="247" t="s">
        <v>411</v>
      </c>
      <c r="D160" s="247" t="s">
        <v>1059</v>
      </c>
      <c r="E160" s="247" t="s">
        <v>1060</v>
      </c>
      <c r="F160" s="247" t="s">
        <v>427</v>
      </c>
      <c r="G160" s="247" t="s">
        <v>864</v>
      </c>
      <c r="H160" s="250">
        <v>0</v>
      </c>
      <c r="I160" s="252">
        <v>2</v>
      </c>
      <c r="J160" s="256">
        <v>18516</v>
      </c>
      <c r="K160" s="256">
        <v>0</v>
      </c>
      <c r="L160" s="256">
        <v>0</v>
      </c>
      <c r="M160" s="256">
        <v>70948</v>
      </c>
      <c r="N160" s="256">
        <v>13703</v>
      </c>
      <c r="O160" s="256">
        <v>49495</v>
      </c>
      <c r="P160" s="527">
        <v>152662</v>
      </c>
    </row>
    <row r="161" spans="1:16" ht="12.75" x14ac:dyDescent="0.2">
      <c r="A161" s="246" t="s">
        <v>889</v>
      </c>
      <c r="B161" s="246" t="s">
        <v>890</v>
      </c>
      <c r="C161" s="247" t="s">
        <v>411</v>
      </c>
      <c r="D161" s="247" t="s">
        <v>891</v>
      </c>
      <c r="E161" s="247">
        <v>99358</v>
      </c>
      <c r="F161" s="247" t="s">
        <v>892</v>
      </c>
      <c r="G161" s="247" t="s">
        <v>428</v>
      </c>
      <c r="H161" s="250">
        <v>0</v>
      </c>
      <c r="I161" s="252">
        <v>1</v>
      </c>
      <c r="J161" s="256">
        <v>3796</v>
      </c>
      <c r="K161" s="256">
        <v>0</v>
      </c>
      <c r="L161" s="256">
        <v>0</v>
      </c>
      <c r="M161" s="256">
        <v>0</v>
      </c>
      <c r="N161" s="256">
        <v>0</v>
      </c>
      <c r="O161" s="256">
        <v>38968</v>
      </c>
      <c r="P161" s="527">
        <v>42764</v>
      </c>
    </row>
    <row r="162" spans="1:16" ht="12.75" x14ac:dyDescent="0.2">
      <c r="A162" s="246" t="s">
        <v>1053</v>
      </c>
      <c r="B162" s="246" t="s">
        <v>1054</v>
      </c>
      <c r="C162" s="247" t="s">
        <v>411</v>
      </c>
      <c r="D162" s="247" t="s">
        <v>1055</v>
      </c>
      <c r="E162" s="247" t="s">
        <v>1056</v>
      </c>
      <c r="F162" s="247" t="s">
        <v>412</v>
      </c>
      <c r="G162" s="247" t="s">
        <v>864</v>
      </c>
      <c r="H162" s="250">
        <v>0</v>
      </c>
      <c r="I162" s="252">
        <v>1</v>
      </c>
      <c r="J162" s="256">
        <v>6750</v>
      </c>
      <c r="K162" s="256">
        <v>0</v>
      </c>
      <c r="L162" s="256">
        <v>0</v>
      </c>
      <c r="M162" s="256">
        <v>27838</v>
      </c>
      <c r="N162" s="256">
        <v>0</v>
      </c>
      <c r="O162" s="256">
        <v>34480</v>
      </c>
      <c r="P162" s="527">
        <v>69068</v>
      </c>
    </row>
    <row r="163" spans="1:16" ht="12.75" x14ac:dyDescent="0.2">
      <c r="A163" s="246" t="s">
        <v>361</v>
      </c>
      <c r="B163" s="246" t="s">
        <v>362</v>
      </c>
      <c r="C163" s="247" t="s">
        <v>411</v>
      </c>
      <c r="D163" s="247" t="s">
        <v>1528</v>
      </c>
      <c r="E163" s="247">
        <v>90025</v>
      </c>
      <c r="F163" s="247" t="s">
        <v>892</v>
      </c>
      <c r="G163" s="247" t="s">
        <v>428</v>
      </c>
      <c r="H163" s="250">
        <v>0</v>
      </c>
      <c r="I163" s="252">
        <v>0</v>
      </c>
      <c r="J163" s="256">
        <v>0</v>
      </c>
      <c r="K163" s="256">
        <v>0</v>
      </c>
      <c r="L163" s="256">
        <v>0</v>
      </c>
      <c r="M163" s="256">
        <v>0</v>
      </c>
      <c r="N163" s="256">
        <v>0</v>
      </c>
      <c r="O163" s="256">
        <v>66809</v>
      </c>
      <c r="P163" s="527">
        <v>66809</v>
      </c>
    </row>
    <row r="164" spans="1:16" ht="12.75" x14ac:dyDescent="0.2">
      <c r="A164" s="246" t="s">
        <v>1109</v>
      </c>
      <c r="B164" s="246" t="s">
        <v>422</v>
      </c>
      <c r="C164" s="247" t="s">
        <v>411</v>
      </c>
      <c r="D164" s="247">
        <v>9218</v>
      </c>
      <c r="E164" s="247">
        <v>90218</v>
      </c>
      <c r="F164" s="247" t="s">
        <v>437</v>
      </c>
      <c r="G164" s="247" t="s">
        <v>1505</v>
      </c>
      <c r="H164" s="526">
        <v>1932666</v>
      </c>
      <c r="I164" s="252">
        <v>0</v>
      </c>
      <c r="J164" s="256">
        <v>0</v>
      </c>
      <c r="K164" s="256">
        <v>0</v>
      </c>
      <c r="L164" s="256">
        <v>0</v>
      </c>
      <c r="M164" s="256">
        <v>0</v>
      </c>
      <c r="N164" s="256">
        <v>0</v>
      </c>
      <c r="O164" s="256">
        <v>0</v>
      </c>
      <c r="P164" s="527">
        <v>0</v>
      </c>
    </row>
    <row r="165" spans="1:16" ht="12.75" x14ac:dyDescent="0.2">
      <c r="A165" s="246" t="s">
        <v>1282</v>
      </c>
      <c r="B165" s="246" t="s">
        <v>901</v>
      </c>
      <c r="C165" s="247" t="s">
        <v>411</v>
      </c>
      <c r="D165" s="247" t="s">
        <v>1283</v>
      </c>
      <c r="E165" s="247">
        <v>99268</v>
      </c>
      <c r="F165" s="247" t="s">
        <v>892</v>
      </c>
      <c r="G165" s="247" t="s">
        <v>428</v>
      </c>
      <c r="H165" s="250">
        <v>0</v>
      </c>
      <c r="I165" s="252">
        <v>0</v>
      </c>
      <c r="J165" s="256">
        <v>0</v>
      </c>
      <c r="K165" s="256">
        <v>0</v>
      </c>
      <c r="L165" s="256">
        <v>0</v>
      </c>
      <c r="M165" s="256">
        <v>0</v>
      </c>
      <c r="N165" s="256">
        <v>0</v>
      </c>
      <c r="O165" s="256">
        <v>134300</v>
      </c>
      <c r="P165" s="527">
        <v>134300</v>
      </c>
    </row>
    <row r="166" spans="1:16" ht="12.75" x14ac:dyDescent="0.2">
      <c r="A166" s="246" t="s">
        <v>1532</v>
      </c>
      <c r="B166" s="246" t="s">
        <v>1533</v>
      </c>
      <c r="C166" s="247" t="s">
        <v>411</v>
      </c>
      <c r="D166" s="247" t="s">
        <v>1534</v>
      </c>
      <c r="E166" s="247">
        <v>99280</v>
      </c>
      <c r="F166" s="247" t="s">
        <v>892</v>
      </c>
      <c r="G166" s="247" t="s">
        <v>428</v>
      </c>
      <c r="H166" s="250">
        <v>0</v>
      </c>
      <c r="I166" s="252">
        <v>0</v>
      </c>
      <c r="J166" s="256">
        <v>0</v>
      </c>
      <c r="K166" s="256">
        <v>0</v>
      </c>
      <c r="L166" s="256">
        <v>0</v>
      </c>
      <c r="M166" s="256">
        <v>0</v>
      </c>
      <c r="N166" s="256">
        <v>0</v>
      </c>
      <c r="O166" s="256">
        <v>350866</v>
      </c>
      <c r="P166" s="527">
        <v>350866</v>
      </c>
    </row>
    <row r="167" spans="1:16" ht="12.75" x14ac:dyDescent="0.2">
      <c r="A167" s="246" t="s">
        <v>1506</v>
      </c>
      <c r="B167" s="246" t="s">
        <v>1092</v>
      </c>
      <c r="C167" s="247" t="s">
        <v>411</v>
      </c>
      <c r="D167" s="247" t="s">
        <v>1285</v>
      </c>
      <c r="E167" s="247">
        <v>99370</v>
      </c>
      <c r="F167" s="247" t="s">
        <v>892</v>
      </c>
      <c r="G167" s="247" t="s">
        <v>428</v>
      </c>
      <c r="H167" s="250">
        <v>0</v>
      </c>
      <c r="I167" s="252">
        <v>0</v>
      </c>
      <c r="J167" s="256">
        <v>0</v>
      </c>
      <c r="K167" s="256">
        <v>0</v>
      </c>
      <c r="L167" s="256">
        <v>0</v>
      </c>
      <c r="M167" s="256">
        <v>117382</v>
      </c>
      <c r="N167" s="256">
        <v>0</v>
      </c>
      <c r="O167" s="256">
        <v>0</v>
      </c>
      <c r="P167" s="527">
        <v>117382</v>
      </c>
    </row>
    <row r="168" spans="1:16" ht="12.75" x14ac:dyDescent="0.2">
      <c r="A168" s="246" t="s">
        <v>907</v>
      </c>
      <c r="B168" s="246" t="s">
        <v>908</v>
      </c>
      <c r="C168" s="247" t="s">
        <v>411</v>
      </c>
      <c r="D168" s="247" t="s">
        <v>909</v>
      </c>
      <c r="E168" s="247" t="s">
        <v>910</v>
      </c>
      <c r="F168" s="247" t="s">
        <v>427</v>
      </c>
      <c r="G168" s="247" t="s">
        <v>864</v>
      </c>
      <c r="H168" s="250">
        <v>0</v>
      </c>
      <c r="I168" s="252">
        <v>0</v>
      </c>
      <c r="J168" s="529">
        <v>0</v>
      </c>
      <c r="K168" s="529">
        <v>0</v>
      </c>
      <c r="L168" s="529">
        <v>0</v>
      </c>
      <c r="M168" s="529">
        <v>214163</v>
      </c>
      <c r="N168" s="529">
        <v>0</v>
      </c>
      <c r="O168" s="529">
        <v>43390</v>
      </c>
      <c r="P168" s="530">
        <v>257553</v>
      </c>
    </row>
    <row r="169" spans="1:16" ht="15" x14ac:dyDescent="0.2">
      <c r="A169" s="246"/>
      <c r="B169" s="246"/>
      <c r="C169" s="247"/>
      <c r="D169" s="247"/>
      <c r="E169" s="247"/>
      <c r="F169" s="247"/>
      <c r="G169" s="247"/>
      <c r="H169" s="526"/>
      <c r="I169" s="248"/>
      <c r="J169" s="256"/>
      <c r="K169" s="531" t="s">
        <v>1535</v>
      </c>
      <c r="L169" s="531" t="s">
        <v>1536</v>
      </c>
      <c r="M169" s="531" t="s">
        <v>46</v>
      </c>
      <c r="N169" s="531" t="s">
        <v>48</v>
      </c>
      <c r="O169" s="531" t="s">
        <v>27</v>
      </c>
      <c r="P169" s="532" t="s">
        <v>54</v>
      </c>
    </row>
    <row r="170" spans="1:16" ht="12.75" x14ac:dyDescent="0.2">
      <c r="A170" s="246"/>
      <c r="B170" s="246"/>
      <c r="C170" s="247"/>
      <c r="D170" s="247"/>
      <c r="E170" s="247"/>
      <c r="F170" s="247"/>
      <c r="G170" s="247"/>
      <c r="H170" s="526"/>
      <c r="I170" s="248"/>
      <c r="J170" s="256"/>
      <c r="K170" s="533">
        <f>SUM(K5:K169)+SUM(J5:J168)</f>
        <v>2127467507</v>
      </c>
      <c r="L170" s="533">
        <f t="shared" ref="L170:P170" si="0">SUM(L5:L169)</f>
        <v>510406061</v>
      </c>
      <c r="M170" s="533">
        <f t="shared" si="0"/>
        <v>2326132965</v>
      </c>
      <c r="N170" s="533">
        <f t="shared" si="0"/>
        <v>926779571</v>
      </c>
      <c r="O170" s="533">
        <f t="shared" si="0"/>
        <v>793717038</v>
      </c>
      <c r="P170" s="533">
        <f t="shared" si="0"/>
        <v>6684503142</v>
      </c>
    </row>
    <row r="171" spans="1:16" ht="12.75" x14ac:dyDescent="0.2">
      <c r="A171" s="246"/>
      <c r="B171" s="246"/>
      <c r="C171" s="247"/>
      <c r="D171" s="247"/>
      <c r="E171" s="247"/>
      <c r="F171" s="247"/>
      <c r="G171" s="247"/>
      <c r="H171" s="526"/>
      <c r="I171" s="248"/>
      <c r="J171" s="256"/>
      <c r="K171" s="534">
        <f t="shared" ref="K171:P171" si="1">K170/$P$170</f>
        <v>0.31826860752487623</v>
      </c>
      <c r="L171" s="534">
        <f t="shared" si="1"/>
        <v>7.6356619206747314E-2</v>
      </c>
      <c r="M171" s="534">
        <f t="shared" si="1"/>
        <v>0.34798891040748647</v>
      </c>
      <c r="N171" s="534">
        <f t="shared" si="1"/>
        <v>0.13864599227680338</v>
      </c>
      <c r="O171" s="534">
        <f t="shared" si="1"/>
        <v>0.11873987058408657</v>
      </c>
      <c r="P171" s="534">
        <f t="shared" si="1"/>
        <v>1</v>
      </c>
    </row>
    <row r="172" spans="1:16" ht="12.75" x14ac:dyDescent="0.2">
      <c r="A172" s="246"/>
      <c r="B172" s="246"/>
      <c r="C172" s="247"/>
      <c r="D172" s="247"/>
      <c r="E172" s="247"/>
      <c r="F172" s="247"/>
      <c r="G172" s="247"/>
      <c r="H172" s="526"/>
      <c r="I172" s="248"/>
      <c r="J172" s="256"/>
      <c r="K172" s="256"/>
      <c r="L172" s="256"/>
      <c r="M172" s="256"/>
      <c r="N172" s="256"/>
      <c r="O172" s="256"/>
      <c r="P172" s="527"/>
    </row>
    <row r="173" spans="1:16" ht="12.75" x14ac:dyDescent="0.2">
      <c r="A173" s="246"/>
      <c r="B173" s="246"/>
      <c r="C173" s="247"/>
      <c r="D173" s="247"/>
      <c r="E173" s="247"/>
      <c r="F173" s="247"/>
      <c r="G173" s="247"/>
      <c r="H173" s="526"/>
      <c r="I173" s="248"/>
      <c r="J173" s="256"/>
      <c r="K173" s="256"/>
      <c r="L173" s="256"/>
      <c r="M173" s="256"/>
      <c r="N173" s="256"/>
      <c r="O173" s="256"/>
      <c r="P173" s="527"/>
    </row>
    <row r="174" spans="1:16" ht="12.75" x14ac:dyDescent="0.2">
      <c r="A174" s="246" t="s">
        <v>708</v>
      </c>
      <c r="B174" s="246" t="s">
        <v>329</v>
      </c>
      <c r="C174" s="247" t="s">
        <v>703</v>
      </c>
      <c r="D174" s="247">
        <v>2008</v>
      </c>
      <c r="E174" s="247">
        <v>20008</v>
      </c>
      <c r="F174" s="247" t="s">
        <v>709</v>
      </c>
      <c r="G174" s="247" t="s">
        <v>413</v>
      </c>
      <c r="H174" s="526">
        <v>18351295</v>
      </c>
      <c r="I174" s="248">
        <v>11000</v>
      </c>
      <c r="J174" s="256">
        <v>4291795069</v>
      </c>
      <c r="K174" s="256">
        <v>261303521</v>
      </c>
      <c r="L174" s="256">
        <v>318434758</v>
      </c>
      <c r="M174" s="256">
        <v>1570834685</v>
      </c>
      <c r="N174" s="256">
        <v>3066049745</v>
      </c>
      <c r="O174" s="256">
        <v>449755</v>
      </c>
      <c r="P174" s="527">
        <v>9508867533</v>
      </c>
    </row>
    <row r="175" spans="1:16" ht="12.75" x14ac:dyDescent="0.2">
      <c r="A175" s="246" t="s">
        <v>715</v>
      </c>
      <c r="B175" s="246" t="s">
        <v>329</v>
      </c>
      <c r="C175" s="247" t="s">
        <v>703</v>
      </c>
      <c r="D175" s="247">
        <v>2078</v>
      </c>
      <c r="E175" s="247">
        <v>20078</v>
      </c>
      <c r="F175" s="247" t="s">
        <v>709</v>
      </c>
      <c r="G175" s="247" t="s">
        <v>413</v>
      </c>
      <c r="H175" s="526">
        <v>18351295</v>
      </c>
      <c r="I175" s="248">
        <v>1199</v>
      </c>
      <c r="J175" s="256">
        <v>678284864</v>
      </c>
      <c r="K175" s="256">
        <v>62350810</v>
      </c>
      <c r="L175" s="256">
        <v>0</v>
      </c>
      <c r="M175" s="256">
        <v>78274071</v>
      </c>
      <c r="N175" s="256">
        <v>375683148</v>
      </c>
      <c r="O175" s="256">
        <v>0</v>
      </c>
      <c r="P175" s="527">
        <v>1194592893</v>
      </c>
    </row>
    <row r="176" spans="1:16" ht="12.75" x14ac:dyDescent="0.2">
      <c r="A176" s="246" t="s">
        <v>848</v>
      </c>
      <c r="B176" s="246" t="s">
        <v>329</v>
      </c>
      <c r="C176" s="247" t="s">
        <v>703</v>
      </c>
      <c r="D176" s="247">
        <v>2188</v>
      </c>
      <c r="E176" s="247">
        <v>20188</v>
      </c>
      <c r="F176" s="247" t="s">
        <v>709</v>
      </c>
      <c r="G176" s="247" t="s">
        <v>413</v>
      </c>
      <c r="H176" s="526">
        <v>18351295</v>
      </c>
      <c r="I176" s="248">
        <v>1091</v>
      </c>
      <c r="J176" s="256">
        <v>208479394</v>
      </c>
      <c r="K176" s="256">
        <v>9704903</v>
      </c>
      <c r="L176" s="256">
        <v>0</v>
      </c>
      <c r="M176" s="256">
        <v>440958272</v>
      </c>
      <c r="N176" s="256">
        <v>0</v>
      </c>
      <c r="O176" s="256">
        <v>111545</v>
      </c>
      <c r="P176" s="527">
        <v>659254114</v>
      </c>
    </row>
    <row r="177" spans="1:16" ht="12.75" x14ac:dyDescent="0.2">
      <c r="A177" s="246" t="s">
        <v>716</v>
      </c>
      <c r="B177" s="246" t="s">
        <v>717</v>
      </c>
      <c r="C177" s="247" t="s">
        <v>703</v>
      </c>
      <c r="D177" s="247">
        <v>2100</v>
      </c>
      <c r="E177" s="247">
        <v>20100</v>
      </c>
      <c r="F177" s="247" t="s">
        <v>709</v>
      </c>
      <c r="G177" s="247" t="s">
        <v>413</v>
      </c>
      <c r="H177" s="526">
        <v>18351295</v>
      </c>
      <c r="I177" s="248">
        <v>1019</v>
      </c>
      <c r="J177" s="256">
        <v>700684859</v>
      </c>
      <c r="K177" s="256">
        <v>50060328</v>
      </c>
      <c r="L177" s="256">
        <v>0</v>
      </c>
      <c r="M177" s="256">
        <v>136228419</v>
      </c>
      <c r="N177" s="256">
        <v>468078196</v>
      </c>
      <c r="O177" s="256">
        <v>0</v>
      </c>
      <c r="P177" s="527">
        <v>1355051802</v>
      </c>
    </row>
    <row r="178" spans="1:16" ht="12.75" x14ac:dyDescent="0.2">
      <c r="A178" s="246" t="s">
        <v>736</v>
      </c>
      <c r="B178" s="246" t="s">
        <v>737</v>
      </c>
      <c r="C178" s="247" t="s">
        <v>703</v>
      </c>
      <c r="D178" s="247">
        <v>2206</v>
      </c>
      <c r="E178" s="247">
        <v>20206</v>
      </c>
      <c r="F178" s="247" t="s">
        <v>427</v>
      </c>
      <c r="G178" s="247" t="s">
        <v>413</v>
      </c>
      <c r="H178" s="526">
        <v>18351295</v>
      </c>
      <c r="I178" s="252">
        <v>353</v>
      </c>
      <c r="J178" s="256">
        <v>47213544</v>
      </c>
      <c r="K178" s="256">
        <v>700000</v>
      </c>
      <c r="L178" s="256">
        <v>0</v>
      </c>
      <c r="M178" s="256">
        <v>7134043</v>
      </c>
      <c r="N178" s="256">
        <v>67357823</v>
      </c>
      <c r="O178" s="256">
        <v>5600000</v>
      </c>
      <c r="P178" s="527">
        <v>128005410</v>
      </c>
    </row>
    <row r="179" spans="1:16" ht="12.75" x14ac:dyDescent="0.2">
      <c r="A179" s="246" t="s">
        <v>1289</v>
      </c>
      <c r="B179" s="246" t="s">
        <v>1290</v>
      </c>
      <c r="C179" s="247" t="s">
        <v>703</v>
      </c>
      <c r="D179" s="247">
        <v>2004</v>
      </c>
      <c r="E179" s="247">
        <v>20004</v>
      </c>
      <c r="F179" s="247" t="s">
        <v>412</v>
      </c>
      <c r="G179" s="247" t="s">
        <v>413</v>
      </c>
      <c r="H179" s="526">
        <v>935906</v>
      </c>
      <c r="I179" s="252">
        <v>351</v>
      </c>
      <c r="J179" s="256">
        <v>32318901</v>
      </c>
      <c r="K179" s="256">
        <v>843577</v>
      </c>
      <c r="L179" s="256">
        <v>0</v>
      </c>
      <c r="M179" s="256">
        <v>28462192</v>
      </c>
      <c r="N179" s="256">
        <v>46436763</v>
      </c>
      <c r="O179" s="256">
        <v>21035226</v>
      </c>
      <c r="P179" s="527">
        <v>129096659</v>
      </c>
    </row>
    <row r="180" spans="1:16" ht="12.75" x14ac:dyDescent="0.2">
      <c r="A180" s="246" t="s">
        <v>744</v>
      </c>
      <c r="B180" s="246" t="s">
        <v>745</v>
      </c>
      <c r="C180" s="247" t="s">
        <v>703</v>
      </c>
      <c r="D180" s="247">
        <v>2076</v>
      </c>
      <c r="E180" s="247">
        <v>20076</v>
      </c>
      <c r="F180" s="247" t="s">
        <v>427</v>
      </c>
      <c r="G180" s="247" t="s">
        <v>413</v>
      </c>
      <c r="H180" s="526">
        <v>18351295</v>
      </c>
      <c r="I180" s="252">
        <v>343</v>
      </c>
      <c r="J180" s="256">
        <v>49414949</v>
      </c>
      <c r="K180" s="256">
        <v>2469408</v>
      </c>
      <c r="L180" s="256">
        <v>0</v>
      </c>
      <c r="M180" s="256">
        <v>27854902</v>
      </c>
      <c r="N180" s="256">
        <v>53677008</v>
      </c>
      <c r="O180" s="256">
        <v>11652775</v>
      </c>
      <c r="P180" s="527">
        <v>145069042</v>
      </c>
    </row>
    <row r="181" spans="1:16" ht="12.75" x14ac:dyDescent="0.2">
      <c r="A181" s="246" t="s">
        <v>740</v>
      </c>
      <c r="B181" s="246" t="s">
        <v>741</v>
      </c>
      <c r="C181" s="247" t="s">
        <v>703</v>
      </c>
      <c r="D181" s="247">
        <v>2072</v>
      </c>
      <c r="E181" s="247">
        <v>20072</v>
      </c>
      <c r="F181" s="247" t="s">
        <v>427</v>
      </c>
      <c r="G181" s="247" t="s">
        <v>413</v>
      </c>
      <c r="H181" s="526">
        <v>18351295</v>
      </c>
      <c r="I181" s="252">
        <v>291</v>
      </c>
      <c r="J181" s="256">
        <v>10044135</v>
      </c>
      <c r="K181" s="256">
        <v>165000</v>
      </c>
      <c r="L181" s="256">
        <v>0</v>
      </c>
      <c r="M181" s="256">
        <v>36596086</v>
      </c>
      <c r="N181" s="256">
        <v>23880559</v>
      </c>
      <c r="O181" s="256">
        <v>3141935</v>
      </c>
      <c r="P181" s="527">
        <v>73827715</v>
      </c>
    </row>
    <row r="182" spans="1:16" ht="12.75" x14ac:dyDescent="0.2">
      <c r="A182" s="246" t="s">
        <v>1537</v>
      </c>
      <c r="B182" s="246" t="s">
        <v>1298</v>
      </c>
      <c r="C182" s="247" t="s">
        <v>703</v>
      </c>
      <c r="D182" s="247">
        <v>2113</v>
      </c>
      <c r="E182" s="247">
        <v>20113</v>
      </c>
      <c r="F182" s="247" t="s">
        <v>412</v>
      </c>
      <c r="G182" s="247" t="s">
        <v>413</v>
      </c>
      <c r="H182" s="526">
        <v>720572</v>
      </c>
      <c r="I182" s="252">
        <v>256</v>
      </c>
      <c r="J182" s="256">
        <v>24690436</v>
      </c>
      <c r="K182" s="256">
        <v>3744974</v>
      </c>
      <c r="L182" s="256">
        <v>0</v>
      </c>
      <c r="M182" s="256">
        <v>3524051</v>
      </c>
      <c r="N182" s="256">
        <v>34516026</v>
      </c>
      <c r="O182" s="256">
        <v>8779264</v>
      </c>
      <c r="P182" s="527">
        <v>75254751</v>
      </c>
    </row>
    <row r="183" spans="1:16" ht="12.75" x14ac:dyDescent="0.2">
      <c r="A183" s="246" t="s">
        <v>1295</v>
      </c>
      <c r="B183" s="246" t="s">
        <v>1296</v>
      </c>
      <c r="C183" s="247" t="s">
        <v>703</v>
      </c>
      <c r="D183" s="247">
        <v>2002</v>
      </c>
      <c r="E183" s="247">
        <v>20002</v>
      </c>
      <c r="F183" s="247" t="s">
        <v>412</v>
      </c>
      <c r="G183" s="247" t="s">
        <v>413</v>
      </c>
      <c r="H183" s="526">
        <v>594962</v>
      </c>
      <c r="I183" s="252">
        <v>239</v>
      </c>
      <c r="J183" s="256">
        <v>17394787</v>
      </c>
      <c r="K183" s="256">
        <v>1031016</v>
      </c>
      <c r="L183" s="256">
        <v>0</v>
      </c>
      <c r="M183" s="256">
        <v>20317361</v>
      </c>
      <c r="N183" s="256">
        <v>35107674</v>
      </c>
      <c r="O183" s="256">
        <v>968844</v>
      </c>
      <c r="P183" s="527">
        <v>74819682</v>
      </c>
    </row>
    <row r="184" spans="1:16" ht="12.75" x14ac:dyDescent="0.2">
      <c r="A184" s="246" t="s">
        <v>1538</v>
      </c>
      <c r="B184" s="246" t="s">
        <v>1300</v>
      </c>
      <c r="C184" s="247" t="s">
        <v>703</v>
      </c>
      <c r="D184" s="247">
        <v>2018</v>
      </c>
      <c r="E184" s="247">
        <v>20018</v>
      </c>
      <c r="F184" s="247" t="s">
        <v>709</v>
      </c>
      <c r="G184" s="247" t="s">
        <v>413</v>
      </c>
      <c r="H184" s="526">
        <v>412317</v>
      </c>
      <c r="I184" s="252">
        <v>162</v>
      </c>
      <c r="J184" s="256">
        <v>13371826</v>
      </c>
      <c r="K184" s="256">
        <v>117591</v>
      </c>
      <c r="L184" s="256">
        <v>0</v>
      </c>
      <c r="M184" s="256">
        <v>4506735</v>
      </c>
      <c r="N184" s="256">
        <v>22678533</v>
      </c>
      <c r="O184" s="256">
        <v>5927449</v>
      </c>
      <c r="P184" s="527">
        <v>46602134</v>
      </c>
    </row>
    <row r="185" spans="1:16" ht="12.75" x14ac:dyDescent="0.2">
      <c r="A185" s="246" t="s">
        <v>704</v>
      </c>
      <c r="B185" s="246" t="s">
        <v>705</v>
      </c>
      <c r="C185" s="247" t="s">
        <v>703</v>
      </c>
      <c r="D185" s="247">
        <v>2217</v>
      </c>
      <c r="E185" s="247">
        <v>20217</v>
      </c>
      <c r="F185" s="247" t="s">
        <v>460</v>
      </c>
      <c r="G185" s="247" t="s">
        <v>413</v>
      </c>
      <c r="H185" s="526">
        <v>18351295</v>
      </c>
      <c r="I185" s="252">
        <v>79</v>
      </c>
      <c r="J185" s="256">
        <v>20237201</v>
      </c>
      <c r="K185" s="256">
        <v>0</v>
      </c>
      <c r="L185" s="256">
        <v>0</v>
      </c>
      <c r="M185" s="256">
        <v>0</v>
      </c>
      <c r="N185" s="256">
        <v>0</v>
      </c>
      <c r="O185" s="256">
        <v>0</v>
      </c>
      <c r="P185" s="527">
        <v>20237201</v>
      </c>
    </row>
    <row r="186" spans="1:16" ht="12.75" x14ac:dyDescent="0.2">
      <c r="A186" s="246" t="s">
        <v>742</v>
      </c>
      <c r="B186" s="246" t="s">
        <v>743</v>
      </c>
      <c r="C186" s="247" t="s">
        <v>703</v>
      </c>
      <c r="D186" s="247">
        <v>2084</v>
      </c>
      <c r="E186" s="247">
        <v>20084</v>
      </c>
      <c r="F186" s="247" t="s">
        <v>427</v>
      </c>
      <c r="G186" s="247" t="s">
        <v>413</v>
      </c>
      <c r="H186" s="526">
        <v>18351295</v>
      </c>
      <c r="I186" s="252">
        <v>71</v>
      </c>
      <c r="J186" s="256">
        <v>4025919</v>
      </c>
      <c r="K186" s="256">
        <v>0</v>
      </c>
      <c r="L186" s="256">
        <v>0</v>
      </c>
      <c r="M186" s="256">
        <v>5126391</v>
      </c>
      <c r="N186" s="256">
        <v>5786857</v>
      </c>
      <c r="O186" s="256">
        <v>3790326</v>
      </c>
      <c r="P186" s="527">
        <v>18729493</v>
      </c>
    </row>
    <row r="187" spans="1:16" ht="12.75" x14ac:dyDescent="0.2">
      <c r="A187" s="246" t="s">
        <v>1302</v>
      </c>
      <c r="B187" s="246" t="s">
        <v>1303</v>
      </c>
      <c r="C187" s="247" t="s">
        <v>703</v>
      </c>
      <c r="D187" s="247">
        <v>2145</v>
      </c>
      <c r="E187" s="247">
        <v>20145</v>
      </c>
      <c r="F187" s="247" t="s">
        <v>486</v>
      </c>
      <c r="G187" s="247" t="s">
        <v>413</v>
      </c>
      <c r="H187" s="526">
        <v>53661</v>
      </c>
      <c r="I187" s="252">
        <v>66</v>
      </c>
      <c r="J187" s="256">
        <v>4273035</v>
      </c>
      <c r="K187" s="256">
        <v>798287</v>
      </c>
      <c r="L187" s="256">
        <v>0</v>
      </c>
      <c r="M187" s="256">
        <v>1797554</v>
      </c>
      <c r="N187" s="256">
        <v>4970684</v>
      </c>
      <c r="O187" s="256">
        <v>1312875</v>
      </c>
      <c r="P187" s="527">
        <v>13152435</v>
      </c>
    </row>
    <row r="188" spans="1:16" ht="12.75" x14ac:dyDescent="0.2">
      <c r="A188" s="246" t="s">
        <v>1510</v>
      </c>
      <c r="B188" s="246" t="s">
        <v>1305</v>
      </c>
      <c r="C188" s="247" t="s">
        <v>703</v>
      </c>
      <c r="D188" s="247">
        <v>2003</v>
      </c>
      <c r="E188" s="247">
        <v>20003</v>
      </c>
      <c r="F188" s="247" t="s">
        <v>427</v>
      </c>
      <c r="G188" s="247" t="s">
        <v>413</v>
      </c>
      <c r="H188" s="526">
        <v>158084</v>
      </c>
      <c r="I188" s="252">
        <v>47</v>
      </c>
      <c r="J188" s="256">
        <v>1744311</v>
      </c>
      <c r="K188" s="256">
        <v>594872</v>
      </c>
      <c r="L188" s="256">
        <v>0</v>
      </c>
      <c r="M188" s="256">
        <v>2288543</v>
      </c>
      <c r="N188" s="256">
        <v>3308365</v>
      </c>
      <c r="O188" s="256">
        <v>3535384</v>
      </c>
      <c r="P188" s="527">
        <v>11471475</v>
      </c>
    </row>
    <row r="189" spans="1:16" ht="12.75" x14ac:dyDescent="0.2">
      <c r="A189" s="246" t="s">
        <v>1320</v>
      </c>
      <c r="B189" s="246" t="s">
        <v>1321</v>
      </c>
      <c r="C189" s="247" t="s">
        <v>703</v>
      </c>
      <c r="D189" s="247" t="s">
        <v>1322</v>
      </c>
      <c r="E189" s="247" t="s">
        <v>1323</v>
      </c>
      <c r="F189" s="247" t="s">
        <v>412</v>
      </c>
      <c r="G189" s="247" t="s">
        <v>864</v>
      </c>
      <c r="H189" s="250">
        <v>0</v>
      </c>
      <c r="I189" s="252">
        <v>45</v>
      </c>
      <c r="J189" s="256">
        <v>327178</v>
      </c>
      <c r="K189" s="256">
        <v>869415</v>
      </c>
      <c r="L189" s="256">
        <v>0</v>
      </c>
      <c r="M189" s="256">
        <v>532591</v>
      </c>
      <c r="N189" s="256">
        <v>924018</v>
      </c>
      <c r="O189" s="256">
        <v>353000</v>
      </c>
      <c r="P189" s="527">
        <v>3006202</v>
      </c>
    </row>
    <row r="190" spans="1:16" ht="12.75" x14ac:dyDescent="0.2">
      <c r="A190" s="246" t="s">
        <v>1530</v>
      </c>
      <c r="B190" s="246" t="s">
        <v>1307</v>
      </c>
      <c r="C190" s="247" t="s">
        <v>703</v>
      </c>
      <c r="D190" s="247">
        <v>2010</v>
      </c>
      <c r="E190" s="247">
        <v>20010</v>
      </c>
      <c r="F190" s="247" t="s">
        <v>427</v>
      </c>
      <c r="G190" s="247" t="s">
        <v>413</v>
      </c>
      <c r="H190" s="526">
        <v>423566</v>
      </c>
      <c r="I190" s="252">
        <v>44</v>
      </c>
      <c r="J190" s="256">
        <v>752129</v>
      </c>
      <c r="K190" s="256">
        <v>0</v>
      </c>
      <c r="L190" s="256">
        <v>0</v>
      </c>
      <c r="M190" s="256">
        <v>2584767</v>
      </c>
      <c r="N190" s="256">
        <v>1944861</v>
      </c>
      <c r="O190" s="256">
        <v>1429061</v>
      </c>
      <c r="P190" s="527">
        <v>6710818</v>
      </c>
    </row>
    <row r="191" spans="1:16" ht="12.75" x14ac:dyDescent="0.2">
      <c r="A191" s="246" t="s">
        <v>759</v>
      </c>
      <c r="B191" s="246" t="s">
        <v>760</v>
      </c>
      <c r="C191" s="247" t="s">
        <v>703</v>
      </c>
      <c r="D191" s="247">
        <v>2099</v>
      </c>
      <c r="E191" s="247">
        <v>20099</v>
      </c>
      <c r="F191" s="247" t="s">
        <v>412</v>
      </c>
      <c r="G191" s="247" t="s">
        <v>413</v>
      </c>
      <c r="H191" s="526">
        <v>18351295</v>
      </c>
      <c r="I191" s="252">
        <v>44</v>
      </c>
      <c r="J191" s="256">
        <v>8176222</v>
      </c>
      <c r="K191" s="256">
        <v>865225</v>
      </c>
      <c r="L191" s="256">
        <v>48154602</v>
      </c>
      <c r="M191" s="256">
        <v>0</v>
      </c>
      <c r="N191" s="256">
        <v>0</v>
      </c>
      <c r="O191" s="256">
        <v>2455</v>
      </c>
      <c r="P191" s="527">
        <v>57198504</v>
      </c>
    </row>
    <row r="192" spans="1:16" ht="12.75" x14ac:dyDescent="0.2">
      <c r="A192" s="246" t="s">
        <v>1316</v>
      </c>
      <c r="B192" s="246" t="s">
        <v>1317</v>
      </c>
      <c r="C192" s="247" t="s">
        <v>703</v>
      </c>
      <c r="D192" s="247" t="s">
        <v>1318</v>
      </c>
      <c r="E192" s="247" t="s">
        <v>1319</v>
      </c>
      <c r="F192" s="247" t="s">
        <v>427</v>
      </c>
      <c r="G192" s="247" t="s">
        <v>864</v>
      </c>
      <c r="H192" s="250">
        <v>0</v>
      </c>
      <c r="I192" s="252">
        <v>40</v>
      </c>
      <c r="J192" s="256">
        <v>0</v>
      </c>
      <c r="K192" s="256">
        <v>2523499</v>
      </c>
      <c r="L192" s="256">
        <v>0</v>
      </c>
      <c r="M192" s="256">
        <v>100460</v>
      </c>
      <c r="N192" s="256">
        <v>1630060</v>
      </c>
      <c r="O192" s="256">
        <v>60000</v>
      </c>
      <c r="P192" s="527">
        <v>4314019</v>
      </c>
    </row>
    <row r="193" spans="1:16" ht="12.75" x14ac:dyDescent="0.2">
      <c r="A193" s="246" t="s">
        <v>1333</v>
      </c>
      <c r="B193" s="246" t="s">
        <v>1334</v>
      </c>
      <c r="C193" s="247" t="s">
        <v>703</v>
      </c>
      <c r="D193" s="247" t="s">
        <v>1335</v>
      </c>
      <c r="E193" s="247" t="s">
        <v>1336</v>
      </c>
      <c r="F193" s="247" t="s">
        <v>427</v>
      </c>
      <c r="G193" s="247" t="s">
        <v>864</v>
      </c>
      <c r="H193" s="250">
        <v>0</v>
      </c>
      <c r="I193" s="252">
        <v>34</v>
      </c>
      <c r="J193" s="256">
        <v>34812</v>
      </c>
      <c r="K193" s="256">
        <v>428971</v>
      </c>
      <c r="L193" s="256">
        <v>0</v>
      </c>
      <c r="M193" s="256">
        <v>44700</v>
      </c>
      <c r="N193" s="256">
        <v>1690542</v>
      </c>
      <c r="O193" s="256">
        <v>101500</v>
      </c>
      <c r="P193" s="527">
        <v>2300525</v>
      </c>
    </row>
    <row r="194" spans="1:16" ht="12.75" x14ac:dyDescent="0.2">
      <c r="A194" s="246" t="s">
        <v>1312</v>
      </c>
      <c r="B194" s="246" t="s">
        <v>1313</v>
      </c>
      <c r="C194" s="247" t="s">
        <v>703</v>
      </c>
      <c r="D194" s="247" t="s">
        <v>1314</v>
      </c>
      <c r="E194" s="247" t="s">
        <v>1315</v>
      </c>
      <c r="F194" s="247" t="s">
        <v>412</v>
      </c>
      <c r="G194" s="247" t="s">
        <v>864</v>
      </c>
      <c r="H194" s="250">
        <v>0</v>
      </c>
      <c r="I194" s="252">
        <v>33</v>
      </c>
      <c r="J194" s="256">
        <v>589798</v>
      </c>
      <c r="K194" s="256">
        <v>0</v>
      </c>
      <c r="L194" s="256">
        <v>0</v>
      </c>
      <c r="M194" s="256">
        <v>376628</v>
      </c>
      <c r="N194" s="256">
        <v>1285812</v>
      </c>
      <c r="O194" s="256">
        <v>233533</v>
      </c>
      <c r="P194" s="527">
        <v>2485771</v>
      </c>
    </row>
    <row r="195" spans="1:16" ht="12.75" x14ac:dyDescent="0.2">
      <c r="A195" s="246" t="s">
        <v>706</v>
      </c>
      <c r="B195" s="246" t="s">
        <v>707</v>
      </c>
      <c r="C195" s="247" t="s">
        <v>703</v>
      </c>
      <c r="D195" s="247">
        <v>2135</v>
      </c>
      <c r="E195" s="247">
        <v>20135</v>
      </c>
      <c r="F195" s="247" t="s">
        <v>460</v>
      </c>
      <c r="G195" s="247" t="s">
        <v>413</v>
      </c>
      <c r="H195" s="526">
        <v>18351295</v>
      </c>
      <c r="I195" s="252">
        <v>32</v>
      </c>
      <c r="J195" s="256">
        <v>3845266</v>
      </c>
      <c r="K195" s="256">
        <v>0</v>
      </c>
      <c r="L195" s="256">
        <v>0</v>
      </c>
      <c r="M195" s="256">
        <v>0</v>
      </c>
      <c r="N195" s="256">
        <v>1263984</v>
      </c>
      <c r="O195" s="256">
        <v>0</v>
      </c>
      <c r="P195" s="527">
        <v>5109250</v>
      </c>
    </row>
    <row r="196" spans="1:16" ht="12.75" x14ac:dyDescent="0.2">
      <c r="A196" s="246" t="s">
        <v>1308</v>
      </c>
      <c r="B196" s="246" t="s">
        <v>1309</v>
      </c>
      <c r="C196" s="247" t="s">
        <v>703</v>
      </c>
      <c r="D196" s="247" t="s">
        <v>1310</v>
      </c>
      <c r="E196" s="247" t="s">
        <v>1311</v>
      </c>
      <c r="F196" s="247" t="s">
        <v>412</v>
      </c>
      <c r="G196" s="247" t="s">
        <v>864</v>
      </c>
      <c r="H196" s="250">
        <v>0</v>
      </c>
      <c r="I196" s="252">
        <v>32</v>
      </c>
      <c r="J196" s="256">
        <v>1801350</v>
      </c>
      <c r="K196" s="256">
        <v>3602</v>
      </c>
      <c r="L196" s="256">
        <v>0</v>
      </c>
      <c r="M196" s="256">
        <v>309361</v>
      </c>
      <c r="N196" s="256">
        <v>38378</v>
      </c>
      <c r="O196" s="256">
        <v>200441</v>
      </c>
      <c r="P196" s="527">
        <v>2353132</v>
      </c>
    </row>
    <row r="197" spans="1:16" ht="12.75" x14ac:dyDescent="0.2">
      <c r="A197" s="246" t="s">
        <v>1539</v>
      </c>
      <c r="B197" s="246" t="s">
        <v>1300</v>
      </c>
      <c r="C197" s="247" t="s">
        <v>703</v>
      </c>
      <c r="D197" s="247">
        <v>2185</v>
      </c>
      <c r="E197" s="247">
        <v>20185</v>
      </c>
      <c r="F197" s="247" t="s">
        <v>709</v>
      </c>
      <c r="G197" s="247" t="s">
        <v>413</v>
      </c>
      <c r="H197" s="526">
        <v>117328</v>
      </c>
      <c r="I197" s="252">
        <v>30</v>
      </c>
      <c r="J197" s="256">
        <v>1225445</v>
      </c>
      <c r="K197" s="256">
        <v>4332</v>
      </c>
      <c r="L197" s="256">
        <v>0</v>
      </c>
      <c r="M197" s="256">
        <v>2376536</v>
      </c>
      <c r="N197" s="256">
        <v>3500004</v>
      </c>
      <c r="O197" s="256">
        <v>3272399</v>
      </c>
      <c r="P197" s="527">
        <v>10378716</v>
      </c>
    </row>
    <row r="198" spans="1:16" ht="12.75" x14ac:dyDescent="0.2">
      <c r="A198" s="246" t="s">
        <v>710</v>
      </c>
      <c r="B198" s="246" t="s">
        <v>329</v>
      </c>
      <c r="C198" s="247" t="s">
        <v>703</v>
      </c>
      <c r="D198" s="247">
        <v>2082</v>
      </c>
      <c r="E198" s="247">
        <v>20082</v>
      </c>
      <c r="F198" s="247" t="s">
        <v>427</v>
      </c>
      <c r="G198" s="247" t="s">
        <v>413</v>
      </c>
      <c r="H198" s="526">
        <v>18351295</v>
      </c>
      <c r="I198" s="252">
        <v>29</v>
      </c>
      <c r="J198" s="256">
        <v>3177398</v>
      </c>
      <c r="K198" s="256">
        <v>3751158</v>
      </c>
      <c r="L198" s="256">
        <v>0</v>
      </c>
      <c r="M198" s="256">
        <v>106701173</v>
      </c>
      <c r="N198" s="256">
        <v>30423668</v>
      </c>
      <c r="O198" s="256">
        <v>951638</v>
      </c>
      <c r="P198" s="527">
        <v>145005035</v>
      </c>
    </row>
    <row r="199" spans="1:16" ht="12.75" x14ac:dyDescent="0.2">
      <c r="A199" s="246" t="s">
        <v>1512</v>
      </c>
      <c r="B199" s="246" t="s">
        <v>1327</v>
      </c>
      <c r="C199" s="247" t="s">
        <v>703</v>
      </c>
      <c r="D199" s="247">
        <v>2005</v>
      </c>
      <c r="E199" s="247">
        <v>20005</v>
      </c>
      <c r="F199" s="247" t="s">
        <v>427</v>
      </c>
      <c r="G199" s="247" t="s">
        <v>428</v>
      </c>
      <c r="H199" s="526">
        <v>67983</v>
      </c>
      <c r="I199" s="252">
        <v>27</v>
      </c>
      <c r="J199" s="256">
        <v>1040657</v>
      </c>
      <c r="K199" s="256">
        <v>0</v>
      </c>
      <c r="L199" s="256">
        <v>0</v>
      </c>
      <c r="M199" s="256">
        <v>787810</v>
      </c>
      <c r="N199" s="256">
        <v>1429680</v>
      </c>
      <c r="O199" s="256">
        <v>1425795</v>
      </c>
      <c r="P199" s="527">
        <v>4683942</v>
      </c>
    </row>
    <row r="200" spans="1:16" ht="12.75" x14ac:dyDescent="0.2">
      <c r="A200" s="246" t="s">
        <v>701</v>
      </c>
      <c r="B200" s="246" t="s">
        <v>702</v>
      </c>
      <c r="C200" s="247" t="s">
        <v>703</v>
      </c>
      <c r="D200" s="247">
        <v>2177</v>
      </c>
      <c r="E200" s="247">
        <v>20177</v>
      </c>
      <c r="F200" s="247" t="s">
        <v>460</v>
      </c>
      <c r="G200" s="247" t="s">
        <v>413</v>
      </c>
      <c r="H200" s="526">
        <v>18351295</v>
      </c>
      <c r="I200" s="252">
        <v>26</v>
      </c>
      <c r="J200" s="256">
        <v>10820372</v>
      </c>
      <c r="K200" s="256">
        <v>539836</v>
      </c>
      <c r="L200" s="256">
        <v>0</v>
      </c>
      <c r="M200" s="256">
        <v>0</v>
      </c>
      <c r="N200" s="256">
        <v>2243908</v>
      </c>
      <c r="O200" s="256">
        <v>4648520</v>
      </c>
      <c r="P200" s="527">
        <v>18252636</v>
      </c>
    </row>
    <row r="201" spans="1:16" ht="12.75" x14ac:dyDescent="0.2">
      <c r="A201" s="246" t="s">
        <v>1513</v>
      </c>
      <c r="B201" s="246" t="s">
        <v>1325</v>
      </c>
      <c r="C201" s="247" t="s">
        <v>703</v>
      </c>
      <c r="D201" s="247">
        <v>2178</v>
      </c>
      <c r="E201" s="247">
        <v>20178</v>
      </c>
      <c r="F201" s="247" t="s">
        <v>427</v>
      </c>
      <c r="G201" s="247" t="s">
        <v>413</v>
      </c>
      <c r="H201" s="526">
        <v>423566</v>
      </c>
      <c r="I201" s="252">
        <v>22</v>
      </c>
      <c r="J201" s="256">
        <v>494717</v>
      </c>
      <c r="K201" s="256">
        <v>15675</v>
      </c>
      <c r="L201" s="256">
        <v>0</v>
      </c>
      <c r="M201" s="256">
        <v>1651718</v>
      </c>
      <c r="N201" s="256">
        <v>1455108</v>
      </c>
      <c r="O201" s="256">
        <v>1295200</v>
      </c>
      <c r="P201" s="527">
        <v>4912418</v>
      </c>
    </row>
    <row r="202" spans="1:16" ht="12.75" x14ac:dyDescent="0.2">
      <c r="A202" s="246" t="s">
        <v>734</v>
      </c>
      <c r="B202" s="246" t="s">
        <v>735</v>
      </c>
      <c r="C202" s="247" t="s">
        <v>703</v>
      </c>
      <c r="D202" s="247">
        <v>2071</v>
      </c>
      <c r="E202" s="247">
        <v>20071</v>
      </c>
      <c r="F202" s="247" t="s">
        <v>427</v>
      </c>
      <c r="G202" s="247" t="s">
        <v>413</v>
      </c>
      <c r="H202" s="526">
        <v>18351295</v>
      </c>
      <c r="I202" s="252">
        <v>21</v>
      </c>
      <c r="J202" s="256">
        <v>253926</v>
      </c>
      <c r="K202" s="256">
        <v>117485</v>
      </c>
      <c r="L202" s="256">
        <v>0</v>
      </c>
      <c r="M202" s="256">
        <v>3260839</v>
      </c>
      <c r="N202" s="256">
        <v>731937</v>
      </c>
      <c r="O202" s="256">
        <v>0</v>
      </c>
      <c r="P202" s="527">
        <v>4364187</v>
      </c>
    </row>
    <row r="203" spans="1:16" ht="12.75" x14ac:dyDescent="0.2">
      <c r="A203" s="246" t="s">
        <v>1341</v>
      </c>
      <c r="B203" s="246" t="s">
        <v>1342</v>
      </c>
      <c r="C203" s="247" t="s">
        <v>703</v>
      </c>
      <c r="D203" s="247" t="s">
        <v>1343</v>
      </c>
      <c r="E203" s="247" t="s">
        <v>1344</v>
      </c>
      <c r="F203" s="247" t="s">
        <v>412</v>
      </c>
      <c r="G203" s="247" t="s">
        <v>864</v>
      </c>
      <c r="H203" s="250">
        <v>0</v>
      </c>
      <c r="I203" s="252">
        <v>19</v>
      </c>
      <c r="J203" s="256">
        <v>825849</v>
      </c>
      <c r="K203" s="256">
        <v>0</v>
      </c>
      <c r="L203" s="256">
        <v>0</v>
      </c>
      <c r="M203" s="256">
        <v>757500</v>
      </c>
      <c r="N203" s="256">
        <v>3777</v>
      </c>
      <c r="O203" s="256">
        <v>96800</v>
      </c>
      <c r="P203" s="527">
        <v>1683926</v>
      </c>
    </row>
    <row r="204" spans="1:16" ht="12.75" x14ac:dyDescent="0.2">
      <c r="A204" s="246" t="s">
        <v>1346</v>
      </c>
      <c r="B204" s="246" t="s">
        <v>1347</v>
      </c>
      <c r="C204" s="247" t="s">
        <v>703</v>
      </c>
      <c r="D204" s="247" t="s">
        <v>1348</v>
      </c>
      <c r="E204" s="247" t="s">
        <v>1349</v>
      </c>
      <c r="F204" s="247" t="s">
        <v>427</v>
      </c>
      <c r="G204" s="247" t="s">
        <v>864</v>
      </c>
      <c r="H204" s="250">
        <v>0</v>
      </c>
      <c r="I204" s="252">
        <v>18</v>
      </c>
      <c r="J204" s="256">
        <v>173292</v>
      </c>
      <c r="K204" s="256">
        <v>529774</v>
      </c>
      <c r="L204" s="256">
        <v>0</v>
      </c>
      <c r="M204" s="256">
        <v>44006</v>
      </c>
      <c r="N204" s="256">
        <v>475947</v>
      </c>
      <c r="O204" s="256">
        <v>225000</v>
      </c>
      <c r="P204" s="527">
        <v>1448019</v>
      </c>
    </row>
    <row r="205" spans="1:16" ht="12.75" x14ac:dyDescent="0.2">
      <c r="A205" s="246" t="s">
        <v>1366</v>
      </c>
      <c r="B205" s="246" t="s">
        <v>1367</v>
      </c>
      <c r="C205" s="247" t="s">
        <v>703</v>
      </c>
      <c r="D205" s="247" t="s">
        <v>1368</v>
      </c>
      <c r="E205" s="247" t="s">
        <v>1369</v>
      </c>
      <c r="F205" s="247" t="s">
        <v>427</v>
      </c>
      <c r="G205" s="247" t="s">
        <v>864</v>
      </c>
      <c r="H205" s="250">
        <v>0</v>
      </c>
      <c r="I205" s="252">
        <v>17</v>
      </c>
      <c r="J205" s="256">
        <v>295407</v>
      </c>
      <c r="K205" s="256">
        <v>400109</v>
      </c>
      <c r="L205" s="256">
        <v>0</v>
      </c>
      <c r="M205" s="256">
        <v>99587</v>
      </c>
      <c r="N205" s="256">
        <v>801711</v>
      </c>
      <c r="O205" s="256">
        <v>1654</v>
      </c>
      <c r="P205" s="527">
        <v>1598468</v>
      </c>
    </row>
    <row r="206" spans="1:16" ht="12.75" x14ac:dyDescent="0.2">
      <c r="A206" s="246" t="s">
        <v>1350</v>
      </c>
      <c r="B206" s="246" t="s">
        <v>1351</v>
      </c>
      <c r="C206" s="247" t="s">
        <v>703</v>
      </c>
      <c r="D206" s="247" t="s">
        <v>1352</v>
      </c>
      <c r="E206" s="247" t="s">
        <v>1353</v>
      </c>
      <c r="F206" s="247" t="s">
        <v>427</v>
      </c>
      <c r="G206" s="247" t="s">
        <v>864</v>
      </c>
      <c r="H206" s="250">
        <v>0</v>
      </c>
      <c r="I206" s="252">
        <v>16</v>
      </c>
      <c r="J206" s="256">
        <v>121064</v>
      </c>
      <c r="K206" s="256">
        <v>170893</v>
      </c>
      <c r="L206" s="256">
        <v>0</v>
      </c>
      <c r="M206" s="256">
        <v>103691</v>
      </c>
      <c r="N206" s="256">
        <v>679153</v>
      </c>
      <c r="O206" s="256">
        <v>164500</v>
      </c>
      <c r="P206" s="527">
        <v>1239301</v>
      </c>
    </row>
    <row r="207" spans="1:16" ht="12.75" x14ac:dyDescent="0.2">
      <c r="A207" s="246" t="s">
        <v>1419</v>
      </c>
      <c r="B207" s="246" t="s">
        <v>1420</v>
      </c>
      <c r="C207" s="247" t="s">
        <v>703</v>
      </c>
      <c r="D207" s="247" t="s">
        <v>1421</v>
      </c>
      <c r="E207" s="247" t="s">
        <v>1422</v>
      </c>
      <c r="F207" s="247" t="s">
        <v>427</v>
      </c>
      <c r="G207" s="247" t="s">
        <v>864</v>
      </c>
      <c r="H207" s="250">
        <v>0</v>
      </c>
      <c r="I207" s="252">
        <v>16</v>
      </c>
      <c r="J207" s="256">
        <v>44335</v>
      </c>
      <c r="K207" s="256">
        <v>83561</v>
      </c>
      <c r="L207" s="256">
        <v>0</v>
      </c>
      <c r="M207" s="256">
        <v>42300</v>
      </c>
      <c r="N207" s="256">
        <v>503431</v>
      </c>
      <c r="O207" s="256">
        <v>287211</v>
      </c>
      <c r="P207" s="527">
        <v>960838</v>
      </c>
    </row>
    <row r="208" spans="1:16" ht="12.75" x14ac:dyDescent="0.2">
      <c r="A208" s="246" t="s">
        <v>1358</v>
      </c>
      <c r="B208" s="246" t="s">
        <v>1359</v>
      </c>
      <c r="C208" s="247" t="s">
        <v>703</v>
      </c>
      <c r="D208" s="247" t="s">
        <v>1360</v>
      </c>
      <c r="E208" s="247" t="s">
        <v>1361</v>
      </c>
      <c r="F208" s="247" t="s">
        <v>427</v>
      </c>
      <c r="G208" s="247" t="s">
        <v>864</v>
      </c>
      <c r="H208" s="250">
        <v>0</v>
      </c>
      <c r="I208" s="252">
        <v>15</v>
      </c>
      <c r="J208" s="256">
        <v>39478</v>
      </c>
      <c r="K208" s="256">
        <v>11605</v>
      </c>
      <c r="L208" s="256">
        <v>0</v>
      </c>
      <c r="M208" s="256">
        <v>114617</v>
      </c>
      <c r="N208" s="256">
        <v>381357</v>
      </c>
      <c r="O208" s="256">
        <v>229843</v>
      </c>
      <c r="P208" s="527">
        <v>776900</v>
      </c>
    </row>
    <row r="209" spans="1:16" ht="12.75" x14ac:dyDescent="0.2">
      <c r="A209" s="246" t="s">
        <v>1362</v>
      </c>
      <c r="B209" s="246" t="s">
        <v>1363</v>
      </c>
      <c r="C209" s="247" t="s">
        <v>703</v>
      </c>
      <c r="D209" s="247" t="s">
        <v>1364</v>
      </c>
      <c r="E209" s="247" t="s">
        <v>1365</v>
      </c>
      <c r="F209" s="247" t="s">
        <v>412</v>
      </c>
      <c r="G209" s="247" t="s">
        <v>864</v>
      </c>
      <c r="H209" s="250">
        <v>0</v>
      </c>
      <c r="I209" s="252">
        <v>15</v>
      </c>
      <c r="J209" s="256">
        <v>47322</v>
      </c>
      <c r="K209" s="256">
        <v>154190</v>
      </c>
      <c r="L209" s="256">
        <v>0</v>
      </c>
      <c r="M209" s="256">
        <v>922650</v>
      </c>
      <c r="N209" s="256">
        <v>24111</v>
      </c>
      <c r="O209" s="256">
        <v>86700</v>
      </c>
      <c r="P209" s="527">
        <v>1234973</v>
      </c>
    </row>
    <row r="210" spans="1:16" ht="12.75" x14ac:dyDescent="0.2">
      <c r="A210" s="246" t="s">
        <v>738</v>
      </c>
      <c r="B210" s="246" t="s">
        <v>739</v>
      </c>
      <c r="C210" s="247" t="s">
        <v>703</v>
      </c>
      <c r="D210" s="247">
        <v>2096</v>
      </c>
      <c r="E210" s="247">
        <v>20096</v>
      </c>
      <c r="F210" s="247" t="s">
        <v>427</v>
      </c>
      <c r="G210" s="247" t="s">
        <v>413</v>
      </c>
      <c r="H210" s="526">
        <v>18351295</v>
      </c>
      <c r="I210" s="252">
        <v>14</v>
      </c>
      <c r="J210" s="256">
        <v>246187</v>
      </c>
      <c r="K210" s="256">
        <v>51795</v>
      </c>
      <c r="L210" s="256">
        <v>0</v>
      </c>
      <c r="M210" s="256">
        <v>1012758</v>
      </c>
      <c r="N210" s="256">
        <v>759868</v>
      </c>
      <c r="O210" s="256">
        <v>160000</v>
      </c>
      <c r="P210" s="527">
        <v>2230608</v>
      </c>
    </row>
    <row r="211" spans="1:16" ht="12.75" x14ac:dyDescent="0.2">
      <c r="A211" s="246" t="s">
        <v>1337</v>
      </c>
      <c r="B211" s="246" t="s">
        <v>1338</v>
      </c>
      <c r="C211" s="247" t="s">
        <v>703</v>
      </c>
      <c r="D211" s="247" t="s">
        <v>1339</v>
      </c>
      <c r="E211" s="247" t="s">
        <v>1340</v>
      </c>
      <c r="F211" s="247" t="s">
        <v>427</v>
      </c>
      <c r="G211" s="247" t="s">
        <v>864</v>
      </c>
      <c r="H211" s="250">
        <v>0</v>
      </c>
      <c r="I211" s="252">
        <v>13</v>
      </c>
      <c r="J211" s="256">
        <v>258578</v>
      </c>
      <c r="K211" s="256">
        <v>90407</v>
      </c>
      <c r="L211" s="256">
        <v>0</v>
      </c>
      <c r="M211" s="256">
        <v>49551</v>
      </c>
      <c r="N211" s="256">
        <v>536254</v>
      </c>
      <c r="O211" s="256">
        <v>161023</v>
      </c>
      <c r="P211" s="527">
        <v>1095813</v>
      </c>
    </row>
    <row r="212" spans="1:16" ht="12.75" x14ac:dyDescent="0.2">
      <c r="A212" s="246" t="s">
        <v>1370</v>
      </c>
      <c r="B212" s="246" t="s">
        <v>850</v>
      </c>
      <c r="C212" s="247" t="s">
        <v>703</v>
      </c>
      <c r="D212" s="247">
        <v>2137</v>
      </c>
      <c r="E212" s="247">
        <v>20137</v>
      </c>
      <c r="F212" s="247" t="s">
        <v>460</v>
      </c>
      <c r="G212" s="247" t="s">
        <v>413</v>
      </c>
      <c r="H212" s="526">
        <v>423566</v>
      </c>
      <c r="I212" s="252">
        <v>12</v>
      </c>
      <c r="J212" s="256">
        <v>2297357</v>
      </c>
      <c r="K212" s="256">
        <v>19</v>
      </c>
      <c r="L212" s="256">
        <v>0</v>
      </c>
      <c r="M212" s="256">
        <v>0</v>
      </c>
      <c r="N212" s="256">
        <v>820488</v>
      </c>
      <c r="O212" s="256">
        <v>36195</v>
      </c>
      <c r="P212" s="527">
        <v>3154059</v>
      </c>
    </row>
    <row r="213" spans="1:16" ht="12.75" x14ac:dyDescent="0.2">
      <c r="A213" s="246" t="s">
        <v>1540</v>
      </c>
      <c r="B213" s="246" t="s">
        <v>1541</v>
      </c>
      <c r="C213" s="247" t="s">
        <v>703</v>
      </c>
      <c r="D213" s="247" t="s">
        <v>1542</v>
      </c>
      <c r="E213" s="247" t="s">
        <v>1543</v>
      </c>
      <c r="F213" s="247" t="s">
        <v>412</v>
      </c>
      <c r="G213" s="247" t="s">
        <v>864</v>
      </c>
      <c r="H213" s="250">
        <v>0</v>
      </c>
      <c r="I213" s="252">
        <v>12</v>
      </c>
      <c r="J213" s="256">
        <v>65269</v>
      </c>
      <c r="K213" s="256">
        <v>0</v>
      </c>
      <c r="L213" s="256">
        <v>0</v>
      </c>
      <c r="M213" s="256">
        <v>53539</v>
      </c>
      <c r="N213" s="256">
        <v>361436</v>
      </c>
      <c r="O213" s="256">
        <v>5395</v>
      </c>
      <c r="P213" s="527">
        <v>485639</v>
      </c>
    </row>
    <row r="214" spans="1:16" ht="12.75" x14ac:dyDescent="0.2">
      <c r="A214" s="246" t="s">
        <v>844</v>
      </c>
      <c r="B214" s="246" t="s">
        <v>845</v>
      </c>
      <c r="C214" s="247" t="s">
        <v>703</v>
      </c>
      <c r="D214" s="247">
        <v>2085</v>
      </c>
      <c r="E214" s="247">
        <v>20085</v>
      </c>
      <c r="F214" s="247" t="s">
        <v>427</v>
      </c>
      <c r="G214" s="247" t="s">
        <v>428</v>
      </c>
      <c r="H214" s="526">
        <v>18351295</v>
      </c>
      <c r="I214" s="252">
        <v>11</v>
      </c>
      <c r="J214" s="256">
        <v>71000</v>
      </c>
      <c r="K214" s="256">
        <v>0</v>
      </c>
      <c r="L214" s="256">
        <v>0</v>
      </c>
      <c r="M214" s="256">
        <v>1364909</v>
      </c>
      <c r="N214" s="256">
        <v>228754</v>
      </c>
      <c r="O214" s="256">
        <v>0</v>
      </c>
      <c r="P214" s="527">
        <v>1664663</v>
      </c>
    </row>
    <row r="215" spans="1:16" ht="12.75" x14ac:dyDescent="0.2">
      <c r="A215" s="246" t="s">
        <v>1544</v>
      </c>
      <c r="B215" s="246" t="s">
        <v>1300</v>
      </c>
      <c r="C215" s="247" t="s">
        <v>703</v>
      </c>
      <c r="D215" s="247">
        <v>2116</v>
      </c>
      <c r="E215" s="247">
        <v>20116</v>
      </c>
      <c r="F215" s="247" t="s">
        <v>709</v>
      </c>
      <c r="G215" s="247" t="s">
        <v>413</v>
      </c>
      <c r="H215" s="526">
        <v>412317</v>
      </c>
      <c r="I215" s="252">
        <v>11</v>
      </c>
      <c r="J215" s="256">
        <v>415198</v>
      </c>
      <c r="K215" s="256">
        <v>253</v>
      </c>
      <c r="L215" s="256">
        <v>0</v>
      </c>
      <c r="M215" s="256">
        <v>939881</v>
      </c>
      <c r="N215" s="256">
        <v>1878204</v>
      </c>
      <c r="O215" s="256">
        <v>168500</v>
      </c>
      <c r="P215" s="527">
        <v>3402036</v>
      </c>
    </row>
    <row r="216" spans="1:16" ht="12.75" x14ac:dyDescent="0.2">
      <c r="A216" s="246" t="s">
        <v>1545</v>
      </c>
      <c r="B216" s="246" t="s">
        <v>1300</v>
      </c>
      <c r="C216" s="247" t="s">
        <v>703</v>
      </c>
      <c r="D216" s="247">
        <v>2172</v>
      </c>
      <c r="E216" s="247">
        <v>20172</v>
      </c>
      <c r="F216" s="247" t="s">
        <v>709</v>
      </c>
      <c r="G216" s="247" t="s">
        <v>413</v>
      </c>
      <c r="H216" s="526">
        <v>412317</v>
      </c>
      <c r="I216" s="252">
        <v>11</v>
      </c>
      <c r="J216" s="256">
        <v>756679</v>
      </c>
      <c r="K216" s="256">
        <v>353</v>
      </c>
      <c r="L216" s="256">
        <v>0</v>
      </c>
      <c r="M216" s="256">
        <v>672856</v>
      </c>
      <c r="N216" s="256">
        <v>1938300</v>
      </c>
      <c r="O216" s="256">
        <v>189800</v>
      </c>
      <c r="P216" s="527">
        <v>3557988</v>
      </c>
    </row>
    <row r="217" spans="1:16" ht="12.75" x14ac:dyDescent="0.2">
      <c r="A217" s="246" t="s">
        <v>1354</v>
      </c>
      <c r="B217" s="246" t="s">
        <v>1355</v>
      </c>
      <c r="C217" s="247" t="s">
        <v>703</v>
      </c>
      <c r="D217" s="247" t="s">
        <v>1356</v>
      </c>
      <c r="E217" s="247" t="s">
        <v>1357</v>
      </c>
      <c r="F217" s="247" t="s">
        <v>427</v>
      </c>
      <c r="G217" s="247" t="s">
        <v>864</v>
      </c>
      <c r="H217" s="250">
        <v>0</v>
      </c>
      <c r="I217" s="252">
        <v>11</v>
      </c>
      <c r="J217" s="256">
        <v>12220</v>
      </c>
      <c r="K217" s="256">
        <v>723810</v>
      </c>
      <c r="L217" s="256">
        <v>0</v>
      </c>
      <c r="M217" s="256">
        <v>25864</v>
      </c>
      <c r="N217" s="256">
        <v>280583</v>
      </c>
      <c r="O217" s="256">
        <v>0</v>
      </c>
      <c r="P217" s="527">
        <v>1042477</v>
      </c>
    </row>
    <row r="218" spans="1:16" ht="12.75" x14ac:dyDescent="0.2">
      <c r="A218" s="246" t="s">
        <v>1380</v>
      </c>
      <c r="B218" s="246" t="s">
        <v>1381</v>
      </c>
      <c r="C218" s="247" t="s">
        <v>703</v>
      </c>
      <c r="D218" s="247" t="s">
        <v>1382</v>
      </c>
      <c r="E218" s="247" t="s">
        <v>1383</v>
      </c>
      <c r="F218" s="247" t="s">
        <v>427</v>
      </c>
      <c r="G218" s="247" t="s">
        <v>864</v>
      </c>
      <c r="H218" s="250">
        <v>0</v>
      </c>
      <c r="I218" s="252">
        <v>11</v>
      </c>
      <c r="J218" s="256">
        <v>170153</v>
      </c>
      <c r="K218" s="256">
        <v>230468</v>
      </c>
      <c r="L218" s="256">
        <v>0</v>
      </c>
      <c r="M218" s="256">
        <v>38851</v>
      </c>
      <c r="N218" s="256">
        <v>420452</v>
      </c>
      <c r="O218" s="256">
        <v>253679</v>
      </c>
      <c r="P218" s="527">
        <v>1113603</v>
      </c>
    </row>
    <row r="219" spans="1:16" ht="12.75" x14ac:dyDescent="0.2">
      <c r="A219" s="246" t="s">
        <v>1433</v>
      </c>
      <c r="B219" s="246" t="s">
        <v>1434</v>
      </c>
      <c r="C219" s="247" t="s">
        <v>703</v>
      </c>
      <c r="D219" s="247" t="s">
        <v>1435</v>
      </c>
      <c r="E219" s="247" t="s">
        <v>1436</v>
      </c>
      <c r="F219" s="247" t="s">
        <v>427</v>
      </c>
      <c r="G219" s="247" t="s">
        <v>864</v>
      </c>
      <c r="H219" s="250">
        <v>0</v>
      </c>
      <c r="I219" s="252">
        <v>11</v>
      </c>
      <c r="J219" s="256">
        <v>9650</v>
      </c>
      <c r="K219" s="256">
        <v>107073</v>
      </c>
      <c r="L219" s="256">
        <v>0</v>
      </c>
      <c r="M219" s="256">
        <v>86144</v>
      </c>
      <c r="N219" s="256">
        <v>92015</v>
      </c>
      <c r="O219" s="256">
        <v>117000</v>
      </c>
      <c r="P219" s="527">
        <v>411882</v>
      </c>
    </row>
    <row r="220" spans="1:16" ht="12.75" x14ac:dyDescent="0.2">
      <c r="A220" s="246" t="s">
        <v>1376</v>
      </c>
      <c r="B220" s="246" t="s">
        <v>1377</v>
      </c>
      <c r="C220" s="247" t="s">
        <v>703</v>
      </c>
      <c r="D220" s="247" t="s">
        <v>1378</v>
      </c>
      <c r="E220" s="247" t="s">
        <v>1379</v>
      </c>
      <c r="F220" s="247" t="s">
        <v>427</v>
      </c>
      <c r="G220" s="247" t="s">
        <v>864</v>
      </c>
      <c r="H220" s="250">
        <v>0</v>
      </c>
      <c r="I220" s="252">
        <v>11</v>
      </c>
      <c r="J220" s="256">
        <v>109696</v>
      </c>
      <c r="K220" s="256">
        <v>166759</v>
      </c>
      <c r="L220" s="256">
        <v>0</v>
      </c>
      <c r="M220" s="256">
        <v>36433</v>
      </c>
      <c r="N220" s="256">
        <v>370477</v>
      </c>
      <c r="O220" s="256">
        <v>192864</v>
      </c>
      <c r="P220" s="527">
        <v>876229</v>
      </c>
    </row>
    <row r="221" spans="1:16" ht="12.75" x14ac:dyDescent="0.2">
      <c r="A221" s="246" t="s">
        <v>1546</v>
      </c>
      <c r="B221" s="246" t="s">
        <v>1547</v>
      </c>
      <c r="C221" s="247" t="s">
        <v>703</v>
      </c>
      <c r="D221" s="247" t="s">
        <v>1548</v>
      </c>
      <c r="E221" s="247" t="s">
        <v>1549</v>
      </c>
      <c r="F221" s="247" t="s">
        <v>486</v>
      </c>
      <c r="G221" s="247" t="s">
        <v>864</v>
      </c>
      <c r="H221" s="250">
        <v>0</v>
      </c>
      <c r="I221" s="252">
        <v>11</v>
      </c>
      <c r="J221" s="256">
        <v>1258</v>
      </c>
      <c r="K221" s="256">
        <v>34574</v>
      </c>
      <c r="L221" s="256">
        <v>0</v>
      </c>
      <c r="M221" s="256">
        <v>0</v>
      </c>
      <c r="N221" s="256">
        <v>0</v>
      </c>
      <c r="O221" s="256">
        <v>55282</v>
      </c>
      <c r="P221" s="527">
        <v>91114</v>
      </c>
    </row>
    <row r="222" spans="1:16" ht="12.75" x14ac:dyDescent="0.2">
      <c r="A222" s="246" t="s">
        <v>1384</v>
      </c>
      <c r="B222" s="246" t="s">
        <v>1385</v>
      </c>
      <c r="C222" s="247" t="s">
        <v>703</v>
      </c>
      <c r="D222" s="247" t="s">
        <v>1386</v>
      </c>
      <c r="E222" s="247" t="s">
        <v>1387</v>
      </c>
      <c r="F222" s="247" t="s">
        <v>412</v>
      </c>
      <c r="G222" s="247" t="s">
        <v>864</v>
      </c>
      <c r="H222" s="250">
        <v>0</v>
      </c>
      <c r="I222" s="252">
        <v>10</v>
      </c>
      <c r="J222" s="256">
        <v>278511</v>
      </c>
      <c r="K222" s="256">
        <v>0</v>
      </c>
      <c r="L222" s="256">
        <v>0</v>
      </c>
      <c r="M222" s="256">
        <v>632146</v>
      </c>
      <c r="N222" s="256">
        <v>54302</v>
      </c>
      <c r="O222" s="256">
        <v>85000</v>
      </c>
      <c r="P222" s="527">
        <v>1049959</v>
      </c>
    </row>
    <row r="223" spans="1:16" ht="12.75" x14ac:dyDescent="0.2">
      <c r="A223" s="246" t="s">
        <v>733</v>
      </c>
      <c r="B223" s="246" t="s">
        <v>358</v>
      </c>
      <c r="C223" s="247" t="s">
        <v>703</v>
      </c>
      <c r="D223" s="247">
        <v>2006</v>
      </c>
      <c r="E223" s="247">
        <v>20006</v>
      </c>
      <c r="F223" s="247" t="s">
        <v>427</v>
      </c>
      <c r="G223" s="247" t="s">
        <v>413</v>
      </c>
      <c r="H223" s="526">
        <v>18351295</v>
      </c>
      <c r="I223" s="252">
        <v>9</v>
      </c>
      <c r="J223" s="256">
        <v>387408</v>
      </c>
      <c r="K223" s="256">
        <v>23813</v>
      </c>
      <c r="L223" s="256">
        <v>0</v>
      </c>
      <c r="M223" s="256">
        <v>642993</v>
      </c>
      <c r="N223" s="256">
        <v>768467</v>
      </c>
      <c r="O223" s="256">
        <v>387200</v>
      </c>
      <c r="P223" s="527">
        <v>2209881</v>
      </c>
    </row>
    <row r="224" spans="1:16" ht="12.75" x14ac:dyDescent="0.2">
      <c r="A224" s="246" t="s">
        <v>1515</v>
      </c>
      <c r="B224" s="246" t="s">
        <v>1428</v>
      </c>
      <c r="C224" s="247" t="s">
        <v>703</v>
      </c>
      <c r="D224" s="247">
        <v>2183</v>
      </c>
      <c r="E224" s="247">
        <v>20183</v>
      </c>
      <c r="F224" s="247" t="s">
        <v>427</v>
      </c>
      <c r="G224" s="247" t="s">
        <v>428</v>
      </c>
      <c r="H224" s="526">
        <v>423566</v>
      </c>
      <c r="I224" s="252">
        <v>9</v>
      </c>
      <c r="J224" s="256">
        <v>28109</v>
      </c>
      <c r="K224" s="256">
        <v>4508</v>
      </c>
      <c r="L224" s="256">
        <v>0</v>
      </c>
      <c r="M224" s="256">
        <v>161867</v>
      </c>
      <c r="N224" s="256">
        <v>99642</v>
      </c>
      <c r="O224" s="256">
        <v>140126</v>
      </c>
      <c r="P224" s="527">
        <v>434252</v>
      </c>
    </row>
    <row r="225" spans="1:16" ht="12.75" x14ac:dyDescent="0.2">
      <c r="A225" s="246" t="s">
        <v>1394</v>
      </c>
      <c r="B225" s="246" t="s">
        <v>1298</v>
      </c>
      <c r="C225" s="247" t="s">
        <v>703</v>
      </c>
      <c r="D225" s="247" t="s">
        <v>1395</v>
      </c>
      <c r="E225" s="247" t="s">
        <v>1396</v>
      </c>
      <c r="F225" s="247" t="s">
        <v>412</v>
      </c>
      <c r="G225" s="247" t="s">
        <v>864</v>
      </c>
      <c r="H225" s="250">
        <v>0</v>
      </c>
      <c r="I225" s="252">
        <v>8</v>
      </c>
      <c r="J225" s="256">
        <v>331343</v>
      </c>
      <c r="K225" s="256">
        <v>0</v>
      </c>
      <c r="L225" s="256">
        <v>0</v>
      </c>
      <c r="M225" s="256">
        <v>490499</v>
      </c>
      <c r="N225" s="256">
        <v>29571</v>
      </c>
      <c r="O225" s="256">
        <v>47000</v>
      </c>
      <c r="P225" s="527">
        <v>898413</v>
      </c>
    </row>
    <row r="226" spans="1:16" ht="12.75" x14ac:dyDescent="0.2">
      <c r="A226" s="246" t="s">
        <v>1550</v>
      </c>
      <c r="B226" s="246" t="s">
        <v>1334</v>
      </c>
      <c r="C226" s="247" t="s">
        <v>703</v>
      </c>
      <c r="D226" s="247" t="s">
        <v>1450</v>
      </c>
      <c r="E226" s="247" t="s">
        <v>1451</v>
      </c>
      <c r="F226" s="247" t="s">
        <v>427</v>
      </c>
      <c r="G226" s="247" t="s">
        <v>864</v>
      </c>
      <c r="H226" s="250">
        <v>0</v>
      </c>
      <c r="I226" s="252">
        <v>8</v>
      </c>
      <c r="J226" s="256">
        <v>8747</v>
      </c>
      <c r="K226" s="256">
        <v>401166</v>
      </c>
      <c r="L226" s="256">
        <v>0</v>
      </c>
      <c r="M226" s="256">
        <v>14980</v>
      </c>
      <c r="N226" s="256">
        <v>172146</v>
      </c>
      <c r="O226" s="256">
        <v>107000</v>
      </c>
      <c r="P226" s="527">
        <v>704039</v>
      </c>
    </row>
    <row r="227" spans="1:16" ht="12.75" x14ac:dyDescent="0.2">
      <c r="A227" s="246" t="s">
        <v>1516</v>
      </c>
      <c r="B227" s="246" t="s">
        <v>1313</v>
      </c>
      <c r="C227" s="247" t="s">
        <v>703</v>
      </c>
      <c r="D227" s="247" t="s">
        <v>1414</v>
      </c>
      <c r="E227" s="247" t="s">
        <v>1415</v>
      </c>
      <c r="F227" s="247" t="s">
        <v>427</v>
      </c>
      <c r="G227" s="247" t="s">
        <v>864</v>
      </c>
      <c r="H227" s="250">
        <v>0</v>
      </c>
      <c r="I227" s="252">
        <v>8</v>
      </c>
      <c r="J227" s="256">
        <v>55956</v>
      </c>
      <c r="K227" s="256">
        <v>576386</v>
      </c>
      <c r="L227" s="256">
        <v>0</v>
      </c>
      <c r="M227" s="256">
        <v>21944</v>
      </c>
      <c r="N227" s="256">
        <v>181056</v>
      </c>
      <c r="O227" s="256">
        <v>94600</v>
      </c>
      <c r="P227" s="527">
        <v>929942</v>
      </c>
    </row>
    <row r="228" spans="1:16" ht="12.75" x14ac:dyDescent="0.2">
      <c r="A228" s="246" t="s">
        <v>1405</v>
      </c>
      <c r="B228" s="246" t="s">
        <v>1406</v>
      </c>
      <c r="C228" s="247" t="s">
        <v>703</v>
      </c>
      <c r="D228" s="247">
        <v>2148</v>
      </c>
      <c r="E228" s="247">
        <v>20148</v>
      </c>
      <c r="F228" s="247" t="s">
        <v>1407</v>
      </c>
      <c r="G228" s="247" t="s">
        <v>428</v>
      </c>
      <c r="H228" s="526">
        <v>423566</v>
      </c>
      <c r="I228" s="252">
        <v>7</v>
      </c>
      <c r="J228" s="256">
        <v>185393</v>
      </c>
      <c r="K228" s="256">
        <v>1176451</v>
      </c>
      <c r="L228" s="256">
        <v>0</v>
      </c>
      <c r="M228" s="256">
        <v>0</v>
      </c>
      <c r="N228" s="256">
        <v>0</v>
      </c>
      <c r="O228" s="256">
        <v>0</v>
      </c>
      <c r="P228" s="527">
        <v>1361844</v>
      </c>
    </row>
    <row r="229" spans="1:16" ht="12.75" x14ac:dyDescent="0.2">
      <c r="A229" s="246" t="s">
        <v>1388</v>
      </c>
      <c r="B229" s="246" t="s">
        <v>1389</v>
      </c>
      <c r="C229" s="247" t="s">
        <v>703</v>
      </c>
      <c r="D229" s="247">
        <v>2216</v>
      </c>
      <c r="E229" s="247">
        <v>20216</v>
      </c>
      <c r="F229" s="247" t="s">
        <v>427</v>
      </c>
      <c r="G229" s="247" t="s">
        <v>428</v>
      </c>
      <c r="H229" s="526">
        <v>423566</v>
      </c>
      <c r="I229" s="252">
        <v>7</v>
      </c>
      <c r="J229" s="256">
        <v>19313</v>
      </c>
      <c r="K229" s="256">
        <v>0</v>
      </c>
      <c r="L229" s="256">
        <v>0</v>
      </c>
      <c r="M229" s="256">
        <v>137136</v>
      </c>
      <c r="N229" s="256">
        <v>317036</v>
      </c>
      <c r="O229" s="256">
        <v>236605</v>
      </c>
      <c r="P229" s="527">
        <v>710090</v>
      </c>
    </row>
    <row r="230" spans="1:16" ht="12.75" x14ac:dyDescent="0.2">
      <c r="A230" s="246" t="s">
        <v>1401</v>
      </c>
      <c r="B230" s="246" t="s">
        <v>1402</v>
      </c>
      <c r="C230" s="247" t="s">
        <v>703</v>
      </c>
      <c r="D230" s="247" t="s">
        <v>1403</v>
      </c>
      <c r="E230" s="247" t="s">
        <v>1404</v>
      </c>
      <c r="F230" s="247" t="s">
        <v>412</v>
      </c>
      <c r="G230" s="247" t="s">
        <v>864</v>
      </c>
      <c r="H230" s="250">
        <v>0</v>
      </c>
      <c r="I230" s="252">
        <v>7</v>
      </c>
      <c r="J230" s="256">
        <v>57119</v>
      </c>
      <c r="K230" s="256">
        <v>23781</v>
      </c>
      <c r="L230" s="256">
        <v>0</v>
      </c>
      <c r="M230" s="256">
        <v>545816</v>
      </c>
      <c r="N230" s="256">
        <v>30197</v>
      </c>
      <c r="O230" s="256">
        <v>61000</v>
      </c>
      <c r="P230" s="527">
        <v>717913</v>
      </c>
    </row>
    <row r="231" spans="1:16" ht="12.75" x14ac:dyDescent="0.2">
      <c r="A231" s="246" t="s">
        <v>1408</v>
      </c>
      <c r="B231" s="246" t="s">
        <v>1409</v>
      </c>
      <c r="C231" s="247" t="s">
        <v>703</v>
      </c>
      <c r="D231" s="247" t="s">
        <v>1410</v>
      </c>
      <c r="E231" s="247" t="s">
        <v>1411</v>
      </c>
      <c r="F231" s="247" t="s">
        <v>427</v>
      </c>
      <c r="G231" s="247" t="s">
        <v>864</v>
      </c>
      <c r="H231" s="250">
        <v>0</v>
      </c>
      <c r="I231" s="252">
        <v>7</v>
      </c>
      <c r="J231" s="256">
        <v>51800</v>
      </c>
      <c r="K231" s="256">
        <v>81888</v>
      </c>
      <c r="L231" s="256">
        <v>0</v>
      </c>
      <c r="M231" s="256">
        <v>211347</v>
      </c>
      <c r="N231" s="256">
        <v>183000</v>
      </c>
      <c r="O231" s="256">
        <v>164000</v>
      </c>
      <c r="P231" s="527">
        <v>692035</v>
      </c>
    </row>
    <row r="232" spans="1:16" ht="12.75" x14ac:dyDescent="0.2">
      <c r="A232" s="246" t="s">
        <v>1517</v>
      </c>
      <c r="B232" s="246" t="s">
        <v>1307</v>
      </c>
      <c r="C232" s="247" t="s">
        <v>703</v>
      </c>
      <c r="D232" s="247">
        <v>2009</v>
      </c>
      <c r="E232" s="247">
        <v>20009</v>
      </c>
      <c r="F232" s="247" t="s">
        <v>427</v>
      </c>
      <c r="G232" s="247" t="s">
        <v>428</v>
      </c>
      <c r="H232" s="526">
        <v>423566</v>
      </c>
      <c r="I232" s="252">
        <v>6</v>
      </c>
      <c r="J232" s="256">
        <v>392103</v>
      </c>
      <c r="K232" s="256">
        <v>22316</v>
      </c>
      <c r="L232" s="256">
        <v>0</v>
      </c>
      <c r="M232" s="256">
        <v>218000</v>
      </c>
      <c r="N232" s="256">
        <v>429228</v>
      </c>
      <c r="O232" s="256">
        <v>339000</v>
      </c>
      <c r="P232" s="527">
        <v>1400647</v>
      </c>
    </row>
    <row r="233" spans="1:16" ht="12.75" x14ac:dyDescent="0.2">
      <c r="A233" s="246" t="s">
        <v>1518</v>
      </c>
      <c r="B233" s="246" t="s">
        <v>1430</v>
      </c>
      <c r="C233" s="247" t="s">
        <v>703</v>
      </c>
      <c r="D233" s="247">
        <v>2120</v>
      </c>
      <c r="E233" s="247">
        <v>20120</v>
      </c>
      <c r="F233" s="247" t="s">
        <v>427</v>
      </c>
      <c r="G233" s="247" t="s">
        <v>428</v>
      </c>
      <c r="H233" s="526">
        <v>65443</v>
      </c>
      <c r="I233" s="252">
        <v>6</v>
      </c>
      <c r="J233" s="256">
        <v>323149</v>
      </c>
      <c r="K233" s="256">
        <v>41129</v>
      </c>
      <c r="L233" s="256">
        <v>0</v>
      </c>
      <c r="M233" s="256">
        <v>90000</v>
      </c>
      <c r="N233" s="256">
        <v>583236</v>
      </c>
      <c r="O233" s="256">
        <v>521790</v>
      </c>
      <c r="P233" s="527">
        <v>1559304</v>
      </c>
    </row>
    <row r="234" spans="1:16" ht="12.75" x14ac:dyDescent="0.2">
      <c r="A234" s="246" t="s">
        <v>849</v>
      </c>
      <c r="B234" s="246" t="s">
        <v>850</v>
      </c>
      <c r="C234" s="247" t="s">
        <v>703</v>
      </c>
      <c r="D234" s="247">
        <v>2175</v>
      </c>
      <c r="E234" s="247">
        <v>20175</v>
      </c>
      <c r="F234" s="247" t="s">
        <v>460</v>
      </c>
      <c r="G234" s="247" t="s">
        <v>413</v>
      </c>
      <c r="H234" s="526">
        <v>18351295</v>
      </c>
      <c r="I234" s="252">
        <v>6</v>
      </c>
      <c r="J234" s="256">
        <v>1154728</v>
      </c>
      <c r="K234" s="256">
        <v>0</v>
      </c>
      <c r="L234" s="256">
        <v>0</v>
      </c>
      <c r="M234" s="256">
        <v>0</v>
      </c>
      <c r="N234" s="256">
        <v>0</v>
      </c>
      <c r="O234" s="256">
        <v>0</v>
      </c>
      <c r="P234" s="527">
        <v>1154728</v>
      </c>
    </row>
    <row r="235" spans="1:16" ht="12.75" x14ac:dyDescent="0.2">
      <c r="A235" s="246" t="s">
        <v>1551</v>
      </c>
      <c r="B235" s="246" t="s">
        <v>1432</v>
      </c>
      <c r="C235" s="247" t="s">
        <v>703</v>
      </c>
      <c r="D235" s="247">
        <v>2179</v>
      </c>
      <c r="E235" s="247">
        <v>20179</v>
      </c>
      <c r="F235" s="247" t="s">
        <v>1407</v>
      </c>
      <c r="G235" s="247" t="s">
        <v>428</v>
      </c>
      <c r="H235" s="526">
        <v>423566</v>
      </c>
      <c r="I235" s="252">
        <v>6</v>
      </c>
      <c r="J235" s="256">
        <v>200484</v>
      </c>
      <c r="K235" s="256">
        <v>0</v>
      </c>
      <c r="L235" s="256">
        <v>0</v>
      </c>
      <c r="M235" s="256">
        <v>0</v>
      </c>
      <c r="N235" s="256">
        <v>383946</v>
      </c>
      <c r="O235" s="256">
        <v>1225404</v>
      </c>
      <c r="P235" s="527">
        <v>1809834</v>
      </c>
    </row>
    <row r="236" spans="1:16" ht="12.75" x14ac:dyDescent="0.2">
      <c r="A236" s="246" t="s">
        <v>750</v>
      </c>
      <c r="B236" s="246" t="s">
        <v>329</v>
      </c>
      <c r="C236" s="247" t="s">
        <v>703</v>
      </c>
      <c r="D236" s="247">
        <v>2189</v>
      </c>
      <c r="E236" s="247">
        <v>20189</v>
      </c>
      <c r="F236" s="247" t="s">
        <v>460</v>
      </c>
      <c r="G236" s="247" t="s">
        <v>413</v>
      </c>
      <c r="H236" s="526">
        <v>18351295</v>
      </c>
      <c r="I236" s="252">
        <v>6</v>
      </c>
      <c r="J236" s="256">
        <v>11376158</v>
      </c>
      <c r="K236" s="256">
        <v>0</v>
      </c>
      <c r="L236" s="256">
        <v>0</v>
      </c>
      <c r="M236" s="256">
        <v>0</v>
      </c>
      <c r="N236" s="256">
        <v>0</v>
      </c>
      <c r="O236" s="256">
        <v>0</v>
      </c>
      <c r="P236" s="527">
        <v>11376158</v>
      </c>
    </row>
    <row r="237" spans="1:16" ht="12.75" x14ac:dyDescent="0.2">
      <c r="A237" s="246" t="s">
        <v>1519</v>
      </c>
      <c r="B237" s="246" t="s">
        <v>1444</v>
      </c>
      <c r="C237" s="247" t="s">
        <v>703</v>
      </c>
      <c r="D237" s="247">
        <v>2214</v>
      </c>
      <c r="E237" s="247">
        <v>20214</v>
      </c>
      <c r="F237" s="247" t="s">
        <v>427</v>
      </c>
      <c r="G237" s="247" t="s">
        <v>428</v>
      </c>
      <c r="H237" s="526">
        <v>423566</v>
      </c>
      <c r="I237" s="252">
        <v>6</v>
      </c>
      <c r="J237" s="256">
        <v>44050</v>
      </c>
      <c r="K237" s="256">
        <v>0</v>
      </c>
      <c r="L237" s="256">
        <v>0</v>
      </c>
      <c r="M237" s="256">
        <v>161640</v>
      </c>
      <c r="N237" s="256">
        <v>160390</v>
      </c>
      <c r="O237" s="256">
        <v>366231</v>
      </c>
      <c r="P237" s="527">
        <v>732311</v>
      </c>
    </row>
    <row r="238" spans="1:16" ht="12.75" x14ac:dyDescent="0.2">
      <c r="A238" s="246" t="s">
        <v>1423</v>
      </c>
      <c r="B238" s="246" t="s">
        <v>1424</v>
      </c>
      <c r="C238" s="247" t="s">
        <v>703</v>
      </c>
      <c r="D238" s="247" t="s">
        <v>1425</v>
      </c>
      <c r="E238" s="247" t="s">
        <v>1426</v>
      </c>
      <c r="F238" s="247" t="s">
        <v>427</v>
      </c>
      <c r="G238" s="247" t="s">
        <v>864</v>
      </c>
      <c r="H238" s="250">
        <v>0</v>
      </c>
      <c r="I238" s="252">
        <v>6</v>
      </c>
      <c r="J238" s="256">
        <v>49858</v>
      </c>
      <c r="K238" s="256">
        <v>133686</v>
      </c>
      <c r="L238" s="256">
        <v>0</v>
      </c>
      <c r="M238" s="256">
        <v>30590</v>
      </c>
      <c r="N238" s="256">
        <v>515209</v>
      </c>
      <c r="O238" s="256">
        <v>0</v>
      </c>
      <c r="P238" s="527">
        <v>729343</v>
      </c>
    </row>
    <row r="239" spans="1:16" ht="12.75" x14ac:dyDescent="0.2">
      <c r="A239" s="246" t="s">
        <v>1520</v>
      </c>
      <c r="B239" s="246" t="s">
        <v>1325</v>
      </c>
      <c r="C239" s="247" t="s">
        <v>703</v>
      </c>
      <c r="D239" s="247">
        <v>2191</v>
      </c>
      <c r="E239" s="247">
        <v>20191</v>
      </c>
      <c r="F239" s="247" t="s">
        <v>427</v>
      </c>
      <c r="G239" s="247" t="s">
        <v>428</v>
      </c>
      <c r="H239" s="526">
        <v>57442</v>
      </c>
      <c r="I239" s="252">
        <v>5</v>
      </c>
      <c r="J239" s="256">
        <v>97316</v>
      </c>
      <c r="K239" s="256">
        <v>3456</v>
      </c>
      <c r="L239" s="256">
        <v>0</v>
      </c>
      <c r="M239" s="256">
        <v>196172</v>
      </c>
      <c r="N239" s="256">
        <v>217003</v>
      </c>
      <c r="O239" s="256">
        <v>495924</v>
      </c>
      <c r="P239" s="527">
        <v>1009871</v>
      </c>
    </row>
    <row r="240" spans="1:16" ht="12.75" x14ac:dyDescent="0.2">
      <c r="A240" s="246" t="s">
        <v>1521</v>
      </c>
      <c r="B240" s="246" t="s">
        <v>1438</v>
      </c>
      <c r="C240" s="247" t="s">
        <v>703</v>
      </c>
      <c r="D240" s="247">
        <v>2215</v>
      </c>
      <c r="E240" s="247">
        <v>20215</v>
      </c>
      <c r="F240" s="247" t="s">
        <v>427</v>
      </c>
      <c r="G240" s="247" t="s">
        <v>428</v>
      </c>
      <c r="H240" s="526">
        <v>57840</v>
      </c>
      <c r="I240" s="252">
        <v>5</v>
      </c>
      <c r="J240" s="256">
        <v>151198</v>
      </c>
      <c r="K240" s="256">
        <v>14825</v>
      </c>
      <c r="L240" s="256">
        <v>0</v>
      </c>
      <c r="M240" s="256">
        <v>365175</v>
      </c>
      <c r="N240" s="256">
        <v>253342</v>
      </c>
      <c r="O240" s="256">
        <v>0</v>
      </c>
      <c r="P240" s="527">
        <v>784540</v>
      </c>
    </row>
    <row r="241" spans="1:16" ht="12.75" x14ac:dyDescent="0.2">
      <c r="A241" s="246" t="s">
        <v>1487</v>
      </c>
      <c r="B241" s="246" t="s">
        <v>1488</v>
      </c>
      <c r="C241" s="247" t="s">
        <v>703</v>
      </c>
      <c r="D241" s="247" t="s">
        <v>1489</v>
      </c>
      <c r="E241" s="247" t="s">
        <v>1490</v>
      </c>
      <c r="F241" s="247" t="s">
        <v>427</v>
      </c>
      <c r="G241" s="247" t="s">
        <v>864</v>
      </c>
      <c r="H241" s="250">
        <v>0</v>
      </c>
      <c r="I241" s="252">
        <v>5</v>
      </c>
      <c r="J241" s="256">
        <v>30</v>
      </c>
      <c r="K241" s="256">
        <v>900</v>
      </c>
      <c r="L241" s="256">
        <v>0</v>
      </c>
      <c r="M241" s="256">
        <v>18640</v>
      </c>
      <c r="N241" s="256">
        <v>5792</v>
      </c>
      <c r="O241" s="256">
        <v>16732</v>
      </c>
      <c r="P241" s="527">
        <v>42094</v>
      </c>
    </row>
    <row r="242" spans="1:16" ht="12.75" x14ac:dyDescent="0.2">
      <c r="A242" s="246" t="s">
        <v>1397</v>
      </c>
      <c r="B242" s="246" t="s">
        <v>1398</v>
      </c>
      <c r="C242" s="247" t="s">
        <v>703</v>
      </c>
      <c r="D242" s="247" t="s">
        <v>1399</v>
      </c>
      <c r="E242" s="247" t="s">
        <v>1400</v>
      </c>
      <c r="F242" s="247" t="s">
        <v>427</v>
      </c>
      <c r="G242" s="247" t="s">
        <v>864</v>
      </c>
      <c r="H242" s="250">
        <v>0</v>
      </c>
      <c r="I242" s="252">
        <v>5</v>
      </c>
      <c r="J242" s="256">
        <v>96576</v>
      </c>
      <c r="K242" s="256">
        <v>207329</v>
      </c>
      <c r="L242" s="256">
        <v>0</v>
      </c>
      <c r="M242" s="256">
        <v>27325</v>
      </c>
      <c r="N242" s="256">
        <v>183059</v>
      </c>
      <c r="O242" s="256">
        <v>274500</v>
      </c>
      <c r="P242" s="527">
        <v>788789</v>
      </c>
    </row>
    <row r="243" spans="1:16" ht="12.75" x14ac:dyDescent="0.2">
      <c r="A243" s="246" t="s">
        <v>1455</v>
      </c>
      <c r="B243" s="246" t="s">
        <v>1456</v>
      </c>
      <c r="C243" s="247" t="s">
        <v>703</v>
      </c>
      <c r="D243" s="247" t="s">
        <v>1457</v>
      </c>
      <c r="E243" s="247" t="s">
        <v>1458</v>
      </c>
      <c r="F243" s="247" t="s">
        <v>427</v>
      </c>
      <c r="G243" s="247" t="s">
        <v>864</v>
      </c>
      <c r="H243" s="250">
        <v>0</v>
      </c>
      <c r="I243" s="252">
        <v>5</v>
      </c>
      <c r="J243" s="256">
        <v>35390</v>
      </c>
      <c r="K243" s="256">
        <v>17238</v>
      </c>
      <c r="L243" s="256">
        <v>0</v>
      </c>
      <c r="M243" s="256">
        <v>178785</v>
      </c>
      <c r="N243" s="256">
        <v>177361</v>
      </c>
      <c r="O243" s="256">
        <v>94000</v>
      </c>
      <c r="P243" s="527">
        <v>502774</v>
      </c>
    </row>
    <row r="244" spans="1:16" ht="12.75" x14ac:dyDescent="0.2">
      <c r="A244" s="246" t="s">
        <v>1371</v>
      </c>
      <c r="B244" s="246" t="s">
        <v>1372</v>
      </c>
      <c r="C244" s="247" t="s">
        <v>703</v>
      </c>
      <c r="D244" s="247" t="s">
        <v>1373</v>
      </c>
      <c r="E244" s="247" t="s">
        <v>1374</v>
      </c>
      <c r="F244" s="247" t="s">
        <v>427</v>
      </c>
      <c r="G244" s="247" t="s">
        <v>864</v>
      </c>
      <c r="H244" s="250">
        <v>0</v>
      </c>
      <c r="I244" s="252">
        <v>5</v>
      </c>
      <c r="J244" s="256">
        <v>2710</v>
      </c>
      <c r="K244" s="256">
        <v>427035</v>
      </c>
      <c r="L244" s="256">
        <v>0</v>
      </c>
      <c r="M244" s="256">
        <v>28994</v>
      </c>
      <c r="N244" s="256">
        <v>297279</v>
      </c>
      <c r="O244" s="256">
        <v>150000</v>
      </c>
      <c r="P244" s="527">
        <v>906018</v>
      </c>
    </row>
    <row r="245" spans="1:16" ht="12.75" x14ac:dyDescent="0.2">
      <c r="A245" s="246" t="s">
        <v>1552</v>
      </c>
      <c r="B245" s="246" t="s">
        <v>1553</v>
      </c>
      <c r="C245" s="247" t="s">
        <v>703</v>
      </c>
      <c r="D245" s="247" t="s">
        <v>1554</v>
      </c>
      <c r="E245" s="247" t="s">
        <v>1555</v>
      </c>
      <c r="F245" s="247" t="s">
        <v>486</v>
      </c>
      <c r="G245" s="247" t="s">
        <v>864</v>
      </c>
      <c r="H245" s="250">
        <v>0</v>
      </c>
      <c r="I245" s="252">
        <v>5</v>
      </c>
      <c r="J245" s="256">
        <v>8379</v>
      </c>
      <c r="K245" s="256">
        <v>92174</v>
      </c>
      <c r="L245" s="256">
        <v>0</v>
      </c>
      <c r="M245" s="256">
        <v>0</v>
      </c>
      <c r="N245" s="256">
        <v>64520</v>
      </c>
      <c r="O245" s="256">
        <v>0</v>
      </c>
      <c r="P245" s="527">
        <v>165073</v>
      </c>
    </row>
    <row r="246" spans="1:16" ht="12.75" x14ac:dyDescent="0.2">
      <c r="A246" s="246" t="s">
        <v>1556</v>
      </c>
      <c r="B246" s="246" t="s">
        <v>1330</v>
      </c>
      <c r="C246" s="247" t="s">
        <v>703</v>
      </c>
      <c r="D246" s="247" t="s">
        <v>1557</v>
      </c>
      <c r="E246" s="247" t="s">
        <v>1558</v>
      </c>
      <c r="F246" s="247" t="s">
        <v>427</v>
      </c>
      <c r="G246" s="247" t="s">
        <v>864</v>
      </c>
      <c r="H246" s="250">
        <v>0</v>
      </c>
      <c r="I246" s="252">
        <v>5</v>
      </c>
      <c r="J246" s="256">
        <v>68466</v>
      </c>
      <c r="K246" s="256">
        <v>0</v>
      </c>
      <c r="L246" s="256">
        <v>0</v>
      </c>
      <c r="M246" s="256">
        <v>41427</v>
      </c>
      <c r="N246" s="256">
        <v>0</v>
      </c>
      <c r="O246" s="256">
        <v>0</v>
      </c>
      <c r="P246" s="527">
        <v>109893</v>
      </c>
    </row>
    <row r="247" spans="1:16" ht="12.75" x14ac:dyDescent="0.2">
      <c r="A247" s="246" t="s">
        <v>1462</v>
      </c>
      <c r="B247" s="246" t="s">
        <v>1428</v>
      </c>
      <c r="C247" s="247" t="s">
        <v>703</v>
      </c>
      <c r="D247" s="247">
        <v>2187</v>
      </c>
      <c r="E247" s="247">
        <v>20187</v>
      </c>
      <c r="F247" s="247" t="s">
        <v>427</v>
      </c>
      <c r="G247" s="247" t="s">
        <v>428</v>
      </c>
      <c r="H247" s="526">
        <v>423566</v>
      </c>
      <c r="I247" s="252">
        <v>4</v>
      </c>
      <c r="J247" s="256">
        <v>146248</v>
      </c>
      <c r="K247" s="256">
        <v>0</v>
      </c>
      <c r="L247" s="256">
        <v>0</v>
      </c>
      <c r="M247" s="256">
        <v>17317</v>
      </c>
      <c r="N247" s="256">
        <v>168477</v>
      </c>
      <c r="O247" s="256">
        <v>293551</v>
      </c>
      <c r="P247" s="527">
        <v>625593</v>
      </c>
    </row>
    <row r="248" spans="1:16" ht="12.75" x14ac:dyDescent="0.2">
      <c r="A248" s="246" t="s">
        <v>1559</v>
      </c>
      <c r="B248" s="246" t="s">
        <v>1560</v>
      </c>
      <c r="C248" s="247" t="s">
        <v>703</v>
      </c>
      <c r="D248" s="247" t="s">
        <v>1561</v>
      </c>
      <c r="E248" s="247" t="s">
        <v>1562</v>
      </c>
      <c r="F248" s="247" t="s">
        <v>427</v>
      </c>
      <c r="G248" s="247" t="s">
        <v>864</v>
      </c>
      <c r="H248" s="250">
        <v>0</v>
      </c>
      <c r="I248" s="252">
        <v>4</v>
      </c>
      <c r="J248" s="256">
        <v>19647</v>
      </c>
      <c r="K248" s="256">
        <v>9247</v>
      </c>
      <c r="L248" s="256">
        <v>0</v>
      </c>
      <c r="M248" s="256">
        <v>25869</v>
      </c>
      <c r="N248" s="256">
        <v>99646</v>
      </c>
      <c r="O248" s="256">
        <v>38071</v>
      </c>
      <c r="P248" s="527">
        <v>192480</v>
      </c>
    </row>
    <row r="249" spans="1:16" ht="12.75" x14ac:dyDescent="0.2">
      <c r="A249" s="246" t="s">
        <v>1446</v>
      </c>
      <c r="B249" s="246" t="s">
        <v>1313</v>
      </c>
      <c r="C249" s="247" t="s">
        <v>703</v>
      </c>
      <c r="D249" s="247" t="s">
        <v>1447</v>
      </c>
      <c r="E249" s="247" t="s">
        <v>1448</v>
      </c>
      <c r="F249" s="247" t="s">
        <v>412</v>
      </c>
      <c r="G249" s="247" t="s">
        <v>864</v>
      </c>
      <c r="H249" s="250">
        <v>0</v>
      </c>
      <c r="I249" s="252">
        <v>4</v>
      </c>
      <c r="J249" s="256">
        <v>50800</v>
      </c>
      <c r="K249" s="256">
        <v>0</v>
      </c>
      <c r="L249" s="256">
        <v>0</v>
      </c>
      <c r="M249" s="256">
        <v>24000</v>
      </c>
      <c r="N249" s="256">
        <v>179000</v>
      </c>
      <c r="O249" s="256">
        <v>81000</v>
      </c>
      <c r="P249" s="527">
        <v>334800</v>
      </c>
    </row>
    <row r="250" spans="1:16" ht="12.75" x14ac:dyDescent="0.2">
      <c r="A250" s="246" t="s">
        <v>1459</v>
      </c>
      <c r="B250" s="246" t="s">
        <v>1313</v>
      </c>
      <c r="C250" s="247" t="s">
        <v>703</v>
      </c>
      <c r="D250" s="247" t="s">
        <v>1460</v>
      </c>
      <c r="E250" s="247" t="s">
        <v>1461</v>
      </c>
      <c r="F250" s="247" t="s">
        <v>427</v>
      </c>
      <c r="G250" s="247" t="s">
        <v>864</v>
      </c>
      <c r="H250" s="250">
        <v>0</v>
      </c>
      <c r="I250" s="252">
        <v>4</v>
      </c>
      <c r="J250" s="256">
        <v>31966</v>
      </c>
      <c r="K250" s="256">
        <v>270440</v>
      </c>
      <c r="L250" s="256">
        <v>0</v>
      </c>
      <c r="M250" s="256">
        <v>15065</v>
      </c>
      <c r="N250" s="256">
        <v>12962</v>
      </c>
      <c r="O250" s="256">
        <v>148400</v>
      </c>
      <c r="P250" s="527">
        <v>478833</v>
      </c>
    </row>
    <row r="251" spans="1:16" ht="12.75" x14ac:dyDescent="0.2">
      <c r="A251" s="246" t="s">
        <v>1439</v>
      </c>
      <c r="B251" s="246" t="s">
        <v>1440</v>
      </c>
      <c r="C251" s="247" t="s">
        <v>703</v>
      </c>
      <c r="D251" s="247" t="s">
        <v>1441</v>
      </c>
      <c r="E251" s="247" t="s">
        <v>1442</v>
      </c>
      <c r="F251" s="247" t="s">
        <v>427</v>
      </c>
      <c r="G251" s="247" t="s">
        <v>864</v>
      </c>
      <c r="H251" s="250">
        <v>0</v>
      </c>
      <c r="I251" s="252">
        <v>4</v>
      </c>
      <c r="J251" s="256">
        <v>63220</v>
      </c>
      <c r="K251" s="256">
        <v>247782</v>
      </c>
      <c r="L251" s="256">
        <v>0</v>
      </c>
      <c r="M251" s="256">
        <v>18952</v>
      </c>
      <c r="N251" s="256">
        <v>205011</v>
      </c>
      <c r="O251" s="256">
        <v>262400</v>
      </c>
      <c r="P251" s="527">
        <v>797365</v>
      </c>
    </row>
    <row r="252" spans="1:16" ht="12.75" x14ac:dyDescent="0.2">
      <c r="A252" s="246" t="s">
        <v>1563</v>
      </c>
      <c r="B252" s="246" t="s">
        <v>1564</v>
      </c>
      <c r="C252" s="247" t="s">
        <v>703</v>
      </c>
      <c r="D252" s="247" t="s">
        <v>1565</v>
      </c>
      <c r="E252" s="247" t="s">
        <v>1566</v>
      </c>
      <c r="F252" s="247" t="s">
        <v>486</v>
      </c>
      <c r="G252" s="247" t="s">
        <v>864</v>
      </c>
      <c r="H252" s="250">
        <v>0</v>
      </c>
      <c r="I252" s="252">
        <v>4</v>
      </c>
      <c r="J252" s="256">
        <v>11000</v>
      </c>
      <c r="K252" s="256">
        <v>745000</v>
      </c>
      <c r="L252" s="256">
        <v>0</v>
      </c>
      <c r="M252" s="256">
        <v>0</v>
      </c>
      <c r="N252" s="256">
        <v>0</v>
      </c>
      <c r="O252" s="256">
        <v>103000</v>
      </c>
      <c r="P252" s="527">
        <v>859000</v>
      </c>
    </row>
    <row r="253" spans="1:16" ht="12.75" x14ac:dyDescent="0.2">
      <c r="A253" s="246" t="s">
        <v>751</v>
      </c>
      <c r="B253" s="246" t="s">
        <v>329</v>
      </c>
      <c r="C253" s="247" t="s">
        <v>703</v>
      </c>
      <c r="D253" s="306"/>
      <c r="E253" s="247">
        <v>22930</v>
      </c>
      <c r="F253" s="247" t="s">
        <v>486</v>
      </c>
      <c r="G253" s="247" t="s">
        <v>413</v>
      </c>
      <c r="H253" s="526">
        <v>18351295</v>
      </c>
      <c r="I253" s="252">
        <v>3</v>
      </c>
      <c r="J253" s="256">
        <v>5658661</v>
      </c>
      <c r="K253" s="256">
        <v>1393019</v>
      </c>
      <c r="L253" s="256">
        <v>0</v>
      </c>
      <c r="M253" s="256">
        <v>2000000</v>
      </c>
      <c r="N253" s="256">
        <v>0</v>
      </c>
      <c r="O253" s="256">
        <v>0</v>
      </c>
      <c r="P253" s="527">
        <v>9051680</v>
      </c>
    </row>
    <row r="254" spans="1:16" ht="12.75" x14ac:dyDescent="0.2">
      <c r="A254" s="246" t="s">
        <v>1467</v>
      </c>
      <c r="B254" s="246" t="s">
        <v>1389</v>
      </c>
      <c r="C254" s="247" t="s">
        <v>703</v>
      </c>
      <c r="D254" s="247" t="s">
        <v>1468</v>
      </c>
      <c r="E254" s="247" t="s">
        <v>1469</v>
      </c>
      <c r="F254" s="247" t="s">
        <v>427</v>
      </c>
      <c r="G254" s="247" t="s">
        <v>864</v>
      </c>
      <c r="H254" s="250">
        <v>0</v>
      </c>
      <c r="I254" s="252">
        <v>3</v>
      </c>
      <c r="J254" s="256">
        <v>14138</v>
      </c>
      <c r="K254" s="256">
        <v>0</v>
      </c>
      <c r="L254" s="256">
        <v>0</v>
      </c>
      <c r="M254" s="256">
        <v>51952</v>
      </c>
      <c r="N254" s="256">
        <v>45821</v>
      </c>
      <c r="O254" s="256">
        <v>63096</v>
      </c>
      <c r="P254" s="527">
        <v>175007</v>
      </c>
    </row>
    <row r="255" spans="1:16" ht="12.75" x14ac:dyDescent="0.2">
      <c r="A255" s="246" t="s">
        <v>1470</v>
      </c>
      <c r="B255" s="246" t="s">
        <v>1471</v>
      </c>
      <c r="C255" s="247" t="s">
        <v>703</v>
      </c>
      <c r="D255" s="247" t="s">
        <v>1472</v>
      </c>
      <c r="E255" s="247" t="s">
        <v>1473</v>
      </c>
      <c r="F255" s="247" t="s">
        <v>427</v>
      </c>
      <c r="G255" s="247" t="s">
        <v>864</v>
      </c>
      <c r="H255" s="250">
        <v>0</v>
      </c>
      <c r="I255" s="252">
        <v>3</v>
      </c>
      <c r="J255" s="256">
        <v>50204</v>
      </c>
      <c r="K255" s="256">
        <v>36088</v>
      </c>
      <c r="L255" s="256">
        <v>0</v>
      </c>
      <c r="M255" s="256">
        <v>88549</v>
      </c>
      <c r="N255" s="256">
        <v>85168</v>
      </c>
      <c r="O255" s="256">
        <v>80648</v>
      </c>
      <c r="P255" s="527">
        <v>340657</v>
      </c>
    </row>
    <row r="256" spans="1:16" ht="12.75" x14ac:dyDescent="0.2">
      <c r="A256" s="246" t="s">
        <v>1463</v>
      </c>
      <c r="B256" s="246" t="s">
        <v>1464</v>
      </c>
      <c r="C256" s="247" t="s">
        <v>703</v>
      </c>
      <c r="D256" s="247" t="s">
        <v>1465</v>
      </c>
      <c r="E256" s="247" t="s">
        <v>1466</v>
      </c>
      <c r="F256" s="247" t="s">
        <v>427</v>
      </c>
      <c r="G256" s="247" t="s">
        <v>864</v>
      </c>
      <c r="H256" s="250">
        <v>0</v>
      </c>
      <c r="I256" s="252">
        <v>3</v>
      </c>
      <c r="J256" s="256">
        <v>6129</v>
      </c>
      <c r="K256" s="256">
        <v>0</v>
      </c>
      <c r="L256" s="256">
        <v>0</v>
      </c>
      <c r="M256" s="256">
        <v>100324</v>
      </c>
      <c r="N256" s="256">
        <v>31661</v>
      </c>
      <c r="O256" s="256">
        <v>53728</v>
      </c>
      <c r="P256" s="527">
        <v>191842</v>
      </c>
    </row>
    <row r="257" spans="1:16" ht="12.75" x14ac:dyDescent="0.2">
      <c r="A257" s="246" t="s">
        <v>1478</v>
      </c>
      <c r="B257" s="246" t="s">
        <v>1432</v>
      </c>
      <c r="C257" s="247" t="s">
        <v>703</v>
      </c>
      <c r="D257" s="247">
        <v>2143</v>
      </c>
      <c r="E257" s="247">
        <v>20143</v>
      </c>
      <c r="F257" s="247" t="s">
        <v>427</v>
      </c>
      <c r="G257" s="247" t="s">
        <v>428</v>
      </c>
      <c r="H257" s="526">
        <v>423566</v>
      </c>
      <c r="I257" s="252">
        <v>2</v>
      </c>
      <c r="J257" s="256">
        <v>3273</v>
      </c>
      <c r="K257" s="256">
        <v>0</v>
      </c>
      <c r="L257" s="256">
        <v>0</v>
      </c>
      <c r="M257" s="256">
        <v>30665</v>
      </c>
      <c r="N257" s="256">
        <v>36211</v>
      </c>
      <c r="O257" s="256">
        <v>13037</v>
      </c>
      <c r="P257" s="527">
        <v>83186</v>
      </c>
    </row>
    <row r="258" spans="1:16" ht="12.75" x14ac:dyDescent="0.2">
      <c r="A258" s="246" t="s">
        <v>846</v>
      </c>
      <c r="B258" s="246" t="s">
        <v>847</v>
      </c>
      <c r="C258" s="247" t="s">
        <v>703</v>
      </c>
      <c r="D258" s="247">
        <v>2176</v>
      </c>
      <c r="E258" s="247">
        <v>20176</v>
      </c>
      <c r="F258" s="247" t="s">
        <v>412</v>
      </c>
      <c r="G258" s="247" t="s">
        <v>428</v>
      </c>
      <c r="H258" s="526">
        <v>18351295</v>
      </c>
      <c r="I258" s="252">
        <v>2</v>
      </c>
      <c r="J258" s="256">
        <v>292231</v>
      </c>
      <c r="K258" s="256">
        <v>0</v>
      </c>
      <c r="L258" s="256">
        <v>0</v>
      </c>
      <c r="M258" s="256">
        <v>0</v>
      </c>
      <c r="N258" s="256">
        <v>174711</v>
      </c>
      <c r="O258" s="256">
        <v>0</v>
      </c>
      <c r="P258" s="527">
        <v>466942</v>
      </c>
    </row>
    <row r="259" spans="1:16" ht="12.75" x14ac:dyDescent="0.2">
      <c r="A259" s="246" t="s">
        <v>1485</v>
      </c>
      <c r="B259" s="246" t="s">
        <v>1486</v>
      </c>
      <c r="C259" s="247" t="s">
        <v>703</v>
      </c>
      <c r="D259" s="247">
        <v>2213</v>
      </c>
      <c r="E259" s="247">
        <v>20213</v>
      </c>
      <c r="F259" s="247" t="s">
        <v>427</v>
      </c>
      <c r="G259" s="247" t="s">
        <v>428</v>
      </c>
      <c r="H259" s="526">
        <v>594962</v>
      </c>
      <c r="I259" s="252">
        <v>2</v>
      </c>
      <c r="J259" s="256">
        <v>369</v>
      </c>
      <c r="K259" s="256">
        <v>7142</v>
      </c>
      <c r="L259" s="256">
        <v>0</v>
      </c>
      <c r="M259" s="256">
        <v>18211</v>
      </c>
      <c r="N259" s="256">
        <v>16494</v>
      </c>
      <c r="O259" s="256">
        <v>0</v>
      </c>
      <c r="P259" s="527">
        <v>42216</v>
      </c>
    </row>
    <row r="260" spans="1:16" ht="12.75" x14ac:dyDescent="0.2">
      <c r="A260" s="246" t="s">
        <v>1480</v>
      </c>
      <c r="B260" s="246" t="s">
        <v>1567</v>
      </c>
      <c r="C260" s="247" t="s">
        <v>703</v>
      </c>
      <c r="D260" s="247" t="s">
        <v>1482</v>
      </c>
      <c r="E260" s="247">
        <v>22929</v>
      </c>
      <c r="F260" s="247" t="s">
        <v>892</v>
      </c>
      <c r="G260" s="247" t="s">
        <v>428</v>
      </c>
      <c r="H260" s="250">
        <v>0</v>
      </c>
      <c r="I260" s="252">
        <v>2</v>
      </c>
      <c r="J260" s="256">
        <v>11529</v>
      </c>
      <c r="K260" s="256">
        <v>0</v>
      </c>
      <c r="L260" s="256">
        <v>0</v>
      </c>
      <c r="M260" s="256">
        <v>42456</v>
      </c>
      <c r="N260" s="256">
        <v>151150</v>
      </c>
      <c r="O260" s="256">
        <v>195300</v>
      </c>
      <c r="P260" s="527">
        <v>400435</v>
      </c>
    </row>
    <row r="261" spans="1:16" ht="12.75" x14ac:dyDescent="0.2">
      <c r="A261" s="246" t="s">
        <v>1390</v>
      </c>
      <c r="B261" s="246" t="s">
        <v>1391</v>
      </c>
      <c r="C261" s="247" t="s">
        <v>703</v>
      </c>
      <c r="D261" s="247" t="s">
        <v>1392</v>
      </c>
      <c r="E261" s="247" t="s">
        <v>1393</v>
      </c>
      <c r="F261" s="247" t="s">
        <v>427</v>
      </c>
      <c r="G261" s="247" t="s">
        <v>864</v>
      </c>
      <c r="H261" s="250">
        <v>0</v>
      </c>
      <c r="I261" s="252">
        <v>2</v>
      </c>
      <c r="J261" s="256">
        <v>2157</v>
      </c>
      <c r="K261" s="256">
        <v>7003</v>
      </c>
      <c r="L261" s="256">
        <v>0</v>
      </c>
      <c r="M261" s="256">
        <v>28251</v>
      </c>
      <c r="N261" s="256">
        <v>26432</v>
      </c>
      <c r="O261" s="256">
        <v>46552</v>
      </c>
      <c r="P261" s="527">
        <v>110395</v>
      </c>
    </row>
    <row r="262" spans="1:16" ht="12.75" x14ac:dyDescent="0.2">
      <c r="A262" s="246" t="s">
        <v>851</v>
      </c>
      <c r="B262" s="246" t="s">
        <v>707</v>
      </c>
      <c r="C262" s="247" t="s">
        <v>703</v>
      </c>
      <c r="D262" s="247">
        <v>2089</v>
      </c>
      <c r="E262" s="247">
        <v>20089</v>
      </c>
      <c r="F262" s="247" t="s">
        <v>427</v>
      </c>
      <c r="G262" s="247" t="s">
        <v>428</v>
      </c>
      <c r="H262" s="526">
        <v>18351295</v>
      </c>
      <c r="I262" s="252">
        <v>1</v>
      </c>
      <c r="J262" s="256">
        <v>7156</v>
      </c>
      <c r="K262" s="256">
        <v>0</v>
      </c>
      <c r="L262" s="256">
        <v>0</v>
      </c>
      <c r="M262" s="256">
        <v>210935</v>
      </c>
      <c r="N262" s="256">
        <v>15767</v>
      </c>
      <c r="O262" s="256">
        <v>0</v>
      </c>
      <c r="P262" s="527">
        <v>233858</v>
      </c>
    </row>
    <row r="263" spans="1:16" ht="12.75" x14ac:dyDescent="0.2">
      <c r="A263" s="246" t="s">
        <v>1522</v>
      </c>
      <c r="B263" s="246" t="s">
        <v>1484</v>
      </c>
      <c r="C263" s="247" t="s">
        <v>703</v>
      </c>
      <c r="D263" s="247">
        <v>2182</v>
      </c>
      <c r="E263" s="247">
        <v>20182</v>
      </c>
      <c r="F263" s="247" t="s">
        <v>427</v>
      </c>
      <c r="G263" s="247" t="s">
        <v>428</v>
      </c>
      <c r="H263" s="526">
        <v>423566</v>
      </c>
      <c r="I263" s="252">
        <v>1</v>
      </c>
      <c r="J263" s="256">
        <v>2016</v>
      </c>
      <c r="K263" s="256">
        <v>0</v>
      </c>
      <c r="L263" s="256">
        <v>0</v>
      </c>
      <c r="M263" s="256">
        <v>36869</v>
      </c>
      <c r="N263" s="256">
        <v>8946</v>
      </c>
      <c r="O263" s="256">
        <v>34189</v>
      </c>
      <c r="P263" s="527">
        <v>82020</v>
      </c>
    </row>
    <row r="264" spans="1:16" ht="12.75" x14ac:dyDescent="0.2">
      <c r="A264" s="246" t="s">
        <v>1495</v>
      </c>
      <c r="B264" s="246" t="s">
        <v>1496</v>
      </c>
      <c r="C264" s="247" t="s">
        <v>703</v>
      </c>
      <c r="D264" s="247" t="s">
        <v>1497</v>
      </c>
      <c r="E264" s="247" t="s">
        <v>1498</v>
      </c>
      <c r="F264" s="247" t="s">
        <v>412</v>
      </c>
      <c r="G264" s="247" t="s">
        <v>864</v>
      </c>
      <c r="H264" s="250">
        <v>0</v>
      </c>
      <c r="I264" s="252">
        <v>1</v>
      </c>
      <c r="J264" s="256">
        <v>38925</v>
      </c>
      <c r="K264" s="256">
        <v>77350</v>
      </c>
      <c r="L264" s="256">
        <v>0</v>
      </c>
      <c r="M264" s="256">
        <v>5325</v>
      </c>
      <c r="N264" s="256">
        <v>57609</v>
      </c>
      <c r="O264" s="256">
        <v>45000</v>
      </c>
      <c r="P264" s="527">
        <v>224209</v>
      </c>
    </row>
    <row r="265" spans="1:16" ht="12.75" x14ac:dyDescent="0.2">
      <c r="A265" s="246" t="s">
        <v>1491</v>
      </c>
      <c r="B265" s="246" t="s">
        <v>1492</v>
      </c>
      <c r="C265" s="247" t="s">
        <v>703</v>
      </c>
      <c r="D265" s="247" t="s">
        <v>1493</v>
      </c>
      <c r="E265" s="247" t="s">
        <v>1494</v>
      </c>
      <c r="F265" s="247" t="s">
        <v>427</v>
      </c>
      <c r="G265" s="247" t="s">
        <v>864</v>
      </c>
      <c r="H265" s="250">
        <v>0</v>
      </c>
      <c r="I265" s="252">
        <v>1</v>
      </c>
      <c r="J265" s="529">
        <v>7346</v>
      </c>
      <c r="K265" s="529">
        <v>20767</v>
      </c>
      <c r="L265" s="529">
        <v>0</v>
      </c>
      <c r="M265" s="529">
        <v>4724</v>
      </c>
      <c r="N265" s="529">
        <v>48375</v>
      </c>
      <c r="O265" s="529">
        <v>50000</v>
      </c>
      <c r="P265" s="530">
        <v>131212</v>
      </c>
    </row>
    <row r="266" spans="1:16" ht="15" x14ac:dyDescent="0.2">
      <c r="A266" s="246"/>
      <c r="B266" s="246"/>
      <c r="C266" s="247"/>
      <c r="D266" s="247"/>
      <c r="E266" s="247"/>
      <c r="F266" s="247"/>
      <c r="G266" s="247"/>
      <c r="H266" s="250"/>
      <c r="I266" s="252"/>
      <c r="J266" s="256"/>
      <c r="K266" s="531"/>
      <c r="L266" s="531"/>
      <c r="M266" s="531"/>
      <c r="N266" s="531"/>
      <c r="O266" s="531"/>
      <c r="P266" s="532"/>
    </row>
    <row r="267" spans="1:16" ht="15" x14ac:dyDescent="0.2">
      <c r="A267" s="246"/>
      <c r="B267" s="246"/>
      <c r="C267" s="247"/>
      <c r="D267" s="247"/>
      <c r="E267" s="247"/>
      <c r="F267" s="247"/>
      <c r="G267" s="247"/>
      <c r="H267" s="250"/>
      <c r="I267" s="252"/>
      <c r="J267" s="256"/>
      <c r="K267" s="531" t="s">
        <v>1535</v>
      </c>
      <c r="L267" s="531" t="s">
        <v>1536</v>
      </c>
      <c r="M267" s="531" t="s">
        <v>46</v>
      </c>
      <c r="N267" s="531" t="s">
        <v>48</v>
      </c>
      <c r="O267" s="531" t="s">
        <v>27</v>
      </c>
      <c r="P267" s="532" t="s">
        <v>54</v>
      </c>
    </row>
    <row r="268" spans="1:16" ht="12.75" x14ac:dyDescent="0.2">
      <c r="A268" s="246"/>
      <c r="B268" s="246"/>
      <c r="C268" s="247"/>
      <c r="D268" s="247"/>
      <c r="E268" s="247"/>
      <c r="F268" s="247"/>
      <c r="G268" s="247"/>
      <c r="H268" s="250"/>
      <c r="I268" s="252"/>
      <c r="J268" s="256"/>
      <c r="K268" s="533">
        <f>SUM(J174:J265)+SUM(K174:K265)</f>
        <v>6576114848</v>
      </c>
      <c r="L268" s="533">
        <f t="shared" ref="L268:P268" si="2">SUM(L174:L265)</f>
        <v>366589360</v>
      </c>
      <c r="M268" s="533">
        <f t="shared" si="2"/>
        <v>2495929965</v>
      </c>
      <c r="N268" s="533">
        <f t="shared" si="2"/>
        <v>4273118882</v>
      </c>
      <c r="O268" s="533">
        <f t="shared" si="2"/>
        <v>89024450</v>
      </c>
      <c r="P268" s="533">
        <f t="shared" si="2"/>
        <v>13800777505</v>
      </c>
    </row>
    <row r="269" spans="1:16" ht="12.75" x14ac:dyDescent="0.2">
      <c r="A269" s="246"/>
      <c r="B269" s="246"/>
      <c r="C269" s="247"/>
      <c r="D269" s="247"/>
      <c r="E269" s="247"/>
      <c r="F269" s="247"/>
      <c r="G269" s="247"/>
      <c r="H269" s="250"/>
      <c r="I269" s="252"/>
      <c r="J269" s="256"/>
      <c r="K269" s="534">
        <f t="shared" ref="K269:P269" si="3">K268/$P$268</f>
        <v>0.47650321480927316</v>
      </c>
      <c r="L269" s="534">
        <f t="shared" si="3"/>
        <v>2.6562949795197063E-2</v>
      </c>
      <c r="M269" s="534">
        <f t="shared" si="3"/>
        <v>0.18085430071571898</v>
      </c>
      <c r="N269" s="534">
        <f t="shared" si="3"/>
        <v>0.30962885101595583</v>
      </c>
      <c r="O269" s="534">
        <f t="shared" si="3"/>
        <v>6.4506836638549229E-3</v>
      </c>
      <c r="P269" s="534">
        <f t="shared" si="3"/>
        <v>1</v>
      </c>
    </row>
  </sheetData>
  <mergeCells count="1">
    <mergeCell ref="A1:B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DEFFFE"/>
    <outlinePr summaryBelow="0" summaryRight="0"/>
  </sheetPr>
  <dimension ref="A1:P1005"/>
  <sheetViews>
    <sheetView workbookViewId="0"/>
  </sheetViews>
  <sheetFormatPr defaultColWidth="14.42578125" defaultRowHeight="15.75" customHeight="1" x14ac:dyDescent="0.2"/>
  <cols>
    <col min="1" max="1" width="40.42578125" customWidth="1"/>
    <col min="4" max="4" width="11.140625" customWidth="1"/>
    <col min="5" max="5" width="11.7109375" customWidth="1"/>
    <col min="6" max="6" width="20.7109375" customWidth="1"/>
    <col min="7" max="7" width="24" customWidth="1"/>
    <col min="8" max="8" width="31.28515625" customWidth="1"/>
    <col min="9" max="9" width="19.85546875" customWidth="1"/>
  </cols>
  <sheetData>
    <row r="1" spans="1:16" ht="15.75" customHeight="1" x14ac:dyDescent="0.35">
      <c r="A1" s="733" t="s">
        <v>1248</v>
      </c>
      <c r="B1" s="723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501"/>
      <c r="O1" s="501"/>
      <c r="P1" s="501"/>
    </row>
    <row r="2" spans="1:16" x14ac:dyDescent="0.2">
      <c r="A2" s="535" t="s">
        <v>1531</v>
      </c>
      <c r="B2" s="524" t="s">
        <v>371</v>
      </c>
      <c r="C2" s="536" t="s">
        <v>48</v>
      </c>
      <c r="D2" s="537" t="s">
        <v>372</v>
      </c>
      <c r="E2" s="537" t="s">
        <v>1568</v>
      </c>
      <c r="F2" s="536" t="s">
        <v>374</v>
      </c>
      <c r="G2" s="537" t="s">
        <v>1273</v>
      </c>
      <c r="H2" s="537" t="s">
        <v>1274</v>
      </c>
      <c r="I2" s="537" t="s">
        <v>1569</v>
      </c>
      <c r="J2" s="537" t="s">
        <v>46</v>
      </c>
      <c r="K2" s="537" t="s">
        <v>48</v>
      </c>
      <c r="L2" s="537" t="s">
        <v>27</v>
      </c>
      <c r="M2" s="537" t="s">
        <v>54</v>
      </c>
      <c r="N2" s="538"/>
      <c r="O2" s="538"/>
      <c r="P2" s="538"/>
    </row>
    <row r="3" spans="1:16" x14ac:dyDescent="0.2">
      <c r="A3" s="539" t="s">
        <v>1570</v>
      </c>
      <c r="B3" s="540"/>
      <c r="C3" s="540" t="s">
        <v>411</v>
      </c>
      <c r="D3" s="324">
        <v>9157</v>
      </c>
      <c r="E3" s="324">
        <v>90157</v>
      </c>
      <c r="F3" s="540" t="s">
        <v>1571</v>
      </c>
      <c r="G3" s="327" t="s">
        <v>1572</v>
      </c>
      <c r="H3" s="327" t="s">
        <v>1573</v>
      </c>
      <c r="I3" s="324">
        <v>8084100</v>
      </c>
      <c r="J3" s="541">
        <v>56743600</v>
      </c>
      <c r="K3" s="330">
        <v>0</v>
      </c>
      <c r="L3" s="331">
        <v>60029500</v>
      </c>
      <c r="M3" s="542">
        <v>124857300</v>
      </c>
      <c r="N3" s="331"/>
      <c r="O3" s="331"/>
      <c r="P3" s="331"/>
    </row>
    <row r="4" spans="1:16" x14ac:dyDescent="0.2">
      <c r="A4" s="539" t="s">
        <v>1574</v>
      </c>
      <c r="B4" s="540"/>
      <c r="C4" s="540" t="s">
        <v>411</v>
      </c>
      <c r="D4" s="324">
        <v>9014</v>
      </c>
      <c r="E4" s="324">
        <v>90014</v>
      </c>
      <c r="F4" s="540" t="s">
        <v>1571</v>
      </c>
      <c r="G4" s="327" t="s">
        <v>1575</v>
      </c>
      <c r="H4" s="327" t="s">
        <v>1573</v>
      </c>
      <c r="I4" s="324">
        <v>177279800</v>
      </c>
      <c r="J4" s="541">
        <v>98320000</v>
      </c>
      <c r="K4" s="338">
        <v>56790700</v>
      </c>
      <c r="L4" s="331">
        <v>10178900</v>
      </c>
      <c r="M4" s="542">
        <v>342569300</v>
      </c>
      <c r="N4" s="331"/>
      <c r="O4" s="331"/>
      <c r="P4" s="331"/>
    </row>
    <row r="5" spans="1:16" x14ac:dyDescent="0.2">
      <c r="A5" s="539" t="s">
        <v>1576</v>
      </c>
      <c r="B5" s="540"/>
      <c r="C5" s="540" t="s">
        <v>411</v>
      </c>
      <c r="D5" s="324">
        <v>9182</v>
      </c>
      <c r="E5" s="324">
        <v>90182</v>
      </c>
      <c r="F5" s="540" t="s">
        <v>1571</v>
      </c>
      <c r="G5" s="327" t="s">
        <v>1572</v>
      </c>
      <c r="H5" s="327" t="s">
        <v>1577</v>
      </c>
      <c r="I5" s="324">
        <v>5893000</v>
      </c>
      <c r="J5" s="541">
        <v>8298700.0000000009</v>
      </c>
      <c r="K5" s="338">
        <v>1422200</v>
      </c>
      <c r="L5" s="331">
        <v>1874500</v>
      </c>
      <c r="M5" s="542">
        <v>17488400</v>
      </c>
      <c r="N5" s="331"/>
      <c r="O5" s="331"/>
      <c r="P5" s="331"/>
    </row>
    <row r="6" spans="1:16" x14ac:dyDescent="0.2">
      <c r="A6" s="539" t="s">
        <v>1578</v>
      </c>
      <c r="B6" s="540"/>
      <c r="C6" s="540" t="s">
        <v>411</v>
      </c>
      <c r="D6" s="324">
        <v>9211</v>
      </c>
      <c r="E6" s="324">
        <v>90211</v>
      </c>
      <c r="F6" s="540" t="s">
        <v>1579</v>
      </c>
      <c r="G6" s="327" t="s">
        <v>1572</v>
      </c>
      <c r="H6" s="327" t="s">
        <v>1573</v>
      </c>
      <c r="I6" s="324">
        <v>13420200</v>
      </c>
      <c r="J6" s="541">
        <v>191300</v>
      </c>
      <c r="K6" s="330">
        <v>0</v>
      </c>
      <c r="L6" s="331">
        <v>0</v>
      </c>
      <c r="M6" s="542">
        <v>13611500</v>
      </c>
      <c r="N6" s="331"/>
      <c r="O6" s="331"/>
      <c r="P6" s="331"/>
    </row>
    <row r="7" spans="1:16" x14ac:dyDescent="0.2">
      <c r="A7" s="539" t="s">
        <v>1580</v>
      </c>
      <c r="B7" s="540"/>
      <c r="C7" s="540" t="s">
        <v>411</v>
      </c>
      <c r="D7" s="324">
        <v>9121</v>
      </c>
      <c r="E7" s="324">
        <v>90121</v>
      </c>
      <c r="F7" s="540" t="s">
        <v>1571</v>
      </c>
      <c r="G7" s="327" t="s">
        <v>1572</v>
      </c>
      <c r="H7" s="327" t="s">
        <v>1577</v>
      </c>
      <c r="I7" s="324">
        <v>5299100</v>
      </c>
      <c r="J7" s="541">
        <v>8263799.9999999991</v>
      </c>
      <c r="K7" s="330">
        <v>0</v>
      </c>
      <c r="L7" s="331">
        <v>7136800</v>
      </c>
      <c r="M7" s="542">
        <v>20699700</v>
      </c>
      <c r="N7" s="331"/>
      <c r="O7" s="331"/>
      <c r="P7" s="331"/>
    </row>
    <row r="8" spans="1:16" x14ac:dyDescent="0.2">
      <c r="A8" s="539" t="s">
        <v>1581</v>
      </c>
      <c r="B8" s="540"/>
      <c r="C8" s="540" t="s">
        <v>411</v>
      </c>
      <c r="D8" s="324">
        <v>9208</v>
      </c>
      <c r="E8" s="324">
        <v>90208</v>
      </c>
      <c r="F8" s="540" t="s">
        <v>1582</v>
      </c>
      <c r="G8" s="327" t="s">
        <v>1572</v>
      </c>
      <c r="H8" s="327" t="s">
        <v>1583</v>
      </c>
      <c r="I8" s="324">
        <v>1692000</v>
      </c>
      <c r="J8" s="541">
        <v>0</v>
      </c>
      <c r="K8" s="338">
        <v>4332400</v>
      </c>
      <c r="L8" s="331">
        <v>2922299.9999999995</v>
      </c>
      <c r="M8" s="542">
        <v>8946700</v>
      </c>
      <c r="N8" s="331"/>
      <c r="O8" s="331"/>
      <c r="P8" s="331"/>
    </row>
    <row r="9" spans="1:16" x14ac:dyDescent="0.2">
      <c r="A9" s="539" t="s">
        <v>1584</v>
      </c>
      <c r="B9" s="540"/>
      <c r="C9" s="540" t="s">
        <v>411</v>
      </c>
      <c r="D9" s="324">
        <v>9230</v>
      </c>
      <c r="E9" s="324">
        <v>90230</v>
      </c>
      <c r="F9" s="540" t="s">
        <v>371</v>
      </c>
      <c r="G9" s="327" t="s">
        <v>1572</v>
      </c>
      <c r="H9" s="327" t="s">
        <v>1583</v>
      </c>
      <c r="I9" s="324">
        <v>6863300</v>
      </c>
      <c r="J9" s="541">
        <v>189000</v>
      </c>
      <c r="K9" s="330">
        <v>505100</v>
      </c>
      <c r="L9" s="331">
        <v>166600</v>
      </c>
      <c r="M9" s="542">
        <v>7723900</v>
      </c>
      <c r="N9" s="331"/>
      <c r="O9" s="331"/>
      <c r="P9" s="331"/>
    </row>
    <row r="10" spans="1:16" x14ac:dyDescent="0.2">
      <c r="A10" s="539" t="s">
        <v>1585</v>
      </c>
      <c r="B10" s="540"/>
      <c r="C10" s="540" t="s">
        <v>411</v>
      </c>
      <c r="D10" s="324">
        <v>9163</v>
      </c>
      <c r="E10" s="324">
        <v>90163</v>
      </c>
      <c r="F10" s="540" t="s">
        <v>371</v>
      </c>
      <c r="G10" s="327" t="s">
        <v>1586</v>
      </c>
      <c r="H10" s="327" t="s">
        <v>1583</v>
      </c>
      <c r="I10" s="324">
        <v>106600</v>
      </c>
      <c r="J10" s="541">
        <v>738000</v>
      </c>
      <c r="K10" s="330">
        <v>0</v>
      </c>
      <c r="L10" s="331">
        <v>561400</v>
      </c>
      <c r="M10" s="542">
        <v>1406000</v>
      </c>
      <c r="N10" s="331"/>
      <c r="O10" s="331"/>
      <c r="P10" s="331"/>
    </row>
    <row r="11" spans="1:16" x14ac:dyDescent="0.2">
      <c r="A11" s="539" t="s">
        <v>1587</v>
      </c>
      <c r="B11" s="540"/>
      <c r="C11" s="540" t="s">
        <v>411</v>
      </c>
      <c r="D11" s="324">
        <v>9078</v>
      </c>
      <c r="E11" s="324">
        <v>90078</v>
      </c>
      <c r="F11" s="540" t="s">
        <v>1571</v>
      </c>
      <c r="G11" s="327" t="s">
        <v>1572</v>
      </c>
      <c r="H11" s="327" t="s">
        <v>1577</v>
      </c>
      <c r="I11" s="324">
        <v>5835700</v>
      </c>
      <c r="J11" s="541">
        <v>25117200</v>
      </c>
      <c r="K11" s="330">
        <v>0</v>
      </c>
      <c r="L11" s="331">
        <v>1881000</v>
      </c>
      <c r="M11" s="542">
        <v>32833800.000000004</v>
      </c>
      <c r="N11" s="331"/>
      <c r="O11" s="331"/>
      <c r="P11" s="331"/>
    </row>
    <row r="12" spans="1:16" x14ac:dyDescent="0.2">
      <c r="A12" s="539" t="s">
        <v>1588</v>
      </c>
      <c r="B12" s="540"/>
      <c r="C12" s="540" t="s">
        <v>411</v>
      </c>
      <c r="D12" s="324">
        <v>9193</v>
      </c>
      <c r="E12" s="324">
        <v>90193</v>
      </c>
      <c r="F12" s="540" t="s">
        <v>371</v>
      </c>
      <c r="G12" s="327" t="s">
        <v>1572</v>
      </c>
      <c r="H12" s="327" t="s">
        <v>1573</v>
      </c>
      <c r="I12" s="541">
        <v>2680100</v>
      </c>
      <c r="J12" s="541">
        <v>0</v>
      </c>
      <c r="K12" s="338">
        <v>3738500</v>
      </c>
      <c r="L12" s="331">
        <v>0</v>
      </c>
      <c r="M12" s="542">
        <v>6418700</v>
      </c>
      <c r="N12" s="331"/>
      <c r="O12" s="331"/>
      <c r="P12" s="331"/>
    </row>
    <row r="13" spans="1:16" x14ac:dyDescent="0.2">
      <c r="A13" s="539" t="s">
        <v>1589</v>
      </c>
      <c r="B13" s="540"/>
      <c r="C13" s="540" t="s">
        <v>411</v>
      </c>
      <c r="D13" s="324">
        <v>9044</v>
      </c>
      <c r="E13" s="324">
        <v>90044</v>
      </c>
      <c r="F13" s="540" t="s">
        <v>371</v>
      </c>
      <c r="G13" s="327" t="s">
        <v>1572</v>
      </c>
      <c r="H13" s="327" t="s">
        <v>1573</v>
      </c>
      <c r="I13" s="541">
        <v>89700</v>
      </c>
      <c r="J13" s="541">
        <v>1398600</v>
      </c>
      <c r="K13" s="330">
        <v>317900</v>
      </c>
      <c r="L13" s="331">
        <v>0</v>
      </c>
      <c r="M13" s="542">
        <v>1806200</v>
      </c>
      <c r="N13" s="331"/>
      <c r="O13" s="331"/>
      <c r="P13" s="331"/>
    </row>
    <row r="14" spans="1:16" x14ac:dyDescent="0.2">
      <c r="A14" s="539" t="s">
        <v>1217</v>
      </c>
      <c r="B14" s="540"/>
      <c r="C14" s="540" t="s">
        <v>411</v>
      </c>
      <c r="D14" s="324">
        <v>9194</v>
      </c>
      <c r="E14" s="324">
        <v>90194</v>
      </c>
      <c r="F14" s="540" t="s">
        <v>371</v>
      </c>
      <c r="G14" s="327" t="s">
        <v>1586</v>
      </c>
      <c r="H14" s="327" t="s">
        <v>1583</v>
      </c>
      <c r="I14" s="541">
        <v>76200</v>
      </c>
      <c r="J14" s="541">
        <v>171900</v>
      </c>
      <c r="K14" s="330">
        <v>61100</v>
      </c>
      <c r="L14" s="331">
        <v>222100</v>
      </c>
      <c r="M14" s="543">
        <v>531200</v>
      </c>
      <c r="N14" s="331"/>
      <c r="O14" s="331"/>
      <c r="P14" s="331"/>
    </row>
    <row r="15" spans="1:16" x14ac:dyDescent="0.2">
      <c r="A15" s="539" t="s">
        <v>1590</v>
      </c>
      <c r="B15" s="540"/>
      <c r="C15" s="540" t="s">
        <v>411</v>
      </c>
      <c r="D15" s="324">
        <v>9043</v>
      </c>
      <c r="E15" s="324">
        <v>90043</v>
      </c>
      <c r="F15" s="540" t="s">
        <v>371</v>
      </c>
      <c r="G15" s="327" t="s">
        <v>1572</v>
      </c>
      <c r="H15" s="327" t="s">
        <v>1573</v>
      </c>
      <c r="I15" s="541">
        <v>0</v>
      </c>
      <c r="J15" s="541">
        <v>2636900</v>
      </c>
      <c r="K15" s="330">
        <v>618100</v>
      </c>
      <c r="L15" s="331">
        <v>0</v>
      </c>
      <c r="M15" s="542">
        <v>3255100</v>
      </c>
      <c r="N15" s="331"/>
      <c r="O15" s="331"/>
      <c r="P15" s="331"/>
    </row>
    <row r="16" spans="1:16" x14ac:dyDescent="0.2">
      <c r="A16" s="539" t="s">
        <v>1591</v>
      </c>
      <c r="B16" s="540"/>
      <c r="C16" s="540" t="s">
        <v>411</v>
      </c>
      <c r="D16" s="324">
        <v>9052</v>
      </c>
      <c r="E16" s="324">
        <v>90052</v>
      </c>
      <c r="F16" s="540" t="s">
        <v>371</v>
      </c>
      <c r="G16" s="327" t="s">
        <v>1586</v>
      </c>
      <c r="H16" s="327" t="s">
        <v>1573</v>
      </c>
      <c r="I16" s="541">
        <v>373500</v>
      </c>
      <c r="J16" s="541">
        <v>22800</v>
      </c>
      <c r="K16" s="338">
        <v>1646600</v>
      </c>
      <c r="L16" s="331">
        <v>0</v>
      </c>
      <c r="M16" s="542">
        <v>2042800</v>
      </c>
      <c r="N16" s="331"/>
      <c r="O16" s="331"/>
      <c r="P16" s="331"/>
    </row>
    <row r="17" spans="1:16" x14ac:dyDescent="0.2">
      <c r="A17" s="539" t="s">
        <v>1592</v>
      </c>
      <c r="B17" s="540"/>
      <c r="C17" s="540" t="s">
        <v>411</v>
      </c>
      <c r="D17" s="324">
        <v>9238</v>
      </c>
      <c r="E17" s="324">
        <v>90238</v>
      </c>
      <c r="F17" s="540" t="s">
        <v>371</v>
      </c>
      <c r="G17" s="327" t="s">
        <v>1586</v>
      </c>
      <c r="H17" s="327" t="s">
        <v>1583</v>
      </c>
      <c r="I17" s="541">
        <v>108200</v>
      </c>
      <c r="J17" s="541">
        <v>1526300</v>
      </c>
      <c r="K17" s="330">
        <v>18000</v>
      </c>
      <c r="L17" s="331">
        <v>0</v>
      </c>
      <c r="M17" s="542">
        <v>1652500</v>
      </c>
      <c r="N17" s="331"/>
      <c r="O17" s="331"/>
      <c r="P17" s="331"/>
    </row>
    <row r="18" spans="1:16" x14ac:dyDescent="0.2">
      <c r="A18" s="539" t="s">
        <v>1593</v>
      </c>
      <c r="B18" s="540"/>
      <c r="C18" s="540" t="s">
        <v>411</v>
      </c>
      <c r="D18" s="324">
        <v>9205</v>
      </c>
      <c r="E18" s="324">
        <v>90205</v>
      </c>
      <c r="F18" s="540" t="s">
        <v>371</v>
      </c>
      <c r="G18" s="327" t="s">
        <v>1572</v>
      </c>
      <c r="H18" s="327" t="s">
        <v>1573</v>
      </c>
      <c r="I18" s="541">
        <v>1604100</v>
      </c>
      <c r="J18" s="541">
        <v>5244500</v>
      </c>
      <c r="K18" s="338">
        <v>1121800</v>
      </c>
      <c r="L18" s="331">
        <v>347600</v>
      </c>
      <c r="M18" s="542">
        <v>8318000</v>
      </c>
      <c r="N18" s="331"/>
      <c r="O18" s="331"/>
      <c r="P18" s="331"/>
    </row>
    <row r="19" spans="1:16" x14ac:dyDescent="0.2">
      <c r="A19" s="539" t="s">
        <v>1594</v>
      </c>
      <c r="B19" s="540"/>
      <c r="C19" s="540" t="s">
        <v>411</v>
      </c>
      <c r="D19" s="324">
        <v>9092</v>
      </c>
      <c r="E19" s="324">
        <v>90092</v>
      </c>
      <c r="F19" s="540" t="s">
        <v>371</v>
      </c>
      <c r="G19" s="327" t="s">
        <v>1572</v>
      </c>
      <c r="H19" s="327" t="s">
        <v>1583</v>
      </c>
      <c r="I19" s="541">
        <v>2569000</v>
      </c>
      <c r="J19" s="541">
        <v>4158100.0000000005</v>
      </c>
      <c r="K19" s="330">
        <v>771000</v>
      </c>
      <c r="L19" s="331">
        <v>2522500</v>
      </c>
      <c r="M19" s="542">
        <v>10020700</v>
      </c>
      <c r="N19" s="331"/>
      <c r="O19" s="331"/>
      <c r="P19" s="331"/>
    </row>
    <row r="20" spans="1:16" x14ac:dyDescent="0.2">
      <c r="A20" s="539" t="s">
        <v>1595</v>
      </c>
      <c r="B20" s="540"/>
      <c r="C20" s="540" t="s">
        <v>411</v>
      </c>
      <c r="D20" s="324">
        <v>9220</v>
      </c>
      <c r="E20" s="324">
        <v>90220</v>
      </c>
      <c r="F20" s="540" t="s">
        <v>371</v>
      </c>
      <c r="G20" s="327" t="s">
        <v>1586</v>
      </c>
      <c r="H20" s="327" t="s">
        <v>1573</v>
      </c>
      <c r="I20" s="541">
        <v>149800</v>
      </c>
      <c r="J20" s="541">
        <v>0</v>
      </c>
      <c r="K20" s="338">
        <v>1274800</v>
      </c>
      <c r="L20" s="331">
        <v>411400</v>
      </c>
      <c r="M20" s="542">
        <v>1836000</v>
      </c>
      <c r="N20" s="331"/>
      <c r="O20" s="331"/>
      <c r="P20" s="331"/>
    </row>
    <row r="21" spans="1:16" x14ac:dyDescent="0.2">
      <c r="A21" s="539" t="s">
        <v>1596</v>
      </c>
      <c r="B21" s="540"/>
      <c r="C21" s="540" t="s">
        <v>411</v>
      </c>
      <c r="D21" s="324">
        <v>9042</v>
      </c>
      <c r="E21" s="324">
        <v>90042</v>
      </c>
      <c r="F21" s="540" t="s">
        <v>371</v>
      </c>
      <c r="G21" s="327" t="s">
        <v>1572</v>
      </c>
      <c r="H21" s="327" t="s">
        <v>1573</v>
      </c>
      <c r="I21" s="541">
        <v>3440500</v>
      </c>
      <c r="J21" s="541">
        <v>7434100</v>
      </c>
      <c r="K21" s="338">
        <v>5797500</v>
      </c>
      <c r="L21" s="331">
        <v>2286500</v>
      </c>
      <c r="M21" s="542">
        <v>18958600</v>
      </c>
      <c r="N21" s="331"/>
      <c r="O21" s="331"/>
      <c r="P21" s="331"/>
    </row>
    <row r="22" spans="1:16" x14ac:dyDescent="0.2">
      <c r="A22" s="539" t="s">
        <v>1597</v>
      </c>
      <c r="B22" s="540"/>
      <c r="C22" s="540" t="s">
        <v>411</v>
      </c>
      <c r="D22" s="324">
        <v>9231</v>
      </c>
      <c r="E22" s="324">
        <v>90231</v>
      </c>
      <c r="F22" s="540" t="s">
        <v>371</v>
      </c>
      <c r="G22" s="327" t="s">
        <v>1586</v>
      </c>
      <c r="H22" s="327" t="s">
        <v>1573</v>
      </c>
      <c r="I22" s="541">
        <v>333500</v>
      </c>
      <c r="J22" s="541">
        <v>1093600</v>
      </c>
      <c r="K22" s="330">
        <v>0</v>
      </c>
      <c r="L22" s="331">
        <v>738400</v>
      </c>
      <c r="M22" s="542">
        <v>2165600</v>
      </c>
      <c r="N22" s="331"/>
      <c r="O22" s="331"/>
      <c r="P22" s="331"/>
    </row>
    <row r="23" spans="1:16" ht="12.75" x14ac:dyDescent="0.2">
      <c r="A23" s="539" t="s">
        <v>1598</v>
      </c>
      <c r="B23" s="540"/>
      <c r="C23" s="540" t="s">
        <v>411</v>
      </c>
      <c r="D23" s="324">
        <v>9024</v>
      </c>
      <c r="E23" s="324">
        <v>90024</v>
      </c>
      <c r="F23" s="540" t="s">
        <v>371</v>
      </c>
      <c r="G23" s="327" t="s">
        <v>1572</v>
      </c>
      <c r="H23" s="327" t="s">
        <v>1573</v>
      </c>
      <c r="I23" s="541">
        <v>38199.999999999993</v>
      </c>
      <c r="J23" s="541">
        <v>864400</v>
      </c>
      <c r="K23" s="330">
        <v>0</v>
      </c>
      <c r="L23" s="331">
        <v>0</v>
      </c>
      <c r="M23" s="543">
        <v>902600</v>
      </c>
      <c r="N23" s="331"/>
      <c r="O23" s="331"/>
      <c r="P23" s="331"/>
    </row>
    <row r="24" spans="1:16" ht="12.75" x14ac:dyDescent="0.2">
      <c r="A24" s="539" t="s">
        <v>1599</v>
      </c>
      <c r="B24" s="540"/>
      <c r="C24" s="540" t="s">
        <v>411</v>
      </c>
      <c r="D24" s="324">
        <v>9235</v>
      </c>
      <c r="E24" s="324">
        <v>90235</v>
      </c>
      <c r="F24" s="540" t="s">
        <v>371</v>
      </c>
      <c r="G24" s="327" t="s">
        <v>1586</v>
      </c>
      <c r="H24" s="327" t="s">
        <v>1573</v>
      </c>
      <c r="I24" s="541">
        <v>47800</v>
      </c>
      <c r="J24" s="541">
        <v>872800</v>
      </c>
      <c r="K24" s="330">
        <v>0</v>
      </c>
      <c r="L24" s="331">
        <v>161400</v>
      </c>
      <c r="M24" s="542">
        <v>1082000</v>
      </c>
      <c r="N24" s="331"/>
      <c r="O24" s="331"/>
      <c r="P24" s="331"/>
    </row>
    <row r="25" spans="1:16" ht="12.75" x14ac:dyDescent="0.2">
      <c r="A25" s="539" t="s">
        <v>1600</v>
      </c>
      <c r="B25" s="540"/>
      <c r="C25" s="540" t="s">
        <v>411</v>
      </c>
      <c r="D25" s="324">
        <v>9175</v>
      </c>
      <c r="E25" s="324">
        <v>90175</v>
      </c>
      <c r="F25" s="540" t="s">
        <v>371</v>
      </c>
      <c r="G25" s="327" t="s">
        <v>1572</v>
      </c>
      <c r="H25" s="327" t="s">
        <v>1583</v>
      </c>
      <c r="I25" s="541">
        <v>196799.99999999997</v>
      </c>
      <c r="J25" s="541">
        <v>1438200</v>
      </c>
      <c r="K25" s="330">
        <v>0</v>
      </c>
      <c r="L25" s="331">
        <v>1220000</v>
      </c>
      <c r="M25" s="542">
        <v>2855000</v>
      </c>
      <c r="N25" s="331"/>
      <c r="O25" s="331"/>
      <c r="P25" s="331"/>
    </row>
    <row r="26" spans="1:16" ht="12.75" x14ac:dyDescent="0.2">
      <c r="A26" s="539" t="s">
        <v>1601</v>
      </c>
      <c r="B26" s="540"/>
      <c r="C26" s="540" t="s">
        <v>411</v>
      </c>
      <c r="D26" s="324">
        <v>9149</v>
      </c>
      <c r="E26" s="324">
        <v>90149</v>
      </c>
      <c r="F26" s="540" t="s">
        <v>371</v>
      </c>
      <c r="G26" s="327" t="s">
        <v>1572</v>
      </c>
      <c r="H26" s="327" t="s">
        <v>1583</v>
      </c>
      <c r="I26" s="541">
        <v>1310300</v>
      </c>
      <c r="J26" s="541">
        <v>1036500</v>
      </c>
      <c r="K26" s="330">
        <v>0</v>
      </c>
      <c r="L26" s="331">
        <v>555000</v>
      </c>
      <c r="M26" s="542">
        <v>2901800</v>
      </c>
      <c r="N26" s="331"/>
      <c r="O26" s="331"/>
      <c r="P26" s="331"/>
    </row>
    <row r="27" spans="1:16" ht="12.75" x14ac:dyDescent="0.2">
      <c r="A27" s="539" t="s">
        <v>1602</v>
      </c>
      <c r="B27" s="540"/>
      <c r="C27" s="540" t="s">
        <v>411</v>
      </c>
      <c r="D27" s="324">
        <v>9147</v>
      </c>
      <c r="E27" s="324">
        <v>90147</v>
      </c>
      <c r="F27" s="540" t="s">
        <v>371</v>
      </c>
      <c r="G27" s="327" t="s">
        <v>1572</v>
      </c>
      <c r="H27" s="327" t="s">
        <v>1573</v>
      </c>
      <c r="I27" s="541">
        <v>13388400.000000002</v>
      </c>
      <c r="J27" s="541">
        <v>63145900</v>
      </c>
      <c r="K27" s="330">
        <v>0</v>
      </c>
      <c r="L27" s="331">
        <v>0</v>
      </c>
      <c r="M27" s="542">
        <v>76534400</v>
      </c>
      <c r="N27" s="331"/>
      <c r="O27" s="331"/>
      <c r="P27" s="331"/>
    </row>
    <row r="28" spans="1:16" ht="12.75" x14ac:dyDescent="0.2">
      <c r="A28" s="539" t="s">
        <v>1603</v>
      </c>
      <c r="B28" s="540"/>
      <c r="C28" s="540" t="s">
        <v>411</v>
      </c>
      <c r="D28" s="324">
        <v>9199</v>
      </c>
      <c r="E28" s="324">
        <v>90199</v>
      </c>
      <c r="F28" s="540" t="s">
        <v>371</v>
      </c>
      <c r="G28" s="327" t="s">
        <v>1586</v>
      </c>
      <c r="H28" s="327" t="s">
        <v>1583</v>
      </c>
      <c r="I28" s="541">
        <v>179200</v>
      </c>
      <c r="J28" s="541">
        <v>0</v>
      </c>
      <c r="K28" s="330">
        <v>658200</v>
      </c>
      <c r="L28" s="331">
        <v>801500</v>
      </c>
      <c r="M28" s="542">
        <v>1638900</v>
      </c>
      <c r="N28" s="331"/>
      <c r="O28" s="331"/>
      <c r="P28" s="331"/>
    </row>
    <row r="29" spans="1:16" ht="12.75" x14ac:dyDescent="0.2">
      <c r="A29" s="539" t="s">
        <v>1233</v>
      </c>
      <c r="B29" s="540"/>
      <c r="C29" s="540" t="s">
        <v>411</v>
      </c>
      <c r="D29" s="324">
        <v>9217</v>
      </c>
      <c r="E29" s="324">
        <v>90217</v>
      </c>
      <c r="F29" s="540" t="s">
        <v>371</v>
      </c>
      <c r="G29" s="327" t="s">
        <v>1586</v>
      </c>
      <c r="H29" s="327" t="s">
        <v>1583</v>
      </c>
      <c r="I29" s="541">
        <v>91100</v>
      </c>
      <c r="J29" s="541">
        <v>430500</v>
      </c>
      <c r="K29" s="330">
        <v>0</v>
      </c>
      <c r="L29" s="331">
        <v>430500</v>
      </c>
      <c r="M29" s="543">
        <v>952200</v>
      </c>
      <c r="N29" s="331"/>
      <c r="O29" s="331"/>
      <c r="P29" s="331"/>
    </row>
    <row r="30" spans="1:16" ht="12.75" x14ac:dyDescent="0.2">
      <c r="A30" s="539" t="s">
        <v>1604</v>
      </c>
      <c r="B30" s="540"/>
      <c r="C30" s="540" t="s">
        <v>411</v>
      </c>
      <c r="D30" s="324">
        <v>9227</v>
      </c>
      <c r="E30" s="324">
        <v>90227</v>
      </c>
      <c r="F30" s="540" t="s">
        <v>371</v>
      </c>
      <c r="G30" s="327" t="s">
        <v>1529</v>
      </c>
      <c r="H30" s="327" t="s">
        <v>1577</v>
      </c>
      <c r="I30" s="541">
        <v>370000</v>
      </c>
      <c r="J30" s="541">
        <v>0</v>
      </c>
      <c r="K30" s="330">
        <v>288700</v>
      </c>
      <c r="L30" s="331">
        <v>344900</v>
      </c>
      <c r="M30" s="542">
        <v>1003500</v>
      </c>
      <c r="N30" s="331"/>
      <c r="O30" s="331"/>
      <c r="P30" s="331"/>
    </row>
    <row r="31" spans="1:16" ht="12.75" x14ac:dyDescent="0.2">
      <c r="A31" s="539" t="s">
        <v>1605</v>
      </c>
      <c r="B31" s="540"/>
      <c r="C31" s="540" t="s">
        <v>411</v>
      </c>
      <c r="D31" s="324">
        <v>9213</v>
      </c>
      <c r="E31" s="324">
        <v>90213</v>
      </c>
      <c r="F31" s="540" t="s">
        <v>371</v>
      </c>
      <c r="G31" s="327" t="s">
        <v>1572</v>
      </c>
      <c r="H31" s="327" t="s">
        <v>1583</v>
      </c>
      <c r="I31" s="541">
        <v>292500</v>
      </c>
      <c r="J31" s="541">
        <v>289100</v>
      </c>
      <c r="K31" s="338">
        <v>1513500</v>
      </c>
      <c r="L31" s="331">
        <v>149200</v>
      </c>
      <c r="M31" s="542">
        <v>2244200</v>
      </c>
      <c r="N31" s="331"/>
      <c r="O31" s="331"/>
      <c r="P31" s="331"/>
    </row>
    <row r="32" spans="1:16" ht="12.75" x14ac:dyDescent="0.2">
      <c r="A32" s="539" t="s">
        <v>1606</v>
      </c>
      <c r="B32" s="540"/>
      <c r="C32" s="540" t="s">
        <v>411</v>
      </c>
      <c r="D32" s="324">
        <v>9198</v>
      </c>
      <c r="E32" s="324">
        <v>90198</v>
      </c>
      <c r="F32" s="540" t="s">
        <v>371</v>
      </c>
      <c r="G32" s="327" t="s">
        <v>1586</v>
      </c>
      <c r="H32" s="327" t="s">
        <v>1583</v>
      </c>
      <c r="I32" s="541">
        <v>608300</v>
      </c>
      <c r="J32" s="541">
        <v>702300</v>
      </c>
      <c r="K32" s="330">
        <v>0</v>
      </c>
      <c r="L32" s="331">
        <v>1212400</v>
      </c>
      <c r="M32" s="542">
        <v>2523000</v>
      </c>
      <c r="N32" s="331"/>
      <c r="O32" s="331"/>
      <c r="P32" s="331"/>
    </row>
    <row r="33" spans="1:16" ht="12.75" x14ac:dyDescent="0.2">
      <c r="A33" s="539" t="s">
        <v>1607</v>
      </c>
      <c r="B33" s="540"/>
      <c r="C33" s="540" t="s">
        <v>411</v>
      </c>
      <c r="D33" s="324">
        <v>9214</v>
      </c>
      <c r="E33" s="324">
        <v>90214</v>
      </c>
      <c r="F33" s="540" t="s">
        <v>371</v>
      </c>
      <c r="G33" s="327" t="s">
        <v>1572</v>
      </c>
      <c r="H33" s="327" t="s">
        <v>1573</v>
      </c>
      <c r="I33" s="541">
        <v>335100</v>
      </c>
      <c r="J33" s="541">
        <v>2111900</v>
      </c>
      <c r="K33" s="330">
        <v>782900</v>
      </c>
      <c r="L33" s="331">
        <v>0</v>
      </c>
      <c r="M33" s="542">
        <v>3229900</v>
      </c>
      <c r="N33" s="331"/>
      <c r="O33" s="331"/>
      <c r="P33" s="331"/>
    </row>
    <row r="34" spans="1:16" ht="12.75" x14ac:dyDescent="0.2">
      <c r="A34" s="539" t="s">
        <v>1608</v>
      </c>
      <c r="B34" s="540"/>
      <c r="C34" s="540" t="s">
        <v>411</v>
      </c>
      <c r="D34" s="324">
        <v>9086</v>
      </c>
      <c r="E34" s="324">
        <v>90086</v>
      </c>
      <c r="F34" s="540" t="s">
        <v>371</v>
      </c>
      <c r="G34" s="327" t="s">
        <v>1572</v>
      </c>
      <c r="H34" s="327" t="s">
        <v>1573</v>
      </c>
      <c r="I34" s="541">
        <v>383000</v>
      </c>
      <c r="J34" s="541">
        <v>2562800</v>
      </c>
      <c r="K34" s="330">
        <v>73400</v>
      </c>
      <c r="L34" s="331">
        <v>399100</v>
      </c>
      <c r="M34" s="542">
        <v>3418200</v>
      </c>
      <c r="N34" s="331"/>
      <c r="O34" s="331"/>
      <c r="P34" s="331"/>
    </row>
    <row r="35" spans="1:16" ht="12.75" x14ac:dyDescent="0.2">
      <c r="A35" s="539" t="s">
        <v>1609</v>
      </c>
      <c r="B35" s="540"/>
      <c r="C35" s="540" t="s">
        <v>411</v>
      </c>
      <c r="D35" s="324">
        <v>9156</v>
      </c>
      <c r="E35" s="324">
        <v>90156</v>
      </c>
      <c r="F35" s="540" t="s">
        <v>371</v>
      </c>
      <c r="G35" s="327" t="s">
        <v>1572</v>
      </c>
      <c r="H35" s="327" t="s">
        <v>1583</v>
      </c>
      <c r="I35" s="541">
        <v>702700</v>
      </c>
      <c r="J35" s="541">
        <v>0</v>
      </c>
      <c r="K35" s="338">
        <v>1230100</v>
      </c>
      <c r="L35" s="331">
        <v>1302500</v>
      </c>
      <c r="M35" s="542">
        <v>3235400</v>
      </c>
      <c r="N35" s="331"/>
      <c r="O35" s="331"/>
      <c r="P35" s="331"/>
    </row>
    <row r="36" spans="1:16" ht="12.75" x14ac:dyDescent="0.2">
      <c r="A36" s="539" t="s">
        <v>1610</v>
      </c>
      <c r="B36" s="540"/>
      <c r="C36" s="540" t="s">
        <v>411</v>
      </c>
      <c r="D36" s="324">
        <v>9017</v>
      </c>
      <c r="E36" s="324">
        <v>90017</v>
      </c>
      <c r="F36" s="540" t="s">
        <v>371</v>
      </c>
      <c r="G36" s="327" t="s">
        <v>1572</v>
      </c>
      <c r="H36" s="327" t="s">
        <v>1577</v>
      </c>
      <c r="I36" s="541">
        <v>2303000</v>
      </c>
      <c r="J36" s="541">
        <v>729600</v>
      </c>
      <c r="K36" s="338">
        <v>5324200</v>
      </c>
      <c r="L36" s="331">
        <v>2822000</v>
      </c>
      <c r="M36" s="542">
        <v>11178800</v>
      </c>
      <c r="N36" s="331"/>
      <c r="O36" s="331"/>
      <c r="P36" s="331"/>
    </row>
    <row r="37" spans="1:16" ht="12.75" x14ac:dyDescent="0.2">
      <c r="A37" s="539" t="s">
        <v>1611</v>
      </c>
      <c r="B37" s="540"/>
      <c r="C37" s="540" t="s">
        <v>411</v>
      </c>
      <c r="D37" s="324">
        <v>9197</v>
      </c>
      <c r="E37" s="324">
        <v>90197</v>
      </c>
      <c r="F37" s="540" t="s">
        <v>371</v>
      </c>
      <c r="G37" s="327" t="s">
        <v>1586</v>
      </c>
      <c r="H37" s="327" t="s">
        <v>1583</v>
      </c>
      <c r="I37" s="541">
        <v>192100.00000000003</v>
      </c>
      <c r="J37" s="541">
        <v>0</v>
      </c>
      <c r="K37" s="330">
        <v>880800</v>
      </c>
      <c r="L37" s="331">
        <v>763100</v>
      </c>
      <c r="M37" s="542">
        <v>1836000</v>
      </c>
      <c r="N37" s="331"/>
      <c r="O37" s="331"/>
      <c r="P37" s="331"/>
    </row>
    <row r="38" spans="1:16" ht="12.75" x14ac:dyDescent="0.2">
      <c r="A38" s="539" t="s">
        <v>1612</v>
      </c>
      <c r="B38" s="540"/>
      <c r="C38" s="540" t="s">
        <v>411</v>
      </c>
      <c r="D38" s="324">
        <v>9244</v>
      </c>
      <c r="E38" s="324">
        <v>90244</v>
      </c>
      <c r="F38" s="540" t="s">
        <v>371</v>
      </c>
      <c r="G38" s="327" t="s">
        <v>1572</v>
      </c>
      <c r="H38" s="327" t="s">
        <v>1577</v>
      </c>
      <c r="I38" s="541">
        <v>559400</v>
      </c>
      <c r="J38" s="541">
        <v>1661200</v>
      </c>
      <c r="K38" s="330">
        <v>448700</v>
      </c>
      <c r="L38" s="331">
        <v>0</v>
      </c>
      <c r="M38" s="542">
        <v>2669300</v>
      </c>
      <c r="N38" s="331"/>
      <c r="O38" s="331"/>
      <c r="P38" s="331"/>
    </row>
    <row r="39" spans="1:16" ht="12.75" x14ac:dyDescent="0.2">
      <c r="A39" s="539" t="s">
        <v>1613</v>
      </c>
      <c r="B39" s="540"/>
      <c r="C39" s="540" t="s">
        <v>411</v>
      </c>
      <c r="D39" s="324">
        <v>9201</v>
      </c>
      <c r="E39" s="324">
        <v>90201</v>
      </c>
      <c r="F39" s="540" t="s">
        <v>371</v>
      </c>
      <c r="G39" s="327" t="s">
        <v>1572</v>
      </c>
      <c r="H39" s="327" t="s">
        <v>1583</v>
      </c>
      <c r="I39" s="541">
        <v>150200</v>
      </c>
      <c r="J39" s="541">
        <v>0</v>
      </c>
      <c r="K39" s="330">
        <v>580800</v>
      </c>
      <c r="L39" s="331">
        <v>405900</v>
      </c>
      <c r="M39" s="542">
        <v>1136800</v>
      </c>
      <c r="N39" s="331"/>
      <c r="O39" s="331"/>
      <c r="P39" s="331"/>
    </row>
    <row r="40" spans="1:16" ht="12.75" x14ac:dyDescent="0.2">
      <c r="A40" s="539" t="s">
        <v>1614</v>
      </c>
      <c r="B40" s="540"/>
      <c r="C40" s="540" t="s">
        <v>411</v>
      </c>
      <c r="D40" s="324">
        <v>9161</v>
      </c>
      <c r="E40" s="324">
        <v>90161</v>
      </c>
      <c r="F40" s="540" t="s">
        <v>371</v>
      </c>
      <c r="G40" s="327" t="s">
        <v>1586</v>
      </c>
      <c r="H40" s="327" t="s">
        <v>1573</v>
      </c>
      <c r="I40" s="541">
        <v>471200.00000000006</v>
      </c>
      <c r="J40" s="541">
        <v>3559900</v>
      </c>
      <c r="K40" s="330">
        <v>396200</v>
      </c>
      <c r="L40" s="331">
        <v>0</v>
      </c>
      <c r="M40" s="542">
        <v>4427200</v>
      </c>
      <c r="N40" s="331"/>
      <c r="O40" s="331"/>
      <c r="P40" s="331"/>
    </row>
    <row r="41" spans="1:16" ht="12.75" x14ac:dyDescent="0.2">
      <c r="A41" s="539" t="s">
        <v>1615</v>
      </c>
      <c r="B41" s="540"/>
      <c r="C41" s="540" t="s">
        <v>411</v>
      </c>
      <c r="D41" s="324">
        <v>9155</v>
      </c>
      <c r="E41" s="324">
        <v>90155</v>
      </c>
      <c r="F41" s="540" t="s">
        <v>371</v>
      </c>
      <c r="G41" s="327" t="s">
        <v>1586</v>
      </c>
      <c r="H41" s="327" t="s">
        <v>1583</v>
      </c>
      <c r="I41" s="541">
        <v>388100</v>
      </c>
      <c r="J41" s="541">
        <v>0</v>
      </c>
      <c r="K41" s="330">
        <v>606900</v>
      </c>
      <c r="L41" s="331">
        <v>985000</v>
      </c>
      <c r="M41" s="542">
        <v>1980100</v>
      </c>
      <c r="N41" s="331"/>
      <c r="O41" s="331"/>
      <c r="P41" s="331"/>
    </row>
    <row r="42" spans="1:16" ht="12.75" x14ac:dyDescent="0.2">
      <c r="A42" s="539" t="s">
        <v>1616</v>
      </c>
      <c r="B42" s="540"/>
      <c r="C42" s="540" t="s">
        <v>411</v>
      </c>
      <c r="D42" s="324">
        <v>9091</v>
      </c>
      <c r="E42" s="324">
        <v>90091</v>
      </c>
      <c r="F42" s="540" t="s">
        <v>371</v>
      </c>
      <c r="G42" s="327" t="s">
        <v>1572</v>
      </c>
      <c r="H42" s="327" t="s">
        <v>1577</v>
      </c>
      <c r="I42" s="541">
        <v>2479700</v>
      </c>
      <c r="J42" s="541">
        <v>2688700</v>
      </c>
      <c r="K42" s="338">
        <v>1157500</v>
      </c>
      <c r="L42" s="331">
        <v>2239700</v>
      </c>
      <c r="M42" s="542">
        <v>8565500</v>
      </c>
      <c r="N42" s="331"/>
      <c r="O42" s="331"/>
      <c r="P42" s="331"/>
    </row>
    <row r="43" spans="1:16" ht="12.75" x14ac:dyDescent="0.2">
      <c r="A43" s="539" t="s">
        <v>1617</v>
      </c>
      <c r="B43" s="540"/>
      <c r="C43" s="540" t="s">
        <v>411</v>
      </c>
      <c r="D43" s="324">
        <v>9039</v>
      </c>
      <c r="E43" s="324">
        <v>90039</v>
      </c>
      <c r="F43" s="540" t="s">
        <v>371</v>
      </c>
      <c r="G43" s="327" t="s">
        <v>1572</v>
      </c>
      <c r="H43" s="327" t="s">
        <v>1573</v>
      </c>
      <c r="I43" s="541">
        <v>4221000</v>
      </c>
      <c r="J43" s="541">
        <v>6668000</v>
      </c>
      <c r="K43" s="338">
        <v>5779500</v>
      </c>
      <c r="L43" s="331">
        <v>2492900</v>
      </c>
      <c r="M43" s="542">
        <v>19161400</v>
      </c>
      <c r="N43" s="331"/>
      <c r="O43" s="331"/>
      <c r="P43" s="331"/>
    </row>
    <row r="44" spans="1:16" ht="12.75" x14ac:dyDescent="0.2">
      <c r="A44" s="539" t="s">
        <v>1618</v>
      </c>
      <c r="B44" s="540"/>
      <c r="C44" s="540" t="s">
        <v>411</v>
      </c>
      <c r="D44" s="324">
        <v>9167</v>
      </c>
      <c r="E44" s="324">
        <v>90167</v>
      </c>
      <c r="F44" s="540" t="s">
        <v>371</v>
      </c>
      <c r="G44" s="327" t="s">
        <v>1586</v>
      </c>
      <c r="H44" s="327" t="s">
        <v>1583</v>
      </c>
      <c r="I44" s="541">
        <v>32200.000000000004</v>
      </c>
      <c r="J44" s="541">
        <v>496200</v>
      </c>
      <c r="K44" s="330">
        <v>0</v>
      </c>
      <c r="L44" s="331">
        <v>0</v>
      </c>
      <c r="M44" s="543">
        <v>528500</v>
      </c>
      <c r="N44" s="331"/>
      <c r="O44" s="331"/>
      <c r="P44" s="331"/>
    </row>
    <row r="45" spans="1:16" ht="12.75" x14ac:dyDescent="0.2">
      <c r="A45" s="539" t="s">
        <v>991</v>
      </c>
      <c r="B45" s="540"/>
      <c r="C45" s="540" t="s">
        <v>411</v>
      </c>
      <c r="D45" s="324">
        <v>9243</v>
      </c>
      <c r="E45" s="324">
        <v>90243</v>
      </c>
      <c r="F45" s="540" t="s">
        <v>1579</v>
      </c>
      <c r="G45" s="327" t="s">
        <v>1586</v>
      </c>
      <c r="H45" s="327" t="s">
        <v>1583</v>
      </c>
      <c r="I45" s="541">
        <v>1035099.9999999999</v>
      </c>
      <c r="J45" s="541">
        <v>821000</v>
      </c>
      <c r="K45" s="330">
        <v>56800</v>
      </c>
      <c r="L45" s="331">
        <v>18800</v>
      </c>
      <c r="M45" s="542">
        <v>1931700</v>
      </c>
      <c r="N45" s="331"/>
      <c r="O45" s="331"/>
      <c r="P45" s="331"/>
    </row>
    <row r="46" spans="1:16" ht="12.75" x14ac:dyDescent="0.2">
      <c r="A46" s="539" t="s">
        <v>1619</v>
      </c>
      <c r="B46" s="540"/>
      <c r="C46" s="540" t="s">
        <v>411</v>
      </c>
      <c r="D46" s="324">
        <v>9229</v>
      </c>
      <c r="E46" s="324">
        <v>90229</v>
      </c>
      <c r="F46" s="540" t="s">
        <v>1571</v>
      </c>
      <c r="G46" s="327" t="s">
        <v>1586</v>
      </c>
      <c r="H46" s="327" t="s">
        <v>1573</v>
      </c>
      <c r="I46" s="541">
        <v>1620100</v>
      </c>
      <c r="J46" s="541">
        <v>79000</v>
      </c>
      <c r="K46" s="338">
        <v>2927800</v>
      </c>
      <c r="L46" s="331">
        <v>1142400</v>
      </c>
      <c r="M46" s="542">
        <v>5769300</v>
      </c>
      <c r="N46" s="331"/>
      <c r="O46" s="331"/>
      <c r="P46" s="331"/>
    </row>
    <row r="47" spans="1:16" ht="12.75" x14ac:dyDescent="0.2">
      <c r="A47" s="539" t="s">
        <v>670</v>
      </c>
      <c r="B47" s="540"/>
      <c r="C47" s="540" t="s">
        <v>411</v>
      </c>
      <c r="D47" s="324">
        <v>9146</v>
      </c>
      <c r="E47" s="324">
        <v>90146</v>
      </c>
      <c r="F47" s="540" t="s">
        <v>1571</v>
      </c>
      <c r="G47" s="327" t="s">
        <v>1572</v>
      </c>
      <c r="H47" s="327" t="s">
        <v>1573</v>
      </c>
      <c r="I47" s="541">
        <v>19907100.000000004</v>
      </c>
      <c r="J47" s="541">
        <v>30160900</v>
      </c>
      <c r="K47" s="338">
        <v>13435600</v>
      </c>
      <c r="L47" s="331">
        <v>2353300</v>
      </c>
      <c r="M47" s="542">
        <v>65857000</v>
      </c>
      <c r="N47" s="331"/>
      <c r="O47" s="331"/>
      <c r="P47" s="331"/>
    </row>
    <row r="48" spans="1:16" ht="12.75" x14ac:dyDescent="0.2">
      <c r="A48" s="539" t="s">
        <v>1620</v>
      </c>
      <c r="B48" s="540"/>
      <c r="C48" s="540" t="s">
        <v>411</v>
      </c>
      <c r="D48" s="324">
        <v>9027</v>
      </c>
      <c r="E48" s="324">
        <v>90027</v>
      </c>
      <c r="F48" s="540" t="s">
        <v>371</v>
      </c>
      <c r="G48" s="327" t="s">
        <v>1572</v>
      </c>
      <c r="H48" s="327" t="s">
        <v>1577</v>
      </c>
      <c r="I48" s="541">
        <v>10240900</v>
      </c>
      <c r="J48" s="541">
        <v>10382900</v>
      </c>
      <c r="K48" s="338">
        <v>16515700</v>
      </c>
      <c r="L48" s="331">
        <v>6701000</v>
      </c>
      <c r="M48" s="542">
        <v>43840400</v>
      </c>
      <c r="N48" s="331"/>
      <c r="O48" s="331"/>
      <c r="P48" s="331"/>
    </row>
    <row r="49" spans="1:16" ht="12.75" x14ac:dyDescent="0.2">
      <c r="A49" s="539" t="s">
        <v>1621</v>
      </c>
      <c r="B49" s="540"/>
      <c r="C49" s="540" t="s">
        <v>411</v>
      </c>
      <c r="D49" s="324">
        <v>9035</v>
      </c>
      <c r="E49" s="324">
        <v>90035</v>
      </c>
      <c r="F49" s="540" t="s">
        <v>1571</v>
      </c>
      <c r="G49" s="327" t="s">
        <v>1572</v>
      </c>
      <c r="H49" s="327" t="s">
        <v>1577</v>
      </c>
      <c r="I49" s="541">
        <v>3878200.0000000005</v>
      </c>
      <c r="J49" s="541">
        <v>9728000</v>
      </c>
      <c r="K49" s="330">
        <v>192000</v>
      </c>
      <c r="L49" s="331">
        <v>5301300</v>
      </c>
      <c r="M49" s="542">
        <v>19099600</v>
      </c>
      <c r="N49" s="331"/>
      <c r="O49" s="331"/>
      <c r="P49" s="331"/>
    </row>
    <row r="50" spans="1:16" ht="12.75" x14ac:dyDescent="0.2">
      <c r="A50" s="539" t="s">
        <v>1622</v>
      </c>
      <c r="B50" s="540"/>
      <c r="C50" s="540" t="s">
        <v>411</v>
      </c>
      <c r="D50" s="324">
        <v>9004</v>
      </c>
      <c r="E50" s="324">
        <v>90004</v>
      </c>
      <c r="F50" s="540" t="s">
        <v>1571</v>
      </c>
      <c r="G50" s="327" t="s">
        <v>1572</v>
      </c>
      <c r="H50" s="327" t="s">
        <v>1577</v>
      </c>
      <c r="I50" s="541">
        <v>19233200</v>
      </c>
      <c r="J50" s="541">
        <v>0</v>
      </c>
      <c r="K50" s="330">
        <v>0</v>
      </c>
      <c r="L50" s="331">
        <v>5453800</v>
      </c>
      <c r="M50" s="542">
        <v>24687100</v>
      </c>
      <c r="N50" s="331"/>
      <c r="O50" s="331"/>
      <c r="P50" s="331"/>
    </row>
    <row r="51" spans="1:16" ht="12.75" x14ac:dyDescent="0.2">
      <c r="A51" s="539" t="s">
        <v>1623</v>
      </c>
      <c r="B51" s="540"/>
      <c r="C51" s="540" t="s">
        <v>411</v>
      </c>
      <c r="D51" s="324">
        <v>9016</v>
      </c>
      <c r="E51" s="324">
        <v>90016</v>
      </c>
      <c r="F51" s="540" t="s">
        <v>1571</v>
      </c>
      <c r="G51" s="327" t="s">
        <v>1572</v>
      </c>
      <c r="H51" s="327" t="s">
        <v>1573</v>
      </c>
      <c r="I51" s="541">
        <v>90617100</v>
      </c>
      <c r="J51" s="541">
        <v>3203600</v>
      </c>
      <c r="K51" s="338">
        <v>16624700</v>
      </c>
      <c r="L51" s="331">
        <v>94100.000000000015</v>
      </c>
      <c r="M51" s="542">
        <v>110539600</v>
      </c>
      <c r="N51" s="331"/>
      <c r="O51" s="331"/>
      <c r="P51" s="331"/>
    </row>
    <row r="52" spans="1:16" ht="12.75" x14ac:dyDescent="0.2">
      <c r="A52" s="539" t="s">
        <v>1624</v>
      </c>
      <c r="B52" s="540"/>
      <c r="C52" s="540" t="s">
        <v>411</v>
      </c>
      <c r="D52" s="324">
        <v>9226</v>
      </c>
      <c r="E52" s="324">
        <v>90226</v>
      </c>
      <c r="F52" s="540" t="s">
        <v>1571</v>
      </c>
      <c r="G52" s="327" t="s">
        <v>1572</v>
      </c>
      <c r="H52" s="327" t="s">
        <v>1583</v>
      </c>
      <c r="I52" s="541">
        <v>783900</v>
      </c>
      <c r="J52" s="541">
        <v>0</v>
      </c>
      <c r="K52" s="338">
        <v>2690300</v>
      </c>
      <c r="L52" s="331">
        <v>2284700</v>
      </c>
      <c r="M52" s="542">
        <v>5758800</v>
      </c>
      <c r="N52" s="331"/>
      <c r="O52" s="331"/>
      <c r="P52" s="331"/>
    </row>
    <row r="53" spans="1:16" ht="12.75" x14ac:dyDescent="0.2">
      <c r="A53" s="539" t="s">
        <v>1625</v>
      </c>
      <c r="B53" s="540"/>
      <c r="C53" s="540" t="s">
        <v>411</v>
      </c>
      <c r="D53" s="324">
        <v>9200</v>
      </c>
      <c r="E53" s="324">
        <v>90200</v>
      </c>
      <c r="F53" s="540" t="s">
        <v>1571</v>
      </c>
      <c r="G53" s="327" t="s">
        <v>1572</v>
      </c>
      <c r="H53" s="327" t="s">
        <v>1583</v>
      </c>
      <c r="I53" s="541">
        <v>663000</v>
      </c>
      <c r="J53" s="541">
        <v>0</v>
      </c>
      <c r="K53" s="330">
        <v>208800</v>
      </c>
      <c r="L53" s="331">
        <v>2654400</v>
      </c>
      <c r="M53" s="542">
        <v>3526200</v>
      </c>
      <c r="N53" s="331"/>
      <c r="O53" s="331"/>
      <c r="P53" s="331"/>
    </row>
    <row r="54" spans="1:16" ht="12.75" x14ac:dyDescent="0.2">
      <c r="A54" s="539" t="s">
        <v>1626</v>
      </c>
      <c r="B54" s="540"/>
      <c r="C54" s="540" t="s">
        <v>411</v>
      </c>
      <c r="D54" s="324">
        <v>9166</v>
      </c>
      <c r="E54" s="324">
        <v>90166</v>
      </c>
      <c r="F54" s="540" t="s">
        <v>28</v>
      </c>
      <c r="G54" s="327" t="s">
        <v>1572</v>
      </c>
      <c r="H54" s="327" t="s">
        <v>1573</v>
      </c>
      <c r="I54" s="541">
        <v>4997300</v>
      </c>
      <c r="J54" s="541">
        <v>55915800</v>
      </c>
      <c r="K54" s="330">
        <v>0</v>
      </c>
      <c r="L54" s="331">
        <v>526300</v>
      </c>
      <c r="M54" s="542">
        <v>61439500</v>
      </c>
      <c r="N54" s="331"/>
      <c r="O54" s="331"/>
      <c r="P54" s="331"/>
    </row>
    <row r="55" spans="1:16" ht="12.75" x14ac:dyDescent="0.2">
      <c r="A55" s="539" t="s">
        <v>1627</v>
      </c>
      <c r="B55" s="540"/>
      <c r="C55" s="540" t="s">
        <v>411</v>
      </c>
      <c r="D55" s="324">
        <v>9119</v>
      </c>
      <c r="E55" s="324">
        <v>90119</v>
      </c>
      <c r="F55" s="540" t="s">
        <v>371</v>
      </c>
      <c r="G55" s="327" t="s">
        <v>1572</v>
      </c>
      <c r="H55" s="327" t="s">
        <v>1577</v>
      </c>
      <c r="I55" s="541">
        <v>800300</v>
      </c>
      <c r="J55" s="541">
        <v>0</v>
      </c>
      <c r="K55" s="338">
        <v>1368300</v>
      </c>
      <c r="L55" s="331">
        <v>206600</v>
      </c>
      <c r="M55" s="542">
        <v>2375200</v>
      </c>
      <c r="N55" s="331"/>
      <c r="O55" s="331"/>
      <c r="P55" s="331"/>
    </row>
    <row r="56" spans="1:16" ht="12.75" x14ac:dyDescent="0.2">
      <c r="A56" s="539" t="s">
        <v>1628</v>
      </c>
      <c r="B56" s="540"/>
      <c r="C56" s="540" t="s">
        <v>411</v>
      </c>
      <c r="D56" s="324">
        <v>9144</v>
      </c>
      <c r="E56" s="324">
        <v>90144</v>
      </c>
      <c r="F56" s="540" t="s">
        <v>1571</v>
      </c>
      <c r="G56" s="327" t="s">
        <v>1572</v>
      </c>
      <c r="H56" s="327" t="s">
        <v>1577</v>
      </c>
      <c r="I56" s="541">
        <v>6645299.9999999991</v>
      </c>
      <c r="J56" s="541">
        <v>2733900</v>
      </c>
      <c r="K56" s="338">
        <v>1742100</v>
      </c>
      <c r="L56" s="331">
        <v>3306900</v>
      </c>
      <c r="M56" s="542">
        <v>14428100</v>
      </c>
      <c r="N56" s="331"/>
      <c r="O56" s="331"/>
      <c r="P56" s="331"/>
    </row>
    <row r="57" spans="1:16" ht="12.75" x14ac:dyDescent="0.2">
      <c r="A57" s="539" t="s">
        <v>1629</v>
      </c>
      <c r="B57" s="540"/>
      <c r="C57" s="540" t="s">
        <v>411</v>
      </c>
      <c r="D57" s="324">
        <v>9023</v>
      </c>
      <c r="E57" s="324">
        <v>90023</v>
      </c>
      <c r="F57" s="540" t="s">
        <v>1630</v>
      </c>
      <c r="G57" s="327" t="s">
        <v>1572</v>
      </c>
      <c r="H57" s="327" t="s">
        <v>1573</v>
      </c>
      <c r="I57" s="541">
        <v>18690400</v>
      </c>
      <c r="J57" s="541">
        <v>31195600</v>
      </c>
      <c r="K57" s="338">
        <v>24348300</v>
      </c>
      <c r="L57" s="331">
        <v>5534900</v>
      </c>
      <c r="M57" s="542">
        <v>79769300</v>
      </c>
      <c r="N57" s="331"/>
      <c r="O57" s="331"/>
      <c r="P57" s="331"/>
    </row>
    <row r="58" spans="1:16" ht="12.75" x14ac:dyDescent="0.2">
      <c r="A58" s="539" t="s">
        <v>1631</v>
      </c>
      <c r="B58" s="540"/>
      <c r="C58" s="540" t="s">
        <v>411</v>
      </c>
      <c r="D58" s="324">
        <v>9154</v>
      </c>
      <c r="E58" s="324">
        <v>90154</v>
      </c>
      <c r="F58" s="540" t="s">
        <v>1571</v>
      </c>
      <c r="G58" s="327" t="s">
        <v>1572</v>
      </c>
      <c r="H58" s="327" t="s">
        <v>1573</v>
      </c>
      <c r="I58" s="541">
        <v>421222200</v>
      </c>
      <c r="J58" s="541">
        <v>784522200</v>
      </c>
      <c r="K58" s="338">
        <v>114806500</v>
      </c>
      <c r="L58" s="331">
        <v>239887900</v>
      </c>
      <c r="M58" s="542">
        <v>1560438800</v>
      </c>
      <c r="N58" s="331"/>
      <c r="O58" s="331"/>
      <c r="P58" s="331"/>
    </row>
    <row r="59" spans="1:16" ht="12.75" x14ac:dyDescent="0.2">
      <c r="A59" s="539" t="s">
        <v>448</v>
      </c>
      <c r="B59" s="540"/>
      <c r="C59" s="540" t="s">
        <v>411</v>
      </c>
      <c r="D59" s="324">
        <v>9234</v>
      </c>
      <c r="E59" s="324">
        <v>90234</v>
      </c>
      <c r="F59" s="540" t="s">
        <v>1571</v>
      </c>
      <c r="G59" s="327" t="s">
        <v>1572</v>
      </c>
      <c r="H59" s="327" t="s">
        <v>1573</v>
      </c>
      <c r="I59" s="541">
        <v>4028399.9999999995</v>
      </c>
      <c r="J59" s="541">
        <v>14395700</v>
      </c>
      <c r="K59" s="338">
        <v>5395600</v>
      </c>
      <c r="L59" s="331">
        <v>1448800</v>
      </c>
      <c r="M59" s="542">
        <v>25268300</v>
      </c>
      <c r="N59" s="331"/>
      <c r="O59" s="331"/>
      <c r="P59" s="331"/>
    </row>
    <row r="60" spans="1:16" ht="12.75" x14ac:dyDescent="0.2">
      <c r="A60" s="539" t="s">
        <v>1632</v>
      </c>
      <c r="B60" s="540"/>
      <c r="C60" s="540" t="s">
        <v>411</v>
      </c>
      <c r="D60" s="324">
        <v>9007</v>
      </c>
      <c r="E60" s="324">
        <v>90007</v>
      </c>
      <c r="F60" s="540" t="s">
        <v>371</v>
      </c>
      <c r="G60" s="327" t="s">
        <v>1572</v>
      </c>
      <c r="H60" s="327" t="s">
        <v>1577</v>
      </c>
      <c r="I60" s="541">
        <v>3124000</v>
      </c>
      <c r="J60" s="541">
        <v>0</v>
      </c>
      <c r="K60" s="338">
        <v>8673800</v>
      </c>
      <c r="L60" s="331">
        <v>4464900</v>
      </c>
      <c r="M60" s="542">
        <v>16262700</v>
      </c>
      <c r="N60" s="331"/>
      <c r="O60" s="331"/>
      <c r="P60" s="331"/>
    </row>
    <row r="61" spans="1:16" ht="12.75" x14ac:dyDescent="0.2">
      <c r="A61" s="539" t="s">
        <v>1633</v>
      </c>
      <c r="B61" s="540"/>
      <c r="C61" s="540" t="s">
        <v>411</v>
      </c>
      <c r="D61" s="324">
        <v>9041</v>
      </c>
      <c r="E61" s="324">
        <v>90041</v>
      </c>
      <c r="F61" s="540" t="s">
        <v>371</v>
      </c>
      <c r="G61" s="327" t="s">
        <v>1572</v>
      </c>
      <c r="H61" s="327" t="s">
        <v>1573</v>
      </c>
      <c r="I61" s="541">
        <v>6386500</v>
      </c>
      <c r="J61" s="541">
        <v>11611700</v>
      </c>
      <c r="K61" s="338">
        <v>8827900</v>
      </c>
      <c r="L61" s="331">
        <v>0</v>
      </c>
      <c r="M61" s="542">
        <v>26826100</v>
      </c>
      <c r="N61" s="331"/>
      <c r="O61" s="331"/>
      <c r="P61" s="331"/>
    </row>
    <row r="62" spans="1:16" ht="12.75" x14ac:dyDescent="0.2">
      <c r="A62" s="539" t="s">
        <v>1634</v>
      </c>
      <c r="B62" s="540"/>
      <c r="C62" s="540" t="s">
        <v>411</v>
      </c>
      <c r="D62" s="324">
        <v>9062</v>
      </c>
      <c r="E62" s="324">
        <v>90062</v>
      </c>
      <c r="F62" s="540" t="s">
        <v>1571</v>
      </c>
      <c r="G62" s="327" t="s">
        <v>1572</v>
      </c>
      <c r="H62" s="327" t="s">
        <v>1583</v>
      </c>
      <c r="I62" s="541">
        <v>7440600</v>
      </c>
      <c r="J62" s="541">
        <v>12493900</v>
      </c>
      <c r="K62" s="338">
        <v>2779100</v>
      </c>
      <c r="L62" s="331">
        <v>10356800</v>
      </c>
      <c r="M62" s="542">
        <v>33070500</v>
      </c>
      <c r="N62" s="331"/>
      <c r="O62" s="331"/>
      <c r="P62" s="331"/>
    </row>
    <row r="63" spans="1:16" ht="12.75" x14ac:dyDescent="0.2">
      <c r="A63" s="539" t="s">
        <v>1635</v>
      </c>
      <c r="B63" s="540"/>
      <c r="C63" s="540" t="s">
        <v>411</v>
      </c>
      <c r="D63" s="324">
        <v>9088</v>
      </c>
      <c r="E63" s="324">
        <v>90088</v>
      </c>
      <c r="F63" s="540" t="s">
        <v>1571</v>
      </c>
      <c r="G63" s="327" t="s">
        <v>1572</v>
      </c>
      <c r="H63" s="327" t="s">
        <v>1583</v>
      </c>
      <c r="I63" s="541">
        <v>1214100.0000000002</v>
      </c>
      <c r="J63" s="541">
        <v>0</v>
      </c>
      <c r="K63" s="338">
        <v>6329600</v>
      </c>
      <c r="L63" s="331">
        <v>1977899.9999999998</v>
      </c>
      <c r="M63" s="542">
        <v>9521500</v>
      </c>
      <c r="N63" s="331"/>
      <c r="O63" s="331"/>
      <c r="P63" s="331"/>
    </row>
    <row r="64" spans="1:16" ht="12.75" x14ac:dyDescent="0.2">
      <c r="A64" s="539" t="s">
        <v>1636</v>
      </c>
      <c r="B64" s="540"/>
      <c r="C64" s="540" t="s">
        <v>411</v>
      </c>
      <c r="D64" s="324">
        <v>9030</v>
      </c>
      <c r="E64" s="324">
        <v>90030</v>
      </c>
      <c r="F64" s="540" t="s">
        <v>1571</v>
      </c>
      <c r="G64" s="327" t="s">
        <v>1572</v>
      </c>
      <c r="H64" s="327" t="s">
        <v>1573</v>
      </c>
      <c r="I64" s="541">
        <v>22095200</v>
      </c>
      <c r="J64" s="541">
        <v>40016300</v>
      </c>
      <c r="K64" s="338">
        <v>5771900</v>
      </c>
      <c r="L64" s="331">
        <v>15607000</v>
      </c>
      <c r="M64" s="542">
        <v>83490400</v>
      </c>
      <c r="N64" s="331"/>
      <c r="O64" s="331"/>
      <c r="P64" s="331"/>
    </row>
    <row r="65" spans="1:16" ht="12.75" x14ac:dyDescent="0.2">
      <c r="A65" s="539" t="s">
        <v>1637</v>
      </c>
      <c r="B65" s="540"/>
      <c r="C65" s="540" t="s">
        <v>411</v>
      </c>
      <c r="D65" s="324">
        <v>9022</v>
      </c>
      <c r="E65" s="324">
        <v>90022</v>
      </c>
      <c r="F65" s="540" t="s">
        <v>371</v>
      </c>
      <c r="G65" s="327" t="s">
        <v>1572</v>
      </c>
      <c r="H65" s="327" t="s">
        <v>1573</v>
      </c>
      <c r="I65" s="541">
        <v>1542400</v>
      </c>
      <c r="J65" s="541">
        <v>5723000</v>
      </c>
      <c r="K65" s="338">
        <v>3452600</v>
      </c>
      <c r="L65" s="331">
        <v>1200000</v>
      </c>
      <c r="M65" s="542">
        <v>11918000</v>
      </c>
      <c r="N65" s="331"/>
      <c r="O65" s="331"/>
      <c r="P65" s="331"/>
    </row>
    <row r="66" spans="1:16" ht="12.75" x14ac:dyDescent="0.2">
      <c r="A66" s="539" t="s">
        <v>1638</v>
      </c>
      <c r="B66" s="540"/>
      <c r="C66" s="540" t="s">
        <v>411</v>
      </c>
      <c r="D66" s="324">
        <v>9029</v>
      </c>
      <c r="E66" s="324">
        <v>90029</v>
      </c>
      <c r="F66" s="540" t="s">
        <v>1571</v>
      </c>
      <c r="G66" s="327" t="s">
        <v>1572</v>
      </c>
      <c r="H66" s="327" t="s">
        <v>1573</v>
      </c>
      <c r="I66" s="541">
        <v>17542000</v>
      </c>
      <c r="J66" s="541">
        <v>35860600</v>
      </c>
      <c r="K66" s="338">
        <v>4958500</v>
      </c>
      <c r="L66" s="331">
        <v>11656500</v>
      </c>
      <c r="M66" s="542">
        <v>70017500</v>
      </c>
      <c r="N66" s="331"/>
      <c r="O66" s="331"/>
      <c r="P66" s="331"/>
    </row>
    <row r="67" spans="1:16" ht="12.75" x14ac:dyDescent="0.2">
      <c r="A67" s="539" t="s">
        <v>1639</v>
      </c>
      <c r="B67" s="540"/>
      <c r="C67" s="540" t="s">
        <v>411</v>
      </c>
      <c r="D67" s="324">
        <v>9036</v>
      </c>
      <c r="E67" s="324">
        <v>90036</v>
      </c>
      <c r="F67" s="540" t="s">
        <v>1571</v>
      </c>
      <c r="G67" s="327" t="s">
        <v>1572</v>
      </c>
      <c r="H67" s="327" t="s">
        <v>1573</v>
      </c>
      <c r="I67" s="541">
        <v>28054100</v>
      </c>
      <c r="J67" s="541">
        <v>15707600</v>
      </c>
      <c r="K67" s="338">
        <v>166097200</v>
      </c>
      <c r="L67" s="331">
        <v>62307900</v>
      </c>
      <c r="M67" s="542">
        <v>272166800</v>
      </c>
      <c r="N67" s="331"/>
      <c r="O67" s="331"/>
      <c r="P67" s="331"/>
    </row>
    <row r="68" spans="1:16" ht="12.75" x14ac:dyDescent="0.2">
      <c r="A68" s="539" t="s">
        <v>1113</v>
      </c>
      <c r="B68" s="540"/>
      <c r="C68" s="540" t="s">
        <v>411</v>
      </c>
      <c r="D68" s="324">
        <v>9223</v>
      </c>
      <c r="E68" s="324">
        <v>90223</v>
      </c>
      <c r="F68" s="540" t="s">
        <v>1579</v>
      </c>
      <c r="G68" s="327" t="s">
        <v>1572</v>
      </c>
      <c r="H68" s="327" t="s">
        <v>1573</v>
      </c>
      <c r="I68" s="541">
        <v>14224900</v>
      </c>
      <c r="J68" s="541">
        <v>3538900</v>
      </c>
      <c r="K68" s="330">
        <v>14500</v>
      </c>
      <c r="L68" s="331">
        <v>0</v>
      </c>
      <c r="M68" s="542">
        <v>17778200</v>
      </c>
      <c r="N68" s="331"/>
      <c r="O68" s="331"/>
      <c r="P68" s="331"/>
    </row>
    <row r="69" spans="1:16" ht="12.75" x14ac:dyDescent="0.2">
      <c r="A69" s="539" t="s">
        <v>1640</v>
      </c>
      <c r="B69" s="540"/>
      <c r="C69" s="540" t="s">
        <v>411</v>
      </c>
      <c r="D69" s="324">
        <v>9195</v>
      </c>
      <c r="E69" s="324">
        <v>90195</v>
      </c>
      <c r="F69" s="540" t="s">
        <v>371</v>
      </c>
      <c r="G69" s="327" t="s">
        <v>1586</v>
      </c>
      <c r="H69" s="327" t="s">
        <v>1583</v>
      </c>
      <c r="I69" s="541">
        <v>162500</v>
      </c>
      <c r="J69" s="541">
        <v>0</v>
      </c>
      <c r="K69" s="330">
        <v>474400</v>
      </c>
      <c r="L69" s="331">
        <v>250800</v>
      </c>
      <c r="M69" s="543">
        <v>887700</v>
      </c>
      <c r="N69" s="331"/>
      <c r="O69" s="331"/>
      <c r="P69" s="331"/>
    </row>
    <row r="70" spans="1:16" ht="12.75" x14ac:dyDescent="0.2">
      <c r="A70" s="539" t="s">
        <v>1641</v>
      </c>
      <c r="B70" s="540"/>
      <c r="C70" s="540" t="s">
        <v>411</v>
      </c>
      <c r="D70" s="324">
        <v>9134</v>
      </c>
      <c r="E70" s="324">
        <v>90134</v>
      </c>
      <c r="F70" s="540" t="s">
        <v>1571</v>
      </c>
      <c r="G70" s="327" t="s">
        <v>1572</v>
      </c>
      <c r="H70" s="327" t="s">
        <v>1573</v>
      </c>
      <c r="I70" s="541">
        <v>85399799.999999985</v>
      </c>
      <c r="J70" s="541">
        <v>17203900</v>
      </c>
      <c r="K70" s="338">
        <v>7280900</v>
      </c>
      <c r="L70" s="331">
        <v>5005800</v>
      </c>
      <c r="M70" s="542">
        <v>114890300</v>
      </c>
      <c r="N70" s="331"/>
      <c r="O70" s="331"/>
      <c r="P70" s="331"/>
    </row>
    <row r="71" spans="1:16" ht="12.75" x14ac:dyDescent="0.2">
      <c r="A71" s="539" t="s">
        <v>1642</v>
      </c>
      <c r="B71" s="540"/>
      <c r="C71" s="540" t="s">
        <v>411</v>
      </c>
      <c r="D71" s="324">
        <v>9196</v>
      </c>
      <c r="E71" s="324">
        <v>90196</v>
      </c>
      <c r="F71" s="540" t="s">
        <v>371</v>
      </c>
      <c r="G71" s="327" t="s">
        <v>1572</v>
      </c>
      <c r="H71" s="327" t="s">
        <v>1573</v>
      </c>
      <c r="I71" s="541">
        <v>1237400</v>
      </c>
      <c r="J71" s="541">
        <v>2698500</v>
      </c>
      <c r="K71" s="338">
        <v>3312100</v>
      </c>
      <c r="L71" s="331">
        <v>1609200</v>
      </c>
      <c r="M71" s="542">
        <v>8857100</v>
      </c>
      <c r="N71" s="331"/>
      <c r="O71" s="331"/>
      <c r="P71" s="331"/>
    </row>
    <row r="72" spans="1:16" ht="12.75" x14ac:dyDescent="0.2">
      <c r="A72" s="539" t="s">
        <v>1643</v>
      </c>
      <c r="B72" s="540"/>
      <c r="C72" s="540" t="s">
        <v>411</v>
      </c>
      <c r="D72" s="324">
        <v>9093</v>
      </c>
      <c r="E72" s="324">
        <v>90093</v>
      </c>
      <c r="F72" s="540" t="s">
        <v>1571</v>
      </c>
      <c r="G72" s="327" t="s">
        <v>1572</v>
      </c>
      <c r="H72" s="327" t="s">
        <v>1583</v>
      </c>
      <c r="I72" s="541">
        <v>1019100</v>
      </c>
      <c r="J72" s="541">
        <v>0</v>
      </c>
      <c r="K72" s="338">
        <v>3113300</v>
      </c>
      <c r="L72" s="331">
        <v>1147800</v>
      </c>
      <c r="M72" s="542">
        <v>5280200</v>
      </c>
      <c r="N72" s="331"/>
      <c r="O72" s="331"/>
      <c r="P72" s="331"/>
    </row>
    <row r="73" spans="1:16" ht="12.75" x14ac:dyDescent="0.2">
      <c r="A73" s="539" t="s">
        <v>1644</v>
      </c>
      <c r="B73" s="540"/>
      <c r="C73" s="540" t="s">
        <v>411</v>
      </c>
      <c r="D73" s="324">
        <v>9031</v>
      </c>
      <c r="E73" s="324">
        <v>90031</v>
      </c>
      <c r="F73" s="540" t="s">
        <v>1571</v>
      </c>
      <c r="G73" s="327" t="s">
        <v>1572</v>
      </c>
      <c r="H73" s="327" t="s">
        <v>1573</v>
      </c>
      <c r="I73" s="541">
        <v>12266300</v>
      </c>
      <c r="J73" s="541">
        <v>30356400</v>
      </c>
      <c r="K73" s="330">
        <v>178600</v>
      </c>
      <c r="L73" s="331">
        <v>12304400</v>
      </c>
      <c r="M73" s="542">
        <v>55105500</v>
      </c>
      <c r="N73" s="331"/>
      <c r="O73" s="331"/>
      <c r="P73" s="331"/>
    </row>
    <row r="74" spans="1:16" ht="12.75" x14ac:dyDescent="0.2">
      <c r="A74" s="539" t="s">
        <v>1239</v>
      </c>
      <c r="B74" s="540"/>
      <c r="C74" s="540" t="s">
        <v>411</v>
      </c>
      <c r="D74" s="324">
        <v>9168</v>
      </c>
      <c r="E74" s="324">
        <v>90168</v>
      </c>
      <c r="F74" s="540" t="s">
        <v>371</v>
      </c>
      <c r="G74" s="327" t="s">
        <v>1586</v>
      </c>
      <c r="H74" s="327" t="s">
        <v>1573</v>
      </c>
      <c r="I74" s="541">
        <v>1010600</v>
      </c>
      <c r="J74" s="541">
        <v>1527700</v>
      </c>
      <c r="K74" s="330">
        <v>560400</v>
      </c>
      <c r="L74" s="331">
        <v>1842600</v>
      </c>
      <c r="M74" s="542">
        <v>4941400</v>
      </c>
      <c r="N74" s="331"/>
      <c r="O74" s="331"/>
      <c r="P74" s="331"/>
    </row>
    <row r="75" spans="1:16" ht="12.75" x14ac:dyDescent="0.2">
      <c r="A75" s="539" t="s">
        <v>1645</v>
      </c>
      <c r="B75" s="540"/>
      <c r="C75" s="540" t="s">
        <v>411</v>
      </c>
      <c r="D75" s="324">
        <v>9019</v>
      </c>
      <c r="E75" s="324">
        <v>90019</v>
      </c>
      <c r="F75" s="540" t="s">
        <v>1571</v>
      </c>
      <c r="G75" s="327" t="s">
        <v>1572</v>
      </c>
      <c r="H75" s="327" t="s">
        <v>1573</v>
      </c>
      <c r="I75" s="541">
        <v>34090400</v>
      </c>
      <c r="J75" s="541">
        <v>74060200</v>
      </c>
      <c r="K75" s="338">
        <v>12588900</v>
      </c>
      <c r="L75" s="331">
        <v>30867800</v>
      </c>
      <c r="M75" s="542">
        <v>151607300</v>
      </c>
      <c r="N75" s="331"/>
      <c r="O75" s="331"/>
      <c r="P75" s="331"/>
    </row>
    <row r="76" spans="1:16" ht="12.75" x14ac:dyDescent="0.2">
      <c r="A76" s="539" t="s">
        <v>1646</v>
      </c>
      <c r="B76" s="540"/>
      <c r="C76" s="540" t="s">
        <v>411</v>
      </c>
      <c r="D76" s="324">
        <v>9095</v>
      </c>
      <c r="E76" s="324">
        <v>90095</v>
      </c>
      <c r="F76" s="540" t="s">
        <v>1582</v>
      </c>
      <c r="G76" s="327" t="s">
        <v>1572</v>
      </c>
      <c r="H76" s="327" t="s">
        <v>1573</v>
      </c>
      <c r="I76" s="541">
        <v>13633700</v>
      </c>
      <c r="J76" s="541">
        <v>0</v>
      </c>
      <c r="K76" s="330">
        <v>0</v>
      </c>
      <c r="L76" s="331">
        <v>3638300</v>
      </c>
      <c r="M76" s="542">
        <v>17272000</v>
      </c>
      <c r="N76" s="331"/>
      <c r="O76" s="331"/>
      <c r="P76" s="331"/>
    </row>
    <row r="77" spans="1:16" ht="12.75" x14ac:dyDescent="0.2">
      <c r="A77" s="539" t="s">
        <v>1647</v>
      </c>
      <c r="B77" s="540"/>
      <c r="C77" s="540" t="s">
        <v>411</v>
      </c>
      <c r="D77" s="324">
        <v>9026</v>
      </c>
      <c r="E77" s="324">
        <v>90026</v>
      </c>
      <c r="F77" s="540" t="s">
        <v>1571</v>
      </c>
      <c r="G77" s="327" t="s">
        <v>1572</v>
      </c>
      <c r="H77" s="327" t="s">
        <v>1573</v>
      </c>
      <c r="I77" s="541">
        <v>95312800</v>
      </c>
      <c r="J77" s="541">
        <v>28562200</v>
      </c>
      <c r="K77" s="338">
        <v>43265000</v>
      </c>
      <c r="L77" s="331">
        <v>54241200</v>
      </c>
      <c r="M77" s="542">
        <v>221381200</v>
      </c>
      <c r="N77" s="331"/>
      <c r="O77" s="331"/>
      <c r="P77" s="331"/>
    </row>
    <row r="78" spans="1:16" ht="12.75" x14ac:dyDescent="0.2">
      <c r="A78" s="539" t="s">
        <v>1648</v>
      </c>
      <c r="B78" s="540"/>
      <c r="C78" s="540" t="s">
        <v>411</v>
      </c>
      <c r="D78" s="324">
        <v>9003</v>
      </c>
      <c r="E78" s="324">
        <v>90003</v>
      </c>
      <c r="F78" s="540" t="s">
        <v>1571</v>
      </c>
      <c r="G78" s="327" t="s">
        <v>1575</v>
      </c>
      <c r="H78" s="327" t="s">
        <v>1573</v>
      </c>
      <c r="I78" s="541">
        <v>579562600</v>
      </c>
      <c r="J78" s="541">
        <v>3617500</v>
      </c>
      <c r="K78" s="338">
        <v>20583400</v>
      </c>
      <c r="L78" s="331">
        <v>72622700</v>
      </c>
      <c r="M78" s="542">
        <v>676386300</v>
      </c>
      <c r="N78" s="331"/>
      <c r="O78" s="331"/>
      <c r="P78" s="331"/>
    </row>
    <row r="79" spans="1:16" ht="12.75" x14ac:dyDescent="0.2">
      <c r="A79" s="539" t="s">
        <v>1649</v>
      </c>
      <c r="B79" s="540"/>
      <c r="C79" s="540" t="s">
        <v>411</v>
      </c>
      <c r="D79" s="324">
        <v>9225</v>
      </c>
      <c r="E79" s="324">
        <v>90225</v>
      </c>
      <c r="F79" s="540" t="s">
        <v>1571</v>
      </c>
      <c r="G79" s="327" t="s">
        <v>1572</v>
      </c>
      <c r="H79" s="327" t="s">
        <v>1573</v>
      </c>
      <c r="I79" s="541">
        <v>13121300</v>
      </c>
      <c r="J79" s="541">
        <v>12753100</v>
      </c>
      <c r="K79" s="330">
        <v>0</v>
      </c>
      <c r="L79" s="331">
        <v>0</v>
      </c>
      <c r="M79" s="542">
        <v>25874400</v>
      </c>
      <c r="N79" s="331"/>
      <c r="O79" s="331"/>
      <c r="P79" s="331"/>
    </row>
    <row r="80" spans="1:16" ht="12.75" x14ac:dyDescent="0.2">
      <c r="A80" s="539" t="s">
        <v>1650</v>
      </c>
      <c r="B80" s="540"/>
      <c r="C80" s="540" t="s">
        <v>411</v>
      </c>
      <c r="D80" s="324">
        <v>9015</v>
      </c>
      <c r="E80" s="324">
        <v>90015</v>
      </c>
      <c r="F80" s="540" t="s">
        <v>371</v>
      </c>
      <c r="G80" s="327" t="s">
        <v>1572</v>
      </c>
      <c r="H80" s="327" t="s">
        <v>1573</v>
      </c>
      <c r="I80" s="541">
        <v>253416699.99999997</v>
      </c>
      <c r="J80" s="541">
        <v>370987900</v>
      </c>
      <c r="K80" s="338">
        <v>120891300</v>
      </c>
      <c r="L80" s="331">
        <v>5450800</v>
      </c>
      <c r="M80" s="542">
        <v>750746600</v>
      </c>
      <c r="N80" s="331"/>
      <c r="O80" s="331"/>
      <c r="P80" s="331"/>
    </row>
    <row r="81" spans="1:16" ht="12.75" x14ac:dyDescent="0.2">
      <c r="A81" s="539" t="s">
        <v>1651</v>
      </c>
      <c r="B81" s="540"/>
      <c r="C81" s="540" t="s">
        <v>411</v>
      </c>
      <c r="D81" s="324">
        <v>9012</v>
      </c>
      <c r="E81" s="324">
        <v>90012</v>
      </c>
      <c r="F81" s="540" t="s">
        <v>1571</v>
      </c>
      <c r="G81" s="327" t="s">
        <v>1572</v>
      </c>
      <c r="H81" s="327" t="s">
        <v>1577</v>
      </c>
      <c r="I81" s="541">
        <v>5036499.9999999991</v>
      </c>
      <c r="J81" s="541">
        <v>19021500</v>
      </c>
      <c r="K81" s="330">
        <v>241100</v>
      </c>
      <c r="L81" s="331">
        <v>5752900</v>
      </c>
      <c r="M81" s="542">
        <v>30052000</v>
      </c>
      <c r="N81" s="331"/>
      <c r="O81" s="331"/>
      <c r="P81" s="331"/>
    </row>
    <row r="82" spans="1:16" ht="12.75" x14ac:dyDescent="0.2">
      <c r="A82" s="539" t="s">
        <v>1652</v>
      </c>
      <c r="B82" s="540"/>
      <c r="C82" s="540" t="s">
        <v>411</v>
      </c>
      <c r="D82" s="324">
        <v>9206</v>
      </c>
      <c r="E82" s="324">
        <v>90206</v>
      </c>
      <c r="F82" s="540" t="s">
        <v>1571</v>
      </c>
      <c r="G82" s="327" t="s">
        <v>1572</v>
      </c>
      <c r="H82" s="327" t="s">
        <v>1583</v>
      </c>
      <c r="I82" s="541">
        <v>1723800</v>
      </c>
      <c r="J82" s="541">
        <v>95100</v>
      </c>
      <c r="K82" s="338">
        <v>5510200</v>
      </c>
      <c r="L82" s="331">
        <v>2555399.9999999995</v>
      </c>
      <c r="M82" s="542">
        <v>9884500</v>
      </c>
      <c r="N82" s="331"/>
      <c r="O82" s="331"/>
      <c r="P82" s="331"/>
    </row>
    <row r="83" spans="1:16" ht="12.75" x14ac:dyDescent="0.2">
      <c r="A83" s="539" t="s">
        <v>1653</v>
      </c>
      <c r="B83" s="540"/>
      <c r="C83" s="540" t="s">
        <v>411</v>
      </c>
      <c r="D83" s="324">
        <v>9009</v>
      </c>
      <c r="E83" s="324">
        <v>90009</v>
      </c>
      <c r="F83" s="540" t="s">
        <v>1571</v>
      </c>
      <c r="G83" s="327" t="s">
        <v>1572</v>
      </c>
      <c r="H83" s="327" t="s">
        <v>1573</v>
      </c>
      <c r="I83" s="541">
        <v>59623300</v>
      </c>
      <c r="J83" s="541">
        <v>51741600</v>
      </c>
      <c r="K83" s="338">
        <v>5923400</v>
      </c>
      <c r="L83" s="331">
        <v>7916799.9999999991</v>
      </c>
      <c r="M83" s="542">
        <v>125205200</v>
      </c>
      <c r="N83" s="331"/>
      <c r="O83" s="331"/>
      <c r="P83" s="331"/>
    </row>
    <row r="84" spans="1:16" ht="12.75" x14ac:dyDescent="0.2">
      <c r="A84" s="539" t="s">
        <v>1654</v>
      </c>
      <c r="B84" s="540"/>
      <c r="C84" s="540" t="s">
        <v>411</v>
      </c>
      <c r="D84" s="324">
        <v>9020</v>
      </c>
      <c r="E84" s="324">
        <v>90020</v>
      </c>
      <c r="F84" s="540" t="s">
        <v>1571</v>
      </c>
      <c r="G84" s="327" t="s">
        <v>1572</v>
      </c>
      <c r="H84" s="327" t="s">
        <v>1583</v>
      </c>
      <c r="I84" s="541">
        <v>8953000</v>
      </c>
      <c r="J84" s="541">
        <v>2970000</v>
      </c>
      <c r="K84" s="338">
        <v>5958200</v>
      </c>
      <c r="L84" s="331">
        <v>4944000</v>
      </c>
      <c r="M84" s="542">
        <v>22825200</v>
      </c>
      <c r="N84" s="331"/>
      <c r="O84" s="331"/>
      <c r="P84" s="331"/>
    </row>
    <row r="85" spans="1:16" ht="12.75" x14ac:dyDescent="0.2">
      <c r="A85" s="539" t="s">
        <v>1655</v>
      </c>
      <c r="B85" s="540"/>
      <c r="C85" s="540" t="s">
        <v>411</v>
      </c>
      <c r="D85" s="324">
        <v>9013</v>
      </c>
      <c r="E85" s="324">
        <v>90013</v>
      </c>
      <c r="F85" s="540" t="s">
        <v>1571</v>
      </c>
      <c r="G85" s="327" t="s">
        <v>1572</v>
      </c>
      <c r="H85" s="327" t="s">
        <v>1573</v>
      </c>
      <c r="I85" s="541">
        <v>54010300</v>
      </c>
      <c r="J85" s="541">
        <v>175226200</v>
      </c>
      <c r="K85" s="338">
        <v>106439300</v>
      </c>
      <c r="L85" s="331">
        <v>42229600</v>
      </c>
      <c r="M85" s="542">
        <v>377905500</v>
      </c>
      <c r="N85" s="331"/>
      <c r="O85" s="331"/>
      <c r="P85" s="331"/>
    </row>
    <row r="86" spans="1:16" ht="12.75" x14ac:dyDescent="0.2">
      <c r="A86" s="539" t="s">
        <v>1656</v>
      </c>
      <c r="B86" s="540"/>
      <c r="C86" s="540" t="s">
        <v>411</v>
      </c>
      <c r="D86" s="324">
        <v>9171</v>
      </c>
      <c r="E86" s="324">
        <v>90171</v>
      </c>
      <c r="F86" s="540" t="s">
        <v>371</v>
      </c>
      <c r="G86" s="327" t="s">
        <v>1572</v>
      </c>
      <c r="H86" s="327" t="s">
        <v>1577</v>
      </c>
      <c r="I86" s="541">
        <v>5536900</v>
      </c>
      <c r="J86" s="541">
        <v>15524500</v>
      </c>
      <c r="K86" s="330">
        <v>0</v>
      </c>
      <c r="L86" s="331">
        <v>379500</v>
      </c>
      <c r="M86" s="542">
        <v>21440900</v>
      </c>
      <c r="N86" s="331"/>
      <c r="O86" s="331"/>
      <c r="P86" s="331"/>
    </row>
    <row r="87" spans="1:16" ht="12.75" x14ac:dyDescent="0.2">
      <c r="A87" s="539" t="s">
        <v>1657</v>
      </c>
      <c r="B87" s="540"/>
      <c r="C87" s="540" t="s">
        <v>411</v>
      </c>
      <c r="D87" s="324">
        <v>9006</v>
      </c>
      <c r="E87" s="324">
        <v>90006</v>
      </c>
      <c r="F87" s="540" t="s">
        <v>1571</v>
      </c>
      <c r="G87" s="327" t="s">
        <v>1572</v>
      </c>
      <c r="H87" s="327" t="s">
        <v>1583</v>
      </c>
      <c r="I87" s="541">
        <v>30974199.999999996</v>
      </c>
      <c r="J87" s="541">
        <v>12293100</v>
      </c>
      <c r="K87" s="330">
        <v>14600</v>
      </c>
      <c r="L87" s="331">
        <v>6167000</v>
      </c>
      <c r="M87" s="542">
        <v>49448800</v>
      </c>
      <c r="N87" s="331"/>
      <c r="O87" s="331"/>
      <c r="P87" s="331"/>
    </row>
    <row r="88" spans="1:16" ht="12.75" x14ac:dyDescent="0.2">
      <c r="A88" s="539" t="s">
        <v>1658</v>
      </c>
      <c r="B88" s="540"/>
      <c r="C88" s="540" t="s">
        <v>411</v>
      </c>
      <c r="D88" s="324">
        <v>9087</v>
      </c>
      <c r="E88" s="324">
        <v>90087</v>
      </c>
      <c r="F88" s="540" t="s">
        <v>371</v>
      </c>
      <c r="G88" s="327" t="s">
        <v>1572</v>
      </c>
      <c r="H88" s="327" t="s">
        <v>1583</v>
      </c>
      <c r="I88" s="541">
        <v>827800</v>
      </c>
      <c r="J88" s="541">
        <v>3001400</v>
      </c>
      <c r="K88" s="330">
        <v>0</v>
      </c>
      <c r="L88" s="331">
        <v>773100</v>
      </c>
      <c r="M88" s="542">
        <v>4602200</v>
      </c>
      <c r="N88" s="331"/>
      <c r="O88" s="331"/>
      <c r="P88" s="331"/>
    </row>
    <row r="89" spans="1:16" ht="12.75" x14ac:dyDescent="0.2">
      <c r="A89" s="539" t="s">
        <v>1659</v>
      </c>
      <c r="B89" s="540"/>
      <c r="C89" s="540" t="s">
        <v>411</v>
      </c>
      <c r="D89" s="324">
        <v>9008</v>
      </c>
      <c r="E89" s="324">
        <v>90008</v>
      </c>
      <c r="F89" s="540" t="s">
        <v>371</v>
      </c>
      <c r="G89" s="327" t="s">
        <v>1572</v>
      </c>
      <c r="H89" s="327" t="s">
        <v>1573</v>
      </c>
      <c r="I89" s="541">
        <v>19133800</v>
      </c>
      <c r="J89" s="541">
        <v>19202800</v>
      </c>
      <c r="K89" s="338">
        <v>26302700</v>
      </c>
      <c r="L89" s="331">
        <v>1385200</v>
      </c>
      <c r="M89" s="542">
        <v>66024399.999999993</v>
      </c>
      <c r="N89" s="331"/>
      <c r="O89" s="331"/>
      <c r="P89" s="331"/>
    </row>
    <row r="90" spans="1:16" ht="12.75" x14ac:dyDescent="0.2">
      <c r="A90" s="539" t="s">
        <v>1660</v>
      </c>
      <c r="B90" s="540"/>
      <c r="C90" s="540" t="s">
        <v>411</v>
      </c>
      <c r="D90" s="324">
        <v>9050</v>
      </c>
      <c r="E90" s="324">
        <v>90050</v>
      </c>
      <c r="F90" s="540" t="s">
        <v>371</v>
      </c>
      <c r="G90" s="327" t="s">
        <v>1586</v>
      </c>
      <c r="H90" s="327" t="s">
        <v>1583</v>
      </c>
      <c r="I90" s="541">
        <v>586500</v>
      </c>
      <c r="J90" s="541">
        <v>2127700</v>
      </c>
      <c r="K90" s="330">
        <v>0</v>
      </c>
      <c r="L90" s="331">
        <v>2144100</v>
      </c>
      <c r="M90" s="542">
        <v>4858300</v>
      </c>
      <c r="N90" s="331"/>
      <c r="O90" s="331"/>
      <c r="P90" s="331"/>
    </row>
    <row r="91" spans="1:16" ht="12.75" x14ac:dyDescent="0.2">
      <c r="A91" s="539" t="s">
        <v>1661</v>
      </c>
      <c r="B91" s="540"/>
      <c r="C91" s="540" t="s">
        <v>411</v>
      </c>
      <c r="D91" s="324">
        <v>9232</v>
      </c>
      <c r="E91" s="324">
        <v>90232</v>
      </c>
      <c r="F91" s="540" t="s">
        <v>371</v>
      </c>
      <c r="G91" s="327" t="s">
        <v>1572</v>
      </c>
      <c r="H91" s="327" t="s">
        <v>1583</v>
      </c>
      <c r="I91" s="541">
        <v>4863099.9999999991</v>
      </c>
      <c r="J91" s="541">
        <v>2711200</v>
      </c>
      <c r="K91" s="330">
        <v>972400</v>
      </c>
      <c r="L91" s="331">
        <v>2900900</v>
      </c>
      <c r="M91" s="542">
        <v>11447500</v>
      </c>
      <c r="N91" s="331"/>
      <c r="O91" s="331"/>
      <c r="P91" s="331"/>
    </row>
    <row r="92" spans="1:16" ht="12.75" x14ac:dyDescent="0.2">
      <c r="A92" s="539" t="s">
        <v>1662</v>
      </c>
      <c r="B92" s="540"/>
      <c r="C92" s="540" t="s">
        <v>411</v>
      </c>
      <c r="D92" s="324">
        <v>9089</v>
      </c>
      <c r="E92" s="324">
        <v>90089</v>
      </c>
      <c r="F92" s="540" t="s">
        <v>371</v>
      </c>
      <c r="G92" s="327" t="s">
        <v>1572</v>
      </c>
      <c r="H92" s="327" t="s">
        <v>1577</v>
      </c>
      <c r="I92" s="541">
        <v>2245100</v>
      </c>
      <c r="J92" s="541">
        <v>8650800</v>
      </c>
      <c r="K92" s="338">
        <v>1712500</v>
      </c>
      <c r="L92" s="331">
        <v>1122300</v>
      </c>
      <c r="M92" s="542">
        <v>13730800</v>
      </c>
      <c r="N92" s="331"/>
      <c r="O92" s="331"/>
      <c r="P92" s="331"/>
    </row>
    <row r="93" spans="1:16" ht="12.75" x14ac:dyDescent="0.2">
      <c r="A93" s="539" t="s">
        <v>1663</v>
      </c>
      <c r="B93" s="540"/>
      <c r="C93" s="540" t="s">
        <v>411</v>
      </c>
      <c r="D93" s="324">
        <v>9151</v>
      </c>
      <c r="E93" s="324">
        <v>90151</v>
      </c>
      <c r="F93" s="540" t="s">
        <v>1571</v>
      </c>
      <c r="G93" s="327" t="s">
        <v>1572</v>
      </c>
      <c r="H93" s="327" t="s">
        <v>1573</v>
      </c>
      <c r="I93" s="541">
        <v>199080700</v>
      </c>
      <c r="J93" s="541">
        <v>0</v>
      </c>
      <c r="K93" s="330">
        <v>0</v>
      </c>
      <c r="L93" s="331">
        <v>7900</v>
      </c>
      <c r="M93" s="542">
        <v>199088500</v>
      </c>
      <c r="N93" s="331"/>
      <c r="O93" s="331"/>
      <c r="P93" s="331"/>
    </row>
    <row r="94" spans="1:16" ht="12.75" x14ac:dyDescent="0.2">
      <c r="A94" s="539" t="s">
        <v>1664</v>
      </c>
      <c r="B94" s="540"/>
      <c r="C94" s="540" t="s">
        <v>411</v>
      </c>
      <c r="D94" s="324">
        <v>9236</v>
      </c>
      <c r="E94" s="324">
        <v>90236</v>
      </c>
      <c r="F94" s="540" t="s">
        <v>1571</v>
      </c>
      <c r="G94" s="327" t="s">
        <v>1586</v>
      </c>
      <c r="H94" s="327" t="s">
        <v>1577</v>
      </c>
      <c r="I94" s="541">
        <v>514299.99999999994</v>
      </c>
      <c r="J94" s="541">
        <v>3128200</v>
      </c>
      <c r="K94" s="330">
        <v>22500</v>
      </c>
      <c r="L94" s="331">
        <v>545400</v>
      </c>
      <c r="M94" s="542">
        <v>4210400</v>
      </c>
      <c r="N94" s="331"/>
      <c r="O94" s="331"/>
      <c r="P94" s="331"/>
    </row>
    <row r="95" spans="1:16" ht="12.75" x14ac:dyDescent="0.2">
      <c r="A95" s="539" t="s">
        <v>1665</v>
      </c>
      <c r="B95" s="540"/>
      <c r="C95" s="540" t="s">
        <v>411</v>
      </c>
      <c r="D95" s="324">
        <v>9079</v>
      </c>
      <c r="E95" s="324">
        <v>90079</v>
      </c>
      <c r="F95" s="540" t="s">
        <v>1571</v>
      </c>
      <c r="G95" s="327" t="s">
        <v>1572</v>
      </c>
      <c r="H95" s="327" t="s">
        <v>1577</v>
      </c>
      <c r="I95" s="541">
        <v>5112200</v>
      </c>
      <c r="J95" s="541">
        <v>0</v>
      </c>
      <c r="K95" s="338">
        <v>16925200</v>
      </c>
      <c r="L95" s="331">
        <v>3580899.9999999995</v>
      </c>
      <c r="M95" s="542">
        <v>25618400</v>
      </c>
      <c r="N95" s="331"/>
      <c r="O95" s="331"/>
      <c r="P95" s="331"/>
    </row>
    <row r="96" spans="1:16" ht="12.75" x14ac:dyDescent="0.2">
      <c r="A96" s="539" t="s">
        <v>1666</v>
      </c>
      <c r="B96" s="540"/>
      <c r="C96" s="540" t="s">
        <v>411</v>
      </c>
      <c r="D96" s="324">
        <v>9162</v>
      </c>
      <c r="E96" s="324">
        <v>90162</v>
      </c>
      <c r="F96" s="540" t="s">
        <v>1571</v>
      </c>
      <c r="G96" s="327" t="s">
        <v>1572</v>
      </c>
      <c r="H96" s="327" t="s">
        <v>1577</v>
      </c>
      <c r="I96" s="541">
        <v>5823200</v>
      </c>
      <c r="J96" s="541">
        <v>1860400</v>
      </c>
      <c r="K96" s="338">
        <v>12755200</v>
      </c>
      <c r="L96" s="331">
        <v>0</v>
      </c>
      <c r="M96" s="542">
        <v>20438800</v>
      </c>
      <c r="N96" s="331"/>
      <c r="O96" s="331"/>
      <c r="P96" s="331"/>
    </row>
    <row r="97" spans="1:16" ht="12.75" x14ac:dyDescent="0.2">
      <c r="A97" s="539" t="s">
        <v>1667</v>
      </c>
      <c r="B97" s="540"/>
      <c r="C97" s="540" t="s">
        <v>411</v>
      </c>
      <c r="D97" s="324">
        <v>9165</v>
      </c>
      <c r="E97" s="324">
        <v>90165</v>
      </c>
      <c r="F97" s="540" t="s">
        <v>371</v>
      </c>
      <c r="G97" s="327" t="s">
        <v>1586</v>
      </c>
      <c r="H97" s="327" t="s">
        <v>1577</v>
      </c>
      <c r="I97" s="541">
        <v>1303000</v>
      </c>
      <c r="J97" s="541">
        <v>2692200</v>
      </c>
      <c r="K97" s="330">
        <v>0</v>
      </c>
      <c r="L97" s="331">
        <v>955199.99999999988</v>
      </c>
      <c r="M97" s="542">
        <v>4950400</v>
      </c>
      <c r="N97" s="331"/>
      <c r="O97" s="331"/>
      <c r="P97" s="331"/>
    </row>
    <row r="98" spans="1:16" ht="12.75" x14ac:dyDescent="0.2">
      <c r="A98" s="539" t="s">
        <v>1668</v>
      </c>
      <c r="B98" s="540"/>
      <c r="C98" s="540" t="s">
        <v>411</v>
      </c>
      <c r="D98" s="324">
        <v>9010</v>
      </c>
      <c r="E98" s="324">
        <v>90010</v>
      </c>
      <c r="F98" s="540" t="s">
        <v>371</v>
      </c>
      <c r="G98" s="327" t="s">
        <v>1572</v>
      </c>
      <c r="H98" s="327" t="s">
        <v>1573</v>
      </c>
      <c r="I98" s="544">
        <v>3948700</v>
      </c>
      <c r="J98" s="544">
        <v>9590700</v>
      </c>
      <c r="K98" s="334">
        <v>6965000</v>
      </c>
      <c r="L98" s="545">
        <v>2974700</v>
      </c>
      <c r="M98" s="546">
        <v>23479200</v>
      </c>
      <c r="N98" s="331"/>
      <c r="O98" s="331"/>
      <c r="P98" s="331"/>
    </row>
    <row r="99" spans="1:16" ht="12.75" x14ac:dyDescent="0.2">
      <c r="A99" s="539" t="s">
        <v>1669</v>
      </c>
      <c r="B99" s="540"/>
      <c r="C99" s="540" t="s">
        <v>411</v>
      </c>
      <c r="D99" s="324">
        <v>9173</v>
      </c>
      <c r="E99" s="324">
        <v>90173</v>
      </c>
      <c r="F99" s="540" t="s">
        <v>1571</v>
      </c>
      <c r="G99" s="327" t="s">
        <v>1572</v>
      </c>
      <c r="H99" s="327" t="s">
        <v>1583</v>
      </c>
      <c r="I99" s="544">
        <v>1686800</v>
      </c>
      <c r="J99" s="544">
        <v>0</v>
      </c>
      <c r="K99" s="334">
        <v>5395800</v>
      </c>
      <c r="L99" s="545">
        <v>3461800</v>
      </c>
      <c r="M99" s="546">
        <v>10544500</v>
      </c>
      <c r="N99" s="331"/>
      <c r="O99" s="331"/>
      <c r="P99" s="331"/>
    </row>
    <row r="100" spans="1:16" ht="12.75" x14ac:dyDescent="0.2">
      <c r="A100" s="539" t="s">
        <v>1670</v>
      </c>
      <c r="B100" s="540"/>
      <c r="C100" s="540" t="s">
        <v>411</v>
      </c>
      <c r="D100" s="324">
        <v>9142</v>
      </c>
      <c r="E100" s="324">
        <v>90142</v>
      </c>
      <c r="F100" s="540" t="s">
        <v>935</v>
      </c>
      <c r="G100" s="327" t="s">
        <v>1572</v>
      </c>
      <c r="H100" s="327" t="s">
        <v>1583</v>
      </c>
      <c r="I100" s="544">
        <v>2470400</v>
      </c>
      <c r="J100" s="544">
        <v>581400</v>
      </c>
      <c r="K100" s="334">
        <v>0</v>
      </c>
      <c r="L100" s="545">
        <v>1472900</v>
      </c>
      <c r="M100" s="546">
        <v>4524700</v>
      </c>
      <c r="N100" s="331"/>
      <c r="O100" s="331"/>
      <c r="P100" s="331"/>
    </row>
    <row r="101" spans="1:16" ht="12.75" x14ac:dyDescent="0.2">
      <c r="A101" s="539" t="s">
        <v>1671</v>
      </c>
      <c r="B101" s="540"/>
      <c r="C101" s="540" t="s">
        <v>411</v>
      </c>
      <c r="D101" s="324">
        <v>9164</v>
      </c>
      <c r="E101" s="324">
        <v>90164</v>
      </c>
      <c r="F101" s="540" t="s">
        <v>1571</v>
      </c>
      <c r="G101" s="327" t="s">
        <v>1572</v>
      </c>
      <c r="H101" s="327" t="s">
        <v>1577</v>
      </c>
      <c r="I101" s="544">
        <v>1383300</v>
      </c>
      <c r="J101" s="544">
        <v>417100</v>
      </c>
      <c r="K101" s="334">
        <v>4858600</v>
      </c>
      <c r="L101" s="545">
        <v>2382100</v>
      </c>
      <c r="M101" s="546">
        <v>9041000</v>
      </c>
      <c r="N101" s="331"/>
      <c r="O101" s="331"/>
      <c r="P101" s="331"/>
    </row>
    <row r="102" spans="1:16" ht="12.75" x14ac:dyDescent="0.2">
      <c r="A102" s="539" t="s">
        <v>1672</v>
      </c>
      <c r="B102" s="540"/>
      <c r="C102" s="540" t="s">
        <v>411</v>
      </c>
      <c r="D102" s="324">
        <v>9148</v>
      </c>
      <c r="E102" s="324">
        <v>90148</v>
      </c>
      <c r="F102" s="540" t="s">
        <v>1571</v>
      </c>
      <c r="G102" s="327" t="s">
        <v>1572</v>
      </c>
      <c r="H102" s="327" t="s">
        <v>1577</v>
      </c>
      <c r="I102" s="544">
        <v>4676500</v>
      </c>
      <c r="J102" s="544">
        <v>799700</v>
      </c>
      <c r="K102" s="334">
        <v>8341200.0000000009</v>
      </c>
      <c r="L102" s="545">
        <v>3936100</v>
      </c>
      <c r="M102" s="546">
        <v>17753500</v>
      </c>
      <c r="N102" s="331"/>
      <c r="O102" s="331"/>
      <c r="P102" s="331"/>
    </row>
    <row r="103" spans="1:16" ht="12.75" x14ac:dyDescent="0.2">
      <c r="A103" s="539" t="s">
        <v>1673</v>
      </c>
      <c r="B103" s="540"/>
      <c r="C103" s="540" t="s">
        <v>411</v>
      </c>
      <c r="D103" s="324">
        <v>9159</v>
      </c>
      <c r="E103" s="324">
        <v>90159</v>
      </c>
      <c r="F103" s="540" t="s">
        <v>1571</v>
      </c>
      <c r="G103" s="327" t="s">
        <v>1572</v>
      </c>
      <c r="H103" s="327" t="s">
        <v>1573</v>
      </c>
      <c r="I103" s="544">
        <v>2139900</v>
      </c>
      <c r="J103" s="544">
        <v>3798100</v>
      </c>
      <c r="K103" s="334">
        <v>2818000</v>
      </c>
      <c r="L103" s="545">
        <v>182900</v>
      </c>
      <c r="M103" s="546">
        <v>8938800</v>
      </c>
      <c r="N103" s="331"/>
      <c r="O103" s="331"/>
      <c r="P103" s="331"/>
    </row>
    <row r="104" spans="1:16" ht="12.75" x14ac:dyDescent="0.2">
      <c r="A104" s="539" t="s">
        <v>1674</v>
      </c>
      <c r="B104" s="540"/>
      <c r="C104" s="540" t="s">
        <v>411</v>
      </c>
      <c r="D104" s="324">
        <v>9090</v>
      </c>
      <c r="E104" s="324">
        <v>90090</v>
      </c>
      <c r="F104" s="540" t="s">
        <v>1571</v>
      </c>
      <c r="G104" s="327" t="s">
        <v>1572</v>
      </c>
      <c r="H104" s="327" t="s">
        <v>1573</v>
      </c>
      <c r="I104" s="544">
        <v>4616300</v>
      </c>
      <c r="J104" s="544">
        <v>0</v>
      </c>
      <c r="K104" s="334">
        <v>5014500</v>
      </c>
      <c r="L104" s="545">
        <v>1465399.9999999998</v>
      </c>
      <c r="M104" s="546">
        <v>11096300</v>
      </c>
      <c r="N104" s="331"/>
      <c r="O104" s="331"/>
      <c r="P104" s="331"/>
    </row>
    <row r="105" spans="1:16" ht="12.75" x14ac:dyDescent="0.2">
      <c r="A105" s="539" t="s">
        <v>1675</v>
      </c>
      <c r="B105" s="540"/>
      <c r="C105" s="540" t="s">
        <v>411</v>
      </c>
      <c r="D105" s="324">
        <v>9061</v>
      </c>
      <c r="E105" s="324">
        <v>90061</v>
      </c>
      <c r="F105" s="540" t="s">
        <v>1571</v>
      </c>
      <c r="G105" s="327" t="s">
        <v>1572</v>
      </c>
      <c r="H105" s="327" t="s">
        <v>1583</v>
      </c>
      <c r="I105" s="547">
        <v>1481300.0000000002</v>
      </c>
      <c r="J105" s="547">
        <v>1888000</v>
      </c>
      <c r="K105" s="548">
        <v>506900</v>
      </c>
      <c r="L105" s="549">
        <v>2407700</v>
      </c>
      <c r="M105" s="550">
        <v>6283900</v>
      </c>
      <c r="N105" s="331"/>
      <c r="O105" s="331"/>
      <c r="P105" s="331"/>
    </row>
    <row r="106" spans="1:16" ht="12.75" x14ac:dyDescent="0.2">
      <c r="A106" s="551"/>
      <c r="I106" s="552"/>
      <c r="J106" s="552"/>
      <c r="K106" s="552"/>
      <c r="L106" s="552"/>
      <c r="M106" s="552"/>
    </row>
    <row r="107" spans="1:16" ht="15" x14ac:dyDescent="0.2">
      <c r="A107" s="553"/>
      <c r="B107" s="554"/>
      <c r="C107" s="554"/>
      <c r="D107" s="554"/>
      <c r="E107" s="554"/>
      <c r="F107" s="554"/>
      <c r="G107" s="554"/>
      <c r="H107" s="554"/>
      <c r="I107" s="555" t="s">
        <v>1676</v>
      </c>
      <c r="J107" s="555" t="s">
        <v>46</v>
      </c>
      <c r="K107" s="555" t="s">
        <v>48</v>
      </c>
      <c r="L107" s="555" t="s">
        <v>27</v>
      </c>
      <c r="M107" s="555" t="s">
        <v>54</v>
      </c>
      <c r="N107" s="554"/>
      <c r="O107" s="554"/>
      <c r="P107" s="554"/>
    </row>
    <row r="108" spans="1:16" ht="12.75" x14ac:dyDescent="0.2">
      <c r="A108" s="556"/>
      <c r="B108" s="557"/>
      <c r="C108" s="557"/>
      <c r="D108" s="557"/>
      <c r="E108" s="557"/>
      <c r="F108" s="557"/>
      <c r="G108" s="557"/>
      <c r="H108" s="557"/>
      <c r="I108" s="558">
        <f t="shared" ref="I108:M108" si="0">SUM(I3:I105)</f>
        <v>2488609100</v>
      </c>
      <c r="J108" s="558">
        <f t="shared" si="0"/>
        <v>2257986100</v>
      </c>
      <c r="K108" s="558">
        <f t="shared" si="0"/>
        <v>934280300</v>
      </c>
      <c r="L108" s="558">
        <f t="shared" si="0"/>
        <v>782676000</v>
      </c>
      <c r="M108" s="558">
        <f t="shared" si="0"/>
        <v>6463551000</v>
      </c>
      <c r="N108" s="557"/>
      <c r="O108" s="557"/>
      <c r="P108" s="557"/>
    </row>
    <row r="109" spans="1:16" ht="12.75" x14ac:dyDescent="0.2">
      <c r="A109" s="551"/>
      <c r="I109" s="559">
        <f>I108/$M$108</f>
        <v>0.38502196393282889</v>
      </c>
      <c r="J109" s="559">
        <f>J108/M108</f>
        <v>0.34934142238531113</v>
      </c>
      <c r="K109" s="559">
        <f t="shared" ref="K109:M109" si="1">K108/$M$108</f>
        <v>0.14454597789976439</v>
      </c>
      <c r="L109" s="559">
        <f t="shared" si="1"/>
        <v>0.12109071313895411</v>
      </c>
      <c r="M109" s="559">
        <f t="shared" si="1"/>
        <v>1</v>
      </c>
    </row>
    <row r="110" spans="1:16" ht="12.75" x14ac:dyDescent="0.2">
      <c r="A110" s="551"/>
      <c r="I110" s="331"/>
      <c r="J110" s="331"/>
      <c r="L110" s="331"/>
    </row>
    <row r="111" spans="1:16" ht="12.75" x14ac:dyDescent="0.2">
      <c r="A111" s="551"/>
      <c r="I111" s="331"/>
      <c r="J111" s="331"/>
      <c r="L111" s="331"/>
    </row>
    <row r="112" spans="1:16" ht="12.75" x14ac:dyDescent="0.2">
      <c r="A112" s="539" t="s">
        <v>1677</v>
      </c>
      <c r="B112" s="540"/>
      <c r="C112" s="540" t="s">
        <v>703</v>
      </c>
      <c r="D112" s="324">
        <v>2177</v>
      </c>
      <c r="E112" s="324">
        <v>20177</v>
      </c>
      <c r="F112" s="540" t="s">
        <v>1678</v>
      </c>
      <c r="G112" s="327" t="s">
        <v>1572</v>
      </c>
      <c r="H112" s="327" t="s">
        <v>1573</v>
      </c>
      <c r="I112" s="544">
        <v>13685600</v>
      </c>
      <c r="J112" s="544">
        <v>0</v>
      </c>
      <c r="K112" s="334">
        <v>2449700</v>
      </c>
      <c r="L112" s="545">
        <v>200000</v>
      </c>
      <c r="M112" s="546">
        <v>16335400</v>
      </c>
      <c r="N112" s="331"/>
      <c r="O112" s="331"/>
      <c r="P112" s="331"/>
    </row>
    <row r="113" spans="1:16" ht="12.75" x14ac:dyDescent="0.2">
      <c r="A113" s="539" t="s">
        <v>750</v>
      </c>
      <c r="B113" s="540"/>
      <c r="C113" s="540" t="s">
        <v>703</v>
      </c>
      <c r="D113" s="324">
        <v>2189</v>
      </c>
      <c r="E113" s="324">
        <v>20189</v>
      </c>
      <c r="F113" s="540" t="s">
        <v>1678</v>
      </c>
      <c r="G113" s="327" t="s">
        <v>1572</v>
      </c>
      <c r="H113" s="327" t="s">
        <v>1573</v>
      </c>
      <c r="I113" s="544">
        <v>9632800</v>
      </c>
      <c r="J113" s="544">
        <v>0</v>
      </c>
      <c r="K113" s="334">
        <v>0</v>
      </c>
      <c r="L113" s="545">
        <v>0</v>
      </c>
      <c r="M113" s="546">
        <v>9632800</v>
      </c>
      <c r="N113" s="331"/>
      <c r="O113" s="331"/>
      <c r="P113" s="331"/>
    </row>
    <row r="114" spans="1:16" ht="12.75" x14ac:dyDescent="0.2">
      <c r="A114" s="539" t="s">
        <v>1679</v>
      </c>
      <c r="B114" s="540"/>
      <c r="C114" s="540" t="s">
        <v>703</v>
      </c>
      <c r="D114" s="324">
        <v>2003</v>
      </c>
      <c r="E114" s="324">
        <v>20003</v>
      </c>
      <c r="F114" s="540" t="s">
        <v>371</v>
      </c>
      <c r="G114" s="327" t="s">
        <v>1572</v>
      </c>
      <c r="H114" s="327" t="s">
        <v>1583</v>
      </c>
      <c r="I114" s="544">
        <v>3235800</v>
      </c>
      <c r="J114" s="544">
        <v>1466500</v>
      </c>
      <c r="K114" s="334">
        <v>3866800</v>
      </c>
      <c r="L114" s="545">
        <v>3543900</v>
      </c>
      <c r="M114" s="546">
        <v>12113100</v>
      </c>
      <c r="N114" s="331"/>
      <c r="O114" s="331"/>
      <c r="P114" s="331"/>
    </row>
    <row r="115" spans="1:16" ht="12.75" x14ac:dyDescent="0.2">
      <c r="A115" s="539" t="s">
        <v>1680</v>
      </c>
      <c r="B115" s="540"/>
      <c r="C115" s="540" t="s">
        <v>703</v>
      </c>
      <c r="D115" s="324">
        <v>2005</v>
      </c>
      <c r="E115" s="324">
        <v>20005</v>
      </c>
      <c r="F115" s="540" t="s">
        <v>371</v>
      </c>
      <c r="G115" s="327" t="s">
        <v>1586</v>
      </c>
      <c r="H115" s="327" t="s">
        <v>1583</v>
      </c>
      <c r="I115" s="544">
        <v>1031300</v>
      </c>
      <c r="J115" s="544">
        <v>1299700</v>
      </c>
      <c r="K115" s="334">
        <v>1378500</v>
      </c>
      <c r="L115" s="545">
        <v>1216399.9999999998</v>
      </c>
      <c r="M115" s="546">
        <v>4925900</v>
      </c>
      <c r="N115" s="331"/>
      <c r="O115" s="331"/>
      <c r="P115" s="331"/>
    </row>
    <row r="116" spans="1:16" ht="12.75" x14ac:dyDescent="0.2">
      <c r="A116" s="539" t="s">
        <v>1681</v>
      </c>
      <c r="B116" s="540"/>
      <c r="C116" s="540" t="s">
        <v>703</v>
      </c>
      <c r="D116" s="324">
        <v>2002</v>
      </c>
      <c r="E116" s="324">
        <v>20002</v>
      </c>
      <c r="F116" s="540" t="s">
        <v>1571</v>
      </c>
      <c r="G116" s="327" t="s">
        <v>1572</v>
      </c>
      <c r="H116" s="327" t="s">
        <v>1577</v>
      </c>
      <c r="I116" s="544">
        <v>16660599.999999998</v>
      </c>
      <c r="J116" s="544">
        <v>9432400</v>
      </c>
      <c r="K116" s="334">
        <v>32588400</v>
      </c>
      <c r="L116" s="545">
        <v>12019300</v>
      </c>
      <c r="M116" s="546">
        <v>70700800</v>
      </c>
      <c r="N116" s="331"/>
      <c r="O116" s="331"/>
      <c r="P116" s="331"/>
    </row>
    <row r="117" spans="1:16" ht="12.75" x14ac:dyDescent="0.2">
      <c r="A117" s="539" t="s">
        <v>1682</v>
      </c>
      <c r="B117" s="540"/>
      <c r="C117" s="540" t="s">
        <v>703</v>
      </c>
      <c r="D117" s="324">
        <v>2116</v>
      </c>
      <c r="E117" s="324">
        <v>20116</v>
      </c>
      <c r="F117" s="540" t="s">
        <v>1683</v>
      </c>
      <c r="G117" s="327" t="s">
        <v>1572</v>
      </c>
      <c r="H117" s="327" t="s">
        <v>1577</v>
      </c>
      <c r="I117" s="544">
        <v>414599.99999999994</v>
      </c>
      <c r="J117" s="544">
        <v>1050100</v>
      </c>
      <c r="K117" s="334">
        <v>1655500</v>
      </c>
      <c r="L117" s="545">
        <v>163600</v>
      </c>
      <c r="M117" s="546">
        <v>3283900</v>
      </c>
      <c r="N117" s="331"/>
      <c r="O117" s="331"/>
      <c r="P117" s="331"/>
    </row>
    <row r="118" spans="1:16" ht="12.75" x14ac:dyDescent="0.2">
      <c r="A118" s="539" t="s">
        <v>1684</v>
      </c>
      <c r="B118" s="540"/>
      <c r="C118" s="540" t="s">
        <v>703</v>
      </c>
      <c r="D118" s="324">
        <v>2185</v>
      </c>
      <c r="E118" s="324">
        <v>20185</v>
      </c>
      <c r="F118" s="540" t="s">
        <v>1683</v>
      </c>
      <c r="G118" s="327" t="s">
        <v>1572</v>
      </c>
      <c r="H118" s="327" t="s">
        <v>1583</v>
      </c>
      <c r="I118" s="544">
        <v>1257199.9999999998</v>
      </c>
      <c r="J118" s="544">
        <v>1103700</v>
      </c>
      <c r="K118" s="334">
        <v>5771300</v>
      </c>
      <c r="L118" s="545">
        <v>1403600</v>
      </c>
      <c r="M118" s="546">
        <v>9535800</v>
      </c>
      <c r="N118" s="331"/>
      <c r="O118" s="331"/>
      <c r="P118" s="331"/>
    </row>
    <row r="119" spans="1:16" ht="12.75" x14ac:dyDescent="0.2">
      <c r="A119" s="539" t="s">
        <v>1685</v>
      </c>
      <c r="B119" s="540"/>
      <c r="C119" s="540" t="s">
        <v>703</v>
      </c>
      <c r="D119" s="324">
        <v>2172</v>
      </c>
      <c r="E119" s="324">
        <v>20172</v>
      </c>
      <c r="F119" s="540" t="s">
        <v>1683</v>
      </c>
      <c r="G119" s="327" t="s">
        <v>1572</v>
      </c>
      <c r="H119" s="327" t="s">
        <v>1577</v>
      </c>
      <c r="I119" s="544">
        <v>568800.00000000012</v>
      </c>
      <c r="J119" s="544">
        <v>1136400</v>
      </c>
      <c r="K119" s="334">
        <v>1507600</v>
      </c>
      <c r="L119" s="545">
        <v>184300</v>
      </c>
      <c r="M119" s="546">
        <v>3397100</v>
      </c>
      <c r="N119" s="331"/>
      <c r="O119" s="331"/>
      <c r="P119" s="331"/>
    </row>
    <row r="120" spans="1:16" ht="12.75" x14ac:dyDescent="0.2">
      <c r="A120" s="539" t="s">
        <v>1520</v>
      </c>
      <c r="B120" s="540"/>
      <c r="C120" s="540" t="s">
        <v>703</v>
      </c>
      <c r="D120" s="324">
        <v>2191</v>
      </c>
      <c r="E120" s="324">
        <v>20191</v>
      </c>
      <c r="F120" s="540" t="s">
        <v>371</v>
      </c>
      <c r="G120" s="327" t="s">
        <v>1586</v>
      </c>
      <c r="H120" s="327" t="s">
        <v>1583</v>
      </c>
      <c r="I120" s="544">
        <v>83800</v>
      </c>
      <c r="J120" s="544">
        <v>199900</v>
      </c>
      <c r="K120" s="334">
        <v>223900</v>
      </c>
      <c r="L120" s="545">
        <v>441700</v>
      </c>
      <c r="M120" s="546">
        <v>949300</v>
      </c>
      <c r="N120" s="331"/>
      <c r="O120" s="331"/>
      <c r="P120" s="331"/>
    </row>
    <row r="121" spans="1:16" ht="12.75" x14ac:dyDescent="0.2">
      <c r="A121" s="539" t="s">
        <v>1686</v>
      </c>
      <c r="B121" s="540"/>
      <c r="C121" s="540" t="s">
        <v>703</v>
      </c>
      <c r="D121" s="324">
        <v>2006</v>
      </c>
      <c r="E121" s="324">
        <v>20006</v>
      </c>
      <c r="F121" s="540" t="s">
        <v>371</v>
      </c>
      <c r="G121" s="327" t="s">
        <v>1572</v>
      </c>
      <c r="H121" s="327" t="s">
        <v>1573</v>
      </c>
      <c r="I121" s="544">
        <v>459400.00000000006</v>
      </c>
      <c r="J121" s="544">
        <v>1026599.9999999999</v>
      </c>
      <c r="K121" s="334">
        <v>768500</v>
      </c>
      <c r="L121" s="545">
        <v>0</v>
      </c>
      <c r="M121" s="546">
        <v>2254500</v>
      </c>
      <c r="N121" s="331"/>
      <c r="O121" s="331"/>
      <c r="P121" s="331"/>
    </row>
    <row r="122" spans="1:16" ht="12.75" x14ac:dyDescent="0.2">
      <c r="A122" s="539" t="s">
        <v>1485</v>
      </c>
      <c r="B122" s="540"/>
      <c r="C122" s="540" t="s">
        <v>703</v>
      </c>
      <c r="D122" s="324">
        <v>2213</v>
      </c>
      <c r="E122" s="324">
        <v>20213</v>
      </c>
      <c r="F122" s="540" t="s">
        <v>371</v>
      </c>
      <c r="G122" s="327" t="s">
        <v>1586</v>
      </c>
      <c r="H122" s="327" t="s">
        <v>1577</v>
      </c>
      <c r="I122" s="544">
        <v>6600.0000000000009</v>
      </c>
      <c r="J122" s="544">
        <v>6000</v>
      </c>
      <c r="K122" s="334">
        <v>18800</v>
      </c>
      <c r="L122" s="545">
        <v>34300</v>
      </c>
      <c r="M122" s="546">
        <v>65600</v>
      </c>
      <c r="N122" s="331"/>
      <c r="O122" s="331"/>
      <c r="P122" s="331"/>
    </row>
    <row r="123" spans="1:16" ht="12.75" x14ac:dyDescent="0.2">
      <c r="A123" s="539" t="s">
        <v>1517</v>
      </c>
      <c r="B123" s="540"/>
      <c r="C123" s="540" t="s">
        <v>703</v>
      </c>
      <c r="D123" s="324">
        <v>2009</v>
      </c>
      <c r="E123" s="324">
        <v>20009</v>
      </c>
      <c r="F123" s="540" t="s">
        <v>371</v>
      </c>
      <c r="G123" s="327" t="s">
        <v>1586</v>
      </c>
      <c r="H123" s="327" t="s">
        <v>1577</v>
      </c>
      <c r="I123" s="544">
        <v>386200</v>
      </c>
      <c r="J123" s="544">
        <v>290800</v>
      </c>
      <c r="K123" s="334">
        <v>430700</v>
      </c>
      <c r="L123" s="545">
        <v>339000</v>
      </c>
      <c r="M123" s="546">
        <v>1446700</v>
      </c>
      <c r="N123" s="331"/>
      <c r="O123" s="331"/>
      <c r="P123" s="331"/>
    </row>
    <row r="124" spans="1:16" ht="12.75" x14ac:dyDescent="0.2">
      <c r="A124" s="539" t="s">
        <v>844</v>
      </c>
      <c r="B124" s="540"/>
      <c r="C124" s="540" t="s">
        <v>703</v>
      </c>
      <c r="D124" s="324">
        <v>2085</v>
      </c>
      <c r="E124" s="324">
        <v>20085</v>
      </c>
      <c r="F124" s="540" t="s">
        <v>371</v>
      </c>
      <c r="G124" s="327" t="s">
        <v>1586</v>
      </c>
      <c r="H124" s="327" t="s">
        <v>1573</v>
      </c>
      <c r="I124" s="544">
        <v>147400</v>
      </c>
      <c r="J124" s="544">
        <v>1418100</v>
      </c>
      <c r="K124" s="334">
        <v>242000</v>
      </c>
      <c r="L124" s="545">
        <v>0</v>
      </c>
      <c r="M124" s="546">
        <v>1807600</v>
      </c>
      <c r="N124" s="331"/>
      <c r="O124" s="331"/>
      <c r="P124" s="331"/>
    </row>
    <row r="125" spans="1:16" ht="12.75" x14ac:dyDescent="0.2">
      <c r="A125" s="539" t="s">
        <v>1687</v>
      </c>
      <c r="B125" s="540"/>
      <c r="C125" s="540" t="s">
        <v>703</v>
      </c>
      <c r="D125" s="324">
        <v>2018</v>
      </c>
      <c r="E125" s="324">
        <v>20018</v>
      </c>
      <c r="F125" s="540" t="s">
        <v>1683</v>
      </c>
      <c r="G125" s="327" t="s">
        <v>1572</v>
      </c>
      <c r="H125" s="327" t="s">
        <v>1577</v>
      </c>
      <c r="I125" s="544">
        <v>13640699.999999998</v>
      </c>
      <c r="J125" s="544">
        <v>5472300</v>
      </c>
      <c r="K125" s="334">
        <v>20220200</v>
      </c>
      <c r="L125" s="545">
        <v>5076299.9999999991</v>
      </c>
      <c r="M125" s="546">
        <v>44409500</v>
      </c>
      <c r="N125" s="331"/>
      <c r="O125" s="331"/>
      <c r="P125" s="331"/>
    </row>
    <row r="126" spans="1:16" ht="12.75" x14ac:dyDescent="0.2">
      <c r="A126" s="539" t="s">
        <v>1688</v>
      </c>
      <c r="B126" s="540"/>
      <c r="C126" s="540" t="s">
        <v>703</v>
      </c>
      <c r="D126" s="324">
        <v>2010</v>
      </c>
      <c r="E126" s="324">
        <v>20010</v>
      </c>
      <c r="F126" s="540" t="s">
        <v>371</v>
      </c>
      <c r="G126" s="327" t="s">
        <v>1572</v>
      </c>
      <c r="H126" s="327" t="s">
        <v>1577</v>
      </c>
      <c r="I126" s="544">
        <v>1008400.0000000001</v>
      </c>
      <c r="J126" s="544">
        <v>2763600</v>
      </c>
      <c r="K126" s="334">
        <v>1857300</v>
      </c>
      <c r="L126" s="545">
        <v>1530800</v>
      </c>
      <c r="M126" s="546">
        <v>7160300</v>
      </c>
      <c r="N126" s="331"/>
      <c r="O126" s="331"/>
      <c r="P126" s="331"/>
    </row>
    <row r="127" spans="1:16" ht="12.75" x14ac:dyDescent="0.2">
      <c r="A127" s="539" t="s">
        <v>1689</v>
      </c>
      <c r="B127" s="540"/>
      <c r="C127" s="540" t="s">
        <v>703</v>
      </c>
      <c r="D127" s="324">
        <v>2120</v>
      </c>
      <c r="E127" s="324">
        <v>20120</v>
      </c>
      <c r="F127" s="540" t="s">
        <v>371</v>
      </c>
      <c r="G127" s="327" t="s">
        <v>1586</v>
      </c>
      <c r="H127" s="327" t="s">
        <v>1583</v>
      </c>
      <c r="I127" s="544">
        <v>315500</v>
      </c>
      <c r="J127" s="544">
        <v>90000</v>
      </c>
      <c r="K127" s="334">
        <v>543900</v>
      </c>
      <c r="L127" s="545">
        <v>624000</v>
      </c>
      <c r="M127" s="546">
        <v>1573300</v>
      </c>
      <c r="N127" s="331"/>
      <c r="O127" s="331"/>
      <c r="P127" s="331"/>
    </row>
    <row r="128" spans="1:16" ht="12.75" x14ac:dyDescent="0.2">
      <c r="A128" s="539" t="s">
        <v>704</v>
      </c>
      <c r="B128" s="540"/>
      <c r="C128" s="540" t="s">
        <v>703</v>
      </c>
      <c r="D128" s="324">
        <v>2217</v>
      </c>
      <c r="E128" s="324">
        <v>20217</v>
      </c>
      <c r="F128" s="540" t="s">
        <v>1678</v>
      </c>
      <c r="G128" s="327" t="s">
        <v>1572</v>
      </c>
      <c r="H128" s="327" t="s">
        <v>1573</v>
      </c>
      <c r="I128" s="544">
        <v>19849800</v>
      </c>
      <c r="J128" s="544">
        <v>0</v>
      </c>
      <c r="K128" s="334">
        <v>0</v>
      </c>
      <c r="L128" s="545">
        <v>0</v>
      </c>
      <c r="M128" s="546">
        <v>19849800</v>
      </c>
      <c r="N128" s="331"/>
      <c r="O128" s="331"/>
      <c r="P128" s="331"/>
    </row>
    <row r="129" spans="1:16" ht="12.75" x14ac:dyDescent="0.2">
      <c r="A129" s="539" t="s">
        <v>1690</v>
      </c>
      <c r="B129" s="540"/>
      <c r="C129" s="540" t="s">
        <v>703</v>
      </c>
      <c r="D129" s="324">
        <v>2179</v>
      </c>
      <c r="E129" s="324">
        <v>20179</v>
      </c>
      <c r="F129" s="540" t="s">
        <v>1691</v>
      </c>
      <c r="G129" s="327" t="s">
        <v>1586</v>
      </c>
      <c r="H129" s="327" t="s">
        <v>1577</v>
      </c>
      <c r="I129" s="544">
        <v>218900</v>
      </c>
      <c r="J129" s="544">
        <v>0</v>
      </c>
      <c r="K129" s="334">
        <v>399300</v>
      </c>
      <c r="L129" s="545">
        <v>1249400</v>
      </c>
      <c r="M129" s="546">
        <v>1867600</v>
      </c>
      <c r="N129" s="331"/>
      <c r="O129" s="331"/>
      <c r="P129" s="331"/>
    </row>
    <row r="130" spans="1:16" ht="12.75" x14ac:dyDescent="0.2">
      <c r="A130" s="539" t="s">
        <v>1692</v>
      </c>
      <c r="B130" s="540"/>
      <c r="C130" s="540" t="s">
        <v>703</v>
      </c>
      <c r="D130" s="324">
        <v>2071</v>
      </c>
      <c r="E130" s="324">
        <v>20071</v>
      </c>
      <c r="F130" s="540" t="s">
        <v>371</v>
      </c>
      <c r="G130" s="327" t="s">
        <v>1572</v>
      </c>
      <c r="H130" s="327" t="s">
        <v>1573</v>
      </c>
      <c r="I130" s="544">
        <v>368200</v>
      </c>
      <c r="J130" s="544">
        <v>3030900</v>
      </c>
      <c r="K130" s="334">
        <v>731900</v>
      </c>
      <c r="L130" s="545">
        <v>0</v>
      </c>
      <c r="M130" s="546">
        <v>4131000</v>
      </c>
      <c r="N130" s="331"/>
      <c r="O130" s="331"/>
      <c r="P130" s="331"/>
    </row>
    <row r="131" spans="1:16" ht="12.75" x14ac:dyDescent="0.2">
      <c r="A131" s="539" t="s">
        <v>1693</v>
      </c>
      <c r="B131" s="540"/>
      <c r="C131" s="540" t="s">
        <v>703</v>
      </c>
      <c r="D131" s="324">
        <v>2176</v>
      </c>
      <c r="E131" s="324">
        <v>20176</v>
      </c>
      <c r="F131" s="540" t="s">
        <v>1571</v>
      </c>
      <c r="G131" s="327" t="s">
        <v>1586</v>
      </c>
      <c r="H131" s="327" t="s">
        <v>1573</v>
      </c>
      <c r="I131" s="544">
        <v>295500</v>
      </c>
      <c r="J131" s="544">
        <v>0</v>
      </c>
      <c r="K131" s="334">
        <v>120800</v>
      </c>
      <c r="L131" s="545">
        <v>0</v>
      </c>
      <c r="M131" s="546">
        <v>416300</v>
      </c>
      <c r="N131" s="331"/>
      <c r="O131" s="331"/>
      <c r="P131" s="331"/>
    </row>
    <row r="132" spans="1:16" ht="12.75" x14ac:dyDescent="0.2">
      <c r="A132" s="539" t="s">
        <v>1694</v>
      </c>
      <c r="B132" s="540"/>
      <c r="C132" s="540" t="s">
        <v>703</v>
      </c>
      <c r="D132" s="324">
        <v>2078</v>
      </c>
      <c r="E132" s="324">
        <v>20078</v>
      </c>
      <c r="F132" s="540" t="s">
        <v>1683</v>
      </c>
      <c r="G132" s="327" t="s">
        <v>1572</v>
      </c>
      <c r="H132" s="327" t="s">
        <v>1573</v>
      </c>
      <c r="I132" s="544">
        <v>713049299.99999988</v>
      </c>
      <c r="J132" s="544">
        <v>135627200</v>
      </c>
      <c r="K132" s="334">
        <v>372039000</v>
      </c>
      <c r="L132" s="545">
        <v>0</v>
      </c>
      <c r="M132" s="546">
        <v>1220715400</v>
      </c>
      <c r="N132" s="331"/>
      <c r="O132" s="331"/>
      <c r="P132" s="331"/>
    </row>
    <row r="133" spans="1:16" ht="12.75" x14ac:dyDescent="0.2">
      <c r="A133" s="539" t="s">
        <v>1370</v>
      </c>
      <c r="B133" s="540"/>
      <c r="C133" s="540" t="s">
        <v>703</v>
      </c>
      <c r="D133" s="324">
        <v>2137</v>
      </c>
      <c r="E133" s="324">
        <v>20137</v>
      </c>
      <c r="F133" s="540" t="s">
        <v>1678</v>
      </c>
      <c r="G133" s="327" t="s">
        <v>1572</v>
      </c>
      <c r="H133" s="327" t="s">
        <v>1577</v>
      </c>
      <c r="I133" s="544">
        <v>2191200</v>
      </c>
      <c r="J133" s="544">
        <v>0</v>
      </c>
      <c r="K133" s="334">
        <v>933500</v>
      </c>
      <c r="L133" s="545">
        <v>37800</v>
      </c>
      <c r="M133" s="546">
        <v>3162600</v>
      </c>
      <c r="N133" s="331"/>
      <c r="O133" s="331"/>
      <c r="P133" s="331"/>
    </row>
    <row r="134" spans="1:16" ht="12.75" x14ac:dyDescent="0.2">
      <c r="A134" s="539" t="s">
        <v>706</v>
      </c>
      <c r="B134" s="540"/>
      <c r="C134" s="540" t="s">
        <v>703</v>
      </c>
      <c r="D134" s="324">
        <v>2135</v>
      </c>
      <c r="E134" s="324">
        <v>20135</v>
      </c>
      <c r="F134" s="540" t="s">
        <v>1678</v>
      </c>
      <c r="G134" s="327" t="s">
        <v>1572</v>
      </c>
      <c r="H134" s="327" t="s">
        <v>1573</v>
      </c>
      <c r="I134" s="544">
        <v>3642500</v>
      </c>
      <c r="J134" s="544">
        <v>0</v>
      </c>
      <c r="K134" s="334">
        <v>1554000</v>
      </c>
      <c r="L134" s="545">
        <v>0</v>
      </c>
      <c r="M134" s="546">
        <v>5196500</v>
      </c>
      <c r="N134" s="331"/>
      <c r="O134" s="331"/>
      <c r="P134" s="331"/>
    </row>
    <row r="135" spans="1:16" ht="12.75" x14ac:dyDescent="0.2">
      <c r="A135" s="539" t="s">
        <v>1695</v>
      </c>
      <c r="B135" s="540"/>
      <c r="C135" s="540" t="s">
        <v>703</v>
      </c>
      <c r="D135" s="324">
        <v>2188</v>
      </c>
      <c r="E135" s="324">
        <v>20188</v>
      </c>
      <c r="F135" s="540" t="s">
        <v>1683</v>
      </c>
      <c r="G135" s="327" t="s">
        <v>1572</v>
      </c>
      <c r="H135" s="327" t="s">
        <v>1573</v>
      </c>
      <c r="I135" s="544">
        <v>208405699.99999997</v>
      </c>
      <c r="J135" s="544">
        <v>493616700</v>
      </c>
      <c r="K135" s="334">
        <v>0</v>
      </c>
      <c r="L135" s="545">
        <v>59800</v>
      </c>
      <c r="M135" s="546">
        <v>702082300</v>
      </c>
      <c r="N135" s="331"/>
      <c r="O135" s="331"/>
      <c r="P135" s="331"/>
    </row>
    <row r="136" spans="1:16" ht="12.75" x14ac:dyDescent="0.2">
      <c r="A136" s="539" t="s">
        <v>1696</v>
      </c>
      <c r="B136" s="540"/>
      <c r="C136" s="540" t="s">
        <v>703</v>
      </c>
      <c r="D136" s="324">
        <v>2100</v>
      </c>
      <c r="E136" s="324">
        <v>20100</v>
      </c>
      <c r="F136" s="540" t="s">
        <v>1683</v>
      </c>
      <c r="G136" s="327" t="s">
        <v>1572</v>
      </c>
      <c r="H136" s="327" t="s">
        <v>1573</v>
      </c>
      <c r="I136" s="544">
        <v>710055100</v>
      </c>
      <c r="J136" s="544">
        <v>258191000</v>
      </c>
      <c r="K136" s="334">
        <v>484240000</v>
      </c>
      <c r="L136" s="545">
        <v>0</v>
      </c>
      <c r="M136" s="546">
        <v>1452486100</v>
      </c>
      <c r="N136" s="331"/>
      <c r="O136" s="331"/>
      <c r="P136" s="331"/>
    </row>
    <row r="137" spans="1:16" ht="12.75" x14ac:dyDescent="0.2">
      <c r="A137" s="539" t="s">
        <v>1697</v>
      </c>
      <c r="B137" s="540"/>
      <c r="C137" s="540" t="s">
        <v>703</v>
      </c>
      <c r="D137" s="324">
        <v>2008</v>
      </c>
      <c r="E137" s="324">
        <v>20008</v>
      </c>
      <c r="F137" s="540" t="s">
        <v>1683</v>
      </c>
      <c r="G137" s="327" t="s">
        <v>1572</v>
      </c>
      <c r="H137" s="327" t="s">
        <v>1573</v>
      </c>
      <c r="I137" s="544">
        <v>4616093100</v>
      </c>
      <c r="J137" s="544">
        <v>1539210100</v>
      </c>
      <c r="K137" s="334">
        <v>3939664200</v>
      </c>
      <c r="L137" s="545">
        <v>11683100</v>
      </c>
      <c r="M137" s="546">
        <v>10106650500</v>
      </c>
      <c r="N137" s="331"/>
      <c r="O137" s="331"/>
      <c r="P137" s="331"/>
    </row>
    <row r="138" spans="1:16" ht="12.75" x14ac:dyDescent="0.2">
      <c r="A138" s="539" t="s">
        <v>1698</v>
      </c>
      <c r="B138" s="540"/>
      <c r="C138" s="540" t="s">
        <v>703</v>
      </c>
      <c r="D138" s="324">
        <v>2206</v>
      </c>
      <c r="E138" s="324">
        <v>20206</v>
      </c>
      <c r="F138" s="540" t="s">
        <v>371</v>
      </c>
      <c r="G138" s="327" t="s">
        <v>1572</v>
      </c>
      <c r="H138" s="327" t="s">
        <v>1573</v>
      </c>
      <c r="I138" s="544">
        <v>46787000</v>
      </c>
      <c r="J138" s="544">
        <v>4793800</v>
      </c>
      <c r="K138" s="334">
        <v>63531500</v>
      </c>
      <c r="L138" s="545">
        <v>5600000</v>
      </c>
      <c r="M138" s="546">
        <v>120712300</v>
      </c>
      <c r="N138" s="331"/>
      <c r="O138" s="331"/>
      <c r="P138" s="331"/>
    </row>
    <row r="139" spans="1:16" ht="12.75" x14ac:dyDescent="0.2">
      <c r="A139" s="539" t="s">
        <v>1699</v>
      </c>
      <c r="B139" s="540"/>
      <c r="C139" s="540" t="s">
        <v>703</v>
      </c>
      <c r="D139" s="324">
        <v>2082</v>
      </c>
      <c r="E139" s="324">
        <v>20082</v>
      </c>
      <c r="F139" s="540" t="s">
        <v>371</v>
      </c>
      <c r="G139" s="327" t="s">
        <v>1572</v>
      </c>
      <c r="H139" s="327" t="s">
        <v>1573</v>
      </c>
      <c r="I139" s="544">
        <v>6974700.0000000009</v>
      </c>
      <c r="J139" s="544">
        <v>106715200</v>
      </c>
      <c r="K139" s="334">
        <v>30950600</v>
      </c>
      <c r="L139" s="545">
        <v>104000</v>
      </c>
      <c r="M139" s="546">
        <v>144744500</v>
      </c>
      <c r="N139" s="331"/>
      <c r="O139" s="331"/>
      <c r="P139" s="331"/>
    </row>
    <row r="140" spans="1:16" ht="12.75" x14ac:dyDescent="0.2">
      <c r="A140" s="539" t="s">
        <v>1700</v>
      </c>
      <c r="B140" s="540"/>
      <c r="C140" s="540" t="s">
        <v>703</v>
      </c>
      <c r="D140" s="324">
        <v>2148</v>
      </c>
      <c r="E140" s="324">
        <v>20148</v>
      </c>
      <c r="F140" s="540" t="s">
        <v>1691</v>
      </c>
      <c r="G140" s="327" t="s">
        <v>1586</v>
      </c>
      <c r="H140" s="327" t="s">
        <v>1577</v>
      </c>
      <c r="I140" s="544">
        <v>1174300</v>
      </c>
      <c r="J140" s="544">
        <v>0</v>
      </c>
      <c r="K140" s="334">
        <v>0</v>
      </c>
      <c r="L140" s="545">
        <v>0</v>
      </c>
      <c r="M140" s="546">
        <v>1174300</v>
      </c>
      <c r="N140" s="331"/>
      <c r="O140" s="331"/>
      <c r="P140" s="331"/>
    </row>
    <row r="141" spans="1:16" ht="12.75" x14ac:dyDescent="0.2">
      <c r="A141" s="539" t="s">
        <v>1701</v>
      </c>
      <c r="B141" s="540"/>
      <c r="C141" s="540" t="s">
        <v>703</v>
      </c>
      <c r="D141" s="324">
        <v>2004</v>
      </c>
      <c r="E141" s="324">
        <v>20004</v>
      </c>
      <c r="F141" s="540" t="s">
        <v>1571</v>
      </c>
      <c r="G141" s="327" t="s">
        <v>1572</v>
      </c>
      <c r="H141" s="327" t="s">
        <v>1577</v>
      </c>
      <c r="I141" s="544">
        <v>37789600</v>
      </c>
      <c r="J141" s="544">
        <v>30732300</v>
      </c>
      <c r="K141" s="334">
        <v>41402100</v>
      </c>
      <c r="L141" s="545">
        <v>17575700</v>
      </c>
      <c r="M141" s="546">
        <v>127499600</v>
      </c>
      <c r="N141" s="331"/>
      <c r="O141" s="331"/>
      <c r="P141" s="331"/>
    </row>
    <row r="142" spans="1:16" ht="12.75" x14ac:dyDescent="0.2">
      <c r="A142" s="539" t="s">
        <v>849</v>
      </c>
      <c r="B142" s="540"/>
      <c r="C142" s="540" t="s">
        <v>703</v>
      </c>
      <c r="D142" s="324">
        <v>2175</v>
      </c>
      <c r="E142" s="324">
        <v>20175</v>
      </c>
      <c r="F142" s="540" t="s">
        <v>1678</v>
      </c>
      <c r="G142" s="327" t="s">
        <v>1572</v>
      </c>
      <c r="H142" s="327" t="s">
        <v>1573</v>
      </c>
      <c r="I142" s="544">
        <v>961500</v>
      </c>
      <c r="J142" s="544">
        <v>0</v>
      </c>
      <c r="K142" s="334">
        <v>0</v>
      </c>
      <c r="L142" s="545">
        <v>0</v>
      </c>
      <c r="M142" s="546">
        <v>961500</v>
      </c>
      <c r="N142" s="331"/>
      <c r="O142" s="331"/>
      <c r="P142" s="331"/>
    </row>
    <row r="143" spans="1:16" ht="12.75" x14ac:dyDescent="0.2">
      <c r="A143" s="539" t="s">
        <v>1702</v>
      </c>
      <c r="B143" s="540"/>
      <c r="C143" s="540" t="s">
        <v>703</v>
      </c>
      <c r="D143" s="324">
        <v>2096</v>
      </c>
      <c r="E143" s="324">
        <v>20096</v>
      </c>
      <c r="F143" s="540" t="s">
        <v>371</v>
      </c>
      <c r="G143" s="327" t="s">
        <v>1572</v>
      </c>
      <c r="H143" s="327" t="s">
        <v>1573</v>
      </c>
      <c r="I143" s="544">
        <v>348500</v>
      </c>
      <c r="J143" s="544">
        <v>1186700</v>
      </c>
      <c r="K143" s="334">
        <v>768700</v>
      </c>
      <c r="L143" s="545">
        <v>152700</v>
      </c>
      <c r="M143" s="546">
        <v>2456600</v>
      </c>
      <c r="N143" s="331"/>
      <c r="O143" s="331"/>
      <c r="P143" s="331"/>
    </row>
    <row r="144" spans="1:16" ht="12.75" x14ac:dyDescent="0.2">
      <c r="A144" s="539" t="s">
        <v>1703</v>
      </c>
      <c r="B144" s="540"/>
      <c r="C144" s="540" t="s">
        <v>703</v>
      </c>
      <c r="D144" s="324">
        <v>2113</v>
      </c>
      <c r="E144" s="324">
        <v>20113</v>
      </c>
      <c r="F144" s="540" t="s">
        <v>1571</v>
      </c>
      <c r="G144" s="327" t="s">
        <v>1572</v>
      </c>
      <c r="H144" s="327" t="s">
        <v>1577</v>
      </c>
      <c r="I144" s="544">
        <v>28082400</v>
      </c>
      <c r="J144" s="544">
        <v>3524100</v>
      </c>
      <c r="K144" s="334">
        <v>33203300.000000004</v>
      </c>
      <c r="L144" s="545">
        <v>6327200</v>
      </c>
      <c r="M144" s="546">
        <v>71137000</v>
      </c>
      <c r="N144" s="331"/>
      <c r="O144" s="331"/>
      <c r="P144" s="331"/>
    </row>
    <row r="145" spans="1:16" ht="12.75" x14ac:dyDescent="0.2">
      <c r="A145" s="539" t="s">
        <v>1704</v>
      </c>
      <c r="B145" s="540"/>
      <c r="C145" s="540" t="s">
        <v>703</v>
      </c>
      <c r="D145" s="324">
        <v>2099</v>
      </c>
      <c r="E145" s="324">
        <v>20099</v>
      </c>
      <c r="F145" s="540" t="s">
        <v>1571</v>
      </c>
      <c r="G145" s="327" t="s">
        <v>1572</v>
      </c>
      <c r="H145" s="327" t="s">
        <v>1573</v>
      </c>
      <c r="I145" s="544">
        <v>52215600</v>
      </c>
      <c r="J145" s="544">
        <v>0</v>
      </c>
      <c r="K145" s="334">
        <v>0</v>
      </c>
      <c r="L145" s="545">
        <v>29200</v>
      </c>
      <c r="M145" s="546">
        <v>52244900</v>
      </c>
      <c r="N145" s="331"/>
      <c r="O145" s="331"/>
      <c r="P145" s="331"/>
    </row>
    <row r="146" spans="1:16" ht="12.75" x14ac:dyDescent="0.2">
      <c r="A146" s="539" t="s">
        <v>1705</v>
      </c>
      <c r="B146" s="540"/>
      <c r="C146" s="540" t="s">
        <v>703</v>
      </c>
      <c r="D146" s="324">
        <v>2072</v>
      </c>
      <c r="E146" s="324">
        <v>20072</v>
      </c>
      <c r="F146" s="540" t="s">
        <v>371</v>
      </c>
      <c r="G146" s="327" t="s">
        <v>1572</v>
      </c>
      <c r="H146" s="327" t="s">
        <v>1573</v>
      </c>
      <c r="I146" s="544">
        <v>10381800</v>
      </c>
      <c r="J146" s="544">
        <v>33282699.999999996</v>
      </c>
      <c r="K146" s="334">
        <v>23879100</v>
      </c>
      <c r="L146" s="545">
        <v>3005900</v>
      </c>
      <c r="M146" s="546">
        <v>70549500</v>
      </c>
      <c r="N146" s="331"/>
      <c r="O146" s="331"/>
      <c r="P146" s="331"/>
    </row>
    <row r="147" spans="1:16" ht="12.75" x14ac:dyDescent="0.2">
      <c r="A147" s="539" t="s">
        <v>1706</v>
      </c>
      <c r="B147" s="540"/>
      <c r="C147" s="540" t="s">
        <v>703</v>
      </c>
      <c r="D147" s="324">
        <v>2158</v>
      </c>
      <c r="E147" s="324">
        <v>20158</v>
      </c>
      <c r="F147" s="540" t="s">
        <v>371</v>
      </c>
      <c r="G147" s="327" t="s">
        <v>1586</v>
      </c>
      <c r="H147" s="327" t="s">
        <v>1583</v>
      </c>
      <c r="I147" s="544">
        <v>356400</v>
      </c>
      <c r="J147" s="544">
        <v>8000</v>
      </c>
      <c r="K147" s="334">
        <v>726600</v>
      </c>
      <c r="L147" s="545">
        <v>208500</v>
      </c>
      <c r="M147" s="546">
        <v>1299600</v>
      </c>
      <c r="N147" s="331"/>
      <c r="O147" s="331"/>
      <c r="P147" s="331"/>
    </row>
    <row r="148" spans="1:16" ht="12.75" x14ac:dyDescent="0.2">
      <c r="A148" s="539" t="s">
        <v>1707</v>
      </c>
      <c r="B148" s="540"/>
      <c r="C148" s="540" t="s">
        <v>703</v>
      </c>
      <c r="D148" s="324">
        <v>2145</v>
      </c>
      <c r="E148" s="324">
        <v>20145</v>
      </c>
      <c r="F148" s="540" t="s">
        <v>1579</v>
      </c>
      <c r="G148" s="327" t="s">
        <v>1572</v>
      </c>
      <c r="H148" s="327" t="s">
        <v>1583</v>
      </c>
      <c r="I148" s="544">
        <v>5026000</v>
      </c>
      <c r="J148" s="544">
        <v>1953900</v>
      </c>
      <c r="K148" s="334">
        <v>4729100</v>
      </c>
      <c r="L148" s="545">
        <v>1391000</v>
      </c>
      <c r="M148" s="546">
        <v>13099900</v>
      </c>
      <c r="N148" s="331"/>
      <c r="O148" s="331"/>
      <c r="P148" s="331"/>
    </row>
    <row r="149" spans="1:16" ht="12.75" x14ac:dyDescent="0.2">
      <c r="A149" s="539" t="s">
        <v>1522</v>
      </c>
      <c r="B149" s="540"/>
      <c r="C149" s="540" t="s">
        <v>703</v>
      </c>
      <c r="D149" s="324">
        <v>2182</v>
      </c>
      <c r="E149" s="324">
        <v>20182</v>
      </c>
      <c r="F149" s="540" t="s">
        <v>371</v>
      </c>
      <c r="G149" s="327" t="s">
        <v>1586</v>
      </c>
      <c r="H149" s="327" t="s">
        <v>1577</v>
      </c>
      <c r="I149" s="544">
        <v>80200</v>
      </c>
      <c r="J149" s="544">
        <v>0</v>
      </c>
      <c r="K149" s="334">
        <v>0</v>
      </c>
      <c r="L149" s="545">
        <v>0</v>
      </c>
      <c r="M149" s="546">
        <v>80200</v>
      </c>
      <c r="N149" s="331"/>
      <c r="O149" s="331"/>
      <c r="P149" s="331"/>
    </row>
    <row r="150" spans="1:16" ht="12.75" x14ac:dyDescent="0.2">
      <c r="A150" s="539" t="s">
        <v>1708</v>
      </c>
      <c r="B150" s="540"/>
      <c r="C150" s="540" t="s">
        <v>703</v>
      </c>
      <c r="D150" s="324">
        <v>2183</v>
      </c>
      <c r="E150" s="324">
        <v>20183</v>
      </c>
      <c r="F150" s="540" t="s">
        <v>371</v>
      </c>
      <c r="G150" s="327" t="s">
        <v>1586</v>
      </c>
      <c r="H150" s="327" t="s">
        <v>1577</v>
      </c>
      <c r="I150" s="544">
        <v>217299.99999999997</v>
      </c>
      <c r="J150" s="544">
        <v>4700</v>
      </c>
      <c r="K150" s="334">
        <v>168000</v>
      </c>
      <c r="L150" s="545">
        <v>0</v>
      </c>
      <c r="M150" s="546">
        <v>390100</v>
      </c>
      <c r="N150" s="331"/>
      <c r="O150" s="331"/>
      <c r="P150" s="331"/>
    </row>
    <row r="151" spans="1:16" ht="12.75" x14ac:dyDescent="0.2">
      <c r="A151" s="539" t="s">
        <v>1478</v>
      </c>
      <c r="B151" s="540"/>
      <c r="C151" s="540" t="s">
        <v>703</v>
      </c>
      <c r="D151" s="324">
        <v>2143</v>
      </c>
      <c r="E151" s="324">
        <v>20143</v>
      </c>
      <c r="F151" s="540" t="s">
        <v>371</v>
      </c>
      <c r="G151" s="327" t="s">
        <v>1586</v>
      </c>
      <c r="H151" s="327" t="s">
        <v>1577</v>
      </c>
      <c r="I151" s="544">
        <v>2700</v>
      </c>
      <c r="J151" s="544">
        <v>26900</v>
      </c>
      <c r="K151" s="334">
        <v>37700</v>
      </c>
      <c r="L151" s="545">
        <v>11900</v>
      </c>
      <c r="M151" s="546">
        <v>79100</v>
      </c>
      <c r="N151" s="331"/>
      <c r="O151" s="331"/>
      <c r="P151" s="331"/>
    </row>
    <row r="152" spans="1:16" ht="12.75" x14ac:dyDescent="0.2">
      <c r="A152" s="539" t="s">
        <v>1709</v>
      </c>
      <c r="B152" s="540"/>
      <c r="C152" s="540" t="s">
        <v>703</v>
      </c>
      <c r="D152" s="324">
        <v>2214</v>
      </c>
      <c r="E152" s="324">
        <v>20214</v>
      </c>
      <c r="F152" s="540" t="s">
        <v>371</v>
      </c>
      <c r="G152" s="327" t="s">
        <v>1586</v>
      </c>
      <c r="H152" s="327" t="s">
        <v>1577</v>
      </c>
      <c r="I152" s="544">
        <v>43300</v>
      </c>
      <c r="J152" s="544">
        <v>103100</v>
      </c>
      <c r="K152" s="334">
        <v>167500</v>
      </c>
      <c r="L152" s="545">
        <v>347000</v>
      </c>
      <c r="M152" s="546">
        <v>660900</v>
      </c>
      <c r="N152" s="331"/>
      <c r="O152" s="331"/>
      <c r="P152" s="331"/>
    </row>
    <row r="153" spans="1:16" ht="12.75" x14ac:dyDescent="0.2">
      <c r="A153" s="539" t="s">
        <v>1710</v>
      </c>
      <c r="B153" s="540"/>
      <c r="C153" s="540" t="s">
        <v>703</v>
      </c>
      <c r="D153" s="324">
        <v>2084</v>
      </c>
      <c r="E153" s="324">
        <v>20084</v>
      </c>
      <c r="F153" s="540" t="s">
        <v>371</v>
      </c>
      <c r="G153" s="327" t="s">
        <v>1572</v>
      </c>
      <c r="H153" s="327" t="s">
        <v>1573</v>
      </c>
      <c r="I153" s="544">
        <v>3962799.9999999995</v>
      </c>
      <c r="J153" s="544">
        <v>5829400</v>
      </c>
      <c r="K153" s="334">
        <v>6520900</v>
      </c>
      <c r="L153" s="545">
        <v>4286700</v>
      </c>
      <c r="M153" s="546">
        <v>20599800</v>
      </c>
      <c r="N153" s="331"/>
      <c r="O153" s="331"/>
      <c r="P153" s="331"/>
    </row>
    <row r="154" spans="1:16" ht="12.75" x14ac:dyDescent="0.2">
      <c r="A154" s="539" t="s">
        <v>1711</v>
      </c>
      <c r="B154" s="540"/>
      <c r="C154" s="540" t="s">
        <v>703</v>
      </c>
      <c r="D154" s="324">
        <v>2178</v>
      </c>
      <c r="E154" s="324">
        <v>20178</v>
      </c>
      <c r="F154" s="540" t="s">
        <v>371</v>
      </c>
      <c r="G154" s="327" t="s">
        <v>1572</v>
      </c>
      <c r="H154" s="327" t="s">
        <v>1577</v>
      </c>
      <c r="I154" s="544">
        <v>521900</v>
      </c>
      <c r="J154" s="544">
        <v>1239900</v>
      </c>
      <c r="K154" s="334">
        <v>1703400</v>
      </c>
      <c r="L154" s="545">
        <v>1303900</v>
      </c>
      <c r="M154" s="546">
        <v>4769100</v>
      </c>
      <c r="N154" s="331"/>
      <c r="O154" s="331"/>
      <c r="P154" s="331"/>
    </row>
    <row r="155" spans="1:16" ht="12.75" x14ac:dyDescent="0.2">
      <c r="A155" s="539" t="s">
        <v>1712</v>
      </c>
      <c r="B155" s="540"/>
      <c r="C155" s="540" t="s">
        <v>703</v>
      </c>
      <c r="D155" s="324">
        <v>2187</v>
      </c>
      <c r="E155" s="324">
        <v>20187</v>
      </c>
      <c r="F155" s="540" t="s">
        <v>371</v>
      </c>
      <c r="G155" s="327" t="s">
        <v>1586</v>
      </c>
      <c r="H155" s="327" t="s">
        <v>1577</v>
      </c>
      <c r="I155" s="544">
        <v>126000</v>
      </c>
      <c r="J155" s="544">
        <v>0</v>
      </c>
      <c r="K155" s="334">
        <v>97600</v>
      </c>
      <c r="L155" s="545">
        <v>356500</v>
      </c>
      <c r="M155" s="546">
        <v>580100</v>
      </c>
      <c r="N155" s="331"/>
      <c r="O155" s="331"/>
      <c r="P155" s="331"/>
    </row>
    <row r="156" spans="1:16" ht="12.75" x14ac:dyDescent="0.2">
      <c r="A156" s="539" t="s">
        <v>1713</v>
      </c>
      <c r="B156" s="540"/>
      <c r="C156" s="540" t="s">
        <v>703</v>
      </c>
      <c r="D156" s="324">
        <v>2089</v>
      </c>
      <c r="E156" s="324">
        <v>20089</v>
      </c>
      <c r="F156" s="540" t="s">
        <v>371</v>
      </c>
      <c r="G156" s="327" t="s">
        <v>1586</v>
      </c>
      <c r="H156" s="327" t="s">
        <v>1573</v>
      </c>
      <c r="I156" s="544">
        <v>5200</v>
      </c>
      <c r="J156" s="544">
        <v>181800</v>
      </c>
      <c r="K156" s="334">
        <v>35200</v>
      </c>
      <c r="L156" s="545">
        <v>0</v>
      </c>
      <c r="M156" s="546">
        <v>222200</v>
      </c>
      <c r="N156" s="331"/>
      <c r="O156" s="331"/>
      <c r="P156" s="331"/>
    </row>
    <row r="157" spans="1:16" ht="12.75" x14ac:dyDescent="0.2">
      <c r="A157" s="539" t="s">
        <v>1521</v>
      </c>
      <c r="B157" s="540"/>
      <c r="C157" s="540" t="s">
        <v>703</v>
      </c>
      <c r="D157" s="324">
        <v>2215</v>
      </c>
      <c r="E157" s="324">
        <v>20215</v>
      </c>
      <c r="F157" s="540" t="s">
        <v>371</v>
      </c>
      <c r="G157" s="327" t="s">
        <v>1586</v>
      </c>
      <c r="H157" s="327" t="s">
        <v>1583</v>
      </c>
      <c r="I157" s="544">
        <v>167100</v>
      </c>
      <c r="J157" s="544">
        <v>463200</v>
      </c>
      <c r="K157" s="334">
        <v>235800</v>
      </c>
      <c r="L157" s="545">
        <v>0</v>
      </c>
      <c r="M157" s="546">
        <v>866100</v>
      </c>
      <c r="N157" s="331"/>
      <c r="O157" s="331"/>
      <c r="P157" s="331"/>
    </row>
    <row r="158" spans="1:16" ht="12.75" x14ac:dyDescent="0.2">
      <c r="A158" s="539" t="s">
        <v>1714</v>
      </c>
      <c r="B158" s="540"/>
      <c r="C158" s="540" t="s">
        <v>703</v>
      </c>
      <c r="D158" s="324">
        <v>2076</v>
      </c>
      <c r="E158" s="324">
        <v>20076</v>
      </c>
      <c r="F158" s="540" t="s">
        <v>371</v>
      </c>
      <c r="G158" s="327" t="s">
        <v>1572</v>
      </c>
      <c r="H158" s="327" t="s">
        <v>1573</v>
      </c>
      <c r="I158" s="547">
        <v>51886200</v>
      </c>
      <c r="J158" s="547">
        <v>8664400</v>
      </c>
      <c r="K158" s="548">
        <v>58684500</v>
      </c>
      <c r="L158" s="549">
        <v>20287900</v>
      </c>
      <c r="M158" s="550">
        <v>139523000</v>
      </c>
      <c r="N158" s="331"/>
      <c r="O158" s="331"/>
      <c r="P158" s="331"/>
    </row>
    <row r="159" spans="1:16" ht="12.75" x14ac:dyDescent="0.2">
      <c r="A159" s="551"/>
      <c r="I159" s="552"/>
      <c r="J159" s="552"/>
      <c r="K159" s="552"/>
      <c r="L159" s="552"/>
      <c r="M159" s="552"/>
    </row>
    <row r="160" spans="1:16" ht="15" x14ac:dyDescent="0.2">
      <c r="A160" s="551"/>
      <c r="I160" s="555" t="s">
        <v>1676</v>
      </c>
      <c r="J160" s="555" t="s">
        <v>46</v>
      </c>
      <c r="K160" s="555" t="s">
        <v>48</v>
      </c>
      <c r="L160" s="555" t="s">
        <v>27</v>
      </c>
      <c r="M160" s="555" t="s">
        <v>54</v>
      </c>
    </row>
    <row r="161" spans="1:13" ht="12.75" x14ac:dyDescent="0.2">
      <c r="A161" s="551"/>
      <c r="I161" s="558">
        <f t="shared" ref="I161:M161" si="2">SUM(I112:I158)</f>
        <v>6583814500</v>
      </c>
      <c r="J161" s="558">
        <f t="shared" si="2"/>
        <v>2655142100</v>
      </c>
      <c r="K161" s="558">
        <f t="shared" si="2"/>
        <v>5140047400</v>
      </c>
      <c r="L161" s="558">
        <f t="shared" si="2"/>
        <v>100795400</v>
      </c>
      <c r="M161" s="558">
        <f t="shared" si="2"/>
        <v>14479800000</v>
      </c>
    </row>
    <row r="162" spans="1:13" ht="12.75" x14ac:dyDescent="0.2">
      <c r="A162" s="551"/>
      <c r="I162" s="560">
        <f t="shared" ref="I162:M162" si="3">I161/$M$161</f>
        <v>0.45468960206632686</v>
      </c>
      <c r="J162" s="560">
        <f t="shared" si="3"/>
        <v>0.18336869984392049</v>
      </c>
      <c r="K162" s="560">
        <f t="shared" si="3"/>
        <v>0.35498055221757208</v>
      </c>
      <c r="L162" s="560">
        <f t="shared" si="3"/>
        <v>6.9611044351441317E-3</v>
      </c>
      <c r="M162" s="560">
        <f t="shared" si="3"/>
        <v>1</v>
      </c>
    </row>
    <row r="163" spans="1:13" ht="12.75" x14ac:dyDescent="0.2">
      <c r="A163" s="551"/>
    </row>
    <row r="164" spans="1:13" ht="12.75" x14ac:dyDescent="0.2">
      <c r="A164" s="551"/>
    </row>
    <row r="165" spans="1:13" ht="12.75" x14ac:dyDescent="0.2">
      <c r="A165" s="551"/>
    </row>
    <row r="166" spans="1:13" ht="12.75" x14ac:dyDescent="0.2">
      <c r="A166" s="551"/>
    </row>
    <row r="167" spans="1:13" ht="12.75" x14ac:dyDescent="0.2">
      <c r="A167" s="551"/>
    </row>
    <row r="168" spans="1:13" ht="12.75" x14ac:dyDescent="0.2">
      <c r="A168" s="551"/>
    </row>
    <row r="169" spans="1:13" ht="12.75" x14ac:dyDescent="0.2">
      <c r="A169" s="551"/>
    </row>
    <row r="170" spans="1:13" ht="12.75" x14ac:dyDescent="0.2">
      <c r="A170" s="551"/>
    </row>
    <row r="171" spans="1:13" ht="12.75" x14ac:dyDescent="0.2">
      <c r="A171" s="551"/>
    </row>
    <row r="172" spans="1:13" ht="12.75" x14ac:dyDescent="0.2">
      <c r="A172" s="551"/>
    </row>
    <row r="173" spans="1:13" ht="12.75" x14ac:dyDescent="0.2">
      <c r="A173" s="551"/>
    </row>
    <row r="174" spans="1:13" ht="12.75" x14ac:dyDescent="0.2">
      <c r="A174" s="551"/>
    </row>
    <row r="175" spans="1:13" ht="12.75" x14ac:dyDescent="0.2">
      <c r="A175" s="551"/>
    </row>
    <row r="176" spans="1:13" ht="12.75" x14ac:dyDescent="0.2">
      <c r="A176" s="551"/>
    </row>
    <row r="177" spans="1:1" ht="12.75" x14ac:dyDescent="0.2">
      <c r="A177" s="551"/>
    </row>
    <row r="178" spans="1:1" ht="12.75" x14ac:dyDescent="0.2">
      <c r="A178" s="551"/>
    </row>
    <row r="179" spans="1:1" ht="12.75" x14ac:dyDescent="0.2">
      <c r="A179" s="551"/>
    </row>
    <row r="180" spans="1:1" ht="12.75" x14ac:dyDescent="0.2">
      <c r="A180" s="551"/>
    </row>
    <row r="181" spans="1:1" ht="12.75" x14ac:dyDescent="0.2">
      <c r="A181" s="551"/>
    </row>
    <row r="182" spans="1:1" ht="12.75" x14ac:dyDescent="0.2">
      <c r="A182" s="551"/>
    </row>
    <row r="183" spans="1:1" ht="12.75" x14ac:dyDescent="0.2">
      <c r="A183" s="551"/>
    </row>
    <row r="184" spans="1:1" ht="12.75" x14ac:dyDescent="0.2">
      <c r="A184" s="551"/>
    </row>
    <row r="185" spans="1:1" ht="12.75" x14ac:dyDescent="0.2">
      <c r="A185" s="551"/>
    </row>
    <row r="186" spans="1:1" ht="12.75" x14ac:dyDescent="0.2">
      <c r="A186" s="551"/>
    </row>
    <row r="187" spans="1:1" ht="12.75" x14ac:dyDescent="0.2">
      <c r="A187" s="551"/>
    </row>
    <row r="188" spans="1:1" ht="12.75" x14ac:dyDescent="0.2">
      <c r="A188" s="551"/>
    </row>
    <row r="189" spans="1:1" ht="12.75" x14ac:dyDescent="0.2">
      <c r="A189" s="551"/>
    </row>
    <row r="190" spans="1:1" ht="12.75" x14ac:dyDescent="0.2">
      <c r="A190" s="551"/>
    </row>
    <row r="191" spans="1:1" ht="12.75" x14ac:dyDescent="0.2">
      <c r="A191" s="551"/>
    </row>
    <row r="192" spans="1:1" ht="12.75" x14ac:dyDescent="0.2">
      <c r="A192" s="551"/>
    </row>
    <row r="193" spans="1:1" ht="12.75" x14ac:dyDescent="0.2">
      <c r="A193" s="551"/>
    </row>
    <row r="194" spans="1:1" ht="12.75" x14ac:dyDescent="0.2">
      <c r="A194" s="551"/>
    </row>
    <row r="195" spans="1:1" ht="12.75" x14ac:dyDescent="0.2">
      <c r="A195" s="551"/>
    </row>
    <row r="196" spans="1:1" ht="12.75" x14ac:dyDescent="0.2">
      <c r="A196" s="551"/>
    </row>
    <row r="197" spans="1:1" ht="12.75" x14ac:dyDescent="0.2">
      <c r="A197" s="551"/>
    </row>
    <row r="198" spans="1:1" ht="12.75" x14ac:dyDescent="0.2">
      <c r="A198" s="551"/>
    </row>
    <row r="199" spans="1:1" ht="12.75" x14ac:dyDescent="0.2">
      <c r="A199" s="551"/>
    </row>
    <row r="200" spans="1:1" ht="12.75" x14ac:dyDescent="0.2">
      <c r="A200" s="551"/>
    </row>
    <row r="201" spans="1:1" ht="12.75" x14ac:dyDescent="0.2">
      <c r="A201" s="551"/>
    </row>
    <row r="202" spans="1:1" ht="12.75" x14ac:dyDescent="0.2">
      <c r="A202" s="551"/>
    </row>
    <row r="203" spans="1:1" ht="12.75" x14ac:dyDescent="0.2">
      <c r="A203" s="551"/>
    </row>
    <row r="204" spans="1:1" ht="12.75" x14ac:dyDescent="0.2">
      <c r="A204" s="551"/>
    </row>
    <row r="205" spans="1:1" ht="12.75" x14ac:dyDescent="0.2">
      <c r="A205" s="551"/>
    </row>
    <row r="206" spans="1:1" ht="12.75" x14ac:dyDescent="0.2">
      <c r="A206" s="551"/>
    </row>
    <row r="207" spans="1:1" ht="12.75" x14ac:dyDescent="0.2">
      <c r="A207" s="551"/>
    </row>
    <row r="208" spans="1:1" ht="12.75" x14ac:dyDescent="0.2">
      <c r="A208" s="551"/>
    </row>
    <row r="209" spans="1:1" ht="12.75" x14ac:dyDescent="0.2">
      <c r="A209" s="551"/>
    </row>
    <row r="210" spans="1:1" ht="12.75" x14ac:dyDescent="0.2">
      <c r="A210" s="551"/>
    </row>
    <row r="211" spans="1:1" ht="12.75" x14ac:dyDescent="0.2">
      <c r="A211" s="551"/>
    </row>
    <row r="212" spans="1:1" ht="12.75" x14ac:dyDescent="0.2">
      <c r="A212" s="551"/>
    </row>
    <row r="213" spans="1:1" ht="12.75" x14ac:dyDescent="0.2">
      <c r="A213" s="551"/>
    </row>
    <row r="214" spans="1:1" ht="12.75" x14ac:dyDescent="0.2">
      <c r="A214" s="551"/>
    </row>
    <row r="215" spans="1:1" ht="12.75" x14ac:dyDescent="0.2">
      <c r="A215" s="551"/>
    </row>
    <row r="216" spans="1:1" ht="12.75" x14ac:dyDescent="0.2">
      <c r="A216" s="551"/>
    </row>
    <row r="217" spans="1:1" ht="12.75" x14ac:dyDescent="0.2">
      <c r="A217" s="551"/>
    </row>
    <row r="218" spans="1:1" ht="12.75" x14ac:dyDescent="0.2">
      <c r="A218" s="551"/>
    </row>
    <row r="219" spans="1:1" ht="12.75" x14ac:dyDescent="0.2">
      <c r="A219" s="551"/>
    </row>
    <row r="220" spans="1:1" ht="12.75" x14ac:dyDescent="0.2">
      <c r="A220" s="551"/>
    </row>
    <row r="221" spans="1:1" ht="12.75" x14ac:dyDescent="0.2">
      <c r="A221" s="551"/>
    </row>
    <row r="222" spans="1:1" ht="12.75" x14ac:dyDescent="0.2">
      <c r="A222" s="551"/>
    </row>
    <row r="223" spans="1:1" ht="12.75" x14ac:dyDescent="0.2">
      <c r="A223" s="551"/>
    </row>
    <row r="224" spans="1:1" ht="12.75" x14ac:dyDescent="0.2">
      <c r="A224" s="551"/>
    </row>
    <row r="225" spans="1:1" ht="12.75" x14ac:dyDescent="0.2">
      <c r="A225" s="551"/>
    </row>
    <row r="226" spans="1:1" ht="12.75" x14ac:dyDescent="0.2">
      <c r="A226" s="551"/>
    </row>
    <row r="227" spans="1:1" ht="12.75" x14ac:dyDescent="0.2">
      <c r="A227" s="551"/>
    </row>
    <row r="228" spans="1:1" ht="12.75" x14ac:dyDescent="0.2">
      <c r="A228" s="551"/>
    </row>
    <row r="229" spans="1:1" ht="12.75" x14ac:dyDescent="0.2">
      <c r="A229" s="551"/>
    </row>
    <row r="230" spans="1:1" ht="12.75" x14ac:dyDescent="0.2">
      <c r="A230" s="551"/>
    </row>
    <row r="231" spans="1:1" ht="12.75" x14ac:dyDescent="0.2">
      <c r="A231" s="551"/>
    </row>
    <row r="232" spans="1:1" ht="12.75" x14ac:dyDescent="0.2">
      <c r="A232" s="551"/>
    </row>
    <row r="233" spans="1:1" ht="12.75" x14ac:dyDescent="0.2">
      <c r="A233" s="551"/>
    </row>
    <row r="234" spans="1:1" ht="12.75" x14ac:dyDescent="0.2">
      <c r="A234" s="551"/>
    </row>
    <row r="235" spans="1:1" ht="12.75" x14ac:dyDescent="0.2">
      <c r="A235" s="551"/>
    </row>
    <row r="236" spans="1:1" ht="12.75" x14ac:dyDescent="0.2">
      <c r="A236" s="551"/>
    </row>
    <row r="237" spans="1:1" ht="12.75" x14ac:dyDescent="0.2">
      <c r="A237" s="551"/>
    </row>
    <row r="238" spans="1:1" ht="12.75" x14ac:dyDescent="0.2">
      <c r="A238" s="551"/>
    </row>
    <row r="239" spans="1:1" ht="12.75" x14ac:dyDescent="0.2">
      <c r="A239" s="551"/>
    </row>
    <row r="240" spans="1:1" ht="12.75" x14ac:dyDescent="0.2">
      <c r="A240" s="551"/>
    </row>
    <row r="241" spans="1:1" ht="12.75" x14ac:dyDescent="0.2">
      <c r="A241" s="551"/>
    </row>
    <row r="242" spans="1:1" ht="12.75" x14ac:dyDescent="0.2">
      <c r="A242" s="551"/>
    </row>
    <row r="243" spans="1:1" ht="12.75" x14ac:dyDescent="0.2">
      <c r="A243" s="551"/>
    </row>
    <row r="244" spans="1:1" ht="12.75" x14ac:dyDescent="0.2">
      <c r="A244" s="551"/>
    </row>
    <row r="245" spans="1:1" ht="12.75" x14ac:dyDescent="0.2">
      <c r="A245" s="551"/>
    </row>
    <row r="246" spans="1:1" ht="12.75" x14ac:dyDescent="0.2">
      <c r="A246" s="551"/>
    </row>
    <row r="247" spans="1:1" ht="12.75" x14ac:dyDescent="0.2">
      <c r="A247" s="551"/>
    </row>
    <row r="248" spans="1:1" ht="12.75" x14ac:dyDescent="0.2">
      <c r="A248" s="551"/>
    </row>
    <row r="249" spans="1:1" ht="12.75" x14ac:dyDescent="0.2">
      <c r="A249" s="551"/>
    </row>
    <row r="250" spans="1:1" ht="12.75" x14ac:dyDescent="0.2">
      <c r="A250" s="551"/>
    </row>
    <row r="251" spans="1:1" ht="12.75" x14ac:dyDescent="0.2">
      <c r="A251" s="551"/>
    </row>
    <row r="252" spans="1:1" ht="12.75" x14ac:dyDescent="0.2">
      <c r="A252" s="551"/>
    </row>
    <row r="253" spans="1:1" ht="12.75" x14ac:dyDescent="0.2">
      <c r="A253" s="551"/>
    </row>
    <row r="254" spans="1:1" ht="12.75" x14ac:dyDescent="0.2">
      <c r="A254" s="551"/>
    </row>
    <row r="255" spans="1:1" ht="12.75" x14ac:dyDescent="0.2">
      <c r="A255" s="551"/>
    </row>
    <row r="256" spans="1:1" ht="12.75" x14ac:dyDescent="0.2">
      <c r="A256" s="551"/>
    </row>
    <row r="257" spans="1:1" ht="12.75" x14ac:dyDescent="0.2">
      <c r="A257" s="551"/>
    </row>
    <row r="258" spans="1:1" ht="12.75" x14ac:dyDescent="0.2">
      <c r="A258" s="551"/>
    </row>
    <row r="259" spans="1:1" ht="12.75" x14ac:dyDescent="0.2">
      <c r="A259" s="551"/>
    </row>
    <row r="260" spans="1:1" ht="12.75" x14ac:dyDescent="0.2">
      <c r="A260" s="551"/>
    </row>
    <row r="261" spans="1:1" ht="12.75" x14ac:dyDescent="0.2">
      <c r="A261" s="551"/>
    </row>
    <row r="262" spans="1:1" ht="12.75" x14ac:dyDescent="0.2">
      <c r="A262" s="551"/>
    </row>
    <row r="263" spans="1:1" ht="12.75" x14ac:dyDescent="0.2">
      <c r="A263" s="551"/>
    </row>
    <row r="264" spans="1:1" ht="12.75" x14ac:dyDescent="0.2">
      <c r="A264" s="551"/>
    </row>
    <row r="265" spans="1:1" ht="12.75" x14ac:dyDescent="0.2">
      <c r="A265" s="551"/>
    </row>
    <row r="266" spans="1:1" ht="12.75" x14ac:dyDescent="0.2">
      <c r="A266" s="551"/>
    </row>
    <row r="267" spans="1:1" ht="12.75" x14ac:dyDescent="0.2">
      <c r="A267" s="551"/>
    </row>
    <row r="268" spans="1:1" ht="12.75" x14ac:dyDescent="0.2">
      <c r="A268" s="551"/>
    </row>
    <row r="269" spans="1:1" ht="12.75" x14ac:dyDescent="0.2">
      <c r="A269" s="551"/>
    </row>
    <row r="270" spans="1:1" ht="12.75" x14ac:dyDescent="0.2">
      <c r="A270" s="551"/>
    </row>
    <row r="271" spans="1:1" ht="12.75" x14ac:dyDescent="0.2">
      <c r="A271" s="551"/>
    </row>
    <row r="272" spans="1:1" ht="12.75" x14ac:dyDescent="0.2">
      <c r="A272" s="551"/>
    </row>
    <row r="273" spans="1:1" ht="12.75" x14ac:dyDescent="0.2">
      <c r="A273" s="551"/>
    </row>
    <row r="274" spans="1:1" ht="12.75" x14ac:dyDescent="0.2">
      <c r="A274" s="551"/>
    </row>
    <row r="275" spans="1:1" ht="12.75" x14ac:dyDescent="0.2">
      <c r="A275" s="551"/>
    </row>
    <row r="276" spans="1:1" ht="12.75" x14ac:dyDescent="0.2">
      <c r="A276" s="551"/>
    </row>
    <row r="277" spans="1:1" ht="12.75" x14ac:dyDescent="0.2">
      <c r="A277" s="551"/>
    </row>
    <row r="278" spans="1:1" ht="12.75" x14ac:dyDescent="0.2">
      <c r="A278" s="551"/>
    </row>
    <row r="279" spans="1:1" ht="12.75" x14ac:dyDescent="0.2">
      <c r="A279" s="551"/>
    </row>
    <row r="280" spans="1:1" ht="12.75" x14ac:dyDescent="0.2">
      <c r="A280" s="551"/>
    </row>
    <row r="281" spans="1:1" ht="12.75" x14ac:dyDescent="0.2">
      <c r="A281" s="551"/>
    </row>
    <row r="282" spans="1:1" ht="12.75" x14ac:dyDescent="0.2">
      <c r="A282" s="551"/>
    </row>
    <row r="283" spans="1:1" ht="12.75" x14ac:dyDescent="0.2">
      <c r="A283" s="551"/>
    </row>
    <row r="284" spans="1:1" ht="12.75" x14ac:dyDescent="0.2">
      <c r="A284" s="551"/>
    </row>
    <row r="285" spans="1:1" ht="12.75" x14ac:dyDescent="0.2">
      <c r="A285" s="551"/>
    </row>
    <row r="286" spans="1:1" ht="12.75" x14ac:dyDescent="0.2">
      <c r="A286" s="551"/>
    </row>
    <row r="287" spans="1:1" ht="12.75" x14ac:dyDescent="0.2">
      <c r="A287" s="551"/>
    </row>
    <row r="288" spans="1:1" ht="12.75" x14ac:dyDescent="0.2">
      <c r="A288" s="551"/>
    </row>
    <row r="289" spans="1:1" ht="12.75" x14ac:dyDescent="0.2">
      <c r="A289" s="551"/>
    </row>
    <row r="290" spans="1:1" ht="12.75" x14ac:dyDescent="0.2">
      <c r="A290" s="551"/>
    </row>
    <row r="291" spans="1:1" ht="12.75" x14ac:dyDescent="0.2">
      <c r="A291" s="551"/>
    </row>
    <row r="292" spans="1:1" ht="12.75" x14ac:dyDescent="0.2">
      <c r="A292" s="551"/>
    </row>
    <row r="293" spans="1:1" ht="12.75" x14ac:dyDescent="0.2">
      <c r="A293" s="551"/>
    </row>
    <row r="294" spans="1:1" ht="12.75" x14ac:dyDescent="0.2">
      <c r="A294" s="551"/>
    </row>
    <row r="295" spans="1:1" ht="12.75" x14ac:dyDescent="0.2">
      <c r="A295" s="551"/>
    </row>
    <row r="296" spans="1:1" ht="12.75" x14ac:dyDescent="0.2">
      <c r="A296" s="551"/>
    </row>
    <row r="297" spans="1:1" ht="12.75" x14ac:dyDescent="0.2">
      <c r="A297" s="551"/>
    </row>
    <row r="298" spans="1:1" ht="12.75" x14ac:dyDescent="0.2">
      <c r="A298" s="551"/>
    </row>
    <row r="299" spans="1:1" ht="12.75" x14ac:dyDescent="0.2">
      <c r="A299" s="551"/>
    </row>
    <row r="300" spans="1:1" ht="12.75" x14ac:dyDescent="0.2">
      <c r="A300" s="551"/>
    </row>
    <row r="301" spans="1:1" ht="12.75" x14ac:dyDescent="0.2">
      <c r="A301" s="551"/>
    </row>
    <row r="302" spans="1:1" ht="12.75" x14ac:dyDescent="0.2">
      <c r="A302" s="551"/>
    </row>
    <row r="303" spans="1:1" ht="12.75" x14ac:dyDescent="0.2">
      <c r="A303" s="551"/>
    </row>
    <row r="304" spans="1:1" ht="12.75" x14ac:dyDescent="0.2">
      <c r="A304" s="551"/>
    </row>
    <row r="305" spans="1:1" ht="12.75" x14ac:dyDescent="0.2">
      <c r="A305" s="551"/>
    </row>
    <row r="306" spans="1:1" ht="12.75" x14ac:dyDescent="0.2">
      <c r="A306" s="551"/>
    </row>
    <row r="307" spans="1:1" ht="12.75" x14ac:dyDescent="0.2">
      <c r="A307" s="551"/>
    </row>
    <row r="308" spans="1:1" ht="12.75" x14ac:dyDescent="0.2">
      <c r="A308" s="551"/>
    </row>
    <row r="309" spans="1:1" ht="12.75" x14ac:dyDescent="0.2">
      <c r="A309" s="551"/>
    </row>
    <row r="310" spans="1:1" ht="12.75" x14ac:dyDescent="0.2">
      <c r="A310" s="551"/>
    </row>
    <row r="311" spans="1:1" ht="12.75" x14ac:dyDescent="0.2">
      <c r="A311" s="551"/>
    </row>
    <row r="312" spans="1:1" ht="12.75" x14ac:dyDescent="0.2">
      <c r="A312" s="551"/>
    </row>
    <row r="313" spans="1:1" ht="12.75" x14ac:dyDescent="0.2">
      <c r="A313" s="551"/>
    </row>
    <row r="314" spans="1:1" ht="12.75" x14ac:dyDescent="0.2">
      <c r="A314" s="551"/>
    </row>
    <row r="315" spans="1:1" ht="12.75" x14ac:dyDescent="0.2">
      <c r="A315" s="551"/>
    </row>
    <row r="316" spans="1:1" ht="12.75" x14ac:dyDescent="0.2">
      <c r="A316" s="551"/>
    </row>
    <row r="317" spans="1:1" ht="12.75" x14ac:dyDescent="0.2">
      <c r="A317" s="551"/>
    </row>
    <row r="318" spans="1:1" ht="12.75" x14ac:dyDescent="0.2">
      <c r="A318" s="551"/>
    </row>
    <row r="319" spans="1:1" ht="12.75" x14ac:dyDescent="0.2">
      <c r="A319" s="551"/>
    </row>
    <row r="320" spans="1:1" ht="12.75" x14ac:dyDescent="0.2">
      <c r="A320" s="551"/>
    </row>
    <row r="321" spans="1:1" ht="12.75" x14ac:dyDescent="0.2">
      <c r="A321" s="551"/>
    </row>
    <row r="322" spans="1:1" ht="12.75" x14ac:dyDescent="0.2">
      <c r="A322" s="551"/>
    </row>
    <row r="323" spans="1:1" ht="12.75" x14ac:dyDescent="0.2">
      <c r="A323" s="551"/>
    </row>
    <row r="324" spans="1:1" ht="12.75" x14ac:dyDescent="0.2">
      <c r="A324" s="551"/>
    </row>
    <row r="325" spans="1:1" ht="12.75" x14ac:dyDescent="0.2">
      <c r="A325" s="551"/>
    </row>
    <row r="326" spans="1:1" ht="12.75" x14ac:dyDescent="0.2">
      <c r="A326" s="551"/>
    </row>
    <row r="327" spans="1:1" ht="12.75" x14ac:dyDescent="0.2">
      <c r="A327" s="551"/>
    </row>
    <row r="328" spans="1:1" ht="12.75" x14ac:dyDescent="0.2">
      <c r="A328" s="551"/>
    </row>
    <row r="329" spans="1:1" ht="12.75" x14ac:dyDescent="0.2">
      <c r="A329" s="551"/>
    </row>
    <row r="330" spans="1:1" ht="12.75" x14ac:dyDescent="0.2">
      <c r="A330" s="551"/>
    </row>
    <row r="331" spans="1:1" ht="12.75" x14ac:dyDescent="0.2">
      <c r="A331" s="551"/>
    </row>
    <row r="332" spans="1:1" ht="12.75" x14ac:dyDescent="0.2">
      <c r="A332" s="551"/>
    </row>
    <row r="333" spans="1:1" ht="12.75" x14ac:dyDescent="0.2">
      <c r="A333" s="551"/>
    </row>
    <row r="334" spans="1:1" ht="12.75" x14ac:dyDescent="0.2">
      <c r="A334" s="551"/>
    </row>
    <row r="335" spans="1:1" ht="12.75" x14ac:dyDescent="0.2">
      <c r="A335" s="551"/>
    </row>
    <row r="336" spans="1:1" ht="12.75" x14ac:dyDescent="0.2">
      <c r="A336" s="551"/>
    </row>
    <row r="337" spans="1:1" ht="12.75" x14ac:dyDescent="0.2">
      <c r="A337" s="551"/>
    </row>
    <row r="338" spans="1:1" ht="12.75" x14ac:dyDescent="0.2">
      <c r="A338" s="551"/>
    </row>
    <row r="339" spans="1:1" ht="12.75" x14ac:dyDescent="0.2">
      <c r="A339" s="551"/>
    </row>
    <row r="340" spans="1:1" ht="12.75" x14ac:dyDescent="0.2">
      <c r="A340" s="551"/>
    </row>
    <row r="341" spans="1:1" ht="12.75" x14ac:dyDescent="0.2">
      <c r="A341" s="551"/>
    </row>
    <row r="342" spans="1:1" ht="12.75" x14ac:dyDescent="0.2">
      <c r="A342" s="551"/>
    </row>
    <row r="343" spans="1:1" ht="12.75" x14ac:dyDescent="0.2">
      <c r="A343" s="551"/>
    </row>
    <row r="344" spans="1:1" ht="12.75" x14ac:dyDescent="0.2">
      <c r="A344" s="551"/>
    </row>
    <row r="345" spans="1:1" ht="12.75" x14ac:dyDescent="0.2">
      <c r="A345" s="551"/>
    </row>
    <row r="346" spans="1:1" ht="12.75" x14ac:dyDescent="0.2">
      <c r="A346" s="551"/>
    </row>
    <row r="347" spans="1:1" ht="12.75" x14ac:dyDescent="0.2">
      <c r="A347" s="551"/>
    </row>
    <row r="348" spans="1:1" ht="12.75" x14ac:dyDescent="0.2">
      <c r="A348" s="551"/>
    </row>
    <row r="349" spans="1:1" ht="12.75" x14ac:dyDescent="0.2">
      <c r="A349" s="551"/>
    </row>
    <row r="350" spans="1:1" ht="12.75" x14ac:dyDescent="0.2">
      <c r="A350" s="551"/>
    </row>
    <row r="351" spans="1:1" ht="12.75" x14ac:dyDescent="0.2">
      <c r="A351" s="551"/>
    </row>
    <row r="352" spans="1:1" ht="12.75" x14ac:dyDescent="0.2">
      <c r="A352" s="551"/>
    </row>
    <row r="353" spans="1:1" ht="12.75" x14ac:dyDescent="0.2">
      <c r="A353" s="551"/>
    </row>
    <row r="354" spans="1:1" ht="12.75" x14ac:dyDescent="0.2">
      <c r="A354" s="551"/>
    </row>
    <row r="355" spans="1:1" ht="12.75" x14ac:dyDescent="0.2">
      <c r="A355" s="551"/>
    </row>
    <row r="356" spans="1:1" ht="12.75" x14ac:dyDescent="0.2">
      <c r="A356" s="551"/>
    </row>
    <row r="357" spans="1:1" ht="12.75" x14ac:dyDescent="0.2">
      <c r="A357" s="551"/>
    </row>
    <row r="358" spans="1:1" ht="12.75" x14ac:dyDescent="0.2">
      <c r="A358" s="551"/>
    </row>
    <row r="359" spans="1:1" ht="12.75" x14ac:dyDescent="0.2">
      <c r="A359" s="551"/>
    </row>
    <row r="360" spans="1:1" ht="12.75" x14ac:dyDescent="0.2">
      <c r="A360" s="551"/>
    </row>
    <row r="361" spans="1:1" ht="12.75" x14ac:dyDescent="0.2">
      <c r="A361" s="551"/>
    </row>
    <row r="362" spans="1:1" ht="12.75" x14ac:dyDescent="0.2">
      <c r="A362" s="551"/>
    </row>
    <row r="363" spans="1:1" ht="12.75" x14ac:dyDescent="0.2">
      <c r="A363" s="551"/>
    </row>
    <row r="364" spans="1:1" ht="12.75" x14ac:dyDescent="0.2">
      <c r="A364" s="551"/>
    </row>
    <row r="365" spans="1:1" ht="12.75" x14ac:dyDescent="0.2">
      <c r="A365" s="551"/>
    </row>
    <row r="366" spans="1:1" ht="12.75" x14ac:dyDescent="0.2">
      <c r="A366" s="551"/>
    </row>
    <row r="367" spans="1:1" ht="12.75" x14ac:dyDescent="0.2">
      <c r="A367" s="551"/>
    </row>
    <row r="368" spans="1:1" ht="12.75" x14ac:dyDescent="0.2">
      <c r="A368" s="551"/>
    </row>
    <row r="369" spans="1:1" ht="12.75" x14ac:dyDescent="0.2">
      <c r="A369" s="551"/>
    </row>
    <row r="370" spans="1:1" ht="12.75" x14ac:dyDescent="0.2">
      <c r="A370" s="551"/>
    </row>
    <row r="371" spans="1:1" ht="12.75" x14ac:dyDescent="0.2">
      <c r="A371" s="551"/>
    </row>
    <row r="372" spans="1:1" ht="12.75" x14ac:dyDescent="0.2">
      <c r="A372" s="551"/>
    </row>
    <row r="373" spans="1:1" ht="12.75" x14ac:dyDescent="0.2">
      <c r="A373" s="551"/>
    </row>
    <row r="374" spans="1:1" ht="12.75" x14ac:dyDescent="0.2">
      <c r="A374" s="551"/>
    </row>
    <row r="375" spans="1:1" ht="12.75" x14ac:dyDescent="0.2">
      <c r="A375" s="551"/>
    </row>
    <row r="376" spans="1:1" ht="12.75" x14ac:dyDescent="0.2">
      <c r="A376" s="551"/>
    </row>
    <row r="377" spans="1:1" ht="12.75" x14ac:dyDescent="0.2">
      <c r="A377" s="551"/>
    </row>
    <row r="378" spans="1:1" ht="12.75" x14ac:dyDescent="0.2">
      <c r="A378" s="551"/>
    </row>
    <row r="379" spans="1:1" ht="12.75" x14ac:dyDescent="0.2">
      <c r="A379" s="551"/>
    </row>
    <row r="380" spans="1:1" ht="12.75" x14ac:dyDescent="0.2">
      <c r="A380" s="551"/>
    </row>
    <row r="381" spans="1:1" ht="12.75" x14ac:dyDescent="0.2">
      <c r="A381" s="551"/>
    </row>
    <row r="382" spans="1:1" ht="12.75" x14ac:dyDescent="0.2">
      <c r="A382" s="551"/>
    </row>
    <row r="383" spans="1:1" ht="12.75" x14ac:dyDescent="0.2">
      <c r="A383" s="551"/>
    </row>
    <row r="384" spans="1:1" ht="12.75" x14ac:dyDescent="0.2">
      <c r="A384" s="551"/>
    </row>
    <row r="385" spans="1:1" ht="12.75" x14ac:dyDescent="0.2">
      <c r="A385" s="551"/>
    </row>
    <row r="386" spans="1:1" ht="12.75" x14ac:dyDescent="0.2">
      <c r="A386" s="551"/>
    </row>
    <row r="387" spans="1:1" ht="12.75" x14ac:dyDescent="0.2">
      <c r="A387" s="551"/>
    </row>
    <row r="388" spans="1:1" ht="12.75" x14ac:dyDescent="0.2">
      <c r="A388" s="551"/>
    </row>
    <row r="389" spans="1:1" ht="12.75" x14ac:dyDescent="0.2">
      <c r="A389" s="551"/>
    </row>
    <row r="390" spans="1:1" ht="12.75" x14ac:dyDescent="0.2">
      <c r="A390" s="551"/>
    </row>
    <row r="391" spans="1:1" ht="12.75" x14ac:dyDescent="0.2">
      <c r="A391" s="551"/>
    </row>
    <row r="392" spans="1:1" ht="12.75" x14ac:dyDescent="0.2">
      <c r="A392" s="551"/>
    </row>
    <row r="393" spans="1:1" ht="12.75" x14ac:dyDescent="0.2">
      <c r="A393" s="551"/>
    </row>
    <row r="394" spans="1:1" ht="12.75" x14ac:dyDescent="0.2">
      <c r="A394" s="551"/>
    </row>
    <row r="395" spans="1:1" ht="12.75" x14ac:dyDescent="0.2">
      <c r="A395" s="551"/>
    </row>
    <row r="396" spans="1:1" ht="12.75" x14ac:dyDescent="0.2">
      <c r="A396" s="551"/>
    </row>
    <row r="397" spans="1:1" ht="12.75" x14ac:dyDescent="0.2">
      <c r="A397" s="551"/>
    </row>
    <row r="398" spans="1:1" ht="12.75" x14ac:dyDescent="0.2">
      <c r="A398" s="551"/>
    </row>
    <row r="399" spans="1:1" ht="12.75" x14ac:dyDescent="0.2">
      <c r="A399" s="551"/>
    </row>
    <row r="400" spans="1:1" ht="12.75" x14ac:dyDescent="0.2">
      <c r="A400" s="551"/>
    </row>
    <row r="401" spans="1:1" ht="12.75" x14ac:dyDescent="0.2">
      <c r="A401" s="551"/>
    </row>
    <row r="402" spans="1:1" ht="12.75" x14ac:dyDescent="0.2">
      <c r="A402" s="551"/>
    </row>
    <row r="403" spans="1:1" ht="12.75" x14ac:dyDescent="0.2">
      <c r="A403" s="551"/>
    </row>
    <row r="404" spans="1:1" ht="12.75" x14ac:dyDescent="0.2">
      <c r="A404" s="551"/>
    </row>
    <row r="405" spans="1:1" ht="12.75" x14ac:dyDescent="0.2">
      <c r="A405" s="551"/>
    </row>
    <row r="406" spans="1:1" ht="12.75" x14ac:dyDescent="0.2">
      <c r="A406" s="551"/>
    </row>
    <row r="407" spans="1:1" ht="12.75" x14ac:dyDescent="0.2">
      <c r="A407" s="551"/>
    </row>
    <row r="408" spans="1:1" ht="12.75" x14ac:dyDescent="0.2">
      <c r="A408" s="551"/>
    </row>
    <row r="409" spans="1:1" ht="12.75" x14ac:dyDescent="0.2">
      <c r="A409" s="551"/>
    </row>
    <row r="410" spans="1:1" ht="12.75" x14ac:dyDescent="0.2">
      <c r="A410" s="551"/>
    </row>
    <row r="411" spans="1:1" ht="12.75" x14ac:dyDescent="0.2">
      <c r="A411" s="551"/>
    </row>
    <row r="412" spans="1:1" ht="12.75" x14ac:dyDescent="0.2">
      <c r="A412" s="551"/>
    </row>
    <row r="413" spans="1:1" ht="12.75" x14ac:dyDescent="0.2">
      <c r="A413" s="551"/>
    </row>
    <row r="414" spans="1:1" ht="12.75" x14ac:dyDescent="0.2">
      <c r="A414" s="551"/>
    </row>
    <row r="415" spans="1:1" ht="12.75" x14ac:dyDescent="0.2">
      <c r="A415" s="551"/>
    </row>
    <row r="416" spans="1:1" ht="12.75" x14ac:dyDescent="0.2">
      <c r="A416" s="551"/>
    </row>
    <row r="417" spans="1:1" ht="12.75" x14ac:dyDescent="0.2">
      <c r="A417" s="551"/>
    </row>
    <row r="418" spans="1:1" ht="12.75" x14ac:dyDescent="0.2">
      <c r="A418" s="551"/>
    </row>
    <row r="419" spans="1:1" ht="12.75" x14ac:dyDescent="0.2">
      <c r="A419" s="551"/>
    </row>
    <row r="420" spans="1:1" ht="12.75" x14ac:dyDescent="0.2">
      <c r="A420" s="551"/>
    </row>
    <row r="421" spans="1:1" ht="12.75" x14ac:dyDescent="0.2">
      <c r="A421" s="551"/>
    </row>
    <row r="422" spans="1:1" ht="12.75" x14ac:dyDescent="0.2">
      <c r="A422" s="551"/>
    </row>
    <row r="423" spans="1:1" ht="12.75" x14ac:dyDescent="0.2">
      <c r="A423" s="551"/>
    </row>
    <row r="424" spans="1:1" ht="12.75" x14ac:dyDescent="0.2">
      <c r="A424" s="551"/>
    </row>
    <row r="425" spans="1:1" ht="12.75" x14ac:dyDescent="0.2">
      <c r="A425" s="551"/>
    </row>
    <row r="426" spans="1:1" ht="12.75" x14ac:dyDescent="0.2">
      <c r="A426" s="551"/>
    </row>
    <row r="427" spans="1:1" ht="12.75" x14ac:dyDescent="0.2">
      <c r="A427" s="551"/>
    </row>
    <row r="428" spans="1:1" ht="12.75" x14ac:dyDescent="0.2">
      <c r="A428" s="551"/>
    </row>
    <row r="429" spans="1:1" ht="12.75" x14ac:dyDescent="0.2">
      <c r="A429" s="551"/>
    </row>
    <row r="430" spans="1:1" ht="12.75" x14ac:dyDescent="0.2">
      <c r="A430" s="551"/>
    </row>
    <row r="431" spans="1:1" ht="12.75" x14ac:dyDescent="0.2">
      <c r="A431" s="551"/>
    </row>
    <row r="432" spans="1:1" ht="12.75" x14ac:dyDescent="0.2">
      <c r="A432" s="551"/>
    </row>
    <row r="433" spans="1:1" ht="12.75" x14ac:dyDescent="0.2">
      <c r="A433" s="551"/>
    </row>
    <row r="434" spans="1:1" ht="12.75" x14ac:dyDescent="0.2">
      <c r="A434" s="551"/>
    </row>
    <row r="435" spans="1:1" ht="12.75" x14ac:dyDescent="0.2">
      <c r="A435" s="551"/>
    </row>
    <row r="436" spans="1:1" ht="12.75" x14ac:dyDescent="0.2">
      <c r="A436" s="551"/>
    </row>
    <row r="437" spans="1:1" ht="12.75" x14ac:dyDescent="0.2">
      <c r="A437" s="551"/>
    </row>
    <row r="438" spans="1:1" ht="12.75" x14ac:dyDescent="0.2">
      <c r="A438" s="551"/>
    </row>
    <row r="439" spans="1:1" ht="12.75" x14ac:dyDescent="0.2">
      <c r="A439" s="551"/>
    </row>
    <row r="440" spans="1:1" ht="12.75" x14ac:dyDescent="0.2">
      <c r="A440" s="551"/>
    </row>
    <row r="441" spans="1:1" ht="12.75" x14ac:dyDescent="0.2">
      <c r="A441" s="551"/>
    </row>
    <row r="442" spans="1:1" ht="12.75" x14ac:dyDescent="0.2">
      <c r="A442" s="551"/>
    </row>
    <row r="443" spans="1:1" ht="12.75" x14ac:dyDescent="0.2">
      <c r="A443" s="551"/>
    </row>
    <row r="444" spans="1:1" ht="12.75" x14ac:dyDescent="0.2">
      <c r="A444" s="551"/>
    </row>
    <row r="445" spans="1:1" ht="12.75" x14ac:dyDescent="0.2">
      <c r="A445" s="551"/>
    </row>
    <row r="446" spans="1:1" ht="12.75" x14ac:dyDescent="0.2">
      <c r="A446" s="551"/>
    </row>
    <row r="447" spans="1:1" ht="12.75" x14ac:dyDescent="0.2">
      <c r="A447" s="551"/>
    </row>
    <row r="448" spans="1:1" ht="12.75" x14ac:dyDescent="0.2">
      <c r="A448" s="551"/>
    </row>
    <row r="449" spans="1:1" ht="12.75" x14ac:dyDescent="0.2">
      <c r="A449" s="551"/>
    </row>
    <row r="450" spans="1:1" ht="12.75" x14ac:dyDescent="0.2">
      <c r="A450" s="551"/>
    </row>
    <row r="451" spans="1:1" ht="12.75" x14ac:dyDescent="0.2">
      <c r="A451" s="551"/>
    </row>
    <row r="452" spans="1:1" ht="12.75" x14ac:dyDescent="0.2">
      <c r="A452" s="551"/>
    </row>
    <row r="453" spans="1:1" ht="12.75" x14ac:dyDescent="0.2">
      <c r="A453" s="551"/>
    </row>
    <row r="454" spans="1:1" ht="12.75" x14ac:dyDescent="0.2">
      <c r="A454" s="551"/>
    </row>
    <row r="455" spans="1:1" ht="12.75" x14ac:dyDescent="0.2">
      <c r="A455" s="551"/>
    </row>
    <row r="456" spans="1:1" ht="12.75" x14ac:dyDescent="0.2">
      <c r="A456" s="551"/>
    </row>
    <row r="457" spans="1:1" ht="12.75" x14ac:dyDescent="0.2">
      <c r="A457" s="551"/>
    </row>
    <row r="458" spans="1:1" ht="12.75" x14ac:dyDescent="0.2">
      <c r="A458" s="551"/>
    </row>
    <row r="459" spans="1:1" ht="12.75" x14ac:dyDescent="0.2">
      <c r="A459" s="551"/>
    </row>
    <row r="460" spans="1:1" ht="12.75" x14ac:dyDescent="0.2">
      <c r="A460" s="551"/>
    </row>
    <row r="461" spans="1:1" ht="12.75" x14ac:dyDescent="0.2">
      <c r="A461" s="551"/>
    </row>
    <row r="462" spans="1:1" ht="12.75" x14ac:dyDescent="0.2">
      <c r="A462" s="551"/>
    </row>
    <row r="463" spans="1:1" ht="12.75" x14ac:dyDescent="0.2">
      <c r="A463" s="551"/>
    </row>
    <row r="464" spans="1:1" ht="12.75" x14ac:dyDescent="0.2">
      <c r="A464" s="551"/>
    </row>
    <row r="465" spans="1:1" ht="12.75" x14ac:dyDescent="0.2">
      <c r="A465" s="551"/>
    </row>
    <row r="466" spans="1:1" ht="12.75" x14ac:dyDescent="0.2">
      <c r="A466" s="551"/>
    </row>
    <row r="467" spans="1:1" ht="12.75" x14ac:dyDescent="0.2">
      <c r="A467" s="551"/>
    </row>
    <row r="468" spans="1:1" ht="12.75" x14ac:dyDescent="0.2">
      <c r="A468" s="551"/>
    </row>
    <row r="469" spans="1:1" ht="12.75" x14ac:dyDescent="0.2">
      <c r="A469" s="551"/>
    </row>
    <row r="470" spans="1:1" ht="12.75" x14ac:dyDescent="0.2">
      <c r="A470" s="551"/>
    </row>
    <row r="471" spans="1:1" ht="12.75" x14ac:dyDescent="0.2">
      <c r="A471" s="551"/>
    </row>
    <row r="472" spans="1:1" ht="12.75" x14ac:dyDescent="0.2">
      <c r="A472" s="551"/>
    </row>
    <row r="473" spans="1:1" ht="12.75" x14ac:dyDescent="0.2">
      <c r="A473" s="551"/>
    </row>
    <row r="474" spans="1:1" ht="12.75" x14ac:dyDescent="0.2">
      <c r="A474" s="551"/>
    </row>
    <row r="475" spans="1:1" ht="12.75" x14ac:dyDescent="0.2">
      <c r="A475" s="551"/>
    </row>
    <row r="476" spans="1:1" ht="12.75" x14ac:dyDescent="0.2">
      <c r="A476" s="551"/>
    </row>
    <row r="477" spans="1:1" ht="12.75" x14ac:dyDescent="0.2">
      <c r="A477" s="551"/>
    </row>
    <row r="478" spans="1:1" ht="12.75" x14ac:dyDescent="0.2">
      <c r="A478" s="551"/>
    </row>
    <row r="479" spans="1:1" ht="12.75" x14ac:dyDescent="0.2">
      <c r="A479" s="551"/>
    </row>
    <row r="480" spans="1:1" ht="12.75" x14ac:dyDescent="0.2">
      <c r="A480" s="551"/>
    </row>
    <row r="481" spans="1:1" ht="12.75" x14ac:dyDescent="0.2">
      <c r="A481" s="551"/>
    </row>
    <row r="482" spans="1:1" ht="12.75" x14ac:dyDescent="0.2">
      <c r="A482" s="551"/>
    </row>
    <row r="483" spans="1:1" ht="12.75" x14ac:dyDescent="0.2">
      <c r="A483" s="551"/>
    </row>
    <row r="484" spans="1:1" ht="12.75" x14ac:dyDescent="0.2">
      <c r="A484" s="551"/>
    </row>
    <row r="485" spans="1:1" ht="12.75" x14ac:dyDescent="0.2">
      <c r="A485" s="551"/>
    </row>
    <row r="486" spans="1:1" ht="12.75" x14ac:dyDescent="0.2">
      <c r="A486" s="551"/>
    </row>
    <row r="487" spans="1:1" ht="12.75" x14ac:dyDescent="0.2">
      <c r="A487" s="551"/>
    </row>
    <row r="488" spans="1:1" ht="12.75" x14ac:dyDescent="0.2">
      <c r="A488" s="551"/>
    </row>
    <row r="489" spans="1:1" ht="12.75" x14ac:dyDescent="0.2">
      <c r="A489" s="551"/>
    </row>
    <row r="490" spans="1:1" ht="12.75" x14ac:dyDescent="0.2">
      <c r="A490" s="551"/>
    </row>
    <row r="491" spans="1:1" ht="12.75" x14ac:dyDescent="0.2">
      <c r="A491" s="551"/>
    </row>
    <row r="492" spans="1:1" ht="12.75" x14ac:dyDescent="0.2">
      <c r="A492" s="551"/>
    </row>
    <row r="493" spans="1:1" ht="12.75" x14ac:dyDescent="0.2">
      <c r="A493" s="551"/>
    </row>
    <row r="494" spans="1:1" ht="12.75" x14ac:dyDescent="0.2">
      <c r="A494" s="551"/>
    </row>
    <row r="495" spans="1:1" ht="12.75" x14ac:dyDescent="0.2">
      <c r="A495" s="551"/>
    </row>
    <row r="496" spans="1:1" ht="12.75" x14ac:dyDescent="0.2">
      <c r="A496" s="551"/>
    </row>
    <row r="497" spans="1:1" ht="12.75" x14ac:dyDescent="0.2">
      <c r="A497" s="551"/>
    </row>
    <row r="498" spans="1:1" ht="12.75" x14ac:dyDescent="0.2">
      <c r="A498" s="551"/>
    </row>
    <row r="499" spans="1:1" ht="12.75" x14ac:dyDescent="0.2">
      <c r="A499" s="551"/>
    </row>
    <row r="500" spans="1:1" ht="12.75" x14ac:dyDescent="0.2">
      <c r="A500" s="551"/>
    </row>
    <row r="501" spans="1:1" ht="12.75" x14ac:dyDescent="0.2">
      <c r="A501" s="551"/>
    </row>
    <row r="502" spans="1:1" ht="12.75" x14ac:dyDescent="0.2">
      <c r="A502" s="551"/>
    </row>
    <row r="503" spans="1:1" ht="12.75" x14ac:dyDescent="0.2">
      <c r="A503" s="551"/>
    </row>
    <row r="504" spans="1:1" ht="12.75" x14ac:dyDescent="0.2">
      <c r="A504" s="551"/>
    </row>
    <row r="505" spans="1:1" ht="12.75" x14ac:dyDescent="0.2">
      <c r="A505" s="551"/>
    </row>
    <row r="506" spans="1:1" ht="12.75" x14ac:dyDescent="0.2">
      <c r="A506" s="551"/>
    </row>
    <row r="507" spans="1:1" ht="12.75" x14ac:dyDescent="0.2">
      <c r="A507" s="551"/>
    </row>
    <row r="508" spans="1:1" ht="12.75" x14ac:dyDescent="0.2">
      <c r="A508" s="551"/>
    </row>
    <row r="509" spans="1:1" ht="12.75" x14ac:dyDescent="0.2">
      <c r="A509" s="551"/>
    </row>
    <row r="510" spans="1:1" ht="12.75" x14ac:dyDescent="0.2">
      <c r="A510" s="551"/>
    </row>
    <row r="511" spans="1:1" ht="12.75" x14ac:dyDescent="0.2">
      <c r="A511" s="551"/>
    </row>
    <row r="512" spans="1:1" ht="12.75" x14ac:dyDescent="0.2">
      <c r="A512" s="551"/>
    </row>
    <row r="513" spans="1:1" ht="12.75" x14ac:dyDescent="0.2">
      <c r="A513" s="551"/>
    </row>
    <row r="514" spans="1:1" ht="12.75" x14ac:dyDescent="0.2">
      <c r="A514" s="551"/>
    </row>
    <row r="515" spans="1:1" ht="12.75" x14ac:dyDescent="0.2">
      <c r="A515" s="551"/>
    </row>
    <row r="516" spans="1:1" ht="12.75" x14ac:dyDescent="0.2">
      <c r="A516" s="551"/>
    </row>
    <row r="517" spans="1:1" ht="12.75" x14ac:dyDescent="0.2">
      <c r="A517" s="551"/>
    </row>
    <row r="518" spans="1:1" ht="12.75" x14ac:dyDescent="0.2">
      <c r="A518" s="551"/>
    </row>
    <row r="519" spans="1:1" ht="12.75" x14ac:dyDescent="0.2">
      <c r="A519" s="551"/>
    </row>
    <row r="520" spans="1:1" ht="12.75" x14ac:dyDescent="0.2">
      <c r="A520" s="551"/>
    </row>
    <row r="521" spans="1:1" ht="12.75" x14ac:dyDescent="0.2">
      <c r="A521" s="551"/>
    </row>
    <row r="522" spans="1:1" ht="12.75" x14ac:dyDescent="0.2">
      <c r="A522" s="551"/>
    </row>
    <row r="523" spans="1:1" ht="12.75" x14ac:dyDescent="0.2">
      <c r="A523" s="551"/>
    </row>
    <row r="524" spans="1:1" ht="12.75" x14ac:dyDescent="0.2">
      <c r="A524" s="551"/>
    </row>
    <row r="525" spans="1:1" ht="12.75" x14ac:dyDescent="0.2">
      <c r="A525" s="551"/>
    </row>
    <row r="526" spans="1:1" ht="12.75" x14ac:dyDescent="0.2">
      <c r="A526" s="551"/>
    </row>
    <row r="527" spans="1:1" ht="12.75" x14ac:dyDescent="0.2">
      <c r="A527" s="551"/>
    </row>
    <row r="528" spans="1:1" ht="12.75" x14ac:dyDescent="0.2">
      <c r="A528" s="551"/>
    </row>
    <row r="529" spans="1:1" ht="12.75" x14ac:dyDescent="0.2">
      <c r="A529" s="551"/>
    </row>
    <row r="530" spans="1:1" ht="12.75" x14ac:dyDescent="0.2">
      <c r="A530" s="551"/>
    </row>
    <row r="531" spans="1:1" ht="12.75" x14ac:dyDescent="0.2">
      <c r="A531" s="551"/>
    </row>
    <row r="532" spans="1:1" ht="12.75" x14ac:dyDescent="0.2">
      <c r="A532" s="551"/>
    </row>
    <row r="533" spans="1:1" ht="12.75" x14ac:dyDescent="0.2">
      <c r="A533" s="551"/>
    </row>
    <row r="534" spans="1:1" ht="12.75" x14ac:dyDescent="0.2">
      <c r="A534" s="551"/>
    </row>
    <row r="535" spans="1:1" ht="12.75" x14ac:dyDescent="0.2">
      <c r="A535" s="551"/>
    </row>
    <row r="536" spans="1:1" ht="12.75" x14ac:dyDescent="0.2">
      <c r="A536" s="551"/>
    </row>
    <row r="537" spans="1:1" ht="12.75" x14ac:dyDescent="0.2">
      <c r="A537" s="551"/>
    </row>
    <row r="538" spans="1:1" ht="12.75" x14ac:dyDescent="0.2">
      <c r="A538" s="551"/>
    </row>
    <row r="539" spans="1:1" ht="12.75" x14ac:dyDescent="0.2">
      <c r="A539" s="551"/>
    </row>
    <row r="540" spans="1:1" ht="12.75" x14ac:dyDescent="0.2">
      <c r="A540" s="551"/>
    </row>
    <row r="541" spans="1:1" ht="12.75" x14ac:dyDescent="0.2">
      <c r="A541" s="551"/>
    </row>
    <row r="542" spans="1:1" ht="12.75" x14ac:dyDescent="0.2">
      <c r="A542" s="551"/>
    </row>
    <row r="543" spans="1:1" ht="12.75" x14ac:dyDescent="0.2">
      <c r="A543" s="551"/>
    </row>
    <row r="544" spans="1:1" ht="12.75" x14ac:dyDescent="0.2">
      <c r="A544" s="551"/>
    </row>
    <row r="545" spans="1:1" ht="12.75" x14ac:dyDescent="0.2">
      <c r="A545" s="551"/>
    </row>
    <row r="546" spans="1:1" ht="12.75" x14ac:dyDescent="0.2">
      <c r="A546" s="551"/>
    </row>
    <row r="547" spans="1:1" ht="12.75" x14ac:dyDescent="0.2">
      <c r="A547" s="551"/>
    </row>
    <row r="548" spans="1:1" ht="12.75" x14ac:dyDescent="0.2">
      <c r="A548" s="551"/>
    </row>
    <row r="549" spans="1:1" ht="12.75" x14ac:dyDescent="0.2">
      <c r="A549" s="551"/>
    </row>
    <row r="550" spans="1:1" ht="12.75" x14ac:dyDescent="0.2">
      <c r="A550" s="551"/>
    </row>
    <row r="551" spans="1:1" ht="12.75" x14ac:dyDescent="0.2">
      <c r="A551" s="551"/>
    </row>
    <row r="552" spans="1:1" ht="12.75" x14ac:dyDescent="0.2">
      <c r="A552" s="551"/>
    </row>
    <row r="553" spans="1:1" ht="12.75" x14ac:dyDescent="0.2">
      <c r="A553" s="551"/>
    </row>
    <row r="554" spans="1:1" ht="12.75" x14ac:dyDescent="0.2">
      <c r="A554" s="551"/>
    </row>
    <row r="555" spans="1:1" ht="12.75" x14ac:dyDescent="0.2">
      <c r="A555" s="551"/>
    </row>
    <row r="556" spans="1:1" ht="12.75" x14ac:dyDescent="0.2">
      <c r="A556" s="551"/>
    </row>
    <row r="557" spans="1:1" ht="12.75" x14ac:dyDescent="0.2">
      <c r="A557" s="551"/>
    </row>
    <row r="558" spans="1:1" ht="12.75" x14ac:dyDescent="0.2">
      <c r="A558" s="551"/>
    </row>
    <row r="559" spans="1:1" ht="12.75" x14ac:dyDescent="0.2">
      <c r="A559" s="551"/>
    </row>
    <row r="560" spans="1:1" ht="12.75" x14ac:dyDescent="0.2">
      <c r="A560" s="551"/>
    </row>
    <row r="561" spans="1:1" ht="12.75" x14ac:dyDescent="0.2">
      <c r="A561" s="551"/>
    </row>
    <row r="562" spans="1:1" ht="12.75" x14ac:dyDescent="0.2">
      <c r="A562" s="551"/>
    </row>
    <row r="563" spans="1:1" ht="12.75" x14ac:dyDescent="0.2">
      <c r="A563" s="551"/>
    </row>
    <row r="564" spans="1:1" ht="12.75" x14ac:dyDescent="0.2">
      <c r="A564" s="551"/>
    </row>
    <row r="565" spans="1:1" ht="12.75" x14ac:dyDescent="0.2">
      <c r="A565" s="551"/>
    </row>
    <row r="566" spans="1:1" ht="12.75" x14ac:dyDescent="0.2">
      <c r="A566" s="551"/>
    </row>
    <row r="567" spans="1:1" ht="12.75" x14ac:dyDescent="0.2">
      <c r="A567" s="551"/>
    </row>
    <row r="568" spans="1:1" ht="12.75" x14ac:dyDescent="0.2">
      <c r="A568" s="551"/>
    </row>
    <row r="569" spans="1:1" ht="12.75" x14ac:dyDescent="0.2">
      <c r="A569" s="551"/>
    </row>
    <row r="570" spans="1:1" ht="12.75" x14ac:dyDescent="0.2">
      <c r="A570" s="551"/>
    </row>
    <row r="571" spans="1:1" ht="12.75" x14ac:dyDescent="0.2">
      <c r="A571" s="551"/>
    </row>
    <row r="572" spans="1:1" ht="12.75" x14ac:dyDescent="0.2">
      <c r="A572" s="551"/>
    </row>
    <row r="573" spans="1:1" ht="12.75" x14ac:dyDescent="0.2">
      <c r="A573" s="551"/>
    </row>
    <row r="574" spans="1:1" ht="12.75" x14ac:dyDescent="0.2">
      <c r="A574" s="551"/>
    </row>
    <row r="575" spans="1:1" ht="12.75" x14ac:dyDescent="0.2">
      <c r="A575" s="551"/>
    </row>
    <row r="576" spans="1:1" ht="12.75" x14ac:dyDescent="0.2">
      <c r="A576" s="551"/>
    </row>
    <row r="577" spans="1:1" ht="12.75" x14ac:dyDescent="0.2">
      <c r="A577" s="551"/>
    </row>
    <row r="578" spans="1:1" ht="12.75" x14ac:dyDescent="0.2">
      <c r="A578" s="551"/>
    </row>
    <row r="579" spans="1:1" ht="12.75" x14ac:dyDescent="0.2">
      <c r="A579" s="551"/>
    </row>
    <row r="580" spans="1:1" ht="12.75" x14ac:dyDescent="0.2">
      <c r="A580" s="551"/>
    </row>
    <row r="581" spans="1:1" ht="12.75" x14ac:dyDescent="0.2">
      <c r="A581" s="551"/>
    </row>
    <row r="582" spans="1:1" ht="12.75" x14ac:dyDescent="0.2">
      <c r="A582" s="551"/>
    </row>
    <row r="583" spans="1:1" ht="12.75" x14ac:dyDescent="0.2">
      <c r="A583" s="551"/>
    </row>
    <row r="584" spans="1:1" ht="12.75" x14ac:dyDescent="0.2">
      <c r="A584" s="551"/>
    </row>
    <row r="585" spans="1:1" ht="12.75" x14ac:dyDescent="0.2">
      <c r="A585" s="551"/>
    </row>
    <row r="586" spans="1:1" ht="12.75" x14ac:dyDescent="0.2">
      <c r="A586" s="551"/>
    </row>
    <row r="587" spans="1:1" ht="12.75" x14ac:dyDescent="0.2">
      <c r="A587" s="551"/>
    </row>
    <row r="588" spans="1:1" ht="12.75" x14ac:dyDescent="0.2">
      <c r="A588" s="551"/>
    </row>
    <row r="589" spans="1:1" ht="12.75" x14ac:dyDescent="0.2">
      <c r="A589" s="551"/>
    </row>
    <row r="590" spans="1:1" ht="12.75" x14ac:dyDescent="0.2">
      <c r="A590" s="551"/>
    </row>
    <row r="591" spans="1:1" ht="12.75" x14ac:dyDescent="0.2">
      <c r="A591" s="551"/>
    </row>
    <row r="592" spans="1:1" ht="12.75" x14ac:dyDescent="0.2">
      <c r="A592" s="551"/>
    </row>
    <row r="593" spans="1:1" ht="12.75" x14ac:dyDescent="0.2">
      <c r="A593" s="551"/>
    </row>
    <row r="594" spans="1:1" ht="12.75" x14ac:dyDescent="0.2">
      <c r="A594" s="551"/>
    </row>
    <row r="595" spans="1:1" ht="12.75" x14ac:dyDescent="0.2">
      <c r="A595" s="551"/>
    </row>
    <row r="596" spans="1:1" ht="12.75" x14ac:dyDescent="0.2">
      <c r="A596" s="551"/>
    </row>
    <row r="597" spans="1:1" ht="12.75" x14ac:dyDescent="0.2">
      <c r="A597" s="551"/>
    </row>
    <row r="598" spans="1:1" ht="12.75" x14ac:dyDescent="0.2">
      <c r="A598" s="551"/>
    </row>
    <row r="599" spans="1:1" ht="12.75" x14ac:dyDescent="0.2">
      <c r="A599" s="551"/>
    </row>
    <row r="600" spans="1:1" ht="12.75" x14ac:dyDescent="0.2">
      <c r="A600" s="551"/>
    </row>
    <row r="601" spans="1:1" ht="12.75" x14ac:dyDescent="0.2">
      <c r="A601" s="551"/>
    </row>
    <row r="602" spans="1:1" ht="12.75" x14ac:dyDescent="0.2">
      <c r="A602" s="551"/>
    </row>
    <row r="603" spans="1:1" ht="12.75" x14ac:dyDescent="0.2">
      <c r="A603" s="551"/>
    </row>
    <row r="604" spans="1:1" ht="12.75" x14ac:dyDescent="0.2">
      <c r="A604" s="551"/>
    </row>
    <row r="605" spans="1:1" ht="12.75" x14ac:dyDescent="0.2">
      <c r="A605" s="551"/>
    </row>
    <row r="606" spans="1:1" ht="12.75" x14ac:dyDescent="0.2">
      <c r="A606" s="551"/>
    </row>
    <row r="607" spans="1:1" ht="12.75" x14ac:dyDescent="0.2">
      <c r="A607" s="551"/>
    </row>
    <row r="608" spans="1:1" ht="12.75" x14ac:dyDescent="0.2">
      <c r="A608" s="551"/>
    </row>
    <row r="609" spans="1:1" ht="12.75" x14ac:dyDescent="0.2">
      <c r="A609" s="551"/>
    </row>
    <row r="610" spans="1:1" ht="12.75" x14ac:dyDescent="0.2">
      <c r="A610" s="551"/>
    </row>
    <row r="611" spans="1:1" ht="12.75" x14ac:dyDescent="0.2">
      <c r="A611" s="551"/>
    </row>
    <row r="612" spans="1:1" ht="12.75" x14ac:dyDescent="0.2">
      <c r="A612" s="551"/>
    </row>
    <row r="613" spans="1:1" ht="12.75" x14ac:dyDescent="0.2">
      <c r="A613" s="551"/>
    </row>
    <row r="614" spans="1:1" ht="12.75" x14ac:dyDescent="0.2">
      <c r="A614" s="551"/>
    </row>
    <row r="615" spans="1:1" ht="12.75" x14ac:dyDescent="0.2">
      <c r="A615" s="551"/>
    </row>
    <row r="616" spans="1:1" ht="12.75" x14ac:dyDescent="0.2">
      <c r="A616" s="551"/>
    </row>
    <row r="617" spans="1:1" ht="12.75" x14ac:dyDescent="0.2">
      <c r="A617" s="551"/>
    </row>
    <row r="618" spans="1:1" ht="12.75" x14ac:dyDescent="0.2">
      <c r="A618" s="551"/>
    </row>
    <row r="619" spans="1:1" ht="12.75" x14ac:dyDescent="0.2">
      <c r="A619" s="551"/>
    </row>
    <row r="620" spans="1:1" ht="12.75" x14ac:dyDescent="0.2">
      <c r="A620" s="551"/>
    </row>
    <row r="621" spans="1:1" ht="12.75" x14ac:dyDescent="0.2">
      <c r="A621" s="551"/>
    </row>
    <row r="622" spans="1:1" ht="12.75" x14ac:dyDescent="0.2">
      <c r="A622" s="551"/>
    </row>
    <row r="623" spans="1:1" ht="12.75" x14ac:dyDescent="0.2">
      <c r="A623" s="551"/>
    </row>
    <row r="624" spans="1:1" ht="12.75" x14ac:dyDescent="0.2">
      <c r="A624" s="551"/>
    </row>
    <row r="625" spans="1:1" ht="12.75" x14ac:dyDescent="0.2">
      <c r="A625" s="551"/>
    </row>
    <row r="626" spans="1:1" ht="12.75" x14ac:dyDescent="0.2">
      <c r="A626" s="551"/>
    </row>
    <row r="627" spans="1:1" ht="12.75" x14ac:dyDescent="0.2">
      <c r="A627" s="551"/>
    </row>
    <row r="628" spans="1:1" ht="12.75" x14ac:dyDescent="0.2">
      <c r="A628" s="551"/>
    </row>
    <row r="629" spans="1:1" ht="12.75" x14ac:dyDescent="0.2">
      <c r="A629" s="551"/>
    </row>
    <row r="630" spans="1:1" ht="12.75" x14ac:dyDescent="0.2">
      <c r="A630" s="551"/>
    </row>
    <row r="631" spans="1:1" ht="12.75" x14ac:dyDescent="0.2">
      <c r="A631" s="551"/>
    </row>
    <row r="632" spans="1:1" ht="12.75" x14ac:dyDescent="0.2">
      <c r="A632" s="551"/>
    </row>
    <row r="633" spans="1:1" ht="12.75" x14ac:dyDescent="0.2">
      <c r="A633" s="551"/>
    </row>
    <row r="634" spans="1:1" ht="12.75" x14ac:dyDescent="0.2">
      <c r="A634" s="551"/>
    </row>
    <row r="635" spans="1:1" ht="12.75" x14ac:dyDescent="0.2">
      <c r="A635" s="551"/>
    </row>
    <row r="636" spans="1:1" ht="12.75" x14ac:dyDescent="0.2">
      <c r="A636" s="551"/>
    </row>
    <row r="637" spans="1:1" ht="12.75" x14ac:dyDescent="0.2">
      <c r="A637" s="551"/>
    </row>
    <row r="638" spans="1:1" ht="12.75" x14ac:dyDescent="0.2">
      <c r="A638" s="551"/>
    </row>
    <row r="639" spans="1:1" ht="12.75" x14ac:dyDescent="0.2">
      <c r="A639" s="551"/>
    </row>
    <row r="640" spans="1:1" ht="12.75" x14ac:dyDescent="0.2">
      <c r="A640" s="551"/>
    </row>
    <row r="641" spans="1:1" ht="12.75" x14ac:dyDescent="0.2">
      <c r="A641" s="551"/>
    </row>
    <row r="642" spans="1:1" ht="12.75" x14ac:dyDescent="0.2">
      <c r="A642" s="551"/>
    </row>
    <row r="643" spans="1:1" ht="12.75" x14ac:dyDescent="0.2">
      <c r="A643" s="551"/>
    </row>
    <row r="644" spans="1:1" ht="12.75" x14ac:dyDescent="0.2">
      <c r="A644" s="551"/>
    </row>
    <row r="645" spans="1:1" ht="12.75" x14ac:dyDescent="0.2">
      <c r="A645" s="551"/>
    </row>
    <row r="646" spans="1:1" ht="12.75" x14ac:dyDescent="0.2">
      <c r="A646" s="551"/>
    </row>
    <row r="647" spans="1:1" ht="12.75" x14ac:dyDescent="0.2">
      <c r="A647" s="551"/>
    </row>
    <row r="648" spans="1:1" ht="12.75" x14ac:dyDescent="0.2">
      <c r="A648" s="551"/>
    </row>
    <row r="649" spans="1:1" ht="12.75" x14ac:dyDescent="0.2">
      <c r="A649" s="551"/>
    </row>
    <row r="650" spans="1:1" ht="12.75" x14ac:dyDescent="0.2">
      <c r="A650" s="551"/>
    </row>
    <row r="651" spans="1:1" ht="12.75" x14ac:dyDescent="0.2">
      <c r="A651" s="551"/>
    </row>
    <row r="652" spans="1:1" ht="12.75" x14ac:dyDescent="0.2">
      <c r="A652" s="551"/>
    </row>
    <row r="653" spans="1:1" ht="12.75" x14ac:dyDescent="0.2">
      <c r="A653" s="551"/>
    </row>
    <row r="654" spans="1:1" ht="12.75" x14ac:dyDescent="0.2">
      <c r="A654" s="551"/>
    </row>
    <row r="655" spans="1:1" ht="12.75" x14ac:dyDescent="0.2">
      <c r="A655" s="551"/>
    </row>
    <row r="656" spans="1:1" ht="12.75" x14ac:dyDescent="0.2">
      <c r="A656" s="551"/>
    </row>
    <row r="657" spans="1:1" ht="12.75" x14ac:dyDescent="0.2">
      <c r="A657" s="551"/>
    </row>
    <row r="658" spans="1:1" ht="12.75" x14ac:dyDescent="0.2">
      <c r="A658" s="551"/>
    </row>
    <row r="659" spans="1:1" ht="12.75" x14ac:dyDescent="0.2">
      <c r="A659" s="551"/>
    </row>
    <row r="660" spans="1:1" ht="12.75" x14ac:dyDescent="0.2">
      <c r="A660" s="551"/>
    </row>
    <row r="661" spans="1:1" ht="12.75" x14ac:dyDescent="0.2">
      <c r="A661" s="551"/>
    </row>
    <row r="662" spans="1:1" ht="12.75" x14ac:dyDescent="0.2">
      <c r="A662" s="551"/>
    </row>
    <row r="663" spans="1:1" ht="12.75" x14ac:dyDescent="0.2">
      <c r="A663" s="551"/>
    </row>
    <row r="664" spans="1:1" ht="12.75" x14ac:dyDescent="0.2">
      <c r="A664" s="551"/>
    </row>
    <row r="665" spans="1:1" ht="12.75" x14ac:dyDescent="0.2">
      <c r="A665" s="551"/>
    </row>
    <row r="666" spans="1:1" ht="12.75" x14ac:dyDescent="0.2">
      <c r="A666" s="551"/>
    </row>
    <row r="667" spans="1:1" ht="12.75" x14ac:dyDescent="0.2">
      <c r="A667" s="551"/>
    </row>
    <row r="668" spans="1:1" ht="12.75" x14ac:dyDescent="0.2">
      <c r="A668" s="551"/>
    </row>
    <row r="669" spans="1:1" ht="12.75" x14ac:dyDescent="0.2">
      <c r="A669" s="551"/>
    </row>
    <row r="670" spans="1:1" ht="12.75" x14ac:dyDescent="0.2">
      <c r="A670" s="551"/>
    </row>
    <row r="671" spans="1:1" ht="12.75" x14ac:dyDescent="0.2">
      <c r="A671" s="551"/>
    </row>
    <row r="672" spans="1:1" ht="12.75" x14ac:dyDescent="0.2">
      <c r="A672" s="551"/>
    </row>
    <row r="673" spans="1:1" ht="12.75" x14ac:dyDescent="0.2">
      <c r="A673" s="551"/>
    </row>
    <row r="674" spans="1:1" ht="12.75" x14ac:dyDescent="0.2">
      <c r="A674" s="551"/>
    </row>
    <row r="675" spans="1:1" ht="12.75" x14ac:dyDescent="0.2">
      <c r="A675" s="551"/>
    </row>
    <row r="676" spans="1:1" ht="12.75" x14ac:dyDescent="0.2">
      <c r="A676" s="551"/>
    </row>
    <row r="677" spans="1:1" ht="12.75" x14ac:dyDescent="0.2">
      <c r="A677" s="551"/>
    </row>
    <row r="678" spans="1:1" ht="12.75" x14ac:dyDescent="0.2">
      <c r="A678" s="551"/>
    </row>
    <row r="679" spans="1:1" ht="12.75" x14ac:dyDescent="0.2">
      <c r="A679" s="551"/>
    </row>
    <row r="680" spans="1:1" ht="12.75" x14ac:dyDescent="0.2">
      <c r="A680" s="551"/>
    </row>
    <row r="681" spans="1:1" ht="12.75" x14ac:dyDescent="0.2">
      <c r="A681" s="551"/>
    </row>
    <row r="682" spans="1:1" ht="12.75" x14ac:dyDescent="0.2">
      <c r="A682" s="551"/>
    </row>
    <row r="683" spans="1:1" ht="12.75" x14ac:dyDescent="0.2">
      <c r="A683" s="551"/>
    </row>
    <row r="684" spans="1:1" ht="12.75" x14ac:dyDescent="0.2">
      <c r="A684" s="551"/>
    </row>
    <row r="685" spans="1:1" ht="12.75" x14ac:dyDescent="0.2">
      <c r="A685" s="551"/>
    </row>
    <row r="686" spans="1:1" ht="12.75" x14ac:dyDescent="0.2">
      <c r="A686" s="551"/>
    </row>
    <row r="687" spans="1:1" ht="12.75" x14ac:dyDescent="0.2">
      <c r="A687" s="551"/>
    </row>
    <row r="688" spans="1:1" ht="12.75" x14ac:dyDescent="0.2">
      <c r="A688" s="551"/>
    </row>
    <row r="689" spans="1:1" ht="12.75" x14ac:dyDescent="0.2">
      <c r="A689" s="551"/>
    </row>
    <row r="690" spans="1:1" ht="12.75" x14ac:dyDescent="0.2">
      <c r="A690" s="551"/>
    </row>
    <row r="691" spans="1:1" ht="12.75" x14ac:dyDescent="0.2">
      <c r="A691" s="551"/>
    </row>
    <row r="692" spans="1:1" ht="12.75" x14ac:dyDescent="0.2">
      <c r="A692" s="551"/>
    </row>
    <row r="693" spans="1:1" ht="12.75" x14ac:dyDescent="0.2">
      <c r="A693" s="551"/>
    </row>
    <row r="694" spans="1:1" ht="12.75" x14ac:dyDescent="0.2">
      <c r="A694" s="551"/>
    </row>
    <row r="695" spans="1:1" ht="12.75" x14ac:dyDescent="0.2">
      <c r="A695" s="551"/>
    </row>
    <row r="696" spans="1:1" ht="12.75" x14ac:dyDescent="0.2">
      <c r="A696" s="551"/>
    </row>
    <row r="697" spans="1:1" ht="12.75" x14ac:dyDescent="0.2">
      <c r="A697" s="551"/>
    </row>
    <row r="698" spans="1:1" ht="12.75" x14ac:dyDescent="0.2">
      <c r="A698" s="551"/>
    </row>
    <row r="699" spans="1:1" ht="12.75" x14ac:dyDescent="0.2">
      <c r="A699" s="551"/>
    </row>
    <row r="700" spans="1:1" ht="12.75" x14ac:dyDescent="0.2">
      <c r="A700" s="551"/>
    </row>
    <row r="701" spans="1:1" ht="12.75" x14ac:dyDescent="0.2">
      <c r="A701" s="551"/>
    </row>
    <row r="702" spans="1:1" ht="12.75" x14ac:dyDescent="0.2">
      <c r="A702" s="551"/>
    </row>
    <row r="703" spans="1:1" ht="12.75" x14ac:dyDescent="0.2">
      <c r="A703" s="551"/>
    </row>
    <row r="704" spans="1:1" ht="12.75" x14ac:dyDescent="0.2">
      <c r="A704" s="551"/>
    </row>
    <row r="705" spans="1:1" ht="12.75" x14ac:dyDescent="0.2">
      <c r="A705" s="551"/>
    </row>
    <row r="706" spans="1:1" ht="12.75" x14ac:dyDescent="0.2">
      <c r="A706" s="551"/>
    </row>
    <row r="707" spans="1:1" ht="12.75" x14ac:dyDescent="0.2">
      <c r="A707" s="551"/>
    </row>
    <row r="708" spans="1:1" ht="12.75" x14ac:dyDescent="0.2">
      <c r="A708" s="551"/>
    </row>
    <row r="709" spans="1:1" ht="12.75" x14ac:dyDescent="0.2">
      <c r="A709" s="551"/>
    </row>
    <row r="710" spans="1:1" ht="12.75" x14ac:dyDescent="0.2">
      <c r="A710" s="551"/>
    </row>
    <row r="711" spans="1:1" ht="12.75" x14ac:dyDescent="0.2">
      <c r="A711" s="551"/>
    </row>
    <row r="712" spans="1:1" ht="12.75" x14ac:dyDescent="0.2">
      <c r="A712" s="551"/>
    </row>
    <row r="713" spans="1:1" ht="12.75" x14ac:dyDescent="0.2">
      <c r="A713" s="551"/>
    </row>
    <row r="714" spans="1:1" ht="12.75" x14ac:dyDescent="0.2">
      <c r="A714" s="551"/>
    </row>
    <row r="715" spans="1:1" ht="12.75" x14ac:dyDescent="0.2">
      <c r="A715" s="551"/>
    </row>
    <row r="716" spans="1:1" ht="12.75" x14ac:dyDescent="0.2">
      <c r="A716" s="551"/>
    </row>
    <row r="717" spans="1:1" ht="12.75" x14ac:dyDescent="0.2">
      <c r="A717" s="551"/>
    </row>
    <row r="718" spans="1:1" ht="12.75" x14ac:dyDescent="0.2">
      <c r="A718" s="551"/>
    </row>
    <row r="719" spans="1:1" ht="12.75" x14ac:dyDescent="0.2">
      <c r="A719" s="551"/>
    </row>
    <row r="720" spans="1:1" ht="12.75" x14ac:dyDescent="0.2">
      <c r="A720" s="551"/>
    </row>
    <row r="721" spans="1:1" ht="12.75" x14ac:dyDescent="0.2">
      <c r="A721" s="551"/>
    </row>
    <row r="722" spans="1:1" ht="12.75" x14ac:dyDescent="0.2">
      <c r="A722" s="551"/>
    </row>
    <row r="723" spans="1:1" ht="12.75" x14ac:dyDescent="0.2">
      <c r="A723" s="551"/>
    </row>
    <row r="724" spans="1:1" ht="12.75" x14ac:dyDescent="0.2">
      <c r="A724" s="551"/>
    </row>
    <row r="725" spans="1:1" ht="12.75" x14ac:dyDescent="0.2">
      <c r="A725" s="551"/>
    </row>
    <row r="726" spans="1:1" ht="12.75" x14ac:dyDescent="0.2">
      <c r="A726" s="551"/>
    </row>
    <row r="727" spans="1:1" ht="12.75" x14ac:dyDescent="0.2">
      <c r="A727" s="551"/>
    </row>
    <row r="728" spans="1:1" ht="12.75" x14ac:dyDescent="0.2">
      <c r="A728" s="551"/>
    </row>
    <row r="729" spans="1:1" ht="12.75" x14ac:dyDescent="0.2">
      <c r="A729" s="551"/>
    </row>
    <row r="730" spans="1:1" ht="12.75" x14ac:dyDescent="0.2">
      <c r="A730" s="551"/>
    </row>
    <row r="731" spans="1:1" ht="12.75" x14ac:dyDescent="0.2">
      <c r="A731" s="551"/>
    </row>
    <row r="732" spans="1:1" ht="12.75" x14ac:dyDescent="0.2">
      <c r="A732" s="551"/>
    </row>
    <row r="733" spans="1:1" ht="12.75" x14ac:dyDescent="0.2">
      <c r="A733" s="551"/>
    </row>
    <row r="734" spans="1:1" ht="12.75" x14ac:dyDescent="0.2">
      <c r="A734" s="551"/>
    </row>
    <row r="735" spans="1:1" ht="12.75" x14ac:dyDescent="0.2">
      <c r="A735" s="551"/>
    </row>
    <row r="736" spans="1:1" ht="12.75" x14ac:dyDescent="0.2">
      <c r="A736" s="551"/>
    </row>
    <row r="737" spans="1:1" ht="12.75" x14ac:dyDescent="0.2">
      <c r="A737" s="551"/>
    </row>
    <row r="738" spans="1:1" ht="12.75" x14ac:dyDescent="0.2">
      <c r="A738" s="551"/>
    </row>
    <row r="739" spans="1:1" ht="12.75" x14ac:dyDescent="0.2">
      <c r="A739" s="551"/>
    </row>
    <row r="740" spans="1:1" ht="12.75" x14ac:dyDescent="0.2">
      <c r="A740" s="551"/>
    </row>
    <row r="741" spans="1:1" ht="12.75" x14ac:dyDescent="0.2">
      <c r="A741" s="551"/>
    </row>
    <row r="742" spans="1:1" ht="12.75" x14ac:dyDescent="0.2">
      <c r="A742" s="551"/>
    </row>
    <row r="743" spans="1:1" ht="12.75" x14ac:dyDescent="0.2">
      <c r="A743" s="551"/>
    </row>
    <row r="744" spans="1:1" ht="12.75" x14ac:dyDescent="0.2">
      <c r="A744" s="551"/>
    </row>
    <row r="745" spans="1:1" ht="12.75" x14ac:dyDescent="0.2">
      <c r="A745" s="551"/>
    </row>
    <row r="746" spans="1:1" ht="12.75" x14ac:dyDescent="0.2">
      <c r="A746" s="551"/>
    </row>
    <row r="747" spans="1:1" ht="12.75" x14ac:dyDescent="0.2">
      <c r="A747" s="551"/>
    </row>
    <row r="748" spans="1:1" ht="12.75" x14ac:dyDescent="0.2">
      <c r="A748" s="551"/>
    </row>
    <row r="749" spans="1:1" ht="12.75" x14ac:dyDescent="0.2">
      <c r="A749" s="551"/>
    </row>
    <row r="750" spans="1:1" ht="12.75" x14ac:dyDescent="0.2">
      <c r="A750" s="551"/>
    </row>
    <row r="751" spans="1:1" ht="12.75" x14ac:dyDescent="0.2">
      <c r="A751" s="551"/>
    </row>
    <row r="752" spans="1:1" ht="12.75" x14ac:dyDescent="0.2">
      <c r="A752" s="551"/>
    </row>
    <row r="753" spans="1:1" ht="12.75" x14ac:dyDescent="0.2">
      <c r="A753" s="551"/>
    </row>
    <row r="754" spans="1:1" ht="12.75" x14ac:dyDescent="0.2">
      <c r="A754" s="551"/>
    </row>
    <row r="755" spans="1:1" ht="12.75" x14ac:dyDescent="0.2">
      <c r="A755" s="551"/>
    </row>
    <row r="756" spans="1:1" ht="12.75" x14ac:dyDescent="0.2">
      <c r="A756" s="551"/>
    </row>
    <row r="757" spans="1:1" ht="12.75" x14ac:dyDescent="0.2">
      <c r="A757" s="551"/>
    </row>
    <row r="758" spans="1:1" ht="12.75" x14ac:dyDescent="0.2">
      <c r="A758" s="551"/>
    </row>
    <row r="759" spans="1:1" ht="12.75" x14ac:dyDescent="0.2">
      <c r="A759" s="551"/>
    </row>
    <row r="760" spans="1:1" ht="12.75" x14ac:dyDescent="0.2">
      <c r="A760" s="551"/>
    </row>
    <row r="761" spans="1:1" ht="12.75" x14ac:dyDescent="0.2">
      <c r="A761" s="551"/>
    </row>
    <row r="762" spans="1:1" ht="12.75" x14ac:dyDescent="0.2">
      <c r="A762" s="551"/>
    </row>
    <row r="763" spans="1:1" ht="12.75" x14ac:dyDescent="0.2">
      <c r="A763" s="551"/>
    </row>
    <row r="764" spans="1:1" ht="12.75" x14ac:dyDescent="0.2">
      <c r="A764" s="551"/>
    </row>
    <row r="765" spans="1:1" ht="12.75" x14ac:dyDescent="0.2">
      <c r="A765" s="551"/>
    </row>
    <row r="766" spans="1:1" ht="12.75" x14ac:dyDescent="0.2">
      <c r="A766" s="551"/>
    </row>
    <row r="767" spans="1:1" ht="12.75" x14ac:dyDescent="0.2">
      <c r="A767" s="551"/>
    </row>
    <row r="768" spans="1:1" ht="12.75" x14ac:dyDescent="0.2">
      <c r="A768" s="551"/>
    </row>
    <row r="769" spans="1:1" ht="12.75" x14ac:dyDescent="0.2">
      <c r="A769" s="551"/>
    </row>
    <row r="770" spans="1:1" ht="12.75" x14ac:dyDescent="0.2">
      <c r="A770" s="551"/>
    </row>
    <row r="771" spans="1:1" ht="12.75" x14ac:dyDescent="0.2">
      <c r="A771" s="551"/>
    </row>
    <row r="772" spans="1:1" ht="12.75" x14ac:dyDescent="0.2">
      <c r="A772" s="551"/>
    </row>
    <row r="773" spans="1:1" ht="12.75" x14ac:dyDescent="0.2">
      <c r="A773" s="551"/>
    </row>
    <row r="774" spans="1:1" ht="12.75" x14ac:dyDescent="0.2">
      <c r="A774" s="551"/>
    </row>
    <row r="775" spans="1:1" ht="12.75" x14ac:dyDescent="0.2">
      <c r="A775" s="551"/>
    </row>
    <row r="776" spans="1:1" ht="12.75" x14ac:dyDescent="0.2">
      <c r="A776" s="551"/>
    </row>
    <row r="777" spans="1:1" ht="12.75" x14ac:dyDescent="0.2">
      <c r="A777" s="551"/>
    </row>
    <row r="778" spans="1:1" ht="12.75" x14ac:dyDescent="0.2">
      <c r="A778" s="551"/>
    </row>
    <row r="779" spans="1:1" ht="12.75" x14ac:dyDescent="0.2">
      <c r="A779" s="551"/>
    </row>
    <row r="780" spans="1:1" ht="12.75" x14ac:dyDescent="0.2">
      <c r="A780" s="551"/>
    </row>
    <row r="781" spans="1:1" ht="12.75" x14ac:dyDescent="0.2">
      <c r="A781" s="551"/>
    </row>
    <row r="782" spans="1:1" ht="12.75" x14ac:dyDescent="0.2">
      <c r="A782" s="551"/>
    </row>
    <row r="783" spans="1:1" ht="12.75" x14ac:dyDescent="0.2">
      <c r="A783" s="551"/>
    </row>
    <row r="784" spans="1:1" ht="12.75" x14ac:dyDescent="0.2">
      <c r="A784" s="551"/>
    </row>
    <row r="785" spans="1:1" ht="12.75" x14ac:dyDescent="0.2">
      <c r="A785" s="551"/>
    </row>
    <row r="786" spans="1:1" ht="12.75" x14ac:dyDescent="0.2">
      <c r="A786" s="551"/>
    </row>
    <row r="787" spans="1:1" ht="12.75" x14ac:dyDescent="0.2">
      <c r="A787" s="551"/>
    </row>
    <row r="788" spans="1:1" ht="12.75" x14ac:dyDescent="0.2">
      <c r="A788" s="551"/>
    </row>
    <row r="789" spans="1:1" ht="12.75" x14ac:dyDescent="0.2">
      <c r="A789" s="551"/>
    </row>
    <row r="790" spans="1:1" ht="12.75" x14ac:dyDescent="0.2">
      <c r="A790" s="551"/>
    </row>
    <row r="791" spans="1:1" ht="12.75" x14ac:dyDescent="0.2">
      <c r="A791" s="551"/>
    </row>
    <row r="792" spans="1:1" ht="12.75" x14ac:dyDescent="0.2">
      <c r="A792" s="551"/>
    </row>
    <row r="793" spans="1:1" ht="12.75" x14ac:dyDescent="0.2">
      <c r="A793" s="551"/>
    </row>
    <row r="794" spans="1:1" ht="12.75" x14ac:dyDescent="0.2">
      <c r="A794" s="551"/>
    </row>
    <row r="795" spans="1:1" ht="12.75" x14ac:dyDescent="0.2">
      <c r="A795" s="551"/>
    </row>
    <row r="796" spans="1:1" ht="12.75" x14ac:dyDescent="0.2">
      <c r="A796" s="551"/>
    </row>
    <row r="797" spans="1:1" ht="12.75" x14ac:dyDescent="0.2">
      <c r="A797" s="551"/>
    </row>
    <row r="798" spans="1:1" ht="12.75" x14ac:dyDescent="0.2">
      <c r="A798" s="551"/>
    </row>
    <row r="799" spans="1:1" ht="12.75" x14ac:dyDescent="0.2">
      <c r="A799" s="551"/>
    </row>
    <row r="800" spans="1:1" ht="12.75" x14ac:dyDescent="0.2">
      <c r="A800" s="551"/>
    </row>
    <row r="801" spans="1:1" ht="12.75" x14ac:dyDescent="0.2">
      <c r="A801" s="551"/>
    </row>
    <row r="802" spans="1:1" ht="12.75" x14ac:dyDescent="0.2">
      <c r="A802" s="551"/>
    </row>
    <row r="803" spans="1:1" ht="12.75" x14ac:dyDescent="0.2">
      <c r="A803" s="551"/>
    </row>
    <row r="804" spans="1:1" ht="12.75" x14ac:dyDescent="0.2">
      <c r="A804" s="551"/>
    </row>
    <row r="805" spans="1:1" ht="12.75" x14ac:dyDescent="0.2">
      <c r="A805" s="551"/>
    </row>
    <row r="806" spans="1:1" ht="12.75" x14ac:dyDescent="0.2">
      <c r="A806" s="551"/>
    </row>
    <row r="807" spans="1:1" ht="12.75" x14ac:dyDescent="0.2">
      <c r="A807" s="551"/>
    </row>
    <row r="808" spans="1:1" ht="12.75" x14ac:dyDescent="0.2">
      <c r="A808" s="551"/>
    </row>
    <row r="809" spans="1:1" ht="12.75" x14ac:dyDescent="0.2">
      <c r="A809" s="551"/>
    </row>
    <row r="810" spans="1:1" ht="12.75" x14ac:dyDescent="0.2">
      <c r="A810" s="551"/>
    </row>
    <row r="811" spans="1:1" ht="12.75" x14ac:dyDescent="0.2">
      <c r="A811" s="551"/>
    </row>
    <row r="812" spans="1:1" ht="12.75" x14ac:dyDescent="0.2">
      <c r="A812" s="551"/>
    </row>
    <row r="813" spans="1:1" ht="12.75" x14ac:dyDescent="0.2">
      <c r="A813" s="551"/>
    </row>
    <row r="814" spans="1:1" ht="12.75" x14ac:dyDescent="0.2">
      <c r="A814" s="551"/>
    </row>
    <row r="815" spans="1:1" ht="12.75" x14ac:dyDescent="0.2">
      <c r="A815" s="551"/>
    </row>
    <row r="816" spans="1:1" ht="12.75" x14ac:dyDescent="0.2">
      <c r="A816" s="551"/>
    </row>
    <row r="817" spans="1:1" ht="12.75" x14ac:dyDescent="0.2">
      <c r="A817" s="551"/>
    </row>
    <row r="818" spans="1:1" ht="12.75" x14ac:dyDescent="0.2">
      <c r="A818" s="551"/>
    </row>
    <row r="819" spans="1:1" ht="12.75" x14ac:dyDescent="0.2">
      <c r="A819" s="551"/>
    </row>
    <row r="820" spans="1:1" ht="12.75" x14ac:dyDescent="0.2">
      <c r="A820" s="551"/>
    </row>
    <row r="821" spans="1:1" ht="12.75" x14ac:dyDescent="0.2">
      <c r="A821" s="551"/>
    </row>
    <row r="822" spans="1:1" ht="12.75" x14ac:dyDescent="0.2">
      <c r="A822" s="551"/>
    </row>
    <row r="823" spans="1:1" ht="12.75" x14ac:dyDescent="0.2">
      <c r="A823" s="551"/>
    </row>
    <row r="824" spans="1:1" ht="12.75" x14ac:dyDescent="0.2">
      <c r="A824" s="551"/>
    </row>
    <row r="825" spans="1:1" ht="12.75" x14ac:dyDescent="0.2">
      <c r="A825" s="551"/>
    </row>
    <row r="826" spans="1:1" ht="12.75" x14ac:dyDescent="0.2">
      <c r="A826" s="551"/>
    </row>
    <row r="827" spans="1:1" ht="12.75" x14ac:dyDescent="0.2">
      <c r="A827" s="551"/>
    </row>
    <row r="828" spans="1:1" ht="12.75" x14ac:dyDescent="0.2">
      <c r="A828" s="551"/>
    </row>
    <row r="829" spans="1:1" ht="12.75" x14ac:dyDescent="0.2">
      <c r="A829" s="551"/>
    </row>
    <row r="830" spans="1:1" ht="12.75" x14ac:dyDescent="0.2">
      <c r="A830" s="551"/>
    </row>
    <row r="831" spans="1:1" ht="12.75" x14ac:dyDescent="0.2">
      <c r="A831" s="551"/>
    </row>
    <row r="832" spans="1:1" ht="12.75" x14ac:dyDescent="0.2">
      <c r="A832" s="551"/>
    </row>
    <row r="833" spans="1:1" ht="12.75" x14ac:dyDescent="0.2">
      <c r="A833" s="551"/>
    </row>
    <row r="834" spans="1:1" ht="12.75" x14ac:dyDescent="0.2">
      <c r="A834" s="551"/>
    </row>
    <row r="835" spans="1:1" ht="12.75" x14ac:dyDescent="0.2">
      <c r="A835" s="551"/>
    </row>
    <row r="836" spans="1:1" ht="12.75" x14ac:dyDescent="0.2">
      <c r="A836" s="551"/>
    </row>
    <row r="837" spans="1:1" ht="12.75" x14ac:dyDescent="0.2">
      <c r="A837" s="551"/>
    </row>
    <row r="838" spans="1:1" ht="12.75" x14ac:dyDescent="0.2">
      <c r="A838" s="551"/>
    </row>
    <row r="839" spans="1:1" ht="12.75" x14ac:dyDescent="0.2">
      <c r="A839" s="551"/>
    </row>
    <row r="840" spans="1:1" ht="12.75" x14ac:dyDescent="0.2">
      <c r="A840" s="551"/>
    </row>
    <row r="841" spans="1:1" ht="12.75" x14ac:dyDescent="0.2">
      <c r="A841" s="551"/>
    </row>
    <row r="842" spans="1:1" ht="12.75" x14ac:dyDescent="0.2">
      <c r="A842" s="551"/>
    </row>
    <row r="843" spans="1:1" ht="12.75" x14ac:dyDescent="0.2">
      <c r="A843" s="551"/>
    </row>
    <row r="844" spans="1:1" ht="12.75" x14ac:dyDescent="0.2">
      <c r="A844" s="551"/>
    </row>
    <row r="845" spans="1:1" ht="12.75" x14ac:dyDescent="0.2">
      <c r="A845" s="551"/>
    </row>
    <row r="846" spans="1:1" ht="12.75" x14ac:dyDescent="0.2">
      <c r="A846" s="551"/>
    </row>
    <row r="847" spans="1:1" ht="12.75" x14ac:dyDescent="0.2">
      <c r="A847" s="551"/>
    </row>
    <row r="848" spans="1:1" ht="12.75" x14ac:dyDescent="0.2">
      <c r="A848" s="551"/>
    </row>
    <row r="849" spans="1:1" ht="12.75" x14ac:dyDescent="0.2">
      <c r="A849" s="551"/>
    </row>
    <row r="850" spans="1:1" ht="12.75" x14ac:dyDescent="0.2">
      <c r="A850" s="551"/>
    </row>
    <row r="851" spans="1:1" ht="12.75" x14ac:dyDescent="0.2">
      <c r="A851" s="551"/>
    </row>
    <row r="852" spans="1:1" ht="12.75" x14ac:dyDescent="0.2">
      <c r="A852" s="551"/>
    </row>
    <row r="853" spans="1:1" ht="12.75" x14ac:dyDescent="0.2">
      <c r="A853" s="551"/>
    </row>
    <row r="854" spans="1:1" ht="12.75" x14ac:dyDescent="0.2">
      <c r="A854" s="551"/>
    </row>
    <row r="855" spans="1:1" ht="12.75" x14ac:dyDescent="0.2">
      <c r="A855" s="551"/>
    </row>
    <row r="856" spans="1:1" ht="12.75" x14ac:dyDescent="0.2">
      <c r="A856" s="551"/>
    </row>
    <row r="857" spans="1:1" ht="12.75" x14ac:dyDescent="0.2">
      <c r="A857" s="551"/>
    </row>
    <row r="858" spans="1:1" ht="12.75" x14ac:dyDescent="0.2">
      <c r="A858" s="551"/>
    </row>
    <row r="859" spans="1:1" ht="12.75" x14ac:dyDescent="0.2">
      <c r="A859" s="551"/>
    </row>
    <row r="860" spans="1:1" ht="12.75" x14ac:dyDescent="0.2">
      <c r="A860" s="551"/>
    </row>
    <row r="861" spans="1:1" ht="12.75" x14ac:dyDescent="0.2">
      <c r="A861" s="551"/>
    </row>
    <row r="862" spans="1:1" ht="12.75" x14ac:dyDescent="0.2">
      <c r="A862" s="551"/>
    </row>
    <row r="863" spans="1:1" ht="12.75" x14ac:dyDescent="0.2">
      <c r="A863" s="551"/>
    </row>
    <row r="864" spans="1:1" ht="12.75" x14ac:dyDescent="0.2">
      <c r="A864" s="551"/>
    </row>
    <row r="865" spans="1:1" ht="12.75" x14ac:dyDescent="0.2">
      <c r="A865" s="551"/>
    </row>
    <row r="866" spans="1:1" ht="12.75" x14ac:dyDescent="0.2">
      <c r="A866" s="551"/>
    </row>
    <row r="867" spans="1:1" ht="12.75" x14ac:dyDescent="0.2">
      <c r="A867" s="551"/>
    </row>
    <row r="868" spans="1:1" ht="12.75" x14ac:dyDescent="0.2">
      <c r="A868" s="551"/>
    </row>
    <row r="869" spans="1:1" ht="12.75" x14ac:dyDescent="0.2">
      <c r="A869" s="551"/>
    </row>
    <row r="870" spans="1:1" ht="12.75" x14ac:dyDescent="0.2">
      <c r="A870" s="551"/>
    </row>
    <row r="871" spans="1:1" ht="12.75" x14ac:dyDescent="0.2">
      <c r="A871" s="551"/>
    </row>
    <row r="872" spans="1:1" ht="12.75" x14ac:dyDescent="0.2">
      <c r="A872" s="551"/>
    </row>
    <row r="873" spans="1:1" ht="12.75" x14ac:dyDescent="0.2">
      <c r="A873" s="551"/>
    </row>
    <row r="874" spans="1:1" ht="12.75" x14ac:dyDescent="0.2">
      <c r="A874" s="551"/>
    </row>
    <row r="875" spans="1:1" ht="12.75" x14ac:dyDescent="0.2">
      <c r="A875" s="551"/>
    </row>
    <row r="876" spans="1:1" ht="12.75" x14ac:dyDescent="0.2">
      <c r="A876" s="551"/>
    </row>
    <row r="877" spans="1:1" ht="12.75" x14ac:dyDescent="0.2">
      <c r="A877" s="551"/>
    </row>
    <row r="878" spans="1:1" ht="12.75" x14ac:dyDescent="0.2">
      <c r="A878" s="551"/>
    </row>
    <row r="879" spans="1:1" ht="12.75" x14ac:dyDescent="0.2">
      <c r="A879" s="551"/>
    </row>
    <row r="880" spans="1:1" ht="12.75" x14ac:dyDescent="0.2">
      <c r="A880" s="551"/>
    </row>
    <row r="881" spans="1:1" ht="12.75" x14ac:dyDescent="0.2">
      <c r="A881" s="551"/>
    </row>
    <row r="882" spans="1:1" ht="12.75" x14ac:dyDescent="0.2">
      <c r="A882" s="551"/>
    </row>
    <row r="883" spans="1:1" ht="12.75" x14ac:dyDescent="0.2">
      <c r="A883" s="551"/>
    </row>
    <row r="884" spans="1:1" ht="12.75" x14ac:dyDescent="0.2">
      <c r="A884" s="551"/>
    </row>
    <row r="885" spans="1:1" ht="12.75" x14ac:dyDescent="0.2">
      <c r="A885" s="551"/>
    </row>
    <row r="886" spans="1:1" ht="12.75" x14ac:dyDescent="0.2">
      <c r="A886" s="551"/>
    </row>
    <row r="887" spans="1:1" ht="12.75" x14ac:dyDescent="0.2">
      <c r="A887" s="551"/>
    </row>
    <row r="888" spans="1:1" ht="12.75" x14ac:dyDescent="0.2">
      <c r="A888" s="551"/>
    </row>
    <row r="889" spans="1:1" ht="12.75" x14ac:dyDescent="0.2">
      <c r="A889" s="551"/>
    </row>
    <row r="890" spans="1:1" ht="12.75" x14ac:dyDescent="0.2">
      <c r="A890" s="551"/>
    </row>
    <row r="891" spans="1:1" ht="12.75" x14ac:dyDescent="0.2">
      <c r="A891" s="551"/>
    </row>
    <row r="892" spans="1:1" ht="12.75" x14ac:dyDescent="0.2">
      <c r="A892" s="551"/>
    </row>
    <row r="893" spans="1:1" ht="12.75" x14ac:dyDescent="0.2">
      <c r="A893" s="551"/>
    </row>
    <row r="894" spans="1:1" ht="12.75" x14ac:dyDescent="0.2">
      <c r="A894" s="551"/>
    </row>
    <row r="895" spans="1:1" ht="12.75" x14ac:dyDescent="0.2">
      <c r="A895" s="551"/>
    </row>
    <row r="896" spans="1:1" ht="12.75" x14ac:dyDescent="0.2">
      <c r="A896" s="551"/>
    </row>
    <row r="897" spans="1:1" ht="12.75" x14ac:dyDescent="0.2">
      <c r="A897" s="551"/>
    </row>
    <row r="898" spans="1:1" ht="12.75" x14ac:dyDescent="0.2">
      <c r="A898" s="551"/>
    </row>
    <row r="899" spans="1:1" ht="12.75" x14ac:dyDescent="0.2">
      <c r="A899" s="551"/>
    </row>
    <row r="900" spans="1:1" ht="12.75" x14ac:dyDescent="0.2">
      <c r="A900" s="551"/>
    </row>
    <row r="901" spans="1:1" ht="12.75" x14ac:dyDescent="0.2">
      <c r="A901" s="551"/>
    </row>
    <row r="902" spans="1:1" ht="12.75" x14ac:dyDescent="0.2">
      <c r="A902" s="551"/>
    </row>
    <row r="903" spans="1:1" ht="12.75" x14ac:dyDescent="0.2">
      <c r="A903" s="551"/>
    </row>
    <row r="904" spans="1:1" ht="12.75" x14ac:dyDescent="0.2">
      <c r="A904" s="551"/>
    </row>
    <row r="905" spans="1:1" ht="12.75" x14ac:dyDescent="0.2">
      <c r="A905" s="551"/>
    </row>
    <row r="906" spans="1:1" ht="12.75" x14ac:dyDescent="0.2">
      <c r="A906" s="551"/>
    </row>
    <row r="907" spans="1:1" ht="12.75" x14ac:dyDescent="0.2">
      <c r="A907" s="551"/>
    </row>
    <row r="908" spans="1:1" ht="12.75" x14ac:dyDescent="0.2">
      <c r="A908" s="551"/>
    </row>
    <row r="909" spans="1:1" ht="12.75" x14ac:dyDescent="0.2">
      <c r="A909" s="551"/>
    </row>
    <row r="910" spans="1:1" ht="12.75" x14ac:dyDescent="0.2">
      <c r="A910" s="551"/>
    </row>
    <row r="911" spans="1:1" ht="12.75" x14ac:dyDescent="0.2">
      <c r="A911" s="551"/>
    </row>
    <row r="912" spans="1:1" ht="12.75" x14ac:dyDescent="0.2">
      <c r="A912" s="551"/>
    </row>
    <row r="913" spans="1:1" ht="12.75" x14ac:dyDescent="0.2">
      <c r="A913" s="551"/>
    </row>
    <row r="914" spans="1:1" ht="12.75" x14ac:dyDescent="0.2">
      <c r="A914" s="551"/>
    </row>
    <row r="915" spans="1:1" ht="12.75" x14ac:dyDescent="0.2">
      <c r="A915" s="551"/>
    </row>
    <row r="916" spans="1:1" ht="12.75" x14ac:dyDescent="0.2">
      <c r="A916" s="551"/>
    </row>
    <row r="917" spans="1:1" ht="12.75" x14ac:dyDescent="0.2">
      <c r="A917" s="551"/>
    </row>
    <row r="918" spans="1:1" ht="12.75" x14ac:dyDescent="0.2">
      <c r="A918" s="551"/>
    </row>
    <row r="919" spans="1:1" ht="12.75" x14ac:dyDescent="0.2">
      <c r="A919" s="551"/>
    </row>
    <row r="920" spans="1:1" ht="12.75" x14ac:dyDescent="0.2">
      <c r="A920" s="551"/>
    </row>
    <row r="921" spans="1:1" ht="12.75" x14ac:dyDescent="0.2">
      <c r="A921" s="551"/>
    </row>
    <row r="922" spans="1:1" ht="12.75" x14ac:dyDescent="0.2">
      <c r="A922" s="551"/>
    </row>
    <row r="923" spans="1:1" ht="12.75" x14ac:dyDescent="0.2">
      <c r="A923" s="551"/>
    </row>
    <row r="924" spans="1:1" ht="12.75" x14ac:dyDescent="0.2">
      <c r="A924" s="551"/>
    </row>
    <row r="925" spans="1:1" ht="12.75" x14ac:dyDescent="0.2">
      <c r="A925" s="551"/>
    </row>
    <row r="926" spans="1:1" ht="12.75" x14ac:dyDescent="0.2">
      <c r="A926" s="551"/>
    </row>
    <row r="927" spans="1:1" ht="12.75" x14ac:dyDescent="0.2">
      <c r="A927" s="551"/>
    </row>
    <row r="928" spans="1:1" ht="12.75" x14ac:dyDescent="0.2">
      <c r="A928" s="551"/>
    </row>
    <row r="929" spans="1:1" ht="12.75" x14ac:dyDescent="0.2">
      <c r="A929" s="551"/>
    </row>
    <row r="930" spans="1:1" ht="12.75" x14ac:dyDescent="0.2">
      <c r="A930" s="551"/>
    </row>
    <row r="931" spans="1:1" ht="12.75" x14ac:dyDescent="0.2">
      <c r="A931" s="551"/>
    </row>
    <row r="932" spans="1:1" ht="12.75" x14ac:dyDescent="0.2">
      <c r="A932" s="551"/>
    </row>
    <row r="933" spans="1:1" ht="12.75" x14ac:dyDescent="0.2">
      <c r="A933" s="551"/>
    </row>
    <row r="934" spans="1:1" ht="12.75" x14ac:dyDescent="0.2">
      <c r="A934" s="551"/>
    </row>
    <row r="935" spans="1:1" ht="12.75" x14ac:dyDescent="0.2">
      <c r="A935" s="551"/>
    </row>
    <row r="936" spans="1:1" ht="12.75" x14ac:dyDescent="0.2">
      <c r="A936" s="551"/>
    </row>
    <row r="937" spans="1:1" ht="12.75" x14ac:dyDescent="0.2">
      <c r="A937" s="551"/>
    </row>
    <row r="938" spans="1:1" ht="12.75" x14ac:dyDescent="0.2">
      <c r="A938" s="551"/>
    </row>
    <row r="939" spans="1:1" ht="12.75" x14ac:dyDescent="0.2">
      <c r="A939" s="551"/>
    </row>
    <row r="940" spans="1:1" ht="12.75" x14ac:dyDescent="0.2">
      <c r="A940" s="551"/>
    </row>
    <row r="941" spans="1:1" ht="12.75" x14ac:dyDescent="0.2">
      <c r="A941" s="551"/>
    </row>
    <row r="942" spans="1:1" ht="12.75" x14ac:dyDescent="0.2">
      <c r="A942" s="551"/>
    </row>
    <row r="943" spans="1:1" ht="12.75" x14ac:dyDescent="0.2">
      <c r="A943" s="551"/>
    </row>
    <row r="944" spans="1:1" ht="12.75" x14ac:dyDescent="0.2">
      <c r="A944" s="551"/>
    </row>
    <row r="945" spans="1:1" ht="12.75" x14ac:dyDescent="0.2">
      <c r="A945" s="551"/>
    </row>
    <row r="946" spans="1:1" ht="12.75" x14ac:dyDescent="0.2">
      <c r="A946" s="551"/>
    </row>
    <row r="947" spans="1:1" ht="12.75" x14ac:dyDescent="0.2">
      <c r="A947" s="551"/>
    </row>
    <row r="948" spans="1:1" ht="12.75" x14ac:dyDescent="0.2">
      <c r="A948" s="551"/>
    </row>
    <row r="949" spans="1:1" ht="12.75" x14ac:dyDescent="0.2">
      <c r="A949" s="551"/>
    </row>
    <row r="950" spans="1:1" ht="12.75" x14ac:dyDescent="0.2">
      <c r="A950" s="551"/>
    </row>
    <row r="951" spans="1:1" ht="12.75" x14ac:dyDescent="0.2">
      <c r="A951" s="551"/>
    </row>
    <row r="952" spans="1:1" ht="12.75" x14ac:dyDescent="0.2">
      <c r="A952" s="551"/>
    </row>
    <row r="953" spans="1:1" ht="12.75" x14ac:dyDescent="0.2">
      <c r="A953" s="551"/>
    </row>
    <row r="954" spans="1:1" ht="12.75" x14ac:dyDescent="0.2">
      <c r="A954" s="551"/>
    </row>
    <row r="955" spans="1:1" ht="12.75" x14ac:dyDescent="0.2">
      <c r="A955" s="551"/>
    </row>
    <row r="956" spans="1:1" ht="12.75" x14ac:dyDescent="0.2">
      <c r="A956" s="551"/>
    </row>
    <row r="957" spans="1:1" ht="12.75" x14ac:dyDescent="0.2">
      <c r="A957" s="551"/>
    </row>
    <row r="958" spans="1:1" ht="12.75" x14ac:dyDescent="0.2">
      <c r="A958" s="551"/>
    </row>
    <row r="959" spans="1:1" ht="12.75" x14ac:dyDescent="0.2">
      <c r="A959" s="551"/>
    </row>
    <row r="960" spans="1:1" ht="12.75" x14ac:dyDescent="0.2">
      <c r="A960" s="551"/>
    </row>
    <row r="961" spans="1:1" ht="12.75" x14ac:dyDescent="0.2">
      <c r="A961" s="551"/>
    </row>
    <row r="962" spans="1:1" ht="12.75" x14ac:dyDescent="0.2">
      <c r="A962" s="551"/>
    </row>
    <row r="963" spans="1:1" ht="12.75" x14ac:dyDescent="0.2">
      <c r="A963" s="551"/>
    </row>
    <row r="964" spans="1:1" ht="12.75" x14ac:dyDescent="0.2">
      <c r="A964" s="551"/>
    </row>
    <row r="965" spans="1:1" ht="12.75" x14ac:dyDescent="0.2">
      <c r="A965" s="551"/>
    </row>
    <row r="966" spans="1:1" ht="12.75" x14ac:dyDescent="0.2">
      <c r="A966" s="551"/>
    </row>
    <row r="967" spans="1:1" ht="12.75" x14ac:dyDescent="0.2">
      <c r="A967" s="551"/>
    </row>
    <row r="968" spans="1:1" ht="12.75" x14ac:dyDescent="0.2">
      <c r="A968" s="551"/>
    </row>
    <row r="969" spans="1:1" ht="12.75" x14ac:dyDescent="0.2">
      <c r="A969" s="551"/>
    </row>
    <row r="970" spans="1:1" ht="12.75" x14ac:dyDescent="0.2">
      <c r="A970" s="551"/>
    </row>
    <row r="971" spans="1:1" ht="12.75" x14ac:dyDescent="0.2">
      <c r="A971" s="551"/>
    </row>
    <row r="972" spans="1:1" ht="12.75" x14ac:dyDescent="0.2">
      <c r="A972" s="551"/>
    </row>
    <row r="973" spans="1:1" ht="12.75" x14ac:dyDescent="0.2">
      <c r="A973" s="551"/>
    </row>
    <row r="974" spans="1:1" ht="12.75" x14ac:dyDescent="0.2">
      <c r="A974" s="551"/>
    </row>
    <row r="975" spans="1:1" ht="12.75" x14ac:dyDescent="0.2">
      <c r="A975" s="551"/>
    </row>
    <row r="976" spans="1:1" ht="12.75" x14ac:dyDescent="0.2">
      <c r="A976" s="551"/>
    </row>
    <row r="977" spans="1:1" ht="12.75" x14ac:dyDescent="0.2">
      <c r="A977" s="551"/>
    </row>
    <row r="978" spans="1:1" ht="12.75" x14ac:dyDescent="0.2">
      <c r="A978" s="551"/>
    </row>
    <row r="979" spans="1:1" ht="12.75" x14ac:dyDescent="0.2">
      <c r="A979" s="551"/>
    </row>
    <row r="980" spans="1:1" ht="12.75" x14ac:dyDescent="0.2">
      <c r="A980" s="551"/>
    </row>
    <row r="981" spans="1:1" ht="12.75" x14ac:dyDescent="0.2">
      <c r="A981" s="551"/>
    </row>
    <row r="982" spans="1:1" ht="12.75" x14ac:dyDescent="0.2">
      <c r="A982" s="551"/>
    </row>
    <row r="983" spans="1:1" ht="12.75" x14ac:dyDescent="0.2">
      <c r="A983" s="551"/>
    </row>
    <row r="984" spans="1:1" ht="12.75" x14ac:dyDescent="0.2">
      <c r="A984" s="551"/>
    </row>
    <row r="985" spans="1:1" ht="12.75" x14ac:dyDescent="0.2">
      <c r="A985" s="551"/>
    </row>
    <row r="986" spans="1:1" ht="12.75" x14ac:dyDescent="0.2">
      <c r="A986" s="551"/>
    </row>
    <row r="987" spans="1:1" ht="12.75" x14ac:dyDescent="0.2">
      <c r="A987" s="551"/>
    </row>
    <row r="988" spans="1:1" ht="12.75" x14ac:dyDescent="0.2">
      <c r="A988" s="551"/>
    </row>
    <row r="989" spans="1:1" ht="12.75" x14ac:dyDescent="0.2">
      <c r="A989" s="551"/>
    </row>
    <row r="990" spans="1:1" ht="12.75" x14ac:dyDescent="0.2">
      <c r="A990" s="551"/>
    </row>
    <row r="991" spans="1:1" ht="12.75" x14ac:dyDescent="0.2">
      <c r="A991" s="551"/>
    </row>
    <row r="992" spans="1:1" ht="12.75" x14ac:dyDescent="0.2">
      <c r="A992" s="551"/>
    </row>
    <row r="993" spans="1:1" ht="12.75" x14ac:dyDescent="0.2">
      <c r="A993" s="551"/>
    </row>
    <row r="994" spans="1:1" ht="12.75" x14ac:dyDescent="0.2">
      <c r="A994" s="551"/>
    </row>
    <row r="995" spans="1:1" ht="12.75" x14ac:dyDescent="0.2">
      <c r="A995" s="551"/>
    </row>
    <row r="996" spans="1:1" ht="12.75" x14ac:dyDescent="0.2">
      <c r="A996" s="551"/>
    </row>
    <row r="997" spans="1:1" ht="12.75" x14ac:dyDescent="0.2">
      <c r="A997" s="551"/>
    </row>
    <row r="998" spans="1:1" ht="12.75" x14ac:dyDescent="0.2">
      <c r="A998" s="551"/>
    </row>
    <row r="999" spans="1:1" ht="12.75" x14ac:dyDescent="0.2">
      <c r="A999" s="551"/>
    </row>
    <row r="1000" spans="1:1" ht="12.75" x14ac:dyDescent="0.2">
      <c r="A1000" s="551"/>
    </row>
    <row r="1001" spans="1:1" ht="12.75" x14ac:dyDescent="0.2">
      <c r="A1001" s="551"/>
    </row>
    <row r="1002" spans="1:1" ht="12.75" x14ac:dyDescent="0.2">
      <c r="A1002" s="551"/>
    </row>
    <row r="1003" spans="1:1" ht="12.75" x14ac:dyDescent="0.2">
      <c r="A1003" s="551"/>
    </row>
    <row r="1004" spans="1:1" ht="12.75" x14ac:dyDescent="0.2">
      <c r="A1004" s="551"/>
    </row>
    <row r="1005" spans="1:1" ht="12.75" x14ac:dyDescent="0.2">
      <c r="A1005" s="551"/>
    </row>
  </sheetData>
  <mergeCells count="1">
    <mergeCell ref="A1:B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DEFFFE"/>
    <outlinePr summaryBelow="0" summaryRight="0"/>
  </sheetPr>
  <dimension ref="A1:AA1001"/>
  <sheetViews>
    <sheetView workbookViewId="0"/>
  </sheetViews>
  <sheetFormatPr defaultColWidth="14.42578125" defaultRowHeight="15.75" customHeight="1" x14ac:dyDescent="0.2"/>
  <cols>
    <col min="1" max="1" width="29" customWidth="1"/>
    <col min="2" max="2" width="21.5703125" customWidth="1"/>
  </cols>
  <sheetData>
    <row r="1" spans="1:27" ht="15.75" customHeight="1" x14ac:dyDescent="0.35">
      <c r="A1" s="736" t="s">
        <v>853</v>
      </c>
      <c r="B1" s="723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561"/>
      <c r="R1" s="561"/>
      <c r="S1" s="561"/>
      <c r="T1" s="561"/>
      <c r="U1" s="561"/>
      <c r="V1" s="561"/>
      <c r="W1" s="561"/>
      <c r="X1" s="561"/>
      <c r="Y1" s="561"/>
      <c r="Z1" s="561"/>
      <c r="AA1" s="561"/>
    </row>
    <row r="2" spans="1:27" x14ac:dyDescent="0.2">
      <c r="A2" s="562" t="s">
        <v>370</v>
      </c>
      <c r="B2" s="562" t="s">
        <v>371</v>
      </c>
      <c r="C2" s="562" t="s">
        <v>48</v>
      </c>
      <c r="D2" s="562" t="s">
        <v>372</v>
      </c>
      <c r="E2" s="562" t="s">
        <v>373</v>
      </c>
      <c r="F2" s="562" t="s">
        <v>374</v>
      </c>
      <c r="G2" s="562" t="s">
        <v>375</v>
      </c>
      <c r="H2" s="562" t="s">
        <v>376</v>
      </c>
      <c r="I2" s="562" t="s">
        <v>377</v>
      </c>
      <c r="J2" s="562" t="s">
        <v>378</v>
      </c>
      <c r="K2" s="563"/>
      <c r="L2" s="562" t="s">
        <v>379</v>
      </c>
      <c r="M2" s="562" t="s">
        <v>380</v>
      </c>
      <c r="N2" s="562" t="s">
        <v>381</v>
      </c>
      <c r="O2" s="562" t="s">
        <v>382</v>
      </c>
      <c r="P2" s="562" t="s">
        <v>383</v>
      </c>
      <c r="Q2" s="562" t="s">
        <v>384</v>
      </c>
      <c r="R2" s="562" t="s">
        <v>385</v>
      </c>
      <c r="S2" s="562" t="s">
        <v>386</v>
      </c>
      <c r="T2" s="562" t="s">
        <v>387</v>
      </c>
      <c r="U2" s="562" t="s">
        <v>388</v>
      </c>
      <c r="V2" s="562" t="s">
        <v>389</v>
      </c>
      <c r="W2" s="562" t="s">
        <v>390</v>
      </c>
      <c r="X2" s="562" t="s">
        <v>391</v>
      </c>
      <c r="Y2" s="562" t="s">
        <v>392</v>
      </c>
      <c r="Z2" s="562" t="s">
        <v>393</v>
      </c>
      <c r="AA2" s="562" t="s">
        <v>394</v>
      </c>
    </row>
    <row r="3" spans="1:27" x14ac:dyDescent="0.2">
      <c r="A3" s="564" t="s">
        <v>508</v>
      </c>
      <c r="B3" s="564" t="s">
        <v>342</v>
      </c>
      <c r="C3" s="564" t="s">
        <v>411</v>
      </c>
      <c r="D3" s="564">
        <v>9036</v>
      </c>
      <c r="E3" s="564">
        <v>90036</v>
      </c>
      <c r="F3" s="564" t="s">
        <v>412</v>
      </c>
      <c r="G3" s="564" t="s">
        <v>413</v>
      </c>
      <c r="H3" s="565">
        <v>12150996</v>
      </c>
      <c r="I3" s="565">
        <v>1501</v>
      </c>
      <c r="J3" s="564" t="s">
        <v>424</v>
      </c>
      <c r="K3" s="564" t="s">
        <v>1715</v>
      </c>
      <c r="L3" s="564" t="s">
        <v>419</v>
      </c>
      <c r="M3" s="566">
        <v>6</v>
      </c>
      <c r="N3" s="567"/>
      <c r="O3" s="568">
        <v>1.68</v>
      </c>
      <c r="P3" s="566">
        <v>0.11</v>
      </c>
      <c r="Q3" s="569">
        <v>168.01</v>
      </c>
      <c r="R3" s="566">
        <v>10.7</v>
      </c>
      <c r="S3" s="568">
        <v>15.69</v>
      </c>
      <c r="T3" s="568">
        <v>0.74</v>
      </c>
      <c r="U3" s="567"/>
      <c r="V3" s="570">
        <v>194653</v>
      </c>
      <c r="W3" s="570">
        <v>1814289</v>
      </c>
      <c r="X3" s="565">
        <v>115641</v>
      </c>
      <c r="Y3" s="565">
        <v>10799</v>
      </c>
      <c r="Z3" s="565">
        <v>2441650</v>
      </c>
      <c r="AA3" s="565">
        <v>253742</v>
      </c>
    </row>
    <row r="4" spans="1:27" x14ac:dyDescent="0.2">
      <c r="A4" s="571" t="s">
        <v>508</v>
      </c>
      <c r="B4" s="571" t="s">
        <v>342</v>
      </c>
      <c r="C4" s="571" t="s">
        <v>411</v>
      </c>
      <c r="D4" s="571">
        <v>9036</v>
      </c>
      <c r="E4" s="571">
        <v>90036</v>
      </c>
      <c r="F4" s="571" t="s">
        <v>412</v>
      </c>
      <c r="G4" s="571" t="s">
        <v>413</v>
      </c>
      <c r="H4" s="572">
        <v>12150996</v>
      </c>
      <c r="I4" s="572">
        <v>1501</v>
      </c>
      <c r="J4" s="571" t="s">
        <v>424</v>
      </c>
      <c r="K4" s="571" t="s">
        <v>1715</v>
      </c>
      <c r="L4" s="571" t="s">
        <v>416</v>
      </c>
      <c r="M4" s="573">
        <v>22</v>
      </c>
      <c r="N4" s="122"/>
      <c r="O4" s="574">
        <v>1.44</v>
      </c>
      <c r="P4" s="573">
        <v>0.1</v>
      </c>
      <c r="Q4" s="575">
        <v>98.94</v>
      </c>
      <c r="R4" s="573">
        <v>7.1</v>
      </c>
      <c r="S4" s="574">
        <v>13.94</v>
      </c>
      <c r="T4" s="574">
        <v>0.72</v>
      </c>
      <c r="U4" s="122"/>
      <c r="V4" s="576">
        <v>220840</v>
      </c>
      <c r="W4" s="576">
        <v>2134529</v>
      </c>
      <c r="X4" s="572">
        <v>153080</v>
      </c>
      <c r="Y4" s="572">
        <v>21573</v>
      </c>
      <c r="Z4" s="572">
        <v>2950650</v>
      </c>
      <c r="AA4" s="572">
        <v>453954</v>
      </c>
    </row>
    <row r="5" spans="1:27" x14ac:dyDescent="0.2">
      <c r="A5" s="564" t="s">
        <v>316</v>
      </c>
      <c r="B5" s="564" t="s">
        <v>95</v>
      </c>
      <c r="C5" s="564" t="s">
        <v>411</v>
      </c>
      <c r="D5" s="564">
        <v>9014</v>
      </c>
      <c r="E5" s="564">
        <v>90014</v>
      </c>
      <c r="F5" s="564" t="s">
        <v>412</v>
      </c>
      <c r="G5" s="564" t="s">
        <v>413</v>
      </c>
      <c r="H5" s="565">
        <v>3281212</v>
      </c>
      <c r="I5" s="566">
        <v>794</v>
      </c>
      <c r="J5" s="564" t="s">
        <v>424</v>
      </c>
      <c r="K5" s="564" t="s">
        <v>1715</v>
      </c>
      <c r="L5" s="564" t="s">
        <v>419</v>
      </c>
      <c r="M5" s="566">
        <v>117</v>
      </c>
      <c r="N5" s="567"/>
      <c r="O5" s="568">
        <v>2.4900000000000002</v>
      </c>
      <c r="P5" s="566">
        <v>0.34</v>
      </c>
      <c r="Q5" s="569">
        <v>189.29</v>
      </c>
      <c r="R5" s="566">
        <v>25.8</v>
      </c>
      <c r="S5" s="568">
        <v>7.34</v>
      </c>
      <c r="T5" s="568">
        <v>0.52</v>
      </c>
      <c r="U5" s="567"/>
      <c r="V5" s="570">
        <v>6301032</v>
      </c>
      <c r="W5" s="570">
        <v>18538893</v>
      </c>
      <c r="X5" s="565">
        <v>2526126</v>
      </c>
      <c r="Y5" s="565">
        <v>97937</v>
      </c>
      <c r="Z5" s="565">
        <v>35847986</v>
      </c>
      <c r="AA5" s="565">
        <v>1681588</v>
      </c>
    </row>
    <row r="6" spans="1:27" x14ac:dyDescent="0.2">
      <c r="A6" s="571" t="s">
        <v>366</v>
      </c>
      <c r="B6" s="571" t="s">
        <v>344</v>
      </c>
      <c r="C6" s="571" t="s">
        <v>411</v>
      </c>
      <c r="D6" s="571">
        <v>9026</v>
      </c>
      <c r="E6" s="571">
        <v>90026</v>
      </c>
      <c r="F6" s="571" t="s">
        <v>412</v>
      </c>
      <c r="G6" s="571" t="s">
        <v>413</v>
      </c>
      <c r="H6" s="572">
        <v>2956746</v>
      </c>
      <c r="I6" s="573">
        <v>783</v>
      </c>
      <c r="J6" s="571" t="s">
        <v>424</v>
      </c>
      <c r="K6" s="571" t="s">
        <v>1715</v>
      </c>
      <c r="L6" s="571" t="s">
        <v>416</v>
      </c>
      <c r="M6" s="573">
        <v>17</v>
      </c>
      <c r="N6" s="122"/>
      <c r="O6" s="574">
        <v>4.17</v>
      </c>
      <c r="P6" s="573">
        <v>0.53</v>
      </c>
      <c r="Q6" s="575">
        <v>198.6</v>
      </c>
      <c r="R6" s="573">
        <v>25.3</v>
      </c>
      <c r="S6" s="574">
        <v>7.85</v>
      </c>
      <c r="T6" s="574">
        <v>0.32</v>
      </c>
      <c r="U6" s="122"/>
      <c r="V6" s="576">
        <v>1196656</v>
      </c>
      <c r="W6" s="576">
        <v>2255518</v>
      </c>
      <c r="X6" s="572">
        <v>287252</v>
      </c>
      <c r="Y6" s="572">
        <v>11357</v>
      </c>
      <c r="Z6" s="572">
        <v>7039114</v>
      </c>
      <c r="AA6" s="572">
        <v>343297</v>
      </c>
    </row>
    <row r="7" spans="1:27" x14ac:dyDescent="0.2">
      <c r="A7" s="564" t="s">
        <v>565</v>
      </c>
      <c r="B7" s="564" t="s">
        <v>193</v>
      </c>
      <c r="C7" s="564" t="s">
        <v>411</v>
      </c>
      <c r="D7" s="564">
        <v>9147</v>
      </c>
      <c r="E7" s="564">
        <v>90147</v>
      </c>
      <c r="F7" s="564" t="s">
        <v>427</v>
      </c>
      <c r="G7" s="564" t="s">
        <v>413</v>
      </c>
      <c r="H7" s="565">
        <v>12150996</v>
      </c>
      <c r="I7" s="566">
        <v>357</v>
      </c>
      <c r="J7" s="564" t="s">
        <v>424</v>
      </c>
      <c r="K7" s="564" t="s">
        <v>1715</v>
      </c>
      <c r="L7" s="564" t="s">
        <v>416</v>
      </c>
      <c r="M7" s="566">
        <v>92</v>
      </c>
      <c r="N7" s="567"/>
      <c r="O7" s="568">
        <v>3.03</v>
      </c>
      <c r="P7" s="566">
        <v>0.31</v>
      </c>
      <c r="Q7" s="569">
        <v>150.63999999999999</v>
      </c>
      <c r="R7" s="566">
        <v>15.4</v>
      </c>
      <c r="S7" s="568">
        <v>9.76</v>
      </c>
      <c r="T7" s="568">
        <v>0.56999999999999995</v>
      </c>
      <c r="U7" s="567"/>
      <c r="V7" s="570">
        <v>4050670</v>
      </c>
      <c r="W7" s="570">
        <v>13061406</v>
      </c>
      <c r="X7" s="565">
        <v>1337764</v>
      </c>
      <c r="Y7" s="565">
        <v>86705</v>
      </c>
      <c r="Z7" s="565">
        <v>22747727</v>
      </c>
      <c r="AA7" s="565">
        <v>1807621</v>
      </c>
    </row>
    <row r="8" spans="1:27" x14ac:dyDescent="0.2">
      <c r="A8" s="571" t="s">
        <v>1003</v>
      </c>
      <c r="B8" s="571" t="s">
        <v>1004</v>
      </c>
      <c r="C8" s="571" t="s">
        <v>411</v>
      </c>
      <c r="D8" s="571">
        <v>9148</v>
      </c>
      <c r="E8" s="571">
        <v>90148</v>
      </c>
      <c r="F8" s="571" t="s">
        <v>412</v>
      </c>
      <c r="G8" s="571" t="s">
        <v>413</v>
      </c>
      <c r="H8" s="572">
        <v>328454</v>
      </c>
      <c r="I8" s="573">
        <v>304</v>
      </c>
      <c r="J8" s="571" t="s">
        <v>424</v>
      </c>
      <c r="K8" s="571" t="s">
        <v>1715</v>
      </c>
      <c r="L8" s="571" t="s">
        <v>416</v>
      </c>
      <c r="M8" s="573">
        <v>7</v>
      </c>
      <c r="N8" s="122"/>
      <c r="O8" s="574">
        <v>10.119999999999999</v>
      </c>
      <c r="P8" s="573">
        <v>0.67</v>
      </c>
      <c r="Q8" s="575">
        <v>96.95</v>
      </c>
      <c r="R8" s="573">
        <v>6.5</v>
      </c>
      <c r="S8" s="574">
        <v>15.02</v>
      </c>
      <c r="T8" s="574">
        <v>0.28000000000000003</v>
      </c>
      <c r="U8" s="122"/>
      <c r="V8" s="576">
        <v>473339</v>
      </c>
      <c r="W8" s="576">
        <v>702900</v>
      </c>
      <c r="X8" s="572">
        <v>46786</v>
      </c>
      <c r="Y8" s="572">
        <v>7250</v>
      </c>
      <c r="Z8" s="572">
        <v>2474345</v>
      </c>
      <c r="AA8" s="572">
        <v>266650</v>
      </c>
    </row>
    <row r="9" spans="1:27" x14ac:dyDescent="0.2">
      <c r="A9" s="564" t="s">
        <v>421</v>
      </c>
      <c r="B9" s="564" t="s">
        <v>422</v>
      </c>
      <c r="C9" s="564" t="s">
        <v>411</v>
      </c>
      <c r="D9" s="564">
        <v>9031</v>
      </c>
      <c r="E9" s="564">
        <v>90031</v>
      </c>
      <c r="F9" s="564" t="s">
        <v>412</v>
      </c>
      <c r="G9" s="564" t="s">
        <v>413</v>
      </c>
      <c r="H9" s="565">
        <v>1932666</v>
      </c>
      <c r="I9" s="566">
        <v>275</v>
      </c>
      <c r="J9" s="564" t="s">
        <v>424</v>
      </c>
      <c r="K9" s="564" t="s">
        <v>1715</v>
      </c>
      <c r="L9" s="564" t="s">
        <v>416</v>
      </c>
      <c r="M9" s="566">
        <v>16</v>
      </c>
      <c r="N9" s="567"/>
      <c r="O9" s="568">
        <v>2.08</v>
      </c>
      <c r="P9" s="566">
        <v>0.1</v>
      </c>
      <c r="Q9" s="569">
        <v>72.3</v>
      </c>
      <c r="R9" s="566">
        <v>3.4</v>
      </c>
      <c r="S9" s="568">
        <v>21.49</v>
      </c>
      <c r="T9" s="568">
        <v>0.93</v>
      </c>
      <c r="U9" s="567"/>
      <c r="V9" s="570">
        <v>196458</v>
      </c>
      <c r="W9" s="570">
        <v>2030279</v>
      </c>
      <c r="X9" s="565">
        <v>94482</v>
      </c>
      <c r="Y9" s="565">
        <v>28082</v>
      </c>
      <c r="Z9" s="565">
        <v>2193872</v>
      </c>
      <c r="AA9" s="565">
        <v>731717</v>
      </c>
    </row>
    <row r="10" spans="1:27" x14ac:dyDescent="0.2">
      <c r="A10" s="571" t="s">
        <v>421</v>
      </c>
      <c r="B10" s="571" t="s">
        <v>422</v>
      </c>
      <c r="C10" s="571" t="s">
        <v>411</v>
      </c>
      <c r="D10" s="571">
        <v>9031</v>
      </c>
      <c r="E10" s="571">
        <v>90031</v>
      </c>
      <c r="F10" s="571" t="s">
        <v>412</v>
      </c>
      <c r="G10" s="571" t="s">
        <v>413</v>
      </c>
      <c r="H10" s="572">
        <v>1932666</v>
      </c>
      <c r="I10" s="573">
        <v>275</v>
      </c>
      <c r="J10" s="571" t="s">
        <v>424</v>
      </c>
      <c r="K10" s="571" t="s">
        <v>1715</v>
      </c>
      <c r="L10" s="571" t="s">
        <v>419</v>
      </c>
      <c r="M10" s="573">
        <v>15</v>
      </c>
      <c r="N10" s="122"/>
      <c r="O10" s="574">
        <v>3.83</v>
      </c>
      <c r="P10" s="573">
        <v>0.21</v>
      </c>
      <c r="Q10" s="575">
        <v>140.01</v>
      </c>
      <c r="R10" s="573">
        <v>7.8</v>
      </c>
      <c r="S10" s="574">
        <v>17.89</v>
      </c>
      <c r="T10" s="574">
        <v>0.92</v>
      </c>
      <c r="U10" s="122"/>
      <c r="V10" s="576">
        <v>797766</v>
      </c>
      <c r="W10" s="576">
        <v>3729967</v>
      </c>
      <c r="X10" s="572">
        <v>208470</v>
      </c>
      <c r="Y10" s="572">
        <v>26641</v>
      </c>
      <c r="Z10" s="572">
        <v>4063080</v>
      </c>
      <c r="AA10" s="572">
        <v>626478</v>
      </c>
    </row>
    <row r="11" spans="1:27" x14ac:dyDescent="0.2">
      <c r="A11" s="564" t="s">
        <v>174</v>
      </c>
      <c r="B11" s="564" t="s">
        <v>175</v>
      </c>
      <c r="C11" s="564" t="s">
        <v>411</v>
      </c>
      <c r="D11" s="564">
        <v>9006</v>
      </c>
      <c r="E11" s="564">
        <v>90006</v>
      </c>
      <c r="F11" s="564" t="s">
        <v>412</v>
      </c>
      <c r="G11" s="564" t="s">
        <v>413</v>
      </c>
      <c r="H11" s="565">
        <v>163703</v>
      </c>
      <c r="I11" s="566">
        <v>112</v>
      </c>
      <c r="J11" s="564" t="s">
        <v>424</v>
      </c>
      <c r="K11" s="564" t="s">
        <v>1715</v>
      </c>
      <c r="L11" s="564" t="s">
        <v>419</v>
      </c>
      <c r="M11" s="566">
        <v>15</v>
      </c>
      <c r="N11" s="567"/>
      <c r="O11" s="568">
        <v>5.42</v>
      </c>
      <c r="P11" s="566">
        <v>0.4</v>
      </c>
      <c r="Q11" s="569">
        <v>180.38</v>
      </c>
      <c r="R11" s="566">
        <v>13.4</v>
      </c>
      <c r="S11" s="568">
        <v>13.5</v>
      </c>
      <c r="T11" s="568">
        <v>0.43</v>
      </c>
      <c r="U11" s="567"/>
      <c r="V11" s="570">
        <v>1644388</v>
      </c>
      <c r="W11" s="570">
        <v>4100413</v>
      </c>
      <c r="X11" s="565">
        <v>303667</v>
      </c>
      <c r="Y11" s="565">
        <v>22732</v>
      </c>
      <c r="Z11" s="565">
        <v>9478138</v>
      </c>
      <c r="AA11" s="565">
        <v>611806</v>
      </c>
    </row>
    <row r="12" spans="1:27" x14ac:dyDescent="0.2">
      <c r="A12" s="571" t="s">
        <v>686</v>
      </c>
      <c r="B12" s="571" t="s">
        <v>687</v>
      </c>
      <c r="C12" s="571" t="s">
        <v>411</v>
      </c>
      <c r="D12" s="571">
        <v>9062</v>
      </c>
      <c r="E12" s="571">
        <v>90062</v>
      </c>
      <c r="F12" s="571" t="s">
        <v>412</v>
      </c>
      <c r="G12" s="571" t="s">
        <v>413</v>
      </c>
      <c r="H12" s="572">
        <v>114237</v>
      </c>
      <c r="I12" s="573">
        <v>110</v>
      </c>
      <c r="J12" s="571" t="s">
        <v>424</v>
      </c>
      <c r="K12" s="571" t="s">
        <v>1715</v>
      </c>
      <c r="L12" s="571" t="s">
        <v>419</v>
      </c>
      <c r="M12" s="573">
        <v>6</v>
      </c>
      <c r="N12" s="122"/>
      <c r="O12" s="574">
        <v>16.91</v>
      </c>
      <c r="P12" s="573">
        <v>0.28999999999999998</v>
      </c>
      <c r="Q12" s="575">
        <v>165.41</v>
      </c>
      <c r="R12" s="573">
        <v>2.8</v>
      </c>
      <c r="S12" s="574">
        <v>58.42</v>
      </c>
      <c r="T12" s="574">
        <v>1.44</v>
      </c>
      <c r="U12" s="122"/>
      <c r="V12" s="576">
        <v>1264987</v>
      </c>
      <c r="W12" s="576">
        <v>4370239</v>
      </c>
      <c r="X12" s="572">
        <v>74804</v>
      </c>
      <c r="Y12" s="572">
        <v>26420</v>
      </c>
      <c r="Z12" s="572">
        <v>3028664</v>
      </c>
      <c r="AA12" s="572">
        <v>871180</v>
      </c>
    </row>
    <row r="13" spans="1:27" x14ac:dyDescent="0.2">
      <c r="A13" s="564" t="s">
        <v>295</v>
      </c>
      <c r="B13" s="564" t="s">
        <v>296</v>
      </c>
      <c r="C13" s="564" t="s">
        <v>411</v>
      </c>
      <c r="D13" s="564">
        <v>9012</v>
      </c>
      <c r="E13" s="564">
        <v>90012</v>
      </c>
      <c r="F13" s="564" t="s">
        <v>412</v>
      </c>
      <c r="G13" s="564" t="s">
        <v>413</v>
      </c>
      <c r="H13" s="565">
        <v>370583</v>
      </c>
      <c r="I13" s="566">
        <v>104</v>
      </c>
      <c r="J13" s="564" t="s">
        <v>424</v>
      </c>
      <c r="K13" s="564" t="s">
        <v>1715</v>
      </c>
      <c r="L13" s="564" t="s">
        <v>416</v>
      </c>
      <c r="M13" s="566">
        <v>14</v>
      </c>
      <c r="N13" s="567"/>
      <c r="O13" s="568">
        <v>4.45</v>
      </c>
      <c r="P13" s="566">
        <v>0.39</v>
      </c>
      <c r="Q13" s="569">
        <v>135.85</v>
      </c>
      <c r="R13" s="566">
        <v>11.9</v>
      </c>
      <c r="S13" s="568">
        <v>11.39</v>
      </c>
      <c r="T13" s="568">
        <v>0.26</v>
      </c>
      <c r="U13" s="567"/>
      <c r="V13" s="570">
        <v>770980</v>
      </c>
      <c r="W13" s="570">
        <v>1973684</v>
      </c>
      <c r="X13" s="565">
        <v>173300</v>
      </c>
      <c r="Y13" s="565">
        <v>14528</v>
      </c>
      <c r="Z13" s="565">
        <v>7677190</v>
      </c>
      <c r="AA13" s="565">
        <v>509883</v>
      </c>
    </row>
    <row r="14" spans="1:27" x14ac:dyDescent="0.2">
      <c r="A14" s="571" t="s">
        <v>1243</v>
      </c>
      <c r="B14" s="571" t="s">
        <v>1129</v>
      </c>
      <c r="C14" s="571" t="s">
        <v>411</v>
      </c>
      <c r="D14" s="571">
        <v>9171</v>
      </c>
      <c r="E14" s="571">
        <v>90171</v>
      </c>
      <c r="F14" s="571" t="s">
        <v>427</v>
      </c>
      <c r="G14" s="571" t="s">
        <v>413</v>
      </c>
      <c r="H14" s="572">
        <v>258653</v>
      </c>
      <c r="I14" s="573">
        <v>90</v>
      </c>
      <c r="J14" s="571" t="s">
        <v>424</v>
      </c>
      <c r="K14" s="571" t="s">
        <v>1715</v>
      </c>
      <c r="L14" s="571" t="s">
        <v>416</v>
      </c>
      <c r="M14" s="573">
        <v>24</v>
      </c>
      <c r="N14" s="122"/>
      <c r="O14" s="574">
        <v>3.03</v>
      </c>
      <c r="P14" s="573">
        <v>0.31</v>
      </c>
      <c r="Q14" s="575">
        <v>120.47</v>
      </c>
      <c r="R14" s="573">
        <v>12.5</v>
      </c>
      <c r="S14" s="574">
        <v>9.67</v>
      </c>
      <c r="T14" s="574">
        <v>0.39</v>
      </c>
      <c r="U14" s="122"/>
      <c r="V14" s="576">
        <v>1390563</v>
      </c>
      <c r="W14" s="576">
        <v>4433863</v>
      </c>
      <c r="X14" s="572">
        <v>458563</v>
      </c>
      <c r="Y14" s="572">
        <v>36804</v>
      </c>
      <c r="Z14" s="572">
        <v>11363191</v>
      </c>
      <c r="AA14" s="572">
        <v>937454</v>
      </c>
    </row>
    <row r="15" spans="1:27" x14ac:dyDescent="0.2">
      <c r="A15" s="564" t="s">
        <v>1027</v>
      </c>
      <c r="B15" s="564" t="s">
        <v>1028</v>
      </c>
      <c r="C15" s="564" t="s">
        <v>411</v>
      </c>
      <c r="D15" s="564">
        <v>9121</v>
      </c>
      <c r="E15" s="564">
        <v>90121</v>
      </c>
      <c r="F15" s="564" t="s">
        <v>412</v>
      </c>
      <c r="G15" s="564" t="s">
        <v>413</v>
      </c>
      <c r="H15" s="565">
        <v>341219</v>
      </c>
      <c r="I15" s="566">
        <v>82</v>
      </c>
      <c r="J15" s="564" t="s">
        <v>424</v>
      </c>
      <c r="K15" s="564" t="s">
        <v>1715</v>
      </c>
      <c r="L15" s="564" t="s">
        <v>416</v>
      </c>
      <c r="M15" s="566">
        <v>26</v>
      </c>
      <c r="N15" s="567"/>
      <c r="O15" s="568">
        <v>8.5299999999999994</v>
      </c>
      <c r="P15" s="566">
        <v>0.54</v>
      </c>
      <c r="Q15" s="569">
        <v>146.77000000000001</v>
      </c>
      <c r="R15" s="566">
        <v>9.4</v>
      </c>
      <c r="S15" s="568">
        <v>15.68</v>
      </c>
      <c r="T15" s="568">
        <v>0.37</v>
      </c>
      <c r="U15" s="567"/>
      <c r="V15" s="570">
        <v>2397786</v>
      </c>
      <c r="W15" s="570">
        <v>4407318</v>
      </c>
      <c r="X15" s="565">
        <v>281037</v>
      </c>
      <c r="Y15" s="565">
        <v>30029</v>
      </c>
      <c r="Z15" s="565">
        <v>11817606</v>
      </c>
      <c r="AA15" s="565">
        <v>855522</v>
      </c>
    </row>
    <row r="16" spans="1:27" x14ac:dyDescent="0.2">
      <c r="A16" s="571" t="s">
        <v>961</v>
      </c>
      <c r="B16" s="571" t="s">
        <v>962</v>
      </c>
      <c r="C16" s="571" t="s">
        <v>411</v>
      </c>
      <c r="D16" s="571">
        <v>9205</v>
      </c>
      <c r="E16" s="571">
        <v>90205</v>
      </c>
      <c r="F16" s="571" t="s">
        <v>427</v>
      </c>
      <c r="G16" s="571" t="s">
        <v>413</v>
      </c>
      <c r="H16" s="572">
        <v>1723634</v>
      </c>
      <c r="I16" s="573">
        <v>54</v>
      </c>
      <c r="J16" s="571" t="s">
        <v>424</v>
      </c>
      <c r="K16" s="571" t="s">
        <v>1715</v>
      </c>
      <c r="L16" s="571" t="s">
        <v>416</v>
      </c>
      <c r="M16" s="573">
        <v>26</v>
      </c>
      <c r="N16" s="122"/>
      <c r="O16" s="574">
        <v>1.8</v>
      </c>
      <c r="P16" s="573">
        <v>0.23</v>
      </c>
      <c r="Q16" s="575">
        <v>153.25</v>
      </c>
      <c r="R16" s="573">
        <v>19.5</v>
      </c>
      <c r="S16" s="574">
        <v>7.88</v>
      </c>
      <c r="T16" s="574">
        <v>0.59</v>
      </c>
      <c r="U16" s="122"/>
      <c r="V16" s="576">
        <v>726240</v>
      </c>
      <c r="W16" s="576">
        <v>3178855</v>
      </c>
      <c r="X16" s="572">
        <v>403636</v>
      </c>
      <c r="Y16" s="572">
        <v>20743</v>
      </c>
      <c r="Z16" s="572">
        <v>5433182</v>
      </c>
      <c r="AA16" s="572">
        <v>382748</v>
      </c>
    </row>
    <row r="17" spans="1:27" x14ac:dyDescent="0.2">
      <c r="A17" s="564" t="s">
        <v>442</v>
      </c>
      <c r="B17" s="564" t="s">
        <v>443</v>
      </c>
      <c r="C17" s="564" t="s">
        <v>411</v>
      </c>
      <c r="D17" s="564">
        <v>9159</v>
      </c>
      <c r="E17" s="564">
        <v>90159</v>
      </c>
      <c r="F17" s="564" t="s">
        <v>412</v>
      </c>
      <c r="G17" s="564" t="s">
        <v>413</v>
      </c>
      <c r="H17" s="565">
        <v>3281212</v>
      </c>
      <c r="I17" s="566">
        <v>50</v>
      </c>
      <c r="J17" s="564" t="s">
        <v>424</v>
      </c>
      <c r="K17" s="564" t="s">
        <v>1715</v>
      </c>
      <c r="L17" s="564" t="s">
        <v>416</v>
      </c>
      <c r="M17" s="566">
        <v>8</v>
      </c>
      <c r="N17" s="567"/>
      <c r="O17" s="568">
        <v>4.12</v>
      </c>
      <c r="P17" s="566">
        <v>0.62</v>
      </c>
      <c r="Q17" s="569">
        <v>105.88</v>
      </c>
      <c r="R17" s="566">
        <v>16</v>
      </c>
      <c r="S17" s="568">
        <v>6.63</v>
      </c>
      <c r="T17" s="568">
        <v>0.28000000000000003</v>
      </c>
      <c r="U17" s="567"/>
      <c r="V17" s="570">
        <v>1116145</v>
      </c>
      <c r="W17" s="570">
        <v>1798268</v>
      </c>
      <c r="X17" s="565">
        <v>271151</v>
      </c>
      <c r="Y17" s="565">
        <v>16984</v>
      </c>
      <c r="Z17" s="565">
        <v>6493313</v>
      </c>
      <c r="AA17" s="565">
        <v>480270</v>
      </c>
    </row>
    <row r="18" spans="1:27" x14ac:dyDescent="0.2">
      <c r="A18" s="571" t="s">
        <v>1246</v>
      </c>
      <c r="B18" s="571" t="s">
        <v>347</v>
      </c>
      <c r="C18" s="571" t="s">
        <v>411</v>
      </c>
      <c r="D18" s="571">
        <v>9164</v>
      </c>
      <c r="E18" s="571">
        <v>90164</v>
      </c>
      <c r="F18" s="571" t="s">
        <v>412</v>
      </c>
      <c r="G18" s="571" t="s">
        <v>413</v>
      </c>
      <c r="H18" s="572">
        <v>367260</v>
      </c>
      <c r="I18" s="573">
        <v>45</v>
      </c>
      <c r="J18" s="571" t="s">
        <v>424</v>
      </c>
      <c r="K18" s="571" t="s">
        <v>1715</v>
      </c>
      <c r="L18" s="571" t="s">
        <v>416</v>
      </c>
      <c r="M18" s="573">
        <v>30</v>
      </c>
      <c r="N18" s="122"/>
      <c r="O18" s="574">
        <v>1.6</v>
      </c>
      <c r="P18" s="573">
        <v>0.15</v>
      </c>
      <c r="Q18" s="575">
        <v>134.47</v>
      </c>
      <c r="R18" s="573">
        <v>12.4</v>
      </c>
      <c r="S18" s="574">
        <v>10.84</v>
      </c>
      <c r="T18" s="574">
        <v>0.53</v>
      </c>
      <c r="U18" s="122"/>
      <c r="V18" s="576">
        <v>1155921</v>
      </c>
      <c r="W18" s="576">
        <v>7836391</v>
      </c>
      <c r="X18" s="572">
        <v>722831</v>
      </c>
      <c r="Y18" s="572">
        <v>58274</v>
      </c>
      <c r="Z18" s="572">
        <v>14703474</v>
      </c>
      <c r="AA18" s="572">
        <v>1591224</v>
      </c>
    </row>
    <row r="19" spans="1:27" x14ac:dyDescent="0.2">
      <c r="A19" s="564" t="s">
        <v>900</v>
      </c>
      <c r="B19" s="564" t="s">
        <v>901</v>
      </c>
      <c r="C19" s="564" t="s">
        <v>411</v>
      </c>
      <c r="D19" s="564" t="s">
        <v>902</v>
      </c>
      <c r="E19" s="564" t="s">
        <v>903</v>
      </c>
      <c r="F19" s="564" t="s">
        <v>412</v>
      </c>
      <c r="G19" s="564" t="s">
        <v>864</v>
      </c>
      <c r="H19" s="566">
        <v>0</v>
      </c>
      <c r="I19" s="566">
        <v>44</v>
      </c>
      <c r="J19" s="564" t="s">
        <v>424</v>
      </c>
      <c r="K19" s="564" t="s">
        <v>1715</v>
      </c>
      <c r="L19" s="564" t="s">
        <v>419</v>
      </c>
      <c r="M19" s="566">
        <v>7</v>
      </c>
      <c r="N19" s="567"/>
      <c r="O19" s="568">
        <v>4.4400000000000004</v>
      </c>
      <c r="P19" s="566">
        <v>0.17</v>
      </c>
      <c r="Q19" s="569">
        <v>82.01</v>
      </c>
      <c r="R19" s="566">
        <v>3.1</v>
      </c>
      <c r="S19" s="568">
        <v>26.45</v>
      </c>
      <c r="T19" s="568">
        <v>0</v>
      </c>
      <c r="U19" s="567"/>
      <c r="V19" s="570">
        <v>57119</v>
      </c>
      <c r="W19" s="570">
        <v>340260</v>
      </c>
      <c r="X19" s="565">
        <v>12864</v>
      </c>
      <c r="Y19" s="565">
        <v>4149</v>
      </c>
      <c r="Z19" s="566">
        <v>0</v>
      </c>
      <c r="AA19" s="565">
        <v>153653</v>
      </c>
    </row>
    <row r="20" spans="1:27" x14ac:dyDescent="0.2">
      <c r="A20" s="571" t="s">
        <v>899</v>
      </c>
      <c r="B20" s="571" t="s">
        <v>894</v>
      </c>
      <c r="C20" s="571" t="s">
        <v>411</v>
      </c>
      <c r="D20" s="571">
        <v>9088</v>
      </c>
      <c r="E20" s="571">
        <v>90088</v>
      </c>
      <c r="F20" s="571" t="s">
        <v>412</v>
      </c>
      <c r="G20" s="571" t="s">
        <v>413</v>
      </c>
      <c r="H20" s="572">
        <v>83913</v>
      </c>
      <c r="I20" s="573">
        <v>43</v>
      </c>
      <c r="J20" s="571" t="s">
        <v>424</v>
      </c>
      <c r="K20" s="571" t="s">
        <v>1715</v>
      </c>
      <c r="L20" s="571" t="s">
        <v>416</v>
      </c>
      <c r="M20" s="573">
        <v>7</v>
      </c>
      <c r="N20" s="122"/>
      <c r="O20" s="574">
        <v>2.33</v>
      </c>
      <c r="P20" s="573">
        <v>0.19</v>
      </c>
      <c r="Q20" s="575">
        <v>76.790000000000006</v>
      </c>
      <c r="R20" s="573">
        <v>6.4</v>
      </c>
      <c r="S20" s="574">
        <v>11.95</v>
      </c>
      <c r="T20" s="574">
        <v>0.39</v>
      </c>
      <c r="U20" s="122"/>
      <c r="V20" s="576">
        <v>240061</v>
      </c>
      <c r="W20" s="576">
        <v>1232353</v>
      </c>
      <c r="X20" s="572">
        <v>103114</v>
      </c>
      <c r="Y20" s="572">
        <v>16049</v>
      </c>
      <c r="Z20" s="572">
        <v>3180138</v>
      </c>
      <c r="AA20" s="572">
        <v>427988</v>
      </c>
    </row>
    <row r="21" spans="1:27" x14ac:dyDescent="0.2">
      <c r="A21" s="564" t="s">
        <v>1021</v>
      </c>
      <c r="B21" s="564" t="s">
        <v>975</v>
      </c>
      <c r="C21" s="564" t="s">
        <v>411</v>
      </c>
      <c r="D21" s="564">
        <v>9092</v>
      </c>
      <c r="E21" s="564">
        <v>90092</v>
      </c>
      <c r="F21" s="564" t="s">
        <v>427</v>
      </c>
      <c r="G21" s="564" t="s">
        <v>413</v>
      </c>
      <c r="H21" s="565">
        <v>133683</v>
      </c>
      <c r="I21" s="566">
        <v>43</v>
      </c>
      <c r="J21" s="564" t="s">
        <v>424</v>
      </c>
      <c r="K21" s="564" t="s">
        <v>1715</v>
      </c>
      <c r="L21" s="564" t="s">
        <v>416</v>
      </c>
      <c r="M21" s="566">
        <v>17</v>
      </c>
      <c r="N21" s="567"/>
      <c r="O21" s="568">
        <v>3.88</v>
      </c>
      <c r="P21" s="566">
        <v>0.44</v>
      </c>
      <c r="Q21" s="569">
        <v>116.78</v>
      </c>
      <c r="R21" s="566">
        <v>13.2</v>
      </c>
      <c r="S21" s="568">
        <v>8.83</v>
      </c>
      <c r="T21" s="568">
        <v>0.43</v>
      </c>
      <c r="U21" s="567"/>
      <c r="V21" s="570">
        <v>1590669</v>
      </c>
      <c r="W21" s="570">
        <v>3620947</v>
      </c>
      <c r="X21" s="565">
        <v>409903</v>
      </c>
      <c r="Y21" s="565">
        <v>31006</v>
      </c>
      <c r="Z21" s="565">
        <v>8362021</v>
      </c>
      <c r="AA21" s="565">
        <v>1020540</v>
      </c>
    </row>
    <row r="22" spans="1:27" x14ac:dyDescent="0.2">
      <c r="A22" s="571" t="s">
        <v>1182</v>
      </c>
      <c r="B22" s="571" t="s">
        <v>1183</v>
      </c>
      <c r="C22" s="571" t="s">
        <v>411</v>
      </c>
      <c r="D22" s="571">
        <v>9232</v>
      </c>
      <c r="E22" s="571">
        <v>90232</v>
      </c>
      <c r="F22" s="571" t="s">
        <v>412</v>
      </c>
      <c r="G22" s="571" t="s">
        <v>413</v>
      </c>
      <c r="H22" s="572">
        <v>165074</v>
      </c>
      <c r="I22" s="573">
        <v>41</v>
      </c>
      <c r="J22" s="571" t="s">
        <v>424</v>
      </c>
      <c r="K22" s="571" t="s">
        <v>1715</v>
      </c>
      <c r="L22" s="571" t="s">
        <v>416</v>
      </c>
      <c r="M22" s="573">
        <v>12</v>
      </c>
      <c r="N22" s="122"/>
      <c r="O22" s="574">
        <v>2.5</v>
      </c>
      <c r="P22" s="573">
        <v>0.3</v>
      </c>
      <c r="Q22" s="575">
        <v>132.53</v>
      </c>
      <c r="R22" s="573">
        <v>15.7</v>
      </c>
      <c r="S22" s="574">
        <v>8.43</v>
      </c>
      <c r="T22" s="574">
        <v>0.61</v>
      </c>
      <c r="U22" s="122"/>
      <c r="V22" s="576">
        <v>1692108</v>
      </c>
      <c r="W22" s="576">
        <v>5716067</v>
      </c>
      <c r="X22" s="572">
        <v>677670</v>
      </c>
      <c r="Y22" s="572">
        <v>43129</v>
      </c>
      <c r="Z22" s="572">
        <v>9338589</v>
      </c>
      <c r="AA22" s="572">
        <v>1040899</v>
      </c>
    </row>
    <row r="23" spans="1:27" ht="12.75" x14ac:dyDescent="0.2">
      <c r="A23" s="564" t="s">
        <v>1218</v>
      </c>
      <c r="B23" s="564" t="s">
        <v>880</v>
      </c>
      <c r="C23" s="564" t="s">
        <v>411</v>
      </c>
      <c r="D23" s="564">
        <v>9196</v>
      </c>
      <c r="E23" s="564">
        <v>90196</v>
      </c>
      <c r="F23" s="564" t="s">
        <v>427</v>
      </c>
      <c r="G23" s="564" t="s">
        <v>413</v>
      </c>
      <c r="H23" s="565">
        <v>1723634</v>
      </c>
      <c r="I23" s="566">
        <v>39</v>
      </c>
      <c r="J23" s="564" t="s">
        <v>424</v>
      </c>
      <c r="K23" s="564" t="s">
        <v>1715</v>
      </c>
      <c r="L23" s="564" t="s">
        <v>416</v>
      </c>
      <c r="M23" s="566">
        <v>4</v>
      </c>
      <c r="N23" s="567"/>
      <c r="O23" s="568">
        <v>5.37</v>
      </c>
      <c r="P23" s="566">
        <v>0.48</v>
      </c>
      <c r="Q23" s="569">
        <v>266.24</v>
      </c>
      <c r="R23" s="566">
        <v>24</v>
      </c>
      <c r="S23" s="568">
        <v>11.1</v>
      </c>
      <c r="T23" s="568">
        <v>0.55000000000000004</v>
      </c>
      <c r="U23" s="567"/>
      <c r="V23" s="570">
        <v>390769</v>
      </c>
      <c r="W23" s="570">
        <v>808308</v>
      </c>
      <c r="X23" s="565">
        <v>72812</v>
      </c>
      <c r="Y23" s="565">
        <v>3036</v>
      </c>
      <c r="Z23" s="565">
        <v>1464165</v>
      </c>
      <c r="AA23" s="565">
        <v>96635</v>
      </c>
    </row>
    <row r="24" spans="1:27" ht="12.75" x14ac:dyDescent="0.2">
      <c r="A24" s="571" t="s">
        <v>983</v>
      </c>
      <c r="B24" s="571" t="s">
        <v>984</v>
      </c>
      <c r="C24" s="571" t="s">
        <v>411</v>
      </c>
      <c r="D24" s="571">
        <v>9091</v>
      </c>
      <c r="E24" s="571">
        <v>90091</v>
      </c>
      <c r="F24" s="571" t="s">
        <v>427</v>
      </c>
      <c r="G24" s="571" t="s">
        <v>413</v>
      </c>
      <c r="H24" s="572">
        <v>219454</v>
      </c>
      <c r="I24" s="573">
        <v>39</v>
      </c>
      <c r="J24" s="571" t="s">
        <v>424</v>
      </c>
      <c r="K24" s="571" t="s">
        <v>1715</v>
      </c>
      <c r="L24" s="571" t="s">
        <v>416</v>
      </c>
      <c r="M24" s="573">
        <v>3</v>
      </c>
      <c r="N24" s="122"/>
      <c r="O24" s="574">
        <v>7.69</v>
      </c>
      <c r="P24" s="573">
        <v>0.36</v>
      </c>
      <c r="Q24" s="575">
        <v>62.43</v>
      </c>
      <c r="R24" s="573">
        <v>2.9</v>
      </c>
      <c r="S24" s="574">
        <v>21.32</v>
      </c>
      <c r="T24" s="574">
        <v>0.47</v>
      </c>
      <c r="U24" s="122"/>
      <c r="V24" s="576">
        <v>136952</v>
      </c>
      <c r="W24" s="576">
        <v>379753</v>
      </c>
      <c r="X24" s="572">
        <v>17811</v>
      </c>
      <c r="Y24" s="572">
        <v>6083</v>
      </c>
      <c r="Z24" s="572">
        <v>801630</v>
      </c>
      <c r="AA24" s="572">
        <v>236217</v>
      </c>
    </row>
    <row r="25" spans="1:27" ht="12.75" x14ac:dyDescent="0.2">
      <c r="A25" s="564" t="s">
        <v>674</v>
      </c>
      <c r="B25" s="564" t="s">
        <v>675</v>
      </c>
      <c r="C25" s="564" t="s">
        <v>411</v>
      </c>
      <c r="D25" s="564">
        <v>9061</v>
      </c>
      <c r="E25" s="564">
        <v>90061</v>
      </c>
      <c r="F25" s="564" t="s">
        <v>412</v>
      </c>
      <c r="G25" s="564" t="s">
        <v>413</v>
      </c>
      <c r="H25" s="565">
        <v>116719</v>
      </c>
      <c r="I25" s="566">
        <v>34</v>
      </c>
      <c r="J25" s="564" t="s">
        <v>424</v>
      </c>
      <c r="K25" s="564" t="s">
        <v>1715</v>
      </c>
      <c r="L25" s="564" t="s">
        <v>416</v>
      </c>
      <c r="M25" s="566">
        <v>10</v>
      </c>
      <c r="N25" s="567"/>
      <c r="O25" s="568">
        <v>4.4800000000000004</v>
      </c>
      <c r="P25" s="566">
        <v>0.59</v>
      </c>
      <c r="Q25" s="569">
        <v>117.33</v>
      </c>
      <c r="R25" s="566">
        <v>15.5</v>
      </c>
      <c r="S25" s="568">
        <v>7.57</v>
      </c>
      <c r="T25" s="568">
        <v>0.19</v>
      </c>
      <c r="U25" s="567"/>
      <c r="V25" s="570">
        <v>584922</v>
      </c>
      <c r="W25" s="570">
        <v>989087</v>
      </c>
      <c r="X25" s="565">
        <v>130627</v>
      </c>
      <c r="Y25" s="565">
        <v>8430</v>
      </c>
      <c r="Z25" s="565">
        <v>5137560</v>
      </c>
      <c r="AA25" s="565">
        <v>313856</v>
      </c>
    </row>
    <row r="26" spans="1:27" ht="12.75" x14ac:dyDescent="0.2">
      <c r="A26" s="571" t="s">
        <v>939</v>
      </c>
      <c r="B26" s="571" t="s">
        <v>940</v>
      </c>
      <c r="C26" s="571" t="s">
        <v>411</v>
      </c>
      <c r="D26" s="571">
        <v>9229</v>
      </c>
      <c r="E26" s="571">
        <v>90229</v>
      </c>
      <c r="F26" s="571" t="s">
        <v>412</v>
      </c>
      <c r="G26" s="571" t="s">
        <v>413</v>
      </c>
      <c r="H26" s="572">
        <v>1723634</v>
      </c>
      <c r="I26" s="573">
        <v>33</v>
      </c>
      <c r="J26" s="571" t="s">
        <v>424</v>
      </c>
      <c r="K26" s="571" t="s">
        <v>1715</v>
      </c>
      <c r="L26" s="571" t="s">
        <v>419</v>
      </c>
      <c r="M26" s="573">
        <v>10</v>
      </c>
      <c r="N26" s="122"/>
      <c r="O26" s="574">
        <v>5.37</v>
      </c>
      <c r="P26" s="573">
        <v>0.51</v>
      </c>
      <c r="Q26" s="575">
        <v>163.94</v>
      </c>
      <c r="R26" s="573">
        <v>15.4</v>
      </c>
      <c r="S26" s="574">
        <v>10.62</v>
      </c>
      <c r="T26" s="574">
        <v>0.34</v>
      </c>
      <c r="U26" s="122"/>
      <c r="V26" s="576">
        <v>750079</v>
      </c>
      <c r="W26" s="576">
        <v>1485095</v>
      </c>
      <c r="X26" s="572">
        <v>139792</v>
      </c>
      <c r="Y26" s="572">
        <v>9059</v>
      </c>
      <c r="Z26" s="572">
        <v>4337746</v>
      </c>
      <c r="AA26" s="572">
        <v>281023</v>
      </c>
    </row>
    <row r="27" spans="1:27" ht="12.75" x14ac:dyDescent="0.2">
      <c r="A27" s="564" t="s">
        <v>1014</v>
      </c>
      <c r="B27" s="564" t="s">
        <v>1015</v>
      </c>
      <c r="C27" s="564" t="s">
        <v>411</v>
      </c>
      <c r="D27" s="564" t="s">
        <v>1016</v>
      </c>
      <c r="E27" s="564" t="s">
        <v>1017</v>
      </c>
      <c r="F27" s="564" t="s">
        <v>412</v>
      </c>
      <c r="G27" s="564" t="s">
        <v>864</v>
      </c>
      <c r="H27" s="566">
        <v>0</v>
      </c>
      <c r="I27" s="566">
        <v>31</v>
      </c>
      <c r="J27" s="564" t="s">
        <v>424</v>
      </c>
      <c r="K27" s="564" t="s">
        <v>1715</v>
      </c>
      <c r="L27" s="564" t="s">
        <v>419</v>
      </c>
      <c r="M27" s="566">
        <v>2</v>
      </c>
      <c r="N27" s="567"/>
      <c r="O27" s="568">
        <v>7.71</v>
      </c>
      <c r="P27" s="566">
        <v>0.16</v>
      </c>
      <c r="Q27" s="569">
        <v>141.44999999999999</v>
      </c>
      <c r="R27" s="566">
        <v>3</v>
      </c>
      <c r="S27" s="568">
        <v>47.51</v>
      </c>
      <c r="T27" s="568">
        <v>0</v>
      </c>
      <c r="U27" s="567"/>
      <c r="V27" s="570">
        <v>54196</v>
      </c>
      <c r="W27" s="570">
        <v>334115</v>
      </c>
      <c r="X27" s="565">
        <v>7032</v>
      </c>
      <c r="Y27" s="565">
        <v>2362</v>
      </c>
      <c r="Z27" s="566">
        <v>0</v>
      </c>
      <c r="AA27" s="565">
        <v>74817</v>
      </c>
    </row>
    <row r="28" spans="1:27" ht="12.75" x14ac:dyDescent="0.2">
      <c r="A28" s="571" t="s">
        <v>1235</v>
      </c>
      <c r="B28" s="571" t="s">
        <v>183</v>
      </c>
      <c r="C28" s="571" t="s">
        <v>411</v>
      </c>
      <c r="D28" s="571">
        <v>9236</v>
      </c>
      <c r="E28" s="571">
        <v>90236</v>
      </c>
      <c r="F28" s="571" t="s">
        <v>427</v>
      </c>
      <c r="G28" s="571" t="s">
        <v>428</v>
      </c>
      <c r="H28" s="572">
        <v>358172</v>
      </c>
      <c r="I28" s="573">
        <v>28</v>
      </c>
      <c r="J28" s="571" t="s">
        <v>424</v>
      </c>
      <c r="K28" s="571" t="s">
        <v>1715</v>
      </c>
      <c r="L28" s="571" t="s">
        <v>416</v>
      </c>
      <c r="M28" s="573">
        <v>1</v>
      </c>
      <c r="N28" s="122"/>
      <c r="O28" s="574">
        <v>8.44</v>
      </c>
      <c r="P28" s="573">
        <v>0.1</v>
      </c>
      <c r="Q28" s="575">
        <v>246.26</v>
      </c>
      <c r="R28" s="573">
        <v>2.8</v>
      </c>
      <c r="S28" s="574">
        <v>87.03</v>
      </c>
      <c r="T28" s="574">
        <v>0</v>
      </c>
      <c r="U28" s="122"/>
      <c r="V28" s="576">
        <v>22846</v>
      </c>
      <c r="W28" s="576">
        <v>235671</v>
      </c>
      <c r="X28" s="572">
        <v>2708</v>
      </c>
      <c r="Y28" s="573">
        <v>957</v>
      </c>
      <c r="Z28" s="573">
        <v>0</v>
      </c>
      <c r="AA28" s="572">
        <v>29859</v>
      </c>
    </row>
    <row r="29" spans="1:27" ht="12.75" x14ac:dyDescent="0.2">
      <c r="A29" s="564" t="s">
        <v>1239</v>
      </c>
      <c r="B29" s="564" t="s">
        <v>1112</v>
      </c>
      <c r="C29" s="564" t="s">
        <v>411</v>
      </c>
      <c r="D29" s="564">
        <v>9168</v>
      </c>
      <c r="E29" s="564">
        <v>90168</v>
      </c>
      <c r="F29" s="564" t="s">
        <v>427</v>
      </c>
      <c r="G29" s="564" t="s">
        <v>428</v>
      </c>
      <c r="H29" s="565">
        <v>1723634</v>
      </c>
      <c r="I29" s="566">
        <v>24</v>
      </c>
      <c r="J29" s="564" t="s">
        <v>424</v>
      </c>
      <c r="K29" s="564" t="s">
        <v>1715</v>
      </c>
      <c r="L29" s="564" t="s">
        <v>416</v>
      </c>
      <c r="M29" s="566">
        <v>8</v>
      </c>
      <c r="N29" s="567"/>
      <c r="O29" s="568">
        <v>4.46</v>
      </c>
      <c r="P29" s="566">
        <v>0.73</v>
      </c>
      <c r="Q29" s="569">
        <v>129.21</v>
      </c>
      <c r="R29" s="566">
        <v>21.3</v>
      </c>
      <c r="S29" s="568">
        <v>6.08</v>
      </c>
      <c r="T29" s="568">
        <v>0</v>
      </c>
      <c r="U29" s="567"/>
      <c r="V29" s="570">
        <v>623579</v>
      </c>
      <c r="W29" s="570">
        <v>849565</v>
      </c>
      <c r="X29" s="565">
        <v>139773</v>
      </c>
      <c r="Y29" s="565">
        <v>6575</v>
      </c>
      <c r="Z29" s="566">
        <v>0</v>
      </c>
      <c r="AA29" s="565">
        <v>154486</v>
      </c>
    </row>
    <row r="30" spans="1:27" ht="12.75" x14ac:dyDescent="0.2">
      <c r="A30" s="571" t="s">
        <v>1231</v>
      </c>
      <c r="B30" s="571" t="s">
        <v>1033</v>
      </c>
      <c r="C30" s="571" t="s">
        <v>411</v>
      </c>
      <c r="D30" s="571">
        <v>9149</v>
      </c>
      <c r="E30" s="571">
        <v>90149</v>
      </c>
      <c r="F30" s="571" t="s">
        <v>427</v>
      </c>
      <c r="G30" s="571" t="s">
        <v>428</v>
      </c>
      <c r="H30" s="572">
        <v>51509</v>
      </c>
      <c r="I30" s="573">
        <v>23</v>
      </c>
      <c r="J30" s="571" t="s">
        <v>424</v>
      </c>
      <c r="K30" s="571" t="s">
        <v>1715</v>
      </c>
      <c r="L30" s="571" t="s">
        <v>416</v>
      </c>
      <c r="M30" s="573">
        <v>13</v>
      </c>
      <c r="N30" s="122"/>
      <c r="O30" s="574">
        <v>4.9800000000000004</v>
      </c>
      <c r="P30" s="573">
        <v>0.7</v>
      </c>
      <c r="Q30" s="575">
        <v>131.38999999999999</v>
      </c>
      <c r="R30" s="573">
        <v>18.3</v>
      </c>
      <c r="S30" s="574">
        <v>7.17</v>
      </c>
      <c r="T30" s="574">
        <v>0</v>
      </c>
      <c r="U30" s="122"/>
      <c r="V30" s="576">
        <v>867511</v>
      </c>
      <c r="W30" s="576">
        <v>1248208</v>
      </c>
      <c r="X30" s="572">
        <v>174031</v>
      </c>
      <c r="Y30" s="572">
        <v>9500</v>
      </c>
      <c r="Z30" s="573">
        <v>0</v>
      </c>
      <c r="AA30" s="572">
        <v>401511</v>
      </c>
    </row>
    <row r="31" spans="1:27" ht="12.75" x14ac:dyDescent="0.2">
      <c r="A31" s="564" t="s">
        <v>1005</v>
      </c>
      <c r="B31" s="564" t="s">
        <v>1006</v>
      </c>
      <c r="C31" s="564" t="s">
        <v>411</v>
      </c>
      <c r="D31" s="564" t="s">
        <v>1007</v>
      </c>
      <c r="E31" s="564" t="s">
        <v>1008</v>
      </c>
      <c r="F31" s="564" t="s">
        <v>412</v>
      </c>
      <c r="G31" s="564" t="s">
        <v>864</v>
      </c>
      <c r="H31" s="566">
        <v>0</v>
      </c>
      <c r="I31" s="566">
        <v>18</v>
      </c>
      <c r="J31" s="564" t="s">
        <v>424</v>
      </c>
      <c r="K31" s="564" t="s">
        <v>1715</v>
      </c>
      <c r="L31" s="564" t="s">
        <v>416</v>
      </c>
      <c r="M31" s="566">
        <v>3</v>
      </c>
      <c r="N31" s="567"/>
      <c r="O31" s="568">
        <v>1.36</v>
      </c>
      <c r="P31" s="566">
        <v>0.15</v>
      </c>
      <c r="Q31" s="569">
        <v>61.56</v>
      </c>
      <c r="R31" s="566">
        <v>6.7</v>
      </c>
      <c r="S31" s="568">
        <v>9.24</v>
      </c>
      <c r="T31" s="568">
        <v>0</v>
      </c>
      <c r="U31" s="567"/>
      <c r="V31" s="570">
        <v>59160</v>
      </c>
      <c r="W31" s="570">
        <v>400672</v>
      </c>
      <c r="X31" s="565">
        <v>43359</v>
      </c>
      <c r="Y31" s="565">
        <v>6509</v>
      </c>
      <c r="Z31" s="566">
        <v>0</v>
      </c>
      <c r="AA31" s="565">
        <v>156870</v>
      </c>
    </row>
    <row r="32" spans="1:27" ht="12.75" x14ac:dyDescent="0.2">
      <c r="A32" s="571" t="s">
        <v>1010</v>
      </c>
      <c r="B32" s="571" t="s">
        <v>1011</v>
      </c>
      <c r="C32" s="571" t="s">
        <v>411</v>
      </c>
      <c r="D32" s="571" t="s">
        <v>1012</v>
      </c>
      <c r="E32" s="571" t="s">
        <v>1013</v>
      </c>
      <c r="F32" s="571" t="s">
        <v>412</v>
      </c>
      <c r="G32" s="571" t="s">
        <v>864</v>
      </c>
      <c r="H32" s="573">
        <v>0</v>
      </c>
      <c r="I32" s="573">
        <v>16</v>
      </c>
      <c r="J32" s="571" t="s">
        <v>424</v>
      </c>
      <c r="K32" s="571" t="s">
        <v>1715</v>
      </c>
      <c r="L32" s="571" t="s">
        <v>419</v>
      </c>
      <c r="M32" s="573">
        <v>2</v>
      </c>
      <c r="N32" s="122"/>
      <c r="O32" s="574">
        <v>1.51</v>
      </c>
      <c r="P32" s="573">
        <v>0.08</v>
      </c>
      <c r="Q32" s="575">
        <v>147.19999999999999</v>
      </c>
      <c r="R32" s="573">
        <v>7.9</v>
      </c>
      <c r="S32" s="574">
        <v>18.54</v>
      </c>
      <c r="T32" s="574">
        <v>0</v>
      </c>
      <c r="U32" s="122"/>
      <c r="V32" s="576">
        <v>19722</v>
      </c>
      <c r="W32" s="576">
        <v>242583</v>
      </c>
      <c r="X32" s="572">
        <v>13082</v>
      </c>
      <c r="Y32" s="572">
        <v>1648</v>
      </c>
      <c r="Z32" s="573">
        <v>0</v>
      </c>
      <c r="AA32" s="572">
        <v>46737</v>
      </c>
    </row>
    <row r="33" spans="1:27" ht="12.75" x14ac:dyDescent="0.2">
      <c r="A33" s="564" t="s">
        <v>967</v>
      </c>
      <c r="B33" s="564" t="s">
        <v>968</v>
      </c>
      <c r="C33" s="564" t="s">
        <v>411</v>
      </c>
      <c r="D33" s="564" t="s">
        <v>969</v>
      </c>
      <c r="E33" s="564" t="s">
        <v>970</v>
      </c>
      <c r="F33" s="564" t="s">
        <v>412</v>
      </c>
      <c r="G33" s="564" t="s">
        <v>864</v>
      </c>
      <c r="H33" s="566">
        <v>0</v>
      </c>
      <c r="I33" s="566">
        <v>14</v>
      </c>
      <c r="J33" s="564" t="s">
        <v>424</v>
      </c>
      <c r="K33" s="564" t="s">
        <v>1715</v>
      </c>
      <c r="L33" s="564" t="s">
        <v>419</v>
      </c>
      <c r="M33" s="566">
        <v>9</v>
      </c>
      <c r="N33" s="567"/>
      <c r="O33" s="568">
        <v>1.89</v>
      </c>
      <c r="P33" s="566">
        <v>0.41</v>
      </c>
      <c r="Q33" s="569">
        <v>74.930000000000007</v>
      </c>
      <c r="R33" s="566">
        <v>16.2</v>
      </c>
      <c r="S33" s="568">
        <v>4.63</v>
      </c>
      <c r="T33" s="568">
        <v>0</v>
      </c>
      <c r="U33" s="567"/>
      <c r="V33" s="570">
        <v>1033071</v>
      </c>
      <c r="W33" s="570">
        <v>2528123</v>
      </c>
      <c r="X33" s="565">
        <v>546561</v>
      </c>
      <c r="Y33" s="565">
        <v>33741</v>
      </c>
      <c r="Z33" s="566">
        <v>0</v>
      </c>
      <c r="AA33" s="565">
        <v>645077</v>
      </c>
    </row>
    <row r="34" spans="1:27" ht="12.75" x14ac:dyDescent="0.2">
      <c r="A34" s="571" t="s">
        <v>1114</v>
      </c>
      <c r="B34" s="571" t="s">
        <v>343</v>
      </c>
      <c r="C34" s="571" t="s">
        <v>411</v>
      </c>
      <c r="D34" s="571" t="s">
        <v>1115</v>
      </c>
      <c r="E34" s="571" t="s">
        <v>1116</v>
      </c>
      <c r="F34" s="571" t="s">
        <v>427</v>
      </c>
      <c r="G34" s="571" t="s">
        <v>864</v>
      </c>
      <c r="H34" s="573">
        <v>0</v>
      </c>
      <c r="I34" s="573">
        <v>13</v>
      </c>
      <c r="J34" s="571" t="s">
        <v>424</v>
      </c>
      <c r="K34" s="571" t="s">
        <v>1715</v>
      </c>
      <c r="L34" s="571" t="s">
        <v>416</v>
      </c>
      <c r="M34" s="573">
        <v>4</v>
      </c>
      <c r="N34" s="122"/>
      <c r="O34" s="574">
        <v>2.39</v>
      </c>
      <c r="P34" s="573">
        <v>0.18</v>
      </c>
      <c r="Q34" s="575">
        <v>85.82</v>
      </c>
      <c r="R34" s="573">
        <v>6.5</v>
      </c>
      <c r="S34" s="574">
        <v>13.28</v>
      </c>
      <c r="T34" s="574">
        <v>0</v>
      </c>
      <c r="U34" s="122"/>
      <c r="V34" s="576">
        <v>138666</v>
      </c>
      <c r="W34" s="576">
        <v>770029</v>
      </c>
      <c r="X34" s="572">
        <v>58002</v>
      </c>
      <c r="Y34" s="572">
        <v>8973</v>
      </c>
      <c r="Z34" s="573">
        <v>0</v>
      </c>
      <c r="AA34" s="572">
        <v>271306</v>
      </c>
    </row>
    <row r="35" spans="1:27" ht="12.75" x14ac:dyDescent="0.2">
      <c r="A35" s="564" t="s">
        <v>1219</v>
      </c>
      <c r="B35" s="564" t="s">
        <v>896</v>
      </c>
      <c r="C35" s="564" t="s">
        <v>411</v>
      </c>
      <c r="D35" s="564" t="s">
        <v>897</v>
      </c>
      <c r="E35" s="564" t="s">
        <v>898</v>
      </c>
      <c r="F35" s="564" t="s">
        <v>412</v>
      </c>
      <c r="G35" s="564" t="s">
        <v>864</v>
      </c>
      <c r="H35" s="566">
        <v>0</v>
      </c>
      <c r="I35" s="566">
        <v>11</v>
      </c>
      <c r="J35" s="564" t="s">
        <v>424</v>
      </c>
      <c r="K35" s="564" t="s">
        <v>1715</v>
      </c>
      <c r="L35" s="564" t="s">
        <v>419</v>
      </c>
      <c r="M35" s="566">
        <v>2</v>
      </c>
      <c r="N35" s="567"/>
      <c r="O35" s="568">
        <v>5.42</v>
      </c>
      <c r="P35" s="566">
        <v>0.15</v>
      </c>
      <c r="Q35" s="569">
        <v>108.65</v>
      </c>
      <c r="R35" s="566">
        <v>3</v>
      </c>
      <c r="S35" s="568">
        <v>35.659999999999997</v>
      </c>
      <c r="T35" s="568">
        <v>0</v>
      </c>
      <c r="U35" s="567"/>
      <c r="V35" s="570">
        <v>112399</v>
      </c>
      <c r="W35" s="570">
        <v>739227</v>
      </c>
      <c r="X35" s="565">
        <v>20727</v>
      </c>
      <c r="Y35" s="565">
        <v>6804</v>
      </c>
      <c r="Z35" s="566">
        <v>0</v>
      </c>
      <c r="AA35" s="565">
        <v>164165</v>
      </c>
    </row>
    <row r="36" spans="1:27" ht="12.75" x14ac:dyDescent="0.2">
      <c r="A36" s="571" t="s">
        <v>937</v>
      </c>
      <c r="B36" s="571" t="s">
        <v>938</v>
      </c>
      <c r="C36" s="571" t="s">
        <v>411</v>
      </c>
      <c r="D36" s="571">
        <v>9238</v>
      </c>
      <c r="E36" s="571">
        <v>90238</v>
      </c>
      <c r="F36" s="571" t="s">
        <v>427</v>
      </c>
      <c r="G36" s="571" t="s">
        <v>428</v>
      </c>
      <c r="H36" s="572">
        <v>54372</v>
      </c>
      <c r="I36" s="573">
        <v>9</v>
      </c>
      <c r="J36" s="571" t="s">
        <v>424</v>
      </c>
      <c r="K36" s="571" t="s">
        <v>1715</v>
      </c>
      <c r="L36" s="571" t="s">
        <v>419</v>
      </c>
      <c r="M36" s="573">
        <v>1</v>
      </c>
      <c r="N36" s="122"/>
      <c r="O36" s="574">
        <v>3.16</v>
      </c>
      <c r="P36" s="573">
        <v>0.04</v>
      </c>
      <c r="Q36" s="575">
        <v>102.79</v>
      </c>
      <c r="R36" s="573">
        <v>1.2</v>
      </c>
      <c r="S36" s="574">
        <v>84.17</v>
      </c>
      <c r="T36" s="574">
        <v>0</v>
      </c>
      <c r="U36" s="122"/>
      <c r="V36" s="576">
        <v>7810</v>
      </c>
      <c r="W36" s="576">
        <v>207734</v>
      </c>
      <c r="X36" s="572">
        <v>2468</v>
      </c>
      <c r="Y36" s="572">
        <v>2021</v>
      </c>
      <c r="Z36" s="573">
        <v>0</v>
      </c>
      <c r="AA36" s="572">
        <v>53934</v>
      </c>
    </row>
    <row r="37" spans="1:27" ht="12.75" x14ac:dyDescent="0.2">
      <c r="A37" s="564" t="s">
        <v>1041</v>
      </c>
      <c r="B37" s="564" t="s">
        <v>1039</v>
      </c>
      <c r="C37" s="564" t="s">
        <v>411</v>
      </c>
      <c r="D37" s="564" t="s">
        <v>1044</v>
      </c>
      <c r="E37" s="564" t="s">
        <v>1045</v>
      </c>
      <c r="F37" s="564" t="s">
        <v>427</v>
      </c>
      <c r="G37" s="564" t="s">
        <v>864</v>
      </c>
      <c r="H37" s="566">
        <v>0</v>
      </c>
      <c r="I37" s="566">
        <v>6</v>
      </c>
      <c r="J37" s="564" t="s">
        <v>424</v>
      </c>
      <c r="K37" s="564" t="s">
        <v>1715</v>
      </c>
      <c r="L37" s="564" t="s">
        <v>416</v>
      </c>
      <c r="M37" s="566">
        <v>4</v>
      </c>
      <c r="N37" s="567"/>
      <c r="O37" s="568">
        <v>1.54</v>
      </c>
      <c r="P37" s="566">
        <v>7.0000000000000007E-2</v>
      </c>
      <c r="Q37" s="569">
        <v>65.349999999999994</v>
      </c>
      <c r="R37" s="566">
        <v>3</v>
      </c>
      <c r="S37" s="568">
        <v>21.44</v>
      </c>
      <c r="T37" s="568">
        <v>0</v>
      </c>
      <c r="U37" s="567"/>
      <c r="V37" s="570">
        <v>35376</v>
      </c>
      <c r="W37" s="570">
        <v>492827</v>
      </c>
      <c r="X37" s="565">
        <v>22986</v>
      </c>
      <c r="Y37" s="565">
        <v>7541</v>
      </c>
      <c r="Z37" s="566">
        <v>0</v>
      </c>
      <c r="AA37" s="565">
        <v>215371</v>
      </c>
    </row>
    <row r="38" spans="1:27" ht="12.75" x14ac:dyDescent="0.2">
      <c r="A38" s="571" t="s">
        <v>1148</v>
      </c>
      <c r="B38" s="571" t="s">
        <v>1149</v>
      </c>
      <c r="C38" s="571" t="s">
        <v>411</v>
      </c>
      <c r="D38" s="571" t="s">
        <v>1150</v>
      </c>
      <c r="E38" s="571" t="s">
        <v>1151</v>
      </c>
      <c r="F38" s="571" t="s">
        <v>427</v>
      </c>
      <c r="G38" s="571" t="s">
        <v>864</v>
      </c>
      <c r="H38" s="573">
        <v>0</v>
      </c>
      <c r="I38" s="573">
        <v>5</v>
      </c>
      <c r="J38" s="571" t="s">
        <v>424</v>
      </c>
      <c r="K38" s="571" t="s">
        <v>1715</v>
      </c>
      <c r="L38" s="571" t="s">
        <v>416</v>
      </c>
      <c r="M38" s="573">
        <v>3</v>
      </c>
      <c r="N38" s="122"/>
      <c r="O38" s="574">
        <v>2.89</v>
      </c>
      <c r="P38" s="573">
        <v>0.15</v>
      </c>
      <c r="Q38" s="575">
        <v>102.65</v>
      </c>
      <c r="R38" s="573">
        <v>5.2</v>
      </c>
      <c r="S38" s="574">
        <v>19.91</v>
      </c>
      <c r="T38" s="574">
        <v>0</v>
      </c>
      <c r="U38" s="122"/>
      <c r="V38" s="577">
        <v>71162</v>
      </c>
      <c r="W38" s="577">
        <v>490778</v>
      </c>
      <c r="X38" s="578">
        <v>24648</v>
      </c>
      <c r="Y38" s="578">
        <v>4781</v>
      </c>
      <c r="Z38" s="579">
        <v>0</v>
      </c>
      <c r="AA38" s="578">
        <v>167308</v>
      </c>
    </row>
    <row r="39" spans="1:27" ht="12.75" x14ac:dyDescent="0.2">
      <c r="A39" s="567"/>
      <c r="B39" s="567"/>
      <c r="C39" s="567"/>
      <c r="D39" s="567"/>
      <c r="E39" s="567"/>
      <c r="F39" s="567"/>
      <c r="G39" s="567"/>
      <c r="H39" s="580">
        <v>59859031</v>
      </c>
      <c r="I39" s="580">
        <v>6951</v>
      </c>
      <c r="J39" s="567"/>
      <c r="K39" s="567"/>
      <c r="L39" s="567"/>
      <c r="M39" s="581">
        <v>563</v>
      </c>
      <c r="N39" s="567"/>
      <c r="O39" s="567"/>
      <c r="P39" s="567"/>
      <c r="Q39" s="582"/>
      <c r="R39" s="567"/>
      <c r="S39" s="567"/>
      <c r="T39" s="567"/>
      <c r="U39" s="567"/>
      <c r="V39" s="583">
        <v>32386601</v>
      </c>
      <c r="W39" s="583">
        <v>99478214</v>
      </c>
      <c r="X39" s="580">
        <v>10078560</v>
      </c>
      <c r="Y39" s="580">
        <v>729211</v>
      </c>
      <c r="Z39" s="580">
        <v>182375031</v>
      </c>
      <c r="AA39" s="580">
        <v>18357386</v>
      </c>
    </row>
    <row r="40" spans="1:27" ht="12.75" x14ac:dyDescent="0.2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584"/>
      <c r="R40" s="122"/>
      <c r="S40" s="122"/>
      <c r="T40" s="122"/>
      <c r="U40" s="122"/>
      <c r="V40" s="122"/>
      <c r="W40" s="122"/>
      <c r="X40" s="122"/>
      <c r="Y40" s="122"/>
      <c r="Z40" s="122"/>
      <c r="AA40" s="122"/>
    </row>
    <row r="41" spans="1:27" ht="12.75" x14ac:dyDescent="0.2">
      <c r="A41" s="564" t="s">
        <v>327</v>
      </c>
      <c r="B41" s="564" t="s">
        <v>328</v>
      </c>
      <c r="C41" s="564" t="s">
        <v>411</v>
      </c>
      <c r="D41" s="564">
        <v>9015</v>
      </c>
      <c r="E41" s="564">
        <v>90015</v>
      </c>
      <c r="F41" s="564" t="s">
        <v>427</v>
      </c>
      <c r="G41" s="564" t="s">
        <v>413</v>
      </c>
      <c r="H41" s="580">
        <v>3281212</v>
      </c>
      <c r="I41" s="581">
        <v>988</v>
      </c>
      <c r="J41" s="564" t="s">
        <v>444</v>
      </c>
      <c r="K41" s="564" t="s">
        <v>1716</v>
      </c>
      <c r="L41" s="564" t="s">
        <v>419</v>
      </c>
      <c r="M41" s="566">
        <v>27</v>
      </c>
      <c r="N41" s="567"/>
      <c r="O41" s="568">
        <v>4.34</v>
      </c>
      <c r="P41" s="566">
        <v>0.4</v>
      </c>
      <c r="Q41" s="569">
        <v>454.54</v>
      </c>
      <c r="R41" s="566">
        <v>42.3</v>
      </c>
      <c r="S41" s="568">
        <v>10.74</v>
      </c>
      <c r="T41" s="568">
        <v>8.56</v>
      </c>
      <c r="U41" s="567"/>
      <c r="V41" s="583">
        <v>27016038</v>
      </c>
      <c r="W41" s="583">
        <v>66854982</v>
      </c>
      <c r="X41" s="580">
        <v>6224072</v>
      </c>
      <c r="Y41" s="580">
        <v>147083</v>
      </c>
      <c r="Z41" s="580">
        <v>7814503</v>
      </c>
      <c r="AA41" s="580">
        <v>264247</v>
      </c>
    </row>
    <row r="42" spans="1:27" ht="12.75" x14ac:dyDescent="0.2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584"/>
      <c r="R42" s="122"/>
      <c r="S42" s="122"/>
      <c r="T42" s="122"/>
      <c r="U42" s="122"/>
      <c r="V42" s="122"/>
      <c r="W42" s="122"/>
      <c r="X42" s="122"/>
      <c r="Y42" s="122"/>
      <c r="Z42" s="122"/>
      <c r="AA42" s="122"/>
    </row>
    <row r="43" spans="1:27" ht="12.75" x14ac:dyDescent="0.2">
      <c r="A43" s="567"/>
      <c r="B43" s="567"/>
      <c r="C43" s="567"/>
      <c r="D43" s="567"/>
      <c r="E43" s="567"/>
      <c r="F43" s="567"/>
      <c r="G43" s="567"/>
      <c r="H43" s="567"/>
      <c r="I43" s="567"/>
      <c r="J43" s="567"/>
      <c r="K43" s="567"/>
      <c r="L43" s="567"/>
      <c r="M43" s="567"/>
      <c r="N43" s="567"/>
      <c r="O43" s="567"/>
      <c r="P43" s="567"/>
      <c r="Q43" s="582"/>
      <c r="R43" s="567"/>
      <c r="S43" s="567"/>
      <c r="T43" s="567"/>
      <c r="U43" s="567"/>
      <c r="V43" s="567"/>
      <c r="W43" s="567"/>
      <c r="X43" s="567"/>
      <c r="Y43" s="567"/>
      <c r="Z43" s="567"/>
      <c r="AA43" s="567"/>
    </row>
    <row r="44" spans="1:27" ht="12.75" x14ac:dyDescent="0.2">
      <c r="A44" s="571" t="s">
        <v>433</v>
      </c>
      <c r="B44" s="571" t="s">
        <v>434</v>
      </c>
      <c r="C44" s="571" t="s">
        <v>411</v>
      </c>
      <c r="D44" s="571">
        <v>9030</v>
      </c>
      <c r="E44" s="571">
        <v>90030</v>
      </c>
      <c r="F44" s="571" t="s">
        <v>412</v>
      </c>
      <c r="G44" s="571" t="s">
        <v>413</v>
      </c>
      <c r="H44" s="572">
        <v>2956746</v>
      </c>
      <c r="I44" s="573">
        <v>229</v>
      </c>
      <c r="J44" s="571" t="s">
        <v>435</v>
      </c>
      <c r="K44" s="571" t="s">
        <v>1717</v>
      </c>
      <c r="L44" s="571" t="s">
        <v>416</v>
      </c>
      <c r="M44" s="573">
        <v>24</v>
      </c>
      <c r="N44" s="122"/>
      <c r="O44" s="574">
        <v>4.04</v>
      </c>
      <c r="P44" s="573">
        <v>0.33</v>
      </c>
      <c r="Q44" s="575">
        <v>524.37</v>
      </c>
      <c r="R44" s="573">
        <v>42.3</v>
      </c>
      <c r="S44" s="574">
        <v>12.41</v>
      </c>
      <c r="T44" s="574">
        <v>0.47</v>
      </c>
      <c r="U44" s="122"/>
      <c r="V44" s="576">
        <v>5882922</v>
      </c>
      <c r="W44" s="576">
        <v>18049952</v>
      </c>
      <c r="X44" s="572">
        <v>1454865</v>
      </c>
      <c r="Y44" s="572">
        <v>34422</v>
      </c>
      <c r="Z44" s="572">
        <v>38461097</v>
      </c>
      <c r="AA44" s="572">
        <v>1360510</v>
      </c>
    </row>
    <row r="45" spans="1:27" ht="12.75" x14ac:dyDescent="0.2">
      <c r="A45" s="564" t="s">
        <v>568</v>
      </c>
      <c r="B45" s="564" t="s">
        <v>193</v>
      </c>
      <c r="C45" s="564" t="s">
        <v>411</v>
      </c>
      <c r="D45" s="564">
        <v>9151</v>
      </c>
      <c r="E45" s="564">
        <v>90151</v>
      </c>
      <c r="F45" s="564" t="s">
        <v>412</v>
      </c>
      <c r="G45" s="564" t="s">
        <v>413</v>
      </c>
      <c r="H45" s="565">
        <v>12150996</v>
      </c>
      <c r="I45" s="566">
        <v>195</v>
      </c>
      <c r="J45" s="564" t="s">
        <v>435</v>
      </c>
      <c r="K45" s="564" t="s">
        <v>1717</v>
      </c>
      <c r="L45" s="564" t="s">
        <v>416</v>
      </c>
      <c r="M45" s="566">
        <v>195</v>
      </c>
      <c r="N45" s="567"/>
      <c r="O45" s="568">
        <v>5.79</v>
      </c>
      <c r="P45" s="566">
        <v>0.38</v>
      </c>
      <c r="Q45" s="569">
        <v>617.54</v>
      </c>
      <c r="R45" s="566">
        <v>40</v>
      </c>
      <c r="S45" s="568">
        <v>15.42</v>
      </c>
      <c r="T45" s="568">
        <v>0.53</v>
      </c>
      <c r="U45" s="567"/>
      <c r="V45" s="570">
        <v>83397682</v>
      </c>
      <c r="W45" s="570">
        <v>222019676</v>
      </c>
      <c r="X45" s="565">
        <v>14396198</v>
      </c>
      <c r="Y45" s="565">
        <v>359520</v>
      </c>
      <c r="Z45" s="565">
        <v>419663422</v>
      </c>
      <c r="AA45" s="565">
        <v>13133012</v>
      </c>
    </row>
    <row r="46" spans="1:27" ht="12.75" x14ac:dyDescent="0.2">
      <c r="A46" s="571" t="s">
        <v>445</v>
      </c>
      <c r="B46" s="571" t="s">
        <v>268</v>
      </c>
      <c r="C46" s="571" t="s">
        <v>411</v>
      </c>
      <c r="D46" s="571">
        <v>9134</v>
      </c>
      <c r="E46" s="571">
        <v>90134</v>
      </c>
      <c r="F46" s="571" t="s">
        <v>412</v>
      </c>
      <c r="G46" s="571" t="s">
        <v>413</v>
      </c>
      <c r="H46" s="572">
        <v>3281212</v>
      </c>
      <c r="I46" s="573">
        <v>140</v>
      </c>
      <c r="J46" s="571" t="s">
        <v>435</v>
      </c>
      <c r="K46" s="571" t="s">
        <v>1717</v>
      </c>
      <c r="L46" s="571" t="s">
        <v>416</v>
      </c>
      <c r="M46" s="573">
        <v>108</v>
      </c>
      <c r="N46" s="122"/>
      <c r="O46" s="574">
        <v>4.96</v>
      </c>
      <c r="P46" s="573">
        <v>0.73</v>
      </c>
      <c r="Q46" s="575">
        <v>585.79999999999995</v>
      </c>
      <c r="R46" s="573">
        <v>85.8</v>
      </c>
      <c r="S46" s="574">
        <v>6.83</v>
      </c>
      <c r="T46" s="574">
        <v>0.31</v>
      </c>
      <c r="U46" s="122"/>
      <c r="V46" s="576">
        <v>92428889</v>
      </c>
      <c r="W46" s="576">
        <v>127309799</v>
      </c>
      <c r="X46" s="572">
        <v>18648850</v>
      </c>
      <c r="Y46" s="572">
        <v>217327</v>
      </c>
      <c r="Z46" s="572">
        <v>406014878</v>
      </c>
      <c r="AA46" s="572">
        <v>7336383</v>
      </c>
    </row>
    <row r="47" spans="1:27" ht="12.75" x14ac:dyDescent="0.2">
      <c r="A47" s="564" t="s">
        <v>1147</v>
      </c>
      <c r="B47" s="564" t="s">
        <v>296</v>
      </c>
      <c r="C47" s="564" t="s">
        <v>411</v>
      </c>
      <c r="D47" s="564">
        <v>9182</v>
      </c>
      <c r="E47" s="564">
        <v>90182</v>
      </c>
      <c r="F47" s="564" t="s">
        <v>412</v>
      </c>
      <c r="G47" s="564" t="s">
        <v>413</v>
      </c>
      <c r="H47" s="565">
        <v>370583</v>
      </c>
      <c r="I47" s="566">
        <v>25</v>
      </c>
      <c r="J47" s="564" t="s">
        <v>435</v>
      </c>
      <c r="K47" s="564" t="s">
        <v>1717</v>
      </c>
      <c r="L47" s="564" t="s">
        <v>416</v>
      </c>
      <c r="M47" s="566">
        <v>25</v>
      </c>
      <c r="N47" s="567"/>
      <c r="O47" s="568">
        <v>6.85</v>
      </c>
      <c r="P47" s="566">
        <v>0.41</v>
      </c>
      <c r="Q47" s="569">
        <v>770.5</v>
      </c>
      <c r="R47" s="566">
        <v>46.4</v>
      </c>
      <c r="S47" s="568">
        <v>16.61</v>
      </c>
      <c r="T47" s="568">
        <v>0.39</v>
      </c>
      <c r="U47" s="567"/>
      <c r="V47" s="585">
        <v>8899220</v>
      </c>
      <c r="W47" s="585">
        <v>21584107</v>
      </c>
      <c r="X47" s="586">
        <v>1299717</v>
      </c>
      <c r="Y47" s="586">
        <v>28013</v>
      </c>
      <c r="Z47" s="586">
        <v>55703220</v>
      </c>
      <c r="AA47" s="586">
        <v>1084966</v>
      </c>
    </row>
    <row r="48" spans="1:27" ht="12.75" x14ac:dyDescent="0.2">
      <c r="A48" s="122"/>
      <c r="B48" s="122"/>
      <c r="C48" s="122"/>
      <c r="D48" s="122"/>
      <c r="E48" s="122"/>
      <c r="F48" s="122"/>
      <c r="G48" s="122"/>
      <c r="H48" s="587">
        <v>18759537</v>
      </c>
      <c r="I48" s="588">
        <v>589</v>
      </c>
      <c r="J48" s="122"/>
      <c r="K48" s="122"/>
      <c r="L48" s="122"/>
      <c r="M48" s="122"/>
      <c r="N48" s="122"/>
      <c r="O48" s="122"/>
      <c r="P48" s="122"/>
      <c r="Q48" s="584"/>
      <c r="R48" s="122"/>
      <c r="S48" s="122"/>
      <c r="T48" s="122"/>
      <c r="U48" s="122"/>
      <c r="V48" s="589">
        <v>190608713</v>
      </c>
      <c r="W48" s="589">
        <v>388963534</v>
      </c>
      <c r="X48" s="587">
        <v>35799630</v>
      </c>
      <c r="Y48" s="587">
        <v>639282</v>
      </c>
      <c r="Z48" s="587">
        <v>919842617</v>
      </c>
      <c r="AA48" s="587">
        <v>22914871</v>
      </c>
    </row>
    <row r="49" spans="1:27" ht="12.75" x14ac:dyDescent="0.2">
      <c r="A49" s="567"/>
      <c r="B49" s="567"/>
      <c r="C49" s="567"/>
      <c r="D49" s="567"/>
      <c r="E49" s="567"/>
      <c r="F49" s="567"/>
      <c r="G49" s="567"/>
      <c r="H49" s="567"/>
      <c r="I49" s="567"/>
      <c r="J49" s="567"/>
      <c r="K49" s="567"/>
      <c r="L49" s="567"/>
      <c r="M49" s="567"/>
      <c r="N49" s="567"/>
      <c r="O49" s="567"/>
      <c r="P49" s="567"/>
      <c r="Q49" s="582"/>
      <c r="R49" s="567"/>
      <c r="S49" s="567"/>
      <c r="T49" s="567"/>
      <c r="U49" s="567"/>
      <c r="V49" s="567"/>
      <c r="W49" s="567"/>
      <c r="X49" s="567"/>
      <c r="Y49" s="567"/>
      <c r="Z49" s="567"/>
      <c r="AA49" s="567"/>
    </row>
    <row r="50" spans="1:27" ht="12.75" x14ac:dyDescent="0.2">
      <c r="A50" s="571" t="s">
        <v>508</v>
      </c>
      <c r="B50" s="571" t="s">
        <v>342</v>
      </c>
      <c r="C50" s="571" t="s">
        <v>411</v>
      </c>
      <c r="D50" s="571">
        <v>9036</v>
      </c>
      <c r="E50" s="571">
        <v>90036</v>
      </c>
      <c r="F50" s="571" t="s">
        <v>412</v>
      </c>
      <c r="G50" s="571" t="s">
        <v>413</v>
      </c>
      <c r="H50" s="572">
        <v>12150996</v>
      </c>
      <c r="I50" s="572">
        <v>1501</v>
      </c>
      <c r="J50" s="571" t="s">
        <v>415</v>
      </c>
      <c r="K50" s="571" t="s">
        <v>1718</v>
      </c>
      <c r="L50" s="571" t="s">
        <v>416</v>
      </c>
      <c r="M50" s="573">
        <v>398</v>
      </c>
      <c r="N50" s="122"/>
      <c r="O50" s="574">
        <v>4.42</v>
      </c>
      <c r="P50" s="573">
        <v>0.09</v>
      </c>
      <c r="Q50" s="575">
        <v>99.78</v>
      </c>
      <c r="R50" s="573">
        <v>2.1</v>
      </c>
      <c r="S50" s="574">
        <v>47.51</v>
      </c>
      <c r="T50" s="574">
        <v>4.21</v>
      </c>
      <c r="U50" s="122"/>
      <c r="V50" s="576">
        <v>6520789</v>
      </c>
      <c r="W50" s="576">
        <v>70126555</v>
      </c>
      <c r="X50" s="572">
        <v>1475934</v>
      </c>
      <c r="Y50" s="572">
        <v>702803</v>
      </c>
      <c r="Z50" s="572">
        <v>16656225</v>
      </c>
      <c r="AA50" s="572">
        <v>11542910</v>
      </c>
    </row>
    <row r="51" spans="1:27" ht="12.75" x14ac:dyDescent="0.2">
      <c r="A51" s="564" t="s">
        <v>569</v>
      </c>
      <c r="B51" s="564" t="s">
        <v>570</v>
      </c>
      <c r="C51" s="564" t="s">
        <v>411</v>
      </c>
      <c r="D51" s="564">
        <v>9157</v>
      </c>
      <c r="E51" s="564">
        <v>90157</v>
      </c>
      <c r="F51" s="564" t="s">
        <v>412</v>
      </c>
      <c r="G51" s="564" t="s">
        <v>413</v>
      </c>
      <c r="H51" s="565">
        <v>12150996</v>
      </c>
      <c r="I51" s="565">
        <v>1187</v>
      </c>
      <c r="J51" s="564" t="s">
        <v>415</v>
      </c>
      <c r="K51" s="564" t="s">
        <v>1718</v>
      </c>
      <c r="L51" s="564" t="s">
        <v>416</v>
      </c>
      <c r="M51" s="566">
        <v>608</v>
      </c>
      <c r="N51" s="567"/>
      <c r="O51" s="568">
        <v>2.19</v>
      </c>
      <c r="P51" s="566">
        <v>7.0000000000000007E-2</v>
      </c>
      <c r="Q51" s="569">
        <v>52.37</v>
      </c>
      <c r="R51" s="566">
        <v>1.6</v>
      </c>
      <c r="S51" s="568">
        <v>32.76</v>
      </c>
      <c r="T51" s="568">
        <v>2.85</v>
      </c>
      <c r="U51" s="567"/>
      <c r="V51" s="570">
        <v>5389929</v>
      </c>
      <c r="W51" s="570">
        <v>80266647</v>
      </c>
      <c r="X51" s="565">
        <v>2459830</v>
      </c>
      <c r="Y51" s="565">
        <v>1538550</v>
      </c>
      <c r="Z51" s="565">
        <v>28224505</v>
      </c>
      <c r="AA51" s="565">
        <v>21702094</v>
      </c>
    </row>
    <row r="52" spans="1:27" ht="12.75" x14ac:dyDescent="0.2">
      <c r="A52" s="571" t="s">
        <v>327</v>
      </c>
      <c r="B52" s="571" t="s">
        <v>328</v>
      </c>
      <c r="C52" s="571" t="s">
        <v>411</v>
      </c>
      <c r="D52" s="571">
        <v>9015</v>
      </c>
      <c r="E52" s="571">
        <v>90015</v>
      </c>
      <c r="F52" s="571" t="s">
        <v>427</v>
      </c>
      <c r="G52" s="571" t="s">
        <v>413</v>
      </c>
      <c r="H52" s="572">
        <v>3281212</v>
      </c>
      <c r="I52" s="573">
        <v>988</v>
      </c>
      <c r="J52" s="571" t="s">
        <v>415</v>
      </c>
      <c r="K52" s="571" t="s">
        <v>1718</v>
      </c>
      <c r="L52" s="571" t="s">
        <v>416</v>
      </c>
      <c r="M52" s="573">
        <v>132</v>
      </c>
      <c r="N52" s="122"/>
      <c r="O52" s="574">
        <v>2.29</v>
      </c>
      <c r="P52" s="573">
        <v>0.05</v>
      </c>
      <c r="Q52" s="575">
        <v>79.34</v>
      </c>
      <c r="R52" s="573">
        <v>1.8</v>
      </c>
      <c r="S52" s="574">
        <v>43.32</v>
      </c>
      <c r="T52" s="574">
        <v>7.02</v>
      </c>
      <c r="U52" s="122"/>
      <c r="V52" s="576">
        <v>1091770</v>
      </c>
      <c r="W52" s="576">
        <v>20609984</v>
      </c>
      <c r="X52" s="572">
        <v>475786</v>
      </c>
      <c r="Y52" s="572">
        <v>259756</v>
      </c>
      <c r="Z52" s="572">
        <v>2935485</v>
      </c>
      <c r="AA52" s="572">
        <v>1968208</v>
      </c>
    </row>
    <row r="53" spans="1:27" ht="12.75" x14ac:dyDescent="0.2">
      <c r="A53" s="564" t="s">
        <v>316</v>
      </c>
      <c r="B53" s="564" t="s">
        <v>95</v>
      </c>
      <c r="C53" s="564" t="s">
        <v>411</v>
      </c>
      <c r="D53" s="564">
        <v>9014</v>
      </c>
      <c r="E53" s="564">
        <v>90014</v>
      </c>
      <c r="F53" s="564" t="s">
        <v>412</v>
      </c>
      <c r="G53" s="564" t="s">
        <v>413</v>
      </c>
      <c r="H53" s="565">
        <v>3281212</v>
      </c>
      <c r="I53" s="566">
        <v>794</v>
      </c>
      <c r="J53" s="564" t="s">
        <v>415</v>
      </c>
      <c r="K53" s="564" t="s">
        <v>1718</v>
      </c>
      <c r="L53" s="564" t="s">
        <v>416</v>
      </c>
      <c r="M53" s="566">
        <v>206</v>
      </c>
      <c r="N53" s="567"/>
      <c r="O53" s="568">
        <v>3.81</v>
      </c>
      <c r="P53" s="566">
        <v>7.0000000000000007E-2</v>
      </c>
      <c r="Q53" s="569">
        <v>92.44</v>
      </c>
      <c r="R53" s="566">
        <v>1.7</v>
      </c>
      <c r="S53" s="568">
        <v>53.54</v>
      </c>
      <c r="T53" s="568">
        <v>5.1100000000000003</v>
      </c>
      <c r="U53" s="567"/>
      <c r="V53" s="570">
        <v>2778899</v>
      </c>
      <c r="W53" s="570">
        <v>39011685</v>
      </c>
      <c r="X53" s="565">
        <v>728631</v>
      </c>
      <c r="Y53" s="565">
        <v>422043</v>
      </c>
      <c r="Z53" s="565">
        <v>7628865</v>
      </c>
      <c r="AA53" s="565">
        <v>6362064</v>
      </c>
    </row>
    <row r="54" spans="1:27" ht="12.75" x14ac:dyDescent="0.2">
      <c r="A54" s="571" t="s">
        <v>366</v>
      </c>
      <c r="B54" s="571" t="s">
        <v>344</v>
      </c>
      <c r="C54" s="571" t="s">
        <v>411</v>
      </c>
      <c r="D54" s="571">
        <v>9026</v>
      </c>
      <c r="E54" s="571">
        <v>90026</v>
      </c>
      <c r="F54" s="571" t="s">
        <v>412</v>
      </c>
      <c r="G54" s="571" t="s">
        <v>413</v>
      </c>
      <c r="H54" s="572">
        <v>2956746</v>
      </c>
      <c r="I54" s="573">
        <v>783</v>
      </c>
      <c r="J54" s="571" t="s">
        <v>415</v>
      </c>
      <c r="K54" s="571" t="s">
        <v>1718</v>
      </c>
      <c r="L54" s="571" t="s">
        <v>416</v>
      </c>
      <c r="M54" s="573">
        <v>174</v>
      </c>
      <c r="N54" s="122"/>
      <c r="O54" s="574">
        <v>4.5199999999999996</v>
      </c>
      <c r="P54" s="573">
        <v>0.15</v>
      </c>
      <c r="Q54" s="575">
        <v>73.72</v>
      </c>
      <c r="R54" s="573">
        <v>2.4</v>
      </c>
      <c r="S54" s="574">
        <v>31.09</v>
      </c>
      <c r="T54" s="574">
        <v>2.99</v>
      </c>
      <c r="U54" s="122"/>
      <c r="V54" s="576">
        <v>2878169</v>
      </c>
      <c r="W54" s="576">
        <v>19782431</v>
      </c>
      <c r="X54" s="572">
        <v>636365</v>
      </c>
      <c r="Y54" s="572">
        <v>268336</v>
      </c>
      <c r="Z54" s="572">
        <v>6606027</v>
      </c>
      <c r="AA54" s="572">
        <v>4805821</v>
      </c>
    </row>
    <row r="55" spans="1:27" ht="12.75" x14ac:dyDescent="0.2">
      <c r="A55" s="564" t="s">
        <v>306</v>
      </c>
      <c r="B55" s="564" t="s">
        <v>274</v>
      </c>
      <c r="C55" s="564" t="s">
        <v>411</v>
      </c>
      <c r="D55" s="564">
        <v>9013</v>
      </c>
      <c r="E55" s="564">
        <v>90013</v>
      </c>
      <c r="F55" s="564" t="s">
        <v>412</v>
      </c>
      <c r="G55" s="564" t="s">
        <v>413</v>
      </c>
      <c r="H55" s="565">
        <v>1664496</v>
      </c>
      <c r="I55" s="566">
        <v>654</v>
      </c>
      <c r="J55" s="564" t="s">
        <v>415</v>
      </c>
      <c r="K55" s="564" t="s">
        <v>1718</v>
      </c>
      <c r="L55" s="564" t="s">
        <v>416</v>
      </c>
      <c r="M55" s="566">
        <v>157</v>
      </c>
      <c r="N55" s="567"/>
      <c r="O55" s="568">
        <v>3.45</v>
      </c>
      <c r="P55" s="566">
        <v>7.0000000000000007E-2</v>
      </c>
      <c r="Q55" s="569">
        <v>81.72</v>
      </c>
      <c r="R55" s="566">
        <v>1.6</v>
      </c>
      <c r="S55" s="568">
        <v>50</v>
      </c>
      <c r="T55" s="568">
        <v>4.88</v>
      </c>
      <c r="U55" s="567"/>
      <c r="V55" s="570">
        <v>1497803</v>
      </c>
      <c r="W55" s="570">
        <v>21687116</v>
      </c>
      <c r="X55" s="565">
        <v>433750</v>
      </c>
      <c r="Y55" s="565">
        <v>265389</v>
      </c>
      <c r="Z55" s="565">
        <v>4443160</v>
      </c>
      <c r="AA55" s="565">
        <v>4250189</v>
      </c>
    </row>
    <row r="56" spans="1:27" ht="12.75" x14ac:dyDescent="0.2">
      <c r="A56" s="571" t="s">
        <v>267</v>
      </c>
      <c r="B56" s="571" t="s">
        <v>268</v>
      </c>
      <c r="C56" s="571" t="s">
        <v>411</v>
      </c>
      <c r="D56" s="571">
        <v>9009</v>
      </c>
      <c r="E56" s="571">
        <v>90009</v>
      </c>
      <c r="F56" s="571" t="s">
        <v>412</v>
      </c>
      <c r="G56" s="571" t="s">
        <v>413</v>
      </c>
      <c r="H56" s="572">
        <v>3281212</v>
      </c>
      <c r="I56" s="573">
        <v>404</v>
      </c>
      <c r="J56" s="571" t="s">
        <v>415</v>
      </c>
      <c r="K56" s="571" t="s">
        <v>1718</v>
      </c>
      <c r="L56" s="571" t="s">
        <v>416</v>
      </c>
      <c r="M56" s="573">
        <v>81</v>
      </c>
      <c r="N56" s="122"/>
      <c r="O56" s="574">
        <v>2.5099999999999998</v>
      </c>
      <c r="P56" s="573">
        <v>0.05</v>
      </c>
      <c r="Q56" s="575">
        <v>91.82</v>
      </c>
      <c r="R56" s="573">
        <v>1.7</v>
      </c>
      <c r="S56" s="574">
        <v>53.2</v>
      </c>
      <c r="T56" s="574">
        <v>6.57</v>
      </c>
      <c r="U56" s="122"/>
      <c r="V56" s="576">
        <v>675036</v>
      </c>
      <c r="W56" s="576">
        <v>14300248</v>
      </c>
      <c r="X56" s="572">
        <v>268786</v>
      </c>
      <c r="Y56" s="572">
        <v>155749</v>
      </c>
      <c r="Z56" s="572">
        <v>2178101</v>
      </c>
      <c r="AA56" s="572">
        <v>2127740</v>
      </c>
    </row>
    <row r="57" spans="1:27" ht="12.75" x14ac:dyDescent="0.2">
      <c r="A57" s="564" t="s">
        <v>565</v>
      </c>
      <c r="B57" s="564" t="s">
        <v>193</v>
      </c>
      <c r="C57" s="564" t="s">
        <v>411</v>
      </c>
      <c r="D57" s="564">
        <v>9147</v>
      </c>
      <c r="E57" s="564">
        <v>90147</v>
      </c>
      <c r="F57" s="564" t="s">
        <v>427</v>
      </c>
      <c r="G57" s="564" t="s">
        <v>413</v>
      </c>
      <c r="H57" s="565">
        <v>12150996</v>
      </c>
      <c r="I57" s="566">
        <v>357</v>
      </c>
      <c r="J57" s="564" t="s">
        <v>415</v>
      </c>
      <c r="K57" s="564" t="s">
        <v>1718</v>
      </c>
      <c r="L57" s="564" t="s">
        <v>416</v>
      </c>
      <c r="M57" s="566">
        <v>86</v>
      </c>
      <c r="N57" s="567"/>
      <c r="O57" s="568">
        <v>0.92</v>
      </c>
      <c r="P57" s="566">
        <v>0.02</v>
      </c>
      <c r="Q57" s="569">
        <v>75.709999999999994</v>
      </c>
      <c r="R57" s="566">
        <v>1.7</v>
      </c>
      <c r="S57" s="568">
        <v>45.07</v>
      </c>
      <c r="T57" s="568">
        <v>9.6</v>
      </c>
      <c r="U57" s="567"/>
      <c r="V57" s="570">
        <v>187312</v>
      </c>
      <c r="W57" s="570">
        <v>9147465</v>
      </c>
      <c r="X57" s="565">
        <v>202981</v>
      </c>
      <c r="Y57" s="565">
        <v>120820</v>
      </c>
      <c r="Z57" s="565">
        <v>952904</v>
      </c>
      <c r="AA57" s="565">
        <v>1014402</v>
      </c>
    </row>
    <row r="58" spans="1:27" ht="12.75" x14ac:dyDescent="0.2">
      <c r="A58" s="571" t="s">
        <v>1003</v>
      </c>
      <c r="B58" s="571" t="s">
        <v>1004</v>
      </c>
      <c r="C58" s="571" t="s">
        <v>411</v>
      </c>
      <c r="D58" s="571">
        <v>9148</v>
      </c>
      <c r="E58" s="571">
        <v>90148</v>
      </c>
      <c r="F58" s="571" t="s">
        <v>412</v>
      </c>
      <c r="G58" s="571" t="s">
        <v>413</v>
      </c>
      <c r="H58" s="572">
        <v>328454</v>
      </c>
      <c r="I58" s="573">
        <v>304</v>
      </c>
      <c r="J58" s="571" t="s">
        <v>415</v>
      </c>
      <c r="K58" s="571" t="s">
        <v>1718</v>
      </c>
      <c r="L58" s="571" t="s">
        <v>416</v>
      </c>
      <c r="M58" s="573">
        <v>39</v>
      </c>
      <c r="N58" s="122"/>
      <c r="O58" s="574">
        <v>2.96</v>
      </c>
      <c r="P58" s="573">
        <v>0.11</v>
      </c>
      <c r="Q58" s="575">
        <v>84.77</v>
      </c>
      <c r="R58" s="573">
        <v>3.1</v>
      </c>
      <c r="S58" s="574">
        <v>27.18</v>
      </c>
      <c r="T58" s="574">
        <v>2.06</v>
      </c>
      <c r="U58" s="122"/>
      <c r="V58" s="576">
        <v>558805</v>
      </c>
      <c r="W58" s="576">
        <v>5135160</v>
      </c>
      <c r="X58" s="572">
        <v>188908</v>
      </c>
      <c r="Y58" s="572">
        <v>60578</v>
      </c>
      <c r="Z58" s="572">
        <v>2488511</v>
      </c>
      <c r="AA58" s="572">
        <v>969776</v>
      </c>
    </row>
    <row r="59" spans="1:27" ht="12.75" x14ac:dyDescent="0.2">
      <c r="A59" s="564" t="s">
        <v>421</v>
      </c>
      <c r="B59" s="564" t="s">
        <v>422</v>
      </c>
      <c r="C59" s="564" t="s">
        <v>411</v>
      </c>
      <c r="D59" s="564">
        <v>9031</v>
      </c>
      <c r="E59" s="564">
        <v>90031</v>
      </c>
      <c r="F59" s="564" t="s">
        <v>412</v>
      </c>
      <c r="G59" s="564" t="s">
        <v>413</v>
      </c>
      <c r="H59" s="565">
        <v>1932666</v>
      </c>
      <c r="I59" s="566">
        <v>275</v>
      </c>
      <c r="J59" s="564" t="s">
        <v>415</v>
      </c>
      <c r="K59" s="564" t="s">
        <v>1718</v>
      </c>
      <c r="L59" s="564" t="s">
        <v>416</v>
      </c>
      <c r="M59" s="566">
        <v>97</v>
      </c>
      <c r="N59" s="567"/>
      <c r="O59" s="568">
        <v>3.68</v>
      </c>
      <c r="P59" s="566">
        <v>0.14000000000000001</v>
      </c>
      <c r="Q59" s="569">
        <v>55.61</v>
      </c>
      <c r="R59" s="566">
        <v>2</v>
      </c>
      <c r="S59" s="568">
        <v>27.27</v>
      </c>
      <c r="T59" s="568">
        <v>2.42</v>
      </c>
      <c r="U59" s="567"/>
      <c r="V59" s="570">
        <v>1528923</v>
      </c>
      <c r="W59" s="570">
        <v>11324949</v>
      </c>
      <c r="X59" s="565">
        <v>415326</v>
      </c>
      <c r="Y59" s="565">
        <v>203635</v>
      </c>
      <c r="Z59" s="565">
        <v>4682939</v>
      </c>
      <c r="AA59" s="565">
        <v>3332304</v>
      </c>
    </row>
    <row r="60" spans="1:27" ht="12.75" x14ac:dyDescent="0.2">
      <c r="A60" s="571" t="s">
        <v>430</v>
      </c>
      <c r="B60" s="571" t="s">
        <v>431</v>
      </c>
      <c r="C60" s="571" t="s">
        <v>411</v>
      </c>
      <c r="D60" s="571">
        <v>9029</v>
      </c>
      <c r="E60" s="571">
        <v>90029</v>
      </c>
      <c r="F60" s="571" t="s">
        <v>412</v>
      </c>
      <c r="G60" s="571" t="s">
        <v>413</v>
      </c>
      <c r="H60" s="572">
        <v>1932666</v>
      </c>
      <c r="I60" s="573">
        <v>250</v>
      </c>
      <c r="J60" s="571" t="s">
        <v>415</v>
      </c>
      <c r="K60" s="571" t="s">
        <v>1718</v>
      </c>
      <c r="L60" s="571" t="s">
        <v>416</v>
      </c>
      <c r="M60" s="573">
        <v>96</v>
      </c>
      <c r="N60" s="122"/>
      <c r="O60" s="574">
        <v>3.78</v>
      </c>
      <c r="P60" s="573">
        <v>0.13</v>
      </c>
      <c r="Q60" s="575">
        <v>75.89</v>
      </c>
      <c r="R60" s="573">
        <v>2.6</v>
      </c>
      <c r="S60" s="574">
        <v>29.31</v>
      </c>
      <c r="T60" s="574">
        <v>2.09</v>
      </c>
      <c r="U60" s="122"/>
      <c r="V60" s="576">
        <v>1633344</v>
      </c>
      <c r="W60" s="576">
        <v>12671400</v>
      </c>
      <c r="X60" s="572">
        <v>432343</v>
      </c>
      <c r="Y60" s="572">
        <v>166970</v>
      </c>
      <c r="Z60" s="572">
        <v>6055292</v>
      </c>
      <c r="AA60" s="572">
        <v>2556039</v>
      </c>
    </row>
    <row r="61" spans="1:27" ht="12.75" x14ac:dyDescent="0.2">
      <c r="A61" s="564" t="s">
        <v>433</v>
      </c>
      <c r="B61" s="564" t="s">
        <v>434</v>
      </c>
      <c r="C61" s="564" t="s">
        <v>411</v>
      </c>
      <c r="D61" s="564">
        <v>9030</v>
      </c>
      <c r="E61" s="564">
        <v>90030</v>
      </c>
      <c r="F61" s="564" t="s">
        <v>412</v>
      </c>
      <c r="G61" s="564" t="s">
        <v>413</v>
      </c>
      <c r="H61" s="565">
        <v>2956746</v>
      </c>
      <c r="I61" s="566">
        <v>229</v>
      </c>
      <c r="J61" s="564" t="s">
        <v>415</v>
      </c>
      <c r="K61" s="564" t="s">
        <v>1718</v>
      </c>
      <c r="L61" s="564" t="s">
        <v>416</v>
      </c>
      <c r="M61" s="566">
        <v>60</v>
      </c>
      <c r="N61" s="567"/>
      <c r="O61" s="568">
        <v>3.83</v>
      </c>
      <c r="P61" s="566">
        <v>0.08</v>
      </c>
      <c r="Q61" s="569">
        <v>78.98</v>
      </c>
      <c r="R61" s="566">
        <v>1.7</v>
      </c>
      <c r="S61" s="568">
        <v>46.1</v>
      </c>
      <c r="T61" s="568">
        <v>3.56</v>
      </c>
      <c r="U61" s="567"/>
      <c r="V61" s="570">
        <v>820106</v>
      </c>
      <c r="W61" s="570">
        <v>9863176</v>
      </c>
      <c r="X61" s="565">
        <v>213936</v>
      </c>
      <c r="Y61" s="565">
        <v>124878</v>
      </c>
      <c r="Z61" s="565">
        <v>2774140</v>
      </c>
      <c r="AA61" s="565">
        <v>2052107</v>
      </c>
    </row>
    <row r="62" spans="1:27" ht="12.75" x14ac:dyDescent="0.2">
      <c r="A62" s="571" t="s">
        <v>352</v>
      </c>
      <c r="B62" s="571" t="s">
        <v>343</v>
      </c>
      <c r="C62" s="571" t="s">
        <v>411</v>
      </c>
      <c r="D62" s="571">
        <v>9019</v>
      </c>
      <c r="E62" s="571">
        <v>90019</v>
      </c>
      <c r="F62" s="571" t="s">
        <v>412</v>
      </c>
      <c r="G62" s="571" t="s">
        <v>413</v>
      </c>
      <c r="H62" s="572">
        <v>1723634</v>
      </c>
      <c r="I62" s="573">
        <v>229</v>
      </c>
      <c r="J62" s="571" t="s">
        <v>415</v>
      </c>
      <c r="K62" s="571" t="s">
        <v>1718</v>
      </c>
      <c r="L62" s="571" t="s">
        <v>419</v>
      </c>
      <c r="M62" s="573">
        <v>2</v>
      </c>
      <c r="N62" s="122"/>
      <c r="O62" s="574">
        <v>1.38</v>
      </c>
      <c r="P62" s="573">
        <v>0.03</v>
      </c>
      <c r="Q62" s="575">
        <v>102.79</v>
      </c>
      <c r="R62" s="573">
        <v>2.2999999999999998</v>
      </c>
      <c r="S62" s="574">
        <v>45.51</v>
      </c>
      <c r="T62" s="574">
        <v>17.600000000000001</v>
      </c>
      <c r="U62" s="122"/>
      <c r="V62" s="576">
        <v>12058</v>
      </c>
      <c r="W62" s="576">
        <v>396371</v>
      </c>
      <c r="X62" s="572">
        <v>8709</v>
      </c>
      <c r="Y62" s="572">
        <v>3856</v>
      </c>
      <c r="Z62" s="572">
        <v>22520</v>
      </c>
      <c r="AA62" s="572">
        <v>38392</v>
      </c>
    </row>
    <row r="63" spans="1:27" ht="12.75" x14ac:dyDescent="0.2">
      <c r="A63" s="564" t="s">
        <v>357</v>
      </c>
      <c r="B63" s="564" t="s">
        <v>358</v>
      </c>
      <c r="C63" s="564" t="s">
        <v>411</v>
      </c>
      <c r="D63" s="564">
        <v>9023</v>
      </c>
      <c r="E63" s="564">
        <v>90023</v>
      </c>
      <c r="F63" s="564" t="s">
        <v>640</v>
      </c>
      <c r="G63" s="564" t="s">
        <v>413</v>
      </c>
      <c r="H63" s="565">
        <v>12150996</v>
      </c>
      <c r="I63" s="566">
        <v>199</v>
      </c>
      <c r="J63" s="564" t="s">
        <v>415</v>
      </c>
      <c r="K63" s="564" t="s">
        <v>1718</v>
      </c>
      <c r="L63" s="564" t="s">
        <v>416</v>
      </c>
      <c r="M63" s="566">
        <v>10</v>
      </c>
      <c r="N63" s="567"/>
      <c r="O63" s="568">
        <v>1.66</v>
      </c>
      <c r="P63" s="566">
        <v>0.08</v>
      </c>
      <c r="Q63" s="569">
        <v>40.840000000000003</v>
      </c>
      <c r="R63" s="566">
        <v>2.1</v>
      </c>
      <c r="S63" s="568">
        <v>19.600000000000001</v>
      </c>
      <c r="T63" s="568">
        <v>4.12</v>
      </c>
      <c r="U63" s="567"/>
      <c r="V63" s="570">
        <v>71086</v>
      </c>
      <c r="W63" s="570">
        <v>838555</v>
      </c>
      <c r="X63" s="565">
        <v>42793</v>
      </c>
      <c r="Y63" s="565">
        <v>20533</v>
      </c>
      <c r="Z63" s="565">
        <v>203662</v>
      </c>
      <c r="AA63" s="565">
        <v>245306</v>
      </c>
    </row>
    <row r="64" spans="1:27" ht="12.75" x14ac:dyDescent="0.2">
      <c r="A64" s="571" t="s">
        <v>191</v>
      </c>
      <c r="B64" s="571" t="s">
        <v>192</v>
      </c>
      <c r="C64" s="571" t="s">
        <v>411</v>
      </c>
      <c r="D64" s="571">
        <v>9008</v>
      </c>
      <c r="E64" s="571">
        <v>90008</v>
      </c>
      <c r="F64" s="571" t="s">
        <v>427</v>
      </c>
      <c r="G64" s="571" t="s">
        <v>413</v>
      </c>
      <c r="H64" s="572">
        <v>12150996</v>
      </c>
      <c r="I64" s="573">
        <v>168</v>
      </c>
      <c r="J64" s="571" t="s">
        <v>415</v>
      </c>
      <c r="K64" s="571" t="s">
        <v>1718</v>
      </c>
      <c r="L64" s="571" t="s">
        <v>416</v>
      </c>
      <c r="M64" s="573">
        <v>6</v>
      </c>
      <c r="N64" s="122"/>
      <c r="O64" s="574">
        <v>0.41</v>
      </c>
      <c r="P64" s="573">
        <v>0.02</v>
      </c>
      <c r="Q64" s="575">
        <v>49.38</v>
      </c>
      <c r="R64" s="573">
        <v>2.2999999999999998</v>
      </c>
      <c r="S64" s="574">
        <v>21.47</v>
      </c>
      <c r="T64" s="574">
        <v>9.4600000000000009</v>
      </c>
      <c r="U64" s="122"/>
      <c r="V64" s="576">
        <v>9336</v>
      </c>
      <c r="W64" s="576">
        <v>492207</v>
      </c>
      <c r="X64" s="572">
        <v>22928</v>
      </c>
      <c r="Y64" s="572">
        <v>9968</v>
      </c>
      <c r="Z64" s="572">
        <v>52018</v>
      </c>
      <c r="AA64" s="572">
        <v>63095</v>
      </c>
    </row>
    <row r="65" spans="1:27" ht="12.75" x14ac:dyDescent="0.2">
      <c r="A65" s="564" t="s">
        <v>349</v>
      </c>
      <c r="B65" s="564" t="s">
        <v>328</v>
      </c>
      <c r="C65" s="564" t="s">
        <v>411</v>
      </c>
      <c r="D65" s="564">
        <v>9016</v>
      </c>
      <c r="E65" s="564">
        <v>90016</v>
      </c>
      <c r="F65" s="564" t="s">
        <v>412</v>
      </c>
      <c r="G65" s="564" t="s">
        <v>413</v>
      </c>
      <c r="H65" s="565">
        <v>3281212</v>
      </c>
      <c r="I65" s="566">
        <v>146</v>
      </c>
      <c r="J65" s="564" t="s">
        <v>415</v>
      </c>
      <c r="K65" s="564" t="s">
        <v>1718</v>
      </c>
      <c r="L65" s="564" t="s">
        <v>416</v>
      </c>
      <c r="M65" s="566">
        <v>15</v>
      </c>
      <c r="N65" s="567"/>
      <c r="O65" s="568">
        <v>4.09</v>
      </c>
      <c r="P65" s="566">
        <v>0.08</v>
      </c>
      <c r="Q65" s="569">
        <v>85.19</v>
      </c>
      <c r="R65" s="566">
        <v>1.7</v>
      </c>
      <c r="S65" s="568">
        <v>49.48</v>
      </c>
      <c r="T65" s="568">
        <v>4.1900000000000004</v>
      </c>
      <c r="U65" s="567"/>
      <c r="V65" s="570">
        <v>157514</v>
      </c>
      <c r="W65" s="570">
        <v>1904122</v>
      </c>
      <c r="X65" s="565">
        <v>38481</v>
      </c>
      <c r="Y65" s="565">
        <v>22351</v>
      </c>
      <c r="Z65" s="565">
        <v>454933</v>
      </c>
      <c r="AA65" s="565">
        <v>375851</v>
      </c>
    </row>
    <row r="66" spans="1:27" ht="12.75" x14ac:dyDescent="0.2">
      <c r="A66" s="571" t="s">
        <v>368</v>
      </c>
      <c r="B66" s="571" t="s">
        <v>369</v>
      </c>
      <c r="C66" s="571" t="s">
        <v>411</v>
      </c>
      <c r="D66" s="571">
        <v>9027</v>
      </c>
      <c r="E66" s="571">
        <v>90027</v>
      </c>
      <c r="F66" s="571" t="s">
        <v>427</v>
      </c>
      <c r="G66" s="571" t="s">
        <v>413</v>
      </c>
      <c r="H66" s="572">
        <v>654628</v>
      </c>
      <c r="I66" s="573">
        <v>139</v>
      </c>
      <c r="J66" s="571" t="s">
        <v>415</v>
      </c>
      <c r="K66" s="571" t="s">
        <v>1718</v>
      </c>
      <c r="L66" s="571" t="s">
        <v>416</v>
      </c>
      <c r="M66" s="573">
        <v>50</v>
      </c>
      <c r="N66" s="122"/>
      <c r="O66" s="574">
        <v>1.3</v>
      </c>
      <c r="P66" s="573">
        <v>0.04</v>
      </c>
      <c r="Q66" s="575">
        <v>67.069999999999993</v>
      </c>
      <c r="R66" s="573">
        <v>2</v>
      </c>
      <c r="S66" s="574">
        <v>32.909999999999997</v>
      </c>
      <c r="T66" s="574">
        <v>4.51</v>
      </c>
      <c r="U66" s="122"/>
      <c r="V66" s="576">
        <v>259414</v>
      </c>
      <c r="W66" s="576">
        <v>6580419</v>
      </c>
      <c r="X66" s="572">
        <v>199948</v>
      </c>
      <c r="Y66" s="572">
        <v>98107</v>
      </c>
      <c r="Z66" s="572">
        <v>1458735</v>
      </c>
      <c r="AA66" s="572">
        <v>1156767</v>
      </c>
    </row>
    <row r="67" spans="1:27" ht="12.75" x14ac:dyDescent="0.2">
      <c r="A67" s="564" t="s">
        <v>728</v>
      </c>
      <c r="B67" s="564" t="s">
        <v>465</v>
      </c>
      <c r="C67" s="564" t="s">
        <v>411</v>
      </c>
      <c r="D67" s="564">
        <v>9078</v>
      </c>
      <c r="E67" s="564">
        <v>90078</v>
      </c>
      <c r="F67" s="564" t="s">
        <v>412</v>
      </c>
      <c r="G67" s="564" t="s">
        <v>413</v>
      </c>
      <c r="H67" s="565">
        <v>615968</v>
      </c>
      <c r="I67" s="566">
        <v>139</v>
      </c>
      <c r="J67" s="564" t="s">
        <v>415</v>
      </c>
      <c r="K67" s="564" t="s">
        <v>1718</v>
      </c>
      <c r="L67" s="564" t="s">
        <v>416</v>
      </c>
      <c r="M67" s="566">
        <v>47</v>
      </c>
      <c r="N67" s="567"/>
      <c r="O67" s="568">
        <v>3.55</v>
      </c>
      <c r="P67" s="566">
        <v>0.1</v>
      </c>
      <c r="Q67" s="569">
        <v>74.92</v>
      </c>
      <c r="R67" s="566">
        <v>2.1</v>
      </c>
      <c r="S67" s="568">
        <v>36.020000000000003</v>
      </c>
      <c r="T67" s="568">
        <v>3.64</v>
      </c>
      <c r="U67" s="567"/>
      <c r="V67" s="570">
        <v>515182</v>
      </c>
      <c r="W67" s="570">
        <v>5229372</v>
      </c>
      <c r="X67" s="565">
        <v>145185</v>
      </c>
      <c r="Y67" s="565">
        <v>69795</v>
      </c>
      <c r="Z67" s="565">
        <v>1436078</v>
      </c>
      <c r="AA67" s="565">
        <v>893937</v>
      </c>
    </row>
    <row r="68" spans="1:27" ht="12.75" x14ac:dyDescent="0.2">
      <c r="A68" s="571" t="s">
        <v>1113</v>
      </c>
      <c r="B68" s="571" t="s">
        <v>343</v>
      </c>
      <c r="C68" s="571" t="s">
        <v>411</v>
      </c>
      <c r="D68" s="571">
        <v>9223</v>
      </c>
      <c r="E68" s="571">
        <v>90223</v>
      </c>
      <c r="F68" s="571" t="s">
        <v>412</v>
      </c>
      <c r="G68" s="571" t="s">
        <v>413</v>
      </c>
      <c r="H68" s="572">
        <v>1723634</v>
      </c>
      <c r="I68" s="573">
        <v>138</v>
      </c>
      <c r="J68" s="571" t="s">
        <v>415</v>
      </c>
      <c r="K68" s="571" t="s">
        <v>1718</v>
      </c>
      <c r="L68" s="571" t="s">
        <v>416</v>
      </c>
      <c r="M68" s="573">
        <v>20</v>
      </c>
      <c r="N68" s="122"/>
      <c r="O68" s="574">
        <v>7.07</v>
      </c>
      <c r="P68" s="573">
        <v>0.09</v>
      </c>
      <c r="Q68" s="575">
        <v>111.53</v>
      </c>
      <c r="R68" s="573">
        <v>1.4</v>
      </c>
      <c r="S68" s="574">
        <v>79.05</v>
      </c>
      <c r="T68" s="574">
        <v>7.56</v>
      </c>
      <c r="U68" s="122"/>
      <c r="V68" s="576">
        <v>236997</v>
      </c>
      <c r="W68" s="576">
        <v>2651317</v>
      </c>
      <c r="X68" s="572">
        <v>33541</v>
      </c>
      <c r="Y68" s="572">
        <v>23772</v>
      </c>
      <c r="Z68" s="572">
        <v>350885</v>
      </c>
      <c r="AA68" s="572">
        <v>388596</v>
      </c>
    </row>
    <row r="69" spans="1:27" ht="12.75" x14ac:dyDescent="0.2">
      <c r="A69" s="564" t="s">
        <v>1113</v>
      </c>
      <c r="B69" s="564" t="s">
        <v>343</v>
      </c>
      <c r="C69" s="564" t="s">
        <v>411</v>
      </c>
      <c r="D69" s="564">
        <v>9223</v>
      </c>
      <c r="E69" s="564">
        <v>90223</v>
      </c>
      <c r="F69" s="564" t="s">
        <v>412</v>
      </c>
      <c r="G69" s="564" t="s">
        <v>413</v>
      </c>
      <c r="H69" s="565">
        <v>1723634</v>
      </c>
      <c r="I69" s="566">
        <v>138</v>
      </c>
      <c r="J69" s="564" t="s">
        <v>415</v>
      </c>
      <c r="K69" s="564" t="s">
        <v>1718</v>
      </c>
      <c r="L69" s="564" t="s">
        <v>419</v>
      </c>
      <c r="M69" s="566">
        <v>101</v>
      </c>
      <c r="N69" s="567"/>
      <c r="O69" s="568">
        <v>4.2</v>
      </c>
      <c r="P69" s="566">
        <v>0.09</v>
      </c>
      <c r="Q69" s="569">
        <v>77.45</v>
      </c>
      <c r="R69" s="566">
        <v>1.7</v>
      </c>
      <c r="S69" s="568">
        <v>45.38</v>
      </c>
      <c r="T69" s="568">
        <v>4.66</v>
      </c>
      <c r="U69" s="567"/>
      <c r="V69" s="570">
        <v>1445416</v>
      </c>
      <c r="W69" s="570">
        <v>15626457</v>
      </c>
      <c r="X69" s="565">
        <v>344369</v>
      </c>
      <c r="Y69" s="565">
        <v>201773</v>
      </c>
      <c r="Z69" s="565">
        <v>3352951</v>
      </c>
      <c r="AA69" s="565">
        <v>2865668</v>
      </c>
    </row>
    <row r="70" spans="1:27" ht="12.75" x14ac:dyDescent="0.2">
      <c r="A70" s="571" t="s">
        <v>174</v>
      </c>
      <c r="B70" s="571" t="s">
        <v>175</v>
      </c>
      <c r="C70" s="571" t="s">
        <v>411</v>
      </c>
      <c r="D70" s="571">
        <v>9006</v>
      </c>
      <c r="E70" s="571">
        <v>90006</v>
      </c>
      <c r="F70" s="571" t="s">
        <v>412</v>
      </c>
      <c r="G70" s="571" t="s">
        <v>413</v>
      </c>
      <c r="H70" s="572">
        <v>163703</v>
      </c>
      <c r="I70" s="573">
        <v>112</v>
      </c>
      <c r="J70" s="571" t="s">
        <v>415</v>
      </c>
      <c r="K70" s="571" t="s">
        <v>1718</v>
      </c>
      <c r="L70" s="571" t="s">
        <v>419</v>
      </c>
      <c r="M70" s="573">
        <v>29</v>
      </c>
      <c r="N70" s="122"/>
      <c r="O70" s="574">
        <v>4.08</v>
      </c>
      <c r="P70" s="573">
        <v>0.06</v>
      </c>
      <c r="Q70" s="575">
        <v>128.35</v>
      </c>
      <c r="R70" s="573">
        <v>1.9</v>
      </c>
      <c r="S70" s="574">
        <v>67.45</v>
      </c>
      <c r="T70" s="574">
        <v>9.32</v>
      </c>
      <c r="U70" s="122"/>
      <c r="V70" s="576">
        <v>290282</v>
      </c>
      <c r="W70" s="576">
        <v>4801494</v>
      </c>
      <c r="X70" s="572">
        <v>71189</v>
      </c>
      <c r="Y70" s="572">
        <v>37410</v>
      </c>
      <c r="Z70" s="572">
        <v>515338</v>
      </c>
      <c r="AA70" s="572">
        <v>434039</v>
      </c>
    </row>
    <row r="71" spans="1:27" ht="12.75" x14ac:dyDescent="0.2">
      <c r="A71" s="564" t="s">
        <v>686</v>
      </c>
      <c r="B71" s="564" t="s">
        <v>687</v>
      </c>
      <c r="C71" s="564" t="s">
        <v>411</v>
      </c>
      <c r="D71" s="564">
        <v>9062</v>
      </c>
      <c r="E71" s="564">
        <v>90062</v>
      </c>
      <c r="F71" s="564" t="s">
        <v>412</v>
      </c>
      <c r="G71" s="564" t="s">
        <v>413</v>
      </c>
      <c r="H71" s="565">
        <v>114237</v>
      </c>
      <c r="I71" s="566">
        <v>110</v>
      </c>
      <c r="J71" s="564" t="s">
        <v>415</v>
      </c>
      <c r="K71" s="564" t="s">
        <v>1718</v>
      </c>
      <c r="L71" s="564" t="s">
        <v>416</v>
      </c>
      <c r="M71" s="566">
        <v>32</v>
      </c>
      <c r="N71" s="567"/>
      <c r="O71" s="568">
        <v>2.59</v>
      </c>
      <c r="P71" s="566">
        <v>0.11</v>
      </c>
      <c r="Q71" s="569">
        <v>49.19</v>
      </c>
      <c r="R71" s="566">
        <v>2.1</v>
      </c>
      <c r="S71" s="568">
        <v>23.3</v>
      </c>
      <c r="T71" s="568">
        <v>2.72</v>
      </c>
      <c r="U71" s="567"/>
      <c r="V71" s="570">
        <v>480304</v>
      </c>
      <c r="W71" s="570">
        <v>4319850</v>
      </c>
      <c r="X71" s="565">
        <v>185433</v>
      </c>
      <c r="Y71" s="565">
        <v>87822</v>
      </c>
      <c r="Z71" s="565">
        <v>1590088</v>
      </c>
      <c r="AA71" s="565">
        <v>1100195</v>
      </c>
    </row>
    <row r="72" spans="1:27" ht="12.75" x14ac:dyDescent="0.2">
      <c r="A72" s="571" t="s">
        <v>771</v>
      </c>
      <c r="B72" s="571" t="s">
        <v>772</v>
      </c>
      <c r="C72" s="571" t="s">
        <v>411</v>
      </c>
      <c r="D72" s="571">
        <v>9079</v>
      </c>
      <c r="E72" s="571">
        <v>90079</v>
      </c>
      <c r="F72" s="571" t="s">
        <v>412</v>
      </c>
      <c r="G72" s="571" t="s">
        <v>413</v>
      </c>
      <c r="H72" s="572">
        <v>345580</v>
      </c>
      <c r="I72" s="573">
        <v>93</v>
      </c>
      <c r="J72" s="571" t="s">
        <v>415</v>
      </c>
      <c r="K72" s="571" t="s">
        <v>1718</v>
      </c>
      <c r="L72" s="571" t="s">
        <v>419</v>
      </c>
      <c r="M72" s="573">
        <v>32</v>
      </c>
      <c r="N72" s="122"/>
      <c r="O72" s="574">
        <v>2.0499999999999998</v>
      </c>
      <c r="P72" s="573">
        <v>0.06</v>
      </c>
      <c r="Q72" s="575">
        <v>84.61</v>
      </c>
      <c r="R72" s="573">
        <v>2.4</v>
      </c>
      <c r="S72" s="574">
        <v>35.39</v>
      </c>
      <c r="T72" s="574">
        <v>2.94</v>
      </c>
      <c r="U72" s="122"/>
      <c r="V72" s="576">
        <v>338247</v>
      </c>
      <c r="W72" s="576">
        <v>5833092</v>
      </c>
      <c r="X72" s="572">
        <v>164802</v>
      </c>
      <c r="Y72" s="572">
        <v>68943</v>
      </c>
      <c r="Z72" s="572">
        <v>1981739</v>
      </c>
      <c r="AA72" s="572">
        <v>1031486</v>
      </c>
    </row>
    <row r="73" spans="1:27" ht="12.75" x14ac:dyDescent="0.2">
      <c r="A73" s="564" t="s">
        <v>1243</v>
      </c>
      <c r="B73" s="564" t="s">
        <v>1129</v>
      </c>
      <c r="C73" s="564" t="s">
        <v>411</v>
      </c>
      <c r="D73" s="564">
        <v>9171</v>
      </c>
      <c r="E73" s="564">
        <v>90171</v>
      </c>
      <c r="F73" s="564" t="s">
        <v>427</v>
      </c>
      <c r="G73" s="564" t="s">
        <v>413</v>
      </c>
      <c r="H73" s="565">
        <v>258653</v>
      </c>
      <c r="I73" s="566">
        <v>90</v>
      </c>
      <c r="J73" s="564" t="s">
        <v>415</v>
      </c>
      <c r="K73" s="564" t="s">
        <v>1718</v>
      </c>
      <c r="L73" s="564" t="s">
        <v>416</v>
      </c>
      <c r="M73" s="566">
        <v>22</v>
      </c>
      <c r="N73" s="567"/>
      <c r="O73" s="568">
        <v>1.1399999999999999</v>
      </c>
      <c r="P73" s="566">
        <v>0.03</v>
      </c>
      <c r="Q73" s="569">
        <v>84.59</v>
      </c>
      <c r="R73" s="566">
        <v>2.1</v>
      </c>
      <c r="S73" s="568">
        <v>40.729999999999997</v>
      </c>
      <c r="T73" s="568">
        <v>6.66</v>
      </c>
      <c r="U73" s="567"/>
      <c r="V73" s="570">
        <v>115905</v>
      </c>
      <c r="W73" s="570">
        <v>4123583</v>
      </c>
      <c r="X73" s="565">
        <v>101248</v>
      </c>
      <c r="Y73" s="565">
        <v>48747</v>
      </c>
      <c r="Z73" s="565">
        <v>618849</v>
      </c>
      <c r="AA73" s="565">
        <v>518067</v>
      </c>
    </row>
    <row r="74" spans="1:27" ht="12.75" x14ac:dyDescent="0.2">
      <c r="A74" s="571" t="s">
        <v>980</v>
      </c>
      <c r="B74" s="571" t="s">
        <v>369</v>
      </c>
      <c r="C74" s="571" t="s">
        <v>411</v>
      </c>
      <c r="D74" s="571" t="s">
        <v>981</v>
      </c>
      <c r="E74" s="571" t="s">
        <v>982</v>
      </c>
      <c r="F74" s="571" t="s">
        <v>412</v>
      </c>
      <c r="G74" s="571" t="s">
        <v>864</v>
      </c>
      <c r="H74" s="573">
        <v>0</v>
      </c>
      <c r="I74" s="573">
        <v>86</v>
      </c>
      <c r="J74" s="571" t="s">
        <v>415</v>
      </c>
      <c r="K74" s="571" t="s">
        <v>1718</v>
      </c>
      <c r="L74" s="571" t="s">
        <v>416</v>
      </c>
      <c r="M74" s="573">
        <v>71</v>
      </c>
      <c r="N74" s="122"/>
      <c r="O74" s="574">
        <v>1.38</v>
      </c>
      <c r="P74" s="573">
        <v>0.12</v>
      </c>
      <c r="Q74" s="575">
        <v>68.349999999999994</v>
      </c>
      <c r="R74" s="573">
        <v>5.8</v>
      </c>
      <c r="S74" s="574">
        <v>11.85</v>
      </c>
      <c r="T74" s="574">
        <v>0</v>
      </c>
      <c r="U74" s="122"/>
      <c r="V74" s="576">
        <v>412097</v>
      </c>
      <c r="W74" s="576">
        <v>3526770</v>
      </c>
      <c r="X74" s="572">
        <v>297560</v>
      </c>
      <c r="Y74" s="572">
        <v>51596</v>
      </c>
      <c r="Z74" s="573">
        <v>0</v>
      </c>
      <c r="AA74" s="572">
        <v>548233</v>
      </c>
    </row>
    <row r="75" spans="1:27" ht="12.75" x14ac:dyDescent="0.2">
      <c r="A75" s="564" t="s">
        <v>164</v>
      </c>
      <c r="B75" s="564" t="s">
        <v>165</v>
      </c>
      <c r="C75" s="564" t="s">
        <v>411</v>
      </c>
      <c r="D75" s="564">
        <v>9004</v>
      </c>
      <c r="E75" s="564">
        <v>90004</v>
      </c>
      <c r="F75" s="564" t="s">
        <v>412</v>
      </c>
      <c r="G75" s="564" t="s">
        <v>413</v>
      </c>
      <c r="H75" s="565">
        <v>523994</v>
      </c>
      <c r="I75" s="566">
        <v>85</v>
      </c>
      <c r="J75" s="564" t="s">
        <v>415</v>
      </c>
      <c r="K75" s="564" t="s">
        <v>1718</v>
      </c>
      <c r="L75" s="564" t="s">
        <v>419</v>
      </c>
      <c r="M75" s="566">
        <v>16</v>
      </c>
      <c r="N75" s="567"/>
      <c r="O75" s="568">
        <v>2.69</v>
      </c>
      <c r="P75" s="566">
        <v>0.09</v>
      </c>
      <c r="Q75" s="569">
        <v>52.45</v>
      </c>
      <c r="R75" s="566">
        <v>1.8</v>
      </c>
      <c r="S75" s="568">
        <v>29.73</v>
      </c>
      <c r="T75" s="568">
        <v>4.59</v>
      </c>
      <c r="U75" s="567"/>
      <c r="V75" s="570">
        <v>164644</v>
      </c>
      <c r="W75" s="570">
        <v>1818065</v>
      </c>
      <c r="X75" s="565">
        <v>61148</v>
      </c>
      <c r="Y75" s="565">
        <v>34661</v>
      </c>
      <c r="Z75" s="565">
        <v>396101</v>
      </c>
      <c r="AA75" s="565">
        <v>472845</v>
      </c>
    </row>
    <row r="76" spans="1:27" ht="12.75" x14ac:dyDescent="0.2">
      <c r="A76" s="571" t="s">
        <v>1027</v>
      </c>
      <c r="B76" s="571" t="s">
        <v>1028</v>
      </c>
      <c r="C76" s="571" t="s">
        <v>411</v>
      </c>
      <c r="D76" s="571">
        <v>9121</v>
      </c>
      <c r="E76" s="571">
        <v>90121</v>
      </c>
      <c r="F76" s="571" t="s">
        <v>412</v>
      </c>
      <c r="G76" s="571" t="s">
        <v>413</v>
      </c>
      <c r="H76" s="572">
        <v>341219</v>
      </c>
      <c r="I76" s="573">
        <v>82</v>
      </c>
      <c r="J76" s="571" t="s">
        <v>415</v>
      </c>
      <c r="K76" s="571" t="s">
        <v>1718</v>
      </c>
      <c r="L76" s="571" t="s">
        <v>416</v>
      </c>
      <c r="M76" s="573">
        <v>12</v>
      </c>
      <c r="N76" s="122"/>
      <c r="O76" s="574">
        <v>2.21</v>
      </c>
      <c r="P76" s="573">
        <v>0.08</v>
      </c>
      <c r="Q76" s="575">
        <v>63.16</v>
      </c>
      <c r="R76" s="573">
        <v>2.2999999999999998</v>
      </c>
      <c r="S76" s="574">
        <v>27.11</v>
      </c>
      <c r="T76" s="574">
        <v>2.95</v>
      </c>
      <c r="U76" s="122"/>
      <c r="V76" s="576">
        <v>92653</v>
      </c>
      <c r="W76" s="576">
        <v>1134269</v>
      </c>
      <c r="X76" s="572">
        <v>41839</v>
      </c>
      <c r="Y76" s="572">
        <v>17960</v>
      </c>
      <c r="Z76" s="572">
        <v>383934</v>
      </c>
      <c r="AA76" s="572">
        <v>383307</v>
      </c>
    </row>
    <row r="77" spans="1:27" ht="12.75" x14ac:dyDescent="0.2">
      <c r="A77" s="564" t="s">
        <v>448</v>
      </c>
      <c r="B77" s="564" t="s">
        <v>449</v>
      </c>
      <c r="C77" s="564" t="s">
        <v>411</v>
      </c>
      <c r="D77" s="564">
        <v>9234</v>
      </c>
      <c r="E77" s="564">
        <v>90234</v>
      </c>
      <c r="F77" s="564" t="s">
        <v>412</v>
      </c>
      <c r="G77" s="564" t="s">
        <v>413</v>
      </c>
      <c r="H77" s="565">
        <v>3281212</v>
      </c>
      <c r="I77" s="566">
        <v>81</v>
      </c>
      <c r="J77" s="564" t="s">
        <v>415</v>
      </c>
      <c r="K77" s="564" t="s">
        <v>1718</v>
      </c>
      <c r="L77" s="564" t="s">
        <v>416</v>
      </c>
      <c r="M77" s="566">
        <v>26</v>
      </c>
      <c r="N77" s="567"/>
      <c r="O77" s="568">
        <v>1.64</v>
      </c>
      <c r="P77" s="566">
        <v>0.05</v>
      </c>
      <c r="Q77" s="569">
        <v>77.650000000000006</v>
      </c>
      <c r="R77" s="566">
        <v>2.2000000000000002</v>
      </c>
      <c r="S77" s="568">
        <v>35.590000000000003</v>
      </c>
      <c r="T77" s="568">
        <v>4.3899999999999997</v>
      </c>
      <c r="U77" s="567"/>
      <c r="V77" s="570">
        <v>153335</v>
      </c>
      <c r="W77" s="570">
        <v>3324035</v>
      </c>
      <c r="X77" s="565">
        <v>93410</v>
      </c>
      <c r="Y77" s="565">
        <v>42806</v>
      </c>
      <c r="Z77" s="565">
        <v>757048</v>
      </c>
      <c r="AA77" s="565">
        <v>617199</v>
      </c>
    </row>
    <row r="78" spans="1:27" ht="12.75" x14ac:dyDescent="0.2">
      <c r="A78" s="571" t="s">
        <v>866</v>
      </c>
      <c r="B78" s="571" t="s">
        <v>867</v>
      </c>
      <c r="C78" s="571" t="s">
        <v>411</v>
      </c>
      <c r="D78" s="571">
        <v>9162</v>
      </c>
      <c r="E78" s="571">
        <v>90162</v>
      </c>
      <c r="F78" s="571" t="s">
        <v>412</v>
      </c>
      <c r="G78" s="571" t="s">
        <v>413</v>
      </c>
      <c r="H78" s="572">
        <v>277634</v>
      </c>
      <c r="I78" s="573">
        <v>78</v>
      </c>
      <c r="J78" s="571" t="s">
        <v>415</v>
      </c>
      <c r="K78" s="571" t="s">
        <v>1718</v>
      </c>
      <c r="L78" s="571" t="s">
        <v>416</v>
      </c>
      <c r="M78" s="573">
        <v>26</v>
      </c>
      <c r="N78" s="122"/>
      <c r="O78" s="574">
        <v>3.08</v>
      </c>
      <c r="P78" s="573">
        <v>0.11</v>
      </c>
      <c r="Q78" s="575">
        <v>73.900000000000006</v>
      </c>
      <c r="R78" s="573">
        <v>2.5</v>
      </c>
      <c r="S78" s="574">
        <v>29.12</v>
      </c>
      <c r="T78" s="574">
        <v>4.8600000000000003</v>
      </c>
      <c r="U78" s="122"/>
      <c r="V78" s="576">
        <v>411050</v>
      </c>
      <c r="W78" s="576">
        <v>3885139</v>
      </c>
      <c r="X78" s="572">
        <v>133406</v>
      </c>
      <c r="Y78" s="572">
        <v>52570</v>
      </c>
      <c r="Z78" s="572">
        <v>800161</v>
      </c>
      <c r="AA78" s="572">
        <v>751328</v>
      </c>
    </row>
    <row r="79" spans="1:27" ht="12.75" x14ac:dyDescent="0.2">
      <c r="A79" s="564" t="s">
        <v>483</v>
      </c>
      <c r="B79" s="564" t="s">
        <v>484</v>
      </c>
      <c r="C79" s="564" t="s">
        <v>411</v>
      </c>
      <c r="D79" s="564">
        <v>9035</v>
      </c>
      <c r="E79" s="564">
        <v>90035</v>
      </c>
      <c r="F79" s="564" t="s">
        <v>412</v>
      </c>
      <c r="G79" s="564" t="s">
        <v>413</v>
      </c>
      <c r="H79" s="565">
        <v>367260</v>
      </c>
      <c r="I79" s="566">
        <v>70</v>
      </c>
      <c r="J79" s="564" t="s">
        <v>415</v>
      </c>
      <c r="K79" s="564" t="s">
        <v>1718</v>
      </c>
      <c r="L79" s="564" t="s">
        <v>416</v>
      </c>
      <c r="M79" s="566">
        <v>23</v>
      </c>
      <c r="N79" s="567"/>
      <c r="O79" s="568">
        <v>2.62</v>
      </c>
      <c r="P79" s="566">
        <v>0.09</v>
      </c>
      <c r="Q79" s="569">
        <v>61.58</v>
      </c>
      <c r="R79" s="566">
        <v>2.1</v>
      </c>
      <c r="S79" s="568">
        <v>29.57</v>
      </c>
      <c r="T79" s="568">
        <v>3.97</v>
      </c>
      <c r="U79" s="567"/>
      <c r="V79" s="570">
        <v>268530</v>
      </c>
      <c r="W79" s="570">
        <v>3028862</v>
      </c>
      <c r="X79" s="565">
        <v>102424</v>
      </c>
      <c r="Y79" s="565">
        <v>49188</v>
      </c>
      <c r="Z79" s="565">
        <v>763048</v>
      </c>
      <c r="AA79" s="565">
        <v>735001</v>
      </c>
    </row>
    <row r="80" spans="1:27" ht="12.75" x14ac:dyDescent="0.2">
      <c r="A80" s="571" t="s">
        <v>920</v>
      </c>
      <c r="B80" s="571" t="s">
        <v>351</v>
      </c>
      <c r="C80" s="571" t="s">
        <v>411</v>
      </c>
      <c r="D80" s="571">
        <v>9089</v>
      </c>
      <c r="E80" s="571">
        <v>90089</v>
      </c>
      <c r="F80" s="571" t="s">
        <v>427</v>
      </c>
      <c r="G80" s="571" t="s">
        <v>413</v>
      </c>
      <c r="H80" s="572">
        <v>308231</v>
      </c>
      <c r="I80" s="573">
        <v>65</v>
      </c>
      <c r="J80" s="571" t="s">
        <v>415</v>
      </c>
      <c r="K80" s="571" t="s">
        <v>1718</v>
      </c>
      <c r="L80" s="571" t="s">
        <v>416</v>
      </c>
      <c r="M80" s="573">
        <v>25</v>
      </c>
      <c r="N80" s="122"/>
      <c r="O80" s="574">
        <v>3.77</v>
      </c>
      <c r="P80" s="573">
        <v>7.0000000000000007E-2</v>
      </c>
      <c r="Q80" s="575">
        <v>77.7</v>
      </c>
      <c r="R80" s="573">
        <v>1.5</v>
      </c>
      <c r="S80" s="574">
        <v>52.08</v>
      </c>
      <c r="T80" s="574">
        <v>4.28</v>
      </c>
      <c r="U80" s="122"/>
      <c r="V80" s="576">
        <v>218786</v>
      </c>
      <c r="W80" s="576">
        <v>3022137</v>
      </c>
      <c r="X80" s="572">
        <v>58026</v>
      </c>
      <c r="Y80" s="572">
        <v>38893</v>
      </c>
      <c r="Z80" s="572">
        <v>706158</v>
      </c>
      <c r="AA80" s="572">
        <v>548025</v>
      </c>
    </row>
    <row r="81" spans="1:27" ht="12.75" x14ac:dyDescent="0.2">
      <c r="A81" s="564" t="s">
        <v>182</v>
      </c>
      <c r="B81" s="564" t="s">
        <v>183</v>
      </c>
      <c r="C81" s="564" t="s">
        <v>411</v>
      </c>
      <c r="D81" s="564">
        <v>9007</v>
      </c>
      <c r="E81" s="564">
        <v>90007</v>
      </c>
      <c r="F81" s="564" t="s">
        <v>427</v>
      </c>
      <c r="G81" s="564" t="s">
        <v>413</v>
      </c>
      <c r="H81" s="565">
        <v>358172</v>
      </c>
      <c r="I81" s="566">
        <v>63</v>
      </c>
      <c r="J81" s="564" t="s">
        <v>415</v>
      </c>
      <c r="K81" s="564" t="s">
        <v>1718</v>
      </c>
      <c r="L81" s="564" t="s">
        <v>416</v>
      </c>
      <c r="M81" s="566">
        <v>12</v>
      </c>
      <c r="N81" s="567"/>
      <c r="O81" s="568">
        <v>2.87</v>
      </c>
      <c r="P81" s="566">
        <v>0.1</v>
      </c>
      <c r="Q81" s="569">
        <v>92.41</v>
      </c>
      <c r="R81" s="566">
        <v>3.3</v>
      </c>
      <c r="S81" s="568">
        <v>27.96</v>
      </c>
      <c r="T81" s="568">
        <v>4.09</v>
      </c>
      <c r="U81" s="567"/>
      <c r="V81" s="570">
        <v>294639</v>
      </c>
      <c r="W81" s="570">
        <v>2872407</v>
      </c>
      <c r="X81" s="565">
        <v>102716</v>
      </c>
      <c r="Y81" s="565">
        <v>31084</v>
      </c>
      <c r="Z81" s="565">
        <v>702577</v>
      </c>
      <c r="AA81" s="565">
        <v>401353</v>
      </c>
    </row>
    <row r="82" spans="1:27" ht="12.75" x14ac:dyDescent="0.2">
      <c r="A82" s="571" t="s">
        <v>1029</v>
      </c>
      <c r="B82" s="571" t="s">
        <v>1030</v>
      </c>
      <c r="C82" s="571" t="s">
        <v>411</v>
      </c>
      <c r="D82" s="571">
        <v>9144</v>
      </c>
      <c r="E82" s="571">
        <v>90144</v>
      </c>
      <c r="F82" s="571" t="s">
        <v>412</v>
      </c>
      <c r="G82" s="571" t="s">
        <v>413</v>
      </c>
      <c r="H82" s="572">
        <v>615968</v>
      </c>
      <c r="I82" s="573">
        <v>59</v>
      </c>
      <c r="J82" s="571" t="s">
        <v>415</v>
      </c>
      <c r="K82" s="571" t="s">
        <v>1718</v>
      </c>
      <c r="L82" s="571" t="s">
        <v>416</v>
      </c>
      <c r="M82" s="573">
        <v>12</v>
      </c>
      <c r="N82" s="122"/>
      <c r="O82" s="574">
        <v>4.1399999999999997</v>
      </c>
      <c r="P82" s="573">
        <v>0.13</v>
      </c>
      <c r="Q82" s="575">
        <v>57.92</v>
      </c>
      <c r="R82" s="573">
        <v>1.8</v>
      </c>
      <c r="S82" s="574">
        <v>31.54</v>
      </c>
      <c r="T82" s="574">
        <v>5.24</v>
      </c>
      <c r="U82" s="122"/>
      <c r="V82" s="576">
        <v>224023</v>
      </c>
      <c r="W82" s="576">
        <v>1707058</v>
      </c>
      <c r="X82" s="572">
        <v>54121</v>
      </c>
      <c r="Y82" s="572">
        <v>29474</v>
      </c>
      <c r="Z82" s="572">
        <v>325881</v>
      </c>
      <c r="AA82" s="572">
        <v>424072</v>
      </c>
    </row>
    <row r="83" spans="1:27" ht="12.75" x14ac:dyDescent="0.2">
      <c r="A83" s="564" t="s">
        <v>1234</v>
      </c>
      <c r="B83" s="564" t="s">
        <v>1063</v>
      </c>
      <c r="C83" s="564" t="s">
        <v>411</v>
      </c>
      <c r="D83" s="564">
        <v>9173</v>
      </c>
      <c r="E83" s="564">
        <v>90173</v>
      </c>
      <c r="F83" s="564" t="s">
        <v>412</v>
      </c>
      <c r="G83" s="564" t="s">
        <v>413</v>
      </c>
      <c r="H83" s="565">
        <v>136969</v>
      </c>
      <c r="I83" s="566">
        <v>56</v>
      </c>
      <c r="J83" s="564" t="s">
        <v>415</v>
      </c>
      <c r="K83" s="564" t="s">
        <v>1718</v>
      </c>
      <c r="L83" s="564" t="s">
        <v>416</v>
      </c>
      <c r="M83" s="566">
        <v>15</v>
      </c>
      <c r="N83" s="567"/>
      <c r="O83" s="568">
        <v>3.69</v>
      </c>
      <c r="P83" s="566">
        <v>0.1</v>
      </c>
      <c r="Q83" s="569">
        <v>66.42</v>
      </c>
      <c r="R83" s="566">
        <v>1.8</v>
      </c>
      <c r="S83" s="568">
        <v>36.42</v>
      </c>
      <c r="T83" s="568">
        <v>5.72</v>
      </c>
      <c r="U83" s="567"/>
      <c r="V83" s="570">
        <v>149161</v>
      </c>
      <c r="W83" s="570">
        <v>1471393</v>
      </c>
      <c r="X83" s="565">
        <v>40404</v>
      </c>
      <c r="Y83" s="565">
        <v>22152</v>
      </c>
      <c r="Z83" s="565">
        <v>257073</v>
      </c>
      <c r="AA83" s="565">
        <v>313476</v>
      </c>
    </row>
    <row r="84" spans="1:27" ht="12.75" x14ac:dyDescent="0.2">
      <c r="A84" s="571" t="s">
        <v>961</v>
      </c>
      <c r="B84" s="571" t="s">
        <v>962</v>
      </c>
      <c r="C84" s="571" t="s">
        <v>411</v>
      </c>
      <c r="D84" s="571">
        <v>9205</v>
      </c>
      <c r="E84" s="571">
        <v>90205</v>
      </c>
      <c r="F84" s="571" t="s">
        <v>427</v>
      </c>
      <c r="G84" s="571" t="s">
        <v>413</v>
      </c>
      <c r="H84" s="572">
        <v>1723634</v>
      </c>
      <c r="I84" s="573">
        <v>54</v>
      </c>
      <c r="J84" s="571" t="s">
        <v>415</v>
      </c>
      <c r="K84" s="571" t="s">
        <v>1718</v>
      </c>
      <c r="L84" s="571" t="s">
        <v>416</v>
      </c>
      <c r="M84" s="573">
        <v>9</v>
      </c>
      <c r="N84" s="122"/>
      <c r="O84" s="574">
        <v>5.17</v>
      </c>
      <c r="P84" s="573">
        <v>7.0000000000000007E-2</v>
      </c>
      <c r="Q84" s="575">
        <v>121.28</v>
      </c>
      <c r="R84" s="573">
        <v>1.7</v>
      </c>
      <c r="S84" s="574">
        <v>72.72</v>
      </c>
      <c r="T84" s="574">
        <v>11.59</v>
      </c>
      <c r="U84" s="122"/>
      <c r="V84" s="576">
        <v>123776</v>
      </c>
      <c r="W84" s="576">
        <v>1740376</v>
      </c>
      <c r="X84" s="572">
        <v>23934</v>
      </c>
      <c r="Y84" s="572">
        <v>14350</v>
      </c>
      <c r="Z84" s="572">
        <v>150112</v>
      </c>
      <c r="AA84" s="572">
        <v>180288</v>
      </c>
    </row>
    <row r="85" spans="1:27" ht="12.75" x14ac:dyDescent="0.2">
      <c r="A85" s="564" t="s">
        <v>442</v>
      </c>
      <c r="B85" s="564" t="s">
        <v>443</v>
      </c>
      <c r="C85" s="564" t="s">
        <v>411</v>
      </c>
      <c r="D85" s="564">
        <v>9159</v>
      </c>
      <c r="E85" s="564">
        <v>90159</v>
      </c>
      <c r="F85" s="564" t="s">
        <v>412</v>
      </c>
      <c r="G85" s="564" t="s">
        <v>413</v>
      </c>
      <c r="H85" s="565">
        <v>3281212</v>
      </c>
      <c r="I85" s="566">
        <v>50</v>
      </c>
      <c r="J85" s="564" t="s">
        <v>415</v>
      </c>
      <c r="K85" s="564" t="s">
        <v>1718</v>
      </c>
      <c r="L85" s="564" t="s">
        <v>416</v>
      </c>
      <c r="M85" s="566">
        <v>10</v>
      </c>
      <c r="N85" s="567"/>
      <c r="O85" s="568">
        <v>1.35</v>
      </c>
      <c r="P85" s="566">
        <v>0.04</v>
      </c>
      <c r="Q85" s="569">
        <v>96.71</v>
      </c>
      <c r="R85" s="566">
        <v>2.7</v>
      </c>
      <c r="S85" s="568">
        <v>36.15</v>
      </c>
      <c r="T85" s="568">
        <v>4.4400000000000004</v>
      </c>
      <c r="U85" s="567"/>
      <c r="V85" s="570">
        <v>57207</v>
      </c>
      <c r="W85" s="570">
        <v>1533125</v>
      </c>
      <c r="X85" s="565">
        <v>42406</v>
      </c>
      <c r="Y85" s="565">
        <v>15852</v>
      </c>
      <c r="Z85" s="565">
        <v>345485</v>
      </c>
      <c r="AA85" s="565">
        <v>213274</v>
      </c>
    </row>
    <row r="86" spans="1:27" ht="12.75" x14ac:dyDescent="0.2">
      <c r="A86" s="571" t="s">
        <v>566</v>
      </c>
      <c r="B86" s="571" t="s">
        <v>567</v>
      </c>
      <c r="C86" s="571" t="s">
        <v>411</v>
      </c>
      <c r="D86" s="571">
        <v>9042</v>
      </c>
      <c r="E86" s="571">
        <v>90042</v>
      </c>
      <c r="F86" s="571" t="s">
        <v>427</v>
      </c>
      <c r="G86" s="571" t="s">
        <v>413</v>
      </c>
      <c r="H86" s="572">
        <v>12150996</v>
      </c>
      <c r="I86" s="573">
        <v>49</v>
      </c>
      <c r="J86" s="571" t="s">
        <v>415</v>
      </c>
      <c r="K86" s="571" t="s">
        <v>1718</v>
      </c>
      <c r="L86" s="571" t="s">
        <v>419</v>
      </c>
      <c r="M86" s="573">
        <v>6</v>
      </c>
      <c r="N86" s="122"/>
      <c r="O86" s="574">
        <v>0.5</v>
      </c>
      <c r="P86" s="573">
        <v>0.02</v>
      </c>
      <c r="Q86" s="575">
        <v>86.76</v>
      </c>
      <c r="R86" s="573">
        <v>2.6</v>
      </c>
      <c r="S86" s="574">
        <v>33.14</v>
      </c>
      <c r="T86" s="574">
        <v>10.46</v>
      </c>
      <c r="U86" s="122"/>
      <c r="V86" s="576">
        <v>12204</v>
      </c>
      <c r="W86" s="576">
        <v>814853</v>
      </c>
      <c r="X86" s="572">
        <v>24586</v>
      </c>
      <c r="Y86" s="572">
        <v>9392</v>
      </c>
      <c r="Z86" s="572">
        <v>77894</v>
      </c>
      <c r="AA86" s="572">
        <v>68319</v>
      </c>
    </row>
    <row r="87" spans="1:27" ht="12.75" x14ac:dyDescent="0.2">
      <c r="A87" s="564" t="s">
        <v>530</v>
      </c>
      <c r="B87" s="564" t="s">
        <v>531</v>
      </c>
      <c r="C87" s="564" t="s">
        <v>411</v>
      </c>
      <c r="D87" s="564">
        <v>9039</v>
      </c>
      <c r="E87" s="564">
        <v>90039</v>
      </c>
      <c r="F87" s="564" t="s">
        <v>427</v>
      </c>
      <c r="G87" s="564" t="s">
        <v>413</v>
      </c>
      <c r="H87" s="565">
        <v>12150996</v>
      </c>
      <c r="I87" s="566">
        <v>49</v>
      </c>
      <c r="J87" s="564" t="s">
        <v>415</v>
      </c>
      <c r="K87" s="564" t="s">
        <v>1718</v>
      </c>
      <c r="L87" s="564" t="s">
        <v>419</v>
      </c>
      <c r="M87" s="566">
        <v>2</v>
      </c>
      <c r="N87" s="567"/>
      <c r="O87" s="568">
        <v>0.45</v>
      </c>
      <c r="P87" s="566">
        <v>0.02</v>
      </c>
      <c r="Q87" s="569">
        <v>117.92</v>
      </c>
      <c r="R87" s="566">
        <v>3.9</v>
      </c>
      <c r="S87" s="568">
        <v>30.1</v>
      </c>
      <c r="T87" s="568">
        <v>14.81</v>
      </c>
      <c r="U87" s="567"/>
      <c r="V87" s="570">
        <v>4017</v>
      </c>
      <c r="W87" s="570">
        <v>266382</v>
      </c>
      <c r="X87" s="565">
        <v>8849</v>
      </c>
      <c r="Y87" s="565">
        <v>2259</v>
      </c>
      <c r="Z87" s="565">
        <v>17991</v>
      </c>
      <c r="AA87" s="565">
        <v>22171</v>
      </c>
    </row>
    <row r="88" spans="1:27" ht="12.75" x14ac:dyDescent="0.2">
      <c r="A88" s="571" t="s">
        <v>951</v>
      </c>
      <c r="B88" s="571" t="s">
        <v>952</v>
      </c>
      <c r="C88" s="571" t="s">
        <v>411</v>
      </c>
      <c r="D88" s="571">
        <v>9090</v>
      </c>
      <c r="E88" s="571">
        <v>90090</v>
      </c>
      <c r="F88" s="571" t="s">
        <v>412</v>
      </c>
      <c r="G88" s="571" t="s">
        <v>413</v>
      </c>
      <c r="H88" s="572">
        <v>1723634</v>
      </c>
      <c r="I88" s="573">
        <v>48</v>
      </c>
      <c r="J88" s="571" t="s">
        <v>415</v>
      </c>
      <c r="K88" s="571" t="s">
        <v>1718</v>
      </c>
      <c r="L88" s="571" t="s">
        <v>416</v>
      </c>
      <c r="M88" s="573">
        <v>9</v>
      </c>
      <c r="N88" s="122"/>
      <c r="O88" s="574">
        <v>4.88</v>
      </c>
      <c r="P88" s="573">
        <v>0.08</v>
      </c>
      <c r="Q88" s="575">
        <v>113.13</v>
      </c>
      <c r="R88" s="573">
        <v>1.8</v>
      </c>
      <c r="S88" s="574">
        <v>62.87</v>
      </c>
      <c r="T88" s="574">
        <v>5.13</v>
      </c>
      <c r="U88" s="122"/>
      <c r="V88" s="576">
        <v>132205</v>
      </c>
      <c r="W88" s="576">
        <v>1701611</v>
      </c>
      <c r="X88" s="572">
        <v>27067</v>
      </c>
      <c r="Y88" s="572">
        <v>15041</v>
      </c>
      <c r="Z88" s="572">
        <v>331479</v>
      </c>
      <c r="AA88" s="572">
        <v>313156</v>
      </c>
    </row>
    <row r="89" spans="1:27" ht="12.75" x14ac:dyDescent="0.2">
      <c r="A89" s="564" t="s">
        <v>1124</v>
      </c>
      <c r="B89" s="564" t="s">
        <v>1125</v>
      </c>
      <c r="C89" s="564" t="s">
        <v>411</v>
      </c>
      <c r="D89" s="564">
        <v>9206</v>
      </c>
      <c r="E89" s="564">
        <v>90206</v>
      </c>
      <c r="F89" s="564" t="s">
        <v>412</v>
      </c>
      <c r="G89" s="564" t="s">
        <v>413</v>
      </c>
      <c r="H89" s="565">
        <v>59219</v>
      </c>
      <c r="I89" s="566">
        <v>47</v>
      </c>
      <c r="J89" s="564" t="s">
        <v>415</v>
      </c>
      <c r="K89" s="564" t="s">
        <v>1718</v>
      </c>
      <c r="L89" s="564" t="s">
        <v>419</v>
      </c>
      <c r="M89" s="566">
        <v>22</v>
      </c>
      <c r="N89" s="567"/>
      <c r="O89" s="568">
        <v>3.05</v>
      </c>
      <c r="P89" s="566">
        <v>0.05</v>
      </c>
      <c r="Q89" s="569">
        <v>102</v>
      </c>
      <c r="R89" s="566">
        <v>1.7</v>
      </c>
      <c r="S89" s="568">
        <v>60.56</v>
      </c>
      <c r="T89" s="568">
        <v>7.71</v>
      </c>
      <c r="U89" s="567"/>
      <c r="V89" s="570">
        <v>171790</v>
      </c>
      <c r="W89" s="570">
        <v>3405769</v>
      </c>
      <c r="X89" s="565">
        <v>56236</v>
      </c>
      <c r="Y89" s="565">
        <v>33390</v>
      </c>
      <c r="Z89" s="565">
        <v>441695</v>
      </c>
      <c r="AA89" s="565">
        <v>506908</v>
      </c>
    </row>
    <row r="90" spans="1:27" ht="12.75" x14ac:dyDescent="0.2">
      <c r="A90" s="571" t="s">
        <v>914</v>
      </c>
      <c r="B90" s="571" t="s">
        <v>915</v>
      </c>
      <c r="C90" s="571" t="s">
        <v>411</v>
      </c>
      <c r="D90" s="571">
        <v>9208</v>
      </c>
      <c r="E90" s="571">
        <v>90208</v>
      </c>
      <c r="F90" s="571" t="s">
        <v>437</v>
      </c>
      <c r="G90" s="571" t="s">
        <v>413</v>
      </c>
      <c r="H90" s="572">
        <v>98176</v>
      </c>
      <c r="I90" s="573">
        <v>47</v>
      </c>
      <c r="J90" s="571" t="s">
        <v>415</v>
      </c>
      <c r="K90" s="571" t="s">
        <v>1718</v>
      </c>
      <c r="L90" s="571" t="s">
        <v>416</v>
      </c>
      <c r="M90" s="573">
        <v>21</v>
      </c>
      <c r="N90" s="122"/>
      <c r="O90" s="574">
        <v>2.09</v>
      </c>
      <c r="P90" s="573">
        <v>0.1</v>
      </c>
      <c r="Q90" s="575">
        <v>69.66</v>
      </c>
      <c r="R90" s="573">
        <v>3.4</v>
      </c>
      <c r="S90" s="574">
        <v>20.6</v>
      </c>
      <c r="T90" s="574">
        <v>4.75</v>
      </c>
      <c r="U90" s="122"/>
      <c r="V90" s="576">
        <v>348094</v>
      </c>
      <c r="W90" s="576">
        <v>3426371</v>
      </c>
      <c r="X90" s="572">
        <v>166290</v>
      </c>
      <c r="Y90" s="572">
        <v>49187</v>
      </c>
      <c r="Z90" s="572">
        <v>720825</v>
      </c>
      <c r="AA90" s="572">
        <v>495522</v>
      </c>
    </row>
    <row r="91" spans="1:27" ht="12.75" x14ac:dyDescent="0.2">
      <c r="A91" s="564" t="s">
        <v>884</v>
      </c>
      <c r="B91" s="564" t="s">
        <v>165</v>
      </c>
      <c r="C91" s="564" t="s">
        <v>411</v>
      </c>
      <c r="D91" s="564" t="s">
        <v>885</v>
      </c>
      <c r="E91" s="564" t="s">
        <v>886</v>
      </c>
      <c r="F91" s="564" t="s">
        <v>427</v>
      </c>
      <c r="G91" s="564" t="s">
        <v>864</v>
      </c>
      <c r="H91" s="566">
        <v>0</v>
      </c>
      <c r="I91" s="566">
        <v>45</v>
      </c>
      <c r="J91" s="564" t="s">
        <v>415</v>
      </c>
      <c r="K91" s="564" t="s">
        <v>1718</v>
      </c>
      <c r="L91" s="564" t="s">
        <v>416</v>
      </c>
      <c r="M91" s="566">
        <v>15</v>
      </c>
      <c r="N91" s="567"/>
      <c r="O91" s="568">
        <v>1.1100000000000001</v>
      </c>
      <c r="P91" s="566">
        <v>7.0000000000000007E-2</v>
      </c>
      <c r="Q91" s="569">
        <v>36.840000000000003</v>
      </c>
      <c r="R91" s="566">
        <v>2.2000000000000002</v>
      </c>
      <c r="S91" s="568">
        <v>16.600000000000001</v>
      </c>
      <c r="T91" s="568">
        <v>0</v>
      </c>
      <c r="U91" s="567"/>
      <c r="V91" s="570">
        <v>92041</v>
      </c>
      <c r="W91" s="570">
        <v>1370388</v>
      </c>
      <c r="X91" s="565">
        <v>82569</v>
      </c>
      <c r="Y91" s="565">
        <v>37202</v>
      </c>
      <c r="Z91" s="566">
        <v>0</v>
      </c>
      <c r="AA91" s="565">
        <v>375368</v>
      </c>
    </row>
    <row r="92" spans="1:27" ht="12.75" x14ac:dyDescent="0.2">
      <c r="A92" s="571" t="s">
        <v>1246</v>
      </c>
      <c r="B92" s="571" t="s">
        <v>347</v>
      </c>
      <c r="C92" s="571" t="s">
        <v>411</v>
      </c>
      <c r="D92" s="571">
        <v>9164</v>
      </c>
      <c r="E92" s="571">
        <v>90164</v>
      </c>
      <c r="F92" s="571" t="s">
        <v>412</v>
      </c>
      <c r="G92" s="571" t="s">
        <v>413</v>
      </c>
      <c r="H92" s="572">
        <v>367260</v>
      </c>
      <c r="I92" s="573">
        <v>45</v>
      </c>
      <c r="J92" s="571" t="s">
        <v>415</v>
      </c>
      <c r="K92" s="571" t="s">
        <v>1718</v>
      </c>
      <c r="L92" s="571" t="s">
        <v>416</v>
      </c>
      <c r="M92" s="573">
        <v>10</v>
      </c>
      <c r="N92" s="122"/>
      <c r="O92" s="574">
        <v>1.75</v>
      </c>
      <c r="P92" s="573">
        <v>0.06</v>
      </c>
      <c r="Q92" s="575">
        <v>66.2</v>
      </c>
      <c r="R92" s="573">
        <v>2.2999999999999998</v>
      </c>
      <c r="S92" s="574">
        <v>29.3</v>
      </c>
      <c r="T92" s="574">
        <v>9.2200000000000006</v>
      </c>
      <c r="U92" s="122"/>
      <c r="V92" s="576">
        <v>44094</v>
      </c>
      <c r="W92" s="576">
        <v>740221</v>
      </c>
      <c r="X92" s="572">
        <v>25263</v>
      </c>
      <c r="Y92" s="572">
        <v>11181</v>
      </c>
      <c r="Z92" s="572">
        <v>80279</v>
      </c>
      <c r="AA92" s="572">
        <v>173820</v>
      </c>
    </row>
    <row r="93" spans="1:27" ht="12.75" x14ac:dyDescent="0.2">
      <c r="A93" s="564" t="s">
        <v>900</v>
      </c>
      <c r="B93" s="564" t="s">
        <v>901</v>
      </c>
      <c r="C93" s="564" t="s">
        <v>411</v>
      </c>
      <c r="D93" s="564" t="s">
        <v>902</v>
      </c>
      <c r="E93" s="564" t="s">
        <v>903</v>
      </c>
      <c r="F93" s="564" t="s">
        <v>412</v>
      </c>
      <c r="G93" s="564" t="s">
        <v>864</v>
      </c>
      <c r="H93" s="566">
        <v>0</v>
      </c>
      <c r="I93" s="566">
        <v>44</v>
      </c>
      <c r="J93" s="564" t="s">
        <v>415</v>
      </c>
      <c r="K93" s="564" t="s">
        <v>1718</v>
      </c>
      <c r="L93" s="564" t="s">
        <v>419</v>
      </c>
      <c r="M93" s="566">
        <v>11</v>
      </c>
      <c r="N93" s="567"/>
      <c r="O93" s="568">
        <v>2.34</v>
      </c>
      <c r="P93" s="566">
        <v>0.11</v>
      </c>
      <c r="Q93" s="569">
        <v>68.19</v>
      </c>
      <c r="R93" s="566">
        <v>3.3</v>
      </c>
      <c r="S93" s="568">
        <v>20.65</v>
      </c>
      <c r="T93" s="568">
        <v>0</v>
      </c>
      <c r="U93" s="567"/>
      <c r="V93" s="570">
        <v>133512</v>
      </c>
      <c r="W93" s="570">
        <v>1179830</v>
      </c>
      <c r="X93" s="565">
        <v>57134</v>
      </c>
      <c r="Y93" s="565">
        <v>17303</v>
      </c>
      <c r="Z93" s="566">
        <v>0</v>
      </c>
      <c r="AA93" s="565">
        <v>165533</v>
      </c>
    </row>
    <row r="94" spans="1:27" ht="12.75" x14ac:dyDescent="0.2">
      <c r="A94" s="571" t="s">
        <v>1021</v>
      </c>
      <c r="B94" s="571" t="s">
        <v>975</v>
      </c>
      <c r="C94" s="571" t="s">
        <v>411</v>
      </c>
      <c r="D94" s="571">
        <v>9092</v>
      </c>
      <c r="E94" s="571">
        <v>90092</v>
      </c>
      <c r="F94" s="571" t="s">
        <v>427</v>
      </c>
      <c r="G94" s="571" t="s">
        <v>413</v>
      </c>
      <c r="H94" s="572">
        <v>133683</v>
      </c>
      <c r="I94" s="573">
        <v>43</v>
      </c>
      <c r="J94" s="571" t="s">
        <v>415</v>
      </c>
      <c r="K94" s="571" t="s">
        <v>1718</v>
      </c>
      <c r="L94" s="571" t="s">
        <v>416</v>
      </c>
      <c r="M94" s="573">
        <v>9</v>
      </c>
      <c r="N94" s="122"/>
      <c r="O94" s="574">
        <v>4.9400000000000004</v>
      </c>
      <c r="P94" s="573">
        <v>0.09</v>
      </c>
      <c r="Q94" s="575">
        <v>96.61</v>
      </c>
      <c r="R94" s="573">
        <v>1.7</v>
      </c>
      <c r="S94" s="574">
        <v>55.24</v>
      </c>
      <c r="T94" s="574">
        <v>5.74</v>
      </c>
      <c r="U94" s="122"/>
      <c r="V94" s="576">
        <v>125665</v>
      </c>
      <c r="W94" s="576">
        <v>1406445</v>
      </c>
      <c r="X94" s="572">
        <v>25461</v>
      </c>
      <c r="Y94" s="572">
        <v>14558</v>
      </c>
      <c r="Z94" s="572">
        <v>245106</v>
      </c>
      <c r="AA94" s="572">
        <v>236479</v>
      </c>
    </row>
    <row r="95" spans="1:27" ht="12.75" x14ac:dyDescent="0.2">
      <c r="A95" s="564" t="s">
        <v>899</v>
      </c>
      <c r="B95" s="564" t="s">
        <v>894</v>
      </c>
      <c r="C95" s="564" t="s">
        <v>411</v>
      </c>
      <c r="D95" s="564">
        <v>9088</v>
      </c>
      <c r="E95" s="564">
        <v>90088</v>
      </c>
      <c r="F95" s="564" t="s">
        <v>412</v>
      </c>
      <c r="G95" s="564" t="s">
        <v>413</v>
      </c>
      <c r="H95" s="565">
        <v>83913</v>
      </c>
      <c r="I95" s="566">
        <v>43</v>
      </c>
      <c r="J95" s="564" t="s">
        <v>415</v>
      </c>
      <c r="K95" s="564" t="s">
        <v>1718</v>
      </c>
      <c r="L95" s="564" t="s">
        <v>416</v>
      </c>
      <c r="M95" s="566">
        <v>12</v>
      </c>
      <c r="N95" s="567"/>
      <c r="O95" s="568">
        <v>2.4300000000000002</v>
      </c>
      <c r="P95" s="566">
        <v>0.1</v>
      </c>
      <c r="Q95" s="569">
        <v>88.16</v>
      </c>
      <c r="R95" s="566">
        <v>3.6</v>
      </c>
      <c r="S95" s="568">
        <v>24.33</v>
      </c>
      <c r="T95" s="568">
        <v>3.38</v>
      </c>
      <c r="U95" s="567"/>
      <c r="V95" s="570">
        <v>243981</v>
      </c>
      <c r="W95" s="570">
        <v>2439170</v>
      </c>
      <c r="X95" s="565">
        <v>100240</v>
      </c>
      <c r="Y95" s="565">
        <v>27667</v>
      </c>
      <c r="Z95" s="565">
        <v>720945</v>
      </c>
      <c r="AA95" s="565">
        <v>244583</v>
      </c>
    </row>
    <row r="96" spans="1:27" ht="12.75" x14ac:dyDescent="0.2">
      <c r="A96" s="571" t="s">
        <v>1182</v>
      </c>
      <c r="B96" s="571" t="s">
        <v>1183</v>
      </c>
      <c r="C96" s="571" t="s">
        <v>411</v>
      </c>
      <c r="D96" s="571">
        <v>9232</v>
      </c>
      <c r="E96" s="571">
        <v>90232</v>
      </c>
      <c r="F96" s="571" t="s">
        <v>412</v>
      </c>
      <c r="G96" s="571" t="s">
        <v>413</v>
      </c>
      <c r="H96" s="572">
        <v>165074</v>
      </c>
      <c r="I96" s="573">
        <v>41</v>
      </c>
      <c r="J96" s="571" t="s">
        <v>415</v>
      </c>
      <c r="K96" s="571" t="s">
        <v>1718</v>
      </c>
      <c r="L96" s="571" t="s">
        <v>416</v>
      </c>
      <c r="M96" s="573">
        <v>8</v>
      </c>
      <c r="N96" s="122"/>
      <c r="O96" s="574">
        <v>2.21</v>
      </c>
      <c r="P96" s="573">
        <v>0.03</v>
      </c>
      <c r="Q96" s="575">
        <v>125.17</v>
      </c>
      <c r="R96" s="573">
        <v>2</v>
      </c>
      <c r="S96" s="574">
        <v>63.3</v>
      </c>
      <c r="T96" s="574">
        <v>11.82</v>
      </c>
      <c r="U96" s="122"/>
      <c r="V96" s="576">
        <v>59272</v>
      </c>
      <c r="W96" s="576">
        <v>1697513</v>
      </c>
      <c r="X96" s="572">
        <v>26817</v>
      </c>
      <c r="Y96" s="572">
        <v>13562</v>
      </c>
      <c r="Z96" s="572">
        <v>143668</v>
      </c>
      <c r="AA96" s="572">
        <v>145727</v>
      </c>
    </row>
    <row r="97" spans="1:27" ht="12.75" x14ac:dyDescent="0.2">
      <c r="A97" s="564" t="s">
        <v>983</v>
      </c>
      <c r="B97" s="564" t="s">
        <v>984</v>
      </c>
      <c r="C97" s="564" t="s">
        <v>411</v>
      </c>
      <c r="D97" s="564">
        <v>9091</v>
      </c>
      <c r="E97" s="564">
        <v>90091</v>
      </c>
      <c r="F97" s="564" t="s">
        <v>427</v>
      </c>
      <c r="G97" s="564" t="s">
        <v>413</v>
      </c>
      <c r="H97" s="565">
        <v>219454</v>
      </c>
      <c r="I97" s="566">
        <v>39</v>
      </c>
      <c r="J97" s="564" t="s">
        <v>415</v>
      </c>
      <c r="K97" s="564" t="s">
        <v>1718</v>
      </c>
      <c r="L97" s="564" t="s">
        <v>416</v>
      </c>
      <c r="M97" s="566">
        <v>8</v>
      </c>
      <c r="N97" s="567"/>
      <c r="O97" s="568">
        <v>3.93</v>
      </c>
      <c r="P97" s="566">
        <v>0.16</v>
      </c>
      <c r="Q97" s="569">
        <v>70.959999999999994</v>
      </c>
      <c r="R97" s="566">
        <v>2.8</v>
      </c>
      <c r="S97" s="568">
        <v>25.18</v>
      </c>
      <c r="T97" s="568">
        <v>3.27</v>
      </c>
      <c r="U97" s="567"/>
      <c r="V97" s="570">
        <v>141475</v>
      </c>
      <c r="W97" s="570">
        <v>906467</v>
      </c>
      <c r="X97" s="565">
        <v>35994</v>
      </c>
      <c r="Y97" s="565">
        <v>12775</v>
      </c>
      <c r="Z97" s="565">
        <v>276796</v>
      </c>
      <c r="AA97" s="565">
        <v>165879</v>
      </c>
    </row>
    <row r="98" spans="1:27" ht="12.75" x14ac:dyDescent="0.2">
      <c r="A98" s="571" t="s">
        <v>1218</v>
      </c>
      <c r="B98" s="571" t="s">
        <v>880</v>
      </c>
      <c r="C98" s="571" t="s">
        <v>411</v>
      </c>
      <c r="D98" s="571">
        <v>9196</v>
      </c>
      <c r="E98" s="571">
        <v>90196</v>
      </c>
      <c r="F98" s="571" t="s">
        <v>427</v>
      </c>
      <c r="G98" s="571" t="s">
        <v>413</v>
      </c>
      <c r="H98" s="572">
        <v>1723634</v>
      </c>
      <c r="I98" s="573">
        <v>39</v>
      </c>
      <c r="J98" s="571" t="s">
        <v>415</v>
      </c>
      <c r="K98" s="571" t="s">
        <v>1718</v>
      </c>
      <c r="L98" s="571" t="s">
        <v>416</v>
      </c>
      <c r="M98" s="573">
        <v>7</v>
      </c>
      <c r="N98" s="122"/>
      <c r="O98" s="574">
        <v>0.73</v>
      </c>
      <c r="P98" s="573">
        <v>0.02</v>
      </c>
      <c r="Q98" s="575">
        <v>62.93</v>
      </c>
      <c r="R98" s="573">
        <v>1.8</v>
      </c>
      <c r="S98" s="574">
        <v>35.67</v>
      </c>
      <c r="T98" s="574">
        <v>10.45</v>
      </c>
      <c r="U98" s="122"/>
      <c r="V98" s="576">
        <v>19940</v>
      </c>
      <c r="W98" s="576">
        <v>969797</v>
      </c>
      <c r="X98" s="572">
        <v>27187</v>
      </c>
      <c r="Y98" s="572">
        <v>15411</v>
      </c>
      <c r="Z98" s="572">
        <v>92778</v>
      </c>
      <c r="AA98" s="572">
        <v>137343</v>
      </c>
    </row>
    <row r="99" spans="1:27" ht="12.75" x14ac:dyDescent="0.2">
      <c r="A99" s="564" t="s">
        <v>1218</v>
      </c>
      <c r="B99" s="564" t="s">
        <v>880</v>
      </c>
      <c r="C99" s="564" t="s">
        <v>411</v>
      </c>
      <c r="D99" s="564">
        <v>9196</v>
      </c>
      <c r="E99" s="564">
        <v>90196</v>
      </c>
      <c r="F99" s="564" t="s">
        <v>427</v>
      </c>
      <c r="G99" s="564" t="s">
        <v>413</v>
      </c>
      <c r="H99" s="565">
        <v>1723634</v>
      </c>
      <c r="I99" s="566">
        <v>39</v>
      </c>
      <c r="J99" s="564" t="s">
        <v>415</v>
      </c>
      <c r="K99" s="564" t="s">
        <v>1718</v>
      </c>
      <c r="L99" s="564" t="s">
        <v>419</v>
      </c>
      <c r="M99" s="566">
        <v>1</v>
      </c>
      <c r="N99" s="567"/>
      <c r="O99" s="568">
        <v>3.53</v>
      </c>
      <c r="P99" s="566">
        <v>0.03</v>
      </c>
      <c r="Q99" s="569">
        <v>218.21</v>
      </c>
      <c r="R99" s="566">
        <v>2.1</v>
      </c>
      <c r="S99" s="568">
        <v>104.6</v>
      </c>
      <c r="T99" s="568">
        <v>8.83</v>
      </c>
      <c r="U99" s="567"/>
      <c r="V99" s="570">
        <v>854</v>
      </c>
      <c r="W99" s="570">
        <v>25312</v>
      </c>
      <c r="X99" s="566">
        <v>242</v>
      </c>
      <c r="Y99" s="566">
        <v>116</v>
      </c>
      <c r="Z99" s="565">
        <v>2865</v>
      </c>
      <c r="AA99" s="565">
        <v>2865</v>
      </c>
    </row>
    <row r="100" spans="1:27" ht="12.75" x14ac:dyDescent="0.2">
      <c r="A100" s="571" t="s">
        <v>644</v>
      </c>
      <c r="B100" s="571" t="s">
        <v>637</v>
      </c>
      <c r="C100" s="571" t="s">
        <v>411</v>
      </c>
      <c r="D100" s="122"/>
      <c r="E100" s="571">
        <v>99425</v>
      </c>
      <c r="F100" s="571" t="s">
        <v>412</v>
      </c>
      <c r="G100" s="571" t="s">
        <v>413</v>
      </c>
      <c r="H100" s="572">
        <v>12150996</v>
      </c>
      <c r="I100" s="573">
        <v>38</v>
      </c>
      <c r="J100" s="571" t="s">
        <v>415</v>
      </c>
      <c r="K100" s="571" t="s">
        <v>1718</v>
      </c>
      <c r="L100" s="571" t="s">
        <v>416</v>
      </c>
      <c r="M100" s="573">
        <v>19</v>
      </c>
      <c r="N100" s="122"/>
      <c r="O100" s="574">
        <v>0.81</v>
      </c>
      <c r="P100" s="573">
        <v>0.04</v>
      </c>
      <c r="Q100" s="575">
        <v>84.79</v>
      </c>
      <c r="R100" s="573">
        <v>3.9</v>
      </c>
      <c r="S100" s="574">
        <v>21.62</v>
      </c>
      <c r="T100" s="574">
        <v>3.93</v>
      </c>
      <c r="U100" s="122"/>
      <c r="V100" s="576">
        <v>76429</v>
      </c>
      <c r="W100" s="576">
        <v>2041368</v>
      </c>
      <c r="X100" s="572">
        <v>94420</v>
      </c>
      <c r="Y100" s="572">
        <v>24076</v>
      </c>
      <c r="Z100" s="572">
        <v>518843</v>
      </c>
      <c r="AA100" s="572">
        <v>277702</v>
      </c>
    </row>
    <row r="101" spans="1:27" ht="12.75" x14ac:dyDescent="0.2">
      <c r="A101" s="564" t="s">
        <v>350</v>
      </c>
      <c r="B101" s="564" t="s">
        <v>351</v>
      </c>
      <c r="C101" s="564" t="s">
        <v>411</v>
      </c>
      <c r="D101" s="564">
        <v>9017</v>
      </c>
      <c r="E101" s="564">
        <v>90017</v>
      </c>
      <c r="F101" s="564" t="s">
        <v>427</v>
      </c>
      <c r="G101" s="564" t="s">
        <v>413</v>
      </c>
      <c r="H101" s="565">
        <v>308231</v>
      </c>
      <c r="I101" s="566">
        <v>35</v>
      </c>
      <c r="J101" s="564" t="s">
        <v>415</v>
      </c>
      <c r="K101" s="564" t="s">
        <v>1718</v>
      </c>
      <c r="L101" s="564" t="s">
        <v>416</v>
      </c>
      <c r="M101" s="566">
        <v>10</v>
      </c>
      <c r="N101" s="567"/>
      <c r="O101" s="568">
        <v>3.13</v>
      </c>
      <c r="P101" s="566">
        <v>0.11</v>
      </c>
      <c r="Q101" s="569">
        <v>71.67</v>
      </c>
      <c r="R101" s="566">
        <v>2.4</v>
      </c>
      <c r="S101" s="568">
        <v>29.3</v>
      </c>
      <c r="T101" s="568">
        <v>5.37</v>
      </c>
      <c r="U101" s="567"/>
      <c r="V101" s="570">
        <v>136952</v>
      </c>
      <c r="W101" s="570">
        <v>1282815</v>
      </c>
      <c r="X101" s="565">
        <v>43789</v>
      </c>
      <c r="Y101" s="565">
        <v>17899</v>
      </c>
      <c r="Z101" s="565">
        <v>239063</v>
      </c>
      <c r="AA101" s="565">
        <v>229741</v>
      </c>
    </row>
    <row r="102" spans="1:27" ht="12.75" x14ac:dyDescent="0.2">
      <c r="A102" s="571" t="s">
        <v>602</v>
      </c>
      <c r="B102" s="571" t="s">
        <v>603</v>
      </c>
      <c r="C102" s="571" t="s">
        <v>411</v>
      </c>
      <c r="D102" s="122"/>
      <c r="E102" s="571">
        <v>99423</v>
      </c>
      <c r="F102" s="571" t="s">
        <v>427</v>
      </c>
      <c r="G102" s="571" t="s">
        <v>413</v>
      </c>
      <c r="H102" s="572">
        <v>12150996</v>
      </c>
      <c r="I102" s="573">
        <v>34</v>
      </c>
      <c r="J102" s="571" t="s">
        <v>415</v>
      </c>
      <c r="K102" s="571" t="s">
        <v>1718</v>
      </c>
      <c r="L102" s="571" t="s">
        <v>416</v>
      </c>
      <c r="M102" s="573">
        <v>6</v>
      </c>
      <c r="N102" s="122"/>
      <c r="O102" s="574">
        <v>1.0900000000000001</v>
      </c>
      <c r="P102" s="573">
        <v>0.05</v>
      </c>
      <c r="Q102" s="575">
        <v>93.12</v>
      </c>
      <c r="R102" s="573">
        <v>4</v>
      </c>
      <c r="S102" s="574">
        <v>23.06</v>
      </c>
      <c r="T102" s="574">
        <v>4.3899999999999997</v>
      </c>
      <c r="U102" s="122"/>
      <c r="V102" s="576">
        <v>49116</v>
      </c>
      <c r="W102" s="576">
        <v>1035653</v>
      </c>
      <c r="X102" s="572">
        <v>44914</v>
      </c>
      <c r="Y102" s="572">
        <v>11122</v>
      </c>
      <c r="Z102" s="572">
        <v>236175</v>
      </c>
      <c r="AA102" s="572">
        <v>142578</v>
      </c>
    </row>
    <row r="103" spans="1:27" ht="12.75" x14ac:dyDescent="0.2">
      <c r="A103" s="564" t="s">
        <v>674</v>
      </c>
      <c r="B103" s="564" t="s">
        <v>675</v>
      </c>
      <c r="C103" s="564" t="s">
        <v>411</v>
      </c>
      <c r="D103" s="564">
        <v>9061</v>
      </c>
      <c r="E103" s="564">
        <v>90061</v>
      </c>
      <c r="F103" s="564" t="s">
        <v>412</v>
      </c>
      <c r="G103" s="564" t="s">
        <v>413</v>
      </c>
      <c r="H103" s="565">
        <v>116719</v>
      </c>
      <c r="I103" s="566">
        <v>34</v>
      </c>
      <c r="J103" s="564" t="s">
        <v>415</v>
      </c>
      <c r="K103" s="564" t="s">
        <v>1718</v>
      </c>
      <c r="L103" s="564" t="s">
        <v>416</v>
      </c>
      <c r="M103" s="566">
        <v>10</v>
      </c>
      <c r="N103" s="567"/>
      <c r="O103" s="568">
        <v>1.83</v>
      </c>
      <c r="P103" s="566">
        <v>7.0000000000000007E-2</v>
      </c>
      <c r="Q103" s="569">
        <v>80.67</v>
      </c>
      <c r="R103" s="566">
        <v>3.1</v>
      </c>
      <c r="S103" s="568">
        <v>26.41</v>
      </c>
      <c r="T103" s="568">
        <v>4.5</v>
      </c>
      <c r="U103" s="567"/>
      <c r="V103" s="570">
        <v>136873</v>
      </c>
      <c r="W103" s="570">
        <v>1970232</v>
      </c>
      <c r="X103" s="565">
        <v>74600</v>
      </c>
      <c r="Y103" s="565">
        <v>24424</v>
      </c>
      <c r="Z103" s="565">
        <v>437670</v>
      </c>
      <c r="AA103" s="565">
        <v>321263</v>
      </c>
    </row>
    <row r="104" spans="1:27" ht="12.75" x14ac:dyDescent="0.2">
      <c r="A104" s="571" t="s">
        <v>939</v>
      </c>
      <c r="B104" s="571" t="s">
        <v>940</v>
      </c>
      <c r="C104" s="571" t="s">
        <v>411</v>
      </c>
      <c r="D104" s="571">
        <v>9229</v>
      </c>
      <c r="E104" s="571">
        <v>90229</v>
      </c>
      <c r="F104" s="571" t="s">
        <v>412</v>
      </c>
      <c r="G104" s="571" t="s">
        <v>413</v>
      </c>
      <c r="H104" s="572">
        <v>1723634</v>
      </c>
      <c r="I104" s="573">
        <v>33</v>
      </c>
      <c r="J104" s="571" t="s">
        <v>415</v>
      </c>
      <c r="K104" s="571" t="s">
        <v>1718</v>
      </c>
      <c r="L104" s="571" t="s">
        <v>419</v>
      </c>
      <c r="M104" s="573">
        <v>15</v>
      </c>
      <c r="N104" s="122"/>
      <c r="O104" s="574">
        <v>10.25</v>
      </c>
      <c r="P104" s="573">
        <v>0.22</v>
      </c>
      <c r="Q104" s="575">
        <v>142.56</v>
      </c>
      <c r="R104" s="573">
        <v>3.1</v>
      </c>
      <c r="S104" s="574">
        <v>46.17</v>
      </c>
      <c r="T104" s="574">
        <v>4.12</v>
      </c>
      <c r="U104" s="122"/>
      <c r="V104" s="576">
        <v>549964</v>
      </c>
      <c r="W104" s="576">
        <v>2476584</v>
      </c>
      <c r="X104" s="572">
        <v>53642</v>
      </c>
      <c r="Y104" s="572">
        <v>17372</v>
      </c>
      <c r="Z104" s="572">
        <v>601659</v>
      </c>
      <c r="AA104" s="572">
        <v>347061</v>
      </c>
    </row>
    <row r="105" spans="1:27" ht="12.75" x14ac:dyDescent="0.2">
      <c r="A105" s="564" t="s">
        <v>1014</v>
      </c>
      <c r="B105" s="564" t="s">
        <v>1015</v>
      </c>
      <c r="C105" s="564" t="s">
        <v>411</v>
      </c>
      <c r="D105" s="564" t="s">
        <v>1016</v>
      </c>
      <c r="E105" s="564" t="s">
        <v>1017</v>
      </c>
      <c r="F105" s="564" t="s">
        <v>412</v>
      </c>
      <c r="G105" s="564" t="s">
        <v>864</v>
      </c>
      <c r="H105" s="566">
        <v>0</v>
      </c>
      <c r="I105" s="566">
        <v>31</v>
      </c>
      <c r="J105" s="564" t="s">
        <v>415</v>
      </c>
      <c r="K105" s="564" t="s">
        <v>1718</v>
      </c>
      <c r="L105" s="564" t="s">
        <v>419</v>
      </c>
      <c r="M105" s="566">
        <v>4</v>
      </c>
      <c r="N105" s="567"/>
      <c r="O105" s="568">
        <v>2.2799999999999998</v>
      </c>
      <c r="P105" s="566">
        <v>0.11</v>
      </c>
      <c r="Q105" s="569">
        <v>54.25</v>
      </c>
      <c r="R105" s="566">
        <v>2.5</v>
      </c>
      <c r="S105" s="568">
        <v>21.31</v>
      </c>
      <c r="T105" s="568">
        <v>0</v>
      </c>
      <c r="U105" s="567"/>
      <c r="V105" s="570">
        <v>40482</v>
      </c>
      <c r="W105" s="570">
        <v>379152</v>
      </c>
      <c r="X105" s="565">
        <v>17789</v>
      </c>
      <c r="Y105" s="565">
        <v>6989</v>
      </c>
      <c r="Z105" s="566">
        <v>0</v>
      </c>
      <c r="AA105" s="565">
        <v>84902</v>
      </c>
    </row>
    <row r="106" spans="1:27" ht="12.75" x14ac:dyDescent="0.2">
      <c r="A106" s="571" t="s">
        <v>618</v>
      </c>
      <c r="B106" s="571" t="s">
        <v>619</v>
      </c>
      <c r="C106" s="571" t="s">
        <v>411</v>
      </c>
      <c r="D106" s="122"/>
      <c r="E106" s="571">
        <v>99424</v>
      </c>
      <c r="F106" s="571" t="s">
        <v>427</v>
      </c>
      <c r="G106" s="571" t="s">
        <v>428</v>
      </c>
      <c r="H106" s="572">
        <v>12150996</v>
      </c>
      <c r="I106" s="573">
        <v>31</v>
      </c>
      <c r="J106" s="571" t="s">
        <v>415</v>
      </c>
      <c r="K106" s="571" t="s">
        <v>1718</v>
      </c>
      <c r="L106" s="571" t="s">
        <v>416</v>
      </c>
      <c r="M106" s="573">
        <v>12</v>
      </c>
      <c r="N106" s="122"/>
      <c r="O106" s="574">
        <v>0.61</v>
      </c>
      <c r="P106" s="573">
        <v>0.03</v>
      </c>
      <c r="Q106" s="575">
        <v>77.709999999999994</v>
      </c>
      <c r="R106" s="573">
        <v>3.6</v>
      </c>
      <c r="S106" s="574">
        <v>21.86</v>
      </c>
      <c r="T106" s="574">
        <v>0</v>
      </c>
      <c r="U106" s="122"/>
      <c r="V106" s="576">
        <v>46355</v>
      </c>
      <c r="W106" s="576">
        <v>1648722</v>
      </c>
      <c r="X106" s="572">
        <v>75437</v>
      </c>
      <c r="Y106" s="572">
        <v>21217</v>
      </c>
      <c r="Z106" s="573">
        <v>0</v>
      </c>
      <c r="AA106" s="572">
        <v>203704</v>
      </c>
    </row>
    <row r="107" spans="1:27" ht="12.75" x14ac:dyDescent="0.2">
      <c r="A107" s="564" t="s">
        <v>355</v>
      </c>
      <c r="B107" s="564" t="s">
        <v>356</v>
      </c>
      <c r="C107" s="564" t="s">
        <v>411</v>
      </c>
      <c r="D107" s="564">
        <v>9022</v>
      </c>
      <c r="E107" s="564">
        <v>90022</v>
      </c>
      <c r="F107" s="564" t="s">
        <v>427</v>
      </c>
      <c r="G107" s="564" t="s">
        <v>413</v>
      </c>
      <c r="H107" s="565">
        <v>12150996</v>
      </c>
      <c r="I107" s="566">
        <v>29</v>
      </c>
      <c r="J107" s="564" t="s">
        <v>415</v>
      </c>
      <c r="K107" s="564" t="s">
        <v>1718</v>
      </c>
      <c r="L107" s="564" t="s">
        <v>416</v>
      </c>
      <c r="M107" s="566">
        <v>5</v>
      </c>
      <c r="N107" s="567"/>
      <c r="O107" s="568">
        <v>1.1399999999999999</v>
      </c>
      <c r="P107" s="566">
        <v>7.0000000000000007E-2</v>
      </c>
      <c r="Q107" s="569">
        <v>58.7</v>
      </c>
      <c r="R107" s="566">
        <v>3.5</v>
      </c>
      <c r="S107" s="568">
        <v>16.88</v>
      </c>
      <c r="T107" s="568">
        <v>4.95</v>
      </c>
      <c r="U107" s="567"/>
      <c r="V107" s="570">
        <v>24903</v>
      </c>
      <c r="W107" s="570">
        <v>368856</v>
      </c>
      <c r="X107" s="565">
        <v>21849</v>
      </c>
      <c r="Y107" s="565">
        <v>6284</v>
      </c>
      <c r="Z107" s="565">
        <v>74546</v>
      </c>
      <c r="AA107" s="565">
        <v>47239</v>
      </c>
    </row>
    <row r="108" spans="1:27" ht="12.75" x14ac:dyDescent="0.2">
      <c r="A108" s="571" t="s">
        <v>1040</v>
      </c>
      <c r="B108" s="571" t="s">
        <v>1042</v>
      </c>
      <c r="C108" s="571" t="s">
        <v>411</v>
      </c>
      <c r="D108" s="571">
        <v>9093</v>
      </c>
      <c r="E108" s="571">
        <v>90093</v>
      </c>
      <c r="F108" s="571" t="s">
        <v>412</v>
      </c>
      <c r="G108" s="571" t="s">
        <v>413</v>
      </c>
      <c r="H108" s="572">
        <v>117731</v>
      </c>
      <c r="I108" s="573">
        <v>29</v>
      </c>
      <c r="J108" s="571" t="s">
        <v>415</v>
      </c>
      <c r="K108" s="571" t="s">
        <v>1718</v>
      </c>
      <c r="L108" s="571" t="s">
        <v>416</v>
      </c>
      <c r="M108" s="573">
        <v>16</v>
      </c>
      <c r="N108" s="122"/>
      <c r="O108" s="574">
        <v>3.26</v>
      </c>
      <c r="P108" s="573">
        <v>0.12</v>
      </c>
      <c r="Q108" s="575">
        <v>93.74</v>
      </c>
      <c r="R108" s="573">
        <v>3.3</v>
      </c>
      <c r="S108" s="574">
        <v>28.27</v>
      </c>
      <c r="T108" s="574">
        <v>3.19</v>
      </c>
      <c r="U108" s="122"/>
      <c r="V108" s="576">
        <v>177245</v>
      </c>
      <c r="W108" s="576">
        <v>1537815</v>
      </c>
      <c r="X108" s="572">
        <v>54395</v>
      </c>
      <c r="Y108" s="572">
        <v>16405</v>
      </c>
      <c r="Z108" s="572">
        <v>482146</v>
      </c>
      <c r="AA108" s="572">
        <v>300213</v>
      </c>
    </row>
    <row r="109" spans="1:27" ht="12.75" x14ac:dyDescent="0.2">
      <c r="A109" s="564" t="s">
        <v>636</v>
      </c>
      <c r="B109" s="564" t="s">
        <v>637</v>
      </c>
      <c r="C109" s="564" t="s">
        <v>411</v>
      </c>
      <c r="D109" s="564">
        <v>9296</v>
      </c>
      <c r="E109" s="564">
        <v>90296</v>
      </c>
      <c r="F109" s="564" t="s">
        <v>427</v>
      </c>
      <c r="G109" s="564" t="s">
        <v>428</v>
      </c>
      <c r="H109" s="565">
        <v>12150996</v>
      </c>
      <c r="I109" s="566">
        <v>28</v>
      </c>
      <c r="J109" s="564" t="s">
        <v>415</v>
      </c>
      <c r="K109" s="564" t="s">
        <v>1718</v>
      </c>
      <c r="L109" s="564" t="s">
        <v>416</v>
      </c>
      <c r="M109" s="566">
        <v>7</v>
      </c>
      <c r="N109" s="567"/>
      <c r="O109" s="568">
        <v>0.81</v>
      </c>
      <c r="P109" s="566">
        <v>0.08</v>
      </c>
      <c r="Q109" s="569">
        <v>143.78</v>
      </c>
      <c r="R109" s="566">
        <v>13.4</v>
      </c>
      <c r="S109" s="568">
        <v>10.73</v>
      </c>
      <c r="T109" s="568">
        <v>0</v>
      </c>
      <c r="U109" s="567"/>
      <c r="V109" s="570">
        <v>11134</v>
      </c>
      <c r="W109" s="570">
        <v>148092</v>
      </c>
      <c r="X109" s="565">
        <v>13799</v>
      </c>
      <c r="Y109" s="565">
        <v>1030</v>
      </c>
      <c r="Z109" s="566">
        <v>0</v>
      </c>
      <c r="AA109" s="565">
        <v>9842</v>
      </c>
    </row>
    <row r="110" spans="1:27" ht="12.75" x14ac:dyDescent="0.2">
      <c r="A110" s="571" t="s">
        <v>1244</v>
      </c>
      <c r="B110" s="571" t="s">
        <v>1163</v>
      </c>
      <c r="C110" s="571" t="s">
        <v>411</v>
      </c>
      <c r="D110" s="571">
        <v>9165</v>
      </c>
      <c r="E110" s="571">
        <v>90165</v>
      </c>
      <c r="F110" s="571" t="s">
        <v>427</v>
      </c>
      <c r="G110" s="571" t="s">
        <v>428</v>
      </c>
      <c r="H110" s="572">
        <v>214811</v>
      </c>
      <c r="I110" s="573">
        <v>28</v>
      </c>
      <c r="J110" s="571" t="s">
        <v>415</v>
      </c>
      <c r="K110" s="571" t="s">
        <v>1718</v>
      </c>
      <c r="L110" s="571" t="s">
        <v>416</v>
      </c>
      <c r="M110" s="573">
        <v>18</v>
      </c>
      <c r="N110" s="122"/>
      <c r="O110" s="574">
        <v>2.87</v>
      </c>
      <c r="P110" s="573">
        <v>0.08</v>
      </c>
      <c r="Q110" s="575">
        <v>77.73</v>
      </c>
      <c r="R110" s="573">
        <v>2.2000000000000002</v>
      </c>
      <c r="S110" s="574">
        <v>34.93</v>
      </c>
      <c r="T110" s="574">
        <v>0</v>
      </c>
      <c r="U110" s="122"/>
      <c r="V110" s="576">
        <v>240445</v>
      </c>
      <c r="W110" s="576">
        <v>2928927</v>
      </c>
      <c r="X110" s="572">
        <v>83850</v>
      </c>
      <c r="Y110" s="572">
        <v>37681</v>
      </c>
      <c r="Z110" s="573">
        <v>0</v>
      </c>
      <c r="AA110" s="572">
        <v>632544</v>
      </c>
    </row>
    <row r="111" spans="1:27" ht="12.75" x14ac:dyDescent="0.2">
      <c r="A111" s="564" t="s">
        <v>1235</v>
      </c>
      <c r="B111" s="564" t="s">
        <v>183</v>
      </c>
      <c r="C111" s="564" t="s">
        <v>411</v>
      </c>
      <c r="D111" s="564">
        <v>9236</v>
      </c>
      <c r="E111" s="564">
        <v>90236</v>
      </c>
      <c r="F111" s="564" t="s">
        <v>427</v>
      </c>
      <c r="G111" s="564" t="s">
        <v>428</v>
      </c>
      <c r="H111" s="565">
        <v>358172</v>
      </c>
      <c r="I111" s="566">
        <v>28</v>
      </c>
      <c r="J111" s="564" t="s">
        <v>415</v>
      </c>
      <c r="K111" s="564" t="s">
        <v>1718</v>
      </c>
      <c r="L111" s="564" t="s">
        <v>416</v>
      </c>
      <c r="M111" s="566">
        <v>10</v>
      </c>
      <c r="N111" s="567"/>
      <c r="O111" s="568">
        <v>1.72</v>
      </c>
      <c r="P111" s="566">
        <v>0.04</v>
      </c>
      <c r="Q111" s="569">
        <v>95.56</v>
      </c>
      <c r="R111" s="566">
        <v>2.2999999999999998</v>
      </c>
      <c r="S111" s="568">
        <v>41.99</v>
      </c>
      <c r="T111" s="568">
        <v>0</v>
      </c>
      <c r="U111" s="567"/>
      <c r="V111" s="570">
        <v>78779</v>
      </c>
      <c r="W111" s="570">
        <v>1919689</v>
      </c>
      <c r="X111" s="565">
        <v>45714</v>
      </c>
      <c r="Y111" s="565">
        <v>20089</v>
      </c>
      <c r="Z111" s="566">
        <v>0</v>
      </c>
      <c r="AA111" s="565">
        <v>271257</v>
      </c>
    </row>
    <row r="112" spans="1:27" ht="12.75" x14ac:dyDescent="0.2">
      <c r="A112" s="571" t="s">
        <v>958</v>
      </c>
      <c r="B112" s="571" t="s">
        <v>959</v>
      </c>
      <c r="C112" s="571" t="s">
        <v>411</v>
      </c>
      <c r="D112" s="571">
        <v>9226</v>
      </c>
      <c r="E112" s="571">
        <v>90226</v>
      </c>
      <c r="F112" s="571" t="s">
        <v>412</v>
      </c>
      <c r="G112" s="571" t="s">
        <v>413</v>
      </c>
      <c r="H112" s="572">
        <v>107672</v>
      </c>
      <c r="I112" s="573">
        <v>26</v>
      </c>
      <c r="J112" s="571" t="s">
        <v>415</v>
      </c>
      <c r="K112" s="571" t="s">
        <v>1718</v>
      </c>
      <c r="L112" s="571" t="s">
        <v>416</v>
      </c>
      <c r="M112" s="573">
        <v>8</v>
      </c>
      <c r="N112" s="122"/>
      <c r="O112" s="574">
        <v>2.09</v>
      </c>
      <c r="P112" s="573">
        <v>0.04</v>
      </c>
      <c r="Q112" s="575">
        <v>99.79</v>
      </c>
      <c r="R112" s="573">
        <v>2.1</v>
      </c>
      <c r="S112" s="574">
        <v>47.32</v>
      </c>
      <c r="T112" s="574">
        <v>2.56</v>
      </c>
      <c r="U112" s="122"/>
      <c r="V112" s="576">
        <v>68684</v>
      </c>
      <c r="W112" s="576">
        <v>1555997</v>
      </c>
      <c r="X112" s="572">
        <v>32882</v>
      </c>
      <c r="Y112" s="572">
        <v>15593</v>
      </c>
      <c r="Z112" s="572">
        <v>607197</v>
      </c>
      <c r="AA112" s="572">
        <v>306772</v>
      </c>
    </row>
    <row r="113" spans="1:27" ht="12.75" x14ac:dyDescent="0.2">
      <c r="A113" s="564" t="s">
        <v>1190</v>
      </c>
      <c r="B113" s="564" t="s">
        <v>984</v>
      </c>
      <c r="C113" s="564" t="s">
        <v>411</v>
      </c>
      <c r="D113" s="564" t="s">
        <v>1191</v>
      </c>
      <c r="E113" s="564" t="s">
        <v>1192</v>
      </c>
      <c r="F113" s="564" t="s">
        <v>427</v>
      </c>
      <c r="G113" s="564" t="s">
        <v>864</v>
      </c>
      <c r="H113" s="566">
        <v>0</v>
      </c>
      <c r="I113" s="566">
        <v>25</v>
      </c>
      <c r="J113" s="564" t="s">
        <v>415</v>
      </c>
      <c r="K113" s="564" t="s">
        <v>1718</v>
      </c>
      <c r="L113" s="564" t="s">
        <v>416</v>
      </c>
      <c r="M113" s="566">
        <v>6</v>
      </c>
      <c r="N113" s="567"/>
      <c r="O113" s="568">
        <v>0.9</v>
      </c>
      <c r="P113" s="566">
        <v>0.02</v>
      </c>
      <c r="Q113" s="569">
        <v>74.650000000000006</v>
      </c>
      <c r="R113" s="566">
        <v>1.7</v>
      </c>
      <c r="S113" s="568">
        <v>44.15</v>
      </c>
      <c r="T113" s="568">
        <v>0</v>
      </c>
      <c r="U113" s="567"/>
      <c r="V113" s="570">
        <v>6886</v>
      </c>
      <c r="W113" s="570">
        <v>338901</v>
      </c>
      <c r="X113" s="565">
        <v>7677</v>
      </c>
      <c r="Y113" s="565">
        <v>4540</v>
      </c>
      <c r="Z113" s="566">
        <v>0</v>
      </c>
      <c r="AA113" s="565">
        <v>86494</v>
      </c>
    </row>
    <row r="114" spans="1:27" ht="12.75" x14ac:dyDescent="0.2">
      <c r="A114" s="571" t="s">
        <v>859</v>
      </c>
      <c r="B114" s="571" t="s">
        <v>861</v>
      </c>
      <c r="C114" s="571" t="s">
        <v>411</v>
      </c>
      <c r="D114" s="571">
        <v>9087</v>
      </c>
      <c r="E114" s="571">
        <v>90087</v>
      </c>
      <c r="F114" s="571" t="s">
        <v>427</v>
      </c>
      <c r="G114" s="571" t="s">
        <v>413</v>
      </c>
      <c r="H114" s="572">
        <v>130447</v>
      </c>
      <c r="I114" s="573">
        <v>25</v>
      </c>
      <c r="J114" s="571" t="s">
        <v>415</v>
      </c>
      <c r="K114" s="571" t="s">
        <v>1718</v>
      </c>
      <c r="L114" s="571" t="s">
        <v>416</v>
      </c>
      <c r="M114" s="573">
        <v>6</v>
      </c>
      <c r="N114" s="122"/>
      <c r="O114" s="574">
        <v>0.44</v>
      </c>
      <c r="P114" s="573">
        <v>0.03</v>
      </c>
      <c r="Q114" s="575">
        <v>50.26</v>
      </c>
      <c r="R114" s="573">
        <v>3.2</v>
      </c>
      <c r="S114" s="574">
        <v>15.91</v>
      </c>
      <c r="T114" s="574">
        <v>2.15</v>
      </c>
      <c r="U114" s="122"/>
      <c r="V114" s="576">
        <v>12113</v>
      </c>
      <c r="W114" s="576">
        <v>442150</v>
      </c>
      <c r="X114" s="572">
        <v>27799</v>
      </c>
      <c r="Y114" s="572">
        <v>8797</v>
      </c>
      <c r="Z114" s="572">
        <v>205772</v>
      </c>
      <c r="AA114" s="572">
        <v>128476</v>
      </c>
    </row>
    <row r="115" spans="1:27" ht="12.75" x14ac:dyDescent="0.2">
      <c r="A115" s="564" t="s">
        <v>429</v>
      </c>
      <c r="B115" s="564" t="s">
        <v>422</v>
      </c>
      <c r="C115" s="564" t="s">
        <v>411</v>
      </c>
      <c r="D115" s="564">
        <v>9086</v>
      </c>
      <c r="E115" s="564">
        <v>90086</v>
      </c>
      <c r="F115" s="564" t="s">
        <v>427</v>
      </c>
      <c r="G115" s="564" t="s">
        <v>413</v>
      </c>
      <c r="H115" s="565">
        <v>1932666</v>
      </c>
      <c r="I115" s="566">
        <v>25</v>
      </c>
      <c r="J115" s="564" t="s">
        <v>415</v>
      </c>
      <c r="K115" s="564" t="s">
        <v>1718</v>
      </c>
      <c r="L115" s="564" t="s">
        <v>419</v>
      </c>
      <c r="M115" s="566">
        <v>25</v>
      </c>
      <c r="N115" s="567"/>
      <c r="O115" s="568">
        <v>2.11</v>
      </c>
      <c r="P115" s="566">
        <v>0.09</v>
      </c>
      <c r="Q115" s="569">
        <v>83.02</v>
      </c>
      <c r="R115" s="566">
        <v>3.6</v>
      </c>
      <c r="S115" s="568">
        <v>23.37</v>
      </c>
      <c r="T115" s="568">
        <v>3</v>
      </c>
      <c r="U115" s="567"/>
      <c r="V115" s="570">
        <v>341595</v>
      </c>
      <c r="W115" s="570">
        <v>3774598</v>
      </c>
      <c r="X115" s="565">
        <v>161540</v>
      </c>
      <c r="Y115" s="565">
        <v>45464</v>
      </c>
      <c r="Z115" s="565">
        <v>1258351</v>
      </c>
      <c r="AA115" s="565">
        <v>640278</v>
      </c>
    </row>
    <row r="116" spans="1:27" ht="12.75" x14ac:dyDescent="0.2">
      <c r="A116" s="571" t="s">
        <v>991</v>
      </c>
      <c r="B116" s="571" t="s">
        <v>992</v>
      </c>
      <c r="C116" s="571" t="s">
        <v>411</v>
      </c>
      <c r="D116" s="571">
        <v>9243</v>
      </c>
      <c r="E116" s="571">
        <v>90243</v>
      </c>
      <c r="F116" s="571" t="s">
        <v>486</v>
      </c>
      <c r="G116" s="571" t="s">
        <v>428</v>
      </c>
      <c r="H116" s="572">
        <v>195861</v>
      </c>
      <c r="I116" s="573">
        <v>25</v>
      </c>
      <c r="J116" s="571" t="s">
        <v>415</v>
      </c>
      <c r="K116" s="571" t="s">
        <v>1718</v>
      </c>
      <c r="L116" s="571" t="s">
        <v>419</v>
      </c>
      <c r="M116" s="573">
        <v>25</v>
      </c>
      <c r="N116" s="122"/>
      <c r="O116" s="574">
        <v>13.9</v>
      </c>
      <c r="P116" s="573">
        <v>0.43</v>
      </c>
      <c r="Q116" s="575">
        <v>80.44</v>
      </c>
      <c r="R116" s="573">
        <v>2.5</v>
      </c>
      <c r="S116" s="574">
        <v>31.99</v>
      </c>
      <c r="T116" s="574">
        <v>0</v>
      </c>
      <c r="U116" s="122"/>
      <c r="V116" s="576">
        <v>1037533</v>
      </c>
      <c r="W116" s="576">
        <v>2388524</v>
      </c>
      <c r="X116" s="572">
        <v>74669</v>
      </c>
      <c r="Y116" s="572">
        <v>29694</v>
      </c>
      <c r="Z116" s="573">
        <v>0</v>
      </c>
      <c r="AA116" s="572">
        <v>625425</v>
      </c>
    </row>
    <row r="117" spans="1:27" ht="12.75" x14ac:dyDescent="0.2">
      <c r="A117" s="564" t="s">
        <v>1239</v>
      </c>
      <c r="B117" s="564" t="s">
        <v>1112</v>
      </c>
      <c r="C117" s="564" t="s">
        <v>411</v>
      </c>
      <c r="D117" s="564">
        <v>9168</v>
      </c>
      <c r="E117" s="564">
        <v>90168</v>
      </c>
      <c r="F117" s="564" t="s">
        <v>427</v>
      </c>
      <c r="G117" s="564" t="s">
        <v>428</v>
      </c>
      <c r="H117" s="565">
        <v>1723634</v>
      </c>
      <c r="I117" s="566">
        <v>24</v>
      </c>
      <c r="J117" s="564" t="s">
        <v>415</v>
      </c>
      <c r="K117" s="564" t="s">
        <v>1718</v>
      </c>
      <c r="L117" s="564" t="s">
        <v>416</v>
      </c>
      <c r="M117" s="566">
        <v>6</v>
      </c>
      <c r="N117" s="567"/>
      <c r="O117" s="568">
        <v>2.98</v>
      </c>
      <c r="P117" s="566">
        <v>7.0000000000000007E-2</v>
      </c>
      <c r="Q117" s="569">
        <v>110.3</v>
      </c>
      <c r="R117" s="566">
        <v>2.4</v>
      </c>
      <c r="S117" s="568">
        <v>45.2</v>
      </c>
      <c r="T117" s="568">
        <v>0</v>
      </c>
      <c r="U117" s="567"/>
      <c r="V117" s="570">
        <v>84561</v>
      </c>
      <c r="W117" s="570">
        <v>1284061</v>
      </c>
      <c r="X117" s="565">
        <v>28408</v>
      </c>
      <c r="Y117" s="565">
        <v>11642</v>
      </c>
      <c r="Z117" s="566">
        <v>0</v>
      </c>
      <c r="AA117" s="565">
        <v>135688</v>
      </c>
    </row>
    <row r="118" spans="1:27" ht="12.75" x14ac:dyDescent="0.2">
      <c r="A118" s="571" t="s">
        <v>1175</v>
      </c>
      <c r="B118" s="571" t="s">
        <v>1197</v>
      </c>
      <c r="C118" s="571" t="s">
        <v>411</v>
      </c>
      <c r="D118" s="571" t="s">
        <v>1177</v>
      </c>
      <c r="E118" s="571" t="s">
        <v>1178</v>
      </c>
      <c r="F118" s="571" t="s">
        <v>412</v>
      </c>
      <c r="G118" s="571" t="s">
        <v>864</v>
      </c>
      <c r="H118" s="573">
        <v>0</v>
      </c>
      <c r="I118" s="573">
        <v>23</v>
      </c>
      <c r="J118" s="571" t="s">
        <v>415</v>
      </c>
      <c r="K118" s="571" t="s">
        <v>1718</v>
      </c>
      <c r="L118" s="571" t="s">
        <v>419</v>
      </c>
      <c r="M118" s="573">
        <v>6</v>
      </c>
      <c r="N118" s="122"/>
      <c r="O118" s="574">
        <v>3.59</v>
      </c>
      <c r="P118" s="573">
        <v>0.13</v>
      </c>
      <c r="Q118" s="575">
        <v>109.09</v>
      </c>
      <c r="R118" s="573">
        <v>3.9</v>
      </c>
      <c r="S118" s="574">
        <v>27.99</v>
      </c>
      <c r="T118" s="574">
        <v>0</v>
      </c>
      <c r="U118" s="122"/>
      <c r="V118" s="576">
        <v>119202</v>
      </c>
      <c r="W118" s="576">
        <v>929668</v>
      </c>
      <c r="X118" s="572">
        <v>33217</v>
      </c>
      <c r="Y118" s="572">
        <v>8522</v>
      </c>
      <c r="Z118" s="573">
        <v>0</v>
      </c>
      <c r="AA118" s="572">
        <v>100261</v>
      </c>
    </row>
    <row r="119" spans="1:27" ht="12.75" x14ac:dyDescent="0.2">
      <c r="A119" s="564" t="s">
        <v>1231</v>
      </c>
      <c r="B119" s="564" t="s">
        <v>1033</v>
      </c>
      <c r="C119" s="564" t="s">
        <v>411</v>
      </c>
      <c r="D119" s="564">
        <v>9149</v>
      </c>
      <c r="E119" s="564">
        <v>90149</v>
      </c>
      <c r="F119" s="564" t="s">
        <v>427</v>
      </c>
      <c r="G119" s="564" t="s">
        <v>428</v>
      </c>
      <c r="H119" s="565">
        <v>51509</v>
      </c>
      <c r="I119" s="566">
        <v>23</v>
      </c>
      <c r="J119" s="564" t="s">
        <v>415</v>
      </c>
      <c r="K119" s="564" t="s">
        <v>1718</v>
      </c>
      <c r="L119" s="564" t="s">
        <v>416</v>
      </c>
      <c r="M119" s="566">
        <v>2</v>
      </c>
      <c r="N119" s="567"/>
      <c r="O119" s="568">
        <v>1.82</v>
      </c>
      <c r="P119" s="566">
        <v>0.05</v>
      </c>
      <c r="Q119" s="569">
        <v>62.41</v>
      </c>
      <c r="R119" s="566">
        <v>1.7</v>
      </c>
      <c r="S119" s="568">
        <v>35.729999999999997</v>
      </c>
      <c r="T119" s="568">
        <v>0</v>
      </c>
      <c r="U119" s="567"/>
      <c r="V119" s="570">
        <v>14489</v>
      </c>
      <c r="W119" s="570">
        <v>285235</v>
      </c>
      <c r="X119" s="565">
        <v>7983</v>
      </c>
      <c r="Y119" s="565">
        <v>4570</v>
      </c>
      <c r="Z119" s="566">
        <v>0</v>
      </c>
      <c r="AA119" s="565">
        <v>36849</v>
      </c>
    </row>
    <row r="120" spans="1:27" ht="12.75" x14ac:dyDescent="0.2">
      <c r="A120" s="571" t="s">
        <v>1187</v>
      </c>
      <c r="B120" s="571" t="s">
        <v>984</v>
      </c>
      <c r="C120" s="571" t="s">
        <v>411</v>
      </c>
      <c r="D120" s="571" t="s">
        <v>1188</v>
      </c>
      <c r="E120" s="571" t="s">
        <v>1189</v>
      </c>
      <c r="F120" s="571" t="s">
        <v>412</v>
      </c>
      <c r="G120" s="571" t="s">
        <v>864</v>
      </c>
      <c r="H120" s="573">
        <v>0</v>
      </c>
      <c r="I120" s="573">
        <v>22</v>
      </c>
      <c r="J120" s="571" t="s">
        <v>415</v>
      </c>
      <c r="K120" s="571" t="s">
        <v>1718</v>
      </c>
      <c r="L120" s="571" t="s">
        <v>416</v>
      </c>
      <c r="M120" s="573">
        <v>6</v>
      </c>
      <c r="N120" s="122"/>
      <c r="O120" s="574">
        <v>1.01</v>
      </c>
      <c r="P120" s="573">
        <v>0.03</v>
      </c>
      <c r="Q120" s="575">
        <v>67.819999999999993</v>
      </c>
      <c r="R120" s="573">
        <v>1.8</v>
      </c>
      <c r="S120" s="574">
        <v>37.520000000000003</v>
      </c>
      <c r="T120" s="574">
        <v>0</v>
      </c>
      <c r="U120" s="122"/>
      <c r="V120" s="576">
        <v>8671</v>
      </c>
      <c r="W120" s="576">
        <v>322803</v>
      </c>
      <c r="X120" s="572">
        <v>8603</v>
      </c>
      <c r="Y120" s="572">
        <v>4760</v>
      </c>
      <c r="Z120" s="573">
        <v>0</v>
      </c>
      <c r="AA120" s="572">
        <v>39739</v>
      </c>
    </row>
    <row r="121" spans="1:27" ht="12.75" x14ac:dyDescent="0.2">
      <c r="A121" s="564" t="s">
        <v>999</v>
      </c>
      <c r="B121" s="564" t="s">
        <v>998</v>
      </c>
      <c r="C121" s="564" t="s">
        <v>411</v>
      </c>
      <c r="D121" s="564">
        <v>9200</v>
      </c>
      <c r="E121" s="564">
        <v>90200</v>
      </c>
      <c r="F121" s="564" t="s">
        <v>412</v>
      </c>
      <c r="G121" s="564" t="s">
        <v>413</v>
      </c>
      <c r="H121" s="565">
        <v>87941</v>
      </c>
      <c r="I121" s="566">
        <v>21</v>
      </c>
      <c r="J121" s="564" t="s">
        <v>415</v>
      </c>
      <c r="K121" s="564" t="s">
        <v>1718</v>
      </c>
      <c r="L121" s="564" t="s">
        <v>416</v>
      </c>
      <c r="M121" s="566">
        <v>5</v>
      </c>
      <c r="N121" s="567"/>
      <c r="O121" s="568">
        <v>1.92</v>
      </c>
      <c r="P121" s="566">
        <v>0.08</v>
      </c>
      <c r="Q121" s="569">
        <v>78.64</v>
      </c>
      <c r="R121" s="566">
        <v>3.1</v>
      </c>
      <c r="S121" s="568">
        <v>25.38</v>
      </c>
      <c r="T121" s="568">
        <v>6.77</v>
      </c>
      <c r="U121" s="567"/>
      <c r="V121" s="570">
        <v>35189</v>
      </c>
      <c r="W121" s="570">
        <v>465797</v>
      </c>
      <c r="X121" s="565">
        <v>18355</v>
      </c>
      <c r="Y121" s="565">
        <v>5923</v>
      </c>
      <c r="Z121" s="565">
        <v>68775</v>
      </c>
      <c r="AA121" s="565">
        <v>68546</v>
      </c>
    </row>
    <row r="122" spans="1:27" ht="12.75" x14ac:dyDescent="0.2">
      <c r="A122" s="571" t="s">
        <v>1142</v>
      </c>
      <c r="B122" s="571" t="s">
        <v>1143</v>
      </c>
      <c r="C122" s="571" t="s">
        <v>411</v>
      </c>
      <c r="D122" s="571" t="s">
        <v>1144</v>
      </c>
      <c r="E122" s="571" t="s">
        <v>1145</v>
      </c>
      <c r="F122" s="571" t="s">
        <v>412</v>
      </c>
      <c r="G122" s="571" t="s">
        <v>864</v>
      </c>
      <c r="H122" s="573">
        <v>0</v>
      </c>
      <c r="I122" s="573">
        <v>20</v>
      </c>
      <c r="J122" s="571" t="s">
        <v>415</v>
      </c>
      <c r="K122" s="571" t="s">
        <v>1718</v>
      </c>
      <c r="L122" s="571" t="s">
        <v>419</v>
      </c>
      <c r="M122" s="573">
        <v>10</v>
      </c>
      <c r="N122" s="122"/>
      <c r="O122" s="574">
        <v>2.62</v>
      </c>
      <c r="P122" s="573">
        <v>0.12</v>
      </c>
      <c r="Q122" s="575">
        <v>87.92</v>
      </c>
      <c r="R122" s="573">
        <v>4.0999999999999996</v>
      </c>
      <c r="S122" s="574">
        <v>21.64</v>
      </c>
      <c r="T122" s="574">
        <v>0</v>
      </c>
      <c r="U122" s="122"/>
      <c r="V122" s="576">
        <v>96973</v>
      </c>
      <c r="W122" s="576">
        <v>800950</v>
      </c>
      <c r="X122" s="572">
        <v>37016</v>
      </c>
      <c r="Y122" s="572">
        <v>9110</v>
      </c>
      <c r="Z122" s="573">
        <v>0</v>
      </c>
      <c r="AA122" s="572">
        <v>142629</v>
      </c>
    </row>
    <row r="123" spans="1:27" ht="12.75" x14ac:dyDescent="0.2">
      <c r="A123" s="564" t="s">
        <v>446</v>
      </c>
      <c r="B123" s="564" t="s">
        <v>447</v>
      </c>
      <c r="C123" s="564" t="s">
        <v>411</v>
      </c>
      <c r="D123" s="564">
        <v>9161</v>
      </c>
      <c r="E123" s="564">
        <v>90161</v>
      </c>
      <c r="F123" s="564" t="s">
        <v>427</v>
      </c>
      <c r="G123" s="564" t="s">
        <v>428</v>
      </c>
      <c r="H123" s="565">
        <v>3281212</v>
      </c>
      <c r="I123" s="566">
        <v>18</v>
      </c>
      <c r="J123" s="564" t="s">
        <v>415</v>
      </c>
      <c r="K123" s="564" t="s">
        <v>1718</v>
      </c>
      <c r="L123" s="564" t="s">
        <v>416</v>
      </c>
      <c r="M123" s="566">
        <v>5</v>
      </c>
      <c r="N123" s="567"/>
      <c r="O123" s="568">
        <v>2.57</v>
      </c>
      <c r="P123" s="566">
        <v>0.06</v>
      </c>
      <c r="Q123" s="569">
        <v>75.84</v>
      </c>
      <c r="R123" s="566">
        <v>1.7</v>
      </c>
      <c r="S123" s="568">
        <v>45.63</v>
      </c>
      <c r="T123" s="568">
        <v>0</v>
      </c>
      <c r="U123" s="567"/>
      <c r="V123" s="570">
        <v>54929</v>
      </c>
      <c r="W123" s="570">
        <v>975287</v>
      </c>
      <c r="X123" s="565">
        <v>21375</v>
      </c>
      <c r="Y123" s="565">
        <v>12860</v>
      </c>
      <c r="Z123" s="566">
        <v>0</v>
      </c>
      <c r="AA123" s="565">
        <v>84090</v>
      </c>
    </row>
    <row r="124" spans="1:27" ht="12.75" x14ac:dyDescent="0.2">
      <c r="A124" s="571" t="s">
        <v>1005</v>
      </c>
      <c r="B124" s="571" t="s">
        <v>1006</v>
      </c>
      <c r="C124" s="571" t="s">
        <v>411</v>
      </c>
      <c r="D124" s="571" t="s">
        <v>1007</v>
      </c>
      <c r="E124" s="571" t="s">
        <v>1008</v>
      </c>
      <c r="F124" s="571" t="s">
        <v>412</v>
      </c>
      <c r="G124" s="571" t="s">
        <v>864</v>
      </c>
      <c r="H124" s="573">
        <v>0</v>
      </c>
      <c r="I124" s="573">
        <v>18</v>
      </c>
      <c r="J124" s="571" t="s">
        <v>415</v>
      </c>
      <c r="K124" s="571" t="s">
        <v>1718</v>
      </c>
      <c r="L124" s="571" t="s">
        <v>416</v>
      </c>
      <c r="M124" s="573">
        <v>11</v>
      </c>
      <c r="N124" s="122"/>
      <c r="O124" s="574">
        <v>1.07</v>
      </c>
      <c r="P124" s="573">
        <v>0.06</v>
      </c>
      <c r="Q124" s="575">
        <v>55.82</v>
      </c>
      <c r="R124" s="573">
        <v>3.4</v>
      </c>
      <c r="S124" s="574">
        <v>16.52</v>
      </c>
      <c r="T124" s="574">
        <v>0</v>
      </c>
      <c r="U124" s="122"/>
      <c r="V124" s="576">
        <v>63773</v>
      </c>
      <c r="W124" s="576">
        <v>984488</v>
      </c>
      <c r="X124" s="572">
        <v>59590</v>
      </c>
      <c r="Y124" s="572">
        <v>17638</v>
      </c>
      <c r="Z124" s="573">
        <v>0</v>
      </c>
      <c r="AA124" s="572">
        <v>232806</v>
      </c>
    </row>
    <row r="125" spans="1:27" ht="12.75" x14ac:dyDescent="0.2">
      <c r="A125" s="564" t="s">
        <v>655</v>
      </c>
      <c r="B125" s="564" t="s">
        <v>656</v>
      </c>
      <c r="C125" s="564" t="s">
        <v>411</v>
      </c>
      <c r="D125" s="564">
        <v>9050</v>
      </c>
      <c r="E125" s="564">
        <v>90050</v>
      </c>
      <c r="F125" s="564" t="s">
        <v>427</v>
      </c>
      <c r="G125" s="564" t="s">
        <v>428</v>
      </c>
      <c r="H125" s="565">
        <v>125206</v>
      </c>
      <c r="I125" s="566">
        <v>17</v>
      </c>
      <c r="J125" s="564" t="s">
        <v>415</v>
      </c>
      <c r="K125" s="564" t="s">
        <v>1718</v>
      </c>
      <c r="L125" s="564" t="s">
        <v>419</v>
      </c>
      <c r="M125" s="566">
        <v>11</v>
      </c>
      <c r="N125" s="567"/>
      <c r="O125" s="568">
        <v>2.56</v>
      </c>
      <c r="P125" s="566">
        <v>0.03</v>
      </c>
      <c r="Q125" s="569">
        <v>201.72</v>
      </c>
      <c r="R125" s="566">
        <v>2.5</v>
      </c>
      <c r="S125" s="568">
        <v>79.92</v>
      </c>
      <c r="T125" s="568">
        <v>0</v>
      </c>
      <c r="U125" s="567"/>
      <c r="V125" s="570">
        <v>115158</v>
      </c>
      <c r="W125" s="570">
        <v>3597046</v>
      </c>
      <c r="X125" s="565">
        <v>45009</v>
      </c>
      <c r="Y125" s="565">
        <v>17832</v>
      </c>
      <c r="Z125" s="566">
        <v>0</v>
      </c>
      <c r="AA125" s="565">
        <v>160043</v>
      </c>
    </row>
    <row r="126" spans="1:27" ht="12.75" x14ac:dyDescent="0.2">
      <c r="A126" s="571" t="s">
        <v>1038</v>
      </c>
      <c r="B126" s="571" t="s">
        <v>1039</v>
      </c>
      <c r="C126" s="571" t="s">
        <v>411</v>
      </c>
      <c r="D126" s="571">
        <v>9199</v>
      </c>
      <c r="E126" s="571">
        <v>90199</v>
      </c>
      <c r="F126" s="571" t="s">
        <v>427</v>
      </c>
      <c r="G126" s="571" t="s">
        <v>428</v>
      </c>
      <c r="H126" s="572">
        <v>78413</v>
      </c>
      <c r="I126" s="573">
        <v>16</v>
      </c>
      <c r="J126" s="571" t="s">
        <v>415</v>
      </c>
      <c r="K126" s="571" t="s">
        <v>1718</v>
      </c>
      <c r="L126" s="571" t="s">
        <v>416</v>
      </c>
      <c r="M126" s="573">
        <v>9</v>
      </c>
      <c r="N126" s="122"/>
      <c r="O126" s="574">
        <v>0.64</v>
      </c>
      <c r="P126" s="573">
        <v>0.02</v>
      </c>
      <c r="Q126" s="575">
        <v>69.47</v>
      </c>
      <c r="R126" s="573">
        <v>2.7</v>
      </c>
      <c r="S126" s="574">
        <v>26.01</v>
      </c>
      <c r="T126" s="574">
        <v>0</v>
      </c>
      <c r="U126" s="122"/>
      <c r="V126" s="576">
        <v>22732</v>
      </c>
      <c r="W126" s="576">
        <v>927647</v>
      </c>
      <c r="X126" s="572">
        <v>35661</v>
      </c>
      <c r="Y126" s="572">
        <v>13354</v>
      </c>
      <c r="Z126" s="573">
        <v>0</v>
      </c>
      <c r="AA126" s="572">
        <v>169178</v>
      </c>
    </row>
    <row r="127" spans="1:27" ht="12.75" x14ac:dyDescent="0.2">
      <c r="A127" s="564" t="s">
        <v>1230</v>
      </c>
      <c r="B127" s="564" t="s">
        <v>719</v>
      </c>
      <c r="C127" s="564" t="s">
        <v>411</v>
      </c>
      <c r="D127" s="564">
        <v>9175</v>
      </c>
      <c r="E127" s="564">
        <v>90175</v>
      </c>
      <c r="F127" s="564" t="s">
        <v>427</v>
      </c>
      <c r="G127" s="564" t="s">
        <v>428</v>
      </c>
      <c r="H127" s="565">
        <v>68738</v>
      </c>
      <c r="I127" s="566">
        <v>16</v>
      </c>
      <c r="J127" s="564" t="s">
        <v>415</v>
      </c>
      <c r="K127" s="564" t="s">
        <v>1718</v>
      </c>
      <c r="L127" s="564" t="s">
        <v>416</v>
      </c>
      <c r="M127" s="566">
        <v>8</v>
      </c>
      <c r="N127" s="567"/>
      <c r="O127" s="568">
        <v>1.95</v>
      </c>
      <c r="P127" s="566">
        <v>0.05</v>
      </c>
      <c r="Q127" s="569">
        <v>106.79</v>
      </c>
      <c r="R127" s="566">
        <v>2.7</v>
      </c>
      <c r="S127" s="568">
        <v>39.69</v>
      </c>
      <c r="T127" s="568">
        <v>0</v>
      </c>
      <c r="U127" s="567"/>
      <c r="V127" s="570">
        <v>63407</v>
      </c>
      <c r="W127" s="570">
        <v>1289341</v>
      </c>
      <c r="X127" s="565">
        <v>32485</v>
      </c>
      <c r="Y127" s="565">
        <v>12074</v>
      </c>
      <c r="Z127" s="566">
        <v>0</v>
      </c>
      <c r="AA127" s="565">
        <v>112706</v>
      </c>
    </row>
    <row r="128" spans="1:27" ht="12.75" x14ac:dyDescent="0.2">
      <c r="A128" s="571" t="s">
        <v>573</v>
      </c>
      <c r="B128" s="571" t="s">
        <v>574</v>
      </c>
      <c r="C128" s="571" t="s">
        <v>411</v>
      </c>
      <c r="D128" s="122"/>
      <c r="E128" s="571">
        <v>90247</v>
      </c>
      <c r="F128" s="571" t="s">
        <v>427</v>
      </c>
      <c r="G128" s="571" t="s">
        <v>428</v>
      </c>
      <c r="H128" s="572">
        <v>12150996</v>
      </c>
      <c r="I128" s="573">
        <v>16</v>
      </c>
      <c r="J128" s="571" t="s">
        <v>415</v>
      </c>
      <c r="K128" s="571" t="s">
        <v>1718</v>
      </c>
      <c r="L128" s="571" t="s">
        <v>416</v>
      </c>
      <c r="M128" s="573">
        <v>8</v>
      </c>
      <c r="N128" s="122"/>
      <c r="O128" s="574">
        <v>0</v>
      </c>
      <c r="P128" s="573">
        <v>0</v>
      </c>
      <c r="Q128" s="575">
        <v>75.489999999999995</v>
      </c>
      <c r="R128" s="573">
        <v>2.8</v>
      </c>
      <c r="S128" s="574">
        <v>27.34</v>
      </c>
      <c r="T128" s="574">
        <v>0</v>
      </c>
      <c r="U128" s="122"/>
      <c r="V128" s="576">
        <v>0</v>
      </c>
      <c r="W128" s="576">
        <v>1045014</v>
      </c>
      <c r="X128" s="572">
        <v>38227</v>
      </c>
      <c r="Y128" s="572">
        <v>13843</v>
      </c>
      <c r="Z128" s="573">
        <v>0</v>
      </c>
      <c r="AA128" s="572">
        <v>104610</v>
      </c>
    </row>
    <row r="129" spans="1:27" ht="12.75" x14ac:dyDescent="0.2">
      <c r="A129" s="564" t="s">
        <v>1088</v>
      </c>
      <c r="B129" s="564" t="s">
        <v>1089</v>
      </c>
      <c r="C129" s="564" t="s">
        <v>411</v>
      </c>
      <c r="D129" s="564">
        <v>9213</v>
      </c>
      <c r="E129" s="564">
        <v>90213</v>
      </c>
      <c r="F129" s="564" t="s">
        <v>427</v>
      </c>
      <c r="G129" s="564" t="s">
        <v>413</v>
      </c>
      <c r="H129" s="565">
        <v>64078</v>
      </c>
      <c r="I129" s="566">
        <v>16</v>
      </c>
      <c r="J129" s="564" t="s">
        <v>415</v>
      </c>
      <c r="K129" s="564" t="s">
        <v>1718</v>
      </c>
      <c r="L129" s="564" t="s">
        <v>416</v>
      </c>
      <c r="M129" s="566">
        <v>7</v>
      </c>
      <c r="N129" s="567"/>
      <c r="O129" s="568">
        <v>2.23</v>
      </c>
      <c r="P129" s="566">
        <v>0.05</v>
      </c>
      <c r="Q129" s="569">
        <v>97.94</v>
      </c>
      <c r="R129" s="566">
        <v>2.1</v>
      </c>
      <c r="S129" s="568">
        <v>46.65</v>
      </c>
      <c r="T129" s="568">
        <v>11.97</v>
      </c>
      <c r="U129" s="567"/>
      <c r="V129" s="570">
        <v>43277</v>
      </c>
      <c r="W129" s="570">
        <v>906039</v>
      </c>
      <c r="X129" s="565">
        <v>19421</v>
      </c>
      <c r="Y129" s="565">
        <v>9251</v>
      </c>
      <c r="Z129" s="565">
        <v>75694</v>
      </c>
      <c r="AA129" s="565">
        <v>75496</v>
      </c>
    </row>
    <row r="130" spans="1:27" ht="12.75" x14ac:dyDescent="0.2">
      <c r="A130" s="571" t="s">
        <v>1010</v>
      </c>
      <c r="B130" s="571" t="s">
        <v>1011</v>
      </c>
      <c r="C130" s="571" t="s">
        <v>411</v>
      </c>
      <c r="D130" s="571" t="s">
        <v>1012</v>
      </c>
      <c r="E130" s="571" t="s">
        <v>1013</v>
      </c>
      <c r="F130" s="571" t="s">
        <v>412</v>
      </c>
      <c r="G130" s="571" t="s">
        <v>864</v>
      </c>
      <c r="H130" s="573">
        <v>0</v>
      </c>
      <c r="I130" s="573">
        <v>16</v>
      </c>
      <c r="J130" s="571" t="s">
        <v>415</v>
      </c>
      <c r="K130" s="571" t="s">
        <v>1718</v>
      </c>
      <c r="L130" s="571" t="s">
        <v>419</v>
      </c>
      <c r="M130" s="573">
        <v>5</v>
      </c>
      <c r="N130" s="122"/>
      <c r="O130" s="574">
        <v>1.47</v>
      </c>
      <c r="P130" s="573">
        <v>0.13</v>
      </c>
      <c r="Q130" s="575">
        <v>60.33</v>
      </c>
      <c r="R130" s="573">
        <v>5.4</v>
      </c>
      <c r="S130" s="574">
        <v>11.25</v>
      </c>
      <c r="T130" s="574">
        <v>0</v>
      </c>
      <c r="U130" s="122"/>
      <c r="V130" s="576">
        <v>25665</v>
      </c>
      <c r="W130" s="576">
        <v>196684</v>
      </c>
      <c r="X130" s="572">
        <v>17488</v>
      </c>
      <c r="Y130" s="572">
        <v>3260</v>
      </c>
      <c r="Z130" s="573">
        <v>0</v>
      </c>
      <c r="AA130" s="572">
        <v>37894</v>
      </c>
    </row>
    <row r="131" spans="1:27" ht="12.75" x14ac:dyDescent="0.2">
      <c r="A131" s="564" t="s">
        <v>1220</v>
      </c>
      <c r="B131" s="564" t="s">
        <v>912</v>
      </c>
      <c r="C131" s="564" t="s">
        <v>411</v>
      </c>
      <c r="D131" s="564">
        <v>9163</v>
      </c>
      <c r="E131" s="564">
        <v>90163</v>
      </c>
      <c r="F131" s="564" t="s">
        <v>427</v>
      </c>
      <c r="G131" s="564" t="s">
        <v>428</v>
      </c>
      <c r="H131" s="565">
        <v>71772</v>
      </c>
      <c r="I131" s="566">
        <v>16</v>
      </c>
      <c r="J131" s="564" t="s">
        <v>415</v>
      </c>
      <c r="K131" s="564" t="s">
        <v>1718</v>
      </c>
      <c r="L131" s="564" t="s">
        <v>416</v>
      </c>
      <c r="M131" s="566">
        <v>14</v>
      </c>
      <c r="N131" s="567"/>
      <c r="O131" s="568">
        <v>1.36</v>
      </c>
      <c r="P131" s="566">
        <v>0.09</v>
      </c>
      <c r="Q131" s="569">
        <v>58.47</v>
      </c>
      <c r="R131" s="566">
        <v>3.7</v>
      </c>
      <c r="S131" s="568">
        <v>15.89</v>
      </c>
      <c r="T131" s="568">
        <v>0</v>
      </c>
      <c r="U131" s="567"/>
      <c r="V131" s="570">
        <v>131494</v>
      </c>
      <c r="W131" s="570">
        <v>1540503</v>
      </c>
      <c r="X131" s="565">
        <v>96942</v>
      </c>
      <c r="Y131" s="565">
        <v>26347</v>
      </c>
      <c r="Z131" s="566">
        <v>0</v>
      </c>
      <c r="AA131" s="565">
        <v>272509</v>
      </c>
    </row>
    <row r="132" spans="1:27" ht="12.75" x14ac:dyDescent="0.2">
      <c r="A132" s="571" t="s">
        <v>593</v>
      </c>
      <c r="B132" s="571" t="s">
        <v>594</v>
      </c>
      <c r="C132" s="571" t="s">
        <v>411</v>
      </c>
      <c r="D132" s="122"/>
      <c r="E132" s="571">
        <v>90259</v>
      </c>
      <c r="F132" s="571" t="s">
        <v>427</v>
      </c>
      <c r="G132" s="571" t="s">
        <v>428</v>
      </c>
      <c r="H132" s="572">
        <v>12150996</v>
      </c>
      <c r="I132" s="573">
        <v>16</v>
      </c>
      <c r="J132" s="571" t="s">
        <v>415</v>
      </c>
      <c r="K132" s="571" t="s">
        <v>1718</v>
      </c>
      <c r="L132" s="571" t="s">
        <v>416</v>
      </c>
      <c r="M132" s="573">
        <v>10</v>
      </c>
      <c r="N132" s="122"/>
      <c r="O132" s="574">
        <v>1.22</v>
      </c>
      <c r="P132" s="573">
        <v>7.0000000000000007E-2</v>
      </c>
      <c r="Q132" s="575">
        <v>46.08</v>
      </c>
      <c r="R132" s="573">
        <v>2.8</v>
      </c>
      <c r="S132" s="574">
        <v>16.600000000000001</v>
      </c>
      <c r="T132" s="574">
        <v>0</v>
      </c>
      <c r="U132" s="122"/>
      <c r="V132" s="576">
        <v>19803</v>
      </c>
      <c r="W132" s="576">
        <v>270331</v>
      </c>
      <c r="X132" s="572">
        <v>16283</v>
      </c>
      <c r="Y132" s="572">
        <v>5867</v>
      </c>
      <c r="Z132" s="573">
        <v>0</v>
      </c>
      <c r="AA132" s="572">
        <v>53855</v>
      </c>
    </row>
    <row r="133" spans="1:27" ht="12.75" x14ac:dyDescent="0.2">
      <c r="A133" s="564" t="s">
        <v>599</v>
      </c>
      <c r="B133" s="564" t="s">
        <v>600</v>
      </c>
      <c r="C133" s="564" t="s">
        <v>411</v>
      </c>
      <c r="D133" s="567"/>
      <c r="E133" s="564">
        <v>90263</v>
      </c>
      <c r="F133" s="564" t="s">
        <v>427</v>
      </c>
      <c r="G133" s="564" t="s">
        <v>428</v>
      </c>
      <c r="H133" s="565">
        <v>12150996</v>
      </c>
      <c r="I133" s="566">
        <v>16</v>
      </c>
      <c r="J133" s="564" t="s">
        <v>415</v>
      </c>
      <c r="K133" s="564" t="s">
        <v>1718</v>
      </c>
      <c r="L133" s="564" t="s">
        <v>419</v>
      </c>
      <c r="M133" s="566">
        <v>10</v>
      </c>
      <c r="N133" s="567"/>
      <c r="O133" s="568">
        <v>0.45</v>
      </c>
      <c r="P133" s="566">
        <v>0.01</v>
      </c>
      <c r="Q133" s="569">
        <v>137.13999999999999</v>
      </c>
      <c r="R133" s="566">
        <v>3.4</v>
      </c>
      <c r="S133" s="568">
        <v>40.24</v>
      </c>
      <c r="T133" s="568">
        <v>0</v>
      </c>
      <c r="U133" s="567"/>
      <c r="V133" s="570">
        <v>12075</v>
      </c>
      <c r="W133" s="570">
        <v>1083666</v>
      </c>
      <c r="X133" s="565">
        <v>26933</v>
      </c>
      <c r="Y133" s="565">
        <v>7902</v>
      </c>
      <c r="Z133" s="566">
        <v>0</v>
      </c>
      <c r="AA133" s="565">
        <v>80871</v>
      </c>
    </row>
    <row r="134" spans="1:27" ht="12.75" x14ac:dyDescent="0.2">
      <c r="A134" s="571" t="s">
        <v>425</v>
      </c>
      <c r="B134" s="571" t="s">
        <v>426</v>
      </c>
      <c r="C134" s="571" t="s">
        <v>411</v>
      </c>
      <c r="D134" s="571">
        <v>9052</v>
      </c>
      <c r="E134" s="571">
        <v>90052</v>
      </c>
      <c r="F134" s="571" t="s">
        <v>427</v>
      </c>
      <c r="G134" s="571" t="s">
        <v>428</v>
      </c>
      <c r="H134" s="572">
        <v>1932666</v>
      </c>
      <c r="I134" s="573">
        <v>15</v>
      </c>
      <c r="J134" s="571" t="s">
        <v>415</v>
      </c>
      <c r="K134" s="571" t="s">
        <v>1718</v>
      </c>
      <c r="L134" s="571" t="s">
        <v>416</v>
      </c>
      <c r="M134" s="573">
        <v>9</v>
      </c>
      <c r="N134" s="122"/>
      <c r="O134" s="574">
        <v>2.8</v>
      </c>
      <c r="P134" s="573">
        <v>0.16</v>
      </c>
      <c r="Q134" s="575">
        <v>70.19</v>
      </c>
      <c r="R134" s="573">
        <v>3.9</v>
      </c>
      <c r="S134" s="574">
        <v>17.91</v>
      </c>
      <c r="T134" s="574">
        <v>0</v>
      </c>
      <c r="U134" s="122"/>
      <c r="V134" s="576">
        <v>183781</v>
      </c>
      <c r="W134" s="576">
        <v>1174351</v>
      </c>
      <c r="X134" s="572">
        <v>65580</v>
      </c>
      <c r="Y134" s="572">
        <v>16732</v>
      </c>
      <c r="Z134" s="573">
        <v>0</v>
      </c>
      <c r="AA134" s="572">
        <v>220310</v>
      </c>
    </row>
    <row r="135" spans="1:27" ht="12.75" x14ac:dyDescent="0.2">
      <c r="A135" s="564" t="s">
        <v>1180</v>
      </c>
      <c r="B135" s="564" t="s">
        <v>1181</v>
      </c>
      <c r="C135" s="564" t="s">
        <v>411</v>
      </c>
      <c r="D135" s="564">
        <v>9155</v>
      </c>
      <c r="E135" s="564">
        <v>90155</v>
      </c>
      <c r="F135" s="564" t="s">
        <v>427</v>
      </c>
      <c r="G135" s="564" t="s">
        <v>428</v>
      </c>
      <c r="H135" s="565">
        <v>93141</v>
      </c>
      <c r="I135" s="566">
        <v>15</v>
      </c>
      <c r="J135" s="564" t="s">
        <v>415</v>
      </c>
      <c r="K135" s="564" t="s">
        <v>1718</v>
      </c>
      <c r="L135" s="564" t="s">
        <v>416</v>
      </c>
      <c r="M135" s="566">
        <v>3</v>
      </c>
      <c r="N135" s="567"/>
      <c r="O135" s="568">
        <v>2</v>
      </c>
      <c r="P135" s="566">
        <v>0.08</v>
      </c>
      <c r="Q135" s="569">
        <v>67.08</v>
      </c>
      <c r="R135" s="566">
        <v>2.8</v>
      </c>
      <c r="S135" s="568">
        <v>23.69</v>
      </c>
      <c r="T135" s="568">
        <v>0</v>
      </c>
      <c r="U135" s="567"/>
      <c r="V135" s="570">
        <v>32756</v>
      </c>
      <c r="W135" s="570">
        <v>387161</v>
      </c>
      <c r="X135" s="565">
        <v>16340</v>
      </c>
      <c r="Y135" s="565">
        <v>5772</v>
      </c>
      <c r="Z135" s="566">
        <v>0</v>
      </c>
      <c r="AA135" s="565">
        <v>72454</v>
      </c>
    </row>
    <row r="136" spans="1:27" ht="12.75" x14ac:dyDescent="0.2">
      <c r="A136" s="571" t="s">
        <v>575</v>
      </c>
      <c r="B136" s="571" t="s">
        <v>576</v>
      </c>
      <c r="C136" s="571" t="s">
        <v>411</v>
      </c>
      <c r="D136" s="571">
        <v>9044</v>
      </c>
      <c r="E136" s="571">
        <v>90044</v>
      </c>
      <c r="F136" s="571" t="s">
        <v>427</v>
      </c>
      <c r="G136" s="571" t="s">
        <v>428</v>
      </c>
      <c r="H136" s="572">
        <v>12150996</v>
      </c>
      <c r="I136" s="573">
        <v>14</v>
      </c>
      <c r="J136" s="571" t="s">
        <v>415</v>
      </c>
      <c r="K136" s="571" t="s">
        <v>1718</v>
      </c>
      <c r="L136" s="571" t="s">
        <v>416</v>
      </c>
      <c r="M136" s="573">
        <v>8</v>
      </c>
      <c r="N136" s="122"/>
      <c r="O136" s="574">
        <v>0.2</v>
      </c>
      <c r="P136" s="573">
        <v>0.01</v>
      </c>
      <c r="Q136" s="575">
        <v>67.010000000000005</v>
      </c>
      <c r="R136" s="573">
        <v>3</v>
      </c>
      <c r="S136" s="574">
        <v>22.68</v>
      </c>
      <c r="T136" s="574">
        <v>0</v>
      </c>
      <c r="U136" s="122"/>
      <c r="V136" s="576">
        <v>6429</v>
      </c>
      <c r="W136" s="576">
        <v>739560</v>
      </c>
      <c r="X136" s="572">
        <v>32609</v>
      </c>
      <c r="Y136" s="572">
        <v>11036</v>
      </c>
      <c r="Z136" s="573">
        <v>0</v>
      </c>
      <c r="AA136" s="572">
        <v>102550</v>
      </c>
    </row>
    <row r="137" spans="1:27" ht="12.75" x14ac:dyDescent="0.2">
      <c r="A137" s="564" t="s">
        <v>606</v>
      </c>
      <c r="B137" s="564" t="s">
        <v>607</v>
      </c>
      <c r="C137" s="564" t="s">
        <v>411</v>
      </c>
      <c r="D137" s="567"/>
      <c r="E137" s="564">
        <v>90268</v>
      </c>
      <c r="F137" s="564" t="s">
        <v>427</v>
      </c>
      <c r="G137" s="564" t="s">
        <v>428</v>
      </c>
      <c r="H137" s="565">
        <v>12150996</v>
      </c>
      <c r="I137" s="566">
        <v>14</v>
      </c>
      <c r="J137" s="564" t="s">
        <v>415</v>
      </c>
      <c r="K137" s="564" t="s">
        <v>1718</v>
      </c>
      <c r="L137" s="564" t="s">
        <v>419</v>
      </c>
      <c r="M137" s="566">
        <v>8</v>
      </c>
      <c r="N137" s="567"/>
      <c r="O137" s="568">
        <v>0.14000000000000001</v>
      </c>
      <c r="P137" s="566">
        <v>0.01</v>
      </c>
      <c r="Q137" s="569">
        <v>66.45</v>
      </c>
      <c r="R137" s="566">
        <v>4</v>
      </c>
      <c r="S137" s="568">
        <v>16.64</v>
      </c>
      <c r="T137" s="568">
        <v>0</v>
      </c>
      <c r="U137" s="567"/>
      <c r="V137" s="570">
        <v>5080</v>
      </c>
      <c r="W137" s="570">
        <v>621165</v>
      </c>
      <c r="X137" s="565">
        <v>37320</v>
      </c>
      <c r="Y137" s="565">
        <v>9348</v>
      </c>
      <c r="Z137" s="566">
        <v>0</v>
      </c>
      <c r="AA137" s="565">
        <v>88448</v>
      </c>
    </row>
    <row r="138" spans="1:27" ht="12.75" x14ac:dyDescent="0.2">
      <c r="A138" s="571" t="s">
        <v>622</v>
      </c>
      <c r="B138" s="571" t="s">
        <v>623</v>
      </c>
      <c r="C138" s="571" t="s">
        <v>411</v>
      </c>
      <c r="D138" s="571">
        <v>9214</v>
      </c>
      <c r="E138" s="571">
        <v>90214</v>
      </c>
      <c r="F138" s="571" t="s">
        <v>427</v>
      </c>
      <c r="G138" s="571" t="s">
        <v>413</v>
      </c>
      <c r="H138" s="572">
        <v>12150996</v>
      </c>
      <c r="I138" s="573">
        <v>14</v>
      </c>
      <c r="J138" s="571" t="s">
        <v>415</v>
      </c>
      <c r="K138" s="571" t="s">
        <v>1718</v>
      </c>
      <c r="L138" s="571" t="s">
        <v>416</v>
      </c>
      <c r="M138" s="573">
        <v>4</v>
      </c>
      <c r="N138" s="122"/>
      <c r="O138" s="574">
        <v>0.85</v>
      </c>
      <c r="P138" s="573">
        <v>0.02</v>
      </c>
      <c r="Q138" s="575">
        <v>82.15</v>
      </c>
      <c r="R138" s="573">
        <v>2.2000000000000002</v>
      </c>
      <c r="S138" s="574">
        <v>38.19</v>
      </c>
      <c r="T138" s="574">
        <v>8.6199999999999992</v>
      </c>
      <c r="U138" s="122"/>
      <c r="V138" s="576">
        <v>11755</v>
      </c>
      <c r="W138" s="576">
        <v>528279</v>
      </c>
      <c r="X138" s="572">
        <v>13834</v>
      </c>
      <c r="Y138" s="572">
        <v>6431</v>
      </c>
      <c r="Z138" s="572">
        <v>61270</v>
      </c>
      <c r="AA138" s="572">
        <v>60579</v>
      </c>
    </row>
    <row r="139" spans="1:27" ht="12.75" x14ac:dyDescent="0.2">
      <c r="A139" s="564" t="s">
        <v>595</v>
      </c>
      <c r="B139" s="564" t="s">
        <v>596</v>
      </c>
      <c r="C139" s="564" t="s">
        <v>411</v>
      </c>
      <c r="D139" s="564">
        <v>9043</v>
      </c>
      <c r="E139" s="564">
        <v>90043</v>
      </c>
      <c r="F139" s="564" t="s">
        <v>427</v>
      </c>
      <c r="G139" s="564" t="s">
        <v>413</v>
      </c>
      <c r="H139" s="565">
        <v>12150996</v>
      </c>
      <c r="I139" s="566">
        <v>14</v>
      </c>
      <c r="J139" s="564" t="s">
        <v>415</v>
      </c>
      <c r="K139" s="564" t="s">
        <v>1718</v>
      </c>
      <c r="L139" s="564" t="s">
        <v>419</v>
      </c>
      <c r="M139" s="566">
        <v>4</v>
      </c>
      <c r="N139" s="567"/>
      <c r="O139" s="568">
        <v>0</v>
      </c>
      <c r="P139" s="566">
        <v>0</v>
      </c>
      <c r="Q139" s="569">
        <v>139.87</v>
      </c>
      <c r="R139" s="566">
        <v>1.3</v>
      </c>
      <c r="S139" s="568">
        <v>108.71</v>
      </c>
      <c r="T139" s="568">
        <v>11.61</v>
      </c>
      <c r="U139" s="567"/>
      <c r="V139" s="570">
        <v>0</v>
      </c>
      <c r="W139" s="570">
        <v>639886</v>
      </c>
      <c r="X139" s="565">
        <v>5886</v>
      </c>
      <c r="Y139" s="565">
        <v>4575</v>
      </c>
      <c r="Z139" s="565">
        <v>55107</v>
      </c>
      <c r="AA139" s="565">
        <v>56419</v>
      </c>
    </row>
    <row r="140" spans="1:27" ht="12.75" x14ac:dyDescent="0.2">
      <c r="A140" s="571" t="s">
        <v>1114</v>
      </c>
      <c r="B140" s="571" t="s">
        <v>343</v>
      </c>
      <c r="C140" s="571" t="s">
        <v>411</v>
      </c>
      <c r="D140" s="571" t="s">
        <v>1115</v>
      </c>
      <c r="E140" s="571" t="s">
        <v>1116</v>
      </c>
      <c r="F140" s="571" t="s">
        <v>427</v>
      </c>
      <c r="G140" s="571" t="s">
        <v>864</v>
      </c>
      <c r="H140" s="573">
        <v>0</v>
      </c>
      <c r="I140" s="573">
        <v>13</v>
      </c>
      <c r="J140" s="571" t="s">
        <v>415</v>
      </c>
      <c r="K140" s="571" t="s">
        <v>1718</v>
      </c>
      <c r="L140" s="571" t="s">
        <v>416</v>
      </c>
      <c r="M140" s="573">
        <v>8</v>
      </c>
      <c r="N140" s="122"/>
      <c r="O140" s="574">
        <v>1.68</v>
      </c>
      <c r="P140" s="573">
        <v>0.08</v>
      </c>
      <c r="Q140" s="575">
        <v>85.82</v>
      </c>
      <c r="R140" s="573">
        <v>4.0999999999999996</v>
      </c>
      <c r="S140" s="574">
        <v>21</v>
      </c>
      <c r="T140" s="574">
        <v>0</v>
      </c>
      <c r="U140" s="122"/>
      <c r="V140" s="576">
        <v>75189</v>
      </c>
      <c r="W140" s="576">
        <v>940363</v>
      </c>
      <c r="X140" s="572">
        <v>44772</v>
      </c>
      <c r="Y140" s="572">
        <v>10957</v>
      </c>
      <c r="Z140" s="573">
        <v>0</v>
      </c>
      <c r="AA140" s="572">
        <v>128357</v>
      </c>
    </row>
    <row r="141" spans="1:27" ht="12.75" x14ac:dyDescent="0.2">
      <c r="A141" s="564" t="s">
        <v>641</v>
      </c>
      <c r="B141" s="564" t="s">
        <v>574</v>
      </c>
      <c r="C141" s="564" t="s">
        <v>411</v>
      </c>
      <c r="D141" s="567"/>
      <c r="E141" s="564">
        <v>90271</v>
      </c>
      <c r="F141" s="564" t="s">
        <v>427</v>
      </c>
      <c r="G141" s="564" t="s">
        <v>428</v>
      </c>
      <c r="H141" s="565">
        <v>12150996</v>
      </c>
      <c r="I141" s="566">
        <v>13</v>
      </c>
      <c r="J141" s="564" t="s">
        <v>415</v>
      </c>
      <c r="K141" s="564" t="s">
        <v>1718</v>
      </c>
      <c r="L141" s="564" t="s">
        <v>416</v>
      </c>
      <c r="M141" s="566">
        <v>7</v>
      </c>
      <c r="N141" s="567"/>
      <c r="O141" s="568">
        <v>0.41</v>
      </c>
      <c r="P141" s="566">
        <v>0.02</v>
      </c>
      <c r="Q141" s="569">
        <v>59.28</v>
      </c>
      <c r="R141" s="566">
        <v>2.2000000000000002</v>
      </c>
      <c r="S141" s="568">
        <v>27.25</v>
      </c>
      <c r="T141" s="568">
        <v>0</v>
      </c>
      <c r="U141" s="567"/>
      <c r="V141" s="570">
        <v>7149</v>
      </c>
      <c r="W141" s="570">
        <v>477484</v>
      </c>
      <c r="X141" s="565">
        <v>17523</v>
      </c>
      <c r="Y141" s="565">
        <v>8055</v>
      </c>
      <c r="Z141" s="566">
        <v>0</v>
      </c>
      <c r="AA141" s="565">
        <v>78968</v>
      </c>
    </row>
    <row r="142" spans="1:27" ht="12.75" x14ac:dyDescent="0.2">
      <c r="A142" s="571" t="s">
        <v>601</v>
      </c>
      <c r="B142" s="571" t="s">
        <v>570</v>
      </c>
      <c r="C142" s="571" t="s">
        <v>411</v>
      </c>
      <c r="D142" s="122"/>
      <c r="E142" s="571">
        <v>90265</v>
      </c>
      <c r="F142" s="571" t="s">
        <v>427</v>
      </c>
      <c r="G142" s="571" t="s">
        <v>428</v>
      </c>
      <c r="H142" s="572">
        <v>12150996</v>
      </c>
      <c r="I142" s="573">
        <v>13</v>
      </c>
      <c r="J142" s="571" t="s">
        <v>415</v>
      </c>
      <c r="K142" s="571" t="s">
        <v>1718</v>
      </c>
      <c r="L142" s="571" t="s">
        <v>416</v>
      </c>
      <c r="M142" s="573">
        <v>5</v>
      </c>
      <c r="N142" s="122"/>
      <c r="O142" s="574">
        <v>0.56999999999999995</v>
      </c>
      <c r="P142" s="573">
        <v>0.01</v>
      </c>
      <c r="Q142" s="575">
        <v>103.36</v>
      </c>
      <c r="R142" s="573">
        <v>2.4</v>
      </c>
      <c r="S142" s="574">
        <v>42.44</v>
      </c>
      <c r="T142" s="574">
        <v>0</v>
      </c>
      <c r="U142" s="122"/>
      <c r="V142" s="576">
        <v>10917</v>
      </c>
      <c r="W142" s="576">
        <v>819856</v>
      </c>
      <c r="X142" s="572">
        <v>19316</v>
      </c>
      <c r="Y142" s="572">
        <v>7932</v>
      </c>
      <c r="Z142" s="573">
        <v>0</v>
      </c>
      <c r="AA142" s="572">
        <v>75371</v>
      </c>
    </row>
    <row r="143" spans="1:27" ht="12.75" x14ac:dyDescent="0.2">
      <c r="A143" s="564" t="s">
        <v>1166</v>
      </c>
      <c r="B143" s="564" t="s">
        <v>1167</v>
      </c>
      <c r="C143" s="564" t="s">
        <v>411</v>
      </c>
      <c r="D143" s="564">
        <v>9197</v>
      </c>
      <c r="E143" s="564">
        <v>90197</v>
      </c>
      <c r="F143" s="564" t="s">
        <v>427</v>
      </c>
      <c r="G143" s="564" t="s">
        <v>428</v>
      </c>
      <c r="H143" s="565">
        <v>87569</v>
      </c>
      <c r="I143" s="566">
        <v>13</v>
      </c>
      <c r="J143" s="564" t="s">
        <v>415</v>
      </c>
      <c r="K143" s="564" t="s">
        <v>1718</v>
      </c>
      <c r="L143" s="564" t="s">
        <v>416</v>
      </c>
      <c r="M143" s="566">
        <v>4</v>
      </c>
      <c r="N143" s="567"/>
      <c r="O143" s="568">
        <v>1.34</v>
      </c>
      <c r="P143" s="566">
        <v>0.04</v>
      </c>
      <c r="Q143" s="569">
        <v>57.7</v>
      </c>
      <c r="R143" s="566">
        <v>1.8</v>
      </c>
      <c r="S143" s="568">
        <v>32.15</v>
      </c>
      <c r="T143" s="568">
        <v>0</v>
      </c>
      <c r="U143" s="567"/>
      <c r="V143" s="570">
        <v>22920</v>
      </c>
      <c r="W143" s="570">
        <v>550588</v>
      </c>
      <c r="X143" s="565">
        <v>17126</v>
      </c>
      <c r="Y143" s="565">
        <v>9543</v>
      </c>
      <c r="Z143" s="566">
        <v>0</v>
      </c>
      <c r="AA143" s="565">
        <v>69675</v>
      </c>
    </row>
    <row r="144" spans="1:27" ht="12.75" x14ac:dyDescent="0.2">
      <c r="A144" s="571" t="s">
        <v>591</v>
      </c>
      <c r="B144" s="571" t="s">
        <v>592</v>
      </c>
      <c r="C144" s="571" t="s">
        <v>411</v>
      </c>
      <c r="D144" s="122"/>
      <c r="E144" s="571">
        <v>90257</v>
      </c>
      <c r="F144" s="571" t="s">
        <v>427</v>
      </c>
      <c r="G144" s="571" t="s">
        <v>428</v>
      </c>
      <c r="H144" s="572">
        <v>12150996</v>
      </c>
      <c r="I144" s="573">
        <v>13</v>
      </c>
      <c r="J144" s="571" t="s">
        <v>415</v>
      </c>
      <c r="K144" s="571" t="s">
        <v>1718</v>
      </c>
      <c r="L144" s="571" t="s">
        <v>416</v>
      </c>
      <c r="M144" s="573">
        <v>2</v>
      </c>
      <c r="N144" s="122"/>
      <c r="O144" s="574">
        <v>2.5</v>
      </c>
      <c r="P144" s="573">
        <v>0.04</v>
      </c>
      <c r="Q144" s="575">
        <v>53.36</v>
      </c>
      <c r="R144" s="573">
        <v>0.8</v>
      </c>
      <c r="S144" s="574">
        <v>64.78</v>
      </c>
      <c r="T144" s="574">
        <v>0</v>
      </c>
      <c r="U144" s="122"/>
      <c r="V144" s="576">
        <v>4730</v>
      </c>
      <c r="W144" s="576">
        <v>122560</v>
      </c>
      <c r="X144" s="572">
        <v>1892</v>
      </c>
      <c r="Y144" s="572">
        <v>2297</v>
      </c>
      <c r="Z144" s="573">
        <v>0</v>
      </c>
      <c r="AA144" s="572">
        <v>14574</v>
      </c>
    </row>
    <row r="145" spans="1:27" ht="12.75" x14ac:dyDescent="0.2">
      <c r="A145" s="564" t="s">
        <v>601</v>
      </c>
      <c r="B145" s="564" t="s">
        <v>570</v>
      </c>
      <c r="C145" s="564" t="s">
        <v>411</v>
      </c>
      <c r="D145" s="567"/>
      <c r="E145" s="564">
        <v>90265</v>
      </c>
      <c r="F145" s="564" t="s">
        <v>427</v>
      </c>
      <c r="G145" s="564" t="s">
        <v>428</v>
      </c>
      <c r="H145" s="565">
        <v>12150996</v>
      </c>
      <c r="I145" s="566">
        <v>13</v>
      </c>
      <c r="J145" s="564" t="s">
        <v>415</v>
      </c>
      <c r="K145" s="564" t="s">
        <v>1718</v>
      </c>
      <c r="L145" s="564" t="s">
        <v>419</v>
      </c>
      <c r="M145" s="566">
        <v>1</v>
      </c>
      <c r="N145" s="567"/>
      <c r="O145" s="568">
        <v>0</v>
      </c>
      <c r="P145" s="566">
        <v>0</v>
      </c>
      <c r="Q145" s="569">
        <v>137.52000000000001</v>
      </c>
      <c r="R145" s="566">
        <v>6.2</v>
      </c>
      <c r="S145" s="568">
        <v>22.24</v>
      </c>
      <c r="T145" s="568">
        <v>0</v>
      </c>
      <c r="U145" s="567"/>
      <c r="V145" s="570">
        <v>0</v>
      </c>
      <c r="W145" s="570">
        <v>81961</v>
      </c>
      <c r="X145" s="565">
        <v>3685</v>
      </c>
      <c r="Y145" s="566">
        <v>596</v>
      </c>
      <c r="Z145" s="566">
        <v>0</v>
      </c>
      <c r="AA145" s="565">
        <v>6196</v>
      </c>
    </row>
    <row r="146" spans="1:27" ht="12.75" x14ac:dyDescent="0.2">
      <c r="A146" s="571" t="s">
        <v>604</v>
      </c>
      <c r="B146" s="571" t="s">
        <v>605</v>
      </c>
      <c r="C146" s="571" t="s">
        <v>411</v>
      </c>
      <c r="D146" s="122"/>
      <c r="E146" s="571">
        <v>90266</v>
      </c>
      <c r="F146" s="571" t="s">
        <v>427</v>
      </c>
      <c r="G146" s="571" t="s">
        <v>428</v>
      </c>
      <c r="H146" s="572">
        <v>12150996</v>
      </c>
      <c r="I146" s="573">
        <v>12</v>
      </c>
      <c r="J146" s="571" t="s">
        <v>415</v>
      </c>
      <c r="K146" s="571" t="s">
        <v>1718</v>
      </c>
      <c r="L146" s="571" t="s">
        <v>416</v>
      </c>
      <c r="M146" s="573">
        <v>9</v>
      </c>
      <c r="N146" s="122"/>
      <c r="O146" s="574">
        <v>0.78</v>
      </c>
      <c r="P146" s="573">
        <v>0.04</v>
      </c>
      <c r="Q146" s="575">
        <v>49.54</v>
      </c>
      <c r="R146" s="573">
        <v>2.6</v>
      </c>
      <c r="S146" s="574">
        <v>18.77</v>
      </c>
      <c r="T146" s="574">
        <v>0</v>
      </c>
      <c r="U146" s="122"/>
      <c r="V146" s="576">
        <v>21605</v>
      </c>
      <c r="W146" s="576">
        <v>520264</v>
      </c>
      <c r="X146" s="572">
        <v>27715</v>
      </c>
      <c r="Y146" s="572">
        <v>10502</v>
      </c>
      <c r="Z146" s="573">
        <v>0</v>
      </c>
      <c r="AA146" s="572">
        <v>99573</v>
      </c>
    </row>
    <row r="147" spans="1:27" ht="12.75" x14ac:dyDescent="0.2">
      <c r="A147" s="564" t="s">
        <v>1091</v>
      </c>
      <c r="B147" s="564" t="s">
        <v>1092</v>
      </c>
      <c r="C147" s="564" t="s">
        <v>411</v>
      </c>
      <c r="D147" s="564">
        <v>9198</v>
      </c>
      <c r="E147" s="564">
        <v>90198</v>
      </c>
      <c r="F147" s="564" t="s">
        <v>427</v>
      </c>
      <c r="G147" s="564" t="s">
        <v>428</v>
      </c>
      <c r="H147" s="565">
        <v>70272</v>
      </c>
      <c r="I147" s="566">
        <v>12</v>
      </c>
      <c r="J147" s="564" t="s">
        <v>415</v>
      </c>
      <c r="K147" s="564" t="s">
        <v>1718</v>
      </c>
      <c r="L147" s="564" t="s">
        <v>416</v>
      </c>
      <c r="M147" s="566">
        <v>3</v>
      </c>
      <c r="N147" s="567"/>
      <c r="O147" s="568">
        <v>1.99</v>
      </c>
      <c r="P147" s="566">
        <v>0.04</v>
      </c>
      <c r="Q147" s="569">
        <v>245.04</v>
      </c>
      <c r="R147" s="566">
        <v>4.4000000000000004</v>
      </c>
      <c r="S147" s="568">
        <v>55.74</v>
      </c>
      <c r="T147" s="568">
        <v>0</v>
      </c>
      <c r="U147" s="567"/>
      <c r="V147" s="570">
        <v>20817</v>
      </c>
      <c r="W147" s="570">
        <v>584179</v>
      </c>
      <c r="X147" s="565">
        <v>10480</v>
      </c>
      <c r="Y147" s="565">
        <v>2384</v>
      </c>
      <c r="Z147" s="566">
        <v>0</v>
      </c>
      <c r="AA147" s="565">
        <v>39256</v>
      </c>
    </row>
    <row r="148" spans="1:27" ht="12.75" x14ac:dyDescent="0.2">
      <c r="A148" s="571" t="s">
        <v>634</v>
      </c>
      <c r="B148" s="571" t="s">
        <v>635</v>
      </c>
      <c r="C148" s="571" t="s">
        <v>411</v>
      </c>
      <c r="D148" s="122"/>
      <c r="E148" s="571">
        <v>90295</v>
      </c>
      <c r="F148" s="571" t="s">
        <v>427</v>
      </c>
      <c r="G148" s="571" t="s">
        <v>428</v>
      </c>
      <c r="H148" s="572">
        <v>12150996</v>
      </c>
      <c r="I148" s="573">
        <v>12</v>
      </c>
      <c r="J148" s="571" t="s">
        <v>415</v>
      </c>
      <c r="K148" s="571" t="s">
        <v>1718</v>
      </c>
      <c r="L148" s="571" t="s">
        <v>416</v>
      </c>
      <c r="M148" s="573">
        <v>12</v>
      </c>
      <c r="N148" s="122"/>
      <c r="O148" s="574">
        <v>0.45</v>
      </c>
      <c r="P148" s="573">
        <v>0.02</v>
      </c>
      <c r="Q148" s="575">
        <v>59.49</v>
      </c>
      <c r="R148" s="573">
        <v>3.1</v>
      </c>
      <c r="S148" s="574">
        <v>19.399999999999999</v>
      </c>
      <c r="T148" s="574">
        <v>0</v>
      </c>
      <c r="U148" s="122"/>
      <c r="V148" s="576">
        <v>30713</v>
      </c>
      <c r="W148" s="576">
        <v>1336477</v>
      </c>
      <c r="X148" s="572">
        <v>68895</v>
      </c>
      <c r="Y148" s="572">
        <v>22464</v>
      </c>
      <c r="Z148" s="573">
        <v>0</v>
      </c>
      <c r="AA148" s="572">
        <v>194036</v>
      </c>
    </row>
    <row r="149" spans="1:27" ht="12.75" x14ac:dyDescent="0.2">
      <c r="A149" s="564" t="s">
        <v>1219</v>
      </c>
      <c r="B149" s="564" t="s">
        <v>896</v>
      </c>
      <c r="C149" s="564" t="s">
        <v>411</v>
      </c>
      <c r="D149" s="564" t="s">
        <v>897</v>
      </c>
      <c r="E149" s="564" t="s">
        <v>898</v>
      </c>
      <c r="F149" s="564" t="s">
        <v>412</v>
      </c>
      <c r="G149" s="564" t="s">
        <v>864</v>
      </c>
      <c r="H149" s="566">
        <v>0</v>
      </c>
      <c r="I149" s="566">
        <v>11</v>
      </c>
      <c r="J149" s="564" t="s">
        <v>415</v>
      </c>
      <c r="K149" s="564" t="s">
        <v>1718</v>
      </c>
      <c r="L149" s="564" t="s">
        <v>419</v>
      </c>
      <c r="M149" s="566">
        <v>4</v>
      </c>
      <c r="N149" s="567"/>
      <c r="O149" s="568">
        <v>3.32</v>
      </c>
      <c r="P149" s="566">
        <v>0.11</v>
      </c>
      <c r="Q149" s="569">
        <v>57.32</v>
      </c>
      <c r="R149" s="566">
        <v>1.9</v>
      </c>
      <c r="S149" s="568">
        <v>30.72</v>
      </c>
      <c r="T149" s="568">
        <v>0</v>
      </c>
      <c r="U149" s="567"/>
      <c r="V149" s="570">
        <v>58679</v>
      </c>
      <c r="W149" s="570">
        <v>543079</v>
      </c>
      <c r="X149" s="565">
        <v>17679</v>
      </c>
      <c r="Y149" s="565">
        <v>9474</v>
      </c>
      <c r="Z149" s="566">
        <v>0</v>
      </c>
      <c r="AA149" s="565">
        <v>120605</v>
      </c>
    </row>
    <row r="150" spans="1:27" ht="12.75" x14ac:dyDescent="0.2">
      <c r="A150" s="571" t="s">
        <v>987</v>
      </c>
      <c r="B150" s="571" t="s">
        <v>988</v>
      </c>
      <c r="C150" s="571" t="s">
        <v>411</v>
      </c>
      <c r="D150" s="571" t="s">
        <v>989</v>
      </c>
      <c r="E150" s="571" t="s">
        <v>990</v>
      </c>
      <c r="F150" s="571" t="s">
        <v>427</v>
      </c>
      <c r="G150" s="571" t="s">
        <v>864</v>
      </c>
      <c r="H150" s="573">
        <v>0</v>
      </c>
      <c r="I150" s="573">
        <v>11</v>
      </c>
      <c r="J150" s="571" t="s">
        <v>415</v>
      </c>
      <c r="K150" s="571" t="s">
        <v>1718</v>
      </c>
      <c r="L150" s="571" t="s">
        <v>416</v>
      </c>
      <c r="M150" s="573">
        <v>3</v>
      </c>
      <c r="N150" s="122"/>
      <c r="O150" s="574">
        <v>2.42</v>
      </c>
      <c r="P150" s="573">
        <v>0.09</v>
      </c>
      <c r="Q150" s="575">
        <v>83.4</v>
      </c>
      <c r="R150" s="573">
        <v>3.1</v>
      </c>
      <c r="S150" s="574">
        <v>27.02</v>
      </c>
      <c r="T150" s="574">
        <v>0</v>
      </c>
      <c r="U150" s="122"/>
      <c r="V150" s="576">
        <v>39604</v>
      </c>
      <c r="W150" s="576">
        <v>441425</v>
      </c>
      <c r="X150" s="572">
        <v>16336</v>
      </c>
      <c r="Y150" s="572">
        <v>5293</v>
      </c>
      <c r="Z150" s="573">
        <v>0</v>
      </c>
      <c r="AA150" s="572">
        <v>129096</v>
      </c>
    </row>
    <row r="151" spans="1:27" ht="12.75" x14ac:dyDescent="0.2">
      <c r="A151" s="564" t="s">
        <v>632</v>
      </c>
      <c r="B151" s="564" t="s">
        <v>633</v>
      </c>
      <c r="C151" s="564" t="s">
        <v>411</v>
      </c>
      <c r="D151" s="567"/>
      <c r="E151" s="564">
        <v>90294</v>
      </c>
      <c r="F151" s="564" t="s">
        <v>427</v>
      </c>
      <c r="G151" s="564" t="s">
        <v>428</v>
      </c>
      <c r="H151" s="565">
        <v>12150996</v>
      </c>
      <c r="I151" s="566">
        <v>10</v>
      </c>
      <c r="J151" s="564" t="s">
        <v>415</v>
      </c>
      <c r="K151" s="564" t="s">
        <v>1718</v>
      </c>
      <c r="L151" s="564" t="s">
        <v>416</v>
      </c>
      <c r="M151" s="566">
        <v>6</v>
      </c>
      <c r="N151" s="567"/>
      <c r="O151" s="568">
        <v>0</v>
      </c>
      <c r="P151" s="566">
        <v>0</v>
      </c>
      <c r="Q151" s="569">
        <v>65.650000000000006</v>
      </c>
      <c r="R151" s="566">
        <v>1.5</v>
      </c>
      <c r="S151" s="568">
        <v>44.62</v>
      </c>
      <c r="T151" s="568">
        <v>0</v>
      </c>
      <c r="U151" s="567"/>
      <c r="V151" s="570">
        <v>0</v>
      </c>
      <c r="W151" s="570">
        <v>745164</v>
      </c>
      <c r="X151" s="565">
        <v>16699</v>
      </c>
      <c r="Y151" s="565">
        <v>11350</v>
      </c>
      <c r="Z151" s="566">
        <v>0</v>
      </c>
      <c r="AA151" s="565">
        <v>62695</v>
      </c>
    </row>
    <row r="152" spans="1:27" ht="12.75" x14ac:dyDescent="0.2">
      <c r="A152" s="571" t="s">
        <v>616</v>
      </c>
      <c r="B152" s="571" t="s">
        <v>617</v>
      </c>
      <c r="C152" s="571" t="s">
        <v>411</v>
      </c>
      <c r="D152" s="122"/>
      <c r="E152" s="571">
        <v>90286</v>
      </c>
      <c r="F152" s="571" t="s">
        <v>427</v>
      </c>
      <c r="G152" s="571" t="s">
        <v>428</v>
      </c>
      <c r="H152" s="572">
        <v>12150996</v>
      </c>
      <c r="I152" s="573">
        <v>10</v>
      </c>
      <c r="J152" s="571" t="s">
        <v>415</v>
      </c>
      <c r="K152" s="571" t="s">
        <v>1718</v>
      </c>
      <c r="L152" s="571" t="s">
        <v>419</v>
      </c>
      <c r="M152" s="573">
        <v>4</v>
      </c>
      <c r="N152" s="122"/>
      <c r="O152" s="574">
        <v>0</v>
      </c>
      <c r="P152" s="573">
        <v>0</v>
      </c>
      <c r="Q152" s="575">
        <v>127.81</v>
      </c>
      <c r="R152" s="573">
        <v>2.5</v>
      </c>
      <c r="S152" s="574">
        <v>50.43</v>
      </c>
      <c r="T152" s="574">
        <v>0</v>
      </c>
      <c r="U152" s="122"/>
      <c r="V152" s="576">
        <v>0</v>
      </c>
      <c r="W152" s="576">
        <v>480048</v>
      </c>
      <c r="X152" s="572">
        <v>9520</v>
      </c>
      <c r="Y152" s="572">
        <v>3756</v>
      </c>
      <c r="Z152" s="573">
        <v>0</v>
      </c>
      <c r="AA152" s="572">
        <v>25179</v>
      </c>
    </row>
    <row r="153" spans="1:27" ht="12.75" x14ac:dyDescent="0.2">
      <c r="A153" s="564" t="s">
        <v>1173</v>
      </c>
      <c r="B153" s="564" t="s">
        <v>1174</v>
      </c>
      <c r="C153" s="564" t="s">
        <v>411</v>
      </c>
      <c r="D153" s="564">
        <v>9201</v>
      </c>
      <c r="E153" s="564">
        <v>90201</v>
      </c>
      <c r="F153" s="564" t="s">
        <v>427</v>
      </c>
      <c r="G153" s="564" t="s">
        <v>413</v>
      </c>
      <c r="H153" s="565">
        <v>99904</v>
      </c>
      <c r="I153" s="566">
        <v>10</v>
      </c>
      <c r="J153" s="564" t="s">
        <v>415</v>
      </c>
      <c r="K153" s="564" t="s">
        <v>1718</v>
      </c>
      <c r="L153" s="564" t="s">
        <v>416</v>
      </c>
      <c r="M153" s="566">
        <v>4</v>
      </c>
      <c r="N153" s="567"/>
      <c r="O153" s="568">
        <v>3.01</v>
      </c>
      <c r="P153" s="566">
        <v>7.0000000000000007E-2</v>
      </c>
      <c r="Q153" s="569">
        <v>147.07</v>
      </c>
      <c r="R153" s="566">
        <v>3.3</v>
      </c>
      <c r="S153" s="568">
        <v>44.07</v>
      </c>
      <c r="T153" s="568">
        <v>5.94</v>
      </c>
      <c r="U153" s="567"/>
      <c r="V153" s="570">
        <v>26206</v>
      </c>
      <c r="W153" s="570">
        <v>383708</v>
      </c>
      <c r="X153" s="565">
        <v>8706</v>
      </c>
      <c r="Y153" s="565">
        <v>2609</v>
      </c>
      <c r="Z153" s="565">
        <v>64555</v>
      </c>
      <c r="AA153" s="565">
        <v>28873</v>
      </c>
    </row>
    <row r="154" spans="1:27" ht="12.75" x14ac:dyDescent="0.2">
      <c r="A154" s="571" t="s">
        <v>1245</v>
      </c>
      <c r="B154" s="571" t="s">
        <v>985</v>
      </c>
      <c r="C154" s="571" t="s">
        <v>411</v>
      </c>
      <c r="D154" s="571">
        <v>9244</v>
      </c>
      <c r="E154" s="571">
        <v>90244</v>
      </c>
      <c r="F154" s="571" t="s">
        <v>427</v>
      </c>
      <c r="G154" s="571" t="s">
        <v>413</v>
      </c>
      <c r="H154" s="572">
        <v>219454</v>
      </c>
      <c r="I154" s="573">
        <v>10</v>
      </c>
      <c r="J154" s="571" t="s">
        <v>415</v>
      </c>
      <c r="K154" s="571" t="s">
        <v>1718</v>
      </c>
      <c r="L154" s="571" t="s">
        <v>416</v>
      </c>
      <c r="M154" s="573">
        <v>3</v>
      </c>
      <c r="N154" s="122"/>
      <c r="O154" s="574">
        <v>2.27</v>
      </c>
      <c r="P154" s="573">
        <v>7.0000000000000007E-2</v>
      </c>
      <c r="Q154" s="575">
        <v>92.93</v>
      </c>
      <c r="R154" s="573">
        <v>3.1</v>
      </c>
      <c r="S154" s="574">
        <v>30.31</v>
      </c>
      <c r="T154" s="574">
        <v>5.63</v>
      </c>
      <c r="U154" s="122"/>
      <c r="V154" s="576">
        <v>45131</v>
      </c>
      <c r="W154" s="576">
        <v>603762</v>
      </c>
      <c r="X154" s="572">
        <v>19921</v>
      </c>
      <c r="Y154" s="572">
        <v>6497</v>
      </c>
      <c r="Z154" s="572">
        <v>107236</v>
      </c>
      <c r="AA154" s="572">
        <v>69617</v>
      </c>
    </row>
    <row r="155" spans="1:27" ht="12.75" x14ac:dyDescent="0.2">
      <c r="A155" s="564" t="s">
        <v>947</v>
      </c>
      <c r="B155" s="564" t="s">
        <v>948</v>
      </c>
      <c r="C155" s="564" t="s">
        <v>411</v>
      </c>
      <c r="D155" s="564" t="s">
        <v>949</v>
      </c>
      <c r="E155" s="564" t="s">
        <v>950</v>
      </c>
      <c r="F155" s="564" t="s">
        <v>427</v>
      </c>
      <c r="G155" s="564" t="s">
        <v>864</v>
      </c>
      <c r="H155" s="566">
        <v>0</v>
      </c>
      <c r="I155" s="566">
        <v>9</v>
      </c>
      <c r="J155" s="564" t="s">
        <v>415</v>
      </c>
      <c r="K155" s="564" t="s">
        <v>1718</v>
      </c>
      <c r="L155" s="564" t="s">
        <v>419</v>
      </c>
      <c r="M155" s="566">
        <v>9</v>
      </c>
      <c r="N155" s="567"/>
      <c r="O155" s="568">
        <v>1.72</v>
      </c>
      <c r="P155" s="566">
        <v>0.15</v>
      </c>
      <c r="Q155" s="569">
        <v>82.71</v>
      </c>
      <c r="R155" s="566">
        <v>7.3</v>
      </c>
      <c r="S155" s="568">
        <v>11.29</v>
      </c>
      <c r="T155" s="568">
        <v>0</v>
      </c>
      <c r="U155" s="567"/>
      <c r="V155" s="570">
        <v>107734</v>
      </c>
      <c r="W155" s="570">
        <v>706253</v>
      </c>
      <c r="X155" s="565">
        <v>62531</v>
      </c>
      <c r="Y155" s="565">
        <v>8539</v>
      </c>
      <c r="Z155" s="566">
        <v>0</v>
      </c>
      <c r="AA155" s="565">
        <v>102626</v>
      </c>
    </row>
    <row r="156" spans="1:27" ht="12.75" x14ac:dyDescent="0.2">
      <c r="A156" s="571" t="s">
        <v>614</v>
      </c>
      <c r="B156" s="571" t="s">
        <v>615</v>
      </c>
      <c r="C156" s="571" t="s">
        <v>411</v>
      </c>
      <c r="D156" s="122"/>
      <c r="E156" s="571">
        <v>90285</v>
      </c>
      <c r="F156" s="571" t="s">
        <v>427</v>
      </c>
      <c r="G156" s="571" t="s">
        <v>428</v>
      </c>
      <c r="H156" s="572">
        <v>12150996</v>
      </c>
      <c r="I156" s="573">
        <v>9</v>
      </c>
      <c r="J156" s="571" t="s">
        <v>415</v>
      </c>
      <c r="K156" s="571" t="s">
        <v>1718</v>
      </c>
      <c r="L156" s="571" t="s">
        <v>416</v>
      </c>
      <c r="M156" s="573">
        <v>9</v>
      </c>
      <c r="N156" s="122"/>
      <c r="O156" s="574">
        <v>0.72</v>
      </c>
      <c r="P156" s="573">
        <v>0.04</v>
      </c>
      <c r="Q156" s="575">
        <v>61.1</v>
      </c>
      <c r="R156" s="573">
        <v>3</v>
      </c>
      <c r="S156" s="574">
        <v>20.18</v>
      </c>
      <c r="T156" s="574">
        <v>0</v>
      </c>
      <c r="U156" s="122"/>
      <c r="V156" s="576">
        <v>30055</v>
      </c>
      <c r="W156" s="576">
        <v>841869</v>
      </c>
      <c r="X156" s="572">
        <v>41718</v>
      </c>
      <c r="Y156" s="572">
        <v>13779</v>
      </c>
      <c r="Z156" s="573">
        <v>0</v>
      </c>
      <c r="AA156" s="572">
        <v>110228</v>
      </c>
    </row>
    <row r="157" spans="1:27" ht="12.75" x14ac:dyDescent="0.2">
      <c r="A157" s="564" t="s">
        <v>1133</v>
      </c>
      <c r="B157" s="564" t="s">
        <v>1134</v>
      </c>
      <c r="C157" s="564" t="s">
        <v>411</v>
      </c>
      <c r="D157" s="564" t="s">
        <v>1135</v>
      </c>
      <c r="E157" s="564" t="s">
        <v>1136</v>
      </c>
      <c r="F157" s="564" t="s">
        <v>427</v>
      </c>
      <c r="G157" s="564" t="s">
        <v>864</v>
      </c>
      <c r="H157" s="566">
        <v>0</v>
      </c>
      <c r="I157" s="566">
        <v>9</v>
      </c>
      <c r="J157" s="564" t="s">
        <v>415</v>
      </c>
      <c r="K157" s="564" t="s">
        <v>1718</v>
      </c>
      <c r="L157" s="564" t="s">
        <v>419</v>
      </c>
      <c r="M157" s="566">
        <v>9</v>
      </c>
      <c r="N157" s="567"/>
      <c r="O157" s="568">
        <v>0.92</v>
      </c>
      <c r="P157" s="566">
        <v>0.11</v>
      </c>
      <c r="Q157" s="569">
        <v>86.89</v>
      </c>
      <c r="R157" s="566">
        <v>9.9</v>
      </c>
      <c r="S157" s="568">
        <v>8.7799999999999994</v>
      </c>
      <c r="T157" s="568">
        <v>0</v>
      </c>
      <c r="U157" s="567"/>
      <c r="V157" s="570">
        <v>28376</v>
      </c>
      <c r="W157" s="570">
        <v>270316</v>
      </c>
      <c r="X157" s="565">
        <v>30787</v>
      </c>
      <c r="Y157" s="565">
        <v>3111</v>
      </c>
      <c r="Z157" s="566">
        <v>0</v>
      </c>
      <c r="AA157" s="565">
        <v>50918</v>
      </c>
    </row>
    <row r="158" spans="1:27" ht="12.75" x14ac:dyDescent="0.2">
      <c r="A158" s="571" t="s">
        <v>937</v>
      </c>
      <c r="B158" s="571" t="s">
        <v>938</v>
      </c>
      <c r="C158" s="571" t="s">
        <v>411</v>
      </c>
      <c r="D158" s="571">
        <v>9238</v>
      </c>
      <c r="E158" s="571">
        <v>90238</v>
      </c>
      <c r="F158" s="571" t="s">
        <v>427</v>
      </c>
      <c r="G158" s="571" t="s">
        <v>428</v>
      </c>
      <c r="H158" s="572">
        <v>54372</v>
      </c>
      <c r="I158" s="573">
        <v>9</v>
      </c>
      <c r="J158" s="571" t="s">
        <v>415</v>
      </c>
      <c r="K158" s="571" t="s">
        <v>1718</v>
      </c>
      <c r="L158" s="571" t="s">
        <v>419</v>
      </c>
      <c r="M158" s="573">
        <v>4</v>
      </c>
      <c r="N158" s="122"/>
      <c r="O158" s="574">
        <v>3.25</v>
      </c>
      <c r="P158" s="573">
        <v>7.0000000000000007E-2</v>
      </c>
      <c r="Q158" s="575">
        <v>104.18</v>
      </c>
      <c r="R158" s="573">
        <v>2.2000000000000002</v>
      </c>
      <c r="S158" s="574">
        <v>47.47</v>
      </c>
      <c r="T158" s="574">
        <v>0</v>
      </c>
      <c r="U158" s="122"/>
      <c r="V158" s="576">
        <v>47203</v>
      </c>
      <c r="W158" s="576">
        <v>688403</v>
      </c>
      <c r="X158" s="572">
        <v>14502</v>
      </c>
      <c r="Y158" s="572">
        <v>6608</v>
      </c>
      <c r="Z158" s="573">
        <v>0</v>
      </c>
      <c r="AA158" s="572">
        <v>49693</v>
      </c>
    </row>
    <row r="159" spans="1:27" ht="12.75" x14ac:dyDescent="0.2">
      <c r="A159" s="564" t="s">
        <v>583</v>
      </c>
      <c r="B159" s="564" t="s">
        <v>584</v>
      </c>
      <c r="C159" s="564" t="s">
        <v>411</v>
      </c>
      <c r="D159" s="567"/>
      <c r="E159" s="564">
        <v>90252</v>
      </c>
      <c r="F159" s="564" t="s">
        <v>427</v>
      </c>
      <c r="G159" s="564" t="s">
        <v>428</v>
      </c>
      <c r="H159" s="565">
        <v>12150996</v>
      </c>
      <c r="I159" s="566">
        <v>9</v>
      </c>
      <c r="J159" s="564" t="s">
        <v>415</v>
      </c>
      <c r="K159" s="564" t="s">
        <v>1718</v>
      </c>
      <c r="L159" s="564" t="s">
        <v>416</v>
      </c>
      <c r="M159" s="566">
        <v>3</v>
      </c>
      <c r="N159" s="567"/>
      <c r="O159" s="568">
        <v>0</v>
      </c>
      <c r="P159" s="566">
        <v>0</v>
      </c>
      <c r="Q159" s="569">
        <v>54.64</v>
      </c>
      <c r="R159" s="566">
        <v>2.2000000000000002</v>
      </c>
      <c r="S159" s="568">
        <v>24.67</v>
      </c>
      <c r="T159" s="568">
        <v>0</v>
      </c>
      <c r="U159" s="567"/>
      <c r="V159" s="570">
        <v>0</v>
      </c>
      <c r="W159" s="570">
        <v>129506</v>
      </c>
      <c r="X159" s="565">
        <v>5249</v>
      </c>
      <c r="Y159" s="565">
        <v>2370</v>
      </c>
      <c r="Z159" s="566">
        <v>0</v>
      </c>
      <c r="AA159" s="565">
        <v>16819</v>
      </c>
    </row>
    <row r="160" spans="1:27" ht="12.75" x14ac:dyDescent="0.2">
      <c r="A160" s="571" t="s">
        <v>642</v>
      </c>
      <c r="B160" s="571" t="s">
        <v>574</v>
      </c>
      <c r="C160" s="571" t="s">
        <v>411</v>
      </c>
      <c r="D160" s="122"/>
      <c r="E160" s="571">
        <v>90277</v>
      </c>
      <c r="F160" s="571" t="s">
        <v>427</v>
      </c>
      <c r="G160" s="571" t="s">
        <v>428</v>
      </c>
      <c r="H160" s="572">
        <v>12150996</v>
      </c>
      <c r="I160" s="573">
        <v>8</v>
      </c>
      <c r="J160" s="571" t="s">
        <v>415</v>
      </c>
      <c r="K160" s="571" t="s">
        <v>1718</v>
      </c>
      <c r="L160" s="571" t="s">
        <v>416</v>
      </c>
      <c r="M160" s="573">
        <v>8</v>
      </c>
      <c r="N160" s="122"/>
      <c r="O160" s="574">
        <v>0.47</v>
      </c>
      <c r="P160" s="573">
        <v>0.02</v>
      </c>
      <c r="Q160" s="575">
        <v>55.35</v>
      </c>
      <c r="R160" s="573">
        <v>2.1</v>
      </c>
      <c r="S160" s="574">
        <v>27</v>
      </c>
      <c r="T160" s="574">
        <v>0</v>
      </c>
      <c r="U160" s="122"/>
      <c r="V160" s="576">
        <v>16571</v>
      </c>
      <c r="W160" s="576">
        <v>946900</v>
      </c>
      <c r="X160" s="572">
        <v>35072</v>
      </c>
      <c r="Y160" s="572">
        <v>17107</v>
      </c>
      <c r="Z160" s="573">
        <v>0</v>
      </c>
      <c r="AA160" s="572">
        <v>226962</v>
      </c>
    </row>
    <row r="161" spans="1:27" ht="12.75" x14ac:dyDescent="0.2">
      <c r="A161" s="564" t="s">
        <v>1049</v>
      </c>
      <c r="B161" s="564" t="s">
        <v>1050</v>
      </c>
      <c r="C161" s="564" t="s">
        <v>411</v>
      </c>
      <c r="D161" s="564" t="s">
        <v>1051</v>
      </c>
      <c r="E161" s="564" t="s">
        <v>1052</v>
      </c>
      <c r="F161" s="564" t="s">
        <v>427</v>
      </c>
      <c r="G161" s="564" t="s">
        <v>864</v>
      </c>
      <c r="H161" s="566">
        <v>0</v>
      </c>
      <c r="I161" s="566">
        <v>8</v>
      </c>
      <c r="J161" s="564" t="s">
        <v>415</v>
      </c>
      <c r="K161" s="564" t="s">
        <v>1718</v>
      </c>
      <c r="L161" s="564" t="s">
        <v>419</v>
      </c>
      <c r="M161" s="566">
        <v>8</v>
      </c>
      <c r="N161" s="567"/>
      <c r="O161" s="568">
        <v>7.04</v>
      </c>
      <c r="P161" s="566">
        <v>0.14000000000000001</v>
      </c>
      <c r="Q161" s="569">
        <v>190.79</v>
      </c>
      <c r="R161" s="566">
        <v>3.9</v>
      </c>
      <c r="S161" s="568">
        <v>49.15</v>
      </c>
      <c r="T161" s="568">
        <v>0</v>
      </c>
      <c r="U161" s="567"/>
      <c r="V161" s="570">
        <v>37423</v>
      </c>
      <c r="W161" s="570">
        <v>261197</v>
      </c>
      <c r="X161" s="565">
        <v>5314</v>
      </c>
      <c r="Y161" s="565">
        <v>1369</v>
      </c>
      <c r="Z161" s="566">
        <v>0</v>
      </c>
      <c r="AA161" s="565">
        <v>40900</v>
      </c>
    </row>
    <row r="162" spans="1:27" ht="12.75" x14ac:dyDescent="0.2">
      <c r="A162" s="571" t="s">
        <v>630</v>
      </c>
      <c r="B162" s="571" t="s">
        <v>631</v>
      </c>
      <c r="C162" s="571" t="s">
        <v>411</v>
      </c>
      <c r="D162" s="122"/>
      <c r="E162" s="571">
        <v>90293</v>
      </c>
      <c r="F162" s="571" t="s">
        <v>427</v>
      </c>
      <c r="G162" s="571" t="s">
        <v>428</v>
      </c>
      <c r="H162" s="572">
        <v>12150996</v>
      </c>
      <c r="I162" s="573">
        <v>8</v>
      </c>
      <c r="J162" s="571" t="s">
        <v>415</v>
      </c>
      <c r="K162" s="571" t="s">
        <v>1718</v>
      </c>
      <c r="L162" s="571" t="s">
        <v>416</v>
      </c>
      <c r="M162" s="573">
        <v>4</v>
      </c>
      <c r="N162" s="122"/>
      <c r="O162" s="574">
        <v>0.96</v>
      </c>
      <c r="P162" s="573">
        <v>0.04</v>
      </c>
      <c r="Q162" s="575">
        <v>58.63</v>
      </c>
      <c r="R162" s="573">
        <v>2.2000000000000002</v>
      </c>
      <c r="S162" s="574">
        <v>27.14</v>
      </c>
      <c r="T162" s="574">
        <v>0</v>
      </c>
      <c r="U162" s="122"/>
      <c r="V162" s="576">
        <v>15372</v>
      </c>
      <c r="W162" s="576">
        <v>436329</v>
      </c>
      <c r="X162" s="572">
        <v>16076</v>
      </c>
      <c r="Y162" s="572">
        <v>7442</v>
      </c>
      <c r="Z162" s="573">
        <v>0</v>
      </c>
      <c r="AA162" s="572">
        <v>69592</v>
      </c>
    </row>
    <row r="163" spans="1:27" ht="12.75" x14ac:dyDescent="0.2">
      <c r="A163" s="564" t="s">
        <v>1193</v>
      </c>
      <c r="B163" s="564" t="s">
        <v>984</v>
      </c>
      <c r="C163" s="564" t="s">
        <v>411</v>
      </c>
      <c r="D163" s="564" t="s">
        <v>1194</v>
      </c>
      <c r="E163" s="564" t="s">
        <v>1195</v>
      </c>
      <c r="F163" s="564" t="s">
        <v>412</v>
      </c>
      <c r="G163" s="564" t="s">
        <v>864</v>
      </c>
      <c r="H163" s="566">
        <v>0</v>
      </c>
      <c r="I163" s="566">
        <v>8</v>
      </c>
      <c r="J163" s="564" t="s">
        <v>415</v>
      </c>
      <c r="K163" s="564" t="s">
        <v>1718</v>
      </c>
      <c r="L163" s="564" t="s">
        <v>416</v>
      </c>
      <c r="M163" s="566">
        <v>2</v>
      </c>
      <c r="N163" s="567"/>
      <c r="O163" s="568">
        <v>1.1499999999999999</v>
      </c>
      <c r="P163" s="566">
        <v>0.08</v>
      </c>
      <c r="Q163" s="569">
        <v>63.2</v>
      </c>
      <c r="R163" s="566">
        <v>4.5</v>
      </c>
      <c r="S163" s="568">
        <v>14.16</v>
      </c>
      <c r="T163" s="568">
        <v>0</v>
      </c>
      <c r="U163" s="567"/>
      <c r="V163" s="570">
        <v>14571</v>
      </c>
      <c r="W163" s="570">
        <v>179430</v>
      </c>
      <c r="X163" s="565">
        <v>12670</v>
      </c>
      <c r="Y163" s="565">
        <v>2839</v>
      </c>
      <c r="Z163" s="566">
        <v>0</v>
      </c>
      <c r="AA163" s="565">
        <v>44522</v>
      </c>
    </row>
    <row r="164" spans="1:27" ht="12.75" x14ac:dyDescent="0.2">
      <c r="A164" s="571" t="s">
        <v>359</v>
      </c>
      <c r="B164" s="571" t="s">
        <v>360</v>
      </c>
      <c r="C164" s="571" t="s">
        <v>411</v>
      </c>
      <c r="D164" s="571">
        <v>9024</v>
      </c>
      <c r="E164" s="571">
        <v>90024</v>
      </c>
      <c r="F164" s="571" t="s">
        <v>427</v>
      </c>
      <c r="G164" s="571" t="s">
        <v>413</v>
      </c>
      <c r="H164" s="572">
        <v>12150996</v>
      </c>
      <c r="I164" s="573">
        <v>7</v>
      </c>
      <c r="J164" s="571" t="s">
        <v>415</v>
      </c>
      <c r="K164" s="571" t="s">
        <v>1718</v>
      </c>
      <c r="L164" s="571" t="s">
        <v>416</v>
      </c>
      <c r="M164" s="573">
        <v>7</v>
      </c>
      <c r="N164" s="122"/>
      <c r="O164" s="574">
        <v>0.77</v>
      </c>
      <c r="P164" s="573">
        <v>0.04</v>
      </c>
      <c r="Q164" s="575">
        <v>105.23</v>
      </c>
      <c r="R164" s="573">
        <v>6</v>
      </c>
      <c r="S164" s="574">
        <v>17.649999999999999</v>
      </c>
      <c r="T164" s="574">
        <v>6.17</v>
      </c>
      <c r="U164" s="122"/>
      <c r="V164" s="576">
        <v>34973</v>
      </c>
      <c r="W164" s="576">
        <v>802249</v>
      </c>
      <c r="X164" s="572">
        <v>45443</v>
      </c>
      <c r="Y164" s="572">
        <v>7624</v>
      </c>
      <c r="Z164" s="572">
        <v>130091</v>
      </c>
      <c r="AA164" s="572">
        <v>68091</v>
      </c>
    </row>
    <row r="165" spans="1:27" ht="12.75" x14ac:dyDescent="0.2">
      <c r="A165" s="564" t="s">
        <v>976</v>
      </c>
      <c r="B165" s="564" t="s">
        <v>977</v>
      </c>
      <c r="C165" s="564" t="s">
        <v>411</v>
      </c>
      <c r="D165" s="564">
        <v>9220</v>
      </c>
      <c r="E165" s="564">
        <v>90220</v>
      </c>
      <c r="F165" s="564" t="s">
        <v>427</v>
      </c>
      <c r="G165" s="564" t="s">
        <v>428</v>
      </c>
      <c r="H165" s="565">
        <v>1723634</v>
      </c>
      <c r="I165" s="566">
        <v>7</v>
      </c>
      <c r="J165" s="564" t="s">
        <v>415</v>
      </c>
      <c r="K165" s="564" t="s">
        <v>1718</v>
      </c>
      <c r="L165" s="564" t="s">
        <v>419</v>
      </c>
      <c r="M165" s="566">
        <v>3</v>
      </c>
      <c r="N165" s="567"/>
      <c r="O165" s="568">
        <v>0</v>
      </c>
      <c r="P165" s="566">
        <v>0</v>
      </c>
      <c r="Q165" s="569">
        <v>133.06</v>
      </c>
      <c r="R165" s="566">
        <v>2.9</v>
      </c>
      <c r="S165" s="568">
        <v>46.57</v>
      </c>
      <c r="T165" s="568">
        <v>0</v>
      </c>
      <c r="U165" s="567"/>
      <c r="V165" s="570">
        <v>0</v>
      </c>
      <c r="W165" s="570">
        <v>588916</v>
      </c>
      <c r="X165" s="565">
        <v>12647</v>
      </c>
      <c r="Y165" s="565">
        <v>4426</v>
      </c>
      <c r="Z165" s="566">
        <v>0</v>
      </c>
      <c r="AA165" s="565">
        <v>50942</v>
      </c>
    </row>
    <row r="166" spans="1:27" ht="12.75" x14ac:dyDescent="0.2">
      <c r="A166" s="571" t="s">
        <v>1233</v>
      </c>
      <c r="B166" s="571" t="s">
        <v>1048</v>
      </c>
      <c r="C166" s="571" t="s">
        <v>411</v>
      </c>
      <c r="D166" s="571">
        <v>9217</v>
      </c>
      <c r="E166" s="571">
        <v>90217</v>
      </c>
      <c r="F166" s="571" t="s">
        <v>427</v>
      </c>
      <c r="G166" s="571" t="s">
        <v>428</v>
      </c>
      <c r="H166" s="572">
        <v>83578</v>
      </c>
      <c r="I166" s="573">
        <v>7</v>
      </c>
      <c r="J166" s="571" t="s">
        <v>415</v>
      </c>
      <c r="K166" s="571" t="s">
        <v>1718</v>
      </c>
      <c r="L166" s="571" t="s">
        <v>416</v>
      </c>
      <c r="M166" s="573">
        <v>3</v>
      </c>
      <c r="N166" s="122"/>
      <c r="O166" s="574">
        <v>1.84</v>
      </c>
      <c r="P166" s="573">
        <v>0.06</v>
      </c>
      <c r="Q166" s="575">
        <v>90.53</v>
      </c>
      <c r="R166" s="573">
        <v>3</v>
      </c>
      <c r="S166" s="574">
        <v>30.51</v>
      </c>
      <c r="T166" s="574">
        <v>0</v>
      </c>
      <c r="U166" s="122"/>
      <c r="V166" s="576">
        <v>26058</v>
      </c>
      <c r="W166" s="576">
        <v>431297</v>
      </c>
      <c r="X166" s="572">
        <v>14137</v>
      </c>
      <c r="Y166" s="572">
        <v>4764</v>
      </c>
      <c r="Z166" s="573">
        <v>0</v>
      </c>
      <c r="AA166" s="572">
        <v>57568</v>
      </c>
    </row>
    <row r="167" spans="1:27" ht="12.75" x14ac:dyDescent="0.2">
      <c r="A167" s="564" t="s">
        <v>638</v>
      </c>
      <c r="B167" s="564" t="s">
        <v>639</v>
      </c>
      <c r="C167" s="564" t="s">
        <v>411</v>
      </c>
      <c r="D167" s="567"/>
      <c r="E167" s="564">
        <v>90260</v>
      </c>
      <c r="F167" s="564" t="s">
        <v>427</v>
      </c>
      <c r="G167" s="564" t="s">
        <v>428</v>
      </c>
      <c r="H167" s="565">
        <v>12150996</v>
      </c>
      <c r="I167" s="566">
        <v>7</v>
      </c>
      <c r="J167" s="564" t="s">
        <v>415</v>
      </c>
      <c r="K167" s="564" t="s">
        <v>1718</v>
      </c>
      <c r="L167" s="564" t="s">
        <v>419</v>
      </c>
      <c r="M167" s="566">
        <v>2</v>
      </c>
      <c r="N167" s="567"/>
      <c r="O167" s="568">
        <v>0.45</v>
      </c>
      <c r="P167" s="566">
        <v>0.05</v>
      </c>
      <c r="Q167" s="569">
        <v>102.46</v>
      </c>
      <c r="R167" s="566">
        <v>11.2</v>
      </c>
      <c r="S167" s="568">
        <v>9.14</v>
      </c>
      <c r="T167" s="568">
        <v>0</v>
      </c>
      <c r="U167" s="567"/>
      <c r="V167" s="570">
        <v>7278</v>
      </c>
      <c r="W167" s="570">
        <v>147548</v>
      </c>
      <c r="X167" s="565">
        <v>16152</v>
      </c>
      <c r="Y167" s="565">
        <v>1440</v>
      </c>
      <c r="Z167" s="566">
        <v>0</v>
      </c>
      <c r="AA167" s="565">
        <v>24508</v>
      </c>
    </row>
    <row r="168" spans="1:27" ht="12.75" x14ac:dyDescent="0.2">
      <c r="A168" s="571" t="s">
        <v>921</v>
      </c>
      <c r="B168" s="571" t="s">
        <v>922</v>
      </c>
      <c r="C168" s="571" t="s">
        <v>411</v>
      </c>
      <c r="D168" s="571" t="s">
        <v>923</v>
      </c>
      <c r="E168" s="571" t="s">
        <v>924</v>
      </c>
      <c r="F168" s="571" t="s">
        <v>427</v>
      </c>
      <c r="G168" s="571" t="s">
        <v>864</v>
      </c>
      <c r="H168" s="573">
        <v>0</v>
      </c>
      <c r="I168" s="573">
        <v>6</v>
      </c>
      <c r="J168" s="571" t="s">
        <v>415</v>
      </c>
      <c r="K168" s="571" t="s">
        <v>1718</v>
      </c>
      <c r="L168" s="571" t="s">
        <v>419</v>
      </c>
      <c r="M168" s="573">
        <v>6</v>
      </c>
      <c r="N168" s="122"/>
      <c r="O168" s="574">
        <v>1.84</v>
      </c>
      <c r="P168" s="573">
        <v>7.0000000000000007E-2</v>
      </c>
      <c r="Q168" s="575">
        <v>99.13</v>
      </c>
      <c r="R168" s="573">
        <v>4</v>
      </c>
      <c r="S168" s="574">
        <v>24.82</v>
      </c>
      <c r="T168" s="574">
        <v>0</v>
      </c>
      <c r="U168" s="122"/>
      <c r="V168" s="576">
        <v>78785</v>
      </c>
      <c r="W168" s="576">
        <v>1063139</v>
      </c>
      <c r="X168" s="572">
        <v>42840</v>
      </c>
      <c r="Y168" s="572">
        <v>10725</v>
      </c>
      <c r="Z168" s="573">
        <v>0</v>
      </c>
      <c r="AA168" s="572">
        <v>182448</v>
      </c>
    </row>
    <row r="169" spans="1:27" ht="12.75" x14ac:dyDescent="0.2">
      <c r="A169" s="564" t="s">
        <v>579</v>
      </c>
      <c r="B169" s="564" t="s">
        <v>580</v>
      </c>
      <c r="C169" s="564" t="s">
        <v>411</v>
      </c>
      <c r="D169" s="567"/>
      <c r="E169" s="564">
        <v>90250</v>
      </c>
      <c r="F169" s="564" t="s">
        <v>427</v>
      </c>
      <c r="G169" s="564" t="s">
        <v>428</v>
      </c>
      <c r="H169" s="565">
        <v>12150996</v>
      </c>
      <c r="I169" s="566">
        <v>6</v>
      </c>
      <c r="J169" s="564" t="s">
        <v>415</v>
      </c>
      <c r="K169" s="564" t="s">
        <v>1718</v>
      </c>
      <c r="L169" s="564" t="s">
        <v>419</v>
      </c>
      <c r="M169" s="566">
        <v>6</v>
      </c>
      <c r="N169" s="567"/>
      <c r="O169" s="568">
        <v>0.44</v>
      </c>
      <c r="P169" s="566">
        <v>0.01</v>
      </c>
      <c r="Q169" s="569">
        <v>121.71</v>
      </c>
      <c r="R169" s="566">
        <v>3.5</v>
      </c>
      <c r="S169" s="568">
        <v>34.590000000000003</v>
      </c>
      <c r="T169" s="568">
        <v>0</v>
      </c>
      <c r="U169" s="567"/>
      <c r="V169" s="570">
        <v>14507</v>
      </c>
      <c r="W169" s="570">
        <v>1139731</v>
      </c>
      <c r="X169" s="565">
        <v>32947</v>
      </c>
      <c r="Y169" s="565">
        <v>9364</v>
      </c>
      <c r="Z169" s="566">
        <v>0</v>
      </c>
      <c r="AA169" s="565">
        <v>94149</v>
      </c>
    </row>
    <row r="170" spans="1:27" ht="12.75" x14ac:dyDescent="0.2">
      <c r="A170" s="571" t="s">
        <v>928</v>
      </c>
      <c r="B170" s="571" t="s">
        <v>929</v>
      </c>
      <c r="C170" s="571" t="s">
        <v>411</v>
      </c>
      <c r="D170" s="571" t="s">
        <v>930</v>
      </c>
      <c r="E170" s="571" t="s">
        <v>931</v>
      </c>
      <c r="F170" s="571" t="s">
        <v>427</v>
      </c>
      <c r="G170" s="571" t="s">
        <v>864</v>
      </c>
      <c r="H170" s="573">
        <v>0</v>
      </c>
      <c r="I170" s="573">
        <v>6</v>
      </c>
      <c r="J170" s="571" t="s">
        <v>415</v>
      </c>
      <c r="K170" s="571" t="s">
        <v>1718</v>
      </c>
      <c r="L170" s="571" t="s">
        <v>419</v>
      </c>
      <c r="M170" s="573">
        <v>6</v>
      </c>
      <c r="N170" s="122"/>
      <c r="O170" s="574">
        <v>2.2799999999999998</v>
      </c>
      <c r="P170" s="573">
        <v>0.1</v>
      </c>
      <c r="Q170" s="575">
        <v>144.47</v>
      </c>
      <c r="R170" s="573">
        <v>6.3</v>
      </c>
      <c r="S170" s="574">
        <v>22.96</v>
      </c>
      <c r="T170" s="574">
        <v>0</v>
      </c>
      <c r="U170" s="122"/>
      <c r="V170" s="576">
        <v>79878</v>
      </c>
      <c r="W170" s="576">
        <v>803531</v>
      </c>
      <c r="X170" s="572">
        <v>34997</v>
      </c>
      <c r="Y170" s="572">
        <v>5562</v>
      </c>
      <c r="Z170" s="573">
        <v>0</v>
      </c>
      <c r="AA170" s="572">
        <v>48498</v>
      </c>
    </row>
    <row r="171" spans="1:27" ht="12.75" x14ac:dyDescent="0.2">
      <c r="A171" s="564" t="s">
        <v>608</v>
      </c>
      <c r="B171" s="564" t="s">
        <v>609</v>
      </c>
      <c r="C171" s="564" t="s">
        <v>411</v>
      </c>
      <c r="D171" s="567"/>
      <c r="E171" s="564">
        <v>90301</v>
      </c>
      <c r="F171" s="564" t="s">
        <v>427</v>
      </c>
      <c r="G171" s="564" t="s">
        <v>428</v>
      </c>
      <c r="H171" s="565">
        <v>12150996</v>
      </c>
      <c r="I171" s="566">
        <v>6</v>
      </c>
      <c r="J171" s="564" t="s">
        <v>415</v>
      </c>
      <c r="K171" s="564" t="s">
        <v>1718</v>
      </c>
      <c r="L171" s="564" t="s">
        <v>419</v>
      </c>
      <c r="M171" s="566">
        <v>6</v>
      </c>
      <c r="N171" s="567"/>
      <c r="O171" s="568">
        <v>0</v>
      </c>
      <c r="P171" s="566">
        <v>0</v>
      </c>
      <c r="Q171" s="569">
        <v>57.85</v>
      </c>
      <c r="R171" s="566">
        <v>1.6</v>
      </c>
      <c r="S171" s="568">
        <v>36.46</v>
      </c>
      <c r="T171" s="568">
        <v>0</v>
      </c>
      <c r="U171" s="567"/>
      <c r="V171" s="570">
        <v>0</v>
      </c>
      <c r="W171" s="570">
        <v>660977</v>
      </c>
      <c r="X171" s="565">
        <v>18129</v>
      </c>
      <c r="Y171" s="565">
        <v>11425</v>
      </c>
      <c r="Z171" s="566">
        <v>0</v>
      </c>
      <c r="AA171" s="565">
        <v>93441</v>
      </c>
    </row>
    <row r="172" spans="1:27" ht="12.75" x14ac:dyDescent="0.2">
      <c r="A172" s="571" t="s">
        <v>1154</v>
      </c>
      <c r="B172" s="571" t="s">
        <v>1155</v>
      </c>
      <c r="C172" s="571" t="s">
        <v>411</v>
      </c>
      <c r="D172" s="571" t="s">
        <v>1156</v>
      </c>
      <c r="E172" s="571" t="s">
        <v>1157</v>
      </c>
      <c r="F172" s="571" t="s">
        <v>427</v>
      </c>
      <c r="G172" s="571" t="s">
        <v>864</v>
      </c>
      <c r="H172" s="573">
        <v>0</v>
      </c>
      <c r="I172" s="573">
        <v>6</v>
      </c>
      <c r="J172" s="571" t="s">
        <v>415</v>
      </c>
      <c r="K172" s="571" t="s">
        <v>1718</v>
      </c>
      <c r="L172" s="571" t="s">
        <v>419</v>
      </c>
      <c r="M172" s="573">
        <v>4</v>
      </c>
      <c r="N172" s="122"/>
      <c r="O172" s="574">
        <v>1.82</v>
      </c>
      <c r="P172" s="573">
        <v>0.08</v>
      </c>
      <c r="Q172" s="575">
        <v>70.739999999999995</v>
      </c>
      <c r="R172" s="573">
        <v>3.2</v>
      </c>
      <c r="S172" s="574">
        <v>21.9</v>
      </c>
      <c r="T172" s="574">
        <v>0</v>
      </c>
      <c r="U172" s="122"/>
      <c r="V172" s="576">
        <v>43685</v>
      </c>
      <c r="W172" s="576">
        <v>526836</v>
      </c>
      <c r="X172" s="572">
        <v>24057</v>
      </c>
      <c r="Y172" s="572">
        <v>7448</v>
      </c>
      <c r="Z172" s="573">
        <v>0</v>
      </c>
      <c r="AA172" s="572">
        <v>70372</v>
      </c>
    </row>
    <row r="173" spans="1:27" ht="12.75" x14ac:dyDescent="0.2">
      <c r="A173" s="564" t="s">
        <v>1168</v>
      </c>
      <c r="B173" s="564" t="s">
        <v>1169</v>
      </c>
      <c r="C173" s="564" t="s">
        <v>411</v>
      </c>
      <c r="D173" s="564" t="s">
        <v>1170</v>
      </c>
      <c r="E173" s="564" t="s">
        <v>1171</v>
      </c>
      <c r="F173" s="564" t="s">
        <v>427</v>
      </c>
      <c r="G173" s="564" t="s">
        <v>864</v>
      </c>
      <c r="H173" s="566">
        <v>0</v>
      </c>
      <c r="I173" s="566">
        <v>6</v>
      </c>
      <c r="J173" s="564" t="s">
        <v>415</v>
      </c>
      <c r="K173" s="564" t="s">
        <v>1718</v>
      </c>
      <c r="L173" s="564" t="s">
        <v>416</v>
      </c>
      <c r="M173" s="566">
        <v>3</v>
      </c>
      <c r="N173" s="567"/>
      <c r="O173" s="568">
        <v>2.66</v>
      </c>
      <c r="P173" s="566">
        <v>0.04</v>
      </c>
      <c r="Q173" s="569">
        <v>130.87</v>
      </c>
      <c r="R173" s="566">
        <v>2</v>
      </c>
      <c r="S173" s="568">
        <v>66.44</v>
      </c>
      <c r="T173" s="568">
        <v>0</v>
      </c>
      <c r="U173" s="567"/>
      <c r="V173" s="570">
        <v>15853</v>
      </c>
      <c r="W173" s="570">
        <v>395371</v>
      </c>
      <c r="X173" s="565">
        <v>5951</v>
      </c>
      <c r="Y173" s="565">
        <v>3021</v>
      </c>
      <c r="Z173" s="566">
        <v>0</v>
      </c>
      <c r="AA173" s="565">
        <v>38549</v>
      </c>
    </row>
    <row r="174" spans="1:27" ht="12.75" x14ac:dyDescent="0.2">
      <c r="A174" s="571" t="s">
        <v>585</v>
      </c>
      <c r="B174" s="571" t="s">
        <v>586</v>
      </c>
      <c r="C174" s="571" t="s">
        <v>411</v>
      </c>
      <c r="D174" s="122"/>
      <c r="E174" s="571">
        <v>90253</v>
      </c>
      <c r="F174" s="571" t="s">
        <v>427</v>
      </c>
      <c r="G174" s="571" t="s">
        <v>428</v>
      </c>
      <c r="H174" s="572">
        <v>12150996</v>
      </c>
      <c r="I174" s="573">
        <v>6</v>
      </c>
      <c r="J174" s="571" t="s">
        <v>415</v>
      </c>
      <c r="K174" s="571" t="s">
        <v>1718</v>
      </c>
      <c r="L174" s="571" t="s">
        <v>416</v>
      </c>
      <c r="M174" s="573">
        <v>3</v>
      </c>
      <c r="N174" s="122"/>
      <c r="O174" s="574">
        <v>0.54</v>
      </c>
      <c r="P174" s="573">
        <v>0.04</v>
      </c>
      <c r="Q174" s="575">
        <v>84.01</v>
      </c>
      <c r="R174" s="573">
        <v>5.9</v>
      </c>
      <c r="S174" s="574">
        <v>14.35</v>
      </c>
      <c r="T174" s="574">
        <v>0</v>
      </c>
      <c r="U174" s="122"/>
      <c r="V174" s="576">
        <v>20661</v>
      </c>
      <c r="W174" s="576">
        <v>547312</v>
      </c>
      <c r="X174" s="572">
        <v>38146</v>
      </c>
      <c r="Y174" s="572">
        <v>6515</v>
      </c>
      <c r="Z174" s="573">
        <v>0</v>
      </c>
      <c r="AA174" s="572">
        <v>52562</v>
      </c>
    </row>
    <row r="175" spans="1:27" ht="12.75" x14ac:dyDescent="0.2">
      <c r="A175" s="564" t="s">
        <v>581</v>
      </c>
      <c r="B175" s="564" t="s">
        <v>582</v>
      </c>
      <c r="C175" s="564" t="s">
        <v>411</v>
      </c>
      <c r="D175" s="567"/>
      <c r="E175" s="564">
        <v>90251</v>
      </c>
      <c r="F175" s="564" t="s">
        <v>427</v>
      </c>
      <c r="G175" s="564" t="s">
        <v>428</v>
      </c>
      <c r="H175" s="565">
        <v>12150996</v>
      </c>
      <c r="I175" s="566">
        <v>6</v>
      </c>
      <c r="J175" s="564" t="s">
        <v>415</v>
      </c>
      <c r="K175" s="564" t="s">
        <v>1718</v>
      </c>
      <c r="L175" s="564" t="s">
        <v>416</v>
      </c>
      <c r="M175" s="566">
        <v>2</v>
      </c>
      <c r="N175" s="567"/>
      <c r="O175" s="568">
        <v>0.25</v>
      </c>
      <c r="P175" s="566">
        <v>0.01</v>
      </c>
      <c r="Q175" s="569">
        <v>65.959999999999994</v>
      </c>
      <c r="R175" s="566">
        <v>3.1</v>
      </c>
      <c r="S175" s="568">
        <v>21.23</v>
      </c>
      <c r="T175" s="568">
        <v>0</v>
      </c>
      <c r="U175" s="567"/>
      <c r="V175" s="570">
        <v>3219</v>
      </c>
      <c r="W175" s="570">
        <v>277690</v>
      </c>
      <c r="X175" s="565">
        <v>13081</v>
      </c>
      <c r="Y175" s="565">
        <v>4210</v>
      </c>
      <c r="Z175" s="566">
        <v>0</v>
      </c>
      <c r="AA175" s="565">
        <v>36327</v>
      </c>
    </row>
    <row r="176" spans="1:27" ht="12.75" x14ac:dyDescent="0.2">
      <c r="A176" s="571" t="s">
        <v>943</v>
      </c>
      <c r="B176" s="571" t="s">
        <v>944</v>
      </c>
      <c r="C176" s="571" t="s">
        <v>411</v>
      </c>
      <c r="D176" s="571" t="s">
        <v>945</v>
      </c>
      <c r="E176" s="571" t="s">
        <v>946</v>
      </c>
      <c r="F176" s="571" t="s">
        <v>427</v>
      </c>
      <c r="G176" s="571" t="s">
        <v>864</v>
      </c>
      <c r="H176" s="573">
        <v>0</v>
      </c>
      <c r="I176" s="573">
        <v>6</v>
      </c>
      <c r="J176" s="571" t="s">
        <v>415</v>
      </c>
      <c r="K176" s="571" t="s">
        <v>1718</v>
      </c>
      <c r="L176" s="571" t="s">
        <v>419</v>
      </c>
      <c r="M176" s="573">
        <v>2</v>
      </c>
      <c r="N176" s="122"/>
      <c r="O176" s="574">
        <v>1.1499999999999999</v>
      </c>
      <c r="P176" s="573">
        <v>0.19</v>
      </c>
      <c r="Q176" s="575">
        <v>44.2</v>
      </c>
      <c r="R176" s="573">
        <v>7.3</v>
      </c>
      <c r="S176" s="574">
        <v>6.05</v>
      </c>
      <c r="T176" s="574">
        <v>0</v>
      </c>
      <c r="U176" s="122"/>
      <c r="V176" s="576">
        <v>19936</v>
      </c>
      <c r="W176" s="576">
        <v>104671</v>
      </c>
      <c r="X176" s="572">
        <v>17309</v>
      </c>
      <c r="Y176" s="572">
        <v>2368</v>
      </c>
      <c r="Z176" s="573">
        <v>0</v>
      </c>
      <c r="AA176" s="572">
        <v>20923</v>
      </c>
    </row>
    <row r="177" spans="1:27" ht="12.75" x14ac:dyDescent="0.2">
      <c r="A177" s="564" t="s">
        <v>1041</v>
      </c>
      <c r="B177" s="564" t="s">
        <v>1039</v>
      </c>
      <c r="C177" s="564" t="s">
        <v>411</v>
      </c>
      <c r="D177" s="564" t="s">
        <v>1044</v>
      </c>
      <c r="E177" s="564" t="s">
        <v>1045</v>
      </c>
      <c r="F177" s="564" t="s">
        <v>427</v>
      </c>
      <c r="G177" s="564" t="s">
        <v>864</v>
      </c>
      <c r="H177" s="566">
        <v>0</v>
      </c>
      <c r="I177" s="566">
        <v>6</v>
      </c>
      <c r="J177" s="564" t="s">
        <v>415</v>
      </c>
      <c r="K177" s="564" t="s">
        <v>1718</v>
      </c>
      <c r="L177" s="564" t="s">
        <v>416</v>
      </c>
      <c r="M177" s="566">
        <v>2</v>
      </c>
      <c r="N177" s="567"/>
      <c r="O177" s="568">
        <v>1.85</v>
      </c>
      <c r="P177" s="566">
        <v>7.0000000000000007E-2</v>
      </c>
      <c r="Q177" s="569">
        <v>59.58</v>
      </c>
      <c r="R177" s="566">
        <v>2.1</v>
      </c>
      <c r="S177" s="568">
        <v>28.16</v>
      </c>
      <c r="T177" s="568">
        <v>0</v>
      </c>
      <c r="U177" s="567"/>
      <c r="V177" s="570">
        <v>7470</v>
      </c>
      <c r="W177" s="570">
        <v>113920</v>
      </c>
      <c r="X177" s="565">
        <v>4045</v>
      </c>
      <c r="Y177" s="565">
        <v>1912</v>
      </c>
      <c r="Z177" s="566">
        <v>0</v>
      </c>
      <c r="AA177" s="565">
        <v>30641</v>
      </c>
    </row>
    <row r="178" spans="1:27" ht="12.75" x14ac:dyDescent="0.2">
      <c r="A178" s="571" t="s">
        <v>873</v>
      </c>
      <c r="B178" s="571" t="s">
        <v>874</v>
      </c>
      <c r="C178" s="571" t="s">
        <v>411</v>
      </c>
      <c r="D178" s="571" t="s">
        <v>875</v>
      </c>
      <c r="E178" s="571" t="s">
        <v>876</v>
      </c>
      <c r="F178" s="571" t="s">
        <v>427</v>
      </c>
      <c r="G178" s="571" t="s">
        <v>864</v>
      </c>
      <c r="H178" s="573">
        <v>0</v>
      </c>
      <c r="I178" s="573">
        <v>6</v>
      </c>
      <c r="J178" s="571" t="s">
        <v>415</v>
      </c>
      <c r="K178" s="571" t="s">
        <v>1718</v>
      </c>
      <c r="L178" s="571" t="s">
        <v>419</v>
      </c>
      <c r="M178" s="573">
        <v>1</v>
      </c>
      <c r="N178" s="122"/>
      <c r="O178" s="574">
        <v>0.51</v>
      </c>
      <c r="P178" s="573">
        <v>0.06</v>
      </c>
      <c r="Q178" s="575">
        <v>36.67</v>
      </c>
      <c r="R178" s="573">
        <v>4.5</v>
      </c>
      <c r="S178" s="574">
        <v>8.1300000000000008</v>
      </c>
      <c r="T178" s="574">
        <v>0</v>
      </c>
      <c r="U178" s="122"/>
      <c r="V178" s="576">
        <v>4531</v>
      </c>
      <c r="W178" s="576">
        <v>72597</v>
      </c>
      <c r="X178" s="572">
        <v>8925</v>
      </c>
      <c r="Y178" s="572">
        <v>1980</v>
      </c>
      <c r="Z178" s="573">
        <v>0</v>
      </c>
      <c r="AA178" s="572">
        <v>11001</v>
      </c>
    </row>
    <row r="179" spans="1:27" ht="12.75" x14ac:dyDescent="0.2">
      <c r="A179" s="564" t="s">
        <v>624</v>
      </c>
      <c r="B179" s="564" t="s">
        <v>625</v>
      </c>
      <c r="C179" s="564" t="s">
        <v>411</v>
      </c>
      <c r="D179" s="567"/>
      <c r="E179" s="564">
        <v>90289</v>
      </c>
      <c r="F179" s="564" t="s">
        <v>427</v>
      </c>
      <c r="G179" s="564" t="s">
        <v>428</v>
      </c>
      <c r="H179" s="565">
        <v>12150996</v>
      </c>
      <c r="I179" s="566">
        <v>5</v>
      </c>
      <c r="J179" s="564" t="s">
        <v>415</v>
      </c>
      <c r="K179" s="564" t="s">
        <v>1718</v>
      </c>
      <c r="L179" s="564" t="s">
        <v>416</v>
      </c>
      <c r="M179" s="566">
        <v>3</v>
      </c>
      <c r="N179" s="567"/>
      <c r="O179" s="568">
        <v>0.45</v>
      </c>
      <c r="P179" s="566">
        <v>0.02</v>
      </c>
      <c r="Q179" s="569">
        <v>72.56</v>
      </c>
      <c r="R179" s="566">
        <v>2.6</v>
      </c>
      <c r="S179" s="568">
        <v>28.16</v>
      </c>
      <c r="T179" s="568">
        <v>0</v>
      </c>
      <c r="U179" s="567"/>
      <c r="V179" s="570">
        <v>4347</v>
      </c>
      <c r="W179" s="570">
        <v>269926</v>
      </c>
      <c r="X179" s="565">
        <v>9587</v>
      </c>
      <c r="Y179" s="565">
        <v>3720</v>
      </c>
      <c r="Z179" s="566">
        <v>0</v>
      </c>
      <c r="AA179" s="565">
        <v>39195</v>
      </c>
    </row>
    <row r="180" spans="1:27" ht="12.75" x14ac:dyDescent="0.2">
      <c r="A180" s="571" t="s">
        <v>1148</v>
      </c>
      <c r="B180" s="571" t="s">
        <v>1149</v>
      </c>
      <c r="C180" s="571" t="s">
        <v>411</v>
      </c>
      <c r="D180" s="571" t="s">
        <v>1150</v>
      </c>
      <c r="E180" s="571" t="s">
        <v>1151</v>
      </c>
      <c r="F180" s="571" t="s">
        <v>427</v>
      </c>
      <c r="G180" s="571" t="s">
        <v>864</v>
      </c>
      <c r="H180" s="573">
        <v>0</v>
      </c>
      <c r="I180" s="573">
        <v>5</v>
      </c>
      <c r="J180" s="571" t="s">
        <v>415</v>
      </c>
      <c r="K180" s="571" t="s">
        <v>1718</v>
      </c>
      <c r="L180" s="571" t="s">
        <v>416</v>
      </c>
      <c r="M180" s="573">
        <v>1</v>
      </c>
      <c r="N180" s="122"/>
      <c r="O180" s="574">
        <v>7.0000000000000007E-2</v>
      </c>
      <c r="P180" s="573">
        <v>0.01</v>
      </c>
      <c r="Q180" s="575">
        <v>33.75</v>
      </c>
      <c r="R180" s="573">
        <v>6</v>
      </c>
      <c r="S180" s="574">
        <v>5.67</v>
      </c>
      <c r="T180" s="574">
        <v>0</v>
      </c>
      <c r="U180" s="122"/>
      <c r="V180" s="576">
        <v>1489</v>
      </c>
      <c r="W180" s="576">
        <v>114047</v>
      </c>
      <c r="X180" s="572">
        <v>20126</v>
      </c>
      <c r="Y180" s="572">
        <v>3379</v>
      </c>
      <c r="Z180" s="573">
        <v>0</v>
      </c>
      <c r="AA180" s="572">
        <v>12770</v>
      </c>
    </row>
    <row r="181" spans="1:27" ht="12.75" x14ac:dyDescent="0.2">
      <c r="A181" s="564" t="s">
        <v>597</v>
      </c>
      <c r="B181" s="564" t="s">
        <v>598</v>
      </c>
      <c r="C181" s="564" t="s">
        <v>411</v>
      </c>
      <c r="D181" s="567"/>
      <c r="E181" s="564">
        <v>90261</v>
      </c>
      <c r="F181" s="564" t="s">
        <v>427</v>
      </c>
      <c r="G181" s="564" t="s">
        <v>428</v>
      </c>
      <c r="H181" s="565">
        <v>12150996</v>
      </c>
      <c r="I181" s="566">
        <v>4</v>
      </c>
      <c r="J181" s="564" t="s">
        <v>415</v>
      </c>
      <c r="K181" s="564" t="s">
        <v>1718</v>
      </c>
      <c r="L181" s="564" t="s">
        <v>416</v>
      </c>
      <c r="M181" s="566">
        <v>4</v>
      </c>
      <c r="N181" s="567"/>
      <c r="O181" s="568">
        <v>0.26</v>
      </c>
      <c r="P181" s="566">
        <v>0.01</v>
      </c>
      <c r="Q181" s="569">
        <v>61.45</v>
      </c>
      <c r="R181" s="566">
        <v>3.2</v>
      </c>
      <c r="S181" s="568">
        <v>19.22</v>
      </c>
      <c r="T181" s="568">
        <v>0</v>
      </c>
      <c r="U181" s="567"/>
      <c r="V181" s="570">
        <v>4575</v>
      </c>
      <c r="W181" s="570">
        <v>335318</v>
      </c>
      <c r="X181" s="565">
        <v>17449</v>
      </c>
      <c r="Y181" s="565">
        <v>5457</v>
      </c>
      <c r="Z181" s="566">
        <v>0</v>
      </c>
      <c r="AA181" s="565">
        <v>55544</v>
      </c>
    </row>
    <row r="182" spans="1:27" ht="12.75" x14ac:dyDescent="0.2">
      <c r="A182" s="571" t="s">
        <v>589</v>
      </c>
      <c r="B182" s="571" t="s">
        <v>590</v>
      </c>
      <c r="C182" s="571" t="s">
        <v>411</v>
      </c>
      <c r="D182" s="122"/>
      <c r="E182" s="571">
        <v>90255</v>
      </c>
      <c r="F182" s="571" t="s">
        <v>427</v>
      </c>
      <c r="G182" s="571" t="s">
        <v>428</v>
      </c>
      <c r="H182" s="572">
        <v>12150996</v>
      </c>
      <c r="I182" s="573">
        <v>4</v>
      </c>
      <c r="J182" s="571" t="s">
        <v>415</v>
      </c>
      <c r="K182" s="571" t="s">
        <v>1718</v>
      </c>
      <c r="L182" s="571" t="s">
        <v>416</v>
      </c>
      <c r="M182" s="573">
        <v>4</v>
      </c>
      <c r="N182" s="122"/>
      <c r="O182" s="574">
        <v>0</v>
      </c>
      <c r="P182" s="573">
        <v>0</v>
      </c>
      <c r="Q182" s="575">
        <v>79.47</v>
      </c>
      <c r="R182" s="573">
        <v>1.6</v>
      </c>
      <c r="S182" s="574">
        <v>51.01</v>
      </c>
      <c r="T182" s="574">
        <v>0</v>
      </c>
      <c r="U182" s="122"/>
      <c r="V182" s="576">
        <v>0</v>
      </c>
      <c r="W182" s="576">
        <v>574961</v>
      </c>
      <c r="X182" s="572">
        <v>11272</v>
      </c>
      <c r="Y182" s="572">
        <v>7235</v>
      </c>
      <c r="Z182" s="573">
        <v>0</v>
      </c>
      <c r="AA182" s="572">
        <v>31390</v>
      </c>
    </row>
    <row r="183" spans="1:27" ht="12.75" x14ac:dyDescent="0.2">
      <c r="A183" s="564" t="s">
        <v>628</v>
      </c>
      <c r="B183" s="564" t="s">
        <v>629</v>
      </c>
      <c r="C183" s="564" t="s">
        <v>411</v>
      </c>
      <c r="D183" s="567"/>
      <c r="E183" s="564">
        <v>90292</v>
      </c>
      <c r="F183" s="564" t="s">
        <v>427</v>
      </c>
      <c r="G183" s="564" t="s">
        <v>428</v>
      </c>
      <c r="H183" s="565">
        <v>12150996</v>
      </c>
      <c r="I183" s="566">
        <v>4</v>
      </c>
      <c r="J183" s="564" t="s">
        <v>415</v>
      </c>
      <c r="K183" s="564" t="s">
        <v>1718</v>
      </c>
      <c r="L183" s="564" t="s">
        <v>419</v>
      </c>
      <c r="M183" s="566">
        <v>4</v>
      </c>
      <c r="N183" s="567"/>
      <c r="O183" s="568">
        <v>0.46</v>
      </c>
      <c r="P183" s="566">
        <v>0.01</v>
      </c>
      <c r="Q183" s="569">
        <v>112.19</v>
      </c>
      <c r="R183" s="566">
        <v>2.4</v>
      </c>
      <c r="S183" s="568">
        <v>46.18</v>
      </c>
      <c r="T183" s="568">
        <v>0</v>
      </c>
      <c r="U183" s="567"/>
      <c r="V183" s="570">
        <v>4408</v>
      </c>
      <c r="W183" s="570">
        <v>444285</v>
      </c>
      <c r="X183" s="565">
        <v>9621</v>
      </c>
      <c r="Y183" s="565">
        <v>3960</v>
      </c>
      <c r="Z183" s="566">
        <v>0</v>
      </c>
      <c r="AA183" s="565">
        <v>33925</v>
      </c>
    </row>
    <row r="184" spans="1:27" ht="12.75" x14ac:dyDescent="0.2">
      <c r="A184" s="571" t="s">
        <v>954</v>
      </c>
      <c r="B184" s="571" t="s">
        <v>955</v>
      </c>
      <c r="C184" s="571" t="s">
        <v>411</v>
      </c>
      <c r="D184" s="571" t="s">
        <v>956</v>
      </c>
      <c r="E184" s="571" t="s">
        <v>957</v>
      </c>
      <c r="F184" s="571" t="s">
        <v>427</v>
      </c>
      <c r="G184" s="571" t="s">
        <v>864</v>
      </c>
      <c r="H184" s="573">
        <v>0</v>
      </c>
      <c r="I184" s="573">
        <v>4</v>
      </c>
      <c r="J184" s="571" t="s">
        <v>415</v>
      </c>
      <c r="K184" s="571" t="s">
        <v>1718</v>
      </c>
      <c r="L184" s="571" t="s">
        <v>419</v>
      </c>
      <c r="M184" s="573">
        <v>4</v>
      </c>
      <c r="N184" s="122"/>
      <c r="O184" s="574">
        <v>4.84</v>
      </c>
      <c r="P184" s="573">
        <v>0.16</v>
      </c>
      <c r="Q184" s="575">
        <v>33.270000000000003</v>
      </c>
      <c r="R184" s="573">
        <v>1.1000000000000001</v>
      </c>
      <c r="S184" s="574">
        <v>31.03</v>
      </c>
      <c r="T184" s="574">
        <v>0</v>
      </c>
      <c r="U184" s="122"/>
      <c r="V184" s="576">
        <v>20350</v>
      </c>
      <c r="W184" s="576">
        <v>130429</v>
      </c>
      <c r="X184" s="572">
        <v>4204</v>
      </c>
      <c r="Y184" s="572">
        <v>3920</v>
      </c>
      <c r="Z184" s="573">
        <v>0</v>
      </c>
      <c r="AA184" s="572">
        <v>82709</v>
      </c>
    </row>
    <row r="185" spans="1:27" ht="12.75" x14ac:dyDescent="0.2">
      <c r="A185" s="564" t="s">
        <v>610</v>
      </c>
      <c r="B185" s="564" t="s">
        <v>611</v>
      </c>
      <c r="C185" s="564" t="s">
        <v>411</v>
      </c>
      <c r="D185" s="567"/>
      <c r="E185" s="564">
        <v>90283</v>
      </c>
      <c r="F185" s="564" t="s">
        <v>427</v>
      </c>
      <c r="G185" s="564" t="s">
        <v>428</v>
      </c>
      <c r="H185" s="565">
        <v>12150996</v>
      </c>
      <c r="I185" s="566">
        <v>4</v>
      </c>
      <c r="J185" s="564" t="s">
        <v>415</v>
      </c>
      <c r="K185" s="564" t="s">
        <v>1718</v>
      </c>
      <c r="L185" s="564" t="s">
        <v>419</v>
      </c>
      <c r="M185" s="566">
        <v>4</v>
      </c>
      <c r="N185" s="567"/>
      <c r="O185" s="568">
        <v>0.25</v>
      </c>
      <c r="P185" s="566">
        <v>0.01</v>
      </c>
      <c r="Q185" s="569">
        <v>151.51</v>
      </c>
      <c r="R185" s="566">
        <v>4.5999999999999996</v>
      </c>
      <c r="S185" s="568">
        <v>32.659999999999997</v>
      </c>
      <c r="T185" s="568">
        <v>0</v>
      </c>
      <c r="U185" s="567"/>
      <c r="V185" s="570">
        <v>6831</v>
      </c>
      <c r="W185" s="570">
        <v>875731</v>
      </c>
      <c r="X185" s="565">
        <v>26810</v>
      </c>
      <c r="Y185" s="565">
        <v>5780</v>
      </c>
      <c r="Z185" s="566">
        <v>0</v>
      </c>
      <c r="AA185" s="565">
        <v>40981</v>
      </c>
    </row>
    <row r="186" spans="1:27" ht="12.75" x14ac:dyDescent="0.2">
      <c r="A186" s="571" t="s">
        <v>571</v>
      </c>
      <c r="B186" s="571" t="s">
        <v>572</v>
      </c>
      <c r="C186" s="571" t="s">
        <v>411</v>
      </c>
      <c r="D186" s="122"/>
      <c r="E186" s="571">
        <v>90246</v>
      </c>
      <c r="F186" s="571" t="s">
        <v>427</v>
      </c>
      <c r="G186" s="571" t="s">
        <v>428</v>
      </c>
      <c r="H186" s="572">
        <v>12150996</v>
      </c>
      <c r="I186" s="573">
        <v>4</v>
      </c>
      <c r="J186" s="571" t="s">
        <v>415</v>
      </c>
      <c r="K186" s="571" t="s">
        <v>1718</v>
      </c>
      <c r="L186" s="571" t="s">
        <v>416</v>
      </c>
      <c r="M186" s="573">
        <v>4</v>
      </c>
      <c r="N186" s="122"/>
      <c r="O186" s="574">
        <v>1.99</v>
      </c>
      <c r="P186" s="573">
        <v>0.06</v>
      </c>
      <c r="Q186" s="575">
        <v>65.84</v>
      </c>
      <c r="R186" s="573">
        <v>1.9</v>
      </c>
      <c r="S186" s="574">
        <v>35.4</v>
      </c>
      <c r="T186" s="574">
        <v>0</v>
      </c>
      <c r="U186" s="122"/>
      <c r="V186" s="576">
        <v>18006</v>
      </c>
      <c r="W186" s="576">
        <v>321114</v>
      </c>
      <c r="X186" s="572">
        <v>9070</v>
      </c>
      <c r="Y186" s="572">
        <v>4877</v>
      </c>
      <c r="Z186" s="573">
        <v>0</v>
      </c>
      <c r="AA186" s="572">
        <v>67507</v>
      </c>
    </row>
    <row r="187" spans="1:27" ht="12.75" x14ac:dyDescent="0.2">
      <c r="A187" s="564" t="s">
        <v>858</v>
      </c>
      <c r="B187" s="564" t="s">
        <v>860</v>
      </c>
      <c r="C187" s="564" t="s">
        <v>411</v>
      </c>
      <c r="D187" s="564" t="s">
        <v>862</v>
      </c>
      <c r="E187" s="564" t="s">
        <v>863</v>
      </c>
      <c r="F187" s="564" t="s">
        <v>427</v>
      </c>
      <c r="G187" s="564" t="s">
        <v>864</v>
      </c>
      <c r="H187" s="566">
        <v>0</v>
      </c>
      <c r="I187" s="566">
        <v>4</v>
      </c>
      <c r="J187" s="564" t="s">
        <v>415</v>
      </c>
      <c r="K187" s="564" t="s">
        <v>1718</v>
      </c>
      <c r="L187" s="564" t="s">
        <v>416</v>
      </c>
      <c r="M187" s="566">
        <v>2</v>
      </c>
      <c r="N187" s="567"/>
      <c r="O187" s="568">
        <v>1.52</v>
      </c>
      <c r="P187" s="566">
        <v>0.12</v>
      </c>
      <c r="Q187" s="569">
        <v>38.53</v>
      </c>
      <c r="R187" s="566">
        <v>2.9</v>
      </c>
      <c r="S187" s="568">
        <v>13.23</v>
      </c>
      <c r="T187" s="568">
        <v>0</v>
      </c>
      <c r="U187" s="567"/>
      <c r="V187" s="570">
        <v>14268</v>
      </c>
      <c r="W187" s="570">
        <v>124057</v>
      </c>
      <c r="X187" s="565">
        <v>9374</v>
      </c>
      <c r="Y187" s="565">
        <v>3220</v>
      </c>
      <c r="Z187" s="566">
        <v>0</v>
      </c>
      <c r="AA187" s="565">
        <v>42791</v>
      </c>
    </row>
    <row r="188" spans="1:27" ht="12.75" x14ac:dyDescent="0.2">
      <c r="A188" s="571" t="s">
        <v>1204</v>
      </c>
      <c r="B188" s="571" t="s">
        <v>1205</v>
      </c>
      <c r="C188" s="571" t="s">
        <v>411</v>
      </c>
      <c r="D188" s="571" t="s">
        <v>1206</v>
      </c>
      <c r="E188" s="571" t="s">
        <v>1207</v>
      </c>
      <c r="F188" s="571" t="s">
        <v>412</v>
      </c>
      <c r="G188" s="571" t="s">
        <v>864</v>
      </c>
      <c r="H188" s="573">
        <v>0</v>
      </c>
      <c r="I188" s="573">
        <v>4</v>
      </c>
      <c r="J188" s="571" t="s">
        <v>415</v>
      </c>
      <c r="K188" s="571" t="s">
        <v>1718</v>
      </c>
      <c r="L188" s="571" t="s">
        <v>416</v>
      </c>
      <c r="M188" s="573">
        <v>2</v>
      </c>
      <c r="N188" s="122"/>
      <c r="O188" s="574">
        <v>36.92</v>
      </c>
      <c r="P188" s="573">
        <v>0.8</v>
      </c>
      <c r="Q188" s="575">
        <v>108.98</v>
      </c>
      <c r="R188" s="573">
        <v>2.4</v>
      </c>
      <c r="S188" s="574">
        <v>46.24</v>
      </c>
      <c r="T188" s="574">
        <v>0</v>
      </c>
      <c r="U188" s="122"/>
      <c r="V188" s="576">
        <v>78040</v>
      </c>
      <c r="W188" s="576">
        <v>97756</v>
      </c>
      <c r="X188" s="572">
        <v>2114</v>
      </c>
      <c r="Y188" s="573">
        <v>897</v>
      </c>
      <c r="Z188" s="573">
        <v>0</v>
      </c>
      <c r="AA188" s="572">
        <v>6335</v>
      </c>
    </row>
    <row r="189" spans="1:27" ht="12.75" x14ac:dyDescent="0.2">
      <c r="A189" s="564" t="s">
        <v>577</v>
      </c>
      <c r="B189" s="564" t="s">
        <v>578</v>
      </c>
      <c r="C189" s="564" t="s">
        <v>411</v>
      </c>
      <c r="D189" s="567"/>
      <c r="E189" s="564">
        <v>90249</v>
      </c>
      <c r="F189" s="564" t="s">
        <v>427</v>
      </c>
      <c r="G189" s="564" t="s">
        <v>428</v>
      </c>
      <c r="H189" s="565">
        <v>12150996</v>
      </c>
      <c r="I189" s="566">
        <v>4</v>
      </c>
      <c r="J189" s="564" t="s">
        <v>415</v>
      </c>
      <c r="K189" s="564" t="s">
        <v>1718</v>
      </c>
      <c r="L189" s="564" t="s">
        <v>416</v>
      </c>
      <c r="M189" s="566">
        <v>2</v>
      </c>
      <c r="N189" s="567"/>
      <c r="O189" s="568">
        <v>2.12</v>
      </c>
      <c r="P189" s="566">
        <v>0.03</v>
      </c>
      <c r="Q189" s="569">
        <v>82.11</v>
      </c>
      <c r="R189" s="566">
        <v>1</v>
      </c>
      <c r="S189" s="568">
        <v>81.84</v>
      </c>
      <c r="T189" s="568">
        <v>0</v>
      </c>
      <c r="U189" s="567"/>
      <c r="V189" s="570">
        <v>8940</v>
      </c>
      <c r="W189" s="570">
        <v>344869</v>
      </c>
      <c r="X189" s="565">
        <v>4214</v>
      </c>
      <c r="Y189" s="565">
        <v>4200</v>
      </c>
      <c r="Z189" s="566">
        <v>0</v>
      </c>
      <c r="AA189" s="565">
        <v>9479</v>
      </c>
    </row>
    <row r="190" spans="1:27" ht="12.75" x14ac:dyDescent="0.2">
      <c r="A190" s="571" t="s">
        <v>587</v>
      </c>
      <c r="B190" s="571" t="s">
        <v>588</v>
      </c>
      <c r="C190" s="571" t="s">
        <v>411</v>
      </c>
      <c r="D190" s="122"/>
      <c r="E190" s="571">
        <v>90254</v>
      </c>
      <c r="F190" s="571" t="s">
        <v>427</v>
      </c>
      <c r="G190" s="571" t="s">
        <v>428</v>
      </c>
      <c r="H190" s="572">
        <v>12150996</v>
      </c>
      <c r="I190" s="573">
        <v>4</v>
      </c>
      <c r="J190" s="571" t="s">
        <v>415</v>
      </c>
      <c r="K190" s="571" t="s">
        <v>1718</v>
      </c>
      <c r="L190" s="571" t="s">
        <v>416</v>
      </c>
      <c r="M190" s="573">
        <v>2</v>
      </c>
      <c r="N190" s="122"/>
      <c r="O190" s="574">
        <v>0.85</v>
      </c>
      <c r="P190" s="573">
        <v>0.03</v>
      </c>
      <c r="Q190" s="575">
        <v>62.43</v>
      </c>
      <c r="R190" s="573">
        <v>2.4</v>
      </c>
      <c r="S190" s="574">
        <v>25.83</v>
      </c>
      <c r="T190" s="574">
        <v>0</v>
      </c>
      <c r="U190" s="122"/>
      <c r="V190" s="576">
        <v>7020</v>
      </c>
      <c r="W190" s="576">
        <v>214021</v>
      </c>
      <c r="X190" s="572">
        <v>8287</v>
      </c>
      <c r="Y190" s="572">
        <v>3428</v>
      </c>
      <c r="Z190" s="573">
        <v>0</v>
      </c>
      <c r="AA190" s="572">
        <v>31669</v>
      </c>
    </row>
    <row r="191" spans="1:27" ht="12.75" x14ac:dyDescent="0.2">
      <c r="A191" s="564" t="s">
        <v>612</v>
      </c>
      <c r="B191" s="564" t="s">
        <v>613</v>
      </c>
      <c r="C191" s="564" t="s">
        <v>411</v>
      </c>
      <c r="D191" s="567"/>
      <c r="E191" s="564">
        <v>90284</v>
      </c>
      <c r="F191" s="564" t="s">
        <v>427</v>
      </c>
      <c r="G191" s="564" t="s">
        <v>428</v>
      </c>
      <c r="H191" s="565">
        <v>12150996</v>
      </c>
      <c r="I191" s="566">
        <v>4</v>
      </c>
      <c r="J191" s="564" t="s">
        <v>415</v>
      </c>
      <c r="K191" s="564" t="s">
        <v>1718</v>
      </c>
      <c r="L191" s="564" t="s">
        <v>416</v>
      </c>
      <c r="M191" s="566">
        <v>2</v>
      </c>
      <c r="N191" s="567"/>
      <c r="O191" s="568">
        <v>0</v>
      </c>
      <c r="P191" s="566">
        <v>0</v>
      </c>
      <c r="Q191" s="569">
        <v>48.41</v>
      </c>
      <c r="R191" s="566">
        <v>2.1</v>
      </c>
      <c r="S191" s="568">
        <v>22.85</v>
      </c>
      <c r="T191" s="568">
        <v>0</v>
      </c>
      <c r="U191" s="567"/>
      <c r="V191" s="570">
        <v>0</v>
      </c>
      <c r="W191" s="570">
        <v>175784</v>
      </c>
      <c r="X191" s="565">
        <v>7692</v>
      </c>
      <c r="Y191" s="565">
        <v>3631</v>
      </c>
      <c r="Z191" s="566">
        <v>0</v>
      </c>
      <c r="AA191" s="565">
        <v>20943</v>
      </c>
    </row>
    <row r="192" spans="1:27" ht="12.75" x14ac:dyDescent="0.2">
      <c r="A192" s="571" t="s">
        <v>1152</v>
      </c>
      <c r="B192" s="571" t="s">
        <v>1149</v>
      </c>
      <c r="C192" s="571" t="s">
        <v>411</v>
      </c>
      <c r="D192" s="571" t="s">
        <v>1153</v>
      </c>
      <c r="E192" s="571">
        <v>99256</v>
      </c>
      <c r="F192" s="571" t="s">
        <v>892</v>
      </c>
      <c r="G192" s="571" t="s">
        <v>428</v>
      </c>
      <c r="H192" s="573">
        <v>0</v>
      </c>
      <c r="I192" s="573">
        <v>4</v>
      </c>
      <c r="J192" s="571" t="s">
        <v>415</v>
      </c>
      <c r="K192" s="571" t="s">
        <v>1718</v>
      </c>
      <c r="L192" s="571" t="s">
        <v>419</v>
      </c>
      <c r="M192" s="573">
        <v>1</v>
      </c>
      <c r="N192" s="122"/>
      <c r="O192" s="574">
        <v>13.57</v>
      </c>
      <c r="P192" s="573">
        <v>0.11</v>
      </c>
      <c r="Q192" s="575">
        <v>56.7</v>
      </c>
      <c r="R192" s="573">
        <v>0.5</v>
      </c>
      <c r="S192" s="574">
        <v>120.96</v>
      </c>
      <c r="T192" s="574">
        <v>0</v>
      </c>
      <c r="U192" s="122"/>
      <c r="V192" s="576">
        <v>1018</v>
      </c>
      <c r="W192" s="576">
        <v>9072</v>
      </c>
      <c r="X192" s="573">
        <v>75</v>
      </c>
      <c r="Y192" s="573">
        <v>160</v>
      </c>
      <c r="Z192" s="573">
        <v>0</v>
      </c>
      <c r="AA192" s="572">
        <v>6238</v>
      </c>
    </row>
    <row r="193" spans="1:27" ht="12.75" x14ac:dyDescent="0.2">
      <c r="A193" s="564" t="s">
        <v>1223</v>
      </c>
      <c r="B193" s="564" t="s">
        <v>934</v>
      </c>
      <c r="C193" s="564" t="s">
        <v>411</v>
      </c>
      <c r="D193" s="564">
        <v>9167</v>
      </c>
      <c r="E193" s="564">
        <v>90167</v>
      </c>
      <c r="F193" s="564" t="s">
        <v>427</v>
      </c>
      <c r="G193" s="564" t="s">
        <v>428</v>
      </c>
      <c r="H193" s="565">
        <v>72794</v>
      </c>
      <c r="I193" s="566">
        <v>3</v>
      </c>
      <c r="J193" s="564" t="s">
        <v>415</v>
      </c>
      <c r="K193" s="564" t="s">
        <v>1718</v>
      </c>
      <c r="L193" s="564" t="s">
        <v>419</v>
      </c>
      <c r="M193" s="566">
        <v>3</v>
      </c>
      <c r="N193" s="567"/>
      <c r="O193" s="568">
        <v>1.88</v>
      </c>
      <c r="P193" s="566">
        <v>0.05</v>
      </c>
      <c r="Q193" s="569">
        <v>125.38</v>
      </c>
      <c r="R193" s="566">
        <v>3.2</v>
      </c>
      <c r="S193" s="568">
        <v>39.71</v>
      </c>
      <c r="T193" s="568">
        <v>0</v>
      </c>
      <c r="U193" s="567"/>
      <c r="V193" s="570">
        <v>32103</v>
      </c>
      <c r="W193" s="570">
        <v>677569</v>
      </c>
      <c r="X193" s="565">
        <v>17061</v>
      </c>
      <c r="Y193" s="565">
        <v>5404</v>
      </c>
      <c r="Z193" s="566">
        <v>0</v>
      </c>
      <c r="AA193" s="565">
        <v>69558</v>
      </c>
    </row>
    <row r="194" spans="1:27" ht="12.75" x14ac:dyDescent="0.2">
      <c r="A194" s="571" t="s">
        <v>1018</v>
      </c>
      <c r="B194" s="571" t="s">
        <v>1019</v>
      </c>
      <c r="C194" s="571" t="s">
        <v>411</v>
      </c>
      <c r="D194" s="571" t="s">
        <v>1020</v>
      </c>
      <c r="E194" s="571">
        <v>99262</v>
      </c>
      <c r="F194" s="571" t="s">
        <v>892</v>
      </c>
      <c r="G194" s="571" t="s">
        <v>428</v>
      </c>
      <c r="H194" s="573">
        <v>0</v>
      </c>
      <c r="I194" s="573">
        <v>3</v>
      </c>
      <c r="J194" s="571" t="s">
        <v>415</v>
      </c>
      <c r="K194" s="571" t="s">
        <v>1718</v>
      </c>
      <c r="L194" s="571" t="s">
        <v>419</v>
      </c>
      <c r="M194" s="573">
        <v>3</v>
      </c>
      <c r="N194" s="122"/>
      <c r="O194" s="574">
        <v>0.84</v>
      </c>
      <c r="P194" s="573">
        <v>0.03</v>
      </c>
      <c r="Q194" s="575">
        <v>55.86</v>
      </c>
      <c r="R194" s="573">
        <v>1.7</v>
      </c>
      <c r="S194" s="574">
        <v>33.520000000000003</v>
      </c>
      <c r="T194" s="574">
        <v>0</v>
      </c>
      <c r="U194" s="122"/>
      <c r="V194" s="576">
        <v>10662</v>
      </c>
      <c r="W194" s="576">
        <v>425125</v>
      </c>
      <c r="X194" s="572">
        <v>12683</v>
      </c>
      <c r="Y194" s="572">
        <v>7610</v>
      </c>
      <c r="Z194" s="573">
        <v>0</v>
      </c>
      <c r="AA194" s="572">
        <v>113194</v>
      </c>
    </row>
    <row r="195" spans="1:27" ht="12.75" x14ac:dyDescent="0.2">
      <c r="A195" s="564" t="s">
        <v>907</v>
      </c>
      <c r="B195" s="564" t="s">
        <v>908</v>
      </c>
      <c r="C195" s="564" t="s">
        <v>411</v>
      </c>
      <c r="D195" s="564" t="s">
        <v>909</v>
      </c>
      <c r="E195" s="564" t="s">
        <v>910</v>
      </c>
      <c r="F195" s="564" t="s">
        <v>427</v>
      </c>
      <c r="G195" s="564" t="s">
        <v>864</v>
      </c>
      <c r="H195" s="566">
        <v>0</v>
      </c>
      <c r="I195" s="566">
        <v>3</v>
      </c>
      <c r="J195" s="564" t="s">
        <v>415</v>
      </c>
      <c r="K195" s="564" t="s">
        <v>1718</v>
      </c>
      <c r="L195" s="564" t="s">
        <v>419</v>
      </c>
      <c r="M195" s="566">
        <v>3</v>
      </c>
      <c r="N195" s="567"/>
      <c r="O195" s="568">
        <v>1.59</v>
      </c>
      <c r="P195" s="566">
        <v>0.16</v>
      </c>
      <c r="Q195" s="569">
        <v>59.72</v>
      </c>
      <c r="R195" s="566">
        <v>6.1</v>
      </c>
      <c r="S195" s="568">
        <v>9.85</v>
      </c>
      <c r="T195" s="568">
        <v>0</v>
      </c>
      <c r="U195" s="567"/>
      <c r="V195" s="570">
        <v>22791</v>
      </c>
      <c r="W195" s="570">
        <v>141477</v>
      </c>
      <c r="X195" s="565">
        <v>14360</v>
      </c>
      <c r="Y195" s="565">
        <v>2369</v>
      </c>
      <c r="Z195" s="566">
        <v>0</v>
      </c>
      <c r="AA195" s="565">
        <v>36889</v>
      </c>
    </row>
    <row r="196" spans="1:27" ht="12.75" x14ac:dyDescent="0.2">
      <c r="A196" s="571" t="s">
        <v>1217</v>
      </c>
      <c r="B196" s="571" t="s">
        <v>878</v>
      </c>
      <c r="C196" s="571" t="s">
        <v>411</v>
      </c>
      <c r="D196" s="571">
        <v>9194</v>
      </c>
      <c r="E196" s="571">
        <v>90194</v>
      </c>
      <c r="F196" s="571" t="s">
        <v>427</v>
      </c>
      <c r="G196" s="571" t="s">
        <v>428</v>
      </c>
      <c r="H196" s="572">
        <v>65088</v>
      </c>
      <c r="I196" s="573">
        <v>3</v>
      </c>
      <c r="J196" s="571" t="s">
        <v>415</v>
      </c>
      <c r="K196" s="571" t="s">
        <v>1718</v>
      </c>
      <c r="L196" s="571" t="s">
        <v>416</v>
      </c>
      <c r="M196" s="573">
        <v>3</v>
      </c>
      <c r="N196" s="122"/>
      <c r="O196" s="574">
        <v>3.26</v>
      </c>
      <c r="P196" s="573">
        <v>0.11</v>
      </c>
      <c r="Q196" s="575">
        <v>85.99</v>
      </c>
      <c r="R196" s="573">
        <v>3</v>
      </c>
      <c r="S196" s="574">
        <v>28.44</v>
      </c>
      <c r="T196" s="574">
        <v>0</v>
      </c>
      <c r="U196" s="122"/>
      <c r="V196" s="576">
        <v>45715</v>
      </c>
      <c r="W196" s="576">
        <v>398464</v>
      </c>
      <c r="X196" s="572">
        <v>14011</v>
      </c>
      <c r="Y196" s="572">
        <v>4634</v>
      </c>
      <c r="Z196" s="573">
        <v>0</v>
      </c>
      <c r="AA196" s="572">
        <v>49064</v>
      </c>
    </row>
    <row r="197" spans="1:27" ht="12.75" x14ac:dyDescent="0.2">
      <c r="A197" s="564" t="s">
        <v>1196</v>
      </c>
      <c r="B197" s="564" t="s">
        <v>1197</v>
      </c>
      <c r="C197" s="564" t="s">
        <v>411</v>
      </c>
      <c r="D197" s="564" t="s">
        <v>1198</v>
      </c>
      <c r="E197" s="564" t="s">
        <v>1199</v>
      </c>
      <c r="F197" s="564" t="s">
        <v>427</v>
      </c>
      <c r="G197" s="564" t="s">
        <v>864</v>
      </c>
      <c r="H197" s="566">
        <v>0</v>
      </c>
      <c r="I197" s="566">
        <v>3</v>
      </c>
      <c r="J197" s="564" t="s">
        <v>415</v>
      </c>
      <c r="K197" s="564" t="s">
        <v>1718</v>
      </c>
      <c r="L197" s="564" t="s">
        <v>419</v>
      </c>
      <c r="M197" s="566">
        <v>3</v>
      </c>
      <c r="N197" s="567"/>
      <c r="O197" s="568">
        <v>0.96</v>
      </c>
      <c r="P197" s="566">
        <v>0.09</v>
      </c>
      <c r="Q197" s="569">
        <v>72.739999999999995</v>
      </c>
      <c r="R197" s="566">
        <v>6.8</v>
      </c>
      <c r="S197" s="568">
        <v>10.74</v>
      </c>
      <c r="T197" s="568">
        <v>0</v>
      </c>
      <c r="U197" s="567"/>
      <c r="V197" s="570">
        <v>23342</v>
      </c>
      <c r="W197" s="570">
        <v>260322</v>
      </c>
      <c r="X197" s="565">
        <v>24240</v>
      </c>
      <c r="Y197" s="565">
        <v>3579</v>
      </c>
      <c r="Z197" s="566">
        <v>0</v>
      </c>
      <c r="AA197" s="565">
        <v>34704</v>
      </c>
    </row>
    <row r="198" spans="1:27" ht="12.75" x14ac:dyDescent="0.2">
      <c r="A198" s="571" t="s">
        <v>643</v>
      </c>
      <c r="B198" s="571" t="s">
        <v>574</v>
      </c>
      <c r="C198" s="571" t="s">
        <v>411</v>
      </c>
      <c r="D198" s="122"/>
      <c r="E198" s="571">
        <v>90279</v>
      </c>
      <c r="F198" s="571" t="s">
        <v>427</v>
      </c>
      <c r="G198" s="571" t="s">
        <v>428</v>
      </c>
      <c r="H198" s="572">
        <v>12150996</v>
      </c>
      <c r="I198" s="573">
        <v>3</v>
      </c>
      <c r="J198" s="571" t="s">
        <v>415</v>
      </c>
      <c r="K198" s="571" t="s">
        <v>1718</v>
      </c>
      <c r="L198" s="571" t="s">
        <v>416</v>
      </c>
      <c r="M198" s="573">
        <v>3</v>
      </c>
      <c r="N198" s="122"/>
      <c r="O198" s="574">
        <v>0.45</v>
      </c>
      <c r="P198" s="573">
        <v>0.02</v>
      </c>
      <c r="Q198" s="575">
        <v>55.91</v>
      </c>
      <c r="R198" s="573">
        <v>2.2000000000000002</v>
      </c>
      <c r="S198" s="574">
        <v>25.23</v>
      </c>
      <c r="T198" s="574">
        <v>0</v>
      </c>
      <c r="U198" s="122"/>
      <c r="V198" s="576">
        <v>3507</v>
      </c>
      <c r="W198" s="576">
        <v>195363</v>
      </c>
      <c r="X198" s="572">
        <v>7743</v>
      </c>
      <c r="Y198" s="572">
        <v>3494</v>
      </c>
      <c r="Z198" s="573">
        <v>0</v>
      </c>
      <c r="AA198" s="572">
        <v>37865</v>
      </c>
    </row>
    <row r="199" spans="1:27" ht="12.75" x14ac:dyDescent="0.2">
      <c r="A199" s="564" t="s">
        <v>916</v>
      </c>
      <c r="B199" s="564" t="s">
        <v>917</v>
      </c>
      <c r="C199" s="564" t="s">
        <v>411</v>
      </c>
      <c r="D199" s="564" t="s">
        <v>918</v>
      </c>
      <c r="E199" s="564" t="s">
        <v>919</v>
      </c>
      <c r="F199" s="564" t="s">
        <v>427</v>
      </c>
      <c r="G199" s="564" t="s">
        <v>864</v>
      </c>
      <c r="H199" s="566">
        <v>0</v>
      </c>
      <c r="I199" s="566">
        <v>3</v>
      </c>
      <c r="J199" s="564" t="s">
        <v>415</v>
      </c>
      <c r="K199" s="564" t="s">
        <v>1718</v>
      </c>
      <c r="L199" s="564" t="s">
        <v>416</v>
      </c>
      <c r="M199" s="566">
        <v>2</v>
      </c>
      <c r="N199" s="567"/>
      <c r="O199" s="568">
        <v>1.56</v>
      </c>
      <c r="P199" s="566">
        <v>0.05</v>
      </c>
      <c r="Q199" s="569">
        <v>177.94</v>
      </c>
      <c r="R199" s="566">
        <v>5.4</v>
      </c>
      <c r="S199" s="568">
        <v>32.81</v>
      </c>
      <c r="T199" s="568">
        <v>0</v>
      </c>
      <c r="U199" s="567"/>
      <c r="V199" s="570">
        <v>17828</v>
      </c>
      <c r="W199" s="570">
        <v>375455</v>
      </c>
      <c r="X199" s="565">
        <v>11442</v>
      </c>
      <c r="Y199" s="565">
        <v>2110</v>
      </c>
      <c r="Z199" s="566">
        <v>0</v>
      </c>
      <c r="AA199" s="565">
        <v>19837</v>
      </c>
    </row>
    <row r="200" spans="1:27" ht="12.75" x14ac:dyDescent="0.2">
      <c r="A200" s="571" t="s">
        <v>1138</v>
      </c>
      <c r="B200" s="571" t="s">
        <v>1139</v>
      </c>
      <c r="C200" s="571" t="s">
        <v>411</v>
      </c>
      <c r="D200" s="571" t="s">
        <v>1140</v>
      </c>
      <c r="E200" s="571" t="s">
        <v>1141</v>
      </c>
      <c r="F200" s="571" t="s">
        <v>412</v>
      </c>
      <c r="G200" s="571" t="s">
        <v>864</v>
      </c>
      <c r="H200" s="573">
        <v>0</v>
      </c>
      <c r="I200" s="573">
        <v>3</v>
      </c>
      <c r="J200" s="571" t="s">
        <v>415</v>
      </c>
      <c r="K200" s="571" t="s">
        <v>1718</v>
      </c>
      <c r="L200" s="571" t="s">
        <v>416</v>
      </c>
      <c r="M200" s="573">
        <v>1</v>
      </c>
      <c r="N200" s="122"/>
      <c r="O200" s="574">
        <v>1.92</v>
      </c>
      <c r="P200" s="573">
        <v>0.05</v>
      </c>
      <c r="Q200" s="575">
        <v>89.89</v>
      </c>
      <c r="R200" s="573">
        <v>2.1</v>
      </c>
      <c r="S200" s="574">
        <v>41.87</v>
      </c>
      <c r="T200" s="574">
        <v>0</v>
      </c>
      <c r="U200" s="122"/>
      <c r="V200" s="576">
        <v>11158</v>
      </c>
      <c r="W200" s="576">
        <v>242876</v>
      </c>
      <c r="X200" s="572">
        <v>5801</v>
      </c>
      <c r="Y200" s="572">
        <v>2702</v>
      </c>
      <c r="Z200" s="573">
        <v>0</v>
      </c>
      <c r="AA200" s="572">
        <v>34210</v>
      </c>
    </row>
    <row r="201" spans="1:27" ht="12.75" x14ac:dyDescent="0.2">
      <c r="A201" s="564" t="s">
        <v>993</v>
      </c>
      <c r="B201" s="564" t="s">
        <v>994</v>
      </c>
      <c r="C201" s="564" t="s">
        <v>411</v>
      </c>
      <c r="D201" s="564" t="s">
        <v>995</v>
      </c>
      <c r="E201" s="564" t="s">
        <v>996</v>
      </c>
      <c r="F201" s="564" t="s">
        <v>427</v>
      </c>
      <c r="G201" s="564" t="s">
        <v>864</v>
      </c>
      <c r="H201" s="566">
        <v>0</v>
      </c>
      <c r="I201" s="566">
        <v>3</v>
      </c>
      <c r="J201" s="564" t="s">
        <v>415</v>
      </c>
      <c r="K201" s="564" t="s">
        <v>1718</v>
      </c>
      <c r="L201" s="564" t="s">
        <v>416</v>
      </c>
      <c r="M201" s="566">
        <v>1</v>
      </c>
      <c r="N201" s="567"/>
      <c r="O201" s="568">
        <v>3.09</v>
      </c>
      <c r="P201" s="566">
        <v>0.09</v>
      </c>
      <c r="Q201" s="569">
        <v>75.37</v>
      </c>
      <c r="R201" s="566">
        <v>2.1</v>
      </c>
      <c r="S201" s="568">
        <v>35.07</v>
      </c>
      <c r="T201" s="568">
        <v>0</v>
      </c>
      <c r="U201" s="567"/>
      <c r="V201" s="570">
        <v>4046</v>
      </c>
      <c r="W201" s="570">
        <v>45901</v>
      </c>
      <c r="X201" s="565">
        <v>1309</v>
      </c>
      <c r="Y201" s="566">
        <v>609</v>
      </c>
      <c r="Z201" s="566">
        <v>0</v>
      </c>
      <c r="AA201" s="565">
        <v>10703</v>
      </c>
    </row>
    <row r="202" spans="1:27" ht="12.75" x14ac:dyDescent="0.2">
      <c r="A202" s="571" t="s">
        <v>1053</v>
      </c>
      <c r="B202" s="571" t="s">
        <v>1054</v>
      </c>
      <c r="C202" s="571" t="s">
        <v>411</v>
      </c>
      <c r="D202" s="571" t="s">
        <v>1055</v>
      </c>
      <c r="E202" s="571" t="s">
        <v>1056</v>
      </c>
      <c r="F202" s="571" t="s">
        <v>427</v>
      </c>
      <c r="G202" s="571" t="s">
        <v>864</v>
      </c>
      <c r="H202" s="573">
        <v>0</v>
      </c>
      <c r="I202" s="573">
        <v>2</v>
      </c>
      <c r="J202" s="571" t="s">
        <v>415</v>
      </c>
      <c r="K202" s="571" t="s">
        <v>1718</v>
      </c>
      <c r="L202" s="571" t="s">
        <v>419</v>
      </c>
      <c r="M202" s="573">
        <v>2</v>
      </c>
      <c r="N202" s="122"/>
      <c r="O202" s="574">
        <v>14.11</v>
      </c>
      <c r="P202" s="573">
        <v>0.09</v>
      </c>
      <c r="Q202" s="575">
        <v>96.21</v>
      </c>
      <c r="R202" s="573">
        <v>0.6</v>
      </c>
      <c r="S202" s="574">
        <v>158.94</v>
      </c>
      <c r="T202" s="574">
        <v>0</v>
      </c>
      <c r="U202" s="122"/>
      <c r="V202" s="576">
        <v>6405</v>
      </c>
      <c r="W202" s="576">
        <v>72159</v>
      </c>
      <c r="X202" s="573">
        <v>454</v>
      </c>
      <c r="Y202" s="573">
        <v>750</v>
      </c>
      <c r="Z202" s="573">
        <v>0</v>
      </c>
      <c r="AA202" s="572">
        <v>13683</v>
      </c>
    </row>
    <row r="203" spans="1:27" ht="12.75" x14ac:dyDescent="0.2">
      <c r="A203" s="564" t="s">
        <v>1057</v>
      </c>
      <c r="B203" s="564" t="s">
        <v>1058</v>
      </c>
      <c r="C203" s="564" t="s">
        <v>411</v>
      </c>
      <c r="D203" s="564" t="s">
        <v>1059</v>
      </c>
      <c r="E203" s="564" t="s">
        <v>1060</v>
      </c>
      <c r="F203" s="564" t="s">
        <v>427</v>
      </c>
      <c r="G203" s="564" t="s">
        <v>864</v>
      </c>
      <c r="H203" s="566">
        <v>0</v>
      </c>
      <c r="I203" s="566">
        <v>2</v>
      </c>
      <c r="J203" s="564" t="s">
        <v>415</v>
      </c>
      <c r="K203" s="564" t="s">
        <v>1718</v>
      </c>
      <c r="L203" s="564" t="s">
        <v>419</v>
      </c>
      <c r="M203" s="566">
        <v>2</v>
      </c>
      <c r="N203" s="567"/>
      <c r="O203" s="568">
        <v>1.22</v>
      </c>
      <c r="P203" s="566">
        <v>0.11</v>
      </c>
      <c r="Q203" s="569">
        <v>52.26</v>
      </c>
      <c r="R203" s="566">
        <v>4.5</v>
      </c>
      <c r="S203" s="568">
        <v>11.64</v>
      </c>
      <c r="T203" s="568">
        <v>0</v>
      </c>
      <c r="U203" s="567"/>
      <c r="V203" s="570">
        <v>15831</v>
      </c>
      <c r="W203" s="570">
        <v>150726</v>
      </c>
      <c r="X203" s="565">
        <v>12950</v>
      </c>
      <c r="Y203" s="565">
        <v>2884</v>
      </c>
      <c r="Z203" s="566">
        <v>0</v>
      </c>
      <c r="AA203" s="565">
        <v>22453</v>
      </c>
    </row>
    <row r="204" spans="1:27" ht="12.75" x14ac:dyDescent="0.2">
      <c r="A204" s="571" t="s">
        <v>1080</v>
      </c>
      <c r="B204" s="571" t="s">
        <v>1081</v>
      </c>
      <c r="C204" s="571" t="s">
        <v>411</v>
      </c>
      <c r="D204" s="571" t="s">
        <v>1082</v>
      </c>
      <c r="E204" s="571">
        <v>99364</v>
      </c>
      <c r="F204" s="571" t="s">
        <v>892</v>
      </c>
      <c r="G204" s="571" t="s">
        <v>428</v>
      </c>
      <c r="H204" s="573">
        <v>0</v>
      </c>
      <c r="I204" s="573">
        <v>2</v>
      </c>
      <c r="J204" s="571" t="s">
        <v>415</v>
      </c>
      <c r="K204" s="571" t="s">
        <v>1718</v>
      </c>
      <c r="L204" s="571" t="s">
        <v>419</v>
      </c>
      <c r="M204" s="573">
        <v>2</v>
      </c>
      <c r="N204" s="122"/>
      <c r="O204" s="574">
        <v>0</v>
      </c>
      <c r="P204" s="573">
        <v>0</v>
      </c>
      <c r="Q204" s="575">
        <v>95.36</v>
      </c>
      <c r="R204" s="573">
        <v>1.7</v>
      </c>
      <c r="S204" s="574">
        <v>54.83</v>
      </c>
      <c r="T204" s="574">
        <v>0</v>
      </c>
      <c r="U204" s="122"/>
      <c r="V204" s="576">
        <v>0</v>
      </c>
      <c r="W204" s="576">
        <v>176226</v>
      </c>
      <c r="X204" s="572">
        <v>3214</v>
      </c>
      <c r="Y204" s="572">
        <v>1848</v>
      </c>
      <c r="Z204" s="573">
        <v>0</v>
      </c>
      <c r="AA204" s="572">
        <v>33955</v>
      </c>
    </row>
    <row r="205" spans="1:27" ht="12.75" x14ac:dyDescent="0.2">
      <c r="A205" s="564" t="s">
        <v>889</v>
      </c>
      <c r="B205" s="564" t="s">
        <v>890</v>
      </c>
      <c r="C205" s="564" t="s">
        <v>411</v>
      </c>
      <c r="D205" s="564" t="s">
        <v>891</v>
      </c>
      <c r="E205" s="564">
        <v>99358</v>
      </c>
      <c r="F205" s="564" t="s">
        <v>892</v>
      </c>
      <c r="G205" s="564" t="s">
        <v>428</v>
      </c>
      <c r="H205" s="566">
        <v>0</v>
      </c>
      <c r="I205" s="566">
        <v>2</v>
      </c>
      <c r="J205" s="564" t="s">
        <v>415</v>
      </c>
      <c r="K205" s="564" t="s">
        <v>1718</v>
      </c>
      <c r="L205" s="564" t="s">
        <v>419</v>
      </c>
      <c r="M205" s="566">
        <v>2</v>
      </c>
      <c r="N205" s="567"/>
      <c r="O205" s="568">
        <v>0.83</v>
      </c>
      <c r="P205" s="566">
        <v>0.04</v>
      </c>
      <c r="Q205" s="569">
        <v>42.89</v>
      </c>
      <c r="R205" s="566">
        <v>2.1</v>
      </c>
      <c r="S205" s="568">
        <v>20.100000000000001</v>
      </c>
      <c r="T205" s="568">
        <v>0</v>
      </c>
      <c r="U205" s="567"/>
      <c r="V205" s="570">
        <v>3671</v>
      </c>
      <c r="W205" s="570">
        <v>88953</v>
      </c>
      <c r="X205" s="565">
        <v>4425</v>
      </c>
      <c r="Y205" s="565">
        <v>2074</v>
      </c>
      <c r="Z205" s="566">
        <v>0</v>
      </c>
      <c r="AA205" s="565">
        <v>109805</v>
      </c>
    </row>
    <row r="206" spans="1:27" ht="12.75" x14ac:dyDescent="0.2">
      <c r="A206" s="571" t="s">
        <v>626</v>
      </c>
      <c r="B206" s="571" t="s">
        <v>627</v>
      </c>
      <c r="C206" s="571" t="s">
        <v>411</v>
      </c>
      <c r="D206" s="122"/>
      <c r="E206" s="571">
        <v>90290</v>
      </c>
      <c r="F206" s="571" t="s">
        <v>427</v>
      </c>
      <c r="G206" s="571" t="s">
        <v>428</v>
      </c>
      <c r="H206" s="572">
        <v>12150996</v>
      </c>
      <c r="I206" s="573">
        <v>2</v>
      </c>
      <c r="J206" s="571" t="s">
        <v>415</v>
      </c>
      <c r="K206" s="571" t="s">
        <v>1718</v>
      </c>
      <c r="L206" s="571" t="s">
        <v>419</v>
      </c>
      <c r="M206" s="573">
        <v>2</v>
      </c>
      <c r="N206" s="122"/>
      <c r="O206" s="574">
        <v>0</v>
      </c>
      <c r="P206" s="573">
        <v>0</v>
      </c>
      <c r="Q206" s="575">
        <v>139.83000000000001</v>
      </c>
      <c r="R206" s="573">
        <v>4.5999999999999996</v>
      </c>
      <c r="S206" s="574">
        <v>30.22</v>
      </c>
      <c r="T206" s="574">
        <v>0</v>
      </c>
      <c r="U206" s="122"/>
      <c r="V206" s="576">
        <v>0</v>
      </c>
      <c r="W206" s="576">
        <v>208060</v>
      </c>
      <c r="X206" s="572">
        <v>6885</v>
      </c>
      <c r="Y206" s="572">
        <v>1488</v>
      </c>
      <c r="Z206" s="573">
        <v>0</v>
      </c>
      <c r="AA206" s="572">
        <v>12748</v>
      </c>
    </row>
    <row r="207" spans="1:27" ht="12.75" x14ac:dyDescent="0.2">
      <c r="A207" s="564" t="s">
        <v>1208</v>
      </c>
      <c r="B207" s="564" t="s">
        <v>1209</v>
      </c>
      <c r="C207" s="564" t="s">
        <v>411</v>
      </c>
      <c r="D207" s="564" t="s">
        <v>1210</v>
      </c>
      <c r="E207" s="564" t="s">
        <v>1211</v>
      </c>
      <c r="F207" s="564" t="s">
        <v>427</v>
      </c>
      <c r="G207" s="564" t="s">
        <v>864</v>
      </c>
      <c r="H207" s="566">
        <v>0</v>
      </c>
      <c r="I207" s="566">
        <v>2</v>
      </c>
      <c r="J207" s="564" t="s">
        <v>415</v>
      </c>
      <c r="K207" s="564" t="s">
        <v>1718</v>
      </c>
      <c r="L207" s="564" t="s">
        <v>419</v>
      </c>
      <c r="M207" s="566">
        <v>2</v>
      </c>
      <c r="N207" s="567"/>
      <c r="O207" s="568">
        <v>0.86</v>
      </c>
      <c r="P207" s="566">
        <v>0.12</v>
      </c>
      <c r="Q207" s="569">
        <v>77.97</v>
      </c>
      <c r="R207" s="566">
        <v>11.1</v>
      </c>
      <c r="S207" s="568">
        <v>7.02</v>
      </c>
      <c r="T207" s="568">
        <v>0</v>
      </c>
      <c r="U207" s="567"/>
      <c r="V207" s="570">
        <v>16638</v>
      </c>
      <c r="W207" s="570">
        <v>136213</v>
      </c>
      <c r="X207" s="565">
        <v>19404</v>
      </c>
      <c r="Y207" s="565">
        <v>1747</v>
      </c>
      <c r="Z207" s="566">
        <v>0</v>
      </c>
      <c r="AA207" s="565">
        <v>17871</v>
      </c>
    </row>
    <row r="208" spans="1:27" ht="12.75" x14ac:dyDescent="0.2">
      <c r="A208" s="571" t="s">
        <v>620</v>
      </c>
      <c r="B208" s="571" t="s">
        <v>621</v>
      </c>
      <c r="C208" s="571" t="s">
        <v>411</v>
      </c>
      <c r="D208" s="122"/>
      <c r="E208" s="571">
        <v>90288</v>
      </c>
      <c r="F208" s="571" t="s">
        <v>427</v>
      </c>
      <c r="G208" s="571" t="s">
        <v>428</v>
      </c>
      <c r="H208" s="572">
        <v>12150996</v>
      </c>
      <c r="I208" s="573">
        <v>2</v>
      </c>
      <c r="J208" s="571" t="s">
        <v>415</v>
      </c>
      <c r="K208" s="571" t="s">
        <v>1718</v>
      </c>
      <c r="L208" s="571" t="s">
        <v>416</v>
      </c>
      <c r="M208" s="573">
        <v>2</v>
      </c>
      <c r="N208" s="122"/>
      <c r="O208" s="574">
        <v>0</v>
      </c>
      <c r="P208" s="573">
        <v>0</v>
      </c>
      <c r="Q208" s="575">
        <v>123.57</v>
      </c>
      <c r="R208" s="573">
        <v>3.1</v>
      </c>
      <c r="S208" s="574">
        <v>39.44</v>
      </c>
      <c r="T208" s="574">
        <v>0</v>
      </c>
      <c r="U208" s="122"/>
      <c r="V208" s="576">
        <v>0</v>
      </c>
      <c r="W208" s="576">
        <v>345374</v>
      </c>
      <c r="X208" s="572">
        <v>8757</v>
      </c>
      <c r="Y208" s="572">
        <v>2795</v>
      </c>
      <c r="Z208" s="573">
        <v>0</v>
      </c>
      <c r="AA208" s="572">
        <v>27586</v>
      </c>
    </row>
    <row r="209" spans="1:27" ht="12.75" x14ac:dyDescent="0.2">
      <c r="A209" s="564" t="s">
        <v>1158</v>
      </c>
      <c r="B209" s="564" t="s">
        <v>1159</v>
      </c>
      <c r="C209" s="564" t="s">
        <v>411</v>
      </c>
      <c r="D209" s="564" t="s">
        <v>1160</v>
      </c>
      <c r="E209" s="564" t="s">
        <v>1161</v>
      </c>
      <c r="F209" s="564" t="s">
        <v>427</v>
      </c>
      <c r="G209" s="564" t="s">
        <v>864</v>
      </c>
      <c r="H209" s="566">
        <v>0</v>
      </c>
      <c r="I209" s="566">
        <v>2</v>
      </c>
      <c r="J209" s="564" t="s">
        <v>415</v>
      </c>
      <c r="K209" s="564" t="s">
        <v>1718</v>
      </c>
      <c r="L209" s="564" t="s">
        <v>416</v>
      </c>
      <c r="M209" s="566">
        <v>2</v>
      </c>
      <c r="N209" s="567"/>
      <c r="O209" s="568">
        <v>1.0900000000000001</v>
      </c>
      <c r="P209" s="566">
        <v>0.02</v>
      </c>
      <c r="Q209" s="569">
        <v>100.79</v>
      </c>
      <c r="R209" s="566">
        <v>2.2000000000000002</v>
      </c>
      <c r="S209" s="568">
        <v>46.71</v>
      </c>
      <c r="T209" s="568">
        <v>0</v>
      </c>
      <c r="U209" s="567"/>
      <c r="V209" s="570">
        <v>5068</v>
      </c>
      <c r="W209" s="570">
        <v>216608</v>
      </c>
      <c r="X209" s="565">
        <v>4637</v>
      </c>
      <c r="Y209" s="565">
        <v>2149</v>
      </c>
      <c r="Z209" s="566">
        <v>0</v>
      </c>
      <c r="AA209" s="565">
        <v>22921</v>
      </c>
    </row>
    <row r="210" spans="1:27" ht="12.75" x14ac:dyDescent="0.2">
      <c r="A210" s="571" t="s">
        <v>963</v>
      </c>
      <c r="B210" s="571" t="s">
        <v>964</v>
      </c>
      <c r="C210" s="571" t="s">
        <v>411</v>
      </c>
      <c r="D210" s="571" t="s">
        <v>965</v>
      </c>
      <c r="E210" s="571" t="s">
        <v>966</v>
      </c>
      <c r="F210" s="571" t="s">
        <v>427</v>
      </c>
      <c r="G210" s="571" t="s">
        <v>864</v>
      </c>
      <c r="H210" s="579">
        <v>0</v>
      </c>
      <c r="I210" s="579">
        <v>2</v>
      </c>
      <c r="J210" s="571" t="s">
        <v>415</v>
      </c>
      <c r="K210" s="571" t="s">
        <v>1718</v>
      </c>
      <c r="L210" s="571" t="s">
        <v>416</v>
      </c>
      <c r="M210" s="573">
        <v>1</v>
      </c>
      <c r="N210" s="122"/>
      <c r="O210" s="574">
        <v>1.44</v>
      </c>
      <c r="P210" s="573">
        <v>0.03</v>
      </c>
      <c r="Q210" s="575">
        <v>96.43</v>
      </c>
      <c r="R210" s="573">
        <v>2</v>
      </c>
      <c r="S210" s="574">
        <v>49.24</v>
      </c>
      <c r="T210" s="574">
        <v>0</v>
      </c>
      <c r="U210" s="122"/>
      <c r="V210" s="577">
        <v>2040</v>
      </c>
      <c r="W210" s="577">
        <v>69718</v>
      </c>
      <c r="X210" s="578">
        <v>1416</v>
      </c>
      <c r="Y210" s="579">
        <v>723</v>
      </c>
      <c r="Z210" s="579">
        <v>0</v>
      </c>
      <c r="AA210" s="578">
        <v>4795</v>
      </c>
    </row>
    <row r="211" spans="1:27" ht="12.75" x14ac:dyDescent="0.2">
      <c r="A211" s="567"/>
      <c r="B211" s="567"/>
      <c r="C211" s="567"/>
      <c r="D211" s="567"/>
      <c r="E211" s="567"/>
      <c r="F211" s="567"/>
      <c r="G211" s="567"/>
      <c r="H211" s="580">
        <v>660393202</v>
      </c>
      <c r="I211" s="580">
        <v>12228</v>
      </c>
      <c r="J211" s="567"/>
      <c r="K211" s="567"/>
      <c r="L211" s="567"/>
      <c r="M211" s="567"/>
      <c r="N211" s="567"/>
      <c r="O211" s="567"/>
      <c r="P211" s="567"/>
      <c r="Q211" s="582"/>
      <c r="R211" s="567"/>
      <c r="S211" s="567"/>
      <c r="T211" s="567"/>
      <c r="U211" s="567"/>
      <c r="V211" s="583">
        <v>39186254</v>
      </c>
      <c r="W211" s="583">
        <v>492395322</v>
      </c>
      <c r="X211" s="580">
        <v>13813538</v>
      </c>
      <c r="Y211" s="580">
        <v>6552029</v>
      </c>
      <c r="Z211" s="580">
        <v>111627999</v>
      </c>
      <c r="AA211" s="580">
        <v>91488816</v>
      </c>
    </row>
    <row r="212" spans="1:27" ht="12.75" x14ac:dyDescent="0.2">
      <c r="A212" s="122"/>
      <c r="B212" s="122"/>
      <c r="C212" s="122"/>
      <c r="D212" s="122"/>
      <c r="E212" s="122"/>
      <c r="F212" s="122"/>
      <c r="G212" s="122"/>
      <c r="H212" s="122"/>
      <c r="I212" s="122"/>
      <c r="J212" s="122"/>
      <c r="K212" s="122"/>
      <c r="L212" s="122"/>
      <c r="M212" s="122"/>
      <c r="N212" s="122"/>
      <c r="O212" s="122"/>
      <c r="P212" s="122"/>
      <c r="Q212" s="584"/>
      <c r="R212" s="122"/>
      <c r="S212" s="122"/>
      <c r="T212" s="122"/>
      <c r="U212" s="122"/>
      <c r="V212" s="122"/>
      <c r="W212" s="122"/>
      <c r="X212" s="122"/>
      <c r="Y212" s="122"/>
      <c r="Z212" s="122"/>
      <c r="AA212" s="122"/>
    </row>
    <row r="213" spans="1:27" ht="12.75" x14ac:dyDescent="0.2">
      <c r="A213" s="564" t="s">
        <v>508</v>
      </c>
      <c r="B213" s="564" t="s">
        <v>342</v>
      </c>
      <c r="C213" s="564" t="s">
        <v>411</v>
      </c>
      <c r="D213" s="564">
        <v>9036</v>
      </c>
      <c r="E213" s="564">
        <v>90036</v>
      </c>
      <c r="F213" s="564" t="s">
        <v>412</v>
      </c>
      <c r="G213" s="564" t="s">
        <v>413</v>
      </c>
      <c r="H213" s="565">
        <v>12150996</v>
      </c>
      <c r="I213" s="565">
        <v>1501</v>
      </c>
      <c r="J213" s="564" t="s">
        <v>417</v>
      </c>
      <c r="K213" s="564" t="s">
        <v>1719</v>
      </c>
      <c r="L213" s="564" t="s">
        <v>416</v>
      </c>
      <c r="M213" s="566">
        <v>99</v>
      </c>
      <c r="N213" s="567"/>
      <c r="O213" s="568">
        <v>3.44</v>
      </c>
      <c r="P213" s="566">
        <v>0.28000000000000003</v>
      </c>
      <c r="Q213" s="569">
        <v>69</v>
      </c>
      <c r="R213" s="566">
        <v>5.5</v>
      </c>
      <c r="S213" s="568">
        <v>12.44</v>
      </c>
      <c r="T213" s="568">
        <v>4.1100000000000003</v>
      </c>
      <c r="U213" s="567"/>
      <c r="V213" s="570">
        <v>466153</v>
      </c>
      <c r="W213" s="570">
        <v>1687990</v>
      </c>
      <c r="X213" s="565">
        <v>135639</v>
      </c>
      <c r="Y213" s="565">
        <v>24462</v>
      </c>
      <c r="Z213" s="565">
        <v>410307</v>
      </c>
      <c r="AA213" s="565">
        <v>391276</v>
      </c>
    </row>
    <row r="214" spans="1:27" ht="12.75" x14ac:dyDescent="0.2">
      <c r="A214" s="571" t="s">
        <v>569</v>
      </c>
      <c r="B214" s="571" t="s">
        <v>570</v>
      </c>
      <c r="C214" s="571" t="s">
        <v>411</v>
      </c>
      <c r="D214" s="571">
        <v>9157</v>
      </c>
      <c r="E214" s="571">
        <v>90157</v>
      </c>
      <c r="F214" s="571" t="s">
        <v>412</v>
      </c>
      <c r="G214" s="571" t="s">
        <v>413</v>
      </c>
      <c r="H214" s="572">
        <v>12150996</v>
      </c>
      <c r="I214" s="572">
        <v>1187</v>
      </c>
      <c r="J214" s="571" t="s">
        <v>417</v>
      </c>
      <c r="K214" s="571" t="s">
        <v>1719</v>
      </c>
      <c r="L214" s="571" t="s">
        <v>416</v>
      </c>
      <c r="M214" s="573">
        <v>579</v>
      </c>
      <c r="N214" s="122"/>
      <c r="O214" s="574">
        <v>2.39</v>
      </c>
      <c r="P214" s="573">
        <v>7.0000000000000007E-2</v>
      </c>
      <c r="Q214" s="575">
        <v>91.09</v>
      </c>
      <c r="R214" s="573">
        <v>2.6</v>
      </c>
      <c r="S214" s="574">
        <v>35.08</v>
      </c>
      <c r="T214" s="574">
        <v>2.39</v>
      </c>
      <c r="U214" s="122"/>
      <c r="V214" s="576">
        <v>4500111</v>
      </c>
      <c r="W214" s="576">
        <v>66094536</v>
      </c>
      <c r="X214" s="572">
        <v>1883866</v>
      </c>
      <c r="Y214" s="572">
        <v>725596</v>
      </c>
      <c r="Z214" s="572">
        <v>27677286</v>
      </c>
      <c r="AA214" s="572">
        <v>16092077</v>
      </c>
    </row>
    <row r="215" spans="1:27" ht="12.75" x14ac:dyDescent="0.2">
      <c r="A215" s="564" t="s">
        <v>306</v>
      </c>
      <c r="B215" s="564" t="s">
        <v>274</v>
      </c>
      <c r="C215" s="564" t="s">
        <v>411</v>
      </c>
      <c r="D215" s="564">
        <v>9013</v>
      </c>
      <c r="E215" s="564">
        <v>90013</v>
      </c>
      <c r="F215" s="564" t="s">
        <v>412</v>
      </c>
      <c r="G215" s="564" t="s">
        <v>413</v>
      </c>
      <c r="H215" s="565">
        <v>1664496</v>
      </c>
      <c r="I215" s="566">
        <v>654</v>
      </c>
      <c r="J215" s="564" t="s">
        <v>417</v>
      </c>
      <c r="K215" s="564" t="s">
        <v>1719</v>
      </c>
      <c r="L215" s="564" t="s">
        <v>416</v>
      </c>
      <c r="M215" s="566">
        <v>38</v>
      </c>
      <c r="N215" s="567"/>
      <c r="O215" s="568">
        <v>2.86</v>
      </c>
      <c r="P215" s="566">
        <v>0.08</v>
      </c>
      <c r="Q215" s="569">
        <v>66.22</v>
      </c>
      <c r="R215" s="566">
        <v>1.9</v>
      </c>
      <c r="S215" s="568">
        <v>35.68</v>
      </c>
      <c r="T215" s="568">
        <v>3.34</v>
      </c>
      <c r="U215" s="567"/>
      <c r="V215" s="570">
        <v>308357</v>
      </c>
      <c r="W215" s="570">
        <v>3842982</v>
      </c>
      <c r="X215" s="565">
        <v>107694</v>
      </c>
      <c r="Y215" s="565">
        <v>58036</v>
      </c>
      <c r="Z215" s="565">
        <v>1150650</v>
      </c>
      <c r="AA215" s="565">
        <v>876536</v>
      </c>
    </row>
    <row r="216" spans="1:27" ht="12.75" x14ac:dyDescent="0.2">
      <c r="A216" s="571" t="s">
        <v>267</v>
      </c>
      <c r="B216" s="571" t="s">
        <v>268</v>
      </c>
      <c r="C216" s="571" t="s">
        <v>411</v>
      </c>
      <c r="D216" s="571">
        <v>9009</v>
      </c>
      <c r="E216" s="571">
        <v>90009</v>
      </c>
      <c r="F216" s="571" t="s">
        <v>412</v>
      </c>
      <c r="G216" s="571" t="s">
        <v>413</v>
      </c>
      <c r="H216" s="572">
        <v>3281212</v>
      </c>
      <c r="I216" s="573">
        <v>404</v>
      </c>
      <c r="J216" s="571" t="s">
        <v>417</v>
      </c>
      <c r="K216" s="571" t="s">
        <v>1719</v>
      </c>
      <c r="L216" s="571" t="s">
        <v>416</v>
      </c>
      <c r="M216" s="573">
        <v>49</v>
      </c>
      <c r="N216" s="122"/>
      <c r="O216" s="574">
        <v>2.38</v>
      </c>
      <c r="P216" s="573">
        <v>0.05</v>
      </c>
      <c r="Q216" s="575">
        <v>137.69999999999999</v>
      </c>
      <c r="R216" s="573">
        <v>2.6</v>
      </c>
      <c r="S216" s="574">
        <v>52.65</v>
      </c>
      <c r="T216" s="574">
        <v>4.43</v>
      </c>
      <c r="U216" s="122"/>
      <c r="V216" s="576">
        <v>240767</v>
      </c>
      <c r="W216" s="576">
        <v>5328776</v>
      </c>
      <c r="X216" s="572">
        <v>101212</v>
      </c>
      <c r="Y216" s="572">
        <v>38698</v>
      </c>
      <c r="Z216" s="572">
        <v>1203411</v>
      </c>
      <c r="AA216" s="572">
        <v>929651</v>
      </c>
    </row>
    <row r="217" spans="1:27" ht="12.75" x14ac:dyDescent="0.2">
      <c r="A217" s="564" t="s">
        <v>565</v>
      </c>
      <c r="B217" s="564" t="s">
        <v>193</v>
      </c>
      <c r="C217" s="564" t="s">
        <v>411</v>
      </c>
      <c r="D217" s="564">
        <v>9147</v>
      </c>
      <c r="E217" s="564">
        <v>90147</v>
      </c>
      <c r="F217" s="564" t="s">
        <v>427</v>
      </c>
      <c r="G217" s="564" t="s">
        <v>413</v>
      </c>
      <c r="H217" s="565">
        <v>12150996</v>
      </c>
      <c r="I217" s="566">
        <v>357</v>
      </c>
      <c r="J217" s="564" t="s">
        <v>417</v>
      </c>
      <c r="K217" s="564" t="s">
        <v>1719</v>
      </c>
      <c r="L217" s="564" t="s">
        <v>416</v>
      </c>
      <c r="M217" s="566">
        <v>9</v>
      </c>
      <c r="N217" s="567"/>
      <c r="O217" s="568">
        <v>2.77</v>
      </c>
      <c r="P217" s="566">
        <v>0.14000000000000001</v>
      </c>
      <c r="Q217" s="569">
        <v>151.58000000000001</v>
      </c>
      <c r="R217" s="566">
        <v>7.6</v>
      </c>
      <c r="S217" s="568">
        <v>19.850000000000001</v>
      </c>
      <c r="T217" s="568">
        <v>9.09</v>
      </c>
      <c r="U217" s="567"/>
      <c r="V217" s="570">
        <v>181178</v>
      </c>
      <c r="W217" s="570">
        <v>1298909</v>
      </c>
      <c r="X217" s="565">
        <v>65432</v>
      </c>
      <c r="Y217" s="565">
        <v>8569</v>
      </c>
      <c r="Z217" s="565">
        <v>142889</v>
      </c>
      <c r="AA217" s="565">
        <v>135393</v>
      </c>
    </row>
    <row r="218" spans="1:27" ht="12.75" x14ac:dyDescent="0.2">
      <c r="A218" s="571" t="s">
        <v>421</v>
      </c>
      <c r="B218" s="571" t="s">
        <v>422</v>
      </c>
      <c r="C218" s="571" t="s">
        <v>411</v>
      </c>
      <c r="D218" s="571">
        <v>9031</v>
      </c>
      <c r="E218" s="571">
        <v>90031</v>
      </c>
      <c r="F218" s="571" t="s">
        <v>412</v>
      </c>
      <c r="G218" s="571" t="s">
        <v>413</v>
      </c>
      <c r="H218" s="572">
        <v>1932666</v>
      </c>
      <c r="I218" s="573">
        <v>275</v>
      </c>
      <c r="J218" s="571" t="s">
        <v>417</v>
      </c>
      <c r="K218" s="571" t="s">
        <v>1719</v>
      </c>
      <c r="L218" s="571" t="s">
        <v>416</v>
      </c>
      <c r="M218" s="573">
        <v>15</v>
      </c>
      <c r="N218" s="122"/>
      <c r="O218" s="574">
        <v>4.05</v>
      </c>
      <c r="P218" s="573">
        <v>0.09</v>
      </c>
      <c r="Q218" s="575">
        <v>77.48</v>
      </c>
      <c r="R218" s="573">
        <v>1.7</v>
      </c>
      <c r="S218" s="574">
        <v>46.65</v>
      </c>
      <c r="T218" s="574">
        <v>2.66</v>
      </c>
      <c r="U218" s="122"/>
      <c r="V218" s="576">
        <v>44724</v>
      </c>
      <c r="W218" s="576">
        <v>515506</v>
      </c>
      <c r="X218" s="572">
        <v>11051</v>
      </c>
      <c r="Y218" s="572">
        <v>6653</v>
      </c>
      <c r="Z218" s="572">
        <v>193527</v>
      </c>
      <c r="AA218" s="572">
        <v>193527</v>
      </c>
    </row>
    <row r="219" spans="1:27" ht="12.75" x14ac:dyDescent="0.2">
      <c r="A219" s="564" t="s">
        <v>1113</v>
      </c>
      <c r="B219" s="564" t="s">
        <v>343</v>
      </c>
      <c r="C219" s="564" t="s">
        <v>411</v>
      </c>
      <c r="D219" s="564">
        <v>9223</v>
      </c>
      <c r="E219" s="564">
        <v>90223</v>
      </c>
      <c r="F219" s="564" t="s">
        <v>412</v>
      </c>
      <c r="G219" s="564" t="s">
        <v>413</v>
      </c>
      <c r="H219" s="565">
        <v>1723634</v>
      </c>
      <c r="I219" s="566">
        <v>138</v>
      </c>
      <c r="J219" s="564" t="s">
        <v>417</v>
      </c>
      <c r="K219" s="564" t="s">
        <v>1719</v>
      </c>
      <c r="L219" s="564" t="s">
        <v>416</v>
      </c>
      <c r="M219" s="566">
        <v>17</v>
      </c>
      <c r="N219" s="567"/>
      <c r="O219" s="568">
        <v>4.47</v>
      </c>
      <c r="P219" s="566">
        <v>0.1</v>
      </c>
      <c r="Q219" s="569">
        <v>137.35</v>
      </c>
      <c r="R219" s="566">
        <v>2.9</v>
      </c>
      <c r="S219" s="568">
        <v>46.95</v>
      </c>
      <c r="T219" s="568">
        <v>5.61</v>
      </c>
      <c r="U219" s="567"/>
      <c r="V219" s="570">
        <v>242055</v>
      </c>
      <c r="W219" s="570">
        <v>2543899</v>
      </c>
      <c r="X219" s="565">
        <v>54180</v>
      </c>
      <c r="Y219" s="565">
        <v>18521</v>
      </c>
      <c r="Z219" s="565">
        <v>453742</v>
      </c>
      <c r="AA219" s="565">
        <v>401155</v>
      </c>
    </row>
    <row r="220" spans="1:27" ht="12.75" x14ac:dyDescent="0.2">
      <c r="A220" s="571" t="s">
        <v>174</v>
      </c>
      <c r="B220" s="571" t="s">
        <v>175</v>
      </c>
      <c r="C220" s="571" t="s">
        <v>411</v>
      </c>
      <c r="D220" s="571">
        <v>9006</v>
      </c>
      <c r="E220" s="571">
        <v>90006</v>
      </c>
      <c r="F220" s="571" t="s">
        <v>412</v>
      </c>
      <c r="G220" s="571" t="s">
        <v>413</v>
      </c>
      <c r="H220" s="572">
        <v>163703</v>
      </c>
      <c r="I220" s="573">
        <v>112</v>
      </c>
      <c r="J220" s="571" t="s">
        <v>417</v>
      </c>
      <c r="K220" s="571" t="s">
        <v>1719</v>
      </c>
      <c r="L220" s="571" t="s">
        <v>416</v>
      </c>
      <c r="M220" s="573">
        <v>3</v>
      </c>
      <c r="N220" s="122"/>
      <c r="O220" s="574">
        <v>2.09</v>
      </c>
      <c r="P220" s="573">
        <v>0.06</v>
      </c>
      <c r="Q220" s="575">
        <v>65.180000000000007</v>
      </c>
      <c r="R220" s="573">
        <v>1.9</v>
      </c>
      <c r="S220" s="574">
        <v>34.26</v>
      </c>
      <c r="T220" s="574">
        <v>4.74</v>
      </c>
      <c r="U220" s="122"/>
      <c r="V220" s="576">
        <v>8224</v>
      </c>
      <c r="W220" s="576">
        <v>134531</v>
      </c>
      <c r="X220" s="572">
        <v>3927</v>
      </c>
      <c r="Y220" s="572">
        <v>2064</v>
      </c>
      <c r="Z220" s="572">
        <v>28402</v>
      </c>
      <c r="AA220" s="572">
        <v>22169</v>
      </c>
    </row>
    <row r="221" spans="1:27" ht="12.75" x14ac:dyDescent="0.2">
      <c r="A221" s="564" t="s">
        <v>557</v>
      </c>
      <c r="B221" s="564" t="s">
        <v>558</v>
      </c>
      <c r="C221" s="564" t="s">
        <v>411</v>
      </c>
      <c r="D221" s="564">
        <v>9041</v>
      </c>
      <c r="E221" s="564">
        <v>90041</v>
      </c>
      <c r="F221" s="564" t="s">
        <v>427</v>
      </c>
      <c r="G221" s="564" t="s">
        <v>413</v>
      </c>
      <c r="H221" s="565">
        <v>12150996</v>
      </c>
      <c r="I221" s="566">
        <v>107</v>
      </c>
      <c r="J221" s="564" t="s">
        <v>417</v>
      </c>
      <c r="K221" s="564" t="s">
        <v>1719</v>
      </c>
      <c r="L221" s="564" t="s">
        <v>416</v>
      </c>
      <c r="M221" s="566">
        <v>40</v>
      </c>
      <c r="N221" s="567"/>
      <c r="O221" s="568">
        <v>0.28999999999999998</v>
      </c>
      <c r="P221" s="566">
        <v>0.05</v>
      </c>
      <c r="Q221" s="569">
        <v>74.989999999999995</v>
      </c>
      <c r="R221" s="566">
        <v>13.8</v>
      </c>
      <c r="S221" s="568">
        <v>5.44</v>
      </c>
      <c r="T221" s="568">
        <v>2.52</v>
      </c>
      <c r="U221" s="567"/>
      <c r="V221" s="570">
        <v>22023</v>
      </c>
      <c r="W221" s="570">
        <v>406149</v>
      </c>
      <c r="X221" s="565">
        <v>74709</v>
      </c>
      <c r="Y221" s="565">
        <v>5416</v>
      </c>
      <c r="Z221" s="565">
        <v>161394</v>
      </c>
      <c r="AA221" s="565">
        <v>92459</v>
      </c>
    </row>
    <row r="222" spans="1:27" ht="12.75" x14ac:dyDescent="0.2">
      <c r="A222" s="571" t="s">
        <v>295</v>
      </c>
      <c r="B222" s="571" t="s">
        <v>296</v>
      </c>
      <c r="C222" s="571" t="s">
        <v>411</v>
      </c>
      <c r="D222" s="571">
        <v>9012</v>
      </c>
      <c r="E222" s="571">
        <v>90012</v>
      </c>
      <c r="F222" s="571" t="s">
        <v>412</v>
      </c>
      <c r="G222" s="571" t="s">
        <v>413</v>
      </c>
      <c r="H222" s="572">
        <v>370583</v>
      </c>
      <c r="I222" s="573">
        <v>104</v>
      </c>
      <c r="J222" s="571" t="s">
        <v>417</v>
      </c>
      <c r="K222" s="571" t="s">
        <v>1719</v>
      </c>
      <c r="L222" s="571" t="s">
        <v>416</v>
      </c>
      <c r="M222" s="573">
        <v>20</v>
      </c>
      <c r="N222" s="122"/>
      <c r="O222" s="574">
        <v>3.73</v>
      </c>
      <c r="P222" s="573">
        <v>0.14000000000000001</v>
      </c>
      <c r="Q222" s="575">
        <v>106.82</v>
      </c>
      <c r="R222" s="573">
        <v>3.9</v>
      </c>
      <c r="S222" s="574">
        <v>27.3</v>
      </c>
      <c r="T222" s="574">
        <v>4.68</v>
      </c>
      <c r="U222" s="122"/>
      <c r="V222" s="576">
        <v>185824</v>
      </c>
      <c r="W222" s="576">
        <v>1359453</v>
      </c>
      <c r="X222" s="572">
        <v>49788</v>
      </c>
      <c r="Y222" s="572">
        <v>12726</v>
      </c>
      <c r="Z222" s="572">
        <v>290227</v>
      </c>
      <c r="AA222" s="572">
        <v>304570</v>
      </c>
    </row>
    <row r="223" spans="1:27" ht="12.75" x14ac:dyDescent="0.2">
      <c r="A223" s="564" t="s">
        <v>283</v>
      </c>
      <c r="B223" s="564" t="s">
        <v>284</v>
      </c>
      <c r="C223" s="564" t="s">
        <v>411</v>
      </c>
      <c r="D223" s="564">
        <v>9010</v>
      </c>
      <c r="E223" s="564">
        <v>90010</v>
      </c>
      <c r="F223" s="564" t="s">
        <v>427</v>
      </c>
      <c r="G223" s="564" t="s">
        <v>413</v>
      </c>
      <c r="H223" s="565">
        <v>12150996</v>
      </c>
      <c r="I223" s="566">
        <v>84</v>
      </c>
      <c r="J223" s="564" t="s">
        <v>417</v>
      </c>
      <c r="K223" s="564" t="s">
        <v>1719</v>
      </c>
      <c r="L223" s="564" t="s">
        <v>416</v>
      </c>
      <c r="M223" s="566">
        <v>36</v>
      </c>
      <c r="N223" s="567"/>
      <c r="O223" s="568">
        <v>1.74</v>
      </c>
      <c r="P223" s="566">
        <v>0.22</v>
      </c>
      <c r="Q223" s="569">
        <v>44.49</v>
      </c>
      <c r="R223" s="566">
        <v>5.7</v>
      </c>
      <c r="S223" s="568">
        <v>7.82</v>
      </c>
      <c r="T223" s="568">
        <v>1.5</v>
      </c>
      <c r="U223" s="567"/>
      <c r="V223" s="570">
        <v>103720</v>
      </c>
      <c r="W223" s="570">
        <v>467092</v>
      </c>
      <c r="X223" s="565">
        <v>59747</v>
      </c>
      <c r="Y223" s="565">
        <v>10498</v>
      </c>
      <c r="Z223" s="565">
        <v>310753</v>
      </c>
      <c r="AA223" s="565">
        <v>234137</v>
      </c>
    </row>
    <row r="224" spans="1:27" ht="12.75" x14ac:dyDescent="0.2">
      <c r="A224" s="571" t="s">
        <v>182</v>
      </c>
      <c r="B224" s="571" t="s">
        <v>183</v>
      </c>
      <c r="C224" s="571" t="s">
        <v>411</v>
      </c>
      <c r="D224" s="571">
        <v>9007</v>
      </c>
      <c r="E224" s="571">
        <v>90007</v>
      </c>
      <c r="F224" s="571" t="s">
        <v>427</v>
      </c>
      <c r="G224" s="571" t="s">
        <v>413</v>
      </c>
      <c r="H224" s="572">
        <v>358172</v>
      </c>
      <c r="I224" s="573">
        <v>63</v>
      </c>
      <c r="J224" s="571" t="s">
        <v>417</v>
      </c>
      <c r="K224" s="571" t="s">
        <v>1719</v>
      </c>
      <c r="L224" s="571" t="s">
        <v>416</v>
      </c>
      <c r="M224" s="573">
        <v>5</v>
      </c>
      <c r="N224" s="122"/>
      <c r="O224" s="574">
        <v>1.69</v>
      </c>
      <c r="P224" s="573">
        <v>0.1</v>
      </c>
      <c r="Q224" s="575">
        <v>40.4</v>
      </c>
      <c r="R224" s="573">
        <v>2.5</v>
      </c>
      <c r="S224" s="574">
        <v>16.440000000000001</v>
      </c>
      <c r="T224" s="574">
        <v>3.36</v>
      </c>
      <c r="U224" s="122"/>
      <c r="V224" s="576">
        <v>22177</v>
      </c>
      <c r="W224" s="576">
        <v>216202</v>
      </c>
      <c r="X224" s="572">
        <v>13151</v>
      </c>
      <c r="Y224" s="572">
        <v>5351</v>
      </c>
      <c r="Z224" s="572">
        <v>64408</v>
      </c>
      <c r="AA224" s="572">
        <v>53645</v>
      </c>
    </row>
    <row r="225" spans="1:27" ht="12.75" x14ac:dyDescent="0.2">
      <c r="A225" s="564" t="s">
        <v>1218</v>
      </c>
      <c r="B225" s="564" t="s">
        <v>880</v>
      </c>
      <c r="C225" s="564" t="s">
        <v>411</v>
      </c>
      <c r="D225" s="564">
        <v>9196</v>
      </c>
      <c r="E225" s="564">
        <v>90196</v>
      </c>
      <c r="F225" s="564" t="s">
        <v>427</v>
      </c>
      <c r="G225" s="564" t="s">
        <v>413</v>
      </c>
      <c r="H225" s="565">
        <v>1723634</v>
      </c>
      <c r="I225" s="566">
        <v>39</v>
      </c>
      <c r="J225" s="564" t="s">
        <v>417</v>
      </c>
      <c r="K225" s="564" t="s">
        <v>1719</v>
      </c>
      <c r="L225" s="564" t="s">
        <v>416</v>
      </c>
      <c r="M225" s="566">
        <v>1</v>
      </c>
      <c r="N225" s="567"/>
      <c r="O225" s="568">
        <v>3.54</v>
      </c>
      <c r="P225" s="566">
        <v>0.01</v>
      </c>
      <c r="Q225" s="569">
        <v>533.96</v>
      </c>
      <c r="R225" s="566">
        <v>1.2</v>
      </c>
      <c r="S225" s="568">
        <v>446.58</v>
      </c>
      <c r="T225" s="568">
        <v>28.43</v>
      </c>
      <c r="U225" s="567"/>
      <c r="V225" s="570">
        <v>389</v>
      </c>
      <c r="W225" s="570">
        <v>49124</v>
      </c>
      <c r="X225" s="566">
        <v>110</v>
      </c>
      <c r="Y225" s="566">
        <v>92</v>
      </c>
      <c r="Z225" s="565">
        <v>1728</v>
      </c>
      <c r="AA225" s="565">
        <v>1728</v>
      </c>
    </row>
    <row r="226" spans="1:27" ht="12.75" x14ac:dyDescent="0.2">
      <c r="A226" s="571" t="s">
        <v>644</v>
      </c>
      <c r="B226" s="571" t="s">
        <v>637</v>
      </c>
      <c r="C226" s="571" t="s">
        <v>411</v>
      </c>
      <c r="D226" s="122"/>
      <c r="E226" s="571">
        <v>99425</v>
      </c>
      <c r="F226" s="571" t="s">
        <v>412</v>
      </c>
      <c r="G226" s="571" t="s">
        <v>413</v>
      </c>
      <c r="H226" s="572">
        <v>12150996</v>
      </c>
      <c r="I226" s="573">
        <v>38</v>
      </c>
      <c r="J226" s="571" t="s">
        <v>417</v>
      </c>
      <c r="K226" s="571" t="s">
        <v>1719</v>
      </c>
      <c r="L226" s="571" t="s">
        <v>416</v>
      </c>
      <c r="M226" s="573">
        <v>19</v>
      </c>
      <c r="N226" s="122"/>
      <c r="O226" s="574">
        <v>1.94</v>
      </c>
      <c r="P226" s="573">
        <v>0.11</v>
      </c>
      <c r="Q226" s="575">
        <v>83.77</v>
      </c>
      <c r="R226" s="573">
        <v>4.7</v>
      </c>
      <c r="S226" s="574">
        <v>17.72</v>
      </c>
      <c r="T226" s="574">
        <v>3.68</v>
      </c>
      <c r="U226" s="122"/>
      <c r="V226" s="576">
        <v>120632</v>
      </c>
      <c r="W226" s="576">
        <v>1101709</v>
      </c>
      <c r="X226" s="572">
        <v>62169</v>
      </c>
      <c r="Y226" s="572">
        <v>13151</v>
      </c>
      <c r="Z226" s="572">
        <v>298992</v>
      </c>
      <c r="AA226" s="572">
        <v>278797</v>
      </c>
    </row>
    <row r="227" spans="1:27" ht="12.75" x14ac:dyDescent="0.2">
      <c r="A227" s="564" t="s">
        <v>636</v>
      </c>
      <c r="B227" s="564" t="s">
        <v>637</v>
      </c>
      <c r="C227" s="564" t="s">
        <v>411</v>
      </c>
      <c r="D227" s="564">
        <v>9296</v>
      </c>
      <c r="E227" s="564">
        <v>90296</v>
      </c>
      <c r="F227" s="564" t="s">
        <v>427</v>
      </c>
      <c r="G227" s="564" t="s">
        <v>428</v>
      </c>
      <c r="H227" s="565">
        <v>12150996</v>
      </c>
      <c r="I227" s="566">
        <v>28</v>
      </c>
      <c r="J227" s="564" t="s">
        <v>417</v>
      </c>
      <c r="K227" s="564" t="s">
        <v>1719</v>
      </c>
      <c r="L227" s="564" t="s">
        <v>416</v>
      </c>
      <c r="M227" s="566">
        <v>21</v>
      </c>
      <c r="N227" s="567"/>
      <c r="O227" s="568">
        <v>2.0499999999999998</v>
      </c>
      <c r="P227" s="566">
        <v>0.12</v>
      </c>
      <c r="Q227" s="569">
        <v>132.09</v>
      </c>
      <c r="R227" s="566">
        <v>7.6</v>
      </c>
      <c r="S227" s="568">
        <v>17.399999999999999</v>
      </c>
      <c r="T227" s="568">
        <v>0</v>
      </c>
      <c r="U227" s="567"/>
      <c r="V227" s="570">
        <v>42743</v>
      </c>
      <c r="W227" s="570">
        <v>363243</v>
      </c>
      <c r="X227" s="565">
        <v>20875</v>
      </c>
      <c r="Y227" s="565">
        <v>2750</v>
      </c>
      <c r="Z227" s="566">
        <v>0</v>
      </c>
      <c r="AA227" s="565">
        <v>46717</v>
      </c>
    </row>
    <row r="228" spans="1:27" ht="12.75" x14ac:dyDescent="0.2">
      <c r="A228" s="571" t="s">
        <v>657</v>
      </c>
      <c r="B228" s="571" t="s">
        <v>658</v>
      </c>
      <c r="C228" s="571" t="s">
        <v>411</v>
      </c>
      <c r="D228" s="122"/>
      <c r="E228" s="571">
        <v>90287</v>
      </c>
      <c r="F228" s="571" t="s">
        <v>412</v>
      </c>
      <c r="G228" s="571" t="s">
        <v>428</v>
      </c>
      <c r="H228" s="572">
        <v>12150996</v>
      </c>
      <c r="I228" s="573">
        <v>27</v>
      </c>
      <c r="J228" s="571" t="s">
        <v>417</v>
      </c>
      <c r="K228" s="571" t="s">
        <v>1719</v>
      </c>
      <c r="L228" s="571" t="s">
        <v>416</v>
      </c>
      <c r="M228" s="573">
        <v>6</v>
      </c>
      <c r="N228" s="122"/>
      <c r="O228" s="574">
        <v>4.88</v>
      </c>
      <c r="P228" s="573">
        <v>0.22</v>
      </c>
      <c r="Q228" s="575">
        <v>141.66</v>
      </c>
      <c r="R228" s="573">
        <v>6.3</v>
      </c>
      <c r="S228" s="574">
        <v>22.35</v>
      </c>
      <c r="T228" s="574">
        <v>0</v>
      </c>
      <c r="U228" s="122"/>
      <c r="V228" s="576">
        <v>24551</v>
      </c>
      <c r="W228" s="576">
        <v>112479</v>
      </c>
      <c r="X228" s="572">
        <v>5032</v>
      </c>
      <c r="Y228" s="573">
        <v>794</v>
      </c>
      <c r="Z228" s="573">
        <v>0</v>
      </c>
      <c r="AA228" s="572">
        <v>19442</v>
      </c>
    </row>
    <row r="229" spans="1:27" ht="12.75" x14ac:dyDescent="0.2">
      <c r="A229" s="564" t="s">
        <v>647</v>
      </c>
      <c r="B229" s="564" t="s">
        <v>648</v>
      </c>
      <c r="C229" s="564" t="s">
        <v>411</v>
      </c>
      <c r="D229" s="567"/>
      <c r="E229" s="564">
        <v>90258</v>
      </c>
      <c r="F229" s="564" t="s">
        <v>427</v>
      </c>
      <c r="G229" s="564" t="s">
        <v>428</v>
      </c>
      <c r="H229" s="565">
        <v>12150996</v>
      </c>
      <c r="I229" s="566">
        <v>15</v>
      </c>
      <c r="J229" s="564" t="s">
        <v>417</v>
      </c>
      <c r="K229" s="564" t="s">
        <v>1719</v>
      </c>
      <c r="L229" s="564" t="s">
        <v>416</v>
      </c>
      <c r="M229" s="566">
        <v>8</v>
      </c>
      <c r="N229" s="567"/>
      <c r="O229" s="568">
        <v>1.44</v>
      </c>
      <c r="P229" s="566">
        <v>0.13</v>
      </c>
      <c r="Q229" s="569">
        <v>96.81</v>
      </c>
      <c r="R229" s="566">
        <v>8.6999999999999993</v>
      </c>
      <c r="S229" s="568">
        <v>11.11</v>
      </c>
      <c r="T229" s="568">
        <v>0</v>
      </c>
      <c r="U229" s="567"/>
      <c r="V229" s="570">
        <v>72403</v>
      </c>
      <c r="W229" s="570">
        <v>560330</v>
      </c>
      <c r="X229" s="565">
        <v>50441</v>
      </c>
      <c r="Y229" s="565">
        <v>5788</v>
      </c>
      <c r="Z229" s="566">
        <v>0</v>
      </c>
      <c r="AA229" s="565">
        <v>96771</v>
      </c>
    </row>
    <row r="230" spans="1:27" ht="12.75" x14ac:dyDescent="0.2">
      <c r="A230" s="571" t="s">
        <v>653</v>
      </c>
      <c r="B230" s="571" t="s">
        <v>654</v>
      </c>
      <c r="C230" s="571" t="s">
        <v>411</v>
      </c>
      <c r="D230" s="122"/>
      <c r="E230" s="571">
        <v>90291</v>
      </c>
      <c r="F230" s="571" t="s">
        <v>427</v>
      </c>
      <c r="G230" s="571" t="s">
        <v>428</v>
      </c>
      <c r="H230" s="572">
        <v>12150996</v>
      </c>
      <c r="I230" s="573">
        <v>14</v>
      </c>
      <c r="J230" s="571" t="s">
        <v>417</v>
      </c>
      <c r="K230" s="571" t="s">
        <v>1719</v>
      </c>
      <c r="L230" s="571" t="s">
        <v>416</v>
      </c>
      <c r="M230" s="573">
        <v>9</v>
      </c>
      <c r="N230" s="122"/>
      <c r="O230" s="574">
        <v>0.53</v>
      </c>
      <c r="P230" s="573">
        <v>0.15</v>
      </c>
      <c r="Q230" s="575">
        <v>41.79</v>
      </c>
      <c r="R230" s="573">
        <v>11.7</v>
      </c>
      <c r="S230" s="574">
        <v>3.57</v>
      </c>
      <c r="T230" s="574">
        <v>0</v>
      </c>
      <c r="U230" s="122"/>
      <c r="V230" s="576">
        <v>72752</v>
      </c>
      <c r="W230" s="576">
        <v>492624</v>
      </c>
      <c r="X230" s="572">
        <v>138023</v>
      </c>
      <c r="Y230" s="572">
        <v>11789</v>
      </c>
      <c r="Z230" s="573">
        <v>0</v>
      </c>
      <c r="AA230" s="572">
        <v>178731</v>
      </c>
    </row>
    <row r="231" spans="1:27" ht="12.75" x14ac:dyDescent="0.2">
      <c r="A231" s="564" t="s">
        <v>606</v>
      </c>
      <c r="B231" s="564" t="s">
        <v>607</v>
      </c>
      <c r="C231" s="564" t="s">
        <v>411</v>
      </c>
      <c r="D231" s="567"/>
      <c r="E231" s="564">
        <v>90268</v>
      </c>
      <c r="F231" s="564" t="s">
        <v>427</v>
      </c>
      <c r="G231" s="564" t="s">
        <v>428</v>
      </c>
      <c r="H231" s="565">
        <v>12150996</v>
      </c>
      <c r="I231" s="566">
        <v>14</v>
      </c>
      <c r="J231" s="564" t="s">
        <v>417</v>
      </c>
      <c r="K231" s="564" t="s">
        <v>1719</v>
      </c>
      <c r="L231" s="564" t="s">
        <v>416</v>
      </c>
      <c r="M231" s="566">
        <v>5</v>
      </c>
      <c r="N231" s="567"/>
      <c r="O231" s="568">
        <v>2.61</v>
      </c>
      <c r="P231" s="566">
        <v>0.18</v>
      </c>
      <c r="Q231" s="569">
        <v>69.62</v>
      </c>
      <c r="R231" s="566">
        <v>4.9000000000000004</v>
      </c>
      <c r="S231" s="568">
        <v>14.24</v>
      </c>
      <c r="T231" s="568">
        <v>0</v>
      </c>
      <c r="U231" s="567"/>
      <c r="V231" s="570">
        <v>31350</v>
      </c>
      <c r="W231" s="570">
        <v>170769</v>
      </c>
      <c r="X231" s="565">
        <v>11990</v>
      </c>
      <c r="Y231" s="565">
        <v>2453</v>
      </c>
      <c r="Z231" s="566">
        <v>0</v>
      </c>
      <c r="AA231" s="565">
        <v>39013</v>
      </c>
    </row>
    <row r="232" spans="1:27" ht="12.75" x14ac:dyDescent="0.2">
      <c r="A232" s="571" t="s">
        <v>583</v>
      </c>
      <c r="B232" s="571" t="s">
        <v>584</v>
      </c>
      <c r="C232" s="571" t="s">
        <v>411</v>
      </c>
      <c r="D232" s="122"/>
      <c r="E232" s="571">
        <v>90252</v>
      </c>
      <c r="F232" s="571" t="s">
        <v>427</v>
      </c>
      <c r="G232" s="571" t="s">
        <v>428</v>
      </c>
      <c r="H232" s="572">
        <v>12150996</v>
      </c>
      <c r="I232" s="573">
        <v>9</v>
      </c>
      <c r="J232" s="571" t="s">
        <v>417</v>
      </c>
      <c r="K232" s="571" t="s">
        <v>1719</v>
      </c>
      <c r="L232" s="571" t="s">
        <v>416</v>
      </c>
      <c r="M232" s="573">
        <v>5</v>
      </c>
      <c r="N232" s="122"/>
      <c r="O232" s="574">
        <v>0.5</v>
      </c>
      <c r="P232" s="573">
        <v>7.0000000000000007E-2</v>
      </c>
      <c r="Q232" s="575">
        <v>35.07</v>
      </c>
      <c r="R232" s="573">
        <v>5.2</v>
      </c>
      <c r="S232" s="574">
        <v>6.72</v>
      </c>
      <c r="T232" s="574">
        <v>0</v>
      </c>
      <c r="U232" s="122"/>
      <c r="V232" s="576">
        <v>1682</v>
      </c>
      <c r="W232" s="576">
        <v>22587</v>
      </c>
      <c r="X232" s="572">
        <v>3363</v>
      </c>
      <c r="Y232" s="573">
        <v>644</v>
      </c>
      <c r="Z232" s="573">
        <v>0</v>
      </c>
      <c r="AA232" s="572">
        <v>22722</v>
      </c>
    </row>
    <row r="233" spans="1:27" ht="12.75" x14ac:dyDescent="0.2">
      <c r="A233" s="564" t="s">
        <v>651</v>
      </c>
      <c r="B233" s="564" t="s">
        <v>652</v>
      </c>
      <c r="C233" s="564" t="s">
        <v>411</v>
      </c>
      <c r="D233" s="567"/>
      <c r="E233" s="564">
        <v>90282</v>
      </c>
      <c r="F233" s="564" t="s">
        <v>427</v>
      </c>
      <c r="G233" s="564" t="s">
        <v>428</v>
      </c>
      <c r="H233" s="565">
        <v>12150996</v>
      </c>
      <c r="I233" s="566">
        <v>8</v>
      </c>
      <c r="J233" s="564" t="s">
        <v>417</v>
      </c>
      <c r="K233" s="564" t="s">
        <v>1719</v>
      </c>
      <c r="L233" s="564" t="s">
        <v>416</v>
      </c>
      <c r="M233" s="566">
        <v>8</v>
      </c>
      <c r="N233" s="567"/>
      <c r="O233" s="568">
        <v>2.87</v>
      </c>
      <c r="P233" s="566">
        <v>0.1</v>
      </c>
      <c r="Q233" s="569">
        <v>48.1</v>
      </c>
      <c r="R233" s="566">
        <v>1.6</v>
      </c>
      <c r="S233" s="568">
        <v>29.56</v>
      </c>
      <c r="T233" s="568">
        <v>0</v>
      </c>
      <c r="U233" s="567"/>
      <c r="V233" s="570">
        <v>12659</v>
      </c>
      <c r="W233" s="570">
        <v>130344</v>
      </c>
      <c r="X233" s="565">
        <v>4410</v>
      </c>
      <c r="Y233" s="565">
        <v>2710</v>
      </c>
      <c r="Z233" s="566">
        <v>0</v>
      </c>
      <c r="AA233" s="565">
        <v>52385</v>
      </c>
    </row>
    <row r="234" spans="1:27" ht="12.75" x14ac:dyDescent="0.2">
      <c r="A234" s="571" t="s">
        <v>649</v>
      </c>
      <c r="B234" s="571" t="s">
        <v>650</v>
      </c>
      <c r="C234" s="571" t="s">
        <v>411</v>
      </c>
      <c r="D234" s="122"/>
      <c r="E234" s="571">
        <v>90262</v>
      </c>
      <c r="F234" s="571" t="s">
        <v>427</v>
      </c>
      <c r="G234" s="571" t="s">
        <v>428</v>
      </c>
      <c r="H234" s="572">
        <v>12150996</v>
      </c>
      <c r="I234" s="573">
        <v>6</v>
      </c>
      <c r="J234" s="571" t="s">
        <v>417</v>
      </c>
      <c r="K234" s="571" t="s">
        <v>1719</v>
      </c>
      <c r="L234" s="571" t="s">
        <v>416</v>
      </c>
      <c r="M234" s="573">
        <v>5</v>
      </c>
      <c r="N234" s="122"/>
      <c r="O234" s="574">
        <v>0</v>
      </c>
      <c r="P234" s="573">
        <v>0</v>
      </c>
      <c r="Q234" s="575">
        <v>80.41</v>
      </c>
      <c r="R234" s="573">
        <v>6.6</v>
      </c>
      <c r="S234" s="574">
        <v>12.17</v>
      </c>
      <c r="T234" s="574">
        <v>0</v>
      </c>
      <c r="U234" s="122"/>
      <c r="V234" s="576">
        <v>0</v>
      </c>
      <c r="W234" s="576">
        <v>37232</v>
      </c>
      <c r="X234" s="572">
        <v>3059</v>
      </c>
      <c r="Y234" s="573">
        <v>463</v>
      </c>
      <c r="Z234" s="573">
        <v>0</v>
      </c>
      <c r="AA234" s="572">
        <v>7305</v>
      </c>
    </row>
    <row r="235" spans="1:27" ht="12.75" x14ac:dyDescent="0.2">
      <c r="A235" s="564" t="s">
        <v>645</v>
      </c>
      <c r="B235" s="564" t="s">
        <v>646</v>
      </c>
      <c r="C235" s="564" t="s">
        <v>411</v>
      </c>
      <c r="D235" s="567"/>
      <c r="E235" s="564">
        <v>90300</v>
      </c>
      <c r="F235" s="564" t="s">
        <v>427</v>
      </c>
      <c r="G235" s="564" t="s">
        <v>428</v>
      </c>
      <c r="H235" s="586">
        <v>12150996</v>
      </c>
      <c r="I235" s="590">
        <v>5</v>
      </c>
      <c r="J235" s="564" t="s">
        <v>417</v>
      </c>
      <c r="K235" s="564" t="s">
        <v>1719</v>
      </c>
      <c r="L235" s="564" t="s">
        <v>416</v>
      </c>
      <c r="M235" s="566">
        <v>5</v>
      </c>
      <c r="N235" s="567"/>
      <c r="O235" s="568">
        <v>6.87</v>
      </c>
      <c r="P235" s="566">
        <v>0.83</v>
      </c>
      <c r="Q235" s="569">
        <v>56.3</v>
      </c>
      <c r="R235" s="566">
        <v>6.8</v>
      </c>
      <c r="S235" s="568">
        <v>8.2899999999999991</v>
      </c>
      <c r="T235" s="568">
        <v>0</v>
      </c>
      <c r="U235" s="567"/>
      <c r="V235" s="585">
        <v>33628</v>
      </c>
      <c r="W235" s="585">
        <v>40595</v>
      </c>
      <c r="X235" s="586">
        <v>4896</v>
      </c>
      <c r="Y235" s="590">
        <v>721</v>
      </c>
      <c r="Z235" s="590">
        <v>0</v>
      </c>
      <c r="AA235" s="586">
        <v>11575</v>
      </c>
    </row>
    <row r="236" spans="1:27" ht="12.75" x14ac:dyDescent="0.2">
      <c r="A236" s="122"/>
      <c r="B236" s="122"/>
      <c r="C236" s="122"/>
      <c r="D236" s="122"/>
      <c r="E236" s="122"/>
      <c r="F236" s="122"/>
      <c r="G236" s="122"/>
      <c r="H236" s="587">
        <v>193483040</v>
      </c>
      <c r="I236" s="587">
        <v>5189</v>
      </c>
      <c r="J236" s="122"/>
      <c r="K236" s="122"/>
      <c r="L236" s="122"/>
      <c r="M236" s="122"/>
      <c r="N236" s="122"/>
      <c r="O236" s="122"/>
      <c r="P236" s="122"/>
      <c r="Q236" s="584"/>
      <c r="R236" s="122"/>
      <c r="S236" s="122"/>
      <c r="T236" s="122"/>
      <c r="U236" s="122"/>
      <c r="V236" s="589">
        <v>6738102</v>
      </c>
      <c r="W236" s="589">
        <v>86977061</v>
      </c>
      <c r="X236" s="587">
        <v>2864764</v>
      </c>
      <c r="Y236" s="587">
        <v>957945</v>
      </c>
      <c r="Z236" s="587">
        <v>32387716</v>
      </c>
      <c r="AA236" s="587">
        <v>20481781</v>
      </c>
    </row>
    <row r="237" spans="1:27" ht="12.75" x14ac:dyDescent="0.2">
      <c r="A237" s="567"/>
      <c r="B237" s="567"/>
      <c r="C237" s="567"/>
      <c r="D237" s="567"/>
      <c r="E237" s="567"/>
      <c r="F237" s="567"/>
      <c r="G237" s="567"/>
      <c r="H237" s="567"/>
      <c r="I237" s="567"/>
      <c r="J237" s="567"/>
      <c r="K237" s="567"/>
      <c r="L237" s="567"/>
      <c r="M237" s="567"/>
      <c r="N237" s="567"/>
      <c r="O237" s="567"/>
      <c r="P237" s="567"/>
      <c r="Q237" s="582"/>
      <c r="R237" s="567"/>
      <c r="S237" s="567"/>
      <c r="T237" s="567"/>
      <c r="U237" s="567"/>
      <c r="V237" s="567"/>
      <c r="W237" s="567"/>
      <c r="X237" s="567"/>
      <c r="Y237" s="567"/>
      <c r="Z237" s="567"/>
      <c r="AA237" s="567"/>
    </row>
    <row r="238" spans="1:27" ht="12.75" x14ac:dyDescent="0.2">
      <c r="A238" s="571" t="s">
        <v>349</v>
      </c>
      <c r="B238" s="571" t="s">
        <v>328</v>
      </c>
      <c r="C238" s="571" t="s">
        <v>411</v>
      </c>
      <c r="D238" s="571">
        <v>9016</v>
      </c>
      <c r="E238" s="571">
        <v>90016</v>
      </c>
      <c r="F238" s="571" t="s">
        <v>412</v>
      </c>
      <c r="G238" s="571" t="s">
        <v>413</v>
      </c>
      <c r="H238" s="572">
        <v>3281212</v>
      </c>
      <c r="I238" s="573">
        <v>146</v>
      </c>
      <c r="J238" s="571" t="s">
        <v>450</v>
      </c>
      <c r="K238" s="571" t="s">
        <v>1720</v>
      </c>
      <c r="L238" s="571" t="s">
        <v>419</v>
      </c>
      <c r="M238" s="573">
        <v>7</v>
      </c>
      <c r="N238" s="122"/>
      <c r="O238" s="574">
        <v>8.0500000000000007</v>
      </c>
      <c r="P238" s="573">
        <v>0.65</v>
      </c>
      <c r="Q238" s="575">
        <v>2195.3000000000002</v>
      </c>
      <c r="R238" s="573">
        <v>177.9</v>
      </c>
      <c r="S238" s="574">
        <v>12.34</v>
      </c>
      <c r="T238" s="574">
        <v>1.1399999999999999</v>
      </c>
      <c r="U238" s="122"/>
      <c r="V238" s="576">
        <v>20320630</v>
      </c>
      <c r="W238" s="576">
        <v>31138174</v>
      </c>
      <c r="X238" s="572">
        <v>2523077</v>
      </c>
      <c r="Y238" s="572">
        <v>14184</v>
      </c>
      <c r="Z238" s="572">
        <v>27369741</v>
      </c>
      <c r="AA238" s="572">
        <v>196380</v>
      </c>
    </row>
    <row r="239" spans="1:27" ht="12.75" x14ac:dyDescent="0.2">
      <c r="A239" s="564" t="s">
        <v>451</v>
      </c>
      <c r="B239" s="564" t="s">
        <v>328</v>
      </c>
      <c r="C239" s="564" t="s">
        <v>411</v>
      </c>
      <c r="D239" s="564">
        <v>9225</v>
      </c>
      <c r="E239" s="564">
        <v>90225</v>
      </c>
      <c r="F239" s="564" t="s">
        <v>412</v>
      </c>
      <c r="G239" s="564" t="s">
        <v>413</v>
      </c>
      <c r="H239" s="565">
        <v>3281212</v>
      </c>
      <c r="I239" s="566">
        <v>10</v>
      </c>
      <c r="J239" s="564" t="s">
        <v>450</v>
      </c>
      <c r="K239" s="564" t="s">
        <v>1720</v>
      </c>
      <c r="L239" s="564" t="s">
        <v>416</v>
      </c>
      <c r="M239" s="566">
        <v>10</v>
      </c>
      <c r="N239" s="567"/>
      <c r="O239" s="568">
        <v>7.07</v>
      </c>
      <c r="P239" s="566">
        <v>0.61</v>
      </c>
      <c r="Q239" s="569">
        <v>1461.21</v>
      </c>
      <c r="R239" s="566">
        <v>127</v>
      </c>
      <c r="S239" s="568">
        <v>11.5</v>
      </c>
      <c r="T239" s="568">
        <v>0.77</v>
      </c>
      <c r="U239" s="567"/>
      <c r="V239" s="570">
        <v>18453395</v>
      </c>
      <c r="W239" s="570">
        <v>30014627</v>
      </c>
      <c r="X239" s="565">
        <v>2609411</v>
      </c>
      <c r="Y239" s="565">
        <v>20541</v>
      </c>
      <c r="Z239" s="565">
        <v>39179467</v>
      </c>
      <c r="AA239" s="565">
        <v>405446</v>
      </c>
    </row>
    <row r="240" spans="1:27" ht="12.75" x14ac:dyDescent="0.2">
      <c r="A240" s="571" t="s">
        <v>1000</v>
      </c>
      <c r="B240" s="571" t="s">
        <v>1001</v>
      </c>
      <c r="C240" s="571" t="s">
        <v>411</v>
      </c>
      <c r="D240" s="571" t="s">
        <v>1002</v>
      </c>
      <c r="E240" s="571">
        <v>99316</v>
      </c>
      <c r="F240" s="571" t="s">
        <v>892</v>
      </c>
      <c r="G240" s="571" t="s">
        <v>428</v>
      </c>
      <c r="H240" s="579">
        <v>0</v>
      </c>
      <c r="I240" s="579">
        <v>2</v>
      </c>
      <c r="J240" s="571" t="s">
        <v>450</v>
      </c>
      <c r="K240" s="571" t="s">
        <v>1720</v>
      </c>
      <c r="L240" s="571" t="s">
        <v>419</v>
      </c>
      <c r="M240" s="573">
        <v>2</v>
      </c>
      <c r="N240" s="122"/>
      <c r="O240" s="574">
        <v>0.53</v>
      </c>
      <c r="P240" s="573">
        <v>0.23</v>
      </c>
      <c r="Q240" s="575">
        <v>150.16</v>
      </c>
      <c r="R240" s="573">
        <v>64.400000000000006</v>
      </c>
      <c r="S240" s="574">
        <v>2.33</v>
      </c>
      <c r="T240" s="574">
        <v>0</v>
      </c>
      <c r="U240" s="122"/>
      <c r="V240" s="577">
        <v>244293</v>
      </c>
      <c r="W240" s="577">
        <v>1071547</v>
      </c>
      <c r="X240" s="578">
        <v>459434</v>
      </c>
      <c r="Y240" s="578">
        <v>7136</v>
      </c>
      <c r="Z240" s="579">
        <v>0</v>
      </c>
      <c r="AA240" s="578">
        <v>44242</v>
      </c>
    </row>
    <row r="241" spans="1:27" ht="12.75" x14ac:dyDescent="0.2">
      <c r="A241" s="567"/>
      <c r="B241" s="567"/>
      <c r="C241" s="567"/>
      <c r="D241" s="567"/>
      <c r="E241" s="567"/>
      <c r="F241" s="567"/>
      <c r="G241" s="567"/>
      <c r="H241" s="580">
        <v>6562424</v>
      </c>
      <c r="I241" s="581">
        <v>158</v>
      </c>
      <c r="J241" s="567"/>
      <c r="K241" s="567"/>
      <c r="L241" s="567"/>
      <c r="M241" s="567"/>
      <c r="N241" s="567"/>
      <c r="O241" s="567"/>
      <c r="P241" s="567"/>
      <c r="Q241" s="582"/>
      <c r="R241" s="567"/>
      <c r="S241" s="567"/>
      <c r="T241" s="567"/>
      <c r="U241" s="567"/>
      <c r="V241" s="583">
        <v>39018318</v>
      </c>
      <c r="W241" s="583">
        <v>62224348</v>
      </c>
      <c r="X241" s="580">
        <v>5591922</v>
      </c>
      <c r="Y241" s="580">
        <v>41861</v>
      </c>
      <c r="Z241" s="580">
        <v>66549208</v>
      </c>
      <c r="AA241" s="580">
        <v>646068</v>
      </c>
    </row>
    <row r="242" spans="1:27" ht="12.75" x14ac:dyDescent="0.2">
      <c r="A242" s="122"/>
      <c r="B242" s="122"/>
      <c r="C242" s="122"/>
      <c r="D242" s="122"/>
      <c r="E242" s="122"/>
      <c r="F242" s="122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584"/>
      <c r="R242" s="122"/>
      <c r="S242" s="122"/>
      <c r="T242" s="122"/>
      <c r="U242" s="122"/>
      <c r="V242" s="122"/>
      <c r="W242" s="122"/>
      <c r="X242" s="122"/>
      <c r="Y242" s="122"/>
      <c r="Z242" s="122"/>
      <c r="AA242" s="122"/>
    </row>
    <row r="243" spans="1:27" ht="12.75" x14ac:dyDescent="0.2">
      <c r="A243" s="564" t="s">
        <v>659</v>
      </c>
      <c r="B243" s="564" t="s">
        <v>193</v>
      </c>
      <c r="C243" s="564" t="s">
        <v>411</v>
      </c>
      <c r="D243" s="564">
        <v>9154</v>
      </c>
      <c r="E243" s="564">
        <v>90154</v>
      </c>
      <c r="F243" s="564" t="s">
        <v>412</v>
      </c>
      <c r="G243" s="564" t="s">
        <v>413</v>
      </c>
      <c r="H243" s="565">
        <v>12150996</v>
      </c>
      <c r="I243" s="565">
        <v>3505</v>
      </c>
      <c r="J243" s="564" t="s">
        <v>452</v>
      </c>
      <c r="K243" s="564" t="s">
        <v>1721</v>
      </c>
      <c r="L243" s="564" t="s">
        <v>419</v>
      </c>
      <c r="M243" s="566">
        <v>68</v>
      </c>
      <c r="N243" s="567"/>
      <c r="O243" s="568">
        <v>0.78</v>
      </c>
      <c r="P243" s="566">
        <v>0.22</v>
      </c>
      <c r="Q243" s="569">
        <v>502.92</v>
      </c>
      <c r="R243" s="566">
        <v>142.1</v>
      </c>
      <c r="S243" s="568">
        <v>3.54</v>
      </c>
      <c r="T243" s="568">
        <v>0.71</v>
      </c>
      <c r="U243" s="567"/>
      <c r="V243" s="570">
        <v>35622352</v>
      </c>
      <c r="W243" s="570">
        <v>161559460</v>
      </c>
      <c r="X243" s="565">
        <v>45632924</v>
      </c>
      <c r="Y243" s="565">
        <v>321242</v>
      </c>
      <c r="Z243" s="565">
        <v>228179477</v>
      </c>
      <c r="AA243" s="565">
        <v>7010664</v>
      </c>
    </row>
    <row r="244" spans="1:27" ht="12.75" x14ac:dyDescent="0.2">
      <c r="A244" s="571" t="s">
        <v>93</v>
      </c>
      <c r="B244" s="571" t="s">
        <v>95</v>
      </c>
      <c r="C244" s="571" t="s">
        <v>411</v>
      </c>
      <c r="D244" s="571">
        <v>9003</v>
      </c>
      <c r="E244" s="571">
        <v>90003</v>
      </c>
      <c r="F244" s="571" t="s">
        <v>412</v>
      </c>
      <c r="G244" s="571" t="s">
        <v>413</v>
      </c>
      <c r="H244" s="578">
        <v>3281212</v>
      </c>
      <c r="I244" s="579">
        <v>559</v>
      </c>
      <c r="J244" s="571" t="s">
        <v>452</v>
      </c>
      <c r="K244" s="571" t="s">
        <v>1721</v>
      </c>
      <c r="L244" s="571" t="s">
        <v>419</v>
      </c>
      <c r="M244" s="573">
        <v>556</v>
      </c>
      <c r="N244" s="122"/>
      <c r="O244" s="574">
        <v>3.64</v>
      </c>
      <c r="P244" s="573">
        <v>0.77</v>
      </c>
      <c r="Q244" s="575">
        <v>288.58</v>
      </c>
      <c r="R244" s="573">
        <v>61.5</v>
      </c>
      <c r="S244" s="574">
        <v>4.6900000000000004</v>
      </c>
      <c r="T244" s="574">
        <v>0.34</v>
      </c>
      <c r="U244" s="122"/>
      <c r="V244" s="577">
        <v>479276684</v>
      </c>
      <c r="W244" s="577">
        <v>618691516</v>
      </c>
      <c r="X244" s="578">
        <v>131810212</v>
      </c>
      <c r="Y244" s="578">
        <v>2143892</v>
      </c>
      <c r="Z244" s="578">
        <v>1808935691</v>
      </c>
      <c r="AA244" s="578">
        <v>75237775</v>
      </c>
    </row>
    <row r="245" spans="1:27" ht="12.75" x14ac:dyDescent="0.2">
      <c r="A245" s="567"/>
      <c r="B245" s="567"/>
      <c r="C245" s="567"/>
      <c r="D245" s="567"/>
      <c r="E245" s="567"/>
      <c r="F245" s="567"/>
      <c r="G245" s="567"/>
      <c r="H245" s="580">
        <v>15432208</v>
      </c>
      <c r="I245" s="580">
        <v>4064</v>
      </c>
      <c r="J245" s="567"/>
      <c r="K245" s="567"/>
      <c r="L245" s="567"/>
      <c r="M245" s="567"/>
      <c r="N245" s="567"/>
      <c r="O245" s="567"/>
      <c r="P245" s="567"/>
      <c r="Q245" s="582"/>
      <c r="R245" s="567"/>
      <c r="S245" s="567"/>
      <c r="T245" s="567"/>
      <c r="U245" s="567"/>
      <c r="V245" s="583">
        <v>514899036</v>
      </c>
      <c r="W245" s="583">
        <v>780250976</v>
      </c>
      <c r="X245" s="580">
        <v>177443136</v>
      </c>
      <c r="Y245" s="580">
        <v>2465134</v>
      </c>
      <c r="Z245" s="580">
        <v>2037115168</v>
      </c>
      <c r="AA245" s="580">
        <v>82248439</v>
      </c>
    </row>
    <row r="246" spans="1:27" ht="12.75" x14ac:dyDescent="0.2">
      <c r="A246" s="122"/>
      <c r="B246" s="122"/>
      <c r="C246" s="122"/>
      <c r="D246" s="122"/>
      <c r="E246" s="122"/>
      <c r="F246" s="122"/>
      <c r="G246" s="122"/>
      <c r="H246" s="122"/>
      <c r="I246" s="122"/>
      <c r="J246" s="122"/>
      <c r="K246" s="122"/>
      <c r="L246" s="122"/>
      <c r="M246" s="122"/>
      <c r="N246" s="122"/>
      <c r="O246" s="122"/>
      <c r="P246" s="122"/>
      <c r="Q246" s="584"/>
      <c r="R246" s="122"/>
      <c r="S246" s="122"/>
      <c r="T246" s="122"/>
      <c r="U246" s="122"/>
      <c r="V246" s="122"/>
      <c r="W246" s="122"/>
      <c r="X246" s="122"/>
      <c r="Y246" s="122"/>
      <c r="Z246" s="122"/>
      <c r="AA246" s="122"/>
    </row>
    <row r="247" spans="1:27" ht="12.75" x14ac:dyDescent="0.2">
      <c r="A247" s="564" t="s">
        <v>659</v>
      </c>
      <c r="B247" s="564" t="s">
        <v>193</v>
      </c>
      <c r="C247" s="564" t="s">
        <v>411</v>
      </c>
      <c r="D247" s="564">
        <v>9154</v>
      </c>
      <c r="E247" s="564">
        <v>90154</v>
      </c>
      <c r="F247" s="564" t="s">
        <v>412</v>
      </c>
      <c r="G247" s="564" t="s">
        <v>413</v>
      </c>
      <c r="H247" s="565">
        <v>12150996</v>
      </c>
      <c r="I247" s="565">
        <v>3505</v>
      </c>
      <c r="J247" s="564" t="s">
        <v>418</v>
      </c>
      <c r="K247" s="564" t="s">
        <v>1722</v>
      </c>
      <c r="L247" s="564" t="s">
        <v>419</v>
      </c>
      <c r="M247" s="566">
        <v>181</v>
      </c>
      <c r="N247" s="567"/>
      <c r="O247" s="568">
        <v>0.78</v>
      </c>
      <c r="P247" s="566">
        <v>0.14000000000000001</v>
      </c>
      <c r="Q247" s="569">
        <v>464.03</v>
      </c>
      <c r="R247" s="566">
        <v>85.8</v>
      </c>
      <c r="S247" s="568">
        <v>5.41</v>
      </c>
      <c r="T247" s="568">
        <v>0.74</v>
      </c>
      <c r="U247" s="567"/>
      <c r="V247" s="570">
        <v>52570228</v>
      </c>
      <c r="W247" s="570">
        <v>366354851</v>
      </c>
      <c r="X247" s="565">
        <v>67764920</v>
      </c>
      <c r="Y247" s="565">
        <v>789513</v>
      </c>
      <c r="Z247" s="565">
        <v>495532352</v>
      </c>
      <c r="AA247" s="565">
        <v>16699100</v>
      </c>
    </row>
    <row r="248" spans="1:27" ht="12.75" x14ac:dyDescent="0.2">
      <c r="A248" s="571" t="s">
        <v>327</v>
      </c>
      <c r="B248" s="571" t="s">
        <v>328</v>
      </c>
      <c r="C248" s="571" t="s">
        <v>411</v>
      </c>
      <c r="D248" s="571">
        <v>9015</v>
      </c>
      <c r="E248" s="571">
        <v>90015</v>
      </c>
      <c r="F248" s="571" t="s">
        <v>427</v>
      </c>
      <c r="G248" s="571" t="s">
        <v>413</v>
      </c>
      <c r="H248" s="572">
        <v>3281212</v>
      </c>
      <c r="I248" s="573">
        <v>988</v>
      </c>
      <c r="J248" s="571" t="s">
        <v>418</v>
      </c>
      <c r="K248" s="571" t="s">
        <v>1722</v>
      </c>
      <c r="L248" s="571" t="s">
        <v>419</v>
      </c>
      <c r="M248" s="573">
        <v>131</v>
      </c>
      <c r="N248" s="122"/>
      <c r="O248" s="574">
        <v>0.77</v>
      </c>
      <c r="P248" s="573">
        <v>0.18</v>
      </c>
      <c r="Q248" s="575">
        <v>368.95</v>
      </c>
      <c r="R248" s="573">
        <v>88</v>
      </c>
      <c r="S248" s="574">
        <v>4.1900000000000004</v>
      </c>
      <c r="T248" s="574">
        <v>1.53</v>
      </c>
      <c r="U248" s="122"/>
      <c r="V248" s="576">
        <v>39220045</v>
      </c>
      <c r="W248" s="576">
        <v>213773526</v>
      </c>
      <c r="X248" s="572">
        <v>50993166</v>
      </c>
      <c r="Y248" s="572">
        <v>579417</v>
      </c>
      <c r="Z248" s="572">
        <v>139398231</v>
      </c>
      <c r="AA248" s="572">
        <v>5667554</v>
      </c>
    </row>
    <row r="249" spans="1:27" ht="12.75" x14ac:dyDescent="0.2">
      <c r="A249" s="564" t="s">
        <v>366</v>
      </c>
      <c r="B249" s="564" t="s">
        <v>344</v>
      </c>
      <c r="C249" s="564" t="s">
        <v>411</v>
      </c>
      <c r="D249" s="564">
        <v>9026</v>
      </c>
      <c r="E249" s="564">
        <v>90026</v>
      </c>
      <c r="F249" s="564" t="s">
        <v>412</v>
      </c>
      <c r="G249" s="564" t="s">
        <v>413</v>
      </c>
      <c r="H249" s="565">
        <v>2956746</v>
      </c>
      <c r="I249" s="566">
        <v>783</v>
      </c>
      <c r="J249" s="564" t="s">
        <v>418</v>
      </c>
      <c r="K249" s="564" t="s">
        <v>1722</v>
      </c>
      <c r="L249" s="564" t="s">
        <v>419</v>
      </c>
      <c r="M249" s="566">
        <v>97</v>
      </c>
      <c r="N249" s="567"/>
      <c r="O249" s="568">
        <v>1.04</v>
      </c>
      <c r="P249" s="566">
        <v>0.47</v>
      </c>
      <c r="Q249" s="569">
        <v>168.24</v>
      </c>
      <c r="R249" s="566">
        <v>76.8</v>
      </c>
      <c r="S249" s="568">
        <v>2.19</v>
      </c>
      <c r="T249" s="568">
        <v>0.39</v>
      </c>
      <c r="U249" s="567"/>
      <c r="V249" s="570">
        <v>38968409</v>
      </c>
      <c r="W249" s="570">
        <v>82472931</v>
      </c>
      <c r="X249" s="565">
        <v>37638945</v>
      </c>
      <c r="Y249" s="565">
        <v>490197</v>
      </c>
      <c r="Z249" s="565">
        <v>210971128</v>
      </c>
      <c r="AA249" s="565">
        <v>8728365</v>
      </c>
    </row>
    <row r="250" spans="1:27" ht="12.75" x14ac:dyDescent="0.2">
      <c r="A250" s="571" t="s">
        <v>306</v>
      </c>
      <c r="B250" s="571" t="s">
        <v>274</v>
      </c>
      <c r="C250" s="571" t="s">
        <v>411</v>
      </c>
      <c r="D250" s="571">
        <v>9013</v>
      </c>
      <c r="E250" s="571">
        <v>90013</v>
      </c>
      <c r="F250" s="571" t="s">
        <v>412</v>
      </c>
      <c r="G250" s="571" t="s">
        <v>413</v>
      </c>
      <c r="H250" s="572">
        <v>1664496</v>
      </c>
      <c r="I250" s="573">
        <v>654</v>
      </c>
      <c r="J250" s="571" t="s">
        <v>418</v>
      </c>
      <c r="K250" s="571" t="s">
        <v>1722</v>
      </c>
      <c r="L250" s="571" t="s">
        <v>419</v>
      </c>
      <c r="M250" s="573">
        <v>59</v>
      </c>
      <c r="N250" s="122"/>
      <c r="O250" s="574">
        <v>0.88</v>
      </c>
      <c r="P250" s="573">
        <v>0.08</v>
      </c>
      <c r="Q250" s="575">
        <v>487.58</v>
      </c>
      <c r="R250" s="573">
        <v>42</v>
      </c>
      <c r="S250" s="574">
        <v>11.61</v>
      </c>
      <c r="T250" s="574">
        <v>2.21</v>
      </c>
      <c r="U250" s="122"/>
      <c r="V250" s="576">
        <v>8062916</v>
      </c>
      <c r="W250" s="576">
        <v>106017010</v>
      </c>
      <c r="X250" s="572">
        <v>9132084</v>
      </c>
      <c r="Y250" s="572">
        <v>217434</v>
      </c>
      <c r="Z250" s="572">
        <v>47937329</v>
      </c>
      <c r="AA250" s="572">
        <v>3349372</v>
      </c>
    </row>
    <row r="251" spans="1:27" ht="12.75" x14ac:dyDescent="0.2">
      <c r="A251" s="564" t="s">
        <v>352</v>
      </c>
      <c r="B251" s="564" t="s">
        <v>343</v>
      </c>
      <c r="C251" s="564" t="s">
        <v>411</v>
      </c>
      <c r="D251" s="564">
        <v>9019</v>
      </c>
      <c r="E251" s="564">
        <v>90019</v>
      </c>
      <c r="F251" s="564" t="s">
        <v>412</v>
      </c>
      <c r="G251" s="564" t="s">
        <v>413</v>
      </c>
      <c r="H251" s="586">
        <v>1723634</v>
      </c>
      <c r="I251" s="590">
        <v>229</v>
      </c>
      <c r="J251" s="564" t="s">
        <v>418</v>
      </c>
      <c r="K251" s="564" t="s">
        <v>1722</v>
      </c>
      <c r="L251" s="564" t="s">
        <v>419</v>
      </c>
      <c r="M251" s="566">
        <v>69</v>
      </c>
      <c r="N251" s="567"/>
      <c r="O251" s="568">
        <v>1.29</v>
      </c>
      <c r="P251" s="566">
        <v>0.22</v>
      </c>
      <c r="Q251" s="569">
        <v>272.55</v>
      </c>
      <c r="R251" s="566">
        <v>46</v>
      </c>
      <c r="S251" s="568">
        <v>5.93</v>
      </c>
      <c r="T251" s="568">
        <v>0.99</v>
      </c>
      <c r="U251" s="567"/>
      <c r="V251" s="585">
        <v>14802798</v>
      </c>
      <c r="W251" s="585">
        <v>67841139</v>
      </c>
      <c r="X251" s="586">
        <v>11442458</v>
      </c>
      <c r="Y251" s="586">
        <v>248913</v>
      </c>
      <c r="Z251" s="586">
        <v>68759512</v>
      </c>
      <c r="AA251" s="586">
        <v>4421880</v>
      </c>
    </row>
    <row r="252" spans="1:27" ht="12.75" x14ac:dyDescent="0.2">
      <c r="A252" s="122"/>
      <c r="B252" s="122"/>
      <c r="C252" s="122"/>
      <c r="D252" s="122"/>
      <c r="E252" s="122"/>
      <c r="F252" s="122"/>
      <c r="G252" s="122"/>
      <c r="H252" s="587">
        <v>21777084</v>
      </c>
      <c r="I252" s="587">
        <v>6159</v>
      </c>
      <c r="J252" s="122"/>
      <c r="K252" s="122"/>
      <c r="L252" s="122"/>
      <c r="M252" s="122"/>
      <c r="N252" s="122"/>
      <c r="O252" s="122"/>
      <c r="P252" s="122"/>
      <c r="Q252" s="584"/>
      <c r="R252" s="122"/>
      <c r="S252" s="122"/>
      <c r="T252" s="122"/>
      <c r="U252" s="122"/>
      <c r="V252" s="589">
        <v>153624396</v>
      </c>
      <c r="W252" s="589">
        <v>836459457</v>
      </c>
      <c r="X252" s="587">
        <v>176971573</v>
      </c>
      <c r="Y252" s="587">
        <v>2325474</v>
      </c>
      <c r="Z252" s="587">
        <v>962598552</v>
      </c>
      <c r="AA252" s="587">
        <v>38866271</v>
      </c>
    </row>
    <row r="253" spans="1:27" ht="12.75" x14ac:dyDescent="0.2">
      <c r="A253" s="567"/>
      <c r="B253" s="567"/>
      <c r="C253" s="567"/>
      <c r="D253" s="567"/>
      <c r="E253" s="567"/>
      <c r="F253" s="567"/>
      <c r="G253" s="567"/>
      <c r="H253" s="567"/>
      <c r="I253" s="567"/>
      <c r="J253" s="567"/>
      <c r="K253" s="567"/>
      <c r="L253" s="567"/>
      <c r="M253" s="567"/>
      <c r="N253" s="567"/>
      <c r="O253" s="567"/>
      <c r="P253" s="567"/>
      <c r="Q253" s="582"/>
      <c r="R253" s="567"/>
      <c r="S253" s="567"/>
      <c r="T253" s="567"/>
      <c r="U253" s="567"/>
      <c r="V253" s="567"/>
      <c r="W253" s="567"/>
      <c r="X253" s="567"/>
      <c r="Y253" s="567"/>
      <c r="Z253" s="567"/>
      <c r="AA253" s="567"/>
    </row>
    <row r="254" spans="1:27" ht="12.75" x14ac:dyDescent="0.2">
      <c r="A254" s="571" t="s">
        <v>659</v>
      </c>
      <c r="B254" s="571" t="s">
        <v>193</v>
      </c>
      <c r="C254" s="571" t="s">
        <v>411</v>
      </c>
      <c r="D254" s="571">
        <v>9154</v>
      </c>
      <c r="E254" s="571">
        <v>90154</v>
      </c>
      <c r="F254" s="571" t="s">
        <v>412</v>
      </c>
      <c r="G254" s="571" t="s">
        <v>413</v>
      </c>
      <c r="H254" s="572">
        <v>12150996</v>
      </c>
      <c r="I254" s="572">
        <v>3505</v>
      </c>
      <c r="J254" s="571" t="s">
        <v>420</v>
      </c>
      <c r="K254" s="571" t="s">
        <v>1723</v>
      </c>
      <c r="L254" s="571" t="s">
        <v>419</v>
      </c>
      <c r="M254" s="572">
        <v>1750</v>
      </c>
      <c r="N254" s="122"/>
      <c r="O254" s="574">
        <v>0.82</v>
      </c>
      <c r="P254" s="573">
        <v>0.2</v>
      </c>
      <c r="Q254" s="575">
        <v>176.84</v>
      </c>
      <c r="R254" s="573">
        <v>42.5</v>
      </c>
      <c r="S254" s="574">
        <v>4.16</v>
      </c>
      <c r="T254" s="574">
        <v>1.03</v>
      </c>
      <c r="U254" s="122"/>
      <c r="V254" s="576">
        <v>219562101</v>
      </c>
      <c r="W254" s="576">
        <v>1119992157</v>
      </c>
      <c r="X254" s="572">
        <v>269169596</v>
      </c>
      <c r="Y254" s="572">
        <v>6333193</v>
      </c>
      <c r="Z254" s="572">
        <v>1084089074</v>
      </c>
      <c r="AA254" s="572">
        <v>66448233</v>
      </c>
    </row>
    <row r="255" spans="1:27" ht="12.75" x14ac:dyDescent="0.2">
      <c r="A255" s="564" t="s">
        <v>659</v>
      </c>
      <c r="B255" s="564" t="s">
        <v>193</v>
      </c>
      <c r="C255" s="564" t="s">
        <v>411</v>
      </c>
      <c r="D255" s="564">
        <v>9154</v>
      </c>
      <c r="E255" s="564">
        <v>90154</v>
      </c>
      <c r="F255" s="564" t="s">
        <v>412</v>
      </c>
      <c r="G255" s="564" t="s">
        <v>413</v>
      </c>
      <c r="H255" s="565">
        <v>12150996</v>
      </c>
      <c r="I255" s="565">
        <v>3505</v>
      </c>
      <c r="J255" s="564" t="s">
        <v>420</v>
      </c>
      <c r="K255" s="564" t="s">
        <v>1723</v>
      </c>
      <c r="L255" s="564" t="s">
        <v>416</v>
      </c>
      <c r="M255" s="566">
        <v>133</v>
      </c>
      <c r="N255" s="567"/>
      <c r="O255" s="568">
        <v>0.43</v>
      </c>
      <c r="P255" s="566">
        <v>0.12</v>
      </c>
      <c r="Q255" s="569">
        <v>96.51</v>
      </c>
      <c r="R255" s="566">
        <v>27.7</v>
      </c>
      <c r="S255" s="568">
        <v>3.48</v>
      </c>
      <c r="T255" s="568">
        <v>0.74</v>
      </c>
      <c r="U255" s="567"/>
      <c r="V255" s="570">
        <v>5721070</v>
      </c>
      <c r="W255" s="570">
        <v>46207678</v>
      </c>
      <c r="X255" s="565">
        <v>13281369</v>
      </c>
      <c r="Y255" s="565">
        <v>478769</v>
      </c>
      <c r="Z255" s="565">
        <v>62702742</v>
      </c>
      <c r="AA255" s="565">
        <v>5708735</v>
      </c>
    </row>
    <row r="256" spans="1:27" ht="12.75" x14ac:dyDescent="0.2">
      <c r="A256" s="571" t="s">
        <v>508</v>
      </c>
      <c r="B256" s="571" t="s">
        <v>342</v>
      </c>
      <c r="C256" s="571" t="s">
        <v>411</v>
      </c>
      <c r="D256" s="571">
        <v>9036</v>
      </c>
      <c r="E256" s="571">
        <v>90036</v>
      </c>
      <c r="F256" s="571" t="s">
        <v>412</v>
      </c>
      <c r="G256" s="571" t="s">
        <v>413</v>
      </c>
      <c r="H256" s="572">
        <v>12150996</v>
      </c>
      <c r="I256" s="572">
        <v>1501</v>
      </c>
      <c r="J256" s="571" t="s">
        <v>420</v>
      </c>
      <c r="K256" s="571" t="s">
        <v>1723</v>
      </c>
      <c r="L256" s="571" t="s">
        <v>419</v>
      </c>
      <c r="M256" s="573">
        <v>257</v>
      </c>
      <c r="N256" s="122"/>
      <c r="O256" s="574">
        <v>0.99</v>
      </c>
      <c r="P256" s="573">
        <v>0.22</v>
      </c>
      <c r="Q256" s="575">
        <v>131.9</v>
      </c>
      <c r="R256" s="573">
        <v>28.6</v>
      </c>
      <c r="S256" s="574">
        <v>4.62</v>
      </c>
      <c r="T256" s="574">
        <v>1.38</v>
      </c>
      <c r="U256" s="122"/>
      <c r="V256" s="576">
        <v>27711989</v>
      </c>
      <c r="W256" s="576">
        <v>128823910</v>
      </c>
      <c r="X256" s="572">
        <v>27908275</v>
      </c>
      <c r="Y256" s="572">
        <v>976672</v>
      </c>
      <c r="Z256" s="572">
        <v>93370948</v>
      </c>
      <c r="AA256" s="572">
        <v>11435030</v>
      </c>
    </row>
    <row r="257" spans="1:27" ht="12.75" x14ac:dyDescent="0.2">
      <c r="A257" s="564" t="s">
        <v>508</v>
      </c>
      <c r="B257" s="564" t="s">
        <v>342</v>
      </c>
      <c r="C257" s="564" t="s">
        <v>411</v>
      </c>
      <c r="D257" s="564">
        <v>9036</v>
      </c>
      <c r="E257" s="564">
        <v>90036</v>
      </c>
      <c r="F257" s="564" t="s">
        <v>412</v>
      </c>
      <c r="G257" s="564" t="s">
        <v>413</v>
      </c>
      <c r="H257" s="565">
        <v>12150996</v>
      </c>
      <c r="I257" s="565">
        <v>1501</v>
      </c>
      <c r="J257" s="564" t="s">
        <v>420</v>
      </c>
      <c r="K257" s="564" t="s">
        <v>1723</v>
      </c>
      <c r="L257" s="564" t="s">
        <v>416</v>
      </c>
      <c r="M257" s="566">
        <v>181</v>
      </c>
      <c r="N257" s="567"/>
      <c r="O257" s="568">
        <v>0.97</v>
      </c>
      <c r="P257" s="566">
        <v>0.19</v>
      </c>
      <c r="Q257" s="569">
        <v>96.89</v>
      </c>
      <c r="R257" s="566">
        <v>19</v>
      </c>
      <c r="S257" s="568">
        <v>5.09</v>
      </c>
      <c r="T257" s="568">
        <v>1.31</v>
      </c>
      <c r="U257" s="567"/>
      <c r="V257" s="570">
        <v>11389144</v>
      </c>
      <c r="W257" s="570">
        <v>59992332</v>
      </c>
      <c r="X257" s="565">
        <v>11777850</v>
      </c>
      <c r="Y257" s="565">
        <v>619169</v>
      </c>
      <c r="Z257" s="565">
        <v>45640176</v>
      </c>
      <c r="AA257" s="565">
        <v>7617154</v>
      </c>
    </row>
    <row r="258" spans="1:27" ht="12.75" x14ac:dyDescent="0.2">
      <c r="A258" s="571" t="s">
        <v>327</v>
      </c>
      <c r="B258" s="571" t="s">
        <v>328</v>
      </c>
      <c r="C258" s="571" t="s">
        <v>411</v>
      </c>
      <c r="D258" s="571">
        <v>9015</v>
      </c>
      <c r="E258" s="571">
        <v>90015</v>
      </c>
      <c r="F258" s="571" t="s">
        <v>427</v>
      </c>
      <c r="G258" s="571" t="s">
        <v>413</v>
      </c>
      <c r="H258" s="572">
        <v>3281212</v>
      </c>
      <c r="I258" s="573">
        <v>988</v>
      </c>
      <c r="J258" s="571" t="s">
        <v>420</v>
      </c>
      <c r="K258" s="571" t="s">
        <v>1723</v>
      </c>
      <c r="L258" s="571" t="s">
        <v>419</v>
      </c>
      <c r="M258" s="573">
        <v>477</v>
      </c>
      <c r="N258" s="122"/>
      <c r="O258" s="574">
        <v>0.77</v>
      </c>
      <c r="P258" s="573">
        <v>0.25</v>
      </c>
      <c r="Q258" s="575">
        <v>172.4</v>
      </c>
      <c r="R258" s="573">
        <v>56.4</v>
      </c>
      <c r="S258" s="574">
        <v>3.05</v>
      </c>
      <c r="T258" s="574">
        <v>1.42</v>
      </c>
      <c r="U258" s="122"/>
      <c r="V258" s="576">
        <v>82908312</v>
      </c>
      <c r="W258" s="576">
        <v>329281264</v>
      </c>
      <c r="X258" s="572">
        <v>107795832</v>
      </c>
      <c r="Y258" s="572">
        <v>1910010</v>
      </c>
      <c r="Z258" s="572">
        <v>231620604</v>
      </c>
      <c r="AA258" s="572">
        <v>14922469</v>
      </c>
    </row>
    <row r="259" spans="1:27" ht="12.75" x14ac:dyDescent="0.2">
      <c r="A259" s="564" t="s">
        <v>316</v>
      </c>
      <c r="B259" s="564" t="s">
        <v>95</v>
      </c>
      <c r="C259" s="564" t="s">
        <v>411</v>
      </c>
      <c r="D259" s="564">
        <v>9014</v>
      </c>
      <c r="E259" s="564">
        <v>90014</v>
      </c>
      <c r="F259" s="564" t="s">
        <v>412</v>
      </c>
      <c r="G259" s="564" t="s">
        <v>413</v>
      </c>
      <c r="H259" s="565">
        <v>3281212</v>
      </c>
      <c r="I259" s="566">
        <v>794</v>
      </c>
      <c r="J259" s="564" t="s">
        <v>420</v>
      </c>
      <c r="K259" s="564" t="s">
        <v>1723</v>
      </c>
      <c r="L259" s="564" t="s">
        <v>419</v>
      </c>
      <c r="M259" s="566">
        <v>457</v>
      </c>
      <c r="N259" s="567"/>
      <c r="O259" s="568">
        <v>1.36</v>
      </c>
      <c r="P259" s="566">
        <v>0.19</v>
      </c>
      <c r="Q259" s="569">
        <v>195.9</v>
      </c>
      <c r="R259" s="566">
        <v>27.4</v>
      </c>
      <c r="S259" s="568">
        <v>7.15</v>
      </c>
      <c r="T259" s="568">
        <v>2.1800000000000002</v>
      </c>
      <c r="U259" s="567"/>
      <c r="V259" s="570">
        <v>67618637</v>
      </c>
      <c r="W259" s="570">
        <v>356745096</v>
      </c>
      <c r="X259" s="565">
        <v>49899177</v>
      </c>
      <c r="Y259" s="565">
        <v>1821100</v>
      </c>
      <c r="Z259" s="565">
        <v>163699331</v>
      </c>
      <c r="AA259" s="565">
        <v>18301313</v>
      </c>
    </row>
    <row r="260" spans="1:27" ht="12.75" x14ac:dyDescent="0.2">
      <c r="A260" s="571" t="s">
        <v>316</v>
      </c>
      <c r="B260" s="571" t="s">
        <v>95</v>
      </c>
      <c r="C260" s="571" t="s">
        <v>411</v>
      </c>
      <c r="D260" s="571">
        <v>9014</v>
      </c>
      <c r="E260" s="571">
        <v>90014</v>
      </c>
      <c r="F260" s="571" t="s">
        <v>412</v>
      </c>
      <c r="G260" s="571" t="s">
        <v>413</v>
      </c>
      <c r="H260" s="572">
        <v>3281212</v>
      </c>
      <c r="I260" s="573">
        <v>794</v>
      </c>
      <c r="J260" s="571" t="s">
        <v>420</v>
      </c>
      <c r="K260" s="571" t="s">
        <v>1723</v>
      </c>
      <c r="L260" s="571" t="s">
        <v>416</v>
      </c>
      <c r="M260" s="573">
        <v>14</v>
      </c>
      <c r="N260" s="122"/>
      <c r="O260" s="574">
        <v>2.48</v>
      </c>
      <c r="P260" s="573">
        <v>0.24</v>
      </c>
      <c r="Q260" s="575">
        <v>101.86</v>
      </c>
      <c r="R260" s="573">
        <v>9.8000000000000007</v>
      </c>
      <c r="S260" s="574">
        <v>10.39</v>
      </c>
      <c r="T260" s="574">
        <v>0.8</v>
      </c>
      <c r="U260" s="122"/>
      <c r="V260" s="576">
        <v>649095</v>
      </c>
      <c r="W260" s="576">
        <v>2722041</v>
      </c>
      <c r="X260" s="572">
        <v>262070</v>
      </c>
      <c r="Y260" s="572">
        <v>26724</v>
      </c>
      <c r="Z260" s="572">
        <v>3415352</v>
      </c>
      <c r="AA260" s="572">
        <v>466281</v>
      </c>
    </row>
    <row r="261" spans="1:27" ht="12.75" x14ac:dyDescent="0.2">
      <c r="A261" s="564" t="s">
        <v>366</v>
      </c>
      <c r="B261" s="564" t="s">
        <v>344</v>
      </c>
      <c r="C261" s="564" t="s">
        <v>411</v>
      </c>
      <c r="D261" s="564">
        <v>9026</v>
      </c>
      <c r="E261" s="564">
        <v>90026</v>
      </c>
      <c r="F261" s="564" t="s">
        <v>412</v>
      </c>
      <c r="G261" s="564" t="s">
        <v>413</v>
      </c>
      <c r="H261" s="565">
        <v>2956746</v>
      </c>
      <c r="I261" s="566">
        <v>783</v>
      </c>
      <c r="J261" s="564" t="s">
        <v>420</v>
      </c>
      <c r="K261" s="564" t="s">
        <v>1723</v>
      </c>
      <c r="L261" s="564" t="s">
        <v>416</v>
      </c>
      <c r="M261" s="566">
        <v>263</v>
      </c>
      <c r="N261" s="567"/>
      <c r="O261" s="568">
        <v>1</v>
      </c>
      <c r="P261" s="566">
        <v>0.43</v>
      </c>
      <c r="Q261" s="569">
        <v>60.05</v>
      </c>
      <c r="R261" s="566">
        <v>25.6</v>
      </c>
      <c r="S261" s="568">
        <v>2.35</v>
      </c>
      <c r="T261" s="568">
        <v>0.72</v>
      </c>
      <c r="U261" s="567"/>
      <c r="V261" s="570">
        <v>25372479</v>
      </c>
      <c r="W261" s="570">
        <v>59408223</v>
      </c>
      <c r="X261" s="565">
        <v>25317688</v>
      </c>
      <c r="Y261" s="565">
        <v>989377</v>
      </c>
      <c r="Z261" s="565">
        <v>82286454</v>
      </c>
      <c r="AA261" s="565">
        <v>9997350</v>
      </c>
    </row>
    <row r="262" spans="1:27" ht="12.75" x14ac:dyDescent="0.2">
      <c r="A262" s="571" t="s">
        <v>366</v>
      </c>
      <c r="B262" s="571" t="s">
        <v>344</v>
      </c>
      <c r="C262" s="571" t="s">
        <v>411</v>
      </c>
      <c r="D262" s="571">
        <v>9026</v>
      </c>
      <c r="E262" s="571">
        <v>90026</v>
      </c>
      <c r="F262" s="571" t="s">
        <v>412</v>
      </c>
      <c r="G262" s="571" t="s">
        <v>413</v>
      </c>
      <c r="H262" s="572">
        <v>2956746</v>
      </c>
      <c r="I262" s="573">
        <v>783</v>
      </c>
      <c r="J262" s="571" t="s">
        <v>420</v>
      </c>
      <c r="K262" s="571" t="s">
        <v>1723</v>
      </c>
      <c r="L262" s="571" t="s">
        <v>419</v>
      </c>
      <c r="M262" s="573">
        <v>232</v>
      </c>
      <c r="N262" s="122"/>
      <c r="O262" s="574">
        <v>1.02</v>
      </c>
      <c r="P262" s="573">
        <v>0.24</v>
      </c>
      <c r="Q262" s="575">
        <v>127.37</v>
      </c>
      <c r="R262" s="573">
        <v>29.6</v>
      </c>
      <c r="S262" s="574">
        <v>4.3099999999999996</v>
      </c>
      <c r="T262" s="574">
        <v>0.95</v>
      </c>
      <c r="U262" s="122"/>
      <c r="V262" s="576">
        <v>24863742</v>
      </c>
      <c r="W262" s="576">
        <v>104733367</v>
      </c>
      <c r="X262" s="572">
        <v>24314556</v>
      </c>
      <c r="Y262" s="572">
        <v>822277</v>
      </c>
      <c r="Z262" s="572">
        <v>109727324</v>
      </c>
      <c r="AA262" s="572">
        <v>9626387</v>
      </c>
    </row>
    <row r="263" spans="1:27" ht="12.75" x14ac:dyDescent="0.2">
      <c r="A263" s="564" t="s">
        <v>306</v>
      </c>
      <c r="B263" s="564" t="s">
        <v>274</v>
      </c>
      <c r="C263" s="564" t="s">
        <v>411</v>
      </c>
      <c r="D263" s="564">
        <v>9013</v>
      </c>
      <c r="E263" s="564">
        <v>90013</v>
      </c>
      <c r="F263" s="564" t="s">
        <v>412</v>
      </c>
      <c r="G263" s="564" t="s">
        <v>413</v>
      </c>
      <c r="H263" s="565">
        <v>1664496</v>
      </c>
      <c r="I263" s="566">
        <v>654</v>
      </c>
      <c r="J263" s="564" t="s">
        <v>420</v>
      </c>
      <c r="K263" s="564" t="s">
        <v>1723</v>
      </c>
      <c r="L263" s="564" t="s">
        <v>419</v>
      </c>
      <c r="M263" s="566">
        <v>389</v>
      </c>
      <c r="N263" s="567"/>
      <c r="O263" s="568">
        <v>0.88</v>
      </c>
      <c r="P263" s="566">
        <v>0.1</v>
      </c>
      <c r="Q263" s="569">
        <v>183.74</v>
      </c>
      <c r="R263" s="566">
        <v>21.5</v>
      </c>
      <c r="S263" s="568">
        <v>8.5500000000000007</v>
      </c>
      <c r="T263" s="568">
        <v>1.65</v>
      </c>
      <c r="U263" s="567"/>
      <c r="V263" s="570">
        <v>25655427</v>
      </c>
      <c r="W263" s="570">
        <v>248477183</v>
      </c>
      <c r="X263" s="565">
        <v>29057047</v>
      </c>
      <c r="Y263" s="565">
        <v>1352310</v>
      </c>
      <c r="Z263" s="565">
        <v>150513834</v>
      </c>
      <c r="AA263" s="565">
        <v>15712632</v>
      </c>
    </row>
    <row r="264" spans="1:27" ht="12.75" x14ac:dyDescent="0.2">
      <c r="A264" s="571" t="s">
        <v>306</v>
      </c>
      <c r="B264" s="571" t="s">
        <v>274</v>
      </c>
      <c r="C264" s="571" t="s">
        <v>411</v>
      </c>
      <c r="D264" s="571">
        <v>9013</v>
      </c>
      <c r="E264" s="571">
        <v>90013</v>
      </c>
      <c r="F264" s="571" t="s">
        <v>412</v>
      </c>
      <c r="G264" s="571" t="s">
        <v>413</v>
      </c>
      <c r="H264" s="572">
        <v>1664496</v>
      </c>
      <c r="I264" s="573">
        <v>654</v>
      </c>
      <c r="J264" s="571" t="s">
        <v>420</v>
      </c>
      <c r="K264" s="571" t="s">
        <v>1723</v>
      </c>
      <c r="L264" s="571" t="s">
        <v>416</v>
      </c>
      <c r="M264" s="573">
        <v>11</v>
      </c>
      <c r="N264" s="122"/>
      <c r="O264" s="574">
        <v>0</v>
      </c>
      <c r="P264" s="573">
        <v>0</v>
      </c>
      <c r="Q264" s="575">
        <v>98.65</v>
      </c>
      <c r="R264" s="573">
        <v>23.1</v>
      </c>
      <c r="S264" s="574">
        <v>4.26</v>
      </c>
      <c r="T264" s="574">
        <v>1.1599999999999999</v>
      </c>
      <c r="U264" s="122"/>
      <c r="V264" s="576">
        <v>0</v>
      </c>
      <c r="W264" s="576">
        <v>1734698</v>
      </c>
      <c r="X264" s="572">
        <v>407032</v>
      </c>
      <c r="Y264" s="572">
        <v>17584</v>
      </c>
      <c r="Z264" s="572">
        <v>1498870</v>
      </c>
      <c r="AA264" s="572">
        <v>189481</v>
      </c>
    </row>
    <row r="265" spans="1:27" ht="12.75" x14ac:dyDescent="0.2">
      <c r="A265" s="564" t="s">
        <v>267</v>
      </c>
      <c r="B265" s="564" t="s">
        <v>268</v>
      </c>
      <c r="C265" s="564" t="s">
        <v>411</v>
      </c>
      <c r="D265" s="564">
        <v>9009</v>
      </c>
      <c r="E265" s="564">
        <v>90009</v>
      </c>
      <c r="F265" s="564" t="s">
        <v>412</v>
      </c>
      <c r="G265" s="564" t="s">
        <v>413</v>
      </c>
      <c r="H265" s="565">
        <v>3281212</v>
      </c>
      <c r="I265" s="566">
        <v>404</v>
      </c>
      <c r="J265" s="564" t="s">
        <v>420</v>
      </c>
      <c r="K265" s="564" t="s">
        <v>1723</v>
      </c>
      <c r="L265" s="564" t="s">
        <v>416</v>
      </c>
      <c r="M265" s="566">
        <v>79</v>
      </c>
      <c r="N265" s="567"/>
      <c r="O265" s="568">
        <v>1.34</v>
      </c>
      <c r="P265" s="566">
        <v>0.2</v>
      </c>
      <c r="Q265" s="569">
        <v>111.9</v>
      </c>
      <c r="R265" s="566">
        <v>16.8</v>
      </c>
      <c r="S265" s="568">
        <v>6.67</v>
      </c>
      <c r="T265" s="568">
        <v>1.08</v>
      </c>
      <c r="U265" s="567"/>
      <c r="V265" s="570">
        <v>3849491</v>
      </c>
      <c r="W265" s="570">
        <v>19163971</v>
      </c>
      <c r="X265" s="565">
        <v>2871202</v>
      </c>
      <c r="Y265" s="565">
        <v>171258</v>
      </c>
      <c r="Z265" s="565">
        <v>17779172</v>
      </c>
      <c r="AA265" s="565">
        <v>2580170</v>
      </c>
    </row>
    <row r="266" spans="1:27" ht="12.75" x14ac:dyDescent="0.2">
      <c r="A266" s="571" t="s">
        <v>267</v>
      </c>
      <c r="B266" s="571" t="s">
        <v>268</v>
      </c>
      <c r="C266" s="571" t="s">
        <v>411</v>
      </c>
      <c r="D266" s="571">
        <v>9009</v>
      </c>
      <c r="E266" s="571">
        <v>90009</v>
      </c>
      <c r="F266" s="571" t="s">
        <v>412</v>
      </c>
      <c r="G266" s="571" t="s">
        <v>413</v>
      </c>
      <c r="H266" s="572">
        <v>3281212</v>
      </c>
      <c r="I266" s="573">
        <v>404</v>
      </c>
      <c r="J266" s="571" t="s">
        <v>420</v>
      </c>
      <c r="K266" s="571" t="s">
        <v>1723</v>
      </c>
      <c r="L266" s="571" t="s">
        <v>419</v>
      </c>
      <c r="M266" s="573">
        <v>195</v>
      </c>
      <c r="N266" s="122"/>
      <c r="O266" s="574">
        <v>1.32</v>
      </c>
      <c r="P266" s="573">
        <v>0.13</v>
      </c>
      <c r="Q266" s="575">
        <v>197.25</v>
      </c>
      <c r="R266" s="573">
        <v>19.5</v>
      </c>
      <c r="S266" s="574">
        <v>10.130000000000001</v>
      </c>
      <c r="T266" s="574">
        <v>2.81</v>
      </c>
      <c r="U266" s="122"/>
      <c r="V266" s="576">
        <v>12275039</v>
      </c>
      <c r="W266" s="576">
        <v>94353570</v>
      </c>
      <c r="X266" s="572">
        <v>9309762</v>
      </c>
      <c r="Y266" s="572">
        <v>478337</v>
      </c>
      <c r="Z266" s="572">
        <v>33581399</v>
      </c>
      <c r="AA266" s="572">
        <v>4135136</v>
      </c>
    </row>
    <row r="267" spans="1:27" ht="12.75" x14ac:dyDescent="0.2">
      <c r="A267" s="564" t="s">
        <v>565</v>
      </c>
      <c r="B267" s="564" t="s">
        <v>193</v>
      </c>
      <c r="C267" s="564" t="s">
        <v>411</v>
      </c>
      <c r="D267" s="564">
        <v>9147</v>
      </c>
      <c r="E267" s="564">
        <v>90147</v>
      </c>
      <c r="F267" s="564" t="s">
        <v>427</v>
      </c>
      <c r="G267" s="564" t="s">
        <v>413</v>
      </c>
      <c r="H267" s="565">
        <v>12150996</v>
      </c>
      <c r="I267" s="566">
        <v>357</v>
      </c>
      <c r="J267" s="564" t="s">
        <v>420</v>
      </c>
      <c r="K267" s="564" t="s">
        <v>1723</v>
      </c>
      <c r="L267" s="564" t="s">
        <v>416</v>
      </c>
      <c r="M267" s="566">
        <v>170</v>
      </c>
      <c r="N267" s="567"/>
      <c r="O267" s="568">
        <v>0.37</v>
      </c>
      <c r="P267" s="566">
        <v>0.11</v>
      </c>
      <c r="Q267" s="569">
        <v>102.72</v>
      </c>
      <c r="R267" s="566">
        <v>30.8</v>
      </c>
      <c r="S267" s="568">
        <v>3.33</v>
      </c>
      <c r="T267" s="568">
        <v>2.15</v>
      </c>
      <c r="U267" s="567"/>
      <c r="V267" s="570">
        <v>6732957</v>
      </c>
      <c r="W267" s="570">
        <v>60387620</v>
      </c>
      <c r="X267" s="565">
        <v>18128000</v>
      </c>
      <c r="Y267" s="565">
        <v>587872</v>
      </c>
      <c r="Z267" s="565">
        <v>28046802</v>
      </c>
      <c r="AA267" s="565">
        <v>5087739</v>
      </c>
    </row>
    <row r="268" spans="1:27" ht="12.75" x14ac:dyDescent="0.2">
      <c r="A268" s="571" t="s">
        <v>670</v>
      </c>
      <c r="B268" s="571" t="s">
        <v>631</v>
      </c>
      <c r="C268" s="571" t="s">
        <v>411</v>
      </c>
      <c r="D268" s="571">
        <v>9146</v>
      </c>
      <c r="E268" s="571">
        <v>90146</v>
      </c>
      <c r="F268" s="571" t="s">
        <v>412</v>
      </c>
      <c r="G268" s="571" t="s">
        <v>413</v>
      </c>
      <c r="H268" s="572">
        <v>12150996</v>
      </c>
      <c r="I268" s="573">
        <v>329</v>
      </c>
      <c r="J268" s="571" t="s">
        <v>420</v>
      </c>
      <c r="K268" s="571" t="s">
        <v>1723</v>
      </c>
      <c r="L268" s="571" t="s">
        <v>416</v>
      </c>
      <c r="M268" s="573">
        <v>329</v>
      </c>
      <c r="N268" s="122"/>
      <c r="O268" s="574">
        <v>1.19</v>
      </c>
      <c r="P268" s="573">
        <v>0.18</v>
      </c>
      <c r="Q268" s="575">
        <v>100.42</v>
      </c>
      <c r="R268" s="573">
        <v>15.7</v>
      </c>
      <c r="S268" s="574">
        <v>6.41</v>
      </c>
      <c r="T268" s="574">
        <v>0.84</v>
      </c>
      <c r="U268" s="122"/>
      <c r="V268" s="576">
        <v>16082346</v>
      </c>
      <c r="W268" s="576">
        <v>86984959</v>
      </c>
      <c r="X268" s="572">
        <v>13561124</v>
      </c>
      <c r="Y268" s="572">
        <v>866186</v>
      </c>
      <c r="Z268" s="572">
        <v>103372377</v>
      </c>
      <c r="AA268" s="572">
        <v>12435234</v>
      </c>
    </row>
    <row r="269" spans="1:27" ht="12.75" x14ac:dyDescent="0.2">
      <c r="A269" s="564" t="s">
        <v>1003</v>
      </c>
      <c r="B269" s="564" t="s">
        <v>1004</v>
      </c>
      <c r="C269" s="564" t="s">
        <v>411</v>
      </c>
      <c r="D269" s="564">
        <v>9148</v>
      </c>
      <c r="E269" s="564">
        <v>90148</v>
      </c>
      <c r="F269" s="564" t="s">
        <v>412</v>
      </c>
      <c r="G269" s="564" t="s">
        <v>413</v>
      </c>
      <c r="H269" s="565">
        <v>328454</v>
      </c>
      <c r="I269" s="566">
        <v>304</v>
      </c>
      <c r="J269" s="564" t="s">
        <v>420</v>
      </c>
      <c r="K269" s="564" t="s">
        <v>1723</v>
      </c>
      <c r="L269" s="564" t="s">
        <v>416</v>
      </c>
      <c r="M269" s="566">
        <v>44</v>
      </c>
      <c r="N269" s="567"/>
      <c r="O269" s="568">
        <v>1.08</v>
      </c>
      <c r="P269" s="566">
        <v>0.14000000000000001</v>
      </c>
      <c r="Q269" s="569">
        <v>76.59</v>
      </c>
      <c r="R269" s="566">
        <v>10.1</v>
      </c>
      <c r="S269" s="568">
        <v>7.55</v>
      </c>
      <c r="T269" s="568">
        <v>1.1200000000000001</v>
      </c>
      <c r="U269" s="567"/>
      <c r="V269" s="570">
        <v>1829139</v>
      </c>
      <c r="W269" s="570">
        <v>12746904</v>
      </c>
      <c r="X269" s="565">
        <v>1688616</v>
      </c>
      <c r="Y269" s="565">
        <v>166438</v>
      </c>
      <c r="Z269" s="565">
        <v>11387403</v>
      </c>
      <c r="AA269" s="565">
        <v>2840123</v>
      </c>
    </row>
    <row r="270" spans="1:27" ht="12.75" x14ac:dyDescent="0.2">
      <c r="A270" s="571" t="s">
        <v>421</v>
      </c>
      <c r="B270" s="571" t="s">
        <v>422</v>
      </c>
      <c r="C270" s="571" t="s">
        <v>411</v>
      </c>
      <c r="D270" s="571">
        <v>9031</v>
      </c>
      <c r="E270" s="571">
        <v>90031</v>
      </c>
      <c r="F270" s="571" t="s">
        <v>412</v>
      </c>
      <c r="G270" s="571" t="s">
        <v>413</v>
      </c>
      <c r="H270" s="572">
        <v>1932666</v>
      </c>
      <c r="I270" s="573">
        <v>275</v>
      </c>
      <c r="J270" s="571" t="s">
        <v>420</v>
      </c>
      <c r="K270" s="571" t="s">
        <v>1723</v>
      </c>
      <c r="L270" s="571" t="s">
        <v>419</v>
      </c>
      <c r="M270" s="573">
        <v>82</v>
      </c>
      <c r="N270" s="122"/>
      <c r="O270" s="574">
        <v>0.9</v>
      </c>
      <c r="P270" s="573">
        <v>0.15</v>
      </c>
      <c r="Q270" s="575">
        <v>104.73</v>
      </c>
      <c r="R270" s="573">
        <v>17</v>
      </c>
      <c r="S270" s="574">
        <v>6.17</v>
      </c>
      <c r="T270" s="574">
        <v>0.98</v>
      </c>
      <c r="U270" s="122"/>
      <c r="V270" s="576">
        <v>5949581</v>
      </c>
      <c r="W270" s="576">
        <v>40898907</v>
      </c>
      <c r="X270" s="572">
        <v>6627193</v>
      </c>
      <c r="Y270" s="572">
        <v>390508</v>
      </c>
      <c r="Z270" s="572">
        <v>41552500</v>
      </c>
      <c r="AA270" s="572">
        <v>5250701</v>
      </c>
    </row>
    <row r="271" spans="1:27" ht="12.75" x14ac:dyDescent="0.2">
      <c r="A271" s="564" t="s">
        <v>421</v>
      </c>
      <c r="B271" s="564" t="s">
        <v>422</v>
      </c>
      <c r="C271" s="564" t="s">
        <v>411</v>
      </c>
      <c r="D271" s="564">
        <v>9031</v>
      </c>
      <c r="E271" s="564">
        <v>90031</v>
      </c>
      <c r="F271" s="564" t="s">
        <v>412</v>
      </c>
      <c r="G271" s="564" t="s">
        <v>413</v>
      </c>
      <c r="H271" s="565">
        <v>1932666</v>
      </c>
      <c r="I271" s="566">
        <v>275</v>
      </c>
      <c r="J271" s="564" t="s">
        <v>420</v>
      </c>
      <c r="K271" s="564" t="s">
        <v>1723</v>
      </c>
      <c r="L271" s="564" t="s">
        <v>416</v>
      </c>
      <c r="M271" s="566">
        <v>50</v>
      </c>
      <c r="N271" s="567"/>
      <c r="O271" s="568">
        <v>1.33</v>
      </c>
      <c r="P271" s="566">
        <v>0.14000000000000001</v>
      </c>
      <c r="Q271" s="569">
        <v>72.73</v>
      </c>
      <c r="R271" s="566">
        <v>7.8</v>
      </c>
      <c r="S271" s="568">
        <v>9.34</v>
      </c>
      <c r="T271" s="568">
        <v>1.41</v>
      </c>
      <c r="U271" s="567"/>
      <c r="V271" s="570">
        <v>1839396</v>
      </c>
      <c r="W271" s="570">
        <v>12936209</v>
      </c>
      <c r="X271" s="565">
        <v>1385453</v>
      </c>
      <c r="Y271" s="565">
        <v>177878</v>
      </c>
      <c r="Z271" s="565">
        <v>9199408</v>
      </c>
      <c r="AA271" s="565">
        <v>2739483</v>
      </c>
    </row>
    <row r="272" spans="1:27" ht="12.75" x14ac:dyDescent="0.2">
      <c r="A272" s="571" t="s">
        <v>430</v>
      </c>
      <c r="B272" s="571" t="s">
        <v>431</v>
      </c>
      <c r="C272" s="571" t="s">
        <v>411</v>
      </c>
      <c r="D272" s="571">
        <v>9029</v>
      </c>
      <c r="E272" s="571">
        <v>90029</v>
      </c>
      <c r="F272" s="571" t="s">
        <v>412</v>
      </c>
      <c r="G272" s="571" t="s">
        <v>413</v>
      </c>
      <c r="H272" s="572">
        <v>1932666</v>
      </c>
      <c r="I272" s="573">
        <v>250</v>
      </c>
      <c r="J272" s="571" t="s">
        <v>420</v>
      </c>
      <c r="K272" s="571" t="s">
        <v>1723</v>
      </c>
      <c r="L272" s="571" t="s">
        <v>416</v>
      </c>
      <c r="M272" s="573">
        <v>7</v>
      </c>
      <c r="N272" s="122"/>
      <c r="O272" s="574">
        <v>1.08</v>
      </c>
      <c r="P272" s="573">
        <v>7.0000000000000007E-2</v>
      </c>
      <c r="Q272" s="575">
        <v>69.41</v>
      </c>
      <c r="R272" s="573">
        <v>4.3</v>
      </c>
      <c r="S272" s="574">
        <v>16.239999999999998</v>
      </c>
      <c r="T272" s="574">
        <v>5.2</v>
      </c>
      <c r="U272" s="122"/>
      <c r="V272" s="576">
        <v>123260</v>
      </c>
      <c r="W272" s="576">
        <v>1854894</v>
      </c>
      <c r="X272" s="572">
        <v>114224</v>
      </c>
      <c r="Y272" s="572">
        <v>26724</v>
      </c>
      <c r="Z272" s="572">
        <v>356646</v>
      </c>
      <c r="AA272" s="572">
        <v>366706</v>
      </c>
    </row>
    <row r="273" spans="1:27" ht="12.75" x14ac:dyDescent="0.2">
      <c r="A273" s="564" t="s">
        <v>430</v>
      </c>
      <c r="B273" s="564" t="s">
        <v>431</v>
      </c>
      <c r="C273" s="564" t="s">
        <v>411</v>
      </c>
      <c r="D273" s="564">
        <v>9029</v>
      </c>
      <c r="E273" s="564">
        <v>90029</v>
      </c>
      <c r="F273" s="564" t="s">
        <v>412</v>
      </c>
      <c r="G273" s="564" t="s">
        <v>413</v>
      </c>
      <c r="H273" s="565">
        <v>1932666</v>
      </c>
      <c r="I273" s="566">
        <v>250</v>
      </c>
      <c r="J273" s="564" t="s">
        <v>420</v>
      </c>
      <c r="K273" s="564" t="s">
        <v>1723</v>
      </c>
      <c r="L273" s="564" t="s">
        <v>419</v>
      </c>
      <c r="M273" s="566">
        <v>147</v>
      </c>
      <c r="N273" s="567"/>
      <c r="O273" s="568">
        <v>1.01</v>
      </c>
      <c r="P273" s="566">
        <v>0.17</v>
      </c>
      <c r="Q273" s="569">
        <v>101.02</v>
      </c>
      <c r="R273" s="566">
        <v>17.399999999999999</v>
      </c>
      <c r="S273" s="568">
        <v>5.81</v>
      </c>
      <c r="T273" s="568">
        <v>1.1299999999999999</v>
      </c>
      <c r="U273" s="567"/>
      <c r="V273" s="570">
        <v>11237904</v>
      </c>
      <c r="W273" s="570">
        <v>64516151</v>
      </c>
      <c r="X273" s="565">
        <v>11106029</v>
      </c>
      <c r="Y273" s="565">
        <v>638620</v>
      </c>
      <c r="Z273" s="565">
        <v>57056423</v>
      </c>
      <c r="AA273" s="565">
        <v>8466582</v>
      </c>
    </row>
    <row r="274" spans="1:27" ht="12.75" x14ac:dyDescent="0.2">
      <c r="A274" s="571" t="s">
        <v>352</v>
      </c>
      <c r="B274" s="571" t="s">
        <v>343</v>
      </c>
      <c r="C274" s="571" t="s">
        <v>411</v>
      </c>
      <c r="D274" s="571">
        <v>9019</v>
      </c>
      <c r="E274" s="571">
        <v>90019</v>
      </c>
      <c r="F274" s="571" t="s">
        <v>412</v>
      </c>
      <c r="G274" s="571" t="s">
        <v>413</v>
      </c>
      <c r="H274" s="572">
        <v>1723634</v>
      </c>
      <c r="I274" s="573">
        <v>229</v>
      </c>
      <c r="J274" s="571" t="s">
        <v>420</v>
      </c>
      <c r="K274" s="571" t="s">
        <v>1723</v>
      </c>
      <c r="L274" s="571" t="s">
        <v>419</v>
      </c>
      <c r="M274" s="573">
        <v>158</v>
      </c>
      <c r="N274" s="122"/>
      <c r="O274" s="574">
        <v>1.53</v>
      </c>
      <c r="P274" s="573">
        <v>0.19</v>
      </c>
      <c r="Q274" s="575">
        <v>146.68</v>
      </c>
      <c r="R274" s="573">
        <v>18.399999999999999</v>
      </c>
      <c r="S274" s="574">
        <v>7.96</v>
      </c>
      <c r="T274" s="574">
        <v>2.2999999999999998</v>
      </c>
      <c r="U274" s="122"/>
      <c r="V274" s="576">
        <v>15672242</v>
      </c>
      <c r="W274" s="576">
        <v>81360374</v>
      </c>
      <c r="X274" s="572">
        <v>10218787</v>
      </c>
      <c r="Y274" s="572">
        <v>554678</v>
      </c>
      <c r="Z274" s="572">
        <v>35343164</v>
      </c>
      <c r="AA274" s="572">
        <v>6230360</v>
      </c>
    </row>
    <row r="275" spans="1:27" ht="12.75" x14ac:dyDescent="0.2">
      <c r="A275" s="564" t="s">
        <v>433</v>
      </c>
      <c r="B275" s="564" t="s">
        <v>434</v>
      </c>
      <c r="C275" s="564" t="s">
        <v>411</v>
      </c>
      <c r="D275" s="564">
        <v>9030</v>
      </c>
      <c r="E275" s="564">
        <v>90030</v>
      </c>
      <c r="F275" s="564" t="s">
        <v>412</v>
      </c>
      <c r="G275" s="564" t="s">
        <v>413</v>
      </c>
      <c r="H275" s="565">
        <v>2956746</v>
      </c>
      <c r="I275" s="566">
        <v>229</v>
      </c>
      <c r="J275" s="564" t="s">
        <v>420</v>
      </c>
      <c r="K275" s="564" t="s">
        <v>1723</v>
      </c>
      <c r="L275" s="564" t="s">
        <v>416</v>
      </c>
      <c r="M275" s="566">
        <v>137</v>
      </c>
      <c r="N275" s="567"/>
      <c r="O275" s="568">
        <v>0.95</v>
      </c>
      <c r="P275" s="566">
        <v>0.13</v>
      </c>
      <c r="Q275" s="569">
        <v>103.09</v>
      </c>
      <c r="R275" s="566">
        <v>14</v>
      </c>
      <c r="S275" s="568">
        <v>7.34</v>
      </c>
      <c r="T275" s="568">
        <v>1.7</v>
      </c>
      <c r="U275" s="567"/>
      <c r="V275" s="570">
        <v>6420477</v>
      </c>
      <c r="W275" s="570">
        <v>49505107</v>
      </c>
      <c r="X275" s="565">
        <v>6740871</v>
      </c>
      <c r="Y275" s="565">
        <v>480236</v>
      </c>
      <c r="Z275" s="565">
        <v>29113751</v>
      </c>
      <c r="AA275" s="565">
        <v>5640387</v>
      </c>
    </row>
    <row r="276" spans="1:27" ht="12.75" x14ac:dyDescent="0.2">
      <c r="A276" s="571" t="s">
        <v>357</v>
      </c>
      <c r="B276" s="571" t="s">
        <v>358</v>
      </c>
      <c r="C276" s="571" t="s">
        <v>411</v>
      </c>
      <c r="D276" s="571">
        <v>9023</v>
      </c>
      <c r="E276" s="571">
        <v>90023</v>
      </c>
      <c r="F276" s="571" t="s">
        <v>640</v>
      </c>
      <c r="G276" s="571" t="s">
        <v>413</v>
      </c>
      <c r="H276" s="572">
        <v>12150996</v>
      </c>
      <c r="I276" s="573">
        <v>199</v>
      </c>
      <c r="J276" s="571" t="s">
        <v>420</v>
      </c>
      <c r="K276" s="571" t="s">
        <v>1723</v>
      </c>
      <c r="L276" s="571" t="s">
        <v>419</v>
      </c>
      <c r="M276" s="573">
        <v>189</v>
      </c>
      <c r="N276" s="122"/>
      <c r="O276" s="574">
        <v>0.61</v>
      </c>
      <c r="P276" s="573">
        <v>0.19</v>
      </c>
      <c r="Q276" s="575">
        <v>115.35</v>
      </c>
      <c r="R276" s="573">
        <v>35.4</v>
      </c>
      <c r="S276" s="574">
        <v>3.26</v>
      </c>
      <c r="T276" s="574">
        <v>1.01</v>
      </c>
      <c r="U276" s="122"/>
      <c r="V276" s="576">
        <v>15302352</v>
      </c>
      <c r="W276" s="576">
        <v>82199523</v>
      </c>
      <c r="X276" s="572">
        <v>25220528</v>
      </c>
      <c r="Y276" s="572">
        <v>712593</v>
      </c>
      <c r="Z276" s="572">
        <v>81388807</v>
      </c>
      <c r="AA276" s="572">
        <v>6936425</v>
      </c>
    </row>
    <row r="277" spans="1:27" ht="12.75" x14ac:dyDescent="0.2">
      <c r="A277" s="564" t="s">
        <v>191</v>
      </c>
      <c r="B277" s="564" t="s">
        <v>192</v>
      </c>
      <c r="C277" s="564" t="s">
        <v>411</v>
      </c>
      <c r="D277" s="564">
        <v>9008</v>
      </c>
      <c r="E277" s="564">
        <v>90008</v>
      </c>
      <c r="F277" s="564" t="s">
        <v>427</v>
      </c>
      <c r="G277" s="564" t="s">
        <v>413</v>
      </c>
      <c r="H277" s="565">
        <v>12150996</v>
      </c>
      <c r="I277" s="566">
        <v>168</v>
      </c>
      <c r="J277" s="564" t="s">
        <v>420</v>
      </c>
      <c r="K277" s="564" t="s">
        <v>1723</v>
      </c>
      <c r="L277" s="564" t="s">
        <v>419</v>
      </c>
      <c r="M277" s="566">
        <v>162</v>
      </c>
      <c r="N277" s="567"/>
      <c r="O277" s="568">
        <v>0.89</v>
      </c>
      <c r="P277" s="566">
        <v>0.16</v>
      </c>
      <c r="Q277" s="569">
        <v>134.57</v>
      </c>
      <c r="R277" s="566">
        <v>24.1</v>
      </c>
      <c r="S277" s="568">
        <v>5.57</v>
      </c>
      <c r="T277" s="568">
        <v>1.46</v>
      </c>
      <c r="U277" s="567"/>
      <c r="V277" s="570">
        <v>11809016</v>
      </c>
      <c r="W277" s="570">
        <v>74331513</v>
      </c>
      <c r="X277" s="565">
        <v>13333812</v>
      </c>
      <c r="Y277" s="565">
        <v>552352</v>
      </c>
      <c r="Z277" s="565">
        <v>50808723</v>
      </c>
      <c r="AA277" s="565">
        <v>4969546</v>
      </c>
    </row>
    <row r="278" spans="1:27" ht="12.75" x14ac:dyDescent="0.2">
      <c r="A278" s="571" t="s">
        <v>349</v>
      </c>
      <c r="B278" s="571" t="s">
        <v>328</v>
      </c>
      <c r="C278" s="571" t="s">
        <v>411</v>
      </c>
      <c r="D278" s="571">
        <v>9016</v>
      </c>
      <c r="E278" s="571">
        <v>90016</v>
      </c>
      <c r="F278" s="571" t="s">
        <v>412</v>
      </c>
      <c r="G278" s="571" t="s">
        <v>413</v>
      </c>
      <c r="H278" s="572">
        <v>3281212</v>
      </c>
      <c r="I278" s="573">
        <v>146</v>
      </c>
      <c r="J278" s="571" t="s">
        <v>420</v>
      </c>
      <c r="K278" s="571" t="s">
        <v>1723</v>
      </c>
      <c r="L278" s="571" t="s">
        <v>419</v>
      </c>
      <c r="M278" s="573">
        <v>124</v>
      </c>
      <c r="N278" s="122"/>
      <c r="O278" s="574">
        <v>4.3</v>
      </c>
      <c r="P278" s="573">
        <v>0.19</v>
      </c>
      <c r="Q278" s="575">
        <v>281.27999999999997</v>
      </c>
      <c r="R278" s="573">
        <v>12.6</v>
      </c>
      <c r="S278" s="574">
        <v>22.26</v>
      </c>
      <c r="T278" s="574">
        <v>1.19</v>
      </c>
      <c r="U278" s="122"/>
      <c r="V278" s="576">
        <v>13483181</v>
      </c>
      <c r="W278" s="576">
        <v>69837631</v>
      </c>
      <c r="X278" s="572">
        <v>3137403</v>
      </c>
      <c r="Y278" s="572">
        <v>248288</v>
      </c>
      <c r="Z278" s="572">
        <v>58499672</v>
      </c>
      <c r="AA278" s="572">
        <v>4248934</v>
      </c>
    </row>
    <row r="279" spans="1:27" ht="12.75" x14ac:dyDescent="0.2">
      <c r="A279" s="564" t="s">
        <v>445</v>
      </c>
      <c r="B279" s="564" t="s">
        <v>268</v>
      </c>
      <c r="C279" s="564" t="s">
        <v>411</v>
      </c>
      <c r="D279" s="564">
        <v>9134</v>
      </c>
      <c r="E279" s="564">
        <v>90134</v>
      </c>
      <c r="F279" s="564" t="s">
        <v>412</v>
      </c>
      <c r="G279" s="564" t="s">
        <v>413</v>
      </c>
      <c r="H279" s="565">
        <v>3281212</v>
      </c>
      <c r="I279" s="566">
        <v>140</v>
      </c>
      <c r="J279" s="564" t="s">
        <v>420</v>
      </c>
      <c r="K279" s="564" t="s">
        <v>1723</v>
      </c>
      <c r="L279" s="564" t="s">
        <v>416</v>
      </c>
      <c r="M279" s="566">
        <v>32</v>
      </c>
      <c r="N279" s="567"/>
      <c r="O279" s="568">
        <v>0</v>
      </c>
      <c r="P279" s="566">
        <v>0</v>
      </c>
      <c r="Q279" s="569">
        <v>79.03</v>
      </c>
      <c r="R279" s="566">
        <v>11.4</v>
      </c>
      <c r="S279" s="568">
        <v>6.91</v>
      </c>
      <c r="T279" s="568">
        <v>1.99</v>
      </c>
      <c r="U279" s="567"/>
      <c r="V279" s="570">
        <v>0</v>
      </c>
      <c r="W279" s="570">
        <v>4270354</v>
      </c>
      <c r="X279" s="565">
        <v>618172</v>
      </c>
      <c r="Y279" s="565">
        <v>54032</v>
      </c>
      <c r="Z279" s="565">
        <v>2142244</v>
      </c>
      <c r="AA279" s="565">
        <v>559834</v>
      </c>
    </row>
    <row r="280" spans="1:27" ht="12.75" x14ac:dyDescent="0.2">
      <c r="A280" s="571" t="s">
        <v>728</v>
      </c>
      <c r="B280" s="571" t="s">
        <v>465</v>
      </c>
      <c r="C280" s="571" t="s">
        <v>411</v>
      </c>
      <c r="D280" s="571">
        <v>9078</v>
      </c>
      <c r="E280" s="571">
        <v>90078</v>
      </c>
      <c r="F280" s="571" t="s">
        <v>412</v>
      </c>
      <c r="G280" s="571" t="s">
        <v>413</v>
      </c>
      <c r="H280" s="572">
        <v>615968</v>
      </c>
      <c r="I280" s="573">
        <v>139</v>
      </c>
      <c r="J280" s="571" t="s">
        <v>420</v>
      </c>
      <c r="K280" s="571" t="s">
        <v>1723</v>
      </c>
      <c r="L280" s="571" t="s">
        <v>419</v>
      </c>
      <c r="M280" s="573">
        <v>92</v>
      </c>
      <c r="N280" s="122"/>
      <c r="O280" s="574">
        <v>1.1200000000000001</v>
      </c>
      <c r="P280" s="573">
        <v>0.13</v>
      </c>
      <c r="Q280" s="575">
        <v>132.09</v>
      </c>
      <c r="R280" s="573">
        <v>15.8</v>
      </c>
      <c r="S280" s="574">
        <v>8.35</v>
      </c>
      <c r="T280" s="574">
        <v>1.84</v>
      </c>
      <c r="U280" s="122"/>
      <c r="V280" s="576">
        <v>3912024</v>
      </c>
      <c r="W280" s="576">
        <v>29137332</v>
      </c>
      <c r="X280" s="572">
        <v>3491201</v>
      </c>
      <c r="Y280" s="572">
        <v>220582</v>
      </c>
      <c r="Z280" s="572">
        <v>15851673</v>
      </c>
      <c r="AA280" s="572">
        <v>2468611</v>
      </c>
    </row>
    <row r="281" spans="1:27" ht="12.75" x14ac:dyDescent="0.2">
      <c r="A281" s="564" t="s">
        <v>368</v>
      </c>
      <c r="B281" s="564" t="s">
        <v>369</v>
      </c>
      <c r="C281" s="564" t="s">
        <v>411</v>
      </c>
      <c r="D281" s="564">
        <v>9027</v>
      </c>
      <c r="E281" s="564">
        <v>90027</v>
      </c>
      <c r="F281" s="564" t="s">
        <v>427</v>
      </c>
      <c r="G281" s="564" t="s">
        <v>413</v>
      </c>
      <c r="H281" s="565">
        <v>654628</v>
      </c>
      <c r="I281" s="566">
        <v>139</v>
      </c>
      <c r="J281" s="564" t="s">
        <v>420</v>
      </c>
      <c r="K281" s="564" t="s">
        <v>1723</v>
      </c>
      <c r="L281" s="564" t="s">
        <v>419</v>
      </c>
      <c r="M281" s="566">
        <v>89</v>
      </c>
      <c r="N281" s="567"/>
      <c r="O281" s="568">
        <v>0.79</v>
      </c>
      <c r="P281" s="566">
        <v>0.2</v>
      </c>
      <c r="Q281" s="569">
        <v>110.64</v>
      </c>
      <c r="R281" s="566">
        <v>28.2</v>
      </c>
      <c r="S281" s="568">
        <v>3.92</v>
      </c>
      <c r="T281" s="568">
        <v>1.5</v>
      </c>
      <c r="U281" s="567"/>
      <c r="V281" s="570">
        <v>7640262</v>
      </c>
      <c r="W281" s="570">
        <v>37717694</v>
      </c>
      <c r="X281" s="565">
        <v>9622875</v>
      </c>
      <c r="Y281" s="565">
        <v>340918</v>
      </c>
      <c r="Z281" s="565">
        <v>25066881</v>
      </c>
      <c r="AA281" s="565">
        <v>3966436</v>
      </c>
    </row>
    <row r="282" spans="1:27" ht="12.75" x14ac:dyDescent="0.2">
      <c r="A282" s="571" t="s">
        <v>174</v>
      </c>
      <c r="B282" s="571" t="s">
        <v>175</v>
      </c>
      <c r="C282" s="571" t="s">
        <v>411</v>
      </c>
      <c r="D282" s="571">
        <v>9006</v>
      </c>
      <c r="E282" s="571">
        <v>90006</v>
      </c>
      <c r="F282" s="571" t="s">
        <v>412</v>
      </c>
      <c r="G282" s="571" t="s">
        <v>413</v>
      </c>
      <c r="H282" s="572">
        <v>163703</v>
      </c>
      <c r="I282" s="573">
        <v>112</v>
      </c>
      <c r="J282" s="571" t="s">
        <v>420</v>
      </c>
      <c r="K282" s="571" t="s">
        <v>1723</v>
      </c>
      <c r="L282" s="571" t="s">
        <v>419</v>
      </c>
      <c r="M282" s="573">
        <v>65</v>
      </c>
      <c r="N282" s="122"/>
      <c r="O282" s="574">
        <v>1.52</v>
      </c>
      <c r="P282" s="573">
        <v>0.22</v>
      </c>
      <c r="Q282" s="575">
        <v>178.38</v>
      </c>
      <c r="R282" s="573">
        <v>26</v>
      </c>
      <c r="S282" s="574">
        <v>6.86</v>
      </c>
      <c r="T282" s="574">
        <v>1.61</v>
      </c>
      <c r="U282" s="122"/>
      <c r="V282" s="576">
        <v>7274012</v>
      </c>
      <c r="W282" s="576">
        <v>32863894</v>
      </c>
      <c r="X282" s="572">
        <v>4787727</v>
      </c>
      <c r="Y282" s="572">
        <v>184234</v>
      </c>
      <c r="Z282" s="572">
        <v>20443594</v>
      </c>
      <c r="AA282" s="572">
        <v>2283490</v>
      </c>
    </row>
    <row r="283" spans="1:27" ht="12.75" x14ac:dyDescent="0.2">
      <c r="A283" s="564" t="s">
        <v>686</v>
      </c>
      <c r="B283" s="564" t="s">
        <v>687</v>
      </c>
      <c r="C283" s="564" t="s">
        <v>411</v>
      </c>
      <c r="D283" s="564">
        <v>9062</v>
      </c>
      <c r="E283" s="564">
        <v>90062</v>
      </c>
      <c r="F283" s="564" t="s">
        <v>412</v>
      </c>
      <c r="G283" s="564" t="s">
        <v>413</v>
      </c>
      <c r="H283" s="565">
        <v>114237</v>
      </c>
      <c r="I283" s="566">
        <v>110</v>
      </c>
      <c r="J283" s="564" t="s">
        <v>420</v>
      </c>
      <c r="K283" s="564" t="s">
        <v>1723</v>
      </c>
      <c r="L283" s="564" t="s">
        <v>419</v>
      </c>
      <c r="M283" s="566">
        <v>51</v>
      </c>
      <c r="N283" s="567"/>
      <c r="O283" s="568">
        <v>2.14</v>
      </c>
      <c r="P283" s="566">
        <v>0.28999999999999998</v>
      </c>
      <c r="Q283" s="569">
        <v>143.77000000000001</v>
      </c>
      <c r="R283" s="566">
        <v>19.5</v>
      </c>
      <c r="S283" s="568">
        <v>7.37</v>
      </c>
      <c r="T283" s="568">
        <v>1.19</v>
      </c>
      <c r="U283" s="567"/>
      <c r="V283" s="570">
        <v>7461557</v>
      </c>
      <c r="W283" s="570">
        <v>25728130</v>
      </c>
      <c r="X283" s="565">
        <v>3491014</v>
      </c>
      <c r="Y283" s="565">
        <v>178954</v>
      </c>
      <c r="Z283" s="565">
        <v>21672215</v>
      </c>
      <c r="AA283" s="565">
        <v>2676408</v>
      </c>
    </row>
    <row r="284" spans="1:27" ht="12.75" x14ac:dyDescent="0.2">
      <c r="A284" s="571" t="s">
        <v>686</v>
      </c>
      <c r="B284" s="571" t="s">
        <v>687</v>
      </c>
      <c r="C284" s="571" t="s">
        <v>411</v>
      </c>
      <c r="D284" s="571">
        <v>9062</v>
      </c>
      <c r="E284" s="571">
        <v>90062</v>
      </c>
      <c r="F284" s="571" t="s">
        <v>412</v>
      </c>
      <c r="G284" s="571" t="s">
        <v>413</v>
      </c>
      <c r="H284" s="572">
        <v>114237</v>
      </c>
      <c r="I284" s="573">
        <v>110</v>
      </c>
      <c r="J284" s="571" t="s">
        <v>420</v>
      </c>
      <c r="K284" s="571" t="s">
        <v>1723</v>
      </c>
      <c r="L284" s="571" t="s">
        <v>416</v>
      </c>
      <c r="M284" s="573">
        <v>21</v>
      </c>
      <c r="N284" s="122"/>
      <c r="O284" s="574">
        <v>1.92</v>
      </c>
      <c r="P284" s="573">
        <v>0.21</v>
      </c>
      <c r="Q284" s="575">
        <v>91.3</v>
      </c>
      <c r="R284" s="573">
        <v>9.9</v>
      </c>
      <c r="S284" s="574">
        <v>9.2200000000000006</v>
      </c>
      <c r="T284" s="574">
        <v>2.4900000000000002</v>
      </c>
      <c r="U284" s="122"/>
      <c r="V284" s="576">
        <v>1163653</v>
      </c>
      <c r="W284" s="576">
        <v>5584088</v>
      </c>
      <c r="X284" s="572">
        <v>605340</v>
      </c>
      <c r="Y284" s="572">
        <v>61163</v>
      </c>
      <c r="Z284" s="572">
        <v>2242785</v>
      </c>
      <c r="AA284" s="572">
        <v>900787</v>
      </c>
    </row>
    <row r="285" spans="1:27" ht="12.75" x14ac:dyDescent="0.2">
      <c r="A285" s="564" t="s">
        <v>557</v>
      </c>
      <c r="B285" s="564" t="s">
        <v>558</v>
      </c>
      <c r="C285" s="564" t="s">
        <v>411</v>
      </c>
      <c r="D285" s="564">
        <v>9041</v>
      </c>
      <c r="E285" s="564">
        <v>90041</v>
      </c>
      <c r="F285" s="564" t="s">
        <v>427</v>
      </c>
      <c r="G285" s="564" t="s">
        <v>413</v>
      </c>
      <c r="H285" s="565">
        <v>12150996</v>
      </c>
      <c r="I285" s="566">
        <v>107</v>
      </c>
      <c r="J285" s="564" t="s">
        <v>420</v>
      </c>
      <c r="K285" s="564" t="s">
        <v>1723</v>
      </c>
      <c r="L285" s="564" t="s">
        <v>419</v>
      </c>
      <c r="M285" s="566">
        <v>62</v>
      </c>
      <c r="N285" s="567"/>
      <c r="O285" s="568">
        <v>0.76</v>
      </c>
      <c r="P285" s="566">
        <v>0.19</v>
      </c>
      <c r="Q285" s="569">
        <v>103.15</v>
      </c>
      <c r="R285" s="566">
        <v>26.3</v>
      </c>
      <c r="S285" s="568">
        <v>3.92</v>
      </c>
      <c r="T285" s="568">
        <v>1.21</v>
      </c>
      <c r="U285" s="567"/>
      <c r="V285" s="570">
        <v>4629021</v>
      </c>
      <c r="W285" s="570">
        <v>23869845</v>
      </c>
      <c r="X285" s="565">
        <v>6085965</v>
      </c>
      <c r="Y285" s="565">
        <v>231417</v>
      </c>
      <c r="Z285" s="565">
        <v>19779386</v>
      </c>
      <c r="AA285" s="565">
        <v>2277523</v>
      </c>
    </row>
    <row r="286" spans="1:27" ht="12.75" x14ac:dyDescent="0.2">
      <c r="A286" s="571" t="s">
        <v>557</v>
      </c>
      <c r="B286" s="571" t="s">
        <v>558</v>
      </c>
      <c r="C286" s="571" t="s">
        <v>411</v>
      </c>
      <c r="D286" s="571">
        <v>9041</v>
      </c>
      <c r="E286" s="571">
        <v>90041</v>
      </c>
      <c r="F286" s="571" t="s">
        <v>427</v>
      </c>
      <c r="G286" s="571" t="s">
        <v>413</v>
      </c>
      <c r="H286" s="572">
        <v>12150996</v>
      </c>
      <c r="I286" s="573">
        <v>107</v>
      </c>
      <c r="J286" s="571" t="s">
        <v>420</v>
      </c>
      <c r="K286" s="571" t="s">
        <v>1723</v>
      </c>
      <c r="L286" s="571" t="s">
        <v>416</v>
      </c>
      <c r="M286" s="573">
        <v>5</v>
      </c>
      <c r="N286" s="122"/>
      <c r="O286" s="574">
        <v>1.2</v>
      </c>
      <c r="P286" s="573">
        <v>0.22</v>
      </c>
      <c r="Q286" s="575">
        <v>122.62</v>
      </c>
      <c r="R286" s="573">
        <v>22.7</v>
      </c>
      <c r="S286" s="574">
        <v>5.41</v>
      </c>
      <c r="T286" s="574">
        <v>1.87</v>
      </c>
      <c r="U286" s="122"/>
      <c r="V286" s="576">
        <v>93926</v>
      </c>
      <c r="W286" s="576">
        <v>424389</v>
      </c>
      <c r="X286" s="572">
        <v>78502</v>
      </c>
      <c r="Y286" s="572">
        <v>3461</v>
      </c>
      <c r="Z286" s="572">
        <v>227295</v>
      </c>
      <c r="AA286" s="572">
        <v>35578</v>
      </c>
    </row>
    <row r="287" spans="1:27" ht="12.75" x14ac:dyDescent="0.2">
      <c r="A287" s="564" t="s">
        <v>295</v>
      </c>
      <c r="B287" s="564" t="s">
        <v>296</v>
      </c>
      <c r="C287" s="564" t="s">
        <v>411</v>
      </c>
      <c r="D287" s="564">
        <v>9012</v>
      </c>
      <c r="E287" s="564">
        <v>90012</v>
      </c>
      <c r="F287" s="564" t="s">
        <v>412</v>
      </c>
      <c r="G287" s="564" t="s">
        <v>413</v>
      </c>
      <c r="H287" s="565">
        <v>370583</v>
      </c>
      <c r="I287" s="566">
        <v>104</v>
      </c>
      <c r="J287" s="564" t="s">
        <v>420</v>
      </c>
      <c r="K287" s="564" t="s">
        <v>1723</v>
      </c>
      <c r="L287" s="564" t="s">
        <v>419</v>
      </c>
      <c r="M287" s="566">
        <v>48</v>
      </c>
      <c r="N287" s="567"/>
      <c r="O287" s="568">
        <v>0.82</v>
      </c>
      <c r="P287" s="566">
        <v>0.12</v>
      </c>
      <c r="Q287" s="569">
        <v>177.81</v>
      </c>
      <c r="R287" s="566">
        <v>25.6</v>
      </c>
      <c r="S287" s="568">
        <v>6.95</v>
      </c>
      <c r="T287" s="568">
        <v>1.97</v>
      </c>
      <c r="U287" s="567"/>
      <c r="V287" s="570">
        <v>2424815</v>
      </c>
      <c r="W287" s="570">
        <v>20653045</v>
      </c>
      <c r="X287" s="565">
        <v>2970088</v>
      </c>
      <c r="Y287" s="565">
        <v>116155</v>
      </c>
      <c r="Z287" s="565">
        <v>10472474</v>
      </c>
      <c r="AA287" s="565">
        <v>1342274</v>
      </c>
    </row>
    <row r="288" spans="1:27" ht="12.75" x14ac:dyDescent="0.2">
      <c r="A288" s="571" t="s">
        <v>295</v>
      </c>
      <c r="B288" s="571" t="s">
        <v>296</v>
      </c>
      <c r="C288" s="571" t="s">
        <v>411</v>
      </c>
      <c r="D288" s="571">
        <v>9012</v>
      </c>
      <c r="E288" s="571">
        <v>90012</v>
      </c>
      <c r="F288" s="571" t="s">
        <v>412</v>
      </c>
      <c r="G288" s="571" t="s">
        <v>413</v>
      </c>
      <c r="H288" s="572">
        <v>370583</v>
      </c>
      <c r="I288" s="573">
        <v>104</v>
      </c>
      <c r="J288" s="571" t="s">
        <v>420</v>
      </c>
      <c r="K288" s="571" t="s">
        <v>1723</v>
      </c>
      <c r="L288" s="571" t="s">
        <v>416</v>
      </c>
      <c r="M288" s="573">
        <v>22</v>
      </c>
      <c r="N288" s="122"/>
      <c r="O288" s="574">
        <v>0.82</v>
      </c>
      <c r="P288" s="573">
        <v>0.05</v>
      </c>
      <c r="Q288" s="575">
        <v>125.06</v>
      </c>
      <c r="R288" s="573">
        <v>7.7</v>
      </c>
      <c r="S288" s="574">
        <v>16.260000000000002</v>
      </c>
      <c r="T288" s="574">
        <v>3.57</v>
      </c>
      <c r="U288" s="122"/>
      <c r="V288" s="576">
        <v>306343</v>
      </c>
      <c r="W288" s="576">
        <v>6068925</v>
      </c>
      <c r="X288" s="572">
        <v>373191</v>
      </c>
      <c r="Y288" s="572">
        <v>48529</v>
      </c>
      <c r="Z288" s="572">
        <v>1700706</v>
      </c>
      <c r="AA288" s="572">
        <v>732370</v>
      </c>
    </row>
    <row r="289" spans="1:27" ht="12.75" x14ac:dyDescent="0.2">
      <c r="A289" s="564" t="s">
        <v>771</v>
      </c>
      <c r="B289" s="564" t="s">
        <v>772</v>
      </c>
      <c r="C289" s="564" t="s">
        <v>411</v>
      </c>
      <c r="D289" s="564">
        <v>9079</v>
      </c>
      <c r="E289" s="564">
        <v>90079</v>
      </c>
      <c r="F289" s="564" t="s">
        <v>412</v>
      </c>
      <c r="G289" s="564" t="s">
        <v>413</v>
      </c>
      <c r="H289" s="565">
        <v>345580</v>
      </c>
      <c r="I289" s="566">
        <v>93</v>
      </c>
      <c r="J289" s="564" t="s">
        <v>420</v>
      </c>
      <c r="K289" s="564" t="s">
        <v>1723</v>
      </c>
      <c r="L289" s="564" t="s">
        <v>419</v>
      </c>
      <c r="M289" s="566">
        <v>61</v>
      </c>
      <c r="N289" s="567"/>
      <c r="O289" s="568">
        <v>0.65</v>
      </c>
      <c r="P289" s="566">
        <v>0.1</v>
      </c>
      <c r="Q289" s="569">
        <v>113.45</v>
      </c>
      <c r="R289" s="566">
        <v>17.399999999999999</v>
      </c>
      <c r="S289" s="568">
        <v>6.51</v>
      </c>
      <c r="T289" s="568">
        <v>0.95</v>
      </c>
      <c r="U289" s="567"/>
      <c r="V289" s="570">
        <v>2716775</v>
      </c>
      <c r="W289" s="570">
        <v>27044254</v>
      </c>
      <c r="X289" s="565">
        <v>4151467</v>
      </c>
      <c r="Y289" s="565">
        <v>238374</v>
      </c>
      <c r="Z289" s="565">
        <v>28499206</v>
      </c>
      <c r="AA289" s="565">
        <v>3467184</v>
      </c>
    </row>
    <row r="290" spans="1:27" ht="12.75" x14ac:dyDescent="0.2">
      <c r="A290" s="571" t="s">
        <v>1243</v>
      </c>
      <c r="B290" s="571" t="s">
        <v>1129</v>
      </c>
      <c r="C290" s="571" t="s">
        <v>411</v>
      </c>
      <c r="D290" s="571">
        <v>9171</v>
      </c>
      <c r="E290" s="571">
        <v>90171</v>
      </c>
      <c r="F290" s="571" t="s">
        <v>427</v>
      </c>
      <c r="G290" s="571" t="s">
        <v>413</v>
      </c>
      <c r="H290" s="572">
        <v>258653</v>
      </c>
      <c r="I290" s="573">
        <v>90</v>
      </c>
      <c r="J290" s="571" t="s">
        <v>420</v>
      </c>
      <c r="K290" s="571" t="s">
        <v>1723</v>
      </c>
      <c r="L290" s="571" t="s">
        <v>416</v>
      </c>
      <c r="M290" s="573">
        <v>44</v>
      </c>
      <c r="N290" s="122"/>
      <c r="O290" s="574">
        <v>0.84</v>
      </c>
      <c r="P290" s="573">
        <v>0.14000000000000001</v>
      </c>
      <c r="Q290" s="575">
        <v>107.05</v>
      </c>
      <c r="R290" s="573">
        <v>17.3</v>
      </c>
      <c r="S290" s="574">
        <v>6.2</v>
      </c>
      <c r="T290" s="574">
        <v>1.47</v>
      </c>
      <c r="U290" s="122"/>
      <c r="V290" s="576">
        <v>1941743</v>
      </c>
      <c r="W290" s="576">
        <v>14292177</v>
      </c>
      <c r="X290" s="572">
        <v>2304540</v>
      </c>
      <c r="Y290" s="572">
        <v>133514</v>
      </c>
      <c r="Z290" s="572">
        <v>9748204</v>
      </c>
      <c r="AA290" s="572">
        <v>1975685</v>
      </c>
    </row>
    <row r="291" spans="1:27" ht="12.75" x14ac:dyDescent="0.2">
      <c r="A291" s="564" t="s">
        <v>353</v>
      </c>
      <c r="B291" s="564" t="s">
        <v>354</v>
      </c>
      <c r="C291" s="564" t="s">
        <v>411</v>
      </c>
      <c r="D291" s="564">
        <v>9020</v>
      </c>
      <c r="E291" s="564">
        <v>90020</v>
      </c>
      <c r="F291" s="564" t="s">
        <v>412</v>
      </c>
      <c r="G291" s="564" t="s">
        <v>413</v>
      </c>
      <c r="H291" s="565">
        <v>195861</v>
      </c>
      <c r="I291" s="566">
        <v>87</v>
      </c>
      <c r="J291" s="564" t="s">
        <v>420</v>
      </c>
      <c r="K291" s="564" t="s">
        <v>1723</v>
      </c>
      <c r="L291" s="564" t="s">
        <v>419</v>
      </c>
      <c r="M291" s="566">
        <v>87</v>
      </c>
      <c r="N291" s="567"/>
      <c r="O291" s="568">
        <v>1.1200000000000001</v>
      </c>
      <c r="P291" s="566">
        <v>0.3</v>
      </c>
      <c r="Q291" s="569">
        <v>109.86</v>
      </c>
      <c r="R291" s="566">
        <v>29.5</v>
      </c>
      <c r="S291" s="568">
        <v>3.73</v>
      </c>
      <c r="T291" s="568">
        <v>0.91</v>
      </c>
      <c r="U291" s="567"/>
      <c r="V291" s="570">
        <v>7205297</v>
      </c>
      <c r="W291" s="570">
        <v>23951608</v>
      </c>
      <c r="X291" s="565">
        <v>6425839</v>
      </c>
      <c r="Y291" s="565">
        <v>218026</v>
      </c>
      <c r="Z291" s="565">
        <v>26309128</v>
      </c>
      <c r="AA291" s="565">
        <v>2651493</v>
      </c>
    </row>
    <row r="292" spans="1:27" ht="12.75" x14ac:dyDescent="0.2">
      <c r="A292" s="571" t="s">
        <v>980</v>
      </c>
      <c r="B292" s="571" t="s">
        <v>369</v>
      </c>
      <c r="C292" s="571" t="s">
        <v>411</v>
      </c>
      <c r="D292" s="571" t="s">
        <v>981</v>
      </c>
      <c r="E292" s="571" t="s">
        <v>982</v>
      </c>
      <c r="F292" s="571" t="s">
        <v>412</v>
      </c>
      <c r="G292" s="571" t="s">
        <v>864</v>
      </c>
      <c r="H292" s="573">
        <v>0</v>
      </c>
      <c r="I292" s="573">
        <v>86</v>
      </c>
      <c r="J292" s="571" t="s">
        <v>420</v>
      </c>
      <c r="K292" s="571" t="s">
        <v>1723</v>
      </c>
      <c r="L292" s="571" t="s">
        <v>416</v>
      </c>
      <c r="M292" s="573">
        <v>15</v>
      </c>
      <c r="N292" s="122"/>
      <c r="O292" s="574">
        <v>1.72</v>
      </c>
      <c r="P292" s="573">
        <v>0.12</v>
      </c>
      <c r="Q292" s="575">
        <v>68.37</v>
      </c>
      <c r="R292" s="573">
        <v>4.7</v>
      </c>
      <c r="S292" s="574">
        <v>14.69</v>
      </c>
      <c r="T292" s="574">
        <v>0</v>
      </c>
      <c r="U292" s="122"/>
      <c r="V292" s="576">
        <v>160578</v>
      </c>
      <c r="W292" s="576">
        <v>1374244</v>
      </c>
      <c r="X292" s="572">
        <v>93575</v>
      </c>
      <c r="Y292" s="572">
        <v>20101</v>
      </c>
      <c r="Z292" s="573">
        <v>0</v>
      </c>
      <c r="AA292" s="572">
        <v>440062</v>
      </c>
    </row>
    <row r="293" spans="1:27" ht="12.75" x14ac:dyDescent="0.2">
      <c r="A293" s="564" t="s">
        <v>164</v>
      </c>
      <c r="B293" s="564" t="s">
        <v>165</v>
      </c>
      <c r="C293" s="564" t="s">
        <v>411</v>
      </c>
      <c r="D293" s="564">
        <v>9004</v>
      </c>
      <c r="E293" s="564">
        <v>90004</v>
      </c>
      <c r="F293" s="564" t="s">
        <v>412</v>
      </c>
      <c r="G293" s="564" t="s">
        <v>413</v>
      </c>
      <c r="H293" s="565">
        <v>523994</v>
      </c>
      <c r="I293" s="566">
        <v>85</v>
      </c>
      <c r="J293" s="564" t="s">
        <v>420</v>
      </c>
      <c r="K293" s="564" t="s">
        <v>1723</v>
      </c>
      <c r="L293" s="564" t="s">
        <v>419</v>
      </c>
      <c r="M293" s="566">
        <v>69</v>
      </c>
      <c r="N293" s="567"/>
      <c r="O293" s="568">
        <v>0.84</v>
      </c>
      <c r="P293" s="566">
        <v>0.16</v>
      </c>
      <c r="Q293" s="569">
        <v>84.45</v>
      </c>
      <c r="R293" s="566">
        <v>16.600000000000001</v>
      </c>
      <c r="S293" s="568">
        <v>5.09</v>
      </c>
      <c r="T293" s="568">
        <v>1.42</v>
      </c>
      <c r="U293" s="567"/>
      <c r="V293" s="570">
        <v>4329747</v>
      </c>
      <c r="W293" s="570">
        <v>26270843</v>
      </c>
      <c r="X293" s="565">
        <v>5157702</v>
      </c>
      <c r="Y293" s="565">
        <v>311069</v>
      </c>
      <c r="Z293" s="565">
        <v>18501223</v>
      </c>
      <c r="AA293" s="565">
        <v>3914833</v>
      </c>
    </row>
    <row r="294" spans="1:27" ht="12.75" x14ac:dyDescent="0.2">
      <c r="A294" s="571" t="s">
        <v>283</v>
      </c>
      <c r="B294" s="571" t="s">
        <v>284</v>
      </c>
      <c r="C294" s="571" t="s">
        <v>411</v>
      </c>
      <c r="D294" s="571">
        <v>9010</v>
      </c>
      <c r="E294" s="571">
        <v>90010</v>
      </c>
      <c r="F294" s="571" t="s">
        <v>427</v>
      </c>
      <c r="G294" s="571" t="s">
        <v>413</v>
      </c>
      <c r="H294" s="572">
        <v>12150996</v>
      </c>
      <c r="I294" s="573">
        <v>84</v>
      </c>
      <c r="J294" s="571" t="s">
        <v>420</v>
      </c>
      <c r="K294" s="571" t="s">
        <v>1723</v>
      </c>
      <c r="L294" s="571" t="s">
        <v>419</v>
      </c>
      <c r="M294" s="573">
        <v>48</v>
      </c>
      <c r="N294" s="122"/>
      <c r="O294" s="574">
        <v>0.66</v>
      </c>
      <c r="P294" s="573">
        <v>0.12</v>
      </c>
      <c r="Q294" s="575">
        <v>134.28</v>
      </c>
      <c r="R294" s="573">
        <v>23.3</v>
      </c>
      <c r="S294" s="574">
        <v>5.76</v>
      </c>
      <c r="T294" s="574">
        <v>1.1599999999999999</v>
      </c>
      <c r="U294" s="122"/>
      <c r="V294" s="576">
        <v>2539780</v>
      </c>
      <c r="W294" s="576">
        <v>22077106</v>
      </c>
      <c r="X294" s="572">
        <v>3831423</v>
      </c>
      <c r="Y294" s="572">
        <v>164412</v>
      </c>
      <c r="Z294" s="572">
        <v>18952862</v>
      </c>
      <c r="AA294" s="572">
        <v>2050169</v>
      </c>
    </row>
    <row r="295" spans="1:27" ht="12.75" x14ac:dyDescent="0.2">
      <c r="A295" s="564" t="s">
        <v>1027</v>
      </c>
      <c r="B295" s="564" t="s">
        <v>1028</v>
      </c>
      <c r="C295" s="564" t="s">
        <v>411</v>
      </c>
      <c r="D295" s="564">
        <v>9121</v>
      </c>
      <c r="E295" s="564">
        <v>90121</v>
      </c>
      <c r="F295" s="564" t="s">
        <v>412</v>
      </c>
      <c r="G295" s="564" t="s">
        <v>413</v>
      </c>
      <c r="H295" s="565">
        <v>341219</v>
      </c>
      <c r="I295" s="566">
        <v>82</v>
      </c>
      <c r="J295" s="564" t="s">
        <v>420</v>
      </c>
      <c r="K295" s="564" t="s">
        <v>1723</v>
      </c>
      <c r="L295" s="564" t="s">
        <v>416</v>
      </c>
      <c r="M295" s="566">
        <v>44</v>
      </c>
      <c r="N295" s="567"/>
      <c r="O295" s="568">
        <v>1.1299999999999999</v>
      </c>
      <c r="P295" s="566">
        <v>0.15</v>
      </c>
      <c r="Q295" s="569">
        <v>127.95</v>
      </c>
      <c r="R295" s="566">
        <v>17.5</v>
      </c>
      <c r="S295" s="568">
        <v>7.32</v>
      </c>
      <c r="T295" s="568">
        <v>1.02</v>
      </c>
      <c r="U295" s="567"/>
      <c r="V295" s="570">
        <v>2550959</v>
      </c>
      <c r="W295" s="570">
        <v>16489167</v>
      </c>
      <c r="X295" s="565">
        <v>2253645</v>
      </c>
      <c r="Y295" s="565">
        <v>128870</v>
      </c>
      <c r="Z295" s="565">
        <v>16114358</v>
      </c>
      <c r="AA295" s="565">
        <v>2177755</v>
      </c>
    </row>
    <row r="296" spans="1:27" ht="12.75" x14ac:dyDescent="0.2">
      <c r="A296" s="571" t="s">
        <v>448</v>
      </c>
      <c r="B296" s="571" t="s">
        <v>449</v>
      </c>
      <c r="C296" s="571" t="s">
        <v>411</v>
      </c>
      <c r="D296" s="571">
        <v>9234</v>
      </c>
      <c r="E296" s="571">
        <v>90234</v>
      </c>
      <c r="F296" s="571" t="s">
        <v>412</v>
      </c>
      <c r="G296" s="571" t="s">
        <v>413</v>
      </c>
      <c r="H296" s="572">
        <v>3281212</v>
      </c>
      <c r="I296" s="573">
        <v>81</v>
      </c>
      <c r="J296" s="571" t="s">
        <v>420</v>
      </c>
      <c r="K296" s="571" t="s">
        <v>1723</v>
      </c>
      <c r="L296" s="571" t="s">
        <v>416</v>
      </c>
      <c r="M296" s="573">
        <v>55</v>
      </c>
      <c r="N296" s="122"/>
      <c r="O296" s="574">
        <v>1.08</v>
      </c>
      <c r="P296" s="573">
        <v>0.16</v>
      </c>
      <c r="Q296" s="575">
        <v>112.17</v>
      </c>
      <c r="R296" s="573">
        <v>16.399999999999999</v>
      </c>
      <c r="S296" s="574">
        <v>6.83</v>
      </c>
      <c r="T296" s="574">
        <v>1.67</v>
      </c>
      <c r="U296" s="122"/>
      <c r="V296" s="576">
        <v>3158617</v>
      </c>
      <c r="W296" s="576">
        <v>19971498</v>
      </c>
      <c r="X296" s="572">
        <v>2925522</v>
      </c>
      <c r="Y296" s="572">
        <v>178049</v>
      </c>
      <c r="Z296" s="572">
        <v>11970345</v>
      </c>
      <c r="AA296" s="572">
        <v>2307555</v>
      </c>
    </row>
    <row r="297" spans="1:27" ht="12.75" x14ac:dyDescent="0.2">
      <c r="A297" s="564" t="s">
        <v>866</v>
      </c>
      <c r="B297" s="564" t="s">
        <v>867</v>
      </c>
      <c r="C297" s="564" t="s">
        <v>411</v>
      </c>
      <c r="D297" s="564">
        <v>9162</v>
      </c>
      <c r="E297" s="564">
        <v>90162</v>
      </c>
      <c r="F297" s="564" t="s">
        <v>412</v>
      </c>
      <c r="G297" s="564" t="s">
        <v>413</v>
      </c>
      <c r="H297" s="565">
        <v>277634</v>
      </c>
      <c r="I297" s="566">
        <v>78</v>
      </c>
      <c r="J297" s="564" t="s">
        <v>420</v>
      </c>
      <c r="K297" s="564" t="s">
        <v>1723</v>
      </c>
      <c r="L297" s="564" t="s">
        <v>416</v>
      </c>
      <c r="M297" s="566">
        <v>52</v>
      </c>
      <c r="N297" s="567"/>
      <c r="O297" s="568">
        <v>1.1100000000000001</v>
      </c>
      <c r="P297" s="566">
        <v>0.16</v>
      </c>
      <c r="Q297" s="569">
        <v>112.45</v>
      </c>
      <c r="R297" s="566">
        <v>16.100000000000001</v>
      </c>
      <c r="S297" s="568">
        <v>6.97</v>
      </c>
      <c r="T297" s="568">
        <v>0.96</v>
      </c>
      <c r="U297" s="567"/>
      <c r="V297" s="570">
        <v>2612164</v>
      </c>
      <c r="W297" s="570">
        <v>16350370</v>
      </c>
      <c r="X297" s="565">
        <v>2344985</v>
      </c>
      <c r="Y297" s="565">
        <v>145397</v>
      </c>
      <c r="Z297" s="565">
        <v>16944717</v>
      </c>
      <c r="AA297" s="565">
        <v>2036876</v>
      </c>
    </row>
    <row r="298" spans="1:27" ht="12.75" x14ac:dyDescent="0.2">
      <c r="A298" s="571" t="s">
        <v>483</v>
      </c>
      <c r="B298" s="571" t="s">
        <v>484</v>
      </c>
      <c r="C298" s="571" t="s">
        <v>411</v>
      </c>
      <c r="D298" s="571">
        <v>9035</v>
      </c>
      <c r="E298" s="571">
        <v>90035</v>
      </c>
      <c r="F298" s="571" t="s">
        <v>412</v>
      </c>
      <c r="G298" s="571" t="s">
        <v>413</v>
      </c>
      <c r="H298" s="572">
        <v>367260</v>
      </c>
      <c r="I298" s="573">
        <v>70</v>
      </c>
      <c r="J298" s="571" t="s">
        <v>420</v>
      </c>
      <c r="K298" s="571" t="s">
        <v>1723</v>
      </c>
      <c r="L298" s="571" t="s">
        <v>419</v>
      </c>
      <c r="M298" s="573">
        <v>47</v>
      </c>
      <c r="N298" s="122"/>
      <c r="O298" s="574">
        <v>0.81</v>
      </c>
      <c r="P298" s="573">
        <v>0.16</v>
      </c>
      <c r="Q298" s="575">
        <v>92.98</v>
      </c>
      <c r="R298" s="573">
        <v>17.8</v>
      </c>
      <c r="S298" s="574">
        <v>5.23</v>
      </c>
      <c r="T298" s="574">
        <v>1.23</v>
      </c>
      <c r="U298" s="122"/>
      <c r="V298" s="576">
        <v>2936328</v>
      </c>
      <c r="W298" s="576">
        <v>18924544</v>
      </c>
      <c r="X298" s="572">
        <v>3616387</v>
      </c>
      <c r="Y298" s="572">
        <v>203536</v>
      </c>
      <c r="Z298" s="572">
        <v>15361578</v>
      </c>
      <c r="AA298" s="572">
        <v>2192066</v>
      </c>
    </row>
    <row r="299" spans="1:27" ht="12.75" x14ac:dyDescent="0.2">
      <c r="A299" s="564" t="s">
        <v>920</v>
      </c>
      <c r="B299" s="564" t="s">
        <v>351</v>
      </c>
      <c r="C299" s="564" t="s">
        <v>411</v>
      </c>
      <c r="D299" s="564">
        <v>9089</v>
      </c>
      <c r="E299" s="564">
        <v>90089</v>
      </c>
      <c r="F299" s="564" t="s">
        <v>427</v>
      </c>
      <c r="G299" s="564" t="s">
        <v>413</v>
      </c>
      <c r="H299" s="565">
        <v>308231</v>
      </c>
      <c r="I299" s="566">
        <v>65</v>
      </c>
      <c r="J299" s="564" t="s">
        <v>420</v>
      </c>
      <c r="K299" s="564" t="s">
        <v>1723</v>
      </c>
      <c r="L299" s="564" t="s">
        <v>416</v>
      </c>
      <c r="M299" s="566">
        <v>40</v>
      </c>
      <c r="N299" s="567"/>
      <c r="O299" s="568">
        <v>1.49</v>
      </c>
      <c r="P299" s="566">
        <v>0.13</v>
      </c>
      <c r="Q299" s="569">
        <v>130.97999999999999</v>
      </c>
      <c r="R299" s="566">
        <v>11.5</v>
      </c>
      <c r="S299" s="568">
        <v>11.4</v>
      </c>
      <c r="T299" s="568">
        <v>1.37</v>
      </c>
      <c r="U299" s="567"/>
      <c r="V299" s="570">
        <v>1583350</v>
      </c>
      <c r="W299" s="570">
        <v>12134044</v>
      </c>
      <c r="X299" s="565">
        <v>1064495</v>
      </c>
      <c r="Y299" s="565">
        <v>92643</v>
      </c>
      <c r="Z299" s="565">
        <v>8865073</v>
      </c>
      <c r="AA299" s="565">
        <v>1534485</v>
      </c>
    </row>
    <row r="300" spans="1:27" ht="12.75" x14ac:dyDescent="0.2">
      <c r="A300" s="571" t="s">
        <v>660</v>
      </c>
      <c r="B300" s="571" t="s">
        <v>661</v>
      </c>
      <c r="C300" s="571" t="s">
        <v>411</v>
      </c>
      <c r="D300" s="571">
        <v>9211</v>
      </c>
      <c r="E300" s="571">
        <v>90211</v>
      </c>
      <c r="F300" s="571" t="s">
        <v>486</v>
      </c>
      <c r="G300" s="571" t="s">
        <v>413</v>
      </c>
      <c r="H300" s="572">
        <v>12150996</v>
      </c>
      <c r="I300" s="573">
        <v>63</v>
      </c>
      <c r="J300" s="571" t="s">
        <v>420</v>
      </c>
      <c r="K300" s="571" t="s">
        <v>1723</v>
      </c>
      <c r="L300" s="571" t="s">
        <v>416</v>
      </c>
      <c r="M300" s="573">
        <v>63</v>
      </c>
      <c r="N300" s="122"/>
      <c r="O300" s="574">
        <v>0.55000000000000004</v>
      </c>
      <c r="P300" s="573">
        <v>0.35</v>
      </c>
      <c r="Q300" s="575">
        <v>65.12</v>
      </c>
      <c r="R300" s="573">
        <v>41.3</v>
      </c>
      <c r="S300" s="574">
        <v>1.58</v>
      </c>
      <c r="T300" s="574">
        <v>0.8</v>
      </c>
      <c r="U300" s="122"/>
      <c r="V300" s="576">
        <v>5242590</v>
      </c>
      <c r="W300" s="576">
        <v>15027491</v>
      </c>
      <c r="X300" s="572">
        <v>9535775</v>
      </c>
      <c r="Y300" s="572">
        <v>230765</v>
      </c>
      <c r="Z300" s="572">
        <v>18897330</v>
      </c>
      <c r="AA300" s="572">
        <v>1447483</v>
      </c>
    </row>
    <row r="301" spans="1:27" ht="12.75" x14ac:dyDescent="0.2">
      <c r="A301" s="564" t="s">
        <v>182</v>
      </c>
      <c r="B301" s="564" t="s">
        <v>183</v>
      </c>
      <c r="C301" s="564" t="s">
        <v>411</v>
      </c>
      <c r="D301" s="564">
        <v>9007</v>
      </c>
      <c r="E301" s="564">
        <v>90007</v>
      </c>
      <c r="F301" s="564" t="s">
        <v>427</v>
      </c>
      <c r="G301" s="564" t="s">
        <v>413</v>
      </c>
      <c r="H301" s="565">
        <v>358172</v>
      </c>
      <c r="I301" s="566">
        <v>63</v>
      </c>
      <c r="J301" s="564" t="s">
        <v>420</v>
      </c>
      <c r="K301" s="564" t="s">
        <v>1723</v>
      </c>
      <c r="L301" s="564" t="s">
        <v>416</v>
      </c>
      <c r="M301" s="566">
        <v>46</v>
      </c>
      <c r="N301" s="567"/>
      <c r="O301" s="568">
        <v>0.89</v>
      </c>
      <c r="P301" s="566">
        <v>0.18</v>
      </c>
      <c r="Q301" s="569">
        <v>88.18</v>
      </c>
      <c r="R301" s="566">
        <v>17.7</v>
      </c>
      <c r="S301" s="568">
        <v>4.99</v>
      </c>
      <c r="T301" s="568">
        <v>1.17</v>
      </c>
      <c r="U301" s="567"/>
      <c r="V301" s="570">
        <v>2460410</v>
      </c>
      <c r="W301" s="570">
        <v>13779289</v>
      </c>
      <c r="X301" s="565">
        <v>2762922</v>
      </c>
      <c r="Y301" s="565">
        <v>156258</v>
      </c>
      <c r="Z301" s="565">
        <v>11777285</v>
      </c>
      <c r="AA301" s="565">
        <v>1991113</v>
      </c>
    </row>
    <row r="302" spans="1:27" ht="12.75" x14ac:dyDescent="0.2">
      <c r="A302" s="571" t="s">
        <v>1029</v>
      </c>
      <c r="B302" s="571" t="s">
        <v>1030</v>
      </c>
      <c r="C302" s="571" t="s">
        <v>411</v>
      </c>
      <c r="D302" s="571">
        <v>9144</v>
      </c>
      <c r="E302" s="571">
        <v>90144</v>
      </c>
      <c r="F302" s="571" t="s">
        <v>412</v>
      </c>
      <c r="G302" s="571" t="s">
        <v>413</v>
      </c>
      <c r="H302" s="572">
        <v>615968</v>
      </c>
      <c r="I302" s="573">
        <v>59</v>
      </c>
      <c r="J302" s="571" t="s">
        <v>420</v>
      </c>
      <c r="K302" s="571" t="s">
        <v>1723</v>
      </c>
      <c r="L302" s="571" t="s">
        <v>416</v>
      </c>
      <c r="M302" s="573">
        <v>47</v>
      </c>
      <c r="N302" s="122"/>
      <c r="O302" s="574">
        <v>1.22</v>
      </c>
      <c r="P302" s="573">
        <v>0.14000000000000001</v>
      </c>
      <c r="Q302" s="575">
        <v>111.11</v>
      </c>
      <c r="R302" s="573">
        <v>12.5</v>
      </c>
      <c r="S302" s="574">
        <v>8.8800000000000008</v>
      </c>
      <c r="T302" s="574">
        <v>1.92</v>
      </c>
      <c r="U302" s="122"/>
      <c r="V302" s="576">
        <v>1876618</v>
      </c>
      <c r="W302" s="576">
        <v>13646760</v>
      </c>
      <c r="X302" s="572">
        <v>1536084</v>
      </c>
      <c r="Y302" s="572">
        <v>122825</v>
      </c>
      <c r="Z302" s="572">
        <v>7100787</v>
      </c>
      <c r="AA302" s="572">
        <v>1726726</v>
      </c>
    </row>
    <row r="303" spans="1:27" ht="12.75" x14ac:dyDescent="0.2">
      <c r="A303" s="564" t="s">
        <v>1234</v>
      </c>
      <c r="B303" s="564" t="s">
        <v>1063</v>
      </c>
      <c r="C303" s="564" t="s">
        <v>411</v>
      </c>
      <c r="D303" s="564">
        <v>9173</v>
      </c>
      <c r="E303" s="564">
        <v>90173</v>
      </c>
      <c r="F303" s="564" t="s">
        <v>412</v>
      </c>
      <c r="G303" s="564" t="s">
        <v>413</v>
      </c>
      <c r="H303" s="565">
        <v>136969</v>
      </c>
      <c r="I303" s="566">
        <v>56</v>
      </c>
      <c r="J303" s="564" t="s">
        <v>420</v>
      </c>
      <c r="K303" s="564" t="s">
        <v>1723</v>
      </c>
      <c r="L303" s="564" t="s">
        <v>416</v>
      </c>
      <c r="M303" s="566">
        <v>41</v>
      </c>
      <c r="N303" s="567"/>
      <c r="O303" s="568">
        <v>1.57</v>
      </c>
      <c r="P303" s="566">
        <v>0.15</v>
      </c>
      <c r="Q303" s="569">
        <v>66.400000000000006</v>
      </c>
      <c r="R303" s="566">
        <v>6.2</v>
      </c>
      <c r="S303" s="568">
        <v>10.72</v>
      </c>
      <c r="T303" s="568">
        <v>1.73</v>
      </c>
      <c r="U303" s="567"/>
      <c r="V303" s="570">
        <v>1231944</v>
      </c>
      <c r="W303" s="570">
        <v>8390328</v>
      </c>
      <c r="X303" s="565">
        <v>782344</v>
      </c>
      <c r="Y303" s="565">
        <v>126357</v>
      </c>
      <c r="Z303" s="565">
        <v>4862630</v>
      </c>
      <c r="AA303" s="565">
        <v>1850662</v>
      </c>
    </row>
    <row r="304" spans="1:27" ht="12.75" x14ac:dyDescent="0.2">
      <c r="A304" s="571" t="s">
        <v>961</v>
      </c>
      <c r="B304" s="571" t="s">
        <v>962</v>
      </c>
      <c r="C304" s="571" t="s">
        <v>411</v>
      </c>
      <c r="D304" s="571">
        <v>9205</v>
      </c>
      <c r="E304" s="571">
        <v>90205</v>
      </c>
      <c r="F304" s="571" t="s">
        <v>427</v>
      </c>
      <c r="G304" s="571" t="s">
        <v>413</v>
      </c>
      <c r="H304" s="572">
        <v>1723634</v>
      </c>
      <c r="I304" s="573">
        <v>54</v>
      </c>
      <c r="J304" s="571" t="s">
        <v>420</v>
      </c>
      <c r="K304" s="571" t="s">
        <v>1723</v>
      </c>
      <c r="L304" s="571" t="s">
        <v>416</v>
      </c>
      <c r="M304" s="573">
        <v>19</v>
      </c>
      <c r="N304" s="122"/>
      <c r="O304" s="574">
        <v>1.34</v>
      </c>
      <c r="P304" s="573">
        <v>0.11</v>
      </c>
      <c r="Q304" s="575">
        <v>129.97</v>
      </c>
      <c r="R304" s="573">
        <v>11.1</v>
      </c>
      <c r="S304" s="574">
        <v>11.71</v>
      </c>
      <c r="T304" s="574">
        <v>2.93</v>
      </c>
      <c r="U304" s="122"/>
      <c r="V304" s="576">
        <v>580055</v>
      </c>
      <c r="W304" s="576">
        <v>5074026</v>
      </c>
      <c r="X304" s="572">
        <v>433203</v>
      </c>
      <c r="Y304" s="572">
        <v>39041</v>
      </c>
      <c r="Z304" s="572">
        <v>1732370</v>
      </c>
      <c r="AA304" s="572">
        <v>522675</v>
      </c>
    </row>
    <row r="305" spans="1:27" ht="12.75" x14ac:dyDescent="0.2">
      <c r="A305" s="564" t="s">
        <v>442</v>
      </c>
      <c r="B305" s="564" t="s">
        <v>443</v>
      </c>
      <c r="C305" s="564" t="s">
        <v>411</v>
      </c>
      <c r="D305" s="564">
        <v>9159</v>
      </c>
      <c r="E305" s="564">
        <v>90159</v>
      </c>
      <c r="F305" s="564" t="s">
        <v>412</v>
      </c>
      <c r="G305" s="564" t="s">
        <v>413</v>
      </c>
      <c r="H305" s="565">
        <v>3281212</v>
      </c>
      <c r="I305" s="566">
        <v>50</v>
      </c>
      <c r="J305" s="564" t="s">
        <v>420</v>
      </c>
      <c r="K305" s="564" t="s">
        <v>1723</v>
      </c>
      <c r="L305" s="564" t="s">
        <v>416</v>
      </c>
      <c r="M305" s="566">
        <v>32</v>
      </c>
      <c r="N305" s="567"/>
      <c r="O305" s="568">
        <v>1.1000000000000001</v>
      </c>
      <c r="P305" s="566">
        <v>0.16</v>
      </c>
      <c r="Q305" s="569">
        <v>95.15</v>
      </c>
      <c r="R305" s="566">
        <v>13.9</v>
      </c>
      <c r="S305" s="568">
        <v>6.83</v>
      </c>
      <c r="T305" s="568">
        <v>0.94</v>
      </c>
      <c r="U305" s="567"/>
      <c r="V305" s="570">
        <v>1038660</v>
      </c>
      <c r="W305" s="570">
        <v>6427591</v>
      </c>
      <c r="X305" s="565">
        <v>941258</v>
      </c>
      <c r="Y305" s="565">
        <v>67549</v>
      </c>
      <c r="Z305" s="565">
        <v>6865522</v>
      </c>
      <c r="AA305" s="565">
        <v>1140147</v>
      </c>
    </row>
    <row r="306" spans="1:27" ht="12.75" x14ac:dyDescent="0.2">
      <c r="A306" s="571" t="s">
        <v>530</v>
      </c>
      <c r="B306" s="571" t="s">
        <v>531</v>
      </c>
      <c r="C306" s="571" t="s">
        <v>411</v>
      </c>
      <c r="D306" s="571">
        <v>9039</v>
      </c>
      <c r="E306" s="571">
        <v>90039</v>
      </c>
      <c r="F306" s="571" t="s">
        <v>427</v>
      </c>
      <c r="G306" s="571" t="s">
        <v>413</v>
      </c>
      <c r="H306" s="572">
        <v>12150996</v>
      </c>
      <c r="I306" s="573">
        <v>49</v>
      </c>
      <c r="J306" s="571" t="s">
        <v>420</v>
      </c>
      <c r="K306" s="571" t="s">
        <v>1723</v>
      </c>
      <c r="L306" s="571" t="s">
        <v>419</v>
      </c>
      <c r="M306" s="573">
        <v>47</v>
      </c>
      <c r="N306" s="122"/>
      <c r="O306" s="574">
        <v>0.63</v>
      </c>
      <c r="P306" s="573">
        <v>0.15</v>
      </c>
      <c r="Q306" s="575">
        <v>129.02000000000001</v>
      </c>
      <c r="R306" s="573">
        <v>30.9</v>
      </c>
      <c r="S306" s="574">
        <v>4.18</v>
      </c>
      <c r="T306" s="574">
        <v>1.26</v>
      </c>
      <c r="U306" s="122"/>
      <c r="V306" s="576">
        <v>3188559</v>
      </c>
      <c r="W306" s="576">
        <v>21203586</v>
      </c>
      <c r="X306" s="572">
        <v>5070970</v>
      </c>
      <c r="Y306" s="572">
        <v>164345</v>
      </c>
      <c r="Z306" s="572">
        <v>16882615</v>
      </c>
      <c r="AA306" s="572">
        <v>1680447</v>
      </c>
    </row>
    <row r="307" spans="1:27" ht="12.75" x14ac:dyDescent="0.2">
      <c r="A307" s="564" t="s">
        <v>566</v>
      </c>
      <c r="B307" s="564" t="s">
        <v>567</v>
      </c>
      <c r="C307" s="564" t="s">
        <v>411</v>
      </c>
      <c r="D307" s="564">
        <v>9042</v>
      </c>
      <c r="E307" s="564">
        <v>90042</v>
      </c>
      <c r="F307" s="564" t="s">
        <v>427</v>
      </c>
      <c r="G307" s="564" t="s">
        <v>413</v>
      </c>
      <c r="H307" s="565">
        <v>12150996</v>
      </c>
      <c r="I307" s="566">
        <v>49</v>
      </c>
      <c r="J307" s="564" t="s">
        <v>420</v>
      </c>
      <c r="K307" s="564" t="s">
        <v>1723</v>
      </c>
      <c r="L307" s="564" t="s">
        <v>419</v>
      </c>
      <c r="M307" s="566">
        <v>43</v>
      </c>
      <c r="N307" s="567"/>
      <c r="O307" s="568">
        <v>0.77</v>
      </c>
      <c r="P307" s="566">
        <v>0.12</v>
      </c>
      <c r="Q307" s="569">
        <v>150.97999999999999</v>
      </c>
      <c r="R307" s="566">
        <v>22.6</v>
      </c>
      <c r="S307" s="568">
        <v>6.69</v>
      </c>
      <c r="T307" s="568">
        <v>2.09</v>
      </c>
      <c r="U307" s="567"/>
      <c r="V307" s="570">
        <v>2365626</v>
      </c>
      <c r="W307" s="570">
        <v>20547740</v>
      </c>
      <c r="X307" s="565">
        <v>3069594</v>
      </c>
      <c r="Y307" s="565">
        <v>136096</v>
      </c>
      <c r="Z307" s="565">
        <v>9822701</v>
      </c>
      <c r="AA307" s="565">
        <v>1686587</v>
      </c>
    </row>
    <row r="308" spans="1:27" ht="12.75" x14ac:dyDescent="0.2">
      <c r="A308" s="571" t="s">
        <v>951</v>
      </c>
      <c r="B308" s="571" t="s">
        <v>952</v>
      </c>
      <c r="C308" s="571" t="s">
        <v>411</v>
      </c>
      <c r="D308" s="571">
        <v>9090</v>
      </c>
      <c r="E308" s="571">
        <v>90090</v>
      </c>
      <c r="F308" s="571" t="s">
        <v>412</v>
      </c>
      <c r="G308" s="571" t="s">
        <v>413</v>
      </c>
      <c r="H308" s="572">
        <v>1723634</v>
      </c>
      <c r="I308" s="573">
        <v>48</v>
      </c>
      <c r="J308" s="571" t="s">
        <v>420</v>
      </c>
      <c r="K308" s="571" t="s">
        <v>1723</v>
      </c>
      <c r="L308" s="571" t="s">
        <v>416</v>
      </c>
      <c r="M308" s="573">
        <v>39</v>
      </c>
      <c r="N308" s="122"/>
      <c r="O308" s="574">
        <v>1.67</v>
      </c>
      <c r="P308" s="573">
        <v>0.2</v>
      </c>
      <c r="Q308" s="575">
        <v>107.9</v>
      </c>
      <c r="R308" s="573">
        <v>13.1</v>
      </c>
      <c r="S308" s="574">
        <v>8.23</v>
      </c>
      <c r="T308" s="574">
        <v>0.77</v>
      </c>
      <c r="U308" s="122"/>
      <c r="V308" s="576">
        <v>2251841</v>
      </c>
      <c r="W308" s="576">
        <v>11114853</v>
      </c>
      <c r="X308" s="572">
        <v>1351352</v>
      </c>
      <c r="Y308" s="572">
        <v>103010</v>
      </c>
      <c r="Z308" s="572">
        <v>14359480</v>
      </c>
      <c r="AA308" s="572">
        <v>1996722</v>
      </c>
    </row>
    <row r="309" spans="1:27" ht="12.75" x14ac:dyDescent="0.2">
      <c r="A309" s="564" t="s">
        <v>914</v>
      </c>
      <c r="B309" s="564" t="s">
        <v>915</v>
      </c>
      <c r="C309" s="564" t="s">
        <v>411</v>
      </c>
      <c r="D309" s="564">
        <v>9208</v>
      </c>
      <c r="E309" s="564">
        <v>90208</v>
      </c>
      <c r="F309" s="564" t="s">
        <v>437</v>
      </c>
      <c r="G309" s="564" t="s">
        <v>413</v>
      </c>
      <c r="H309" s="565">
        <v>98176</v>
      </c>
      <c r="I309" s="566">
        <v>47</v>
      </c>
      <c r="J309" s="564" t="s">
        <v>420</v>
      </c>
      <c r="K309" s="564" t="s">
        <v>1723</v>
      </c>
      <c r="L309" s="564" t="s">
        <v>416</v>
      </c>
      <c r="M309" s="566">
        <v>26</v>
      </c>
      <c r="N309" s="567"/>
      <c r="O309" s="568">
        <v>1.1100000000000001</v>
      </c>
      <c r="P309" s="566">
        <v>0.2</v>
      </c>
      <c r="Q309" s="569">
        <v>87.82</v>
      </c>
      <c r="R309" s="566">
        <v>16.2</v>
      </c>
      <c r="S309" s="568">
        <v>5.43</v>
      </c>
      <c r="T309" s="568">
        <v>1.1000000000000001</v>
      </c>
      <c r="U309" s="567"/>
      <c r="V309" s="570">
        <v>1265451</v>
      </c>
      <c r="W309" s="570">
        <v>6207269</v>
      </c>
      <c r="X309" s="565">
        <v>1142563</v>
      </c>
      <c r="Y309" s="565">
        <v>70679</v>
      </c>
      <c r="Z309" s="565">
        <v>5624932</v>
      </c>
      <c r="AA309" s="565">
        <v>1031411</v>
      </c>
    </row>
    <row r="310" spans="1:27" ht="12.75" x14ac:dyDescent="0.2">
      <c r="A310" s="571" t="s">
        <v>1124</v>
      </c>
      <c r="B310" s="571" t="s">
        <v>1125</v>
      </c>
      <c r="C310" s="571" t="s">
        <v>411</v>
      </c>
      <c r="D310" s="571">
        <v>9206</v>
      </c>
      <c r="E310" s="571">
        <v>90206</v>
      </c>
      <c r="F310" s="571" t="s">
        <v>412</v>
      </c>
      <c r="G310" s="571" t="s">
        <v>413</v>
      </c>
      <c r="H310" s="572">
        <v>59219</v>
      </c>
      <c r="I310" s="573">
        <v>47</v>
      </c>
      <c r="J310" s="571" t="s">
        <v>420</v>
      </c>
      <c r="K310" s="571" t="s">
        <v>1723</v>
      </c>
      <c r="L310" s="571" t="s">
        <v>419</v>
      </c>
      <c r="M310" s="573">
        <v>25</v>
      </c>
      <c r="N310" s="122"/>
      <c r="O310" s="574">
        <v>1.31</v>
      </c>
      <c r="P310" s="573">
        <v>0.22</v>
      </c>
      <c r="Q310" s="575">
        <v>115.18</v>
      </c>
      <c r="R310" s="573">
        <v>19.399999999999999</v>
      </c>
      <c r="S310" s="574">
        <v>5.95</v>
      </c>
      <c r="T310" s="574">
        <v>0.54</v>
      </c>
      <c r="U310" s="122"/>
      <c r="V310" s="576">
        <v>1465699</v>
      </c>
      <c r="W310" s="576">
        <v>6657190</v>
      </c>
      <c r="X310" s="572">
        <v>1118532</v>
      </c>
      <c r="Y310" s="572">
        <v>57796</v>
      </c>
      <c r="Z310" s="572">
        <v>12358463</v>
      </c>
      <c r="AA310" s="572">
        <v>1401986</v>
      </c>
    </row>
    <row r="311" spans="1:27" ht="12.75" x14ac:dyDescent="0.2">
      <c r="A311" s="564" t="s">
        <v>1246</v>
      </c>
      <c r="B311" s="564" t="s">
        <v>347</v>
      </c>
      <c r="C311" s="564" t="s">
        <v>411</v>
      </c>
      <c r="D311" s="564">
        <v>9164</v>
      </c>
      <c r="E311" s="564">
        <v>90164</v>
      </c>
      <c r="F311" s="564" t="s">
        <v>412</v>
      </c>
      <c r="G311" s="564" t="s">
        <v>413</v>
      </c>
      <c r="H311" s="565">
        <v>367260</v>
      </c>
      <c r="I311" s="566">
        <v>45</v>
      </c>
      <c r="J311" s="564" t="s">
        <v>420</v>
      </c>
      <c r="K311" s="564" t="s">
        <v>1723</v>
      </c>
      <c r="L311" s="564" t="s">
        <v>416</v>
      </c>
      <c r="M311" s="566">
        <v>5</v>
      </c>
      <c r="N311" s="567"/>
      <c r="O311" s="568">
        <v>0.85</v>
      </c>
      <c r="P311" s="566">
        <v>0.08</v>
      </c>
      <c r="Q311" s="569">
        <v>62.33</v>
      </c>
      <c r="R311" s="566">
        <v>6.1</v>
      </c>
      <c r="S311" s="568">
        <v>10.26</v>
      </c>
      <c r="T311" s="568">
        <v>2.35</v>
      </c>
      <c r="U311" s="567"/>
      <c r="V311" s="570">
        <v>61753</v>
      </c>
      <c r="W311" s="570">
        <v>748650</v>
      </c>
      <c r="X311" s="565">
        <v>72999</v>
      </c>
      <c r="Y311" s="565">
        <v>12011</v>
      </c>
      <c r="Z311" s="565">
        <v>319056</v>
      </c>
      <c r="AA311" s="565">
        <v>189833</v>
      </c>
    </row>
    <row r="312" spans="1:27" ht="12.75" x14ac:dyDescent="0.2">
      <c r="A312" s="571" t="s">
        <v>884</v>
      </c>
      <c r="B312" s="571" t="s">
        <v>165</v>
      </c>
      <c r="C312" s="571" t="s">
        <v>411</v>
      </c>
      <c r="D312" s="571" t="s">
        <v>885</v>
      </c>
      <c r="E312" s="571" t="s">
        <v>886</v>
      </c>
      <c r="F312" s="571" t="s">
        <v>427</v>
      </c>
      <c r="G312" s="571" t="s">
        <v>864</v>
      </c>
      <c r="H312" s="573">
        <v>0</v>
      </c>
      <c r="I312" s="573">
        <v>45</v>
      </c>
      <c r="J312" s="571" t="s">
        <v>420</v>
      </c>
      <c r="K312" s="571" t="s">
        <v>1723</v>
      </c>
      <c r="L312" s="571" t="s">
        <v>416</v>
      </c>
      <c r="M312" s="573">
        <v>30</v>
      </c>
      <c r="N312" s="122"/>
      <c r="O312" s="574">
        <v>2.61</v>
      </c>
      <c r="P312" s="573">
        <v>0.1</v>
      </c>
      <c r="Q312" s="575">
        <v>148.57</v>
      </c>
      <c r="R312" s="573">
        <v>5.4</v>
      </c>
      <c r="S312" s="574">
        <v>27.45</v>
      </c>
      <c r="T312" s="574">
        <v>0</v>
      </c>
      <c r="U312" s="122"/>
      <c r="V312" s="576">
        <v>873509</v>
      </c>
      <c r="W312" s="576">
        <v>9171058</v>
      </c>
      <c r="X312" s="572">
        <v>334144</v>
      </c>
      <c r="Y312" s="572">
        <v>61729</v>
      </c>
      <c r="Z312" s="573">
        <v>0</v>
      </c>
      <c r="AA312" s="572">
        <v>1885709</v>
      </c>
    </row>
    <row r="313" spans="1:27" ht="12.75" x14ac:dyDescent="0.2">
      <c r="A313" s="564" t="s">
        <v>900</v>
      </c>
      <c r="B313" s="564" t="s">
        <v>901</v>
      </c>
      <c r="C313" s="564" t="s">
        <v>411</v>
      </c>
      <c r="D313" s="564" t="s">
        <v>902</v>
      </c>
      <c r="E313" s="564" t="s">
        <v>903</v>
      </c>
      <c r="F313" s="564" t="s">
        <v>412</v>
      </c>
      <c r="G313" s="564" t="s">
        <v>864</v>
      </c>
      <c r="H313" s="566">
        <v>0</v>
      </c>
      <c r="I313" s="566">
        <v>44</v>
      </c>
      <c r="J313" s="564" t="s">
        <v>420</v>
      </c>
      <c r="K313" s="564" t="s">
        <v>1723</v>
      </c>
      <c r="L313" s="564" t="s">
        <v>419</v>
      </c>
      <c r="M313" s="566">
        <v>26</v>
      </c>
      <c r="N313" s="567"/>
      <c r="O313" s="568">
        <v>0.66</v>
      </c>
      <c r="P313" s="566">
        <v>0.24</v>
      </c>
      <c r="Q313" s="569">
        <v>90.46</v>
      </c>
      <c r="R313" s="566">
        <v>32.799999999999997</v>
      </c>
      <c r="S313" s="568">
        <v>2.76</v>
      </c>
      <c r="T313" s="568">
        <v>0</v>
      </c>
      <c r="U313" s="567"/>
      <c r="V313" s="570">
        <v>753409</v>
      </c>
      <c r="W313" s="570">
        <v>3125550</v>
      </c>
      <c r="X313" s="565">
        <v>1133869</v>
      </c>
      <c r="Y313" s="565">
        <v>34552</v>
      </c>
      <c r="Z313" s="566">
        <v>0</v>
      </c>
      <c r="AA313" s="565">
        <v>572903</v>
      </c>
    </row>
    <row r="314" spans="1:27" ht="12.75" x14ac:dyDescent="0.2">
      <c r="A314" s="571" t="s">
        <v>899</v>
      </c>
      <c r="B314" s="571" t="s">
        <v>894</v>
      </c>
      <c r="C314" s="571" t="s">
        <v>411</v>
      </c>
      <c r="D314" s="571">
        <v>9088</v>
      </c>
      <c r="E314" s="571">
        <v>90088</v>
      </c>
      <c r="F314" s="571" t="s">
        <v>412</v>
      </c>
      <c r="G314" s="571" t="s">
        <v>413</v>
      </c>
      <c r="H314" s="572">
        <v>83913</v>
      </c>
      <c r="I314" s="573">
        <v>43</v>
      </c>
      <c r="J314" s="571" t="s">
        <v>420</v>
      </c>
      <c r="K314" s="571" t="s">
        <v>1723</v>
      </c>
      <c r="L314" s="571" t="s">
        <v>416</v>
      </c>
      <c r="M314" s="573">
        <v>24</v>
      </c>
      <c r="N314" s="122"/>
      <c r="O314" s="574">
        <v>0.69</v>
      </c>
      <c r="P314" s="573">
        <v>0.1</v>
      </c>
      <c r="Q314" s="575">
        <v>92.66</v>
      </c>
      <c r="R314" s="573">
        <v>14</v>
      </c>
      <c r="S314" s="574">
        <v>6.62</v>
      </c>
      <c r="T314" s="574">
        <v>0.89</v>
      </c>
      <c r="U314" s="122"/>
      <c r="V314" s="576">
        <v>654652</v>
      </c>
      <c r="W314" s="576">
        <v>6291640</v>
      </c>
      <c r="X314" s="572">
        <v>950588</v>
      </c>
      <c r="Y314" s="572">
        <v>67902</v>
      </c>
      <c r="Z314" s="572">
        <v>7053363</v>
      </c>
      <c r="AA314" s="572">
        <v>1090368</v>
      </c>
    </row>
    <row r="315" spans="1:27" ht="12.75" x14ac:dyDescent="0.2">
      <c r="A315" s="564" t="s">
        <v>1021</v>
      </c>
      <c r="B315" s="564" t="s">
        <v>975</v>
      </c>
      <c r="C315" s="564" t="s">
        <v>411</v>
      </c>
      <c r="D315" s="564">
        <v>9092</v>
      </c>
      <c r="E315" s="564">
        <v>90092</v>
      </c>
      <c r="F315" s="564" t="s">
        <v>427</v>
      </c>
      <c r="G315" s="564" t="s">
        <v>413</v>
      </c>
      <c r="H315" s="565">
        <v>133683</v>
      </c>
      <c r="I315" s="566">
        <v>43</v>
      </c>
      <c r="J315" s="564" t="s">
        <v>420</v>
      </c>
      <c r="K315" s="564" t="s">
        <v>1723</v>
      </c>
      <c r="L315" s="564" t="s">
        <v>416</v>
      </c>
      <c r="M315" s="566">
        <v>17</v>
      </c>
      <c r="N315" s="567"/>
      <c r="O315" s="568">
        <v>1.03</v>
      </c>
      <c r="P315" s="566">
        <v>0.11</v>
      </c>
      <c r="Q315" s="569">
        <v>102.14</v>
      </c>
      <c r="R315" s="566">
        <v>11</v>
      </c>
      <c r="S315" s="568">
        <v>9.32</v>
      </c>
      <c r="T315" s="568">
        <v>2.94</v>
      </c>
      <c r="U315" s="567"/>
      <c r="V315" s="570">
        <v>601781</v>
      </c>
      <c r="W315" s="570">
        <v>5431420</v>
      </c>
      <c r="X315" s="565">
        <v>582713</v>
      </c>
      <c r="Y315" s="565">
        <v>53177</v>
      </c>
      <c r="Z315" s="565">
        <v>1846035</v>
      </c>
      <c r="AA315" s="565">
        <v>721058</v>
      </c>
    </row>
    <row r="316" spans="1:27" ht="12.75" x14ac:dyDescent="0.2">
      <c r="A316" s="571" t="s">
        <v>1182</v>
      </c>
      <c r="B316" s="571" t="s">
        <v>1183</v>
      </c>
      <c r="C316" s="571" t="s">
        <v>411</v>
      </c>
      <c r="D316" s="571">
        <v>9232</v>
      </c>
      <c r="E316" s="571">
        <v>90232</v>
      </c>
      <c r="F316" s="571" t="s">
        <v>412</v>
      </c>
      <c r="G316" s="571" t="s">
        <v>413</v>
      </c>
      <c r="H316" s="572">
        <v>165074</v>
      </c>
      <c r="I316" s="573">
        <v>41</v>
      </c>
      <c r="J316" s="571" t="s">
        <v>420</v>
      </c>
      <c r="K316" s="571" t="s">
        <v>1723</v>
      </c>
      <c r="L316" s="571" t="s">
        <v>416</v>
      </c>
      <c r="M316" s="573">
        <v>21</v>
      </c>
      <c r="N316" s="122"/>
      <c r="O316" s="574">
        <v>2.4300000000000002</v>
      </c>
      <c r="P316" s="573">
        <v>0.28999999999999998</v>
      </c>
      <c r="Q316" s="575">
        <v>113.08</v>
      </c>
      <c r="R316" s="573">
        <v>13.6</v>
      </c>
      <c r="S316" s="574">
        <v>8.34</v>
      </c>
      <c r="T316" s="574">
        <v>3.15</v>
      </c>
      <c r="U316" s="122"/>
      <c r="V316" s="576">
        <v>1779654</v>
      </c>
      <c r="W316" s="576">
        <v>6110416</v>
      </c>
      <c r="X316" s="572">
        <v>732705</v>
      </c>
      <c r="Y316" s="572">
        <v>54038</v>
      </c>
      <c r="Z316" s="572">
        <v>1937225</v>
      </c>
      <c r="AA316" s="572">
        <v>659136</v>
      </c>
    </row>
    <row r="317" spans="1:27" ht="12.75" x14ac:dyDescent="0.2">
      <c r="A317" s="564" t="s">
        <v>983</v>
      </c>
      <c r="B317" s="564" t="s">
        <v>984</v>
      </c>
      <c r="C317" s="564" t="s">
        <v>411</v>
      </c>
      <c r="D317" s="564">
        <v>9091</v>
      </c>
      <c r="E317" s="564">
        <v>90091</v>
      </c>
      <c r="F317" s="564" t="s">
        <v>427</v>
      </c>
      <c r="G317" s="564" t="s">
        <v>413</v>
      </c>
      <c r="H317" s="565">
        <v>219454</v>
      </c>
      <c r="I317" s="566">
        <v>39</v>
      </c>
      <c r="J317" s="564" t="s">
        <v>420</v>
      </c>
      <c r="K317" s="564" t="s">
        <v>1723</v>
      </c>
      <c r="L317" s="564" t="s">
        <v>416</v>
      </c>
      <c r="M317" s="566">
        <v>28</v>
      </c>
      <c r="N317" s="567"/>
      <c r="O317" s="568">
        <v>0.9</v>
      </c>
      <c r="P317" s="566">
        <v>0.16</v>
      </c>
      <c r="Q317" s="569">
        <v>59.63</v>
      </c>
      <c r="R317" s="566">
        <v>10.9</v>
      </c>
      <c r="S317" s="568">
        <v>5.45</v>
      </c>
      <c r="T317" s="568">
        <v>0.87</v>
      </c>
      <c r="U317" s="567"/>
      <c r="V317" s="570">
        <v>1273272</v>
      </c>
      <c r="W317" s="570">
        <v>7737401</v>
      </c>
      <c r="X317" s="565">
        <v>1418608</v>
      </c>
      <c r="Y317" s="565">
        <v>129753</v>
      </c>
      <c r="Z317" s="565">
        <v>8880606</v>
      </c>
      <c r="AA317" s="565">
        <v>1802838</v>
      </c>
    </row>
    <row r="318" spans="1:27" ht="12.75" x14ac:dyDescent="0.2">
      <c r="A318" s="571" t="s">
        <v>1218</v>
      </c>
      <c r="B318" s="571" t="s">
        <v>880</v>
      </c>
      <c r="C318" s="571" t="s">
        <v>411</v>
      </c>
      <c r="D318" s="571">
        <v>9196</v>
      </c>
      <c r="E318" s="571">
        <v>90196</v>
      </c>
      <c r="F318" s="571" t="s">
        <v>427</v>
      </c>
      <c r="G318" s="571" t="s">
        <v>413</v>
      </c>
      <c r="H318" s="572">
        <v>1723634</v>
      </c>
      <c r="I318" s="573">
        <v>39</v>
      </c>
      <c r="J318" s="571" t="s">
        <v>420</v>
      </c>
      <c r="K318" s="571" t="s">
        <v>1723</v>
      </c>
      <c r="L318" s="571" t="s">
        <v>419</v>
      </c>
      <c r="M318" s="573">
        <v>16</v>
      </c>
      <c r="N318" s="122"/>
      <c r="O318" s="574">
        <v>1.05</v>
      </c>
      <c r="P318" s="573">
        <v>7.0000000000000007E-2</v>
      </c>
      <c r="Q318" s="575">
        <v>139.80000000000001</v>
      </c>
      <c r="R318" s="573">
        <v>9.4</v>
      </c>
      <c r="S318" s="574">
        <v>14.82</v>
      </c>
      <c r="T318" s="574">
        <v>1.94</v>
      </c>
      <c r="U318" s="122"/>
      <c r="V318" s="576">
        <v>638014</v>
      </c>
      <c r="W318" s="576">
        <v>9039323</v>
      </c>
      <c r="X318" s="572">
        <v>609954</v>
      </c>
      <c r="Y318" s="572">
        <v>64660</v>
      </c>
      <c r="Z318" s="572">
        <v>4660831</v>
      </c>
      <c r="AA318" s="572">
        <v>1344910</v>
      </c>
    </row>
    <row r="319" spans="1:27" ht="12.75" x14ac:dyDescent="0.2">
      <c r="A319" s="564" t="s">
        <v>1218</v>
      </c>
      <c r="B319" s="564" t="s">
        <v>880</v>
      </c>
      <c r="C319" s="564" t="s">
        <v>411</v>
      </c>
      <c r="D319" s="564">
        <v>9196</v>
      </c>
      <c r="E319" s="564">
        <v>90196</v>
      </c>
      <c r="F319" s="564" t="s">
        <v>427</v>
      </c>
      <c r="G319" s="564" t="s">
        <v>413</v>
      </c>
      <c r="H319" s="565">
        <v>1723634</v>
      </c>
      <c r="I319" s="566">
        <v>39</v>
      </c>
      <c r="J319" s="564" t="s">
        <v>420</v>
      </c>
      <c r="K319" s="564" t="s">
        <v>1723</v>
      </c>
      <c r="L319" s="564" t="s">
        <v>416</v>
      </c>
      <c r="M319" s="566">
        <v>1</v>
      </c>
      <c r="N319" s="567"/>
      <c r="O319" s="568">
        <v>0.67</v>
      </c>
      <c r="P319" s="566">
        <v>0.03</v>
      </c>
      <c r="Q319" s="569">
        <v>60</v>
      </c>
      <c r="R319" s="566">
        <v>2.2999999999999998</v>
      </c>
      <c r="S319" s="568">
        <v>26.1</v>
      </c>
      <c r="T319" s="568">
        <v>8.4600000000000009</v>
      </c>
      <c r="U319" s="567"/>
      <c r="V319" s="570">
        <v>6119</v>
      </c>
      <c r="W319" s="570">
        <v>239716</v>
      </c>
      <c r="X319" s="565">
        <v>9185</v>
      </c>
      <c r="Y319" s="565">
        <v>3995</v>
      </c>
      <c r="Z319" s="565">
        <v>28340</v>
      </c>
      <c r="AA319" s="565">
        <v>67738</v>
      </c>
    </row>
    <row r="320" spans="1:27" ht="12.75" x14ac:dyDescent="0.2">
      <c r="A320" s="571" t="s">
        <v>1164</v>
      </c>
      <c r="B320" s="571" t="s">
        <v>934</v>
      </c>
      <c r="C320" s="571" t="s">
        <v>411</v>
      </c>
      <c r="D320" s="571">
        <v>9142</v>
      </c>
      <c r="E320" s="571">
        <v>90142</v>
      </c>
      <c r="F320" s="571" t="s">
        <v>935</v>
      </c>
      <c r="G320" s="571" t="s">
        <v>413</v>
      </c>
      <c r="H320" s="572">
        <v>72794</v>
      </c>
      <c r="I320" s="573">
        <v>35</v>
      </c>
      <c r="J320" s="571" t="s">
        <v>420</v>
      </c>
      <c r="K320" s="571" t="s">
        <v>1723</v>
      </c>
      <c r="L320" s="571" t="s">
        <v>419</v>
      </c>
      <c r="M320" s="573">
        <v>35</v>
      </c>
      <c r="N320" s="122"/>
      <c r="O320" s="574">
        <v>0.79</v>
      </c>
      <c r="P320" s="573">
        <v>0.61</v>
      </c>
      <c r="Q320" s="575">
        <v>65.61</v>
      </c>
      <c r="R320" s="573">
        <v>50.1</v>
      </c>
      <c r="S320" s="574">
        <v>1.31</v>
      </c>
      <c r="T320" s="574">
        <v>0.61</v>
      </c>
      <c r="U320" s="122"/>
      <c r="V320" s="576">
        <v>3118039</v>
      </c>
      <c r="W320" s="576">
        <v>5152256</v>
      </c>
      <c r="X320" s="572">
        <v>3937546</v>
      </c>
      <c r="Y320" s="572">
        <v>78524</v>
      </c>
      <c r="Z320" s="572">
        <v>8481690</v>
      </c>
      <c r="AA320" s="572">
        <v>828481</v>
      </c>
    </row>
    <row r="321" spans="1:27" ht="12.75" x14ac:dyDescent="0.2">
      <c r="A321" s="564" t="s">
        <v>350</v>
      </c>
      <c r="B321" s="564" t="s">
        <v>351</v>
      </c>
      <c r="C321" s="564" t="s">
        <v>411</v>
      </c>
      <c r="D321" s="564">
        <v>9017</v>
      </c>
      <c r="E321" s="564">
        <v>90017</v>
      </c>
      <c r="F321" s="564" t="s">
        <v>427</v>
      </c>
      <c r="G321" s="564" t="s">
        <v>413</v>
      </c>
      <c r="H321" s="565">
        <v>308231</v>
      </c>
      <c r="I321" s="566">
        <v>35</v>
      </c>
      <c r="J321" s="564" t="s">
        <v>420</v>
      </c>
      <c r="K321" s="564" t="s">
        <v>1723</v>
      </c>
      <c r="L321" s="564" t="s">
        <v>419</v>
      </c>
      <c r="M321" s="566">
        <v>24</v>
      </c>
      <c r="N321" s="567"/>
      <c r="O321" s="568">
        <v>0.77</v>
      </c>
      <c r="P321" s="566">
        <v>0.13</v>
      </c>
      <c r="Q321" s="569">
        <v>142.31</v>
      </c>
      <c r="R321" s="566">
        <v>24.6</v>
      </c>
      <c r="S321" s="568">
        <v>5.78</v>
      </c>
      <c r="T321" s="568">
        <v>1.47</v>
      </c>
      <c r="U321" s="567"/>
      <c r="V321" s="570">
        <v>1542666</v>
      </c>
      <c r="W321" s="570">
        <v>11630924</v>
      </c>
      <c r="X321" s="565">
        <v>2012755</v>
      </c>
      <c r="Y321" s="565">
        <v>81730</v>
      </c>
      <c r="Z321" s="565">
        <v>7920416</v>
      </c>
      <c r="AA321" s="565">
        <v>926058</v>
      </c>
    </row>
    <row r="322" spans="1:27" ht="12.75" x14ac:dyDescent="0.2">
      <c r="A322" s="571" t="s">
        <v>350</v>
      </c>
      <c r="B322" s="571" t="s">
        <v>351</v>
      </c>
      <c r="C322" s="571" t="s">
        <v>411</v>
      </c>
      <c r="D322" s="571">
        <v>9017</v>
      </c>
      <c r="E322" s="571">
        <v>90017</v>
      </c>
      <c r="F322" s="571" t="s">
        <v>427</v>
      </c>
      <c r="G322" s="571" t="s">
        <v>413</v>
      </c>
      <c r="H322" s="572">
        <v>308231</v>
      </c>
      <c r="I322" s="573">
        <v>35</v>
      </c>
      <c r="J322" s="571" t="s">
        <v>420</v>
      </c>
      <c r="K322" s="571" t="s">
        <v>1723</v>
      </c>
      <c r="L322" s="571" t="s">
        <v>416</v>
      </c>
      <c r="M322" s="573">
        <v>1</v>
      </c>
      <c r="N322" s="122"/>
      <c r="O322" s="574">
        <v>10.28</v>
      </c>
      <c r="P322" s="573">
        <v>0.6</v>
      </c>
      <c r="Q322" s="575">
        <v>57.39</v>
      </c>
      <c r="R322" s="573">
        <v>3.4</v>
      </c>
      <c r="S322" s="574">
        <v>17.07</v>
      </c>
      <c r="T322" s="574">
        <v>5.7</v>
      </c>
      <c r="U322" s="122"/>
      <c r="V322" s="576">
        <v>67348</v>
      </c>
      <c r="W322" s="576">
        <v>111857</v>
      </c>
      <c r="X322" s="572">
        <v>6553</v>
      </c>
      <c r="Y322" s="572">
        <v>1949</v>
      </c>
      <c r="Z322" s="572">
        <v>19628</v>
      </c>
      <c r="AA322" s="572">
        <v>20700</v>
      </c>
    </row>
    <row r="323" spans="1:27" ht="12.75" x14ac:dyDescent="0.2">
      <c r="A323" s="564" t="s">
        <v>602</v>
      </c>
      <c r="B323" s="564" t="s">
        <v>603</v>
      </c>
      <c r="C323" s="564" t="s">
        <v>411</v>
      </c>
      <c r="D323" s="567"/>
      <c r="E323" s="564">
        <v>99423</v>
      </c>
      <c r="F323" s="564" t="s">
        <v>427</v>
      </c>
      <c r="G323" s="564" t="s">
        <v>413</v>
      </c>
      <c r="H323" s="565">
        <v>12150996</v>
      </c>
      <c r="I323" s="566">
        <v>34</v>
      </c>
      <c r="J323" s="564" t="s">
        <v>420</v>
      </c>
      <c r="K323" s="564" t="s">
        <v>1723</v>
      </c>
      <c r="L323" s="564" t="s">
        <v>416</v>
      </c>
      <c r="M323" s="566">
        <v>28</v>
      </c>
      <c r="N323" s="567"/>
      <c r="O323" s="568">
        <v>0.62</v>
      </c>
      <c r="P323" s="566">
        <v>0.16</v>
      </c>
      <c r="Q323" s="569">
        <v>83.42</v>
      </c>
      <c r="R323" s="566">
        <v>21.4</v>
      </c>
      <c r="S323" s="568">
        <v>3.91</v>
      </c>
      <c r="T323" s="568">
        <v>1.78</v>
      </c>
      <c r="U323" s="567"/>
      <c r="V323" s="570">
        <v>1049473</v>
      </c>
      <c r="W323" s="570">
        <v>6654622</v>
      </c>
      <c r="X323" s="565">
        <v>1703360</v>
      </c>
      <c r="Y323" s="565">
        <v>79773</v>
      </c>
      <c r="Z323" s="565">
        <v>3748611</v>
      </c>
      <c r="AA323" s="565">
        <v>698134</v>
      </c>
    </row>
    <row r="324" spans="1:27" ht="12.75" x14ac:dyDescent="0.2">
      <c r="A324" s="571" t="s">
        <v>674</v>
      </c>
      <c r="B324" s="571" t="s">
        <v>675</v>
      </c>
      <c r="C324" s="571" t="s">
        <v>411</v>
      </c>
      <c r="D324" s="571">
        <v>9061</v>
      </c>
      <c r="E324" s="571">
        <v>90061</v>
      </c>
      <c r="F324" s="571" t="s">
        <v>412</v>
      </c>
      <c r="G324" s="571" t="s">
        <v>413</v>
      </c>
      <c r="H324" s="572">
        <v>116719</v>
      </c>
      <c r="I324" s="573">
        <v>34</v>
      </c>
      <c r="J324" s="571" t="s">
        <v>420</v>
      </c>
      <c r="K324" s="571" t="s">
        <v>1723</v>
      </c>
      <c r="L324" s="571" t="s">
        <v>416</v>
      </c>
      <c r="M324" s="573">
        <v>14</v>
      </c>
      <c r="N324" s="122"/>
      <c r="O324" s="574">
        <v>0.65</v>
      </c>
      <c r="P324" s="573">
        <v>0.15</v>
      </c>
      <c r="Q324" s="575">
        <v>77.17</v>
      </c>
      <c r="R324" s="573">
        <v>17.600000000000001</v>
      </c>
      <c r="S324" s="574">
        <v>4.38</v>
      </c>
      <c r="T324" s="574">
        <v>1.44</v>
      </c>
      <c r="U324" s="122"/>
      <c r="V324" s="576">
        <v>556853</v>
      </c>
      <c r="W324" s="576">
        <v>3759949</v>
      </c>
      <c r="X324" s="572">
        <v>858384</v>
      </c>
      <c r="Y324" s="572">
        <v>48724</v>
      </c>
      <c r="Z324" s="572">
        <v>2614125</v>
      </c>
      <c r="AA324" s="572">
        <v>572972</v>
      </c>
    </row>
    <row r="325" spans="1:27" ht="12.75" x14ac:dyDescent="0.2">
      <c r="A325" s="564" t="s">
        <v>939</v>
      </c>
      <c r="B325" s="564" t="s">
        <v>940</v>
      </c>
      <c r="C325" s="564" t="s">
        <v>411</v>
      </c>
      <c r="D325" s="564">
        <v>9229</v>
      </c>
      <c r="E325" s="564">
        <v>90229</v>
      </c>
      <c r="F325" s="564" t="s">
        <v>412</v>
      </c>
      <c r="G325" s="564" t="s">
        <v>413</v>
      </c>
      <c r="H325" s="565">
        <v>1723634</v>
      </c>
      <c r="I325" s="566">
        <v>33</v>
      </c>
      <c r="J325" s="564" t="s">
        <v>420</v>
      </c>
      <c r="K325" s="564" t="s">
        <v>1723</v>
      </c>
      <c r="L325" s="564" t="s">
        <v>419</v>
      </c>
      <c r="M325" s="566">
        <v>8</v>
      </c>
      <c r="N325" s="567"/>
      <c r="O325" s="568">
        <v>1.47</v>
      </c>
      <c r="P325" s="566">
        <v>7.0000000000000007E-2</v>
      </c>
      <c r="Q325" s="569">
        <v>142.54</v>
      </c>
      <c r="R325" s="566">
        <v>7.2</v>
      </c>
      <c r="S325" s="568">
        <v>19.739999999999998</v>
      </c>
      <c r="T325" s="568">
        <v>2.2000000000000002</v>
      </c>
      <c r="U325" s="567"/>
      <c r="V325" s="570">
        <v>278022</v>
      </c>
      <c r="W325" s="570">
        <v>3729437</v>
      </c>
      <c r="X325" s="565">
        <v>188974</v>
      </c>
      <c r="Y325" s="565">
        <v>26165</v>
      </c>
      <c r="Z325" s="565">
        <v>1695097</v>
      </c>
      <c r="AA325" s="565">
        <v>508308</v>
      </c>
    </row>
    <row r="326" spans="1:27" ht="12.75" x14ac:dyDescent="0.2">
      <c r="A326" s="571" t="s">
        <v>1014</v>
      </c>
      <c r="B326" s="571" t="s">
        <v>1015</v>
      </c>
      <c r="C326" s="571" t="s">
        <v>411</v>
      </c>
      <c r="D326" s="571" t="s">
        <v>1016</v>
      </c>
      <c r="E326" s="571" t="s">
        <v>1017</v>
      </c>
      <c r="F326" s="571" t="s">
        <v>412</v>
      </c>
      <c r="G326" s="571" t="s">
        <v>864</v>
      </c>
      <c r="H326" s="573">
        <v>0</v>
      </c>
      <c r="I326" s="573">
        <v>31</v>
      </c>
      <c r="J326" s="571" t="s">
        <v>420</v>
      </c>
      <c r="K326" s="571" t="s">
        <v>1723</v>
      </c>
      <c r="L326" s="571" t="s">
        <v>419</v>
      </c>
      <c r="M326" s="573">
        <v>25</v>
      </c>
      <c r="N326" s="122"/>
      <c r="O326" s="574">
        <v>1.22</v>
      </c>
      <c r="P326" s="573">
        <v>0.14000000000000001</v>
      </c>
      <c r="Q326" s="575">
        <v>93.66</v>
      </c>
      <c r="R326" s="573">
        <v>11.1</v>
      </c>
      <c r="S326" s="574">
        <v>8.4700000000000006</v>
      </c>
      <c r="T326" s="574">
        <v>0</v>
      </c>
      <c r="U326" s="122"/>
      <c r="V326" s="576">
        <v>310521</v>
      </c>
      <c r="W326" s="576">
        <v>2163058</v>
      </c>
      <c r="X326" s="572">
        <v>255342</v>
      </c>
      <c r="Y326" s="572">
        <v>23095</v>
      </c>
      <c r="Z326" s="573">
        <v>0</v>
      </c>
      <c r="AA326" s="572">
        <v>484365</v>
      </c>
    </row>
    <row r="327" spans="1:27" ht="12.75" x14ac:dyDescent="0.2">
      <c r="A327" s="564" t="s">
        <v>618</v>
      </c>
      <c r="B327" s="564" t="s">
        <v>619</v>
      </c>
      <c r="C327" s="564" t="s">
        <v>411</v>
      </c>
      <c r="D327" s="567"/>
      <c r="E327" s="564">
        <v>99424</v>
      </c>
      <c r="F327" s="564" t="s">
        <v>427</v>
      </c>
      <c r="G327" s="564" t="s">
        <v>428</v>
      </c>
      <c r="H327" s="565">
        <v>12150996</v>
      </c>
      <c r="I327" s="566">
        <v>31</v>
      </c>
      <c r="J327" s="564" t="s">
        <v>420</v>
      </c>
      <c r="K327" s="564" t="s">
        <v>1723</v>
      </c>
      <c r="L327" s="564" t="s">
        <v>416</v>
      </c>
      <c r="M327" s="566">
        <v>19</v>
      </c>
      <c r="N327" s="567"/>
      <c r="O327" s="568">
        <v>0.5</v>
      </c>
      <c r="P327" s="566">
        <v>0.17</v>
      </c>
      <c r="Q327" s="569">
        <v>75.650000000000006</v>
      </c>
      <c r="R327" s="566">
        <v>25.6</v>
      </c>
      <c r="S327" s="568">
        <v>2.96</v>
      </c>
      <c r="T327" s="568">
        <v>0</v>
      </c>
      <c r="U327" s="567"/>
      <c r="V327" s="570">
        <v>803855</v>
      </c>
      <c r="W327" s="570">
        <v>4789575</v>
      </c>
      <c r="X327" s="565">
        <v>1618870</v>
      </c>
      <c r="Y327" s="565">
        <v>63314</v>
      </c>
      <c r="Z327" s="566">
        <v>0</v>
      </c>
      <c r="AA327" s="565">
        <v>671494</v>
      </c>
    </row>
    <row r="328" spans="1:27" ht="12.75" x14ac:dyDescent="0.2">
      <c r="A328" s="571" t="s">
        <v>355</v>
      </c>
      <c r="B328" s="571" t="s">
        <v>356</v>
      </c>
      <c r="C328" s="571" t="s">
        <v>411</v>
      </c>
      <c r="D328" s="571">
        <v>9022</v>
      </c>
      <c r="E328" s="571">
        <v>90022</v>
      </c>
      <c r="F328" s="571" t="s">
        <v>427</v>
      </c>
      <c r="G328" s="571" t="s">
        <v>413</v>
      </c>
      <c r="H328" s="572">
        <v>12150996</v>
      </c>
      <c r="I328" s="573">
        <v>29</v>
      </c>
      <c r="J328" s="571" t="s">
        <v>420</v>
      </c>
      <c r="K328" s="571" t="s">
        <v>1723</v>
      </c>
      <c r="L328" s="571" t="s">
        <v>419</v>
      </c>
      <c r="M328" s="573">
        <v>24</v>
      </c>
      <c r="N328" s="122"/>
      <c r="O328" s="574">
        <v>0.88</v>
      </c>
      <c r="P328" s="573">
        <v>0.12</v>
      </c>
      <c r="Q328" s="575">
        <v>120.33</v>
      </c>
      <c r="R328" s="573">
        <v>16.100000000000001</v>
      </c>
      <c r="S328" s="574">
        <v>7.5</v>
      </c>
      <c r="T328" s="574">
        <v>1.79</v>
      </c>
      <c r="U328" s="122"/>
      <c r="V328" s="576">
        <v>1358912</v>
      </c>
      <c r="W328" s="576">
        <v>11541647</v>
      </c>
      <c r="X328" s="572">
        <v>1539633</v>
      </c>
      <c r="Y328" s="572">
        <v>95914</v>
      </c>
      <c r="Z328" s="572">
        <v>6450279</v>
      </c>
      <c r="AA328" s="572">
        <v>1063027</v>
      </c>
    </row>
    <row r="329" spans="1:27" ht="12.75" x14ac:dyDescent="0.2">
      <c r="A329" s="564" t="s">
        <v>1040</v>
      </c>
      <c r="B329" s="564" t="s">
        <v>1042</v>
      </c>
      <c r="C329" s="564" t="s">
        <v>411</v>
      </c>
      <c r="D329" s="564">
        <v>9093</v>
      </c>
      <c r="E329" s="564">
        <v>90093</v>
      </c>
      <c r="F329" s="564" t="s">
        <v>412</v>
      </c>
      <c r="G329" s="564" t="s">
        <v>413</v>
      </c>
      <c r="H329" s="565">
        <v>117731</v>
      </c>
      <c r="I329" s="566">
        <v>29</v>
      </c>
      <c r="J329" s="564" t="s">
        <v>420</v>
      </c>
      <c r="K329" s="564" t="s">
        <v>1723</v>
      </c>
      <c r="L329" s="564" t="s">
        <v>416</v>
      </c>
      <c r="M329" s="566">
        <v>13</v>
      </c>
      <c r="N329" s="567"/>
      <c r="O329" s="568">
        <v>1.02</v>
      </c>
      <c r="P329" s="566">
        <v>0.17</v>
      </c>
      <c r="Q329" s="569">
        <v>93</v>
      </c>
      <c r="R329" s="566">
        <v>15.6</v>
      </c>
      <c r="S329" s="568">
        <v>5.97</v>
      </c>
      <c r="T329" s="568">
        <v>0.85</v>
      </c>
      <c r="U329" s="567"/>
      <c r="V329" s="570">
        <v>696197</v>
      </c>
      <c r="W329" s="570">
        <v>4091736</v>
      </c>
      <c r="X329" s="565">
        <v>685793</v>
      </c>
      <c r="Y329" s="565">
        <v>43998</v>
      </c>
      <c r="Z329" s="565">
        <v>4793147</v>
      </c>
      <c r="AA329" s="565">
        <v>735951</v>
      </c>
    </row>
    <row r="330" spans="1:27" ht="12.75" x14ac:dyDescent="0.2">
      <c r="A330" s="571" t="s">
        <v>1235</v>
      </c>
      <c r="B330" s="571" t="s">
        <v>183</v>
      </c>
      <c r="C330" s="571" t="s">
        <v>411</v>
      </c>
      <c r="D330" s="571">
        <v>9236</v>
      </c>
      <c r="E330" s="571">
        <v>90236</v>
      </c>
      <c r="F330" s="571" t="s">
        <v>427</v>
      </c>
      <c r="G330" s="571" t="s">
        <v>428</v>
      </c>
      <c r="H330" s="572">
        <v>358172</v>
      </c>
      <c r="I330" s="573">
        <v>28</v>
      </c>
      <c r="J330" s="571" t="s">
        <v>420</v>
      </c>
      <c r="K330" s="571" t="s">
        <v>1723</v>
      </c>
      <c r="L330" s="571" t="s">
        <v>416</v>
      </c>
      <c r="M330" s="573">
        <v>17</v>
      </c>
      <c r="N330" s="122"/>
      <c r="O330" s="574">
        <v>1.47</v>
      </c>
      <c r="P330" s="573">
        <v>0.12</v>
      </c>
      <c r="Q330" s="575">
        <v>81.760000000000005</v>
      </c>
      <c r="R330" s="573">
        <v>6.8</v>
      </c>
      <c r="S330" s="574">
        <v>12.01</v>
      </c>
      <c r="T330" s="574">
        <v>0</v>
      </c>
      <c r="U330" s="122"/>
      <c r="V330" s="576">
        <v>457611</v>
      </c>
      <c r="W330" s="576">
        <v>3731142</v>
      </c>
      <c r="X330" s="572">
        <v>310630</v>
      </c>
      <c r="Y330" s="572">
        <v>45633</v>
      </c>
      <c r="Z330" s="573">
        <v>0</v>
      </c>
      <c r="AA330" s="572">
        <v>900793</v>
      </c>
    </row>
    <row r="331" spans="1:27" ht="12.75" x14ac:dyDescent="0.2">
      <c r="A331" s="564" t="s">
        <v>1244</v>
      </c>
      <c r="B331" s="564" t="s">
        <v>1163</v>
      </c>
      <c r="C331" s="564" t="s">
        <v>411</v>
      </c>
      <c r="D331" s="564">
        <v>9165</v>
      </c>
      <c r="E331" s="564">
        <v>90165</v>
      </c>
      <c r="F331" s="564" t="s">
        <v>427</v>
      </c>
      <c r="G331" s="564" t="s">
        <v>428</v>
      </c>
      <c r="H331" s="565">
        <v>214811</v>
      </c>
      <c r="I331" s="566">
        <v>28</v>
      </c>
      <c r="J331" s="564" t="s">
        <v>420</v>
      </c>
      <c r="K331" s="564" t="s">
        <v>1723</v>
      </c>
      <c r="L331" s="564" t="s">
        <v>416</v>
      </c>
      <c r="M331" s="566">
        <v>10</v>
      </c>
      <c r="N331" s="567"/>
      <c r="O331" s="568">
        <v>0.96</v>
      </c>
      <c r="P331" s="566">
        <v>0.06</v>
      </c>
      <c r="Q331" s="569">
        <v>96.49</v>
      </c>
      <c r="R331" s="566">
        <v>6.3</v>
      </c>
      <c r="S331" s="568">
        <v>15.36</v>
      </c>
      <c r="T331" s="568">
        <v>0</v>
      </c>
      <c r="U331" s="567"/>
      <c r="V331" s="570">
        <v>150423</v>
      </c>
      <c r="W331" s="570">
        <v>2403475</v>
      </c>
      <c r="X331" s="565">
        <v>156478</v>
      </c>
      <c r="Y331" s="565">
        <v>24908</v>
      </c>
      <c r="Z331" s="566">
        <v>0</v>
      </c>
      <c r="AA331" s="565">
        <v>372036</v>
      </c>
    </row>
    <row r="332" spans="1:27" ht="12.75" x14ac:dyDescent="0.2">
      <c r="A332" s="571" t="s">
        <v>1097</v>
      </c>
      <c r="B332" s="571" t="s">
        <v>1025</v>
      </c>
      <c r="C332" s="571" t="s">
        <v>411</v>
      </c>
      <c r="D332" s="571">
        <v>9119</v>
      </c>
      <c r="E332" s="571">
        <v>90119</v>
      </c>
      <c r="F332" s="571" t="s">
        <v>427</v>
      </c>
      <c r="G332" s="571" t="s">
        <v>413</v>
      </c>
      <c r="H332" s="572">
        <v>583681</v>
      </c>
      <c r="I332" s="573">
        <v>27</v>
      </c>
      <c r="J332" s="571" t="s">
        <v>420</v>
      </c>
      <c r="K332" s="571" t="s">
        <v>1723</v>
      </c>
      <c r="L332" s="571" t="s">
        <v>419</v>
      </c>
      <c r="M332" s="573">
        <v>27</v>
      </c>
      <c r="N332" s="122"/>
      <c r="O332" s="574">
        <v>0.04</v>
      </c>
      <c r="P332" s="573">
        <v>0.01</v>
      </c>
      <c r="Q332" s="575">
        <v>75.900000000000006</v>
      </c>
      <c r="R332" s="573">
        <v>24.9</v>
      </c>
      <c r="S332" s="574">
        <v>3.05</v>
      </c>
      <c r="T332" s="574">
        <v>1.37</v>
      </c>
      <c r="U332" s="122"/>
      <c r="V332" s="576">
        <v>39678</v>
      </c>
      <c r="W332" s="576">
        <v>2742216</v>
      </c>
      <c r="X332" s="572">
        <v>899898</v>
      </c>
      <c r="Y332" s="572">
        <v>36128</v>
      </c>
      <c r="Z332" s="572">
        <v>1999773</v>
      </c>
      <c r="AA332" s="572">
        <v>339406</v>
      </c>
    </row>
    <row r="333" spans="1:27" ht="12.75" x14ac:dyDescent="0.2">
      <c r="A333" s="564" t="s">
        <v>657</v>
      </c>
      <c r="B333" s="564" t="s">
        <v>658</v>
      </c>
      <c r="C333" s="564" t="s">
        <v>411</v>
      </c>
      <c r="D333" s="567"/>
      <c r="E333" s="564">
        <v>90287</v>
      </c>
      <c r="F333" s="564" t="s">
        <v>412</v>
      </c>
      <c r="G333" s="564" t="s">
        <v>428</v>
      </c>
      <c r="H333" s="565">
        <v>12150996</v>
      </c>
      <c r="I333" s="566">
        <v>27</v>
      </c>
      <c r="J333" s="564" t="s">
        <v>420</v>
      </c>
      <c r="K333" s="564" t="s">
        <v>1723</v>
      </c>
      <c r="L333" s="564" t="s">
        <v>416</v>
      </c>
      <c r="M333" s="566">
        <v>21</v>
      </c>
      <c r="N333" s="567"/>
      <c r="O333" s="568">
        <v>1.82</v>
      </c>
      <c r="P333" s="566">
        <v>0.15</v>
      </c>
      <c r="Q333" s="569">
        <v>97.89</v>
      </c>
      <c r="R333" s="566">
        <v>7.9</v>
      </c>
      <c r="S333" s="568">
        <v>12.41</v>
      </c>
      <c r="T333" s="568">
        <v>0</v>
      </c>
      <c r="U333" s="567"/>
      <c r="V333" s="570">
        <v>270039</v>
      </c>
      <c r="W333" s="570">
        <v>1840566</v>
      </c>
      <c r="X333" s="565">
        <v>148337</v>
      </c>
      <c r="Y333" s="565">
        <v>18802</v>
      </c>
      <c r="Z333" s="566">
        <v>0</v>
      </c>
      <c r="AA333" s="565">
        <v>287375</v>
      </c>
    </row>
    <row r="334" spans="1:27" ht="12.75" x14ac:dyDescent="0.2">
      <c r="A334" s="571" t="s">
        <v>958</v>
      </c>
      <c r="B334" s="571" t="s">
        <v>959</v>
      </c>
      <c r="C334" s="571" t="s">
        <v>411</v>
      </c>
      <c r="D334" s="571">
        <v>9226</v>
      </c>
      <c r="E334" s="571">
        <v>90226</v>
      </c>
      <c r="F334" s="571" t="s">
        <v>412</v>
      </c>
      <c r="G334" s="571" t="s">
        <v>413</v>
      </c>
      <c r="H334" s="572">
        <v>107672</v>
      </c>
      <c r="I334" s="573">
        <v>26</v>
      </c>
      <c r="J334" s="571" t="s">
        <v>420</v>
      </c>
      <c r="K334" s="571" t="s">
        <v>1723</v>
      </c>
      <c r="L334" s="571" t="s">
        <v>416</v>
      </c>
      <c r="M334" s="573">
        <v>18</v>
      </c>
      <c r="N334" s="122"/>
      <c r="O334" s="574">
        <v>0.83</v>
      </c>
      <c r="P334" s="573">
        <v>0.17</v>
      </c>
      <c r="Q334" s="575">
        <v>87.5</v>
      </c>
      <c r="R334" s="573">
        <v>17.7</v>
      </c>
      <c r="S334" s="574">
        <v>4.93</v>
      </c>
      <c r="T334" s="574">
        <v>0.5</v>
      </c>
      <c r="U334" s="122"/>
      <c r="V334" s="576">
        <v>646809</v>
      </c>
      <c r="W334" s="576">
        <v>3859197</v>
      </c>
      <c r="X334" s="572">
        <v>782830</v>
      </c>
      <c r="Y334" s="572">
        <v>44105</v>
      </c>
      <c r="Z334" s="572">
        <v>7757845</v>
      </c>
      <c r="AA334" s="572">
        <v>883249</v>
      </c>
    </row>
    <row r="335" spans="1:27" ht="12.75" x14ac:dyDescent="0.2">
      <c r="A335" s="564" t="s">
        <v>1190</v>
      </c>
      <c r="B335" s="564" t="s">
        <v>984</v>
      </c>
      <c r="C335" s="564" t="s">
        <v>411</v>
      </c>
      <c r="D335" s="564" t="s">
        <v>1191</v>
      </c>
      <c r="E335" s="564" t="s">
        <v>1192</v>
      </c>
      <c r="F335" s="564" t="s">
        <v>427</v>
      </c>
      <c r="G335" s="564" t="s">
        <v>864</v>
      </c>
      <c r="H335" s="566">
        <v>0</v>
      </c>
      <c r="I335" s="566">
        <v>25</v>
      </c>
      <c r="J335" s="564" t="s">
        <v>420</v>
      </c>
      <c r="K335" s="564" t="s">
        <v>1723</v>
      </c>
      <c r="L335" s="564" t="s">
        <v>416</v>
      </c>
      <c r="M335" s="566">
        <v>19</v>
      </c>
      <c r="N335" s="567"/>
      <c r="O335" s="568">
        <v>0.99</v>
      </c>
      <c r="P335" s="566">
        <v>0.1</v>
      </c>
      <c r="Q335" s="569">
        <v>90.64</v>
      </c>
      <c r="R335" s="566">
        <v>8.9</v>
      </c>
      <c r="S335" s="568">
        <v>10.19</v>
      </c>
      <c r="T335" s="568">
        <v>0</v>
      </c>
      <c r="U335" s="567"/>
      <c r="V335" s="570">
        <v>291651</v>
      </c>
      <c r="W335" s="570">
        <v>2997125</v>
      </c>
      <c r="X335" s="565">
        <v>293989</v>
      </c>
      <c r="Y335" s="565">
        <v>33068</v>
      </c>
      <c r="Z335" s="566">
        <v>0</v>
      </c>
      <c r="AA335" s="565">
        <v>947447</v>
      </c>
    </row>
    <row r="336" spans="1:27" ht="12.75" x14ac:dyDescent="0.2">
      <c r="A336" s="571" t="s">
        <v>859</v>
      </c>
      <c r="B336" s="571" t="s">
        <v>861</v>
      </c>
      <c r="C336" s="571" t="s">
        <v>411</v>
      </c>
      <c r="D336" s="571">
        <v>9087</v>
      </c>
      <c r="E336" s="571">
        <v>90087</v>
      </c>
      <c r="F336" s="571" t="s">
        <v>427</v>
      </c>
      <c r="G336" s="571" t="s">
        <v>413</v>
      </c>
      <c r="H336" s="572">
        <v>130447</v>
      </c>
      <c r="I336" s="573">
        <v>25</v>
      </c>
      <c r="J336" s="571" t="s">
        <v>420</v>
      </c>
      <c r="K336" s="571" t="s">
        <v>1723</v>
      </c>
      <c r="L336" s="571" t="s">
        <v>416</v>
      </c>
      <c r="M336" s="573">
        <v>19</v>
      </c>
      <c r="N336" s="122"/>
      <c r="O336" s="574">
        <v>1.02</v>
      </c>
      <c r="P336" s="573">
        <v>0.21</v>
      </c>
      <c r="Q336" s="575">
        <v>57.96</v>
      </c>
      <c r="R336" s="573">
        <v>11.8</v>
      </c>
      <c r="S336" s="574">
        <v>4.91</v>
      </c>
      <c r="T336" s="574">
        <v>1.32</v>
      </c>
      <c r="U336" s="122"/>
      <c r="V336" s="576">
        <v>715976</v>
      </c>
      <c r="W336" s="576">
        <v>3459909</v>
      </c>
      <c r="X336" s="572">
        <v>704287</v>
      </c>
      <c r="Y336" s="572">
        <v>59694</v>
      </c>
      <c r="Z336" s="572">
        <v>2624032</v>
      </c>
      <c r="AA336" s="572">
        <v>866768</v>
      </c>
    </row>
    <row r="337" spans="1:27" ht="12.75" x14ac:dyDescent="0.2">
      <c r="A337" s="564" t="s">
        <v>1239</v>
      </c>
      <c r="B337" s="564" t="s">
        <v>1112</v>
      </c>
      <c r="C337" s="564" t="s">
        <v>411</v>
      </c>
      <c r="D337" s="564">
        <v>9168</v>
      </c>
      <c r="E337" s="564">
        <v>90168</v>
      </c>
      <c r="F337" s="564" t="s">
        <v>427</v>
      </c>
      <c r="G337" s="564" t="s">
        <v>428</v>
      </c>
      <c r="H337" s="565">
        <v>1723634</v>
      </c>
      <c r="I337" s="566">
        <v>24</v>
      </c>
      <c r="J337" s="564" t="s">
        <v>420</v>
      </c>
      <c r="K337" s="564" t="s">
        <v>1723</v>
      </c>
      <c r="L337" s="564" t="s">
        <v>416</v>
      </c>
      <c r="M337" s="566">
        <v>10</v>
      </c>
      <c r="N337" s="567"/>
      <c r="O337" s="568">
        <v>1.1100000000000001</v>
      </c>
      <c r="P337" s="566">
        <v>7.0000000000000007E-2</v>
      </c>
      <c r="Q337" s="569">
        <v>100.65</v>
      </c>
      <c r="R337" s="566">
        <v>5.9</v>
      </c>
      <c r="S337" s="568">
        <v>17.11</v>
      </c>
      <c r="T337" s="568">
        <v>0</v>
      </c>
      <c r="U337" s="567"/>
      <c r="V337" s="570">
        <v>214487</v>
      </c>
      <c r="W337" s="570">
        <v>3296579</v>
      </c>
      <c r="X337" s="565">
        <v>192701</v>
      </c>
      <c r="Y337" s="565">
        <v>32753</v>
      </c>
      <c r="Z337" s="566">
        <v>0</v>
      </c>
      <c r="AA337" s="565">
        <v>439432</v>
      </c>
    </row>
    <row r="338" spans="1:27" ht="12.75" x14ac:dyDescent="0.2">
      <c r="A338" s="571" t="s">
        <v>1231</v>
      </c>
      <c r="B338" s="571" t="s">
        <v>1033</v>
      </c>
      <c r="C338" s="571" t="s">
        <v>411</v>
      </c>
      <c r="D338" s="571">
        <v>9149</v>
      </c>
      <c r="E338" s="571">
        <v>90149</v>
      </c>
      <c r="F338" s="571" t="s">
        <v>427</v>
      </c>
      <c r="G338" s="571" t="s">
        <v>428</v>
      </c>
      <c r="H338" s="572">
        <v>51509</v>
      </c>
      <c r="I338" s="573">
        <v>23</v>
      </c>
      <c r="J338" s="571" t="s">
        <v>420</v>
      </c>
      <c r="K338" s="571" t="s">
        <v>1723</v>
      </c>
      <c r="L338" s="571" t="s">
        <v>416</v>
      </c>
      <c r="M338" s="573">
        <v>8</v>
      </c>
      <c r="N338" s="122"/>
      <c r="O338" s="574">
        <v>1.5</v>
      </c>
      <c r="P338" s="573">
        <v>0.13</v>
      </c>
      <c r="Q338" s="575">
        <v>65.88</v>
      </c>
      <c r="R338" s="573">
        <v>5.8</v>
      </c>
      <c r="S338" s="574">
        <v>11.29</v>
      </c>
      <c r="T338" s="574">
        <v>0</v>
      </c>
      <c r="U338" s="122"/>
      <c r="V338" s="576">
        <v>140090</v>
      </c>
      <c r="W338" s="576">
        <v>1056318</v>
      </c>
      <c r="X338" s="572">
        <v>93528</v>
      </c>
      <c r="Y338" s="572">
        <v>16034</v>
      </c>
      <c r="Z338" s="573">
        <v>0</v>
      </c>
      <c r="AA338" s="572">
        <v>212083</v>
      </c>
    </row>
    <row r="339" spans="1:27" ht="12.75" x14ac:dyDescent="0.2">
      <c r="A339" s="564" t="s">
        <v>1175</v>
      </c>
      <c r="B339" s="564" t="s">
        <v>1197</v>
      </c>
      <c r="C339" s="564" t="s">
        <v>411</v>
      </c>
      <c r="D339" s="564" t="s">
        <v>1177</v>
      </c>
      <c r="E339" s="564" t="s">
        <v>1178</v>
      </c>
      <c r="F339" s="564" t="s">
        <v>412</v>
      </c>
      <c r="G339" s="564" t="s">
        <v>864</v>
      </c>
      <c r="H339" s="566">
        <v>0</v>
      </c>
      <c r="I339" s="566">
        <v>23</v>
      </c>
      <c r="J339" s="564" t="s">
        <v>420</v>
      </c>
      <c r="K339" s="564" t="s">
        <v>1723</v>
      </c>
      <c r="L339" s="564" t="s">
        <v>419</v>
      </c>
      <c r="M339" s="566">
        <v>17</v>
      </c>
      <c r="N339" s="567"/>
      <c r="O339" s="568">
        <v>1.73</v>
      </c>
      <c r="P339" s="566">
        <v>0.15</v>
      </c>
      <c r="Q339" s="569">
        <v>82.35</v>
      </c>
      <c r="R339" s="566">
        <v>7.2</v>
      </c>
      <c r="S339" s="568">
        <v>11.4</v>
      </c>
      <c r="T339" s="568">
        <v>0</v>
      </c>
      <c r="U339" s="567"/>
      <c r="V339" s="570">
        <v>446225</v>
      </c>
      <c r="W339" s="570">
        <v>2941758</v>
      </c>
      <c r="X339" s="565">
        <v>257939</v>
      </c>
      <c r="Y339" s="565">
        <v>35722</v>
      </c>
      <c r="Z339" s="566">
        <v>0</v>
      </c>
      <c r="AA339" s="565">
        <v>634779</v>
      </c>
    </row>
    <row r="340" spans="1:27" ht="12.75" x14ac:dyDescent="0.2">
      <c r="A340" s="571" t="s">
        <v>1187</v>
      </c>
      <c r="B340" s="571" t="s">
        <v>984</v>
      </c>
      <c r="C340" s="571" t="s">
        <v>411</v>
      </c>
      <c r="D340" s="571" t="s">
        <v>1188</v>
      </c>
      <c r="E340" s="571" t="s">
        <v>1189</v>
      </c>
      <c r="F340" s="571" t="s">
        <v>412</v>
      </c>
      <c r="G340" s="571" t="s">
        <v>864</v>
      </c>
      <c r="H340" s="573">
        <v>0</v>
      </c>
      <c r="I340" s="573">
        <v>22</v>
      </c>
      <c r="J340" s="571" t="s">
        <v>420</v>
      </c>
      <c r="K340" s="571" t="s">
        <v>1723</v>
      </c>
      <c r="L340" s="571" t="s">
        <v>416</v>
      </c>
      <c r="M340" s="573">
        <v>16</v>
      </c>
      <c r="N340" s="122"/>
      <c r="O340" s="574">
        <v>1.6</v>
      </c>
      <c r="P340" s="573">
        <v>0.21</v>
      </c>
      <c r="Q340" s="575">
        <v>66.069999999999993</v>
      </c>
      <c r="R340" s="573">
        <v>8.5</v>
      </c>
      <c r="S340" s="574">
        <v>7.77</v>
      </c>
      <c r="T340" s="574">
        <v>0</v>
      </c>
      <c r="U340" s="122"/>
      <c r="V340" s="576">
        <v>527341</v>
      </c>
      <c r="W340" s="576">
        <v>2558549</v>
      </c>
      <c r="X340" s="572">
        <v>329387</v>
      </c>
      <c r="Y340" s="572">
        <v>38727</v>
      </c>
      <c r="Z340" s="573">
        <v>0</v>
      </c>
      <c r="AA340" s="572">
        <v>923316</v>
      </c>
    </row>
    <row r="341" spans="1:27" ht="12.75" x14ac:dyDescent="0.2">
      <c r="A341" s="564" t="s">
        <v>999</v>
      </c>
      <c r="B341" s="564" t="s">
        <v>998</v>
      </c>
      <c r="C341" s="564" t="s">
        <v>411</v>
      </c>
      <c r="D341" s="564">
        <v>9200</v>
      </c>
      <c r="E341" s="564">
        <v>90200</v>
      </c>
      <c r="F341" s="564" t="s">
        <v>412</v>
      </c>
      <c r="G341" s="564" t="s">
        <v>413</v>
      </c>
      <c r="H341" s="565">
        <v>87941</v>
      </c>
      <c r="I341" s="566">
        <v>21</v>
      </c>
      <c r="J341" s="564" t="s">
        <v>420</v>
      </c>
      <c r="K341" s="564" t="s">
        <v>1723</v>
      </c>
      <c r="L341" s="564" t="s">
        <v>416</v>
      </c>
      <c r="M341" s="566">
        <v>16</v>
      </c>
      <c r="N341" s="567"/>
      <c r="O341" s="568">
        <v>0.73</v>
      </c>
      <c r="P341" s="566">
        <v>0.15</v>
      </c>
      <c r="Q341" s="569">
        <v>71.61</v>
      </c>
      <c r="R341" s="566">
        <v>14.7</v>
      </c>
      <c r="S341" s="568">
        <v>4.87</v>
      </c>
      <c r="T341" s="568">
        <v>0.75</v>
      </c>
      <c r="U341" s="567"/>
      <c r="V341" s="570">
        <v>522938</v>
      </c>
      <c r="W341" s="570">
        <v>3503105</v>
      </c>
      <c r="X341" s="565">
        <v>719793</v>
      </c>
      <c r="Y341" s="565">
        <v>48917</v>
      </c>
      <c r="Z341" s="565">
        <v>4652612</v>
      </c>
      <c r="AA341" s="565">
        <v>763282</v>
      </c>
    </row>
    <row r="342" spans="1:27" ht="12.75" x14ac:dyDescent="0.2">
      <c r="A342" s="571" t="s">
        <v>1142</v>
      </c>
      <c r="B342" s="571" t="s">
        <v>1143</v>
      </c>
      <c r="C342" s="571" t="s">
        <v>411</v>
      </c>
      <c r="D342" s="571" t="s">
        <v>1144</v>
      </c>
      <c r="E342" s="571" t="s">
        <v>1145</v>
      </c>
      <c r="F342" s="571" t="s">
        <v>412</v>
      </c>
      <c r="G342" s="571" t="s">
        <v>864</v>
      </c>
      <c r="H342" s="573">
        <v>0</v>
      </c>
      <c r="I342" s="573">
        <v>20</v>
      </c>
      <c r="J342" s="571" t="s">
        <v>420</v>
      </c>
      <c r="K342" s="571" t="s">
        <v>1723</v>
      </c>
      <c r="L342" s="571" t="s">
        <v>419</v>
      </c>
      <c r="M342" s="573">
        <v>10</v>
      </c>
      <c r="N342" s="122"/>
      <c r="O342" s="574">
        <v>1.43</v>
      </c>
      <c r="P342" s="573">
        <v>0.1</v>
      </c>
      <c r="Q342" s="575">
        <v>86.06</v>
      </c>
      <c r="R342" s="573">
        <v>5.7</v>
      </c>
      <c r="S342" s="574">
        <v>14.99</v>
      </c>
      <c r="T342" s="574">
        <v>0</v>
      </c>
      <c r="U342" s="122"/>
      <c r="V342" s="576">
        <v>112230</v>
      </c>
      <c r="W342" s="576">
        <v>1175527</v>
      </c>
      <c r="X342" s="572">
        <v>78406</v>
      </c>
      <c r="Y342" s="572">
        <v>13660</v>
      </c>
      <c r="Z342" s="573">
        <v>0</v>
      </c>
      <c r="AA342" s="572">
        <v>236194</v>
      </c>
    </row>
    <row r="343" spans="1:27" ht="12.75" x14ac:dyDescent="0.2">
      <c r="A343" s="564" t="s">
        <v>1005</v>
      </c>
      <c r="B343" s="564" t="s">
        <v>1006</v>
      </c>
      <c r="C343" s="564" t="s">
        <v>411</v>
      </c>
      <c r="D343" s="564" t="s">
        <v>1007</v>
      </c>
      <c r="E343" s="564" t="s">
        <v>1008</v>
      </c>
      <c r="F343" s="564" t="s">
        <v>412</v>
      </c>
      <c r="G343" s="564" t="s">
        <v>864</v>
      </c>
      <c r="H343" s="566">
        <v>0</v>
      </c>
      <c r="I343" s="566">
        <v>18</v>
      </c>
      <c r="J343" s="564" t="s">
        <v>420</v>
      </c>
      <c r="K343" s="564" t="s">
        <v>1723</v>
      </c>
      <c r="L343" s="564" t="s">
        <v>416</v>
      </c>
      <c r="M343" s="566">
        <v>4</v>
      </c>
      <c r="N343" s="567"/>
      <c r="O343" s="568">
        <v>1.36</v>
      </c>
      <c r="P343" s="566">
        <v>0.11</v>
      </c>
      <c r="Q343" s="569">
        <v>61.52</v>
      </c>
      <c r="R343" s="566">
        <v>5</v>
      </c>
      <c r="S343" s="568">
        <v>12.22</v>
      </c>
      <c r="T343" s="568">
        <v>0</v>
      </c>
      <c r="U343" s="567"/>
      <c r="V343" s="570">
        <v>38193</v>
      </c>
      <c r="W343" s="570">
        <v>343473</v>
      </c>
      <c r="X343" s="565">
        <v>28111</v>
      </c>
      <c r="Y343" s="565">
        <v>5583</v>
      </c>
      <c r="Z343" s="566">
        <v>0</v>
      </c>
      <c r="AA343" s="565">
        <v>63140</v>
      </c>
    </row>
    <row r="344" spans="1:27" ht="12.75" x14ac:dyDescent="0.2">
      <c r="A344" s="571" t="s">
        <v>446</v>
      </c>
      <c r="B344" s="571" t="s">
        <v>447</v>
      </c>
      <c r="C344" s="571" t="s">
        <v>411</v>
      </c>
      <c r="D344" s="571">
        <v>9161</v>
      </c>
      <c r="E344" s="571">
        <v>90161</v>
      </c>
      <c r="F344" s="571" t="s">
        <v>427</v>
      </c>
      <c r="G344" s="571" t="s">
        <v>428</v>
      </c>
      <c r="H344" s="572">
        <v>3281212</v>
      </c>
      <c r="I344" s="573">
        <v>18</v>
      </c>
      <c r="J344" s="571" t="s">
        <v>420</v>
      </c>
      <c r="K344" s="571" t="s">
        <v>1723</v>
      </c>
      <c r="L344" s="571" t="s">
        <v>416</v>
      </c>
      <c r="M344" s="573">
        <v>13</v>
      </c>
      <c r="N344" s="122"/>
      <c r="O344" s="574">
        <v>1.04</v>
      </c>
      <c r="P344" s="573">
        <v>7.0000000000000007E-2</v>
      </c>
      <c r="Q344" s="575">
        <v>103.25</v>
      </c>
      <c r="R344" s="573">
        <v>7.4</v>
      </c>
      <c r="S344" s="574">
        <v>13.97</v>
      </c>
      <c r="T344" s="574">
        <v>0</v>
      </c>
      <c r="U344" s="122"/>
      <c r="V344" s="576">
        <v>288515</v>
      </c>
      <c r="W344" s="576">
        <v>3873147</v>
      </c>
      <c r="X344" s="572">
        <v>277202</v>
      </c>
      <c r="Y344" s="572">
        <v>37514</v>
      </c>
      <c r="Z344" s="573">
        <v>0</v>
      </c>
      <c r="AA344" s="572">
        <v>458862</v>
      </c>
    </row>
    <row r="345" spans="1:27" ht="12.75" x14ac:dyDescent="0.2">
      <c r="A345" s="564" t="s">
        <v>655</v>
      </c>
      <c r="B345" s="564" t="s">
        <v>656</v>
      </c>
      <c r="C345" s="564" t="s">
        <v>411</v>
      </c>
      <c r="D345" s="564">
        <v>9050</v>
      </c>
      <c r="E345" s="564">
        <v>90050</v>
      </c>
      <c r="F345" s="564" t="s">
        <v>427</v>
      </c>
      <c r="G345" s="564" t="s">
        <v>428</v>
      </c>
      <c r="H345" s="565">
        <v>125206</v>
      </c>
      <c r="I345" s="566">
        <v>17</v>
      </c>
      <c r="J345" s="564" t="s">
        <v>420</v>
      </c>
      <c r="K345" s="564" t="s">
        <v>1723</v>
      </c>
      <c r="L345" s="564" t="s">
        <v>419</v>
      </c>
      <c r="M345" s="566">
        <v>6</v>
      </c>
      <c r="N345" s="567"/>
      <c r="O345" s="568">
        <v>0.85</v>
      </c>
      <c r="P345" s="566">
        <v>0.1</v>
      </c>
      <c r="Q345" s="569">
        <v>116.21</v>
      </c>
      <c r="R345" s="566">
        <v>13.6</v>
      </c>
      <c r="S345" s="568">
        <v>8.57</v>
      </c>
      <c r="T345" s="568">
        <v>0</v>
      </c>
      <c r="U345" s="567"/>
      <c r="V345" s="570">
        <v>311471</v>
      </c>
      <c r="W345" s="570">
        <v>3126515</v>
      </c>
      <c r="X345" s="565">
        <v>364810</v>
      </c>
      <c r="Y345" s="565">
        <v>26904</v>
      </c>
      <c r="Z345" s="566">
        <v>0</v>
      </c>
      <c r="AA345" s="565">
        <v>380354</v>
      </c>
    </row>
    <row r="346" spans="1:27" ht="12.75" x14ac:dyDescent="0.2">
      <c r="A346" s="571" t="s">
        <v>1088</v>
      </c>
      <c r="B346" s="571" t="s">
        <v>1089</v>
      </c>
      <c r="C346" s="571" t="s">
        <v>411</v>
      </c>
      <c r="D346" s="571">
        <v>9213</v>
      </c>
      <c r="E346" s="571">
        <v>90213</v>
      </c>
      <c r="F346" s="571" t="s">
        <v>427</v>
      </c>
      <c r="G346" s="571" t="s">
        <v>413</v>
      </c>
      <c r="H346" s="572">
        <v>64078</v>
      </c>
      <c r="I346" s="573">
        <v>16</v>
      </c>
      <c r="J346" s="571" t="s">
        <v>420</v>
      </c>
      <c r="K346" s="571" t="s">
        <v>1723</v>
      </c>
      <c r="L346" s="571" t="s">
        <v>416</v>
      </c>
      <c r="M346" s="573">
        <v>9</v>
      </c>
      <c r="N346" s="122"/>
      <c r="O346" s="574">
        <v>0.64</v>
      </c>
      <c r="P346" s="573">
        <v>0.13</v>
      </c>
      <c r="Q346" s="575">
        <v>88.36</v>
      </c>
      <c r="R346" s="573">
        <v>17.399999999999999</v>
      </c>
      <c r="S346" s="574">
        <v>5.09</v>
      </c>
      <c r="T346" s="574">
        <v>1.84</v>
      </c>
      <c r="U346" s="122"/>
      <c r="V346" s="576">
        <v>221598</v>
      </c>
      <c r="W346" s="576">
        <v>1749315</v>
      </c>
      <c r="X346" s="572">
        <v>343616</v>
      </c>
      <c r="Y346" s="572">
        <v>19797</v>
      </c>
      <c r="Z346" s="572">
        <v>948380</v>
      </c>
      <c r="AA346" s="572">
        <v>246443</v>
      </c>
    </row>
    <row r="347" spans="1:27" ht="12.75" x14ac:dyDescent="0.2">
      <c r="A347" s="564" t="s">
        <v>1010</v>
      </c>
      <c r="B347" s="564" t="s">
        <v>1011</v>
      </c>
      <c r="C347" s="564" t="s">
        <v>411</v>
      </c>
      <c r="D347" s="564" t="s">
        <v>1012</v>
      </c>
      <c r="E347" s="564" t="s">
        <v>1013</v>
      </c>
      <c r="F347" s="564" t="s">
        <v>412</v>
      </c>
      <c r="G347" s="564" t="s">
        <v>864</v>
      </c>
      <c r="H347" s="566">
        <v>0</v>
      </c>
      <c r="I347" s="566">
        <v>16</v>
      </c>
      <c r="J347" s="564" t="s">
        <v>420</v>
      </c>
      <c r="K347" s="564" t="s">
        <v>1723</v>
      </c>
      <c r="L347" s="564" t="s">
        <v>419</v>
      </c>
      <c r="M347" s="566">
        <v>9</v>
      </c>
      <c r="N347" s="567"/>
      <c r="O347" s="568">
        <v>1.19</v>
      </c>
      <c r="P347" s="566">
        <v>0.04</v>
      </c>
      <c r="Q347" s="569">
        <v>111.94</v>
      </c>
      <c r="R347" s="566">
        <v>4.2</v>
      </c>
      <c r="S347" s="568">
        <v>26.67</v>
      </c>
      <c r="T347" s="568">
        <v>0</v>
      </c>
      <c r="U347" s="567"/>
      <c r="V347" s="570">
        <v>48181</v>
      </c>
      <c r="W347" s="570">
        <v>1081981</v>
      </c>
      <c r="X347" s="565">
        <v>40575</v>
      </c>
      <c r="Y347" s="565">
        <v>9666</v>
      </c>
      <c r="Z347" s="566">
        <v>0</v>
      </c>
      <c r="AA347" s="565">
        <v>208459</v>
      </c>
    </row>
    <row r="348" spans="1:27" ht="12.75" x14ac:dyDescent="0.2">
      <c r="A348" s="571" t="s">
        <v>1230</v>
      </c>
      <c r="B348" s="571" t="s">
        <v>719</v>
      </c>
      <c r="C348" s="571" t="s">
        <v>411</v>
      </c>
      <c r="D348" s="571">
        <v>9175</v>
      </c>
      <c r="E348" s="571">
        <v>90175</v>
      </c>
      <c r="F348" s="571" t="s">
        <v>427</v>
      </c>
      <c r="G348" s="571" t="s">
        <v>428</v>
      </c>
      <c r="H348" s="572">
        <v>68738</v>
      </c>
      <c r="I348" s="573">
        <v>16</v>
      </c>
      <c r="J348" s="571" t="s">
        <v>420</v>
      </c>
      <c r="K348" s="571" t="s">
        <v>1723</v>
      </c>
      <c r="L348" s="571" t="s">
        <v>416</v>
      </c>
      <c r="M348" s="573">
        <v>8</v>
      </c>
      <c r="N348" s="122"/>
      <c r="O348" s="574">
        <v>0.56999999999999995</v>
      </c>
      <c r="P348" s="573">
        <v>0.08</v>
      </c>
      <c r="Q348" s="575">
        <v>86.38</v>
      </c>
      <c r="R348" s="573">
        <v>12.1</v>
      </c>
      <c r="S348" s="574">
        <v>7.12</v>
      </c>
      <c r="T348" s="574">
        <v>0</v>
      </c>
      <c r="U348" s="122"/>
      <c r="V348" s="576">
        <v>156811</v>
      </c>
      <c r="W348" s="576">
        <v>1944395</v>
      </c>
      <c r="X348" s="572">
        <v>272990</v>
      </c>
      <c r="Y348" s="572">
        <v>22511</v>
      </c>
      <c r="Z348" s="573">
        <v>0</v>
      </c>
      <c r="AA348" s="572">
        <v>259734</v>
      </c>
    </row>
    <row r="349" spans="1:27" ht="12.75" x14ac:dyDescent="0.2">
      <c r="A349" s="564" t="s">
        <v>573</v>
      </c>
      <c r="B349" s="564" t="s">
        <v>574</v>
      </c>
      <c r="C349" s="564" t="s">
        <v>411</v>
      </c>
      <c r="D349" s="567"/>
      <c r="E349" s="564">
        <v>90247</v>
      </c>
      <c r="F349" s="564" t="s">
        <v>427</v>
      </c>
      <c r="G349" s="564" t="s">
        <v>428</v>
      </c>
      <c r="H349" s="565">
        <v>12150996</v>
      </c>
      <c r="I349" s="566">
        <v>16</v>
      </c>
      <c r="J349" s="564" t="s">
        <v>420</v>
      </c>
      <c r="K349" s="564" t="s">
        <v>1723</v>
      </c>
      <c r="L349" s="564" t="s">
        <v>416</v>
      </c>
      <c r="M349" s="566">
        <v>8</v>
      </c>
      <c r="N349" s="567"/>
      <c r="O349" s="568">
        <v>0.24</v>
      </c>
      <c r="P349" s="566">
        <v>0.1</v>
      </c>
      <c r="Q349" s="569">
        <v>73.41</v>
      </c>
      <c r="R349" s="566">
        <v>30.6</v>
      </c>
      <c r="S349" s="568">
        <v>2.4</v>
      </c>
      <c r="T349" s="568">
        <v>0</v>
      </c>
      <c r="U349" s="567"/>
      <c r="V349" s="570">
        <v>113691</v>
      </c>
      <c r="W349" s="570">
        <v>1150338</v>
      </c>
      <c r="X349" s="565">
        <v>479621</v>
      </c>
      <c r="Y349" s="565">
        <v>15671</v>
      </c>
      <c r="Z349" s="566">
        <v>0</v>
      </c>
      <c r="AA349" s="565">
        <v>162154</v>
      </c>
    </row>
    <row r="350" spans="1:27" ht="12.75" x14ac:dyDescent="0.2">
      <c r="A350" s="571" t="s">
        <v>1038</v>
      </c>
      <c r="B350" s="571" t="s">
        <v>1039</v>
      </c>
      <c r="C350" s="571" t="s">
        <v>411</v>
      </c>
      <c r="D350" s="571">
        <v>9199</v>
      </c>
      <c r="E350" s="571">
        <v>90199</v>
      </c>
      <c r="F350" s="571" t="s">
        <v>427</v>
      </c>
      <c r="G350" s="571" t="s">
        <v>428</v>
      </c>
      <c r="H350" s="572">
        <v>78413</v>
      </c>
      <c r="I350" s="573">
        <v>16</v>
      </c>
      <c r="J350" s="571" t="s">
        <v>420</v>
      </c>
      <c r="K350" s="571" t="s">
        <v>1723</v>
      </c>
      <c r="L350" s="571" t="s">
        <v>416</v>
      </c>
      <c r="M350" s="573">
        <v>7</v>
      </c>
      <c r="N350" s="122"/>
      <c r="O350" s="574">
        <v>0.82</v>
      </c>
      <c r="P350" s="573">
        <v>0.09</v>
      </c>
      <c r="Q350" s="575">
        <v>63.62</v>
      </c>
      <c r="R350" s="573">
        <v>6.9</v>
      </c>
      <c r="S350" s="574">
        <v>9.18</v>
      </c>
      <c r="T350" s="574">
        <v>0</v>
      </c>
      <c r="U350" s="122"/>
      <c r="V350" s="576">
        <v>84283</v>
      </c>
      <c r="W350" s="576">
        <v>945588</v>
      </c>
      <c r="X350" s="572">
        <v>103002</v>
      </c>
      <c r="Y350" s="572">
        <v>14864</v>
      </c>
      <c r="Z350" s="573">
        <v>0</v>
      </c>
      <c r="AA350" s="572">
        <v>197570</v>
      </c>
    </row>
    <row r="351" spans="1:27" ht="12.75" x14ac:dyDescent="0.2">
      <c r="A351" s="564" t="s">
        <v>593</v>
      </c>
      <c r="B351" s="564" t="s">
        <v>594</v>
      </c>
      <c r="C351" s="564" t="s">
        <v>411</v>
      </c>
      <c r="D351" s="567"/>
      <c r="E351" s="564">
        <v>90259</v>
      </c>
      <c r="F351" s="564" t="s">
        <v>427</v>
      </c>
      <c r="G351" s="564" t="s">
        <v>428</v>
      </c>
      <c r="H351" s="565">
        <v>12150996</v>
      </c>
      <c r="I351" s="566">
        <v>16</v>
      </c>
      <c r="J351" s="564" t="s">
        <v>420</v>
      </c>
      <c r="K351" s="564" t="s">
        <v>1723</v>
      </c>
      <c r="L351" s="564" t="s">
        <v>416</v>
      </c>
      <c r="M351" s="566">
        <v>6</v>
      </c>
      <c r="N351" s="567"/>
      <c r="O351" s="568">
        <v>0.45</v>
      </c>
      <c r="P351" s="566">
        <v>0.05</v>
      </c>
      <c r="Q351" s="569">
        <v>95.1</v>
      </c>
      <c r="R351" s="566">
        <v>9.9</v>
      </c>
      <c r="S351" s="568">
        <v>9.6</v>
      </c>
      <c r="T351" s="568">
        <v>0</v>
      </c>
      <c r="U351" s="567"/>
      <c r="V351" s="570">
        <v>58473</v>
      </c>
      <c r="W351" s="570">
        <v>1259271</v>
      </c>
      <c r="X351" s="565">
        <v>131238</v>
      </c>
      <c r="Y351" s="565">
        <v>13241</v>
      </c>
      <c r="Z351" s="566">
        <v>0</v>
      </c>
      <c r="AA351" s="565">
        <v>175131</v>
      </c>
    </row>
    <row r="352" spans="1:27" ht="12.75" x14ac:dyDescent="0.2">
      <c r="A352" s="571" t="s">
        <v>599</v>
      </c>
      <c r="B352" s="571" t="s">
        <v>600</v>
      </c>
      <c r="C352" s="571" t="s">
        <v>411</v>
      </c>
      <c r="D352" s="122"/>
      <c r="E352" s="571">
        <v>90263</v>
      </c>
      <c r="F352" s="571" t="s">
        <v>427</v>
      </c>
      <c r="G352" s="571" t="s">
        <v>428</v>
      </c>
      <c r="H352" s="572">
        <v>12150996</v>
      </c>
      <c r="I352" s="573">
        <v>16</v>
      </c>
      <c r="J352" s="571" t="s">
        <v>420</v>
      </c>
      <c r="K352" s="571" t="s">
        <v>1723</v>
      </c>
      <c r="L352" s="571" t="s">
        <v>416</v>
      </c>
      <c r="M352" s="573">
        <v>6</v>
      </c>
      <c r="N352" s="122"/>
      <c r="O352" s="574">
        <v>0.33</v>
      </c>
      <c r="P352" s="573">
        <v>0.05</v>
      </c>
      <c r="Q352" s="575">
        <v>82.79</v>
      </c>
      <c r="R352" s="573">
        <v>11.7</v>
      </c>
      <c r="S352" s="574">
        <v>7.05</v>
      </c>
      <c r="T352" s="574">
        <v>0</v>
      </c>
      <c r="U352" s="122"/>
      <c r="V352" s="576">
        <v>51579</v>
      </c>
      <c r="W352" s="576">
        <v>1111405</v>
      </c>
      <c r="X352" s="572">
        <v>157730</v>
      </c>
      <c r="Y352" s="572">
        <v>13425</v>
      </c>
      <c r="Z352" s="573">
        <v>0</v>
      </c>
      <c r="AA352" s="572">
        <v>139422</v>
      </c>
    </row>
    <row r="353" spans="1:27" ht="12.75" x14ac:dyDescent="0.2">
      <c r="A353" s="564" t="s">
        <v>1220</v>
      </c>
      <c r="B353" s="564" t="s">
        <v>912</v>
      </c>
      <c r="C353" s="564" t="s">
        <v>411</v>
      </c>
      <c r="D353" s="564">
        <v>9163</v>
      </c>
      <c r="E353" s="564">
        <v>90163</v>
      </c>
      <c r="F353" s="564" t="s">
        <v>427</v>
      </c>
      <c r="G353" s="564" t="s">
        <v>428</v>
      </c>
      <c r="H353" s="565">
        <v>71772</v>
      </c>
      <c r="I353" s="566">
        <v>16</v>
      </c>
      <c r="J353" s="564" t="s">
        <v>420</v>
      </c>
      <c r="K353" s="564" t="s">
        <v>1723</v>
      </c>
      <c r="L353" s="564" t="s">
        <v>416</v>
      </c>
      <c r="M353" s="566">
        <v>2</v>
      </c>
      <c r="N353" s="567"/>
      <c r="O353" s="568">
        <v>0.84</v>
      </c>
      <c r="P353" s="566">
        <v>0.19</v>
      </c>
      <c r="Q353" s="569">
        <v>68.45</v>
      </c>
      <c r="R353" s="566">
        <v>15.3</v>
      </c>
      <c r="S353" s="568">
        <v>4.4800000000000004</v>
      </c>
      <c r="T353" s="568">
        <v>0</v>
      </c>
      <c r="U353" s="567"/>
      <c r="V353" s="570">
        <v>69310</v>
      </c>
      <c r="W353" s="570">
        <v>369788</v>
      </c>
      <c r="X353" s="565">
        <v>82501</v>
      </c>
      <c r="Y353" s="565">
        <v>5402</v>
      </c>
      <c r="Z353" s="566">
        <v>0</v>
      </c>
      <c r="AA353" s="565">
        <v>54274</v>
      </c>
    </row>
    <row r="354" spans="1:27" ht="12.75" x14ac:dyDescent="0.2">
      <c r="A354" s="571" t="s">
        <v>647</v>
      </c>
      <c r="B354" s="571" t="s">
        <v>648</v>
      </c>
      <c r="C354" s="571" t="s">
        <v>411</v>
      </c>
      <c r="D354" s="122"/>
      <c r="E354" s="571">
        <v>90258</v>
      </c>
      <c r="F354" s="571" t="s">
        <v>427</v>
      </c>
      <c r="G354" s="571" t="s">
        <v>428</v>
      </c>
      <c r="H354" s="572">
        <v>12150996</v>
      </c>
      <c r="I354" s="573">
        <v>15</v>
      </c>
      <c r="J354" s="571" t="s">
        <v>420</v>
      </c>
      <c r="K354" s="571" t="s">
        <v>1723</v>
      </c>
      <c r="L354" s="571" t="s">
        <v>416</v>
      </c>
      <c r="M354" s="573">
        <v>7</v>
      </c>
      <c r="N354" s="122"/>
      <c r="O354" s="574">
        <v>0.39</v>
      </c>
      <c r="P354" s="573">
        <v>0.05</v>
      </c>
      <c r="Q354" s="575">
        <v>76.53</v>
      </c>
      <c r="R354" s="573">
        <v>9.4</v>
      </c>
      <c r="S354" s="574">
        <v>8.11</v>
      </c>
      <c r="T354" s="574">
        <v>0</v>
      </c>
      <c r="U354" s="122"/>
      <c r="V354" s="576">
        <v>110475</v>
      </c>
      <c r="W354" s="576">
        <v>2276409</v>
      </c>
      <c r="X354" s="572">
        <v>280768</v>
      </c>
      <c r="Y354" s="572">
        <v>29746</v>
      </c>
      <c r="Z354" s="573">
        <v>0</v>
      </c>
      <c r="AA354" s="572">
        <v>349898</v>
      </c>
    </row>
    <row r="355" spans="1:27" ht="12.75" x14ac:dyDescent="0.2">
      <c r="A355" s="564" t="s">
        <v>425</v>
      </c>
      <c r="B355" s="564" t="s">
        <v>426</v>
      </c>
      <c r="C355" s="564" t="s">
        <v>411</v>
      </c>
      <c r="D355" s="564">
        <v>9052</v>
      </c>
      <c r="E355" s="564">
        <v>90052</v>
      </c>
      <c r="F355" s="564" t="s">
        <v>427</v>
      </c>
      <c r="G355" s="564" t="s">
        <v>428</v>
      </c>
      <c r="H355" s="565">
        <v>1932666</v>
      </c>
      <c r="I355" s="566">
        <v>15</v>
      </c>
      <c r="J355" s="564" t="s">
        <v>420</v>
      </c>
      <c r="K355" s="564" t="s">
        <v>1723</v>
      </c>
      <c r="L355" s="564" t="s">
        <v>416</v>
      </c>
      <c r="M355" s="566">
        <v>6</v>
      </c>
      <c r="N355" s="567"/>
      <c r="O355" s="568">
        <v>1</v>
      </c>
      <c r="P355" s="566">
        <v>0.13</v>
      </c>
      <c r="Q355" s="569">
        <v>69.5</v>
      </c>
      <c r="R355" s="566">
        <v>9.1</v>
      </c>
      <c r="S355" s="568">
        <v>7.67</v>
      </c>
      <c r="T355" s="568">
        <v>0</v>
      </c>
      <c r="U355" s="567"/>
      <c r="V355" s="570">
        <v>133079</v>
      </c>
      <c r="W355" s="570">
        <v>1016026</v>
      </c>
      <c r="X355" s="565">
        <v>132469</v>
      </c>
      <c r="Y355" s="565">
        <v>14619</v>
      </c>
      <c r="Z355" s="566">
        <v>0</v>
      </c>
      <c r="AA355" s="565">
        <v>172070</v>
      </c>
    </row>
    <row r="356" spans="1:27" ht="12.75" x14ac:dyDescent="0.2">
      <c r="A356" s="571" t="s">
        <v>1180</v>
      </c>
      <c r="B356" s="571" t="s">
        <v>1181</v>
      </c>
      <c r="C356" s="571" t="s">
        <v>411</v>
      </c>
      <c r="D356" s="571">
        <v>9155</v>
      </c>
      <c r="E356" s="571">
        <v>90155</v>
      </c>
      <c r="F356" s="571" t="s">
        <v>427</v>
      </c>
      <c r="G356" s="571" t="s">
        <v>428</v>
      </c>
      <c r="H356" s="572">
        <v>93141</v>
      </c>
      <c r="I356" s="573">
        <v>15</v>
      </c>
      <c r="J356" s="571" t="s">
        <v>420</v>
      </c>
      <c r="K356" s="571" t="s">
        <v>1723</v>
      </c>
      <c r="L356" s="571" t="s">
        <v>416</v>
      </c>
      <c r="M356" s="573">
        <v>12</v>
      </c>
      <c r="N356" s="122"/>
      <c r="O356" s="574">
        <v>0.75</v>
      </c>
      <c r="P356" s="573">
        <v>0.18</v>
      </c>
      <c r="Q356" s="575">
        <v>49.17</v>
      </c>
      <c r="R356" s="573">
        <v>11.7</v>
      </c>
      <c r="S356" s="574">
        <v>4.21</v>
      </c>
      <c r="T356" s="574">
        <v>0</v>
      </c>
      <c r="U356" s="122"/>
      <c r="V356" s="576">
        <v>326292</v>
      </c>
      <c r="W356" s="576">
        <v>1822083</v>
      </c>
      <c r="X356" s="572">
        <v>432670</v>
      </c>
      <c r="Y356" s="572">
        <v>37059</v>
      </c>
      <c r="Z356" s="573">
        <v>0</v>
      </c>
      <c r="AA356" s="572">
        <v>504444</v>
      </c>
    </row>
    <row r="357" spans="1:27" ht="12.75" x14ac:dyDescent="0.2">
      <c r="A357" s="564" t="s">
        <v>575</v>
      </c>
      <c r="B357" s="564" t="s">
        <v>576</v>
      </c>
      <c r="C357" s="564" t="s">
        <v>411</v>
      </c>
      <c r="D357" s="564">
        <v>9044</v>
      </c>
      <c r="E357" s="564">
        <v>90044</v>
      </c>
      <c r="F357" s="564" t="s">
        <v>427</v>
      </c>
      <c r="G357" s="564" t="s">
        <v>428</v>
      </c>
      <c r="H357" s="565">
        <v>12150996</v>
      </c>
      <c r="I357" s="566">
        <v>14</v>
      </c>
      <c r="J357" s="564" t="s">
        <v>420</v>
      </c>
      <c r="K357" s="564" t="s">
        <v>1723</v>
      </c>
      <c r="L357" s="564" t="s">
        <v>416</v>
      </c>
      <c r="M357" s="566">
        <v>6</v>
      </c>
      <c r="N357" s="567"/>
      <c r="O357" s="568">
        <v>0.17</v>
      </c>
      <c r="P357" s="566">
        <v>0.01</v>
      </c>
      <c r="Q357" s="569">
        <v>66.42</v>
      </c>
      <c r="R357" s="566">
        <v>2.5</v>
      </c>
      <c r="S357" s="568">
        <v>27.03</v>
      </c>
      <c r="T357" s="568">
        <v>0</v>
      </c>
      <c r="U357" s="567"/>
      <c r="V357" s="570">
        <v>5979</v>
      </c>
      <c r="W357" s="570">
        <v>935906</v>
      </c>
      <c r="X357" s="565">
        <v>34619</v>
      </c>
      <c r="Y357" s="565">
        <v>14091</v>
      </c>
      <c r="Z357" s="566">
        <v>0</v>
      </c>
      <c r="AA357" s="565">
        <v>150671</v>
      </c>
    </row>
    <row r="358" spans="1:27" ht="12.75" x14ac:dyDescent="0.2">
      <c r="A358" s="571" t="s">
        <v>653</v>
      </c>
      <c r="B358" s="571" t="s">
        <v>654</v>
      </c>
      <c r="C358" s="571" t="s">
        <v>411</v>
      </c>
      <c r="D358" s="122"/>
      <c r="E358" s="571">
        <v>90291</v>
      </c>
      <c r="F358" s="571" t="s">
        <v>427</v>
      </c>
      <c r="G358" s="571" t="s">
        <v>428</v>
      </c>
      <c r="H358" s="572">
        <v>12150996</v>
      </c>
      <c r="I358" s="573">
        <v>14</v>
      </c>
      <c r="J358" s="571" t="s">
        <v>420</v>
      </c>
      <c r="K358" s="571" t="s">
        <v>1723</v>
      </c>
      <c r="L358" s="571" t="s">
        <v>416</v>
      </c>
      <c r="M358" s="573">
        <v>5</v>
      </c>
      <c r="N358" s="122"/>
      <c r="O358" s="574">
        <v>0.2</v>
      </c>
      <c r="P358" s="573">
        <v>7.0000000000000007E-2</v>
      </c>
      <c r="Q358" s="575">
        <v>54.51</v>
      </c>
      <c r="R358" s="573">
        <v>19.3</v>
      </c>
      <c r="S358" s="574">
        <v>2.83</v>
      </c>
      <c r="T358" s="574">
        <v>0</v>
      </c>
      <c r="U358" s="122"/>
      <c r="V358" s="576">
        <v>60059</v>
      </c>
      <c r="W358" s="576">
        <v>848244</v>
      </c>
      <c r="X358" s="572">
        <v>300145</v>
      </c>
      <c r="Y358" s="572">
        <v>15562</v>
      </c>
      <c r="Z358" s="573">
        <v>0</v>
      </c>
      <c r="AA358" s="572">
        <v>175994</v>
      </c>
    </row>
    <row r="359" spans="1:27" ht="12.75" x14ac:dyDescent="0.2">
      <c r="A359" s="564" t="s">
        <v>967</v>
      </c>
      <c r="B359" s="564" t="s">
        <v>968</v>
      </c>
      <c r="C359" s="564" t="s">
        <v>411</v>
      </c>
      <c r="D359" s="564" t="s">
        <v>969</v>
      </c>
      <c r="E359" s="564" t="s">
        <v>970</v>
      </c>
      <c r="F359" s="564" t="s">
        <v>412</v>
      </c>
      <c r="G359" s="564" t="s">
        <v>864</v>
      </c>
      <c r="H359" s="566">
        <v>0</v>
      </c>
      <c r="I359" s="566">
        <v>14</v>
      </c>
      <c r="J359" s="564" t="s">
        <v>420</v>
      </c>
      <c r="K359" s="564" t="s">
        <v>1723</v>
      </c>
      <c r="L359" s="564" t="s">
        <v>419</v>
      </c>
      <c r="M359" s="566">
        <v>5</v>
      </c>
      <c r="N359" s="567"/>
      <c r="O359" s="568">
        <v>2.84</v>
      </c>
      <c r="P359" s="566">
        <v>0.13</v>
      </c>
      <c r="Q359" s="569">
        <v>85.64</v>
      </c>
      <c r="R359" s="566">
        <v>3.8</v>
      </c>
      <c r="S359" s="568">
        <v>22.4</v>
      </c>
      <c r="T359" s="568">
        <v>0</v>
      </c>
      <c r="U359" s="567"/>
      <c r="V359" s="570">
        <v>140462</v>
      </c>
      <c r="W359" s="570">
        <v>1106883</v>
      </c>
      <c r="X359" s="565">
        <v>49420</v>
      </c>
      <c r="Y359" s="565">
        <v>12925</v>
      </c>
      <c r="Z359" s="566">
        <v>0</v>
      </c>
      <c r="AA359" s="565">
        <v>385165</v>
      </c>
    </row>
    <row r="360" spans="1:27" ht="12.75" x14ac:dyDescent="0.2">
      <c r="A360" s="571" t="s">
        <v>662</v>
      </c>
      <c r="B360" s="571" t="s">
        <v>663</v>
      </c>
      <c r="C360" s="571" t="s">
        <v>411</v>
      </c>
      <c r="D360" s="122"/>
      <c r="E360" s="571">
        <v>90256</v>
      </c>
      <c r="F360" s="571" t="s">
        <v>427</v>
      </c>
      <c r="G360" s="571" t="s">
        <v>428</v>
      </c>
      <c r="H360" s="572">
        <v>12150996</v>
      </c>
      <c r="I360" s="573">
        <v>14</v>
      </c>
      <c r="J360" s="571" t="s">
        <v>420</v>
      </c>
      <c r="K360" s="571" t="s">
        <v>1723</v>
      </c>
      <c r="L360" s="571" t="s">
        <v>416</v>
      </c>
      <c r="M360" s="573">
        <v>14</v>
      </c>
      <c r="N360" s="122"/>
      <c r="O360" s="574">
        <v>0.88</v>
      </c>
      <c r="P360" s="573">
        <v>0.11</v>
      </c>
      <c r="Q360" s="575">
        <v>66.099999999999994</v>
      </c>
      <c r="R360" s="573">
        <v>8.5</v>
      </c>
      <c r="S360" s="574">
        <v>7.77</v>
      </c>
      <c r="T360" s="574">
        <v>0</v>
      </c>
      <c r="U360" s="122"/>
      <c r="V360" s="576">
        <v>200517</v>
      </c>
      <c r="W360" s="576">
        <v>1776567</v>
      </c>
      <c r="X360" s="572">
        <v>228502</v>
      </c>
      <c r="Y360" s="572">
        <v>26875</v>
      </c>
      <c r="Z360" s="573">
        <v>0</v>
      </c>
      <c r="AA360" s="572">
        <v>311638</v>
      </c>
    </row>
    <row r="361" spans="1:27" ht="12.75" x14ac:dyDescent="0.2">
      <c r="A361" s="564" t="s">
        <v>1242</v>
      </c>
      <c r="B361" s="564" t="s">
        <v>1118</v>
      </c>
      <c r="C361" s="564" t="s">
        <v>411</v>
      </c>
      <c r="D361" s="564" t="s">
        <v>1119</v>
      </c>
      <c r="E361" s="564" t="s">
        <v>1120</v>
      </c>
      <c r="F361" s="564" t="s">
        <v>427</v>
      </c>
      <c r="G361" s="564" t="s">
        <v>864</v>
      </c>
      <c r="H361" s="566">
        <v>0</v>
      </c>
      <c r="I361" s="566">
        <v>14</v>
      </c>
      <c r="J361" s="564" t="s">
        <v>420</v>
      </c>
      <c r="K361" s="564" t="s">
        <v>1723</v>
      </c>
      <c r="L361" s="564" t="s">
        <v>416</v>
      </c>
      <c r="M361" s="566">
        <v>14</v>
      </c>
      <c r="N361" s="567"/>
      <c r="O361" s="568">
        <v>1.9</v>
      </c>
      <c r="P361" s="566">
        <v>7.0000000000000007E-2</v>
      </c>
      <c r="Q361" s="569">
        <v>85.86</v>
      </c>
      <c r="R361" s="566">
        <v>3.1</v>
      </c>
      <c r="S361" s="568">
        <v>27.79</v>
      </c>
      <c r="T361" s="568">
        <v>0</v>
      </c>
      <c r="U361" s="567"/>
      <c r="V361" s="570">
        <v>77467</v>
      </c>
      <c r="W361" s="570">
        <v>1134687</v>
      </c>
      <c r="X361" s="565">
        <v>40837</v>
      </c>
      <c r="Y361" s="565">
        <v>13216</v>
      </c>
      <c r="Z361" s="566">
        <v>0</v>
      </c>
      <c r="AA361" s="565">
        <v>353495</v>
      </c>
    </row>
    <row r="362" spans="1:27" ht="12.75" x14ac:dyDescent="0.2">
      <c r="A362" s="571" t="s">
        <v>622</v>
      </c>
      <c r="B362" s="571" t="s">
        <v>623</v>
      </c>
      <c r="C362" s="571" t="s">
        <v>411</v>
      </c>
      <c r="D362" s="571">
        <v>9214</v>
      </c>
      <c r="E362" s="571">
        <v>90214</v>
      </c>
      <c r="F362" s="571" t="s">
        <v>427</v>
      </c>
      <c r="G362" s="571" t="s">
        <v>413</v>
      </c>
      <c r="H362" s="572">
        <v>12150996</v>
      </c>
      <c r="I362" s="573">
        <v>14</v>
      </c>
      <c r="J362" s="571" t="s">
        <v>420</v>
      </c>
      <c r="K362" s="571" t="s">
        <v>1723</v>
      </c>
      <c r="L362" s="571" t="s">
        <v>416</v>
      </c>
      <c r="M362" s="573">
        <v>10</v>
      </c>
      <c r="N362" s="122"/>
      <c r="O362" s="574">
        <v>0.84</v>
      </c>
      <c r="P362" s="573">
        <v>0.11</v>
      </c>
      <c r="Q362" s="575">
        <v>85.61</v>
      </c>
      <c r="R362" s="573">
        <v>10.8</v>
      </c>
      <c r="S362" s="574">
        <v>7.91</v>
      </c>
      <c r="T362" s="574">
        <v>1.93</v>
      </c>
      <c r="U362" s="122"/>
      <c r="V362" s="576">
        <v>311022</v>
      </c>
      <c r="W362" s="576">
        <v>2920113</v>
      </c>
      <c r="X362" s="572">
        <v>369278</v>
      </c>
      <c r="Y362" s="572">
        <v>34111</v>
      </c>
      <c r="Z362" s="572">
        <v>1514040</v>
      </c>
      <c r="AA362" s="572">
        <v>388103</v>
      </c>
    </row>
    <row r="363" spans="1:27" ht="12.75" x14ac:dyDescent="0.2">
      <c r="A363" s="564" t="s">
        <v>595</v>
      </c>
      <c r="B363" s="564" t="s">
        <v>596</v>
      </c>
      <c r="C363" s="564" t="s">
        <v>411</v>
      </c>
      <c r="D363" s="564">
        <v>9043</v>
      </c>
      <c r="E363" s="564">
        <v>90043</v>
      </c>
      <c r="F363" s="564" t="s">
        <v>427</v>
      </c>
      <c r="G363" s="564" t="s">
        <v>413</v>
      </c>
      <c r="H363" s="565">
        <v>12150996</v>
      </c>
      <c r="I363" s="566">
        <v>14</v>
      </c>
      <c r="J363" s="564" t="s">
        <v>420</v>
      </c>
      <c r="K363" s="564" t="s">
        <v>1723</v>
      </c>
      <c r="L363" s="564" t="s">
        <v>419</v>
      </c>
      <c r="M363" s="566">
        <v>10</v>
      </c>
      <c r="N363" s="567"/>
      <c r="O363" s="568">
        <v>0</v>
      </c>
      <c r="P363" s="566">
        <v>0</v>
      </c>
      <c r="Q363" s="569">
        <v>121.21</v>
      </c>
      <c r="R363" s="566">
        <v>17.399999999999999</v>
      </c>
      <c r="S363" s="568">
        <v>6.97</v>
      </c>
      <c r="T363" s="568">
        <v>1.73</v>
      </c>
      <c r="U363" s="567"/>
      <c r="V363" s="570">
        <v>0</v>
      </c>
      <c r="W363" s="570">
        <v>3692764</v>
      </c>
      <c r="X363" s="565">
        <v>529835</v>
      </c>
      <c r="Y363" s="565">
        <v>30466</v>
      </c>
      <c r="Z363" s="565">
        <v>2135306</v>
      </c>
      <c r="AA363" s="565">
        <v>403659</v>
      </c>
    </row>
    <row r="364" spans="1:27" ht="12.75" x14ac:dyDescent="0.2">
      <c r="A364" s="571" t="s">
        <v>606</v>
      </c>
      <c r="B364" s="571" t="s">
        <v>607</v>
      </c>
      <c r="C364" s="571" t="s">
        <v>411</v>
      </c>
      <c r="D364" s="122"/>
      <c r="E364" s="571">
        <v>90268</v>
      </c>
      <c r="F364" s="571" t="s">
        <v>427</v>
      </c>
      <c r="G364" s="571" t="s">
        <v>428</v>
      </c>
      <c r="H364" s="572">
        <v>12150996</v>
      </c>
      <c r="I364" s="573">
        <v>14</v>
      </c>
      <c r="J364" s="571" t="s">
        <v>420</v>
      </c>
      <c r="K364" s="571" t="s">
        <v>1723</v>
      </c>
      <c r="L364" s="571" t="s">
        <v>419</v>
      </c>
      <c r="M364" s="573">
        <v>1</v>
      </c>
      <c r="N364" s="122"/>
      <c r="O364" s="574">
        <v>0</v>
      </c>
      <c r="P364" s="573">
        <v>0</v>
      </c>
      <c r="Q364" s="575">
        <v>67.98</v>
      </c>
      <c r="R364" s="573">
        <v>6.3</v>
      </c>
      <c r="S364" s="574">
        <v>10.88</v>
      </c>
      <c r="T364" s="574">
        <v>0</v>
      </c>
      <c r="U364" s="122"/>
      <c r="V364" s="576">
        <v>0</v>
      </c>
      <c r="W364" s="576">
        <v>88241</v>
      </c>
      <c r="X364" s="572">
        <v>8113</v>
      </c>
      <c r="Y364" s="572">
        <v>1298</v>
      </c>
      <c r="Z364" s="573">
        <v>0</v>
      </c>
      <c r="AA364" s="572">
        <v>14845</v>
      </c>
    </row>
    <row r="365" spans="1:27" ht="12.75" x14ac:dyDescent="0.2">
      <c r="A365" s="564" t="s">
        <v>1166</v>
      </c>
      <c r="B365" s="564" t="s">
        <v>1167</v>
      </c>
      <c r="C365" s="564" t="s">
        <v>411</v>
      </c>
      <c r="D365" s="564">
        <v>9197</v>
      </c>
      <c r="E365" s="564">
        <v>90197</v>
      </c>
      <c r="F365" s="564" t="s">
        <v>427</v>
      </c>
      <c r="G365" s="564" t="s">
        <v>428</v>
      </c>
      <c r="H365" s="565">
        <v>87569</v>
      </c>
      <c r="I365" s="566">
        <v>13</v>
      </c>
      <c r="J365" s="564" t="s">
        <v>420</v>
      </c>
      <c r="K365" s="564" t="s">
        <v>1723</v>
      </c>
      <c r="L365" s="564" t="s">
        <v>416</v>
      </c>
      <c r="M365" s="566">
        <v>9</v>
      </c>
      <c r="N365" s="567"/>
      <c r="O365" s="568">
        <v>0.61</v>
      </c>
      <c r="P365" s="566">
        <v>0.03</v>
      </c>
      <c r="Q365" s="569">
        <v>100.65</v>
      </c>
      <c r="R365" s="566">
        <v>5.6</v>
      </c>
      <c r="S365" s="568">
        <v>18.010000000000002</v>
      </c>
      <c r="T365" s="568">
        <v>0</v>
      </c>
      <c r="U365" s="567"/>
      <c r="V365" s="570">
        <v>90993</v>
      </c>
      <c r="W365" s="570">
        <v>2707502</v>
      </c>
      <c r="X365" s="565">
        <v>150358</v>
      </c>
      <c r="Y365" s="565">
        <v>26900</v>
      </c>
      <c r="Z365" s="566">
        <v>0</v>
      </c>
      <c r="AA365" s="565">
        <v>328253</v>
      </c>
    </row>
    <row r="366" spans="1:27" ht="12.75" x14ac:dyDescent="0.2">
      <c r="A366" s="571" t="s">
        <v>641</v>
      </c>
      <c r="B366" s="571" t="s">
        <v>574</v>
      </c>
      <c r="C366" s="571" t="s">
        <v>411</v>
      </c>
      <c r="D366" s="122"/>
      <c r="E366" s="571">
        <v>90271</v>
      </c>
      <c r="F366" s="571" t="s">
        <v>427</v>
      </c>
      <c r="G366" s="571" t="s">
        <v>428</v>
      </c>
      <c r="H366" s="572">
        <v>12150996</v>
      </c>
      <c r="I366" s="573">
        <v>13</v>
      </c>
      <c r="J366" s="571" t="s">
        <v>420</v>
      </c>
      <c r="K366" s="571" t="s">
        <v>1723</v>
      </c>
      <c r="L366" s="571" t="s">
        <v>416</v>
      </c>
      <c r="M366" s="573">
        <v>6</v>
      </c>
      <c r="N366" s="122"/>
      <c r="O366" s="574">
        <v>0.17</v>
      </c>
      <c r="P366" s="573">
        <v>0.1</v>
      </c>
      <c r="Q366" s="575">
        <v>48.91</v>
      </c>
      <c r="R366" s="573">
        <v>30</v>
      </c>
      <c r="S366" s="574">
        <v>1.63</v>
      </c>
      <c r="T366" s="574">
        <v>0</v>
      </c>
      <c r="U366" s="122"/>
      <c r="V366" s="576">
        <v>150843</v>
      </c>
      <c r="W366" s="576">
        <v>1451703</v>
      </c>
      <c r="X366" s="572">
        <v>891807</v>
      </c>
      <c r="Y366" s="572">
        <v>29684</v>
      </c>
      <c r="Z366" s="573">
        <v>0</v>
      </c>
      <c r="AA366" s="572">
        <v>248495</v>
      </c>
    </row>
    <row r="367" spans="1:27" ht="12.75" x14ac:dyDescent="0.2">
      <c r="A367" s="564" t="s">
        <v>601</v>
      </c>
      <c r="B367" s="564" t="s">
        <v>570</v>
      </c>
      <c r="C367" s="564" t="s">
        <v>411</v>
      </c>
      <c r="D367" s="567"/>
      <c r="E367" s="564">
        <v>90265</v>
      </c>
      <c r="F367" s="564" t="s">
        <v>427</v>
      </c>
      <c r="G367" s="564" t="s">
        <v>428</v>
      </c>
      <c r="H367" s="565">
        <v>12150996</v>
      </c>
      <c r="I367" s="566">
        <v>13</v>
      </c>
      <c r="J367" s="564" t="s">
        <v>420</v>
      </c>
      <c r="K367" s="564" t="s">
        <v>1723</v>
      </c>
      <c r="L367" s="564" t="s">
        <v>416</v>
      </c>
      <c r="M367" s="566">
        <v>5</v>
      </c>
      <c r="N367" s="567"/>
      <c r="O367" s="568">
        <v>0.35</v>
      </c>
      <c r="P367" s="566">
        <v>0.15</v>
      </c>
      <c r="Q367" s="569">
        <v>55.83</v>
      </c>
      <c r="R367" s="566">
        <v>24.1</v>
      </c>
      <c r="S367" s="568">
        <v>2.31</v>
      </c>
      <c r="T367" s="568">
        <v>0</v>
      </c>
      <c r="U367" s="567"/>
      <c r="V367" s="570">
        <v>183096</v>
      </c>
      <c r="W367" s="570">
        <v>1212491</v>
      </c>
      <c r="X367" s="565">
        <v>523899</v>
      </c>
      <c r="Y367" s="565">
        <v>21717</v>
      </c>
      <c r="Z367" s="566">
        <v>0</v>
      </c>
      <c r="AA367" s="565">
        <v>226785</v>
      </c>
    </row>
    <row r="368" spans="1:27" ht="12.75" x14ac:dyDescent="0.2">
      <c r="A368" s="571" t="s">
        <v>601</v>
      </c>
      <c r="B368" s="571" t="s">
        <v>570</v>
      </c>
      <c r="C368" s="571" t="s">
        <v>411</v>
      </c>
      <c r="D368" s="122"/>
      <c r="E368" s="571">
        <v>90265</v>
      </c>
      <c r="F368" s="571" t="s">
        <v>427</v>
      </c>
      <c r="G368" s="571" t="s">
        <v>428</v>
      </c>
      <c r="H368" s="572">
        <v>12150996</v>
      </c>
      <c r="I368" s="573">
        <v>13</v>
      </c>
      <c r="J368" s="571" t="s">
        <v>420</v>
      </c>
      <c r="K368" s="571" t="s">
        <v>1723</v>
      </c>
      <c r="L368" s="571" t="s">
        <v>419</v>
      </c>
      <c r="M368" s="573">
        <v>2</v>
      </c>
      <c r="N368" s="122"/>
      <c r="O368" s="574">
        <v>0.16</v>
      </c>
      <c r="P368" s="573">
        <v>0.01</v>
      </c>
      <c r="Q368" s="575">
        <v>179.84</v>
      </c>
      <c r="R368" s="573">
        <v>11.8</v>
      </c>
      <c r="S368" s="574">
        <v>15.24</v>
      </c>
      <c r="T368" s="574">
        <v>0</v>
      </c>
      <c r="U368" s="122"/>
      <c r="V368" s="576">
        <v>7611</v>
      </c>
      <c r="W368" s="576">
        <v>736274</v>
      </c>
      <c r="X368" s="572">
        <v>48324</v>
      </c>
      <c r="Y368" s="572">
        <v>4094</v>
      </c>
      <c r="Z368" s="573">
        <v>0</v>
      </c>
      <c r="AA368" s="572">
        <v>38049</v>
      </c>
    </row>
    <row r="369" spans="1:27" ht="12.75" x14ac:dyDescent="0.2">
      <c r="A369" s="564" t="s">
        <v>591</v>
      </c>
      <c r="B369" s="564" t="s">
        <v>592</v>
      </c>
      <c r="C369" s="564" t="s">
        <v>411</v>
      </c>
      <c r="D369" s="567"/>
      <c r="E369" s="564">
        <v>90257</v>
      </c>
      <c r="F369" s="564" t="s">
        <v>427</v>
      </c>
      <c r="G369" s="564" t="s">
        <v>428</v>
      </c>
      <c r="H369" s="565">
        <v>12150996</v>
      </c>
      <c r="I369" s="566">
        <v>13</v>
      </c>
      <c r="J369" s="564" t="s">
        <v>420</v>
      </c>
      <c r="K369" s="564" t="s">
        <v>1723</v>
      </c>
      <c r="L369" s="564" t="s">
        <v>416</v>
      </c>
      <c r="M369" s="566">
        <v>11</v>
      </c>
      <c r="N369" s="567"/>
      <c r="O369" s="568">
        <v>0.26</v>
      </c>
      <c r="P369" s="566">
        <v>0.06</v>
      </c>
      <c r="Q369" s="569">
        <v>51.42</v>
      </c>
      <c r="R369" s="566">
        <v>11</v>
      </c>
      <c r="S369" s="568">
        <v>4.67</v>
      </c>
      <c r="T369" s="568">
        <v>0</v>
      </c>
      <c r="U369" s="567"/>
      <c r="V369" s="570">
        <v>29676</v>
      </c>
      <c r="W369" s="570">
        <v>528023</v>
      </c>
      <c r="X369" s="565">
        <v>113157</v>
      </c>
      <c r="Y369" s="565">
        <v>10268</v>
      </c>
      <c r="Z369" s="566">
        <v>0</v>
      </c>
      <c r="AA369" s="565">
        <v>140038</v>
      </c>
    </row>
    <row r="370" spans="1:27" ht="12.75" x14ac:dyDescent="0.2">
      <c r="A370" s="571" t="s">
        <v>1114</v>
      </c>
      <c r="B370" s="571" t="s">
        <v>343</v>
      </c>
      <c r="C370" s="571" t="s">
        <v>411</v>
      </c>
      <c r="D370" s="571" t="s">
        <v>1115</v>
      </c>
      <c r="E370" s="571" t="s">
        <v>1116</v>
      </c>
      <c r="F370" s="571" t="s">
        <v>427</v>
      </c>
      <c r="G370" s="571" t="s">
        <v>864</v>
      </c>
      <c r="H370" s="573">
        <v>0</v>
      </c>
      <c r="I370" s="573">
        <v>13</v>
      </c>
      <c r="J370" s="571" t="s">
        <v>420</v>
      </c>
      <c r="K370" s="571" t="s">
        <v>1723</v>
      </c>
      <c r="L370" s="571" t="s">
        <v>416</v>
      </c>
      <c r="M370" s="573">
        <v>1</v>
      </c>
      <c r="N370" s="122"/>
      <c r="O370" s="574">
        <v>1.5</v>
      </c>
      <c r="P370" s="573">
        <v>0.03</v>
      </c>
      <c r="Q370" s="575">
        <v>85.78</v>
      </c>
      <c r="R370" s="573">
        <v>1.9</v>
      </c>
      <c r="S370" s="574">
        <v>44.35</v>
      </c>
      <c r="T370" s="574">
        <v>0</v>
      </c>
      <c r="U370" s="122"/>
      <c r="V370" s="576">
        <v>6676</v>
      </c>
      <c r="W370" s="576">
        <v>197037</v>
      </c>
      <c r="X370" s="572">
        <v>4443</v>
      </c>
      <c r="Y370" s="572">
        <v>2297</v>
      </c>
      <c r="Z370" s="573">
        <v>0</v>
      </c>
      <c r="AA370" s="572">
        <v>74365</v>
      </c>
    </row>
    <row r="371" spans="1:27" ht="12.75" x14ac:dyDescent="0.2">
      <c r="A371" s="564" t="s">
        <v>1091</v>
      </c>
      <c r="B371" s="564" t="s">
        <v>1092</v>
      </c>
      <c r="C371" s="564" t="s">
        <v>411</v>
      </c>
      <c r="D371" s="564">
        <v>9198</v>
      </c>
      <c r="E371" s="564">
        <v>90198</v>
      </c>
      <c r="F371" s="564" t="s">
        <v>427</v>
      </c>
      <c r="G371" s="564" t="s">
        <v>428</v>
      </c>
      <c r="H371" s="565">
        <v>70272</v>
      </c>
      <c r="I371" s="566">
        <v>12</v>
      </c>
      <c r="J371" s="564" t="s">
        <v>420</v>
      </c>
      <c r="K371" s="564" t="s">
        <v>1723</v>
      </c>
      <c r="L371" s="564" t="s">
        <v>416</v>
      </c>
      <c r="M371" s="566">
        <v>9</v>
      </c>
      <c r="N371" s="567"/>
      <c r="O371" s="568">
        <v>0.85</v>
      </c>
      <c r="P371" s="566">
        <v>0.16</v>
      </c>
      <c r="Q371" s="569">
        <v>65.180000000000007</v>
      </c>
      <c r="R371" s="566">
        <v>12.4</v>
      </c>
      <c r="S371" s="568">
        <v>5.27</v>
      </c>
      <c r="T371" s="568">
        <v>0</v>
      </c>
      <c r="U371" s="567"/>
      <c r="V371" s="570">
        <v>524987</v>
      </c>
      <c r="W371" s="570">
        <v>3270987</v>
      </c>
      <c r="X371" s="565">
        <v>620420</v>
      </c>
      <c r="Y371" s="565">
        <v>50183</v>
      </c>
      <c r="Z371" s="566">
        <v>0</v>
      </c>
      <c r="AA371" s="565">
        <v>701880</v>
      </c>
    </row>
    <row r="372" spans="1:27" ht="12.75" x14ac:dyDescent="0.2">
      <c r="A372" s="571" t="s">
        <v>604</v>
      </c>
      <c r="B372" s="571" t="s">
        <v>605</v>
      </c>
      <c r="C372" s="571" t="s">
        <v>411</v>
      </c>
      <c r="D372" s="122"/>
      <c r="E372" s="571">
        <v>90266</v>
      </c>
      <c r="F372" s="571" t="s">
        <v>427</v>
      </c>
      <c r="G372" s="571" t="s">
        <v>428</v>
      </c>
      <c r="H372" s="572">
        <v>12150996</v>
      </c>
      <c r="I372" s="573">
        <v>12</v>
      </c>
      <c r="J372" s="571" t="s">
        <v>420</v>
      </c>
      <c r="K372" s="571" t="s">
        <v>1723</v>
      </c>
      <c r="L372" s="571" t="s">
        <v>416</v>
      </c>
      <c r="M372" s="573">
        <v>3</v>
      </c>
      <c r="N372" s="122"/>
      <c r="O372" s="574">
        <v>0.4</v>
      </c>
      <c r="P372" s="573">
        <v>0.04</v>
      </c>
      <c r="Q372" s="575">
        <v>49.94</v>
      </c>
      <c r="R372" s="573">
        <v>5.2</v>
      </c>
      <c r="S372" s="574">
        <v>9.6199999999999992</v>
      </c>
      <c r="T372" s="574">
        <v>0</v>
      </c>
      <c r="U372" s="122"/>
      <c r="V372" s="576">
        <v>13241</v>
      </c>
      <c r="W372" s="576">
        <v>318872</v>
      </c>
      <c r="X372" s="572">
        <v>33135</v>
      </c>
      <c r="Y372" s="572">
        <v>6385</v>
      </c>
      <c r="Z372" s="573">
        <v>0</v>
      </c>
      <c r="AA372" s="572">
        <v>81576</v>
      </c>
    </row>
    <row r="373" spans="1:27" ht="12.75" x14ac:dyDescent="0.2">
      <c r="A373" s="564" t="s">
        <v>987</v>
      </c>
      <c r="B373" s="564" t="s">
        <v>988</v>
      </c>
      <c r="C373" s="564" t="s">
        <v>411</v>
      </c>
      <c r="D373" s="564" t="s">
        <v>989</v>
      </c>
      <c r="E373" s="564" t="s">
        <v>990</v>
      </c>
      <c r="F373" s="564" t="s">
        <v>427</v>
      </c>
      <c r="G373" s="564" t="s">
        <v>864</v>
      </c>
      <c r="H373" s="566">
        <v>0</v>
      </c>
      <c r="I373" s="566">
        <v>11</v>
      </c>
      <c r="J373" s="564" t="s">
        <v>420</v>
      </c>
      <c r="K373" s="564" t="s">
        <v>1723</v>
      </c>
      <c r="L373" s="564" t="s">
        <v>416</v>
      </c>
      <c r="M373" s="566">
        <v>8</v>
      </c>
      <c r="N373" s="567"/>
      <c r="O373" s="568">
        <v>0.99</v>
      </c>
      <c r="P373" s="566">
        <v>0.09</v>
      </c>
      <c r="Q373" s="569">
        <v>61.9</v>
      </c>
      <c r="R373" s="566">
        <v>5.8</v>
      </c>
      <c r="S373" s="568">
        <v>10.72</v>
      </c>
      <c r="T373" s="568">
        <v>0</v>
      </c>
      <c r="U373" s="567"/>
      <c r="V373" s="570">
        <v>85363</v>
      </c>
      <c r="W373" s="570">
        <v>920023</v>
      </c>
      <c r="X373" s="565">
        <v>85823</v>
      </c>
      <c r="Y373" s="565">
        <v>14862</v>
      </c>
      <c r="Z373" s="566">
        <v>0</v>
      </c>
      <c r="AA373" s="565">
        <v>290898</v>
      </c>
    </row>
    <row r="374" spans="1:27" ht="12.75" x14ac:dyDescent="0.2">
      <c r="A374" s="571" t="s">
        <v>1219</v>
      </c>
      <c r="B374" s="571" t="s">
        <v>896</v>
      </c>
      <c r="C374" s="571" t="s">
        <v>411</v>
      </c>
      <c r="D374" s="571" t="s">
        <v>897</v>
      </c>
      <c r="E374" s="571" t="s">
        <v>898</v>
      </c>
      <c r="F374" s="571" t="s">
        <v>412</v>
      </c>
      <c r="G374" s="571" t="s">
        <v>864</v>
      </c>
      <c r="H374" s="573">
        <v>0</v>
      </c>
      <c r="I374" s="573">
        <v>11</v>
      </c>
      <c r="J374" s="571" t="s">
        <v>420</v>
      </c>
      <c r="K374" s="571" t="s">
        <v>1723</v>
      </c>
      <c r="L374" s="571" t="s">
        <v>419</v>
      </c>
      <c r="M374" s="573">
        <v>5</v>
      </c>
      <c r="N374" s="122"/>
      <c r="O374" s="574">
        <v>1.55</v>
      </c>
      <c r="P374" s="573">
        <v>0.13</v>
      </c>
      <c r="Q374" s="575">
        <v>77.19</v>
      </c>
      <c r="R374" s="573">
        <v>6.3</v>
      </c>
      <c r="S374" s="574">
        <v>12.3</v>
      </c>
      <c r="T374" s="574">
        <v>0</v>
      </c>
      <c r="U374" s="122"/>
      <c r="V374" s="576">
        <v>186332</v>
      </c>
      <c r="W374" s="576">
        <v>1475177</v>
      </c>
      <c r="X374" s="572">
        <v>119960</v>
      </c>
      <c r="Y374" s="572">
        <v>19112</v>
      </c>
      <c r="Z374" s="573">
        <v>0</v>
      </c>
      <c r="AA374" s="572">
        <v>327733</v>
      </c>
    </row>
    <row r="375" spans="1:27" ht="12.75" x14ac:dyDescent="0.2">
      <c r="A375" s="564" t="s">
        <v>1245</v>
      </c>
      <c r="B375" s="564" t="s">
        <v>985</v>
      </c>
      <c r="C375" s="564" t="s">
        <v>411</v>
      </c>
      <c r="D375" s="564">
        <v>9244</v>
      </c>
      <c r="E375" s="564">
        <v>90244</v>
      </c>
      <c r="F375" s="564" t="s">
        <v>427</v>
      </c>
      <c r="G375" s="564" t="s">
        <v>413</v>
      </c>
      <c r="H375" s="565">
        <v>219454</v>
      </c>
      <c r="I375" s="566">
        <v>10</v>
      </c>
      <c r="J375" s="564" t="s">
        <v>420</v>
      </c>
      <c r="K375" s="564" t="s">
        <v>1723</v>
      </c>
      <c r="L375" s="564" t="s">
        <v>416</v>
      </c>
      <c r="M375" s="566">
        <v>7</v>
      </c>
      <c r="N375" s="567"/>
      <c r="O375" s="568">
        <v>0.84</v>
      </c>
      <c r="P375" s="566">
        <v>0.11</v>
      </c>
      <c r="Q375" s="569">
        <v>78.33</v>
      </c>
      <c r="R375" s="566">
        <v>10.3</v>
      </c>
      <c r="S375" s="568">
        <v>7.59</v>
      </c>
      <c r="T375" s="568">
        <v>1.74</v>
      </c>
      <c r="U375" s="567"/>
      <c r="V375" s="570">
        <v>268727</v>
      </c>
      <c r="W375" s="570">
        <v>2415626</v>
      </c>
      <c r="X375" s="565">
        <v>318165</v>
      </c>
      <c r="Y375" s="565">
        <v>30840</v>
      </c>
      <c r="Z375" s="565">
        <v>1386418</v>
      </c>
      <c r="AA375" s="565">
        <v>576262</v>
      </c>
    </row>
    <row r="376" spans="1:27" ht="12.75" x14ac:dyDescent="0.2">
      <c r="A376" s="571" t="s">
        <v>616</v>
      </c>
      <c r="B376" s="571" t="s">
        <v>617</v>
      </c>
      <c r="C376" s="571" t="s">
        <v>411</v>
      </c>
      <c r="D376" s="122"/>
      <c r="E376" s="571">
        <v>90286</v>
      </c>
      <c r="F376" s="571" t="s">
        <v>427</v>
      </c>
      <c r="G376" s="571" t="s">
        <v>428</v>
      </c>
      <c r="H376" s="572">
        <v>12150996</v>
      </c>
      <c r="I376" s="573">
        <v>10</v>
      </c>
      <c r="J376" s="571" t="s">
        <v>420</v>
      </c>
      <c r="K376" s="571" t="s">
        <v>1723</v>
      </c>
      <c r="L376" s="571" t="s">
        <v>416</v>
      </c>
      <c r="M376" s="573">
        <v>6</v>
      </c>
      <c r="N376" s="122"/>
      <c r="O376" s="574">
        <v>0.26</v>
      </c>
      <c r="P376" s="573">
        <v>7.0000000000000007E-2</v>
      </c>
      <c r="Q376" s="575">
        <v>62.66</v>
      </c>
      <c r="R376" s="573">
        <v>15.8</v>
      </c>
      <c r="S376" s="574">
        <v>3.96</v>
      </c>
      <c r="T376" s="574">
        <v>0</v>
      </c>
      <c r="U376" s="122"/>
      <c r="V376" s="576">
        <v>78510</v>
      </c>
      <c r="W376" s="576">
        <v>1184501</v>
      </c>
      <c r="X376" s="572">
        <v>299033</v>
      </c>
      <c r="Y376" s="572">
        <v>18904</v>
      </c>
      <c r="Z376" s="573">
        <v>0</v>
      </c>
      <c r="AA376" s="572">
        <v>222956</v>
      </c>
    </row>
    <row r="377" spans="1:27" ht="12.75" x14ac:dyDescent="0.2">
      <c r="A377" s="564" t="s">
        <v>1173</v>
      </c>
      <c r="B377" s="564" t="s">
        <v>1174</v>
      </c>
      <c r="C377" s="564" t="s">
        <v>411</v>
      </c>
      <c r="D377" s="564">
        <v>9201</v>
      </c>
      <c r="E377" s="564">
        <v>90201</v>
      </c>
      <c r="F377" s="564" t="s">
        <v>427</v>
      </c>
      <c r="G377" s="564" t="s">
        <v>413</v>
      </c>
      <c r="H377" s="565">
        <v>99904</v>
      </c>
      <c r="I377" s="566">
        <v>10</v>
      </c>
      <c r="J377" s="564" t="s">
        <v>420</v>
      </c>
      <c r="K377" s="564" t="s">
        <v>1723</v>
      </c>
      <c r="L377" s="564" t="s">
        <v>416</v>
      </c>
      <c r="M377" s="566">
        <v>6</v>
      </c>
      <c r="N377" s="567"/>
      <c r="O377" s="568">
        <v>0.56000000000000005</v>
      </c>
      <c r="P377" s="566">
        <v>0.06</v>
      </c>
      <c r="Q377" s="569">
        <v>54.25</v>
      </c>
      <c r="R377" s="566">
        <v>6.3</v>
      </c>
      <c r="S377" s="568">
        <v>8.6300000000000008</v>
      </c>
      <c r="T377" s="568">
        <v>2.59</v>
      </c>
      <c r="U377" s="567"/>
      <c r="V377" s="570">
        <v>65549</v>
      </c>
      <c r="W377" s="570">
        <v>1011912</v>
      </c>
      <c r="X377" s="565">
        <v>117295</v>
      </c>
      <c r="Y377" s="565">
        <v>18653</v>
      </c>
      <c r="Z377" s="565">
        <v>390710</v>
      </c>
      <c r="AA377" s="565">
        <v>199824</v>
      </c>
    </row>
    <row r="378" spans="1:27" ht="12.75" x14ac:dyDescent="0.2">
      <c r="A378" s="571" t="s">
        <v>632</v>
      </c>
      <c r="B378" s="571" t="s">
        <v>633</v>
      </c>
      <c r="C378" s="571" t="s">
        <v>411</v>
      </c>
      <c r="D378" s="122"/>
      <c r="E378" s="571">
        <v>90294</v>
      </c>
      <c r="F378" s="571" t="s">
        <v>427</v>
      </c>
      <c r="G378" s="571" t="s">
        <v>428</v>
      </c>
      <c r="H378" s="572">
        <v>12150996</v>
      </c>
      <c r="I378" s="573">
        <v>10</v>
      </c>
      <c r="J378" s="571" t="s">
        <v>420</v>
      </c>
      <c r="K378" s="571" t="s">
        <v>1723</v>
      </c>
      <c r="L378" s="571" t="s">
        <v>416</v>
      </c>
      <c r="M378" s="573">
        <v>4</v>
      </c>
      <c r="N378" s="122"/>
      <c r="O378" s="574">
        <v>0</v>
      </c>
      <c r="P378" s="573">
        <v>0</v>
      </c>
      <c r="Q378" s="575">
        <v>72.78</v>
      </c>
      <c r="R378" s="573">
        <v>6.2</v>
      </c>
      <c r="S378" s="574">
        <v>11.74</v>
      </c>
      <c r="T378" s="574">
        <v>0</v>
      </c>
      <c r="U378" s="122"/>
      <c r="V378" s="576">
        <v>0</v>
      </c>
      <c r="W378" s="576">
        <v>1024656</v>
      </c>
      <c r="X378" s="572">
        <v>87310</v>
      </c>
      <c r="Y378" s="572">
        <v>14079</v>
      </c>
      <c r="Z378" s="573">
        <v>0</v>
      </c>
      <c r="AA378" s="572">
        <v>103769</v>
      </c>
    </row>
    <row r="379" spans="1:27" ht="12.75" x14ac:dyDescent="0.2">
      <c r="A379" s="564" t="s">
        <v>1076</v>
      </c>
      <c r="B379" s="564" t="s">
        <v>1077</v>
      </c>
      <c r="C379" s="564" t="s">
        <v>411</v>
      </c>
      <c r="D379" s="564" t="s">
        <v>1078</v>
      </c>
      <c r="E379" s="564" t="s">
        <v>1079</v>
      </c>
      <c r="F379" s="564" t="s">
        <v>427</v>
      </c>
      <c r="G379" s="564" t="s">
        <v>864</v>
      </c>
      <c r="H379" s="566">
        <v>0</v>
      </c>
      <c r="I379" s="566">
        <v>10</v>
      </c>
      <c r="J379" s="564" t="s">
        <v>420</v>
      </c>
      <c r="K379" s="564" t="s">
        <v>1723</v>
      </c>
      <c r="L379" s="564" t="s">
        <v>419</v>
      </c>
      <c r="M379" s="566">
        <v>10</v>
      </c>
      <c r="N379" s="567"/>
      <c r="O379" s="568">
        <v>1.38</v>
      </c>
      <c r="P379" s="566">
        <v>0.09</v>
      </c>
      <c r="Q379" s="569">
        <v>108.17</v>
      </c>
      <c r="R379" s="566">
        <v>6.9</v>
      </c>
      <c r="S379" s="568">
        <v>15.61</v>
      </c>
      <c r="T379" s="568">
        <v>0</v>
      </c>
      <c r="U379" s="567"/>
      <c r="V379" s="570">
        <v>307534</v>
      </c>
      <c r="W379" s="570">
        <v>3476606</v>
      </c>
      <c r="X379" s="565">
        <v>222756</v>
      </c>
      <c r="Y379" s="565">
        <v>32140</v>
      </c>
      <c r="Z379" s="566">
        <v>0</v>
      </c>
      <c r="AA379" s="565">
        <v>493720</v>
      </c>
    </row>
    <row r="380" spans="1:27" ht="12.75" x14ac:dyDescent="0.2">
      <c r="A380" s="571" t="s">
        <v>1064</v>
      </c>
      <c r="B380" s="571" t="s">
        <v>1063</v>
      </c>
      <c r="C380" s="571" t="s">
        <v>411</v>
      </c>
      <c r="D380" s="571" t="s">
        <v>1065</v>
      </c>
      <c r="E380" s="571" t="s">
        <v>1066</v>
      </c>
      <c r="F380" s="571" t="s">
        <v>412</v>
      </c>
      <c r="G380" s="571" t="s">
        <v>864</v>
      </c>
      <c r="H380" s="573">
        <v>0</v>
      </c>
      <c r="I380" s="573">
        <v>10</v>
      </c>
      <c r="J380" s="571" t="s">
        <v>420</v>
      </c>
      <c r="K380" s="571" t="s">
        <v>1723</v>
      </c>
      <c r="L380" s="571" t="s">
        <v>416</v>
      </c>
      <c r="M380" s="573">
        <v>10</v>
      </c>
      <c r="N380" s="122"/>
      <c r="O380" s="574">
        <v>4.5</v>
      </c>
      <c r="P380" s="573">
        <v>0.21</v>
      </c>
      <c r="Q380" s="575">
        <v>134.19999999999999</v>
      </c>
      <c r="R380" s="573">
        <v>6.2</v>
      </c>
      <c r="S380" s="574">
        <v>21.54</v>
      </c>
      <c r="T380" s="574">
        <v>0</v>
      </c>
      <c r="U380" s="122"/>
      <c r="V380" s="576">
        <v>479998</v>
      </c>
      <c r="W380" s="576">
        <v>2298999</v>
      </c>
      <c r="X380" s="572">
        <v>106744</v>
      </c>
      <c r="Y380" s="572">
        <v>17131</v>
      </c>
      <c r="Z380" s="573">
        <v>0</v>
      </c>
      <c r="AA380" s="572">
        <v>402629</v>
      </c>
    </row>
    <row r="381" spans="1:27" ht="12.75" x14ac:dyDescent="0.2">
      <c r="A381" s="564" t="s">
        <v>1126</v>
      </c>
      <c r="B381" s="564" t="s">
        <v>1125</v>
      </c>
      <c r="C381" s="564" t="s">
        <v>411</v>
      </c>
      <c r="D381" s="564">
        <v>9156</v>
      </c>
      <c r="E381" s="564">
        <v>90156</v>
      </c>
      <c r="F381" s="564" t="s">
        <v>427</v>
      </c>
      <c r="G381" s="564" t="s">
        <v>413</v>
      </c>
      <c r="H381" s="565">
        <v>59219</v>
      </c>
      <c r="I381" s="566">
        <v>10</v>
      </c>
      <c r="J381" s="564" t="s">
        <v>420</v>
      </c>
      <c r="K381" s="564" t="s">
        <v>1723</v>
      </c>
      <c r="L381" s="564" t="s">
        <v>416</v>
      </c>
      <c r="M381" s="566">
        <v>10</v>
      </c>
      <c r="N381" s="567"/>
      <c r="O381" s="568">
        <v>0.62</v>
      </c>
      <c r="P381" s="566">
        <v>0.19</v>
      </c>
      <c r="Q381" s="569">
        <v>106.68</v>
      </c>
      <c r="R381" s="566">
        <v>32.6</v>
      </c>
      <c r="S381" s="568">
        <v>3.27</v>
      </c>
      <c r="T381" s="568">
        <v>1.06</v>
      </c>
      <c r="U381" s="567"/>
      <c r="V381" s="570">
        <v>702644</v>
      </c>
      <c r="W381" s="570">
        <v>3701634</v>
      </c>
      <c r="X381" s="565">
        <v>1131879</v>
      </c>
      <c r="Y381" s="565">
        <v>34698</v>
      </c>
      <c r="Z381" s="565">
        <v>3508824</v>
      </c>
      <c r="AA381" s="565">
        <v>437145</v>
      </c>
    </row>
    <row r="382" spans="1:27" ht="12.75" x14ac:dyDescent="0.2">
      <c r="A382" s="571" t="s">
        <v>937</v>
      </c>
      <c r="B382" s="571" t="s">
        <v>938</v>
      </c>
      <c r="C382" s="571" t="s">
        <v>411</v>
      </c>
      <c r="D382" s="571">
        <v>9238</v>
      </c>
      <c r="E382" s="571">
        <v>90238</v>
      </c>
      <c r="F382" s="571" t="s">
        <v>427</v>
      </c>
      <c r="G382" s="571" t="s">
        <v>428</v>
      </c>
      <c r="H382" s="572">
        <v>54372</v>
      </c>
      <c r="I382" s="573">
        <v>9</v>
      </c>
      <c r="J382" s="571" t="s">
        <v>420</v>
      </c>
      <c r="K382" s="571" t="s">
        <v>1723</v>
      </c>
      <c r="L382" s="571" t="s">
        <v>419</v>
      </c>
      <c r="M382" s="573">
        <v>4</v>
      </c>
      <c r="N382" s="122"/>
      <c r="O382" s="574">
        <v>0.76</v>
      </c>
      <c r="P382" s="573">
        <v>0.09</v>
      </c>
      <c r="Q382" s="575">
        <v>85.55</v>
      </c>
      <c r="R382" s="573">
        <v>9.9</v>
      </c>
      <c r="S382" s="574">
        <v>8.65</v>
      </c>
      <c r="T382" s="574">
        <v>0</v>
      </c>
      <c r="U382" s="122"/>
      <c r="V382" s="576">
        <v>77169</v>
      </c>
      <c r="W382" s="576">
        <v>876916</v>
      </c>
      <c r="X382" s="572">
        <v>101416</v>
      </c>
      <c r="Y382" s="572">
        <v>10250</v>
      </c>
      <c r="Z382" s="573">
        <v>0</v>
      </c>
      <c r="AA382" s="572">
        <v>131275</v>
      </c>
    </row>
    <row r="383" spans="1:27" ht="12.75" x14ac:dyDescent="0.2">
      <c r="A383" s="564" t="s">
        <v>583</v>
      </c>
      <c r="B383" s="564" t="s">
        <v>584</v>
      </c>
      <c r="C383" s="564" t="s">
        <v>411</v>
      </c>
      <c r="D383" s="567"/>
      <c r="E383" s="564">
        <v>90252</v>
      </c>
      <c r="F383" s="564" t="s">
        <v>427</v>
      </c>
      <c r="G383" s="564" t="s">
        <v>428</v>
      </c>
      <c r="H383" s="565">
        <v>12150996</v>
      </c>
      <c r="I383" s="566">
        <v>9</v>
      </c>
      <c r="J383" s="564" t="s">
        <v>420</v>
      </c>
      <c r="K383" s="564" t="s">
        <v>1723</v>
      </c>
      <c r="L383" s="564" t="s">
        <v>416</v>
      </c>
      <c r="M383" s="566">
        <v>1</v>
      </c>
      <c r="N383" s="567"/>
      <c r="O383" s="568">
        <v>0.56000000000000005</v>
      </c>
      <c r="P383" s="566">
        <v>0.14000000000000001</v>
      </c>
      <c r="Q383" s="569">
        <v>55.09</v>
      </c>
      <c r="R383" s="566">
        <v>14</v>
      </c>
      <c r="S383" s="568">
        <v>3.95</v>
      </c>
      <c r="T383" s="568">
        <v>0</v>
      </c>
      <c r="U383" s="567"/>
      <c r="V383" s="570">
        <v>26440</v>
      </c>
      <c r="W383" s="570">
        <v>188025</v>
      </c>
      <c r="X383" s="565">
        <v>47631</v>
      </c>
      <c r="Y383" s="565">
        <v>3413</v>
      </c>
      <c r="Z383" s="566">
        <v>0</v>
      </c>
      <c r="AA383" s="565">
        <v>34565</v>
      </c>
    </row>
    <row r="384" spans="1:27" ht="12.75" x14ac:dyDescent="0.2">
      <c r="A384" s="571" t="s">
        <v>1093</v>
      </c>
      <c r="B384" s="571" t="s">
        <v>1094</v>
      </c>
      <c r="C384" s="571" t="s">
        <v>411</v>
      </c>
      <c r="D384" s="571" t="s">
        <v>1095</v>
      </c>
      <c r="E384" s="571" t="s">
        <v>1096</v>
      </c>
      <c r="F384" s="571" t="s">
        <v>427</v>
      </c>
      <c r="G384" s="571" t="s">
        <v>864</v>
      </c>
      <c r="H384" s="573">
        <v>0</v>
      </c>
      <c r="I384" s="573">
        <v>8</v>
      </c>
      <c r="J384" s="571" t="s">
        <v>420</v>
      </c>
      <c r="K384" s="571" t="s">
        <v>1723</v>
      </c>
      <c r="L384" s="571" t="s">
        <v>416</v>
      </c>
      <c r="M384" s="573">
        <v>8</v>
      </c>
      <c r="N384" s="122"/>
      <c r="O384" s="574">
        <v>3</v>
      </c>
      <c r="P384" s="573">
        <v>0.15</v>
      </c>
      <c r="Q384" s="575">
        <v>125.83</v>
      </c>
      <c r="R384" s="573">
        <v>6.3</v>
      </c>
      <c r="S384" s="574">
        <v>20.010000000000002</v>
      </c>
      <c r="T384" s="574">
        <v>0</v>
      </c>
      <c r="U384" s="122"/>
      <c r="V384" s="576">
        <v>114804</v>
      </c>
      <c r="W384" s="576">
        <v>765672</v>
      </c>
      <c r="X384" s="572">
        <v>38266</v>
      </c>
      <c r="Y384" s="572">
        <v>6085</v>
      </c>
      <c r="Z384" s="573">
        <v>0</v>
      </c>
      <c r="AA384" s="572">
        <v>197534</v>
      </c>
    </row>
    <row r="385" spans="1:27" ht="12.75" x14ac:dyDescent="0.2">
      <c r="A385" s="564" t="s">
        <v>1193</v>
      </c>
      <c r="B385" s="564" t="s">
        <v>984</v>
      </c>
      <c r="C385" s="564" t="s">
        <v>411</v>
      </c>
      <c r="D385" s="564" t="s">
        <v>1194</v>
      </c>
      <c r="E385" s="564" t="s">
        <v>1195</v>
      </c>
      <c r="F385" s="564" t="s">
        <v>412</v>
      </c>
      <c r="G385" s="564" t="s">
        <v>864</v>
      </c>
      <c r="H385" s="566">
        <v>0</v>
      </c>
      <c r="I385" s="566">
        <v>8</v>
      </c>
      <c r="J385" s="564" t="s">
        <v>420</v>
      </c>
      <c r="K385" s="564" t="s">
        <v>1723</v>
      </c>
      <c r="L385" s="564" t="s">
        <v>416</v>
      </c>
      <c r="M385" s="566">
        <v>6</v>
      </c>
      <c r="N385" s="567"/>
      <c r="O385" s="568">
        <v>1.72</v>
      </c>
      <c r="P385" s="566">
        <v>0.18</v>
      </c>
      <c r="Q385" s="569">
        <v>63.21</v>
      </c>
      <c r="R385" s="566">
        <v>6.6</v>
      </c>
      <c r="S385" s="568">
        <v>9.52</v>
      </c>
      <c r="T385" s="568">
        <v>0</v>
      </c>
      <c r="U385" s="567"/>
      <c r="V385" s="570">
        <v>191236</v>
      </c>
      <c r="W385" s="570">
        <v>1058015</v>
      </c>
      <c r="X385" s="565">
        <v>111168</v>
      </c>
      <c r="Y385" s="565">
        <v>16738</v>
      </c>
      <c r="Z385" s="566">
        <v>0</v>
      </c>
      <c r="AA385" s="565">
        <v>365190</v>
      </c>
    </row>
    <row r="386" spans="1:27" ht="12.75" x14ac:dyDescent="0.2">
      <c r="A386" s="571" t="s">
        <v>630</v>
      </c>
      <c r="B386" s="571" t="s">
        <v>631</v>
      </c>
      <c r="C386" s="571" t="s">
        <v>411</v>
      </c>
      <c r="D386" s="122"/>
      <c r="E386" s="571">
        <v>90293</v>
      </c>
      <c r="F386" s="571" t="s">
        <v>427</v>
      </c>
      <c r="G386" s="571" t="s">
        <v>428</v>
      </c>
      <c r="H386" s="572">
        <v>12150996</v>
      </c>
      <c r="I386" s="573">
        <v>8</v>
      </c>
      <c r="J386" s="571" t="s">
        <v>420</v>
      </c>
      <c r="K386" s="571" t="s">
        <v>1723</v>
      </c>
      <c r="L386" s="571" t="s">
        <v>416</v>
      </c>
      <c r="M386" s="573">
        <v>4</v>
      </c>
      <c r="N386" s="122"/>
      <c r="O386" s="574">
        <v>0.86</v>
      </c>
      <c r="P386" s="573">
        <v>7.0000000000000007E-2</v>
      </c>
      <c r="Q386" s="575">
        <v>63.38</v>
      </c>
      <c r="R386" s="573">
        <v>4.8</v>
      </c>
      <c r="S386" s="574">
        <v>13.17</v>
      </c>
      <c r="T386" s="574">
        <v>0</v>
      </c>
      <c r="U386" s="122"/>
      <c r="V386" s="576">
        <v>49101</v>
      </c>
      <c r="W386" s="576">
        <v>748685</v>
      </c>
      <c r="X386" s="572">
        <v>56864</v>
      </c>
      <c r="Y386" s="572">
        <v>11812</v>
      </c>
      <c r="Z386" s="573">
        <v>0</v>
      </c>
      <c r="AA386" s="572">
        <v>167897</v>
      </c>
    </row>
    <row r="387" spans="1:27" ht="12.75" x14ac:dyDescent="0.2">
      <c r="A387" s="564" t="s">
        <v>1247</v>
      </c>
      <c r="B387" s="564" t="s">
        <v>1213</v>
      </c>
      <c r="C387" s="564" t="s">
        <v>411</v>
      </c>
      <c r="D387" s="564" t="s">
        <v>1214</v>
      </c>
      <c r="E387" s="564" t="s">
        <v>1215</v>
      </c>
      <c r="F387" s="564" t="s">
        <v>427</v>
      </c>
      <c r="G387" s="564" t="s">
        <v>864</v>
      </c>
      <c r="H387" s="566">
        <v>0</v>
      </c>
      <c r="I387" s="566">
        <v>7</v>
      </c>
      <c r="J387" s="564" t="s">
        <v>420</v>
      </c>
      <c r="K387" s="564" t="s">
        <v>1723</v>
      </c>
      <c r="L387" s="564" t="s">
        <v>419</v>
      </c>
      <c r="M387" s="566">
        <v>7</v>
      </c>
      <c r="N387" s="567"/>
      <c r="O387" s="568">
        <v>2.96</v>
      </c>
      <c r="P387" s="566">
        <v>0.1</v>
      </c>
      <c r="Q387" s="569">
        <v>105.79</v>
      </c>
      <c r="R387" s="566">
        <v>3.6</v>
      </c>
      <c r="S387" s="568">
        <v>29.12</v>
      </c>
      <c r="T387" s="568">
        <v>0</v>
      </c>
      <c r="U387" s="567"/>
      <c r="V387" s="570">
        <v>175633</v>
      </c>
      <c r="W387" s="570">
        <v>1727632</v>
      </c>
      <c r="X387" s="565">
        <v>59331</v>
      </c>
      <c r="Y387" s="565">
        <v>16331</v>
      </c>
      <c r="Z387" s="566">
        <v>0</v>
      </c>
      <c r="AA387" s="565">
        <v>445300</v>
      </c>
    </row>
    <row r="388" spans="1:27" ht="12.75" x14ac:dyDescent="0.2">
      <c r="A388" s="571" t="s">
        <v>638</v>
      </c>
      <c r="B388" s="571" t="s">
        <v>639</v>
      </c>
      <c r="C388" s="571" t="s">
        <v>411</v>
      </c>
      <c r="D388" s="122"/>
      <c r="E388" s="571">
        <v>90260</v>
      </c>
      <c r="F388" s="571" t="s">
        <v>427</v>
      </c>
      <c r="G388" s="571" t="s">
        <v>428</v>
      </c>
      <c r="H388" s="572">
        <v>12150996</v>
      </c>
      <c r="I388" s="573">
        <v>7</v>
      </c>
      <c r="J388" s="571" t="s">
        <v>420</v>
      </c>
      <c r="K388" s="571" t="s">
        <v>1723</v>
      </c>
      <c r="L388" s="571" t="s">
        <v>416</v>
      </c>
      <c r="M388" s="573">
        <v>5</v>
      </c>
      <c r="N388" s="122"/>
      <c r="O388" s="574">
        <v>0.57999999999999996</v>
      </c>
      <c r="P388" s="573">
        <v>0.04</v>
      </c>
      <c r="Q388" s="575">
        <v>88.95</v>
      </c>
      <c r="R388" s="573">
        <v>6.8</v>
      </c>
      <c r="S388" s="574">
        <v>13</v>
      </c>
      <c r="T388" s="574">
        <v>0</v>
      </c>
      <c r="U388" s="122"/>
      <c r="V388" s="576">
        <v>46949</v>
      </c>
      <c r="W388" s="576">
        <v>1053143</v>
      </c>
      <c r="X388" s="572">
        <v>80998</v>
      </c>
      <c r="Y388" s="572">
        <v>11840</v>
      </c>
      <c r="Z388" s="573">
        <v>0</v>
      </c>
      <c r="AA388" s="572">
        <v>129242</v>
      </c>
    </row>
    <row r="389" spans="1:27" ht="12.75" x14ac:dyDescent="0.2">
      <c r="A389" s="564" t="s">
        <v>976</v>
      </c>
      <c r="B389" s="564" t="s">
        <v>977</v>
      </c>
      <c r="C389" s="564" t="s">
        <v>411</v>
      </c>
      <c r="D389" s="564">
        <v>9220</v>
      </c>
      <c r="E389" s="564">
        <v>90220</v>
      </c>
      <c r="F389" s="564" t="s">
        <v>427</v>
      </c>
      <c r="G389" s="564" t="s">
        <v>428</v>
      </c>
      <c r="H389" s="565">
        <v>1723634</v>
      </c>
      <c r="I389" s="566">
        <v>7</v>
      </c>
      <c r="J389" s="564" t="s">
        <v>420</v>
      </c>
      <c r="K389" s="564" t="s">
        <v>1723</v>
      </c>
      <c r="L389" s="564" t="s">
        <v>419</v>
      </c>
      <c r="M389" s="566">
        <v>4</v>
      </c>
      <c r="N389" s="567"/>
      <c r="O389" s="568">
        <v>0</v>
      </c>
      <c r="P389" s="566">
        <v>0</v>
      </c>
      <c r="Q389" s="569">
        <v>133.83000000000001</v>
      </c>
      <c r="R389" s="566">
        <v>9.1999999999999993</v>
      </c>
      <c r="S389" s="568">
        <v>14.49</v>
      </c>
      <c r="T389" s="568">
        <v>0</v>
      </c>
      <c r="U389" s="567"/>
      <c r="V389" s="570">
        <v>0</v>
      </c>
      <c r="W389" s="570">
        <v>1153499</v>
      </c>
      <c r="X389" s="565">
        <v>79634</v>
      </c>
      <c r="Y389" s="565">
        <v>8619</v>
      </c>
      <c r="Z389" s="566">
        <v>0</v>
      </c>
      <c r="AA389" s="565">
        <v>133918</v>
      </c>
    </row>
    <row r="390" spans="1:27" ht="12.75" x14ac:dyDescent="0.2">
      <c r="A390" s="571" t="s">
        <v>1233</v>
      </c>
      <c r="B390" s="571" t="s">
        <v>1048</v>
      </c>
      <c r="C390" s="571" t="s">
        <v>411</v>
      </c>
      <c r="D390" s="571">
        <v>9217</v>
      </c>
      <c r="E390" s="571">
        <v>90217</v>
      </c>
      <c r="F390" s="571" t="s">
        <v>427</v>
      </c>
      <c r="G390" s="571" t="s">
        <v>428</v>
      </c>
      <c r="H390" s="572">
        <v>83578</v>
      </c>
      <c r="I390" s="573">
        <v>7</v>
      </c>
      <c r="J390" s="571" t="s">
        <v>420</v>
      </c>
      <c r="K390" s="571" t="s">
        <v>1723</v>
      </c>
      <c r="L390" s="571" t="s">
        <v>416</v>
      </c>
      <c r="M390" s="573">
        <v>4</v>
      </c>
      <c r="N390" s="122"/>
      <c r="O390" s="574">
        <v>0.57999999999999996</v>
      </c>
      <c r="P390" s="573">
        <v>0.04</v>
      </c>
      <c r="Q390" s="575">
        <v>66.239999999999995</v>
      </c>
      <c r="R390" s="573">
        <v>5.0999999999999996</v>
      </c>
      <c r="S390" s="574">
        <v>12.95</v>
      </c>
      <c r="T390" s="574">
        <v>0</v>
      </c>
      <c r="U390" s="122"/>
      <c r="V390" s="576">
        <v>28871</v>
      </c>
      <c r="W390" s="576">
        <v>646945</v>
      </c>
      <c r="X390" s="572">
        <v>49969</v>
      </c>
      <c r="Y390" s="572">
        <v>9767</v>
      </c>
      <c r="Z390" s="573">
        <v>0</v>
      </c>
      <c r="AA390" s="572">
        <v>124398</v>
      </c>
    </row>
    <row r="391" spans="1:27" ht="12.75" x14ac:dyDescent="0.2">
      <c r="A391" s="564" t="s">
        <v>873</v>
      </c>
      <c r="B391" s="564" t="s">
        <v>874</v>
      </c>
      <c r="C391" s="564" t="s">
        <v>411</v>
      </c>
      <c r="D391" s="564" t="s">
        <v>875</v>
      </c>
      <c r="E391" s="564" t="s">
        <v>876</v>
      </c>
      <c r="F391" s="564" t="s">
        <v>427</v>
      </c>
      <c r="G391" s="564" t="s">
        <v>864</v>
      </c>
      <c r="H391" s="566">
        <v>0</v>
      </c>
      <c r="I391" s="566">
        <v>6</v>
      </c>
      <c r="J391" s="564" t="s">
        <v>420</v>
      </c>
      <c r="K391" s="564" t="s">
        <v>1723</v>
      </c>
      <c r="L391" s="564" t="s">
        <v>419</v>
      </c>
      <c r="M391" s="566">
        <v>5</v>
      </c>
      <c r="N391" s="567"/>
      <c r="O391" s="568">
        <v>0.71</v>
      </c>
      <c r="P391" s="566">
        <v>0.06</v>
      </c>
      <c r="Q391" s="569">
        <v>106.03</v>
      </c>
      <c r="R391" s="566">
        <v>9.4</v>
      </c>
      <c r="S391" s="568">
        <v>11.3</v>
      </c>
      <c r="T391" s="568">
        <v>0</v>
      </c>
      <c r="U391" s="567"/>
      <c r="V391" s="570">
        <v>49629</v>
      </c>
      <c r="W391" s="570">
        <v>795201</v>
      </c>
      <c r="X391" s="565">
        <v>70350</v>
      </c>
      <c r="Y391" s="565">
        <v>7500</v>
      </c>
      <c r="Z391" s="566">
        <v>0</v>
      </c>
      <c r="AA391" s="565">
        <v>120501</v>
      </c>
    </row>
    <row r="392" spans="1:27" ht="12.75" x14ac:dyDescent="0.2">
      <c r="A392" s="571" t="s">
        <v>581</v>
      </c>
      <c r="B392" s="571" t="s">
        <v>582</v>
      </c>
      <c r="C392" s="571" t="s">
        <v>411</v>
      </c>
      <c r="D392" s="122"/>
      <c r="E392" s="571">
        <v>90251</v>
      </c>
      <c r="F392" s="571" t="s">
        <v>427</v>
      </c>
      <c r="G392" s="571" t="s">
        <v>428</v>
      </c>
      <c r="H392" s="572">
        <v>12150996</v>
      </c>
      <c r="I392" s="573">
        <v>6</v>
      </c>
      <c r="J392" s="571" t="s">
        <v>420</v>
      </c>
      <c r="K392" s="571" t="s">
        <v>1723</v>
      </c>
      <c r="L392" s="571" t="s">
        <v>416</v>
      </c>
      <c r="M392" s="573">
        <v>4</v>
      </c>
      <c r="N392" s="122"/>
      <c r="O392" s="574">
        <v>0.56000000000000005</v>
      </c>
      <c r="P392" s="573">
        <v>7.0000000000000007E-2</v>
      </c>
      <c r="Q392" s="575">
        <v>61.45</v>
      </c>
      <c r="R392" s="573">
        <v>8.1</v>
      </c>
      <c r="S392" s="574">
        <v>7.63</v>
      </c>
      <c r="T392" s="574">
        <v>0</v>
      </c>
      <c r="U392" s="122"/>
      <c r="V392" s="576">
        <v>68272</v>
      </c>
      <c r="W392" s="576">
        <v>937674</v>
      </c>
      <c r="X392" s="572">
        <v>122845</v>
      </c>
      <c r="Y392" s="572">
        <v>15260</v>
      </c>
      <c r="Z392" s="573">
        <v>0</v>
      </c>
      <c r="AA392" s="572">
        <v>173323</v>
      </c>
    </row>
    <row r="393" spans="1:27" ht="12.75" x14ac:dyDescent="0.2">
      <c r="A393" s="564" t="s">
        <v>943</v>
      </c>
      <c r="B393" s="564" t="s">
        <v>944</v>
      </c>
      <c r="C393" s="564" t="s">
        <v>411</v>
      </c>
      <c r="D393" s="564" t="s">
        <v>945</v>
      </c>
      <c r="E393" s="564" t="s">
        <v>946</v>
      </c>
      <c r="F393" s="564" t="s">
        <v>427</v>
      </c>
      <c r="G393" s="564" t="s">
        <v>864</v>
      </c>
      <c r="H393" s="566">
        <v>0</v>
      </c>
      <c r="I393" s="566">
        <v>6</v>
      </c>
      <c r="J393" s="564" t="s">
        <v>420</v>
      </c>
      <c r="K393" s="564" t="s">
        <v>1723</v>
      </c>
      <c r="L393" s="564" t="s">
        <v>419</v>
      </c>
      <c r="M393" s="566">
        <v>4</v>
      </c>
      <c r="N393" s="567"/>
      <c r="O393" s="568">
        <v>2.6</v>
      </c>
      <c r="P393" s="566">
        <v>0.06</v>
      </c>
      <c r="Q393" s="569">
        <v>68.58</v>
      </c>
      <c r="R393" s="566">
        <v>1.5</v>
      </c>
      <c r="S393" s="568">
        <v>44.36</v>
      </c>
      <c r="T393" s="568">
        <v>0</v>
      </c>
      <c r="U393" s="567"/>
      <c r="V393" s="570">
        <v>51280</v>
      </c>
      <c r="W393" s="570">
        <v>875392</v>
      </c>
      <c r="X393" s="565">
        <v>19732</v>
      </c>
      <c r="Y393" s="565">
        <v>12764</v>
      </c>
      <c r="Z393" s="566">
        <v>0</v>
      </c>
      <c r="AA393" s="565">
        <v>175015</v>
      </c>
    </row>
    <row r="394" spans="1:27" ht="12.75" x14ac:dyDescent="0.2">
      <c r="A394" s="571" t="s">
        <v>1168</v>
      </c>
      <c r="B394" s="571" t="s">
        <v>1169</v>
      </c>
      <c r="C394" s="571" t="s">
        <v>411</v>
      </c>
      <c r="D394" s="571" t="s">
        <v>1170</v>
      </c>
      <c r="E394" s="571" t="s">
        <v>1171</v>
      </c>
      <c r="F394" s="571" t="s">
        <v>427</v>
      </c>
      <c r="G394" s="571" t="s">
        <v>864</v>
      </c>
      <c r="H394" s="573">
        <v>0</v>
      </c>
      <c r="I394" s="573">
        <v>6</v>
      </c>
      <c r="J394" s="571" t="s">
        <v>420</v>
      </c>
      <c r="K394" s="571" t="s">
        <v>1723</v>
      </c>
      <c r="L394" s="571" t="s">
        <v>416</v>
      </c>
      <c r="M394" s="573">
        <v>3</v>
      </c>
      <c r="N394" s="122"/>
      <c r="O394" s="574">
        <v>1.08</v>
      </c>
      <c r="P394" s="573">
        <v>0.03</v>
      </c>
      <c r="Q394" s="575">
        <v>127.61</v>
      </c>
      <c r="R394" s="573">
        <v>3.7</v>
      </c>
      <c r="S394" s="574">
        <v>34.729999999999997</v>
      </c>
      <c r="T394" s="574">
        <v>0</v>
      </c>
      <c r="U394" s="122"/>
      <c r="V394" s="576">
        <v>13151</v>
      </c>
      <c r="W394" s="576">
        <v>422257</v>
      </c>
      <c r="X394" s="572">
        <v>12160</v>
      </c>
      <c r="Y394" s="572">
        <v>3309</v>
      </c>
      <c r="Z394" s="573">
        <v>0</v>
      </c>
      <c r="AA394" s="572">
        <v>59617</v>
      </c>
    </row>
    <row r="395" spans="1:27" ht="12.75" x14ac:dyDescent="0.2">
      <c r="A395" s="564" t="s">
        <v>585</v>
      </c>
      <c r="B395" s="564" t="s">
        <v>586</v>
      </c>
      <c r="C395" s="564" t="s">
        <v>411</v>
      </c>
      <c r="D395" s="567"/>
      <c r="E395" s="564">
        <v>90253</v>
      </c>
      <c r="F395" s="564" t="s">
        <v>427</v>
      </c>
      <c r="G395" s="564" t="s">
        <v>428</v>
      </c>
      <c r="H395" s="565">
        <v>12150996</v>
      </c>
      <c r="I395" s="566">
        <v>6</v>
      </c>
      <c r="J395" s="564" t="s">
        <v>420</v>
      </c>
      <c r="K395" s="564" t="s">
        <v>1723</v>
      </c>
      <c r="L395" s="564" t="s">
        <v>416</v>
      </c>
      <c r="M395" s="566">
        <v>3</v>
      </c>
      <c r="N395" s="567"/>
      <c r="O395" s="568">
        <v>0.3</v>
      </c>
      <c r="P395" s="566">
        <v>7.0000000000000007E-2</v>
      </c>
      <c r="Q395" s="569">
        <v>63.22</v>
      </c>
      <c r="R395" s="566">
        <v>15.2</v>
      </c>
      <c r="S395" s="568">
        <v>4.1500000000000004</v>
      </c>
      <c r="T395" s="568">
        <v>0</v>
      </c>
      <c r="U395" s="567"/>
      <c r="V395" s="570">
        <v>42255</v>
      </c>
      <c r="W395" s="570">
        <v>582243</v>
      </c>
      <c r="X395" s="565">
        <v>140276</v>
      </c>
      <c r="Y395" s="565">
        <v>9210</v>
      </c>
      <c r="Z395" s="566">
        <v>0</v>
      </c>
      <c r="AA395" s="565">
        <v>96701</v>
      </c>
    </row>
    <row r="396" spans="1:27" ht="12.75" x14ac:dyDescent="0.2">
      <c r="A396" s="571" t="s">
        <v>1154</v>
      </c>
      <c r="B396" s="571" t="s">
        <v>1155</v>
      </c>
      <c r="C396" s="571" t="s">
        <v>411</v>
      </c>
      <c r="D396" s="571" t="s">
        <v>1156</v>
      </c>
      <c r="E396" s="571" t="s">
        <v>1157</v>
      </c>
      <c r="F396" s="571" t="s">
        <v>427</v>
      </c>
      <c r="G396" s="571" t="s">
        <v>864</v>
      </c>
      <c r="H396" s="573">
        <v>0</v>
      </c>
      <c r="I396" s="573">
        <v>6</v>
      </c>
      <c r="J396" s="571" t="s">
        <v>420</v>
      </c>
      <c r="K396" s="571" t="s">
        <v>1723</v>
      </c>
      <c r="L396" s="571" t="s">
        <v>419</v>
      </c>
      <c r="M396" s="573">
        <v>2</v>
      </c>
      <c r="N396" s="122"/>
      <c r="O396" s="574">
        <v>0.91</v>
      </c>
      <c r="P396" s="573">
        <v>0.03</v>
      </c>
      <c r="Q396" s="575">
        <v>96.33</v>
      </c>
      <c r="R396" s="573">
        <v>3.5</v>
      </c>
      <c r="S396" s="574">
        <v>27.37</v>
      </c>
      <c r="T396" s="574">
        <v>0</v>
      </c>
      <c r="U396" s="122"/>
      <c r="V396" s="576">
        <v>4214</v>
      </c>
      <c r="W396" s="576">
        <v>127152</v>
      </c>
      <c r="X396" s="572">
        <v>4646</v>
      </c>
      <c r="Y396" s="572">
        <v>1320</v>
      </c>
      <c r="Z396" s="573">
        <v>0</v>
      </c>
      <c r="AA396" s="572">
        <v>16019</v>
      </c>
    </row>
    <row r="397" spans="1:27" ht="12.75" x14ac:dyDescent="0.2">
      <c r="A397" s="564" t="s">
        <v>649</v>
      </c>
      <c r="B397" s="564" t="s">
        <v>650</v>
      </c>
      <c r="C397" s="564" t="s">
        <v>411</v>
      </c>
      <c r="D397" s="567"/>
      <c r="E397" s="564">
        <v>90262</v>
      </c>
      <c r="F397" s="564" t="s">
        <v>427</v>
      </c>
      <c r="G397" s="564" t="s">
        <v>428</v>
      </c>
      <c r="H397" s="565">
        <v>12150996</v>
      </c>
      <c r="I397" s="566">
        <v>6</v>
      </c>
      <c r="J397" s="564" t="s">
        <v>420</v>
      </c>
      <c r="K397" s="564" t="s">
        <v>1723</v>
      </c>
      <c r="L397" s="564" t="s">
        <v>416</v>
      </c>
      <c r="M397" s="566">
        <v>1</v>
      </c>
      <c r="N397" s="567"/>
      <c r="O397" s="568">
        <v>0</v>
      </c>
      <c r="P397" s="566">
        <v>0</v>
      </c>
      <c r="Q397" s="569">
        <v>52.92</v>
      </c>
      <c r="R397" s="566">
        <v>40.4</v>
      </c>
      <c r="S397" s="568">
        <v>1.31</v>
      </c>
      <c r="T397" s="568">
        <v>0</v>
      </c>
      <c r="U397" s="567"/>
      <c r="V397" s="570">
        <v>0</v>
      </c>
      <c r="W397" s="570">
        <v>176686</v>
      </c>
      <c r="X397" s="565">
        <v>134924</v>
      </c>
      <c r="Y397" s="565">
        <v>3339</v>
      </c>
      <c r="Z397" s="566">
        <v>0</v>
      </c>
      <c r="AA397" s="565">
        <v>34129</v>
      </c>
    </row>
    <row r="398" spans="1:27" ht="12.75" x14ac:dyDescent="0.2">
      <c r="A398" s="571" t="s">
        <v>1237</v>
      </c>
      <c r="B398" s="571" t="s">
        <v>1102</v>
      </c>
      <c r="C398" s="571" t="s">
        <v>411</v>
      </c>
      <c r="D398" s="571" t="s">
        <v>1103</v>
      </c>
      <c r="E398" s="571" t="s">
        <v>1104</v>
      </c>
      <c r="F398" s="571" t="s">
        <v>427</v>
      </c>
      <c r="G398" s="571" t="s">
        <v>864</v>
      </c>
      <c r="H398" s="573">
        <v>0</v>
      </c>
      <c r="I398" s="573">
        <v>5</v>
      </c>
      <c r="J398" s="571" t="s">
        <v>420</v>
      </c>
      <c r="K398" s="571" t="s">
        <v>1723</v>
      </c>
      <c r="L398" s="571" t="s">
        <v>419</v>
      </c>
      <c r="M398" s="573">
        <v>5</v>
      </c>
      <c r="N398" s="122"/>
      <c r="O398" s="574">
        <v>2.7</v>
      </c>
      <c r="P398" s="573">
        <v>0.03</v>
      </c>
      <c r="Q398" s="575">
        <v>77.41</v>
      </c>
      <c r="R398" s="573">
        <v>0.7</v>
      </c>
      <c r="S398" s="574">
        <v>107.56</v>
      </c>
      <c r="T398" s="574">
        <v>0</v>
      </c>
      <c r="U398" s="122"/>
      <c r="V398" s="576">
        <v>37030</v>
      </c>
      <c r="W398" s="576">
        <v>1474068</v>
      </c>
      <c r="X398" s="572">
        <v>13705</v>
      </c>
      <c r="Y398" s="572">
        <v>19042</v>
      </c>
      <c r="Z398" s="573">
        <v>0</v>
      </c>
      <c r="AA398" s="572">
        <v>132208</v>
      </c>
    </row>
    <row r="399" spans="1:27" ht="12.75" x14ac:dyDescent="0.2">
      <c r="A399" s="564" t="s">
        <v>881</v>
      </c>
      <c r="B399" s="564" t="s">
        <v>880</v>
      </c>
      <c r="C399" s="564" t="s">
        <v>411</v>
      </c>
      <c r="D399" s="564" t="s">
        <v>882</v>
      </c>
      <c r="E399" s="564" t="s">
        <v>883</v>
      </c>
      <c r="F399" s="564" t="s">
        <v>427</v>
      </c>
      <c r="G399" s="564" t="s">
        <v>864</v>
      </c>
      <c r="H399" s="566">
        <v>0</v>
      </c>
      <c r="I399" s="566">
        <v>5</v>
      </c>
      <c r="J399" s="564" t="s">
        <v>420</v>
      </c>
      <c r="K399" s="564" t="s">
        <v>1723</v>
      </c>
      <c r="L399" s="564" t="s">
        <v>419</v>
      </c>
      <c r="M399" s="566">
        <v>5</v>
      </c>
      <c r="N399" s="567"/>
      <c r="O399" s="568">
        <v>0.56000000000000005</v>
      </c>
      <c r="P399" s="566">
        <v>0.04</v>
      </c>
      <c r="Q399" s="569">
        <v>134.63999999999999</v>
      </c>
      <c r="R399" s="566">
        <v>9.6999999999999993</v>
      </c>
      <c r="S399" s="568">
        <v>13.87</v>
      </c>
      <c r="T399" s="568">
        <v>0</v>
      </c>
      <c r="U399" s="567"/>
      <c r="V399" s="570">
        <v>24317</v>
      </c>
      <c r="W399" s="570">
        <v>597799</v>
      </c>
      <c r="X399" s="565">
        <v>43095</v>
      </c>
      <c r="Y399" s="565">
        <v>4440</v>
      </c>
      <c r="Z399" s="566">
        <v>0</v>
      </c>
      <c r="AA399" s="565">
        <v>60823</v>
      </c>
    </row>
    <row r="400" spans="1:27" ht="12.75" x14ac:dyDescent="0.2">
      <c r="A400" s="571" t="s">
        <v>624</v>
      </c>
      <c r="B400" s="571" t="s">
        <v>625</v>
      </c>
      <c r="C400" s="571" t="s">
        <v>411</v>
      </c>
      <c r="D400" s="122"/>
      <c r="E400" s="571">
        <v>90289</v>
      </c>
      <c r="F400" s="571" t="s">
        <v>427</v>
      </c>
      <c r="G400" s="571" t="s">
        <v>428</v>
      </c>
      <c r="H400" s="572">
        <v>12150996</v>
      </c>
      <c r="I400" s="573">
        <v>5</v>
      </c>
      <c r="J400" s="571" t="s">
        <v>420</v>
      </c>
      <c r="K400" s="571" t="s">
        <v>1723</v>
      </c>
      <c r="L400" s="571" t="s">
        <v>416</v>
      </c>
      <c r="M400" s="573">
        <v>2</v>
      </c>
      <c r="N400" s="122"/>
      <c r="O400" s="574">
        <v>0.25</v>
      </c>
      <c r="P400" s="573">
        <v>0.04</v>
      </c>
      <c r="Q400" s="575">
        <v>61.57</v>
      </c>
      <c r="R400" s="573">
        <v>9.6</v>
      </c>
      <c r="S400" s="574">
        <v>6.44</v>
      </c>
      <c r="T400" s="574">
        <v>0</v>
      </c>
      <c r="U400" s="122"/>
      <c r="V400" s="576">
        <v>21485</v>
      </c>
      <c r="W400" s="576">
        <v>551199</v>
      </c>
      <c r="X400" s="572">
        <v>85636</v>
      </c>
      <c r="Y400" s="572">
        <v>8952</v>
      </c>
      <c r="Z400" s="573">
        <v>0</v>
      </c>
      <c r="AA400" s="572">
        <v>114471</v>
      </c>
    </row>
    <row r="401" spans="1:27" ht="12.75" x14ac:dyDescent="0.2">
      <c r="A401" s="564" t="s">
        <v>1148</v>
      </c>
      <c r="B401" s="564" t="s">
        <v>1149</v>
      </c>
      <c r="C401" s="564" t="s">
        <v>411</v>
      </c>
      <c r="D401" s="564" t="s">
        <v>1150</v>
      </c>
      <c r="E401" s="564" t="s">
        <v>1151</v>
      </c>
      <c r="F401" s="564" t="s">
        <v>427</v>
      </c>
      <c r="G401" s="564" t="s">
        <v>864</v>
      </c>
      <c r="H401" s="566">
        <v>0</v>
      </c>
      <c r="I401" s="566">
        <v>5</v>
      </c>
      <c r="J401" s="564" t="s">
        <v>420</v>
      </c>
      <c r="K401" s="564" t="s">
        <v>1723</v>
      </c>
      <c r="L401" s="564" t="s">
        <v>416</v>
      </c>
      <c r="M401" s="566">
        <v>1</v>
      </c>
      <c r="N401" s="567"/>
      <c r="O401" s="568">
        <v>0.49</v>
      </c>
      <c r="P401" s="566">
        <v>0.11</v>
      </c>
      <c r="Q401" s="569">
        <v>59.24</v>
      </c>
      <c r="R401" s="566">
        <v>12.9</v>
      </c>
      <c r="S401" s="568">
        <v>4.6100000000000003</v>
      </c>
      <c r="T401" s="568">
        <v>0</v>
      </c>
      <c r="U401" s="567"/>
      <c r="V401" s="570">
        <v>21483</v>
      </c>
      <c r="W401" s="570">
        <v>200993</v>
      </c>
      <c r="X401" s="565">
        <v>43645</v>
      </c>
      <c r="Y401" s="565">
        <v>3393</v>
      </c>
      <c r="Z401" s="566">
        <v>0</v>
      </c>
      <c r="AA401" s="565">
        <v>50509</v>
      </c>
    </row>
    <row r="402" spans="1:27" ht="12.75" x14ac:dyDescent="0.2">
      <c r="A402" s="571" t="s">
        <v>1185</v>
      </c>
      <c r="B402" s="571" t="s">
        <v>347</v>
      </c>
      <c r="C402" s="571" t="s">
        <v>411</v>
      </c>
      <c r="D402" s="122"/>
      <c r="E402" s="571">
        <v>90298</v>
      </c>
      <c r="F402" s="571" t="s">
        <v>427</v>
      </c>
      <c r="G402" s="571" t="s">
        <v>428</v>
      </c>
      <c r="H402" s="572">
        <v>214811</v>
      </c>
      <c r="I402" s="573">
        <v>4</v>
      </c>
      <c r="J402" s="571" t="s">
        <v>420</v>
      </c>
      <c r="K402" s="571" t="s">
        <v>1723</v>
      </c>
      <c r="L402" s="571" t="s">
        <v>416</v>
      </c>
      <c r="M402" s="573">
        <v>4</v>
      </c>
      <c r="N402" s="122"/>
      <c r="O402" s="574">
        <v>0</v>
      </c>
      <c r="P402" s="573">
        <v>0</v>
      </c>
      <c r="Q402" s="575">
        <v>71.89</v>
      </c>
      <c r="R402" s="573">
        <v>15.6</v>
      </c>
      <c r="S402" s="574">
        <v>4.62</v>
      </c>
      <c r="T402" s="574">
        <v>0</v>
      </c>
      <c r="U402" s="122"/>
      <c r="V402" s="576">
        <v>0</v>
      </c>
      <c r="W402" s="576">
        <v>362534</v>
      </c>
      <c r="X402" s="572">
        <v>78493</v>
      </c>
      <c r="Y402" s="572">
        <v>5043</v>
      </c>
      <c r="Z402" s="573">
        <v>0</v>
      </c>
      <c r="AA402" s="572">
        <v>67503</v>
      </c>
    </row>
    <row r="403" spans="1:27" ht="12.75" x14ac:dyDescent="0.2">
      <c r="A403" s="564" t="s">
        <v>1504</v>
      </c>
      <c r="B403" s="564" t="s">
        <v>968</v>
      </c>
      <c r="C403" s="564" t="s">
        <v>411</v>
      </c>
      <c r="D403" s="564" t="s">
        <v>972</v>
      </c>
      <c r="E403" s="564" t="s">
        <v>973</v>
      </c>
      <c r="F403" s="564" t="s">
        <v>427</v>
      </c>
      <c r="G403" s="564" t="s">
        <v>864</v>
      </c>
      <c r="H403" s="566">
        <v>0</v>
      </c>
      <c r="I403" s="566">
        <v>4</v>
      </c>
      <c r="J403" s="564" t="s">
        <v>420</v>
      </c>
      <c r="K403" s="564" t="s">
        <v>1723</v>
      </c>
      <c r="L403" s="564" t="s">
        <v>419</v>
      </c>
      <c r="M403" s="566">
        <v>4</v>
      </c>
      <c r="N403" s="567"/>
      <c r="O403" s="568">
        <v>1.24</v>
      </c>
      <c r="P403" s="566">
        <v>0.25</v>
      </c>
      <c r="Q403" s="569">
        <v>73.11</v>
      </c>
      <c r="R403" s="566">
        <v>14.8</v>
      </c>
      <c r="S403" s="568">
        <v>4.93</v>
      </c>
      <c r="T403" s="568">
        <v>0</v>
      </c>
      <c r="U403" s="567"/>
      <c r="V403" s="570">
        <v>266229</v>
      </c>
      <c r="W403" s="570">
        <v>1056430</v>
      </c>
      <c r="X403" s="565">
        <v>214113</v>
      </c>
      <c r="Y403" s="565">
        <v>14449</v>
      </c>
      <c r="Z403" s="566">
        <v>0</v>
      </c>
      <c r="AA403" s="565">
        <v>159196</v>
      </c>
    </row>
    <row r="404" spans="1:27" ht="12.75" x14ac:dyDescent="0.2">
      <c r="A404" s="571" t="s">
        <v>673</v>
      </c>
      <c r="B404" s="571" t="s">
        <v>574</v>
      </c>
      <c r="C404" s="571" t="s">
        <v>411</v>
      </c>
      <c r="D404" s="122"/>
      <c r="E404" s="571">
        <v>90276</v>
      </c>
      <c r="F404" s="571" t="s">
        <v>427</v>
      </c>
      <c r="G404" s="571" t="s">
        <v>428</v>
      </c>
      <c r="H404" s="572">
        <v>12150996</v>
      </c>
      <c r="I404" s="573">
        <v>4</v>
      </c>
      <c r="J404" s="571" t="s">
        <v>420</v>
      </c>
      <c r="K404" s="571" t="s">
        <v>1723</v>
      </c>
      <c r="L404" s="571" t="s">
        <v>416</v>
      </c>
      <c r="M404" s="573">
        <v>4</v>
      </c>
      <c r="N404" s="122"/>
      <c r="O404" s="574">
        <v>0.18</v>
      </c>
      <c r="P404" s="573">
        <v>0.05</v>
      </c>
      <c r="Q404" s="575">
        <v>55.88</v>
      </c>
      <c r="R404" s="573">
        <v>15.8</v>
      </c>
      <c r="S404" s="574">
        <v>3.53</v>
      </c>
      <c r="T404" s="574">
        <v>0</v>
      </c>
      <c r="U404" s="122"/>
      <c r="V404" s="576">
        <v>45603</v>
      </c>
      <c r="W404" s="576">
        <v>904238</v>
      </c>
      <c r="X404" s="572">
        <v>256230</v>
      </c>
      <c r="Y404" s="572">
        <v>16181</v>
      </c>
      <c r="Z404" s="573">
        <v>0</v>
      </c>
      <c r="AA404" s="572">
        <v>203122</v>
      </c>
    </row>
    <row r="405" spans="1:27" ht="12.75" x14ac:dyDescent="0.2">
      <c r="A405" s="564" t="s">
        <v>1200</v>
      </c>
      <c r="B405" s="564" t="s">
        <v>1201</v>
      </c>
      <c r="C405" s="564" t="s">
        <v>411</v>
      </c>
      <c r="D405" s="564" t="s">
        <v>1202</v>
      </c>
      <c r="E405" s="564" t="s">
        <v>1203</v>
      </c>
      <c r="F405" s="564" t="s">
        <v>427</v>
      </c>
      <c r="G405" s="564" t="s">
        <v>864</v>
      </c>
      <c r="H405" s="566">
        <v>0</v>
      </c>
      <c r="I405" s="566">
        <v>4</v>
      </c>
      <c r="J405" s="564" t="s">
        <v>420</v>
      </c>
      <c r="K405" s="564" t="s">
        <v>1723</v>
      </c>
      <c r="L405" s="564" t="s">
        <v>419</v>
      </c>
      <c r="M405" s="566">
        <v>4</v>
      </c>
      <c r="N405" s="567"/>
      <c r="O405" s="568">
        <v>4.6500000000000004</v>
      </c>
      <c r="P405" s="566">
        <v>0.12</v>
      </c>
      <c r="Q405" s="569">
        <v>116.62</v>
      </c>
      <c r="R405" s="566">
        <v>2.9</v>
      </c>
      <c r="S405" s="568">
        <v>39.97</v>
      </c>
      <c r="T405" s="568">
        <v>0</v>
      </c>
      <c r="U405" s="567"/>
      <c r="V405" s="570">
        <v>70669</v>
      </c>
      <c r="W405" s="570">
        <v>606999</v>
      </c>
      <c r="X405" s="565">
        <v>15187</v>
      </c>
      <c r="Y405" s="565">
        <v>5205</v>
      </c>
      <c r="Z405" s="566">
        <v>0</v>
      </c>
      <c r="AA405" s="565">
        <v>161213</v>
      </c>
    </row>
    <row r="406" spans="1:27" ht="12.75" x14ac:dyDescent="0.2">
      <c r="A406" s="571" t="s">
        <v>668</v>
      </c>
      <c r="B406" s="571" t="s">
        <v>669</v>
      </c>
      <c r="C406" s="571" t="s">
        <v>411</v>
      </c>
      <c r="D406" s="122"/>
      <c r="E406" s="571">
        <v>90281</v>
      </c>
      <c r="F406" s="571" t="s">
        <v>427</v>
      </c>
      <c r="G406" s="571" t="s">
        <v>428</v>
      </c>
      <c r="H406" s="572">
        <v>12150996</v>
      </c>
      <c r="I406" s="573">
        <v>4</v>
      </c>
      <c r="J406" s="571" t="s">
        <v>420</v>
      </c>
      <c r="K406" s="571" t="s">
        <v>1723</v>
      </c>
      <c r="L406" s="571" t="s">
        <v>416</v>
      </c>
      <c r="M406" s="573">
        <v>4</v>
      </c>
      <c r="N406" s="122"/>
      <c r="O406" s="574">
        <v>0.21</v>
      </c>
      <c r="P406" s="573">
        <v>0.06</v>
      </c>
      <c r="Q406" s="575">
        <v>52.15</v>
      </c>
      <c r="R406" s="573">
        <v>16.3</v>
      </c>
      <c r="S406" s="574">
        <v>3.2</v>
      </c>
      <c r="T406" s="574">
        <v>0</v>
      </c>
      <c r="U406" s="122"/>
      <c r="V406" s="576">
        <v>44820</v>
      </c>
      <c r="W406" s="576">
        <v>691781</v>
      </c>
      <c r="X406" s="572">
        <v>215941</v>
      </c>
      <c r="Y406" s="572">
        <v>13265</v>
      </c>
      <c r="Z406" s="573">
        <v>0</v>
      </c>
      <c r="AA406" s="572">
        <v>139584</v>
      </c>
    </row>
    <row r="407" spans="1:27" ht="12.75" x14ac:dyDescent="0.2">
      <c r="A407" s="564" t="s">
        <v>1152</v>
      </c>
      <c r="B407" s="564" t="s">
        <v>1149</v>
      </c>
      <c r="C407" s="564" t="s">
        <v>411</v>
      </c>
      <c r="D407" s="564" t="s">
        <v>1153</v>
      </c>
      <c r="E407" s="564">
        <v>99256</v>
      </c>
      <c r="F407" s="564" t="s">
        <v>892</v>
      </c>
      <c r="G407" s="564" t="s">
        <v>428</v>
      </c>
      <c r="H407" s="566">
        <v>0</v>
      </c>
      <c r="I407" s="566">
        <v>4</v>
      </c>
      <c r="J407" s="564" t="s">
        <v>420</v>
      </c>
      <c r="K407" s="564" t="s">
        <v>1723</v>
      </c>
      <c r="L407" s="564" t="s">
        <v>419</v>
      </c>
      <c r="M407" s="566">
        <v>3</v>
      </c>
      <c r="N407" s="567"/>
      <c r="O407" s="568">
        <v>8.3000000000000007</v>
      </c>
      <c r="P407" s="566">
        <v>0.04</v>
      </c>
      <c r="Q407" s="569">
        <v>87.97</v>
      </c>
      <c r="R407" s="566">
        <v>0.4</v>
      </c>
      <c r="S407" s="568">
        <v>200.92</v>
      </c>
      <c r="T407" s="568">
        <v>0</v>
      </c>
      <c r="U407" s="567"/>
      <c r="V407" s="570">
        <v>9998</v>
      </c>
      <c r="W407" s="570">
        <v>241907</v>
      </c>
      <c r="X407" s="565">
        <v>1204</v>
      </c>
      <c r="Y407" s="565">
        <v>2750</v>
      </c>
      <c r="Z407" s="566">
        <v>0</v>
      </c>
      <c r="AA407" s="565">
        <v>84999</v>
      </c>
    </row>
    <row r="408" spans="1:27" ht="12.75" x14ac:dyDescent="0.2">
      <c r="A408" s="571" t="s">
        <v>858</v>
      </c>
      <c r="B408" s="571" t="s">
        <v>860</v>
      </c>
      <c r="C408" s="571" t="s">
        <v>411</v>
      </c>
      <c r="D408" s="571" t="s">
        <v>862</v>
      </c>
      <c r="E408" s="571" t="s">
        <v>863</v>
      </c>
      <c r="F408" s="571" t="s">
        <v>427</v>
      </c>
      <c r="G408" s="571" t="s">
        <v>864</v>
      </c>
      <c r="H408" s="573">
        <v>0</v>
      </c>
      <c r="I408" s="573">
        <v>4</v>
      </c>
      <c r="J408" s="571" t="s">
        <v>420</v>
      </c>
      <c r="K408" s="571" t="s">
        <v>1723</v>
      </c>
      <c r="L408" s="571" t="s">
        <v>416</v>
      </c>
      <c r="M408" s="573">
        <v>2</v>
      </c>
      <c r="N408" s="122"/>
      <c r="O408" s="574">
        <v>16.27</v>
      </c>
      <c r="P408" s="573">
        <v>0.19</v>
      </c>
      <c r="Q408" s="575">
        <v>76.38</v>
      </c>
      <c r="R408" s="573">
        <v>0.9</v>
      </c>
      <c r="S408" s="574">
        <v>87.05</v>
      </c>
      <c r="T408" s="574">
        <v>0</v>
      </c>
      <c r="U408" s="122"/>
      <c r="V408" s="576">
        <v>52880</v>
      </c>
      <c r="W408" s="576">
        <v>282902</v>
      </c>
      <c r="X408" s="572">
        <v>3250</v>
      </c>
      <c r="Y408" s="572">
        <v>3704</v>
      </c>
      <c r="Z408" s="573">
        <v>0</v>
      </c>
      <c r="AA408" s="572">
        <v>97581</v>
      </c>
    </row>
    <row r="409" spans="1:27" ht="12.75" x14ac:dyDescent="0.2">
      <c r="A409" s="564" t="s">
        <v>1204</v>
      </c>
      <c r="B409" s="564" t="s">
        <v>1205</v>
      </c>
      <c r="C409" s="564" t="s">
        <v>411</v>
      </c>
      <c r="D409" s="564" t="s">
        <v>1206</v>
      </c>
      <c r="E409" s="564" t="s">
        <v>1207</v>
      </c>
      <c r="F409" s="564" t="s">
        <v>412</v>
      </c>
      <c r="G409" s="564" t="s">
        <v>864</v>
      </c>
      <c r="H409" s="566">
        <v>0</v>
      </c>
      <c r="I409" s="566">
        <v>4</v>
      </c>
      <c r="J409" s="564" t="s">
        <v>420</v>
      </c>
      <c r="K409" s="564" t="s">
        <v>1723</v>
      </c>
      <c r="L409" s="564" t="s">
        <v>416</v>
      </c>
      <c r="M409" s="566">
        <v>2</v>
      </c>
      <c r="N409" s="567"/>
      <c r="O409" s="568">
        <v>0.16</v>
      </c>
      <c r="P409" s="566">
        <v>0.01</v>
      </c>
      <c r="Q409" s="569">
        <v>99.78</v>
      </c>
      <c r="R409" s="566">
        <v>6.3</v>
      </c>
      <c r="S409" s="568">
        <v>15.8</v>
      </c>
      <c r="T409" s="568">
        <v>0</v>
      </c>
      <c r="U409" s="567"/>
      <c r="V409" s="570">
        <v>6809</v>
      </c>
      <c r="W409" s="570">
        <v>655180</v>
      </c>
      <c r="X409" s="565">
        <v>41461</v>
      </c>
      <c r="Y409" s="565">
        <v>6566</v>
      </c>
      <c r="Z409" s="566">
        <v>0</v>
      </c>
      <c r="AA409" s="565">
        <v>172048</v>
      </c>
    </row>
    <row r="410" spans="1:27" ht="12.75" x14ac:dyDescent="0.2">
      <c r="A410" s="571" t="s">
        <v>577</v>
      </c>
      <c r="B410" s="571" t="s">
        <v>578</v>
      </c>
      <c r="C410" s="571" t="s">
        <v>411</v>
      </c>
      <c r="D410" s="122"/>
      <c r="E410" s="571">
        <v>90249</v>
      </c>
      <c r="F410" s="571" t="s">
        <v>427</v>
      </c>
      <c r="G410" s="571" t="s">
        <v>428</v>
      </c>
      <c r="H410" s="572">
        <v>12150996</v>
      </c>
      <c r="I410" s="573">
        <v>4</v>
      </c>
      <c r="J410" s="571" t="s">
        <v>420</v>
      </c>
      <c r="K410" s="571" t="s">
        <v>1723</v>
      </c>
      <c r="L410" s="571" t="s">
        <v>416</v>
      </c>
      <c r="M410" s="573">
        <v>2</v>
      </c>
      <c r="N410" s="122"/>
      <c r="O410" s="574">
        <v>1.01</v>
      </c>
      <c r="P410" s="573">
        <v>0.14000000000000001</v>
      </c>
      <c r="Q410" s="575">
        <v>82.47</v>
      </c>
      <c r="R410" s="573">
        <v>11.3</v>
      </c>
      <c r="S410" s="574">
        <v>7.27</v>
      </c>
      <c r="T410" s="574">
        <v>0</v>
      </c>
      <c r="U410" s="122"/>
      <c r="V410" s="576">
        <v>57438</v>
      </c>
      <c r="W410" s="576">
        <v>414179</v>
      </c>
      <c r="X410" s="572">
        <v>56967</v>
      </c>
      <c r="Y410" s="572">
        <v>5022</v>
      </c>
      <c r="Z410" s="573">
        <v>0</v>
      </c>
      <c r="AA410" s="572">
        <v>30237</v>
      </c>
    </row>
    <row r="411" spans="1:27" ht="12.75" x14ac:dyDescent="0.2">
      <c r="A411" s="564" t="s">
        <v>587</v>
      </c>
      <c r="B411" s="564" t="s">
        <v>588</v>
      </c>
      <c r="C411" s="564" t="s">
        <v>411</v>
      </c>
      <c r="D411" s="567"/>
      <c r="E411" s="564">
        <v>90254</v>
      </c>
      <c r="F411" s="564" t="s">
        <v>427</v>
      </c>
      <c r="G411" s="564" t="s">
        <v>428</v>
      </c>
      <c r="H411" s="565">
        <v>12150996</v>
      </c>
      <c r="I411" s="566">
        <v>4</v>
      </c>
      <c r="J411" s="564" t="s">
        <v>420</v>
      </c>
      <c r="K411" s="564" t="s">
        <v>1723</v>
      </c>
      <c r="L411" s="564" t="s">
        <v>416</v>
      </c>
      <c r="M411" s="566">
        <v>2</v>
      </c>
      <c r="N411" s="567"/>
      <c r="O411" s="568">
        <v>0.35</v>
      </c>
      <c r="P411" s="566">
        <v>0.09</v>
      </c>
      <c r="Q411" s="569">
        <v>62.98</v>
      </c>
      <c r="R411" s="566">
        <v>16.100000000000001</v>
      </c>
      <c r="S411" s="568">
        <v>3.92</v>
      </c>
      <c r="T411" s="568">
        <v>0</v>
      </c>
      <c r="U411" s="567"/>
      <c r="V411" s="570">
        <v>28827</v>
      </c>
      <c r="W411" s="570">
        <v>320083</v>
      </c>
      <c r="X411" s="565">
        <v>81699</v>
      </c>
      <c r="Y411" s="565">
        <v>5082</v>
      </c>
      <c r="Z411" s="566">
        <v>0</v>
      </c>
      <c r="AA411" s="565">
        <v>73667</v>
      </c>
    </row>
    <row r="412" spans="1:27" ht="12.75" x14ac:dyDescent="0.2">
      <c r="A412" s="571" t="s">
        <v>612</v>
      </c>
      <c r="B412" s="571" t="s">
        <v>613</v>
      </c>
      <c r="C412" s="571" t="s">
        <v>411</v>
      </c>
      <c r="D412" s="122"/>
      <c r="E412" s="571">
        <v>90284</v>
      </c>
      <c r="F412" s="571" t="s">
        <v>427</v>
      </c>
      <c r="G412" s="571" t="s">
        <v>428</v>
      </c>
      <c r="H412" s="572">
        <v>12150996</v>
      </c>
      <c r="I412" s="573">
        <v>4</v>
      </c>
      <c r="J412" s="571" t="s">
        <v>420</v>
      </c>
      <c r="K412" s="571" t="s">
        <v>1723</v>
      </c>
      <c r="L412" s="571" t="s">
        <v>416</v>
      </c>
      <c r="M412" s="573">
        <v>2</v>
      </c>
      <c r="N412" s="122"/>
      <c r="O412" s="574">
        <v>0</v>
      </c>
      <c r="P412" s="573">
        <v>0</v>
      </c>
      <c r="Q412" s="575">
        <v>77.099999999999994</v>
      </c>
      <c r="R412" s="573">
        <v>25.3</v>
      </c>
      <c r="S412" s="574">
        <v>3.04</v>
      </c>
      <c r="T412" s="574">
        <v>0</v>
      </c>
      <c r="U412" s="122"/>
      <c r="V412" s="576">
        <v>0</v>
      </c>
      <c r="W412" s="576">
        <v>217897</v>
      </c>
      <c r="X412" s="572">
        <v>71615</v>
      </c>
      <c r="Y412" s="572">
        <v>2826</v>
      </c>
      <c r="Z412" s="573">
        <v>0</v>
      </c>
      <c r="AA412" s="572">
        <v>29551</v>
      </c>
    </row>
    <row r="413" spans="1:27" ht="12.75" x14ac:dyDescent="0.2">
      <c r="A413" s="564" t="s">
        <v>869</v>
      </c>
      <c r="B413" s="564" t="s">
        <v>870</v>
      </c>
      <c r="C413" s="564" t="s">
        <v>411</v>
      </c>
      <c r="D413" s="564" t="s">
        <v>871</v>
      </c>
      <c r="E413" s="564" t="s">
        <v>872</v>
      </c>
      <c r="F413" s="564" t="s">
        <v>427</v>
      </c>
      <c r="G413" s="564" t="s">
        <v>864</v>
      </c>
      <c r="H413" s="566">
        <v>0</v>
      </c>
      <c r="I413" s="566">
        <v>3</v>
      </c>
      <c r="J413" s="564" t="s">
        <v>420</v>
      </c>
      <c r="K413" s="564" t="s">
        <v>1723</v>
      </c>
      <c r="L413" s="564" t="s">
        <v>419</v>
      </c>
      <c r="M413" s="566">
        <v>3</v>
      </c>
      <c r="N413" s="567"/>
      <c r="O413" s="568">
        <v>0.99</v>
      </c>
      <c r="P413" s="566">
        <v>0.35</v>
      </c>
      <c r="Q413" s="569">
        <v>88.94</v>
      </c>
      <c r="R413" s="566">
        <v>31.4</v>
      </c>
      <c r="S413" s="568">
        <v>2.83</v>
      </c>
      <c r="T413" s="568">
        <v>0</v>
      </c>
      <c r="U413" s="567"/>
      <c r="V413" s="570">
        <v>240318</v>
      </c>
      <c r="W413" s="570">
        <v>686292</v>
      </c>
      <c r="X413" s="565">
        <v>242615</v>
      </c>
      <c r="Y413" s="565">
        <v>7716</v>
      </c>
      <c r="Z413" s="566">
        <v>0</v>
      </c>
      <c r="AA413" s="565">
        <v>96782</v>
      </c>
    </row>
    <row r="414" spans="1:27" ht="12.75" x14ac:dyDescent="0.2">
      <c r="A414" s="571" t="s">
        <v>1238</v>
      </c>
      <c r="B414" s="571" t="s">
        <v>1106</v>
      </c>
      <c r="C414" s="571" t="s">
        <v>411</v>
      </c>
      <c r="D414" s="571" t="s">
        <v>1107</v>
      </c>
      <c r="E414" s="571" t="s">
        <v>1108</v>
      </c>
      <c r="F414" s="571" t="s">
        <v>427</v>
      </c>
      <c r="G414" s="571" t="s">
        <v>864</v>
      </c>
      <c r="H414" s="573">
        <v>0</v>
      </c>
      <c r="I414" s="573">
        <v>3</v>
      </c>
      <c r="J414" s="571" t="s">
        <v>420</v>
      </c>
      <c r="K414" s="571" t="s">
        <v>1723</v>
      </c>
      <c r="L414" s="571" t="s">
        <v>416</v>
      </c>
      <c r="M414" s="573">
        <v>3</v>
      </c>
      <c r="N414" s="122"/>
      <c r="O414" s="574">
        <v>1.76</v>
      </c>
      <c r="P414" s="573">
        <v>0.04</v>
      </c>
      <c r="Q414" s="575">
        <v>124.63</v>
      </c>
      <c r="R414" s="573">
        <v>2.8</v>
      </c>
      <c r="S414" s="574">
        <v>44.43</v>
      </c>
      <c r="T414" s="574">
        <v>0</v>
      </c>
      <c r="U414" s="122"/>
      <c r="V414" s="576">
        <v>17064</v>
      </c>
      <c r="W414" s="576">
        <v>430229</v>
      </c>
      <c r="X414" s="572">
        <v>9683</v>
      </c>
      <c r="Y414" s="572">
        <v>3452</v>
      </c>
      <c r="Z414" s="573">
        <v>0</v>
      </c>
      <c r="AA414" s="572">
        <v>65333</v>
      </c>
    </row>
    <row r="415" spans="1:27" ht="12.75" x14ac:dyDescent="0.2">
      <c r="A415" s="564" t="s">
        <v>993</v>
      </c>
      <c r="B415" s="564" t="s">
        <v>994</v>
      </c>
      <c r="C415" s="564" t="s">
        <v>411</v>
      </c>
      <c r="D415" s="564" t="s">
        <v>995</v>
      </c>
      <c r="E415" s="564" t="s">
        <v>996</v>
      </c>
      <c r="F415" s="564" t="s">
        <v>427</v>
      </c>
      <c r="G415" s="564" t="s">
        <v>864</v>
      </c>
      <c r="H415" s="566">
        <v>0</v>
      </c>
      <c r="I415" s="566">
        <v>3</v>
      </c>
      <c r="J415" s="564" t="s">
        <v>420</v>
      </c>
      <c r="K415" s="564" t="s">
        <v>1723</v>
      </c>
      <c r="L415" s="564" t="s">
        <v>416</v>
      </c>
      <c r="M415" s="566">
        <v>2</v>
      </c>
      <c r="N415" s="567"/>
      <c r="O415" s="568">
        <v>0.81</v>
      </c>
      <c r="P415" s="566">
        <v>0.17</v>
      </c>
      <c r="Q415" s="569">
        <v>68.12</v>
      </c>
      <c r="R415" s="566">
        <v>14.4</v>
      </c>
      <c r="S415" s="568">
        <v>4.7300000000000004</v>
      </c>
      <c r="T415" s="568">
        <v>0</v>
      </c>
      <c r="U415" s="567"/>
      <c r="V415" s="570">
        <v>70881</v>
      </c>
      <c r="W415" s="570">
        <v>415786</v>
      </c>
      <c r="X415" s="565">
        <v>87951</v>
      </c>
      <c r="Y415" s="565">
        <v>6104</v>
      </c>
      <c r="Z415" s="566">
        <v>0</v>
      </c>
      <c r="AA415" s="565">
        <v>98557</v>
      </c>
    </row>
    <row r="416" spans="1:27" ht="12.75" x14ac:dyDescent="0.2">
      <c r="A416" s="571" t="s">
        <v>1138</v>
      </c>
      <c r="B416" s="571" t="s">
        <v>1139</v>
      </c>
      <c r="C416" s="571" t="s">
        <v>411</v>
      </c>
      <c r="D416" s="571" t="s">
        <v>1140</v>
      </c>
      <c r="E416" s="571" t="s">
        <v>1141</v>
      </c>
      <c r="F416" s="571" t="s">
        <v>412</v>
      </c>
      <c r="G416" s="571" t="s">
        <v>864</v>
      </c>
      <c r="H416" s="573">
        <v>0</v>
      </c>
      <c r="I416" s="573">
        <v>3</v>
      </c>
      <c r="J416" s="571" t="s">
        <v>420</v>
      </c>
      <c r="K416" s="571" t="s">
        <v>1723</v>
      </c>
      <c r="L416" s="571" t="s">
        <v>416</v>
      </c>
      <c r="M416" s="573">
        <v>2</v>
      </c>
      <c r="N416" s="122"/>
      <c r="O416" s="574">
        <v>1.31</v>
      </c>
      <c r="P416" s="573">
        <v>7.0000000000000007E-2</v>
      </c>
      <c r="Q416" s="575">
        <v>89.89</v>
      </c>
      <c r="R416" s="573">
        <v>4.9000000000000004</v>
      </c>
      <c r="S416" s="574">
        <v>18.27</v>
      </c>
      <c r="T416" s="574">
        <v>0</v>
      </c>
      <c r="U416" s="122"/>
      <c r="V416" s="576">
        <v>43377</v>
      </c>
      <c r="W416" s="576">
        <v>605762</v>
      </c>
      <c r="X416" s="572">
        <v>33161</v>
      </c>
      <c r="Y416" s="572">
        <v>6739</v>
      </c>
      <c r="Z416" s="573">
        <v>0</v>
      </c>
      <c r="AA416" s="572">
        <v>124592</v>
      </c>
    </row>
    <row r="417" spans="1:27" ht="12.75" x14ac:dyDescent="0.2">
      <c r="A417" s="564" t="s">
        <v>916</v>
      </c>
      <c r="B417" s="564" t="s">
        <v>917</v>
      </c>
      <c r="C417" s="564" t="s">
        <v>411</v>
      </c>
      <c r="D417" s="564" t="s">
        <v>918</v>
      </c>
      <c r="E417" s="564" t="s">
        <v>919</v>
      </c>
      <c r="F417" s="564" t="s">
        <v>427</v>
      </c>
      <c r="G417" s="564" t="s">
        <v>864</v>
      </c>
      <c r="H417" s="566">
        <v>0</v>
      </c>
      <c r="I417" s="566">
        <v>3</v>
      </c>
      <c r="J417" s="564" t="s">
        <v>420</v>
      </c>
      <c r="K417" s="564" t="s">
        <v>1723</v>
      </c>
      <c r="L417" s="564" t="s">
        <v>416</v>
      </c>
      <c r="M417" s="566">
        <v>1</v>
      </c>
      <c r="N417" s="567"/>
      <c r="O417" s="568">
        <v>1.77</v>
      </c>
      <c r="P417" s="566">
        <v>0.04</v>
      </c>
      <c r="Q417" s="569">
        <v>81.89</v>
      </c>
      <c r="R417" s="566">
        <v>1.9</v>
      </c>
      <c r="S417" s="568">
        <v>44.13</v>
      </c>
      <c r="T417" s="568">
        <v>0</v>
      </c>
      <c r="U417" s="567"/>
      <c r="V417" s="570">
        <v>954</v>
      </c>
      <c r="W417" s="570">
        <v>23830</v>
      </c>
      <c r="X417" s="566">
        <v>540</v>
      </c>
      <c r="Y417" s="566">
        <v>291</v>
      </c>
      <c r="Z417" s="566">
        <v>0</v>
      </c>
      <c r="AA417" s="565">
        <v>9239</v>
      </c>
    </row>
    <row r="418" spans="1:27" ht="12.75" x14ac:dyDescent="0.2">
      <c r="A418" s="571" t="s">
        <v>680</v>
      </c>
      <c r="B418" s="571" t="s">
        <v>574</v>
      </c>
      <c r="C418" s="571" t="s">
        <v>411</v>
      </c>
      <c r="D418" s="122"/>
      <c r="E418" s="571">
        <v>90278</v>
      </c>
      <c r="F418" s="571" t="s">
        <v>427</v>
      </c>
      <c r="G418" s="571" t="s">
        <v>428</v>
      </c>
      <c r="H418" s="572">
        <v>12150996</v>
      </c>
      <c r="I418" s="573">
        <v>2</v>
      </c>
      <c r="J418" s="571" t="s">
        <v>420</v>
      </c>
      <c r="K418" s="571" t="s">
        <v>1723</v>
      </c>
      <c r="L418" s="571" t="s">
        <v>416</v>
      </c>
      <c r="M418" s="573">
        <v>2</v>
      </c>
      <c r="N418" s="122"/>
      <c r="O418" s="574">
        <v>0.18</v>
      </c>
      <c r="P418" s="573">
        <v>0.03</v>
      </c>
      <c r="Q418" s="575">
        <v>51.22</v>
      </c>
      <c r="R418" s="573">
        <v>9.6999999999999993</v>
      </c>
      <c r="S418" s="574">
        <v>5.27</v>
      </c>
      <c r="T418" s="574">
        <v>0</v>
      </c>
      <c r="U418" s="122"/>
      <c r="V418" s="576">
        <v>11397</v>
      </c>
      <c r="W418" s="576">
        <v>337549</v>
      </c>
      <c r="X418" s="572">
        <v>64007</v>
      </c>
      <c r="Y418" s="572">
        <v>6590</v>
      </c>
      <c r="Z418" s="573">
        <v>0</v>
      </c>
      <c r="AA418" s="572">
        <v>80116</v>
      </c>
    </row>
    <row r="419" spans="1:27" ht="12.75" x14ac:dyDescent="0.2">
      <c r="A419" s="564" t="s">
        <v>678</v>
      </c>
      <c r="B419" s="564" t="s">
        <v>574</v>
      </c>
      <c r="C419" s="564" t="s">
        <v>411</v>
      </c>
      <c r="D419" s="567"/>
      <c r="E419" s="564">
        <v>90273</v>
      </c>
      <c r="F419" s="564" t="s">
        <v>427</v>
      </c>
      <c r="G419" s="564" t="s">
        <v>428</v>
      </c>
      <c r="H419" s="565">
        <v>12150996</v>
      </c>
      <c r="I419" s="566">
        <v>2</v>
      </c>
      <c r="J419" s="564" t="s">
        <v>420</v>
      </c>
      <c r="K419" s="564" t="s">
        <v>1723</v>
      </c>
      <c r="L419" s="564" t="s">
        <v>416</v>
      </c>
      <c r="M419" s="566">
        <v>2</v>
      </c>
      <c r="N419" s="567"/>
      <c r="O419" s="568">
        <v>0.12</v>
      </c>
      <c r="P419" s="566">
        <v>7.0000000000000007E-2</v>
      </c>
      <c r="Q419" s="569">
        <v>52.21</v>
      </c>
      <c r="R419" s="566">
        <v>33.299999999999997</v>
      </c>
      <c r="S419" s="568">
        <v>1.57</v>
      </c>
      <c r="T419" s="568">
        <v>0</v>
      </c>
      <c r="U419" s="567"/>
      <c r="V419" s="570">
        <v>25516</v>
      </c>
      <c r="W419" s="570">
        <v>344031</v>
      </c>
      <c r="X419" s="565">
        <v>219518</v>
      </c>
      <c r="Y419" s="565">
        <v>6590</v>
      </c>
      <c r="Z419" s="566">
        <v>0</v>
      </c>
      <c r="AA419" s="565">
        <v>57249</v>
      </c>
    </row>
    <row r="420" spans="1:27" ht="12.75" x14ac:dyDescent="0.2">
      <c r="A420" s="571" t="s">
        <v>1070</v>
      </c>
      <c r="B420" s="571" t="s">
        <v>1071</v>
      </c>
      <c r="C420" s="571" t="s">
        <v>411</v>
      </c>
      <c r="D420" s="571">
        <v>9227</v>
      </c>
      <c r="E420" s="571">
        <v>90227</v>
      </c>
      <c r="F420" s="571" t="s">
        <v>427</v>
      </c>
      <c r="G420" s="571" t="s">
        <v>428</v>
      </c>
      <c r="H420" s="572">
        <v>214811</v>
      </c>
      <c r="I420" s="573">
        <v>2</v>
      </c>
      <c r="J420" s="571" t="s">
        <v>420</v>
      </c>
      <c r="K420" s="571" t="s">
        <v>1723</v>
      </c>
      <c r="L420" s="571" t="s">
        <v>416</v>
      </c>
      <c r="M420" s="573">
        <v>2</v>
      </c>
      <c r="N420" s="122"/>
      <c r="O420" s="574">
        <v>0.72</v>
      </c>
      <c r="P420" s="573">
        <v>0.05</v>
      </c>
      <c r="Q420" s="575">
        <v>132.83000000000001</v>
      </c>
      <c r="R420" s="573">
        <v>9.9</v>
      </c>
      <c r="S420" s="574">
        <v>13.42</v>
      </c>
      <c r="T420" s="574">
        <v>0</v>
      </c>
      <c r="U420" s="122"/>
      <c r="V420" s="576">
        <v>42068</v>
      </c>
      <c r="W420" s="576">
        <v>783163</v>
      </c>
      <c r="X420" s="572">
        <v>58361</v>
      </c>
      <c r="Y420" s="572">
        <v>5896</v>
      </c>
      <c r="Z420" s="573">
        <v>0</v>
      </c>
      <c r="AA420" s="572">
        <v>86506</v>
      </c>
    </row>
    <row r="421" spans="1:27" ht="12.75" x14ac:dyDescent="0.2">
      <c r="A421" s="564" t="s">
        <v>664</v>
      </c>
      <c r="B421" s="564" t="s">
        <v>665</v>
      </c>
      <c r="C421" s="564" t="s">
        <v>411</v>
      </c>
      <c r="D421" s="567"/>
      <c r="E421" s="564">
        <v>90264</v>
      </c>
      <c r="F421" s="564" t="s">
        <v>427</v>
      </c>
      <c r="G421" s="564" t="s">
        <v>428</v>
      </c>
      <c r="H421" s="565">
        <v>12150996</v>
      </c>
      <c r="I421" s="566">
        <v>2</v>
      </c>
      <c r="J421" s="564" t="s">
        <v>420</v>
      </c>
      <c r="K421" s="564" t="s">
        <v>1723</v>
      </c>
      <c r="L421" s="564" t="s">
        <v>419</v>
      </c>
      <c r="M421" s="566">
        <v>2</v>
      </c>
      <c r="N421" s="567"/>
      <c r="O421" s="568">
        <v>0</v>
      </c>
      <c r="P421" s="566">
        <v>0</v>
      </c>
      <c r="Q421" s="569">
        <v>62.45</v>
      </c>
      <c r="R421" s="566">
        <v>27.6</v>
      </c>
      <c r="S421" s="568">
        <v>2.2599999999999998</v>
      </c>
      <c r="T421" s="568">
        <v>0</v>
      </c>
      <c r="U421" s="567"/>
      <c r="V421" s="570">
        <v>0</v>
      </c>
      <c r="W421" s="570">
        <v>427896</v>
      </c>
      <c r="X421" s="565">
        <v>189436</v>
      </c>
      <c r="Y421" s="565">
        <v>6852</v>
      </c>
      <c r="Z421" s="566">
        <v>0</v>
      </c>
      <c r="AA421" s="565">
        <v>82183</v>
      </c>
    </row>
    <row r="422" spans="1:27" ht="12.75" x14ac:dyDescent="0.2">
      <c r="A422" s="571" t="s">
        <v>666</v>
      </c>
      <c r="B422" s="571" t="s">
        <v>667</v>
      </c>
      <c r="C422" s="571" t="s">
        <v>411</v>
      </c>
      <c r="D422" s="122"/>
      <c r="E422" s="571">
        <v>90280</v>
      </c>
      <c r="F422" s="571" t="s">
        <v>427</v>
      </c>
      <c r="G422" s="571" t="s">
        <v>428</v>
      </c>
      <c r="H422" s="572">
        <v>12150996</v>
      </c>
      <c r="I422" s="573">
        <v>2</v>
      </c>
      <c r="J422" s="571" t="s">
        <v>420</v>
      </c>
      <c r="K422" s="571" t="s">
        <v>1723</v>
      </c>
      <c r="L422" s="571" t="s">
        <v>416</v>
      </c>
      <c r="M422" s="573">
        <v>2</v>
      </c>
      <c r="N422" s="122"/>
      <c r="O422" s="574">
        <v>0.38</v>
      </c>
      <c r="P422" s="573">
        <v>7.0000000000000007E-2</v>
      </c>
      <c r="Q422" s="575">
        <v>45.33</v>
      </c>
      <c r="R422" s="573">
        <v>8.8000000000000007</v>
      </c>
      <c r="S422" s="574">
        <v>5.13</v>
      </c>
      <c r="T422" s="574">
        <v>0</v>
      </c>
      <c r="U422" s="122"/>
      <c r="V422" s="576">
        <v>24928</v>
      </c>
      <c r="W422" s="576">
        <v>337824</v>
      </c>
      <c r="X422" s="572">
        <v>65893</v>
      </c>
      <c r="Y422" s="572">
        <v>7452</v>
      </c>
      <c r="Z422" s="573">
        <v>0</v>
      </c>
      <c r="AA422" s="572">
        <v>80762</v>
      </c>
    </row>
    <row r="423" spans="1:27" ht="12.75" x14ac:dyDescent="0.2">
      <c r="A423" s="564" t="s">
        <v>1084</v>
      </c>
      <c r="B423" s="564" t="s">
        <v>1085</v>
      </c>
      <c r="C423" s="564" t="s">
        <v>411</v>
      </c>
      <c r="D423" s="564" t="s">
        <v>1086</v>
      </c>
      <c r="E423" s="564" t="s">
        <v>1087</v>
      </c>
      <c r="F423" s="564" t="s">
        <v>427</v>
      </c>
      <c r="G423" s="564" t="s">
        <v>864</v>
      </c>
      <c r="H423" s="566">
        <v>0</v>
      </c>
      <c r="I423" s="566">
        <v>2</v>
      </c>
      <c r="J423" s="564" t="s">
        <v>420</v>
      </c>
      <c r="K423" s="564" t="s">
        <v>1723</v>
      </c>
      <c r="L423" s="564" t="s">
        <v>419</v>
      </c>
      <c r="M423" s="566">
        <v>2</v>
      </c>
      <c r="N423" s="567"/>
      <c r="O423" s="568">
        <v>0.7</v>
      </c>
      <c r="P423" s="566">
        <v>0.1</v>
      </c>
      <c r="Q423" s="569">
        <v>93.43</v>
      </c>
      <c r="R423" s="566">
        <v>12.9</v>
      </c>
      <c r="S423" s="568">
        <v>7.23</v>
      </c>
      <c r="T423" s="568">
        <v>0</v>
      </c>
      <c r="U423" s="567"/>
      <c r="V423" s="570">
        <v>75860</v>
      </c>
      <c r="W423" s="570">
        <v>781109</v>
      </c>
      <c r="X423" s="565">
        <v>108078</v>
      </c>
      <c r="Y423" s="565">
        <v>8360</v>
      </c>
      <c r="Z423" s="566">
        <v>0</v>
      </c>
      <c r="AA423" s="565">
        <v>108113</v>
      </c>
    </row>
    <row r="424" spans="1:27" ht="12.75" x14ac:dyDescent="0.2">
      <c r="A424" s="571" t="s">
        <v>963</v>
      </c>
      <c r="B424" s="571" t="s">
        <v>964</v>
      </c>
      <c r="C424" s="571" t="s">
        <v>411</v>
      </c>
      <c r="D424" s="571" t="s">
        <v>965</v>
      </c>
      <c r="E424" s="571" t="s">
        <v>966</v>
      </c>
      <c r="F424" s="571" t="s">
        <v>427</v>
      </c>
      <c r="G424" s="571" t="s">
        <v>864</v>
      </c>
      <c r="H424" s="573">
        <v>0</v>
      </c>
      <c r="I424" s="573">
        <v>2</v>
      </c>
      <c r="J424" s="571" t="s">
        <v>420</v>
      </c>
      <c r="K424" s="571" t="s">
        <v>1723</v>
      </c>
      <c r="L424" s="571" t="s">
        <v>416</v>
      </c>
      <c r="M424" s="573">
        <v>1</v>
      </c>
      <c r="N424" s="122"/>
      <c r="O424" s="574">
        <v>1.36</v>
      </c>
      <c r="P424" s="573">
        <v>0.03</v>
      </c>
      <c r="Q424" s="575">
        <v>41.41</v>
      </c>
      <c r="R424" s="573">
        <v>0.8</v>
      </c>
      <c r="S424" s="574">
        <v>49.39</v>
      </c>
      <c r="T424" s="574">
        <v>0</v>
      </c>
      <c r="U424" s="122"/>
      <c r="V424" s="576">
        <v>980</v>
      </c>
      <c r="W424" s="576">
        <v>35611</v>
      </c>
      <c r="X424" s="573">
        <v>721</v>
      </c>
      <c r="Y424" s="573">
        <v>860</v>
      </c>
      <c r="Z424" s="573">
        <v>0</v>
      </c>
      <c r="AA424" s="572">
        <v>18195</v>
      </c>
    </row>
    <row r="425" spans="1:27" ht="12.75" x14ac:dyDescent="0.2">
      <c r="A425" s="564" t="s">
        <v>904</v>
      </c>
      <c r="B425" s="564" t="s">
        <v>905</v>
      </c>
      <c r="C425" s="564" t="s">
        <v>411</v>
      </c>
      <c r="D425" s="564" t="s">
        <v>906</v>
      </c>
      <c r="E425" s="564">
        <v>99292</v>
      </c>
      <c r="F425" s="564" t="s">
        <v>892</v>
      </c>
      <c r="G425" s="564" t="s">
        <v>428</v>
      </c>
      <c r="H425" s="566">
        <v>0</v>
      </c>
      <c r="I425" s="566">
        <v>1</v>
      </c>
      <c r="J425" s="564" t="s">
        <v>420</v>
      </c>
      <c r="K425" s="564" t="s">
        <v>1723</v>
      </c>
      <c r="L425" s="564" t="s">
        <v>419</v>
      </c>
      <c r="M425" s="566">
        <v>1</v>
      </c>
      <c r="N425" s="567"/>
      <c r="O425" s="568">
        <v>0.96</v>
      </c>
      <c r="P425" s="566">
        <v>0.14000000000000001</v>
      </c>
      <c r="Q425" s="569">
        <v>52.94</v>
      </c>
      <c r="R425" s="566">
        <v>7.7</v>
      </c>
      <c r="S425" s="568">
        <v>6.87</v>
      </c>
      <c r="T425" s="568">
        <v>0</v>
      </c>
      <c r="U425" s="567"/>
      <c r="V425" s="570">
        <v>15336</v>
      </c>
      <c r="W425" s="570">
        <v>109693</v>
      </c>
      <c r="X425" s="565">
        <v>15975</v>
      </c>
      <c r="Y425" s="565">
        <v>2072</v>
      </c>
      <c r="Z425" s="566">
        <v>0</v>
      </c>
      <c r="AA425" s="565">
        <v>43380</v>
      </c>
    </row>
    <row r="426" spans="1:27" ht="12.75" x14ac:dyDescent="0.2">
      <c r="A426" s="571" t="s">
        <v>857</v>
      </c>
      <c r="B426" s="571" t="s">
        <v>574</v>
      </c>
      <c r="C426" s="571" t="s">
        <v>411</v>
      </c>
      <c r="D426" s="122"/>
      <c r="E426" s="571">
        <v>90274</v>
      </c>
      <c r="F426" s="571" t="s">
        <v>427</v>
      </c>
      <c r="G426" s="571" t="s">
        <v>428</v>
      </c>
      <c r="H426" s="572">
        <v>11402946</v>
      </c>
      <c r="I426" s="573">
        <v>1</v>
      </c>
      <c r="J426" s="571" t="s">
        <v>420</v>
      </c>
      <c r="K426" s="571" t="s">
        <v>1723</v>
      </c>
      <c r="L426" s="571" t="s">
        <v>416</v>
      </c>
      <c r="M426" s="573">
        <v>1</v>
      </c>
      <c r="N426" s="122"/>
      <c r="O426" s="574">
        <v>0</v>
      </c>
      <c r="P426" s="573">
        <v>0</v>
      </c>
      <c r="Q426" s="575">
        <v>47.44</v>
      </c>
      <c r="R426" s="573">
        <v>13.4</v>
      </c>
      <c r="S426" s="574">
        <v>3.54</v>
      </c>
      <c r="T426" s="574">
        <v>0</v>
      </c>
      <c r="U426" s="122"/>
      <c r="V426" s="576">
        <v>0</v>
      </c>
      <c r="W426" s="576">
        <v>164535</v>
      </c>
      <c r="X426" s="572">
        <v>46537</v>
      </c>
      <c r="Y426" s="572">
        <v>3468</v>
      </c>
      <c r="Z426" s="573">
        <v>0</v>
      </c>
      <c r="AA426" s="572">
        <v>18244</v>
      </c>
    </row>
    <row r="427" spans="1:27" ht="12.75" x14ac:dyDescent="0.2">
      <c r="A427" s="564" t="s">
        <v>1236</v>
      </c>
      <c r="B427" s="564" t="s">
        <v>1073</v>
      </c>
      <c r="C427" s="564" t="s">
        <v>411</v>
      </c>
      <c r="D427" s="564" t="s">
        <v>1074</v>
      </c>
      <c r="E427" s="564" t="s">
        <v>1075</v>
      </c>
      <c r="F427" s="564" t="s">
        <v>427</v>
      </c>
      <c r="G427" s="564" t="s">
        <v>864</v>
      </c>
      <c r="H427" s="566">
        <v>0</v>
      </c>
      <c r="I427" s="566">
        <v>1</v>
      </c>
      <c r="J427" s="564" t="s">
        <v>420</v>
      </c>
      <c r="K427" s="564" t="s">
        <v>1723</v>
      </c>
      <c r="L427" s="564" t="s">
        <v>416</v>
      </c>
      <c r="M427" s="566">
        <v>1</v>
      </c>
      <c r="N427" s="567"/>
      <c r="O427" s="568">
        <v>1.23</v>
      </c>
      <c r="P427" s="566">
        <v>0.1</v>
      </c>
      <c r="Q427" s="569">
        <v>98.81</v>
      </c>
      <c r="R427" s="566">
        <v>8.4</v>
      </c>
      <c r="S427" s="568">
        <v>11.79</v>
      </c>
      <c r="T427" s="568">
        <v>0</v>
      </c>
      <c r="U427" s="567"/>
      <c r="V427" s="570">
        <v>34015</v>
      </c>
      <c r="W427" s="570">
        <v>325283</v>
      </c>
      <c r="X427" s="565">
        <v>27599</v>
      </c>
      <c r="Y427" s="565">
        <v>3292</v>
      </c>
      <c r="Z427" s="566">
        <v>0</v>
      </c>
      <c r="AA427" s="565">
        <v>47913</v>
      </c>
    </row>
    <row r="428" spans="1:27" ht="12.75" x14ac:dyDescent="0.2">
      <c r="A428" s="571" t="s">
        <v>679</v>
      </c>
      <c r="B428" s="571" t="s">
        <v>574</v>
      </c>
      <c r="C428" s="571" t="s">
        <v>411</v>
      </c>
      <c r="D428" s="122"/>
      <c r="E428" s="571">
        <v>90275</v>
      </c>
      <c r="F428" s="571" t="s">
        <v>427</v>
      </c>
      <c r="G428" s="571" t="s">
        <v>428</v>
      </c>
      <c r="H428" s="572">
        <v>12150996</v>
      </c>
      <c r="I428" s="573">
        <v>1</v>
      </c>
      <c r="J428" s="571" t="s">
        <v>420</v>
      </c>
      <c r="K428" s="571" t="s">
        <v>1723</v>
      </c>
      <c r="L428" s="571" t="s">
        <v>416</v>
      </c>
      <c r="M428" s="573">
        <v>1</v>
      </c>
      <c r="N428" s="122"/>
      <c r="O428" s="574">
        <v>0.18</v>
      </c>
      <c r="P428" s="573">
        <v>7.0000000000000007E-2</v>
      </c>
      <c r="Q428" s="575">
        <v>56.46</v>
      </c>
      <c r="R428" s="573">
        <v>21.3</v>
      </c>
      <c r="S428" s="574">
        <v>2.65</v>
      </c>
      <c r="T428" s="574">
        <v>0</v>
      </c>
      <c r="U428" s="122"/>
      <c r="V428" s="576">
        <v>12428</v>
      </c>
      <c r="W428" s="576">
        <v>186042</v>
      </c>
      <c r="X428" s="572">
        <v>70233</v>
      </c>
      <c r="Y428" s="572">
        <v>3295</v>
      </c>
      <c r="Z428" s="573">
        <v>0</v>
      </c>
      <c r="AA428" s="572">
        <v>30572</v>
      </c>
    </row>
    <row r="429" spans="1:27" ht="12.75" x14ac:dyDescent="0.2">
      <c r="A429" s="564" t="s">
        <v>672</v>
      </c>
      <c r="B429" s="564" t="s">
        <v>574</v>
      </c>
      <c r="C429" s="564" t="s">
        <v>411</v>
      </c>
      <c r="D429" s="567"/>
      <c r="E429" s="564">
        <v>90272</v>
      </c>
      <c r="F429" s="564" t="s">
        <v>427</v>
      </c>
      <c r="G429" s="564" t="s">
        <v>428</v>
      </c>
      <c r="H429" s="565">
        <v>12150996</v>
      </c>
      <c r="I429" s="566">
        <v>1</v>
      </c>
      <c r="J429" s="564" t="s">
        <v>420</v>
      </c>
      <c r="K429" s="564" t="s">
        <v>1723</v>
      </c>
      <c r="L429" s="564" t="s">
        <v>416</v>
      </c>
      <c r="M429" s="566">
        <v>1</v>
      </c>
      <c r="N429" s="567"/>
      <c r="O429" s="568">
        <v>0.19</v>
      </c>
      <c r="P429" s="566">
        <v>0.05</v>
      </c>
      <c r="Q429" s="569">
        <v>58.12</v>
      </c>
      <c r="R429" s="566">
        <v>14.3</v>
      </c>
      <c r="S429" s="568">
        <v>4.0599999999999996</v>
      </c>
      <c r="T429" s="568">
        <v>0</v>
      </c>
      <c r="U429" s="567"/>
      <c r="V429" s="570">
        <v>11013</v>
      </c>
      <c r="W429" s="570">
        <v>233586</v>
      </c>
      <c r="X429" s="565">
        <v>57597</v>
      </c>
      <c r="Y429" s="565">
        <v>4019</v>
      </c>
      <c r="Z429" s="566">
        <v>0</v>
      </c>
      <c r="AA429" s="565">
        <v>44801</v>
      </c>
    </row>
    <row r="430" spans="1:27" ht="12.75" x14ac:dyDescent="0.2">
      <c r="A430" s="571" t="s">
        <v>671</v>
      </c>
      <c r="B430" s="571" t="s">
        <v>574</v>
      </c>
      <c r="C430" s="571" t="s">
        <v>411</v>
      </c>
      <c r="D430" s="122"/>
      <c r="E430" s="571">
        <v>90270</v>
      </c>
      <c r="F430" s="571" t="s">
        <v>427</v>
      </c>
      <c r="G430" s="571" t="s">
        <v>428</v>
      </c>
      <c r="H430" s="572">
        <v>12150996</v>
      </c>
      <c r="I430" s="573">
        <v>1</v>
      </c>
      <c r="J430" s="571" t="s">
        <v>420</v>
      </c>
      <c r="K430" s="571" t="s">
        <v>1723</v>
      </c>
      <c r="L430" s="571" t="s">
        <v>416</v>
      </c>
      <c r="M430" s="573">
        <v>1</v>
      </c>
      <c r="N430" s="122"/>
      <c r="O430" s="574">
        <v>0.18</v>
      </c>
      <c r="P430" s="573">
        <v>0.03</v>
      </c>
      <c r="Q430" s="574">
        <v>65.540000000000006</v>
      </c>
      <c r="R430" s="573">
        <v>11.9</v>
      </c>
      <c r="S430" s="574">
        <v>5.5</v>
      </c>
      <c r="T430" s="574">
        <v>0</v>
      </c>
      <c r="U430" s="122"/>
      <c r="V430" s="576">
        <v>8028</v>
      </c>
      <c r="W430" s="576">
        <v>243147</v>
      </c>
      <c r="X430" s="572">
        <v>44248</v>
      </c>
      <c r="Y430" s="572">
        <v>3710</v>
      </c>
      <c r="Z430" s="573">
        <v>0</v>
      </c>
      <c r="AA430" s="572">
        <v>38720</v>
      </c>
    </row>
    <row r="431" spans="1:27" ht="12.75" x14ac:dyDescent="0.2">
      <c r="A431" s="564" t="s">
        <v>677</v>
      </c>
      <c r="B431" s="564" t="s">
        <v>574</v>
      </c>
      <c r="C431" s="564" t="s">
        <v>411</v>
      </c>
      <c r="D431" s="567"/>
      <c r="E431" s="564">
        <v>90269</v>
      </c>
      <c r="F431" s="564" t="s">
        <v>427</v>
      </c>
      <c r="G431" s="564" t="s">
        <v>428</v>
      </c>
      <c r="H431" s="586">
        <v>12150996</v>
      </c>
      <c r="I431" s="590">
        <v>1</v>
      </c>
      <c r="J431" s="564" t="s">
        <v>420</v>
      </c>
      <c r="K431" s="564" t="s">
        <v>1723</v>
      </c>
      <c r="L431" s="564" t="s">
        <v>416</v>
      </c>
      <c r="M431" s="566">
        <v>1</v>
      </c>
      <c r="N431" s="567"/>
      <c r="O431" s="568">
        <v>0.15</v>
      </c>
      <c r="P431" s="566">
        <v>0.06</v>
      </c>
      <c r="Q431" s="568">
        <v>60.92</v>
      </c>
      <c r="R431" s="566">
        <v>23.3</v>
      </c>
      <c r="S431" s="568">
        <v>2.62</v>
      </c>
      <c r="T431" s="568">
        <v>0</v>
      </c>
      <c r="U431" s="567"/>
      <c r="V431" s="585">
        <v>11145</v>
      </c>
      <c r="W431" s="585">
        <v>200724</v>
      </c>
      <c r="X431" s="586">
        <v>76625</v>
      </c>
      <c r="Y431" s="586">
        <v>3295</v>
      </c>
      <c r="Z431" s="590">
        <v>0</v>
      </c>
      <c r="AA431" s="586">
        <v>38450</v>
      </c>
    </row>
    <row r="432" spans="1:27" ht="12.75" x14ac:dyDescent="0.2">
      <c r="A432" s="122"/>
      <c r="B432" s="122"/>
      <c r="C432" s="122"/>
      <c r="D432" s="122"/>
      <c r="E432" s="122"/>
      <c r="F432" s="122"/>
      <c r="G432" s="122"/>
      <c r="H432" s="587">
        <v>759823468</v>
      </c>
      <c r="I432" s="587">
        <v>23706</v>
      </c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  <c r="V432" s="589">
        <v>732887465</v>
      </c>
      <c r="W432" s="589">
        <v>3949445237</v>
      </c>
      <c r="X432" s="588">
        <v>813625715</v>
      </c>
      <c r="Y432" s="588">
        <v>28540487</v>
      </c>
      <c r="Z432" s="588">
        <v>3074567407</v>
      </c>
      <c r="AA432" s="588">
        <v>329071112</v>
      </c>
    </row>
    <row r="433" spans="1:27" ht="12.75" x14ac:dyDescent="0.2">
      <c r="A433" s="567"/>
      <c r="B433" s="567"/>
      <c r="C433" s="567"/>
      <c r="D433" s="567"/>
      <c r="E433" s="567"/>
      <c r="F433" s="567"/>
      <c r="G433" s="567"/>
      <c r="H433" s="567"/>
      <c r="I433" s="567"/>
      <c r="J433" s="567"/>
      <c r="K433" s="567"/>
      <c r="L433" s="567"/>
      <c r="M433" s="567"/>
      <c r="N433" s="567"/>
      <c r="O433" s="567"/>
      <c r="P433" s="567"/>
      <c r="Q433" s="567"/>
      <c r="R433" s="567"/>
      <c r="S433" s="567"/>
      <c r="T433" s="567"/>
      <c r="U433" s="567"/>
      <c r="V433" s="567"/>
      <c r="W433" s="567"/>
      <c r="X433" s="567"/>
      <c r="Y433" s="567"/>
      <c r="Z433" s="567"/>
      <c r="AA433" s="567"/>
    </row>
    <row r="434" spans="1:27" ht="12.75" x14ac:dyDescent="0.2">
      <c r="A434" s="571" t="s">
        <v>93</v>
      </c>
      <c r="B434" s="571" t="s">
        <v>95</v>
      </c>
      <c r="C434" s="571" t="s">
        <v>411</v>
      </c>
      <c r="D434" s="571">
        <v>9003</v>
      </c>
      <c r="E434" s="571">
        <v>90003</v>
      </c>
      <c r="F434" s="571" t="s">
        <v>412</v>
      </c>
      <c r="G434" s="571" t="s">
        <v>413</v>
      </c>
      <c r="H434" s="587">
        <v>3281212</v>
      </c>
      <c r="I434" s="588">
        <v>559</v>
      </c>
      <c r="J434" s="571" t="s">
        <v>453</v>
      </c>
      <c r="K434" s="571" t="s">
        <v>1724</v>
      </c>
      <c r="L434" s="571" t="s">
        <v>416</v>
      </c>
      <c r="M434" s="573">
        <v>3</v>
      </c>
      <c r="N434" s="122"/>
      <c r="O434" s="574">
        <v>5.58</v>
      </c>
      <c r="P434" s="573">
        <v>0.75</v>
      </c>
      <c r="Q434" s="575">
        <v>367.06</v>
      </c>
      <c r="R434" s="573">
        <v>49.5</v>
      </c>
      <c r="S434" s="574">
        <v>7.42</v>
      </c>
      <c r="T434" s="574">
        <v>2.33</v>
      </c>
      <c r="U434" s="122"/>
      <c r="V434" s="589">
        <v>5536442</v>
      </c>
      <c r="W434" s="589">
        <v>7356347</v>
      </c>
      <c r="X434" s="587">
        <v>991854</v>
      </c>
      <c r="Y434" s="587">
        <v>20041</v>
      </c>
      <c r="Z434" s="587">
        <v>3154096</v>
      </c>
      <c r="AA434" s="587">
        <v>396059</v>
      </c>
    </row>
    <row r="435" spans="1:27" ht="12.75" x14ac:dyDescent="0.2">
      <c r="A435" s="567"/>
      <c r="B435" s="567"/>
      <c r="C435" s="567"/>
      <c r="D435" s="567"/>
      <c r="E435" s="567"/>
      <c r="F435" s="567"/>
      <c r="G435" s="567"/>
      <c r="H435" s="567"/>
      <c r="I435" s="567"/>
      <c r="J435" s="567"/>
      <c r="K435" s="567"/>
      <c r="L435" s="567"/>
      <c r="M435" s="567"/>
      <c r="N435" s="567"/>
      <c r="O435" s="567"/>
      <c r="P435" s="567"/>
      <c r="Q435" s="582"/>
      <c r="R435" s="567"/>
      <c r="S435" s="567"/>
      <c r="T435" s="567"/>
      <c r="U435" s="567"/>
      <c r="V435" s="567"/>
      <c r="W435" s="567"/>
      <c r="X435" s="567"/>
      <c r="Y435" s="567"/>
      <c r="Z435" s="567"/>
      <c r="AA435" s="567"/>
    </row>
    <row r="436" spans="1:27" ht="12.75" x14ac:dyDescent="0.2">
      <c r="A436" s="122"/>
      <c r="B436" s="122"/>
      <c r="C436" s="122"/>
      <c r="D436" s="122"/>
      <c r="E436" s="122"/>
      <c r="F436" s="122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584"/>
      <c r="R436" s="122"/>
      <c r="S436" s="122"/>
      <c r="T436" s="122"/>
      <c r="U436" s="122"/>
      <c r="V436" s="122"/>
      <c r="W436" s="122"/>
      <c r="X436" s="122"/>
      <c r="Y436" s="122"/>
      <c r="Z436" s="122"/>
      <c r="AA436" s="122"/>
    </row>
    <row r="437" spans="1:27" ht="12.75" x14ac:dyDescent="0.2">
      <c r="A437" s="564" t="s">
        <v>659</v>
      </c>
      <c r="B437" s="564" t="s">
        <v>193</v>
      </c>
      <c r="C437" s="564" t="s">
        <v>411</v>
      </c>
      <c r="D437" s="564">
        <v>9154</v>
      </c>
      <c r="E437" s="564">
        <v>90154</v>
      </c>
      <c r="F437" s="564" t="s">
        <v>412</v>
      </c>
      <c r="G437" s="564" t="s">
        <v>413</v>
      </c>
      <c r="H437" s="580">
        <v>12150996</v>
      </c>
      <c r="I437" s="580">
        <v>3505</v>
      </c>
      <c r="J437" s="564" t="s">
        <v>491</v>
      </c>
      <c r="K437" s="564" t="s">
        <v>1725</v>
      </c>
      <c r="L437" s="564" t="s">
        <v>419</v>
      </c>
      <c r="M437" s="566">
        <v>33</v>
      </c>
      <c r="N437" s="567"/>
      <c r="O437" s="568">
        <v>0.78</v>
      </c>
      <c r="P437" s="566">
        <v>0.18</v>
      </c>
      <c r="Q437" s="569">
        <v>261.88</v>
      </c>
      <c r="R437" s="566">
        <v>61.3</v>
      </c>
      <c r="S437" s="568">
        <v>4.2699999999999996</v>
      </c>
      <c r="T437" s="568">
        <v>0.65</v>
      </c>
      <c r="U437" s="567"/>
      <c r="V437" s="583">
        <v>5869463</v>
      </c>
      <c r="W437" s="583">
        <v>32258690</v>
      </c>
      <c r="X437" s="580">
        <v>7548090</v>
      </c>
      <c r="Y437" s="580">
        <v>123183</v>
      </c>
      <c r="Z437" s="580">
        <v>49520717</v>
      </c>
      <c r="AA437" s="580">
        <v>1971687</v>
      </c>
    </row>
    <row r="438" spans="1:27" ht="12.75" x14ac:dyDescent="0.2">
      <c r="A438" s="122"/>
      <c r="B438" s="122"/>
      <c r="C438" s="122"/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584"/>
      <c r="R438" s="122"/>
      <c r="S438" s="122"/>
      <c r="T438" s="122"/>
      <c r="U438" s="122"/>
      <c r="V438" s="122"/>
      <c r="W438" s="122"/>
      <c r="X438" s="122"/>
      <c r="Y438" s="122"/>
      <c r="Z438" s="122"/>
      <c r="AA438" s="122"/>
    </row>
    <row r="439" spans="1:27" ht="12.75" x14ac:dyDescent="0.2">
      <c r="A439" s="567"/>
      <c r="B439" s="567"/>
      <c r="C439" s="567"/>
      <c r="D439" s="567"/>
      <c r="E439" s="567"/>
      <c r="F439" s="567"/>
      <c r="G439" s="567"/>
      <c r="H439" s="567"/>
      <c r="I439" s="567"/>
      <c r="J439" s="567"/>
      <c r="K439" s="567"/>
      <c r="L439" s="567"/>
      <c r="M439" s="567"/>
      <c r="N439" s="567"/>
      <c r="O439" s="567"/>
      <c r="P439" s="567"/>
      <c r="Q439" s="582"/>
      <c r="R439" s="567"/>
      <c r="S439" s="567"/>
      <c r="T439" s="567"/>
      <c r="U439" s="567"/>
      <c r="V439" s="567"/>
      <c r="W439" s="567"/>
      <c r="X439" s="567"/>
      <c r="Y439" s="567"/>
      <c r="Z439" s="567"/>
      <c r="AA439" s="567"/>
    </row>
    <row r="440" spans="1:27" ht="12.75" x14ac:dyDescent="0.2">
      <c r="A440" s="571" t="s">
        <v>327</v>
      </c>
      <c r="B440" s="571" t="s">
        <v>328</v>
      </c>
      <c r="C440" s="571" t="s">
        <v>411</v>
      </c>
      <c r="D440" s="571">
        <v>9015</v>
      </c>
      <c r="E440" s="571">
        <v>90015</v>
      </c>
      <c r="F440" s="571" t="s">
        <v>427</v>
      </c>
      <c r="G440" s="571" t="s">
        <v>413</v>
      </c>
      <c r="H440" s="587">
        <v>3281212</v>
      </c>
      <c r="I440" s="588">
        <v>988</v>
      </c>
      <c r="J440" s="571" t="s">
        <v>454</v>
      </c>
      <c r="K440" s="571" t="s">
        <v>1726</v>
      </c>
      <c r="L440" s="571" t="s">
        <v>419</v>
      </c>
      <c r="M440" s="573">
        <v>24</v>
      </c>
      <c r="N440" s="122"/>
      <c r="O440" s="574">
        <v>0.77</v>
      </c>
      <c r="P440" s="573">
        <v>0.24</v>
      </c>
      <c r="Q440" s="575">
        <v>203.42</v>
      </c>
      <c r="R440" s="573">
        <v>63.9</v>
      </c>
      <c r="S440" s="574">
        <v>3.18</v>
      </c>
      <c r="T440" s="574">
        <v>2.23</v>
      </c>
      <c r="U440" s="122"/>
      <c r="V440" s="589">
        <v>5746779</v>
      </c>
      <c r="W440" s="589">
        <v>23796259</v>
      </c>
      <c r="X440" s="587">
        <v>7471854</v>
      </c>
      <c r="Y440" s="587">
        <v>116979</v>
      </c>
      <c r="Z440" s="587">
        <v>10674054</v>
      </c>
      <c r="AA440" s="587">
        <v>629009</v>
      </c>
    </row>
    <row r="441" spans="1:27" ht="12.75" x14ac:dyDescent="0.2">
      <c r="A441" s="567"/>
      <c r="B441" s="567"/>
      <c r="C441" s="567"/>
      <c r="D441" s="567"/>
      <c r="E441" s="567"/>
      <c r="F441" s="567"/>
      <c r="G441" s="567"/>
      <c r="H441" s="567"/>
      <c r="I441" s="567"/>
      <c r="J441" s="567"/>
      <c r="K441" s="567"/>
      <c r="L441" s="567"/>
      <c r="M441" s="567"/>
      <c r="N441" s="567"/>
      <c r="O441" s="567"/>
      <c r="P441" s="567"/>
      <c r="Q441" s="582"/>
      <c r="R441" s="567"/>
      <c r="S441" s="567"/>
      <c r="T441" s="567"/>
      <c r="U441" s="567"/>
      <c r="V441" s="567"/>
      <c r="W441" s="567"/>
      <c r="X441" s="567"/>
      <c r="Y441" s="567"/>
      <c r="Z441" s="567"/>
      <c r="AA441" s="567"/>
    </row>
    <row r="442" spans="1:27" ht="12.75" x14ac:dyDescent="0.2">
      <c r="A442" s="122"/>
      <c r="B442" s="122"/>
      <c r="C442" s="122"/>
      <c r="D442" s="122"/>
      <c r="E442" s="122"/>
      <c r="F442" s="122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584"/>
      <c r="R442" s="122"/>
      <c r="S442" s="122"/>
      <c r="T442" s="122"/>
      <c r="U442" s="122"/>
      <c r="V442" s="122"/>
      <c r="W442" s="122"/>
      <c r="X442" s="122"/>
      <c r="Y442" s="122"/>
      <c r="Z442" s="122"/>
      <c r="AA442" s="122"/>
    </row>
    <row r="443" spans="1:27" ht="12.75" x14ac:dyDescent="0.2">
      <c r="A443" s="564" t="s">
        <v>327</v>
      </c>
      <c r="B443" s="564" t="s">
        <v>328</v>
      </c>
      <c r="C443" s="564" t="s">
        <v>411</v>
      </c>
      <c r="D443" s="564">
        <v>9015</v>
      </c>
      <c r="E443" s="564">
        <v>90015</v>
      </c>
      <c r="F443" s="564" t="s">
        <v>427</v>
      </c>
      <c r="G443" s="564" t="s">
        <v>413</v>
      </c>
      <c r="H443" s="580">
        <v>3281212</v>
      </c>
      <c r="I443" s="581">
        <v>988</v>
      </c>
      <c r="J443" s="564" t="s">
        <v>455</v>
      </c>
      <c r="K443" s="564" t="s">
        <v>1727</v>
      </c>
      <c r="L443" s="564" t="s">
        <v>419</v>
      </c>
      <c r="M443" s="566">
        <v>197</v>
      </c>
      <c r="N443" s="567"/>
      <c r="O443" s="568">
        <v>0.77</v>
      </c>
      <c r="P443" s="566">
        <v>0.25</v>
      </c>
      <c r="Q443" s="569">
        <v>189.6</v>
      </c>
      <c r="R443" s="566">
        <v>61.1</v>
      </c>
      <c r="S443" s="568">
        <v>3.1</v>
      </c>
      <c r="T443" s="568">
        <v>2.09</v>
      </c>
      <c r="U443" s="567"/>
      <c r="V443" s="583">
        <v>40995246</v>
      </c>
      <c r="W443" s="583">
        <v>165409220</v>
      </c>
      <c r="X443" s="580">
        <v>53301250</v>
      </c>
      <c r="Y443" s="580">
        <v>872395</v>
      </c>
      <c r="Z443" s="580">
        <v>79086719</v>
      </c>
      <c r="AA443" s="580">
        <v>5481374</v>
      </c>
    </row>
    <row r="444" spans="1:27" ht="12.75" x14ac:dyDescent="0.2">
      <c r="A444" s="122"/>
      <c r="B444" s="122"/>
      <c r="C444" s="122"/>
      <c r="D444" s="122"/>
      <c r="E444" s="122"/>
      <c r="F444" s="122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584"/>
      <c r="R444" s="122"/>
      <c r="S444" s="122"/>
      <c r="T444" s="122"/>
      <c r="U444" s="122"/>
      <c r="V444" s="122"/>
      <c r="W444" s="122"/>
      <c r="X444" s="122"/>
      <c r="Y444" s="122"/>
      <c r="Z444" s="122"/>
      <c r="AA444" s="122"/>
    </row>
    <row r="445" spans="1:27" ht="12.75" x14ac:dyDescent="0.2">
      <c r="A445" s="567"/>
      <c r="B445" s="567"/>
      <c r="C445" s="567"/>
      <c r="D445" s="567"/>
      <c r="E445" s="567"/>
      <c r="F445" s="567"/>
      <c r="G445" s="567"/>
      <c r="H445" s="567"/>
      <c r="I445" s="567"/>
      <c r="J445" s="567"/>
      <c r="K445" s="567"/>
      <c r="L445" s="567"/>
      <c r="M445" s="567"/>
      <c r="N445" s="567"/>
      <c r="O445" s="567"/>
      <c r="P445" s="567"/>
      <c r="Q445" s="582"/>
      <c r="R445" s="567"/>
      <c r="S445" s="567"/>
      <c r="T445" s="567"/>
      <c r="U445" s="567"/>
      <c r="V445" s="567"/>
      <c r="W445" s="567"/>
      <c r="X445" s="567"/>
      <c r="Y445" s="567"/>
      <c r="Z445" s="567"/>
      <c r="AA445" s="567"/>
    </row>
    <row r="446" spans="1:27" ht="12.75" x14ac:dyDescent="0.2">
      <c r="A446" s="571" t="s">
        <v>659</v>
      </c>
      <c r="B446" s="571" t="s">
        <v>193</v>
      </c>
      <c r="C446" s="571" t="s">
        <v>411</v>
      </c>
      <c r="D446" s="571">
        <v>9154</v>
      </c>
      <c r="E446" s="571">
        <v>90154</v>
      </c>
      <c r="F446" s="571" t="s">
        <v>412</v>
      </c>
      <c r="G446" s="571" t="s">
        <v>413</v>
      </c>
      <c r="H446" s="572">
        <v>12150996</v>
      </c>
      <c r="I446" s="572">
        <v>3505</v>
      </c>
      <c r="J446" s="571" t="s">
        <v>438</v>
      </c>
      <c r="K446" s="571" t="s">
        <v>1728</v>
      </c>
      <c r="L446" s="571" t="s">
        <v>416</v>
      </c>
      <c r="M446" s="572">
        <v>1340</v>
      </c>
      <c r="N446" s="122"/>
      <c r="O446" s="574">
        <v>3.93</v>
      </c>
      <c r="P446" s="573">
        <v>0.95</v>
      </c>
      <c r="Q446" s="575">
        <v>20.82</v>
      </c>
      <c r="R446" s="573">
        <v>5</v>
      </c>
      <c r="S446" s="574">
        <v>4.16</v>
      </c>
      <c r="T446" s="574">
        <v>0.09</v>
      </c>
      <c r="U446" s="122"/>
      <c r="V446" s="576">
        <v>14776930</v>
      </c>
      <c r="W446" s="576">
        <v>15624034</v>
      </c>
      <c r="X446" s="572">
        <v>3756783</v>
      </c>
      <c r="Y446" s="572">
        <v>750387</v>
      </c>
      <c r="Z446" s="572">
        <v>168255674</v>
      </c>
      <c r="AA446" s="572">
        <v>30723839</v>
      </c>
    </row>
    <row r="447" spans="1:27" ht="12.75" x14ac:dyDescent="0.2">
      <c r="A447" s="564" t="s">
        <v>508</v>
      </c>
      <c r="B447" s="564" t="s">
        <v>342</v>
      </c>
      <c r="C447" s="564" t="s">
        <v>411</v>
      </c>
      <c r="D447" s="564">
        <v>9036</v>
      </c>
      <c r="E447" s="564">
        <v>90036</v>
      </c>
      <c r="F447" s="564" t="s">
        <v>412</v>
      </c>
      <c r="G447" s="564" t="s">
        <v>413</v>
      </c>
      <c r="H447" s="565">
        <v>12150996</v>
      </c>
      <c r="I447" s="565">
        <v>1501</v>
      </c>
      <c r="J447" s="564" t="s">
        <v>438</v>
      </c>
      <c r="K447" s="564" t="s">
        <v>1728</v>
      </c>
      <c r="L447" s="564" t="s">
        <v>416</v>
      </c>
      <c r="M447" s="566">
        <v>538</v>
      </c>
      <c r="N447" s="567"/>
      <c r="O447" s="568">
        <v>3.95</v>
      </c>
      <c r="P447" s="566">
        <v>0.67</v>
      </c>
      <c r="Q447" s="569">
        <v>32.33</v>
      </c>
      <c r="R447" s="566">
        <v>5.5</v>
      </c>
      <c r="S447" s="568">
        <v>5.88</v>
      </c>
      <c r="T447" s="568">
        <v>0.17</v>
      </c>
      <c r="U447" s="567"/>
      <c r="V447" s="570">
        <v>5120531</v>
      </c>
      <c r="W447" s="570">
        <v>7625144</v>
      </c>
      <c r="X447" s="565">
        <v>1297079</v>
      </c>
      <c r="Y447" s="565">
        <v>235837</v>
      </c>
      <c r="Z447" s="565">
        <v>44765651</v>
      </c>
      <c r="AA447" s="565">
        <v>9030958</v>
      </c>
    </row>
    <row r="448" spans="1:27" ht="12.75" x14ac:dyDescent="0.2">
      <c r="A448" s="571" t="s">
        <v>436</v>
      </c>
      <c r="B448" s="571" t="s">
        <v>344</v>
      </c>
      <c r="C448" s="571" t="s">
        <v>411</v>
      </c>
      <c r="D448" s="571">
        <v>9095</v>
      </c>
      <c r="E448" s="571">
        <v>90095</v>
      </c>
      <c r="F448" s="571" t="s">
        <v>437</v>
      </c>
      <c r="G448" s="571" t="s">
        <v>413</v>
      </c>
      <c r="H448" s="572">
        <v>2956746</v>
      </c>
      <c r="I448" s="573">
        <v>727</v>
      </c>
      <c r="J448" s="571" t="s">
        <v>438</v>
      </c>
      <c r="K448" s="571" t="s">
        <v>1728</v>
      </c>
      <c r="L448" s="571" t="s">
        <v>416</v>
      </c>
      <c r="M448" s="573">
        <v>727</v>
      </c>
      <c r="N448" s="122"/>
      <c r="O448" s="574">
        <v>3.11</v>
      </c>
      <c r="P448" s="573">
        <v>0.67</v>
      </c>
      <c r="Q448" s="575">
        <v>19.46</v>
      </c>
      <c r="R448" s="573">
        <v>4.2</v>
      </c>
      <c r="S448" s="574">
        <v>4.6399999999999997</v>
      </c>
      <c r="T448" s="574">
        <v>0.1</v>
      </c>
      <c r="U448" s="122"/>
      <c r="V448" s="576">
        <v>5904826</v>
      </c>
      <c r="W448" s="576">
        <v>8797647</v>
      </c>
      <c r="X448" s="572">
        <v>1897974</v>
      </c>
      <c r="Y448" s="572">
        <v>452154</v>
      </c>
      <c r="Z448" s="572">
        <v>92438187</v>
      </c>
      <c r="AA448" s="572">
        <v>17627791</v>
      </c>
    </row>
    <row r="449" spans="1:27" ht="12.75" x14ac:dyDescent="0.2">
      <c r="A449" s="564" t="s">
        <v>997</v>
      </c>
      <c r="B449" s="564" t="s">
        <v>998</v>
      </c>
      <c r="C449" s="564" t="s">
        <v>411</v>
      </c>
      <c r="D449" s="564">
        <v>9230</v>
      </c>
      <c r="E449" s="564">
        <v>90230</v>
      </c>
      <c r="F449" s="564" t="s">
        <v>427</v>
      </c>
      <c r="G449" s="564" t="s">
        <v>413</v>
      </c>
      <c r="H449" s="565">
        <v>87941</v>
      </c>
      <c r="I449" s="566">
        <v>552</v>
      </c>
      <c r="J449" s="564" t="s">
        <v>438</v>
      </c>
      <c r="K449" s="564" t="s">
        <v>1728</v>
      </c>
      <c r="L449" s="564" t="s">
        <v>419</v>
      </c>
      <c r="M449" s="566">
        <v>552</v>
      </c>
      <c r="N449" s="567"/>
      <c r="O449" s="568">
        <v>3.27</v>
      </c>
      <c r="P449" s="566">
        <v>0.88</v>
      </c>
      <c r="Q449" s="569">
        <v>32.46</v>
      </c>
      <c r="R449" s="566">
        <v>8.6999999999999993</v>
      </c>
      <c r="S449" s="568">
        <v>3.72</v>
      </c>
      <c r="T449" s="568">
        <v>0.09</v>
      </c>
      <c r="U449" s="567"/>
      <c r="V449" s="570">
        <v>8499496</v>
      </c>
      <c r="W449" s="570">
        <v>9680222</v>
      </c>
      <c r="X449" s="565">
        <v>2601036</v>
      </c>
      <c r="Y449" s="565">
        <v>298194</v>
      </c>
      <c r="Z449" s="565">
        <v>109970274</v>
      </c>
      <c r="AA449" s="565">
        <v>10447552</v>
      </c>
    </row>
    <row r="450" spans="1:27" ht="12.75" x14ac:dyDescent="0.2">
      <c r="A450" s="571" t="s">
        <v>1003</v>
      </c>
      <c r="B450" s="571" t="s">
        <v>1004</v>
      </c>
      <c r="C450" s="571" t="s">
        <v>411</v>
      </c>
      <c r="D450" s="571">
        <v>9148</v>
      </c>
      <c r="E450" s="571">
        <v>90148</v>
      </c>
      <c r="F450" s="571" t="s">
        <v>412</v>
      </c>
      <c r="G450" s="571" t="s">
        <v>413</v>
      </c>
      <c r="H450" s="572">
        <v>328454</v>
      </c>
      <c r="I450" s="573">
        <v>304</v>
      </c>
      <c r="J450" s="571" t="s">
        <v>438</v>
      </c>
      <c r="K450" s="571" t="s">
        <v>1728</v>
      </c>
      <c r="L450" s="571" t="s">
        <v>416</v>
      </c>
      <c r="M450" s="573">
        <v>214</v>
      </c>
      <c r="N450" s="122"/>
      <c r="O450" s="574">
        <v>4.17</v>
      </c>
      <c r="P450" s="573">
        <v>0.6</v>
      </c>
      <c r="Q450" s="575">
        <v>38.9</v>
      </c>
      <c r="R450" s="573">
        <v>5.6</v>
      </c>
      <c r="S450" s="574">
        <v>6.92</v>
      </c>
      <c r="T450" s="574">
        <v>0.14000000000000001</v>
      </c>
      <c r="U450" s="122"/>
      <c r="V450" s="576">
        <v>2411762</v>
      </c>
      <c r="W450" s="576">
        <v>3996957</v>
      </c>
      <c r="X450" s="572">
        <v>577819</v>
      </c>
      <c r="Y450" s="572">
        <v>102746</v>
      </c>
      <c r="Z450" s="572">
        <v>28151805</v>
      </c>
      <c r="AA450" s="572">
        <v>5092763</v>
      </c>
    </row>
    <row r="451" spans="1:27" ht="12.75" x14ac:dyDescent="0.2">
      <c r="A451" s="564" t="s">
        <v>1218</v>
      </c>
      <c r="B451" s="564" t="s">
        <v>880</v>
      </c>
      <c r="C451" s="564" t="s">
        <v>411</v>
      </c>
      <c r="D451" s="564">
        <v>9196</v>
      </c>
      <c r="E451" s="564">
        <v>90196</v>
      </c>
      <c r="F451" s="564" t="s">
        <v>427</v>
      </c>
      <c r="G451" s="564" t="s">
        <v>413</v>
      </c>
      <c r="H451" s="565">
        <v>1723634</v>
      </c>
      <c r="I451" s="566">
        <v>39</v>
      </c>
      <c r="J451" s="564" t="s">
        <v>438</v>
      </c>
      <c r="K451" s="564" t="s">
        <v>1728</v>
      </c>
      <c r="L451" s="564" t="s">
        <v>416</v>
      </c>
      <c r="M451" s="566">
        <v>9</v>
      </c>
      <c r="N451" s="567"/>
      <c r="O451" s="568">
        <v>2.79</v>
      </c>
      <c r="P451" s="566">
        <v>0.4</v>
      </c>
      <c r="Q451" s="569">
        <v>34.03</v>
      </c>
      <c r="R451" s="566">
        <v>4.9000000000000004</v>
      </c>
      <c r="S451" s="568">
        <v>6.9</v>
      </c>
      <c r="T451" s="568">
        <v>0.2</v>
      </c>
      <c r="U451" s="567"/>
      <c r="V451" s="570">
        <v>68460</v>
      </c>
      <c r="W451" s="570">
        <v>169324</v>
      </c>
      <c r="X451" s="565">
        <v>24541</v>
      </c>
      <c r="Y451" s="565">
        <v>4976</v>
      </c>
      <c r="Z451" s="565">
        <v>833033</v>
      </c>
      <c r="AA451" s="565">
        <v>220309</v>
      </c>
    </row>
    <row r="452" spans="1:27" ht="12.75" x14ac:dyDescent="0.2">
      <c r="A452" s="571" t="s">
        <v>1127</v>
      </c>
      <c r="B452" s="571" t="s">
        <v>1125</v>
      </c>
      <c r="C452" s="571" t="s">
        <v>411</v>
      </c>
      <c r="D452" s="122"/>
      <c r="E452" s="571">
        <v>90297</v>
      </c>
      <c r="F452" s="571" t="s">
        <v>437</v>
      </c>
      <c r="G452" s="571" t="s">
        <v>428</v>
      </c>
      <c r="H452" s="578">
        <v>59219</v>
      </c>
      <c r="I452" s="579">
        <v>5</v>
      </c>
      <c r="J452" s="571" t="s">
        <v>438</v>
      </c>
      <c r="K452" s="571" t="s">
        <v>1728</v>
      </c>
      <c r="L452" s="571" t="s">
        <v>416</v>
      </c>
      <c r="M452" s="573">
        <v>5</v>
      </c>
      <c r="N452" s="122"/>
      <c r="O452" s="574">
        <v>5.39</v>
      </c>
      <c r="P452" s="573">
        <v>0.97</v>
      </c>
      <c r="Q452" s="575">
        <v>28.59</v>
      </c>
      <c r="R452" s="573">
        <v>5.0999999999999996</v>
      </c>
      <c r="S452" s="574">
        <v>5.56</v>
      </c>
      <c r="T452" s="574">
        <v>0</v>
      </c>
      <c r="U452" s="122"/>
      <c r="V452" s="576">
        <v>33427</v>
      </c>
      <c r="W452" s="576">
        <v>34427</v>
      </c>
      <c r="X452" s="572">
        <v>6197</v>
      </c>
      <c r="Y452" s="572">
        <v>1204</v>
      </c>
      <c r="Z452" s="573">
        <v>0</v>
      </c>
      <c r="AA452" s="572">
        <v>61872</v>
      </c>
    </row>
    <row r="453" spans="1:27" ht="12.75" x14ac:dyDescent="0.2">
      <c r="A453" s="567"/>
      <c r="B453" s="567"/>
      <c r="C453" s="567"/>
      <c r="D453" s="567"/>
      <c r="E453" s="567"/>
      <c r="F453" s="567"/>
      <c r="G453" s="567"/>
      <c r="H453" s="580">
        <v>29457986</v>
      </c>
      <c r="I453" s="580">
        <v>6633</v>
      </c>
      <c r="J453" s="567"/>
      <c r="K453" s="567"/>
      <c r="L453" s="567"/>
      <c r="M453" s="567"/>
      <c r="N453" s="567"/>
      <c r="O453" s="567"/>
      <c r="P453" s="567"/>
      <c r="Q453" s="582"/>
      <c r="R453" s="567"/>
      <c r="S453" s="567"/>
      <c r="T453" s="567"/>
      <c r="U453" s="567"/>
      <c r="V453" s="583">
        <v>36815432</v>
      </c>
      <c r="W453" s="583">
        <v>45927755</v>
      </c>
      <c r="X453" s="580">
        <v>10161429</v>
      </c>
      <c r="Y453" s="580">
        <v>1845498</v>
      </c>
      <c r="Z453" s="580">
        <v>444414624</v>
      </c>
      <c r="AA453" s="580">
        <v>73205084</v>
      </c>
    </row>
    <row r="454" spans="1:27" ht="12.75" x14ac:dyDescent="0.2">
      <c r="A454" s="122"/>
      <c r="B454" s="122"/>
      <c r="C454" s="122"/>
      <c r="D454" s="122"/>
      <c r="E454" s="122"/>
      <c r="F454" s="122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584"/>
      <c r="R454" s="122"/>
      <c r="S454" s="122"/>
      <c r="T454" s="122"/>
      <c r="U454" s="122"/>
      <c r="V454" s="122"/>
      <c r="W454" s="122"/>
      <c r="X454" s="122"/>
      <c r="Y454" s="122"/>
      <c r="Z454" s="122"/>
      <c r="AA454" s="122"/>
    </row>
    <row r="455" spans="1:27" ht="12.75" x14ac:dyDescent="0.2">
      <c r="A455" s="564" t="s">
        <v>433</v>
      </c>
      <c r="B455" s="564" t="s">
        <v>434</v>
      </c>
      <c r="C455" s="564" t="s">
        <v>411</v>
      </c>
      <c r="D455" s="564">
        <v>9030</v>
      </c>
      <c r="E455" s="564">
        <v>90030</v>
      </c>
      <c r="F455" s="564" t="s">
        <v>412</v>
      </c>
      <c r="G455" s="564" t="s">
        <v>413</v>
      </c>
      <c r="H455" s="580">
        <v>2956746</v>
      </c>
      <c r="I455" s="581">
        <v>229</v>
      </c>
      <c r="J455" s="564" t="s">
        <v>439</v>
      </c>
      <c r="K455" s="564" t="s">
        <v>1729</v>
      </c>
      <c r="L455" s="564" t="s">
        <v>416</v>
      </c>
      <c r="M455" s="566">
        <v>8</v>
      </c>
      <c r="N455" s="567"/>
      <c r="O455" s="568">
        <v>1.06</v>
      </c>
      <c r="P455" s="566">
        <v>0.17</v>
      </c>
      <c r="Q455" s="569">
        <v>498.14</v>
      </c>
      <c r="R455" s="566">
        <v>82.4</v>
      </c>
      <c r="S455" s="568">
        <v>6.05</v>
      </c>
      <c r="T455" s="568">
        <v>0.7</v>
      </c>
      <c r="U455" s="567"/>
      <c r="V455" s="583">
        <v>2692730</v>
      </c>
      <c r="W455" s="583">
        <v>15411451</v>
      </c>
      <c r="X455" s="580">
        <v>2549053</v>
      </c>
      <c r="Y455" s="580">
        <v>30938</v>
      </c>
      <c r="Z455" s="580">
        <v>21868218</v>
      </c>
      <c r="AA455" s="580">
        <v>685210</v>
      </c>
    </row>
    <row r="456" spans="1:27" ht="12.75" x14ac:dyDescent="0.2">
      <c r="A456" s="122"/>
      <c r="B456" s="122"/>
      <c r="C456" s="122"/>
      <c r="D456" s="122"/>
      <c r="E456" s="122"/>
      <c r="F456" s="122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  <c r="V456" s="122"/>
      <c r="W456" s="122"/>
      <c r="X456" s="122"/>
      <c r="Y456" s="122"/>
      <c r="Z456" s="122"/>
      <c r="AA456" s="122"/>
    </row>
    <row r="457" spans="1:27" ht="12.75" x14ac:dyDescent="0.2">
      <c r="A457" s="122"/>
      <c r="B457" s="122"/>
      <c r="C457" s="122"/>
      <c r="D457" s="122"/>
      <c r="E457" s="122"/>
      <c r="F457" s="122"/>
      <c r="G457" s="122"/>
      <c r="H457" s="591" t="s">
        <v>376</v>
      </c>
      <c r="I457" s="591" t="s">
        <v>377</v>
      </c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67"/>
      <c r="V457" s="592" t="s">
        <v>389</v>
      </c>
      <c r="W457" s="593" t="s">
        <v>390</v>
      </c>
      <c r="X457" s="593" t="s">
        <v>391</v>
      </c>
      <c r="Y457" s="593" t="s">
        <v>392</v>
      </c>
      <c r="Z457" s="593" t="s">
        <v>393</v>
      </c>
      <c r="AA457" s="593" t="s">
        <v>394</v>
      </c>
    </row>
    <row r="458" spans="1:27" ht="12.75" x14ac:dyDescent="0.2">
      <c r="A458" s="122"/>
      <c r="B458" s="122"/>
      <c r="C458" s="122"/>
      <c r="D458" s="122"/>
      <c r="E458" s="122"/>
      <c r="F458" s="122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  <c r="V458" s="122"/>
      <c r="W458" s="122"/>
      <c r="X458" s="122"/>
      <c r="Y458" s="122"/>
      <c r="Z458" s="122"/>
      <c r="AA458" s="122"/>
    </row>
    <row r="459" spans="1:27" x14ac:dyDescent="0.25">
      <c r="A459" s="122"/>
      <c r="B459" s="122"/>
      <c r="C459" s="122"/>
      <c r="D459" s="122"/>
      <c r="E459" s="122"/>
      <c r="F459" s="594" t="s">
        <v>1730</v>
      </c>
      <c r="G459" s="122"/>
      <c r="H459" s="160">
        <v>835114707</v>
      </c>
      <c r="I459" s="160">
        <v>35150</v>
      </c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30" t="s">
        <v>1723</v>
      </c>
      <c r="U459" s="122"/>
      <c r="V459" s="160">
        <v>812138775</v>
      </c>
      <c r="W459" s="160">
        <v>4246591361</v>
      </c>
      <c r="X459" s="160">
        <v>884553615</v>
      </c>
      <c r="Y459" s="160">
        <v>30265276</v>
      </c>
      <c r="Z459" s="160">
        <v>3385549874</v>
      </c>
      <c r="AA459" s="160">
        <v>354881559</v>
      </c>
    </row>
    <row r="460" spans="1:27" ht="12.75" x14ac:dyDescent="0.2">
      <c r="A460" s="122"/>
      <c r="B460" s="122"/>
      <c r="C460" s="122"/>
      <c r="D460" s="122"/>
      <c r="E460" s="122"/>
      <c r="F460" s="122"/>
      <c r="G460" s="122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  <c r="V460" s="122"/>
      <c r="W460" s="122"/>
      <c r="X460" s="122"/>
      <c r="Y460" s="122"/>
      <c r="Z460" s="122"/>
      <c r="AA460" s="122"/>
    </row>
    <row r="461" spans="1:27" x14ac:dyDescent="0.25">
      <c r="A461" s="122"/>
      <c r="B461" s="122"/>
      <c r="C461" s="122"/>
      <c r="D461" s="122"/>
      <c r="E461" s="122"/>
      <c r="F461" s="594" t="s">
        <v>1731</v>
      </c>
      <c r="G461" s="122"/>
      <c r="H461" s="160">
        <v>883334228</v>
      </c>
      <c r="I461" s="160">
        <v>24050</v>
      </c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30" t="s">
        <v>1732</v>
      </c>
      <c r="U461" s="122"/>
      <c r="V461" s="160">
        <v>82739788</v>
      </c>
      <c r="W461" s="160">
        <v>625300138</v>
      </c>
      <c r="X461" s="160">
        <v>26839731</v>
      </c>
      <c r="Y461" s="160">
        <v>9355472</v>
      </c>
      <c r="Z461" s="160">
        <v>588430339</v>
      </c>
      <c r="AA461" s="160">
        <v>185175681</v>
      </c>
    </row>
    <row r="462" spans="1:27" ht="12.75" x14ac:dyDescent="0.2">
      <c r="A462" s="122"/>
      <c r="B462" s="122"/>
      <c r="C462" s="122"/>
      <c r="D462" s="122"/>
      <c r="E462" s="122"/>
      <c r="F462" s="122"/>
      <c r="G462" s="122"/>
      <c r="H462" s="122"/>
      <c r="I462" s="122"/>
      <c r="J462" s="122"/>
      <c r="K462" s="122"/>
      <c r="L462" s="122"/>
      <c r="M462" s="122"/>
      <c r="N462" s="122"/>
      <c r="O462" s="122"/>
      <c r="P462" s="122"/>
      <c r="Q462" s="122"/>
      <c r="R462" s="122"/>
      <c r="S462" s="122"/>
      <c r="T462" s="122"/>
      <c r="U462" s="122"/>
      <c r="V462" s="122"/>
      <c r="W462" s="122"/>
      <c r="X462" s="122"/>
      <c r="Y462" s="122"/>
      <c r="Z462" s="122"/>
      <c r="AA462" s="122"/>
    </row>
    <row r="463" spans="1:27" x14ac:dyDescent="0.25">
      <c r="A463" s="122"/>
      <c r="B463" s="122"/>
      <c r="C463" s="122"/>
      <c r="D463" s="122"/>
      <c r="E463" s="122"/>
      <c r="F463" s="594" t="s">
        <v>1733</v>
      </c>
      <c r="G463" s="122"/>
      <c r="H463" s="160">
        <v>68769211</v>
      </c>
      <c r="I463" s="160">
        <v>13576</v>
      </c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30" t="s">
        <v>1734</v>
      </c>
      <c r="U463" s="122"/>
      <c r="V463" s="595">
        <v>900124134</v>
      </c>
      <c r="W463" s="595">
        <v>2119093006</v>
      </c>
      <c r="X463" s="595">
        <v>407451172</v>
      </c>
      <c r="Y463" s="160">
        <v>5744931</v>
      </c>
      <c r="Z463" s="160">
        <v>3963067208</v>
      </c>
      <c r="AA463" s="160">
        <v>146004106</v>
      </c>
    </row>
    <row r="464" spans="1:27" ht="12.75" x14ac:dyDescent="0.2">
      <c r="A464" s="122"/>
      <c r="B464" s="12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  <c r="V464" s="122"/>
      <c r="W464" s="122"/>
      <c r="X464" s="122"/>
      <c r="Y464" s="122"/>
      <c r="Z464" s="122"/>
      <c r="AA464" s="122"/>
    </row>
    <row r="465" spans="1:27" x14ac:dyDescent="0.25">
      <c r="A465" s="122"/>
      <c r="B465" s="12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  <c r="V465" s="596">
        <v>1795002697</v>
      </c>
      <c r="W465" s="596">
        <v>6990984505</v>
      </c>
      <c r="X465" s="596">
        <v>1318844518</v>
      </c>
      <c r="Y465" s="122"/>
      <c r="Z465" s="122"/>
      <c r="AA465" s="122"/>
    </row>
    <row r="466" spans="1:27" x14ac:dyDescent="0.25">
      <c r="A466" s="122"/>
      <c r="B466" s="12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  <c r="V466" s="122"/>
      <c r="W466" s="122"/>
      <c r="X466" s="122"/>
      <c r="Y466" s="144">
        <f>(Y463+Y459)/Y461</f>
        <v>3.8491063839430013</v>
      </c>
      <c r="Z466" s="122"/>
      <c r="AA466" s="144">
        <f>AA459/AA461</f>
        <v>1.9164587762471899</v>
      </c>
    </row>
    <row r="467" spans="1:27" x14ac:dyDescent="0.25">
      <c r="A467" s="122"/>
      <c r="B467" s="12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  <c r="V467" s="597">
        <v>0.45</v>
      </c>
      <c r="W467" s="597">
        <v>0.61</v>
      </c>
      <c r="X467" s="597">
        <v>0.67</v>
      </c>
      <c r="Y467" s="122"/>
      <c r="Z467" s="122"/>
      <c r="AA467" s="144">
        <f>(AA459+AA463)/AA461</f>
        <v>2.7049214145997929</v>
      </c>
    </row>
    <row r="468" spans="1:27" ht="12.75" x14ac:dyDescent="0.2">
      <c r="A468" s="122"/>
      <c r="B468" s="12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  <c r="V468" s="122"/>
      <c r="W468" s="122"/>
      <c r="X468" s="122"/>
      <c r="Y468" s="122"/>
      <c r="Z468" s="122"/>
      <c r="AA468" s="122"/>
    </row>
    <row r="469" spans="1:27" ht="12.75" x14ac:dyDescent="0.2">
      <c r="A469" s="122"/>
      <c r="B469" s="12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  <c r="V469" s="122"/>
      <c r="W469" s="122"/>
      <c r="X469" s="122"/>
      <c r="Y469" s="122"/>
      <c r="Z469" s="122"/>
      <c r="AA469" s="122"/>
    </row>
    <row r="470" spans="1:27" ht="12.75" x14ac:dyDescent="0.2">
      <c r="A470" s="122"/>
      <c r="B470" s="12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  <c r="V470" s="598">
        <f t="shared" ref="V470:AA470" si="0">(V459+V461)/V463</f>
        <v>0.99417239156038451</v>
      </c>
      <c r="W470" s="599">
        <f t="shared" si="0"/>
        <v>2.2990456224458891</v>
      </c>
      <c r="X470" s="599">
        <f t="shared" si="0"/>
        <v>2.2368161110602967</v>
      </c>
      <c r="Y470" s="599">
        <f t="shared" si="0"/>
        <v>6.8966447116597225</v>
      </c>
      <c r="Z470" s="599">
        <f t="shared" si="0"/>
        <v>1.0027536764902625</v>
      </c>
      <c r="AA470" s="599">
        <f t="shared" si="0"/>
        <v>3.6989181660411661</v>
      </c>
    </row>
    <row r="471" spans="1:27" ht="12.75" x14ac:dyDescent="0.2">
      <c r="A471" s="122"/>
      <c r="B471" s="12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  <c r="V471" s="122"/>
      <c r="W471" s="122"/>
      <c r="X471" s="122"/>
      <c r="Y471" s="122"/>
      <c r="Z471" s="122"/>
      <c r="AA471" s="122"/>
    </row>
    <row r="472" spans="1:27" ht="12.75" x14ac:dyDescent="0.2">
      <c r="A472" s="122"/>
      <c r="B472" s="122"/>
      <c r="C472" s="122"/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 t="s">
        <v>1735</v>
      </c>
      <c r="V472" s="164">
        <f>V463/X463</f>
        <v>2.209158289032974</v>
      </c>
      <c r="W472" s="164">
        <f>AA463/X463</f>
        <v>0.35833522157594871</v>
      </c>
      <c r="X472" s="164">
        <f>W463/AA463</f>
        <v>14.513927478176539</v>
      </c>
      <c r="Y472" s="164">
        <f>W463/X463</f>
        <v>5.2008514188296404</v>
      </c>
      <c r="Z472" s="122"/>
      <c r="AA472" s="122"/>
    </row>
    <row r="473" spans="1:27" ht="12.75" x14ac:dyDescent="0.2">
      <c r="A473" s="122"/>
      <c r="B473" s="122"/>
      <c r="C473" s="122"/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 t="s">
        <v>1732</v>
      </c>
      <c r="V473" s="164">
        <f>V459/X459</f>
        <v>0.91813402967099966</v>
      </c>
      <c r="W473" s="164">
        <f>AA461/X461</f>
        <v>6.8993121056243076</v>
      </c>
      <c r="X473" s="164">
        <f>W461/AA461</f>
        <v>3.3767940510503642</v>
      </c>
      <c r="Y473" s="164">
        <f>W461/X461</f>
        <v>23.297556074611926</v>
      </c>
      <c r="Z473" s="122"/>
      <c r="AA473" s="122"/>
    </row>
    <row r="474" spans="1:27" ht="12.75" x14ac:dyDescent="0.2">
      <c r="A474" s="122"/>
      <c r="B474" s="122"/>
      <c r="C474" s="122"/>
      <c r="D474" s="122"/>
      <c r="E474" s="122"/>
      <c r="F474" s="122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 t="s">
        <v>1723</v>
      </c>
      <c r="V474" s="164">
        <f>V461/X461</f>
        <v>3.0827353672061766</v>
      </c>
      <c r="W474" s="164">
        <f>AA459/X459</f>
        <v>0.40119847229384731</v>
      </c>
      <c r="X474" s="164">
        <f>W459/AA459</f>
        <v>11.966221555626113</v>
      </c>
      <c r="Y474" s="164">
        <f>W459/X459</f>
        <v>4.8008298072469016</v>
      </c>
      <c r="Z474" s="122"/>
      <c r="AA474" s="122"/>
    </row>
    <row r="475" spans="1:27" ht="12.75" x14ac:dyDescent="0.2">
      <c r="A475" s="122"/>
      <c r="B475" s="12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  <c r="V475" s="122"/>
      <c r="W475" s="122"/>
      <c r="X475" s="122"/>
      <c r="Y475" s="122"/>
      <c r="Z475" s="122"/>
      <c r="AA475" s="122"/>
    </row>
    <row r="476" spans="1:27" ht="12.75" x14ac:dyDescent="0.2">
      <c r="A476" s="122"/>
      <c r="B476" s="12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 t="s">
        <v>1736</v>
      </c>
      <c r="V476" s="164">
        <f>(W459-V459)/X459</f>
        <v>3.8826957775759019</v>
      </c>
      <c r="W476" s="122"/>
      <c r="X476" s="164">
        <f>X459/X463</f>
        <v>2.1709438474752996</v>
      </c>
      <c r="Y476" s="122"/>
      <c r="Z476" s="122"/>
      <c r="AA476" s="122"/>
    </row>
    <row r="477" spans="1:27" ht="12.75" x14ac:dyDescent="0.2">
      <c r="A477" s="122"/>
      <c r="B477" s="12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  <c r="V477" s="122"/>
      <c r="W477" s="122"/>
      <c r="X477" s="164">
        <f>AA459/AA463</f>
        <v>2.4306272523596015</v>
      </c>
      <c r="Y477" s="122"/>
      <c r="Z477" s="122"/>
      <c r="AA477" s="122"/>
    </row>
    <row r="478" spans="1:27" ht="12.75" x14ac:dyDescent="0.2">
      <c r="A478" s="122"/>
      <c r="B478" s="12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  <c r="V478" s="122"/>
      <c r="W478" s="122"/>
      <c r="X478" s="122"/>
      <c r="Y478" s="122"/>
      <c r="Z478" s="122"/>
      <c r="AA478" s="122"/>
    </row>
    <row r="479" spans="1:27" ht="12.75" x14ac:dyDescent="0.2">
      <c r="A479" s="122"/>
      <c r="B479" s="12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  <c r="V479" s="122"/>
      <c r="W479" s="122"/>
      <c r="X479" s="122"/>
      <c r="Y479" s="122"/>
      <c r="Z479" s="122"/>
      <c r="AA479" s="122"/>
    </row>
    <row r="480" spans="1:27" ht="12.75" x14ac:dyDescent="0.2">
      <c r="A480" s="122"/>
      <c r="B480" s="12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  <c r="V480" s="122"/>
      <c r="W480" s="122"/>
      <c r="X480" s="122"/>
      <c r="Y480" s="122"/>
      <c r="Z480" s="122"/>
      <c r="AA480" s="122"/>
    </row>
    <row r="481" spans="1:27" ht="12.75" x14ac:dyDescent="0.2">
      <c r="A481" s="122"/>
      <c r="B481" s="12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  <c r="V481" s="122"/>
      <c r="W481" s="122"/>
      <c r="X481" s="122"/>
      <c r="Y481" s="122"/>
      <c r="Z481" s="122"/>
      <c r="AA481" s="122"/>
    </row>
    <row r="482" spans="1:27" ht="12.75" x14ac:dyDescent="0.2">
      <c r="A482" s="122"/>
      <c r="B482" s="12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  <c r="V482" s="122"/>
      <c r="W482" s="122"/>
      <c r="X482" s="122"/>
      <c r="Y482" s="122"/>
      <c r="Z482" s="122"/>
      <c r="AA482" s="122"/>
    </row>
    <row r="483" spans="1:27" ht="12.75" x14ac:dyDescent="0.2">
      <c r="A483" s="122"/>
      <c r="B483" s="12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  <c r="V483" s="122"/>
      <c r="W483" s="122"/>
      <c r="X483" s="122"/>
      <c r="Y483" s="122"/>
      <c r="Z483" s="122"/>
      <c r="AA483" s="122"/>
    </row>
    <row r="484" spans="1:27" ht="12.75" x14ac:dyDescent="0.2">
      <c r="A484" s="122"/>
      <c r="B484" s="122"/>
      <c r="C484" s="122"/>
      <c r="D484" s="122"/>
      <c r="E484" s="122"/>
      <c r="F484" s="122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  <c r="V484" s="122"/>
      <c r="W484" s="122"/>
      <c r="X484" s="122"/>
      <c r="Y484" s="122"/>
      <c r="Z484" s="122"/>
      <c r="AA484" s="122"/>
    </row>
    <row r="485" spans="1:27" ht="12.75" x14ac:dyDescent="0.2">
      <c r="A485" s="122"/>
      <c r="B485" s="122"/>
      <c r="C485" s="122"/>
      <c r="D485" s="122"/>
      <c r="E485" s="122"/>
      <c r="F485" s="122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</row>
    <row r="486" spans="1:27" ht="12.75" x14ac:dyDescent="0.2">
      <c r="A486" s="122"/>
      <c r="B486" s="122"/>
      <c r="C486" s="122"/>
      <c r="D486" s="122"/>
      <c r="E486" s="122"/>
      <c r="F486" s="122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  <c r="V486" s="122"/>
      <c r="W486" s="122"/>
      <c r="X486" s="122"/>
      <c r="Y486" s="122"/>
      <c r="Z486" s="122"/>
      <c r="AA486" s="122"/>
    </row>
    <row r="487" spans="1:27" ht="12.75" x14ac:dyDescent="0.2">
      <c r="A487" s="122"/>
      <c r="B487" s="122"/>
      <c r="C487" s="122"/>
      <c r="D487" s="122"/>
      <c r="E487" s="122"/>
      <c r="F487" s="122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  <c r="V487" s="122"/>
      <c r="W487" s="122"/>
      <c r="X487" s="122"/>
      <c r="Y487" s="122"/>
      <c r="Z487" s="122"/>
      <c r="AA487" s="122"/>
    </row>
    <row r="488" spans="1:27" ht="12.75" x14ac:dyDescent="0.2">
      <c r="A488" s="122"/>
      <c r="B488" s="122"/>
      <c r="C488" s="122"/>
      <c r="D488" s="122"/>
      <c r="E488" s="122"/>
      <c r="F488" s="122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  <c r="V488" s="122"/>
      <c r="W488" s="122"/>
      <c r="X488" s="122"/>
      <c r="Y488" s="122"/>
      <c r="Z488" s="122"/>
      <c r="AA488" s="122"/>
    </row>
    <row r="489" spans="1:27" ht="12.75" x14ac:dyDescent="0.2">
      <c r="A489" s="122"/>
      <c r="B489" s="122"/>
      <c r="C489" s="122"/>
      <c r="D489" s="122"/>
      <c r="E489" s="122"/>
      <c r="F489" s="122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  <c r="V489" s="122"/>
      <c r="W489" s="122"/>
      <c r="X489" s="122"/>
      <c r="Y489" s="122"/>
      <c r="Z489" s="122"/>
      <c r="AA489" s="122"/>
    </row>
    <row r="490" spans="1:27" ht="12.75" x14ac:dyDescent="0.2">
      <c r="A490" s="122"/>
      <c r="B490" s="122"/>
      <c r="C490" s="122"/>
      <c r="D490" s="122"/>
      <c r="E490" s="122"/>
      <c r="F490" s="122"/>
      <c r="G490" s="122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  <c r="V490" s="122"/>
      <c r="W490" s="122"/>
      <c r="X490" s="122"/>
      <c r="Y490" s="122"/>
      <c r="Z490" s="122"/>
      <c r="AA490" s="122"/>
    </row>
    <row r="491" spans="1:27" ht="12.75" x14ac:dyDescent="0.2">
      <c r="A491" s="122"/>
      <c r="B491" s="122"/>
      <c r="C491" s="122"/>
      <c r="D491" s="122"/>
      <c r="E491" s="122"/>
      <c r="F491" s="122"/>
      <c r="G491" s="122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  <c r="V491" s="122"/>
      <c r="W491" s="122"/>
      <c r="X491" s="122"/>
      <c r="Y491" s="122"/>
      <c r="Z491" s="122"/>
      <c r="AA491" s="122"/>
    </row>
    <row r="492" spans="1:27" ht="12.75" x14ac:dyDescent="0.2">
      <c r="A492" s="122"/>
      <c r="B492" s="122"/>
      <c r="C492" s="122"/>
      <c r="D492" s="122"/>
      <c r="E492" s="122"/>
      <c r="F492" s="122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  <c r="V492" s="122"/>
      <c r="W492" s="122"/>
      <c r="X492" s="122"/>
      <c r="Y492" s="122"/>
      <c r="Z492" s="122"/>
      <c r="AA492" s="122"/>
    </row>
    <row r="493" spans="1:27" ht="12.75" x14ac:dyDescent="0.2">
      <c r="A493" s="122"/>
      <c r="B493" s="122"/>
      <c r="C493" s="122"/>
      <c r="D493" s="122"/>
      <c r="E493" s="122"/>
      <c r="F493" s="122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  <c r="V493" s="122"/>
      <c r="W493" s="122"/>
      <c r="X493" s="122"/>
      <c r="Y493" s="122"/>
      <c r="Z493" s="122"/>
      <c r="AA493" s="122"/>
    </row>
    <row r="494" spans="1:27" ht="12.75" x14ac:dyDescent="0.2">
      <c r="A494" s="122"/>
      <c r="B494" s="122"/>
      <c r="C494" s="122"/>
      <c r="D494" s="122"/>
      <c r="E494" s="122"/>
      <c r="F494" s="122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  <c r="V494" s="122"/>
      <c r="W494" s="122"/>
      <c r="X494" s="122"/>
      <c r="Y494" s="122"/>
      <c r="Z494" s="122"/>
      <c r="AA494" s="122"/>
    </row>
    <row r="495" spans="1:27" ht="12.75" x14ac:dyDescent="0.2">
      <c r="A495" s="122"/>
      <c r="B495" s="122"/>
      <c r="C495" s="122"/>
      <c r="D495" s="122"/>
      <c r="E495" s="122"/>
      <c r="F495" s="122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  <c r="V495" s="122"/>
      <c r="W495" s="122"/>
      <c r="X495" s="122"/>
      <c r="Y495" s="122"/>
      <c r="Z495" s="122"/>
      <c r="AA495" s="122"/>
    </row>
    <row r="496" spans="1:27" ht="12.75" x14ac:dyDescent="0.2">
      <c r="A496" s="122"/>
      <c r="B496" s="122"/>
      <c r="C496" s="122"/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  <c r="V496" s="122"/>
      <c r="W496" s="122"/>
      <c r="X496" s="122"/>
      <c r="Y496" s="122"/>
      <c r="Z496" s="122"/>
      <c r="AA496" s="122"/>
    </row>
    <row r="497" spans="1:27" ht="12.75" x14ac:dyDescent="0.2">
      <c r="A497" s="122"/>
      <c r="B497" s="122"/>
      <c r="C497" s="122"/>
      <c r="D497" s="122"/>
      <c r="E497" s="122"/>
      <c r="F497" s="122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  <c r="V497" s="122"/>
      <c r="W497" s="122"/>
      <c r="X497" s="122"/>
      <c r="Y497" s="122"/>
      <c r="Z497" s="122"/>
      <c r="AA497" s="122"/>
    </row>
    <row r="498" spans="1:27" ht="12.75" x14ac:dyDescent="0.2">
      <c r="A498" s="122"/>
      <c r="B498" s="122"/>
      <c r="C498" s="122"/>
      <c r="D498" s="122"/>
      <c r="E498" s="122"/>
      <c r="F498" s="122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  <c r="V498" s="122"/>
      <c r="W498" s="122"/>
      <c r="X498" s="122"/>
      <c r="Y498" s="122"/>
      <c r="Z498" s="122"/>
      <c r="AA498" s="122"/>
    </row>
    <row r="499" spans="1:27" ht="12.75" x14ac:dyDescent="0.2">
      <c r="A499" s="122"/>
      <c r="B499" s="122"/>
      <c r="C499" s="122"/>
      <c r="D499" s="122"/>
      <c r="E499" s="122"/>
      <c r="F499" s="122"/>
      <c r="G499" s="122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  <c r="V499" s="122"/>
      <c r="W499" s="122"/>
      <c r="X499" s="122"/>
      <c r="Y499" s="122"/>
      <c r="Z499" s="122"/>
      <c r="AA499" s="122"/>
    </row>
    <row r="500" spans="1:27" ht="12.75" x14ac:dyDescent="0.2">
      <c r="A500" s="122"/>
      <c r="B500" s="122"/>
      <c r="C500" s="122"/>
      <c r="D500" s="122"/>
      <c r="E500" s="122"/>
      <c r="F500" s="122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  <c r="V500" s="122"/>
      <c r="W500" s="122"/>
      <c r="X500" s="122"/>
      <c r="Y500" s="122"/>
      <c r="Z500" s="122"/>
      <c r="AA500" s="122"/>
    </row>
    <row r="501" spans="1:27" ht="12.75" x14ac:dyDescent="0.2">
      <c r="A501" s="122"/>
      <c r="B501" s="122"/>
      <c r="C501" s="122"/>
      <c r="D501" s="122"/>
      <c r="E501" s="122"/>
      <c r="F501" s="122"/>
      <c r="G501" s="122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  <c r="V501" s="122"/>
      <c r="W501" s="122"/>
      <c r="X501" s="122"/>
      <c r="Y501" s="122"/>
      <c r="Z501" s="122"/>
      <c r="AA501" s="122"/>
    </row>
    <row r="502" spans="1:27" ht="12.75" x14ac:dyDescent="0.2">
      <c r="A502" s="122"/>
      <c r="B502" s="122"/>
      <c r="C502" s="122"/>
      <c r="D502" s="122"/>
      <c r="E502" s="122"/>
      <c r="F502" s="122"/>
      <c r="G502" s="122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  <c r="V502" s="122"/>
      <c r="W502" s="122"/>
      <c r="X502" s="122"/>
      <c r="Y502" s="122"/>
      <c r="Z502" s="122"/>
      <c r="AA502" s="122"/>
    </row>
    <row r="503" spans="1:27" ht="12.75" x14ac:dyDescent="0.2">
      <c r="A503" s="122"/>
      <c r="B503" s="122"/>
      <c r="C503" s="122"/>
      <c r="D503" s="122"/>
      <c r="E503" s="122"/>
      <c r="F503" s="122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  <c r="V503" s="122"/>
      <c r="W503" s="122"/>
      <c r="X503" s="122"/>
      <c r="Y503" s="122"/>
      <c r="Z503" s="122"/>
      <c r="AA503" s="122"/>
    </row>
    <row r="504" spans="1:27" ht="12.75" x14ac:dyDescent="0.2">
      <c r="A504" s="122"/>
      <c r="B504" s="122"/>
      <c r="C504" s="122"/>
      <c r="D504" s="122"/>
      <c r="E504" s="122"/>
      <c r="F504" s="122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  <c r="V504" s="122"/>
      <c r="W504" s="122"/>
      <c r="X504" s="122"/>
      <c r="Y504" s="122"/>
      <c r="Z504" s="122"/>
      <c r="AA504" s="122"/>
    </row>
    <row r="505" spans="1:27" ht="12.75" x14ac:dyDescent="0.2">
      <c r="A505" s="122"/>
      <c r="B505" s="122"/>
      <c r="C505" s="122"/>
      <c r="D505" s="122"/>
      <c r="E505" s="122"/>
      <c r="F505" s="122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  <c r="V505" s="122"/>
      <c r="W505" s="122"/>
      <c r="X505" s="122"/>
      <c r="Y505" s="122"/>
      <c r="Z505" s="122"/>
      <c r="AA505" s="122"/>
    </row>
    <row r="506" spans="1:27" ht="12.75" x14ac:dyDescent="0.2">
      <c r="A506" s="122"/>
      <c r="B506" s="122"/>
      <c r="C506" s="122"/>
      <c r="D506" s="122"/>
      <c r="E506" s="122"/>
      <c r="F506" s="122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  <c r="V506" s="122"/>
      <c r="W506" s="122"/>
      <c r="X506" s="122"/>
      <c r="Y506" s="122"/>
      <c r="Z506" s="122"/>
      <c r="AA506" s="122"/>
    </row>
    <row r="507" spans="1:27" ht="12.75" x14ac:dyDescent="0.2">
      <c r="A507" s="122"/>
      <c r="B507" s="122"/>
      <c r="C507" s="122"/>
      <c r="D507" s="122"/>
      <c r="E507" s="122"/>
      <c r="F507" s="122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  <c r="V507" s="122"/>
      <c r="W507" s="122"/>
      <c r="X507" s="122"/>
      <c r="Y507" s="122"/>
      <c r="Z507" s="122"/>
      <c r="AA507" s="122"/>
    </row>
    <row r="508" spans="1:27" ht="12.75" x14ac:dyDescent="0.2">
      <c r="A508" s="122"/>
      <c r="B508" s="122"/>
      <c r="C508" s="122"/>
      <c r="D508" s="122"/>
      <c r="E508" s="122"/>
      <c r="F508" s="122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  <c r="V508" s="122"/>
      <c r="W508" s="122"/>
      <c r="X508" s="122"/>
      <c r="Y508" s="122"/>
      <c r="Z508" s="122"/>
      <c r="AA508" s="122"/>
    </row>
    <row r="509" spans="1:27" ht="12.75" x14ac:dyDescent="0.2">
      <c r="A509" s="122"/>
      <c r="B509" s="122"/>
      <c r="C509" s="122"/>
      <c r="D509" s="122"/>
      <c r="E509" s="122"/>
      <c r="F509" s="122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  <c r="V509" s="122"/>
      <c r="W509" s="122"/>
      <c r="X509" s="122"/>
      <c r="Y509" s="122"/>
      <c r="Z509" s="122"/>
      <c r="AA509" s="122"/>
    </row>
    <row r="510" spans="1:27" ht="12.75" x14ac:dyDescent="0.2">
      <c r="A510" s="122"/>
      <c r="B510" s="122"/>
      <c r="C510" s="122"/>
      <c r="D510" s="122"/>
      <c r="E510" s="122"/>
      <c r="F510" s="122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  <c r="V510" s="122"/>
      <c r="W510" s="122"/>
      <c r="X510" s="122"/>
      <c r="Y510" s="122"/>
      <c r="Z510" s="122"/>
      <c r="AA510" s="122"/>
    </row>
    <row r="511" spans="1:27" ht="12.75" x14ac:dyDescent="0.2">
      <c r="A511" s="122"/>
      <c r="B511" s="122"/>
      <c r="C511" s="122"/>
      <c r="D511" s="122"/>
      <c r="E511" s="122"/>
      <c r="F511" s="122"/>
      <c r="G511" s="122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  <c r="V511" s="122"/>
      <c r="W511" s="122"/>
      <c r="X511" s="122"/>
      <c r="Y511" s="122"/>
      <c r="Z511" s="122"/>
      <c r="AA511" s="122"/>
    </row>
    <row r="512" spans="1:27" ht="12.75" x14ac:dyDescent="0.2">
      <c r="A512" s="122"/>
      <c r="B512" s="122"/>
      <c r="C512" s="122"/>
      <c r="D512" s="122"/>
      <c r="E512" s="122"/>
      <c r="F512" s="122"/>
      <c r="G512" s="122"/>
      <c r="H512" s="122"/>
      <c r="I512" s="122"/>
      <c r="J512" s="122"/>
      <c r="K512" s="122"/>
      <c r="L512" s="122"/>
      <c r="M512" s="122"/>
      <c r="N512" s="122"/>
      <c r="O512" s="122"/>
      <c r="P512" s="122"/>
      <c r="Q512" s="122"/>
      <c r="R512" s="122"/>
      <c r="S512" s="122"/>
      <c r="T512" s="122"/>
      <c r="U512" s="122"/>
      <c r="V512" s="122"/>
      <c r="W512" s="122"/>
      <c r="X512" s="122"/>
      <c r="Y512" s="122"/>
      <c r="Z512" s="122"/>
      <c r="AA512" s="122"/>
    </row>
    <row r="513" spans="1:27" ht="12.75" x14ac:dyDescent="0.2">
      <c r="A513" s="122"/>
      <c r="B513" s="122"/>
      <c r="C513" s="122"/>
      <c r="D513" s="122"/>
      <c r="E513" s="122"/>
      <c r="F513" s="122"/>
      <c r="G513" s="122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  <c r="V513" s="122"/>
      <c r="W513" s="122"/>
      <c r="X513" s="122"/>
      <c r="Y513" s="122"/>
      <c r="Z513" s="122"/>
      <c r="AA513" s="122"/>
    </row>
    <row r="514" spans="1:27" ht="12.75" x14ac:dyDescent="0.2">
      <c r="A514" s="122"/>
      <c r="B514" s="122"/>
      <c r="C514" s="122"/>
      <c r="D514" s="122"/>
      <c r="E514" s="122"/>
      <c r="F514" s="122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  <c r="V514" s="122"/>
      <c r="W514" s="122"/>
      <c r="X514" s="122"/>
      <c r="Y514" s="122"/>
      <c r="Z514" s="122"/>
      <c r="AA514" s="122"/>
    </row>
    <row r="515" spans="1:27" ht="12.75" x14ac:dyDescent="0.2">
      <c r="A515" s="122"/>
      <c r="B515" s="122"/>
      <c r="C515" s="122"/>
      <c r="D515" s="122"/>
      <c r="E515" s="122"/>
      <c r="F515" s="122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  <c r="V515" s="122"/>
      <c r="W515" s="122"/>
      <c r="X515" s="122"/>
      <c r="Y515" s="122"/>
      <c r="Z515" s="122"/>
      <c r="AA515" s="122"/>
    </row>
    <row r="516" spans="1:27" ht="12.75" x14ac:dyDescent="0.2">
      <c r="A516" s="122"/>
      <c r="B516" s="122"/>
      <c r="C516" s="122"/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  <c r="V516" s="122"/>
      <c r="W516" s="122"/>
      <c r="X516" s="122"/>
      <c r="Y516" s="122"/>
      <c r="Z516" s="122"/>
      <c r="AA516" s="122"/>
    </row>
    <row r="517" spans="1:27" ht="12.75" x14ac:dyDescent="0.2">
      <c r="A517" s="122"/>
      <c r="B517" s="122"/>
      <c r="C517" s="122"/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  <c r="V517" s="122"/>
      <c r="W517" s="122"/>
      <c r="X517" s="122"/>
      <c r="Y517" s="122"/>
      <c r="Z517" s="122"/>
      <c r="AA517" s="122"/>
    </row>
    <row r="518" spans="1:27" ht="12.75" x14ac:dyDescent="0.2">
      <c r="A518" s="122"/>
      <c r="B518" s="122"/>
      <c r="C518" s="122"/>
      <c r="D518" s="122"/>
      <c r="E518" s="122"/>
      <c r="F518" s="122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  <c r="V518" s="122"/>
      <c r="W518" s="122"/>
      <c r="X518" s="122"/>
      <c r="Y518" s="122"/>
      <c r="Z518" s="122"/>
      <c r="AA518" s="122"/>
    </row>
    <row r="519" spans="1:27" ht="12.75" x14ac:dyDescent="0.2">
      <c r="A519" s="122"/>
      <c r="B519" s="122"/>
      <c r="C519" s="122"/>
      <c r="D519" s="122"/>
      <c r="E519" s="122"/>
      <c r="F519" s="122"/>
      <c r="G519" s="122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  <c r="V519" s="122"/>
      <c r="W519" s="122"/>
      <c r="X519" s="122"/>
      <c r="Y519" s="122"/>
      <c r="Z519" s="122"/>
      <c r="AA519" s="122"/>
    </row>
    <row r="520" spans="1:27" ht="12.75" x14ac:dyDescent="0.2">
      <c r="A520" s="122"/>
      <c r="B520" s="122"/>
      <c r="C520" s="122"/>
      <c r="D520" s="122"/>
      <c r="E520" s="122"/>
      <c r="F520" s="122"/>
      <c r="G520" s="122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  <c r="V520" s="122"/>
      <c r="W520" s="122"/>
      <c r="X520" s="122"/>
      <c r="Y520" s="122"/>
      <c r="Z520" s="122"/>
      <c r="AA520" s="122"/>
    </row>
    <row r="521" spans="1:27" ht="12.75" x14ac:dyDescent="0.2">
      <c r="A521" s="122"/>
      <c r="B521" s="122"/>
      <c r="C521" s="122"/>
      <c r="D521" s="122"/>
      <c r="E521" s="122"/>
      <c r="F521" s="122"/>
      <c r="G521" s="122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  <c r="V521" s="122"/>
      <c r="W521" s="122"/>
      <c r="X521" s="122"/>
      <c r="Y521" s="122"/>
      <c r="Z521" s="122"/>
      <c r="AA521" s="122"/>
    </row>
    <row r="522" spans="1:27" ht="12.75" x14ac:dyDescent="0.2">
      <c r="A522" s="122"/>
      <c r="B522" s="122"/>
      <c r="C522" s="122"/>
      <c r="D522" s="122"/>
      <c r="E522" s="122"/>
      <c r="F522" s="122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  <c r="V522" s="122"/>
      <c r="W522" s="122"/>
      <c r="X522" s="122"/>
      <c r="Y522" s="122"/>
      <c r="Z522" s="122"/>
      <c r="AA522" s="122"/>
    </row>
    <row r="523" spans="1:27" ht="12.75" x14ac:dyDescent="0.2">
      <c r="A523" s="122"/>
      <c r="B523" s="122"/>
      <c r="C523" s="122"/>
      <c r="D523" s="122"/>
      <c r="E523" s="122"/>
      <c r="F523" s="122"/>
      <c r="G523" s="122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  <c r="V523" s="122"/>
      <c r="W523" s="122"/>
      <c r="X523" s="122"/>
      <c r="Y523" s="122"/>
      <c r="Z523" s="122"/>
      <c r="AA523" s="122"/>
    </row>
    <row r="524" spans="1:27" ht="12.75" x14ac:dyDescent="0.2">
      <c r="A524" s="122"/>
      <c r="B524" s="122"/>
      <c r="C524" s="122"/>
      <c r="D524" s="122"/>
      <c r="E524" s="122"/>
      <c r="F524" s="122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  <c r="V524" s="122"/>
      <c r="W524" s="122"/>
      <c r="X524" s="122"/>
      <c r="Y524" s="122"/>
      <c r="Z524" s="122"/>
      <c r="AA524" s="122"/>
    </row>
    <row r="525" spans="1:27" ht="12.75" x14ac:dyDescent="0.2">
      <c r="A525" s="122"/>
      <c r="B525" s="122"/>
      <c r="C525" s="122"/>
      <c r="D525" s="122"/>
      <c r="E525" s="122"/>
      <c r="F525" s="122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  <c r="V525" s="122"/>
      <c r="W525" s="122"/>
      <c r="X525" s="122"/>
      <c r="Y525" s="122"/>
      <c r="Z525" s="122"/>
      <c r="AA525" s="122"/>
    </row>
    <row r="526" spans="1:27" ht="12.75" x14ac:dyDescent="0.2">
      <c r="A526" s="122"/>
      <c r="B526" s="122"/>
      <c r="C526" s="122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  <c r="V526" s="122"/>
      <c r="W526" s="122"/>
      <c r="X526" s="122"/>
      <c r="Y526" s="122"/>
      <c r="Z526" s="122"/>
      <c r="AA526" s="122"/>
    </row>
    <row r="527" spans="1:27" ht="12.75" x14ac:dyDescent="0.2">
      <c r="A527" s="122"/>
      <c r="B527" s="122"/>
      <c r="C527" s="122"/>
      <c r="D527" s="122"/>
      <c r="E527" s="122"/>
      <c r="F527" s="122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  <c r="V527" s="122"/>
      <c r="W527" s="122"/>
      <c r="X527" s="122"/>
      <c r="Y527" s="122"/>
      <c r="Z527" s="122"/>
      <c r="AA527" s="122"/>
    </row>
    <row r="528" spans="1:27" ht="12.75" x14ac:dyDescent="0.2">
      <c r="A528" s="122"/>
      <c r="B528" s="122"/>
      <c r="C528" s="122"/>
      <c r="D528" s="122"/>
      <c r="E528" s="122"/>
      <c r="F528" s="122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  <c r="V528" s="122"/>
      <c r="W528" s="122"/>
      <c r="X528" s="122"/>
      <c r="Y528" s="122"/>
      <c r="Z528" s="122"/>
      <c r="AA528" s="122"/>
    </row>
    <row r="529" spans="1:27" ht="12.75" x14ac:dyDescent="0.2">
      <c r="A529" s="122"/>
      <c r="B529" s="122"/>
      <c r="C529" s="122"/>
      <c r="D529" s="122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122"/>
      <c r="S529" s="122"/>
      <c r="T529" s="122"/>
      <c r="U529" s="122"/>
      <c r="V529" s="122"/>
      <c r="W529" s="122"/>
      <c r="X529" s="122"/>
      <c r="Y529" s="122"/>
      <c r="Z529" s="122"/>
      <c r="AA529" s="122"/>
    </row>
    <row r="530" spans="1:27" ht="12.75" x14ac:dyDescent="0.2">
      <c r="A530" s="122"/>
      <c r="B530" s="122"/>
      <c r="C530" s="122"/>
      <c r="D530" s="122"/>
      <c r="E530" s="122"/>
      <c r="F530" s="122"/>
      <c r="G530" s="122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  <c r="V530" s="122"/>
      <c r="W530" s="122"/>
      <c r="X530" s="122"/>
      <c r="Y530" s="122"/>
      <c r="Z530" s="122"/>
      <c r="AA530" s="122"/>
    </row>
    <row r="531" spans="1:27" ht="12.75" x14ac:dyDescent="0.2">
      <c r="A531" s="122"/>
      <c r="B531" s="122"/>
      <c r="C531" s="122"/>
      <c r="D531" s="122"/>
      <c r="E531" s="122"/>
      <c r="F531" s="122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  <c r="V531" s="122"/>
      <c r="W531" s="122"/>
      <c r="X531" s="122"/>
      <c r="Y531" s="122"/>
      <c r="Z531" s="122"/>
      <c r="AA531" s="122"/>
    </row>
    <row r="532" spans="1:27" ht="12.75" x14ac:dyDescent="0.2">
      <c r="A532" s="122"/>
      <c r="B532" s="122"/>
      <c r="C532" s="122"/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  <c r="V532" s="122"/>
      <c r="W532" s="122"/>
      <c r="X532" s="122"/>
      <c r="Y532" s="122"/>
      <c r="Z532" s="122"/>
      <c r="AA532" s="122"/>
    </row>
    <row r="533" spans="1:27" ht="12.75" x14ac:dyDescent="0.2">
      <c r="A533" s="122"/>
      <c r="B533" s="122"/>
      <c r="C533" s="122"/>
      <c r="D533" s="122"/>
      <c r="E533" s="122"/>
      <c r="F533" s="122"/>
      <c r="G533" s="122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  <c r="V533" s="122"/>
      <c r="W533" s="122"/>
      <c r="X533" s="122"/>
      <c r="Y533" s="122"/>
      <c r="Z533" s="122"/>
      <c r="AA533" s="122"/>
    </row>
    <row r="534" spans="1:27" ht="12.75" x14ac:dyDescent="0.2">
      <c r="A534" s="122"/>
      <c r="B534" s="122"/>
      <c r="C534" s="122"/>
      <c r="D534" s="122"/>
      <c r="E534" s="122"/>
      <c r="F534" s="122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  <c r="V534" s="122"/>
      <c r="W534" s="122"/>
      <c r="X534" s="122"/>
      <c r="Y534" s="122"/>
      <c r="Z534" s="122"/>
      <c r="AA534" s="122"/>
    </row>
    <row r="535" spans="1:27" ht="12.75" x14ac:dyDescent="0.2">
      <c r="A535" s="122"/>
      <c r="B535" s="122"/>
      <c r="C535" s="122"/>
      <c r="D535" s="122"/>
      <c r="E535" s="122"/>
      <c r="F535" s="122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  <c r="V535" s="122"/>
      <c r="W535" s="122"/>
      <c r="X535" s="122"/>
      <c r="Y535" s="122"/>
      <c r="Z535" s="122"/>
      <c r="AA535" s="122"/>
    </row>
    <row r="536" spans="1:27" ht="12.75" x14ac:dyDescent="0.2">
      <c r="A536" s="122"/>
      <c r="B536" s="122"/>
      <c r="C536" s="122"/>
      <c r="D536" s="122"/>
      <c r="E536" s="122"/>
      <c r="F536" s="122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  <c r="V536" s="122"/>
      <c r="W536" s="122"/>
      <c r="X536" s="122"/>
      <c r="Y536" s="122"/>
      <c r="Z536" s="122"/>
      <c r="AA536" s="122"/>
    </row>
    <row r="537" spans="1:27" ht="12.75" x14ac:dyDescent="0.2">
      <c r="A537" s="122"/>
      <c r="B537" s="122"/>
      <c r="C537" s="122"/>
      <c r="D537" s="122"/>
      <c r="E537" s="122"/>
      <c r="F537" s="122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  <c r="V537" s="122"/>
      <c r="W537" s="122"/>
      <c r="X537" s="122"/>
      <c r="Y537" s="122"/>
      <c r="Z537" s="122"/>
      <c r="AA537" s="122"/>
    </row>
    <row r="538" spans="1:27" ht="12.75" x14ac:dyDescent="0.2">
      <c r="A538" s="122"/>
      <c r="B538" s="122"/>
      <c r="C538" s="122"/>
      <c r="D538" s="122"/>
      <c r="E538" s="122"/>
      <c r="F538" s="122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  <c r="V538" s="122"/>
      <c r="W538" s="122"/>
      <c r="X538" s="122"/>
      <c r="Y538" s="122"/>
      <c r="Z538" s="122"/>
      <c r="AA538" s="122"/>
    </row>
    <row r="539" spans="1:27" ht="12.75" x14ac:dyDescent="0.2">
      <c r="A539" s="122"/>
      <c r="B539" s="122"/>
      <c r="C539" s="122"/>
      <c r="D539" s="122"/>
      <c r="E539" s="122"/>
      <c r="F539" s="122"/>
      <c r="G539" s="122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  <c r="V539" s="122"/>
      <c r="W539" s="122"/>
      <c r="X539" s="122"/>
      <c r="Y539" s="122"/>
      <c r="Z539" s="122"/>
      <c r="AA539" s="122"/>
    </row>
    <row r="540" spans="1:27" ht="12.75" x14ac:dyDescent="0.2">
      <c r="A540" s="122"/>
      <c r="B540" s="122"/>
      <c r="C540" s="122"/>
      <c r="D540" s="122"/>
      <c r="E540" s="122"/>
      <c r="F540" s="122"/>
      <c r="G540" s="122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  <c r="V540" s="122"/>
      <c r="W540" s="122"/>
      <c r="X540" s="122"/>
      <c r="Y540" s="122"/>
      <c r="Z540" s="122"/>
      <c r="AA540" s="122"/>
    </row>
    <row r="541" spans="1:27" ht="12.75" x14ac:dyDescent="0.2">
      <c r="A541" s="122"/>
      <c r="B541" s="122"/>
      <c r="C541" s="122"/>
      <c r="D541" s="122"/>
      <c r="E541" s="122"/>
      <c r="F541" s="122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  <c r="V541" s="122"/>
      <c r="W541" s="122"/>
      <c r="X541" s="122"/>
      <c r="Y541" s="122"/>
      <c r="Z541" s="122"/>
      <c r="AA541" s="122"/>
    </row>
    <row r="542" spans="1:27" ht="12.75" x14ac:dyDescent="0.2">
      <c r="A542" s="122"/>
      <c r="B542" s="122"/>
      <c r="C542" s="122"/>
      <c r="D542" s="122"/>
      <c r="E542" s="122"/>
      <c r="F542" s="122"/>
      <c r="G542" s="122"/>
      <c r="H542" s="122"/>
      <c r="I542" s="122"/>
      <c r="J542" s="122"/>
      <c r="K542" s="122"/>
      <c r="L542" s="122"/>
      <c r="M542" s="122"/>
      <c r="N542" s="122"/>
      <c r="O542" s="122"/>
      <c r="P542" s="122"/>
      <c r="Q542" s="122"/>
      <c r="R542" s="122"/>
      <c r="S542" s="122"/>
      <c r="T542" s="122"/>
      <c r="U542" s="122"/>
      <c r="V542" s="122"/>
      <c r="W542" s="122"/>
      <c r="X542" s="122"/>
      <c r="Y542" s="122"/>
      <c r="Z542" s="122"/>
      <c r="AA542" s="122"/>
    </row>
    <row r="543" spans="1:27" ht="12.75" x14ac:dyDescent="0.2">
      <c r="A543" s="122"/>
      <c r="B543" s="122"/>
      <c r="C543" s="122"/>
      <c r="D543" s="122"/>
      <c r="E543" s="122"/>
      <c r="F543" s="122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  <c r="V543" s="122"/>
      <c r="W543" s="122"/>
      <c r="X543" s="122"/>
      <c r="Y543" s="122"/>
      <c r="Z543" s="122"/>
      <c r="AA543" s="122"/>
    </row>
    <row r="544" spans="1:27" ht="12.75" x14ac:dyDescent="0.2">
      <c r="A544" s="122"/>
      <c r="B544" s="122"/>
      <c r="C544" s="122"/>
      <c r="D544" s="122"/>
      <c r="E544" s="122"/>
      <c r="F544" s="122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  <c r="V544" s="122"/>
      <c r="W544" s="122"/>
      <c r="X544" s="122"/>
      <c r="Y544" s="122"/>
      <c r="Z544" s="122"/>
      <c r="AA544" s="122"/>
    </row>
    <row r="545" spans="1:27" ht="12.75" x14ac:dyDescent="0.2">
      <c r="A545" s="122"/>
      <c r="B545" s="122"/>
      <c r="C545" s="122"/>
      <c r="D545" s="122"/>
      <c r="E545" s="122"/>
      <c r="F545" s="122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  <c r="V545" s="122"/>
      <c r="W545" s="122"/>
      <c r="X545" s="122"/>
      <c r="Y545" s="122"/>
      <c r="Z545" s="122"/>
      <c r="AA545" s="122"/>
    </row>
    <row r="546" spans="1:27" ht="12.75" x14ac:dyDescent="0.2">
      <c r="A546" s="122"/>
      <c r="B546" s="122"/>
      <c r="C546" s="122"/>
      <c r="D546" s="122"/>
      <c r="E546" s="122"/>
      <c r="F546" s="122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  <c r="V546" s="122"/>
      <c r="W546" s="122"/>
      <c r="X546" s="122"/>
      <c r="Y546" s="122"/>
      <c r="Z546" s="122"/>
      <c r="AA546" s="122"/>
    </row>
    <row r="547" spans="1:27" ht="12.75" x14ac:dyDescent="0.2">
      <c r="A547" s="122"/>
      <c r="B547" s="122"/>
      <c r="C547" s="122"/>
      <c r="D547" s="122"/>
      <c r="E547" s="122"/>
      <c r="F547" s="122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  <c r="V547" s="122"/>
      <c r="W547" s="122"/>
      <c r="X547" s="122"/>
      <c r="Y547" s="122"/>
      <c r="Z547" s="122"/>
      <c r="AA547" s="122"/>
    </row>
    <row r="548" spans="1:27" ht="12.75" x14ac:dyDescent="0.2">
      <c r="A548" s="122"/>
      <c r="B548" s="122"/>
      <c r="C548" s="122"/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  <c r="V548" s="122"/>
      <c r="W548" s="122"/>
      <c r="X548" s="122"/>
      <c r="Y548" s="122"/>
      <c r="Z548" s="122"/>
      <c r="AA548" s="122"/>
    </row>
    <row r="549" spans="1:27" ht="12.75" x14ac:dyDescent="0.2">
      <c r="A549" s="122"/>
      <c r="B549" s="122"/>
      <c r="C549" s="122"/>
      <c r="D549" s="122"/>
      <c r="E549" s="122"/>
      <c r="F549" s="122"/>
      <c r="G549" s="122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  <c r="V549" s="122"/>
      <c r="W549" s="122"/>
      <c r="X549" s="122"/>
      <c r="Y549" s="122"/>
      <c r="Z549" s="122"/>
      <c r="AA549" s="122"/>
    </row>
    <row r="550" spans="1:27" ht="12.75" x14ac:dyDescent="0.2">
      <c r="A550" s="122"/>
      <c r="B550" s="122"/>
      <c r="C550" s="122"/>
      <c r="D550" s="122"/>
      <c r="E550" s="122"/>
      <c r="F550" s="122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  <c r="V550" s="122"/>
      <c r="W550" s="122"/>
      <c r="X550" s="122"/>
      <c r="Y550" s="122"/>
      <c r="Z550" s="122"/>
      <c r="AA550" s="122"/>
    </row>
    <row r="551" spans="1:27" ht="12.75" x14ac:dyDescent="0.2">
      <c r="A551" s="122"/>
      <c r="B551" s="122"/>
      <c r="C551" s="122"/>
      <c r="D551" s="122"/>
      <c r="E551" s="122"/>
      <c r="F551" s="122"/>
      <c r="G551" s="122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  <c r="V551" s="122"/>
      <c r="W551" s="122"/>
      <c r="X551" s="122"/>
      <c r="Y551" s="122"/>
      <c r="Z551" s="122"/>
      <c r="AA551" s="122"/>
    </row>
    <row r="552" spans="1:27" ht="12.75" x14ac:dyDescent="0.2">
      <c r="A552" s="122"/>
      <c r="B552" s="122"/>
      <c r="C552" s="122"/>
      <c r="D552" s="122"/>
      <c r="E552" s="122"/>
      <c r="F552" s="122"/>
      <c r="G552" s="122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  <c r="V552" s="122"/>
      <c r="W552" s="122"/>
      <c r="X552" s="122"/>
      <c r="Y552" s="122"/>
      <c r="Z552" s="122"/>
      <c r="AA552" s="122"/>
    </row>
    <row r="553" spans="1:27" ht="12.75" x14ac:dyDescent="0.2">
      <c r="A553" s="122"/>
      <c r="B553" s="122"/>
      <c r="C553" s="122"/>
      <c r="D553" s="122"/>
      <c r="E553" s="122"/>
      <c r="F553" s="122"/>
      <c r="G553" s="122"/>
      <c r="H553" s="122"/>
      <c r="I553" s="122"/>
      <c r="J553" s="122"/>
      <c r="K553" s="122"/>
      <c r="L553" s="122"/>
      <c r="M553" s="122"/>
      <c r="N553" s="122"/>
      <c r="O553" s="122"/>
      <c r="P553" s="122"/>
      <c r="Q553" s="122"/>
      <c r="R553" s="122"/>
      <c r="S553" s="122"/>
      <c r="T553" s="122"/>
      <c r="U553" s="122"/>
      <c r="V553" s="122"/>
      <c r="W553" s="122"/>
      <c r="X553" s="122"/>
      <c r="Y553" s="122"/>
      <c r="Z553" s="122"/>
      <c r="AA553" s="122"/>
    </row>
    <row r="554" spans="1:27" ht="12.75" x14ac:dyDescent="0.2">
      <c r="A554" s="122"/>
      <c r="B554" s="122"/>
      <c r="C554" s="122"/>
      <c r="D554" s="122"/>
      <c r="E554" s="122"/>
      <c r="F554" s="122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  <c r="V554" s="122"/>
      <c r="W554" s="122"/>
      <c r="X554" s="122"/>
      <c r="Y554" s="122"/>
      <c r="Z554" s="122"/>
      <c r="AA554" s="122"/>
    </row>
    <row r="555" spans="1:27" ht="12.75" x14ac:dyDescent="0.2">
      <c r="A555" s="122"/>
      <c r="B555" s="122"/>
      <c r="C555" s="122"/>
      <c r="D555" s="122"/>
      <c r="E555" s="122"/>
      <c r="F555" s="122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  <c r="V555" s="122"/>
      <c r="W555" s="122"/>
      <c r="X555" s="122"/>
      <c r="Y555" s="122"/>
      <c r="Z555" s="122"/>
      <c r="AA555" s="122"/>
    </row>
    <row r="556" spans="1:27" ht="12.75" x14ac:dyDescent="0.2">
      <c r="A556" s="122"/>
      <c r="B556" s="122"/>
      <c r="C556" s="122"/>
      <c r="D556" s="122"/>
      <c r="E556" s="122"/>
      <c r="F556" s="122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  <c r="V556" s="122"/>
      <c r="W556" s="122"/>
      <c r="X556" s="122"/>
      <c r="Y556" s="122"/>
      <c r="Z556" s="122"/>
      <c r="AA556" s="122"/>
    </row>
    <row r="557" spans="1:27" ht="12.75" x14ac:dyDescent="0.2">
      <c r="A557" s="122"/>
      <c r="B557" s="122"/>
      <c r="C557" s="122"/>
      <c r="D557" s="122"/>
      <c r="E557" s="122"/>
      <c r="F557" s="122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  <c r="AA557" s="122"/>
    </row>
    <row r="558" spans="1:27" ht="12.75" x14ac:dyDescent="0.2">
      <c r="A558" s="122"/>
      <c r="B558" s="122"/>
      <c r="C558" s="122"/>
      <c r="D558" s="122"/>
      <c r="E558" s="122"/>
      <c r="F558" s="122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  <c r="AA558" s="122"/>
    </row>
    <row r="559" spans="1:27" ht="12.75" x14ac:dyDescent="0.2">
      <c r="A559" s="122"/>
      <c r="B559" s="122"/>
      <c r="C559" s="122"/>
      <c r="D559" s="122"/>
      <c r="E559" s="122"/>
      <c r="F559" s="122"/>
      <c r="G559" s="122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  <c r="V559" s="122"/>
      <c r="W559" s="122"/>
      <c r="X559" s="122"/>
      <c r="Y559" s="122"/>
      <c r="Z559" s="122"/>
      <c r="AA559" s="122"/>
    </row>
    <row r="560" spans="1:27" ht="12.75" x14ac:dyDescent="0.2">
      <c r="A560" s="122"/>
      <c r="B560" s="122"/>
      <c r="C560" s="122"/>
      <c r="D560" s="122"/>
      <c r="E560" s="122"/>
      <c r="F560" s="122"/>
      <c r="G560" s="122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  <c r="V560" s="122"/>
      <c r="W560" s="122"/>
      <c r="X560" s="122"/>
      <c r="Y560" s="122"/>
      <c r="Z560" s="122"/>
      <c r="AA560" s="122"/>
    </row>
    <row r="561" spans="1:27" ht="12.75" x14ac:dyDescent="0.2">
      <c r="A561" s="122"/>
      <c r="B561" s="122"/>
      <c r="C561" s="122"/>
      <c r="D561" s="122"/>
      <c r="E561" s="122"/>
      <c r="F561" s="122"/>
      <c r="G561" s="122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  <c r="V561" s="122"/>
      <c r="W561" s="122"/>
      <c r="X561" s="122"/>
      <c r="Y561" s="122"/>
      <c r="Z561" s="122"/>
      <c r="AA561" s="122"/>
    </row>
    <row r="562" spans="1:27" ht="12.75" x14ac:dyDescent="0.2">
      <c r="A562" s="122"/>
      <c r="B562" s="122"/>
      <c r="C562" s="122"/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  <c r="V562" s="122"/>
      <c r="W562" s="122"/>
      <c r="X562" s="122"/>
      <c r="Y562" s="122"/>
      <c r="Z562" s="122"/>
      <c r="AA562" s="122"/>
    </row>
    <row r="563" spans="1:27" ht="12.75" x14ac:dyDescent="0.2">
      <c r="A563" s="122"/>
      <c r="B563" s="122"/>
      <c r="C563" s="122"/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  <c r="V563" s="122"/>
      <c r="W563" s="122"/>
      <c r="X563" s="122"/>
      <c r="Y563" s="122"/>
      <c r="Z563" s="122"/>
      <c r="AA563" s="122"/>
    </row>
    <row r="564" spans="1:27" ht="12.75" x14ac:dyDescent="0.2">
      <c r="A564" s="122"/>
      <c r="B564" s="122"/>
      <c r="C564" s="122"/>
      <c r="D564" s="122"/>
      <c r="E564" s="122"/>
      <c r="F564" s="122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  <c r="V564" s="122"/>
      <c r="W564" s="122"/>
      <c r="X564" s="122"/>
      <c r="Y564" s="122"/>
      <c r="Z564" s="122"/>
      <c r="AA564" s="122"/>
    </row>
    <row r="565" spans="1:27" ht="12.75" x14ac:dyDescent="0.2">
      <c r="A565" s="122"/>
      <c r="B565" s="122"/>
      <c r="C565" s="122"/>
      <c r="D565" s="122"/>
      <c r="E565" s="122"/>
      <c r="F565" s="122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  <c r="V565" s="122"/>
      <c r="W565" s="122"/>
      <c r="X565" s="122"/>
      <c r="Y565" s="122"/>
      <c r="Z565" s="122"/>
      <c r="AA565" s="122"/>
    </row>
    <row r="566" spans="1:27" ht="12.75" x14ac:dyDescent="0.2">
      <c r="A566" s="122"/>
      <c r="B566" s="122"/>
      <c r="C566" s="122"/>
      <c r="D566" s="122"/>
      <c r="E566" s="122"/>
      <c r="F566" s="122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  <c r="V566" s="122"/>
      <c r="W566" s="122"/>
      <c r="X566" s="122"/>
      <c r="Y566" s="122"/>
      <c r="Z566" s="122"/>
      <c r="AA566" s="122"/>
    </row>
    <row r="567" spans="1:27" ht="12.75" x14ac:dyDescent="0.2">
      <c r="A567" s="122"/>
      <c r="B567" s="122"/>
      <c r="C567" s="122"/>
      <c r="D567" s="122"/>
      <c r="E567" s="122"/>
      <c r="F567" s="122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  <c r="V567" s="122"/>
      <c r="W567" s="122"/>
      <c r="X567" s="122"/>
      <c r="Y567" s="122"/>
      <c r="Z567" s="122"/>
      <c r="AA567" s="122"/>
    </row>
    <row r="568" spans="1:27" ht="12.75" x14ac:dyDescent="0.2">
      <c r="A568" s="122"/>
      <c r="B568" s="122"/>
      <c r="C568" s="122"/>
      <c r="D568" s="122"/>
      <c r="E568" s="122"/>
      <c r="F568" s="122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  <c r="V568" s="122"/>
      <c r="W568" s="122"/>
      <c r="X568" s="122"/>
      <c r="Y568" s="122"/>
      <c r="Z568" s="122"/>
      <c r="AA568" s="122"/>
    </row>
    <row r="569" spans="1:27" ht="12.75" x14ac:dyDescent="0.2">
      <c r="A569" s="122"/>
      <c r="B569" s="122"/>
      <c r="C569" s="122"/>
      <c r="D569" s="122"/>
      <c r="E569" s="122"/>
      <c r="F569" s="122"/>
      <c r="G569" s="122"/>
      <c r="H569" s="122"/>
      <c r="I569" s="122"/>
      <c r="J569" s="122"/>
      <c r="K569" s="122"/>
      <c r="L569" s="122"/>
      <c r="M569" s="122"/>
      <c r="N569" s="122"/>
      <c r="O569" s="122"/>
      <c r="P569" s="122"/>
      <c r="Q569" s="122"/>
      <c r="R569" s="122"/>
      <c r="S569" s="122"/>
      <c r="T569" s="122"/>
      <c r="U569" s="122"/>
      <c r="V569" s="122"/>
      <c r="W569" s="122"/>
      <c r="X569" s="122"/>
      <c r="Y569" s="122"/>
      <c r="Z569" s="122"/>
      <c r="AA569" s="122"/>
    </row>
    <row r="570" spans="1:27" ht="12.75" x14ac:dyDescent="0.2">
      <c r="A570" s="122"/>
      <c r="B570" s="122"/>
      <c r="C570" s="122"/>
      <c r="D570" s="122"/>
      <c r="E570" s="122"/>
      <c r="F570" s="122"/>
      <c r="G570" s="122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  <c r="V570" s="122"/>
      <c r="W570" s="122"/>
      <c r="X570" s="122"/>
      <c r="Y570" s="122"/>
      <c r="Z570" s="122"/>
      <c r="AA570" s="122"/>
    </row>
    <row r="571" spans="1:27" ht="12.75" x14ac:dyDescent="0.2">
      <c r="A571" s="122"/>
      <c r="B571" s="122"/>
      <c r="C571" s="122"/>
      <c r="D571" s="122"/>
      <c r="E571" s="122"/>
      <c r="F571" s="122"/>
      <c r="G571" s="122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  <c r="V571" s="122"/>
      <c r="W571" s="122"/>
      <c r="X571" s="122"/>
      <c r="Y571" s="122"/>
      <c r="Z571" s="122"/>
      <c r="AA571" s="122"/>
    </row>
    <row r="572" spans="1:27" ht="12.75" x14ac:dyDescent="0.2">
      <c r="A572" s="122"/>
      <c r="B572" s="122"/>
      <c r="C572" s="122"/>
      <c r="D572" s="122"/>
      <c r="E572" s="122"/>
      <c r="F572" s="122"/>
      <c r="G572" s="122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  <c r="V572" s="122"/>
      <c r="W572" s="122"/>
      <c r="X572" s="122"/>
      <c r="Y572" s="122"/>
      <c r="Z572" s="122"/>
      <c r="AA572" s="122"/>
    </row>
    <row r="573" spans="1:27" ht="12.75" x14ac:dyDescent="0.2">
      <c r="A573" s="122"/>
      <c r="B573" s="122"/>
      <c r="C573" s="122"/>
      <c r="D573" s="122"/>
      <c r="E573" s="122"/>
      <c r="F573" s="122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  <c r="V573" s="122"/>
      <c r="W573" s="122"/>
      <c r="X573" s="122"/>
      <c r="Y573" s="122"/>
      <c r="Z573" s="122"/>
      <c r="AA573" s="122"/>
    </row>
    <row r="574" spans="1:27" ht="12.75" x14ac:dyDescent="0.2">
      <c r="A574" s="122"/>
      <c r="B574" s="122"/>
      <c r="C574" s="122"/>
      <c r="D574" s="122"/>
      <c r="E574" s="122"/>
      <c r="F574" s="122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  <c r="V574" s="122"/>
      <c r="W574" s="122"/>
      <c r="X574" s="122"/>
      <c r="Y574" s="122"/>
      <c r="Z574" s="122"/>
      <c r="AA574" s="122"/>
    </row>
    <row r="575" spans="1:27" ht="12.75" x14ac:dyDescent="0.2">
      <c r="A575" s="122"/>
      <c r="B575" s="122"/>
      <c r="C575" s="122"/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  <c r="V575" s="122"/>
      <c r="W575" s="122"/>
      <c r="X575" s="122"/>
      <c r="Y575" s="122"/>
      <c r="Z575" s="122"/>
      <c r="AA575" s="122"/>
    </row>
    <row r="576" spans="1:27" ht="12.75" x14ac:dyDescent="0.2">
      <c r="A576" s="122"/>
      <c r="B576" s="122"/>
      <c r="C576" s="122"/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  <c r="V576" s="122"/>
      <c r="W576" s="122"/>
      <c r="X576" s="122"/>
      <c r="Y576" s="122"/>
      <c r="Z576" s="122"/>
      <c r="AA576" s="122"/>
    </row>
    <row r="577" spans="1:27" ht="12.75" x14ac:dyDescent="0.2">
      <c r="A577" s="122"/>
      <c r="B577" s="122"/>
      <c r="C577" s="122"/>
      <c r="D577" s="122"/>
      <c r="E577" s="122"/>
      <c r="F577" s="122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  <c r="V577" s="122"/>
      <c r="W577" s="122"/>
      <c r="X577" s="122"/>
      <c r="Y577" s="122"/>
      <c r="Z577" s="122"/>
      <c r="AA577" s="122"/>
    </row>
    <row r="578" spans="1:27" ht="12.75" x14ac:dyDescent="0.2">
      <c r="A578" s="122"/>
      <c r="B578" s="122"/>
      <c r="C578" s="122"/>
      <c r="D578" s="122"/>
      <c r="E578" s="122"/>
      <c r="F578" s="122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  <c r="V578" s="122"/>
      <c r="W578" s="122"/>
      <c r="X578" s="122"/>
      <c r="Y578" s="122"/>
      <c r="Z578" s="122"/>
      <c r="AA578" s="122"/>
    </row>
    <row r="579" spans="1:27" ht="12.75" x14ac:dyDescent="0.2">
      <c r="A579" s="122"/>
      <c r="B579" s="122"/>
      <c r="C579" s="122"/>
      <c r="D579" s="122"/>
      <c r="E579" s="122"/>
      <c r="F579" s="122"/>
      <c r="G579" s="122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  <c r="V579" s="122"/>
      <c r="W579" s="122"/>
      <c r="X579" s="122"/>
      <c r="Y579" s="122"/>
      <c r="Z579" s="122"/>
      <c r="AA579" s="122"/>
    </row>
    <row r="580" spans="1:27" ht="12.75" x14ac:dyDescent="0.2">
      <c r="A580" s="122"/>
      <c r="B580" s="122"/>
      <c r="C580" s="122"/>
      <c r="D580" s="122"/>
      <c r="E580" s="122"/>
      <c r="F580" s="122"/>
      <c r="G580" s="122"/>
      <c r="H580" s="122"/>
      <c r="I580" s="122"/>
      <c r="J580" s="122"/>
      <c r="K580" s="122"/>
      <c r="L580" s="122"/>
      <c r="M580" s="122"/>
      <c r="N580" s="122"/>
      <c r="O580" s="122"/>
      <c r="P580" s="122"/>
      <c r="Q580" s="122"/>
      <c r="R580" s="122"/>
      <c r="S580" s="122"/>
      <c r="T580" s="122"/>
      <c r="U580" s="122"/>
      <c r="V580" s="122"/>
      <c r="W580" s="122"/>
      <c r="X580" s="122"/>
      <c r="Y580" s="122"/>
      <c r="Z580" s="122"/>
      <c r="AA580" s="122"/>
    </row>
    <row r="581" spans="1:27" ht="12.75" x14ac:dyDescent="0.2">
      <c r="A581" s="122"/>
      <c r="B581" s="122"/>
      <c r="C581" s="122"/>
      <c r="D581" s="122"/>
      <c r="E581" s="122"/>
      <c r="F581" s="122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  <c r="V581" s="122"/>
      <c r="W581" s="122"/>
      <c r="X581" s="122"/>
      <c r="Y581" s="122"/>
      <c r="Z581" s="122"/>
      <c r="AA581" s="122"/>
    </row>
    <row r="582" spans="1:27" ht="12.75" x14ac:dyDescent="0.2">
      <c r="A582" s="122"/>
      <c r="B582" s="122"/>
      <c r="C582" s="122"/>
      <c r="D582" s="122"/>
      <c r="E582" s="122"/>
      <c r="F582" s="122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  <c r="V582" s="122"/>
      <c r="W582" s="122"/>
      <c r="X582" s="122"/>
      <c r="Y582" s="122"/>
      <c r="Z582" s="122"/>
      <c r="AA582" s="122"/>
    </row>
    <row r="583" spans="1:27" ht="12.75" x14ac:dyDescent="0.2">
      <c r="A583" s="122"/>
      <c r="B583" s="122"/>
      <c r="C583" s="122"/>
      <c r="D583" s="122"/>
      <c r="E583" s="122"/>
      <c r="F583" s="122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  <c r="V583" s="122"/>
      <c r="W583" s="122"/>
      <c r="X583" s="122"/>
      <c r="Y583" s="122"/>
      <c r="Z583" s="122"/>
      <c r="AA583" s="122"/>
    </row>
    <row r="584" spans="1:27" ht="12.75" x14ac:dyDescent="0.2">
      <c r="A584" s="122"/>
      <c r="B584" s="122"/>
      <c r="C584" s="122"/>
      <c r="D584" s="122"/>
      <c r="E584" s="122"/>
      <c r="F584" s="122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  <c r="V584" s="122"/>
      <c r="W584" s="122"/>
      <c r="X584" s="122"/>
      <c r="Y584" s="122"/>
      <c r="Z584" s="122"/>
      <c r="AA584" s="122"/>
    </row>
    <row r="585" spans="1:27" ht="12.75" x14ac:dyDescent="0.2">
      <c r="A585" s="122"/>
      <c r="B585" s="122"/>
      <c r="C585" s="122"/>
      <c r="D585" s="122"/>
      <c r="E585" s="122"/>
      <c r="F585" s="122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  <c r="V585" s="122"/>
      <c r="W585" s="122"/>
      <c r="X585" s="122"/>
      <c r="Y585" s="122"/>
      <c r="Z585" s="122"/>
      <c r="AA585" s="122"/>
    </row>
    <row r="586" spans="1:27" ht="12.75" x14ac:dyDescent="0.2">
      <c r="A586" s="122"/>
      <c r="B586" s="122"/>
      <c r="C586" s="122"/>
      <c r="D586" s="122"/>
      <c r="E586" s="122"/>
      <c r="F586" s="122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  <c r="V586" s="122"/>
      <c r="W586" s="122"/>
      <c r="X586" s="122"/>
      <c r="Y586" s="122"/>
      <c r="Z586" s="122"/>
      <c r="AA586" s="122"/>
    </row>
    <row r="587" spans="1:27" ht="12.75" x14ac:dyDescent="0.2">
      <c r="A587" s="122"/>
      <c r="B587" s="122"/>
      <c r="C587" s="122"/>
      <c r="D587" s="122"/>
      <c r="E587" s="122"/>
      <c r="F587" s="122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  <c r="V587" s="122"/>
      <c r="W587" s="122"/>
      <c r="X587" s="122"/>
      <c r="Y587" s="122"/>
      <c r="Z587" s="122"/>
      <c r="AA587" s="122"/>
    </row>
    <row r="588" spans="1:27" ht="12.75" x14ac:dyDescent="0.2">
      <c r="A588" s="122"/>
      <c r="B588" s="122"/>
      <c r="C588" s="122"/>
      <c r="D588" s="122"/>
      <c r="E588" s="122"/>
      <c r="F588" s="122"/>
      <c r="G588" s="122"/>
      <c r="H588" s="122"/>
      <c r="I588" s="122"/>
      <c r="J588" s="122"/>
      <c r="K588" s="122"/>
      <c r="L588" s="122"/>
      <c r="M588" s="122"/>
      <c r="N588" s="122"/>
      <c r="O588" s="122"/>
      <c r="P588" s="122"/>
      <c r="Q588" s="122"/>
      <c r="R588" s="122"/>
      <c r="S588" s="122"/>
      <c r="T588" s="122"/>
      <c r="U588" s="122"/>
      <c r="V588" s="122"/>
      <c r="W588" s="122"/>
      <c r="X588" s="122"/>
      <c r="Y588" s="122"/>
      <c r="Z588" s="122"/>
      <c r="AA588" s="122"/>
    </row>
    <row r="589" spans="1:27" ht="12.75" x14ac:dyDescent="0.2">
      <c r="A589" s="122"/>
      <c r="B589" s="122"/>
      <c r="C589" s="122"/>
      <c r="D589" s="122"/>
      <c r="E589" s="122"/>
      <c r="F589" s="122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  <c r="V589" s="122"/>
      <c r="W589" s="122"/>
      <c r="X589" s="122"/>
      <c r="Y589" s="122"/>
      <c r="Z589" s="122"/>
      <c r="AA589" s="122"/>
    </row>
    <row r="590" spans="1:27" ht="12.75" x14ac:dyDescent="0.2">
      <c r="A590" s="122"/>
      <c r="B590" s="122"/>
      <c r="C590" s="122"/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  <c r="V590" s="122"/>
      <c r="W590" s="122"/>
      <c r="X590" s="122"/>
      <c r="Y590" s="122"/>
      <c r="Z590" s="122"/>
      <c r="AA590" s="122"/>
    </row>
    <row r="591" spans="1:27" ht="12.75" x14ac:dyDescent="0.2">
      <c r="A591" s="122"/>
      <c r="B591" s="122"/>
      <c r="C591" s="122"/>
      <c r="D591" s="122"/>
      <c r="E591" s="122"/>
      <c r="F591" s="122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  <c r="V591" s="122"/>
      <c r="W591" s="122"/>
      <c r="X591" s="122"/>
      <c r="Y591" s="122"/>
      <c r="Z591" s="122"/>
      <c r="AA591" s="122"/>
    </row>
    <row r="592" spans="1:27" ht="12.75" x14ac:dyDescent="0.2">
      <c r="A592" s="122"/>
      <c r="B592" s="122"/>
      <c r="C592" s="122"/>
      <c r="D592" s="122"/>
      <c r="E592" s="122"/>
      <c r="F592" s="122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  <c r="V592" s="122"/>
      <c r="W592" s="122"/>
      <c r="X592" s="122"/>
      <c r="Y592" s="122"/>
      <c r="Z592" s="122"/>
      <c r="AA592" s="122"/>
    </row>
    <row r="593" spans="1:27" ht="12.75" x14ac:dyDescent="0.2">
      <c r="A593" s="122"/>
      <c r="B593" s="122"/>
      <c r="C593" s="122"/>
      <c r="D593" s="122"/>
      <c r="E593" s="122"/>
      <c r="F593" s="122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  <c r="V593" s="122"/>
      <c r="W593" s="122"/>
      <c r="X593" s="122"/>
      <c r="Y593" s="122"/>
      <c r="Z593" s="122"/>
      <c r="AA593" s="122"/>
    </row>
    <row r="594" spans="1:27" ht="12.75" x14ac:dyDescent="0.2">
      <c r="A594" s="122"/>
      <c r="B594" s="122"/>
      <c r="C594" s="122"/>
      <c r="D594" s="122"/>
      <c r="E594" s="122"/>
      <c r="F594" s="122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  <c r="V594" s="122"/>
      <c r="W594" s="122"/>
      <c r="X594" s="122"/>
      <c r="Y594" s="122"/>
      <c r="Z594" s="122"/>
      <c r="AA594" s="122"/>
    </row>
    <row r="595" spans="1:27" ht="12.75" x14ac:dyDescent="0.2">
      <c r="A595" s="122"/>
      <c r="B595" s="122"/>
      <c r="C595" s="122"/>
      <c r="D595" s="122"/>
      <c r="E595" s="122"/>
      <c r="F595" s="122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  <c r="V595" s="122"/>
      <c r="W595" s="122"/>
      <c r="X595" s="122"/>
      <c r="Y595" s="122"/>
      <c r="Z595" s="122"/>
      <c r="AA595" s="122"/>
    </row>
    <row r="596" spans="1:27" ht="12.75" x14ac:dyDescent="0.2">
      <c r="A596" s="122"/>
      <c r="B596" s="122"/>
      <c r="C596" s="122"/>
      <c r="D596" s="122"/>
      <c r="E596" s="122"/>
      <c r="F596" s="122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  <c r="V596" s="122"/>
      <c r="W596" s="122"/>
      <c r="X596" s="122"/>
      <c r="Y596" s="122"/>
      <c r="Z596" s="122"/>
      <c r="AA596" s="122"/>
    </row>
    <row r="597" spans="1:27" ht="12.75" x14ac:dyDescent="0.2">
      <c r="A597" s="122"/>
      <c r="B597" s="122"/>
      <c r="C597" s="122"/>
      <c r="D597" s="122"/>
      <c r="E597" s="122"/>
      <c r="F597" s="122"/>
      <c r="G597" s="122"/>
      <c r="H597" s="122"/>
      <c r="I597" s="122"/>
      <c r="J597" s="122"/>
      <c r="K597" s="122"/>
      <c r="L597" s="122"/>
      <c r="M597" s="122"/>
      <c r="N597" s="122"/>
      <c r="O597" s="122"/>
      <c r="P597" s="122"/>
      <c r="Q597" s="122"/>
      <c r="R597" s="122"/>
      <c r="S597" s="122"/>
      <c r="T597" s="122"/>
      <c r="U597" s="122"/>
      <c r="V597" s="122"/>
      <c r="W597" s="122"/>
      <c r="X597" s="122"/>
      <c r="Y597" s="122"/>
      <c r="Z597" s="122"/>
      <c r="AA597" s="122"/>
    </row>
    <row r="598" spans="1:27" ht="12.75" x14ac:dyDescent="0.2">
      <c r="A598" s="122"/>
      <c r="B598" s="122"/>
      <c r="C598" s="122"/>
      <c r="D598" s="122"/>
      <c r="E598" s="122"/>
      <c r="F598" s="122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  <c r="V598" s="122"/>
      <c r="W598" s="122"/>
      <c r="X598" s="122"/>
      <c r="Y598" s="122"/>
      <c r="Z598" s="122"/>
      <c r="AA598" s="122"/>
    </row>
    <row r="599" spans="1:27" ht="12.75" x14ac:dyDescent="0.2">
      <c r="A599" s="122"/>
      <c r="B599" s="122"/>
      <c r="C599" s="122"/>
      <c r="D599" s="122"/>
      <c r="E599" s="122"/>
      <c r="F599" s="122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  <c r="V599" s="122"/>
      <c r="W599" s="122"/>
      <c r="X599" s="122"/>
      <c r="Y599" s="122"/>
      <c r="Z599" s="122"/>
      <c r="AA599" s="122"/>
    </row>
    <row r="600" spans="1:27" ht="12.75" x14ac:dyDescent="0.2">
      <c r="A600" s="122"/>
      <c r="B600" s="122"/>
      <c r="C600" s="122"/>
      <c r="D600" s="122"/>
      <c r="E600" s="122"/>
      <c r="F600" s="122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  <c r="V600" s="122"/>
      <c r="W600" s="122"/>
      <c r="X600" s="122"/>
      <c r="Y600" s="122"/>
      <c r="Z600" s="122"/>
      <c r="AA600" s="122"/>
    </row>
    <row r="601" spans="1:27" ht="12.75" x14ac:dyDescent="0.2">
      <c r="A601" s="122"/>
      <c r="B601" s="122"/>
      <c r="C601" s="122"/>
      <c r="D601" s="122"/>
      <c r="E601" s="122"/>
      <c r="F601" s="122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  <c r="V601" s="122"/>
      <c r="W601" s="122"/>
      <c r="X601" s="122"/>
      <c r="Y601" s="122"/>
      <c r="Z601" s="122"/>
      <c r="AA601" s="122"/>
    </row>
    <row r="602" spans="1:27" ht="12.75" x14ac:dyDescent="0.2">
      <c r="A602" s="122"/>
      <c r="B602" s="122"/>
      <c r="C602" s="122"/>
      <c r="D602" s="122"/>
      <c r="E602" s="122"/>
      <c r="F602" s="122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  <c r="V602" s="122"/>
      <c r="W602" s="122"/>
      <c r="X602" s="122"/>
      <c r="Y602" s="122"/>
      <c r="Z602" s="122"/>
      <c r="AA602" s="122"/>
    </row>
    <row r="603" spans="1:27" ht="12.75" x14ac:dyDescent="0.2">
      <c r="A603" s="122"/>
      <c r="B603" s="122"/>
      <c r="C603" s="122"/>
      <c r="D603" s="122"/>
      <c r="E603" s="122"/>
      <c r="F603" s="122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  <c r="V603" s="122"/>
      <c r="W603" s="122"/>
      <c r="X603" s="122"/>
      <c r="Y603" s="122"/>
      <c r="Z603" s="122"/>
      <c r="AA603" s="122"/>
    </row>
    <row r="604" spans="1:27" ht="12.75" x14ac:dyDescent="0.2">
      <c r="A604" s="122"/>
      <c r="B604" s="122"/>
      <c r="C604" s="122"/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  <c r="V604" s="122"/>
      <c r="W604" s="122"/>
      <c r="X604" s="122"/>
      <c r="Y604" s="122"/>
      <c r="Z604" s="122"/>
      <c r="AA604" s="122"/>
    </row>
    <row r="605" spans="1:27" ht="12.75" x14ac:dyDescent="0.2">
      <c r="A605" s="122"/>
      <c r="B605" s="122"/>
      <c r="C605" s="122"/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  <c r="V605" s="122"/>
      <c r="W605" s="122"/>
      <c r="X605" s="122"/>
      <c r="Y605" s="122"/>
      <c r="Z605" s="122"/>
      <c r="AA605" s="122"/>
    </row>
    <row r="606" spans="1:27" ht="12.75" x14ac:dyDescent="0.2">
      <c r="A606" s="122"/>
      <c r="B606" s="122"/>
      <c r="C606" s="122"/>
      <c r="D606" s="122"/>
      <c r="E606" s="122"/>
      <c r="F606" s="122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  <c r="V606" s="122"/>
      <c r="W606" s="122"/>
      <c r="X606" s="122"/>
      <c r="Y606" s="122"/>
      <c r="Z606" s="122"/>
      <c r="AA606" s="122"/>
    </row>
    <row r="607" spans="1:27" ht="12.75" x14ac:dyDescent="0.2">
      <c r="A607" s="122"/>
      <c r="B607" s="122"/>
      <c r="C607" s="122"/>
      <c r="D607" s="122"/>
      <c r="E607" s="122"/>
      <c r="F607" s="122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  <c r="V607" s="122"/>
      <c r="W607" s="122"/>
      <c r="X607" s="122"/>
      <c r="Y607" s="122"/>
      <c r="Z607" s="122"/>
      <c r="AA607" s="122"/>
    </row>
    <row r="608" spans="1:27" ht="12.75" x14ac:dyDescent="0.2">
      <c r="A608" s="122"/>
      <c r="B608" s="122"/>
      <c r="C608" s="122"/>
      <c r="D608" s="122"/>
      <c r="E608" s="122"/>
      <c r="F608" s="122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  <c r="V608" s="122"/>
      <c r="W608" s="122"/>
      <c r="X608" s="122"/>
      <c r="Y608" s="122"/>
      <c r="Z608" s="122"/>
      <c r="AA608" s="122"/>
    </row>
    <row r="609" spans="1:27" ht="12.75" x14ac:dyDescent="0.2">
      <c r="A609" s="122"/>
      <c r="B609" s="122"/>
      <c r="C609" s="122"/>
      <c r="D609" s="122"/>
      <c r="E609" s="122"/>
      <c r="F609" s="122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  <c r="V609" s="122"/>
      <c r="W609" s="122"/>
      <c r="X609" s="122"/>
      <c r="Y609" s="122"/>
      <c r="Z609" s="122"/>
      <c r="AA609" s="122"/>
    </row>
    <row r="610" spans="1:27" ht="12.75" x14ac:dyDescent="0.2">
      <c r="A610" s="122"/>
      <c r="B610" s="122"/>
      <c r="C610" s="122"/>
      <c r="D610" s="122"/>
      <c r="E610" s="122"/>
      <c r="F610" s="122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  <c r="V610" s="122"/>
      <c r="W610" s="122"/>
      <c r="X610" s="122"/>
      <c r="Y610" s="122"/>
      <c r="Z610" s="122"/>
      <c r="AA610" s="122"/>
    </row>
    <row r="611" spans="1:27" ht="12.75" x14ac:dyDescent="0.2">
      <c r="A611" s="122"/>
      <c r="B611" s="122"/>
      <c r="C611" s="122"/>
      <c r="D611" s="122"/>
      <c r="E611" s="122"/>
      <c r="F611" s="122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  <c r="V611" s="122"/>
      <c r="W611" s="122"/>
      <c r="X611" s="122"/>
      <c r="Y611" s="122"/>
      <c r="Z611" s="122"/>
      <c r="AA611" s="122"/>
    </row>
    <row r="612" spans="1:27" ht="12.75" x14ac:dyDescent="0.2">
      <c r="A612" s="122"/>
      <c r="B612" s="122"/>
      <c r="C612" s="122"/>
      <c r="D612" s="122"/>
      <c r="E612" s="122"/>
      <c r="F612" s="122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  <c r="V612" s="122"/>
      <c r="W612" s="122"/>
      <c r="X612" s="122"/>
      <c r="Y612" s="122"/>
      <c r="Z612" s="122"/>
      <c r="AA612" s="122"/>
    </row>
    <row r="613" spans="1:27" ht="12.75" x14ac:dyDescent="0.2">
      <c r="A613" s="122"/>
      <c r="B613" s="122"/>
      <c r="C613" s="122"/>
      <c r="D613" s="122"/>
      <c r="E613" s="122"/>
      <c r="F613" s="122"/>
      <c r="G613" s="122"/>
      <c r="H613" s="122"/>
      <c r="I613" s="122"/>
      <c r="J613" s="122"/>
      <c r="K613" s="122"/>
      <c r="L613" s="122"/>
      <c r="M613" s="122"/>
      <c r="N613" s="122"/>
      <c r="O613" s="122"/>
      <c r="P613" s="122"/>
      <c r="Q613" s="122"/>
      <c r="R613" s="122"/>
      <c r="S613" s="122"/>
      <c r="T613" s="122"/>
      <c r="U613" s="122"/>
      <c r="V613" s="122"/>
      <c r="W613" s="122"/>
      <c r="X613" s="122"/>
      <c r="Y613" s="122"/>
      <c r="Z613" s="122"/>
      <c r="AA613" s="122"/>
    </row>
    <row r="614" spans="1:27" ht="12.75" x14ac:dyDescent="0.2">
      <c r="A614" s="122"/>
      <c r="B614" s="122"/>
      <c r="C614" s="122"/>
      <c r="D614" s="122"/>
      <c r="E614" s="122"/>
      <c r="F614" s="122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  <c r="V614" s="122"/>
      <c r="W614" s="122"/>
      <c r="X614" s="122"/>
      <c r="Y614" s="122"/>
      <c r="Z614" s="122"/>
      <c r="AA614" s="122"/>
    </row>
    <row r="615" spans="1:27" ht="12.75" x14ac:dyDescent="0.2">
      <c r="A615" s="122"/>
      <c r="B615" s="122"/>
      <c r="C615" s="122"/>
      <c r="D615" s="122"/>
      <c r="E615" s="122"/>
      <c r="F615" s="122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  <c r="V615" s="122"/>
      <c r="W615" s="122"/>
      <c r="X615" s="122"/>
      <c r="Y615" s="122"/>
      <c r="Z615" s="122"/>
      <c r="AA615" s="122"/>
    </row>
    <row r="616" spans="1:27" ht="12.75" x14ac:dyDescent="0.2">
      <c r="A616" s="122"/>
      <c r="B616" s="122"/>
      <c r="C616" s="122"/>
      <c r="D616" s="122"/>
      <c r="E616" s="122"/>
      <c r="F616" s="122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  <c r="V616" s="122"/>
      <c r="W616" s="122"/>
      <c r="X616" s="122"/>
      <c r="Y616" s="122"/>
      <c r="Z616" s="122"/>
      <c r="AA616" s="122"/>
    </row>
    <row r="617" spans="1:27" ht="12.75" x14ac:dyDescent="0.2">
      <c r="A617" s="122"/>
      <c r="B617" s="122"/>
      <c r="C617" s="122"/>
      <c r="D617" s="122"/>
      <c r="E617" s="122"/>
      <c r="F617" s="122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  <c r="V617" s="122"/>
      <c r="W617" s="122"/>
      <c r="X617" s="122"/>
      <c r="Y617" s="122"/>
      <c r="Z617" s="122"/>
      <c r="AA617" s="122"/>
    </row>
    <row r="618" spans="1:27" ht="12.75" x14ac:dyDescent="0.2">
      <c r="A618" s="122"/>
      <c r="B618" s="122"/>
      <c r="C618" s="122"/>
      <c r="D618" s="122"/>
      <c r="E618" s="122"/>
      <c r="F618" s="122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  <c r="V618" s="122"/>
      <c r="W618" s="122"/>
      <c r="X618" s="122"/>
      <c r="Y618" s="122"/>
      <c r="Z618" s="122"/>
      <c r="AA618" s="122"/>
    </row>
    <row r="619" spans="1:27" ht="12.75" x14ac:dyDescent="0.2">
      <c r="A619" s="122"/>
      <c r="B619" s="122"/>
      <c r="C619" s="122"/>
      <c r="D619" s="122"/>
      <c r="E619" s="122"/>
      <c r="F619" s="122"/>
      <c r="G619" s="122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  <c r="V619" s="122"/>
      <c r="W619" s="122"/>
      <c r="X619" s="122"/>
      <c r="Y619" s="122"/>
      <c r="Z619" s="122"/>
      <c r="AA619" s="122"/>
    </row>
    <row r="620" spans="1:27" ht="12.75" x14ac:dyDescent="0.2">
      <c r="A620" s="122"/>
      <c r="B620" s="122"/>
      <c r="C620" s="122"/>
      <c r="D620" s="122"/>
      <c r="E620" s="122"/>
      <c r="F620" s="122"/>
      <c r="G620" s="122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  <c r="V620" s="122"/>
      <c r="W620" s="122"/>
      <c r="X620" s="122"/>
      <c r="Y620" s="122"/>
      <c r="Z620" s="122"/>
      <c r="AA620" s="122"/>
    </row>
    <row r="621" spans="1:27" ht="12.75" x14ac:dyDescent="0.2">
      <c r="A621" s="122"/>
      <c r="B621" s="122"/>
      <c r="C621" s="122"/>
      <c r="D621" s="122"/>
      <c r="E621" s="122"/>
      <c r="F621" s="122"/>
      <c r="G621" s="122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  <c r="V621" s="122"/>
      <c r="W621" s="122"/>
      <c r="X621" s="122"/>
      <c r="Y621" s="122"/>
      <c r="Z621" s="122"/>
      <c r="AA621" s="122"/>
    </row>
    <row r="622" spans="1:27" ht="12.75" x14ac:dyDescent="0.2">
      <c r="A622" s="122"/>
      <c r="B622" s="122"/>
      <c r="C622" s="122"/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  <c r="V622" s="122"/>
      <c r="W622" s="122"/>
      <c r="X622" s="122"/>
      <c r="Y622" s="122"/>
      <c r="Z622" s="122"/>
      <c r="AA622" s="122"/>
    </row>
    <row r="623" spans="1:27" ht="12.75" x14ac:dyDescent="0.2">
      <c r="A623" s="122"/>
      <c r="B623" s="122"/>
      <c r="C623" s="122"/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  <c r="V623" s="122"/>
      <c r="W623" s="122"/>
      <c r="X623" s="122"/>
      <c r="Y623" s="122"/>
      <c r="Z623" s="122"/>
      <c r="AA623" s="122"/>
    </row>
    <row r="624" spans="1:27" ht="12.75" x14ac:dyDescent="0.2">
      <c r="A624" s="122"/>
      <c r="B624" s="122"/>
      <c r="C624" s="122"/>
      <c r="D624" s="122"/>
      <c r="E624" s="122"/>
      <c r="F624" s="122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  <c r="V624" s="122"/>
      <c r="W624" s="122"/>
      <c r="X624" s="122"/>
      <c r="Y624" s="122"/>
      <c r="Z624" s="122"/>
      <c r="AA624" s="122"/>
    </row>
    <row r="625" spans="1:27" ht="12.75" x14ac:dyDescent="0.2">
      <c r="A625" s="122"/>
      <c r="B625" s="122"/>
      <c r="C625" s="122"/>
      <c r="D625" s="122"/>
      <c r="E625" s="122"/>
      <c r="F625" s="122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  <c r="V625" s="122"/>
      <c r="W625" s="122"/>
      <c r="X625" s="122"/>
      <c r="Y625" s="122"/>
      <c r="Z625" s="122"/>
      <c r="AA625" s="122"/>
    </row>
    <row r="626" spans="1:27" ht="12.75" x14ac:dyDescent="0.2">
      <c r="A626" s="122"/>
      <c r="B626" s="122"/>
      <c r="C626" s="122"/>
      <c r="D626" s="122"/>
      <c r="E626" s="122"/>
      <c r="F626" s="122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  <c r="V626" s="122"/>
      <c r="W626" s="122"/>
      <c r="X626" s="122"/>
      <c r="Y626" s="122"/>
      <c r="Z626" s="122"/>
      <c r="AA626" s="122"/>
    </row>
    <row r="627" spans="1:27" ht="12.75" x14ac:dyDescent="0.2">
      <c r="A627" s="122"/>
      <c r="B627" s="122"/>
      <c r="C627" s="122"/>
      <c r="D627" s="122"/>
      <c r="E627" s="122"/>
      <c r="F627" s="122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  <c r="V627" s="122"/>
      <c r="W627" s="122"/>
      <c r="X627" s="122"/>
      <c r="Y627" s="122"/>
      <c r="Z627" s="122"/>
      <c r="AA627" s="122"/>
    </row>
    <row r="628" spans="1:27" ht="12.75" x14ac:dyDescent="0.2">
      <c r="A628" s="122"/>
      <c r="B628" s="122"/>
      <c r="C628" s="122"/>
      <c r="D628" s="122"/>
      <c r="E628" s="122"/>
      <c r="F628" s="122"/>
      <c r="G628" s="122"/>
      <c r="H628" s="122"/>
      <c r="I628" s="122"/>
      <c r="J628" s="122"/>
      <c r="K628" s="122"/>
      <c r="L628" s="122"/>
      <c r="M628" s="122"/>
      <c r="N628" s="122"/>
      <c r="O628" s="122"/>
      <c r="P628" s="122"/>
      <c r="Q628" s="122"/>
      <c r="R628" s="122"/>
      <c r="S628" s="122"/>
      <c r="T628" s="122"/>
      <c r="U628" s="122"/>
      <c r="V628" s="122"/>
      <c r="W628" s="122"/>
      <c r="X628" s="122"/>
      <c r="Y628" s="122"/>
      <c r="Z628" s="122"/>
      <c r="AA628" s="122"/>
    </row>
    <row r="629" spans="1:27" ht="12.75" x14ac:dyDescent="0.2">
      <c r="A629" s="122"/>
      <c r="B629" s="122"/>
      <c r="C629" s="122"/>
      <c r="D629" s="122"/>
      <c r="E629" s="122"/>
      <c r="F629" s="122"/>
      <c r="G629" s="122"/>
      <c r="H629" s="122"/>
      <c r="I629" s="122"/>
      <c r="J629" s="122"/>
      <c r="K629" s="122"/>
      <c r="L629" s="122"/>
      <c r="M629" s="122"/>
      <c r="N629" s="122"/>
      <c r="O629" s="122"/>
      <c r="P629" s="122"/>
      <c r="Q629" s="122"/>
      <c r="R629" s="122"/>
      <c r="S629" s="122"/>
      <c r="T629" s="122"/>
      <c r="U629" s="122"/>
      <c r="V629" s="122"/>
      <c r="W629" s="122"/>
      <c r="X629" s="122"/>
      <c r="Y629" s="122"/>
      <c r="Z629" s="122"/>
      <c r="AA629" s="122"/>
    </row>
    <row r="630" spans="1:27" ht="12.75" x14ac:dyDescent="0.2">
      <c r="A630" s="122"/>
      <c r="B630" s="122"/>
      <c r="C630" s="122"/>
      <c r="D630" s="122"/>
      <c r="E630" s="122"/>
      <c r="F630" s="122"/>
      <c r="G630" s="122"/>
      <c r="H630" s="122"/>
      <c r="I630" s="122"/>
      <c r="J630" s="122"/>
      <c r="K630" s="122"/>
      <c r="L630" s="122"/>
      <c r="M630" s="122"/>
      <c r="N630" s="122"/>
      <c r="O630" s="122"/>
      <c r="P630" s="122"/>
      <c r="Q630" s="122"/>
      <c r="R630" s="122"/>
      <c r="S630" s="122"/>
      <c r="T630" s="122"/>
      <c r="U630" s="122"/>
      <c r="V630" s="122"/>
      <c r="W630" s="122"/>
      <c r="X630" s="122"/>
      <c r="Y630" s="122"/>
      <c r="Z630" s="122"/>
      <c r="AA630" s="122"/>
    </row>
    <row r="631" spans="1:27" ht="12.75" x14ac:dyDescent="0.2">
      <c r="A631" s="122"/>
      <c r="B631" s="122"/>
      <c r="C631" s="122"/>
      <c r="D631" s="122"/>
      <c r="E631" s="122"/>
      <c r="F631" s="122"/>
      <c r="G631" s="122"/>
      <c r="H631" s="122"/>
      <c r="I631" s="122"/>
      <c r="J631" s="122"/>
      <c r="K631" s="122"/>
      <c r="L631" s="122"/>
      <c r="M631" s="122"/>
      <c r="N631" s="122"/>
      <c r="O631" s="122"/>
      <c r="P631" s="122"/>
      <c r="Q631" s="122"/>
      <c r="R631" s="122"/>
      <c r="S631" s="122"/>
      <c r="T631" s="122"/>
      <c r="U631" s="122"/>
      <c r="V631" s="122"/>
      <c r="W631" s="122"/>
      <c r="X631" s="122"/>
      <c r="Y631" s="122"/>
      <c r="Z631" s="122"/>
      <c r="AA631" s="122"/>
    </row>
    <row r="632" spans="1:27" ht="12.75" x14ac:dyDescent="0.2">
      <c r="A632" s="122"/>
      <c r="B632" s="122"/>
      <c r="C632" s="122"/>
      <c r="D632" s="122"/>
      <c r="E632" s="122"/>
      <c r="F632" s="122"/>
      <c r="G632" s="122"/>
      <c r="H632" s="122"/>
      <c r="I632" s="122"/>
      <c r="J632" s="122"/>
      <c r="K632" s="122"/>
      <c r="L632" s="122"/>
      <c r="M632" s="122"/>
      <c r="N632" s="122"/>
      <c r="O632" s="122"/>
      <c r="P632" s="122"/>
      <c r="Q632" s="122"/>
      <c r="R632" s="122"/>
      <c r="S632" s="122"/>
      <c r="T632" s="122"/>
      <c r="U632" s="122"/>
      <c r="V632" s="122"/>
      <c r="W632" s="122"/>
      <c r="X632" s="122"/>
      <c r="Y632" s="122"/>
      <c r="Z632" s="122"/>
      <c r="AA632" s="122"/>
    </row>
    <row r="633" spans="1:27" ht="12.75" x14ac:dyDescent="0.2">
      <c r="A633" s="122"/>
      <c r="B633" s="122"/>
      <c r="C633" s="122"/>
      <c r="D633" s="122"/>
      <c r="E633" s="122"/>
      <c r="F633" s="122"/>
      <c r="G633" s="122"/>
      <c r="H633" s="122"/>
      <c r="I633" s="122"/>
      <c r="J633" s="122"/>
      <c r="K633" s="122"/>
      <c r="L633" s="122"/>
      <c r="M633" s="122"/>
      <c r="N633" s="122"/>
      <c r="O633" s="122"/>
      <c r="P633" s="122"/>
      <c r="Q633" s="122"/>
      <c r="R633" s="122"/>
      <c r="S633" s="122"/>
      <c r="T633" s="122"/>
      <c r="U633" s="122"/>
      <c r="V633" s="122"/>
      <c r="W633" s="122"/>
      <c r="X633" s="122"/>
      <c r="Y633" s="122"/>
      <c r="Z633" s="122"/>
      <c r="AA633" s="122"/>
    </row>
    <row r="634" spans="1:27" ht="12.75" x14ac:dyDescent="0.2">
      <c r="A634" s="122"/>
      <c r="B634" s="122"/>
      <c r="C634" s="122"/>
      <c r="D634" s="122"/>
      <c r="E634" s="122"/>
      <c r="F634" s="122"/>
      <c r="G634" s="122"/>
      <c r="H634" s="122"/>
      <c r="I634" s="122"/>
      <c r="J634" s="122"/>
      <c r="K634" s="122"/>
      <c r="L634" s="122"/>
      <c r="M634" s="122"/>
      <c r="N634" s="122"/>
      <c r="O634" s="122"/>
      <c r="P634" s="122"/>
      <c r="Q634" s="122"/>
      <c r="R634" s="122"/>
      <c r="S634" s="122"/>
      <c r="T634" s="122"/>
      <c r="U634" s="122"/>
      <c r="V634" s="122"/>
      <c r="W634" s="122"/>
      <c r="X634" s="122"/>
      <c r="Y634" s="122"/>
      <c r="Z634" s="122"/>
      <c r="AA634" s="122"/>
    </row>
    <row r="635" spans="1:27" ht="12.75" x14ac:dyDescent="0.2">
      <c r="A635" s="122"/>
      <c r="B635" s="122"/>
      <c r="C635" s="122"/>
      <c r="D635" s="122"/>
      <c r="E635" s="122"/>
      <c r="F635" s="122"/>
      <c r="G635" s="122"/>
      <c r="H635" s="122"/>
      <c r="I635" s="122"/>
      <c r="J635" s="122"/>
      <c r="K635" s="122"/>
      <c r="L635" s="122"/>
      <c r="M635" s="122"/>
      <c r="N635" s="122"/>
      <c r="O635" s="122"/>
      <c r="P635" s="122"/>
      <c r="Q635" s="122"/>
      <c r="R635" s="122"/>
      <c r="S635" s="122"/>
      <c r="T635" s="122"/>
      <c r="U635" s="122"/>
      <c r="V635" s="122"/>
      <c r="W635" s="122"/>
      <c r="X635" s="122"/>
      <c r="Y635" s="122"/>
      <c r="Z635" s="122"/>
      <c r="AA635" s="122"/>
    </row>
    <row r="636" spans="1:27" ht="12.75" x14ac:dyDescent="0.2">
      <c r="A636" s="122"/>
      <c r="B636" s="122"/>
      <c r="C636" s="122"/>
      <c r="D636" s="122"/>
      <c r="E636" s="122"/>
      <c r="F636" s="122"/>
      <c r="G636" s="122"/>
      <c r="H636" s="122"/>
      <c r="I636" s="122"/>
      <c r="J636" s="122"/>
      <c r="K636" s="122"/>
      <c r="L636" s="122"/>
      <c r="M636" s="122"/>
      <c r="N636" s="122"/>
      <c r="O636" s="122"/>
      <c r="P636" s="122"/>
      <c r="Q636" s="122"/>
      <c r="R636" s="122"/>
      <c r="S636" s="122"/>
      <c r="T636" s="122"/>
      <c r="U636" s="122"/>
      <c r="V636" s="122"/>
      <c r="W636" s="122"/>
      <c r="X636" s="122"/>
      <c r="Y636" s="122"/>
      <c r="Z636" s="122"/>
      <c r="AA636" s="122"/>
    </row>
    <row r="637" spans="1:27" ht="12.75" x14ac:dyDescent="0.2">
      <c r="A637" s="122"/>
      <c r="B637" s="122"/>
      <c r="C637" s="122"/>
      <c r="D637" s="122"/>
      <c r="E637" s="122"/>
      <c r="F637" s="122"/>
      <c r="G637" s="122"/>
      <c r="H637" s="122"/>
      <c r="I637" s="122"/>
      <c r="J637" s="122"/>
      <c r="K637" s="122"/>
      <c r="L637" s="122"/>
      <c r="M637" s="122"/>
      <c r="N637" s="122"/>
      <c r="O637" s="122"/>
      <c r="P637" s="122"/>
      <c r="Q637" s="122"/>
      <c r="R637" s="122"/>
      <c r="S637" s="122"/>
      <c r="T637" s="122"/>
      <c r="U637" s="122"/>
      <c r="V637" s="122"/>
      <c r="W637" s="122"/>
      <c r="X637" s="122"/>
      <c r="Y637" s="122"/>
      <c r="Z637" s="122"/>
      <c r="AA637" s="122"/>
    </row>
    <row r="638" spans="1:27" ht="12.75" x14ac:dyDescent="0.2">
      <c r="A638" s="122"/>
      <c r="B638" s="122"/>
      <c r="C638" s="122"/>
      <c r="D638" s="122"/>
      <c r="E638" s="122"/>
      <c r="F638" s="122"/>
      <c r="G638" s="122"/>
      <c r="H638" s="122"/>
      <c r="I638" s="122"/>
      <c r="J638" s="122"/>
      <c r="K638" s="122"/>
      <c r="L638" s="122"/>
      <c r="M638" s="122"/>
      <c r="N638" s="122"/>
      <c r="O638" s="122"/>
      <c r="P638" s="122"/>
      <c r="Q638" s="122"/>
      <c r="R638" s="122"/>
      <c r="S638" s="122"/>
      <c r="T638" s="122"/>
      <c r="U638" s="122"/>
      <c r="V638" s="122"/>
      <c r="W638" s="122"/>
      <c r="X638" s="122"/>
      <c r="Y638" s="122"/>
      <c r="Z638" s="122"/>
      <c r="AA638" s="122"/>
    </row>
    <row r="639" spans="1:27" ht="12.75" x14ac:dyDescent="0.2">
      <c r="A639" s="122"/>
      <c r="B639" s="122"/>
      <c r="C639" s="122"/>
      <c r="D639" s="122"/>
      <c r="E639" s="122"/>
      <c r="F639" s="122"/>
      <c r="G639" s="122"/>
      <c r="H639" s="122"/>
      <c r="I639" s="122"/>
      <c r="J639" s="122"/>
      <c r="K639" s="122"/>
      <c r="L639" s="122"/>
      <c r="M639" s="122"/>
      <c r="N639" s="122"/>
      <c r="O639" s="122"/>
      <c r="P639" s="122"/>
      <c r="Q639" s="122"/>
      <c r="R639" s="122"/>
      <c r="S639" s="122"/>
      <c r="T639" s="122"/>
      <c r="U639" s="122"/>
      <c r="V639" s="122"/>
      <c r="W639" s="122"/>
      <c r="X639" s="122"/>
      <c r="Y639" s="122"/>
      <c r="Z639" s="122"/>
      <c r="AA639" s="122"/>
    </row>
    <row r="640" spans="1:27" ht="12.75" x14ac:dyDescent="0.2">
      <c r="A640" s="122"/>
      <c r="B640" s="122"/>
      <c r="C640" s="122"/>
      <c r="D640" s="122"/>
      <c r="E640" s="122"/>
      <c r="F640" s="122"/>
      <c r="G640" s="122"/>
      <c r="H640" s="122"/>
      <c r="I640" s="122"/>
      <c r="J640" s="122"/>
      <c r="K640" s="122"/>
      <c r="L640" s="122"/>
      <c r="M640" s="122"/>
      <c r="N640" s="122"/>
      <c r="O640" s="122"/>
      <c r="P640" s="122"/>
      <c r="Q640" s="122"/>
      <c r="R640" s="122"/>
      <c r="S640" s="122"/>
      <c r="T640" s="122"/>
      <c r="U640" s="122"/>
      <c r="V640" s="122"/>
      <c r="W640" s="122"/>
      <c r="X640" s="122"/>
      <c r="Y640" s="122"/>
      <c r="Z640" s="122"/>
      <c r="AA640" s="122"/>
    </row>
    <row r="641" spans="1:27" ht="12.75" x14ac:dyDescent="0.2">
      <c r="A641" s="122"/>
      <c r="B641" s="122"/>
      <c r="C641" s="122"/>
      <c r="D641" s="122"/>
      <c r="E641" s="122"/>
      <c r="F641" s="122"/>
      <c r="G641" s="122"/>
      <c r="H641" s="122"/>
      <c r="I641" s="122"/>
      <c r="J641" s="122"/>
      <c r="K641" s="122"/>
      <c r="L641" s="122"/>
      <c r="M641" s="122"/>
      <c r="N641" s="122"/>
      <c r="O641" s="122"/>
      <c r="P641" s="122"/>
      <c r="Q641" s="122"/>
      <c r="R641" s="122"/>
      <c r="S641" s="122"/>
      <c r="T641" s="122"/>
      <c r="U641" s="122"/>
      <c r="V641" s="122"/>
      <c r="W641" s="122"/>
      <c r="X641" s="122"/>
      <c r="Y641" s="122"/>
      <c r="Z641" s="122"/>
      <c r="AA641" s="122"/>
    </row>
    <row r="642" spans="1:27" ht="12.75" x14ac:dyDescent="0.2">
      <c r="A642" s="122"/>
      <c r="B642" s="122"/>
      <c r="C642" s="122"/>
      <c r="D642" s="122"/>
      <c r="E642" s="122"/>
      <c r="F642" s="122"/>
      <c r="G642" s="122"/>
      <c r="H642" s="122"/>
      <c r="I642" s="122"/>
      <c r="J642" s="122"/>
      <c r="K642" s="122"/>
      <c r="L642" s="122"/>
      <c r="M642" s="122"/>
      <c r="N642" s="122"/>
      <c r="O642" s="122"/>
      <c r="P642" s="122"/>
      <c r="Q642" s="122"/>
      <c r="R642" s="122"/>
      <c r="S642" s="122"/>
      <c r="T642" s="122"/>
      <c r="U642" s="122"/>
      <c r="V642" s="122"/>
      <c r="W642" s="122"/>
      <c r="X642" s="122"/>
      <c r="Y642" s="122"/>
      <c r="Z642" s="122"/>
      <c r="AA642" s="122"/>
    </row>
    <row r="643" spans="1:27" ht="12.75" x14ac:dyDescent="0.2">
      <c r="A643" s="122"/>
      <c r="B643" s="122"/>
      <c r="C643" s="122"/>
      <c r="D643" s="122"/>
      <c r="E643" s="122"/>
      <c r="F643" s="122"/>
      <c r="G643" s="122"/>
      <c r="H643" s="122"/>
      <c r="I643" s="122"/>
      <c r="J643" s="122"/>
      <c r="K643" s="122"/>
      <c r="L643" s="122"/>
      <c r="M643" s="122"/>
      <c r="N643" s="122"/>
      <c r="O643" s="122"/>
      <c r="P643" s="122"/>
      <c r="Q643" s="122"/>
      <c r="R643" s="122"/>
      <c r="S643" s="122"/>
      <c r="T643" s="122"/>
      <c r="U643" s="122"/>
      <c r="V643" s="122"/>
      <c r="W643" s="122"/>
      <c r="X643" s="122"/>
      <c r="Y643" s="122"/>
      <c r="Z643" s="122"/>
      <c r="AA643" s="122"/>
    </row>
    <row r="644" spans="1:27" ht="12.75" x14ac:dyDescent="0.2">
      <c r="A644" s="122"/>
      <c r="B644" s="122"/>
      <c r="C644" s="122"/>
      <c r="D644" s="122"/>
      <c r="E644" s="122"/>
      <c r="F644" s="122"/>
      <c r="G644" s="122"/>
      <c r="H644" s="122"/>
      <c r="I644" s="122"/>
      <c r="J644" s="122"/>
      <c r="K644" s="122"/>
      <c r="L644" s="122"/>
      <c r="M644" s="122"/>
      <c r="N644" s="122"/>
      <c r="O644" s="122"/>
      <c r="P644" s="122"/>
      <c r="Q644" s="122"/>
      <c r="R644" s="122"/>
      <c r="S644" s="122"/>
      <c r="T644" s="122"/>
      <c r="U644" s="122"/>
      <c r="V644" s="122"/>
      <c r="W644" s="122"/>
      <c r="X644" s="122"/>
      <c r="Y644" s="122"/>
      <c r="Z644" s="122"/>
      <c r="AA644" s="122"/>
    </row>
    <row r="645" spans="1:27" ht="12.75" x14ac:dyDescent="0.2">
      <c r="A645" s="122"/>
      <c r="B645" s="122"/>
      <c r="C645" s="122"/>
      <c r="D645" s="122"/>
      <c r="E645" s="122"/>
      <c r="F645" s="122"/>
      <c r="G645" s="122"/>
      <c r="H645" s="122"/>
      <c r="I645" s="122"/>
      <c r="J645" s="122"/>
      <c r="K645" s="122"/>
      <c r="L645" s="122"/>
      <c r="M645" s="122"/>
      <c r="N645" s="122"/>
      <c r="O645" s="122"/>
      <c r="P645" s="122"/>
      <c r="Q645" s="122"/>
      <c r="R645" s="122"/>
      <c r="S645" s="122"/>
      <c r="T645" s="122"/>
      <c r="U645" s="122"/>
      <c r="V645" s="122"/>
      <c r="W645" s="122"/>
      <c r="X645" s="122"/>
      <c r="Y645" s="122"/>
      <c r="Z645" s="122"/>
      <c r="AA645" s="122"/>
    </row>
    <row r="646" spans="1:27" ht="12.75" x14ac:dyDescent="0.2">
      <c r="A646" s="122"/>
      <c r="B646" s="122"/>
      <c r="C646" s="122"/>
      <c r="D646" s="122"/>
      <c r="E646" s="122"/>
      <c r="F646" s="122"/>
      <c r="G646" s="122"/>
      <c r="H646" s="122"/>
      <c r="I646" s="122"/>
      <c r="J646" s="122"/>
      <c r="K646" s="122"/>
      <c r="L646" s="122"/>
      <c r="M646" s="122"/>
      <c r="N646" s="122"/>
      <c r="O646" s="122"/>
      <c r="P646" s="122"/>
      <c r="Q646" s="122"/>
      <c r="R646" s="122"/>
      <c r="S646" s="122"/>
      <c r="T646" s="122"/>
      <c r="U646" s="122"/>
      <c r="V646" s="122"/>
      <c r="W646" s="122"/>
      <c r="X646" s="122"/>
      <c r="Y646" s="122"/>
      <c r="Z646" s="122"/>
      <c r="AA646" s="122"/>
    </row>
    <row r="647" spans="1:27" ht="12.75" x14ac:dyDescent="0.2">
      <c r="A647" s="122"/>
      <c r="B647" s="122"/>
      <c r="C647" s="122"/>
      <c r="D647" s="122"/>
      <c r="E647" s="122"/>
      <c r="F647" s="122"/>
      <c r="G647" s="122"/>
      <c r="H647" s="122"/>
      <c r="I647" s="122"/>
      <c r="J647" s="122"/>
      <c r="K647" s="122"/>
      <c r="L647" s="122"/>
      <c r="M647" s="122"/>
      <c r="N647" s="122"/>
      <c r="O647" s="122"/>
      <c r="P647" s="122"/>
      <c r="Q647" s="122"/>
      <c r="R647" s="122"/>
      <c r="S647" s="122"/>
      <c r="T647" s="122"/>
      <c r="U647" s="122"/>
      <c r="V647" s="122"/>
      <c r="W647" s="122"/>
      <c r="X647" s="122"/>
      <c r="Y647" s="122"/>
      <c r="Z647" s="122"/>
      <c r="AA647" s="122"/>
    </row>
    <row r="648" spans="1:27" ht="12.75" x14ac:dyDescent="0.2">
      <c r="A648" s="122"/>
      <c r="B648" s="122"/>
      <c r="C648" s="122"/>
      <c r="D648" s="122"/>
      <c r="E648" s="122"/>
      <c r="F648" s="122"/>
      <c r="G648" s="122"/>
      <c r="H648" s="122"/>
      <c r="I648" s="122"/>
      <c r="J648" s="122"/>
      <c r="K648" s="122"/>
      <c r="L648" s="122"/>
      <c r="M648" s="122"/>
      <c r="N648" s="122"/>
      <c r="O648" s="122"/>
      <c r="P648" s="122"/>
      <c r="Q648" s="122"/>
      <c r="R648" s="122"/>
      <c r="S648" s="122"/>
      <c r="T648" s="122"/>
      <c r="U648" s="122"/>
      <c r="V648" s="122"/>
      <c r="W648" s="122"/>
      <c r="X648" s="122"/>
      <c r="Y648" s="122"/>
      <c r="Z648" s="122"/>
      <c r="AA648" s="122"/>
    </row>
    <row r="649" spans="1:27" ht="12.75" x14ac:dyDescent="0.2">
      <c r="A649" s="122"/>
      <c r="B649" s="122"/>
      <c r="C649" s="122"/>
      <c r="D649" s="122"/>
      <c r="E649" s="122"/>
      <c r="F649" s="122"/>
      <c r="G649" s="122"/>
      <c r="H649" s="122"/>
      <c r="I649" s="122"/>
      <c r="J649" s="122"/>
      <c r="K649" s="122"/>
      <c r="L649" s="122"/>
      <c r="M649" s="122"/>
      <c r="N649" s="122"/>
      <c r="O649" s="122"/>
      <c r="P649" s="122"/>
      <c r="Q649" s="122"/>
      <c r="R649" s="122"/>
      <c r="S649" s="122"/>
      <c r="T649" s="122"/>
      <c r="U649" s="122"/>
      <c r="V649" s="122"/>
      <c r="W649" s="122"/>
      <c r="X649" s="122"/>
      <c r="Y649" s="122"/>
      <c r="Z649" s="122"/>
      <c r="AA649" s="122"/>
    </row>
    <row r="650" spans="1:27" ht="12.75" x14ac:dyDescent="0.2">
      <c r="A650" s="122"/>
      <c r="B650" s="122"/>
      <c r="C650" s="122"/>
      <c r="D650" s="122"/>
      <c r="E650" s="122"/>
      <c r="F650" s="122"/>
      <c r="G650" s="122"/>
      <c r="H650" s="122"/>
      <c r="I650" s="122"/>
      <c r="J650" s="122"/>
      <c r="K650" s="122"/>
      <c r="L650" s="122"/>
      <c r="M650" s="122"/>
      <c r="N650" s="122"/>
      <c r="O650" s="122"/>
      <c r="P650" s="122"/>
      <c r="Q650" s="122"/>
      <c r="R650" s="122"/>
      <c r="S650" s="122"/>
      <c r="T650" s="122"/>
      <c r="U650" s="122"/>
      <c r="V650" s="122"/>
      <c r="W650" s="122"/>
      <c r="X650" s="122"/>
      <c r="Y650" s="122"/>
      <c r="Z650" s="122"/>
      <c r="AA650" s="122"/>
    </row>
    <row r="651" spans="1:27" ht="12.75" x14ac:dyDescent="0.2">
      <c r="A651" s="122"/>
      <c r="B651" s="122"/>
      <c r="C651" s="122"/>
      <c r="D651" s="122"/>
      <c r="E651" s="122"/>
      <c r="F651" s="122"/>
      <c r="G651" s="122"/>
      <c r="H651" s="122"/>
      <c r="I651" s="122"/>
      <c r="J651" s="122"/>
      <c r="K651" s="122"/>
      <c r="L651" s="122"/>
      <c r="M651" s="122"/>
      <c r="N651" s="122"/>
      <c r="O651" s="122"/>
      <c r="P651" s="122"/>
      <c r="Q651" s="122"/>
      <c r="R651" s="122"/>
      <c r="S651" s="122"/>
      <c r="T651" s="122"/>
      <c r="U651" s="122"/>
      <c r="V651" s="122"/>
      <c r="W651" s="122"/>
      <c r="X651" s="122"/>
      <c r="Y651" s="122"/>
      <c r="Z651" s="122"/>
      <c r="AA651" s="122"/>
    </row>
    <row r="652" spans="1:27" ht="12.75" x14ac:dyDescent="0.2">
      <c r="A652" s="122"/>
      <c r="B652" s="122"/>
      <c r="C652" s="122"/>
      <c r="D652" s="122"/>
      <c r="E652" s="122"/>
      <c r="F652" s="122"/>
      <c r="G652" s="122"/>
      <c r="H652" s="122"/>
      <c r="I652" s="122"/>
      <c r="J652" s="122"/>
      <c r="K652" s="122"/>
      <c r="L652" s="122"/>
      <c r="M652" s="122"/>
      <c r="N652" s="122"/>
      <c r="O652" s="122"/>
      <c r="P652" s="122"/>
      <c r="Q652" s="122"/>
      <c r="R652" s="122"/>
      <c r="S652" s="122"/>
      <c r="T652" s="122"/>
      <c r="U652" s="122"/>
      <c r="V652" s="122"/>
      <c r="W652" s="122"/>
      <c r="X652" s="122"/>
      <c r="Y652" s="122"/>
      <c r="Z652" s="122"/>
      <c r="AA652" s="122"/>
    </row>
    <row r="653" spans="1:27" ht="12.75" x14ac:dyDescent="0.2">
      <c r="A653" s="122"/>
      <c r="B653" s="122"/>
      <c r="C653" s="122"/>
      <c r="D653" s="122"/>
      <c r="E653" s="122"/>
      <c r="F653" s="122"/>
      <c r="G653" s="122"/>
      <c r="H653" s="122"/>
      <c r="I653" s="122"/>
      <c r="J653" s="122"/>
      <c r="K653" s="122"/>
      <c r="L653" s="122"/>
      <c r="M653" s="122"/>
      <c r="N653" s="122"/>
      <c r="O653" s="122"/>
      <c r="P653" s="122"/>
      <c r="Q653" s="122"/>
      <c r="R653" s="122"/>
      <c r="S653" s="122"/>
      <c r="T653" s="122"/>
      <c r="U653" s="122"/>
      <c r="V653" s="122"/>
      <c r="W653" s="122"/>
      <c r="X653" s="122"/>
      <c r="Y653" s="122"/>
      <c r="Z653" s="122"/>
      <c r="AA653" s="122"/>
    </row>
    <row r="654" spans="1:27" ht="12.75" x14ac:dyDescent="0.2">
      <c r="A654" s="122"/>
      <c r="B654" s="122"/>
      <c r="C654" s="122"/>
      <c r="D654" s="122"/>
      <c r="E654" s="122"/>
      <c r="F654" s="122"/>
      <c r="G654" s="122"/>
      <c r="H654" s="122"/>
      <c r="I654" s="122"/>
      <c r="J654" s="122"/>
      <c r="K654" s="122"/>
      <c r="L654" s="122"/>
      <c r="M654" s="122"/>
      <c r="N654" s="122"/>
      <c r="O654" s="122"/>
      <c r="P654" s="122"/>
      <c r="Q654" s="122"/>
      <c r="R654" s="122"/>
      <c r="S654" s="122"/>
      <c r="T654" s="122"/>
      <c r="U654" s="122"/>
      <c r="V654" s="122"/>
      <c r="W654" s="122"/>
      <c r="X654" s="122"/>
      <c r="Y654" s="122"/>
      <c r="Z654" s="122"/>
      <c r="AA654" s="122"/>
    </row>
    <row r="655" spans="1:27" ht="12.75" x14ac:dyDescent="0.2">
      <c r="A655" s="122"/>
      <c r="B655" s="122"/>
      <c r="C655" s="122"/>
      <c r="D655" s="122"/>
      <c r="E655" s="122"/>
      <c r="F655" s="122"/>
      <c r="G655" s="122"/>
      <c r="H655" s="122"/>
      <c r="I655" s="122"/>
      <c r="J655" s="122"/>
      <c r="K655" s="122"/>
      <c r="L655" s="122"/>
      <c r="M655" s="122"/>
      <c r="N655" s="122"/>
      <c r="O655" s="122"/>
      <c r="P655" s="122"/>
      <c r="Q655" s="122"/>
      <c r="R655" s="122"/>
      <c r="S655" s="122"/>
      <c r="T655" s="122"/>
      <c r="U655" s="122"/>
      <c r="V655" s="122"/>
      <c r="W655" s="122"/>
      <c r="X655" s="122"/>
      <c r="Y655" s="122"/>
      <c r="Z655" s="122"/>
      <c r="AA655" s="122"/>
    </row>
    <row r="656" spans="1:27" ht="12.75" x14ac:dyDescent="0.2">
      <c r="A656" s="122"/>
      <c r="B656" s="122"/>
      <c r="C656" s="122"/>
      <c r="D656" s="122"/>
      <c r="E656" s="122"/>
      <c r="F656" s="122"/>
      <c r="G656" s="122"/>
      <c r="H656" s="122"/>
      <c r="I656" s="122"/>
      <c r="J656" s="122"/>
      <c r="K656" s="122"/>
      <c r="L656" s="122"/>
      <c r="M656" s="122"/>
      <c r="N656" s="122"/>
      <c r="O656" s="122"/>
      <c r="P656" s="122"/>
      <c r="Q656" s="122"/>
      <c r="R656" s="122"/>
      <c r="S656" s="122"/>
      <c r="T656" s="122"/>
      <c r="U656" s="122"/>
      <c r="V656" s="122"/>
      <c r="W656" s="122"/>
      <c r="X656" s="122"/>
      <c r="Y656" s="122"/>
      <c r="Z656" s="122"/>
      <c r="AA656" s="122"/>
    </row>
    <row r="657" spans="1:27" ht="12.75" x14ac:dyDescent="0.2">
      <c r="A657" s="122"/>
      <c r="B657" s="122"/>
      <c r="C657" s="122"/>
      <c r="D657" s="122"/>
      <c r="E657" s="122"/>
      <c r="F657" s="122"/>
      <c r="G657" s="122"/>
      <c r="H657" s="122"/>
      <c r="I657" s="122"/>
      <c r="J657" s="122"/>
      <c r="K657" s="122"/>
      <c r="L657" s="122"/>
      <c r="M657" s="122"/>
      <c r="N657" s="122"/>
      <c r="O657" s="122"/>
      <c r="P657" s="122"/>
      <c r="Q657" s="122"/>
      <c r="R657" s="122"/>
      <c r="S657" s="122"/>
      <c r="T657" s="122"/>
      <c r="U657" s="122"/>
      <c r="V657" s="122"/>
      <c r="W657" s="122"/>
      <c r="X657" s="122"/>
      <c r="Y657" s="122"/>
      <c r="Z657" s="122"/>
      <c r="AA657" s="122"/>
    </row>
    <row r="658" spans="1:27" ht="12.75" x14ac:dyDescent="0.2">
      <c r="A658" s="122"/>
      <c r="B658" s="122"/>
      <c r="C658" s="122"/>
      <c r="D658" s="122"/>
      <c r="E658" s="122"/>
      <c r="F658" s="122"/>
      <c r="G658" s="122"/>
      <c r="H658" s="122"/>
      <c r="I658" s="122"/>
      <c r="J658" s="122"/>
      <c r="K658" s="122"/>
      <c r="L658" s="122"/>
      <c r="M658" s="122"/>
      <c r="N658" s="122"/>
      <c r="O658" s="122"/>
      <c r="P658" s="122"/>
      <c r="Q658" s="122"/>
      <c r="R658" s="122"/>
      <c r="S658" s="122"/>
      <c r="T658" s="122"/>
      <c r="U658" s="122"/>
      <c r="V658" s="122"/>
      <c r="W658" s="122"/>
      <c r="X658" s="122"/>
      <c r="Y658" s="122"/>
      <c r="Z658" s="122"/>
      <c r="AA658" s="122"/>
    </row>
    <row r="659" spans="1:27" ht="12.75" x14ac:dyDescent="0.2">
      <c r="A659" s="122"/>
      <c r="B659" s="122"/>
      <c r="C659" s="122"/>
      <c r="D659" s="122"/>
      <c r="E659" s="122"/>
      <c r="F659" s="122"/>
      <c r="G659" s="122"/>
      <c r="H659" s="122"/>
      <c r="I659" s="122"/>
      <c r="J659" s="122"/>
      <c r="K659" s="122"/>
      <c r="L659" s="122"/>
      <c r="M659" s="122"/>
      <c r="N659" s="122"/>
      <c r="O659" s="122"/>
      <c r="P659" s="122"/>
      <c r="Q659" s="122"/>
      <c r="R659" s="122"/>
      <c r="S659" s="122"/>
      <c r="T659" s="122"/>
      <c r="U659" s="122"/>
      <c r="V659" s="122"/>
      <c r="W659" s="122"/>
      <c r="X659" s="122"/>
      <c r="Y659" s="122"/>
      <c r="Z659" s="122"/>
      <c r="AA659" s="122"/>
    </row>
    <row r="660" spans="1:27" ht="12.75" x14ac:dyDescent="0.2">
      <c r="A660" s="122"/>
      <c r="B660" s="122"/>
      <c r="C660" s="122"/>
      <c r="D660" s="122"/>
      <c r="E660" s="122"/>
      <c r="F660" s="122"/>
      <c r="G660" s="122"/>
      <c r="H660" s="122"/>
      <c r="I660" s="122"/>
      <c r="J660" s="122"/>
      <c r="K660" s="122"/>
      <c r="L660" s="122"/>
      <c r="M660" s="122"/>
      <c r="N660" s="122"/>
      <c r="O660" s="122"/>
      <c r="P660" s="122"/>
      <c r="Q660" s="122"/>
      <c r="R660" s="122"/>
      <c r="S660" s="122"/>
      <c r="T660" s="122"/>
      <c r="U660" s="122"/>
      <c r="V660" s="122"/>
      <c r="W660" s="122"/>
      <c r="X660" s="122"/>
      <c r="Y660" s="122"/>
      <c r="Z660" s="122"/>
      <c r="AA660" s="122"/>
    </row>
    <row r="661" spans="1:27" ht="12.75" x14ac:dyDescent="0.2">
      <c r="A661" s="122"/>
      <c r="B661" s="122"/>
      <c r="C661" s="122"/>
      <c r="D661" s="122"/>
      <c r="E661" s="122"/>
      <c r="F661" s="122"/>
      <c r="G661" s="122"/>
      <c r="H661" s="122"/>
      <c r="I661" s="122"/>
      <c r="J661" s="122"/>
      <c r="K661" s="122"/>
      <c r="L661" s="122"/>
      <c r="M661" s="122"/>
      <c r="N661" s="122"/>
      <c r="O661" s="122"/>
      <c r="P661" s="122"/>
      <c r="Q661" s="122"/>
      <c r="R661" s="122"/>
      <c r="S661" s="122"/>
      <c r="T661" s="122"/>
      <c r="U661" s="122"/>
      <c r="V661" s="122"/>
      <c r="W661" s="122"/>
      <c r="X661" s="122"/>
      <c r="Y661" s="122"/>
      <c r="Z661" s="122"/>
      <c r="AA661" s="122"/>
    </row>
    <row r="662" spans="1:27" ht="12.75" x14ac:dyDescent="0.2">
      <c r="A662" s="122"/>
      <c r="B662" s="122"/>
      <c r="C662" s="122"/>
      <c r="D662" s="122"/>
      <c r="E662" s="122"/>
      <c r="F662" s="122"/>
      <c r="G662" s="122"/>
      <c r="H662" s="122"/>
      <c r="I662" s="122"/>
      <c r="J662" s="122"/>
      <c r="K662" s="122"/>
      <c r="L662" s="122"/>
      <c r="M662" s="122"/>
      <c r="N662" s="122"/>
      <c r="O662" s="122"/>
      <c r="P662" s="122"/>
      <c r="Q662" s="122"/>
      <c r="R662" s="122"/>
      <c r="S662" s="122"/>
      <c r="T662" s="122"/>
      <c r="U662" s="122"/>
      <c r="V662" s="122"/>
      <c r="W662" s="122"/>
      <c r="X662" s="122"/>
      <c r="Y662" s="122"/>
      <c r="Z662" s="122"/>
      <c r="AA662" s="122"/>
    </row>
    <row r="663" spans="1:27" ht="12.75" x14ac:dyDescent="0.2">
      <c r="A663" s="122"/>
      <c r="B663" s="122"/>
      <c r="C663" s="122"/>
      <c r="D663" s="122"/>
      <c r="E663" s="122"/>
      <c r="F663" s="122"/>
      <c r="G663" s="122"/>
      <c r="H663" s="122"/>
      <c r="I663" s="122"/>
      <c r="J663" s="122"/>
      <c r="K663" s="122"/>
      <c r="L663" s="122"/>
      <c r="M663" s="122"/>
      <c r="N663" s="122"/>
      <c r="O663" s="122"/>
      <c r="P663" s="122"/>
      <c r="Q663" s="122"/>
      <c r="R663" s="122"/>
      <c r="S663" s="122"/>
      <c r="T663" s="122"/>
      <c r="U663" s="122"/>
      <c r="V663" s="122"/>
      <c r="W663" s="122"/>
      <c r="X663" s="122"/>
      <c r="Y663" s="122"/>
      <c r="Z663" s="122"/>
      <c r="AA663" s="122"/>
    </row>
    <row r="664" spans="1:27" ht="12.75" x14ac:dyDescent="0.2">
      <c r="A664" s="122"/>
      <c r="B664" s="122"/>
      <c r="C664" s="122"/>
      <c r="D664" s="122"/>
      <c r="E664" s="122"/>
      <c r="F664" s="122"/>
      <c r="G664" s="122"/>
      <c r="H664" s="122"/>
      <c r="I664" s="122"/>
      <c r="J664" s="122"/>
      <c r="K664" s="122"/>
      <c r="L664" s="122"/>
      <c r="M664" s="122"/>
      <c r="N664" s="122"/>
      <c r="O664" s="122"/>
      <c r="P664" s="122"/>
      <c r="Q664" s="122"/>
      <c r="R664" s="122"/>
      <c r="S664" s="122"/>
      <c r="T664" s="122"/>
      <c r="U664" s="122"/>
      <c r="V664" s="122"/>
      <c r="W664" s="122"/>
      <c r="X664" s="122"/>
      <c r="Y664" s="122"/>
      <c r="Z664" s="122"/>
      <c r="AA664" s="122"/>
    </row>
    <row r="665" spans="1:27" ht="12.75" x14ac:dyDescent="0.2">
      <c r="A665" s="122"/>
      <c r="B665" s="122"/>
      <c r="C665" s="122"/>
      <c r="D665" s="122"/>
      <c r="E665" s="122"/>
      <c r="F665" s="122"/>
      <c r="G665" s="122"/>
      <c r="H665" s="122"/>
      <c r="I665" s="122"/>
      <c r="J665" s="122"/>
      <c r="K665" s="122"/>
      <c r="L665" s="122"/>
      <c r="M665" s="122"/>
      <c r="N665" s="122"/>
      <c r="O665" s="122"/>
      <c r="P665" s="122"/>
      <c r="Q665" s="122"/>
      <c r="R665" s="122"/>
      <c r="S665" s="122"/>
      <c r="T665" s="122"/>
      <c r="U665" s="122"/>
      <c r="V665" s="122"/>
      <c r="W665" s="122"/>
      <c r="X665" s="122"/>
      <c r="Y665" s="122"/>
      <c r="Z665" s="122"/>
      <c r="AA665" s="122"/>
    </row>
    <row r="666" spans="1:27" ht="12.75" x14ac:dyDescent="0.2">
      <c r="A666" s="122"/>
      <c r="B666" s="122"/>
      <c r="C666" s="122"/>
      <c r="D666" s="122"/>
      <c r="E666" s="122"/>
      <c r="F666" s="122"/>
      <c r="G666" s="122"/>
      <c r="H666" s="122"/>
      <c r="I666" s="122"/>
      <c r="J666" s="122"/>
      <c r="K666" s="122"/>
      <c r="L666" s="122"/>
      <c r="M666" s="122"/>
      <c r="N666" s="122"/>
      <c r="O666" s="122"/>
      <c r="P666" s="122"/>
      <c r="Q666" s="122"/>
      <c r="R666" s="122"/>
      <c r="S666" s="122"/>
      <c r="T666" s="122"/>
      <c r="U666" s="122"/>
      <c r="V666" s="122"/>
      <c r="W666" s="122"/>
      <c r="X666" s="122"/>
      <c r="Y666" s="122"/>
      <c r="Z666" s="122"/>
      <c r="AA666" s="122"/>
    </row>
    <row r="667" spans="1:27" ht="12.75" x14ac:dyDescent="0.2">
      <c r="A667" s="122"/>
      <c r="B667" s="122"/>
      <c r="C667" s="122"/>
      <c r="D667" s="122"/>
      <c r="E667" s="122"/>
      <c r="F667" s="122"/>
      <c r="G667" s="122"/>
      <c r="H667" s="122"/>
      <c r="I667" s="122"/>
      <c r="J667" s="122"/>
      <c r="K667" s="122"/>
      <c r="L667" s="122"/>
      <c r="M667" s="122"/>
      <c r="N667" s="122"/>
      <c r="O667" s="122"/>
      <c r="P667" s="122"/>
      <c r="Q667" s="122"/>
      <c r="R667" s="122"/>
      <c r="S667" s="122"/>
      <c r="T667" s="122"/>
      <c r="U667" s="122"/>
      <c r="V667" s="122"/>
      <c r="W667" s="122"/>
      <c r="X667" s="122"/>
      <c r="Y667" s="122"/>
      <c r="Z667" s="122"/>
      <c r="AA667" s="122"/>
    </row>
    <row r="668" spans="1:27" ht="12.75" x14ac:dyDescent="0.2">
      <c r="A668" s="122"/>
      <c r="B668" s="122"/>
      <c r="C668" s="122"/>
      <c r="D668" s="122"/>
      <c r="E668" s="122"/>
      <c r="F668" s="122"/>
      <c r="G668" s="122"/>
      <c r="H668" s="122"/>
      <c r="I668" s="122"/>
      <c r="J668" s="122"/>
      <c r="K668" s="122"/>
      <c r="L668" s="122"/>
      <c r="M668" s="122"/>
      <c r="N668" s="122"/>
      <c r="O668" s="122"/>
      <c r="P668" s="122"/>
      <c r="Q668" s="122"/>
      <c r="R668" s="122"/>
      <c r="S668" s="122"/>
      <c r="T668" s="122"/>
      <c r="U668" s="122"/>
      <c r="V668" s="122"/>
      <c r="W668" s="122"/>
      <c r="X668" s="122"/>
      <c r="Y668" s="122"/>
      <c r="Z668" s="122"/>
      <c r="AA668" s="122"/>
    </row>
    <row r="669" spans="1:27" ht="12.75" x14ac:dyDescent="0.2">
      <c r="A669" s="122"/>
      <c r="B669" s="122"/>
      <c r="C669" s="122"/>
      <c r="D669" s="122"/>
      <c r="E669" s="122"/>
      <c r="F669" s="122"/>
      <c r="G669" s="122"/>
      <c r="H669" s="122"/>
      <c r="I669" s="122"/>
      <c r="J669" s="122"/>
      <c r="K669" s="122"/>
      <c r="L669" s="122"/>
      <c r="M669" s="122"/>
      <c r="N669" s="122"/>
      <c r="O669" s="122"/>
      <c r="P669" s="122"/>
      <c r="Q669" s="122"/>
      <c r="R669" s="122"/>
      <c r="S669" s="122"/>
      <c r="T669" s="122"/>
      <c r="U669" s="122"/>
      <c r="V669" s="122"/>
      <c r="W669" s="122"/>
      <c r="X669" s="122"/>
      <c r="Y669" s="122"/>
      <c r="Z669" s="122"/>
      <c r="AA669" s="122"/>
    </row>
    <row r="670" spans="1:27" ht="12.75" x14ac:dyDescent="0.2">
      <c r="A670" s="122"/>
      <c r="B670" s="122"/>
      <c r="C670" s="122"/>
      <c r="D670" s="122"/>
      <c r="E670" s="122"/>
      <c r="F670" s="122"/>
      <c r="G670" s="122"/>
      <c r="H670" s="122"/>
      <c r="I670" s="122"/>
      <c r="J670" s="122"/>
      <c r="K670" s="122"/>
      <c r="L670" s="122"/>
      <c r="M670" s="122"/>
      <c r="N670" s="122"/>
      <c r="O670" s="122"/>
      <c r="P670" s="122"/>
      <c r="Q670" s="122"/>
      <c r="R670" s="122"/>
      <c r="S670" s="122"/>
      <c r="T670" s="122"/>
      <c r="U670" s="122"/>
      <c r="V670" s="122"/>
      <c r="W670" s="122"/>
      <c r="X670" s="122"/>
      <c r="Y670" s="122"/>
      <c r="Z670" s="122"/>
      <c r="AA670" s="122"/>
    </row>
    <row r="671" spans="1:27" ht="12.75" x14ac:dyDescent="0.2">
      <c r="A671" s="122"/>
      <c r="B671" s="122"/>
      <c r="C671" s="122"/>
      <c r="D671" s="122"/>
      <c r="E671" s="122"/>
      <c r="F671" s="122"/>
      <c r="G671" s="122"/>
      <c r="H671" s="122"/>
      <c r="I671" s="122"/>
      <c r="J671" s="122"/>
      <c r="K671" s="122"/>
      <c r="L671" s="122"/>
      <c r="M671" s="122"/>
      <c r="N671" s="122"/>
      <c r="O671" s="122"/>
      <c r="P671" s="122"/>
      <c r="Q671" s="122"/>
      <c r="R671" s="122"/>
      <c r="S671" s="122"/>
      <c r="T671" s="122"/>
      <c r="U671" s="122"/>
      <c r="V671" s="122"/>
      <c r="W671" s="122"/>
      <c r="X671" s="122"/>
      <c r="Y671" s="122"/>
      <c r="Z671" s="122"/>
      <c r="AA671" s="122"/>
    </row>
    <row r="672" spans="1:27" ht="12.75" x14ac:dyDescent="0.2">
      <c r="A672" s="122"/>
      <c r="B672" s="122"/>
      <c r="C672" s="122"/>
      <c r="D672" s="122"/>
      <c r="E672" s="122"/>
      <c r="F672" s="122"/>
      <c r="G672" s="122"/>
      <c r="H672" s="122"/>
      <c r="I672" s="122"/>
      <c r="J672" s="122"/>
      <c r="K672" s="122"/>
      <c r="L672" s="122"/>
      <c r="M672" s="122"/>
      <c r="N672" s="122"/>
      <c r="O672" s="122"/>
      <c r="P672" s="122"/>
      <c r="Q672" s="122"/>
      <c r="R672" s="122"/>
      <c r="S672" s="122"/>
      <c r="T672" s="122"/>
      <c r="U672" s="122"/>
      <c r="V672" s="122"/>
      <c r="W672" s="122"/>
      <c r="X672" s="122"/>
      <c r="Y672" s="122"/>
      <c r="Z672" s="122"/>
      <c r="AA672" s="122"/>
    </row>
    <row r="673" spans="1:27" ht="12.75" x14ac:dyDescent="0.2">
      <c r="A673" s="122"/>
      <c r="B673" s="122"/>
      <c r="C673" s="122"/>
      <c r="D673" s="122"/>
      <c r="E673" s="122"/>
      <c r="F673" s="122"/>
      <c r="G673" s="122"/>
      <c r="H673" s="122"/>
      <c r="I673" s="122"/>
      <c r="J673" s="122"/>
      <c r="K673" s="122"/>
      <c r="L673" s="122"/>
      <c r="M673" s="122"/>
      <c r="N673" s="122"/>
      <c r="O673" s="122"/>
      <c r="P673" s="122"/>
      <c r="Q673" s="122"/>
      <c r="R673" s="122"/>
      <c r="S673" s="122"/>
      <c r="T673" s="122"/>
      <c r="U673" s="122"/>
      <c r="V673" s="122"/>
      <c r="W673" s="122"/>
      <c r="X673" s="122"/>
      <c r="Y673" s="122"/>
      <c r="Z673" s="122"/>
      <c r="AA673" s="122"/>
    </row>
    <row r="674" spans="1:27" ht="12.75" x14ac:dyDescent="0.2">
      <c r="A674" s="122"/>
      <c r="B674" s="122"/>
      <c r="C674" s="122"/>
      <c r="D674" s="122"/>
      <c r="E674" s="122"/>
      <c r="F674" s="122"/>
      <c r="G674" s="122"/>
      <c r="H674" s="122"/>
      <c r="I674" s="122"/>
      <c r="J674" s="122"/>
      <c r="K674" s="122"/>
      <c r="L674" s="122"/>
      <c r="M674" s="122"/>
      <c r="N674" s="122"/>
      <c r="O674" s="122"/>
      <c r="P674" s="122"/>
      <c r="Q674" s="122"/>
      <c r="R674" s="122"/>
      <c r="S674" s="122"/>
      <c r="T674" s="122"/>
      <c r="U674" s="122"/>
      <c r="V674" s="122"/>
      <c r="W674" s="122"/>
      <c r="X674" s="122"/>
      <c r="Y674" s="122"/>
      <c r="Z674" s="122"/>
      <c r="AA674" s="122"/>
    </row>
    <row r="675" spans="1:27" ht="12.75" x14ac:dyDescent="0.2">
      <c r="A675" s="122"/>
      <c r="B675" s="122"/>
      <c r="C675" s="122"/>
      <c r="D675" s="122"/>
      <c r="E675" s="122"/>
      <c r="F675" s="122"/>
      <c r="G675" s="122"/>
      <c r="H675" s="122"/>
      <c r="I675" s="122"/>
      <c r="J675" s="122"/>
      <c r="K675" s="122"/>
      <c r="L675" s="122"/>
      <c r="M675" s="122"/>
      <c r="N675" s="122"/>
      <c r="O675" s="122"/>
      <c r="P675" s="122"/>
      <c r="Q675" s="122"/>
      <c r="R675" s="122"/>
      <c r="S675" s="122"/>
      <c r="T675" s="122"/>
      <c r="U675" s="122"/>
      <c r="V675" s="122"/>
      <c r="W675" s="122"/>
      <c r="X675" s="122"/>
      <c r="Y675" s="122"/>
      <c r="Z675" s="122"/>
      <c r="AA675" s="122"/>
    </row>
    <row r="676" spans="1:27" ht="12.75" x14ac:dyDescent="0.2">
      <c r="A676" s="122"/>
      <c r="B676" s="122"/>
      <c r="C676" s="122"/>
      <c r="D676" s="122"/>
      <c r="E676" s="122"/>
      <c r="F676" s="122"/>
      <c r="G676" s="122"/>
      <c r="H676" s="122"/>
      <c r="I676" s="122"/>
      <c r="J676" s="122"/>
      <c r="K676" s="122"/>
      <c r="L676" s="122"/>
      <c r="M676" s="122"/>
      <c r="N676" s="122"/>
      <c r="O676" s="122"/>
      <c r="P676" s="122"/>
      <c r="Q676" s="122"/>
      <c r="R676" s="122"/>
      <c r="S676" s="122"/>
      <c r="T676" s="122"/>
      <c r="U676" s="122"/>
      <c r="V676" s="122"/>
      <c r="W676" s="122"/>
      <c r="X676" s="122"/>
      <c r="Y676" s="122"/>
      <c r="Z676" s="122"/>
      <c r="AA676" s="122"/>
    </row>
    <row r="677" spans="1:27" ht="12.75" x14ac:dyDescent="0.2">
      <c r="A677" s="122"/>
      <c r="B677" s="122"/>
      <c r="C677" s="122"/>
      <c r="D677" s="122"/>
      <c r="E677" s="122"/>
      <c r="F677" s="122"/>
      <c r="G677" s="122"/>
      <c r="H677" s="122"/>
      <c r="I677" s="122"/>
      <c r="J677" s="122"/>
      <c r="K677" s="122"/>
      <c r="L677" s="122"/>
      <c r="M677" s="122"/>
      <c r="N677" s="122"/>
      <c r="O677" s="122"/>
      <c r="P677" s="122"/>
      <c r="Q677" s="122"/>
      <c r="R677" s="122"/>
      <c r="S677" s="122"/>
      <c r="T677" s="122"/>
      <c r="U677" s="122"/>
      <c r="V677" s="122"/>
      <c r="W677" s="122"/>
      <c r="X677" s="122"/>
      <c r="Y677" s="122"/>
      <c r="Z677" s="122"/>
      <c r="AA677" s="122"/>
    </row>
    <row r="678" spans="1:27" ht="12.75" x14ac:dyDescent="0.2">
      <c r="A678" s="122"/>
      <c r="B678" s="122"/>
      <c r="C678" s="122"/>
      <c r="D678" s="122"/>
      <c r="E678" s="122"/>
      <c r="F678" s="122"/>
      <c r="G678" s="122"/>
      <c r="H678" s="122"/>
      <c r="I678" s="122"/>
      <c r="J678" s="122"/>
      <c r="K678" s="122"/>
      <c r="L678" s="122"/>
      <c r="M678" s="122"/>
      <c r="N678" s="122"/>
      <c r="O678" s="122"/>
      <c r="P678" s="122"/>
      <c r="Q678" s="122"/>
      <c r="R678" s="122"/>
      <c r="S678" s="122"/>
      <c r="T678" s="122"/>
      <c r="U678" s="122"/>
      <c r="V678" s="122"/>
      <c r="W678" s="122"/>
      <c r="X678" s="122"/>
      <c r="Y678" s="122"/>
      <c r="Z678" s="122"/>
      <c r="AA678" s="122"/>
    </row>
    <row r="679" spans="1:27" ht="12.75" x14ac:dyDescent="0.2">
      <c r="A679" s="122"/>
      <c r="B679" s="122"/>
      <c r="C679" s="122"/>
      <c r="D679" s="122"/>
      <c r="E679" s="122"/>
      <c r="F679" s="122"/>
      <c r="G679" s="122"/>
      <c r="H679" s="122"/>
      <c r="I679" s="122"/>
      <c r="J679" s="122"/>
      <c r="K679" s="122"/>
      <c r="L679" s="122"/>
      <c r="M679" s="122"/>
      <c r="N679" s="122"/>
      <c r="O679" s="122"/>
      <c r="P679" s="122"/>
      <c r="Q679" s="122"/>
      <c r="R679" s="122"/>
      <c r="S679" s="122"/>
      <c r="T679" s="122"/>
      <c r="U679" s="122"/>
      <c r="V679" s="122"/>
      <c r="W679" s="122"/>
      <c r="X679" s="122"/>
      <c r="Y679" s="122"/>
      <c r="Z679" s="122"/>
      <c r="AA679" s="122"/>
    </row>
    <row r="680" spans="1:27" ht="12.75" x14ac:dyDescent="0.2">
      <c r="A680" s="122"/>
      <c r="B680" s="122"/>
      <c r="C680" s="122"/>
      <c r="D680" s="122"/>
      <c r="E680" s="122"/>
      <c r="F680" s="122"/>
      <c r="G680" s="122"/>
      <c r="H680" s="122"/>
      <c r="I680" s="122"/>
      <c r="J680" s="122"/>
      <c r="K680" s="122"/>
      <c r="L680" s="122"/>
      <c r="M680" s="122"/>
      <c r="N680" s="122"/>
      <c r="O680" s="122"/>
      <c r="P680" s="122"/>
      <c r="Q680" s="122"/>
      <c r="R680" s="122"/>
      <c r="S680" s="122"/>
      <c r="T680" s="122"/>
      <c r="U680" s="122"/>
      <c r="V680" s="122"/>
      <c r="W680" s="122"/>
      <c r="X680" s="122"/>
      <c r="Y680" s="122"/>
      <c r="Z680" s="122"/>
      <c r="AA680" s="122"/>
    </row>
    <row r="681" spans="1:27" ht="12.75" x14ac:dyDescent="0.2">
      <c r="A681" s="122"/>
      <c r="B681" s="122"/>
      <c r="C681" s="122"/>
      <c r="D681" s="122"/>
      <c r="E681" s="122"/>
      <c r="F681" s="122"/>
      <c r="G681" s="122"/>
      <c r="H681" s="122"/>
      <c r="I681" s="122"/>
      <c r="J681" s="122"/>
      <c r="K681" s="122"/>
      <c r="L681" s="122"/>
      <c r="M681" s="122"/>
      <c r="N681" s="122"/>
      <c r="O681" s="122"/>
      <c r="P681" s="122"/>
      <c r="Q681" s="122"/>
      <c r="R681" s="122"/>
      <c r="S681" s="122"/>
      <c r="T681" s="122"/>
      <c r="U681" s="122"/>
      <c r="V681" s="122"/>
      <c r="W681" s="122"/>
      <c r="X681" s="122"/>
      <c r="Y681" s="122"/>
      <c r="Z681" s="122"/>
      <c r="AA681" s="122"/>
    </row>
    <row r="682" spans="1:27" ht="12.75" x14ac:dyDescent="0.2">
      <c r="A682" s="122"/>
      <c r="B682" s="122"/>
      <c r="C682" s="122"/>
      <c r="D682" s="122"/>
      <c r="E682" s="122"/>
      <c r="F682" s="122"/>
      <c r="G682" s="122"/>
      <c r="H682" s="122"/>
      <c r="I682" s="122"/>
      <c r="J682" s="122"/>
      <c r="K682" s="122"/>
      <c r="L682" s="122"/>
      <c r="M682" s="122"/>
      <c r="N682" s="122"/>
      <c r="O682" s="122"/>
      <c r="P682" s="122"/>
      <c r="Q682" s="122"/>
      <c r="R682" s="122"/>
      <c r="S682" s="122"/>
      <c r="T682" s="122"/>
      <c r="U682" s="122"/>
      <c r="V682" s="122"/>
      <c r="W682" s="122"/>
      <c r="X682" s="122"/>
      <c r="Y682" s="122"/>
      <c r="Z682" s="122"/>
      <c r="AA682" s="122"/>
    </row>
    <row r="683" spans="1:27" ht="12.75" x14ac:dyDescent="0.2">
      <c r="A683" s="122"/>
      <c r="B683" s="122"/>
      <c r="C683" s="122"/>
      <c r="D683" s="122"/>
      <c r="E683" s="122"/>
      <c r="F683" s="122"/>
      <c r="G683" s="122"/>
      <c r="H683" s="122"/>
      <c r="I683" s="122"/>
      <c r="J683" s="122"/>
      <c r="K683" s="122"/>
      <c r="L683" s="122"/>
      <c r="M683" s="122"/>
      <c r="N683" s="122"/>
      <c r="O683" s="122"/>
      <c r="P683" s="122"/>
      <c r="Q683" s="122"/>
      <c r="R683" s="122"/>
      <c r="S683" s="122"/>
      <c r="T683" s="122"/>
      <c r="U683" s="122"/>
      <c r="V683" s="122"/>
      <c r="W683" s="122"/>
      <c r="X683" s="122"/>
      <c r="Y683" s="122"/>
      <c r="Z683" s="122"/>
      <c r="AA683" s="122"/>
    </row>
    <row r="684" spans="1:27" ht="12.75" x14ac:dyDescent="0.2">
      <c r="A684" s="122"/>
      <c r="B684" s="122"/>
      <c r="C684" s="122"/>
      <c r="D684" s="122"/>
      <c r="E684" s="122"/>
      <c r="F684" s="122"/>
      <c r="G684" s="122"/>
      <c r="H684" s="122"/>
      <c r="I684" s="122"/>
      <c r="J684" s="122"/>
      <c r="K684" s="122"/>
      <c r="L684" s="122"/>
      <c r="M684" s="122"/>
      <c r="N684" s="122"/>
      <c r="O684" s="122"/>
      <c r="P684" s="122"/>
      <c r="Q684" s="122"/>
      <c r="R684" s="122"/>
      <c r="S684" s="122"/>
      <c r="T684" s="122"/>
      <c r="U684" s="122"/>
      <c r="V684" s="122"/>
      <c r="W684" s="122"/>
      <c r="X684" s="122"/>
      <c r="Y684" s="122"/>
      <c r="Z684" s="122"/>
      <c r="AA684" s="122"/>
    </row>
    <row r="685" spans="1:27" ht="12.75" x14ac:dyDescent="0.2">
      <c r="A685" s="122"/>
      <c r="B685" s="122"/>
      <c r="C685" s="122"/>
      <c r="D685" s="122"/>
      <c r="E685" s="122"/>
      <c r="F685" s="122"/>
      <c r="G685" s="122"/>
      <c r="H685" s="122"/>
      <c r="I685" s="122"/>
      <c r="J685" s="122"/>
      <c r="K685" s="122"/>
      <c r="L685" s="122"/>
      <c r="M685" s="122"/>
      <c r="N685" s="122"/>
      <c r="O685" s="122"/>
      <c r="P685" s="122"/>
      <c r="Q685" s="122"/>
      <c r="R685" s="122"/>
      <c r="S685" s="122"/>
      <c r="T685" s="122"/>
      <c r="U685" s="122"/>
      <c r="V685" s="122"/>
      <c r="W685" s="122"/>
      <c r="X685" s="122"/>
      <c r="Y685" s="122"/>
      <c r="Z685" s="122"/>
      <c r="AA685" s="122"/>
    </row>
    <row r="686" spans="1:27" ht="12.75" x14ac:dyDescent="0.2">
      <c r="A686" s="122"/>
      <c r="B686" s="122"/>
      <c r="C686" s="122"/>
      <c r="D686" s="122"/>
      <c r="E686" s="122"/>
      <c r="F686" s="122"/>
      <c r="G686" s="122"/>
      <c r="H686" s="122"/>
      <c r="I686" s="122"/>
      <c r="J686" s="122"/>
      <c r="K686" s="122"/>
      <c r="L686" s="122"/>
      <c r="M686" s="122"/>
      <c r="N686" s="122"/>
      <c r="O686" s="122"/>
      <c r="P686" s="122"/>
      <c r="Q686" s="122"/>
      <c r="R686" s="122"/>
      <c r="S686" s="122"/>
      <c r="T686" s="122"/>
      <c r="U686" s="122"/>
      <c r="V686" s="122"/>
      <c r="W686" s="122"/>
      <c r="X686" s="122"/>
      <c r="Y686" s="122"/>
      <c r="Z686" s="122"/>
      <c r="AA686" s="122"/>
    </row>
    <row r="687" spans="1:27" ht="12.75" x14ac:dyDescent="0.2">
      <c r="A687" s="122"/>
      <c r="B687" s="122"/>
      <c r="C687" s="122"/>
      <c r="D687" s="122"/>
      <c r="E687" s="122"/>
      <c r="F687" s="122"/>
      <c r="G687" s="122"/>
      <c r="H687" s="122"/>
      <c r="I687" s="122"/>
      <c r="J687" s="122"/>
      <c r="K687" s="122"/>
      <c r="L687" s="122"/>
      <c r="M687" s="122"/>
      <c r="N687" s="122"/>
      <c r="O687" s="122"/>
      <c r="P687" s="122"/>
      <c r="Q687" s="122"/>
      <c r="R687" s="122"/>
      <c r="S687" s="122"/>
      <c r="T687" s="122"/>
      <c r="U687" s="122"/>
      <c r="V687" s="122"/>
      <c r="W687" s="122"/>
      <c r="X687" s="122"/>
      <c r="Y687" s="122"/>
      <c r="Z687" s="122"/>
      <c r="AA687" s="122"/>
    </row>
    <row r="688" spans="1:27" ht="12.75" x14ac:dyDescent="0.2">
      <c r="A688" s="122"/>
      <c r="B688" s="122"/>
      <c r="C688" s="122"/>
      <c r="D688" s="122"/>
      <c r="E688" s="122"/>
      <c r="F688" s="122"/>
      <c r="G688" s="122"/>
      <c r="H688" s="122"/>
      <c r="I688" s="122"/>
      <c r="J688" s="122"/>
      <c r="K688" s="122"/>
      <c r="L688" s="122"/>
      <c r="M688" s="122"/>
      <c r="N688" s="122"/>
      <c r="O688" s="122"/>
      <c r="P688" s="122"/>
      <c r="Q688" s="122"/>
      <c r="R688" s="122"/>
      <c r="S688" s="122"/>
      <c r="T688" s="122"/>
      <c r="U688" s="122"/>
      <c r="V688" s="122"/>
      <c r="W688" s="122"/>
      <c r="X688" s="122"/>
      <c r="Y688" s="122"/>
      <c r="Z688" s="122"/>
      <c r="AA688" s="122"/>
    </row>
    <row r="689" spans="1:27" ht="12.75" x14ac:dyDescent="0.2">
      <c r="A689" s="122"/>
      <c r="B689" s="122"/>
      <c r="C689" s="122"/>
      <c r="D689" s="122"/>
      <c r="E689" s="122"/>
      <c r="F689" s="122"/>
      <c r="G689" s="122"/>
      <c r="H689" s="122"/>
      <c r="I689" s="122"/>
      <c r="J689" s="122"/>
      <c r="K689" s="122"/>
      <c r="L689" s="122"/>
      <c r="M689" s="122"/>
      <c r="N689" s="122"/>
      <c r="O689" s="122"/>
      <c r="P689" s="122"/>
      <c r="Q689" s="122"/>
      <c r="R689" s="122"/>
      <c r="S689" s="122"/>
      <c r="T689" s="122"/>
      <c r="U689" s="122"/>
      <c r="V689" s="122"/>
      <c r="W689" s="122"/>
      <c r="X689" s="122"/>
      <c r="Y689" s="122"/>
      <c r="Z689" s="122"/>
      <c r="AA689" s="122"/>
    </row>
    <row r="690" spans="1:27" ht="12.75" x14ac:dyDescent="0.2">
      <c r="A690" s="122"/>
      <c r="B690" s="122"/>
      <c r="C690" s="122"/>
      <c r="D690" s="122"/>
      <c r="E690" s="122"/>
      <c r="F690" s="122"/>
      <c r="G690" s="122"/>
      <c r="H690" s="122"/>
      <c r="I690" s="122"/>
      <c r="J690" s="122"/>
      <c r="K690" s="122"/>
      <c r="L690" s="122"/>
      <c r="M690" s="122"/>
      <c r="N690" s="122"/>
      <c r="O690" s="122"/>
      <c r="P690" s="122"/>
      <c r="Q690" s="122"/>
      <c r="R690" s="122"/>
      <c r="S690" s="122"/>
      <c r="T690" s="122"/>
      <c r="U690" s="122"/>
      <c r="V690" s="122"/>
      <c r="W690" s="122"/>
      <c r="X690" s="122"/>
      <c r="Y690" s="122"/>
      <c r="Z690" s="122"/>
      <c r="AA690" s="122"/>
    </row>
    <row r="691" spans="1:27" ht="12.75" x14ac:dyDescent="0.2">
      <c r="A691" s="122"/>
      <c r="B691" s="122"/>
      <c r="C691" s="122"/>
      <c r="D691" s="122"/>
      <c r="E691" s="122"/>
      <c r="F691" s="122"/>
      <c r="G691" s="122"/>
      <c r="H691" s="122"/>
      <c r="I691" s="122"/>
      <c r="J691" s="122"/>
      <c r="K691" s="122"/>
      <c r="L691" s="122"/>
      <c r="M691" s="122"/>
      <c r="N691" s="122"/>
      <c r="O691" s="122"/>
      <c r="P691" s="122"/>
      <c r="Q691" s="122"/>
      <c r="R691" s="122"/>
      <c r="S691" s="122"/>
      <c r="T691" s="122"/>
      <c r="U691" s="122"/>
      <c r="V691" s="122"/>
      <c r="W691" s="122"/>
      <c r="X691" s="122"/>
      <c r="Y691" s="122"/>
      <c r="Z691" s="122"/>
      <c r="AA691" s="122"/>
    </row>
    <row r="692" spans="1:27" ht="12.75" x14ac:dyDescent="0.2">
      <c r="A692" s="122"/>
      <c r="B692" s="122"/>
      <c r="C692" s="122"/>
      <c r="D692" s="122"/>
      <c r="E692" s="122"/>
      <c r="F692" s="122"/>
      <c r="G692" s="122"/>
      <c r="H692" s="122"/>
      <c r="I692" s="122"/>
      <c r="J692" s="122"/>
      <c r="K692" s="122"/>
      <c r="L692" s="122"/>
      <c r="M692" s="122"/>
      <c r="N692" s="122"/>
      <c r="O692" s="122"/>
      <c r="P692" s="122"/>
      <c r="Q692" s="122"/>
      <c r="R692" s="122"/>
      <c r="S692" s="122"/>
      <c r="T692" s="122"/>
      <c r="U692" s="122"/>
      <c r="V692" s="122"/>
      <c r="W692" s="122"/>
      <c r="X692" s="122"/>
      <c r="Y692" s="122"/>
      <c r="Z692" s="122"/>
      <c r="AA692" s="122"/>
    </row>
    <row r="693" spans="1:27" ht="12.75" x14ac:dyDescent="0.2">
      <c r="A693" s="122"/>
      <c r="B693" s="122"/>
      <c r="C693" s="122"/>
      <c r="D693" s="122"/>
      <c r="E693" s="122"/>
      <c r="F693" s="122"/>
      <c r="G693" s="122"/>
      <c r="H693" s="122"/>
      <c r="I693" s="122"/>
      <c r="J693" s="122"/>
      <c r="K693" s="122"/>
      <c r="L693" s="122"/>
      <c r="M693" s="122"/>
      <c r="N693" s="122"/>
      <c r="O693" s="122"/>
      <c r="P693" s="122"/>
      <c r="Q693" s="122"/>
      <c r="R693" s="122"/>
      <c r="S693" s="122"/>
      <c r="T693" s="122"/>
      <c r="U693" s="122"/>
      <c r="V693" s="122"/>
      <c r="W693" s="122"/>
      <c r="X693" s="122"/>
      <c r="Y693" s="122"/>
      <c r="Z693" s="122"/>
      <c r="AA693" s="122"/>
    </row>
    <row r="694" spans="1:27" ht="12.75" x14ac:dyDescent="0.2">
      <c r="A694" s="122"/>
      <c r="B694" s="122"/>
      <c r="C694" s="122"/>
      <c r="D694" s="122"/>
      <c r="E694" s="122"/>
      <c r="F694" s="122"/>
      <c r="G694" s="122"/>
      <c r="H694" s="122"/>
      <c r="I694" s="122"/>
      <c r="J694" s="122"/>
      <c r="K694" s="122"/>
      <c r="L694" s="122"/>
      <c r="M694" s="122"/>
      <c r="N694" s="122"/>
      <c r="O694" s="122"/>
      <c r="P694" s="122"/>
      <c r="Q694" s="122"/>
      <c r="R694" s="122"/>
      <c r="S694" s="122"/>
      <c r="T694" s="122"/>
      <c r="U694" s="122"/>
      <c r="V694" s="122"/>
      <c r="W694" s="122"/>
      <c r="X694" s="122"/>
      <c r="Y694" s="122"/>
      <c r="Z694" s="122"/>
      <c r="AA694" s="122"/>
    </row>
    <row r="695" spans="1:27" ht="12.75" x14ac:dyDescent="0.2">
      <c r="A695" s="122"/>
      <c r="B695" s="122"/>
      <c r="C695" s="122"/>
      <c r="D695" s="122"/>
      <c r="E695" s="122"/>
      <c r="F695" s="122"/>
      <c r="G695" s="122"/>
      <c r="H695" s="122"/>
      <c r="I695" s="122"/>
      <c r="J695" s="122"/>
      <c r="K695" s="122"/>
      <c r="L695" s="122"/>
      <c r="M695" s="122"/>
      <c r="N695" s="122"/>
      <c r="O695" s="122"/>
      <c r="P695" s="122"/>
      <c r="Q695" s="122"/>
      <c r="R695" s="122"/>
      <c r="S695" s="122"/>
      <c r="T695" s="122"/>
      <c r="U695" s="122"/>
      <c r="V695" s="122"/>
      <c r="W695" s="122"/>
      <c r="X695" s="122"/>
      <c r="Y695" s="122"/>
      <c r="Z695" s="122"/>
      <c r="AA695" s="122"/>
    </row>
    <row r="696" spans="1:27" ht="12.75" x14ac:dyDescent="0.2">
      <c r="A696" s="122"/>
      <c r="B696" s="122"/>
      <c r="C696" s="122"/>
      <c r="D696" s="122"/>
      <c r="E696" s="122"/>
      <c r="F696" s="122"/>
      <c r="G696" s="122"/>
      <c r="H696" s="122"/>
      <c r="I696" s="122"/>
      <c r="J696" s="122"/>
      <c r="K696" s="122"/>
      <c r="L696" s="122"/>
      <c r="M696" s="122"/>
      <c r="N696" s="122"/>
      <c r="O696" s="122"/>
      <c r="P696" s="122"/>
      <c r="Q696" s="122"/>
      <c r="R696" s="122"/>
      <c r="S696" s="122"/>
      <c r="T696" s="122"/>
      <c r="U696" s="122"/>
      <c r="V696" s="122"/>
      <c r="W696" s="122"/>
      <c r="X696" s="122"/>
      <c r="Y696" s="122"/>
      <c r="Z696" s="122"/>
      <c r="AA696" s="122"/>
    </row>
    <row r="697" spans="1:27" ht="12.75" x14ac:dyDescent="0.2">
      <c r="A697" s="122"/>
      <c r="B697" s="122"/>
      <c r="C697" s="122"/>
      <c r="D697" s="122"/>
      <c r="E697" s="122"/>
      <c r="F697" s="122"/>
      <c r="G697" s="122"/>
      <c r="H697" s="122"/>
      <c r="I697" s="122"/>
      <c r="J697" s="122"/>
      <c r="K697" s="122"/>
      <c r="L697" s="122"/>
      <c r="M697" s="122"/>
      <c r="N697" s="122"/>
      <c r="O697" s="122"/>
      <c r="P697" s="122"/>
      <c r="Q697" s="122"/>
      <c r="R697" s="122"/>
      <c r="S697" s="122"/>
      <c r="T697" s="122"/>
      <c r="U697" s="122"/>
      <c r="V697" s="122"/>
      <c r="W697" s="122"/>
      <c r="X697" s="122"/>
      <c r="Y697" s="122"/>
      <c r="Z697" s="122"/>
      <c r="AA697" s="122"/>
    </row>
    <row r="698" spans="1:27" ht="12.75" x14ac:dyDescent="0.2">
      <c r="A698" s="122"/>
      <c r="B698" s="122"/>
      <c r="C698" s="122"/>
      <c r="D698" s="122"/>
      <c r="E698" s="122"/>
      <c r="F698" s="122"/>
      <c r="G698" s="122"/>
      <c r="H698" s="122"/>
      <c r="I698" s="122"/>
      <c r="J698" s="122"/>
      <c r="K698" s="122"/>
      <c r="L698" s="122"/>
      <c r="M698" s="122"/>
      <c r="N698" s="122"/>
      <c r="O698" s="122"/>
      <c r="P698" s="122"/>
      <c r="Q698" s="122"/>
      <c r="R698" s="122"/>
      <c r="S698" s="122"/>
      <c r="T698" s="122"/>
      <c r="U698" s="122"/>
      <c r="V698" s="122"/>
      <c r="W698" s="122"/>
      <c r="X698" s="122"/>
      <c r="Y698" s="122"/>
      <c r="Z698" s="122"/>
      <c r="AA698" s="122"/>
    </row>
    <row r="699" spans="1:27" ht="12.75" x14ac:dyDescent="0.2">
      <c r="A699" s="122"/>
      <c r="B699" s="122"/>
      <c r="C699" s="122"/>
      <c r="D699" s="122"/>
      <c r="E699" s="122"/>
      <c r="F699" s="122"/>
      <c r="G699" s="122"/>
      <c r="H699" s="122"/>
      <c r="I699" s="122"/>
      <c r="J699" s="122"/>
      <c r="K699" s="122"/>
      <c r="L699" s="122"/>
      <c r="M699" s="122"/>
      <c r="N699" s="122"/>
      <c r="O699" s="122"/>
      <c r="P699" s="122"/>
      <c r="Q699" s="122"/>
      <c r="R699" s="122"/>
      <c r="S699" s="122"/>
      <c r="T699" s="122"/>
      <c r="U699" s="122"/>
      <c r="V699" s="122"/>
      <c r="W699" s="122"/>
      <c r="X699" s="122"/>
      <c r="Y699" s="122"/>
      <c r="Z699" s="122"/>
      <c r="AA699" s="122"/>
    </row>
    <row r="700" spans="1:27" ht="12.75" x14ac:dyDescent="0.2">
      <c r="A700" s="122"/>
      <c r="B700" s="122"/>
      <c r="C700" s="122"/>
      <c r="D700" s="122"/>
      <c r="E700" s="122"/>
      <c r="F700" s="122"/>
      <c r="G700" s="122"/>
      <c r="H700" s="122"/>
      <c r="I700" s="122"/>
      <c r="J700" s="122"/>
      <c r="K700" s="122"/>
      <c r="L700" s="122"/>
      <c r="M700" s="122"/>
      <c r="N700" s="122"/>
      <c r="O700" s="122"/>
      <c r="P700" s="122"/>
      <c r="Q700" s="122"/>
      <c r="R700" s="122"/>
      <c r="S700" s="122"/>
      <c r="T700" s="122"/>
      <c r="U700" s="122"/>
      <c r="V700" s="122"/>
      <c r="W700" s="122"/>
      <c r="X700" s="122"/>
      <c r="Y700" s="122"/>
      <c r="Z700" s="122"/>
      <c r="AA700" s="122"/>
    </row>
    <row r="701" spans="1:27" ht="12.75" x14ac:dyDescent="0.2">
      <c r="A701" s="122"/>
      <c r="B701" s="122"/>
      <c r="C701" s="122"/>
      <c r="D701" s="122"/>
      <c r="E701" s="122"/>
      <c r="F701" s="122"/>
      <c r="G701" s="122"/>
      <c r="H701" s="122"/>
      <c r="I701" s="122"/>
      <c r="J701" s="122"/>
      <c r="K701" s="122"/>
      <c r="L701" s="122"/>
      <c r="M701" s="122"/>
      <c r="N701" s="122"/>
      <c r="O701" s="122"/>
      <c r="P701" s="122"/>
      <c r="Q701" s="122"/>
      <c r="R701" s="122"/>
      <c r="S701" s="122"/>
      <c r="T701" s="122"/>
      <c r="U701" s="122"/>
      <c r="V701" s="122"/>
      <c r="W701" s="122"/>
      <c r="X701" s="122"/>
      <c r="Y701" s="122"/>
      <c r="Z701" s="122"/>
      <c r="AA701" s="122"/>
    </row>
    <row r="702" spans="1:27" ht="12.75" x14ac:dyDescent="0.2">
      <c r="A702" s="122"/>
      <c r="B702" s="122"/>
      <c r="C702" s="122"/>
      <c r="D702" s="122"/>
      <c r="E702" s="122"/>
      <c r="F702" s="122"/>
      <c r="G702" s="122"/>
      <c r="H702" s="122"/>
      <c r="I702" s="122"/>
      <c r="J702" s="122"/>
      <c r="K702" s="122"/>
      <c r="L702" s="122"/>
      <c r="M702" s="122"/>
      <c r="N702" s="122"/>
      <c r="O702" s="122"/>
      <c r="P702" s="122"/>
      <c r="Q702" s="122"/>
      <c r="R702" s="122"/>
      <c r="S702" s="122"/>
      <c r="T702" s="122"/>
      <c r="U702" s="122"/>
      <c r="V702" s="122"/>
      <c r="W702" s="122"/>
      <c r="X702" s="122"/>
      <c r="Y702" s="122"/>
      <c r="Z702" s="122"/>
      <c r="AA702" s="122"/>
    </row>
    <row r="703" spans="1:27" ht="12.75" x14ac:dyDescent="0.2">
      <c r="A703" s="122"/>
      <c r="B703" s="122"/>
      <c r="C703" s="122"/>
      <c r="D703" s="122"/>
      <c r="E703" s="122"/>
      <c r="F703" s="122"/>
      <c r="G703" s="122"/>
      <c r="H703" s="122"/>
      <c r="I703" s="122"/>
      <c r="J703" s="122"/>
      <c r="K703" s="122"/>
      <c r="L703" s="122"/>
      <c r="M703" s="122"/>
      <c r="N703" s="122"/>
      <c r="O703" s="122"/>
      <c r="P703" s="122"/>
      <c r="Q703" s="122"/>
      <c r="R703" s="122"/>
      <c r="S703" s="122"/>
      <c r="T703" s="122"/>
      <c r="U703" s="122"/>
      <c r="V703" s="122"/>
      <c r="W703" s="122"/>
      <c r="X703" s="122"/>
      <c r="Y703" s="122"/>
      <c r="Z703" s="122"/>
      <c r="AA703" s="122"/>
    </row>
    <row r="704" spans="1:27" ht="12.75" x14ac:dyDescent="0.2">
      <c r="A704" s="122"/>
      <c r="B704" s="122"/>
      <c r="C704" s="122"/>
      <c r="D704" s="122"/>
      <c r="E704" s="122"/>
      <c r="F704" s="122"/>
      <c r="G704" s="122"/>
      <c r="H704" s="122"/>
      <c r="I704" s="122"/>
      <c r="J704" s="122"/>
      <c r="K704" s="122"/>
      <c r="L704" s="122"/>
      <c r="M704" s="122"/>
      <c r="N704" s="122"/>
      <c r="O704" s="122"/>
      <c r="P704" s="122"/>
      <c r="Q704" s="122"/>
      <c r="R704" s="122"/>
      <c r="S704" s="122"/>
      <c r="T704" s="122"/>
      <c r="U704" s="122"/>
      <c r="V704" s="122"/>
      <c r="W704" s="122"/>
      <c r="X704" s="122"/>
      <c r="Y704" s="122"/>
      <c r="Z704" s="122"/>
      <c r="AA704" s="122"/>
    </row>
    <row r="705" spans="1:27" ht="12.75" x14ac:dyDescent="0.2">
      <c r="A705" s="122"/>
      <c r="B705" s="122"/>
      <c r="C705" s="122"/>
      <c r="D705" s="122"/>
      <c r="E705" s="122"/>
      <c r="F705" s="122"/>
      <c r="G705" s="122"/>
      <c r="H705" s="122"/>
      <c r="I705" s="122"/>
      <c r="J705" s="122"/>
      <c r="K705" s="122"/>
      <c r="L705" s="122"/>
      <c r="M705" s="122"/>
      <c r="N705" s="122"/>
      <c r="O705" s="122"/>
      <c r="P705" s="122"/>
      <c r="Q705" s="122"/>
      <c r="R705" s="122"/>
      <c r="S705" s="122"/>
      <c r="T705" s="122"/>
      <c r="U705" s="122"/>
      <c r="V705" s="122"/>
      <c r="W705" s="122"/>
      <c r="X705" s="122"/>
      <c r="Y705" s="122"/>
      <c r="Z705" s="122"/>
      <c r="AA705" s="122"/>
    </row>
    <row r="706" spans="1:27" ht="12.75" x14ac:dyDescent="0.2">
      <c r="A706" s="122"/>
      <c r="B706" s="122"/>
      <c r="C706" s="122"/>
      <c r="D706" s="122"/>
      <c r="E706" s="122"/>
      <c r="F706" s="122"/>
      <c r="G706" s="122"/>
      <c r="H706" s="122"/>
      <c r="I706" s="122"/>
      <c r="J706" s="122"/>
      <c r="K706" s="122"/>
      <c r="L706" s="122"/>
      <c r="M706" s="122"/>
      <c r="N706" s="122"/>
      <c r="O706" s="122"/>
      <c r="P706" s="122"/>
      <c r="Q706" s="122"/>
      <c r="R706" s="122"/>
      <c r="S706" s="122"/>
      <c r="T706" s="122"/>
      <c r="U706" s="122"/>
      <c r="V706" s="122"/>
      <c r="W706" s="122"/>
      <c r="X706" s="122"/>
      <c r="Y706" s="122"/>
      <c r="Z706" s="122"/>
      <c r="AA706" s="122"/>
    </row>
    <row r="707" spans="1:27" ht="12.75" x14ac:dyDescent="0.2">
      <c r="A707" s="122"/>
      <c r="B707" s="122"/>
      <c r="C707" s="122"/>
      <c r="D707" s="122"/>
      <c r="E707" s="122"/>
      <c r="F707" s="122"/>
      <c r="G707" s="122"/>
      <c r="H707" s="122"/>
      <c r="I707" s="122"/>
      <c r="J707" s="122"/>
      <c r="K707" s="122"/>
      <c r="L707" s="122"/>
      <c r="M707" s="122"/>
      <c r="N707" s="122"/>
      <c r="O707" s="122"/>
      <c r="P707" s="122"/>
      <c r="Q707" s="122"/>
      <c r="R707" s="122"/>
      <c r="S707" s="122"/>
      <c r="T707" s="122"/>
      <c r="U707" s="122"/>
      <c r="V707" s="122"/>
      <c r="W707" s="122"/>
      <c r="X707" s="122"/>
      <c r="Y707" s="122"/>
      <c r="Z707" s="122"/>
      <c r="AA707" s="122"/>
    </row>
    <row r="708" spans="1:27" ht="12.75" x14ac:dyDescent="0.2">
      <c r="A708" s="122"/>
      <c r="B708" s="122"/>
      <c r="C708" s="122"/>
      <c r="D708" s="122"/>
      <c r="E708" s="122"/>
      <c r="F708" s="122"/>
      <c r="G708" s="122"/>
      <c r="H708" s="122"/>
      <c r="I708" s="122"/>
      <c r="J708" s="122"/>
      <c r="K708" s="122"/>
      <c r="L708" s="122"/>
      <c r="M708" s="122"/>
      <c r="N708" s="122"/>
      <c r="O708" s="122"/>
      <c r="P708" s="122"/>
      <c r="Q708" s="122"/>
      <c r="R708" s="122"/>
      <c r="S708" s="122"/>
      <c r="T708" s="122"/>
      <c r="U708" s="122"/>
      <c r="V708" s="122"/>
      <c r="W708" s="122"/>
      <c r="X708" s="122"/>
      <c r="Y708" s="122"/>
      <c r="Z708" s="122"/>
      <c r="AA708" s="122"/>
    </row>
    <row r="709" spans="1:27" ht="12.75" x14ac:dyDescent="0.2">
      <c r="A709" s="122"/>
      <c r="B709" s="122"/>
      <c r="C709" s="122"/>
      <c r="D709" s="122"/>
      <c r="E709" s="122"/>
      <c r="F709" s="122"/>
      <c r="G709" s="122"/>
      <c r="H709" s="122"/>
      <c r="I709" s="122"/>
      <c r="J709" s="122"/>
      <c r="K709" s="122"/>
      <c r="L709" s="122"/>
      <c r="M709" s="122"/>
      <c r="N709" s="122"/>
      <c r="O709" s="122"/>
      <c r="P709" s="122"/>
      <c r="Q709" s="122"/>
      <c r="R709" s="122"/>
      <c r="S709" s="122"/>
      <c r="T709" s="122"/>
      <c r="U709" s="122"/>
      <c r="V709" s="122"/>
      <c r="W709" s="122"/>
      <c r="X709" s="122"/>
      <c r="Y709" s="122"/>
      <c r="Z709" s="122"/>
      <c r="AA709" s="122"/>
    </row>
    <row r="710" spans="1:27" ht="12.75" x14ac:dyDescent="0.2">
      <c r="A710" s="122"/>
      <c r="B710" s="122"/>
      <c r="C710" s="122"/>
      <c r="D710" s="122"/>
      <c r="E710" s="122"/>
      <c r="F710" s="122"/>
      <c r="G710" s="122"/>
      <c r="H710" s="122"/>
      <c r="I710" s="122"/>
      <c r="J710" s="122"/>
      <c r="K710" s="122"/>
      <c r="L710" s="122"/>
      <c r="M710" s="122"/>
      <c r="N710" s="122"/>
      <c r="O710" s="122"/>
      <c r="P710" s="122"/>
      <c r="Q710" s="122"/>
      <c r="R710" s="122"/>
      <c r="S710" s="122"/>
      <c r="T710" s="122"/>
      <c r="U710" s="122"/>
      <c r="V710" s="122"/>
      <c r="W710" s="122"/>
      <c r="X710" s="122"/>
      <c r="Y710" s="122"/>
      <c r="Z710" s="122"/>
      <c r="AA710" s="122"/>
    </row>
    <row r="711" spans="1:27" ht="12.75" x14ac:dyDescent="0.2">
      <c r="A711" s="122"/>
      <c r="B711" s="122"/>
      <c r="C711" s="122"/>
      <c r="D711" s="122"/>
      <c r="E711" s="122"/>
      <c r="F711" s="122"/>
      <c r="G711" s="122"/>
      <c r="H711" s="122"/>
      <c r="I711" s="122"/>
      <c r="J711" s="122"/>
      <c r="K711" s="122"/>
      <c r="L711" s="122"/>
      <c r="M711" s="122"/>
      <c r="N711" s="122"/>
      <c r="O711" s="122"/>
      <c r="P711" s="122"/>
      <c r="Q711" s="122"/>
      <c r="R711" s="122"/>
      <c r="S711" s="122"/>
      <c r="T711" s="122"/>
      <c r="U711" s="122"/>
      <c r="V711" s="122"/>
      <c r="W711" s="122"/>
      <c r="X711" s="122"/>
      <c r="Y711" s="122"/>
      <c r="Z711" s="122"/>
      <c r="AA711" s="122"/>
    </row>
    <row r="712" spans="1:27" ht="12.75" x14ac:dyDescent="0.2">
      <c r="A712" s="122"/>
      <c r="B712" s="122"/>
      <c r="C712" s="122"/>
      <c r="D712" s="122"/>
      <c r="E712" s="122"/>
      <c r="F712" s="122"/>
      <c r="G712" s="122"/>
      <c r="H712" s="122"/>
      <c r="I712" s="122"/>
      <c r="J712" s="122"/>
      <c r="K712" s="122"/>
      <c r="L712" s="122"/>
      <c r="M712" s="122"/>
      <c r="N712" s="122"/>
      <c r="O712" s="122"/>
      <c r="P712" s="122"/>
      <c r="Q712" s="122"/>
      <c r="R712" s="122"/>
      <c r="S712" s="122"/>
      <c r="T712" s="122"/>
      <c r="U712" s="122"/>
      <c r="V712" s="122"/>
      <c r="W712" s="122"/>
      <c r="X712" s="122"/>
      <c r="Y712" s="122"/>
      <c r="Z712" s="122"/>
      <c r="AA712" s="122"/>
    </row>
    <row r="713" spans="1:27" ht="12.75" x14ac:dyDescent="0.2">
      <c r="A713" s="122"/>
      <c r="B713" s="122"/>
      <c r="C713" s="122"/>
      <c r="D713" s="122"/>
      <c r="E713" s="122"/>
      <c r="F713" s="122"/>
      <c r="G713" s="122"/>
      <c r="H713" s="122"/>
      <c r="I713" s="122"/>
      <c r="J713" s="122"/>
      <c r="K713" s="122"/>
      <c r="L713" s="122"/>
      <c r="M713" s="122"/>
      <c r="N713" s="122"/>
      <c r="O713" s="122"/>
      <c r="P713" s="122"/>
      <c r="Q713" s="122"/>
      <c r="R713" s="122"/>
      <c r="S713" s="122"/>
      <c r="T713" s="122"/>
      <c r="U713" s="122"/>
      <c r="V713" s="122"/>
      <c r="W713" s="122"/>
      <c r="X713" s="122"/>
      <c r="Y713" s="122"/>
      <c r="Z713" s="122"/>
      <c r="AA713" s="122"/>
    </row>
    <row r="714" spans="1:27" ht="12.75" x14ac:dyDescent="0.2">
      <c r="A714" s="122"/>
      <c r="B714" s="122"/>
      <c r="C714" s="122"/>
      <c r="D714" s="122"/>
      <c r="E714" s="122"/>
      <c r="F714" s="122"/>
      <c r="G714" s="122"/>
      <c r="H714" s="122"/>
      <c r="I714" s="122"/>
      <c r="J714" s="122"/>
      <c r="K714" s="122"/>
      <c r="L714" s="122"/>
      <c r="M714" s="122"/>
      <c r="N714" s="122"/>
      <c r="O714" s="122"/>
      <c r="P714" s="122"/>
      <c r="Q714" s="122"/>
      <c r="R714" s="122"/>
      <c r="S714" s="122"/>
      <c r="T714" s="122"/>
      <c r="U714" s="122"/>
      <c r="V714" s="122"/>
      <c r="W714" s="122"/>
      <c r="X714" s="122"/>
      <c r="Y714" s="122"/>
      <c r="Z714" s="122"/>
      <c r="AA714" s="122"/>
    </row>
    <row r="715" spans="1:27" ht="12.75" x14ac:dyDescent="0.2">
      <c r="A715" s="122"/>
      <c r="B715" s="122"/>
      <c r="C715" s="122"/>
      <c r="D715" s="122"/>
      <c r="E715" s="122"/>
      <c r="F715" s="122"/>
      <c r="G715" s="122"/>
      <c r="H715" s="122"/>
      <c r="I715" s="122"/>
      <c r="J715" s="122"/>
      <c r="K715" s="122"/>
      <c r="L715" s="122"/>
      <c r="M715" s="122"/>
      <c r="N715" s="122"/>
      <c r="O715" s="122"/>
      <c r="P715" s="122"/>
      <c r="Q715" s="122"/>
      <c r="R715" s="122"/>
      <c r="S715" s="122"/>
      <c r="T715" s="122"/>
      <c r="U715" s="122"/>
      <c r="V715" s="122"/>
      <c r="W715" s="122"/>
      <c r="X715" s="122"/>
      <c r="Y715" s="122"/>
      <c r="Z715" s="122"/>
      <c r="AA715" s="122"/>
    </row>
    <row r="716" spans="1:27" ht="12.75" x14ac:dyDescent="0.2">
      <c r="A716" s="122"/>
      <c r="B716" s="122"/>
      <c r="C716" s="122"/>
      <c r="D716" s="122"/>
      <c r="E716" s="122"/>
      <c r="F716" s="122"/>
      <c r="G716" s="122"/>
      <c r="H716" s="122"/>
      <c r="I716" s="122"/>
      <c r="J716" s="122"/>
      <c r="K716" s="122"/>
      <c r="L716" s="122"/>
      <c r="M716" s="122"/>
      <c r="N716" s="122"/>
      <c r="O716" s="122"/>
      <c r="P716" s="122"/>
      <c r="Q716" s="122"/>
      <c r="R716" s="122"/>
      <c r="S716" s="122"/>
      <c r="T716" s="122"/>
      <c r="U716" s="122"/>
      <c r="V716" s="122"/>
      <c r="W716" s="122"/>
      <c r="X716" s="122"/>
      <c r="Y716" s="122"/>
      <c r="Z716" s="122"/>
      <c r="AA716" s="122"/>
    </row>
    <row r="717" spans="1:27" ht="12.75" x14ac:dyDescent="0.2">
      <c r="A717" s="122"/>
      <c r="B717" s="122"/>
      <c r="C717" s="122"/>
      <c r="D717" s="122"/>
      <c r="E717" s="122"/>
      <c r="F717" s="122"/>
      <c r="G717" s="122"/>
      <c r="H717" s="122"/>
      <c r="I717" s="122"/>
      <c r="J717" s="122"/>
      <c r="K717" s="122"/>
      <c r="L717" s="122"/>
      <c r="M717" s="122"/>
      <c r="N717" s="122"/>
      <c r="O717" s="122"/>
      <c r="P717" s="122"/>
      <c r="Q717" s="122"/>
      <c r="R717" s="122"/>
      <c r="S717" s="122"/>
      <c r="T717" s="122"/>
      <c r="U717" s="122"/>
      <c r="V717" s="122"/>
      <c r="W717" s="122"/>
      <c r="X717" s="122"/>
      <c r="Y717" s="122"/>
      <c r="Z717" s="122"/>
      <c r="AA717" s="122"/>
    </row>
    <row r="718" spans="1:27" ht="12.75" x14ac:dyDescent="0.2">
      <c r="A718" s="122"/>
      <c r="B718" s="122"/>
      <c r="C718" s="122"/>
      <c r="D718" s="122"/>
      <c r="E718" s="122"/>
      <c r="F718" s="122"/>
      <c r="G718" s="122"/>
      <c r="H718" s="122"/>
      <c r="I718" s="122"/>
      <c r="J718" s="122"/>
      <c r="K718" s="122"/>
      <c r="L718" s="122"/>
      <c r="M718" s="122"/>
      <c r="N718" s="122"/>
      <c r="O718" s="122"/>
      <c r="P718" s="122"/>
      <c r="Q718" s="122"/>
      <c r="R718" s="122"/>
      <c r="S718" s="122"/>
      <c r="T718" s="122"/>
      <c r="U718" s="122"/>
      <c r="V718" s="122"/>
      <c r="W718" s="122"/>
      <c r="X718" s="122"/>
      <c r="Y718" s="122"/>
      <c r="Z718" s="122"/>
      <c r="AA718" s="122"/>
    </row>
    <row r="719" spans="1:27" ht="12.75" x14ac:dyDescent="0.2">
      <c r="A719" s="122"/>
      <c r="B719" s="122"/>
      <c r="C719" s="122"/>
      <c r="D719" s="122"/>
      <c r="E719" s="122"/>
      <c r="F719" s="122"/>
      <c r="G719" s="122"/>
      <c r="H719" s="122"/>
      <c r="I719" s="122"/>
      <c r="J719" s="122"/>
      <c r="K719" s="122"/>
      <c r="L719" s="122"/>
      <c r="M719" s="122"/>
      <c r="N719" s="122"/>
      <c r="O719" s="122"/>
      <c r="P719" s="122"/>
      <c r="Q719" s="122"/>
      <c r="R719" s="122"/>
      <c r="S719" s="122"/>
      <c r="T719" s="122"/>
      <c r="U719" s="122"/>
      <c r="V719" s="122"/>
      <c r="W719" s="122"/>
      <c r="X719" s="122"/>
      <c r="Y719" s="122"/>
      <c r="Z719" s="122"/>
      <c r="AA719" s="122"/>
    </row>
    <row r="720" spans="1:27" ht="12.75" x14ac:dyDescent="0.2">
      <c r="A720" s="122"/>
      <c r="B720" s="122"/>
      <c r="C720" s="122"/>
      <c r="D720" s="122"/>
      <c r="E720" s="122"/>
      <c r="F720" s="122"/>
      <c r="G720" s="122"/>
      <c r="H720" s="122"/>
      <c r="I720" s="122"/>
      <c r="J720" s="122"/>
      <c r="K720" s="122"/>
      <c r="L720" s="122"/>
      <c r="M720" s="122"/>
      <c r="N720" s="122"/>
      <c r="O720" s="122"/>
      <c r="P720" s="122"/>
      <c r="Q720" s="122"/>
      <c r="R720" s="122"/>
      <c r="S720" s="122"/>
      <c r="T720" s="122"/>
      <c r="U720" s="122"/>
      <c r="V720" s="122"/>
      <c r="W720" s="122"/>
      <c r="X720" s="122"/>
      <c r="Y720" s="122"/>
      <c r="Z720" s="122"/>
      <c r="AA720" s="122"/>
    </row>
    <row r="721" spans="1:27" ht="12.75" x14ac:dyDescent="0.2">
      <c r="A721" s="122"/>
      <c r="B721" s="122"/>
      <c r="C721" s="122"/>
      <c r="D721" s="122"/>
      <c r="E721" s="122"/>
      <c r="F721" s="122"/>
      <c r="G721" s="122"/>
      <c r="H721" s="122"/>
      <c r="I721" s="122"/>
      <c r="J721" s="122"/>
      <c r="K721" s="122"/>
      <c r="L721" s="122"/>
      <c r="M721" s="122"/>
      <c r="N721" s="122"/>
      <c r="O721" s="122"/>
      <c r="P721" s="122"/>
      <c r="Q721" s="122"/>
      <c r="R721" s="122"/>
      <c r="S721" s="122"/>
      <c r="T721" s="122"/>
      <c r="U721" s="122"/>
      <c r="V721" s="122"/>
      <c r="W721" s="122"/>
      <c r="X721" s="122"/>
      <c r="Y721" s="122"/>
      <c r="Z721" s="122"/>
      <c r="AA721" s="122"/>
    </row>
    <row r="722" spans="1:27" ht="12.75" x14ac:dyDescent="0.2">
      <c r="A722" s="122"/>
      <c r="B722" s="122"/>
      <c r="C722" s="122"/>
      <c r="D722" s="122"/>
      <c r="E722" s="122"/>
      <c r="F722" s="122"/>
      <c r="G722" s="122"/>
      <c r="H722" s="122"/>
      <c r="I722" s="122"/>
      <c r="J722" s="122"/>
      <c r="K722" s="122"/>
      <c r="L722" s="122"/>
      <c r="M722" s="122"/>
      <c r="N722" s="122"/>
      <c r="O722" s="122"/>
      <c r="P722" s="122"/>
      <c r="Q722" s="122"/>
      <c r="R722" s="122"/>
      <c r="S722" s="122"/>
      <c r="T722" s="122"/>
      <c r="U722" s="122"/>
      <c r="V722" s="122"/>
      <c r="W722" s="122"/>
      <c r="X722" s="122"/>
      <c r="Y722" s="122"/>
      <c r="Z722" s="122"/>
      <c r="AA722" s="122"/>
    </row>
    <row r="723" spans="1:27" ht="12.75" x14ac:dyDescent="0.2">
      <c r="A723" s="122"/>
      <c r="B723" s="122"/>
      <c r="C723" s="122"/>
      <c r="D723" s="122"/>
      <c r="E723" s="122"/>
      <c r="F723" s="122"/>
      <c r="G723" s="122"/>
      <c r="H723" s="122"/>
      <c r="I723" s="122"/>
      <c r="J723" s="122"/>
      <c r="K723" s="122"/>
      <c r="L723" s="122"/>
      <c r="M723" s="122"/>
      <c r="N723" s="122"/>
      <c r="O723" s="122"/>
      <c r="P723" s="122"/>
      <c r="Q723" s="122"/>
      <c r="R723" s="122"/>
      <c r="S723" s="122"/>
      <c r="T723" s="122"/>
      <c r="U723" s="122"/>
      <c r="V723" s="122"/>
      <c r="W723" s="122"/>
      <c r="X723" s="122"/>
      <c r="Y723" s="122"/>
      <c r="Z723" s="122"/>
      <c r="AA723" s="122"/>
    </row>
    <row r="724" spans="1:27" ht="12.75" x14ac:dyDescent="0.2">
      <c r="A724" s="122"/>
      <c r="B724" s="122"/>
      <c r="C724" s="122"/>
      <c r="D724" s="122"/>
      <c r="E724" s="122"/>
      <c r="F724" s="122"/>
      <c r="G724" s="122"/>
      <c r="H724" s="122"/>
      <c r="I724" s="122"/>
      <c r="J724" s="122"/>
      <c r="K724" s="122"/>
      <c r="L724" s="122"/>
      <c r="M724" s="122"/>
      <c r="N724" s="122"/>
      <c r="O724" s="122"/>
      <c r="P724" s="122"/>
      <c r="Q724" s="122"/>
      <c r="R724" s="122"/>
      <c r="S724" s="122"/>
      <c r="T724" s="122"/>
      <c r="U724" s="122"/>
      <c r="V724" s="122"/>
      <c r="W724" s="122"/>
      <c r="X724" s="122"/>
      <c r="Y724" s="122"/>
      <c r="Z724" s="122"/>
      <c r="AA724" s="122"/>
    </row>
    <row r="725" spans="1:27" ht="12.75" x14ac:dyDescent="0.2">
      <c r="A725" s="122"/>
      <c r="B725" s="122"/>
      <c r="C725" s="122"/>
      <c r="D725" s="122"/>
      <c r="E725" s="122"/>
      <c r="F725" s="122"/>
      <c r="G725" s="122"/>
      <c r="H725" s="122"/>
      <c r="I725" s="122"/>
      <c r="J725" s="122"/>
      <c r="K725" s="122"/>
      <c r="L725" s="122"/>
      <c r="M725" s="122"/>
      <c r="N725" s="122"/>
      <c r="O725" s="122"/>
      <c r="P725" s="122"/>
      <c r="Q725" s="122"/>
      <c r="R725" s="122"/>
      <c r="S725" s="122"/>
      <c r="T725" s="122"/>
      <c r="U725" s="122"/>
      <c r="V725" s="122"/>
      <c r="W725" s="122"/>
      <c r="X725" s="122"/>
      <c r="Y725" s="122"/>
      <c r="Z725" s="122"/>
      <c r="AA725" s="122"/>
    </row>
    <row r="726" spans="1:27" ht="12.75" x14ac:dyDescent="0.2">
      <c r="A726" s="122"/>
      <c r="B726" s="122"/>
      <c r="C726" s="122"/>
      <c r="D726" s="122"/>
      <c r="E726" s="122"/>
      <c r="F726" s="122"/>
      <c r="G726" s="122"/>
      <c r="H726" s="122"/>
      <c r="I726" s="122"/>
      <c r="J726" s="122"/>
      <c r="K726" s="122"/>
      <c r="L726" s="122"/>
      <c r="M726" s="122"/>
      <c r="N726" s="122"/>
      <c r="O726" s="122"/>
      <c r="P726" s="122"/>
      <c r="Q726" s="122"/>
      <c r="R726" s="122"/>
      <c r="S726" s="122"/>
      <c r="T726" s="122"/>
      <c r="U726" s="122"/>
      <c r="V726" s="122"/>
      <c r="W726" s="122"/>
      <c r="X726" s="122"/>
      <c r="Y726" s="122"/>
      <c r="Z726" s="122"/>
      <c r="AA726" s="122"/>
    </row>
    <row r="727" spans="1:27" ht="12.75" x14ac:dyDescent="0.2">
      <c r="A727" s="122"/>
      <c r="B727" s="122"/>
      <c r="C727" s="122"/>
      <c r="D727" s="122"/>
      <c r="E727" s="122"/>
      <c r="F727" s="122"/>
      <c r="G727" s="122"/>
      <c r="H727" s="122"/>
      <c r="I727" s="122"/>
      <c r="J727" s="122"/>
      <c r="K727" s="122"/>
      <c r="L727" s="122"/>
      <c r="M727" s="122"/>
      <c r="N727" s="122"/>
      <c r="O727" s="122"/>
      <c r="P727" s="122"/>
      <c r="Q727" s="122"/>
      <c r="R727" s="122"/>
      <c r="S727" s="122"/>
      <c r="T727" s="122"/>
      <c r="U727" s="122"/>
      <c r="V727" s="122"/>
      <c r="W727" s="122"/>
      <c r="X727" s="122"/>
      <c r="Y727" s="122"/>
      <c r="Z727" s="122"/>
      <c r="AA727" s="122"/>
    </row>
    <row r="728" spans="1:27" ht="12.75" x14ac:dyDescent="0.2">
      <c r="A728" s="122"/>
      <c r="B728" s="122"/>
      <c r="C728" s="122"/>
      <c r="D728" s="122"/>
      <c r="E728" s="122"/>
      <c r="F728" s="122"/>
      <c r="G728" s="122"/>
      <c r="H728" s="122"/>
      <c r="I728" s="122"/>
      <c r="J728" s="122"/>
      <c r="K728" s="122"/>
      <c r="L728" s="122"/>
      <c r="M728" s="122"/>
      <c r="N728" s="122"/>
      <c r="O728" s="122"/>
      <c r="P728" s="122"/>
      <c r="Q728" s="122"/>
      <c r="R728" s="122"/>
      <c r="S728" s="122"/>
      <c r="T728" s="122"/>
      <c r="U728" s="122"/>
      <c r="V728" s="122"/>
      <c r="W728" s="122"/>
      <c r="X728" s="122"/>
      <c r="Y728" s="122"/>
      <c r="Z728" s="122"/>
      <c r="AA728" s="122"/>
    </row>
    <row r="729" spans="1:27" ht="12.75" x14ac:dyDescent="0.2">
      <c r="A729" s="122"/>
      <c r="B729" s="122"/>
      <c r="C729" s="122"/>
      <c r="D729" s="122"/>
      <c r="E729" s="122"/>
      <c r="F729" s="122"/>
      <c r="G729" s="122"/>
      <c r="H729" s="122"/>
      <c r="I729" s="122"/>
      <c r="J729" s="122"/>
      <c r="K729" s="122"/>
      <c r="L729" s="122"/>
      <c r="M729" s="122"/>
      <c r="N729" s="122"/>
      <c r="O729" s="122"/>
      <c r="P729" s="122"/>
      <c r="Q729" s="122"/>
      <c r="R729" s="122"/>
      <c r="S729" s="122"/>
      <c r="T729" s="122"/>
      <c r="U729" s="122"/>
      <c r="V729" s="122"/>
      <c r="W729" s="122"/>
      <c r="X729" s="122"/>
      <c r="Y729" s="122"/>
      <c r="Z729" s="122"/>
      <c r="AA729" s="122"/>
    </row>
    <row r="730" spans="1:27" ht="12.75" x14ac:dyDescent="0.2">
      <c r="A730" s="122"/>
      <c r="B730" s="122"/>
      <c r="C730" s="122"/>
      <c r="D730" s="122"/>
      <c r="E730" s="122"/>
      <c r="F730" s="122"/>
      <c r="G730" s="122"/>
      <c r="H730" s="122"/>
      <c r="I730" s="122"/>
      <c r="J730" s="122"/>
      <c r="K730" s="122"/>
      <c r="L730" s="122"/>
      <c r="M730" s="122"/>
      <c r="N730" s="122"/>
      <c r="O730" s="122"/>
      <c r="P730" s="122"/>
      <c r="Q730" s="122"/>
      <c r="R730" s="122"/>
      <c r="S730" s="122"/>
      <c r="T730" s="122"/>
      <c r="U730" s="122"/>
      <c r="V730" s="122"/>
      <c r="W730" s="122"/>
      <c r="X730" s="122"/>
      <c r="Y730" s="122"/>
      <c r="Z730" s="122"/>
      <c r="AA730" s="122"/>
    </row>
    <row r="731" spans="1:27" ht="12.75" x14ac:dyDescent="0.2">
      <c r="A731" s="122"/>
      <c r="B731" s="122"/>
      <c r="C731" s="122"/>
      <c r="D731" s="122"/>
      <c r="E731" s="122"/>
      <c r="F731" s="122"/>
      <c r="G731" s="122"/>
      <c r="H731" s="122"/>
      <c r="I731" s="122"/>
      <c r="J731" s="122"/>
      <c r="K731" s="122"/>
      <c r="L731" s="122"/>
      <c r="M731" s="122"/>
      <c r="N731" s="122"/>
      <c r="O731" s="122"/>
      <c r="P731" s="122"/>
      <c r="Q731" s="122"/>
      <c r="R731" s="122"/>
      <c r="S731" s="122"/>
      <c r="T731" s="122"/>
      <c r="U731" s="122"/>
      <c r="V731" s="122"/>
      <c r="W731" s="122"/>
      <c r="X731" s="122"/>
      <c r="Y731" s="122"/>
      <c r="Z731" s="122"/>
      <c r="AA731" s="122"/>
    </row>
    <row r="732" spans="1:27" ht="12.75" x14ac:dyDescent="0.2">
      <c r="A732" s="122"/>
      <c r="B732" s="122"/>
      <c r="C732" s="122"/>
      <c r="D732" s="122"/>
      <c r="E732" s="122"/>
      <c r="F732" s="122"/>
      <c r="G732" s="122"/>
      <c r="H732" s="122"/>
      <c r="I732" s="122"/>
      <c r="J732" s="122"/>
      <c r="K732" s="122"/>
      <c r="L732" s="122"/>
      <c r="M732" s="122"/>
      <c r="N732" s="122"/>
      <c r="O732" s="122"/>
      <c r="P732" s="122"/>
      <c r="Q732" s="122"/>
      <c r="R732" s="122"/>
      <c r="S732" s="122"/>
      <c r="T732" s="122"/>
      <c r="U732" s="122"/>
      <c r="V732" s="122"/>
      <c r="W732" s="122"/>
      <c r="X732" s="122"/>
      <c r="Y732" s="122"/>
      <c r="Z732" s="122"/>
      <c r="AA732" s="122"/>
    </row>
    <row r="733" spans="1:27" ht="12.75" x14ac:dyDescent="0.2">
      <c r="A733" s="122"/>
      <c r="B733" s="122"/>
      <c r="C733" s="122"/>
      <c r="D733" s="122"/>
      <c r="E733" s="122"/>
      <c r="F733" s="122"/>
      <c r="G733" s="122"/>
      <c r="H733" s="122"/>
      <c r="I733" s="122"/>
      <c r="J733" s="122"/>
      <c r="K733" s="122"/>
      <c r="L733" s="122"/>
      <c r="M733" s="122"/>
      <c r="N733" s="122"/>
      <c r="O733" s="122"/>
      <c r="P733" s="122"/>
      <c r="Q733" s="122"/>
      <c r="R733" s="122"/>
      <c r="S733" s="122"/>
      <c r="T733" s="122"/>
      <c r="U733" s="122"/>
      <c r="V733" s="122"/>
      <c r="W733" s="122"/>
      <c r="X733" s="122"/>
      <c r="Y733" s="122"/>
      <c r="Z733" s="122"/>
      <c r="AA733" s="122"/>
    </row>
    <row r="734" spans="1:27" ht="12.75" x14ac:dyDescent="0.2">
      <c r="A734" s="122"/>
      <c r="B734" s="122"/>
      <c r="C734" s="122"/>
      <c r="D734" s="122"/>
      <c r="E734" s="122"/>
      <c r="F734" s="122"/>
      <c r="G734" s="122"/>
      <c r="H734" s="122"/>
      <c r="I734" s="122"/>
      <c r="J734" s="122"/>
      <c r="K734" s="122"/>
      <c r="L734" s="122"/>
      <c r="M734" s="122"/>
      <c r="N734" s="122"/>
      <c r="O734" s="122"/>
      <c r="P734" s="122"/>
      <c r="Q734" s="122"/>
      <c r="R734" s="122"/>
      <c r="S734" s="122"/>
      <c r="T734" s="122"/>
      <c r="U734" s="122"/>
      <c r="V734" s="122"/>
      <c r="W734" s="122"/>
      <c r="X734" s="122"/>
      <c r="Y734" s="122"/>
      <c r="Z734" s="122"/>
      <c r="AA734" s="122"/>
    </row>
    <row r="735" spans="1:27" ht="12.75" x14ac:dyDescent="0.2">
      <c r="A735" s="122"/>
      <c r="B735" s="122"/>
      <c r="C735" s="122"/>
      <c r="D735" s="122"/>
      <c r="E735" s="122"/>
      <c r="F735" s="122"/>
      <c r="G735" s="122"/>
      <c r="H735" s="122"/>
      <c r="I735" s="122"/>
      <c r="J735" s="122"/>
      <c r="K735" s="122"/>
      <c r="L735" s="122"/>
      <c r="M735" s="122"/>
      <c r="N735" s="122"/>
      <c r="O735" s="122"/>
      <c r="P735" s="122"/>
      <c r="Q735" s="122"/>
      <c r="R735" s="122"/>
      <c r="S735" s="122"/>
      <c r="T735" s="122"/>
      <c r="U735" s="122"/>
      <c r="V735" s="122"/>
      <c r="W735" s="122"/>
      <c r="X735" s="122"/>
      <c r="Y735" s="122"/>
      <c r="Z735" s="122"/>
      <c r="AA735" s="122"/>
    </row>
    <row r="736" spans="1:27" ht="12.75" x14ac:dyDescent="0.2">
      <c r="A736" s="122"/>
      <c r="B736" s="122"/>
      <c r="C736" s="122"/>
      <c r="D736" s="122"/>
      <c r="E736" s="122"/>
      <c r="F736" s="122"/>
      <c r="G736" s="122"/>
      <c r="H736" s="122"/>
      <c r="I736" s="122"/>
      <c r="J736" s="122"/>
      <c r="K736" s="122"/>
      <c r="L736" s="122"/>
      <c r="M736" s="122"/>
      <c r="N736" s="122"/>
      <c r="O736" s="122"/>
      <c r="P736" s="122"/>
      <c r="Q736" s="122"/>
      <c r="R736" s="122"/>
      <c r="S736" s="122"/>
      <c r="T736" s="122"/>
      <c r="U736" s="122"/>
      <c r="V736" s="122"/>
      <c r="W736" s="122"/>
      <c r="X736" s="122"/>
      <c r="Y736" s="122"/>
      <c r="Z736" s="122"/>
      <c r="AA736" s="122"/>
    </row>
    <row r="737" spans="1:27" ht="12.75" x14ac:dyDescent="0.2">
      <c r="A737" s="122"/>
      <c r="B737" s="122"/>
      <c r="C737" s="122"/>
      <c r="D737" s="122"/>
      <c r="E737" s="122"/>
      <c r="F737" s="122"/>
      <c r="G737" s="122"/>
      <c r="H737" s="122"/>
      <c r="I737" s="122"/>
      <c r="J737" s="122"/>
      <c r="K737" s="122"/>
      <c r="L737" s="122"/>
      <c r="M737" s="122"/>
      <c r="N737" s="122"/>
      <c r="O737" s="122"/>
      <c r="P737" s="122"/>
      <c r="Q737" s="122"/>
      <c r="R737" s="122"/>
      <c r="S737" s="122"/>
      <c r="T737" s="122"/>
      <c r="U737" s="122"/>
      <c r="V737" s="122"/>
      <c r="W737" s="122"/>
      <c r="X737" s="122"/>
      <c r="Y737" s="122"/>
      <c r="Z737" s="122"/>
      <c r="AA737" s="122"/>
    </row>
    <row r="738" spans="1:27" ht="12.75" x14ac:dyDescent="0.2">
      <c r="A738" s="122"/>
      <c r="B738" s="122"/>
      <c r="C738" s="122"/>
      <c r="D738" s="122"/>
      <c r="E738" s="122"/>
      <c r="F738" s="122"/>
      <c r="G738" s="122"/>
      <c r="H738" s="122"/>
      <c r="I738" s="122"/>
      <c r="J738" s="122"/>
      <c r="K738" s="122"/>
      <c r="L738" s="122"/>
      <c r="M738" s="122"/>
      <c r="N738" s="122"/>
      <c r="O738" s="122"/>
      <c r="P738" s="122"/>
      <c r="Q738" s="122"/>
      <c r="R738" s="122"/>
      <c r="S738" s="122"/>
      <c r="T738" s="122"/>
      <c r="U738" s="122"/>
      <c r="V738" s="122"/>
      <c r="W738" s="122"/>
      <c r="X738" s="122"/>
      <c r="Y738" s="122"/>
      <c r="Z738" s="122"/>
      <c r="AA738" s="122"/>
    </row>
    <row r="739" spans="1:27" ht="12.75" x14ac:dyDescent="0.2">
      <c r="A739" s="122"/>
      <c r="B739" s="122"/>
      <c r="C739" s="122"/>
      <c r="D739" s="122"/>
      <c r="E739" s="122"/>
      <c r="F739" s="122"/>
      <c r="G739" s="122"/>
      <c r="H739" s="122"/>
      <c r="I739" s="122"/>
      <c r="J739" s="122"/>
      <c r="K739" s="122"/>
      <c r="L739" s="122"/>
      <c r="M739" s="122"/>
      <c r="N739" s="122"/>
      <c r="O739" s="122"/>
      <c r="P739" s="122"/>
      <c r="Q739" s="122"/>
      <c r="R739" s="122"/>
      <c r="S739" s="122"/>
      <c r="T739" s="122"/>
      <c r="U739" s="122"/>
      <c r="V739" s="122"/>
      <c r="W739" s="122"/>
      <c r="X739" s="122"/>
      <c r="Y739" s="122"/>
      <c r="Z739" s="122"/>
      <c r="AA739" s="122"/>
    </row>
    <row r="740" spans="1:27" ht="12.75" x14ac:dyDescent="0.2">
      <c r="A740" s="122"/>
      <c r="B740" s="122"/>
      <c r="C740" s="122"/>
      <c r="D740" s="122"/>
      <c r="E740" s="122"/>
      <c r="F740" s="122"/>
      <c r="G740" s="122"/>
      <c r="H740" s="122"/>
      <c r="I740" s="122"/>
      <c r="J740" s="122"/>
      <c r="K740" s="122"/>
      <c r="L740" s="122"/>
      <c r="M740" s="122"/>
      <c r="N740" s="122"/>
      <c r="O740" s="122"/>
      <c r="P740" s="122"/>
      <c r="Q740" s="122"/>
      <c r="R740" s="122"/>
      <c r="S740" s="122"/>
      <c r="T740" s="122"/>
      <c r="U740" s="122"/>
      <c r="V740" s="122"/>
      <c r="W740" s="122"/>
      <c r="X740" s="122"/>
      <c r="Y740" s="122"/>
      <c r="Z740" s="122"/>
      <c r="AA740" s="122"/>
    </row>
    <row r="741" spans="1:27" ht="12.75" x14ac:dyDescent="0.2">
      <c r="A741" s="122"/>
      <c r="B741" s="122"/>
      <c r="C741" s="122"/>
      <c r="D741" s="122"/>
      <c r="E741" s="122"/>
      <c r="F741" s="122"/>
      <c r="G741" s="122"/>
      <c r="H741" s="122"/>
      <c r="I741" s="122"/>
      <c r="J741" s="122"/>
      <c r="K741" s="122"/>
      <c r="L741" s="122"/>
      <c r="M741" s="122"/>
      <c r="N741" s="122"/>
      <c r="O741" s="122"/>
      <c r="P741" s="122"/>
      <c r="Q741" s="122"/>
      <c r="R741" s="122"/>
      <c r="S741" s="122"/>
      <c r="T741" s="122"/>
      <c r="U741" s="122"/>
      <c r="V741" s="122"/>
      <c r="W741" s="122"/>
      <c r="X741" s="122"/>
      <c r="Y741" s="122"/>
      <c r="Z741" s="122"/>
      <c r="AA741" s="122"/>
    </row>
    <row r="742" spans="1:27" ht="12.75" x14ac:dyDescent="0.2">
      <c r="A742" s="122"/>
      <c r="B742" s="122"/>
      <c r="C742" s="122"/>
      <c r="D742" s="122"/>
      <c r="E742" s="122"/>
      <c r="F742" s="122"/>
      <c r="G742" s="122"/>
      <c r="H742" s="122"/>
      <c r="I742" s="122"/>
      <c r="J742" s="122"/>
      <c r="K742" s="122"/>
      <c r="L742" s="122"/>
      <c r="M742" s="122"/>
      <c r="N742" s="122"/>
      <c r="O742" s="122"/>
      <c r="P742" s="122"/>
      <c r="Q742" s="122"/>
      <c r="R742" s="122"/>
      <c r="S742" s="122"/>
      <c r="T742" s="122"/>
      <c r="U742" s="122"/>
      <c r="V742" s="122"/>
      <c r="W742" s="122"/>
      <c r="X742" s="122"/>
      <c r="Y742" s="122"/>
      <c r="Z742" s="122"/>
      <c r="AA742" s="122"/>
    </row>
    <row r="743" spans="1:27" ht="12.75" x14ac:dyDescent="0.2">
      <c r="A743" s="122"/>
      <c r="B743" s="122"/>
      <c r="C743" s="122"/>
      <c r="D743" s="122"/>
      <c r="E743" s="122"/>
      <c r="F743" s="122"/>
      <c r="G743" s="122"/>
      <c r="H743" s="122"/>
      <c r="I743" s="122"/>
      <c r="J743" s="122"/>
      <c r="K743" s="122"/>
      <c r="L743" s="122"/>
      <c r="M743" s="122"/>
      <c r="N743" s="122"/>
      <c r="O743" s="122"/>
      <c r="P743" s="122"/>
      <c r="Q743" s="122"/>
      <c r="R743" s="122"/>
      <c r="S743" s="122"/>
      <c r="T743" s="122"/>
      <c r="U743" s="122"/>
      <c r="V743" s="122"/>
      <c r="W743" s="122"/>
      <c r="X743" s="122"/>
      <c r="Y743" s="122"/>
      <c r="Z743" s="122"/>
      <c r="AA743" s="122"/>
    </row>
    <row r="744" spans="1:27" ht="12.75" x14ac:dyDescent="0.2">
      <c r="A744" s="122"/>
      <c r="B744" s="122"/>
      <c r="C744" s="122"/>
      <c r="D744" s="122"/>
      <c r="E744" s="122"/>
      <c r="F744" s="122"/>
      <c r="G744" s="122"/>
      <c r="H744" s="122"/>
      <c r="I744" s="122"/>
      <c r="J744" s="122"/>
      <c r="K744" s="122"/>
      <c r="L744" s="122"/>
      <c r="M744" s="122"/>
      <c r="N744" s="122"/>
      <c r="O744" s="122"/>
      <c r="P744" s="122"/>
      <c r="Q744" s="122"/>
      <c r="R744" s="122"/>
      <c r="S744" s="122"/>
      <c r="T744" s="122"/>
      <c r="U744" s="122"/>
      <c r="V744" s="122"/>
      <c r="W744" s="122"/>
      <c r="X744" s="122"/>
      <c r="Y744" s="122"/>
      <c r="Z744" s="122"/>
      <c r="AA744" s="122"/>
    </row>
    <row r="745" spans="1:27" ht="12.75" x14ac:dyDescent="0.2">
      <c r="A745" s="122"/>
      <c r="B745" s="122"/>
      <c r="C745" s="122"/>
      <c r="D745" s="122"/>
      <c r="E745" s="122"/>
      <c r="F745" s="122"/>
      <c r="G745" s="122"/>
      <c r="H745" s="122"/>
      <c r="I745" s="122"/>
      <c r="J745" s="122"/>
      <c r="K745" s="122"/>
      <c r="L745" s="122"/>
      <c r="M745" s="122"/>
      <c r="N745" s="122"/>
      <c r="O745" s="122"/>
      <c r="P745" s="122"/>
      <c r="Q745" s="122"/>
      <c r="R745" s="122"/>
      <c r="S745" s="122"/>
      <c r="T745" s="122"/>
      <c r="U745" s="122"/>
      <c r="V745" s="122"/>
      <c r="W745" s="122"/>
      <c r="X745" s="122"/>
      <c r="Y745" s="122"/>
      <c r="Z745" s="122"/>
      <c r="AA745" s="122"/>
    </row>
    <row r="746" spans="1:27" ht="12.75" x14ac:dyDescent="0.2">
      <c r="A746" s="122"/>
      <c r="B746" s="122"/>
      <c r="C746" s="122"/>
      <c r="D746" s="122"/>
      <c r="E746" s="122"/>
      <c r="F746" s="122"/>
      <c r="G746" s="122"/>
      <c r="H746" s="122"/>
      <c r="I746" s="122"/>
      <c r="J746" s="122"/>
      <c r="K746" s="122"/>
      <c r="L746" s="122"/>
      <c r="M746" s="122"/>
      <c r="N746" s="122"/>
      <c r="O746" s="122"/>
      <c r="P746" s="122"/>
      <c r="Q746" s="122"/>
      <c r="R746" s="122"/>
      <c r="S746" s="122"/>
      <c r="T746" s="122"/>
      <c r="U746" s="122"/>
      <c r="V746" s="122"/>
      <c r="W746" s="122"/>
      <c r="X746" s="122"/>
      <c r="Y746" s="122"/>
      <c r="Z746" s="122"/>
      <c r="AA746" s="122"/>
    </row>
    <row r="747" spans="1:27" ht="12.75" x14ac:dyDescent="0.2">
      <c r="A747" s="122"/>
      <c r="B747" s="122"/>
      <c r="C747" s="122"/>
      <c r="D747" s="122"/>
      <c r="E747" s="122"/>
      <c r="F747" s="122"/>
      <c r="G747" s="122"/>
      <c r="H747" s="122"/>
      <c r="I747" s="122"/>
      <c r="J747" s="122"/>
      <c r="K747" s="122"/>
      <c r="L747" s="122"/>
      <c r="M747" s="122"/>
      <c r="N747" s="122"/>
      <c r="O747" s="122"/>
      <c r="P747" s="122"/>
      <c r="Q747" s="122"/>
      <c r="R747" s="122"/>
      <c r="S747" s="122"/>
      <c r="T747" s="122"/>
      <c r="U747" s="122"/>
      <c r="V747" s="122"/>
      <c r="W747" s="122"/>
      <c r="X747" s="122"/>
      <c r="Y747" s="122"/>
      <c r="Z747" s="122"/>
      <c r="AA747" s="122"/>
    </row>
    <row r="748" spans="1:27" ht="12.75" x14ac:dyDescent="0.2">
      <c r="A748" s="122"/>
      <c r="B748" s="122"/>
      <c r="C748" s="122"/>
      <c r="D748" s="122"/>
      <c r="E748" s="122"/>
      <c r="F748" s="122"/>
      <c r="G748" s="122"/>
      <c r="H748" s="122"/>
      <c r="I748" s="122"/>
      <c r="J748" s="122"/>
      <c r="K748" s="122"/>
      <c r="L748" s="122"/>
      <c r="M748" s="122"/>
      <c r="N748" s="122"/>
      <c r="O748" s="122"/>
      <c r="P748" s="122"/>
      <c r="Q748" s="122"/>
      <c r="R748" s="122"/>
      <c r="S748" s="122"/>
      <c r="T748" s="122"/>
      <c r="U748" s="122"/>
      <c r="V748" s="122"/>
      <c r="W748" s="122"/>
      <c r="X748" s="122"/>
      <c r="Y748" s="122"/>
      <c r="Z748" s="122"/>
      <c r="AA748" s="122"/>
    </row>
    <row r="749" spans="1:27" ht="12.75" x14ac:dyDescent="0.2">
      <c r="A749" s="122"/>
      <c r="B749" s="122"/>
      <c r="C749" s="122"/>
      <c r="D749" s="122"/>
      <c r="E749" s="122"/>
      <c r="F749" s="122"/>
      <c r="G749" s="122"/>
      <c r="H749" s="122"/>
      <c r="I749" s="122"/>
      <c r="J749" s="122"/>
      <c r="K749" s="122"/>
      <c r="L749" s="122"/>
      <c r="M749" s="122"/>
      <c r="N749" s="122"/>
      <c r="O749" s="122"/>
      <c r="P749" s="122"/>
      <c r="Q749" s="122"/>
      <c r="R749" s="122"/>
      <c r="S749" s="122"/>
      <c r="T749" s="122"/>
      <c r="U749" s="122"/>
      <c r="V749" s="122"/>
      <c r="W749" s="122"/>
      <c r="X749" s="122"/>
      <c r="Y749" s="122"/>
      <c r="Z749" s="122"/>
      <c r="AA749" s="122"/>
    </row>
    <row r="750" spans="1:27" ht="12.75" x14ac:dyDescent="0.2">
      <c r="A750" s="122"/>
      <c r="B750" s="122"/>
      <c r="C750" s="122"/>
      <c r="D750" s="122"/>
      <c r="E750" s="122"/>
      <c r="F750" s="122"/>
      <c r="G750" s="122"/>
      <c r="H750" s="122"/>
      <c r="I750" s="122"/>
      <c r="J750" s="122"/>
      <c r="K750" s="122"/>
      <c r="L750" s="122"/>
      <c r="M750" s="122"/>
      <c r="N750" s="122"/>
      <c r="O750" s="122"/>
      <c r="P750" s="122"/>
      <c r="Q750" s="122"/>
      <c r="R750" s="122"/>
      <c r="S750" s="122"/>
      <c r="T750" s="122"/>
      <c r="U750" s="122"/>
      <c r="V750" s="122"/>
      <c r="W750" s="122"/>
      <c r="X750" s="122"/>
      <c r="Y750" s="122"/>
      <c r="Z750" s="122"/>
      <c r="AA750" s="122"/>
    </row>
    <row r="751" spans="1:27" ht="12.75" x14ac:dyDescent="0.2">
      <c r="A751" s="122"/>
      <c r="B751" s="122"/>
      <c r="C751" s="122"/>
      <c r="D751" s="122"/>
      <c r="E751" s="122"/>
      <c r="F751" s="122"/>
      <c r="G751" s="122"/>
      <c r="H751" s="122"/>
      <c r="I751" s="122"/>
      <c r="J751" s="122"/>
      <c r="K751" s="122"/>
      <c r="L751" s="122"/>
      <c r="M751" s="122"/>
      <c r="N751" s="122"/>
      <c r="O751" s="122"/>
      <c r="P751" s="122"/>
      <c r="Q751" s="122"/>
      <c r="R751" s="122"/>
      <c r="S751" s="122"/>
      <c r="T751" s="122"/>
      <c r="U751" s="122"/>
      <c r="V751" s="122"/>
      <c r="W751" s="122"/>
      <c r="X751" s="122"/>
      <c r="Y751" s="122"/>
      <c r="Z751" s="122"/>
      <c r="AA751" s="122"/>
    </row>
    <row r="752" spans="1:27" ht="12.75" x14ac:dyDescent="0.2">
      <c r="A752" s="122"/>
      <c r="B752" s="122"/>
      <c r="C752" s="122"/>
      <c r="D752" s="122"/>
      <c r="E752" s="122"/>
      <c r="F752" s="122"/>
      <c r="G752" s="122"/>
      <c r="H752" s="122"/>
      <c r="I752" s="122"/>
      <c r="J752" s="122"/>
      <c r="K752" s="122"/>
      <c r="L752" s="122"/>
      <c r="M752" s="122"/>
      <c r="N752" s="122"/>
      <c r="O752" s="122"/>
      <c r="P752" s="122"/>
      <c r="Q752" s="122"/>
      <c r="R752" s="122"/>
      <c r="S752" s="122"/>
      <c r="T752" s="122"/>
      <c r="U752" s="122"/>
      <c r="V752" s="122"/>
      <c r="W752" s="122"/>
      <c r="X752" s="122"/>
      <c r="Y752" s="122"/>
      <c r="Z752" s="122"/>
      <c r="AA752" s="122"/>
    </row>
    <row r="753" spans="1:27" ht="12.75" x14ac:dyDescent="0.2">
      <c r="A753" s="122"/>
      <c r="B753" s="122"/>
      <c r="C753" s="122"/>
      <c r="D753" s="122"/>
      <c r="E753" s="122"/>
      <c r="F753" s="122"/>
      <c r="G753" s="122"/>
      <c r="H753" s="122"/>
      <c r="I753" s="122"/>
      <c r="J753" s="122"/>
      <c r="K753" s="122"/>
      <c r="L753" s="122"/>
      <c r="M753" s="122"/>
      <c r="N753" s="122"/>
      <c r="O753" s="122"/>
      <c r="P753" s="122"/>
      <c r="Q753" s="122"/>
      <c r="R753" s="122"/>
      <c r="S753" s="122"/>
      <c r="T753" s="122"/>
      <c r="U753" s="122"/>
      <c r="V753" s="122"/>
      <c r="W753" s="122"/>
      <c r="X753" s="122"/>
      <c r="Y753" s="122"/>
      <c r="Z753" s="122"/>
      <c r="AA753" s="122"/>
    </row>
    <row r="754" spans="1:27" ht="12.75" x14ac:dyDescent="0.2">
      <c r="A754" s="122"/>
      <c r="B754" s="122"/>
      <c r="C754" s="122"/>
      <c r="D754" s="122"/>
      <c r="E754" s="122"/>
      <c r="F754" s="122"/>
      <c r="G754" s="122"/>
      <c r="H754" s="122"/>
      <c r="I754" s="122"/>
      <c r="J754" s="122"/>
      <c r="K754" s="122"/>
      <c r="L754" s="122"/>
      <c r="M754" s="122"/>
      <c r="N754" s="122"/>
      <c r="O754" s="122"/>
      <c r="P754" s="122"/>
      <c r="Q754" s="122"/>
      <c r="R754" s="122"/>
      <c r="S754" s="122"/>
      <c r="T754" s="122"/>
      <c r="U754" s="122"/>
      <c r="V754" s="122"/>
      <c r="W754" s="122"/>
      <c r="X754" s="122"/>
      <c r="Y754" s="122"/>
      <c r="Z754" s="122"/>
      <c r="AA754" s="122"/>
    </row>
    <row r="755" spans="1:27" ht="12.75" x14ac:dyDescent="0.2">
      <c r="A755" s="122"/>
      <c r="B755" s="122"/>
      <c r="C755" s="122"/>
      <c r="D755" s="122"/>
      <c r="E755" s="122"/>
      <c r="F755" s="122"/>
      <c r="G755" s="122"/>
      <c r="H755" s="122"/>
      <c r="I755" s="122"/>
      <c r="J755" s="122"/>
      <c r="K755" s="122"/>
      <c r="L755" s="122"/>
      <c r="M755" s="122"/>
      <c r="N755" s="122"/>
      <c r="O755" s="122"/>
      <c r="P755" s="122"/>
      <c r="Q755" s="122"/>
      <c r="R755" s="122"/>
      <c r="S755" s="122"/>
      <c r="T755" s="122"/>
      <c r="U755" s="122"/>
      <c r="V755" s="122"/>
      <c r="W755" s="122"/>
      <c r="X755" s="122"/>
      <c r="Y755" s="122"/>
      <c r="Z755" s="122"/>
      <c r="AA755" s="122"/>
    </row>
    <row r="756" spans="1:27" ht="12.75" x14ac:dyDescent="0.2">
      <c r="A756" s="122"/>
      <c r="B756" s="122"/>
      <c r="C756" s="122"/>
      <c r="D756" s="122"/>
      <c r="E756" s="122"/>
      <c r="F756" s="122"/>
      <c r="G756" s="122"/>
      <c r="H756" s="122"/>
      <c r="I756" s="122"/>
      <c r="J756" s="122"/>
      <c r="K756" s="122"/>
      <c r="L756" s="122"/>
      <c r="M756" s="122"/>
      <c r="N756" s="122"/>
      <c r="O756" s="122"/>
      <c r="P756" s="122"/>
      <c r="Q756" s="122"/>
      <c r="R756" s="122"/>
      <c r="S756" s="122"/>
      <c r="T756" s="122"/>
      <c r="U756" s="122"/>
      <c r="V756" s="122"/>
      <c r="W756" s="122"/>
      <c r="X756" s="122"/>
      <c r="Y756" s="122"/>
      <c r="Z756" s="122"/>
      <c r="AA756" s="122"/>
    </row>
    <row r="757" spans="1:27" ht="12.75" x14ac:dyDescent="0.2">
      <c r="A757" s="122"/>
      <c r="B757" s="122"/>
      <c r="C757" s="122"/>
      <c r="D757" s="122"/>
      <c r="E757" s="122"/>
      <c r="F757" s="122"/>
      <c r="G757" s="122"/>
      <c r="H757" s="122"/>
      <c r="I757" s="122"/>
      <c r="J757" s="122"/>
      <c r="K757" s="122"/>
      <c r="L757" s="122"/>
      <c r="M757" s="122"/>
      <c r="N757" s="122"/>
      <c r="O757" s="122"/>
      <c r="P757" s="122"/>
      <c r="Q757" s="122"/>
      <c r="R757" s="122"/>
      <c r="S757" s="122"/>
      <c r="T757" s="122"/>
      <c r="U757" s="122"/>
      <c r="V757" s="122"/>
      <c r="W757" s="122"/>
      <c r="X757" s="122"/>
      <c r="Y757" s="122"/>
      <c r="Z757" s="122"/>
      <c r="AA757" s="122"/>
    </row>
    <row r="758" spans="1:27" ht="12.75" x14ac:dyDescent="0.2">
      <c r="A758" s="122"/>
      <c r="B758" s="122"/>
      <c r="C758" s="122"/>
      <c r="D758" s="122"/>
      <c r="E758" s="122"/>
      <c r="F758" s="122"/>
      <c r="G758" s="122"/>
      <c r="H758" s="122"/>
      <c r="I758" s="122"/>
      <c r="J758" s="122"/>
      <c r="K758" s="122"/>
      <c r="L758" s="122"/>
      <c r="M758" s="122"/>
      <c r="N758" s="122"/>
      <c r="O758" s="122"/>
      <c r="P758" s="122"/>
      <c r="Q758" s="122"/>
      <c r="R758" s="122"/>
      <c r="S758" s="122"/>
      <c r="T758" s="122"/>
      <c r="U758" s="122"/>
      <c r="V758" s="122"/>
      <c r="W758" s="122"/>
      <c r="X758" s="122"/>
      <c r="Y758" s="122"/>
      <c r="Z758" s="122"/>
      <c r="AA758" s="122"/>
    </row>
    <row r="759" spans="1:27" ht="12.75" x14ac:dyDescent="0.2">
      <c r="A759" s="122"/>
      <c r="B759" s="122"/>
      <c r="C759" s="122"/>
      <c r="D759" s="122"/>
      <c r="E759" s="122"/>
      <c r="F759" s="122"/>
      <c r="G759" s="122"/>
      <c r="H759" s="122"/>
      <c r="I759" s="122"/>
      <c r="J759" s="122"/>
      <c r="K759" s="122"/>
      <c r="L759" s="122"/>
      <c r="M759" s="122"/>
      <c r="N759" s="122"/>
      <c r="O759" s="122"/>
      <c r="P759" s="122"/>
      <c r="Q759" s="122"/>
      <c r="R759" s="122"/>
      <c r="S759" s="122"/>
      <c r="T759" s="122"/>
      <c r="U759" s="122"/>
      <c r="V759" s="122"/>
      <c r="W759" s="122"/>
      <c r="X759" s="122"/>
      <c r="Y759" s="122"/>
      <c r="Z759" s="122"/>
      <c r="AA759" s="122"/>
    </row>
    <row r="760" spans="1:27" ht="12.75" x14ac:dyDescent="0.2">
      <c r="A760" s="122"/>
      <c r="B760" s="122"/>
      <c r="C760" s="122"/>
      <c r="D760" s="122"/>
      <c r="E760" s="122"/>
      <c r="F760" s="122"/>
      <c r="G760" s="122"/>
      <c r="H760" s="122"/>
      <c r="I760" s="122"/>
      <c r="J760" s="122"/>
      <c r="K760" s="122"/>
      <c r="L760" s="122"/>
      <c r="M760" s="122"/>
      <c r="N760" s="122"/>
      <c r="O760" s="122"/>
      <c r="P760" s="122"/>
      <c r="Q760" s="122"/>
      <c r="R760" s="122"/>
      <c r="S760" s="122"/>
      <c r="T760" s="122"/>
      <c r="U760" s="122"/>
      <c r="V760" s="122"/>
      <c r="W760" s="122"/>
      <c r="X760" s="122"/>
      <c r="Y760" s="122"/>
      <c r="Z760" s="122"/>
      <c r="AA760" s="122"/>
    </row>
    <row r="761" spans="1:27" ht="12.75" x14ac:dyDescent="0.2">
      <c r="A761" s="122"/>
      <c r="B761" s="122"/>
      <c r="C761" s="122"/>
      <c r="D761" s="122"/>
      <c r="E761" s="122"/>
      <c r="F761" s="122"/>
      <c r="G761" s="122"/>
      <c r="H761" s="122"/>
      <c r="I761" s="122"/>
      <c r="J761" s="122"/>
      <c r="K761" s="122"/>
      <c r="L761" s="122"/>
      <c r="M761" s="122"/>
      <c r="N761" s="122"/>
      <c r="O761" s="122"/>
      <c r="P761" s="122"/>
      <c r="Q761" s="122"/>
      <c r="R761" s="122"/>
      <c r="S761" s="122"/>
      <c r="T761" s="122"/>
      <c r="U761" s="122"/>
      <c r="V761" s="122"/>
      <c r="W761" s="122"/>
      <c r="X761" s="122"/>
      <c r="Y761" s="122"/>
      <c r="Z761" s="122"/>
      <c r="AA761" s="122"/>
    </row>
    <row r="762" spans="1:27" ht="12.75" x14ac:dyDescent="0.2">
      <c r="A762" s="122"/>
      <c r="B762" s="122"/>
      <c r="C762" s="122"/>
      <c r="D762" s="122"/>
      <c r="E762" s="122"/>
      <c r="F762" s="122"/>
      <c r="G762" s="122"/>
      <c r="H762" s="122"/>
      <c r="I762" s="122"/>
      <c r="J762" s="122"/>
      <c r="K762" s="122"/>
      <c r="L762" s="122"/>
      <c r="M762" s="122"/>
      <c r="N762" s="122"/>
      <c r="O762" s="122"/>
      <c r="P762" s="122"/>
      <c r="Q762" s="122"/>
      <c r="R762" s="122"/>
      <c r="S762" s="122"/>
      <c r="T762" s="122"/>
      <c r="U762" s="122"/>
      <c r="V762" s="122"/>
      <c r="W762" s="122"/>
      <c r="X762" s="122"/>
      <c r="Y762" s="122"/>
      <c r="Z762" s="122"/>
      <c r="AA762" s="122"/>
    </row>
    <row r="763" spans="1:27" ht="12.75" x14ac:dyDescent="0.2">
      <c r="A763" s="122"/>
      <c r="B763" s="122"/>
      <c r="C763" s="122"/>
      <c r="D763" s="122"/>
      <c r="E763" s="122"/>
      <c r="F763" s="122"/>
      <c r="G763" s="122"/>
      <c r="H763" s="122"/>
      <c r="I763" s="122"/>
      <c r="J763" s="122"/>
      <c r="K763" s="122"/>
      <c r="L763" s="122"/>
      <c r="M763" s="122"/>
      <c r="N763" s="122"/>
      <c r="O763" s="122"/>
      <c r="P763" s="122"/>
      <c r="Q763" s="122"/>
      <c r="R763" s="122"/>
      <c r="S763" s="122"/>
      <c r="T763" s="122"/>
      <c r="U763" s="122"/>
      <c r="V763" s="122"/>
      <c r="W763" s="122"/>
      <c r="X763" s="122"/>
      <c r="Y763" s="122"/>
      <c r="Z763" s="122"/>
      <c r="AA763" s="122"/>
    </row>
    <row r="764" spans="1:27" ht="12.75" x14ac:dyDescent="0.2">
      <c r="A764" s="122"/>
      <c r="B764" s="122"/>
      <c r="C764" s="122"/>
      <c r="D764" s="122"/>
      <c r="E764" s="122"/>
      <c r="F764" s="122"/>
      <c r="G764" s="122"/>
      <c r="H764" s="122"/>
      <c r="I764" s="122"/>
      <c r="J764" s="122"/>
      <c r="K764" s="122"/>
      <c r="L764" s="122"/>
      <c r="M764" s="122"/>
      <c r="N764" s="122"/>
      <c r="O764" s="122"/>
      <c r="P764" s="122"/>
      <c r="Q764" s="122"/>
      <c r="R764" s="122"/>
      <c r="S764" s="122"/>
      <c r="T764" s="122"/>
      <c r="U764" s="122"/>
      <c r="V764" s="122"/>
      <c r="W764" s="122"/>
      <c r="X764" s="122"/>
      <c r="Y764" s="122"/>
      <c r="Z764" s="122"/>
      <c r="AA764" s="122"/>
    </row>
    <row r="765" spans="1:27" ht="12.75" x14ac:dyDescent="0.2">
      <c r="A765" s="122"/>
      <c r="B765" s="122"/>
      <c r="C765" s="122"/>
      <c r="D765" s="122"/>
      <c r="E765" s="122"/>
      <c r="F765" s="122"/>
      <c r="G765" s="122"/>
      <c r="H765" s="122"/>
      <c r="I765" s="122"/>
      <c r="J765" s="122"/>
      <c r="K765" s="122"/>
      <c r="L765" s="122"/>
      <c r="M765" s="122"/>
      <c r="N765" s="122"/>
      <c r="O765" s="122"/>
      <c r="P765" s="122"/>
      <c r="Q765" s="122"/>
      <c r="R765" s="122"/>
      <c r="S765" s="122"/>
      <c r="T765" s="122"/>
      <c r="U765" s="122"/>
      <c r="V765" s="122"/>
      <c r="W765" s="122"/>
      <c r="X765" s="122"/>
      <c r="Y765" s="122"/>
      <c r="Z765" s="122"/>
      <c r="AA765" s="122"/>
    </row>
    <row r="766" spans="1:27" ht="12.75" x14ac:dyDescent="0.2">
      <c r="A766" s="122"/>
      <c r="B766" s="122"/>
      <c r="C766" s="122"/>
      <c r="D766" s="122"/>
      <c r="E766" s="122"/>
      <c r="F766" s="122"/>
      <c r="G766" s="122"/>
      <c r="H766" s="122"/>
      <c r="I766" s="122"/>
      <c r="J766" s="122"/>
      <c r="K766" s="122"/>
      <c r="L766" s="122"/>
      <c r="M766" s="122"/>
      <c r="N766" s="122"/>
      <c r="O766" s="122"/>
      <c r="P766" s="122"/>
      <c r="Q766" s="122"/>
      <c r="R766" s="122"/>
      <c r="S766" s="122"/>
      <c r="T766" s="122"/>
      <c r="U766" s="122"/>
      <c r="V766" s="122"/>
      <c r="W766" s="122"/>
      <c r="X766" s="122"/>
      <c r="Y766" s="122"/>
      <c r="Z766" s="122"/>
      <c r="AA766" s="122"/>
    </row>
    <row r="767" spans="1:27" ht="12.75" x14ac:dyDescent="0.2">
      <c r="A767" s="122"/>
      <c r="B767" s="122"/>
      <c r="C767" s="122"/>
      <c r="D767" s="122"/>
      <c r="E767" s="122"/>
      <c r="F767" s="122"/>
      <c r="G767" s="122"/>
      <c r="H767" s="122"/>
      <c r="I767" s="122"/>
      <c r="J767" s="122"/>
      <c r="K767" s="122"/>
      <c r="L767" s="122"/>
      <c r="M767" s="122"/>
      <c r="N767" s="122"/>
      <c r="O767" s="122"/>
      <c r="P767" s="122"/>
      <c r="Q767" s="122"/>
      <c r="R767" s="122"/>
      <c r="S767" s="122"/>
      <c r="T767" s="122"/>
      <c r="U767" s="122"/>
      <c r="V767" s="122"/>
      <c r="W767" s="122"/>
      <c r="X767" s="122"/>
      <c r="Y767" s="122"/>
      <c r="Z767" s="122"/>
      <c r="AA767" s="122"/>
    </row>
    <row r="768" spans="1:27" ht="12.75" x14ac:dyDescent="0.2">
      <c r="A768" s="122"/>
      <c r="B768" s="122"/>
      <c r="C768" s="122"/>
      <c r="D768" s="122"/>
      <c r="E768" s="122"/>
      <c r="F768" s="122"/>
      <c r="G768" s="122"/>
      <c r="H768" s="122"/>
      <c r="I768" s="122"/>
      <c r="J768" s="122"/>
      <c r="K768" s="122"/>
      <c r="L768" s="122"/>
      <c r="M768" s="122"/>
      <c r="N768" s="122"/>
      <c r="O768" s="122"/>
      <c r="P768" s="122"/>
      <c r="Q768" s="122"/>
      <c r="R768" s="122"/>
      <c r="S768" s="122"/>
      <c r="T768" s="122"/>
      <c r="U768" s="122"/>
      <c r="V768" s="122"/>
      <c r="W768" s="122"/>
      <c r="X768" s="122"/>
      <c r="Y768" s="122"/>
      <c r="Z768" s="122"/>
      <c r="AA768" s="122"/>
    </row>
    <row r="769" spans="1:27" ht="12.75" x14ac:dyDescent="0.2">
      <c r="A769" s="122"/>
      <c r="B769" s="122"/>
      <c r="C769" s="122"/>
      <c r="D769" s="122"/>
      <c r="E769" s="122"/>
      <c r="F769" s="122"/>
      <c r="G769" s="122"/>
      <c r="H769" s="122"/>
      <c r="I769" s="122"/>
      <c r="J769" s="122"/>
      <c r="K769" s="122"/>
      <c r="L769" s="122"/>
      <c r="M769" s="122"/>
      <c r="N769" s="122"/>
      <c r="O769" s="122"/>
      <c r="P769" s="122"/>
      <c r="Q769" s="122"/>
      <c r="R769" s="122"/>
      <c r="S769" s="122"/>
      <c r="T769" s="122"/>
      <c r="U769" s="122"/>
      <c r="V769" s="122"/>
      <c r="W769" s="122"/>
      <c r="X769" s="122"/>
      <c r="Y769" s="122"/>
      <c r="Z769" s="122"/>
      <c r="AA769" s="122"/>
    </row>
    <row r="770" spans="1:27" ht="12.75" x14ac:dyDescent="0.2">
      <c r="A770" s="122"/>
      <c r="B770" s="122"/>
      <c r="C770" s="122"/>
      <c r="D770" s="122"/>
      <c r="E770" s="122"/>
      <c r="F770" s="122"/>
      <c r="G770" s="122"/>
      <c r="H770" s="122"/>
      <c r="I770" s="122"/>
      <c r="J770" s="122"/>
      <c r="K770" s="122"/>
      <c r="L770" s="122"/>
      <c r="M770" s="122"/>
      <c r="N770" s="122"/>
      <c r="O770" s="122"/>
      <c r="P770" s="122"/>
      <c r="Q770" s="122"/>
      <c r="R770" s="122"/>
      <c r="S770" s="122"/>
      <c r="T770" s="122"/>
      <c r="U770" s="122"/>
      <c r="V770" s="122"/>
      <c r="W770" s="122"/>
      <c r="X770" s="122"/>
      <c r="Y770" s="122"/>
      <c r="Z770" s="122"/>
      <c r="AA770" s="122"/>
    </row>
    <row r="771" spans="1:27" ht="12.75" x14ac:dyDescent="0.2">
      <c r="A771" s="122"/>
      <c r="B771" s="122"/>
      <c r="C771" s="122"/>
      <c r="D771" s="122"/>
      <c r="E771" s="122"/>
      <c r="F771" s="122"/>
      <c r="G771" s="122"/>
      <c r="H771" s="122"/>
      <c r="I771" s="122"/>
      <c r="J771" s="122"/>
      <c r="K771" s="122"/>
      <c r="L771" s="122"/>
      <c r="M771" s="122"/>
      <c r="N771" s="122"/>
      <c r="O771" s="122"/>
      <c r="P771" s="122"/>
      <c r="Q771" s="122"/>
      <c r="R771" s="122"/>
      <c r="S771" s="122"/>
      <c r="T771" s="122"/>
      <c r="U771" s="122"/>
      <c r="V771" s="122"/>
      <c r="W771" s="122"/>
      <c r="X771" s="122"/>
      <c r="Y771" s="122"/>
      <c r="Z771" s="122"/>
      <c r="AA771" s="122"/>
    </row>
    <row r="772" spans="1:27" ht="12.75" x14ac:dyDescent="0.2">
      <c r="A772" s="122"/>
      <c r="B772" s="122"/>
      <c r="C772" s="122"/>
      <c r="D772" s="122"/>
      <c r="E772" s="122"/>
      <c r="F772" s="122"/>
      <c r="G772" s="122"/>
      <c r="H772" s="122"/>
      <c r="I772" s="122"/>
      <c r="J772" s="122"/>
      <c r="K772" s="122"/>
      <c r="L772" s="122"/>
      <c r="M772" s="122"/>
      <c r="N772" s="122"/>
      <c r="O772" s="122"/>
      <c r="P772" s="122"/>
      <c r="Q772" s="122"/>
      <c r="R772" s="122"/>
      <c r="S772" s="122"/>
      <c r="T772" s="122"/>
      <c r="U772" s="122"/>
      <c r="V772" s="122"/>
      <c r="W772" s="122"/>
      <c r="X772" s="122"/>
      <c r="Y772" s="122"/>
      <c r="Z772" s="122"/>
      <c r="AA772" s="122"/>
    </row>
    <row r="773" spans="1:27" ht="12.75" x14ac:dyDescent="0.2">
      <c r="A773" s="122"/>
      <c r="B773" s="122"/>
      <c r="C773" s="122"/>
      <c r="D773" s="122"/>
      <c r="E773" s="122"/>
      <c r="F773" s="122"/>
      <c r="G773" s="122"/>
      <c r="H773" s="122"/>
      <c r="I773" s="122"/>
      <c r="J773" s="122"/>
      <c r="K773" s="122"/>
      <c r="L773" s="122"/>
      <c r="M773" s="122"/>
      <c r="N773" s="122"/>
      <c r="O773" s="122"/>
      <c r="P773" s="122"/>
      <c r="Q773" s="122"/>
      <c r="R773" s="122"/>
      <c r="S773" s="122"/>
      <c r="T773" s="122"/>
      <c r="U773" s="122"/>
      <c r="V773" s="122"/>
      <c r="W773" s="122"/>
      <c r="X773" s="122"/>
      <c r="Y773" s="122"/>
      <c r="Z773" s="122"/>
      <c r="AA773" s="122"/>
    </row>
    <row r="774" spans="1:27" ht="12.75" x14ac:dyDescent="0.2">
      <c r="A774" s="122"/>
      <c r="B774" s="122"/>
      <c r="C774" s="122"/>
      <c r="D774" s="122"/>
      <c r="E774" s="122"/>
      <c r="F774" s="122"/>
      <c r="G774" s="122"/>
      <c r="H774" s="122"/>
      <c r="I774" s="122"/>
      <c r="J774" s="122"/>
      <c r="K774" s="122"/>
      <c r="L774" s="122"/>
      <c r="M774" s="122"/>
      <c r="N774" s="122"/>
      <c r="O774" s="122"/>
      <c r="P774" s="122"/>
      <c r="Q774" s="122"/>
      <c r="R774" s="122"/>
      <c r="S774" s="122"/>
      <c r="T774" s="122"/>
      <c r="U774" s="122"/>
      <c r="V774" s="122"/>
      <c r="W774" s="122"/>
      <c r="X774" s="122"/>
      <c r="Y774" s="122"/>
      <c r="Z774" s="122"/>
      <c r="AA774" s="122"/>
    </row>
    <row r="775" spans="1:27" ht="12.75" x14ac:dyDescent="0.2">
      <c r="A775" s="122"/>
      <c r="B775" s="122"/>
      <c r="C775" s="122"/>
      <c r="D775" s="122"/>
      <c r="E775" s="122"/>
      <c r="F775" s="122"/>
      <c r="G775" s="122"/>
      <c r="H775" s="122"/>
      <c r="I775" s="122"/>
      <c r="J775" s="122"/>
      <c r="K775" s="122"/>
      <c r="L775" s="122"/>
      <c r="M775" s="122"/>
      <c r="N775" s="122"/>
      <c r="O775" s="122"/>
      <c r="P775" s="122"/>
      <c r="Q775" s="122"/>
      <c r="R775" s="122"/>
      <c r="S775" s="122"/>
      <c r="T775" s="122"/>
      <c r="U775" s="122"/>
      <c r="V775" s="122"/>
      <c r="W775" s="122"/>
      <c r="X775" s="122"/>
      <c r="Y775" s="122"/>
      <c r="Z775" s="122"/>
      <c r="AA775" s="122"/>
    </row>
    <row r="776" spans="1:27" ht="12.75" x14ac:dyDescent="0.2">
      <c r="A776" s="122"/>
      <c r="B776" s="122"/>
      <c r="C776" s="122"/>
      <c r="D776" s="122"/>
      <c r="E776" s="122"/>
      <c r="F776" s="122"/>
      <c r="G776" s="122"/>
      <c r="H776" s="122"/>
      <c r="I776" s="122"/>
      <c r="J776" s="122"/>
      <c r="K776" s="122"/>
      <c r="L776" s="122"/>
      <c r="M776" s="122"/>
      <c r="N776" s="122"/>
      <c r="O776" s="122"/>
      <c r="P776" s="122"/>
      <c r="Q776" s="122"/>
      <c r="R776" s="122"/>
      <c r="S776" s="122"/>
      <c r="T776" s="122"/>
      <c r="U776" s="122"/>
      <c r="V776" s="122"/>
      <c r="W776" s="122"/>
      <c r="X776" s="122"/>
      <c r="Y776" s="122"/>
      <c r="Z776" s="122"/>
      <c r="AA776" s="122"/>
    </row>
    <row r="777" spans="1:27" ht="12.75" x14ac:dyDescent="0.2">
      <c r="A777" s="122"/>
      <c r="B777" s="122"/>
      <c r="C777" s="122"/>
      <c r="D777" s="122"/>
      <c r="E777" s="122"/>
      <c r="F777" s="122"/>
      <c r="G777" s="122"/>
      <c r="H777" s="122"/>
      <c r="I777" s="122"/>
      <c r="J777" s="122"/>
      <c r="K777" s="122"/>
      <c r="L777" s="122"/>
      <c r="M777" s="122"/>
      <c r="N777" s="122"/>
      <c r="O777" s="122"/>
      <c r="P777" s="122"/>
      <c r="Q777" s="122"/>
      <c r="R777" s="122"/>
      <c r="S777" s="122"/>
      <c r="T777" s="122"/>
      <c r="U777" s="122"/>
      <c r="V777" s="122"/>
      <c r="W777" s="122"/>
      <c r="X777" s="122"/>
      <c r="Y777" s="122"/>
      <c r="Z777" s="122"/>
      <c r="AA777" s="122"/>
    </row>
    <row r="778" spans="1:27" ht="12.75" x14ac:dyDescent="0.2">
      <c r="A778" s="122"/>
      <c r="B778" s="122"/>
      <c r="C778" s="122"/>
      <c r="D778" s="122"/>
      <c r="E778" s="122"/>
      <c r="F778" s="122"/>
      <c r="G778" s="122"/>
      <c r="H778" s="122"/>
      <c r="I778" s="122"/>
      <c r="J778" s="122"/>
      <c r="K778" s="122"/>
      <c r="L778" s="122"/>
      <c r="M778" s="122"/>
      <c r="N778" s="122"/>
      <c r="O778" s="122"/>
      <c r="P778" s="122"/>
      <c r="Q778" s="122"/>
      <c r="R778" s="122"/>
      <c r="S778" s="122"/>
      <c r="T778" s="122"/>
      <c r="U778" s="122"/>
      <c r="V778" s="122"/>
      <c r="W778" s="122"/>
      <c r="X778" s="122"/>
      <c r="Y778" s="122"/>
      <c r="Z778" s="122"/>
      <c r="AA778" s="122"/>
    </row>
    <row r="779" spans="1:27" ht="12.75" x14ac:dyDescent="0.2">
      <c r="A779" s="122"/>
      <c r="B779" s="122"/>
      <c r="C779" s="122"/>
      <c r="D779" s="122"/>
      <c r="E779" s="122"/>
      <c r="F779" s="122"/>
      <c r="G779" s="122"/>
      <c r="H779" s="122"/>
      <c r="I779" s="122"/>
      <c r="J779" s="122"/>
      <c r="K779" s="122"/>
      <c r="L779" s="122"/>
      <c r="M779" s="122"/>
      <c r="N779" s="122"/>
      <c r="O779" s="122"/>
      <c r="P779" s="122"/>
      <c r="Q779" s="122"/>
      <c r="R779" s="122"/>
      <c r="S779" s="122"/>
      <c r="T779" s="122"/>
      <c r="U779" s="122"/>
      <c r="V779" s="122"/>
      <c r="W779" s="122"/>
      <c r="X779" s="122"/>
      <c r="Y779" s="122"/>
      <c r="Z779" s="122"/>
      <c r="AA779" s="122"/>
    </row>
    <row r="780" spans="1:27" ht="12.75" x14ac:dyDescent="0.2">
      <c r="A780" s="122"/>
      <c r="B780" s="122"/>
      <c r="C780" s="122"/>
      <c r="D780" s="122"/>
      <c r="E780" s="122"/>
      <c r="F780" s="122"/>
      <c r="G780" s="122"/>
      <c r="H780" s="122"/>
      <c r="I780" s="122"/>
      <c r="J780" s="122"/>
      <c r="K780" s="122"/>
      <c r="L780" s="122"/>
      <c r="M780" s="122"/>
      <c r="N780" s="122"/>
      <c r="O780" s="122"/>
      <c r="P780" s="122"/>
      <c r="Q780" s="122"/>
      <c r="R780" s="122"/>
      <c r="S780" s="122"/>
      <c r="T780" s="122"/>
      <c r="U780" s="122"/>
      <c r="V780" s="122"/>
      <c r="W780" s="122"/>
      <c r="X780" s="122"/>
      <c r="Y780" s="122"/>
      <c r="Z780" s="122"/>
      <c r="AA780" s="122"/>
    </row>
    <row r="781" spans="1:27" ht="12.75" x14ac:dyDescent="0.2">
      <c r="A781" s="122"/>
      <c r="B781" s="122"/>
      <c r="C781" s="122"/>
      <c r="D781" s="122"/>
      <c r="E781" s="122"/>
      <c r="F781" s="122"/>
      <c r="G781" s="122"/>
      <c r="H781" s="122"/>
      <c r="I781" s="122"/>
      <c r="J781" s="122"/>
      <c r="K781" s="122"/>
      <c r="L781" s="122"/>
      <c r="M781" s="122"/>
      <c r="N781" s="122"/>
      <c r="O781" s="122"/>
      <c r="P781" s="122"/>
      <c r="Q781" s="122"/>
      <c r="R781" s="122"/>
      <c r="S781" s="122"/>
      <c r="T781" s="122"/>
      <c r="U781" s="122"/>
      <c r="V781" s="122"/>
      <c r="W781" s="122"/>
      <c r="X781" s="122"/>
      <c r="Y781" s="122"/>
      <c r="Z781" s="122"/>
      <c r="AA781" s="122"/>
    </row>
    <row r="782" spans="1:27" ht="12.75" x14ac:dyDescent="0.2">
      <c r="A782" s="122"/>
      <c r="B782" s="122"/>
      <c r="C782" s="122"/>
      <c r="D782" s="122"/>
      <c r="E782" s="122"/>
      <c r="F782" s="122"/>
      <c r="G782" s="122"/>
      <c r="H782" s="122"/>
      <c r="I782" s="122"/>
      <c r="J782" s="122"/>
      <c r="K782" s="122"/>
      <c r="L782" s="122"/>
      <c r="M782" s="122"/>
      <c r="N782" s="122"/>
      <c r="O782" s="122"/>
      <c r="P782" s="122"/>
      <c r="Q782" s="122"/>
      <c r="R782" s="122"/>
      <c r="S782" s="122"/>
      <c r="T782" s="122"/>
      <c r="U782" s="122"/>
      <c r="V782" s="122"/>
      <c r="W782" s="122"/>
      <c r="X782" s="122"/>
      <c r="Y782" s="122"/>
      <c r="Z782" s="122"/>
      <c r="AA782" s="122"/>
    </row>
    <row r="783" spans="1:27" ht="12.75" x14ac:dyDescent="0.2">
      <c r="A783" s="122"/>
      <c r="B783" s="122"/>
      <c r="C783" s="122"/>
      <c r="D783" s="122"/>
      <c r="E783" s="122"/>
      <c r="F783" s="122"/>
      <c r="G783" s="122"/>
      <c r="H783" s="122"/>
      <c r="I783" s="122"/>
      <c r="J783" s="122"/>
      <c r="K783" s="122"/>
      <c r="L783" s="122"/>
      <c r="M783" s="122"/>
      <c r="N783" s="122"/>
      <c r="O783" s="122"/>
      <c r="P783" s="122"/>
      <c r="Q783" s="122"/>
      <c r="R783" s="122"/>
      <c r="S783" s="122"/>
      <c r="T783" s="122"/>
      <c r="U783" s="122"/>
      <c r="V783" s="122"/>
      <c r="W783" s="122"/>
      <c r="X783" s="122"/>
      <c r="Y783" s="122"/>
      <c r="Z783" s="122"/>
      <c r="AA783" s="122"/>
    </row>
    <row r="784" spans="1:27" ht="12.75" x14ac:dyDescent="0.2">
      <c r="A784" s="122"/>
      <c r="B784" s="122"/>
      <c r="C784" s="122"/>
      <c r="D784" s="122"/>
      <c r="E784" s="122"/>
      <c r="F784" s="122"/>
      <c r="G784" s="122"/>
      <c r="H784" s="122"/>
      <c r="I784" s="122"/>
      <c r="J784" s="122"/>
      <c r="K784" s="122"/>
      <c r="L784" s="122"/>
      <c r="M784" s="122"/>
      <c r="N784" s="122"/>
      <c r="O784" s="122"/>
      <c r="P784" s="122"/>
      <c r="Q784" s="122"/>
      <c r="R784" s="122"/>
      <c r="S784" s="122"/>
      <c r="T784" s="122"/>
      <c r="U784" s="122"/>
      <c r="V784" s="122"/>
      <c r="W784" s="122"/>
      <c r="X784" s="122"/>
      <c r="Y784" s="122"/>
      <c r="Z784" s="122"/>
      <c r="AA784" s="122"/>
    </row>
    <row r="785" spans="1:27" ht="12.75" x14ac:dyDescent="0.2">
      <c r="A785" s="122"/>
      <c r="B785" s="122"/>
      <c r="C785" s="122"/>
      <c r="D785" s="122"/>
      <c r="E785" s="122"/>
      <c r="F785" s="122"/>
      <c r="G785" s="122"/>
      <c r="H785" s="122"/>
      <c r="I785" s="122"/>
      <c r="J785" s="122"/>
      <c r="K785" s="122"/>
      <c r="L785" s="122"/>
      <c r="M785" s="122"/>
      <c r="N785" s="122"/>
      <c r="O785" s="122"/>
      <c r="P785" s="122"/>
      <c r="Q785" s="122"/>
      <c r="R785" s="122"/>
      <c r="S785" s="122"/>
      <c r="T785" s="122"/>
      <c r="U785" s="122"/>
      <c r="V785" s="122"/>
      <c r="W785" s="122"/>
      <c r="X785" s="122"/>
      <c r="Y785" s="122"/>
      <c r="Z785" s="122"/>
      <c r="AA785" s="122"/>
    </row>
    <row r="786" spans="1:27" ht="12.75" x14ac:dyDescent="0.2">
      <c r="A786" s="122"/>
      <c r="B786" s="122"/>
      <c r="C786" s="122"/>
      <c r="D786" s="122"/>
      <c r="E786" s="122"/>
      <c r="F786" s="122"/>
      <c r="G786" s="122"/>
      <c r="H786" s="122"/>
      <c r="I786" s="122"/>
      <c r="J786" s="122"/>
      <c r="K786" s="122"/>
      <c r="L786" s="122"/>
      <c r="M786" s="122"/>
      <c r="N786" s="122"/>
      <c r="O786" s="122"/>
      <c r="P786" s="122"/>
      <c r="Q786" s="122"/>
      <c r="R786" s="122"/>
      <c r="S786" s="122"/>
      <c r="T786" s="122"/>
      <c r="U786" s="122"/>
      <c r="V786" s="122"/>
      <c r="W786" s="122"/>
      <c r="X786" s="122"/>
      <c r="Y786" s="122"/>
      <c r="Z786" s="122"/>
      <c r="AA786" s="122"/>
    </row>
    <row r="787" spans="1:27" ht="12.75" x14ac:dyDescent="0.2">
      <c r="A787" s="122"/>
      <c r="B787" s="122"/>
      <c r="C787" s="122"/>
      <c r="D787" s="122"/>
      <c r="E787" s="122"/>
      <c r="F787" s="122"/>
      <c r="G787" s="122"/>
      <c r="H787" s="122"/>
      <c r="I787" s="122"/>
      <c r="J787" s="122"/>
      <c r="K787" s="122"/>
      <c r="L787" s="122"/>
      <c r="M787" s="122"/>
      <c r="N787" s="122"/>
      <c r="O787" s="122"/>
      <c r="P787" s="122"/>
      <c r="Q787" s="122"/>
      <c r="R787" s="122"/>
      <c r="S787" s="122"/>
      <c r="T787" s="122"/>
      <c r="U787" s="122"/>
      <c r="V787" s="122"/>
      <c r="W787" s="122"/>
      <c r="X787" s="122"/>
      <c r="Y787" s="122"/>
      <c r="Z787" s="122"/>
      <c r="AA787" s="122"/>
    </row>
    <row r="788" spans="1:27" ht="12.75" x14ac:dyDescent="0.2">
      <c r="A788" s="122"/>
      <c r="B788" s="122"/>
      <c r="C788" s="122"/>
      <c r="D788" s="122"/>
      <c r="E788" s="122"/>
      <c r="F788" s="122"/>
      <c r="G788" s="122"/>
      <c r="H788" s="122"/>
      <c r="I788" s="122"/>
      <c r="J788" s="122"/>
      <c r="K788" s="122"/>
      <c r="L788" s="122"/>
      <c r="M788" s="122"/>
      <c r="N788" s="122"/>
      <c r="O788" s="122"/>
      <c r="P788" s="122"/>
      <c r="Q788" s="122"/>
      <c r="R788" s="122"/>
      <c r="S788" s="122"/>
      <c r="T788" s="122"/>
      <c r="U788" s="122"/>
      <c r="V788" s="122"/>
      <c r="W788" s="122"/>
      <c r="X788" s="122"/>
      <c r="Y788" s="122"/>
      <c r="Z788" s="122"/>
      <c r="AA788" s="122"/>
    </row>
    <row r="789" spans="1:27" ht="12.75" x14ac:dyDescent="0.2">
      <c r="A789" s="122"/>
      <c r="B789" s="122"/>
      <c r="C789" s="122"/>
      <c r="D789" s="122"/>
      <c r="E789" s="122"/>
      <c r="F789" s="122"/>
      <c r="G789" s="122"/>
      <c r="H789" s="122"/>
      <c r="I789" s="122"/>
      <c r="J789" s="122"/>
      <c r="K789" s="122"/>
      <c r="L789" s="122"/>
      <c r="M789" s="122"/>
      <c r="N789" s="122"/>
      <c r="O789" s="122"/>
      <c r="P789" s="122"/>
      <c r="Q789" s="122"/>
      <c r="R789" s="122"/>
      <c r="S789" s="122"/>
      <c r="T789" s="122"/>
      <c r="U789" s="122"/>
      <c r="V789" s="122"/>
      <c r="W789" s="122"/>
      <c r="X789" s="122"/>
      <c r="Y789" s="122"/>
      <c r="Z789" s="122"/>
      <c r="AA789" s="122"/>
    </row>
    <row r="790" spans="1:27" ht="12.75" x14ac:dyDescent="0.2">
      <c r="A790" s="122"/>
      <c r="B790" s="122"/>
      <c r="C790" s="122"/>
      <c r="D790" s="122"/>
      <c r="E790" s="122"/>
      <c r="F790" s="122"/>
      <c r="G790" s="122"/>
      <c r="H790" s="122"/>
      <c r="I790" s="122"/>
      <c r="J790" s="122"/>
      <c r="K790" s="122"/>
      <c r="L790" s="122"/>
      <c r="M790" s="122"/>
      <c r="N790" s="122"/>
      <c r="O790" s="122"/>
      <c r="P790" s="122"/>
      <c r="Q790" s="122"/>
      <c r="R790" s="122"/>
      <c r="S790" s="122"/>
      <c r="T790" s="122"/>
      <c r="U790" s="122"/>
      <c r="V790" s="122"/>
      <c r="W790" s="122"/>
      <c r="X790" s="122"/>
      <c r="Y790" s="122"/>
      <c r="Z790" s="122"/>
      <c r="AA790" s="122"/>
    </row>
    <row r="791" spans="1:27" ht="12.75" x14ac:dyDescent="0.2">
      <c r="A791" s="122"/>
      <c r="B791" s="122"/>
      <c r="C791" s="122"/>
      <c r="D791" s="122"/>
      <c r="E791" s="122"/>
      <c r="F791" s="122"/>
      <c r="G791" s="122"/>
      <c r="H791" s="122"/>
      <c r="I791" s="122"/>
      <c r="J791" s="122"/>
      <c r="K791" s="122"/>
      <c r="L791" s="122"/>
      <c r="M791" s="122"/>
      <c r="N791" s="122"/>
      <c r="O791" s="122"/>
      <c r="P791" s="122"/>
      <c r="Q791" s="122"/>
      <c r="R791" s="122"/>
      <c r="S791" s="122"/>
      <c r="T791" s="122"/>
      <c r="U791" s="122"/>
      <c r="V791" s="122"/>
      <c r="W791" s="122"/>
      <c r="X791" s="122"/>
      <c r="Y791" s="122"/>
      <c r="Z791" s="122"/>
      <c r="AA791" s="122"/>
    </row>
    <row r="792" spans="1:27" ht="12.75" x14ac:dyDescent="0.2">
      <c r="A792" s="122"/>
      <c r="B792" s="122"/>
      <c r="C792" s="122"/>
      <c r="D792" s="122"/>
      <c r="E792" s="122"/>
      <c r="F792" s="122"/>
      <c r="G792" s="122"/>
      <c r="H792" s="122"/>
      <c r="I792" s="122"/>
      <c r="J792" s="122"/>
      <c r="K792" s="122"/>
      <c r="L792" s="122"/>
      <c r="M792" s="122"/>
      <c r="N792" s="122"/>
      <c r="O792" s="122"/>
      <c r="P792" s="122"/>
      <c r="Q792" s="122"/>
      <c r="R792" s="122"/>
      <c r="S792" s="122"/>
      <c r="T792" s="122"/>
      <c r="U792" s="122"/>
      <c r="V792" s="122"/>
      <c r="W792" s="122"/>
      <c r="X792" s="122"/>
      <c r="Y792" s="122"/>
      <c r="Z792" s="122"/>
      <c r="AA792" s="122"/>
    </row>
    <row r="793" spans="1:27" ht="12.75" x14ac:dyDescent="0.2">
      <c r="A793" s="122"/>
      <c r="B793" s="122"/>
      <c r="C793" s="122"/>
      <c r="D793" s="122"/>
      <c r="E793" s="122"/>
      <c r="F793" s="122"/>
      <c r="G793" s="122"/>
      <c r="H793" s="122"/>
      <c r="I793" s="122"/>
      <c r="J793" s="122"/>
      <c r="K793" s="122"/>
      <c r="L793" s="122"/>
      <c r="M793" s="122"/>
      <c r="N793" s="122"/>
      <c r="O793" s="122"/>
      <c r="P793" s="122"/>
      <c r="Q793" s="122"/>
      <c r="R793" s="122"/>
      <c r="S793" s="122"/>
      <c r="T793" s="122"/>
      <c r="U793" s="122"/>
      <c r="V793" s="122"/>
      <c r="W793" s="122"/>
      <c r="X793" s="122"/>
      <c r="Y793" s="122"/>
      <c r="Z793" s="122"/>
      <c r="AA793" s="122"/>
    </row>
    <row r="794" spans="1:27" ht="12.75" x14ac:dyDescent="0.2">
      <c r="A794" s="122"/>
      <c r="B794" s="122"/>
      <c r="C794" s="122"/>
      <c r="D794" s="122"/>
      <c r="E794" s="122"/>
      <c r="F794" s="122"/>
      <c r="G794" s="122"/>
      <c r="H794" s="122"/>
      <c r="I794" s="122"/>
      <c r="J794" s="122"/>
      <c r="K794" s="122"/>
      <c r="L794" s="122"/>
      <c r="M794" s="122"/>
      <c r="N794" s="122"/>
      <c r="O794" s="122"/>
      <c r="P794" s="122"/>
      <c r="Q794" s="122"/>
      <c r="R794" s="122"/>
      <c r="S794" s="122"/>
      <c r="T794" s="122"/>
      <c r="U794" s="122"/>
      <c r="V794" s="122"/>
      <c r="W794" s="122"/>
      <c r="X794" s="122"/>
      <c r="Y794" s="122"/>
      <c r="Z794" s="122"/>
      <c r="AA794" s="122"/>
    </row>
    <row r="795" spans="1:27" ht="12.75" x14ac:dyDescent="0.2">
      <c r="A795" s="122"/>
      <c r="B795" s="122"/>
      <c r="C795" s="122"/>
      <c r="D795" s="122"/>
      <c r="E795" s="122"/>
      <c r="F795" s="122"/>
      <c r="G795" s="122"/>
      <c r="H795" s="122"/>
      <c r="I795" s="122"/>
      <c r="J795" s="122"/>
      <c r="K795" s="122"/>
      <c r="L795" s="122"/>
      <c r="M795" s="122"/>
      <c r="N795" s="122"/>
      <c r="O795" s="122"/>
      <c r="P795" s="122"/>
      <c r="Q795" s="122"/>
      <c r="R795" s="122"/>
      <c r="S795" s="122"/>
      <c r="T795" s="122"/>
      <c r="U795" s="122"/>
      <c r="V795" s="122"/>
      <c r="W795" s="122"/>
      <c r="X795" s="122"/>
      <c r="Y795" s="122"/>
      <c r="Z795" s="122"/>
      <c r="AA795" s="122"/>
    </row>
    <row r="796" spans="1:27" ht="12.75" x14ac:dyDescent="0.2">
      <c r="A796" s="122"/>
      <c r="B796" s="122"/>
      <c r="C796" s="122"/>
      <c r="D796" s="122"/>
      <c r="E796" s="122"/>
      <c r="F796" s="122"/>
      <c r="G796" s="122"/>
      <c r="H796" s="122"/>
      <c r="I796" s="122"/>
      <c r="J796" s="122"/>
      <c r="K796" s="122"/>
      <c r="L796" s="122"/>
      <c r="M796" s="122"/>
      <c r="N796" s="122"/>
      <c r="O796" s="122"/>
      <c r="P796" s="122"/>
      <c r="Q796" s="122"/>
      <c r="R796" s="122"/>
      <c r="S796" s="122"/>
      <c r="T796" s="122"/>
      <c r="U796" s="122"/>
      <c r="V796" s="122"/>
      <c r="W796" s="122"/>
      <c r="X796" s="122"/>
      <c r="Y796" s="122"/>
      <c r="Z796" s="122"/>
      <c r="AA796" s="122"/>
    </row>
    <row r="797" spans="1:27" ht="12.75" x14ac:dyDescent="0.2">
      <c r="A797" s="122"/>
      <c r="B797" s="122"/>
      <c r="C797" s="122"/>
      <c r="D797" s="122"/>
      <c r="E797" s="122"/>
      <c r="F797" s="122"/>
      <c r="G797" s="122"/>
      <c r="H797" s="122"/>
      <c r="I797" s="122"/>
      <c r="J797" s="122"/>
      <c r="K797" s="122"/>
      <c r="L797" s="122"/>
      <c r="M797" s="122"/>
      <c r="N797" s="122"/>
      <c r="O797" s="122"/>
      <c r="P797" s="122"/>
      <c r="Q797" s="122"/>
      <c r="R797" s="122"/>
      <c r="S797" s="122"/>
      <c r="T797" s="122"/>
      <c r="U797" s="122"/>
      <c r="V797" s="122"/>
      <c r="W797" s="122"/>
      <c r="X797" s="122"/>
      <c r="Y797" s="122"/>
      <c r="Z797" s="122"/>
      <c r="AA797" s="122"/>
    </row>
    <row r="798" spans="1:27" ht="12.75" x14ac:dyDescent="0.2">
      <c r="A798" s="122"/>
      <c r="B798" s="122"/>
      <c r="C798" s="122"/>
      <c r="D798" s="122"/>
      <c r="E798" s="122"/>
      <c r="F798" s="122"/>
      <c r="G798" s="122"/>
      <c r="H798" s="122"/>
      <c r="I798" s="122"/>
      <c r="J798" s="122"/>
      <c r="K798" s="122"/>
      <c r="L798" s="122"/>
      <c r="M798" s="122"/>
      <c r="N798" s="122"/>
      <c r="O798" s="122"/>
      <c r="P798" s="122"/>
      <c r="Q798" s="122"/>
      <c r="R798" s="122"/>
      <c r="S798" s="122"/>
      <c r="T798" s="122"/>
      <c r="U798" s="122"/>
      <c r="V798" s="122"/>
      <c r="W798" s="122"/>
      <c r="X798" s="122"/>
      <c r="Y798" s="122"/>
      <c r="Z798" s="122"/>
      <c r="AA798" s="122"/>
    </row>
    <row r="799" spans="1:27" ht="12.75" x14ac:dyDescent="0.2">
      <c r="A799" s="122"/>
      <c r="B799" s="122"/>
      <c r="C799" s="122"/>
      <c r="D799" s="122"/>
      <c r="E799" s="122"/>
      <c r="F799" s="122"/>
      <c r="G799" s="122"/>
      <c r="H799" s="122"/>
      <c r="I799" s="122"/>
      <c r="J799" s="122"/>
      <c r="K799" s="122"/>
      <c r="L799" s="122"/>
      <c r="M799" s="122"/>
      <c r="N799" s="122"/>
      <c r="O799" s="122"/>
      <c r="P799" s="122"/>
      <c r="Q799" s="122"/>
      <c r="R799" s="122"/>
      <c r="S799" s="122"/>
      <c r="T799" s="122"/>
      <c r="U799" s="122"/>
      <c r="V799" s="122"/>
      <c r="W799" s="122"/>
      <c r="X799" s="122"/>
      <c r="Y799" s="122"/>
      <c r="Z799" s="122"/>
      <c r="AA799" s="122"/>
    </row>
    <row r="800" spans="1:27" ht="12.75" x14ac:dyDescent="0.2">
      <c r="A800" s="122"/>
      <c r="B800" s="122"/>
      <c r="C800" s="122"/>
      <c r="D800" s="122"/>
      <c r="E800" s="122"/>
      <c r="F800" s="122"/>
      <c r="G800" s="122"/>
      <c r="H800" s="122"/>
      <c r="I800" s="122"/>
      <c r="J800" s="122"/>
      <c r="K800" s="122"/>
      <c r="L800" s="122"/>
      <c r="M800" s="122"/>
      <c r="N800" s="122"/>
      <c r="O800" s="122"/>
      <c r="P800" s="122"/>
      <c r="Q800" s="122"/>
      <c r="R800" s="122"/>
      <c r="S800" s="122"/>
      <c r="T800" s="122"/>
      <c r="U800" s="122"/>
      <c r="V800" s="122"/>
      <c r="W800" s="122"/>
      <c r="X800" s="122"/>
      <c r="Y800" s="122"/>
      <c r="Z800" s="122"/>
      <c r="AA800" s="122"/>
    </row>
    <row r="801" spans="1:27" ht="12.75" x14ac:dyDescent="0.2">
      <c r="A801" s="122"/>
      <c r="B801" s="122"/>
      <c r="C801" s="122"/>
      <c r="D801" s="122"/>
      <c r="E801" s="122"/>
      <c r="F801" s="122"/>
      <c r="G801" s="122"/>
      <c r="H801" s="122"/>
      <c r="I801" s="122"/>
      <c r="J801" s="122"/>
      <c r="K801" s="122"/>
      <c r="L801" s="122"/>
      <c r="M801" s="122"/>
      <c r="N801" s="122"/>
      <c r="O801" s="122"/>
      <c r="P801" s="122"/>
      <c r="Q801" s="122"/>
      <c r="R801" s="122"/>
      <c r="S801" s="122"/>
      <c r="T801" s="122"/>
      <c r="U801" s="122"/>
      <c r="V801" s="122"/>
      <c r="W801" s="122"/>
      <c r="X801" s="122"/>
      <c r="Y801" s="122"/>
      <c r="Z801" s="122"/>
      <c r="AA801" s="122"/>
    </row>
    <row r="802" spans="1:27" ht="12.75" x14ac:dyDescent="0.2">
      <c r="A802" s="122"/>
      <c r="B802" s="122"/>
      <c r="C802" s="122"/>
      <c r="D802" s="122"/>
      <c r="E802" s="122"/>
      <c r="F802" s="122"/>
      <c r="G802" s="122"/>
      <c r="H802" s="122"/>
      <c r="I802" s="122"/>
      <c r="J802" s="122"/>
      <c r="K802" s="122"/>
      <c r="L802" s="122"/>
      <c r="M802" s="122"/>
      <c r="N802" s="122"/>
      <c r="O802" s="122"/>
      <c r="P802" s="122"/>
      <c r="Q802" s="122"/>
      <c r="R802" s="122"/>
      <c r="S802" s="122"/>
      <c r="T802" s="122"/>
      <c r="U802" s="122"/>
      <c r="V802" s="122"/>
      <c r="W802" s="122"/>
      <c r="X802" s="122"/>
      <c r="Y802" s="122"/>
      <c r="Z802" s="122"/>
      <c r="AA802" s="122"/>
    </row>
    <row r="803" spans="1:27" ht="12.75" x14ac:dyDescent="0.2">
      <c r="A803" s="122"/>
      <c r="B803" s="122"/>
      <c r="C803" s="122"/>
      <c r="D803" s="122"/>
      <c r="E803" s="122"/>
      <c r="F803" s="122"/>
      <c r="G803" s="122"/>
      <c r="H803" s="122"/>
      <c r="I803" s="122"/>
      <c r="J803" s="122"/>
      <c r="K803" s="122"/>
      <c r="L803" s="122"/>
      <c r="M803" s="122"/>
      <c r="N803" s="122"/>
      <c r="O803" s="122"/>
      <c r="P803" s="122"/>
      <c r="Q803" s="122"/>
      <c r="R803" s="122"/>
      <c r="S803" s="122"/>
      <c r="T803" s="122"/>
      <c r="U803" s="122"/>
      <c r="V803" s="122"/>
      <c r="W803" s="122"/>
      <c r="X803" s="122"/>
      <c r="Y803" s="122"/>
      <c r="Z803" s="122"/>
      <c r="AA803" s="122"/>
    </row>
    <row r="804" spans="1:27" ht="12.75" x14ac:dyDescent="0.2">
      <c r="A804" s="122"/>
      <c r="B804" s="122"/>
      <c r="C804" s="122"/>
      <c r="D804" s="122"/>
      <c r="E804" s="122"/>
      <c r="F804" s="122"/>
      <c r="G804" s="122"/>
      <c r="H804" s="122"/>
      <c r="I804" s="122"/>
      <c r="J804" s="122"/>
      <c r="K804" s="122"/>
      <c r="L804" s="122"/>
      <c r="M804" s="122"/>
      <c r="N804" s="122"/>
      <c r="O804" s="122"/>
      <c r="P804" s="122"/>
      <c r="Q804" s="122"/>
      <c r="R804" s="122"/>
      <c r="S804" s="122"/>
      <c r="T804" s="122"/>
      <c r="U804" s="122"/>
      <c r="V804" s="122"/>
      <c r="W804" s="122"/>
      <c r="X804" s="122"/>
      <c r="Y804" s="122"/>
      <c r="Z804" s="122"/>
      <c r="AA804" s="122"/>
    </row>
    <row r="805" spans="1:27" ht="12.75" x14ac:dyDescent="0.2">
      <c r="A805" s="122"/>
      <c r="B805" s="122"/>
      <c r="C805" s="122"/>
      <c r="D805" s="122"/>
      <c r="E805" s="122"/>
      <c r="F805" s="122"/>
      <c r="G805" s="122"/>
      <c r="H805" s="122"/>
      <c r="I805" s="122"/>
      <c r="J805" s="122"/>
      <c r="K805" s="122"/>
      <c r="L805" s="122"/>
      <c r="M805" s="122"/>
      <c r="N805" s="122"/>
      <c r="O805" s="122"/>
      <c r="P805" s="122"/>
      <c r="Q805" s="122"/>
      <c r="R805" s="122"/>
      <c r="S805" s="122"/>
      <c r="T805" s="122"/>
      <c r="U805" s="122"/>
      <c r="V805" s="122"/>
      <c r="W805" s="122"/>
      <c r="X805" s="122"/>
      <c r="Y805" s="122"/>
      <c r="Z805" s="122"/>
      <c r="AA805" s="122"/>
    </row>
    <row r="806" spans="1:27" ht="12.75" x14ac:dyDescent="0.2">
      <c r="A806" s="122"/>
      <c r="B806" s="122"/>
      <c r="C806" s="122"/>
      <c r="D806" s="122"/>
      <c r="E806" s="122"/>
      <c r="F806" s="122"/>
      <c r="G806" s="122"/>
      <c r="H806" s="122"/>
      <c r="I806" s="122"/>
      <c r="J806" s="122"/>
      <c r="K806" s="122"/>
      <c r="L806" s="122"/>
      <c r="M806" s="122"/>
      <c r="N806" s="122"/>
      <c r="O806" s="122"/>
      <c r="P806" s="122"/>
      <c r="Q806" s="122"/>
      <c r="R806" s="122"/>
      <c r="S806" s="122"/>
      <c r="T806" s="122"/>
      <c r="U806" s="122"/>
      <c r="V806" s="122"/>
      <c r="W806" s="122"/>
      <c r="X806" s="122"/>
      <c r="Y806" s="122"/>
      <c r="Z806" s="122"/>
      <c r="AA806" s="122"/>
    </row>
    <row r="807" spans="1:27" ht="12.75" x14ac:dyDescent="0.2">
      <c r="A807" s="122"/>
      <c r="B807" s="122"/>
      <c r="C807" s="122"/>
      <c r="D807" s="122"/>
      <c r="E807" s="122"/>
      <c r="F807" s="122"/>
      <c r="G807" s="122"/>
      <c r="H807" s="122"/>
      <c r="I807" s="122"/>
      <c r="J807" s="122"/>
      <c r="K807" s="122"/>
      <c r="L807" s="122"/>
      <c r="M807" s="122"/>
      <c r="N807" s="122"/>
      <c r="O807" s="122"/>
      <c r="P807" s="122"/>
      <c r="Q807" s="122"/>
      <c r="R807" s="122"/>
      <c r="S807" s="122"/>
      <c r="T807" s="122"/>
      <c r="U807" s="122"/>
      <c r="V807" s="122"/>
      <c r="W807" s="122"/>
      <c r="X807" s="122"/>
      <c r="Y807" s="122"/>
      <c r="Z807" s="122"/>
      <c r="AA807" s="122"/>
    </row>
    <row r="808" spans="1:27" ht="12.75" x14ac:dyDescent="0.2">
      <c r="A808" s="122"/>
      <c r="B808" s="122"/>
      <c r="C808" s="122"/>
      <c r="D808" s="122"/>
      <c r="E808" s="122"/>
      <c r="F808" s="122"/>
      <c r="G808" s="122"/>
      <c r="H808" s="122"/>
      <c r="I808" s="122"/>
      <c r="J808" s="122"/>
      <c r="K808" s="122"/>
      <c r="L808" s="122"/>
      <c r="M808" s="122"/>
      <c r="N808" s="122"/>
      <c r="O808" s="122"/>
      <c r="P808" s="122"/>
      <c r="Q808" s="122"/>
      <c r="R808" s="122"/>
      <c r="S808" s="122"/>
      <c r="T808" s="122"/>
      <c r="U808" s="122"/>
      <c r="V808" s="122"/>
      <c r="W808" s="122"/>
      <c r="X808" s="122"/>
      <c r="Y808" s="122"/>
      <c r="Z808" s="122"/>
      <c r="AA808" s="122"/>
    </row>
    <row r="809" spans="1:27" ht="12.75" x14ac:dyDescent="0.2">
      <c r="A809" s="122"/>
      <c r="B809" s="122"/>
      <c r="C809" s="122"/>
      <c r="D809" s="122"/>
      <c r="E809" s="122"/>
      <c r="F809" s="122"/>
      <c r="G809" s="122"/>
      <c r="H809" s="122"/>
      <c r="I809" s="122"/>
      <c r="J809" s="122"/>
      <c r="K809" s="122"/>
      <c r="L809" s="122"/>
      <c r="M809" s="122"/>
      <c r="N809" s="122"/>
      <c r="O809" s="122"/>
      <c r="P809" s="122"/>
      <c r="Q809" s="122"/>
      <c r="R809" s="122"/>
      <c r="S809" s="122"/>
      <c r="T809" s="122"/>
      <c r="U809" s="122"/>
      <c r="V809" s="122"/>
      <c r="W809" s="122"/>
      <c r="X809" s="122"/>
      <c r="Y809" s="122"/>
      <c r="Z809" s="122"/>
      <c r="AA809" s="122"/>
    </row>
    <row r="810" spans="1:27" ht="12.75" x14ac:dyDescent="0.2">
      <c r="A810" s="122"/>
      <c r="B810" s="122"/>
      <c r="C810" s="122"/>
      <c r="D810" s="122"/>
      <c r="E810" s="122"/>
      <c r="F810" s="122"/>
      <c r="G810" s="122"/>
      <c r="H810" s="122"/>
      <c r="I810" s="122"/>
      <c r="J810" s="122"/>
      <c r="K810" s="122"/>
      <c r="L810" s="122"/>
      <c r="M810" s="122"/>
      <c r="N810" s="122"/>
      <c r="O810" s="122"/>
      <c r="P810" s="122"/>
      <c r="Q810" s="122"/>
      <c r="R810" s="122"/>
      <c r="S810" s="122"/>
      <c r="T810" s="122"/>
      <c r="U810" s="122"/>
      <c r="V810" s="122"/>
      <c r="W810" s="122"/>
      <c r="X810" s="122"/>
      <c r="Y810" s="122"/>
      <c r="Z810" s="122"/>
      <c r="AA810" s="122"/>
    </row>
    <row r="811" spans="1:27" ht="12.75" x14ac:dyDescent="0.2">
      <c r="A811" s="122"/>
      <c r="B811" s="122"/>
      <c r="C811" s="122"/>
      <c r="D811" s="122"/>
      <c r="E811" s="122"/>
      <c r="F811" s="122"/>
      <c r="G811" s="122"/>
      <c r="H811" s="122"/>
      <c r="I811" s="122"/>
      <c r="J811" s="122"/>
      <c r="K811" s="122"/>
      <c r="L811" s="122"/>
      <c r="M811" s="122"/>
      <c r="N811" s="122"/>
      <c r="O811" s="122"/>
      <c r="P811" s="122"/>
      <c r="Q811" s="122"/>
      <c r="R811" s="122"/>
      <c r="S811" s="122"/>
      <c r="T811" s="122"/>
      <c r="U811" s="122"/>
      <c r="V811" s="122"/>
      <c r="W811" s="122"/>
      <c r="X811" s="122"/>
      <c r="Y811" s="122"/>
      <c r="Z811" s="122"/>
      <c r="AA811" s="122"/>
    </row>
    <row r="812" spans="1:27" ht="12.75" x14ac:dyDescent="0.2">
      <c r="A812" s="122"/>
      <c r="B812" s="122"/>
      <c r="C812" s="122"/>
      <c r="D812" s="122"/>
      <c r="E812" s="122"/>
      <c r="F812" s="122"/>
      <c r="G812" s="122"/>
      <c r="H812" s="122"/>
      <c r="I812" s="122"/>
      <c r="J812" s="122"/>
      <c r="K812" s="122"/>
      <c r="L812" s="122"/>
      <c r="M812" s="122"/>
      <c r="N812" s="122"/>
      <c r="O812" s="122"/>
      <c r="P812" s="122"/>
      <c r="Q812" s="122"/>
      <c r="R812" s="122"/>
      <c r="S812" s="122"/>
      <c r="T812" s="122"/>
      <c r="U812" s="122"/>
      <c r="V812" s="122"/>
      <c r="W812" s="122"/>
      <c r="X812" s="122"/>
      <c r="Y812" s="122"/>
      <c r="Z812" s="122"/>
      <c r="AA812" s="122"/>
    </row>
    <row r="813" spans="1:27" ht="12.75" x14ac:dyDescent="0.2">
      <c r="A813" s="122"/>
      <c r="B813" s="122"/>
      <c r="C813" s="122"/>
      <c r="D813" s="122"/>
      <c r="E813" s="122"/>
      <c r="F813" s="122"/>
      <c r="G813" s="122"/>
      <c r="H813" s="122"/>
      <c r="I813" s="122"/>
      <c r="J813" s="122"/>
      <c r="K813" s="122"/>
      <c r="L813" s="122"/>
      <c r="M813" s="122"/>
      <c r="N813" s="122"/>
      <c r="O813" s="122"/>
      <c r="P813" s="122"/>
      <c r="Q813" s="122"/>
      <c r="R813" s="122"/>
      <c r="S813" s="122"/>
      <c r="T813" s="122"/>
      <c r="U813" s="122"/>
      <c r="V813" s="122"/>
      <c r="W813" s="122"/>
      <c r="X813" s="122"/>
      <c r="Y813" s="122"/>
      <c r="Z813" s="122"/>
      <c r="AA813" s="122"/>
    </row>
    <row r="814" spans="1:27" ht="12.75" x14ac:dyDescent="0.2">
      <c r="A814" s="122"/>
      <c r="B814" s="122"/>
      <c r="C814" s="122"/>
      <c r="D814" s="122"/>
      <c r="E814" s="122"/>
      <c r="F814" s="122"/>
      <c r="G814" s="122"/>
      <c r="H814" s="122"/>
      <c r="I814" s="122"/>
      <c r="J814" s="122"/>
      <c r="K814" s="122"/>
      <c r="L814" s="122"/>
      <c r="M814" s="122"/>
      <c r="N814" s="122"/>
      <c r="O814" s="122"/>
      <c r="P814" s="122"/>
      <c r="Q814" s="122"/>
      <c r="R814" s="122"/>
      <c r="S814" s="122"/>
      <c r="T814" s="122"/>
      <c r="U814" s="122"/>
      <c r="V814" s="122"/>
      <c r="W814" s="122"/>
      <c r="X814" s="122"/>
      <c r="Y814" s="122"/>
      <c r="Z814" s="122"/>
      <c r="AA814" s="122"/>
    </row>
    <row r="815" spans="1:27" ht="12.75" x14ac:dyDescent="0.2">
      <c r="A815" s="122"/>
      <c r="B815" s="122"/>
      <c r="C815" s="122"/>
      <c r="D815" s="122"/>
      <c r="E815" s="122"/>
      <c r="F815" s="122"/>
      <c r="G815" s="122"/>
      <c r="H815" s="122"/>
      <c r="I815" s="122"/>
      <c r="J815" s="122"/>
      <c r="K815" s="122"/>
      <c r="L815" s="122"/>
      <c r="M815" s="122"/>
      <c r="N815" s="122"/>
      <c r="O815" s="122"/>
      <c r="P815" s="122"/>
      <c r="Q815" s="122"/>
      <c r="R815" s="122"/>
      <c r="S815" s="122"/>
      <c r="T815" s="122"/>
      <c r="U815" s="122"/>
      <c r="V815" s="122"/>
      <c r="W815" s="122"/>
      <c r="X815" s="122"/>
      <c r="Y815" s="122"/>
      <c r="Z815" s="122"/>
      <c r="AA815" s="122"/>
    </row>
    <row r="816" spans="1:27" ht="12.75" x14ac:dyDescent="0.2">
      <c r="A816" s="122"/>
      <c r="B816" s="122"/>
      <c r="C816" s="122"/>
      <c r="D816" s="122"/>
      <c r="E816" s="122"/>
      <c r="F816" s="122"/>
      <c r="G816" s="122"/>
      <c r="H816" s="122"/>
      <c r="I816" s="122"/>
      <c r="J816" s="122"/>
      <c r="K816" s="122"/>
      <c r="L816" s="122"/>
      <c r="M816" s="122"/>
      <c r="N816" s="122"/>
      <c r="O816" s="122"/>
      <c r="P816" s="122"/>
      <c r="Q816" s="122"/>
      <c r="R816" s="122"/>
      <c r="S816" s="122"/>
      <c r="T816" s="122"/>
      <c r="U816" s="122"/>
      <c r="V816" s="122"/>
      <c r="W816" s="122"/>
      <c r="X816" s="122"/>
      <c r="Y816" s="122"/>
      <c r="Z816" s="122"/>
      <c r="AA816" s="122"/>
    </row>
    <row r="817" spans="1:27" ht="12.75" x14ac:dyDescent="0.2">
      <c r="A817" s="122"/>
      <c r="B817" s="122"/>
      <c r="C817" s="122"/>
      <c r="D817" s="122"/>
      <c r="E817" s="122"/>
      <c r="F817" s="122"/>
      <c r="G817" s="122"/>
      <c r="H817" s="122"/>
      <c r="I817" s="122"/>
      <c r="J817" s="122"/>
      <c r="K817" s="122"/>
      <c r="L817" s="122"/>
      <c r="M817" s="122"/>
      <c r="N817" s="122"/>
      <c r="O817" s="122"/>
      <c r="P817" s="122"/>
      <c r="Q817" s="122"/>
      <c r="R817" s="122"/>
      <c r="S817" s="122"/>
      <c r="T817" s="122"/>
      <c r="U817" s="122"/>
      <c r="V817" s="122"/>
      <c r="W817" s="122"/>
      <c r="X817" s="122"/>
      <c r="Y817" s="122"/>
      <c r="Z817" s="122"/>
      <c r="AA817" s="122"/>
    </row>
    <row r="818" spans="1:27" ht="12.75" x14ac:dyDescent="0.2">
      <c r="A818" s="122"/>
      <c r="B818" s="122"/>
      <c r="C818" s="122"/>
      <c r="D818" s="122"/>
      <c r="E818" s="122"/>
      <c r="F818" s="122"/>
      <c r="G818" s="122"/>
      <c r="H818" s="122"/>
      <c r="I818" s="122"/>
      <c r="J818" s="122"/>
      <c r="K818" s="122"/>
      <c r="L818" s="122"/>
      <c r="M818" s="122"/>
      <c r="N818" s="122"/>
      <c r="O818" s="122"/>
      <c r="P818" s="122"/>
      <c r="Q818" s="122"/>
      <c r="R818" s="122"/>
      <c r="S818" s="122"/>
      <c r="T818" s="122"/>
      <c r="U818" s="122"/>
      <c r="V818" s="122"/>
      <c r="W818" s="122"/>
      <c r="X818" s="122"/>
      <c r="Y818" s="122"/>
      <c r="Z818" s="122"/>
      <c r="AA818" s="122"/>
    </row>
    <row r="819" spans="1:27" ht="12.75" x14ac:dyDescent="0.2">
      <c r="A819" s="122"/>
      <c r="B819" s="122"/>
      <c r="C819" s="122"/>
      <c r="D819" s="122"/>
      <c r="E819" s="122"/>
      <c r="F819" s="122"/>
      <c r="G819" s="122"/>
      <c r="H819" s="122"/>
      <c r="I819" s="122"/>
      <c r="J819" s="122"/>
      <c r="K819" s="122"/>
      <c r="L819" s="122"/>
      <c r="M819" s="122"/>
      <c r="N819" s="122"/>
      <c r="O819" s="122"/>
      <c r="P819" s="122"/>
      <c r="Q819" s="122"/>
      <c r="R819" s="122"/>
      <c r="S819" s="122"/>
      <c r="T819" s="122"/>
      <c r="U819" s="122"/>
      <c r="V819" s="122"/>
      <c r="W819" s="122"/>
      <c r="X819" s="122"/>
      <c r="Y819" s="122"/>
      <c r="Z819" s="122"/>
      <c r="AA819" s="122"/>
    </row>
    <row r="820" spans="1:27" ht="12.75" x14ac:dyDescent="0.2">
      <c r="A820" s="122"/>
      <c r="B820" s="122"/>
      <c r="C820" s="122"/>
      <c r="D820" s="122"/>
      <c r="E820" s="122"/>
      <c r="F820" s="122"/>
      <c r="G820" s="122"/>
      <c r="H820" s="122"/>
      <c r="I820" s="122"/>
      <c r="J820" s="122"/>
      <c r="K820" s="122"/>
      <c r="L820" s="122"/>
      <c r="M820" s="122"/>
      <c r="N820" s="122"/>
      <c r="O820" s="122"/>
      <c r="P820" s="122"/>
      <c r="Q820" s="122"/>
      <c r="R820" s="122"/>
      <c r="S820" s="122"/>
      <c r="T820" s="122"/>
      <c r="U820" s="122"/>
      <c r="V820" s="122"/>
      <c r="W820" s="122"/>
      <c r="X820" s="122"/>
      <c r="Y820" s="122"/>
      <c r="Z820" s="122"/>
      <c r="AA820" s="122"/>
    </row>
    <row r="821" spans="1:27" ht="12.75" x14ac:dyDescent="0.2">
      <c r="A821" s="122"/>
      <c r="B821" s="122"/>
      <c r="C821" s="122"/>
      <c r="D821" s="122"/>
      <c r="E821" s="122"/>
      <c r="F821" s="122"/>
      <c r="G821" s="122"/>
      <c r="H821" s="122"/>
      <c r="I821" s="122"/>
      <c r="J821" s="122"/>
      <c r="K821" s="122"/>
      <c r="L821" s="122"/>
      <c r="M821" s="122"/>
      <c r="N821" s="122"/>
      <c r="O821" s="122"/>
      <c r="P821" s="122"/>
      <c r="Q821" s="122"/>
      <c r="R821" s="122"/>
      <c r="S821" s="122"/>
      <c r="T821" s="122"/>
      <c r="U821" s="122"/>
      <c r="V821" s="122"/>
      <c r="W821" s="122"/>
      <c r="X821" s="122"/>
      <c r="Y821" s="122"/>
      <c r="Z821" s="122"/>
      <c r="AA821" s="122"/>
    </row>
    <row r="822" spans="1:27" ht="12.75" x14ac:dyDescent="0.2">
      <c r="A822" s="122"/>
      <c r="B822" s="122"/>
      <c r="C822" s="122"/>
      <c r="D822" s="122"/>
      <c r="E822" s="122"/>
      <c r="F822" s="122"/>
      <c r="G822" s="122"/>
      <c r="H822" s="122"/>
      <c r="I822" s="122"/>
      <c r="J822" s="122"/>
      <c r="K822" s="122"/>
      <c r="L822" s="122"/>
      <c r="M822" s="122"/>
      <c r="N822" s="122"/>
      <c r="O822" s="122"/>
      <c r="P822" s="122"/>
      <c r="Q822" s="122"/>
      <c r="R822" s="122"/>
      <c r="S822" s="122"/>
      <c r="T822" s="122"/>
      <c r="U822" s="122"/>
      <c r="V822" s="122"/>
      <c r="W822" s="122"/>
      <c r="X822" s="122"/>
      <c r="Y822" s="122"/>
      <c r="Z822" s="122"/>
      <c r="AA822" s="122"/>
    </row>
    <row r="823" spans="1:27" ht="12.75" x14ac:dyDescent="0.2">
      <c r="A823" s="122"/>
      <c r="B823" s="122"/>
      <c r="C823" s="122"/>
      <c r="D823" s="122"/>
      <c r="E823" s="122"/>
      <c r="F823" s="122"/>
      <c r="G823" s="122"/>
      <c r="H823" s="122"/>
      <c r="I823" s="122"/>
      <c r="J823" s="122"/>
      <c r="K823" s="122"/>
      <c r="L823" s="122"/>
      <c r="M823" s="122"/>
      <c r="N823" s="122"/>
      <c r="O823" s="122"/>
      <c r="P823" s="122"/>
      <c r="Q823" s="122"/>
      <c r="R823" s="122"/>
      <c r="S823" s="122"/>
      <c r="T823" s="122"/>
      <c r="U823" s="122"/>
      <c r="V823" s="122"/>
      <c r="W823" s="122"/>
      <c r="X823" s="122"/>
      <c r="Y823" s="122"/>
      <c r="Z823" s="122"/>
      <c r="AA823" s="122"/>
    </row>
    <row r="824" spans="1:27" ht="12.75" x14ac:dyDescent="0.2">
      <c r="A824" s="122"/>
      <c r="B824" s="122"/>
      <c r="C824" s="122"/>
      <c r="D824" s="122"/>
      <c r="E824" s="122"/>
      <c r="F824" s="122"/>
      <c r="G824" s="122"/>
      <c r="H824" s="122"/>
      <c r="I824" s="122"/>
      <c r="J824" s="122"/>
      <c r="K824" s="122"/>
      <c r="L824" s="122"/>
      <c r="M824" s="122"/>
      <c r="N824" s="122"/>
      <c r="O824" s="122"/>
      <c r="P824" s="122"/>
      <c r="Q824" s="122"/>
      <c r="R824" s="122"/>
      <c r="S824" s="122"/>
      <c r="T824" s="122"/>
      <c r="U824" s="122"/>
      <c r="V824" s="122"/>
      <c r="W824" s="122"/>
      <c r="X824" s="122"/>
      <c r="Y824" s="122"/>
      <c r="Z824" s="122"/>
      <c r="AA824" s="122"/>
    </row>
    <row r="825" spans="1:27" ht="12.75" x14ac:dyDescent="0.2">
      <c r="A825" s="122"/>
      <c r="B825" s="122"/>
      <c r="C825" s="122"/>
      <c r="D825" s="122"/>
      <c r="E825" s="122"/>
      <c r="F825" s="122"/>
      <c r="G825" s="122"/>
      <c r="H825" s="122"/>
      <c r="I825" s="122"/>
      <c r="J825" s="122"/>
      <c r="K825" s="122"/>
      <c r="L825" s="122"/>
      <c r="M825" s="122"/>
      <c r="N825" s="122"/>
      <c r="O825" s="122"/>
      <c r="P825" s="122"/>
      <c r="Q825" s="122"/>
      <c r="R825" s="122"/>
      <c r="S825" s="122"/>
      <c r="T825" s="122"/>
      <c r="U825" s="122"/>
      <c r="V825" s="122"/>
      <c r="W825" s="122"/>
      <c r="X825" s="122"/>
      <c r="Y825" s="122"/>
      <c r="Z825" s="122"/>
      <c r="AA825" s="122"/>
    </row>
    <row r="826" spans="1:27" ht="12.75" x14ac:dyDescent="0.2">
      <c r="A826" s="122"/>
      <c r="B826" s="122"/>
      <c r="C826" s="122"/>
      <c r="D826" s="122"/>
      <c r="E826" s="122"/>
      <c r="F826" s="122"/>
      <c r="G826" s="122"/>
      <c r="H826" s="122"/>
      <c r="I826" s="122"/>
      <c r="J826" s="122"/>
      <c r="K826" s="122"/>
      <c r="L826" s="122"/>
      <c r="M826" s="122"/>
      <c r="N826" s="122"/>
      <c r="O826" s="122"/>
      <c r="P826" s="122"/>
      <c r="Q826" s="122"/>
      <c r="R826" s="122"/>
      <c r="S826" s="122"/>
      <c r="T826" s="122"/>
      <c r="U826" s="122"/>
      <c r="V826" s="122"/>
      <c r="W826" s="122"/>
      <c r="X826" s="122"/>
      <c r="Y826" s="122"/>
      <c r="Z826" s="122"/>
      <c r="AA826" s="122"/>
    </row>
    <row r="827" spans="1:27" ht="12.75" x14ac:dyDescent="0.2">
      <c r="A827" s="122"/>
      <c r="B827" s="122"/>
      <c r="C827" s="122"/>
      <c r="D827" s="122"/>
      <c r="E827" s="122"/>
      <c r="F827" s="122"/>
      <c r="G827" s="122"/>
      <c r="H827" s="122"/>
      <c r="I827" s="122"/>
      <c r="J827" s="122"/>
      <c r="K827" s="122"/>
      <c r="L827" s="122"/>
      <c r="M827" s="122"/>
      <c r="N827" s="122"/>
      <c r="O827" s="122"/>
      <c r="P827" s="122"/>
      <c r="Q827" s="122"/>
      <c r="R827" s="122"/>
      <c r="S827" s="122"/>
      <c r="T827" s="122"/>
      <c r="U827" s="122"/>
      <c r="V827" s="122"/>
      <c r="W827" s="122"/>
      <c r="X827" s="122"/>
      <c r="Y827" s="122"/>
      <c r="Z827" s="122"/>
      <c r="AA827" s="122"/>
    </row>
    <row r="828" spans="1:27" ht="12.75" x14ac:dyDescent="0.2">
      <c r="A828" s="122"/>
      <c r="B828" s="122"/>
      <c r="C828" s="122"/>
      <c r="D828" s="122"/>
      <c r="E828" s="122"/>
      <c r="F828" s="122"/>
      <c r="G828" s="122"/>
      <c r="H828" s="122"/>
      <c r="I828" s="122"/>
      <c r="J828" s="122"/>
      <c r="K828" s="122"/>
      <c r="L828" s="122"/>
      <c r="M828" s="122"/>
      <c r="N828" s="122"/>
      <c r="O828" s="122"/>
      <c r="P828" s="122"/>
      <c r="Q828" s="122"/>
      <c r="R828" s="122"/>
      <c r="S828" s="122"/>
      <c r="T828" s="122"/>
      <c r="U828" s="122"/>
      <c r="V828" s="122"/>
      <c r="W828" s="122"/>
      <c r="X828" s="122"/>
      <c r="Y828" s="122"/>
      <c r="Z828" s="122"/>
      <c r="AA828" s="122"/>
    </row>
    <row r="829" spans="1:27" ht="12.75" x14ac:dyDescent="0.2">
      <c r="A829" s="122"/>
      <c r="B829" s="122"/>
      <c r="C829" s="122"/>
      <c r="D829" s="122"/>
      <c r="E829" s="122"/>
      <c r="F829" s="122"/>
      <c r="G829" s="122"/>
      <c r="H829" s="122"/>
      <c r="I829" s="122"/>
      <c r="J829" s="122"/>
      <c r="K829" s="122"/>
      <c r="L829" s="122"/>
      <c r="M829" s="122"/>
      <c r="N829" s="122"/>
      <c r="O829" s="122"/>
      <c r="P829" s="122"/>
      <c r="Q829" s="122"/>
      <c r="R829" s="122"/>
      <c r="S829" s="122"/>
      <c r="T829" s="122"/>
      <c r="U829" s="122"/>
      <c r="V829" s="122"/>
      <c r="W829" s="122"/>
      <c r="X829" s="122"/>
      <c r="Y829" s="122"/>
      <c r="Z829" s="122"/>
      <c r="AA829" s="122"/>
    </row>
    <row r="830" spans="1:27" ht="12.75" x14ac:dyDescent="0.2">
      <c r="A830" s="122"/>
      <c r="B830" s="122"/>
      <c r="C830" s="122"/>
      <c r="D830" s="122"/>
      <c r="E830" s="122"/>
      <c r="F830" s="122"/>
      <c r="G830" s="122"/>
      <c r="H830" s="122"/>
      <c r="I830" s="122"/>
      <c r="J830" s="122"/>
      <c r="K830" s="122"/>
      <c r="L830" s="122"/>
      <c r="M830" s="122"/>
      <c r="N830" s="122"/>
      <c r="O830" s="122"/>
      <c r="P830" s="122"/>
      <c r="Q830" s="122"/>
      <c r="R830" s="122"/>
      <c r="S830" s="122"/>
      <c r="T830" s="122"/>
      <c r="U830" s="122"/>
      <c r="V830" s="122"/>
      <c r="W830" s="122"/>
      <c r="X830" s="122"/>
      <c r="Y830" s="122"/>
      <c r="Z830" s="122"/>
      <c r="AA830" s="122"/>
    </row>
    <row r="831" spans="1:27" ht="12.75" x14ac:dyDescent="0.2">
      <c r="A831" s="122"/>
      <c r="B831" s="122"/>
      <c r="C831" s="122"/>
      <c r="D831" s="122"/>
      <c r="E831" s="122"/>
      <c r="F831" s="122"/>
      <c r="G831" s="122"/>
      <c r="H831" s="122"/>
      <c r="I831" s="122"/>
      <c r="J831" s="122"/>
      <c r="K831" s="122"/>
      <c r="L831" s="122"/>
      <c r="M831" s="122"/>
      <c r="N831" s="122"/>
      <c r="O831" s="122"/>
      <c r="P831" s="122"/>
      <c r="Q831" s="122"/>
      <c r="R831" s="122"/>
      <c r="S831" s="122"/>
      <c r="T831" s="122"/>
      <c r="U831" s="122"/>
      <c r="V831" s="122"/>
      <c r="W831" s="122"/>
      <c r="X831" s="122"/>
      <c r="Y831" s="122"/>
      <c r="Z831" s="122"/>
      <c r="AA831" s="122"/>
    </row>
    <row r="832" spans="1:27" ht="12.75" x14ac:dyDescent="0.2">
      <c r="A832" s="122"/>
      <c r="B832" s="122"/>
      <c r="C832" s="122"/>
      <c r="D832" s="122"/>
      <c r="E832" s="122"/>
      <c r="F832" s="122"/>
      <c r="G832" s="122"/>
      <c r="H832" s="122"/>
      <c r="I832" s="122"/>
      <c r="J832" s="122"/>
      <c r="K832" s="122"/>
      <c r="L832" s="122"/>
      <c r="M832" s="122"/>
      <c r="N832" s="122"/>
      <c r="O832" s="122"/>
      <c r="P832" s="122"/>
      <c r="Q832" s="122"/>
      <c r="R832" s="122"/>
      <c r="S832" s="122"/>
      <c r="T832" s="122"/>
      <c r="U832" s="122"/>
      <c r="V832" s="122"/>
      <c r="W832" s="122"/>
      <c r="X832" s="122"/>
      <c r="Y832" s="122"/>
      <c r="Z832" s="122"/>
      <c r="AA832" s="122"/>
    </row>
    <row r="833" spans="1:27" ht="12.75" x14ac:dyDescent="0.2">
      <c r="A833" s="122"/>
      <c r="B833" s="122"/>
      <c r="C833" s="122"/>
      <c r="D833" s="122"/>
      <c r="E833" s="122"/>
      <c r="F833" s="122"/>
      <c r="G833" s="122"/>
      <c r="H833" s="122"/>
      <c r="I833" s="122"/>
      <c r="J833" s="122"/>
      <c r="K833" s="122"/>
      <c r="L833" s="122"/>
      <c r="M833" s="122"/>
      <c r="N833" s="122"/>
      <c r="O833" s="122"/>
      <c r="P833" s="122"/>
      <c r="Q833" s="122"/>
      <c r="R833" s="122"/>
      <c r="S833" s="122"/>
      <c r="T833" s="122"/>
      <c r="U833" s="122"/>
      <c r="V833" s="122"/>
      <c r="W833" s="122"/>
      <c r="X833" s="122"/>
      <c r="Y833" s="122"/>
      <c r="Z833" s="122"/>
      <c r="AA833" s="122"/>
    </row>
    <row r="834" spans="1:27" ht="12.75" x14ac:dyDescent="0.2">
      <c r="A834" s="122"/>
      <c r="B834" s="122"/>
      <c r="C834" s="122"/>
      <c r="D834" s="122"/>
      <c r="E834" s="122"/>
      <c r="F834" s="122"/>
      <c r="G834" s="122"/>
      <c r="H834" s="122"/>
      <c r="I834" s="122"/>
      <c r="J834" s="122"/>
      <c r="K834" s="122"/>
      <c r="L834" s="122"/>
      <c r="M834" s="122"/>
      <c r="N834" s="122"/>
      <c r="O834" s="122"/>
      <c r="P834" s="122"/>
      <c r="Q834" s="122"/>
      <c r="R834" s="122"/>
      <c r="S834" s="122"/>
      <c r="T834" s="122"/>
      <c r="U834" s="122"/>
      <c r="V834" s="122"/>
      <c r="W834" s="122"/>
      <c r="X834" s="122"/>
      <c r="Y834" s="122"/>
      <c r="Z834" s="122"/>
      <c r="AA834" s="122"/>
    </row>
    <row r="835" spans="1:27" ht="12.75" x14ac:dyDescent="0.2">
      <c r="A835" s="122"/>
      <c r="B835" s="122"/>
      <c r="C835" s="122"/>
      <c r="D835" s="122"/>
      <c r="E835" s="122"/>
      <c r="F835" s="122"/>
      <c r="G835" s="122"/>
      <c r="H835" s="122"/>
      <c r="I835" s="122"/>
      <c r="J835" s="122"/>
      <c r="K835" s="122"/>
      <c r="L835" s="122"/>
      <c r="M835" s="122"/>
      <c r="N835" s="122"/>
      <c r="O835" s="122"/>
      <c r="P835" s="122"/>
      <c r="Q835" s="122"/>
      <c r="R835" s="122"/>
      <c r="S835" s="122"/>
      <c r="T835" s="122"/>
      <c r="U835" s="122"/>
      <c r="V835" s="122"/>
      <c r="W835" s="122"/>
      <c r="X835" s="122"/>
      <c r="Y835" s="122"/>
      <c r="Z835" s="122"/>
      <c r="AA835" s="122"/>
    </row>
    <row r="836" spans="1:27" ht="12.75" x14ac:dyDescent="0.2">
      <c r="A836" s="122"/>
      <c r="B836" s="122"/>
      <c r="C836" s="122"/>
      <c r="D836" s="122"/>
      <c r="E836" s="122"/>
      <c r="F836" s="122"/>
      <c r="G836" s="122"/>
      <c r="H836" s="122"/>
      <c r="I836" s="122"/>
      <c r="J836" s="122"/>
      <c r="K836" s="122"/>
      <c r="L836" s="122"/>
      <c r="M836" s="122"/>
      <c r="N836" s="122"/>
      <c r="O836" s="122"/>
      <c r="P836" s="122"/>
      <c r="Q836" s="122"/>
      <c r="R836" s="122"/>
      <c r="S836" s="122"/>
      <c r="T836" s="122"/>
      <c r="U836" s="122"/>
      <c r="V836" s="122"/>
      <c r="W836" s="122"/>
      <c r="X836" s="122"/>
      <c r="Y836" s="122"/>
      <c r="Z836" s="122"/>
      <c r="AA836" s="122"/>
    </row>
    <row r="837" spans="1:27" ht="12.75" x14ac:dyDescent="0.2">
      <c r="A837" s="122"/>
      <c r="B837" s="122"/>
      <c r="C837" s="122"/>
      <c r="D837" s="122"/>
      <c r="E837" s="122"/>
      <c r="F837" s="122"/>
      <c r="G837" s="122"/>
      <c r="H837" s="122"/>
      <c r="I837" s="122"/>
      <c r="J837" s="122"/>
      <c r="K837" s="122"/>
      <c r="L837" s="122"/>
      <c r="M837" s="122"/>
      <c r="N837" s="122"/>
      <c r="O837" s="122"/>
      <c r="P837" s="122"/>
      <c r="Q837" s="122"/>
      <c r="R837" s="122"/>
      <c r="S837" s="122"/>
      <c r="T837" s="122"/>
      <c r="U837" s="122"/>
      <c r="V837" s="122"/>
      <c r="W837" s="122"/>
      <c r="X837" s="122"/>
      <c r="Y837" s="122"/>
      <c r="Z837" s="122"/>
      <c r="AA837" s="122"/>
    </row>
    <row r="838" spans="1:27" ht="12.75" x14ac:dyDescent="0.2">
      <c r="A838" s="122"/>
      <c r="B838" s="122"/>
      <c r="C838" s="122"/>
      <c r="D838" s="122"/>
      <c r="E838" s="122"/>
      <c r="F838" s="122"/>
      <c r="G838" s="122"/>
      <c r="H838" s="122"/>
      <c r="I838" s="122"/>
      <c r="J838" s="122"/>
      <c r="K838" s="122"/>
      <c r="L838" s="122"/>
      <c r="M838" s="122"/>
      <c r="N838" s="122"/>
      <c r="O838" s="122"/>
      <c r="P838" s="122"/>
      <c r="Q838" s="122"/>
      <c r="R838" s="122"/>
      <c r="S838" s="122"/>
      <c r="T838" s="122"/>
      <c r="U838" s="122"/>
      <c r="V838" s="122"/>
      <c r="W838" s="122"/>
      <c r="X838" s="122"/>
      <c r="Y838" s="122"/>
      <c r="Z838" s="122"/>
      <c r="AA838" s="122"/>
    </row>
    <row r="839" spans="1:27" ht="12.75" x14ac:dyDescent="0.2">
      <c r="A839" s="122"/>
      <c r="B839" s="122"/>
      <c r="C839" s="122"/>
      <c r="D839" s="122"/>
      <c r="E839" s="122"/>
      <c r="F839" s="122"/>
      <c r="G839" s="122"/>
      <c r="H839" s="122"/>
      <c r="I839" s="122"/>
      <c r="J839" s="122"/>
      <c r="K839" s="122"/>
      <c r="L839" s="122"/>
      <c r="M839" s="122"/>
      <c r="N839" s="122"/>
      <c r="O839" s="122"/>
      <c r="P839" s="122"/>
      <c r="Q839" s="122"/>
      <c r="R839" s="122"/>
      <c r="S839" s="122"/>
      <c r="T839" s="122"/>
      <c r="U839" s="122"/>
      <c r="V839" s="122"/>
      <c r="W839" s="122"/>
      <c r="X839" s="122"/>
      <c r="Y839" s="122"/>
      <c r="Z839" s="122"/>
      <c r="AA839" s="122"/>
    </row>
    <row r="840" spans="1:27" ht="12.75" x14ac:dyDescent="0.2">
      <c r="A840" s="122"/>
      <c r="B840" s="122"/>
      <c r="C840" s="122"/>
      <c r="D840" s="122"/>
      <c r="E840" s="122"/>
      <c r="F840" s="122"/>
      <c r="G840" s="122"/>
      <c r="H840" s="122"/>
      <c r="I840" s="122"/>
      <c r="J840" s="122"/>
      <c r="K840" s="122"/>
      <c r="L840" s="122"/>
      <c r="M840" s="122"/>
      <c r="N840" s="122"/>
      <c r="O840" s="122"/>
      <c r="P840" s="122"/>
      <c r="Q840" s="122"/>
      <c r="R840" s="122"/>
      <c r="S840" s="122"/>
      <c r="T840" s="122"/>
      <c r="U840" s="122"/>
      <c r="V840" s="122"/>
      <c r="W840" s="122"/>
      <c r="X840" s="122"/>
      <c r="Y840" s="122"/>
      <c r="Z840" s="122"/>
      <c r="AA840" s="122"/>
    </row>
    <row r="841" spans="1:27" ht="12.75" x14ac:dyDescent="0.2">
      <c r="A841" s="122"/>
      <c r="B841" s="122"/>
      <c r="C841" s="122"/>
      <c r="D841" s="122"/>
      <c r="E841" s="122"/>
      <c r="F841" s="122"/>
      <c r="G841" s="122"/>
      <c r="H841" s="122"/>
      <c r="I841" s="122"/>
      <c r="J841" s="122"/>
      <c r="K841" s="122"/>
      <c r="L841" s="122"/>
      <c r="M841" s="122"/>
      <c r="N841" s="122"/>
      <c r="O841" s="122"/>
      <c r="P841" s="122"/>
      <c r="Q841" s="122"/>
      <c r="R841" s="122"/>
      <c r="S841" s="122"/>
      <c r="T841" s="122"/>
      <c r="U841" s="122"/>
      <c r="V841" s="122"/>
      <c r="W841" s="122"/>
      <c r="X841" s="122"/>
      <c r="Y841" s="122"/>
      <c r="Z841" s="122"/>
      <c r="AA841" s="122"/>
    </row>
    <row r="842" spans="1:27" ht="12.75" x14ac:dyDescent="0.2">
      <c r="A842" s="122"/>
      <c r="B842" s="122"/>
      <c r="C842" s="122"/>
      <c r="D842" s="122"/>
      <c r="E842" s="122"/>
      <c r="F842" s="122"/>
      <c r="G842" s="122"/>
      <c r="H842" s="122"/>
      <c r="I842" s="122"/>
      <c r="J842" s="122"/>
      <c r="K842" s="122"/>
      <c r="L842" s="122"/>
      <c r="M842" s="122"/>
      <c r="N842" s="122"/>
      <c r="O842" s="122"/>
      <c r="P842" s="122"/>
      <c r="Q842" s="122"/>
      <c r="R842" s="122"/>
      <c r="S842" s="122"/>
      <c r="T842" s="122"/>
      <c r="U842" s="122"/>
      <c r="V842" s="122"/>
      <c r="W842" s="122"/>
      <c r="X842" s="122"/>
      <c r="Y842" s="122"/>
      <c r="Z842" s="122"/>
      <c r="AA842" s="122"/>
    </row>
    <row r="843" spans="1:27" ht="12.75" x14ac:dyDescent="0.2">
      <c r="A843" s="122"/>
      <c r="B843" s="122"/>
      <c r="C843" s="122"/>
      <c r="D843" s="122"/>
      <c r="E843" s="122"/>
      <c r="F843" s="122"/>
      <c r="G843" s="122"/>
      <c r="H843" s="122"/>
      <c r="I843" s="122"/>
      <c r="J843" s="122"/>
      <c r="K843" s="122"/>
      <c r="L843" s="122"/>
      <c r="M843" s="122"/>
      <c r="N843" s="122"/>
      <c r="O843" s="122"/>
      <c r="P843" s="122"/>
      <c r="Q843" s="122"/>
      <c r="R843" s="122"/>
      <c r="S843" s="122"/>
      <c r="T843" s="122"/>
      <c r="U843" s="122"/>
      <c r="V843" s="122"/>
      <c r="W843" s="122"/>
      <c r="X843" s="122"/>
      <c r="Y843" s="122"/>
      <c r="Z843" s="122"/>
      <c r="AA843" s="122"/>
    </row>
    <row r="844" spans="1:27" ht="12.75" x14ac:dyDescent="0.2">
      <c r="A844" s="122"/>
      <c r="B844" s="122"/>
      <c r="C844" s="122"/>
      <c r="D844" s="122"/>
      <c r="E844" s="122"/>
      <c r="F844" s="122"/>
      <c r="G844" s="122"/>
      <c r="H844" s="122"/>
      <c r="I844" s="122"/>
      <c r="J844" s="122"/>
      <c r="K844" s="122"/>
      <c r="L844" s="122"/>
      <c r="M844" s="122"/>
      <c r="N844" s="122"/>
      <c r="O844" s="122"/>
      <c r="P844" s="122"/>
      <c r="Q844" s="122"/>
      <c r="R844" s="122"/>
      <c r="S844" s="122"/>
      <c r="T844" s="122"/>
      <c r="U844" s="122"/>
      <c r="V844" s="122"/>
      <c r="W844" s="122"/>
      <c r="X844" s="122"/>
      <c r="Y844" s="122"/>
      <c r="Z844" s="122"/>
      <c r="AA844" s="122"/>
    </row>
    <row r="845" spans="1:27" ht="12.75" x14ac:dyDescent="0.2">
      <c r="A845" s="122"/>
      <c r="B845" s="122"/>
      <c r="C845" s="122"/>
      <c r="D845" s="122"/>
      <c r="E845" s="122"/>
      <c r="F845" s="122"/>
      <c r="G845" s="122"/>
      <c r="H845" s="122"/>
      <c r="I845" s="122"/>
      <c r="J845" s="122"/>
      <c r="K845" s="122"/>
      <c r="L845" s="122"/>
      <c r="M845" s="122"/>
      <c r="N845" s="122"/>
      <c r="O845" s="122"/>
      <c r="P845" s="122"/>
      <c r="Q845" s="122"/>
      <c r="R845" s="122"/>
      <c r="S845" s="122"/>
      <c r="T845" s="122"/>
      <c r="U845" s="122"/>
      <c r="V845" s="122"/>
      <c r="W845" s="122"/>
      <c r="X845" s="122"/>
      <c r="Y845" s="122"/>
      <c r="Z845" s="122"/>
      <c r="AA845" s="122"/>
    </row>
    <row r="846" spans="1:27" ht="12.75" x14ac:dyDescent="0.2">
      <c r="A846" s="122"/>
      <c r="B846" s="122"/>
      <c r="C846" s="122"/>
      <c r="D846" s="122"/>
      <c r="E846" s="122"/>
      <c r="F846" s="122"/>
      <c r="G846" s="122"/>
      <c r="H846" s="122"/>
      <c r="I846" s="122"/>
      <c r="J846" s="122"/>
      <c r="K846" s="122"/>
      <c r="L846" s="122"/>
      <c r="M846" s="122"/>
      <c r="N846" s="122"/>
      <c r="O846" s="122"/>
      <c r="P846" s="122"/>
      <c r="Q846" s="122"/>
      <c r="R846" s="122"/>
      <c r="S846" s="122"/>
      <c r="T846" s="122"/>
      <c r="U846" s="122"/>
      <c r="V846" s="122"/>
      <c r="W846" s="122"/>
      <c r="X846" s="122"/>
      <c r="Y846" s="122"/>
      <c r="Z846" s="122"/>
      <c r="AA846" s="122"/>
    </row>
    <row r="847" spans="1:27" ht="12.75" x14ac:dyDescent="0.2">
      <c r="A847" s="122"/>
      <c r="B847" s="122"/>
      <c r="C847" s="122"/>
      <c r="D847" s="122"/>
      <c r="E847" s="122"/>
      <c r="F847" s="122"/>
      <c r="G847" s="122"/>
      <c r="H847" s="122"/>
      <c r="I847" s="122"/>
      <c r="J847" s="122"/>
      <c r="K847" s="122"/>
      <c r="L847" s="122"/>
      <c r="M847" s="122"/>
      <c r="N847" s="122"/>
      <c r="O847" s="122"/>
      <c r="P847" s="122"/>
      <c r="Q847" s="122"/>
      <c r="R847" s="122"/>
      <c r="S847" s="122"/>
      <c r="T847" s="122"/>
      <c r="U847" s="122"/>
      <c r="V847" s="122"/>
      <c r="W847" s="122"/>
      <c r="X847" s="122"/>
      <c r="Y847" s="122"/>
      <c r="Z847" s="122"/>
      <c r="AA847" s="122"/>
    </row>
    <row r="848" spans="1:27" ht="12.75" x14ac:dyDescent="0.2">
      <c r="A848" s="122"/>
      <c r="B848" s="122"/>
      <c r="C848" s="122"/>
      <c r="D848" s="122"/>
      <c r="E848" s="122"/>
      <c r="F848" s="122"/>
      <c r="G848" s="122"/>
      <c r="H848" s="122"/>
      <c r="I848" s="122"/>
      <c r="J848" s="122"/>
      <c r="K848" s="122"/>
      <c r="L848" s="122"/>
      <c r="M848" s="122"/>
      <c r="N848" s="122"/>
      <c r="O848" s="122"/>
      <c r="P848" s="122"/>
      <c r="Q848" s="122"/>
      <c r="R848" s="122"/>
      <c r="S848" s="122"/>
      <c r="T848" s="122"/>
      <c r="U848" s="122"/>
      <c r="V848" s="122"/>
      <c r="W848" s="122"/>
      <c r="X848" s="122"/>
      <c r="Y848" s="122"/>
      <c r="Z848" s="122"/>
      <c r="AA848" s="122"/>
    </row>
    <row r="849" spans="1:27" ht="12.75" x14ac:dyDescent="0.2">
      <c r="A849" s="122"/>
      <c r="B849" s="122"/>
      <c r="C849" s="122"/>
      <c r="D849" s="122"/>
      <c r="E849" s="122"/>
      <c r="F849" s="122"/>
      <c r="G849" s="122"/>
      <c r="H849" s="122"/>
      <c r="I849" s="122"/>
      <c r="J849" s="122"/>
      <c r="K849" s="122"/>
      <c r="L849" s="122"/>
      <c r="M849" s="122"/>
      <c r="N849" s="122"/>
      <c r="O849" s="122"/>
      <c r="P849" s="122"/>
      <c r="Q849" s="122"/>
      <c r="R849" s="122"/>
      <c r="S849" s="122"/>
      <c r="T849" s="122"/>
      <c r="U849" s="122"/>
      <c r="V849" s="122"/>
      <c r="W849" s="122"/>
      <c r="X849" s="122"/>
      <c r="Y849" s="122"/>
      <c r="Z849" s="122"/>
      <c r="AA849" s="122"/>
    </row>
    <row r="850" spans="1:27" ht="12.75" x14ac:dyDescent="0.2">
      <c r="A850" s="122"/>
      <c r="B850" s="122"/>
      <c r="C850" s="122"/>
      <c r="D850" s="122"/>
      <c r="E850" s="122"/>
      <c r="F850" s="122"/>
      <c r="G850" s="122"/>
      <c r="H850" s="122"/>
      <c r="I850" s="122"/>
      <c r="J850" s="122"/>
      <c r="K850" s="122"/>
      <c r="L850" s="122"/>
      <c r="M850" s="122"/>
      <c r="N850" s="122"/>
      <c r="O850" s="122"/>
      <c r="P850" s="122"/>
      <c r="Q850" s="122"/>
      <c r="R850" s="122"/>
      <c r="S850" s="122"/>
      <c r="T850" s="122"/>
      <c r="U850" s="122"/>
      <c r="V850" s="122"/>
      <c r="W850" s="122"/>
      <c r="X850" s="122"/>
      <c r="Y850" s="122"/>
      <c r="Z850" s="122"/>
      <c r="AA850" s="122"/>
    </row>
    <row r="851" spans="1:27" ht="12.75" x14ac:dyDescent="0.2">
      <c r="A851" s="122"/>
      <c r="B851" s="122"/>
      <c r="C851" s="122"/>
      <c r="D851" s="122"/>
      <c r="E851" s="122"/>
      <c r="F851" s="122"/>
      <c r="G851" s="122"/>
      <c r="H851" s="122"/>
      <c r="I851" s="122"/>
      <c r="J851" s="122"/>
      <c r="K851" s="122"/>
      <c r="L851" s="122"/>
      <c r="M851" s="122"/>
      <c r="N851" s="122"/>
      <c r="O851" s="122"/>
      <c r="P851" s="122"/>
      <c r="Q851" s="122"/>
      <c r="R851" s="122"/>
      <c r="S851" s="122"/>
      <c r="T851" s="122"/>
      <c r="U851" s="122"/>
      <c r="V851" s="122"/>
      <c r="W851" s="122"/>
      <c r="X851" s="122"/>
      <c r="Y851" s="122"/>
      <c r="Z851" s="122"/>
      <c r="AA851" s="122"/>
    </row>
    <row r="852" spans="1:27" ht="12.75" x14ac:dyDescent="0.2">
      <c r="A852" s="122"/>
      <c r="B852" s="122"/>
      <c r="C852" s="122"/>
      <c r="D852" s="122"/>
      <c r="E852" s="122"/>
      <c r="F852" s="122"/>
      <c r="G852" s="122"/>
      <c r="H852" s="122"/>
      <c r="I852" s="122"/>
      <c r="J852" s="122"/>
      <c r="K852" s="122"/>
      <c r="L852" s="122"/>
      <c r="M852" s="122"/>
      <c r="N852" s="122"/>
      <c r="O852" s="122"/>
      <c r="P852" s="122"/>
      <c r="Q852" s="122"/>
      <c r="R852" s="122"/>
      <c r="S852" s="122"/>
      <c r="T852" s="122"/>
      <c r="U852" s="122"/>
      <c r="V852" s="122"/>
      <c r="W852" s="122"/>
      <c r="X852" s="122"/>
      <c r="Y852" s="122"/>
      <c r="Z852" s="122"/>
      <c r="AA852" s="122"/>
    </row>
    <row r="853" spans="1:27" ht="12.75" x14ac:dyDescent="0.2">
      <c r="A853" s="122"/>
      <c r="B853" s="122"/>
      <c r="C853" s="122"/>
      <c r="D853" s="122"/>
      <c r="E853" s="122"/>
      <c r="F853" s="122"/>
      <c r="G853" s="122"/>
      <c r="H853" s="122"/>
      <c r="I853" s="122"/>
      <c r="J853" s="122"/>
      <c r="K853" s="122"/>
      <c r="L853" s="122"/>
      <c r="M853" s="122"/>
      <c r="N853" s="122"/>
      <c r="O853" s="122"/>
      <c r="P853" s="122"/>
      <c r="Q853" s="122"/>
      <c r="R853" s="122"/>
      <c r="S853" s="122"/>
      <c r="T853" s="122"/>
      <c r="U853" s="122"/>
      <c r="V853" s="122"/>
      <c r="W853" s="122"/>
      <c r="X853" s="122"/>
      <c r="Y853" s="122"/>
      <c r="Z853" s="122"/>
      <c r="AA853" s="122"/>
    </row>
    <row r="854" spans="1:27" ht="12.75" x14ac:dyDescent="0.2">
      <c r="A854" s="122"/>
      <c r="B854" s="122"/>
      <c r="C854" s="122"/>
      <c r="D854" s="122"/>
      <c r="E854" s="122"/>
      <c r="F854" s="122"/>
      <c r="G854" s="122"/>
      <c r="H854" s="122"/>
      <c r="I854" s="122"/>
      <c r="J854" s="122"/>
      <c r="K854" s="122"/>
      <c r="L854" s="122"/>
      <c r="M854" s="122"/>
      <c r="N854" s="122"/>
      <c r="O854" s="122"/>
      <c r="P854" s="122"/>
      <c r="Q854" s="122"/>
      <c r="R854" s="122"/>
      <c r="S854" s="122"/>
      <c r="T854" s="122"/>
      <c r="U854" s="122"/>
      <c r="V854" s="122"/>
      <c r="W854" s="122"/>
      <c r="X854" s="122"/>
      <c r="Y854" s="122"/>
      <c r="Z854" s="122"/>
      <c r="AA854" s="122"/>
    </row>
    <row r="855" spans="1:27" ht="12.75" x14ac:dyDescent="0.2">
      <c r="A855" s="122"/>
      <c r="B855" s="122"/>
      <c r="C855" s="122"/>
      <c r="D855" s="122"/>
      <c r="E855" s="122"/>
      <c r="F855" s="122"/>
      <c r="G855" s="122"/>
      <c r="H855" s="122"/>
      <c r="I855" s="122"/>
      <c r="J855" s="122"/>
      <c r="K855" s="122"/>
      <c r="L855" s="122"/>
      <c r="M855" s="122"/>
      <c r="N855" s="122"/>
      <c r="O855" s="122"/>
      <c r="P855" s="122"/>
      <c r="Q855" s="122"/>
      <c r="R855" s="122"/>
      <c r="S855" s="122"/>
      <c r="T855" s="122"/>
      <c r="U855" s="122"/>
      <c r="V855" s="122"/>
      <c r="W855" s="122"/>
      <c r="X855" s="122"/>
      <c r="Y855" s="122"/>
      <c r="Z855" s="122"/>
      <c r="AA855" s="122"/>
    </row>
    <row r="856" spans="1:27" ht="12.75" x14ac:dyDescent="0.2">
      <c r="A856" s="122"/>
      <c r="B856" s="122"/>
      <c r="C856" s="122"/>
      <c r="D856" s="122"/>
      <c r="E856" s="122"/>
      <c r="F856" s="122"/>
      <c r="G856" s="122"/>
      <c r="H856" s="122"/>
      <c r="I856" s="122"/>
      <c r="J856" s="122"/>
      <c r="K856" s="122"/>
      <c r="L856" s="122"/>
      <c r="M856" s="122"/>
      <c r="N856" s="122"/>
      <c r="O856" s="122"/>
      <c r="P856" s="122"/>
      <c r="Q856" s="122"/>
      <c r="R856" s="122"/>
      <c r="S856" s="122"/>
      <c r="T856" s="122"/>
      <c r="U856" s="122"/>
      <c r="V856" s="122"/>
      <c r="W856" s="122"/>
      <c r="X856" s="122"/>
      <c r="Y856" s="122"/>
      <c r="Z856" s="122"/>
      <c r="AA856" s="122"/>
    </row>
    <row r="857" spans="1:27" ht="12.75" x14ac:dyDescent="0.2">
      <c r="A857" s="122"/>
      <c r="B857" s="122"/>
      <c r="C857" s="122"/>
      <c r="D857" s="122"/>
      <c r="E857" s="122"/>
      <c r="F857" s="122"/>
      <c r="G857" s="122"/>
      <c r="H857" s="122"/>
      <c r="I857" s="122"/>
      <c r="J857" s="122"/>
      <c r="K857" s="122"/>
      <c r="L857" s="122"/>
      <c r="M857" s="122"/>
      <c r="N857" s="122"/>
      <c r="O857" s="122"/>
      <c r="P857" s="122"/>
      <c r="Q857" s="122"/>
      <c r="R857" s="122"/>
      <c r="S857" s="122"/>
      <c r="T857" s="122"/>
      <c r="U857" s="122"/>
      <c r="V857" s="122"/>
      <c r="W857" s="122"/>
      <c r="X857" s="122"/>
      <c r="Y857" s="122"/>
      <c r="Z857" s="122"/>
      <c r="AA857" s="122"/>
    </row>
    <row r="858" spans="1:27" ht="12.75" x14ac:dyDescent="0.2">
      <c r="A858" s="122"/>
      <c r="B858" s="122"/>
      <c r="C858" s="122"/>
      <c r="D858" s="122"/>
      <c r="E858" s="122"/>
      <c r="F858" s="122"/>
      <c r="G858" s="122"/>
      <c r="H858" s="122"/>
      <c r="I858" s="122"/>
      <c r="J858" s="122"/>
      <c r="K858" s="122"/>
      <c r="L858" s="122"/>
      <c r="M858" s="122"/>
      <c r="N858" s="122"/>
      <c r="O858" s="122"/>
      <c r="P858" s="122"/>
      <c r="Q858" s="122"/>
      <c r="R858" s="122"/>
      <c r="S858" s="122"/>
      <c r="T858" s="122"/>
      <c r="U858" s="122"/>
      <c r="V858" s="122"/>
      <c r="W858" s="122"/>
      <c r="X858" s="122"/>
      <c r="Y858" s="122"/>
      <c r="Z858" s="122"/>
      <c r="AA858" s="122"/>
    </row>
    <row r="859" spans="1:27" ht="12.75" x14ac:dyDescent="0.2">
      <c r="A859" s="122"/>
      <c r="B859" s="122"/>
      <c r="C859" s="122"/>
      <c r="D859" s="122"/>
      <c r="E859" s="122"/>
      <c r="F859" s="122"/>
      <c r="G859" s="122"/>
      <c r="H859" s="122"/>
      <c r="I859" s="122"/>
      <c r="J859" s="122"/>
      <c r="K859" s="122"/>
      <c r="L859" s="122"/>
      <c r="M859" s="122"/>
      <c r="N859" s="122"/>
      <c r="O859" s="122"/>
      <c r="P859" s="122"/>
      <c r="Q859" s="122"/>
      <c r="R859" s="122"/>
      <c r="S859" s="122"/>
      <c r="T859" s="122"/>
      <c r="U859" s="122"/>
      <c r="V859" s="122"/>
      <c r="W859" s="122"/>
      <c r="X859" s="122"/>
      <c r="Y859" s="122"/>
      <c r="Z859" s="122"/>
      <c r="AA859" s="122"/>
    </row>
    <row r="860" spans="1:27" ht="12.75" x14ac:dyDescent="0.2">
      <c r="A860" s="122"/>
      <c r="B860" s="122"/>
      <c r="C860" s="122"/>
      <c r="D860" s="122"/>
      <c r="E860" s="122"/>
      <c r="F860" s="122"/>
      <c r="G860" s="122"/>
      <c r="H860" s="122"/>
      <c r="I860" s="122"/>
      <c r="J860" s="122"/>
      <c r="K860" s="122"/>
      <c r="L860" s="122"/>
      <c r="M860" s="122"/>
      <c r="N860" s="122"/>
      <c r="O860" s="122"/>
      <c r="P860" s="122"/>
      <c r="Q860" s="122"/>
      <c r="R860" s="122"/>
      <c r="S860" s="122"/>
      <c r="T860" s="122"/>
      <c r="U860" s="122"/>
      <c r="V860" s="122"/>
      <c r="W860" s="122"/>
      <c r="X860" s="122"/>
      <c r="Y860" s="122"/>
      <c r="Z860" s="122"/>
      <c r="AA860" s="122"/>
    </row>
    <row r="861" spans="1:27" ht="12.75" x14ac:dyDescent="0.2">
      <c r="A861" s="122"/>
      <c r="B861" s="122"/>
      <c r="C861" s="122"/>
      <c r="D861" s="122"/>
      <c r="E861" s="122"/>
      <c r="F861" s="122"/>
      <c r="G861" s="122"/>
      <c r="H861" s="122"/>
      <c r="I861" s="122"/>
      <c r="J861" s="122"/>
      <c r="K861" s="122"/>
      <c r="L861" s="122"/>
      <c r="M861" s="122"/>
      <c r="N861" s="122"/>
      <c r="O861" s="122"/>
      <c r="P861" s="122"/>
      <c r="Q861" s="122"/>
      <c r="R861" s="122"/>
      <c r="S861" s="122"/>
      <c r="T861" s="122"/>
      <c r="U861" s="122"/>
      <c r="V861" s="122"/>
      <c r="W861" s="122"/>
      <c r="X861" s="122"/>
      <c r="Y861" s="122"/>
      <c r="Z861" s="122"/>
      <c r="AA861" s="122"/>
    </row>
    <row r="862" spans="1:27" ht="12.75" x14ac:dyDescent="0.2">
      <c r="A862" s="122"/>
      <c r="B862" s="122"/>
      <c r="C862" s="122"/>
      <c r="D862" s="122"/>
      <c r="E862" s="122"/>
      <c r="F862" s="122"/>
      <c r="G862" s="122"/>
      <c r="H862" s="122"/>
      <c r="I862" s="122"/>
      <c r="J862" s="122"/>
      <c r="K862" s="122"/>
      <c r="L862" s="122"/>
      <c r="M862" s="122"/>
      <c r="N862" s="122"/>
      <c r="O862" s="122"/>
      <c r="P862" s="122"/>
      <c r="Q862" s="122"/>
      <c r="R862" s="122"/>
      <c r="S862" s="122"/>
      <c r="T862" s="122"/>
      <c r="U862" s="122"/>
      <c r="V862" s="122"/>
      <c r="W862" s="122"/>
      <c r="X862" s="122"/>
      <c r="Y862" s="122"/>
      <c r="Z862" s="122"/>
      <c r="AA862" s="122"/>
    </row>
    <row r="863" spans="1:27" ht="12.75" x14ac:dyDescent="0.2">
      <c r="A863" s="122"/>
      <c r="B863" s="122"/>
      <c r="C863" s="122"/>
      <c r="D863" s="122"/>
      <c r="E863" s="122"/>
      <c r="F863" s="122"/>
      <c r="G863" s="122"/>
      <c r="H863" s="122"/>
      <c r="I863" s="122"/>
      <c r="J863" s="122"/>
      <c r="K863" s="122"/>
      <c r="L863" s="122"/>
      <c r="M863" s="122"/>
      <c r="N863" s="122"/>
      <c r="O863" s="122"/>
      <c r="P863" s="122"/>
      <c r="Q863" s="122"/>
      <c r="R863" s="122"/>
      <c r="S863" s="122"/>
      <c r="T863" s="122"/>
      <c r="U863" s="122"/>
      <c r="V863" s="122"/>
      <c r="W863" s="122"/>
      <c r="X863" s="122"/>
      <c r="Y863" s="122"/>
      <c r="Z863" s="122"/>
      <c r="AA863" s="122"/>
    </row>
    <row r="864" spans="1:27" ht="12.75" x14ac:dyDescent="0.2">
      <c r="A864" s="122"/>
      <c r="B864" s="122"/>
      <c r="C864" s="122"/>
      <c r="D864" s="122"/>
      <c r="E864" s="122"/>
      <c r="F864" s="122"/>
      <c r="G864" s="122"/>
      <c r="H864" s="122"/>
      <c r="I864" s="122"/>
      <c r="J864" s="122"/>
      <c r="K864" s="122"/>
      <c r="L864" s="122"/>
      <c r="M864" s="122"/>
      <c r="N864" s="122"/>
      <c r="O864" s="122"/>
      <c r="P864" s="122"/>
      <c r="Q864" s="122"/>
      <c r="R864" s="122"/>
      <c r="S864" s="122"/>
      <c r="T864" s="122"/>
      <c r="U864" s="122"/>
      <c r="V864" s="122"/>
      <c r="W864" s="122"/>
      <c r="X864" s="122"/>
      <c r="Y864" s="122"/>
      <c r="Z864" s="122"/>
      <c r="AA864" s="122"/>
    </row>
    <row r="865" spans="1:27" ht="12.75" x14ac:dyDescent="0.2">
      <c r="A865" s="122"/>
      <c r="B865" s="122"/>
      <c r="C865" s="122"/>
      <c r="D865" s="122"/>
      <c r="E865" s="122"/>
      <c r="F865" s="122"/>
      <c r="G865" s="122"/>
      <c r="H865" s="122"/>
      <c r="I865" s="122"/>
      <c r="J865" s="122"/>
      <c r="K865" s="122"/>
      <c r="L865" s="122"/>
      <c r="M865" s="122"/>
      <c r="N865" s="122"/>
      <c r="O865" s="122"/>
      <c r="P865" s="122"/>
      <c r="Q865" s="122"/>
      <c r="R865" s="122"/>
      <c r="S865" s="122"/>
      <c r="T865" s="122"/>
      <c r="U865" s="122"/>
      <c r="V865" s="122"/>
      <c r="W865" s="122"/>
      <c r="X865" s="122"/>
      <c r="Y865" s="122"/>
      <c r="Z865" s="122"/>
      <c r="AA865" s="122"/>
    </row>
    <row r="866" spans="1:27" ht="12.75" x14ac:dyDescent="0.2">
      <c r="A866" s="122"/>
      <c r="B866" s="122"/>
      <c r="C866" s="122"/>
      <c r="D866" s="122"/>
      <c r="E866" s="122"/>
      <c r="F866" s="122"/>
      <c r="G866" s="122"/>
      <c r="H866" s="122"/>
      <c r="I866" s="122"/>
      <c r="J866" s="122"/>
      <c r="K866" s="122"/>
      <c r="L866" s="122"/>
      <c r="M866" s="122"/>
      <c r="N866" s="122"/>
      <c r="O866" s="122"/>
      <c r="P866" s="122"/>
      <c r="Q866" s="122"/>
      <c r="R866" s="122"/>
      <c r="S866" s="122"/>
      <c r="T866" s="122"/>
      <c r="U866" s="122"/>
      <c r="V866" s="122"/>
      <c r="W866" s="122"/>
      <c r="X866" s="122"/>
      <c r="Y866" s="122"/>
      <c r="Z866" s="122"/>
      <c r="AA866" s="122"/>
    </row>
    <row r="867" spans="1:27" ht="12.75" x14ac:dyDescent="0.2">
      <c r="A867" s="122"/>
      <c r="B867" s="122"/>
      <c r="C867" s="122"/>
      <c r="D867" s="122"/>
      <c r="E867" s="122"/>
      <c r="F867" s="122"/>
      <c r="G867" s="122"/>
      <c r="H867" s="122"/>
      <c r="I867" s="122"/>
      <c r="J867" s="122"/>
      <c r="K867" s="122"/>
      <c r="L867" s="122"/>
      <c r="M867" s="122"/>
      <c r="N867" s="122"/>
      <c r="O867" s="122"/>
      <c r="P867" s="122"/>
      <c r="Q867" s="122"/>
      <c r="R867" s="122"/>
      <c r="S867" s="122"/>
      <c r="T867" s="122"/>
      <c r="U867" s="122"/>
      <c r="V867" s="122"/>
      <c r="W867" s="122"/>
      <c r="X867" s="122"/>
      <c r="Y867" s="122"/>
      <c r="Z867" s="122"/>
      <c r="AA867" s="122"/>
    </row>
    <row r="868" spans="1:27" ht="12.75" x14ac:dyDescent="0.2">
      <c r="A868" s="122"/>
      <c r="B868" s="122"/>
      <c r="C868" s="122"/>
      <c r="D868" s="122"/>
      <c r="E868" s="122"/>
      <c r="F868" s="122"/>
      <c r="G868" s="122"/>
      <c r="H868" s="122"/>
      <c r="I868" s="122"/>
      <c r="J868" s="122"/>
      <c r="K868" s="122"/>
      <c r="L868" s="122"/>
      <c r="M868" s="122"/>
      <c r="N868" s="122"/>
      <c r="O868" s="122"/>
      <c r="P868" s="122"/>
      <c r="Q868" s="122"/>
      <c r="R868" s="122"/>
      <c r="S868" s="122"/>
      <c r="T868" s="122"/>
      <c r="U868" s="122"/>
      <c r="V868" s="122"/>
      <c r="W868" s="122"/>
      <c r="X868" s="122"/>
      <c r="Y868" s="122"/>
      <c r="Z868" s="122"/>
      <c r="AA868" s="122"/>
    </row>
    <row r="869" spans="1:27" ht="12.75" x14ac:dyDescent="0.2">
      <c r="A869" s="122"/>
      <c r="B869" s="122"/>
      <c r="C869" s="122"/>
      <c r="D869" s="122"/>
      <c r="E869" s="122"/>
      <c r="F869" s="122"/>
      <c r="G869" s="122"/>
      <c r="H869" s="122"/>
      <c r="I869" s="122"/>
      <c r="J869" s="122"/>
      <c r="K869" s="122"/>
      <c r="L869" s="122"/>
      <c r="M869" s="122"/>
      <c r="N869" s="122"/>
      <c r="O869" s="122"/>
      <c r="P869" s="122"/>
      <c r="Q869" s="122"/>
      <c r="R869" s="122"/>
      <c r="S869" s="122"/>
      <c r="T869" s="122"/>
      <c r="U869" s="122"/>
      <c r="V869" s="122"/>
      <c r="W869" s="122"/>
      <c r="X869" s="122"/>
      <c r="Y869" s="122"/>
      <c r="Z869" s="122"/>
      <c r="AA869" s="122"/>
    </row>
    <row r="870" spans="1:27" ht="12.75" x14ac:dyDescent="0.2">
      <c r="A870" s="122"/>
      <c r="B870" s="122"/>
      <c r="C870" s="122"/>
      <c r="D870" s="122"/>
      <c r="E870" s="122"/>
      <c r="F870" s="122"/>
      <c r="G870" s="122"/>
      <c r="H870" s="122"/>
      <c r="I870" s="122"/>
      <c r="J870" s="122"/>
      <c r="K870" s="122"/>
      <c r="L870" s="122"/>
      <c r="M870" s="122"/>
      <c r="N870" s="122"/>
      <c r="O870" s="122"/>
      <c r="P870" s="122"/>
      <c r="Q870" s="122"/>
      <c r="R870" s="122"/>
      <c r="S870" s="122"/>
      <c r="T870" s="122"/>
      <c r="U870" s="122"/>
      <c r="V870" s="122"/>
      <c r="W870" s="122"/>
      <c r="X870" s="122"/>
      <c r="Y870" s="122"/>
      <c r="Z870" s="122"/>
      <c r="AA870" s="122"/>
    </row>
    <row r="871" spans="1:27" ht="12.75" x14ac:dyDescent="0.2">
      <c r="A871" s="122"/>
      <c r="B871" s="122"/>
      <c r="C871" s="122"/>
      <c r="D871" s="122"/>
      <c r="E871" s="122"/>
      <c r="F871" s="122"/>
      <c r="G871" s="122"/>
      <c r="H871" s="122"/>
      <c r="I871" s="122"/>
      <c r="J871" s="122"/>
      <c r="K871" s="122"/>
      <c r="L871" s="122"/>
      <c r="M871" s="122"/>
      <c r="N871" s="122"/>
      <c r="O871" s="122"/>
      <c r="P871" s="122"/>
      <c r="Q871" s="122"/>
      <c r="R871" s="122"/>
      <c r="S871" s="122"/>
      <c r="T871" s="122"/>
      <c r="U871" s="122"/>
      <c r="V871" s="122"/>
      <c r="W871" s="122"/>
      <c r="X871" s="122"/>
      <c r="Y871" s="122"/>
      <c r="Z871" s="122"/>
      <c r="AA871" s="122"/>
    </row>
    <row r="872" spans="1:27" ht="12.75" x14ac:dyDescent="0.2">
      <c r="A872" s="122"/>
      <c r="B872" s="122"/>
      <c r="C872" s="122"/>
      <c r="D872" s="122"/>
      <c r="E872" s="122"/>
      <c r="F872" s="122"/>
      <c r="G872" s="122"/>
      <c r="H872" s="122"/>
      <c r="I872" s="122"/>
      <c r="J872" s="122"/>
      <c r="K872" s="122"/>
      <c r="L872" s="122"/>
      <c r="M872" s="122"/>
      <c r="N872" s="122"/>
      <c r="O872" s="122"/>
      <c r="P872" s="122"/>
      <c r="Q872" s="122"/>
      <c r="R872" s="122"/>
      <c r="S872" s="122"/>
      <c r="T872" s="122"/>
      <c r="U872" s="122"/>
      <c r="V872" s="122"/>
      <c r="W872" s="122"/>
      <c r="X872" s="122"/>
      <c r="Y872" s="122"/>
      <c r="Z872" s="122"/>
      <c r="AA872" s="122"/>
    </row>
    <row r="873" spans="1:27" ht="12.75" x14ac:dyDescent="0.2">
      <c r="A873" s="122"/>
      <c r="B873" s="122"/>
      <c r="C873" s="122"/>
      <c r="D873" s="122"/>
      <c r="E873" s="122"/>
      <c r="F873" s="122"/>
      <c r="G873" s="122"/>
      <c r="H873" s="122"/>
      <c r="I873" s="122"/>
      <c r="J873" s="122"/>
      <c r="K873" s="122"/>
      <c r="L873" s="122"/>
      <c r="M873" s="122"/>
      <c r="N873" s="122"/>
      <c r="O873" s="122"/>
      <c r="P873" s="122"/>
      <c r="Q873" s="122"/>
      <c r="R873" s="122"/>
      <c r="S873" s="122"/>
      <c r="T873" s="122"/>
      <c r="U873" s="122"/>
      <c r="V873" s="122"/>
      <c r="W873" s="122"/>
      <c r="X873" s="122"/>
      <c r="Y873" s="122"/>
      <c r="Z873" s="122"/>
      <c r="AA873" s="122"/>
    </row>
    <row r="874" spans="1:27" ht="12.75" x14ac:dyDescent="0.2">
      <c r="A874" s="122"/>
      <c r="B874" s="122"/>
      <c r="C874" s="122"/>
      <c r="D874" s="122"/>
      <c r="E874" s="122"/>
      <c r="F874" s="122"/>
      <c r="G874" s="122"/>
      <c r="H874" s="122"/>
      <c r="I874" s="122"/>
      <c r="J874" s="122"/>
      <c r="K874" s="122"/>
      <c r="L874" s="122"/>
      <c r="M874" s="122"/>
      <c r="N874" s="122"/>
      <c r="O874" s="122"/>
      <c r="P874" s="122"/>
      <c r="Q874" s="122"/>
      <c r="R874" s="122"/>
      <c r="S874" s="122"/>
      <c r="T874" s="122"/>
      <c r="U874" s="122"/>
      <c r="V874" s="122"/>
      <c r="W874" s="122"/>
      <c r="X874" s="122"/>
      <c r="Y874" s="122"/>
      <c r="Z874" s="122"/>
      <c r="AA874" s="122"/>
    </row>
    <row r="875" spans="1:27" ht="12.75" x14ac:dyDescent="0.2">
      <c r="A875" s="122"/>
      <c r="B875" s="122"/>
      <c r="C875" s="122"/>
      <c r="D875" s="122"/>
      <c r="E875" s="122"/>
      <c r="F875" s="122"/>
      <c r="G875" s="122"/>
      <c r="H875" s="122"/>
      <c r="I875" s="122"/>
      <c r="J875" s="122"/>
      <c r="K875" s="122"/>
      <c r="L875" s="122"/>
      <c r="M875" s="122"/>
      <c r="N875" s="122"/>
      <c r="O875" s="122"/>
      <c r="P875" s="122"/>
      <c r="Q875" s="122"/>
      <c r="R875" s="122"/>
      <c r="S875" s="122"/>
      <c r="T875" s="122"/>
      <c r="U875" s="122"/>
      <c r="V875" s="122"/>
      <c r="W875" s="122"/>
      <c r="X875" s="122"/>
      <c r="Y875" s="122"/>
      <c r="Z875" s="122"/>
      <c r="AA875" s="122"/>
    </row>
    <row r="876" spans="1:27" ht="12.75" x14ac:dyDescent="0.2">
      <c r="A876" s="122"/>
      <c r="B876" s="122"/>
      <c r="C876" s="122"/>
      <c r="D876" s="122"/>
      <c r="E876" s="122"/>
      <c r="F876" s="122"/>
      <c r="G876" s="122"/>
      <c r="H876" s="122"/>
      <c r="I876" s="122"/>
      <c r="J876" s="122"/>
      <c r="K876" s="122"/>
      <c r="L876" s="122"/>
      <c r="M876" s="122"/>
      <c r="N876" s="122"/>
      <c r="O876" s="122"/>
      <c r="P876" s="122"/>
      <c r="Q876" s="122"/>
      <c r="R876" s="122"/>
      <c r="S876" s="122"/>
      <c r="T876" s="122"/>
      <c r="U876" s="122"/>
      <c r="V876" s="122"/>
      <c r="W876" s="122"/>
      <c r="X876" s="122"/>
      <c r="Y876" s="122"/>
      <c r="Z876" s="122"/>
      <c r="AA876" s="122"/>
    </row>
    <row r="877" spans="1:27" ht="12.75" x14ac:dyDescent="0.2">
      <c r="A877" s="122"/>
      <c r="B877" s="122"/>
      <c r="C877" s="122"/>
      <c r="D877" s="122"/>
      <c r="E877" s="122"/>
      <c r="F877" s="122"/>
      <c r="G877" s="122"/>
      <c r="H877" s="122"/>
      <c r="I877" s="122"/>
      <c r="J877" s="122"/>
      <c r="K877" s="122"/>
      <c r="L877" s="122"/>
      <c r="M877" s="122"/>
      <c r="N877" s="122"/>
      <c r="O877" s="122"/>
      <c r="P877" s="122"/>
      <c r="Q877" s="122"/>
      <c r="R877" s="122"/>
      <c r="S877" s="122"/>
      <c r="T877" s="122"/>
      <c r="U877" s="122"/>
      <c r="V877" s="122"/>
      <c r="W877" s="122"/>
      <c r="X877" s="122"/>
      <c r="Y877" s="122"/>
      <c r="Z877" s="122"/>
      <c r="AA877" s="122"/>
    </row>
    <row r="878" spans="1:27" ht="12.75" x14ac:dyDescent="0.2">
      <c r="A878" s="122"/>
      <c r="B878" s="122"/>
      <c r="C878" s="122"/>
      <c r="D878" s="122"/>
      <c r="E878" s="122"/>
      <c r="F878" s="122"/>
      <c r="G878" s="122"/>
      <c r="H878" s="122"/>
      <c r="I878" s="122"/>
      <c r="J878" s="122"/>
      <c r="K878" s="122"/>
      <c r="L878" s="122"/>
      <c r="M878" s="122"/>
      <c r="N878" s="122"/>
      <c r="O878" s="122"/>
      <c r="P878" s="122"/>
      <c r="Q878" s="122"/>
      <c r="R878" s="122"/>
      <c r="S878" s="122"/>
      <c r="T878" s="122"/>
      <c r="U878" s="122"/>
      <c r="V878" s="122"/>
      <c r="W878" s="122"/>
      <c r="X878" s="122"/>
      <c r="Y878" s="122"/>
      <c r="Z878" s="122"/>
      <c r="AA878" s="122"/>
    </row>
    <row r="879" spans="1:27" ht="12.75" x14ac:dyDescent="0.2">
      <c r="A879" s="122"/>
      <c r="B879" s="122"/>
      <c r="C879" s="122"/>
      <c r="D879" s="122"/>
      <c r="E879" s="122"/>
      <c r="F879" s="122"/>
      <c r="G879" s="122"/>
      <c r="H879" s="122"/>
      <c r="I879" s="122"/>
      <c r="J879" s="122"/>
      <c r="K879" s="122"/>
      <c r="L879" s="122"/>
      <c r="M879" s="122"/>
      <c r="N879" s="122"/>
      <c r="O879" s="122"/>
      <c r="P879" s="122"/>
      <c r="Q879" s="122"/>
      <c r="R879" s="122"/>
      <c r="S879" s="122"/>
      <c r="T879" s="122"/>
      <c r="U879" s="122"/>
      <c r="V879" s="122"/>
      <c r="W879" s="122"/>
      <c r="X879" s="122"/>
      <c r="Y879" s="122"/>
      <c r="Z879" s="122"/>
      <c r="AA879" s="122"/>
    </row>
    <row r="880" spans="1:27" ht="12.75" x14ac:dyDescent="0.2">
      <c r="A880" s="122"/>
      <c r="B880" s="122"/>
      <c r="C880" s="122"/>
      <c r="D880" s="122"/>
      <c r="E880" s="122"/>
      <c r="F880" s="122"/>
      <c r="G880" s="122"/>
      <c r="H880" s="122"/>
      <c r="I880" s="122"/>
      <c r="J880" s="122"/>
      <c r="K880" s="122"/>
      <c r="L880" s="122"/>
      <c r="M880" s="122"/>
      <c r="N880" s="122"/>
      <c r="O880" s="122"/>
      <c r="P880" s="122"/>
      <c r="Q880" s="122"/>
      <c r="R880" s="122"/>
      <c r="S880" s="122"/>
      <c r="T880" s="122"/>
      <c r="U880" s="122"/>
      <c r="V880" s="122"/>
      <c r="W880" s="122"/>
      <c r="X880" s="122"/>
      <c r="Y880" s="122"/>
      <c r="Z880" s="122"/>
      <c r="AA880" s="122"/>
    </row>
    <row r="881" spans="1:27" ht="12.75" x14ac:dyDescent="0.2">
      <c r="A881" s="122"/>
      <c r="B881" s="122"/>
      <c r="C881" s="122"/>
      <c r="D881" s="122"/>
      <c r="E881" s="122"/>
      <c r="F881" s="122"/>
      <c r="G881" s="122"/>
      <c r="H881" s="122"/>
      <c r="I881" s="122"/>
      <c r="J881" s="122"/>
      <c r="K881" s="122"/>
      <c r="L881" s="122"/>
      <c r="M881" s="122"/>
      <c r="N881" s="122"/>
      <c r="O881" s="122"/>
      <c r="P881" s="122"/>
      <c r="Q881" s="122"/>
      <c r="R881" s="122"/>
      <c r="S881" s="122"/>
      <c r="T881" s="122"/>
      <c r="U881" s="122"/>
      <c r="V881" s="122"/>
      <c r="W881" s="122"/>
      <c r="X881" s="122"/>
      <c r="Y881" s="122"/>
      <c r="Z881" s="122"/>
      <c r="AA881" s="122"/>
    </row>
    <row r="882" spans="1:27" ht="12.75" x14ac:dyDescent="0.2">
      <c r="A882" s="122"/>
      <c r="B882" s="122"/>
      <c r="C882" s="122"/>
      <c r="D882" s="122"/>
      <c r="E882" s="122"/>
      <c r="F882" s="122"/>
      <c r="G882" s="122"/>
      <c r="H882" s="122"/>
      <c r="I882" s="122"/>
      <c r="J882" s="122"/>
      <c r="K882" s="122"/>
      <c r="L882" s="122"/>
      <c r="M882" s="122"/>
      <c r="N882" s="122"/>
      <c r="O882" s="122"/>
      <c r="P882" s="122"/>
      <c r="Q882" s="122"/>
      <c r="R882" s="122"/>
      <c r="S882" s="122"/>
      <c r="T882" s="122"/>
      <c r="U882" s="122"/>
      <c r="V882" s="122"/>
      <c r="W882" s="122"/>
      <c r="X882" s="122"/>
      <c r="Y882" s="122"/>
      <c r="Z882" s="122"/>
      <c r="AA882" s="122"/>
    </row>
    <row r="883" spans="1:27" ht="12.75" x14ac:dyDescent="0.2">
      <c r="A883" s="122"/>
      <c r="B883" s="122"/>
      <c r="C883" s="122"/>
      <c r="D883" s="122"/>
      <c r="E883" s="122"/>
      <c r="F883" s="122"/>
      <c r="G883" s="122"/>
      <c r="H883" s="122"/>
      <c r="I883" s="122"/>
      <c r="J883" s="122"/>
      <c r="K883" s="122"/>
      <c r="L883" s="122"/>
      <c r="M883" s="122"/>
      <c r="N883" s="122"/>
      <c r="O883" s="122"/>
      <c r="P883" s="122"/>
      <c r="Q883" s="122"/>
      <c r="R883" s="122"/>
      <c r="S883" s="122"/>
      <c r="T883" s="122"/>
      <c r="U883" s="122"/>
      <c r="V883" s="122"/>
      <c r="W883" s="122"/>
      <c r="X883" s="122"/>
      <c r="Y883" s="122"/>
      <c r="Z883" s="122"/>
      <c r="AA883" s="122"/>
    </row>
    <row r="884" spans="1:27" ht="12.75" x14ac:dyDescent="0.2">
      <c r="A884" s="122"/>
      <c r="B884" s="122"/>
      <c r="C884" s="122"/>
      <c r="D884" s="122"/>
      <c r="E884" s="122"/>
      <c r="F884" s="122"/>
      <c r="G884" s="122"/>
      <c r="H884" s="122"/>
      <c r="I884" s="122"/>
      <c r="J884" s="122"/>
      <c r="K884" s="122"/>
      <c r="L884" s="122"/>
      <c r="M884" s="122"/>
      <c r="N884" s="122"/>
      <c r="O884" s="122"/>
      <c r="P884" s="122"/>
      <c r="Q884" s="122"/>
      <c r="R884" s="122"/>
      <c r="S884" s="122"/>
      <c r="T884" s="122"/>
      <c r="U884" s="122"/>
      <c r="V884" s="122"/>
      <c r="W884" s="122"/>
      <c r="X884" s="122"/>
      <c r="Y884" s="122"/>
      <c r="Z884" s="122"/>
      <c r="AA884" s="122"/>
    </row>
    <row r="885" spans="1:27" ht="12.75" x14ac:dyDescent="0.2">
      <c r="A885" s="122"/>
      <c r="B885" s="122"/>
      <c r="C885" s="122"/>
      <c r="D885" s="122"/>
      <c r="E885" s="122"/>
      <c r="F885" s="122"/>
      <c r="G885" s="122"/>
      <c r="H885" s="122"/>
      <c r="I885" s="122"/>
      <c r="J885" s="122"/>
      <c r="K885" s="122"/>
      <c r="L885" s="122"/>
      <c r="M885" s="122"/>
      <c r="N885" s="122"/>
      <c r="O885" s="122"/>
      <c r="P885" s="122"/>
      <c r="Q885" s="122"/>
      <c r="R885" s="122"/>
      <c r="S885" s="122"/>
      <c r="T885" s="122"/>
      <c r="U885" s="122"/>
      <c r="V885" s="122"/>
      <c r="W885" s="122"/>
      <c r="X885" s="122"/>
      <c r="Y885" s="122"/>
      <c r="Z885" s="122"/>
      <c r="AA885" s="122"/>
    </row>
    <row r="886" spans="1:27" ht="12.75" x14ac:dyDescent="0.2">
      <c r="A886" s="122"/>
      <c r="B886" s="122"/>
      <c r="C886" s="122"/>
      <c r="D886" s="122"/>
      <c r="E886" s="122"/>
      <c r="F886" s="122"/>
      <c r="G886" s="122"/>
      <c r="H886" s="122"/>
      <c r="I886" s="122"/>
      <c r="J886" s="122"/>
      <c r="K886" s="122"/>
      <c r="L886" s="122"/>
      <c r="M886" s="122"/>
      <c r="N886" s="122"/>
      <c r="O886" s="122"/>
      <c r="P886" s="122"/>
      <c r="Q886" s="122"/>
      <c r="R886" s="122"/>
      <c r="S886" s="122"/>
      <c r="T886" s="122"/>
      <c r="U886" s="122"/>
      <c r="V886" s="122"/>
      <c r="W886" s="122"/>
      <c r="X886" s="122"/>
      <c r="Y886" s="122"/>
      <c r="Z886" s="122"/>
      <c r="AA886" s="122"/>
    </row>
    <row r="887" spans="1:27" ht="12.75" x14ac:dyDescent="0.2">
      <c r="A887" s="122"/>
      <c r="B887" s="122"/>
      <c r="C887" s="122"/>
      <c r="D887" s="122"/>
      <c r="E887" s="122"/>
      <c r="F887" s="122"/>
      <c r="G887" s="122"/>
      <c r="H887" s="122"/>
      <c r="I887" s="122"/>
      <c r="J887" s="122"/>
      <c r="K887" s="122"/>
      <c r="L887" s="122"/>
      <c r="M887" s="122"/>
      <c r="N887" s="122"/>
      <c r="O887" s="122"/>
      <c r="P887" s="122"/>
      <c r="Q887" s="122"/>
      <c r="R887" s="122"/>
      <c r="S887" s="122"/>
      <c r="T887" s="122"/>
      <c r="U887" s="122"/>
      <c r="V887" s="122"/>
      <c r="W887" s="122"/>
      <c r="X887" s="122"/>
      <c r="Y887" s="122"/>
      <c r="Z887" s="122"/>
      <c r="AA887" s="122"/>
    </row>
    <row r="888" spans="1:27" ht="12.75" x14ac:dyDescent="0.2">
      <c r="A888" s="122"/>
      <c r="B888" s="122"/>
      <c r="C888" s="122"/>
      <c r="D888" s="122"/>
      <c r="E888" s="122"/>
      <c r="F888" s="122"/>
      <c r="G888" s="122"/>
      <c r="H888" s="122"/>
      <c r="I888" s="122"/>
      <c r="J888" s="122"/>
      <c r="K888" s="122"/>
      <c r="L888" s="122"/>
      <c r="M888" s="122"/>
      <c r="N888" s="122"/>
      <c r="O888" s="122"/>
      <c r="P888" s="122"/>
      <c r="Q888" s="122"/>
      <c r="R888" s="122"/>
      <c r="S888" s="122"/>
      <c r="T888" s="122"/>
      <c r="U888" s="122"/>
      <c r="V888" s="122"/>
      <c r="W888" s="122"/>
      <c r="X888" s="122"/>
      <c r="Y888" s="122"/>
      <c r="Z888" s="122"/>
      <c r="AA888" s="122"/>
    </row>
    <row r="889" spans="1:27" ht="12.75" x14ac:dyDescent="0.2">
      <c r="A889" s="122"/>
      <c r="B889" s="122"/>
      <c r="C889" s="122"/>
      <c r="D889" s="122"/>
      <c r="E889" s="122"/>
      <c r="F889" s="122"/>
      <c r="G889" s="122"/>
      <c r="H889" s="122"/>
      <c r="I889" s="122"/>
      <c r="J889" s="122"/>
      <c r="K889" s="122"/>
      <c r="L889" s="122"/>
      <c r="M889" s="122"/>
      <c r="N889" s="122"/>
      <c r="O889" s="122"/>
      <c r="P889" s="122"/>
      <c r="Q889" s="122"/>
      <c r="R889" s="122"/>
      <c r="S889" s="122"/>
      <c r="T889" s="122"/>
      <c r="U889" s="122"/>
      <c r="V889" s="122"/>
      <c r="W889" s="122"/>
      <c r="X889" s="122"/>
      <c r="Y889" s="122"/>
      <c r="Z889" s="122"/>
      <c r="AA889" s="122"/>
    </row>
    <row r="890" spans="1:27" ht="12.75" x14ac:dyDescent="0.2">
      <c r="A890" s="122"/>
      <c r="B890" s="122"/>
      <c r="C890" s="122"/>
      <c r="D890" s="122"/>
      <c r="E890" s="122"/>
      <c r="F890" s="122"/>
      <c r="G890" s="122"/>
      <c r="H890" s="122"/>
      <c r="I890" s="122"/>
      <c r="J890" s="122"/>
      <c r="K890" s="122"/>
      <c r="L890" s="122"/>
      <c r="M890" s="122"/>
      <c r="N890" s="122"/>
      <c r="O890" s="122"/>
      <c r="P890" s="122"/>
      <c r="Q890" s="122"/>
      <c r="R890" s="122"/>
      <c r="S890" s="122"/>
      <c r="T890" s="122"/>
      <c r="U890" s="122"/>
      <c r="V890" s="122"/>
      <c r="W890" s="122"/>
      <c r="X890" s="122"/>
      <c r="Y890" s="122"/>
      <c r="Z890" s="122"/>
      <c r="AA890" s="122"/>
    </row>
    <row r="891" spans="1:27" ht="12.75" x14ac:dyDescent="0.2">
      <c r="A891" s="122"/>
      <c r="B891" s="122"/>
      <c r="C891" s="122"/>
      <c r="D891" s="122"/>
      <c r="E891" s="122"/>
      <c r="F891" s="122"/>
      <c r="G891" s="122"/>
      <c r="H891" s="122"/>
      <c r="I891" s="122"/>
      <c r="J891" s="122"/>
      <c r="K891" s="122"/>
      <c r="L891" s="122"/>
      <c r="M891" s="122"/>
      <c r="N891" s="122"/>
      <c r="O891" s="122"/>
      <c r="P891" s="122"/>
      <c r="Q891" s="122"/>
      <c r="R891" s="122"/>
      <c r="S891" s="122"/>
      <c r="T891" s="122"/>
      <c r="U891" s="122"/>
      <c r="V891" s="122"/>
      <c r="W891" s="122"/>
      <c r="X891" s="122"/>
      <c r="Y891" s="122"/>
      <c r="Z891" s="122"/>
      <c r="AA891" s="122"/>
    </row>
    <row r="892" spans="1:27" ht="12.75" x14ac:dyDescent="0.2">
      <c r="A892" s="122"/>
      <c r="B892" s="122"/>
      <c r="C892" s="122"/>
      <c r="D892" s="122"/>
      <c r="E892" s="122"/>
      <c r="F892" s="122"/>
      <c r="G892" s="122"/>
      <c r="H892" s="122"/>
      <c r="I892" s="122"/>
      <c r="J892" s="122"/>
      <c r="K892" s="122"/>
      <c r="L892" s="122"/>
      <c r="M892" s="122"/>
      <c r="N892" s="122"/>
      <c r="O892" s="122"/>
      <c r="P892" s="122"/>
      <c r="Q892" s="122"/>
      <c r="R892" s="122"/>
      <c r="S892" s="122"/>
      <c r="T892" s="122"/>
      <c r="U892" s="122"/>
      <c r="V892" s="122"/>
      <c r="W892" s="122"/>
      <c r="X892" s="122"/>
      <c r="Y892" s="122"/>
      <c r="Z892" s="122"/>
      <c r="AA892" s="122"/>
    </row>
    <row r="893" spans="1:27" ht="12.75" x14ac:dyDescent="0.2">
      <c r="A893" s="122"/>
      <c r="B893" s="122"/>
      <c r="C893" s="122"/>
      <c r="D893" s="122"/>
      <c r="E893" s="122"/>
      <c r="F893" s="122"/>
      <c r="G893" s="122"/>
      <c r="H893" s="122"/>
      <c r="I893" s="122"/>
      <c r="J893" s="122"/>
      <c r="K893" s="122"/>
      <c r="L893" s="122"/>
      <c r="M893" s="122"/>
      <c r="N893" s="122"/>
      <c r="O893" s="122"/>
      <c r="P893" s="122"/>
      <c r="Q893" s="122"/>
      <c r="R893" s="122"/>
      <c r="S893" s="122"/>
      <c r="T893" s="122"/>
      <c r="U893" s="122"/>
      <c r="V893" s="122"/>
      <c r="W893" s="122"/>
      <c r="X893" s="122"/>
      <c r="Y893" s="122"/>
      <c r="Z893" s="122"/>
      <c r="AA893" s="122"/>
    </row>
    <row r="894" spans="1:27" ht="12.75" x14ac:dyDescent="0.2">
      <c r="A894" s="122"/>
      <c r="B894" s="122"/>
      <c r="C894" s="122"/>
      <c r="D894" s="122"/>
      <c r="E894" s="122"/>
      <c r="F894" s="122"/>
      <c r="G894" s="122"/>
      <c r="H894" s="122"/>
      <c r="I894" s="122"/>
      <c r="J894" s="122"/>
      <c r="K894" s="122"/>
      <c r="L894" s="122"/>
      <c r="M894" s="122"/>
      <c r="N894" s="122"/>
      <c r="O894" s="122"/>
      <c r="P894" s="122"/>
      <c r="Q894" s="122"/>
      <c r="R894" s="122"/>
      <c r="S894" s="122"/>
      <c r="T894" s="122"/>
      <c r="U894" s="122"/>
      <c r="V894" s="122"/>
      <c r="W894" s="122"/>
      <c r="X894" s="122"/>
      <c r="Y894" s="122"/>
      <c r="Z894" s="122"/>
      <c r="AA894" s="122"/>
    </row>
    <row r="895" spans="1:27" ht="12.75" x14ac:dyDescent="0.2">
      <c r="A895" s="122"/>
      <c r="B895" s="122"/>
      <c r="C895" s="122"/>
      <c r="D895" s="122"/>
      <c r="E895" s="122"/>
      <c r="F895" s="122"/>
      <c r="G895" s="122"/>
      <c r="H895" s="122"/>
      <c r="I895" s="122"/>
      <c r="J895" s="122"/>
      <c r="K895" s="122"/>
      <c r="L895" s="122"/>
      <c r="M895" s="122"/>
      <c r="N895" s="122"/>
      <c r="O895" s="122"/>
      <c r="P895" s="122"/>
      <c r="Q895" s="122"/>
      <c r="R895" s="122"/>
      <c r="S895" s="122"/>
      <c r="T895" s="122"/>
      <c r="U895" s="122"/>
      <c r="V895" s="122"/>
      <c r="W895" s="122"/>
      <c r="X895" s="122"/>
      <c r="Y895" s="122"/>
      <c r="Z895" s="122"/>
      <c r="AA895" s="122"/>
    </row>
    <row r="896" spans="1:27" ht="12.75" x14ac:dyDescent="0.2">
      <c r="A896" s="122"/>
      <c r="B896" s="122"/>
      <c r="C896" s="122"/>
      <c r="D896" s="122"/>
      <c r="E896" s="122"/>
      <c r="F896" s="122"/>
      <c r="G896" s="122"/>
      <c r="H896" s="122"/>
      <c r="I896" s="122"/>
      <c r="J896" s="122"/>
      <c r="K896" s="122"/>
      <c r="L896" s="122"/>
      <c r="M896" s="122"/>
      <c r="N896" s="122"/>
      <c r="O896" s="122"/>
      <c r="P896" s="122"/>
      <c r="Q896" s="122"/>
      <c r="R896" s="122"/>
      <c r="S896" s="122"/>
      <c r="T896" s="122"/>
      <c r="U896" s="122"/>
      <c r="V896" s="122"/>
      <c r="W896" s="122"/>
      <c r="X896" s="122"/>
      <c r="Y896" s="122"/>
      <c r="Z896" s="122"/>
      <c r="AA896" s="122"/>
    </row>
    <row r="897" spans="1:27" ht="12.75" x14ac:dyDescent="0.2">
      <c r="A897" s="122"/>
      <c r="B897" s="122"/>
      <c r="C897" s="122"/>
      <c r="D897" s="122"/>
      <c r="E897" s="122"/>
      <c r="F897" s="122"/>
      <c r="G897" s="122"/>
      <c r="H897" s="122"/>
      <c r="I897" s="122"/>
      <c r="J897" s="122"/>
      <c r="K897" s="122"/>
      <c r="L897" s="122"/>
      <c r="M897" s="122"/>
      <c r="N897" s="122"/>
      <c r="O897" s="122"/>
      <c r="P897" s="122"/>
      <c r="Q897" s="122"/>
      <c r="R897" s="122"/>
      <c r="S897" s="122"/>
      <c r="T897" s="122"/>
      <c r="U897" s="122"/>
      <c r="V897" s="122"/>
      <c r="W897" s="122"/>
      <c r="X897" s="122"/>
      <c r="Y897" s="122"/>
      <c r="Z897" s="122"/>
      <c r="AA897" s="122"/>
    </row>
    <row r="898" spans="1:27" ht="12.75" x14ac:dyDescent="0.2">
      <c r="A898" s="122"/>
      <c r="B898" s="122"/>
      <c r="C898" s="122"/>
      <c r="D898" s="122"/>
      <c r="E898" s="122"/>
      <c r="F898" s="122"/>
      <c r="G898" s="122"/>
      <c r="H898" s="122"/>
      <c r="I898" s="122"/>
      <c r="J898" s="122"/>
      <c r="K898" s="122"/>
      <c r="L898" s="122"/>
      <c r="M898" s="122"/>
      <c r="N898" s="122"/>
      <c r="O898" s="122"/>
      <c r="P898" s="122"/>
      <c r="Q898" s="122"/>
      <c r="R898" s="122"/>
      <c r="S898" s="122"/>
      <c r="T898" s="122"/>
      <c r="U898" s="122"/>
      <c r="V898" s="122"/>
      <c r="W898" s="122"/>
      <c r="X898" s="122"/>
      <c r="Y898" s="122"/>
      <c r="Z898" s="122"/>
      <c r="AA898" s="122"/>
    </row>
    <row r="899" spans="1:27" ht="12.75" x14ac:dyDescent="0.2">
      <c r="A899" s="122"/>
      <c r="B899" s="122"/>
      <c r="C899" s="122"/>
      <c r="D899" s="122"/>
      <c r="E899" s="122"/>
      <c r="F899" s="122"/>
      <c r="G899" s="122"/>
      <c r="H899" s="122"/>
      <c r="I899" s="122"/>
      <c r="J899" s="122"/>
      <c r="K899" s="122"/>
      <c r="L899" s="122"/>
      <c r="M899" s="122"/>
      <c r="N899" s="122"/>
      <c r="O899" s="122"/>
      <c r="P899" s="122"/>
      <c r="Q899" s="122"/>
      <c r="R899" s="122"/>
      <c r="S899" s="122"/>
      <c r="T899" s="122"/>
      <c r="U899" s="122"/>
      <c r="V899" s="122"/>
      <c r="W899" s="122"/>
      <c r="X899" s="122"/>
      <c r="Y899" s="122"/>
      <c r="Z899" s="122"/>
      <c r="AA899" s="122"/>
    </row>
    <row r="900" spans="1:27" ht="12.75" x14ac:dyDescent="0.2">
      <c r="A900" s="122"/>
      <c r="B900" s="122"/>
      <c r="C900" s="122"/>
      <c r="D900" s="122"/>
      <c r="E900" s="122"/>
      <c r="F900" s="122"/>
      <c r="G900" s="122"/>
      <c r="H900" s="122"/>
      <c r="I900" s="122"/>
      <c r="J900" s="122"/>
      <c r="K900" s="122"/>
      <c r="L900" s="122"/>
      <c r="M900" s="122"/>
      <c r="N900" s="122"/>
      <c r="O900" s="122"/>
      <c r="P900" s="122"/>
      <c r="Q900" s="122"/>
      <c r="R900" s="122"/>
      <c r="S900" s="122"/>
      <c r="T900" s="122"/>
      <c r="U900" s="122"/>
      <c r="V900" s="122"/>
      <c r="W900" s="122"/>
      <c r="X900" s="122"/>
      <c r="Y900" s="122"/>
      <c r="Z900" s="122"/>
      <c r="AA900" s="122"/>
    </row>
    <row r="901" spans="1:27" ht="12.75" x14ac:dyDescent="0.2">
      <c r="A901" s="122"/>
      <c r="B901" s="122"/>
      <c r="C901" s="122"/>
      <c r="D901" s="122"/>
      <c r="E901" s="122"/>
      <c r="F901" s="122"/>
      <c r="G901" s="122"/>
      <c r="H901" s="122"/>
      <c r="I901" s="122"/>
      <c r="J901" s="122"/>
      <c r="K901" s="122"/>
      <c r="L901" s="122"/>
      <c r="M901" s="122"/>
      <c r="N901" s="122"/>
      <c r="O901" s="122"/>
      <c r="P901" s="122"/>
      <c r="Q901" s="122"/>
      <c r="R901" s="122"/>
      <c r="S901" s="122"/>
      <c r="T901" s="122"/>
      <c r="U901" s="122"/>
      <c r="V901" s="122"/>
      <c r="W901" s="122"/>
      <c r="X901" s="122"/>
      <c r="Y901" s="122"/>
      <c r="Z901" s="122"/>
      <c r="AA901" s="122"/>
    </row>
    <row r="902" spans="1:27" ht="12.75" x14ac:dyDescent="0.2">
      <c r="A902" s="122"/>
      <c r="B902" s="122"/>
      <c r="C902" s="122"/>
      <c r="D902" s="122"/>
      <c r="E902" s="122"/>
      <c r="F902" s="122"/>
      <c r="G902" s="122"/>
      <c r="H902" s="122"/>
      <c r="I902" s="122"/>
      <c r="J902" s="122"/>
      <c r="K902" s="122"/>
      <c r="L902" s="122"/>
      <c r="M902" s="122"/>
      <c r="N902" s="122"/>
      <c r="O902" s="122"/>
      <c r="P902" s="122"/>
      <c r="Q902" s="122"/>
      <c r="R902" s="122"/>
      <c r="S902" s="122"/>
      <c r="T902" s="122"/>
      <c r="U902" s="122"/>
      <c r="V902" s="122"/>
      <c r="W902" s="122"/>
      <c r="X902" s="122"/>
      <c r="Y902" s="122"/>
      <c r="Z902" s="122"/>
      <c r="AA902" s="122"/>
    </row>
    <row r="903" spans="1:27" ht="12.75" x14ac:dyDescent="0.2">
      <c r="A903" s="122"/>
      <c r="B903" s="122"/>
      <c r="C903" s="122"/>
      <c r="D903" s="122"/>
      <c r="E903" s="122"/>
      <c r="F903" s="122"/>
      <c r="G903" s="122"/>
      <c r="H903" s="122"/>
      <c r="I903" s="122"/>
      <c r="J903" s="122"/>
      <c r="K903" s="122"/>
      <c r="L903" s="122"/>
      <c r="M903" s="122"/>
      <c r="N903" s="122"/>
      <c r="O903" s="122"/>
      <c r="P903" s="122"/>
      <c r="Q903" s="122"/>
      <c r="R903" s="122"/>
      <c r="S903" s="122"/>
      <c r="T903" s="122"/>
      <c r="U903" s="122"/>
      <c r="V903" s="122"/>
      <c r="W903" s="122"/>
      <c r="X903" s="122"/>
      <c r="Y903" s="122"/>
      <c r="Z903" s="122"/>
      <c r="AA903" s="122"/>
    </row>
    <row r="904" spans="1:27" ht="12.75" x14ac:dyDescent="0.2">
      <c r="A904" s="122"/>
      <c r="B904" s="122"/>
      <c r="C904" s="122"/>
      <c r="D904" s="122"/>
      <c r="E904" s="122"/>
      <c r="F904" s="122"/>
      <c r="G904" s="122"/>
      <c r="H904" s="122"/>
      <c r="I904" s="122"/>
      <c r="J904" s="122"/>
      <c r="K904" s="122"/>
      <c r="L904" s="122"/>
      <c r="M904" s="122"/>
      <c r="N904" s="122"/>
      <c r="O904" s="122"/>
      <c r="P904" s="122"/>
      <c r="Q904" s="122"/>
      <c r="R904" s="122"/>
      <c r="S904" s="122"/>
      <c r="T904" s="122"/>
      <c r="U904" s="122"/>
      <c r="V904" s="122"/>
      <c r="W904" s="122"/>
      <c r="X904" s="122"/>
      <c r="Y904" s="122"/>
      <c r="Z904" s="122"/>
      <c r="AA904" s="122"/>
    </row>
    <row r="905" spans="1:27" ht="12.75" x14ac:dyDescent="0.2">
      <c r="A905" s="122"/>
      <c r="B905" s="122"/>
      <c r="C905" s="122"/>
      <c r="D905" s="122"/>
      <c r="E905" s="122"/>
      <c r="F905" s="122"/>
      <c r="G905" s="122"/>
      <c r="H905" s="122"/>
      <c r="I905" s="122"/>
      <c r="J905" s="122"/>
      <c r="K905" s="122"/>
      <c r="L905" s="122"/>
      <c r="M905" s="122"/>
      <c r="N905" s="122"/>
      <c r="O905" s="122"/>
      <c r="P905" s="122"/>
      <c r="Q905" s="122"/>
      <c r="R905" s="122"/>
      <c r="S905" s="122"/>
      <c r="T905" s="122"/>
      <c r="U905" s="122"/>
      <c r="V905" s="122"/>
      <c r="W905" s="122"/>
      <c r="X905" s="122"/>
      <c r="Y905" s="122"/>
      <c r="Z905" s="122"/>
      <c r="AA905" s="122"/>
    </row>
    <row r="906" spans="1:27" ht="12.75" x14ac:dyDescent="0.2">
      <c r="A906" s="122"/>
      <c r="B906" s="122"/>
      <c r="C906" s="122"/>
      <c r="D906" s="122"/>
      <c r="E906" s="122"/>
      <c r="F906" s="122"/>
      <c r="G906" s="122"/>
      <c r="H906" s="122"/>
      <c r="I906" s="122"/>
      <c r="J906" s="122"/>
      <c r="K906" s="122"/>
      <c r="L906" s="122"/>
      <c r="M906" s="122"/>
      <c r="N906" s="122"/>
      <c r="O906" s="122"/>
      <c r="P906" s="122"/>
      <c r="Q906" s="122"/>
      <c r="R906" s="122"/>
      <c r="S906" s="122"/>
      <c r="T906" s="122"/>
      <c r="U906" s="122"/>
      <c r="V906" s="122"/>
      <c r="W906" s="122"/>
      <c r="X906" s="122"/>
      <c r="Y906" s="122"/>
      <c r="Z906" s="122"/>
      <c r="AA906" s="122"/>
    </row>
    <row r="907" spans="1:27" ht="12.75" x14ac:dyDescent="0.2">
      <c r="A907" s="122"/>
      <c r="B907" s="122"/>
      <c r="C907" s="122"/>
      <c r="D907" s="122"/>
      <c r="E907" s="122"/>
      <c r="F907" s="122"/>
      <c r="G907" s="122"/>
      <c r="H907" s="122"/>
      <c r="I907" s="122"/>
      <c r="J907" s="122"/>
      <c r="K907" s="122"/>
      <c r="L907" s="122"/>
      <c r="M907" s="122"/>
      <c r="N907" s="122"/>
      <c r="O907" s="122"/>
      <c r="P907" s="122"/>
      <c r="Q907" s="122"/>
      <c r="R907" s="122"/>
      <c r="S907" s="122"/>
      <c r="T907" s="122"/>
      <c r="U907" s="122"/>
      <c r="V907" s="122"/>
      <c r="W907" s="122"/>
      <c r="X907" s="122"/>
      <c r="Y907" s="122"/>
      <c r="Z907" s="122"/>
      <c r="AA907" s="122"/>
    </row>
    <row r="908" spans="1:27" ht="12.75" x14ac:dyDescent="0.2">
      <c r="A908" s="122"/>
      <c r="B908" s="122"/>
      <c r="C908" s="122"/>
      <c r="D908" s="122"/>
      <c r="E908" s="122"/>
      <c r="F908" s="122"/>
      <c r="G908" s="122"/>
      <c r="H908" s="122"/>
      <c r="I908" s="122"/>
      <c r="J908" s="122"/>
      <c r="K908" s="122"/>
      <c r="L908" s="122"/>
      <c r="M908" s="122"/>
      <c r="N908" s="122"/>
      <c r="O908" s="122"/>
      <c r="P908" s="122"/>
      <c r="Q908" s="122"/>
      <c r="R908" s="122"/>
      <c r="S908" s="122"/>
      <c r="T908" s="122"/>
      <c r="U908" s="122"/>
      <c r="V908" s="122"/>
      <c r="W908" s="122"/>
      <c r="X908" s="122"/>
      <c r="Y908" s="122"/>
      <c r="Z908" s="122"/>
      <c r="AA908" s="122"/>
    </row>
    <row r="909" spans="1:27" ht="12.75" x14ac:dyDescent="0.2">
      <c r="A909" s="122"/>
      <c r="B909" s="122"/>
      <c r="C909" s="122"/>
      <c r="D909" s="122"/>
      <c r="E909" s="122"/>
      <c r="F909" s="122"/>
      <c r="G909" s="122"/>
      <c r="H909" s="122"/>
      <c r="I909" s="122"/>
      <c r="J909" s="122"/>
      <c r="K909" s="122"/>
      <c r="L909" s="122"/>
      <c r="M909" s="122"/>
      <c r="N909" s="122"/>
      <c r="O909" s="122"/>
      <c r="P909" s="122"/>
      <c r="Q909" s="122"/>
      <c r="R909" s="122"/>
      <c r="S909" s="122"/>
      <c r="T909" s="122"/>
      <c r="U909" s="122"/>
      <c r="V909" s="122"/>
      <c r="W909" s="122"/>
      <c r="X909" s="122"/>
      <c r="Y909" s="122"/>
      <c r="Z909" s="122"/>
      <c r="AA909" s="122"/>
    </row>
    <row r="910" spans="1:27" ht="12.75" x14ac:dyDescent="0.2">
      <c r="A910" s="122"/>
      <c r="B910" s="122"/>
      <c r="C910" s="122"/>
      <c r="D910" s="122"/>
      <c r="E910" s="122"/>
      <c r="F910" s="122"/>
      <c r="G910" s="122"/>
      <c r="H910" s="122"/>
      <c r="I910" s="122"/>
      <c r="J910" s="122"/>
      <c r="K910" s="122"/>
      <c r="L910" s="122"/>
      <c r="M910" s="122"/>
      <c r="N910" s="122"/>
      <c r="O910" s="122"/>
      <c r="P910" s="122"/>
      <c r="Q910" s="122"/>
      <c r="R910" s="122"/>
      <c r="S910" s="122"/>
      <c r="T910" s="122"/>
      <c r="U910" s="122"/>
      <c r="V910" s="122"/>
      <c r="W910" s="122"/>
      <c r="X910" s="122"/>
      <c r="Y910" s="122"/>
      <c r="Z910" s="122"/>
      <c r="AA910" s="122"/>
    </row>
    <row r="911" spans="1:27" ht="12.75" x14ac:dyDescent="0.2">
      <c r="A911" s="122"/>
      <c r="B911" s="122"/>
      <c r="C911" s="122"/>
      <c r="D911" s="122"/>
      <c r="E911" s="122"/>
      <c r="F911" s="122"/>
      <c r="G911" s="122"/>
      <c r="H911" s="122"/>
      <c r="I911" s="122"/>
      <c r="J911" s="122"/>
      <c r="K911" s="122"/>
      <c r="L911" s="122"/>
      <c r="M911" s="122"/>
      <c r="N911" s="122"/>
      <c r="O911" s="122"/>
      <c r="P911" s="122"/>
      <c r="Q911" s="122"/>
      <c r="R911" s="122"/>
      <c r="S911" s="122"/>
      <c r="T911" s="122"/>
      <c r="U911" s="122"/>
      <c r="V911" s="122"/>
      <c r="W911" s="122"/>
      <c r="X911" s="122"/>
      <c r="Y911" s="122"/>
      <c r="Z911" s="122"/>
      <c r="AA911" s="122"/>
    </row>
    <row r="912" spans="1:27" ht="12.75" x14ac:dyDescent="0.2">
      <c r="A912" s="122"/>
      <c r="B912" s="122"/>
      <c r="C912" s="122"/>
      <c r="D912" s="122"/>
      <c r="E912" s="122"/>
      <c r="F912" s="122"/>
      <c r="G912" s="122"/>
      <c r="H912" s="122"/>
      <c r="I912" s="122"/>
      <c r="J912" s="122"/>
      <c r="K912" s="122"/>
      <c r="L912" s="122"/>
      <c r="M912" s="122"/>
      <c r="N912" s="122"/>
      <c r="O912" s="122"/>
      <c r="P912" s="122"/>
      <c r="Q912" s="122"/>
      <c r="R912" s="122"/>
      <c r="S912" s="122"/>
      <c r="T912" s="122"/>
      <c r="U912" s="122"/>
      <c r="V912" s="122"/>
      <c r="W912" s="122"/>
      <c r="X912" s="122"/>
      <c r="Y912" s="122"/>
      <c r="Z912" s="122"/>
      <c r="AA912" s="122"/>
    </row>
    <row r="913" spans="1:27" ht="12.75" x14ac:dyDescent="0.2">
      <c r="A913" s="122"/>
      <c r="B913" s="122"/>
      <c r="C913" s="122"/>
      <c r="D913" s="122"/>
      <c r="E913" s="122"/>
      <c r="F913" s="122"/>
      <c r="G913" s="122"/>
      <c r="H913" s="122"/>
      <c r="I913" s="122"/>
      <c r="J913" s="122"/>
      <c r="K913" s="122"/>
      <c r="L913" s="122"/>
      <c r="M913" s="122"/>
      <c r="N913" s="122"/>
      <c r="O913" s="122"/>
      <c r="P913" s="122"/>
      <c r="Q913" s="122"/>
      <c r="R913" s="122"/>
      <c r="S913" s="122"/>
      <c r="T913" s="122"/>
      <c r="U913" s="122"/>
      <c r="V913" s="122"/>
      <c r="W913" s="122"/>
      <c r="X913" s="122"/>
      <c r="Y913" s="122"/>
      <c r="Z913" s="122"/>
      <c r="AA913" s="122"/>
    </row>
    <row r="914" spans="1:27" ht="12.75" x14ac:dyDescent="0.2">
      <c r="A914" s="122"/>
      <c r="B914" s="122"/>
      <c r="C914" s="122"/>
      <c r="D914" s="122"/>
      <c r="E914" s="122"/>
      <c r="F914" s="122"/>
      <c r="G914" s="122"/>
      <c r="H914" s="122"/>
      <c r="I914" s="122"/>
      <c r="J914" s="122"/>
      <c r="K914" s="122"/>
      <c r="L914" s="122"/>
      <c r="M914" s="122"/>
      <c r="N914" s="122"/>
      <c r="O914" s="122"/>
      <c r="P914" s="122"/>
      <c r="Q914" s="122"/>
      <c r="R914" s="122"/>
      <c r="S914" s="122"/>
      <c r="T914" s="122"/>
      <c r="U914" s="122"/>
      <c r="V914" s="122"/>
      <c r="W914" s="122"/>
      <c r="X914" s="122"/>
      <c r="Y914" s="122"/>
      <c r="Z914" s="122"/>
      <c r="AA914" s="122"/>
    </row>
    <row r="915" spans="1:27" ht="12.75" x14ac:dyDescent="0.2">
      <c r="A915" s="122"/>
      <c r="B915" s="122"/>
      <c r="C915" s="122"/>
      <c r="D915" s="122"/>
      <c r="E915" s="122"/>
      <c r="F915" s="122"/>
      <c r="G915" s="122"/>
      <c r="H915" s="122"/>
      <c r="I915" s="122"/>
      <c r="J915" s="122"/>
      <c r="K915" s="122"/>
      <c r="L915" s="122"/>
      <c r="M915" s="122"/>
      <c r="N915" s="122"/>
      <c r="O915" s="122"/>
      <c r="P915" s="122"/>
      <c r="Q915" s="122"/>
      <c r="R915" s="122"/>
      <c r="S915" s="122"/>
      <c r="T915" s="122"/>
      <c r="U915" s="122"/>
      <c r="V915" s="122"/>
      <c r="W915" s="122"/>
      <c r="X915" s="122"/>
      <c r="Y915" s="122"/>
      <c r="Z915" s="122"/>
      <c r="AA915" s="122"/>
    </row>
    <row r="916" spans="1:27" ht="12.75" x14ac:dyDescent="0.2">
      <c r="A916" s="122"/>
      <c r="B916" s="122"/>
      <c r="C916" s="122"/>
      <c r="D916" s="122"/>
      <c r="E916" s="122"/>
      <c r="F916" s="122"/>
      <c r="G916" s="122"/>
      <c r="H916" s="122"/>
      <c r="I916" s="122"/>
      <c r="J916" s="122"/>
      <c r="K916" s="122"/>
      <c r="L916" s="122"/>
      <c r="M916" s="122"/>
      <c r="N916" s="122"/>
      <c r="O916" s="122"/>
      <c r="P916" s="122"/>
      <c r="Q916" s="122"/>
      <c r="R916" s="122"/>
      <c r="S916" s="122"/>
      <c r="T916" s="122"/>
      <c r="U916" s="122"/>
      <c r="V916" s="122"/>
      <c r="W916" s="122"/>
      <c r="X916" s="122"/>
      <c r="Y916" s="122"/>
      <c r="Z916" s="122"/>
      <c r="AA916" s="122"/>
    </row>
    <row r="917" spans="1:27" ht="12.75" x14ac:dyDescent="0.2">
      <c r="A917" s="122"/>
      <c r="B917" s="122"/>
      <c r="C917" s="122"/>
      <c r="D917" s="122"/>
      <c r="E917" s="122"/>
      <c r="F917" s="122"/>
      <c r="G917" s="122"/>
      <c r="H917" s="122"/>
      <c r="I917" s="122"/>
      <c r="J917" s="122"/>
      <c r="K917" s="122"/>
      <c r="L917" s="122"/>
      <c r="M917" s="122"/>
      <c r="N917" s="122"/>
      <c r="O917" s="122"/>
      <c r="P917" s="122"/>
      <c r="Q917" s="122"/>
      <c r="R917" s="122"/>
      <c r="S917" s="122"/>
      <c r="T917" s="122"/>
      <c r="U917" s="122"/>
      <c r="V917" s="122"/>
      <c r="W917" s="122"/>
      <c r="X917" s="122"/>
      <c r="Y917" s="122"/>
      <c r="Z917" s="122"/>
      <c r="AA917" s="122"/>
    </row>
    <row r="918" spans="1:27" ht="12.75" x14ac:dyDescent="0.2">
      <c r="A918" s="122"/>
      <c r="B918" s="122"/>
      <c r="C918" s="122"/>
      <c r="D918" s="122"/>
      <c r="E918" s="122"/>
      <c r="F918" s="122"/>
      <c r="G918" s="122"/>
      <c r="H918" s="122"/>
      <c r="I918" s="122"/>
      <c r="J918" s="122"/>
      <c r="K918" s="122"/>
      <c r="L918" s="122"/>
      <c r="M918" s="122"/>
      <c r="N918" s="122"/>
      <c r="O918" s="122"/>
      <c r="P918" s="122"/>
      <c r="Q918" s="122"/>
      <c r="R918" s="122"/>
      <c r="S918" s="122"/>
      <c r="T918" s="122"/>
      <c r="U918" s="122"/>
      <c r="V918" s="122"/>
      <c r="W918" s="122"/>
      <c r="X918" s="122"/>
      <c r="Y918" s="122"/>
      <c r="Z918" s="122"/>
      <c r="AA918" s="122"/>
    </row>
    <row r="919" spans="1:27" ht="12.75" x14ac:dyDescent="0.2">
      <c r="A919" s="122"/>
      <c r="B919" s="122"/>
      <c r="C919" s="122"/>
      <c r="D919" s="122"/>
      <c r="E919" s="122"/>
      <c r="F919" s="122"/>
      <c r="G919" s="122"/>
      <c r="H919" s="122"/>
      <c r="I919" s="122"/>
      <c r="J919" s="122"/>
      <c r="K919" s="122"/>
      <c r="L919" s="122"/>
      <c r="M919" s="122"/>
      <c r="N919" s="122"/>
      <c r="O919" s="122"/>
      <c r="P919" s="122"/>
      <c r="Q919" s="122"/>
      <c r="R919" s="122"/>
      <c r="S919" s="122"/>
      <c r="T919" s="122"/>
      <c r="U919" s="122"/>
      <c r="V919" s="122"/>
      <c r="W919" s="122"/>
      <c r="X919" s="122"/>
      <c r="Y919" s="122"/>
      <c r="Z919" s="122"/>
      <c r="AA919" s="122"/>
    </row>
    <row r="920" spans="1:27" ht="12.75" x14ac:dyDescent="0.2">
      <c r="A920" s="122"/>
      <c r="B920" s="122"/>
      <c r="C920" s="122"/>
      <c r="D920" s="122"/>
      <c r="E920" s="122"/>
      <c r="F920" s="122"/>
      <c r="G920" s="122"/>
      <c r="H920" s="122"/>
      <c r="I920" s="122"/>
      <c r="J920" s="122"/>
      <c r="K920" s="122"/>
      <c r="L920" s="122"/>
      <c r="M920" s="122"/>
      <c r="N920" s="122"/>
      <c r="O920" s="122"/>
      <c r="P920" s="122"/>
      <c r="Q920" s="122"/>
      <c r="R920" s="122"/>
      <c r="S920" s="122"/>
      <c r="T920" s="122"/>
      <c r="U920" s="122"/>
      <c r="V920" s="122"/>
      <c r="W920" s="122"/>
      <c r="X920" s="122"/>
      <c r="Y920" s="122"/>
      <c r="Z920" s="122"/>
      <c r="AA920" s="122"/>
    </row>
    <row r="921" spans="1:27" ht="12.75" x14ac:dyDescent="0.2">
      <c r="A921" s="122"/>
      <c r="B921" s="122"/>
      <c r="C921" s="122"/>
      <c r="D921" s="122"/>
      <c r="E921" s="122"/>
      <c r="F921" s="122"/>
      <c r="G921" s="122"/>
      <c r="H921" s="122"/>
      <c r="I921" s="122"/>
      <c r="J921" s="122"/>
      <c r="K921" s="122"/>
      <c r="L921" s="122"/>
      <c r="M921" s="122"/>
      <c r="N921" s="122"/>
      <c r="O921" s="122"/>
      <c r="P921" s="122"/>
      <c r="Q921" s="122"/>
      <c r="R921" s="122"/>
      <c r="S921" s="122"/>
      <c r="T921" s="122"/>
      <c r="U921" s="122"/>
      <c r="V921" s="122"/>
      <c r="W921" s="122"/>
      <c r="X921" s="122"/>
      <c r="Y921" s="122"/>
      <c r="Z921" s="122"/>
      <c r="AA921" s="122"/>
    </row>
    <row r="922" spans="1:27" ht="12.75" x14ac:dyDescent="0.2">
      <c r="A922" s="122"/>
      <c r="B922" s="122"/>
      <c r="C922" s="122"/>
      <c r="D922" s="122"/>
      <c r="E922" s="122"/>
      <c r="F922" s="122"/>
      <c r="G922" s="122"/>
      <c r="H922" s="122"/>
      <c r="I922" s="122"/>
      <c r="J922" s="122"/>
      <c r="K922" s="122"/>
      <c r="L922" s="122"/>
      <c r="M922" s="122"/>
      <c r="N922" s="122"/>
      <c r="O922" s="122"/>
      <c r="P922" s="122"/>
      <c r="Q922" s="122"/>
      <c r="R922" s="122"/>
      <c r="S922" s="122"/>
      <c r="T922" s="122"/>
      <c r="U922" s="122"/>
      <c r="V922" s="122"/>
      <c r="W922" s="122"/>
      <c r="X922" s="122"/>
      <c r="Y922" s="122"/>
      <c r="Z922" s="122"/>
      <c r="AA922" s="122"/>
    </row>
    <row r="923" spans="1:27" ht="12.75" x14ac:dyDescent="0.2">
      <c r="A923" s="122"/>
      <c r="B923" s="122"/>
      <c r="C923" s="122"/>
      <c r="D923" s="122"/>
      <c r="E923" s="122"/>
      <c r="F923" s="122"/>
      <c r="G923" s="122"/>
      <c r="H923" s="122"/>
      <c r="I923" s="122"/>
      <c r="J923" s="122"/>
      <c r="K923" s="122"/>
      <c r="L923" s="122"/>
      <c r="M923" s="122"/>
      <c r="N923" s="122"/>
      <c r="O923" s="122"/>
      <c r="P923" s="122"/>
      <c r="Q923" s="122"/>
      <c r="R923" s="122"/>
      <c r="S923" s="122"/>
      <c r="T923" s="122"/>
      <c r="U923" s="122"/>
      <c r="V923" s="122"/>
      <c r="W923" s="122"/>
      <c r="X923" s="122"/>
      <c r="Y923" s="122"/>
      <c r="Z923" s="122"/>
      <c r="AA923" s="122"/>
    </row>
    <row r="924" spans="1:27" ht="12.75" x14ac:dyDescent="0.2">
      <c r="A924" s="122"/>
      <c r="B924" s="122"/>
      <c r="C924" s="122"/>
      <c r="D924" s="122"/>
      <c r="E924" s="122"/>
      <c r="F924" s="122"/>
      <c r="G924" s="122"/>
      <c r="H924" s="122"/>
      <c r="I924" s="122"/>
      <c r="J924" s="122"/>
      <c r="K924" s="122"/>
      <c r="L924" s="122"/>
      <c r="M924" s="122"/>
      <c r="N924" s="122"/>
      <c r="O924" s="122"/>
      <c r="P924" s="122"/>
      <c r="Q924" s="122"/>
      <c r="R924" s="122"/>
      <c r="S924" s="122"/>
      <c r="T924" s="122"/>
      <c r="U924" s="122"/>
      <c r="V924" s="122"/>
      <c r="W924" s="122"/>
      <c r="X924" s="122"/>
      <c r="Y924" s="122"/>
      <c r="Z924" s="122"/>
      <c r="AA924" s="122"/>
    </row>
    <row r="925" spans="1:27" ht="12.75" x14ac:dyDescent="0.2">
      <c r="A925" s="122"/>
      <c r="B925" s="122"/>
      <c r="C925" s="122"/>
      <c r="D925" s="122"/>
      <c r="E925" s="122"/>
      <c r="F925" s="122"/>
      <c r="G925" s="122"/>
      <c r="H925" s="122"/>
      <c r="I925" s="122"/>
      <c r="J925" s="122"/>
      <c r="K925" s="122"/>
      <c r="L925" s="122"/>
      <c r="M925" s="122"/>
      <c r="N925" s="122"/>
      <c r="O925" s="122"/>
      <c r="P925" s="122"/>
      <c r="Q925" s="122"/>
      <c r="R925" s="122"/>
      <c r="S925" s="122"/>
      <c r="T925" s="122"/>
      <c r="U925" s="122"/>
      <c r="V925" s="122"/>
      <c r="W925" s="122"/>
      <c r="X925" s="122"/>
      <c r="Y925" s="122"/>
      <c r="Z925" s="122"/>
      <c r="AA925" s="122"/>
    </row>
    <row r="926" spans="1:27" ht="12.75" x14ac:dyDescent="0.2">
      <c r="A926" s="122"/>
      <c r="B926" s="122"/>
      <c r="C926" s="122"/>
      <c r="D926" s="122"/>
      <c r="E926" s="122"/>
      <c r="F926" s="122"/>
      <c r="G926" s="122"/>
      <c r="H926" s="122"/>
      <c r="I926" s="122"/>
      <c r="J926" s="122"/>
      <c r="K926" s="122"/>
      <c r="L926" s="122"/>
      <c r="M926" s="122"/>
      <c r="N926" s="122"/>
      <c r="O926" s="122"/>
      <c r="P926" s="122"/>
      <c r="Q926" s="122"/>
      <c r="R926" s="122"/>
      <c r="S926" s="122"/>
      <c r="T926" s="122"/>
      <c r="U926" s="122"/>
      <c r="V926" s="122"/>
      <c r="W926" s="122"/>
      <c r="X926" s="122"/>
      <c r="Y926" s="122"/>
      <c r="Z926" s="122"/>
      <c r="AA926" s="122"/>
    </row>
    <row r="927" spans="1:27" ht="12.75" x14ac:dyDescent="0.2">
      <c r="A927" s="122"/>
      <c r="B927" s="122"/>
      <c r="C927" s="122"/>
      <c r="D927" s="122"/>
      <c r="E927" s="122"/>
      <c r="F927" s="122"/>
      <c r="G927" s="122"/>
      <c r="H927" s="122"/>
      <c r="I927" s="122"/>
      <c r="J927" s="122"/>
      <c r="K927" s="122"/>
      <c r="L927" s="122"/>
      <c r="M927" s="122"/>
      <c r="N927" s="122"/>
      <c r="O927" s="122"/>
      <c r="P927" s="122"/>
      <c r="Q927" s="122"/>
      <c r="R927" s="122"/>
      <c r="S927" s="122"/>
      <c r="T927" s="122"/>
      <c r="U927" s="122"/>
      <c r="V927" s="122"/>
      <c r="W927" s="122"/>
      <c r="X927" s="122"/>
      <c r="Y927" s="122"/>
      <c r="Z927" s="122"/>
      <c r="AA927" s="122"/>
    </row>
    <row r="928" spans="1:27" ht="12.75" x14ac:dyDescent="0.2">
      <c r="A928" s="122"/>
      <c r="B928" s="122"/>
      <c r="C928" s="122"/>
      <c r="D928" s="122"/>
      <c r="E928" s="122"/>
      <c r="F928" s="122"/>
      <c r="G928" s="122"/>
      <c r="H928" s="122"/>
      <c r="I928" s="122"/>
      <c r="J928" s="122"/>
      <c r="K928" s="122"/>
      <c r="L928" s="122"/>
      <c r="M928" s="122"/>
      <c r="N928" s="122"/>
      <c r="O928" s="122"/>
      <c r="P928" s="122"/>
      <c r="Q928" s="122"/>
      <c r="R928" s="122"/>
      <c r="S928" s="122"/>
      <c r="T928" s="122"/>
      <c r="U928" s="122"/>
      <c r="V928" s="122"/>
      <c r="W928" s="122"/>
      <c r="X928" s="122"/>
      <c r="Y928" s="122"/>
      <c r="Z928" s="122"/>
      <c r="AA928" s="122"/>
    </row>
    <row r="929" spans="1:27" ht="12.75" x14ac:dyDescent="0.2">
      <c r="A929" s="122"/>
      <c r="B929" s="122"/>
      <c r="C929" s="122"/>
      <c r="D929" s="122"/>
      <c r="E929" s="122"/>
      <c r="F929" s="122"/>
      <c r="G929" s="122"/>
      <c r="H929" s="122"/>
      <c r="I929" s="122"/>
      <c r="J929" s="122"/>
      <c r="K929" s="122"/>
      <c r="L929" s="122"/>
      <c r="M929" s="122"/>
      <c r="N929" s="122"/>
      <c r="O929" s="122"/>
      <c r="P929" s="122"/>
      <c r="Q929" s="122"/>
      <c r="R929" s="122"/>
      <c r="S929" s="122"/>
      <c r="T929" s="122"/>
      <c r="U929" s="122"/>
      <c r="V929" s="122"/>
      <c r="W929" s="122"/>
      <c r="X929" s="122"/>
      <c r="Y929" s="122"/>
      <c r="Z929" s="122"/>
      <c r="AA929" s="122"/>
    </row>
    <row r="930" spans="1:27" ht="12.75" x14ac:dyDescent="0.2">
      <c r="A930" s="122"/>
      <c r="B930" s="122"/>
      <c r="C930" s="122"/>
      <c r="D930" s="122"/>
      <c r="E930" s="122"/>
      <c r="F930" s="122"/>
      <c r="G930" s="122"/>
      <c r="H930" s="122"/>
      <c r="I930" s="122"/>
      <c r="J930" s="122"/>
      <c r="K930" s="122"/>
      <c r="L930" s="122"/>
      <c r="M930" s="122"/>
      <c r="N930" s="122"/>
      <c r="O930" s="122"/>
      <c r="P930" s="122"/>
      <c r="Q930" s="122"/>
      <c r="R930" s="122"/>
      <c r="S930" s="122"/>
      <c r="T930" s="122"/>
      <c r="U930" s="122"/>
      <c r="V930" s="122"/>
      <c r="W930" s="122"/>
      <c r="X930" s="122"/>
      <c r="Y930" s="122"/>
      <c r="Z930" s="122"/>
      <c r="AA930" s="122"/>
    </row>
    <row r="931" spans="1:27" ht="12.75" x14ac:dyDescent="0.2">
      <c r="A931" s="122"/>
      <c r="B931" s="122"/>
      <c r="C931" s="122"/>
      <c r="D931" s="122"/>
      <c r="E931" s="122"/>
      <c r="F931" s="122"/>
      <c r="G931" s="122"/>
      <c r="H931" s="122"/>
      <c r="I931" s="122"/>
      <c r="J931" s="122"/>
      <c r="K931" s="122"/>
      <c r="L931" s="122"/>
      <c r="M931" s="122"/>
      <c r="N931" s="122"/>
      <c r="O931" s="122"/>
      <c r="P931" s="122"/>
      <c r="Q931" s="122"/>
      <c r="R931" s="122"/>
      <c r="S931" s="122"/>
      <c r="T931" s="122"/>
      <c r="U931" s="122"/>
      <c r="V931" s="122"/>
      <c r="W931" s="122"/>
      <c r="X931" s="122"/>
      <c r="Y931" s="122"/>
      <c r="Z931" s="122"/>
      <c r="AA931" s="122"/>
    </row>
    <row r="932" spans="1:27" ht="12.75" x14ac:dyDescent="0.2">
      <c r="A932" s="122"/>
      <c r="B932" s="122"/>
      <c r="C932" s="122"/>
      <c r="D932" s="122"/>
      <c r="E932" s="122"/>
      <c r="F932" s="122"/>
      <c r="G932" s="122"/>
      <c r="H932" s="122"/>
      <c r="I932" s="122"/>
      <c r="J932" s="122"/>
      <c r="K932" s="122"/>
      <c r="L932" s="122"/>
      <c r="M932" s="122"/>
      <c r="N932" s="122"/>
      <c r="O932" s="122"/>
      <c r="P932" s="122"/>
      <c r="Q932" s="122"/>
      <c r="R932" s="122"/>
      <c r="S932" s="122"/>
      <c r="T932" s="122"/>
      <c r="U932" s="122"/>
      <c r="V932" s="122"/>
      <c r="W932" s="122"/>
      <c r="X932" s="122"/>
      <c r="Y932" s="122"/>
      <c r="Z932" s="122"/>
      <c r="AA932" s="122"/>
    </row>
    <row r="933" spans="1:27" ht="12.75" x14ac:dyDescent="0.2">
      <c r="A933" s="122"/>
      <c r="B933" s="122"/>
      <c r="C933" s="122"/>
      <c r="D933" s="122"/>
      <c r="E933" s="122"/>
      <c r="F933" s="122"/>
      <c r="G933" s="122"/>
      <c r="H933" s="122"/>
      <c r="I933" s="122"/>
      <c r="J933" s="122"/>
      <c r="K933" s="122"/>
      <c r="L933" s="122"/>
      <c r="M933" s="122"/>
      <c r="N933" s="122"/>
      <c r="O933" s="122"/>
      <c r="P933" s="122"/>
      <c r="Q933" s="122"/>
      <c r="R933" s="122"/>
      <c r="S933" s="122"/>
      <c r="T933" s="122"/>
      <c r="U933" s="122"/>
      <c r="V933" s="122"/>
      <c r="W933" s="122"/>
      <c r="X933" s="122"/>
      <c r="Y933" s="122"/>
      <c r="Z933" s="122"/>
      <c r="AA933" s="122"/>
    </row>
    <row r="934" spans="1:27" ht="12.75" x14ac:dyDescent="0.2">
      <c r="A934" s="122"/>
      <c r="B934" s="122"/>
      <c r="C934" s="122"/>
      <c r="D934" s="122"/>
      <c r="E934" s="122"/>
      <c r="F934" s="122"/>
      <c r="G934" s="122"/>
      <c r="H934" s="122"/>
      <c r="I934" s="122"/>
      <c r="J934" s="122"/>
      <c r="K934" s="122"/>
      <c r="L934" s="122"/>
      <c r="M934" s="122"/>
      <c r="N934" s="122"/>
      <c r="O934" s="122"/>
      <c r="P934" s="122"/>
      <c r="Q934" s="122"/>
      <c r="R934" s="122"/>
      <c r="S934" s="122"/>
      <c r="T934" s="122"/>
      <c r="U934" s="122"/>
      <c r="V934" s="122"/>
      <c r="W934" s="122"/>
      <c r="X934" s="122"/>
      <c r="Y934" s="122"/>
      <c r="Z934" s="122"/>
      <c r="AA934" s="122"/>
    </row>
    <row r="935" spans="1:27" ht="12.75" x14ac:dyDescent="0.2">
      <c r="A935" s="122"/>
      <c r="B935" s="122"/>
      <c r="C935" s="122"/>
      <c r="D935" s="122"/>
      <c r="E935" s="122"/>
      <c r="F935" s="122"/>
      <c r="G935" s="122"/>
      <c r="H935" s="122"/>
      <c r="I935" s="122"/>
      <c r="J935" s="122"/>
      <c r="K935" s="122"/>
      <c r="L935" s="122"/>
      <c r="M935" s="122"/>
      <c r="N935" s="122"/>
      <c r="O935" s="122"/>
      <c r="P935" s="122"/>
      <c r="Q935" s="122"/>
      <c r="R935" s="122"/>
      <c r="S935" s="122"/>
      <c r="T935" s="122"/>
      <c r="U935" s="122"/>
      <c r="V935" s="122"/>
      <c r="W935" s="122"/>
      <c r="X935" s="122"/>
      <c r="Y935" s="122"/>
      <c r="Z935" s="122"/>
      <c r="AA935" s="122"/>
    </row>
    <row r="936" spans="1:27" ht="12.75" x14ac:dyDescent="0.2">
      <c r="A936" s="122"/>
      <c r="B936" s="122"/>
      <c r="C936" s="122"/>
      <c r="D936" s="122"/>
      <c r="E936" s="122"/>
      <c r="F936" s="122"/>
      <c r="G936" s="122"/>
      <c r="H936" s="122"/>
      <c r="I936" s="122"/>
      <c r="J936" s="122"/>
      <c r="K936" s="122"/>
      <c r="L936" s="122"/>
      <c r="M936" s="122"/>
      <c r="N936" s="122"/>
      <c r="O936" s="122"/>
      <c r="P936" s="122"/>
      <c r="Q936" s="122"/>
      <c r="R936" s="122"/>
      <c r="S936" s="122"/>
      <c r="T936" s="122"/>
      <c r="U936" s="122"/>
      <c r="V936" s="122"/>
      <c r="W936" s="122"/>
      <c r="X936" s="122"/>
      <c r="Y936" s="122"/>
      <c r="Z936" s="122"/>
      <c r="AA936" s="122"/>
    </row>
    <row r="937" spans="1:27" ht="12.75" x14ac:dyDescent="0.2">
      <c r="A937" s="122"/>
      <c r="B937" s="122"/>
      <c r="C937" s="122"/>
      <c r="D937" s="122"/>
      <c r="E937" s="122"/>
      <c r="F937" s="122"/>
      <c r="G937" s="122"/>
      <c r="H937" s="122"/>
      <c r="I937" s="122"/>
      <c r="J937" s="122"/>
      <c r="K937" s="122"/>
      <c r="L937" s="122"/>
      <c r="M937" s="122"/>
      <c r="N937" s="122"/>
      <c r="O937" s="122"/>
      <c r="P937" s="122"/>
      <c r="Q937" s="122"/>
      <c r="R937" s="122"/>
      <c r="S937" s="122"/>
      <c r="T937" s="122"/>
      <c r="U937" s="122"/>
      <c r="V937" s="122"/>
      <c r="W937" s="122"/>
      <c r="X937" s="122"/>
      <c r="Y937" s="122"/>
      <c r="Z937" s="122"/>
      <c r="AA937" s="122"/>
    </row>
    <row r="938" spans="1:27" ht="12.75" x14ac:dyDescent="0.2">
      <c r="A938" s="122"/>
      <c r="B938" s="122"/>
      <c r="C938" s="122"/>
      <c r="D938" s="122"/>
      <c r="E938" s="122"/>
      <c r="F938" s="122"/>
      <c r="G938" s="122"/>
      <c r="H938" s="122"/>
      <c r="I938" s="122"/>
      <c r="J938" s="122"/>
      <c r="K938" s="122"/>
      <c r="L938" s="122"/>
      <c r="M938" s="122"/>
      <c r="N938" s="122"/>
      <c r="O938" s="122"/>
      <c r="P938" s="122"/>
      <c r="Q938" s="122"/>
      <c r="R938" s="122"/>
      <c r="S938" s="122"/>
      <c r="T938" s="122"/>
      <c r="U938" s="122"/>
      <c r="V938" s="122"/>
      <c r="W938" s="122"/>
      <c r="X938" s="122"/>
      <c r="Y938" s="122"/>
      <c r="Z938" s="122"/>
      <c r="AA938" s="122"/>
    </row>
    <row r="939" spans="1:27" ht="12.75" x14ac:dyDescent="0.2">
      <c r="A939" s="122"/>
      <c r="B939" s="122"/>
      <c r="C939" s="122"/>
      <c r="D939" s="122"/>
      <c r="E939" s="122"/>
      <c r="F939" s="122"/>
      <c r="G939" s="122"/>
      <c r="H939" s="122"/>
      <c r="I939" s="122"/>
      <c r="J939" s="122"/>
      <c r="K939" s="122"/>
      <c r="L939" s="122"/>
      <c r="M939" s="122"/>
      <c r="N939" s="122"/>
      <c r="O939" s="122"/>
      <c r="P939" s="122"/>
      <c r="Q939" s="122"/>
      <c r="R939" s="122"/>
      <c r="S939" s="122"/>
      <c r="T939" s="122"/>
      <c r="U939" s="122"/>
      <c r="V939" s="122"/>
      <c r="W939" s="122"/>
      <c r="X939" s="122"/>
      <c r="Y939" s="122"/>
      <c r="Z939" s="122"/>
      <c r="AA939" s="122"/>
    </row>
    <row r="940" spans="1:27" ht="12.75" x14ac:dyDescent="0.2">
      <c r="A940" s="122"/>
      <c r="B940" s="122"/>
      <c r="C940" s="122"/>
      <c r="D940" s="122"/>
      <c r="E940" s="122"/>
      <c r="F940" s="122"/>
      <c r="G940" s="122"/>
      <c r="H940" s="122"/>
      <c r="I940" s="122"/>
      <c r="J940" s="122"/>
      <c r="K940" s="122"/>
      <c r="L940" s="122"/>
      <c r="M940" s="122"/>
      <c r="N940" s="122"/>
      <c r="O940" s="122"/>
      <c r="P940" s="122"/>
      <c r="Q940" s="122"/>
      <c r="R940" s="122"/>
      <c r="S940" s="122"/>
      <c r="T940" s="122"/>
      <c r="U940" s="122"/>
      <c r="V940" s="122"/>
      <c r="W940" s="122"/>
      <c r="X940" s="122"/>
      <c r="Y940" s="122"/>
      <c r="Z940" s="122"/>
      <c r="AA940" s="122"/>
    </row>
    <row r="941" spans="1:27" ht="12.75" x14ac:dyDescent="0.2">
      <c r="A941" s="122"/>
      <c r="B941" s="122"/>
      <c r="C941" s="122"/>
      <c r="D941" s="122"/>
      <c r="E941" s="122"/>
      <c r="F941" s="122"/>
      <c r="G941" s="122"/>
      <c r="H941" s="122"/>
      <c r="I941" s="122"/>
      <c r="J941" s="122"/>
      <c r="K941" s="122"/>
      <c r="L941" s="122"/>
      <c r="M941" s="122"/>
      <c r="N941" s="122"/>
      <c r="O941" s="122"/>
      <c r="P941" s="122"/>
      <c r="Q941" s="122"/>
      <c r="R941" s="122"/>
      <c r="S941" s="122"/>
      <c r="T941" s="122"/>
      <c r="U941" s="122"/>
      <c r="V941" s="122"/>
      <c r="W941" s="122"/>
      <c r="X941" s="122"/>
      <c r="Y941" s="122"/>
      <c r="Z941" s="122"/>
      <c r="AA941" s="122"/>
    </row>
    <row r="942" spans="1:27" ht="12.75" x14ac:dyDescent="0.2">
      <c r="A942" s="122"/>
      <c r="B942" s="122"/>
      <c r="C942" s="122"/>
      <c r="D942" s="122"/>
      <c r="E942" s="122"/>
      <c r="F942" s="122"/>
      <c r="G942" s="122"/>
      <c r="H942" s="122"/>
      <c r="I942" s="122"/>
      <c r="J942" s="122"/>
      <c r="K942" s="122"/>
      <c r="L942" s="122"/>
      <c r="M942" s="122"/>
      <c r="N942" s="122"/>
      <c r="O942" s="122"/>
      <c r="P942" s="122"/>
      <c r="Q942" s="122"/>
      <c r="R942" s="122"/>
      <c r="S942" s="122"/>
      <c r="T942" s="122"/>
      <c r="U942" s="122"/>
      <c r="V942" s="122"/>
      <c r="W942" s="122"/>
      <c r="X942" s="122"/>
      <c r="Y942" s="122"/>
      <c r="Z942" s="122"/>
      <c r="AA942" s="122"/>
    </row>
    <row r="943" spans="1:27" ht="12.75" x14ac:dyDescent="0.2">
      <c r="A943" s="122"/>
      <c r="B943" s="122"/>
      <c r="C943" s="122"/>
      <c r="D943" s="122"/>
      <c r="E943" s="122"/>
      <c r="F943" s="122"/>
      <c r="G943" s="122"/>
      <c r="H943" s="122"/>
      <c r="I943" s="122"/>
      <c r="J943" s="122"/>
      <c r="K943" s="122"/>
      <c r="L943" s="122"/>
      <c r="M943" s="122"/>
      <c r="N943" s="122"/>
      <c r="O943" s="122"/>
      <c r="P943" s="122"/>
      <c r="Q943" s="122"/>
      <c r="R943" s="122"/>
      <c r="S943" s="122"/>
      <c r="T943" s="122"/>
      <c r="U943" s="122"/>
      <c r="V943" s="122"/>
      <c r="W943" s="122"/>
      <c r="X943" s="122"/>
      <c r="Y943" s="122"/>
      <c r="Z943" s="122"/>
      <c r="AA943" s="122"/>
    </row>
    <row r="944" spans="1:27" ht="12.75" x14ac:dyDescent="0.2">
      <c r="A944" s="122"/>
      <c r="B944" s="122"/>
      <c r="C944" s="122"/>
      <c r="D944" s="122"/>
      <c r="E944" s="122"/>
      <c r="F944" s="122"/>
      <c r="G944" s="122"/>
      <c r="H944" s="122"/>
      <c r="I944" s="122"/>
      <c r="J944" s="122"/>
      <c r="K944" s="122"/>
      <c r="L944" s="122"/>
      <c r="M944" s="122"/>
      <c r="N944" s="122"/>
      <c r="O944" s="122"/>
      <c r="P944" s="122"/>
      <c r="Q944" s="122"/>
      <c r="R944" s="122"/>
      <c r="S944" s="122"/>
      <c r="T944" s="122"/>
      <c r="U944" s="122"/>
      <c r="V944" s="122"/>
      <c r="W944" s="122"/>
      <c r="X944" s="122"/>
      <c r="Y944" s="122"/>
      <c r="Z944" s="122"/>
      <c r="AA944" s="122"/>
    </row>
    <row r="945" spans="1:27" ht="12.75" x14ac:dyDescent="0.2">
      <c r="A945" s="122"/>
      <c r="B945" s="122"/>
      <c r="C945" s="122"/>
      <c r="D945" s="122"/>
      <c r="E945" s="122"/>
      <c r="F945" s="122"/>
      <c r="G945" s="122"/>
      <c r="H945" s="122"/>
      <c r="I945" s="122"/>
      <c r="J945" s="122"/>
      <c r="K945" s="122"/>
      <c r="L945" s="122"/>
      <c r="M945" s="122"/>
      <c r="N945" s="122"/>
      <c r="O945" s="122"/>
      <c r="P945" s="122"/>
      <c r="Q945" s="122"/>
      <c r="R945" s="122"/>
      <c r="S945" s="122"/>
      <c r="T945" s="122"/>
      <c r="U945" s="122"/>
      <c r="V945" s="122"/>
      <c r="W945" s="122"/>
      <c r="X945" s="122"/>
      <c r="Y945" s="122"/>
      <c r="Z945" s="122"/>
      <c r="AA945" s="122"/>
    </row>
    <row r="946" spans="1:27" ht="12.75" x14ac:dyDescent="0.2">
      <c r="A946" s="122"/>
      <c r="B946" s="122"/>
      <c r="C946" s="122"/>
      <c r="D946" s="122"/>
      <c r="E946" s="122"/>
      <c r="F946" s="122"/>
      <c r="G946" s="122"/>
      <c r="H946" s="122"/>
      <c r="I946" s="122"/>
      <c r="J946" s="122"/>
      <c r="K946" s="122"/>
      <c r="L946" s="122"/>
      <c r="M946" s="122"/>
      <c r="N946" s="122"/>
      <c r="O946" s="122"/>
      <c r="P946" s="122"/>
      <c r="Q946" s="122"/>
      <c r="R946" s="122"/>
      <c r="S946" s="122"/>
      <c r="T946" s="122"/>
      <c r="U946" s="122"/>
      <c r="V946" s="122"/>
      <c r="W946" s="122"/>
      <c r="X946" s="122"/>
      <c r="Y946" s="122"/>
      <c r="Z946" s="122"/>
      <c r="AA946" s="122"/>
    </row>
    <row r="947" spans="1:27" ht="12.75" x14ac:dyDescent="0.2">
      <c r="A947" s="122"/>
      <c r="B947" s="122"/>
      <c r="C947" s="122"/>
      <c r="D947" s="122"/>
      <c r="E947" s="122"/>
      <c r="F947" s="122"/>
      <c r="G947" s="122"/>
      <c r="H947" s="122"/>
      <c r="I947" s="122"/>
      <c r="J947" s="122"/>
      <c r="K947" s="122"/>
      <c r="L947" s="122"/>
      <c r="M947" s="122"/>
      <c r="N947" s="122"/>
      <c r="O947" s="122"/>
      <c r="P947" s="122"/>
      <c r="Q947" s="122"/>
      <c r="R947" s="122"/>
      <c r="S947" s="122"/>
      <c r="T947" s="122"/>
      <c r="U947" s="122"/>
      <c r="V947" s="122"/>
      <c r="W947" s="122"/>
      <c r="X947" s="122"/>
      <c r="Y947" s="122"/>
      <c r="Z947" s="122"/>
      <c r="AA947" s="122"/>
    </row>
    <row r="948" spans="1:27" ht="12.75" x14ac:dyDescent="0.2">
      <c r="A948" s="122"/>
      <c r="B948" s="122"/>
      <c r="C948" s="122"/>
      <c r="D948" s="122"/>
      <c r="E948" s="122"/>
      <c r="F948" s="122"/>
      <c r="G948" s="122"/>
      <c r="H948" s="122"/>
      <c r="I948" s="122"/>
      <c r="J948" s="122"/>
      <c r="K948" s="122"/>
      <c r="L948" s="122"/>
      <c r="M948" s="122"/>
      <c r="N948" s="122"/>
      <c r="O948" s="122"/>
      <c r="P948" s="122"/>
      <c r="Q948" s="122"/>
      <c r="R948" s="122"/>
      <c r="S948" s="122"/>
      <c r="T948" s="122"/>
      <c r="U948" s="122"/>
      <c r="V948" s="122"/>
      <c r="W948" s="122"/>
      <c r="X948" s="122"/>
      <c r="Y948" s="122"/>
      <c r="Z948" s="122"/>
      <c r="AA948" s="122"/>
    </row>
    <row r="949" spans="1:27" ht="12.75" x14ac:dyDescent="0.2">
      <c r="A949" s="122"/>
      <c r="B949" s="122"/>
      <c r="C949" s="122"/>
      <c r="D949" s="122"/>
      <c r="E949" s="122"/>
      <c r="F949" s="122"/>
      <c r="G949" s="122"/>
      <c r="H949" s="122"/>
      <c r="I949" s="122"/>
      <c r="J949" s="122"/>
      <c r="K949" s="122"/>
      <c r="L949" s="122"/>
      <c r="M949" s="122"/>
      <c r="N949" s="122"/>
      <c r="O949" s="122"/>
      <c r="P949" s="122"/>
      <c r="Q949" s="122"/>
      <c r="R949" s="122"/>
      <c r="S949" s="122"/>
      <c r="T949" s="122"/>
      <c r="U949" s="122"/>
      <c r="V949" s="122"/>
      <c r="W949" s="122"/>
      <c r="X949" s="122"/>
      <c r="Y949" s="122"/>
      <c r="Z949" s="122"/>
      <c r="AA949" s="122"/>
    </row>
    <row r="950" spans="1:27" ht="12.75" x14ac:dyDescent="0.2">
      <c r="A950" s="122"/>
      <c r="B950" s="122"/>
      <c r="C950" s="122"/>
      <c r="D950" s="122"/>
      <c r="E950" s="122"/>
      <c r="F950" s="122"/>
      <c r="G950" s="122"/>
      <c r="H950" s="122"/>
      <c r="I950" s="122"/>
      <c r="J950" s="122"/>
      <c r="K950" s="122"/>
      <c r="L950" s="122"/>
      <c r="M950" s="122"/>
      <c r="N950" s="122"/>
      <c r="O950" s="122"/>
      <c r="P950" s="122"/>
      <c r="Q950" s="122"/>
      <c r="R950" s="122"/>
      <c r="S950" s="122"/>
      <c r="T950" s="122"/>
      <c r="U950" s="122"/>
      <c r="V950" s="122"/>
      <c r="W950" s="122"/>
      <c r="X950" s="122"/>
      <c r="Y950" s="122"/>
      <c r="Z950" s="122"/>
      <c r="AA950" s="122"/>
    </row>
    <row r="951" spans="1:27" ht="12.75" x14ac:dyDescent="0.2">
      <c r="A951" s="122"/>
      <c r="B951" s="122"/>
      <c r="C951" s="122"/>
      <c r="D951" s="122"/>
      <c r="E951" s="122"/>
      <c r="F951" s="122"/>
      <c r="G951" s="122"/>
      <c r="H951" s="122"/>
      <c r="I951" s="122"/>
      <c r="J951" s="122"/>
      <c r="K951" s="122"/>
      <c r="L951" s="122"/>
      <c r="M951" s="122"/>
      <c r="N951" s="122"/>
      <c r="O951" s="122"/>
      <c r="P951" s="122"/>
      <c r="Q951" s="122"/>
      <c r="R951" s="122"/>
      <c r="S951" s="122"/>
      <c r="T951" s="122"/>
      <c r="U951" s="122"/>
      <c r="V951" s="122"/>
      <c r="W951" s="122"/>
      <c r="X951" s="122"/>
      <c r="Y951" s="122"/>
      <c r="Z951" s="122"/>
      <c r="AA951" s="122"/>
    </row>
    <row r="952" spans="1:27" ht="12.75" x14ac:dyDescent="0.2">
      <c r="A952" s="122"/>
      <c r="B952" s="122"/>
      <c r="C952" s="122"/>
      <c r="D952" s="122"/>
      <c r="E952" s="122"/>
      <c r="F952" s="122"/>
      <c r="G952" s="122"/>
      <c r="H952" s="122"/>
      <c r="I952" s="122"/>
      <c r="J952" s="122"/>
      <c r="K952" s="122"/>
      <c r="L952" s="122"/>
      <c r="M952" s="122"/>
      <c r="N952" s="122"/>
      <c r="O952" s="122"/>
      <c r="P952" s="122"/>
      <c r="Q952" s="122"/>
      <c r="R952" s="122"/>
      <c r="S952" s="122"/>
      <c r="T952" s="122"/>
      <c r="U952" s="122"/>
      <c r="V952" s="122"/>
      <c r="W952" s="122"/>
      <c r="X952" s="122"/>
      <c r="Y952" s="122"/>
      <c r="Z952" s="122"/>
      <c r="AA952" s="122"/>
    </row>
    <row r="953" spans="1:27" ht="12.75" x14ac:dyDescent="0.2">
      <c r="A953" s="122"/>
      <c r="B953" s="122"/>
      <c r="C953" s="122"/>
      <c r="D953" s="122"/>
      <c r="E953" s="122"/>
      <c r="F953" s="122"/>
      <c r="G953" s="122"/>
      <c r="H953" s="122"/>
      <c r="I953" s="122"/>
      <c r="J953" s="122"/>
      <c r="K953" s="122"/>
      <c r="L953" s="122"/>
      <c r="M953" s="122"/>
      <c r="N953" s="122"/>
      <c r="O953" s="122"/>
      <c r="P953" s="122"/>
      <c r="Q953" s="122"/>
      <c r="R953" s="122"/>
      <c r="S953" s="122"/>
      <c r="T953" s="122"/>
      <c r="U953" s="122"/>
      <c r="V953" s="122"/>
      <c r="W953" s="122"/>
      <c r="X953" s="122"/>
      <c r="Y953" s="122"/>
      <c r="Z953" s="122"/>
      <c r="AA953" s="122"/>
    </row>
    <row r="954" spans="1:27" ht="12.75" x14ac:dyDescent="0.2">
      <c r="A954" s="122"/>
      <c r="B954" s="122"/>
      <c r="C954" s="122"/>
      <c r="D954" s="122"/>
      <c r="E954" s="122"/>
      <c r="F954" s="122"/>
      <c r="G954" s="122"/>
      <c r="H954" s="122"/>
      <c r="I954" s="122"/>
      <c r="J954" s="122"/>
      <c r="K954" s="122"/>
      <c r="L954" s="122"/>
      <c r="M954" s="122"/>
      <c r="N954" s="122"/>
      <c r="O954" s="122"/>
      <c r="P954" s="122"/>
      <c r="Q954" s="122"/>
      <c r="R954" s="122"/>
      <c r="S954" s="122"/>
      <c r="T954" s="122"/>
      <c r="U954" s="122"/>
      <c r="V954" s="122"/>
      <c r="W954" s="122"/>
      <c r="X954" s="122"/>
      <c r="Y954" s="122"/>
      <c r="Z954" s="122"/>
      <c r="AA954" s="122"/>
    </row>
    <row r="955" spans="1:27" ht="12.75" x14ac:dyDescent="0.2">
      <c r="A955" s="122"/>
      <c r="B955" s="122"/>
      <c r="C955" s="122"/>
      <c r="D955" s="122"/>
      <c r="E955" s="122"/>
      <c r="F955" s="122"/>
      <c r="G955" s="122"/>
      <c r="H955" s="122"/>
      <c r="I955" s="122"/>
      <c r="J955" s="122"/>
      <c r="K955" s="122"/>
      <c r="L955" s="122"/>
      <c r="M955" s="122"/>
      <c r="N955" s="122"/>
      <c r="O955" s="122"/>
      <c r="P955" s="122"/>
      <c r="Q955" s="122"/>
      <c r="R955" s="122"/>
      <c r="S955" s="122"/>
      <c r="T955" s="122"/>
      <c r="U955" s="122"/>
      <c r="V955" s="122"/>
      <c r="W955" s="122"/>
      <c r="X955" s="122"/>
      <c r="Y955" s="122"/>
      <c r="Z955" s="122"/>
      <c r="AA955" s="122"/>
    </row>
    <row r="956" spans="1:27" ht="12.75" x14ac:dyDescent="0.2">
      <c r="A956" s="122"/>
      <c r="B956" s="122"/>
      <c r="C956" s="122"/>
      <c r="D956" s="122"/>
      <c r="E956" s="122"/>
      <c r="F956" s="122"/>
      <c r="G956" s="122"/>
      <c r="H956" s="122"/>
      <c r="I956" s="122"/>
      <c r="J956" s="122"/>
      <c r="K956" s="122"/>
      <c r="L956" s="122"/>
      <c r="M956" s="122"/>
      <c r="N956" s="122"/>
      <c r="O956" s="122"/>
      <c r="P956" s="122"/>
      <c r="Q956" s="122"/>
      <c r="R956" s="122"/>
      <c r="S956" s="122"/>
      <c r="T956" s="122"/>
      <c r="U956" s="122"/>
      <c r="V956" s="122"/>
      <c r="W956" s="122"/>
      <c r="X956" s="122"/>
      <c r="Y956" s="122"/>
      <c r="Z956" s="122"/>
      <c r="AA956" s="122"/>
    </row>
    <row r="957" spans="1:27" ht="12.75" x14ac:dyDescent="0.2">
      <c r="A957" s="122"/>
      <c r="B957" s="122"/>
      <c r="C957" s="122"/>
      <c r="D957" s="122"/>
      <c r="E957" s="122"/>
      <c r="F957" s="122"/>
      <c r="G957" s="122"/>
      <c r="H957" s="122"/>
      <c r="I957" s="122"/>
      <c r="J957" s="122"/>
      <c r="K957" s="122"/>
      <c r="L957" s="122"/>
      <c r="M957" s="122"/>
      <c r="N957" s="122"/>
      <c r="O957" s="122"/>
      <c r="P957" s="122"/>
      <c r="Q957" s="122"/>
      <c r="R957" s="122"/>
      <c r="S957" s="122"/>
      <c r="T957" s="122"/>
      <c r="U957" s="122"/>
      <c r="V957" s="122"/>
      <c r="W957" s="122"/>
      <c r="X957" s="122"/>
      <c r="Y957" s="122"/>
      <c r="Z957" s="122"/>
      <c r="AA957" s="122"/>
    </row>
    <row r="958" spans="1:27" ht="12.75" x14ac:dyDescent="0.2">
      <c r="A958" s="122"/>
      <c r="B958" s="122"/>
      <c r="C958" s="122"/>
      <c r="D958" s="122"/>
      <c r="E958" s="122"/>
      <c r="F958" s="122"/>
      <c r="G958" s="122"/>
      <c r="H958" s="122"/>
      <c r="I958" s="122"/>
      <c r="J958" s="122"/>
      <c r="K958" s="122"/>
      <c r="L958" s="122"/>
      <c r="M958" s="122"/>
      <c r="N958" s="122"/>
      <c r="O958" s="122"/>
      <c r="P958" s="122"/>
      <c r="Q958" s="122"/>
      <c r="R958" s="122"/>
      <c r="S958" s="122"/>
      <c r="T958" s="122"/>
      <c r="U958" s="122"/>
      <c r="V958" s="122"/>
      <c r="W958" s="122"/>
      <c r="X958" s="122"/>
      <c r="Y958" s="122"/>
      <c r="Z958" s="122"/>
      <c r="AA958" s="122"/>
    </row>
    <row r="959" spans="1:27" ht="12.75" x14ac:dyDescent="0.2">
      <c r="A959" s="122"/>
      <c r="B959" s="122"/>
      <c r="C959" s="122"/>
      <c r="D959" s="122"/>
      <c r="E959" s="122"/>
      <c r="F959" s="122"/>
      <c r="G959" s="122"/>
      <c r="H959" s="122"/>
      <c r="I959" s="122"/>
      <c r="J959" s="122"/>
      <c r="K959" s="122"/>
      <c r="L959" s="122"/>
      <c r="M959" s="122"/>
      <c r="N959" s="122"/>
      <c r="O959" s="122"/>
      <c r="P959" s="122"/>
      <c r="Q959" s="122"/>
      <c r="R959" s="122"/>
      <c r="S959" s="122"/>
      <c r="T959" s="122"/>
      <c r="U959" s="122"/>
      <c r="V959" s="122"/>
      <c r="W959" s="122"/>
      <c r="X959" s="122"/>
      <c r="Y959" s="122"/>
      <c r="Z959" s="122"/>
      <c r="AA959" s="122"/>
    </row>
    <row r="960" spans="1:27" ht="12.75" x14ac:dyDescent="0.2">
      <c r="A960" s="122"/>
      <c r="B960" s="122"/>
      <c r="C960" s="122"/>
      <c r="D960" s="122"/>
      <c r="E960" s="122"/>
      <c r="F960" s="122"/>
      <c r="G960" s="122"/>
      <c r="H960" s="122"/>
      <c r="I960" s="122"/>
      <c r="J960" s="122"/>
      <c r="K960" s="122"/>
      <c r="L960" s="122"/>
      <c r="M960" s="122"/>
      <c r="N960" s="122"/>
      <c r="O960" s="122"/>
      <c r="P960" s="122"/>
      <c r="Q960" s="122"/>
      <c r="R960" s="122"/>
      <c r="S960" s="122"/>
      <c r="T960" s="122"/>
      <c r="U960" s="122"/>
      <c r="V960" s="122"/>
      <c r="W960" s="122"/>
      <c r="X960" s="122"/>
      <c r="Y960" s="122"/>
      <c r="Z960" s="122"/>
      <c r="AA960" s="122"/>
    </row>
    <row r="961" spans="1:27" ht="12.75" x14ac:dyDescent="0.2">
      <c r="A961" s="122"/>
      <c r="B961" s="122"/>
      <c r="C961" s="122"/>
      <c r="D961" s="122"/>
      <c r="E961" s="122"/>
      <c r="F961" s="122"/>
      <c r="G961" s="122"/>
      <c r="H961" s="122"/>
      <c r="I961" s="122"/>
      <c r="J961" s="122"/>
      <c r="K961" s="122"/>
      <c r="L961" s="122"/>
      <c r="M961" s="122"/>
      <c r="N961" s="122"/>
      <c r="O961" s="122"/>
      <c r="P961" s="122"/>
      <c r="Q961" s="122"/>
      <c r="R961" s="122"/>
      <c r="S961" s="122"/>
      <c r="T961" s="122"/>
      <c r="U961" s="122"/>
      <c r="V961" s="122"/>
      <c r="W961" s="122"/>
      <c r="X961" s="122"/>
      <c r="Y961" s="122"/>
      <c r="Z961" s="122"/>
      <c r="AA961" s="122"/>
    </row>
    <row r="962" spans="1:27" ht="12.75" x14ac:dyDescent="0.2">
      <c r="A962" s="122"/>
      <c r="B962" s="122"/>
      <c r="C962" s="122"/>
      <c r="D962" s="122"/>
      <c r="E962" s="122"/>
      <c r="F962" s="122"/>
      <c r="G962" s="122"/>
      <c r="H962" s="122"/>
      <c r="I962" s="122"/>
      <c r="J962" s="122"/>
      <c r="K962" s="122"/>
      <c r="L962" s="122"/>
      <c r="M962" s="122"/>
      <c r="N962" s="122"/>
      <c r="O962" s="122"/>
      <c r="P962" s="122"/>
      <c r="Q962" s="122"/>
      <c r="R962" s="122"/>
      <c r="S962" s="122"/>
      <c r="T962" s="122"/>
      <c r="U962" s="122"/>
      <c r="V962" s="122"/>
      <c r="W962" s="122"/>
      <c r="X962" s="122"/>
      <c r="Y962" s="122"/>
      <c r="Z962" s="122"/>
      <c r="AA962" s="122"/>
    </row>
    <row r="963" spans="1:27" ht="12.75" x14ac:dyDescent="0.2">
      <c r="A963" s="122"/>
      <c r="B963" s="122"/>
      <c r="C963" s="122"/>
      <c r="D963" s="122"/>
      <c r="E963" s="122"/>
      <c r="F963" s="122"/>
      <c r="G963" s="122"/>
      <c r="H963" s="122"/>
      <c r="I963" s="122"/>
      <c r="J963" s="122"/>
      <c r="K963" s="122"/>
      <c r="L963" s="122"/>
      <c r="M963" s="122"/>
      <c r="N963" s="122"/>
      <c r="O963" s="122"/>
      <c r="P963" s="122"/>
      <c r="Q963" s="122"/>
      <c r="R963" s="122"/>
      <c r="S963" s="122"/>
      <c r="T963" s="122"/>
      <c r="U963" s="122"/>
      <c r="V963" s="122"/>
      <c r="W963" s="122"/>
      <c r="X963" s="122"/>
      <c r="Y963" s="122"/>
      <c r="Z963" s="122"/>
      <c r="AA963" s="122"/>
    </row>
    <row r="964" spans="1:27" ht="12.75" x14ac:dyDescent="0.2">
      <c r="A964" s="122"/>
      <c r="B964" s="122"/>
      <c r="C964" s="122"/>
      <c r="D964" s="122"/>
      <c r="E964" s="122"/>
      <c r="F964" s="122"/>
      <c r="G964" s="122"/>
      <c r="H964" s="122"/>
      <c r="I964" s="122"/>
      <c r="J964" s="122"/>
      <c r="K964" s="122"/>
      <c r="L964" s="122"/>
      <c r="M964" s="122"/>
      <c r="N964" s="122"/>
      <c r="O964" s="122"/>
      <c r="P964" s="122"/>
      <c r="Q964" s="122"/>
      <c r="R964" s="122"/>
      <c r="S964" s="122"/>
      <c r="T964" s="122"/>
      <c r="U964" s="122"/>
      <c r="V964" s="122"/>
      <c r="W964" s="122"/>
      <c r="X964" s="122"/>
      <c r="Y964" s="122"/>
      <c r="Z964" s="122"/>
      <c r="AA964" s="122"/>
    </row>
    <row r="965" spans="1:27" ht="12.75" x14ac:dyDescent="0.2">
      <c r="A965" s="122"/>
      <c r="B965" s="122"/>
      <c r="C965" s="122"/>
      <c r="D965" s="122"/>
      <c r="E965" s="122"/>
      <c r="F965" s="122"/>
      <c r="G965" s="122"/>
      <c r="H965" s="122"/>
      <c r="I965" s="122"/>
      <c r="J965" s="122"/>
      <c r="K965" s="122"/>
      <c r="L965" s="122"/>
      <c r="M965" s="122"/>
      <c r="N965" s="122"/>
      <c r="O965" s="122"/>
      <c r="P965" s="122"/>
      <c r="Q965" s="122"/>
      <c r="R965" s="122"/>
      <c r="S965" s="122"/>
      <c r="T965" s="122"/>
      <c r="U965" s="122"/>
      <c r="V965" s="122"/>
      <c r="W965" s="122"/>
      <c r="X965" s="122"/>
      <c r="Y965" s="122"/>
      <c r="Z965" s="122"/>
      <c r="AA965" s="122"/>
    </row>
    <row r="966" spans="1:27" ht="12.75" x14ac:dyDescent="0.2">
      <c r="A966" s="122"/>
      <c r="B966" s="122"/>
      <c r="C966" s="122"/>
      <c r="D966" s="122"/>
      <c r="E966" s="122"/>
      <c r="F966" s="122"/>
      <c r="G966" s="122"/>
      <c r="H966" s="122"/>
      <c r="I966" s="122"/>
      <c r="J966" s="122"/>
      <c r="K966" s="122"/>
      <c r="L966" s="122"/>
      <c r="M966" s="122"/>
      <c r="N966" s="122"/>
      <c r="O966" s="122"/>
      <c r="P966" s="122"/>
      <c r="Q966" s="122"/>
      <c r="R966" s="122"/>
      <c r="S966" s="122"/>
      <c r="T966" s="122"/>
      <c r="U966" s="122"/>
      <c r="V966" s="122"/>
      <c r="W966" s="122"/>
      <c r="X966" s="122"/>
      <c r="Y966" s="122"/>
      <c r="Z966" s="122"/>
      <c r="AA966" s="122"/>
    </row>
    <row r="967" spans="1:27" ht="12.75" x14ac:dyDescent="0.2">
      <c r="A967" s="122"/>
      <c r="B967" s="122"/>
      <c r="C967" s="122"/>
      <c r="D967" s="122"/>
      <c r="E967" s="122"/>
      <c r="F967" s="122"/>
      <c r="G967" s="122"/>
      <c r="H967" s="122"/>
      <c r="I967" s="122"/>
      <c r="J967" s="122"/>
      <c r="K967" s="122"/>
      <c r="L967" s="122"/>
      <c r="M967" s="122"/>
      <c r="N967" s="122"/>
      <c r="O967" s="122"/>
      <c r="P967" s="122"/>
      <c r="Q967" s="122"/>
      <c r="R967" s="122"/>
      <c r="S967" s="122"/>
      <c r="T967" s="122"/>
      <c r="U967" s="122"/>
      <c r="V967" s="122"/>
      <c r="W967" s="122"/>
      <c r="X967" s="122"/>
      <c r="Y967" s="122"/>
      <c r="Z967" s="122"/>
      <c r="AA967" s="122"/>
    </row>
    <row r="968" spans="1:27" ht="12.75" x14ac:dyDescent="0.2">
      <c r="A968" s="122"/>
      <c r="B968" s="122"/>
      <c r="C968" s="122"/>
      <c r="D968" s="122"/>
      <c r="E968" s="122"/>
      <c r="F968" s="122"/>
      <c r="G968" s="122"/>
      <c r="H968" s="122"/>
      <c r="I968" s="122"/>
      <c r="J968" s="122"/>
      <c r="K968" s="122"/>
      <c r="L968" s="122"/>
      <c r="M968" s="122"/>
      <c r="N968" s="122"/>
      <c r="O968" s="122"/>
      <c r="P968" s="122"/>
      <c r="Q968" s="122"/>
      <c r="R968" s="122"/>
      <c r="S968" s="122"/>
      <c r="T968" s="122"/>
      <c r="U968" s="122"/>
      <c r="V968" s="122"/>
      <c r="W968" s="122"/>
      <c r="X968" s="122"/>
      <c r="Y968" s="122"/>
      <c r="Z968" s="122"/>
      <c r="AA968" s="122"/>
    </row>
    <row r="969" spans="1:27" ht="12.75" x14ac:dyDescent="0.2">
      <c r="A969" s="122"/>
      <c r="B969" s="122"/>
      <c r="C969" s="122"/>
      <c r="D969" s="122"/>
      <c r="E969" s="122"/>
      <c r="F969" s="122"/>
      <c r="G969" s="122"/>
      <c r="H969" s="122"/>
      <c r="I969" s="122"/>
      <c r="J969" s="122"/>
      <c r="K969" s="122"/>
      <c r="L969" s="122"/>
      <c r="M969" s="122"/>
      <c r="N969" s="122"/>
      <c r="O969" s="122"/>
      <c r="P969" s="122"/>
      <c r="Q969" s="122"/>
      <c r="R969" s="122"/>
      <c r="S969" s="122"/>
      <c r="T969" s="122"/>
      <c r="U969" s="122"/>
      <c r="V969" s="122"/>
      <c r="W969" s="122"/>
      <c r="X969" s="122"/>
      <c r="Y969" s="122"/>
      <c r="Z969" s="122"/>
      <c r="AA969" s="122"/>
    </row>
    <row r="970" spans="1:27" ht="12.75" x14ac:dyDescent="0.2">
      <c r="A970" s="122"/>
      <c r="B970" s="122"/>
      <c r="C970" s="122"/>
      <c r="D970" s="122"/>
      <c r="E970" s="122"/>
      <c r="F970" s="122"/>
      <c r="G970" s="122"/>
      <c r="H970" s="122"/>
      <c r="I970" s="122"/>
      <c r="J970" s="122"/>
      <c r="K970" s="122"/>
      <c r="L970" s="122"/>
      <c r="M970" s="122"/>
      <c r="N970" s="122"/>
      <c r="O970" s="122"/>
      <c r="P970" s="122"/>
      <c r="Q970" s="122"/>
      <c r="R970" s="122"/>
      <c r="S970" s="122"/>
      <c r="T970" s="122"/>
      <c r="U970" s="122"/>
      <c r="V970" s="122"/>
      <c r="W970" s="122"/>
      <c r="X970" s="122"/>
      <c r="Y970" s="122"/>
      <c r="Z970" s="122"/>
      <c r="AA970" s="122"/>
    </row>
    <row r="971" spans="1:27" ht="12.75" x14ac:dyDescent="0.2">
      <c r="A971" s="122"/>
      <c r="B971" s="122"/>
      <c r="C971" s="122"/>
      <c r="D971" s="122"/>
      <c r="E971" s="122"/>
      <c r="F971" s="122"/>
      <c r="G971" s="122"/>
      <c r="H971" s="122"/>
      <c r="I971" s="122"/>
      <c r="J971" s="122"/>
      <c r="K971" s="122"/>
      <c r="L971" s="122"/>
      <c r="M971" s="122"/>
      <c r="N971" s="122"/>
      <c r="O971" s="122"/>
      <c r="P971" s="122"/>
      <c r="Q971" s="122"/>
      <c r="R971" s="122"/>
      <c r="S971" s="122"/>
      <c r="T971" s="122"/>
      <c r="U971" s="122"/>
      <c r="V971" s="122"/>
      <c r="W971" s="122"/>
      <c r="X971" s="122"/>
      <c r="Y971" s="122"/>
      <c r="Z971" s="122"/>
      <c r="AA971" s="122"/>
    </row>
    <row r="972" spans="1:27" ht="12.75" x14ac:dyDescent="0.2">
      <c r="A972" s="122"/>
      <c r="B972" s="122"/>
      <c r="C972" s="122"/>
      <c r="D972" s="122"/>
      <c r="E972" s="122"/>
      <c r="F972" s="122"/>
      <c r="G972" s="122"/>
      <c r="H972" s="122"/>
      <c r="I972" s="122"/>
      <c r="J972" s="122"/>
      <c r="K972" s="122"/>
      <c r="L972" s="122"/>
      <c r="M972" s="122"/>
      <c r="N972" s="122"/>
      <c r="O972" s="122"/>
      <c r="P972" s="122"/>
      <c r="Q972" s="122"/>
      <c r="R972" s="122"/>
      <c r="S972" s="122"/>
      <c r="T972" s="122"/>
      <c r="U972" s="122"/>
      <c r="V972" s="122"/>
      <c r="W972" s="122"/>
      <c r="X972" s="122"/>
      <c r="Y972" s="122"/>
      <c r="Z972" s="122"/>
      <c r="AA972" s="122"/>
    </row>
    <row r="973" spans="1:27" ht="12.75" x14ac:dyDescent="0.2">
      <c r="A973" s="122"/>
      <c r="B973" s="122"/>
      <c r="C973" s="122"/>
      <c r="D973" s="122"/>
      <c r="E973" s="122"/>
      <c r="F973" s="122"/>
      <c r="G973" s="122"/>
      <c r="H973" s="122"/>
      <c r="I973" s="122"/>
      <c r="J973" s="122"/>
      <c r="K973" s="122"/>
      <c r="L973" s="122"/>
      <c r="M973" s="122"/>
      <c r="N973" s="122"/>
      <c r="O973" s="122"/>
      <c r="P973" s="122"/>
      <c r="Q973" s="122"/>
      <c r="R973" s="122"/>
      <c r="S973" s="122"/>
      <c r="T973" s="122"/>
      <c r="U973" s="122"/>
      <c r="V973" s="122"/>
      <c r="W973" s="122"/>
      <c r="X973" s="122"/>
      <c r="Y973" s="122"/>
      <c r="Z973" s="122"/>
      <c r="AA973" s="122"/>
    </row>
    <row r="974" spans="1:27" ht="12.75" x14ac:dyDescent="0.2">
      <c r="A974" s="122"/>
      <c r="B974" s="122"/>
      <c r="C974" s="122"/>
      <c r="D974" s="122"/>
      <c r="E974" s="122"/>
      <c r="F974" s="122"/>
      <c r="G974" s="122"/>
      <c r="H974" s="122"/>
      <c r="I974" s="122"/>
      <c r="J974" s="122"/>
      <c r="K974" s="122"/>
      <c r="L974" s="122"/>
      <c r="M974" s="122"/>
      <c r="N974" s="122"/>
      <c r="O974" s="122"/>
      <c r="P974" s="122"/>
      <c r="Q974" s="122"/>
      <c r="R974" s="122"/>
      <c r="S974" s="122"/>
      <c r="T974" s="122"/>
      <c r="U974" s="122"/>
      <c r="V974" s="122"/>
      <c r="W974" s="122"/>
      <c r="X974" s="122"/>
      <c r="Y974" s="122"/>
      <c r="Z974" s="122"/>
      <c r="AA974" s="122"/>
    </row>
    <row r="975" spans="1:27" ht="12.75" x14ac:dyDescent="0.2">
      <c r="A975" s="122"/>
      <c r="B975" s="122"/>
      <c r="C975" s="122"/>
      <c r="D975" s="122"/>
      <c r="E975" s="122"/>
      <c r="F975" s="122"/>
      <c r="G975" s="122"/>
      <c r="H975" s="122"/>
      <c r="I975" s="122"/>
      <c r="J975" s="122"/>
      <c r="K975" s="122"/>
      <c r="L975" s="122"/>
      <c r="M975" s="122"/>
      <c r="N975" s="122"/>
      <c r="O975" s="122"/>
      <c r="P975" s="122"/>
      <c r="Q975" s="122"/>
      <c r="R975" s="122"/>
      <c r="S975" s="122"/>
      <c r="T975" s="122"/>
      <c r="U975" s="122"/>
      <c r="V975" s="122"/>
      <c r="W975" s="122"/>
      <c r="X975" s="122"/>
      <c r="Y975" s="122"/>
      <c r="Z975" s="122"/>
      <c r="AA975" s="122"/>
    </row>
    <row r="976" spans="1:27" ht="12.75" x14ac:dyDescent="0.2">
      <c r="A976" s="122"/>
      <c r="B976" s="122"/>
      <c r="C976" s="122"/>
      <c r="D976" s="122"/>
      <c r="E976" s="122"/>
      <c r="F976" s="122"/>
      <c r="G976" s="122"/>
      <c r="H976" s="122"/>
      <c r="I976" s="122"/>
      <c r="J976" s="122"/>
      <c r="K976" s="122"/>
      <c r="L976" s="122"/>
      <c r="M976" s="122"/>
      <c r="N976" s="122"/>
      <c r="O976" s="122"/>
      <c r="P976" s="122"/>
      <c r="Q976" s="122"/>
      <c r="R976" s="122"/>
      <c r="S976" s="122"/>
      <c r="T976" s="122"/>
      <c r="U976" s="122"/>
      <c r="V976" s="122"/>
      <c r="W976" s="122"/>
      <c r="X976" s="122"/>
      <c r="Y976" s="122"/>
      <c r="Z976" s="122"/>
      <c r="AA976" s="122"/>
    </row>
    <row r="977" spans="1:27" ht="12.75" x14ac:dyDescent="0.2">
      <c r="A977" s="122"/>
      <c r="B977" s="122"/>
      <c r="C977" s="122"/>
      <c r="D977" s="122"/>
      <c r="E977" s="122"/>
      <c r="F977" s="122"/>
      <c r="G977" s="122"/>
      <c r="H977" s="122"/>
      <c r="I977" s="122"/>
      <c r="J977" s="122"/>
      <c r="K977" s="122"/>
      <c r="L977" s="122"/>
      <c r="M977" s="122"/>
      <c r="N977" s="122"/>
      <c r="O977" s="122"/>
      <c r="P977" s="122"/>
      <c r="Q977" s="122"/>
      <c r="R977" s="122"/>
      <c r="S977" s="122"/>
      <c r="T977" s="122"/>
      <c r="U977" s="122"/>
      <c r="V977" s="122"/>
      <c r="W977" s="122"/>
      <c r="X977" s="122"/>
      <c r="Y977" s="122"/>
      <c r="Z977" s="122"/>
      <c r="AA977" s="122"/>
    </row>
    <row r="978" spans="1:27" ht="12.75" x14ac:dyDescent="0.2">
      <c r="A978" s="122"/>
      <c r="B978" s="122"/>
      <c r="C978" s="122"/>
      <c r="D978" s="122"/>
      <c r="E978" s="122"/>
      <c r="F978" s="122"/>
      <c r="G978" s="122"/>
      <c r="H978" s="122"/>
      <c r="I978" s="122"/>
      <c r="J978" s="122"/>
      <c r="K978" s="122"/>
      <c r="L978" s="122"/>
      <c r="M978" s="122"/>
      <c r="N978" s="122"/>
      <c r="O978" s="122"/>
      <c r="P978" s="122"/>
      <c r="Q978" s="122"/>
      <c r="R978" s="122"/>
      <c r="S978" s="122"/>
      <c r="T978" s="122"/>
      <c r="U978" s="122"/>
      <c r="V978" s="122"/>
      <c r="W978" s="122"/>
      <c r="X978" s="122"/>
      <c r="Y978" s="122"/>
      <c r="Z978" s="122"/>
      <c r="AA978" s="122"/>
    </row>
    <row r="979" spans="1:27" ht="12.75" x14ac:dyDescent="0.2">
      <c r="A979" s="122"/>
      <c r="B979" s="122"/>
      <c r="C979" s="122"/>
      <c r="D979" s="122"/>
      <c r="E979" s="122"/>
      <c r="F979" s="122"/>
      <c r="G979" s="122"/>
      <c r="H979" s="122"/>
      <c r="I979" s="122"/>
      <c r="J979" s="122"/>
      <c r="K979" s="122"/>
      <c r="L979" s="122"/>
      <c r="M979" s="122"/>
      <c r="N979" s="122"/>
      <c r="O979" s="122"/>
      <c r="P979" s="122"/>
      <c r="Q979" s="122"/>
      <c r="R979" s="122"/>
      <c r="S979" s="122"/>
      <c r="T979" s="122"/>
      <c r="U979" s="122"/>
      <c r="V979" s="122"/>
      <c r="W979" s="122"/>
      <c r="X979" s="122"/>
      <c r="Y979" s="122"/>
      <c r="Z979" s="122"/>
      <c r="AA979" s="122"/>
    </row>
    <row r="980" spans="1:27" ht="12.75" x14ac:dyDescent="0.2">
      <c r="A980" s="122"/>
      <c r="B980" s="122"/>
      <c r="C980" s="122"/>
      <c r="D980" s="122"/>
      <c r="E980" s="122"/>
      <c r="F980" s="122"/>
      <c r="G980" s="122"/>
      <c r="H980" s="122"/>
      <c r="I980" s="122"/>
      <c r="J980" s="122"/>
      <c r="K980" s="122"/>
      <c r="L980" s="122"/>
      <c r="M980" s="122"/>
      <c r="N980" s="122"/>
      <c r="O980" s="122"/>
      <c r="P980" s="122"/>
      <c r="Q980" s="122"/>
      <c r="R980" s="122"/>
      <c r="S980" s="122"/>
      <c r="T980" s="122"/>
      <c r="U980" s="122"/>
      <c r="V980" s="122"/>
      <c r="W980" s="122"/>
      <c r="X980" s="122"/>
      <c r="Y980" s="122"/>
      <c r="Z980" s="122"/>
      <c r="AA980" s="122"/>
    </row>
    <row r="981" spans="1:27" ht="12.75" x14ac:dyDescent="0.2">
      <c r="A981" s="122"/>
      <c r="B981" s="122"/>
      <c r="C981" s="122"/>
      <c r="D981" s="122"/>
      <c r="E981" s="122"/>
      <c r="F981" s="122"/>
      <c r="G981" s="122"/>
      <c r="H981" s="122"/>
      <c r="I981" s="122"/>
      <c r="J981" s="122"/>
      <c r="K981" s="122"/>
      <c r="L981" s="122"/>
      <c r="M981" s="122"/>
      <c r="N981" s="122"/>
      <c r="O981" s="122"/>
      <c r="P981" s="122"/>
      <c r="Q981" s="122"/>
      <c r="R981" s="122"/>
      <c r="S981" s="122"/>
      <c r="T981" s="122"/>
      <c r="U981" s="122"/>
      <c r="V981" s="122"/>
      <c r="W981" s="122"/>
      <c r="X981" s="122"/>
      <c r="Y981" s="122"/>
      <c r="Z981" s="122"/>
      <c r="AA981" s="122"/>
    </row>
    <row r="982" spans="1:27" ht="12.75" x14ac:dyDescent="0.2">
      <c r="A982" s="122"/>
      <c r="B982" s="122"/>
      <c r="C982" s="122"/>
      <c r="D982" s="122"/>
      <c r="E982" s="122"/>
      <c r="F982" s="122"/>
      <c r="G982" s="122"/>
      <c r="H982" s="122"/>
      <c r="I982" s="122"/>
      <c r="J982" s="122"/>
      <c r="K982" s="122"/>
      <c r="L982" s="122"/>
      <c r="M982" s="122"/>
      <c r="N982" s="122"/>
      <c r="O982" s="122"/>
      <c r="P982" s="122"/>
      <c r="Q982" s="122"/>
      <c r="R982" s="122"/>
      <c r="S982" s="122"/>
      <c r="T982" s="122"/>
      <c r="U982" s="122"/>
      <c r="V982" s="122"/>
      <c r="W982" s="122"/>
      <c r="X982" s="122"/>
      <c r="Y982" s="122"/>
      <c r="Z982" s="122"/>
      <c r="AA982" s="122"/>
    </row>
    <row r="983" spans="1:27" ht="12.75" x14ac:dyDescent="0.2">
      <c r="A983" s="122"/>
      <c r="B983" s="122"/>
      <c r="C983" s="122"/>
      <c r="D983" s="122"/>
      <c r="E983" s="122"/>
      <c r="F983" s="122"/>
      <c r="G983" s="122"/>
      <c r="H983" s="122"/>
      <c r="I983" s="122"/>
      <c r="J983" s="122"/>
      <c r="K983" s="122"/>
      <c r="L983" s="122"/>
      <c r="M983" s="122"/>
      <c r="N983" s="122"/>
      <c r="O983" s="122"/>
      <c r="P983" s="122"/>
      <c r="Q983" s="122"/>
      <c r="R983" s="122"/>
      <c r="S983" s="122"/>
      <c r="T983" s="122"/>
      <c r="U983" s="122"/>
      <c r="V983" s="122"/>
      <c r="W983" s="122"/>
      <c r="X983" s="122"/>
      <c r="Y983" s="122"/>
      <c r="Z983" s="122"/>
      <c r="AA983" s="122"/>
    </row>
    <row r="984" spans="1:27" ht="12.75" x14ac:dyDescent="0.2">
      <c r="A984" s="122"/>
      <c r="B984" s="122"/>
      <c r="C984" s="122"/>
      <c r="D984" s="122"/>
      <c r="E984" s="122"/>
      <c r="F984" s="122"/>
      <c r="G984" s="122"/>
      <c r="H984" s="122"/>
      <c r="I984" s="122"/>
      <c r="J984" s="122"/>
      <c r="K984" s="122"/>
      <c r="L984" s="122"/>
      <c r="M984" s="122"/>
      <c r="N984" s="122"/>
      <c r="O984" s="122"/>
      <c r="P984" s="122"/>
      <c r="Q984" s="122"/>
      <c r="R984" s="122"/>
      <c r="S984" s="122"/>
      <c r="T984" s="122"/>
      <c r="U984" s="122"/>
      <c r="V984" s="122"/>
      <c r="W984" s="122"/>
      <c r="X984" s="122"/>
      <c r="Y984" s="122"/>
      <c r="Z984" s="122"/>
      <c r="AA984" s="122"/>
    </row>
    <row r="985" spans="1:27" ht="12.75" x14ac:dyDescent="0.2">
      <c r="A985" s="122"/>
      <c r="B985" s="122"/>
      <c r="C985" s="122"/>
      <c r="D985" s="122"/>
      <c r="E985" s="122"/>
      <c r="F985" s="122"/>
      <c r="G985" s="122"/>
      <c r="H985" s="122"/>
      <c r="I985" s="122"/>
      <c r="J985" s="122"/>
      <c r="K985" s="122"/>
      <c r="L985" s="122"/>
      <c r="M985" s="122"/>
      <c r="N985" s="122"/>
      <c r="O985" s="122"/>
      <c r="P985" s="122"/>
      <c r="Q985" s="122"/>
      <c r="R985" s="122"/>
      <c r="S985" s="122"/>
      <c r="T985" s="122"/>
      <c r="U985" s="122"/>
      <c r="V985" s="122"/>
      <c r="W985" s="122"/>
      <c r="X985" s="122"/>
      <c r="Y985" s="122"/>
      <c r="Z985" s="122"/>
      <c r="AA985" s="122"/>
    </row>
    <row r="986" spans="1:27" ht="12.75" x14ac:dyDescent="0.2">
      <c r="A986" s="122"/>
      <c r="B986" s="122"/>
      <c r="C986" s="122"/>
      <c r="D986" s="122"/>
      <c r="E986" s="122"/>
      <c r="F986" s="122"/>
      <c r="G986" s="122"/>
      <c r="H986" s="122"/>
      <c r="I986" s="122"/>
      <c r="J986" s="122"/>
      <c r="K986" s="122"/>
      <c r="L986" s="122"/>
      <c r="M986" s="122"/>
      <c r="N986" s="122"/>
      <c r="O986" s="122"/>
      <c r="P986" s="122"/>
      <c r="Q986" s="122"/>
      <c r="R986" s="122"/>
      <c r="S986" s="122"/>
      <c r="T986" s="122"/>
      <c r="U986" s="122"/>
      <c r="V986" s="122"/>
      <c r="W986" s="122"/>
      <c r="X986" s="122"/>
      <c r="Y986" s="122"/>
      <c r="Z986" s="122"/>
      <c r="AA986" s="122"/>
    </row>
    <row r="987" spans="1:27" ht="12.75" x14ac:dyDescent="0.2">
      <c r="A987" s="122"/>
      <c r="B987" s="122"/>
      <c r="C987" s="122"/>
      <c r="D987" s="122"/>
      <c r="E987" s="122"/>
      <c r="F987" s="122"/>
      <c r="G987" s="122"/>
      <c r="H987" s="122"/>
      <c r="I987" s="122"/>
      <c r="J987" s="122"/>
      <c r="K987" s="122"/>
      <c r="L987" s="122"/>
      <c r="M987" s="122"/>
      <c r="N987" s="122"/>
      <c r="O987" s="122"/>
      <c r="P987" s="122"/>
      <c r="Q987" s="122"/>
      <c r="R987" s="122"/>
      <c r="S987" s="122"/>
      <c r="T987" s="122"/>
      <c r="U987" s="122"/>
      <c r="V987" s="122"/>
      <c r="W987" s="122"/>
      <c r="X987" s="122"/>
      <c r="Y987" s="122"/>
      <c r="Z987" s="122"/>
      <c r="AA987" s="122"/>
    </row>
    <row r="988" spans="1:27" ht="12.75" x14ac:dyDescent="0.2">
      <c r="A988" s="122"/>
      <c r="B988" s="122"/>
      <c r="C988" s="122"/>
      <c r="D988" s="122"/>
      <c r="E988" s="122"/>
      <c r="F988" s="122"/>
      <c r="G988" s="122"/>
      <c r="H988" s="122"/>
      <c r="I988" s="122"/>
      <c r="J988" s="122"/>
      <c r="K988" s="122"/>
      <c r="L988" s="122"/>
      <c r="M988" s="122"/>
      <c r="N988" s="122"/>
      <c r="O988" s="122"/>
      <c r="P988" s="122"/>
      <c r="Q988" s="122"/>
      <c r="R988" s="122"/>
      <c r="S988" s="122"/>
      <c r="T988" s="122"/>
      <c r="U988" s="122"/>
      <c r="V988" s="122"/>
      <c r="W988" s="122"/>
      <c r="X988" s="122"/>
      <c r="Y988" s="122"/>
      <c r="Z988" s="122"/>
      <c r="AA988" s="122"/>
    </row>
    <row r="989" spans="1:27" ht="12.75" x14ac:dyDescent="0.2">
      <c r="A989" s="122"/>
      <c r="B989" s="122"/>
      <c r="C989" s="122"/>
      <c r="D989" s="122"/>
      <c r="E989" s="122"/>
      <c r="F989" s="122"/>
      <c r="G989" s="122"/>
      <c r="H989" s="122"/>
      <c r="I989" s="122"/>
      <c r="J989" s="122"/>
      <c r="K989" s="122"/>
      <c r="L989" s="122"/>
      <c r="M989" s="122"/>
      <c r="N989" s="122"/>
      <c r="O989" s="122"/>
      <c r="P989" s="122"/>
      <c r="Q989" s="122"/>
      <c r="R989" s="122"/>
      <c r="S989" s="122"/>
      <c r="T989" s="122"/>
      <c r="U989" s="122"/>
      <c r="V989" s="122"/>
      <c r="W989" s="122"/>
      <c r="X989" s="122"/>
      <c r="Y989" s="122"/>
      <c r="Z989" s="122"/>
      <c r="AA989" s="122"/>
    </row>
    <row r="990" spans="1:27" ht="12.75" x14ac:dyDescent="0.2">
      <c r="A990" s="122"/>
      <c r="B990" s="122"/>
      <c r="C990" s="122"/>
      <c r="D990" s="122"/>
      <c r="E990" s="122"/>
      <c r="F990" s="122"/>
      <c r="G990" s="122"/>
      <c r="H990" s="122"/>
      <c r="I990" s="122"/>
      <c r="J990" s="122"/>
      <c r="K990" s="122"/>
      <c r="L990" s="122"/>
      <c r="M990" s="122"/>
      <c r="N990" s="122"/>
      <c r="O990" s="122"/>
      <c r="P990" s="122"/>
      <c r="Q990" s="122"/>
      <c r="R990" s="122"/>
      <c r="S990" s="122"/>
      <c r="T990" s="122"/>
      <c r="U990" s="122"/>
      <c r="V990" s="122"/>
      <c r="W990" s="122"/>
      <c r="X990" s="122"/>
      <c r="Y990" s="122"/>
      <c r="Z990" s="122"/>
      <c r="AA990" s="122"/>
    </row>
    <row r="991" spans="1:27" ht="12.75" x14ac:dyDescent="0.2">
      <c r="A991" s="122"/>
      <c r="B991" s="122"/>
      <c r="C991" s="122"/>
      <c r="D991" s="122"/>
      <c r="E991" s="122"/>
      <c r="F991" s="122"/>
      <c r="G991" s="122"/>
      <c r="H991" s="122"/>
      <c r="I991" s="122"/>
      <c r="J991" s="122"/>
      <c r="K991" s="122"/>
      <c r="L991" s="122"/>
      <c r="M991" s="122"/>
      <c r="N991" s="122"/>
      <c r="O991" s="122"/>
      <c r="P991" s="122"/>
      <c r="Q991" s="122"/>
      <c r="R991" s="122"/>
      <c r="S991" s="122"/>
      <c r="T991" s="122"/>
      <c r="U991" s="122"/>
      <c r="V991" s="122"/>
      <c r="W991" s="122"/>
      <c r="X991" s="122"/>
      <c r="Y991" s="122"/>
      <c r="Z991" s="122"/>
      <c r="AA991" s="122"/>
    </row>
    <row r="992" spans="1:27" ht="12.75" x14ac:dyDescent="0.2">
      <c r="A992" s="122"/>
      <c r="B992" s="122"/>
      <c r="C992" s="122"/>
      <c r="D992" s="122"/>
      <c r="E992" s="122"/>
      <c r="F992" s="122"/>
      <c r="G992" s="122"/>
      <c r="H992" s="122"/>
      <c r="I992" s="122"/>
      <c r="J992" s="122"/>
      <c r="K992" s="122"/>
      <c r="L992" s="122"/>
      <c r="M992" s="122"/>
      <c r="N992" s="122"/>
      <c r="O992" s="122"/>
      <c r="P992" s="122"/>
      <c r="Q992" s="122"/>
      <c r="R992" s="122"/>
      <c r="S992" s="122"/>
      <c r="T992" s="122"/>
      <c r="U992" s="122"/>
      <c r="V992" s="122"/>
      <c r="W992" s="122"/>
      <c r="X992" s="122"/>
      <c r="Y992" s="122"/>
      <c r="Z992" s="122"/>
      <c r="AA992" s="122"/>
    </row>
    <row r="993" spans="1:27" ht="12.75" x14ac:dyDescent="0.2">
      <c r="A993" s="122"/>
      <c r="B993" s="122"/>
      <c r="C993" s="122"/>
      <c r="D993" s="122"/>
      <c r="E993" s="122"/>
      <c r="F993" s="122"/>
      <c r="G993" s="122"/>
      <c r="H993" s="122"/>
      <c r="I993" s="122"/>
      <c r="J993" s="122"/>
      <c r="K993" s="122"/>
      <c r="L993" s="122"/>
      <c r="M993" s="122"/>
      <c r="N993" s="122"/>
      <c r="O993" s="122"/>
      <c r="P993" s="122"/>
      <c r="Q993" s="122"/>
      <c r="R993" s="122"/>
      <c r="S993" s="122"/>
      <c r="T993" s="122"/>
      <c r="U993" s="122"/>
      <c r="V993" s="122"/>
      <c r="W993" s="122"/>
      <c r="X993" s="122"/>
      <c r="Y993" s="122"/>
      <c r="Z993" s="122"/>
      <c r="AA993" s="122"/>
    </row>
    <row r="994" spans="1:27" ht="12.75" x14ac:dyDescent="0.2">
      <c r="A994" s="122"/>
      <c r="B994" s="122"/>
      <c r="C994" s="122"/>
      <c r="D994" s="122"/>
      <c r="E994" s="122"/>
      <c r="F994" s="122"/>
      <c r="G994" s="122"/>
      <c r="H994" s="122"/>
      <c r="I994" s="122"/>
      <c r="J994" s="122"/>
      <c r="K994" s="122"/>
      <c r="L994" s="122"/>
      <c r="M994" s="122"/>
      <c r="N994" s="122"/>
      <c r="O994" s="122"/>
      <c r="P994" s="122"/>
      <c r="Q994" s="122"/>
      <c r="R994" s="122"/>
      <c r="S994" s="122"/>
      <c r="T994" s="122"/>
      <c r="U994" s="122"/>
      <c r="V994" s="122"/>
      <c r="W994" s="122"/>
      <c r="X994" s="122"/>
      <c r="Y994" s="122"/>
      <c r="Z994" s="122"/>
      <c r="AA994" s="122"/>
    </row>
    <row r="995" spans="1:27" ht="12.75" x14ac:dyDescent="0.2">
      <c r="A995" s="122"/>
      <c r="B995" s="122"/>
      <c r="C995" s="122"/>
      <c r="D995" s="122"/>
      <c r="E995" s="122"/>
      <c r="F995" s="122"/>
      <c r="G995" s="122"/>
      <c r="H995" s="122"/>
      <c r="I995" s="122"/>
      <c r="J995" s="122"/>
      <c r="K995" s="122"/>
      <c r="L995" s="122"/>
      <c r="M995" s="122"/>
      <c r="N995" s="122"/>
      <c r="O995" s="122"/>
      <c r="P995" s="122"/>
      <c r="Q995" s="122"/>
      <c r="R995" s="122"/>
      <c r="S995" s="122"/>
      <c r="T995" s="122"/>
      <c r="U995" s="122"/>
      <c r="V995" s="122"/>
      <c r="W995" s="122"/>
      <c r="X995" s="122"/>
      <c r="Y995" s="122"/>
      <c r="Z995" s="122"/>
      <c r="AA995" s="122"/>
    </row>
    <row r="996" spans="1:27" ht="12.75" x14ac:dyDescent="0.2">
      <c r="A996" s="122"/>
      <c r="B996" s="122"/>
      <c r="C996" s="122"/>
      <c r="D996" s="122"/>
      <c r="E996" s="122"/>
      <c r="F996" s="122"/>
      <c r="G996" s="122"/>
      <c r="H996" s="122"/>
      <c r="I996" s="122"/>
      <c r="J996" s="122"/>
      <c r="K996" s="122"/>
      <c r="L996" s="122"/>
      <c r="M996" s="122"/>
      <c r="N996" s="122"/>
      <c r="O996" s="122"/>
      <c r="P996" s="122"/>
      <c r="Q996" s="122"/>
      <c r="R996" s="122"/>
      <c r="S996" s="122"/>
      <c r="T996" s="122"/>
      <c r="U996" s="122"/>
      <c r="V996" s="122"/>
      <c r="W996" s="122"/>
      <c r="X996" s="122"/>
      <c r="Y996" s="122"/>
      <c r="Z996" s="122"/>
      <c r="AA996" s="122"/>
    </row>
    <row r="997" spans="1:27" ht="12.75" x14ac:dyDescent="0.2">
      <c r="A997" s="122"/>
      <c r="B997" s="122"/>
      <c r="C997" s="122"/>
      <c r="D997" s="122"/>
      <c r="E997" s="122"/>
      <c r="F997" s="122"/>
      <c r="G997" s="122"/>
      <c r="H997" s="122"/>
      <c r="I997" s="122"/>
      <c r="J997" s="122"/>
      <c r="K997" s="122"/>
      <c r="L997" s="122"/>
      <c r="M997" s="122"/>
      <c r="N997" s="122"/>
      <c r="O997" s="122"/>
      <c r="P997" s="122"/>
      <c r="Q997" s="122"/>
      <c r="R997" s="122"/>
      <c r="S997" s="122"/>
      <c r="T997" s="122"/>
      <c r="U997" s="122"/>
      <c r="V997" s="122"/>
      <c r="W997" s="122"/>
      <c r="X997" s="122"/>
      <c r="Y997" s="122"/>
      <c r="Z997" s="122"/>
      <c r="AA997" s="122"/>
    </row>
    <row r="998" spans="1:27" ht="12.75" x14ac:dyDescent="0.2">
      <c r="A998" s="122"/>
      <c r="B998" s="122"/>
      <c r="C998" s="122"/>
      <c r="D998" s="122"/>
      <c r="E998" s="122"/>
      <c r="F998" s="122"/>
      <c r="G998" s="122"/>
      <c r="H998" s="122"/>
      <c r="I998" s="122"/>
      <c r="J998" s="122"/>
      <c r="K998" s="122"/>
      <c r="L998" s="122"/>
      <c r="M998" s="122"/>
      <c r="N998" s="122"/>
      <c r="O998" s="122"/>
      <c r="P998" s="122"/>
      <c r="Q998" s="122"/>
      <c r="R998" s="122"/>
      <c r="S998" s="122"/>
      <c r="T998" s="122"/>
      <c r="U998" s="122"/>
      <c r="V998" s="122"/>
      <c r="W998" s="122"/>
      <c r="X998" s="122"/>
      <c r="Y998" s="122"/>
      <c r="Z998" s="122"/>
      <c r="AA998" s="122"/>
    </row>
    <row r="999" spans="1:27" ht="12.75" x14ac:dyDescent="0.2">
      <c r="A999" s="122"/>
      <c r="B999" s="122"/>
      <c r="C999" s="122"/>
      <c r="D999" s="122"/>
      <c r="E999" s="122"/>
      <c r="F999" s="122"/>
      <c r="G999" s="122"/>
      <c r="H999" s="122"/>
      <c r="I999" s="122"/>
      <c r="J999" s="122"/>
      <c r="K999" s="122"/>
      <c r="L999" s="122"/>
      <c r="M999" s="122"/>
      <c r="N999" s="122"/>
      <c r="O999" s="122"/>
      <c r="P999" s="122"/>
      <c r="Q999" s="122"/>
      <c r="R999" s="122"/>
      <c r="S999" s="122"/>
      <c r="T999" s="122"/>
      <c r="U999" s="122"/>
      <c r="V999" s="122"/>
      <c r="W999" s="122"/>
      <c r="X999" s="122"/>
      <c r="Y999" s="122"/>
      <c r="Z999" s="122"/>
      <c r="AA999" s="122"/>
    </row>
    <row r="1000" spans="1:27" ht="12.75" x14ac:dyDescent="0.2">
      <c r="A1000" s="122"/>
      <c r="B1000" s="122"/>
      <c r="C1000" s="122"/>
      <c r="D1000" s="122"/>
      <c r="E1000" s="122"/>
      <c r="F1000" s="122"/>
      <c r="G1000" s="122"/>
      <c r="H1000" s="122"/>
      <c r="I1000" s="122"/>
      <c r="J1000" s="122"/>
      <c r="K1000" s="122"/>
      <c r="L1000" s="122"/>
      <c r="M1000" s="122"/>
      <c r="N1000" s="122"/>
      <c r="O1000" s="122"/>
      <c r="P1000" s="122"/>
      <c r="Q1000" s="122"/>
      <c r="R1000" s="122"/>
      <c r="S1000" s="122"/>
      <c r="T1000" s="122"/>
      <c r="U1000" s="122"/>
      <c r="V1000" s="122"/>
      <c r="W1000" s="122"/>
      <c r="X1000" s="122"/>
      <c r="Y1000" s="122"/>
      <c r="Z1000" s="122"/>
      <c r="AA1000" s="122"/>
    </row>
    <row r="1001" spans="1:27" ht="12.75" x14ac:dyDescent="0.2">
      <c r="A1001" s="122"/>
      <c r="B1001" s="122"/>
      <c r="C1001" s="122"/>
      <c r="D1001" s="122"/>
      <c r="E1001" s="122"/>
      <c r="F1001" s="122"/>
      <c r="G1001" s="122"/>
      <c r="H1001" s="122"/>
      <c r="I1001" s="122"/>
      <c r="J1001" s="122"/>
      <c r="K1001" s="122"/>
      <c r="L1001" s="122"/>
      <c r="M1001" s="122"/>
      <c r="N1001" s="122"/>
      <c r="O1001" s="122"/>
      <c r="P1001" s="122"/>
      <c r="Q1001" s="122"/>
      <c r="R1001" s="122"/>
      <c r="S1001" s="122"/>
      <c r="T1001" s="122"/>
      <c r="U1001" s="122"/>
      <c r="V1001" s="122"/>
      <c r="W1001" s="122"/>
      <c r="X1001" s="122"/>
      <c r="Y1001" s="122"/>
      <c r="Z1001" s="122"/>
      <c r="AA1001" s="122"/>
    </row>
  </sheetData>
  <mergeCells count="1">
    <mergeCell ref="A1:B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3BB5B9"/>
    <outlinePr summaryBelow="0" summaryRight="0"/>
  </sheetPr>
  <dimension ref="A1:AQ1004"/>
  <sheetViews>
    <sheetView workbookViewId="0"/>
  </sheetViews>
  <sheetFormatPr defaultColWidth="14.42578125" defaultRowHeight="15.75" customHeight="1" x14ac:dyDescent="0.2"/>
  <cols>
    <col min="1" max="1" width="35.5703125" customWidth="1"/>
    <col min="38" max="38" width="32.28515625" customWidth="1"/>
    <col min="39" max="39" width="22.28515625" customWidth="1"/>
  </cols>
  <sheetData>
    <row r="1" spans="1:43" ht="15.75" customHeight="1" x14ac:dyDescent="0.25">
      <c r="A1" s="611" t="s">
        <v>1746</v>
      </c>
      <c r="B1" s="612"/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2"/>
      <c r="AL1" s="612"/>
      <c r="AM1" s="612"/>
      <c r="AN1" s="612"/>
      <c r="AO1" s="612"/>
      <c r="AP1" s="612"/>
      <c r="AQ1" s="612"/>
    </row>
    <row r="2" spans="1:43" x14ac:dyDescent="0.2">
      <c r="A2" s="746" t="s">
        <v>1747</v>
      </c>
      <c r="B2" s="723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  <c r="Q2" s="723"/>
      <c r="R2" s="723"/>
      <c r="S2" s="723"/>
      <c r="T2" s="723"/>
      <c r="U2" s="723"/>
      <c r="V2" s="723"/>
      <c r="W2" s="723"/>
      <c r="X2" s="723"/>
      <c r="Y2" s="723"/>
      <c r="Z2" s="723"/>
      <c r="AA2" s="723"/>
      <c r="AB2" s="723"/>
      <c r="AC2" s="723"/>
      <c r="AD2" s="723"/>
      <c r="AE2" s="723"/>
      <c r="AF2" s="723"/>
      <c r="AG2" s="723"/>
      <c r="AH2" s="723"/>
      <c r="AI2" s="723"/>
      <c r="AJ2" s="723"/>
      <c r="AK2" s="613"/>
      <c r="AL2" s="613"/>
      <c r="AM2" s="613"/>
      <c r="AN2" s="613"/>
      <c r="AO2" s="613"/>
      <c r="AP2" s="613"/>
      <c r="AQ2" s="613"/>
    </row>
    <row r="3" spans="1:43" x14ac:dyDescent="0.2">
      <c r="A3" s="723"/>
      <c r="B3" s="723"/>
      <c r="C3" s="723"/>
      <c r="D3" s="723"/>
      <c r="E3" s="723"/>
      <c r="F3" s="723"/>
      <c r="G3" s="723"/>
      <c r="H3" s="723"/>
      <c r="I3" s="723"/>
      <c r="J3" s="723"/>
      <c r="K3" s="723"/>
      <c r="L3" s="723"/>
      <c r="M3" s="723"/>
      <c r="N3" s="723"/>
      <c r="O3" s="723"/>
      <c r="P3" s="723"/>
      <c r="Q3" s="723"/>
      <c r="R3" s="723"/>
      <c r="S3" s="723"/>
      <c r="T3" s="723"/>
      <c r="U3" s="723"/>
      <c r="V3" s="723"/>
      <c r="W3" s="723"/>
      <c r="X3" s="723"/>
      <c r="Y3" s="723"/>
      <c r="Z3" s="723"/>
      <c r="AA3" s="723"/>
      <c r="AB3" s="723"/>
      <c r="AC3" s="723"/>
      <c r="AD3" s="723"/>
      <c r="AE3" s="723"/>
      <c r="AF3" s="723"/>
      <c r="AG3" s="723"/>
      <c r="AH3" s="723"/>
      <c r="AI3" s="723"/>
      <c r="AJ3" s="723"/>
      <c r="AK3" s="613"/>
      <c r="AL3" s="613"/>
      <c r="AM3" s="613"/>
      <c r="AN3" s="613"/>
      <c r="AO3" s="613"/>
      <c r="AP3" s="613"/>
      <c r="AQ3" s="613"/>
    </row>
    <row r="4" spans="1:43" ht="15.75" customHeight="1" x14ac:dyDescent="0.25">
      <c r="A4" s="747" t="s">
        <v>1748</v>
      </c>
      <c r="B4" s="729"/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  <c r="O4" s="729"/>
      <c r="P4" s="729"/>
      <c r="Q4" s="729"/>
      <c r="R4" s="729"/>
      <c r="S4" s="729"/>
      <c r="T4" s="729"/>
      <c r="U4" s="729"/>
      <c r="V4" s="729"/>
      <c r="W4" s="729"/>
      <c r="X4" s="729"/>
      <c r="Y4" s="729"/>
      <c r="Z4" s="729"/>
      <c r="AA4" s="729"/>
      <c r="AB4" s="729"/>
      <c r="AC4" s="729"/>
      <c r="AD4" s="729"/>
      <c r="AE4" s="729"/>
      <c r="AF4" s="729"/>
      <c r="AG4" s="729"/>
      <c r="AH4" s="729"/>
      <c r="AI4" s="729"/>
      <c r="AJ4" s="729"/>
      <c r="AK4" s="614"/>
      <c r="AL4" s="614"/>
      <c r="AM4" s="614"/>
      <c r="AN4" s="614"/>
      <c r="AO4" s="614"/>
      <c r="AP4" s="614"/>
      <c r="AQ4" s="614"/>
    </row>
    <row r="5" spans="1:43" ht="15.75" customHeight="1" x14ac:dyDescent="0.25">
      <c r="A5" s="738" t="s">
        <v>1749</v>
      </c>
      <c r="B5" s="748" t="s">
        <v>1750</v>
      </c>
      <c r="C5" s="737">
        <v>1982</v>
      </c>
      <c r="D5" s="737">
        <v>1985</v>
      </c>
      <c r="E5" s="737">
        <v>1990</v>
      </c>
      <c r="F5" s="737">
        <v>1991</v>
      </c>
      <c r="G5" s="737">
        <v>1992</v>
      </c>
      <c r="H5" s="737">
        <v>1993</v>
      </c>
      <c r="I5" s="737">
        <v>1994</v>
      </c>
      <c r="J5" s="737">
        <v>1995</v>
      </c>
      <c r="K5" s="737">
        <v>1996</v>
      </c>
      <c r="L5" s="737">
        <v>1997</v>
      </c>
      <c r="M5" s="737">
        <v>1998</v>
      </c>
      <c r="N5" s="737">
        <v>1999</v>
      </c>
      <c r="O5" s="737">
        <v>2000</v>
      </c>
      <c r="P5" s="737">
        <v>2001</v>
      </c>
      <c r="Q5" s="737">
        <v>2002</v>
      </c>
      <c r="R5" s="737">
        <v>2003</v>
      </c>
      <c r="S5" s="737">
        <v>2004</v>
      </c>
      <c r="T5" s="737">
        <v>2005</v>
      </c>
      <c r="U5" s="737">
        <v>2006</v>
      </c>
      <c r="V5" s="737">
        <v>2007</v>
      </c>
      <c r="W5" s="737">
        <v>2008</v>
      </c>
      <c r="X5" s="737">
        <v>2009</v>
      </c>
      <c r="Y5" s="737">
        <v>2010</v>
      </c>
      <c r="Z5" s="737">
        <v>2011</v>
      </c>
      <c r="AA5" s="737">
        <v>2012</v>
      </c>
      <c r="AB5" s="737">
        <v>2013</v>
      </c>
      <c r="AC5" s="737">
        <v>2014</v>
      </c>
      <c r="AD5" s="737" t="s">
        <v>1751</v>
      </c>
      <c r="AE5" s="737" t="s">
        <v>1752</v>
      </c>
      <c r="AF5" s="738" t="s">
        <v>1753</v>
      </c>
      <c r="AG5" s="739" t="s">
        <v>1754</v>
      </c>
      <c r="AH5" s="740"/>
      <c r="AI5" s="740"/>
      <c r="AJ5" s="741"/>
      <c r="AK5" s="616"/>
      <c r="AL5" s="742" t="s">
        <v>1749</v>
      </c>
      <c r="AM5" s="742" t="s">
        <v>1750</v>
      </c>
      <c r="AN5" s="745" t="s">
        <v>1754</v>
      </c>
      <c r="AO5" s="741"/>
      <c r="AP5" s="616"/>
      <c r="AQ5" s="616"/>
    </row>
    <row r="6" spans="1:43" ht="15.75" customHeight="1" x14ac:dyDescent="0.25">
      <c r="A6" s="732"/>
      <c r="B6" s="743"/>
      <c r="C6" s="723"/>
      <c r="D6" s="723"/>
      <c r="E6" s="723"/>
      <c r="F6" s="723"/>
      <c r="G6" s="723"/>
      <c r="H6" s="723"/>
      <c r="I6" s="723"/>
      <c r="J6" s="723"/>
      <c r="K6" s="723"/>
      <c r="L6" s="723"/>
      <c r="M6" s="723"/>
      <c r="N6" s="723"/>
      <c r="O6" s="723"/>
      <c r="P6" s="723"/>
      <c r="Q6" s="723"/>
      <c r="R6" s="723"/>
      <c r="S6" s="723"/>
      <c r="T6" s="723"/>
      <c r="U6" s="723"/>
      <c r="V6" s="723"/>
      <c r="W6" s="723"/>
      <c r="X6" s="723"/>
      <c r="Y6" s="723"/>
      <c r="Z6" s="723"/>
      <c r="AA6" s="723"/>
      <c r="AB6" s="723"/>
      <c r="AC6" s="723"/>
      <c r="AD6" s="723"/>
      <c r="AE6" s="723"/>
      <c r="AF6" s="732"/>
      <c r="AG6" s="739" t="s">
        <v>1755</v>
      </c>
      <c r="AH6" s="741"/>
      <c r="AI6" s="739" t="s">
        <v>1756</v>
      </c>
      <c r="AJ6" s="741"/>
      <c r="AK6" s="615"/>
      <c r="AL6" s="743"/>
      <c r="AM6" s="743"/>
      <c r="AN6" s="745" t="s">
        <v>1755</v>
      </c>
      <c r="AO6" s="741"/>
      <c r="AP6" s="615"/>
      <c r="AQ6" s="615"/>
    </row>
    <row r="7" spans="1:43" ht="15.75" customHeight="1" x14ac:dyDescent="0.25">
      <c r="A7" s="730"/>
      <c r="B7" s="744"/>
      <c r="C7" s="729"/>
      <c r="D7" s="729"/>
      <c r="E7" s="729"/>
      <c r="F7" s="729"/>
      <c r="G7" s="729"/>
      <c r="H7" s="729"/>
      <c r="I7" s="729"/>
      <c r="J7" s="729"/>
      <c r="K7" s="729"/>
      <c r="L7" s="729"/>
      <c r="M7" s="729"/>
      <c r="N7" s="729"/>
      <c r="O7" s="729"/>
      <c r="P7" s="729"/>
      <c r="Q7" s="729"/>
      <c r="R7" s="729"/>
      <c r="S7" s="729"/>
      <c r="T7" s="729"/>
      <c r="U7" s="729"/>
      <c r="V7" s="729"/>
      <c r="W7" s="729"/>
      <c r="X7" s="729"/>
      <c r="Y7" s="729"/>
      <c r="Z7" s="729"/>
      <c r="AA7" s="729"/>
      <c r="AB7" s="729"/>
      <c r="AC7" s="729"/>
      <c r="AD7" s="729"/>
      <c r="AE7" s="729"/>
      <c r="AF7" s="730"/>
      <c r="AG7" s="617" t="s">
        <v>1757</v>
      </c>
      <c r="AH7" s="618" t="s">
        <v>1758</v>
      </c>
      <c r="AI7" s="617" t="s">
        <v>1757</v>
      </c>
      <c r="AJ7" s="618" t="s">
        <v>1758</v>
      </c>
      <c r="AK7" s="616"/>
      <c r="AL7" s="744"/>
      <c r="AM7" s="744"/>
      <c r="AN7" s="617" t="s">
        <v>1757</v>
      </c>
      <c r="AO7" s="618" t="s">
        <v>1758</v>
      </c>
      <c r="AP7" s="616"/>
      <c r="AQ7" s="616"/>
    </row>
    <row r="8" spans="1:43" ht="15.75" customHeight="1" x14ac:dyDescent="0.25">
      <c r="A8" s="619" t="s">
        <v>1759</v>
      </c>
      <c r="B8" s="620" t="s">
        <v>1760</v>
      </c>
      <c r="C8" s="621">
        <v>1.02</v>
      </c>
      <c r="D8" s="621">
        <v>1.03</v>
      </c>
      <c r="E8" s="621">
        <v>1.07</v>
      </c>
      <c r="F8" s="621">
        <v>1.08</v>
      </c>
      <c r="G8" s="621">
        <v>1.0900000000000001</v>
      </c>
      <c r="H8" s="621">
        <v>1.1000000000000001</v>
      </c>
      <c r="I8" s="621">
        <v>1.1100000000000001</v>
      </c>
      <c r="J8" s="621">
        <v>1.1100000000000001</v>
      </c>
      <c r="K8" s="621">
        <v>1.1100000000000001</v>
      </c>
      <c r="L8" s="621">
        <v>1.1100000000000001</v>
      </c>
      <c r="M8" s="621">
        <v>1.1100000000000001</v>
      </c>
      <c r="N8" s="621">
        <v>1.1100000000000001</v>
      </c>
      <c r="O8" s="621">
        <v>1.1100000000000001</v>
      </c>
      <c r="P8" s="621">
        <v>1.1100000000000001</v>
      </c>
      <c r="Q8" s="621">
        <v>1.1100000000000001</v>
      </c>
      <c r="R8" s="621">
        <v>1.1100000000000001</v>
      </c>
      <c r="S8" s="621">
        <v>1.1200000000000001</v>
      </c>
      <c r="T8" s="621">
        <v>1.1200000000000001</v>
      </c>
      <c r="U8" s="621">
        <v>1.1200000000000001</v>
      </c>
      <c r="V8" s="621">
        <v>1.1200000000000001</v>
      </c>
      <c r="W8" s="621">
        <v>1.1200000000000001</v>
      </c>
      <c r="X8" s="621">
        <v>1.1100000000000001</v>
      </c>
      <c r="Y8" s="621">
        <v>1.1100000000000001</v>
      </c>
      <c r="Z8" s="621">
        <v>1.1100000000000001</v>
      </c>
      <c r="AA8" s="621">
        <v>1.1100000000000001</v>
      </c>
      <c r="AB8" s="621">
        <v>1.1100000000000001</v>
      </c>
      <c r="AC8" s="621" t="s">
        <v>1761</v>
      </c>
      <c r="AD8" s="622">
        <v>1.1000000000000001</v>
      </c>
      <c r="AE8" s="622">
        <v>1.1000000000000001</v>
      </c>
      <c r="AF8" s="622">
        <v>1.1000000000000001</v>
      </c>
      <c r="AG8" s="623">
        <v>-1</v>
      </c>
      <c r="AH8" s="624">
        <v>79</v>
      </c>
      <c r="AI8" s="622">
        <v>8</v>
      </c>
      <c r="AJ8" s="624">
        <v>88</v>
      </c>
      <c r="AK8" s="622"/>
      <c r="AL8" s="625" t="s">
        <v>52</v>
      </c>
      <c r="AM8" s="626" t="s">
        <v>1762</v>
      </c>
      <c r="AN8" s="627">
        <v>7</v>
      </c>
      <c r="AO8" s="628">
        <v>1</v>
      </c>
      <c r="AP8" s="622"/>
      <c r="AQ8" s="622"/>
    </row>
    <row r="9" spans="1:43" ht="15.75" customHeight="1" x14ac:dyDescent="0.25">
      <c r="A9" s="619" t="s">
        <v>1763</v>
      </c>
      <c r="B9" s="620" t="s">
        <v>1760</v>
      </c>
      <c r="C9" s="621">
        <v>1.03</v>
      </c>
      <c r="D9" s="621">
        <v>1.04</v>
      </c>
      <c r="E9" s="621">
        <v>1.06</v>
      </c>
      <c r="F9" s="621">
        <v>1.07</v>
      </c>
      <c r="G9" s="621">
        <v>1.07</v>
      </c>
      <c r="H9" s="621">
        <v>1.07</v>
      </c>
      <c r="I9" s="621">
        <v>1.08</v>
      </c>
      <c r="J9" s="621">
        <v>1.08</v>
      </c>
      <c r="K9" s="621">
        <v>1.0900000000000001</v>
      </c>
      <c r="L9" s="621">
        <v>1.0900000000000001</v>
      </c>
      <c r="M9" s="621">
        <v>1.1000000000000001</v>
      </c>
      <c r="N9" s="621">
        <v>1.1100000000000001</v>
      </c>
      <c r="O9" s="621">
        <v>1.1200000000000001</v>
      </c>
      <c r="P9" s="621">
        <v>1.1200000000000001</v>
      </c>
      <c r="Q9" s="621">
        <v>1.1299999999999999</v>
      </c>
      <c r="R9" s="621">
        <v>1.1399999999999999</v>
      </c>
      <c r="S9" s="621">
        <v>1.1499999999999999</v>
      </c>
      <c r="T9" s="621">
        <v>1.1599999999999999</v>
      </c>
      <c r="U9" s="621">
        <v>1.1599999999999999</v>
      </c>
      <c r="V9" s="621">
        <v>1.1599999999999999</v>
      </c>
      <c r="W9" s="621">
        <v>1.1599999999999999</v>
      </c>
      <c r="X9" s="621">
        <v>1.1599999999999999</v>
      </c>
      <c r="Y9" s="621">
        <v>1.1599999999999999</v>
      </c>
      <c r="Z9" s="621">
        <v>1.1599999999999999</v>
      </c>
      <c r="AA9" s="621">
        <v>1.1599999999999999</v>
      </c>
      <c r="AB9" s="621">
        <v>1.1599999999999999</v>
      </c>
      <c r="AC9" s="621">
        <v>1.17</v>
      </c>
      <c r="AD9" s="622">
        <v>1.17</v>
      </c>
      <c r="AE9" s="622">
        <v>1.17</v>
      </c>
      <c r="AF9" s="622">
        <v>1.17</v>
      </c>
      <c r="AG9" s="623">
        <v>1</v>
      </c>
      <c r="AH9" s="624">
        <v>23</v>
      </c>
      <c r="AI9" s="622">
        <v>14</v>
      </c>
      <c r="AJ9" s="624">
        <v>32</v>
      </c>
      <c r="AK9" s="622"/>
      <c r="AL9" s="629" t="s">
        <v>1764</v>
      </c>
      <c r="AM9" s="630" t="s">
        <v>1765</v>
      </c>
      <c r="AN9" s="623">
        <v>6</v>
      </c>
      <c r="AO9" s="624">
        <v>2</v>
      </c>
      <c r="AP9" s="622"/>
      <c r="AQ9" s="622"/>
    </row>
    <row r="10" spans="1:43" ht="15.75" customHeight="1" x14ac:dyDescent="0.25">
      <c r="A10" s="619" t="s">
        <v>1766</v>
      </c>
      <c r="B10" s="620" t="s">
        <v>1760</v>
      </c>
      <c r="C10" s="621">
        <v>1.07</v>
      </c>
      <c r="D10" s="621">
        <v>1.08</v>
      </c>
      <c r="E10" s="621">
        <v>1.0900000000000001</v>
      </c>
      <c r="F10" s="621">
        <v>1.1000000000000001</v>
      </c>
      <c r="G10" s="621">
        <v>1.1000000000000001</v>
      </c>
      <c r="H10" s="621">
        <v>1.1200000000000001</v>
      </c>
      <c r="I10" s="621">
        <v>1.1200000000000001</v>
      </c>
      <c r="J10" s="621">
        <v>1.1299999999999999</v>
      </c>
      <c r="K10" s="621">
        <v>1.1399999999999999</v>
      </c>
      <c r="L10" s="621">
        <v>1.1499999999999999</v>
      </c>
      <c r="M10" s="621">
        <v>1.1599999999999999</v>
      </c>
      <c r="N10" s="621">
        <v>1.17</v>
      </c>
      <c r="O10" s="621">
        <v>1.17</v>
      </c>
      <c r="P10" s="621">
        <v>1.17</v>
      </c>
      <c r="Q10" s="621">
        <v>1.18</v>
      </c>
      <c r="R10" s="621">
        <v>1.17</v>
      </c>
      <c r="S10" s="621">
        <v>1.17</v>
      </c>
      <c r="T10" s="621">
        <v>1.17</v>
      </c>
      <c r="U10" s="621">
        <v>1.17</v>
      </c>
      <c r="V10" s="621">
        <v>1.17</v>
      </c>
      <c r="W10" s="621">
        <v>1.17</v>
      </c>
      <c r="X10" s="621" t="s">
        <v>1767</v>
      </c>
      <c r="Y10" s="621" t="s">
        <v>1767</v>
      </c>
      <c r="Z10" s="621" t="s">
        <v>1767</v>
      </c>
      <c r="AA10" s="621" t="s">
        <v>1768</v>
      </c>
      <c r="AB10" s="621" t="s">
        <v>1768</v>
      </c>
      <c r="AC10" s="621" t="s">
        <v>1767</v>
      </c>
      <c r="AD10" s="622">
        <v>1.19</v>
      </c>
      <c r="AE10" s="622">
        <v>1.19</v>
      </c>
      <c r="AF10" s="622">
        <v>1.2</v>
      </c>
      <c r="AG10" s="623">
        <v>1</v>
      </c>
      <c r="AH10" s="624">
        <v>23</v>
      </c>
      <c r="AI10" s="622">
        <v>13</v>
      </c>
      <c r="AJ10" s="624">
        <v>41</v>
      </c>
      <c r="AK10" s="622"/>
      <c r="AL10" s="625" t="s">
        <v>23</v>
      </c>
      <c r="AM10" s="626" t="s">
        <v>1765</v>
      </c>
      <c r="AN10" s="627">
        <v>6</v>
      </c>
      <c r="AO10" s="628">
        <v>2</v>
      </c>
      <c r="AP10" s="622"/>
      <c r="AQ10" s="622"/>
    </row>
    <row r="11" spans="1:43" ht="15.75" customHeight="1" x14ac:dyDescent="0.25">
      <c r="A11" s="619" t="s">
        <v>1769</v>
      </c>
      <c r="B11" s="620" t="s">
        <v>1760</v>
      </c>
      <c r="C11" s="621">
        <v>1.07</v>
      </c>
      <c r="D11" s="621">
        <v>1.07</v>
      </c>
      <c r="E11" s="621">
        <v>1.07</v>
      </c>
      <c r="F11" s="621">
        <v>1.0900000000000001</v>
      </c>
      <c r="G11" s="621">
        <v>1.1100000000000001</v>
      </c>
      <c r="H11" s="621">
        <v>1.1200000000000001</v>
      </c>
      <c r="I11" s="621">
        <v>1.1299999999999999</v>
      </c>
      <c r="J11" s="621">
        <v>1.1499999999999999</v>
      </c>
      <c r="K11" s="621">
        <v>1.17</v>
      </c>
      <c r="L11" s="621">
        <v>1.1599999999999999</v>
      </c>
      <c r="M11" s="621">
        <v>1.1599999999999999</v>
      </c>
      <c r="N11" s="621">
        <v>1.17</v>
      </c>
      <c r="O11" s="621">
        <v>1.18</v>
      </c>
      <c r="P11" s="621">
        <v>1.17</v>
      </c>
      <c r="Q11" s="621">
        <v>1.17</v>
      </c>
      <c r="R11" s="621">
        <v>1.17</v>
      </c>
      <c r="S11" s="621">
        <v>1.17</v>
      </c>
      <c r="T11" s="621">
        <v>1.17</v>
      </c>
      <c r="U11" s="621">
        <v>1.17</v>
      </c>
      <c r="V11" s="621">
        <v>1.17</v>
      </c>
      <c r="W11" s="621">
        <v>1.1599999999999999</v>
      </c>
      <c r="X11" s="621">
        <v>1.1599999999999999</v>
      </c>
      <c r="Y11" s="621">
        <v>1.17</v>
      </c>
      <c r="Z11" s="621">
        <v>1.17</v>
      </c>
      <c r="AA11" s="621" t="s">
        <v>1767</v>
      </c>
      <c r="AB11" s="621" t="s">
        <v>1767</v>
      </c>
      <c r="AC11" s="621" t="s">
        <v>1767</v>
      </c>
      <c r="AD11" s="622">
        <v>1.19</v>
      </c>
      <c r="AE11" s="622">
        <v>1.2</v>
      </c>
      <c r="AF11" s="622">
        <v>1.2</v>
      </c>
      <c r="AG11" s="623">
        <v>2</v>
      </c>
      <c r="AH11" s="624">
        <v>12</v>
      </c>
      <c r="AI11" s="622">
        <v>13</v>
      </c>
      <c r="AJ11" s="624">
        <v>41</v>
      </c>
      <c r="AK11" s="622"/>
      <c r="AL11" s="625" t="s">
        <v>1770</v>
      </c>
      <c r="AM11" s="626" t="s">
        <v>1765</v>
      </c>
      <c r="AN11" s="627">
        <v>4</v>
      </c>
      <c r="AO11" s="628">
        <v>4</v>
      </c>
      <c r="AP11" s="622"/>
      <c r="AQ11" s="622"/>
    </row>
    <row r="12" spans="1:43" ht="15.75" customHeight="1" x14ac:dyDescent="0.25">
      <c r="A12" s="619" t="s">
        <v>1771</v>
      </c>
      <c r="B12" s="620" t="s">
        <v>1772</v>
      </c>
      <c r="C12" s="621">
        <v>1.01</v>
      </c>
      <c r="D12" s="621">
        <v>1.04</v>
      </c>
      <c r="E12" s="621">
        <v>1.08</v>
      </c>
      <c r="F12" s="621">
        <v>1.0900000000000001</v>
      </c>
      <c r="G12" s="621">
        <v>1.1000000000000001</v>
      </c>
      <c r="H12" s="621">
        <v>1.1100000000000001</v>
      </c>
      <c r="I12" s="621">
        <v>1.1200000000000001</v>
      </c>
      <c r="J12" s="621">
        <v>1.1200000000000001</v>
      </c>
      <c r="K12" s="621">
        <v>1.1299999999999999</v>
      </c>
      <c r="L12" s="621">
        <v>1.1299999999999999</v>
      </c>
      <c r="M12" s="621">
        <v>1.1399999999999999</v>
      </c>
      <c r="N12" s="621">
        <v>1.1599999999999999</v>
      </c>
      <c r="O12" s="621">
        <v>1.1599999999999999</v>
      </c>
      <c r="P12" s="621">
        <v>1.17</v>
      </c>
      <c r="Q12" s="621">
        <v>1.17</v>
      </c>
      <c r="R12" s="621">
        <v>1.18</v>
      </c>
      <c r="S12" s="621">
        <v>1.18</v>
      </c>
      <c r="T12" s="621">
        <v>1.18</v>
      </c>
      <c r="U12" s="621">
        <v>1.19</v>
      </c>
      <c r="V12" s="621">
        <v>1.19</v>
      </c>
      <c r="W12" s="621">
        <v>1.2</v>
      </c>
      <c r="X12" s="621" t="s">
        <v>1768</v>
      </c>
      <c r="Y12" s="621" t="s">
        <v>1768</v>
      </c>
      <c r="Z12" s="621" t="s">
        <v>1773</v>
      </c>
      <c r="AA12" s="621" t="s">
        <v>1773</v>
      </c>
      <c r="AB12" s="621" t="s">
        <v>1773</v>
      </c>
      <c r="AC12" s="621">
        <v>1.2</v>
      </c>
      <c r="AD12" s="622">
        <v>1.21</v>
      </c>
      <c r="AE12" s="622">
        <v>1.22</v>
      </c>
      <c r="AF12" s="622">
        <v>1.22</v>
      </c>
      <c r="AG12" s="623">
        <v>2</v>
      </c>
      <c r="AH12" s="624">
        <v>12</v>
      </c>
      <c r="AI12" s="622">
        <v>21</v>
      </c>
      <c r="AJ12" s="624">
        <v>12</v>
      </c>
      <c r="AK12" s="622"/>
      <c r="AL12" s="629" t="s">
        <v>1774</v>
      </c>
      <c r="AM12" s="630" t="s">
        <v>1762</v>
      </c>
      <c r="AN12" s="623">
        <v>3</v>
      </c>
      <c r="AO12" s="624">
        <v>5</v>
      </c>
      <c r="AP12" s="622"/>
      <c r="AQ12" s="622"/>
    </row>
    <row r="13" spans="1:43" ht="15.75" customHeight="1" x14ac:dyDescent="0.25">
      <c r="A13" s="619" t="s">
        <v>1764</v>
      </c>
      <c r="B13" s="620" t="s">
        <v>1765</v>
      </c>
      <c r="C13" s="621">
        <v>1.1000000000000001</v>
      </c>
      <c r="D13" s="621">
        <v>1.1100000000000001</v>
      </c>
      <c r="E13" s="621">
        <v>1.1499999999999999</v>
      </c>
      <c r="F13" s="621">
        <v>1.1599999999999999</v>
      </c>
      <c r="G13" s="621">
        <v>1.18</v>
      </c>
      <c r="H13" s="621">
        <v>1.2</v>
      </c>
      <c r="I13" s="621">
        <v>1.21</v>
      </c>
      <c r="J13" s="621">
        <v>1.22</v>
      </c>
      <c r="K13" s="621">
        <v>1.22</v>
      </c>
      <c r="L13" s="621">
        <v>1.23</v>
      </c>
      <c r="M13" s="621">
        <v>1.24</v>
      </c>
      <c r="N13" s="621">
        <v>1.24</v>
      </c>
      <c r="O13" s="621">
        <v>1.24</v>
      </c>
      <c r="P13" s="621">
        <v>1.25</v>
      </c>
      <c r="Q13" s="621">
        <v>1.25</v>
      </c>
      <c r="R13" s="621">
        <v>1.25</v>
      </c>
      <c r="S13" s="621">
        <v>1.25</v>
      </c>
      <c r="T13" s="621">
        <v>1.26</v>
      </c>
      <c r="U13" s="621">
        <v>1.26</v>
      </c>
      <c r="V13" s="621">
        <v>1.26</v>
      </c>
      <c r="W13" s="621">
        <v>1.25</v>
      </c>
      <c r="X13" s="621">
        <v>1.24</v>
      </c>
      <c r="Y13" s="621">
        <v>1.23</v>
      </c>
      <c r="Z13" s="621">
        <v>1.23</v>
      </c>
      <c r="AA13" s="621">
        <v>1.24</v>
      </c>
      <c r="AB13" s="621" t="s">
        <v>1775</v>
      </c>
      <c r="AC13" s="621" t="s">
        <v>1775</v>
      </c>
      <c r="AD13" s="622">
        <v>1.27</v>
      </c>
      <c r="AE13" s="622">
        <v>1.28</v>
      </c>
      <c r="AF13" s="622">
        <v>1.3</v>
      </c>
      <c r="AG13" s="623">
        <v>6</v>
      </c>
      <c r="AH13" s="624">
        <v>2</v>
      </c>
      <c r="AI13" s="622">
        <v>20</v>
      </c>
      <c r="AJ13" s="624">
        <v>14</v>
      </c>
      <c r="AK13" s="622"/>
      <c r="AL13" s="629" t="s">
        <v>1776</v>
      </c>
      <c r="AM13" s="630" t="s">
        <v>1765</v>
      </c>
      <c r="AN13" s="623">
        <v>3</v>
      </c>
      <c r="AO13" s="624">
        <v>5</v>
      </c>
      <c r="AP13" s="622"/>
      <c r="AQ13" s="622"/>
    </row>
    <row r="14" spans="1:43" ht="15.75" customHeight="1" x14ac:dyDescent="0.25">
      <c r="A14" s="619" t="s">
        <v>1774</v>
      </c>
      <c r="B14" s="620" t="s">
        <v>1762</v>
      </c>
      <c r="C14" s="621">
        <v>1.1000000000000001</v>
      </c>
      <c r="D14" s="621">
        <v>1.1200000000000001</v>
      </c>
      <c r="E14" s="621">
        <v>1.1499999999999999</v>
      </c>
      <c r="F14" s="621">
        <v>1.1499999999999999</v>
      </c>
      <c r="G14" s="621">
        <v>1.1599999999999999</v>
      </c>
      <c r="H14" s="621">
        <v>1.17</v>
      </c>
      <c r="I14" s="621">
        <v>1.18</v>
      </c>
      <c r="J14" s="621">
        <v>1.19</v>
      </c>
      <c r="K14" s="621">
        <v>1.21</v>
      </c>
      <c r="L14" s="621">
        <v>1.23</v>
      </c>
      <c r="M14" s="621">
        <v>1.24</v>
      </c>
      <c r="N14" s="621">
        <v>1.25</v>
      </c>
      <c r="O14" s="621">
        <v>1.26</v>
      </c>
      <c r="P14" s="621">
        <v>1.28</v>
      </c>
      <c r="Q14" s="621">
        <v>1.28</v>
      </c>
      <c r="R14" s="621">
        <v>1.29</v>
      </c>
      <c r="S14" s="621">
        <v>1.31</v>
      </c>
      <c r="T14" s="621">
        <v>1.31</v>
      </c>
      <c r="U14" s="621">
        <v>1.33</v>
      </c>
      <c r="V14" s="621">
        <v>1.32</v>
      </c>
      <c r="W14" s="621">
        <v>1.31</v>
      </c>
      <c r="X14" s="621">
        <v>1.29</v>
      </c>
      <c r="Y14" s="621">
        <v>1.29</v>
      </c>
      <c r="Z14" s="621">
        <v>1.3</v>
      </c>
      <c r="AA14" s="621">
        <v>1.31</v>
      </c>
      <c r="AB14" s="621">
        <v>1.32</v>
      </c>
      <c r="AC14" s="621">
        <v>1.33</v>
      </c>
      <c r="AD14" s="622">
        <v>1.33</v>
      </c>
      <c r="AE14" s="622">
        <v>1.34</v>
      </c>
      <c r="AF14" s="622">
        <v>1.34</v>
      </c>
      <c r="AG14" s="623">
        <v>3</v>
      </c>
      <c r="AH14" s="624">
        <v>5</v>
      </c>
      <c r="AI14" s="622">
        <v>24</v>
      </c>
      <c r="AJ14" s="624">
        <v>5</v>
      </c>
      <c r="AK14" s="622"/>
      <c r="AL14" s="629" t="s">
        <v>1777</v>
      </c>
      <c r="AM14" s="630" t="s">
        <v>1765</v>
      </c>
      <c r="AN14" s="623">
        <v>3</v>
      </c>
      <c r="AO14" s="624">
        <v>5</v>
      </c>
      <c r="AP14" s="622"/>
      <c r="AQ14" s="622"/>
    </row>
    <row r="15" spans="1:43" ht="15.75" customHeight="1" x14ac:dyDescent="0.25">
      <c r="A15" s="619" t="s">
        <v>82</v>
      </c>
      <c r="B15" s="620" t="s">
        <v>1760</v>
      </c>
      <c r="C15" s="621">
        <v>1.01</v>
      </c>
      <c r="D15" s="621">
        <v>1.01</v>
      </c>
      <c r="E15" s="621">
        <v>1.02</v>
      </c>
      <c r="F15" s="621">
        <v>1.02</v>
      </c>
      <c r="G15" s="621">
        <v>1.02</v>
      </c>
      <c r="H15" s="621">
        <v>1.03</v>
      </c>
      <c r="I15" s="621">
        <v>1.03</v>
      </c>
      <c r="J15" s="621">
        <v>1.03</v>
      </c>
      <c r="K15" s="621">
        <v>1.03</v>
      </c>
      <c r="L15" s="621">
        <v>1.03</v>
      </c>
      <c r="M15" s="621">
        <v>1.04</v>
      </c>
      <c r="N15" s="621">
        <v>1.04</v>
      </c>
      <c r="O15" s="621">
        <v>1.04</v>
      </c>
      <c r="P15" s="621">
        <v>1.05</v>
      </c>
      <c r="Q15" s="621">
        <v>1.05</v>
      </c>
      <c r="R15" s="621">
        <v>1.06</v>
      </c>
      <c r="S15" s="621">
        <v>1.07</v>
      </c>
      <c r="T15" s="621">
        <v>1.08</v>
      </c>
      <c r="U15" s="621">
        <v>1.08</v>
      </c>
      <c r="V15" s="621">
        <v>1.0900000000000001</v>
      </c>
      <c r="W15" s="621">
        <v>1.1000000000000001</v>
      </c>
      <c r="X15" s="621" t="s">
        <v>1778</v>
      </c>
      <c r="Y15" s="621" t="s">
        <v>1761</v>
      </c>
      <c r="Z15" s="621" t="s">
        <v>1761</v>
      </c>
      <c r="AA15" s="621" t="s">
        <v>1761</v>
      </c>
      <c r="AB15" s="621" t="s">
        <v>1779</v>
      </c>
      <c r="AC15" s="621">
        <v>1.1200000000000001</v>
      </c>
      <c r="AD15" s="622">
        <v>1.1299999999999999</v>
      </c>
      <c r="AE15" s="622">
        <v>1.1299999999999999</v>
      </c>
      <c r="AF15" s="622">
        <v>1.1299999999999999</v>
      </c>
      <c r="AG15" s="623">
        <v>2</v>
      </c>
      <c r="AH15" s="624">
        <v>12</v>
      </c>
      <c r="AI15" s="622">
        <v>12</v>
      </c>
      <c r="AJ15" s="624">
        <v>53</v>
      </c>
      <c r="AK15" s="622"/>
      <c r="AL15" s="629" t="s">
        <v>1780</v>
      </c>
      <c r="AM15" s="630" t="s">
        <v>1760</v>
      </c>
      <c r="AN15" s="623">
        <v>3</v>
      </c>
      <c r="AO15" s="624">
        <v>5</v>
      </c>
      <c r="AP15" s="622"/>
      <c r="AQ15" s="622"/>
    </row>
    <row r="16" spans="1:43" ht="15.75" customHeight="1" x14ac:dyDescent="0.25">
      <c r="A16" s="619" t="s">
        <v>1781</v>
      </c>
      <c r="B16" s="620" t="s">
        <v>1760</v>
      </c>
      <c r="C16" s="621">
        <v>1.0900000000000001</v>
      </c>
      <c r="D16" s="621">
        <v>1.1200000000000001</v>
      </c>
      <c r="E16" s="621">
        <v>1.17</v>
      </c>
      <c r="F16" s="621">
        <v>1.17</v>
      </c>
      <c r="G16" s="621">
        <v>1.18</v>
      </c>
      <c r="H16" s="621">
        <v>1.18</v>
      </c>
      <c r="I16" s="621">
        <v>1.19</v>
      </c>
      <c r="J16" s="621">
        <v>1.2</v>
      </c>
      <c r="K16" s="621">
        <v>1.2</v>
      </c>
      <c r="L16" s="621">
        <v>1.2</v>
      </c>
      <c r="M16" s="621">
        <v>1.21</v>
      </c>
      <c r="N16" s="621">
        <v>1.23</v>
      </c>
      <c r="O16" s="621">
        <v>1.23</v>
      </c>
      <c r="P16" s="621">
        <v>1.25</v>
      </c>
      <c r="Q16" s="621">
        <v>1.25</v>
      </c>
      <c r="R16" s="621">
        <v>1.25</v>
      </c>
      <c r="S16" s="621">
        <v>1.26</v>
      </c>
      <c r="T16" s="621">
        <v>1.26</v>
      </c>
      <c r="U16" s="621">
        <v>1.26</v>
      </c>
      <c r="V16" s="621">
        <v>1.26</v>
      </c>
      <c r="W16" s="621">
        <v>1.25</v>
      </c>
      <c r="X16" s="621">
        <v>1.24</v>
      </c>
      <c r="Y16" s="621">
        <v>1.24</v>
      </c>
      <c r="Z16" s="621" t="s">
        <v>1782</v>
      </c>
      <c r="AA16" s="621">
        <v>1.25</v>
      </c>
      <c r="AB16" s="621">
        <v>1.25</v>
      </c>
      <c r="AC16" s="621">
        <v>1.26</v>
      </c>
      <c r="AD16" s="622">
        <v>1.25</v>
      </c>
      <c r="AE16" s="622">
        <v>1.25</v>
      </c>
      <c r="AF16" s="622">
        <v>1.25</v>
      </c>
      <c r="AG16" s="623">
        <v>0</v>
      </c>
      <c r="AH16" s="624">
        <v>48</v>
      </c>
      <c r="AI16" s="622">
        <v>16</v>
      </c>
      <c r="AJ16" s="624">
        <v>25</v>
      </c>
      <c r="AK16" s="622"/>
      <c r="AL16" s="625" t="s">
        <v>36</v>
      </c>
      <c r="AM16" s="626" t="s">
        <v>1762</v>
      </c>
      <c r="AN16" s="627">
        <v>3</v>
      </c>
      <c r="AO16" s="628">
        <v>5</v>
      </c>
      <c r="AP16" s="622"/>
      <c r="AQ16" s="622"/>
    </row>
    <row r="17" spans="1:43" ht="15.75" customHeight="1" x14ac:dyDescent="0.25">
      <c r="A17" s="619" t="s">
        <v>1783</v>
      </c>
      <c r="B17" s="620" t="s">
        <v>1760</v>
      </c>
      <c r="C17" s="621">
        <v>1.06</v>
      </c>
      <c r="D17" s="621">
        <v>1.08</v>
      </c>
      <c r="E17" s="621">
        <v>1.1000000000000001</v>
      </c>
      <c r="F17" s="621">
        <v>1.1000000000000001</v>
      </c>
      <c r="G17" s="621">
        <v>1.1100000000000001</v>
      </c>
      <c r="H17" s="621">
        <v>1.1100000000000001</v>
      </c>
      <c r="I17" s="621">
        <v>1.1200000000000001</v>
      </c>
      <c r="J17" s="621">
        <v>1.1200000000000001</v>
      </c>
      <c r="K17" s="621">
        <v>1.1299999999999999</v>
      </c>
      <c r="L17" s="621">
        <v>1.1399999999999999</v>
      </c>
      <c r="M17" s="621">
        <v>1.1399999999999999</v>
      </c>
      <c r="N17" s="621">
        <v>1.1499999999999999</v>
      </c>
      <c r="O17" s="621">
        <v>1.1499999999999999</v>
      </c>
      <c r="P17" s="621">
        <v>1.1499999999999999</v>
      </c>
      <c r="Q17" s="621">
        <v>1.1599999999999999</v>
      </c>
      <c r="R17" s="621">
        <v>1.1599999999999999</v>
      </c>
      <c r="S17" s="621">
        <v>1.1599999999999999</v>
      </c>
      <c r="T17" s="621">
        <v>1.17</v>
      </c>
      <c r="U17" s="621">
        <v>1.19</v>
      </c>
      <c r="V17" s="621">
        <v>1.2</v>
      </c>
      <c r="W17" s="621">
        <v>1.2</v>
      </c>
      <c r="X17" s="621">
        <v>1.2</v>
      </c>
      <c r="Y17" s="621">
        <v>1.21</v>
      </c>
      <c r="Z17" s="621">
        <v>1.21</v>
      </c>
      <c r="AA17" s="621">
        <v>1.21</v>
      </c>
      <c r="AB17" s="621">
        <v>1.22</v>
      </c>
      <c r="AC17" s="621">
        <v>1.22</v>
      </c>
      <c r="AD17" s="622">
        <v>1.23</v>
      </c>
      <c r="AE17" s="622">
        <v>1.23</v>
      </c>
      <c r="AF17" s="622">
        <v>1.23</v>
      </c>
      <c r="AG17" s="623">
        <v>2</v>
      </c>
      <c r="AH17" s="624">
        <v>12</v>
      </c>
      <c r="AI17" s="622">
        <v>17</v>
      </c>
      <c r="AJ17" s="624">
        <v>22</v>
      </c>
      <c r="AK17" s="622"/>
      <c r="AL17" s="625" t="s">
        <v>47</v>
      </c>
      <c r="AM17" s="626" t="s">
        <v>1762</v>
      </c>
      <c r="AN17" s="627">
        <v>3</v>
      </c>
      <c r="AO17" s="628">
        <v>5</v>
      </c>
      <c r="AP17" s="622"/>
      <c r="AQ17" s="622"/>
    </row>
    <row r="18" spans="1:43" ht="15.75" customHeight="1" x14ac:dyDescent="0.25">
      <c r="A18" s="619" t="s">
        <v>1784</v>
      </c>
      <c r="B18" s="620" t="s">
        <v>1772</v>
      </c>
      <c r="C18" s="621">
        <v>1.03</v>
      </c>
      <c r="D18" s="621">
        <v>1.03</v>
      </c>
      <c r="E18" s="621">
        <v>1.03</v>
      </c>
      <c r="F18" s="621">
        <v>1.04</v>
      </c>
      <c r="G18" s="621">
        <v>1.05</v>
      </c>
      <c r="H18" s="621">
        <v>1.05</v>
      </c>
      <c r="I18" s="621">
        <v>1.06</v>
      </c>
      <c r="J18" s="621">
        <v>1.07</v>
      </c>
      <c r="K18" s="621">
        <v>1.07</v>
      </c>
      <c r="L18" s="621">
        <v>1.08</v>
      </c>
      <c r="M18" s="621">
        <v>1.08</v>
      </c>
      <c r="N18" s="621">
        <v>1.0900000000000001</v>
      </c>
      <c r="O18" s="621">
        <v>1.1000000000000001</v>
      </c>
      <c r="P18" s="621">
        <v>1.1000000000000001</v>
      </c>
      <c r="Q18" s="621">
        <v>1.1100000000000001</v>
      </c>
      <c r="R18" s="621">
        <v>1.1200000000000001</v>
      </c>
      <c r="S18" s="621">
        <v>1.1299999999999999</v>
      </c>
      <c r="T18" s="621">
        <v>1.1299999999999999</v>
      </c>
      <c r="U18" s="621">
        <v>1.1399999999999999</v>
      </c>
      <c r="V18" s="621">
        <v>1.1399999999999999</v>
      </c>
      <c r="W18" s="621">
        <v>1.1200000000000001</v>
      </c>
      <c r="X18" s="621">
        <v>1.1299999999999999</v>
      </c>
      <c r="Y18" s="621">
        <v>1.1299999999999999</v>
      </c>
      <c r="Z18" s="621">
        <v>1.1299999999999999</v>
      </c>
      <c r="AA18" s="621">
        <v>1.1299999999999999</v>
      </c>
      <c r="AB18" s="621">
        <v>1.1399999999999999</v>
      </c>
      <c r="AC18" s="621" t="s">
        <v>1785</v>
      </c>
      <c r="AD18" s="622">
        <v>1.1299999999999999</v>
      </c>
      <c r="AE18" s="622">
        <v>1.1299999999999999</v>
      </c>
      <c r="AF18" s="622">
        <v>1.1299999999999999</v>
      </c>
      <c r="AG18" s="623">
        <v>0</v>
      </c>
      <c r="AH18" s="624">
        <v>48</v>
      </c>
      <c r="AI18" s="622">
        <v>10</v>
      </c>
      <c r="AJ18" s="624">
        <v>76</v>
      </c>
      <c r="AK18" s="622"/>
      <c r="AL18" s="625" t="s">
        <v>29</v>
      </c>
      <c r="AM18" s="626" t="s">
        <v>1765</v>
      </c>
      <c r="AN18" s="627">
        <v>3</v>
      </c>
      <c r="AO18" s="628">
        <v>5</v>
      </c>
      <c r="AP18" s="622"/>
      <c r="AQ18" s="622"/>
    </row>
    <row r="19" spans="1:43" ht="15.75" customHeight="1" x14ac:dyDescent="0.25">
      <c r="A19" s="619" t="s">
        <v>1786</v>
      </c>
      <c r="B19" s="620" t="s">
        <v>1760</v>
      </c>
      <c r="C19" s="621">
        <v>1.03</v>
      </c>
      <c r="D19" s="621">
        <v>1.04</v>
      </c>
      <c r="E19" s="621">
        <v>1.05</v>
      </c>
      <c r="F19" s="621">
        <v>1.06</v>
      </c>
      <c r="G19" s="621">
        <v>1.06</v>
      </c>
      <c r="H19" s="621">
        <v>1.07</v>
      </c>
      <c r="I19" s="621">
        <v>1.08</v>
      </c>
      <c r="J19" s="621">
        <v>1.0900000000000001</v>
      </c>
      <c r="K19" s="621">
        <v>1.1000000000000001</v>
      </c>
      <c r="L19" s="621">
        <v>1.1100000000000001</v>
      </c>
      <c r="M19" s="621">
        <v>1.1200000000000001</v>
      </c>
      <c r="N19" s="621">
        <v>1.1299999999999999</v>
      </c>
      <c r="O19" s="621">
        <v>1.1299999999999999</v>
      </c>
      <c r="P19" s="621">
        <v>1.1299999999999999</v>
      </c>
      <c r="Q19" s="621">
        <v>1.1299999999999999</v>
      </c>
      <c r="R19" s="621">
        <v>1.1299999999999999</v>
      </c>
      <c r="S19" s="621">
        <v>1.1299999999999999</v>
      </c>
      <c r="T19" s="621">
        <v>1.1299999999999999</v>
      </c>
      <c r="U19" s="621">
        <v>1.1299999999999999</v>
      </c>
      <c r="V19" s="621">
        <v>1.1299999999999999</v>
      </c>
      <c r="W19" s="621">
        <v>1.1399999999999999</v>
      </c>
      <c r="X19" s="621">
        <v>1.1299999999999999</v>
      </c>
      <c r="Y19" s="621">
        <v>1.1299999999999999</v>
      </c>
      <c r="Z19" s="621">
        <v>1.1299999999999999</v>
      </c>
      <c r="AA19" s="621">
        <v>1.1299999999999999</v>
      </c>
      <c r="AB19" s="621">
        <v>1.1399999999999999</v>
      </c>
      <c r="AC19" s="621">
        <v>1.1399999999999999</v>
      </c>
      <c r="AD19" s="622">
        <v>1.1299999999999999</v>
      </c>
      <c r="AE19" s="622">
        <v>1.1299999999999999</v>
      </c>
      <c r="AF19" s="622">
        <v>1.1299999999999999</v>
      </c>
      <c r="AG19" s="623">
        <v>0</v>
      </c>
      <c r="AH19" s="624">
        <v>48</v>
      </c>
      <c r="AI19" s="622">
        <v>10</v>
      </c>
      <c r="AJ19" s="624">
        <v>76</v>
      </c>
      <c r="AK19" s="622"/>
      <c r="AL19" s="629" t="s">
        <v>1769</v>
      </c>
      <c r="AM19" s="630" t="s">
        <v>1760</v>
      </c>
      <c r="AN19" s="623">
        <v>2</v>
      </c>
      <c r="AO19" s="624">
        <v>12</v>
      </c>
      <c r="AP19" s="622"/>
      <c r="AQ19" s="622"/>
    </row>
    <row r="20" spans="1:43" ht="15.75" customHeight="1" x14ac:dyDescent="0.25">
      <c r="A20" s="619" t="s">
        <v>1787</v>
      </c>
      <c r="B20" s="620" t="s">
        <v>1772</v>
      </c>
      <c r="C20" s="621">
        <v>1</v>
      </c>
      <c r="D20" s="621">
        <v>1.01</v>
      </c>
      <c r="E20" s="621">
        <v>1.04</v>
      </c>
      <c r="F20" s="621">
        <v>1.04</v>
      </c>
      <c r="G20" s="621">
        <v>1.05</v>
      </c>
      <c r="H20" s="621">
        <v>1.05</v>
      </c>
      <c r="I20" s="621">
        <v>1.05</v>
      </c>
      <c r="J20" s="621">
        <v>1.06</v>
      </c>
      <c r="K20" s="621">
        <v>1.07</v>
      </c>
      <c r="L20" s="621">
        <v>1.07</v>
      </c>
      <c r="M20" s="621">
        <v>1.08</v>
      </c>
      <c r="N20" s="621">
        <v>1.1000000000000001</v>
      </c>
      <c r="O20" s="621">
        <v>1.1100000000000001</v>
      </c>
      <c r="P20" s="621">
        <v>1.1299999999999999</v>
      </c>
      <c r="Q20" s="621">
        <v>1.1299999999999999</v>
      </c>
      <c r="R20" s="621">
        <v>1.1299999999999999</v>
      </c>
      <c r="S20" s="621">
        <v>1.1499999999999999</v>
      </c>
      <c r="T20" s="621">
        <v>1.1499999999999999</v>
      </c>
      <c r="U20" s="621">
        <v>1.1599999999999999</v>
      </c>
      <c r="V20" s="621">
        <v>1.1599999999999999</v>
      </c>
      <c r="W20" s="621">
        <v>1.1499999999999999</v>
      </c>
      <c r="X20" s="621" t="s">
        <v>1788</v>
      </c>
      <c r="Y20" s="621" t="s">
        <v>1788</v>
      </c>
      <c r="Z20" s="621" t="s">
        <v>1789</v>
      </c>
      <c r="AA20" s="621" t="s">
        <v>1789</v>
      </c>
      <c r="AB20" s="621">
        <v>1.1399999999999999</v>
      </c>
      <c r="AC20" s="621" t="s">
        <v>1788</v>
      </c>
      <c r="AD20" s="622">
        <v>1.1499999999999999</v>
      </c>
      <c r="AE20" s="622">
        <v>1.1599999999999999</v>
      </c>
      <c r="AF20" s="622">
        <v>1.1599999999999999</v>
      </c>
      <c r="AG20" s="623">
        <v>2</v>
      </c>
      <c r="AH20" s="624">
        <v>12</v>
      </c>
      <c r="AI20" s="622">
        <v>16</v>
      </c>
      <c r="AJ20" s="624">
        <v>25</v>
      </c>
      <c r="AK20" s="622"/>
      <c r="AL20" s="629" t="s">
        <v>1771</v>
      </c>
      <c r="AM20" s="630" t="s">
        <v>1772</v>
      </c>
      <c r="AN20" s="623">
        <v>2</v>
      </c>
      <c r="AO20" s="624">
        <v>12</v>
      </c>
      <c r="AP20" s="622"/>
      <c r="AQ20" s="622"/>
    </row>
    <row r="21" spans="1:43" ht="15.75" customHeight="1" x14ac:dyDescent="0.25">
      <c r="A21" s="619" t="s">
        <v>1790</v>
      </c>
      <c r="B21" s="620" t="s">
        <v>1765</v>
      </c>
      <c r="C21" s="621">
        <v>1.1399999999999999</v>
      </c>
      <c r="D21" s="621">
        <v>1.1599999999999999</v>
      </c>
      <c r="E21" s="621">
        <v>1.2</v>
      </c>
      <c r="F21" s="621">
        <v>1.2</v>
      </c>
      <c r="G21" s="621">
        <v>1.2</v>
      </c>
      <c r="H21" s="621">
        <v>1.21</v>
      </c>
      <c r="I21" s="621">
        <v>1.22</v>
      </c>
      <c r="J21" s="621">
        <v>1.22</v>
      </c>
      <c r="K21" s="621">
        <v>1.23</v>
      </c>
      <c r="L21" s="621">
        <v>1.25</v>
      </c>
      <c r="M21" s="621">
        <v>1.26</v>
      </c>
      <c r="N21" s="621">
        <v>1.26</v>
      </c>
      <c r="O21" s="621">
        <v>1.28</v>
      </c>
      <c r="P21" s="621">
        <v>1.28</v>
      </c>
      <c r="Q21" s="621">
        <v>1.29</v>
      </c>
      <c r="R21" s="621">
        <v>1.29</v>
      </c>
      <c r="S21" s="621">
        <v>1.29</v>
      </c>
      <c r="T21" s="621">
        <v>1.29</v>
      </c>
      <c r="U21" s="621">
        <v>1.29</v>
      </c>
      <c r="V21" s="621">
        <v>1.29</v>
      </c>
      <c r="W21" s="621">
        <v>1.28</v>
      </c>
      <c r="X21" s="621" t="s">
        <v>1791</v>
      </c>
      <c r="Y21" s="621">
        <v>1.28</v>
      </c>
      <c r="Z21" s="621" t="s">
        <v>1792</v>
      </c>
      <c r="AA21" s="621">
        <v>1.29</v>
      </c>
      <c r="AB21" s="621">
        <v>1.29</v>
      </c>
      <c r="AC21" s="621">
        <v>1.29</v>
      </c>
      <c r="AD21" s="622">
        <v>1.3</v>
      </c>
      <c r="AE21" s="622">
        <v>1.3</v>
      </c>
      <c r="AF21" s="622">
        <v>1.3</v>
      </c>
      <c r="AG21" s="623">
        <v>1</v>
      </c>
      <c r="AH21" s="624">
        <v>23</v>
      </c>
      <c r="AI21" s="622">
        <v>16</v>
      </c>
      <c r="AJ21" s="624">
        <v>25</v>
      </c>
      <c r="AK21" s="622"/>
      <c r="AL21" s="625" t="s">
        <v>82</v>
      </c>
      <c r="AM21" s="626" t="s">
        <v>1760</v>
      </c>
      <c r="AN21" s="627">
        <v>2</v>
      </c>
      <c r="AO21" s="628">
        <v>12</v>
      </c>
      <c r="AP21" s="622"/>
      <c r="AQ21" s="622"/>
    </row>
    <row r="22" spans="1:43" ht="15.75" customHeight="1" x14ac:dyDescent="0.25">
      <c r="A22" s="619" t="s">
        <v>1793</v>
      </c>
      <c r="B22" s="620" t="s">
        <v>1772</v>
      </c>
      <c r="C22" s="621">
        <v>1.02</v>
      </c>
      <c r="D22" s="621">
        <v>1.04</v>
      </c>
      <c r="E22" s="621">
        <v>1.08</v>
      </c>
      <c r="F22" s="621">
        <v>1.0900000000000001</v>
      </c>
      <c r="G22" s="621">
        <v>1.1000000000000001</v>
      </c>
      <c r="H22" s="621">
        <v>1.1100000000000001</v>
      </c>
      <c r="I22" s="621">
        <v>1.1200000000000001</v>
      </c>
      <c r="J22" s="621">
        <v>1.1299999999999999</v>
      </c>
      <c r="K22" s="621">
        <v>1.1299999999999999</v>
      </c>
      <c r="L22" s="621">
        <v>1.1399999999999999</v>
      </c>
      <c r="M22" s="621">
        <v>1.1499999999999999</v>
      </c>
      <c r="N22" s="621">
        <v>1.1599999999999999</v>
      </c>
      <c r="O22" s="621">
        <v>1.17</v>
      </c>
      <c r="P22" s="621">
        <v>1.18</v>
      </c>
      <c r="Q22" s="621">
        <v>1.19</v>
      </c>
      <c r="R22" s="621">
        <v>1.2</v>
      </c>
      <c r="S22" s="621">
        <v>1.2</v>
      </c>
      <c r="T22" s="621">
        <v>1.2</v>
      </c>
      <c r="U22" s="621">
        <v>1.21</v>
      </c>
      <c r="V22" s="621">
        <v>1.21</v>
      </c>
      <c r="W22" s="621">
        <v>1.22</v>
      </c>
      <c r="X22" s="621" t="s">
        <v>1794</v>
      </c>
      <c r="Y22" s="621" t="s">
        <v>1794</v>
      </c>
      <c r="Z22" s="621" t="s">
        <v>1794</v>
      </c>
      <c r="AA22" s="621">
        <v>1.21</v>
      </c>
      <c r="AB22" s="621">
        <v>1.2</v>
      </c>
      <c r="AC22" s="621">
        <v>1.2</v>
      </c>
      <c r="AD22" s="622">
        <v>1.21</v>
      </c>
      <c r="AE22" s="622">
        <v>1.21</v>
      </c>
      <c r="AF22" s="622">
        <v>1.21</v>
      </c>
      <c r="AG22" s="623">
        <v>0</v>
      </c>
      <c r="AH22" s="624">
        <v>48</v>
      </c>
      <c r="AI22" s="622">
        <v>19</v>
      </c>
      <c r="AJ22" s="624">
        <v>18</v>
      </c>
      <c r="AK22" s="622"/>
      <c r="AL22" s="629" t="s">
        <v>1783</v>
      </c>
      <c r="AM22" s="630" t="s">
        <v>1760</v>
      </c>
      <c r="AN22" s="623">
        <v>2</v>
      </c>
      <c r="AO22" s="624">
        <v>12</v>
      </c>
      <c r="AP22" s="622"/>
      <c r="AQ22" s="622"/>
    </row>
    <row r="23" spans="1:43" ht="15" x14ac:dyDescent="0.25">
      <c r="A23" s="619" t="s">
        <v>1795</v>
      </c>
      <c r="B23" s="620" t="s">
        <v>1760</v>
      </c>
      <c r="C23" s="621">
        <v>1.1200000000000001</v>
      </c>
      <c r="D23" s="621">
        <v>1.1599999999999999</v>
      </c>
      <c r="E23" s="621">
        <v>1.2</v>
      </c>
      <c r="F23" s="621">
        <v>1.21</v>
      </c>
      <c r="G23" s="621">
        <v>1.22</v>
      </c>
      <c r="H23" s="621">
        <v>1.23</v>
      </c>
      <c r="I23" s="621">
        <v>1.25</v>
      </c>
      <c r="J23" s="621">
        <v>1.25</v>
      </c>
      <c r="K23" s="621">
        <v>1.27</v>
      </c>
      <c r="L23" s="621">
        <v>1.29</v>
      </c>
      <c r="M23" s="621">
        <v>1.3</v>
      </c>
      <c r="N23" s="621">
        <v>1.31</v>
      </c>
      <c r="O23" s="621">
        <v>1.32</v>
      </c>
      <c r="P23" s="621">
        <v>1.33</v>
      </c>
      <c r="Q23" s="621">
        <v>1.33</v>
      </c>
      <c r="R23" s="621">
        <v>1.35</v>
      </c>
      <c r="S23" s="621">
        <v>1.36</v>
      </c>
      <c r="T23" s="621">
        <v>1.36</v>
      </c>
      <c r="U23" s="621">
        <v>1.36</v>
      </c>
      <c r="V23" s="621" t="s">
        <v>1796</v>
      </c>
      <c r="W23" s="621" t="s">
        <v>1796</v>
      </c>
      <c r="X23" s="621" t="s">
        <v>1797</v>
      </c>
      <c r="Y23" s="621" t="s">
        <v>1797</v>
      </c>
      <c r="Z23" s="621">
        <v>1.35</v>
      </c>
      <c r="AA23" s="621">
        <v>1.35</v>
      </c>
      <c r="AB23" s="621" t="s">
        <v>1798</v>
      </c>
      <c r="AC23" s="621" t="s">
        <v>1798</v>
      </c>
      <c r="AD23" s="622">
        <v>1.34</v>
      </c>
      <c r="AE23" s="622">
        <v>1.34</v>
      </c>
      <c r="AF23" s="622">
        <v>1.34</v>
      </c>
      <c r="AG23" s="623">
        <v>-1</v>
      </c>
      <c r="AH23" s="624">
        <v>79</v>
      </c>
      <c r="AI23" s="622">
        <v>22</v>
      </c>
      <c r="AJ23" s="624">
        <v>10</v>
      </c>
      <c r="AK23" s="622"/>
      <c r="AL23" s="629" t="s">
        <v>1787</v>
      </c>
      <c r="AM23" s="630" t="s">
        <v>1772</v>
      </c>
      <c r="AN23" s="623">
        <v>2</v>
      </c>
      <c r="AO23" s="624">
        <v>12</v>
      </c>
      <c r="AP23" s="622"/>
      <c r="AQ23" s="622"/>
    </row>
    <row r="24" spans="1:43" ht="15" x14ac:dyDescent="0.25">
      <c r="A24" s="619" t="s">
        <v>1799</v>
      </c>
      <c r="B24" s="620" t="s">
        <v>1772</v>
      </c>
      <c r="C24" s="621">
        <v>1.01</v>
      </c>
      <c r="D24" s="621">
        <v>1.02</v>
      </c>
      <c r="E24" s="621">
        <v>1.03</v>
      </c>
      <c r="F24" s="621">
        <v>1.03</v>
      </c>
      <c r="G24" s="621">
        <v>1.03</v>
      </c>
      <c r="H24" s="621">
        <v>1.03</v>
      </c>
      <c r="I24" s="621">
        <v>1.03</v>
      </c>
      <c r="J24" s="621">
        <v>1.04</v>
      </c>
      <c r="K24" s="621">
        <v>1.04</v>
      </c>
      <c r="L24" s="621">
        <v>1.05</v>
      </c>
      <c r="M24" s="621">
        <v>1.05</v>
      </c>
      <c r="N24" s="621">
        <v>1.06</v>
      </c>
      <c r="O24" s="621">
        <v>1.08</v>
      </c>
      <c r="P24" s="621">
        <v>1.08</v>
      </c>
      <c r="Q24" s="621">
        <v>1.0900000000000001</v>
      </c>
      <c r="R24" s="621">
        <v>1.1000000000000001</v>
      </c>
      <c r="S24" s="621">
        <v>1.1200000000000001</v>
      </c>
      <c r="T24" s="621">
        <v>1.1299999999999999</v>
      </c>
      <c r="U24" s="621">
        <v>1.1299999999999999</v>
      </c>
      <c r="V24" s="621">
        <v>1.1399999999999999</v>
      </c>
      <c r="W24" s="621">
        <v>1.1499999999999999</v>
      </c>
      <c r="X24" s="621">
        <v>1.1399999999999999</v>
      </c>
      <c r="Y24" s="621">
        <v>1.1399999999999999</v>
      </c>
      <c r="Z24" s="621">
        <v>1.1399999999999999</v>
      </c>
      <c r="AA24" s="621">
        <v>1.1399999999999999</v>
      </c>
      <c r="AB24" s="621">
        <v>1.1399999999999999</v>
      </c>
      <c r="AC24" s="621">
        <v>1.1399999999999999</v>
      </c>
      <c r="AD24" s="622">
        <v>1.1299999999999999</v>
      </c>
      <c r="AE24" s="622">
        <v>1.1299999999999999</v>
      </c>
      <c r="AF24" s="622">
        <v>1.1299999999999999</v>
      </c>
      <c r="AG24" s="623">
        <v>-1</v>
      </c>
      <c r="AH24" s="624">
        <v>79</v>
      </c>
      <c r="AI24" s="622">
        <v>12</v>
      </c>
      <c r="AJ24" s="624">
        <v>53</v>
      </c>
      <c r="AK24" s="622"/>
      <c r="AL24" s="625" t="s">
        <v>63</v>
      </c>
      <c r="AM24" s="626" t="s">
        <v>1760</v>
      </c>
      <c r="AN24" s="627">
        <v>2</v>
      </c>
      <c r="AO24" s="628">
        <v>12</v>
      </c>
      <c r="AP24" s="622"/>
      <c r="AQ24" s="622"/>
    </row>
    <row r="25" spans="1:43" ht="15" x14ac:dyDescent="0.25">
      <c r="A25" s="619" t="s">
        <v>1800</v>
      </c>
      <c r="B25" s="620" t="s">
        <v>1760</v>
      </c>
      <c r="C25" s="621">
        <v>1.04</v>
      </c>
      <c r="D25" s="621">
        <v>1.06</v>
      </c>
      <c r="E25" s="621">
        <v>1.08</v>
      </c>
      <c r="F25" s="621">
        <v>1.08</v>
      </c>
      <c r="G25" s="621">
        <v>1.08</v>
      </c>
      <c r="H25" s="621">
        <v>1.0900000000000001</v>
      </c>
      <c r="I25" s="621">
        <v>1.0900000000000001</v>
      </c>
      <c r="J25" s="621">
        <v>1.1000000000000001</v>
      </c>
      <c r="K25" s="621">
        <v>1.1000000000000001</v>
      </c>
      <c r="L25" s="621">
        <v>1.1100000000000001</v>
      </c>
      <c r="M25" s="621">
        <v>1.1200000000000001</v>
      </c>
      <c r="N25" s="621">
        <v>1.1399999999999999</v>
      </c>
      <c r="O25" s="621">
        <v>1.1399999999999999</v>
      </c>
      <c r="P25" s="621">
        <v>1.1499999999999999</v>
      </c>
      <c r="Q25" s="621">
        <v>1.1499999999999999</v>
      </c>
      <c r="R25" s="621">
        <v>1.1499999999999999</v>
      </c>
      <c r="S25" s="621">
        <v>1.1499999999999999</v>
      </c>
      <c r="T25" s="621">
        <v>1.1599999999999999</v>
      </c>
      <c r="U25" s="621">
        <v>1.1599999999999999</v>
      </c>
      <c r="V25" s="621">
        <v>1.1599999999999999</v>
      </c>
      <c r="W25" s="621">
        <v>1.1599999999999999</v>
      </c>
      <c r="X25" s="621">
        <v>1.1599999999999999</v>
      </c>
      <c r="Y25" s="621">
        <v>1.1599999999999999</v>
      </c>
      <c r="Z25" s="621">
        <v>1.1599999999999999</v>
      </c>
      <c r="AA25" s="621">
        <v>1.17</v>
      </c>
      <c r="AB25" s="621">
        <v>1.17</v>
      </c>
      <c r="AC25" s="621">
        <v>1.17</v>
      </c>
      <c r="AD25" s="622">
        <v>1.1599999999999999</v>
      </c>
      <c r="AE25" s="622">
        <v>1.1599999999999999</v>
      </c>
      <c r="AF25" s="622">
        <v>1.1599999999999999</v>
      </c>
      <c r="AG25" s="623">
        <v>-1</v>
      </c>
      <c r="AH25" s="624">
        <v>79</v>
      </c>
      <c r="AI25" s="622">
        <v>12</v>
      </c>
      <c r="AJ25" s="624">
        <v>53</v>
      </c>
      <c r="AK25" s="622"/>
      <c r="AL25" s="629" t="s">
        <v>1801</v>
      </c>
      <c r="AM25" s="630" t="s">
        <v>1772</v>
      </c>
      <c r="AN25" s="623">
        <v>2</v>
      </c>
      <c r="AO25" s="624">
        <v>12</v>
      </c>
      <c r="AP25" s="622"/>
      <c r="AQ25" s="622"/>
    </row>
    <row r="26" spans="1:43" ht="15" x14ac:dyDescent="0.25">
      <c r="A26" s="619" t="s">
        <v>1802</v>
      </c>
      <c r="B26" s="620" t="s">
        <v>1760</v>
      </c>
      <c r="C26" s="621">
        <v>1.06</v>
      </c>
      <c r="D26" s="621">
        <v>1.07</v>
      </c>
      <c r="E26" s="621">
        <v>1.1000000000000001</v>
      </c>
      <c r="F26" s="621">
        <v>1.1100000000000001</v>
      </c>
      <c r="G26" s="621">
        <v>1.1100000000000001</v>
      </c>
      <c r="H26" s="621">
        <v>1.1200000000000001</v>
      </c>
      <c r="I26" s="621">
        <v>1.1200000000000001</v>
      </c>
      <c r="J26" s="621">
        <v>1.1299999999999999</v>
      </c>
      <c r="K26" s="621">
        <v>1.1299999999999999</v>
      </c>
      <c r="L26" s="621">
        <v>1.1399999999999999</v>
      </c>
      <c r="M26" s="621">
        <v>1.1399999999999999</v>
      </c>
      <c r="N26" s="621">
        <v>1.1499999999999999</v>
      </c>
      <c r="O26" s="621">
        <v>1.1599999999999999</v>
      </c>
      <c r="P26" s="621">
        <v>1.17</v>
      </c>
      <c r="Q26" s="621">
        <v>1.17</v>
      </c>
      <c r="R26" s="621">
        <v>1.18</v>
      </c>
      <c r="S26" s="621">
        <v>1.18</v>
      </c>
      <c r="T26" s="621">
        <v>1.19</v>
      </c>
      <c r="U26" s="621">
        <v>1.2</v>
      </c>
      <c r="V26" s="621">
        <v>1.21</v>
      </c>
      <c r="W26" s="621">
        <v>1.22</v>
      </c>
      <c r="X26" s="621">
        <v>1.2</v>
      </c>
      <c r="Y26" s="621" t="s">
        <v>1778</v>
      </c>
      <c r="Z26" s="621">
        <v>1.19</v>
      </c>
      <c r="AA26" s="621">
        <v>1.18</v>
      </c>
      <c r="AB26" s="621">
        <v>1.18</v>
      </c>
      <c r="AC26" s="621" t="s">
        <v>1767</v>
      </c>
      <c r="AD26" s="622">
        <v>1.17</v>
      </c>
      <c r="AE26" s="622">
        <v>1.17</v>
      </c>
      <c r="AF26" s="622">
        <v>1.17</v>
      </c>
      <c r="AG26" s="623">
        <v>-1</v>
      </c>
      <c r="AH26" s="624">
        <v>79</v>
      </c>
      <c r="AI26" s="622">
        <v>11</v>
      </c>
      <c r="AJ26" s="624">
        <v>64</v>
      </c>
      <c r="AK26" s="622"/>
      <c r="AL26" s="629" t="s">
        <v>1804</v>
      </c>
      <c r="AM26" s="630" t="s">
        <v>1760</v>
      </c>
      <c r="AN26" s="623">
        <v>2</v>
      </c>
      <c r="AO26" s="624">
        <v>12</v>
      </c>
      <c r="AP26" s="622"/>
      <c r="AQ26" s="622"/>
    </row>
    <row r="27" spans="1:43" ht="15" x14ac:dyDescent="0.25">
      <c r="A27" s="619" t="s">
        <v>1805</v>
      </c>
      <c r="B27" s="620" t="s">
        <v>1760</v>
      </c>
      <c r="C27" s="621">
        <v>1.08</v>
      </c>
      <c r="D27" s="621">
        <v>1.1000000000000001</v>
      </c>
      <c r="E27" s="621">
        <v>1.1399999999999999</v>
      </c>
      <c r="F27" s="621">
        <v>1.1399999999999999</v>
      </c>
      <c r="G27" s="621">
        <v>1.1499999999999999</v>
      </c>
      <c r="H27" s="621">
        <v>1.1599999999999999</v>
      </c>
      <c r="I27" s="621">
        <v>1.17</v>
      </c>
      <c r="J27" s="621">
        <v>1.18</v>
      </c>
      <c r="K27" s="621">
        <v>1.18</v>
      </c>
      <c r="L27" s="621">
        <v>1.19</v>
      </c>
      <c r="M27" s="621">
        <v>1.19</v>
      </c>
      <c r="N27" s="621">
        <v>1.2</v>
      </c>
      <c r="O27" s="621">
        <v>1.2</v>
      </c>
      <c r="P27" s="621">
        <v>1.2</v>
      </c>
      <c r="Q27" s="621">
        <v>1.21</v>
      </c>
      <c r="R27" s="621">
        <v>1.21</v>
      </c>
      <c r="S27" s="621">
        <v>1.22</v>
      </c>
      <c r="T27" s="621">
        <v>1.22</v>
      </c>
      <c r="U27" s="621">
        <v>1.23</v>
      </c>
      <c r="V27" s="621">
        <v>1.23</v>
      </c>
      <c r="W27" s="621">
        <v>1.24</v>
      </c>
      <c r="X27" s="621">
        <v>1.23</v>
      </c>
      <c r="Y27" s="621">
        <v>1.23</v>
      </c>
      <c r="Z27" s="621">
        <v>1.23</v>
      </c>
      <c r="AA27" s="621">
        <v>1.23</v>
      </c>
      <c r="AB27" s="621">
        <v>1.22</v>
      </c>
      <c r="AC27" s="621">
        <v>1.23</v>
      </c>
      <c r="AD27" s="622">
        <v>1.23</v>
      </c>
      <c r="AE27" s="622">
        <v>1.23</v>
      </c>
      <c r="AF27" s="622">
        <v>1.23</v>
      </c>
      <c r="AG27" s="623">
        <v>0</v>
      </c>
      <c r="AH27" s="624">
        <v>48</v>
      </c>
      <c r="AI27" s="622">
        <v>15</v>
      </c>
      <c r="AJ27" s="624">
        <v>29</v>
      </c>
      <c r="AK27" s="622"/>
      <c r="AL27" s="629" t="s">
        <v>1806</v>
      </c>
      <c r="AM27" s="630" t="s">
        <v>1762</v>
      </c>
      <c r="AN27" s="623">
        <v>2</v>
      </c>
      <c r="AO27" s="624">
        <v>12</v>
      </c>
      <c r="AP27" s="622"/>
      <c r="AQ27" s="622"/>
    </row>
    <row r="28" spans="1:43" ht="15" x14ac:dyDescent="0.25">
      <c r="A28" s="619" t="s">
        <v>1807</v>
      </c>
      <c r="B28" s="620" t="s">
        <v>1762</v>
      </c>
      <c r="C28" s="621">
        <v>1.08</v>
      </c>
      <c r="D28" s="621">
        <v>1.1000000000000001</v>
      </c>
      <c r="E28" s="621">
        <v>1.1399999999999999</v>
      </c>
      <c r="F28" s="621">
        <v>1.1499999999999999</v>
      </c>
      <c r="G28" s="621">
        <v>1.1499999999999999</v>
      </c>
      <c r="H28" s="621">
        <v>1.1599999999999999</v>
      </c>
      <c r="I28" s="621">
        <v>1.17</v>
      </c>
      <c r="J28" s="621">
        <v>1.17</v>
      </c>
      <c r="K28" s="621">
        <v>1.18</v>
      </c>
      <c r="L28" s="621">
        <v>1.18</v>
      </c>
      <c r="M28" s="621">
        <v>1.19</v>
      </c>
      <c r="N28" s="621">
        <v>1.2</v>
      </c>
      <c r="O28" s="621">
        <v>1.2</v>
      </c>
      <c r="P28" s="621">
        <v>1.21</v>
      </c>
      <c r="Q28" s="621">
        <v>1.22</v>
      </c>
      <c r="R28" s="621">
        <v>1.23</v>
      </c>
      <c r="S28" s="621">
        <v>1.23</v>
      </c>
      <c r="T28" s="621">
        <v>1.23</v>
      </c>
      <c r="U28" s="621">
        <v>1.24</v>
      </c>
      <c r="V28" s="621">
        <v>1.25</v>
      </c>
      <c r="W28" s="621">
        <v>1.25</v>
      </c>
      <c r="X28" s="621" t="s">
        <v>1782</v>
      </c>
      <c r="Y28" s="621" t="s">
        <v>1782</v>
      </c>
      <c r="Z28" s="621" t="s">
        <v>1782</v>
      </c>
      <c r="AA28" s="621" t="s">
        <v>1782</v>
      </c>
      <c r="AB28" s="621">
        <v>1.23</v>
      </c>
      <c r="AC28" s="621">
        <v>1.23</v>
      </c>
      <c r="AD28" s="622">
        <v>1.23</v>
      </c>
      <c r="AE28" s="622">
        <v>1.22</v>
      </c>
      <c r="AF28" s="622">
        <v>1.22</v>
      </c>
      <c r="AG28" s="623">
        <v>-2</v>
      </c>
      <c r="AH28" s="624">
        <v>101</v>
      </c>
      <c r="AI28" s="622">
        <v>14</v>
      </c>
      <c r="AJ28" s="624">
        <v>32</v>
      </c>
      <c r="AK28" s="622"/>
      <c r="AL28" s="629" t="s">
        <v>1808</v>
      </c>
      <c r="AM28" s="630" t="s">
        <v>1765</v>
      </c>
      <c r="AN28" s="623">
        <v>2</v>
      </c>
      <c r="AO28" s="624">
        <v>12</v>
      </c>
      <c r="AP28" s="622"/>
      <c r="AQ28" s="622"/>
    </row>
    <row r="29" spans="1:43" ht="15" x14ac:dyDescent="0.25">
      <c r="A29" s="619" t="s">
        <v>1776</v>
      </c>
      <c r="B29" s="620" t="s">
        <v>1765</v>
      </c>
      <c r="C29" s="621">
        <v>1.1599999999999999</v>
      </c>
      <c r="D29" s="621">
        <v>1.17</v>
      </c>
      <c r="E29" s="621">
        <v>1.2</v>
      </c>
      <c r="F29" s="621">
        <v>1.21</v>
      </c>
      <c r="G29" s="621">
        <v>1.22</v>
      </c>
      <c r="H29" s="621">
        <v>1.22</v>
      </c>
      <c r="I29" s="621">
        <v>1.23</v>
      </c>
      <c r="J29" s="621">
        <v>1.24</v>
      </c>
      <c r="K29" s="621">
        <v>1.24</v>
      </c>
      <c r="L29" s="621">
        <v>1.25</v>
      </c>
      <c r="M29" s="621">
        <v>1.25</v>
      </c>
      <c r="N29" s="621">
        <v>1.26</v>
      </c>
      <c r="O29" s="621">
        <v>1.27</v>
      </c>
      <c r="P29" s="621">
        <v>1.27</v>
      </c>
      <c r="Q29" s="621">
        <v>1.27</v>
      </c>
      <c r="R29" s="621">
        <v>1.27</v>
      </c>
      <c r="S29" s="621">
        <v>1.29</v>
      </c>
      <c r="T29" s="621">
        <v>1.29</v>
      </c>
      <c r="U29" s="621">
        <v>1.3</v>
      </c>
      <c r="V29" s="621">
        <v>1.3</v>
      </c>
      <c r="W29" s="621">
        <v>1.29</v>
      </c>
      <c r="X29" s="621">
        <v>1.28</v>
      </c>
      <c r="Y29" s="621">
        <v>1.28</v>
      </c>
      <c r="Z29" s="621">
        <v>1.29</v>
      </c>
      <c r="AA29" s="621">
        <v>1.29</v>
      </c>
      <c r="AB29" s="621">
        <v>1.3</v>
      </c>
      <c r="AC29" s="621">
        <v>1.31</v>
      </c>
      <c r="AD29" s="622">
        <v>1.31</v>
      </c>
      <c r="AE29" s="622">
        <v>1.32</v>
      </c>
      <c r="AF29" s="622">
        <v>1.32</v>
      </c>
      <c r="AG29" s="623">
        <v>3</v>
      </c>
      <c r="AH29" s="624">
        <v>5</v>
      </c>
      <c r="AI29" s="622">
        <v>16</v>
      </c>
      <c r="AJ29" s="624">
        <v>25</v>
      </c>
      <c r="AK29" s="622"/>
      <c r="AL29" s="629" t="s">
        <v>1809</v>
      </c>
      <c r="AM29" s="630" t="s">
        <v>1762</v>
      </c>
      <c r="AN29" s="623">
        <v>2</v>
      </c>
      <c r="AO29" s="624">
        <v>12</v>
      </c>
      <c r="AP29" s="622"/>
      <c r="AQ29" s="622"/>
    </row>
    <row r="30" spans="1:43" ht="15" x14ac:dyDescent="0.25">
      <c r="A30" s="619" t="s">
        <v>1810</v>
      </c>
      <c r="B30" s="620" t="s">
        <v>1762</v>
      </c>
      <c r="C30" s="621">
        <v>1.04</v>
      </c>
      <c r="D30" s="621">
        <v>1.06</v>
      </c>
      <c r="E30" s="621">
        <v>1.1100000000000001</v>
      </c>
      <c r="F30" s="621">
        <v>1.1200000000000001</v>
      </c>
      <c r="G30" s="621">
        <v>1.1200000000000001</v>
      </c>
      <c r="H30" s="621">
        <v>1.1299999999999999</v>
      </c>
      <c r="I30" s="621">
        <v>1.1399999999999999</v>
      </c>
      <c r="J30" s="621">
        <v>1.1499999999999999</v>
      </c>
      <c r="K30" s="621">
        <v>1.1499999999999999</v>
      </c>
      <c r="L30" s="621">
        <v>1.1599999999999999</v>
      </c>
      <c r="M30" s="621">
        <v>1.1599999999999999</v>
      </c>
      <c r="N30" s="621">
        <v>1.1599999999999999</v>
      </c>
      <c r="O30" s="621">
        <v>1.17</v>
      </c>
      <c r="P30" s="621">
        <v>1.17</v>
      </c>
      <c r="Q30" s="621">
        <v>1.17</v>
      </c>
      <c r="R30" s="621">
        <v>1.17</v>
      </c>
      <c r="S30" s="621">
        <v>1.17</v>
      </c>
      <c r="T30" s="621">
        <v>1.17</v>
      </c>
      <c r="U30" s="621">
        <v>1.17</v>
      </c>
      <c r="V30" s="621">
        <v>1.17</v>
      </c>
      <c r="W30" s="621">
        <v>1.17</v>
      </c>
      <c r="X30" s="621">
        <v>1.1599999999999999</v>
      </c>
      <c r="Y30" s="621">
        <v>1.1599999999999999</v>
      </c>
      <c r="Z30" s="621">
        <v>1.17</v>
      </c>
      <c r="AA30" s="621">
        <v>1.17</v>
      </c>
      <c r="AB30" s="621">
        <v>1.18</v>
      </c>
      <c r="AC30" s="621">
        <v>1.18</v>
      </c>
      <c r="AD30" s="622">
        <v>1.17</v>
      </c>
      <c r="AE30" s="622">
        <v>1.17</v>
      </c>
      <c r="AF30" s="622">
        <v>1.17</v>
      </c>
      <c r="AG30" s="623">
        <v>0</v>
      </c>
      <c r="AH30" s="624">
        <v>48</v>
      </c>
      <c r="AI30" s="622">
        <v>13</v>
      </c>
      <c r="AJ30" s="624">
        <v>41</v>
      </c>
      <c r="AK30" s="622"/>
      <c r="AL30" s="629" t="s">
        <v>1763</v>
      </c>
      <c r="AM30" s="630" t="s">
        <v>1760</v>
      </c>
      <c r="AN30" s="623">
        <v>1</v>
      </c>
      <c r="AO30" s="624">
        <v>23</v>
      </c>
      <c r="AP30" s="622"/>
      <c r="AQ30" s="622"/>
    </row>
    <row r="31" spans="1:43" ht="15" x14ac:dyDescent="0.25">
      <c r="A31" s="619" t="s">
        <v>1811</v>
      </c>
      <c r="B31" s="620" t="s">
        <v>1762</v>
      </c>
      <c r="C31" s="621">
        <v>1.03</v>
      </c>
      <c r="D31" s="621">
        <v>1.04</v>
      </c>
      <c r="E31" s="621">
        <v>1.08</v>
      </c>
      <c r="F31" s="621">
        <v>1.0900000000000001</v>
      </c>
      <c r="G31" s="621">
        <v>1.1000000000000001</v>
      </c>
      <c r="H31" s="621">
        <v>1.1100000000000001</v>
      </c>
      <c r="I31" s="621">
        <v>1.1299999999999999</v>
      </c>
      <c r="J31" s="621">
        <v>1.1399999999999999</v>
      </c>
      <c r="K31" s="621">
        <v>1.1399999999999999</v>
      </c>
      <c r="L31" s="621">
        <v>1.1399999999999999</v>
      </c>
      <c r="M31" s="621">
        <v>1.1399999999999999</v>
      </c>
      <c r="N31" s="621">
        <v>1.1399999999999999</v>
      </c>
      <c r="O31" s="621">
        <v>1.1399999999999999</v>
      </c>
      <c r="P31" s="621">
        <v>1.1299999999999999</v>
      </c>
      <c r="Q31" s="621">
        <v>1.1299999999999999</v>
      </c>
      <c r="R31" s="621">
        <v>1.1299999999999999</v>
      </c>
      <c r="S31" s="621">
        <v>1.1399999999999999</v>
      </c>
      <c r="T31" s="621">
        <v>1.1399999999999999</v>
      </c>
      <c r="U31" s="621">
        <v>1.1299999999999999</v>
      </c>
      <c r="V31" s="621">
        <v>1.1399999999999999</v>
      </c>
      <c r="W31" s="621">
        <v>1.1399999999999999</v>
      </c>
      <c r="X31" s="621" t="s">
        <v>1789</v>
      </c>
      <c r="Y31" s="621">
        <v>1.1399999999999999</v>
      </c>
      <c r="Z31" s="621" t="s">
        <v>1789</v>
      </c>
      <c r="AA31" s="621">
        <v>1.1499999999999999</v>
      </c>
      <c r="AB31" s="621">
        <v>1.1499999999999999</v>
      </c>
      <c r="AC31" s="621">
        <v>1.1499999999999999</v>
      </c>
      <c r="AD31" s="622">
        <v>1.1499999999999999</v>
      </c>
      <c r="AE31" s="622">
        <v>1.1499999999999999</v>
      </c>
      <c r="AF31" s="622">
        <v>1.1499999999999999</v>
      </c>
      <c r="AG31" s="623">
        <v>0</v>
      </c>
      <c r="AH31" s="624">
        <v>48</v>
      </c>
      <c r="AI31" s="622">
        <v>12</v>
      </c>
      <c r="AJ31" s="624">
        <v>53</v>
      </c>
      <c r="AK31" s="622"/>
      <c r="AL31" s="629" t="s">
        <v>1766</v>
      </c>
      <c r="AM31" s="630" t="s">
        <v>1760</v>
      </c>
      <c r="AN31" s="623">
        <v>1</v>
      </c>
      <c r="AO31" s="624">
        <v>23</v>
      </c>
      <c r="AP31" s="622"/>
      <c r="AQ31" s="622"/>
    </row>
    <row r="32" spans="1:43" ht="15" x14ac:dyDescent="0.25">
      <c r="A32" s="619" t="s">
        <v>1812</v>
      </c>
      <c r="B32" s="620" t="s">
        <v>1760</v>
      </c>
      <c r="C32" s="621">
        <v>1.03</v>
      </c>
      <c r="D32" s="621">
        <v>1.04</v>
      </c>
      <c r="E32" s="621">
        <v>1.0900000000000001</v>
      </c>
      <c r="F32" s="621">
        <v>1.1000000000000001</v>
      </c>
      <c r="G32" s="621">
        <v>1.1000000000000001</v>
      </c>
      <c r="H32" s="621">
        <v>1.1100000000000001</v>
      </c>
      <c r="I32" s="621">
        <v>1.1100000000000001</v>
      </c>
      <c r="J32" s="621">
        <v>1.1200000000000001</v>
      </c>
      <c r="K32" s="621">
        <v>1.1299999999999999</v>
      </c>
      <c r="L32" s="621">
        <v>1.1399999999999999</v>
      </c>
      <c r="M32" s="621">
        <v>1.1499999999999999</v>
      </c>
      <c r="N32" s="621">
        <v>1.1499999999999999</v>
      </c>
      <c r="O32" s="621">
        <v>1.1499999999999999</v>
      </c>
      <c r="P32" s="621">
        <v>1.1499999999999999</v>
      </c>
      <c r="Q32" s="621">
        <v>1.1499999999999999</v>
      </c>
      <c r="R32" s="621">
        <v>1.1599999999999999</v>
      </c>
      <c r="S32" s="621">
        <v>1.1599999999999999</v>
      </c>
      <c r="T32" s="621">
        <v>1.1599999999999999</v>
      </c>
      <c r="U32" s="621">
        <v>1.1599999999999999</v>
      </c>
      <c r="V32" s="621">
        <v>1.1599999999999999</v>
      </c>
      <c r="W32" s="621">
        <v>1.1599999999999999</v>
      </c>
      <c r="X32" s="621">
        <v>1.1599999999999999</v>
      </c>
      <c r="Y32" s="621">
        <v>1.1499999999999999</v>
      </c>
      <c r="Z32" s="621">
        <v>1.1499999999999999</v>
      </c>
      <c r="AA32" s="621">
        <v>1.1499999999999999</v>
      </c>
      <c r="AB32" s="621">
        <v>1.1499999999999999</v>
      </c>
      <c r="AC32" s="621">
        <v>1.1599999999999999</v>
      </c>
      <c r="AD32" s="622">
        <v>1.1499999999999999</v>
      </c>
      <c r="AE32" s="622">
        <v>1.1499999999999999</v>
      </c>
      <c r="AF32" s="622">
        <v>1.1499999999999999</v>
      </c>
      <c r="AG32" s="623">
        <v>0</v>
      </c>
      <c r="AH32" s="624">
        <v>48</v>
      </c>
      <c r="AI32" s="622">
        <v>12</v>
      </c>
      <c r="AJ32" s="624">
        <v>53</v>
      </c>
      <c r="AK32" s="622"/>
      <c r="AL32" s="629" t="s">
        <v>1790</v>
      </c>
      <c r="AM32" s="630" t="s">
        <v>1765</v>
      </c>
      <c r="AN32" s="623">
        <v>1</v>
      </c>
      <c r="AO32" s="624">
        <v>23</v>
      </c>
      <c r="AP32" s="622"/>
      <c r="AQ32" s="622"/>
    </row>
    <row r="33" spans="1:43" ht="15" x14ac:dyDescent="0.25">
      <c r="A33" s="619" t="s">
        <v>1813</v>
      </c>
      <c r="B33" s="620" t="s">
        <v>1760</v>
      </c>
      <c r="C33" s="621">
        <v>1.03</v>
      </c>
      <c r="D33" s="621">
        <v>1.05</v>
      </c>
      <c r="E33" s="621">
        <v>1.07</v>
      </c>
      <c r="F33" s="621">
        <v>1.07</v>
      </c>
      <c r="G33" s="621">
        <v>1.08</v>
      </c>
      <c r="H33" s="621">
        <v>1.08</v>
      </c>
      <c r="I33" s="621">
        <v>1.08</v>
      </c>
      <c r="J33" s="621">
        <v>1.08</v>
      </c>
      <c r="K33" s="621">
        <v>1.0900000000000001</v>
      </c>
      <c r="L33" s="621">
        <v>1.1000000000000001</v>
      </c>
      <c r="M33" s="621">
        <v>1.0900000000000001</v>
      </c>
      <c r="N33" s="621">
        <v>1.1100000000000001</v>
      </c>
      <c r="O33" s="621">
        <v>1.1200000000000001</v>
      </c>
      <c r="P33" s="621">
        <v>1.1200000000000001</v>
      </c>
      <c r="Q33" s="621">
        <v>1.1299999999999999</v>
      </c>
      <c r="R33" s="621">
        <v>1.1299999999999999</v>
      </c>
      <c r="S33" s="621">
        <v>1.1399999999999999</v>
      </c>
      <c r="T33" s="621">
        <v>1.1399999999999999</v>
      </c>
      <c r="U33" s="621">
        <v>1.1499999999999999</v>
      </c>
      <c r="V33" s="621">
        <v>1.1599999999999999</v>
      </c>
      <c r="W33" s="621">
        <v>1.17</v>
      </c>
      <c r="X33" s="621">
        <v>1.1599999999999999</v>
      </c>
      <c r="Y33" s="621">
        <v>1.1499999999999999</v>
      </c>
      <c r="Z33" s="621">
        <v>1.1499999999999999</v>
      </c>
      <c r="AA33" s="621">
        <v>1.1499999999999999</v>
      </c>
      <c r="AB33" s="621" t="s">
        <v>1814</v>
      </c>
      <c r="AC33" s="621" t="s">
        <v>1814</v>
      </c>
      <c r="AD33" s="622">
        <v>1.1499999999999999</v>
      </c>
      <c r="AE33" s="622">
        <v>1.1499999999999999</v>
      </c>
      <c r="AF33" s="622">
        <v>1.1499999999999999</v>
      </c>
      <c r="AG33" s="623">
        <v>0</v>
      </c>
      <c r="AH33" s="624">
        <v>48</v>
      </c>
      <c r="AI33" s="622">
        <v>12</v>
      </c>
      <c r="AJ33" s="624">
        <v>53</v>
      </c>
      <c r="AK33" s="622"/>
      <c r="AL33" s="629" t="s">
        <v>1815</v>
      </c>
      <c r="AM33" s="630" t="s">
        <v>1762</v>
      </c>
      <c r="AN33" s="623">
        <v>1</v>
      </c>
      <c r="AO33" s="624">
        <v>23</v>
      </c>
      <c r="AP33" s="622"/>
      <c r="AQ33" s="622"/>
    </row>
    <row r="34" spans="1:43" ht="15" x14ac:dyDescent="0.25">
      <c r="A34" s="619" t="s">
        <v>1815</v>
      </c>
      <c r="B34" s="620" t="s">
        <v>1762</v>
      </c>
      <c r="C34" s="621">
        <v>1.07</v>
      </c>
      <c r="D34" s="621">
        <v>1.0900000000000001</v>
      </c>
      <c r="E34" s="621">
        <v>1.1200000000000001</v>
      </c>
      <c r="F34" s="621">
        <v>1.1299999999999999</v>
      </c>
      <c r="G34" s="621">
        <v>1.1399999999999999</v>
      </c>
      <c r="H34" s="621">
        <v>1.1399999999999999</v>
      </c>
      <c r="I34" s="621">
        <v>1.1499999999999999</v>
      </c>
      <c r="J34" s="621">
        <v>1.1499999999999999</v>
      </c>
      <c r="K34" s="621">
        <v>1.1599999999999999</v>
      </c>
      <c r="L34" s="621">
        <v>1.1599999999999999</v>
      </c>
      <c r="M34" s="621">
        <v>1.1599999999999999</v>
      </c>
      <c r="N34" s="621">
        <v>1.17</v>
      </c>
      <c r="O34" s="621">
        <v>1.17</v>
      </c>
      <c r="P34" s="621">
        <v>1.18</v>
      </c>
      <c r="Q34" s="621">
        <v>1.18</v>
      </c>
      <c r="R34" s="621">
        <v>1.18</v>
      </c>
      <c r="S34" s="621">
        <v>1.18</v>
      </c>
      <c r="T34" s="621">
        <v>1.18</v>
      </c>
      <c r="U34" s="621">
        <v>1.18</v>
      </c>
      <c r="V34" s="621">
        <v>1.18</v>
      </c>
      <c r="W34" s="621">
        <v>1.18</v>
      </c>
      <c r="X34" s="621">
        <v>1.17</v>
      </c>
      <c r="Y34" s="621">
        <v>1.17</v>
      </c>
      <c r="Z34" s="621">
        <v>1.17</v>
      </c>
      <c r="AA34" s="621">
        <v>1.18</v>
      </c>
      <c r="AB34" s="621">
        <v>1.18</v>
      </c>
      <c r="AC34" s="621">
        <v>1.18</v>
      </c>
      <c r="AD34" s="622">
        <v>1.18</v>
      </c>
      <c r="AE34" s="622">
        <v>1.19</v>
      </c>
      <c r="AF34" s="622">
        <v>1.19</v>
      </c>
      <c r="AG34" s="623">
        <v>1</v>
      </c>
      <c r="AH34" s="624">
        <v>23</v>
      </c>
      <c r="AI34" s="622">
        <v>12</v>
      </c>
      <c r="AJ34" s="624">
        <v>53</v>
      </c>
      <c r="AK34" s="622"/>
      <c r="AL34" s="629" t="s">
        <v>1817</v>
      </c>
      <c r="AM34" s="630" t="s">
        <v>1772</v>
      </c>
      <c r="AN34" s="623">
        <v>1</v>
      </c>
      <c r="AO34" s="624">
        <v>23</v>
      </c>
      <c r="AP34" s="622"/>
      <c r="AQ34" s="622"/>
    </row>
    <row r="35" spans="1:43" ht="15" x14ac:dyDescent="0.25">
      <c r="A35" s="619" t="s">
        <v>1817</v>
      </c>
      <c r="B35" s="620" t="s">
        <v>1772</v>
      </c>
      <c r="C35" s="621">
        <v>1.04</v>
      </c>
      <c r="D35" s="621">
        <v>1.05</v>
      </c>
      <c r="E35" s="621">
        <v>1.07</v>
      </c>
      <c r="F35" s="621">
        <v>1.07</v>
      </c>
      <c r="G35" s="621">
        <v>1.07</v>
      </c>
      <c r="H35" s="621">
        <v>1.07</v>
      </c>
      <c r="I35" s="621">
        <v>1.07</v>
      </c>
      <c r="J35" s="621">
        <v>1.07</v>
      </c>
      <c r="K35" s="621">
        <v>1.08</v>
      </c>
      <c r="L35" s="621">
        <v>1.0900000000000001</v>
      </c>
      <c r="M35" s="621">
        <v>1.0900000000000001</v>
      </c>
      <c r="N35" s="621">
        <v>1.0900000000000001</v>
      </c>
      <c r="O35" s="621">
        <v>1.1000000000000001</v>
      </c>
      <c r="P35" s="621">
        <v>1.1000000000000001</v>
      </c>
      <c r="Q35" s="621">
        <v>1.1000000000000001</v>
      </c>
      <c r="R35" s="621">
        <v>1.1000000000000001</v>
      </c>
      <c r="S35" s="621">
        <v>1.1000000000000001</v>
      </c>
      <c r="T35" s="621">
        <v>1.1000000000000001</v>
      </c>
      <c r="U35" s="621">
        <v>1.1000000000000001</v>
      </c>
      <c r="V35" s="621">
        <v>1.1000000000000001</v>
      </c>
      <c r="W35" s="621">
        <v>1.1000000000000001</v>
      </c>
      <c r="X35" s="621">
        <v>1.1100000000000001</v>
      </c>
      <c r="Y35" s="621">
        <v>1.1100000000000001</v>
      </c>
      <c r="Z35" s="621">
        <v>1.1100000000000001</v>
      </c>
      <c r="AA35" s="621">
        <v>1.1200000000000001</v>
      </c>
      <c r="AB35" s="621">
        <v>1.1200000000000001</v>
      </c>
      <c r="AC35" s="621" t="s">
        <v>1779</v>
      </c>
      <c r="AD35" s="622">
        <v>1.1299999999999999</v>
      </c>
      <c r="AE35" s="622">
        <v>1.1299999999999999</v>
      </c>
      <c r="AF35" s="622">
        <v>1.1299999999999999</v>
      </c>
      <c r="AG35" s="623">
        <v>1</v>
      </c>
      <c r="AH35" s="624">
        <v>23</v>
      </c>
      <c r="AI35" s="622">
        <v>9</v>
      </c>
      <c r="AJ35" s="624">
        <v>83</v>
      </c>
      <c r="AK35" s="622"/>
      <c r="AL35" s="629" t="s">
        <v>1821</v>
      </c>
      <c r="AM35" s="630" t="s">
        <v>1760</v>
      </c>
      <c r="AN35" s="623">
        <v>1</v>
      </c>
      <c r="AO35" s="624">
        <v>23</v>
      </c>
      <c r="AP35" s="622"/>
      <c r="AQ35" s="622"/>
    </row>
    <row r="36" spans="1:43" ht="15" x14ac:dyDescent="0.25">
      <c r="A36" s="619" t="s">
        <v>1822</v>
      </c>
      <c r="B36" s="620" t="s">
        <v>1765</v>
      </c>
      <c r="C36" s="621">
        <v>1.18</v>
      </c>
      <c r="D36" s="621">
        <v>1.19</v>
      </c>
      <c r="E36" s="621">
        <v>1.2</v>
      </c>
      <c r="F36" s="621">
        <v>1.21</v>
      </c>
      <c r="G36" s="621">
        <v>1.21</v>
      </c>
      <c r="H36" s="621">
        <v>1.22</v>
      </c>
      <c r="I36" s="621">
        <v>1.22</v>
      </c>
      <c r="J36" s="621">
        <v>1.23</v>
      </c>
      <c r="K36" s="621">
        <v>1.23</v>
      </c>
      <c r="L36" s="621">
        <v>1.23</v>
      </c>
      <c r="M36" s="621">
        <v>1.23</v>
      </c>
      <c r="N36" s="621">
        <v>1.24</v>
      </c>
      <c r="O36" s="621">
        <v>1.24</v>
      </c>
      <c r="P36" s="621">
        <v>1.24</v>
      </c>
      <c r="Q36" s="621">
        <v>1.23</v>
      </c>
      <c r="R36" s="621">
        <v>1.24</v>
      </c>
      <c r="S36" s="621">
        <v>1.25</v>
      </c>
      <c r="T36" s="621">
        <v>1.26</v>
      </c>
      <c r="U36" s="621">
        <v>1.27</v>
      </c>
      <c r="V36" s="621">
        <v>1.27</v>
      </c>
      <c r="W36" s="621" t="s">
        <v>1823</v>
      </c>
      <c r="X36" s="621" t="s">
        <v>1775</v>
      </c>
      <c r="Y36" s="621" t="s">
        <v>1775</v>
      </c>
      <c r="Z36" s="621" t="s">
        <v>1823</v>
      </c>
      <c r="AA36" s="621">
        <v>1.26</v>
      </c>
      <c r="AB36" s="621">
        <v>1.27</v>
      </c>
      <c r="AC36" s="621">
        <v>1.27</v>
      </c>
      <c r="AD36" s="622">
        <v>1.26</v>
      </c>
      <c r="AE36" s="622">
        <v>1.26</v>
      </c>
      <c r="AF36" s="622">
        <v>1.26</v>
      </c>
      <c r="AG36" s="623">
        <v>0</v>
      </c>
      <c r="AH36" s="624">
        <v>48</v>
      </c>
      <c r="AI36" s="622">
        <v>8</v>
      </c>
      <c r="AJ36" s="624">
        <v>88</v>
      </c>
      <c r="AK36" s="622"/>
      <c r="AL36" s="629" t="s">
        <v>1825</v>
      </c>
      <c r="AM36" s="630" t="s">
        <v>1762</v>
      </c>
      <c r="AN36" s="623">
        <v>1</v>
      </c>
      <c r="AO36" s="624">
        <v>23</v>
      </c>
      <c r="AP36" s="622"/>
      <c r="AQ36" s="622"/>
    </row>
    <row r="37" spans="1:43" ht="15" x14ac:dyDescent="0.25">
      <c r="A37" s="619" t="s">
        <v>1821</v>
      </c>
      <c r="B37" s="620" t="s">
        <v>1760</v>
      </c>
      <c r="C37" s="621">
        <v>1.04</v>
      </c>
      <c r="D37" s="621">
        <v>1.05</v>
      </c>
      <c r="E37" s="621">
        <v>1.08</v>
      </c>
      <c r="F37" s="621">
        <v>1.08</v>
      </c>
      <c r="G37" s="621">
        <v>1.0900000000000001</v>
      </c>
      <c r="H37" s="621">
        <v>1.0900000000000001</v>
      </c>
      <c r="I37" s="621">
        <v>1.0900000000000001</v>
      </c>
      <c r="J37" s="621">
        <v>1.0900000000000001</v>
      </c>
      <c r="K37" s="621">
        <v>1.1000000000000001</v>
      </c>
      <c r="L37" s="621">
        <v>1.1100000000000001</v>
      </c>
      <c r="M37" s="621">
        <v>1.1100000000000001</v>
      </c>
      <c r="N37" s="621">
        <v>1.1100000000000001</v>
      </c>
      <c r="O37" s="621">
        <v>1.1100000000000001</v>
      </c>
      <c r="P37" s="621">
        <v>1.1200000000000001</v>
      </c>
      <c r="Q37" s="621">
        <v>1.1200000000000001</v>
      </c>
      <c r="R37" s="621">
        <v>1.1200000000000001</v>
      </c>
      <c r="S37" s="621">
        <v>1.1100000000000001</v>
      </c>
      <c r="T37" s="621">
        <v>1.1100000000000001</v>
      </c>
      <c r="U37" s="621">
        <v>1.1100000000000001</v>
      </c>
      <c r="V37" s="621">
        <v>1.1200000000000001</v>
      </c>
      <c r="W37" s="621">
        <v>1.1200000000000001</v>
      </c>
      <c r="X37" s="621">
        <v>1.1100000000000001</v>
      </c>
      <c r="Y37" s="621">
        <v>1.1100000000000001</v>
      </c>
      <c r="Z37" s="621">
        <v>1.1100000000000001</v>
      </c>
      <c r="AA37" s="621">
        <v>1.1100000000000001</v>
      </c>
      <c r="AB37" s="621">
        <v>1.1100000000000001</v>
      </c>
      <c r="AC37" s="621">
        <v>1.1200000000000001</v>
      </c>
      <c r="AD37" s="622">
        <v>1.1200000000000001</v>
      </c>
      <c r="AE37" s="622">
        <v>1.1200000000000001</v>
      </c>
      <c r="AF37" s="622">
        <v>1.1200000000000001</v>
      </c>
      <c r="AG37" s="623">
        <v>1</v>
      </c>
      <c r="AH37" s="624">
        <v>23</v>
      </c>
      <c r="AI37" s="622">
        <v>8</v>
      </c>
      <c r="AJ37" s="624">
        <v>88</v>
      </c>
      <c r="AK37" s="622"/>
      <c r="AL37" s="629" t="s">
        <v>1829</v>
      </c>
      <c r="AM37" s="630" t="s">
        <v>1772</v>
      </c>
      <c r="AN37" s="623">
        <v>1</v>
      </c>
      <c r="AO37" s="624">
        <v>23</v>
      </c>
      <c r="AP37" s="622"/>
      <c r="AQ37" s="622"/>
    </row>
    <row r="38" spans="1:43" ht="15" x14ac:dyDescent="0.25">
      <c r="A38" s="619" t="s">
        <v>1825</v>
      </c>
      <c r="B38" s="620" t="s">
        <v>1762</v>
      </c>
      <c r="C38" s="621">
        <v>1.1000000000000001</v>
      </c>
      <c r="D38" s="621">
        <v>1.1299999999999999</v>
      </c>
      <c r="E38" s="621">
        <v>1.1399999999999999</v>
      </c>
      <c r="F38" s="621">
        <v>1.1499999999999999</v>
      </c>
      <c r="G38" s="621">
        <v>1.1499999999999999</v>
      </c>
      <c r="H38" s="621">
        <v>1.1599999999999999</v>
      </c>
      <c r="I38" s="621">
        <v>1.18</v>
      </c>
      <c r="J38" s="621">
        <v>1.19</v>
      </c>
      <c r="K38" s="621">
        <v>1.21</v>
      </c>
      <c r="L38" s="621">
        <v>1.23</v>
      </c>
      <c r="M38" s="621">
        <v>1.24</v>
      </c>
      <c r="N38" s="621">
        <v>1.26</v>
      </c>
      <c r="O38" s="621">
        <v>1.27</v>
      </c>
      <c r="P38" s="621">
        <v>1.28</v>
      </c>
      <c r="Q38" s="621">
        <v>1.29</v>
      </c>
      <c r="R38" s="621">
        <v>1.3</v>
      </c>
      <c r="S38" s="621">
        <v>1.31</v>
      </c>
      <c r="T38" s="621">
        <v>1.32</v>
      </c>
      <c r="U38" s="621">
        <v>1.31</v>
      </c>
      <c r="V38" s="621">
        <v>1.31</v>
      </c>
      <c r="W38" s="621">
        <v>1.3</v>
      </c>
      <c r="X38" s="621">
        <v>1.29</v>
      </c>
      <c r="Y38" s="621">
        <v>1.29</v>
      </c>
      <c r="Z38" s="621">
        <v>1.28</v>
      </c>
      <c r="AA38" s="621">
        <v>1.3</v>
      </c>
      <c r="AB38" s="621">
        <v>1.3</v>
      </c>
      <c r="AC38" s="621">
        <v>1.3</v>
      </c>
      <c r="AD38" s="622">
        <v>1.31</v>
      </c>
      <c r="AE38" s="622">
        <v>1.31</v>
      </c>
      <c r="AF38" s="622">
        <v>1.31</v>
      </c>
      <c r="AG38" s="623">
        <v>1</v>
      </c>
      <c r="AH38" s="624">
        <v>23</v>
      </c>
      <c r="AI38" s="622">
        <v>21</v>
      </c>
      <c r="AJ38" s="624">
        <v>12</v>
      </c>
      <c r="AK38" s="622"/>
      <c r="AL38" s="629" t="s">
        <v>1830</v>
      </c>
      <c r="AM38" s="630" t="s">
        <v>1772</v>
      </c>
      <c r="AN38" s="623">
        <v>1</v>
      </c>
      <c r="AO38" s="624">
        <v>23</v>
      </c>
      <c r="AP38" s="622"/>
      <c r="AQ38" s="622"/>
    </row>
    <row r="39" spans="1:43" ht="15" x14ac:dyDescent="0.25">
      <c r="A39" s="619" t="s">
        <v>1831</v>
      </c>
      <c r="B39" s="620" t="s">
        <v>1765</v>
      </c>
      <c r="C39" s="621">
        <v>1.1499999999999999</v>
      </c>
      <c r="D39" s="621">
        <v>1.17</v>
      </c>
      <c r="E39" s="621">
        <v>1.2</v>
      </c>
      <c r="F39" s="621">
        <v>1.21</v>
      </c>
      <c r="G39" s="621">
        <v>1.22</v>
      </c>
      <c r="H39" s="621">
        <v>1.22</v>
      </c>
      <c r="I39" s="621">
        <v>1.22</v>
      </c>
      <c r="J39" s="621">
        <v>1.23</v>
      </c>
      <c r="K39" s="621">
        <v>1.23</v>
      </c>
      <c r="L39" s="621">
        <v>1.24</v>
      </c>
      <c r="M39" s="621">
        <v>1.24</v>
      </c>
      <c r="N39" s="621">
        <v>1.24</v>
      </c>
      <c r="O39" s="621">
        <v>1.24</v>
      </c>
      <c r="P39" s="621">
        <v>1.25</v>
      </c>
      <c r="Q39" s="621">
        <v>1.25</v>
      </c>
      <c r="R39" s="621">
        <v>1.25</v>
      </c>
      <c r="S39" s="621">
        <v>1.25</v>
      </c>
      <c r="T39" s="621">
        <v>1.25</v>
      </c>
      <c r="U39" s="621">
        <v>1.25</v>
      </c>
      <c r="V39" s="621">
        <v>1.26</v>
      </c>
      <c r="W39" s="621">
        <v>1.25</v>
      </c>
      <c r="X39" s="621" t="s">
        <v>1832</v>
      </c>
      <c r="Y39" s="621" t="s">
        <v>1832</v>
      </c>
      <c r="Z39" s="621">
        <v>1.23</v>
      </c>
      <c r="AA39" s="621">
        <v>1.24</v>
      </c>
      <c r="AB39" s="621">
        <v>1.24</v>
      </c>
      <c r="AC39" s="621">
        <v>1.24</v>
      </c>
      <c r="AD39" s="622">
        <v>1.24</v>
      </c>
      <c r="AE39" s="622">
        <v>1.24</v>
      </c>
      <c r="AF39" s="622">
        <v>1.24</v>
      </c>
      <c r="AG39" s="623">
        <v>0</v>
      </c>
      <c r="AH39" s="624">
        <v>48</v>
      </c>
      <c r="AI39" s="622">
        <v>9</v>
      </c>
      <c r="AJ39" s="624">
        <v>83</v>
      </c>
      <c r="AK39" s="622"/>
      <c r="AL39" s="629" t="s">
        <v>1833</v>
      </c>
      <c r="AM39" s="630" t="s">
        <v>1772</v>
      </c>
      <c r="AN39" s="623">
        <v>1</v>
      </c>
      <c r="AO39" s="624">
        <v>23</v>
      </c>
      <c r="AP39" s="622"/>
      <c r="AQ39" s="622"/>
    </row>
    <row r="40" spans="1:43" ht="15" x14ac:dyDescent="0.25">
      <c r="A40" s="619" t="s">
        <v>1834</v>
      </c>
      <c r="B40" s="620" t="s">
        <v>1760</v>
      </c>
      <c r="C40" s="621">
        <v>1.03</v>
      </c>
      <c r="D40" s="621">
        <v>1.05</v>
      </c>
      <c r="E40" s="621">
        <v>1.0900000000000001</v>
      </c>
      <c r="F40" s="621">
        <v>1.1100000000000001</v>
      </c>
      <c r="G40" s="621">
        <v>1.1200000000000001</v>
      </c>
      <c r="H40" s="621">
        <v>1.1200000000000001</v>
      </c>
      <c r="I40" s="621">
        <v>1.1299999999999999</v>
      </c>
      <c r="J40" s="621">
        <v>1.1299999999999999</v>
      </c>
      <c r="K40" s="621">
        <v>1.1399999999999999</v>
      </c>
      <c r="L40" s="621">
        <v>1.1399999999999999</v>
      </c>
      <c r="M40" s="621">
        <v>1.1499999999999999</v>
      </c>
      <c r="N40" s="621">
        <v>1.1599999999999999</v>
      </c>
      <c r="O40" s="621">
        <v>1.1599999999999999</v>
      </c>
      <c r="P40" s="621">
        <v>1.17</v>
      </c>
      <c r="Q40" s="621">
        <v>1.17</v>
      </c>
      <c r="R40" s="621">
        <v>1.18</v>
      </c>
      <c r="S40" s="621">
        <v>1.18</v>
      </c>
      <c r="T40" s="621">
        <v>1.18</v>
      </c>
      <c r="U40" s="621">
        <v>1.18</v>
      </c>
      <c r="V40" s="621">
        <v>1.18</v>
      </c>
      <c r="W40" s="621">
        <v>1.18</v>
      </c>
      <c r="X40" s="621">
        <v>1.17</v>
      </c>
      <c r="Y40" s="621">
        <v>1.17</v>
      </c>
      <c r="Z40" s="621">
        <v>1.17</v>
      </c>
      <c r="AA40" s="621">
        <v>1.17</v>
      </c>
      <c r="AB40" s="621">
        <v>1.1599999999999999</v>
      </c>
      <c r="AC40" s="621">
        <v>1.1599999999999999</v>
      </c>
      <c r="AD40" s="622">
        <v>1.1599999999999999</v>
      </c>
      <c r="AE40" s="622">
        <v>1.1599999999999999</v>
      </c>
      <c r="AF40" s="622">
        <v>1.1599999999999999</v>
      </c>
      <c r="AG40" s="623">
        <v>-1</v>
      </c>
      <c r="AH40" s="624">
        <v>79</v>
      </c>
      <c r="AI40" s="622">
        <v>13</v>
      </c>
      <c r="AJ40" s="624">
        <v>41</v>
      </c>
      <c r="AK40" s="622"/>
      <c r="AL40" s="629" t="s">
        <v>1835</v>
      </c>
      <c r="AM40" s="630" t="s">
        <v>1762</v>
      </c>
      <c r="AN40" s="623">
        <v>1</v>
      </c>
      <c r="AO40" s="624">
        <v>23</v>
      </c>
      <c r="AP40" s="622"/>
      <c r="AQ40" s="622"/>
    </row>
    <row r="41" spans="1:43" ht="15" x14ac:dyDescent="0.25">
      <c r="A41" s="619" t="s">
        <v>1829</v>
      </c>
      <c r="B41" s="620" t="s">
        <v>1772</v>
      </c>
      <c r="C41" s="621">
        <v>1.04</v>
      </c>
      <c r="D41" s="621">
        <v>1.05</v>
      </c>
      <c r="E41" s="621">
        <v>1.1000000000000001</v>
      </c>
      <c r="F41" s="621">
        <v>1.1100000000000001</v>
      </c>
      <c r="G41" s="621">
        <v>1.1200000000000001</v>
      </c>
      <c r="H41" s="621">
        <v>1.1200000000000001</v>
      </c>
      <c r="I41" s="621">
        <v>1.1200000000000001</v>
      </c>
      <c r="J41" s="621">
        <v>1.1299999999999999</v>
      </c>
      <c r="K41" s="621">
        <v>1.1299999999999999</v>
      </c>
      <c r="L41" s="621">
        <v>1.1399999999999999</v>
      </c>
      <c r="M41" s="621">
        <v>1.1499999999999999</v>
      </c>
      <c r="N41" s="621">
        <v>1.1599999999999999</v>
      </c>
      <c r="O41" s="621">
        <v>1.1599999999999999</v>
      </c>
      <c r="P41" s="621">
        <v>1.1599999999999999</v>
      </c>
      <c r="Q41" s="621">
        <v>1.1599999999999999</v>
      </c>
      <c r="R41" s="621">
        <v>1.1599999999999999</v>
      </c>
      <c r="S41" s="621">
        <v>1.17</v>
      </c>
      <c r="T41" s="621">
        <v>1.17</v>
      </c>
      <c r="U41" s="621">
        <v>1.17</v>
      </c>
      <c r="V41" s="621">
        <v>1.18</v>
      </c>
      <c r="W41" s="621">
        <v>1.18</v>
      </c>
      <c r="X41" s="621" t="s">
        <v>1836</v>
      </c>
      <c r="Y41" s="621" t="s">
        <v>1836</v>
      </c>
      <c r="Z41" s="621">
        <v>1.17</v>
      </c>
      <c r="AA41" s="621" t="s">
        <v>1814</v>
      </c>
      <c r="AB41" s="621" t="s">
        <v>1814</v>
      </c>
      <c r="AC41" s="621" t="s">
        <v>1836</v>
      </c>
      <c r="AD41" s="622">
        <v>1.17</v>
      </c>
      <c r="AE41" s="622">
        <v>1.17</v>
      </c>
      <c r="AF41" s="622">
        <v>1.17</v>
      </c>
      <c r="AG41" s="623">
        <v>1</v>
      </c>
      <c r="AH41" s="624">
        <v>23</v>
      </c>
      <c r="AI41" s="622">
        <v>13</v>
      </c>
      <c r="AJ41" s="624">
        <v>41</v>
      </c>
      <c r="AK41" s="622"/>
      <c r="AL41" s="629" t="s">
        <v>1837</v>
      </c>
      <c r="AM41" s="630" t="s">
        <v>1760</v>
      </c>
      <c r="AN41" s="623">
        <v>1</v>
      </c>
      <c r="AO41" s="624">
        <v>23</v>
      </c>
      <c r="AP41" s="622"/>
      <c r="AQ41" s="622"/>
    </row>
    <row r="42" spans="1:43" ht="15" x14ac:dyDescent="0.25">
      <c r="A42" s="619" t="s">
        <v>63</v>
      </c>
      <c r="B42" s="620" t="s">
        <v>1760</v>
      </c>
      <c r="C42" s="621">
        <v>1.04</v>
      </c>
      <c r="D42" s="621">
        <v>1.05</v>
      </c>
      <c r="E42" s="621">
        <v>1.07</v>
      </c>
      <c r="F42" s="621">
        <v>1.07</v>
      </c>
      <c r="G42" s="621">
        <v>1.07</v>
      </c>
      <c r="H42" s="621">
        <v>1.07</v>
      </c>
      <c r="I42" s="621">
        <v>1.07</v>
      </c>
      <c r="J42" s="621">
        <v>1.07</v>
      </c>
      <c r="K42" s="621">
        <v>1.08</v>
      </c>
      <c r="L42" s="621">
        <v>1.08</v>
      </c>
      <c r="M42" s="621">
        <v>1.08</v>
      </c>
      <c r="N42" s="621">
        <v>1.0900000000000001</v>
      </c>
      <c r="O42" s="621">
        <v>1.0900000000000001</v>
      </c>
      <c r="P42" s="621">
        <v>1.1000000000000001</v>
      </c>
      <c r="Q42" s="621">
        <v>1.1000000000000001</v>
      </c>
      <c r="R42" s="621">
        <v>1.1000000000000001</v>
      </c>
      <c r="S42" s="621">
        <v>1.1000000000000001</v>
      </c>
      <c r="T42" s="621">
        <v>1.1000000000000001</v>
      </c>
      <c r="U42" s="621">
        <v>1.1000000000000001</v>
      </c>
      <c r="V42" s="621">
        <v>1.1100000000000001</v>
      </c>
      <c r="W42" s="621" t="s">
        <v>1779</v>
      </c>
      <c r="X42" s="621" t="s">
        <v>1779</v>
      </c>
      <c r="Y42" s="621" t="s">
        <v>1785</v>
      </c>
      <c r="Z42" s="621" t="s">
        <v>1789</v>
      </c>
      <c r="AA42" s="621" t="s">
        <v>1789</v>
      </c>
      <c r="AB42" s="621" t="s">
        <v>1788</v>
      </c>
      <c r="AC42" s="621" t="s">
        <v>1788</v>
      </c>
      <c r="AD42" s="622">
        <v>1.1499999999999999</v>
      </c>
      <c r="AE42" s="622">
        <v>1.1599999999999999</v>
      </c>
      <c r="AF42" s="622">
        <v>1.1599999999999999</v>
      </c>
      <c r="AG42" s="623">
        <v>2</v>
      </c>
      <c r="AH42" s="624">
        <v>12</v>
      </c>
      <c r="AI42" s="622">
        <v>12</v>
      </c>
      <c r="AJ42" s="624">
        <v>53</v>
      </c>
      <c r="AK42" s="622"/>
      <c r="AL42" s="629" t="s">
        <v>1838</v>
      </c>
      <c r="AM42" s="630" t="s">
        <v>1762</v>
      </c>
      <c r="AN42" s="623">
        <v>1</v>
      </c>
      <c r="AO42" s="624">
        <v>23</v>
      </c>
      <c r="AP42" s="622"/>
      <c r="AQ42" s="622"/>
    </row>
    <row r="43" spans="1:43" ht="15" x14ac:dyDescent="0.25">
      <c r="A43" s="619" t="s">
        <v>1839</v>
      </c>
      <c r="B43" s="620" t="s">
        <v>1760</v>
      </c>
      <c r="C43" s="621">
        <v>1.03</v>
      </c>
      <c r="D43" s="621">
        <v>1.05</v>
      </c>
      <c r="E43" s="621">
        <v>1.08</v>
      </c>
      <c r="F43" s="621">
        <v>1.1000000000000001</v>
      </c>
      <c r="G43" s="621">
        <v>1.1100000000000001</v>
      </c>
      <c r="H43" s="621">
        <v>1.1200000000000001</v>
      </c>
      <c r="I43" s="621">
        <v>1.1200000000000001</v>
      </c>
      <c r="J43" s="621">
        <v>1.1200000000000001</v>
      </c>
      <c r="K43" s="621">
        <v>1.1299999999999999</v>
      </c>
      <c r="L43" s="621">
        <v>1.1399999999999999</v>
      </c>
      <c r="M43" s="621" t="s">
        <v>1789</v>
      </c>
      <c r="N43" s="621" t="s">
        <v>1789</v>
      </c>
      <c r="O43" s="621" t="s">
        <v>1788</v>
      </c>
      <c r="P43" s="621" t="s">
        <v>1789</v>
      </c>
      <c r="Q43" s="621" t="s">
        <v>1789</v>
      </c>
      <c r="R43" s="621" t="s">
        <v>1789</v>
      </c>
      <c r="S43" s="621" t="s">
        <v>1789</v>
      </c>
      <c r="T43" s="621" t="s">
        <v>1788</v>
      </c>
      <c r="U43" s="621" t="s">
        <v>1788</v>
      </c>
      <c r="V43" s="621" t="s">
        <v>1788</v>
      </c>
      <c r="W43" s="621" t="s">
        <v>1788</v>
      </c>
      <c r="X43" s="621" t="s">
        <v>1789</v>
      </c>
      <c r="Y43" s="621" t="s">
        <v>1789</v>
      </c>
      <c r="Z43" s="621" t="s">
        <v>1789</v>
      </c>
      <c r="AA43" s="621" t="s">
        <v>1789</v>
      </c>
      <c r="AB43" s="621" t="s">
        <v>1785</v>
      </c>
      <c r="AC43" s="621" t="s">
        <v>1785</v>
      </c>
      <c r="AD43" s="622">
        <v>1.1299999999999999</v>
      </c>
      <c r="AE43" s="622">
        <v>1.1299999999999999</v>
      </c>
      <c r="AF43" s="622">
        <v>1.1299999999999999</v>
      </c>
      <c r="AG43" s="623">
        <v>-1</v>
      </c>
      <c r="AH43" s="624">
        <v>79</v>
      </c>
      <c r="AI43" s="622">
        <v>10</v>
      </c>
      <c r="AJ43" s="624">
        <v>76</v>
      </c>
      <c r="AK43" s="622"/>
      <c r="AL43" s="629" t="s">
        <v>1840</v>
      </c>
      <c r="AM43" s="630" t="s">
        <v>1765</v>
      </c>
      <c r="AN43" s="623">
        <v>1</v>
      </c>
      <c r="AO43" s="624">
        <v>23</v>
      </c>
      <c r="AP43" s="622"/>
      <c r="AQ43" s="622"/>
    </row>
    <row r="44" spans="1:43" ht="15" x14ac:dyDescent="0.25">
      <c r="A44" s="619" t="s">
        <v>1801</v>
      </c>
      <c r="B44" s="620" t="s">
        <v>1772</v>
      </c>
      <c r="C44" s="621">
        <v>1.02</v>
      </c>
      <c r="D44" s="621">
        <v>1.02</v>
      </c>
      <c r="E44" s="621">
        <v>1.03</v>
      </c>
      <c r="F44" s="621">
        <v>1.04</v>
      </c>
      <c r="G44" s="621">
        <v>1.05</v>
      </c>
      <c r="H44" s="621">
        <v>1.06</v>
      </c>
      <c r="I44" s="621">
        <v>1.06</v>
      </c>
      <c r="J44" s="621">
        <v>1.07</v>
      </c>
      <c r="K44" s="621">
        <v>1.07</v>
      </c>
      <c r="L44" s="621">
        <v>1.07</v>
      </c>
      <c r="M44" s="621">
        <v>1.08</v>
      </c>
      <c r="N44" s="621">
        <v>1.08</v>
      </c>
      <c r="O44" s="621">
        <v>1.08</v>
      </c>
      <c r="P44" s="621">
        <v>1.0900000000000001</v>
      </c>
      <c r="Q44" s="621">
        <v>1.0900000000000001</v>
      </c>
      <c r="R44" s="621">
        <v>1.0900000000000001</v>
      </c>
      <c r="S44" s="621">
        <v>1.0900000000000001</v>
      </c>
      <c r="T44" s="621">
        <v>1.0900000000000001</v>
      </c>
      <c r="U44" s="621">
        <v>1.0900000000000001</v>
      </c>
      <c r="V44" s="621">
        <v>1.1000000000000001</v>
      </c>
      <c r="W44" s="621">
        <v>1.1000000000000001</v>
      </c>
      <c r="X44" s="621">
        <v>1.0900000000000001</v>
      </c>
      <c r="Y44" s="621">
        <v>1.1000000000000001</v>
      </c>
      <c r="Z44" s="621">
        <v>1.1000000000000001</v>
      </c>
      <c r="AA44" s="621" t="s">
        <v>1761</v>
      </c>
      <c r="AB44" s="621" t="s">
        <v>1761</v>
      </c>
      <c r="AC44" s="621" t="s">
        <v>1779</v>
      </c>
      <c r="AD44" s="622">
        <v>1.1200000000000001</v>
      </c>
      <c r="AE44" s="622">
        <v>1.1299999999999999</v>
      </c>
      <c r="AF44" s="622">
        <v>1.1299999999999999</v>
      </c>
      <c r="AG44" s="623">
        <v>2</v>
      </c>
      <c r="AH44" s="624">
        <v>12</v>
      </c>
      <c r="AI44" s="622">
        <v>11</v>
      </c>
      <c r="AJ44" s="624">
        <v>64</v>
      </c>
      <c r="AK44" s="622"/>
      <c r="AL44" s="629" t="s">
        <v>1841</v>
      </c>
      <c r="AM44" s="630" t="s">
        <v>1762</v>
      </c>
      <c r="AN44" s="623">
        <v>1</v>
      </c>
      <c r="AO44" s="624">
        <v>23</v>
      </c>
      <c r="AP44" s="622"/>
      <c r="AQ44" s="622"/>
    </row>
    <row r="45" spans="1:43" ht="15" x14ac:dyDescent="0.25">
      <c r="A45" s="619" t="s">
        <v>1842</v>
      </c>
      <c r="B45" s="620" t="s">
        <v>1760</v>
      </c>
      <c r="C45" s="621">
        <v>1.04</v>
      </c>
      <c r="D45" s="621">
        <v>1.05</v>
      </c>
      <c r="E45" s="621">
        <v>1.0900000000000001</v>
      </c>
      <c r="F45" s="621">
        <v>1.1000000000000001</v>
      </c>
      <c r="G45" s="621">
        <v>1.1100000000000001</v>
      </c>
      <c r="H45" s="621">
        <v>1.1100000000000001</v>
      </c>
      <c r="I45" s="621">
        <v>1.1200000000000001</v>
      </c>
      <c r="J45" s="621">
        <v>1.1299999999999999</v>
      </c>
      <c r="K45" s="621">
        <v>1.1299999999999999</v>
      </c>
      <c r="L45" s="621">
        <v>1.1299999999999999</v>
      </c>
      <c r="M45" s="621">
        <v>1.1399999999999999</v>
      </c>
      <c r="N45" s="621">
        <v>1.1399999999999999</v>
      </c>
      <c r="O45" s="621">
        <v>1.1499999999999999</v>
      </c>
      <c r="P45" s="621">
        <v>1.1599999999999999</v>
      </c>
      <c r="Q45" s="621">
        <v>1.1599999999999999</v>
      </c>
      <c r="R45" s="621">
        <v>1.1599999999999999</v>
      </c>
      <c r="S45" s="621">
        <v>1.17</v>
      </c>
      <c r="T45" s="621">
        <v>1.18</v>
      </c>
      <c r="U45" s="621" t="s">
        <v>1767</v>
      </c>
      <c r="V45" s="621" t="s">
        <v>1767</v>
      </c>
      <c r="W45" s="621" t="s">
        <v>1768</v>
      </c>
      <c r="X45" s="621" t="s">
        <v>1768</v>
      </c>
      <c r="Y45" s="621" t="s">
        <v>1767</v>
      </c>
      <c r="Z45" s="621" t="s">
        <v>1836</v>
      </c>
      <c r="AA45" s="621" t="s">
        <v>1836</v>
      </c>
      <c r="AB45" s="621" t="s">
        <v>1767</v>
      </c>
      <c r="AC45" s="621" t="s">
        <v>1767</v>
      </c>
      <c r="AD45" s="622">
        <v>1.17</v>
      </c>
      <c r="AE45" s="622">
        <v>1.17</v>
      </c>
      <c r="AF45" s="622">
        <v>1.17</v>
      </c>
      <c r="AG45" s="623">
        <v>0</v>
      </c>
      <c r="AH45" s="624">
        <v>48</v>
      </c>
      <c r="AI45" s="622">
        <v>13</v>
      </c>
      <c r="AJ45" s="624">
        <v>41</v>
      </c>
      <c r="AK45" s="622"/>
      <c r="AL45" s="629" t="s">
        <v>1843</v>
      </c>
      <c r="AM45" s="630" t="s">
        <v>1760</v>
      </c>
      <c r="AN45" s="623">
        <v>1</v>
      </c>
      <c r="AO45" s="624">
        <v>23</v>
      </c>
      <c r="AP45" s="622"/>
      <c r="AQ45" s="622"/>
    </row>
    <row r="46" spans="1:43" ht="15" x14ac:dyDescent="0.25">
      <c r="A46" s="619" t="s">
        <v>1804</v>
      </c>
      <c r="B46" s="620" t="s">
        <v>1760</v>
      </c>
      <c r="C46" s="621">
        <v>1.1499999999999999</v>
      </c>
      <c r="D46" s="621">
        <v>1.18</v>
      </c>
      <c r="E46" s="621">
        <v>1.23</v>
      </c>
      <c r="F46" s="621">
        <v>1.23</v>
      </c>
      <c r="G46" s="621">
        <v>1.25</v>
      </c>
      <c r="H46" s="621">
        <v>1.25</v>
      </c>
      <c r="I46" s="621">
        <v>1.26</v>
      </c>
      <c r="J46" s="621">
        <v>1.28</v>
      </c>
      <c r="K46" s="621">
        <v>1.28</v>
      </c>
      <c r="L46" s="621">
        <v>1.3</v>
      </c>
      <c r="M46" s="621">
        <v>1.3</v>
      </c>
      <c r="N46" s="621">
        <v>1.31</v>
      </c>
      <c r="O46" s="621">
        <v>1.32</v>
      </c>
      <c r="P46" s="621">
        <v>1.32</v>
      </c>
      <c r="Q46" s="621">
        <v>1.33</v>
      </c>
      <c r="R46" s="621">
        <v>1.33</v>
      </c>
      <c r="S46" s="621">
        <v>1.35</v>
      </c>
      <c r="T46" s="621">
        <v>1.37</v>
      </c>
      <c r="U46" s="621">
        <v>1.38</v>
      </c>
      <c r="V46" s="621">
        <v>1.38</v>
      </c>
      <c r="W46" s="621">
        <v>1.38</v>
      </c>
      <c r="X46" s="621" t="s">
        <v>1844</v>
      </c>
      <c r="Y46" s="621" t="s">
        <v>1845</v>
      </c>
      <c r="Z46" s="621" t="s">
        <v>1845</v>
      </c>
      <c r="AA46" s="621" t="s">
        <v>1845</v>
      </c>
      <c r="AB46" s="621" t="s">
        <v>1846</v>
      </c>
      <c r="AC46" s="621" t="s">
        <v>1846</v>
      </c>
      <c r="AD46" s="622">
        <v>1.4</v>
      </c>
      <c r="AE46" s="622">
        <v>1.4</v>
      </c>
      <c r="AF46" s="622">
        <v>1.4</v>
      </c>
      <c r="AG46" s="623">
        <v>2</v>
      </c>
      <c r="AH46" s="624">
        <v>12</v>
      </c>
      <c r="AI46" s="622">
        <v>25</v>
      </c>
      <c r="AJ46" s="624">
        <v>4</v>
      </c>
      <c r="AK46" s="622"/>
      <c r="AL46" s="629" t="s">
        <v>1847</v>
      </c>
      <c r="AM46" s="630" t="s">
        <v>1765</v>
      </c>
      <c r="AN46" s="623">
        <v>1</v>
      </c>
      <c r="AO46" s="624">
        <v>23</v>
      </c>
      <c r="AP46" s="622"/>
      <c r="AQ46" s="622"/>
    </row>
    <row r="47" spans="1:43" ht="15" x14ac:dyDescent="0.25">
      <c r="A47" s="619" t="s">
        <v>1777</v>
      </c>
      <c r="B47" s="620" t="s">
        <v>1765</v>
      </c>
      <c r="C47" s="621">
        <v>1.23</v>
      </c>
      <c r="D47" s="621">
        <v>1.25</v>
      </c>
      <c r="E47" s="621">
        <v>1.22</v>
      </c>
      <c r="F47" s="621">
        <v>1.22</v>
      </c>
      <c r="G47" s="621">
        <v>1.22</v>
      </c>
      <c r="H47" s="621">
        <v>1.22</v>
      </c>
      <c r="I47" s="621">
        <v>1.22</v>
      </c>
      <c r="J47" s="621">
        <v>1.22</v>
      </c>
      <c r="K47" s="621">
        <v>1.22</v>
      </c>
      <c r="L47" s="621">
        <v>1.23</v>
      </c>
      <c r="M47" s="621">
        <v>1.23</v>
      </c>
      <c r="N47" s="621">
        <v>1.23</v>
      </c>
      <c r="O47" s="621">
        <v>1.23</v>
      </c>
      <c r="P47" s="621">
        <v>1.25</v>
      </c>
      <c r="Q47" s="621">
        <v>1.25</v>
      </c>
      <c r="R47" s="621">
        <v>1.27</v>
      </c>
      <c r="S47" s="621">
        <v>1.27</v>
      </c>
      <c r="T47" s="621">
        <v>1.28</v>
      </c>
      <c r="U47" s="621">
        <v>1.29</v>
      </c>
      <c r="V47" s="621">
        <v>1.29</v>
      </c>
      <c r="W47" s="621">
        <v>1.28</v>
      </c>
      <c r="X47" s="621">
        <v>1.28</v>
      </c>
      <c r="Y47" s="621">
        <v>1.28</v>
      </c>
      <c r="Z47" s="621">
        <v>1.29</v>
      </c>
      <c r="AA47" s="621">
        <v>1.31</v>
      </c>
      <c r="AB47" s="621">
        <v>1.33</v>
      </c>
      <c r="AC47" s="621">
        <v>1.33</v>
      </c>
      <c r="AD47" s="622">
        <v>1.33</v>
      </c>
      <c r="AE47" s="622">
        <v>1.34</v>
      </c>
      <c r="AF47" s="622">
        <v>1.34</v>
      </c>
      <c r="AG47" s="623">
        <v>3</v>
      </c>
      <c r="AH47" s="624">
        <v>5</v>
      </c>
      <c r="AI47" s="622">
        <v>11</v>
      </c>
      <c r="AJ47" s="624">
        <v>64</v>
      </c>
      <c r="AK47" s="622"/>
      <c r="AL47" s="629" t="s">
        <v>1848</v>
      </c>
      <c r="AM47" s="630" t="s">
        <v>1762</v>
      </c>
      <c r="AN47" s="623">
        <v>1</v>
      </c>
      <c r="AO47" s="624">
        <v>23</v>
      </c>
      <c r="AP47" s="622"/>
      <c r="AQ47" s="622"/>
    </row>
    <row r="48" spans="1:43" ht="15" x14ac:dyDescent="0.25">
      <c r="A48" s="619" t="s">
        <v>1849</v>
      </c>
      <c r="B48" s="620" t="s">
        <v>1762</v>
      </c>
      <c r="C48" s="621">
        <v>1.08</v>
      </c>
      <c r="D48" s="621">
        <v>1.0900000000000001</v>
      </c>
      <c r="E48" s="621">
        <v>1.1100000000000001</v>
      </c>
      <c r="F48" s="621">
        <v>1.1200000000000001</v>
      </c>
      <c r="G48" s="621">
        <v>1.1200000000000001</v>
      </c>
      <c r="H48" s="621">
        <v>1.1299999999999999</v>
      </c>
      <c r="I48" s="621">
        <v>1.1399999999999999</v>
      </c>
      <c r="J48" s="621">
        <v>1.1399999999999999</v>
      </c>
      <c r="K48" s="621">
        <v>1.1499999999999999</v>
      </c>
      <c r="L48" s="621">
        <v>1.1499999999999999</v>
      </c>
      <c r="M48" s="621">
        <v>1.1599999999999999</v>
      </c>
      <c r="N48" s="621">
        <v>1.1599999999999999</v>
      </c>
      <c r="O48" s="621">
        <v>1.17</v>
      </c>
      <c r="P48" s="621">
        <v>1.17</v>
      </c>
      <c r="Q48" s="621">
        <v>1.17</v>
      </c>
      <c r="R48" s="621">
        <v>1.17</v>
      </c>
      <c r="S48" s="621">
        <v>1.17</v>
      </c>
      <c r="T48" s="621">
        <v>1.17</v>
      </c>
      <c r="U48" s="621">
        <v>1.18</v>
      </c>
      <c r="V48" s="621">
        <v>1.18</v>
      </c>
      <c r="W48" s="621">
        <v>1.18</v>
      </c>
      <c r="X48" s="621">
        <v>1.17</v>
      </c>
      <c r="Y48" s="621" t="s">
        <v>1836</v>
      </c>
      <c r="Z48" s="621">
        <v>1.18</v>
      </c>
      <c r="AA48" s="621">
        <v>1.18</v>
      </c>
      <c r="AB48" s="621">
        <v>1.18</v>
      </c>
      <c r="AC48" s="621">
        <v>1.18</v>
      </c>
      <c r="AD48" s="622">
        <v>1.18</v>
      </c>
      <c r="AE48" s="622">
        <v>1.18</v>
      </c>
      <c r="AF48" s="622">
        <v>1.18</v>
      </c>
      <c r="AG48" s="623">
        <v>0</v>
      </c>
      <c r="AH48" s="624">
        <v>48</v>
      </c>
      <c r="AI48" s="622">
        <v>10</v>
      </c>
      <c r="AJ48" s="624">
        <v>76</v>
      </c>
      <c r="AK48" s="622"/>
      <c r="AL48" s="629" t="s">
        <v>1850</v>
      </c>
      <c r="AM48" s="630" t="s">
        <v>1762</v>
      </c>
      <c r="AN48" s="623">
        <v>1</v>
      </c>
      <c r="AO48" s="624">
        <v>23</v>
      </c>
      <c r="AP48" s="622"/>
      <c r="AQ48" s="622"/>
    </row>
    <row r="49" spans="1:43" ht="15" x14ac:dyDescent="0.25">
      <c r="A49" s="619" t="s">
        <v>1830</v>
      </c>
      <c r="B49" s="620" t="s">
        <v>1772</v>
      </c>
      <c r="C49" s="621">
        <v>1.05</v>
      </c>
      <c r="D49" s="621">
        <v>1.05</v>
      </c>
      <c r="E49" s="621">
        <v>1.06</v>
      </c>
      <c r="F49" s="621">
        <v>1.06</v>
      </c>
      <c r="G49" s="621">
        <v>1.05</v>
      </c>
      <c r="H49" s="621">
        <v>1.05</v>
      </c>
      <c r="I49" s="621">
        <v>1.05</v>
      </c>
      <c r="J49" s="621">
        <v>1.04</v>
      </c>
      <c r="K49" s="621">
        <v>1.04</v>
      </c>
      <c r="L49" s="621">
        <v>1.04</v>
      </c>
      <c r="M49" s="621">
        <v>1.04</v>
      </c>
      <c r="N49" s="621">
        <v>1.04</v>
      </c>
      <c r="O49" s="621">
        <v>1.04</v>
      </c>
      <c r="P49" s="621">
        <v>1.04</v>
      </c>
      <c r="Q49" s="621">
        <v>1.04</v>
      </c>
      <c r="R49" s="621">
        <v>1.05</v>
      </c>
      <c r="S49" s="621">
        <v>1.05</v>
      </c>
      <c r="T49" s="621">
        <v>1.07</v>
      </c>
      <c r="U49" s="621">
        <v>1.07</v>
      </c>
      <c r="V49" s="621">
        <v>1.07</v>
      </c>
      <c r="W49" s="621" t="s">
        <v>1851</v>
      </c>
      <c r="X49" s="621" t="s">
        <v>1851</v>
      </c>
      <c r="Y49" s="621" t="s">
        <v>1851</v>
      </c>
      <c r="Z49" s="621" t="s">
        <v>1851</v>
      </c>
      <c r="AA49" s="621" t="s">
        <v>1852</v>
      </c>
      <c r="AB49" s="621" t="s">
        <v>1852</v>
      </c>
      <c r="AC49" s="621" t="s">
        <v>1852</v>
      </c>
      <c r="AD49" s="622">
        <v>1.1000000000000001</v>
      </c>
      <c r="AE49" s="622">
        <v>1.1000000000000001</v>
      </c>
      <c r="AF49" s="622">
        <v>1.1000000000000001</v>
      </c>
      <c r="AG49" s="623">
        <v>1</v>
      </c>
      <c r="AH49" s="624">
        <v>23</v>
      </c>
      <c r="AI49" s="622">
        <v>5</v>
      </c>
      <c r="AJ49" s="624">
        <v>100</v>
      </c>
      <c r="AK49" s="622"/>
      <c r="AL49" s="629" t="s">
        <v>1854</v>
      </c>
      <c r="AM49" s="630" t="s">
        <v>1762</v>
      </c>
      <c r="AN49" s="623">
        <v>1</v>
      </c>
      <c r="AO49" s="624">
        <v>23</v>
      </c>
      <c r="AP49" s="622"/>
      <c r="AQ49" s="622"/>
    </row>
    <row r="50" spans="1:43" ht="15" x14ac:dyDescent="0.25">
      <c r="A50" s="619" t="s">
        <v>1855</v>
      </c>
      <c r="B50" s="620" t="s">
        <v>1772</v>
      </c>
      <c r="C50" s="621">
        <v>1.02</v>
      </c>
      <c r="D50" s="621">
        <v>1.02</v>
      </c>
      <c r="E50" s="621">
        <v>1.03</v>
      </c>
      <c r="F50" s="621">
        <v>1.04</v>
      </c>
      <c r="G50" s="621">
        <v>1.04</v>
      </c>
      <c r="H50" s="621">
        <v>1.05</v>
      </c>
      <c r="I50" s="621">
        <v>1.05</v>
      </c>
      <c r="J50" s="621">
        <v>1.06</v>
      </c>
      <c r="K50" s="621">
        <v>1.06</v>
      </c>
      <c r="L50" s="621">
        <v>1.07</v>
      </c>
      <c r="M50" s="621">
        <v>1.07</v>
      </c>
      <c r="N50" s="621">
        <v>1.08</v>
      </c>
      <c r="O50" s="621">
        <v>1.0900000000000001</v>
      </c>
      <c r="P50" s="621">
        <v>1.1000000000000001</v>
      </c>
      <c r="Q50" s="621">
        <v>1.1100000000000001</v>
      </c>
      <c r="R50" s="621">
        <v>1.1100000000000001</v>
      </c>
      <c r="S50" s="621">
        <v>1.1200000000000001</v>
      </c>
      <c r="T50" s="621">
        <v>1.1200000000000001</v>
      </c>
      <c r="U50" s="621">
        <v>1.1299999999999999</v>
      </c>
      <c r="V50" s="621">
        <v>1.1299999999999999</v>
      </c>
      <c r="W50" s="621">
        <v>1.1299999999999999</v>
      </c>
      <c r="X50" s="621">
        <v>1.1200000000000001</v>
      </c>
      <c r="Y50" s="621" t="s">
        <v>1779</v>
      </c>
      <c r="Z50" s="621">
        <v>1.1299999999999999</v>
      </c>
      <c r="AA50" s="621">
        <v>1.1299999999999999</v>
      </c>
      <c r="AB50" s="621">
        <v>1.1299999999999999</v>
      </c>
      <c r="AC50" s="621">
        <v>1.1299999999999999</v>
      </c>
      <c r="AD50" s="622">
        <v>1.1299999999999999</v>
      </c>
      <c r="AE50" s="622">
        <v>1.1299999999999999</v>
      </c>
      <c r="AF50" s="622">
        <v>1.1299999999999999</v>
      </c>
      <c r="AG50" s="623">
        <v>0</v>
      </c>
      <c r="AH50" s="624">
        <v>48</v>
      </c>
      <c r="AI50" s="622">
        <v>11</v>
      </c>
      <c r="AJ50" s="624">
        <v>64</v>
      </c>
      <c r="AK50" s="622"/>
      <c r="AL50" s="629" t="s">
        <v>92</v>
      </c>
      <c r="AM50" s="630" t="s">
        <v>1772</v>
      </c>
      <c r="AN50" s="623">
        <v>1</v>
      </c>
      <c r="AO50" s="624">
        <v>23</v>
      </c>
      <c r="AP50" s="622"/>
      <c r="AQ50" s="622"/>
    </row>
    <row r="51" spans="1:43" ht="15" x14ac:dyDescent="0.25">
      <c r="A51" s="619" t="s">
        <v>1806</v>
      </c>
      <c r="B51" s="620" t="s">
        <v>1762</v>
      </c>
      <c r="C51" s="621">
        <v>1.07</v>
      </c>
      <c r="D51" s="621">
        <v>1.08</v>
      </c>
      <c r="E51" s="621">
        <v>1.1200000000000001</v>
      </c>
      <c r="F51" s="621">
        <v>1.1200000000000001</v>
      </c>
      <c r="G51" s="621">
        <v>1.1200000000000001</v>
      </c>
      <c r="H51" s="621">
        <v>1.1299999999999999</v>
      </c>
      <c r="I51" s="621">
        <v>1.1399999999999999</v>
      </c>
      <c r="J51" s="621">
        <v>1.1399999999999999</v>
      </c>
      <c r="K51" s="621">
        <v>1.1599999999999999</v>
      </c>
      <c r="L51" s="621">
        <v>1.1599999999999999</v>
      </c>
      <c r="M51" s="621">
        <v>1.1599999999999999</v>
      </c>
      <c r="N51" s="621">
        <v>1.17</v>
      </c>
      <c r="O51" s="621">
        <v>1.17</v>
      </c>
      <c r="P51" s="621">
        <v>1.17</v>
      </c>
      <c r="Q51" s="621">
        <v>1.18</v>
      </c>
      <c r="R51" s="621">
        <v>1.19</v>
      </c>
      <c r="S51" s="621">
        <v>1.19</v>
      </c>
      <c r="T51" s="621">
        <v>1.2</v>
      </c>
      <c r="U51" s="621">
        <v>1.2</v>
      </c>
      <c r="V51" s="621">
        <v>1.2</v>
      </c>
      <c r="W51" s="621">
        <v>1.19</v>
      </c>
      <c r="X51" s="621">
        <v>1.18</v>
      </c>
      <c r="Y51" s="621">
        <v>1.18</v>
      </c>
      <c r="Z51" s="621">
        <v>1.17</v>
      </c>
      <c r="AA51" s="621">
        <v>1.17</v>
      </c>
      <c r="AB51" s="621">
        <v>1.17</v>
      </c>
      <c r="AC51" s="621">
        <v>1.18</v>
      </c>
      <c r="AD51" s="622">
        <v>1.19</v>
      </c>
      <c r="AE51" s="622">
        <v>1.19</v>
      </c>
      <c r="AF51" s="622">
        <v>1.19</v>
      </c>
      <c r="AG51" s="623">
        <v>2</v>
      </c>
      <c r="AH51" s="624">
        <v>12</v>
      </c>
      <c r="AI51" s="622">
        <v>12</v>
      </c>
      <c r="AJ51" s="624">
        <v>53</v>
      </c>
      <c r="AK51" s="622"/>
      <c r="AL51" s="629" t="s">
        <v>1856</v>
      </c>
      <c r="AM51" s="630" t="s">
        <v>1762</v>
      </c>
      <c r="AN51" s="623">
        <v>1</v>
      </c>
      <c r="AO51" s="624">
        <v>23</v>
      </c>
      <c r="AP51" s="622"/>
      <c r="AQ51" s="622"/>
    </row>
    <row r="52" spans="1:43" ht="15" x14ac:dyDescent="0.25">
      <c r="A52" s="619" t="s">
        <v>1857</v>
      </c>
      <c r="B52" s="620" t="s">
        <v>1762</v>
      </c>
      <c r="C52" s="621">
        <v>1.04</v>
      </c>
      <c r="D52" s="621">
        <v>1.06</v>
      </c>
      <c r="E52" s="621">
        <v>1.1000000000000001</v>
      </c>
      <c r="F52" s="621">
        <v>1.1000000000000001</v>
      </c>
      <c r="G52" s="621">
        <v>1.1100000000000001</v>
      </c>
      <c r="H52" s="621">
        <v>1.1100000000000001</v>
      </c>
      <c r="I52" s="621">
        <v>1.1100000000000001</v>
      </c>
      <c r="J52" s="621">
        <v>1.1100000000000001</v>
      </c>
      <c r="K52" s="621">
        <v>1.1200000000000001</v>
      </c>
      <c r="L52" s="621">
        <v>1.1200000000000001</v>
      </c>
      <c r="M52" s="621">
        <v>1.1299999999999999</v>
      </c>
      <c r="N52" s="621">
        <v>1.1299999999999999</v>
      </c>
      <c r="O52" s="621">
        <v>1.1299999999999999</v>
      </c>
      <c r="P52" s="621">
        <v>1.1299999999999999</v>
      </c>
      <c r="Q52" s="621">
        <v>1.1399999999999999</v>
      </c>
      <c r="R52" s="621">
        <v>1.1399999999999999</v>
      </c>
      <c r="S52" s="621">
        <v>1.1399999999999999</v>
      </c>
      <c r="T52" s="621">
        <v>1.1399999999999999</v>
      </c>
      <c r="U52" s="621">
        <v>1.1399999999999999</v>
      </c>
      <c r="V52" s="621">
        <v>1.1399999999999999</v>
      </c>
      <c r="W52" s="621">
        <v>1.1499999999999999</v>
      </c>
      <c r="X52" s="621">
        <v>1.1399999999999999</v>
      </c>
      <c r="Y52" s="621">
        <v>1.1399999999999999</v>
      </c>
      <c r="Z52" s="621">
        <v>1.1499999999999999</v>
      </c>
      <c r="AA52" s="621">
        <v>1.1499999999999999</v>
      </c>
      <c r="AB52" s="621">
        <v>1.1499999999999999</v>
      </c>
      <c r="AC52" s="621">
        <v>1.1499999999999999</v>
      </c>
      <c r="AD52" s="622">
        <v>1.1499999999999999</v>
      </c>
      <c r="AE52" s="622">
        <v>1.1499999999999999</v>
      </c>
      <c r="AF52" s="622">
        <v>1.1499999999999999</v>
      </c>
      <c r="AG52" s="623">
        <v>0</v>
      </c>
      <c r="AH52" s="624">
        <v>48</v>
      </c>
      <c r="AI52" s="622">
        <v>11</v>
      </c>
      <c r="AJ52" s="624">
        <v>64</v>
      </c>
      <c r="AK52" s="622"/>
      <c r="AL52" s="629" t="s">
        <v>1858</v>
      </c>
      <c r="AM52" s="630" t="s">
        <v>1760</v>
      </c>
      <c r="AN52" s="623">
        <v>1</v>
      </c>
      <c r="AO52" s="624">
        <v>23</v>
      </c>
      <c r="AP52" s="622"/>
      <c r="AQ52" s="622"/>
    </row>
    <row r="53" spans="1:43" ht="15" x14ac:dyDescent="0.25">
      <c r="A53" s="619" t="s">
        <v>1859</v>
      </c>
      <c r="B53" s="620" t="s">
        <v>1760</v>
      </c>
      <c r="C53" s="621">
        <v>1.05</v>
      </c>
      <c r="D53" s="621">
        <v>1.05</v>
      </c>
      <c r="E53" s="621">
        <v>1.0900000000000001</v>
      </c>
      <c r="F53" s="621">
        <v>1.0900000000000001</v>
      </c>
      <c r="G53" s="621">
        <v>1.1000000000000001</v>
      </c>
      <c r="H53" s="621">
        <v>1.1000000000000001</v>
      </c>
      <c r="I53" s="621">
        <v>1.1100000000000001</v>
      </c>
      <c r="J53" s="621">
        <v>1.1200000000000001</v>
      </c>
      <c r="K53" s="621">
        <v>1.1299999999999999</v>
      </c>
      <c r="L53" s="621">
        <v>1.1299999999999999</v>
      </c>
      <c r="M53" s="621">
        <v>1.1399999999999999</v>
      </c>
      <c r="N53" s="621">
        <v>1.1399999999999999</v>
      </c>
      <c r="O53" s="621">
        <v>1.1399999999999999</v>
      </c>
      <c r="P53" s="621">
        <v>1.1399999999999999</v>
      </c>
      <c r="Q53" s="621">
        <v>1.1399999999999999</v>
      </c>
      <c r="R53" s="621">
        <v>1.1399999999999999</v>
      </c>
      <c r="S53" s="621">
        <v>1.1399999999999999</v>
      </c>
      <c r="T53" s="621">
        <v>1.1399999999999999</v>
      </c>
      <c r="U53" s="621">
        <v>1.1399999999999999</v>
      </c>
      <c r="V53" s="621">
        <v>1.1399999999999999</v>
      </c>
      <c r="W53" s="621">
        <v>1.1399999999999999</v>
      </c>
      <c r="X53" s="621">
        <v>1.1299999999999999</v>
      </c>
      <c r="Y53" s="621">
        <v>1.1299999999999999</v>
      </c>
      <c r="Z53" s="621">
        <v>1.1299999999999999</v>
      </c>
      <c r="AA53" s="621">
        <v>1.1399999999999999</v>
      </c>
      <c r="AB53" s="621">
        <v>1.1399999999999999</v>
      </c>
      <c r="AC53" s="621">
        <v>1.1399999999999999</v>
      </c>
      <c r="AD53" s="622">
        <v>1.1299999999999999</v>
      </c>
      <c r="AE53" s="622">
        <v>1.1299999999999999</v>
      </c>
      <c r="AF53" s="622">
        <v>1.1299999999999999</v>
      </c>
      <c r="AG53" s="623">
        <v>-1</v>
      </c>
      <c r="AH53" s="624">
        <v>79</v>
      </c>
      <c r="AI53" s="622">
        <v>8</v>
      </c>
      <c r="AJ53" s="624">
        <v>88</v>
      </c>
      <c r="AK53" s="622"/>
      <c r="AL53" s="629" t="s">
        <v>1860</v>
      </c>
      <c r="AM53" s="630" t="s">
        <v>1765</v>
      </c>
      <c r="AN53" s="623">
        <v>1</v>
      </c>
      <c r="AO53" s="624">
        <v>23</v>
      </c>
      <c r="AP53" s="622"/>
      <c r="AQ53" s="622"/>
    </row>
    <row r="54" spans="1:43" ht="15" x14ac:dyDescent="0.25">
      <c r="A54" s="619" t="s">
        <v>103</v>
      </c>
      <c r="B54" s="620" t="s">
        <v>1772</v>
      </c>
      <c r="C54" s="621">
        <v>1.05</v>
      </c>
      <c r="D54" s="621">
        <v>1.05</v>
      </c>
      <c r="E54" s="621">
        <v>1.06</v>
      </c>
      <c r="F54" s="621">
        <v>1.06</v>
      </c>
      <c r="G54" s="621">
        <v>1.06</v>
      </c>
      <c r="H54" s="621">
        <v>1.06</v>
      </c>
      <c r="I54" s="621">
        <v>1.06</v>
      </c>
      <c r="J54" s="621">
        <v>1.06</v>
      </c>
      <c r="K54" s="621">
        <v>1.06</v>
      </c>
      <c r="L54" s="621">
        <v>1.06</v>
      </c>
      <c r="M54" s="621">
        <v>1.06</v>
      </c>
      <c r="N54" s="621">
        <v>1.06</v>
      </c>
      <c r="O54" s="621">
        <v>1.06</v>
      </c>
      <c r="P54" s="621">
        <v>1.07</v>
      </c>
      <c r="Q54" s="621">
        <v>1.08</v>
      </c>
      <c r="R54" s="621">
        <v>1.0900000000000001</v>
      </c>
      <c r="S54" s="621">
        <v>1.0900000000000001</v>
      </c>
      <c r="T54" s="621">
        <v>1.0900000000000001</v>
      </c>
      <c r="U54" s="621">
        <v>1.1000000000000001</v>
      </c>
      <c r="V54" s="621">
        <v>1.0900000000000001</v>
      </c>
      <c r="W54" s="621">
        <v>1.0900000000000001</v>
      </c>
      <c r="X54" s="621" t="s">
        <v>1852</v>
      </c>
      <c r="Y54" s="621">
        <v>1.1000000000000001</v>
      </c>
      <c r="Z54" s="621">
        <v>1.1000000000000001</v>
      </c>
      <c r="AA54" s="621">
        <v>1.1000000000000001</v>
      </c>
      <c r="AB54" s="621">
        <v>1.1000000000000001</v>
      </c>
      <c r="AC54" s="621">
        <v>1.1000000000000001</v>
      </c>
      <c r="AD54" s="622">
        <v>1.1000000000000001</v>
      </c>
      <c r="AE54" s="622">
        <v>1.1000000000000001</v>
      </c>
      <c r="AF54" s="622">
        <v>1.1000000000000001</v>
      </c>
      <c r="AG54" s="623">
        <v>0</v>
      </c>
      <c r="AH54" s="624">
        <v>48</v>
      </c>
      <c r="AI54" s="622">
        <v>5</v>
      </c>
      <c r="AJ54" s="624">
        <v>100</v>
      </c>
      <c r="AK54" s="622"/>
      <c r="AL54" s="629" t="s">
        <v>1861</v>
      </c>
      <c r="AM54" s="630" t="s">
        <v>1772</v>
      </c>
      <c r="AN54" s="623">
        <v>1</v>
      </c>
      <c r="AO54" s="624">
        <v>23</v>
      </c>
      <c r="AP54" s="622"/>
      <c r="AQ54" s="622"/>
    </row>
    <row r="55" spans="1:43" ht="15" x14ac:dyDescent="0.25">
      <c r="A55" s="619" t="s">
        <v>1833</v>
      </c>
      <c r="B55" s="620" t="s">
        <v>1772</v>
      </c>
      <c r="C55" s="621">
        <v>1.02</v>
      </c>
      <c r="D55" s="621">
        <v>1.02</v>
      </c>
      <c r="E55" s="621">
        <v>1.03</v>
      </c>
      <c r="F55" s="621">
        <v>1.03</v>
      </c>
      <c r="G55" s="621">
        <v>1.04</v>
      </c>
      <c r="H55" s="621">
        <v>1.04</v>
      </c>
      <c r="I55" s="621">
        <v>1.04</v>
      </c>
      <c r="J55" s="621">
        <v>1.06</v>
      </c>
      <c r="K55" s="621">
        <v>1.07</v>
      </c>
      <c r="L55" s="621">
        <v>1.08</v>
      </c>
      <c r="M55" s="621">
        <v>1.08</v>
      </c>
      <c r="N55" s="621">
        <v>1.0900000000000001</v>
      </c>
      <c r="O55" s="621">
        <v>1.0900000000000001</v>
      </c>
      <c r="P55" s="621">
        <v>1.0900000000000001</v>
      </c>
      <c r="Q55" s="621">
        <v>1.1000000000000001</v>
      </c>
      <c r="R55" s="621">
        <v>1.1000000000000001</v>
      </c>
      <c r="S55" s="621">
        <v>1.1100000000000001</v>
      </c>
      <c r="T55" s="621">
        <v>1.1100000000000001</v>
      </c>
      <c r="U55" s="621">
        <v>1.1200000000000001</v>
      </c>
      <c r="V55" s="621">
        <v>1.1499999999999999</v>
      </c>
      <c r="W55" s="621" t="s">
        <v>1814</v>
      </c>
      <c r="X55" s="621" t="s">
        <v>1814</v>
      </c>
      <c r="Y55" s="621" t="s">
        <v>1814</v>
      </c>
      <c r="Z55" s="621">
        <v>1.1599999999999999</v>
      </c>
      <c r="AA55" s="621">
        <v>1.1599999999999999</v>
      </c>
      <c r="AB55" s="621">
        <v>1.1599999999999999</v>
      </c>
      <c r="AC55" s="621" t="s">
        <v>1836</v>
      </c>
      <c r="AD55" s="622">
        <v>1.17</v>
      </c>
      <c r="AE55" s="622">
        <v>1.17</v>
      </c>
      <c r="AF55" s="622">
        <v>1.17</v>
      </c>
      <c r="AG55" s="623">
        <v>1</v>
      </c>
      <c r="AH55" s="624">
        <v>23</v>
      </c>
      <c r="AI55" s="622">
        <v>15</v>
      </c>
      <c r="AJ55" s="624">
        <v>29</v>
      </c>
      <c r="AK55" s="622"/>
      <c r="AL55" s="629" t="s">
        <v>1781</v>
      </c>
      <c r="AM55" s="630" t="s">
        <v>1760</v>
      </c>
      <c r="AN55" s="623">
        <v>0</v>
      </c>
      <c r="AO55" s="624">
        <v>48</v>
      </c>
      <c r="AP55" s="622"/>
      <c r="AQ55" s="622"/>
    </row>
    <row r="56" spans="1:43" ht="15" x14ac:dyDescent="0.25">
      <c r="A56" s="619" t="s">
        <v>1835</v>
      </c>
      <c r="B56" s="620" t="s">
        <v>1762</v>
      </c>
      <c r="C56" s="621">
        <v>1.07</v>
      </c>
      <c r="D56" s="621">
        <v>1.1000000000000001</v>
      </c>
      <c r="E56" s="621">
        <v>1.17</v>
      </c>
      <c r="F56" s="621">
        <v>1.18</v>
      </c>
      <c r="G56" s="621">
        <v>1.2</v>
      </c>
      <c r="H56" s="621">
        <v>1.21</v>
      </c>
      <c r="I56" s="621">
        <v>1.21</v>
      </c>
      <c r="J56" s="621">
        <v>1.22</v>
      </c>
      <c r="K56" s="621">
        <v>1.23</v>
      </c>
      <c r="L56" s="621">
        <v>1.23</v>
      </c>
      <c r="M56" s="621">
        <v>1.24</v>
      </c>
      <c r="N56" s="621">
        <v>1.24</v>
      </c>
      <c r="O56" s="621">
        <v>1.25</v>
      </c>
      <c r="P56" s="621">
        <v>1.25</v>
      </c>
      <c r="Q56" s="621">
        <v>1.26</v>
      </c>
      <c r="R56" s="621">
        <v>1.27</v>
      </c>
      <c r="S56" s="621" t="s">
        <v>1862</v>
      </c>
      <c r="T56" s="621" t="s">
        <v>1791</v>
      </c>
      <c r="U56" s="621" t="s">
        <v>1791</v>
      </c>
      <c r="V56" s="621" t="s">
        <v>1792</v>
      </c>
      <c r="W56" s="621" t="s">
        <v>1792</v>
      </c>
      <c r="X56" s="621" t="s">
        <v>1862</v>
      </c>
      <c r="Y56" s="621" t="s">
        <v>1823</v>
      </c>
      <c r="Z56" s="621" t="s">
        <v>1775</v>
      </c>
      <c r="AA56" s="621" t="s">
        <v>1775</v>
      </c>
      <c r="AB56" s="621" t="s">
        <v>1775</v>
      </c>
      <c r="AC56" s="621" t="s">
        <v>1775</v>
      </c>
      <c r="AD56" s="622">
        <v>1.25</v>
      </c>
      <c r="AE56" s="622">
        <v>1.26</v>
      </c>
      <c r="AF56" s="622">
        <v>1.26</v>
      </c>
      <c r="AG56" s="623">
        <v>1</v>
      </c>
      <c r="AH56" s="624">
        <v>23</v>
      </c>
      <c r="AI56" s="622">
        <v>19</v>
      </c>
      <c r="AJ56" s="624">
        <v>18</v>
      </c>
      <c r="AK56" s="622"/>
      <c r="AL56" s="629" t="s">
        <v>1784</v>
      </c>
      <c r="AM56" s="630" t="s">
        <v>1772</v>
      </c>
      <c r="AN56" s="623">
        <v>0</v>
      </c>
      <c r="AO56" s="624">
        <v>48</v>
      </c>
      <c r="AP56" s="622"/>
      <c r="AQ56" s="622"/>
    </row>
    <row r="57" spans="1:43" ht="15" x14ac:dyDescent="0.25">
      <c r="A57" s="619" t="s">
        <v>1863</v>
      </c>
      <c r="B57" s="620" t="s">
        <v>1772</v>
      </c>
      <c r="C57" s="621">
        <v>1.02</v>
      </c>
      <c r="D57" s="621">
        <v>1.03</v>
      </c>
      <c r="E57" s="621">
        <v>1.04</v>
      </c>
      <c r="F57" s="621">
        <v>1.04</v>
      </c>
      <c r="G57" s="621">
        <v>1.04</v>
      </c>
      <c r="H57" s="621">
        <v>1.05</v>
      </c>
      <c r="I57" s="621">
        <v>1.06</v>
      </c>
      <c r="J57" s="621">
        <v>1.06</v>
      </c>
      <c r="K57" s="621">
        <v>1.07</v>
      </c>
      <c r="L57" s="621">
        <v>1.07</v>
      </c>
      <c r="M57" s="621">
        <v>1.08</v>
      </c>
      <c r="N57" s="621">
        <v>1.0900000000000001</v>
      </c>
      <c r="O57" s="621">
        <v>1.1000000000000001</v>
      </c>
      <c r="P57" s="621">
        <v>1.1100000000000001</v>
      </c>
      <c r="Q57" s="621">
        <v>1.1100000000000001</v>
      </c>
      <c r="R57" s="621">
        <v>1.1200000000000001</v>
      </c>
      <c r="S57" s="621">
        <v>1.1200000000000001</v>
      </c>
      <c r="T57" s="621">
        <v>1.1200000000000001</v>
      </c>
      <c r="U57" s="621">
        <v>1.1200000000000001</v>
      </c>
      <c r="V57" s="621">
        <v>1.1299999999999999</v>
      </c>
      <c r="W57" s="621">
        <v>1.1399999999999999</v>
      </c>
      <c r="X57" s="621">
        <v>1.1399999999999999</v>
      </c>
      <c r="Y57" s="621">
        <v>1.1399999999999999</v>
      </c>
      <c r="Z57" s="621">
        <v>1.1299999999999999</v>
      </c>
      <c r="AA57" s="621">
        <v>1.1299999999999999</v>
      </c>
      <c r="AB57" s="621">
        <v>1.1299999999999999</v>
      </c>
      <c r="AC57" s="621" t="s">
        <v>1785</v>
      </c>
      <c r="AD57" s="622">
        <v>1.1299999999999999</v>
      </c>
      <c r="AE57" s="622">
        <v>1.1299999999999999</v>
      </c>
      <c r="AF57" s="622">
        <v>1.1299999999999999</v>
      </c>
      <c r="AG57" s="623">
        <v>0</v>
      </c>
      <c r="AH57" s="624">
        <v>48</v>
      </c>
      <c r="AI57" s="622">
        <v>11</v>
      </c>
      <c r="AJ57" s="624">
        <v>64</v>
      </c>
      <c r="AK57" s="622"/>
      <c r="AL57" s="629" t="s">
        <v>1786</v>
      </c>
      <c r="AM57" s="630" t="s">
        <v>1760</v>
      </c>
      <c r="AN57" s="623">
        <v>0</v>
      </c>
      <c r="AO57" s="624">
        <v>48</v>
      </c>
      <c r="AP57" s="622"/>
      <c r="AQ57" s="622"/>
    </row>
    <row r="58" spans="1:43" ht="15" x14ac:dyDescent="0.25">
      <c r="A58" s="619" t="s">
        <v>1770</v>
      </c>
      <c r="B58" s="620" t="s">
        <v>1765</v>
      </c>
      <c r="C58" s="621">
        <v>1.27</v>
      </c>
      <c r="D58" s="621">
        <v>1.31</v>
      </c>
      <c r="E58" s="621">
        <v>1.34</v>
      </c>
      <c r="F58" s="621">
        <v>1.35</v>
      </c>
      <c r="G58" s="621">
        <v>1.35</v>
      </c>
      <c r="H58" s="621">
        <v>1.35</v>
      </c>
      <c r="I58" s="621">
        <v>1.37</v>
      </c>
      <c r="J58" s="621">
        <v>1.38</v>
      </c>
      <c r="K58" s="621">
        <v>1.39</v>
      </c>
      <c r="L58" s="621">
        <v>1.39</v>
      </c>
      <c r="M58" s="621">
        <v>1.4</v>
      </c>
      <c r="N58" s="621">
        <v>1.4</v>
      </c>
      <c r="O58" s="621">
        <v>1.41</v>
      </c>
      <c r="P58" s="621">
        <v>1.41</v>
      </c>
      <c r="Q58" s="621">
        <v>1.41</v>
      </c>
      <c r="R58" s="621">
        <v>1.42</v>
      </c>
      <c r="S58" s="621">
        <v>1.43</v>
      </c>
      <c r="T58" s="621" t="s">
        <v>1864</v>
      </c>
      <c r="U58" s="621" t="s">
        <v>1865</v>
      </c>
      <c r="V58" s="621" t="s">
        <v>1866</v>
      </c>
      <c r="W58" s="621" t="s">
        <v>1865</v>
      </c>
      <c r="X58" s="621" t="s">
        <v>1864</v>
      </c>
      <c r="Y58" s="621" t="s">
        <v>1864</v>
      </c>
      <c r="Z58" s="621" t="s">
        <v>1864</v>
      </c>
      <c r="AA58" s="621" t="s">
        <v>1866</v>
      </c>
      <c r="AB58" s="621" t="s">
        <v>1867</v>
      </c>
      <c r="AC58" s="621" t="s">
        <v>1867</v>
      </c>
      <c r="AD58" s="622">
        <v>1.49</v>
      </c>
      <c r="AE58" s="622">
        <v>1.5</v>
      </c>
      <c r="AF58" s="622">
        <v>1.51</v>
      </c>
      <c r="AG58" s="623">
        <v>4</v>
      </c>
      <c r="AH58" s="624">
        <v>4</v>
      </c>
      <c r="AI58" s="622">
        <v>24</v>
      </c>
      <c r="AJ58" s="624">
        <v>5</v>
      </c>
      <c r="AK58" s="622"/>
      <c r="AL58" s="629" t="s">
        <v>1793</v>
      </c>
      <c r="AM58" s="630" t="s">
        <v>1772</v>
      </c>
      <c r="AN58" s="623">
        <v>0</v>
      </c>
      <c r="AO58" s="624">
        <v>48</v>
      </c>
      <c r="AP58" s="622"/>
      <c r="AQ58" s="622"/>
    </row>
    <row r="59" spans="1:43" ht="15" x14ac:dyDescent="0.25">
      <c r="A59" s="619" t="s">
        <v>1868</v>
      </c>
      <c r="B59" s="620" t="s">
        <v>1762</v>
      </c>
      <c r="C59" s="621">
        <v>1.08</v>
      </c>
      <c r="D59" s="621">
        <v>1.0900000000000001</v>
      </c>
      <c r="E59" s="621">
        <v>1.1200000000000001</v>
      </c>
      <c r="F59" s="621">
        <v>1.1299999999999999</v>
      </c>
      <c r="G59" s="621">
        <v>1.1499999999999999</v>
      </c>
      <c r="H59" s="621">
        <v>1.1499999999999999</v>
      </c>
      <c r="I59" s="621" t="s">
        <v>1788</v>
      </c>
      <c r="J59" s="621" t="s">
        <v>1788</v>
      </c>
      <c r="K59" s="621" t="s">
        <v>1814</v>
      </c>
      <c r="L59" s="621" t="s">
        <v>1814</v>
      </c>
      <c r="M59" s="621" t="s">
        <v>1814</v>
      </c>
      <c r="N59" s="621" t="s">
        <v>1836</v>
      </c>
      <c r="O59" s="621" t="s">
        <v>1836</v>
      </c>
      <c r="P59" s="621" t="s">
        <v>1836</v>
      </c>
      <c r="Q59" s="621" t="s">
        <v>1836</v>
      </c>
      <c r="R59" s="621" t="s">
        <v>1767</v>
      </c>
      <c r="S59" s="621" t="s">
        <v>1767</v>
      </c>
      <c r="T59" s="621" t="s">
        <v>1767</v>
      </c>
      <c r="U59" s="621" t="s">
        <v>1767</v>
      </c>
      <c r="V59" s="621" t="s">
        <v>1767</v>
      </c>
      <c r="W59" s="621" t="s">
        <v>1836</v>
      </c>
      <c r="X59" s="621" t="s">
        <v>1836</v>
      </c>
      <c r="Y59" s="621" t="s">
        <v>1836</v>
      </c>
      <c r="Z59" s="621" t="s">
        <v>1836</v>
      </c>
      <c r="AA59" s="621" t="s">
        <v>1767</v>
      </c>
      <c r="AB59" s="621" t="s">
        <v>1767</v>
      </c>
      <c r="AC59" s="621" t="s">
        <v>1767</v>
      </c>
      <c r="AD59" s="622">
        <v>1.18</v>
      </c>
      <c r="AE59" s="622">
        <v>1.18</v>
      </c>
      <c r="AF59" s="622">
        <v>1.18</v>
      </c>
      <c r="AG59" s="623">
        <v>0</v>
      </c>
      <c r="AH59" s="624">
        <v>48</v>
      </c>
      <c r="AI59" s="622">
        <v>10</v>
      </c>
      <c r="AJ59" s="624">
        <v>76</v>
      </c>
      <c r="AK59" s="622"/>
      <c r="AL59" s="629" t="s">
        <v>1805</v>
      </c>
      <c r="AM59" s="630" t="s">
        <v>1760</v>
      </c>
      <c r="AN59" s="623">
        <v>0</v>
      </c>
      <c r="AO59" s="624">
        <v>48</v>
      </c>
      <c r="AP59" s="622"/>
      <c r="AQ59" s="622"/>
    </row>
    <row r="60" spans="1:43" ht="15" x14ac:dyDescent="0.25">
      <c r="A60" s="619" t="s">
        <v>1869</v>
      </c>
      <c r="B60" s="620" t="s">
        <v>1772</v>
      </c>
      <c r="C60" s="621">
        <v>1.07</v>
      </c>
      <c r="D60" s="621">
        <v>1.08</v>
      </c>
      <c r="E60" s="621">
        <v>1.08</v>
      </c>
      <c r="F60" s="621">
        <v>1.08</v>
      </c>
      <c r="G60" s="621">
        <v>1.08</v>
      </c>
      <c r="H60" s="621">
        <v>1.08</v>
      </c>
      <c r="I60" s="621">
        <v>1.0900000000000001</v>
      </c>
      <c r="J60" s="621">
        <v>1.0900000000000001</v>
      </c>
      <c r="K60" s="621">
        <v>1.0900000000000001</v>
      </c>
      <c r="L60" s="621">
        <v>1.1000000000000001</v>
      </c>
      <c r="M60" s="621">
        <v>1.1000000000000001</v>
      </c>
      <c r="N60" s="621">
        <v>1.1100000000000001</v>
      </c>
      <c r="O60" s="621">
        <v>1.1100000000000001</v>
      </c>
      <c r="P60" s="621">
        <v>1.1200000000000001</v>
      </c>
      <c r="Q60" s="621">
        <v>1.1299999999999999</v>
      </c>
      <c r="R60" s="621">
        <v>1.1299999999999999</v>
      </c>
      <c r="S60" s="621">
        <v>1.1399999999999999</v>
      </c>
      <c r="T60" s="621" t="s">
        <v>1789</v>
      </c>
      <c r="U60" s="621" t="s">
        <v>1788</v>
      </c>
      <c r="V60" s="621" t="s">
        <v>1788</v>
      </c>
      <c r="W60" s="621" t="s">
        <v>1788</v>
      </c>
      <c r="X60" s="621" t="s">
        <v>1789</v>
      </c>
      <c r="Y60" s="621" t="s">
        <v>1789</v>
      </c>
      <c r="Z60" s="621" t="s">
        <v>1788</v>
      </c>
      <c r="AA60" s="621" t="s">
        <v>1788</v>
      </c>
      <c r="AB60" s="621" t="s">
        <v>1788</v>
      </c>
      <c r="AC60" s="621" t="s">
        <v>1788</v>
      </c>
      <c r="AD60" s="622">
        <v>1.1499999999999999</v>
      </c>
      <c r="AE60" s="622">
        <v>1.1499999999999999</v>
      </c>
      <c r="AF60" s="622">
        <v>1.1499999999999999</v>
      </c>
      <c r="AG60" s="623">
        <v>0</v>
      </c>
      <c r="AH60" s="624">
        <v>48</v>
      </c>
      <c r="AI60" s="622">
        <v>8</v>
      </c>
      <c r="AJ60" s="624">
        <v>88</v>
      </c>
      <c r="AK60" s="622"/>
      <c r="AL60" s="629" t="s">
        <v>1810</v>
      </c>
      <c r="AM60" s="630" t="s">
        <v>1762</v>
      </c>
      <c r="AN60" s="623">
        <v>0</v>
      </c>
      <c r="AO60" s="624">
        <v>48</v>
      </c>
      <c r="AP60" s="622"/>
      <c r="AQ60" s="622"/>
    </row>
    <row r="61" spans="1:43" ht="15" x14ac:dyDescent="0.25">
      <c r="A61" s="619" t="s">
        <v>1837</v>
      </c>
      <c r="B61" s="620" t="s">
        <v>1760</v>
      </c>
      <c r="C61" s="621">
        <v>1.02</v>
      </c>
      <c r="D61" s="621">
        <v>1.03</v>
      </c>
      <c r="E61" s="621">
        <v>1.05</v>
      </c>
      <c r="F61" s="621">
        <v>1.07</v>
      </c>
      <c r="G61" s="621">
        <v>1.07</v>
      </c>
      <c r="H61" s="621">
        <v>1.08</v>
      </c>
      <c r="I61" s="621">
        <v>1.0900000000000001</v>
      </c>
      <c r="J61" s="621">
        <v>1.0900000000000001</v>
      </c>
      <c r="K61" s="621">
        <v>1.0900000000000001</v>
      </c>
      <c r="L61" s="621">
        <v>1.1100000000000001</v>
      </c>
      <c r="M61" s="621">
        <v>1.1200000000000001</v>
      </c>
      <c r="N61" s="621">
        <v>1.1399999999999999</v>
      </c>
      <c r="O61" s="621">
        <v>1.1499999999999999</v>
      </c>
      <c r="P61" s="621">
        <v>1.1499999999999999</v>
      </c>
      <c r="Q61" s="621">
        <v>1.1499999999999999</v>
      </c>
      <c r="R61" s="621">
        <v>1.1499999999999999</v>
      </c>
      <c r="S61" s="621">
        <v>1.1499999999999999</v>
      </c>
      <c r="T61" s="621">
        <v>1.1599999999999999</v>
      </c>
      <c r="U61" s="621">
        <v>1.1599999999999999</v>
      </c>
      <c r="V61" s="621">
        <v>1.1599999999999999</v>
      </c>
      <c r="W61" s="621">
        <v>1.1499999999999999</v>
      </c>
      <c r="X61" s="621">
        <v>1.1399999999999999</v>
      </c>
      <c r="Y61" s="621">
        <v>1.1399999999999999</v>
      </c>
      <c r="Z61" s="621" t="s">
        <v>1788</v>
      </c>
      <c r="AA61" s="621">
        <v>1.1499999999999999</v>
      </c>
      <c r="AB61" s="621">
        <v>1.1499999999999999</v>
      </c>
      <c r="AC61" s="621">
        <v>1.1499999999999999</v>
      </c>
      <c r="AD61" s="622">
        <v>1.1599999999999999</v>
      </c>
      <c r="AE61" s="622">
        <v>1.1599999999999999</v>
      </c>
      <c r="AF61" s="622">
        <v>1.1599999999999999</v>
      </c>
      <c r="AG61" s="623">
        <v>1</v>
      </c>
      <c r="AH61" s="624">
        <v>23</v>
      </c>
      <c r="AI61" s="622">
        <v>14</v>
      </c>
      <c r="AJ61" s="624">
        <v>32</v>
      </c>
      <c r="AK61" s="622"/>
      <c r="AL61" s="629" t="s">
        <v>1811</v>
      </c>
      <c r="AM61" s="630" t="s">
        <v>1762</v>
      </c>
      <c r="AN61" s="623">
        <v>0</v>
      </c>
      <c r="AO61" s="624">
        <v>48</v>
      </c>
      <c r="AP61" s="622"/>
      <c r="AQ61" s="622"/>
    </row>
    <row r="62" spans="1:43" ht="15" x14ac:dyDescent="0.25">
      <c r="A62" s="619" t="s">
        <v>1838</v>
      </c>
      <c r="B62" s="620" t="s">
        <v>1762</v>
      </c>
      <c r="C62" s="621">
        <v>1.04</v>
      </c>
      <c r="D62" s="621">
        <v>1.05</v>
      </c>
      <c r="E62" s="621">
        <v>1.1100000000000001</v>
      </c>
      <c r="F62" s="621">
        <v>1.1100000000000001</v>
      </c>
      <c r="G62" s="621">
        <v>1.1200000000000001</v>
      </c>
      <c r="H62" s="621">
        <v>1.1200000000000001</v>
      </c>
      <c r="I62" s="621">
        <v>1.1299999999999999</v>
      </c>
      <c r="J62" s="621">
        <v>1.1399999999999999</v>
      </c>
      <c r="K62" s="621">
        <v>1.1399999999999999</v>
      </c>
      <c r="L62" s="621">
        <v>1.1499999999999999</v>
      </c>
      <c r="M62" s="621" t="s">
        <v>1788</v>
      </c>
      <c r="N62" s="621" t="s">
        <v>1814</v>
      </c>
      <c r="O62" s="621" t="s">
        <v>1814</v>
      </c>
      <c r="P62" s="621" t="s">
        <v>1814</v>
      </c>
      <c r="Q62" s="621" t="s">
        <v>1836</v>
      </c>
      <c r="R62" s="621" t="s">
        <v>1836</v>
      </c>
      <c r="S62" s="621" t="s">
        <v>1836</v>
      </c>
      <c r="T62" s="621" t="s">
        <v>1836</v>
      </c>
      <c r="U62" s="621" t="s">
        <v>1836</v>
      </c>
      <c r="V62" s="621" t="s">
        <v>1836</v>
      </c>
      <c r="W62" s="621" t="s">
        <v>1767</v>
      </c>
      <c r="X62" s="621" t="s">
        <v>1836</v>
      </c>
      <c r="Y62" s="621" t="s">
        <v>1836</v>
      </c>
      <c r="Z62" s="621" t="s">
        <v>1836</v>
      </c>
      <c r="AA62" s="621" t="s">
        <v>1836</v>
      </c>
      <c r="AB62" s="621" t="s">
        <v>1836</v>
      </c>
      <c r="AC62" s="621" t="s">
        <v>1767</v>
      </c>
      <c r="AD62" s="622">
        <v>1.18</v>
      </c>
      <c r="AE62" s="622">
        <v>1.18</v>
      </c>
      <c r="AF62" s="622">
        <v>1.18</v>
      </c>
      <c r="AG62" s="623">
        <v>1</v>
      </c>
      <c r="AH62" s="624">
        <v>23</v>
      </c>
      <c r="AI62" s="622">
        <v>14</v>
      </c>
      <c r="AJ62" s="624">
        <v>32</v>
      </c>
      <c r="AK62" s="622"/>
      <c r="AL62" s="629" t="s">
        <v>1812</v>
      </c>
      <c r="AM62" s="630" t="s">
        <v>1760</v>
      </c>
      <c r="AN62" s="623">
        <v>0</v>
      </c>
      <c r="AO62" s="624">
        <v>48</v>
      </c>
      <c r="AP62" s="622"/>
      <c r="AQ62" s="622"/>
    </row>
    <row r="63" spans="1:43" ht="15" x14ac:dyDescent="0.25">
      <c r="A63" s="619" t="s">
        <v>1808</v>
      </c>
      <c r="B63" s="620" t="s">
        <v>1765</v>
      </c>
      <c r="C63" s="621">
        <v>1.1399999999999999</v>
      </c>
      <c r="D63" s="621">
        <v>1.1599999999999999</v>
      </c>
      <c r="E63" s="621">
        <v>1.18</v>
      </c>
      <c r="F63" s="621">
        <v>1.18</v>
      </c>
      <c r="G63" s="621">
        <v>1.19</v>
      </c>
      <c r="H63" s="621">
        <v>1.2</v>
      </c>
      <c r="I63" s="621">
        <v>1.21</v>
      </c>
      <c r="J63" s="621">
        <v>1.21</v>
      </c>
      <c r="K63" s="621">
        <v>1.22</v>
      </c>
      <c r="L63" s="621">
        <v>1.24</v>
      </c>
      <c r="M63" s="621">
        <v>1.25</v>
      </c>
      <c r="N63" s="621">
        <v>1.26</v>
      </c>
      <c r="O63" s="621">
        <v>1.27</v>
      </c>
      <c r="P63" s="621">
        <v>1.28</v>
      </c>
      <c r="Q63" s="621">
        <v>1.29</v>
      </c>
      <c r="R63" s="621">
        <v>1.29</v>
      </c>
      <c r="S63" s="621">
        <v>1.29</v>
      </c>
      <c r="T63" s="621">
        <v>1.29</v>
      </c>
      <c r="U63" s="621">
        <v>1.29</v>
      </c>
      <c r="V63" s="621">
        <v>1.29</v>
      </c>
      <c r="W63" s="621">
        <v>1.3</v>
      </c>
      <c r="X63" s="621" t="s">
        <v>1791</v>
      </c>
      <c r="Y63" s="621" t="s">
        <v>1791</v>
      </c>
      <c r="Z63" s="621" t="s">
        <v>1792</v>
      </c>
      <c r="AA63" s="621" t="s">
        <v>1792</v>
      </c>
      <c r="AB63" s="621" t="s">
        <v>1792</v>
      </c>
      <c r="AC63" s="621" t="s">
        <v>1870</v>
      </c>
      <c r="AD63" s="622">
        <v>1.31</v>
      </c>
      <c r="AE63" s="622">
        <v>1.31</v>
      </c>
      <c r="AF63" s="622">
        <v>1.31</v>
      </c>
      <c r="AG63" s="623">
        <v>2</v>
      </c>
      <c r="AH63" s="624">
        <v>12</v>
      </c>
      <c r="AI63" s="622">
        <v>17</v>
      </c>
      <c r="AJ63" s="624">
        <v>22</v>
      </c>
      <c r="AK63" s="622"/>
      <c r="AL63" s="629" t="s">
        <v>1813</v>
      </c>
      <c r="AM63" s="630" t="s">
        <v>1760</v>
      </c>
      <c r="AN63" s="623">
        <v>0</v>
      </c>
      <c r="AO63" s="624">
        <v>48</v>
      </c>
      <c r="AP63" s="622"/>
      <c r="AQ63" s="622"/>
    </row>
    <row r="64" spans="1:43" ht="15" x14ac:dyDescent="0.25">
      <c r="A64" s="619" t="s">
        <v>1871</v>
      </c>
      <c r="B64" s="620" t="s">
        <v>1762</v>
      </c>
      <c r="C64" s="621">
        <v>1.06</v>
      </c>
      <c r="D64" s="621">
        <v>1.08</v>
      </c>
      <c r="E64" s="621">
        <v>1.1200000000000001</v>
      </c>
      <c r="F64" s="621">
        <v>1.1200000000000001</v>
      </c>
      <c r="G64" s="621">
        <v>1.1299999999999999</v>
      </c>
      <c r="H64" s="621">
        <v>1.1299999999999999</v>
      </c>
      <c r="I64" s="621">
        <v>1.1299999999999999</v>
      </c>
      <c r="J64" s="621">
        <v>1.1399999999999999</v>
      </c>
      <c r="K64" s="621">
        <v>1.1499999999999999</v>
      </c>
      <c r="L64" s="621">
        <v>1.1499999999999999</v>
      </c>
      <c r="M64" s="621">
        <v>1.1499999999999999</v>
      </c>
      <c r="N64" s="621">
        <v>1.1499999999999999</v>
      </c>
      <c r="O64" s="621">
        <v>1.1499999999999999</v>
      </c>
      <c r="P64" s="621">
        <v>1.1499999999999999</v>
      </c>
      <c r="Q64" s="621">
        <v>1.1499999999999999</v>
      </c>
      <c r="R64" s="621">
        <v>1.1599999999999999</v>
      </c>
      <c r="S64" s="621">
        <v>1.1599999999999999</v>
      </c>
      <c r="T64" s="621">
        <v>1.1599999999999999</v>
      </c>
      <c r="U64" s="621">
        <v>1.1599999999999999</v>
      </c>
      <c r="V64" s="621">
        <v>1.1599999999999999</v>
      </c>
      <c r="W64" s="621">
        <v>1.17</v>
      </c>
      <c r="X64" s="621">
        <v>1.1599999999999999</v>
      </c>
      <c r="Y64" s="621">
        <v>1.1599999999999999</v>
      </c>
      <c r="Z64" s="621" t="s">
        <v>1814</v>
      </c>
      <c r="AA64" s="621">
        <v>1.17</v>
      </c>
      <c r="AB64" s="621">
        <v>1.17</v>
      </c>
      <c r="AC64" s="621">
        <v>1.17</v>
      </c>
      <c r="AD64" s="622">
        <v>1.17</v>
      </c>
      <c r="AE64" s="622">
        <v>1.17</v>
      </c>
      <c r="AF64" s="622">
        <v>1.17</v>
      </c>
      <c r="AG64" s="623">
        <v>0</v>
      </c>
      <c r="AH64" s="624">
        <v>48</v>
      </c>
      <c r="AI64" s="622">
        <v>11</v>
      </c>
      <c r="AJ64" s="624">
        <v>64</v>
      </c>
      <c r="AK64" s="622"/>
      <c r="AL64" s="629" t="s">
        <v>1822</v>
      </c>
      <c r="AM64" s="630" t="s">
        <v>1765</v>
      </c>
      <c r="AN64" s="623">
        <v>0</v>
      </c>
      <c r="AO64" s="624">
        <v>48</v>
      </c>
      <c r="AP64" s="622"/>
      <c r="AQ64" s="622"/>
    </row>
    <row r="65" spans="1:43" ht="15" x14ac:dyDescent="0.25">
      <c r="A65" s="619" t="s">
        <v>1872</v>
      </c>
      <c r="B65" s="620" t="s">
        <v>1762</v>
      </c>
      <c r="C65" s="621">
        <v>1.07</v>
      </c>
      <c r="D65" s="621">
        <v>1.1000000000000001</v>
      </c>
      <c r="E65" s="621">
        <v>1.1399999999999999</v>
      </c>
      <c r="F65" s="621">
        <v>1.1499999999999999</v>
      </c>
      <c r="G65" s="621">
        <v>1.1599999999999999</v>
      </c>
      <c r="H65" s="621">
        <v>1.18</v>
      </c>
      <c r="I65" s="621">
        <v>1.2</v>
      </c>
      <c r="J65" s="621">
        <v>1.21</v>
      </c>
      <c r="K65" s="621">
        <v>1.23</v>
      </c>
      <c r="L65" s="621">
        <v>1.24</v>
      </c>
      <c r="M65" s="621">
        <v>1.25</v>
      </c>
      <c r="N65" s="621">
        <v>1.26</v>
      </c>
      <c r="O65" s="621">
        <v>1.27</v>
      </c>
      <c r="P65" s="621">
        <v>1.27</v>
      </c>
      <c r="Q65" s="621">
        <v>1.27</v>
      </c>
      <c r="R65" s="621">
        <v>1.27</v>
      </c>
      <c r="S65" s="621">
        <v>1.28</v>
      </c>
      <c r="T65" s="621">
        <v>1.28</v>
      </c>
      <c r="U65" s="621">
        <v>1.27</v>
      </c>
      <c r="V65" s="621">
        <v>1.27</v>
      </c>
      <c r="W65" s="621">
        <v>1.26</v>
      </c>
      <c r="X65" s="621">
        <v>1.25</v>
      </c>
      <c r="Y65" s="621">
        <v>1.25</v>
      </c>
      <c r="Z65" s="621">
        <v>1.25</v>
      </c>
      <c r="AA65" s="621">
        <v>1.26</v>
      </c>
      <c r="AB65" s="621">
        <v>1.26</v>
      </c>
      <c r="AC65" s="621">
        <v>1.26</v>
      </c>
      <c r="AD65" s="622">
        <v>1.25</v>
      </c>
      <c r="AE65" s="622">
        <v>1.25</v>
      </c>
      <c r="AF65" s="622">
        <v>1.25</v>
      </c>
      <c r="AG65" s="623">
        <v>-1</v>
      </c>
      <c r="AH65" s="624">
        <v>79</v>
      </c>
      <c r="AI65" s="622">
        <v>18</v>
      </c>
      <c r="AJ65" s="624">
        <v>20</v>
      </c>
      <c r="AK65" s="622"/>
      <c r="AL65" s="629" t="s">
        <v>1831</v>
      </c>
      <c r="AM65" s="630" t="s">
        <v>1765</v>
      </c>
      <c r="AN65" s="623">
        <v>0</v>
      </c>
      <c r="AO65" s="624">
        <v>48</v>
      </c>
      <c r="AP65" s="622"/>
      <c r="AQ65" s="622"/>
    </row>
    <row r="66" spans="1:43" ht="15" x14ac:dyDescent="0.25">
      <c r="A66" s="619" t="s">
        <v>1873</v>
      </c>
      <c r="B66" s="620" t="s">
        <v>1762</v>
      </c>
      <c r="C66" s="621">
        <v>1.0900000000000001</v>
      </c>
      <c r="D66" s="621">
        <v>1.1000000000000001</v>
      </c>
      <c r="E66" s="621">
        <v>1.1200000000000001</v>
      </c>
      <c r="F66" s="621">
        <v>1.1299999999999999</v>
      </c>
      <c r="G66" s="621">
        <v>1.1299999999999999</v>
      </c>
      <c r="H66" s="621">
        <v>1.1399999999999999</v>
      </c>
      <c r="I66" s="621">
        <v>1.1399999999999999</v>
      </c>
      <c r="J66" s="621">
        <v>1.1499999999999999</v>
      </c>
      <c r="K66" s="621">
        <v>1.1599999999999999</v>
      </c>
      <c r="L66" s="621">
        <v>1.17</v>
      </c>
      <c r="M66" s="621">
        <v>1.18</v>
      </c>
      <c r="N66" s="621">
        <v>1.19</v>
      </c>
      <c r="O66" s="621">
        <v>1.19</v>
      </c>
      <c r="P66" s="621">
        <v>1.2</v>
      </c>
      <c r="Q66" s="621">
        <v>1.21</v>
      </c>
      <c r="R66" s="621">
        <v>1.21</v>
      </c>
      <c r="S66" s="621">
        <v>1.22</v>
      </c>
      <c r="T66" s="621">
        <v>1.22</v>
      </c>
      <c r="U66" s="621">
        <v>1.22</v>
      </c>
      <c r="V66" s="621">
        <v>1.22</v>
      </c>
      <c r="W66" s="621">
        <v>1.21</v>
      </c>
      <c r="X66" s="621" t="s">
        <v>1773</v>
      </c>
      <c r="Y66" s="621" t="s">
        <v>1773</v>
      </c>
      <c r="Z66" s="621" t="s">
        <v>1794</v>
      </c>
      <c r="AA66" s="621" t="s">
        <v>1874</v>
      </c>
      <c r="AB66" s="621" t="s">
        <v>1794</v>
      </c>
      <c r="AC66" s="621" t="s">
        <v>1874</v>
      </c>
      <c r="AD66" s="622">
        <v>1.22</v>
      </c>
      <c r="AE66" s="622">
        <v>1.22</v>
      </c>
      <c r="AF66" s="622">
        <v>1.22</v>
      </c>
      <c r="AG66" s="623">
        <v>0</v>
      </c>
      <c r="AH66" s="624">
        <v>48</v>
      </c>
      <c r="AI66" s="622">
        <v>13</v>
      </c>
      <c r="AJ66" s="624">
        <v>41</v>
      </c>
      <c r="AK66" s="622"/>
      <c r="AL66" s="629" t="s">
        <v>1842</v>
      </c>
      <c r="AM66" s="630" t="s">
        <v>1760</v>
      </c>
      <c r="AN66" s="623">
        <v>0</v>
      </c>
      <c r="AO66" s="624">
        <v>48</v>
      </c>
      <c r="AP66" s="622"/>
      <c r="AQ66" s="622"/>
    </row>
    <row r="67" spans="1:43" ht="15" x14ac:dyDescent="0.25">
      <c r="A67" s="619" t="s">
        <v>1875</v>
      </c>
      <c r="B67" s="620" t="s">
        <v>1760</v>
      </c>
      <c r="C67" s="621">
        <v>1.04</v>
      </c>
      <c r="D67" s="621">
        <v>1.06</v>
      </c>
      <c r="E67" s="621">
        <v>1.0900000000000001</v>
      </c>
      <c r="F67" s="621">
        <v>1.1000000000000001</v>
      </c>
      <c r="G67" s="621">
        <v>1.1000000000000001</v>
      </c>
      <c r="H67" s="621">
        <v>1.1100000000000001</v>
      </c>
      <c r="I67" s="621">
        <v>1.1200000000000001</v>
      </c>
      <c r="J67" s="621">
        <v>1.1299999999999999</v>
      </c>
      <c r="K67" s="621">
        <v>1.1299999999999999</v>
      </c>
      <c r="L67" s="621">
        <v>1.1399999999999999</v>
      </c>
      <c r="M67" s="621">
        <v>1.1499999999999999</v>
      </c>
      <c r="N67" s="621">
        <v>1.1499999999999999</v>
      </c>
      <c r="O67" s="621">
        <v>1.1599999999999999</v>
      </c>
      <c r="P67" s="621">
        <v>1.1599999999999999</v>
      </c>
      <c r="Q67" s="621">
        <v>1.1599999999999999</v>
      </c>
      <c r="R67" s="621">
        <v>1.1599999999999999</v>
      </c>
      <c r="S67" s="621">
        <v>1.17</v>
      </c>
      <c r="T67" s="621">
        <v>1.17</v>
      </c>
      <c r="U67" s="621">
        <v>1.17</v>
      </c>
      <c r="V67" s="621">
        <v>1.17</v>
      </c>
      <c r="W67" s="621">
        <v>1.17</v>
      </c>
      <c r="X67" s="621">
        <v>1.1599999999999999</v>
      </c>
      <c r="Y67" s="621">
        <v>1.1599999999999999</v>
      </c>
      <c r="Z67" s="621">
        <v>1.1599999999999999</v>
      </c>
      <c r="AA67" s="621">
        <v>1.1599999999999999</v>
      </c>
      <c r="AB67" s="621">
        <v>1.1599999999999999</v>
      </c>
      <c r="AC67" s="621">
        <v>1.1599999999999999</v>
      </c>
      <c r="AD67" s="622">
        <v>1.1599999999999999</v>
      </c>
      <c r="AE67" s="622">
        <v>1.1599999999999999</v>
      </c>
      <c r="AF67" s="622">
        <v>1.1599999999999999</v>
      </c>
      <c r="AG67" s="623">
        <v>0</v>
      </c>
      <c r="AH67" s="624">
        <v>48</v>
      </c>
      <c r="AI67" s="622">
        <v>12</v>
      </c>
      <c r="AJ67" s="624">
        <v>53</v>
      </c>
      <c r="AK67" s="622"/>
      <c r="AL67" s="629" t="s">
        <v>1849</v>
      </c>
      <c r="AM67" s="630" t="s">
        <v>1762</v>
      </c>
      <c r="AN67" s="623">
        <v>0</v>
      </c>
      <c r="AO67" s="624">
        <v>48</v>
      </c>
      <c r="AP67" s="622"/>
      <c r="AQ67" s="622"/>
    </row>
    <row r="68" spans="1:43" ht="15" x14ac:dyDescent="0.25">
      <c r="A68" s="619" t="s">
        <v>1780</v>
      </c>
      <c r="B68" s="620" t="s">
        <v>1760</v>
      </c>
      <c r="C68" s="621">
        <v>1.1200000000000001</v>
      </c>
      <c r="D68" s="621">
        <v>1.1399999999999999</v>
      </c>
      <c r="E68" s="621">
        <v>1.1599999999999999</v>
      </c>
      <c r="F68" s="621">
        <v>1.17</v>
      </c>
      <c r="G68" s="621">
        <v>1.18</v>
      </c>
      <c r="H68" s="621">
        <v>1.18</v>
      </c>
      <c r="I68" s="621">
        <v>1.2</v>
      </c>
      <c r="J68" s="621">
        <v>1.2</v>
      </c>
      <c r="K68" s="621">
        <v>1.21</v>
      </c>
      <c r="L68" s="621">
        <v>1.21</v>
      </c>
      <c r="M68" s="621">
        <v>1.22</v>
      </c>
      <c r="N68" s="621">
        <v>1.22</v>
      </c>
      <c r="O68" s="621">
        <v>1.22</v>
      </c>
      <c r="P68" s="621">
        <v>1.23</v>
      </c>
      <c r="Q68" s="621">
        <v>1.23</v>
      </c>
      <c r="R68" s="621">
        <v>1.24</v>
      </c>
      <c r="S68" s="621">
        <v>1.25</v>
      </c>
      <c r="T68" s="621">
        <v>1.23</v>
      </c>
      <c r="U68" s="621">
        <v>1.24</v>
      </c>
      <c r="V68" s="621">
        <v>1.27</v>
      </c>
      <c r="W68" s="621">
        <v>1.3</v>
      </c>
      <c r="X68" s="621" t="s">
        <v>1876</v>
      </c>
      <c r="Y68" s="621">
        <v>1.32</v>
      </c>
      <c r="Z68" s="621">
        <v>1.32</v>
      </c>
      <c r="AA68" s="621" t="s">
        <v>1877</v>
      </c>
      <c r="AB68" s="621" t="s">
        <v>1878</v>
      </c>
      <c r="AC68" s="621" t="s">
        <v>1877</v>
      </c>
      <c r="AD68" s="622">
        <v>1.34</v>
      </c>
      <c r="AE68" s="622">
        <v>1.35</v>
      </c>
      <c r="AF68" s="622">
        <v>1.36</v>
      </c>
      <c r="AG68" s="623">
        <v>3</v>
      </c>
      <c r="AH68" s="624">
        <v>5</v>
      </c>
      <c r="AI68" s="622">
        <v>24</v>
      </c>
      <c r="AJ68" s="624">
        <v>5</v>
      </c>
      <c r="AK68" s="622"/>
      <c r="AL68" s="629" t="s">
        <v>1855</v>
      </c>
      <c r="AM68" s="630" t="s">
        <v>1772</v>
      </c>
      <c r="AN68" s="623">
        <v>0</v>
      </c>
      <c r="AO68" s="624">
        <v>48</v>
      </c>
      <c r="AP68" s="622"/>
      <c r="AQ68" s="622"/>
    </row>
    <row r="69" spans="1:43" ht="15" x14ac:dyDescent="0.25">
      <c r="A69" s="619" t="s">
        <v>1840</v>
      </c>
      <c r="B69" s="620" t="s">
        <v>1765</v>
      </c>
      <c r="C69" s="621">
        <v>1.1499999999999999</v>
      </c>
      <c r="D69" s="621">
        <v>1.1599999999999999</v>
      </c>
      <c r="E69" s="621">
        <v>1.2</v>
      </c>
      <c r="F69" s="621">
        <v>1.2</v>
      </c>
      <c r="G69" s="621">
        <v>1.21</v>
      </c>
      <c r="H69" s="621">
        <v>1.22</v>
      </c>
      <c r="I69" s="621">
        <v>1.23</v>
      </c>
      <c r="J69" s="621">
        <v>1.24</v>
      </c>
      <c r="K69" s="621">
        <v>1.25</v>
      </c>
      <c r="L69" s="621">
        <v>1.26</v>
      </c>
      <c r="M69" s="621">
        <v>1.27</v>
      </c>
      <c r="N69" s="621">
        <v>1.28</v>
      </c>
      <c r="O69" s="621">
        <v>1.29</v>
      </c>
      <c r="P69" s="621">
        <v>1.29</v>
      </c>
      <c r="Q69" s="621">
        <v>1.31</v>
      </c>
      <c r="R69" s="621">
        <v>1.32</v>
      </c>
      <c r="S69" s="621">
        <v>1.32</v>
      </c>
      <c r="T69" s="621">
        <v>1.33</v>
      </c>
      <c r="U69" s="621">
        <v>1.34</v>
      </c>
      <c r="V69" s="621">
        <v>1.34</v>
      </c>
      <c r="W69" s="621">
        <v>1.33</v>
      </c>
      <c r="X69" s="621">
        <v>1.33</v>
      </c>
      <c r="Y69" s="621">
        <v>1.33</v>
      </c>
      <c r="Z69" s="621">
        <v>1.33</v>
      </c>
      <c r="AA69" s="621">
        <v>1.34</v>
      </c>
      <c r="AB69" s="621">
        <v>1.34</v>
      </c>
      <c r="AC69" s="621">
        <v>1.34</v>
      </c>
      <c r="AD69" s="622">
        <v>1.35</v>
      </c>
      <c r="AE69" s="622">
        <v>1.35</v>
      </c>
      <c r="AF69" s="622">
        <v>1.35</v>
      </c>
      <c r="AG69" s="623">
        <v>1</v>
      </c>
      <c r="AH69" s="624">
        <v>23</v>
      </c>
      <c r="AI69" s="622">
        <v>20</v>
      </c>
      <c r="AJ69" s="624">
        <v>14</v>
      </c>
      <c r="AK69" s="622"/>
      <c r="AL69" s="629" t="s">
        <v>1857</v>
      </c>
      <c r="AM69" s="630" t="s">
        <v>1762</v>
      </c>
      <c r="AN69" s="623">
        <v>0</v>
      </c>
      <c r="AO69" s="624">
        <v>48</v>
      </c>
      <c r="AP69" s="622"/>
      <c r="AQ69" s="622"/>
    </row>
    <row r="70" spans="1:43" ht="15" x14ac:dyDescent="0.25">
      <c r="A70" s="619" t="s">
        <v>1841</v>
      </c>
      <c r="B70" s="620" t="s">
        <v>1762</v>
      </c>
      <c r="C70" s="621">
        <v>1.05</v>
      </c>
      <c r="D70" s="621">
        <v>1.06</v>
      </c>
      <c r="E70" s="621">
        <v>1.08</v>
      </c>
      <c r="F70" s="621">
        <v>1.08</v>
      </c>
      <c r="G70" s="621">
        <v>1.0900000000000001</v>
      </c>
      <c r="H70" s="621">
        <v>1.1000000000000001</v>
      </c>
      <c r="I70" s="621">
        <v>1.1000000000000001</v>
      </c>
      <c r="J70" s="621">
        <v>1.1100000000000001</v>
      </c>
      <c r="K70" s="621">
        <v>1.1200000000000001</v>
      </c>
      <c r="L70" s="621">
        <v>1.1299999999999999</v>
      </c>
      <c r="M70" s="621">
        <v>1.1399999999999999</v>
      </c>
      <c r="N70" s="621">
        <v>1.1499999999999999</v>
      </c>
      <c r="O70" s="621">
        <v>1.1599999999999999</v>
      </c>
      <c r="P70" s="621">
        <v>1.17</v>
      </c>
      <c r="Q70" s="621">
        <v>1.17</v>
      </c>
      <c r="R70" s="621">
        <v>1.17</v>
      </c>
      <c r="S70" s="621">
        <v>1.18</v>
      </c>
      <c r="T70" s="621">
        <v>1.18</v>
      </c>
      <c r="U70" s="621">
        <v>1.18</v>
      </c>
      <c r="V70" s="621">
        <v>1.18</v>
      </c>
      <c r="W70" s="621">
        <v>1.19</v>
      </c>
      <c r="X70" s="621">
        <v>1.18</v>
      </c>
      <c r="Y70" s="621">
        <v>1.18</v>
      </c>
      <c r="Z70" s="621">
        <v>1.18</v>
      </c>
      <c r="AA70" s="621">
        <v>1.18</v>
      </c>
      <c r="AB70" s="621" t="s">
        <v>1767</v>
      </c>
      <c r="AC70" s="621" t="s">
        <v>1767</v>
      </c>
      <c r="AD70" s="622">
        <v>1.19</v>
      </c>
      <c r="AE70" s="622">
        <v>1.19</v>
      </c>
      <c r="AF70" s="622">
        <v>1.19</v>
      </c>
      <c r="AG70" s="623">
        <v>1</v>
      </c>
      <c r="AH70" s="624">
        <v>23</v>
      </c>
      <c r="AI70" s="622">
        <v>14</v>
      </c>
      <c r="AJ70" s="624">
        <v>32</v>
      </c>
      <c r="AK70" s="622"/>
      <c r="AL70" s="629" t="s">
        <v>103</v>
      </c>
      <c r="AM70" s="630" t="s">
        <v>1772</v>
      </c>
      <c r="AN70" s="623">
        <v>0</v>
      </c>
      <c r="AO70" s="624">
        <v>48</v>
      </c>
      <c r="AP70" s="622"/>
      <c r="AQ70" s="622"/>
    </row>
    <row r="71" spans="1:43" ht="15" x14ac:dyDescent="0.25">
      <c r="A71" s="619" t="s">
        <v>1843</v>
      </c>
      <c r="B71" s="620" t="s">
        <v>1760</v>
      </c>
      <c r="C71" s="621">
        <v>1.04</v>
      </c>
      <c r="D71" s="621">
        <v>1.05</v>
      </c>
      <c r="E71" s="621">
        <v>1.08</v>
      </c>
      <c r="F71" s="621">
        <v>1.08</v>
      </c>
      <c r="G71" s="621">
        <v>1.0900000000000001</v>
      </c>
      <c r="H71" s="621">
        <v>1.1000000000000001</v>
      </c>
      <c r="I71" s="621">
        <v>1.1000000000000001</v>
      </c>
      <c r="J71" s="621">
        <v>1.1000000000000001</v>
      </c>
      <c r="K71" s="621">
        <v>1.1100000000000001</v>
      </c>
      <c r="L71" s="621">
        <v>1.1100000000000001</v>
      </c>
      <c r="M71" s="621">
        <v>1.1200000000000001</v>
      </c>
      <c r="N71" s="621">
        <v>1.1299999999999999</v>
      </c>
      <c r="O71" s="621">
        <v>1.1299999999999999</v>
      </c>
      <c r="P71" s="621">
        <v>1.1399999999999999</v>
      </c>
      <c r="Q71" s="621">
        <v>1.1399999999999999</v>
      </c>
      <c r="R71" s="621">
        <v>1.1399999999999999</v>
      </c>
      <c r="S71" s="621">
        <v>1.1499999999999999</v>
      </c>
      <c r="T71" s="621">
        <v>1.1499999999999999</v>
      </c>
      <c r="U71" s="621">
        <v>1.1499999999999999</v>
      </c>
      <c r="V71" s="621">
        <v>1.1499999999999999</v>
      </c>
      <c r="W71" s="621">
        <v>1.1599999999999999</v>
      </c>
      <c r="X71" s="621">
        <v>1.1599999999999999</v>
      </c>
      <c r="Y71" s="621">
        <v>1.1599999999999999</v>
      </c>
      <c r="Z71" s="621">
        <v>1.1599999999999999</v>
      </c>
      <c r="AA71" s="621">
        <v>1.1599999999999999</v>
      </c>
      <c r="AB71" s="621">
        <v>1.1599999999999999</v>
      </c>
      <c r="AC71" s="621">
        <v>1.1599999999999999</v>
      </c>
      <c r="AD71" s="622">
        <v>1.1599999999999999</v>
      </c>
      <c r="AE71" s="622">
        <v>1.17</v>
      </c>
      <c r="AF71" s="622">
        <v>1.17</v>
      </c>
      <c r="AG71" s="623">
        <v>1</v>
      </c>
      <c r="AH71" s="624">
        <v>23</v>
      </c>
      <c r="AI71" s="622">
        <v>13</v>
      </c>
      <c r="AJ71" s="624">
        <v>41</v>
      </c>
      <c r="AK71" s="622"/>
      <c r="AL71" s="629" t="s">
        <v>1863</v>
      </c>
      <c r="AM71" s="630" t="s">
        <v>1772</v>
      </c>
      <c r="AN71" s="623">
        <v>0</v>
      </c>
      <c r="AO71" s="624">
        <v>48</v>
      </c>
      <c r="AP71" s="622"/>
      <c r="AQ71" s="622"/>
    </row>
    <row r="72" spans="1:43" ht="15" x14ac:dyDescent="0.25">
      <c r="A72" s="619" t="s">
        <v>1809</v>
      </c>
      <c r="B72" s="620" t="s">
        <v>1762</v>
      </c>
      <c r="C72" s="621">
        <v>1.07</v>
      </c>
      <c r="D72" s="621">
        <v>1.0900000000000001</v>
      </c>
      <c r="E72" s="621">
        <v>1.1399999999999999</v>
      </c>
      <c r="F72" s="621">
        <v>1.1399999999999999</v>
      </c>
      <c r="G72" s="621">
        <v>1.1499999999999999</v>
      </c>
      <c r="H72" s="621">
        <v>1.1499999999999999</v>
      </c>
      <c r="I72" s="621">
        <v>1.1599999999999999</v>
      </c>
      <c r="J72" s="621">
        <v>1.1599999999999999</v>
      </c>
      <c r="K72" s="621">
        <v>1.17</v>
      </c>
      <c r="L72" s="621">
        <v>1.17</v>
      </c>
      <c r="M72" s="621">
        <v>1.18</v>
      </c>
      <c r="N72" s="621">
        <v>1.19</v>
      </c>
      <c r="O72" s="621">
        <v>1.2</v>
      </c>
      <c r="P72" s="621">
        <v>1.21</v>
      </c>
      <c r="Q72" s="621">
        <v>1.22</v>
      </c>
      <c r="R72" s="621">
        <v>1.22</v>
      </c>
      <c r="S72" s="621">
        <v>1.23</v>
      </c>
      <c r="T72" s="621">
        <v>1.23</v>
      </c>
      <c r="U72" s="621">
        <v>1.23</v>
      </c>
      <c r="V72" s="621">
        <v>1.23</v>
      </c>
      <c r="W72" s="621">
        <v>1.23</v>
      </c>
      <c r="X72" s="621" t="s">
        <v>1874</v>
      </c>
      <c r="Y72" s="621" t="s">
        <v>1874</v>
      </c>
      <c r="Z72" s="621" t="s">
        <v>1874</v>
      </c>
      <c r="AA72" s="621" t="s">
        <v>1874</v>
      </c>
      <c r="AB72" s="621" t="s">
        <v>1874</v>
      </c>
      <c r="AC72" s="621" t="s">
        <v>1832</v>
      </c>
      <c r="AD72" s="622">
        <v>1.23</v>
      </c>
      <c r="AE72" s="622">
        <v>1.23</v>
      </c>
      <c r="AF72" s="622">
        <v>1.24</v>
      </c>
      <c r="AG72" s="623">
        <v>2</v>
      </c>
      <c r="AH72" s="624">
        <v>12</v>
      </c>
      <c r="AI72" s="622">
        <v>17</v>
      </c>
      <c r="AJ72" s="624">
        <v>22</v>
      </c>
      <c r="AK72" s="622"/>
      <c r="AL72" s="629" t="s">
        <v>1868</v>
      </c>
      <c r="AM72" s="630" t="s">
        <v>1762</v>
      </c>
      <c r="AN72" s="623">
        <v>0</v>
      </c>
      <c r="AO72" s="624">
        <v>48</v>
      </c>
      <c r="AP72" s="622"/>
      <c r="AQ72" s="622"/>
    </row>
    <row r="73" spans="1:43" ht="15" x14ac:dyDescent="0.25">
      <c r="A73" s="619" t="s">
        <v>1879</v>
      </c>
      <c r="B73" s="620" t="s">
        <v>1772</v>
      </c>
      <c r="C73" s="621">
        <v>1.02</v>
      </c>
      <c r="D73" s="621">
        <v>1.03</v>
      </c>
      <c r="E73" s="621">
        <v>1.05</v>
      </c>
      <c r="F73" s="621">
        <v>1.05</v>
      </c>
      <c r="G73" s="621">
        <v>1.06</v>
      </c>
      <c r="H73" s="621">
        <v>1.06</v>
      </c>
      <c r="I73" s="621">
        <v>1.08</v>
      </c>
      <c r="J73" s="621">
        <v>1.08</v>
      </c>
      <c r="K73" s="621">
        <v>1.0900000000000001</v>
      </c>
      <c r="L73" s="621">
        <v>1.0900000000000001</v>
      </c>
      <c r="M73" s="621">
        <v>1.1000000000000001</v>
      </c>
      <c r="N73" s="621">
        <v>1.1100000000000001</v>
      </c>
      <c r="O73" s="621">
        <v>1.1100000000000001</v>
      </c>
      <c r="P73" s="621">
        <v>1.1200000000000001</v>
      </c>
      <c r="Q73" s="621">
        <v>1.1299999999999999</v>
      </c>
      <c r="R73" s="621">
        <v>1.1299999999999999</v>
      </c>
      <c r="S73" s="621">
        <v>1.1399999999999999</v>
      </c>
      <c r="T73" s="621">
        <v>1.1499999999999999</v>
      </c>
      <c r="U73" s="621">
        <v>1.1599999999999999</v>
      </c>
      <c r="V73" s="621">
        <v>1.1499999999999999</v>
      </c>
      <c r="W73" s="621" t="s">
        <v>1788</v>
      </c>
      <c r="X73" s="621" t="s">
        <v>1788</v>
      </c>
      <c r="Y73" s="621" t="s">
        <v>1788</v>
      </c>
      <c r="Z73" s="621" t="s">
        <v>1788</v>
      </c>
      <c r="AA73" s="621" t="s">
        <v>1814</v>
      </c>
      <c r="AB73" s="621" t="s">
        <v>1814</v>
      </c>
      <c r="AC73" s="621" t="s">
        <v>1814</v>
      </c>
      <c r="AD73" s="622">
        <v>1.1599999999999999</v>
      </c>
      <c r="AE73" s="622">
        <v>1.1599999999999999</v>
      </c>
      <c r="AF73" s="622">
        <v>1.1599999999999999</v>
      </c>
      <c r="AG73" s="623">
        <v>0</v>
      </c>
      <c r="AH73" s="624">
        <v>48</v>
      </c>
      <c r="AI73" s="622">
        <v>14</v>
      </c>
      <c r="AJ73" s="624">
        <v>32</v>
      </c>
      <c r="AK73" s="622"/>
      <c r="AL73" s="629" t="s">
        <v>1869</v>
      </c>
      <c r="AM73" s="630" t="s">
        <v>1772</v>
      </c>
      <c r="AN73" s="623">
        <v>0</v>
      </c>
      <c r="AO73" s="624">
        <v>48</v>
      </c>
      <c r="AP73" s="622"/>
      <c r="AQ73" s="622"/>
    </row>
    <row r="74" spans="1:43" ht="15" x14ac:dyDescent="0.25">
      <c r="A74" s="619" t="s">
        <v>1880</v>
      </c>
      <c r="B74" s="620" t="s">
        <v>1772</v>
      </c>
      <c r="C74" s="621">
        <v>1.04</v>
      </c>
      <c r="D74" s="621">
        <v>1.06</v>
      </c>
      <c r="E74" s="621">
        <v>1.08</v>
      </c>
      <c r="F74" s="621">
        <v>1.08</v>
      </c>
      <c r="G74" s="621">
        <v>1.0900000000000001</v>
      </c>
      <c r="H74" s="621">
        <v>1.1000000000000001</v>
      </c>
      <c r="I74" s="621">
        <v>1.1100000000000001</v>
      </c>
      <c r="J74" s="621">
        <v>1.1100000000000001</v>
      </c>
      <c r="K74" s="621">
        <v>1.1299999999999999</v>
      </c>
      <c r="L74" s="621">
        <v>1.1399999999999999</v>
      </c>
      <c r="M74" s="621">
        <v>1.1399999999999999</v>
      </c>
      <c r="N74" s="621">
        <v>1.1499999999999999</v>
      </c>
      <c r="O74" s="621">
        <v>1.1499999999999999</v>
      </c>
      <c r="P74" s="621">
        <v>1.1499999999999999</v>
      </c>
      <c r="Q74" s="621">
        <v>1.1599999999999999</v>
      </c>
      <c r="R74" s="621">
        <v>1.17</v>
      </c>
      <c r="S74" s="621">
        <v>1.17</v>
      </c>
      <c r="T74" s="621">
        <v>1.18</v>
      </c>
      <c r="U74" s="621">
        <v>1.18</v>
      </c>
      <c r="V74" s="621">
        <v>1.19</v>
      </c>
      <c r="W74" s="621">
        <v>1.18</v>
      </c>
      <c r="X74" s="621" t="s">
        <v>1767</v>
      </c>
      <c r="Y74" s="621">
        <v>1.17</v>
      </c>
      <c r="Z74" s="621">
        <v>1.17</v>
      </c>
      <c r="AA74" s="621">
        <v>1.17</v>
      </c>
      <c r="AB74" s="621">
        <v>1.17</v>
      </c>
      <c r="AC74" s="621">
        <v>1.17</v>
      </c>
      <c r="AD74" s="622">
        <v>1.17</v>
      </c>
      <c r="AE74" s="622">
        <v>1.17</v>
      </c>
      <c r="AF74" s="622">
        <v>1.17</v>
      </c>
      <c r="AG74" s="623">
        <v>0</v>
      </c>
      <c r="AH74" s="624">
        <v>48</v>
      </c>
      <c r="AI74" s="622">
        <v>13</v>
      </c>
      <c r="AJ74" s="624">
        <v>41</v>
      </c>
      <c r="AK74" s="622"/>
      <c r="AL74" s="629" t="s">
        <v>1871</v>
      </c>
      <c r="AM74" s="630" t="s">
        <v>1762</v>
      </c>
      <c r="AN74" s="623">
        <v>0</v>
      </c>
      <c r="AO74" s="624">
        <v>48</v>
      </c>
      <c r="AP74" s="622"/>
      <c r="AQ74" s="622"/>
    </row>
    <row r="75" spans="1:43" ht="15" x14ac:dyDescent="0.25">
      <c r="A75" s="619" t="s">
        <v>1847</v>
      </c>
      <c r="B75" s="620" t="s">
        <v>1765</v>
      </c>
      <c r="C75" s="621">
        <v>1.1000000000000001</v>
      </c>
      <c r="D75" s="621">
        <v>1.1200000000000001</v>
      </c>
      <c r="E75" s="621">
        <v>1.1499999999999999</v>
      </c>
      <c r="F75" s="621">
        <v>1.1499999999999999</v>
      </c>
      <c r="G75" s="621">
        <v>1.1599999999999999</v>
      </c>
      <c r="H75" s="621">
        <v>1.17</v>
      </c>
      <c r="I75" s="621">
        <v>1.17</v>
      </c>
      <c r="J75" s="621">
        <v>1.18</v>
      </c>
      <c r="K75" s="621">
        <v>1.18</v>
      </c>
      <c r="L75" s="621">
        <v>1.19</v>
      </c>
      <c r="M75" s="621">
        <v>1.2</v>
      </c>
      <c r="N75" s="621">
        <v>1.2</v>
      </c>
      <c r="O75" s="621">
        <v>1.21</v>
      </c>
      <c r="P75" s="621">
        <v>1.22</v>
      </c>
      <c r="Q75" s="621">
        <v>1.23</v>
      </c>
      <c r="R75" s="621">
        <v>1.24</v>
      </c>
      <c r="S75" s="621">
        <v>1.25</v>
      </c>
      <c r="T75" s="621">
        <v>1.25</v>
      </c>
      <c r="U75" s="621">
        <v>1.25</v>
      </c>
      <c r="V75" s="621">
        <v>1.25</v>
      </c>
      <c r="W75" s="621">
        <v>1.24</v>
      </c>
      <c r="X75" s="621">
        <v>1.24</v>
      </c>
      <c r="Y75" s="621">
        <v>1.24</v>
      </c>
      <c r="Z75" s="621">
        <v>1.24</v>
      </c>
      <c r="AA75" s="621">
        <v>1.24</v>
      </c>
      <c r="AB75" s="621">
        <v>1.24</v>
      </c>
      <c r="AC75" s="621">
        <v>1.24</v>
      </c>
      <c r="AD75" s="622">
        <v>1.24</v>
      </c>
      <c r="AE75" s="622">
        <v>1.25</v>
      </c>
      <c r="AF75" s="622">
        <v>1.25</v>
      </c>
      <c r="AG75" s="623">
        <v>1</v>
      </c>
      <c r="AH75" s="624">
        <v>23</v>
      </c>
      <c r="AI75" s="622">
        <v>15</v>
      </c>
      <c r="AJ75" s="624">
        <v>29</v>
      </c>
      <c r="AK75" s="622"/>
      <c r="AL75" s="629" t="s">
        <v>1873</v>
      </c>
      <c r="AM75" s="630" t="s">
        <v>1762</v>
      </c>
      <c r="AN75" s="623">
        <v>0</v>
      </c>
      <c r="AO75" s="624">
        <v>48</v>
      </c>
      <c r="AP75" s="622"/>
      <c r="AQ75" s="622"/>
    </row>
    <row r="76" spans="1:43" ht="15" x14ac:dyDescent="0.25">
      <c r="A76" s="619" t="s">
        <v>1881</v>
      </c>
      <c r="B76" s="620" t="s">
        <v>1765</v>
      </c>
      <c r="C76" s="621">
        <v>1.18</v>
      </c>
      <c r="D76" s="621">
        <v>1.2</v>
      </c>
      <c r="E76" s="621">
        <v>1.21</v>
      </c>
      <c r="F76" s="621">
        <v>1.21</v>
      </c>
      <c r="G76" s="621">
        <v>1.21</v>
      </c>
      <c r="H76" s="621">
        <v>1.22</v>
      </c>
      <c r="I76" s="621">
        <v>1.22</v>
      </c>
      <c r="J76" s="621">
        <v>1.22</v>
      </c>
      <c r="K76" s="621">
        <v>1.23</v>
      </c>
      <c r="L76" s="621">
        <v>1.23</v>
      </c>
      <c r="M76" s="621">
        <v>1.24</v>
      </c>
      <c r="N76" s="621">
        <v>1.25</v>
      </c>
      <c r="O76" s="621">
        <v>1.25</v>
      </c>
      <c r="P76" s="621">
        <v>1.26</v>
      </c>
      <c r="Q76" s="621">
        <v>1.27</v>
      </c>
      <c r="R76" s="621">
        <v>1.27</v>
      </c>
      <c r="S76" s="621">
        <v>1.28</v>
      </c>
      <c r="T76" s="621">
        <v>1.28</v>
      </c>
      <c r="U76" s="621">
        <v>1.29</v>
      </c>
      <c r="V76" s="621">
        <v>1.3</v>
      </c>
      <c r="W76" s="621">
        <v>1.29</v>
      </c>
      <c r="X76" s="621" t="s">
        <v>1792</v>
      </c>
      <c r="Y76" s="621" t="s">
        <v>1791</v>
      </c>
      <c r="Z76" s="621" t="s">
        <v>1791</v>
      </c>
      <c r="AA76" s="621" t="s">
        <v>1791</v>
      </c>
      <c r="AB76" s="621" t="s">
        <v>1862</v>
      </c>
      <c r="AC76" s="621">
        <v>1.27</v>
      </c>
      <c r="AD76" s="622">
        <v>1.27</v>
      </c>
      <c r="AE76" s="622">
        <v>1.27</v>
      </c>
      <c r="AF76" s="622">
        <v>1.27</v>
      </c>
      <c r="AG76" s="623">
        <v>-1</v>
      </c>
      <c r="AH76" s="624">
        <v>79</v>
      </c>
      <c r="AI76" s="622">
        <v>9</v>
      </c>
      <c r="AJ76" s="624">
        <v>83</v>
      </c>
      <c r="AK76" s="622"/>
      <c r="AL76" s="629" t="s">
        <v>1875</v>
      </c>
      <c r="AM76" s="630" t="s">
        <v>1760</v>
      </c>
      <c r="AN76" s="623">
        <v>0</v>
      </c>
      <c r="AO76" s="624">
        <v>48</v>
      </c>
      <c r="AP76" s="622"/>
      <c r="AQ76" s="622"/>
    </row>
    <row r="77" spans="1:43" ht="15" x14ac:dyDescent="0.25">
      <c r="A77" s="619" t="s">
        <v>1848</v>
      </c>
      <c r="B77" s="620" t="s">
        <v>1762</v>
      </c>
      <c r="C77" s="621">
        <v>1.05</v>
      </c>
      <c r="D77" s="621">
        <v>1.08</v>
      </c>
      <c r="E77" s="621">
        <v>1.1299999999999999</v>
      </c>
      <c r="F77" s="621">
        <v>1.1299999999999999</v>
      </c>
      <c r="G77" s="621">
        <v>1.1399999999999999</v>
      </c>
      <c r="H77" s="621">
        <v>1.1399999999999999</v>
      </c>
      <c r="I77" s="621">
        <v>1.1499999999999999</v>
      </c>
      <c r="J77" s="621">
        <v>1.1499999999999999</v>
      </c>
      <c r="K77" s="621">
        <v>1.1499999999999999</v>
      </c>
      <c r="L77" s="621">
        <v>1.1499999999999999</v>
      </c>
      <c r="M77" s="621">
        <v>1.1499999999999999</v>
      </c>
      <c r="N77" s="621">
        <v>1.1599999999999999</v>
      </c>
      <c r="O77" s="621">
        <v>1.1599999999999999</v>
      </c>
      <c r="P77" s="621">
        <v>1.17</v>
      </c>
      <c r="Q77" s="621">
        <v>1.17</v>
      </c>
      <c r="R77" s="621">
        <v>1.17</v>
      </c>
      <c r="S77" s="621">
        <v>1.17</v>
      </c>
      <c r="T77" s="621">
        <v>1.18</v>
      </c>
      <c r="U77" s="621">
        <v>1.18</v>
      </c>
      <c r="V77" s="621">
        <v>1.18</v>
      </c>
      <c r="W77" s="621">
        <v>1.18</v>
      </c>
      <c r="X77" s="621">
        <v>1.17</v>
      </c>
      <c r="Y77" s="621" t="s">
        <v>1836</v>
      </c>
      <c r="Z77" s="621">
        <v>1.18</v>
      </c>
      <c r="AA77" s="621">
        <v>1.18</v>
      </c>
      <c r="AB77" s="621">
        <v>1.19</v>
      </c>
      <c r="AC77" s="621">
        <v>1.19</v>
      </c>
      <c r="AD77" s="622">
        <v>1.19</v>
      </c>
      <c r="AE77" s="622">
        <v>1.19</v>
      </c>
      <c r="AF77" s="622">
        <v>1.19</v>
      </c>
      <c r="AG77" s="623">
        <v>1</v>
      </c>
      <c r="AH77" s="624">
        <v>23</v>
      </c>
      <c r="AI77" s="622">
        <v>14</v>
      </c>
      <c r="AJ77" s="624">
        <v>32</v>
      </c>
      <c r="AK77" s="622"/>
      <c r="AL77" s="629" t="s">
        <v>1879</v>
      </c>
      <c r="AM77" s="630" t="s">
        <v>1772</v>
      </c>
      <c r="AN77" s="623">
        <v>0</v>
      </c>
      <c r="AO77" s="624">
        <v>48</v>
      </c>
      <c r="AP77" s="622"/>
      <c r="AQ77" s="622"/>
    </row>
    <row r="78" spans="1:43" ht="15" x14ac:dyDescent="0.25">
      <c r="A78" s="619" t="s">
        <v>1882</v>
      </c>
      <c r="B78" s="620" t="s">
        <v>1762</v>
      </c>
      <c r="C78" s="621">
        <v>1.1299999999999999</v>
      </c>
      <c r="D78" s="621">
        <v>1.1599999999999999</v>
      </c>
      <c r="E78" s="621">
        <v>1.19</v>
      </c>
      <c r="F78" s="621">
        <v>1.2</v>
      </c>
      <c r="G78" s="621">
        <v>1.21</v>
      </c>
      <c r="H78" s="621">
        <v>1.22</v>
      </c>
      <c r="I78" s="621">
        <v>1.23</v>
      </c>
      <c r="J78" s="621">
        <v>1.25</v>
      </c>
      <c r="K78" s="621">
        <v>1.26</v>
      </c>
      <c r="L78" s="621">
        <v>1.27</v>
      </c>
      <c r="M78" s="621">
        <v>1.28</v>
      </c>
      <c r="N78" s="621">
        <v>1.29</v>
      </c>
      <c r="O78" s="621">
        <v>1.3</v>
      </c>
      <c r="P78" s="621">
        <v>1.31</v>
      </c>
      <c r="Q78" s="621">
        <v>1.31</v>
      </c>
      <c r="R78" s="621">
        <v>1.31</v>
      </c>
      <c r="S78" s="621">
        <v>1.32</v>
      </c>
      <c r="T78" s="621">
        <v>1.32</v>
      </c>
      <c r="U78" s="621">
        <v>1.32</v>
      </c>
      <c r="V78" s="621">
        <v>1.31</v>
      </c>
      <c r="W78" s="621">
        <v>1.31</v>
      </c>
      <c r="X78" s="621">
        <v>1.31</v>
      </c>
      <c r="Y78" s="621">
        <v>1.32</v>
      </c>
      <c r="Z78" s="621">
        <v>1.34</v>
      </c>
      <c r="AA78" s="621">
        <v>1.35</v>
      </c>
      <c r="AB78" s="621">
        <v>1.35</v>
      </c>
      <c r="AC78" s="621">
        <v>1.35</v>
      </c>
      <c r="AD78" s="622">
        <v>1.36</v>
      </c>
      <c r="AE78" s="622">
        <v>1.35</v>
      </c>
      <c r="AF78" s="622">
        <v>1.35</v>
      </c>
      <c r="AG78" s="623">
        <v>0</v>
      </c>
      <c r="AH78" s="624">
        <v>48</v>
      </c>
      <c r="AI78" s="622">
        <v>22</v>
      </c>
      <c r="AJ78" s="624">
        <v>10</v>
      </c>
      <c r="AK78" s="622"/>
      <c r="AL78" s="629" t="s">
        <v>1880</v>
      </c>
      <c r="AM78" s="630" t="s">
        <v>1772</v>
      </c>
      <c r="AN78" s="623">
        <v>0</v>
      </c>
      <c r="AO78" s="624">
        <v>48</v>
      </c>
      <c r="AP78" s="622"/>
      <c r="AQ78" s="622"/>
    </row>
    <row r="79" spans="1:43" ht="15" x14ac:dyDescent="0.25">
      <c r="A79" s="619" t="s">
        <v>1883</v>
      </c>
      <c r="B79" s="620" t="s">
        <v>1772</v>
      </c>
      <c r="C79" s="621">
        <v>1.04</v>
      </c>
      <c r="D79" s="621">
        <v>1.05</v>
      </c>
      <c r="E79" s="621">
        <v>1.07</v>
      </c>
      <c r="F79" s="621">
        <v>1.07</v>
      </c>
      <c r="G79" s="621">
        <v>1.07</v>
      </c>
      <c r="H79" s="621">
        <v>1.07</v>
      </c>
      <c r="I79" s="621">
        <v>1.07</v>
      </c>
      <c r="J79" s="621">
        <v>1.07</v>
      </c>
      <c r="K79" s="621">
        <v>1.08</v>
      </c>
      <c r="L79" s="621">
        <v>1.08</v>
      </c>
      <c r="M79" s="621">
        <v>1.08</v>
      </c>
      <c r="N79" s="621">
        <v>1.0900000000000001</v>
      </c>
      <c r="O79" s="621">
        <v>1.0900000000000001</v>
      </c>
      <c r="P79" s="621">
        <v>1.0900000000000001</v>
      </c>
      <c r="Q79" s="621">
        <v>1.1000000000000001</v>
      </c>
      <c r="R79" s="621">
        <v>1.1000000000000001</v>
      </c>
      <c r="S79" s="621">
        <v>1.1100000000000001</v>
      </c>
      <c r="T79" s="621">
        <v>1.1100000000000001</v>
      </c>
      <c r="U79" s="621">
        <v>1.1200000000000001</v>
      </c>
      <c r="V79" s="621">
        <v>1.1200000000000001</v>
      </c>
      <c r="W79" s="621">
        <v>1.1200000000000001</v>
      </c>
      <c r="X79" s="621">
        <v>1.1100000000000001</v>
      </c>
      <c r="Y79" s="621">
        <v>1.1200000000000001</v>
      </c>
      <c r="Z79" s="621">
        <v>1.1200000000000001</v>
      </c>
      <c r="AA79" s="621">
        <v>1.1200000000000001</v>
      </c>
      <c r="AB79" s="621">
        <v>1.1200000000000001</v>
      </c>
      <c r="AC79" s="621" t="s">
        <v>1761</v>
      </c>
      <c r="AD79" s="622">
        <v>1.1100000000000001</v>
      </c>
      <c r="AE79" s="622">
        <v>1.1100000000000001</v>
      </c>
      <c r="AF79" s="622">
        <v>1.1100000000000001</v>
      </c>
      <c r="AG79" s="623">
        <v>-1</v>
      </c>
      <c r="AH79" s="624">
        <v>79</v>
      </c>
      <c r="AI79" s="622">
        <v>7</v>
      </c>
      <c r="AJ79" s="624">
        <v>96</v>
      </c>
      <c r="AK79" s="622"/>
      <c r="AL79" s="629" t="s">
        <v>1882</v>
      </c>
      <c r="AM79" s="630" t="s">
        <v>1762</v>
      </c>
      <c r="AN79" s="623">
        <v>0</v>
      </c>
      <c r="AO79" s="624">
        <v>48</v>
      </c>
      <c r="AP79" s="622"/>
      <c r="AQ79" s="622"/>
    </row>
    <row r="80" spans="1:43" ht="15" x14ac:dyDescent="0.25">
      <c r="A80" s="619" t="s">
        <v>1884</v>
      </c>
      <c r="B80" s="620" t="s">
        <v>1762</v>
      </c>
      <c r="C80" s="621">
        <v>1.03</v>
      </c>
      <c r="D80" s="621">
        <v>1.04</v>
      </c>
      <c r="E80" s="621">
        <v>1.08</v>
      </c>
      <c r="F80" s="621">
        <v>1.0900000000000001</v>
      </c>
      <c r="G80" s="621">
        <v>1.1000000000000001</v>
      </c>
      <c r="H80" s="621">
        <v>1.1100000000000001</v>
      </c>
      <c r="I80" s="621">
        <v>1.1100000000000001</v>
      </c>
      <c r="J80" s="621">
        <v>1.1200000000000001</v>
      </c>
      <c r="K80" s="621">
        <v>1.1299999999999999</v>
      </c>
      <c r="L80" s="621">
        <v>1.1299999999999999</v>
      </c>
      <c r="M80" s="621">
        <v>1.1499999999999999</v>
      </c>
      <c r="N80" s="621">
        <v>1.1599999999999999</v>
      </c>
      <c r="O80" s="621">
        <v>1.1599999999999999</v>
      </c>
      <c r="P80" s="621">
        <v>1.17</v>
      </c>
      <c r="Q80" s="621">
        <v>1.18</v>
      </c>
      <c r="R80" s="621">
        <v>1.18</v>
      </c>
      <c r="S80" s="621">
        <v>1.18</v>
      </c>
      <c r="T80" s="621">
        <v>1.19</v>
      </c>
      <c r="U80" s="621">
        <v>1.19</v>
      </c>
      <c r="V80" s="621">
        <v>1.19</v>
      </c>
      <c r="W80" s="621" t="s">
        <v>1836</v>
      </c>
      <c r="X80" s="621" t="s">
        <v>1836</v>
      </c>
      <c r="Y80" s="621" t="s">
        <v>1836</v>
      </c>
      <c r="Z80" s="621" t="s">
        <v>1767</v>
      </c>
      <c r="AA80" s="621" t="s">
        <v>1767</v>
      </c>
      <c r="AB80" s="621" t="s">
        <v>1836</v>
      </c>
      <c r="AC80" s="621" t="s">
        <v>1836</v>
      </c>
      <c r="AD80" s="622">
        <v>1.17</v>
      </c>
      <c r="AE80" s="622">
        <v>1.17</v>
      </c>
      <c r="AF80" s="622">
        <v>1.17</v>
      </c>
      <c r="AG80" s="623">
        <v>-1</v>
      </c>
      <c r="AH80" s="624">
        <v>79</v>
      </c>
      <c r="AI80" s="622">
        <v>14</v>
      </c>
      <c r="AJ80" s="624">
        <v>32</v>
      </c>
      <c r="AK80" s="622"/>
      <c r="AL80" s="629" t="s">
        <v>1885</v>
      </c>
      <c r="AM80" s="630" t="s">
        <v>1760</v>
      </c>
      <c r="AN80" s="623">
        <v>0</v>
      </c>
      <c r="AO80" s="624">
        <v>48</v>
      </c>
      <c r="AP80" s="622"/>
      <c r="AQ80" s="622"/>
    </row>
    <row r="81" spans="1:43" ht="15" x14ac:dyDescent="0.25">
      <c r="A81" s="619" t="s">
        <v>1885</v>
      </c>
      <c r="B81" s="620" t="s">
        <v>1760</v>
      </c>
      <c r="C81" s="621">
        <v>1.04</v>
      </c>
      <c r="D81" s="621">
        <v>1.05</v>
      </c>
      <c r="E81" s="621">
        <v>1.07</v>
      </c>
      <c r="F81" s="621">
        <v>1.08</v>
      </c>
      <c r="G81" s="621">
        <v>1.08</v>
      </c>
      <c r="H81" s="621">
        <v>1.07</v>
      </c>
      <c r="I81" s="621">
        <v>1.08</v>
      </c>
      <c r="J81" s="621">
        <v>1.08</v>
      </c>
      <c r="K81" s="621">
        <v>1.08</v>
      </c>
      <c r="L81" s="621">
        <v>1.0900000000000001</v>
      </c>
      <c r="M81" s="621">
        <v>1.0900000000000001</v>
      </c>
      <c r="N81" s="621">
        <v>1.1000000000000001</v>
      </c>
      <c r="O81" s="621">
        <v>1.1000000000000001</v>
      </c>
      <c r="P81" s="621">
        <v>1.1100000000000001</v>
      </c>
      <c r="Q81" s="621">
        <v>1.1100000000000001</v>
      </c>
      <c r="R81" s="621">
        <v>1.1100000000000001</v>
      </c>
      <c r="S81" s="621">
        <v>1.1200000000000001</v>
      </c>
      <c r="T81" s="621">
        <v>1.1200000000000001</v>
      </c>
      <c r="U81" s="621">
        <v>1.1200000000000001</v>
      </c>
      <c r="V81" s="621">
        <v>1.1200000000000001</v>
      </c>
      <c r="W81" s="621">
        <v>1.1200000000000001</v>
      </c>
      <c r="X81" s="621">
        <v>1.1100000000000001</v>
      </c>
      <c r="Y81" s="621">
        <v>1.1100000000000001</v>
      </c>
      <c r="Z81" s="621">
        <v>1.1100000000000001</v>
      </c>
      <c r="AA81" s="621">
        <v>1.1100000000000001</v>
      </c>
      <c r="AB81" s="621">
        <v>1.1200000000000001</v>
      </c>
      <c r="AC81" s="621">
        <v>1.1200000000000001</v>
      </c>
      <c r="AD81" s="622">
        <v>1.1100000000000001</v>
      </c>
      <c r="AE81" s="622">
        <v>1.1100000000000001</v>
      </c>
      <c r="AF81" s="622">
        <v>1.1100000000000001</v>
      </c>
      <c r="AG81" s="623">
        <v>0</v>
      </c>
      <c r="AH81" s="624">
        <v>48</v>
      </c>
      <c r="AI81" s="622">
        <v>7</v>
      </c>
      <c r="AJ81" s="624">
        <v>96</v>
      </c>
      <c r="AK81" s="622"/>
      <c r="AL81" s="629" t="s">
        <v>1886</v>
      </c>
      <c r="AM81" s="630" t="s">
        <v>1762</v>
      </c>
      <c r="AN81" s="623">
        <v>0</v>
      </c>
      <c r="AO81" s="624">
        <v>48</v>
      </c>
      <c r="AP81" s="622"/>
      <c r="AQ81" s="622"/>
    </row>
    <row r="82" spans="1:43" ht="15" x14ac:dyDescent="0.25">
      <c r="A82" s="619" t="s">
        <v>1850</v>
      </c>
      <c r="B82" s="620" t="s">
        <v>1762</v>
      </c>
      <c r="C82" s="621">
        <v>1.03</v>
      </c>
      <c r="D82" s="621">
        <v>1.06</v>
      </c>
      <c r="E82" s="621">
        <v>1.1000000000000001</v>
      </c>
      <c r="F82" s="621">
        <v>1.1000000000000001</v>
      </c>
      <c r="G82" s="621">
        <v>1.1000000000000001</v>
      </c>
      <c r="H82" s="621">
        <v>1.1000000000000001</v>
      </c>
      <c r="I82" s="621">
        <v>1.1100000000000001</v>
      </c>
      <c r="J82" s="621">
        <v>1.1200000000000001</v>
      </c>
      <c r="K82" s="621">
        <v>1.1200000000000001</v>
      </c>
      <c r="L82" s="621">
        <v>1.1299999999999999</v>
      </c>
      <c r="M82" s="621">
        <v>1.1299999999999999</v>
      </c>
      <c r="N82" s="621">
        <v>1.1299999999999999</v>
      </c>
      <c r="O82" s="621">
        <v>1.1399999999999999</v>
      </c>
      <c r="P82" s="621">
        <v>1.1499999999999999</v>
      </c>
      <c r="Q82" s="621">
        <v>1.1599999999999999</v>
      </c>
      <c r="R82" s="621">
        <v>1.1599999999999999</v>
      </c>
      <c r="S82" s="621">
        <v>1.1599999999999999</v>
      </c>
      <c r="T82" s="621">
        <v>1.1599999999999999</v>
      </c>
      <c r="U82" s="621">
        <v>1.1599999999999999</v>
      </c>
      <c r="V82" s="621">
        <v>1.1599999999999999</v>
      </c>
      <c r="W82" s="621">
        <v>1.1599999999999999</v>
      </c>
      <c r="X82" s="621">
        <v>1.1599999999999999</v>
      </c>
      <c r="Y82" s="621">
        <v>1.1599999999999999</v>
      </c>
      <c r="Z82" s="621">
        <v>1.1599999999999999</v>
      </c>
      <c r="AA82" s="621">
        <v>1.1599999999999999</v>
      </c>
      <c r="AB82" s="621">
        <v>1.1599999999999999</v>
      </c>
      <c r="AC82" s="621">
        <v>1.17</v>
      </c>
      <c r="AD82" s="622">
        <v>1.17</v>
      </c>
      <c r="AE82" s="622">
        <v>1.17</v>
      </c>
      <c r="AF82" s="622">
        <v>1.17</v>
      </c>
      <c r="AG82" s="623">
        <v>1</v>
      </c>
      <c r="AH82" s="624">
        <v>23</v>
      </c>
      <c r="AI82" s="622">
        <v>14</v>
      </c>
      <c r="AJ82" s="624">
        <v>32</v>
      </c>
      <c r="AK82" s="622"/>
      <c r="AL82" s="629" t="s">
        <v>1887</v>
      </c>
      <c r="AM82" s="630" t="s">
        <v>1762</v>
      </c>
      <c r="AN82" s="623">
        <v>0</v>
      </c>
      <c r="AO82" s="624">
        <v>48</v>
      </c>
      <c r="AP82" s="622"/>
      <c r="AQ82" s="622"/>
    </row>
    <row r="83" spans="1:43" ht="15" x14ac:dyDescent="0.25">
      <c r="A83" s="619" t="s">
        <v>1886</v>
      </c>
      <c r="B83" s="620" t="s">
        <v>1762</v>
      </c>
      <c r="C83" s="621">
        <v>1.03</v>
      </c>
      <c r="D83" s="621">
        <v>1.04</v>
      </c>
      <c r="E83" s="621">
        <v>1.06</v>
      </c>
      <c r="F83" s="621">
        <v>1.07</v>
      </c>
      <c r="G83" s="621">
        <v>1.07</v>
      </c>
      <c r="H83" s="621">
        <v>1.07</v>
      </c>
      <c r="I83" s="621">
        <v>1.08</v>
      </c>
      <c r="J83" s="621">
        <v>1.0900000000000001</v>
      </c>
      <c r="K83" s="621">
        <v>1.0900000000000001</v>
      </c>
      <c r="L83" s="621">
        <v>1.08</v>
      </c>
      <c r="M83" s="621">
        <v>1.0900000000000001</v>
      </c>
      <c r="N83" s="621">
        <v>1.0900000000000001</v>
      </c>
      <c r="O83" s="621">
        <v>1.0900000000000001</v>
      </c>
      <c r="P83" s="621">
        <v>1.0900000000000001</v>
      </c>
      <c r="Q83" s="621">
        <v>1.0900000000000001</v>
      </c>
      <c r="R83" s="621">
        <v>1.1000000000000001</v>
      </c>
      <c r="S83" s="621">
        <v>1.1100000000000001</v>
      </c>
      <c r="T83" s="621">
        <v>1.1100000000000001</v>
      </c>
      <c r="U83" s="621">
        <v>1.1200000000000001</v>
      </c>
      <c r="V83" s="621">
        <v>1.1200000000000001</v>
      </c>
      <c r="W83" s="621">
        <v>1.1299999999999999</v>
      </c>
      <c r="X83" s="621">
        <v>1.1200000000000001</v>
      </c>
      <c r="Y83" s="621">
        <v>1.1200000000000001</v>
      </c>
      <c r="Z83" s="621">
        <v>1.1200000000000001</v>
      </c>
      <c r="AA83" s="621">
        <v>1.1200000000000001</v>
      </c>
      <c r="AB83" s="621">
        <v>1.1299999999999999</v>
      </c>
      <c r="AC83" s="621">
        <v>1.1299999999999999</v>
      </c>
      <c r="AD83" s="622">
        <v>1.1200000000000001</v>
      </c>
      <c r="AE83" s="622">
        <v>1.1200000000000001</v>
      </c>
      <c r="AF83" s="622">
        <v>1.1200000000000001</v>
      </c>
      <c r="AG83" s="623">
        <v>0</v>
      </c>
      <c r="AH83" s="624">
        <v>48</v>
      </c>
      <c r="AI83" s="622">
        <v>9</v>
      </c>
      <c r="AJ83" s="624">
        <v>83</v>
      </c>
      <c r="AK83" s="622"/>
      <c r="AL83" s="629" t="s">
        <v>1888</v>
      </c>
      <c r="AM83" s="630" t="s">
        <v>1760</v>
      </c>
      <c r="AN83" s="623">
        <v>0</v>
      </c>
      <c r="AO83" s="624">
        <v>48</v>
      </c>
      <c r="AP83" s="622"/>
      <c r="AQ83" s="622"/>
    </row>
    <row r="84" spans="1:43" ht="15" x14ac:dyDescent="0.25">
      <c r="A84" s="619" t="s">
        <v>36</v>
      </c>
      <c r="B84" s="620" t="s">
        <v>1762</v>
      </c>
      <c r="C84" s="621">
        <v>1.1000000000000001</v>
      </c>
      <c r="D84" s="621">
        <v>1.1299999999999999</v>
      </c>
      <c r="E84" s="621">
        <v>1.17</v>
      </c>
      <c r="F84" s="621">
        <v>1.18</v>
      </c>
      <c r="G84" s="621">
        <v>1.18</v>
      </c>
      <c r="H84" s="621">
        <v>1.19</v>
      </c>
      <c r="I84" s="621">
        <v>1.2</v>
      </c>
      <c r="J84" s="621">
        <v>1.21</v>
      </c>
      <c r="K84" s="621">
        <v>1.21</v>
      </c>
      <c r="L84" s="621">
        <v>1.22</v>
      </c>
      <c r="M84" s="621">
        <v>1.23</v>
      </c>
      <c r="N84" s="621">
        <v>1.24</v>
      </c>
      <c r="O84" s="621">
        <v>1.26</v>
      </c>
      <c r="P84" s="621">
        <v>1.26</v>
      </c>
      <c r="Q84" s="621">
        <v>1.27</v>
      </c>
      <c r="R84" s="621">
        <v>1.29</v>
      </c>
      <c r="S84" s="621">
        <v>1.3</v>
      </c>
      <c r="T84" s="621">
        <v>1.32</v>
      </c>
      <c r="U84" s="621">
        <v>1.33</v>
      </c>
      <c r="V84" s="621">
        <v>1.32</v>
      </c>
      <c r="W84" s="621" t="s">
        <v>1876</v>
      </c>
      <c r="X84" s="621">
        <v>1.3</v>
      </c>
      <c r="Y84" s="621">
        <v>1.31</v>
      </c>
      <c r="Z84" s="621">
        <v>1.31</v>
      </c>
      <c r="AA84" s="621">
        <v>1.31</v>
      </c>
      <c r="AB84" s="621">
        <v>1.32</v>
      </c>
      <c r="AC84" s="621">
        <v>1.33</v>
      </c>
      <c r="AD84" s="622">
        <v>1.33</v>
      </c>
      <c r="AE84" s="622">
        <v>1.34</v>
      </c>
      <c r="AF84" s="622">
        <v>1.34</v>
      </c>
      <c r="AG84" s="623">
        <v>3</v>
      </c>
      <c r="AH84" s="624">
        <v>5</v>
      </c>
      <c r="AI84" s="622">
        <v>24</v>
      </c>
      <c r="AJ84" s="624">
        <v>5</v>
      </c>
      <c r="AK84" s="622"/>
      <c r="AL84" s="629" t="s">
        <v>1889</v>
      </c>
      <c r="AM84" s="630" t="s">
        <v>1765</v>
      </c>
      <c r="AN84" s="623">
        <v>0</v>
      </c>
      <c r="AO84" s="624">
        <v>48</v>
      </c>
      <c r="AP84" s="622"/>
      <c r="AQ84" s="622"/>
    </row>
    <row r="85" spans="1:43" ht="15" x14ac:dyDescent="0.25">
      <c r="A85" s="619" t="s">
        <v>1890</v>
      </c>
      <c r="B85" s="620" t="s">
        <v>1760</v>
      </c>
      <c r="C85" s="621">
        <v>1.05</v>
      </c>
      <c r="D85" s="621">
        <v>1.07</v>
      </c>
      <c r="E85" s="621">
        <v>1.1000000000000001</v>
      </c>
      <c r="F85" s="621">
        <v>1.1000000000000001</v>
      </c>
      <c r="G85" s="621">
        <v>1.1100000000000001</v>
      </c>
      <c r="H85" s="621">
        <v>1.1000000000000001</v>
      </c>
      <c r="I85" s="621">
        <v>1.1100000000000001</v>
      </c>
      <c r="J85" s="621">
        <v>1.1200000000000001</v>
      </c>
      <c r="K85" s="621">
        <v>1.1299999999999999</v>
      </c>
      <c r="L85" s="621">
        <v>1.1299999999999999</v>
      </c>
      <c r="M85" s="621">
        <v>1.1299999999999999</v>
      </c>
      <c r="N85" s="621">
        <v>1.1299999999999999</v>
      </c>
      <c r="O85" s="621">
        <v>1.1299999999999999</v>
      </c>
      <c r="P85" s="621">
        <v>1.1399999999999999</v>
      </c>
      <c r="Q85" s="621">
        <v>1.1399999999999999</v>
      </c>
      <c r="R85" s="621">
        <v>1.1499999999999999</v>
      </c>
      <c r="S85" s="621">
        <v>1.1599999999999999</v>
      </c>
      <c r="T85" s="621">
        <v>1.17</v>
      </c>
      <c r="U85" s="621">
        <v>1.17</v>
      </c>
      <c r="V85" s="621">
        <v>1.18</v>
      </c>
      <c r="W85" s="621" t="s">
        <v>1836</v>
      </c>
      <c r="X85" s="621" t="s">
        <v>1836</v>
      </c>
      <c r="Y85" s="621" t="s">
        <v>1836</v>
      </c>
      <c r="Z85" s="621" t="s">
        <v>1836</v>
      </c>
      <c r="AA85" s="621" t="s">
        <v>1836</v>
      </c>
      <c r="AB85" s="621">
        <v>1.1599999999999999</v>
      </c>
      <c r="AC85" s="621">
        <v>1.1599999999999999</v>
      </c>
      <c r="AD85" s="622">
        <v>1.1599999999999999</v>
      </c>
      <c r="AE85" s="622">
        <v>1.1599999999999999</v>
      </c>
      <c r="AF85" s="622">
        <v>1.1599999999999999</v>
      </c>
      <c r="AG85" s="623">
        <v>-1</v>
      </c>
      <c r="AH85" s="624">
        <v>79</v>
      </c>
      <c r="AI85" s="622">
        <v>11</v>
      </c>
      <c r="AJ85" s="624">
        <v>64</v>
      </c>
      <c r="AK85" s="622"/>
      <c r="AL85" s="629" t="s">
        <v>1891</v>
      </c>
      <c r="AM85" s="630" t="s">
        <v>1772</v>
      </c>
      <c r="AN85" s="623">
        <v>0</v>
      </c>
      <c r="AO85" s="624">
        <v>48</v>
      </c>
      <c r="AP85" s="622"/>
      <c r="AQ85" s="622"/>
    </row>
    <row r="86" spans="1:43" ht="15" x14ac:dyDescent="0.25">
      <c r="A86" s="619" t="s">
        <v>47</v>
      </c>
      <c r="B86" s="620" t="s">
        <v>1762</v>
      </c>
      <c r="C86" s="621">
        <v>1.08</v>
      </c>
      <c r="D86" s="621">
        <v>1.1000000000000001</v>
      </c>
      <c r="E86" s="621">
        <v>1.1399999999999999</v>
      </c>
      <c r="F86" s="621">
        <v>1.1399999999999999</v>
      </c>
      <c r="G86" s="621">
        <v>1.1499999999999999</v>
      </c>
      <c r="H86" s="621">
        <v>1.1499999999999999</v>
      </c>
      <c r="I86" s="621">
        <v>1.1599999999999999</v>
      </c>
      <c r="J86" s="621">
        <v>1.17</v>
      </c>
      <c r="K86" s="621">
        <v>1.17</v>
      </c>
      <c r="L86" s="621">
        <v>1.18</v>
      </c>
      <c r="M86" s="621">
        <v>1.18</v>
      </c>
      <c r="N86" s="621">
        <v>1.19</v>
      </c>
      <c r="O86" s="621">
        <v>1.2</v>
      </c>
      <c r="P86" s="621">
        <v>1.21</v>
      </c>
      <c r="Q86" s="621">
        <v>1.21</v>
      </c>
      <c r="R86" s="621">
        <v>1.22</v>
      </c>
      <c r="S86" s="621">
        <v>1.23</v>
      </c>
      <c r="T86" s="621">
        <v>1.23</v>
      </c>
      <c r="U86" s="621">
        <v>1.24</v>
      </c>
      <c r="V86" s="621">
        <v>1.24</v>
      </c>
      <c r="W86" s="621">
        <v>1.23</v>
      </c>
      <c r="X86" s="621" t="s">
        <v>1782</v>
      </c>
      <c r="Y86" s="621" t="s">
        <v>1782</v>
      </c>
      <c r="Z86" s="621" t="s">
        <v>1775</v>
      </c>
      <c r="AA86" s="621" t="s">
        <v>1775</v>
      </c>
      <c r="AB86" s="621" t="s">
        <v>1823</v>
      </c>
      <c r="AC86" s="621" t="s">
        <v>1823</v>
      </c>
      <c r="AD86" s="622">
        <v>1.27</v>
      </c>
      <c r="AE86" s="622">
        <v>1.27</v>
      </c>
      <c r="AF86" s="622">
        <v>1.28</v>
      </c>
      <c r="AG86" s="623">
        <v>3</v>
      </c>
      <c r="AH86" s="624">
        <v>5</v>
      </c>
      <c r="AI86" s="622">
        <v>20</v>
      </c>
      <c r="AJ86" s="624">
        <v>14</v>
      </c>
      <c r="AK86" s="622"/>
      <c r="AL86" s="629" t="s">
        <v>1759</v>
      </c>
      <c r="AM86" s="630" t="s">
        <v>1760</v>
      </c>
      <c r="AN86" s="623">
        <v>-1</v>
      </c>
      <c r="AO86" s="624">
        <v>79</v>
      </c>
      <c r="AP86" s="622"/>
      <c r="AQ86" s="622"/>
    </row>
    <row r="87" spans="1:43" ht="15" x14ac:dyDescent="0.25">
      <c r="A87" s="619" t="s">
        <v>1892</v>
      </c>
      <c r="B87" s="620" t="s">
        <v>1772</v>
      </c>
      <c r="C87" s="621">
        <v>1.03</v>
      </c>
      <c r="D87" s="621">
        <v>1.04</v>
      </c>
      <c r="E87" s="621">
        <v>1.1000000000000001</v>
      </c>
      <c r="F87" s="621">
        <v>1.1000000000000001</v>
      </c>
      <c r="G87" s="621">
        <v>1.1100000000000001</v>
      </c>
      <c r="H87" s="621">
        <v>1.1100000000000001</v>
      </c>
      <c r="I87" s="621">
        <v>1.1200000000000001</v>
      </c>
      <c r="J87" s="621">
        <v>1.1200000000000001</v>
      </c>
      <c r="K87" s="621">
        <v>1.1200000000000001</v>
      </c>
      <c r="L87" s="621">
        <v>1.1200000000000001</v>
      </c>
      <c r="M87" s="621">
        <v>1.1299999999999999</v>
      </c>
      <c r="N87" s="621">
        <v>1.1399999999999999</v>
      </c>
      <c r="O87" s="621">
        <v>1.1499999999999999</v>
      </c>
      <c r="P87" s="621">
        <v>1.1599999999999999</v>
      </c>
      <c r="Q87" s="621">
        <v>1.17</v>
      </c>
      <c r="R87" s="621">
        <v>1.18</v>
      </c>
      <c r="S87" s="621">
        <v>1.18</v>
      </c>
      <c r="T87" s="621">
        <v>1.19</v>
      </c>
      <c r="U87" s="621">
        <v>1.19</v>
      </c>
      <c r="V87" s="621">
        <v>1.19</v>
      </c>
      <c r="W87" s="621">
        <v>1.19</v>
      </c>
      <c r="X87" s="621">
        <v>1.17</v>
      </c>
      <c r="Y87" s="621">
        <v>1.17</v>
      </c>
      <c r="Z87" s="621">
        <v>1.1599999999999999</v>
      </c>
      <c r="AA87" s="621">
        <v>1.1599999999999999</v>
      </c>
      <c r="AB87" s="621">
        <v>1.1599999999999999</v>
      </c>
      <c r="AC87" s="621">
        <v>1.1599999999999999</v>
      </c>
      <c r="AD87" s="622">
        <v>1.1499999999999999</v>
      </c>
      <c r="AE87" s="622">
        <v>1.1499999999999999</v>
      </c>
      <c r="AF87" s="622">
        <v>1.1499999999999999</v>
      </c>
      <c r="AG87" s="623">
        <v>-1</v>
      </c>
      <c r="AH87" s="624">
        <v>79</v>
      </c>
      <c r="AI87" s="622">
        <v>12</v>
      </c>
      <c r="AJ87" s="624">
        <v>53</v>
      </c>
      <c r="AK87" s="622"/>
      <c r="AL87" s="629" t="s">
        <v>1795</v>
      </c>
      <c r="AM87" s="630" t="s">
        <v>1760</v>
      </c>
      <c r="AN87" s="623">
        <v>-1</v>
      </c>
      <c r="AO87" s="624">
        <v>79</v>
      </c>
      <c r="AP87" s="622"/>
      <c r="AQ87" s="622"/>
    </row>
    <row r="88" spans="1:43" ht="15" x14ac:dyDescent="0.25">
      <c r="A88" s="619" t="s">
        <v>1887</v>
      </c>
      <c r="B88" s="620" t="s">
        <v>1762</v>
      </c>
      <c r="C88" s="621">
        <v>1.05</v>
      </c>
      <c r="D88" s="621">
        <v>1.06</v>
      </c>
      <c r="E88" s="621">
        <v>1.07</v>
      </c>
      <c r="F88" s="621">
        <v>1.08</v>
      </c>
      <c r="G88" s="621">
        <v>1.08</v>
      </c>
      <c r="H88" s="621">
        <v>1.08</v>
      </c>
      <c r="I88" s="621">
        <v>1.0900000000000001</v>
      </c>
      <c r="J88" s="621">
        <v>1.1000000000000001</v>
      </c>
      <c r="K88" s="621">
        <v>1.1100000000000001</v>
      </c>
      <c r="L88" s="621">
        <v>1.1100000000000001</v>
      </c>
      <c r="M88" s="621">
        <v>1.1200000000000001</v>
      </c>
      <c r="N88" s="621">
        <v>1.1200000000000001</v>
      </c>
      <c r="O88" s="621">
        <v>1.1399999999999999</v>
      </c>
      <c r="P88" s="621">
        <v>1.1499999999999999</v>
      </c>
      <c r="Q88" s="621">
        <v>1.1599999999999999</v>
      </c>
      <c r="R88" s="621">
        <v>1.17</v>
      </c>
      <c r="S88" s="621">
        <v>1.17</v>
      </c>
      <c r="T88" s="621">
        <v>1.17</v>
      </c>
      <c r="U88" s="621">
        <v>1.17</v>
      </c>
      <c r="V88" s="621">
        <v>1.18</v>
      </c>
      <c r="W88" s="621">
        <v>1.17</v>
      </c>
      <c r="X88" s="621">
        <v>1.17</v>
      </c>
      <c r="Y88" s="621">
        <v>1.17</v>
      </c>
      <c r="Z88" s="621">
        <v>1.17</v>
      </c>
      <c r="AA88" s="621">
        <v>1.18</v>
      </c>
      <c r="AB88" s="621">
        <v>1.18</v>
      </c>
      <c r="AC88" s="621">
        <v>1.18</v>
      </c>
      <c r="AD88" s="622">
        <v>1.18</v>
      </c>
      <c r="AE88" s="622">
        <v>1.18</v>
      </c>
      <c r="AF88" s="622">
        <v>1.18</v>
      </c>
      <c r="AG88" s="623">
        <v>0</v>
      </c>
      <c r="AH88" s="624">
        <v>48</v>
      </c>
      <c r="AI88" s="622">
        <v>13</v>
      </c>
      <c r="AJ88" s="624">
        <v>41</v>
      </c>
      <c r="AK88" s="622"/>
      <c r="AL88" s="629" t="s">
        <v>1799</v>
      </c>
      <c r="AM88" s="630" t="s">
        <v>1772</v>
      </c>
      <c r="AN88" s="623">
        <v>-1</v>
      </c>
      <c r="AO88" s="624">
        <v>79</v>
      </c>
      <c r="AP88" s="622"/>
      <c r="AQ88" s="622"/>
    </row>
    <row r="89" spans="1:43" ht="15" x14ac:dyDescent="0.25">
      <c r="A89" s="619" t="s">
        <v>1893</v>
      </c>
      <c r="B89" s="620" t="s">
        <v>1762</v>
      </c>
      <c r="C89" s="621">
        <v>1.1000000000000001</v>
      </c>
      <c r="D89" s="621">
        <v>1.1100000000000001</v>
      </c>
      <c r="E89" s="621">
        <v>1.1200000000000001</v>
      </c>
      <c r="F89" s="621">
        <v>1.1299999999999999</v>
      </c>
      <c r="G89" s="621">
        <v>1.1499999999999999</v>
      </c>
      <c r="H89" s="621">
        <v>1.1599999999999999</v>
      </c>
      <c r="I89" s="621">
        <v>1.17</v>
      </c>
      <c r="J89" s="621">
        <v>1.19</v>
      </c>
      <c r="K89" s="621">
        <v>1.19</v>
      </c>
      <c r="L89" s="621">
        <v>1.2</v>
      </c>
      <c r="M89" s="621">
        <v>1.21</v>
      </c>
      <c r="N89" s="621">
        <v>1.22</v>
      </c>
      <c r="O89" s="621">
        <v>1.22</v>
      </c>
      <c r="P89" s="621">
        <v>1.23</v>
      </c>
      <c r="Q89" s="621">
        <v>1.24</v>
      </c>
      <c r="R89" s="621">
        <v>1.23</v>
      </c>
      <c r="S89" s="621">
        <v>1.24</v>
      </c>
      <c r="T89" s="621">
        <v>1.24</v>
      </c>
      <c r="U89" s="621">
        <v>1.24</v>
      </c>
      <c r="V89" s="621">
        <v>1.24</v>
      </c>
      <c r="W89" s="621">
        <v>1.23</v>
      </c>
      <c r="X89" s="621">
        <v>1.22</v>
      </c>
      <c r="Y89" s="621">
        <v>1.23</v>
      </c>
      <c r="Z89" s="621">
        <v>1.23</v>
      </c>
      <c r="AA89" s="621">
        <v>1.24</v>
      </c>
      <c r="AB89" s="621">
        <v>1.24</v>
      </c>
      <c r="AC89" s="621" t="s">
        <v>1782</v>
      </c>
      <c r="AD89" s="622">
        <v>1.23</v>
      </c>
      <c r="AE89" s="622">
        <v>1.23</v>
      </c>
      <c r="AF89" s="622">
        <v>1.23</v>
      </c>
      <c r="AG89" s="623">
        <v>-1</v>
      </c>
      <c r="AH89" s="624">
        <v>79</v>
      </c>
      <c r="AI89" s="622">
        <v>13</v>
      </c>
      <c r="AJ89" s="624">
        <v>41</v>
      </c>
      <c r="AK89" s="622"/>
      <c r="AL89" s="629" t="s">
        <v>1800</v>
      </c>
      <c r="AM89" s="630" t="s">
        <v>1760</v>
      </c>
      <c r="AN89" s="623">
        <v>-1</v>
      </c>
      <c r="AO89" s="624">
        <v>79</v>
      </c>
      <c r="AP89" s="622"/>
      <c r="AQ89" s="622"/>
    </row>
    <row r="90" spans="1:43" ht="15" x14ac:dyDescent="0.25">
      <c r="A90" s="619" t="s">
        <v>29</v>
      </c>
      <c r="B90" s="620" t="s">
        <v>1765</v>
      </c>
      <c r="C90" s="621">
        <v>1.08</v>
      </c>
      <c r="D90" s="621">
        <v>1.1000000000000001</v>
      </c>
      <c r="E90" s="621">
        <v>1.1399999999999999</v>
      </c>
      <c r="F90" s="621">
        <v>1.1399999999999999</v>
      </c>
      <c r="G90" s="621">
        <v>1.1399999999999999</v>
      </c>
      <c r="H90" s="621">
        <v>1.1499999999999999</v>
      </c>
      <c r="I90" s="621">
        <v>1.1599999999999999</v>
      </c>
      <c r="J90" s="621">
        <v>1.1599999999999999</v>
      </c>
      <c r="K90" s="621">
        <v>1.17</v>
      </c>
      <c r="L90" s="621">
        <v>1.18</v>
      </c>
      <c r="M90" s="621" t="s">
        <v>1768</v>
      </c>
      <c r="N90" s="621">
        <v>1.2</v>
      </c>
      <c r="O90" s="621" t="s">
        <v>1874</v>
      </c>
      <c r="P90" s="621" t="s">
        <v>1832</v>
      </c>
      <c r="Q90" s="621" t="s">
        <v>1782</v>
      </c>
      <c r="R90" s="621" t="s">
        <v>1775</v>
      </c>
      <c r="S90" s="621" t="s">
        <v>1823</v>
      </c>
      <c r="T90" s="621" t="s">
        <v>1862</v>
      </c>
      <c r="U90" s="621" t="s">
        <v>1791</v>
      </c>
      <c r="V90" s="621" t="s">
        <v>1792</v>
      </c>
      <c r="W90" s="621" t="s">
        <v>1791</v>
      </c>
      <c r="X90" s="621" t="s">
        <v>1791</v>
      </c>
      <c r="Y90" s="621" t="s">
        <v>1870</v>
      </c>
      <c r="Z90" s="621" t="s">
        <v>1876</v>
      </c>
      <c r="AA90" s="621" t="s">
        <v>1878</v>
      </c>
      <c r="AB90" s="621" t="s">
        <v>1877</v>
      </c>
      <c r="AC90" s="621" t="s">
        <v>1798</v>
      </c>
      <c r="AD90" s="622">
        <v>1.34</v>
      </c>
      <c r="AE90" s="622">
        <v>1.35</v>
      </c>
      <c r="AF90" s="622">
        <v>1.35</v>
      </c>
      <c r="AG90" s="623">
        <v>3</v>
      </c>
      <c r="AH90" s="624">
        <v>5</v>
      </c>
      <c r="AI90" s="622">
        <v>27</v>
      </c>
      <c r="AJ90" s="624">
        <v>3</v>
      </c>
      <c r="AK90" s="622"/>
      <c r="AL90" s="629" t="s">
        <v>1802</v>
      </c>
      <c r="AM90" s="630" t="s">
        <v>1760</v>
      </c>
      <c r="AN90" s="623">
        <v>-1</v>
      </c>
      <c r="AO90" s="624">
        <v>79</v>
      </c>
      <c r="AP90" s="622"/>
      <c r="AQ90" s="622"/>
    </row>
    <row r="91" spans="1:43" ht="15" x14ac:dyDescent="0.25">
      <c r="A91" s="619" t="s">
        <v>23</v>
      </c>
      <c r="B91" s="620" t="s">
        <v>1765</v>
      </c>
      <c r="C91" s="621">
        <v>1.26</v>
      </c>
      <c r="D91" s="621">
        <v>1.3</v>
      </c>
      <c r="E91" s="621">
        <v>1.32</v>
      </c>
      <c r="F91" s="621">
        <v>1.32</v>
      </c>
      <c r="G91" s="621">
        <v>1.33</v>
      </c>
      <c r="H91" s="621">
        <v>1.34</v>
      </c>
      <c r="I91" s="621">
        <v>1.35</v>
      </c>
      <c r="J91" s="621">
        <v>1.36</v>
      </c>
      <c r="K91" s="621">
        <v>1.37</v>
      </c>
      <c r="L91" s="621">
        <v>1.37</v>
      </c>
      <c r="M91" s="621">
        <v>1.37</v>
      </c>
      <c r="N91" s="621">
        <v>1.38</v>
      </c>
      <c r="O91" s="621">
        <v>1.38</v>
      </c>
      <c r="P91" s="621">
        <v>1.38</v>
      </c>
      <c r="Q91" s="621">
        <v>1.38</v>
      </c>
      <c r="R91" s="621">
        <v>1.38</v>
      </c>
      <c r="S91" s="621">
        <v>1.39</v>
      </c>
      <c r="T91" s="621">
        <v>1.4</v>
      </c>
      <c r="U91" s="621">
        <v>1.41</v>
      </c>
      <c r="V91" s="621">
        <v>1.41</v>
      </c>
      <c r="W91" s="621" t="s">
        <v>1894</v>
      </c>
      <c r="X91" s="621" t="s">
        <v>1895</v>
      </c>
      <c r="Y91" s="621" t="s">
        <v>1895</v>
      </c>
      <c r="Z91" s="621" t="s">
        <v>1896</v>
      </c>
      <c r="AA91" s="621" t="s">
        <v>1897</v>
      </c>
      <c r="AB91" s="621" t="s">
        <v>1865</v>
      </c>
      <c r="AC91" s="621" t="s">
        <v>1867</v>
      </c>
      <c r="AD91" s="622">
        <v>1.49</v>
      </c>
      <c r="AE91" s="622">
        <v>1.5</v>
      </c>
      <c r="AF91" s="622">
        <v>1.5</v>
      </c>
      <c r="AG91" s="623">
        <v>6</v>
      </c>
      <c r="AH91" s="624">
        <v>2</v>
      </c>
      <c r="AI91" s="622">
        <v>24</v>
      </c>
      <c r="AJ91" s="624">
        <v>5</v>
      </c>
      <c r="AK91" s="622"/>
      <c r="AL91" s="629" t="s">
        <v>1834</v>
      </c>
      <c r="AM91" s="630" t="s">
        <v>1760</v>
      </c>
      <c r="AN91" s="623">
        <v>-1</v>
      </c>
      <c r="AO91" s="624">
        <v>79</v>
      </c>
      <c r="AP91" s="622"/>
      <c r="AQ91" s="622"/>
    </row>
    <row r="92" spans="1:43" ht="15" x14ac:dyDescent="0.25">
      <c r="A92" s="619" t="s">
        <v>52</v>
      </c>
      <c r="B92" s="620" t="s">
        <v>1762</v>
      </c>
      <c r="C92" s="621">
        <v>1.1100000000000001</v>
      </c>
      <c r="D92" s="621">
        <v>1.1499999999999999</v>
      </c>
      <c r="E92" s="621">
        <v>1.21</v>
      </c>
      <c r="F92" s="621">
        <v>1.22</v>
      </c>
      <c r="G92" s="621">
        <v>1.22</v>
      </c>
      <c r="H92" s="621">
        <v>1.22</v>
      </c>
      <c r="I92" s="621">
        <v>1.23</v>
      </c>
      <c r="J92" s="621">
        <v>1.23</v>
      </c>
      <c r="K92" s="621">
        <v>1.23</v>
      </c>
      <c r="L92" s="621">
        <v>1.24</v>
      </c>
      <c r="M92" s="621">
        <v>1.25</v>
      </c>
      <c r="N92" s="621">
        <v>1.26</v>
      </c>
      <c r="O92" s="621">
        <v>1.28</v>
      </c>
      <c r="P92" s="621">
        <v>1.3</v>
      </c>
      <c r="Q92" s="621">
        <v>1.3</v>
      </c>
      <c r="R92" s="621">
        <v>1.31</v>
      </c>
      <c r="S92" s="621">
        <v>1.31</v>
      </c>
      <c r="T92" s="621">
        <v>1.32</v>
      </c>
      <c r="U92" s="621">
        <v>1.33</v>
      </c>
      <c r="V92" s="621">
        <v>1.34</v>
      </c>
      <c r="W92" s="621">
        <v>1.34</v>
      </c>
      <c r="X92" s="621">
        <v>1.32</v>
      </c>
      <c r="Y92" s="621">
        <v>1.34</v>
      </c>
      <c r="Z92" s="621">
        <v>1.37</v>
      </c>
      <c r="AA92" s="621" t="s">
        <v>1845</v>
      </c>
      <c r="AB92" s="621" t="s">
        <v>1846</v>
      </c>
      <c r="AC92" s="621" t="s">
        <v>1895</v>
      </c>
      <c r="AD92" s="622">
        <v>1.43</v>
      </c>
      <c r="AE92" s="622">
        <v>1.44</v>
      </c>
      <c r="AF92" s="622">
        <v>1.45</v>
      </c>
      <c r="AG92" s="623">
        <v>7</v>
      </c>
      <c r="AH92" s="624">
        <v>1</v>
      </c>
      <c r="AI92" s="622">
        <v>34</v>
      </c>
      <c r="AJ92" s="624">
        <v>1</v>
      </c>
      <c r="AK92" s="622"/>
      <c r="AL92" s="629" t="s">
        <v>1839</v>
      </c>
      <c r="AM92" s="630" t="s">
        <v>1760</v>
      </c>
      <c r="AN92" s="623">
        <v>-1</v>
      </c>
      <c r="AO92" s="624">
        <v>79</v>
      </c>
      <c r="AP92" s="622"/>
      <c r="AQ92" s="622"/>
    </row>
    <row r="93" spans="1:43" ht="15" x14ac:dyDescent="0.25">
      <c r="A93" s="619" t="s">
        <v>1854</v>
      </c>
      <c r="B93" s="620" t="s">
        <v>1762</v>
      </c>
      <c r="C93" s="621">
        <v>1.05</v>
      </c>
      <c r="D93" s="621">
        <v>1.08</v>
      </c>
      <c r="E93" s="621">
        <v>1.1200000000000001</v>
      </c>
      <c r="F93" s="621">
        <v>1.1200000000000001</v>
      </c>
      <c r="G93" s="621">
        <v>1.1299999999999999</v>
      </c>
      <c r="H93" s="621">
        <v>1.1399999999999999</v>
      </c>
      <c r="I93" s="621">
        <v>1.1599999999999999</v>
      </c>
      <c r="J93" s="621">
        <v>1.17</v>
      </c>
      <c r="K93" s="621">
        <v>1.17</v>
      </c>
      <c r="L93" s="621">
        <v>1.17</v>
      </c>
      <c r="M93" s="621">
        <v>1.17</v>
      </c>
      <c r="N93" s="621">
        <v>1.19</v>
      </c>
      <c r="O93" s="621">
        <v>1.21</v>
      </c>
      <c r="P93" s="621">
        <v>1.23</v>
      </c>
      <c r="Q93" s="621">
        <v>1.24</v>
      </c>
      <c r="R93" s="621">
        <v>1.26</v>
      </c>
      <c r="S93" s="621">
        <v>1.28</v>
      </c>
      <c r="T93" s="621">
        <v>1.28</v>
      </c>
      <c r="U93" s="621">
        <v>1.28</v>
      </c>
      <c r="V93" s="621">
        <v>1.27</v>
      </c>
      <c r="W93" s="621" t="s">
        <v>1862</v>
      </c>
      <c r="X93" s="621" t="s">
        <v>1791</v>
      </c>
      <c r="Y93" s="621" t="s">
        <v>1792</v>
      </c>
      <c r="Z93" s="621" t="s">
        <v>1870</v>
      </c>
      <c r="AA93" s="621" t="s">
        <v>1878</v>
      </c>
      <c r="AB93" s="621" t="s">
        <v>1877</v>
      </c>
      <c r="AC93" s="621" t="s">
        <v>1798</v>
      </c>
      <c r="AD93" s="622">
        <v>1.33</v>
      </c>
      <c r="AE93" s="622">
        <v>1.33</v>
      </c>
      <c r="AF93" s="622">
        <v>1.33</v>
      </c>
      <c r="AG93" s="623">
        <v>1</v>
      </c>
      <c r="AH93" s="624">
        <v>23</v>
      </c>
      <c r="AI93" s="622">
        <v>28</v>
      </c>
      <c r="AJ93" s="624">
        <v>2</v>
      </c>
      <c r="AK93" s="622"/>
      <c r="AL93" s="629" t="s">
        <v>1859</v>
      </c>
      <c r="AM93" s="630" t="s">
        <v>1760</v>
      </c>
      <c r="AN93" s="623">
        <v>-1</v>
      </c>
      <c r="AO93" s="624">
        <v>79</v>
      </c>
      <c r="AP93" s="622"/>
      <c r="AQ93" s="622"/>
    </row>
    <row r="94" spans="1:43" ht="15" x14ac:dyDescent="0.25">
      <c r="A94" s="619" t="s">
        <v>1888</v>
      </c>
      <c r="B94" s="620" t="s">
        <v>1760</v>
      </c>
      <c r="C94" s="621">
        <v>1.0900000000000001</v>
      </c>
      <c r="D94" s="621">
        <v>1.1000000000000001</v>
      </c>
      <c r="E94" s="621">
        <v>1.1100000000000001</v>
      </c>
      <c r="F94" s="621">
        <v>1.1200000000000001</v>
      </c>
      <c r="G94" s="621">
        <v>1.1200000000000001</v>
      </c>
      <c r="H94" s="621">
        <v>1.1299999999999999</v>
      </c>
      <c r="I94" s="621">
        <v>1.1299999999999999</v>
      </c>
      <c r="J94" s="621">
        <v>1.1299999999999999</v>
      </c>
      <c r="K94" s="621">
        <v>1.1399999999999999</v>
      </c>
      <c r="L94" s="621">
        <v>1.1399999999999999</v>
      </c>
      <c r="M94" s="621">
        <v>1.1499999999999999</v>
      </c>
      <c r="N94" s="621">
        <v>1.1599999999999999</v>
      </c>
      <c r="O94" s="621">
        <v>1.1599999999999999</v>
      </c>
      <c r="P94" s="621">
        <v>1.1599999999999999</v>
      </c>
      <c r="Q94" s="621">
        <v>1.1499999999999999</v>
      </c>
      <c r="R94" s="621">
        <v>1.1599999999999999</v>
      </c>
      <c r="S94" s="621">
        <v>1.1499999999999999</v>
      </c>
      <c r="T94" s="621">
        <v>1.1599999999999999</v>
      </c>
      <c r="U94" s="621">
        <v>1.1599999999999999</v>
      </c>
      <c r="V94" s="621">
        <v>1.1599999999999999</v>
      </c>
      <c r="W94" s="621">
        <v>1.1599999999999999</v>
      </c>
      <c r="X94" s="621">
        <v>1.1499999999999999</v>
      </c>
      <c r="Y94" s="621">
        <v>1.1499999999999999</v>
      </c>
      <c r="Z94" s="621">
        <v>1.1599999999999999</v>
      </c>
      <c r="AA94" s="621">
        <v>1.1599999999999999</v>
      </c>
      <c r="AB94" s="621">
        <v>1.1599999999999999</v>
      </c>
      <c r="AC94" s="621">
        <v>1.1599999999999999</v>
      </c>
      <c r="AD94" s="622">
        <v>1.1599999999999999</v>
      </c>
      <c r="AE94" s="622">
        <v>1.1599999999999999</v>
      </c>
      <c r="AF94" s="622">
        <v>1.1599999999999999</v>
      </c>
      <c r="AG94" s="623">
        <v>0</v>
      </c>
      <c r="AH94" s="624">
        <v>48</v>
      </c>
      <c r="AI94" s="622">
        <v>7</v>
      </c>
      <c r="AJ94" s="624">
        <v>96</v>
      </c>
      <c r="AK94" s="622"/>
      <c r="AL94" s="629" t="s">
        <v>1872</v>
      </c>
      <c r="AM94" s="630" t="s">
        <v>1762</v>
      </c>
      <c r="AN94" s="623">
        <v>-1</v>
      </c>
      <c r="AO94" s="624">
        <v>79</v>
      </c>
      <c r="AP94" s="622"/>
      <c r="AQ94" s="622"/>
    </row>
    <row r="95" spans="1:43" ht="15" x14ac:dyDescent="0.25">
      <c r="A95" s="619" t="s">
        <v>1889</v>
      </c>
      <c r="B95" s="620" t="s">
        <v>1765</v>
      </c>
      <c r="C95" s="621">
        <v>1.19</v>
      </c>
      <c r="D95" s="621">
        <v>1.22</v>
      </c>
      <c r="E95" s="621">
        <v>1.26</v>
      </c>
      <c r="F95" s="621">
        <v>1.27</v>
      </c>
      <c r="G95" s="621">
        <v>1.28</v>
      </c>
      <c r="H95" s="621">
        <v>1.28</v>
      </c>
      <c r="I95" s="621">
        <v>1.29</v>
      </c>
      <c r="J95" s="621">
        <v>1.29</v>
      </c>
      <c r="K95" s="621">
        <v>1.3</v>
      </c>
      <c r="L95" s="621">
        <v>1.31</v>
      </c>
      <c r="M95" s="621">
        <v>1.32</v>
      </c>
      <c r="N95" s="621">
        <v>1.33</v>
      </c>
      <c r="O95" s="621">
        <v>1.33</v>
      </c>
      <c r="P95" s="621">
        <v>1.34</v>
      </c>
      <c r="Q95" s="621">
        <v>1.35</v>
      </c>
      <c r="R95" s="621">
        <v>1.36</v>
      </c>
      <c r="S95" s="621">
        <v>1.37</v>
      </c>
      <c r="T95" s="621">
        <v>1.37</v>
      </c>
      <c r="U95" s="621">
        <v>1.37</v>
      </c>
      <c r="V95" s="621">
        <v>1.37</v>
      </c>
      <c r="W95" s="621">
        <v>1.37</v>
      </c>
      <c r="X95" s="621">
        <v>1.36</v>
      </c>
      <c r="Y95" s="621">
        <v>1.36</v>
      </c>
      <c r="Z95" s="621">
        <v>1.37</v>
      </c>
      <c r="AA95" s="621">
        <v>1.37</v>
      </c>
      <c r="AB95" s="621">
        <v>1.38</v>
      </c>
      <c r="AC95" s="621">
        <v>1.38</v>
      </c>
      <c r="AD95" s="622">
        <v>1.37</v>
      </c>
      <c r="AE95" s="622">
        <v>1.37</v>
      </c>
      <c r="AF95" s="622">
        <v>1.37</v>
      </c>
      <c r="AG95" s="623">
        <v>0</v>
      </c>
      <c r="AH95" s="624">
        <v>48</v>
      </c>
      <c r="AI95" s="622">
        <v>18</v>
      </c>
      <c r="AJ95" s="624">
        <v>20</v>
      </c>
      <c r="AK95" s="622"/>
      <c r="AL95" s="629" t="s">
        <v>1881</v>
      </c>
      <c r="AM95" s="630" t="s">
        <v>1765</v>
      </c>
      <c r="AN95" s="623">
        <v>-1</v>
      </c>
      <c r="AO95" s="624">
        <v>79</v>
      </c>
      <c r="AP95" s="622"/>
      <c r="AQ95" s="622"/>
    </row>
    <row r="96" spans="1:43" ht="15" x14ac:dyDescent="0.25">
      <c r="A96" s="619" t="s">
        <v>1898</v>
      </c>
      <c r="B96" s="620" t="s">
        <v>1772</v>
      </c>
      <c r="C96" s="621">
        <v>1.06</v>
      </c>
      <c r="D96" s="621">
        <v>1.07</v>
      </c>
      <c r="E96" s="621">
        <v>1.1000000000000001</v>
      </c>
      <c r="F96" s="621">
        <v>1.1100000000000001</v>
      </c>
      <c r="G96" s="621">
        <v>1.1200000000000001</v>
      </c>
      <c r="H96" s="621">
        <v>1.1200000000000001</v>
      </c>
      <c r="I96" s="621">
        <v>1.1299999999999999</v>
      </c>
      <c r="J96" s="621">
        <v>1.1299999999999999</v>
      </c>
      <c r="K96" s="621">
        <v>1.1299999999999999</v>
      </c>
      <c r="L96" s="621">
        <v>1.1399999999999999</v>
      </c>
      <c r="M96" s="621">
        <v>1.1499999999999999</v>
      </c>
      <c r="N96" s="621">
        <v>1.1499999999999999</v>
      </c>
      <c r="O96" s="621">
        <v>1.1599999999999999</v>
      </c>
      <c r="P96" s="621">
        <v>1.1599999999999999</v>
      </c>
      <c r="Q96" s="621">
        <v>1.17</v>
      </c>
      <c r="R96" s="621">
        <v>1.17</v>
      </c>
      <c r="S96" s="621">
        <v>1.17</v>
      </c>
      <c r="T96" s="621">
        <v>1.17</v>
      </c>
      <c r="U96" s="621">
        <v>1.18</v>
      </c>
      <c r="V96" s="621">
        <v>1.18</v>
      </c>
      <c r="W96" s="621">
        <v>1.18</v>
      </c>
      <c r="X96" s="621">
        <v>1.17</v>
      </c>
      <c r="Y96" s="621">
        <v>1.17</v>
      </c>
      <c r="Z96" s="621">
        <v>1.17</v>
      </c>
      <c r="AA96" s="621">
        <v>1.17</v>
      </c>
      <c r="AB96" s="621">
        <v>1.17</v>
      </c>
      <c r="AC96" s="621" t="s">
        <v>1814</v>
      </c>
      <c r="AD96" s="622">
        <v>1.1599999999999999</v>
      </c>
      <c r="AE96" s="622">
        <v>1.1599999999999999</v>
      </c>
      <c r="AF96" s="622">
        <v>1.1599999999999999</v>
      </c>
      <c r="AG96" s="623">
        <v>-1</v>
      </c>
      <c r="AH96" s="624">
        <v>79</v>
      </c>
      <c r="AI96" s="622">
        <v>10</v>
      </c>
      <c r="AJ96" s="624">
        <v>76</v>
      </c>
      <c r="AK96" s="622"/>
      <c r="AL96" s="629" t="s">
        <v>1883</v>
      </c>
      <c r="AM96" s="630" t="s">
        <v>1772</v>
      </c>
      <c r="AN96" s="623">
        <v>-1</v>
      </c>
      <c r="AO96" s="624">
        <v>79</v>
      </c>
      <c r="AP96" s="622"/>
      <c r="AQ96" s="622"/>
    </row>
    <row r="97" spans="1:43" ht="15" x14ac:dyDescent="0.25">
      <c r="A97" s="619" t="s">
        <v>1899</v>
      </c>
      <c r="B97" s="620" t="s">
        <v>1760</v>
      </c>
      <c r="C97" s="621">
        <v>1.05</v>
      </c>
      <c r="D97" s="621">
        <v>1.06</v>
      </c>
      <c r="E97" s="621">
        <v>1.08</v>
      </c>
      <c r="F97" s="621">
        <v>1.0900000000000001</v>
      </c>
      <c r="G97" s="621">
        <v>1.0900000000000001</v>
      </c>
      <c r="H97" s="621">
        <v>1.0900000000000001</v>
      </c>
      <c r="I97" s="621">
        <v>1.1000000000000001</v>
      </c>
      <c r="J97" s="621">
        <v>1.1000000000000001</v>
      </c>
      <c r="K97" s="621">
        <v>1.1100000000000001</v>
      </c>
      <c r="L97" s="621">
        <v>1.1100000000000001</v>
      </c>
      <c r="M97" s="621">
        <v>1.1100000000000001</v>
      </c>
      <c r="N97" s="621">
        <v>1.1200000000000001</v>
      </c>
      <c r="O97" s="621">
        <v>1.1200000000000001</v>
      </c>
      <c r="P97" s="621">
        <v>1.1200000000000001</v>
      </c>
      <c r="Q97" s="621">
        <v>1.1200000000000001</v>
      </c>
      <c r="R97" s="621">
        <v>1.1200000000000001</v>
      </c>
      <c r="S97" s="621">
        <v>1.1299999999999999</v>
      </c>
      <c r="T97" s="621">
        <v>1.1299999999999999</v>
      </c>
      <c r="U97" s="621">
        <v>1.1299999999999999</v>
      </c>
      <c r="V97" s="621">
        <v>1.1299999999999999</v>
      </c>
      <c r="W97" s="621">
        <v>1.1299999999999999</v>
      </c>
      <c r="X97" s="621">
        <v>1.1299999999999999</v>
      </c>
      <c r="Y97" s="621">
        <v>1.1299999999999999</v>
      </c>
      <c r="Z97" s="621">
        <v>1.1299999999999999</v>
      </c>
      <c r="AA97" s="621">
        <v>1.1299999999999999</v>
      </c>
      <c r="AB97" s="621">
        <v>1.1299999999999999</v>
      </c>
      <c r="AC97" s="621" t="s">
        <v>1785</v>
      </c>
      <c r="AD97" s="622">
        <v>1.1200000000000001</v>
      </c>
      <c r="AE97" s="622">
        <v>1.1200000000000001</v>
      </c>
      <c r="AF97" s="622">
        <v>1.1200000000000001</v>
      </c>
      <c r="AG97" s="623">
        <v>-1</v>
      </c>
      <c r="AH97" s="624">
        <v>79</v>
      </c>
      <c r="AI97" s="622">
        <v>7</v>
      </c>
      <c r="AJ97" s="624">
        <v>96</v>
      </c>
      <c r="AK97" s="622"/>
      <c r="AL97" s="629" t="s">
        <v>1884</v>
      </c>
      <c r="AM97" s="630" t="s">
        <v>1762</v>
      </c>
      <c r="AN97" s="623">
        <v>-1</v>
      </c>
      <c r="AO97" s="624">
        <v>79</v>
      </c>
      <c r="AP97" s="622"/>
      <c r="AQ97" s="622"/>
    </row>
    <row r="98" spans="1:43" ht="15" x14ac:dyDescent="0.25">
      <c r="A98" s="619" t="s">
        <v>1900</v>
      </c>
      <c r="B98" s="620" t="s">
        <v>1762</v>
      </c>
      <c r="C98" s="621">
        <v>1.06</v>
      </c>
      <c r="D98" s="621">
        <v>1.07</v>
      </c>
      <c r="E98" s="621">
        <v>1.0900000000000001</v>
      </c>
      <c r="F98" s="621">
        <v>1.0900000000000001</v>
      </c>
      <c r="G98" s="621">
        <v>1.1000000000000001</v>
      </c>
      <c r="H98" s="621">
        <v>1.1100000000000001</v>
      </c>
      <c r="I98" s="621">
        <v>1.1200000000000001</v>
      </c>
      <c r="J98" s="621">
        <v>1.1299999999999999</v>
      </c>
      <c r="K98" s="621">
        <v>1.1299999999999999</v>
      </c>
      <c r="L98" s="621">
        <v>1.1399999999999999</v>
      </c>
      <c r="M98" s="621">
        <v>1.1399999999999999</v>
      </c>
      <c r="N98" s="621">
        <v>1.1499999999999999</v>
      </c>
      <c r="O98" s="621">
        <v>1.1499999999999999</v>
      </c>
      <c r="P98" s="621">
        <v>1.1499999999999999</v>
      </c>
      <c r="Q98" s="621">
        <v>1.1499999999999999</v>
      </c>
      <c r="R98" s="621">
        <v>1.1499999999999999</v>
      </c>
      <c r="S98" s="621">
        <v>1.1599999999999999</v>
      </c>
      <c r="T98" s="621">
        <v>1.1599999999999999</v>
      </c>
      <c r="U98" s="621">
        <v>1.1599999999999999</v>
      </c>
      <c r="V98" s="621">
        <v>1.17</v>
      </c>
      <c r="W98" s="621">
        <v>1.17</v>
      </c>
      <c r="X98" s="621">
        <v>1.1599999999999999</v>
      </c>
      <c r="Y98" s="621">
        <v>1.1599999999999999</v>
      </c>
      <c r="Z98" s="621">
        <v>1.1599999999999999</v>
      </c>
      <c r="AA98" s="621">
        <v>1.1599999999999999</v>
      </c>
      <c r="AB98" s="621" t="s">
        <v>1788</v>
      </c>
      <c r="AC98" s="621" t="s">
        <v>1788</v>
      </c>
      <c r="AD98" s="622">
        <v>1.1499999999999999</v>
      </c>
      <c r="AE98" s="622">
        <v>1.1499999999999999</v>
      </c>
      <c r="AF98" s="622">
        <v>1.1499999999999999</v>
      </c>
      <c r="AG98" s="623">
        <v>-1</v>
      </c>
      <c r="AH98" s="624">
        <v>79</v>
      </c>
      <c r="AI98" s="622">
        <v>9</v>
      </c>
      <c r="AJ98" s="624">
        <v>83</v>
      </c>
      <c r="AK98" s="622"/>
      <c r="AL98" s="629" t="s">
        <v>1890</v>
      </c>
      <c r="AM98" s="630" t="s">
        <v>1760</v>
      </c>
      <c r="AN98" s="623">
        <v>-1</v>
      </c>
      <c r="AO98" s="624">
        <v>79</v>
      </c>
      <c r="AP98" s="622"/>
      <c r="AQ98" s="622"/>
    </row>
    <row r="99" spans="1:43" ht="15" x14ac:dyDescent="0.25">
      <c r="A99" s="619" t="s">
        <v>92</v>
      </c>
      <c r="B99" s="620" t="s">
        <v>1772</v>
      </c>
      <c r="C99" s="621">
        <v>1.04</v>
      </c>
      <c r="D99" s="621">
        <v>1.05</v>
      </c>
      <c r="E99" s="621">
        <v>1.07</v>
      </c>
      <c r="F99" s="621">
        <v>1.08</v>
      </c>
      <c r="G99" s="621">
        <v>1.08</v>
      </c>
      <c r="H99" s="621">
        <v>1.08</v>
      </c>
      <c r="I99" s="621">
        <v>1.08</v>
      </c>
      <c r="J99" s="621">
        <v>1.0900000000000001</v>
      </c>
      <c r="K99" s="621">
        <v>1.0900000000000001</v>
      </c>
      <c r="L99" s="621">
        <v>1.0900000000000001</v>
      </c>
      <c r="M99" s="621">
        <v>1.0900000000000001</v>
      </c>
      <c r="N99" s="621">
        <v>1.0900000000000001</v>
      </c>
      <c r="O99" s="621">
        <v>1.1000000000000001</v>
      </c>
      <c r="P99" s="621">
        <v>1.1000000000000001</v>
      </c>
      <c r="Q99" s="621">
        <v>1.1100000000000001</v>
      </c>
      <c r="R99" s="621">
        <v>1.1100000000000001</v>
      </c>
      <c r="S99" s="621">
        <v>1.1200000000000001</v>
      </c>
      <c r="T99" s="621">
        <v>1.1399999999999999</v>
      </c>
      <c r="U99" s="621">
        <v>1.1399999999999999</v>
      </c>
      <c r="V99" s="621">
        <v>1.1499999999999999</v>
      </c>
      <c r="W99" s="621" t="s">
        <v>1789</v>
      </c>
      <c r="X99" s="621" t="s">
        <v>1789</v>
      </c>
      <c r="Y99" s="621" t="s">
        <v>1789</v>
      </c>
      <c r="Z99" s="621" t="s">
        <v>1789</v>
      </c>
      <c r="AA99" s="621" t="s">
        <v>1789</v>
      </c>
      <c r="AB99" s="621" t="s">
        <v>1789</v>
      </c>
      <c r="AC99" s="621" t="s">
        <v>1788</v>
      </c>
      <c r="AD99" s="622">
        <v>1.1499999999999999</v>
      </c>
      <c r="AE99" s="622">
        <v>1.1499999999999999</v>
      </c>
      <c r="AF99" s="622">
        <v>1.1499999999999999</v>
      </c>
      <c r="AG99" s="623">
        <v>1</v>
      </c>
      <c r="AH99" s="624">
        <v>23</v>
      </c>
      <c r="AI99" s="622">
        <v>11</v>
      </c>
      <c r="AJ99" s="624">
        <v>64</v>
      </c>
      <c r="AK99" s="622"/>
      <c r="AL99" s="629" t="s">
        <v>1892</v>
      </c>
      <c r="AM99" s="630" t="s">
        <v>1772</v>
      </c>
      <c r="AN99" s="623">
        <v>-1</v>
      </c>
      <c r="AO99" s="624">
        <v>79</v>
      </c>
      <c r="AP99" s="622"/>
      <c r="AQ99" s="622"/>
    </row>
    <row r="100" spans="1:43" ht="15" x14ac:dyDescent="0.25">
      <c r="A100" s="619" t="s">
        <v>1856</v>
      </c>
      <c r="B100" s="620" t="s">
        <v>1762</v>
      </c>
      <c r="C100" s="621">
        <v>1.1100000000000001</v>
      </c>
      <c r="D100" s="621">
        <v>1.1200000000000001</v>
      </c>
      <c r="E100" s="621">
        <v>1.1499999999999999</v>
      </c>
      <c r="F100" s="621">
        <v>1.1599999999999999</v>
      </c>
      <c r="G100" s="621">
        <v>1.17</v>
      </c>
      <c r="H100" s="621">
        <v>1.17</v>
      </c>
      <c r="I100" s="621">
        <v>1.18</v>
      </c>
      <c r="J100" s="621">
        <v>1.18</v>
      </c>
      <c r="K100" s="621">
        <v>1.18</v>
      </c>
      <c r="L100" s="621">
        <v>1.18</v>
      </c>
      <c r="M100" s="621">
        <v>1.18</v>
      </c>
      <c r="N100" s="621">
        <v>1.18</v>
      </c>
      <c r="O100" s="621">
        <v>1.19</v>
      </c>
      <c r="P100" s="621">
        <v>1.2</v>
      </c>
      <c r="Q100" s="621">
        <v>1.21</v>
      </c>
      <c r="R100" s="621">
        <v>1.21</v>
      </c>
      <c r="S100" s="621">
        <v>1.22</v>
      </c>
      <c r="T100" s="621">
        <v>1.22</v>
      </c>
      <c r="U100" s="621">
        <v>1.23</v>
      </c>
      <c r="V100" s="621">
        <v>1.23</v>
      </c>
      <c r="W100" s="621">
        <v>1.23</v>
      </c>
      <c r="X100" s="621">
        <v>1.21</v>
      </c>
      <c r="Y100" s="621">
        <v>1.21</v>
      </c>
      <c r="Z100" s="621">
        <v>1.21</v>
      </c>
      <c r="AA100" s="621">
        <v>1.21</v>
      </c>
      <c r="AB100" s="621" t="s">
        <v>1874</v>
      </c>
      <c r="AC100" s="621" t="s">
        <v>1874</v>
      </c>
      <c r="AD100" s="622">
        <v>1.22</v>
      </c>
      <c r="AE100" s="622">
        <v>1.22</v>
      </c>
      <c r="AF100" s="622">
        <v>1.22</v>
      </c>
      <c r="AG100" s="623">
        <v>1</v>
      </c>
      <c r="AH100" s="624">
        <v>23</v>
      </c>
      <c r="AI100" s="622">
        <v>11</v>
      </c>
      <c r="AJ100" s="624">
        <v>64</v>
      </c>
      <c r="AK100" s="622"/>
      <c r="AL100" s="629" t="s">
        <v>1893</v>
      </c>
      <c r="AM100" s="630" t="s">
        <v>1762</v>
      </c>
      <c r="AN100" s="623">
        <v>-1</v>
      </c>
      <c r="AO100" s="624">
        <v>79</v>
      </c>
      <c r="AP100" s="622"/>
      <c r="AQ100" s="622"/>
    </row>
    <row r="101" spans="1:43" ht="15" x14ac:dyDescent="0.25">
      <c r="A101" s="619" t="s">
        <v>1901</v>
      </c>
      <c r="B101" s="620" t="s">
        <v>1760</v>
      </c>
      <c r="C101" s="621">
        <v>1.06</v>
      </c>
      <c r="D101" s="621">
        <v>1.07</v>
      </c>
      <c r="E101" s="621">
        <v>1.1000000000000001</v>
      </c>
      <c r="F101" s="621">
        <v>1.1000000000000001</v>
      </c>
      <c r="G101" s="621">
        <v>1.1100000000000001</v>
      </c>
      <c r="H101" s="621">
        <v>1.1100000000000001</v>
      </c>
      <c r="I101" s="621">
        <v>1.1200000000000001</v>
      </c>
      <c r="J101" s="621">
        <v>1.1299999999999999</v>
      </c>
      <c r="K101" s="621">
        <v>1.1299999999999999</v>
      </c>
      <c r="L101" s="621">
        <v>1.1399999999999999</v>
      </c>
      <c r="M101" s="621">
        <v>1.1399999999999999</v>
      </c>
      <c r="N101" s="621">
        <v>1.1399999999999999</v>
      </c>
      <c r="O101" s="621">
        <v>1.1399999999999999</v>
      </c>
      <c r="P101" s="621">
        <v>1.1499999999999999</v>
      </c>
      <c r="Q101" s="621">
        <v>1.1499999999999999</v>
      </c>
      <c r="R101" s="621">
        <v>1.1499999999999999</v>
      </c>
      <c r="S101" s="621">
        <v>1.1499999999999999</v>
      </c>
      <c r="T101" s="621">
        <v>1.1499999999999999</v>
      </c>
      <c r="U101" s="621" t="s">
        <v>1788</v>
      </c>
      <c r="V101" s="621" t="s">
        <v>1788</v>
      </c>
      <c r="W101" s="621" t="s">
        <v>1789</v>
      </c>
      <c r="X101" s="621" t="s">
        <v>1789</v>
      </c>
      <c r="Y101" s="621" t="s">
        <v>1789</v>
      </c>
      <c r="Z101" s="621" t="s">
        <v>1788</v>
      </c>
      <c r="AA101" s="621" t="s">
        <v>1788</v>
      </c>
      <c r="AB101" s="621" t="s">
        <v>1789</v>
      </c>
      <c r="AC101" s="621" t="s">
        <v>1789</v>
      </c>
      <c r="AD101" s="622">
        <v>1.1399999999999999</v>
      </c>
      <c r="AE101" s="622">
        <v>1.1399999999999999</v>
      </c>
      <c r="AF101" s="622">
        <v>1.1399999999999999</v>
      </c>
      <c r="AG101" s="623">
        <v>-1</v>
      </c>
      <c r="AH101" s="624">
        <v>79</v>
      </c>
      <c r="AI101" s="622">
        <v>8</v>
      </c>
      <c r="AJ101" s="624">
        <v>88</v>
      </c>
      <c r="AK101" s="622"/>
      <c r="AL101" s="629" t="s">
        <v>1898</v>
      </c>
      <c r="AM101" s="630" t="s">
        <v>1772</v>
      </c>
      <c r="AN101" s="623">
        <v>-1</v>
      </c>
      <c r="AO101" s="624">
        <v>79</v>
      </c>
      <c r="AP101" s="622"/>
      <c r="AQ101" s="622"/>
    </row>
    <row r="102" spans="1:43" ht="15" x14ac:dyDescent="0.25">
      <c r="A102" s="619" t="s">
        <v>1858</v>
      </c>
      <c r="B102" s="620" t="s">
        <v>1760</v>
      </c>
      <c r="C102" s="621">
        <v>1.08</v>
      </c>
      <c r="D102" s="621">
        <v>1.1000000000000001</v>
      </c>
      <c r="E102" s="621">
        <v>1.1399999999999999</v>
      </c>
      <c r="F102" s="621">
        <v>1.1399999999999999</v>
      </c>
      <c r="G102" s="621">
        <v>1.1499999999999999</v>
      </c>
      <c r="H102" s="621">
        <v>1.1499999999999999</v>
      </c>
      <c r="I102" s="621">
        <v>1.1499999999999999</v>
      </c>
      <c r="J102" s="621">
        <v>1.1599999999999999</v>
      </c>
      <c r="K102" s="621">
        <v>1.1599999999999999</v>
      </c>
      <c r="L102" s="621">
        <v>1.17</v>
      </c>
      <c r="M102" s="621">
        <v>1.18</v>
      </c>
      <c r="N102" s="621">
        <v>1.19</v>
      </c>
      <c r="O102" s="621">
        <v>1.2</v>
      </c>
      <c r="P102" s="621">
        <v>1.2</v>
      </c>
      <c r="Q102" s="621">
        <v>1.2</v>
      </c>
      <c r="R102" s="621">
        <v>1.2</v>
      </c>
      <c r="S102" s="621">
        <v>1.2</v>
      </c>
      <c r="T102" s="621">
        <v>1.21</v>
      </c>
      <c r="U102" s="621">
        <v>1.22</v>
      </c>
      <c r="V102" s="621" t="s">
        <v>1874</v>
      </c>
      <c r="W102" s="621" t="s">
        <v>1794</v>
      </c>
      <c r="X102" s="621">
        <v>1.21</v>
      </c>
      <c r="Y102" s="621" t="s">
        <v>1773</v>
      </c>
      <c r="Z102" s="621" t="s">
        <v>1773</v>
      </c>
      <c r="AA102" s="621" t="s">
        <v>1773</v>
      </c>
      <c r="AB102" s="621" t="s">
        <v>1773</v>
      </c>
      <c r="AC102" s="621" t="s">
        <v>1773</v>
      </c>
      <c r="AD102" s="622">
        <v>1.21</v>
      </c>
      <c r="AE102" s="622">
        <v>1.21</v>
      </c>
      <c r="AF102" s="622">
        <v>1.21</v>
      </c>
      <c r="AG102" s="623">
        <v>1</v>
      </c>
      <c r="AH102" s="624">
        <v>23</v>
      </c>
      <c r="AI102" s="622">
        <v>13</v>
      </c>
      <c r="AJ102" s="624">
        <v>41</v>
      </c>
      <c r="AK102" s="622"/>
      <c r="AL102" s="629" t="s">
        <v>1899</v>
      </c>
      <c r="AM102" s="630" t="s">
        <v>1760</v>
      </c>
      <c r="AN102" s="623">
        <v>-1</v>
      </c>
      <c r="AO102" s="624">
        <v>79</v>
      </c>
      <c r="AP102" s="622"/>
      <c r="AQ102" s="622"/>
    </row>
    <row r="103" spans="1:43" ht="15" x14ac:dyDescent="0.25">
      <c r="A103" s="619" t="s">
        <v>1902</v>
      </c>
      <c r="B103" s="620" t="s">
        <v>1760</v>
      </c>
      <c r="C103" s="621">
        <v>1.05</v>
      </c>
      <c r="D103" s="621">
        <v>1.06</v>
      </c>
      <c r="E103" s="621">
        <v>1.08</v>
      </c>
      <c r="F103" s="621">
        <v>1.0900000000000001</v>
      </c>
      <c r="G103" s="621">
        <v>1.1000000000000001</v>
      </c>
      <c r="H103" s="621">
        <v>1.1100000000000001</v>
      </c>
      <c r="I103" s="621">
        <v>1.1100000000000001</v>
      </c>
      <c r="J103" s="621">
        <v>1.1100000000000001</v>
      </c>
      <c r="K103" s="621">
        <v>1.1200000000000001</v>
      </c>
      <c r="L103" s="621">
        <v>1.1200000000000001</v>
      </c>
      <c r="M103" s="621">
        <v>1.1299999999999999</v>
      </c>
      <c r="N103" s="621">
        <v>1.1299999999999999</v>
      </c>
      <c r="O103" s="621">
        <v>1.1299999999999999</v>
      </c>
      <c r="P103" s="621">
        <v>1.1299999999999999</v>
      </c>
      <c r="Q103" s="621">
        <v>1.1399999999999999</v>
      </c>
      <c r="R103" s="621">
        <v>1.1499999999999999</v>
      </c>
      <c r="S103" s="621">
        <v>1.1499999999999999</v>
      </c>
      <c r="T103" s="621">
        <v>1.1599999999999999</v>
      </c>
      <c r="U103" s="621">
        <v>1.17</v>
      </c>
      <c r="V103" s="621">
        <v>1.17</v>
      </c>
      <c r="W103" s="621" t="s">
        <v>1814</v>
      </c>
      <c r="X103" s="621">
        <v>1.1599999999999999</v>
      </c>
      <c r="Y103" s="621">
        <v>1.1599999999999999</v>
      </c>
      <c r="Z103" s="621">
        <v>1.1599999999999999</v>
      </c>
      <c r="AA103" s="621">
        <v>1.1599999999999999</v>
      </c>
      <c r="AB103" s="621" t="s">
        <v>1788</v>
      </c>
      <c r="AC103" s="621" t="s">
        <v>1788</v>
      </c>
      <c r="AD103" s="622">
        <v>1.1499999999999999</v>
      </c>
      <c r="AE103" s="622">
        <v>1.1499999999999999</v>
      </c>
      <c r="AF103" s="622">
        <v>1.1499999999999999</v>
      </c>
      <c r="AG103" s="623">
        <v>-1</v>
      </c>
      <c r="AH103" s="624">
        <v>79</v>
      </c>
      <c r="AI103" s="622">
        <v>10</v>
      </c>
      <c r="AJ103" s="624">
        <v>76</v>
      </c>
      <c r="AK103" s="622"/>
      <c r="AL103" s="629" t="s">
        <v>1900</v>
      </c>
      <c r="AM103" s="630" t="s">
        <v>1762</v>
      </c>
      <c r="AN103" s="623">
        <v>-1</v>
      </c>
      <c r="AO103" s="624">
        <v>79</v>
      </c>
      <c r="AP103" s="622"/>
      <c r="AQ103" s="622"/>
    </row>
    <row r="104" spans="1:43" ht="15" x14ac:dyDescent="0.25">
      <c r="A104" s="619" t="s">
        <v>1903</v>
      </c>
      <c r="B104" s="620" t="s">
        <v>1762</v>
      </c>
      <c r="C104" s="621">
        <v>1.06</v>
      </c>
      <c r="D104" s="621">
        <v>1.08</v>
      </c>
      <c r="E104" s="621">
        <v>1.1000000000000001</v>
      </c>
      <c r="F104" s="621">
        <v>1.1100000000000001</v>
      </c>
      <c r="G104" s="621">
        <v>1.1100000000000001</v>
      </c>
      <c r="H104" s="621">
        <v>1.1200000000000001</v>
      </c>
      <c r="I104" s="621">
        <v>1.1299999999999999</v>
      </c>
      <c r="J104" s="621">
        <v>1.1399999999999999</v>
      </c>
      <c r="K104" s="621">
        <v>1.1499999999999999</v>
      </c>
      <c r="L104" s="621">
        <v>1.1499999999999999</v>
      </c>
      <c r="M104" s="621">
        <v>1.1599999999999999</v>
      </c>
      <c r="N104" s="621">
        <v>1.1599999999999999</v>
      </c>
      <c r="O104" s="621">
        <v>1.17</v>
      </c>
      <c r="P104" s="621">
        <v>1.17</v>
      </c>
      <c r="Q104" s="621">
        <v>1.17</v>
      </c>
      <c r="R104" s="621">
        <v>1.17</v>
      </c>
      <c r="S104" s="621">
        <v>1.18</v>
      </c>
      <c r="T104" s="621">
        <v>1.18</v>
      </c>
      <c r="U104" s="621">
        <v>1.18</v>
      </c>
      <c r="V104" s="621">
        <v>1.18</v>
      </c>
      <c r="W104" s="621">
        <v>1.18</v>
      </c>
      <c r="X104" s="621" t="s">
        <v>1836</v>
      </c>
      <c r="Y104" s="621" t="s">
        <v>1836</v>
      </c>
      <c r="Z104" s="621" t="s">
        <v>1836</v>
      </c>
      <c r="AA104" s="621">
        <v>1.18</v>
      </c>
      <c r="AB104" s="621" t="s">
        <v>1767</v>
      </c>
      <c r="AC104" s="621" t="s">
        <v>1836</v>
      </c>
      <c r="AD104" s="622">
        <v>1.17</v>
      </c>
      <c r="AE104" s="622">
        <v>1.17</v>
      </c>
      <c r="AF104" s="622">
        <v>1.17</v>
      </c>
      <c r="AG104" s="623">
        <v>-1</v>
      </c>
      <c r="AH104" s="624">
        <v>79</v>
      </c>
      <c r="AI104" s="622">
        <v>11</v>
      </c>
      <c r="AJ104" s="624">
        <v>64</v>
      </c>
      <c r="AK104" s="622"/>
      <c r="AL104" s="629" t="s">
        <v>1901</v>
      </c>
      <c r="AM104" s="630" t="s">
        <v>1760</v>
      </c>
      <c r="AN104" s="623">
        <v>-1</v>
      </c>
      <c r="AO104" s="624">
        <v>79</v>
      </c>
      <c r="AP104" s="622"/>
      <c r="AQ104" s="622"/>
    </row>
    <row r="105" spans="1:43" ht="15" x14ac:dyDescent="0.25">
      <c r="A105" s="619" t="s">
        <v>1860</v>
      </c>
      <c r="B105" s="620" t="s">
        <v>1765</v>
      </c>
      <c r="C105" s="621">
        <v>1.1499999999999999</v>
      </c>
      <c r="D105" s="621">
        <v>1.19</v>
      </c>
      <c r="E105" s="621">
        <v>1.22</v>
      </c>
      <c r="F105" s="621">
        <v>1.23</v>
      </c>
      <c r="G105" s="621">
        <v>1.25</v>
      </c>
      <c r="H105" s="621">
        <v>1.25</v>
      </c>
      <c r="I105" s="621">
        <v>1.27</v>
      </c>
      <c r="J105" s="621">
        <v>1.27</v>
      </c>
      <c r="K105" s="621">
        <v>1.27</v>
      </c>
      <c r="L105" s="621">
        <v>1.28</v>
      </c>
      <c r="M105" s="621">
        <v>1.28</v>
      </c>
      <c r="N105" s="621">
        <v>1.28</v>
      </c>
      <c r="O105" s="621">
        <v>1.29</v>
      </c>
      <c r="P105" s="621">
        <v>1.3</v>
      </c>
      <c r="Q105" s="621">
        <v>1.31</v>
      </c>
      <c r="R105" s="621">
        <v>1.32</v>
      </c>
      <c r="S105" s="621">
        <v>1.33</v>
      </c>
      <c r="T105" s="621">
        <v>1.34</v>
      </c>
      <c r="U105" s="621">
        <v>1.34</v>
      </c>
      <c r="V105" s="621">
        <v>1.35</v>
      </c>
      <c r="W105" s="621">
        <v>1.36</v>
      </c>
      <c r="X105" s="621">
        <v>1.35</v>
      </c>
      <c r="Y105" s="621">
        <v>1.35</v>
      </c>
      <c r="Z105" s="621">
        <v>1.35</v>
      </c>
      <c r="AA105" s="621">
        <v>1.34</v>
      </c>
      <c r="AB105" s="621">
        <v>1.34</v>
      </c>
      <c r="AC105" s="621">
        <v>1.34</v>
      </c>
      <c r="AD105" s="622">
        <v>1.35</v>
      </c>
      <c r="AE105" s="622">
        <v>1.35</v>
      </c>
      <c r="AF105" s="622">
        <v>1.35</v>
      </c>
      <c r="AG105" s="623">
        <v>1</v>
      </c>
      <c r="AH105" s="624">
        <v>23</v>
      </c>
      <c r="AI105" s="622">
        <v>20</v>
      </c>
      <c r="AJ105" s="624">
        <v>14</v>
      </c>
      <c r="AK105" s="622"/>
      <c r="AL105" s="629" t="s">
        <v>1902</v>
      </c>
      <c r="AM105" s="630" t="s">
        <v>1760</v>
      </c>
      <c r="AN105" s="623">
        <v>-1</v>
      </c>
      <c r="AO105" s="624">
        <v>79</v>
      </c>
      <c r="AP105" s="622"/>
      <c r="AQ105" s="622"/>
    </row>
    <row r="106" spans="1:43" ht="15" x14ac:dyDescent="0.25">
      <c r="A106" s="619" t="s">
        <v>1904</v>
      </c>
      <c r="B106" s="620" t="s">
        <v>1760</v>
      </c>
      <c r="C106" s="621">
        <v>1.06</v>
      </c>
      <c r="D106" s="621">
        <v>1.08</v>
      </c>
      <c r="E106" s="621">
        <v>1.1100000000000001</v>
      </c>
      <c r="F106" s="621">
        <v>1.1200000000000001</v>
      </c>
      <c r="G106" s="621">
        <v>1.1200000000000001</v>
      </c>
      <c r="H106" s="621">
        <v>1.1200000000000001</v>
      </c>
      <c r="I106" s="621">
        <v>1.1299999999999999</v>
      </c>
      <c r="J106" s="621">
        <v>1.1299999999999999</v>
      </c>
      <c r="K106" s="621">
        <v>1.1299999999999999</v>
      </c>
      <c r="L106" s="621">
        <v>1.1399999999999999</v>
      </c>
      <c r="M106" s="621">
        <v>1.1299999999999999</v>
      </c>
      <c r="N106" s="621">
        <v>1.1399999999999999</v>
      </c>
      <c r="O106" s="621">
        <v>1.1399999999999999</v>
      </c>
      <c r="P106" s="621">
        <v>1.1399999999999999</v>
      </c>
      <c r="Q106" s="621">
        <v>1.1499999999999999</v>
      </c>
      <c r="R106" s="621">
        <v>1.1499999999999999</v>
      </c>
      <c r="S106" s="621">
        <v>1.1599999999999999</v>
      </c>
      <c r="T106" s="621">
        <v>1.1599999999999999</v>
      </c>
      <c r="U106" s="621" t="s">
        <v>1788</v>
      </c>
      <c r="V106" s="621" t="s">
        <v>1788</v>
      </c>
      <c r="W106" s="621" t="s">
        <v>1789</v>
      </c>
      <c r="X106" s="621" t="s">
        <v>1789</v>
      </c>
      <c r="Y106" s="621" t="s">
        <v>1789</v>
      </c>
      <c r="Z106" s="621" t="s">
        <v>1789</v>
      </c>
      <c r="AA106" s="621" t="s">
        <v>1788</v>
      </c>
      <c r="AB106" s="621" t="s">
        <v>1789</v>
      </c>
      <c r="AC106" s="621" t="s">
        <v>1789</v>
      </c>
      <c r="AD106" s="622">
        <v>1.1399999999999999</v>
      </c>
      <c r="AE106" s="622">
        <v>1.1399999999999999</v>
      </c>
      <c r="AF106" s="622">
        <v>1.1399999999999999</v>
      </c>
      <c r="AG106" s="623">
        <v>-1</v>
      </c>
      <c r="AH106" s="624">
        <v>79</v>
      </c>
      <c r="AI106" s="622">
        <v>8</v>
      </c>
      <c r="AJ106" s="624">
        <v>88</v>
      </c>
      <c r="AK106" s="622"/>
      <c r="AL106" s="629" t="s">
        <v>1903</v>
      </c>
      <c r="AM106" s="630" t="s">
        <v>1762</v>
      </c>
      <c r="AN106" s="623">
        <v>-1</v>
      </c>
      <c r="AO106" s="624">
        <v>79</v>
      </c>
      <c r="AP106" s="622"/>
      <c r="AQ106" s="622"/>
    </row>
    <row r="107" spans="1:43" ht="15" x14ac:dyDescent="0.25">
      <c r="A107" s="619" t="s">
        <v>1891</v>
      </c>
      <c r="B107" s="620" t="s">
        <v>1772</v>
      </c>
      <c r="C107" s="621">
        <v>1.03</v>
      </c>
      <c r="D107" s="621">
        <v>1.05</v>
      </c>
      <c r="E107" s="621">
        <v>1.05</v>
      </c>
      <c r="F107" s="621">
        <v>1.05</v>
      </c>
      <c r="G107" s="621">
        <v>1.05</v>
      </c>
      <c r="H107" s="621">
        <v>1.05</v>
      </c>
      <c r="I107" s="621">
        <v>1.06</v>
      </c>
      <c r="J107" s="621">
        <v>1.06</v>
      </c>
      <c r="K107" s="621">
        <v>1.07</v>
      </c>
      <c r="L107" s="621">
        <v>1.08</v>
      </c>
      <c r="M107" s="621">
        <v>1.0900000000000001</v>
      </c>
      <c r="N107" s="621">
        <v>1.0900000000000001</v>
      </c>
      <c r="O107" s="621">
        <v>1.1000000000000001</v>
      </c>
      <c r="P107" s="621">
        <v>1.1000000000000001</v>
      </c>
      <c r="Q107" s="621">
        <v>1.1000000000000001</v>
      </c>
      <c r="R107" s="621">
        <v>1.1000000000000001</v>
      </c>
      <c r="S107" s="621">
        <v>1.1100000000000001</v>
      </c>
      <c r="T107" s="621">
        <v>1.1200000000000001</v>
      </c>
      <c r="U107" s="621">
        <v>1.1200000000000001</v>
      </c>
      <c r="V107" s="621" t="s">
        <v>1761</v>
      </c>
      <c r="W107" s="621" t="s">
        <v>1761</v>
      </c>
      <c r="X107" s="621">
        <v>1.1100000000000001</v>
      </c>
      <c r="Y107" s="621" t="s">
        <v>1779</v>
      </c>
      <c r="Z107" s="621">
        <v>1.1100000000000001</v>
      </c>
      <c r="AA107" s="621">
        <v>1.1100000000000001</v>
      </c>
      <c r="AB107" s="621">
        <v>1.1100000000000001</v>
      </c>
      <c r="AC107" s="621">
        <v>1.1100000000000001</v>
      </c>
      <c r="AD107" s="622">
        <v>1.1100000000000001</v>
      </c>
      <c r="AE107" s="622">
        <v>1.1100000000000001</v>
      </c>
      <c r="AF107" s="622">
        <v>1.1100000000000001</v>
      </c>
      <c r="AG107" s="623">
        <v>0</v>
      </c>
      <c r="AH107" s="624">
        <v>48</v>
      </c>
      <c r="AI107" s="622">
        <v>8</v>
      </c>
      <c r="AJ107" s="624">
        <v>88</v>
      </c>
      <c r="AK107" s="622"/>
      <c r="AL107" s="629" t="s">
        <v>1904</v>
      </c>
      <c r="AM107" s="630" t="s">
        <v>1760</v>
      </c>
      <c r="AN107" s="623">
        <v>-1</v>
      </c>
      <c r="AO107" s="624">
        <v>79</v>
      </c>
      <c r="AP107" s="622"/>
      <c r="AQ107" s="622"/>
    </row>
    <row r="108" spans="1:43" ht="15" x14ac:dyDescent="0.25">
      <c r="A108" s="619" t="s">
        <v>1861</v>
      </c>
      <c r="B108" s="620" t="s">
        <v>1772</v>
      </c>
      <c r="C108" s="621">
        <v>1.03</v>
      </c>
      <c r="D108" s="621">
        <v>1.04</v>
      </c>
      <c r="E108" s="621">
        <v>1.07</v>
      </c>
      <c r="F108" s="621">
        <v>1.07</v>
      </c>
      <c r="G108" s="621">
        <v>1.07</v>
      </c>
      <c r="H108" s="621">
        <v>1.08</v>
      </c>
      <c r="I108" s="621">
        <v>1.08</v>
      </c>
      <c r="J108" s="621">
        <v>1.0900000000000001</v>
      </c>
      <c r="K108" s="621">
        <v>1.0900000000000001</v>
      </c>
      <c r="L108" s="621">
        <v>1.1000000000000001</v>
      </c>
      <c r="M108" s="621">
        <v>1.1000000000000001</v>
      </c>
      <c r="N108" s="621">
        <v>1.1000000000000001</v>
      </c>
      <c r="O108" s="621">
        <v>1.1100000000000001</v>
      </c>
      <c r="P108" s="621">
        <v>1.1100000000000001</v>
      </c>
      <c r="Q108" s="621">
        <v>1.1100000000000001</v>
      </c>
      <c r="R108" s="621">
        <v>1.1200000000000001</v>
      </c>
      <c r="S108" s="621">
        <v>1.1200000000000001</v>
      </c>
      <c r="T108" s="621">
        <v>1.1200000000000001</v>
      </c>
      <c r="U108" s="621">
        <v>1.1299999999999999</v>
      </c>
      <c r="V108" s="621">
        <v>1.1299999999999999</v>
      </c>
      <c r="W108" s="621">
        <v>1.1299999999999999</v>
      </c>
      <c r="X108" s="621" t="s">
        <v>1785</v>
      </c>
      <c r="Y108" s="621" t="s">
        <v>1785</v>
      </c>
      <c r="Z108" s="621" t="s">
        <v>1785</v>
      </c>
      <c r="AA108" s="621" t="s">
        <v>1785</v>
      </c>
      <c r="AB108" s="621" t="s">
        <v>1789</v>
      </c>
      <c r="AC108" s="648" t="s">
        <v>1789</v>
      </c>
      <c r="AD108" s="649">
        <v>1.1399999999999999</v>
      </c>
      <c r="AE108" s="649">
        <v>1.1399999999999999</v>
      </c>
      <c r="AF108" s="650">
        <v>1.1399999999999999</v>
      </c>
      <c r="AG108" s="649">
        <v>1</v>
      </c>
      <c r="AH108" s="650">
        <v>23</v>
      </c>
      <c r="AI108" s="649">
        <v>11</v>
      </c>
      <c r="AJ108" s="650">
        <v>64</v>
      </c>
      <c r="AK108" s="622"/>
      <c r="AL108" s="651" t="s">
        <v>1807</v>
      </c>
      <c r="AM108" s="652" t="s">
        <v>1762</v>
      </c>
      <c r="AN108" s="649">
        <v>-2</v>
      </c>
      <c r="AO108" s="650">
        <v>101</v>
      </c>
      <c r="AP108" s="622"/>
      <c r="AQ108" s="622"/>
    </row>
    <row r="109" spans="1:43" ht="15" x14ac:dyDescent="0.25">
      <c r="A109" s="653" t="s">
        <v>1905</v>
      </c>
      <c r="B109" s="654" t="s">
        <v>1906</v>
      </c>
      <c r="C109" s="655">
        <v>1.1000000000000001</v>
      </c>
      <c r="D109" s="655">
        <v>1.1200000000000001</v>
      </c>
      <c r="E109" s="655">
        <v>1.1399999999999999</v>
      </c>
      <c r="F109" s="655">
        <v>1.1499999999999999</v>
      </c>
      <c r="G109" s="655">
        <v>1.1499999999999999</v>
      </c>
      <c r="H109" s="655">
        <v>1.1599999999999999</v>
      </c>
      <c r="I109" s="655">
        <v>1.1599999999999999</v>
      </c>
      <c r="J109" s="655">
        <v>1.17</v>
      </c>
      <c r="K109" s="655">
        <v>1.17</v>
      </c>
      <c r="L109" s="655">
        <v>1.18</v>
      </c>
      <c r="M109" s="655">
        <v>1.18</v>
      </c>
      <c r="N109" s="655">
        <v>1.19</v>
      </c>
      <c r="O109" s="655">
        <v>1.19</v>
      </c>
      <c r="P109" s="655">
        <v>1.2</v>
      </c>
      <c r="Q109" s="655">
        <v>1.2</v>
      </c>
      <c r="R109" s="655">
        <v>1.21</v>
      </c>
      <c r="S109" s="655">
        <v>1.21</v>
      </c>
      <c r="T109" s="655">
        <v>1.22</v>
      </c>
      <c r="U109" s="655">
        <v>1.22</v>
      </c>
      <c r="V109" s="655">
        <v>1.22</v>
      </c>
      <c r="W109" s="655">
        <v>1.22</v>
      </c>
      <c r="X109" s="655">
        <v>1.21</v>
      </c>
      <c r="Y109" s="655">
        <v>1.21</v>
      </c>
      <c r="Z109" s="655">
        <v>1.21</v>
      </c>
      <c r="AA109" s="655">
        <v>1.22</v>
      </c>
      <c r="AB109" s="655">
        <v>1.22</v>
      </c>
      <c r="AC109" s="656">
        <v>1.22</v>
      </c>
      <c r="AD109" s="656">
        <v>1.23</v>
      </c>
      <c r="AE109" s="656">
        <v>1.23</v>
      </c>
      <c r="AF109" s="656">
        <v>1.23</v>
      </c>
      <c r="AG109" s="657">
        <v>1</v>
      </c>
      <c r="AH109" s="658" t="s">
        <v>364</v>
      </c>
      <c r="AI109" s="657">
        <v>13</v>
      </c>
      <c r="AJ109" s="659" t="s">
        <v>364</v>
      </c>
      <c r="AK109" s="658"/>
      <c r="AL109" s="658"/>
      <c r="AM109" s="658"/>
      <c r="AN109" s="658"/>
      <c r="AO109" s="658"/>
      <c r="AP109" s="658"/>
      <c r="AQ109" s="658"/>
    </row>
    <row r="110" spans="1:43" ht="15" x14ac:dyDescent="0.25">
      <c r="A110" s="660" t="s">
        <v>1907</v>
      </c>
      <c r="B110" s="661" t="s">
        <v>1908</v>
      </c>
      <c r="C110" s="656">
        <v>1.1200000000000001</v>
      </c>
      <c r="D110" s="656">
        <v>1.1399999999999999</v>
      </c>
      <c r="E110" s="656">
        <v>1.17</v>
      </c>
      <c r="F110" s="656">
        <v>1.18</v>
      </c>
      <c r="G110" s="656">
        <v>1.18</v>
      </c>
      <c r="H110" s="656">
        <v>1.19</v>
      </c>
      <c r="I110" s="656">
        <v>1.2</v>
      </c>
      <c r="J110" s="656">
        <v>1.2</v>
      </c>
      <c r="K110" s="656">
        <v>1.21</v>
      </c>
      <c r="L110" s="656">
        <v>1.22</v>
      </c>
      <c r="M110" s="656">
        <v>1.22</v>
      </c>
      <c r="N110" s="656">
        <v>1.23</v>
      </c>
      <c r="O110" s="656">
        <v>1.23</v>
      </c>
      <c r="P110" s="656">
        <v>1.24</v>
      </c>
      <c r="Q110" s="656">
        <v>1.24</v>
      </c>
      <c r="R110" s="656">
        <v>1.25</v>
      </c>
      <c r="S110" s="656">
        <v>1.25</v>
      </c>
      <c r="T110" s="656">
        <v>1.26</v>
      </c>
      <c r="U110" s="656">
        <v>1.26</v>
      </c>
      <c r="V110" s="656" t="s">
        <v>1862</v>
      </c>
      <c r="W110" s="656">
        <v>1.26</v>
      </c>
      <c r="X110" s="656">
        <v>1.25</v>
      </c>
      <c r="Y110" s="656">
        <v>1.25</v>
      </c>
      <c r="Z110" s="656" t="s">
        <v>1823</v>
      </c>
      <c r="AA110" s="656">
        <v>1.26</v>
      </c>
      <c r="AB110" s="656" t="s">
        <v>1862</v>
      </c>
      <c r="AC110" s="656" t="s">
        <v>1862</v>
      </c>
      <c r="AD110" s="656">
        <v>1.27</v>
      </c>
      <c r="AE110" s="656">
        <v>1.28</v>
      </c>
      <c r="AF110" s="656">
        <v>1.28</v>
      </c>
      <c r="AG110" s="657">
        <v>2</v>
      </c>
      <c r="AH110" s="658" t="s">
        <v>364</v>
      </c>
      <c r="AI110" s="657">
        <v>16</v>
      </c>
      <c r="AJ110" s="659" t="s">
        <v>364</v>
      </c>
      <c r="AK110" s="658"/>
      <c r="AL110" s="658"/>
      <c r="AM110" s="658"/>
      <c r="AN110" s="658"/>
      <c r="AO110" s="658"/>
      <c r="AP110" s="658"/>
      <c r="AQ110" s="658"/>
    </row>
    <row r="111" spans="1:43" ht="15" x14ac:dyDescent="0.25">
      <c r="A111" s="660" t="s">
        <v>1909</v>
      </c>
      <c r="B111" s="661" t="s">
        <v>1765</v>
      </c>
      <c r="C111" s="656">
        <v>1.17</v>
      </c>
      <c r="D111" s="656">
        <v>1.2</v>
      </c>
      <c r="E111" s="656">
        <v>1.22</v>
      </c>
      <c r="F111" s="656">
        <v>1.23</v>
      </c>
      <c r="G111" s="656">
        <v>1.24</v>
      </c>
      <c r="H111" s="656">
        <v>1.24</v>
      </c>
      <c r="I111" s="656">
        <v>1.25</v>
      </c>
      <c r="J111" s="656">
        <v>1.26</v>
      </c>
      <c r="K111" s="656">
        <v>1.26</v>
      </c>
      <c r="L111" s="656">
        <v>1.27</v>
      </c>
      <c r="M111" s="656">
        <v>1.28</v>
      </c>
      <c r="N111" s="656">
        <v>1.28</v>
      </c>
      <c r="O111" s="656">
        <v>1.29</v>
      </c>
      <c r="P111" s="656">
        <v>1.29</v>
      </c>
      <c r="Q111" s="656">
        <v>1.3</v>
      </c>
      <c r="R111" s="656" t="s">
        <v>1876</v>
      </c>
      <c r="S111" s="656">
        <v>1.31</v>
      </c>
      <c r="T111" s="656">
        <v>1.32</v>
      </c>
      <c r="U111" s="656">
        <v>1.32</v>
      </c>
      <c r="V111" s="656" t="s">
        <v>1877</v>
      </c>
      <c r="W111" s="656">
        <v>1.32</v>
      </c>
      <c r="X111" s="656" t="s">
        <v>1876</v>
      </c>
      <c r="Y111" s="656" t="s">
        <v>1876</v>
      </c>
      <c r="Z111" s="656" t="s">
        <v>1878</v>
      </c>
      <c r="AA111" s="656" t="s">
        <v>1877</v>
      </c>
      <c r="AB111" s="656" t="s">
        <v>1877</v>
      </c>
      <c r="AC111" s="656" t="s">
        <v>1877</v>
      </c>
      <c r="AD111" s="656">
        <v>1.34</v>
      </c>
      <c r="AE111" s="656">
        <v>1.34</v>
      </c>
      <c r="AF111" s="656">
        <v>1.35</v>
      </c>
      <c r="AG111" s="657">
        <v>2</v>
      </c>
      <c r="AH111" s="658" t="s">
        <v>364</v>
      </c>
      <c r="AI111" s="657">
        <v>18</v>
      </c>
      <c r="AJ111" s="659" t="s">
        <v>364</v>
      </c>
      <c r="AK111" s="658"/>
      <c r="AL111" s="658"/>
      <c r="AM111" s="658"/>
      <c r="AN111" s="658"/>
      <c r="AO111" s="658"/>
      <c r="AP111" s="658"/>
      <c r="AQ111" s="658"/>
    </row>
    <row r="112" spans="1:43" ht="15" x14ac:dyDescent="0.25">
      <c r="A112" s="660" t="s">
        <v>1910</v>
      </c>
      <c r="B112" s="661" t="s">
        <v>1762</v>
      </c>
      <c r="C112" s="656">
        <v>1.07</v>
      </c>
      <c r="D112" s="656">
        <v>1.0900000000000001</v>
      </c>
      <c r="E112" s="656">
        <v>1.1299999999999999</v>
      </c>
      <c r="F112" s="656">
        <v>1.1299999999999999</v>
      </c>
      <c r="G112" s="656">
        <v>1.1399999999999999</v>
      </c>
      <c r="H112" s="656">
        <v>1.1499999999999999</v>
      </c>
      <c r="I112" s="656">
        <v>1.1599999999999999</v>
      </c>
      <c r="J112" s="656" t="s">
        <v>1814</v>
      </c>
      <c r="K112" s="656">
        <v>1.17</v>
      </c>
      <c r="L112" s="656">
        <v>1.18</v>
      </c>
      <c r="M112" s="656">
        <v>1.18</v>
      </c>
      <c r="N112" s="656">
        <v>1.19</v>
      </c>
      <c r="O112" s="656">
        <v>1.2</v>
      </c>
      <c r="P112" s="656" t="s">
        <v>1773</v>
      </c>
      <c r="Q112" s="656">
        <v>1.21</v>
      </c>
      <c r="R112" s="656" t="s">
        <v>1794</v>
      </c>
      <c r="S112" s="656">
        <v>1.22</v>
      </c>
      <c r="T112" s="656" t="s">
        <v>1874</v>
      </c>
      <c r="U112" s="656">
        <v>1.23</v>
      </c>
      <c r="V112" s="656">
        <v>1.23</v>
      </c>
      <c r="W112" s="656" t="s">
        <v>1874</v>
      </c>
      <c r="X112" s="656">
        <v>1.22</v>
      </c>
      <c r="Y112" s="656">
        <v>1.22</v>
      </c>
      <c r="Z112" s="656">
        <v>1.22</v>
      </c>
      <c r="AA112" s="656">
        <v>1.23</v>
      </c>
      <c r="AB112" s="656">
        <v>1.23</v>
      </c>
      <c r="AC112" s="656">
        <v>1.23</v>
      </c>
      <c r="AD112" s="656">
        <v>1.23</v>
      </c>
      <c r="AE112" s="656">
        <v>1.23</v>
      </c>
      <c r="AF112" s="656">
        <v>1.24</v>
      </c>
      <c r="AG112" s="657">
        <v>1</v>
      </c>
      <c r="AH112" s="658" t="s">
        <v>364</v>
      </c>
      <c r="AI112" s="657">
        <v>17</v>
      </c>
      <c r="AJ112" s="659" t="s">
        <v>364</v>
      </c>
      <c r="AK112" s="658"/>
      <c r="AL112" s="658"/>
      <c r="AM112" s="658"/>
      <c r="AN112" s="658"/>
      <c r="AO112" s="658"/>
      <c r="AP112" s="658"/>
      <c r="AQ112" s="658"/>
    </row>
    <row r="113" spans="1:43" ht="15" x14ac:dyDescent="0.25">
      <c r="A113" s="660" t="s">
        <v>1911</v>
      </c>
      <c r="B113" s="661" t="s">
        <v>1760</v>
      </c>
      <c r="C113" s="656">
        <v>1.06</v>
      </c>
      <c r="D113" s="656">
        <v>1.07</v>
      </c>
      <c r="E113" s="656">
        <v>1.1000000000000001</v>
      </c>
      <c r="F113" s="656">
        <v>1.1100000000000001</v>
      </c>
      <c r="G113" s="656">
        <v>1.1100000000000001</v>
      </c>
      <c r="H113" s="656">
        <v>1.1200000000000001</v>
      </c>
      <c r="I113" s="656">
        <v>1.1299999999999999</v>
      </c>
      <c r="J113" s="656">
        <v>1.1299999999999999</v>
      </c>
      <c r="K113" s="656">
        <v>1.1399999999999999</v>
      </c>
      <c r="L113" s="656">
        <v>1.1399999999999999</v>
      </c>
      <c r="M113" s="656">
        <v>1.1499999999999999</v>
      </c>
      <c r="N113" s="656">
        <v>1.1499999999999999</v>
      </c>
      <c r="O113" s="656">
        <v>1.1599999999999999</v>
      </c>
      <c r="P113" s="656">
        <v>1.1599999999999999</v>
      </c>
      <c r="Q113" s="656">
        <v>1.1599999999999999</v>
      </c>
      <c r="R113" s="656">
        <v>1.17</v>
      </c>
      <c r="S113" s="656">
        <v>1.17</v>
      </c>
      <c r="T113" s="656">
        <v>1.17</v>
      </c>
      <c r="U113" s="656">
        <v>1.18</v>
      </c>
      <c r="V113" s="656">
        <v>1.18</v>
      </c>
      <c r="W113" s="656">
        <v>1.18</v>
      </c>
      <c r="X113" s="656">
        <v>1.18</v>
      </c>
      <c r="Y113" s="656">
        <v>1.18</v>
      </c>
      <c r="Z113" s="656">
        <v>1.18</v>
      </c>
      <c r="AA113" s="656">
        <v>1.18</v>
      </c>
      <c r="AB113" s="656">
        <v>1.18</v>
      </c>
      <c r="AC113" s="656">
        <v>1.18</v>
      </c>
      <c r="AD113" s="656">
        <v>1.18</v>
      </c>
      <c r="AE113" s="656">
        <v>1.18</v>
      </c>
      <c r="AF113" s="656">
        <v>1.18</v>
      </c>
      <c r="AG113" s="657">
        <v>0</v>
      </c>
      <c r="AH113" s="658" t="s">
        <v>364</v>
      </c>
      <c r="AI113" s="657">
        <v>12</v>
      </c>
      <c r="AJ113" s="659" t="s">
        <v>364</v>
      </c>
      <c r="AK113" s="658"/>
      <c r="AL113" s="658"/>
      <c r="AM113" s="658"/>
      <c r="AN113" s="658"/>
      <c r="AO113" s="658"/>
      <c r="AP113" s="658"/>
      <c r="AQ113" s="658"/>
    </row>
    <row r="114" spans="1:43" ht="15" x14ac:dyDescent="0.25">
      <c r="A114" s="662" t="s">
        <v>1912</v>
      </c>
      <c r="B114" s="663" t="s">
        <v>1772</v>
      </c>
      <c r="C114" s="664">
        <v>1.03</v>
      </c>
      <c r="D114" s="664">
        <v>1.04</v>
      </c>
      <c r="E114" s="664">
        <v>1.06</v>
      </c>
      <c r="F114" s="664">
        <v>1.07</v>
      </c>
      <c r="G114" s="664">
        <v>1.07</v>
      </c>
      <c r="H114" s="664">
        <v>1.07</v>
      </c>
      <c r="I114" s="664">
        <v>1.08</v>
      </c>
      <c r="J114" s="664">
        <v>1.08</v>
      </c>
      <c r="K114" s="664">
        <v>1.0900000000000001</v>
      </c>
      <c r="L114" s="664">
        <v>1.0900000000000001</v>
      </c>
      <c r="M114" s="664">
        <v>1.0900000000000001</v>
      </c>
      <c r="N114" s="664">
        <v>1.1000000000000001</v>
      </c>
      <c r="O114" s="664">
        <v>1.1100000000000001</v>
      </c>
      <c r="P114" s="664">
        <v>1.1100000000000001</v>
      </c>
      <c r="Q114" s="664">
        <v>1.1200000000000001</v>
      </c>
      <c r="R114" s="664">
        <v>1.1200000000000001</v>
      </c>
      <c r="S114" s="664">
        <v>1.1299999999999999</v>
      </c>
      <c r="T114" s="664" t="s">
        <v>1789</v>
      </c>
      <c r="U114" s="664">
        <v>1.1399999999999999</v>
      </c>
      <c r="V114" s="664">
        <v>1.1399999999999999</v>
      </c>
      <c r="W114" s="664">
        <v>1.1399999999999999</v>
      </c>
      <c r="X114" s="664" t="s">
        <v>1789</v>
      </c>
      <c r="Y114" s="664" t="s">
        <v>1789</v>
      </c>
      <c r="Z114" s="664" t="s">
        <v>1789</v>
      </c>
      <c r="AA114" s="664" t="s">
        <v>1789</v>
      </c>
      <c r="AB114" s="664" t="s">
        <v>1789</v>
      </c>
      <c r="AC114" s="664">
        <v>1.1399999999999999</v>
      </c>
      <c r="AD114" s="664">
        <v>1.1399999999999999</v>
      </c>
      <c r="AE114" s="664">
        <v>1.1399999999999999</v>
      </c>
      <c r="AF114" s="664">
        <v>1.1399999999999999</v>
      </c>
      <c r="AG114" s="665">
        <v>0</v>
      </c>
      <c r="AH114" s="666" t="s">
        <v>364</v>
      </c>
      <c r="AI114" s="665">
        <v>11</v>
      </c>
      <c r="AJ114" s="667" t="s">
        <v>364</v>
      </c>
      <c r="AK114" s="658"/>
      <c r="AL114" s="658"/>
      <c r="AM114" s="658"/>
      <c r="AN114" s="658"/>
      <c r="AO114" s="658"/>
      <c r="AP114" s="658"/>
      <c r="AQ114" s="658"/>
    </row>
    <row r="115" spans="1:43" ht="12.75" x14ac:dyDescent="0.2">
      <c r="A115" s="752" t="s">
        <v>1913</v>
      </c>
      <c r="B115" s="753"/>
      <c r="C115" s="753"/>
      <c r="D115" s="753"/>
      <c r="E115" s="753"/>
      <c r="F115" s="753"/>
      <c r="G115" s="753"/>
      <c r="H115" s="753"/>
      <c r="I115" s="753"/>
      <c r="J115" s="753"/>
      <c r="K115" s="753"/>
      <c r="L115" s="753"/>
      <c r="M115" s="753"/>
      <c r="N115" s="753"/>
      <c r="O115" s="668"/>
      <c r="P115" s="668"/>
      <c r="Q115" s="668"/>
      <c r="R115" s="668"/>
      <c r="S115" s="668"/>
      <c r="T115" s="668"/>
      <c r="U115" s="668"/>
      <c r="V115" s="668"/>
      <c r="W115" s="668"/>
      <c r="X115" s="668"/>
      <c r="Y115" s="668"/>
      <c r="Z115" s="668"/>
      <c r="AA115" s="668"/>
      <c r="AB115" s="668"/>
      <c r="AC115" s="668"/>
      <c r="AD115" s="668"/>
      <c r="AE115" s="669"/>
      <c r="AF115" s="669"/>
      <c r="AG115" s="669"/>
      <c r="AH115" s="670"/>
      <c r="AI115" s="670"/>
      <c r="AJ115" s="670"/>
      <c r="AK115" s="670"/>
      <c r="AL115" s="670"/>
      <c r="AM115" s="670"/>
      <c r="AN115" s="670"/>
      <c r="AO115" s="670"/>
      <c r="AP115" s="670"/>
      <c r="AQ115" s="670"/>
    </row>
    <row r="116" spans="1:43" ht="12.75" x14ac:dyDescent="0.2">
      <c r="A116" s="752"/>
      <c r="B116" s="753"/>
      <c r="C116" s="753"/>
      <c r="D116" s="753"/>
      <c r="E116" s="753"/>
      <c r="F116" s="753"/>
      <c r="G116" s="753"/>
      <c r="H116" s="753"/>
      <c r="I116" s="753"/>
      <c r="J116" s="753"/>
      <c r="K116" s="753"/>
      <c r="L116" s="753"/>
      <c r="M116" s="753"/>
      <c r="N116" s="753"/>
      <c r="O116" s="671"/>
      <c r="P116" s="671"/>
      <c r="Q116" s="671"/>
      <c r="R116" s="671"/>
      <c r="S116" s="671"/>
      <c r="T116" s="671"/>
      <c r="U116" s="671"/>
      <c r="V116" s="671"/>
      <c r="W116" s="671"/>
      <c r="X116" s="671"/>
      <c r="Y116" s="671"/>
      <c r="Z116" s="671"/>
      <c r="AA116" s="671"/>
      <c r="AB116" s="671"/>
      <c r="AC116" s="671"/>
      <c r="AD116" s="671"/>
      <c r="AE116" s="672"/>
      <c r="AF116" s="672"/>
      <c r="AG116" s="672"/>
      <c r="AH116" s="673"/>
      <c r="AI116" s="673"/>
      <c r="AJ116" s="673"/>
      <c r="AK116" s="673"/>
      <c r="AL116" s="673"/>
      <c r="AM116" s="673"/>
      <c r="AN116" s="673"/>
      <c r="AO116" s="673"/>
      <c r="AP116" s="673"/>
      <c r="AQ116" s="673"/>
    </row>
    <row r="117" spans="1:43" ht="12.75" x14ac:dyDescent="0.2">
      <c r="A117" s="751" t="s">
        <v>1914</v>
      </c>
      <c r="B117" s="723"/>
      <c r="C117" s="723"/>
      <c r="D117" s="723"/>
      <c r="E117" s="723"/>
      <c r="F117" s="723"/>
      <c r="G117" s="723"/>
      <c r="H117" s="723"/>
      <c r="I117" s="723"/>
      <c r="J117" s="723"/>
      <c r="K117" s="723"/>
      <c r="L117" s="723"/>
      <c r="M117" s="723"/>
      <c r="N117" s="723"/>
      <c r="O117" s="673"/>
      <c r="P117" s="673"/>
      <c r="Q117" s="673"/>
      <c r="R117" s="673"/>
      <c r="S117" s="673"/>
      <c r="T117" s="673"/>
      <c r="U117" s="673"/>
      <c r="V117" s="673"/>
      <c r="W117" s="673"/>
      <c r="X117" s="673"/>
      <c r="Y117" s="673"/>
      <c r="Z117" s="673"/>
      <c r="AA117" s="673"/>
      <c r="AB117" s="673"/>
      <c r="AC117" s="673"/>
      <c r="AD117" s="673"/>
      <c r="AE117" s="673"/>
      <c r="AF117" s="673"/>
      <c r="AG117" s="673"/>
      <c r="AH117" s="673"/>
      <c r="AI117" s="673"/>
      <c r="AJ117" s="673"/>
      <c r="AK117" s="673"/>
      <c r="AL117" s="673"/>
      <c r="AM117" s="673"/>
      <c r="AN117" s="673"/>
      <c r="AO117" s="673"/>
      <c r="AP117" s="673"/>
      <c r="AQ117" s="673"/>
    </row>
    <row r="118" spans="1:43" ht="12.75" x14ac:dyDescent="0.2">
      <c r="A118" s="751" t="s">
        <v>1915</v>
      </c>
      <c r="B118" s="723"/>
      <c r="C118" s="723"/>
      <c r="D118" s="723"/>
      <c r="E118" s="723"/>
      <c r="F118" s="723"/>
      <c r="G118" s="723"/>
      <c r="H118" s="723"/>
      <c r="I118" s="723"/>
      <c r="J118" s="723"/>
      <c r="K118" s="723"/>
      <c r="L118" s="723"/>
      <c r="M118" s="723"/>
      <c r="N118" s="723"/>
      <c r="O118" s="673"/>
      <c r="P118" s="673"/>
      <c r="Q118" s="673"/>
      <c r="R118" s="673"/>
      <c r="S118" s="673"/>
      <c r="T118" s="673"/>
      <c r="U118" s="673"/>
      <c r="V118" s="673"/>
      <c r="W118" s="673"/>
      <c r="X118" s="673"/>
      <c r="Y118" s="673"/>
      <c r="Z118" s="673"/>
      <c r="AA118" s="673"/>
      <c r="AB118" s="673"/>
      <c r="AC118" s="673"/>
      <c r="AD118" s="673"/>
      <c r="AE118" s="673"/>
      <c r="AF118" s="673"/>
      <c r="AG118" s="673"/>
      <c r="AH118" s="673"/>
      <c r="AI118" s="673"/>
      <c r="AJ118" s="673"/>
      <c r="AK118" s="673"/>
      <c r="AL118" s="673"/>
      <c r="AM118" s="673"/>
      <c r="AN118" s="673"/>
      <c r="AO118" s="673"/>
      <c r="AP118" s="673"/>
      <c r="AQ118" s="673"/>
    </row>
    <row r="119" spans="1:43" ht="12.75" x14ac:dyDescent="0.2">
      <c r="A119" s="751" t="s">
        <v>1916</v>
      </c>
      <c r="B119" s="723"/>
      <c r="C119" s="723"/>
      <c r="D119" s="723"/>
      <c r="E119" s="723"/>
      <c r="F119" s="723"/>
      <c r="G119" s="723"/>
      <c r="H119" s="723"/>
      <c r="I119" s="723"/>
      <c r="J119" s="723"/>
      <c r="K119" s="723"/>
      <c r="L119" s="723"/>
      <c r="M119" s="723"/>
      <c r="N119" s="723"/>
      <c r="O119" s="673"/>
      <c r="P119" s="673"/>
      <c r="Q119" s="673"/>
      <c r="R119" s="673"/>
      <c r="S119" s="673"/>
      <c r="T119" s="673"/>
      <c r="U119" s="673"/>
      <c r="V119" s="673"/>
      <c r="W119" s="673"/>
      <c r="X119" s="673"/>
      <c r="Y119" s="673"/>
      <c r="Z119" s="673"/>
      <c r="AA119" s="673"/>
      <c r="AB119" s="673"/>
      <c r="AC119" s="673"/>
      <c r="AD119" s="673"/>
      <c r="AE119" s="673"/>
      <c r="AF119" s="673"/>
      <c r="AG119" s="673"/>
      <c r="AH119" s="673"/>
      <c r="AI119" s="673"/>
      <c r="AJ119" s="673"/>
      <c r="AK119" s="673"/>
      <c r="AL119" s="673"/>
      <c r="AM119" s="673"/>
      <c r="AN119" s="673"/>
      <c r="AO119" s="673"/>
      <c r="AP119" s="673"/>
      <c r="AQ119" s="673"/>
    </row>
    <row r="120" spans="1:43" ht="12.75" x14ac:dyDescent="0.2">
      <c r="A120" s="751" t="s">
        <v>1917</v>
      </c>
      <c r="B120" s="723"/>
      <c r="C120" s="723"/>
      <c r="D120" s="723"/>
      <c r="E120" s="723"/>
      <c r="F120" s="723"/>
      <c r="G120" s="723"/>
      <c r="H120" s="723"/>
      <c r="I120" s="723"/>
      <c r="J120" s="723"/>
      <c r="K120" s="723"/>
      <c r="L120" s="723"/>
      <c r="M120" s="723"/>
      <c r="N120" s="723"/>
      <c r="O120" s="674"/>
      <c r="P120" s="674"/>
      <c r="Q120" s="674"/>
      <c r="R120" s="674"/>
      <c r="S120" s="674"/>
      <c r="T120" s="674"/>
      <c r="U120" s="674"/>
      <c r="V120" s="674"/>
      <c r="W120" s="674"/>
      <c r="X120" s="674"/>
      <c r="Y120" s="674"/>
      <c r="Z120" s="674"/>
      <c r="AA120" s="674"/>
      <c r="AB120" s="674"/>
      <c r="AC120" s="674"/>
      <c r="AD120" s="674"/>
      <c r="AE120" s="674"/>
      <c r="AF120" s="674"/>
      <c r="AG120" s="674"/>
      <c r="AH120" s="673"/>
      <c r="AI120" s="673"/>
      <c r="AJ120" s="673"/>
      <c r="AK120" s="673"/>
      <c r="AL120" s="673"/>
      <c r="AM120" s="673"/>
      <c r="AN120" s="673"/>
      <c r="AO120" s="673"/>
      <c r="AP120" s="673"/>
      <c r="AQ120" s="673"/>
    </row>
    <row r="121" spans="1:43" ht="12.75" x14ac:dyDescent="0.2">
      <c r="A121" s="751"/>
      <c r="B121" s="723"/>
      <c r="C121" s="723"/>
      <c r="D121" s="723"/>
      <c r="E121" s="723"/>
      <c r="F121" s="723"/>
      <c r="G121" s="723"/>
      <c r="H121" s="723"/>
      <c r="I121" s="723"/>
      <c r="J121" s="723"/>
      <c r="K121" s="723"/>
      <c r="L121" s="723"/>
      <c r="M121" s="723"/>
      <c r="N121" s="723"/>
      <c r="O121" s="674"/>
      <c r="P121" s="674"/>
      <c r="Q121" s="674"/>
      <c r="R121" s="674"/>
      <c r="S121" s="674"/>
      <c r="T121" s="674"/>
      <c r="U121" s="674"/>
      <c r="V121" s="674"/>
      <c r="W121" s="674"/>
      <c r="X121" s="674"/>
      <c r="Y121" s="674"/>
      <c r="Z121" s="674"/>
      <c r="AA121" s="674"/>
      <c r="AB121" s="674"/>
      <c r="AC121" s="674"/>
      <c r="AD121" s="674"/>
      <c r="AE121" s="674"/>
      <c r="AF121" s="674"/>
      <c r="AG121" s="674"/>
      <c r="AH121" s="673"/>
      <c r="AI121" s="673"/>
      <c r="AJ121" s="673"/>
      <c r="AK121" s="673"/>
      <c r="AL121" s="673"/>
      <c r="AM121" s="673"/>
      <c r="AN121" s="673"/>
      <c r="AO121" s="673"/>
      <c r="AP121" s="673"/>
      <c r="AQ121" s="673"/>
    </row>
    <row r="122" spans="1:43" ht="12.75" x14ac:dyDescent="0.2">
      <c r="A122" s="751" t="s">
        <v>1918</v>
      </c>
      <c r="B122" s="723"/>
      <c r="C122" s="723"/>
      <c r="D122" s="723"/>
      <c r="E122" s="723"/>
      <c r="F122" s="723"/>
      <c r="G122" s="723"/>
      <c r="H122" s="723"/>
      <c r="I122" s="723"/>
      <c r="J122" s="723"/>
      <c r="K122" s="723"/>
      <c r="L122" s="723"/>
      <c r="M122" s="723"/>
      <c r="N122" s="723"/>
      <c r="O122" s="675"/>
      <c r="P122" s="675"/>
      <c r="Q122" s="675"/>
      <c r="R122" s="675"/>
      <c r="S122" s="675"/>
      <c r="T122" s="675"/>
      <c r="U122" s="675"/>
      <c r="V122" s="675"/>
      <c r="W122" s="675"/>
      <c r="X122" s="675"/>
      <c r="Y122" s="675"/>
      <c r="Z122" s="675"/>
      <c r="AA122" s="675"/>
      <c r="AB122" s="675"/>
      <c r="AC122" s="675"/>
      <c r="AD122" s="675"/>
      <c r="AE122" s="673"/>
      <c r="AF122" s="673"/>
      <c r="AG122" s="673"/>
      <c r="AH122" s="673"/>
      <c r="AI122" s="673"/>
      <c r="AJ122" s="673"/>
      <c r="AK122" s="673"/>
      <c r="AL122" s="673"/>
      <c r="AM122" s="673"/>
      <c r="AN122" s="673"/>
      <c r="AO122" s="673"/>
      <c r="AP122" s="673"/>
      <c r="AQ122" s="673"/>
    </row>
    <row r="123" spans="1:43" ht="12.75" x14ac:dyDescent="0.2">
      <c r="A123" s="751" t="s">
        <v>1919</v>
      </c>
      <c r="B123" s="723"/>
      <c r="C123" s="723"/>
      <c r="D123" s="723"/>
      <c r="E123" s="723"/>
      <c r="F123" s="723"/>
      <c r="G123" s="723"/>
      <c r="H123" s="723"/>
      <c r="I123" s="723"/>
      <c r="J123" s="723"/>
      <c r="K123" s="723"/>
      <c r="L123" s="723"/>
      <c r="M123" s="723"/>
      <c r="N123" s="723"/>
      <c r="O123" s="675"/>
      <c r="P123" s="675"/>
      <c r="Q123" s="675"/>
      <c r="R123" s="675"/>
      <c r="S123" s="675"/>
      <c r="T123" s="675"/>
      <c r="U123" s="675"/>
      <c r="V123" s="675"/>
      <c r="W123" s="675"/>
      <c r="X123" s="675"/>
      <c r="Y123" s="675"/>
      <c r="Z123" s="675"/>
      <c r="AA123" s="675"/>
      <c r="AB123" s="675"/>
      <c r="AC123" s="675"/>
      <c r="AD123" s="675"/>
      <c r="AE123" s="673"/>
      <c r="AF123" s="673"/>
      <c r="AG123" s="673"/>
      <c r="AH123" s="673"/>
      <c r="AI123" s="673"/>
      <c r="AJ123" s="673"/>
      <c r="AK123" s="673"/>
      <c r="AL123" s="673"/>
      <c r="AM123" s="673"/>
      <c r="AN123" s="673"/>
      <c r="AO123" s="673"/>
      <c r="AP123" s="673"/>
      <c r="AQ123" s="673"/>
    </row>
    <row r="124" spans="1:43" ht="12.75" x14ac:dyDescent="0.2">
      <c r="A124" s="751"/>
      <c r="B124" s="723"/>
      <c r="C124" s="723"/>
      <c r="D124" s="723"/>
      <c r="E124" s="723"/>
      <c r="F124" s="723"/>
      <c r="G124" s="723"/>
      <c r="H124" s="723"/>
      <c r="I124" s="723"/>
      <c r="J124" s="723"/>
      <c r="K124" s="723"/>
      <c r="L124" s="723"/>
      <c r="M124" s="723"/>
      <c r="N124" s="723"/>
      <c r="O124" s="675"/>
      <c r="P124" s="675"/>
      <c r="Q124" s="675"/>
      <c r="R124" s="675"/>
      <c r="S124" s="675"/>
      <c r="T124" s="675"/>
      <c r="U124" s="675"/>
      <c r="V124" s="675"/>
      <c r="W124" s="675"/>
      <c r="X124" s="675"/>
      <c r="Y124" s="675"/>
      <c r="Z124" s="675"/>
      <c r="AA124" s="675"/>
      <c r="AB124" s="675"/>
      <c r="AC124" s="675"/>
      <c r="AD124" s="675"/>
      <c r="AE124" s="673"/>
      <c r="AF124" s="673"/>
      <c r="AG124" s="673"/>
      <c r="AH124" s="673"/>
      <c r="AI124" s="673"/>
      <c r="AJ124" s="673"/>
      <c r="AK124" s="673"/>
      <c r="AL124" s="673"/>
      <c r="AM124" s="673"/>
      <c r="AN124" s="673"/>
      <c r="AO124" s="673"/>
      <c r="AP124" s="673"/>
      <c r="AQ124" s="673"/>
    </row>
    <row r="125" spans="1:43" ht="12.75" x14ac:dyDescent="0.2">
      <c r="A125" s="750" t="s">
        <v>1920</v>
      </c>
      <c r="B125" s="723"/>
      <c r="C125" s="723"/>
      <c r="D125" s="723"/>
      <c r="E125" s="723"/>
      <c r="F125" s="723"/>
      <c r="G125" s="723"/>
      <c r="H125" s="723"/>
      <c r="I125" s="723"/>
      <c r="J125" s="723"/>
      <c r="K125" s="723"/>
      <c r="L125" s="723"/>
      <c r="M125" s="723"/>
      <c r="N125" s="723"/>
      <c r="O125" s="676"/>
      <c r="P125" s="676"/>
      <c r="Q125" s="676"/>
      <c r="R125" s="676"/>
      <c r="S125" s="676"/>
      <c r="T125" s="676"/>
      <c r="U125" s="676"/>
      <c r="V125" s="676"/>
      <c r="W125" s="676"/>
      <c r="X125" s="676"/>
      <c r="Y125" s="676"/>
      <c r="Z125" s="676"/>
      <c r="AA125" s="676"/>
      <c r="AB125" s="676"/>
      <c r="AC125" s="676"/>
      <c r="AD125" s="676"/>
      <c r="AE125" s="676"/>
      <c r="AF125" s="676"/>
      <c r="AG125" s="676"/>
      <c r="AH125" s="673"/>
      <c r="AI125" s="673"/>
      <c r="AJ125" s="673"/>
      <c r="AK125" s="673"/>
      <c r="AL125" s="673"/>
      <c r="AM125" s="673"/>
      <c r="AN125" s="673"/>
      <c r="AO125" s="673"/>
      <c r="AP125" s="673"/>
      <c r="AQ125" s="673"/>
    </row>
    <row r="126" spans="1:43" ht="12.75" x14ac:dyDescent="0.2">
      <c r="A126" s="751" t="s">
        <v>1921</v>
      </c>
      <c r="B126" s="723"/>
      <c r="C126" s="723"/>
      <c r="D126" s="723"/>
      <c r="E126" s="723"/>
      <c r="F126" s="723"/>
      <c r="G126" s="723"/>
      <c r="H126" s="723"/>
      <c r="I126" s="723"/>
      <c r="J126" s="723"/>
      <c r="K126" s="723"/>
      <c r="L126" s="723"/>
      <c r="M126" s="723"/>
      <c r="N126" s="723"/>
      <c r="O126" s="676"/>
      <c r="P126" s="676"/>
      <c r="Q126" s="676"/>
      <c r="R126" s="676"/>
      <c r="S126" s="676"/>
      <c r="T126" s="676"/>
      <c r="U126" s="676"/>
      <c r="V126" s="676"/>
      <c r="W126" s="676"/>
      <c r="X126" s="676"/>
      <c r="Y126" s="676"/>
      <c r="Z126" s="676"/>
      <c r="AA126" s="676"/>
      <c r="AB126" s="676"/>
      <c r="AC126" s="676"/>
      <c r="AD126" s="676"/>
      <c r="AE126" s="676"/>
      <c r="AF126" s="676"/>
      <c r="AG126" s="676"/>
      <c r="AH126" s="673"/>
      <c r="AI126" s="673"/>
      <c r="AJ126" s="673"/>
      <c r="AK126" s="673"/>
      <c r="AL126" s="673"/>
      <c r="AM126" s="673"/>
      <c r="AN126" s="673"/>
      <c r="AO126" s="673"/>
      <c r="AP126" s="673"/>
      <c r="AQ126" s="673"/>
    </row>
    <row r="127" spans="1:43" ht="12.75" x14ac:dyDescent="0.2">
      <c r="A127" s="749" t="s">
        <v>1922</v>
      </c>
      <c r="B127" s="723"/>
      <c r="C127" s="723"/>
      <c r="D127" s="723"/>
      <c r="E127" s="723"/>
      <c r="F127" s="723"/>
      <c r="G127" s="723"/>
      <c r="H127" s="723"/>
      <c r="I127" s="723"/>
      <c r="J127" s="723"/>
      <c r="K127" s="723"/>
      <c r="L127" s="723"/>
      <c r="M127" s="723"/>
      <c r="N127" s="723"/>
      <c r="O127" s="676"/>
      <c r="P127" s="676"/>
      <c r="Q127" s="676"/>
      <c r="R127" s="676"/>
      <c r="S127" s="676"/>
      <c r="T127" s="676"/>
      <c r="U127" s="676"/>
      <c r="V127" s="676"/>
      <c r="W127" s="676"/>
      <c r="X127" s="676"/>
      <c r="Y127" s="676"/>
      <c r="Z127" s="676"/>
      <c r="AA127" s="676"/>
      <c r="AB127" s="676"/>
      <c r="AC127" s="676"/>
      <c r="AD127" s="676"/>
      <c r="AE127" s="676"/>
      <c r="AF127" s="676"/>
      <c r="AG127" s="676"/>
      <c r="AH127" s="673"/>
      <c r="AI127" s="673"/>
      <c r="AJ127" s="673"/>
      <c r="AK127" s="673"/>
      <c r="AL127" s="673"/>
      <c r="AM127" s="673"/>
      <c r="AN127" s="673"/>
      <c r="AO127" s="673"/>
      <c r="AP127" s="673"/>
      <c r="AQ127" s="673"/>
    </row>
    <row r="128" spans="1:43" ht="12.75" x14ac:dyDescent="0.2">
      <c r="A128" s="749"/>
      <c r="B128" s="723"/>
      <c r="C128" s="723"/>
      <c r="D128" s="723"/>
      <c r="E128" s="723"/>
      <c r="F128" s="723"/>
      <c r="G128" s="723"/>
      <c r="H128" s="723"/>
      <c r="I128" s="723"/>
      <c r="J128" s="723"/>
      <c r="K128" s="723"/>
      <c r="L128" s="723"/>
      <c r="M128" s="723"/>
      <c r="N128" s="723"/>
      <c r="O128" s="676"/>
      <c r="P128" s="676"/>
      <c r="Q128" s="676"/>
      <c r="R128" s="676"/>
      <c r="S128" s="676"/>
      <c r="T128" s="676"/>
      <c r="U128" s="676"/>
      <c r="V128" s="676"/>
      <c r="W128" s="676"/>
      <c r="X128" s="676"/>
      <c r="Y128" s="676"/>
      <c r="Z128" s="676"/>
      <c r="AA128" s="676"/>
      <c r="AB128" s="676"/>
      <c r="AC128" s="676"/>
      <c r="AD128" s="676"/>
      <c r="AE128" s="676"/>
      <c r="AF128" s="676"/>
      <c r="AG128" s="676"/>
      <c r="AH128" s="673"/>
      <c r="AI128" s="673"/>
      <c r="AJ128" s="673"/>
      <c r="AK128" s="673"/>
      <c r="AL128" s="673"/>
      <c r="AM128" s="673"/>
      <c r="AN128" s="673"/>
      <c r="AO128" s="673"/>
      <c r="AP128" s="673"/>
      <c r="AQ128" s="673"/>
    </row>
    <row r="129" spans="1:43" ht="12.75" x14ac:dyDescent="0.2">
      <c r="A129" s="750" t="s">
        <v>1923</v>
      </c>
      <c r="B129" s="723"/>
      <c r="C129" s="723"/>
      <c r="D129" s="723"/>
      <c r="E129" s="723"/>
      <c r="F129" s="723"/>
      <c r="G129" s="723"/>
      <c r="H129" s="723"/>
      <c r="I129" s="723"/>
      <c r="J129" s="723"/>
      <c r="K129" s="723"/>
      <c r="L129" s="723"/>
      <c r="M129" s="723"/>
      <c r="N129" s="723"/>
      <c r="O129" s="674"/>
      <c r="P129" s="674"/>
      <c r="Q129" s="674"/>
      <c r="R129" s="674"/>
      <c r="S129" s="674"/>
      <c r="T129" s="674"/>
      <c r="U129" s="674"/>
      <c r="V129" s="674"/>
      <c r="W129" s="674"/>
      <c r="X129" s="674"/>
      <c r="Y129" s="674"/>
      <c r="Z129" s="674"/>
      <c r="AA129" s="674"/>
      <c r="AB129" s="674"/>
      <c r="AC129" s="674"/>
      <c r="AD129" s="674"/>
      <c r="AE129" s="674"/>
      <c r="AF129" s="674"/>
      <c r="AG129" s="674"/>
      <c r="AH129" s="673"/>
      <c r="AI129" s="673"/>
      <c r="AJ129" s="673"/>
      <c r="AK129" s="673"/>
      <c r="AL129" s="673"/>
      <c r="AM129" s="673"/>
      <c r="AN129" s="673"/>
      <c r="AO129" s="673"/>
      <c r="AP129" s="673"/>
      <c r="AQ129" s="673"/>
    </row>
    <row r="130" spans="1:43" ht="12.75" x14ac:dyDescent="0.2">
      <c r="A130" s="749" t="s">
        <v>1924</v>
      </c>
      <c r="B130" s="723"/>
      <c r="C130" s="723"/>
      <c r="D130" s="723"/>
      <c r="E130" s="723"/>
      <c r="F130" s="723"/>
      <c r="G130" s="723"/>
      <c r="H130" s="723"/>
      <c r="I130" s="723"/>
      <c r="J130" s="723"/>
      <c r="K130" s="723"/>
      <c r="L130" s="723"/>
      <c r="M130" s="723"/>
      <c r="N130" s="723"/>
      <c r="O130" s="677"/>
      <c r="P130" s="677"/>
      <c r="Q130" s="677"/>
      <c r="R130" s="674"/>
      <c r="S130" s="674"/>
      <c r="T130" s="674"/>
      <c r="U130" s="674"/>
      <c r="V130" s="674"/>
      <c r="W130" s="674"/>
      <c r="X130" s="674"/>
      <c r="Y130" s="674"/>
      <c r="Z130" s="674"/>
      <c r="AA130" s="674"/>
      <c r="AB130" s="674"/>
      <c r="AC130" s="674"/>
      <c r="AD130" s="674"/>
      <c r="AE130" s="674"/>
      <c r="AF130" s="674"/>
      <c r="AG130" s="674"/>
      <c r="AH130" s="673"/>
      <c r="AI130" s="673"/>
      <c r="AJ130" s="673"/>
      <c r="AK130" s="673"/>
      <c r="AL130" s="673"/>
      <c r="AM130" s="673"/>
      <c r="AN130" s="673"/>
      <c r="AO130" s="673"/>
      <c r="AP130" s="673"/>
      <c r="AQ130" s="673"/>
    </row>
    <row r="131" spans="1:43" ht="12.75" x14ac:dyDescent="0.2">
      <c r="A131" s="670"/>
      <c r="B131" s="670"/>
      <c r="C131" s="670"/>
      <c r="D131" s="670"/>
      <c r="E131" s="670"/>
      <c r="F131" s="670"/>
      <c r="G131" s="670"/>
      <c r="H131" s="670"/>
      <c r="I131" s="670"/>
      <c r="J131" s="670"/>
      <c r="K131" s="670"/>
      <c r="L131" s="670"/>
      <c r="M131" s="670"/>
      <c r="N131" s="670"/>
      <c r="O131" s="673"/>
      <c r="P131" s="673"/>
      <c r="Q131" s="673"/>
      <c r="R131" s="673"/>
      <c r="S131" s="673"/>
      <c r="T131" s="673"/>
      <c r="U131" s="673"/>
      <c r="V131" s="673"/>
      <c r="W131" s="673"/>
      <c r="X131" s="673"/>
      <c r="Y131" s="673"/>
      <c r="Z131" s="673"/>
      <c r="AA131" s="673"/>
      <c r="AB131" s="673"/>
      <c r="AC131" s="673"/>
      <c r="AD131" s="673"/>
      <c r="AE131" s="673"/>
      <c r="AF131" s="673"/>
      <c r="AG131" s="673"/>
      <c r="AH131" s="673"/>
      <c r="AI131" s="673"/>
      <c r="AJ131" s="673"/>
      <c r="AK131" s="673"/>
      <c r="AL131" s="673"/>
      <c r="AM131" s="673"/>
      <c r="AN131" s="673"/>
      <c r="AO131" s="673"/>
      <c r="AP131" s="673"/>
      <c r="AQ131" s="673"/>
    </row>
    <row r="132" spans="1:43" ht="12.75" x14ac:dyDescent="0.2">
      <c r="A132" s="673"/>
      <c r="B132" s="673"/>
      <c r="C132" s="673"/>
      <c r="D132" s="673"/>
      <c r="E132" s="673"/>
      <c r="F132" s="673"/>
      <c r="G132" s="673"/>
      <c r="H132" s="673"/>
      <c r="I132" s="673"/>
      <c r="J132" s="673"/>
      <c r="K132" s="673"/>
      <c r="L132" s="673"/>
      <c r="M132" s="673"/>
      <c r="N132" s="673"/>
      <c r="O132" s="673"/>
      <c r="P132" s="673"/>
      <c r="Q132" s="673"/>
      <c r="R132" s="673"/>
      <c r="S132" s="673"/>
      <c r="T132" s="673"/>
      <c r="U132" s="673"/>
      <c r="V132" s="673"/>
      <c r="W132" s="673"/>
      <c r="X132" s="673"/>
      <c r="Y132" s="673"/>
      <c r="Z132" s="673"/>
      <c r="AA132" s="673"/>
      <c r="AB132" s="673"/>
      <c r="AC132" s="673"/>
      <c r="AD132" s="673"/>
      <c r="AE132" s="673"/>
      <c r="AF132" s="673"/>
      <c r="AG132" s="673"/>
      <c r="AH132" s="673"/>
      <c r="AI132" s="673"/>
      <c r="AJ132" s="673"/>
      <c r="AK132" s="673"/>
      <c r="AL132" s="673"/>
      <c r="AM132" s="673"/>
      <c r="AN132" s="673"/>
      <c r="AO132" s="673"/>
      <c r="AP132" s="673"/>
      <c r="AQ132" s="673"/>
    </row>
    <row r="133" spans="1:43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</row>
    <row r="134" spans="1:43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</row>
    <row r="135" spans="1:43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</row>
    <row r="136" spans="1:43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</row>
    <row r="137" spans="1:43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</row>
    <row r="138" spans="1:43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</row>
    <row r="139" spans="1:43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</row>
    <row r="140" spans="1:43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</row>
    <row r="141" spans="1:43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</row>
    <row r="142" spans="1:43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</row>
    <row r="143" spans="1:43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</row>
    <row r="144" spans="1:43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</row>
    <row r="145" spans="1:43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</row>
    <row r="146" spans="1:43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</row>
    <row r="147" spans="1:43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</row>
    <row r="148" spans="1:43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</row>
    <row r="149" spans="1:43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</row>
    <row r="150" spans="1:43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</row>
    <row r="151" spans="1:43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</row>
    <row r="152" spans="1:43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</row>
    <row r="153" spans="1:43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</row>
    <row r="154" spans="1:43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</row>
    <row r="155" spans="1:43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</row>
    <row r="156" spans="1:43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</row>
    <row r="157" spans="1:43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</row>
    <row r="158" spans="1:43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</row>
    <row r="159" spans="1:43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</row>
    <row r="160" spans="1:43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</row>
    <row r="161" spans="1:43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</row>
    <row r="162" spans="1:43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</row>
    <row r="163" spans="1:43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</row>
    <row r="164" spans="1:43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</row>
    <row r="165" spans="1:43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</row>
    <row r="166" spans="1:43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</row>
    <row r="167" spans="1:43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</row>
    <row r="168" spans="1:43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</row>
    <row r="169" spans="1:43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</row>
    <row r="170" spans="1:43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</row>
    <row r="171" spans="1:43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</row>
    <row r="172" spans="1:43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</row>
    <row r="173" spans="1:43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</row>
    <row r="174" spans="1:43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</row>
    <row r="175" spans="1:43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</row>
    <row r="176" spans="1:43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</row>
    <row r="177" spans="1:43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spans="1:43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</row>
    <row r="179" spans="1:43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</row>
    <row r="180" spans="1:43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</row>
    <row r="181" spans="1:43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</row>
    <row r="182" spans="1:43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</row>
    <row r="183" spans="1:43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</row>
    <row r="184" spans="1:43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</row>
    <row r="185" spans="1:43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</row>
    <row r="186" spans="1:43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</row>
    <row r="187" spans="1:43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</row>
    <row r="188" spans="1:43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spans="1:43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</row>
    <row r="190" spans="1:43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</row>
    <row r="191" spans="1:43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</row>
    <row r="192" spans="1:43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</row>
    <row r="193" spans="1:43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</row>
    <row r="194" spans="1:43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</row>
    <row r="195" spans="1:43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</row>
    <row r="196" spans="1:43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</row>
    <row r="197" spans="1:43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</row>
    <row r="198" spans="1:43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</row>
    <row r="199" spans="1:43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spans="1:43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</row>
    <row r="201" spans="1:43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</row>
    <row r="202" spans="1:43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</row>
    <row r="203" spans="1:43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</row>
    <row r="204" spans="1:43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</row>
    <row r="205" spans="1:43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</row>
    <row r="206" spans="1:43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</row>
    <row r="207" spans="1:43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</row>
    <row r="208" spans="1:43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</row>
    <row r="209" spans="1:43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</row>
    <row r="210" spans="1:43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</row>
    <row r="211" spans="1:43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</row>
    <row r="212" spans="1:43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</row>
    <row r="213" spans="1:43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</row>
    <row r="214" spans="1:43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</row>
    <row r="215" spans="1:43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</row>
    <row r="216" spans="1:43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</row>
    <row r="217" spans="1:43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</row>
    <row r="218" spans="1:43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</row>
    <row r="219" spans="1:43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</row>
    <row r="220" spans="1:43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</row>
    <row r="221" spans="1:43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</row>
    <row r="222" spans="1:43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</row>
    <row r="223" spans="1:43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</row>
    <row r="224" spans="1:43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</row>
    <row r="225" spans="1:43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</row>
    <row r="226" spans="1:43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</row>
    <row r="227" spans="1:43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</row>
    <row r="228" spans="1:43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</row>
    <row r="229" spans="1:43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</row>
    <row r="230" spans="1:43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</row>
    <row r="231" spans="1:43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</row>
    <row r="232" spans="1:43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</row>
    <row r="233" spans="1:43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</row>
    <row r="234" spans="1:43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</row>
    <row r="235" spans="1:43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</row>
    <row r="236" spans="1:43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</row>
    <row r="237" spans="1:43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</row>
    <row r="238" spans="1:43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</row>
    <row r="239" spans="1:43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</row>
    <row r="240" spans="1:43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</row>
    <row r="241" spans="1:43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</row>
    <row r="242" spans="1:43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</row>
    <row r="243" spans="1:43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</row>
    <row r="244" spans="1:43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</row>
    <row r="245" spans="1:43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</row>
    <row r="246" spans="1:43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</row>
    <row r="247" spans="1:43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</row>
    <row r="248" spans="1:43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</row>
    <row r="249" spans="1:43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</row>
    <row r="250" spans="1:43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</row>
    <row r="251" spans="1:43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</row>
    <row r="252" spans="1:43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</row>
    <row r="253" spans="1:43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</row>
    <row r="254" spans="1:43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</row>
    <row r="255" spans="1:43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</row>
    <row r="256" spans="1:43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</row>
    <row r="257" spans="1:43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</row>
    <row r="258" spans="1:43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</row>
    <row r="259" spans="1:43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</row>
    <row r="260" spans="1:43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</row>
    <row r="261" spans="1:43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</row>
    <row r="262" spans="1:43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</row>
    <row r="263" spans="1:43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</row>
    <row r="264" spans="1:43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</row>
    <row r="265" spans="1:43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</row>
    <row r="266" spans="1:43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</row>
    <row r="267" spans="1:43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</row>
    <row r="268" spans="1:43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</row>
    <row r="269" spans="1:43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</row>
    <row r="270" spans="1:43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</row>
    <row r="271" spans="1:43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</row>
    <row r="272" spans="1:43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</row>
    <row r="273" spans="1:43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</row>
    <row r="274" spans="1:43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</row>
    <row r="275" spans="1:43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</row>
    <row r="276" spans="1:43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</row>
    <row r="277" spans="1:43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</row>
    <row r="278" spans="1:43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</row>
    <row r="279" spans="1:43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</row>
    <row r="280" spans="1:43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</row>
    <row r="281" spans="1:43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</row>
    <row r="282" spans="1:43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</row>
    <row r="283" spans="1:43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</row>
    <row r="284" spans="1:43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</row>
    <row r="285" spans="1:43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</row>
    <row r="286" spans="1:43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</row>
    <row r="287" spans="1:43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</row>
    <row r="288" spans="1:43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</row>
    <row r="289" spans="1:43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</row>
    <row r="290" spans="1:43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</row>
    <row r="291" spans="1:43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</row>
    <row r="292" spans="1:43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</row>
    <row r="293" spans="1:43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</row>
    <row r="294" spans="1:43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</row>
    <row r="295" spans="1:43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</row>
    <row r="296" spans="1:43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</row>
    <row r="297" spans="1:43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</row>
    <row r="298" spans="1:43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</row>
    <row r="299" spans="1:43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</row>
    <row r="300" spans="1:43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</row>
    <row r="301" spans="1:43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</row>
    <row r="302" spans="1:43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</row>
    <row r="303" spans="1:43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</row>
    <row r="304" spans="1:43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</row>
    <row r="305" spans="1:43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</row>
    <row r="306" spans="1:43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</row>
    <row r="307" spans="1:43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</row>
    <row r="308" spans="1:43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</row>
    <row r="309" spans="1:43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</row>
    <row r="310" spans="1:43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</row>
    <row r="311" spans="1:43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</row>
    <row r="312" spans="1:43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</row>
    <row r="313" spans="1:43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</row>
    <row r="314" spans="1:43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</row>
    <row r="315" spans="1:43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</row>
    <row r="316" spans="1:43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</row>
    <row r="317" spans="1:43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</row>
    <row r="318" spans="1:43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</row>
    <row r="319" spans="1:43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</row>
    <row r="320" spans="1:43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</row>
    <row r="321" spans="1:43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</row>
    <row r="322" spans="1:43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</row>
    <row r="323" spans="1:43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</row>
    <row r="324" spans="1:43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</row>
    <row r="325" spans="1:43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</row>
    <row r="326" spans="1:43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</row>
    <row r="327" spans="1:43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</row>
    <row r="328" spans="1:43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</row>
    <row r="329" spans="1:43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</row>
    <row r="330" spans="1:43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</row>
    <row r="331" spans="1:43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</row>
    <row r="332" spans="1:43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</row>
    <row r="333" spans="1:43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</row>
    <row r="334" spans="1:43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</row>
    <row r="335" spans="1:43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</row>
    <row r="336" spans="1:43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</row>
    <row r="337" spans="1:43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</row>
    <row r="338" spans="1:43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</row>
    <row r="339" spans="1:43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</row>
    <row r="340" spans="1:43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</row>
    <row r="341" spans="1:43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</row>
    <row r="342" spans="1:43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</row>
    <row r="343" spans="1:43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</row>
    <row r="344" spans="1:43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</row>
    <row r="345" spans="1:43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</row>
    <row r="346" spans="1:43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</row>
    <row r="347" spans="1:43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</row>
    <row r="348" spans="1:43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</row>
    <row r="349" spans="1:43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</row>
    <row r="350" spans="1:43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</row>
    <row r="351" spans="1:43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</row>
    <row r="352" spans="1:43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</row>
    <row r="353" spans="1:43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</row>
    <row r="354" spans="1:43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</row>
    <row r="355" spans="1:43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</row>
    <row r="356" spans="1:43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</row>
    <row r="357" spans="1:43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</row>
    <row r="358" spans="1:43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</row>
    <row r="359" spans="1:43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</row>
    <row r="360" spans="1:43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</row>
    <row r="361" spans="1:43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</row>
    <row r="362" spans="1:43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</row>
    <row r="363" spans="1:43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</row>
    <row r="364" spans="1:43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</row>
    <row r="365" spans="1:43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</row>
    <row r="366" spans="1:43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</row>
    <row r="367" spans="1:43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</row>
    <row r="368" spans="1:43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</row>
    <row r="369" spans="1:43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</row>
    <row r="370" spans="1:43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</row>
    <row r="371" spans="1:43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</row>
    <row r="372" spans="1:43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</row>
    <row r="373" spans="1:43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</row>
    <row r="374" spans="1:43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</row>
    <row r="375" spans="1:43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</row>
    <row r="376" spans="1:43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</row>
    <row r="377" spans="1:43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</row>
    <row r="378" spans="1:43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</row>
    <row r="379" spans="1:43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</row>
    <row r="380" spans="1:43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</row>
    <row r="381" spans="1:43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</row>
    <row r="382" spans="1:43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</row>
    <row r="383" spans="1:43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</row>
    <row r="384" spans="1:43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</row>
    <row r="385" spans="1:43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</row>
    <row r="386" spans="1:43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</row>
    <row r="387" spans="1:43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</row>
    <row r="388" spans="1:43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</row>
    <row r="389" spans="1:43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</row>
    <row r="390" spans="1:43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</row>
    <row r="391" spans="1:43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</row>
    <row r="392" spans="1:43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</row>
    <row r="393" spans="1:43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</row>
    <row r="394" spans="1:43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</row>
    <row r="395" spans="1:43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</row>
    <row r="396" spans="1:43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</row>
    <row r="397" spans="1:43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</row>
    <row r="398" spans="1:43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</row>
    <row r="399" spans="1:43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</row>
    <row r="400" spans="1:43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</row>
    <row r="401" spans="1:43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</row>
    <row r="402" spans="1:43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</row>
    <row r="403" spans="1:43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</row>
    <row r="404" spans="1:43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</row>
    <row r="405" spans="1:43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</row>
    <row r="406" spans="1:43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</row>
    <row r="407" spans="1:43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</row>
    <row r="408" spans="1:43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</row>
    <row r="409" spans="1:43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</row>
    <row r="410" spans="1:43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</row>
    <row r="411" spans="1:43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</row>
    <row r="412" spans="1:43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</row>
    <row r="413" spans="1:43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</row>
    <row r="414" spans="1:43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</row>
    <row r="415" spans="1:43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</row>
    <row r="416" spans="1:43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</row>
    <row r="417" spans="1:43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</row>
    <row r="418" spans="1:43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</row>
    <row r="419" spans="1:43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</row>
    <row r="420" spans="1:43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</row>
    <row r="421" spans="1:43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</row>
    <row r="422" spans="1:43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</row>
    <row r="423" spans="1:43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</row>
    <row r="424" spans="1:43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</row>
    <row r="425" spans="1:43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</row>
    <row r="426" spans="1:43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</row>
    <row r="427" spans="1:43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</row>
    <row r="428" spans="1:43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</row>
    <row r="429" spans="1:43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</row>
    <row r="430" spans="1:43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</row>
    <row r="431" spans="1:43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</row>
    <row r="432" spans="1:43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</row>
    <row r="433" spans="1:43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</row>
    <row r="434" spans="1:43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</row>
    <row r="435" spans="1:43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</row>
    <row r="436" spans="1:43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</row>
    <row r="437" spans="1:43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</row>
    <row r="438" spans="1:43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</row>
    <row r="439" spans="1:43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</row>
    <row r="440" spans="1:43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</row>
    <row r="441" spans="1:43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</row>
    <row r="442" spans="1:43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</row>
    <row r="443" spans="1:43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</row>
    <row r="444" spans="1:43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</row>
    <row r="445" spans="1:43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</row>
    <row r="446" spans="1:43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</row>
    <row r="447" spans="1:43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</row>
    <row r="448" spans="1:43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</row>
    <row r="449" spans="1:43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</row>
    <row r="450" spans="1:43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</row>
    <row r="451" spans="1:43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</row>
    <row r="452" spans="1:43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</row>
    <row r="453" spans="1:43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</row>
    <row r="454" spans="1:43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</row>
    <row r="455" spans="1:43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</row>
    <row r="456" spans="1:43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</row>
    <row r="457" spans="1:43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</row>
    <row r="458" spans="1:43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</row>
    <row r="459" spans="1:43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</row>
    <row r="460" spans="1:43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</row>
    <row r="461" spans="1:43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</row>
    <row r="462" spans="1:43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</row>
    <row r="463" spans="1:43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</row>
    <row r="464" spans="1:43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</row>
    <row r="465" spans="1:43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</row>
    <row r="466" spans="1:43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</row>
    <row r="467" spans="1:43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</row>
    <row r="468" spans="1:43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</row>
    <row r="469" spans="1:43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</row>
    <row r="470" spans="1:43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</row>
    <row r="471" spans="1:43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</row>
    <row r="472" spans="1:43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</row>
    <row r="473" spans="1:43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</row>
    <row r="474" spans="1:43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</row>
    <row r="475" spans="1:43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</row>
    <row r="476" spans="1:43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</row>
    <row r="477" spans="1:43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</row>
    <row r="478" spans="1:43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</row>
    <row r="479" spans="1:43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</row>
    <row r="480" spans="1:43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</row>
    <row r="481" spans="1:43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</row>
    <row r="482" spans="1:43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</row>
    <row r="483" spans="1:43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</row>
    <row r="484" spans="1:43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</row>
    <row r="485" spans="1:43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</row>
    <row r="486" spans="1:43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</row>
    <row r="487" spans="1:43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</row>
    <row r="488" spans="1:43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</row>
    <row r="489" spans="1:43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</row>
    <row r="490" spans="1:43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</row>
    <row r="491" spans="1:43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</row>
    <row r="492" spans="1:43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</row>
    <row r="493" spans="1:43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</row>
    <row r="494" spans="1:43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</row>
    <row r="495" spans="1:43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</row>
    <row r="496" spans="1:43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</row>
    <row r="497" spans="1:43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</row>
    <row r="498" spans="1:43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</row>
    <row r="499" spans="1:43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</row>
    <row r="500" spans="1:43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</row>
    <row r="501" spans="1:43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</row>
    <row r="502" spans="1:43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</row>
    <row r="503" spans="1:43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</row>
    <row r="504" spans="1:43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</row>
    <row r="505" spans="1:43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</row>
    <row r="506" spans="1:43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</row>
    <row r="507" spans="1:43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</row>
    <row r="508" spans="1:43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</row>
    <row r="509" spans="1:43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</row>
    <row r="510" spans="1:43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</row>
    <row r="511" spans="1:43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</row>
    <row r="512" spans="1:43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</row>
    <row r="513" spans="1:43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</row>
    <row r="514" spans="1:43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</row>
    <row r="515" spans="1:43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</row>
    <row r="516" spans="1:43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</row>
    <row r="517" spans="1:43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</row>
    <row r="518" spans="1:43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</row>
    <row r="519" spans="1:43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</row>
    <row r="520" spans="1:43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</row>
    <row r="521" spans="1:43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</row>
    <row r="522" spans="1:43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</row>
    <row r="523" spans="1:43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</row>
    <row r="524" spans="1:43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</row>
    <row r="525" spans="1:43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</row>
    <row r="526" spans="1:43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</row>
    <row r="527" spans="1:43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</row>
    <row r="528" spans="1:43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</row>
    <row r="529" spans="1:43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</row>
    <row r="530" spans="1:43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</row>
    <row r="531" spans="1:43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</row>
    <row r="532" spans="1:43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</row>
    <row r="533" spans="1:43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</row>
    <row r="534" spans="1:43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</row>
    <row r="535" spans="1:43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</row>
    <row r="536" spans="1:43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</row>
    <row r="537" spans="1:43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</row>
    <row r="538" spans="1:43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</row>
    <row r="539" spans="1:43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</row>
    <row r="540" spans="1:43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</row>
    <row r="541" spans="1:43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</row>
    <row r="542" spans="1:43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</row>
    <row r="543" spans="1:43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</row>
    <row r="544" spans="1:43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</row>
    <row r="545" spans="1:43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</row>
    <row r="546" spans="1:43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</row>
    <row r="547" spans="1:43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</row>
    <row r="548" spans="1:43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</row>
    <row r="549" spans="1:43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</row>
    <row r="550" spans="1:43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</row>
    <row r="551" spans="1:43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</row>
    <row r="552" spans="1:43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</row>
    <row r="553" spans="1:43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</row>
    <row r="554" spans="1:43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</row>
    <row r="555" spans="1:43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</row>
    <row r="556" spans="1:43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</row>
    <row r="557" spans="1:43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</row>
    <row r="558" spans="1:43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</row>
    <row r="559" spans="1:43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</row>
    <row r="560" spans="1:43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</row>
    <row r="561" spans="1:43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</row>
    <row r="562" spans="1:43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</row>
    <row r="563" spans="1:43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</row>
    <row r="564" spans="1:43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</row>
    <row r="565" spans="1:43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</row>
    <row r="566" spans="1:43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</row>
    <row r="567" spans="1:43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</row>
    <row r="568" spans="1:43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</row>
    <row r="569" spans="1:43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</row>
    <row r="570" spans="1:43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</row>
    <row r="571" spans="1:43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</row>
    <row r="572" spans="1:43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</row>
    <row r="573" spans="1:43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</row>
    <row r="574" spans="1:43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</row>
    <row r="575" spans="1:43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</row>
    <row r="576" spans="1:43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</row>
    <row r="577" spans="1:43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</row>
    <row r="578" spans="1:43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</row>
    <row r="579" spans="1:43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</row>
    <row r="580" spans="1:43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</row>
    <row r="581" spans="1:43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</row>
    <row r="582" spans="1:43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</row>
    <row r="583" spans="1:43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</row>
    <row r="584" spans="1:43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</row>
    <row r="585" spans="1:43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</row>
    <row r="586" spans="1:43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</row>
    <row r="587" spans="1:43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</row>
    <row r="588" spans="1:43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</row>
    <row r="589" spans="1:43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</row>
    <row r="590" spans="1:43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</row>
    <row r="591" spans="1:43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</row>
    <row r="592" spans="1:43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</row>
    <row r="593" spans="1:43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</row>
    <row r="594" spans="1:43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</row>
    <row r="595" spans="1:43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</row>
    <row r="596" spans="1:43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</row>
    <row r="597" spans="1:43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</row>
    <row r="598" spans="1:43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</row>
    <row r="599" spans="1:43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</row>
    <row r="600" spans="1:43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</row>
    <row r="601" spans="1:43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</row>
    <row r="602" spans="1:43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</row>
    <row r="603" spans="1:43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</row>
    <row r="604" spans="1:43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</row>
    <row r="605" spans="1:43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</row>
    <row r="606" spans="1:43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</row>
    <row r="607" spans="1:43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</row>
    <row r="608" spans="1:43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</row>
    <row r="609" spans="1:43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</row>
    <row r="610" spans="1:43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</row>
    <row r="611" spans="1:43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</row>
    <row r="612" spans="1:43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</row>
    <row r="613" spans="1:43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</row>
    <row r="614" spans="1:43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</row>
    <row r="615" spans="1:43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</row>
    <row r="616" spans="1:43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</row>
    <row r="617" spans="1:43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</row>
    <row r="618" spans="1:43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</row>
    <row r="619" spans="1:43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</row>
    <row r="620" spans="1:43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</row>
    <row r="621" spans="1:43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</row>
    <row r="622" spans="1:43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</row>
    <row r="623" spans="1:43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</row>
    <row r="624" spans="1:43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</row>
    <row r="625" spans="1:43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</row>
    <row r="626" spans="1:43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</row>
    <row r="627" spans="1:43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</row>
    <row r="628" spans="1:43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</row>
    <row r="629" spans="1:43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</row>
    <row r="630" spans="1:43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</row>
    <row r="631" spans="1:43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</row>
    <row r="632" spans="1:43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</row>
    <row r="633" spans="1:43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</row>
    <row r="634" spans="1:43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</row>
    <row r="635" spans="1:43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</row>
    <row r="636" spans="1:43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</row>
    <row r="637" spans="1:43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</row>
    <row r="638" spans="1:43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</row>
    <row r="639" spans="1:43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</row>
    <row r="640" spans="1:43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</row>
    <row r="641" spans="1:43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</row>
    <row r="642" spans="1:43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</row>
    <row r="643" spans="1:43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</row>
    <row r="644" spans="1:43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</row>
    <row r="645" spans="1:43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</row>
    <row r="646" spans="1:43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</row>
    <row r="647" spans="1:43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</row>
    <row r="648" spans="1:43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</row>
    <row r="649" spans="1:43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</row>
    <row r="650" spans="1:43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</row>
    <row r="651" spans="1:43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</row>
    <row r="652" spans="1:43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</row>
    <row r="653" spans="1:43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</row>
    <row r="654" spans="1:43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</row>
    <row r="655" spans="1:43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</row>
    <row r="656" spans="1:43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</row>
    <row r="657" spans="1:43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</row>
    <row r="658" spans="1:43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</row>
    <row r="659" spans="1:43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</row>
    <row r="660" spans="1:43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</row>
    <row r="661" spans="1:43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</row>
    <row r="662" spans="1:43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</row>
    <row r="663" spans="1:43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</row>
    <row r="664" spans="1:43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</row>
    <row r="665" spans="1:43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</row>
    <row r="666" spans="1:43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</row>
    <row r="667" spans="1:43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</row>
    <row r="668" spans="1:43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</row>
    <row r="669" spans="1:43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</row>
    <row r="670" spans="1:43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</row>
    <row r="671" spans="1:43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</row>
    <row r="672" spans="1:43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</row>
    <row r="673" spans="1:43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</row>
    <row r="674" spans="1:43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</row>
    <row r="675" spans="1:43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</row>
    <row r="676" spans="1:43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</row>
    <row r="677" spans="1:43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</row>
    <row r="678" spans="1:43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</row>
    <row r="679" spans="1:43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</row>
    <row r="680" spans="1:43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</row>
    <row r="681" spans="1:43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</row>
    <row r="682" spans="1:43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</row>
    <row r="683" spans="1:43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</row>
    <row r="684" spans="1:43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</row>
    <row r="685" spans="1:43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</row>
    <row r="686" spans="1:43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</row>
    <row r="687" spans="1:43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</row>
    <row r="688" spans="1:43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</row>
    <row r="689" spans="1:43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</row>
    <row r="690" spans="1:43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</row>
    <row r="691" spans="1:43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</row>
    <row r="692" spans="1:43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</row>
    <row r="693" spans="1:43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</row>
    <row r="694" spans="1:43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</row>
    <row r="695" spans="1:43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</row>
    <row r="696" spans="1:43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</row>
    <row r="697" spans="1:43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</row>
    <row r="698" spans="1:43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</row>
    <row r="699" spans="1:43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</row>
    <row r="700" spans="1:43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</row>
    <row r="701" spans="1:43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</row>
    <row r="702" spans="1:43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</row>
    <row r="703" spans="1:43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</row>
    <row r="704" spans="1:43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</row>
    <row r="705" spans="1:43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</row>
    <row r="706" spans="1:43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</row>
    <row r="707" spans="1:43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</row>
    <row r="708" spans="1:43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</row>
    <row r="709" spans="1:43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</row>
    <row r="710" spans="1:43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</row>
    <row r="711" spans="1:43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</row>
    <row r="712" spans="1:43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</row>
    <row r="713" spans="1:43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</row>
    <row r="714" spans="1:43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</row>
    <row r="715" spans="1:43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</row>
    <row r="716" spans="1:43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</row>
    <row r="717" spans="1:43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</row>
    <row r="718" spans="1:43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</row>
    <row r="719" spans="1:43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</row>
    <row r="720" spans="1:43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</row>
    <row r="721" spans="1:43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</row>
    <row r="722" spans="1:43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</row>
    <row r="723" spans="1:43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</row>
    <row r="724" spans="1:43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</row>
    <row r="725" spans="1:43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</row>
    <row r="726" spans="1:43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</row>
    <row r="727" spans="1:43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</row>
    <row r="728" spans="1:43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</row>
    <row r="729" spans="1:43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</row>
    <row r="730" spans="1:43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</row>
    <row r="731" spans="1:43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</row>
    <row r="732" spans="1:43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</row>
    <row r="733" spans="1:43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</row>
    <row r="734" spans="1:43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</row>
    <row r="735" spans="1:43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</row>
    <row r="736" spans="1:43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</row>
    <row r="737" spans="1:43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</row>
    <row r="738" spans="1:43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</row>
    <row r="739" spans="1:43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</row>
    <row r="740" spans="1:43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</row>
    <row r="741" spans="1:43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</row>
    <row r="742" spans="1:43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</row>
    <row r="743" spans="1:43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</row>
    <row r="744" spans="1:43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</row>
    <row r="745" spans="1:43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</row>
    <row r="746" spans="1:43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</row>
    <row r="747" spans="1:43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</row>
    <row r="748" spans="1:43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</row>
    <row r="749" spans="1:43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</row>
    <row r="750" spans="1:43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</row>
    <row r="751" spans="1:43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</row>
    <row r="752" spans="1:43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</row>
    <row r="753" spans="1:43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</row>
    <row r="754" spans="1:43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</row>
    <row r="755" spans="1:43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</row>
    <row r="756" spans="1:43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</row>
    <row r="757" spans="1:43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</row>
    <row r="758" spans="1:43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</row>
    <row r="759" spans="1:43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</row>
    <row r="760" spans="1:43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</row>
    <row r="761" spans="1:43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</row>
    <row r="762" spans="1:43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</row>
    <row r="763" spans="1:43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</row>
    <row r="764" spans="1:43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</row>
    <row r="765" spans="1:43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</row>
    <row r="766" spans="1:43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</row>
    <row r="767" spans="1:43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</row>
    <row r="768" spans="1:43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</row>
    <row r="769" spans="1:43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</row>
    <row r="770" spans="1:43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</row>
    <row r="771" spans="1:43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</row>
    <row r="772" spans="1:43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</row>
    <row r="773" spans="1:43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</row>
    <row r="774" spans="1:43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</row>
    <row r="775" spans="1:43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</row>
    <row r="776" spans="1:43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</row>
    <row r="777" spans="1:43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</row>
    <row r="778" spans="1:43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</row>
    <row r="779" spans="1:43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</row>
    <row r="780" spans="1:43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</row>
    <row r="781" spans="1:43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</row>
    <row r="782" spans="1:43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</row>
    <row r="783" spans="1:43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</row>
    <row r="784" spans="1:43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</row>
    <row r="785" spans="1:43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</row>
    <row r="786" spans="1:43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</row>
    <row r="787" spans="1:43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</row>
    <row r="788" spans="1:43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</row>
    <row r="789" spans="1:43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</row>
    <row r="790" spans="1:43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</row>
    <row r="791" spans="1:43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</row>
    <row r="792" spans="1:43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</row>
    <row r="793" spans="1:43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</row>
    <row r="794" spans="1:43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</row>
    <row r="795" spans="1:43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</row>
    <row r="796" spans="1:43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</row>
    <row r="797" spans="1:43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</row>
    <row r="798" spans="1:43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</row>
    <row r="799" spans="1:43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</row>
    <row r="800" spans="1:43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</row>
    <row r="801" spans="1:43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</row>
    <row r="802" spans="1:43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</row>
    <row r="803" spans="1:43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</row>
    <row r="804" spans="1:43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</row>
    <row r="805" spans="1:43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</row>
    <row r="806" spans="1:43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</row>
    <row r="807" spans="1:43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</row>
    <row r="808" spans="1:43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</row>
    <row r="809" spans="1:43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</row>
    <row r="810" spans="1:43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</row>
    <row r="811" spans="1:43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</row>
    <row r="812" spans="1:43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</row>
    <row r="813" spans="1:43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</row>
    <row r="814" spans="1:43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</row>
    <row r="815" spans="1:43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</row>
    <row r="816" spans="1:43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</row>
    <row r="817" spans="1:43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</row>
    <row r="818" spans="1:43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</row>
    <row r="819" spans="1:43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</row>
    <row r="820" spans="1:43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</row>
    <row r="821" spans="1:43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</row>
    <row r="822" spans="1:43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</row>
    <row r="823" spans="1:43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</row>
    <row r="824" spans="1:43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</row>
    <row r="825" spans="1:43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</row>
    <row r="826" spans="1:43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</row>
    <row r="827" spans="1:43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</row>
    <row r="828" spans="1:43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</row>
    <row r="829" spans="1:43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</row>
    <row r="830" spans="1:43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</row>
    <row r="831" spans="1:43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</row>
    <row r="832" spans="1:43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</row>
    <row r="833" spans="1:43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</row>
    <row r="834" spans="1:43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</row>
    <row r="835" spans="1:43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</row>
    <row r="836" spans="1:43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</row>
    <row r="837" spans="1:43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</row>
    <row r="838" spans="1:43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</row>
    <row r="839" spans="1:43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</row>
    <row r="840" spans="1:43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</row>
    <row r="841" spans="1:43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</row>
    <row r="842" spans="1:43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</row>
    <row r="843" spans="1:43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</row>
    <row r="844" spans="1:43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</row>
    <row r="845" spans="1:43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</row>
    <row r="846" spans="1:43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</row>
    <row r="847" spans="1:43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</row>
    <row r="848" spans="1:43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</row>
    <row r="849" spans="1:43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</row>
    <row r="850" spans="1:43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</row>
    <row r="851" spans="1:43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</row>
    <row r="852" spans="1:43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</row>
    <row r="853" spans="1:43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</row>
    <row r="854" spans="1:43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</row>
    <row r="855" spans="1:43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</row>
    <row r="856" spans="1:43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</row>
    <row r="857" spans="1:43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</row>
    <row r="858" spans="1:43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</row>
    <row r="859" spans="1:43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</row>
    <row r="860" spans="1:43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</row>
    <row r="861" spans="1:43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</row>
    <row r="862" spans="1:43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</row>
    <row r="863" spans="1:43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</row>
    <row r="864" spans="1:43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</row>
    <row r="865" spans="1:43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</row>
    <row r="866" spans="1:43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</row>
    <row r="867" spans="1:43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</row>
    <row r="868" spans="1:43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</row>
    <row r="869" spans="1:43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</row>
    <row r="870" spans="1:43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</row>
    <row r="871" spans="1:43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</row>
    <row r="872" spans="1:43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</row>
    <row r="873" spans="1:43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</row>
    <row r="874" spans="1:43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</row>
    <row r="875" spans="1:43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</row>
    <row r="876" spans="1:43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</row>
    <row r="877" spans="1:43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</row>
    <row r="878" spans="1:43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</row>
    <row r="879" spans="1:43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</row>
    <row r="880" spans="1:43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</row>
    <row r="881" spans="1:43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</row>
    <row r="882" spans="1:43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</row>
    <row r="883" spans="1:43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</row>
    <row r="884" spans="1:43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</row>
    <row r="885" spans="1:43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</row>
    <row r="886" spans="1:43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</row>
    <row r="887" spans="1:43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</row>
    <row r="888" spans="1:43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</row>
    <row r="889" spans="1:43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</row>
    <row r="890" spans="1:43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</row>
    <row r="891" spans="1:43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</row>
    <row r="892" spans="1:43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</row>
    <row r="893" spans="1:43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</row>
    <row r="894" spans="1:43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</row>
    <row r="895" spans="1:43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</row>
    <row r="896" spans="1:43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</row>
    <row r="897" spans="1:43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</row>
    <row r="898" spans="1:43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</row>
    <row r="899" spans="1:43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</row>
    <row r="900" spans="1:43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</row>
    <row r="901" spans="1:43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</row>
    <row r="902" spans="1:43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</row>
    <row r="903" spans="1:43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</row>
    <row r="904" spans="1:43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</row>
    <row r="905" spans="1:43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</row>
    <row r="906" spans="1:43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</row>
    <row r="907" spans="1:43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</row>
    <row r="908" spans="1:43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</row>
    <row r="909" spans="1:43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</row>
    <row r="910" spans="1:43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</row>
    <row r="911" spans="1:43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</row>
    <row r="912" spans="1:43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</row>
    <row r="913" spans="1:43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</row>
    <row r="914" spans="1:43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</row>
    <row r="915" spans="1:43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</row>
    <row r="916" spans="1:43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</row>
    <row r="917" spans="1:43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</row>
    <row r="918" spans="1:43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</row>
    <row r="919" spans="1:43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</row>
    <row r="920" spans="1:43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</row>
    <row r="921" spans="1:43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</row>
    <row r="922" spans="1:43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</row>
    <row r="923" spans="1:43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</row>
    <row r="924" spans="1:43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</row>
    <row r="925" spans="1:43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</row>
    <row r="926" spans="1:43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</row>
    <row r="927" spans="1:43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</row>
    <row r="928" spans="1:43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</row>
    <row r="929" spans="1:43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</row>
    <row r="930" spans="1:43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</row>
    <row r="931" spans="1:43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</row>
    <row r="932" spans="1:43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</row>
    <row r="933" spans="1:43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</row>
    <row r="934" spans="1:43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</row>
    <row r="935" spans="1:43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</row>
    <row r="936" spans="1:43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</row>
    <row r="937" spans="1:43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</row>
    <row r="938" spans="1:43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</row>
    <row r="939" spans="1:43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</row>
    <row r="940" spans="1:43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</row>
    <row r="941" spans="1:43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</row>
    <row r="942" spans="1:43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</row>
    <row r="943" spans="1:43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</row>
    <row r="944" spans="1:43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</row>
    <row r="945" spans="1:43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</row>
    <row r="946" spans="1:43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</row>
    <row r="947" spans="1:43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</row>
    <row r="948" spans="1:43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</row>
    <row r="949" spans="1:43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</row>
    <row r="950" spans="1:43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</row>
    <row r="951" spans="1:43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</row>
    <row r="952" spans="1:43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</row>
    <row r="953" spans="1:43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</row>
    <row r="954" spans="1:43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</row>
    <row r="955" spans="1:43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</row>
    <row r="956" spans="1:43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</row>
    <row r="957" spans="1:43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</row>
    <row r="958" spans="1:43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</row>
    <row r="959" spans="1:43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</row>
    <row r="960" spans="1:43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</row>
    <row r="961" spans="1:43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</row>
    <row r="962" spans="1:43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</row>
    <row r="963" spans="1:43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</row>
    <row r="964" spans="1:43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</row>
    <row r="965" spans="1:43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</row>
    <row r="966" spans="1:43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</row>
    <row r="967" spans="1:43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</row>
    <row r="968" spans="1:43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</row>
    <row r="969" spans="1:43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</row>
    <row r="970" spans="1:43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</row>
    <row r="971" spans="1:43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</row>
    <row r="972" spans="1:43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</row>
    <row r="973" spans="1:43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</row>
    <row r="974" spans="1:43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</row>
    <row r="975" spans="1:43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</row>
    <row r="976" spans="1:43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</row>
    <row r="977" spans="1:43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</row>
    <row r="978" spans="1:43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</row>
    <row r="979" spans="1:43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</row>
    <row r="980" spans="1:43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</row>
    <row r="981" spans="1:43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</row>
    <row r="982" spans="1:43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</row>
    <row r="983" spans="1:43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</row>
    <row r="984" spans="1:43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</row>
    <row r="985" spans="1:43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</row>
    <row r="986" spans="1:43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</row>
    <row r="987" spans="1:43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</row>
    <row r="988" spans="1:43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</row>
    <row r="989" spans="1:43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</row>
    <row r="990" spans="1:43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</row>
    <row r="991" spans="1:43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</row>
    <row r="992" spans="1:43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</row>
    <row r="993" spans="1:43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</row>
    <row r="994" spans="1:43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</row>
    <row r="995" spans="1:43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</row>
    <row r="996" spans="1:43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</row>
    <row r="997" spans="1:43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</row>
    <row r="998" spans="1:43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</row>
    <row r="999" spans="1:43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</row>
    <row r="1000" spans="1:43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</row>
    <row r="1001" spans="1:43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</row>
    <row r="1002" spans="1:43" ht="12.75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</row>
    <row r="1003" spans="1:43" ht="12.75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</row>
    <row r="1004" spans="1:43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</row>
  </sheetData>
  <mergeCells count="57">
    <mergeCell ref="A115:N115"/>
    <mergeCell ref="A116:N116"/>
    <mergeCell ref="A117:N117"/>
    <mergeCell ref="A118:N118"/>
    <mergeCell ref="A119:N119"/>
    <mergeCell ref="Q5:Q7"/>
    <mergeCell ref="R5:R7"/>
    <mergeCell ref="S5:S7"/>
    <mergeCell ref="L5:L7"/>
    <mergeCell ref="M5:M7"/>
    <mergeCell ref="A127:N127"/>
    <mergeCell ref="A128:N128"/>
    <mergeCell ref="A129:N129"/>
    <mergeCell ref="A130:N130"/>
    <mergeCell ref="A120:N120"/>
    <mergeCell ref="A121:N121"/>
    <mergeCell ref="A122:N122"/>
    <mergeCell ref="A123:N123"/>
    <mergeCell ref="A124:N124"/>
    <mergeCell ref="A125:N125"/>
    <mergeCell ref="A126:N126"/>
    <mergeCell ref="A2:AJ3"/>
    <mergeCell ref="A4:AJ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N5:N7"/>
    <mergeCell ref="O5:O7"/>
    <mergeCell ref="P5:P7"/>
    <mergeCell ref="AM5:AM7"/>
    <mergeCell ref="AN5:AO5"/>
    <mergeCell ref="AG6:AH6"/>
    <mergeCell ref="AI6:AJ6"/>
    <mergeCell ref="AN6:AO6"/>
    <mergeCell ref="AD5:AD7"/>
    <mergeCell ref="AE5:AE7"/>
    <mergeCell ref="AF5:AF7"/>
    <mergeCell ref="AG5:AJ5"/>
    <mergeCell ref="AL5:AL7"/>
    <mergeCell ref="Y5:Y7"/>
    <mergeCell ref="Z5:Z7"/>
    <mergeCell ref="AA5:AA7"/>
    <mergeCell ref="AB5:AB7"/>
    <mergeCell ref="AC5:AC7"/>
    <mergeCell ref="T5:T7"/>
    <mergeCell ref="U5:U7"/>
    <mergeCell ref="V5:V7"/>
    <mergeCell ref="W5:W7"/>
    <mergeCell ref="X5:X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D7DF23"/>
    <outlinePr summaryBelow="0" summaryRight="0"/>
  </sheetPr>
  <dimension ref="A1:AB1001"/>
  <sheetViews>
    <sheetView workbookViewId="0"/>
  </sheetViews>
  <sheetFormatPr defaultColWidth="14.42578125" defaultRowHeight="15.75" customHeight="1" x14ac:dyDescent="0.2"/>
  <cols>
    <col min="7" max="7" width="23.85546875" customWidth="1"/>
  </cols>
  <sheetData>
    <row r="1" spans="1:28" x14ac:dyDescent="0.2">
      <c r="A1" s="631" t="s">
        <v>1816</v>
      </c>
      <c r="B1" s="631" t="s">
        <v>1818</v>
      </c>
      <c r="C1" s="631" t="s">
        <v>1819</v>
      </c>
      <c r="D1" s="631"/>
      <c r="E1" s="631" t="s">
        <v>1820</v>
      </c>
      <c r="F1" s="632"/>
      <c r="G1" s="633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</row>
    <row r="2" spans="1:28" x14ac:dyDescent="0.2">
      <c r="A2" s="635" t="s">
        <v>33</v>
      </c>
      <c r="B2" s="636" t="s">
        <v>1824</v>
      </c>
      <c r="C2" s="635" t="s">
        <v>90</v>
      </c>
      <c r="D2" s="631" t="s">
        <v>1826</v>
      </c>
      <c r="E2" s="631" t="s">
        <v>1827</v>
      </c>
      <c r="F2" s="637"/>
      <c r="G2" s="638" t="s">
        <v>1828</v>
      </c>
      <c r="H2" s="639"/>
      <c r="I2" s="639"/>
      <c r="J2" s="639"/>
      <c r="K2" s="639"/>
      <c r="L2" s="639"/>
      <c r="M2" s="639"/>
      <c r="N2" s="639"/>
      <c r="O2" s="639"/>
      <c r="P2" s="639"/>
      <c r="Q2" s="639"/>
      <c r="R2" s="639"/>
      <c r="S2" s="639"/>
      <c r="T2" s="639"/>
      <c r="U2" s="639"/>
      <c r="V2" s="639"/>
      <c r="W2" s="639"/>
      <c r="X2" s="639"/>
      <c r="Y2" s="639"/>
      <c r="Z2" s="639"/>
      <c r="AA2" s="639"/>
      <c r="AB2" s="639"/>
    </row>
    <row r="3" spans="1:28" x14ac:dyDescent="0.2">
      <c r="A3" s="640" t="s">
        <v>96</v>
      </c>
      <c r="B3" s="641">
        <f>1504/1510</f>
        <v>0.99602649006622512</v>
      </c>
      <c r="C3" s="642">
        <v>1646156</v>
      </c>
      <c r="D3" s="643">
        <v>739</v>
      </c>
      <c r="E3" s="644">
        <f t="shared" ref="E3:E26" si="0">C3/D3</f>
        <v>2227.5453315290933</v>
      </c>
      <c r="F3" s="124" t="s">
        <v>167</v>
      </c>
      <c r="G3" s="645" t="s">
        <v>96</v>
      </c>
    </row>
    <row r="4" spans="1:28" x14ac:dyDescent="0.2">
      <c r="A4" s="640" t="s">
        <v>340</v>
      </c>
      <c r="B4" s="641">
        <f>1041/1049</f>
        <v>0.99237368922783609</v>
      </c>
      <c r="C4" s="642">
        <v>1139746</v>
      </c>
      <c r="D4" s="643">
        <v>716</v>
      </c>
      <c r="E4" s="644">
        <f t="shared" si="0"/>
        <v>1591.8240223463688</v>
      </c>
      <c r="F4" s="124" t="s">
        <v>167</v>
      </c>
      <c r="G4" s="645" t="s">
        <v>340</v>
      </c>
    </row>
    <row r="5" spans="1:28" x14ac:dyDescent="0.2">
      <c r="A5" s="640" t="s">
        <v>369</v>
      </c>
      <c r="B5" s="141">
        <f>654/930</f>
        <v>0.70322580645161292</v>
      </c>
      <c r="C5" s="642">
        <v>995922</v>
      </c>
      <c r="D5" s="643">
        <v>5958</v>
      </c>
      <c r="E5" s="129">
        <f t="shared" si="0"/>
        <v>167.1570996978852</v>
      </c>
      <c r="F5" s="124"/>
    </row>
    <row r="6" spans="1:28" x14ac:dyDescent="0.2">
      <c r="A6" s="640" t="s">
        <v>166</v>
      </c>
      <c r="B6" s="141">
        <f>578/840</f>
        <v>0.68809523809523809</v>
      </c>
      <c r="C6" s="642">
        <v>896031</v>
      </c>
      <c r="D6" s="643">
        <v>8132</v>
      </c>
      <c r="E6" s="129">
        <f t="shared" si="0"/>
        <v>110.18580914904082</v>
      </c>
      <c r="F6" s="124"/>
    </row>
    <row r="7" spans="1:28" x14ac:dyDescent="0.2">
      <c r="A7" s="640" t="s">
        <v>193</v>
      </c>
      <c r="B7" s="641">
        <f>9744/9819</f>
        <v>0.9923617476321418</v>
      </c>
      <c r="C7" s="642">
        <v>10226920</v>
      </c>
      <c r="D7" s="643">
        <v>4058</v>
      </c>
      <c r="E7" s="644">
        <f t="shared" si="0"/>
        <v>2520.18728437654</v>
      </c>
      <c r="F7" s="124" t="s">
        <v>167</v>
      </c>
      <c r="G7" s="645" t="s">
        <v>193</v>
      </c>
    </row>
    <row r="8" spans="1:28" x14ac:dyDescent="0.2">
      <c r="A8" s="640" t="s">
        <v>341</v>
      </c>
      <c r="B8" s="641">
        <f>236/253</f>
        <v>0.93280632411067199</v>
      </c>
      <c r="C8" s="642">
        <v>262927</v>
      </c>
      <c r="D8" s="643">
        <v>520</v>
      </c>
      <c r="E8" s="644">
        <f t="shared" si="0"/>
        <v>505.62884615384615</v>
      </c>
      <c r="F8" s="643" t="s">
        <v>167</v>
      </c>
      <c r="G8" s="645" t="s">
        <v>341</v>
      </c>
    </row>
    <row r="9" spans="1:28" x14ac:dyDescent="0.2">
      <c r="A9" s="640" t="s">
        <v>687</v>
      </c>
      <c r="B9" s="141">
        <f>306/415</f>
        <v>0.73734939759036144</v>
      </c>
      <c r="C9" s="642">
        <v>441898</v>
      </c>
      <c r="D9" s="643">
        <v>3281</v>
      </c>
      <c r="E9" s="129">
        <f t="shared" si="0"/>
        <v>134.68393782383419</v>
      </c>
      <c r="F9" s="122"/>
    </row>
    <row r="10" spans="1:28" x14ac:dyDescent="0.2">
      <c r="A10" s="640" t="s">
        <v>342</v>
      </c>
      <c r="B10" s="641">
        <f>3005/3010</f>
        <v>0.99833887043189373</v>
      </c>
      <c r="C10" s="642">
        <v>3199509</v>
      </c>
      <c r="D10" s="643">
        <v>790</v>
      </c>
      <c r="E10" s="644">
        <f t="shared" si="0"/>
        <v>4050.0113924050634</v>
      </c>
      <c r="F10" s="124" t="s">
        <v>167</v>
      </c>
      <c r="G10" s="645" t="s">
        <v>342</v>
      </c>
    </row>
    <row r="11" spans="1:28" x14ac:dyDescent="0.2">
      <c r="A11" s="640" t="s">
        <v>1527</v>
      </c>
      <c r="B11" s="141">
        <f>255/348</f>
        <v>0.73275862068965514</v>
      </c>
      <c r="C11" s="646">
        <v>383719</v>
      </c>
      <c r="D11" s="643">
        <v>1407</v>
      </c>
      <c r="E11" s="129">
        <f t="shared" si="0"/>
        <v>272.72139303482589</v>
      </c>
      <c r="F11" s="122"/>
    </row>
    <row r="12" spans="1:28" x14ac:dyDescent="0.2">
      <c r="A12" s="640" t="s">
        <v>422</v>
      </c>
      <c r="B12" s="641">
        <f>2022/2190</f>
        <v>0.92328767123287669</v>
      </c>
      <c r="C12" s="642">
        <v>2384660</v>
      </c>
      <c r="D12" s="643">
        <v>7206</v>
      </c>
      <c r="E12" s="129">
        <f t="shared" si="0"/>
        <v>330.92700527338332</v>
      </c>
      <c r="F12" s="124"/>
    </row>
    <row r="13" spans="1:28" x14ac:dyDescent="0.2">
      <c r="A13" s="640" t="s">
        <v>343</v>
      </c>
      <c r="B13" s="641">
        <f>1359/1419</f>
        <v>0.95771670190274838</v>
      </c>
      <c r="C13" s="642">
        <v>1515015</v>
      </c>
      <c r="D13" s="643">
        <v>965</v>
      </c>
      <c r="E13" s="644">
        <f t="shared" si="0"/>
        <v>1569.9637305699482</v>
      </c>
      <c r="F13" s="124" t="s">
        <v>167</v>
      </c>
      <c r="G13" s="645" t="s">
        <v>343</v>
      </c>
    </row>
    <row r="14" spans="1:28" x14ac:dyDescent="0.2">
      <c r="A14" s="640" t="s">
        <v>431</v>
      </c>
      <c r="B14" s="141">
        <f>1792/2035</f>
        <v>0.88058968058968057</v>
      </c>
      <c r="C14" s="642">
        <v>2156115</v>
      </c>
      <c r="D14" s="643">
        <v>20057</v>
      </c>
      <c r="E14" s="129">
        <f t="shared" si="0"/>
        <v>107.49937677618786</v>
      </c>
      <c r="F14" s="124"/>
    </row>
    <row r="15" spans="1:28" x14ac:dyDescent="0.2">
      <c r="A15" s="640" t="s">
        <v>344</v>
      </c>
      <c r="B15" s="641">
        <f>2964/3095</f>
        <v>0.95767366720516967</v>
      </c>
      <c r="C15" s="642">
        <v>3309626</v>
      </c>
      <c r="D15" s="643">
        <v>4207</v>
      </c>
      <c r="E15" s="644">
        <f t="shared" si="0"/>
        <v>786.69503208937488</v>
      </c>
      <c r="F15" s="124" t="s">
        <v>167</v>
      </c>
      <c r="G15" s="645" t="s">
        <v>344</v>
      </c>
    </row>
    <row r="16" spans="1:28" x14ac:dyDescent="0.2">
      <c r="A16" s="640" t="s">
        <v>328</v>
      </c>
      <c r="B16" s="641">
        <f>805/805</f>
        <v>1</v>
      </c>
      <c r="C16" s="642">
        <v>873352</v>
      </c>
      <c r="D16" s="643">
        <v>47</v>
      </c>
      <c r="E16" s="644">
        <f t="shared" si="0"/>
        <v>18581.957446808512</v>
      </c>
      <c r="F16" s="124" t="s">
        <v>167</v>
      </c>
      <c r="G16" s="645" t="s">
        <v>328</v>
      </c>
    </row>
    <row r="17" spans="1:8" x14ac:dyDescent="0.2">
      <c r="A17" s="640" t="s">
        <v>297</v>
      </c>
      <c r="B17" s="141">
        <f>610/685</f>
        <v>0.89051094890510951</v>
      </c>
      <c r="C17" s="642">
        <v>747579</v>
      </c>
      <c r="D17" s="643">
        <v>1391</v>
      </c>
      <c r="E17" s="644">
        <f t="shared" si="0"/>
        <v>537.43997124370958</v>
      </c>
      <c r="F17" s="124"/>
    </row>
    <row r="18" spans="1:8" x14ac:dyDescent="0.2">
      <c r="A18" s="640" t="s">
        <v>269</v>
      </c>
      <c r="B18" s="641">
        <f>684/718</f>
        <v>0.9526462395543176</v>
      </c>
      <c r="C18" s="642">
        <v>769570</v>
      </c>
      <c r="D18" s="643">
        <v>440</v>
      </c>
      <c r="E18" s="644">
        <f t="shared" si="0"/>
        <v>1749.0227272727273</v>
      </c>
      <c r="F18" s="124" t="s">
        <v>167</v>
      </c>
      <c r="G18" s="645" t="s">
        <v>269</v>
      </c>
    </row>
    <row r="19" spans="1:8" x14ac:dyDescent="0.2">
      <c r="A19" s="640" t="s">
        <v>354</v>
      </c>
      <c r="B19" s="141">
        <f>378/424</f>
        <v>0.89150943396226412</v>
      </c>
      <c r="C19" s="642">
        <v>449823</v>
      </c>
      <c r="D19" s="643">
        <v>2735</v>
      </c>
      <c r="E19" s="129">
        <f t="shared" si="0"/>
        <v>164.46910420475319</v>
      </c>
      <c r="F19" s="124"/>
    </row>
    <row r="20" spans="1:8" x14ac:dyDescent="0.2">
      <c r="A20" s="640" t="s">
        <v>307</v>
      </c>
      <c r="B20" s="641">
        <f>1762/1781</f>
        <v>0.98933183604716446</v>
      </c>
      <c r="C20" s="642">
        <v>1936052</v>
      </c>
      <c r="D20" s="643">
        <v>1290</v>
      </c>
      <c r="E20" s="644">
        <f t="shared" si="0"/>
        <v>1500.8155038759689</v>
      </c>
      <c r="F20" s="124" t="s">
        <v>167</v>
      </c>
      <c r="G20" s="645" t="s">
        <v>307</v>
      </c>
    </row>
    <row r="21" spans="1:8" x14ac:dyDescent="0.2">
      <c r="A21" s="640" t="s">
        <v>175</v>
      </c>
      <c r="B21" s="141">
        <f>231/262</f>
        <v>0.88167938931297707</v>
      </c>
      <c r="C21" s="646">
        <v>276496</v>
      </c>
      <c r="D21" s="643">
        <v>445</v>
      </c>
      <c r="E21" s="644">
        <f t="shared" si="0"/>
        <v>621.33932584269667</v>
      </c>
      <c r="F21" s="122"/>
    </row>
    <row r="22" spans="1:8" x14ac:dyDescent="0.2">
      <c r="A22" s="640" t="s">
        <v>345</v>
      </c>
      <c r="B22" s="641">
        <f>372/413</f>
        <v>0.90072639225181594</v>
      </c>
      <c r="C22" s="642">
        <v>436801</v>
      </c>
      <c r="D22" s="643">
        <v>822</v>
      </c>
      <c r="E22" s="644">
        <f t="shared" si="0"/>
        <v>531.38807785888082</v>
      </c>
      <c r="F22" s="124" t="s">
        <v>167</v>
      </c>
      <c r="G22" s="645" t="s">
        <v>345</v>
      </c>
    </row>
    <row r="23" spans="1:8" x14ac:dyDescent="0.2">
      <c r="A23" s="640" t="s">
        <v>346</v>
      </c>
      <c r="B23" s="647">
        <f>372/484</f>
        <v>0.76859504132231404</v>
      </c>
      <c r="C23" s="642">
        <v>504859</v>
      </c>
      <c r="D23" s="643">
        <v>1575</v>
      </c>
      <c r="E23" s="129">
        <f t="shared" si="0"/>
        <v>320.54539682539684</v>
      </c>
      <c r="F23" s="124"/>
      <c r="G23" s="645" t="s">
        <v>346</v>
      </c>
    </row>
    <row r="24" spans="1:8" x14ac:dyDescent="0.2">
      <c r="A24" s="640" t="s">
        <v>184</v>
      </c>
      <c r="B24" s="141">
        <f>433/514</f>
        <v>0.84241245136186771</v>
      </c>
      <c r="C24" s="642">
        <v>549897</v>
      </c>
      <c r="D24" s="643">
        <v>1495</v>
      </c>
      <c r="E24" s="644">
        <f t="shared" si="0"/>
        <v>367.82408026755854</v>
      </c>
      <c r="F24" s="124"/>
    </row>
    <row r="25" spans="1:8" x14ac:dyDescent="0.2">
      <c r="A25" s="640" t="s">
        <v>985</v>
      </c>
      <c r="B25" s="141">
        <f>289/442</f>
        <v>0.65384615384615385</v>
      </c>
      <c r="C25" s="642">
        <v>470705</v>
      </c>
      <c r="D25" s="643">
        <v>4824</v>
      </c>
      <c r="E25" s="129">
        <f t="shared" si="0"/>
        <v>97.575663349917079</v>
      </c>
      <c r="F25" s="124"/>
    </row>
    <row r="26" spans="1:8" x14ac:dyDescent="0.2">
      <c r="A26" s="640" t="s">
        <v>347</v>
      </c>
      <c r="B26" s="641">
        <f>752/823</f>
        <v>0.91373025516403406</v>
      </c>
      <c r="C26" s="642">
        <v>855973</v>
      </c>
      <c r="D26" s="643">
        <v>1843</v>
      </c>
      <c r="E26" s="644">
        <f t="shared" si="0"/>
        <v>464.44546934346175</v>
      </c>
      <c r="F26" s="124" t="s">
        <v>167</v>
      </c>
      <c r="G26" s="645" t="s">
        <v>347</v>
      </c>
      <c r="H26" s="645" t="s">
        <v>1853</v>
      </c>
    </row>
    <row r="27" spans="1:8" x14ac:dyDescent="0.2">
      <c r="B27" s="610"/>
      <c r="D27" s="610"/>
    </row>
    <row r="28" spans="1:8" x14ac:dyDescent="0.2">
      <c r="B28" s="610"/>
      <c r="D28" s="610"/>
    </row>
    <row r="29" spans="1:8" x14ac:dyDescent="0.2">
      <c r="B29" s="610"/>
      <c r="D29" s="610"/>
    </row>
    <row r="30" spans="1:8" x14ac:dyDescent="0.2">
      <c r="B30" s="610"/>
      <c r="D30" s="610"/>
    </row>
    <row r="31" spans="1:8" x14ac:dyDescent="0.2">
      <c r="B31" s="610"/>
      <c r="D31" s="610"/>
    </row>
    <row r="32" spans="1:8" x14ac:dyDescent="0.2">
      <c r="B32" s="610"/>
      <c r="D32" s="610"/>
    </row>
    <row r="33" spans="2:4" x14ac:dyDescent="0.2">
      <c r="B33" s="610"/>
      <c r="D33" s="610"/>
    </row>
    <row r="34" spans="2:4" x14ac:dyDescent="0.2">
      <c r="B34" s="610"/>
      <c r="D34" s="610"/>
    </row>
    <row r="35" spans="2:4" x14ac:dyDescent="0.2">
      <c r="B35" s="610"/>
      <c r="D35" s="610"/>
    </row>
    <row r="36" spans="2:4" x14ac:dyDescent="0.2">
      <c r="B36" s="610"/>
      <c r="D36" s="610"/>
    </row>
    <row r="37" spans="2:4" x14ac:dyDescent="0.2">
      <c r="B37" s="610"/>
      <c r="D37" s="610"/>
    </row>
    <row r="38" spans="2:4" x14ac:dyDescent="0.2">
      <c r="B38" s="610"/>
      <c r="D38" s="610"/>
    </row>
    <row r="39" spans="2:4" x14ac:dyDescent="0.2">
      <c r="B39" s="610"/>
      <c r="D39" s="610"/>
    </row>
    <row r="40" spans="2:4" x14ac:dyDescent="0.2">
      <c r="B40" s="610"/>
      <c r="D40" s="610"/>
    </row>
    <row r="41" spans="2:4" x14ac:dyDescent="0.2">
      <c r="B41" s="610"/>
      <c r="D41" s="610"/>
    </row>
    <row r="42" spans="2:4" x14ac:dyDescent="0.2">
      <c r="B42" s="610"/>
      <c r="D42" s="610"/>
    </row>
    <row r="43" spans="2:4" x14ac:dyDescent="0.2">
      <c r="B43" s="610"/>
      <c r="D43" s="610"/>
    </row>
    <row r="44" spans="2:4" x14ac:dyDescent="0.2">
      <c r="B44" s="610"/>
      <c r="D44" s="610"/>
    </row>
    <row r="45" spans="2:4" x14ac:dyDescent="0.2">
      <c r="B45" s="610"/>
      <c r="D45" s="610"/>
    </row>
    <row r="46" spans="2:4" x14ac:dyDescent="0.2">
      <c r="B46" s="610"/>
      <c r="D46" s="610"/>
    </row>
    <row r="47" spans="2:4" x14ac:dyDescent="0.2">
      <c r="B47" s="610"/>
      <c r="D47" s="610"/>
    </row>
    <row r="48" spans="2:4" x14ac:dyDescent="0.2">
      <c r="B48" s="610"/>
      <c r="D48" s="610"/>
    </row>
    <row r="49" spans="2:4" x14ac:dyDescent="0.2">
      <c r="B49" s="610"/>
      <c r="D49" s="610"/>
    </row>
    <row r="50" spans="2:4" x14ac:dyDescent="0.2">
      <c r="B50" s="610"/>
      <c r="D50" s="610"/>
    </row>
    <row r="51" spans="2:4" x14ac:dyDescent="0.2">
      <c r="B51" s="610"/>
      <c r="D51" s="610"/>
    </row>
    <row r="52" spans="2:4" x14ac:dyDescent="0.2">
      <c r="B52" s="610"/>
      <c r="D52" s="610"/>
    </row>
    <row r="53" spans="2:4" x14ac:dyDescent="0.2">
      <c r="B53" s="610"/>
      <c r="D53" s="610"/>
    </row>
    <row r="54" spans="2:4" x14ac:dyDescent="0.2">
      <c r="B54" s="610"/>
      <c r="D54" s="610"/>
    </row>
    <row r="55" spans="2:4" x14ac:dyDescent="0.2">
      <c r="B55" s="610"/>
      <c r="D55" s="610"/>
    </row>
    <row r="56" spans="2:4" x14ac:dyDescent="0.2">
      <c r="B56" s="610"/>
      <c r="D56" s="610"/>
    </row>
    <row r="57" spans="2:4" x14ac:dyDescent="0.2">
      <c r="B57" s="610"/>
      <c r="D57" s="610"/>
    </row>
    <row r="58" spans="2:4" x14ac:dyDescent="0.2">
      <c r="B58" s="610"/>
      <c r="D58" s="610"/>
    </row>
    <row r="59" spans="2:4" x14ac:dyDescent="0.2">
      <c r="B59" s="610"/>
      <c r="D59" s="610"/>
    </row>
    <row r="60" spans="2:4" x14ac:dyDescent="0.2">
      <c r="B60" s="610"/>
      <c r="D60" s="610"/>
    </row>
    <row r="61" spans="2:4" x14ac:dyDescent="0.2">
      <c r="B61" s="610"/>
      <c r="D61" s="610"/>
    </row>
    <row r="62" spans="2:4" x14ac:dyDescent="0.2">
      <c r="B62" s="610"/>
      <c r="D62" s="610"/>
    </row>
    <row r="63" spans="2:4" x14ac:dyDescent="0.2">
      <c r="B63" s="610"/>
      <c r="D63" s="610"/>
    </row>
    <row r="64" spans="2:4" x14ac:dyDescent="0.2">
      <c r="B64" s="610"/>
      <c r="D64" s="610"/>
    </row>
    <row r="65" spans="2:4" x14ac:dyDescent="0.2">
      <c r="B65" s="610"/>
      <c r="D65" s="610"/>
    </row>
    <row r="66" spans="2:4" x14ac:dyDescent="0.2">
      <c r="B66" s="610"/>
      <c r="D66" s="610"/>
    </row>
    <row r="67" spans="2:4" x14ac:dyDescent="0.2">
      <c r="B67" s="610"/>
      <c r="D67" s="610"/>
    </row>
    <row r="68" spans="2:4" x14ac:dyDescent="0.2">
      <c r="B68" s="610"/>
      <c r="D68" s="610"/>
    </row>
    <row r="69" spans="2:4" x14ac:dyDescent="0.2">
      <c r="B69" s="610"/>
      <c r="D69" s="610"/>
    </row>
    <row r="70" spans="2:4" x14ac:dyDescent="0.2">
      <c r="B70" s="610"/>
      <c r="D70" s="610"/>
    </row>
    <row r="71" spans="2:4" x14ac:dyDescent="0.2">
      <c r="B71" s="610"/>
      <c r="D71" s="610"/>
    </row>
    <row r="72" spans="2:4" x14ac:dyDescent="0.2">
      <c r="B72" s="610"/>
      <c r="D72" s="610"/>
    </row>
    <row r="73" spans="2:4" x14ac:dyDescent="0.2">
      <c r="B73" s="610"/>
      <c r="D73" s="610"/>
    </row>
    <row r="74" spans="2:4" x14ac:dyDescent="0.2">
      <c r="B74" s="610"/>
      <c r="D74" s="610"/>
    </row>
    <row r="75" spans="2:4" x14ac:dyDescent="0.2">
      <c r="B75" s="610"/>
      <c r="D75" s="610"/>
    </row>
    <row r="76" spans="2:4" x14ac:dyDescent="0.2">
      <c r="B76" s="610"/>
      <c r="D76" s="610"/>
    </row>
    <row r="77" spans="2:4" x14ac:dyDescent="0.2">
      <c r="B77" s="610"/>
      <c r="D77" s="610"/>
    </row>
    <row r="78" spans="2:4" x14ac:dyDescent="0.2">
      <c r="B78" s="610"/>
      <c r="D78" s="610"/>
    </row>
    <row r="79" spans="2:4" x14ac:dyDescent="0.2">
      <c r="B79" s="610"/>
      <c r="D79" s="610"/>
    </row>
    <row r="80" spans="2:4" x14ac:dyDescent="0.2">
      <c r="B80" s="610"/>
      <c r="D80" s="610"/>
    </row>
    <row r="81" spans="2:4" x14ac:dyDescent="0.2">
      <c r="B81" s="610"/>
      <c r="D81" s="610"/>
    </row>
    <row r="82" spans="2:4" x14ac:dyDescent="0.2">
      <c r="B82" s="610"/>
      <c r="D82" s="610"/>
    </row>
    <row r="83" spans="2:4" x14ac:dyDescent="0.2">
      <c r="B83" s="610"/>
      <c r="D83" s="610"/>
    </row>
    <row r="84" spans="2:4" x14ac:dyDescent="0.2">
      <c r="B84" s="610"/>
      <c r="D84" s="610"/>
    </row>
    <row r="85" spans="2:4" x14ac:dyDescent="0.2">
      <c r="B85" s="610"/>
      <c r="D85" s="610"/>
    </row>
    <row r="86" spans="2:4" x14ac:dyDescent="0.2">
      <c r="B86" s="610"/>
      <c r="D86" s="610"/>
    </row>
    <row r="87" spans="2:4" x14ac:dyDescent="0.2">
      <c r="B87" s="610"/>
      <c r="D87" s="610"/>
    </row>
    <row r="88" spans="2:4" x14ac:dyDescent="0.2">
      <c r="B88" s="610"/>
      <c r="D88" s="610"/>
    </row>
    <row r="89" spans="2:4" x14ac:dyDescent="0.2">
      <c r="B89" s="610"/>
      <c r="D89" s="610"/>
    </row>
    <row r="90" spans="2:4" x14ac:dyDescent="0.2">
      <c r="B90" s="610"/>
      <c r="D90" s="610"/>
    </row>
    <row r="91" spans="2:4" x14ac:dyDescent="0.2">
      <c r="B91" s="610"/>
      <c r="D91" s="610"/>
    </row>
    <row r="92" spans="2:4" x14ac:dyDescent="0.2">
      <c r="B92" s="610"/>
      <c r="D92" s="610"/>
    </row>
    <row r="93" spans="2:4" x14ac:dyDescent="0.2">
      <c r="B93" s="610"/>
      <c r="D93" s="610"/>
    </row>
    <row r="94" spans="2:4" x14ac:dyDescent="0.2">
      <c r="B94" s="610"/>
      <c r="D94" s="610"/>
    </row>
    <row r="95" spans="2:4" x14ac:dyDescent="0.2">
      <c r="B95" s="610"/>
      <c r="D95" s="610"/>
    </row>
    <row r="96" spans="2:4" x14ac:dyDescent="0.2">
      <c r="B96" s="610"/>
      <c r="D96" s="610"/>
    </row>
    <row r="97" spans="2:4" x14ac:dyDescent="0.2">
      <c r="B97" s="610"/>
      <c r="D97" s="610"/>
    </row>
    <row r="98" spans="2:4" x14ac:dyDescent="0.2">
      <c r="B98" s="610"/>
      <c r="D98" s="610"/>
    </row>
    <row r="99" spans="2:4" x14ac:dyDescent="0.2">
      <c r="B99" s="610"/>
      <c r="D99" s="610"/>
    </row>
    <row r="100" spans="2:4" x14ac:dyDescent="0.2">
      <c r="B100" s="610"/>
      <c r="D100" s="610"/>
    </row>
    <row r="101" spans="2:4" x14ac:dyDescent="0.2">
      <c r="B101" s="610"/>
      <c r="D101" s="610"/>
    </row>
    <row r="102" spans="2:4" x14ac:dyDescent="0.2">
      <c r="B102" s="610"/>
      <c r="D102" s="610"/>
    </row>
    <row r="103" spans="2:4" x14ac:dyDescent="0.2">
      <c r="B103" s="610"/>
      <c r="D103" s="610"/>
    </row>
    <row r="104" spans="2:4" x14ac:dyDescent="0.2">
      <c r="B104" s="610"/>
      <c r="D104" s="610"/>
    </row>
    <row r="105" spans="2:4" x14ac:dyDescent="0.2">
      <c r="B105" s="610"/>
      <c r="D105" s="610"/>
    </row>
    <row r="106" spans="2:4" x14ac:dyDescent="0.2">
      <c r="B106" s="610"/>
      <c r="D106" s="610"/>
    </row>
    <row r="107" spans="2:4" x14ac:dyDescent="0.2">
      <c r="B107" s="610"/>
      <c r="D107" s="610"/>
    </row>
    <row r="108" spans="2:4" x14ac:dyDescent="0.2">
      <c r="B108" s="610"/>
      <c r="D108" s="610"/>
    </row>
    <row r="109" spans="2:4" x14ac:dyDescent="0.2">
      <c r="B109" s="610"/>
      <c r="D109" s="610"/>
    </row>
    <row r="110" spans="2:4" x14ac:dyDescent="0.2">
      <c r="B110" s="610"/>
      <c r="D110" s="610"/>
    </row>
    <row r="111" spans="2:4" x14ac:dyDescent="0.2">
      <c r="B111" s="610"/>
      <c r="D111" s="610"/>
    </row>
    <row r="112" spans="2:4" x14ac:dyDescent="0.2">
      <c r="B112" s="610"/>
      <c r="D112" s="610"/>
    </row>
    <row r="113" spans="2:4" x14ac:dyDescent="0.2">
      <c r="B113" s="610"/>
      <c r="D113" s="610"/>
    </row>
    <row r="114" spans="2:4" x14ac:dyDescent="0.2">
      <c r="B114" s="610"/>
      <c r="D114" s="610"/>
    </row>
    <row r="115" spans="2:4" x14ac:dyDescent="0.2">
      <c r="B115" s="610"/>
      <c r="D115" s="610"/>
    </row>
    <row r="116" spans="2:4" x14ac:dyDescent="0.2">
      <c r="B116" s="610"/>
      <c r="D116" s="610"/>
    </row>
    <row r="117" spans="2:4" x14ac:dyDescent="0.2">
      <c r="B117" s="610"/>
      <c r="D117" s="610"/>
    </row>
    <row r="118" spans="2:4" x14ac:dyDescent="0.2">
      <c r="B118" s="610"/>
      <c r="D118" s="610"/>
    </row>
    <row r="119" spans="2:4" x14ac:dyDescent="0.2">
      <c r="B119" s="610"/>
      <c r="D119" s="610"/>
    </row>
    <row r="120" spans="2:4" x14ac:dyDescent="0.2">
      <c r="B120" s="610"/>
      <c r="D120" s="610"/>
    </row>
    <row r="121" spans="2:4" x14ac:dyDescent="0.2">
      <c r="B121" s="610"/>
      <c r="D121" s="610"/>
    </row>
    <row r="122" spans="2:4" x14ac:dyDescent="0.2">
      <c r="B122" s="610"/>
      <c r="D122" s="610"/>
    </row>
    <row r="123" spans="2:4" x14ac:dyDescent="0.2">
      <c r="B123" s="610"/>
      <c r="D123" s="610"/>
    </row>
    <row r="124" spans="2:4" x14ac:dyDescent="0.2">
      <c r="B124" s="610"/>
      <c r="D124" s="610"/>
    </row>
    <row r="125" spans="2:4" x14ac:dyDescent="0.2">
      <c r="B125" s="610"/>
      <c r="D125" s="610"/>
    </row>
    <row r="126" spans="2:4" x14ac:dyDescent="0.2">
      <c r="B126" s="610"/>
      <c r="D126" s="610"/>
    </row>
    <row r="127" spans="2:4" x14ac:dyDescent="0.2">
      <c r="B127" s="610"/>
      <c r="D127" s="610"/>
    </row>
    <row r="128" spans="2:4" x14ac:dyDescent="0.2">
      <c r="B128" s="610"/>
      <c r="D128" s="610"/>
    </row>
    <row r="129" spans="2:4" x14ac:dyDescent="0.2">
      <c r="B129" s="610"/>
      <c r="D129" s="610"/>
    </row>
    <row r="130" spans="2:4" x14ac:dyDescent="0.2">
      <c r="B130" s="610"/>
      <c r="D130" s="610"/>
    </row>
    <row r="131" spans="2:4" x14ac:dyDescent="0.2">
      <c r="B131" s="610"/>
      <c r="D131" s="610"/>
    </row>
    <row r="132" spans="2:4" x14ac:dyDescent="0.2">
      <c r="B132" s="610"/>
      <c r="D132" s="610"/>
    </row>
    <row r="133" spans="2:4" x14ac:dyDescent="0.2">
      <c r="B133" s="610"/>
      <c r="D133" s="610"/>
    </row>
    <row r="134" spans="2:4" x14ac:dyDescent="0.2">
      <c r="B134" s="610"/>
      <c r="D134" s="610"/>
    </row>
    <row r="135" spans="2:4" x14ac:dyDescent="0.2">
      <c r="B135" s="610"/>
      <c r="D135" s="610"/>
    </row>
    <row r="136" spans="2:4" x14ac:dyDescent="0.2">
      <c r="B136" s="610"/>
      <c r="D136" s="610"/>
    </row>
    <row r="137" spans="2:4" x14ac:dyDescent="0.2">
      <c r="B137" s="610"/>
      <c r="D137" s="610"/>
    </row>
    <row r="138" spans="2:4" x14ac:dyDescent="0.2">
      <c r="B138" s="610"/>
      <c r="D138" s="610"/>
    </row>
    <row r="139" spans="2:4" x14ac:dyDescent="0.2">
      <c r="B139" s="610"/>
      <c r="D139" s="610"/>
    </row>
    <row r="140" spans="2:4" x14ac:dyDescent="0.2">
      <c r="B140" s="610"/>
      <c r="D140" s="610"/>
    </row>
    <row r="141" spans="2:4" x14ac:dyDescent="0.2">
      <c r="B141" s="610"/>
      <c r="D141" s="610"/>
    </row>
    <row r="142" spans="2:4" x14ac:dyDescent="0.2">
      <c r="B142" s="610"/>
      <c r="D142" s="610"/>
    </row>
    <row r="143" spans="2:4" x14ac:dyDescent="0.2">
      <c r="B143" s="610"/>
      <c r="D143" s="610"/>
    </row>
    <row r="144" spans="2:4" x14ac:dyDescent="0.2">
      <c r="B144" s="610"/>
      <c r="D144" s="610"/>
    </row>
    <row r="145" spans="2:4" x14ac:dyDescent="0.2">
      <c r="B145" s="610"/>
      <c r="D145" s="610"/>
    </row>
    <row r="146" spans="2:4" x14ac:dyDescent="0.2">
      <c r="B146" s="610"/>
      <c r="D146" s="610"/>
    </row>
    <row r="147" spans="2:4" x14ac:dyDescent="0.2">
      <c r="B147" s="610"/>
      <c r="D147" s="610"/>
    </row>
    <row r="148" spans="2:4" x14ac:dyDescent="0.2">
      <c r="B148" s="610"/>
      <c r="D148" s="610"/>
    </row>
    <row r="149" spans="2:4" x14ac:dyDescent="0.2">
      <c r="B149" s="610"/>
      <c r="D149" s="610"/>
    </row>
    <row r="150" spans="2:4" x14ac:dyDescent="0.2">
      <c r="B150" s="610"/>
      <c r="D150" s="610"/>
    </row>
    <row r="151" spans="2:4" x14ac:dyDescent="0.2">
      <c r="B151" s="610"/>
      <c r="D151" s="610"/>
    </row>
    <row r="152" spans="2:4" x14ac:dyDescent="0.2">
      <c r="B152" s="610"/>
      <c r="D152" s="610"/>
    </row>
    <row r="153" spans="2:4" x14ac:dyDescent="0.2">
      <c r="B153" s="610"/>
      <c r="D153" s="610"/>
    </row>
    <row r="154" spans="2:4" x14ac:dyDescent="0.2">
      <c r="B154" s="610"/>
      <c r="D154" s="610"/>
    </row>
    <row r="155" spans="2:4" x14ac:dyDescent="0.2">
      <c r="B155" s="610"/>
      <c r="D155" s="610"/>
    </row>
    <row r="156" spans="2:4" x14ac:dyDescent="0.2">
      <c r="B156" s="610"/>
      <c r="D156" s="610"/>
    </row>
    <row r="157" spans="2:4" x14ac:dyDescent="0.2">
      <c r="B157" s="610"/>
      <c r="D157" s="610"/>
    </row>
    <row r="158" spans="2:4" x14ac:dyDescent="0.2">
      <c r="B158" s="610"/>
      <c r="D158" s="610"/>
    </row>
    <row r="159" spans="2:4" x14ac:dyDescent="0.2">
      <c r="B159" s="610"/>
      <c r="D159" s="610"/>
    </row>
    <row r="160" spans="2:4" x14ac:dyDescent="0.2">
      <c r="B160" s="610"/>
      <c r="D160" s="610"/>
    </row>
    <row r="161" spans="2:4" x14ac:dyDescent="0.2">
      <c r="B161" s="610"/>
      <c r="D161" s="610"/>
    </row>
    <row r="162" spans="2:4" x14ac:dyDescent="0.2">
      <c r="B162" s="610"/>
      <c r="D162" s="610"/>
    </row>
    <row r="163" spans="2:4" x14ac:dyDescent="0.2">
      <c r="B163" s="610"/>
      <c r="D163" s="610"/>
    </row>
    <row r="164" spans="2:4" x14ac:dyDescent="0.2">
      <c r="B164" s="610"/>
      <c r="D164" s="610"/>
    </row>
    <row r="165" spans="2:4" x14ac:dyDescent="0.2">
      <c r="B165" s="610"/>
      <c r="D165" s="610"/>
    </row>
    <row r="166" spans="2:4" x14ac:dyDescent="0.2">
      <c r="B166" s="610"/>
      <c r="D166" s="610"/>
    </row>
    <row r="167" spans="2:4" x14ac:dyDescent="0.2">
      <c r="B167" s="610"/>
      <c r="D167" s="610"/>
    </row>
    <row r="168" spans="2:4" x14ac:dyDescent="0.2">
      <c r="B168" s="610"/>
      <c r="D168" s="610"/>
    </row>
    <row r="169" spans="2:4" x14ac:dyDescent="0.2">
      <c r="B169" s="610"/>
      <c r="D169" s="610"/>
    </row>
    <row r="170" spans="2:4" x14ac:dyDescent="0.2">
      <c r="B170" s="610"/>
      <c r="D170" s="610"/>
    </row>
    <row r="171" spans="2:4" x14ac:dyDescent="0.2">
      <c r="B171" s="610"/>
      <c r="D171" s="610"/>
    </row>
    <row r="172" spans="2:4" x14ac:dyDescent="0.2">
      <c r="B172" s="610"/>
      <c r="D172" s="610"/>
    </row>
    <row r="173" spans="2:4" x14ac:dyDescent="0.2">
      <c r="B173" s="610"/>
      <c r="D173" s="610"/>
    </row>
    <row r="174" spans="2:4" x14ac:dyDescent="0.2">
      <c r="B174" s="610"/>
      <c r="D174" s="610"/>
    </row>
    <row r="175" spans="2:4" x14ac:dyDescent="0.2">
      <c r="B175" s="610"/>
      <c r="D175" s="610"/>
    </row>
    <row r="176" spans="2:4" x14ac:dyDescent="0.2">
      <c r="B176" s="610"/>
      <c r="D176" s="610"/>
    </row>
    <row r="177" spans="2:4" x14ac:dyDescent="0.2">
      <c r="B177" s="610"/>
      <c r="D177" s="610"/>
    </row>
    <row r="178" spans="2:4" x14ac:dyDescent="0.2">
      <c r="B178" s="610"/>
      <c r="D178" s="610"/>
    </row>
    <row r="179" spans="2:4" x14ac:dyDescent="0.2">
      <c r="B179" s="610"/>
      <c r="D179" s="610"/>
    </row>
    <row r="180" spans="2:4" x14ac:dyDescent="0.2">
      <c r="B180" s="610"/>
      <c r="D180" s="610"/>
    </row>
    <row r="181" spans="2:4" x14ac:dyDescent="0.2">
      <c r="B181" s="610"/>
      <c r="D181" s="610"/>
    </row>
    <row r="182" spans="2:4" x14ac:dyDescent="0.2">
      <c r="B182" s="610"/>
      <c r="D182" s="610"/>
    </row>
    <row r="183" spans="2:4" x14ac:dyDescent="0.2">
      <c r="B183" s="610"/>
      <c r="D183" s="610"/>
    </row>
    <row r="184" spans="2:4" x14ac:dyDescent="0.2">
      <c r="B184" s="610"/>
      <c r="D184" s="610"/>
    </row>
    <row r="185" spans="2:4" x14ac:dyDescent="0.2">
      <c r="B185" s="610"/>
      <c r="D185" s="610"/>
    </row>
    <row r="186" spans="2:4" x14ac:dyDescent="0.2">
      <c r="B186" s="610"/>
      <c r="D186" s="610"/>
    </row>
    <row r="187" spans="2:4" x14ac:dyDescent="0.2">
      <c r="B187" s="610"/>
      <c r="D187" s="610"/>
    </row>
    <row r="188" spans="2:4" x14ac:dyDescent="0.2">
      <c r="B188" s="610"/>
      <c r="D188" s="610"/>
    </row>
    <row r="189" spans="2:4" x14ac:dyDescent="0.2">
      <c r="B189" s="610"/>
      <c r="D189" s="610"/>
    </row>
    <row r="190" spans="2:4" x14ac:dyDescent="0.2">
      <c r="B190" s="610"/>
      <c r="D190" s="610"/>
    </row>
    <row r="191" spans="2:4" x14ac:dyDescent="0.2">
      <c r="B191" s="610"/>
      <c r="D191" s="610"/>
    </row>
    <row r="192" spans="2:4" x14ac:dyDescent="0.2">
      <c r="B192" s="610"/>
      <c r="D192" s="610"/>
    </row>
    <row r="193" spans="2:4" x14ac:dyDescent="0.2">
      <c r="B193" s="610"/>
      <c r="D193" s="610"/>
    </row>
    <row r="194" spans="2:4" x14ac:dyDescent="0.2">
      <c r="B194" s="610"/>
      <c r="D194" s="610"/>
    </row>
    <row r="195" spans="2:4" x14ac:dyDescent="0.2">
      <c r="B195" s="610"/>
      <c r="D195" s="610"/>
    </row>
    <row r="196" spans="2:4" x14ac:dyDescent="0.2">
      <c r="B196" s="610"/>
      <c r="D196" s="610"/>
    </row>
    <row r="197" spans="2:4" x14ac:dyDescent="0.2">
      <c r="B197" s="610"/>
      <c r="D197" s="610"/>
    </row>
    <row r="198" spans="2:4" x14ac:dyDescent="0.2">
      <c r="B198" s="610"/>
      <c r="D198" s="610"/>
    </row>
    <row r="199" spans="2:4" x14ac:dyDescent="0.2">
      <c r="B199" s="610"/>
      <c r="D199" s="610"/>
    </row>
    <row r="200" spans="2:4" x14ac:dyDescent="0.2">
      <c r="B200" s="610"/>
      <c r="D200" s="610"/>
    </row>
    <row r="201" spans="2:4" x14ac:dyDescent="0.2">
      <c r="B201" s="610"/>
      <c r="D201" s="610"/>
    </row>
    <row r="202" spans="2:4" x14ac:dyDescent="0.2">
      <c r="B202" s="610"/>
      <c r="D202" s="610"/>
    </row>
    <row r="203" spans="2:4" x14ac:dyDescent="0.2">
      <c r="B203" s="610"/>
      <c r="D203" s="610"/>
    </row>
    <row r="204" spans="2:4" x14ac:dyDescent="0.2">
      <c r="B204" s="610"/>
      <c r="D204" s="610"/>
    </row>
    <row r="205" spans="2:4" x14ac:dyDescent="0.2">
      <c r="B205" s="610"/>
      <c r="D205" s="610"/>
    </row>
    <row r="206" spans="2:4" x14ac:dyDescent="0.2">
      <c r="B206" s="610"/>
      <c r="D206" s="610"/>
    </row>
    <row r="207" spans="2:4" x14ac:dyDescent="0.2">
      <c r="B207" s="610"/>
      <c r="D207" s="610"/>
    </row>
    <row r="208" spans="2:4" x14ac:dyDescent="0.2">
      <c r="B208" s="610"/>
      <c r="D208" s="610"/>
    </row>
    <row r="209" spans="2:4" x14ac:dyDescent="0.2">
      <c r="B209" s="610"/>
      <c r="D209" s="610"/>
    </row>
    <row r="210" spans="2:4" x14ac:dyDescent="0.2">
      <c r="B210" s="610"/>
      <c r="D210" s="610"/>
    </row>
    <row r="211" spans="2:4" x14ac:dyDescent="0.2">
      <c r="B211" s="610"/>
      <c r="D211" s="610"/>
    </row>
    <row r="212" spans="2:4" x14ac:dyDescent="0.2">
      <c r="B212" s="610"/>
      <c r="D212" s="610"/>
    </row>
    <row r="213" spans="2:4" x14ac:dyDescent="0.2">
      <c r="B213" s="610"/>
      <c r="D213" s="610"/>
    </row>
    <row r="214" spans="2:4" x14ac:dyDescent="0.2">
      <c r="B214" s="610"/>
      <c r="D214" s="610"/>
    </row>
    <row r="215" spans="2:4" x14ac:dyDescent="0.2">
      <c r="B215" s="610"/>
      <c r="D215" s="610"/>
    </row>
    <row r="216" spans="2:4" x14ac:dyDescent="0.2">
      <c r="B216" s="610"/>
      <c r="D216" s="610"/>
    </row>
    <row r="217" spans="2:4" x14ac:dyDescent="0.2">
      <c r="B217" s="610"/>
      <c r="D217" s="610"/>
    </row>
    <row r="218" spans="2:4" x14ac:dyDescent="0.2">
      <c r="B218" s="610"/>
      <c r="D218" s="610"/>
    </row>
    <row r="219" spans="2:4" x14ac:dyDescent="0.2">
      <c r="B219" s="610"/>
      <c r="D219" s="610"/>
    </row>
    <row r="220" spans="2:4" x14ac:dyDescent="0.2">
      <c r="B220" s="610"/>
      <c r="D220" s="610"/>
    </row>
    <row r="221" spans="2:4" x14ac:dyDescent="0.2">
      <c r="B221" s="610"/>
      <c r="D221" s="610"/>
    </row>
    <row r="222" spans="2:4" x14ac:dyDescent="0.2">
      <c r="B222" s="610"/>
      <c r="D222" s="610"/>
    </row>
    <row r="223" spans="2:4" x14ac:dyDescent="0.2">
      <c r="B223" s="610"/>
      <c r="D223" s="610"/>
    </row>
    <row r="224" spans="2:4" x14ac:dyDescent="0.2">
      <c r="B224" s="610"/>
      <c r="D224" s="610"/>
    </row>
    <row r="225" spans="2:4" x14ac:dyDescent="0.2">
      <c r="B225" s="610"/>
      <c r="D225" s="610"/>
    </row>
    <row r="226" spans="2:4" x14ac:dyDescent="0.2">
      <c r="B226" s="610"/>
      <c r="D226" s="610"/>
    </row>
    <row r="227" spans="2:4" x14ac:dyDescent="0.2">
      <c r="B227" s="610"/>
      <c r="D227" s="610"/>
    </row>
    <row r="228" spans="2:4" x14ac:dyDescent="0.2">
      <c r="B228" s="610"/>
      <c r="D228" s="610"/>
    </row>
    <row r="229" spans="2:4" x14ac:dyDescent="0.2">
      <c r="B229" s="610"/>
      <c r="D229" s="610"/>
    </row>
    <row r="230" spans="2:4" x14ac:dyDescent="0.2">
      <c r="B230" s="610"/>
      <c r="D230" s="610"/>
    </row>
    <row r="231" spans="2:4" x14ac:dyDescent="0.2">
      <c r="B231" s="610"/>
      <c r="D231" s="610"/>
    </row>
    <row r="232" spans="2:4" x14ac:dyDescent="0.2">
      <c r="B232" s="610"/>
      <c r="D232" s="610"/>
    </row>
    <row r="233" spans="2:4" x14ac:dyDescent="0.2">
      <c r="B233" s="610"/>
      <c r="D233" s="610"/>
    </row>
    <row r="234" spans="2:4" x14ac:dyDescent="0.2">
      <c r="B234" s="610"/>
      <c r="D234" s="610"/>
    </row>
    <row r="235" spans="2:4" x14ac:dyDescent="0.2">
      <c r="B235" s="610"/>
      <c r="D235" s="610"/>
    </row>
    <row r="236" spans="2:4" x14ac:dyDescent="0.2">
      <c r="B236" s="610"/>
      <c r="D236" s="610"/>
    </row>
    <row r="237" spans="2:4" x14ac:dyDescent="0.2">
      <c r="B237" s="610"/>
      <c r="D237" s="610"/>
    </row>
    <row r="238" spans="2:4" x14ac:dyDescent="0.2">
      <c r="B238" s="610"/>
      <c r="D238" s="610"/>
    </row>
    <row r="239" spans="2:4" x14ac:dyDescent="0.2">
      <c r="B239" s="610"/>
      <c r="D239" s="610"/>
    </row>
    <row r="240" spans="2:4" x14ac:dyDescent="0.2">
      <c r="B240" s="610"/>
      <c r="D240" s="610"/>
    </row>
    <row r="241" spans="2:4" x14ac:dyDescent="0.2">
      <c r="B241" s="610"/>
      <c r="D241" s="610"/>
    </row>
    <row r="242" spans="2:4" x14ac:dyDescent="0.2">
      <c r="B242" s="610"/>
      <c r="D242" s="610"/>
    </row>
    <row r="243" spans="2:4" x14ac:dyDescent="0.2">
      <c r="B243" s="610"/>
      <c r="D243" s="610"/>
    </row>
    <row r="244" spans="2:4" x14ac:dyDescent="0.2">
      <c r="B244" s="610"/>
      <c r="D244" s="610"/>
    </row>
    <row r="245" spans="2:4" x14ac:dyDescent="0.2">
      <c r="B245" s="610"/>
      <c r="D245" s="610"/>
    </row>
    <row r="246" spans="2:4" x14ac:dyDescent="0.2">
      <c r="B246" s="610"/>
      <c r="D246" s="610"/>
    </row>
    <row r="247" spans="2:4" x14ac:dyDescent="0.2">
      <c r="B247" s="610"/>
      <c r="D247" s="610"/>
    </row>
    <row r="248" spans="2:4" x14ac:dyDescent="0.2">
      <c r="B248" s="610"/>
      <c r="D248" s="610"/>
    </row>
    <row r="249" spans="2:4" x14ac:dyDescent="0.2">
      <c r="B249" s="610"/>
      <c r="D249" s="610"/>
    </row>
    <row r="250" spans="2:4" x14ac:dyDescent="0.2">
      <c r="B250" s="610"/>
      <c r="D250" s="610"/>
    </row>
    <row r="251" spans="2:4" x14ac:dyDescent="0.2">
      <c r="B251" s="610"/>
      <c r="D251" s="610"/>
    </row>
    <row r="252" spans="2:4" x14ac:dyDescent="0.2">
      <c r="B252" s="610"/>
      <c r="D252" s="610"/>
    </row>
    <row r="253" spans="2:4" x14ac:dyDescent="0.2">
      <c r="B253" s="610"/>
      <c r="D253" s="610"/>
    </row>
    <row r="254" spans="2:4" x14ac:dyDescent="0.2">
      <c r="B254" s="610"/>
      <c r="D254" s="610"/>
    </row>
    <row r="255" spans="2:4" x14ac:dyDescent="0.2">
      <c r="B255" s="610"/>
      <c r="D255" s="610"/>
    </row>
    <row r="256" spans="2:4" x14ac:dyDescent="0.2">
      <c r="B256" s="610"/>
      <c r="D256" s="610"/>
    </row>
    <row r="257" spans="2:4" x14ac:dyDescent="0.2">
      <c r="B257" s="610"/>
      <c r="D257" s="610"/>
    </row>
    <row r="258" spans="2:4" x14ac:dyDescent="0.2">
      <c r="B258" s="610"/>
      <c r="D258" s="610"/>
    </row>
    <row r="259" spans="2:4" x14ac:dyDescent="0.2">
      <c r="B259" s="610"/>
      <c r="D259" s="610"/>
    </row>
    <row r="260" spans="2:4" x14ac:dyDescent="0.2">
      <c r="B260" s="610"/>
      <c r="D260" s="610"/>
    </row>
    <row r="261" spans="2:4" x14ac:dyDescent="0.2">
      <c r="B261" s="610"/>
      <c r="D261" s="610"/>
    </row>
    <row r="262" spans="2:4" x14ac:dyDescent="0.2">
      <c r="B262" s="610"/>
      <c r="D262" s="610"/>
    </row>
    <row r="263" spans="2:4" x14ac:dyDescent="0.2">
      <c r="B263" s="610"/>
      <c r="D263" s="610"/>
    </row>
    <row r="264" spans="2:4" x14ac:dyDescent="0.2">
      <c r="B264" s="610"/>
      <c r="D264" s="610"/>
    </row>
    <row r="265" spans="2:4" x14ac:dyDescent="0.2">
      <c r="B265" s="610"/>
      <c r="D265" s="610"/>
    </row>
    <row r="266" spans="2:4" x14ac:dyDescent="0.2">
      <c r="B266" s="610"/>
      <c r="D266" s="610"/>
    </row>
    <row r="267" spans="2:4" x14ac:dyDescent="0.2">
      <c r="B267" s="610"/>
      <c r="D267" s="610"/>
    </row>
    <row r="268" spans="2:4" x14ac:dyDescent="0.2">
      <c r="B268" s="610"/>
      <c r="D268" s="610"/>
    </row>
    <row r="269" spans="2:4" x14ac:dyDescent="0.2">
      <c r="B269" s="610"/>
      <c r="D269" s="610"/>
    </row>
    <row r="270" spans="2:4" x14ac:dyDescent="0.2">
      <c r="B270" s="610"/>
      <c r="D270" s="610"/>
    </row>
    <row r="271" spans="2:4" x14ac:dyDescent="0.2">
      <c r="B271" s="610"/>
      <c r="D271" s="610"/>
    </row>
    <row r="272" spans="2:4" x14ac:dyDescent="0.2">
      <c r="B272" s="610"/>
      <c r="D272" s="610"/>
    </row>
    <row r="273" spans="2:4" x14ac:dyDescent="0.2">
      <c r="B273" s="610"/>
      <c r="D273" s="610"/>
    </row>
    <row r="274" spans="2:4" x14ac:dyDescent="0.2">
      <c r="B274" s="610"/>
      <c r="D274" s="610"/>
    </row>
    <row r="275" spans="2:4" x14ac:dyDescent="0.2">
      <c r="B275" s="610"/>
      <c r="D275" s="610"/>
    </row>
    <row r="276" spans="2:4" x14ac:dyDescent="0.2">
      <c r="B276" s="610"/>
      <c r="D276" s="610"/>
    </row>
    <row r="277" spans="2:4" x14ac:dyDescent="0.2">
      <c r="B277" s="610"/>
      <c r="D277" s="610"/>
    </row>
    <row r="278" spans="2:4" x14ac:dyDescent="0.2">
      <c r="B278" s="610"/>
      <c r="D278" s="610"/>
    </row>
    <row r="279" spans="2:4" x14ac:dyDescent="0.2">
      <c r="B279" s="610"/>
      <c r="D279" s="610"/>
    </row>
    <row r="280" spans="2:4" x14ac:dyDescent="0.2">
      <c r="B280" s="610"/>
      <c r="D280" s="610"/>
    </row>
    <row r="281" spans="2:4" x14ac:dyDescent="0.2">
      <c r="B281" s="610"/>
      <c r="D281" s="610"/>
    </row>
    <row r="282" spans="2:4" x14ac:dyDescent="0.2">
      <c r="B282" s="610"/>
      <c r="D282" s="610"/>
    </row>
    <row r="283" spans="2:4" x14ac:dyDescent="0.2">
      <c r="B283" s="610"/>
      <c r="D283" s="610"/>
    </row>
    <row r="284" spans="2:4" x14ac:dyDescent="0.2">
      <c r="B284" s="610"/>
      <c r="D284" s="610"/>
    </row>
    <row r="285" spans="2:4" x14ac:dyDescent="0.2">
      <c r="B285" s="610"/>
      <c r="D285" s="610"/>
    </row>
    <row r="286" spans="2:4" x14ac:dyDescent="0.2">
      <c r="B286" s="610"/>
      <c r="D286" s="610"/>
    </row>
    <row r="287" spans="2:4" x14ac:dyDescent="0.2">
      <c r="B287" s="610"/>
      <c r="D287" s="610"/>
    </row>
    <row r="288" spans="2:4" x14ac:dyDescent="0.2">
      <c r="B288" s="610"/>
      <c r="D288" s="610"/>
    </row>
    <row r="289" spans="2:4" x14ac:dyDescent="0.2">
      <c r="B289" s="610"/>
      <c r="D289" s="610"/>
    </row>
    <row r="290" spans="2:4" x14ac:dyDescent="0.2">
      <c r="B290" s="610"/>
      <c r="D290" s="610"/>
    </row>
    <row r="291" spans="2:4" x14ac:dyDescent="0.2">
      <c r="B291" s="610"/>
      <c r="D291" s="610"/>
    </row>
    <row r="292" spans="2:4" x14ac:dyDescent="0.2">
      <c r="B292" s="610"/>
      <c r="D292" s="610"/>
    </row>
    <row r="293" spans="2:4" x14ac:dyDescent="0.2">
      <c r="B293" s="610"/>
      <c r="D293" s="610"/>
    </row>
    <row r="294" spans="2:4" x14ac:dyDescent="0.2">
      <c r="B294" s="610"/>
      <c r="D294" s="610"/>
    </row>
    <row r="295" spans="2:4" x14ac:dyDescent="0.2">
      <c r="B295" s="610"/>
      <c r="D295" s="610"/>
    </row>
    <row r="296" spans="2:4" x14ac:dyDescent="0.2">
      <c r="B296" s="610"/>
      <c r="D296" s="610"/>
    </row>
    <row r="297" spans="2:4" x14ac:dyDescent="0.2">
      <c r="B297" s="610"/>
      <c r="D297" s="610"/>
    </row>
    <row r="298" spans="2:4" x14ac:dyDescent="0.2">
      <c r="B298" s="610"/>
      <c r="D298" s="610"/>
    </row>
    <row r="299" spans="2:4" x14ac:dyDescent="0.2">
      <c r="B299" s="610"/>
      <c r="D299" s="610"/>
    </row>
    <row r="300" spans="2:4" x14ac:dyDescent="0.2">
      <c r="B300" s="610"/>
      <c r="D300" s="610"/>
    </row>
    <row r="301" spans="2:4" x14ac:dyDescent="0.2">
      <c r="B301" s="610"/>
      <c r="D301" s="610"/>
    </row>
    <row r="302" spans="2:4" x14ac:dyDescent="0.2">
      <c r="B302" s="610"/>
      <c r="D302" s="610"/>
    </row>
    <row r="303" spans="2:4" x14ac:dyDescent="0.2">
      <c r="B303" s="610"/>
      <c r="D303" s="610"/>
    </row>
    <row r="304" spans="2:4" x14ac:dyDescent="0.2">
      <c r="B304" s="610"/>
      <c r="D304" s="610"/>
    </row>
    <row r="305" spans="2:4" x14ac:dyDescent="0.2">
      <c r="B305" s="610"/>
      <c r="D305" s="610"/>
    </row>
    <row r="306" spans="2:4" x14ac:dyDescent="0.2">
      <c r="B306" s="610"/>
      <c r="D306" s="610"/>
    </row>
    <row r="307" spans="2:4" x14ac:dyDescent="0.2">
      <c r="B307" s="610"/>
      <c r="D307" s="610"/>
    </row>
    <row r="308" spans="2:4" x14ac:dyDescent="0.2">
      <c r="B308" s="610"/>
      <c r="D308" s="610"/>
    </row>
    <row r="309" spans="2:4" x14ac:dyDescent="0.2">
      <c r="B309" s="610"/>
      <c r="D309" s="610"/>
    </row>
    <row r="310" spans="2:4" x14ac:dyDescent="0.2">
      <c r="B310" s="610"/>
      <c r="D310" s="610"/>
    </row>
    <row r="311" spans="2:4" x14ac:dyDescent="0.2">
      <c r="B311" s="610"/>
      <c r="D311" s="610"/>
    </row>
    <row r="312" spans="2:4" x14ac:dyDescent="0.2">
      <c r="B312" s="610"/>
      <c r="D312" s="610"/>
    </row>
    <row r="313" spans="2:4" x14ac:dyDescent="0.2">
      <c r="B313" s="610"/>
      <c r="D313" s="610"/>
    </row>
    <row r="314" spans="2:4" x14ac:dyDescent="0.2">
      <c r="B314" s="610"/>
      <c r="D314" s="610"/>
    </row>
    <row r="315" spans="2:4" x14ac:dyDescent="0.2">
      <c r="B315" s="610"/>
      <c r="D315" s="610"/>
    </row>
    <row r="316" spans="2:4" x14ac:dyDescent="0.2">
      <c r="B316" s="610"/>
      <c r="D316" s="610"/>
    </row>
    <row r="317" spans="2:4" x14ac:dyDescent="0.2">
      <c r="B317" s="610"/>
      <c r="D317" s="610"/>
    </row>
    <row r="318" spans="2:4" x14ac:dyDescent="0.2">
      <c r="B318" s="610"/>
      <c r="D318" s="610"/>
    </row>
    <row r="319" spans="2:4" x14ac:dyDescent="0.2">
      <c r="B319" s="610"/>
      <c r="D319" s="610"/>
    </row>
    <row r="320" spans="2:4" x14ac:dyDescent="0.2">
      <c r="B320" s="610"/>
      <c r="D320" s="610"/>
    </row>
    <row r="321" spans="2:4" x14ac:dyDescent="0.2">
      <c r="B321" s="610"/>
      <c r="D321" s="610"/>
    </row>
    <row r="322" spans="2:4" x14ac:dyDescent="0.2">
      <c r="B322" s="610"/>
      <c r="D322" s="610"/>
    </row>
    <row r="323" spans="2:4" x14ac:dyDescent="0.2">
      <c r="B323" s="610"/>
      <c r="D323" s="610"/>
    </row>
    <row r="324" spans="2:4" x14ac:dyDescent="0.2">
      <c r="B324" s="610"/>
      <c r="D324" s="610"/>
    </row>
    <row r="325" spans="2:4" x14ac:dyDescent="0.2">
      <c r="B325" s="610"/>
      <c r="D325" s="610"/>
    </row>
    <row r="326" spans="2:4" x14ac:dyDescent="0.2">
      <c r="B326" s="610"/>
      <c r="D326" s="610"/>
    </row>
    <row r="327" spans="2:4" x14ac:dyDescent="0.2">
      <c r="B327" s="610"/>
      <c r="D327" s="610"/>
    </row>
    <row r="328" spans="2:4" x14ac:dyDescent="0.2">
      <c r="B328" s="610"/>
      <c r="D328" s="610"/>
    </row>
    <row r="329" spans="2:4" x14ac:dyDescent="0.2">
      <c r="B329" s="610"/>
      <c r="D329" s="610"/>
    </row>
    <row r="330" spans="2:4" x14ac:dyDescent="0.2">
      <c r="B330" s="610"/>
      <c r="D330" s="610"/>
    </row>
    <row r="331" spans="2:4" x14ac:dyDescent="0.2">
      <c r="B331" s="610"/>
      <c r="D331" s="610"/>
    </row>
    <row r="332" spans="2:4" x14ac:dyDescent="0.2">
      <c r="B332" s="610"/>
      <c r="D332" s="610"/>
    </row>
    <row r="333" spans="2:4" x14ac:dyDescent="0.2">
      <c r="B333" s="610"/>
      <c r="D333" s="610"/>
    </row>
    <row r="334" spans="2:4" x14ac:dyDescent="0.2">
      <c r="B334" s="610"/>
      <c r="D334" s="610"/>
    </row>
    <row r="335" spans="2:4" x14ac:dyDescent="0.2">
      <c r="B335" s="610"/>
      <c r="D335" s="610"/>
    </row>
    <row r="336" spans="2:4" x14ac:dyDescent="0.2">
      <c r="B336" s="610"/>
      <c r="D336" s="610"/>
    </row>
    <row r="337" spans="2:4" x14ac:dyDescent="0.2">
      <c r="B337" s="610"/>
      <c r="D337" s="610"/>
    </row>
    <row r="338" spans="2:4" x14ac:dyDescent="0.2">
      <c r="B338" s="610"/>
      <c r="D338" s="610"/>
    </row>
    <row r="339" spans="2:4" x14ac:dyDescent="0.2">
      <c r="B339" s="610"/>
      <c r="D339" s="610"/>
    </row>
    <row r="340" spans="2:4" x14ac:dyDescent="0.2">
      <c r="B340" s="610"/>
      <c r="D340" s="610"/>
    </row>
    <row r="341" spans="2:4" x14ac:dyDescent="0.2">
      <c r="B341" s="610"/>
      <c r="D341" s="610"/>
    </row>
    <row r="342" spans="2:4" x14ac:dyDescent="0.2">
      <c r="B342" s="610"/>
      <c r="D342" s="610"/>
    </row>
    <row r="343" spans="2:4" x14ac:dyDescent="0.2">
      <c r="B343" s="610"/>
      <c r="D343" s="610"/>
    </row>
    <row r="344" spans="2:4" x14ac:dyDescent="0.2">
      <c r="B344" s="610"/>
      <c r="D344" s="610"/>
    </row>
    <row r="345" spans="2:4" x14ac:dyDescent="0.2">
      <c r="B345" s="610"/>
      <c r="D345" s="610"/>
    </row>
    <row r="346" spans="2:4" x14ac:dyDescent="0.2">
      <c r="B346" s="610"/>
      <c r="D346" s="610"/>
    </row>
    <row r="347" spans="2:4" x14ac:dyDescent="0.2">
      <c r="B347" s="610"/>
      <c r="D347" s="610"/>
    </row>
    <row r="348" spans="2:4" x14ac:dyDescent="0.2">
      <c r="B348" s="610"/>
      <c r="D348" s="610"/>
    </row>
    <row r="349" spans="2:4" x14ac:dyDescent="0.2">
      <c r="B349" s="610"/>
      <c r="D349" s="610"/>
    </row>
    <row r="350" spans="2:4" x14ac:dyDescent="0.2">
      <c r="B350" s="610"/>
      <c r="D350" s="610"/>
    </row>
    <row r="351" spans="2:4" x14ac:dyDescent="0.2">
      <c r="B351" s="610"/>
      <c r="D351" s="610"/>
    </row>
    <row r="352" spans="2:4" x14ac:dyDescent="0.2">
      <c r="B352" s="610"/>
      <c r="D352" s="610"/>
    </row>
    <row r="353" spans="2:4" x14ac:dyDescent="0.2">
      <c r="B353" s="610"/>
      <c r="D353" s="610"/>
    </row>
    <row r="354" spans="2:4" x14ac:dyDescent="0.2">
      <c r="B354" s="610"/>
      <c r="D354" s="610"/>
    </row>
    <row r="355" spans="2:4" x14ac:dyDescent="0.2">
      <c r="B355" s="610"/>
      <c r="D355" s="610"/>
    </row>
    <row r="356" spans="2:4" x14ac:dyDescent="0.2">
      <c r="B356" s="610"/>
      <c r="D356" s="610"/>
    </row>
    <row r="357" spans="2:4" x14ac:dyDescent="0.2">
      <c r="B357" s="610"/>
      <c r="D357" s="610"/>
    </row>
    <row r="358" spans="2:4" x14ac:dyDescent="0.2">
      <c r="B358" s="610"/>
      <c r="D358" s="610"/>
    </row>
    <row r="359" spans="2:4" x14ac:dyDescent="0.2">
      <c r="B359" s="610"/>
      <c r="D359" s="610"/>
    </row>
    <row r="360" spans="2:4" x14ac:dyDescent="0.2">
      <c r="B360" s="610"/>
      <c r="D360" s="610"/>
    </row>
    <row r="361" spans="2:4" x14ac:dyDescent="0.2">
      <c r="B361" s="610"/>
      <c r="D361" s="610"/>
    </row>
    <row r="362" spans="2:4" x14ac:dyDescent="0.2">
      <c r="B362" s="610"/>
      <c r="D362" s="610"/>
    </row>
    <row r="363" spans="2:4" x14ac:dyDescent="0.2">
      <c r="B363" s="610"/>
      <c r="D363" s="610"/>
    </row>
    <row r="364" spans="2:4" x14ac:dyDescent="0.2">
      <c r="B364" s="610"/>
      <c r="D364" s="610"/>
    </row>
    <row r="365" spans="2:4" x14ac:dyDescent="0.2">
      <c r="B365" s="610"/>
      <c r="D365" s="610"/>
    </row>
    <row r="366" spans="2:4" x14ac:dyDescent="0.2">
      <c r="B366" s="610"/>
      <c r="D366" s="610"/>
    </row>
    <row r="367" spans="2:4" x14ac:dyDescent="0.2">
      <c r="B367" s="610"/>
      <c r="D367" s="610"/>
    </row>
    <row r="368" spans="2:4" x14ac:dyDescent="0.2">
      <c r="B368" s="610"/>
      <c r="D368" s="610"/>
    </row>
    <row r="369" spans="2:4" x14ac:dyDescent="0.2">
      <c r="B369" s="610"/>
      <c r="D369" s="610"/>
    </row>
    <row r="370" spans="2:4" x14ac:dyDescent="0.2">
      <c r="B370" s="610"/>
      <c r="D370" s="610"/>
    </row>
    <row r="371" spans="2:4" x14ac:dyDescent="0.2">
      <c r="B371" s="610"/>
      <c r="D371" s="610"/>
    </row>
    <row r="372" spans="2:4" x14ac:dyDescent="0.2">
      <c r="B372" s="610"/>
      <c r="D372" s="610"/>
    </row>
    <row r="373" spans="2:4" x14ac:dyDescent="0.2">
      <c r="B373" s="610"/>
      <c r="D373" s="610"/>
    </row>
    <row r="374" spans="2:4" x14ac:dyDescent="0.2">
      <c r="B374" s="610"/>
      <c r="D374" s="610"/>
    </row>
    <row r="375" spans="2:4" x14ac:dyDescent="0.2">
      <c r="B375" s="610"/>
      <c r="D375" s="610"/>
    </row>
    <row r="376" spans="2:4" x14ac:dyDescent="0.2">
      <c r="B376" s="610"/>
      <c r="D376" s="610"/>
    </row>
    <row r="377" spans="2:4" x14ac:dyDescent="0.2">
      <c r="B377" s="610"/>
      <c r="D377" s="610"/>
    </row>
    <row r="378" spans="2:4" x14ac:dyDescent="0.2">
      <c r="B378" s="610"/>
      <c r="D378" s="610"/>
    </row>
    <row r="379" spans="2:4" x14ac:dyDescent="0.2">
      <c r="B379" s="610"/>
      <c r="D379" s="610"/>
    </row>
    <row r="380" spans="2:4" x14ac:dyDescent="0.2">
      <c r="B380" s="610"/>
      <c r="D380" s="610"/>
    </row>
    <row r="381" spans="2:4" x14ac:dyDescent="0.2">
      <c r="B381" s="610"/>
      <c r="D381" s="610"/>
    </row>
    <row r="382" spans="2:4" x14ac:dyDescent="0.2">
      <c r="B382" s="610"/>
      <c r="D382" s="610"/>
    </row>
    <row r="383" spans="2:4" x14ac:dyDescent="0.2">
      <c r="B383" s="610"/>
      <c r="D383" s="610"/>
    </row>
    <row r="384" spans="2:4" x14ac:dyDescent="0.2">
      <c r="B384" s="610"/>
      <c r="D384" s="610"/>
    </row>
    <row r="385" spans="2:4" x14ac:dyDescent="0.2">
      <c r="B385" s="610"/>
      <c r="D385" s="610"/>
    </row>
    <row r="386" spans="2:4" x14ac:dyDescent="0.2">
      <c r="B386" s="610"/>
      <c r="D386" s="610"/>
    </row>
    <row r="387" spans="2:4" x14ac:dyDescent="0.2">
      <c r="B387" s="610"/>
      <c r="D387" s="610"/>
    </row>
    <row r="388" spans="2:4" x14ac:dyDescent="0.2">
      <c r="B388" s="610"/>
      <c r="D388" s="610"/>
    </row>
    <row r="389" spans="2:4" x14ac:dyDescent="0.2">
      <c r="B389" s="610"/>
      <c r="D389" s="610"/>
    </row>
    <row r="390" spans="2:4" x14ac:dyDescent="0.2">
      <c r="B390" s="610"/>
      <c r="D390" s="610"/>
    </row>
    <row r="391" spans="2:4" x14ac:dyDescent="0.2">
      <c r="B391" s="610"/>
      <c r="D391" s="610"/>
    </row>
    <row r="392" spans="2:4" x14ac:dyDescent="0.2">
      <c r="B392" s="610"/>
      <c r="D392" s="610"/>
    </row>
    <row r="393" spans="2:4" x14ac:dyDescent="0.2">
      <c r="B393" s="610"/>
      <c r="D393" s="610"/>
    </row>
    <row r="394" spans="2:4" x14ac:dyDescent="0.2">
      <c r="B394" s="610"/>
      <c r="D394" s="610"/>
    </row>
    <row r="395" spans="2:4" x14ac:dyDescent="0.2">
      <c r="B395" s="610"/>
      <c r="D395" s="610"/>
    </row>
    <row r="396" spans="2:4" x14ac:dyDescent="0.2">
      <c r="B396" s="610"/>
      <c r="D396" s="610"/>
    </row>
    <row r="397" spans="2:4" x14ac:dyDescent="0.2">
      <c r="B397" s="610"/>
      <c r="D397" s="610"/>
    </row>
    <row r="398" spans="2:4" x14ac:dyDescent="0.2">
      <c r="B398" s="610"/>
      <c r="D398" s="610"/>
    </row>
    <row r="399" spans="2:4" x14ac:dyDescent="0.2">
      <c r="B399" s="610"/>
      <c r="D399" s="610"/>
    </row>
    <row r="400" spans="2:4" x14ac:dyDescent="0.2">
      <c r="B400" s="610"/>
      <c r="D400" s="610"/>
    </row>
    <row r="401" spans="2:4" x14ac:dyDescent="0.2">
      <c r="B401" s="610"/>
      <c r="D401" s="610"/>
    </row>
    <row r="402" spans="2:4" x14ac:dyDescent="0.2">
      <c r="B402" s="610"/>
      <c r="D402" s="610"/>
    </row>
    <row r="403" spans="2:4" x14ac:dyDescent="0.2">
      <c r="B403" s="610"/>
      <c r="D403" s="610"/>
    </row>
    <row r="404" spans="2:4" x14ac:dyDescent="0.2">
      <c r="B404" s="610"/>
      <c r="D404" s="610"/>
    </row>
    <row r="405" spans="2:4" x14ac:dyDescent="0.2">
      <c r="B405" s="610"/>
      <c r="D405" s="610"/>
    </row>
    <row r="406" spans="2:4" x14ac:dyDescent="0.2">
      <c r="B406" s="610"/>
      <c r="D406" s="610"/>
    </row>
    <row r="407" spans="2:4" x14ac:dyDescent="0.2">
      <c r="B407" s="610"/>
      <c r="D407" s="610"/>
    </row>
    <row r="408" spans="2:4" x14ac:dyDescent="0.2">
      <c r="B408" s="610"/>
      <c r="D408" s="610"/>
    </row>
    <row r="409" spans="2:4" x14ac:dyDescent="0.2">
      <c r="B409" s="610"/>
      <c r="D409" s="610"/>
    </row>
    <row r="410" spans="2:4" x14ac:dyDescent="0.2">
      <c r="B410" s="610"/>
      <c r="D410" s="610"/>
    </row>
    <row r="411" spans="2:4" x14ac:dyDescent="0.2">
      <c r="B411" s="610"/>
      <c r="D411" s="610"/>
    </row>
    <row r="412" spans="2:4" x14ac:dyDescent="0.2">
      <c r="B412" s="610"/>
      <c r="D412" s="610"/>
    </row>
    <row r="413" spans="2:4" x14ac:dyDescent="0.2">
      <c r="B413" s="610"/>
      <c r="D413" s="610"/>
    </row>
    <row r="414" spans="2:4" x14ac:dyDescent="0.2">
      <c r="B414" s="610"/>
      <c r="D414" s="610"/>
    </row>
    <row r="415" spans="2:4" x14ac:dyDescent="0.2">
      <c r="B415" s="610"/>
      <c r="D415" s="610"/>
    </row>
    <row r="416" spans="2:4" x14ac:dyDescent="0.2">
      <c r="B416" s="610"/>
      <c r="D416" s="610"/>
    </row>
    <row r="417" spans="2:4" x14ac:dyDescent="0.2">
      <c r="B417" s="610"/>
      <c r="D417" s="610"/>
    </row>
    <row r="418" spans="2:4" x14ac:dyDescent="0.2">
      <c r="B418" s="610"/>
      <c r="D418" s="610"/>
    </row>
    <row r="419" spans="2:4" x14ac:dyDescent="0.2">
      <c r="B419" s="610"/>
      <c r="D419" s="610"/>
    </row>
    <row r="420" spans="2:4" x14ac:dyDescent="0.2">
      <c r="B420" s="610"/>
      <c r="D420" s="610"/>
    </row>
    <row r="421" spans="2:4" x14ac:dyDescent="0.2">
      <c r="B421" s="610"/>
      <c r="D421" s="610"/>
    </row>
    <row r="422" spans="2:4" x14ac:dyDescent="0.2">
      <c r="B422" s="610"/>
      <c r="D422" s="610"/>
    </row>
    <row r="423" spans="2:4" x14ac:dyDescent="0.2">
      <c r="B423" s="610"/>
      <c r="D423" s="610"/>
    </row>
    <row r="424" spans="2:4" x14ac:dyDescent="0.2">
      <c r="B424" s="610"/>
      <c r="D424" s="610"/>
    </row>
    <row r="425" spans="2:4" x14ac:dyDescent="0.2">
      <c r="B425" s="610"/>
      <c r="D425" s="610"/>
    </row>
    <row r="426" spans="2:4" x14ac:dyDescent="0.2">
      <c r="B426" s="610"/>
      <c r="D426" s="610"/>
    </row>
    <row r="427" spans="2:4" x14ac:dyDescent="0.2">
      <c r="B427" s="610"/>
      <c r="D427" s="610"/>
    </row>
    <row r="428" spans="2:4" x14ac:dyDescent="0.2">
      <c r="B428" s="610"/>
      <c r="D428" s="610"/>
    </row>
    <row r="429" spans="2:4" x14ac:dyDescent="0.2">
      <c r="B429" s="610"/>
      <c r="D429" s="610"/>
    </row>
    <row r="430" spans="2:4" x14ac:dyDescent="0.2">
      <c r="B430" s="610"/>
      <c r="D430" s="610"/>
    </row>
    <row r="431" spans="2:4" x14ac:dyDescent="0.2">
      <c r="B431" s="610"/>
      <c r="D431" s="610"/>
    </row>
    <row r="432" spans="2:4" x14ac:dyDescent="0.2">
      <c r="B432" s="610"/>
      <c r="D432" s="610"/>
    </row>
    <row r="433" spans="2:4" x14ac:dyDescent="0.2">
      <c r="B433" s="610"/>
      <c r="D433" s="610"/>
    </row>
    <row r="434" spans="2:4" x14ac:dyDescent="0.2">
      <c r="B434" s="610"/>
      <c r="D434" s="610"/>
    </row>
    <row r="435" spans="2:4" x14ac:dyDescent="0.2">
      <c r="B435" s="610"/>
      <c r="D435" s="610"/>
    </row>
    <row r="436" spans="2:4" x14ac:dyDescent="0.2">
      <c r="B436" s="610"/>
      <c r="D436" s="610"/>
    </row>
    <row r="437" spans="2:4" x14ac:dyDescent="0.2">
      <c r="B437" s="610"/>
      <c r="D437" s="610"/>
    </row>
    <row r="438" spans="2:4" x14ac:dyDescent="0.2">
      <c r="B438" s="610"/>
      <c r="D438" s="610"/>
    </row>
    <row r="439" spans="2:4" x14ac:dyDescent="0.2">
      <c r="B439" s="610"/>
      <c r="D439" s="610"/>
    </row>
    <row r="440" spans="2:4" x14ac:dyDescent="0.2">
      <c r="B440" s="610"/>
      <c r="D440" s="610"/>
    </row>
    <row r="441" spans="2:4" x14ac:dyDescent="0.2">
      <c r="B441" s="610"/>
      <c r="D441" s="610"/>
    </row>
    <row r="442" spans="2:4" x14ac:dyDescent="0.2">
      <c r="B442" s="610"/>
      <c r="D442" s="610"/>
    </row>
    <row r="443" spans="2:4" x14ac:dyDescent="0.2">
      <c r="B443" s="610"/>
      <c r="D443" s="610"/>
    </row>
    <row r="444" spans="2:4" x14ac:dyDescent="0.2">
      <c r="B444" s="610"/>
      <c r="D444" s="610"/>
    </row>
    <row r="445" spans="2:4" x14ac:dyDescent="0.2">
      <c r="B445" s="610"/>
      <c r="D445" s="610"/>
    </row>
    <row r="446" spans="2:4" x14ac:dyDescent="0.2">
      <c r="B446" s="610"/>
      <c r="D446" s="610"/>
    </row>
    <row r="447" spans="2:4" x14ac:dyDescent="0.2">
      <c r="B447" s="610"/>
      <c r="D447" s="610"/>
    </row>
    <row r="448" spans="2:4" x14ac:dyDescent="0.2">
      <c r="B448" s="610"/>
      <c r="D448" s="610"/>
    </row>
    <row r="449" spans="2:4" x14ac:dyDescent="0.2">
      <c r="B449" s="610"/>
      <c r="D449" s="610"/>
    </row>
    <row r="450" spans="2:4" x14ac:dyDescent="0.2">
      <c r="B450" s="610"/>
      <c r="D450" s="610"/>
    </row>
    <row r="451" spans="2:4" x14ac:dyDescent="0.2">
      <c r="B451" s="610"/>
      <c r="D451" s="610"/>
    </row>
    <row r="452" spans="2:4" x14ac:dyDescent="0.2">
      <c r="B452" s="610"/>
      <c r="D452" s="610"/>
    </row>
    <row r="453" spans="2:4" x14ac:dyDescent="0.2">
      <c r="B453" s="610"/>
      <c r="D453" s="610"/>
    </row>
    <row r="454" spans="2:4" x14ac:dyDescent="0.2">
      <c r="B454" s="610"/>
      <c r="D454" s="610"/>
    </row>
    <row r="455" spans="2:4" x14ac:dyDescent="0.2">
      <c r="B455" s="610"/>
      <c r="D455" s="610"/>
    </row>
    <row r="456" spans="2:4" x14ac:dyDescent="0.2">
      <c r="B456" s="610"/>
      <c r="D456" s="610"/>
    </row>
    <row r="457" spans="2:4" x14ac:dyDescent="0.2">
      <c r="B457" s="610"/>
      <c r="D457" s="610"/>
    </row>
    <row r="458" spans="2:4" x14ac:dyDescent="0.2">
      <c r="B458" s="610"/>
      <c r="D458" s="610"/>
    </row>
    <row r="459" spans="2:4" x14ac:dyDescent="0.2">
      <c r="B459" s="610"/>
      <c r="D459" s="610"/>
    </row>
    <row r="460" spans="2:4" x14ac:dyDescent="0.2">
      <c r="B460" s="610"/>
      <c r="D460" s="610"/>
    </row>
    <row r="461" spans="2:4" x14ac:dyDescent="0.2">
      <c r="B461" s="610"/>
      <c r="D461" s="610"/>
    </row>
    <row r="462" spans="2:4" x14ac:dyDescent="0.2">
      <c r="B462" s="610"/>
      <c r="D462" s="610"/>
    </row>
    <row r="463" spans="2:4" x14ac:dyDescent="0.2">
      <c r="B463" s="610"/>
      <c r="D463" s="610"/>
    </row>
    <row r="464" spans="2:4" x14ac:dyDescent="0.2">
      <c r="B464" s="610"/>
      <c r="D464" s="610"/>
    </row>
    <row r="465" spans="2:4" x14ac:dyDescent="0.2">
      <c r="B465" s="610"/>
      <c r="D465" s="610"/>
    </row>
    <row r="466" spans="2:4" x14ac:dyDescent="0.2">
      <c r="B466" s="610"/>
      <c r="D466" s="610"/>
    </row>
    <row r="467" spans="2:4" x14ac:dyDescent="0.2">
      <c r="B467" s="610"/>
      <c r="D467" s="610"/>
    </row>
    <row r="468" spans="2:4" x14ac:dyDescent="0.2">
      <c r="B468" s="610"/>
      <c r="D468" s="610"/>
    </row>
    <row r="469" spans="2:4" x14ac:dyDescent="0.2">
      <c r="B469" s="610"/>
      <c r="D469" s="610"/>
    </row>
    <row r="470" spans="2:4" x14ac:dyDescent="0.2">
      <c r="B470" s="610"/>
      <c r="D470" s="610"/>
    </row>
    <row r="471" spans="2:4" x14ac:dyDescent="0.2">
      <c r="B471" s="610"/>
      <c r="D471" s="610"/>
    </row>
    <row r="472" spans="2:4" x14ac:dyDescent="0.2">
      <c r="B472" s="610"/>
      <c r="D472" s="610"/>
    </row>
    <row r="473" spans="2:4" x14ac:dyDescent="0.2">
      <c r="B473" s="610"/>
      <c r="D473" s="610"/>
    </row>
    <row r="474" spans="2:4" x14ac:dyDescent="0.2">
      <c r="B474" s="610"/>
      <c r="D474" s="610"/>
    </row>
    <row r="475" spans="2:4" x14ac:dyDescent="0.2">
      <c r="B475" s="610"/>
      <c r="D475" s="610"/>
    </row>
    <row r="476" spans="2:4" x14ac:dyDescent="0.2">
      <c r="B476" s="610"/>
      <c r="D476" s="610"/>
    </row>
    <row r="477" spans="2:4" x14ac:dyDescent="0.2">
      <c r="B477" s="610"/>
      <c r="D477" s="610"/>
    </row>
    <row r="478" spans="2:4" x14ac:dyDescent="0.2">
      <c r="B478" s="610"/>
      <c r="D478" s="610"/>
    </row>
    <row r="479" spans="2:4" x14ac:dyDescent="0.2">
      <c r="B479" s="610"/>
      <c r="D479" s="610"/>
    </row>
    <row r="480" spans="2:4" x14ac:dyDescent="0.2">
      <c r="B480" s="610"/>
      <c r="D480" s="610"/>
    </row>
    <row r="481" spans="2:4" x14ac:dyDescent="0.2">
      <c r="B481" s="610"/>
      <c r="D481" s="610"/>
    </row>
    <row r="482" spans="2:4" x14ac:dyDescent="0.2">
      <c r="B482" s="610"/>
      <c r="D482" s="610"/>
    </row>
    <row r="483" spans="2:4" x14ac:dyDescent="0.2">
      <c r="B483" s="610"/>
      <c r="D483" s="610"/>
    </row>
    <row r="484" spans="2:4" x14ac:dyDescent="0.2">
      <c r="B484" s="610"/>
      <c r="D484" s="610"/>
    </row>
    <row r="485" spans="2:4" x14ac:dyDescent="0.2">
      <c r="B485" s="610"/>
      <c r="D485" s="610"/>
    </row>
    <row r="486" spans="2:4" x14ac:dyDescent="0.2">
      <c r="B486" s="610"/>
      <c r="D486" s="610"/>
    </row>
    <row r="487" spans="2:4" x14ac:dyDescent="0.2">
      <c r="B487" s="610"/>
      <c r="D487" s="610"/>
    </row>
    <row r="488" spans="2:4" x14ac:dyDescent="0.2">
      <c r="B488" s="610"/>
      <c r="D488" s="610"/>
    </row>
    <row r="489" spans="2:4" x14ac:dyDescent="0.2">
      <c r="B489" s="610"/>
      <c r="D489" s="610"/>
    </row>
    <row r="490" spans="2:4" x14ac:dyDescent="0.2">
      <c r="B490" s="610"/>
      <c r="D490" s="610"/>
    </row>
    <row r="491" spans="2:4" x14ac:dyDescent="0.2">
      <c r="B491" s="610"/>
      <c r="D491" s="610"/>
    </row>
    <row r="492" spans="2:4" x14ac:dyDescent="0.2">
      <c r="B492" s="610"/>
      <c r="D492" s="610"/>
    </row>
    <row r="493" spans="2:4" x14ac:dyDescent="0.2">
      <c r="B493" s="610"/>
      <c r="D493" s="610"/>
    </row>
    <row r="494" spans="2:4" x14ac:dyDescent="0.2">
      <c r="B494" s="610"/>
      <c r="D494" s="610"/>
    </row>
    <row r="495" spans="2:4" x14ac:dyDescent="0.2">
      <c r="B495" s="610"/>
      <c r="D495" s="610"/>
    </row>
    <row r="496" spans="2:4" x14ac:dyDescent="0.2">
      <c r="B496" s="610"/>
      <c r="D496" s="610"/>
    </row>
    <row r="497" spans="2:4" x14ac:dyDescent="0.2">
      <c r="B497" s="610"/>
      <c r="D497" s="610"/>
    </row>
    <row r="498" spans="2:4" x14ac:dyDescent="0.2">
      <c r="B498" s="610"/>
      <c r="D498" s="610"/>
    </row>
    <row r="499" spans="2:4" x14ac:dyDescent="0.2">
      <c r="B499" s="610"/>
      <c r="D499" s="610"/>
    </row>
    <row r="500" spans="2:4" x14ac:dyDescent="0.2">
      <c r="B500" s="610"/>
      <c r="D500" s="610"/>
    </row>
    <row r="501" spans="2:4" x14ac:dyDescent="0.2">
      <c r="B501" s="610"/>
      <c r="D501" s="610"/>
    </row>
    <row r="502" spans="2:4" x14ac:dyDescent="0.2">
      <c r="B502" s="610"/>
      <c r="D502" s="610"/>
    </row>
    <row r="503" spans="2:4" x14ac:dyDescent="0.2">
      <c r="B503" s="610"/>
      <c r="D503" s="610"/>
    </row>
    <row r="504" spans="2:4" x14ac:dyDescent="0.2">
      <c r="B504" s="610"/>
      <c r="D504" s="610"/>
    </row>
    <row r="505" spans="2:4" x14ac:dyDescent="0.2">
      <c r="B505" s="610"/>
      <c r="D505" s="610"/>
    </row>
    <row r="506" spans="2:4" x14ac:dyDescent="0.2">
      <c r="B506" s="610"/>
      <c r="D506" s="610"/>
    </row>
    <row r="507" spans="2:4" x14ac:dyDescent="0.2">
      <c r="B507" s="610"/>
      <c r="D507" s="610"/>
    </row>
    <row r="508" spans="2:4" x14ac:dyDescent="0.2">
      <c r="B508" s="610"/>
      <c r="D508" s="610"/>
    </row>
    <row r="509" spans="2:4" x14ac:dyDescent="0.2">
      <c r="B509" s="610"/>
      <c r="D509" s="610"/>
    </row>
    <row r="510" spans="2:4" x14ac:dyDescent="0.2">
      <c r="B510" s="610"/>
      <c r="D510" s="610"/>
    </row>
    <row r="511" spans="2:4" x14ac:dyDescent="0.2">
      <c r="B511" s="610"/>
      <c r="D511" s="610"/>
    </row>
    <row r="512" spans="2:4" x14ac:dyDescent="0.2">
      <c r="B512" s="610"/>
      <c r="D512" s="610"/>
    </row>
    <row r="513" spans="2:4" x14ac:dyDescent="0.2">
      <c r="B513" s="610"/>
      <c r="D513" s="610"/>
    </row>
    <row r="514" spans="2:4" x14ac:dyDescent="0.2">
      <c r="B514" s="610"/>
      <c r="D514" s="610"/>
    </row>
    <row r="515" spans="2:4" x14ac:dyDescent="0.2">
      <c r="B515" s="610"/>
      <c r="D515" s="610"/>
    </row>
    <row r="516" spans="2:4" x14ac:dyDescent="0.2">
      <c r="B516" s="610"/>
      <c r="D516" s="610"/>
    </row>
    <row r="517" spans="2:4" x14ac:dyDescent="0.2">
      <c r="B517" s="610"/>
      <c r="D517" s="610"/>
    </row>
    <row r="518" spans="2:4" x14ac:dyDescent="0.2">
      <c r="B518" s="610"/>
      <c r="D518" s="610"/>
    </row>
    <row r="519" spans="2:4" x14ac:dyDescent="0.2">
      <c r="B519" s="610"/>
      <c r="D519" s="610"/>
    </row>
    <row r="520" spans="2:4" x14ac:dyDescent="0.2">
      <c r="B520" s="610"/>
      <c r="D520" s="610"/>
    </row>
    <row r="521" spans="2:4" x14ac:dyDescent="0.2">
      <c r="B521" s="610"/>
      <c r="D521" s="610"/>
    </row>
    <row r="522" spans="2:4" x14ac:dyDescent="0.2">
      <c r="B522" s="610"/>
      <c r="D522" s="610"/>
    </row>
    <row r="523" spans="2:4" x14ac:dyDescent="0.2">
      <c r="B523" s="610"/>
      <c r="D523" s="610"/>
    </row>
    <row r="524" spans="2:4" x14ac:dyDescent="0.2">
      <c r="B524" s="610"/>
      <c r="D524" s="610"/>
    </row>
    <row r="525" spans="2:4" x14ac:dyDescent="0.2">
      <c r="B525" s="610"/>
      <c r="D525" s="610"/>
    </row>
    <row r="526" spans="2:4" x14ac:dyDescent="0.2">
      <c r="B526" s="610"/>
      <c r="D526" s="610"/>
    </row>
    <row r="527" spans="2:4" x14ac:dyDescent="0.2">
      <c r="B527" s="610"/>
      <c r="D527" s="610"/>
    </row>
    <row r="528" spans="2:4" x14ac:dyDescent="0.2">
      <c r="B528" s="610"/>
      <c r="D528" s="610"/>
    </row>
    <row r="529" spans="2:4" x14ac:dyDescent="0.2">
      <c r="B529" s="610"/>
      <c r="D529" s="610"/>
    </row>
    <row r="530" spans="2:4" x14ac:dyDescent="0.2">
      <c r="B530" s="610"/>
      <c r="D530" s="610"/>
    </row>
    <row r="531" spans="2:4" x14ac:dyDescent="0.2">
      <c r="B531" s="610"/>
      <c r="D531" s="610"/>
    </row>
    <row r="532" spans="2:4" x14ac:dyDescent="0.2">
      <c r="B532" s="610"/>
      <c r="D532" s="610"/>
    </row>
    <row r="533" spans="2:4" x14ac:dyDescent="0.2">
      <c r="B533" s="610"/>
      <c r="D533" s="610"/>
    </row>
    <row r="534" spans="2:4" x14ac:dyDescent="0.2">
      <c r="B534" s="610"/>
      <c r="D534" s="610"/>
    </row>
    <row r="535" spans="2:4" x14ac:dyDescent="0.2">
      <c r="B535" s="610"/>
      <c r="D535" s="610"/>
    </row>
    <row r="536" spans="2:4" x14ac:dyDescent="0.2">
      <c r="B536" s="610"/>
      <c r="D536" s="610"/>
    </row>
    <row r="537" spans="2:4" x14ac:dyDescent="0.2">
      <c r="B537" s="610"/>
      <c r="D537" s="610"/>
    </row>
    <row r="538" spans="2:4" x14ac:dyDescent="0.2">
      <c r="B538" s="610"/>
      <c r="D538" s="610"/>
    </row>
    <row r="539" spans="2:4" x14ac:dyDescent="0.2">
      <c r="B539" s="610"/>
      <c r="D539" s="610"/>
    </row>
    <row r="540" spans="2:4" x14ac:dyDescent="0.2">
      <c r="B540" s="610"/>
      <c r="D540" s="610"/>
    </row>
    <row r="541" spans="2:4" x14ac:dyDescent="0.2">
      <c r="B541" s="610"/>
      <c r="D541" s="610"/>
    </row>
    <row r="542" spans="2:4" x14ac:dyDescent="0.2">
      <c r="B542" s="610"/>
      <c r="D542" s="610"/>
    </row>
    <row r="543" spans="2:4" x14ac:dyDescent="0.2">
      <c r="B543" s="610"/>
      <c r="D543" s="610"/>
    </row>
    <row r="544" spans="2:4" x14ac:dyDescent="0.2">
      <c r="B544" s="610"/>
      <c r="D544" s="610"/>
    </row>
    <row r="545" spans="2:4" x14ac:dyDescent="0.2">
      <c r="B545" s="610"/>
      <c r="D545" s="610"/>
    </row>
    <row r="546" spans="2:4" x14ac:dyDescent="0.2">
      <c r="B546" s="610"/>
      <c r="D546" s="610"/>
    </row>
    <row r="547" spans="2:4" x14ac:dyDescent="0.2">
      <c r="B547" s="610"/>
      <c r="D547" s="610"/>
    </row>
    <row r="548" spans="2:4" x14ac:dyDescent="0.2">
      <c r="B548" s="610"/>
      <c r="D548" s="610"/>
    </row>
    <row r="549" spans="2:4" x14ac:dyDescent="0.2">
      <c r="B549" s="610"/>
      <c r="D549" s="610"/>
    </row>
    <row r="550" spans="2:4" x14ac:dyDescent="0.2">
      <c r="B550" s="610"/>
      <c r="D550" s="610"/>
    </row>
    <row r="551" spans="2:4" x14ac:dyDescent="0.2">
      <c r="B551" s="610"/>
      <c r="D551" s="610"/>
    </row>
    <row r="552" spans="2:4" x14ac:dyDescent="0.2">
      <c r="B552" s="610"/>
      <c r="D552" s="610"/>
    </row>
    <row r="553" spans="2:4" x14ac:dyDescent="0.2">
      <c r="B553" s="610"/>
      <c r="D553" s="610"/>
    </row>
    <row r="554" spans="2:4" x14ac:dyDescent="0.2">
      <c r="B554" s="610"/>
      <c r="D554" s="610"/>
    </row>
    <row r="555" spans="2:4" x14ac:dyDescent="0.2">
      <c r="B555" s="610"/>
      <c r="D555" s="610"/>
    </row>
    <row r="556" spans="2:4" x14ac:dyDescent="0.2">
      <c r="B556" s="610"/>
      <c r="D556" s="610"/>
    </row>
    <row r="557" spans="2:4" x14ac:dyDescent="0.2">
      <c r="B557" s="610"/>
      <c r="D557" s="610"/>
    </row>
    <row r="558" spans="2:4" x14ac:dyDescent="0.2">
      <c r="B558" s="610"/>
      <c r="D558" s="610"/>
    </row>
    <row r="559" spans="2:4" x14ac:dyDescent="0.2">
      <c r="B559" s="610"/>
      <c r="D559" s="610"/>
    </row>
    <row r="560" spans="2:4" x14ac:dyDescent="0.2">
      <c r="B560" s="610"/>
      <c r="D560" s="610"/>
    </row>
    <row r="561" spans="2:4" x14ac:dyDescent="0.2">
      <c r="B561" s="610"/>
      <c r="D561" s="610"/>
    </row>
    <row r="562" spans="2:4" x14ac:dyDescent="0.2">
      <c r="B562" s="610"/>
      <c r="D562" s="610"/>
    </row>
    <row r="563" spans="2:4" x14ac:dyDescent="0.2">
      <c r="B563" s="610"/>
      <c r="D563" s="610"/>
    </row>
    <row r="564" spans="2:4" x14ac:dyDescent="0.2">
      <c r="B564" s="610"/>
      <c r="D564" s="610"/>
    </row>
    <row r="565" spans="2:4" x14ac:dyDescent="0.2">
      <c r="B565" s="610"/>
      <c r="D565" s="610"/>
    </row>
    <row r="566" spans="2:4" x14ac:dyDescent="0.2">
      <c r="B566" s="610"/>
      <c r="D566" s="610"/>
    </row>
    <row r="567" spans="2:4" x14ac:dyDescent="0.2">
      <c r="B567" s="610"/>
      <c r="D567" s="610"/>
    </row>
    <row r="568" spans="2:4" x14ac:dyDescent="0.2">
      <c r="B568" s="610"/>
      <c r="D568" s="610"/>
    </row>
    <row r="569" spans="2:4" x14ac:dyDescent="0.2">
      <c r="B569" s="610"/>
      <c r="D569" s="610"/>
    </row>
    <row r="570" spans="2:4" x14ac:dyDescent="0.2">
      <c r="B570" s="610"/>
      <c r="D570" s="610"/>
    </row>
    <row r="571" spans="2:4" x14ac:dyDescent="0.2">
      <c r="B571" s="610"/>
      <c r="D571" s="610"/>
    </row>
    <row r="572" spans="2:4" x14ac:dyDescent="0.2">
      <c r="B572" s="610"/>
      <c r="D572" s="610"/>
    </row>
    <row r="573" spans="2:4" x14ac:dyDescent="0.2">
      <c r="B573" s="610"/>
      <c r="D573" s="610"/>
    </row>
    <row r="574" spans="2:4" x14ac:dyDescent="0.2">
      <c r="B574" s="610"/>
      <c r="D574" s="610"/>
    </row>
    <row r="575" spans="2:4" x14ac:dyDescent="0.2">
      <c r="B575" s="610"/>
      <c r="D575" s="610"/>
    </row>
    <row r="576" spans="2:4" x14ac:dyDescent="0.2">
      <c r="B576" s="610"/>
      <c r="D576" s="610"/>
    </row>
    <row r="577" spans="2:4" x14ac:dyDescent="0.2">
      <c r="B577" s="610"/>
      <c r="D577" s="610"/>
    </row>
    <row r="578" spans="2:4" x14ac:dyDescent="0.2">
      <c r="B578" s="610"/>
      <c r="D578" s="610"/>
    </row>
    <row r="579" spans="2:4" x14ac:dyDescent="0.2">
      <c r="B579" s="610"/>
      <c r="D579" s="610"/>
    </row>
    <row r="580" spans="2:4" x14ac:dyDescent="0.2">
      <c r="B580" s="610"/>
      <c r="D580" s="610"/>
    </row>
    <row r="581" spans="2:4" x14ac:dyDescent="0.2">
      <c r="B581" s="610"/>
      <c r="D581" s="610"/>
    </row>
    <row r="582" spans="2:4" x14ac:dyDescent="0.2">
      <c r="B582" s="610"/>
      <c r="D582" s="610"/>
    </row>
    <row r="583" spans="2:4" x14ac:dyDescent="0.2">
      <c r="B583" s="610"/>
      <c r="D583" s="610"/>
    </row>
    <row r="584" spans="2:4" x14ac:dyDescent="0.2">
      <c r="B584" s="610"/>
      <c r="D584" s="610"/>
    </row>
    <row r="585" spans="2:4" x14ac:dyDescent="0.2">
      <c r="B585" s="610"/>
      <c r="D585" s="610"/>
    </row>
    <row r="586" spans="2:4" x14ac:dyDescent="0.2">
      <c r="B586" s="610"/>
      <c r="D586" s="610"/>
    </row>
    <row r="587" spans="2:4" x14ac:dyDescent="0.2">
      <c r="B587" s="610"/>
      <c r="D587" s="610"/>
    </row>
    <row r="588" spans="2:4" x14ac:dyDescent="0.2">
      <c r="B588" s="610"/>
      <c r="D588" s="610"/>
    </row>
    <row r="589" spans="2:4" x14ac:dyDescent="0.2">
      <c r="B589" s="610"/>
      <c r="D589" s="610"/>
    </row>
    <row r="590" spans="2:4" x14ac:dyDescent="0.2">
      <c r="B590" s="610"/>
      <c r="D590" s="610"/>
    </row>
    <row r="591" spans="2:4" x14ac:dyDescent="0.2">
      <c r="B591" s="610"/>
      <c r="D591" s="610"/>
    </row>
    <row r="592" spans="2:4" x14ac:dyDescent="0.2">
      <c r="B592" s="610"/>
      <c r="D592" s="610"/>
    </row>
    <row r="593" spans="2:4" x14ac:dyDescent="0.2">
      <c r="B593" s="610"/>
      <c r="D593" s="610"/>
    </row>
    <row r="594" spans="2:4" x14ac:dyDescent="0.2">
      <c r="B594" s="610"/>
      <c r="D594" s="610"/>
    </row>
    <row r="595" spans="2:4" x14ac:dyDescent="0.2">
      <c r="B595" s="610"/>
      <c r="D595" s="610"/>
    </row>
    <row r="596" spans="2:4" x14ac:dyDescent="0.2">
      <c r="B596" s="610"/>
      <c r="D596" s="610"/>
    </row>
    <row r="597" spans="2:4" x14ac:dyDescent="0.2">
      <c r="B597" s="610"/>
      <c r="D597" s="610"/>
    </row>
    <row r="598" spans="2:4" x14ac:dyDescent="0.2">
      <c r="B598" s="610"/>
      <c r="D598" s="610"/>
    </row>
    <row r="599" spans="2:4" x14ac:dyDescent="0.2">
      <c r="B599" s="610"/>
      <c r="D599" s="610"/>
    </row>
    <row r="600" spans="2:4" x14ac:dyDescent="0.2">
      <c r="B600" s="610"/>
      <c r="D600" s="610"/>
    </row>
    <row r="601" spans="2:4" x14ac:dyDescent="0.2">
      <c r="B601" s="610"/>
      <c r="D601" s="610"/>
    </row>
    <row r="602" spans="2:4" x14ac:dyDescent="0.2">
      <c r="B602" s="610"/>
      <c r="D602" s="610"/>
    </row>
    <row r="603" spans="2:4" x14ac:dyDescent="0.2">
      <c r="B603" s="610"/>
      <c r="D603" s="610"/>
    </row>
    <row r="604" spans="2:4" x14ac:dyDescent="0.2">
      <c r="B604" s="610"/>
      <c r="D604" s="610"/>
    </row>
    <row r="605" spans="2:4" x14ac:dyDescent="0.2">
      <c r="B605" s="610"/>
      <c r="D605" s="610"/>
    </row>
    <row r="606" spans="2:4" x14ac:dyDescent="0.2">
      <c r="B606" s="610"/>
      <c r="D606" s="610"/>
    </row>
    <row r="607" spans="2:4" x14ac:dyDescent="0.2">
      <c r="B607" s="610"/>
      <c r="D607" s="610"/>
    </row>
    <row r="608" spans="2:4" x14ac:dyDescent="0.2">
      <c r="B608" s="610"/>
      <c r="D608" s="610"/>
    </row>
    <row r="609" spans="2:4" x14ac:dyDescent="0.2">
      <c r="B609" s="610"/>
      <c r="D609" s="610"/>
    </row>
    <row r="610" spans="2:4" x14ac:dyDescent="0.2">
      <c r="B610" s="610"/>
      <c r="D610" s="610"/>
    </row>
    <row r="611" spans="2:4" x14ac:dyDescent="0.2">
      <c r="B611" s="610"/>
      <c r="D611" s="610"/>
    </row>
    <row r="612" spans="2:4" x14ac:dyDescent="0.2">
      <c r="B612" s="610"/>
      <c r="D612" s="610"/>
    </row>
    <row r="613" spans="2:4" x14ac:dyDescent="0.2">
      <c r="B613" s="610"/>
      <c r="D613" s="610"/>
    </row>
    <row r="614" spans="2:4" x14ac:dyDescent="0.2">
      <c r="B614" s="610"/>
      <c r="D614" s="610"/>
    </row>
    <row r="615" spans="2:4" x14ac:dyDescent="0.2">
      <c r="B615" s="610"/>
      <c r="D615" s="610"/>
    </row>
    <row r="616" spans="2:4" x14ac:dyDescent="0.2">
      <c r="B616" s="610"/>
      <c r="D616" s="610"/>
    </row>
    <row r="617" spans="2:4" x14ac:dyDescent="0.2">
      <c r="B617" s="610"/>
      <c r="D617" s="610"/>
    </row>
    <row r="618" spans="2:4" x14ac:dyDescent="0.2">
      <c r="B618" s="610"/>
      <c r="D618" s="610"/>
    </row>
    <row r="619" spans="2:4" x14ac:dyDescent="0.2">
      <c r="B619" s="610"/>
      <c r="D619" s="610"/>
    </row>
    <row r="620" spans="2:4" x14ac:dyDescent="0.2">
      <c r="B620" s="610"/>
      <c r="D620" s="610"/>
    </row>
    <row r="621" spans="2:4" x14ac:dyDescent="0.2">
      <c r="B621" s="610"/>
      <c r="D621" s="610"/>
    </row>
    <row r="622" spans="2:4" x14ac:dyDescent="0.2">
      <c r="B622" s="610"/>
      <c r="D622" s="610"/>
    </row>
    <row r="623" spans="2:4" x14ac:dyDescent="0.2">
      <c r="B623" s="610"/>
      <c r="D623" s="610"/>
    </row>
    <row r="624" spans="2:4" x14ac:dyDescent="0.2">
      <c r="B624" s="610"/>
      <c r="D624" s="610"/>
    </row>
    <row r="625" spans="2:4" x14ac:dyDescent="0.2">
      <c r="B625" s="610"/>
      <c r="D625" s="610"/>
    </row>
    <row r="626" spans="2:4" x14ac:dyDescent="0.2">
      <c r="B626" s="610"/>
      <c r="D626" s="610"/>
    </row>
    <row r="627" spans="2:4" x14ac:dyDescent="0.2">
      <c r="B627" s="610"/>
      <c r="D627" s="610"/>
    </row>
    <row r="628" spans="2:4" x14ac:dyDescent="0.2">
      <c r="B628" s="610"/>
      <c r="D628" s="610"/>
    </row>
    <row r="629" spans="2:4" x14ac:dyDescent="0.2">
      <c r="B629" s="610"/>
      <c r="D629" s="610"/>
    </row>
    <row r="630" spans="2:4" x14ac:dyDescent="0.2">
      <c r="B630" s="610"/>
      <c r="D630" s="610"/>
    </row>
    <row r="631" spans="2:4" x14ac:dyDescent="0.2">
      <c r="B631" s="610"/>
      <c r="D631" s="610"/>
    </row>
    <row r="632" spans="2:4" x14ac:dyDescent="0.2">
      <c r="B632" s="610"/>
      <c r="D632" s="610"/>
    </row>
    <row r="633" spans="2:4" x14ac:dyDescent="0.2">
      <c r="B633" s="610"/>
      <c r="D633" s="610"/>
    </row>
    <row r="634" spans="2:4" x14ac:dyDescent="0.2">
      <c r="B634" s="610"/>
      <c r="D634" s="610"/>
    </row>
    <row r="635" spans="2:4" x14ac:dyDescent="0.2">
      <c r="B635" s="610"/>
      <c r="D635" s="610"/>
    </row>
    <row r="636" spans="2:4" x14ac:dyDescent="0.2">
      <c r="B636" s="610"/>
      <c r="D636" s="610"/>
    </row>
    <row r="637" spans="2:4" x14ac:dyDescent="0.2">
      <c r="B637" s="610"/>
      <c r="D637" s="610"/>
    </row>
    <row r="638" spans="2:4" x14ac:dyDescent="0.2">
      <c r="B638" s="610"/>
      <c r="D638" s="610"/>
    </row>
    <row r="639" spans="2:4" x14ac:dyDescent="0.2">
      <c r="B639" s="610"/>
      <c r="D639" s="610"/>
    </row>
    <row r="640" spans="2:4" x14ac:dyDescent="0.2">
      <c r="B640" s="610"/>
      <c r="D640" s="610"/>
    </row>
    <row r="641" spans="2:4" x14ac:dyDescent="0.2">
      <c r="B641" s="610"/>
      <c r="D641" s="610"/>
    </row>
    <row r="642" spans="2:4" x14ac:dyDescent="0.2">
      <c r="B642" s="610"/>
      <c r="D642" s="610"/>
    </row>
    <row r="643" spans="2:4" x14ac:dyDescent="0.2">
      <c r="B643" s="610"/>
      <c r="D643" s="610"/>
    </row>
    <row r="644" spans="2:4" x14ac:dyDescent="0.2">
      <c r="B644" s="610"/>
      <c r="D644" s="610"/>
    </row>
    <row r="645" spans="2:4" x14ac:dyDescent="0.2">
      <c r="B645" s="610"/>
      <c r="D645" s="610"/>
    </row>
    <row r="646" spans="2:4" x14ac:dyDescent="0.2">
      <c r="B646" s="610"/>
      <c r="D646" s="610"/>
    </row>
    <row r="647" spans="2:4" x14ac:dyDescent="0.2">
      <c r="B647" s="610"/>
      <c r="D647" s="610"/>
    </row>
    <row r="648" spans="2:4" x14ac:dyDescent="0.2">
      <c r="B648" s="610"/>
      <c r="D648" s="610"/>
    </row>
    <row r="649" spans="2:4" x14ac:dyDescent="0.2">
      <c r="B649" s="610"/>
      <c r="D649" s="610"/>
    </row>
    <row r="650" spans="2:4" x14ac:dyDescent="0.2">
      <c r="B650" s="610"/>
      <c r="D650" s="610"/>
    </row>
    <row r="651" spans="2:4" x14ac:dyDescent="0.2">
      <c r="B651" s="610"/>
      <c r="D651" s="610"/>
    </row>
    <row r="652" spans="2:4" x14ac:dyDescent="0.2">
      <c r="B652" s="610"/>
      <c r="D652" s="610"/>
    </row>
    <row r="653" spans="2:4" x14ac:dyDescent="0.2">
      <c r="B653" s="610"/>
      <c r="D653" s="610"/>
    </row>
    <row r="654" spans="2:4" x14ac:dyDescent="0.2">
      <c r="B654" s="610"/>
      <c r="D654" s="610"/>
    </row>
    <row r="655" spans="2:4" x14ac:dyDescent="0.2">
      <c r="B655" s="610"/>
      <c r="D655" s="610"/>
    </row>
    <row r="656" spans="2:4" x14ac:dyDescent="0.2">
      <c r="B656" s="610"/>
      <c r="D656" s="610"/>
    </row>
    <row r="657" spans="2:4" x14ac:dyDescent="0.2">
      <c r="B657" s="610"/>
      <c r="D657" s="610"/>
    </row>
    <row r="658" spans="2:4" x14ac:dyDescent="0.2">
      <c r="B658" s="610"/>
      <c r="D658" s="610"/>
    </row>
    <row r="659" spans="2:4" x14ac:dyDescent="0.2">
      <c r="B659" s="610"/>
      <c r="D659" s="610"/>
    </row>
    <row r="660" spans="2:4" x14ac:dyDescent="0.2">
      <c r="B660" s="610"/>
      <c r="D660" s="610"/>
    </row>
    <row r="661" spans="2:4" x14ac:dyDescent="0.2">
      <c r="B661" s="610"/>
      <c r="D661" s="610"/>
    </row>
    <row r="662" spans="2:4" x14ac:dyDescent="0.2">
      <c r="B662" s="610"/>
      <c r="D662" s="610"/>
    </row>
    <row r="663" spans="2:4" x14ac:dyDescent="0.2">
      <c r="B663" s="610"/>
      <c r="D663" s="610"/>
    </row>
    <row r="664" spans="2:4" x14ac:dyDescent="0.2">
      <c r="B664" s="610"/>
      <c r="D664" s="610"/>
    </row>
    <row r="665" spans="2:4" x14ac:dyDescent="0.2">
      <c r="B665" s="610"/>
      <c r="D665" s="610"/>
    </row>
    <row r="666" spans="2:4" x14ac:dyDescent="0.2">
      <c r="B666" s="610"/>
      <c r="D666" s="610"/>
    </row>
    <row r="667" spans="2:4" x14ac:dyDescent="0.2">
      <c r="B667" s="610"/>
      <c r="D667" s="610"/>
    </row>
    <row r="668" spans="2:4" x14ac:dyDescent="0.2">
      <c r="B668" s="610"/>
      <c r="D668" s="610"/>
    </row>
    <row r="669" spans="2:4" x14ac:dyDescent="0.2">
      <c r="B669" s="610"/>
      <c r="D669" s="610"/>
    </row>
    <row r="670" spans="2:4" x14ac:dyDescent="0.2">
      <c r="B670" s="610"/>
      <c r="D670" s="610"/>
    </row>
    <row r="671" spans="2:4" x14ac:dyDescent="0.2">
      <c r="B671" s="610"/>
      <c r="D671" s="610"/>
    </row>
    <row r="672" spans="2:4" x14ac:dyDescent="0.2">
      <c r="B672" s="610"/>
      <c r="D672" s="610"/>
    </row>
    <row r="673" spans="2:4" x14ac:dyDescent="0.2">
      <c r="B673" s="610"/>
      <c r="D673" s="610"/>
    </row>
    <row r="674" spans="2:4" x14ac:dyDescent="0.2">
      <c r="B674" s="610"/>
      <c r="D674" s="610"/>
    </row>
    <row r="675" spans="2:4" x14ac:dyDescent="0.2">
      <c r="B675" s="610"/>
      <c r="D675" s="610"/>
    </row>
    <row r="676" spans="2:4" x14ac:dyDescent="0.2">
      <c r="B676" s="610"/>
      <c r="D676" s="610"/>
    </row>
    <row r="677" spans="2:4" x14ac:dyDescent="0.2">
      <c r="B677" s="610"/>
      <c r="D677" s="610"/>
    </row>
    <row r="678" spans="2:4" x14ac:dyDescent="0.2">
      <c r="B678" s="610"/>
      <c r="D678" s="610"/>
    </row>
    <row r="679" spans="2:4" x14ac:dyDescent="0.2">
      <c r="B679" s="610"/>
      <c r="D679" s="610"/>
    </row>
    <row r="680" spans="2:4" x14ac:dyDescent="0.2">
      <c r="B680" s="610"/>
      <c r="D680" s="610"/>
    </row>
    <row r="681" spans="2:4" x14ac:dyDescent="0.2">
      <c r="B681" s="610"/>
      <c r="D681" s="610"/>
    </row>
    <row r="682" spans="2:4" x14ac:dyDescent="0.2">
      <c r="B682" s="610"/>
      <c r="D682" s="610"/>
    </row>
    <row r="683" spans="2:4" x14ac:dyDescent="0.2">
      <c r="B683" s="610"/>
      <c r="D683" s="610"/>
    </row>
    <row r="684" spans="2:4" x14ac:dyDescent="0.2">
      <c r="B684" s="610"/>
      <c r="D684" s="610"/>
    </row>
    <row r="685" spans="2:4" x14ac:dyDescent="0.2">
      <c r="B685" s="610"/>
      <c r="D685" s="610"/>
    </row>
    <row r="686" spans="2:4" x14ac:dyDescent="0.2">
      <c r="B686" s="610"/>
      <c r="D686" s="610"/>
    </row>
    <row r="687" spans="2:4" x14ac:dyDescent="0.2">
      <c r="B687" s="610"/>
      <c r="D687" s="610"/>
    </row>
    <row r="688" spans="2:4" x14ac:dyDescent="0.2">
      <c r="B688" s="610"/>
      <c r="D688" s="610"/>
    </row>
    <row r="689" spans="2:4" x14ac:dyDescent="0.2">
      <c r="B689" s="610"/>
      <c r="D689" s="610"/>
    </row>
    <row r="690" spans="2:4" x14ac:dyDescent="0.2">
      <c r="B690" s="610"/>
      <c r="D690" s="610"/>
    </row>
    <row r="691" spans="2:4" x14ac:dyDescent="0.2">
      <c r="B691" s="610"/>
      <c r="D691" s="610"/>
    </row>
    <row r="692" spans="2:4" x14ac:dyDescent="0.2">
      <c r="B692" s="610"/>
      <c r="D692" s="610"/>
    </row>
    <row r="693" spans="2:4" x14ac:dyDescent="0.2">
      <c r="B693" s="610"/>
      <c r="D693" s="610"/>
    </row>
    <row r="694" spans="2:4" x14ac:dyDescent="0.2">
      <c r="B694" s="610"/>
      <c r="D694" s="610"/>
    </row>
    <row r="695" spans="2:4" x14ac:dyDescent="0.2">
      <c r="B695" s="610"/>
      <c r="D695" s="610"/>
    </row>
    <row r="696" spans="2:4" x14ac:dyDescent="0.2">
      <c r="B696" s="610"/>
      <c r="D696" s="610"/>
    </row>
    <row r="697" spans="2:4" x14ac:dyDescent="0.2">
      <c r="B697" s="610"/>
      <c r="D697" s="610"/>
    </row>
    <row r="698" spans="2:4" x14ac:dyDescent="0.2">
      <c r="B698" s="610"/>
      <c r="D698" s="610"/>
    </row>
    <row r="699" spans="2:4" x14ac:dyDescent="0.2">
      <c r="B699" s="610"/>
      <c r="D699" s="610"/>
    </row>
    <row r="700" spans="2:4" x14ac:dyDescent="0.2">
      <c r="B700" s="610"/>
      <c r="D700" s="610"/>
    </row>
    <row r="701" spans="2:4" x14ac:dyDescent="0.2">
      <c r="B701" s="610"/>
      <c r="D701" s="610"/>
    </row>
    <row r="702" spans="2:4" x14ac:dyDescent="0.2">
      <c r="B702" s="610"/>
      <c r="D702" s="610"/>
    </row>
    <row r="703" spans="2:4" x14ac:dyDescent="0.2">
      <c r="B703" s="610"/>
      <c r="D703" s="610"/>
    </row>
    <row r="704" spans="2:4" x14ac:dyDescent="0.2">
      <c r="B704" s="610"/>
      <c r="D704" s="610"/>
    </row>
    <row r="705" spans="2:4" x14ac:dyDescent="0.2">
      <c r="B705" s="610"/>
      <c r="D705" s="610"/>
    </row>
    <row r="706" spans="2:4" x14ac:dyDescent="0.2">
      <c r="B706" s="610"/>
      <c r="D706" s="610"/>
    </row>
    <row r="707" spans="2:4" x14ac:dyDescent="0.2">
      <c r="B707" s="610"/>
      <c r="D707" s="610"/>
    </row>
    <row r="708" spans="2:4" x14ac:dyDescent="0.2">
      <c r="B708" s="610"/>
      <c r="D708" s="610"/>
    </row>
    <row r="709" spans="2:4" x14ac:dyDescent="0.2">
      <c r="B709" s="610"/>
      <c r="D709" s="610"/>
    </row>
    <row r="710" spans="2:4" x14ac:dyDescent="0.2">
      <c r="B710" s="610"/>
      <c r="D710" s="610"/>
    </row>
    <row r="711" spans="2:4" x14ac:dyDescent="0.2">
      <c r="B711" s="610"/>
      <c r="D711" s="610"/>
    </row>
    <row r="712" spans="2:4" x14ac:dyDescent="0.2">
      <c r="B712" s="610"/>
      <c r="D712" s="610"/>
    </row>
    <row r="713" spans="2:4" x14ac:dyDescent="0.2">
      <c r="B713" s="610"/>
      <c r="D713" s="610"/>
    </row>
    <row r="714" spans="2:4" x14ac:dyDescent="0.2">
      <c r="B714" s="610"/>
      <c r="D714" s="610"/>
    </row>
    <row r="715" spans="2:4" x14ac:dyDescent="0.2">
      <c r="B715" s="610"/>
      <c r="D715" s="610"/>
    </row>
    <row r="716" spans="2:4" x14ac:dyDescent="0.2">
      <c r="B716" s="610"/>
      <c r="D716" s="610"/>
    </row>
    <row r="717" spans="2:4" x14ac:dyDescent="0.2">
      <c r="B717" s="610"/>
      <c r="D717" s="610"/>
    </row>
    <row r="718" spans="2:4" x14ac:dyDescent="0.2">
      <c r="B718" s="610"/>
      <c r="D718" s="610"/>
    </row>
    <row r="719" spans="2:4" x14ac:dyDescent="0.2">
      <c r="B719" s="610"/>
      <c r="D719" s="610"/>
    </row>
    <row r="720" spans="2:4" x14ac:dyDescent="0.2">
      <c r="B720" s="610"/>
      <c r="D720" s="610"/>
    </row>
    <row r="721" spans="2:4" x14ac:dyDescent="0.2">
      <c r="B721" s="610"/>
      <c r="D721" s="610"/>
    </row>
    <row r="722" spans="2:4" x14ac:dyDescent="0.2">
      <c r="B722" s="610"/>
      <c r="D722" s="610"/>
    </row>
    <row r="723" spans="2:4" x14ac:dyDescent="0.2">
      <c r="B723" s="610"/>
      <c r="D723" s="610"/>
    </row>
    <row r="724" spans="2:4" x14ac:dyDescent="0.2">
      <c r="B724" s="610"/>
      <c r="D724" s="610"/>
    </row>
    <row r="725" spans="2:4" x14ac:dyDescent="0.2">
      <c r="B725" s="610"/>
      <c r="D725" s="610"/>
    </row>
    <row r="726" spans="2:4" x14ac:dyDescent="0.2">
      <c r="B726" s="610"/>
      <c r="D726" s="610"/>
    </row>
    <row r="727" spans="2:4" x14ac:dyDescent="0.2">
      <c r="B727" s="610"/>
      <c r="D727" s="610"/>
    </row>
    <row r="728" spans="2:4" x14ac:dyDescent="0.2">
      <c r="B728" s="610"/>
      <c r="D728" s="610"/>
    </row>
    <row r="729" spans="2:4" x14ac:dyDescent="0.2">
      <c r="B729" s="610"/>
      <c r="D729" s="610"/>
    </row>
    <row r="730" spans="2:4" x14ac:dyDescent="0.2">
      <c r="B730" s="610"/>
      <c r="D730" s="610"/>
    </row>
    <row r="731" spans="2:4" x14ac:dyDescent="0.2">
      <c r="B731" s="610"/>
      <c r="D731" s="610"/>
    </row>
    <row r="732" spans="2:4" x14ac:dyDescent="0.2">
      <c r="B732" s="610"/>
      <c r="D732" s="610"/>
    </row>
    <row r="733" spans="2:4" x14ac:dyDescent="0.2">
      <c r="B733" s="610"/>
      <c r="D733" s="610"/>
    </row>
    <row r="734" spans="2:4" x14ac:dyDescent="0.2">
      <c r="B734" s="610"/>
      <c r="D734" s="610"/>
    </row>
    <row r="735" spans="2:4" x14ac:dyDescent="0.2">
      <c r="B735" s="610"/>
      <c r="D735" s="610"/>
    </row>
    <row r="736" spans="2:4" x14ac:dyDescent="0.2">
      <c r="B736" s="610"/>
      <c r="D736" s="610"/>
    </row>
    <row r="737" spans="2:4" x14ac:dyDescent="0.2">
      <c r="B737" s="610"/>
      <c r="D737" s="610"/>
    </row>
    <row r="738" spans="2:4" x14ac:dyDescent="0.2">
      <c r="B738" s="610"/>
      <c r="D738" s="610"/>
    </row>
    <row r="739" spans="2:4" x14ac:dyDescent="0.2">
      <c r="B739" s="610"/>
      <c r="D739" s="610"/>
    </row>
    <row r="740" spans="2:4" x14ac:dyDescent="0.2">
      <c r="B740" s="610"/>
      <c r="D740" s="610"/>
    </row>
    <row r="741" spans="2:4" x14ac:dyDescent="0.2">
      <c r="B741" s="610"/>
      <c r="D741" s="610"/>
    </row>
    <row r="742" spans="2:4" x14ac:dyDescent="0.2">
      <c r="B742" s="610"/>
      <c r="D742" s="610"/>
    </row>
    <row r="743" spans="2:4" x14ac:dyDescent="0.2">
      <c r="B743" s="610"/>
      <c r="D743" s="610"/>
    </row>
    <row r="744" spans="2:4" x14ac:dyDescent="0.2">
      <c r="B744" s="610"/>
      <c r="D744" s="610"/>
    </row>
    <row r="745" spans="2:4" x14ac:dyDescent="0.2">
      <c r="B745" s="610"/>
      <c r="D745" s="610"/>
    </row>
    <row r="746" spans="2:4" x14ac:dyDescent="0.2">
      <c r="B746" s="610"/>
      <c r="D746" s="610"/>
    </row>
    <row r="747" spans="2:4" x14ac:dyDescent="0.2">
      <c r="B747" s="610"/>
      <c r="D747" s="610"/>
    </row>
    <row r="748" spans="2:4" x14ac:dyDescent="0.2">
      <c r="B748" s="610"/>
      <c r="D748" s="610"/>
    </row>
    <row r="749" spans="2:4" x14ac:dyDescent="0.2">
      <c r="B749" s="610"/>
      <c r="D749" s="610"/>
    </row>
    <row r="750" spans="2:4" x14ac:dyDescent="0.2">
      <c r="B750" s="610"/>
      <c r="D750" s="610"/>
    </row>
    <row r="751" spans="2:4" x14ac:dyDescent="0.2">
      <c r="B751" s="610"/>
      <c r="D751" s="610"/>
    </row>
    <row r="752" spans="2:4" x14ac:dyDescent="0.2">
      <c r="B752" s="610"/>
      <c r="D752" s="610"/>
    </row>
    <row r="753" spans="2:4" x14ac:dyDescent="0.2">
      <c r="B753" s="610"/>
      <c r="D753" s="610"/>
    </row>
    <row r="754" spans="2:4" x14ac:dyDescent="0.2">
      <c r="B754" s="610"/>
      <c r="D754" s="610"/>
    </row>
    <row r="755" spans="2:4" x14ac:dyDescent="0.2">
      <c r="B755" s="610"/>
      <c r="D755" s="610"/>
    </row>
    <row r="756" spans="2:4" x14ac:dyDescent="0.2">
      <c r="B756" s="610"/>
      <c r="D756" s="610"/>
    </row>
    <row r="757" spans="2:4" x14ac:dyDescent="0.2">
      <c r="B757" s="610"/>
      <c r="D757" s="610"/>
    </row>
    <row r="758" spans="2:4" x14ac:dyDescent="0.2">
      <c r="B758" s="610"/>
      <c r="D758" s="610"/>
    </row>
    <row r="759" spans="2:4" x14ac:dyDescent="0.2">
      <c r="B759" s="610"/>
      <c r="D759" s="610"/>
    </row>
    <row r="760" spans="2:4" x14ac:dyDescent="0.2">
      <c r="B760" s="610"/>
      <c r="D760" s="610"/>
    </row>
    <row r="761" spans="2:4" x14ac:dyDescent="0.2">
      <c r="B761" s="610"/>
      <c r="D761" s="610"/>
    </row>
    <row r="762" spans="2:4" x14ac:dyDescent="0.2">
      <c r="B762" s="610"/>
      <c r="D762" s="610"/>
    </row>
    <row r="763" spans="2:4" x14ac:dyDescent="0.2">
      <c r="B763" s="610"/>
      <c r="D763" s="610"/>
    </row>
    <row r="764" spans="2:4" x14ac:dyDescent="0.2">
      <c r="B764" s="610"/>
      <c r="D764" s="610"/>
    </row>
    <row r="765" spans="2:4" x14ac:dyDescent="0.2">
      <c r="B765" s="610"/>
      <c r="D765" s="610"/>
    </row>
    <row r="766" spans="2:4" x14ac:dyDescent="0.2">
      <c r="B766" s="610"/>
      <c r="D766" s="610"/>
    </row>
    <row r="767" spans="2:4" x14ac:dyDescent="0.2">
      <c r="B767" s="610"/>
      <c r="D767" s="610"/>
    </row>
    <row r="768" spans="2:4" x14ac:dyDescent="0.2">
      <c r="B768" s="610"/>
      <c r="D768" s="610"/>
    </row>
    <row r="769" spans="2:4" x14ac:dyDescent="0.2">
      <c r="B769" s="610"/>
      <c r="D769" s="610"/>
    </row>
    <row r="770" spans="2:4" x14ac:dyDescent="0.2">
      <c r="B770" s="610"/>
      <c r="D770" s="610"/>
    </row>
    <row r="771" spans="2:4" x14ac:dyDescent="0.2">
      <c r="B771" s="610"/>
      <c r="D771" s="610"/>
    </row>
    <row r="772" spans="2:4" x14ac:dyDescent="0.2">
      <c r="B772" s="610"/>
      <c r="D772" s="610"/>
    </row>
    <row r="773" spans="2:4" x14ac:dyDescent="0.2">
      <c r="B773" s="610"/>
      <c r="D773" s="610"/>
    </row>
    <row r="774" spans="2:4" x14ac:dyDescent="0.2">
      <c r="B774" s="610"/>
      <c r="D774" s="610"/>
    </row>
    <row r="775" spans="2:4" x14ac:dyDescent="0.2">
      <c r="B775" s="610"/>
      <c r="D775" s="610"/>
    </row>
    <row r="776" spans="2:4" x14ac:dyDescent="0.2">
      <c r="B776" s="610"/>
      <c r="D776" s="610"/>
    </row>
    <row r="777" spans="2:4" x14ac:dyDescent="0.2">
      <c r="B777" s="610"/>
      <c r="D777" s="610"/>
    </row>
    <row r="778" spans="2:4" x14ac:dyDescent="0.2">
      <c r="B778" s="610"/>
      <c r="D778" s="610"/>
    </row>
    <row r="779" spans="2:4" x14ac:dyDescent="0.2">
      <c r="B779" s="610"/>
      <c r="D779" s="610"/>
    </row>
    <row r="780" spans="2:4" x14ac:dyDescent="0.2">
      <c r="B780" s="610"/>
      <c r="D780" s="610"/>
    </row>
    <row r="781" spans="2:4" x14ac:dyDescent="0.2">
      <c r="B781" s="610"/>
      <c r="D781" s="610"/>
    </row>
    <row r="782" spans="2:4" x14ac:dyDescent="0.2">
      <c r="B782" s="610"/>
      <c r="D782" s="610"/>
    </row>
    <row r="783" spans="2:4" x14ac:dyDescent="0.2">
      <c r="B783" s="610"/>
      <c r="D783" s="610"/>
    </row>
    <row r="784" spans="2:4" x14ac:dyDescent="0.2">
      <c r="B784" s="610"/>
      <c r="D784" s="610"/>
    </row>
    <row r="785" spans="2:4" x14ac:dyDescent="0.2">
      <c r="B785" s="610"/>
      <c r="D785" s="610"/>
    </row>
    <row r="786" spans="2:4" x14ac:dyDescent="0.2">
      <c r="B786" s="610"/>
      <c r="D786" s="610"/>
    </row>
    <row r="787" spans="2:4" x14ac:dyDescent="0.2">
      <c r="B787" s="610"/>
      <c r="D787" s="610"/>
    </row>
    <row r="788" spans="2:4" x14ac:dyDescent="0.2">
      <c r="B788" s="610"/>
      <c r="D788" s="610"/>
    </row>
    <row r="789" spans="2:4" x14ac:dyDescent="0.2">
      <c r="B789" s="610"/>
      <c r="D789" s="610"/>
    </row>
    <row r="790" spans="2:4" x14ac:dyDescent="0.2">
      <c r="B790" s="610"/>
      <c r="D790" s="610"/>
    </row>
    <row r="791" spans="2:4" x14ac:dyDescent="0.2">
      <c r="B791" s="610"/>
      <c r="D791" s="610"/>
    </row>
    <row r="792" spans="2:4" x14ac:dyDescent="0.2">
      <c r="B792" s="610"/>
      <c r="D792" s="610"/>
    </row>
    <row r="793" spans="2:4" x14ac:dyDescent="0.2">
      <c r="B793" s="610"/>
      <c r="D793" s="610"/>
    </row>
    <row r="794" spans="2:4" x14ac:dyDescent="0.2">
      <c r="B794" s="610"/>
      <c r="D794" s="610"/>
    </row>
    <row r="795" spans="2:4" x14ac:dyDescent="0.2">
      <c r="B795" s="610"/>
      <c r="D795" s="610"/>
    </row>
    <row r="796" spans="2:4" x14ac:dyDescent="0.2">
      <c r="B796" s="610"/>
      <c r="D796" s="610"/>
    </row>
    <row r="797" spans="2:4" x14ac:dyDescent="0.2">
      <c r="B797" s="610"/>
      <c r="D797" s="610"/>
    </row>
    <row r="798" spans="2:4" x14ac:dyDescent="0.2">
      <c r="B798" s="610"/>
      <c r="D798" s="610"/>
    </row>
    <row r="799" spans="2:4" x14ac:dyDescent="0.2">
      <c r="B799" s="610"/>
      <c r="D799" s="610"/>
    </row>
    <row r="800" spans="2:4" x14ac:dyDescent="0.2">
      <c r="B800" s="610"/>
      <c r="D800" s="610"/>
    </row>
    <row r="801" spans="2:4" x14ac:dyDescent="0.2">
      <c r="B801" s="610"/>
      <c r="D801" s="610"/>
    </row>
    <row r="802" spans="2:4" x14ac:dyDescent="0.2">
      <c r="B802" s="610"/>
      <c r="D802" s="610"/>
    </row>
    <row r="803" spans="2:4" x14ac:dyDescent="0.2">
      <c r="B803" s="610"/>
      <c r="D803" s="610"/>
    </row>
    <row r="804" spans="2:4" x14ac:dyDescent="0.2">
      <c r="B804" s="610"/>
      <c r="D804" s="610"/>
    </row>
    <row r="805" spans="2:4" x14ac:dyDescent="0.2">
      <c r="B805" s="610"/>
      <c r="D805" s="610"/>
    </row>
    <row r="806" spans="2:4" x14ac:dyDescent="0.2">
      <c r="B806" s="610"/>
      <c r="D806" s="610"/>
    </row>
    <row r="807" spans="2:4" x14ac:dyDescent="0.2">
      <c r="B807" s="610"/>
      <c r="D807" s="610"/>
    </row>
    <row r="808" spans="2:4" x14ac:dyDescent="0.2">
      <c r="B808" s="610"/>
      <c r="D808" s="610"/>
    </row>
    <row r="809" spans="2:4" x14ac:dyDescent="0.2">
      <c r="B809" s="610"/>
      <c r="D809" s="610"/>
    </row>
    <row r="810" spans="2:4" x14ac:dyDescent="0.2">
      <c r="B810" s="610"/>
      <c r="D810" s="610"/>
    </row>
    <row r="811" spans="2:4" x14ac:dyDescent="0.2">
      <c r="B811" s="610"/>
      <c r="D811" s="610"/>
    </row>
    <row r="812" spans="2:4" x14ac:dyDescent="0.2">
      <c r="B812" s="610"/>
      <c r="D812" s="610"/>
    </row>
    <row r="813" spans="2:4" x14ac:dyDescent="0.2">
      <c r="B813" s="610"/>
      <c r="D813" s="610"/>
    </row>
    <row r="814" spans="2:4" x14ac:dyDescent="0.2">
      <c r="B814" s="610"/>
      <c r="D814" s="610"/>
    </row>
    <row r="815" spans="2:4" x14ac:dyDescent="0.2">
      <c r="B815" s="610"/>
      <c r="D815" s="610"/>
    </row>
    <row r="816" spans="2:4" x14ac:dyDescent="0.2">
      <c r="B816" s="610"/>
      <c r="D816" s="610"/>
    </row>
    <row r="817" spans="2:4" x14ac:dyDescent="0.2">
      <c r="B817" s="610"/>
      <c r="D817" s="610"/>
    </row>
    <row r="818" spans="2:4" x14ac:dyDescent="0.2">
      <c r="B818" s="610"/>
      <c r="D818" s="610"/>
    </row>
    <row r="819" spans="2:4" x14ac:dyDescent="0.2">
      <c r="B819" s="610"/>
      <c r="D819" s="610"/>
    </row>
    <row r="820" spans="2:4" x14ac:dyDescent="0.2">
      <c r="B820" s="610"/>
      <c r="D820" s="610"/>
    </row>
    <row r="821" spans="2:4" x14ac:dyDescent="0.2">
      <c r="B821" s="610"/>
      <c r="D821" s="610"/>
    </row>
    <row r="822" spans="2:4" x14ac:dyDescent="0.2">
      <c r="B822" s="610"/>
      <c r="D822" s="610"/>
    </row>
    <row r="823" spans="2:4" x14ac:dyDescent="0.2">
      <c r="B823" s="610"/>
      <c r="D823" s="610"/>
    </row>
    <row r="824" spans="2:4" x14ac:dyDescent="0.2">
      <c r="B824" s="610"/>
      <c r="D824" s="610"/>
    </row>
    <row r="825" spans="2:4" x14ac:dyDescent="0.2">
      <c r="B825" s="610"/>
      <c r="D825" s="610"/>
    </row>
    <row r="826" spans="2:4" x14ac:dyDescent="0.2">
      <c r="B826" s="610"/>
      <c r="D826" s="610"/>
    </row>
    <row r="827" spans="2:4" x14ac:dyDescent="0.2">
      <c r="B827" s="610"/>
      <c r="D827" s="610"/>
    </row>
    <row r="828" spans="2:4" x14ac:dyDescent="0.2">
      <c r="B828" s="610"/>
      <c r="D828" s="610"/>
    </row>
    <row r="829" spans="2:4" x14ac:dyDescent="0.2">
      <c r="B829" s="610"/>
      <c r="D829" s="610"/>
    </row>
    <row r="830" spans="2:4" x14ac:dyDescent="0.2">
      <c r="B830" s="610"/>
      <c r="D830" s="610"/>
    </row>
    <row r="831" spans="2:4" x14ac:dyDescent="0.2">
      <c r="B831" s="610"/>
      <c r="D831" s="610"/>
    </row>
    <row r="832" spans="2:4" x14ac:dyDescent="0.2">
      <c r="B832" s="610"/>
      <c r="D832" s="610"/>
    </row>
    <row r="833" spans="2:4" x14ac:dyDescent="0.2">
      <c r="B833" s="610"/>
      <c r="D833" s="610"/>
    </row>
    <row r="834" spans="2:4" x14ac:dyDescent="0.2">
      <c r="B834" s="610"/>
      <c r="D834" s="610"/>
    </row>
    <row r="835" spans="2:4" x14ac:dyDescent="0.2">
      <c r="B835" s="610"/>
      <c r="D835" s="610"/>
    </row>
    <row r="836" spans="2:4" x14ac:dyDescent="0.2">
      <c r="B836" s="610"/>
      <c r="D836" s="610"/>
    </row>
    <row r="837" spans="2:4" x14ac:dyDescent="0.2">
      <c r="B837" s="610"/>
      <c r="D837" s="610"/>
    </row>
    <row r="838" spans="2:4" x14ac:dyDescent="0.2">
      <c r="B838" s="610"/>
      <c r="D838" s="610"/>
    </row>
    <row r="839" spans="2:4" x14ac:dyDescent="0.2">
      <c r="B839" s="610"/>
      <c r="D839" s="610"/>
    </row>
    <row r="840" spans="2:4" x14ac:dyDescent="0.2">
      <c r="B840" s="610"/>
      <c r="D840" s="610"/>
    </row>
    <row r="841" spans="2:4" x14ac:dyDescent="0.2">
      <c r="B841" s="610"/>
      <c r="D841" s="610"/>
    </row>
    <row r="842" spans="2:4" x14ac:dyDescent="0.2">
      <c r="B842" s="610"/>
      <c r="D842" s="610"/>
    </row>
    <row r="843" spans="2:4" x14ac:dyDescent="0.2">
      <c r="B843" s="610"/>
      <c r="D843" s="610"/>
    </row>
    <row r="844" spans="2:4" x14ac:dyDescent="0.2">
      <c r="B844" s="610"/>
      <c r="D844" s="610"/>
    </row>
    <row r="845" spans="2:4" x14ac:dyDescent="0.2">
      <c r="B845" s="610"/>
      <c r="D845" s="610"/>
    </row>
    <row r="846" spans="2:4" x14ac:dyDescent="0.2">
      <c r="B846" s="610"/>
      <c r="D846" s="610"/>
    </row>
    <row r="847" spans="2:4" x14ac:dyDescent="0.2">
      <c r="B847" s="610"/>
      <c r="D847" s="610"/>
    </row>
    <row r="848" spans="2:4" x14ac:dyDescent="0.2">
      <c r="B848" s="610"/>
      <c r="D848" s="610"/>
    </row>
    <row r="849" spans="2:4" x14ac:dyDescent="0.2">
      <c r="B849" s="610"/>
      <c r="D849" s="610"/>
    </row>
    <row r="850" spans="2:4" x14ac:dyDescent="0.2">
      <c r="B850" s="610"/>
      <c r="D850" s="610"/>
    </row>
    <row r="851" spans="2:4" x14ac:dyDescent="0.2">
      <c r="B851" s="610"/>
      <c r="D851" s="610"/>
    </row>
    <row r="852" spans="2:4" x14ac:dyDescent="0.2">
      <c r="B852" s="610"/>
      <c r="D852" s="610"/>
    </row>
    <row r="853" spans="2:4" x14ac:dyDescent="0.2">
      <c r="B853" s="610"/>
      <c r="D853" s="610"/>
    </row>
    <row r="854" spans="2:4" x14ac:dyDescent="0.2">
      <c r="B854" s="610"/>
      <c r="D854" s="610"/>
    </row>
    <row r="855" spans="2:4" x14ac:dyDescent="0.2">
      <c r="B855" s="610"/>
      <c r="D855" s="610"/>
    </row>
    <row r="856" spans="2:4" x14ac:dyDescent="0.2">
      <c r="B856" s="610"/>
      <c r="D856" s="610"/>
    </row>
    <row r="857" spans="2:4" x14ac:dyDescent="0.2">
      <c r="B857" s="610"/>
      <c r="D857" s="610"/>
    </row>
    <row r="858" spans="2:4" x14ac:dyDescent="0.2">
      <c r="B858" s="610"/>
      <c r="D858" s="610"/>
    </row>
    <row r="859" spans="2:4" x14ac:dyDescent="0.2">
      <c r="B859" s="610"/>
      <c r="D859" s="610"/>
    </row>
    <row r="860" spans="2:4" x14ac:dyDescent="0.2">
      <c r="B860" s="610"/>
      <c r="D860" s="610"/>
    </row>
    <row r="861" spans="2:4" x14ac:dyDescent="0.2">
      <c r="B861" s="610"/>
      <c r="D861" s="610"/>
    </row>
    <row r="862" spans="2:4" x14ac:dyDescent="0.2">
      <c r="B862" s="610"/>
      <c r="D862" s="610"/>
    </row>
    <row r="863" spans="2:4" x14ac:dyDescent="0.2">
      <c r="B863" s="610"/>
      <c r="D863" s="610"/>
    </row>
    <row r="864" spans="2:4" x14ac:dyDescent="0.2">
      <c r="B864" s="610"/>
      <c r="D864" s="610"/>
    </row>
    <row r="865" spans="2:4" x14ac:dyDescent="0.2">
      <c r="B865" s="610"/>
      <c r="D865" s="610"/>
    </row>
    <row r="866" spans="2:4" x14ac:dyDescent="0.2">
      <c r="B866" s="610"/>
      <c r="D866" s="610"/>
    </row>
    <row r="867" spans="2:4" x14ac:dyDescent="0.2">
      <c r="B867" s="610"/>
      <c r="D867" s="610"/>
    </row>
    <row r="868" spans="2:4" x14ac:dyDescent="0.2">
      <c r="B868" s="610"/>
      <c r="D868" s="610"/>
    </row>
    <row r="869" spans="2:4" x14ac:dyDescent="0.2">
      <c r="B869" s="610"/>
      <c r="D869" s="610"/>
    </row>
    <row r="870" spans="2:4" x14ac:dyDescent="0.2">
      <c r="B870" s="610"/>
      <c r="D870" s="610"/>
    </row>
    <row r="871" spans="2:4" x14ac:dyDescent="0.2">
      <c r="B871" s="610"/>
      <c r="D871" s="610"/>
    </row>
    <row r="872" spans="2:4" x14ac:dyDescent="0.2">
      <c r="B872" s="610"/>
      <c r="D872" s="610"/>
    </row>
    <row r="873" spans="2:4" x14ac:dyDescent="0.2">
      <c r="B873" s="610"/>
      <c r="D873" s="610"/>
    </row>
    <row r="874" spans="2:4" x14ac:dyDescent="0.2">
      <c r="B874" s="610"/>
      <c r="D874" s="610"/>
    </row>
    <row r="875" spans="2:4" x14ac:dyDescent="0.2">
      <c r="B875" s="610"/>
      <c r="D875" s="610"/>
    </row>
    <row r="876" spans="2:4" x14ac:dyDescent="0.2">
      <c r="B876" s="610"/>
      <c r="D876" s="610"/>
    </row>
    <row r="877" spans="2:4" x14ac:dyDescent="0.2">
      <c r="B877" s="610"/>
      <c r="D877" s="610"/>
    </row>
    <row r="878" spans="2:4" x14ac:dyDescent="0.2">
      <c r="B878" s="610"/>
      <c r="D878" s="610"/>
    </row>
    <row r="879" spans="2:4" x14ac:dyDescent="0.2">
      <c r="B879" s="610"/>
      <c r="D879" s="610"/>
    </row>
    <row r="880" spans="2:4" x14ac:dyDescent="0.2">
      <c r="B880" s="610"/>
      <c r="D880" s="610"/>
    </row>
    <row r="881" spans="2:4" x14ac:dyDescent="0.2">
      <c r="B881" s="610"/>
      <c r="D881" s="610"/>
    </row>
    <row r="882" spans="2:4" x14ac:dyDescent="0.2">
      <c r="B882" s="610"/>
      <c r="D882" s="610"/>
    </row>
    <row r="883" spans="2:4" x14ac:dyDescent="0.2">
      <c r="B883" s="610"/>
      <c r="D883" s="610"/>
    </row>
    <row r="884" spans="2:4" x14ac:dyDescent="0.2">
      <c r="B884" s="610"/>
      <c r="D884" s="610"/>
    </row>
    <row r="885" spans="2:4" x14ac:dyDescent="0.2">
      <c r="B885" s="610"/>
      <c r="D885" s="610"/>
    </row>
    <row r="886" spans="2:4" x14ac:dyDescent="0.2">
      <c r="B886" s="610"/>
      <c r="D886" s="610"/>
    </row>
    <row r="887" spans="2:4" x14ac:dyDescent="0.2">
      <c r="B887" s="610"/>
      <c r="D887" s="610"/>
    </row>
    <row r="888" spans="2:4" x14ac:dyDescent="0.2">
      <c r="B888" s="610"/>
      <c r="D888" s="610"/>
    </row>
    <row r="889" spans="2:4" x14ac:dyDescent="0.2">
      <c r="B889" s="610"/>
      <c r="D889" s="610"/>
    </row>
    <row r="890" spans="2:4" x14ac:dyDescent="0.2">
      <c r="B890" s="610"/>
      <c r="D890" s="610"/>
    </row>
    <row r="891" spans="2:4" x14ac:dyDescent="0.2">
      <c r="B891" s="610"/>
      <c r="D891" s="610"/>
    </row>
    <row r="892" spans="2:4" x14ac:dyDescent="0.2">
      <c r="B892" s="610"/>
      <c r="D892" s="610"/>
    </row>
    <row r="893" spans="2:4" x14ac:dyDescent="0.2">
      <c r="B893" s="610"/>
      <c r="D893" s="610"/>
    </row>
    <row r="894" spans="2:4" x14ac:dyDescent="0.2">
      <c r="B894" s="610"/>
      <c r="D894" s="610"/>
    </row>
    <row r="895" spans="2:4" x14ac:dyDescent="0.2">
      <c r="B895" s="610"/>
      <c r="D895" s="610"/>
    </row>
    <row r="896" spans="2:4" x14ac:dyDescent="0.2">
      <c r="B896" s="610"/>
      <c r="D896" s="610"/>
    </row>
    <row r="897" spans="2:4" x14ac:dyDescent="0.2">
      <c r="B897" s="610"/>
      <c r="D897" s="610"/>
    </row>
    <row r="898" spans="2:4" x14ac:dyDescent="0.2">
      <c r="B898" s="610"/>
      <c r="D898" s="610"/>
    </row>
    <row r="899" spans="2:4" x14ac:dyDescent="0.2">
      <c r="B899" s="610"/>
      <c r="D899" s="610"/>
    </row>
    <row r="900" spans="2:4" x14ac:dyDescent="0.2">
      <c r="B900" s="610"/>
      <c r="D900" s="610"/>
    </row>
    <row r="901" spans="2:4" x14ac:dyDescent="0.2">
      <c r="B901" s="610"/>
      <c r="D901" s="610"/>
    </row>
    <row r="902" spans="2:4" x14ac:dyDescent="0.2">
      <c r="B902" s="610"/>
      <c r="D902" s="610"/>
    </row>
    <row r="903" spans="2:4" x14ac:dyDescent="0.2">
      <c r="B903" s="610"/>
      <c r="D903" s="610"/>
    </row>
    <row r="904" spans="2:4" x14ac:dyDescent="0.2">
      <c r="B904" s="610"/>
      <c r="D904" s="610"/>
    </row>
    <row r="905" spans="2:4" x14ac:dyDescent="0.2">
      <c r="B905" s="610"/>
      <c r="D905" s="610"/>
    </row>
    <row r="906" spans="2:4" x14ac:dyDescent="0.2">
      <c r="B906" s="610"/>
      <c r="D906" s="610"/>
    </row>
    <row r="907" spans="2:4" x14ac:dyDescent="0.2">
      <c r="B907" s="610"/>
      <c r="D907" s="610"/>
    </row>
    <row r="908" spans="2:4" x14ac:dyDescent="0.2">
      <c r="B908" s="610"/>
      <c r="D908" s="610"/>
    </row>
    <row r="909" spans="2:4" x14ac:dyDescent="0.2">
      <c r="B909" s="610"/>
      <c r="D909" s="610"/>
    </row>
    <row r="910" spans="2:4" x14ac:dyDescent="0.2">
      <c r="B910" s="610"/>
      <c r="D910" s="610"/>
    </row>
    <row r="911" spans="2:4" x14ac:dyDescent="0.2">
      <c r="B911" s="610"/>
      <c r="D911" s="610"/>
    </row>
    <row r="912" spans="2:4" x14ac:dyDescent="0.2">
      <c r="B912" s="610"/>
      <c r="D912" s="610"/>
    </row>
    <row r="913" spans="2:4" x14ac:dyDescent="0.2">
      <c r="B913" s="610"/>
      <c r="D913" s="610"/>
    </row>
    <row r="914" spans="2:4" x14ac:dyDescent="0.2">
      <c r="B914" s="610"/>
      <c r="D914" s="610"/>
    </row>
    <row r="915" spans="2:4" x14ac:dyDescent="0.2">
      <c r="B915" s="610"/>
      <c r="D915" s="610"/>
    </row>
    <row r="916" spans="2:4" x14ac:dyDescent="0.2">
      <c r="B916" s="610"/>
      <c r="D916" s="610"/>
    </row>
    <row r="917" spans="2:4" x14ac:dyDescent="0.2">
      <c r="B917" s="610"/>
      <c r="D917" s="610"/>
    </row>
    <row r="918" spans="2:4" x14ac:dyDescent="0.2">
      <c r="B918" s="610"/>
      <c r="D918" s="610"/>
    </row>
    <row r="919" spans="2:4" x14ac:dyDescent="0.2">
      <c r="B919" s="610"/>
      <c r="D919" s="610"/>
    </row>
    <row r="920" spans="2:4" x14ac:dyDescent="0.2">
      <c r="B920" s="610"/>
      <c r="D920" s="610"/>
    </row>
    <row r="921" spans="2:4" x14ac:dyDescent="0.2">
      <c r="B921" s="610"/>
      <c r="D921" s="610"/>
    </row>
    <row r="922" spans="2:4" x14ac:dyDescent="0.2">
      <c r="B922" s="610"/>
      <c r="D922" s="610"/>
    </row>
    <row r="923" spans="2:4" x14ac:dyDescent="0.2">
      <c r="B923" s="610"/>
      <c r="D923" s="610"/>
    </row>
    <row r="924" spans="2:4" x14ac:dyDescent="0.2">
      <c r="B924" s="610"/>
      <c r="D924" s="610"/>
    </row>
    <row r="925" spans="2:4" x14ac:dyDescent="0.2">
      <c r="B925" s="610"/>
      <c r="D925" s="610"/>
    </row>
    <row r="926" spans="2:4" x14ac:dyDescent="0.2">
      <c r="B926" s="610"/>
      <c r="D926" s="610"/>
    </row>
    <row r="927" spans="2:4" x14ac:dyDescent="0.2">
      <c r="B927" s="610"/>
      <c r="D927" s="610"/>
    </row>
    <row r="928" spans="2:4" x14ac:dyDescent="0.2">
      <c r="B928" s="610"/>
      <c r="D928" s="610"/>
    </row>
    <row r="929" spans="2:4" x14ac:dyDescent="0.2">
      <c r="B929" s="610"/>
      <c r="D929" s="610"/>
    </row>
    <row r="930" spans="2:4" x14ac:dyDescent="0.2">
      <c r="B930" s="610"/>
      <c r="D930" s="610"/>
    </row>
    <row r="931" spans="2:4" x14ac:dyDescent="0.2">
      <c r="B931" s="610"/>
      <c r="D931" s="610"/>
    </row>
    <row r="932" spans="2:4" x14ac:dyDescent="0.2">
      <c r="B932" s="610"/>
      <c r="D932" s="610"/>
    </row>
    <row r="933" spans="2:4" x14ac:dyDescent="0.2">
      <c r="B933" s="610"/>
      <c r="D933" s="610"/>
    </row>
    <row r="934" spans="2:4" x14ac:dyDescent="0.2">
      <c r="B934" s="610"/>
      <c r="D934" s="610"/>
    </row>
    <row r="935" spans="2:4" x14ac:dyDescent="0.2">
      <c r="B935" s="610"/>
      <c r="D935" s="610"/>
    </row>
    <row r="936" spans="2:4" x14ac:dyDescent="0.2">
      <c r="B936" s="610"/>
      <c r="D936" s="610"/>
    </row>
    <row r="937" spans="2:4" x14ac:dyDescent="0.2">
      <c r="B937" s="610"/>
      <c r="D937" s="610"/>
    </row>
    <row r="938" spans="2:4" x14ac:dyDescent="0.2">
      <c r="B938" s="610"/>
      <c r="D938" s="610"/>
    </row>
    <row r="939" spans="2:4" x14ac:dyDescent="0.2">
      <c r="B939" s="610"/>
      <c r="D939" s="610"/>
    </row>
    <row r="940" spans="2:4" x14ac:dyDescent="0.2">
      <c r="B940" s="610"/>
      <c r="D940" s="610"/>
    </row>
    <row r="941" spans="2:4" x14ac:dyDescent="0.2">
      <c r="B941" s="610"/>
      <c r="D941" s="610"/>
    </row>
    <row r="942" spans="2:4" x14ac:dyDescent="0.2">
      <c r="B942" s="610"/>
      <c r="D942" s="610"/>
    </row>
    <row r="943" spans="2:4" x14ac:dyDescent="0.2">
      <c r="B943" s="610"/>
      <c r="D943" s="610"/>
    </row>
    <row r="944" spans="2:4" x14ac:dyDescent="0.2">
      <c r="B944" s="610"/>
      <c r="D944" s="610"/>
    </row>
    <row r="945" spans="2:4" x14ac:dyDescent="0.2">
      <c r="B945" s="610"/>
      <c r="D945" s="610"/>
    </row>
    <row r="946" spans="2:4" x14ac:dyDescent="0.2">
      <c r="B946" s="610"/>
      <c r="D946" s="610"/>
    </row>
    <row r="947" spans="2:4" x14ac:dyDescent="0.2">
      <c r="B947" s="610"/>
      <c r="D947" s="610"/>
    </row>
    <row r="948" spans="2:4" x14ac:dyDescent="0.2">
      <c r="B948" s="610"/>
      <c r="D948" s="610"/>
    </row>
    <row r="949" spans="2:4" x14ac:dyDescent="0.2">
      <c r="B949" s="610"/>
      <c r="D949" s="610"/>
    </row>
    <row r="950" spans="2:4" x14ac:dyDescent="0.2">
      <c r="B950" s="610"/>
      <c r="D950" s="610"/>
    </row>
    <row r="951" spans="2:4" x14ac:dyDescent="0.2">
      <c r="B951" s="610"/>
      <c r="D951" s="610"/>
    </row>
    <row r="952" spans="2:4" x14ac:dyDescent="0.2">
      <c r="B952" s="610"/>
      <c r="D952" s="610"/>
    </row>
    <row r="953" spans="2:4" x14ac:dyDescent="0.2">
      <c r="B953" s="610"/>
      <c r="D953" s="610"/>
    </row>
    <row r="954" spans="2:4" x14ac:dyDescent="0.2">
      <c r="B954" s="610"/>
      <c r="D954" s="610"/>
    </row>
    <row r="955" spans="2:4" x14ac:dyDescent="0.2">
      <c r="B955" s="610"/>
      <c r="D955" s="610"/>
    </row>
    <row r="956" spans="2:4" x14ac:dyDescent="0.2">
      <c r="B956" s="610"/>
      <c r="D956" s="610"/>
    </row>
    <row r="957" spans="2:4" x14ac:dyDescent="0.2">
      <c r="B957" s="610"/>
      <c r="D957" s="610"/>
    </row>
    <row r="958" spans="2:4" x14ac:dyDescent="0.2">
      <c r="B958" s="610"/>
      <c r="D958" s="610"/>
    </row>
    <row r="959" spans="2:4" x14ac:dyDescent="0.2">
      <c r="B959" s="610"/>
      <c r="D959" s="610"/>
    </row>
    <row r="960" spans="2:4" x14ac:dyDescent="0.2">
      <c r="B960" s="610"/>
      <c r="D960" s="610"/>
    </row>
    <row r="961" spans="2:4" x14ac:dyDescent="0.2">
      <c r="B961" s="610"/>
      <c r="D961" s="610"/>
    </row>
    <row r="962" spans="2:4" x14ac:dyDescent="0.2">
      <c r="B962" s="610"/>
      <c r="D962" s="610"/>
    </row>
    <row r="963" spans="2:4" x14ac:dyDescent="0.2">
      <c r="B963" s="610"/>
      <c r="D963" s="610"/>
    </row>
    <row r="964" spans="2:4" x14ac:dyDescent="0.2">
      <c r="B964" s="610"/>
      <c r="D964" s="610"/>
    </row>
    <row r="965" spans="2:4" x14ac:dyDescent="0.2">
      <c r="B965" s="610"/>
      <c r="D965" s="610"/>
    </row>
    <row r="966" spans="2:4" x14ac:dyDescent="0.2">
      <c r="B966" s="610"/>
      <c r="D966" s="610"/>
    </row>
    <row r="967" spans="2:4" x14ac:dyDescent="0.2">
      <c r="B967" s="610"/>
      <c r="D967" s="610"/>
    </row>
    <row r="968" spans="2:4" x14ac:dyDescent="0.2">
      <c r="B968" s="610"/>
      <c r="D968" s="610"/>
    </row>
    <row r="969" spans="2:4" x14ac:dyDescent="0.2">
      <c r="B969" s="610"/>
      <c r="D969" s="610"/>
    </row>
    <row r="970" spans="2:4" x14ac:dyDescent="0.2">
      <c r="B970" s="610"/>
      <c r="D970" s="610"/>
    </row>
    <row r="971" spans="2:4" x14ac:dyDescent="0.2">
      <c r="B971" s="610"/>
      <c r="D971" s="610"/>
    </row>
    <row r="972" spans="2:4" x14ac:dyDescent="0.2">
      <c r="B972" s="610"/>
      <c r="D972" s="610"/>
    </row>
    <row r="973" spans="2:4" x14ac:dyDescent="0.2">
      <c r="B973" s="610"/>
      <c r="D973" s="610"/>
    </row>
    <row r="974" spans="2:4" x14ac:dyDescent="0.2">
      <c r="B974" s="610"/>
      <c r="D974" s="610"/>
    </row>
    <row r="975" spans="2:4" x14ac:dyDescent="0.2">
      <c r="B975" s="610"/>
      <c r="D975" s="610"/>
    </row>
    <row r="976" spans="2:4" x14ac:dyDescent="0.2">
      <c r="B976" s="610"/>
      <c r="D976" s="610"/>
    </row>
    <row r="977" spans="2:4" x14ac:dyDescent="0.2">
      <c r="B977" s="610"/>
      <c r="D977" s="610"/>
    </row>
    <row r="978" spans="2:4" x14ac:dyDescent="0.2">
      <c r="B978" s="610"/>
      <c r="D978" s="610"/>
    </row>
    <row r="979" spans="2:4" x14ac:dyDescent="0.2">
      <c r="B979" s="610"/>
      <c r="D979" s="610"/>
    </row>
    <row r="980" spans="2:4" x14ac:dyDescent="0.2">
      <c r="B980" s="610"/>
      <c r="D980" s="610"/>
    </row>
    <row r="981" spans="2:4" x14ac:dyDescent="0.2">
      <c r="B981" s="610"/>
      <c r="D981" s="610"/>
    </row>
    <row r="982" spans="2:4" x14ac:dyDescent="0.2">
      <c r="B982" s="610"/>
      <c r="D982" s="610"/>
    </row>
    <row r="983" spans="2:4" x14ac:dyDescent="0.2">
      <c r="B983" s="610"/>
      <c r="D983" s="610"/>
    </row>
    <row r="984" spans="2:4" x14ac:dyDescent="0.2">
      <c r="B984" s="610"/>
      <c r="D984" s="610"/>
    </row>
    <row r="985" spans="2:4" x14ac:dyDescent="0.2">
      <c r="B985" s="610"/>
      <c r="D985" s="610"/>
    </row>
    <row r="986" spans="2:4" x14ac:dyDescent="0.2">
      <c r="B986" s="610"/>
      <c r="D986" s="610"/>
    </row>
    <row r="987" spans="2:4" x14ac:dyDescent="0.2">
      <c r="B987" s="610"/>
      <c r="D987" s="610"/>
    </row>
    <row r="988" spans="2:4" x14ac:dyDescent="0.2">
      <c r="B988" s="610"/>
      <c r="D988" s="610"/>
    </row>
    <row r="989" spans="2:4" x14ac:dyDescent="0.2">
      <c r="B989" s="610"/>
      <c r="D989" s="610"/>
    </row>
    <row r="990" spans="2:4" x14ac:dyDescent="0.2">
      <c r="B990" s="610"/>
      <c r="D990" s="610"/>
    </row>
    <row r="991" spans="2:4" x14ac:dyDescent="0.2">
      <c r="B991" s="610"/>
      <c r="D991" s="610"/>
    </row>
    <row r="992" spans="2:4" x14ac:dyDescent="0.2">
      <c r="B992" s="610"/>
      <c r="D992" s="610"/>
    </row>
    <row r="993" spans="2:4" x14ac:dyDescent="0.2">
      <c r="B993" s="610"/>
      <c r="D993" s="610"/>
    </row>
    <row r="994" spans="2:4" x14ac:dyDescent="0.2">
      <c r="B994" s="610"/>
      <c r="D994" s="610"/>
    </row>
    <row r="995" spans="2:4" x14ac:dyDescent="0.2">
      <c r="B995" s="610"/>
      <c r="D995" s="610"/>
    </row>
    <row r="996" spans="2:4" x14ac:dyDescent="0.2">
      <c r="B996" s="610"/>
      <c r="D996" s="610"/>
    </row>
    <row r="997" spans="2:4" x14ac:dyDescent="0.2">
      <c r="B997" s="610"/>
      <c r="D997" s="610"/>
    </row>
    <row r="998" spans="2:4" x14ac:dyDescent="0.2">
      <c r="B998" s="610"/>
      <c r="D998" s="610"/>
    </row>
    <row r="999" spans="2:4" x14ac:dyDescent="0.2">
      <c r="B999" s="610"/>
      <c r="D999" s="610"/>
    </row>
    <row r="1000" spans="2:4" x14ac:dyDescent="0.2">
      <c r="B1000" s="610"/>
      <c r="D1000" s="610"/>
    </row>
    <row r="1001" spans="2:4" x14ac:dyDescent="0.2">
      <c r="B1001" s="610"/>
      <c r="D1001" s="6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7DF23"/>
    <outlinePr summaryBelow="0" summaryRight="0"/>
  </sheetPr>
  <dimension ref="A1:DU1443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" sqref="E3"/>
    </sheetView>
  </sheetViews>
  <sheetFormatPr defaultColWidth="14.42578125" defaultRowHeight="15.75" customHeight="1" x14ac:dyDescent="0.2"/>
  <cols>
    <col min="2" max="2" width="53.85546875" customWidth="1"/>
    <col min="3" max="3" width="23.5703125" customWidth="1"/>
    <col min="4" max="4" width="25.85546875" customWidth="1"/>
    <col min="5" max="5" width="43.5703125" customWidth="1"/>
    <col min="10" max="10" width="10.140625" customWidth="1"/>
    <col min="16" max="16" width="3.5703125" customWidth="1"/>
    <col min="22" max="22" width="5.28515625" customWidth="1"/>
    <col min="23" max="24" width="14.7109375" customWidth="1"/>
    <col min="25" max="25" width="11.140625" customWidth="1"/>
    <col min="26" max="26" width="15.85546875" customWidth="1"/>
    <col min="34" max="34" width="6.140625" customWidth="1"/>
    <col min="42" max="42" width="4.7109375" customWidth="1"/>
    <col min="50" max="50" width="6" customWidth="1"/>
    <col min="58" max="58" width="6" customWidth="1"/>
    <col min="72" max="72" width="5.5703125" customWidth="1"/>
    <col min="78" max="78" width="7.42578125" customWidth="1"/>
    <col min="84" max="84" width="4.85546875" customWidth="1"/>
    <col min="89" max="89" width="16.7109375" customWidth="1"/>
    <col min="90" max="90" width="5" customWidth="1"/>
    <col min="96" max="96" width="4.5703125" customWidth="1"/>
    <col min="102" max="102" width="5" customWidth="1"/>
    <col min="108" max="108" width="6.140625" customWidth="1"/>
    <col min="114" max="114" width="5.85546875" customWidth="1"/>
    <col min="122" max="122" width="23.28515625" customWidth="1"/>
    <col min="125" max="125" width="20.7109375" customWidth="1"/>
  </cols>
  <sheetData>
    <row r="1" spans="1:125" ht="15.75" customHeight="1" x14ac:dyDescent="0.25">
      <c r="A1" s="4"/>
      <c r="B1" s="4"/>
      <c r="C1" s="4"/>
      <c r="D1" s="6"/>
      <c r="E1" s="4"/>
      <c r="F1" s="8"/>
      <c r="G1" s="8"/>
      <c r="H1" s="8"/>
      <c r="I1" s="10"/>
      <c r="J1" s="14"/>
      <c r="K1" s="14"/>
      <c r="L1" s="4"/>
      <c r="M1" s="4"/>
      <c r="N1" s="4"/>
      <c r="O1" s="4"/>
      <c r="P1" s="18"/>
      <c r="Q1" s="722" t="s">
        <v>9</v>
      </c>
      <c r="R1" s="723"/>
      <c r="S1" s="723"/>
      <c r="T1" s="723"/>
      <c r="U1" s="723"/>
      <c r="V1" s="723"/>
      <c r="W1" s="723"/>
      <c r="X1" s="19" t="s">
        <v>11</v>
      </c>
      <c r="Y1" s="21"/>
      <c r="Z1" s="4"/>
      <c r="AA1" s="724" t="s">
        <v>12</v>
      </c>
      <c r="AB1" s="723"/>
      <c r="AC1" s="723"/>
      <c r="AD1" s="723"/>
      <c r="AE1" s="723"/>
      <c r="AF1" s="723"/>
      <c r="AG1" s="723"/>
      <c r="AH1" s="23"/>
      <c r="AI1" s="724" t="s">
        <v>13</v>
      </c>
      <c r="AJ1" s="723"/>
      <c r="AK1" s="723"/>
      <c r="AL1" s="723"/>
      <c r="AM1" s="723"/>
      <c r="AN1" s="723"/>
      <c r="AO1" s="723"/>
      <c r="AP1" s="23"/>
      <c r="AQ1" s="724" t="s">
        <v>14</v>
      </c>
      <c r="AR1" s="723"/>
      <c r="AS1" s="723"/>
      <c r="AT1" s="723"/>
      <c r="AU1" s="723"/>
      <c r="AV1" s="723"/>
      <c r="AW1" s="723"/>
      <c r="AX1" s="4"/>
      <c r="AY1" s="724" t="s">
        <v>15</v>
      </c>
      <c r="AZ1" s="723"/>
      <c r="BA1" s="723"/>
      <c r="BB1" s="723"/>
      <c r="BC1" s="723"/>
      <c r="BD1" s="723"/>
      <c r="BE1" s="723"/>
      <c r="BF1" s="4"/>
      <c r="BG1" s="724" t="s">
        <v>16</v>
      </c>
      <c r="BH1" s="723"/>
      <c r="BI1" s="723"/>
      <c r="BJ1" s="723"/>
      <c r="BK1" s="723"/>
      <c r="BL1" s="723"/>
      <c r="BM1" s="723"/>
      <c r="BN1" s="4"/>
      <c r="BO1" s="724" t="s">
        <v>18</v>
      </c>
      <c r="BP1" s="723"/>
      <c r="BQ1" s="723"/>
      <c r="BR1" s="723"/>
      <c r="BS1" s="723"/>
      <c r="BT1" s="4"/>
      <c r="BU1" s="722" t="s">
        <v>19</v>
      </c>
      <c r="BV1" s="723"/>
      <c r="BW1" s="723"/>
      <c r="BX1" s="723"/>
      <c r="BY1" s="723"/>
      <c r="BZ1" s="10"/>
      <c r="CA1" s="722" t="s">
        <v>21</v>
      </c>
      <c r="CB1" s="723"/>
      <c r="CC1" s="723"/>
      <c r="CD1" s="723"/>
      <c r="CE1" s="10"/>
      <c r="CF1" s="19"/>
      <c r="CG1" s="722" t="s">
        <v>22</v>
      </c>
      <c r="CH1" s="723"/>
      <c r="CI1" s="723"/>
      <c r="CJ1" s="723"/>
      <c r="CK1" s="10"/>
      <c r="CL1" s="19"/>
      <c r="CM1" s="722" t="s">
        <v>24</v>
      </c>
      <c r="CN1" s="723"/>
      <c r="CO1" s="723"/>
      <c r="CP1" s="723"/>
      <c r="CQ1" s="723"/>
      <c r="CR1" s="19"/>
      <c r="CS1" s="722" t="s">
        <v>25</v>
      </c>
      <c r="CT1" s="723"/>
      <c r="CU1" s="723"/>
      <c r="CV1" s="723"/>
      <c r="CW1" s="723"/>
      <c r="CX1" s="10"/>
      <c r="CY1" s="722" t="s">
        <v>26</v>
      </c>
      <c r="CZ1" s="723"/>
      <c r="DA1" s="723"/>
      <c r="DB1" s="723"/>
      <c r="DC1" s="723"/>
      <c r="DD1" s="19"/>
      <c r="DE1" s="724" t="s">
        <v>27</v>
      </c>
      <c r="DF1" s="723"/>
      <c r="DG1" s="723"/>
      <c r="DH1" s="723"/>
      <c r="DI1" s="723"/>
      <c r="DJ1" s="4"/>
      <c r="DK1" s="724" t="s">
        <v>28</v>
      </c>
      <c r="DL1" s="723"/>
      <c r="DM1" s="723"/>
      <c r="DN1" s="723"/>
      <c r="DO1" s="723"/>
      <c r="DP1" s="4"/>
      <c r="DQ1" s="4"/>
      <c r="DR1" s="4"/>
      <c r="DS1" s="4"/>
      <c r="DT1" s="4"/>
      <c r="DU1" s="32"/>
    </row>
    <row r="2" spans="1:125" ht="15.75" customHeight="1" x14ac:dyDescent="0.25">
      <c r="A2" s="33" t="s">
        <v>30</v>
      </c>
      <c r="B2" s="33" t="s">
        <v>31</v>
      </c>
      <c r="C2" s="33" t="s">
        <v>32</v>
      </c>
      <c r="D2" s="34" t="s">
        <v>33</v>
      </c>
      <c r="E2" s="33" t="s">
        <v>34</v>
      </c>
      <c r="F2" s="35" t="s">
        <v>35</v>
      </c>
      <c r="G2" s="35" t="s">
        <v>37</v>
      </c>
      <c r="H2" s="35" t="s">
        <v>38</v>
      </c>
      <c r="I2" s="36" t="s">
        <v>39</v>
      </c>
      <c r="J2" s="33"/>
      <c r="K2" s="3" t="s">
        <v>41</v>
      </c>
      <c r="L2" s="3" t="s">
        <v>42</v>
      </c>
      <c r="M2" s="3" t="s">
        <v>43</v>
      </c>
      <c r="N2" s="3" t="s">
        <v>44</v>
      </c>
      <c r="O2" s="3" t="s">
        <v>45</v>
      </c>
      <c r="P2" s="35"/>
      <c r="Q2" s="37" t="s">
        <v>46</v>
      </c>
      <c r="R2" s="37" t="s">
        <v>48</v>
      </c>
      <c r="S2" s="37" t="s">
        <v>49</v>
      </c>
      <c r="T2" s="37" t="s">
        <v>27</v>
      </c>
      <c r="U2" s="39" t="s">
        <v>28</v>
      </c>
      <c r="V2" s="41"/>
      <c r="W2" s="37" t="s">
        <v>53</v>
      </c>
      <c r="X2" s="37" t="s">
        <v>54</v>
      </c>
      <c r="Y2" s="3" t="s">
        <v>55</v>
      </c>
      <c r="Z2" s="33" t="s">
        <v>33</v>
      </c>
      <c r="AA2" s="3" t="s">
        <v>56</v>
      </c>
      <c r="AB2" s="37" t="s">
        <v>57</v>
      </c>
      <c r="AC2" s="37" t="s">
        <v>58</v>
      </c>
      <c r="AD2" s="37" t="s">
        <v>59</v>
      </c>
      <c r="AE2" s="37" t="s">
        <v>60</v>
      </c>
      <c r="AF2" s="37" t="s">
        <v>61</v>
      </c>
      <c r="AG2" s="37" t="s">
        <v>62</v>
      </c>
      <c r="AH2" s="43"/>
      <c r="AI2" s="3" t="s">
        <v>56</v>
      </c>
      <c r="AJ2" s="37" t="s">
        <v>57</v>
      </c>
      <c r="AK2" s="37" t="s">
        <v>58</v>
      </c>
      <c r="AL2" s="37" t="s">
        <v>59</v>
      </c>
      <c r="AM2" s="37" t="s">
        <v>60</v>
      </c>
      <c r="AN2" s="37" t="s">
        <v>61</v>
      </c>
      <c r="AO2" s="37" t="s">
        <v>62</v>
      </c>
      <c r="AP2" s="43"/>
      <c r="AQ2" s="3" t="s">
        <v>56</v>
      </c>
      <c r="AR2" s="37" t="s">
        <v>57</v>
      </c>
      <c r="AS2" s="37" t="s">
        <v>58</v>
      </c>
      <c r="AT2" s="37" t="s">
        <v>59</v>
      </c>
      <c r="AU2" s="37" t="s">
        <v>60</v>
      </c>
      <c r="AV2" s="37" t="s">
        <v>61</v>
      </c>
      <c r="AW2" s="37" t="s">
        <v>62</v>
      </c>
      <c r="AX2" s="33"/>
      <c r="AY2" s="3" t="s">
        <v>56</v>
      </c>
      <c r="AZ2" s="37" t="s">
        <v>57</v>
      </c>
      <c r="BA2" s="37" t="s">
        <v>58</v>
      </c>
      <c r="BB2" s="37" t="s">
        <v>59</v>
      </c>
      <c r="BC2" s="37" t="s">
        <v>60</v>
      </c>
      <c r="BD2" s="37" t="s">
        <v>61</v>
      </c>
      <c r="BE2" s="37" t="s">
        <v>62</v>
      </c>
      <c r="BF2" s="33"/>
      <c r="BG2" s="3" t="s">
        <v>56</v>
      </c>
      <c r="BH2" s="37" t="s">
        <v>57</v>
      </c>
      <c r="BI2" s="37" t="s">
        <v>58</v>
      </c>
      <c r="BJ2" s="37" t="s">
        <v>59</v>
      </c>
      <c r="BK2" s="37" t="s">
        <v>60</v>
      </c>
      <c r="BL2" s="37" t="s">
        <v>61</v>
      </c>
      <c r="BM2" s="37" t="s">
        <v>62</v>
      </c>
      <c r="BN2" s="33"/>
      <c r="BO2" s="3">
        <v>2014</v>
      </c>
      <c r="BP2" s="3">
        <v>2015</v>
      </c>
      <c r="BQ2" s="3">
        <v>2016</v>
      </c>
      <c r="BR2" s="3">
        <v>2017</v>
      </c>
      <c r="BS2" s="3">
        <v>2018</v>
      </c>
      <c r="BT2" s="33"/>
      <c r="BU2" s="44" t="s">
        <v>71</v>
      </c>
      <c r="BV2" s="44" t="s">
        <v>75</v>
      </c>
      <c r="BW2" s="44" t="s">
        <v>76</v>
      </c>
      <c r="BX2" s="44" t="s">
        <v>77</v>
      </c>
      <c r="BY2" s="44" t="s">
        <v>78</v>
      </c>
      <c r="BZ2" s="45"/>
      <c r="CA2" s="44" t="s">
        <v>71</v>
      </c>
      <c r="CB2" s="44" t="s">
        <v>75</v>
      </c>
      <c r="CC2" s="44" t="s">
        <v>76</v>
      </c>
      <c r="CD2" s="44" t="s">
        <v>77</v>
      </c>
      <c r="CE2" s="44" t="s">
        <v>78</v>
      </c>
      <c r="CF2" s="44"/>
      <c r="CG2" s="44" t="s">
        <v>71</v>
      </c>
      <c r="CH2" s="44" t="s">
        <v>75</v>
      </c>
      <c r="CI2" s="44" t="s">
        <v>76</v>
      </c>
      <c r="CJ2" s="44" t="s">
        <v>77</v>
      </c>
      <c r="CK2" s="44" t="s">
        <v>78</v>
      </c>
      <c r="CL2" s="44"/>
      <c r="CM2" s="44" t="s">
        <v>71</v>
      </c>
      <c r="CN2" s="44" t="s">
        <v>75</v>
      </c>
      <c r="CO2" s="44" t="s">
        <v>76</v>
      </c>
      <c r="CP2" s="44" t="s">
        <v>77</v>
      </c>
      <c r="CQ2" s="44" t="s">
        <v>78</v>
      </c>
      <c r="CR2" s="45"/>
      <c r="CS2" s="44" t="s">
        <v>71</v>
      </c>
      <c r="CT2" s="44" t="s">
        <v>75</v>
      </c>
      <c r="CU2" s="44" t="s">
        <v>76</v>
      </c>
      <c r="CV2" s="44" t="s">
        <v>77</v>
      </c>
      <c r="CW2" s="44" t="s">
        <v>78</v>
      </c>
      <c r="CX2" s="45"/>
      <c r="CY2" s="44" t="s">
        <v>71</v>
      </c>
      <c r="CZ2" s="44" t="s">
        <v>75</v>
      </c>
      <c r="DA2" s="44" t="s">
        <v>76</v>
      </c>
      <c r="DB2" s="44" t="s">
        <v>77</v>
      </c>
      <c r="DC2" s="44" t="s">
        <v>78</v>
      </c>
      <c r="DD2" s="44"/>
      <c r="DE2" s="44" t="s">
        <v>71</v>
      </c>
      <c r="DF2" s="3">
        <v>2015</v>
      </c>
      <c r="DG2" s="3">
        <v>2016</v>
      </c>
      <c r="DH2" s="3">
        <v>2017</v>
      </c>
      <c r="DI2" s="3">
        <v>2018</v>
      </c>
      <c r="DJ2" s="3"/>
      <c r="DK2" s="3">
        <v>2014</v>
      </c>
      <c r="DL2" s="3">
        <v>2015</v>
      </c>
      <c r="DM2" s="3">
        <v>2016</v>
      </c>
      <c r="DN2" s="3">
        <v>2017</v>
      </c>
      <c r="DO2" s="3">
        <v>2018</v>
      </c>
      <c r="DP2" s="3"/>
      <c r="DQ2" s="47" t="s">
        <v>33</v>
      </c>
      <c r="DR2" s="47" t="s">
        <v>88</v>
      </c>
      <c r="DS2" s="47" t="s">
        <v>89</v>
      </c>
      <c r="DT2" s="47" t="s">
        <v>90</v>
      </c>
      <c r="DU2" s="49" t="s">
        <v>91</v>
      </c>
    </row>
    <row r="3" spans="1:125" ht="15.75" customHeight="1" x14ac:dyDescent="0.25">
      <c r="A3" s="50">
        <v>2014</v>
      </c>
      <c r="B3" s="51" t="s">
        <v>93</v>
      </c>
      <c r="C3" s="50" t="s">
        <v>95</v>
      </c>
      <c r="D3" s="53" t="s">
        <v>96</v>
      </c>
      <c r="E3" s="50" t="s">
        <v>23</v>
      </c>
      <c r="F3" s="54">
        <v>125784207</v>
      </c>
      <c r="G3" s="54">
        <v>1655369324</v>
      </c>
      <c r="H3" s="54">
        <v>64766101</v>
      </c>
      <c r="I3" s="55">
        <v>533993709</v>
      </c>
      <c r="J3" s="56"/>
      <c r="K3" s="50" t="s">
        <v>2032</v>
      </c>
      <c r="L3" s="58" t="s">
        <v>2032</v>
      </c>
      <c r="M3" s="58" t="s">
        <v>2032</v>
      </c>
      <c r="N3" s="58" t="s">
        <v>2032</v>
      </c>
      <c r="O3" s="58" t="s">
        <v>2032</v>
      </c>
      <c r="P3" s="59"/>
      <c r="Q3" s="60">
        <v>3617461</v>
      </c>
      <c r="R3" s="60">
        <v>20583440</v>
      </c>
      <c r="S3" s="60">
        <v>416573452</v>
      </c>
      <c r="T3" s="60">
        <v>72622722</v>
      </c>
      <c r="U3" s="60">
        <v>162989229</v>
      </c>
      <c r="V3" s="60"/>
      <c r="W3" s="61">
        <f t="shared" ref="W3:W7" si="0">R3+S3+T3+U3+Q3</f>
        <v>676386304</v>
      </c>
      <c r="X3" s="61">
        <v>522503076</v>
      </c>
      <c r="Y3" s="50"/>
      <c r="Z3" s="50" t="s">
        <v>96</v>
      </c>
      <c r="AA3" s="62">
        <f t="shared" ref="AA3:AA6" si="1">IF(A3 =2014,IF(Y3 ="",F3,""),"")</f>
        <v>125784207</v>
      </c>
      <c r="AB3" s="64">
        <f t="shared" ref="AB3:AB6" si="2">IF(A3 =2014,IF(Y3 ="",I3,""),"")</f>
        <v>533993709</v>
      </c>
      <c r="AC3" s="64">
        <f t="shared" ref="AC3:AC6" si="3">IF(A3 =2014,IF(Y3 ="",Q3,""),"")</f>
        <v>3617461</v>
      </c>
      <c r="AD3" s="64">
        <f t="shared" ref="AD3:AD6" si="4">IF(A3 =2014,IF(Y3 ="",R3,""),"")</f>
        <v>20583440</v>
      </c>
      <c r="AE3" s="65">
        <f t="shared" ref="AE3:AE6" si="5">IF(A3 =2014,IF(Y3 ="",S3,""),"")</f>
        <v>416573452</v>
      </c>
      <c r="AF3" s="65">
        <f t="shared" ref="AF3:AF6" si="6">IF(A3 =2014,IF(Y3 ="",T3+U3,""),"")</f>
        <v>235611951</v>
      </c>
      <c r="AG3" s="67">
        <f t="shared" ref="AG3:AG1195" si="7">IF(A3 =2014,IF(Y3 ="",X3,""),"")</f>
        <v>522503076</v>
      </c>
      <c r="AH3" s="51"/>
      <c r="AI3" s="51" t="str">
        <f t="shared" ref="AI3:AI1195" si="8">IF(A3 =2015,IF(Y3 ="",F3,""),"")</f>
        <v/>
      </c>
      <c r="AJ3" s="68" t="str">
        <f t="shared" ref="AJ3:AJ1195" si="9">IF(A3 =2015,IF(Y3 ="",I3,""),"")</f>
        <v/>
      </c>
      <c r="AK3" s="68" t="str">
        <f t="shared" ref="AK3:AK1195" si="10">IF(A3 =2015,IF(Y3 ="",Q3,""),"")</f>
        <v/>
      </c>
      <c r="AL3" s="68" t="str">
        <f t="shared" ref="AL3:AL1195" si="11">IF(A3 =2015,IF(Y3 ="",R3,""),"")</f>
        <v/>
      </c>
      <c r="AM3" s="68" t="str">
        <f t="shared" ref="AM3:AM1195" si="12">IF(A3 =2015,IF(Y3 ="",S3,""),"")</f>
        <v/>
      </c>
      <c r="AN3" s="68" t="str">
        <f t="shared" ref="AN3:AN1195" si="13">IF(A3 =2015,IF(Y3 ="",T3+U3,""),"")</f>
        <v/>
      </c>
      <c r="AO3" s="67" t="str">
        <f t="shared" ref="AO3:AO1195" si="14">IF(A3 =2015,IF(Y3 ="",X3,""),"")</f>
        <v/>
      </c>
      <c r="AP3" s="51"/>
      <c r="AQ3" s="51" t="str">
        <f t="shared" ref="AQ3:AQ1195" si="15">IF(A3 =2016,IF(Y3 ="",F3,""),"")</f>
        <v/>
      </c>
      <c r="AR3" s="68" t="str">
        <f t="shared" ref="AR3:AR1195" si="16">IF(A3 =2016,IF(Y3 ="",I3,""),"")</f>
        <v/>
      </c>
      <c r="AS3" s="68" t="str">
        <f t="shared" ref="AS3:AS1195" si="17">IF(A3 =2016,IF(Y3 ="",Q3,""),"")</f>
        <v/>
      </c>
      <c r="AT3" s="68" t="str">
        <f t="shared" ref="AT3:AT1195" si="18">IF(A3 =2016,IF(Y3 ="",R3,""),"")</f>
        <v/>
      </c>
      <c r="AU3" s="68" t="str">
        <f t="shared" ref="AU3:AU1195" si="19">IF(A3 =2016,IF(Y3 ="",S3,""),"")</f>
        <v/>
      </c>
      <c r="AV3" s="68" t="str">
        <f t="shared" ref="AV3:AV1195" si="20">IF(A3 =2016,IF(Y3 ="",T3+U3,""),"")</f>
        <v/>
      </c>
      <c r="AW3" s="67" t="str">
        <f t="shared" ref="AW3:AW1195" si="21">IF(A3 =2016,IF(Y3 ="",X3,""),"")</f>
        <v/>
      </c>
      <c r="AX3" s="51"/>
      <c r="AY3" s="51" t="str">
        <f t="shared" ref="AY3:AY1195" si="22">IF(A3 =2017,IF(Y3 ="",F3,""),"")</f>
        <v/>
      </c>
      <c r="AZ3" s="68" t="str">
        <f t="shared" ref="AZ3:AZ1195" si="23">IF(A3 =2017,IF(Y3 ="",I3,""),"")</f>
        <v/>
      </c>
      <c r="BA3" s="68" t="str">
        <f t="shared" ref="BA3:BA1195" si="24">IF(A3 =2017,IF(Y3 ="",Q3,""),"")</f>
        <v/>
      </c>
      <c r="BB3" s="68" t="str">
        <f t="shared" ref="BB3:BB1195" si="25">IF(A3 =2017,IF(Y3 ="",R3,""),"")</f>
        <v/>
      </c>
      <c r="BC3" s="68" t="str">
        <f t="shared" ref="BC3:BC1195" si="26">IF(A3 =2017,IF(Y3 ="",S3,""),"")</f>
        <v/>
      </c>
      <c r="BD3" s="68" t="str">
        <f t="shared" ref="BD3:BD1195" si="27">IF(A3 =2017,IF(Y3 ="",T3+U3,""),"")</f>
        <v/>
      </c>
      <c r="BE3" s="68" t="str">
        <f t="shared" ref="BE3:BE1195" si="28">IF(A3 =2017,IF(Y3 ="",X3,""),"")</f>
        <v/>
      </c>
      <c r="BF3" s="51"/>
      <c r="BG3" s="69" t="str">
        <f t="shared" ref="BG3:BG1196" si="29">IF(A3 =2018,IF(Y3 ="",F3,""),"")</f>
        <v/>
      </c>
      <c r="BH3" s="67" t="str">
        <f t="shared" ref="BH3:BH1196" si="30">IF(A3 =2018,IF(Y3 ="",I3,""),"")</f>
        <v/>
      </c>
      <c r="BI3" s="67" t="str">
        <f t="shared" ref="BI3:BI1195" si="31">IF(A3 =2018,IF(Y3 ="",Q3,""),"")</f>
        <v/>
      </c>
      <c r="BJ3" s="67" t="str">
        <f t="shared" ref="BJ3:BJ1195" si="32">IF(A3 =2018,IF(Y3 ="",R3,""),"")</f>
        <v/>
      </c>
      <c r="BK3" s="67" t="str">
        <f t="shared" ref="BK3:BK1195" si="33">IF(A3 =2018,IF(Y3 ="",S3,""),"")</f>
        <v/>
      </c>
      <c r="BL3" s="67" t="str">
        <f t="shared" ref="BL3:BL1195" si="34">IF(A3 =2018,IF(Y3 ="",T3+U3,""),"")</f>
        <v/>
      </c>
      <c r="BM3" s="65" t="str">
        <f t="shared" ref="BM3:BM1196" si="35">IF(A3 =2018,IF(Y3 ="",X3,""),"")</f>
        <v/>
      </c>
      <c r="BN3" s="70"/>
      <c r="BO3" s="71">
        <f t="shared" ref="BO3:BO6" si="36">IF(A3 =2014,F3,"")</f>
        <v>125784207</v>
      </c>
      <c r="BP3" s="51" t="str">
        <f t="shared" ref="BP3:BP6" si="37">IF(A3 =2015,F3,"")</f>
        <v/>
      </c>
      <c r="BQ3" s="51" t="str">
        <f t="shared" ref="BQ3:BQ6" si="38">IF(A3 =2016,F3,"")</f>
        <v/>
      </c>
      <c r="BR3" s="51" t="str">
        <f t="shared" ref="BR3:BR6" si="39">IF(A3 =2017,F3,"")</f>
        <v/>
      </c>
      <c r="BS3" s="69" t="str">
        <f t="shared" ref="BS3:BS445" si="40">IF(A3 =2018,F3,"")</f>
        <v/>
      </c>
      <c r="BT3" s="70"/>
      <c r="BU3" s="65">
        <f t="shared" ref="BU3:BU6" si="41">IF(A3 =2014,I3,"")</f>
        <v>533993709</v>
      </c>
      <c r="BV3" s="68" t="str">
        <f t="shared" ref="BV3:BV6" si="42">IF(A3 =2015,I3,"")</f>
        <v/>
      </c>
      <c r="BW3" s="68" t="str">
        <f t="shared" ref="BW3:BW6" si="43">IF(A3 =2016,I3,"")</f>
        <v/>
      </c>
      <c r="BX3" s="68" t="str">
        <f>IF(B3 =2014,Q3,"")</f>
        <v/>
      </c>
      <c r="BY3" s="67" t="str">
        <f t="shared" ref="BY3:BY1195" si="44">IF(A3 =2018,I3,"")</f>
        <v/>
      </c>
      <c r="BZ3" s="65"/>
      <c r="CA3" s="65">
        <f t="shared" ref="CA3:CA1195" si="45">IF(A3 =2014,X3,"")</f>
        <v>522503076</v>
      </c>
      <c r="CB3" s="67" t="str">
        <f t="shared" ref="CB3:CB1195" si="46">IF(A3 =2015,X3,"")</f>
        <v/>
      </c>
      <c r="CC3" s="67" t="str">
        <f t="shared" ref="CC3:CC1194" si="47">IF(A3 =2016,X3,"")</f>
        <v/>
      </c>
      <c r="CD3" s="67" t="str">
        <f t="shared" ref="CD3:CD1195" si="48">IF(A3 =2017,X3,"")</f>
        <v/>
      </c>
      <c r="CE3" s="67" t="str">
        <f t="shared" ref="CE3:CE1195" si="49">IF(A3 =2018,X3,"")</f>
        <v/>
      </c>
      <c r="CF3" s="65"/>
      <c r="CG3" s="65">
        <f t="shared" ref="CG3:CG6" si="50">IF(A3 =2014,Q3+R3+S3+T3+U3,"")</f>
        <v>676386304</v>
      </c>
      <c r="CH3" s="68" t="str">
        <f t="shared" ref="CH3:CH6" si="51">IF(A3 =2015,Q3+R3+S3+T3+U3,"")</f>
        <v/>
      </c>
      <c r="CI3" s="68" t="str">
        <f t="shared" ref="CI3:CI6" si="52">IF(A3 =2016,Q3+R3+S3+T3+U3,"")</f>
        <v/>
      </c>
      <c r="CJ3" s="68" t="str">
        <f t="shared" ref="CJ3:CJ6" si="53">IF(A3 =2017,Q3+R3+S3+T3+U3,"")</f>
        <v/>
      </c>
      <c r="CK3" s="67" t="str">
        <f t="shared" ref="CK3:CK1195" si="54">IF(A3 =2018,Q3+R3+S3+T3+U3,"")</f>
        <v/>
      </c>
      <c r="CL3" s="65"/>
      <c r="CM3" s="65">
        <f t="shared" ref="CM3:CM6" si="55">IF(A3 =2014,Q3,"")</f>
        <v>3617461</v>
      </c>
      <c r="CN3" s="68" t="str">
        <f t="shared" ref="CN3:CN6" si="56">IF(A3 =2015,Q3,"")</f>
        <v/>
      </c>
      <c r="CO3" s="68" t="str">
        <f t="shared" ref="CO3:CO6" si="57">IF(A3 =2016,Q3,"")</f>
        <v/>
      </c>
      <c r="CP3" s="68" t="str">
        <f t="shared" ref="CP3:CP6" si="58">IF(A3 =2017,Q3,"")</f>
        <v/>
      </c>
      <c r="CQ3" s="67" t="str">
        <f t="shared" ref="CQ3:CQ1195" si="59">IF(A3 =2018,Q3,"")</f>
        <v/>
      </c>
      <c r="CR3" s="65"/>
      <c r="CS3" s="65">
        <f t="shared" ref="CS3:CS6" si="60">IF(A3 =2014,R3,"")</f>
        <v>20583440</v>
      </c>
      <c r="CT3" s="68" t="str">
        <f t="shared" ref="CT3:CT6" si="61">IF(A3 =2015,R3,"")</f>
        <v/>
      </c>
      <c r="CU3" s="68" t="str">
        <f t="shared" ref="CU3:CU6" si="62">IF(A3 =2016,R3,"")</f>
        <v/>
      </c>
      <c r="CV3" s="68" t="str">
        <f t="shared" ref="CV3:CV6" si="63">IF(A3 =2017,R3,"")</f>
        <v/>
      </c>
      <c r="CW3" s="67" t="str">
        <f t="shared" ref="CW3:CW1195" si="64">IF(A3 =2018,R3,"")</f>
        <v/>
      </c>
      <c r="CX3" s="65"/>
      <c r="CY3" s="65">
        <f t="shared" ref="CY3:CY6" si="65">IF(A3 =2014,S3,"")</f>
        <v>416573452</v>
      </c>
      <c r="CZ3" s="68" t="str">
        <f t="shared" ref="CZ3:CZ6" si="66">IF(A3 =2015,S3,"")</f>
        <v/>
      </c>
      <c r="DA3" s="68" t="str">
        <f t="shared" ref="DA3:DA6" si="67">IF(A3 =2016,S3,"")</f>
        <v/>
      </c>
      <c r="DB3" s="68" t="str">
        <f t="shared" ref="DB3:DB6" si="68">IF(A3 =2017,S3,"")</f>
        <v/>
      </c>
      <c r="DC3" s="67" t="str">
        <f t="shared" ref="DC3:DC1195" si="69">IF(A3 =2018,S3,"")</f>
        <v/>
      </c>
      <c r="DD3" s="65"/>
      <c r="DE3" s="67">
        <f t="shared" ref="DE3:DE6" si="70">IF(A3 =2014,T3,"")</f>
        <v>72622722</v>
      </c>
      <c r="DF3" s="51" t="str">
        <f t="shared" ref="DF3:DF6" si="71">IF(A3 =2015,T3,"")</f>
        <v/>
      </c>
      <c r="DG3" s="51" t="str">
        <f t="shared" ref="DG3:DG6" si="72">IF(A3 =2016,T3,"")</f>
        <v/>
      </c>
      <c r="DH3" s="51" t="str">
        <f t="shared" ref="DH3:DH6" si="73">IF(A3 =2017,T3,"")</f>
        <v/>
      </c>
      <c r="DI3" s="69" t="str">
        <f t="shared" ref="DI3:DI1196" si="74">IF(A3 =2018,T3,"")</f>
        <v/>
      </c>
      <c r="DJ3" s="70"/>
      <c r="DK3" s="65">
        <f t="shared" ref="DK3:DK6" si="75">IF(A3 =2014,U3,"")</f>
        <v>162989229</v>
      </c>
      <c r="DL3" s="51" t="str">
        <f t="shared" ref="DL3:DL6" si="76">IF(A3 =2015,U3,"")</f>
        <v/>
      </c>
      <c r="DM3" s="51" t="str">
        <f t="shared" ref="DM3:DM6" si="77">IF(A3 =2016,U3,"")</f>
        <v/>
      </c>
      <c r="DN3" s="51" t="str">
        <f t="shared" ref="DN3:DN6" si="78">IF(A3 =2017,U3,"")</f>
        <v/>
      </c>
      <c r="DO3" s="69" t="str">
        <f t="shared" ref="DO3:DO1195" si="79">IF(A3 =2018,Q3,"")</f>
        <v/>
      </c>
      <c r="DP3" s="69"/>
      <c r="DQ3" s="51" t="s">
        <v>135</v>
      </c>
      <c r="DR3" s="75">
        <f>BS7+BS61+BS305+BS371</f>
        <v>183825812</v>
      </c>
      <c r="DS3" s="76">
        <f>BY7+BY61+BY305+BY371</f>
        <v>1116795698</v>
      </c>
      <c r="DT3" s="77">
        <v>1669301</v>
      </c>
      <c r="DU3" s="78">
        <f t="shared" ref="DU3:DU60" si="80">DR3/DT3</f>
        <v>110.12142926889759</v>
      </c>
    </row>
    <row r="4" spans="1:125" ht="15.75" customHeight="1" x14ac:dyDescent="0.25">
      <c r="A4" s="50">
        <v>2015</v>
      </c>
      <c r="B4" s="51" t="s">
        <v>93</v>
      </c>
      <c r="C4" s="50" t="s">
        <v>95</v>
      </c>
      <c r="D4" s="53" t="s">
        <v>96</v>
      </c>
      <c r="E4" s="50" t="s">
        <v>23</v>
      </c>
      <c r="F4" s="54">
        <v>135240559</v>
      </c>
      <c r="G4" s="54">
        <v>1793223842</v>
      </c>
      <c r="H4" s="54">
        <v>67527341</v>
      </c>
      <c r="I4" s="55">
        <v>580245794</v>
      </c>
      <c r="J4" s="50"/>
      <c r="K4" s="50" t="s">
        <v>2032</v>
      </c>
      <c r="L4" s="58" t="s">
        <v>2032</v>
      </c>
      <c r="M4" s="58" t="s">
        <v>2032</v>
      </c>
      <c r="N4" s="58" t="s">
        <v>2032</v>
      </c>
      <c r="O4" s="58" t="s">
        <v>2032</v>
      </c>
      <c r="P4" s="59"/>
      <c r="Q4" s="60">
        <v>104775619</v>
      </c>
      <c r="R4" s="60">
        <v>18635112</v>
      </c>
      <c r="S4" s="60">
        <v>463634019</v>
      </c>
      <c r="T4" s="60">
        <v>84932408</v>
      </c>
      <c r="U4" s="60">
        <v>52869237</v>
      </c>
      <c r="V4" s="79"/>
      <c r="W4" s="61">
        <f t="shared" si="0"/>
        <v>724846395</v>
      </c>
      <c r="X4" s="61">
        <v>449791736</v>
      </c>
      <c r="Y4" s="50"/>
      <c r="Z4" s="50"/>
      <c r="AA4" s="51" t="str">
        <f t="shared" si="1"/>
        <v/>
      </c>
      <c r="AB4" s="68" t="str">
        <f t="shared" si="2"/>
        <v/>
      </c>
      <c r="AC4" s="68" t="str">
        <f t="shared" si="3"/>
        <v/>
      </c>
      <c r="AD4" s="68" t="str">
        <f t="shared" si="4"/>
        <v/>
      </c>
      <c r="AE4" s="68" t="str">
        <f t="shared" si="5"/>
        <v/>
      </c>
      <c r="AF4" s="68" t="str">
        <f t="shared" si="6"/>
        <v/>
      </c>
      <c r="AG4" s="67" t="str">
        <f t="shared" si="7"/>
        <v/>
      </c>
      <c r="AH4" s="51"/>
      <c r="AI4" s="80">
        <f t="shared" si="8"/>
        <v>135240559</v>
      </c>
      <c r="AJ4" s="68">
        <f t="shared" si="9"/>
        <v>580245794</v>
      </c>
      <c r="AK4" s="68">
        <f t="shared" si="10"/>
        <v>104775619</v>
      </c>
      <c r="AL4" s="68">
        <f t="shared" si="11"/>
        <v>18635112</v>
      </c>
      <c r="AM4" s="68">
        <f t="shared" si="12"/>
        <v>463634019</v>
      </c>
      <c r="AN4" s="68">
        <f t="shared" si="13"/>
        <v>137801645</v>
      </c>
      <c r="AO4" s="67">
        <f t="shared" si="14"/>
        <v>449791736</v>
      </c>
      <c r="AP4" s="51"/>
      <c r="AQ4" s="51" t="str">
        <f t="shared" si="15"/>
        <v/>
      </c>
      <c r="AR4" s="68" t="str">
        <f t="shared" si="16"/>
        <v/>
      </c>
      <c r="AS4" s="68" t="str">
        <f t="shared" si="17"/>
        <v/>
      </c>
      <c r="AT4" s="68" t="str">
        <f t="shared" si="18"/>
        <v/>
      </c>
      <c r="AU4" s="68" t="str">
        <f t="shared" si="19"/>
        <v/>
      </c>
      <c r="AV4" s="68" t="str">
        <f t="shared" si="20"/>
        <v/>
      </c>
      <c r="AW4" s="67" t="str">
        <f t="shared" si="21"/>
        <v/>
      </c>
      <c r="AX4" s="51"/>
      <c r="AY4" s="51" t="str">
        <f t="shared" si="22"/>
        <v/>
      </c>
      <c r="AZ4" s="68" t="str">
        <f t="shared" si="23"/>
        <v/>
      </c>
      <c r="BA4" s="68" t="str">
        <f t="shared" si="24"/>
        <v/>
      </c>
      <c r="BB4" s="68" t="str">
        <f t="shared" si="25"/>
        <v/>
      </c>
      <c r="BC4" s="68" t="str">
        <f t="shared" si="26"/>
        <v/>
      </c>
      <c r="BD4" s="68" t="str">
        <f t="shared" si="27"/>
        <v/>
      </c>
      <c r="BE4" s="68" t="str">
        <f t="shared" si="28"/>
        <v/>
      </c>
      <c r="BF4" s="51"/>
      <c r="BG4" s="69" t="str">
        <f t="shared" si="29"/>
        <v/>
      </c>
      <c r="BH4" s="67" t="str">
        <f t="shared" si="30"/>
        <v/>
      </c>
      <c r="BI4" s="67" t="str">
        <f t="shared" si="31"/>
        <v/>
      </c>
      <c r="BJ4" s="67" t="str">
        <f t="shared" si="32"/>
        <v/>
      </c>
      <c r="BK4" s="67" t="str">
        <f t="shared" si="33"/>
        <v/>
      </c>
      <c r="BL4" s="67" t="str">
        <f t="shared" si="34"/>
        <v/>
      </c>
      <c r="BM4" s="65" t="str">
        <f t="shared" si="35"/>
        <v/>
      </c>
      <c r="BN4" s="51"/>
      <c r="BO4" s="51" t="str">
        <f t="shared" si="36"/>
        <v/>
      </c>
      <c r="BP4" s="71">
        <f t="shared" si="37"/>
        <v>135240559</v>
      </c>
      <c r="BQ4" s="51" t="str">
        <f t="shared" si="38"/>
        <v/>
      </c>
      <c r="BR4" s="51" t="str">
        <f t="shared" si="39"/>
        <v/>
      </c>
      <c r="BS4" s="69" t="str">
        <f t="shared" si="40"/>
        <v/>
      </c>
      <c r="BT4" s="51"/>
      <c r="BU4" s="68" t="str">
        <f t="shared" si="41"/>
        <v/>
      </c>
      <c r="BV4" s="65">
        <f t="shared" si="42"/>
        <v>580245794</v>
      </c>
      <c r="BW4" s="68" t="str">
        <f t="shared" si="43"/>
        <v/>
      </c>
      <c r="BX4" s="68" t="str">
        <f t="shared" ref="BX4:BX6" si="81">IF(A4 =2017,I4,"")</f>
        <v/>
      </c>
      <c r="BY4" s="67" t="str">
        <f t="shared" si="44"/>
        <v/>
      </c>
      <c r="BZ4" s="68"/>
      <c r="CA4" s="65" t="str">
        <f t="shared" si="45"/>
        <v/>
      </c>
      <c r="CB4" s="67">
        <f t="shared" si="46"/>
        <v>449791736</v>
      </c>
      <c r="CC4" s="67" t="str">
        <f t="shared" si="47"/>
        <v/>
      </c>
      <c r="CD4" s="67" t="str">
        <f t="shared" si="48"/>
        <v/>
      </c>
      <c r="CE4" s="67" t="str">
        <f t="shared" si="49"/>
        <v/>
      </c>
      <c r="CF4" s="68"/>
      <c r="CG4" s="68" t="str">
        <f t="shared" si="50"/>
        <v/>
      </c>
      <c r="CH4" s="65">
        <f t="shared" si="51"/>
        <v>724846395</v>
      </c>
      <c r="CI4" s="68" t="str">
        <f t="shared" si="52"/>
        <v/>
      </c>
      <c r="CJ4" s="68" t="str">
        <f t="shared" si="53"/>
        <v/>
      </c>
      <c r="CK4" s="67" t="str">
        <f t="shared" si="54"/>
        <v/>
      </c>
      <c r="CL4" s="68"/>
      <c r="CM4" s="68" t="str">
        <f t="shared" si="55"/>
        <v/>
      </c>
      <c r="CN4" s="65">
        <f t="shared" si="56"/>
        <v>104775619</v>
      </c>
      <c r="CO4" s="68" t="str">
        <f t="shared" si="57"/>
        <v/>
      </c>
      <c r="CP4" s="68" t="str">
        <f t="shared" si="58"/>
        <v/>
      </c>
      <c r="CQ4" s="67" t="str">
        <f t="shared" si="59"/>
        <v/>
      </c>
      <c r="CR4" s="68"/>
      <c r="CS4" s="68" t="str">
        <f t="shared" si="60"/>
        <v/>
      </c>
      <c r="CT4" s="65">
        <f t="shared" si="61"/>
        <v>18635112</v>
      </c>
      <c r="CU4" s="68" t="str">
        <f t="shared" si="62"/>
        <v/>
      </c>
      <c r="CV4" s="68" t="str">
        <f t="shared" si="63"/>
        <v/>
      </c>
      <c r="CW4" s="67" t="str">
        <f t="shared" si="64"/>
        <v/>
      </c>
      <c r="CX4" s="68"/>
      <c r="CY4" s="68" t="str">
        <f t="shared" si="65"/>
        <v/>
      </c>
      <c r="CZ4" s="65">
        <f t="shared" si="66"/>
        <v>463634019</v>
      </c>
      <c r="DA4" s="68" t="str">
        <f t="shared" si="67"/>
        <v/>
      </c>
      <c r="DB4" s="68" t="str">
        <f t="shared" si="68"/>
        <v/>
      </c>
      <c r="DC4" s="67" t="str">
        <f t="shared" si="69"/>
        <v/>
      </c>
      <c r="DD4" s="68"/>
      <c r="DE4" s="68" t="str">
        <f t="shared" si="70"/>
        <v/>
      </c>
      <c r="DF4" s="65">
        <f t="shared" si="71"/>
        <v>84932408</v>
      </c>
      <c r="DG4" s="51" t="str">
        <f t="shared" si="72"/>
        <v/>
      </c>
      <c r="DH4" s="51" t="str">
        <f t="shared" si="73"/>
        <v/>
      </c>
      <c r="DI4" s="69" t="str">
        <f t="shared" si="74"/>
        <v/>
      </c>
      <c r="DJ4" s="51"/>
      <c r="DK4" s="51" t="str">
        <f t="shared" si="75"/>
        <v/>
      </c>
      <c r="DL4" s="65">
        <f t="shared" si="76"/>
        <v>52869237</v>
      </c>
      <c r="DM4" s="51" t="str">
        <f t="shared" si="77"/>
        <v/>
      </c>
      <c r="DN4" s="51" t="str">
        <f t="shared" si="78"/>
        <v/>
      </c>
      <c r="DO4" s="69" t="str">
        <f t="shared" si="79"/>
        <v/>
      </c>
      <c r="DP4" s="51"/>
      <c r="DQ4" s="51" t="s">
        <v>145</v>
      </c>
      <c r="DR4" s="75">
        <f>BS1173</f>
        <v>601</v>
      </c>
      <c r="DS4" s="76">
        <f>BY1173</f>
        <v>84087</v>
      </c>
      <c r="DT4" s="71">
        <v>1162</v>
      </c>
      <c r="DU4" s="78">
        <f t="shared" si="80"/>
        <v>0.51721170395869187</v>
      </c>
    </row>
    <row r="5" spans="1:125" ht="15.75" customHeight="1" x14ac:dyDescent="0.25">
      <c r="A5" s="50">
        <v>2016</v>
      </c>
      <c r="B5" s="51" t="s">
        <v>93</v>
      </c>
      <c r="C5" s="50" t="s">
        <v>95</v>
      </c>
      <c r="D5" s="53" t="s">
        <v>96</v>
      </c>
      <c r="E5" s="50" t="s">
        <v>23</v>
      </c>
      <c r="F5" s="54">
        <v>137658212</v>
      </c>
      <c r="G5" s="54">
        <v>1848123043</v>
      </c>
      <c r="H5" s="54">
        <v>72042996</v>
      </c>
      <c r="I5" s="55">
        <v>625985145</v>
      </c>
      <c r="J5" s="50"/>
      <c r="K5" s="50" t="s">
        <v>2032</v>
      </c>
      <c r="L5" s="58" t="s">
        <v>2032</v>
      </c>
      <c r="M5" s="58" t="s">
        <v>2032</v>
      </c>
      <c r="N5" s="58" t="s">
        <v>2032</v>
      </c>
      <c r="O5" s="58" t="s">
        <v>2032</v>
      </c>
      <c r="P5" s="59"/>
      <c r="Q5" s="60">
        <v>148554230</v>
      </c>
      <c r="R5" s="60">
        <v>13409256</v>
      </c>
      <c r="S5" s="60">
        <v>478162226</v>
      </c>
      <c r="T5" s="60">
        <v>53461705</v>
      </c>
      <c r="U5" s="60">
        <v>50312946</v>
      </c>
      <c r="V5" s="79"/>
      <c r="W5" s="61">
        <f t="shared" si="0"/>
        <v>743900363</v>
      </c>
      <c r="X5" s="61">
        <v>446791717</v>
      </c>
      <c r="Y5" s="50"/>
      <c r="Z5" s="50"/>
      <c r="AA5" s="51" t="str">
        <f t="shared" si="1"/>
        <v/>
      </c>
      <c r="AB5" s="68" t="str">
        <f t="shared" si="2"/>
        <v/>
      </c>
      <c r="AC5" s="68" t="str">
        <f t="shared" si="3"/>
        <v/>
      </c>
      <c r="AD5" s="68" t="str">
        <f t="shared" si="4"/>
        <v/>
      </c>
      <c r="AE5" s="68" t="str">
        <f t="shared" si="5"/>
        <v/>
      </c>
      <c r="AF5" s="68" t="str">
        <f t="shared" si="6"/>
        <v/>
      </c>
      <c r="AG5" s="67" t="str">
        <f t="shared" si="7"/>
        <v/>
      </c>
      <c r="AH5" s="51"/>
      <c r="AI5" s="51" t="str">
        <f t="shared" si="8"/>
        <v/>
      </c>
      <c r="AJ5" s="68" t="str">
        <f t="shared" si="9"/>
        <v/>
      </c>
      <c r="AK5" s="68" t="str">
        <f t="shared" si="10"/>
        <v/>
      </c>
      <c r="AL5" s="68" t="str">
        <f t="shared" si="11"/>
        <v/>
      </c>
      <c r="AM5" s="68" t="str">
        <f t="shared" si="12"/>
        <v/>
      </c>
      <c r="AN5" s="68" t="str">
        <f t="shared" si="13"/>
        <v/>
      </c>
      <c r="AO5" s="67" t="str">
        <f t="shared" si="14"/>
        <v/>
      </c>
      <c r="AP5" s="51"/>
      <c r="AQ5" s="80">
        <f t="shared" si="15"/>
        <v>137658212</v>
      </c>
      <c r="AR5" s="68">
        <f t="shared" si="16"/>
        <v>625985145</v>
      </c>
      <c r="AS5" s="68">
        <f t="shared" si="17"/>
        <v>148554230</v>
      </c>
      <c r="AT5" s="68">
        <f t="shared" si="18"/>
        <v>13409256</v>
      </c>
      <c r="AU5" s="68">
        <f t="shared" si="19"/>
        <v>478162226</v>
      </c>
      <c r="AV5" s="68">
        <f t="shared" si="20"/>
        <v>103774651</v>
      </c>
      <c r="AW5" s="67">
        <f t="shared" si="21"/>
        <v>446791717</v>
      </c>
      <c r="AX5" s="51"/>
      <c r="AY5" s="51" t="str">
        <f t="shared" si="22"/>
        <v/>
      </c>
      <c r="AZ5" s="68" t="str">
        <f t="shared" si="23"/>
        <v/>
      </c>
      <c r="BA5" s="68" t="str">
        <f t="shared" si="24"/>
        <v/>
      </c>
      <c r="BB5" s="68" t="str">
        <f t="shared" si="25"/>
        <v/>
      </c>
      <c r="BC5" s="68" t="str">
        <f t="shared" si="26"/>
        <v/>
      </c>
      <c r="BD5" s="68" t="str">
        <f t="shared" si="27"/>
        <v/>
      </c>
      <c r="BE5" s="68" t="str">
        <f t="shared" si="28"/>
        <v/>
      </c>
      <c r="BF5" s="51"/>
      <c r="BG5" s="69" t="str">
        <f t="shared" si="29"/>
        <v/>
      </c>
      <c r="BH5" s="67" t="str">
        <f t="shared" si="30"/>
        <v/>
      </c>
      <c r="BI5" s="67" t="str">
        <f t="shared" si="31"/>
        <v/>
      </c>
      <c r="BJ5" s="67" t="str">
        <f t="shared" si="32"/>
        <v/>
      </c>
      <c r="BK5" s="67" t="str">
        <f t="shared" si="33"/>
        <v/>
      </c>
      <c r="BL5" s="67" t="str">
        <f t="shared" si="34"/>
        <v/>
      </c>
      <c r="BM5" s="65" t="str">
        <f t="shared" si="35"/>
        <v/>
      </c>
      <c r="BN5" s="51"/>
      <c r="BO5" s="51" t="str">
        <f t="shared" si="36"/>
        <v/>
      </c>
      <c r="BP5" s="51" t="str">
        <f t="shared" si="37"/>
        <v/>
      </c>
      <c r="BQ5" s="71">
        <f t="shared" si="38"/>
        <v>137658212</v>
      </c>
      <c r="BR5" s="51" t="str">
        <f t="shared" si="39"/>
        <v/>
      </c>
      <c r="BS5" s="69" t="str">
        <f t="shared" si="40"/>
        <v/>
      </c>
      <c r="BT5" s="51"/>
      <c r="BU5" s="68" t="str">
        <f t="shared" si="41"/>
        <v/>
      </c>
      <c r="BV5" s="68" t="str">
        <f t="shared" si="42"/>
        <v/>
      </c>
      <c r="BW5" s="65">
        <f t="shared" si="43"/>
        <v>625985145</v>
      </c>
      <c r="BX5" s="68" t="str">
        <f t="shared" si="81"/>
        <v/>
      </c>
      <c r="BY5" s="67" t="str">
        <f t="shared" si="44"/>
        <v/>
      </c>
      <c r="BZ5" s="68"/>
      <c r="CA5" s="65" t="str">
        <f t="shared" si="45"/>
        <v/>
      </c>
      <c r="CB5" s="67" t="str">
        <f t="shared" si="46"/>
        <v/>
      </c>
      <c r="CC5" s="67">
        <f t="shared" si="47"/>
        <v>446791717</v>
      </c>
      <c r="CD5" s="67" t="str">
        <f t="shared" si="48"/>
        <v/>
      </c>
      <c r="CE5" s="67" t="str">
        <f t="shared" si="49"/>
        <v/>
      </c>
      <c r="CF5" s="68"/>
      <c r="CG5" s="68" t="str">
        <f t="shared" si="50"/>
        <v/>
      </c>
      <c r="CH5" s="68" t="str">
        <f t="shared" si="51"/>
        <v/>
      </c>
      <c r="CI5" s="65">
        <f t="shared" si="52"/>
        <v>743900363</v>
      </c>
      <c r="CJ5" s="68" t="str">
        <f t="shared" si="53"/>
        <v/>
      </c>
      <c r="CK5" s="67" t="str">
        <f t="shared" si="54"/>
        <v/>
      </c>
      <c r="CL5" s="68"/>
      <c r="CM5" s="68" t="str">
        <f t="shared" si="55"/>
        <v/>
      </c>
      <c r="CN5" s="68" t="str">
        <f t="shared" si="56"/>
        <v/>
      </c>
      <c r="CO5" s="65">
        <f t="shared" si="57"/>
        <v>148554230</v>
      </c>
      <c r="CP5" s="68" t="str">
        <f t="shared" si="58"/>
        <v/>
      </c>
      <c r="CQ5" s="67" t="str">
        <f t="shared" si="59"/>
        <v/>
      </c>
      <c r="CR5" s="68"/>
      <c r="CS5" s="68" t="str">
        <f t="shared" si="60"/>
        <v/>
      </c>
      <c r="CT5" s="68" t="str">
        <f t="shared" si="61"/>
        <v/>
      </c>
      <c r="CU5" s="65">
        <f t="shared" si="62"/>
        <v>13409256</v>
      </c>
      <c r="CV5" s="68" t="str">
        <f t="shared" si="63"/>
        <v/>
      </c>
      <c r="CW5" s="67" t="str">
        <f t="shared" si="64"/>
        <v/>
      </c>
      <c r="CX5" s="68"/>
      <c r="CY5" s="68" t="str">
        <f t="shared" si="65"/>
        <v/>
      </c>
      <c r="CZ5" s="68" t="str">
        <f t="shared" si="66"/>
        <v/>
      </c>
      <c r="DA5" s="65">
        <f t="shared" si="67"/>
        <v>478162226</v>
      </c>
      <c r="DB5" s="68" t="str">
        <f t="shared" si="68"/>
        <v/>
      </c>
      <c r="DC5" s="67" t="str">
        <f t="shared" si="69"/>
        <v/>
      </c>
      <c r="DD5" s="68"/>
      <c r="DE5" s="68" t="str">
        <f t="shared" si="70"/>
        <v/>
      </c>
      <c r="DF5" s="51" t="str">
        <f t="shared" si="71"/>
        <v/>
      </c>
      <c r="DG5" s="65">
        <f t="shared" si="72"/>
        <v>53461705</v>
      </c>
      <c r="DH5" s="51" t="str">
        <f t="shared" si="73"/>
        <v/>
      </c>
      <c r="DI5" s="69" t="str">
        <f t="shared" si="74"/>
        <v/>
      </c>
      <c r="DJ5" s="51"/>
      <c r="DK5" s="51" t="str">
        <f t="shared" si="75"/>
        <v/>
      </c>
      <c r="DL5" s="51" t="str">
        <f t="shared" si="76"/>
        <v/>
      </c>
      <c r="DM5" s="65">
        <f t="shared" si="77"/>
        <v>50312946</v>
      </c>
      <c r="DN5" s="51" t="str">
        <f t="shared" si="78"/>
        <v/>
      </c>
      <c r="DO5" s="69" t="str">
        <f t="shared" si="79"/>
        <v/>
      </c>
      <c r="DP5" s="51"/>
      <c r="DQ5" s="51" t="s">
        <v>153</v>
      </c>
      <c r="DR5" s="81">
        <f>BS897</f>
        <v>72324</v>
      </c>
      <c r="DS5" s="82">
        <f>BY897</f>
        <v>1544775</v>
      </c>
      <c r="DT5" s="71">
        <v>38294</v>
      </c>
      <c r="DU5" s="78">
        <f t="shared" si="80"/>
        <v>1.8886509635974305</v>
      </c>
    </row>
    <row r="6" spans="1:125" ht="15.75" customHeight="1" x14ac:dyDescent="0.25">
      <c r="A6" s="50">
        <v>2017</v>
      </c>
      <c r="B6" s="51" t="s">
        <v>93</v>
      </c>
      <c r="C6" s="50" t="s">
        <v>95</v>
      </c>
      <c r="D6" s="53" t="s">
        <v>96</v>
      </c>
      <c r="E6" s="50" t="s">
        <v>23</v>
      </c>
      <c r="F6" s="54">
        <v>132802066</v>
      </c>
      <c r="G6" s="54">
        <v>1812089787</v>
      </c>
      <c r="H6" s="54">
        <v>75633834</v>
      </c>
      <c r="I6" s="55">
        <v>626647358</v>
      </c>
      <c r="J6" s="50"/>
      <c r="K6" s="50" t="s">
        <v>2032</v>
      </c>
      <c r="L6" s="58" t="s">
        <v>2032</v>
      </c>
      <c r="M6" s="58" t="s">
        <v>2032</v>
      </c>
      <c r="N6" s="58" t="s">
        <v>2032</v>
      </c>
      <c r="O6" s="58" t="s">
        <v>2032</v>
      </c>
      <c r="P6" s="59"/>
      <c r="Q6" s="60">
        <v>168484164</v>
      </c>
      <c r="R6" s="60">
        <v>11693214</v>
      </c>
      <c r="S6" s="60">
        <v>477663117</v>
      </c>
      <c r="T6" s="60">
        <v>59221135</v>
      </c>
      <c r="U6" s="60">
        <v>59344231</v>
      </c>
      <c r="V6" s="79"/>
      <c r="W6" s="61">
        <f t="shared" si="0"/>
        <v>776405861</v>
      </c>
      <c r="X6" s="61">
        <v>525235694</v>
      </c>
      <c r="Y6" s="50"/>
      <c r="Z6" s="50"/>
      <c r="AA6" s="51" t="str">
        <f t="shared" si="1"/>
        <v/>
      </c>
      <c r="AB6" s="68" t="str">
        <f t="shared" si="2"/>
        <v/>
      </c>
      <c r="AC6" s="68" t="str">
        <f t="shared" si="3"/>
        <v/>
      </c>
      <c r="AD6" s="68" t="str">
        <f t="shared" si="4"/>
        <v/>
      </c>
      <c r="AE6" s="68" t="str">
        <f t="shared" si="5"/>
        <v/>
      </c>
      <c r="AF6" s="68" t="str">
        <f t="shared" si="6"/>
        <v/>
      </c>
      <c r="AG6" s="67" t="str">
        <f t="shared" si="7"/>
        <v/>
      </c>
      <c r="AH6" s="51"/>
      <c r="AI6" s="51" t="str">
        <f t="shared" si="8"/>
        <v/>
      </c>
      <c r="AJ6" s="68" t="str">
        <f t="shared" si="9"/>
        <v/>
      </c>
      <c r="AK6" s="68" t="str">
        <f t="shared" si="10"/>
        <v/>
      </c>
      <c r="AL6" s="68" t="str">
        <f t="shared" si="11"/>
        <v/>
      </c>
      <c r="AM6" s="68" t="str">
        <f t="shared" si="12"/>
        <v/>
      </c>
      <c r="AN6" s="68" t="str">
        <f t="shared" si="13"/>
        <v/>
      </c>
      <c r="AO6" s="67" t="str">
        <f t="shared" si="14"/>
        <v/>
      </c>
      <c r="AP6" s="51"/>
      <c r="AQ6" s="51" t="str">
        <f t="shared" si="15"/>
        <v/>
      </c>
      <c r="AR6" s="68" t="str">
        <f t="shared" si="16"/>
        <v/>
      </c>
      <c r="AS6" s="68" t="str">
        <f t="shared" si="17"/>
        <v/>
      </c>
      <c r="AT6" s="68" t="str">
        <f t="shared" si="18"/>
        <v/>
      </c>
      <c r="AU6" s="68" t="str">
        <f t="shared" si="19"/>
        <v/>
      </c>
      <c r="AV6" s="68" t="str">
        <f t="shared" si="20"/>
        <v/>
      </c>
      <c r="AW6" s="67" t="str">
        <f t="shared" si="21"/>
        <v/>
      </c>
      <c r="AX6" s="51"/>
      <c r="AY6" s="80">
        <f t="shared" si="22"/>
        <v>132802066</v>
      </c>
      <c r="AZ6" s="68">
        <f t="shared" si="23"/>
        <v>626647358</v>
      </c>
      <c r="BA6" s="68">
        <f t="shared" si="24"/>
        <v>168484164</v>
      </c>
      <c r="BB6" s="68">
        <f t="shared" si="25"/>
        <v>11693214</v>
      </c>
      <c r="BC6" s="68">
        <f t="shared" si="26"/>
        <v>477663117</v>
      </c>
      <c r="BD6" s="68">
        <f t="shared" si="27"/>
        <v>118565366</v>
      </c>
      <c r="BE6" s="68">
        <f t="shared" si="28"/>
        <v>525235694</v>
      </c>
      <c r="BF6" s="51"/>
      <c r="BG6" s="69" t="str">
        <f t="shared" si="29"/>
        <v/>
      </c>
      <c r="BH6" s="67" t="str">
        <f t="shared" si="30"/>
        <v/>
      </c>
      <c r="BI6" s="67" t="str">
        <f t="shared" si="31"/>
        <v/>
      </c>
      <c r="BJ6" s="67" t="str">
        <f t="shared" si="32"/>
        <v/>
      </c>
      <c r="BK6" s="67" t="str">
        <f t="shared" si="33"/>
        <v/>
      </c>
      <c r="BL6" s="67" t="str">
        <f t="shared" si="34"/>
        <v/>
      </c>
      <c r="BM6" s="65" t="str">
        <f t="shared" si="35"/>
        <v/>
      </c>
      <c r="BN6" s="51"/>
      <c r="BO6" s="51" t="str">
        <f t="shared" si="36"/>
        <v/>
      </c>
      <c r="BP6" s="51" t="str">
        <f t="shared" si="37"/>
        <v/>
      </c>
      <c r="BQ6" s="51" t="str">
        <f t="shared" si="38"/>
        <v/>
      </c>
      <c r="BR6" s="71">
        <f t="shared" si="39"/>
        <v>132802066</v>
      </c>
      <c r="BS6" s="69" t="str">
        <f t="shared" si="40"/>
        <v/>
      </c>
      <c r="BT6" s="51"/>
      <c r="BU6" s="68" t="str">
        <f t="shared" si="41"/>
        <v/>
      </c>
      <c r="BV6" s="68" t="str">
        <f t="shared" si="42"/>
        <v/>
      </c>
      <c r="BW6" s="68" t="str">
        <f t="shared" si="43"/>
        <v/>
      </c>
      <c r="BX6" s="65">
        <f t="shared" si="81"/>
        <v>626647358</v>
      </c>
      <c r="BY6" s="67" t="str">
        <f t="shared" si="44"/>
        <v/>
      </c>
      <c r="BZ6" s="68"/>
      <c r="CA6" s="65" t="str">
        <f t="shared" si="45"/>
        <v/>
      </c>
      <c r="CB6" s="67" t="str">
        <f t="shared" si="46"/>
        <v/>
      </c>
      <c r="CC6" s="67" t="str">
        <f t="shared" si="47"/>
        <v/>
      </c>
      <c r="CD6" s="67">
        <f t="shared" si="48"/>
        <v>525235694</v>
      </c>
      <c r="CE6" s="67" t="str">
        <f t="shared" si="49"/>
        <v/>
      </c>
      <c r="CF6" s="68"/>
      <c r="CG6" s="68" t="str">
        <f t="shared" si="50"/>
        <v/>
      </c>
      <c r="CH6" s="68" t="str">
        <f t="shared" si="51"/>
        <v/>
      </c>
      <c r="CI6" s="68" t="str">
        <f t="shared" si="52"/>
        <v/>
      </c>
      <c r="CJ6" s="65">
        <f t="shared" si="53"/>
        <v>776405861</v>
      </c>
      <c r="CK6" s="67" t="str">
        <f t="shared" si="54"/>
        <v/>
      </c>
      <c r="CL6" s="68"/>
      <c r="CM6" s="68" t="str">
        <f t="shared" si="55"/>
        <v/>
      </c>
      <c r="CN6" s="68" t="str">
        <f t="shared" si="56"/>
        <v/>
      </c>
      <c r="CO6" s="68" t="str">
        <f t="shared" si="57"/>
        <v/>
      </c>
      <c r="CP6" s="65">
        <f t="shared" si="58"/>
        <v>168484164</v>
      </c>
      <c r="CQ6" s="67" t="str">
        <f t="shared" si="59"/>
        <v/>
      </c>
      <c r="CR6" s="68"/>
      <c r="CS6" s="68" t="str">
        <f t="shared" si="60"/>
        <v/>
      </c>
      <c r="CT6" s="68" t="str">
        <f t="shared" si="61"/>
        <v/>
      </c>
      <c r="CU6" s="68" t="str">
        <f t="shared" si="62"/>
        <v/>
      </c>
      <c r="CV6" s="65">
        <f t="shared" si="63"/>
        <v>11693214</v>
      </c>
      <c r="CW6" s="67" t="str">
        <f t="shared" si="64"/>
        <v/>
      </c>
      <c r="CX6" s="68"/>
      <c r="CY6" s="68" t="str">
        <f t="shared" si="65"/>
        <v/>
      </c>
      <c r="CZ6" s="68" t="str">
        <f t="shared" si="66"/>
        <v/>
      </c>
      <c r="DA6" s="68" t="str">
        <f t="shared" si="67"/>
        <v/>
      </c>
      <c r="DB6" s="65">
        <f t="shared" si="68"/>
        <v>477663117</v>
      </c>
      <c r="DC6" s="67" t="str">
        <f t="shared" si="69"/>
        <v/>
      </c>
      <c r="DD6" s="68"/>
      <c r="DE6" s="68" t="str">
        <f t="shared" si="70"/>
        <v/>
      </c>
      <c r="DF6" s="51" t="str">
        <f t="shared" si="71"/>
        <v/>
      </c>
      <c r="DG6" s="51" t="str">
        <f t="shared" si="72"/>
        <v/>
      </c>
      <c r="DH6" s="65">
        <f t="shared" si="73"/>
        <v>59221135</v>
      </c>
      <c r="DI6" s="69" t="str">
        <f t="shared" si="74"/>
        <v/>
      </c>
      <c r="DJ6" s="51"/>
      <c r="DK6" s="51" t="str">
        <f t="shared" si="75"/>
        <v/>
      </c>
      <c r="DL6" s="51" t="str">
        <f t="shared" si="76"/>
        <v/>
      </c>
      <c r="DM6" s="51" t="str">
        <f t="shared" si="77"/>
        <v/>
      </c>
      <c r="DN6" s="65">
        <f t="shared" si="78"/>
        <v>59344231</v>
      </c>
      <c r="DO6" s="69" t="str">
        <f t="shared" si="79"/>
        <v/>
      </c>
      <c r="DP6" s="51"/>
      <c r="DQ6" s="51" t="s">
        <v>160</v>
      </c>
      <c r="DR6" s="81">
        <f>BS499</f>
        <v>1247667</v>
      </c>
      <c r="DS6" s="82">
        <f>BY499</f>
        <v>9571883</v>
      </c>
      <c r="DT6" s="71">
        <v>226466</v>
      </c>
      <c r="DU6" s="78">
        <f t="shared" si="80"/>
        <v>5.5092905778350838</v>
      </c>
    </row>
    <row r="7" spans="1:125" ht="15.75" customHeight="1" x14ac:dyDescent="0.25">
      <c r="A7" s="86">
        <v>2018</v>
      </c>
      <c r="B7" s="87" t="s">
        <v>93</v>
      </c>
      <c r="C7" s="88" t="s">
        <v>95</v>
      </c>
      <c r="D7" s="53" t="s">
        <v>96</v>
      </c>
      <c r="E7" s="88" t="s">
        <v>23</v>
      </c>
      <c r="F7" s="89">
        <v>129044343</v>
      </c>
      <c r="G7" s="89">
        <v>1789223155</v>
      </c>
      <c r="H7" s="89">
        <v>77748993</v>
      </c>
      <c r="I7" s="90">
        <v>652680236</v>
      </c>
      <c r="J7" s="56" t="s">
        <v>161</v>
      </c>
      <c r="K7" s="55">
        <v>652680236</v>
      </c>
      <c r="L7" s="58" t="s">
        <v>2032</v>
      </c>
      <c r="M7" s="58"/>
      <c r="N7" s="58"/>
      <c r="O7" s="58"/>
      <c r="P7" s="91"/>
      <c r="Q7" s="92">
        <v>7140871</v>
      </c>
      <c r="R7" s="92">
        <v>27686485</v>
      </c>
      <c r="S7" s="92">
        <v>546709684</v>
      </c>
      <c r="T7" s="92">
        <v>1437911</v>
      </c>
      <c r="U7" s="93">
        <v>194394500</v>
      </c>
      <c r="V7" s="94"/>
      <c r="W7" s="61">
        <f t="shared" si="0"/>
        <v>777369451</v>
      </c>
      <c r="X7" s="95">
        <v>490599439</v>
      </c>
      <c r="Y7" s="50"/>
      <c r="Z7" s="50"/>
      <c r="AA7" s="51"/>
      <c r="AB7" s="68"/>
      <c r="AC7" s="68"/>
      <c r="AD7" s="68"/>
      <c r="AE7" s="68"/>
      <c r="AF7" s="68"/>
      <c r="AG7" s="67" t="str">
        <f t="shared" si="7"/>
        <v/>
      </c>
      <c r="AH7" s="51"/>
      <c r="AI7" s="51" t="str">
        <f t="shared" si="8"/>
        <v/>
      </c>
      <c r="AJ7" s="68" t="str">
        <f t="shared" si="9"/>
        <v/>
      </c>
      <c r="AK7" s="68" t="str">
        <f t="shared" si="10"/>
        <v/>
      </c>
      <c r="AL7" s="68" t="str">
        <f t="shared" si="11"/>
        <v/>
      </c>
      <c r="AM7" s="68" t="str">
        <f t="shared" si="12"/>
        <v/>
      </c>
      <c r="AN7" s="68" t="str">
        <f t="shared" si="13"/>
        <v/>
      </c>
      <c r="AO7" s="67" t="str">
        <f t="shared" si="14"/>
        <v/>
      </c>
      <c r="AP7" s="51"/>
      <c r="AQ7" s="51" t="str">
        <f t="shared" si="15"/>
        <v/>
      </c>
      <c r="AR7" s="68" t="str">
        <f t="shared" si="16"/>
        <v/>
      </c>
      <c r="AS7" s="68" t="str">
        <f t="shared" si="17"/>
        <v/>
      </c>
      <c r="AT7" s="68" t="str">
        <f t="shared" si="18"/>
        <v/>
      </c>
      <c r="AU7" s="68" t="str">
        <f t="shared" si="19"/>
        <v/>
      </c>
      <c r="AV7" s="68" t="str">
        <f t="shared" si="20"/>
        <v/>
      </c>
      <c r="AW7" s="67" t="str">
        <f t="shared" si="21"/>
        <v/>
      </c>
      <c r="AX7" s="51"/>
      <c r="AY7" s="51" t="str">
        <f t="shared" si="22"/>
        <v/>
      </c>
      <c r="AZ7" s="68" t="str">
        <f t="shared" si="23"/>
        <v/>
      </c>
      <c r="BA7" s="68" t="str">
        <f t="shared" si="24"/>
        <v/>
      </c>
      <c r="BB7" s="68" t="str">
        <f t="shared" si="25"/>
        <v/>
      </c>
      <c r="BC7" s="68" t="str">
        <f t="shared" si="26"/>
        <v/>
      </c>
      <c r="BD7" s="68" t="str">
        <f t="shared" si="27"/>
        <v/>
      </c>
      <c r="BE7" s="68" t="str">
        <f t="shared" si="28"/>
        <v/>
      </c>
      <c r="BF7" s="51"/>
      <c r="BG7" s="96">
        <f t="shared" si="29"/>
        <v>129044343</v>
      </c>
      <c r="BH7" s="67">
        <f t="shared" si="30"/>
        <v>652680236</v>
      </c>
      <c r="BI7" s="67">
        <f t="shared" si="31"/>
        <v>7140871</v>
      </c>
      <c r="BJ7" s="67">
        <f t="shared" si="32"/>
        <v>27686485</v>
      </c>
      <c r="BK7" s="67">
        <f t="shared" si="33"/>
        <v>546709684</v>
      </c>
      <c r="BL7" s="67">
        <f t="shared" si="34"/>
        <v>195832411</v>
      </c>
      <c r="BM7" s="65">
        <f t="shared" si="35"/>
        <v>490599439</v>
      </c>
      <c r="BN7" s="70"/>
      <c r="BO7" s="70"/>
      <c r="BP7" s="51"/>
      <c r="BQ7" s="51"/>
      <c r="BR7" s="51"/>
      <c r="BS7" s="96">
        <f t="shared" si="40"/>
        <v>129044343</v>
      </c>
      <c r="BT7" s="70"/>
      <c r="BU7" s="65"/>
      <c r="BV7" s="68"/>
      <c r="BW7" s="68"/>
      <c r="BX7" s="68"/>
      <c r="BY7" s="67">
        <f t="shared" si="44"/>
        <v>652680236</v>
      </c>
      <c r="BZ7" s="65"/>
      <c r="CA7" s="65" t="str">
        <f t="shared" si="45"/>
        <v/>
      </c>
      <c r="CB7" s="67" t="str">
        <f t="shared" si="46"/>
        <v/>
      </c>
      <c r="CC7" s="67" t="str">
        <f t="shared" si="47"/>
        <v/>
      </c>
      <c r="CD7" s="67" t="str">
        <f t="shared" si="48"/>
        <v/>
      </c>
      <c r="CE7" s="67">
        <f t="shared" si="49"/>
        <v>490599439</v>
      </c>
      <c r="CF7" s="65"/>
      <c r="CG7" s="65"/>
      <c r="CH7" s="68"/>
      <c r="CI7" s="68"/>
      <c r="CJ7" s="68"/>
      <c r="CK7" s="67">
        <f t="shared" si="54"/>
        <v>777369451</v>
      </c>
      <c r="CL7" s="65"/>
      <c r="CM7" s="65"/>
      <c r="CN7" s="68"/>
      <c r="CO7" s="68"/>
      <c r="CP7" s="68"/>
      <c r="CQ7" s="67">
        <f t="shared" si="59"/>
        <v>7140871</v>
      </c>
      <c r="CR7" s="65"/>
      <c r="CS7" s="65"/>
      <c r="CT7" s="68"/>
      <c r="CU7" s="68"/>
      <c r="CV7" s="68"/>
      <c r="CW7" s="67">
        <f t="shared" si="64"/>
        <v>27686485</v>
      </c>
      <c r="CX7" s="65"/>
      <c r="CY7" s="65"/>
      <c r="CZ7" s="68"/>
      <c r="DA7" s="68"/>
      <c r="DB7" s="68"/>
      <c r="DC7" s="67">
        <f t="shared" si="69"/>
        <v>546709684</v>
      </c>
      <c r="DD7" s="65"/>
      <c r="DE7" s="65"/>
      <c r="DF7" s="51"/>
      <c r="DG7" s="51"/>
      <c r="DH7" s="51"/>
      <c r="DI7" s="67">
        <f t="shared" si="74"/>
        <v>1437911</v>
      </c>
      <c r="DJ7" s="70"/>
      <c r="DK7" s="70"/>
      <c r="DL7" s="51"/>
      <c r="DM7" s="51"/>
      <c r="DN7" s="51"/>
      <c r="DO7" s="67">
        <f t="shared" si="79"/>
        <v>7140871</v>
      </c>
      <c r="DP7" s="51"/>
      <c r="DQ7" s="51" t="s">
        <v>162</v>
      </c>
      <c r="DR7" s="81">
        <f>BS1064</f>
        <v>39188</v>
      </c>
      <c r="DS7" s="82">
        <f>BY1064</f>
        <v>1086553</v>
      </c>
      <c r="DT7" s="71">
        <v>45117</v>
      </c>
      <c r="DU7" s="78">
        <f t="shared" si="80"/>
        <v>0.86858612053106365</v>
      </c>
    </row>
    <row r="8" spans="1:125" ht="15.75" customHeight="1" x14ac:dyDescent="0.25">
      <c r="A8" s="50"/>
      <c r="B8" s="51"/>
      <c r="C8" s="50"/>
      <c r="D8" s="53"/>
      <c r="E8" s="50"/>
      <c r="F8" s="54"/>
      <c r="G8" s="54"/>
      <c r="H8" s="54"/>
      <c r="I8" s="55"/>
      <c r="J8" s="50"/>
      <c r="K8" s="50" t="s">
        <v>2032</v>
      </c>
      <c r="L8" s="58"/>
      <c r="M8" s="58"/>
      <c r="N8" s="58"/>
      <c r="O8" s="58"/>
      <c r="P8" s="59"/>
      <c r="Q8" s="60"/>
      <c r="R8" s="60"/>
      <c r="S8" s="79"/>
      <c r="T8" s="79"/>
      <c r="U8" s="79"/>
      <c r="V8" s="79"/>
      <c r="W8" s="61"/>
      <c r="X8" s="90"/>
      <c r="Y8" s="50"/>
      <c r="Z8" s="50"/>
      <c r="AA8" s="51"/>
      <c r="AB8" s="68"/>
      <c r="AC8" s="68"/>
      <c r="AD8" s="68"/>
      <c r="AE8" s="68"/>
      <c r="AF8" s="68"/>
      <c r="AG8" s="67" t="str">
        <f t="shared" si="7"/>
        <v/>
      </c>
      <c r="AH8" s="51"/>
      <c r="AI8" s="51" t="str">
        <f t="shared" si="8"/>
        <v/>
      </c>
      <c r="AJ8" s="68" t="str">
        <f t="shared" si="9"/>
        <v/>
      </c>
      <c r="AK8" s="68" t="str">
        <f t="shared" si="10"/>
        <v/>
      </c>
      <c r="AL8" s="68" t="str">
        <f t="shared" si="11"/>
        <v/>
      </c>
      <c r="AM8" s="68" t="str">
        <f t="shared" si="12"/>
        <v/>
      </c>
      <c r="AN8" s="68" t="str">
        <f t="shared" si="13"/>
        <v/>
      </c>
      <c r="AO8" s="67" t="str">
        <f t="shared" si="14"/>
        <v/>
      </c>
      <c r="AP8" s="51"/>
      <c r="AQ8" s="51" t="str">
        <f t="shared" si="15"/>
        <v/>
      </c>
      <c r="AR8" s="68" t="str">
        <f t="shared" si="16"/>
        <v/>
      </c>
      <c r="AS8" s="68" t="str">
        <f t="shared" si="17"/>
        <v/>
      </c>
      <c r="AT8" s="68" t="str">
        <f t="shared" si="18"/>
        <v/>
      </c>
      <c r="AU8" s="68" t="str">
        <f t="shared" si="19"/>
        <v/>
      </c>
      <c r="AV8" s="68" t="str">
        <f t="shared" si="20"/>
        <v/>
      </c>
      <c r="AW8" s="67" t="str">
        <f t="shared" si="21"/>
        <v/>
      </c>
      <c r="AX8" s="51"/>
      <c r="AY8" s="51" t="str">
        <f t="shared" si="22"/>
        <v/>
      </c>
      <c r="AZ8" s="68" t="str">
        <f t="shared" si="23"/>
        <v/>
      </c>
      <c r="BA8" s="68" t="str">
        <f t="shared" si="24"/>
        <v/>
      </c>
      <c r="BB8" s="68" t="str">
        <f t="shared" si="25"/>
        <v/>
      </c>
      <c r="BC8" s="68" t="str">
        <f t="shared" si="26"/>
        <v/>
      </c>
      <c r="BD8" s="68" t="str">
        <f t="shared" si="27"/>
        <v/>
      </c>
      <c r="BE8" s="68" t="str">
        <f t="shared" si="28"/>
        <v/>
      </c>
      <c r="BF8" s="51"/>
      <c r="BG8" s="69" t="str">
        <f t="shared" si="29"/>
        <v/>
      </c>
      <c r="BH8" s="67" t="str">
        <f t="shared" si="30"/>
        <v/>
      </c>
      <c r="BI8" s="67" t="str">
        <f t="shared" si="31"/>
        <v/>
      </c>
      <c r="BJ8" s="67" t="str">
        <f t="shared" si="32"/>
        <v/>
      </c>
      <c r="BK8" s="67" t="str">
        <f t="shared" si="33"/>
        <v/>
      </c>
      <c r="BL8" s="67" t="str">
        <f t="shared" si="34"/>
        <v/>
      </c>
      <c r="BM8" s="65" t="str">
        <f t="shared" si="35"/>
        <v/>
      </c>
      <c r="BN8" s="70"/>
      <c r="BO8" s="70"/>
      <c r="BP8" s="51"/>
      <c r="BQ8" s="51"/>
      <c r="BR8" s="51"/>
      <c r="BS8" s="69" t="str">
        <f t="shared" si="40"/>
        <v/>
      </c>
      <c r="BT8" s="70"/>
      <c r="BU8" s="65"/>
      <c r="BV8" s="68"/>
      <c r="BW8" s="68"/>
      <c r="BX8" s="68"/>
      <c r="BY8" s="67" t="str">
        <f t="shared" si="44"/>
        <v/>
      </c>
      <c r="BZ8" s="65"/>
      <c r="CA8" s="65" t="str">
        <f t="shared" si="45"/>
        <v/>
      </c>
      <c r="CB8" s="67" t="str">
        <f t="shared" si="46"/>
        <v/>
      </c>
      <c r="CC8" s="67" t="str">
        <f t="shared" si="47"/>
        <v/>
      </c>
      <c r="CD8" s="67" t="str">
        <f t="shared" si="48"/>
        <v/>
      </c>
      <c r="CE8" s="67" t="str">
        <f t="shared" si="49"/>
        <v/>
      </c>
      <c r="CF8" s="65"/>
      <c r="CG8" s="65"/>
      <c r="CH8" s="68"/>
      <c r="CI8" s="68"/>
      <c r="CJ8" s="68"/>
      <c r="CK8" s="67" t="str">
        <f t="shared" si="54"/>
        <v/>
      </c>
      <c r="CL8" s="65"/>
      <c r="CM8" s="65"/>
      <c r="CN8" s="68"/>
      <c r="CO8" s="68"/>
      <c r="CP8" s="68"/>
      <c r="CQ8" s="67" t="str">
        <f t="shared" si="59"/>
        <v/>
      </c>
      <c r="CR8" s="65"/>
      <c r="CS8" s="65"/>
      <c r="CT8" s="68"/>
      <c r="CU8" s="68"/>
      <c r="CV8" s="68"/>
      <c r="CW8" s="67" t="str">
        <f t="shared" si="64"/>
        <v/>
      </c>
      <c r="CX8" s="65"/>
      <c r="CY8" s="65"/>
      <c r="CZ8" s="68"/>
      <c r="DA8" s="68"/>
      <c r="DB8" s="68"/>
      <c r="DC8" s="67" t="str">
        <f t="shared" si="69"/>
        <v/>
      </c>
      <c r="DD8" s="65"/>
      <c r="DE8" s="65"/>
      <c r="DF8" s="51"/>
      <c r="DG8" s="51"/>
      <c r="DH8" s="51"/>
      <c r="DI8" s="69" t="str">
        <f t="shared" si="74"/>
        <v/>
      </c>
      <c r="DJ8" s="70"/>
      <c r="DK8" s="70"/>
      <c r="DL8" s="51"/>
      <c r="DM8" s="51"/>
      <c r="DN8" s="51"/>
      <c r="DO8" s="69" t="str">
        <f t="shared" si="79"/>
        <v/>
      </c>
      <c r="DP8" s="51"/>
      <c r="DQ8" s="51" t="s">
        <v>163</v>
      </c>
      <c r="DR8" s="81">
        <f>BS1167</f>
        <v>43228</v>
      </c>
      <c r="DS8" s="82">
        <f>BY1167</f>
        <v>977656</v>
      </c>
      <c r="DT8" s="71">
        <v>22117</v>
      </c>
      <c r="DU8" s="78">
        <f t="shared" si="80"/>
        <v>1.9545146267576976</v>
      </c>
    </row>
    <row r="9" spans="1:125" ht="15.75" customHeight="1" x14ac:dyDescent="0.25">
      <c r="A9" s="50">
        <v>2014</v>
      </c>
      <c r="B9" s="51" t="s">
        <v>164</v>
      </c>
      <c r="C9" s="50" t="s">
        <v>165</v>
      </c>
      <c r="D9" s="53" t="s">
        <v>166</v>
      </c>
      <c r="E9" s="50" t="s">
        <v>82</v>
      </c>
      <c r="F9" s="54">
        <v>6103178</v>
      </c>
      <c r="G9" s="54">
        <v>22240804</v>
      </c>
      <c r="H9" s="54">
        <v>4348076</v>
      </c>
      <c r="I9" s="55">
        <v>24687114</v>
      </c>
      <c r="J9" s="50"/>
      <c r="K9" s="50" t="s">
        <v>2032</v>
      </c>
      <c r="L9" s="58" t="s">
        <v>2032</v>
      </c>
      <c r="M9" s="58" t="s">
        <v>2032</v>
      </c>
      <c r="N9" s="58" t="s">
        <v>2032</v>
      </c>
      <c r="O9" s="58" t="s">
        <v>2032</v>
      </c>
      <c r="P9" s="59"/>
      <c r="Q9" s="60">
        <v>0</v>
      </c>
      <c r="R9" s="60">
        <v>0</v>
      </c>
      <c r="S9" s="79">
        <v>4714628</v>
      </c>
      <c r="T9" s="79">
        <v>5453847</v>
      </c>
      <c r="U9" s="79">
        <v>14518642</v>
      </c>
      <c r="V9" s="79"/>
      <c r="W9" s="61">
        <f t="shared" ref="W9:W13" si="82">R9+S9+T9+U9+Q9</f>
        <v>24687117</v>
      </c>
      <c r="X9" s="90">
        <v>12524197</v>
      </c>
      <c r="Y9" s="50" t="s">
        <v>167</v>
      </c>
      <c r="Z9" s="50" t="s">
        <v>166</v>
      </c>
      <c r="AA9" s="51" t="str">
        <f t="shared" ref="AA9:AA12" si="83">IF(A9 =2014,IF(Y9 ="",F9,""),"")</f>
        <v/>
      </c>
      <c r="AB9" s="68" t="str">
        <f t="shared" ref="AB9:AB12" si="84">IF(A9 =2014,IF(Y9 ="",I9,""),"")</f>
        <v/>
      </c>
      <c r="AC9" s="68" t="str">
        <f t="shared" ref="AC9:AC12" si="85">IF(A9 =2014,IF(Y9 ="",Q9,""),"")</f>
        <v/>
      </c>
      <c r="AD9" s="68" t="str">
        <f t="shared" ref="AD9:AD12" si="86">IF(A9 =2014,IF(Y9 ="",R9,""),"")</f>
        <v/>
      </c>
      <c r="AE9" s="68" t="str">
        <f t="shared" ref="AE9:AE12" si="87">IF(A9 =2014,IF(Y9 ="",S9,""),"")</f>
        <v/>
      </c>
      <c r="AF9" s="68" t="str">
        <f t="shared" ref="AF9:AF12" si="88">IF(A9 =2014,IF(Y9 ="",T9+U9,""),"")</f>
        <v/>
      </c>
      <c r="AG9" s="67" t="str">
        <f t="shared" si="7"/>
        <v/>
      </c>
      <c r="AH9" s="51"/>
      <c r="AI9" s="51" t="str">
        <f t="shared" si="8"/>
        <v/>
      </c>
      <c r="AJ9" s="68" t="str">
        <f t="shared" si="9"/>
        <v/>
      </c>
      <c r="AK9" s="68" t="str">
        <f t="shared" si="10"/>
        <v/>
      </c>
      <c r="AL9" s="68" t="str">
        <f t="shared" si="11"/>
        <v/>
      </c>
      <c r="AM9" s="68" t="str">
        <f t="shared" si="12"/>
        <v/>
      </c>
      <c r="AN9" s="68" t="str">
        <f t="shared" si="13"/>
        <v/>
      </c>
      <c r="AO9" s="67" t="str">
        <f t="shared" si="14"/>
        <v/>
      </c>
      <c r="AP9" s="51"/>
      <c r="AQ9" s="51" t="str">
        <f t="shared" si="15"/>
        <v/>
      </c>
      <c r="AR9" s="68" t="str">
        <f t="shared" si="16"/>
        <v/>
      </c>
      <c r="AS9" s="68" t="str">
        <f t="shared" si="17"/>
        <v/>
      </c>
      <c r="AT9" s="68" t="str">
        <f t="shared" si="18"/>
        <v/>
      </c>
      <c r="AU9" s="68" t="str">
        <f t="shared" si="19"/>
        <v/>
      </c>
      <c r="AV9" s="68" t="str">
        <f t="shared" si="20"/>
        <v/>
      </c>
      <c r="AW9" s="67" t="str">
        <f t="shared" si="21"/>
        <v/>
      </c>
      <c r="AX9" s="51"/>
      <c r="AY9" s="51" t="str">
        <f t="shared" si="22"/>
        <v/>
      </c>
      <c r="AZ9" s="68" t="str">
        <f t="shared" si="23"/>
        <v/>
      </c>
      <c r="BA9" s="68" t="str">
        <f t="shared" si="24"/>
        <v/>
      </c>
      <c r="BB9" s="68" t="str">
        <f t="shared" si="25"/>
        <v/>
      </c>
      <c r="BC9" s="68" t="str">
        <f t="shared" si="26"/>
        <v/>
      </c>
      <c r="BD9" s="68" t="str">
        <f t="shared" si="27"/>
        <v/>
      </c>
      <c r="BE9" s="68" t="str">
        <f t="shared" si="28"/>
        <v/>
      </c>
      <c r="BF9" s="51"/>
      <c r="BG9" s="69" t="str">
        <f t="shared" si="29"/>
        <v/>
      </c>
      <c r="BH9" s="67" t="str">
        <f t="shared" si="30"/>
        <v/>
      </c>
      <c r="BI9" s="67" t="str">
        <f t="shared" si="31"/>
        <v/>
      </c>
      <c r="BJ9" s="67" t="str">
        <f t="shared" si="32"/>
        <v/>
      </c>
      <c r="BK9" s="67" t="str">
        <f t="shared" si="33"/>
        <v/>
      </c>
      <c r="BL9" s="67" t="str">
        <f t="shared" si="34"/>
        <v/>
      </c>
      <c r="BM9" s="65" t="str">
        <f t="shared" si="35"/>
        <v/>
      </c>
      <c r="BN9" s="70"/>
      <c r="BO9" s="71">
        <f t="shared" ref="BO9:BO12" si="89">IF(A9 =2014,F9,"")</f>
        <v>6103178</v>
      </c>
      <c r="BP9" s="51" t="str">
        <f t="shared" ref="BP9:BP12" si="90">IF(A9 =2015,F9,"")</f>
        <v/>
      </c>
      <c r="BQ9" s="51" t="str">
        <f t="shared" ref="BQ9:BQ12" si="91">IF(A9 =2016,F9,"")</f>
        <v/>
      </c>
      <c r="BR9" s="51" t="str">
        <f t="shared" ref="BR9:BR12" si="92">IF(A9 =2017,F9,"")</f>
        <v/>
      </c>
      <c r="BS9" s="69" t="str">
        <f t="shared" si="40"/>
        <v/>
      </c>
      <c r="BT9" s="70"/>
      <c r="BU9" s="65">
        <f t="shared" ref="BU9:BU12" si="93">IF(A9 =2014,I9,"")</f>
        <v>24687114</v>
      </c>
      <c r="BV9" s="68" t="str">
        <f t="shared" ref="BV9:BV12" si="94">IF(A9 =2015,I9,"")</f>
        <v/>
      </c>
      <c r="BW9" s="68" t="str">
        <f t="shared" ref="BW9:BW12" si="95">IF(A9 =2016,I9,"")</f>
        <v/>
      </c>
      <c r="BX9" s="68" t="str">
        <f t="shared" ref="BX9:BX12" si="96">IF(A9 =2017,I9,"")</f>
        <v/>
      </c>
      <c r="BY9" s="67" t="str">
        <f t="shared" si="44"/>
        <v/>
      </c>
      <c r="BZ9" s="65"/>
      <c r="CA9" s="65">
        <f t="shared" si="45"/>
        <v>12524197</v>
      </c>
      <c r="CB9" s="67" t="str">
        <f t="shared" si="46"/>
        <v/>
      </c>
      <c r="CC9" s="67" t="str">
        <f t="shared" si="47"/>
        <v/>
      </c>
      <c r="CD9" s="67" t="str">
        <f t="shared" si="48"/>
        <v/>
      </c>
      <c r="CE9" s="67" t="str">
        <f t="shared" si="49"/>
        <v/>
      </c>
      <c r="CF9" s="65"/>
      <c r="CG9" s="65">
        <f t="shared" ref="CG9:CG12" si="97">IF(A9 =2014,Q9+R9+S9+T9+U9,"")</f>
        <v>24687117</v>
      </c>
      <c r="CH9" s="68" t="str">
        <f t="shared" ref="CH9:CH12" si="98">IF(A9 =2015,Q9+R9+S9+T9+U9,"")</f>
        <v/>
      </c>
      <c r="CI9" s="68" t="str">
        <f t="shared" ref="CI9:CI12" si="99">IF(A9 =2016,Q9+R9+S9+T9+U9,"")</f>
        <v/>
      </c>
      <c r="CJ9" s="68" t="str">
        <f t="shared" ref="CJ9:CJ12" si="100">IF(A9 =2017,Q9+R9+S9+T9+U9,"")</f>
        <v/>
      </c>
      <c r="CK9" s="67" t="str">
        <f t="shared" si="54"/>
        <v/>
      </c>
      <c r="CL9" s="65"/>
      <c r="CM9" s="65">
        <f t="shared" ref="CM9:CM12" si="101">IF(A9 =2014,Q9,"")</f>
        <v>0</v>
      </c>
      <c r="CN9" s="68" t="str">
        <f t="shared" ref="CN9:CN12" si="102">IF(A9 =2015,Q9,"")</f>
        <v/>
      </c>
      <c r="CO9" s="68" t="str">
        <f t="shared" ref="CO9:CO12" si="103">IF(A9 =2016,Q9,"")</f>
        <v/>
      </c>
      <c r="CP9" s="68" t="str">
        <f t="shared" ref="CP9:CP12" si="104">IF(A9 =2017,Q9,"")</f>
        <v/>
      </c>
      <c r="CQ9" s="67" t="str">
        <f t="shared" si="59"/>
        <v/>
      </c>
      <c r="CR9" s="65"/>
      <c r="CS9" s="65">
        <f t="shared" ref="CS9:CS12" si="105">IF(A9 =2014,R9,"")</f>
        <v>0</v>
      </c>
      <c r="CT9" s="68" t="str">
        <f t="shared" ref="CT9:CT12" si="106">IF(A9 =2015,R9,"")</f>
        <v/>
      </c>
      <c r="CU9" s="68" t="str">
        <f t="shared" ref="CU9:CU12" si="107">IF(A9 =2016,R9,"")</f>
        <v/>
      </c>
      <c r="CV9" s="68" t="str">
        <f t="shared" ref="CV9:CV12" si="108">IF(A9 =2017,R9,"")</f>
        <v/>
      </c>
      <c r="CW9" s="67" t="str">
        <f t="shared" si="64"/>
        <v/>
      </c>
      <c r="CX9" s="65"/>
      <c r="CY9" s="65">
        <f t="shared" ref="CY9:CY12" si="109">IF(A9 =2014,S9,"")</f>
        <v>4714628</v>
      </c>
      <c r="CZ9" s="68" t="str">
        <f t="shared" ref="CZ9:CZ12" si="110">IF(A9 =2015,S9,"")</f>
        <v/>
      </c>
      <c r="DA9" s="68" t="str">
        <f t="shared" ref="DA9:DA12" si="111">IF(A9 =2016,S9,"")</f>
        <v/>
      </c>
      <c r="DB9" s="68" t="str">
        <f t="shared" ref="DB9:DB12" si="112">IF(A9 =2017,S9,"")</f>
        <v/>
      </c>
      <c r="DC9" s="67" t="str">
        <f t="shared" si="69"/>
        <v/>
      </c>
      <c r="DD9" s="65"/>
      <c r="DE9" s="65">
        <f t="shared" ref="DE9:DE12" si="113">IF(A9 =2014,T9,"")</f>
        <v>5453847</v>
      </c>
      <c r="DF9" s="51" t="str">
        <f t="shared" ref="DF9:DF12" si="114">IF(A9 =2015,T9,"")</f>
        <v/>
      </c>
      <c r="DG9" s="51" t="str">
        <f t="shared" ref="DG9:DG12" si="115">IF(A9 =2016,T9,"")</f>
        <v/>
      </c>
      <c r="DH9" s="51" t="str">
        <f t="shared" ref="DH9:DH12" si="116">IF(A9 =2017,T9,"")</f>
        <v/>
      </c>
      <c r="DI9" s="69" t="str">
        <f t="shared" si="74"/>
        <v/>
      </c>
      <c r="DJ9" s="70"/>
      <c r="DK9" s="65">
        <f t="shared" ref="DK9:DK12" si="117">IF(A9 =2014,U9,"")</f>
        <v>14518642</v>
      </c>
      <c r="DL9" s="51" t="str">
        <f t="shared" ref="DL9:DL12" si="118">IF(A9 =2015,U9,"")</f>
        <v/>
      </c>
      <c r="DM9" s="51" t="str">
        <f t="shared" ref="DM9:DM12" si="119">IF(A9 =2016,U9,"")</f>
        <v/>
      </c>
      <c r="DN9" s="51" t="str">
        <f t="shared" ref="DN9:DN12" si="120">IF(A9 =2017,U9,"")</f>
        <v/>
      </c>
      <c r="DO9" s="69" t="str">
        <f t="shared" si="79"/>
        <v/>
      </c>
      <c r="DP9" s="51"/>
      <c r="DQ9" s="51" t="s">
        <v>168</v>
      </c>
      <c r="DR9" s="81">
        <f>BS215+BS365+BS377</f>
        <v>7130152</v>
      </c>
      <c r="DS9" s="82">
        <f>BY215+BY365+BY377</f>
        <v>59585774</v>
      </c>
      <c r="DT9" s="71">
        <v>1155879</v>
      </c>
      <c r="DU9" s="78">
        <f t="shared" si="80"/>
        <v>6.1685972320632176</v>
      </c>
    </row>
    <row r="10" spans="1:125" ht="15.75" customHeight="1" x14ac:dyDescent="0.25">
      <c r="A10" s="50">
        <v>2015</v>
      </c>
      <c r="B10" s="51" t="s">
        <v>164</v>
      </c>
      <c r="C10" s="50" t="s">
        <v>165</v>
      </c>
      <c r="D10" s="53" t="s">
        <v>166</v>
      </c>
      <c r="E10" s="50" t="s">
        <v>82</v>
      </c>
      <c r="F10" s="54">
        <v>5509080</v>
      </c>
      <c r="G10" s="54">
        <v>20083981</v>
      </c>
      <c r="H10" s="54">
        <v>3860344</v>
      </c>
      <c r="I10" s="55">
        <v>23576547</v>
      </c>
      <c r="J10" s="50"/>
      <c r="K10" s="50" t="s">
        <v>2032</v>
      </c>
      <c r="L10" s="58" t="s">
        <v>2032</v>
      </c>
      <c r="M10" s="58" t="s">
        <v>2032</v>
      </c>
      <c r="N10" s="58" t="s">
        <v>2032</v>
      </c>
      <c r="O10" s="58" t="s">
        <v>2032</v>
      </c>
      <c r="P10" s="59"/>
      <c r="Q10" s="60">
        <v>14027150</v>
      </c>
      <c r="R10" s="60">
        <v>0</v>
      </c>
      <c r="S10" s="79">
        <v>4192462</v>
      </c>
      <c r="T10" s="79">
        <v>4923990</v>
      </c>
      <c r="U10" s="79">
        <v>432945</v>
      </c>
      <c r="V10" s="79"/>
      <c r="W10" s="61">
        <f t="shared" si="82"/>
        <v>23576547</v>
      </c>
      <c r="X10" s="90">
        <v>2554941</v>
      </c>
      <c r="Y10" s="50" t="s">
        <v>167</v>
      </c>
      <c r="Z10" s="50"/>
      <c r="AA10" s="51" t="str">
        <f t="shared" si="83"/>
        <v/>
      </c>
      <c r="AB10" s="68" t="str">
        <f t="shared" si="84"/>
        <v/>
      </c>
      <c r="AC10" s="68" t="str">
        <f t="shared" si="85"/>
        <v/>
      </c>
      <c r="AD10" s="68" t="str">
        <f t="shared" si="86"/>
        <v/>
      </c>
      <c r="AE10" s="68" t="str">
        <f t="shared" si="87"/>
        <v/>
      </c>
      <c r="AF10" s="68" t="str">
        <f t="shared" si="88"/>
        <v/>
      </c>
      <c r="AG10" s="67" t="str">
        <f t="shared" si="7"/>
        <v/>
      </c>
      <c r="AH10" s="51"/>
      <c r="AI10" s="51" t="str">
        <f t="shared" si="8"/>
        <v/>
      </c>
      <c r="AJ10" s="68" t="str">
        <f t="shared" si="9"/>
        <v/>
      </c>
      <c r="AK10" s="68" t="str">
        <f t="shared" si="10"/>
        <v/>
      </c>
      <c r="AL10" s="68" t="str">
        <f t="shared" si="11"/>
        <v/>
      </c>
      <c r="AM10" s="68" t="str">
        <f t="shared" si="12"/>
        <v/>
      </c>
      <c r="AN10" s="68" t="str">
        <f t="shared" si="13"/>
        <v/>
      </c>
      <c r="AO10" s="67" t="str">
        <f t="shared" si="14"/>
        <v/>
      </c>
      <c r="AP10" s="51"/>
      <c r="AQ10" s="51" t="str">
        <f t="shared" si="15"/>
        <v/>
      </c>
      <c r="AR10" s="68" t="str">
        <f t="shared" si="16"/>
        <v/>
      </c>
      <c r="AS10" s="68" t="str">
        <f t="shared" si="17"/>
        <v/>
      </c>
      <c r="AT10" s="68" t="str">
        <f t="shared" si="18"/>
        <v/>
      </c>
      <c r="AU10" s="68" t="str">
        <f t="shared" si="19"/>
        <v/>
      </c>
      <c r="AV10" s="68" t="str">
        <f t="shared" si="20"/>
        <v/>
      </c>
      <c r="AW10" s="67" t="str">
        <f t="shared" si="21"/>
        <v/>
      </c>
      <c r="AX10" s="51"/>
      <c r="AY10" s="51" t="str">
        <f t="shared" si="22"/>
        <v/>
      </c>
      <c r="AZ10" s="68" t="str">
        <f t="shared" si="23"/>
        <v/>
      </c>
      <c r="BA10" s="68" t="str">
        <f t="shared" si="24"/>
        <v/>
      </c>
      <c r="BB10" s="68" t="str">
        <f t="shared" si="25"/>
        <v/>
      </c>
      <c r="BC10" s="68" t="str">
        <f t="shared" si="26"/>
        <v/>
      </c>
      <c r="BD10" s="68" t="str">
        <f t="shared" si="27"/>
        <v/>
      </c>
      <c r="BE10" s="68" t="str">
        <f t="shared" si="28"/>
        <v/>
      </c>
      <c r="BF10" s="51"/>
      <c r="BG10" s="69" t="str">
        <f t="shared" si="29"/>
        <v/>
      </c>
      <c r="BH10" s="67" t="str">
        <f t="shared" si="30"/>
        <v/>
      </c>
      <c r="BI10" s="67" t="str">
        <f t="shared" si="31"/>
        <v/>
      </c>
      <c r="BJ10" s="67" t="str">
        <f t="shared" si="32"/>
        <v/>
      </c>
      <c r="BK10" s="67" t="str">
        <f t="shared" si="33"/>
        <v/>
      </c>
      <c r="BL10" s="67" t="str">
        <f t="shared" si="34"/>
        <v/>
      </c>
      <c r="BM10" s="65" t="str">
        <f t="shared" si="35"/>
        <v/>
      </c>
      <c r="BN10" s="51"/>
      <c r="BO10" s="51" t="str">
        <f t="shared" si="89"/>
        <v/>
      </c>
      <c r="BP10" s="71">
        <f t="shared" si="90"/>
        <v>5509080</v>
      </c>
      <c r="BQ10" s="51" t="str">
        <f t="shared" si="91"/>
        <v/>
      </c>
      <c r="BR10" s="51" t="str">
        <f t="shared" si="92"/>
        <v/>
      </c>
      <c r="BS10" s="69" t="str">
        <f t="shared" si="40"/>
        <v/>
      </c>
      <c r="BT10" s="51"/>
      <c r="BU10" s="68" t="str">
        <f t="shared" si="93"/>
        <v/>
      </c>
      <c r="BV10" s="65">
        <f t="shared" si="94"/>
        <v>23576547</v>
      </c>
      <c r="BW10" s="68" t="str">
        <f t="shared" si="95"/>
        <v/>
      </c>
      <c r="BX10" s="68" t="str">
        <f t="shared" si="96"/>
        <v/>
      </c>
      <c r="BY10" s="67" t="str">
        <f t="shared" si="44"/>
        <v/>
      </c>
      <c r="BZ10" s="68"/>
      <c r="CA10" s="65" t="str">
        <f t="shared" si="45"/>
        <v/>
      </c>
      <c r="CB10" s="67">
        <f t="shared" si="46"/>
        <v>2554941</v>
      </c>
      <c r="CC10" s="67" t="str">
        <f t="shared" si="47"/>
        <v/>
      </c>
      <c r="CD10" s="67" t="str">
        <f t="shared" si="48"/>
        <v/>
      </c>
      <c r="CE10" s="67" t="str">
        <f t="shared" si="49"/>
        <v/>
      </c>
      <c r="CF10" s="68"/>
      <c r="CG10" s="68" t="str">
        <f t="shared" si="97"/>
        <v/>
      </c>
      <c r="CH10" s="65">
        <f t="shared" si="98"/>
        <v>23576547</v>
      </c>
      <c r="CI10" s="68" t="str">
        <f t="shared" si="99"/>
        <v/>
      </c>
      <c r="CJ10" s="68" t="str">
        <f t="shared" si="100"/>
        <v/>
      </c>
      <c r="CK10" s="67" t="str">
        <f t="shared" si="54"/>
        <v/>
      </c>
      <c r="CL10" s="68"/>
      <c r="CM10" s="68" t="str">
        <f t="shared" si="101"/>
        <v/>
      </c>
      <c r="CN10" s="65">
        <f t="shared" si="102"/>
        <v>14027150</v>
      </c>
      <c r="CO10" s="68" t="str">
        <f t="shared" si="103"/>
        <v/>
      </c>
      <c r="CP10" s="68" t="str">
        <f t="shared" si="104"/>
        <v/>
      </c>
      <c r="CQ10" s="67" t="str">
        <f t="shared" si="59"/>
        <v/>
      </c>
      <c r="CR10" s="68"/>
      <c r="CS10" s="68" t="str">
        <f t="shared" si="105"/>
        <v/>
      </c>
      <c r="CT10" s="65">
        <f t="shared" si="106"/>
        <v>0</v>
      </c>
      <c r="CU10" s="68" t="str">
        <f t="shared" si="107"/>
        <v/>
      </c>
      <c r="CV10" s="68" t="str">
        <f t="shared" si="108"/>
        <v/>
      </c>
      <c r="CW10" s="67" t="str">
        <f t="shared" si="64"/>
        <v/>
      </c>
      <c r="CX10" s="68"/>
      <c r="CY10" s="68" t="str">
        <f t="shared" si="109"/>
        <v/>
      </c>
      <c r="CZ10" s="65">
        <f t="shared" si="110"/>
        <v>4192462</v>
      </c>
      <c r="DA10" s="68" t="str">
        <f t="shared" si="111"/>
        <v/>
      </c>
      <c r="DB10" s="68" t="str">
        <f t="shared" si="112"/>
        <v/>
      </c>
      <c r="DC10" s="67" t="str">
        <f t="shared" si="69"/>
        <v/>
      </c>
      <c r="DD10" s="68"/>
      <c r="DE10" s="68" t="str">
        <f t="shared" si="113"/>
        <v/>
      </c>
      <c r="DF10" s="65">
        <f t="shared" si="114"/>
        <v>4923990</v>
      </c>
      <c r="DG10" s="51" t="str">
        <f t="shared" si="115"/>
        <v/>
      </c>
      <c r="DH10" s="51" t="str">
        <f t="shared" si="116"/>
        <v/>
      </c>
      <c r="DI10" s="69" t="str">
        <f t="shared" si="74"/>
        <v/>
      </c>
      <c r="DJ10" s="51"/>
      <c r="DK10" s="51" t="str">
        <f t="shared" si="117"/>
        <v/>
      </c>
      <c r="DL10" s="65">
        <f t="shared" si="118"/>
        <v>432945</v>
      </c>
      <c r="DM10" s="51" t="str">
        <f t="shared" si="119"/>
        <v/>
      </c>
      <c r="DN10" s="51" t="str">
        <f t="shared" si="120"/>
        <v/>
      </c>
      <c r="DO10" s="69" t="str">
        <f t="shared" si="79"/>
        <v/>
      </c>
      <c r="DP10" s="51"/>
      <c r="DQ10" s="51" t="s">
        <v>169</v>
      </c>
      <c r="DR10" s="81">
        <f>BS843</f>
        <v>25067</v>
      </c>
      <c r="DS10" s="82">
        <f>BY843</f>
        <v>445982</v>
      </c>
      <c r="DT10" s="71">
        <v>27401</v>
      </c>
      <c r="DU10" s="78">
        <f t="shared" si="80"/>
        <v>0.91482062698441657</v>
      </c>
    </row>
    <row r="11" spans="1:125" ht="15.75" customHeight="1" x14ac:dyDescent="0.25">
      <c r="A11" s="50">
        <v>2016</v>
      </c>
      <c r="B11" s="51" t="s">
        <v>164</v>
      </c>
      <c r="C11" s="50" t="s">
        <v>165</v>
      </c>
      <c r="D11" s="53" t="s">
        <v>166</v>
      </c>
      <c r="E11" s="50" t="s">
        <v>82</v>
      </c>
      <c r="F11" s="54">
        <v>5519926</v>
      </c>
      <c r="G11" s="54">
        <v>20172944</v>
      </c>
      <c r="H11" s="54">
        <v>4330187</v>
      </c>
      <c r="I11" s="55">
        <v>26022402</v>
      </c>
      <c r="J11" s="50"/>
      <c r="K11" s="50" t="s">
        <v>2032</v>
      </c>
      <c r="L11" s="58" t="s">
        <v>2032</v>
      </c>
      <c r="M11" s="58" t="s">
        <v>2032</v>
      </c>
      <c r="N11" s="58" t="s">
        <v>2032</v>
      </c>
      <c r="O11" s="58" t="s">
        <v>2032</v>
      </c>
      <c r="P11" s="59"/>
      <c r="Q11" s="60">
        <v>14359280</v>
      </c>
      <c r="R11" s="60">
        <v>32318</v>
      </c>
      <c r="S11" s="60">
        <v>4852371</v>
      </c>
      <c r="T11" s="60">
        <v>6422546</v>
      </c>
      <c r="U11" s="60">
        <v>355887</v>
      </c>
      <c r="V11" s="79"/>
      <c r="W11" s="61">
        <f t="shared" si="82"/>
        <v>26022402</v>
      </c>
      <c r="X11" s="90">
        <v>1094625</v>
      </c>
      <c r="Y11" s="50" t="s">
        <v>167</v>
      </c>
      <c r="Z11" s="50"/>
      <c r="AA11" s="51" t="str">
        <f t="shared" si="83"/>
        <v/>
      </c>
      <c r="AB11" s="68" t="str">
        <f t="shared" si="84"/>
        <v/>
      </c>
      <c r="AC11" s="68" t="str">
        <f t="shared" si="85"/>
        <v/>
      </c>
      <c r="AD11" s="68" t="str">
        <f t="shared" si="86"/>
        <v/>
      </c>
      <c r="AE11" s="68" t="str">
        <f t="shared" si="87"/>
        <v/>
      </c>
      <c r="AF11" s="68" t="str">
        <f t="shared" si="88"/>
        <v/>
      </c>
      <c r="AG11" s="67" t="str">
        <f t="shared" si="7"/>
        <v/>
      </c>
      <c r="AH11" s="51"/>
      <c r="AI11" s="51" t="str">
        <f t="shared" si="8"/>
        <v/>
      </c>
      <c r="AJ11" s="68" t="str">
        <f t="shared" si="9"/>
        <v/>
      </c>
      <c r="AK11" s="68" t="str">
        <f t="shared" si="10"/>
        <v/>
      </c>
      <c r="AL11" s="68" t="str">
        <f t="shared" si="11"/>
        <v/>
      </c>
      <c r="AM11" s="68" t="str">
        <f t="shared" si="12"/>
        <v/>
      </c>
      <c r="AN11" s="68" t="str">
        <f t="shared" si="13"/>
        <v/>
      </c>
      <c r="AO11" s="67" t="str">
        <f t="shared" si="14"/>
        <v/>
      </c>
      <c r="AP11" s="51"/>
      <c r="AQ11" s="51" t="str">
        <f t="shared" si="15"/>
        <v/>
      </c>
      <c r="AR11" s="68" t="str">
        <f t="shared" si="16"/>
        <v/>
      </c>
      <c r="AS11" s="68" t="str">
        <f t="shared" si="17"/>
        <v/>
      </c>
      <c r="AT11" s="68" t="str">
        <f t="shared" si="18"/>
        <v/>
      </c>
      <c r="AU11" s="68" t="str">
        <f t="shared" si="19"/>
        <v/>
      </c>
      <c r="AV11" s="68" t="str">
        <f t="shared" si="20"/>
        <v/>
      </c>
      <c r="AW11" s="67" t="str">
        <f t="shared" si="21"/>
        <v/>
      </c>
      <c r="AX11" s="51"/>
      <c r="AY11" s="51" t="str">
        <f t="shared" si="22"/>
        <v/>
      </c>
      <c r="AZ11" s="68" t="str">
        <f t="shared" si="23"/>
        <v/>
      </c>
      <c r="BA11" s="68" t="str">
        <f t="shared" si="24"/>
        <v/>
      </c>
      <c r="BB11" s="68" t="str">
        <f t="shared" si="25"/>
        <v/>
      </c>
      <c r="BC11" s="68" t="str">
        <f t="shared" si="26"/>
        <v/>
      </c>
      <c r="BD11" s="68" t="str">
        <f t="shared" si="27"/>
        <v/>
      </c>
      <c r="BE11" s="68" t="str">
        <f t="shared" si="28"/>
        <v/>
      </c>
      <c r="BF11" s="51"/>
      <c r="BG11" s="69" t="str">
        <f t="shared" si="29"/>
        <v/>
      </c>
      <c r="BH11" s="67" t="str">
        <f t="shared" si="30"/>
        <v/>
      </c>
      <c r="BI11" s="67" t="str">
        <f t="shared" si="31"/>
        <v/>
      </c>
      <c r="BJ11" s="67" t="str">
        <f t="shared" si="32"/>
        <v/>
      </c>
      <c r="BK11" s="67" t="str">
        <f t="shared" si="33"/>
        <v/>
      </c>
      <c r="BL11" s="67" t="str">
        <f t="shared" si="34"/>
        <v/>
      </c>
      <c r="BM11" s="65" t="str">
        <f t="shared" si="35"/>
        <v/>
      </c>
      <c r="BN11" s="51"/>
      <c r="BO11" s="51" t="str">
        <f t="shared" si="89"/>
        <v/>
      </c>
      <c r="BP11" s="51" t="str">
        <f t="shared" si="90"/>
        <v/>
      </c>
      <c r="BQ11" s="71">
        <f t="shared" si="91"/>
        <v>5519926</v>
      </c>
      <c r="BR11" s="51" t="str">
        <f t="shared" si="92"/>
        <v/>
      </c>
      <c r="BS11" s="69" t="str">
        <f t="shared" si="40"/>
        <v/>
      </c>
      <c r="BT11" s="51"/>
      <c r="BU11" s="68" t="str">
        <f t="shared" si="93"/>
        <v/>
      </c>
      <c r="BV11" s="68" t="str">
        <f t="shared" si="94"/>
        <v/>
      </c>
      <c r="BW11" s="65">
        <f t="shared" si="95"/>
        <v>26022402</v>
      </c>
      <c r="BX11" s="68" t="str">
        <f t="shared" si="96"/>
        <v/>
      </c>
      <c r="BY11" s="67" t="str">
        <f t="shared" si="44"/>
        <v/>
      </c>
      <c r="BZ11" s="68"/>
      <c r="CA11" s="65" t="str">
        <f t="shared" si="45"/>
        <v/>
      </c>
      <c r="CB11" s="67" t="str">
        <f t="shared" si="46"/>
        <v/>
      </c>
      <c r="CC11" s="67">
        <f t="shared" si="47"/>
        <v>1094625</v>
      </c>
      <c r="CD11" s="67" t="str">
        <f t="shared" si="48"/>
        <v/>
      </c>
      <c r="CE11" s="67" t="str">
        <f t="shared" si="49"/>
        <v/>
      </c>
      <c r="CF11" s="68"/>
      <c r="CG11" s="68" t="str">
        <f t="shared" si="97"/>
        <v/>
      </c>
      <c r="CH11" s="68" t="str">
        <f t="shared" si="98"/>
        <v/>
      </c>
      <c r="CI11" s="65">
        <f t="shared" si="99"/>
        <v>26022402</v>
      </c>
      <c r="CJ11" s="68" t="str">
        <f t="shared" si="100"/>
        <v/>
      </c>
      <c r="CK11" s="67" t="str">
        <f t="shared" si="54"/>
        <v/>
      </c>
      <c r="CL11" s="68"/>
      <c r="CM11" s="68" t="str">
        <f t="shared" si="101"/>
        <v/>
      </c>
      <c r="CN11" s="68" t="str">
        <f t="shared" si="102"/>
        <v/>
      </c>
      <c r="CO11" s="65">
        <f t="shared" si="103"/>
        <v>14359280</v>
      </c>
      <c r="CP11" s="68" t="str">
        <f t="shared" si="104"/>
        <v/>
      </c>
      <c r="CQ11" s="67" t="str">
        <f t="shared" si="59"/>
        <v/>
      </c>
      <c r="CR11" s="68"/>
      <c r="CS11" s="68" t="str">
        <f t="shared" si="105"/>
        <v/>
      </c>
      <c r="CT11" s="68" t="str">
        <f t="shared" si="106"/>
        <v/>
      </c>
      <c r="CU11" s="65">
        <f t="shared" si="107"/>
        <v>32318</v>
      </c>
      <c r="CV11" s="68" t="str">
        <f t="shared" si="108"/>
        <v/>
      </c>
      <c r="CW11" s="67" t="str">
        <f t="shared" si="64"/>
        <v/>
      </c>
      <c r="CX11" s="68"/>
      <c r="CY11" s="68" t="str">
        <f t="shared" si="109"/>
        <v/>
      </c>
      <c r="CZ11" s="68" t="str">
        <f t="shared" si="110"/>
        <v/>
      </c>
      <c r="DA11" s="65">
        <f t="shared" si="111"/>
        <v>4852371</v>
      </c>
      <c r="DB11" s="68" t="str">
        <f t="shared" si="112"/>
        <v/>
      </c>
      <c r="DC11" s="67" t="str">
        <f t="shared" si="69"/>
        <v/>
      </c>
      <c r="DD11" s="68"/>
      <c r="DE11" s="68" t="str">
        <f t="shared" si="113"/>
        <v/>
      </c>
      <c r="DF11" s="51" t="str">
        <f t="shared" si="114"/>
        <v/>
      </c>
      <c r="DG11" s="65">
        <f t="shared" si="115"/>
        <v>6422546</v>
      </c>
      <c r="DH11" s="51" t="str">
        <f t="shared" si="116"/>
        <v/>
      </c>
      <c r="DI11" s="69" t="str">
        <f t="shared" si="74"/>
        <v/>
      </c>
      <c r="DJ11" s="51"/>
      <c r="DK11" s="51" t="str">
        <f t="shared" si="117"/>
        <v/>
      </c>
      <c r="DL11" s="51" t="str">
        <f t="shared" si="118"/>
        <v/>
      </c>
      <c r="DM11" s="65">
        <f t="shared" si="119"/>
        <v>355887</v>
      </c>
      <c r="DN11" s="51" t="str">
        <f t="shared" si="120"/>
        <v/>
      </c>
      <c r="DO11" s="69" t="str">
        <f t="shared" si="79"/>
        <v/>
      </c>
      <c r="DP11" s="51"/>
      <c r="DQ11" s="51" t="s">
        <v>170</v>
      </c>
      <c r="DR11" s="81">
        <f>BS564</f>
        <v>372044</v>
      </c>
      <c r="DS11" s="82">
        <f>BY564</f>
        <v>8296176</v>
      </c>
      <c r="DT11" s="71">
        <v>191848</v>
      </c>
      <c r="DU11" s="78">
        <f t="shared" si="80"/>
        <v>1.9392644176639839</v>
      </c>
    </row>
    <row r="12" spans="1:125" ht="15.75" customHeight="1" x14ac:dyDescent="0.25">
      <c r="A12" s="50">
        <v>2017</v>
      </c>
      <c r="B12" s="51" t="s">
        <v>164</v>
      </c>
      <c r="C12" s="50" t="s">
        <v>165</v>
      </c>
      <c r="D12" s="53" t="s">
        <v>166</v>
      </c>
      <c r="E12" s="50" t="s">
        <v>82</v>
      </c>
      <c r="F12" s="54">
        <v>5218850</v>
      </c>
      <c r="G12" s="54">
        <v>18897324</v>
      </c>
      <c r="H12" s="54">
        <v>4387678</v>
      </c>
      <c r="I12" s="55">
        <v>28088908</v>
      </c>
      <c r="J12" s="50"/>
      <c r="K12" s="50" t="s">
        <v>2032</v>
      </c>
      <c r="L12" s="58" t="s">
        <v>2032</v>
      </c>
      <c r="M12" s="58" t="s">
        <v>2032</v>
      </c>
      <c r="N12" s="58" t="s">
        <v>2032</v>
      </c>
      <c r="O12" s="58" t="s">
        <v>2032</v>
      </c>
      <c r="P12" s="59"/>
      <c r="Q12" s="60">
        <v>17058456</v>
      </c>
      <c r="R12" s="60">
        <v>69240</v>
      </c>
      <c r="S12" s="60">
        <v>4494391</v>
      </c>
      <c r="T12" s="60">
        <v>5846829</v>
      </c>
      <c r="U12" s="60">
        <v>619992</v>
      </c>
      <c r="V12" s="79"/>
      <c r="W12" s="61">
        <f t="shared" si="82"/>
        <v>28088908</v>
      </c>
      <c r="X12" s="90">
        <v>3731367</v>
      </c>
      <c r="Y12" s="50" t="s">
        <v>167</v>
      </c>
      <c r="Z12" s="50"/>
      <c r="AA12" s="51" t="str">
        <f t="shared" si="83"/>
        <v/>
      </c>
      <c r="AB12" s="68" t="str">
        <f t="shared" si="84"/>
        <v/>
      </c>
      <c r="AC12" s="68" t="str">
        <f t="shared" si="85"/>
        <v/>
      </c>
      <c r="AD12" s="68" t="str">
        <f t="shared" si="86"/>
        <v/>
      </c>
      <c r="AE12" s="68" t="str">
        <f t="shared" si="87"/>
        <v/>
      </c>
      <c r="AF12" s="68" t="str">
        <f t="shared" si="88"/>
        <v/>
      </c>
      <c r="AG12" s="67" t="str">
        <f t="shared" si="7"/>
        <v/>
      </c>
      <c r="AH12" s="51"/>
      <c r="AI12" s="51" t="str">
        <f t="shared" si="8"/>
        <v/>
      </c>
      <c r="AJ12" s="68" t="str">
        <f t="shared" si="9"/>
        <v/>
      </c>
      <c r="AK12" s="68" t="str">
        <f t="shared" si="10"/>
        <v/>
      </c>
      <c r="AL12" s="68" t="str">
        <f t="shared" si="11"/>
        <v/>
      </c>
      <c r="AM12" s="68" t="str">
        <f t="shared" si="12"/>
        <v/>
      </c>
      <c r="AN12" s="68" t="str">
        <f t="shared" si="13"/>
        <v/>
      </c>
      <c r="AO12" s="67" t="str">
        <f t="shared" si="14"/>
        <v/>
      </c>
      <c r="AP12" s="51"/>
      <c r="AQ12" s="51" t="str">
        <f t="shared" si="15"/>
        <v/>
      </c>
      <c r="AR12" s="68" t="str">
        <f t="shared" si="16"/>
        <v/>
      </c>
      <c r="AS12" s="68" t="str">
        <f t="shared" si="17"/>
        <v/>
      </c>
      <c r="AT12" s="68" t="str">
        <f t="shared" si="18"/>
        <v/>
      </c>
      <c r="AU12" s="68" t="str">
        <f t="shared" si="19"/>
        <v/>
      </c>
      <c r="AV12" s="68" t="str">
        <f t="shared" si="20"/>
        <v/>
      </c>
      <c r="AW12" s="67" t="str">
        <f t="shared" si="21"/>
        <v/>
      </c>
      <c r="AX12" s="51"/>
      <c r="AY12" s="51" t="str">
        <f t="shared" si="22"/>
        <v/>
      </c>
      <c r="AZ12" s="68" t="str">
        <f t="shared" si="23"/>
        <v/>
      </c>
      <c r="BA12" s="68" t="str">
        <f t="shared" si="24"/>
        <v/>
      </c>
      <c r="BB12" s="68" t="str">
        <f t="shared" si="25"/>
        <v/>
      </c>
      <c r="BC12" s="68" t="str">
        <f t="shared" si="26"/>
        <v/>
      </c>
      <c r="BD12" s="68" t="str">
        <f t="shared" si="27"/>
        <v/>
      </c>
      <c r="BE12" s="68" t="str">
        <f t="shared" si="28"/>
        <v/>
      </c>
      <c r="BF12" s="51"/>
      <c r="BG12" s="69" t="str">
        <f t="shared" si="29"/>
        <v/>
      </c>
      <c r="BH12" s="67" t="str">
        <f t="shared" si="30"/>
        <v/>
      </c>
      <c r="BI12" s="67" t="str">
        <f t="shared" si="31"/>
        <v/>
      </c>
      <c r="BJ12" s="67" t="str">
        <f t="shared" si="32"/>
        <v/>
      </c>
      <c r="BK12" s="67" t="str">
        <f t="shared" si="33"/>
        <v/>
      </c>
      <c r="BL12" s="67" t="str">
        <f t="shared" si="34"/>
        <v/>
      </c>
      <c r="BM12" s="65" t="str">
        <f t="shared" si="35"/>
        <v/>
      </c>
      <c r="BN12" s="51"/>
      <c r="BO12" s="51" t="str">
        <f t="shared" si="89"/>
        <v/>
      </c>
      <c r="BP12" s="51" t="str">
        <f t="shared" si="90"/>
        <v/>
      </c>
      <c r="BQ12" s="51" t="str">
        <f t="shared" si="91"/>
        <v/>
      </c>
      <c r="BR12" s="71">
        <f t="shared" si="92"/>
        <v>5218850</v>
      </c>
      <c r="BS12" s="69" t="str">
        <f t="shared" si="40"/>
        <v/>
      </c>
      <c r="BT12" s="51"/>
      <c r="BU12" s="68" t="str">
        <f t="shared" si="93"/>
        <v/>
      </c>
      <c r="BV12" s="68" t="str">
        <f t="shared" si="94"/>
        <v/>
      </c>
      <c r="BW12" s="68" t="str">
        <f t="shared" si="95"/>
        <v/>
      </c>
      <c r="BX12" s="65">
        <f t="shared" si="96"/>
        <v>28088908</v>
      </c>
      <c r="BY12" s="67" t="str">
        <f t="shared" si="44"/>
        <v/>
      </c>
      <c r="BZ12" s="68"/>
      <c r="CA12" s="65" t="str">
        <f t="shared" si="45"/>
        <v/>
      </c>
      <c r="CB12" s="67" t="str">
        <f t="shared" si="46"/>
        <v/>
      </c>
      <c r="CC12" s="67" t="str">
        <f t="shared" si="47"/>
        <v/>
      </c>
      <c r="CD12" s="67">
        <f t="shared" si="48"/>
        <v>3731367</v>
      </c>
      <c r="CE12" s="67" t="str">
        <f t="shared" si="49"/>
        <v/>
      </c>
      <c r="CF12" s="68"/>
      <c r="CG12" s="68" t="str">
        <f t="shared" si="97"/>
        <v/>
      </c>
      <c r="CH12" s="68" t="str">
        <f t="shared" si="98"/>
        <v/>
      </c>
      <c r="CI12" s="68" t="str">
        <f t="shared" si="99"/>
        <v/>
      </c>
      <c r="CJ12" s="65">
        <f t="shared" si="100"/>
        <v>28088908</v>
      </c>
      <c r="CK12" s="67" t="str">
        <f t="shared" si="54"/>
        <v/>
      </c>
      <c r="CL12" s="68"/>
      <c r="CM12" s="68" t="str">
        <f t="shared" si="101"/>
        <v/>
      </c>
      <c r="CN12" s="68" t="str">
        <f t="shared" si="102"/>
        <v/>
      </c>
      <c r="CO12" s="68" t="str">
        <f t="shared" si="103"/>
        <v/>
      </c>
      <c r="CP12" s="65">
        <f t="shared" si="104"/>
        <v>17058456</v>
      </c>
      <c r="CQ12" s="67" t="str">
        <f t="shared" si="59"/>
        <v/>
      </c>
      <c r="CR12" s="68"/>
      <c r="CS12" s="68" t="str">
        <f t="shared" si="105"/>
        <v/>
      </c>
      <c r="CT12" s="68" t="str">
        <f t="shared" si="106"/>
        <v/>
      </c>
      <c r="CU12" s="68" t="str">
        <f t="shared" si="107"/>
        <v/>
      </c>
      <c r="CV12" s="65">
        <f t="shared" si="108"/>
        <v>69240</v>
      </c>
      <c r="CW12" s="67" t="str">
        <f t="shared" si="64"/>
        <v/>
      </c>
      <c r="CX12" s="68"/>
      <c r="CY12" s="68" t="str">
        <f t="shared" si="109"/>
        <v/>
      </c>
      <c r="CZ12" s="68" t="str">
        <f t="shared" si="110"/>
        <v/>
      </c>
      <c r="DA12" s="68" t="str">
        <f t="shared" si="111"/>
        <v/>
      </c>
      <c r="DB12" s="65">
        <f t="shared" si="112"/>
        <v>4494391</v>
      </c>
      <c r="DC12" s="67" t="str">
        <f t="shared" si="69"/>
        <v/>
      </c>
      <c r="DD12" s="68"/>
      <c r="DE12" s="68" t="str">
        <f t="shared" si="113"/>
        <v/>
      </c>
      <c r="DF12" s="51" t="str">
        <f t="shared" si="114"/>
        <v/>
      </c>
      <c r="DG12" s="51" t="str">
        <f t="shared" si="115"/>
        <v/>
      </c>
      <c r="DH12" s="65">
        <f t="shared" si="116"/>
        <v>5846829</v>
      </c>
      <c r="DI12" s="69" t="str">
        <f t="shared" si="74"/>
        <v/>
      </c>
      <c r="DJ12" s="51"/>
      <c r="DK12" s="51" t="str">
        <f t="shared" si="117"/>
        <v/>
      </c>
      <c r="DL12" s="51" t="str">
        <f t="shared" si="118"/>
        <v/>
      </c>
      <c r="DM12" s="51" t="str">
        <f t="shared" si="119"/>
        <v/>
      </c>
      <c r="DN12" s="65">
        <f t="shared" si="120"/>
        <v>619992</v>
      </c>
      <c r="DO12" s="69" t="str">
        <f t="shared" si="79"/>
        <v/>
      </c>
      <c r="DP12" s="51"/>
      <c r="DQ12" s="51" t="s">
        <v>171</v>
      </c>
      <c r="DR12" s="81">
        <f>BS125+BS921</f>
        <v>10341225</v>
      </c>
      <c r="DS12" s="82">
        <f>BY125+BY921</f>
        <v>53979256</v>
      </c>
      <c r="DT12" s="71">
        <v>1018241</v>
      </c>
      <c r="DU12" s="78">
        <f t="shared" si="80"/>
        <v>10.155969952103677</v>
      </c>
    </row>
    <row r="13" spans="1:125" ht="15.75" customHeight="1" x14ac:dyDescent="0.25">
      <c r="A13" s="86">
        <v>2018</v>
      </c>
      <c r="B13" s="87" t="s">
        <v>164</v>
      </c>
      <c r="C13" s="88" t="s">
        <v>165</v>
      </c>
      <c r="D13" s="53" t="s">
        <v>166</v>
      </c>
      <c r="E13" s="88" t="s">
        <v>82</v>
      </c>
      <c r="F13" s="89">
        <v>6435284</v>
      </c>
      <c r="G13" s="89">
        <v>22346155</v>
      </c>
      <c r="H13" s="89">
        <v>4379834</v>
      </c>
      <c r="I13" s="90">
        <v>30047978</v>
      </c>
      <c r="J13" s="88"/>
      <c r="K13" s="50" t="s">
        <v>2032</v>
      </c>
      <c r="L13" s="97"/>
      <c r="M13" s="97"/>
      <c r="N13" s="97"/>
      <c r="O13" s="97"/>
      <c r="P13" s="91"/>
      <c r="Q13" s="92">
        <v>0</v>
      </c>
      <c r="R13" s="92">
        <v>76314</v>
      </c>
      <c r="S13" s="93">
        <v>5601638</v>
      </c>
      <c r="T13" s="92">
        <v>6738905</v>
      </c>
      <c r="U13" s="93">
        <v>17631121</v>
      </c>
      <c r="V13" s="79"/>
      <c r="W13" s="61">
        <f t="shared" si="82"/>
        <v>30047978</v>
      </c>
      <c r="X13" s="90">
        <v>2322580</v>
      </c>
      <c r="Y13" s="86" t="s">
        <v>167</v>
      </c>
      <c r="Z13" s="88"/>
      <c r="AA13" s="98"/>
      <c r="AB13" s="60"/>
      <c r="AC13" s="60"/>
      <c r="AD13" s="60"/>
      <c r="AE13" s="99"/>
      <c r="AF13" s="99"/>
      <c r="AG13" s="67" t="str">
        <f t="shared" si="7"/>
        <v/>
      </c>
      <c r="AH13" s="51"/>
      <c r="AI13" s="51" t="str">
        <f t="shared" si="8"/>
        <v/>
      </c>
      <c r="AJ13" s="68" t="str">
        <f t="shared" si="9"/>
        <v/>
      </c>
      <c r="AK13" s="68" t="str">
        <f t="shared" si="10"/>
        <v/>
      </c>
      <c r="AL13" s="68" t="str">
        <f t="shared" si="11"/>
        <v/>
      </c>
      <c r="AM13" s="68" t="str">
        <f t="shared" si="12"/>
        <v/>
      </c>
      <c r="AN13" s="68" t="str">
        <f t="shared" si="13"/>
        <v/>
      </c>
      <c r="AO13" s="67" t="str">
        <f t="shared" si="14"/>
        <v/>
      </c>
      <c r="AP13" s="51"/>
      <c r="AQ13" s="51" t="str">
        <f t="shared" si="15"/>
        <v/>
      </c>
      <c r="AR13" s="68" t="str">
        <f t="shared" si="16"/>
        <v/>
      </c>
      <c r="AS13" s="68" t="str">
        <f t="shared" si="17"/>
        <v/>
      </c>
      <c r="AT13" s="68" t="str">
        <f t="shared" si="18"/>
        <v/>
      </c>
      <c r="AU13" s="68" t="str">
        <f t="shared" si="19"/>
        <v/>
      </c>
      <c r="AV13" s="68" t="str">
        <f t="shared" si="20"/>
        <v/>
      </c>
      <c r="AW13" s="67" t="str">
        <f t="shared" si="21"/>
        <v/>
      </c>
      <c r="AX13" s="51"/>
      <c r="AY13" s="51" t="str">
        <f t="shared" si="22"/>
        <v/>
      </c>
      <c r="AZ13" s="68" t="str">
        <f t="shared" si="23"/>
        <v/>
      </c>
      <c r="BA13" s="68" t="str">
        <f t="shared" si="24"/>
        <v/>
      </c>
      <c r="BB13" s="68" t="str">
        <f t="shared" si="25"/>
        <v/>
      </c>
      <c r="BC13" s="68" t="str">
        <f t="shared" si="26"/>
        <v/>
      </c>
      <c r="BD13" s="68" t="str">
        <f t="shared" si="27"/>
        <v/>
      </c>
      <c r="BE13" s="68" t="str">
        <f t="shared" si="28"/>
        <v/>
      </c>
      <c r="BF13" s="51"/>
      <c r="BG13" s="69" t="str">
        <f t="shared" si="29"/>
        <v/>
      </c>
      <c r="BH13" s="67" t="str">
        <f t="shared" si="30"/>
        <v/>
      </c>
      <c r="BI13" s="67" t="str">
        <f t="shared" si="31"/>
        <v/>
      </c>
      <c r="BJ13" s="67" t="str">
        <f t="shared" si="32"/>
        <v/>
      </c>
      <c r="BK13" s="67" t="str">
        <f t="shared" si="33"/>
        <v/>
      </c>
      <c r="BL13" s="67" t="str">
        <f t="shared" si="34"/>
        <v/>
      </c>
      <c r="BM13" s="65" t="str">
        <f t="shared" si="35"/>
        <v/>
      </c>
      <c r="BN13" s="100"/>
      <c r="BO13" s="100"/>
      <c r="BP13" s="87"/>
      <c r="BQ13" s="87"/>
      <c r="BR13" s="87"/>
      <c r="BS13" s="96">
        <f t="shared" si="40"/>
        <v>6435284</v>
      </c>
      <c r="BT13" s="100"/>
      <c r="BU13" s="99"/>
      <c r="BV13" s="79"/>
      <c r="BW13" s="79"/>
      <c r="BX13" s="79"/>
      <c r="BY13" s="67">
        <f t="shared" si="44"/>
        <v>30047978</v>
      </c>
      <c r="BZ13" s="99"/>
      <c r="CA13" s="65" t="str">
        <f t="shared" si="45"/>
        <v/>
      </c>
      <c r="CB13" s="67" t="str">
        <f t="shared" si="46"/>
        <v/>
      </c>
      <c r="CC13" s="67" t="str">
        <f t="shared" si="47"/>
        <v/>
      </c>
      <c r="CD13" s="67" t="str">
        <f t="shared" si="48"/>
        <v/>
      </c>
      <c r="CE13" s="67">
        <f t="shared" si="49"/>
        <v>2322580</v>
      </c>
      <c r="CF13" s="99"/>
      <c r="CG13" s="99"/>
      <c r="CH13" s="79"/>
      <c r="CI13" s="79"/>
      <c r="CJ13" s="79"/>
      <c r="CK13" s="67">
        <f t="shared" si="54"/>
        <v>30047978</v>
      </c>
      <c r="CL13" s="99"/>
      <c r="CM13" s="99"/>
      <c r="CN13" s="79"/>
      <c r="CO13" s="79"/>
      <c r="CP13" s="79"/>
      <c r="CQ13" s="67">
        <f t="shared" si="59"/>
        <v>0</v>
      </c>
      <c r="CR13" s="99"/>
      <c r="CS13" s="99"/>
      <c r="CT13" s="79"/>
      <c r="CU13" s="79"/>
      <c r="CV13" s="79"/>
      <c r="CW13" s="67">
        <f t="shared" si="64"/>
        <v>76314</v>
      </c>
      <c r="CX13" s="99"/>
      <c r="CY13" s="99"/>
      <c r="CZ13" s="79"/>
      <c r="DA13" s="79"/>
      <c r="DB13" s="79"/>
      <c r="DC13" s="67">
        <f t="shared" si="69"/>
        <v>5601638</v>
      </c>
      <c r="DD13" s="99"/>
      <c r="DE13" s="99"/>
      <c r="DF13" s="87"/>
      <c r="DG13" s="87"/>
      <c r="DH13" s="87"/>
      <c r="DI13" s="67">
        <f t="shared" si="74"/>
        <v>6738905</v>
      </c>
      <c r="DJ13" s="100"/>
      <c r="DK13" s="100"/>
      <c r="DL13" s="87"/>
      <c r="DM13" s="87"/>
      <c r="DN13" s="87"/>
      <c r="DO13" s="67">
        <f t="shared" si="79"/>
        <v>0</v>
      </c>
      <c r="DP13" s="87"/>
      <c r="DQ13" s="51" t="s">
        <v>172</v>
      </c>
      <c r="DR13" s="81">
        <f>BS1110</f>
        <v>40140</v>
      </c>
      <c r="DS13" s="82">
        <f>BY1110</f>
        <v>791484</v>
      </c>
      <c r="DT13" s="71">
        <v>29132</v>
      </c>
      <c r="DU13" s="78">
        <f t="shared" si="80"/>
        <v>1.3778662639022381</v>
      </c>
    </row>
    <row r="14" spans="1:125" ht="15.75" customHeight="1" x14ac:dyDescent="0.25">
      <c r="A14" s="50"/>
      <c r="B14" s="51"/>
      <c r="C14" s="50"/>
      <c r="D14" s="53"/>
      <c r="E14" s="50"/>
      <c r="F14" s="54"/>
      <c r="G14" s="54"/>
      <c r="H14" s="54"/>
      <c r="I14" s="55"/>
      <c r="J14" s="50"/>
      <c r="K14" s="50" t="s">
        <v>2032</v>
      </c>
      <c r="L14" s="58"/>
      <c r="M14" s="58"/>
      <c r="N14" s="58"/>
      <c r="O14" s="58"/>
      <c r="P14" s="59"/>
      <c r="Q14" s="60"/>
      <c r="R14" s="60"/>
      <c r="S14" s="60"/>
      <c r="T14" s="60"/>
      <c r="U14" s="60"/>
      <c r="V14" s="79"/>
      <c r="W14" s="61"/>
      <c r="X14" s="101"/>
      <c r="Y14" s="56"/>
      <c r="Z14" s="50"/>
      <c r="AA14" s="102"/>
      <c r="AB14" s="64"/>
      <c r="AC14" s="64"/>
      <c r="AD14" s="64"/>
      <c r="AE14" s="65"/>
      <c r="AF14" s="65"/>
      <c r="AG14" s="67" t="str">
        <f t="shared" si="7"/>
        <v/>
      </c>
      <c r="AH14" s="51"/>
      <c r="AI14" s="51" t="str">
        <f t="shared" si="8"/>
        <v/>
      </c>
      <c r="AJ14" s="68" t="str">
        <f t="shared" si="9"/>
        <v/>
      </c>
      <c r="AK14" s="68" t="str">
        <f t="shared" si="10"/>
        <v/>
      </c>
      <c r="AL14" s="68" t="str">
        <f t="shared" si="11"/>
        <v/>
      </c>
      <c r="AM14" s="68" t="str">
        <f t="shared" si="12"/>
        <v/>
      </c>
      <c r="AN14" s="68" t="str">
        <f t="shared" si="13"/>
        <v/>
      </c>
      <c r="AO14" s="67" t="str">
        <f t="shared" si="14"/>
        <v/>
      </c>
      <c r="AP14" s="51"/>
      <c r="AQ14" s="51" t="str">
        <f t="shared" si="15"/>
        <v/>
      </c>
      <c r="AR14" s="68" t="str">
        <f t="shared" si="16"/>
        <v/>
      </c>
      <c r="AS14" s="68" t="str">
        <f t="shared" si="17"/>
        <v/>
      </c>
      <c r="AT14" s="68" t="str">
        <f t="shared" si="18"/>
        <v/>
      </c>
      <c r="AU14" s="68" t="str">
        <f t="shared" si="19"/>
        <v/>
      </c>
      <c r="AV14" s="68" t="str">
        <f t="shared" si="20"/>
        <v/>
      </c>
      <c r="AW14" s="67" t="str">
        <f t="shared" si="21"/>
        <v/>
      </c>
      <c r="AX14" s="51"/>
      <c r="AY14" s="51" t="str">
        <f t="shared" si="22"/>
        <v/>
      </c>
      <c r="AZ14" s="68" t="str">
        <f t="shared" si="23"/>
        <v/>
      </c>
      <c r="BA14" s="68" t="str">
        <f t="shared" si="24"/>
        <v/>
      </c>
      <c r="BB14" s="68" t="str">
        <f t="shared" si="25"/>
        <v/>
      </c>
      <c r="BC14" s="68" t="str">
        <f t="shared" si="26"/>
        <v/>
      </c>
      <c r="BD14" s="68" t="str">
        <f t="shared" si="27"/>
        <v/>
      </c>
      <c r="BE14" s="68" t="str">
        <f t="shared" si="28"/>
        <v/>
      </c>
      <c r="BF14" s="51"/>
      <c r="BG14" s="69" t="str">
        <f t="shared" si="29"/>
        <v/>
      </c>
      <c r="BH14" s="67" t="str">
        <f t="shared" si="30"/>
        <v/>
      </c>
      <c r="BI14" s="67" t="str">
        <f t="shared" si="31"/>
        <v/>
      </c>
      <c r="BJ14" s="67" t="str">
        <f t="shared" si="32"/>
        <v/>
      </c>
      <c r="BK14" s="67" t="str">
        <f t="shared" si="33"/>
        <v/>
      </c>
      <c r="BL14" s="67" t="str">
        <f t="shared" si="34"/>
        <v/>
      </c>
      <c r="BM14" s="65" t="str">
        <f t="shared" si="35"/>
        <v/>
      </c>
      <c r="BN14" s="70"/>
      <c r="BO14" s="70"/>
      <c r="BP14" s="51"/>
      <c r="BQ14" s="51"/>
      <c r="BR14" s="51"/>
      <c r="BS14" s="69" t="str">
        <f t="shared" si="40"/>
        <v/>
      </c>
      <c r="BT14" s="70"/>
      <c r="BU14" s="65"/>
      <c r="BV14" s="68"/>
      <c r="BW14" s="68"/>
      <c r="BX14" s="68"/>
      <c r="BY14" s="67" t="str">
        <f t="shared" si="44"/>
        <v/>
      </c>
      <c r="BZ14" s="65"/>
      <c r="CA14" s="65" t="str">
        <f t="shared" si="45"/>
        <v/>
      </c>
      <c r="CB14" s="67" t="str">
        <f t="shared" si="46"/>
        <v/>
      </c>
      <c r="CC14" s="67" t="str">
        <f t="shared" si="47"/>
        <v/>
      </c>
      <c r="CD14" s="67" t="str">
        <f t="shared" si="48"/>
        <v/>
      </c>
      <c r="CE14" s="67" t="str">
        <f t="shared" si="49"/>
        <v/>
      </c>
      <c r="CF14" s="65"/>
      <c r="CG14" s="65"/>
      <c r="CH14" s="68"/>
      <c r="CI14" s="68"/>
      <c r="CJ14" s="68"/>
      <c r="CK14" s="67" t="str">
        <f t="shared" si="54"/>
        <v/>
      </c>
      <c r="CL14" s="65"/>
      <c r="CM14" s="65"/>
      <c r="CN14" s="68"/>
      <c r="CO14" s="68"/>
      <c r="CP14" s="68"/>
      <c r="CQ14" s="67" t="str">
        <f t="shared" si="59"/>
        <v/>
      </c>
      <c r="CR14" s="65"/>
      <c r="CS14" s="65"/>
      <c r="CT14" s="68"/>
      <c r="CU14" s="68"/>
      <c r="CV14" s="68"/>
      <c r="CW14" s="67" t="str">
        <f t="shared" si="64"/>
        <v/>
      </c>
      <c r="CX14" s="65"/>
      <c r="CY14" s="65"/>
      <c r="CZ14" s="68"/>
      <c r="DA14" s="68"/>
      <c r="DB14" s="68"/>
      <c r="DC14" s="67" t="str">
        <f t="shared" si="69"/>
        <v/>
      </c>
      <c r="DD14" s="65"/>
      <c r="DE14" s="65"/>
      <c r="DF14" s="51"/>
      <c r="DG14" s="51"/>
      <c r="DH14" s="51"/>
      <c r="DI14" s="69" t="str">
        <f t="shared" si="74"/>
        <v/>
      </c>
      <c r="DJ14" s="70"/>
      <c r="DK14" s="70"/>
      <c r="DL14" s="51"/>
      <c r="DM14" s="51"/>
      <c r="DN14" s="51"/>
      <c r="DO14" s="69" t="str">
        <f t="shared" si="79"/>
        <v/>
      </c>
      <c r="DP14" s="51"/>
      <c r="DQ14" s="51" t="s">
        <v>173</v>
      </c>
      <c r="DR14" s="81">
        <f>BS849+BS951+BS987+BS1127</f>
        <v>979258</v>
      </c>
      <c r="DS14" s="82">
        <f>BY849+BY951+BY987+BY1127</f>
        <v>6051283</v>
      </c>
      <c r="DT14" s="71">
        <v>135333</v>
      </c>
      <c r="DU14" s="78">
        <f t="shared" si="80"/>
        <v>7.2359143741733352</v>
      </c>
    </row>
    <row r="15" spans="1:125" ht="15.75" customHeight="1" x14ac:dyDescent="0.25">
      <c r="A15" s="50">
        <v>2014</v>
      </c>
      <c r="B15" s="51" t="s">
        <v>174</v>
      </c>
      <c r="C15" s="50" t="s">
        <v>175</v>
      </c>
      <c r="D15" s="53" t="s">
        <v>175</v>
      </c>
      <c r="E15" s="50" t="s">
        <v>119</v>
      </c>
      <c r="F15" s="54">
        <v>5610109</v>
      </c>
      <c r="G15" s="54">
        <v>36543819</v>
      </c>
      <c r="H15" s="54">
        <v>3792731</v>
      </c>
      <c r="I15" s="55">
        <v>42417667</v>
      </c>
      <c r="J15" s="50"/>
      <c r="K15" s="50" t="s">
        <v>2032</v>
      </c>
      <c r="L15" s="58" t="s">
        <v>2032</v>
      </c>
      <c r="M15" s="58" t="s">
        <v>2032</v>
      </c>
      <c r="N15" s="58" t="s">
        <v>2032</v>
      </c>
      <c r="O15" s="58" t="s">
        <v>2032</v>
      </c>
      <c r="P15" s="59"/>
      <c r="Q15" s="60">
        <v>12293097</v>
      </c>
      <c r="R15" s="60">
        <v>14615</v>
      </c>
      <c r="S15" s="60">
        <v>9014059</v>
      </c>
      <c r="T15" s="60">
        <v>6166985</v>
      </c>
      <c r="U15" s="60">
        <v>21960062</v>
      </c>
      <c r="V15" s="79"/>
      <c r="W15" s="61">
        <f t="shared" ref="W15:W19" si="121">R15+S15+T15+U15+Q15</f>
        <v>49448818</v>
      </c>
      <c r="X15" s="101">
        <v>12321109</v>
      </c>
      <c r="Y15" s="56" t="s">
        <v>167</v>
      </c>
      <c r="Z15" s="50" t="s">
        <v>175</v>
      </c>
      <c r="AA15" s="102" t="str">
        <f t="shared" ref="AA15:AA18" si="122">IF(A15 =2014,IF(Y15 ="",F15,""),"")</f>
        <v/>
      </c>
      <c r="AB15" s="64" t="str">
        <f t="shared" ref="AB15:AB18" si="123">IF(A15 =2014,IF(Y15 ="",I15,""),"")</f>
        <v/>
      </c>
      <c r="AC15" s="64" t="str">
        <f t="shared" ref="AC15:AC18" si="124">IF(A15 =2014,IF(Y15 ="",Q15,""),"")</f>
        <v/>
      </c>
      <c r="AD15" s="64" t="str">
        <f t="shared" ref="AD15:AD18" si="125">IF(A15 =2014,IF(Y15 ="",R15,""),"")</f>
        <v/>
      </c>
      <c r="AE15" s="65" t="str">
        <f t="shared" ref="AE15:AE18" si="126">IF(A15 =2014,IF(Y15 ="",S15,""),"")</f>
        <v/>
      </c>
      <c r="AF15" s="65" t="str">
        <f t="shared" ref="AF15:AF18" si="127">IF(A15 =2014,IF(Y15 ="",T15+U15,""),"")</f>
        <v/>
      </c>
      <c r="AG15" s="67" t="str">
        <f t="shared" si="7"/>
        <v/>
      </c>
      <c r="AH15" s="51"/>
      <c r="AI15" s="51" t="str">
        <f t="shared" si="8"/>
        <v/>
      </c>
      <c r="AJ15" s="68" t="str">
        <f t="shared" si="9"/>
        <v/>
      </c>
      <c r="AK15" s="68" t="str">
        <f t="shared" si="10"/>
        <v/>
      </c>
      <c r="AL15" s="68" t="str">
        <f t="shared" si="11"/>
        <v/>
      </c>
      <c r="AM15" s="68" t="str">
        <f t="shared" si="12"/>
        <v/>
      </c>
      <c r="AN15" s="68" t="str">
        <f t="shared" si="13"/>
        <v/>
      </c>
      <c r="AO15" s="67" t="str">
        <f t="shared" si="14"/>
        <v/>
      </c>
      <c r="AP15" s="51"/>
      <c r="AQ15" s="51" t="str">
        <f t="shared" si="15"/>
        <v/>
      </c>
      <c r="AR15" s="68" t="str">
        <f t="shared" si="16"/>
        <v/>
      </c>
      <c r="AS15" s="68" t="str">
        <f t="shared" si="17"/>
        <v/>
      </c>
      <c r="AT15" s="68" t="str">
        <f t="shared" si="18"/>
        <v/>
      </c>
      <c r="AU15" s="68" t="str">
        <f t="shared" si="19"/>
        <v/>
      </c>
      <c r="AV15" s="68" t="str">
        <f t="shared" si="20"/>
        <v/>
      </c>
      <c r="AW15" s="67" t="str">
        <f t="shared" si="21"/>
        <v/>
      </c>
      <c r="AX15" s="51"/>
      <c r="AY15" s="51" t="str">
        <f t="shared" si="22"/>
        <v/>
      </c>
      <c r="AZ15" s="68" t="str">
        <f t="shared" si="23"/>
        <v/>
      </c>
      <c r="BA15" s="68" t="str">
        <f t="shared" si="24"/>
        <v/>
      </c>
      <c r="BB15" s="68" t="str">
        <f t="shared" si="25"/>
        <v/>
      </c>
      <c r="BC15" s="68" t="str">
        <f t="shared" si="26"/>
        <v/>
      </c>
      <c r="BD15" s="68" t="str">
        <f t="shared" si="27"/>
        <v/>
      </c>
      <c r="BE15" s="68" t="str">
        <f t="shared" si="28"/>
        <v/>
      </c>
      <c r="BF15" s="51"/>
      <c r="BG15" s="69" t="str">
        <f t="shared" si="29"/>
        <v/>
      </c>
      <c r="BH15" s="67" t="str">
        <f t="shared" si="30"/>
        <v/>
      </c>
      <c r="BI15" s="67" t="str">
        <f t="shared" si="31"/>
        <v/>
      </c>
      <c r="BJ15" s="67" t="str">
        <f t="shared" si="32"/>
        <v/>
      </c>
      <c r="BK15" s="67" t="str">
        <f t="shared" si="33"/>
        <v/>
      </c>
      <c r="BL15" s="67" t="str">
        <f t="shared" si="34"/>
        <v/>
      </c>
      <c r="BM15" s="65" t="str">
        <f t="shared" si="35"/>
        <v/>
      </c>
      <c r="BN15" s="70"/>
      <c r="BO15" s="71">
        <f t="shared" ref="BO15:BO18" si="128">IF(A15 =2014,F15,"")</f>
        <v>5610109</v>
      </c>
      <c r="BP15" s="51" t="str">
        <f t="shared" ref="BP15:BP18" si="129">IF(A15 =2015,F15,"")</f>
        <v/>
      </c>
      <c r="BQ15" s="51" t="str">
        <f t="shared" ref="BQ15:BQ18" si="130">IF(A15 =2016,F15,"")</f>
        <v/>
      </c>
      <c r="BR15" s="51" t="str">
        <f t="shared" ref="BR15:BR18" si="131">IF(A15 =2017,F15,"")</f>
        <v/>
      </c>
      <c r="BS15" s="69" t="str">
        <f t="shared" si="40"/>
        <v/>
      </c>
      <c r="BT15" s="70"/>
      <c r="BU15" s="65">
        <f t="shared" ref="BU15:BU18" si="132">IF(A15 =2014,I15,"")</f>
        <v>42417667</v>
      </c>
      <c r="BV15" s="68" t="str">
        <f t="shared" ref="BV15:BV18" si="133">IF(A15 =2015,I15,"")</f>
        <v/>
      </c>
      <c r="BW15" s="68" t="str">
        <f t="shared" ref="BW15:BW18" si="134">IF(A15 =2016,I15,"")</f>
        <v/>
      </c>
      <c r="BX15" s="68" t="str">
        <f t="shared" ref="BX15:BX18" si="135">IF(A15 =2017,I15,"")</f>
        <v/>
      </c>
      <c r="BY15" s="67" t="str">
        <f t="shared" si="44"/>
        <v/>
      </c>
      <c r="BZ15" s="65"/>
      <c r="CA15" s="65">
        <f t="shared" si="45"/>
        <v>12321109</v>
      </c>
      <c r="CB15" s="67" t="str">
        <f t="shared" si="46"/>
        <v/>
      </c>
      <c r="CC15" s="67" t="str">
        <f t="shared" si="47"/>
        <v/>
      </c>
      <c r="CD15" s="67" t="str">
        <f t="shared" si="48"/>
        <v/>
      </c>
      <c r="CE15" s="67" t="str">
        <f t="shared" si="49"/>
        <v/>
      </c>
      <c r="CF15" s="65"/>
      <c r="CG15" s="65">
        <f t="shared" ref="CG15:CG18" si="136">IF(A15 =2014,Q15+R15+S15+T15+U15,"")</f>
        <v>49448818</v>
      </c>
      <c r="CH15" s="68" t="str">
        <f t="shared" ref="CH15:CH18" si="137">IF(A15 =2015,Q15+R15+S15+T15+U15,"")</f>
        <v/>
      </c>
      <c r="CI15" s="68" t="str">
        <f t="shared" ref="CI15:CI18" si="138">IF(A15 =2016,Q15+R15+S15+T15+U15,"")</f>
        <v/>
      </c>
      <c r="CJ15" s="68" t="str">
        <f t="shared" ref="CJ15:CJ18" si="139">IF(A15 =2017,Q15+R15+S15+T15+U15,"")</f>
        <v/>
      </c>
      <c r="CK15" s="67" t="str">
        <f t="shared" si="54"/>
        <v/>
      </c>
      <c r="CL15" s="65"/>
      <c r="CM15" s="65">
        <f t="shared" ref="CM15:CM18" si="140">IF(A15 =2014,Q15,"")</f>
        <v>12293097</v>
      </c>
      <c r="CN15" s="68" t="str">
        <f t="shared" ref="CN15:CN18" si="141">IF(A15 =2015,Q15,"")</f>
        <v/>
      </c>
      <c r="CO15" s="68" t="str">
        <f t="shared" ref="CO15:CO18" si="142">IF(A15 =2016,Q15,"")</f>
        <v/>
      </c>
      <c r="CP15" s="68" t="str">
        <f t="shared" ref="CP15:CP18" si="143">IF(A15 =2017,Q15,"")</f>
        <v/>
      </c>
      <c r="CQ15" s="67" t="str">
        <f t="shared" si="59"/>
        <v/>
      </c>
      <c r="CR15" s="65"/>
      <c r="CS15" s="65">
        <f t="shared" ref="CS15:CS18" si="144">IF(A15 =2014,R15,"")</f>
        <v>14615</v>
      </c>
      <c r="CT15" s="68" t="str">
        <f t="shared" ref="CT15:CT18" si="145">IF(A15 =2015,R15,"")</f>
        <v/>
      </c>
      <c r="CU15" s="68" t="str">
        <f t="shared" ref="CU15:CU18" si="146">IF(A15 =2016,R15,"")</f>
        <v/>
      </c>
      <c r="CV15" s="68" t="str">
        <f t="shared" ref="CV15:CV18" si="147">IF(A15 =2017,R15,"")</f>
        <v/>
      </c>
      <c r="CW15" s="67" t="str">
        <f t="shared" si="64"/>
        <v/>
      </c>
      <c r="CX15" s="65"/>
      <c r="CY15" s="65">
        <f t="shared" ref="CY15:CY18" si="148">IF(A15 =2014,S15,"")</f>
        <v>9014059</v>
      </c>
      <c r="CZ15" s="68" t="str">
        <f t="shared" ref="CZ15:CZ18" si="149">IF(A15 =2015,S15,"")</f>
        <v/>
      </c>
      <c r="DA15" s="68" t="str">
        <f t="shared" ref="DA15:DA18" si="150">IF(A15 =2016,S15,"")</f>
        <v/>
      </c>
      <c r="DB15" s="68" t="str">
        <f t="shared" ref="DB15:DB18" si="151">IF(A15 =2017,S15,"")</f>
        <v/>
      </c>
      <c r="DC15" s="67" t="str">
        <f t="shared" si="69"/>
        <v/>
      </c>
      <c r="DD15" s="65"/>
      <c r="DE15" s="65">
        <f t="shared" ref="DE15:DE18" si="152">IF(A15 =2014,T15,"")</f>
        <v>6166985</v>
      </c>
      <c r="DF15" s="51" t="str">
        <f t="shared" ref="DF15:DF18" si="153">IF(A15 =2015,T15,"")</f>
        <v/>
      </c>
      <c r="DG15" s="51" t="str">
        <f t="shared" ref="DG15:DG18" si="154">IF(A15 =2016,T15,"")</f>
        <v/>
      </c>
      <c r="DH15" s="51" t="str">
        <f t="shared" ref="DH15:DH18" si="155">IF(A15 =2017,T15,"")</f>
        <v/>
      </c>
      <c r="DI15" s="69" t="str">
        <f t="shared" si="74"/>
        <v/>
      </c>
      <c r="DJ15" s="70"/>
      <c r="DK15" s="65">
        <f t="shared" ref="DK15:DK18" si="156">IF(A15 =2014,U15,"")</f>
        <v>21960062</v>
      </c>
      <c r="DL15" s="51" t="str">
        <f t="shared" ref="DL15:DL18" si="157">IF(A15 =2015,U15,"")</f>
        <v/>
      </c>
      <c r="DM15" s="51" t="str">
        <f t="shared" ref="DM15:DM18" si="158">IF(A15 =2016,U15,"")</f>
        <v/>
      </c>
      <c r="DN15" s="51" t="str">
        <f t="shared" ref="DN15:DN18" si="159">IF(A15 =2017,U15,"")</f>
        <v/>
      </c>
      <c r="DO15" s="69" t="str">
        <f t="shared" si="79"/>
        <v/>
      </c>
      <c r="DP15" s="51"/>
      <c r="DQ15" s="51" t="s">
        <v>176</v>
      </c>
      <c r="DR15" s="81">
        <f>BS553</f>
        <v>812532</v>
      </c>
      <c r="DS15" s="82">
        <f>BY553</f>
        <v>5580350</v>
      </c>
      <c r="DT15" s="71">
        <v>190266</v>
      </c>
      <c r="DU15" s="78">
        <f t="shared" si="80"/>
        <v>4.2705055028223642</v>
      </c>
    </row>
    <row r="16" spans="1:125" ht="15.75" customHeight="1" x14ac:dyDescent="0.25">
      <c r="A16" s="50">
        <v>2015</v>
      </c>
      <c r="B16" s="51" t="s">
        <v>174</v>
      </c>
      <c r="C16" s="50" t="s">
        <v>175</v>
      </c>
      <c r="D16" s="53" t="s">
        <v>175</v>
      </c>
      <c r="E16" s="50" t="s">
        <v>119</v>
      </c>
      <c r="F16" s="54">
        <v>5802512</v>
      </c>
      <c r="G16" s="54">
        <v>45496331</v>
      </c>
      <c r="H16" s="54">
        <v>3857071</v>
      </c>
      <c r="I16" s="55">
        <v>42188906</v>
      </c>
      <c r="J16" s="50"/>
      <c r="K16" s="50" t="s">
        <v>2032</v>
      </c>
      <c r="L16" s="58" t="s">
        <v>2032</v>
      </c>
      <c r="M16" s="58" t="s">
        <v>2032</v>
      </c>
      <c r="N16" s="58" t="s">
        <v>2032</v>
      </c>
      <c r="O16" s="58" t="s">
        <v>2032</v>
      </c>
      <c r="P16" s="59"/>
      <c r="Q16" s="60">
        <v>33431951</v>
      </c>
      <c r="R16" s="60">
        <v>15385</v>
      </c>
      <c r="S16" s="60">
        <v>9284295</v>
      </c>
      <c r="T16" s="60">
        <v>6343326</v>
      </c>
      <c r="U16" s="60">
        <v>539167</v>
      </c>
      <c r="V16" s="79"/>
      <c r="W16" s="61">
        <f t="shared" si="121"/>
        <v>49614124</v>
      </c>
      <c r="X16" s="101">
        <v>9592752</v>
      </c>
      <c r="Y16" s="56" t="s">
        <v>167</v>
      </c>
      <c r="Z16" s="50"/>
      <c r="AA16" s="51" t="str">
        <f t="shared" si="122"/>
        <v/>
      </c>
      <c r="AB16" s="68" t="str">
        <f t="shared" si="123"/>
        <v/>
      </c>
      <c r="AC16" s="68" t="str">
        <f t="shared" si="124"/>
        <v/>
      </c>
      <c r="AD16" s="68" t="str">
        <f t="shared" si="125"/>
        <v/>
      </c>
      <c r="AE16" s="68" t="str">
        <f t="shared" si="126"/>
        <v/>
      </c>
      <c r="AF16" s="68" t="str">
        <f t="shared" si="127"/>
        <v/>
      </c>
      <c r="AG16" s="67" t="str">
        <f t="shared" si="7"/>
        <v/>
      </c>
      <c r="AH16" s="51"/>
      <c r="AI16" s="51" t="str">
        <f t="shared" si="8"/>
        <v/>
      </c>
      <c r="AJ16" s="68" t="str">
        <f t="shared" si="9"/>
        <v/>
      </c>
      <c r="AK16" s="68" t="str">
        <f t="shared" si="10"/>
        <v/>
      </c>
      <c r="AL16" s="68" t="str">
        <f t="shared" si="11"/>
        <v/>
      </c>
      <c r="AM16" s="68" t="str">
        <f t="shared" si="12"/>
        <v/>
      </c>
      <c r="AN16" s="68" t="str">
        <f t="shared" si="13"/>
        <v/>
      </c>
      <c r="AO16" s="67" t="str">
        <f t="shared" si="14"/>
        <v/>
      </c>
      <c r="AP16" s="51"/>
      <c r="AQ16" s="51" t="str">
        <f t="shared" si="15"/>
        <v/>
      </c>
      <c r="AR16" s="68" t="str">
        <f t="shared" si="16"/>
        <v/>
      </c>
      <c r="AS16" s="68" t="str">
        <f t="shared" si="17"/>
        <v/>
      </c>
      <c r="AT16" s="68" t="str">
        <f t="shared" si="18"/>
        <v/>
      </c>
      <c r="AU16" s="68" t="str">
        <f t="shared" si="19"/>
        <v/>
      </c>
      <c r="AV16" s="68" t="str">
        <f t="shared" si="20"/>
        <v/>
      </c>
      <c r="AW16" s="67" t="str">
        <f t="shared" si="21"/>
        <v/>
      </c>
      <c r="AX16" s="51"/>
      <c r="AY16" s="51" t="str">
        <f t="shared" si="22"/>
        <v/>
      </c>
      <c r="AZ16" s="68" t="str">
        <f t="shared" si="23"/>
        <v/>
      </c>
      <c r="BA16" s="68" t="str">
        <f t="shared" si="24"/>
        <v/>
      </c>
      <c r="BB16" s="68" t="str">
        <f t="shared" si="25"/>
        <v/>
      </c>
      <c r="BC16" s="68" t="str">
        <f t="shared" si="26"/>
        <v/>
      </c>
      <c r="BD16" s="68" t="str">
        <f t="shared" si="27"/>
        <v/>
      </c>
      <c r="BE16" s="68" t="str">
        <f t="shared" si="28"/>
        <v/>
      </c>
      <c r="BF16" s="51"/>
      <c r="BG16" s="69" t="str">
        <f t="shared" si="29"/>
        <v/>
      </c>
      <c r="BH16" s="67" t="str">
        <f t="shared" si="30"/>
        <v/>
      </c>
      <c r="BI16" s="67" t="str">
        <f t="shared" si="31"/>
        <v/>
      </c>
      <c r="BJ16" s="67" t="str">
        <f t="shared" si="32"/>
        <v/>
      </c>
      <c r="BK16" s="67" t="str">
        <f t="shared" si="33"/>
        <v/>
      </c>
      <c r="BL16" s="67" t="str">
        <f t="shared" si="34"/>
        <v/>
      </c>
      <c r="BM16" s="65" t="str">
        <f t="shared" si="35"/>
        <v/>
      </c>
      <c r="BN16" s="51"/>
      <c r="BO16" s="51" t="str">
        <f t="shared" si="128"/>
        <v/>
      </c>
      <c r="BP16" s="71">
        <f t="shared" si="129"/>
        <v>5802512</v>
      </c>
      <c r="BQ16" s="51" t="str">
        <f t="shared" si="130"/>
        <v/>
      </c>
      <c r="BR16" s="51" t="str">
        <f t="shared" si="131"/>
        <v/>
      </c>
      <c r="BS16" s="69" t="str">
        <f t="shared" si="40"/>
        <v/>
      </c>
      <c r="BT16" s="51"/>
      <c r="BU16" s="68" t="str">
        <f t="shared" si="132"/>
        <v/>
      </c>
      <c r="BV16" s="65">
        <f t="shared" si="133"/>
        <v>42188906</v>
      </c>
      <c r="BW16" s="68" t="str">
        <f t="shared" si="134"/>
        <v/>
      </c>
      <c r="BX16" s="68" t="str">
        <f t="shared" si="135"/>
        <v/>
      </c>
      <c r="BY16" s="67" t="str">
        <f t="shared" si="44"/>
        <v/>
      </c>
      <c r="BZ16" s="68"/>
      <c r="CA16" s="65" t="str">
        <f t="shared" si="45"/>
        <v/>
      </c>
      <c r="CB16" s="67">
        <f t="shared" si="46"/>
        <v>9592752</v>
      </c>
      <c r="CC16" s="67" t="str">
        <f t="shared" si="47"/>
        <v/>
      </c>
      <c r="CD16" s="67" t="str">
        <f t="shared" si="48"/>
        <v/>
      </c>
      <c r="CE16" s="67" t="str">
        <f t="shared" si="49"/>
        <v/>
      </c>
      <c r="CF16" s="68"/>
      <c r="CG16" s="68" t="str">
        <f t="shared" si="136"/>
        <v/>
      </c>
      <c r="CH16" s="65">
        <f t="shared" si="137"/>
        <v>49614124</v>
      </c>
      <c r="CI16" s="68" t="str">
        <f t="shared" si="138"/>
        <v/>
      </c>
      <c r="CJ16" s="68" t="str">
        <f t="shared" si="139"/>
        <v/>
      </c>
      <c r="CK16" s="67" t="str">
        <f t="shared" si="54"/>
        <v/>
      </c>
      <c r="CL16" s="68"/>
      <c r="CM16" s="68" t="str">
        <f t="shared" si="140"/>
        <v/>
      </c>
      <c r="CN16" s="65">
        <f t="shared" si="141"/>
        <v>33431951</v>
      </c>
      <c r="CO16" s="68" t="str">
        <f t="shared" si="142"/>
        <v/>
      </c>
      <c r="CP16" s="68" t="str">
        <f t="shared" si="143"/>
        <v/>
      </c>
      <c r="CQ16" s="67" t="str">
        <f t="shared" si="59"/>
        <v/>
      </c>
      <c r="CR16" s="68"/>
      <c r="CS16" s="68" t="str">
        <f t="shared" si="144"/>
        <v/>
      </c>
      <c r="CT16" s="65">
        <f t="shared" si="145"/>
        <v>15385</v>
      </c>
      <c r="CU16" s="68" t="str">
        <f t="shared" si="146"/>
        <v/>
      </c>
      <c r="CV16" s="68" t="str">
        <f t="shared" si="147"/>
        <v/>
      </c>
      <c r="CW16" s="67" t="str">
        <f t="shared" si="64"/>
        <v/>
      </c>
      <c r="CX16" s="68"/>
      <c r="CY16" s="68" t="str">
        <f t="shared" si="148"/>
        <v/>
      </c>
      <c r="CZ16" s="65">
        <f t="shared" si="149"/>
        <v>9284295</v>
      </c>
      <c r="DA16" s="68" t="str">
        <f t="shared" si="150"/>
        <v/>
      </c>
      <c r="DB16" s="68" t="str">
        <f t="shared" si="151"/>
        <v/>
      </c>
      <c r="DC16" s="67" t="str">
        <f t="shared" si="69"/>
        <v/>
      </c>
      <c r="DD16" s="68"/>
      <c r="DE16" s="68" t="str">
        <f t="shared" si="152"/>
        <v/>
      </c>
      <c r="DF16" s="65">
        <f t="shared" si="153"/>
        <v>6343326</v>
      </c>
      <c r="DG16" s="51" t="str">
        <f t="shared" si="154"/>
        <v/>
      </c>
      <c r="DH16" s="51" t="str">
        <f t="shared" si="155"/>
        <v/>
      </c>
      <c r="DI16" s="69" t="str">
        <f t="shared" si="74"/>
        <v/>
      </c>
      <c r="DJ16" s="51"/>
      <c r="DK16" s="51" t="str">
        <f t="shared" si="156"/>
        <v/>
      </c>
      <c r="DL16" s="65">
        <f t="shared" si="157"/>
        <v>539167</v>
      </c>
      <c r="DM16" s="51" t="str">
        <f t="shared" si="158"/>
        <v/>
      </c>
      <c r="DN16" s="51" t="str">
        <f t="shared" si="159"/>
        <v/>
      </c>
      <c r="DO16" s="69" t="str">
        <f t="shared" si="79"/>
        <v/>
      </c>
      <c r="DP16" s="51"/>
      <c r="DQ16" s="51" t="s">
        <v>177</v>
      </c>
      <c r="DR16" s="81">
        <f>BS1058</f>
        <v>1075093</v>
      </c>
      <c r="DS16" s="82">
        <f>BY1058</f>
        <v>4413409</v>
      </c>
      <c r="DT16" s="71">
        <v>18593</v>
      </c>
      <c r="DU16" s="78">
        <f t="shared" si="80"/>
        <v>57.822460065616092</v>
      </c>
    </row>
    <row r="17" spans="1:125" ht="15.75" customHeight="1" x14ac:dyDescent="0.25">
      <c r="A17" s="50">
        <v>2016</v>
      </c>
      <c r="B17" s="51" t="s">
        <v>174</v>
      </c>
      <c r="C17" s="50" t="s">
        <v>175</v>
      </c>
      <c r="D17" s="53" t="s">
        <v>175</v>
      </c>
      <c r="E17" s="50" t="s">
        <v>119</v>
      </c>
      <c r="F17" s="54">
        <v>5586737</v>
      </c>
      <c r="G17" s="54">
        <v>38638331</v>
      </c>
      <c r="H17" s="54">
        <v>3825797</v>
      </c>
      <c r="I17" s="55">
        <v>42331228</v>
      </c>
      <c r="J17" s="50"/>
      <c r="K17" s="50" t="s">
        <v>2032</v>
      </c>
      <c r="L17" s="58" t="s">
        <v>2032</v>
      </c>
      <c r="M17" s="58" t="s">
        <v>2032</v>
      </c>
      <c r="N17" s="58" t="s">
        <v>2032</v>
      </c>
      <c r="O17" s="58" t="s">
        <v>2032</v>
      </c>
      <c r="P17" s="59"/>
      <c r="Q17" s="60">
        <v>33230440</v>
      </c>
      <c r="R17" s="60">
        <v>0</v>
      </c>
      <c r="S17" s="60">
        <v>9512020</v>
      </c>
      <c r="T17" s="60">
        <v>6688762</v>
      </c>
      <c r="U17" s="60">
        <v>531073</v>
      </c>
      <c r="V17" s="79"/>
      <c r="W17" s="61">
        <f t="shared" si="121"/>
        <v>49962295</v>
      </c>
      <c r="X17" s="101">
        <v>7850321</v>
      </c>
      <c r="Y17" s="56" t="s">
        <v>167</v>
      </c>
      <c r="Z17" s="50"/>
      <c r="AA17" s="51" t="str">
        <f t="shared" si="122"/>
        <v/>
      </c>
      <c r="AB17" s="68" t="str">
        <f t="shared" si="123"/>
        <v/>
      </c>
      <c r="AC17" s="68" t="str">
        <f t="shared" si="124"/>
        <v/>
      </c>
      <c r="AD17" s="68" t="str">
        <f t="shared" si="125"/>
        <v/>
      </c>
      <c r="AE17" s="68" t="str">
        <f t="shared" si="126"/>
        <v/>
      </c>
      <c r="AF17" s="68" t="str">
        <f t="shared" si="127"/>
        <v/>
      </c>
      <c r="AG17" s="67" t="str">
        <f t="shared" si="7"/>
        <v/>
      </c>
      <c r="AH17" s="51"/>
      <c r="AI17" s="51" t="str">
        <f t="shared" si="8"/>
        <v/>
      </c>
      <c r="AJ17" s="68" t="str">
        <f t="shared" si="9"/>
        <v/>
      </c>
      <c r="AK17" s="68" t="str">
        <f t="shared" si="10"/>
        <v/>
      </c>
      <c r="AL17" s="68" t="str">
        <f t="shared" si="11"/>
        <v/>
      </c>
      <c r="AM17" s="68" t="str">
        <f t="shared" si="12"/>
        <v/>
      </c>
      <c r="AN17" s="68" t="str">
        <f t="shared" si="13"/>
        <v/>
      </c>
      <c r="AO17" s="67" t="str">
        <f t="shared" si="14"/>
        <v/>
      </c>
      <c r="AP17" s="51"/>
      <c r="AQ17" s="51" t="str">
        <f t="shared" si="15"/>
        <v/>
      </c>
      <c r="AR17" s="68" t="str">
        <f t="shared" si="16"/>
        <v/>
      </c>
      <c r="AS17" s="68" t="str">
        <f t="shared" si="17"/>
        <v/>
      </c>
      <c r="AT17" s="68" t="str">
        <f t="shared" si="18"/>
        <v/>
      </c>
      <c r="AU17" s="68" t="str">
        <f t="shared" si="19"/>
        <v/>
      </c>
      <c r="AV17" s="68" t="str">
        <f t="shared" si="20"/>
        <v/>
      </c>
      <c r="AW17" s="67" t="str">
        <f t="shared" si="21"/>
        <v/>
      </c>
      <c r="AX17" s="51"/>
      <c r="AY17" s="51" t="str">
        <f t="shared" si="22"/>
        <v/>
      </c>
      <c r="AZ17" s="68" t="str">
        <f t="shared" si="23"/>
        <v/>
      </c>
      <c r="BA17" s="68" t="str">
        <f t="shared" si="24"/>
        <v/>
      </c>
      <c r="BB17" s="68" t="str">
        <f t="shared" si="25"/>
        <v/>
      </c>
      <c r="BC17" s="68" t="str">
        <f t="shared" si="26"/>
        <v/>
      </c>
      <c r="BD17" s="68" t="str">
        <f t="shared" si="27"/>
        <v/>
      </c>
      <c r="BE17" s="68" t="str">
        <f t="shared" si="28"/>
        <v/>
      </c>
      <c r="BF17" s="51"/>
      <c r="BG17" s="69" t="str">
        <f t="shared" si="29"/>
        <v/>
      </c>
      <c r="BH17" s="67" t="str">
        <f t="shared" si="30"/>
        <v/>
      </c>
      <c r="BI17" s="67" t="str">
        <f t="shared" si="31"/>
        <v/>
      </c>
      <c r="BJ17" s="67" t="str">
        <f t="shared" si="32"/>
        <v/>
      </c>
      <c r="BK17" s="67" t="str">
        <f t="shared" si="33"/>
        <v/>
      </c>
      <c r="BL17" s="67" t="str">
        <f t="shared" si="34"/>
        <v/>
      </c>
      <c r="BM17" s="65" t="str">
        <f t="shared" si="35"/>
        <v/>
      </c>
      <c r="BN17" s="51"/>
      <c r="BO17" s="51" t="str">
        <f t="shared" si="128"/>
        <v/>
      </c>
      <c r="BP17" s="51" t="str">
        <f t="shared" si="129"/>
        <v/>
      </c>
      <c r="BQ17" s="71">
        <f t="shared" si="130"/>
        <v>5586737</v>
      </c>
      <c r="BR17" s="51" t="str">
        <f t="shared" si="131"/>
        <v/>
      </c>
      <c r="BS17" s="69" t="str">
        <f t="shared" si="40"/>
        <v/>
      </c>
      <c r="BT17" s="51"/>
      <c r="BU17" s="68" t="str">
        <f t="shared" si="132"/>
        <v/>
      </c>
      <c r="BV17" s="68" t="str">
        <f t="shared" si="133"/>
        <v/>
      </c>
      <c r="BW17" s="65">
        <f t="shared" si="134"/>
        <v>42331228</v>
      </c>
      <c r="BX17" s="68" t="str">
        <f t="shared" si="135"/>
        <v/>
      </c>
      <c r="BY17" s="67" t="str">
        <f t="shared" si="44"/>
        <v/>
      </c>
      <c r="BZ17" s="68"/>
      <c r="CA17" s="65" t="str">
        <f t="shared" si="45"/>
        <v/>
      </c>
      <c r="CB17" s="67" t="str">
        <f t="shared" si="46"/>
        <v/>
      </c>
      <c r="CC17" s="67">
        <f t="shared" si="47"/>
        <v>7850321</v>
      </c>
      <c r="CD17" s="67" t="str">
        <f t="shared" si="48"/>
        <v/>
      </c>
      <c r="CE17" s="67" t="str">
        <f t="shared" si="49"/>
        <v/>
      </c>
      <c r="CF17" s="68"/>
      <c r="CG17" s="68" t="str">
        <f t="shared" si="136"/>
        <v/>
      </c>
      <c r="CH17" s="68" t="str">
        <f t="shared" si="137"/>
        <v/>
      </c>
      <c r="CI17" s="65">
        <f t="shared" si="138"/>
        <v>49962295</v>
      </c>
      <c r="CJ17" s="68" t="str">
        <f t="shared" si="139"/>
        <v/>
      </c>
      <c r="CK17" s="67" t="str">
        <f t="shared" si="54"/>
        <v/>
      </c>
      <c r="CL17" s="68"/>
      <c r="CM17" s="68" t="str">
        <f t="shared" si="140"/>
        <v/>
      </c>
      <c r="CN17" s="68" t="str">
        <f t="shared" si="141"/>
        <v/>
      </c>
      <c r="CO17" s="65">
        <f t="shared" si="142"/>
        <v>33230440</v>
      </c>
      <c r="CP17" s="68" t="str">
        <f t="shared" si="143"/>
        <v/>
      </c>
      <c r="CQ17" s="67" t="str">
        <f t="shared" si="59"/>
        <v/>
      </c>
      <c r="CR17" s="68"/>
      <c r="CS17" s="68" t="str">
        <f t="shared" si="144"/>
        <v/>
      </c>
      <c r="CT17" s="68" t="str">
        <f t="shared" si="145"/>
        <v/>
      </c>
      <c r="CU17" s="65">
        <f t="shared" si="146"/>
        <v>0</v>
      </c>
      <c r="CV17" s="68" t="str">
        <f t="shared" si="147"/>
        <v/>
      </c>
      <c r="CW17" s="67" t="str">
        <f t="shared" si="64"/>
        <v/>
      </c>
      <c r="CX17" s="68"/>
      <c r="CY17" s="68" t="str">
        <f t="shared" si="148"/>
        <v/>
      </c>
      <c r="CZ17" s="68" t="str">
        <f t="shared" si="149"/>
        <v/>
      </c>
      <c r="DA17" s="65">
        <f t="shared" si="150"/>
        <v>9512020</v>
      </c>
      <c r="DB17" s="68" t="str">
        <f t="shared" si="151"/>
        <v/>
      </c>
      <c r="DC17" s="67" t="str">
        <f t="shared" si="69"/>
        <v/>
      </c>
      <c r="DD17" s="68"/>
      <c r="DE17" s="68" t="str">
        <f t="shared" si="152"/>
        <v/>
      </c>
      <c r="DF17" s="51" t="str">
        <f t="shared" si="153"/>
        <v/>
      </c>
      <c r="DG17" s="65">
        <f t="shared" si="154"/>
        <v>6688762</v>
      </c>
      <c r="DH17" s="51" t="str">
        <f t="shared" si="155"/>
        <v/>
      </c>
      <c r="DI17" s="69" t="str">
        <f t="shared" si="74"/>
        <v/>
      </c>
      <c r="DJ17" s="51"/>
      <c r="DK17" s="51" t="str">
        <f t="shared" si="156"/>
        <v/>
      </c>
      <c r="DL17" s="51" t="str">
        <f t="shared" si="157"/>
        <v/>
      </c>
      <c r="DM17" s="65">
        <f t="shared" si="158"/>
        <v>531073</v>
      </c>
      <c r="DN17" s="51" t="str">
        <f t="shared" si="159"/>
        <v/>
      </c>
      <c r="DO17" s="69" t="str">
        <f t="shared" si="79"/>
        <v/>
      </c>
      <c r="DP17" s="51"/>
      <c r="DQ17" s="51" t="s">
        <v>178</v>
      </c>
      <c r="DR17" s="81">
        <f>BS13+BS602+BS915+BS963+BS1052+BS1070+BS1086+BS1156+BS1161+BS1185+BS1191</f>
        <v>7145807</v>
      </c>
      <c r="DS17" s="82">
        <f>BY13+BY602+BY915+BY963+BY1052+BY1070+BY1086+BY1156+BY1161+BY1185+BY1191</f>
        <v>45369471</v>
      </c>
      <c r="DT17" s="71">
        <v>916464</v>
      </c>
      <c r="DU17" s="78">
        <f t="shared" si="80"/>
        <v>7.7971496970966676</v>
      </c>
    </row>
    <row r="18" spans="1:125" ht="15.75" customHeight="1" x14ac:dyDescent="0.25">
      <c r="A18" s="50">
        <v>2017</v>
      </c>
      <c r="B18" s="51" t="s">
        <v>174</v>
      </c>
      <c r="C18" s="50" t="s">
        <v>175</v>
      </c>
      <c r="D18" s="53" t="s">
        <v>175</v>
      </c>
      <c r="E18" s="50" t="s">
        <v>119</v>
      </c>
      <c r="F18" s="54">
        <v>5166510</v>
      </c>
      <c r="G18" s="54">
        <v>30465472</v>
      </c>
      <c r="H18" s="54">
        <v>3351504</v>
      </c>
      <c r="I18" s="55">
        <v>41900332</v>
      </c>
      <c r="J18" s="50"/>
      <c r="K18" s="50" t="s">
        <v>2032</v>
      </c>
      <c r="L18" s="58" t="s">
        <v>2032</v>
      </c>
      <c r="M18" s="58" t="s">
        <v>2032</v>
      </c>
      <c r="N18" s="58" t="s">
        <v>2032</v>
      </c>
      <c r="O18" s="58" t="s">
        <v>2032</v>
      </c>
      <c r="P18" s="59"/>
      <c r="Q18" s="60">
        <v>35266535</v>
      </c>
      <c r="R18" s="60">
        <v>0</v>
      </c>
      <c r="S18" s="60">
        <v>9216906</v>
      </c>
      <c r="T18" s="60">
        <v>6751545</v>
      </c>
      <c r="U18" s="60">
        <v>608942</v>
      </c>
      <c r="V18" s="79"/>
      <c r="W18" s="61">
        <f t="shared" si="121"/>
        <v>51843928</v>
      </c>
      <c r="X18" s="101">
        <v>3876023</v>
      </c>
      <c r="Y18" s="56" t="s">
        <v>167</v>
      </c>
      <c r="Z18" s="50"/>
      <c r="AA18" s="51" t="str">
        <f t="shared" si="122"/>
        <v/>
      </c>
      <c r="AB18" s="68" t="str">
        <f t="shared" si="123"/>
        <v/>
      </c>
      <c r="AC18" s="68" t="str">
        <f t="shared" si="124"/>
        <v/>
      </c>
      <c r="AD18" s="68" t="str">
        <f t="shared" si="125"/>
        <v/>
      </c>
      <c r="AE18" s="68" t="str">
        <f t="shared" si="126"/>
        <v/>
      </c>
      <c r="AF18" s="68" t="str">
        <f t="shared" si="127"/>
        <v/>
      </c>
      <c r="AG18" s="67" t="str">
        <f t="shared" si="7"/>
        <v/>
      </c>
      <c r="AH18" s="51"/>
      <c r="AI18" s="51" t="str">
        <f t="shared" si="8"/>
        <v/>
      </c>
      <c r="AJ18" s="68" t="str">
        <f t="shared" si="9"/>
        <v/>
      </c>
      <c r="AK18" s="68" t="str">
        <f t="shared" si="10"/>
        <v/>
      </c>
      <c r="AL18" s="68" t="str">
        <f t="shared" si="11"/>
        <v/>
      </c>
      <c r="AM18" s="68" t="str">
        <f t="shared" si="12"/>
        <v/>
      </c>
      <c r="AN18" s="68" t="str">
        <f t="shared" si="13"/>
        <v/>
      </c>
      <c r="AO18" s="67" t="str">
        <f t="shared" si="14"/>
        <v/>
      </c>
      <c r="AP18" s="51"/>
      <c r="AQ18" s="51" t="str">
        <f t="shared" si="15"/>
        <v/>
      </c>
      <c r="AR18" s="68" t="str">
        <f t="shared" si="16"/>
        <v/>
      </c>
      <c r="AS18" s="68" t="str">
        <f t="shared" si="17"/>
        <v/>
      </c>
      <c r="AT18" s="68" t="str">
        <f t="shared" si="18"/>
        <v/>
      </c>
      <c r="AU18" s="68" t="str">
        <f t="shared" si="19"/>
        <v/>
      </c>
      <c r="AV18" s="68" t="str">
        <f t="shared" si="20"/>
        <v/>
      </c>
      <c r="AW18" s="67" t="str">
        <f t="shared" si="21"/>
        <v/>
      </c>
      <c r="AX18" s="51"/>
      <c r="AY18" s="51" t="str">
        <f t="shared" si="22"/>
        <v/>
      </c>
      <c r="AZ18" s="68" t="str">
        <f t="shared" si="23"/>
        <v/>
      </c>
      <c r="BA18" s="68" t="str">
        <f t="shared" si="24"/>
        <v/>
      </c>
      <c r="BB18" s="68" t="str">
        <f t="shared" si="25"/>
        <v/>
      </c>
      <c r="BC18" s="68" t="str">
        <f t="shared" si="26"/>
        <v/>
      </c>
      <c r="BD18" s="68" t="str">
        <f t="shared" si="27"/>
        <v/>
      </c>
      <c r="BE18" s="68" t="str">
        <f t="shared" si="28"/>
        <v/>
      </c>
      <c r="BF18" s="51"/>
      <c r="BG18" s="69" t="str">
        <f t="shared" si="29"/>
        <v/>
      </c>
      <c r="BH18" s="67" t="str">
        <f t="shared" si="30"/>
        <v/>
      </c>
      <c r="BI18" s="67" t="str">
        <f t="shared" si="31"/>
        <v/>
      </c>
      <c r="BJ18" s="67" t="str">
        <f t="shared" si="32"/>
        <v/>
      </c>
      <c r="BK18" s="67" t="str">
        <f t="shared" si="33"/>
        <v/>
      </c>
      <c r="BL18" s="67" t="str">
        <f t="shared" si="34"/>
        <v/>
      </c>
      <c r="BM18" s="65" t="str">
        <f t="shared" si="35"/>
        <v/>
      </c>
      <c r="BN18" s="51"/>
      <c r="BO18" s="51" t="str">
        <f t="shared" si="128"/>
        <v/>
      </c>
      <c r="BP18" s="51" t="str">
        <f t="shared" si="129"/>
        <v/>
      </c>
      <c r="BQ18" s="51" t="str">
        <f t="shared" si="130"/>
        <v/>
      </c>
      <c r="BR18" s="71">
        <f t="shared" si="131"/>
        <v>5166510</v>
      </c>
      <c r="BS18" s="69" t="str">
        <f t="shared" si="40"/>
        <v/>
      </c>
      <c r="BT18" s="51"/>
      <c r="BU18" s="68" t="str">
        <f t="shared" si="132"/>
        <v/>
      </c>
      <c r="BV18" s="68" t="str">
        <f t="shared" si="133"/>
        <v/>
      </c>
      <c r="BW18" s="68" t="str">
        <f t="shared" si="134"/>
        <v/>
      </c>
      <c r="BX18" s="65">
        <f t="shared" si="135"/>
        <v>41900332</v>
      </c>
      <c r="BY18" s="67" t="str">
        <f t="shared" si="44"/>
        <v/>
      </c>
      <c r="BZ18" s="68"/>
      <c r="CA18" s="65" t="str">
        <f t="shared" si="45"/>
        <v/>
      </c>
      <c r="CB18" s="67" t="str">
        <f t="shared" si="46"/>
        <v/>
      </c>
      <c r="CC18" s="67" t="str">
        <f t="shared" si="47"/>
        <v/>
      </c>
      <c r="CD18" s="67">
        <f t="shared" si="48"/>
        <v>3876023</v>
      </c>
      <c r="CE18" s="67" t="str">
        <f t="shared" si="49"/>
        <v/>
      </c>
      <c r="CF18" s="68"/>
      <c r="CG18" s="68" t="str">
        <f t="shared" si="136"/>
        <v/>
      </c>
      <c r="CH18" s="68" t="str">
        <f t="shared" si="137"/>
        <v/>
      </c>
      <c r="CI18" s="68" t="str">
        <f t="shared" si="138"/>
        <v/>
      </c>
      <c r="CJ18" s="65">
        <f t="shared" si="139"/>
        <v>51843928</v>
      </c>
      <c r="CK18" s="67" t="str">
        <f t="shared" si="54"/>
        <v/>
      </c>
      <c r="CL18" s="68"/>
      <c r="CM18" s="68" t="str">
        <f t="shared" si="140"/>
        <v/>
      </c>
      <c r="CN18" s="68" t="str">
        <f t="shared" si="141"/>
        <v/>
      </c>
      <c r="CO18" s="68" t="str">
        <f t="shared" si="142"/>
        <v/>
      </c>
      <c r="CP18" s="65">
        <f t="shared" si="143"/>
        <v>35266535</v>
      </c>
      <c r="CQ18" s="67" t="str">
        <f t="shared" si="59"/>
        <v/>
      </c>
      <c r="CR18" s="68"/>
      <c r="CS18" s="68" t="str">
        <f t="shared" si="144"/>
        <v/>
      </c>
      <c r="CT18" s="68" t="str">
        <f t="shared" si="145"/>
        <v/>
      </c>
      <c r="CU18" s="68" t="str">
        <f t="shared" si="146"/>
        <v/>
      </c>
      <c r="CV18" s="65">
        <f t="shared" si="147"/>
        <v>0</v>
      </c>
      <c r="CW18" s="67" t="str">
        <f t="shared" si="64"/>
        <v/>
      </c>
      <c r="CX18" s="68"/>
      <c r="CY18" s="68" t="str">
        <f t="shared" si="148"/>
        <v/>
      </c>
      <c r="CZ18" s="68" t="str">
        <f t="shared" si="149"/>
        <v/>
      </c>
      <c r="DA18" s="68" t="str">
        <f t="shared" si="150"/>
        <v/>
      </c>
      <c r="DB18" s="65">
        <f t="shared" si="151"/>
        <v>9216906</v>
      </c>
      <c r="DC18" s="67" t="str">
        <f t="shared" si="69"/>
        <v/>
      </c>
      <c r="DD18" s="68"/>
      <c r="DE18" s="68" t="str">
        <f t="shared" si="152"/>
        <v/>
      </c>
      <c r="DF18" s="51" t="str">
        <f t="shared" si="153"/>
        <v/>
      </c>
      <c r="DG18" s="51" t="str">
        <f t="shared" si="154"/>
        <v/>
      </c>
      <c r="DH18" s="65">
        <f t="shared" si="155"/>
        <v>6751545</v>
      </c>
      <c r="DI18" s="69" t="str">
        <f t="shared" si="74"/>
        <v/>
      </c>
      <c r="DJ18" s="51"/>
      <c r="DK18" s="51" t="str">
        <f t="shared" si="156"/>
        <v/>
      </c>
      <c r="DL18" s="51" t="str">
        <f t="shared" si="157"/>
        <v/>
      </c>
      <c r="DM18" s="51" t="str">
        <f t="shared" si="158"/>
        <v/>
      </c>
      <c r="DN18" s="65">
        <f t="shared" si="159"/>
        <v>608942</v>
      </c>
      <c r="DO18" s="69" t="str">
        <f t="shared" si="79"/>
        <v/>
      </c>
      <c r="DP18" s="51"/>
      <c r="DQ18" s="51" t="s">
        <v>179</v>
      </c>
      <c r="DR18" s="81">
        <f>BS570+BS903</f>
        <v>3207987</v>
      </c>
      <c r="DS18" s="82">
        <f>BY570+BY903</f>
        <v>9570009</v>
      </c>
      <c r="DT18" s="71">
        <v>153710</v>
      </c>
      <c r="DU18" s="78">
        <f t="shared" si="80"/>
        <v>20.870385791425413</v>
      </c>
    </row>
    <row r="19" spans="1:125" ht="15.75" customHeight="1" x14ac:dyDescent="0.25">
      <c r="A19" s="56">
        <v>2018</v>
      </c>
      <c r="B19" s="51" t="s">
        <v>174</v>
      </c>
      <c r="C19" s="50" t="s">
        <v>175</v>
      </c>
      <c r="D19" s="53" t="s">
        <v>175</v>
      </c>
      <c r="E19" s="50" t="s">
        <v>119</v>
      </c>
      <c r="F19" s="89">
        <v>5120721</v>
      </c>
      <c r="G19" s="89">
        <v>30361339</v>
      </c>
      <c r="H19" s="89">
        <v>3312817</v>
      </c>
      <c r="I19" s="90">
        <v>45774687</v>
      </c>
      <c r="J19" s="50"/>
      <c r="K19" s="50" t="s">
        <v>2032</v>
      </c>
      <c r="L19" s="58"/>
      <c r="M19" s="58"/>
      <c r="N19" s="58"/>
      <c r="O19" s="58"/>
      <c r="P19" s="91"/>
      <c r="Q19" s="92">
        <v>7291569</v>
      </c>
      <c r="R19" s="92">
        <v>3300877</v>
      </c>
      <c r="S19" s="92">
        <v>10377991</v>
      </c>
      <c r="T19" s="92">
        <v>7098403</v>
      </c>
      <c r="U19" s="93">
        <v>18258284</v>
      </c>
      <c r="V19" s="94"/>
      <c r="W19" s="61">
        <f t="shared" si="121"/>
        <v>46327124</v>
      </c>
      <c r="X19" s="90">
        <v>2686242</v>
      </c>
      <c r="Y19" s="56" t="s">
        <v>167</v>
      </c>
      <c r="Z19" s="50"/>
      <c r="AA19" s="51"/>
      <c r="AB19" s="68"/>
      <c r="AC19" s="68"/>
      <c r="AD19" s="68"/>
      <c r="AE19" s="68"/>
      <c r="AF19" s="68"/>
      <c r="AG19" s="67" t="str">
        <f t="shared" si="7"/>
        <v/>
      </c>
      <c r="AH19" s="51"/>
      <c r="AI19" s="51" t="str">
        <f t="shared" si="8"/>
        <v/>
      </c>
      <c r="AJ19" s="68" t="str">
        <f t="shared" si="9"/>
        <v/>
      </c>
      <c r="AK19" s="68" t="str">
        <f t="shared" si="10"/>
        <v/>
      </c>
      <c r="AL19" s="68" t="str">
        <f t="shared" si="11"/>
        <v/>
      </c>
      <c r="AM19" s="68" t="str">
        <f t="shared" si="12"/>
        <v/>
      </c>
      <c r="AN19" s="68" t="str">
        <f t="shared" si="13"/>
        <v/>
      </c>
      <c r="AO19" s="67" t="str">
        <f t="shared" si="14"/>
        <v/>
      </c>
      <c r="AP19" s="51"/>
      <c r="AQ19" s="51" t="str">
        <f t="shared" si="15"/>
        <v/>
      </c>
      <c r="AR19" s="68" t="str">
        <f t="shared" si="16"/>
        <v/>
      </c>
      <c r="AS19" s="68" t="str">
        <f t="shared" si="17"/>
        <v/>
      </c>
      <c r="AT19" s="68" t="str">
        <f t="shared" si="18"/>
        <v/>
      </c>
      <c r="AU19" s="68" t="str">
        <f t="shared" si="19"/>
        <v/>
      </c>
      <c r="AV19" s="68" t="str">
        <f t="shared" si="20"/>
        <v/>
      </c>
      <c r="AW19" s="67" t="str">
        <f t="shared" si="21"/>
        <v/>
      </c>
      <c r="AX19" s="51"/>
      <c r="AY19" s="51" t="str">
        <f t="shared" si="22"/>
        <v/>
      </c>
      <c r="AZ19" s="68" t="str">
        <f t="shared" si="23"/>
        <v/>
      </c>
      <c r="BA19" s="68" t="str">
        <f t="shared" si="24"/>
        <v/>
      </c>
      <c r="BB19" s="68" t="str">
        <f t="shared" si="25"/>
        <v/>
      </c>
      <c r="BC19" s="68" t="str">
        <f t="shared" si="26"/>
        <v/>
      </c>
      <c r="BD19" s="68" t="str">
        <f t="shared" si="27"/>
        <v/>
      </c>
      <c r="BE19" s="68" t="str">
        <f t="shared" si="28"/>
        <v/>
      </c>
      <c r="BF19" s="51"/>
      <c r="BG19" s="69" t="str">
        <f t="shared" si="29"/>
        <v/>
      </c>
      <c r="BH19" s="67" t="str">
        <f t="shared" si="30"/>
        <v/>
      </c>
      <c r="BI19" s="67" t="str">
        <f t="shared" si="31"/>
        <v/>
      </c>
      <c r="BJ19" s="67" t="str">
        <f t="shared" si="32"/>
        <v/>
      </c>
      <c r="BK19" s="67" t="str">
        <f t="shared" si="33"/>
        <v/>
      </c>
      <c r="BL19" s="67" t="str">
        <f t="shared" si="34"/>
        <v/>
      </c>
      <c r="BM19" s="65" t="str">
        <f t="shared" si="35"/>
        <v/>
      </c>
      <c r="BN19" s="70"/>
      <c r="BO19" s="70"/>
      <c r="BP19" s="51"/>
      <c r="BQ19" s="51"/>
      <c r="BR19" s="51"/>
      <c r="BS19" s="96">
        <f t="shared" si="40"/>
        <v>5120721</v>
      </c>
      <c r="BT19" s="70"/>
      <c r="BU19" s="65"/>
      <c r="BV19" s="68"/>
      <c r="BW19" s="68"/>
      <c r="BX19" s="68"/>
      <c r="BY19" s="67">
        <f t="shared" si="44"/>
        <v>45774687</v>
      </c>
      <c r="BZ19" s="65"/>
      <c r="CA19" s="65" t="str">
        <f t="shared" si="45"/>
        <v/>
      </c>
      <c r="CB19" s="67" t="str">
        <f t="shared" si="46"/>
        <v/>
      </c>
      <c r="CC19" s="67" t="str">
        <f t="shared" si="47"/>
        <v/>
      </c>
      <c r="CD19" s="67" t="str">
        <f t="shared" si="48"/>
        <v/>
      </c>
      <c r="CE19" s="67">
        <f t="shared" si="49"/>
        <v>2686242</v>
      </c>
      <c r="CF19" s="65"/>
      <c r="CG19" s="65"/>
      <c r="CH19" s="68"/>
      <c r="CI19" s="68"/>
      <c r="CJ19" s="68"/>
      <c r="CK19" s="67">
        <f t="shared" si="54"/>
        <v>46327124</v>
      </c>
      <c r="CL19" s="65"/>
      <c r="CM19" s="65"/>
      <c r="CN19" s="68"/>
      <c r="CO19" s="68"/>
      <c r="CP19" s="68"/>
      <c r="CQ19" s="103">
        <f t="shared" si="59"/>
        <v>7291569</v>
      </c>
      <c r="CR19" s="65"/>
      <c r="CS19" s="65"/>
      <c r="CT19" s="68"/>
      <c r="CU19" s="68"/>
      <c r="CV19" s="68"/>
      <c r="CW19" s="67">
        <f t="shared" si="64"/>
        <v>3300877</v>
      </c>
      <c r="CX19" s="65"/>
      <c r="CY19" s="65"/>
      <c r="CZ19" s="68"/>
      <c r="DA19" s="68"/>
      <c r="DB19" s="68"/>
      <c r="DC19" s="67">
        <f t="shared" si="69"/>
        <v>10377991</v>
      </c>
      <c r="DD19" s="65"/>
      <c r="DE19" s="65"/>
      <c r="DF19" s="51"/>
      <c r="DG19" s="51"/>
      <c r="DH19" s="51"/>
      <c r="DI19" s="67">
        <f t="shared" si="74"/>
        <v>7098403</v>
      </c>
      <c r="DJ19" s="70"/>
      <c r="DK19" s="70"/>
      <c r="DL19" s="51"/>
      <c r="DM19" s="51"/>
      <c r="DN19" s="51"/>
      <c r="DO19" s="67">
        <f t="shared" si="79"/>
        <v>7291569</v>
      </c>
      <c r="DP19" s="51"/>
      <c r="DQ19" s="51" t="s">
        <v>180</v>
      </c>
      <c r="DR19" s="104"/>
      <c r="DS19" s="104"/>
      <c r="DT19" s="71">
        <v>65071</v>
      </c>
      <c r="DU19" s="78">
        <f t="shared" si="80"/>
        <v>0</v>
      </c>
    </row>
    <row r="20" spans="1:125" ht="15.75" customHeight="1" x14ac:dyDescent="0.25">
      <c r="A20" s="50"/>
      <c r="B20" s="51"/>
      <c r="C20" s="50"/>
      <c r="D20" s="53"/>
      <c r="E20" s="50"/>
      <c r="F20" s="54"/>
      <c r="G20" s="54"/>
      <c r="H20" s="54"/>
      <c r="I20" s="55"/>
      <c r="J20" s="50"/>
      <c r="K20" s="50" t="s">
        <v>2032</v>
      </c>
      <c r="L20" s="58"/>
      <c r="M20" s="58"/>
      <c r="N20" s="58"/>
      <c r="O20" s="58"/>
      <c r="P20" s="59"/>
      <c r="Q20" s="60"/>
      <c r="R20" s="60"/>
      <c r="S20" s="60"/>
      <c r="T20" s="60"/>
      <c r="U20" s="60"/>
      <c r="V20" s="79"/>
      <c r="W20" s="61"/>
      <c r="X20" s="101"/>
      <c r="Y20" s="50"/>
      <c r="Z20" s="50"/>
      <c r="AA20" s="51"/>
      <c r="AB20" s="68"/>
      <c r="AC20" s="68"/>
      <c r="AD20" s="68"/>
      <c r="AE20" s="68"/>
      <c r="AF20" s="68"/>
      <c r="AG20" s="67" t="str">
        <f t="shared" si="7"/>
        <v/>
      </c>
      <c r="AH20" s="51"/>
      <c r="AI20" s="51" t="str">
        <f t="shared" si="8"/>
        <v/>
      </c>
      <c r="AJ20" s="68" t="str">
        <f t="shared" si="9"/>
        <v/>
      </c>
      <c r="AK20" s="68" t="str">
        <f t="shared" si="10"/>
        <v/>
      </c>
      <c r="AL20" s="68" t="str">
        <f t="shared" si="11"/>
        <v/>
      </c>
      <c r="AM20" s="68" t="str">
        <f t="shared" si="12"/>
        <v/>
      </c>
      <c r="AN20" s="68" t="str">
        <f t="shared" si="13"/>
        <v/>
      </c>
      <c r="AO20" s="67" t="str">
        <f t="shared" si="14"/>
        <v/>
      </c>
      <c r="AP20" s="51"/>
      <c r="AQ20" s="51" t="str">
        <f t="shared" si="15"/>
        <v/>
      </c>
      <c r="AR20" s="68" t="str">
        <f t="shared" si="16"/>
        <v/>
      </c>
      <c r="AS20" s="68" t="str">
        <f t="shared" si="17"/>
        <v/>
      </c>
      <c r="AT20" s="68" t="str">
        <f t="shared" si="18"/>
        <v/>
      </c>
      <c r="AU20" s="68" t="str">
        <f t="shared" si="19"/>
        <v/>
      </c>
      <c r="AV20" s="68" t="str">
        <f t="shared" si="20"/>
        <v/>
      </c>
      <c r="AW20" s="67" t="str">
        <f t="shared" si="21"/>
        <v/>
      </c>
      <c r="AX20" s="51"/>
      <c r="AY20" s="51" t="str">
        <f t="shared" si="22"/>
        <v/>
      </c>
      <c r="AZ20" s="68" t="str">
        <f t="shared" si="23"/>
        <v/>
      </c>
      <c r="BA20" s="68" t="str">
        <f t="shared" si="24"/>
        <v/>
      </c>
      <c r="BB20" s="68" t="str">
        <f t="shared" si="25"/>
        <v/>
      </c>
      <c r="BC20" s="68" t="str">
        <f t="shared" si="26"/>
        <v/>
      </c>
      <c r="BD20" s="68" t="str">
        <f t="shared" si="27"/>
        <v/>
      </c>
      <c r="BE20" s="68" t="str">
        <f t="shared" si="28"/>
        <v/>
      </c>
      <c r="BF20" s="51"/>
      <c r="BG20" s="69" t="str">
        <f t="shared" si="29"/>
        <v/>
      </c>
      <c r="BH20" s="67" t="str">
        <f t="shared" si="30"/>
        <v/>
      </c>
      <c r="BI20" s="67" t="str">
        <f t="shared" si="31"/>
        <v/>
      </c>
      <c r="BJ20" s="67" t="str">
        <f t="shared" si="32"/>
        <v/>
      </c>
      <c r="BK20" s="67" t="str">
        <f t="shared" si="33"/>
        <v/>
      </c>
      <c r="BL20" s="67" t="str">
        <f t="shared" si="34"/>
        <v/>
      </c>
      <c r="BM20" s="65" t="str">
        <f t="shared" si="35"/>
        <v/>
      </c>
      <c r="BN20" s="70"/>
      <c r="BO20" s="70"/>
      <c r="BP20" s="51"/>
      <c r="BQ20" s="51"/>
      <c r="BR20" s="51"/>
      <c r="BS20" s="69" t="str">
        <f t="shared" si="40"/>
        <v/>
      </c>
      <c r="BT20" s="70"/>
      <c r="BU20" s="65"/>
      <c r="BV20" s="68"/>
      <c r="BW20" s="68"/>
      <c r="BX20" s="68"/>
      <c r="BY20" s="67" t="str">
        <f t="shared" si="44"/>
        <v/>
      </c>
      <c r="BZ20" s="65"/>
      <c r="CA20" s="65" t="str">
        <f t="shared" si="45"/>
        <v/>
      </c>
      <c r="CB20" s="67" t="str">
        <f t="shared" si="46"/>
        <v/>
      </c>
      <c r="CC20" s="67" t="str">
        <f t="shared" si="47"/>
        <v/>
      </c>
      <c r="CD20" s="67" t="str">
        <f t="shared" si="48"/>
        <v/>
      </c>
      <c r="CE20" s="67" t="str">
        <f t="shared" si="49"/>
        <v/>
      </c>
      <c r="CF20" s="65"/>
      <c r="CG20" s="65"/>
      <c r="CH20" s="68"/>
      <c r="CI20" s="68"/>
      <c r="CJ20" s="68"/>
      <c r="CK20" s="67" t="str">
        <f t="shared" si="54"/>
        <v/>
      </c>
      <c r="CL20" s="65"/>
      <c r="CM20" s="65"/>
      <c r="CN20" s="68"/>
      <c r="CO20" s="68"/>
      <c r="CP20" s="68"/>
      <c r="CQ20" s="67" t="str">
        <f t="shared" si="59"/>
        <v/>
      </c>
      <c r="CR20" s="65"/>
      <c r="CS20" s="65"/>
      <c r="CT20" s="68"/>
      <c r="CU20" s="68"/>
      <c r="CV20" s="68"/>
      <c r="CW20" s="67" t="str">
        <f t="shared" si="64"/>
        <v/>
      </c>
      <c r="CX20" s="65"/>
      <c r="CY20" s="65"/>
      <c r="CZ20" s="68"/>
      <c r="DA20" s="68"/>
      <c r="DB20" s="68"/>
      <c r="DC20" s="67" t="str">
        <f t="shared" si="69"/>
        <v/>
      </c>
      <c r="DD20" s="65"/>
      <c r="DE20" s="65"/>
      <c r="DF20" s="51"/>
      <c r="DG20" s="51"/>
      <c r="DH20" s="51"/>
      <c r="DI20" s="69" t="str">
        <f t="shared" si="74"/>
        <v/>
      </c>
      <c r="DJ20" s="70"/>
      <c r="DK20" s="70"/>
      <c r="DL20" s="51"/>
      <c r="DM20" s="51"/>
      <c r="DN20" s="51"/>
      <c r="DO20" s="69" t="str">
        <f t="shared" si="79"/>
        <v/>
      </c>
      <c r="DP20" s="51"/>
      <c r="DQ20" s="51" t="s">
        <v>181</v>
      </c>
      <c r="DR20" s="81">
        <f>BS837+BS1145</f>
        <v>87054</v>
      </c>
      <c r="DS20" s="82">
        <f>BY837+BY1145</f>
        <v>954208</v>
      </c>
      <c r="DT20" s="71">
        <v>30150</v>
      </c>
      <c r="DU20" s="78">
        <f t="shared" si="80"/>
        <v>2.8873631840796019</v>
      </c>
    </row>
    <row r="21" spans="1:125" ht="15.75" customHeight="1" x14ac:dyDescent="0.25">
      <c r="A21" s="50">
        <v>2014</v>
      </c>
      <c r="B21" s="51" t="s">
        <v>182</v>
      </c>
      <c r="C21" s="50" t="s">
        <v>183</v>
      </c>
      <c r="D21" s="53" t="s">
        <v>184</v>
      </c>
      <c r="E21" s="50" t="s">
        <v>99</v>
      </c>
      <c r="F21" s="54">
        <v>3744454</v>
      </c>
      <c r="G21" s="54">
        <v>12704416</v>
      </c>
      <c r="H21" s="54">
        <v>2240589</v>
      </c>
      <c r="I21" s="55">
        <v>16262700</v>
      </c>
      <c r="J21" s="50"/>
      <c r="K21" s="50" t="s">
        <v>2032</v>
      </c>
      <c r="L21" s="58" t="s">
        <v>2032</v>
      </c>
      <c r="M21" s="58" t="s">
        <v>2032</v>
      </c>
      <c r="N21" s="58" t="s">
        <v>2032</v>
      </c>
      <c r="O21" s="58" t="s">
        <v>2032</v>
      </c>
      <c r="P21" s="59"/>
      <c r="Q21" s="60">
        <v>0</v>
      </c>
      <c r="R21" s="60">
        <v>8673818</v>
      </c>
      <c r="S21" s="60">
        <v>2768615</v>
      </c>
      <c r="T21" s="60">
        <v>4464873</v>
      </c>
      <c r="U21" s="60">
        <v>355392</v>
      </c>
      <c r="V21" s="79"/>
      <c r="W21" s="61">
        <f t="shared" ref="W21:W25" si="160">R21+S21+T21+U21+Q21</f>
        <v>16262698</v>
      </c>
      <c r="X21" s="101">
        <v>1695901</v>
      </c>
      <c r="Y21" s="50" t="s">
        <v>167</v>
      </c>
      <c r="Z21" s="50" t="s">
        <v>184</v>
      </c>
      <c r="AA21" s="51" t="str">
        <f t="shared" ref="AA21:AA24" si="161">IF(A21 =2014,IF(Y21 ="",F21,""),"")</f>
        <v/>
      </c>
      <c r="AB21" s="68" t="str">
        <f t="shared" ref="AB21:AB24" si="162">IF(A21 =2014,IF(Y21 ="",I21,""),"")</f>
        <v/>
      </c>
      <c r="AC21" s="68" t="str">
        <f t="shared" ref="AC21:AC24" si="163">IF(A21 =2014,IF(Y21 ="",Q21,""),"")</f>
        <v/>
      </c>
      <c r="AD21" s="68" t="str">
        <f t="shared" ref="AD21:AD24" si="164">IF(A21 =2014,IF(Y21 ="",R21,""),"")</f>
        <v/>
      </c>
      <c r="AE21" s="68" t="str">
        <f t="shared" ref="AE21:AE24" si="165">IF(A21 =2014,IF(Y21 ="",S21,""),"")</f>
        <v/>
      </c>
      <c r="AF21" s="68" t="str">
        <f t="shared" ref="AF21:AF24" si="166">IF(A21 =2014,IF(Y21 ="",T21+U21,""),"")</f>
        <v/>
      </c>
      <c r="AG21" s="67" t="str">
        <f t="shared" si="7"/>
        <v/>
      </c>
      <c r="AH21" s="51"/>
      <c r="AI21" s="51" t="str">
        <f t="shared" si="8"/>
        <v/>
      </c>
      <c r="AJ21" s="68" t="str">
        <f t="shared" si="9"/>
        <v/>
      </c>
      <c r="AK21" s="68" t="str">
        <f t="shared" si="10"/>
        <v/>
      </c>
      <c r="AL21" s="68" t="str">
        <f t="shared" si="11"/>
        <v/>
      </c>
      <c r="AM21" s="68" t="str">
        <f t="shared" si="12"/>
        <v/>
      </c>
      <c r="AN21" s="68" t="str">
        <f t="shared" si="13"/>
        <v/>
      </c>
      <c r="AO21" s="67" t="str">
        <f t="shared" si="14"/>
        <v/>
      </c>
      <c r="AP21" s="51"/>
      <c r="AQ21" s="51" t="str">
        <f t="shared" si="15"/>
        <v/>
      </c>
      <c r="AR21" s="68" t="str">
        <f t="shared" si="16"/>
        <v/>
      </c>
      <c r="AS21" s="68" t="str">
        <f t="shared" si="17"/>
        <v/>
      </c>
      <c r="AT21" s="68" t="str">
        <f t="shared" si="18"/>
        <v/>
      </c>
      <c r="AU21" s="68" t="str">
        <f t="shared" si="19"/>
        <v/>
      </c>
      <c r="AV21" s="68" t="str">
        <f t="shared" si="20"/>
        <v/>
      </c>
      <c r="AW21" s="67" t="str">
        <f t="shared" si="21"/>
        <v/>
      </c>
      <c r="AX21" s="51"/>
      <c r="AY21" s="51" t="str">
        <f t="shared" si="22"/>
        <v/>
      </c>
      <c r="AZ21" s="68" t="str">
        <f t="shared" si="23"/>
        <v/>
      </c>
      <c r="BA21" s="68" t="str">
        <f t="shared" si="24"/>
        <v/>
      </c>
      <c r="BB21" s="68" t="str">
        <f t="shared" si="25"/>
        <v/>
      </c>
      <c r="BC21" s="68" t="str">
        <f t="shared" si="26"/>
        <v/>
      </c>
      <c r="BD21" s="68" t="str">
        <f t="shared" si="27"/>
        <v/>
      </c>
      <c r="BE21" s="68" t="str">
        <f t="shared" si="28"/>
        <v/>
      </c>
      <c r="BF21" s="51"/>
      <c r="BG21" s="69" t="str">
        <f t="shared" si="29"/>
        <v/>
      </c>
      <c r="BH21" s="67" t="str">
        <f t="shared" si="30"/>
        <v/>
      </c>
      <c r="BI21" s="67" t="str">
        <f t="shared" si="31"/>
        <v/>
      </c>
      <c r="BJ21" s="67" t="str">
        <f t="shared" si="32"/>
        <v/>
      </c>
      <c r="BK21" s="67" t="str">
        <f t="shared" si="33"/>
        <v/>
      </c>
      <c r="BL21" s="67" t="str">
        <f t="shared" si="34"/>
        <v/>
      </c>
      <c r="BM21" s="65" t="str">
        <f t="shared" si="35"/>
        <v/>
      </c>
      <c r="BN21" s="70"/>
      <c r="BO21" s="71">
        <f t="shared" ref="BO21:BO24" si="167">IF(A21 =2014,F21,"")</f>
        <v>3744454</v>
      </c>
      <c r="BP21" s="51" t="str">
        <f t="shared" ref="BP21:BP24" si="168">IF(A21 =2015,F21,"")</f>
        <v/>
      </c>
      <c r="BQ21" s="51" t="str">
        <f t="shared" ref="BQ21:BQ24" si="169">IF(A21 =2016,F21,"")</f>
        <v/>
      </c>
      <c r="BR21" s="51" t="str">
        <f t="shared" ref="BR21:BR24" si="170">IF(A21 =2017,F21,"")</f>
        <v/>
      </c>
      <c r="BS21" s="69" t="str">
        <f t="shared" si="40"/>
        <v/>
      </c>
      <c r="BT21" s="70"/>
      <c r="BU21" s="65">
        <f t="shared" ref="BU21:BU24" si="171">IF(A21 =2014,I21,"")</f>
        <v>16262700</v>
      </c>
      <c r="BV21" s="68" t="str">
        <f t="shared" ref="BV21:BV24" si="172">IF(A21 =2015,I21,"")</f>
        <v/>
      </c>
      <c r="BW21" s="68" t="str">
        <f t="shared" ref="BW21:BW24" si="173">IF(A21 =2016,I21,"")</f>
        <v/>
      </c>
      <c r="BX21" s="68" t="str">
        <f t="shared" ref="BX21:BX24" si="174">IF(A21 =2017,I21,"")</f>
        <v/>
      </c>
      <c r="BY21" s="67" t="str">
        <f t="shared" si="44"/>
        <v/>
      </c>
      <c r="BZ21" s="65"/>
      <c r="CA21" s="65">
        <f t="shared" si="45"/>
        <v>1695901</v>
      </c>
      <c r="CB21" s="67" t="str">
        <f t="shared" si="46"/>
        <v/>
      </c>
      <c r="CC21" s="67" t="str">
        <f t="shared" si="47"/>
        <v/>
      </c>
      <c r="CD21" s="67" t="str">
        <f t="shared" si="48"/>
        <v/>
      </c>
      <c r="CE21" s="67" t="str">
        <f t="shared" si="49"/>
        <v/>
      </c>
      <c r="CF21" s="65"/>
      <c r="CG21" s="65">
        <f t="shared" ref="CG21:CG24" si="175">IF(A21 =2014,Q21+R21+S21+T21+U21,"")</f>
        <v>16262698</v>
      </c>
      <c r="CH21" s="68" t="str">
        <f t="shared" ref="CH21:CH24" si="176">IF(A21 =2015,Q21+R21+S21+T21+U21,"")</f>
        <v/>
      </c>
      <c r="CI21" s="68" t="str">
        <f t="shared" ref="CI21:CI24" si="177">IF(A21 =2016,Q21+R21+S21+T21+U21,"")</f>
        <v/>
      </c>
      <c r="CJ21" s="68" t="str">
        <f t="shared" ref="CJ21:CJ24" si="178">IF(A21 =2017,Q21+R21+S21+T21+U21,"")</f>
        <v/>
      </c>
      <c r="CK21" s="67" t="str">
        <f t="shared" si="54"/>
        <v/>
      </c>
      <c r="CL21" s="65"/>
      <c r="CM21" s="65">
        <f t="shared" ref="CM21:CM24" si="179">IF(A21 =2014,Q21,"")</f>
        <v>0</v>
      </c>
      <c r="CN21" s="68" t="str">
        <f t="shared" ref="CN21:CN24" si="180">IF(A21 =2015,Q21,"")</f>
        <v/>
      </c>
      <c r="CO21" s="68" t="str">
        <f t="shared" ref="CO21:CO24" si="181">IF(A21 =2016,Q21,"")</f>
        <v/>
      </c>
      <c r="CP21" s="68" t="str">
        <f t="shared" ref="CP21:CP24" si="182">IF(A21 =2017,Q21,"")</f>
        <v/>
      </c>
      <c r="CQ21" s="67" t="str">
        <f t="shared" si="59"/>
        <v/>
      </c>
      <c r="CR21" s="65"/>
      <c r="CS21" s="65">
        <f t="shared" ref="CS21:CS24" si="183">IF(A21 =2014,R21,"")</f>
        <v>8673818</v>
      </c>
      <c r="CT21" s="68" t="str">
        <f t="shared" ref="CT21:CT24" si="184">IF(A21 =2015,R21,"")</f>
        <v/>
      </c>
      <c r="CU21" s="68" t="str">
        <f t="shared" ref="CU21:CU24" si="185">IF(A21 =2016,R21,"")</f>
        <v/>
      </c>
      <c r="CV21" s="68" t="str">
        <f t="shared" ref="CV21:CV24" si="186">IF(A21 =2017,R21,"")</f>
        <v/>
      </c>
      <c r="CW21" s="67" t="str">
        <f t="shared" si="64"/>
        <v/>
      </c>
      <c r="CX21" s="65"/>
      <c r="CY21" s="65">
        <f t="shared" ref="CY21:CY24" si="187">IF(A21 =2014,S21,"")</f>
        <v>2768615</v>
      </c>
      <c r="CZ21" s="68" t="str">
        <f t="shared" ref="CZ21:CZ24" si="188">IF(A21 =2015,S21,"")</f>
        <v/>
      </c>
      <c r="DA21" s="68" t="str">
        <f t="shared" ref="DA21:DA24" si="189">IF(A21 =2016,S21,"")</f>
        <v/>
      </c>
      <c r="DB21" s="68" t="str">
        <f t="shared" ref="DB21:DB24" si="190">IF(A21 =2017,S21,"")</f>
        <v/>
      </c>
      <c r="DC21" s="67" t="str">
        <f t="shared" si="69"/>
        <v/>
      </c>
      <c r="DD21" s="65"/>
      <c r="DE21" s="65">
        <f t="shared" ref="DE21:DE24" si="191">IF(A21 =2014,T21,"")</f>
        <v>4464873</v>
      </c>
      <c r="DF21" s="51" t="str">
        <f t="shared" ref="DF21:DF24" si="192">IF(A21 =2015,T21,"")</f>
        <v/>
      </c>
      <c r="DG21" s="51" t="str">
        <f t="shared" ref="DG21:DG24" si="193">IF(A21 =2016,T21,"")</f>
        <v/>
      </c>
      <c r="DH21" s="51" t="str">
        <f t="shared" ref="DH21:DH24" si="194">IF(A21 =2017,T21,"")</f>
        <v/>
      </c>
      <c r="DI21" s="69" t="str">
        <f t="shared" si="74"/>
        <v/>
      </c>
      <c r="DJ21" s="70"/>
      <c r="DK21" s="65">
        <f t="shared" ref="DK21:DK24" si="195">IF(A21 =2014,U21,"")</f>
        <v>355392</v>
      </c>
      <c r="DL21" s="51" t="str">
        <f t="shared" ref="DL21:DL24" si="196">IF(A21 =2015,U21,"")</f>
        <v/>
      </c>
      <c r="DM21" s="51" t="str">
        <f t="shared" ref="DM21:DM24" si="197">IF(A21 =2016,U21,"")</f>
        <v/>
      </c>
      <c r="DN21" s="51" t="str">
        <f t="shared" ref="DN21:DN24" si="198">IF(A21 =2017,U21,"")</f>
        <v/>
      </c>
      <c r="DO21" s="69" t="str">
        <f t="shared" si="79"/>
        <v/>
      </c>
      <c r="DP21" s="51"/>
      <c r="DQ21" s="51" t="s">
        <v>185</v>
      </c>
      <c r="DR21" s="81" t="e">
        <f>BS31+BS43+BS97+BS103+BS109+BS161+BS287+BS311+BS317+BS335+BS341+BS359+BS416+BS517+BS618+BS622+BS626+BS630+BS634+BS638+BS642+BS646+BS650+BS654+BS658+BS662+BS666+BS670+BS674+BS678+BS682+BS686+BS690+BS694+BS700+BS704+BS708+BS712+BS716+BS720+BS724+BS728+BS732+BS736+BS740+BS744+BS748+BS752+BS756+BS760+BS764+BS768+BS772+BS776+BS780+BS784+BS788+BS792+BS796+BS800+BS804+BS808+BS812+BS828+BS831+BS877+BS881+BS885+BS167+BS173+BS179+BS184</f>
        <v>#VALUE!</v>
      </c>
      <c r="DS21" s="82" t="e">
        <f>BY31+BY43+BY97+BY103+BY109+BY161+BY287+BY311+BY317+BY335+BY341+BY359+BY416+BY517+BY618+BY622+BY626+BY630+BY634+BY638+BY642+BY646+BY650+BY654+BY658+BY662+BY666+BY670+BY674+BY678+BY682+BY686+BY690+BY694+BY700+BY704+BY708+BY712+BY716+BY720+BY724+BY728+BY732+BY736+BY740+BY744+BY748+BY752+BY756+BY760+BY764+BY768+BY772+BY776+BY780+BY784+BY788+BY792+BY796+BY800+BY804+BY808+BY812+BY828+BY831+BY877+BY881+BY885+BY167+BY173+BY179+BY184</f>
        <v>#VALUE!</v>
      </c>
      <c r="DT21" s="71">
        <v>10253716</v>
      </c>
      <c r="DU21" s="78" t="e">
        <f t="shared" si="80"/>
        <v>#VALUE!</v>
      </c>
    </row>
    <row r="22" spans="1:125" ht="15.75" customHeight="1" x14ac:dyDescent="0.25">
      <c r="A22" s="50">
        <v>2015</v>
      </c>
      <c r="B22" s="51" t="s">
        <v>182</v>
      </c>
      <c r="C22" s="50" t="s">
        <v>183</v>
      </c>
      <c r="D22" s="53" t="s">
        <v>184</v>
      </c>
      <c r="E22" s="50" t="s">
        <v>99</v>
      </c>
      <c r="F22" s="54">
        <v>3791219</v>
      </c>
      <c r="G22" s="54">
        <v>13450847</v>
      </c>
      <c r="H22" s="54">
        <v>2409114</v>
      </c>
      <c r="I22" s="55">
        <v>15939088</v>
      </c>
      <c r="J22" s="50"/>
      <c r="K22" s="50" t="s">
        <v>2032</v>
      </c>
      <c r="L22" s="58" t="s">
        <v>2032</v>
      </c>
      <c r="M22" s="58" t="s">
        <v>2032</v>
      </c>
      <c r="N22" s="58" t="s">
        <v>2032</v>
      </c>
      <c r="O22" s="58" t="s">
        <v>2032</v>
      </c>
      <c r="P22" s="59"/>
      <c r="Q22" s="60">
        <v>0</v>
      </c>
      <c r="R22" s="60">
        <v>8786333</v>
      </c>
      <c r="S22" s="60">
        <v>3079647</v>
      </c>
      <c r="T22" s="60">
        <v>3897798</v>
      </c>
      <c r="U22" s="60">
        <v>406310</v>
      </c>
      <c r="V22" s="79"/>
      <c r="W22" s="61">
        <f t="shared" si="160"/>
        <v>16170088</v>
      </c>
      <c r="X22" s="101">
        <v>12175682</v>
      </c>
      <c r="Y22" s="50" t="s">
        <v>167</v>
      </c>
      <c r="Z22" s="50"/>
      <c r="AA22" s="51" t="str">
        <f t="shared" si="161"/>
        <v/>
      </c>
      <c r="AB22" s="68" t="str">
        <f t="shared" si="162"/>
        <v/>
      </c>
      <c r="AC22" s="68" t="str">
        <f t="shared" si="163"/>
        <v/>
      </c>
      <c r="AD22" s="68" t="str">
        <f t="shared" si="164"/>
        <v/>
      </c>
      <c r="AE22" s="68" t="str">
        <f t="shared" si="165"/>
        <v/>
      </c>
      <c r="AF22" s="68" t="str">
        <f t="shared" si="166"/>
        <v/>
      </c>
      <c r="AG22" s="67" t="str">
        <f t="shared" si="7"/>
        <v/>
      </c>
      <c r="AH22" s="51"/>
      <c r="AI22" s="51" t="str">
        <f t="shared" si="8"/>
        <v/>
      </c>
      <c r="AJ22" s="68" t="str">
        <f t="shared" si="9"/>
        <v/>
      </c>
      <c r="AK22" s="68" t="str">
        <f t="shared" si="10"/>
        <v/>
      </c>
      <c r="AL22" s="68" t="str">
        <f t="shared" si="11"/>
        <v/>
      </c>
      <c r="AM22" s="68" t="str">
        <f t="shared" si="12"/>
        <v/>
      </c>
      <c r="AN22" s="68" t="str">
        <f t="shared" si="13"/>
        <v/>
      </c>
      <c r="AO22" s="67" t="str">
        <f t="shared" si="14"/>
        <v/>
      </c>
      <c r="AP22" s="51"/>
      <c r="AQ22" s="51" t="str">
        <f t="shared" si="15"/>
        <v/>
      </c>
      <c r="AR22" s="68" t="str">
        <f t="shared" si="16"/>
        <v/>
      </c>
      <c r="AS22" s="68" t="str">
        <f t="shared" si="17"/>
        <v/>
      </c>
      <c r="AT22" s="68" t="str">
        <f t="shared" si="18"/>
        <v/>
      </c>
      <c r="AU22" s="68" t="str">
        <f t="shared" si="19"/>
        <v/>
      </c>
      <c r="AV22" s="68" t="str">
        <f t="shared" si="20"/>
        <v/>
      </c>
      <c r="AW22" s="67" t="str">
        <f t="shared" si="21"/>
        <v/>
      </c>
      <c r="AX22" s="51"/>
      <c r="AY22" s="51" t="str">
        <f t="shared" si="22"/>
        <v/>
      </c>
      <c r="AZ22" s="68" t="str">
        <f t="shared" si="23"/>
        <v/>
      </c>
      <c r="BA22" s="68" t="str">
        <f t="shared" si="24"/>
        <v/>
      </c>
      <c r="BB22" s="68" t="str">
        <f t="shared" si="25"/>
        <v/>
      </c>
      <c r="BC22" s="68" t="str">
        <f t="shared" si="26"/>
        <v/>
      </c>
      <c r="BD22" s="68" t="str">
        <f t="shared" si="27"/>
        <v/>
      </c>
      <c r="BE22" s="68" t="str">
        <f t="shared" si="28"/>
        <v/>
      </c>
      <c r="BF22" s="51"/>
      <c r="BG22" s="69" t="str">
        <f t="shared" si="29"/>
        <v/>
      </c>
      <c r="BH22" s="67" t="str">
        <f t="shared" si="30"/>
        <v/>
      </c>
      <c r="BI22" s="67" t="str">
        <f t="shared" si="31"/>
        <v/>
      </c>
      <c r="BJ22" s="67" t="str">
        <f t="shared" si="32"/>
        <v/>
      </c>
      <c r="BK22" s="67" t="str">
        <f t="shared" si="33"/>
        <v/>
      </c>
      <c r="BL22" s="67" t="str">
        <f t="shared" si="34"/>
        <v/>
      </c>
      <c r="BM22" s="65" t="str">
        <f t="shared" si="35"/>
        <v/>
      </c>
      <c r="BN22" s="51"/>
      <c r="BO22" s="51" t="str">
        <f t="shared" si="167"/>
        <v/>
      </c>
      <c r="BP22" s="71">
        <f t="shared" si="168"/>
        <v>3791219</v>
      </c>
      <c r="BQ22" s="51" t="str">
        <f t="shared" si="169"/>
        <v/>
      </c>
      <c r="BR22" s="51" t="str">
        <f t="shared" si="170"/>
        <v/>
      </c>
      <c r="BS22" s="69" t="str">
        <f t="shared" si="40"/>
        <v/>
      </c>
      <c r="BT22" s="51"/>
      <c r="BU22" s="68" t="str">
        <f t="shared" si="171"/>
        <v/>
      </c>
      <c r="BV22" s="65">
        <f t="shared" si="172"/>
        <v>15939088</v>
      </c>
      <c r="BW22" s="68" t="str">
        <f t="shared" si="173"/>
        <v/>
      </c>
      <c r="BX22" s="68" t="str">
        <f t="shared" si="174"/>
        <v/>
      </c>
      <c r="BY22" s="67" t="str">
        <f t="shared" si="44"/>
        <v/>
      </c>
      <c r="BZ22" s="68"/>
      <c r="CA22" s="65" t="str">
        <f t="shared" si="45"/>
        <v/>
      </c>
      <c r="CB22" s="67">
        <f t="shared" si="46"/>
        <v>12175682</v>
      </c>
      <c r="CC22" s="67" t="str">
        <f t="shared" si="47"/>
        <v/>
      </c>
      <c r="CD22" s="67" t="str">
        <f t="shared" si="48"/>
        <v/>
      </c>
      <c r="CE22" s="67" t="str">
        <f t="shared" si="49"/>
        <v/>
      </c>
      <c r="CF22" s="68"/>
      <c r="CG22" s="68" t="str">
        <f t="shared" si="175"/>
        <v/>
      </c>
      <c r="CH22" s="65">
        <f t="shared" si="176"/>
        <v>16170088</v>
      </c>
      <c r="CI22" s="68" t="str">
        <f t="shared" si="177"/>
        <v/>
      </c>
      <c r="CJ22" s="68" t="str">
        <f t="shared" si="178"/>
        <v/>
      </c>
      <c r="CK22" s="67" t="str">
        <f t="shared" si="54"/>
        <v/>
      </c>
      <c r="CL22" s="68"/>
      <c r="CM22" s="68" t="str">
        <f t="shared" si="179"/>
        <v/>
      </c>
      <c r="CN22" s="65">
        <f t="shared" si="180"/>
        <v>0</v>
      </c>
      <c r="CO22" s="68" t="str">
        <f t="shared" si="181"/>
        <v/>
      </c>
      <c r="CP22" s="68" t="str">
        <f t="shared" si="182"/>
        <v/>
      </c>
      <c r="CQ22" s="67" t="str">
        <f t="shared" si="59"/>
        <v/>
      </c>
      <c r="CR22" s="68"/>
      <c r="CS22" s="68" t="str">
        <f t="shared" si="183"/>
        <v/>
      </c>
      <c r="CT22" s="65">
        <f t="shared" si="184"/>
        <v>8786333</v>
      </c>
      <c r="CU22" s="68" t="str">
        <f t="shared" si="185"/>
        <v/>
      </c>
      <c r="CV22" s="68" t="str">
        <f t="shared" si="186"/>
        <v/>
      </c>
      <c r="CW22" s="67" t="str">
        <f t="shared" si="64"/>
        <v/>
      </c>
      <c r="CX22" s="68"/>
      <c r="CY22" s="68" t="str">
        <f t="shared" si="187"/>
        <v/>
      </c>
      <c r="CZ22" s="65">
        <f t="shared" si="188"/>
        <v>3079647</v>
      </c>
      <c r="DA22" s="68" t="str">
        <f t="shared" si="189"/>
        <v/>
      </c>
      <c r="DB22" s="68" t="str">
        <f t="shared" si="190"/>
        <v/>
      </c>
      <c r="DC22" s="67" t="str">
        <f t="shared" si="69"/>
        <v/>
      </c>
      <c r="DD22" s="68"/>
      <c r="DE22" s="68" t="str">
        <f t="shared" si="191"/>
        <v/>
      </c>
      <c r="DF22" s="65">
        <f t="shared" si="192"/>
        <v>3897798</v>
      </c>
      <c r="DG22" s="51" t="str">
        <f t="shared" si="193"/>
        <v/>
      </c>
      <c r="DH22" s="51" t="str">
        <f t="shared" si="194"/>
        <v/>
      </c>
      <c r="DI22" s="69" t="str">
        <f t="shared" si="74"/>
        <v/>
      </c>
      <c r="DJ22" s="51"/>
      <c r="DK22" s="51" t="str">
        <f t="shared" si="195"/>
        <v/>
      </c>
      <c r="DL22" s="65">
        <f t="shared" si="196"/>
        <v>406310</v>
      </c>
      <c r="DM22" s="51" t="str">
        <f t="shared" si="197"/>
        <v/>
      </c>
      <c r="DN22" s="51" t="str">
        <f t="shared" si="198"/>
        <v/>
      </c>
      <c r="DO22" s="69" t="str">
        <f t="shared" si="79"/>
        <v/>
      </c>
      <c r="DP22" s="51"/>
      <c r="DQ22" s="51" t="s">
        <v>186</v>
      </c>
      <c r="DR22" s="81">
        <f>BS469+BS867+BS909+BS1080</f>
        <v>193387</v>
      </c>
      <c r="DS22" s="82">
        <f>BY469+BY867+BY909+BY1080</f>
        <v>3298068</v>
      </c>
      <c r="DT22" s="71">
        <v>159536</v>
      </c>
      <c r="DU22" s="78">
        <f t="shared" si="80"/>
        <v>1.212184083843145</v>
      </c>
    </row>
    <row r="23" spans="1:125" ht="15.75" customHeight="1" x14ac:dyDescent="0.25">
      <c r="A23" s="50">
        <v>2016</v>
      </c>
      <c r="B23" s="51" t="s">
        <v>182</v>
      </c>
      <c r="C23" s="50" t="s">
        <v>183</v>
      </c>
      <c r="D23" s="53" t="s">
        <v>184</v>
      </c>
      <c r="E23" s="50" t="s">
        <v>99</v>
      </c>
      <c r="F23" s="54">
        <v>3241665</v>
      </c>
      <c r="G23" s="54">
        <v>11446916</v>
      </c>
      <c r="H23" s="54">
        <v>2412948</v>
      </c>
      <c r="I23" s="55">
        <v>16160967</v>
      </c>
      <c r="J23" s="50"/>
      <c r="K23" s="50" t="s">
        <v>2032</v>
      </c>
      <c r="L23" s="58" t="s">
        <v>2032</v>
      </c>
      <c r="M23" s="58" t="s">
        <v>2032</v>
      </c>
      <c r="N23" s="58" t="s">
        <v>2032</v>
      </c>
      <c r="O23" s="58" t="s">
        <v>2032</v>
      </c>
      <c r="P23" s="59"/>
      <c r="Q23" s="60">
        <v>0</v>
      </c>
      <c r="R23" s="60">
        <v>9511698</v>
      </c>
      <c r="S23" s="60">
        <v>2925192</v>
      </c>
      <c r="T23" s="60">
        <v>3374557</v>
      </c>
      <c r="U23" s="60">
        <v>598207</v>
      </c>
      <c r="V23" s="79"/>
      <c r="W23" s="61">
        <f t="shared" si="160"/>
        <v>16409654</v>
      </c>
      <c r="X23" s="101">
        <v>945293</v>
      </c>
      <c r="Y23" s="50" t="s">
        <v>167</v>
      </c>
      <c r="Z23" s="50"/>
      <c r="AA23" s="51" t="str">
        <f t="shared" si="161"/>
        <v/>
      </c>
      <c r="AB23" s="68" t="str">
        <f t="shared" si="162"/>
        <v/>
      </c>
      <c r="AC23" s="68" t="str">
        <f t="shared" si="163"/>
        <v/>
      </c>
      <c r="AD23" s="68" t="str">
        <f t="shared" si="164"/>
        <v/>
      </c>
      <c r="AE23" s="68" t="str">
        <f t="shared" si="165"/>
        <v/>
      </c>
      <c r="AF23" s="68" t="str">
        <f t="shared" si="166"/>
        <v/>
      </c>
      <c r="AG23" s="67" t="str">
        <f t="shared" si="7"/>
        <v/>
      </c>
      <c r="AH23" s="51"/>
      <c r="AI23" s="51" t="str">
        <f t="shared" si="8"/>
        <v/>
      </c>
      <c r="AJ23" s="68" t="str">
        <f t="shared" si="9"/>
        <v/>
      </c>
      <c r="AK23" s="68" t="str">
        <f t="shared" si="10"/>
        <v/>
      </c>
      <c r="AL23" s="68" t="str">
        <f t="shared" si="11"/>
        <v/>
      </c>
      <c r="AM23" s="68" t="str">
        <f t="shared" si="12"/>
        <v/>
      </c>
      <c r="AN23" s="68" t="str">
        <f t="shared" si="13"/>
        <v/>
      </c>
      <c r="AO23" s="67" t="str">
        <f t="shared" si="14"/>
        <v/>
      </c>
      <c r="AP23" s="51"/>
      <c r="AQ23" s="51" t="str">
        <f t="shared" si="15"/>
        <v/>
      </c>
      <c r="AR23" s="68" t="str">
        <f t="shared" si="16"/>
        <v/>
      </c>
      <c r="AS23" s="68" t="str">
        <f t="shared" si="17"/>
        <v/>
      </c>
      <c r="AT23" s="68" t="str">
        <f t="shared" si="18"/>
        <v/>
      </c>
      <c r="AU23" s="68" t="str">
        <f t="shared" si="19"/>
        <v/>
      </c>
      <c r="AV23" s="68" t="str">
        <f t="shared" si="20"/>
        <v/>
      </c>
      <c r="AW23" s="67" t="str">
        <f t="shared" si="21"/>
        <v/>
      </c>
      <c r="AX23" s="51"/>
      <c r="AY23" s="51" t="str">
        <f t="shared" si="22"/>
        <v/>
      </c>
      <c r="AZ23" s="68" t="str">
        <f t="shared" si="23"/>
        <v/>
      </c>
      <c r="BA23" s="68" t="str">
        <f t="shared" si="24"/>
        <v/>
      </c>
      <c r="BB23" s="68" t="str">
        <f t="shared" si="25"/>
        <v/>
      </c>
      <c r="BC23" s="68" t="str">
        <f t="shared" si="26"/>
        <v/>
      </c>
      <c r="BD23" s="68" t="str">
        <f t="shared" si="27"/>
        <v/>
      </c>
      <c r="BE23" s="68" t="str">
        <f t="shared" si="28"/>
        <v/>
      </c>
      <c r="BF23" s="51"/>
      <c r="BG23" s="69" t="str">
        <f t="shared" si="29"/>
        <v/>
      </c>
      <c r="BH23" s="67" t="str">
        <f t="shared" si="30"/>
        <v/>
      </c>
      <c r="BI23" s="67" t="str">
        <f t="shared" si="31"/>
        <v/>
      </c>
      <c r="BJ23" s="67" t="str">
        <f t="shared" si="32"/>
        <v/>
      </c>
      <c r="BK23" s="67" t="str">
        <f t="shared" si="33"/>
        <v/>
      </c>
      <c r="BL23" s="67" t="str">
        <f t="shared" si="34"/>
        <v/>
      </c>
      <c r="BM23" s="65" t="str">
        <f t="shared" si="35"/>
        <v/>
      </c>
      <c r="BN23" s="51"/>
      <c r="BO23" s="51" t="str">
        <f t="shared" si="167"/>
        <v/>
      </c>
      <c r="BP23" s="51" t="str">
        <f t="shared" si="168"/>
        <v/>
      </c>
      <c r="BQ23" s="71">
        <f t="shared" si="169"/>
        <v>3241665</v>
      </c>
      <c r="BR23" s="51" t="str">
        <f t="shared" si="170"/>
        <v/>
      </c>
      <c r="BS23" s="69" t="str">
        <f t="shared" si="40"/>
        <v/>
      </c>
      <c r="BT23" s="51"/>
      <c r="BU23" s="68" t="str">
        <f t="shared" si="171"/>
        <v/>
      </c>
      <c r="BV23" s="68" t="str">
        <f t="shared" si="172"/>
        <v/>
      </c>
      <c r="BW23" s="65">
        <f t="shared" si="173"/>
        <v>16160967</v>
      </c>
      <c r="BX23" s="68" t="str">
        <f t="shared" si="174"/>
        <v/>
      </c>
      <c r="BY23" s="67" t="str">
        <f t="shared" si="44"/>
        <v/>
      </c>
      <c r="BZ23" s="68"/>
      <c r="CA23" s="65" t="str">
        <f t="shared" si="45"/>
        <v/>
      </c>
      <c r="CB23" s="67" t="str">
        <f t="shared" si="46"/>
        <v/>
      </c>
      <c r="CC23" s="67">
        <f t="shared" si="47"/>
        <v>945293</v>
      </c>
      <c r="CD23" s="67" t="str">
        <f t="shared" si="48"/>
        <v/>
      </c>
      <c r="CE23" s="67" t="str">
        <f t="shared" si="49"/>
        <v/>
      </c>
      <c r="CF23" s="68"/>
      <c r="CG23" s="68" t="str">
        <f t="shared" si="175"/>
        <v/>
      </c>
      <c r="CH23" s="68" t="str">
        <f t="shared" si="176"/>
        <v/>
      </c>
      <c r="CI23" s="65">
        <f t="shared" si="177"/>
        <v>16409654</v>
      </c>
      <c r="CJ23" s="68" t="str">
        <f t="shared" si="178"/>
        <v/>
      </c>
      <c r="CK23" s="67" t="str">
        <f t="shared" si="54"/>
        <v/>
      </c>
      <c r="CL23" s="68"/>
      <c r="CM23" s="68" t="str">
        <f t="shared" si="179"/>
        <v/>
      </c>
      <c r="CN23" s="68" t="str">
        <f t="shared" si="180"/>
        <v/>
      </c>
      <c r="CO23" s="65">
        <f t="shared" si="181"/>
        <v>0</v>
      </c>
      <c r="CP23" s="68" t="str">
        <f t="shared" si="182"/>
        <v/>
      </c>
      <c r="CQ23" s="67" t="str">
        <f t="shared" si="59"/>
        <v/>
      </c>
      <c r="CR23" s="68"/>
      <c r="CS23" s="68" t="str">
        <f t="shared" si="183"/>
        <v/>
      </c>
      <c r="CT23" s="68" t="str">
        <f t="shared" si="184"/>
        <v/>
      </c>
      <c r="CU23" s="65">
        <f t="shared" si="185"/>
        <v>9511698</v>
      </c>
      <c r="CV23" s="68" t="str">
        <f t="shared" si="186"/>
        <v/>
      </c>
      <c r="CW23" s="67" t="str">
        <f t="shared" si="64"/>
        <v/>
      </c>
      <c r="CX23" s="68"/>
      <c r="CY23" s="68" t="str">
        <f t="shared" si="187"/>
        <v/>
      </c>
      <c r="CZ23" s="68" t="str">
        <f t="shared" si="188"/>
        <v/>
      </c>
      <c r="DA23" s="65">
        <f t="shared" si="189"/>
        <v>2925192</v>
      </c>
      <c r="DB23" s="68" t="str">
        <f t="shared" si="190"/>
        <v/>
      </c>
      <c r="DC23" s="67" t="str">
        <f t="shared" si="69"/>
        <v/>
      </c>
      <c r="DD23" s="68"/>
      <c r="DE23" s="68" t="str">
        <f t="shared" si="191"/>
        <v/>
      </c>
      <c r="DF23" s="51" t="str">
        <f t="shared" si="192"/>
        <v/>
      </c>
      <c r="DG23" s="65">
        <f t="shared" si="193"/>
        <v>3374557</v>
      </c>
      <c r="DH23" s="51" t="str">
        <f t="shared" si="194"/>
        <v/>
      </c>
      <c r="DI23" s="69" t="str">
        <f t="shared" si="74"/>
        <v/>
      </c>
      <c r="DJ23" s="51"/>
      <c r="DK23" s="51" t="str">
        <f t="shared" si="195"/>
        <v/>
      </c>
      <c r="DL23" s="51" t="str">
        <f t="shared" si="196"/>
        <v/>
      </c>
      <c r="DM23" s="65">
        <f t="shared" si="197"/>
        <v>598207</v>
      </c>
      <c r="DN23" s="51" t="str">
        <f t="shared" si="198"/>
        <v/>
      </c>
      <c r="DO23" s="69" t="str">
        <f t="shared" si="79"/>
        <v/>
      </c>
      <c r="DP23" s="51"/>
      <c r="DQ23" s="51" t="s">
        <v>187</v>
      </c>
      <c r="DR23" s="81">
        <f>BS586</f>
        <v>3099687</v>
      </c>
      <c r="DS23" s="82">
        <f>BY586</f>
        <v>25148854</v>
      </c>
      <c r="DT23" s="71">
        <v>262879</v>
      </c>
      <c r="DU23" s="78">
        <f t="shared" si="80"/>
        <v>11.791307027187413</v>
      </c>
    </row>
    <row r="24" spans="1:125" ht="15.75" customHeight="1" x14ac:dyDescent="0.25">
      <c r="A24" s="50">
        <v>2017</v>
      </c>
      <c r="B24" s="51" t="s">
        <v>182</v>
      </c>
      <c r="C24" s="50" t="s">
        <v>183</v>
      </c>
      <c r="D24" s="53" t="s">
        <v>184</v>
      </c>
      <c r="E24" s="50" t="s">
        <v>99</v>
      </c>
      <c r="F24" s="54">
        <v>2878789</v>
      </c>
      <c r="G24" s="54">
        <v>12544270</v>
      </c>
      <c r="H24" s="54">
        <v>2446111</v>
      </c>
      <c r="I24" s="55">
        <v>16867898</v>
      </c>
      <c r="J24" s="50"/>
      <c r="K24" s="50" t="s">
        <v>2032</v>
      </c>
      <c r="L24" s="58" t="s">
        <v>2032</v>
      </c>
      <c r="M24" s="58" t="s">
        <v>2032</v>
      </c>
      <c r="N24" s="58" t="s">
        <v>2032</v>
      </c>
      <c r="O24" s="58" t="s">
        <v>2032</v>
      </c>
      <c r="P24" s="59"/>
      <c r="Q24" s="60">
        <v>0</v>
      </c>
      <c r="R24" s="60">
        <v>9842409</v>
      </c>
      <c r="S24" s="60">
        <v>2777226</v>
      </c>
      <c r="T24" s="60">
        <v>3906674</v>
      </c>
      <c r="U24" s="60">
        <v>590276</v>
      </c>
      <c r="V24" s="79"/>
      <c r="W24" s="61">
        <f t="shared" si="160"/>
        <v>17116585</v>
      </c>
      <c r="X24" s="101">
        <v>3830294</v>
      </c>
      <c r="Y24" s="50" t="s">
        <v>167</v>
      </c>
      <c r="Z24" s="50"/>
      <c r="AA24" s="51" t="str">
        <f t="shared" si="161"/>
        <v/>
      </c>
      <c r="AB24" s="68" t="str">
        <f t="shared" si="162"/>
        <v/>
      </c>
      <c r="AC24" s="68" t="str">
        <f t="shared" si="163"/>
        <v/>
      </c>
      <c r="AD24" s="68" t="str">
        <f t="shared" si="164"/>
        <v/>
      </c>
      <c r="AE24" s="68" t="str">
        <f t="shared" si="165"/>
        <v/>
      </c>
      <c r="AF24" s="68" t="str">
        <f t="shared" si="166"/>
        <v/>
      </c>
      <c r="AG24" s="67" t="str">
        <f t="shared" si="7"/>
        <v/>
      </c>
      <c r="AH24" s="51"/>
      <c r="AI24" s="51" t="str">
        <f t="shared" si="8"/>
        <v/>
      </c>
      <c r="AJ24" s="68" t="str">
        <f t="shared" si="9"/>
        <v/>
      </c>
      <c r="AK24" s="68" t="str">
        <f t="shared" si="10"/>
        <v/>
      </c>
      <c r="AL24" s="68" t="str">
        <f t="shared" si="11"/>
        <v/>
      </c>
      <c r="AM24" s="68" t="str">
        <f t="shared" si="12"/>
        <v/>
      </c>
      <c r="AN24" s="68" t="str">
        <f t="shared" si="13"/>
        <v/>
      </c>
      <c r="AO24" s="67" t="str">
        <f t="shared" si="14"/>
        <v/>
      </c>
      <c r="AP24" s="51"/>
      <c r="AQ24" s="51" t="str">
        <f t="shared" si="15"/>
        <v/>
      </c>
      <c r="AR24" s="68" t="str">
        <f t="shared" si="16"/>
        <v/>
      </c>
      <c r="AS24" s="68" t="str">
        <f t="shared" si="17"/>
        <v/>
      </c>
      <c r="AT24" s="68" t="str">
        <f t="shared" si="18"/>
        <v/>
      </c>
      <c r="AU24" s="68" t="str">
        <f t="shared" si="19"/>
        <v/>
      </c>
      <c r="AV24" s="68" t="str">
        <f t="shared" si="20"/>
        <v/>
      </c>
      <c r="AW24" s="67" t="str">
        <f t="shared" si="21"/>
        <v/>
      </c>
      <c r="AX24" s="51"/>
      <c r="AY24" s="51" t="str">
        <f t="shared" si="22"/>
        <v/>
      </c>
      <c r="AZ24" s="68" t="str">
        <f t="shared" si="23"/>
        <v/>
      </c>
      <c r="BA24" s="68" t="str">
        <f t="shared" si="24"/>
        <v/>
      </c>
      <c r="BB24" s="68" t="str">
        <f t="shared" si="25"/>
        <v/>
      </c>
      <c r="BC24" s="68" t="str">
        <f t="shared" si="26"/>
        <v/>
      </c>
      <c r="BD24" s="68" t="str">
        <f t="shared" si="27"/>
        <v/>
      </c>
      <c r="BE24" s="68" t="str">
        <f t="shared" si="28"/>
        <v/>
      </c>
      <c r="BF24" s="51"/>
      <c r="BG24" s="69" t="str">
        <f t="shared" si="29"/>
        <v/>
      </c>
      <c r="BH24" s="67" t="str">
        <f t="shared" si="30"/>
        <v/>
      </c>
      <c r="BI24" s="67" t="str">
        <f t="shared" si="31"/>
        <v/>
      </c>
      <c r="BJ24" s="67" t="str">
        <f t="shared" si="32"/>
        <v/>
      </c>
      <c r="BK24" s="67" t="str">
        <f t="shared" si="33"/>
        <v/>
      </c>
      <c r="BL24" s="67" t="str">
        <f t="shared" si="34"/>
        <v/>
      </c>
      <c r="BM24" s="65" t="str">
        <f t="shared" si="35"/>
        <v/>
      </c>
      <c r="BN24" s="51"/>
      <c r="BO24" s="51" t="str">
        <f t="shared" si="167"/>
        <v/>
      </c>
      <c r="BP24" s="51" t="str">
        <f t="shared" si="168"/>
        <v/>
      </c>
      <c r="BQ24" s="51" t="str">
        <f t="shared" si="169"/>
        <v/>
      </c>
      <c r="BR24" s="71">
        <f t="shared" si="170"/>
        <v>2878789</v>
      </c>
      <c r="BS24" s="69" t="str">
        <f t="shared" si="40"/>
        <v/>
      </c>
      <c r="BT24" s="51"/>
      <c r="BU24" s="68" t="str">
        <f t="shared" si="171"/>
        <v/>
      </c>
      <c r="BV24" s="68" t="str">
        <f t="shared" si="172"/>
        <v/>
      </c>
      <c r="BW24" s="68" t="str">
        <f t="shared" si="173"/>
        <v/>
      </c>
      <c r="BX24" s="65">
        <f t="shared" si="174"/>
        <v>16867898</v>
      </c>
      <c r="BY24" s="67" t="str">
        <f t="shared" si="44"/>
        <v/>
      </c>
      <c r="BZ24" s="68"/>
      <c r="CA24" s="65" t="str">
        <f t="shared" si="45"/>
        <v/>
      </c>
      <c r="CB24" s="67" t="str">
        <f t="shared" si="46"/>
        <v/>
      </c>
      <c r="CC24" s="67" t="str">
        <f t="shared" si="47"/>
        <v/>
      </c>
      <c r="CD24" s="67">
        <f t="shared" si="48"/>
        <v>3830294</v>
      </c>
      <c r="CE24" s="67" t="str">
        <f t="shared" si="49"/>
        <v/>
      </c>
      <c r="CF24" s="68"/>
      <c r="CG24" s="68" t="str">
        <f t="shared" si="175"/>
        <v/>
      </c>
      <c r="CH24" s="68" t="str">
        <f t="shared" si="176"/>
        <v/>
      </c>
      <c r="CI24" s="68" t="str">
        <f t="shared" si="177"/>
        <v/>
      </c>
      <c r="CJ24" s="65">
        <f t="shared" si="178"/>
        <v>17116585</v>
      </c>
      <c r="CK24" s="67" t="str">
        <f t="shared" si="54"/>
        <v/>
      </c>
      <c r="CL24" s="68"/>
      <c r="CM24" s="68" t="str">
        <f t="shared" si="179"/>
        <v/>
      </c>
      <c r="CN24" s="68" t="str">
        <f t="shared" si="180"/>
        <v/>
      </c>
      <c r="CO24" s="68" t="str">
        <f t="shared" si="181"/>
        <v/>
      </c>
      <c r="CP24" s="65">
        <f t="shared" si="182"/>
        <v>0</v>
      </c>
      <c r="CQ24" s="67" t="str">
        <f t="shared" si="59"/>
        <v/>
      </c>
      <c r="CR24" s="68"/>
      <c r="CS24" s="68" t="str">
        <f t="shared" si="183"/>
        <v/>
      </c>
      <c r="CT24" s="68" t="str">
        <f t="shared" si="184"/>
        <v/>
      </c>
      <c r="CU24" s="68" t="str">
        <f t="shared" si="185"/>
        <v/>
      </c>
      <c r="CV24" s="65">
        <f t="shared" si="186"/>
        <v>9842409</v>
      </c>
      <c r="CW24" s="67" t="str">
        <f t="shared" si="64"/>
        <v/>
      </c>
      <c r="CX24" s="68"/>
      <c r="CY24" s="68" t="str">
        <f t="shared" si="187"/>
        <v/>
      </c>
      <c r="CZ24" s="68" t="str">
        <f t="shared" si="188"/>
        <v/>
      </c>
      <c r="DA24" s="68" t="str">
        <f t="shared" si="189"/>
        <v/>
      </c>
      <c r="DB24" s="65">
        <f t="shared" si="190"/>
        <v>2777226</v>
      </c>
      <c r="DC24" s="67" t="str">
        <f t="shared" si="69"/>
        <v/>
      </c>
      <c r="DD24" s="68"/>
      <c r="DE24" s="68" t="str">
        <f t="shared" si="191"/>
        <v/>
      </c>
      <c r="DF24" s="51" t="str">
        <f t="shared" si="192"/>
        <v/>
      </c>
      <c r="DG24" s="51" t="str">
        <f t="shared" si="193"/>
        <v/>
      </c>
      <c r="DH24" s="65">
        <f t="shared" si="194"/>
        <v>3906674</v>
      </c>
      <c r="DI24" s="69" t="str">
        <f t="shared" si="74"/>
        <v/>
      </c>
      <c r="DJ24" s="51"/>
      <c r="DK24" s="51" t="str">
        <f t="shared" si="195"/>
        <v/>
      </c>
      <c r="DL24" s="51" t="str">
        <f t="shared" si="196"/>
        <v/>
      </c>
      <c r="DM24" s="51" t="str">
        <f t="shared" si="197"/>
        <v/>
      </c>
      <c r="DN24" s="65">
        <f t="shared" si="198"/>
        <v>590276</v>
      </c>
      <c r="DO24" s="69" t="str">
        <f t="shared" si="79"/>
        <v/>
      </c>
      <c r="DP24" s="51"/>
      <c r="DQ24" s="51" t="s">
        <v>188</v>
      </c>
      <c r="DR24" s="81">
        <f>BS1104</f>
        <v>4265</v>
      </c>
      <c r="DS24" s="82">
        <f>BY1104</f>
        <v>286467</v>
      </c>
      <c r="DT24" s="71">
        <v>18068</v>
      </c>
      <c r="DU24" s="78">
        <f t="shared" si="80"/>
        <v>0.23605268983838831</v>
      </c>
    </row>
    <row r="25" spans="1:125" ht="15" x14ac:dyDescent="0.25">
      <c r="A25" s="56">
        <v>2018</v>
      </c>
      <c r="B25" s="51" t="s">
        <v>182</v>
      </c>
      <c r="C25" s="50" t="s">
        <v>183</v>
      </c>
      <c r="D25" s="53" t="s">
        <v>184</v>
      </c>
      <c r="E25" s="50" t="s">
        <v>99</v>
      </c>
      <c r="F25" s="89">
        <v>2686938</v>
      </c>
      <c r="G25" s="89">
        <v>9825835</v>
      </c>
      <c r="H25" s="89">
        <v>2299413</v>
      </c>
      <c r="I25" s="90">
        <v>17381103</v>
      </c>
      <c r="J25" s="50"/>
      <c r="K25" s="50" t="s">
        <v>2032</v>
      </c>
      <c r="L25" s="58"/>
      <c r="M25" s="58"/>
      <c r="N25" s="58"/>
      <c r="O25" s="58"/>
      <c r="P25" s="91"/>
      <c r="Q25" s="92">
        <v>322324</v>
      </c>
      <c r="R25" s="92">
        <v>10119120</v>
      </c>
      <c r="S25" s="92">
        <v>3347746</v>
      </c>
      <c r="T25" s="92">
        <v>3840600</v>
      </c>
      <c r="U25" s="92">
        <v>0</v>
      </c>
      <c r="V25" s="94"/>
      <c r="W25" s="61">
        <f t="shared" si="160"/>
        <v>17629790</v>
      </c>
      <c r="X25" s="90">
        <v>3646362</v>
      </c>
      <c r="Y25" s="56" t="s">
        <v>167</v>
      </c>
      <c r="Z25" s="50"/>
      <c r="AA25" s="102"/>
      <c r="AB25" s="64"/>
      <c r="AC25" s="64"/>
      <c r="AD25" s="64"/>
      <c r="AE25" s="65"/>
      <c r="AF25" s="65"/>
      <c r="AG25" s="67" t="str">
        <f t="shared" si="7"/>
        <v/>
      </c>
      <c r="AH25" s="51"/>
      <c r="AI25" s="51" t="str">
        <f t="shared" si="8"/>
        <v/>
      </c>
      <c r="AJ25" s="68" t="str">
        <f t="shared" si="9"/>
        <v/>
      </c>
      <c r="AK25" s="68" t="str">
        <f t="shared" si="10"/>
        <v/>
      </c>
      <c r="AL25" s="68" t="str">
        <f t="shared" si="11"/>
        <v/>
      </c>
      <c r="AM25" s="68" t="str">
        <f t="shared" si="12"/>
        <v/>
      </c>
      <c r="AN25" s="68" t="str">
        <f t="shared" si="13"/>
        <v/>
      </c>
      <c r="AO25" s="67" t="str">
        <f t="shared" si="14"/>
        <v/>
      </c>
      <c r="AP25" s="51"/>
      <c r="AQ25" s="51" t="str">
        <f t="shared" si="15"/>
        <v/>
      </c>
      <c r="AR25" s="68" t="str">
        <f t="shared" si="16"/>
        <v/>
      </c>
      <c r="AS25" s="68" t="str">
        <f t="shared" si="17"/>
        <v/>
      </c>
      <c r="AT25" s="68" t="str">
        <f t="shared" si="18"/>
        <v/>
      </c>
      <c r="AU25" s="68" t="str">
        <f t="shared" si="19"/>
        <v/>
      </c>
      <c r="AV25" s="68" t="str">
        <f t="shared" si="20"/>
        <v/>
      </c>
      <c r="AW25" s="67" t="str">
        <f t="shared" si="21"/>
        <v/>
      </c>
      <c r="AX25" s="51"/>
      <c r="AY25" s="51" t="str">
        <f t="shared" si="22"/>
        <v/>
      </c>
      <c r="AZ25" s="68" t="str">
        <f t="shared" si="23"/>
        <v/>
      </c>
      <c r="BA25" s="68" t="str">
        <f t="shared" si="24"/>
        <v/>
      </c>
      <c r="BB25" s="68" t="str">
        <f t="shared" si="25"/>
        <v/>
      </c>
      <c r="BC25" s="68" t="str">
        <f t="shared" si="26"/>
        <v/>
      </c>
      <c r="BD25" s="68" t="str">
        <f t="shared" si="27"/>
        <v/>
      </c>
      <c r="BE25" s="68" t="str">
        <f t="shared" si="28"/>
        <v/>
      </c>
      <c r="BF25" s="51"/>
      <c r="BG25" s="69" t="str">
        <f t="shared" si="29"/>
        <v/>
      </c>
      <c r="BH25" s="67" t="str">
        <f t="shared" si="30"/>
        <v/>
      </c>
      <c r="BI25" s="67" t="str">
        <f t="shared" si="31"/>
        <v/>
      </c>
      <c r="BJ25" s="67" t="str">
        <f t="shared" si="32"/>
        <v/>
      </c>
      <c r="BK25" s="67" t="str">
        <f t="shared" si="33"/>
        <v/>
      </c>
      <c r="BL25" s="67" t="str">
        <f t="shared" si="34"/>
        <v/>
      </c>
      <c r="BM25" s="65" t="str">
        <f t="shared" si="35"/>
        <v/>
      </c>
      <c r="BN25" s="70"/>
      <c r="BO25" s="70"/>
      <c r="BP25" s="51"/>
      <c r="BQ25" s="51"/>
      <c r="BR25" s="51"/>
      <c r="BS25" s="96">
        <f t="shared" si="40"/>
        <v>2686938</v>
      </c>
      <c r="BT25" s="70"/>
      <c r="BU25" s="65"/>
      <c r="BV25" s="68"/>
      <c r="BW25" s="68"/>
      <c r="BX25" s="68"/>
      <c r="BY25" s="67">
        <f t="shared" si="44"/>
        <v>17381103</v>
      </c>
      <c r="BZ25" s="65"/>
      <c r="CA25" s="65" t="str">
        <f t="shared" si="45"/>
        <v/>
      </c>
      <c r="CB25" s="67" t="str">
        <f t="shared" si="46"/>
        <v/>
      </c>
      <c r="CC25" s="67" t="str">
        <f t="shared" si="47"/>
        <v/>
      </c>
      <c r="CD25" s="67" t="str">
        <f t="shared" si="48"/>
        <v/>
      </c>
      <c r="CE25" s="67">
        <f t="shared" si="49"/>
        <v>3646362</v>
      </c>
      <c r="CF25" s="65"/>
      <c r="CG25" s="65"/>
      <c r="CH25" s="68"/>
      <c r="CI25" s="68"/>
      <c r="CJ25" s="68"/>
      <c r="CK25" s="67">
        <f t="shared" si="54"/>
        <v>17629790</v>
      </c>
      <c r="CL25" s="65"/>
      <c r="CM25" s="65"/>
      <c r="CN25" s="68"/>
      <c r="CO25" s="68"/>
      <c r="CP25" s="68"/>
      <c r="CQ25" s="67">
        <f t="shared" si="59"/>
        <v>322324</v>
      </c>
      <c r="CR25" s="65"/>
      <c r="CS25" s="65"/>
      <c r="CT25" s="68"/>
      <c r="CU25" s="68"/>
      <c r="CV25" s="68"/>
      <c r="CW25" s="67">
        <f t="shared" si="64"/>
        <v>10119120</v>
      </c>
      <c r="CX25" s="65"/>
      <c r="CY25" s="65"/>
      <c r="CZ25" s="68"/>
      <c r="DA25" s="68"/>
      <c r="DB25" s="68"/>
      <c r="DC25" s="67">
        <f t="shared" si="69"/>
        <v>3347746</v>
      </c>
      <c r="DD25" s="65"/>
      <c r="DE25" s="65"/>
      <c r="DF25" s="51"/>
      <c r="DG25" s="51"/>
      <c r="DH25" s="51"/>
      <c r="DI25" s="67">
        <f t="shared" si="74"/>
        <v>3840600</v>
      </c>
      <c r="DJ25" s="70"/>
      <c r="DK25" s="70"/>
      <c r="DL25" s="51"/>
      <c r="DM25" s="51"/>
      <c r="DN25" s="51"/>
      <c r="DO25" s="67">
        <f t="shared" si="79"/>
        <v>322324</v>
      </c>
      <c r="DP25" s="51"/>
      <c r="DQ25" s="51" t="s">
        <v>189</v>
      </c>
      <c r="DR25" s="81">
        <f>BS1016</f>
        <v>328386</v>
      </c>
      <c r="DS25" s="82">
        <f>BY1016</f>
        <v>3965866</v>
      </c>
      <c r="DT25" s="71">
        <v>89009</v>
      </c>
      <c r="DU25" s="78">
        <f t="shared" si="80"/>
        <v>3.6893572560078196</v>
      </c>
    </row>
    <row r="26" spans="1:125" ht="15" x14ac:dyDescent="0.25">
      <c r="A26" s="50"/>
      <c r="B26" s="51"/>
      <c r="C26" s="50"/>
      <c r="D26" s="53"/>
      <c r="E26" s="50"/>
      <c r="F26" s="54"/>
      <c r="G26" s="54"/>
      <c r="H26" s="54"/>
      <c r="I26" s="55"/>
      <c r="J26" s="50"/>
      <c r="K26" s="50" t="s">
        <v>2032</v>
      </c>
      <c r="L26" s="58"/>
      <c r="M26" s="58"/>
      <c r="N26" s="58"/>
      <c r="O26" s="58"/>
      <c r="P26" s="59"/>
      <c r="Q26" s="60"/>
      <c r="R26" s="60"/>
      <c r="S26" s="60"/>
      <c r="T26" s="60"/>
      <c r="U26" s="60"/>
      <c r="V26" s="79"/>
      <c r="W26" s="61"/>
      <c r="X26" s="101"/>
      <c r="Y26" s="50"/>
      <c r="Z26" s="50"/>
      <c r="AA26" s="102"/>
      <c r="AB26" s="64"/>
      <c r="AC26" s="64"/>
      <c r="AD26" s="64"/>
      <c r="AE26" s="65"/>
      <c r="AF26" s="65"/>
      <c r="AG26" s="67" t="str">
        <f t="shared" si="7"/>
        <v/>
      </c>
      <c r="AH26" s="51"/>
      <c r="AI26" s="51" t="str">
        <f t="shared" si="8"/>
        <v/>
      </c>
      <c r="AJ26" s="68" t="str">
        <f t="shared" si="9"/>
        <v/>
      </c>
      <c r="AK26" s="68" t="str">
        <f t="shared" si="10"/>
        <v/>
      </c>
      <c r="AL26" s="68" t="str">
        <f t="shared" si="11"/>
        <v/>
      </c>
      <c r="AM26" s="68" t="str">
        <f t="shared" si="12"/>
        <v/>
      </c>
      <c r="AN26" s="68" t="str">
        <f t="shared" si="13"/>
        <v/>
      </c>
      <c r="AO26" s="67" t="str">
        <f t="shared" si="14"/>
        <v/>
      </c>
      <c r="AP26" s="51"/>
      <c r="AQ26" s="51" t="str">
        <f t="shared" si="15"/>
        <v/>
      </c>
      <c r="AR26" s="68" t="str">
        <f t="shared" si="16"/>
        <v/>
      </c>
      <c r="AS26" s="68" t="str">
        <f t="shared" si="17"/>
        <v/>
      </c>
      <c r="AT26" s="68" t="str">
        <f t="shared" si="18"/>
        <v/>
      </c>
      <c r="AU26" s="68" t="str">
        <f t="shared" si="19"/>
        <v/>
      </c>
      <c r="AV26" s="68" t="str">
        <f t="shared" si="20"/>
        <v/>
      </c>
      <c r="AW26" s="67" t="str">
        <f t="shared" si="21"/>
        <v/>
      </c>
      <c r="AX26" s="51"/>
      <c r="AY26" s="51" t="str">
        <f t="shared" si="22"/>
        <v/>
      </c>
      <c r="AZ26" s="68" t="str">
        <f t="shared" si="23"/>
        <v/>
      </c>
      <c r="BA26" s="68" t="str">
        <f t="shared" si="24"/>
        <v/>
      </c>
      <c r="BB26" s="68" t="str">
        <f t="shared" si="25"/>
        <v/>
      </c>
      <c r="BC26" s="68" t="str">
        <f t="shared" si="26"/>
        <v/>
      </c>
      <c r="BD26" s="68" t="str">
        <f t="shared" si="27"/>
        <v/>
      </c>
      <c r="BE26" s="68" t="str">
        <f t="shared" si="28"/>
        <v/>
      </c>
      <c r="BF26" s="51"/>
      <c r="BG26" s="69" t="str">
        <f t="shared" si="29"/>
        <v/>
      </c>
      <c r="BH26" s="67" t="str">
        <f t="shared" si="30"/>
        <v/>
      </c>
      <c r="BI26" s="67" t="str">
        <f t="shared" si="31"/>
        <v/>
      </c>
      <c r="BJ26" s="67" t="str">
        <f t="shared" si="32"/>
        <v/>
      </c>
      <c r="BK26" s="67" t="str">
        <f t="shared" si="33"/>
        <v/>
      </c>
      <c r="BL26" s="67" t="str">
        <f t="shared" si="34"/>
        <v/>
      </c>
      <c r="BM26" s="65" t="str">
        <f t="shared" si="35"/>
        <v/>
      </c>
      <c r="BN26" s="70"/>
      <c r="BO26" s="70"/>
      <c r="BP26" s="51"/>
      <c r="BQ26" s="51"/>
      <c r="BR26" s="51"/>
      <c r="BS26" s="69" t="str">
        <f t="shared" si="40"/>
        <v/>
      </c>
      <c r="BT26" s="70"/>
      <c r="BU26" s="65"/>
      <c r="BV26" s="68"/>
      <c r="BW26" s="68"/>
      <c r="BX26" s="68"/>
      <c r="BY26" s="67" t="str">
        <f t="shared" si="44"/>
        <v/>
      </c>
      <c r="BZ26" s="65"/>
      <c r="CA26" s="65" t="str">
        <f t="shared" si="45"/>
        <v/>
      </c>
      <c r="CB26" s="67" t="str">
        <f t="shared" si="46"/>
        <v/>
      </c>
      <c r="CC26" s="67" t="str">
        <f t="shared" si="47"/>
        <v/>
      </c>
      <c r="CD26" s="67" t="str">
        <f t="shared" si="48"/>
        <v/>
      </c>
      <c r="CE26" s="67" t="str">
        <f t="shared" si="49"/>
        <v/>
      </c>
      <c r="CF26" s="65"/>
      <c r="CG26" s="65"/>
      <c r="CH26" s="68"/>
      <c r="CI26" s="68"/>
      <c r="CJ26" s="68"/>
      <c r="CK26" s="67" t="str">
        <f t="shared" si="54"/>
        <v/>
      </c>
      <c r="CL26" s="65"/>
      <c r="CM26" s="65"/>
      <c r="CN26" s="68"/>
      <c r="CO26" s="68"/>
      <c r="CP26" s="68"/>
      <c r="CQ26" s="67" t="str">
        <f t="shared" si="59"/>
        <v/>
      </c>
      <c r="CR26" s="65"/>
      <c r="CS26" s="65"/>
      <c r="CT26" s="68"/>
      <c r="CU26" s="68"/>
      <c r="CV26" s="68"/>
      <c r="CW26" s="67" t="str">
        <f t="shared" si="64"/>
        <v/>
      </c>
      <c r="CX26" s="65"/>
      <c r="CY26" s="65"/>
      <c r="CZ26" s="68"/>
      <c r="DA26" s="68"/>
      <c r="DB26" s="68"/>
      <c r="DC26" s="67" t="str">
        <f t="shared" si="69"/>
        <v/>
      </c>
      <c r="DD26" s="65"/>
      <c r="DE26" s="65"/>
      <c r="DF26" s="51"/>
      <c r="DG26" s="51"/>
      <c r="DH26" s="51"/>
      <c r="DI26" s="69" t="str">
        <f t="shared" si="74"/>
        <v/>
      </c>
      <c r="DJ26" s="70"/>
      <c r="DK26" s="70"/>
      <c r="DL26" s="51"/>
      <c r="DM26" s="51"/>
      <c r="DN26" s="51"/>
      <c r="DO26" s="69" t="str">
        <f t="shared" si="79"/>
        <v/>
      </c>
      <c r="DP26" s="51"/>
      <c r="DQ26" s="51" t="s">
        <v>190</v>
      </c>
      <c r="DR26" s="81">
        <f>BS422+BS1074</f>
        <v>1005233</v>
      </c>
      <c r="DS26" s="82">
        <f>BY422+BY1074</f>
        <v>13213230</v>
      </c>
      <c r="DT26" s="71">
        <v>282928</v>
      </c>
      <c r="DU26" s="78">
        <f t="shared" si="80"/>
        <v>3.552964004976531</v>
      </c>
    </row>
    <row r="27" spans="1:125" ht="15" x14ac:dyDescent="0.25">
      <c r="A27" s="50">
        <v>2014</v>
      </c>
      <c r="B27" s="51" t="s">
        <v>191</v>
      </c>
      <c r="C27" s="50" t="s">
        <v>192</v>
      </c>
      <c r="D27" s="53" t="s">
        <v>193</v>
      </c>
      <c r="E27" s="50" t="s">
        <v>7</v>
      </c>
      <c r="F27" s="54">
        <v>18841607</v>
      </c>
      <c r="G27" s="54">
        <v>73953419</v>
      </c>
      <c r="H27" s="54">
        <v>4932828</v>
      </c>
      <c r="I27" s="55">
        <v>65995925</v>
      </c>
      <c r="J27" s="50"/>
      <c r="K27" s="50" t="s">
        <v>2032</v>
      </c>
      <c r="L27" s="58" t="s">
        <v>2032</v>
      </c>
      <c r="M27" s="58" t="s">
        <v>2032</v>
      </c>
      <c r="N27" s="58" t="s">
        <v>2032</v>
      </c>
      <c r="O27" s="58" t="s">
        <v>2032</v>
      </c>
      <c r="P27" s="59"/>
      <c r="Q27" s="60">
        <v>19202776</v>
      </c>
      <c r="R27" s="60">
        <v>26302650</v>
      </c>
      <c r="S27" s="60">
        <v>13676384</v>
      </c>
      <c r="T27" s="60">
        <v>1385209</v>
      </c>
      <c r="U27" s="60">
        <v>5457418</v>
      </c>
      <c r="V27" s="79"/>
      <c r="W27" s="61">
        <f t="shared" ref="W27:W31" si="199">R27+S27+T27+U27+Q27</f>
        <v>66024437</v>
      </c>
      <c r="X27" s="101">
        <v>29695751</v>
      </c>
      <c r="Y27" s="50"/>
      <c r="Z27" s="50" t="s">
        <v>193</v>
      </c>
      <c r="AA27" s="62">
        <f t="shared" ref="AA27:AA30" si="200">IF(A27 =2014,IF(Y27 ="",F27,""),"")</f>
        <v>18841607</v>
      </c>
      <c r="AB27" s="64">
        <f t="shared" ref="AB27:AB30" si="201">IF(A27 =2014,IF(Y27 ="",I27,""),"")</f>
        <v>65995925</v>
      </c>
      <c r="AC27" s="64">
        <f t="shared" ref="AC27:AC30" si="202">IF(A27 =2014,IF(Y27 ="",Q27,""),"")</f>
        <v>19202776</v>
      </c>
      <c r="AD27" s="64">
        <f t="shared" ref="AD27:AD30" si="203">IF(A27 =2014,IF(Y27 ="",R27,""),"")</f>
        <v>26302650</v>
      </c>
      <c r="AE27" s="65">
        <f t="shared" ref="AE27:AE30" si="204">IF(A27 =2014,IF(Y27 ="",S27,""),"")</f>
        <v>13676384</v>
      </c>
      <c r="AF27" s="65">
        <f t="shared" ref="AF27:AF30" si="205">IF(A27 =2014,IF(Y27 ="",T27+U27,""),"")</f>
        <v>6842627</v>
      </c>
      <c r="AG27" s="67">
        <f t="shared" si="7"/>
        <v>29695751</v>
      </c>
      <c r="AH27" s="51"/>
      <c r="AI27" s="51" t="str">
        <f t="shared" si="8"/>
        <v/>
      </c>
      <c r="AJ27" s="68" t="str">
        <f t="shared" si="9"/>
        <v/>
      </c>
      <c r="AK27" s="68" t="str">
        <f t="shared" si="10"/>
        <v/>
      </c>
      <c r="AL27" s="68" t="str">
        <f t="shared" si="11"/>
        <v/>
      </c>
      <c r="AM27" s="68" t="str">
        <f t="shared" si="12"/>
        <v/>
      </c>
      <c r="AN27" s="68" t="str">
        <f t="shared" si="13"/>
        <v/>
      </c>
      <c r="AO27" s="67" t="str">
        <f t="shared" si="14"/>
        <v/>
      </c>
      <c r="AP27" s="51"/>
      <c r="AQ27" s="51" t="str">
        <f t="shared" si="15"/>
        <v/>
      </c>
      <c r="AR27" s="68" t="str">
        <f t="shared" si="16"/>
        <v/>
      </c>
      <c r="AS27" s="68" t="str">
        <f t="shared" si="17"/>
        <v/>
      </c>
      <c r="AT27" s="68" t="str">
        <f t="shared" si="18"/>
        <v/>
      </c>
      <c r="AU27" s="68" t="str">
        <f t="shared" si="19"/>
        <v/>
      </c>
      <c r="AV27" s="68" t="str">
        <f t="shared" si="20"/>
        <v/>
      </c>
      <c r="AW27" s="67" t="str">
        <f t="shared" si="21"/>
        <v/>
      </c>
      <c r="AX27" s="51"/>
      <c r="AY27" s="51" t="str">
        <f t="shared" si="22"/>
        <v/>
      </c>
      <c r="AZ27" s="68" t="str">
        <f t="shared" si="23"/>
        <v/>
      </c>
      <c r="BA27" s="68" t="str">
        <f t="shared" si="24"/>
        <v/>
      </c>
      <c r="BB27" s="68" t="str">
        <f t="shared" si="25"/>
        <v/>
      </c>
      <c r="BC27" s="68" t="str">
        <f t="shared" si="26"/>
        <v/>
      </c>
      <c r="BD27" s="68" t="str">
        <f t="shared" si="27"/>
        <v/>
      </c>
      <c r="BE27" s="68" t="str">
        <f t="shared" si="28"/>
        <v/>
      </c>
      <c r="BF27" s="51"/>
      <c r="BG27" s="69" t="str">
        <f t="shared" si="29"/>
        <v/>
      </c>
      <c r="BH27" s="67" t="str">
        <f t="shared" si="30"/>
        <v/>
      </c>
      <c r="BI27" s="67" t="str">
        <f t="shared" si="31"/>
        <v/>
      </c>
      <c r="BJ27" s="67" t="str">
        <f t="shared" si="32"/>
        <v/>
      </c>
      <c r="BK27" s="67" t="str">
        <f t="shared" si="33"/>
        <v/>
      </c>
      <c r="BL27" s="67" t="str">
        <f t="shared" si="34"/>
        <v/>
      </c>
      <c r="BM27" s="65" t="str">
        <f t="shared" si="35"/>
        <v/>
      </c>
      <c r="BN27" s="70"/>
      <c r="BO27" s="71">
        <f t="shared" ref="BO27:BO30" si="206">IF(A27 =2014,F27,"")</f>
        <v>18841607</v>
      </c>
      <c r="BP27" s="51" t="str">
        <f t="shared" ref="BP27:BP30" si="207">IF(A27 =2015,F27,"")</f>
        <v/>
      </c>
      <c r="BQ27" s="51" t="str">
        <f t="shared" ref="BQ27:BQ30" si="208">IF(A27 =2016,F27,"")</f>
        <v/>
      </c>
      <c r="BR27" s="51" t="str">
        <f t="shared" ref="BR27:BR30" si="209">IF(A27 =2017,F27,"")</f>
        <v/>
      </c>
      <c r="BS27" s="69" t="str">
        <f t="shared" si="40"/>
        <v/>
      </c>
      <c r="BT27" s="70"/>
      <c r="BU27" s="65">
        <f t="shared" ref="BU27:BU30" si="210">IF(A27 =2014,I27,"")</f>
        <v>65995925</v>
      </c>
      <c r="BV27" s="68" t="str">
        <f t="shared" ref="BV27:BV30" si="211">IF(A27 =2015,I27,"")</f>
        <v/>
      </c>
      <c r="BW27" s="68" t="str">
        <f t="shared" ref="BW27:BW30" si="212">IF(A27 =2016,I27,"")</f>
        <v/>
      </c>
      <c r="BX27" s="68" t="str">
        <f t="shared" ref="BX27:BX30" si="213">IF(A27 =2017,I27,"")</f>
        <v/>
      </c>
      <c r="BY27" s="67" t="str">
        <f t="shared" si="44"/>
        <v/>
      </c>
      <c r="BZ27" s="65"/>
      <c r="CA27" s="65">
        <f t="shared" si="45"/>
        <v>29695751</v>
      </c>
      <c r="CB27" s="67" t="str">
        <f t="shared" si="46"/>
        <v/>
      </c>
      <c r="CC27" s="67" t="str">
        <f t="shared" si="47"/>
        <v/>
      </c>
      <c r="CD27" s="67" t="str">
        <f t="shared" si="48"/>
        <v/>
      </c>
      <c r="CE27" s="67" t="str">
        <f t="shared" si="49"/>
        <v/>
      </c>
      <c r="CF27" s="65"/>
      <c r="CG27" s="65">
        <f t="shared" ref="CG27:CG30" si="214">IF(A27 =2014,Q27+R27+S27+T27+U27,"")</f>
        <v>66024437</v>
      </c>
      <c r="CH27" s="68" t="str">
        <f t="shared" ref="CH27:CH30" si="215">IF(A27 =2015,Q27+R27+S27+T27+U27,"")</f>
        <v/>
      </c>
      <c r="CI27" s="68" t="str">
        <f t="shared" ref="CI27:CI30" si="216">IF(A27 =2016,Q27+R27+S27+T27+U27,"")</f>
        <v/>
      </c>
      <c r="CJ27" s="68" t="str">
        <f t="shared" ref="CJ27:CJ30" si="217">IF(A27 =2017,Q27+R27+S27+T27+U27,"")</f>
        <v/>
      </c>
      <c r="CK27" s="67" t="str">
        <f t="shared" si="54"/>
        <v/>
      </c>
      <c r="CL27" s="65"/>
      <c r="CM27" s="65">
        <f t="shared" ref="CM27:CM30" si="218">IF(A27 =2014,Q27,"")</f>
        <v>19202776</v>
      </c>
      <c r="CN27" s="68" t="str">
        <f t="shared" ref="CN27:CN30" si="219">IF(A27 =2015,Q27,"")</f>
        <v/>
      </c>
      <c r="CO27" s="68" t="str">
        <f t="shared" ref="CO27:CO30" si="220">IF(A27 =2016,Q27,"")</f>
        <v/>
      </c>
      <c r="CP27" s="68" t="str">
        <f t="shared" ref="CP27:CP30" si="221">IF(A27 =2017,Q27,"")</f>
        <v/>
      </c>
      <c r="CQ27" s="67" t="str">
        <f t="shared" si="59"/>
        <v/>
      </c>
      <c r="CR27" s="65"/>
      <c r="CS27" s="65">
        <f t="shared" ref="CS27:CS30" si="222">IF(A27 =2014,R27,"")</f>
        <v>26302650</v>
      </c>
      <c r="CT27" s="68" t="str">
        <f t="shared" ref="CT27:CT30" si="223">IF(A27 =2015,R27,"")</f>
        <v/>
      </c>
      <c r="CU27" s="68" t="str">
        <f t="shared" ref="CU27:CU30" si="224">IF(A27 =2016,R27,"")</f>
        <v/>
      </c>
      <c r="CV27" s="68" t="str">
        <f t="shared" ref="CV27:CV30" si="225">IF(A27 =2017,R27,"")</f>
        <v/>
      </c>
      <c r="CW27" s="67" t="str">
        <f t="shared" si="64"/>
        <v/>
      </c>
      <c r="CX27" s="65"/>
      <c r="CY27" s="65">
        <f t="shared" ref="CY27:CY30" si="226">IF(A27 =2014,S27,"")</f>
        <v>13676384</v>
      </c>
      <c r="CZ27" s="68" t="str">
        <f t="shared" ref="CZ27:CZ30" si="227">IF(A27 =2015,S27,"")</f>
        <v/>
      </c>
      <c r="DA27" s="68" t="str">
        <f t="shared" ref="DA27:DA30" si="228">IF(A27 =2016,S27,"")</f>
        <v/>
      </c>
      <c r="DB27" s="68" t="str">
        <f t="shared" ref="DB27:DB30" si="229">IF(A27 =2017,S27,"")</f>
        <v/>
      </c>
      <c r="DC27" s="67" t="str">
        <f t="shared" si="69"/>
        <v/>
      </c>
      <c r="DD27" s="65"/>
      <c r="DE27" s="65">
        <f t="shared" ref="DE27:DE30" si="230">IF(A27 =2014,T27,"")</f>
        <v>1385209</v>
      </c>
      <c r="DF27" s="51" t="str">
        <f t="shared" ref="DF27:DF30" si="231">IF(A27 =2015,T27,"")</f>
        <v/>
      </c>
      <c r="DG27" s="51" t="str">
        <f t="shared" ref="DG27:DG30" si="232">IF(A27 =2016,T27,"")</f>
        <v/>
      </c>
      <c r="DH27" s="51" t="str">
        <f t="shared" ref="DH27:DH30" si="233">IF(A27 =2017,T27,"")</f>
        <v/>
      </c>
      <c r="DI27" s="69" t="str">
        <f t="shared" si="74"/>
        <v/>
      </c>
      <c r="DJ27" s="70"/>
      <c r="DK27" s="65">
        <f t="shared" ref="DK27:DK30" si="234">IF(A27 =2014,U27,"")</f>
        <v>5457418</v>
      </c>
      <c r="DL27" s="51" t="str">
        <f t="shared" ref="DL27:DL30" si="235">IF(A27 =2015,U27,"")</f>
        <v/>
      </c>
      <c r="DM27" s="51" t="str">
        <f t="shared" ref="DM27:DM30" si="236">IF(A27 =2016,U27,"")</f>
        <v/>
      </c>
      <c r="DN27" s="51" t="str">
        <f t="shared" ref="DN27:DN30" si="237">IF(A27 =2017,U27,"")</f>
        <v/>
      </c>
      <c r="DO27" s="69" t="str">
        <f t="shared" si="79"/>
        <v/>
      </c>
      <c r="DP27" s="51"/>
      <c r="DQ27" s="51" t="s">
        <v>194</v>
      </c>
      <c r="DR27" s="81">
        <f>BS927</f>
        <v>13251</v>
      </c>
      <c r="DS27" s="82">
        <f>BY927</f>
        <v>401251</v>
      </c>
      <c r="DT27" s="71">
        <v>9602</v>
      </c>
      <c r="DU27" s="78">
        <f t="shared" si="80"/>
        <v>1.3800249947927514</v>
      </c>
    </row>
    <row r="28" spans="1:125" ht="15" x14ac:dyDescent="0.25">
      <c r="A28" s="50">
        <v>2015</v>
      </c>
      <c r="B28" s="51" t="s">
        <v>191</v>
      </c>
      <c r="C28" s="50" t="s">
        <v>192</v>
      </c>
      <c r="D28" s="53" t="s">
        <v>193</v>
      </c>
      <c r="E28" s="50" t="s">
        <v>7</v>
      </c>
      <c r="F28" s="54">
        <v>18773986</v>
      </c>
      <c r="G28" s="54">
        <v>76121283</v>
      </c>
      <c r="H28" s="54">
        <v>4802729</v>
      </c>
      <c r="I28" s="55">
        <v>69439314</v>
      </c>
      <c r="J28" s="50"/>
      <c r="K28" s="50" t="s">
        <v>2032</v>
      </c>
      <c r="L28" s="58" t="s">
        <v>2032</v>
      </c>
      <c r="M28" s="58" t="s">
        <v>2032</v>
      </c>
      <c r="N28" s="58" t="s">
        <v>2032</v>
      </c>
      <c r="O28" s="58" t="s">
        <v>2032</v>
      </c>
      <c r="P28" s="59"/>
      <c r="Q28" s="60">
        <v>22857610</v>
      </c>
      <c r="R28" s="60">
        <v>26448636</v>
      </c>
      <c r="S28" s="60">
        <v>13361718</v>
      </c>
      <c r="T28" s="60">
        <v>1428404</v>
      </c>
      <c r="U28" s="60">
        <v>5469381</v>
      </c>
      <c r="V28" s="79"/>
      <c r="W28" s="61">
        <f t="shared" si="199"/>
        <v>69565749</v>
      </c>
      <c r="X28" s="101">
        <v>12022069</v>
      </c>
      <c r="Y28" s="50"/>
      <c r="Z28" s="50"/>
      <c r="AA28" s="51" t="str">
        <f t="shared" si="200"/>
        <v/>
      </c>
      <c r="AB28" s="68" t="str">
        <f t="shared" si="201"/>
        <v/>
      </c>
      <c r="AC28" s="68" t="str">
        <f t="shared" si="202"/>
        <v/>
      </c>
      <c r="AD28" s="68" t="str">
        <f t="shared" si="203"/>
        <v/>
      </c>
      <c r="AE28" s="68" t="str">
        <f t="shared" si="204"/>
        <v/>
      </c>
      <c r="AF28" s="68" t="str">
        <f t="shared" si="205"/>
        <v/>
      </c>
      <c r="AG28" s="67" t="str">
        <f t="shared" si="7"/>
        <v/>
      </c>
      <c r="AH28" s="51"/>
      <c r="AI28" s="80">
        <f t="shared" si="8"/>
        <v>18773986</v>
      </c>
      <c r="AJ28" s="68">
        <f t="shared" si="9"/>
        <v>69439314</v>
      </c>
      <c r="AK28" s="68">
        <f t="shared" si="10"/>
        <v>22857610</v>
      </c>
      <c r="AL28" s="68">
        <f t="shared" si="11"/>
        <v>26448636</v>
      </c>
      <c r="AM28" s="68">
        <f t="shared" si="12"/>
        <v>13361718</v>
      </c>
      <c r="AN28" s="68">
        <f t="shared" si="13"/>
        <v>6897785</v>
      </c>
      <c r="AO28" s="67">
        <f t="shared" si="14"/>
        <v>12022069</v>
      </c>
      <c r="AP28" s="51"/>
      <c r="AQ28" s="51" t="str">
        <f t="shared" si="15"/>
        <v/>
      </c>
      <c r="AR28" s="68" t="str">
        <f t="shared" si="16"/>
        <v/>
      </c>
      <c r="AS28" s="68" t="str">
        <f t="shared" si="17"/>
        <v/>
      </c>
      <c r="AT28" s="68" t="str">
        <f t="shared" si="18"/>
        <v/>
      </c>
      <c r="AU28" s="68" t="str">
        <f t="shared" si="19"/>
        <v/>
      </c>
      <c r="AV28" s="68" t="str">
        <f t="shared" si="20"/>
        <v/>
      </c>
      <c r="AW28" s="67" t="str">
        <f t="shared" si="21"/>
        <v/>
      </c>
      <c r="AX28" s="51"/>
      <c r="AY28" s="51" t="str">
        <f t="shared" si="22"/>
        <v/>
      </c>
      <c r="AZ28" s="68" t="str">
        <f t="shared" si="23"/>
        <v/>
      </c>
      <c r="BA28" s="68" t="str">
        <f t="shared" si="24"/>
        <v/>
      </c>
      <c r="BB28" s="68" t="str">
        <f t="shared" si="25"/>
        <v/>
      </c>
      <c r="BC28" s="68" t="str">
        <f t="shared" si="26"/>
        <v/>
      </c>
      <c r="BD28" s="68" t="str">
        <f t="shared" si="27"/>
        <v/>
      </c>
      <c r="BE28" s="68" t="str">
        <f t="shared" si="28"/>
        <v/>
      </c>
      <c r="BF28" s="51"/>
      <c r="BG28" s="69" t="str">
        <f t="shared" si="29"/>
        <v/>
      </c>
      <c r="BH28" s="67" t="str">
        <f t="shared" si="30"/>
        <v/>
      </c>
      <c r="BI28" s="67" t="str">
        <f t="shared" si="31"/>
        <v/>
      </c>
      <c r="BJ28" s="67" t="str">
        <f t="shared" si="32"/>
        <v/>
      </c>
      <c r="BK28" s="67" t="str">
        <f t="shared" si="33"/>
        <v/>
      </c>
      <c r="BL28" s="67" t="str">
        <f t="shared" si="34"/>
        <v/>
      </c>
      <c r="BM28" s="65" t="str">
        <f t="shared" si="35"/>
        <v/>
      </c>
      <c r="BN28" s="51"/>
      <c r="BO28" s="51" t="str">
        <f t="shared" si="206"/>
        <v/>
      </c>
      <c r="BP28" s="71">
        <f t="shared" si="207"/>
        <v>18773986</v>
      </c>
      <c r="BQ28" s="51" t="str">
        <f t="shared" si="208"/>
        <v/>
      </c>
      <c r="BR28" s="51" t="str">
        <f t="shared" si="209"/>
        <v/>
      </c>
      <c r="BS28" s="69" t="str">
        <f t="shared" si="40"/>
        <v/>
      </c>
      <c r="BT28" s="51"/>
      <c r="BU28" s="68" t="str">
        <f t="shared" si="210"/>
        <v/>
      </c>
      <c r="BV28" s="65">
        <f t="shared" si="211"/>
        <v>69439314</v>
      </c>
      <c r="BW28" s="68" t="str">
        <f t="shared" si="212"/>
        <v/>
      </c>
      <c r="BX28" s="68" t="str">
        <f t="shared" si="213"/>
        <v/>
      </c>
      <c r="BY28" s="67" t="str">
        <f t="shared" si="44"/>
        <v/>
      </c>
      <c r="BZ28" s="68"/>
      <c r="CA28" s="65" t="str">
        <f t="shared" si="45"/>
        <v/>
      </c>
      <c r="CB28" s="67">
        <f t="shared" si="46"/>
        <v>12022069</v>
      </c>
      <c r="CC28" s="67" t="str">
        <f t="shared" si="47"/>
        <v/>
      </c>
      <c r="CD28" s="67" t="str">
        <f t="shared" si="48"/>
        <v/>
      </c>
      <c r="CE28" s="67" t="str">
        <f t="shared" si="49"/>
        <v/>
      </c>
      <c r="CF28" s="68"/>
      <c r="CG28" s="68" t="str">
        <f t="shared" si="214"/>
        <v/>
      </c>
      <c r="CH28" s="65">
        <f t="shared" si="215"/>
        <v>69565749</v>
      </c>
      <c r="CI28" s="68" t="str">
        <f t="shared" si="216"/>
        <v/>
      </c>
      <c r="CJ28" s="68" t="str">
        <f t="shared" si="217"/>
        <v/>
      </c>
      <c r="CK28" s="67" t="str">
        <f t="shared" si="54"/>
        <v/>
      </c>
      <c r="CL28" s="68"/>
      <c r="CM28" s="68" t="str">
        <f t="shared" si="218"/>
        <v/>
      </c>
      <c r="CN28" s="65">
        <f t="shared" si="219"/>
        <v>22857610</v>
      </c>
      <c r="CO28" s="68" t="str">
        <f t="shared" si="220"/>
        <v/>
      </c>
      <c r="CP28" s="68" t="str">
        <f t="shared" si="221"/>
        <v/>
      </c>
      <c r="CQ28" s="67" t="str">
        <f t="shared" si="59"/>
        <v/>
      </c>
      <c r="CR28" s="68"/>
      <c r="CS28" s="68" t="str">
        <f t="shared" si="222"/>
        <v/>
      </c>
      <c r="CT28" s="65">
        <f t="shared" si="223"/>
        <v>26448636</v>
      </c>
      <c r="CU28" s="68" t="str">
        <f t="shared" si="224"/>
        <v/>
      </c>
      <c r="CV28" s="68" t="str">
        <f t="shared" si="225"/>
        <v/>
      </c>
      <c r="CW28" s="67" t="str">
        <f t="shared" si="64"/>
        <v/>
      </c>
      <c r="CX28" s="68"/>
      <c r="CY28" s="68" t="str">
        <f t="shared" si="226"/>
        <v/>
      </c>
      <c r="CZ28" s="65">
        <f t="shared" si="227"/>
        <v>13361718</v>
      </c>
      <c r="DA28" s="68" t="str">
        <f t="shared" si="228"/>
        <v/>
      </c>
      <c r="DB28" s="68" t="str">
        <f t="shared" si="229"/>
        <v/>
      </c>
      <c r="DC28" s="67" t="str">
        <f t="shared" si="69"/>
        <v/>
      </c>
      <c r="DD28" s="68"/>
      <c r="DE28" s="68" t="str">
        <f t="shared" si="230"/>
        <v/>
      </c>
      <c r="DF28" s="65">
        <f t="shared" si="231"/>
        <v>1428404</v>
      </c>
      <c r="DG28" s="51" t="str">
        <f t="shared" si="232"/>
        <v/>
      </c>
      <c r="DH28" s="51" t="str">
        <f t="shared" si="233"/>
        <v/>
      </c>
      <c r="DI28" s="69" t="str">
        <f t="shared" si="74"/>
        <v/>
      </c>
      <c r="DJ28" s="51"/>
      <c r="DK28" s="51" t="str">
        <f t="shared" si="234"/>
        <v/>
      </c>
      <c r="DL28" s="65">
        <f t="shared" si="235"/>
        <v>5469381</v>
      </c>
      <c r="DM28" s="51" t="str">
        <f t="shared" si="236"/>
        <v/>
      </c>
      <c r="DN28" s="51" t="str">
        <f t="shared" si="237"/>
        <v/>
      </c>
      <c r="DO28" s="69" t="str">
        <f t="shared" si="79"/>
        <v/>
      </c>
      <c r="DP28" s="51"/>
      <c r="DQ28" s="51" t="s">
        <v>195</v>
      </c>
      <c r="DR28" s="104"/>
      <c r="DS28" s="104"/>
      <c r="DT28" s="71">
        <v>13616</v>
      </c>
      <c r="DU28" s="78">
        <f t="shared" si="80"/>
        <v>0</v>
      </c>
    </row>
    <row r="29" spans="1:125" ht="15" x14ac:dyDescent="0.25">
      <c r="A29" s="50">
        <v>2016</v>
      </c>
      <c r="B29" s="51" t="s">
        <v>191</v>
      </c>
      <c r="C29" s="50" t="s">
        <v>192</v>
      </c>
      <c r="D29" s="53" t="s">
        <v>193</v>
      </c>
      <c r="E29" s="50" t="s">
        <v>7</v>
      </c>
      <c r="F29" s="54">
        <v>16601271</v>
      </c>
      <c r="G29" s="54">
        <v>70241546</v>
      </c>
      <c r="H29" s="54">
        <v>4929080</v>
      </c>
      <c r="I29" s="55">
        <v>73089753</v>
      </c>
      <c r="J29" s="50"/>
      <c r="K29" s="50" t="s">
        <v>2032</v>
      </c>
      <c r="L29" s="58" t="s">
        <v>2032</v>
      </c>
      <c r="M29" s="58" t="s">
        <v>2032</v>
      </c>
      <c r="N29" s="58" t="s">
        <v>2032</v>
      </c>
      <c r="O29" s="58" t="s">
        <v>2032</v>
      </c>
      <c r="P29" s="59"/>
      <c r="Q29" s="60">
        <v>27731580</v>
      </c>
      <c r="R29" s="60">
        <v>27095904</v>
      </c>
      <c r="S29" s="60">
        <v>12841034</v>
      </c>
      <c r="T29" s="60">
        <v>1342630</v>
      </c>
      <c r="U29" s="60">
        <v>5726180</v>
      </c>
      <c r="V29" s="79"/>
      <c r="W29" s="61">
        <f t="shared" si="199"/>
        <v>74737328</v>
      </c>
      <c r="X29" s="101">
        <v>30309472</v>
      </c>
      <c r="Y29" s="50"/>
      <c r="Z29" s="50"/>
      <c r="AA29" s="51" t="str">
        <f t="shared" si="200"/>
        <v/>
      </c>
      <c r="AB29" s="68" t="str">
        <f t="shared" si="201"/>
        <v/>
      </c>
      <c r="AC29" s="68" t="str">
        <f t="shared" si="202"/>
        <v/>
      </c>
      <c r="AD29" s="68" t="str">
        <f t="shared" si="203"/>
        <v/>
      </c>
      <c r="AE29" s="68" t="str">
        <f t="shared" si="204"/>
        <v/>
      </c>
      <c r="AF29" s="68" t="str">
        <f t="shared" si="205"/>
        <v/>
      </c>
      <c r="AG29" s="67" t="str">
        <f t="shared" si="7"/>
        <v/>
      </c>
      <c r="AH29" s="51"/>
      <c r="AI29" s="51" t="str">
        <f t="shared" si="8"/>
        <v/>
      </c>
      <c r="AJ29" s="68" t="str">
        <f t="shared" si="9"/>
        <v/>
      </c>
      <c r="AK29" s="68" t="str">
        <f t="shared" si="10"/>
        <v/>
      </c>
      <c r="AL29" s="68" t="str">
        <f t="shared" si="11"/>
        <v/>
      </c>
      <c r="AM29" s="68" t="str">
        <f t="shared" si="12"/>
        <v/>
      </c>
      <c r="AN29" s="68" t="str">
        <f t="shared" si="13"/>
        <v/>
      </c>
      <c r="AO29" s="67" t="str">
        <f t="shared" si="14"/>
        <v/>
      </c>
      <c r="AP29" s="51"/>
      <c r="AQ29" s="80">
        <f t="shared" si="15"/>
        <v>16601271</v>
      </c>
      <c r="AR29" s="68">
        <f t="shared" si="16"/>
        <v>73089753</v>
      </c>
      <c r="AS29" s="68">
        <f t="shared" si="17"/>
        <v>27731580</v>
      </c>
      <c r="AT29" s="68">
        <f t="shared" si="18"/>
        <v>27095904</v>
      </c>
      <c r="AU29" s="68">
        <f t="shared" si="19"/>
        <v>12841034</v>
      </c>
      <c r="AV29" s="68">
        <f t="shared" si="20"/>
        <v>7068810</v>
      </c>
      <c r="AW29" s="67">
        <f t="shared" si="21"/>
        <v>30309472</v>
      </c>
      <c r="AX29" s="51"/>
      <c r="AY29" s="51" t="str">
        <f t="shared" si="22"/>
        <v/>
      </c>
      <c r="AZ29" s="68" t="str">
        <f t="shared" si="23"/>
        <v/>
      </c>
      <c r="BA29" s="68" t="str">
        <f t="shared" si="24"/>
        <v/>
      </c>
      <c r="BB29" s="68" t="str">
        <f t="shared" si="25"/>
        <v/>
      </c>
      <c r="BC29" s="68" t="str">
        <f t="shared" si="26"/>
        <v/>
      </c>
      <c r="BD29" s="68" t="str">
        <f t="shared" si="27"/>
        <v/>
      </c>
      <c r="BE29" s="68" t="str">
        <f t="shared" si="28"/>
        <v/>
      </c>
      <c r="BF29" s="51"/>
      <c r="BG29" s="69" t="str">
        <f t="shared" si="29"/>
        <v/>
      </c>
      <c r="BH29" s="67" t="str">
        <f t="shared" si="30"/>
        <v/>
      </c>
      <c r="BI29" s="67" t="str">
        <f t="shared" si="31"/>
        <v/>
      </c>
      <c r="BJ29" s="67" t="str">
        <f t="shared" si="32"/>
        <v/>
      </c>
      <c r="BK29" s="67" t="str">
        <f t="shared" si="33"/>
        <v/>
      </c>
      <c r="BL29" s="67" t="str">
        <f t="shared" si="34"/>
        <v/>
      </c>
      <c r="BM29" s="65" t="str">
        <f t="shared" si="35"/>
        <v/>
      </c>
      <c r="BN29" s="51"/>
      <c r="BO29" s="51" t="str">
        <f t="shared" si="206"/>
        <v/>
      </c>
      <c r="BP29" s="51" t="str">
        <f t="shared" si="207"/>
        <v/>
      </c>
      <c r="BQ29" s="71">
        <f t="shared" si="208"/>
        <v>16601271</v>
      </c>
      <c r="BR29" s="51" t="str">
        <f t="shared" si="209"/>
        <v/>
      </c>
      <c r="BS29" s="69" t="str">
        <f t="shared" si="40"/>
        <v/>
      </c>
      <c r="BT29" s="51"/>
      <c r="BU29" s="68" t="str">
        <f t="shared" si="210"/>
        <v/>
      </c>
      <c r="BV29" s="68" t="str">
        <f t="shared" si="211"/>
        <v/>
      </c>
      <c r="BW29" s="65">
        <f t="shared" si="212"/>
        <v>73089753</v>
      </c>
      <c r="BX29" s="68" t="str">
        <f t="shared" si="213"/>
        <v/>
      </c>
      <c r="BY29" s="67" t="str">
        <f t="shared" si="44"/>
        <v/>
      </c>
      <c r="BZ29" s="68"/>
      <c r="CA29" s="65" t="str">
        <f t="shared" si="45"/>
        <v/>
      </c>
      <c r="CB29" s="67" t="str">
        <f t="shared" si="46"/>
        <v/>
      </c>
      <c r="CC29" s="67">
        <f t="shared" si="47"/>
        <v>30309472</v>
      </c>
      <c r="CD29" s="67" t="str">
        <f t="shared" si="48"/>
        <v/>
      </c>
      <c r="CE29" s="67" t="str">
        <f t="shared" si="49"/>
        <v/>
      </c>
      <c r="CF29" s="68"/>
      <c r="CG29" s="68" t="str">
        <f t="shared" si="214"/>
        <v/>
      </c>
      <c r="CH29" s="68" t="str">
        <f t="shared" si="215"/>
        <v/>
      </c>
      <c r="CI29" s="65">
        <f t="shared" si="216"/>
        <v>74737328</v>
      </c>
      <c r="CJ29" s="68" t="str">
        <f t="shared" si="217"/>
        <v/>
      </c>
      <c r="CK29" s="67" t="str">
        <f t="shared" si="54"/>
        <v/>
      </c>
      <c r="CL29" s="68"/>
      <c r="CM29" s="68" t="str">
        <f t="shared" si="218"/>
        <v/>
      </c>
      <c r="CN29" s="68" t="str">
        <f t="shared" si="219"/>
        <v/>
      </c>
      <c r="CO29" s="65">
        <f t="shared" si="220"/>
        <v>27731580</v>
      </c>
      <c r="CP29" s="68" t="str">
        <f t="shared" si="221"/>
        <v/>
      </c>
      <c r="CQ29" s="67" t="str">
        <f t="shared" si="59"/>
        <v/>
      </c>
      <c r="CR29" s="68"/>
      <c r="CS29" s="68" t="str">
        <f t="shared" si="222"/>
        <v/>
      </c>
      <c r="CT29" s="68" t="str">
        <f t="shared" si="223"/>
        <v/>
      </c>
      <c r="CU29" s="65">
        <f t="shared" si="224"/>
        <v>27095904</v>
      </c>
      <c r="CV29" s="68" t="str">
        <f t="shared" si="225"/>
        <v/>
      </c>
      <c r="CW29" s="67" t="str">
        <f t="shared" si="64"/>
        <v/>
      </c>
      <c r="CX29" s="68"/>
      <c r="CY29" s="68" t="str">
        <f t="shared" si="226"/>
        <v/>
      </c>
      <c r="CZ29" s="68" t="str">
        <f t="shared" si="227"/>
        <v/>
      </c>
      <c r="DA29" s="65">
        <f t="shared" si="228"/>
        <v>12841034</v>
      </c>
      <c r="DB29" s="68" t="str">
        <f t="shared" si="229"/>
        <v/>
      </c>
      <c r="DC29" s="67" t="str">
        <f t="shared" si="69"/>
        <v/>
      </c>
      <c r="DD29" s="68"/>
      <c r="DE29" s="68" t="str">
        <f t="shared" si="230"/>
        <v/>
      </c>
      <c r="DF29" s="51" t="str">
        <f t="shared" si="231"/>
        <v/>
      </c>
      <c r="DG29" s="65">
        <f t="shared" si="232"/>
        <v>1342630</v>
      </c>
      <c r="DH29" s="51" t="str">
        <f t="shared" si="233"/>
        <v/>
      </c>
      <c r="DI29" s="69" t="str">
        <f t="shared" si="74"/>
        <v/>
      </c>
      <c r="DJ29" s="51"/>
      <c r="DK29" s="51" t="str">
        <f t="shared" si="234"/>
        <v/>
      </c>
      <c r="DL29" s="51" t="str">
        <f t="shared" si="235"/>
        <v/>
      </c>
      <c r="DM29" s="65">
        <f t="shared" si="236"/>
        <v>5726180</v>
      </c>
      <c r="DN29" s="51" t="str">
        <f t="shared" si="237"/>
        <v/>
      </c>
      <c r="DO29" s="69" t="str">
        <f t="shared" si="79"/>
        <v/>
      </c>
      <c r="DP29" s="51"/>
      <c r="DQ29" s="51" t="s">
        <v>196</v>
      </c>
      <c r="DR29" s="81">
        <f>BS209</f>
        <v>4595165</v>
      </c>
      <c r="DS29" s="82">
        <f>BY209</f>
        <v>42435604</v>
      </c>
      <c r="DT29" s="71">
        <v>445414</v>
      </c>
      <c r="DU29" s="78">
        <f t="shared" si="80"/>
        <v>10.316615553170758</v>
      </c>
    </row>
    <row r="30" spans="1:125" ht="15" x14ac:dyDescent="0.25">
      <c r="A30" s="50">
        <v>2017</v>
      </c>
      <c r="B30" s="51" t="s">
        <v>191</v>
      </c>
      <c r="C30" s="50" t="s">
        <v>192</v>
      </c>
      <c r="D30" s="53" t="s">
        <v>193</v>
      </c>
      <c r="E30" s="50" t="s">
        <v>7</v>
      </c>
      <c r="F30" s="54">
        <v>13356740</v>
      </c>
      <c r="G30" s="54">
        <v>50860741</v>
      </c>
      <c r="H30" s="54">
        <v>5032641</v>
      </c>
      <c r="I30" s="55">
        <v>74823720</v>
      </c>
      <c r="J30" s="50"/>
      <c r="K30" s="50" t="s">
        <v>2032</v>
      </c>
      <c r="L30" s="58" t="s">
        <v>2032</v>
      </c>
      <c r="M30" s="58" t="s">
        <v>2032</v>
      </c>
      <c r="N30" s="58" t="s">
        <v>2032</v>
      </c>
      <c r="O30" s="58" t="s">
        <v>2032</v>
      </c>
      <c r="P30" s="59"/>
      <c r="Q30" s="60">
        <v>27981188</v>
      </c>
      <c r="R30" s="60">
        <v>33070864</v>
      </c>
      <c r="S30" s="60">
        <v>11818352</v>
      </c>
      <c r="T30" s="60">
        <v>1406216</v>
      </c>
      <c r="U30" s="60">
        <v>5935991</v>
      </c>
      <c r="V30" s="79"/>
      <c r="W30" s="61">
        <f t="shared" si="199"/>
        <v>80212611</v>
      </c>
      <c r="X30" s="101">
        <v>20169164</v>
      </c>
      <c r="Y30" s="50"/>
      <c r="Z30" s="50"/>
      <c r="AA30" s="51" t="str">
        <f t="shared" si="200"/>
        <v/>
      </c>
      <c r="AB30" s="68" t="str">
        <f t="shared" si="201"/>
        <v/>
      </c>
      <c r="AC30" s="68" t="str">
        <f t="shared" si="202"/>
        <v/>
      </c>
      <c r="AD30" s="68" t="str">
        <f t="shared" si="203"/>
        <v/>
      </c>
      <c r="AE30" s="68" t="str">
        <f t="shared" si="204"/>
        <v/>
      </c>
      <c r="AF30" s="68" t="str">
        <f t="shared" si="205"/>
        <v/>
      </c>
      <c r="AG30" s="67" t="str">
        <f t="shared" si="7"/>
        <v/>
      </c>
      <c r="AH30" s="51"/>
      <c r="AI30" s="51" t="str">
        <f t="shared" si="8"/>
        <v/>
      </c>
      <c r="AJ30" s="68" t="str">
        <f t="shared" si="9"/>
        <v/>
      </c>
      <c r="AK30" s="68" t="str">
        <f t="shared" si="10"/>
        <v/>
      </c>
      <c r="AL30" s="68" t="str">
        <f t="shared" si="11"/>
        <v/>
      </c>
      <c r="AM30" s="68" t="str">
        <f t="shared" si="12"/>
        <v/>
      </c>
      <c r="AN30" s="68" t="str">
        <f t="shared" si="13"/>
        <v/>
      </c>
      <c r="AO30" s="67" t="str">
        <f t="shared" si="14"/>
        <v/>
      </c>
      <c r="AP30" s="51"/>
      <c r="AQ30" s="51" t="str">
        <f t="shared" si="15"/>
        <v/>
      </c>
      <c r="AR30" s="68" t="str">
        <f t="shared" si="16"/>
        <v/>
      </c>
      <c r="AS30" s="68" t="str">
        <f t="shared" si="17"/>
        <v/>
      </c>
      <c r="AT30" s="68" t="str">
        <f t="shared" si="18"/>
        <v/>
      </c>
      <c r="AU30" s="68" t="str">
        <f t="shared" si="19"/>
        <v/>
      </c>
      <c r="AV30" s="68" t="str">
        <f t="shared" si="20"/>
        <v/>
      </c>
      <c r="AW30" s="67" t="str">
        <f t="shared" si="21"/>
        <v/>
      </c>
      <c r="AX30" s="51"/>
      <c r="AY30" s="80">
        <f t="shared" si="22"/>
        <v>13356740</v>
      </c>
      <c r="AZ30" s="68">
        <f t="shared" si="23"/>
        <v>74823720</v>
      </c>
      <c r="BA30" s="68">
        <f t="shared" si="24"/>
        <v>27981188</v>
      </c>
      <c r="BB30" s="68">
        <f t="shared" si="25"/>
        <v>33070864</v>
      </c>
      <c r="BC30" s="68">
        <f t="shared" si="26"/>
        <v>11818352</v>
      </c>
      <c r="BD30" s="68">
        <f t="shared" si="27"/>
        <v>7342207</v>
      </c>
      <c r="BE30" s="68">
        <f t="shared" si="28"/>
        <v>20169164</v>
      </c>
      <c r="BF30" s="51"/>
      <c r="BG30" s="69" t="str">
        <f t="shared" si="29"/>
        <v/>
      </c>
      <c r="BH30" s="67" t="str">
        <f t="shared" si="30"/>
        <v/>
      </c>
      <c r="BI30" s="67" t="str">
        <f t="shared" si="31"/>
        <v/>
      </c>
      <c r="BJ30" s="67" t="str">
        <f t="shared" si="32"/>
        <v/>
      </c>
      <c r="BK30" s="67" t="str">
        <f t="shared" si="33"/>
        <v/>
      </c>
      <c r="BL30" s="67" t="str">
        <f t="shared" si="34"/>
        <v/>
      </c>
      <c r="BM30" s="65" t="str">
        <f t="shared" si="35"/>
        <v/>
      </c>
      <c r="BN30" s="51"/>
      <c r="BO30" s="51" t="str">
        <f t="shared" si="206"/>
        <v/>
      </c>
      <c r="BP30" s="51" t="str">
        <f t="shared" si="207"/>
        <v/>
      </c>
      <c r="BQ30" s="51" t="str">
        <f t="shared" si="208"/>
        <v/>
      </c>
      <c r="BR30" s="71">
        <f t="shared" si="209"/>
        <v>13356740</v>
      </c>
      <c r="BS30" s="69" t="str">
        <f t="shared" si="40"/>
        <v/>
      </c>
      <c r="BT30" s="51"/>
      <c r="BU30" s="68" t="str">
        <f t="shared" si="210"/>
        <v/>
      </c>
      <c r="BV30" s="68" t="str">
        <f t="shared" si="211"/>
        <v/>
      </c>
      <c r="BW30" s="68" t="str">
        <f t="shared" si="212"/>
        <v/>
      </c>
      <c r="BX30" s="65">
        <f t="shared" si="213"/>
        <v>74823720</v>
      </c>
      <c r="BY30" s="67" t="str">
        <f t="shared" si="44"/>
        <v/>
      </c>
      <c r="BZ30" s="68"/>
      <c r="CA30" s="65" t="str">
        <f t="shared" si="45"/>
        <v/>
      </c>
      <c r="CB30" s="67" t="str">
        <f t="shared" si="46"/>
        <v/>
      </c>
      <c r="CC30" s="67" t="str">
        <f t="shared" si="47"/>
        <v/>
      </c>
      <c r="CD30" s="67">
        <f t="shared" si="48"/>
        <v>20169164</v>
      </c>
      <c r="CE30" s="67" t="str">
        <f t="shared" si="49"/>
        <v/>
      </c>
      <c r="CF30" s="68"/>
      <c r="CG30" s="68" t="str">
        <f t="shared" si="214"/>
        <v/>
      </c>
      <c r="CH30" s="68" t="str">
        <f t="shared" si="215"/>
        <v/>
      </c>
      <c r="CI30" s="68" t="str">
        <f t="shared" si="216"/>
        <v/>
      </c>
      <c r="CJ30" s="65">
        <f t="shared" si="217"/>
        <v>80212611</v>
      </c>
      <c r="CK30" s="67" t="str">
        <f t="shared" si="54"/>
        <v/>
      </c>
      <c r="CL30" s="68"/>
      <c r="CM30" s="68" t="str">
        <f t="shared" si="218"/>
        <v/>
      </c>
      <c r="CN30" s="68" t="str">
        <f t="shared" si="219"/>
        <v/>
      </c>
      <c r="CO30" s="68" t="str">
        <f t="shared" si="220"/>
        <v/>
      </c>
      <c r="CP30" s="65">
        <f t="shared" si="221"/>
        <v>27981188</v>
      </c>
      <c r="CQ30" s="67" t="str">
        <f t="shared" si="59"/>
        <v/>
      </c>
      <c r="CR30" s="68"/>
      <c r="CS30" s="68" t="str">
        <f t="shared" si="222"/>
        <v/>
      </c>
      <c r="CT30" s="68" t="str">
        <f t="shared" si="223"/>
        <v/>
      </c>
      <c r="CU30" s="68" t="str">
        <f t="shared" si="224"/>
        <v/>
      </c>
      <c r="CV30" s="65">
        <f t="shared" si="225"/>
        <v>33070864</v>
      </c>
      <c r="CW30" s="67" t="str">
        <f t="shared" si="64"/>
        <v/>
      </c>
      <c r="CX30" s="68"/>
      <c r="CY30" s="68" t="str">
        <f t="shared" si="226"/>
        <v/>
      </c>
      <c r="CZ30" s="68" t="str">
        <f t="shared" si="227"/>
        <v/>
      </c>
      <c r="DA30" s="68" t="str">
        <f t="shared" si="228"/>
        <v/>
      </c>
      <c r="DB30" s="65">
        <f t="shared" si="229"/>
        <v>11818352</v>
      </c>
      <c r="DC30" s="67" t="str">
        <f t="shared" si="69"/>
        <v/>
      </c>
      <c r="DD30" s="68"/>
      <c r="DE30" s="68" t="str">
        <f t="shared" si="230"/>
        <v/>
      </c>
      <c r="DF30" s="51" t="str">
        <f t="shared" si="231"/>
        <v/>
      </c>
      <c r="DG30" s="51" t="str">
        <f t="shared" si="232"/>
        <v/>
      </c>
      <c r="DH30" s="65">
        <f t="shared" si="233"/>
        <v>1406216</v>
      </c>
      <c r="DI30" s="69" t="str">
        <f t="shared" si="74"/>
        <v/>
      </c>
      <c r="DJ30" s="51"/>
      <c r="DK30" s="51" t="str">
        <f t="shared" si="234"/>
        <v/>
      </c>
      <c r="DL30" s="51" t="str">
        <f t="shared" si="235"/>
        <v/>
      </c>
      <c r="DM30" s="51" t="str">
        <f t="shared" si="236"/>
        <v/>
      </c>
      <c r="DN30" s="65">
        <f t="shared" si="237"/>
        <v>5935991</v>
      </c>
      <c r="DO30" s="69" t="str">
        <f t="shared" si="79"/>
        <v/>
      </c>
      <c r="DP30" s="51"/>
      <c r="DQ30" s="51" t="s">
        <v>207</v>
      </c>
      <c r="DR30" s="81">
        <f>BS239</f>
        <v>1099777</v>
      </c>
      <c r="DS30" s="82">
        <f>BY239</f>
        <v>10697525</v>
      </c>
      <c r="DT30" s="71">
        <v>140779</v>
      </c>
      <c r="DU30" s="78">
        <f t="shared" si="80"/>
        <v>7.8120813473600466</v>
      </c>
    </row>
    <row r="31" spans="1:125" ht="15" x14ac:dyDescent="0.25">
      <c r="A31" s="56">
        <v>2018</v>
      </c>
      <c r="B31" s="51" t="s">
        <v>191</v>
      </c>
      <c r="C31" s="50" t="s">
        <v>192</v>
      </c>
      <c r="D31" s="53" t="s">
        <v>193</v>
      </c>
      <c r="E31" s="50" t="s">
        <v>7</v>
      </c>
      <c r="F31" s="89">
        <v>13208810</v>
      </c>
      <c r="G31" s="89">
        <v>49242239</v>
      </c>
      <c r="H31" s="89">
        <v>5084921</v>
      </c>
      <c r="I31" s="90">
        <v>80191782</v>
      </c>
      <c r="J31" s="56" t="s">
        <v>209</v>
      </c>
      <c r="K31" s="50" t="s">
        <v>2032</v>
      </c>
      <c r="L31" s="112">
        <v>80191782</v>
      </c>
      <c r="M31" s="58"/>
      <c r="N31" s="58"/>
      <c r="O31" s="58"/>
      <c r="P31" s="91"/>
      <c r="Q31" s="92">
        <v>32299163</v>
      </c>
      <c r="R31" s="92">
        <v>30258617</v>
      </c>
      <c r="S31" s="92">
        <v>16795403</v>
      </c>
      <c r="T31" s="92">
        <v>850921</v>
      </c>
      <c r="U31" s="92">
        <v>0</v>
      </c>
      <c r="V31" s="94"/>
      <c r="W31" s="61">
        <f t="shared" si="199"/>
        <v>80204104</v>
      </c>
      <c r="X31" s="90">
        <v>7952817</v>
      </c>
      <c r="Y31" s="50"/>
      <c r="Z31" s="50"/>
      <c r="AA31" s="102"/>
      <c r="AB31" s="64"/>
      <c r="AC31" s="64"/>
      <c r="AD31" s="64"/>
      <c r="AE31" s="65"/>
      <c r="AF31" s="65"/>
      <c r="AG31" s="67" t="str">
        <f t="shared" si="7"/>
        <v/>
      </c>
      <c r="AH31" s="51"/>
      <c r="AI31" s="51" t="str">
        <f t="shared" si="8"/>
        <v/>
      </c>
      <c r="AJ31" s="68" t="str">
        <f t="shared" si="9"/>
        <v/>
      </c>
      <c r="AK31" s="68" t="str">
        <f t="shared" si="10"/>
        <v/>
      </c>
      <c r="AL31" s="68" t="str">
        <f t="shared" si="11"/>
        <v/>
      </c>
      <c r="AM31" s="68" t="str">
        <f t="shared" si="12"/>
        <v/>
      </c>
      <c r="AN31" s="68" t="str">
        <f t="shared" si="13"/>
        <v/>
      </c>
      <c r="AO31" s="67" t="str">
        <f t="shared" si="14"/>
        <v/>
      </c>
      <c r="AP31" s="51"/>
      <c r="AQ31" s="51" t="str">
        <f t="shared" si="15"/>
        <v/>
      </c>
      <c r="AR31" s="68" t="str">
        <f t="shared" si="16"/>
        <v/>
      </c>
      <c r="AS31" s="68" t="str">
        <f t="shared" si="17"/>
        <v/>
      </c>
      <c r="AT31" s="68" t="str">
        <f t="shared" si="18"/>
        <v/>
      </c>
      <c r="AU31" s="68" t="str">
        <f t="shared" si="19"/>
        <v/>
      </c>
      <c r="AV31" s="68" t="str">
        <f t="shared" si="20"/>
        <v/>
      </c>
      <c r="AW31" s="67" t="str">
        <f t="shared" si="21"/>
        <v/>
      </c>
      <c r="AX31" s="51"/>
      <c r="AY31" s="51" t="str">
        <f t="shared" si="22"/>
        <v/>
      </c>
      <c r="AZ31" s="68" t="str">
        <f t="shared" si="23"/>
        <v/>
      </c>
      <c r="BA31" s="68" t="str">
        <f t="shared" si="24"/>
        <v/>
      </c>
      <c r="BB31" s="68" t="str">
        <f t="shared" si="25"/>
        <v/>
      </c>
      <c r="BC31" s="68" t="str">
        <f t="shared" si="26"/>
        <v/>
      </c>
      <c r="BD31" s="68" t="str">
        <f t="shared" si="27"/>
        <v/>
      </c>
      <c r="BE31" s="68" t="str">
        <f t="shared" si="28"/>
        <v/>
      </c>
      <c r="BF31" s="51"/>
      <c r="BG31" s="96">
        <f t="shared" si="29"/>
        <v>13208810</v>
      </c>
      <c r="BH31" s="67">
        <f t="shared" si="30"/>
        <v>80191782</v>
      </c>
      <c r="BI31" s="67">
        <f t="shared" si="31"/>
        <v>32299163</v>
      </c>
      <c r="BJ31" s="67">
        <f t="shared" si="32"/>
        <v>30258617</v>
      </c>
      <c r="BK31" s="67">
        <f t="shared" si="33"/>
        <v>16795403</v>
      </c>
      <c r="BL31" s="67">
        <f t="shared" si="34"/>
        <v>850921</v>
      </c>
      <c r="BM31" s="65">
        <f t="shared" si="35"/>
        <v>7952817</v>
      </c>
      <c r="BN31" s="70"/>
      <c r="BO31" s="70"/>
      <c r="BP31" s="51"/>
      <c r="BQ31" s="51"/>
      <c r="BR31" s="51"/>
      <c r="BS31" s="96">
        <f t="shared" si="40"/>
        <v>13208810</v>
      </c>
      <c r="BT31" s="70"/>
      <c r="BU31" s="65"/>
      <c r="BV31" s="68"/>
      <c r="BW31" s="68"/>
      <c r="BX31" s="68"/>
      <c r="BY31" s="67">
        <f t="shared" si="44"/>
        <v>80191782</v>
      </c>
      <c r="BZ31" s="65"/>
      <c r="CA31" s="65" t="str">
        <f t="shared" si="45"/>
        <v/>
      </c>
      <c r="CB31" s="67" t="str">
        <f t="shared" si="46"/>
        <v/>
      </c>
      <c r="CC31" s="67" t="str">
        <f t="shared" si="47"/>
        <v/>
      </c>
      <c r="CD31" s="67" t="str">
        <f t="shared" si="48"/>
        <v/>
      </c>
      <c r="CE31" s="67">
        <f t="shared" si="49"/>
        <v>7952817</v>
      </c>
      <c r="CF31" s="65"/>
      <c r="CG31" s="65"/>
      <c r="CH31" s="68"/>
      <c r="CI31" s="68"/>
      <c r="CJ31" s="68"/>
      <c r="CK31" s="67">
        <f t="shared" si="54"/>
        <v>80204104</v>
      </c>
      <c r="CL31" s="65"/>
      <c r="CM31" s="65"/>
      <c r="CN31" s="68"/>
      <c r="CO31" s="68"/>
      <c r="CP31" s="68"/>
      <c r="CQ31" s="67">
        <f t="shared" si="59"/>
        <v>32299163</v>
      </c>
      <c r="CR31" s="65"/>
      <c r="CS31" s="65"/>
      <c r="CT31" s="68"/>
      <c r="CU31" s="68"/>
      <c r="CV31" s="68"/>
      <c r="CW31" s="67">
        <f t="shared" si="64"/>
        <v>30258617</v>
      </c>
      <c r="CX31" s="65"/>
      <c r="CY31" s="65"/>
      <c r="CZ31" s="68"/>
      <c r="DA31" s="68"/>
      <c r="DB31" s="68"/>
      <c r="DC31" s="67">
        <f t="shared" si="69"/>
        <v>16795403</v>
      </c>
      <c r="DD31" s="65"/>
      <c r="DE31" s="65"/>
      <c r="DF31" s="51"/>
      <c r="DG31" s="51"/>
      <c r="DH31" s="51"/>
      <c r="DI31" s="67">
        <f t="shared" si="74"/>
        <v>850921</v>
      </c>
      <c r="DJ31" s="70"/>
      <c r="DK31" s="70"/>
      <c r="DL31" s="51"/>
      <c r="DM31" s="51"/>
      <c r="DN31" s="51"/>
      <c r="DO31" s="67">
        <f t="shared" si="79"/>
        <v>32299163</v>
      </c>
      <c r="DP31" s="51"/>
      <c r="DQ31" s="51" t="s">
        <v>222</v>
      </c>
      <c r="DR31" s="81">
        <f>BS1133+BS1151</f>
        <v>258638</v>
      </c>
      <c r="DS31" s="82">
        <f>BY1133+BY1151</f>
        <v>4446463</v>
      </c>
      <c r="DT31" s="71">
        <v>98904</v>
      </c>
      <c r="DU31" s="78">
        <f t="shared" si="80"/>
        <v>2.6150408476906901</v>
      </c>
    </row>
    <row r="32" spans="1:125" ht="15" x14ac:dyDescent="0.25">
      <c r="A32" s="50"/>
      <c r="B32" s="51"/>
      <c r="C32" s="50"/>
      <c r="D32" s="53"/>
      <c r="E32" s="50"/>
      <c r="F32" s="54"/>
      <c r="G32" s="54"/>
      <c r="H32" s="54"/>
      <c r="I32" s="55"/>
      <c r="J32" s="50"/>
      <c r="K32" s="50" t="s">
        <v>2032</v>
      </c>
      <c r="L32" s="58"/>
      <c r="M32" s="58"/>
      <c r="N32" s="58"/>
      <c r="O32" s="58"/>
      <c r="P32" s="59"/>
      <c r="Q32" s="60"/>
      <c r="R32" s="60"/>
      <c r="S32" s="60"/>
      <c r="T32" s="60"/>
      <c r="U32" s="60"/>
      <c r="V32" s="79"/>
      <c r="W32" s="61"/>
      <c r="X32" s="101"/>
      <c r="Y32" s="50"/>
      <c r="Z32" s="50"/>
      <c r="AA32" s="102"/>
      <c r="AB32" s="64"/>
      <c r="AC32" s="64"/>
      <c r="AD32" s="64"/>
      <c r="AE32" s="65"/>
      <c r="AF32" s="65"/>
      <c r="AG32" s="67" t="str">
        <f t="shared" si="7"/>
        <v/>
      </c>
      <c r="AH32" s="51"/>
      <c r="AI32" s="51" t="str">
        <f t="shared" si="8"/>
        <v/>
      </c>
      <c r="AJ32" s="68" t="str">
        <f t="shared" si="9"/>
        <v/>
      </c>
      <c r="AK32" s="68" t="str">
        <f t="shared" si="10"/>
        <v/>
      </c>
      <c r="AL32" s="68" t="str">
        <f t="shared" si="11"/>
        <v/>
      </c>
      <c r="AM32" s="68" t="str">
        <f t="shared" si="12"/>
        <v/>
      </c>
      <c r="AN32" s="68" t="str">
        <f t="shared" si="13"/>
        <v/>
      </c>
      <c r="AO32" s="67" t="str">
        <f t="shared" si="14"/>
        <v/>
      </c>
      <c r="AP32" s="51"/>
      <c r="AQ32" s="51" t="str">
        <f t="shared" si="15"/>
        <v/>
      </c>
      <c r="AR32" s="68" t="str">
        <f t="shared" si="16"/>
        <v/>
      </c>
      <c r="AS32" s="68" t="str">
        <f t="shared" si="17"/>
        <v/>
      </c>
      <c r="AT32" s="68" t="str">
        <f t="shared" si="18"/>
        <v/>
      </c>
      <c r="AU32" s="68" t="str">
        <f t="shared" si="19"/>
        <v/>
      </c>
      <c r="AV32" s="68" t="str">
        <f t="shared" si="20"/>
        <v/>
      </c>
      <c r="AW32" s="67" t="str">
        <f t="shared" si="21"/>
        <v/>
      </c>
      <c r="AX32" s="51"/>
      <c r="AY32" s="51" t="str">
        <f t="shared" si="22"/>
        <v/>
      </c>
      <c r="AZ32" s="68" t="str">
        <f t="shared" si="23"/>
        <v/>
      </c>
      <c r="BA32" s="68" t="str">
        <f t="shared" si="24"/>
        <v/>
      </c>
      <c r="BB32" s="68" t="str">
        <f t="shared" si="25"/>
        <v/>
      </c>
      <c r="BC32" s="68" t="str">
        <f t="shared" si="26"/>
        <v/>
      </c>
      <c r="BD32" s="68" t="str">
        <f t="shared" si="27"/>
        <v/>
      </c>
      <c r="BE32" s="68" t="str">
        <f t="shared" si="28"/>
        <v/>
      </c>
      <c r="BF32" s="51"/>
      <c r="BG32" s="69" t="str">
        <f t="shared" si="29"/>
        <v/>
      </c>
      <c r="BH32" s="67" t="str">
        <f t="shared" si="30"/>
        <v/>
      </c>
      <c r="BI32" s="67" t="str">
        <f t="shared" si="31"/>
        <v/>
      </c>
      <c r="BJ32" s="67" t="str">
        <f t="shared" si="32"/>
        <v/>
      </c>
      <c r="BK32" s="67" t="str">
        <f t="shared" si="33"/>
        <v/>
      </c>
      <c r="BL32" s="67" t="str">
        <f t="shared" si="34"/>
        <v/>
      </c>
      <c r="BM32" s="65" t="str">
        <f t="shared" si="35"/>
        <v/>
      </c>
      <c r="BN32" s="70"/>
      <c r="BO32" s="70"/>
      <c r="BP32" s="51"/>
      <c r="BQ32" s="51"/>
      <c r="BR32" s="51"/>
      <c r="BS32" s="69" t="str">
        <f t="shared" si="40"/>
        <v/>
      </c>
      <c r="BT32" s="70"/>
      <c r="BU32" s="65"/>
      <c r="BV32" s="68"/>
      <c r="BW32" s="68"/>
      <c r="BX32" s="68"/>
      <c r="BY32" s="67" t="str">
        <f t="shared" si="44"/>
        <v/>
      </c>
      <c r="BZ32" s="65"/>
      <c r="CA32" s="65" t="str">
        <f t="shared" si="45"/>
        <v/>
      </c>
      <c r="CB32" s="67" t="str">
        <f t="shared" si="46"/>
        <v/>
      </c>
      <c r="CC32" s="67" t="str">
        <f t="shared" si="47"/>
        <v/>
      </c>
      <c r="CD32" s="67" t="str">
        <f t="shared" si="48"/>
        <v/>
      </c>
      <c r="CE32" s="67" t="str">
        <f t="shared" si="49"/>
        <v/>
      </c>
      <c r="CF32" s="65"/>
      <c r="CG32" s="65"/>
      <c r="CH32" s="68"/>
      <c r="CI32" s="68"/>
      <c r="CJ32" s="68"/>
      <c r="CK32" s="67" t="str">
        <f t="shared" si="54"/>
        <v/>
      </c>
      <c r="CL32" s="65"/>
      <c r="CM32" s="65"/>
      <c r="CN32" s="68"/>
      <c r="CO32" s="68"/>
      <c r="CP32" s="68"/>
      <c r="CQ32" s="67" t="str">
        <f t="shared" si="59"/>
        <v/>
      </c>
      <c r="CR32" s="65"/>
      <c r="CS32" s="65"/>
      <c r="CT32" s="68"/>
      <c r="CU32" s="68"/>
      <c r="CV32" s="68"/>
      <c r="CW32" s="67" t="str">
        <f t="shared" si="64"/>
        <v/>
      </c>
      <c r="CX32" s="65"/>
      <c r="CY32" s="65"/>
      <c r="CZ32" s="68"/>
      <c r="DA32" s="68"/>
      <c r="DB32" s="68"/>
      <c r="DC32" s="67" t="str">
        <f t="shared" si="69"/>
        <v/>
      </c>
      <c r="DD32" s="65"/>
      <c r="DE32" s="65"/>
      <c r="DF32" s="51"/>
      <c r="DG32" s="51"/>
      <c r="DH32" s="51"/>
      <c r="DI32" s="69" t="str">
        <f t="shared" si="74"/>
        <v/>
      </c>
      <c r="DJ32" s="70"/>
      <c r="DK32" s="70"/>
      <c r="DL32" s="51"/>
      <c r="DM32" s="51"/>
      <c r="DN32" s="51"/>
      <c r="DO32" s="69" t="str">
        <f t="shared" si="79"/>
        <v/>
      </c>
      <c r="DP32" s="51"/>
      <c r="DQ32" s="51" t="s">
        <v>265</v>
      </c>
      <c r="DR32" s="81" t="e">
        <f>BS155+BS281+BS505+BS574</f>
        <v>#VALUE!</v>
      </c>
      <c r="DS32" s="82" t="e">
        <f>BY155+BY281+BY505+BY574</f>
        <v>#VALUE!</v>
      </c>
      <c r="DT32" s="71">
        <v>3222498</v>
      </c>
      <c r="DU32" s="78" t="e">
        <f t="shared" si="80"/>
        <v>#VALUE!</v>
      </c>
    </row>
    <row r="33" spans="1:125" ht="15" x14ac:dyDescent="0.25">
      <c r="A33" s="50">
        <v>2014</v>
      </c>
      <c r="B33" s="51" t="s">
        <v>267</v>
      </c>
      <c r="C33" s="50" t="s">
        <v>268</v>
      </c>
      <c r="D33" s="53" t="s">
        <v>269</v>
      </c>
      <c r="E33" s="50" t="s">
        <v>23</v>
      </c>
      <c r="F33" s="54">
        <v>13562255</v>
      </c>
      <c r="G33" s="54">
        <v>64674618</v>
      </c>
      <c r="H33" s="54">
        <v>9473108</v>
      </c>
      <c r="I33" s="55">
        <v>110066513</v>
      </c>
      <c r="J33" s="50"/>
      <c r="K33" s="50" t="s">
        <v>2032</v>
      </c>
      <c r="L33" s="58" t="s">
        <v>2032</v>
      </c>
      <c r="M33" s="58" t="s">
        <v>2032</v>
      </c>
      <c r="N33" s="58" t="s">
        <v>2032</v>
      </c>
      <c r="O33" s="58" t="s">
        <v>2032</v>
      </c>
      <c r="P33" s="59"/>
      <c r="Q33" s="60">
        <v>51741607</v>
      </c>
      <c r="R33" s="60">
        <v>5923433</v>
      </c>
      <c r="S33" s="60">
        <v>20377307</v>
      </c>
      <c r="T33" s="60">
        <v>7916735</v>
      </c>
      <c r="U33" s="60">
        <v>39246072</v>
      </c>
      <c r="V33" s="79"/>
      <c r="W33" s="61">
        <f t="shared" ref="W33:W37" si="238">R33+S33+T33+U33+Q33</f>
        <v>125205154</v>
      </c>
      <c r="X33" s="101">
        <v>33281368</v>
      </c>
      <c r="Y33" s="50"/>
      <c r="Z33" s="50" t="s">
        <v>269</v>
      </c>
      <c r="AA33" s="62">
        <f t="shared" ref="AA33:AA36" si="239">IF(A33 =2014,IF(Y33 ="",F33,""),"")</f>
        <v>13562255</v>
      </c>
      <c r="AB33" s="64">
        <f t="shared" ref="AB33:AB36" si="240">IF(A33 =2014,IF(Y33 ="",I33,""),"")</f>
        <v>110066513</v>
      </c>
      <c r="AC33" s="64">
        <f t="shared" ref="AC33:AC36" si="241">IF(A33 =2014,IF(Y33 ="",Q33,""),"")</f>
        <v>51741607</v>
      </c>
      <c r="AD33" s="64">
        <f t="shared" ref="AD33:AD36" si="242">IF(A33 =2014,IF(Y33 ="",R33,""),"")</f>
        <v>5923433</v>
      </c>
      <c r="AE33" s="65">
        <f t="shared" ref="AE33:AE36" si="243">IF(A33 =2014,IF(Y33 ="",S33,""),"")</f>
        <v>20377307</v>
      </c>
      <c r="AF33" s="65">
        <f t="shared" ref="AF33:AF36" si="244">IF(A33 =2014,IF(Y33 ="",T33+U33,""),"")</f>
        <v>47162807</v>
      </c>
      <c r="AG33" s="67">
        <f t="shared" si="7"/>
        <v>33281368</v>
      </c>
      <c r="AH33" s="51"/>
      <c r="AI33" s="51" t="str">
        <f t="shared" si="8"/>
        <v/>
      </c>
      <c r="AJ33" s="68" t="str">
        <f t="shared" si="9"/>
        <v/>
      </c>
      <c r="AK33" s="68" t="str">
        <f t="shared" si="10"/>
        <v/>
      </c>
      <c r="AL33" s="68" t="str">
        <f t="shared" si="11"/>
        <v/>
      </c>
      <c r="AM33" s="68" t="str">
        <f t="shared" si="12"/>
        <v/>
      </c>
      <c r="AN33" s="68" t="str">
        <f t="shared" si="13"/>
        <v/>
      </c>
      <c r="AO33" s="67" t="str">
        <f t="shared" si="14"/>
        <v/>
      </c>
      <c r="AP33" s="51"/>
      <c r="AQ33" s="51" t="str">
        <f t="shared" si="15"/>
        <v/>
      </c>
      <c r="AR33" s="68" t="str">
        <f t="shared" si="16"/>
        <v/>
      </c>
      <c r="AS33" s="68" t="str">
        <f t="shared" si="17"/>
        <v/>
      </c>
      <c r="AT33" s="68" t="str">
        <f t="shared" si="18"/>
        <v/>
      </c>
      <c r="AU33" s="68" t="str">
        <f t="shared" si="19"/>
        <v/>
      </c>
      <c r="AV33" s="68" t="str">
        <f t="shared" si="20"/>
        <v/>
      </c>
      <c r="AW33" s="67" t="str">
        <f t="shared" si="21"/>
        <v/>
      </c>
      <c r="AX33" s="51"/>
      <c r="AY33" s="51" t="str">
        <f t="shared" si="22"/>
        <v/>
      </c>
      <c r="AZ33" s="68" t="str">
        <f t="shared" si="23"/>
        <v/>
      </c>
      <c r="BA33" s="68" t="str">
        <f t="shared" si="24"/>
        <v/>
      </c>
      <c r="BB33" s="68" t="str">
        <f t="shared" si="25"/>
        <v/>
      </c>
      <c r="BC33" s="68" t="str">
        <f t="shared" si="26"/>
        <v/>
      </c>
      <c r="BD33" s="68" t="str">
        <f t="shared" si="27"/>
        <v/>
      </c>
      <c r="BE33" s="68" t="str">
        <f t="shared" si="28"/>
        <v/>
      </c>
      <c r="BF33" s="51"/>
      <c r="BG33" s="69" t="str">
        <f t="shared" si="29"/>
        <v/>
      </c>
      <c r="BH33" s="67" t="str">
        <f t="shared" si="30"/>
        <v/>
      </c>
      <c r="BI33" s="67" t="str">
        <f t="shared" si="31"/>
        <v/>
      </c>
      <c r="BJ33" s="67" t="str">
        <f t="shared" si="32"/>
        <v/>
      </c>
      <c r="BK33" s="67" t="str">
        <f t="shared" si="33"/>
        <v/>
      </c>
      <c r="BL33" s="67" t="str">
        <f t="shared" si="34"/>
        <v/>
      </c>
      <c r="BM33" s="65" t="str">
        <f t="shared" si="35"/>
        <v/>
      </c>
      <c r="BN33" s="70"/>
      <c r="BO33" s="71">
        <f t="shared" ref="BO33:BO36" si="245">IF(A33 =2014,F33,"")</f>
        <v>13562255</v>
      </c>
      <c r="BP33" s="51" t="str">
        <f t="shared" ref="BP33:BP36" si="246">IF(A33 =2015,F33,"")</f>
        <v/>
      </c>
      <c r="BQ33" s="51" t="str">
        <f t="shared" ref="BQ33:BQ36" si="247">IF(A33 =2016,F33,"")</f>
        <v/>
      </c>
      <c r="BR33" s="51" t="str">
        <f t="shared" ref="BR33:BR36" si="248">IF(A33 =2017,F33,"")</f>
        <v/>
      </c>
      <c r="BS33" s="69" t="str">
        <f t="shared" si="40"/>
        <v/>
      </c>
      <c r="BT33" s="70"/>
      <c r="BU33" s="65">
        <f t="shared" ref="BU33:BU36" si="249">IF(A33 =2014,I33,"")</f>
        <v>110066513</v>
      </c>
      <c r="BV33" s="68" t="str">
        <f t="shared" ref="BV33:BV36" si="250">IF(A33 =2015,I33,"")</f>
        <v/>
      </c>
      <c r="BW33" s="68" t="str">
        <f t="shared" ref="BW33:BW36" si="251">IF(A33 =2016,I33,"")</f>
        <v/>
      </c>
      <c r="BX33" s="68" t="str">
        <f t="shared" ref="BX33:BX36" si="252">IF(A33 =2017,I33,"")</f>
        <v/>
      </c>
      <c r="BY33" s="67" t="str">
        <f t="shared" si="44"/>
        <v/>
      </c>
      <c r="BZ33" s="65"/>
      <c r="CA33" s="65">
        <f t="shared" si="45"/>
        <v>33281368</v>
      </c>
      <c r="CB33" s="67" t="str">
        <f t="shared" si="46"/>
        <v/>
      </c>
      <c r="CC33" s="67" t="str">
        <f t="shared" si="47"/>
        <v/>
      </c>
      <c r="CD33" s="67" t="str">
        <f t="shared" si="48"/>
        <v/>
      </c>
      <c r="CE33" s="67" t="str">
        <f t="shared" si="49"/>
        <v/>
      </c>
      <c r="CF33" s="65"/>
      <c r="CG33" s="65">
        <f t="shared" ref="CG33:CG36" si="253">IF(A33 =2014,Q33+R33+S33+T33+U33,"")</f>
        <v>125205154</v>
      </c>
      <c r="CH33" s="68" t="str">
        <f t="shared" ref="CH33:CH36" si="254">IF(A33 =2015,Q33+R33+S33+T33+U33,"")</f>
        <v/>
      </c>
      <c r="CI33" s="68" t="str">
        <f t="shared" ref="CI33:CI36" si="255">IF(A33 =2016,Q33+R33+S33+T33+U33,"")</f>
        <v/>
      </c>
      <c r="CJ33" s="68" t="str">
        <f t="shared" ref="CJ33:CJ36" si="256">IF(A33 =2017,Q33+R33+S33+T33+U33,"")</f>
        <v/>
      </c>
      <c r="CK33" s="67" t="str">
        <f t="shared" si="54"/>
        <v/>
      </c>
      <c r="CL33" s="65"/>
      <c r="CM33" s="65">
        <f t="shared" ref="CM33:CM36" si="257">IF(A33 =2014,Q33,"")</f>
        <v>51741607</v>
      </c>
      <c r="CN33" s="68" t="str">
        <f t="shared" ref="CN33:CN36" si="258">IF(A33 =2015,Q33,"")</f>
        <v/>
      </c>
      <c r="CO33" s="68" t="str">
        <f t="shared" ref="CO33:CO36" si="259">IF(A33 =2016,Q33,"")</f>
        <v/>
      </c>
      <c r="CP33" s="68" t="str">
        <f t="shared" ref="CP33:CP36" si="260">IF(A33 =2017,Q33,"")</f>
        <v/>
      </c>
      <c r="CQ33" s="67" t="str">
        <f t="shared" si="59"/>
        <v/>
      </c>
      <c r="CR33" s="65"/>
      <c r="CS33" s="65">
        <f t="shared" ref="CS33:CS36" si="261">IF(A33 =2014,R33,"")</f>
        <v>5923433</v>
      </c>
      <c r="CT33" s="68" t="str">
        <f t="shared" ref="CT33:CT36" si="262">IF(A33 =2015,R33,"")</f>
        <v/>
      </c>
      <c r="CU33" s="68" t="str">
        <f t="shared" ref="CU33:CU36" si="263">IF(A33 =2016,R33,"")</f>
        <v/>
      </c>
      <c r="CV33" s="68" t="str">
        <f t="shared" ref="CV33:CV36" si="264">IF(A33 =2017,R33,"")</f>
        <v/>
      </c>
      <c r="CW33" s="67" t="str">
        <f t="shared" si="64"/>
        <v/>
      </c>
      <c r="CX33" s="65"/>
      <c r="CY33" s="65">
        <f t="shared" ref="CY33:CY36" si="265">IF(A33 =2014,S33,"")</f>
        <v>20377307</v>
      </c>
      <c r="CZ33" s="68" t="str">
        <f t="shared" ref="CZ33:CZ36" si="266">IF(A33 =2015,S33,"")</f>
        <v/>
      </c>
      <c r="DA33" s="68" t="str">
        <f t="shared" ref="DA33:DA36" si="267">IF(A33 =2016,S33,"")</f>
        <v/>
      </c>
      <c r="DB33" s="68" t="str">
        <f t="shared" ref="DB33:DB36" si="268">IF(A33 =2017,S33,"")</f>
        <v/>
      </c>
      <c r="DC33" s="67" t="str">
        <f t="shared" si="69"/>
        <v/>
      </c>
      <c r="DD33" s="65"/>
      <c r="DE33" s="65">
        <f t="shared" ref="DE33:DE36" si="269">IF(A33 =2014,T33,"")</f>
        <v>7916735</v>
      </c>
      <c r="DF33" s="51" t="str">
        <f t="shared" ref="DF33:DF36" si="270">IF(A33 =2015,T33,"")</f>
        <v/>
      </c>
      <c r="DG33" s="51" t="str">
        <f t="shared" ref="DG33:DG36" si="271">IF(A33 =2016,T33,"")</f>
        <v/>
      </c>
      <c r="DH33" s="51" t="str">
        <f t="shared" ref="DH33:DH36" si="272">IF(A33 =2017,T33,"")</f>
        <v/>
      </c>
      <c r="DI33" s="69" t="str">
        <f t="shared" si="74"/>
        <v/>
      </c>
      <c r="DJ33" s="70"/>
      <c r="DK33" s="65">
        <f t="shared" ref="DK33:DK36" si="273">IF(A33 =2014,U33,"")</f>
        <v>39246072</v>
      </c>
      <c r="DL33" s="51" t="str">
        <f t="shared" ref="DL33:DL36" si="274">IF(A33 =2015,U33,"")</f>
        <v/>
      </c>
      <c r="DM33" s="51" t="str">
        <f t="shared" ref="DM33:DM36" si="275">IF(A33 =2016,U33,"")</f>
        <v/>
      </c>
      <c r="DN33" s="51" t="str">
        <f t="shared" ref="DN33:DN36" si="276">IF(A33 =2017,U33,"")</f>
        <v/>
      </c>
      <c r="DO33" s="69" t="str">
        <f t="shared" si="79"/>
        <v/>
      </c>
      <c r="DP33" s="51"/>
      <c r="DQ33" s="51" t="s">
        <v>272</v>
      </c>
      <c r="DR33" s="81">
        <f>BS975</f>
        <v>38669</v>
      </c>
      <c r="DS33" s="82">
        <f>BY975</f>
        <v>603669</v>
      </c>
      <c r="DT33" s="71">
        <v>396691</v>
      </c>
      <c r="DU33" s="78">
        <f t="shared" si="80"/>
        <v>9.7478894151871359E-2</v>
      </c>
    </row>
    <row r="34" spans="1:125" ht="15" x14ac:dyDescent="0.25">
      <c r="A34" s="50">
        <v>2015</v>
      </c>
      <c r="B34" s="51" t="s">
        <v>267</v>
      </c>
      <c r="C34" s="50" t="s">
        <v>268</v>
      </c>
      <c r="D34" s="53" t="s">
        <v>269</v>
      </c>
      <c r="E34" s="50" t="s">
        <v>23</v>
      </c>
      <c r="F34" s="54">
        <v>13796204</v>
      </c>
      <c r="G34" s="54">
        <v>63246573</v>
      </c>
      <c r="H34" s="54">
        <v>9512537</v>
      </c>
      <c r="I34" s="55">
        <v>121179721</v>
      </c>
      <c r="J34" s="50"/>
      <c r="K34" s="50" t="s">
        <v>2032</v>
      </c>
      <c r="L34" s="58" t="s">
        <v>2032</v>
      </c>
      <c r="M34" s="58" t="s">
        <v>2032</v>
      </c>
      <c r="N34" s="58" t="s">
        <v>2032</v>
      </c>
      <c r="O34" s="58" t="s">
        <v>2032</v>
      </c>
      <c r="P34" s="59"/>
      <c r="Q34" s="60">
        <v>94467270</v>
      </c>
      <c r="R34" s="60">
        <v>3525727</v>
      </c>
      <c r="S34" s="60">
        <v>18816424</v>
      </c>
      <c r="T34" s="60">
        <v>7181727</v>
      </c>
      <c r="U34" s="60">
        <v>6574018</v>
      </c>
      <c r="V34" s="79"/>
      <c r="W34" s="61">
        <f t="shared" si="238"/>
        <v>130565166</v>
      </c>
      <c r="X34" s="101">
        <v>33416719</v>
      </c>
      <c r="Y34" s="50"/>
      <c r="Z34" s="50"/>
      <c r="AA34" s="51" t="str">
        <f t="shared" si="239"/>
        <v/>
      </c>
      <c r="AB34" s="68" t="str">
        <f t="shared" si="240"/>
        <v/>
      </c>
      <c r="AC34" s="68" t="str">
        <f t="shared" si="241"/>
        <v/>
      </c>
      <c r="AD34" s="68" t="str">
        <f t="shared" si="242"/>
        <v/>
      </c>
      <c r="AE34" s="68" t="str">
        <f t="shared" si="243"/>
        <v/>
      </c>
      <c r="AF34" s="68" t="str">
        <f t="shared" si="244"/>
        <v/>
      </c>
      <c r="AG34" s="67" t="str">
        <f t="shared" si="7"/>
        <v/>
      </c>
      <c r="AH34" s="51"/>
      <c r="AI34" s="80">
        <f t="shared" si="8"/>
        <v>13796204</v>
      </c>
      <c r="AJ34" s="68">
        <f t="shared" si="9"/>
        <v>121179721</v>
      </c>
      <c r="AK34" s="68">
        <f t="shared" si="10"/>
        <v>94467270</v>
      </c>
      <c r="AL34" s="68">
        <f t="shared" si="11"/>
        <v>3525727</v>
      </c>
      <c r="AM34" s="68">
        <f t="shared" si="12"/>
        <v>18816424</v>
      </c>
      <c r="AN34" s="68">
        <f t="shared" si="13"/>
        <v>13755745</v>
      </c>
      <c r="AO34" s="67">
        <f t="shared" si="14"/>
        <v>33416719</v>
      </c>
      <c r="AP34" s="51"/>
      <c r="AQ34" s="51" t="str">
        <f t="shared" si="15"/>
        <v/>
      </c>
      <c r="AR34" s="68" t="str">
        <f t="shared" si="16"/>
        <v/>
      </c>
      <c r="AS34" s="68" t="str">
        <f t="shared" si="17"/>
        <v/>
      </c>
      <c r="AT34" s="68" t="str">
        <f t="shared" si="18"/>
        <v/>
      </c>
      <c r="AU34" s="68" t="str">
        <f t="shared" si="19"/>
        <v/>
      </c>
      <c r="AV34" s="68" t="str">
        <f t="shared" si="20"/>
        <v/>
      </c>
      <c r="AW34" s="67" t="str">
        <f t="shared" si="21"/>
        <v/>
      </c>
      <c r="AX34" s="51"/>
      <c r="AY34" s="51" t="str">
        <f t="shared" si="22"/>
        <v/>
      </c>
      <c r="AZ34" s="68" t="str">
        <f t="shared" si="23"/>
        <v/>
      </c>
      <c r="BA34" s="68" t="str">
        <f t="shared" si="24"/>
        <v/>
      </c>
      <c r="BB34" s="68" t="str">
        <f t="shared" si="25"/>
        <v/>
      </c>
      <c r="BC34" s="68" t="str">
        <f t="shared" si="26"/>
        <v/>
      </c>
      <c r="BD34" s="68" t="str">
        <f t="shared" si="27"/>
        <v/>
      </c>
      <c r="BE34" s="68" t="str">
        <f t="shared" si="28"/>
        <v/>
      </c>
      <c r="BF34" s="51"/>
      <c r="BG34" s="69" t="str">
        <f t="shared" si="29"/>
        <v/>
      </c>
      <c r="BH34" s="67" t="str">
        <f t="shared" si="30"/>
        <v/>
      </c>
      <c r="BI34" s="67" t="str">
        <f t="shared" si="31"/>
        <v/>
      </c>
      <c r="BJ34" s="67" t="str">
        <f t="shared" si="32"/>
        <v/>
      </c>
      <c r="BK34" s="67" t="str">
        <f t="shared" si="33"/>
        <v/>
      </c>
      <c r="BL34" s="67" t="str">
        <f t="shared" si="34"/>
        <v/>
      </c>
      <c r="BM34" s="65" t="str">
        <f t="shared" si="35"/>
        <v/>
      </c>
      <c r="BN34" s="51"/>
      <c r="BO34" s="51" t="str">
        <f t="shared" si="245"/>
        <v/>
      </c>
      <c r="BP34" s="71">
        <f t="shared" si="246"/>
        <v>13796204</v>
      </c>
      <c r="BQ34" s="51" t="str">
        <f t="shared" si="247"/>
        <v/>
      </c>
      <c r="BR34" s="51" t="str">
        <f t="shared" si="248"/>
        <v/>
      </c>
      <c r="BS34" s="69" t="str">
        <f t="shared" si="40"/>
        <v/>
      </c>
      <c r="BT34" s="51"/>
      <c r="BU34" s="68" t="str">
        <f t="shared" si="249"/>
        <v/>
      </c>
      <c r="BV34" s="65">
        <f t="shared" si="250"/>
        <v>121179721</v>
      </c>
      <c r="BW34" s="68" t="str">
        <f t="shared" si="251"/>
        <v/>
      </c>
      <c r="BX34" s="68" t="str">
        <f t="shared" si="252"/>
        <v/>
      </c>
      <c r="BY34" s="67" t="str">
        <f t="shared" si="44"/>
        <v/>
      </c>
      <c r="BZ34" s="68"/>
      <c r="CA34" s="65" t="str">
        <f t="shared" si="45"/>
        <v/>
      </c>
      <c r="CB34" s="67">
        <f t="shared" si="46"/>
        <v>33416719</v>
      </c>
      <c r="CC34" s="67" t="str">
        <f t="shared" si="47"/>
        <v/>
      </c>
      <c r="CD34" s="67" t="str">
        <f t="shared" si="48"/>
        <v/>
      </c>
      <c r="CE34" s="67" t="str">
        <f t="shared" si="49"/>
        <v/>
      </c>
      <c r="CF34" s="68"/>
      <c r="CG34" s="68" t="str">
        <f t="shared" si="253"/>
        <v/>
      </c>
      <c r="CH34" s="65">
        <f t="shared" si="254"/>
        <v>130565166</v>
      </c>
      <c r="CI34" s="68" t="str">
        <f t="shared" si="255"/>
        <v/>
      </c>
      <c r="CJ34" s="68" t="str">
        <f t="shared" si="256"/>
        <v/>
      </c>
      <c r="CK34" s="67" t="str">
        <f t="shared" si="54"/>
        <v/>
      </c>
      <c r="CL34" s="68"/>
      <c r="CM34" s="68" t="str">
        <f t="shared" si="257"/>
        <v/>
      </c>
      <c r="CN34" s="65">
        <f t="shared" si="258"/>
        <v>94467270</v>
      </c>
      <c r="CO34" s="68" t="str">
        <f t="shared" si="259"/>
        <v/>
      </c>
      <c r="CP34" s="68" t="str">
        <f t="shared" si="260"/>
        <v/>
      </c>
      <c r="CQ34" s="67" t="str">
        <f t="shared" si="59"/>
        <v/>
      </c>
      <c r="CR34" s="68"/>
      <c r="CS34" s="68" t="str">
        <f t="shared" si="261"/>
        <v/>
      </c>
      <c r="CT34" s="65">
        <f t="shared" si="262"/>
        <v>3525727</v>
      </c>
      <c r="CU34" s="68" t="str">
        <f t="shared" si="263"/>
        <v/>
      </c>
      <c r="CV34" s="68" t="str">
        <f t="shared" si="264"/>
        <v/>
      </c>
      <c r="CW34" s="67" t="str">
        <f t="shared" si="64"/>
        <v/>
      </c>
      <c r="CX34" s="68"/>
      <c r="CY34" s="68" t="str">
        <f t="shared" si="265"/>
        <v/>
      </c>
      <c r="CZ34" s="65">
        <f t="shared" si="266"/>
        <v>18816424</v>
      </c>
      <c r="DA34" s="68" t="str">
        <f t="shared" si="267"/>
        <v/>
      </c>
      <c r="DB34" s="68" t="str">
        <f t="shared" si="268"/>
        <v/>
      </c>
      <c r="DC34" s="67" t="str">
        <f t="shared" si="69"/>
        <v/>
      </c>
      <c r="DD34" s="68"/>
      <c r="DE34" s="68" t="str">
        <f t="shared" si="269"/>
        <v/>
      </c>
      <c r="DF34" s="65">
        <f t="shared" si="270"/>
        <v>7181727</v>
      </c>
      <c r="DG34" s="51" t="str">
        <f t="shared" si="271"/>
        <v/>
      </c>
      <c r="DH34" s="51" t="str">
        <f t="shared" si="272"/>
        <v/>
      </c>
      <c r="DI34" s="69" t="str">
        <f t="shared" si="74"/>
        <v/>
      </c>
      <c r="DJ34" s="51"/>
      <c r="DK34" s="51" t="str">
        <f t="shared" si="273"/>
        <v/>
      </c>
      <c r="DL34" s="65">
        <f t="shared" si="274"/>
        <v>6574018</v>
      </c>
      <c r="DM34" s="51" t="str">
        <f t="shared" si="275"/>
        <v/>
      </c>
      <c r="DN34" s="51" t="str">
        <f t="shared" si="276"/>
        <v/>
      </c>
      <c r="DO34" s="69" t="str">
        <f t="shared" si="79"/>
        <v/>
      </c>
      <c r="DP34" s="51"/>
      <c r="DQ34" s="51" t="s">
        <v>273</v>
      </c>
      <c r="DR34" s="81">
        <f>BS1179</f>
        <v>37994</v>
      </c>
      <c r="DS34" s="82">
        <f>BY1179</f>
        <v>753746</v>
      </c>
      <c r="DT34" s="71">
        <v>19779</v>
      </c>
      <c r="DU34" s="78">
        <f t="shared" si="80"/>
        <v>1.9209262348955964</v>
      </c>
    </row>
    <row r="35" spans="1:125" ht="15" x14ac:dyDescent="0.25">
      <c r="A35" s="50">
        <v>2016</v>
      </c>
      <c r="B35" s="51" t="s">
        <v>267</v>
      </c>
      <c r="C35" s="50" t="s">
        <v>268</v>
      </c>
      <c r="D35" s="53" t="s">
        <v>269</v>
      </c>
      <c r="E35" s="50" t="s">
        <v>23</v>
      </c>
      <c r="F35" s="54">
        <v>13530765</v>
      </c>
      <c r="G35" s="54">
        <v>65279606</v>
      </c>
      <c r="H35" s="54">
        <v>9670533</v>
      </c>
      <c r="I35" s="55">
        <v>129537320</v>
      </c>
      <c r="J35" s="50"/>
      <c r="K35" s="50" t="s">
        <v>2032</v>
      </c>
      <c r="L35" s="58" t="s">
        <v>2032</v>
      </c>
      <c r="M35" s="58" t="s">
        <v>2032</v>
      </c>
      <c r="N35" s="58" t="s">
        <v>2032</v>
      </c>
      <c r="O35" s="58" t="s">
        <v>2032</v>
      </c>
      <c r="P35" s="59"/>
      <c r="Q35" s="60">
        <v>102022496</v>
      </c>
      <c r="R35" s="60">
        <v>3144710</v>
      </c>
      <c r="S35" s="60">
        <v>18078032</v>
      </c>
      <c r="T35" s="60">
        <v>6717084</v>
      </c>
      <c r="U35" s="60">
        <v>11022312</v>
      </c>
      <c r="V35" s="79"/>
      <c r="W35" s="61">
        <f t="shared" si="238"/>
        <v>140984634</v>
      </c>
      <c r="X35" s="101">
        <v>12821043</v>
      </c>
      <c r="Y35" s="50"/>
      <c r="Z35" s="50"/>
      <c r="AA35" s="51" t="str">
        <f t="shared" si="239"/>
        <v/>
      </c>
      <c r="AB35" s="68" t="str">
        <f t="shared" si="240"/>
        <v/>
      </c>
      <c r="AC35" s="68" t="str">
        <f t="shared" si="241"/>
        <v/>
      </c>
      <c r="AD35" s="68" t="str">
        <f t="shared" si="242"/>
        <v/>
      </c>
      <c r="AE35" s="68" t="str">
        <f t="shared" si="243"/>
        <v/>
      </c>
      <c r="AF35" s="68" t="str">
        <f t="shared" si="244"/>
        <v/>
      </c>
      <c r="AG35" s="67" t="str">
        <f t="shared" si="7"/>
        <v/>
      </c>
      <c r="AH35" s="51"/>
      <c r="AI35" s="51" t="str">
        <f t="shared" si="8"/>
        <v/>
      </c>
      <c r="AJ35" s="68" t="str">
        <f t="shared" si="9"/>
        <v/>
      </c>
      <c r="AK35" s="68" t="str">
        <f t="shared" si="10"/>
        <v/>
      </c>
      <c r="AL35" s="68" t="str">
        <f t="shared" si="11"/>
        <v/>
      </c>
      <c r="AM35" s="68" t="str">
        <f t="shared" si="12"/>
        <v/>
      </c>
      <c r="AN35" s="68" t="str">
        <f t="shared" si="13"/>
        <v/>
      </c>
      <c r="AO35" s="67" t="str">
        <f t="shared" si="14"/>
        <v/>
      </c>
      <c r="AP35" s="51"/>
      <c r="AQ35" s="80">
        <f t="shared" si="15"/>
        <v>13530765</v>
      </c>
      <c r="AR35" s="68">
        <f t="shared" si="16"/>
        <v>129537320</v>
      </c>
      <c r="AS35" s="68">
        <f t="shared" si="17"/>
        <v>102022496</v>
      </c>
      <c r="AT35" s="68">
        <f t="shared" si="18"/>
        <v>3144710</v>
      </c>
      <c r="AU35" s="68">
        <f t="shared" si="19"/>
        <v>18078032</v>
      </c>
      <c r="AV35" s="68">
        <f t="shared" si="20"/>
        <v>17739396</v>
      </c>
      <c r="AW35" s="67">
        <f t="shared" si="21"/>
        <v>12821043</v>
      </c>
      <c r="AX35" s="51"/>
      <c r="AY35" s="51" t="str">
        <f t="shared" si="22"/>
        <v/>
      </c>
      <c r="AZ35" s="68" t="str">
        <f t="shared" si="23"/>
        <v/>
      </c>
      <c r="BA35" s="68" t="str">
        <f t="shared" si="24"/>
        <v/>
      </c>
      <c r="BB35" s="68" t="str">
        <f t="shared" si="25"/>
        <v/>
      </c>
      <c r="BC35" s="68" t="str">
        <f t="shared" si="26"/>
        <v/>
      </c>
      <c r="BD35" s="68" t="str">
        <f t="shared" si="27"/>
        <v/>
      </c>
      <c r="BE35" s="68" t="str">
        <f t="shared" si="28"/>
        <v/>
      </c>
      <c r="BF35" s="51"/>
      <c r="BG35" s="69" t="str">
        <f t="shared" si="29"/>
        <v/>
      </c>
      <c r="BH35" s="67" t="str">
        <f t="shared" si="30"/>
        <v/>
      </c>
      <c r="BI35" s="67" t="str">
        <f t="shared" si="31"/>
        <v/>
      </c>
      <c r="BJ35" s="67" t="str">
        <f t="shared" si="32"/>
        <v/>
      </c>
      <c r="BK35" s="67" t="str">
        <f t="shared" si="33"/>
        <v/>
      </c>
      <c r="BL35" s="67" t="str">
        <f t="shared" si="34"/>
        <v/>
      </c>
      <c r="BM35" s="65" t="str">
        <f t="shared" si="35"/>
        <v/>
      </c>
      <c r="BN35" s="51"/>
      <c r="BO35" s="51" t="str">
        <f t="shared" si="245"/>
        <v/>
      </c>
      <c r="BP35" s="51" t="str">
        <f t="shared" si="246"/>
        <v/>
      </c>
      <c r="BQ35" s="71">
        <f t="shared" si="247"/>
        <v>13530765</v>
      </c>
      <c r="BR35" s="51" t="str">
        <f t="shared" si="248"/>
        <v/>
      </c>
      <c r="BS35" s="69" t="str">
        <f t="shared" si="40"/>
        <v/>
      </c>
      <c r="BT35" s="51"/>
      <c r="BU35" s="68" t="str">
        <f t="shared" si="249"/>
        <v/>
      </c>
      <c r="BV35" s="68" t="str">
        <f t="shared" si="250"/>
        <v/>
      </c>
      <c r="BW35" s="65">
        <f t="shared" si="251"/>
        <v>129537320</v>
      </c>
      <c r="BX35" s="68" t="str">
        <f t="shared" si="252"/>
        <v/>
      </c>
      <c r="BY35" s="67" t="str">
        <f t="shared" si="44"/>
        <v/>
      </c>
      <c r="BZ35" s="68"/>
      <c r="CA35" s="65" t="str">
        <f t="shared" si="45"/>
        <v/>
      </c>
      <c r="CB35" s="67" t="str">
        <f t="shared" si="46"/>
        <v/>
      </c>
      <c r="CC35" s="67">
        <f t="shared" si="47"/>
        <v>12821043</v>
      </c>
      <c r="CD35" s="67" t="str">
        <f t="shared" si="48"/>
        <v/>
      </c>
      <c r="CE35" s="67" t="str">
        <f t="shared" si="49"/>
        <v/>
      </c>
      <c r="CF35" s="68"/>
      <c r="CG35" s="68" t="str">
        <f t="shared" si="253"/>
        <v/>
      </c>
      <c r="CH35" s="68" t="str">
        <f t="shared" si="254"/>
        <v/>
      </c>
      <c r="CI35" s="65">
        <f t="shared" si="255"/>
        <v>140984634</v>
      </c>
      <c r="CJ35" s="68" t="str">
        <f t="shared" si="256"/>
        <v/>
      </c>
      <c r="CK35" s="67" t="str">
        <f t="shared" si="54"/>
        <v/>
      </c>
      <c r="CL35" s="68"/>
      <c r="CM35" s="68" t="str">
        <f t="shared" si="257"/>
        <v/>
      </c>
      <c r="CN35" s="68" t="str">
        <f t="shared" si="258"/>
        <v/>
      </c>
      <c r="CO35" s="65">
        <f t="shared" si="259"/>
        <v>102022496</v>
      </c>
      <c r="CP35" s="68" t="str">
        <f t="shared" si="260"/>
        <v/>
      </c>
      <c r="CQ35" s="67" t="str">
        <f t="shared" si="59"/>
        <v/>
      </c>
      <c r="CR35" s="68"/>
      <c r="CS35" s="68" t="str">
        <f t="shared" si="261"/>
        <v/>
      </c>
      <c r="CT35" s="68" t="str">
        <f t="shared" si="262"/>
        <v/>
      </c>
      <c r="CU35" s="65">
        <f t="shared" si="263"/>
        <v>3144710</v>
      </c>
      <c r="CV35" s="68" t="str">
        <f t="shared" si="264"/>
        <v/>
      </c>
      <c r="CW35" s="67" t="str">
        <f t="shared" si="64"/>
        <v/>
      </c>
      <c r="CX35" s="68"/>
      <c r="CY35" s="68" t="str">
        <f t="shared" si="265"/>
        <v/>
      </c>
      <c r="CZ35" s="68" t="str">
        <f t="shared" si="266"/>
        <v/>
      </c>
      <c r="DA35" s="65">
        <f t="shared" si="267"/>
        <v>18078032</v>
      </c>
      <c r="DB35" s="68" t="str">
        <f t="shared" si="268"/>
        <v/>
      </c>
      <c r="DC35" s="67" t="str">
        <f t="shared" si="69"/>
        <v/>
      </c>
      <c r="DD35" s="68"/>
      <c r="DE35" s="68" t="str">
        <f t="shared" si="269"/>
        <v/>
      </c>
      <c r="DF35" s="51" t="str">
        <f t="shared" si="270"/>
        <v/>
      </c>
      <c r="DG35" s="65">
        <f t="shared" si="271"/>
        <v>6717084</v>
      </c>
      <c r="DH35" s="51" t="str">
        <f t="shared" si="272"/>
        <v/>
      </c>
      <c r="DI35" s="69" t="str">
        <f t="shared" si="74"/>
        <v/>
      </c>
      <c r="DJ35" s="51"/>
      <c r="DK35" s="51" t="str">
        <f t="shared" si="273"/>
        <v/>
      </c>
      <c r="DL35" s="51" t="str">
        <f t="shared" si="274"/>
        <v/>
      </c>
      <c r="DM35" s="65">
        <f t="shared" si="275"/>
        <v>11022312</v>
      </c>
      <c r="DN35" s="51" t="str">
        <f t="shared" si="276"/>
        <v/>
      </c>
      <c r="DO35" s="69" t="str">
        <f t="shared" si="79"/>
        <v/>
      </c>
      <c r="DP35" s="51"/>
      <c r="DQ35" s="51" t="s">
        <v>275</v>
      </c>
      <c r="DR35" s="81">
        <f>BS197+BS221+BS529+BS861+BS227</f>
        <v>4480271</v>
      </c>
      <c r="DS35" s="82">
        <f>BY197+BY221+BY529+BY861+BY227</f>
        <v>38538114</v>
      </c>
      <c r="DT35" s="71">
        <v>2440124</v>
      </c>
      <c r="DU35" s="78">
        <f t="shared" si="80"/>
        <v>1.8360833301914166</v>
      </c>
    </row>
    <row r="36" spans="1:125" ht="15" x14ac:dyDescent="0.25">
      <c r="A36" s="50">
        <v>2017</v>
      </c>
      <c r="B36" s="51" t="s">
        <v>267</v>
      </c>
      <c r="C36" s="50" t="s">
        <v>268</v>
      </c>
      <c r="D36" s="53" t="s">
        <v>269</v>
      </c>
      <c r="E36" s="50" t="s">
        <v>23</v>
      </c>
      <c r="F36" s="54">
        <v>12550962</v>
      </c>
      <c r="G36" s="54">
        <v>54742083</v>
      </c>
      <c r="H36" s="54">
        <v>9772697</v>
      </c>
      <c r="I36" s="55">
        <v>133146565</v>
      </c>
      <c r="J36" s="50"/>
      <c r="K36" s="50" t="s">
        <v>2032</v>
      </c>
      <c r="L36" s="58" t="s">
        <v>2032</v>
      </c>
      <c r="M36" s="58" t="s">
        <v>2032</v>
      </c>
      <c r="N36" s="58" t="s">
        <v>2032</v>
      </c>
      <c r="O36" s="58" t="s">
        <v>2032</v>
      </c>
      <c r="P36" s="59"/>
      <c r="Q36" s="60">
        <v>112513682</v>
      </c>
      <c r="R36" s="60">
        <v>2063679</v>
      </c>
      <c r="S36" s="60">
        <v>17040333</v>
      </c>
      <c r="T36" s="60">
        <v>3554972</v>
      </c>
      <c r="U36" s="60">
        <v>9653009</v>
      </c>
      <c r="V36" s="79"/>
      <c r="W36" s="61">
        <f t="shared" si="238"/>
        <v>144825675</v>
      </c>
      <c r="X36" s="101">
        <v>25424428</v>
      </c>
      <c r="Y36" s="50"/>
      <c r="Z36" s="50"/>
      <c r="AA36" s="51" t="str">
        <f t="shared" si="239"/>
        <v/>
      </c>
      <c r="AB36" s="68" t="str">
        <f t="shared" si="240"/>
        <v/>
      </c>
      <c r="AC36" s="68" t="str">
        <f t="shared" si="241"/>
        <v/>
      </c>
      <c r="AD36" s="68" t="str">
        <f t="shared" si="242"/>
        <v/>
      </c>
      <c r="AE36" s="68" t="str">
        <f t="shared" si="243"/>
        <v/>
      </c>
      <c r="AF36" s="68" t="str">
        <f t="shared" si="244"/>
        <v/>
      </c>
      <c r="AG36" s="67" t="str">
        <f t="shared" si="7"/>
        <v/>
      </c>
      <c r="AH36" s="51"/>
      <c r="AI36" s="51" t="str">
        <f t="shared" si="8"/>
        <v/>
      </c>
      <c r="AJ36" s="68" t="str">
        <f t="shared" si="9"/>
        <v/>
      </c>
      <c r="AK36" s="68" t="str">
        <f t="shared" si="10"/>
        <v/>
      </c>
      <c r="AL36" s="68" t="str">
        <f t="shared" si="11"/>
        <v/>
      </c>
      <c r="AM36" s="68" t="str">
        <f t="shared" si="12"/>
        <v/>
      </c>
      <c r="AN36" s="68" t="str">
        <f t="shared" si="13"/>
        <v/>
      </c>
      <c r="AO36" s="67" t="str">
        <f t="shared" si="14"/>
        <v/>
      </c>
      <c r="AP36" s="51"/>
      <c r="AQ36" s="51" t="str">
        <f t="shared" si="15"/>
        <v/>
      </c>
      <c r="AR36" s="68" t="str">
        <f t="shared" si="16"/>
        <v/>
      </c>
      <c r="AS36" s="68" t="str">
        <f t="shared" si="17"/>
        <v/>
      </c>
      <c r="AT36" s="68" t="str">
        <f t="shared" si="18"/>
        <v/>
      </c>
      <c r="AU36" s="68" t="str">
        <f t="shared" si="19"/>
        <v/>
      </c>
      <c r="AV36" s="68" t="str">
        <f t="shared" si="20"/>
        <v/>
      </c>
      <c r="AW36" s="67" t="str">
        <f t="shared" si="21"/>
        <v/>
      </c>
      <c r="AX36" s="51"/>
      <c r="AY36" s="80">
        <f t="shared" si="22"/>
        <v>12550962</v>
      </c>
      <c r="AZ36" s="68">
        <f t="shared" si="23"/>
        <v>133146565</v>
      </c>
      <c r="BA36" s="68">
        <f t="shared" si="24"/>
        <v>112513682</v>
      </c>
      <c r="BB36" s="68">
        <f t="shared" si="25"/>
        <v>2063679</v>
      </c>
      <c r="BC36" s="68">
        <f t="shared" si="26"/>
        <v>17040333</v>
      </c>
      <c r="BD36" s="68">
        <f t="shared" si="27"/>
        <v>13207981</v>
      </c>
      <c r="BE36" s="68">
        <f t="shared" si="28"/>
        <v>25424428</v>
      </c>
      <c r="BF36" s="51"/>
      <c r="BG36" s="69" t="str">
        <f t="shared" si="29"/>
        <v/>
      </c>
      <c r="BH36" s="67" t="str">
        <f t="shared" si="30"/>
        <v/>
      </c>
      <c r="BI36" s="67" t="str">
        <f t="shared" si="31"/>
        <v/>
      </c>
      <c r="BJ36" s="67" t="str">
        <f t="shared" si="32"/>
        <v/>
      </c>
      <c r="BK36" s="67" t="str">
        <f t="shared" si="33"/>
        <v/>
      </c>
      <c r="BL36" s="67" t="str">
        <f t="shared" si="34"/>
        <v/>
      </c>
      <c r="BM36" s="65" t="str">
        <f t="shared" si="35"/>
        <v/>
      </c>
      <c r="BN36" s="51"/>
      <c r="BO36" s="51" t="str">
        <f t="shared" si="245"/>
        <v/>
      </c>
      <c r="BP36" s="51" t="str">
        <f t="shared" si="246"/>
        <v/>
      </c>
      <c r="BQ36" s="51" t="str">
        <f t="shared" si="247"/>
        <v/>
      </c>
      <c r="BR36" s="71">
        <f t="shared" si="248"/>
        <v>12550962</v>
      </c>
      <c r="BS36" s="69" t="str">
        <f t="shared" si="40"/>
        <v/>
      </c>
      <c r="BT36" s="51"/>
      <c r="BU36" s="68" t="str">
        <f t="shared" si="249"/>
        <v/>
      </c>
      <c r="BV36" s="68" t="str">
        <f t="shared" si="250"/>
        <v/>
      </c>
      <c r="BW36" s="68" t="str">
        <f t="shared" si="251"/>
        <v/>
      </c>
      <c r="BX36" s="65">
        <f t="shared" si="252"/>
        <v>133146565</v>
      </c>
      <c r="BY36" s="67" t="str">
        <f t="shared" si="44"/>
        <v/>
      </c>
      <c r="BZ36" s="68"/>
      <c r="CA36" s="65" t="str">
        <f t="shared" si="45"/>
        <v/>
      </c>
      <c r="CB36" s="67" t="str">
        <f t="shared" si="46"/>
        <v/>
      </c>
      <c r="CC36" s="67" t="str">
        <f t="shared" si="47"/>
        <v/>
      </c>
      <c r="CD36" s="67">
        <f t="shared" si="48"/>
        <v>25424428</v>
      </c>
      <c r="CE36" s="67" t="str">
        <f t="shared" si="49"/>
        <v/>
      </c>
      <c r="CF36" s="68"/>
      <c r="CG36" s="68" t="str">
        <f t="shared" si="253"/>
        <v/>
      </c>
      <c r="CH36" s="68" t="str">
        <f t="shared" si="254"/>
        <v/>
      </c>
      <c r="CI36" s="68" t="str">
        <f t="shared" si="255"/>
        <v/>
      </c>
      <c r="CJ36" s="65">
        <f t="shared" si="256"/>
        <v>144825675</v>
      </c>
      <c r="CK36" s="67" t="str">
        <f t="shared" si="54"/>
        <v/>
      </c>
      <c r="CL36" s="68"/>
      <c r="CM36" s="68" t="str">
        <f t="shared" si="257"/>
        <v/>
      </c>
      <c r="CN36" s="68" t="str">
        <f t="shared" si="258"/>
        <v/>
      </c>
      <c r="CO36" s="68" t="str">
        <f t="shared" si="259"/>
        <v/>
      </c>
      <c r="CP36" s="65">
        <f t="shared" si="260"/>
        <v>112513682</v>
      </c>
      <c r="CQ36" s="67" t="str">
        <f t="shared" si="59"/>
        <v/>
      </c>
      <c r="CR36" s="68"/>
      <c r="CS36" s="68" t="str">
        <f t="shared" si="261"/>
        <v/>
      </c>
      <c r="CT36" s="68" t="str">
        <f t="shared" si="262"/>
        <v/>
      </c>
      <c r="CU36" s="68" t="str">
        <f t="shared" si="263"/>
        <v/>
      </c>
      <c r="CV36" s="65">
        <f t="shared" si="264"/>
        <v>2063679</v>
      </c>
      <c r="CW36" s="67" t="str">
        <f t="shared" si="64"/>
        <v/>
      </c>
      <c r="CX36" s="68"/>
      <c r="CY36" s="68" t="str">
        <f t="shared" si="265"/>
        <v/>
      </c>
      <c r="CZ36" s="68" t="str">
        <f t="shared" si="266"/>
        <v/>
      </c>
      <c r="DA36" s="68" t="str">
        <f t="shared" si="267"/>
        <v/>
      </c>
      <c r="DB36" s="65">
        <f t="shared" si="268"/>
        <v>17040333</v>
      </c>
      <c r="DC36" s="67" t="str">
        <f t="shared" si="69"/>
        <v/>
      </c>
      <c r="DD36" s="68"/>
      <c r="DE36" s="68" t="str">
        <f t="shared" si="269"/>
        <v/>
      </c>
      <c r="DF36" s="51" t="str">
        <f t="shared" si="270"/>
        <v/>
      </c>
      <c r="DG36" s="51" t="str">
        <f t="shared" si="271"/>
        <v/>
      </c>
      <c r="DH36" s="65">
        <f t="shared" si="272"/>
        <v>3554972</v>
      </c>
      <c r="DI36" s="69" t="str">
        <f t="shared" si="74"/>
        <v/>
      </c>
      <c r="DJ36" s="51"/>
      <c r="DK36" s="51" t="str">
        <f t="shared" si="273"/>
        <v/>
      </c>
      <c r="DL36" s="51" t="str">
        <f t="shared" si="274"/>
        <v/>
      </c>
      <c r="DM36" s="51" t="str">
        <f t="shared" si="275"/>
        <v/>
      </c>
      <c r="DN36" s="65">
        <f t="shared" si="276"/>
        <v>9653009</v>
      </c>
      <c r="DO36" s="69" t="str">
        <f t="shared" si="79"/>
        <v/>
      </c>
      <c r="DP36" s="51"/>
      <c r="DQ36" s="51" t="s">
        <v>277</v>
      </c>
      <c r="DR36" s="81">
        <f>BS85+BS410+BS451+BS487+BS535+BS541+BS891</f>
        <v>23417050</v>
      </c>
      <c r="DS36" s="82">
        <f>BY85+BY410+BY451+BY487+BY535+BY541+BY891</f>
        <v>203977633</v>
      </c>
      <c r="DT36" s="71">
        <v>1546174</v>
      </c>
      <c r="DU36" s="78">
        <f t="shared" si="80"/>
        <v>15.145158306891721</v>
      </c>
    </row>
    <row r="37" spans="1:125" ht="15" x14ac:dyDescent="0.25">
      <c r="A37" s="56">
        <v>2018</v>
      </c>
      <c r="B37" s="51" t="s">
        <v>267</v>
      </c>
      <c r="C37" s="50" t="s">
        <v>268</v>
      </c>
      <c r="D37" s="53" t="s">
        <v>269</v>
      </c>
      <c r="E37" s="50" t="s">
        <v>23</v>
      </c>
      <c r="F37" s="89">
        <v>11819988</v>
      </c>
      <c r="G37" s="89">
        <v>51053970</v>
      </c>
      <c r="H37" s="89">
        <v>9747017</v>
      </c>
      <c r="I37" s="90">
        <v>138194728</v>
      </c>
      <c r="J37" s="56" t="s">
        <v>161</v>
      </c>
      <c r="K37" s="55">
        <v>138194728</v>
      </c>
      <c r="L37" s="146"/>
      <c r="M37" s="146"/>
      <c r="N37" s="146"/>
      <c r="O37" s="146"/>
      <c r="P37" s="91"/>
      <c r="Q37" s="92">
        <v>54316887</v>
      </c>
      <c r="R37" s="92">
        <v>3777581</v>
      </c>
      <c r="S37" s="92">
        <v>25629003</v>
      </c>
      <c r="T37" s="92">
        <v>4850910</v>
      </c>
      <c r="U37" s="93">
        <v>61213751</v>
      </c>
      <c r="V37" s="94"/>
      <c r="W37" s="61">
        <f t="shared" si="238"/>
        <v>149788132</v>
      </c>
      <c r="X37" s="90">
        <v>17545630</v>
      </c>
      <c r="Y37" s="147"/>
      <c r="Z37" s="147"/>
      <c r="AA37" s="148"/>
      <c r="AB37" s="149"/>
      <c r="AC37" s="149"/>
      <c r="AD37" s="149"/>
      <c r="AE37" s="150"/>
      <c r="AF37" s="150"/>
      <c r="AG37" s="67" t="str">
        <f t="shared" si="7"/>
        <v/>
      </c>
      <c r="AH37" s="51"/>
      <c r="AI37" s="51" t="str">
        <f t="shared" si="8"/>
        <v/>
      </c>
      <c r="AJ37" s="68" t="str">
        <f t="shared" si="9"/>
        <v/>
      </c>
      <c r="AK37" s="68" t="str">
        <f t="shared" si="10"/>
        <v/>
      </c>
      <c r="AL37" s="68" t="str">
        <f t="shared" si="11"/>
        <v/>
      </c>
      <c r="AM37" s="68" t="str">
        <f t="shared" si="12"/>
        <v/>
      </c>
      <c r="AN37" s="68" t="str">
        <f t="shared" si="13"/>
        <v/>
      </c>
      <c r="AO37" s="67" t="str">
        <f t="shared" si="14"/>
        <v/>
      </c>
      <c r="AP37" s="51"/>
      <c r="AQ37" s="51" t="str">
        <f t="shared" si="15"/>
        <v/>
      </c>
      <c r="AR37" s="68" t="str">
        <f t="shared" si="16"/>
        <v/>
      </c>
      <c r="AS37" s="68" t="str">
        <f t="shared" si="17"/>
        <v/>
      </c>
      <c r="AT37" s="68" t="str">
        <f t="shared" si="18"/>
        <v/>
      </c>
      <c r="AU37" s="68" t="str">
        <f t="shared" si="19"/>
        <v/>
      </c>
      <c r="AV37" s="68" t="str">
        <f t="shared" si="20"/>
        <v/>
      </c>
      <c r="AW37" s="67" t="str">
        <f t="shared" si="21"/>
        <v/>
      </c>
      <c r="AX37" s="51"/>
      <c r="AY37" s="51" t="str">
        <f t="shared" si="22"/>
        <v/>
      </c>
      <c r="AZ37" s="68" t="str">
        <f t="shared" si="23"/>
        <v/>
      </c>
      <c r="BA37" s="68" t="str">
        <f t="shared" si="24"/>
        <v/>
      </c>
      <c r="BB37" s="68" t="str">
        <f t="shared" si="25"/>
        <v/>
      </c>
      <c r="BC37" s="68" t="str">
        <f t="shared" si="26"/>
        <v/>
      </c>
      <c r="BD37" s="68" t="str">
        <f t="shared" si="27"/>
        <v/>
      </c>
      <c r="BE37" s="68" t="str">
        <f t="shared" si="28"/>
        <v/>
      </c>
      <c r="BF37" s="51"/>
      <c r="BG37" s="96">
        <f t="shared" si="29"/>
        <v>11819988</v>
      </c>
      <c r="BH37" s="67">
        <f t="shared" si="30"/>
        <v>138194728</v>
      </c>
      <c r="BI37" s="67">
        <f t="shared" si="31"/>
        <v>54316887</v>
      </c>
      <c r="BJ37" s="67">
        <f t="shared" si="32"/>
        <v>3777581</v>
      </c>
      <c r="BK37" s="67">
        <f t="shared" si="33"/>
        <v>25629003</v>
      </c>
      <c r="BL37" s="67">
        <f t="shared" si="34"/>
        <v>66064661</v>
      </c>
      <c r="BM37" s="65">
        <f t="shared" si="35"/>
        <v>17545630</v>
      </c>
      <c r="BN37" s="151"/>
      <c r="BO37" s="151"/>
      <c r="BP37" s="152"/>
      <c r="BQ37" s="152"/>
      <c r="BR37" s="152"/>
      <c r="BS37" s="96">
        <f t="shared" si="40"/>
        <v>11819988</v>
      </c>
      <c r="BT37" s="151"/>
      <c r="BU37" s="150"/>
      <c r="BV37" s="153"/>
      <c r="BW37" s="153"/>
      <c r="BX37" s="153"/>
      <c r="BY37" s="67">
        <f t="shared" si="44"/>
        <v>138194728</v>
      </c>
      <c r="BZ37" s="150"/>
      <c r="CA37" s="65" t="str">
        <f t="shared" si="45"/>
        <v/>
      </c>
      <c r="CB37" s="67" t="str">
        <f t="shared" si="46"/>
        <v/>
      </c>
      <c r="CC37" s="67" t="str">
        <f t="shared" si="47"/>
        <v/>
      </c>
      <c r="CD37" s="67" t="str">
        <f t="shared" si="48"/>
        <v/>
      </c>
      <c r="CE37" s="67">
        <f t="shared" si="49"/>
        <v>17545630</v>
      </c>
      <c r="CF37" s="150"/>
      <c r="CG37" s="150"/>
      <c r="CH37" s="153"/>
      <c r="CI37" s="153"/>
      <c r="CJ37" s="153"/>
      <c r="CK37" s="67">
        <f t="shared" si="54"/>
        <v>149788132</v>
      </c>
      <c r="CL37" s="150"/>
      <c r="CM37" s="150"/>
      <c r="CN37" s="153"/>
      <c r="CO37" s="153"/>
      <c r="CP37" s="153"/>
      <c r="CQ37" s="103">
        <f t="shared" si="59"/>
        <v>54316887</v>
      </c>
      <c r="CR37" s="150"/>
      <c r="CS37" s="150"/>
      <c r="CT37" s="153"/>
      <c r="CU37" s="153"/>
      <c r="CV37" s="153"/>
      <c r="CW37" s="67">
        <f t="shared" si="64"/>
        <v>3777581</v>
      </c>
      <c r="CX37" s="150"/>
      <c r="CY37" s="150"/>
      <c r="CZ37" s="153"/>
      <c r="DA37" s="153"/>
      <c r="DB37" s="153"/>
      <c r="DC37" s="67">
        <f t="shared" si="69"/>
        <v>25629003</v>
      </c>
      <c r="DD37" s="150"/>
      <c r="DE37" s="150"/>
      <c r="DF37" s="152"/>
      <c r="DG37" s="152"/>
      <c r="DH37" s="152"/>
      <c r="DI37" s="67">
        <f t="shared" si="74"/>
        <v>4850910</v>
      </c>
      <c r="DJ37" s="151"/>
      <c r="DK37" s="151"/>
      <c r="DL37" s="152"/>
      <c r="DM37" s="152"/>
      <c r="DN37" s="152"/>
      <c r="DO37" s="67">
        <f t="shared" si="79"/>
        <v>54316887</v>
      </c>
      <c r="DP37" s="152"/>
      <c r="DQ37" s="51" t="s">
        <v>279</v>
      </c>
      <c r="DR37" s="81">
        <f>BS933</f>
        <v>123452</v>
      </c>
      <c r="DS37" s="82">
        <f>BY933</f>
        <v>1805895</v>
      </c>
      <c r="DT37" s="71">
        <v>62296</v>
      </c>
      <c r="DU37" s="78">
        <f t="shared" si="80"/>
        <v>1.9817002696802364</v>
      </c>
    </row>
    <row r="38" spans="1:125" ht="15" x14ac:dyDescent="0.25">
      <c r="A38" s="50"/>
      <c r="B38" s="51"/>
      <c r="C38" s="50"/>
      <c r="D38" s="53"/>
      <c r="E38" s="50"/>
      <c r="F38" s="54"/>
      <c r="G38" s="54"/>
      <c r="H38" s="54"/>
      <c r="I38" s="55"/>
      <c r="J38" s="50"/>
      <c r="K38" s="50" t="s">
        <v>2032</v>
      </c>
      <c r="L38" s="58"/>
      <c r="M38" s="58"/>
      <c r="N38" s="58"/>
      <c r="O38" s="58"/>
      <c r="P38" s="59"/>
      <c r="Q38" s="60"/>
      <c r="R38" s="60"/>
      <c r="S38" s="60"/>
      <c r="T38" s="60"/>
      <c r="U38" s="60"/>
      <c r="V38" s="79"/>
      <c r="W38" s="61"/>
      <c r="X38" s="101"/>
      <c r="Y38" s="50"/>
      <c r="Z38" s="50"/>
      <c r="AA38" s="102"/>
      <c r="AB38" s="64"/>
      <c r="AC38" s="64"/>
      <c r="AD38" s="64"/>
      <c r="AE38" s="65"/>
      <c r="AF38" s="65"/>
      <c r="AG38" s="67" t="str">
        <f t="shared" si="7"/>
        <v/>
      </c>
      <c r="AH38" s="51"/>
      <c r="AI38" s="51" t="str">
        <f t="shared" si="8"/>
        <v/>
      </c>
      <c r="AJ38" s="68" t="str">
        <f t="shared" si="9"/>
        <v/>
      </c>
      <c r="AK38" s="68" t="str">
        <f t="shared" si="10"/>
        <v/>
      </c>
      <c r="AL38" s="68" t="str">
        <f t="shared" si="11"/>
        <v/>
      </c>
      <c r="AM38" s="68" t="str">
        <f t="shared" si="12"/>
        <v/>
      </c>
      <c r="AN38" s="68" t="str">
        <f t="shared" si="13"/>
        <v/>
      </c>
      <c r="AO38" s="67" t="str">
        <f t="shared" si="14"/>
        <v/>
      </c>
      <c r="AP38" s="51"/>
      <c r="AQ38" s="51" t="str">
        <f t="shared" si="15"/>
        <v/>
      </c>
      <c r="AR38" s="68" t="str">
        <f t="shared" si="16"/>
        <v/>
      </c>
      <c r="AS38" s="68" t="str">
        <f t="shared" si="17"/>
        <v/>
      </c>
      <c r="AT38" s="68" t="str">
        <f t="shared" si="18"/>
        <v/>
      </c>
      <c r="AU38" s="68" t="str">
        <f t="shared" si="19"/>
        <v/>
      </c>
      <c r="AV38" s="68" t="str">
        <f t="shared" si="20"/>
        <v/>
      </c>
      <c r="AW38" s="67" t="str">
        <f t="shared" si="21"/>
        <v/>
      </c>
      <c r="AX38" s="51"/>
      <c r="AY38" s="51" t="str">
        <f t="shared" si="22"/>
        <v/>
      </c>
      <c r="AZ38" s="68" t="str">
        <f t="shared" si="23"/>
        <v/>
      </c>
      <c r="BA38" s="68" t="str">
        <f t="shared" si="24"/>
        <v/>
      </c>
      <c r="BB38" s="68" t="str">
        <f t="shared" si="25"/>
        <v/>
      </c>
      <c r="BC38" s="68" t="str">
        <f t="shared" si="26"/>
        <v/>
      </c>
      <c r="BD38" s="68" t="str">
        <f t="shared" si="27"/>
        <v/>
      </c>
      <c r="BE38" s="68" t="str">
        <f t="shared" si="28"/>
        <v/>
      </c>
      <c r="BF38" s="51"/>
      <c r="BG38" s="69" t="str">
        <f t="shared" si="29"/>
        <v/>
      </c>
      <c r="BH38" s="67" t="str">
        <f t="shared" si="30"/>
        <v/>
      </c>
      <c r="BI38" s="67" t="str">
        <f t="shared" si="31"/>
        <v/>
      </c>
      <c r="BJ38" s="67" t="str">
        <f t="shared" si="32"/>
        <v/>
      </c>
      <c r="BK38" s="67" t="str">
        <f t="shared" si="33"/>
        <v/>
      </c>
      <c r="BL38" s="67" t="str">
        <f t="shared" si="34"/>
        <v/>
      </c>
      <c r="BM38" s="65" t="str">
        <f t="shared" si="35"/>
        <v/>
      </c>
      <c r="BN38" s="70"/>
      <c r="BO38" s="70"/>
      <c r="BP38" s="51"/>
      <c r="BQ38" s="51"/>
      <c r="BR38" s="51"/>
      <c r="BS38" s="69" t="str">
        <f t="shared" si="40"/>
        <v/>
      </c>
      <c r="BT38" s="70"/>
      <c r="BU38" s="65"/>
      <c r="BV38" s="68"/>
      <c r="BW38" s="68"/>
      <c r="BX38" s="68"/>
      <c r="BY38" s="67" t="str">
        <f t="shared" si="44"/>
        <v/>
      </c>
      <c r="BZ38" s="65"/>
      <c r="CA38" s="65" t="str">
        <f t="shared" si="45"/>
        <v/>
      </c>
      <c r="CB38" s="67" t="str">
        <f t="shared" si="46"/>
        <v/>
      </c>
      <c r="CC38" s="67" t="str">
        <f t="shared" si="47"/>
        <v/>
      </c>
      <c r="CD38" s="67" t="str">
        <f t="shared" si="48"/>
        <v/>
      </c>
      <c r="CE38" s="67" t="str">
        <f t="shared" si="49"/>
        <v/>
      </c>
      <c r="CF38" s="65"/>
      <c r="CG38" s="65"/>
      <c r="CH38" s="68"/>
      <c r="CI38" s="68"/>
      <c r="CJ38" s="68"/>
      <c r="CK38" s="67" t="str">
        <f t="shared" si="54"/>
        <v/>
      </c>
      <c r="CL38" s="65"/>
      <c r="CM38" s="65"/>
      <c r="CN38" s="68"/>
      <c r="CO38" s="68"/>
      <c r="CP38" s="68"/>
      <c r="CQ38" s="67" t="str">
        <f t="shared" si="59"/>
        <v/>
      </c>
      <c r="CR38" s="65"/>
      <c r="CS38" s="65"/>
      <c r="CT38" s="68"/>
      <c r="CU38" s="68"/>
      <c r="CV38" s="68"/>
      <c r="CW38" s="67" t="str">
        <f t="shared" si="64"/>
        <v/>
      </c>
      <c r="CX38" s="65"/>
      <c r="CY38" s="65"/>
      <c r="CZ38" s="68"/>
      <c r="DA38" s="68"/>
      <c r="DB38" s="68"/>
      <c r="DC38" s="67" t="str">
        <f t="shared" si="69"/>
        <v/>
      </c>
      <c r="DD38" s="65"/>
      <c r="DE38" s="65"/>
      <c r="DF38" s="51"/>
      <c r="DG38" s="51"/>
      <c r="DH38" s="51"/>
      <c r="DI38" s="69" t="str">
        <f t="shared" si="74"/>
        <v/>
      </c>
      <c r="DJ38" s="70"/>
      <c r="DK38" s="70"/>
      <c r="DL38" s="51"/>
      <c r="DM38" s="51"/>
      <c r="DN38" s="51"/>
      <c r="DO38" s="69" t="str">
        <f t="shared" si="79"/>
        <v/>
      </c>
      <c r="DP38" s="51"/>
      <c r="DQ38" s="51" t="s">
        <v>282</v>
      </c>
      <c r="DR38" s="81">
        <f>BS131+BS323+BS855+BS939+BS957+BS1122</f>
        <v>14460974</v>
      </c>
      <c r="DS38" s="82">
        <f>BY131+BY323+BY855+BY939+BY957+BY1122</f>
        <v>117634530</v>
      </c>
      <c r="DT38" s="71">
        <v>2192203</v>
      </c>
      <c r="DU38" s="78">
        <f t="shared" si="80"/>
        <v>6.5965487685218935</v>
      </c>
    </row>
    <row r="39" spans="1:125" ht="15" x14ac:dyDescent="0.25">
      <c r="A39" s="50">
        <v>2014</v>
      </c>
      <c r="B39" s="51" t="s">
        <v>283</v>
      </c>
      <c r="C39" s="50" t="s">
        <v>284</v>
      </c>
      <c r="D39" s="53" t="s">
        <v>193</v>
      </c>
      <c r="E39" s="50" t="s">
        <v>7</v>
      </c>
      <c r="F39" s="54">
        <v>4070604</v>
      </c>
      <c r="G39" s="54">
        <v>17490858</v>
      </c>
      <c r="H39" s="54">
        <v>2242864</v>
      </c>
      <c r="I39" s="55">
        <v>23342025</v>
      </c>
      <c r="J39" s="50"/>
      <c r="K39" s="50" t="s">
        <v>2032</v>
      </c>
      <c r="L39" s="58" t="s">
        <v>2032</v>
      </c>
      <c r="M39" s="58" t="s">
        <v>2032</v>
      </c>
      <c r="N39" s="58" t="s">
        <v>2032</v>
      </c>
      <c r="O39" s="58" t="s">
        <v>2032</v>
      </c>
      <c r="P39" s="59"/>
      <c r="Q39" s="60">
        <v>9590678</v>
      </c>
      <c r="R39" s="60">
        <v>6965038</v>
      </c>
      <c r="S39" s="60">
        <v>3223436</v>
      </c>
      <c r="T39" s="60">
        <v>2974730</v>
      </c>
      <c r="U39" s="60">
        <v>725280</v>
      </c>
      <c r="V39" s="79"/>
      <c r="W39" s="61">
        <f t="shared" ref="W39:W43" si="277">R39+S39+T39+U39+Q39</f>
        <v>23479162</v>
      </c>
      <c r="X39" s="101">
        <v>1371096</v>
      </c>
      <c r="Y39" s="50"/>
      <c r="Z39" s="50" t="s">
        <v>193</v>
      </c>
      <c r="AA39" s="62">
        <f t="shared" ref="AA39:AA42" si="278">IF(A39 =2014,IF(Y39 ="",F39,""),"")</f>
        <v>4070604</v>
      </c>
      <c r="AB39" s="64">
        <f t="shared" ref="AB39:AB42" si="279">IF(A39 =2014,IF(Y39 ="",I39,""),"")</f>
        <v>23342025</v>
      </c>
      <c r="AC39" s="64">
        <f t="shared" ref="AC39:AC42" si="280">IF(A39 =2014,IF(Y39 ="",Q39,""),"")</f>
        <v>9590678</v>
      </c>
      <c r="AD39" s="64">
        <f t="shared" ref="AD39:AD42" si="281">IF(A39 =2014,IF(Y39 ="",R39,""),"")</f>
        <v>6965038</v>
      </c>
      <c r="AE39" s="65">
        <f t="shared" ref="AE39:AE42" si="282">IF(A39 =2014,IF(Y39 ="",S39,""),"")</f>
        <v>3223436</v>
      </c>
      <c r="AF39" s="65">
        <f t="shared" ref="AF39:AF42" si="283">IF(A39 =2014,IF(Y39 ="",T39+U39,""),"")</f>
        <v>3700010</v>
      </c>
      <c r="AG39" s="67">
        <f t="shared" si="7"/>
        <v>1371096</v>
      </c>
      <c r="AH39" s="51"/>
      <c r="AI39" s="51" t="str">
        <f t="shared" si="8"/>
        <v/>
      </c>
      <c r="AJ39" s="68" t="str">
        <f t="shared" si="9"/>
        <v/>
      </c>
      <c r="AK39" s="68" t="str">
        <f t="shared" si="10"/>
        <v/>
      </c>
      <c r="AL39" s="68" t="str">
        <f t="shared" si="11"/>
        <v/>
      </c>
      <c r="AM39" s="68" t="str">
        <f t="shared" si="12"/>
        <v/>
      </c>
      <c r="AN39" s="68" t="str">
        <f t="shared" si="13"/>
        <v/>
      </c>
      <c r="AO39" s="67" t="str">
        <f t="shared" si="14"/>
        <v/>
      </c>
      <c r="AP39" s="51"/>
      <c r="AQ39" s="51" t="str">
        <f t="shared" si="15"/>
        <v/>
      </c>
      <c r="AR39" s="68" t="str">
        <f t="shared" si="16"/>
        <v/>
      </c>
      <c r="AS39" s="68" t="str">
        <f t="shared" si="17"/>
        <v/>
      </c>
      <c r="AT39" s="68" t="str">
        <f t="shared" si="18"/>
        <v/>
      </c>
      <c r="AU39" s="68" t="str">
        <f t="shared" si="19"/>
        <v/>
      </c>
      <c r="AV39" s="68" t="str">
        <f t="shared" si="20"/>
        <v/>
      </c>
      <c r="AW39" s="67" t="str">
        <f t="shared" si="21"/>
        <v/>
      </c>
      <c r="AX39" s="51"/>
      <c r="AY39" s="51" t="str">
        <f t="shared" si="22"/>
        <v/>
      </c>
      <c r="AZ39" s="68" t="str">
        <f t="shared" si="23"/>
        <v/>
      </c>
      <c r="BA39" s="68" t="str">
        <f t="shared" si="24"/>
        <v/>
      </c>
      <c r="BB39" s="68" t="str">
        <f t="shared" si="25"/>
        <v/>
      </c>
      <c r="BC39" s="68" t="str">
        <f t="shared" si="26"/>
        <v/>
      </c>
      <c r="BD39" s="68" t="str">
        <f t="shared" si="27"/>
        <v/>
      </c>
      <c r="BE39" s="68" t="str">
        <f t="shared" si="28"/>
        <v/>
      </c>
      <c r="BF39" s="51"/>
      <c r="BG39" s="69" t="str">
        <f t="shared" si="29"/>
        <v/>
      </c>
      <c r="BH39" s="67" t="str">
        <f t="shared" si="30"/>
        <v/>
      </c>
      <c r="BI39" s="67" t="str">
        <f t="shared" si="31"/>
        <v/>
      </c>
      <c r="BJ39" s="67" t="str">
        <f t="shared" si="32"/>
        <v/>
      </c>
      <c r="BK39" s="67" t="str">
        <f t="shared" si="33"/>
        <v/>
      </c>
      <c r="BL39" s="67" t="str">
        <f t="shared" si="34"/>
        <v/>
      </c>
      <c r="BM39" s="65" t="str">
        <f t="shared" si="35"/>
        <v/>
      </c>
      <c r="BN39" s="70"/>
      <c r="BO39" s="71">
        <f t="shared" ref="BO39:BO42" si="284">IF(A39 =2014,F39,"")</f>
        <v>4070604</v>
      </c>
      <c r="BP39" s="51" t="str">
        <f t="shared" ref="BP39:BP42" si="285">IF(A39 =2015,F39,"")</f>
        <v/>
      </c>
      <c r="BQ39" s="51" t="str">
        <f t="shared" ref="BQ39:BQ42" si="286">IF(A39 =2016,F39,"")</f>
        <v/>
      </c>
      <c r="BR39" s="51" t="str">
        <f t="shared" ref="BR39:BR42" si="287">IF(A39 =2017,F39,"")</f>
        <v/>
      </c>
      <c r="BS39" s="69" t="str">
        <f t="shared" si="40"/>
        <v/>
      </c>
      <c r="BT39" s="70"/>
      <c r="BU39" s="65">
        <f t="shared" ref="BU39:BU42" si="288">IF(A39 =2014,I39,"")</f>
        <v>23342025</v>
      </c>
      <c r="BV39" s="68" t="str">
        <f t="shared" ref="BV39:BV42" si="289">IF(A39 =2015,I39,"")</f>
        <v/>
      </c>
      <c r="BW39" s="68" t="str">
        <f t="shared" ref="BW39:BW42" si="290">IF(A39 =2016,I39,"")</f>
        <v/>
      </c>
      <c r="BX39" s="68" t="str">
        <f t="shared" ref="BX39:BX42" si="291">IF(A39 =2017,I39,"")</f>
        <v/>
      </c>
      <c r="BY39" s="67" t="str">
        <f t="shared" si="44"/>
        <v/>
      </c>
      <c r="BZ39" s="65"/>
      <c r="CA39" s="65">
        <f t="shared" si="45"/>
        <v>1371096</v>
      </c>
      <c r="CB39" s="67" t="str">
        <f t="shared" si="46"/>
        <v/>
      </c>
      <c r="CC39" s="67" t="str">
        <f t="shared" si="47"/>
        <v/>
      </c>
      <c r="CD39" s="67" t="str">
        <f t="shared" si="48"/>
        <v/>
      </c>
      <c r="CE39" s="67" t="str">
        <f t="shared" si="49"/>
        <v/>
      </c>
      <c r="CF39" s="65"/>
      <c r="CG39" s="65">
        <f t="shared" ref="CG39:CG42" si="292">IF(A39 =2014,Q39+R39+S39+T39+U39,"")</f>
        <v>23479162</v>
      </c>
      <c r="CH39" s="68" t="str">
        <f t="shared" ref="CH39:CH42" si="293">IF(A39 =2015,Q39+R39+S39+T39+U39,"")</f>
        <v/>
      </c>
      <c r="CI39" s="68" t="str">
        <f t="shared" ref="CI39:CI42" si="294">IF(A39 =2016,Q39+R39+S39+T39+U39,"")</f>
        <v/>
      </c>
      <c r="CJ39" s="68" t="str">
        <f t="shared" ref="CJ39:CJ42" si="295">IF(A39 =2017,Q39+R39+S39+T39+U39,"")</f>
        <v/>
      </c>
      <c r="CK39" s="67" t="str">
        <f t="shared" si="54"/>
        <v/>
      </c>
      <c r="CL39" s="65"/>
      <c r="CM39" s="65">
        <f t="shared" ref="CM39:CM42" si="296">IF(A39 =2014,Q39,"")</f>
        <v>9590678</v>
      </c>
      <c r="CN39" s="68" t="str">
        <f t="shared" ref="CN39:CN42" si="297">IF(A39 =2015,Q39,"")</f>
        <v/>
      </c>
      <c r="CO39" s="68" t="str">
        <f t="shared" ref="CO39:CO42" si="298">IF(A39 =2016,Q39,"")</f>
        <v/>
      </c>
      <c r="CP39" s="68" t="str">
        <f t="shared" ref="CP39:CP42" si="299">IF(A39 =2017,Q39,"")</f>
        <v/>
      </c>
      <c r="CQ39" s="67" t="str">
        <f t="shared" si="59"/>
        <v/>
      </c>
      <c r="CR39" s="65"/>
      <c r="CS39" s="65">
        <f t="shared" ref="CS39:CS42" si="300">IF(A39 =2014,R39,"")</f>
        <v>6965038</v>
      </c>
      <c r="CT39" s="68" t="str">
        <f t="shared" ref="CT39:CT42" si="301">IF(A39 =2015,R39,"")</f>
        <v/>
      </c>
      <c r="CU39" s="68" t="str">
        <f t="shared" ref="CU39:CU42" si="302">IF(A39 =2016,R39,"")</f>
        <v/>
      </c>
      <c r="CV39" s="68" t="str">
        <f t="shared" ref="CV39:CV42" si="303">IF(A39 =2017,R39,"")</f>
        <v/>
      </c>
      <c r="CW39" s="67" t="str">
        <f t="shared" si="64"/>
        <v/>
      </c>
      <c r="CX39" s="65"/>
      <c r="CY39" s="65">
        <f t="shared" ref="CY39:CY42" si="304">IF(A39 =2014,S39,"")</f>
        <v>3223436</v>
      </c>
      <c r="CZ39" s="68" t="str">
        <f t="shared" ref="CZ39:CZ42" si="305">IF(A39 =2015,S39,"")</f>
        <v/>
      </c>
      <c r="DA39" s="68" t="str">
        <f t="shared" ref="DA39:DA42" si="306">IF(A39 =2016,S39,"")</f>
        <v/>
      </c>
      <c r="DB39" s="68" t="str">
        <f t="shared" ref="DB39:DB42" si="307">IF(A39 =2017,S39,"")</f>
        <v/>
      </c>
      <c r="DC39" s="67" t="str">
        <f t="shared" si="69"/>
        <v/>
      </c>
      <c r="DD39" s="65"/>
      <c r="DE39" s="65">
        <f t="shared" ref="DE39:DE42" si="308">IF(A39 =2014,T39,"")</f>
        <v>2974730</v>
      </c>
      <c r="DF39" s="51" t="str">
        <f t="shared" ref="DF39:DF42" si="309">IF(A39 =2015,T39,"")</f>
        <v/>
      </c>
      <c r="DG39" s="51" t="str">
        <f t="shared" ref="DG39:DG42" si="310">IF(A39 =2016,T39,"")</f>
        <v/>
      </c>
      <c r="DH39" s="51" t="str">
        <f t="shared" ref="DH39:DH42" si="311">IF(A39 =2017,T39,"")</f>
        <v/>
      </c>
      <c r="DI39" s="69" t="str">
        <f t="shared" si="74"/>
        <v/>
      </c>
      <c r="DJ39" s="70"/>
      <c r="DK39" s="65">
        <f t="shared" ref="DK39:DK42" si="312">IF(A39 =2014,U39,"")</f>
        <v>725280</v>
      </c>
      <c r="DL39" s="51" t="str">
        <f t="shared" ref="DL39:DL42" si="313">IF(A39 =2015,U39,"")</f>
        <v/>
      </c>
      <c r="DM39" s="51" t="str">
        <f t="shared" ref="DM39:DM42" si="314">IF(A39 =2016,U39,"")</f>
        <v/>
      </c>
      <c r="DN39" s="51" t="str">
        <f t="shared" ref="DN39:DN42" si="315">IF(A39 =2017,U39,"")</f>
        <v/>
      </c>
      <c r="DO39" s="69" t="str">
        <f t="shared" si="79"/>
        <v/>
      </c>
      <c r="DP39" s="51"/>
      <c r="DQ39" s="51" t="s">
        <v>287</v>
      </c>
      <c r="DR39" s="81">
        <f>BS119+BS137+BS275</f>
        <v>97832286</v>
      </c>
      <c r="DS39" s="82">
        <f>BY119+BY137+BY275</f>
        <v>385643377</v>
      </c>
      <c r="DT39" s="71">
        <v>3351786</v>
      </c>
      <c r="DU39" s="78">
        <f t="shared" si="80"/>
        <v>29.188106281248267</v>
      </c>
    </row>
    <row r="40" spans="1:125" ht="15" x14ac:dyDescent="0.25">
      <c r="A40" s="50">
        <v>2015</v>
      </c>
      <c r="B40" s="51" t="s">
        <v>283</v>
      </c>
      <c r="C40" s="50" t="s">
        <v>284</v>
      </c>
      <c r="D40" s="53" t="s">
        <v>193</v>
      </c>
      <c r="E40" s="50" t="s">
        <v>7</v>
      </c>
      <c r="F40" s="54">
        <v>4088348</v>
      </c>
      <c r="G40" s="54">
        <v>18109479</v>
      </c>
      <c r="H40" s="54">
        <v>2216819</v>
      </c>
      <c r="I40" s="55">
        <v>22319677</v>
      </c>
      <c r="J40" s="50"/>
      <c r="K40" s="50" t="s">
        <v>2032</v>
      </c>
      <c r="L40" s="58" t="s">
        <v>2032</v>
      </c>
      <c r="M40" s="58" t="s">
        <v>2032</v>
      </c>
      <c r="N40" s="58" t="s">
        <v>2032</v>
      </c>
      <c r="O40" s="58" t="s">
        <v>2032</v>
      </c>
      <c r="P40" s="59"/>
      <c r="Q40" s="60">
        <v>8904330</v>
      </c>
      <c r="R40" s="60">
        <v>6797968</v>
      </c>
      <c r="S40" s="60">
        <v>3162791</v>
      </c>
      <c r="T40" s="60">
        <v>3155315</v>
      </c>
      <c r="U40" s="60">
        <v>308885</v>
      </c>
      <c r="V40" s="79"/>
      <c r="W40" s="61">
        <f t="shared" si="277"/>
        <v>22329289</v>
      </c>
      <c r="X40" s="101">
        <v>2958840</v>
      </c>
      <c r="Y40" s="50"/>
      <c r="Z40" s="50"/>
      <c r="AA40" s="51" t="str">
        <f t="shared" si="278"/>
        <v/>
      </c>
      <c r="AB40" s="68" t="str">
        <f t="shared" si="279"/>
        <v/>
      </c>
      <c r="AC40" s="68" t="str">
        <f t="shared" si="280"/>
        <v/>
      </c>
      <c r="AD40" s="68" t="str">
        <f t="shared" si="281"/>
        <v/>
      </c>
      <c r="AE40" s="68" t="str">
        <f t="shared" si="282"/>
        <v/>
      </c>
      <c r="AF40" s="68" t="str">
        <f t="shared" si="283"/>
        <v/>
      </c>
      <c r="AG40" s="67" t="str">
        <f t="shared" si="7"/>
        <v/>
      </c>
      <c r="AH40" s="51"/>
      <c r="AI40" s="80">
        <f t="shared" si="8"/>
        <v>4088348</v>
      </c>
      <c r="AJ40" s="68">
        <f t="shared" si="9"/>
        <v>22319677</v>
      </c>
      <c r="AK40" s="68">
        <f t="shared" si="10"/>
        <v>8904330</v>
      </c>
      <c r="AL40" s="68">
        <f t="shared" si="11"/>
        <v>6797968</v>
      </c>
      <c r="AM40" s="68">
        <f t="shared" si="12"/>
        <v>3162791</v>
      </c>
      <c r="AN40" s="68">
        <f t="shared" si="13"/>
        <v>3464200</v>
      </c>
      <c r="AO40" s="67">
        <f t="shared" si="14"/>
        <v>2958840</v>
      </c>
      <c r="AP40" s="51"/>
      <c r="AQ40" s="51" t="str">
        <f t="shared" si="15"/>
        <v/>
      </c>
      <c r="AR40" s="68" t="str">
        <f t="shared" si="16"/>
        <v/>
      </c>
      <c r="AS40" s="68" t="str">
        <f t="shared" si="17"/>
        <v/>
      </c>
      <c r="AT40" s="68" t="str">
        <f t="shared" si="18"/>
        <v/>
      </c>
      <c r="AU40" s="68" t="str">
        <f t="shared" si="19"/>
        <v/>
      </c>
      <c r="AV40" s="68" t="str">
        <f t="shared" si="20"/>
        <v/>
      </c>
      <c r="AW40" s="67" t="str">
        <f t="shared" si="21"/>
        <v/>
      </c>
      <c r="AX40" s="51"/>
      <c r="AY40" s="51" t="str">
        <f t="shared" si="22"/>
        <v/>
      </c>
      <c r="AZ40" s="68" t="str">
        <f t="shared" si="23"/>
        <v/>
      </c>
      <c r="BA40" s="68" t="str">
        <f t="shared" si="24"/>
        <v/>
      </c>
      <c r="BB40" s="68" t="str">
        <f t="shared" si="25"/>
        <v/>
      </c>
      <c r="BC40" s="68" t="str">
        <f t="shared" si="26"/>
        <v/>
      </c>
      <c r="BD40" s="68" t="str">
        <f t="shared" si="27"/>
        <v/>
      </c>
      <c r="BE40" s="68" t="str">
        <f t="shared" si="28"/>
        <v/>
      </c>
      <c r="BF40" s="51"/>
      <c r="BG40" s="69" t="str">
        <f t="shared" si="29"/>
        <v/>
      </c>
      <c r="BH40" s="67" t="str">
        <f t="shared" si="30"/>
        <v/>
      </c>
      <c r="BI40" s="67" t="str">
        <f t="shared" si="31"/>
        <v/>
      </c>
      <c r="BJ40" s="67" t="str">
        <f t="shared" si="32"/>
        <v/>
      </c>
      <c r="BK40" s="67" t="str">
        <f t="shared" si="33"/>
        <v/>
      </c>
      <c r="BL40" s="67" t="str">
        <f t="shared" si="34"/>
        <v/>
      </c>
      <c r="BM40" s="65" t="str">
        <f t="shared" si="35"/>
        <v/>
      </c>
      <c r="BN40" s="51"/>
      <c r="BO40" s="51" t="str">
        <f t="shared" si="284"/>
        <v/>
      </c>
      <c r="BP40" s="71">
        <f t="shared" si="285"/>
        <v>4088348</v>
      </c>
      <c r="BQ40" s="51" t="str">
        <f t="shared" si="286"/>
        <v/>
      </c>
      <c r="BR40" s="51" t="str">
        <f t="shared" si="287"/>
        <v/>
      </c>
      <c r="BS40" s="69" t="str">
        <f t="shared" si="40"/>
        <v/>
      </c>
      <c r="BT40" s="51"/>
      <c r="BU40" s="68" t="str">
        <f t="shared" si="288"/>
        <v/>
      </c>
      <c r="BV40" s="65">
        <f t="shared" si="289"/>
        <v>22319677</v>
      </c>
      <c r="BW40" s="68" t="str">
        <f t="shared" si="290"/>
        <v/>
      </c>
      <c r="BX40" s="68" t="str">
        <f t="shared" si="291"/>
        <v/>
      </c>
      <c r="BY40" s="67" t="str">
        <f t="shared" si="44"/>
        <v/>
      </c>
      <c r="BZ40" s="68"/>
      <c r="CA40" s="65" t="str">
        <f t="shared" si="45"/>
        <v/>
      </c>
      <c r="CB40" s="67">
        <f t="shared" si="46"/>
        <v>2958840</v>
      </c>
      <c r="CC40" s="67" t="str">
        <f t="shared" si="47"/>
        <v/>
      </c>
      <c r="CD40" s="67" t="str">
        <f t="shared" si="48"/>
        <v/>
      </c>
      <c r="CE40" s="67" t="str">
        <f t="shared" si="49"/>
        <v/>
      </c>
      <c r="CF40" s="68"/>
      <c r="CG40" s="68" t="str">
        <f t="shared" si="292"/>
        <v/>
      </c>
      <c r="CH40" s="65">
        <f t="shared" si="293"/>
        <v>22329289</v>
      </c>
      <c r="CI40" s="68" t="str">
        <f t="shared" si="294"/>
        <v/>
      </c>
      <c r="CJ40" s="68" t="str">
        <f t="shared" si="295"/>
        <v/>
      </c>
      <c r="CK40" s="67" t="str">
        <f t="shared" si="54"/>
        <v/>
      </c>
      <c r="CL40" s="68"/>
      <c r="CM40" s="68" t="str">
        <f t="shared" si="296"/>
        <v/>
      </c>
      <c r="CN40" s="65">
        <f t="shared" si="297"/>
        <v>8904330</v>
      </c>
      <c r="CO40" s="68" t="str">
        <f t="shared" si="298"/>
        <v/>
      </c>
      <c r="CP40" s="68" t="str">
        <f t="shared" si="299"/>
        <v/>
      </c>
      <c r="CQ40" s="67" t="str">
        <f t="shared" si="59"/>
        <v/>
      </c>
      <c r="CR40" s="68"/>
      <c r="CS40" s="68" t="str">
        <f t="shared" si="300"/>
        <v/>
      </c>
      <c r="CT40" s="65">
        <f t="shared" si="301"/>
        <v>6797968</v>
      </c>
      <c r="CU40" s="68" t="str">
        <f t="shared" si="302"/>
        <v/>
      </c>
      <c r="CV40" s="68" t="str">
        <f t="shared" si="303"/>
        <v/>
      </c>
      <c r="CW40" s="67" t="str">
        <f t="shared" si="64"/>
        <v/>
      </c>
      <c r="CX40" s="68"/>
      <c r="CY40" s="68" t="str">
        <f t="shared" si="304"/>
        <v/>
      </c>
      <c r="CZ40" s="65">
        <f t="shared" si="305"/>
        <v>3162791</v>
      </c>
      <c r="DA40" s="68" t="str">
        <f t="shared" si="306"/>
        <v/>
      </c>
      <c r="DB40" s="68" t="str">
        <f t="shared" si="307"/>
        <v/>
      </c>
      <c r="DC40" s="67" t="str">
        <f t="shared" si="69"/>
        <v/>
      </c>
      <c r="DD40" s="68"/>
      <c r="DE40" s="68" t="str">
        <f t="shared" si="308"/>
        <v/>
      </c>
      <c r="DF40" s="65">
        <f t="shared" si="309"/>
        <v>3155315</v>
      </c>
      <c r="DG40" s="51" t="str">
        <f t="shared" si="310"/>
        <v/>
      </c>
      <c r="DH40" s="51" t="str">
        <f t="shared" si="311"/>
        <v/>
      </c>
      <c r="DI40" s="69" t="str">
        <f t="shared" si="74"/>
        <v/>
      </c>
      <c r="DJ40" s="51"/>
      <c r="DK40" s="51" t="str">
        <f t="shared" si="312"/>
        <v/>
      </c>
      <c r="DL40" s="65">
        <f t="shared" si="313"/>
        <v>308885</v>
      </c>
      <c r="DM40" s="51" t="str">
        <f t="shared" si="314"/>
        <v/>
      </c>
      <c r="DN40" s="51" t="str">
        <f t="shared" si="315"/>
        <v/>
      </c>
      <c r="DO40" s="69" t="str">
        <f t="shared" si="79"/>
        <v/>
      </c>
      <c r="DP40" s="51"/>
      <c r="DQ40" s="51" t="s">
        <v>289</v>
      </c>
      <c r="DR40" s="81">
        <f>BS67+BS73+BS547</f>
        <v>233675623</v>
      </c>
      <c r="DS40" s="82">
        <f>BY67+BY73+BY547</f>
        <v>998924124</v>
      </c>
      <c r="DT40" s="71">
        <v>883869</v>
      </c>
      <c r="DU40" s="78">
        <f t="shared" si="80"/>
        <v>264.37811825055525</v>
      </c>
    </row>
    <row r="41" spans="1:125" ht="15" x14ac:dyDescent="0.25">
      <c r="A41" s="50">
        <v>2016</v>
      </c>
      <c r="B41" s="51" t="s">
        <v>283</v>
      </c>
      <c r="C41" s="50" t="s">
        <v>284</v>
      </c>
      <c r="D41" s="53" t="s">
        <v>193</v>
      </c>
      <c r="E41" s="50" t="s">
        <v>7</v>
      </c>
      <c r="F41" s="54">
        <v>3842237</v>
      </c>
      <c r="G41" s="54">
        <v>16997152</v>
      </c>
      <c r="H41" s="54">
        <v>2191616</v>
      </c>
      <c r="I41" s="55">
        <v>24887835</v>
      </c>
      <c r="J41" s="50"/>
      <c r="K41" s="50" t="s">
        <v>2032</v>
      </c>
      <c r="L41" s="58" t="s">
        <v>2032</v>
      </c>
      <c r="M41" s="58" t="s">
        <v>2032</v>
      </c>
      <c r="N41" s="58" t="s">
        <v>2032</v>
      </c>
      <c r="O41" s="58" t="s">
        <v>2032</v>
      </c>
      <c r="P41" s="59"/>
      <c r="Q41" s="60">
        <v>11826644</v>
      </c>
      <c r="R41" s="60">
        <v>6867620</v>
      </c>
      <c r="S41" s="60">
        <v>2945881</v>
      </c>
      <c r="T41" s="60">
        <v>2735960</v>
      </c>
      <c r="U41" s="60">
        <v>520541</v>
      </c>
      <c r="V41" s="79"/>
      <c r="W41" s="61">
        <f t="shared" si="277"/>
        <v>24896646</v>
      </c>
      <c r="X41" s="101">
        <v>16128291</v>
      </c>
      <c r="Y41" s="50"/>
      <c r="Z41" s="50"/>
      <c r="AA41" s="51" t="str">
        <f t="shared" si="278"/>
        <v/>
      </c>
      <c r="AB41" s="68" t="str">
        <f t="shared" si="279"/>
        <v/>
      </c>
      <c r="AC41" s="68" t="str">
        <f t="shared" si="280"/>
        <v/>
      </c>
      <c r="AD41" s="68" t="str">
        <f t="shared" si="281"/>
        <v/>
      </c>
      <c r="AE41" s="68" t="str">
        <f t="shared" si="282"/>
        <v/>
      </c>
      <c r="AF41" s="68" t="str">
        <f t="shared" si="283"/>
        <v/>
      </c>
      <c r="AG41" s="67" t="str">
        <f t="shared" si="7"/>
        <v/>
      </c>
      <c r="AH41" s="51"/>
      <c r="AI41" s="51" t="str">
        <f t="shared" si="8"/>
        <v/>
      </c>
      <c r="AJ41" s="68" t="str">
        <f t="shared" si="9"/>
        <v/>
      </c>
      <c r="AK41" s="68" t="str">
        <f t="shared" si="10"/>
        <v/>
      </c>
      <c r="AL41" s="68" t="str">
        <f t="shared" si="11"/>
        <v/>
      </c>
      <c r="AM41" s="68" t="str">
        <f t="shared" si="12"/>
        <v/>
      </c>
      <c r="AN41" s="68" t="str">
        <f t="shared" si="13"/>
        <v/>
      </c>
      <c r="AO41" s="67" t="str">
        <f t="shared" si="14"/>
        <v/>
      </c>
      <c r="AP41" s="51"/>
      <c r="AQ41" s="80">
        <f t="shared" si="15"/>
        <v>3842237</v>
      </c>
      <c r="AR41" s="68">
        <f t="shared" si="16"/>
        <v>24887835</v>
      </c>
      <c r="AS41" s="68">
        <f t="shared" si="17"/>
        <v>11826644</v>
      </c>
      <c r="AT41" s="68">
        <f t="shared" si="18"/>
        <v>6867620</v>
      </c>
      <c r="AU41" s="68">
        <f t="shared" si="19"/>
        <v>2945881</v>
      </c>
      <c r="AV41" s="68">
        <f t="shared" si="20"/>
        <v>3256501</v>
      </c>
      <c r="AW41" s="67">
        <f t="shared" si="21"/>
        <v>16128291</v>
      </c>
      <c r="AX41" s="51"/>
      <c r="AY41" s="51" t="str">
        <f t="shared" si="22"/>
        <v/>
      </c>
      <c r="AZ41" s="68" t="str">
        <f t="shared" si="23"/>
        <v/>
      </c>
      <c r="BA41" s="68" t="str">
        <f t="shared" si="24"/>
        <v/>
      </c>
      <c r="BB41" s="68" t="str">
        <f t="shared" si="25"/>
        <v/>
      </c>
      <c r="BC41" s="68" t="str">
        <f t="shared" si="26"/>
        <v/>
      </c>
      <c r="BD41" s="68" t="str">
        <f t="shared" si="27"/>
        <v/>
      </c>
      <c r="BE41" s="68" t="str">
        <f t="shared" si="28"/>
        <v/>
      </c>
      <c r="BF41" s="51"/>
      <c r="BG41" s="69" t="str">
        <f t="shared" si="29"/>
        <v/>
      </c>
      <c r="BH41" s="67" t="str">
        <f t="shared" si="30"/>
        <v/>
      </c>
      <c r="BI41" s="67" t="str">
        <f t="shared" si="31"/>
        <v/>
      </c>
      <c r="BJ41" s="67" t="str">
        <f t="shared" si="32"/>
        <v/>
      </c>
      <c r="BK41" s="67" t="str">
        <f t="shared" si="33"/>
        <v/>
      </c>
      <c r="BL41" s="67" t="str">
        <f t="shared" si="34"/>
        <v/>
      </c>
      <c r="BM41" s="65" t="str">
        <f t="shared" si="35"/>
        <v/>
      </c>
      <c r="BN41" s="51"/>
      <c r="BO41" s="51" t="str">
        <f t="shared" si="284"/>
        <v/>
      </c>
      <c r="BP41" s="51" t="str">
        <f t="shared" si="285"/>
        <v/>
      </c>
      <c r="BQ41" s="71">
        <f t="shared" si="286"/>
        <v>3842237</v>
      </c>
      <c r="BR41" s="51" t="str">
        <f t="shared" si="287"/>
        <v/>
      </c>
      <c r="BS41" s="69" t="str">
        <f t="shared" si="40"/>
        <v/>
      </c>
      <c r="BT41" s="51"/>
      <c r="BU41" s="68" t="str">
        <f t="shared" si="288"/>
        <v/>
      </c>
      <c r="BV41" s="68" t="str">
        <f t="shared" si="289"/>
        <v/>
      </c>
      <c r="BW41" s="65">
        <f t="shared" si="290"/>
        <v>24887835</v>
      </c>
      <c r="BX41" s="68" t="str">
        <f t="shared" si="291"/>
        <v/>
      </c>
      <c r="BY41" s="67" t="str">
        <f t="shared" si="44"/>
        <v/>
      </c>
      <c r="BZ41" s="68"/>
      <c r="CA41" s="65" t="str">
        <f t="shared" si="45"/>
        <v/>
      </c>
      <c r="CB41" s="67" t="str">
        <f t="shared" si="46"/>
        <v/>
      </c>
      <c r="CC41" s="67">
        <f t="shared" si="47"/>
        <v>16128291</v>
      </c>
      <c r="CD41" s="67" t="str">
        <f t="shared" si="48"/>
        <v/>
      </c>
      <c r="CE41" s="67" t="str">
        <f t="shared" si="49"/>
        <v/>
      </c>
      <c r="CF41" s="68"/>
      <c r="CG41" s="68" t="str">
        <f t="shared" si="292"/>
        <v/>
      </c>
      <c r="CH41" s="68" t="str">
        <f t="shared" si="293"/>
        <v/>
      </c>
      <c r="CI41" s="65">
        <f t="shared" si="294"/>
        <v>24896646</v>
      </c>
      <c r="CJ41" s="68" t="str">
        <f t="shared" si="295"/>
        <v/>
      </c>
      <c r="CK41" s="67" t="str">
        <f t="shared" si="54"/>
        <v/>
      </c>
      <c r="CL41" s="68"/>
      <c r="CM41" s="68" t="str">
        <f t="shared" si="296"/>
        <v/>
      </c>
      <c r="CN41" s="68" t="str">
        <f t="shared" si="297"/>
        <v/>
      </c>
      <c r="CO41" s="65">
        <f t="shared" si="298"/>
        <v>11826644</v>
      </c>
      <c r="CP41" s="68" t="str">
        <f t="shared" si="299"/>
        <v/>
      </c>
      <c r="CQ41" s="67" t="str">
        <f t="shared" si="59"/>
        <v/>
      </c>
      <c r="CR41" s="68"/>
      <c r="CS41" s="68" t="str">
        <f t="shared" si="300"/>
        <v/>
      </c>
      <c r="CT41" s="68" t="str">
        <f t="shared" si="301"/>
        <v/>
      </c>
      <c r="CU41" s="65">
        <f t="shared" si="302"/>
        <v>6867620</v>
      </c>
      <c r="CV41" s="68" t="str">
        <f t="shared" si="303"/>
        <v/>
      </c>
      <c r="CW41" s="67" t="str">
        <f t="shared" si="64"/>
        <v/>
      </c>
      <c r="CX41" s="68"/>
      <c r="CY41" s="68" t="str">
        <f t="shared" si="304"/>
        <v/>
      </c>
      <c r="CZ41" s="68" t="str">
        <f t="shared" si="305"/>
        <v/>
      </c>
      <c r="DA41" s="65">
        <f t="shared" si="306"/>
        <v>2945881</v>
      </c>
      <c r="DB41" s="68" t="str">
        <f t="shared" si="307"/>
        <v/>
      </c>
      <c r="DC41" s="67" t="str">
        <f t="shared" si="69"/>
        <v/>
      </c>
      <c r="DD41" s="68"/>
      <c r="DE41" s="68" t="str">
        <f t="shared" si="308"/>
        <v/>
      </c>
      <c r="DF41" s="51" t="str">
        <f t="shared" si="309"/>
        <v/>
      </c>
      <c r="DG41" s="65">
        <f t="shared" si="310"/>
        <v>2735960</v>
      </c>
      <c r="DH41" s="51" t="str">
        <f t="shared" si="311"/>
        <v/>
      </c>
      <c r="DI41" s="69" t="str">
        <f t="shared" si="74"/>
        <v/>
      </c>
      <c r="DJ41" s="51"/>
      <c r="DK41" s="51" t="str">
        <f t="shared" si="312"/>
        <v/>
      </c>
      <c r="DL41" s="51" t="str">
        <f t="shared" si="313"/>
        <v/>
      </c>
      <c r="DM41" s="65">
        <f t="shared" si="314"/>
        <v>520541</v>
      </c>
      <c r="DN41" s="51" t="str">
        <f t="shared" si="315"/>
        <v/>
      </c>
      <c r="DO41" s="69" t="str">
        <f t="shared" si="79"/>
        <v/>
      </c>
      <c r="DP41" s="51"/>
      <c r="DQ41" s="51" t="s">
        <v>291</v>
      </c>
      <c r="DR41" s="81">
        <f>BS49+BS428+BS457+BS523+BS1092+ 0.5*BS434</f>
        <v>4637313</v>
      </c>
      <c r="DS41" s="82">
        <f>BY49+BY428+BY457+BY523+BY1092</f>
        <v>42125150</v>
      </c>
      <c r="DT41" s="71">
        <v>770385</v>
      </c>
      <c r="DU41" s="78">
        <f t="shared" si="80"/>
        <v>6.0194746782452926</v>
      </c>
    </row>
    <row r="42" spans="1:125" ht="15" x14ac:dyDescent="0.25">
      <c r="A42" s="50">
        <v>2017</v>
      </c>
      <c r="B42" s="51" t="s">
        <v>283</v>
      </c>
      <c r="C42" s="50" t="s">
        <v>284</v>
      </c>
      <c r="D42" s="53" t="s">
        <v>193</v>
      </c>
      <c r="E42" s="50" t="s">
        <v>7</v>
      </c>
      <c r="F42" s="54">
        <v>3891170</v>
      </c>
      <c r="G42" s="54">
        <v>19263615</v>
      </c>
      <c r="H42" s="54">
        <v>2284306</v>
      </c>
      <c r="I42" s="55">
        <v>22544198</v>
      </c>
      <c r="J42" s="50"/>
      <c r="K42" s="50" t="s">
        <v>2032</v>
      </c>
      <c r="L42" s="58" t="s">
        <v>2032</v>
      </c>
      <c r="M42" s="58" t="s">
        <v>2032</v>
      </c>
      <c r="N42" s="58" t="s">
        <v>2032</v>
      </c>
      <c r="O42" s="58" t="s">
        <v>2032</v>
      </c>
      <c r="P42" s="59"/>
      <c r="Q42" s="60">
        <v>10815287</v>
      </c>
      <c r="R42" s="60">
        <v>6684165</v>
      </c>
      <c r="S42" s="60">
        <v>2643500</v>
      </c>
      <c r="T42" s="60">
        <v>2445261</v>
      </c>
      <c r="U42" s="60">
        <v>367477</v>
      </c>
      <c r="V42" s="79"/>
      <c r="W42" s="61">
        <f t="shared" si="277"/>
        <v>22955690</v>
      </c>
      <c r="X42" s="101">
        <v>1364533</v>
      </c>
      <c r="Y42" s="50"/>
      <c r="Z42" s="50"/>
      <c r="AA42" s="51" t="str">
        <f t="shared" si="278"/>
        <v/>
      </c>
      <c r="AB42" s="68" t="str">
        <f t="shared" si="279"/>
        <v/>
      </c>
      <c r="AC42" s="68" t="str">
        <f t="shared" si="280"/>
        <v/>
      </c>
      <c r="AD42" s="68" t="str">
        <f t="shared" si="281"/>
        <v/>
      </c>
      <c r="AE42" s="68" t="str">
        <f t="shared" si="282"/>
        <v/>
      </c>
      <c r="AF42" s="68" t="str">
        <f t="shared" si="283"/>
        <v/>
      </c>
      <c r="AG42" s="67" t="str">
        <f t="shared" si="7"/>
        <v/>
      </c>
      <c r="AH42" s="51"/>
      <c r="AI42" s="51" t="str">
        <f t="shared" si="8"/>
        <v/>
      </c>
      <c r="AJ42" s="68" t="str">
        <f t="shared" si="9"/>
        <v/>
      </c>
      <c r="AK42" s="68" t="str">
        <f t="shared" si="10"/>
        <v/>
      </c>
      <c r="AL42" s="68" t="str">
        <f t="shared" si="11"/>
        <v/>
      </c>
      <c r="AM42" s="68" t="str">
        <f t="shared" si="12"/>
        <v/>
      </c>
      <c r="AN42" s="68" t="str">
        <f t="shared" si="13"/>
        <v/>
      </c>
      <c r="AO42" s="67" t="str">
        <f t="shared" si="14"/>
        <v/>
      </c>
      <c r="AP42" s="51"/>
      <c r="AQ42" s="51" t="str">
        <f t="shared" si="15"/>
        <v/>
      </c>
      <c r="AR42" s="68" t="str">
        <f t="shared" si="16"/>
        <v/>
      </c>
      <c r="AS42" s="68" t="str">
        <f t="shared" si="17"/>
        <v/>
      </c>
      <c r="AT42" s="68" t="str">
        <f t="shared" si="18"/>
        <v/>
      </c>
      <c r="AU42" s="68" t="str">
        <f t="shared" si="19"/>
        <v/>
      </c>
      <c r="AV42" s="68" t="str">
        <f t="shared" si="20"/>
        <v/>
      </c>
      <c r="AW42" s="67" t="str">
        <f t="shared" si="21"/>
        <v/>
      </c>
      <c r="AX42" s="51"/>
      <c r="AY42" s="80">
        <f t="shared" si="22"/>
        <v>3891170</v>
      </c>
      <c r="AZ42" s="68">
        <f t="shared" si="23"/>
        <v>22544198</v>
      </c>
      <c r="BA42" s="68">
        <f t="shared" si="24"/>
        <v>10815287</v>
      </c>
      <c r="BB42" s="68">
        <f t="shared" si="25"/>
        <v>6684165</v>
      </c>
      <c r="BC42" s="68">
        <f t="shared" si="26"/>
        <v>2643500</v>
      </c>
      <c r="BD42" s="68">
        <f t="shared" si="27"/>
        <v>2812738</v>
      </c>
      <c r="BE42" s="68">
        <f t="shared" si="28"/>
        <v>1364533</v>
      </c>
      <c r="BF42" s="51"/>
      <c r="BG42" s="69" t="str">
        <f t="shared" si="29"/>
        <v/>
      </c>
      <c r="BH42" s="67" t="str">
        <f t="shared" si="30"/>
        <v/>
      </c>
      <c r="BI42" s="67" t="str">
        <f t="shared" si="31"/>
        <v/>
      </c>
      <c r="BJ42" s="67" t="str">
        <f t="shared" si="32"/>
        <v/>
      </c>
      <c r="BK42" s="67" t="str">
        <f t="shared" si="33"/>
        <v/>
      </c>
      <c r="BL42" s="67" t="str">
        <f t="shared" si="34"/>
        <v/>
      </c>
      <c r="BM42" s="65" t="str">
        <f t="shared" si="35"/>
        <v/>
      </c>
      <c r="BN42" s="51"/>
      <c r="BO42" s="51" t="str">
        <f t="shared" si="284"/>
        <v/>
      </c>
      <c r="BP42" s="51" t="str">
        <f t="shared" si="285"/>
        <v/>
      </c>
      <c r="BQ42" s="51" t="str">
        <f t="shared" si="286"/>
        <v/>
      </c>
      <c r="BR42" s="71">
        <f t="shared" si="287"/>
        <v>3891170</v>
      </c>
      <c r="BS42" s="69" t="str">
        <f t="shared" si="40"/>
        <v/>
      </c>
      <c r="BT42" s="51"/>
      <c r="BU42" s="68" t="str">
        <f t="shared" si="288"/>
        <v/>
      </c>
      <c r="BV42" s="68" t="str">
        <f t="shared" si="289"/>
        <v/>
      </c>
      <c r="BW42" s="68" t="str">
        <f t="shared" si="290"/>
        <v/>
      </c>
      <c r="BX42" s="65">
        <f t="shared" si="291"/>
        <v>22544198</v>
      </c>
      <c r="BY42" s="67" t="str">
        <f t="shared" si="44"/>
        <v/>
      </c>
      <c r="BZ42" s="68"/>
      <c r="CA42" s="65" t="str">
        <f t="shared" si="45"/>
        <v/>
      </c>
      <c r="CB42" s="67" t="str">
        <f t="shared" si="46"/>
        <v/>
      </c>
      <c r="CC42" s="67" t="str">
        <f t="shared" si="47"/>
        <v/>
      </c>
      <c r="CD42" s="67">
        <f t="shared" si="48"/>
        <v>1364533</v>
      </c>
      <c r="CE42" s="67" t="str">
        <f t="shared" si="49"/>
        <v/>
      </c>
      <c r="CF42" s="68"/>
      <c r="CG42" s="68" t="str">
        <f t="shared" si="292"/>
        <v/>
      </c>
      <c r="CH42" s="68" t="str">
        <f t="shared" si="293"/>
        <v/>
      </c>
      <c r="CI42" s="68" t="str">
        <f t="shared" si="294"/>
        <v/>
      </c>
      <c r="CJ42" s="65">
        <f t="shared" si="295"/>
        <v>22955690</v>
      </c>
      <c r="CK42" s="67" t="str">
        <f t="shared" si="54"/>
        <v/>
      </c>
      <c r="CL42" s="68"/>
      <c r="CM42" s="68" t="str">
        <f t="shared" si="296"/>
        <v/>
      </c>
      <c r="CN42" s="68" t="str">
        <f t="shared" si="297"/>
        <v/>
      </c>
      <c r="CO42" s="68" t="str">
        <f t="shared" si="298"/>
        <v/>
      </c>
      <c r="CP42" s="65">
        <f t="shared" si="299"/>
        <v>10815287</v>
      </c>
      <c r="CQ42" s="67" t="str">
        <f t="shared" si="59"/>
        <v/>
      </c>
      <c r="CR42" s="68"/>
      <c r="CS42" s="68" t="str">
        <f t="shared" si="300"/>
        <v/>
      </c>
      <c r="CT42" s="68" t="str">
        <f t="shared" si="301"/>
        <v/>
      </c>
      <c r="CU42" s="68" t="str">
        <f t="shared" si="302"/>
        <v/>
      </c>
      <c r="CV42" s="65">
        <f t="shared" si="303"/>
        <v>6684165</v>
      </c>
      <c r="CW42" s="67" t="str">
        <f t="shared" si="64"/>
        <v/>
      </c>
      <c r="CX42" s="68"/>
      <c r="CY42" s="68" t="str">
        <f t="shared" si="304"/>
        <v/>
      </c>
      <c r="CZ42" s="68" t="str">
        <f t="shared" si="305"/>
        <v/>
      </c>
      <c r="DA42" s="68" t="str">
        <f t="shared" si="306"/>
        <v/>
      </c>
      <c r="DB42" s="65">
        <f t="shared" si="307"/>
        <v>2643500</v>
      </c>
      <c r="DC42" s="67" t="str">
        <f t="shared" si="69"/>
        <v/>
      </c>
      <c r="DD42" s="68"/>
      <c r="DE42" s="68" t="str">
        <f t="shared" si="308"/>
        <v/>
      </c>
      <c r="DF42" s="51" t="str">
        <f t="shared" si="309"/>
        <v/>
      </c>
      <c r="DG42" s="51" t="str">
        <f t="shared" si="310"/>
        <v/>
      </c>
      <c r="DH42" s="65">
        <f t="shared" si="311"/>
        <v>2445261</v>
      </c>
      <c r="DI42" s="69" t="str">
        <f t="shared" si="74"/>
        <v/>
      </c>
      <c r="DJ42" s="51"/>
      <c r="DK42" s="51" t="str">
        <f t="shared" si="312"/>
        <v/>
      </c>
      <c r="DL42" s="51" t="str">
        <f t="shared" si="313"/>
        <v/>
      </c>
      <c r="DM42" s="51" t="str">
        <f t="shared" si="314"/>
        <v/>
      </c>
      <c r="DN42" s="65">
        <f t="shared" si="315"/>
        <v>367477</v>
      </c>
      <c r="DO42" s="69" t="str">
        <f t="shared" si="79"/>
        <v/>
      </c>
      <c r="DP42" s="51"/>
      <c r="DQ42" s="51" t="s">
        <v>292</v>
      </c>
      <c r="DR42" s="81">
        <f>BS353</f>
        <v>945288</v>
      </c>
      <c r="DS42" s="82">
        <f>BY353</f>
        <v>3532310</v>
      </c>
      <c r="DT42" s="71">
        <v>280393</v>
      </c>
      <c r="DU42" s="78">
        <f t="shared" si="80"/>
        <v>3.3712967156812046</v>
      </c>
    </row>
    <row r="43" spans="1:125" ht="15" x14ac:dyDescent="0.25">
      <c r="A43" s="56">
        <v>2018</v>
      </c>
      <c r="B43" s="51" t="s">
        <v>283</v>
      </c>
      <c r="C43" s="50" t="s">
        <v>284</v>
      </c>
      <c r="D43" s="53" t="s">
        <v>193</v>
      </c>
      <c r="E43" s="50" t="s">
        <v>7</v>
      </c>
      <c r="F43" s="89">
        <v>3776087</v>
      </c>
      <c r="G43" s="89">
        <v>18563027</v>
      </c>
      <c r="H43" s="89">
        <v>2370761</v>
      </c>
      <c r="I43" s="90">
        <v>25157538</v>
      </c>
      <c r="J43" s="56" t="s">
        <v>209</v>
      </c>
      <c r="K43" s="50" t="s">
        <v>2032</v>
      </c>
      <c r="L43" s="112">
        <v>25157538</v>
      </c>
      <c r="M43" s="58"/>
      <c r="N43" s="58"/>
      <c r="O43" s="58"/>
      <c r="P43" s="91"/>
      <c r="Q43" s="92">
        <v>13679061</v>
      </c>
      <c r="R43" s="92">
        <v>6405604</v>
      </c>
      <c r="S43" s="92">
        <v>3028821</v>
      </c>
      <c r="T43" s="92">
        <v>2465796</v>
      </c>
      <c r="U43" s="92">
        <v>0</v>
      </c>
      <c r="V43" s="94"/>
      <c r="W43" s="61">
        <f t="shared" si="277"/>
        <v>25579282</v>
      </c>
      <c r="X43" s="90">
        <v>31590</v>
      </c>
      <c r="Y43" s="50"/>
      <c r="Z43" s="50"/>
      <c r="AA43" s="51"/>
      <c r="AB43" s="68"/>
      <c r="AC43" s="68"/>
      <c r="AD43" s="68"/>
      <c r="AE43" s="68"/>
      <c r="AF43" s="68"/>
      <c r="AG43" s="67" t="str">
        <f t="shared" si="7"/>
        <v/>
      </c>
      <c r="AH43" s="51"/>
      <c r="AI43" s="51" t="str">
        <f t="shared" si="8"/>
        <v/>
      </c>
      <c r="AJ43" s="68" t="str">
        <f t="shared" si="9"/>
        <v/>
      </c>
      <c r="AK43" s="68" t="str">
        <f t="shared" si="10"/>
        <v/>
      </c>
      <c r="AL43" s="68" t="str">
        <f t="shared" si="11"/>
        <v/>
      </c>
      <c r="AM43" s="68" t="str">
        <f t="shared" si="12"/>
        <v/>
      </c>
      <c r="AN43" s="68" t="str">
        <f t="shared" si="13"/>
        <v/>
      </c>
      <c r="AO43" s="67" t="str">
        <f t="shared" si="14"/>
        <v/>
      </c>
      <c r="AP43" s="51"/>
      <c r="AQ43" s="51" t="str">
        <f t="shared" si="15"/>
        <v/>
      </c>
      <c r="AR43" s="68" t="str">
        <f t="shared" si="16"/>
        <v/>
      </c>
      <c r="AS43" s="68" t="str">
        <f t="shared" si="17"/>
        <v/>
      </c>
      <c r="AT43" s="68" t="str">
        <f t="shared" si="18"/>
        <v/>
      </c>
      <c r="AU43" s="68" t="str">
        <f t="shared" si="19"/>
        <v/>
      </c>
      <c r="AV43" s="68" t="str">
        <f t="shared" si="20"/>
        <v/>
      </c>
      <c r="AW43" s="67" t="str">
        <f t="shared" si="21"/>
        <v/>
      </c>
      <c r="AX43" s="51"/>
      <c r="AY43" s="51" t="str">
        <f t="shared" si="22"/>
        <v/>
      </c>
      <c r="AZ43" s="68" t="str">
        <f t="shared" si="23"/>
        <v/>
      </c>
      <c r="BA43" s="68" t="str">
        <f t="shared" si="24"/>
        <v/>
      </c>
      <c r="BB43" s="68" t="str">
        <f t="shared" si="25"/>
        <v/>
      </c>
      <c r="BC43" s="68" t="str">
        <f t="shared" si="26"/>
        <v/>
      </c>
      <c r="BD43" s="68" t="str">
        <f t="shared" si="27"/>
        <v/>
      </c>
      <c r="BE43" s="68" t="str">
        <f t="shared" si="28"/>
        <v/>
      </c>
      <c r="BF43" s="51"/>
      <c r="BG43" s="96">
        <f t="shared" si="29"/>
        <v>3776087</v>
      </c>
      <c r="BH43" s="67">
        <f t="shared" si="30"/>
        <v>25157538</v>
      </c>
      <c r="BI43" s="67">
        <f t="shared" si="31"/>
        <v>13679061</v>
      </c>
      <c r="BJ43" s="67">
        <f t="shared" si="32"/>
        <v>6405604</v>
      </c>
      <c r="BK43" s="67">
        <f t="shared" si="33"/>
        <v>3028821</v>
      </c>
      <c r="BL43" s="67">
        <f t="shared" si="34"/>
        <v>2465796</v>
      </c>
      <c r="BM43" s="65">
        <f t="shared" si="35"/>
        <v>31590</v>
      </c>
      <c r="BN43" s="70"/>
      <c r="BO43" s="70"/>
      <c r="BP43" s="51"/>
      <c r="BQ43" s="51"/>
      <c r="BR43" s="51"/>
      <c r="BS43" s="96">
        <f t="shared" si="40"/>
        <v>3776087</v>
      </c>
      <c r="BT43" s="70"/>
      <c r="BU43" s="65"/>
      <c r="BV43" s="68"/>
      <c r="BW43" s="68"/>
      <c r="BX43" s="68"/>
      <c r="BY43" s="67">
        <f t="shared" si="44"/>
        <v>25157538</v>
      </c>
      <c r="BZ43" s="65"/>
      <c r="CA43" s="65" t="str">
        <f t="shared" si="45"/>
        <v/>
      </c>
      <c r="CB43" s="67" t="str">
        <f t="shared" si="46"/>
        <v/>
      </c>
      <c r="CC43" s="67" t="str">
        <f t="shared" si="47"/>
        <v/>
      </c>
      <c r="CD43" s="67" t="str">
        <f t="shared" si="48"/>
        <v/>
      </c>
      <c r="CE43" s="67">
        <f t="shared" si="49"/>
        <v>31590</v>
      </c>
      <c r="CF43" s="65"/>
      <c r="CG43" s="65"/>
      <c r="CH43" s="68"/>
      <c r="CI43" s="68"/>
      <c r="CJ43" s="68"/>
      <c r="CK43" s="67">
        <f t="shared" si="54"/>
        <v>25579282</v>
      </c>
      <c r="CL43" s="65"/>
      <c r="CM43" s="65"/>
      <c r="CN43" s="68"/>
      <c r="CO43" s="68"/>
      <c r="CP43" s="68"/>
      <c r="CQ43" s="67">
        <f t="shared" si="59"/>
        <v>13679061</v>
      </c>
      <c r="CR43" s="65"/>
      <c r="CS43" s="65"/>
      <c r="CT43" s="68"/>
      <c r="CU43" s="68"/>
      <c r="CV43" s="68"/>
      <c r="CW43" s="67">
        <f t="shared" si="64"/>
        <v>6405604</v>
      </c>
      <c r="CX43" s="65"/>
      <c r="CY43" s="65"/>
      <c r="CZ43" s="68"/>
      <c r="DA43" s="68"/>
      <c r="DB43" s="68"/>
      <c r="DC43" s="67">
        <f t="shared" si="69"/>
        <v>3028821</v>
      </c>
      <c r="DD43" s="65"/>
      <c r="DE43" s="65"/>
      <c r="DF43" s="51"/>
      <c r="DG43" s="51"/>
      <c r="DH43" s="51"/>
      <c r="DI43" s="67">
        <f t="shared" si="74"/>
        <v>2465796</v>
      </c>
      <c r="DJ43" s="70"/>
      <c r="DK43" s="70"/>
      <c r="DL43" s="51"/>
      <c r="DM43" s="51"/>
      <c r="DN43" s="51"/>
      <c r="DO43" s="67">
        <f t="shared" si="79"/>
        <v>13679061</v>
      </c>
      <c r="DP43" s="51"/>
      <c r="DQ43" s="51" t="s">
        <v>293</v>
      </c>
      <c r="DR43" s="81">
        <f>BS37+BS293</f>
        <v>30908492</v>
      </c>
      <c r="DS43" s="82">
        <f>BY37+BY293</f>
        <v>269934317</v>
      </c>
      <c r="DT43" s="71">
        <v>774485</v>
      </c>
      <c r="DU43" s="78">
        <f t="shared" si="80"/>
        <v>39.90844496665526</v>
      </c>
    </row>
    <row r="44" spans="1:125" ht="15" x14ac:dyDescent="0.25">
      <c r="A44" s="50"/>
      <c r="B44" s="51"/>
      <c r="C44" s="50"/>
      <c r="D44" s="53"/>
      <c r="E44" s="50"/>
      <c r="F44" s="54"/>
      <c r="G44" s="54"/>
      <c r="H44" s="54"/>
      <c r="I44" s="55"/>
      <c r="J44" s="50"/>
      <c r="K44" s="50" t="s">
        <v>2032</v>
      </c>
      <c r="L44" s="58"/>
      <c r="M44" s="58"/>
      <c r="N44" s="58"/>
      <c r="O44" s="58"/>
      <c r="P44" s="59"/>
      <c r="Q44" s="60"/>
      <c r="R44" s="60"/>
      <c r="S44" s="60"/>
      <c r="T44" s="60"/>
      <c r="U44" s="60"/>
      <c r="V44" s="79"/>
      <c r="W44" s="61"/>
      <c r="X44" s="101"/>
      <c r="Y44" s="50"/>
      <c r="Z44" s="50"/>
      <c r="AA44" s="51"/>
      <c r="AB44" s="68"/>
      <c r="AC44" s="68"/>
      <c r="AD44" s="68"/>
      <c r="AE44" s="68"/>
      <c r="AF44" s="68"/>
      <c r="AG44" s="67" t="str">
        <f t="shared" si="7"/>
        <v/>
      </c>
      <c r="AH44" s="51"/>
      <c r="AI44" s="51" t="str">
        <f t="shared" si="8"/>
        <v/>
      </c>
      <c r="AJ44" s="68" t="str">
        <f t="shared" si="9"/>
        <v/>
      </c>
      <c r="AK44" s="68" t="str">
        <f t="shared" si="10"/>
        <v/>
      </c>
      <c r="AL44" s="68" t="str">
        <f t="shared" si="11"/>
        <v/>
      </c>
      <c r="AM44" s="68" t="str">
        <f t="shared" si="12"/>
        <v/>
      </c>
      <c r="AN44" s="68" t="str">
        <f t="shared" si="13"/>
        <v/>
      </c>
      <c r="AO44" s="67" t="str">
        <f t="shared" si="14"/>
        <v/>
      </c>
      <c r="AP44" s="51"/>
      <c r="AQ44" s="51" t="str">
        <f t="shared" si="15"/>
        <v/>
      </c>
      <c r="AR44" s="68" t="str">
        <f t="shared" si="16"/>
        <v/>
      </c>
      <c r="AS44" s="68" t="str">
        <f t="shared" si="17"/>
        <v/>
      </c>
      <c r="AT44" s="68" t="str">
        <f t="shared" si="18"/>
        <v/>
      </c>
      <c r="AU44" s="68" t="str">
        <f t="shared" si="19"/>
        <v/>
      </c>
      <c r="AV44" s="68" t="str">
        <f t="shared" si="20"/>
        <v/>
      </c>
      <c r="AW44" s="67" t="str">
        <f t="shared" si="21"/>
        <v/>
      </c>
      <c r="AX44" s="51"/>
      <c r="AY44" s="51" t="str">
        <f t="shared" si="22"/>
        <v/>
      </c>
      <c r="AZ44" s="68" t="str">
        <f t="shared" si="23"/>
        <v/>
      </c>
      <c r="BA44" s="68" t="str">
        <f t="shared" si="24"/>
        <v/>
      </c>
      <c r="BB44" s="68" t="str">
        <f t="shared" si="25"/>
        <v/>
      </c>
      <c r="BC44" s="68" t="str">
        <f t="shared" si="26"/>
        <v/>
      </c>
      <c r="BD44" s="68" t="str">
        <f t="shared" si="27"/>
        <v/>
      </c>
      <c r="BE44" s="68" t="str">
        <f t="shared" si="28"/>
        <v/>
      </c>
      <c r="BF44" s="51"/>
      <c r="BG44" s="69" t="str">
        <f t="shared" si="29"/>
        <v/>
      </c>
      <c r="BH44" s="67" t="str">
        <f t="shared" si="30"/>
        <v/>
      </c>
      <c r="BI44" s="67" t="str">
        <f t="shared" si="31"/>
        <v/>
      </c>
      <c r="BJ44" s="67" t="str">
        <f t="shared" si="32"/>
        <v/>
      </c>
      <c r="BK44" s="67" t="str">
        <f t="shared" si="33"/>
        <v/>
      </c>
      <c r="BL44" s="67" t="str">
        <f t="shared" si="34"/>
        <v/>
      </c>
      <c r="BM44" s="65" t="str">
        <f t="shared" si="35"/>
        <v/>
      </c>
      <c r="BN44" s="70"/>
      <c r="BO44" s="70"/>
      <c r="BP44" s="51"/>
      <c r="BQ44" s="51"/>
      <c r="BR44" s="51"/>
      <c r="BS44" s="69" t="str">
        <f t="shared" si="40"/>
        <v/>
      </c>
      <c r="BT44" s="70"/>
      <c r="BU44" s="65"/>
      <c r="BV44" s="68"/>
      <c r="BW44" s="68"/>
      <c r="BX44" s="68"/>
      <c r="BY44" s="67" t="str">
        <f t="shared" si="44"/>
        <v/>
      </c>
      <c r="BZ44" s="65"/>
      <c r="CA44" s="65" t="str">
        <f t="shared" si="45"/>
        <v/>
      </c>
      <c r="CB44" s="67" t="str">
        <f t="shared" si="46"/>
        <v/>
      </c>
      <c r="CC44" s="67" t="str">
        <f t="shared" si="47"/>
        <v/>
      </c>
      <c r="CD44" s="67" t="str">
        <f t="shared" si="48"/>
        <v/>
      </c>
      <c r="CE44" s="67" t="str">
        <f t="shared" si="49"/>
        <v/>
      </c>
      <c r="CF44" s="65"/>
      <c r="CG44" s="65"/>
      <c r="CH44" s="68"/>
      <c r="CI44" s="68"/>
      <c r="CJ44" s="68"/>
      <c r="CK44" s="67" t="str">
        <f t="shared" si="54"/>
        <v/>
      </c>
      <c r="CL44" s="65"/>
      <c r="CM44" s="65"/>
      <c r="CN44" s="68"/>
      <c r="CO44" s="68"/>
      <c r="CP44" s="68"/>
      <c r="CQ44" s="67" t="str">
        <f t="shared" si="59"/>
        <v/>
      </c>
      <c r="CR44" s="65"/>
      <c r="CS44" s="65"/>
      <c r="CT44" s="68"/>
      <c r="CU44" s="68"/>
      <c r="CV44" s="68"/>
      <c r="CW44" s="67" t="str">
        <f t="shared" si="64"/>
        <v/>
      </c>
      <c r="CX44" s="65"/>
      <c r="CY44" s="65"/>
      <c r="CZ44" s="68"/>
      <c r="DA44" s="68"/>
      <c r="DB44" s="68"/>
      <c r="DC44" s="67" t="str">
        <f t="shared" si="69"/>
        <v/>
      </c>
      <c r="DD44" s="65"/>
      <c r="DE44" s="65"/>
      <c r="DF44" s="51"/>
      <c r="DG44" s="51"/>
      <c r="DH44" s="51"/>
      <c r="DI44" s="69" t="str">
        <f t="shared" si="74"/>
        <v/>
      </c>
      <c r="DJ44" s="70"/>
      <c r="DK44" s="70"/>
      <c r="DL44" s="51"/>
      <c r="DM44" s="51"/>
      <c r="DN44" s="51"/>
      <c r="DO44" s="69" t="str">
        <f t="shared" si="79"/>
        <v/>
      </c>
      <c r="DP44" s="51"/>
      <c r="DQ44" s="51" t="s">
        <v>294</v>
      </c>
      <c r="DR44" s="81">
        <f>BS91+BS233+BS329+BS608+BS969+BS1011</f>
        <v>7366425</v>
      </c>
      <c r="DS44" s="82">
        <f>BY91+BY233+BY329+BY608+BY969+BY1011</f>
        <v>35915277</v>
      </c>
      <c r="DT44" s="71">
        <v>454593</v>
      </c>
      <c r="DU44" s="78">
        <f t="shared" si="80"/>
        <v>16.20444001557437</v>
      </c>
    </row>
    <row r="45" spans="1:125" ht="15" x14ac:dyDescent="0.25">
      <c r="A45" s="50">
        <v>2014</v>
      </c>
      <c r="B45" s="51" t="s">
        <v>295</v>
      </c>
      <c r="C45" s="50" t="s">
        <v>296</v>
      </c>
      <c r="D45" s="53" t="s">
        <v>297</v>
      </c>
      <c r="E45" s="50" t="s">
        <v>92</v>
      </c>
      <c r="F45" s="54">
        <v>4457947</v>
      </c>
      <c r="G45" s="54">
        <v>24408995</v>
      </c>
      <c r="H45" s="54">
        <v>2912490</v>
      </c>
      <c r="I45" s="55">
        <v>29263789</v>
      </c>
      <c r="J45" s="50"/>
      <c r="K45" s="50" t="s">
        <v>2032</v>
      </c>
      <c r="L45" s="58" t="s">
        <v>2032</v>
      </c>
      <c r="M45" s="58" t="s">
        <v>2032</v>
      </c>
      <c r="N45" s="58" t="s">
        <v>2032</v>
      </c>
      <c r="O45" s="58" t="s">
        <v>2032</v>
      </c>
      <c r="P45" s="59"/>
      <c r="Q45" s="60">
        <v>19021500</v>
      </c>
      <c r="R45" s="60">
        <v>241075</v>
      </c>
      <c r="S45" s="60">
        <v>4627728</v>
      </c>
      <c r="T45" s="60">
        <v>5752973</v>
      </c>
      <c r="U45" s="60">
        <v>408746</v>
      </c>
      <c r="V45" s="79"/>
      <c r="W45" s="61">
        <f t="shared" ref="W45:W49" si="316">R45+S45+T45+U45+Q45</f>
        <v>30052022</v>
      </c>
      <c r="X45" s="101">
        <v>31889275</v>
      </c>
      <c r="Y45" s="50" t="s">
        <v>167</v>
      </c>
      <c r="Z45" s="50" t="s">
        <v>297</v>
      </c>
      <c r="AA45" s="51" t="str">
        <f t="shared" ref="AA45:AA48" si="317">IF(A45 =2014,IF(Y45 ="",F45,""),"")</f>
        <v/>
      </c>
      <c r="AB45" s="68" t="str">
        <f t="shared" ref="AB45:AB48" si="318">IF(A45 =2014,IF(Y45 ="",I45,""),"")</f>
        <v/>
      </c>
      <c r="AC45" s="68" t="str">
        <f t="shared" ref="AC45:AC48" si="319">IF(A45 =2014,IF(Y45 ="",Q45,""),"")</f>
        <v/>
      </c>
      <c r="AD45" s="68" t="str">
        <f t="shared" ref="AD45:AD48" si="320">IF(A45 =2014,IF(Y45 ="",R45,""),"")</f>
        <v/>
      </c>
      <c r="AE45" s="68" t="str">
        <f t="shared" ref="AE45:AE48" si="321">IF(A45 =2014,IF(Y45 ="",S45,""),"")</f>
        <v/>
      </c>
      <c r="AF45" s="68" t="str">
        <f t="shared" ref="AF45:AF48" si="322">IF(A45 =2014,IF(Y45 ="",T45+U45,""),"")</f>
        <v/>
      </c>
      <c r="AG45" s="67" t="str">
        <f t="shared" si="7"/>
        <v/>
      </c>
      <c r="AH45" s="51"/>
      <c r="AI45" s="51" t="str">
        <f t="shared" si="8"/>
        <v/>
      </c>
      <c r="AJ45" s="68" t="str">
        <f t="shared" si="9"/>
        <v/>
      </c>
      <c r="AK45" s="68" t="str">
        <f t="shared" si="10"/>
        <v/>
      </c>
      <c r="AL45" s="68" t="str">
        <f t="shared" si="11"/>
        <v/>
      </c>
      <c r="AM45" s="68" t="str">
        <f t="shared" si="12"/>
        <v/>
      </c>
      <c r="AN45" s="68" t="str">
        <f t="shared" si="13"/>
        <v/>
      </c>
      <c r="AO45" s="67" t="str">
        <f t="shared" si="14"/>
        <v/>
      </c>
      <c r="AP45" s="51"/>
      <c r="AQ45" s="51" t="str">
        <f t="shared" si="15"/>
        <v/>
      </c>
      <c r="AR45" s="68" t="str">
        <f t="shared" si="16"/>
        <v/>
      </c>
      <c r="AS45" s="68" t="str">
        <f t="shared" si="17"/>
        <v/>
      </c>
      <c r="AT45" s="68" t="str">
        <f t="shared" si="18"/>
        <v/>
      </c>
      <c r="AU45" s="68" t="str">
        <f t="shared" si="19"/>
        <v/>
      </c>
      <c r="AV45" s="68" t="str">
        <f t="shared" si="20"/>
        <v/>
      </c>
      <c r="AW45" s="67" t="str">
        <f t="shared" si="21"/>
        <v/>
      </c>
      <c r="AX45" s="51"/>
      <c r="AY45" s="51" t="str">
        <f t="shared" si="22"/>
        <v/>
      </c>
      <c r="AZ45" s="68" t="str">
        <f t="shared" si="23"/>
        <v/>
      </c>
      <c r="BA45" s="68" t="str">
        <f t="shared" si="24"/>
        <v/>
      </c>
      <c r="BB45" s="68" t="str">
        <f t="shared" si="25"/>
        <v/>
      </c>
      <c r="BC45" s="68" t="str">
        <f t="shared" si="26"/>
        <v/>
      </c>
      <c r="BD45" s="68" t="str">
        <f t="shared" si="27"/>
        <v/>
      </c>
      <c r="BE45" s="68" t="str">
        <f t="shared" si="28"/>
        <v/>
      </c>
      <c r="BF45" s="51"/>
      <c r="BG45" s="69" t="str">
        <f t="shared" si="29"/>
        <v/>
      </c>
      <c r="BH45" s="67" t="str">
        <f t="shared" si="30"/>
        <v/>
      </c>
      <c r="BI45" s="67" t="str">
        <f t="shared" si="31"/>
        <v/>
      </c>
      <c r="BJ45" s="67" t="str">
        <f t="shared" si="32"/>
        <v/>
      </c>
      <c r="BK45" s="67" t="str">
        <f t="shared" si="33"/>
        <v/>
      </c>
      <c r="BL45" s="67" t="str">
        <f t="shared" si="34"/>
        <v/>
      </c>
      <c r="BM45" s="65" t="str">
        <f t="shared" si="35"/>
        <v/>
      </c>
      <c r="BN45" s="70"/>
      <c r="BO45" s="71">
        <f t="shared" ref="BO45:BO48" si="323">IF(A45 =2014,F45,"")</f>
        <v>4457947</v>
      </c>
      <c r="BP45" s="51" t="str">
        <f t="shared" ref="BP45:BP48" si="324">IF(A45 =2015,F45,"")</f>
        <v/>
      </c>
      <c r="BQ45" s="51" t="str">
        <f t="shared" ref="BQ45:BQ48" si="325">IF(A45 =2016,F45,"")</f>
        <v/>
      </c>
      <c r="BR45" s="51" t="str">
        <f t="shared" ref="BR45:BR48" si="326">IF(A45 =2017,F45,"")</f>
        <v/>
      </c>
      <c r="BS45" s="69" t="str">
        <f t="shared" si="40"/>
        <v/>
      </c>
      <c r="BT45" s="70"/>
      <c r="BU45" s="65">
        <f t="shared" ref="BU45:BU48" si="327">IF(A45 =2014,I45,"")</f>
        <v>29263789</v>
      </c>
      <c r="BV45" s="68" t="str">
        <f t="shared" ref="BV45:BV48" si="328">IF(A45 =2015,I45,"")</f>
        <v/>
      </c>
      <c r="BW45" s="68" t="str">
        <f t="shared" ref="BW45:BW48" si="329">IF(A45 =2016,I45,"")</f>
        <v/>
      </c>
      <c r="BX45" s="68" t="str">
        <f t="shared" ref="BX45:BX48" si="330">IF(A45 =2017,I45,"")</f>
        <v/>
      </c>
      <c r="BY45" s="67" t="str">
        <f t="shared" si="44"/>
        <v/>
      </c>
      <c r="BZ45" s="65"/>
      <c r="CA45" s="65">
        <f t="shared" si="45"/>
        <v>31889275</v>
      </c>
      <c r="CB45" s="67" t="str">
        <f t="shared" si="46"/>
        <v/>
      </c>
      <c r="CC45" s="67" t="str">
        <f t="shared" si="47"/>
        <v/>
      </c>
      <c r="CD45" s="67" t="str">
        <f t="shared" si="48"/>
        <v/>
      </c>
      <c r="CE45" s="67" t="str">
        <f t="shared" si="49"/>
        <v/>
      </c>
      <c r="CF45" s="65"/>
      <c r="CG45" s="65">
        <f t="shared" ref="CG45:CG48" si="331">IF(A45 =2014,Q45+R45+S45+T45+U45,"")</f>
        <v>30052022</v>
      </c>
      <c r="CH45" s="68" t="str">
        <f t="shared" ref="CH45:CH48" si="332">IF(A45 =2015,Q45+R45+S45+T45+U45,"")</f>
        <v/>
      </c>
      <c r="CI45" s="68" t="str">
        <f t="shared" ref="CI45:CI48" si="333">IF(A45 =2016,Q45+R45+S45+T45+U45,"")</f>
        <v/>
      </c>
      <c r="CJ45" s="68" t="str">
        <f t="shared" ref="CJ45:CJ48" si="334">IF(A45 =2017,Q45+R45+S45+T45+U45,"")</f>
        <v/>
      </c>
      <c r="CK45" s="67" t="str">
        <f t="shared" si="54"/>
        <v/>
      </c>
      <c r="CL45" s="65"/>
      <c r="CM45" s="65">
        <f t="shared" ref="CM45:CM48" si="335">IF(A45 =2014,Q45,"")</f>
        <v>19021500</v>
      </c>
      <c r="CN45" s="68" t="str">
        <f t="shared" ref="CN45:CN48" si="336">IF(A45 =2015,Q45,"")</f>
        <v/>
      </c>
      <c r="CO45" s="68" t="str">
        <f t="shared" ref="CO45:CO48" si="337">IF(A45 =2016,Q45,"")</f>
        <v/>
      </c>
      <c r="CP45" s="68" t="str">
        <f t="shared" ref="CP45:CP48" si="338">IF(A45 =2017,Q45,"")</f>
        <v/>
      </c>
      <c r="CQ45" s="67" t="str">
        <f t="shared" si="59"/>
        <v/>
      </c>
      <c r="CR45" s="65"/>
      <c r="CS45" s="65">
        <f t="shared" ref="CS45:CS48" si="339">IF(A45 =2014,R45,"")</f>
        <v>241075</v>
      </c>
      <c r="CT45" s="68" t="str">
        <f t="shared" ref="CT45:CT48" si="340">IF(A45 =2015,R45,"")</f>
        <v/>
      </c>
      <c r="CU45" s="68" t="str">
        <f t="shared" ref="CU45:CU48" si="341">IF(A45 =2016,R45,"")</f>
        <v/>
      </c>
      <c r="CV45" s="68" t="str">
        <f t="shared" ref="CV45:CV48" si="342">IF(A45 =2017,R45,"")</f>
        <v/>
      </c>
      <c r="CW45" s="67" t="str">
        <f t="shared" si="64"/>
        <v/>
      </c>
      <c r="CX45" s="65"/>
      <c r="CY45" s="65">
        <f t="shared" ref="CY45:CY48" si="343">IF(A45 =2014,S45,"")</f>
        <v>4627728</v>
      </c>
      <c r="CZ45" s="68" t="str">
        <f t="shared" ref="CZ45:CZ48" si="344">IF(A45 =2015,S45,"")</f>
        <v/>
      </c>
      <c r="DA45" s="68" t="str">
        <f t="shared" ref="DA45:DA48" si="345">IF(A45 =2016,S45,"")</f>
        <v/>
      </c>
      <c r="DB45" s="68" t="str">
        <f t="shared" ref="DB45:DB48" si="346">IF(A45 =2017,S45,"")</f>
        <v/>
      </c>
      <c r="DC45" s="67" t="str">
        <f t="shared" si="69"/>
        <v/>
      </c>
      <c r="DD45" s="65"/>
      <c r="DE45" s="65">
        <f t="shared" ref="DE45:DE48" si="347">IF(A45 =2014,T45,"")</f>
        <v>5752973</v>
      </c>
      <c r="DF45" s="51" t="str">
        <f t="shared" ref="DF45:DF48" si="348">IF(A45 =2015,T45,"")</f>
        <v/>
      </c>
      <c r="DG45" s="51" t="str">
        <f t="shared" ref="DG45:DG48" si="349">IF(A45 =2016,T45,"")</f>
        <v/>
      </c>
      <c r="DH45" s="51" t="str">
        <f t="shared" ref="DH45:DH48" si="350">IF(A45 =2017,T45,"")</f>
        <v/>
      </c>
      <c r="DI45" s="69" t="str">
        <f t="shared" si="74"/>
        <v/>
      </c>
      <c r="DJ45" s="70"/>
      <c r="DK45" s="65">
        <f t="shared" ref="DK45:DK48" si="351">IF(A45 =2014,U45,"")</f>
        <v>408746</v>
      </c>
      <c r="DL45" s="51" t="str">
        <f t="shared" ref="DL45:DL48" si="352">IF(A45 =2015,U45,"")</f>
        <v/>
      </c>
      <c r="DM45" s="51" t="str">
        <f t="shared" ref="DM45:DM48" si="353">IF(A45 =2016,U45,"")</f>
        <v/>
      </c>
      <c r="DN45" s="51" t="str">
        <f t="shared" ref="DN45:DN48" si="354">IF(A45 =2017,U45,"")</f>
        <v/>
      </c>
      <c r="DO45" s="69" t="str">
        <f t="shared" si="79"/>
        <v/>
      </c>
      <c r="DP45" s="51"/>
      <c r="DQ45" s="51" t="s">
        <v>300</v>
      </c>
      <c r="DR45" s="81">
        <f>BS55 +0.5*BS434</f>
        <v>38210645</v>
      </c>
      <c r="DS45" s="82">
        <f>BY55</f>
        <v>410229473</v>
      </c>
      <c r="DT45" s="71">
        <v>1954286</v>
      </c>
      <c r="DU45" s="78">
        <f t="shared" si="80"/>
        <v>19.552227770142139</v>
      </c>
    </row>
    <row r="46" spans="1:125" ht="15" x14ac:dyDescent="0.25">
      <c r="A46" s="50">
        <v>2015</v>
      </c>
      <c r="B46" s="51" t="s">
        <v>295</v>
      </c>
      <c r="C46" s="50" t="s">
        <v>296</v>
      </c>
      <c r="D46" s="53" t="s">
        <v>297</v>
      </c>
      <c r="E46" s="50" t="s">
        <v>92</v>
      </c>
      <c r="F46" s="54">
        <v>4402965</v>
      </c>
      <c r="G46" s="54">
        <v>23885347</v>
      </c>
      <c r="H46" s="54">
        <v>2979123</v>
      </c>
      <c r="I46" s="55">
        <v>30190808</v>
      </c>
      <c r="J46" s="50"/>
      <c r="K46" s="50" t="s">
        <v>2032</v>
      </c>
      <c r="L46" s="58" t="s">
        <v>2032</v>
      </c>
      <c r="M46" s="58" t="s">
        <v>2032</v>
      </c>
      <c r="N46" s="58" t="s">
        <v>2032</v>
      </c>
      <c r="O46" s="58" t="s">
        <v>2032</v>
      </c>
      <c r="P46" s="59"/>
      <c r="Q46" s="60">
        <v>9571772</v>
      </c>
      <c r="R46" s="60">
        <v>11017654</v>
      </c>
      <c r="S46" s="60">
        <v>4411703</v>
      </c>
      <c r="T46" s="60">
        <v>5779342</v>
      </c>
      <c r="U46" s="60">
        <v>364257</v>
      </c>
      <c r="V46" s="79"/>
      <c r="W46" s="61">
        <f t="shared" si="316"/>
        <v>31144728</v>
      </c>
      <c r="X46" s="101">
        <v>37802572</v>
      </c>
      <c r="Y46" s="50" t="s">
        <v>167</v>
      </c>
      <c r="Z46" s="50"/>
      <c r="AA46" s="51" t="str">
        <f t="shared" si="317"/>
        <v/>
      </c>
      <c r="AB46" s="68" t="str">
        <f t="shared" si="318"/>
        <v/>
      </c>
      <c r="AC46" s="68" t="str">
        <f t="shared" si="319"/>
        <v/>
      </c>
      <c r="AD46" s="68" t="str">
        <f t="shared" si="320"/>
        <v/>
      </c>
      <c r="AE46" s="68" t="str">
        <f t="shared" si="321"/>
        <v/>
      </c>
      <c r="AF46" s="68" t="str">
        <f t="shared" si="322"/>
        <v/>
      </c>
      <c r="AG46" s="67" t="str">
        <f t="shared" si="7"/>
        <v/>
      </c>
      <c r="AH46" s="51"/>
      <c r="AI46" s="51" t="str">
        <f t="shared" si="8"/>
        <v/>
      </c>
      <c r="AJ46" s="68" t="str">
        <f t="shared" si="9"/>
        <v/>
      </c>
      <c r="AK46" s="68" t="str">
        <f t="shared" si="10"/>
        <v/>
      </c>
      <c r="AL46" s="68" t="str">
        <f t="shared" si="11"/>
        <v/>
      </c>
      <c r="AM46" s="68" t="str">
        <f t="shared" si="12"/>
        <v/>
      </c>
      <c r="AN46" s="68" t="str">
        <f t="shared" si="13"/>
        <v/>
      </c>
      <c r="AO46" s="67" t="str">
        <f t="shared" si="14"/>
        <v/>
      </c>
      <c r="AP46" s="51"/>
      <c r="AQ46" s="51" t="str">
        <f t="shared" si="15"/>
        <v/>
      </c>
      <c r="AR46" s="68" t="str">
        <f t="shared" si="16"/>
        <v/>
      </c>
      <c r="AS46" s="68" t="str">
        <f t="shared" si="17"/>
        <v/>
      </c>
      <c r="AT46" s="68" t="str">
        <f t="shared" si="18"/>
        <v/>
      </c>
      <c r="AU46" s="68" t="str">
        <f t="shared" si="19"/>
        <v/>
      </c>
      <c r="AV46" s="68" t="str">
        <f t="shared" si="20"/>
        <v/>
      </c>
      <c r="AW46" s="67" t="str">
        <f t="shared" si="21"/>
        <v/>
      </c>
      <c r="AX46" s="51"/>
      <c r="AY46" s="51" t="str">
        <f t="shared" si="22"/>
        <v/>
      </c>
      <c r="AZ46" s="68" t="str">
        <f t="shared" si="23"/>
        <v/>
      </c>
      <c r="BA46" s="68" t="str">
        <f t="shared" si="24"/>
        <v/>
      </c>
      <c r="BB46" s="68" t="str">
        <f t="shared" si="25"/>
        <v/>
      </c>
      <c r="BC46" s="68" t="str">
        <f t="shared" si="26"/>
        <v/>
      </c>
      <c r="BD46" s="68" t="str">
        <f t="shared" si="27"/>
        <v/>
      </c>
      <c r="BE46" s="68" t="str">
        <f t="shared" si="28"/>
        <v/>
      </c>
      <c r="BF46" s="51"/>
      <c r="BG46" s="69" t="str">
        <f t="shared" si="29"/>
        <v/>
      </c>
      <c r="BH46" s="67" t="str">
        <f t="shared" si="30"/>
        <v/>
      </c>
      <c r="BI46" s="67" t="str">
        <f t="shared" si="31"/>
        <v/>
      </c>
      <c r="BJ46" s="67" t="str">
        <f t="shared" si="32"/>
        <v/>
      </c>
      <c r="BK46" s="67" t="str">
        <f t="shared" si="33"/>
        <v/>
      </c>
      <c r="BL46" s="67" t="str">
        <f t="shared" si="34"/>
        <v/>
      </c>
      <c r="BM46" s="65" t="str">
        <f t="shared" si="35"/>
        <v/>
      </c>
      <c r="BN46" s="51"/>
      <c r="BO46" s="51" t="str">
        <f t="shared" si="323"/>
        <v/>
      </c>
      <c r="BP46" s="71">
        <f t="shared" si="324"/>
        <v>4402965</v>
      </c>
      <c r="BQ46" s="51" t="str">
        <f t="shared" si="325"/>
        <v/>
      </c>
      <c r="BR46" s="51" t="str">
        <f t="shared" si="326"/>
        <v/>
      </c>
      <c r="BS46" s="69" t="str">
        <f t="shared" si="40"/>
        <v/>
      </c>
      <c r="BT46" s="51"/>
      <c r="BU46" s="68" t="str">
        <f t="shared" si="327"/>
        <v/>
      </c>
      <c r="BV46" s="65">
        <f t="shared" si="328"/>
        <v>30190808</v>
      </c>
      <c r="BW46" s="68" t="str">
        <f t="shared" si="329"/>
        <v/>
      </c>
      <c r="BX46" s="68" t="str">
        <f t="shared" si="330"/>
        <v/>
      </c>
      <c r="BY46" s="67" t="str">
        <f t="shared" si="44"/>
        <v/>
      </c>
      <c r="BZ46" s="68"/>
      <c r="CA46" s="65" t="str">
        <f t="shared" si="45"/>
        <v/>
      </c>
      <c r="CB46" s="67">
        <f t="shared" si="46"/>
        <v>37802572</v>
      </c>
      <c r="CC46" s="67" t="str">
        <f t="shared" si="47"/>
        <v/>
      </c>
      <c r="CD46" s="67" t="str">
        <f t="shared" si="48"/>
        <v/>
      </c>
      <c r="CE46" s="67" t="str">
        <f t="shared" si="49"/>
        <v/>
      </c>
      <c r="CF46" s="68"/>
      <c r="CG46" s="68" t="str">
        <f t="shared" si="331"/>
        <v/>
      </c>
      <c r="CH46" s="65">
        <f t="shared" si="332"/>
        <v>31144728</v>
      </c>
      <c r="CI46" s="68" t="str">
        <f t="shared" si="333"/>
        <v/>
      </c>
      <c r="CJ46" s="68" t="str">
        <f t="shared" si="334"/>
        <v/>
      </c>
      <c r="CK46" s="67" t="str">
        <f t="shared" si="54"/>
        <v/>
      </c>
      <c r="CL46" s="68"/>
      <c r="CM46" s="68" t="str">
        <f t="shared" si="335"/>
        <v/>
      </c>
      <c r="CN46" s="65">
        <f t="shared" si="336"/>
        <v>9571772</v>
      </c>
      <c r="CO46" s="68" t="str">
        <f t="shared" si="337"/>
        <v/>
      </c>
      <c r="CP46" s="68" t="str">
        <f t="shared" si="338"/>
        <v/>
      </c>
      <c r="CQ46" s="67" t="str">
        <f t="shared" si="59"/>
        <v/>
      </c>
      <c r="CR46" s="68"/>
      <c r="CS46" s="68" t="str">
        <f t="shared" si="339"/>
        <v/>
      </c>
      <c r="CT46" s="65">
        <f t="shared" si="340"/>
        <v>11017654</v>
      </c>
      <c r="CU46" s="68" t="str">
        <f t="shared" si="341"/>
        <v/>
      </c>
      <c r="CV46" s="68" t="str">
        <f t="shared" si="342"/>
        <v/>
      </c>
      <c r="CW46" s="67" t="str">
        <f t="shared" si="64"/>
        <v/>
      </c>
      <c r="CX46" s="68"/>
      <c r="CY46" s="68" t="str">
        <f t="shared" si="343"/>
        <v/>
      </c>
      <c r="CZ46" s="65">
        <f t="shared" si="344"/>
        <v>4411703</v>
      </c>
      <c r="DA46" s="68" t="str">
        <f t="shared" si="345"/>
        <v/>
      </c>
      <c r="DB46" s="68" t="str">
        <f t="shared" si="346"/>
        <v/>
      </c>
      <c r="DC46" s="67" t="str">
        <f t="shared" si="69"/>
        <v/>
      </c>
      <c r="DD46" s="68"/>
      <c r="DE46" s="68" t="str">
        <f t="shared" si="347"/>
        <v/>
      </c>
      <c r="DF46" s="65">
        <f t="shared" si="348"/>
        <v>5779342</v>
      </c>
      <c r="DG46" s="51" t="str">
        <f t="shared" si="349"/>
        <v/>
      </c>
      <c r="DH46" s="51" t="str">
        <f t="shared" si="350"/>
        <v/>
      </c>
      <c r="DI46" s="69" t="str">
        <f t="shared" si="74"/>
        <v/>
      </c>
      <c r="DJ46" s="51"/>
      <c r="DK46" s="51" t="str">
        <f t="shared" si="351"/>
        <v/>
      </c>
      <c r="DL46" s="65">
        <f t="shared" si="352"/>
        <v>364257</v>
      </c>
      <c r="DM46" s="51" t="str">
        <f t="shared" si="353"/>
        <v/>
      </c>
      <c r="DN46" s="51" t="str">
        <f t="shared" si="354"/>
        <v/>
      </c>
      <c r="DO46" s="69" t="str">
        <f t="shared" si="79"/>
        <v/>
      </c>
      <c r="DP46" s="51"/>
      <c r="DQ46" s="51" t="s">
        <v>301</v>
      </c>
      <c r="DR46" s="81">
        <f>BS19</f>
        <v>5120721</v>
      </c>
      <c r="DS46" s="82">
        <f>BY19</f>
        <v>45774687</v>
      </c>
      <c r="DT46" s="71">
        <v>274871</v>
      </c>
      <c r="DU46" s="78">
        <f t="shared" si="80"/>
        <v>18.629542585430983</v>
      </c>
    </row>
    <row r="47" spans="1:125" ht="15" x14ac:dyDescent="0.25">
      <c r="A47" s="50">
        <v>2016</v>
      </c>
      <c r="B47" s="51" t="s">
        <v>295</v>
      </c>
      <c r="C47" s="50" t="s">
        <v>296</v>
      </c>
      <c r="D47" s="53" t="s">
        <v>297</v>
      </c>
      <c r="E47" s="50" t="s">
        <v>92</v>
      </c>
      <c r="F47" s="54">
        <v>4047559</v>
      </c>
      <c r="G47" s="54">
        <v>22401840</v>
      </c>
      <c r="H47" s="54">
        <v>2959297</v>
      </c>
      <c r="I47" s="55">
        <v>30159272</v>
      </c>
      <c r="J47" s="50"/>
      <c r="K47" s="50" t="s">
        <v>2032</v>
      </c>
      <c r="L47" s="58" t="s">
        <v>2032</v>
      </c>
      <c r="M47" s="58" t="s">
        <v>2032</v>
      </c>
      <c r="N47" s="58" t="s">
        <v>2032</v>
      </c>
      <c r="O47" s="58" t="s">
        <v>2032</v>
      </c>
      <c r="P47" s="59"/>
      <c r="Q47" s="60">
        <v>11243362</v>
      </c>
      <c r="R47" s="60">
        <v>11448773</v>
      </c>
      <c r="S47" s="60">
        <v>4053776</v>
      </c>
      <c r="T47" s="60">
        <v>5193468</v>
      </c>
      <c r="U47" s="60">
        <v>257155</v>
      </c>
      <c r="V47" s="79"/>
      <c r="W47" s="61">
        <f t="shared" si="316"/>
        <v>32196534</v>
      </c>
      <c r="X47" s="101">
        <v>8544438</v>
      </c>
      <c r="Y47" s="50" t="s">
        <v>167</v>
      </c>
      <c r="Z47" s="50"/>
      <c r="AA47" s="51" t="str">
        <f t="shared" si="317"/>
        <v/>
      </c>
      <c r="AB47" s="68" t="str">
        <f t="shared" si="318"/>
        <v/>
      </c>
      <c r="AC47" s="68" t="str">
        <f t="shared" si="319"/>
        <v/>
      </c>
      <c r="AD47" s="68" t="str">
        <f t="shared" si="320"/>
        <v/>
      </c>
      <c r="AE47" s="68" t="str">
        <f t="shared" si="321"/>
        <v/>
      </c>
      <c r="AF47" s="68" t="str">
        <f t="shared" si="322"/>
        <v/>
      </c>
      <c r="AG47" s="67" t="str">
        <f t="shared" si="7"/>
        <v/>
      </c>
      <c r="AH47" s="51"/>
      <c r="AI47" s="51" t="str">
        <f t="shared" si="8"/>
        <v/>
      </c>
      <c r="AJ47" s="68" t="str">
        <f t="shared" si="9"/>
        <v/>
      </c>
      <c r="AK47" s="68" t="str">
        <f t="shared" si="10"/>
        <v/>
      </c>
      <c r="AL47" s="68" t="str">
        <f t="shared" si="11"/>
        <v/>
      </c>
      <c r="AM47" s="68" t="str">
        <f t="shared" si="12"/>
        <v/>
      </c>
      <c r="AN47" s="68" t="str">
        <f t="shared" si="13"/>
        <v/>
      </c>
      <c r="AO47" s="67" t="str">
        <f t="shared" si="14"/>
        <v/>
      </c>
      <c r="AP47" s="51"/>
      <c r="AQ47" s="51" t="str">
        <f t="shared" si="15"/>
        <v/>
      </c>
      <c r="AR47" s="68" t="str">
        <f t="shared" si="16"/>
        <v/>
      </c>
      <c r="AS47" s="68" t="str">
        <f t="shared" si="17"/>
        <v/>
      </c>
      <c r="AT47" s="68" t="str">
        <f t="shared" si="18"/>
        <v/>
      </c>
      <c r="AU47" s="68" t="str">
        <f t="shared" si="19"/>
        <v/>
      </c>
      <c r="AV47" s="68" t="str">
        <f t="shared" si="20"/>
        <v/>
      </c>
      <c r="AW47" s="67" t="str">
        <f t="shared" si="21"/>
        <v/>
      </c>
      <c r="AX47" s="51"/>
      <c r="AY47" s="51" t="str">
        <f t="shared" si="22"/>
        <v/>
      </c>
      <c r="AZ47" s="68" t="str">
        <f t="shared" si="23"/>
        <v/>
      </c>
      <c r="BA47" s="68" t="str">
        <f t="shared" si="24"/>
        <v/>
      </c>
      <c r="BB47" s="68" t="str">
        <f t="shared" si="25"/>
        <v/>
      </c>
      <c r="BC47" s="68" t="str">
        <f t="shared" si="26"/>
        <v/>
      </c>
      <c r="BD47" s="68" t="str">
        <f t="shared" si="27"/>
        <v/>
      </c>
      <c r="BE47" s="68" t="str">
        <f t="shared" si="28"/>
        <v/>
      </c>
      <c r="BF47" s="51"/>
      <c r="BG47" s="69" t="str">
        <f t="shared" si="29"/>
        <v/>
      </c>
      <c r="BH47" s="67" t="str">
        <f t="shared" si="30"/>
        <v/>
      </c>
      <c r="BI47" s="67" t="str">
        <f t="shared" si="31"/>
        <v/>
      </c>
      <c r="BJ47" s="67" t="str">
        <f t="shared" si="32"/>
        <v/>
      </c>
      <c r="BK47" s="67" t="str">
        <f t="shared" si="33"/>
        <v/>
      </c>
      <c r="BL47" s="67" t="str">
        <f t="shared" si="34"/>
        <v/>
      </c>
      <c r="BM47" s="65" t="str">
        <f t="shared" si="35"/>
        <v/>
      </c>
      <c r="BN47" s="51"/>
      <c r="BO47" s="51" t="str">
        <f t="shared" si="323"/>
        <v/>
      </c>
      <c r="BP47" s="51" t="str">
        <f t="shared" si="324"/>
        <v/>
      </c>
      <c r="BQ47" s="71">
        <f t="shared" si="325"/>
        <v>4047559</v>
      </c>
      <c r="BR47" s="51" t="str">
        <f t="shared" si="326"/>
        <v/>
      </c>
      <c r="BS47" s="69" t="str">
        <f t="shared" si="40"/>
        <v/>
      </c>
      <c r="BT47" s="51"/>
      <c r="BU47" s="68" t="str">
        <f t="shared" si="327"/>
        <v/>
      </c>
      <c r="BV47" s="68" t="str">
        <f t="shared" si="328"/>
        <v/>
      </c>
      <c r="BW47" s="65">
        <f t="shared" si="329"/>
        <v>30159272</v>
      </c>
      <c r="BX47" s="68" t="str">
        <f t="shared" si="330"/>
        <v/>
      </c>
      <c r="BY47" s="67" t="str">
        <f t="shared" si="44"/>
        <v/>
      </c>
      <c r="BZ47" s="68"/>
      <c r="CA47" s="65" t="str">
        <f t="shared" si="45"/>
        <v/>
      </c>
      <c r="CB47" s="67" t="str">
        <f t="shared" si="46"/>
        <v/>
      </c>
      <c r="CC47" s="67">
        <f t="shared" si="47"/>
        <v>8544438</v>
      </c>
      <c r="CD47" s="67" t="str">
        <f t="shared" si="48"/>
        <v/>
      </c>
      <c r="CE47" s="67" t="str">
        <f t="shared" si="49"/>
        <v/>
      </c>
      <c r="CF47" s="68"/>
      <c r="CG47" s="68" t="str">
        <f t="shared" si="331"/>
        <v/>
      </c>
      <c r="CH47" s="68" t="str">
        <f t="shared" si="332"/>
        <v/>
      </c>
      <c r="CI47" s="65">
        <f t="shared" si="333"/>
        <v>32196534</v>
      </c>
      <c r="CJ47" s="68" t="str">
        <f t="shared" si="334"/>
        <v/>
      </c>
      <c r="CK47" s="67" t="str">
        <f t="shared" si="54"/>
        <v/>
      </c>
      <c r="CL47" s="68"/>
      <c r="CM47" s="68" t="str">
        <f t="shared" si="335"/>
        <v/>
      </c>
      <c r="CN47" s="68" t="str">
        <f t="shared" si="336"/>
        <v/>
      </c>
      <c r="CO47" s="65">
        <f t="shared" si="337"/>
        <v>11243362</v>
      </c>
      <c r="CP47" s="68" t="str">
        <f t="shared" si="338"/>
        <v/>
      </c>
      <c r="CQ47" s="67" t="str">
        <f t="shared" si="59"/>
        <v/>
      </c>
      <c r="CR47" s="68"/>
      <c r="CS47" s="68" t="str">
        <f t="shared" si="339"/>
        <v/>
      </c>
      <c r="CT47" s="68" t="str">
        <f t="shared" si="340"/>
        <v/>
      </c>
      <c r="CU47" s="65">
        <f t="shared" si="341"/>
        <v>11448773</v>
      </c>
      <c r="CV47" s="68" t="str">
        <f t="shared" si="342"/>
        <v/>
      </c>
      <c r="CW47" s="67" t="str">
        <f t="shared" si="64"/>
        <v/>
      </c>
      <c r="CX47" s="68"/>
      <c r="CY47" s="68" t="str">
        <f t="shared" si="343"/>
        <v/>
      </c>
      <c r="CZ47" s="68" t="str">
        <f t="shared" si="344"/>
        <v/>
      </c>
      <c r="DA47" s="65">
        <f t="shared" si="345"/>
        <v>4053776</v>
      </c>
      <c r="DB47" s="68" t="str">
        <f t="shared" si="346"/>
        <v/>
      </c>
      <c r="DC47" s="67" t="str">
        <f t="shared" si="69"/>
        <v/>
      </c>
      <c r="DD47" s="68"/>
      <c r="DE47" s="68" t="str">
        <f t="shared" si="347"/>
        <v/>
      </c>
      <c r="DF47" s="51" t="str">
        <f t="shared" si="348"/>
        <v/>
      </c>
      <c r="DG47" s="65">
        <f t="shared" si="349"/>
        <v>5193468</v>
      </c>
      <c r="DH47" s="51" t="str">
        <f t="shared" si="350"/>
        <v/>
      </c>
      <c r="DI47" s="69" t="str">
        <f t="shared" si="74"/>
        <v/>
      </c>
      <c r="DJ47" s="51"/>
      <c r="DK47" s="51" t="str">
        <f t="shared" si="351"/>
        <v/>
      </c>
      <c r="DL47" s="51" t="str">
        <f t="shared" si="352"/>
        <v/>
      </c>
      <c r="DM47" s="65">
        <f t="shared" si="353"/>
        <v>257155</v>
      </c>
      <c r="DN47" s="51" t="str">
        <f t="shared" si="354"/>
        <v/>
      </c>
      <c r="DO47" s="69" t="str">
        <f t="shared" si="79"/>
        <v/>
      </c>
      <c r="DP47" s="51"/>
      <c r="DQ47" s="51" t="s">
        <v>302</v>
      </c>
      <c r="DR47" s="81">
        <f>BS269</f>
        <v>52821</v>
      </c>
      <c r="DS47" s="82">
        <f>BY269</f>
        <v>1611600</v>
      </c>
      <c r="DT47" s="71">
        <v>178773</v>
      </c>
      <c r="DU47" s="78">
        <f t="shared" si="80"/>
        <v>0.2954640801463308</v>
      </c>
    </row>
    <row r="48" spans="1:125" ht="15" x14ac:dyDescent="0.25">
      <c r="A48" s="50">
        <v>2017</v>
      </c>
      <c r="B48" s="51" t="s">
        <v>295</v>
      </c>
      <c r="C48" s="50" t="s">
        <v>296</v>
      </c>
      <c r="D48" s="53" t="s">
        <v>297</v>
      </c>
      <c r="E48" s="50" t="s">
        <v>92</v>
      </c>
      <c r="F48" s="54">
        <v>3566367</v>
      </c>
      <c r="G48" s="54">
        <v>20140597</v>
      </c>
      <c r="H48" s="54">
        <v>2889097</v>
      </c>
      <c r="I48" s="55">
        <v>30055107</v>
      </c>
      <c r="J48" s="50"/>
      <c r="K48" s="50" t="s">
        <v>2032</v>
      </c>
      <c r="L48" s="58" t="s">
        <v>2032</v>
      </c>
      <c r="M48" s="58" t="s">
        <v>2032</v>
      </c>
      <c r="N48" s="58" t="s">
        <v>2032</v>
      </c>
      <c r="O48" s="58" t="s">
        <v>2032</v>
      </c>
      <c r="P48" s="59"/>
      <c r="Q48" s="60">
        <v>9814555</v>
      </c>
      <c r="R48" s="60">
        <v>12567655</v>
      </c>
      <c r="S48" s="60">
        <v>3687962</v>
      </c>
      <c r="T48" s="60">
        <v>5762496</v>
      </c>
      <c r="U48" s="60">
        <v>151910</v>
      </c>
      <c r="V48" s="79"/>
      <c r="W48" s="61">
        <f t="shared" si="316"/>
        <v>31984578</v>
      </c>
      <c r="X48" s="101">
        <v>12741952</v>
      </c>
      <c r="Y48" s="50" t="s">
        <v>167</v>
      </c>
      <c r="Z48" s="50"/>
      <c r="AA48" s="51" t="str">
        <f t="shared" si="317"/>
        <v/>
      </c>
      <c r="AB48" s="68" t="str">
        <f t="shared" si="318"/>
        <v/>
      </c>
      <c r="AC48" s="68" t="str">
        <f t="shared" si="319"/>
        <v/>
      </c>
      <c r="AD48" s="68" t="str">
        <f t="shared" si="320"/>
        <v/>
      </c>
      <c r="AE48" s="68" t="str">
        <f t="shared" si="321"/>
        <v/>
      </c>
      <c r="AF48" s="68" t="str">
        <f t="shared" si="322"/>
        <v/>
      </c>
      <c r="AG48" s="67" t="str">
        <f t="shared" si="7"/>
        <v/>
      </c>
      <c r="AH48" s="51"/>
      <c r="AI48" s="51" t="str">
        <f t="shared" si="8"/>
        <v/>
      </c>
      <c r="AJ48" s="68" t="str">
        <f t="shared" si="9"/>
        <v/>
      </c>
      <c r="AK48" s="68" t="str">
        <f t="shared" si="10"/>
        <v/>
      </c>
      <c r="AL48" s="68" t="str">
        <f t="shared" si="11"/>
        <v/>
      </c>
      <c r="AM48" s="68" t="str">
        <f t="shared" si="12"/>
        <v/>
      </c>
      <c r="AN48" s="68" t="str">
        <f t="shared" si="13"/>
        <v/>
      </c>
      <c r="AO48" s="67" t="str">
        <f t="shared" si="14"/>
        <v/>
      </c>
      <c r="AP48" s="51"/>
      <c r="AQ48" s="51" t="str">
        <f t="shared" si="15"/>
        <v/>
      </c>
      <c r="AR48" s="68" t="str">
        <f t="shared" si="16"/>
        <v/>
      </c>
      <c r="AS48" s="68" t="str">
        <f t="shared" si="17"/>
        <v/>
      </c>
      <c r="AT48" s="68" t="str">
        <f t="shared" si="18"/>
        <v/>
      </c>
      <c r="AU48" s="68" t="str">
        <f t="shared" si="19"/>
        <v/>
      </c>
      <c r="AV48" s="68" t="str">
        <f t="shared" si="20"/>
        <v/>
      </c>
      <c r="AW48" s="67" t="str">
        <f t="shared" si="21"/>
        <v/>
      </c>
      <c r="AX48" s="51"/>
      <c r="AY48" s="51" t="str">
        <f t="shared" si="22"/>
        <v/>
      </c>
      <c r="AZ48" s="68" t="str">
        <f t="shared" si="23"/>
        <v/>
      </c>
      <c r="BA48" s="68" t="str">
        <f t="shared" si="24"/>
        <v/>
      </c>
      <c r="BB48" s="68" t="str">
        <f t="shared" si="25"/>
        <v/>
      </c>
      <c r="BC48" s="68" t="str">
        <f t="shared" si="26"/>
        <v/>
      </c>
      <c r="BD48" s="68" t="str">
        <f t="shared" si="27"/>
        <v/>
      </c>
      <c r="BE48" s="68" t="str">
        <f t="shared" si="28"/>
        <v/>
      </c>
      <c r="BF48" s="51"/>
      <c r="BG48" s="69" t="str">
        <f t="shared" si="29"/>
        <v/>
      </c>
      <c r="BH48" s="67" t="str">
        <f t="shared" si="30"/>
        <v/>
      </c>
      <c r="BI48" s="67" t="str">
        <f t="shared" si="31"/>
        <v/>
      </c>
      <c r="BJ48" s="67" t="str">
        <f t="shared" si="32"/>
        <v/>
      </c>
      <c r="BK48" s="67" t="str">
        <f t="shared" si="33"/>
        <v/>
      </c>
      <c r="BL48" s="67" t="str">
        <f t="shared" si="34"/>
        <v/>
      </c>
      <c r="BM48" s="65" t="str">
        <f t="shared" si="35"/>
        <v/>
      </c>
      <c r="BN48" s="51"/>
      <c r="BO48" s="51" t="str">
        <f t="shared" si="323"/>
        <v/>
      </c>
      <c r="BP48" s="51" t="str">
        <f t="shared" si="324"/>
        <v/>
      </c>
      <c r="BQ48" s="51" t="str">
        <f t="shared" si="325"/>
        <v/>
      </c>
      <c r="BR48" s="71">
        <f t="shared" si="326"/>
        <v>3566367</v>
      </c>
      <c r="BS48" s="69" t="str">
        <f t="shared" si="40"/>
        <v/>
      </c>
      <c r="BT48" s="51"/>
      <c r="BU48" s="68" t="str">
        <f t="shared" si="327"/>
        <v/>
      </c>
      <c r="BV48" s="68" t="str">
        <f t="shared" si="328"/>
        <v/>
      </c>
      <c r="BW48" s="68" t="str">
        <f t="shared" si="329"/>
        <v/>
      </c>
      <c r="BX48" s="65">
        <f t="shared" si="330"/>
        <v>30055107</v>
      </c>
      <c r="BY48" s="67" t="str">
        <f t="shared" si="44"/>
        <v/>
      </c>
      <c r="BZ48" s="68"/>
      <c r="CA48" s="65" t="str">
        <f t="shared" si="45"/>
        <v/>
      </c>
      <c r="CB48" s="67" t="str">
        <f t="shared" si="46"/>
        <v/>
      </c>
      <c r="CC48" s="67" t="str">
        <f t="shared" si="47"/>
        <v/>
      </c>
      <c r="CD48" s="67">
        <f t="shared" si="48"/>
        <v>12741952</v>
      </c>
      <c r="CE48" s="67" t="str">
        <f t="shared" si="49"/>
        <v/>
      </c>
      <c r="CF48" s="68"/>
      <c r="CG48" s="68" t="str">
        <f t="shared" si="331"/>
        <v/>
      </c>
      <c r="CH48" s="68" t="str">
        <f t="shared" si="332"/>
        <v/>
      </c>
      <c r="CI48" s="68" t="str">
        <f t="shared" si="333"/>
        <v/>
      </c>
      <c r="CJ48" s="65">
        <f t="shared" si="334"/>
        <v>31984578</v>
      </c>
      <c r="CK48" s="67" t="str">
        <f t="shared" si="54"/>
        <v/>
      </c>
      <c r="CL48" s="68"/>
      <c r="CM48" s="68" t="str">
        <f t="shared" si="335"/>
        <v/>
      </c>
      <c r="CN48" s="68" t="str">
        <f t="shared" si="336"/>
        <v/>
      </c>
      <c r="CO48" s="68" t="str">
        <f t="shared" si="337"/>
        <v/>
      </c>
      <c r="CP48" s="65">
        <f t="shared" si="338"/>
        <v>9814555</v>
      </c>
      <c r="CQ48" s="67" t="str">
        <f t="shared" si="59"/>
        <v/>
      </c>
      <c r="CR48" s="68"/>
      <c r="CS48" s="68" t="str">
        <f t="shared" si="339"/>
        <v/>
      </c>
      <c r="CT48" s="68" t="str">
        <f t="shared" si="340"/>
        <v/>
      </c>
      <c r="CU48" s="68" t="str">
        <f t="shared" si="341"/>
        <v/>
      </c>
      <c r="CV48" s="65">
        <f t="shared" si="342"/>
        <v>12567655</v>
      </c>
      <c r="CW48" s="67" t="str">
        <f t="shared" si="64"/>
        <v/>
      </c>
      <c r="CX48" s="68"/>
      <c r="CY48" s="68" t="str">
        <f t="shared" si="343"/>
        <v/>
      </c>
      <c r="CZ48" s="68" t="str">
        <f t="shared" si="344"/>
        <v/>
      </c>
      <c r="DA48" s="68" t="str">
        <f t="shared" si="345"/>
        <v/>
      </c>
      <c r="DB48" s="65">
        <f t="shared" si="346"/>
        <v>3687962</v>
      </c>
      <c r="DC48" s="67" t="str">
        <f t="shared" si="69"/>
        <v/>
      </c>
      <c r="DD48" s="68"/>
      <c r="DE48" s="68" t="str">
        <f t="shared" si="347"/>
        <v/>
      </c>
      <c r="DF48" s="51" t="str">
        <f t="shared" si="348"/>
        <v/>
      </c>
      <c r="DG48" s="51" t="str">
        <f t="shared" si="349"/>
        <v/>
      </c>
      <c r="DH48" s="65">
        <f t="shared" si="350"/>
        <v>5762496</v>
      </c>
      <c r="DI48" s="69" t="str">
        <f t="shared" si="74"/>
        <v/>
      </c>
      <c r="DJ48" s="51"/>
      <c r="DK48" s="51" t="str">
        <f t="shared" si="351"/>
        <v/>
      </c>
      <c r="DL48" s="51" t="str">
        <f t="shared" si="352"/>
        <v/>
      </c>
      <c r="DM48" s="51" t="str">
        <f t="shared" si="353"/>
        <v/>
      </c>
      <c r="DN48" s="65">
        <f t="shared" si="354"/>
        <v>151910</v>
      </c>
      <c r="DO48" s="69" t="str">
        <f t="shared" si="79"/>
        <v/>
      </c>
      <c r="DP48" s="51"/>
      <c r="DQ48" s="51" t="s">
        <v>303</v>
      </c>
      <c r="DR48" s="81">
        <f>BS993</f>
        <v>3194</v>
      </c>
      <c r="DS48" s="82">
        <f>BY993</f>
        <v>125479</v>
      </c>
      <c r="DT48" s="71">
        <v>3213</v>
      </c>
      <c r="DU48" s="78">
        <f t="shared" si="80"/>
        <v>0.99408652349828819</v>
      </c>
    </row>
    <row r="49" spans="1:125" ht="15" x14ac:dyDescent="0.25">
      <c r="A49" s="86">
        <v>2018</v>
      </c>
      <c r="B49" s="87" t="s">
        <v>295</v>
      </c>
      <c r="C49" s="88" t="s">
        <v>296</v>
      </c>
      <c r="D49" s="53" t="s">
        <v>297</v>
      </c>
      <c r="E49" s="88" t="s">
        <v>92</v>
      </c>
      <c r="F49" s="89">
        <v>3403527</v>
      </c>
      <c r="G49" s="89">
        <v>18870087</v>
      </c>
      <c r="H49" s="89">
        <v>2833051</v>
      </c>
      <c r="I49" s="90">
        <v>32564659</v>
      </c>
      <c r="J49" s="50"/>
      <c r="K49" s="50" t="s">
        <v>2032</v>
      </c>
      <c r="L49" s="58"/>
      <c r="M49" s="58"/>
      <c r="N49" s="58"/>
      <c r="O49" s="58"/>
      <c r="P49" s="91"/>
      <c r="Q49" s="92">
        <v>25394119</v>
      </c>
      <c r="R49" s="92">
        <v>223314</v>
      </c>
      <c r="S49" s="92">
        <v>3643241</v>
      </c>
      <c r="T49" s="92">
        <v>5139112</v>
      </c>
      <c r="U49" s="92">
        <v>0</v>
      </c>
      <c r="V49" s="94"/>
      <c r="W49" s="61">
        <f t="shared" si="316"/>
        <v>34399786</v>
      </c>
      <c r="X49" s="90">
        <v>12675959</v>
      </c>
      <c r="Y49" s="56" t="s">
        <v>167</v>
      </c>
      <c r="Z49" s="50"/>
      <c r="AA49" s="102"/>
      <c r="AB49" s="64"/>
      <c r="AC49" s="64"/>
      <c r="AD49" s="64"/>
      <c r="AE49" s="65"/>
      <c r="AF49" s="65"/>
      <c r="AG49" s="67" t="str">
        <f t="shared" si="7"/>
        <v/>
      </c>
      <c r="AH49" s="51"/>
      <c r="AI49" s="51" t="str">
        <f t="shared" si="8"/>
        <v/>
      </c>
      <c r="AJ49" s="68" t="str">
        <f t="shared" si="9"/>
        <v/>
      </c>
      <c r="AK49" s="68" t="str">
        <f t="shared" si="10"/>
        <v/>
      </c>
      <c r="AL49" s="68" t="str">
        <f t="shared" si="11"/>
        <v/>
      </c>
      <c r="AM49" s="68" t="str">
        <f t="shared" si="12"/>
        <v/>
      </c>
      <c r="AN49" s="68" t="str">
        <f t="shared" si="13"/>
        <v/>
      </c>
      <c r="AO49" s="67" t="str">
        <f t="shared" si="14"/>
        <v/>
      </c>
      <c r="AP49" s="51"/>
      <c r="AQ49" s="51" t="str">
        <f t="shared" si="15"/>
        <v/>
      </c>
      <c r="AR49" s="68" t="str">
        <f t="shared" si="16"/>
        <v/>
      </c>
      <c r="AS49" s="68" t="str">
        <f t="shared" si="17"/>
        <v/>
      </c>
      <c r="AT49" s="68" t="str">
        <f t="shared" si="18"/>
        <v/>
      </c>
      <c r="AU49" s="68" t="str">
        <f t="shared" si="19"/>
        <v/>
      </c>
      <c r="AV49" s="68" t="str">
        <f t="shared" si="20"/>
        <v/>
      </c>
      <c r="AW49" s="67" t="str">
        <f t="shared" si="21"/>
        <v/>
      </c>
      <c r="AX49" s="51"/>
      <c r="AY49" s="51" t="str">
        <f t="shared" si="22"/>
        <v/>
      </c>
      <c r="AZ49" s="68" t="str">
        <f t="shared" si="23"/>
        <v/>
      </c>
      <c r="BA49" s="68" t="str">
        <f t="shared" si="24"/>
        <v/>
      </c>
      <c r="BB49" s="68" t="str">
        <f t="shared" si="25"/>
        <v/>
      </c>
      <c r="BC49" s="68" t="str">
        <f t="shared" si="26"/>
        <v/>
      </c>
      <c r="BD49" s="68" t="str">
        <f t="shared" si="27"/>
        <v/>
      </c>
      <c r="BE49" s="68" t="str">
        <f t="shared" si="28"/>
        <v/>
      </c>
      <c r="BF49" s="51"/>
      <c r="BG49" s="69" t="str">
        <f t="shared" si="29"/>
        <v/>
      </c>
      <c r="BH49" s="67" t="str">
        <f t="shared" si="30"/>
        <v/>
      </c>
      <c r="BI49" s="67" t="str">
        <f t="shared" si="31"/>
        <v/>
      </c>
      <c r="BJ49" s="67" t="str">
        <f t="shared" si="32"/>
        <v/>
      </c>
      <c r="BK49" s="67" t="str">
        <f t="shared" si="33"/>
        <v/>
      </c>
      <c r="BL49" s="67" t="str">
        <f t="shared" si="34"/>
        <v/>
      </c>
      <c r="BM49" s="65" t="str">
        <f t="shared" si="35"/>
        <v/>
      </c>
      <c r="BN49" s="70"/>
      <c r="BO49" s="70"/>
      <c r="BP49" s="51"/>
      <c r="BQ49" s="51"/>
      <c r="BR49" s="51"/>
      <c r="BS49" s="96">
        <f t="shared" si="40"/>
        <v>3403527</v>
      </c>
      <c r="BT49" s="70"/>
      <c r="BU49" s="65"/>
      <c r="BV49" s="68"/>
      <c r="BW49" s="68"/>
      <c r="BX49" s="68"/>
      <c r="BY49" s="67">
        <f t="shared" si="44"/>
        <v>32564659</v>
      </c>
      <c r="BZ49" s="65"/>
      <c r="CA49" s="65" t="str">
        <f t="shared" si="45"/>
        <v/>
      </c>
      <c r="CB49" s="67" t="str">
        <f t="shared" si="46"/>
        <v/>
      </c>
      <c r="CC49" s="67" t="str">
        <f t="shared" si="47"/>
        <v/>
      </c>
      <c r="CD49" s="67" t="str">
        <f t="shared" si="48"/>
        <v/>
      </c>
      <c r="CE49" s="67">
        <f t="shared" si="49"/>
        <v>12675959</v>
      </c>
      <c r="CF49" s="65"/>
      <c r="CG49" s="65"/>
      <c r="CH49" s="68"/>
      <c r="CI49" s="68"/>
      <c r="CJ49" s="68"/>
      <c r="CK49" s="67">
        <f t="shared" si="54"/>
        <v>34399786</v>
      </c>
      <c r="CL49" s="65"/>
      <c r="CM49" s="65"/>
      <c r="CN49" s="68"/>
      <c r="CO49" s="68"/>
      <c r="CP49" s="68"/>
      <c r="CQ49" s="67">
        <f t="shared" si="59"/>
        <v>25394119</v>
      </c>
      <c r="CR49" s="65"/>
      <c r="CS49" s="65"/>
      <c r="CT49" s="68"/>
      <c r="CU49" s="68"/>
      <c r="CV49" s="68"/>
      <c r="CW49" s="67">
        <f t="shared" si="64"/>
        <v>223314</v>
      </c>
      <c r="CX49" s="65"/>
      <c r="CY49" s="65"/>
      <c r="CZ49" s="68"/>
      <c r="DA49" s="68"/>
      <c r="DB49" s="68"/>
      <c r="DC49" s="67">
        <f t="shared" si="69"/>
        <v>3643241</v>
      </c>
      <c r="DD49" s="65"/>
      <c r="DE49" s="65"/>
      <c r="DF49" s="51"/>
      <c r="DG49" s="51"/>
      <c r="DH49" s="51"/>
      <c r="DI49" s="67">
        <f t="shared" si="74"/>
        <v>5139112</v>
      </c>
      <c r="DJ49" s="70"/>
      <c r="DK49" s="70"/>
      <c r="DL49" s="51"/>
      <c r="DM49" s="51"/>
      <c r="DN49" s="51"/>
      <c r="DO49" s="67">
        <f t="shared" si="79"/>
        <v>25394119</v>
      </c>
      <c r="DP49" s="51"/>
      <c r="DQ49" s="51" t="s">
        <v>304</v>
      </c>
      <c r="DR49" s="81">
        <f>BS1022</f>
        <v>55104</v>
      </c>
      <c r="DS49" s="82">
        <f>BY1022</f>
        <v>1626144</v>
      </c>
      <c r="DT49" s="71">
        <v>44584</v>
      </c>
      <c r="DU49" s="78">
        <f t="shared" si="80"/>
        <v>1.2359590884622287</v>
      </c>
    </row>
    <row r="50" spans="1:125" ht="15" x14ac:dyDescent="0.25">
      <c r="A50" s="50"/>
      <c r="B50" s="51"/>
      <c r="C50" s="50"/>
      <c r="D50" s="53"/>
      <c r="E50" s="50"/>
      <c r="F50" s="54"/>
      <c r="G50" s="54"/>
      <c r="H50" s="54"/>
      <c r="I50" s="55"/>
      <c r="J50" s="50"/>
      <c r="K50" s="50" t="s">
        <v>2032</v>
      </c>
      <c r="L50" s="58"/>
      <c r="M50" s="58"/>
      <c r="N50" s="58"/>
      <c r="O50" s="58"/>
      <c r="P50" s="59"/>
      <c r="Q50" s="60"/>
      <c r="R50" s="60"/>
      <c r="S50" s="60"/>
      <c r="T50" s="60"/>
      <c r="U50" s="60"/>
      <c r="V50" s="79"/>
      <c r="W50" s="61"/>
      <c r="X50" s="101"/>
      <c r="Y50" s="50"/>
      <c r="Z50" s="50"/>
      <c r="AA50" s="102"/>
      <c r="AB50" s="64"/>
      <c r="AC50" s="64"/>
      <c r="AD50" s="64"/>
      <c r="AE50" s="65"/>
      <c r="AF50" s="65"/>
      <c r="AG50" s="67" t="str">
        <f t="shared" si="7"/>
        <v/>
      </c>
      <c r="AH50" s="51"/>
      <c r="AI50" s="51" t="str">
        <f t="shared" si="8"/>
        <v/>
      </c>
      <c r="AJ50" s="68" t="str">
        <f t="shared" si="9"/>
        <v/>
      </c>
      <c r="AK50" s="68" t="str">
        <f t="shared" si="10"/>
        <v/>
      </c>
      <c r="AL50" s="68" t="str">
        <f t="shared" si="11"/>
        <v/>
      </c>
      <c r="AM50" s="68" t="str">
        <f t="shared" si="12"/>
        <v/>
      </c>
      <c r="AN50" s="68" t="str">
        <f t="shared" si="13"/>
        <v/>
      </c>
      <c r="AO50" s="67" t="str">
        <f t="shared" si="14"/>
        <v/>
      </c>
      <c r="AP50" s="51"/>
      <c r="AQ50" s="51" t="str">
        <f t="shared" si="15"/>
        <v/>
      </c>
      <c r="AR50" s="68" t="str">
        <f t="shared" si="16"/>
        <v/>
      </c>
      <c r="AS50" s="68" t="str">
        <f t="shared" si="17"/>
        <v/>
      </c>
      <c r="AT50" s="68" t="str">
        <f t="shared" si="18"/>
        <v/>
      </c>
      <c r="AU50" s="68" t="str">
        <f t="shared" si="19"/>
        <v/>
      </c>
      <c r="AV50" s="68" t="str">
        <f t="shared" si="20"/>
        <v/>
      </c>
      <c r="AW50" s="67" t="str">
        <f t="shared" si="21"/>
        <v/>
      </c>
      <c r="AX50" s="51"/>
      <c r="AY50" s="51" t="str">
        <f t="shared" si="22"/>
        <v/>
      </c>
      <c r="AZ50" s="68" t="str">
        <f t="shared" si="23"/>
        <v/>
      </c>
      <c r="BA50" s="68" t="str">
        <f t="shared" si="24"/>
        <v/>
      </c>
      <c r="BB50" s="68" t="str">
        <f t="shared" si="25"/>
        <v/>
      </c>
      <c r="BC50" s="68" t="str">
        <f t="shared" si="26"/>
        <v/>
      </c>
      <c r="BD50" s="68" t="str">
        <f t="shared" si="27"/>
        <v/>
      </c>
      <c r="BE50" s="68" t="str">
        <f t="shared" si="28"/>
        <v/>
      </c>
      <c r="BF50" s="51"/>
      <c r="BG50" s="69" t="str">
        <f t="shared" si="29"/>
        <v/>
      </c>
      <c r="BH50" s="67" t="str">
        <f t="shared" si="30"/>
        <v/>
      </c>
      <c r="BI50" s="67" t="str">
        <f t="shared" si="31"/>
        <v/>
      </c>
      <c r="BJ50" s="67" t="str">
        <f t="shared" si="32"/>
        <v/>
      </c>
      <c r="BK50" s="67" t="str">
        <f t="shared" si="33"/>
        <v/>
      </c>
      <c r="BL50" s="67" t="str">
        <f t="shared" si="34"/>
        <v/>
      </c>
      <c r="BM50" s="65" t="str">
        <f t="shared" si="35"/>
        <v/>
      </c>
      <c r="BN50" s="70"/>
      <c r="BO50" s="70"/>
      <c r="BP50" s="51"/>
      <c r="BQ50" s="51"/>
      <c r="BR50" s="51"/>
      <c r="BS50" s="69" t="str">
        <f t="shared" si="40"/>
        <v/>
      </c>
      <c r="BT50" s="70"/>
      <c r="BU50" s="65"/>
      <c r="BV50" s="68"/>
      <c r="BW50" s="68"/>
      <c r="BX50" s="68"/>
      <c r="BY50" s="67" t="str">
        <f t="shared" si="44"/>
        <v/>
      </c>
      <c r="BZ50" s="65"/>
      <c r="CA50" s="65" t="str">
        <f t="shared" si="45"/>
        <v/>
      </c>
      <c r="CB50" s="67" t="str">
        <f t="shared" si="46"/>
        <v/>
      </c>
      <c r="CC50" s="67" t="str">
        <f t="shared" si="47"/>
        <v/>
      </c>
      <c r="CD50" s="67" t="str">
        <f t="shared" si="48"/>
        <v/>
      </c>
      <c r="CE50" s="67" t="str">
        <f t="shared" si="49"/>
        <v/>
      </c>
      <c r="CF50" s="65"/>
      <c r="CG50" s="65"/>
      <c r="CH50" s="68"/>
      <c r="CI50" s="68"/>
      <c r="CJ50" s="68"/>
      <c r="CK50" s="67" t="str">
        <f t="shared" si="54"/>
        <v/>
      </c>
      <c r="CL50" s="65"/>
      <c r="CM50" s="65"/>
      <c r="CN50" s="68"/>
      <c r="CO50" s="68"/>
      <c r="CP50" s="68"/>
      <c r="CQ50" s="67" t="str">
        <f t="shared" si="59"/>
        <v/>
      </c>
      <c r="CR50" s="65"/>
      <c r="CS50" s="65"/>
      <c r="CT50" s="68"/>
      <c r="CU50" s="68"/>
      <c r="CV50" s="68"/>
      <c r="CW50" s="67" t="str">
        <f t="shared" si="64"/>
        <v/>
      </c>
      <c r="CX50" s="65"/>
      <c r="CY50" s="65"/>
      <c r="CZ50" s="68"/>
      <c r="DA50" s="68"/>
      <c r="DB50" s="68"/>
      <c r="DC50" s="67" t="str">
        <f t="shared" si="69"/>
        <v/>
      </c>
      <c r="DD50" s="65"/>
      <c r="DE50" s="65"/>
      <c r="DF50" s="51"/>
      <c r="DG50" s="51"/>
      <c r="DH50" s="51"/>
      <c r="DI50" s="69" t="str">
        <f t="shared" si="74"/>
        <v/>
      </c>
      <c r="DJ50" s="70"/>
      <c r="DK50" s="70"/>
      <c r="DL50" s="51"/>
      <c r="DM50" s="51"/>
      <c r="DN50" s="51"/>
      <c r="DO50" s="69" t="str">
        <f t="shared" si="79"/>
        <v/>
      </c>
      <c r="DP50" s="51"/>
      <c r="DQ50" s="51" t="s">
        <v>305</v>
      </c>
      <c r="DR50" s="81">
        <f>BS263+BS347+BS580+BS945+BS1005</f>
        <v>2861602</v>
      </c>
      <c r="DS50" s="82">
        <f>BY347+BY580+BY945</f>
        <v>16874760</v>
      </c>
      <c r="DT50" s="71">
        <v>441307</v>
      </c>
      <c r="DU50" s="78">
        <f t="shared" si="80"/>
        <v>6.4843793549615123</v>
      </c>
    </row>
    <row r="51" spans="1:125" ht="15" x14ac:dyDescent="0.25">
      <c r="A51" s="50">
        <v>2014</v>
      </c>
      <c r="B51" s="51" t="s">
        <v>306</v>
      </c>
      <c r="C51" s="50" t="s">
        <v>274</v>
      </c>
      <c r="D51" s="170" t="s">
        <v>307</v>
      </c>
      <c r="E51" s="50" t="s">
        <v>52</v>
      </c>
      <c r="F51" s="54">
        <v>44539298</v>
      </c>
      <c r="G51" s="54">
        <v>244745657</v>
      </c>
      <c r="H51" s="54">
        <v>24595978</v>
      </c>
      <c r="I51" s="55">
        <v>332981583</v>
      </c>
      <c r="J51" s="50"/>
      <c r="K51" s="50" t="s">
        <v>2032</v>
      </c>
      <c r="L51" s="58" t="s">
        <v>2032</v>
      </c>
      <c r="M51" s="58" t="s">
        <v>2032</v>
      </c>
      <c r="N51" s="58" t="s">
        <v>2032</v>
      </c>
      <c r="O51" s="58" t="s">
        <v>2032</v>
      </c>
      <c r="P51" s="59"/>
      <c r="Q51" s="60">
        <v>175226208</v>
      </c>
      <c r="R51" s="60">
        <v>106439269</v>
      </c>
      <c r="S51" s="60">
        <v>41310714</v>
      </c>
      <c r="T51" s="60">
        <v>42229674</v>
      </c>
      <c r="U51" s="60">
        <v>12699596</v>
      </c>
      <c r="V51" s="79"/>
      <c r="W51" s="61">
        <f t="shared" ref="W51:W55" si="355">R51+S51+T51+U51+Q51</f>
        <v>377905461</v>
      </c>
      <c r="X51" s="101">
        <v>380439370</v>
      </c>
      <c r="Y51" s="50"/>
      <c r="Z51" s="50" t="s">
        <v>308</v>
      </c>
      <c r="AA51" s="62">
        <f t="shared" ref="AA51:AA54" si="356">IF(A51 =2014,IF(Y51 ="",F51,""),"")</f>
        <v>44539298</v>
      </c>
      <c r="AB51" s="64">
        <f t="shared" ref="AB51:AB54" si="357">IF(A51 =2014,IF(Y51 ="",I51,""),"")</f>
        <v>332981583</v>
      </c>
      <c r="AC51" s="64">
        <f t="shared" ref="AC51:AC54" si="358">IF(A51 =2014,IF(Y51 ="",Q51,""),"")</f>
        <v>175226208</v>
      </c>
      <c r="AD51" s="64">
        <f t="shared" ref="AD51:AD54" si="359">IF(A51 =2014,IF(Y51 ="",R51,""),"")</f>
        <v>106439269</v>
      </c>
      <c r="AE51" s="65">
        <f t="shared" ref="AE51:AE54" si="360">IF(A51 =2014,IF(Y51 ="",S51,""),"")</f>
        <v>41310714</v>
      </c>
      <c r="AF51" s="65">
        <f t="shared" ref="AF51:AF54" si="361">IF(A51 =2014,IF(Y51 ="",T51+U51,""),"")</f>
        <v>54929270</v>
      </c>
      <c r="AG51" s="67">
        <f t="shared" si="7"/>
        <v>380439370</v>
      </c>
      <c r="AH51" s="51"/>
      <c r="AI51" s="51" t="str">
        <f t="shared" si="8"/>
        <v/>
      </c>
      <c r="AJ51" s="68" t="str">
        <f t="shared" si="9"/>
        <v/>
      </c>
      <c r="AK51" s="68" t="str">
        <f t="shared" si="10"/>
        <v/>
      </c>
      <c r="AL51" s="68" t="str">
        <f t="shared" si="11"/>
        <v/>
      </c>
      <c r="AM51" s="68" t="str">
        <f t="shared" si="12"/>
        <v/>
      </c>
      <c r="AN51" s="68" t="str">
        <f t="shared" si="13"/>
        <v/>
      </c>
      <c r="AO51" s="67" t="str">
        <f t="shared" si="14"/>
        <v/>
      </c>
      <c r="AP51" s="51"/>
      <c r="AQ51" s="51" t="str">
        <f t="shared" si="15"/>
        <v/>
      </c>
      <c r="AR51" s="68" t="str">
        <f t="shared" si="16"/>
        <v/>
      </c>
      <c r="AS51" s="68" t="str">
        <f t="shared" si="17"/>
        <v/>
      </c>
      <c r="AT51" s="68" t="str">
        <f t="shared" si="18"/>
        <v/>
      </c>
      <c r="AU51" s="68" t="str">
        <f t="shared" si="19"/>
        <v/>
      </c>
      <c r="AV51" s="68" t="str">
        <f t="shared" si="20"/>
        <v/>
      </c>
      <c r="AW51" s="67" t="str">
        <f t="shared" si="21"/>
        <v/>
      </c>
      <c r="AX51" s="51"/>
      <c r="AY51" s="51" t="str">
        <f t="shared" si="22"/>
        <v/>
      </c>
      <c r="AZ51" s="68" t="str">
        <f t="shared" si="23"/>
        <v/>
      </c>
      <c r="BA51" s="68" t="str">
        <f t="shared" si="24"/>
        <v/>
      </c>
      <c r="BB51" s="68" t="str">
        <f t="shared" si="25"/>
        <v/>
      </c>
      <c r="BC51" s="68" t="str">
        <f t="shared" si="26"/>
        <v/>
      </c>
      <c r="BD51" s="68" t="str">
        <f t="shared" si="27"/>
        <v/>
      </c>
      <c r="BE51" s="68" t="str">
        <f t="shared" si="28"/>
        <v/>
      </c>
      <c r="BF51" s="51"/>
      <c r="BG51" s="69" t="str">
        <f t="shared" si="29"/>
        <v/>
      </c>
      <c r="BH51" s="67" t="str">
        <f t="shared" si="30"/>
        <v/>
      </c>
      <c r="BI51" s="67" t="str">
        <f t="shared" si="31"/>
        <v/>
      </c>
      <c r="BJ51" s="67" t="str">
        <f t="shared" si="32"/>
        <v/>
      </c>
      <c r="BK51" s="67" t="str">
        <f t="shared" si="33"/>
        <v/>
      </c>
      <c r="BL51" s="67" t="str">
        <f t="shared" si="34"/>
        <v/>
      </c>
      <c r="BM51" s="65" t="str">
        <f t="shared" si="35"/>
        <v/>
      </c>
      <c r="BN51" s="70"/>
      <c r="BO51" s="71">
        <f t="shared" ref="BO51:BO54" si="362">IF(A51 =2014,F51,"")</f>
        <v>44539298</v>
      </c>
      <c r="BP51" s="51" t="str">
        <f t="shared" ref="BP51:BP54" si="363">IF(A51 =2015,F51,"")</f>
        <v/>
      </c>
      <c r="BQ51" s="51" t="str">
        <f t="shared" ref="BQ51:BQ54" si="364">IF(A51 =2016,F51,"")</f>
        <v/>
      </c>
      <c r="BR51" s="51" t="str">
        <f t="shared" ref="BR51:BR54" si="365">IF(A51 =2017,F51,"")</f>
        <v/>
      </c>
      <c r="BS51" s="69" t="str">
        <f t="shared" si="40"/>
        <v/>
      </c>
      <c r="BT51" s="70"/>
      <c r="BU51" s="65">
        <f t="shared" ref="BU51:BU54" si="366">IF(A51 =2014,I51,"")</f>
        <v>332981583</v>
      </c>
      <c r="BV51" s="68" t="str">
        <f t="shared" ref="BV51:BV54" si="367">IF(A51 =2015,I51,"")</f>
        <v/>
      </c>
      <c r="BW51" s="68" t="str">
        <f t="shared" ref="BW51:BW54" si="368">IF(A51 =2016,I51,"")</f>
        <v/>
      </c>
      <c r="BX51" s="68" t="str">
        <f t="shared" ref="BX51:BX54" si="369">IF(A51 =2017,I51,"")</f>
        <v/>
      </c>
      <c r="BY51" s="67" t="str">
        <f t="shared" si="44"/>
        <v/>
      </c>
      <c r="BZ51" s="65"/>
      <c r="CA51" s="65">
        <f t="shared" si="45"/>
        <v>380439370</v>
      </c>
      <c r="CB51" s="67" t="str">
        <f t="shared" si="46"/>
        <v/>
      </c>
      <c r="CC51" s="67" t="str">
        <f t="shared" si="47"/>
        <v/>
      </c>
      <c r="CD51" s="67" t="str">
        <f t="shared" si="48"/>
        <v/>
      </c>
      <c r="CE51" s="67" t="str">
        <f t="shared" si="49"/>
        <v/>
      </c>
      <c r="CF51" s="65"/>
      <c r="CG51" s="65">
        <f t="shared" ref="CG51:CG54" si="370">IF(A51 =2014,Q51+R51+S51+T51+U51,"")</f>
        <v>377905461</v>
      </c>
      <c r="CH51" s="68" t="str">
        <f t="shared" ref="CH51:CH54" si="371">IF(A51 =2015,Q51+R51+S51+T51+U51,"")</f>
        <v/>
      </c>
      <c r="CI51" s="68" t="str">
        <f t="shared" ref="CI51:CI54" si="372">IF(A51 =2016,Q51+R51+S51+T51+U51,"")</f>
        <v/>
      </c>
      <c r="CJ51" s="68" t="str">
        <f t="shared" ref="CJ51:CJ54" si="373">IF(A51 =2017,Q51+R51+S51+T51+U51,"")</f>
        <v/>
      </c>
      <c r="CK51" s="67" t="str">
        <f t="shared" si="54"/>
        <v/>
      </c>
      <c r="CL51" s="65"/>
      <c r="CM51" s="65">
        <f t="shared" ref="CM51:CM54" si="374">IF(A51 =2014,Q51,"")</f>
        <v>175226208</v>
      </c>
      <c r="CN51" s="68" t="str">
        <f t="shared" ref="CN51:CN54" si="375">IF(A51 =2015,Q51,"")</f>
        <v/>
      </c>
      <c r="CO51" s="68" t="str">
        <f t="shared" ref="CO51:CO54" si="376">IF(A51 =2016,Q51,"")</f>
        <v/>
      </c>
      <c r="CP51" s="68" t="str">
        <f t="shared" ref="CP51:CP54" si="377">IF(A51 =2017,Q51,"")</f>
        <v/>
      </c>
      <c r="CQ51" s="67" t="str">
        <f t="shared" si="59"/>
        <v/>
      </c>
      <c r="CR51" s="65"/>
      <c r="CS51" s="65">
        <f t="shared" ref="CS51:CS54" si="378">IF(A51 =2014,R51,"")</f>
        <v>106439269</v>
      </c>
      <c r="CT51" s="68" t="str">
        <f t="shared" ref="CT51:CT54" si="379">IF(A51 =2015,R51,"")</f>
        <v/>
      </c>
      <c r="CU51" s="68" t="str">
        <f t="shared" ref="CU51:CU54" si="380">IF(A51 =2016,R51,"")</f>
        <v/>
      </c>
      <c r="CV51" s="68" t="str">
        <f t="shared" ref="CV51:CV54" si="381">IF(A51 =2017,R51,"")</f>
        <v/>
      </c>
      <c r="CW51" s="67" t="str">
        <f t="shared" si="64"/>
        <v/>
      </c>
      <c r="CX51" s="65"/>
      <c r="CY51" s="65">
        <f t="shared" ref="CY51:CY54" si="382">IF(A51 =2014,S51,"")</f>
        <v>41310714</v>
      </c>
      <c r="CZ51" s="68" t="str">
        <f t="shared" ref="CZ51:CZ54" si="383">IF(A51 =2015,S51,"")</f>
        <v/>
      </c>
      <c r="DA51" s="68" t="str">
        <f t="shared" ref="DA51:DA54" si="384">IF(A51 =2016,S51,"")</f>
        <v/>
      </c>
      <c r="DB51" s="68" t="str">
        <f t="shared" ref="DB51:DB54" si="385">IF(A51 =2017,S51,"")</f>
        <v/>
      </c>
      <c r="DC51" s="67" t="str">
        <f t="shared" si="69"/>
        <v/>
      </c>
      <c r="DD51" s="65"/>
      <c r="DE51" s="65">
        <f t="shared" ref="DE51:DE54" si="386">IF(A51 =2014,T51,"")</f>
        <v>42229674</v>
      </c>
      <c r="DF51" s="51" t="str">
        <f t="shared" ref="DF51:DF54" si="387">IF(A51 =2015,T51,"")</f>
        <v/>
      </c>
      <c r="DG51" s="51" t="str">
        <f t="shared" ref="DG51:DG54" si="388">IF(A51 =2016,T51,"")</f>
        <v/>
      </c>
      <c r="DH51" s="51" t="str">
        <f t="shared" ref="DH51:DH54" si="389">IF(A51 =2017,T51,"")</f>
        <v/>
      </c>
      <c r="DI51" s="69" t="str">
        <f t="shared" si="74"/>
        <v/>
      </c>
      <c r="DJ51" s="70"/>
      <c r="DK51" s="65">
        <f t="shared" ref="DK51:DK54" si="390">IF(A51 =2014,U51,"")</f>
        <v>12699596</v>
      </c>
      <c r="DL51" s="51" t="str">
        <f t="shared" ref="DL51:DL54" si="391">IF(A51 =2015,U51,"")</f>
        <v/>
      </c>
      <c r="DM51" s="51" t="str">
        <f t="shared" ref="DM51:DM54" si="392">IF(A51 =2016,U51,"")</f>
        <v/>
      </c>
      <c r="DN51" s="51" t="str">
        <f t="shared" ref="DN51:DN54" si="393">IF(A51 =2017,U51,"")</f>
        <v/>
      </c>
      <c r="DO51" s="69" t="str">
        <f t="shared" si="79"/>
        <v/>
      </c>
      <c r="DP51" s="51"/>
      <c r="DQ51" s="51" t="s">
        <v>309</v>
      </c>
      <c r="DR51" s="81">
        <f>BS79+BS245+BS511+BS824</f>
        <v>3763882</v>
      </c>
      <c r="DS51" s="82">
        <f>BY79+BY245+BY511+BY824</f>
        <v>54988096</v>
      </c>
      <c r="DT51" s="71">
        <v>500675</v>
      </c>
      <c r="DU51" s="78">
        <f t="shared" si="80"/>
        <v>7.5176152194537371</v>
      </c>
    </row>
    <row r="52" spans="1:125" ht="15" x14ac:dyDescent="0.25">
      <c r="A52" s="50">
        <v>2015</v>
      </c>
      <c r="B52" s="51" t="s">
        <v>306</v>
      </c>
      <c r="C52" s="50" t="s">
        <v>274</v>
      </c>
      <c r="D52" s="170" t="s">
        <v>307</v>
      </c>
      <c r="E52" s="50" t="s">
        <v>52</v>
      </c>
      <c r="F52" s="54">
        <v>45102666</v>
      </c>
      <c r="G52" s="54">
        <v>244553738</v>
      </c>
      <c r="H52" s="54">
        <v>24882685</v>
      </c>
      <c r="I52" s="55">
        <v>342743193</v>
      </c>
      <c r="J52" s="50"/>
      <c r="K52" s="50" t="s">
        <v>2032</v>
      </c>
      <c r="L52" s="58" t="s">
        <v>2032</v>
      </c>
      <c r="M52" s="58" t="s">
        <v>2032</v>
      </c>
      <c r="N52" s="58" t="s">
        <v>2032</v>
      </c>
      <c r="O52" s="58" t="s">
        <v>2032</v>
      </c>
      <c r="P52" s="59"/>
      <c r="Q52" s="60">
        <v>201051774</v>
      </c>
      <c r="R52" s="60">
        <v>110242966</v>
      </c>
      <c r="S52" s="60">
        <v>42354077</v>
      </c>
      <c r="T52" s="60">
        <v>24552880</v>
      </c>
      <c r="U52" s="60">
        <v>25235953</v>
      </c>
      <c r="V52" s="79"/>
      <c r="W52" s="61">
        <f t="shared" si="355"/>
        <v>403437650</v>
      </c>
      <c r="X52" s="101">
        <v>484712559</v>
      </c>
      <c r="Y52" s="50"/>
      <c r="Z52" s="50"/>
      <c r="AA52" s="51" t="str">
        <f t="shared" si="356"/>
        <v/>
      </c>
      <c r="AB52" s="68" t="str">
        <f t="shared" si="357"/>
        <v/>
      </c>
      <c r="AC52" s="68" t="str">
        <f t="shared" si="358"/>
        <v/>
      </c>
      <c r="AD52" s="68" t="str">
        <f t="shared" si="359"/>
        <v/>
      </c>
      <c r="AE52" s="68" t="str">
        <f t="shared" si="360"/>
        <v/>
      </c>
      <c r="AF52" s="68" t="str">
        <f t="shared" si="361"/>
        <v/>
      </c>
      <c r="AG52" s="67" t="str">
        <f t="shared" si="7"/>
        <v/>
      </c>
      <c r="AH52" s="51"/>
      <c r="AI52" s="80">
        <f t="shared" si="8"/>
        <v>45102666</v>
      </c>
      <c r="AJ52" s="68">
        <f t="shared" si="9"/>
        <v>342743193</v>
      </c>
      <c r="AK52" s="68">
        <f t="shared" si="10"/>
        <v>201051774</v>
      </c>
      <c r="AL52" s="68">
        <f t="shared" si="11"/>
        <v>110242966</v>
      </c>
      <c r="AM52" s="68">
        <f t="shared" si="12"/>
        <v>42354077</v>
      </c>
      <c r="AN52" s="68">
        <f t="shared" si="13"/>
        <v>49788833</v>
      </c>
      <c r="AO52" s="67">
        <f t="shared" si="14"/>
        <v>484712559</v>
      </c>
      <c r="AP52" s="51"/>
      <c r="AQ52" s="51" t="str">
        <f t="shared" si="15"/>
        <v/>
      </c>
      <c r="AR52" s="68" t="str">
        <f t="shared" si="16"/>
        <v/>
      </c>
      <c r="AS52" s="68" t="str">
        <f t="shared" si="17"/>
        <v/>
      </c>
      <c r="AT52" s="68" t="str">
        <f t="shared" si="18"/>
        <v/>
      </c>
      <c r="AU52" s="68" t="str">
        <f t="shared" si="19"/>
        <v/>
      </c>
      <c r="AV52" s="68" t="str">
        <f t="shared" si="20"/>
        <v/>
      </c>
      <c r="AW52" s="67" t="str">
        <f t="shared" si="21"/>
        <v/>
      </c>
      <c r="AX52" s="51"/>
      <c r="AY52" s="51" t="str">
        <f t="shared" si="22"/>
        <v/>
      </c>
      <c r="AZ52" s="68" t="str">
        <f t="shared" si="23"/>
        <v/>
      </c>
      <c r="BA52" s="68" t="str">
        <f t="shared" si="24"/>
        <v/>
      </c>
      <c r="BB52" s="68" t="str">
        <f t="shared" si="25"/>
        <v/>
      </c>
      <c r="BC52" s="68" t="str">
        <f t="shared" si="26"/>
        <v/>
      </c>
      <c r="BD52" s="68" t="str">
        <f t="shared" si="27"/>
        <v/>
      </c>
      <c r="BE52" s="68" t="str">
        <f t="shared" si="28"/>
        <v/>
      </c>
      <c r="BF52" s="51"/>
      <c r="BG52" s="69" t="str">
        <f t="shared" si="29"/>
        <v/>
      </c>
      <c r="BH52" s="67" t="str">
        <f t="shared" si="30"/>
        <v/>
      </c>
      <c r="BI52" s="67" t="str">
        <f t="shared" si="31"/>
        <v/>
      </c>
      <c r="BJ52" s="67" t="str">
        <f t="shared" si="32"/>
        <v/>
      </c>
      <c r="BK52" s="67" t="str">
        <f t="shared" si="33"/>
        <v/>
      </c>
      <c r="BL52" s="67" t="str">
        <f t="shared" si="34"/>
        <v/>
      </c>
      <c r="BM52" s="65" t="str">
        <f t="shared" si="35"/>
        <v/>
      </c>
      <c r="BN52" s="51"/>
      <c r="BO52" s="51" t="str">
        <f t="shared" si="362"/>
        <v/>
      </c>
      <c r="BP52" s="71">
        <f t="shared" si="363"/>
        <v>45102666</v>
      </c>
      <c r="BQ52" s="51" t="str">
        <f t="shared" si="364"/>
        <v/>
      </c>
      <c r="BR52" s="51" t="str">
        <f t="shared" si="365"/>
        <v/>
      </c>
      <c r="BS52" s="69" t="str">
        <f t="shared" si="40"/>
        <v/>
      </c>
      <c r="BT52" s="51"/>
      <c r="BU52" s="68" t="str">
        <f t="shared" si="366"/>
        <v/>
      </c>
      <c r="BV52" s="65">
        <f t="shared" si="367"/>
        <v>342743193</v>
      </c>
      <c r="BW52" s="68" t="str">
        <f t="shared" si="368"/>
        <v/>
      </c>
      <c r="BX52" s="68" t="str">
        <f t="shared" si="369"/>
        <v/>
      </c>
      <c r="BY52" s="67" t="str">
        <f t="shared" si="44"/>
        <v/>
      </c>
      <c r="BZ52" s="68"/>
      <c r="CA52" s="65" t="str">
        <f t="shared" si="45"/>
        <v/>
      </c>
      <c r="CB52" s="67">
        <f t="shared" si="46"/>
        <v>484712559</v>
      </c>
      <c r="CC52" s="67" t="str">
        <f t="shared" si="47"/>
        <v/>
      </c>
      <c r="CD52" s="67" t="str">
        <f t="shared" si="48"/>
        <v/>
      </c>
      <c r="CE52" s="67" t="str">
        <f t="shared" si="49"/>
        <v/>
      </c>
      <c r="CF52" s="68"/>
      <c r="CG52" s="68" t="str">
        <f t="shared" si="370"/>
        <v/>
      </c>
      <c r="CH52" s="65">
        <f t="shared" si="371"/>
        <v>403437650</v>
      </c>
      <c r="CI52" s="68" t="str">
        <f t="shared" si="372"/>
        <v/>
      </c>
      <c r="CJ52" s="68" t="str">
        <f t="shared" si="373"/>
        <v/>
      </c>
      <c r="CK52" s="67" t="str">
        <f t="shared" si="54"/>
        <v/>
      </c>
      <c r="CL52" s="68"/>
      <c r="CM52" s="68" t="str">
        <f t="shared" si="374"/>
        <v/>
      </c>
      <c r="CN52" s="65">
        <f t="shared" si="375"/>
        <v>201051774</v>
      </c>
      <c r="CO52" s="68" t="str">
        <f t="shared" si="376"/>
        <v/>
      </c>
      <c r="CP52" s="68" t="str">
        <f t="shared" si="377"/>
        <v/>
      </c>
      <c r="CQ52" s="67" t="str">
        <f t="shared" si="59"/>
        <v/>
      </c>
      <c r="CR52" s="68"/>
      <c r="CS52" s="68" t="str">
        <f t="shared" si="378"/>
        <v/>
      </c>
      <c r="CT52" s="65">
        <f t="shared" si="379"/>
        <v>110242966</v>
      </c>
      <c r="CU52" s="68" t="str">
        <f t="shared" si="380"/>
        <v/>
      </c>
      <c r="CV52" s="68" t="str">
        <f t="shared" si="381"/>
        <v/>
      </c>
      <c r="CW52" s="67" t="str">
        <f t="shared" si="64"/>
        <v/>
      </c>
      <c r="CX52" s="68"/>
      <c r="CY52" s="68" t="str">
        <f t="shared" si="382"/>
        <v/>
      </c>
      <c r="CZ52" s="65">
        <f t="shared" si="383"/>
        <v>42354077</v>
      </c>
      <c r="DA52" s="68" t="str">
        <f t="shared" si="384"/>
        <v/>
      </c>
      <c r="DB52" s="68" t="str">
        <f t="shared" si="385"/>
        <v/>
      </c>
      <c r="DC52" s="67" t="str">
        <f t="shared" si="69"/>
        <v/>
      </c>
      <c r="DD52" s="68"/>
      <c r="DE52" s="68" t="str">
        <f t="shared" si="386"/>
        <v/>
      </c>
      <c r="DF52" s="65">
        <f t="shared" si="387"/>
        <v>24552880</v>
      </c>
      <c r="DG52" s="51" t="str">
        <f t="shared" si="388"/>
        <v/>
      </c>
      <c r="DH52" s="51" t="str">
        <f t="shared" si="389"/>
        <v/>
      </c>
      <c r="DI52" s="69" t="str">
        <f t="shared" si="74"/>
        <v/>
      </c>
      <c r="DJ52" s="51"/>
      <c r="DK52" s="51" t="str">
        <f t="shared" si="390"/>
        <v/>
      </c>
      <c r="DL52" s="65">
        <f t="shared" si="391"/>
        <v>25235953</v>
      </c>
      <c r="DM52" s="51" t="str">
        <f t="shared" si="392"/>
        <v/>
      </c>
      <c r="DN52" s="51" t="str">
        <f t="shared" si="393"/>
        <v/>
      </c>
      <c r="DO52" s="69" t="str">
        <f t="shared" si="79"/>
        <v/>
      </c>
      <c r="DP52" s="51"/>
      <c r="DQ52" s="51" t="s">
        <v>310</v>
      </c>
      <c r="DR52" s="81">
        <f>BS481+BS596</f>
        <v>508887</v>
      </c>
      <c r="DS52" s="82">
        <f>BY481+BY596</f>
        <v>7844394</v>
      </c>
      <c r="DT52" s="71">
        <v>558972</v>
      </c>
      <c r="DU52" s="78">
        <f t="shared" si="80"/>
        <v>0.91039801635860118</v>
      </c>
    </row>
    <row r="53" spans="1:125" ht="15" x14ac:dyDescent="0.25">
      <c r="A53" s="50">
        <v>2016</v>
      </c>
      <c r="B53" s="51" t="s">
        <v>306</v>
      </c>
      <c r="C53" s="50" t="s">
        <v>274</v>
      </c>
      <c r="D53" s="170" t="s">
        <v>307</v>
      </c>
      <c r="E53" s="50" t="s">
        <v>52</v>
      </c>
      <c r="F53" s="54">
        <v>43996916</v>
      </c>
      <c r="G53" s="54">
        <v>253137188</v>
      </c>
      <c r="H53" s="54">
        <v>24112265</v>
      </c>
      <c r="I53" s="55">
        <v>359996459</v>
      </c>
      <c r="J53" s="50"/>
      <c r="K53" s="50" t="s">
        <v>2032</v>
      </c>
      <c r="L53" s="58" t="s">
        <v>2032</v>
      </c>
      <c r="M53" s="58" t="s">
        <v>2032</v>
      </c>
      <c r="N53" s="58" t="s">
        <v>2032</v>
      </c>
      <c r="O53" s="58" t="s">
        <v>2032</v>
      </c>
      <c r="P53" s="59"/>
      <c r="Q53" s="60">
        <v>230681667</v>
      </c>
      <c r="R53" s="60">
        <v>114135273</v>
      </c>
      <c r="S53" s="60">
        <v>40429880</v>
      </c>
      <c r="T53" s="60">
        <v>12853344</v>
      </c>
      <c r="U53" s="60">
        <v>13026571</v>
      </c>
      <c r="V53" s="79"/>
      <c r="W53" s="61">
        <f t="shared" si="355"/>
        <v>411126735</v>
      </c>
      <c r="X53" s="101">
        <v>458231743</v>
      </c>
      <c r="Y53" s="50"/>
      <c r="Z53" s="50"/>
      <c r="AA53" s="51" t="str">
        <f t="shared" si="356"/>
        <v/>
      </c>
      <c r="AB53" s="68" t="str">
        <f t="shared" si="357"/>
        <v/>
      </c>
      <c r="AC53" s="68" t="str">
        <f t="shared" si="358"/>
        <v/>
      </c>
      <c r="AD53" s="68" t="str">
        <f t="shared" si="359"/>
        <v/>
      </c>
      <c r="AE53" s="68" t="str">
        <f t="shared" si="360"/>
        <v/>
      </c>
      <c r="AF53" s="68" t="str">
        <f t="shared" si="361"/>
        <v/>
      </c>
      <c r="AG53" s="67" t="str">
        <f t="shared" si="7"/>
        <v/>
      </c>
      <c r="AH53" s="51"/>
      <c r="AI53" s="51" t="str">
        <f t="shared" si="8"/>
        <v/>
      </c>
      <c r="AJ53" s="68" t="str">
        <f t="shared" si="9"/>
        <v/>
      </c>
      <c r="AK53" s="68" t="str">
        <f t="shared" si="10"/>
        <v/>
      </c>
      <c r="AL53" s="68" t="str">
        <f t="shared" si="11"/>
        <v/>
      </c>
      <c r="AM53" s="68" t="str">
        <f t="shared" si="12"/>
        <v/>
      </c>
      <c r="AN53" s="68" t="str">
        <f t="shared" si="13"/>
        <v/>
      </c>
      <c r="AO53" s="67" t="str">
        <f t="shared" si="14"/>
        <v/>
      </c>
      <c r="AP53" s="51"/>
      <c r="AQ53" s="80">
        <f t="shared" si="15"/>
        <v>43996916</v>
      </c>
      <c r="AR53" s="68">
        <f t="shared" si="16"/>
        <v>359996459</v>
      </c>
      <c r="AS53" s="68">
        <f t="shared" si="17"/>
        <v>230681667</v>
      </c>
      <c r="AT53" s="68">
        <f t="shared" si="18"/>
        <v>114135273</v>
      </c>
      <c r="AU53" s="68">
        <f t="shared" si="19"/>
        <v>40429880</v>
      </c>
      <c r="AV53" s="68">
        <f t="shared" si="20"/>
        <v>25879915</v>
      </c>
      <c r="AW53" s="67">
        <f t="shared" si="21"/>
        <v>458231743</v>
      </c>
      <c r="AX53" s="51"/>
      <c r="AY53" s="51" t="str">
        <f t="shared" si="22"/>
        <v/>
      </c>
      <c r="AZ53" s="68" t="str">
        <f t="shared" si="23"/>
        <v/>
      </c>
      <c r="BA53" s="68" t="str">
        <f t="shared" si="24"/>
        <v/>
      </c>
      <c r="BB53" s="68" t="str">
        <f t="shared" si="25"/>
        <v/>
      </c>
      <c r="BC53" s="68" t="str">
        <f t="shared" si="26"/>
        <v/>
      </c>
      <c r="BD53" s="68" t="str">
        <f t="shared" si="27"/>
        <v/>
      </c>
      <c r="BE53" s="68" t="str">
        <f t="shared" si="28"/>
        <v/>
      </c>
      <c r="BF53" s="51"/>
      <c r="BG53" s="69" t="str">
        <f t="shared" si="29"/>
        <v/>
      </c>
      <c r="BH53" s="67" t="str">
        <f t="shared" si="30"/>
        <v/>
      </c>
      <c r="BI53" s="67" t="str">
        <f t="shared" si="31"/>
        <v/>
      </c>
      <c r="BJ53" s="67" t="str">
        <f t="shared" si="32"/>
        <v/>
      </c>
      <c r="BK53" s="67" t="str">
        <f t="shared" si="33"/>
        <v/>
      </c>
      <c r="BL53" s="67" t="str">
        <f t="shared" si="34"/>
        <v/>
      </c>
      <c r="BM53" s="65" t="str">
        <f t="shared" si="35"/>
        <v/>
      </c>
      <c r="BN53" s="51"/>
      <c r="BO53" s="51" t="str">
        <f t="shared" si="362"/>
        <v/>
      </c>
      <c r="BP53" s="51" t="str">
        <f t="shared" si="363"/>
        <v/>
      </c>
      <c r="BQ53" s="71">
        <f t="shared" si="364"/>
        <v>43996916</v>
      </c>
      <c r="BR53" s="51" t="str">
        <f t="shared" si="365"/>
        <v/>
      </c>
      <c r="BS53" s="69" t="str">
        <f t="shared" si="40"/>
        <v/>
      </c>
      <c r="BT53" s="51"/>
      <c r="BU53" s="68" t="str">
        <f t="shared" si="366"/>
        <v/>
      </c>
      <c r="BV53" s="68" t="str">
        <f t="shared" si="367"/>
        <v/>
      </c>
      <c r="BW53" s="65">
        <f t="shared" si="368"/>
        <v>359996459</v>
      </c>
      <c r="BX53" s="68" t="str">
        <f t="shared" si="369"/>
        <v/>
      </c>
      <c r="BY53" s="67" t="str">
        <f t="shared" si="44"/>
        <v/>
      </c>
      <c r="BZ53" s="68"/>
      <c r="CA53" s="65" t="str">
        <f t="shared" si="45"/>
        <v/>
      </c>
      <c r="CB53" s="67" t="str">
        <f t="shared" si="46"/>
        <v/>
      </c>
      <c r="CC53" s="67">
        <f t="shared" si="47"/>
        <v>458231743</v>
      </c>
      <c r="CD53" s="67" t="str">
        <f t="shared" si="48"/>
        <v/>
      </c>
      <c r="CE53" s="67" t="str">
        <f t="shared" si="49"/>
        <v/>
      </c>
      <c r="CF53" s="68"/>
      <c r="CG53" s="68" t="str">
        <f t="shared" si="370"/>
        <v/>
      </c>
      <c r="CH53" s="68" t="str">
        <f t="shared" si="371"/>
        <v/>
      </c>
      <c r="CI53" s="65">
        <f t="shared" si="372"/>
        <v>411126735</v>
      </c>
      <c r="CJ53" s="68" t="str">
        <f t="shared" si="373"/>
        <v/>
      </c>
      <c r="CK53" s="67" t="str">
        <f t="shared" si="54"/>
        <v/>
      </c>
      <c r="CL53" s="68"/>
      <c r="CM53" s="68" t="str">
        <f t="shared" si="374"/>
        <v/>
      </c>
      <c r="CN53" s="68" t="str">
        <f t="shared" si="375"/>
        <v/>
      </c>
      <c r="CO53" s="65">
        <f t="shared" si="376"/>
        <v>230681667</v>
      </c>
      <c r="CP53" s="68" t="str">
        <f t="shared" si="377"/>
        <v/>
      </c>
      <c r="CQ53" s="67" t="str">
        <f t="shared" si="59"/>
        <v/>
      </c>
      <c r="CR53" s="68"/>
      <c r="CS53" s="68" t="str">
        <f t="shared" si="378"/>
        <v/>
      </c>
      <c r="CT53" s="68" t="str">
        <f t="shared" si="379"/>
        <v/>
      </c>
      <c r="CU53" s="65">
        <f t="shared" si="380"/>
        <v>114135273</v>
      </c>
      <c r="CV53" s="68" t="str">
        <f t="shared" si="381"/>
        <v/>
      </c>
      <c r="CW53" s="67" t="str">
        <f t="shared" si="64"/>
        <v/>
      </c>
      <c r="CX53" s="68"/>
      <c r="CY53" s="68" t="str">
        <f t="shared" si="382"/>
        <v/>
      </c>
      <c r="CZ53" s="68" t="str">
        <f t="shared" si="383"/>
        <v/>
      </c>
      <c r="DA53" s="65">
        <f t="shared" si="384"/>
        <v>40429880</v>
      </c>
      <c r="DB53" s="68" t="str">
        <f t="shared" si="385"/>
        <v/>
      </c>
      <c r="DC53" s="67" t="str">
        <f t="shared" si="69"/>
        <v/>
      </c>
      <c r="DD53" s="68"/>
      <c r="DE53" s="68" t="str">
        <f t="shared" si="386"/>
        <v/>
      </c>
      <c r="DF53" s="51" t="str">
        <f t="shared" si="387"/>
        <v/>
      </c>
      <c r="DG53" s="65">
        <f t="shared" si="388"/>
        <v>12853344</v>
      </c>
      <c r="DH53" s="51" t="str">
        <f t="shared" si="389"/>
        <v/>
      </c>
      <c r="DI53" s="69" t="str">
        <f t="shared" si="74"/>
        <v/>
      </c>
      <c r="DJ53" s="51"/>
      <c r="DK53" s="51" t="str">
        <f t="shared" si="390"/>
        <v/>
      </c>
      <c r="DL53" s="51" t="str">
        <f t="shared" si="391"/>
        <v/>
      </c>
      <c r="DM53" s="65">
        <f t="shared" si="392"/>
        <v>13026571</v>
      </c>
      <c r="DN53" s="51" t="str">
        <f t="shared" si="393"/>
        <v/>
      </c>
      <c r="DO53" s="69" t="str">
        <f t="shared" si="79"/>
        <v/>
      </c>
      <c r="DP53" s="51"/>
      <c r="DQ53" s="51" t="s">
        <v>311</v>
      </c>
      <c r="DR53" s="104"/>
      <c r="DS53" s="104"/>
      <c r="DT53" s="71">
        <v>97490</v>
      </c>
      <c r="DU53" s="78">
        <f t="shared" si="80"/>
        <v>0</v>
      </c>
    </row>
    <row r="54" spans="1:125" ht="15" x14ac:dyDescent="0.25">
      <c r="A54" s="50">
        <v>2017</v>
      </c>
      <c r="B54" s="51" t="s">
        <v>306</v>
      </c>
      <c r="C54" s="50" t="s">
        <v>274</v>
      </c>
      <c r="D54" s="170" t="s">
        <v>307</v>
      </c>
      <c r="E54" s="50" t="s">
        <v>52</v>
      </c>
      <c r="F54" s="54">
        <v>39137607</v>
      </c>
      <c r="G54" s="54">
        <v>205543843</v>
      </c>
      <c r="H54" s="54">
        <v>24378210</v>
      </c>
      <c r="I54" s="55">
        <v>381758989</v>
      </c>
      <c r="J54" s="50"/>
      <c r="K54" s="50" t="s">
        <v>2032</v>
      </c>
      <c r="L54" s="58" t="s">
        <v>2032</v>
      </c>
      <c r="M54" s="58" t="s">
        <v>2032</v>
      </c>
      <c r="N54" s="58" t="s">
        <v>2032</v>
      </c>
      <c r="O54" s="58" t="s">
        <v>2032</v>
      </c>
      <c r="P54" s="59"/>
      <c r="Q54" s="60">
        <v>268944995</v>
      </c>
      <c r="R54" s="60">
        <v>110958614</v>
      </c>
      <c r="S54" s="60">
        <v>35524503</v>
      </c>
      <c r="T54" s="60">
        <v>12984609</v>
      </c>
      <c r="U54" s="60">
        <v>9156897</v>
      </c>
      <c r="V54" s="79"/>
      <c r="W54" s="61">
        <f t="shared" si="355"/>
        <v>437569618</v>
      </c>
      <c r="X54" s="101">
        <v>345706801</v>
      </c>
      <c r="Y54" s="50"/>
      <c r="Z54" s="50"/>
      <c r="AA54" s="51" t="str">
        <f t="shared" si="356"/>
        <v/>
      </c>
      <c r="AB54" s="68" t="str">
        <f t="shared" si="357"/>
        <v/>
      </c>
      <c r="AC54" s="68" t="str">
        <f t="shared" si="358"/>
        <v/>
      </c>
      <c r="AD54" s="68" t="str">
        <f t="shared" si="359"/>
        <v/>
      </c>
      <c r="AE54" s="68" t="str">
        <f t="shared" si="360"/>
        <v/>
      </c>
      <c r="AF54" s="68" t="str">
        <f t="shared" si="361"/>
        <v/>
      </c>
      <c r="AG54" s="67" t="str">
        <f t="shared" si="7"/>
        <v/>
      </c>
      <c r="AH54" s="51"/>
      <c r="AI54" s="51" t="str">
        <f t="shared" si="8"/>
        <v/>
      </c>
      <c r="AJ54" s="68" t="str">
        <f t="shared" si="9"/>
        <v/>
      </c>
      <c r="AK54" s="68" t="str">
        <f t="shared" si="10"/>
        <v/>
      </c>
      <c r="AL54" s="68" t="str">
        <f t="shared" si="11"/>
        <v/>
      </c>
      <c r="AM54" s="68" t="str">
        <f t="shared" si="12"/>
        <v/>
      </c>
      <c r="AN54" s="68" t="str">
        <f t="shared" si="13"/>
        <v/>
      </c>
      <c r="AO54" s="67" t="str">
        <f t="shared" si="14"/>
        <v/>
      </c>
      <c r="AP54" s="51"/>
      <c r="AQ54" s="51" t="str">
        <f t="shared" si="15"/>
        <v/>
      </c>
      <c r="AR54" s="68" t="str">
        <f t="shared" si="16"/>
        <v/>
      </c>
      <c r="AS54" s="68" t="str">
        <f t="shared" si="17"/>
        <v/>
      </c>
      <c r="AT54" s="68" t="str">
        <f t="shared" si="18"/>
        <v/>
      </c>
      <c r="AU54" s="68" t="str">
        <f t="shared" si="19"/>
        <v/>
      </c>
      <c r="AV54" s="68" t="str">
        <f t="shared" si="20"/>
        <v/>
      </c>
      <c r="AW54" s="67" t="str">
        <f t="shared" si="21"/>
        <v/>
      </c>
      <c r="AX54" s="51"/>
      <c r="AY54" s="80">
        <f t="shared" si="22"/>
        <v>39137607</v>
      </c>
      <c r="AZ54" s="68">
        <f t="shared" si="23"/>
        <v>381758989</v>
      </c>
      <c r="BA54" s="68">
        <f t="shared" si="24"/>
        <v>268944995</v>
      </c>
      <c r="BB54" s="68">
        <f t="shared" si="25"/>
        <v>110958614</v>
      </c>
      <c r="BC54" s="68">
        <f t="shared" si="26"/>
        <v>35524503</v>
      </c>
      <c r="BD54" s="68">
        <f t="shared" si="27"/>
        <v>22141506</v>
      </c>
      <c r="BE54" s="68">
        <f t="shared" si="28"/>
        <v>345706801</v>
      </c>
      <c r="BF54" s="51"/>
      <c r="BG54" s="69" t="str">
        <f t="shared" si="29"/>
        <v/>
      </c>
      <c r="BH54" s="67" t="str">
        <f t="shared" si="30"/>
        <v/>
      </c>
      <c r="BI54" s="67" t="str">
        <f t="shared" si="31"/>
        <v/>
      </c>
      <c r="BJ54" s="67" t="str">
        <f t="shared" si="32"/>
        <v/>
      </c>
      <c r="BK54" s="67" t="str">
        <f t="shared" si="33"/>
        <v/>
      </c>
      <c r="BL54" s="67" t="str">
        <f t="shared" si="34"/>
        <v/>
      </c>
      <c r="BM54" s="65" t="str">
        <f t="shared" si="35"/>
        <v/>
      </c>
      <c r="BN54" s="51"/>
      <c r="BO54" s="51" t="str">
        <f t="shared" si="362"/>
        <v/>
      </c>
      <c r="BP54" s="51" t="str">
        <f t="shared" si="363"/>
        <v/>
      </c>
      <c r="BQ54" s="51" t="str">
        <f t="shared" si="364"/>
        <v/>
      </c>
      <c r="BR54" s="71">
        <f t="shared" si="365"/>
        <v>39137607</v>
      </c>
      <c r="BS54" s="69" t="str">
        <f t="shared" si="40"/>
        <v/>
      </c>
      <c r="BT54" s="51"/>
      <c r="BU54" s="68" t="str">
        <f t="shared" si="366"/>
        <v/>
      </c>
      <c r="BV54" s="68" t="str">
        <f t="shared" si="367"/>
        <v/>
      </c>
      <c r="BW54" s="68" t="str">
        <f t="shared" si="368"/>
        <v/>
      </c>
      <c r="BX54" s="65">
        <f t="shared" si="369"/>
        <v>381758989</v>
      </c>
      <c r="BY54" s="67" t="str">
        <f t="shared" si="44"/>
        <v/>
      </c>
      <c r="BZ54" s="68"/>
      <c r="CA54" s="65" t="str">
        <f t="shared" si="45"/>
        <v/>
      </c>
      <c r="CB54" s="67" t="str">
        <f t="shared" si="46"/>
        <v/>
      </c>
      <c r="CC54" s="67" t="str">
        <f t="shared" si="47"/>
        <v/>
      </c>
      <c r="CD54" s="67">
        <f t="shared" si="48"/>
        <v>345706801</v>
      </c>
      <c r="CE54" s="67" t="str">
        <f t="shared" si="49"/>
        <v/>
      </c>
      <c r="CF54" s="68"/>
      <c r="CG54" s="68" t="str">
        <f t="shared" si="370"/>
        <v/>
      </c>
      <c r="CH54" s="68" t="str">
        <f t="shared" si="371"/>
        <v/>
      </c>
      <c r="CI54" s="68" t="str">
        <f t="shared" si="372"/>
        <v/>
      </c>
      <c r="CJ54" s="65">
        <f t="shared" si="373"/>
        <v>437569618</v>
      </c>
      <c r="CK54" s="67" t="str">
        <f t="shared" si="54"/>
        <v/>
      </c>
      <c r="CL54" s="68"/>
      <c r="CM54" s="68" t="str">
        <f t="shared" si="374"/>
        <v/>
      </c>
      <c r="CN54" s="68" t="str">
        <f t="shared" si="375"/>
        <v/>
      </c>
      <c r="CO54" s="68" t="str">
        <f t="shared" si="376"/>
        <v/>
      </c>
      <c r="CP54" s="65">
        <f t="shared" si="377"/>
        <v>268944995</v>
      </c>
      <c r="CQ54" s="67" t="str">
        <f t="shared" si="59"/>
        <v/>
      </c>
      <c r="CR54" s="68"/>
      <c r="CS54" s="68" t="str">
        <f t="shared" si="378"/>
        <v/>
      </c>
      <c r="CT54" s="68" t="str">
        <f t="shared" si="379"/>
        <v/>
      </c>
      <c r="CU54" s="68" t="str">
        <f t="shared" si="380"/>
        <v/>
      </c>
      <c r="CV54" s="65">
        <f t="shared" si="381"/>
        <v>110958614</v>
      </c>
      <c r="CW54" s="67" t="str">
        <f t="shared" si="64"/>
        <v/>
      </c>
      <c r="CX54" s="68"/>
      <c r="CY54" s="68" t="str">
        <f t="shared" si="382"/>
        <v/>
      </c>
      <c r="CZ54" s="68" t="str">
        <f t="shared" si="383"/>
        <v/>
      </c>
      <c r="DA54" s="68" t="str">
        <f t="shared" si="384"/>
        <v/>
      </c>
      <c r="DB54" s="65">
        <f t="shared" si="385"/>
        <v>35524503</v>
      </c>
      <c r="DC54" s="67" t="str">
        <f t="shared" si="69"/>
        <v/>
      </c>
      <c r="DD54" s="68"/>
      <c r="DE54" s="68" t="str">
        <f t="shared" si="386"/>
        <v/>
      </c>
      <c r="DF54" s="51" t="str">
        <f t="shared" si="387"/>
        <v/>
      </c>
      <c r="DG54" s="51" t="str">
        <f t="shared" si="388"/>
        <v/>
      </c>
      <c r="DH54" s="65">
        <f t="shared" si="389"/>
        <v>12984609</v>
      </c>
      <c r="DI54" s="69" t="str">
        <f t="shared" si="74"/>
        <v/>
      </c>
      <c r="DJ54" s="51"/>
      <c r="DK54" s="51" t="str">
        <f t="shared" si="390"/>
        <v/>
      </c>
      <c r="DL54" s="51" t="str">
        <f t="shared" si="391"/>
        <v/>
      </c>
      <c r="DM54" s="51" t="str">
        <f t="shared" si="392"/>
        <v/>
      </c>
      <c r="DN54" s="65">
        <f t="shared" si="393"/>
        <v>9156897</v>
      </c>
      <c r="DO54" s="69" t="str">
        <f t="shared" si="79"/>
        <v/>
      </c>
      <c r="DP54" s="51"/>
      <c r="DQ54" s="51" t="s">
        <v>312</v>
      </c>
      <c r="DR54" s="81">
        <f>BS1116</f>
        <v>92876</v>
      </c>
      <c r="DS54" s="82">
        <f>BY1116</f>
        <v>1529867</v>
      </c>
      <c r="DT54" s="71">
        <v>64387</v>
      </c>
      <c r="DU54" s="78">
        <f t="shared" si="80"/>
        <v>1.4424650938854116</v>
      </c>
    </row>
    <row r="55" spans="1:125" ht="15" x14ac:dyDescent="0.25">
      <c r="A55" s="56">
        <v>2018</v>
      </c>
      <c r="B55" s="51" t="s">
        <v>306</v>
      </c>
      <c r="C55" s="50" t="s">
        <v>274</v>
      </c>
      <c r="D55" s="170" t="s">
        <v>307</v>
      </c>
      <c r="E55" s="50" t="s">
        <v>52</v>
      </c>
      <c r="F55" s="89">
        <v>37511168</v>
      </c>
      <c r="G55" s="89">
        <v>191785839</v>
      </c>
      <c r="H55" s="89">
        <v>24936784</v>
      </c>
      <c r="I55" s="90">
        <v>410229473</v>
      </c>
      <c r="J55" s="56" t="s">
        <v>313</v>
      </c>
      <c r="K55" s="50" t="s">
        <v>2032</v>
      </c>
      <c r="L55" s="58"/>
      <c r="M55" s="58"/>
      <c r="N55" s="58"/>
      <c r="O55" s="112">
        <v>410229473</v>
      </c>
      <c r="P55" s="91"/>
      <c r="Q55" s="92">
        <v>287447573</v>
      </c>
      <c r="R55" s="92">
        <v>126689432</v>
      </c>
      <c r="S55" s="92">
        <v>44452749</v>
      </c>
      <c r="T55" s="92">
        <v>4230467</v>
      </c>
      <c r="U55" s="93">
        <v>1297145</v>
      </c>
      <c r="V55" s="94"/>
      <c r="W55" s="61">
        <f t="shared" si="355"/>
        <v>464117366</v>
      </c>
      <c r="X55" s="90">
        <v>235432459</v>
      </c>
      <c r="Y55" s="50"/>
      <c r="Z55" s="50"/>
      <c r="AA55" s="102"/>
      <c r="AB55" s="64"/>
      <c r="AC55" s="64"/>
      <c r="AD55" s="64"/>
      <c r="AE55" s="65"/>
      <c r="AF55" s="65"/>
      <c r="AG55" s="67" t="str">
        <f t="shared" si="7"/>
        <v/>
      </c>
      <c r="AH55" s="51"/>
      <c r="AI55" s="51" t="str">
        <f t="shared" si="8"/>
        <v/>
      </c>
      <c r="AJ55" s="68" t="str">
        <f t="shared" si="9"/>
        <v/>
      </c>
      <c r="AK55" s="68" t="str">
        <f t="shared" si="10"/>
        <v/>
      </c>
      <c r="AL55" s="68" t="str">
        <f t="shared" si="11"/>
        <v/>
      </c>
      <c r="AM55" s="68" t="str">
        <f t="shared" si="12"/>
        <v/>
      </c>
      <c r="AN55" s="68" t="str">
        <f t="shared" si="13"/>
        <v/>
      </c>
      <c r="AO55" s="67" t="str">
        <f t="shared" si="14"/>
        <v/>
      </c>
      <c r="AP55" s="51"/>
      <c r="AQ55" s="51" t="str">
        <f t="shared" si="15"/>
        <v/>
      </c>
      <c r="AR55" s="68" t="str">
        <f t="shared" si="16"/>
        <v/>
      </c>
      <c r="AS55" s="68" t="str">
        <f t="shared" si="17"/>
        <v/>
      </c>
      <c r="AT55" s="68" t="str">
        <f t="shared" si="18"/>
        <v/>
      </c>
      <c r="AU55" s="68" t="str">
        <f t="shared" si="19"/>
        <v/>
      </c>
      <c r="AV55" s="68" t="str">
        <f t="shared" si="20"/>
        <v/>
      </c>
      <c r="AW55" s="67" t="str">
        <f t="shared" si="21"/>
        <v/>
      </c>
      <c r="AX55" s="51"/>
      <c r="AY55" s="51" t="str">
        <f t="shared" si="22"/>
        <v/>
      </c>
      <c r="AZ55" s="68" t="str">
        <f t="shared" si="23"/>
        <v/>
      </c>
      <c r="BA55" s="68" t="str">
        <f t="shared" si="24"/>
        <v/>
      </c>
      <c r="BB55" s="68" t="str">
        <f t="shared" si="25"/>
        <v/>
      </c>
      <c r="BC55" s="68" t="str">
        <f t="shared" si="26"/>
        <v/>
      </c>
      <c r="BD55" s="68" t="str">
        <f t="shared" si="27"/>
        <v/>
      </c>
      <c r="BE55" s="68" t="str">
        <f t="shared" si="28"/>
        <v/>
      </c>
      <c r="BF55" s="51"/>
      <c r="BG55" s="96">
        <f t="shared" si="29"/>
        <v>37511168</v>
      </c>
      <c r="BH55" s="67">
        <f t="shared" si="30"/>
        <v>410229473</v>
      </c>
      <c r="BI55" s="67">
        <f t="shared" si="31"/>
        <v>287447573</v>
      </c>
      <c r="BJ55" s="67">
        <f t="shared" si="32"/>
        <v>126689432</v>
      </c>
      <c r="BK55" s="67">
        <f t="shared" si="33"/>
        <v>44452749</v>
      </c>
      <c r="BL55" s="67">
        <f t="shared" si="34"/>
        <v>5527612</v>
      </c>
      <c r="BM55" s="65">
        <f t="shared" si="35"/>
        <v>235432459</v>
      </c>
      <c r="BN55" s="70"/>
      <c r="BO55" s="70"/>
      <c r="BP55" s="51"/>
      <c r="BQ55" s="51"/>
      <c r="BR55" s="51"/>
      <c r="BS55" s="96">
        <f t="shared" si="40"/>
        <v>37511168</v>
      </c>
      <c r="BT55" s="70"/>
      <c r="BU55" s="65"/>
      <c r="BV55" s="68"/>
      <c r="BW55" s="68"/>
      <c r="BX55" s="68"/>
      <c r="BY55" s="67">
        <f t="shared" si="44"/>
        <v>410229473</v>
      </c>
      <c r="BZ55" s="65"/>
      <c r="CA55" s="65" t="str">
        <f t="shared" si="45"/>
        <v/>
      </c>
      <c r="CB55" s="67" t="str">
        <f t="shared" si="46"/>
        <v/>
      </c>
      <c r="CC55" s="67" t="str">
        <f t="shared" si="47"/>
        <v/>
      </c>
      <c r="CD55" s="67" t="str">
        <f t="shared" si="48"/>
        <v/>
      </c>
      <c r="CE55" s="67">
        <f t="shared" si="49"/>
        <v>235432459</v>
      </c>
      <c r="CF55" s="65"/>
      <c r="CG55" s="65"/>
      <c r="CH55" s="68"/>
      <c r="CI55" s="68"/>
      <c r="CJ55" s="68"/>
      <c r="CK55" s="67">
        <f t="shared" si="54"/>
        <v>464117366</v>
      </c>
      <c r="CL55" s="65"/>
      <c r="CM55" s="65"/>
      <c r="CN55" s="68"/>
      <c r="CO55" s="68"/>
      <c r="CP55" s="68"/>
      <c r="CQ55" s="67">
        <f t="shared" si="59"/>
        <v>287447573</v>
      </c>
      <c r="CR55" s="65"/>
      <c r="CS55" s="65"/>
      <c r="CT55" s="68"/>
      <c r="CU55" s="68"/>
      <c r="CV55" s="68"/>
      <c r="CW55" s="67">
        <f t="shared" si="64"/>
        <v>126689432</v>
      </c>
      <c r="CX55" s="65"/>
      <c r="CY55" s="65"/>
      <c r="CZ55" s="68"/>
      <c r="DA55" s="68"/>
      <c r="DB55" s="68"/>
      <c r="DC55" s="67">
        <f t="shared" si="69"/>
        <v>44452749</v>
      </c>
      <c r="DD55" s="65"/>
      <c r="DE55" s="65"/>
      <c r="DF55" s="51"/>
      <c r="DG55" s="51"/>
      <c r="DH55" s="51"/>
      <c r="DI55" s="67">
        <f t="shared" si="74"/>
        <v>4230467</v>
      </c>
      <c r="DJ55" s="70"/>
      <c r="DK55" s="70"/>
      <c r="DL55" s="51"/>
      <c r="DM55" s="51"/>
      <c r="DN55" s="51"/>
      <c r="DO55" s="67">
        <f t="shared" si="79"/>
        <v>287447573</v>
      </c>
      <c r="DP55" s="51"/>
      <c r="DQ55" s="51" t="s">
        <v>314</v>
      </c>
      <c r="DR55" s="81">
        <f>BS981</f>
        <v>14048</v>
      </c>
      <c r="DS55" s="82">
        <f>BY981</f>
        <v>643265</v>
      </c>
      <c r="DT55" s="71">
        <v>13688</v>
      </c>
      <c r="DU55" s="78">
        <f t="shared" si="80"/>
        <v>1.0263004091174752</v>
      </c>
    </row>
    <row r="56" spans="1:125" ht="15" x14ac:dyDescent="0.25">
      <c r="A56" s="50"/>
      <c r="B56" s="51"/>
      <c r="C56" s="50"/>
      <c r="D56" s="53"/>
      <c r="E56" s="50"/>
      <c r="F56" s="54"/>
      <c r="G56" s="54"/>
      <c r="H56" s="54"/>
      <c r="I56" s="55"/>
      <c r="J56" s="50"/>
      <c r="K56" s="50" t="s">
        <v>2032</v>
      </c>
      <c r="L56" s="58"/>
      <c r="M56" s="58"/>
      <c r="N56" s="58"/>
      <c r="O56" s="58"/>
      <c r="P56" s="59"/>
      <c r="Q56" s="60"/>
      <c r="R56" s="60"/>
      <c r="S56" s="60"/>
      <c r="T56" s="60"/>
      <c r="U56" s="60"/>
      <c r="V56" s="79"/>
      <c r="W56" s="61"/>
      <c r="X56" s="101"/>
      <c r="Y56" s="50"/>
      <c r="Z56" s="50"/>
      <c r="AA56" s="102"/>
      <c r="AB56" s="64"/>
      <c r="AC56" s="64"/>
      <c r="AD56" s="64"/>
      <c r="AE56" s="65"/>
      <c r="AF56" s="65"/>
      <c r="AG56" s="67" t="str">
        <f t="shared" si="7"/>
        <v/>
      </c>
      <c r="AH56" s="51"/>
      <c r="AI56" s="51" t="str">
        <f t="shared" si="8"/>
        <v/>
      </c>
      <c r="AJ56" s="68" t="str">
        <f t="shared" si="9"/>
        <v/>
      </c>
      <c r="AK56" s="68" t="str">
        <f t="shared" si="10"/>
        <v/>
      </c>
      <c r="AL56" s="68" t="str">
        <f t="shared" si="11"/>
        <v/>
      </c>
      <c r="AM56" s="68" t="str">
        <f t="shared" si="12"/>
        <v/>
      </c>
      <c r="AN56" s="68" t="str">
        <f t="shared" si="13"/>
        <v/>
      </c>
      <c r="AO56" s="67" t="str">
        <f t="shared" si="14"/>
        <v/>
      </c>
      <c r="AP56" s="51"/>
      <c r="AQ56" s="51" t="str">
        <f t="shared" si="15"/>
        <v/>
      </c>
      <c r="AR56" s="68" t="str">
        <f t="shared" si="16"/>
        <v/>
      </c>
      <c r="AS56" s="68" t="str">
        <f t="shared" si="17"/>
        <v/>
      </c>
      <c r="AT56" s="68" t="str">
        <f t="shared" si="18"/>
        <v/>
      </c>
      <c r="AU56" s="68" t="str">
        <f t="shared" si="19"/>
        <v/>
      </c>
      <c r="AV56" s="68" t="str">
        <f t="shared" si="20"/>
        <v/>
      </c>
      <c r="AW56" s="67" t="str">
        <f t="shared" si="21"/>
        <v/>
      </c>
      <c r="AX56" s="51"/>
      <c r="AY56" s="51" t="str">
        <f t="shared" si="22"/>
        <v/>
      </c>
      <c r="AZ56" s="68" t="str">
        <f t="shared" si="23"/>
        <v/>
      </c>
      <c r="BA56" s="68" t="str">
        <f t="shared" si="24"/>
        <v/>
      </c>
      <c r="BB56" s="68" t="str">
        <f t="shared" si="25"/>
        <v/>
      </c>
      <c r="BC56" s="68" t="str">
        <f t="shared" si="26"/>
        <v/>
      </c>
      <c r="BD56" s="68" t="str">
        <f t="shared" si="27"/>
        <v/>
      </c>
      <c r="BE56" s="68" t="str">
        <f t="shared" si="28"/>
        <v/>
      </c>
      <c r="BF56" s="51"/>
      <c r="BG56" s="69" t="str">
        <f t="shared" si="29"/>
        <v/>
      </c>
      <c r="BH56" s="67" t="str">
        <f t="shared" si="30"/>
        <v/>
      </c>
      <c r="BI56" s="67" t="str">
        <f t="shared" si="31"/>
        <v/>
      </c>
      <c r="BJ56" s="67" t="str">
        <f t="shared" si="32"/>
        <v/>
      </c>
      <c r="BK56" s="67" t="str">
        <f t="shared" si="33"/>
        <v/>
      </c>
      <c r="BL56" s="67" t="str">
        <f t="shared" si="34"/>
        <v/>
      </c>
      <c r="BM56" s="65" t="str">
        <f t="shared" si="35"/>
        <v/>
      </c>
      <c r="BN56" s="70"/>
      <c r="BO56" s="70"/>
      <c r="BP56" s="51"/>
      <c r="BQ56" s="51"/>
      <c r="BR56" s="51"/>
      <c r="BS56" s="69" t="str">
        <f t="shared" si="40"/>
        <v/>
      </c>
      <c r="BT56" s="70"/>
      <c r="BU56" s="65"/>
      <c r="BV56" s="68"/>
      <c r="BW56" s="68"/>
      <c r="BX56" s="68"/>
      <c r="BY56" s="67" t="str">
        <f t="shared" si="44"/>
        <v/>
      </c>
      <c r="BZ56" s="65"/>
      <c r="CA56" s="65" t="str">
        <f t="shared" si="45"/>
        <v/>
      </c>
      <c r="CB56" s="67" t="str">
        <f t="shared" si="46"/>
        <v/>
      </c>
      <c r="CC56" s="67" t="str">
        <f t="shared" si="47"/>
        <v/>
      </c>
      <c r="CD56" s="67" t="str">
        <f t="shared" si="48"/>
        <v/>
      </c>
      <c r="CE56" s="67" t="str">
        <f t="shared" si="49"/>
        <v/>
      </c>
      <c r="CF56" s="65"/>
      <c r="CG56" s="65"/>
      <c r="CH56" s="68"/>
      <c r="CI56" s="68"/>
      <c r="CJ56" s="68"/>
      <c r="CK56" s="67" t="str">
        <f t="shared" si="54"/>
        <v/>
      </c>
      <c r="CL56" s="65"/>
      <c r="CM56" s="65"/>
      <c r="CN56" s="68"/>
      <c r="CO56" s="68"/>
      <c r="CP56" s="68"/>
      <c r="CQ56" s="67" t="str">
        <f t="shared" si="59"/>
        <v/>
      </c>
      <c r="CR56" s="65"/>
      <c r="CS56" s="65"/>
      <c r="CT56" s="68"/>
      <c r="CU56" s="68"/>
      <c r="CV56" s="68"/>
      <c r="CW56" s="67" t="str">
        <f t="shared" si="64"/>
        <v/>
      </c>
      <c r="CX56" s="65"/>
      <c r="CY56" s="65"/>
      <c r="CZ56" s="68"/>
      <c r="DA56" s="68"/>
      <c r="DB56" s="68"/>
      <c r="DC56" s="67" t="str">
        <f t="shared" si="69"/>
        <v/>
      </c>
      <c r="DD56" s="65"/>
      <c r="DE56" s="65"/>
      <c r="DF56" s="51"/>
      <c r="DG56" s="51"/>
      <c r="DH56" s="51"/>
      <c r="DI56" s="69" t="str">
        <f t="shared" si="74"/>
        <v/>
      </c>
      <c r="DJ56" s="70"/>
      <c r="DK56" s="70"/>
      <c r="DL56" s="51"/>
      <c r="DM56" s="51"/>
      <c r="DN56" s="51"/>
      <c r="DO56" s="69" t="str">
        <f t="shared" si="79"/>
        <v/>
      </c>
      <c r="DP56" s="51"/>
      <c r="DQ56" s="51" t="s">
        <v>315</v>
      </c>
      <c r="DR56" s="81">
        <f>BS257+BS463+BS614+BS873+BS999+BS1028+BS1034+BS1098+BS1139</f>
        <v>3202383</v>
      </c>
      <c r="DS56" s="82">
        <f>BY257+BY463+BY614+BY873+BY999+BY1028+BY1034+BY1098+BY1139</f>
        <v>25690040</v>
      </c>
      <c r="DT56" s="71">
        <v>479112</v>
      </c>
      <c r="DU56" s="78">
        <f t="shared" si="80"/>
        <v>6.683996643791013</v>
      </c>
    </row>
    <row r="57" spans="1:125" ht="15" x14ac:dyDescent="0.25">
      <c r="A57" s="50">
        <v>2014</v>
      </c>
      <c r="B57" s="51" t="s">
        <v>316</v>
      </c>
      <c r="C57" s="50" t="s">
        <v>95</v>
      </c>
      <c r="D57" s="53" t="s">
        <v>96</v>
      </c>
      <c r="E57" s="50" t="s">
        <v>23</v>
      </c>
      <c r="F57" s="54">
        <v>56765039</v>
      </c>
      <c r="G57" s="54">
        <v>221383422</v>
      </c>
      <c r="H57" s="54">
        <v>25073407</v>
      </c>
      <c r="I57" s="55">
        <v>340929962</v>
      </c>
      <c r="J57" s="50"/>
      <c r="K57" s="50" t="s">
        <v>2032</v>
      </c>
      <c r="L57" s="58" t="s">
        <v>2032</v>
      </c>
      <c r="M57" s="58" t="s">
        <v>2032</v>
      </c>
      <c r="N57" s="58" t="s">
        <v>2032</v>
      </c>
      <c r="O57" s="58" t="s">
        <v>2032</v>
      </c>
      <c r="P57" s="59"/>
      <c r="Q57" s="60">
        <v>98320018</v>
      </c>
      <c r="R57" s="60">
        <v>56790684</v>
      </c>
      <c r="S57" s="60">
        <v>67706403</v>
      </c>
      <c r="T57" s="60">
        <v>10178872</v>
      </c>
      <c r="U57" s="60">
        <v>109573354</v>
      </c>
      <c r="V57" s="79"/>
      <c r="W57" s="61">
        <f t="shared" ref="W57:W61" si="394">R57+S57+T57+U57+Q57</f>
        <v>342569331</v>
      </c>
      <c r="X57" s="101">
        <v>51517139</v>
      </c>
      <c r="Y57" s="50"/>
      <c r="Z57" s="50" t="s">
        <v>96</v>
      </c>
      <c r="AA57" s="62">
        <f t="shared" ref="AA57:AA60" si="395">IF(A57 =2014,IF(Y57 ="",F57,""),"")</f>
        <v>56765039</v>
      </c>
      <c r="AB57" s="64">
        <f t="shared" ref="AB57:AB60" si="396">IF(A57 =2014,IF(Y57 ="",I57,""),"")</f>
        <v>340929962</v>
      </c>
      <c r="AC57" s="64">
        <f t="shared" ref="AC57:AC60" si="397">IF(A57 =2014,IF(Y57 ="",Q57,""),"")</f>
        <v>98320018</v>
      </c>
      <c r="AD57" s="64">
        <f t="shared" ref="AD57:AD60" si="398">IF(A57 =2014,IF(Y57 ="",R57,""),"")</f>
        <v>56790684</v>
      </c>
      <c r="AE57" s="65">
        <f t="shared" ref="AE57:AE60" si="399">IF(A57 =2014,IF(Y57 ="",S57,""),"")</f>
        <v>67706403</v>
      </c>
      <c r="AF57" s="65">
        <f t="shared" ref="AF57:AF60" si="400">IF(A57 =2014,IF(Y57 ="",T57+U57,""),"")</f>
        <v>119752226</v>
      </c>
      <c r="AG57" s="67">
        <f t="shared" si="7"/>
        <v>51517139</v>
      </c>
      <c r="AH57" s="51"/>
      <c r="AI57" s="51" t="str">
        <f t="shared" si="8"/>
        <v/>
      </c>
      <c r="AJ57" s="68" t="str">
        <f t="shared" si="9"/>
        <v/>
      </c>
      <c r="AK57" s="68" t="str">
        <f t="shared" si="10"/>
        <v/>
      </c>
      <c r="AL57" s="68" t="str">
        <f t="shared" si="11"/>
        <v/>
      </c>
      <c r="AM57" s="68" t="str">
        <f t="shared" si="12"/>
        <v/>
      </c>
      <c r="AN57" s="68" t="str">
        <f t="shared" si="13"/>
        <v/>
      </c>
      <c r="AO57" s="67" t="str">
        <f t="shared" si="14"/>
        <v/>
      </c>
      <c r="AP57" s="51"/>
      <c r="AQ57" s="51" t="str">
        <f t="shared" si="15"/>
        <v/>
      </c>
      <c r="AR57" s="68" t="str">
        <f t="shared" si="16"/>
        <v/>
      </c>
      <c r="AS57" s="68" t="str">
        <f t="shared" si="17"/>
        <v/>
      </c>
      <c r="AT57" s="68" t="str">
        <f t="shared" si="18"/>
        <v/>
      </c>
      <c r="AU57" s="68" t="str">
        <f t="shared" si="19"/>
        <v/>
      </c>
      <c r="AV57" s="68" t="str">
        <f t="shared" si="20"/>
        <v/>
      </c>
      <c r="AW57" s="67" t="str">
        <f t="shared" si="21"/>
        <v/>
      </c>
      <c r="AX57" s="51"/>
      <c r="AY57" s="51" t="str">
        <f t="shared" si="22"/>
        <v/>
      </c>
      <c r="AZ57" s="68" t="str">
        <f t="shared" si="23"/>
        <v/>
      </c>
      <c r="BA57" s="68" t="str">
        <f t="shared" si="24"/>
        <v/>
      </c>
      <c r="BB57" s="68" t="str">
        <f t="shared" si="25"/>
        <v/>
      </c>
      <c r="BC57" s="68" t="str">
        <f t="shared" si="26"/>
        <v/>
      </c>
      <c r="BD57" s="68" t="str">
        <f t="shared" si="27"/>
        <v/>
      </c>
      <c r="BE57" s="68" t="str">
        <f t="shared" si="28"/>
        <v/>
      </c>
      <c r="BF57" s="51"/>
      <c r="BG57" s="69" t="str">
        <f t="shared" si="29"/>
        <v/>
      </c>
      <c r="BH57" s="67" t="str">
        <f t="shared" si="30"/>
        <v/>
      </c>
      <c r="BI57" s="67" t="str">
        <f t="shared" si="31"/>
        <v/>
      </c>
      <c r="BJ57" s="67" t="str">
        <f t="shared" si="32"/>
        <v/>
      </c>
      <c r="BK57" s="67" t="str">
        <f t="shared" si="33"/>
        <v/>
      </c>
      <c r="BL57" s="67" t="str">
        <f t="shared" si="34"/>
        <v/>
      </c>
      <c r="BM57" s="65" t="str">
        <f t="shared" si="35"/>
        <v/>
      </c>
      <c r="BN57" s="70"/>
      <c r="BO57" s="71">
        <f t="shared" ref="BO57:BO60" si="401">IF(A57 =2014,F57,"")</f>
        <v>56765039</v>
      </c>
      <c r="BP57" s="51" t="str">
        <f t="shared" ref="BP57:BP60" si="402">IF(A57 =2015,F57,"")</f>
        <v/>
      </c>
      <c r="BQ57" s="51" t="str">
        <f t="shared" ref="BQ57:BQ60" si="403">IF(A57 =2016,F57,"")</f>
        <v/>
      </c>
      <c r="BR57" s="51" t="str">
        <f t="shared" ref="BR57:BR60" si="404">IF(A57 =2017,F57,"")</f>
        <v/>
      </c>
      <c r="BS57" s="69" t="str">
        <f t="shared" si="40"/>
        <v/>
      </c>
      <c r="BT57" s="70"/>
      <c r="BU57" s="65">
        <f t="shared" ref="BU57:BU60" si="405">IF(A57 =2014,I57,"")</f>
        <v>340929962</v>
      </c>
      <c r="BV57" s="68" t="str">
        <f t="shared" ref="BV57:BV60" si="406">IF(A57 =2015,I57,"")</f>
        <v/>
      </c>
      <c r="BW57" s="68" t="str">
        <f t="shared" ref="BW57:BW60" si="407">IF(A57 =2016,I57,"")</f>
        <v/>
      </c>
      <c r="BX57" s="68" t="str">
        <f t="shared" ref="BX57:BX60" si="408">IF(A57 =2017,I57,"")</f>
        <v/>
      </c>
      <c r="BY57" s="67" t="str">
        <f t="shared" si="44"/>
        <v/>
      </c>
      <c r="BZ57" s="65"/>
      <c r="CA57" s="65">
        <f t="shared" si="45"/>
        <v>51517139</v>
      </c>
      <c r="CB57" s="67" t="str">
        <f t="shared" si="46"/>
        <v/>
      </c>
      <c r="CC57" s="67" t="str">
        <f t="shared" si="47"/>
        <v/>
      </c>
      <c r="CD57" s="67" t="str">
        <f t="shared" si="48"/>
        <v/>
      </c>
      <c r="CE57" s="67" t="str">
        <f t="shared" si="49"/>
        <v/>
      </c>
      <c r="CF57" s="65"/>
      <c r="CG57" s="65">
        <f t="shared" ref="CG57:CG60" si="409">IF(A57 =2014,Q57+R57+S57+T57+U57,"")</f>
        <v>342569331</v>
      </c>
      <c r="CH57" s="68" t="str">
        <f t="shared" ref="CH57:CH60" si="410">IF(A57 =2015,Q57+R57+S57+T57+U57,"")</f>
        <v/>
      </c>
      <c r="CI57" s="68" t="str">
        <f t="shared" ref="CI57:CI60" si="411">IF(A57 =2016,Q57+R57+S57+T57+U57,"")</f>
        <v/>
      </c>
      <c r="CJ57" s="68" t="str">
        <f t="shared" ref="CJ57:CJ60" si="412">IF(A57 =2017,Q57+R57+S57+T57+U57,"")</f>
        <v/>
      </c>
      <c r="CK57" s="67" t="str">
        <f t="shared" si="54"/>
        <v/>
      </c>
      <c r="CL57" s="65"/>
      <c r="CM57" s="65">
        <f t="shared" ref="CM57:CM60" si="413">IF(A57 =2014,Q57,"")</f>
        <v>98320018</v>
      </c>
      <c r="CN57" s="68" t="str">
        <f t="shared" ref="CN57:CN60" si="414">IF(A57 =2015,Q57,"")</f>
        <v/>
      </c>
      <c r="CO57" s="68" t="str">
        <f t="shared" ref="CO57:CO60" si="415">IF(A57 =2016,Q57,"")</f>
        <v/>
      </c>
      <c r="CP57" s="68" t="str">
        <f t="shared" ref="CP57:CP60" si="416">IF(A57 =2017,Q57,"")</f>
        <v/>
      </c>
      <c r="CQ57" s="67" t="str">
        <f t="shared" si="59"/>
        <v/>
      </c>
      <c r="CR57" s="65"/>
      <c r="CS57" s="65">
        <f t="shared" ref="CS57:CS60" si="417">IF(A57 =2014,R57,"")</f>
        <v>56790684</v>
      </c>
      <c r="CT57" s="68" t="str">
        <f t="shared" ref="CT57:CT60" si="418">IF(A57 =2015,R57,"")</f>
        <v/>
      </c>
      <c r="CU57" s="68" t="str">
        <f t="shared" ref="CU57:CU60" si="419">IF(A57 =2016,R57,"")</f>
        <v/>
      </c>
      <c r="CV57" s="68" t="str">
        <f t="shared" ref="CV57:CV60" si="420">IF(A57 =2017,R57,"")</f>
        <v/>
      </c>
      <c r="CW57" s="67" t="str">
        <f t="shared" si="64"/>
        <v/>
      </c>
      <c r="CX57" s="65"/>
      <c r="CY57" s="65">
        <f t="shared" ref="CY57:CY60" si="421">IF(A57 =2014,S57,"")</f>
        <v>67706403</v>
      </c>
      <c r="CZ57" s="68" t="str">
        <f t="shared" ref="CZ57:CZ60" si="422">IF(A57 =2015,S57,"")</f>
        <v/>
      </c>
      <c r="DA57" s="68" t="str">
        <f t="shared" ref="DA57:DA60" si="423">IF(A57 =2016,S57,"")</f>
        <v/>
      </c>
      <c r="DB57" s="68" t="str">
        <f t="shared" ref="DB57:DB60" si="424">IF(A57 =2017,S57,"")</f>
        <v/>
      </c>
      <c r="DC57" s="67" t="str">
        <f t="shared" si="69"/>
        <v/>
      </c>
      <c r="DD57" s="65"/>
      <c r="DE57" s="65">
        <f t="shared" ref="DE57:DE60" si="425">IF(A57 =2014,T57,"")</f>
        <v>10178872</v>
      </c>
      <c r="DF57" s="51" t="str">
        <f t="shared" ref="DF57:DF60" si="426">IF(A57 =2015,T57,"")</f>
        <v/>
      </c>
      <c r="DG57" s="51" t="str">
        <f t="shared" ref="DG57:DG60" si="427">IF(A57 =2016,T57,"")</f>
        <v/>
      </c>
      <c r="DH57" s="51" t="str">
        <f t="shared" ref="DH57:DH60" si="428">IF(A57 =2017,T57,"")</f>
        <v/>
      </c>
      <c r="DI57" s="69" t="str">
        <f t="shared" si="74"/>
        <v/>
      </c>
      <c r="DJ57" s="70"/>
      <c r="DK57" s="65">
        <f t="shared" ref="DK57:DK60" si="429">IF(A57 =2014,U57,"")</f>
        <v>109573354</v>
      </c>
      <c r="DL57" s="51" t="str">
        <f t="shared" ref="DL57:DL60" si="430">IF(A57 =2015,U57,"")</f>
        <v/>
      </c>
      <c r="DM57" s="51" t="str">
        <f t="shared" ref="DM57:DM60" si="431">IF(A57 =2016,U57,"")</f>
        <v/>
      </c>
      <c r="DN57" s="51" t="str">
        <f t="shared" ref="DN57:DN60" si="432">IF(A57 =2017,U57,"")</f>
        <v/>
      </c>
      <c r="DO57" s="69" t="str">
        <f t="shared" si="79"/>
        <v/>
      </c>
      <c r="DP57" s="51"/>
      <c r="DQ57" s="51" t="s">
        <v>317</v>
      </c>
      <c r="DR57" s="81">
        <f>BS1040</f>
        <v>102324</v>
      </c>
      <c r="DS57" s="82">
        <f>BY1040</f>
        <v>1892525</v>
      </c>
      <c r="DT57" s="71">
        <v>54590</v>
      </c>
      <c r="DU57" s="78">
        <f t="shared" si="80"/>
        <v>1.8744092324601576</v>
      </c>
    </row>
    <row r="58" spans="1:125" ht="15" x14ac:dyDescent="0.25">
      <c r="A58" s="50">
        <v>2015</v>
      </c>
      <c r="B58" s="51" t="s">
        <v>316</v>
      </c>
      <c r="C58" s="50" t="s">
        <v>95</v>
      </c>
      <c r="D58" s="53" t="s">
        <v>96</v>
      </c>
      <c r="E58" s="50" t="s">
        <v>23</v>
      </c>
      <c r="F58" s="54">
        <v>56020660</v>
      </c>
      <c r="G58" s="54">
        <v>222447853</v>
      </c>
      <c r="H58" s="54">
        <v>25359186</v>
      </c>
      <c r="I58" s="55">
        <v>358704916</v>
      </c>
      <c r="J58" s="50"/>
      <c r="K58" s="50" t="s">
        <v>2032</v>
      </c>
      <c r="L58" s="58" t="s">
        <v>2032</v>
      </c>
      <c r="M58" s="58" t="s">
        <v>2032</v>
      </c>
      <c r="N58" s="58" t="s">
        <v>2032</v>
      </c>
      <c r="O58" s="58" t="s">
        <v>2032</v>
      </c>
      <c r="P58" s="59"/>
      <c r="Q58" s="60">
        <v>229346860</v>
      </c>
      <c r="R58" s="60">
        <v>54008022</v>
      </c>
      <c r="S58" s="60">
        <v>69948064</v>
      </c>
      <c r="T58" s="60">
        <v>3115496</v>
      </c>
      <c r="U58" s="60">
        <v>3632603</v>
      </c>
      <c r="V58" s="79"/>
      <c r="W58" s="61">
        <f t="shared" si="394"/>
        <v>360051045</v>
      </c>
      <c r="X58" s="101">
        <v>41750551</v>
      </c>
      <c r="Y58" s="50"/>
      <c r="Z58" s="50"/>
      <c r="AA58" s="51" t="str">
        <f t="shared" si="395"/>
        <v/>
      </c>
      <c r="AB58" s="68" t="str">
        <f t="shared" si="396"/>
        <v/>
      </c>
      <c r="AC58" s="68" t="str">
        <f t="shared" si="397"/>
        <v/>
      </c>
      <c r="AD58" s="68" t="str">
        <f t="shared" si="398"/>
        <v/>
      </c>
      <c r="AE58" s="68" t="str">
        <f t="shared" si="399"/>
        <v/>
      </c>
      <c r="AF58" s="68" t="str">
        <f t="shared" si="400"/>
        <v/>
      </c>
      <c r="AG58" s="67" t="str">
        <f t="shared" si="7"/>
        <v/>
      </c>
      <c r="AH58" s="51"/>
      <c r="AI58" s="80">
        <f t="shared" si="8"/>
        <v>56020660</v>
      </c>
      <c r="AJ58" s="68">
        <f t="shared" si="9"/>
        <v>358704916</v>
      </c>
      <c r="AK58" s="68">
        <f t="shared" si="10"/>
        <v>229346860</v>
      </c>
      <c r="AL58" s="68">
        <f t="shared" si="11"/>
        <v>54008022</v>
      </c>
      <c r="AM58" s="68">
        <f t="shared" si="12"/>
        <v>69948064</v>
      </c>
      <c r="AN58" s="68">
        <f t="shared" si="13"/>
        <v>6748099</v>
      </c>
      <c r="AO58" s="67">
        <f t="shared" si="14"/>
        <v>41750551</v>
      </c>
      <c r="AP58" s="51"/>
      <c r="AQ58" s="51" t="str">
        <f t="shared" si="15"/>
        <v/>
      </c>
      <c r="AR58" s="68" t="str">
        <f t="shared" si="16"/>
        <v/>
      </c>
      <c r="AS58" s="68" t="str">
        <f t="shared" si="17"/>
        <v/>
      </c>
      <c r="AT58" s="68" t="str">
        <f t="shared" si="18"/>
        <v/>
      </c>
      <c r="AU58" s="68" t="str">
        <f t="shared" si="19"/>
        <v/>
      </c>
      <c r="AV58" s="68" t="str">
        <f t="shared" si="20"/>
        <v/>
      </c>
      <c r="AW58" s="67" t="str">
        <f t="shared" si="21"/>
        <v/>
      </c>
      <c r="AX58" s="51"/>
      <c r="AY58" s="51" t="str">
        <f t="shared" si="22"/>
        <v/>
      </c>
      <c r="AZ58" s="68" t="str">
        <f t="shared" si="23"/>
        <v/>
      </c>
      <c r="BA58" s="68" t="str">
        <f t="shared" si="24"/>
        <v/>
      </c>
      <c r="BB58" s="68" t="str">
        <f t="shared" si="25"/>
        <v/>
      </c>
      <c r="BC58" s="68" t="str">
        <f t="shared" si="26"/>
        <v/>
      </c>
      <c r="BD58" s="68" t="str">
        <f t="shared" si="27"/>
        <v/>
      </c>
      <c r="BE58" s="68" t="str">
        <f t="shared" si="28"/>
        <v/>
      </c>
      <c r="BF58" s="51"/>
      <c r="BG58" s="69" t="str">
        <f t="shared" si="29"/>
        <v/>
      </c>
      <c r="BH58" s="67" t="str">
        <f t="shared" si="30"/>
        <v/>
      </c>
      <c r="BI58" s="67" t="str">
        <f t="shared" si="31"/>
        <v/>
      </c>
      <c r="BJ58" s="67" t="str">
        <f t="shared" si="32"/>
        <v/>
      </c>
      <c r="BK58" s="67" t="str">
        <f t="shared" si="33"/>
        <v/>
      </c>
      <c r="BL58" s="67" t="str">
        <f t="shared" si="34"/>
        <v/>
      </c>
      <c r="BM58" s="65" t="str">
        <f t="shared" si="35"/>
        <v/>
      </c>
      <c r="BN58" s="51"/>
      <c r="BO58" s="51" t="str">
        <f t="shared" si="401"/>
        <v/>
      </c>
      <c r="BP58" s="71">
        <f t="shared" si="402"/>
        <v>56020660</v>
      </c>
      <c r="BQ58" s="51" t="str">
        <f t="shared" si="403"/>
        <v/>
      </c>
      <c r="BR58" s="51" t="str">
        <f t="shared" si="404"/>
        <v/>
      </c>
      <c r="BS58" s="69" t="str">
        <f t="shared" si="40"/>
        <v/>
      </c>
      <c r="BT58" s="51"/>
      <c r="BU58" s="68" t="str">
        <f t="shared" si="405"/>
        <v/>
      </c>
      <c r="BV58" s="65">
        <f t="shared" si="406"/>
        <v>358704916</v>
      </c>
      <c r="BW58" s="68" t="str">
        <f t="shared" si="407"/>
        <v/>
      </c>
      <c r="BX58" s="68" t="str">
        <f t="shared" si="408"/>
        <v/>
      </c>
      <c r="BY58" s="67" t="str">
        <f t="shared" si="44"/>
        <v/>
      </c>
      <c r="BZ58" s="68"/>
      <c r="CA58" s="65" t="str">
        <f t="shared" si="45"/>
        <v/>
      </c>
      <c r="CB58" s="67">
        <f t="shared" si="46"/>
        <v>41750551</v>
      </c>
      <c r="CC58" s="67" t="str">
        <f t="shared" si="47"/>
        <v/>
      </c>
      <c r="CD58" s="67" t="str">
        <f t="shared" si="48"/>
        <v/>
      </c>
      <c r="CE58" s="67" t="str">
        <f t="shared" si="49"/>
        <v/>
      </c>
      <c r="CF58" s="68"/>
      <c r="CG58" s="68" t="str">
        <f t="shared" si="409"/>
        <v/>
      </c>
      <c r="CH58" s="65">
        <f t="shared" si="410"/>
        <v>360051045</v>
      </c>
      <c r="CI58" s="68" t="str">
        <f t="shared" si="411"/>
        <v/>
      </c>
      <c r="CJ58" s="68" t="str">
        <f t="shared" si="412"/>
        <v/>
      </c>
      <c r="CK58" s="67" t="str">
        <f t="shared" si="54"/>
        <v/>
      </c>
      <c r="CL58" s="68"/>
      <c r="CM58" s="68" t="str">
        <f t="shared" si="413"/>
        <v/>
      </c>
      <c r="CN58" s="65">
        <f t="shared" si="414"/>
        <v>229346860</v>
      </c>
      <c r="CO58" s="68" t="str">
        <f t="shared" si="415"/>
        <v/>
      </c>
      <c r="CP58" s="68" t="str">
        <f t="shared" si="416"/>
        <v/>
      </c>
      <c r="CQ58" s="67" t="str">
        <f t="shared" si="59"/>
        <v/>
      </c>
      <c r="CR58" s="68"/>
      <c r="CS58" s="68" t="str">
        <f t="shared" si="417"/>
        <v/>
      </c>
      <c r="CT58" s="65">
        <f t="shared" si="418"/>
        <v>54008022</v>
      </c>
      <c r="CU58" s="68" t="str">
        <f t="shared" si="419"/>
        <v/>
      </c>
      <c r="CV58" s="68" t="str">
        <f t="shared" si="420"/>
        <v/>
      </c>
      <c r="CW58" s="67" t="str">
        <f t="shared" si="64"/>
        <v/>
      </c>
      <c r="CX58" s="68"/>
      <c r="CY58" s="68" t="str">
        <f t="shared" si="421"/>
        <v/>
      </c>
      <c r="CZ58" s="65">
        <f t="shared" si="422"/>
        <v>69948064</v>
      </c>
      <c r="DA58" s="68" t="str">
        <f t="shared" si="423"/>
        <v/>
      </c>
      <c r="DB58" s="68" t="str">
        <f t="shared" si="424"/>
        <v/>
      </c>
      <c r="DC58" s="67" t="str">
        <f t="shared" si="69"/>
        <v/>
      </c>
      <c r="DD58" s="68"/>
      <c r="DE58" s="68" t="str">
        <f t="shared" si="425"/>
        <v/>
      </c>
      <c r="DF58" s="65">
        <f t="shared" si="426"/>
        <v>3115496</v>
      </c>
      <c r="DG58" s="51" t="str">
        <f t="shared" si="427"/>
        <v/>
      </c>
      <c r="DH58" s="51" t="str">
        <f t="shared" si="428"/>
        <v/>
      </c>
      <c r="DI58" s="69" t="str">
        <f t="shared" si="74"/>
        <v/>
      </c>
      <c r="DJ58" s="51"/>
      <c r="DK58" s="51" t="str">
        <f t="shared" si="429"/>
        <v/>
      </c>
      <c r="DL58" s="65">
        <f t="shared" si="430"/>
        <v>3632603</v>
      </c>
      <c r="DM58" s="51" t="str">
        <f t="shared" si="431"/>
        <v/>
      </c>
      <c r="DN58" s="51" t="str">
        <f t="shared" si="432"/>
        <v/>
      </c>
      <c r="DO58" s="69" t="str">
        <f t="shared" si="79"/>
        <v/>
      </c>
      <c r="DP58" s="51"/>
      <c r="DQ58" s="51" t="s">
        <v>318</v>
      </c>
      <c r="DR58" s="81">
        <f>BS149+BS191+BS383+BS389+BS395+BS558+BS820+BS1046</f>
        <v>5257819</v>
      </c>
      <c r="DS58" s="82">
        <f>BY149+BY191+BY383+BY389+BY395+BY558+BY820+BY1046</f>
        <v>51314939</v>
      </c>
      <c r="DT58" s="71">
        <v>856598</v>
      </c>
      <c r="DU58" s="78">
        <f t="shared" si="80"/>
        <v>6.1380239038615549</v>
      </c>
    </row>
    <row r="59" spans="1:125" ht="15" x14ac:dyDescent="0.25">
      <c r="A59" s="50">
        <v>2016</v>
      </c>
      <c r="B59" s="51" t="s">
        <v>316</v>
      </c>
      <c r="C59" s="50" t="s">
        <v>95</v>
      </c>
      <c r="D59" s="53" t="s">
        <v>96</v>
      </c>
      <c r="E59" s="50" t="s">
        <v>23</v>
      </c>
      <c r="F59" s="54">
        <v>54575655</v>
      </c>
      <c r="G59" s="54">
        <v>226345462</v>
      </c>
      <c r="H59" s="54">
        <v>26335931</v>
      </c>
      <c r="I59" s="55">
        <v>416575130</v>
      </c>
      <c r="J59" s="50"/>
      <c r="K59" s="50" t="s">
        <v>2032</v>
      </c>
      <c r="L59" s="58" t="s">
        <v>2032</v>
      </c>
      <c r="M59" s="58" t="s">
        <v>2032</v>
      </c>
      <c r="N59" s="58" t="s">
        <v>2032</v>
      </c>
      <c r="O59" s="58" t="s">
        <v>2032</v>
      </c>
      <c r="P59" s="59"/>
      <c r="Q59" s="60">
        <v>248622748</v>
      </c>
      <c r="R59" s="60">
        <v>82912053</v>
      </c>
      <c r="S59" s="60">
        <v>74282903</v>
      </c>
      <c r="T59" s="60">
        <v>7843009</v>
      </c>
      <c r="U59" s="60">
        <v>4245796</v>
      </c>
      <c r="V59" s="79"/>
      <c r="W59" s="61">
        <f t="shared" si="394"/>
        <v>417906509</v>
      </c>
      <c r="X59" s="101">
        <v>51652101</v>
      </c>
      <c r="Y59" s="50"/>
      <c r="Z59" s="50"/>
      <c r="AA59" s="51" t="str">
        <f t="shared" si="395"/>
        <v/>
      </c>
      <c r="AB59" s="68" t="str">
        <f t="shared" si="396"/>
        <v/>
      </c>
      <c r="AC59" s="68" t="str">
        <f t="shared" si="397"/>
        <v/>
      </c>
      <c r="AD59" s="68" t="str">
        <f t="shared" si="398"/>
        <v/>
      </c>
      <c r="AE59" s="68" t="str">
        <f t="shared" si="399"/>
        <v/>
      </c>
      <c r="AF59" s="68" t="str">
        <f t="shared" si="400"/>
        <v/>
      </c>
      <c r="AG59" s="67" t="str">
        <f t="shared" si="7"/>
        <v/>
      </c>
      <c r="AH59" s="51"/>
      <c r="AI59" s="51" t="str">
        <f t="shared" si="8"/>
        <v/>
      </c>
      <c r="AJ59" s="68" t="str">
        <f t="shared" si="9"/>
        <v/>
      </c>
      <c r="AK59" s="68" t="str">
        <f t="shared" si="10"/>
        <v/>
      </c>
      <c r="AL59" s="68" t="str">
        <f t="shared" si="11"/>
        <v/>
      </c>
      <c r="AM59" s="68" t="str">
        <f t="shared" si="12"/>
        <v/>
      </c>
      <c r="AN59" s="68" t="str">
        <f t="shared" si="13"/>
        <v/>
      </c>
      <c r="AO59" s="67" t="str">
        <f t="shared" si="14"/>
        <v/>
      </c>
      <c r="AP59" s="51"/>
      <c r="AQ59" s="80">
        <f t="shared" si="15"/>
        <v>54575655</v>
      </c>
      <c r="AR59" s="68">
        <f t="shared" si="16"/>
        <v>416575130</v>
      </c>
      <c r="AS59" s="68">
        <f t="shared" si="17"/>
        <v>248622748</v>
      </c>
      <c r="AT59" s="68">
        <f t="shared" si="18"/>
        <v>82912053</v>
      </c>
      <c r="AU59" s="68">
        <f t="shared" si="19"/>
        <v>74282903</v>
      </c>
      <c r="AV59" s="68">
        <f t="shared" si="20"/>
        <v>12088805</v>
      </c>
      <c r="AW59" s="67">
        <f t="shared" si="21"/>
        <v>51652101</v>
      </c>
      <c r="AX59" s="51"/>
      <c r="AY59" s="51" t="str">
        <f t="shared" si="22"/>
        <v/>
      </c>
      <c r="AZ59" s="68" t="str">
        <f t="shared" si="23"/>
        <v/>
      </c>
      <c r="BA59" s="68" t="str">
        <f t="shared" si="24"/>
        <v/>
      </c>
      <c r="BB59" s="68" t="str">
        <f t="shared" si="25"/>
        <v/>
      </c>
      <c r="BC59" s="68" t="str">
        <f t="shared" si="26"/>
        <v/>
      </c>
      <c r="BD59" s="68" t="str">
        <f t="shared" si="27"/>
        <v/>
      </c>
      <c r="BE59" s="68" t="str">
        <f t="shared" si="28"/>
        <v/>
      </c>
      <c r="BF59" s="51"/>
      <c r="BG59" s="69" t="str">
        <f t="shared" si="29"/>
        <v/>
      </c>
      <c r="BH59" s="67" t="str">
        <f t="shared" si="30"/>
        <v/>
      </c>
      <c r="BI59" s="67" t="str">
        <f t="shared" si="31"/>
        <v/>
      </c>
      <c r="BJ59" s="67" t="str">
        <f t="shared" si="32"/>
        <v/>
      </c>
      <c r="BK59" s="67" t="str">
        <f t="shared" si="33"/>
        <v/>
      </c>
      <c r="BL59" s="67" t="str">
        <f t="shared" si="34"/>
        <v/>
      </c>
      <c r="BM59" s="65" t="str">
        <f t="shared" si="35"/>
        <v/>
      </c>
      <c r="BN59" s="51"/>
      <c r="BO59" s="51" t="str">
        <f t="shared" si="401"/>
        <v/>
      </c>
      <c r="BP59" s="51" t="str">
        <f t="shared" si="402"/>
        <v/>
      </c>
      <c r="BQ59" s="71">
        <f t="shared" si="403"/>
        <v>54575655</v>
      </c>
      <c r="BR59" s="51" t="str">
        <f t="shared" si="404"/>
        <v/>
      </c>
      <c r="BS59" s="69" t="str">
        <f t="shared" si="40"/>
        <v/>
      </c>
      <c r="BT59" s="51"/>
      <c r="BU59" s="68" t="str">
        <f t="shared" si="405"/>
        <v/>
      </c>
      <c r="BV59" s="68" t="str">
        <f t="shared" si="406"/>
        <v/>
      </c>
      <c r="BW59" s="65">
        <f t="shared" si="407"/>
        <v>416575130</v>
      </c>
      <c r="BX59" s="68" t="str">
        <f t="shared" si="408"/>
        <v/>
      </c>
      <c r="BY59" s="67" t="str">
        <f t="shared" si="44"/>
        <v/>
      </c>
      <c r="BZ59" s="68"/>
      <c r="CA59" s="65" t="str">
        <f t="shared" si="45"/>
        <v/>
      </c>
      <c r="CB59" s="67" t="str">
        <f t="shared" si="46"/>
        <v/>
      </c>
      <c r="CC59" s="67">
        <f t="shared" si="47"/>
        <v>51652101</v>
      </c>
      <c r="CD59" s="67" t="str">
        <f t="shared" si="48"/>
        <v/>
      </c>
      <c r="CE59" s="67" t="str">
        <f t="shared" si="49"/>
        <v/>
      </c>
      <c r="CF59" s="68"/>
      <c r="CG59" s="68" t="str">
        <f t="shared" si="409"/>
        <v/>
      </c>
      <c r="CH59" s="68" t="str">
        <f t="shared" si="410"/>
        <v/>
      </c>
      <c r="CI59" s="65">
        <f t="shared" si="411"/>
        <v>417906509</v>
      </c>
      <c r="CJ59" s="68" t="str">
        <f t="shared" si="412"/>
        <v/>
      </c>
      <c r="CK59" s="67" t="str">
        <f t="shared" si="54"/>
        <v/>
      </c>
      <c r="CL59" s="68"/>
      <c r="CM59" s="68" t="str">
        <f t="shared" si="413"/>
        <v/>
      </c>
      <c r="CN59" s="68" t="str">
        <f t="shared" si="414"/>
        <v/>
      </c>
      <c r="CO59" s="65">
        <f t="shared" si="415"/>
        <v>248622748</v>
      </c>
      <c r="CP59" s="68" t="str">
        <f t="shared" si="416"/>
        <v/>
      </c>
      <c r="CQ59" s="67" t="str">
        <f t="shared" si="59"/>
        <v/>
      </c>
      <c r="CR59" s="68"/>
      <c r="CS59" s="68" t="str">
        <f t="shared" si="417"/>
        <v/>
      </c>
      <c r="CT59" s="68" t="str">
        <f t="shared" si="418"/>
        <v/>
      </c>
      <c r="CU59" s="65">
        <f t="shared" si="419"/>
        <v>82912053</v>
      </c>
      <c r="CV59" s="68" t="str">
        <f t="shared" si="420"/>
        <v/>
      </c>
      <c r="CW59" s="67" t="str">
        <f t="shared" si="64"/>
        <v/>
      </c>
      <c r="CX59" s="68"/>
      <c r="CY59" s="68" t="str">
        <f t="shared" si="421"/>
        <v/>
      </c>
      <c r="CZ59" s="68" t="str">
        <f t="shared" si="422"/>
        <v/>
      </c>
      <c r="DA59" s="65">
        <f t="shared" si="423"/>
        <v>74282903</v>
      </c>
      <c r="DB59" s="68" t="str">
        <f t="shared" si="424"/>
        <v/>
      </c>
      <c r="DC59" s="67" t="str">
        <f t="shared" si="69"/>
        <v/>
      </c>
      <c r="DD59" s="68"/>
      <c r="DE59" s="68" t="str">
        <f t="shared" si="425"/>
        <v/>
      </c>
      <c r="DF59" s="51" t="str">
        <f t="shared" si="426"/>
        <v/>
      </c>
      <c r="DG59" s="65">
        <f t="shared" si="427"/>
        <v>7843009</v>
      </c>
      <c r="DH59" s="51" t="str">
        <f t="shared" si="428"/>
        <v/>
      </c>
      <c r="DI59" s="69" t="str">
        <f t="shared" si="74"/>
        <v/>
      </c>
      <c r="DJ59" s="51"/>
      <c r="DK59" s="51" t="str">
        <f t="shared" si="429"/>
        <v/>
      </c>
      <c r="DL59" s="51" t="str">
        <f t="shared" si="430"/>
        <v/>
      </c>
      <c r="DM59" s="65">
        <f t="shared" si="431"/>
        <v>4245796</v>
      </c>
      <c r="DN59" s="51" t="str">
        <f t="shared" si="432"/>
        <v/>
      </c>
      <c r="DO59" s="69" t="str">
        <f t="shared" si="79"/>
        <v/>
      </c>
      <c r="DP59" s="51"/>
      <c r="DQ59" s="51" t="s">
        <v>319</v>
      </c>
      <c r="DR59" s="81">
        <f>BS251+BS299+BS404</f>
        <v>5329737</v>
      </c>
      <c r="DS59" s="82">
        <f>BY251+BY299+BY404</f>
        <v>19861603</v>
      </c>
      <c r="DT59" s="71">
        <v>222581</v>
      </c>
      <c r="DU59" s="78">
        <f t="shared" si="80"/>
        <v>23.945157043952538</v>
      </c>
    </row>
    <row r="60" spans="1:125" ht="15" x14ac:dyDescent="0.25">
      <c r="A60" s="50">
        <v>2017</v>
      </c>
      <c r="B60" s="51" t="s">
        <v>316</v>
      </c>
      <c r="C60" s="50" t="s">
        <v>95</v>
      </c>
      <c r="D60" s="53" t="s">
        <v>96</v>
      </c>
      <c r="E60" s="50" t="s">
        <v>23</v>
      </c>
      <c r="F60" s="54">
        <v>53416004</v>
      </c>
      <c r="G60" s="54">
        <v>210591534</v>
      </c>
      <c r="H60" s="54">
        <v>26811246</v>
      </c>
      <c r="I60" s="55">
        <v>417017715</v>
      </c>
      <c r="J60" s="50"/>
      <c r="K60" s="50" t="s">
        <v>2032</v>
      </c>
      <c r="L60" s="58" t="s">
        <v>2032</v>
      </c>
      <c r="M60" s="58" t="s">
        <v>2032</v>
      </c>
      <c r="N60" s="58" t="s">
        <v>2032</v>
      </c>
      <c r="O60" s="58" t="s">
        <v>2032</v>
      </c>
      <c r="P60" s="59"/>
      <c r="Q60" s="60">
        <v>274429783</v>
      </c>
      <c r="R60" s="60">
        <v>54792581</v>
      </c>
      <c r="S60" s="60">
        <v>77347663</v>
      </c>
      <c r="T60" s="60">
        <v>6543740</v>
      </c>
      <c r="U60" s="60">
        <v>5335279</v>
      </c>
      <c r="V60" s="79"/>
      <c r="W60" s="61">
        <f t="shared" si="394"/>
        <v>418449046</v>
      </c>
      <c r="X60" s="101">
        <v>45563103</v>
      </c>
      <c r="Y60" s="50"/>
      <c r="Z60" s="50"/>
      <c r="AA60" s="51" t="str">
        <f t="shared" si="395"/>
        <v/>
      </c>
      <c r="AB60" s="68" t="str">
        <f t="shared" si="396"/>
        <v/>
      </c>
      <c r="AC60" s="68" t="str">
        <f t="shared" si="397"/>
        <v/>
      </c>
      <c r="AD60" s="68" t="str">
        <f t="shared" si="398"/>
        <v/>
      </c>
      <c r="AE60" s="68" t="str">
        <f t="shared" si="399"/>
        <v/>
      </c>
      <c r="AF60" s="68" t="str">
        <f t="shared" si="400"/>
        <v/>
      </c>
      <c r="AG60" s="67" t="str">
        <f t="shared" si="7"/>
        <v/>
      </c>
      <c r="AH60" s="51"/>
      <c r="AI60" s="51" t="str">
        <f t="shared" si="8"/>
        <v/>
      </c>
      <c r="AJ60" s="68" t="str">
        <f t="shared" si="9"/>
        <v/>
      </c>
      <c r="AK60" s="68" t="str">
        <f t="shared" si="10"/>
        <v/>
      </c>
      <c r="AL60" s="68" t="str">
        <f t="shared" si="11"/>
        <v/>
      </c>
      <c r="AM60" s="68" t="str">
        <f t="shared" si="12"/>
        <v/>
      </c>
      <c r="AN60" s="68" t="str">
        <f t="shared" si="13"/>
        <v/>
      </c>
      <c r="AO60" s="67" t="str">
        <f t="shared" si="14"/>
        <v/>
      </c>
      <c r="AP60" s="51"/>
      <c r="AQ60" s="51" t="str">
        <f t="shared" si="15"/>
        <v/>
      </c>
      <c r="AR60" s="68" t="str">
        <f t="shared" si="16"/>
        <v/>
      </c>
      <c r="AS60" s="68" t="str">
        <f t="shared" si="17"/>
        <v/>
      </c>
      <c r="AT60" s="68" t="str">
        <f t="shared" si="18"/>
        <v/>
      </c>
      <c r="AU60" s="68" t="str">
        <f t="shared" si="19"/>
        <v/>
      </c>
      <c r="AV60" s="68" t="str">
        <f t="shared" si="20"/>
        <v/>
      </c>
      <c r="AW60" s="67" t="str">
        <f t="shared" si="21"/>
        <v/>
      </c>
      <c r="AX60" s="51"/>
      <c r="AY60" s="80">
        <f t="shared" si="22"/>
        <v>53416004</v>
      </c>
      <c r="AZ60" s="68">
        <f t="shared" si="23"/>
        <v>417017715</v>
      </c>
      <c r="BA60" s="68">
        <f t="shared" si="24"/>
        <v>274429783</v>
      </c>
      <c r="BB60" s="68">
        <f t="shared" si="25"/>
        <v>54792581</v>
      </c>
      <c r="BC60" s="68">
        <f t="shared" si="26"/>
        <v>77347663</v>
      </c>
      <c r="BD60" s="68">
        <f t="shared" si="27"/>
        <v>11879019</v>
      </c>
      <c r="BE60" s="68">
        <f t="shared" si="28"/>
        <v>45563103</v>
      </c>
      <c r="BF60" s="51"/>
      <c r="BG60" s="69" t="str">
        <f t="shared" si="29"/>
        <v/>
      </c>
      <c r="BH60" s="67" t="str">
        <f t="shared" si="30"/>
        <v/>
      </c>
      <c r="BI60" s="67" t="str">
        <f t="shared" si="31"/>
        <v/>
      </c>
      <c r="BJ60" s="67" t="str">
        <f t="shared" si="32"/>
        <v/>
      </c>
      <c r="BK60" s="67" t="str">
        <f t="shared" si="33"/>
        <v/>
      </c>
      <c r="BL60" s="67" t="str">
        <f t="shared" si="34"/>
        <v/>
      </c>
      <c r="BM60" s="65" t="str">
        <f t="shared" si="35"/>
        <v/>
      </c>
      <c r="BN60" s="51"/>
      <c r="BO60" s="51" t="str">
        <f t="shared" si="401"/>
        <v/>
      </c>
      <c r="BP60" s="51" t="str">
        <f t="shared" si="402"/>
        <v/>
      </c>
      <c r="BQ60" s="51" t="str">
        <f t="shared" si="403"/>
        <v/>
      </c>
      <c r="BR60" s="71">
        <f t="shared" si="404"/>
        <v>53416004</v>
      </c>
      <c r="BS60" s="69" t="str">
        <f t="shared" si="40"/>
        <v/>
      </c>
      <c r="BT60" s="51"/>
      <c r="BU60" s="68" t="str">
        <f t="shared" si="405"/>
        <v/>
      </c>
      <c r="BV60" s="68" t="str">
        <f t="shared" si="406"/>
        <v/>
      </c>
      <c r="BW60" s="68" t="str">
        <f t="shared" si="407"/>
        <v/>
      </c>
      <c r="BX60" s="65">
        <f t="shared" si="408"/>
        <v>417017715</v>
      </c>
      <c r="BY60" s="67" t="str">
        <f t="shared" si="44"/>
        <v/>
      </c>
      <c r="BZ60" s="68"/>
      <c r="CA60" s="65" t="str">
        <f t="shared" si="45"/>
        <v/>
      </c>
      <c r="CB60" s="67" t="str">
        <f t="shared" si="46"/>
        <v/>
      </c>
      <c r="CC60" s="67" t="str">
        <f t="shared" si="47"/>
        <v/>
      </c>
      <c r="CD60" s="67">
        <f t="shared" si="48"/>
        <v>45563103</v>
      </c>
      <c r="CE60" s="67" t="str">
        <f t="shared" si="49"/>
        <v/>
      </c>
      <c r="CF60" s="68"/>
      <c r="CG60" s="68" t="str">
        <f t="shared" si="409"/>
        <v/>
      </c>
      <c r="CH60" s="68" t="str">
        <f t="shared" si="410"/>
        <v/>
      </c>
      <c r="CI60" s="68" t="str">
        <f t="shared" si="411"/>
        <v/>
      </c>
      <c r="CJ60" s="65">
        <f t="shared" si="412"/>
        <v>418449046</v>
      </c>
      <c r="CK60" s="67" t="str">
        <f t="shared" si="54"/>
        <v/>
      </c>
      <c r="CL60" s="68"/>
      <c r="CM60" s="68" t="str">
        <f t="shared" si="413"/>
        <v/>
      </c>
      <c r="CN60" s="68" t="str">
        <f t="shared" si="414"/>
        <v/>
      </c>
      <c r="CO60" s="68" t="str">
        <f t="shared" si="415"/>
        <v/>
      </c>
      <c r="CP60" s="65">
        <f t="shared" si="416"/>
        <v>274429783</v>
      </c>
      <c r="CQ60" s="67" t="str">
        <f t="shared" si="59"/>
        <v/>
      </c>
      <c r="CR60" s="68"/>
      <c r="CS60" s="68" t="str">
        <f t="shared" si="417"/>
        <v/>
      </c>
      <c r="CT60" s="68" t="str">
        <f t="shared" si="418"/>
        <v/>
      </c>
      <c r="CU60" s="68" t="str">
        <f t="shared" si="419"/>
        <v/>
      </c>
      <c r="CV60" s="65">
        <f t="shared" si="420"/>
        <v>54792581</v>
      </c>
      <c r="CW60" s="67" t="str">
        <f t="shared" si="64"/>
        <v/>
      </c>
      <c r="CX60" s="68"/>
      <c r="CY60" s="68" t="str">
        <f t="shared" si="421"/>
        <v/>
      </c>
      <c r="CZ60" s="68" t="str">
        <f t="shared" si="422"/>
        <v/>
      </c>
      <c r="DA60" s="68" t="str">
        <f t="shared" si="423"/>
        <v/>
      </c>
      <c r="DB60" s="65">
        <f t="shared" si="424"/>
        <v>77347663</v>
      </c>
      <c r="DC60" s="67" t="str">
        <f t="shared" si="69"/>
        <v/>
      </c>
      <c r="DD60" s="68"/>
      <c r="DE60" s="68" t="str">
        <f t="shared" si="425"/>
        <v/>
      </c>
      <c r="DF60" s="51" t="str">
        <f t="shared" si="426"/>
        <v/>
      </c>
      <c r="DG60" s="51" t="str">
        <f t="shared" si="427"/>
        <v/>
      </c>
      <c r="DH60" s="65">
        <f t="shared" si="428"/>
        <v>6543740</v>
      </c>
      <c r="DI60" s="69" t="str">
        <f t="shared" si="74"/>
        <v/>
      </c>
      <c r="DJ60" s="51"/>
      <c r="DK60" s="51" t="str">
        <f t="shared" si="429"/>
        <v/>
      </c>
      <c r="DL60" s="51" t="str">
        <f t="shared" si="430"/>
        <v/>
      </c>
      <c r="DM60" s="51" t="str">
        <f t="shared" si="431"/>
        <v/>
      </c>
      <c r="DN60" s="65">
        <f t="shared" si="432"/>
        <v>5335279</v>
      </c>
      <c r="DO60" s="69" t="str">
        <f t="shared" si="79"/>
        <v/>
      </c>
      <c r="DP60" s="51"/>
      <c r="DQ60" s="51" t="s">
        <v>320</v>
      </c>
      <c r="DR60" s="81">
        <f>BS203</f>
        <v>1022636</v>
      </c>
      <c r="DS60" s="82">
        <f>BY203</f>
        <v>3227938</v>
      </c>
      <c r="DT60" s="71">
        <v>77916</v>
      </c>
      <c r="DU60" s="78">
        <f t="shared" si="80"/>
        <v>13.124852405154268</v>
      </c>
    </row>
    <row r="61" spans="1:125" ht="15" x14ac:dyDescent="0.25">
      <c r="A61" s="56">
        <v>2018</v>
      </c>
      <c r="B61" s="51" t="s">
        <v>316</v>
      </c>
      <c r="C61" s="50" t="s">
        <v>95</v>
      </c>
      <c r="D61" s="53" t="s">
        <v>96</v>
      </c>
      <c r="E61" s="50" t="s">
        <v>23</v>
      </c>
      <c r="F61" s="89">
        <v>52789850</v>
      </c>
      <c r="G61" s="89">
        <v>207299071</v>
      </c>
      <c r="H61" s="89">
        <v>27059822</v>
      </c>
      <c r="I61" s="90">
        <v>443989414</v>
      </c>
      <c r="J61" s="56" t="s">
        <v>161</v>
      </c>
      <c r="K61" s="55">
        <v>443989414</v>
      </c>
      <c r="L61" s="146"/>
      <c r="M61" s="146"/>
      <c r="N61" s="146"/>
      <c r="O61" s="146"/>
      <c r="P61" s="91"/>
      <c r="Q61" s="92">
        <v>168516587</v>
      </c>
      <c r="R61" s="92">
        <v>57799338</v>
      </c>
      <c r="S61" s="92">
        <v>74314441</v>
      </c>
      <c r="T61" s="92">
        <v>10623622</v>
      </c>
      <c r="U61" s="93">
        <v>134448074</v>
      </c>
      <c r="V61" s="94"/>
      <c r="W61" s="61">
        <f t="shared" si="394"/>
        <v>445702062</v>
      </c>
      <c r="X61" s="90">
        <v>74470393</v>
      </c>
      <c r="Y61" s="147"/>
      <c r="Z61" s="147"/>
      <c r="AA61" s="148"/>
      <c r="AB61" s="149"/>
      <c r="AC61" s="149"/>
      <c r="AD61" s="149"/>
      <c r="AE61" s="150"/>
      <c r="AF61" s="150"/>
      <c r="AG61" s="67" t="str">
        <f t="shared" si="7"/>
        <v/>
      </c>
      <c r="AH61" s="51"/>
      <c r="AI61" s="51" t="str">
        <f t="shared" si="8"/>
        <v/>
      </c>
      <c r="AJ61" s="68" t="str">
        <f t="shared" si="9"/>
        <v/>
      </c>
      <c r="AK61" s="68" t="str">
        <f t="shared" si="10"/>
        <v/>
      </c>
      <c r="AL61" s="68" t="str">
        <f t="shared" si="11"/>
        <v/>
      </c>
      <c r="AM61" s="68" t="str">
        <f t="shared" si="12"/>
        <v/>
      </c>
      <c r="AN61" s="68" t="str">
        <f t="shared" si="13"/>
        <v/>
      </c>
      <c r="AO61" s="67" t="str">
        <f t="shared" si="14"/>
        <v/>
      </c>
      <c r="AP61" s="51"/>
      <c r="AQ61" s="51" t="str">
        <f t="shared" si="15"/>
        <v/>
      </c>
      <c r="AR61" s="68" t="str">
        <f t="shared" si="16"/>
        <v/>
      </c>
      <c r="AS61" s="68" t="str">
        <f t="shared" si="17"/>
        <v/>
      </c>
      <c r="AT61" s="68" t="str">
        <f t="shared" si="18"/>
        <v/>
      </c>
      <c r="AU61" s="68" t="str">
        <f t="shared" si="19"/>
        <v/>
      </c>
      <c r="AV61" s="68" t="str">
        <f t="shared" si="20"/>
        <v/>
      </c>
      <c r="AW61" s="67" t="str">
        <f t="shared" si="21"/>
        <v/>
      </c>
      <c r="AX61" s="51"/>
      <c r="AY61" s="51" t="str">
        <f t="shared" si="22"/>
        <v/>
      </c>
      <c r="AZ61" s="68" t="str">
        <f t="shared" si="23"/>
        <v/>
      </c>
      <c r="BA61" s="68" t="str">
        <f t="shared" si="24"/>
        <v/>
      </c>
      <c r="BB61" s="68" t="str">
        <f t="shared" si="25"/>
        <v/>
      </c>
      <c r="BC61" s="68" t="str">
        <f t="shared" si="26"/>
        <v/>
      </c>
      <c r="BD61" s="68" t="str">
        <f t="shared" si="27"/>
        <v/>
      </c>
      <c r="BE61" s="68" t="str">
        <f t="shared" si="28"/>
        <v/>
      </c>
      <c r="BF61" s="51"/>
      <c r="BG61" s="96">
        <f t="shared" si="29"/>
        <v>52789850</v>
      </c>
      <c r="BH61" s="67">
        <f t="shared" si="30"/>
        <v>443989414</v>
      </c>
      <c r="BI61" s="67">
        <f t="shared" si="31"/>
        <v>168516587</v>
      </c>
      <c r="BJ61" s="67">
        <f t="shared" si="32"/>
        <v>57799338</v>
      </c>
      <c r="BK61" s="67">
        <f t="shared" si="33"/>
        <v>74314441</v>
      </c>
      <c r="BL61" s="67">
        <f t="shared" si="34"/>
        <v>145071696</v>
      </c>
      <c r="BM61" s="65">
        <f t="shared" si="35"/>
        <v>74470393</v>
      </c>
      <c r="BN61" s="151"/>
      <c r="BO61" s="151"/>
      <c r="BP61" s="152"/>
      <c r="BQ61" s="152"/>
      <c r="BR61" s="152"/>
      <c r="BS61" s="96">
        <f t="shared" si="40"/>
        <v>52789850</v>
      </c>
      <c r="BT61" s="151"/>
      <c r="BU61" s="150"/>
      <c r="BV61" s="153"/>
      <c r="BW61" s="153"/>
      <c r="BX61" s="153"/>
      <c r="BY61" s="67">
        <f t="shared" si="44"/>
        <v>443989414</v>
      </c>
      <c r="BZ61" s="150"/>
      <c r="CA61" s="65" t="str">
        <f t="shared" si="45"/>
        <v/>
      </c>
      <c r="CB61" s="67" t="str">
        <f t="shared" si="46"/>
        <v/>
      </c>
      <c r="CC61" s="67" t="str">
        <f t="shared" si="47"/>
        <v/>
      </c>
      <c r="CD61" s="67" t="str">
        <f t="shared" si="48"/>
        <v/>
      </c>
      <c r="CE61" s="67">
        <f t="shared" si="49"/>
        <v>74470393</v>
      </c>
      <c r="CF61" s="150"/>
      <c r="CG61" s="150"/>
      <c r="CH61" s="153"/>
      <c r="CI61" s="153"/>
      <c r="CJ61" s="153"/>
      <c r="CK61" s="67">
        <f t="shared" si="54"/>
        <v>445702062</v>
      </c>
      <c r="CL61" s="150"/>
      <c r="CM61" s="150"/>
      <c r="CN61" s="153"/>
      <c r="CO61" s="153"/>
      <c r="CP61" s="153"/>
      <c r="CQ61" s="67">
        <f t="shared" si="59"/>
        <v>168516587</v>
      </c>
      <c r="CR61" s="150"/>
      <c r="CS61" s="150"/>
      <c r="CT61" s="153"/>
      <c r="CU61" s="153"/>
      <c r="CV61" s="153"/>
      <c r="CW61" s="67">
        <f t="shared" si="64"/>
        <v>57799338</v>
      </c>
      <c r="CX61" s="150"/>
      <c r="CY61" s="150"/>
      <c r="CZ61" s="153"/>
      <c r="DA61" s="153"/>
      <c r="DB61" s="153"/>
      <c r="DC61" s="67">
        <f t="shared" si="69"/>
        <v>74314441</v>
      </c>
      <c r="DD61" s="150"/>
      <c r="DE61" s="150"/>
      <c r="DF61" s="152"/>
      <c r="DG61" s="152"/>
      <c r="DH61" s="152"/>
      <c r="DI61" s="67">
        <f t="shared" si="74"/>
        <v>10623622</v>
      </c>
      <c r="DJ61" s="151"/>
      <c r="DK61" s="151"/>
      <c r="DL61" s="152"/>
      <c r="DM61" s="152"/>
      <c r="DN61" s="152"/>
      <c r="DO61" s="67">
        <f t="shared" si="79"/>
        <v>168516587</v>
      </c>
      <c r="DP61" s="152"/>
      <c r="DQ61" s="152"/>
      <c r="DR61" s="152"/>
      <c r="DS61" s="152"/>
      <c r="DT61" s="152"/>
      <c r="DU61" s="172"/>
    </row>
    <row r="62" spans="1:125" ht="15" x14ac:dyDescent="0.25">
      <c r="A62" s="50"/>
      <c r="B62" s="51"/>
      <c r="C62" s="50"/>
      <c r="D62" s="53"/>
      <c r="E62" s="50"/>
      <c r="F62" s="54"/>
      <c r="G62" s="54"/>
      <c r="H62" s="54"/>
      <c r="I62" s="55"/>
      <c r="J62" s="50"/>
      <c r="K62" s="50" t="s">
        <v>2032</v>
      </c>
      <c r="L62" s="58"/>
      <c r="M62" s="58"/>
      <c r="N62" s="58"/>
      <c r="O62" s="58"/>
      <c r="P62" s="59"/>
      <c r="Q62" s="60"/>
      <c r="R62" s="60"/>
      <c r="S62" s="60"/>
      <c r="T62" s="60"/>
      <c r="U62" s="60"/>
      <c r="V62" s="79"/>
      <c r="W62" s="61"/>
      <c r="X62" s="101"/>
      <c r="Y62" s="50"/>
      <c r="Z62" s="50"/>
      <c r="AA62" s="102"/>
      <c r="AB62" s="64"/>
      <c r="AC62" s="64"/>
      <c r="AD62" s="64"/>
      <c r="AE62" s="65"/>
      <c r="AF62" s="65"/>
      <c r="AG62" s="67" t="str">
        <f t="shared" si="7"/>
        <v/>
      </c>
      <c r="AH62" s="51"/>
      <c r="AI62" s="51" t="str">
        <f t="shared" si="8"/>
        <v/>
      </c>
      <c r="AJ62" s="68" t="str">
        <f t="shared" si="9"/>
        <v/>
      </c>
      <c r="AK62" s="68" t="str">
        <f t="shared" si="10"/>
        <v/>
      </c>
      <c r="AL62" s="68" t="str">
        <f t="shared" si="11"/>
        <v/>
      </c>
      <c r="AM62" s="68" t="str">
        <f t="shared" si="12"/>
        <v/>
      </c>
      <c r="AN62" s="68" t="str">
        <f t="shared" si="13"/>
        <v/>
      </c>
      <c r="AO62" s="67" t="str">
        <f t="shared" si="14"/>
        <v/>
      </c>
      <c r="AP62" s="51"/>
      <c r="AQ62" s="51" t="str">
        <f t="shared" si="15"/>
        <v/>
      </c>
      <c r="AR62" s="68" t="str">
        <f t="shared" si="16"/>
        <v/>
      </c>
      <c r="AS62" s="68" t="str">
        <f t="shared" si="17"/>
        <v/>
      </c>
      <c r="AT62" s="68" t="str">
        <f t="shared" si="18"/>
        <v/>
      </c>
      <c r="AU62" s="68" t="str">
        <f t="shared" si="19"/>
        <v/>
      </c>
      <c r="AV62" s="68" t="str">
        <f t="shared" si="20"/>
        <v/>
      </c>
      <c r="AW62" s="67" t="str">
        <f t="shared" si="21"/>
        <v/>
      </c>
      <c r="AX62" s="51"/>
      <c r="AY62" s="51" t="str">
        <f t="shared" si="22"/>
        <v/>
      </c>
      <c r="AZ62" s="68" t="str">
        <f t="shared" si="23"/>
        <v/>
      </c>
      <c r="BA62" s="68" t="str">
        <f t="shared" si="24"/>
        <v/>
      </c>
      <c r="BB62" s="68" t="str">
        <f t="shared" si="25"/>
        <v/>
      </c>
      <c r="BC62" s="68" t="str">
        <f t="shared" si="26"/>
        <v/>
      </c>
      <c r="BD62" s="68" t="str">
        <f t="shared" si="27"/>
        <v/>
      </c>
      <c r="BE62" s="68" t="str">
        <f t="shared" si="28"/>
        <v/>
      </c>
      <c r="BF62" s="51"/>
      <c r="BG62" s="69" t="str">
        <f t="shared" si="29"/>
        <v/>
      </c>
      <c r="BH62" s="67" t="str">
        <f t="shared" si="30"/>
        <v/>
      </c>
      <c r="BI62" s="67" t="str">
        <f t="shared" si="31"/>
        <v/>
      </c>
      <c r="BJ62" s="67" t="str">
        <f t="shared" si="32"/>
        <v/>
      </c>
      <c r="BK62" s="67" t="str">
        <f t="shared" si="33"/>
        <v/>
      </c>
      <c r="BL62" s="67" t="str">
        <f t="shared" si="34"/>
        <v/>
      </c>
      <c r="BM62" s="65" t="str">
        <f t="shared" si="35"/>
        <v/>
      </c>
      <c r="BN62" s="70"/>
      <c r="BO62" s="70"/>
      <c r="BP62" s="51"/>
      <c r="BQ62" s="51"/>
      <c r="BR62" s="51"/>
      <c r="BS62" s="69" t="str">
        <f t="shared" si="40"/>
        <v/>
      </c>
      <c r="BT62" s="70"/>
      <c r="BU62" s="65"/>
      <c r="BV62" s="68"/>
      <c r="BW62" s="68"/>
      <c r="BX62" s="68"/>
      <c r="BY62" s="67" t="str">
        <f t="shared" si="44"/>
        <v/>
      </c>
      <c r="BZ62" s="65"/>
      <c r="CA62" s="65" t="str">
        <f t="shared" si="45"/>
        <v/>
      </c>
      <c r="CB62" s="67" t="str">
        <f t="shared" si="46"/>
        <v/>
      </c>
      <c r="CC62" s="67" t="str">
        <f t="shared" si="47"/>
        <v/>
      </c>
      <c r="CD62" s="67" t="str">
        <f t="shared" si="48"/>
        <v/>
      </c>
      <c r="CE62" s="67" t="str">
        <f t="shared" si="49"/>
        <v/>
      </c>
      <c r="CF62" s="65"/>
      <c r="CG62" s="65"/>
      <c r="CH62" s="68"/>
      <c r="CI62" s="68"/>
      <c r="CJ62" s="68"/>
      <c r="CK62" s="67" t="str">
        <f t="shared" si="54"/>
        <v/>
      </c>
      <c r="CL62" s="65"/>
      <c r="CM62" s="65"/>
      <c r="CN62" s="68"/>
      <c r="CO62" s="68"/>
      <c r="CP62" s="68"/>
      <c r="CQ62" s="67" t="str">
        <f t="shared" si="59"/>
        <v/>
      </c>
      <c r="CR62" s="65"/>
      <c r="CS62" s="65"/>
      <c r="CT62" s="68"/>
      <c r="CU62" s="68"/>
      <c r="CV62" s="68"/>
      <c r="CW62" s="67" t="str">
        <f t="shared" si="64"/>
        <v/>
      </c>
      <c r="CX62" s="65"/>
      <c r="CY62" s="65"/>
      <c r="CZ62" s="68"/>
      <c r="DA62" s="68"/>
      <c r="DB62" s="68"/>
      <c r="DC62" s="67" t="str">
        <f t="shared" si="69"/>
        <v/>
      </c>
      <c r="DD62" s="65"/>
      <c r="DE62" s="65"/>
      <c r="DF62" s="51"/>
      <c r="DG62" s="51"/>
      <c r="DH62" s="51"/>
      <c r="DI62" s="69" t="str">
        <f t="shared" si="74"/>
        <v/>
      </c>
      <c r="DJ62" s="70"/>
      <c r="DK62" s="70"/>
      <c r="DL62" s="51"/>
      <c r="DM62" s="51"/>
      <c r="DN62" s="51"/>
      <c r="DO62" s="69" t="str">
        <f t="shared" si="79"/>
        <v/>
      </c>
      <c r="DP62" s="51"/>
      <c r="DQ62" s="51"/>
      <c r="DR62" s="80" t="e">
        <f>SUM(DR3:DR60)</f>
        <v>#VALUE!</v>
      </c>
      <c r="DS62" s="51"/>
      <c r="DT62" s="51"/>
      <c r="DU62" s="181"/>
    </row>
    <row r="63" spans="1:125" ht="15" x14ac:dyDescent="0.25">
      <c r="A63" s="50">
        <v>2014</v>
      </c>
      <c r="B63" s="51" t="s">
        <v>327</v>
      </c>
      <c r="C63" s="50" t="s">
        <v>328</v>
      </c>
      <c r="D63" s="53" t="s">
        <v>328</v>
      </c>
      <c r="E63" s="50" t="s">
        <v>23</v>
      </c>
      <c r="F63" s="54">
        <v>228748481</v>
      </c>
      <c r="G63" s="54">
        <v>488371742</v>
      </c>
      <c r="H63" s="54">
        <v>26091833</v>
      </c>
      <c r="I63" s="55">
        <v>714836008</v>
      </c>
      <c r="J63" s="50"/>
      <c r="K63" s="50" t="s">
        <v>2032</v>
      </c>
      <c r="L63" s="58" t="s">
        <v>2032</v>
      </c>
      <c r="M63" s="58" t="s">
        <v>2032</v>
      </c>
      <c r="N63" s="58" t="s">
        <v>2032</v>
      </c>
      <c r="O63" s="58" t="s">
        <v>2032</v>
      </c>
      <c r="P63" s="59"/>
      <c r="Q63" s="60">
        <v>370987875</v>
      </c>
      <c r="R63" s="60">
        <v>120891263</v>
      </c>
      <c r="S63" s="60">
        <v>212823751</v>
      </c>
      <c r="T63" s="60">
        <v>5450805</v>
      </c>
      <c r="U63" s="60">
        <v>40592940</v>
      </c>
      <c r="V63" s="79"/>
      <c r="W63" s="61">
        <f t="shared" ref="W63:W67" si="433">R63+S63+T63+U63+Q63</f>
        <v>750746634</v>
      </c>
      <c r="X63" s="101">
        <v>434600183</v>
      </c>
      <c r="Y63" s="50"/>
      <c r="Z63" s="50" t="s">
        <v>328</v>
      </c>
      <c r="AA63" s="62">
        <f t="shared" ref="AA63:AA66" si="434">IF(A63 =2014,IF(Y63 ="",F63,""),"")</f>
        <v>228748481</v>
      </c>
      <c r="AB63" s="64">
        <f t="shared" ref="AB63:AB66" si="435">IF(A63 =2014,IF(Y63 ="",I63,""),"")</f>
        <v>714836008</v>
      </c>
      <c r="AC63" s="64">
        <f t="shared" ref="AC63:AC66" si="436">IF(A63 =2014,IF(Y63 ="",Q63,""),"")</f>
        <v>370987875</v>
      </c>
      <c r="AD63" s="64">
        <f t="shared" ref="AD63:AD66" si="437">IF(A63 =2014,IF(Y63 ="",R63,""),"")</f>
        <v>120891263</v>
      </c>
      <c r="AE63" s="65">
        <f t="shared" ref="AE63:AE66" si="438">IF(A63 =2014,IF(Y63 ="",S63,""),"")</f>
        <v>212823751</v>
      </c>
      <c r="AF63" s="65">
        <f t="shared" ref="AF63:AF66" si="439">IF(A63 =2014,IF(Y63 ="",T63+U63,""),"")</f>
        <v>46043745</v>
      </c>
      <c r="AG63" s="67">
        <f t="shared" si="7"/>
        <v>434600183</v>
      </c>
      <c r="AH63" s="51"/>
      <c r="AI63" s="51" t="str">
        <f t="shared" si="8"/>
        <v/>
      </c>
      <c r="AJ63" s="68" t="str">
        <f t="shared" si="9"/>
        <v/>
      </c>
      <c r="AK63" s="68" t="str">
        <f t="shared" si="10"/>
        <v/>
      </c>
      <c r="AL63" s="68" t="str">
        <f t="shared" si="11"/>
        <v/>
      </c>
      <c r="AM63" s="68" t="str">
        <f t="shared" si="12"/>
        <v/>
      </c>
      <c r="AN63" s="68" t="str">
        <f t="shared" si="13"/>
        <v/>
      </c>
      <c r="AO63" s="67" t="str">
        <f t="shared" si="14"/>
        <v/>
      </c>
      <c r="AP63" s="51"/>
      <c r="AQ63" s="51" t="str">
        <f t="shared" si="15"/>
        <v/>
      </c>
      <c r="AR63" s="68" t="str">
        <f t="shared" si="16"/>
        <v/>
      </c>
      <c r="AS63" s="68" t="str">
        <f t="shared" si="17"/>
        <v/>
      </c>
      <c r="AT63" s="68" t="str">
        <f t="shared" si="18"/>
        <v/>
      </c>
      <c r="AU63" s="68" t="str">
        <f t="shared" si="19"/>
        <v/>
      </c>
      <c r="AV63" s="68" t="str">
        <f t="shared" si="20"/>
        <v/>
      </c>
      <c r="AW63" s="67" t="str">
        <f t="shared" si="21"/>
        <v/>
      </c>
      <c r="AX63" s="51"/>
      <c r="AY63" s="51" t="str">
        <f t="shared" si="22"/>
        <v/>
      </c>
      <c r="AZ63" s="68" t="str">
        <f t="shared" si="23"/>
        <v/>
      </c>
      <c r="BA63" s="68" t="str">
        <f t="shared" si="24"/>
        <v/>
      </c>
      <c r="BB63" s="68" t="str">
        <f t="shared" si="25"/>
        <v/>
      </c>
      <c r="BC63" s="68" t="str">
        <f t="shared" si="26"/>
        <v/>
      </c>
      <c r="BD63" s="68" t="str">
        <f t="shared" si="27"/>
        <v/>
      </c>
      <c r="BE63" s="68" t="str">
        <f t="shared" si="28"/>
        <v/>
      </c>
      <c r="BF63" s="51"/>
      <c r="BG63" s="69" t="str">
        <f t="shared" si="29"/>
        <v/>
      </c>
      <c r="BH63" s="67" t="str">
        <f t="shared" si="30"/>
        <v/>
      </c>
      <c r="BI63" s="67" t="str">
        <f t="shared" si="31"/>
        <v/>
      </c>
      <c r="BJ63" s="67" t="str">
        <f t="shared" si="32"/>
        <v/>
      </c>
      <c r="BK63" s="67" t="str">
        <f t="shared" si="33"/>
        <v/>
      </c>
      <c r="BL63" s="67" t="str">
        <f t="shared" si="34"/>
        <v/>
      </c>
      <c r="BM63" s="65" t="str">
        <f t="shared" si="35"/>
        <v/>
      </c>
      <c r="BN63" s="70"/>
      <c r="BO63" s="71">
        <f t="shared" ref="BO63:BO66" si="440">IF(A63 =2014,F63,"")</f>
        <v>228748481</v>
      </c>
      <c r="BP63" s="51" t="str">
        <f t="shared" ref="BP63:BP66" si="441">IF(A63 =2015,F63,"")</f>
        <v/>
      </c>
      <c r="BQ63" s="51" t="str">
        <f t="shared" ref="BQ63:BQ66" si="442">IF(A63 =2016,F63,"")</f>
        <v/>
      </c>
      <c r="BR63" s="51" t="str">
        <f t="shared" ref="BR63:BR66" si="443">IF(A63 =2017,F63,"")</f>
        <v/>
      </c>
      <c r="BS63" s="69" t="str">
        <f t="shared" si="40"/>
        <v/>
      </c>
      <c r="BT63" s="70"/>
      <c r="BU63" s="65">
        <f t="shared" ref="BU63:BU66" si="444">IF(A63 =2014,I63,"")</f>
        <v>714836008</v>
      </c>
      <c r="BV63" s="68" t="str">
        <f t="shared" ref="BV63:BV66" si="445">IF(A63 =2015,I63,"")</f>
        <v/>
      </c>
      <c r="BW63" s="68" t="str">
        <f t="shared" ref="BW63:BW66" si="446">IF(A63 =2016,I63,"")</f>
        <v/>
      </c>
      <c r="BX63" s="68" t="str">
        <f t="shared" ref="BX63:BX66" si="447">IF(A63 =2017,I63,"")</f>
        <v/>
      </c>
      <c r="BY63" s="67" t="str">
        <f t="shared" si="44"/>
        <v/>
      </c>
      <c r="BZ63" s="65"/>
      <c r="CA63" s="65">
        <f t="shared" si="45"/>
        <v>434600183</v>
      </c>
      <c r="CB63" s="67" t="str">
        <f t="shared" si="46"/>
        <v/>
      </c>
      <c r="CC63" s="67" t="str">
        <f t="shared" si="47"/>
        <v/>
      </c>
      <c r="CD63" s="67" t="str">
        <f t="shared" si="48"/>
        <v/>
      </c>
      <c r="CE63" s="67" t="str">
        <f t="shared" si="49"/>
        <v/>
      </c>
      <c r="CF63" s="65"/>
      <c r="CG63" s="65">
        <f t="shared" ref="CG63:CG66" si="448">IF(A63 =2014,Q63+R63+S63+T63+U63,"")</f>
        <v>750746634</v>
      </c>
      <c r="CH63" s="68" t="str">
        <f t="shared" ref="CH63:CH66" si="449">IF(A63 =2015,Q63+R63+S63+T63+U63,"")</f>
        <v/>
      </c>
      <c r="CI63" s="68" t="str">
        <f t="shared" ref="CI63:CI66" si="450">IF(A63 =2016,Q63+R63+S63+T63+U63,"")</f>
        <v/>
      </c>
      <c r="CJ63" s="68" t="str">
        <f t="shared" ref="CJ63:CJ66" si="451">IF(A63 =2017,Q63+R63+S63+T63+U63,"")</f>
        <v/>
      </c>
      <c r="CK63" s="67" t="str">
        <f t="shared" si="54"/>
        <v/>
      </c>
      <c r="CL63" s="65"/>
      <c r="CM63" s="65">
        <f t="shared" ref="CM63:CM66" si="452">IF(A63 =2014,Q63,"")</f>
        <v>370987875</v>
      </c>
      <c r="CN63" s="68" t="str">
        <f t="shared" ref="CN63:CN66" si="453">IF(A63 =2015,Q63,"")</f>
        <v/>
      </c>
      <c r="CO63" s="68" t="str">
        <f t="shared" ref="CO63:CO66" si="454">IF(A63 =2016,Q63,"")</f>
        <v/>
      </c>
      <c r="CP63" s="68" t="str">
        <f t="shared" ref="CP63:CP66" si="455">IF(A63 =2017,Q63,"")</f>
        <v/>
      </c>
      <c r="CQ63" s="67" t="str">
        <f t="shared" si="59"/>
        <v/>
      </c>
      <c r="CR63" s="65"/>
      <c r="CS63" s="65">
        <f t="shared" ref="CS63:CS66" si="456">IF(A63 =2014,R63,"")</f>
        <v>120891263</v>
      </c>
      <c r="CT63" s="68" t="str">
        <f t="shared" ref="CT63:CT66" si="457">IF(A63 =2015,R63,"")</f>
        <v/>
      </c>
      <c r="CU63" s="68" t="str">
        <f t="shared" ref="CU63:CU66" si="458">IF(A63 =2016,R63,"")</f>
        <v/>
      </c>
      <c r="CV63" s="68" t="str">
        <f t="shared" ref="CV63:CV66" si="459">IF(A63 =2017,R63,"")</f>
        <v/>
      </c>
      <c r="CW63" s="67" t="str">
        <f t="shared" si="64"/>
        <v/>
      </c>
      <c r="CX63" s="65"/>
      <c r="CY63" s="65">
        <f t="shared" ref="CY63:CY66" si="460">IF(A63 =2014,S63,"")</f>
        <v>212823751</v>
      </c>
      <c r="CZ63" s="68" t="str">
        <f t="shared" ref="CZ63:CZ66" si="461">IF(A63 =2015,S63,"")</f>
        <v/>
      </c>
      <c r="DA63" s="68" t="str">
        <f t="shared" ref="DA63:DA66" si="462">IF(A63 =2016,S63,"")</f>
        <v/>
      </c>
      <c r="DB63" s="68" t="str">
        <f t="shared" ref="DB63:DB66" si="463">IF(A63 =2017,S63,"")</f>
        <v/>
      </c>
      <c r="DC63" s="67" t="str">
        <f t="shared" si="69"/>
        <v/>
      </c>
      <c r="DD63" s="65"/>
      <c r="DE63" s="65">
        <f t="shared" ref="DE63:DE66" si="464">IF(A63 =2014,T63,"")</f>
        <v>5450805</v>
      </c>
      <c r="DF63" s="51" t="str">
        <f t="shared" ref="DF63:DF66" si="465">IF(A63 =2015,T63,"")</f>
        <v/>
      </c>
      <c r="DG63" s="51" t="str">
        <f t="shared" ref="DG63:DG66" si="466">IF(A63 =2016,T63,"")</f>
        <v/>
      </c>
      <c r="DH63" s="51" t="str">
        <f t="shared" ref="DH63:DH66" si="467">IF(A63 =2017,T63,"")</f>
        <v/>
      </c>
      <c r="DI63" s="69" t="str">
        <f t="shared" si="74"/>
        <v/>
      </c>
      <c r="DJ63" s="70"/>
      <c r="DK63" s="65">
        <f t="shared" ref="DK63:DK66" si="468">IF(A63 =2014,U63,"")</f>
        <v>40592940</v>
      </c>
      <c r="DL63" s="51" t="str">
        <f t="shared" ref="DL63:DL66" si="469">IF(A63 =2015,U63,"")</f>
        <v/>
      </c>
      <c r="DM63" s="51" t="str">
        <f t="shared" ref="DM63:DM66" si="470">IF(A63 =2016,U63,"")</f>
        <v/>
      </c>
      <c r="DN63" s="51" t="str">
        <f t="shared" ref="DN63:DN66" si="471">IF(A63 =2017,U63,"")</f>
        <v/>
      </c>
      <c r="DO63" s="69" t="str">
        <f t="shared" si="79"/>
        <v/>
      </c>
      <c r="DP63" s="51"/>
      <c r="DQ63" s="51"/>
      <c r="DR63" s="51"/>
      <c r="DS63" s="51"/>
      <c r="DT63" s="51"/>
      <c r="DU63" s="181"/>
    </row>
    <row r="64" spans="1:125" ht="15" x14ac:dyDescent="0.25">
      <c r="A64" s="50">
        <v>2015</v>
      </c>
      <c r="B64" s="51" t="s">
        <v>327</v>
      </c>
      <c r="C64" s="50" t="s">
        <v>328</v>
      </c>
      <c r="D64" s="53" t="s">
        <v>328</v>
      </c>
      <c r="E64" s="50" t="s">
        <v>23</v>
      </c>
      <c r="F64" s="54">
        <v>220119336</v>
      </c>
      <c r="G64" s="54">
        <v>464626456</v>
      </c>
      <c r="H64" s="54">
        <v>25552102</v>
      </c>
      <c r="I64" s="55">
        <v>744904420</v>
      </c>
      <c r="J64" s="50"/>
      <c r="K64" s="50" t="s">
        <v>2032</v>
      </c>
      <c r="L64" s="58" t="s">
        <v>2032</v>
      </c>
      <c r="M64" s="58" t="s">
        <v>2032</v>
      </c>
      <c r="N64" s="58" t="s">
        <v>2032</v>
      </c>
      <c r="O64" s="58" t="s">
        <v>2032</v>
      </c>
      <c r="P64" s="59"/>
      <c r="Q64" s="60">
        <v>338950669</v>
      </c>
      <c r="R64" s="60">
        <v>126565988</v>
      </c>
      <c r="S64" s="60">
        <v>214676014</v>
      </c>
      <c r="T64" s="60">
        <v>7763457</v>
      </c>
      <c r="U64" s="60">
        <v>40554265</v>
      </c>
      <c r="V64" s="79"/>
      <c r="W64" s="61">
        <f t="shared" si="433"/>
        <v>728510393</v>
      </c>
      <c r="X64" s="101">
        <v>285661060</v>
      </c>
      <c r="Y64" s="50"/>
      <c r="Z64" s="50" t="s">
        <v>328</v>
      </c>
      <c r="AA64" s="51" t="str">
        <f t="shared" si="434"/>
        <v/>
      </c>
      <c r="AB64" s="68" t="str">
        <f t="shared" si="435"/>
        <v/>
      </c>
      <c r="AC64" s="68" t="str">
        <f t="shared" si="436"/>
        <v/>
      </c>
      <c r="AD64" s="68" t="str">
        <f t="shared" si="437"/>
        <v/>
      </c>
      <c r="AE64" s="68" t="str">
        <f t="shared" si="438"/>
        <v/>
      </c>
      <c r="AF64" s="68" t="str">
        <f t="shared" si="439"/>
        <v/>
      </c>
      <c r="AG64" s="67" t="str">
        <f t="shared" si="7"/>
        <v/>
      </c>
      <c r="AH64" s="51"/>
      <c r="AI64" s="80">
        <f t="shared" si="8"/>
        <v>220119336</v>
      </c>
      <c r="AJ64" s="68">
        <f t="shared" si="9"/>
        <v>744904420</v>
      </c>
      <c r="AK64" s="68">
        <f t="shared" si="10"/>
        <v>338950669</v>
      </c>
      <c r="AL64" s="68">
        <f t="shared" si="11"/>
        <v>126565988</v>
      </c>
      <c r="AM64" s="68">
        <f t="shared" si="12"/>
        <v>214676014</v>
      </c>
      <c r="AN64" s="68">
        <f t="shared" si="13"/>
        <v>48317722</v>
      </c>
      <c r="AO64" s="67">
        <f t="shared" si="14"/>
        <v>285661060</v>
      </c>
      <c r="AP64" s="51"/>
      <c r="AQ64" s="51" t="str">
        <f t="shared" si="15"/>
        <v/>
      </c>
      <c r="AR64" s="68" t="str">
        <f t="shared" si="16"/>
        <v/>
      </c>
      <c r="AS64" s="68" t="str">
        <f t="shared" si="17"/>
        <v/>
      </c>
      <c r="AT64" s="68" t="str">
        <f t="shared" si="18"/>
        <v/>
      </c>
      <c r="AU64" s="68" t="str">
        <f t="shared" si="19"/>
        <v/>
      </c>
      <c r="AV64" s="68" t="str">
        <f t="shared" si="20"/>
        <v/>
      </c>
      <c r="AW64" s="67" t="str">
        <f t="shared" si="21"/>
        <v/>
      </c>
      <c r="AX64" s="51"/>
      <c r="AY64" s="51" t="str">
        <f t="shared" si="22"/>
        <v/>
      </c>
      <c r="AZ64" s="68" t="str">
        <f t="shared" si="23"/>
        <v/>
      </c>
      <c r="BA64" s="68" t="str">
        <f t="shared" si="24"/>
        <v/>
      </c>
      <c r="BB64" s="68" t="str">
        <f t="shared" si="25"/>
        <v/>
      </c>
      <c r="BC64" s="68" t="str">
        <f t="shared" si="26"/>
        <v/>
      </c>
      <c r="BD64" s="68" t="str">
        <f t="shared" si="27"/>
        <v/>
      </c>
      <c r="BE64" s="68" t="str">
        <f t="shared" si="28"/>
        <v/>
      </c>
      <c r="BF64" s="51"/>
      <c r="BG64" s="69" t="str">
        <f t="shared" si="29"/>
        <v/>
      </c>
      <c r="BH64" s="67" t="str">
        <f t="shared" si="30"/>
        <v/>
      </c>
      <c r="BI64" s="67" t="str">
        <f t="shared" si="31"/>
        <v/>
      </c>
      <c r="BJ64" s="67" t="str">
        <f t="shared" si="32"/>
        <v/>
      </c>
      <c r="BK64" s="67" t="str">
        <f t="shared" si="33"/>
        <v/>
      </c>
      <c r="BL64" s="67" t="str">
        <f t="shared" si="34"/>
        <v/>
      </c>
      <c r="BM64" s="65" t="str">
        <f t="shared" si="35"/>
        <v/>
      </c>
      <c r="BN64" s="51"/>
      <c r="BO64" s="51" t="str">
        <f t="shared" si="440"/>
        <v/>
      </c>
      <c r="BP64" s="71">
        <f t="shared" si="441"/>
        <v>220119336</v>
      </c>
      <c r="BQ64" s="51" t="str">
        <f t="shared" si="442"/>
        <v/>
      </c>
      <c r="BR64" s="51" t="str">
        <f t="shared" si="443"/>
        <v/>
      </c>
      <c r="BS64" s="69" t="str">
        <f t="shared" si="40"/>
        <v/>
      </c>
      <c r="BT64" s="51"/>
      <c r="BU64" s="68" t="str">
        <f t="shared" si="444"/>
        <v/>
      </c>
      <c r="BV64" s="65">
        <f t="shared" si="445"/>
        <v>744904420</v>
      </c>
      <c r="BW64" s="68" t="str">
        <f t="shared" si="446"/>
        <v/>
      </c>
      <c r="BX64" s="68" t="str">
        <f t="shared" si="447"/>
        <v/>
      </c>
      <c r="BY64" s="67" t="str">
        <f t="shared" si="44"/>
        <v/>
      </c>
      <c r="BZ64" s="68"/>
      <c r="CA64" s="65" t="str">
        <f t="shared" si="45"/>
        <v/>
      </c>
      <c r="CB64" s="67">
        <f t="shared" si="46"/>
        <v>285661060</v>
      </c>
      <c r="CC64" s="67" t="str">
        <f t="shared" si="47"/>
        <v/>
      </c>
      <c r="CD64" s="67" t="str">
        <f t="shared" si="48"/>
        <v/>
      </c>
      <c r="CE64" s="67" t="str">
        <f t="shared" si="49"/>
        <v/>
      </c>
      <c r="CF64" s="68"/>
      <c r="CG64" s="68" t="str">
        <f t="shared" si="448"/>
        <v/>
      </c>
      <c r="CH64" s="65">
        <f t="shared" si="449"/>
        <v>728510393</v>
      </c>
      <c r="CI64" s="68" t="str">
        <f t="shared" si="450"/>
        <v/>
      </c>
      <c r="CJ64" s="68" t="str">
        <f t="shared" si="451"/>
        <v/>
      </c>
      <c r="CK64" s="67" t="str">
        <f t="shared" si="54"/>
        <v/>
      </c>
      <c r="CL64" s="68"/>
      <c r="CM64" s="68" t="str">
        <f t="shared" si="452"/>
        <v/>
      </c>
      <c r="CN64" s="65">
        <f t="shared" si="453"/>
        <v>338950669</v>
      </c>
      <c r="CO64" s="68" t="str">
        <f t="shared" si="454"/>
        <v/>
      </c>
      <c r="CP64" s="68" t="str">
        <f t="shared" si="455"/>
        <v/>
      </c>
      <c r="CQ64" s="67" t="str">
        <f t="shared" si="59"/>
        <v/>
      </c>
      <c r="CR64" s="68"/>
      <c r="CS64" s="68" t="str">
        <f t="shared" si="456"/>
        <v/>
      </c>
      <c r="CT64" s="65">
        <f t="shared" si="457"/>
        <v>126565988</v>
      </c>
      <c r="CU64" s="68" t="str">
        <f t="shared" si="458"/>
        <v/>
      </c>
      <c r="CV64" s="68" t="str">
        <f t="shared" si="459"/>
        <v/>
      </c>
      <c r="CW64" s="67" t="str">
        <f t="shared" si="64"/>
        <v/>
      </c>
      <c r="CX64" s="68"/>
      <c r="CY64" s="68" t="str">
        <f t="shared" si="460"/>
        <v/>
      </c>
      <c r="CZ64" s="65">
        <f t="shared" si="461"/>
        <v>214676014</v>
      </c>
      <c r="DA64" s="68" t="str">
        <f t="shared" si="462"/>
        <v/>
      </c>
      <c r="DB64" s="68" t="str">
        <f t="shared" si="463"/>
        <v/>
      </c>
      <c r="DC64" s="67" t="str">
        <f t="shared" si="69"/>
        <v/>
      </c>
      <c r="DD64" s="68"/>
      <c r="DE64" s="68" t="str">
        <f t="shared" si="464"/>
        <v/>
      </c>
      <c r="DF64" s="65">
        <f t="shared" si="465"/>
        <v>7763457</v>
      </c>
      <c r="DG64" s="51" t="str">
        <f t="shared" si="466"/>
        <v/>
      </c>
      <c r="DH64" s="51" t="str">
        <f t="shared" si="467"/>
        <v/>
      </c>
      <c r="DI64" s="69" t="str">
        <f t="shared" si="74"/>
        <v/>
      </c>
      <c r="DJ64" s="51"/>
      <c r="DK64" s="51" t="str">
        <f t="shared" si="468"/>
        <v/>
      </c>
      <c r="DL64" s="65">
        <f t="shared" si="469"/>
        <v>40554265</v>
      </c>
      <c r="DM64" s="51" t="str">
        <f t="shared" si="470"/>
        <v/>
      </c>
      <c r="DN64" s="51" t="str">
        <f t="shared" si="471"/>
        <v/>
      </c>
      <c r="DO64" s="69" t="str">
        <f t="shared" si="79"/>
        <v/>
      </c>
      <c r="DP64" s="51"/>
      <c r="DQ64" s="51"/>
      <c r="DR64" s="80">
        <v>1292323801</v>
      </c>
      <c r="DS64" s="51"/>
      <c r="DT64" s="51"/>
      <c r="DU64" s="181"/>
    </row>
    <row r="65" spans="1:125" ht="15" x14ac:dyDescent="0.25">
      <c r="A65" s="50">
        <v>2016</v>
      </c>
      <c r="B65" s="51" t="s">
        <v>327</v>
      </c>
      <c r="C65" s="50" t="s">
        <v>328</v>
      </c>
      <c r="D65" s="53" t="s">
        <v>328</v>
      </c>
      <c r="E65" s="50" t="s">
        <v>23</v>
      </c>
      <c r="F65" s="54">
        <v>232827475</v>
      </c>
      <c r="G65" s="54">
        <v>490623345</v>
      </c>
      <c r="H65" s="54">
        <v>27397217</v>
      </c>
      <c r="I65" s="55">
        <v>803584743</v>
      </c>
      <c r="J65" s="50"/>
      <c r="K65" s="50" t="s">
        <v>2032</v>
      </c>
      <c r="L65" s="58" t="s">
        <v>2032</v>
      </c>
      <c r="M65" s="58" t="s">
        <v>2032</v>
      </c>
      <c r="N65" s="58" t="s">
        <v>2032</v>
      </c>
      <c r="O65" s="58" t="s">
        <v>2032</v>
      </c>
      <c r="P65" s="59"/>
      <c r="Q65" s="60">
        <v>380366640</v>
      </c>
      <c r="R65" s="60">
        <v>124853482</v>
      </c>
      <c r="S65" s="60">
        <v>206735189</v>
      </c>
      <c r="T65" s="60">
        <v>7191144</v>
      </c>
      <c r="U65" s="60">
        <v>77483543</v>
      </c>
      <c r="V65" s="79"/>
      <c r="W65" s="61">
        <f t="shared" si="433"/>
        <v>796629998</v>
      </c>
      <c r="X65" s="101">
        <v>413426828</v>
      </c>
      <c r="Y65" s="50"/>
      <c r="Z65" s="50" t="s">
        <v>328</v>
      </c>
      <c r="AA65" s="51" t="str">
        <f t="shared" si="434"/>
        <v/>
      </c>
      <c r="AB65" s="68" t="str">
        <f t="shared" si="435"/>
        <v/>
      </c>
      <c r="AC65" s="68" t="str">
        <f t="shared" si="436"/>
        <v/>
      </c>
      <c r="AD65" s="68" t="str">
        <f t="shared" si="437"/>
        <v/>
      </c>
      <c r="AE65" s="68" t="str">
        <f t="shared" si="438"/>
        <v/>
      </c>
      <c r="AF65" s="68" t="str">
        <f t="shared" si="439"/>
        <v/>
      </c>
      <c r="AG65" s="67" t="str">
        <f t="shared" si="7"/>
        <v/>
      </c>
      <c r="AH65" s="51"/>
      <c r="AI65" s="51" t="str">
        <f t="shared" si="8"/>
        <v/>
      </c>
      <c r="AJ65" s="68" t="str">
        <f t="shared" si="9"/>
        <v/>
      </c>
      <c r="AK65" s="68" t="str">
        <f t="shared" si="10"/>
        <v/>
      </c>
      <c r="AL65" s="68" t="str">
        <f t="shared" si="11"/>
        <v/>
      </c>
      <c r="AM65" s="68" t="str">
        <f t="shared" si="12"/>
        <v/>
      </c>
      <c r="AN65" s="68" t="str">
        <f t="shared" si="13"/>
        <v/>
      </c>
      <c r="AO65" s="67" t="str">
        <f t="shared" si="14"/>
        <v/>
      </c>
      <c r="AP65" s="51"/>
      <c r="AQ65" s="80">
        <f t="shared" si="15"/>
        <v>232827475</v>
      </c>
      <c r="AR65" s="68">
        <f t="shared" si="16"/>
        <v>803584743</v>
      </c>
      <c r="AS65" s="68">
        <f t="shared" si="17"/>
        <v>380366640</v>
      </c>
      <c r="AT65" s="68">
        <f t="shared" si="18"/>
        <v>124853482</v>
      </c>
      <c r="AU65" s="68">
        <f t="shared" si="19"/>
        <v>206735189</v>
      </c>
      <c r="AV65" s="68">
        <f t="shared" si="20"/>
        <v>84674687</v>
      </c>
      <c r="AW65" s="67">
        <f t="shared" si="21"/>
        <v>413426828</v>
      </c>
      <c r="AX65" s="51"/>
      <c r="AY65" s="51" t="str">
        <f t="shared" si="22"/>
        <v/>
      </c>
      <c r="AZ65" s="68" t="str">
        <f t="shared" si="23"/>
        <v/>
      </c>
      <c r="BA65" s="68" t="str">
        <f t="shared" si="24"/>
        <v/>
      </c>
      <c r="BB65" s="68" t="str">
        <f t="shared" si="25"/>
        <v/>
      </c>
      <c r="BC65" s="68" t="str">
        <f t="shared" si="26"/>
        <v/>
      </c>
      <c r="BD65" s="68" t="str">
        <f t="shared" si="27"/>
        <v/>
      </c>
      <c r="BE65" s="68" t="str">
        <f t="shared" si="28"/>
        <v/>
      </c>
      <c r="BF65" s="51"/>
      <c r="BG65" s="69" t="str">
        <f t="shared" si="29"/>
        <v/>
      </c>
      <c r="BH65" s="67" t="str">
        <f t="shared" si="30"/>
        <v/>
      </c>
      <c r="BI65" s="67" t="str">
        <f t="shared" si="31"/>
        <v/>
      </c>
      <c r="BJ65" s="67" t="str">
        <f t="shared" si="32"/>
        <v/>
      </c>
      <c r="BK65" s="67" t="str">
        <f t="shared" si="33"/>
        <v/>
      </c>
      <c r="BL65" s="67" t="str">
        <f t="shared" si="34"/>
        <v/>
      </c>
      <c r="BM65" s="65" t="str">
        <f t="shared" si="35"/>
        <v/>
      </c>
      <c r="BN65" s="51"/>
      <c r="BO65" s="51" t="str">
        <f t="shared" si="440"/>
        <v/>
      </c>
      <c r="BP65" s="51" t="str">
        <f t="shared" si="441"/>
        <v/>
      </c>
      <c r="BQ65" s="71">
        <f t="shared" si="442"/>
        <v>232827475</v>
      </c>
      <c r="BR65" s="51" t="str">
        <f t="shared" si="443"/>
        <v/>
      </c>
      <c r="BS65" s="69" t="str">
        <f t="shared" si="40"/>
        <v/>
      </c>
      <c r="BT65" s="51"/>
      <c r="BU65" s="68" t="str">
        <f t="shared" si="444"/>
        <v/>
      </c>
      <c r="BV65" s="68" t="str">
        <f t="shared" si="445"/>
        <v/>
      </c>
      <c r="BW65" s="65">
        <f t="shared" si="446"/>
        <v>803584743</v>
      </c>
      <c r="BX65" s="68" t="str">
        <f t="shared" si="447"/>
        <v/>
      </c>
      <c r="BY65" s="67" t="str">
        <f t="shared" si="44"/>
        <v/>
      </c>
      <c r="BZ65" s="68"/>
      <c r="CA65" s="65" t="str">
        <f t="shared" si="45"/>
        <v/>
      </c>
      <c r="CB65" s="67" t="str">
        <f t="shared" si="46"/>
        <v/>
      </c>
      <c r="CC65" s="67">
        <f t="shared" si="47"/>
        <v>413426828</v>
      </c>
      <c r="CD65" s="67" t="str">
        <f t="shared" si="48"/>
        <v/>
      </c>
      <c r="CE65" s="67" t="str">
        <f t="shared" si="49"/>
        <v/>
      </c>
      <c r="CF65" s="68"/>
      <c r="CG65" s="68" t="str">
        <f t="shared" si="448"/>
        <v/>
      </c>
      <c r="CH65" s="68" t="str">
        <f t="shared" si="449"/>
        <v/>
      </c>
      <c r="CI65" s="65">
        <f t="shared" si="450"/>
        <v>796629998</v>
      </c>
      <c r="CJ65" s="68" t="str">
        <f t="shared" si="451"/>
        <v/>
      </c>
      <c r="CK65" s="67" t="str">
        <f t="shared" si="54"/>
        <v/>
      </c>
      <c r="CL65" s="68"/>
      <c r="CM65" s="68" t="str">
        <f t="shared" si="452"/>
        <v/>
      </c>
      <c r="CN65" s="68" t="str">
        <f t="shared" si="453"/>
        <v/>
      </c>
      <c r="CO65" s="65">
        <f t="shared" si="454"/>
        <v>380366640</v>
      </c>
      <c r="CP65" s="68" t="str">
        <f t="shared" si="455"/>
        <v/>
      </c>
      <c r="CQ65" s="67" t="str">
        <f t="shared" si="59"/>
        <v/>
      </c>
      <c r="CR65" s="68"/>
      <c r="CS65" s="68" t="str">
        <f t="shared" si="456"/>
        <v/>
      </c>
      <c r="CT65" s="68" t="str">
        <f t="shared" si="457"/>
        <v/>
      </c>
      <c r="CU65" s="65">
        <f t="shared" si="458"/>
        <v>124853482</v>
      </c>
      <c r="CV65" s="68" t="str">
        <f t="shared" si="459"/>
        <v/>
      </c>
      <c r="CW65" s="67" t="str">
        <f t="shared" si="64"/>
        <v/>
      </c>
      <c r="CX65" s="68"/>
      <c r="CY65" s="68" t="str">
        <f t="shared" si="460"/>
        <v/>
      </c>
      <c r="CZ65" s="68" t="str">
        <f t="shared" si="461"/>
        <v/>
      </c>
      <c r="DA65" s="65">
        <f t="shared" si="462"/>
        <v>206735189</v>
      </c>
      <c r="DB65" s="68" t="str">
        <f t="shared" si="463"/>
        <v/>
      </c>
      <c r="DC65" s="67" t="str">
        <f t="shared" si="69"/>
        <v/>
      </c>
      <c r="DD65" s="68"/>
      <c r="DE65" s="68" t="str">
        <f t="shared" si="464"/>
        <v/>
      </c>
      <c r="DF65" s="51" t="str">
        <f t="shared" si="465"/>
        <v/>
      </c>
      <c r="DG65" s="65">
        <f t="shared" si="466"/>
        <v>7191144</v>
      </c>
      <c r="DH65" s="51" t="str">
        <f t="shared" si="467"/>
        <v/>
      </c>
      <c r="DI65" s="69" t="str">
        <f t="shared" si="74"/>
        <v/>
      </c>
      <c r="DJ65" s="51"/>
      <c r="DK65" s="51" t="str">
        <f t="shared" si="468"/>
        <v/>
      </c>
      <c r="DL65" s="51" t="str">
        <f t="shared" si="469"/>
        <v/>
      </c>
      <c r="DM65" s="65">
        <f t="shared" si="470"/>
        <v>77483543</v>
      </c>
      <c r="DN65" s="51" t="str">
        <f t="shared" si="471"/>
        <v/>
      </c>
      <c r="DO65" s="69" t="str">
        <f t="shared" si="79"/>
        <v/>
      </c>
      <c r="DP65" s="51"/>
      <c r="DQ65" s="51"/>
      <c r="DR65" s="51"/>
      <c r="DS65" s="51"/>
      <c r="DT65" s="51"/>
      <c r="DU65" s="181"/>
    </row>
    <row r="66" spans="1:125" ht="15" x14ac:dyDescent="0.25">
      <c r="A66" s="50">
        <v>2017</v>
      </c>
      <c r="B66" s="51" t="s">
        <v>327</v>
      </c>
      <c r="C66" s="50" t="s">
        <v>328</v>
      </c>
      <c r="D66" s="53" t="s">
        <v>328</v>
      </c>
      <c r="E66" s="50" t="s">
        <v>23</v>
      </c>
      <c r="F66" s="54">
        <v>226261960</v>
      </c>
      <c r="G66" s="54">
        <v>471529596</v>
      </c>
      <c r="H66" s="54">
        <v>28932861</v>
      </c>
      <c r="I66" s="55">
        <v>819725235</v>
      </c>
      <c r="J66" s="50"/>
      <c r="K66" s="50" t="s">
        <v>2032</v>
      </c>
      <c r="L66" s="58" t="s">
        <v>2032</v>
      </c>
      <c r="M66" s="58" t="s">
        <v>2032</v>
      </c>
      <c r="N66" s="58" t="s">
        <v>2032</v>
      </c>
      <c r="O66" s="58" t="s">
        <v>2032</v>
      </c>
      <c r="P66" s="59"/>
      <c r="Q66" s="60">
        <v>435860655</v>
      </c>
      <c r="R66" s="60">
        <v>126438352</v>
      </c>
      <c r="S66" s="60">
        <v>196978190</v>
      </c>
      <c r="T66" s="60">
        <v>9753270</v>
      </c>
      <c r="U66" s="60">
        <v>78930005</v>
      </c>
      <c r="V66" s="79"/>
      <c r="W66" s="61">
        <f t="shared" si="433"/>
        <v>847960472</v>
      </c>
      <c r="X66" s="101">
        <v>475312070</v>
      </c>
      <c r="Y66" s="50"/>
      <c r="Z66" s="50" t="s">
        <v>328</v>
      </c>
      <c r="AA66" s="51" t="str">
        <f t="shared" si="434"/>
        <v/>
      </c>
      <c r="AB66" s="68" t="str">
        <f t="shared" si="435"/>
        <v/>
      </c>
      <c r="AC66" s="68" t="str">
        <f t="shared" si="436"/>
        <v/>
      </c>
      <c r="AD66" s="68" t="str">
        <f t="shared" si="437"/>
        <v/>
      </c>
      <c r="AE66" s="68" t="str">
        <f t="shared" si="438"/>
        <v/>
      </c>
      <c r="AF66" s="68" t="str">
        <f t="shared" si="439"/>
        <v/>
      </c>
      <c r="AG66" s="67" t="str">
        <f t="shared" si="7"/>
        <v/>
      </c>
      <c r="AH66" s="51"/>
      <c r="AI66" s="51" t="str">
        <f t="shared" si="8"/>
        <v/>
      </c>
      <c r="AJ66" s="68" t="str">
        <f t="shared" si="9"/>
        <v/>
      </c>
      <c r="AK66" s="68" t="str">
        <f t="shared" si="10"/>
        <v/>
      </c>
      <c r="AL66" s="68" t="str">
        <f t="shared" si="11"/>
        <v/>
      </c>
      <c r="AM66" s="68" t="str">
        <f t="shared" si="12"/>
        <v/>
      </c>
      <c r="AN66" s="68" t="str">
        <f t="shared" si="13"/>
        <v/>
      </c>
      <c r="AO66" s="67" t="str">
        <f t="shared" si="14"/>
        <v/>
      </c>
      <c r="AP66" s="51"/>
      <c r="AQ66" s="51" t="str">
        <f t="shared" si="15"/>
        <v/>
      </c>
      <c r="AR66" s="68" t="str">
        <f t="shared" si="16"/>
        <v/>
      </c>
      <c r="AS66" s="68" t="str">
        <f t="shared" si="17"/>
        <v/>
      </c>
      <c r="AT66" s="68" t="str">
        <f t="shared" si="18"/>
        <v/>
      </c>
      <c r="AU66" s="68" t="str">
        <f t="shared" si="19"/>
        <v/>
      </c>
      <c r="AV66" s="68" t="str">
        <f t="shared" si="20"/>
        <v/>
      </c>
      <c r="AW66" s="67" t="str">
        <f t="shared" si="21"/>
        <v/>
      </c>
      <c r="AX66" s="51"/>
      <c r="AY66" s="80">
        <f t="shared" si="22"/>
        <v>226261960</v>
      </c>
      <c r="AZ66" s="68">
        <f t="shared" si="23"/>
        <v>819725235</v>
      </c>
      <c r="BA66" s="68">
        <f t="shared" si="24"/>
        <v>435860655</v>
      </c>
      <c r="BB66" s="68">
        <f t="shared" si="25"/>
        <v>126438352</v>
      </c>
      <c r="BC66" s="68">
        <f t="shared" si="26"/>
        <v>196978190</v>
      </c>
      <c r="BD66" s="68">
        <f t="shared" si="27"/>
        <v>88683275</v>
      </c>
      <c r="BE66" s="68">
        <f t="shared" si="28"/>
        <v>475312070</v>
      </c>
      <c r="BF66" s="51"/>
      <c r="BG66" s="69" t="str">
        <f t="shared" si="29"/>
        <v/>
      </c>
      <c r="BH66" s="67" t="str">
        <f t="shared" si="30"/>
        <v/>
      </c>
      <c r="BI66" s="67" t="str">
        <f t="shared" si="31"/>
        <v/>
      </c>
      <c r="BJ66" s="67" t="str">
        <f t="shared" si="32"/>
        <v/>
      </c>
      <c r="BK66" s="67" t="str">
        <f t="shared" si="33"/>
        <v/>
      </c>
      <c r="BL66" s="67" t="str">
        <f t="shared" si="34"/>
        <v/>
      </c>
      <c r="BM66" s="65" t="str">
        <f t="shared" si="35"/>
        <v/>
      </c>
      <c r="BN66" s="51"/>
      <c r="BO66" s="51" t="str">
        <f t="shared" si="440"/>
        <v/>
      </c>
      <c r="BP66" s="51" t="str">
        <f t="shared" si="441"/>
        <v/>
      </c>
      <c r="BQ66" s="51" t="str">
        <f t="shared" si="442"/>
        <v/>
      </c>
      <c r="BR66" s="71">
        <f t="shared" si="443"/>
        <v>226261960</v>
      </c>
      <c r="BS66" s="69" t="str">
        <f t="shared" si="40"/>
        <v/>
      </c>
      <c r="BT66" s="51"/>
      <c r="BU66" s="68" t="str">
        <f t="shared" si="444"/>
        <v/>
      </c>
      <c r="BV66" s="68" t="str">
        <f t="shared" si="445"/>
        <v/>
      </c>
      <c r="BW66" s="68" t="str">
        <f t="shared" si="446"/>
        <v/>
      </c>
      <c r="BX66" s="65">
        <f t="shared" si="447"/>
        <v>819725235</v>
      </c>
      <c r="BY66" s="67" t="str">
        <f t="shared" si="44"/>
        <v/>
      </c>
      <c r="BZ66" s="68"/>
      <c r="CA66" s="65" t="str">
        <f t="shared" si="45"/>
        <v/>
      </c>
      <c r="CB66" s="67" t="str">
        <f t="shared" si="46"/>
        <v/>
      </c>
      <c r="CC66" s="67" t="str">
        <f t="shared" si="47"/>
        <v/>
      </c>
      <c r="CD66" s="67">
        <f t="shared" si="48"/>
        <v>475312070</v>
      </c>
      <c r="CE66" s="67" t="str">
        <f t="shared" si="49"/>
        <v/>
      </c>
      <c r="CF66" s="68"/>
      <c r="CG66" s="68" t="str">
        <f t="shared" si="448"/>
        <v/>
      </c>
      <c r="CH66" s="68" t="str">
        <f t="shared" si="449"/>
        <v/>
      </c>
      <c r="CI66" s="68" t="str">
        <f t="shared" si="450"/>
        <v/>
      </c>
      <c r="CJ66" s="65">
        <f t="shared" si="451"/>
        <v>847960472</v>
      </c>
      <c r="CK66" s="67" t="str">
        <f t="shared" si="54"/>
        <v/>
      </c>
      <c r="CL66" s="68"/>
      <c r="CM66" s="68" t="str">
        <f t="shared" si="452"/>
        <v/>
      </c>
      <c r="CN66" s="68" t="str">
        <f t="shared" si="453"/>
        <v/>
      </c>
      <c r="CO66" s="68" t="str">
        <f t="shared" si="454"/>
        <v/>
      </c>
      <c r="CP66" s="65">
        <f t="shared" si="455"/>
        <v>435860655</v>
      </c>
      <c r="CQ66" s="67" t="str">
        <f t="shared" si="59"/>
        <v/>
      </c>
      <c r="CR66" s="68"/>
      <c r="CS66" s="68" t="str">
        <f t="shared" si="456"/>
        <v/>
      </c>
      <c r="CT66" s="68" t="str">
        <f t="shared" si="457"/>
        <v/>
      </c>
      <c r="CU66" s="68" t="str">
        <f t="shared" si="458"/>
        <v/>
      </c>
      <c r="CV66" s="65">
        <f t="shared" si="459"/>
        <v>126438352</v>
      </c>
      <c r="CW66" s="67" t="str">
        <f t="shared" si="64"/>
        <v/>
      </c>
      <c r="CX66" s="68"/>
      <c r="CY66" s="68" t="str">
        <f t="shared" si="460"/>
        <v/>
      </c>
      <c r="CZ66" s="68" t="str">
        <f t="shared" si="461"/>
        <v/>
      </c>
      <c r="DA66" s="68" t="str">
        <f t="shared" si="462"/>
        <v/>
      </c>
      <c r="DB66" s="65">
        <f t="shared" si="463"/>
        <v>196978190</v>
      </c>
      <c r="DC66" s="67" t="str">
        <f t="shared" si="69"/>
        <v/>
      </c>
      <c r="DD66" s="68"/>
      <c r="DE66" s="68" t="str">
        <f t="shared" si="464"/>
        <v/>
      </c>
      <c r="DF66" s="51" t="str">
        <f t="shared" si="465"/>
        <v/>
      </c>
      <c r="DG66" s="51" t="str">
        <f t="shared" si="466"/>
        <v/>
      </c>
      <c r="DH66" s="65">
        <f t="shared" si="467"/>
        <v>9753270</v>
      </c>
      <c r="DI66" s="69" t="str">
        <f t="shared" si="74"/>
        <v/>
      </c>
      <c r="DJ66" s="51"/>
      <c r="DK66" s="51" t="str">
        <f t="shared" si="468"/>
        <v/>
      </c>
      <c r="DL66" s="51" t="str">
        <f t="shared" si="469"/>
        <v/>
      </c>
      <c r="DM66" s="51" t="str">
        <f t="shared" si="470"/>
        <v/>
      </c>
      <c r="DN66" s="65">
        <f t="shared" si="471"/>
        <v>78930005</v>
      </c>
      <c r="DO66" s="69" t="str">
        <f t="shared" si="79"/>
        <v/>
      </c>
      <c r="DP66" s="51"/>
      <c r="DQ66" s="51"/>
      <c r="DR66" s="51"/>
      <c r="DS66" s="51"/>
      <c r="DT66" s="51"/>
      <c r="DU66" s="181"/>
    </row>
    <row r="67" spans="1:125" ht="15" x14ac:dyDescent="0.25">
      <c r="A67" s="56">
        <v>2018</v>
      </c>
      <c r="B67" s="51" t="s">
        <v>327</v>
      </c>
      <c r="C67" s="50" t="s">
        <v>328</v>
      </c>
      <c r="D67" s="53" t="s">
        <v>328</v>
      </c>
      <c r="E67" s="50" t="s">
        <v>23</v>
      </c>
      <c r="F67" s="89">
        <v>225056242</v>
      </c>
      <c r="G67" s="89">
        <v>445233922</v>
      </c>
      <c r="H67" s="89">
        <v>27783908</v>
      </c>
      <c r="I67" s="90">
        <v>858824849</v>
      </c>
      <c r="J67" s="56" t="s">
        <v>161</v>
      </c>
      <c r="K67" s="55">
        <v>858824849</v>
      </c>
      <c r="L67" s="58"/>
      <c r="M67" s="58"/>
      <c r="N67" s="58"/>
      <c r="O67" s="58"/>
      <c r="P67" s="59"/>
      <c r="Q67" s="93">
        <v>473566832</v>
      </c>
      <c r="R67" s="93">
        <v>135312505</v>
      </c>
      <c r="S67" s="93">
        <v>267004533</v>
      </c>
      <c r="T67" s="93">
        <v>9437452</v>
      </c>
      <c r="U67" s="217">
        <v>0</v>
      </c>
      <c r="V67" s="79"/>
      <c r="W67" s="61">
        <f t="shared" si="433"/>
        <v>885321322</v>
      </c>
      <c r="X67" s="90">
        <v>512341153</v>
      </c>
      <c r="Y67" s="50"/>
      <c r="Z67" s="50"/>
      <c r="AA67" s="102"/>
      <c r="AB67" s="64"/>
      <c r="AC67" s="64"/>
      <c r="AD67" s="64"/>
      <c r="AE67" s="65"/>
      <c r="AF67" s="65"/>
      <c r="AG67" s="67" t="str">
        <f t="shared" si="7"/>
        <v/>
      </c>
      <c r="AH67" s="51"/>
      <c r="AI67" s="51" t="str">
        <f t="shared" si="8"/>
        <v/>
      </c>
      <c r="AJ67" s="68" t="str">
        <f t="shared" si="9"/>
        <v/>
      </c>
      <c r="AK67" s="68" t="str">
        <f t="shared" si="10"/>
        <v/>
      </c>
      <c r="AL67" s="68" t="str">
        <f t="shared" si="11"/>
        <v/>
      </c>
      <c r="AM67" s="68" t="str">
        <f t="shared" si="12"/>
        <v/>
      </c>
      <c r="AN67" s="68" t="str">
        <f t="shared" si="13"/>
        <v/>
      </c>
      <c r="AO67" s="67" t="str">
        <f t="shared" si="14"/>
        <v/>
      </c>
      <c r="AP67" s="51"/>
      <c r="AQ67" s="51" t="str">
        <f t="shared" si="15"/>
        <v/>
      </c>
      <c r="AR67" s="68" t="str">
        <f t="shared" si="16"/>
        <v/>
      </c>
      <c r="AS67" s="68" t="str">
        <f t="shared" si="17"/>
        <v/>
      </c>
      <c r="AT67" s="68" t="str">
        <f t="shared" si="18"/>
        <v/>
      </c>
      <c r="AU67" s="68" t="str">
        <f t="shared" si="19"/>
        <v/>
      </c>
      <c r="AV67" s="68" t="str">
        <f t="shared" si="20"/>
        <v/>
      </c>
      <c r="AW67" s="67" t="str">
        <f t="shared" si="21"/>
        <v/>
      </c>
      <c r="AX67" s="51"/>
      <c r="AY67" s="51" t="str">
        <f t="shared" si="22"/>
        <v/>
      </c>
      <c r="AZ67" s="68" t="str">
        <f t="shared" si="23"/>
        <v/>
      </c>
      <c r="BA67" s="68" t="str">
        <f t="shared" si="24"/>
        <v/>
      </c>
      <c r="BB67" s="68" t="str">
        <f t="shared" si="25"/>
        <v/>
      </c>
      <c r="BC67" s="68" t="str">
        <f t="shared" si="26"/>
        <v/>
      </c>
      <c r="BD67" s="68" t="str">
        <f t="shared" si="27"/>
        <v/>
      </c>
      <c r="BE67" s="68" t="str">
        <f t="shared" si="28"/>
        <v/>
      </c>
      <c r="BF67" s="51"/>
      <c r="BG67" s="96">
        <f t="shared" si="29"/>
        <v>225056242</v>
      </c>
      <c r="BH67" s="67">
        <f t="shared" si="30"/>
        <v>858824849</v>
      </c>
      <c r="BI67" s="67">
        <f t="shared" si="31"/>
        <v>473566832</v>
      </c>
      <c r="BJ67" s="67">
        <f t="shared" si="32"/>
        <v>135312505</v>
      </c>
      <c r="BK67" s="67">
        <f t="shared" si="33"/>
        <v>267004533</v>
      </c>
      <c r="BL67" s="67">
        <f t="shared" si="34"/>
        <v>9437452</v>
      </c>
      <c r="BM67" s="65">
        <f t="shared" si="35"/>
        <v>512341153</v>
      </c>
      <c r="BN67" s="70"/>
      <c r="BO67" s="70"/>
      <c r="BP67" s="51"/>
      <c r="BQ67" s="51"/>
      <c r="BR67" s="51"/>
      <c r="BS67" s="96">
        <f t="shared" si="40"/>
        <v>225056242</v>
      </c>
      <c r="BT67" s="70"/>
      <c r="BU67" s="65"/>
      <c r="BV67" s="68"/>
      <c r="BW67" s="68"/>
      <c r="BX67" s="68"/>
      <c r="BY67" s="67">
        <f t="shared" si="44"/>
        <v>858824849</v>
      </c>
      <c r="BZ67" s="65"/>
      <c r="CA67" s="65" t="str">
        <f t="shared" si="45"/>
        <v/>
      </c>
      <c r="CB67" s="67" t="str">
        <f t="shared" si="46"/>
        <v/>
      </c>
      <c r="CC67" s="67" t="str">
        <f t="shared" si="47"/>
        <v/>
      </c>
      <c r="CD67" s="67" t="str">
        <f t="shared" si="48"/>
        <v/>
      </c>
      <c r="CE67" s="67">
        <f t="shared" si="49"/>
        <v>512341153</v>
      </c>
      <c r="CF67" s="65"/>
      <c r="CG67" s="65"/>
      <c r="CH67" s="68"/>
      <c r="CI67" s="68"/>
      <c r="CJ67" s="68"/>
      <c r="CK67" s="67">
        <f t="shared" si="54"/>
        <v>885321322</v>
      </c>
      <c r="CL67" s="65"/>
      <c r="CM67" s="65"/>
      <c r="CN67" s="68"/>
      <c r="CO67" s="68"/>
      <c r="CP67" s="68"/>
      <c r="CQ67" s="67">
        <f t="shared" si="59"/>
        <v>473566832</v>
      </c>
      <c r="CR67" s="65"/>
      <c r="CS67" s="65"/>
      <c r="CT67" s="68"/>
      <c r="CU67" s="68"/>
      <c r="CV67" s="68"/>
      <c r="CW67" s="67">
        <f t="shared" si="64"/>
        <v>135312505</v>
      </c>
      <c r="CX67" s="65"/>
      <c r="CY67" s="65"/>
      <c r="CZ67" s="68"/>
      <c r="DA67" s="68"/>
      <c r="DB67" s="68"/>
      <c r="DC67" s="67">
        <f t="shared" si="69"/>
        <v>267004533</v>
      </c>
      <c r="DD67" s="65"/>
      <c r="DE67" s="65"/>
      <c r="DF67" s="51"/>
      <c r="DG67" s="51"/>
      <c r="DH67" s="51"/>
      <c r="DI67" s="67">
        <f t="shared" si="74"/>
        <v>9437452</v>
      </c>
      <c r="DJ67" s="70"/>
      <c r="DK67" s="70"/>
      <c r="DL67" s="51"/>
      <c r="DM67" s="51"/>
      <c r="DN67" s="51"/>
      <c r="DO67" s="67">
        <f t="shared" si="79"/>
        <v>473566832</v>
      </c>
      <c r="DP67" s="51"/>
      <c r="DQ67" s="51"/>
      <c r="DR67" s="51"/>
      <c r="DS67" s="51"/>
      <c r="DT67" s="51"/>
      <c r="DU67" s="181"/>
    </row>
    <row r="68" spans="1:125" ht="15" x14ac:dyDescent="0.25">
      <c r="A68" s="50"/>
      <c r="B68" s="51"/>
      <c r="C68" s="50"/>
      <c r="D68" s="53"/>
      <c r="E68" s="50"/>
      <c r="F68" s="54"/>
      <c r="G68" s="54"/>
      <c r="H68" s="54"/>
      <c r="I68" s="55"/>
      <c r="J68" s="50"/>
      <c r="K68" s="50" t="s">
        <v>2032</v>
      </c>
      <c r="L68" s="58"/>
      <c r="M68" s="58"/>
      <c r="N68" s="58"/>
      <c r="O68" s="58"/>
      <c r="P68" s="59"/>
      <c r="Q68" s="60"/>
      <c r="R68" s="60"/>
      <c r="S68" s="60"/>
      <c r="T68" s="60"/>
      <c r="U68" s="60"/>
      <c r="V68" s="79"/>
      <c r="W68" s="61"/>
      <c r="X68" s="101"/>
      <c r="Y68" s="50"/>
      <c r="Z68" s="50"/>
      <c r="AA68" s="102"/>
      <c r="AB68" s="64"/>
      <c r="AC68" s="64"/>
      <c r="AD68" s="64"/>
      <c r="AE68" s="65"/>
      <c r="AF68" s="65"/>
      <c r="AG68" s="67" t="str">
        <f t="shared" si="7"/>
        <v/>
      </c>
      <c r="AH68" s="51"/>
      <c r="AI68" s="51" t="str">
        <f t="shared" si="8"/>
        <v/>
      </c>
      <c r="AJ68" s="68" t="str">
        <f t="shared" si="9"/>
        <v/>
      </c>
      <c r="AK68" s="68" t="str">
        <f t="shared" si="10"/>
        <v/>
      </c>
      <c r="AL68" s="68" t="str">
        <f t="shared" si="11"/>
        <v/>
      </c>
      <c r="AM68" s="68" t="str">
        <f t="shared" si="12"/>
        <v/>
      </c>
      <c r="AN68" s="68" t="str">
        <f t="shared" si="13"/>
        <v/>
      </c>
      <c r="AO68" s="67" t="str">
        <f t="shared" si="14"/>
        <v/>
      </c>
      <c r="AP68" s="51"/>
      <c r="AQ68" s="51" t="str">
        <f t="shared" si="15"/>
        <v/>
      </c>
      <c r="AR68" s="68" t="str">
        <f t="shared" si="16"/>
        <v/>
      </c>
      <c r="AS68" s="68" t="str">
        <f t="shared" si="17"/>
        <v/>
      </c>
      <c r="AT68" s="68" t="str">
        <f t="shared" si="18"/>
        <v/>
      </c>
      <c r="AU68" s="68" t="str">
        <f t="shared" si="19"/>
        <v/>
      </c>
      <c r="AV68" s="68" t="str">
        <f t="shared" si="20"/>
        <v/>
      </c>
      <c r="AW68" s="67" t="str">
        <f t="shared" si="21"/>
        <v/>
      </c>
      <c r="AX68" s="51"/>
      <c r="AY68" s="51" t="str">
        <f t="shared" si="22"/>
        <v/>
      </c>
      <c r="AZ68" s="68" t="str">
        <f t="shared" si="23"/>
        <v/>
      </c>
      <c r="BA68" s="68" t="str">
        <f t="shared" si="24"/>
        <v/>
      </c>
      <c r="BB68" s="68" t="str">
        <f t="shared" si="25"/>
        <v/>
      </c>
      <c r="BC68" s="68" t="str">
        <f t="shared" si="26"/>
        <v/>
      </c>
      <c r="BD68" s="68" t="str">
        <f t="shared" si="27"/>
        <v/>
      </c>
      <c r="BE68" s="68" t="str">
        <f t="shared" si="28"/>
        <v/>
      </c>
      <c r="BF68" s="51"/>
      <c r="BG68" s="69" t="str">
        <f t="shared" si="29"/>
        <v/>
      </c>
      <c r="BH68" s="67" t="str">
        <f t="shared" si="30"/>
        <v/>
      </c>
      <c r="BI68" s="67" t="str">
        <f t="shared" si="31"/>
        <v/>
      </c>
      <c r="BJ68" s="67" t="str">
        <f t="shared" si="32"/>
        <v/>
      </c>
      <c r="BK68" s="67" t="str">
        <f t="shared" si="33"/>
        <v/>
      </c>
      <c r="BL68" s="67" t="str">
        <f t="shared" si="34"/>
        <v/>
      </c>
      <c r="BM68" s="65" t="str">
        <f t="shared" si="35"/>
        <v/>
      </c>
      <c r="BN68" s="70"/>
      <c r="BO68" s="70"/>
      <c r="BP68" s="51"/>
      <c r="BQ68" s="51"/>
      <c r="BR68" s="51"/>
      <c r="BS68" s="69" t="str">
        <f t="shared" si="40"/>
        <v/>
      </c>
      <c r="BT68" s="70"/>
      <c r="BU68" s="65"/>
      <c r="BV68" s="68"/>
      <c r="BW68" s="68"/>
      <c r="BX68" s="68"/>
      <c r="BY68" s="67" t="str">
        <f t="shared" si="44"/>
        <v/>
      </c>
      <c r="BZ68" s="65"/>
      <c r="CA68" s="65" t="str">
        <f t="shared" si="45"/>
        <v/>
      </c>
      <c r="CB68" s="67" t="str">
        <f t="shared" si="46"/>
        <v/>
      </c>
      <c r="CC68" s="67" t="str">
        <f t="shared" si="47"/>
        <v/>
      </c>
      <c r="CD68" s="67" t="str">
        <f t="shared" si="48"/>
        <v/>
      </c>
      <c r="CE68" s="67" t="str">
        <f t="shared" si="49"/>
        <v/>
      </c>
      <c r="CF68" s="65"/>
      <c r="CG68" s="65"/>
      <c r="CH68" s="68"/>
      <c r="CI68" s="68"/>
      <c r="CJ68" s="68"/>
      <c r="CK68" s="67" t="str">
        <f t="shared" si="54"/>
        <v/>
      </c>
      <c r="CL68" s="65"/>
      <c r="CM68" s="65"/>
      <c r="CN68" s="68"/>
      <c r="CO68" s="68"/>
      <c r="CP68" s="68"/>
      <c r="CQ68" s="67" t="str">
        <f t="shared" si="59"/>
        <v/>
      </c>
      <c r="CR68" s="65"/>
      <c r="CS68" s="65"/>
      <c r="CT68" s="68"/>
      <c r="CU68" s="68"/>
      <c r="CV68" s="68"/>
      <c r="CW68" s="67" t="str">
        <f t="shared" si="64"/>
        <v/>
      </c>
      <c r="CX68" s="65"/>
      <c r="CY68" s="65"/>
      <c r="CZ68" s="68"/>
      <c r="DA68" s="68"/>
      <c r="DB68" s="68"/>
      <c r="DC68" s="67" t="str">
        <f t="shared" si="69"/>
        <v/>
      </c>
      <c r="DD68" s="65"/>
      <c r="DE68" s="65"/>
      <c r="DF68" s="51"/>
      <c r="DG68" s="51"/>
      <c r="DH68" s="51"/>
      <c r="DI68" s="69" t="str">
        <f t="shared" si="74"/>
        <v/>
      </c>
      <c r="DJ68" s="70"/>
      <c r="DK68" s="70"/>
      <c r="DL68" s="51"/>
      <c r="DM68" s="51"/>
      <c r="DN68" s="51"/>
      <c r="DO68" s="69" t="str">
        <f t="shared" si="79"/>
        <v/>
      </c>
      <c r="DP68" s="51"/>
      <c r="DQ68" s="51"/>
      <c r="DR68" s="51"/>
      <c r="DS68" s="51"/>
      <c r="DT68" s="51"/>
      <c r="DU68" s="181"/>
    </row>
    <row r="69" spans="1:125" ht="15" x14ac:dyDescent="0.25">
      <c r="A69" s="50">
        <v>2014</v>
      </c>
      <c r="B69" s="51" t="s">
        <v>349</v>
      </c>
      <c r="C69" s="50" t="s">
        <v>328</v>
      </c>
      <c r="D69" s="53" t="s">
        <v>328</v>
      </c>
      <c r="E69" s="50" t="s">
        <v>23</v>
      </c>
      <c r="F69" s="54">
        <v>8865082</v>
      </c>
      <c r="G69" s="54">
        <v>97402624</v>
      </c>
      <c r="H69" s="54">
        <v>5353505</v>
      </c>
      <c r="I69" s="55">
        <v>102938386</v>
      </c>
      <c r="J69" s="50"/>
      <c r="K69" s="50" t="s">
        <v>2032</v>
      </c>
      <c r="L69" s="58" t="s">
        <v>2032</v>
      </c>
      <c r="M69" s="58" t="s">
        <v>2032</v>
      </c>
      <c r="N69" s="58" t="s">
        <v>2032</v>
      </c>
      <c r="O69" s="58" t="s">
        <v>2032</v>
      </c>
      <c r="P69" s="59"/>
      <c r="Q69" s="60">
        <v>3203606</v>
      </c>
      <c r="R69" s="60">
        <v>16624732</v>
      </c>
      <c r="S69" s="60">
        <v>34409365</v>
      </c>
      <c r="T69" s="60">
        <v>94125</v>
      </c>
      <c r="U69" s="60">
        <v>56207812</v>
      </c>
      <c r="V69" s="79"/>
      <c r="W69" s="61">
        <f t="shared" ref="W69:W73" si="472">R69+S69+T69+U69+Q69</f>
        <v>110539640</v>
      </c>
      <c r="X69" s="101">
        <v>20286911</v>
      </c>
      <c r="Y69" s="50"/>
      <c r="Z69" s="50" t="s">
        <v>328</v>
      </c>
      <c r="AA69" s="62">
        <f t="shared" ref="AA69:AA72" si="473">IF(A69 =2014,IF(Y69 ="",F69,""),"")</f>
        <v>8865082</v>
      </c>
      <c r="AB69" s="64">
        <f t="shared" ref="AB69:AB72" si="474">IF(A69 =2014,IF(Y69 ="",I69,""),"")</f>
        <v>102938386</v>
      </c>
      <c r="AC69" s="64">
        <f t="shared" ref="AC69:AC72" si="475">IF(A69 =2014,IF(Y69 ="",Q69,""),"")</f>
        <v>3203606</v>
      </c>
      <c r="AD69" s="64">
        <f t="shared" ref="AD69:AD72" si="476">IF(A69 =2014,IF(Y69 ="",R69,""),"")</f>
        <v>16624732</v>
      </c>
      <c r="AE69" s="65">
        <f t="shared" ref="AE69:AE72" si="477">IF(A69 =2014,IF(Y69 ="",S69,""),"")</f>
        <v>34409365</v>
      </c>
      <c r="AF69" s="65">
        <f t="shared" ref="AF69:AF72" si="478">IF(A69 =2014,IF(Y69 ="",T69+U69,""),"")</f>
        <v>56301937</v>
      </c>
      <c r="AG69" s="67">
        <f t="shared" si="7"/>
        <v>20286911</v>
      </c>
      <c r="AH69" s="51"/>
      <c r="AI69" s="51" t="str">
        <f t="shared" si="8"/>
        <v/>
      </c>
      <c r="AJ69" s="68" t="str">
        <f t="shared" si="9"/>
        <v/>
      </c>
      <c r="AK69" s="68" t="str">
        <f t="shared" si="10"/>
        <v/>
      </c>
      <c r="AL69" s="68" t="str">
        <f t="shared" si="11"/>
        <v/>
      </c>
      <c r="AM69" s="68" t="str">
        <f t="shared" si="12"/>
        <v/>
      </c>
      <c r="AN69" s="68" t="str">
        <f t="shared" si="13"/>
        <v/>
      </c>
      <c r="AO69" s="67" t="str">
        <f t="shared" si="14"/>
        <v/>
      </c>
      <c r="AP69" s="51"/>
      <c r="AQ69" s="51" t="str">
        <f t="shared" si="15"/>
        <v/>
      </c>
      <c r="AR69" s="68" t="str">
        <f t="shared" si="16"/>
        <v/>
      </c>
      <c r="AS69" s="68" t="str">
        <f t="shared" si="17"/>
        <v/>
      </c>
      <c r="AT69" s="68" t="str">
        <f t="shared" si="18"/>
        <v/>
      </c>
      <c r="AU69" s="68" t="str">
        <f t="shared" si="19"/>
        <v/>
      </c>
      <c r="AV69" s="68" t="str">
        <f t="shared" si="20"/>
        <v/>
      </c>
      <c r="AW69" s="67" t="str">
        <f t="shared" si="21"/>
        <v/>
      </c>
      <c r="AX69" s="51"/>
      <c r="AY69" s="51" t="str">
        <f t="shared" si="22"/>
        <v/>
      </c>
      <c r="AZ69" s="68" t="str">
        <f t="shared" si="23"/>
        <v/>
      </c>
      <c r="BA69" s="68" t="str">
        <f t="shared" si="24"/>
        <v/>
      </c>
      <c r="BB69" s="68" t="str">
        <f t="shared" si="25"/>
        <v/>
      </c>
      <c r="BC69" s="68" t="str">
        <f t="shared" si="26"/>
        <v/>
      </c>
      <c r="BD69" s="68" t="str">
        <f t="shared" si="27"/>
        <v/>
      </c>
      <c r="BE69" s="68" t="str">
        <f t="shared" si="28"/>
        <v/>
      </c>
      <c r="BF69" s="51"/>
      <c r="BG69" s="69" t="str">
        <f t="shared" si="29"/>
        <v/>
      </c>
      <c r="BH69" s="67" t="str">
        <f t="shared" si="30"/>
        <v/>
      </c>
      <c r="BI69" s="67" t="str">
        <f t="shared" si="31"/>
        <v/>
      </c>
      <c r="BJ69" s="67" t="str">
        <f t="shared" si="32"/>
        <v/>
      </c>
      <c r="BK69" s="67" t="str">
        <f t="shared" si="33"/>
        <v/>
      </c>
      <c r="BL69" s="67" t="str">
        <f t="shared" si="34"/>
        <v/>
      </c>
      <c r="BM69" s="65" t="str">
        <f t="shared" si="35"/>
        <v/>
      </c>
      <c r="BN69" s="70"/>
      <c r="BO69" s="71">
        <f t="shared" ref="BO69:BO72" si="479">IF(A69 =2014,F69,"")</f>
        <v>8865082</v>
      </c>
      <c r="BP69" s="51" t="str">
        <f t="shared" ref="BP69:BP72" si="480">IF(A69 =2015,F69,"")</f>
        <v/>
      </c>
      <c r="BQ69" s="51" t="str">
        <f t="shared" ref="BQ69:BQ72" si="481">IF(A69 =2016,F69,"")</f>
        <v/>
      </c>
      <c r="BR69" s="51" t="str">
        <f t="shared" ref="BR69:BR72" si="482">IF(A69 =2017,F69,"")</f>
        <v/>
      </c>
      <c r="BS69" s="69" t="str">
        <f t="shared" si="40"/>
        <v/>
      </c>
      <c r="BT69" s="70"/>
      <c r="BU69" s="65">
        <f t="shared" ref="BU69:BU72" si="483">IF(A69 =2014,I69,"")</f>
        <v>102938386</v>
      </c>
      <c r="BV69" s="68" t="str">
        <f t="shared" ref="BV69:BV72" si="484">IF(A69 =2015,I69,"")</f>
        <v/>
      </c>
      <c r="BW69" s="68" t="str">
        <f t="shared" ref="BW69:BW72" si="485">IF(A69 =2016,I69,"")</f>
        <v/>
      </c>
      <c r="BX69" s="68" t="str">
        <f t="shared" ref="BX69:BX72" si="486">IF(A69 =2017,I69,"")</f>
        <v/>
      </c>
      <c r="BY69" s="67" t="str">
        <f t="shared" si="44"/>
        <v/>
      </c>
      <c r="BZ69" s="65"/>
      <c r="CA69" s="65">
        <f t="shared" si="45"/>
        <v>20286911</v>
      </c>
      <c r="CB69" s="67" t="str">
        <f t="shared" si="46"/>
        <v/>
      </c>
      <c r="CC69" s="67" t="str">
        <f t="shared" si="47"/>
        <v/>
      </c>
      <c r="CD69" s="67" t="str">
        <f t="shared" si="48"/>
        <v/>
      </c>
      <c r="CE69" s="67" t="str">
        <f t="shared" si="49"/>
        <v/>
      </c>
      <c r="CF69" s="65"/>
      <c r="CG69" s="65">
        <f t="shared" ref="CG69:CG72" si="487">IF(A69 =2014,Q69+R69+S69+T69+U69,"")</f>
        <v>110539640</v>
      </c>
      <c r="CH69" s="68" t="str">
        <f t="shared" ref="CH69:CH72" si="488">IF(A69 =2015,Q69+R69+S69+T69+U69,"")</f>
        <v/>
      </c>
      <c r="CI69" s="68" t="str">
        <f t="shared" ref="CI69:CI72" si="489">IF(A69 =2016,Q69+R69+S69+T69+U69,"")</f>
        <v/>
      </c>
      <c r="CJ69" s="68" t="str">
        <f t="shared" ref="CJ69:CJ72" si="490">IF(A69 =2017,Q69+R69+S69+T69+U69,"")</f>
        <v/>
      </c>
      <c r="CK69" s="67" t="str">
        <f t="shared" si="54"/>
        <v/>
      </c>
      <c r="CL69" s="65"/>
      <c r="CM69" s="65">
        <f t="shared" ref="CM69:CM72" si="491">IF(A69 =2014,Q69,"")</f>
        <v>3203606</v>
      </c>
      <c r="CN69" s="68" t="str">
        <f t="shared" ref="CN69:CN72" si="492">IF(A69 =2015,Q69,"")</f>
        <v/>
      </c>
      <c r="CO69" s="68" t="str">
        <f t="shared" ref="CO69:CO72" si="493">IF(A69 =2016,Q69,"")</f>
        <v/>
      </c>
      <c r="CP69" s="68" t="str">
        <f t="shared" ref="CP69:CP72" si="494">IF(A69 =2017,Q69,"")</f>
        <v/>
      </c>
      <c r="CQ69" s="67" t="str">
        <f t="shared" si="59"/>
        <v/>
      </c>
      <c r="CR69" s="65"/>
      <c r="CS69" s="65">
        <f t="shared" ref="CS69:CS72" si="495">IF(A69 =2014,R69,"")</f>
        <v>16624732</v>
      </c>
      <c r="CT69" s="68" t="str">
        <f t="shared" ref="CT69:CT72" si="496">IF(A69 =2015,R69,"")</f>
        <v/>
      </c>
      <c r="CU69" s="68" t="str">
        <f t="shared" ref="CU69:CU72" si="497">IF(A69 =2016,R69,"")</f>
        <v/>
      </c>
      <c r="CV69" s="68" t="str">
        <f t="shared" ref="CV69:CV72" si="498">IF(A69 =2017,R69,"")</f>
        <v/>
      </c>
      <c r="CW69" s="67" t="str">
        <f t="shared" si="64"/>
        <v/>
      </c>
      <c r="CX69" s="65"/>
      <c r="CY69" s="65">
        <f t="shared" ref="CY69:CY72" si="499">IF(A69 =2014,S69,"")</f>
        <v>34409365</v>
      </c>
      <c r="CZ69" s="68" t="str">
        <f t="shared" ref="CZ69:CZ72" si="500">IF(A69 =2015,S69,"")</f>
        <v/>
      </c>
      <c r="DA69" s="68" t="str">
        <f t="shared" ref="DA69:DA72" si="501">IF(A69 =2016,S69,"")</f>
        <v/>
      </c>
      <c r="DB69" s="68" t="str">
        <f t="shared" ref="DB69:DB72" si="502">IF(A69 =2017,S69,"")</f>
        <v/>
      </c>
      <c r="DC69" s="67" t="str">
        <f t="shared" si="69"/>
        <v/>
      </c>
      <c r="DD69" s="65"/>
      <c r="DE69" s="65">
        <f t="shared" ref="DE69:DE72" si="503">IF(A69 =2014,T69,"")</f>
        <v>94125</v>
      </c>
      <c r="DF69" s="51" t="str">
        <f t="shared" ref="DF69:DF72" si="504">IF(A69 =2015,T69,"")</f>
        <v/>
      </c>
      <c r="DG69" s="51" t="str">
        <f t="shared" ref="DG69:DG72" si="505">IF(A69 =2016,T69,"")</f>
        <v/>
      </c>
      <c r="DH69" s="51" t="str">
        <f t="shared" ref="DH69:DH72" si="506">IF(A69 =2017,T69,"")</f>
        <v/>
      </c>
      <c r="DI69" s="69" t="str">
        <f t="shared" si="74"/>
        <v/>
      </c>
      <c r="DJ69" s="70"/>
      <c r="DK69" s="65">
        <f t="shared" ref="DK69:DK72" si="507">IF(A69 =2014,U69,"")</f>
        <v>56207812</v>
      </c>
      <c r="DL69" s="51" t="str">
        <f t="shared" ref="DL69:DL72" si="508">IF(A69 =2015,U69,"")</f>
        <v/>
      </c>
      <c r="DM69" s="51" t="str">
        <f t="shared" ref="DM69:DM72" si="509">IF(A69 =2016,U69,"")</f>
        <v/>
      </c>
      <c r="DN69" s="51" t="str">
        <f t="shared" ref="DN69:DN72" si="510">IF(A69 =2017,U69,"")</f>
        <v/>
      </c>
      <c r="DO69" s="69" t="str">
        <f t="shared" si="79"/>
        <v/>
      </c>
      <c r="DP69" s="51"/>
      <c r="DQ69" s="51"/>
      <c r="DR69" s="51"/>
      <c r="DS69" s="51"/>
      <c r="DT69" s="51"/>
      <c r="DU69" s="181"/>
    </row>
    <row r="70" spans="1:125" ht="15" x14ac:dyDescent="0.25">
      <c r="A70" s="50">
        <v>2015</v>
      </c>
      <c r="B70" s="51" t="s">
        <v>349</v>
      </c>
      <c r="C70" s="50" t="s">
        <v>328</v>
      </c>
      <c r="D70" s="53" t="s">
        <v>328</v>
      </c>
      <c r="E70" s="50" t="s">
        <v>23</v>
      </c>
      <c r="F70" s="54">
        <v>6162868</v>
      </c>
      <c r="G70" s="54">
        <v>95703539</v>
      </c>
      <c r="H70" s="54">
        <v>4576874</v>
      </c>
      <c r="I70" s="55">
        <v>92855846</v>
      </c>
      <c r="J70" s="50"/>
      <c r="K70" s="50" t="s">
        <v>2032</v>
      </c>
      <c r="L70" s="58" t="s">
        <v>2032</v>
      </c>
      <c r="M70" s="58" t="s">
        <v>2032</v>
      </c>
      <c r="N70" s="58" t="s">
        <v>2032</v>
      </c>
      <c r="O70" s="58" t="s">
        <v>2032</v>
      </c>
      <c r="P70" s="59"/>
      <c r="Q70" s="60">
        <v>47835846</v>
      </c>
      <c r="R70" s="60">
        <v>18366923</v>
      </c>
      <c r="S70" s="60">
        <v>31695797</v>
      </c>
      <c r="T70" s="60">
        <v>7533</v>
      </c>
      <c r="U70" s="60">
        <v>1912946</v>
      </c>
      <c r="V70" s="79"/>
      <c r="W70" s="61">
        <f t="shared" si="472"/>
        <v>99819045</v>
      </c>
      <c r="X70" s="101">
        <v>35223325</v>
      </c>
      <c r="Y70" s="50"/>
      <c r="Z70" s="50" t="s">
        <v>328</v>
      </c>
      <c r="AA70" s="51" t="str">
        <f t="shared" si="473"/>
        <v/>
      </c>
      <c r="AB70" s="68" t="str">
        <f t="shared" si="474"/>
        <v/>
      </c>
      <c r="AC70" s="68" t="str">
        <f t="shared" si="475"/>
        <v/>
      </c>
      <c r="AD70" s="68" t="str">
        <f t="shared" si="476"/>
        <v/>
      </c>
      <c r="AE70" s="68" t="str">
        <f t="shared" si="477"/>
        <v/>
      </c>
      <c r="AF70" s="68" t="str">
        <f t="shared" si="478"/>
        <v/>
      </c>
      <c r="AG70" s="67" t="str">
        <f t="shared" si="7"/>
        <v/>
      </c>
      <c r="AH70" s="51"/>
      <c r="AI70" s="80">
        <f t="shared" si="8"/>
        <v>6162868</v>
      </c>
      <c r="AJ70" s="68">
        <f t="shared" si="9"/>
        <v>92855846</v>
      </c>
      <c r="AK70" s="68">
        <f t="shared" si="10"/>
        <v>47835846</v>
      </c>
      <c r="AL70" s="68">
        <f t="shared" si="11"/>
        <v>18366923</v>
      </c>
      <c r="AM70" s="68">
        <f t="shared" si="12"/>
        <v>31695797</v>
      </c>
      <c r="AN70" s="68">
        <f t="shared" si="13"/>
        <v>1920479</v>
      </c>
      <c r="AO70" s="67">
        <f t="shared" si="14"/>
        <v>35223325</v>
      </c>
      <c r="AP70" s="51"/>
      <c r="AQ70" s="51" t="str">
        <f t="shared" si="15"/>
        <v/>
      </c>
      <c r="AR70" s="68" t="str">
        <f t="shared" si="16"/>
        <v/>
      </c>
      <c r="AS70" s="68" t="str">
        <f t="shared" si="17"/>
        <v/>
      </c>
      <c r="AT70" s="68" t="str">
        <f t="shared" si="18"/>
        <v/>
      </c>
      <c r="AU70" s="68" t="str">
        <f t="shared" si="19"/>
        <v/>
      </c>
      <c r="AV70" s="68" t="str">
        <f t="shared" si="20"/>
        <v/>
      </c>
      <c r="AW70" s="67" t="str">
        <f t="shared" si="21"/>
        <v/>
      </c>
      <c r="AX70" s="51"/>
      <c r="AY70" s="51" t="str">
        <f t="shared" si="22"/>
        <v/>
      </c>
      <c r="AZ70" s="68" t="str">
        <f t="shared" si="23"/>
        <v/>
      </c>
      <c r="BA70" s="68" t="str">
        <f t="shared" si="24"/>
        <v/>
      </c>
      <c r="BB70" s="68" t="str">
        <f t="shared" si="25"/>
        <v/>
      </c>
      <c r="BC70" s="68" t="str">
        <f t="shared" si="26"/>
        <v/>
      </c>
      <c r="BD70" s="68" t="str">
        <f t="shared" si="27"/>
        <v/>
      </c>
      <c r="BE70" s="68" t="str">
        <f t="shared" si="28"/>
        <v/>
      </c>
      <c r="BF70" s="51"/>
      <c r="BG70" s="69" t="str">
        <f t="shared" si="29"/>
        <v/>
      </c>
      <c r="BH70" s="67" t="str">
        <f t="shared" si="30"/>
        <v/>
      </c>
      <c r="BI70" s="67" t="str">
        <f t="shared" si="31"/>
        <v/>
      </c>
      <c r="BJ70" s="67" t="str">
        <f t="shared" si="32"/>
        <v/>
      </c>
      <c r="BK70" s="67" t="str">
        <f t="shared" si="33"/>
        <v/>
      </c>
      <c r="BL70" s="67" t="str">
        <f t="shared" si="34"/>
        <v/>
      </c>
      <c r="BM70" s="65" t="str">
        <f t="shared" si="35"/>
        <v/>
      </c>
      <c r="BN70" s="51"/>
      <c r="BO70" s="51" t="str">
        <f t="shared" si="479"/>
        <v/>
      </c>
      <c r="BP70" s="71">
        <f t="shared" si="480"/>
        <v>6162868</v>
      </c>
      <c r="BQ70" s="51" t="str">
        <f t="shared" si="481"/>
        <v/>
      </c>
      <c r="BR70" s="51" t="str">
        <f t="shared" si="482"/>
        <v/>
      </c>
      <c r="BS70" s="69" t="str">
        <f t="shared" si="40"/>
        <v/>
      </c>
      <c r="BT70" s="51"/>
      <c r="BU70" s="68" t="str">
        <f t="shared" si="483"/>
        <v/>
      </c>
      <c r="BV70" s="65">
        <f t="shared" si="484"/>
        <v>92855846</v>
      </c>
      <c r="BW70" s="68" t="str">
        <f t="shared" si="485"/>
        <v/>
      </c>
      <c r="BX70" s="68" t="str">
        <f t="shared" si="486"/>
        <v/>
      </c>
      <c r="BY70" s="67" t="str">
        <f t="shared" si="44"/>
        <v/>
      </c>
      <c r="BZ70" s="68"/>
      <c r="CA70" s="65" t="str">
        <f t="shared" si="45"/>
        <v/>
      </c>
      <c r="CB70" s="67">
        <f t="shared" si="46"/>
        <v>35223325</v>
      </c>
      <c r="CC70" s="67" t="str">
        <f t="shared" si="47"/>
        <v/>
      </c>
      <c r="CD70" s="67" t="str">
        <f t="shared" si="48"/>
        <v/>
      </c>
      <c r="CE70" s="67" t="str">
        <f t="shared" si="49"/>
        <v/>
      </c>
      <c r="CF70" s="68"/>
      <c r="CG70" s="68" t="str">
        <f t="shared" si="487"/>
        <v/>
      </c>
      <c r="CH70" s="65">
        <f t="shared" si="488"/>
        <v>99819045</v>
      </c>
      <c r="CI70" s="68" t="str">
        <f t="shared" si="489"/>
        <v/>
      </c>
      <c r="CJ70" s="68" t="str">
        <f t="shared" si="490"/>
        <v/>
      </c>
      <c r="CK70" s="67" t="str">
        <f t="shared" si="54"/>
        <v/>
      </c>
      <c r="CL70" s="68"/>
      <c r="CM70" s="68" t="str">
        <f t="shared" si="491"/>
        <v/>
      </c>
      <c r="CN70" s="65">
        <f t="shared" si="492"/>
        <v>47835846</v>
      </c>
      <c r="CO70" s="68" t="str">
        <f t="shared" si="493"/>
        <v/>
      </c>
      <c r="CP70" s="68" t="str">
        <f t="shared" si="494"/>
        <v/>
      </c>
      <c r="CQ70" s="67" t="str">
        <f t="shared" si="59"/>
        <v/>
      </c>
      <c r="CR70" s="68"/>
      <c r="CS70" s="68" t="str">
        <f t="shared" si="495"/>
        <v/>
      </c>
      <c r="CT70" s="65">
        <f t="shared" si="496"/>
        <v>18366923</v>
      </c>
      <c r="CU70" s="68" t="str">
        <f t="shared" si="497"/>
        <v/>
      </c>
      <c r="CV70" s="68" t="str">
        <f t="shared" si="498"/>
        <v/>
      </c>
      <c r="CW70" s="67" t="str">
        <f t="shared" si="64"/>
        <v/>
      </c>
      <c r="CX70" s="68"/>
      <c r="CY70" s="68" t="str">
        <f t="shared" si="499"/>
        <v/>
      </c>
      <c r="CZ70" s="65">
        <f t="shared" si="500"/>
        <v>31695797</v>
      </c>
      <c r="DA70" s="68" t="str">
        <f t="shared" si="501"/>
        <v/>
      </c>
      <c r="DB70" s="68" t="str">
        <f t="shared" si="502"/>
        <v/>
      </c>
      <c r="DC70" s="67" t="str">
        <f t="shared" si="69"/>
        <v/>
      </c>
      <c r="DD70" s="68"/>
      <c r="DE70" s="68" t="str">
        <f t="shared" si="503"/>
        <v/>
      </c>
      <c r="DF70" s="65">
        <f t="shared" si="504"/>
        <v>7533</v>
      </c>
      <c r="DG70" s="51" t="str">
        <f t="shared" si="505"/>
        <v/>
      </c>
      <c r="DH70" s="51" t="str">
        <f t="shared" si="506"/>
        <v/>
      </c>
      <c r="DI70" s="69" t="str">
        <f t="shared" si="74"/>
        <v/>
      </c>
      <c r="DJ70" s="51"/>
      <c r="DK70" s="51" t="str">
        <f t="shared" si="507"/>
        <v/>
      </c>
      <c r="DL70" s="65">
        <f t="shared" si="508"/>
        <v>1912946</v>
      </c>
      <c r="DM70" s="51" t="str">
        <f t="shared" si="509"/>
        <v/>
      </c>
      <c r="DN70" s="51" t="str">
        <f t="shared" si="510"/>
        <v/>
      </c>
      <c r="DO70" s="69" t="str">
        <f t="shared" si="79"/>
        <v/>
      </c>
      <c r="DP70" s="51"/>
      <c r="DQ70" s="51"/>
      <c r="DR70" s="51"/>
      <c r="DS70" s="51"/>
      <c r="DT70" s="51"/>
      <c r="DU70" s="181"/>
    </row>
    <row r="71" spans="1:125" ht="15" x14ac:dyDescent="0.25">
      <c r="A71" s="50">
        <v>2016</v>
      </c>
      <c r="B71" s="51" t="s">
        <v>349</v>
      </c>
      <c r="C71" s="50" t="s">
        <v>328</v>
      </c>
      <c r="D71" s="53" t="s">
        <v>328</v>
      </c>
      <c r="E71" s="50" t="s">
        <v>23</v>
      </c>
      <c r="F71" s="54">
        <v>6083797</v>
      </c>
      <c r="G71" s="54">
        <v>91822287</v>
      </c>
      <c r="H71" s="54">
        <v>4883554</v>
      </c>
      <c r="I71" s="55">
        <v>97105075</v>
      </c>
      <c r="J71" s="50"/>
      <c r="K71" s="50" t="s">
        <v>2032</v>
      </c>
      <c r="L71" s="58" t="s">
        <v>2032</v>
      </c>
      <c r="M71" s="58" t="s">
        <v>2032</v>
      </c>
      <c r="N71" s="58" t="s">
        <v>2032</v>
      </c>
      <c r="O71" s="58" t="s">
        <v>2032</v>
      </c>
      <c r="P71" s="59"/>
      <c r="Q71" s="60">
        <v>49654937</v>
      </c>
      <c r="R71" s="60">
        <v>16317307</v>
      </c>
      <c r="S71" s="60">
        <v>36378818</v>
      </c>
      <c r="T71" s="60">
        <v>0</v>
      </c>
      <c r="U71" s="60">
        <v>1950206</v>
      </c>
      <c r="V71" s="79"/>
      <c r="W71" s="61">
        <f t="shared" si="472"/>
        <v>104301268</v>
      </c>
      <c r="X71" s="101">
        <v>26305972</v>
      </c>
      <c r="Y71" s="50"/>
      <c r="Z71" s="50" t="s">
        <v>328</v>
      </c>
      <c r="AA71" s="51" t="str">
        <f t="shared" si="473"/>
        <v/>
      </c>
      <c r="AB71" s="68" t="str">
        <f t="shared" si="474"/>
        <v/>
      </c>
      <c r="AC71" s="68" t="str">
        <f t="shared" si="475"/>
        <v/>
      </c>
      <c r="AD71" s="68" t="str">
        <f t="shared" si="476"/>
        <v/>
      </c>
      <c r="AE71" s="68" t="str">
        <f t="shared" si="477"/>
        <v/>
      </c>
      <c r="AF71" s="68" t="str">
        <f t="shared" si="478"/>
        <v/>
      </c>
      <c r="AG71" s="67" t="str">
        <f t="shared" si="7"/>
        <v/>
      </c>
      <c r="AH71" s="51"/>
      <c r="AI71" s="51" t="str">
        <f t="shared" si="8"/>
        <v/>
      </c>
      <c r="AJ71" s="68" t="str">
        <f t="shared" si="9"/>
        <v/>
      </c>
      <c r="AK71" s="68" t="str">
        <f t="shared" si="10"/>
        <v/>
      </c>
      <c r="AL71" s="68" t="str">
        <f t="shared" si="11"/>
        <v/>
      </c>
      <c r="AM71" s="68" t="str">
        <f t="shared" si="12"/>
        <v/>
      </c>
      <c r="AN71" s="68" t="str">
        <f t="shared" si="13"/>
        <v/>
      </c>
      <c r="AO71" s="67" t="str">
        <f t="shared" si="14"/>
        <v/>
      </c>
      <c r="AP71" s="51"/>
      <c r="AQ71" s="80">
        <f t="shared" si="15"/>
        <v>6083797</v>
      </c>
      <c r="AR71" s="68">
        <f t="shared" si="16"/>
        <v>97105075</v>
      </c>
      <c r="AS71" s="68">
        <f t="shared" si="17"/>
        <v>49654937</v>
      </c>
      <c r="AT71" s="68">
        <f t="shared" si="18"/>
        <v>16317307</v>
      </c>
      <c r="AU71" s="68">
        <f t="shared" si="19"/>
        <v>36378818</v>
      </c>
      <c r="AV71" s="68">
        <f t="shared" si="20"/>
        <v>1950206</v>
      </c>
      <c r="AW71" s="67">
        <f t="shared" si="21"/>
        <v>26305972</v>
      </c>
      <c r="AX71" s="51"/>
      <c r="AY71" s="51" t="str">
        <f t="shared" si="22"/>
        <v/>
      </c>
      <c r="AZ71" s="68" t="str">
        <f t="shared" si="23"/>
        <v/>
      </c>
      <c r="BA71" s="68" t="str">
        <f t="shared" si="24"/>
        <v/>
      </c>
      <c r="BB71" s="68" t="str">
        <f t="shared" si="25"/>
        <v/>
      </c>
      <c r="BC71" s="68" t="str">
        <f t="shared" si="26"/>
        <v/>
      </c>
      <c r="BD71" s="68" t="str">
        <f t="shared" si="27"/>
        <v/>
      </c>
      <c r="BE71" s="68" t="str">
        <f t="shared" si="28"/>
        <v/>
      </c>
      <c r="BF71" s="51"/>
      <c r="BG71" s="69" t="str">
        <f t="shared" si="29"/>
        <v/>
      </c>
      <c r="BH71" s="67" t="str">
        <f t="shared" si="30"/>
        <v/>
      </c>
      <c r="BI71" s="67" t="str">
        <f t="shared" si="31"/>
        <v/>
      </c>
      <c r="BJ71" s="67" t="str">
        <f t="shared" si="32"/>
        <v/>
      </c>
      <c r="BK71" s="67" t="str">
        <f t="shared" si="33"/>
        <v/>
      </c>
      <c r="BL71" s="67" t="str">
        <f t="shared" si="34"/>
        <v/>
      </c>
      <c r="BM71" s="65" t="str">
        <f t="shared" si="35"/>
        <v/>
      </c>
      <c r="BN71" s="51"/>
      <c r="BO71" s="51" t="str">
        <f t="shared" si="479"/>
        <v/>
      </c>
      <c r="BP71" s="51" t="str">
        <f t="shared" si="480"/>
        <v/>
      </c>
      <c r="BQ71" s="71">
        <f t="shared" si="481"/>
        <v>6083797</v>
      </c>
      <c r="BR71" s="51" t="str">
        <f t="shared" si="482"/>
        <v/>
      </c>
      <c r="BS71" s="69" t="str">
        <f t="shared" si="40"/>
        <v/>
      </c>
      <c r="BT71" s="51"/>
      <c r="BU71" s="68" t="str">
        <f t="shared" si="483"/>
        <v/>
      </c>
      <c r="BV71" s="68" t="str">
        <f t="shared" si="484"/>
        <v/>
      </c>
      <c r="BW71" s="65">
        <f t="shared" si="485"/>
        <v>97105075</v>
      </c>
      <c r="BX71" s="68" t="str">
        <f t="shared" si="486"/>
        <v/>
      </c>
      <c r="BY71" s="67" t="str">
        <f t="shared" si="44"/>
        <v/>
      </c>
      <c r="BZ71" s="68"/>
      <c r="CA71" s="65" t="str">
        <f t="shared" si="45"/>
        <v/>
      </c>
      <c r="CB71" s="67" t="str">
        <f t="shared" si="46"/>
        <v/>
      </c>
      <c r="CC71" s="67">
        <f t="shared" si="47"/>
        <v>26305972</v>
      </c>
      <c r="CD71" s="67" t="str">
        <f t="shared" si="48"/>
        <v/>
      </c>
      <c r="CE71" s="67" t="str">
        <f t="shared" si="49"/>
        <v/>
      </c>
      <c r="CF71" s="68"/>
      <c r="CG71" s="68" t="str">
        <f t="shared" si="487"/>
        <v/>
      </c>
      <c r="CH71" s="68" t="str">
        <f t="shared" si="488"/>
        <v/>
      </c>
      <c r="CI71" s="65">
        <f t="shared" si="489"/>
        <v>104301268</v>
      </c>
      <c r="CJ71" s="68" t="str">
        <f t="shared" si="490"/>
        <v/>
      </c>
      <c r="CK71" s="67" t="str">
        <f t="shared" si="54"/>
        <v/>
      </c>
      <c r="CL71" s="68"/>
      <c r="CM71" s="68" t="str">
        <f t="shared" si="491"/>
        <v/>
      </c>
      <c r="CN71" s="68" t="str">
        <f t="shared" si="492"/>
        <v/>
      </c>
      <c r="CO71" s="65">
        <f t="shared" si="493"/>
        <v>49654937</v>
      </c>
      <c r="CP71" s="68" t="str">
        <f t="shared" si="494"/>
        <v/>
      </c>
      <c r="CQ71" s="67" t="str">
        <f t="shared" si="59"/>
        <v/>
      </c>
      <c r="CR71" s="68"/>
      <c r="CS71" s="68" t="str">
        <f t="shared" si="495"/>
        <v/>
      </c>
      <c r="CT71" s="68" t="str">
        <f t="shared" si="496"/>
        <v/>
      </c>
      <c r="CU71" s="65">
        <f t="shared" si="497"/>
        <v>16317307</v>
      </c>
      <c r="CV71" s="68" t="str">
        <f t="shared" si="498"/>
        <v/>
      </c>
      <c r="CW71" s="67" t="str">
        <f t="shared" si="64"/>
        <v/>
      </c>
      <c r="CX71" s="68"/>
      <c r="CY71" s="68" t="str">
        <f t="shared" si="499"/>
        <v/>
      </c>
      <c r="CZ71" s="68" t="str">
        <f t="shared" si="500"/>
        <v/>
      </c>
      <c r="DA71" s="65">
        <f t="shared" si="501"/>
        <v>36378818</v>
      </c>
      <c r="DB71" s="68" t="str">
        <f t="shared" si="502"/>
        <v/>
      </c>
      <c r="DC71" s="67" t="str">
        <f t="shared" si="69"/>
        <v/>
      </c>
      <c r="DD71" s="68"/>
      <c r="DE71" s="68" t="str">
        <f t="shared" si="503"/>
        <v/>
      </c>
      <c r="DF71" s="51" t="str">
        <f t="shared" si="504"/>
        <v/>
      </c>
      <c r="DG71" s="65">
        <f t="shared" si="505"/>
        <v>0</v>
      </c>
      <c r="DH71" s="51" t="str">
        <f t="shared" si="506"/>
        <v/>
      </c>
      <c r="DI71" s="69" t="str">
        <f t="shared" si="74"/>
        <v/>
      </c>
      <c r="DJ71" s="51"/>
      <c r="DK71" s="51" t="str">
        <f t="shared" si="507"/>
        <v/>
      </c>
      <c r="DL71" s="51" t="str">
        <f t="shared" si="508"/>
        <v/>
      </c>
      <c r="DM71" s="65">
        <f t="shared" si="509"/>
        <v>1950206</v>
      </c>
      <c r="DN71" s="51" t="str">
        <f t="shared" si="510"/>
        <v/>
      </c>
      <c r="DO71" s="69" t="str">
        <f t="shared" si="79"/>
        <v/>
      </c>
      <c r="DP71" s="51"/>
      <c r="DQ71" s="51"/>
      <c r="DR71" s="51"/>
      <c r="DS71" s="51"/>
      <c r="DT71" s="51"/>
      <c r="DU71" s="181"/>
    </row>
    <row r="72" spans="1:125" ht="15" x14ac:dyDescent="0.25">
      <c r="A72" s="50">
        <v>2017</v>
      </c>
      <c r="B72" s="51" t="s">
        <v>349</v>
      </c>
      <c r="C72" s="50" t="s">
        <v>328</v>
      </c>
      <c r="D72" s="53" t="s">
        <v>328</v>
      </c>
      <c r="E72" s="50" t="s">
        <v>23</v>
      </c>
      <c r="F72" s="54">
        <v>5698961</v>
      </c>
      <c r="G72" s="54">
        <v>86324346</v>
      </c>
      <c r="H72" s="54">
        <v>4821165</v>
      </c>
      <c r="I72" s="55">
        <v>102879927</v>
      </c>
      <c r="J72" s="50"/>
      <c r="K72" s="50" t="s">
        <v>2032</v>
      </c>
      <c r="L72" s="58" t="s">
        <v>2032</v>
      </c>
      <c r="M72" s="58" t="s">
        <v>2032</v>
      </c>
      <c r="N72" s="58" t="s">
        <v>2032</v>
      </c>
      <c r="O72" s="58" t="s">
        <v>2032</v>
      </c>
      <c r="P72" s="59"/>
      <c r="Q72" s="60">
        <v>53167523</v>
      </c>
      <c r="R72" s="60">
        <v>18737123</v>
      </c>
      <c r="S72" s="60">
        <v>35506436</v>
      </c>
      <c r="T72" s="60">
        <v>0</v>
      </c>
      <c r="U72" s="60">
        <v>1852227</v>
      </c>
      <c r="V72" s="79"/>
      <c r="W72" s="61">
        <f t="shared" si="472"/>
        <v>109263309</v>
      </c>
      <c r="X72" s="101">
        <v>6368062</v>
      </c>
      <c r="Y72" s="50"/>
      <c r="Z72" s="50" t="s">
        <v>328</v>
      </c>
      <c r="AA72" s="51" t="str">
        <f t="shared" si="473"/>
        <v/>
      </c>
      <c r="AB72" s="68" t="str">
        <f t="shared" si="474"/>
        <v/>
      </c>
      <c r="AC72" s="68" t="str">
        <f t="shared" si="475"/>
        <v/>
      </c>
      <c r="AD72" s="68" t="str">
        <f t="shared" si="476"/>
        <v/>
      </c>
      <c r="AE72" s="68" t="str">
        <f t="shared" si="477"/>
        <v/>
      </c>
      <c r="AF72" s="68" t="str">
        <f t="shared" si="478"/>
        <v/>
      </c>
      <c r="AG72" s="67" t="str">
        <f t="shared" si="7"/>
        <v/>
      </c>
      <c r="AH72" s="51"/>
      <c r="AI72" s="51" t="str">
        <f t="shared" si="8"/>
        <v/>
      </c>
      <c r="AJ72" s="68" t="str">
        <f t="shared" si="9"/>
        <v/>
      </c>
      <c r="AK72" s="68" t="str">
        <f t="shared" si="10"/>
        <v/>
      </c>
      <c r="AL72" s="68" t="str">
        <f t="shared" si="11"/>
        <v/>
      </c>
      <c r="AM72" s="68" t="str">
        <f t="shared" si="12"/>
        <v/>
      </c>
      <c r="AN72" s="68" t="str">
        <f t="shared" si="13"/>
        <v/>
      </c>
      <c r="AO72" s="67" t="str">
        <f t="shared" si="14"/>
        <v/>
      </c>
      <c r="AP72" s="51"/>
      <c r="AQ72" s="51" t="str">
        <f t="shared" si="15"/>
        <v/>
      </c>
      <c r="AR72" s="68" t="str">
        <f t="shared" si="16"/>
        <v/>
      </c>
      <c r="AS72" s="68" t="str">
        <f t="shared" si="17"/>
        <v/>
      </c>
      <c r="AT72" s="68" t="str">
        <f t="shared" si="18"/>
        <v/>
      </c>
      <c r="AU72" s="68" t="str">
        <f t="shared" si="19"/>
        <v/>
      </c>
      <c r="AV72" s="68" t="str">
        <f t="shared" si="20"/>
        <v/>
      </c>
      <c r="AW72" s="67" t="str">
        <f t="shared" si="21"/>
        <v/>
      </c>
      <c r="AX72" s="51"/>
      <c r="AY72" s="80">
        <f t="shared" si="22"/>
        <v>5698961</v>
      </c>
      <c r="AZ72" s="68">
        <f t="shared" si="23"/>
        <v>102879927</v>
      </c>
      <c r="BA72" s="68">
        <f t="shared" si="24"/>
        <v>53167523</v>
      </c>
      <c r="BB72" s="68">
        <f t="shared" si="25"/>
        <v>18737123</v>
      </c>
      <c r="BC72" s="68">
        <f t="shared" si="26"/>
        <v>35506436</v>
      </c>
      <c r="BD72" s="68">
        <f t="shared" si="27"/>
        <v>1852227</v>
      </c>
      <c r="BE72" s="68">
        <f t="shared" si="28"/>
        <v>6368062</v>
      </c>
      <c r="BF72" s="51"/>
      <c r="BG72" s="69" t="str">
        <f t="shared" si="29"/>
        <v/>
      </c>
      <c r="BH72" s="67" t="str">
        <f t="shared" si="30"/>
        <v/>
      </c>
      <c r="BI72" s="67" t="str">
        <f t="shared" si="31"/>
        <v/>
      </c>
      <c r="BJ72" s="67" t="str">
        <f t="shared" si="32"/>
        <v/>
      </c>
      <c r="BK72" s="67" t="str">
        <f t="shared" si="33"/>
        <v/>
      </c>
      <c r="BL72" s="67" t="str">
        <f t="shared" si="34"/>
        <v/>
      </c>
      <c r="BM72" s="65" t="str">
        <f t="shared" si="35"/>
        <v/>
      </c>
      <c r="BN72" s="51"/>
      <c r="BO72" s="51" t="str">
        <f t="shared" si="479"/>
        <v/>
      </c>
      <c r="BP72" s="51" t="str">
        <f t="shared" si="480"/>
        <v/>
      </c>
      <c r="BQ72" s="51" t="str">
        <f t="shared" si="481"/>
        <v/>
      </c>
      <c r="BR72" s="71">
        <f t="shared" si="482"/>
        <v>5698961</v>
      </c>
      <c r="BS72" s="69" t="str">
        <f t="shared" si="40"/>
        <v/>
      </c>
      <c r="BT72" s="51"/>
      <c r="BU72" s="68" t="str">
        <f t="shared" si="483"/>
        <v/>
      </c>
      <c r="BV72" s="68" t="str">
        <f t="shared" si="484"/>
        <v/>
      </c>
      <c r="BW72" s="68" t="str">
        <f t="shared" si="485"/>
        <v/>
      </c>
      <c r="BX72" s="65">
        <f t="shared" si="486"/>
        <v>102879927</v>
      </c>
      <c r="BY72" s="67" t="str">
        <f t="shared" si="44"/>
        <v/>
      </c>
      <c r="BZ72" s="68"/>
      <c r="CA72" s="65" t="str">
        <f t="shared" si="45"/>
        <v/>
      </c>
      <c r="CB72" s="67" t="str">
        <f t="shared" si="46"/>
        <v/>
      </c>
      <c r="CC72" s="67" t="str">
        <f t="shared" si="47"/>
        <v/>
      </c>
      <c r="CD72" s="67">
        <f t="shared" si="48"/>
        <v>6368062</v>
      </c>
      <c r="CE72" s="67" t="str">
        <f t="shared" si="49"/>
        <v/>
      </c>
      <c r="CF72" s="68"/>
      <c r="CG72" s="68" t="str">
        <f t="shared" si="487"/>
        <v/>
      </c>
      <c r="CH72" s="68" t="str">
        <f t="shared" si="488"/>
        <v/>
      </c>
      <c r="CI72" s="68" t="str">
        <f t="shared" si="489"/>
        <v/>
      </c>
      <c r="CJ72" s="65">
        <f t="shared" si="490"/>
        <v>109263309</v>
      </c>
      <c r="CK72" s="67" t="str">
        <f t="shared" si="54"/>
        <v/>
      </c>
      <c r="CL72" s="68"/>
      <c r="CM72" s="68" t="str">
        <f t="shared" si="491"/>
        <v/>
      </c>
      <c r="CN72" s="68" t="str">
        <f t="shared" si="492"/>
        <v/>
      </c>
      <c r="CO72" s="68" t="str">
        <f t="shared" si="493"/>
        <v/>
      </c>
      <c r="CP72" s="65">
        <f t="shared" si="494"/>
        <v>53167523</v>
      </c>
      <c r="CQ72" s="67" t="str">
        <f t="shared" si="59"/>
        <v/>
      </c>
      <c r="CR72" s="68"/>
      <c r="CS72" s="68" t="str">
        <f t="shared" si="495"/>
        <v/>
      </c>
      <c r="CT72" s="68" t="str">
        <f t="shared" si="496"/>
        <v/>
      </c>
      <c r="CU72" s="68" t="str">
        <f t="shared" si="497"/>
        <v/>
      </c>
      <c r="CV72" s="65">
        <f t="shared" si="498"/>
        <v>18737123</v>
      </c>
      <c r="CW72" s="67" t="str">
        <f t="shared" si="64"/>
        <v/>
      </c>
      <c r="CX72" s="68"/>
      <c r="CY72" s="68" t="str">
        <f t="shared" si="499"/>
        <v/>
      </c>
      <c r="CZ72" s="68" t="str">
        <f t="shared" si="500"/>
        <v/>
      </c>
      <c r="DA72" s="68" t="str">
        <f t="shared" si="501"/>
        <v/>
      </c>
      <c r="DB72" s="65">
        <f t="shared" si="502"/>
        <v>35506436</v>
      </c>
      <c r="DC72" s="67" t="str">
        <f t="shared" si="69"/>
        <v/>
      </c>
      <c r="DD72" s="68"/>
      <c r="DE72" s="68" t="str">
        <f t="shared" si="503"/>
        <v/>
      </c>
      <c r="DF72" s="51" t="str">
        <f t="shared" si="504"/>
        <v/>
      </c>
      <c r="DG72" s="51" t="str">
        <f t="shared" si="505"/>
        <v/>
      </c>
      <c r="DH72" s="65">
        <f t="shared" si="506"/>
        <v>0</v>
      </c>
      <c r="DI72" s="69" t="str">
        <f t="shared" si="74"/>
        <v/>
      </c>
      <c r="DJ72" s="51"/>
      <c r="DK72" s="51" t="str">
        <f t="shared" si="507"/>
        <v/>
      </c>
      <c r="DL72" s="51" t="str">
        <f t="shared" si="508"/>
        <v/>
      </c>
      <c r="DM72" s="51" t="str">
        <f t="shared" si="509"/>
        <v/>
      </c>
      <c r="DN72" s="65">
        <f t="shared" si="510"/>
        <v>1852227</v>
      </c>
      <c r="DO72" s="69" t="str">
        <f t="shared" si="79"/>
        <v/>
      </c>
      <c r="DP72" s="51"/>
      <c r="DQ72" s="51"/>
      <c r="DR72" s="51"/>
      <c r="DS72" s="51"/>
      <c r="DT72" s="51"/>
      <c r="DU72" s="181"/>
    </row>
    <row r="73" spans="1:125" ht="15" x14ac:dyDescent="0.25">
      <c r="A73" s="56">
        <v>2018</v>
      </c>
      <c r="B73" s="51" t="s">
        <v>349</v>
      </c>
      <c r="C73" s="50" t="s">
        <v>328</v>
      </c>
      <c r="D73" s="53" t="s">
        <v>328</v>
      </c>
      <c r="E73" s="50" t="s">
        <v>23</v>
      </c>
      <c r="F73" s="89">
        <v>5774981</v>
      </c>
      <c r="G73" s="89">
        <v>86431958</v>
      </c>
      <c r="H73" s="89">
        <v>4826962</v>
      </c>
      <c r="I73" s="90">
        <v>105834640</v>
      </c>
      <c r="J73" s="56" t="s">
        <v>161</v>
      </c>
      <c r="K73" s="55">
        <v>105834640</v>
      </c>
      <c r="L73" s="58"/>
      <c r="M73" s="58"/>
      <c r="N73" s="58"/>
      <c r="O73" s="58"/>
      <c r="P73" s="91"/>
      <c r="Q73" s="92">
        <v>2855329</v>
      </c>
      <c r="R73" s="92">
        <v>16395292</v>
      </c>
      <c r="S73" s="92">
        <v>40201105</v>
      </c>
      <c r="T73" s="92">
        <v>0</v>
      </c>
      <c r="U73" s="93">
        <v>52656334</v>
      </c>
      <c r="V73" s="94"/>
      <c r="W73" s="61">
        <f t="shared" si="472"/>
        <v>112108060</v>
      </c>
      <c r="X73" s="90">
        <v>17597856</v>
      </c>
      <c r="Y73" s="50"/>
      <c r="Z73" s="50"/>
      <c r="AA73" s="51"/>
      <c r="AB73" s="68"/>
      <c r="AC73" s="68"/>
      <c r="AD73" s="68"/>
      <c r="AE73" s="68"/>
      <c r="AF73" s="68"/>
      <c r="AG73" s="67" t="str">
        <f t="shared" si="7"/>
        <v/>
      </c>
      <c r="AH73" s="51"/>
      <c r="AI73" s="51" t="str">
        <f t="shared" si="8"/>
        <v/>
      </c>
      <c r="AJ73" s="68" t="str">
        <f t="shared" si="9"/>
        <v/>
      </c>
      <c r="AK73" s="68" t="str">
        <f t="shared" si="10"/>
        <v/>
      </c>
      <c r="AL73" s="68" t="str">
        <f t="shared" si="11"/>
        <v/>
      </c>
      <c r="AM73" s="68" t="str">
        <f t="shared" si="12"/>
        <v/>
      </c>
      <c r="AN73" s="68" t="str">
        <f t="shared" si="13"/>
        <v/>
      </c>
      <c r="AO73" s="67" t="str">
        <f t="shared" si="14"/>
        <v/>
      </c>
      <c r="AP73" s="51"/>
      <c r="AQ73" s="51" t="str">
        <f t="shared" si="15"/>
        <v/>
      </c>
      <c r="AR73" s="68" t="str">
        <f t="shared" si="16"/>
        <v/>
      </c>
      <c r="AS73" s="68" t="str">
        <f t="shared" si="17"/>
        <v/>
      </c>
      <c r="AT73" s="68" t="str">
        <f t="shared" si="18"/>
        <v/>
      </c>
      <c r="AU73" s="68" t="str">
        <f t="shared" si="19"/>
        <v/>
      </c>
      <c r="AV73" s="68" t="str">
        <f t="shared" si="20"/>
        <v/>
      </c>
      <c r="AW73" s="67" t="str">
        <f t="shared" si="21"/>
        <v/>
      </c>
      <c r="AX73" s="51"/>
      <c r="AY73" s="51" t="str">
        <f t="shared" si="22"/>
        <v/>
      </c>
      <c r="AZ73" s="68" t="str">
        <f t="shared" si="23"/>
        <v/>
      </c>
      <c r="BA73" s="68" t="str">
        <f t="shared" si="24"/>
        <v/>
      </c>
      <c r="BB73" s="68" t="str">
        <f t="shared" si="25"/>
        <v/>
      </c>
      <c r="BC73" s="68" t="str">
        <f t="shared" si="26"/>
        <v/>
      </c>
      <c r="BD73" s="68" t="str">
        <f t="shared" si="27"/>
        <v/>
      </c>
      <c r="BE73" s="68" t="str">
        <f t="shared" si="28"/>
        <v/>
      </c>
      <c r="BF73" s="51"/>
      <c r="BG73" s="96">
        <f t="shared" si="29"/>
        <v>5774981</v>
      </c>
      <c r="BH73" s="67">
        <f t="shared" si="30"/>
        <v>105834640</v>
      </c>
      <c r="BI73" s="67">
        <f t="shared" si="31"/>
        <v>2855329</v>
      </c>
      <c r="BJ73" s="67">
        <f t="shared" si="32"/>
        <v>16395292</v>
      </c>
      <c r="BK73" s="67">
        <f t="shared" si="33"/>
        <v>40201105</v>
      </c>
      <c r="BL73" s="67">
        <f t="shared" si="34"/>
        <v>52656334</v>
      </c>
      <c r="BM73" s="65">
        <f t="shared" si="35"/>
        <v>17597856</v>
      </c>
      <c r="BN73" s="70"/>
      <c r="BO73" s="70"/>
      <c r="BP73" s="51"/>
      <c r="BQ73" s="51"/>
      <c r="BR73" s="51"/>
      <c r="BS73" s="96">
        <f t="shared" si="40"/>
        <v>5774981</v>
      </c>
      <c r="BT73" s="70"/>
      <c r="BU73" s="65"/>
      <c r="BV73" s="68"/>
      <c r="BW73" s="68"/>
      <c r="BX73" s="68"/>
      <c r="BY73" s="67">
        <f t="shared" si="44"/>
        <v>105834640</v>
      </c>
      <c r="BZ73" s="65"/>
      <c r="CA73" s="65" t="str">
        <f t="shared" si="45"/>
        <v/>
      </c>
      <c r="CB73" s="67" t="str">
        <f t="shared" si="46"/>
        <v/>
      </c>
      <c r="CC73" s="67" t="str">
        <f t="shared" si="47"/>
        <v/>
      </c>
      <c r="CD73" s="67" t="str">
        <f t="shared" si="48"/>
        <v/>
      </c>
      <c r="CE73" s="67">
        <f t="shared" si="49"/>
        <v>17597856</v>
      </c>
      <c r="CF73" s="65"/>
      <c r="CG73" s="65"/>
      <c r="CH73" s="68"/>
      <c r="CI73" s="68"/>
      <c r="CJ73" s="68"/>
      <c r="CK73" s="67">
        <f t="shared" si="54"/>
        <v>112108060</v>
      </c>
      <c r="CL73" s="65"/>
      <c r="CM73" s="65"/>
      <c r="CN73" s="68"/>
      <c r="CO73" s="68"/>
      <c r="CP73" s="68"/>
      <c r="CQ73" s="67">
        <f t="shared" si="59"/>
        <v>2855329</v>
      </c>
      <c r="CR73" s="65"/>
      <c r="CS73" s="65"/>
      <c r="CT73" s="68"/>
      <c r="CU73" s="68"/>
      <c r="CV73" s="68"/>
      <c r="CW73" s="67">
        <f t="shared" si="64"/>
        <v>16395292</v>
      </c>
      <c r="CX73" s="65"/>
      <c r="CY73" s="65"/>
      <c r="CZ73" s="68"/>
      <c r="DA73" s="68"/>
      <c r="DB73" s="68"/>
      <c r="DC73" s="67">
        <f t="shared" si="69"/>
        <v>40201105</v>
      </c>
      <c r="DD73" s="65"/>
      <c r="DE73" s="65"/>
      <c r="DF73" s="51"/>
      <c r="DG73" s="51"/>
      <c r="DH73" s="51"/>
      <c r="DI73" s="67">
        <f t="shared" si="74"/>
        <v>0</v>
      </c>
      <c r="DJ73" s="70"/>
      <c r="DK73" s="70"/>
      <c r="DL73" s="51"/>
      <c r="DM73" s="51"/>
      <c r="DN73" s="51"/>
      <c r="DO73" s="67">
        <f t="shared" si="79"/>
        <v>2855329</v>
      </c>
      <c r="DP73" s="51"/>
      <c r="DQ73" s="51"/>
      <c r="DR73" s="51"/>
      <c r="DS73" s="51"/>
      <c r="DT73" s="51"/>
      <c r="DU73" s="181"/>
    </row>
    <row r="74" spans="1:125" ht="15" x14ac:dyDescent="0.25">
      <c r="A74" s="50"/>
      <c r="B74" s="51"/>
      <c r="C74" s="50"/>
      <c r="D74" s="53"/>
      <c r="E74" s="50"/>
      <c r="F74" s="218"/>
      <c r="G74" s="218"/>
      <c r="H74" s="218"/>
      <c r="I74" s="219"/>
      <c r="J74" s="50"/>
      <c r="K74" s="50" t="s">
        <v>2032</v>
      </c>
      <c r="L74" s="58"/>
      <c r="M74" s="58"/>
      <c r="N74" s="58"/>
      <c r="O74" s="58"/>
      <c r="P74" s="59"/>
      <c r="Q74" s="60"/>
      <c r="R74" s="60"/>
      <c r="S74" s="60"/>
      <c r="T74" s="60"/>
      <c r="U74" s="60"/>
      <c r="V74" s="79"/>
      <c r="W74" s="61"/>
      <c r="X74" s="101"/>
      <c r="Y74" s="50"/>
      <c r="Z74" s="50"/>
      <c r="AA74" s="51"/>
      <c r="AB74" s="68"/>
      <c r="AC74" s="68"/>
      <c r="AD74" s="68"/>
      <c r="AE74" s="68"/>
      <c r="AF74" s="68"/>
      <c r="AG74" s="67" t="str">
        <f t="shared" si="7"/>
        <v/>
      </c>
      <c r="AH74" s="51"/>
      <c r="AI74" s="51" t="str">
        <f t="shared" si="8"/>
        <v/>
      </c>
      <c r="AJ74" s="68" t="str">
        <f t="shared" si="9"/>
        <v/>
      </c>
      <c r="AK74" s="68" t="str">
        <f t="shared" si="10"/>
        <v/>
      </c>
      <c r="AL74" s="68" t="str">
        <f t="shared" si="11"/>
        <v/>
      </c>
      <c r="AM74" s="68" t="str">
        <f t="shared" si="12"/>
        <v/>
      </c>
      <c r="AN74" s="68" t="str">
        <f t="shared" si="13"/>
        <v/>
      </c>
      <c r="AO74" s="67" t="str">
        <f t="shared" si="14"/>
        <v/>
      </c>
      <c r="AP74" s="51"/>
      <c r="AQ74" s="51" t="str">
        <f t="shared" si="15"/>
        <v/>
      </c>
      <c r="AR74" s="68" t="str">
        <f t="shared" si="16"/>
        <v/>
      </c>
      <c r="AS74" s="68" t="str">
        <f t="shared" si="17"/>
        <v/>
      </c>
      <c r="AT74" s="68" t="str">
        <f t="shared" si="18"/>
        <v/>
      </c>
      <c r="AU74" s="68" t="str">
        <f t="shared" si="19"/>
        <v/>
      </c>
      <c r="AV74" s="68" t="str">
        <f t="shared" si="20"/>
        <v/>
      </c>
      <c r="AW74" s="67" t="str">
        <f t="shared" si="21"/>
        <v/>
      </c>
      <c r="AX74" s="51"/>
      <c r="AY74" s="51" t="str">
        <f t="shared" si="22"/>
        <v/>
      </c>
      <c r="AZ74" s="68" t="str">
        <f t="shared" si="23"/>
        <v/>
      </c>
      <c r="BA74" s="68" t="str">
        <f t="shared" si="24"/>
        <v/>
      </c>
      <c r="BB74" s="68" t="str">
        <f t="shared" si="25"/>
        <v/>
      </c>
      <c r="BC74" s="68" t="str">
        <f t="shared" si="26"/>
        <v/>
      </c>
      <c r="BD74" s="68" t="str">
        <f t="shared" si="27"/>
        <v/>
      </c>
      <c r="BE74" s="68" t="str">
        <f t="shared" si="28"/>
        <v/>
      </c>
      <c r="BF74" s="51"/>
      <c r="BG74" s="69" t="str">
        <f t="shared" si="29"/>
        <v/>
      </c>
      <c r="BH74" s="67" t="str">
        <f t="shared" si="30"/>
        <v/>
      </c>
      <c r="BI74" s="67" t="str">
        <f t="shared" si="31"/>
        <v/>
      </c>
      <c r="BJ74" s="67" t="str">
        <f t="shared" si="32"/>
        <v/>
      </c>
      <c r="BK74" s="67" t="str">
        <f t="shared" si="33"/>
        <v/>
      </c>
      <c r="BL74" s="67" t="str">
        <f t="shared" si="34"/>
        <v/>
      </c>
      <c r="BM74" s="65" t="str">
        <f t="shared" si="35"/>
        <v/>
      </c>
      <c r="BN74" s="70"/>
      <c r="BO74" s="70"/>
      <c r="BP74" s="51"/>
      <c r="BQ74" s="51"/>
      <c r="BR74" s="51"/>
      <c r="BS74" s="69" t="str">
        <f t="shared" si="40"/>
        <v/>
      </c>
      <c r="BT74" s="70"/>
      <c r="BU74" s="65"/>
      <c r="BV74" s="68"/>
      <c r="BW74" s="68"/>
      <c r="BX74" s="68"/>
      <c r="BY74" s="67" t="str">
        <f t="shared" si="44"/>
        <v/>
      </c>
      <c r="BZ74" s="65"/>
      <c r="CA74" s="65" t="str">
        <f t="shared" si="45"/>
        <v/>
      </c>
      <c r="CB74" s="67" t="str">
        <f t="shared" si="46"/>
        <v/>
      </c>
      <c r="CC74" s="67" t="str">
        <f t="shared" si="47"/>
        <v/>
      </c>
      <c r="CD74" s="67" t="str">
        <f t="shared" si="48"/>
        <v/>
      </c>
      <c r="CE74" s="67" t="str">
        <f t="shared" si="49"/>
        <v/>
      </c>
      <c r="CF74" s="65"/>
      <c r="CG74" s="65"/>
      <c r="CH74" s="68"/>
      <c r="CI74" s="68"/>
      <c r="CJ74" s="68"/>
      <c r="CK74" s="67" t="str">
        <f t="shared" si="54"/>
        <v/>
      </c>
      <c r="CL74" s="65"/>
      <c r="CM74" s="65"/>
      <c r="CN74" s="68"/>
      <c r="CO74" s="68"/>
      <c r="CP74" s="68"/>
      <c r="CQ74" s="67" t="str">
        <f t="shared" si="59"/>
        <v/>
      </c>
      <c r="CR74" s="65"/>
      <c r="CS74" s="65"/>
      <c r="CT74" s="68"/>
      <c r="CU74" s="68"/>
      <c r="CV74" s="68"/>
      <c r="CW74" s="67" t="str">
        <f t="shared" si="64"/>
        <v/>
      </c>
      <c r="CX74" s="65"/>
      <c r="CY74" s="65"/>
      <c r="CZ74" s="68"/>
      <c r="DA74" s="68"/>
      <c r="DB74" s="68"/>
      <c r="DC74" s="67" t="str">
        <f t="shared" si="69"/>
        <v/>
      </c>
      <c r="DD74" s="65"/>
      <c r="DE74" s="65"/>
      <c r="DF74" s="51"/>
      <c r="DG74" s="51"/>
      <c r="DH74" s="51"/>
      <c r="DI74" s="69" t="str">
        <f t="shared" si="74"/>
        <v/>
      </c>
      <c r="DJ74" s="70"/>
      <c r="DK74" s="70"/>
      <c r="DL74" s="51"/>
      <c r="DM74" s="51"/>
      <c r="DN74" s="51"/>
      <c r="DO74" s="69" t="str">
        <f t="shared" si="79"/>
        <v/>
      </c>
      <c r="DP74" s="51"/>
      <c r="DQ74" s="51"/>
      <c r="DR74" s="51"/>
      <c r="DS74" s="51"/>
      <c r="DT74" s="51"/>
      <c r="DU74" s="181"/>
    </row>
    <row r="75" spans="1:125" ht="15" x14ac:dyDescent="0.25">
      <c r="A75" s="50">
        <v>2014</v>
      </c>
      <c r="B75" s="51" t="s">
        <v>350</v>
      </c>
      <c r="C75" s="50" t="s">
        <v>351</v>
      </c>
      <c r="D75" s="53" t="s">
        <v>346</v>
      </c>
      <c r="E75" s="50" t="s">
        <v>106</v>
      </c>
      <c r="F75" s="54">
        <v>2379453</v>
      </c>
      <c r="G75" s="54">
        <v>6459837</v>
      </c>
      <c r="H75" s="54">
        <v>1238282</v>
      </c>
      <c r="I75" s="55">
        <v>11178824</v>
      </c>
      <c r="J75" s="50"/>
      <c r="K75" s="50" t="s">
        <v>2032</v>
      </c>
      <c r="L75" s="58" t="s">
        <v>2032</v>
      </c>
      <c r="M75" s="58" t="s">
        <v>2032</v>
      </c>
      <c r="N75" s="58" t="s">
        <v>2032</v>
      </c>
      <c r="O75" s="58" t="s">
        <v>2032</v>
      </c>
      <c r="P75" s="59"/>
      <c r="Q75" s="60">
        <v>729648</v>
      </c>
      <c r="R75" s="60">
        <v>5324221</v>
      </c>
      <c r="S75" s="60">
        <v>2116954</v>
      </c>
      <c r="T75" s="60">
        <v>2821965</v>
      </c>
      <c r="U75" s="60">
        <v>186036</v>
      </c>
      <c r="V75" s="79"/>
      <c r="W75" s="61">
        <f t="shared" ref="W75:W79" si="511">R75+S75+T75+U75+Q75</f>
        <v>11178824</v>
      </c>
      <c r="X75" s="101">
        <v>4659830</v>
      </c>
      <c r="Y75" s="50"/>
      <c r="Z75" s="50" t="s">
        <v>346</v>
      </c>
      <c r="AA75" s="80">
        <f t="shared" ref="AA75:AA78" si="512">IF(A75 =2014,IF(Y75 ="",F75,""),"")</f>
        <v>2379453</v>
      </c>
      <c r="AB75" s="68">
        <f t="shared" ref="AB75:AB78" si="513">IF(A75 =2014,IF(Y75 ="",I75,""),"")</f>
        <v>11178824</v>
      </c>
      <c r="AC75" s="68">
        <f t="shared" ref="AC75:AC78" si="514">IF(A75 =2014,IF(Y75 ="",Q75,""),"")</f>
        <v>729648</v>
      </c>
      <c r="AD75" s="68">
        <f t="shared" ref="AD75:AD78" si="515">IF(A75 =2014,IF(Y75 ="",R75,""),"")</f>
        <v>5324221</v>
      </c>
      <c r="AE75" s="68">
        <f t="shared" ref="AE75:AE78" si="516">IF(A75 =2014,IF(Y75 ="",S75,""),"")</f>
        <v>2116954</v>
      </c>
      <c r="AF75" s="68">
        <f t="shared" ref="AF75:AF78" si="517">IF(A75 =2014,IF(Y75 ="",T75+U75,""),"")</f>
        <v>3008001</v>
      </c>
      <c r="AG75" s="67">
        <f t="shared" si="7"/>
        <v>4659830</v>
      </c>
      <c r="AH75" s="51"/>
      <c r="AI75" s="51" t="str">
        <f t="shared" si="8"/>
        <v/>
      </c>
      <c r="AJ75" s="68" t="str">
        <f t="shared" si="9"/>
        <v/>
      </c>
      <c r="AK75" s="68" t="str">
        <f t="shared" si="10"/>
        <v/>
      </c>
      <c r="AL75" s="68" t="str">
        <f t="shared" si="11"/>
        <v/>
      </c>
      <c r="AM75" s="68" t="str">
        <f t="shared" si="12"/>
        <v/>
      </c>
      <c r="AN75" s="68" t="str">
        <f t="shared" si="13"/>
        <v/>
      </c>
      <c r="AO75" s="67" t="str">
        <f t="shared" si="14"/>
        <v/>
      </c>
      <c r="AP75" s="51"/>
      <c r="AQ75" s="51" t="str">
        <f t="shared" si="15"/>
        <v/>
      </c>
      <c r="AR75" s="68" t="str">
        <f t="shared" si="16"/>
        <v/>
      </c>
      <c r="AS75" s="68" t="str">
        <f t="shared" si="17"/>
        <v/>
      </c>
      <c r="AT75" s="68" t="str">
        <f t="shared" si="18"/>
        <v/>
      </c>
      <c r="AU75" s="68" t="str">
        <f t="shared" si="19"/>
        <v/>
      </c>
      <c r="AV75" s="68" t="str">
        <f t="shared" si="20"/>
        <v/>
      </c>
      <c r="AW75" s="67" t="str">
        <f t="shared" si="21"/>
        <v/>
      </c>
      <c r="AX75" s="51"/>
      <c r="AY75" s="51" t="str">
        <f t="shared" si="22"/>
        <v/>
      </c>
      <c r="AZ75" s="68" t="str">
        <f t="shared" si="23"/>
        <v/>
      </c>
      <c r="BA75" s="68" t="str">
        <f t="shared" si="24"/>
        <v/>
      </c>
      <c r="BB75" s="68" t="str">
        <f t="shared" si="25"/>
        <v/>
      </c>
      <c r="BC75" s="68" t="str">
        <f t="shared" si="26"/>
        <v/>
      </c>
      <c r="BD75" s="68" t="str">
        <f t="shared" si="27"/>
        <v/>
      </c>
      <c r="BE75" s="68" t="str">
        <f t="shared" si="28"/>
        <v/>
      </c>
      <c r="BF75" s="51"/>
      <c r="BG75" s="69" t="str">
        <f t="shared" si="29"/>
        <v/>
      </c>
      <c r="BH75" s="67" t="str">
        <f t="shared" si="30"/>
        <v/>
      </c>
      <c r="BI75" s="67" t="str">
        <f t="shared" si="31"/>
        <v/>
      </c>
      <c r="BJ75" s="67" t="str">
        <f t="shared" si="32"/>
        <v/>
      </c>
      <c r="BK75" s="67" t="str">
        <f t="shared" si="33"/>
        <v/>
      </c>
      <c r="BL75" s="67" t="str">
        <f t="shared" si="34"/>
        <v/>
      </c>
      <c r="BM75" s="65" t="str">
        <f t="shared" si="35"/>
        <v/>
      </c>
      <c r="BN75" s="70"/>
      <c r="BO75" s="71">
        <f t="shared" ref="BO75:BO78" si="518">IF(A75 =2014,F75,"")</f>
        <v>2379453</v>
      </c>
      <c r="BP75" s="51" t="str">
        <f t="shared" ref="BP75:BP78" si="519">IF(A75 =2015,F75,"")</f>
        <v/>
      </c>
      <c r="BQ75" s="51" t="str">
        <f t="shared" ref="BQ75:BQ78" si="520">IF(A75 =2016,F75,"")</f>
        <v/>
      </c>
      <c r="BR75" s="51" t="str">
        <f t="shared" ref="BR75:BR78" si="521">IF(A75 =2017,F75,"")</f>
        <v/>
      </c>
      <c r="BS75" s="69" t="str">
        <f t="shared" si="40"/>
        <v/>
      </c>
      <c r="BT75" s="70"/>
      <c r="BU75" s="65">
        <f t="shared" ref="BU75:BU78" si="522">IF(A75 =2014,I75,"")</f>
        <v>11178824</v>
      </c>
      <c r="BV75" s="68" t="str">
        <f t="shared" ref="BV75:BV78" si="523">IF(A75 =2015,I75,"")</f>
        <v/>
      </c>
      <c r="BW75" s="68" t="str">
        <f t="shared" ref="BW75:BW78" si="524">IF(A75 =2016,I75,"")</f>
        <v/>
      </c>
      <c r="BX75" s="68" t="str">
        <f t="shared" ref="BX75:BX78" si="525">IF(A75 =2017,I75,"")</f>
        <v/>
      </c>
      <c r="BY75" s="67" t="str">
        <f t="shared" si="44"/>
        <v/>
      </c>
      <c r="BZ75" s="65"/>
      <c r="CA75" s="65">
        <f t="shared" si="45"/>
        <v>4659830</v>
      </c>
      <c r="CB75" s="67" t="str">
        <f t="shared" si="46"/>
        <v/>
      </c>
      <c r="CC75" s="67" t="str">
        <f t="shared" si="47"/>
        <v/>
      </c>
      <c r="CD75" s="67" t="str">
        <f t="shared" si="48"/>
        <v/>
      </c>
      <c r="CE75" s="67" t="str">
        <f t="shared" si="49"/>
        <v/>
      </c>
      <c r="CF75" s="65"/>
      <c r="CG75" s="65">
        <f t="shared" ref="CG75:CG78" si="526">IF(A75 =2014,Q75+R75+S75+T75+U75,"")</f>
        <v>11178824</v>
      </c>
      <c r="CH75" s="68" t="str">
        <f t="shared" ref="CH75:CH78" si="527">IF(A75 =2015,Q75+R75+S75+T75+U75,"")</f>
        <v/>
      </c>
      <c r="CI75" s="68" t="str">
        <f t="shared" ref="CI75:CI78" si="528">IF(A75 =2016,Q75+R75+S75+T75+U75,"")</f>
        <v/>
      </c>
      <c r="CJ75" s="68" t="str">
        <f t="shared" ref="CJ75:CJ78" si="529">IF(A75 =2017,Q75+R75+S75+T75+U75,"")</f>
        <v/>
      </c>
      <c r="CK75" s="67" t="str">
        <f t="shared" si="54"/>
        <v/>
      </c>
      <c r="CL75" s="65"/>
      <c r="CM75" s="65">
        <f t="shared" ref="CM75:CM78" si="530">IF(A75 =2014,Q75,"")</f>
        <v>729648</v>
      </c>
      <c r="CN75" s="68" t="str">
        <f t="shared" ref="CN75:CN78" si="531">IF(A75 =2015,Q75,"")</f>
        <v/>
      </c>
      <c r="CO75" s="68" t="str">
        <f t="shared" ref="CO75:CO78" si="532">IF(A75 =2016,Q75,"")</f>
        <v/>
      </c>
      <c r="CP75" s="68" t="str">
        <f t="shared" ref="CP75:CP78" si="533">IF(A75 =2017,Q75,"")</f>
        <v/>
      </c>
      <c r="CQ75" s="67" t="str">
        <f t="shared" si="59"/>
        <v/>
      </c>
      <c r="CR75" s="65"/>
      <c r="CS75" s="65">
        <f t="shared" ref="CS75:CS78" si="534">IF(A75 =2014,R75,"")</f>
        <v>5324221</v>
      </c>
      <c r="CT75" s="68" t="str">
        <f t="shared" ref="CT75:CT78" si="535">IF(A75 =2015,R75,"")</f>
        <v/>
      </c>
      <c r="CU75" s="68" t="str">
        <f t="shared" ref="CU75:CU78" si="536">IF(A75 =2016,R75,"")</f>
        <v/>
      </c>
      <c r="CV75" s="68" t="str">
        <f t="shared" ref="CV75:CV78" si="537">IF(A75 =2017,R75,"")</f>
        <v/>
      </c>
      <c r="CW75" s="67" t="str">
        <f t="shared" si="64"/>
        <v/>
      </c>
      <c r="CX75" s="65"/>
      <c r="CY75" s="65">
        <f t="shared" ref="CY75:CY78" si="538">IF(A75 =2014,S75,"")</f>
        <v>2116954</v>
      </c>
      <c r="CZ75" s="68" t="str">
        <f t="shared" ref="CZ75:CZ78" si="539">IF(A75 =2015,S75,"")</f>
        <v/>
      </c>
      <c r="DA75" s="68" t="str">
        <f t="shared" ref="DA75:DA78" si="540">IF(A75 =2016,S75,"")</f>
        <v/>
      </c>
      <c r="DB75" s="68" t="str">
        <f t="shared" ref="DB75:DB78" si="541">IF(A75 =2017,S75,"")</f>
        <v/>
      </c>
      <c r="DC75" s="67" t="str">
        <f t="shared" si="69"/>
        <v/>
      </c>
      <c r="DD75" s="65"/>
      <c r="DE75" s="65">
        <f t="shared" ref="DE75:DE78" si="542">IF(A75 =2014,T75,"")</f>
        <v>2821965</v>
      </c>
      <c r="DF75" s="51" t="str">
        <f t="shared" ref="DF75:DF78" si="543">IF(A75 =2015,T75,"")</f>
        <v/>
      </c>
      <c r="DG75" s="51" t="str">
        <f t="shared" ref="DG75:DG78" si="544">IF(A75 =2016,T75,"")</f>
        <v/>
      </c>
      <c r="DH75" s="51" t="str">
        <f t="shared" ref="DH75:DH78" si="545">IF(A75 =2017,T75,"")</f>
        <v/>
      </c>
      <c r="DI75" s="69" t="str">
        <f t="shared" si="74"/>
        <v/>
      </c>
      <c r="DJ75" s="70"/>
      <c r="DK75" s="65">
        <f t="shared" ref="DK75:DK78" si="546">IF(A75 =2014,U75,"")</f>
        <v>186036</v>
      </c>
      <c r="DL75" s="51" t="str">
        <f t="shared" ref="DL75:DL78" si="547">IF(A75 =2015,U75,"")</f>
        <v/>
      </c>
      <c r="DM75" s="51" t="str">
        <f t="shared" ref="DM75:DM78" si="548">IF(A75 =2016,U75,"")</f>
        <v/>
      </c>
      <c r="DN75" s="51" t="str">
        <f t="shared" ref="DN75:DN78" si="549">IF(A75 =2017,U75,"")</f>
        <v/>
      </c>
      <c r="DO75" s="69" t="str">
        <f t="shared" si="79"/>
        <v/>
      </c>
      <c r="DP75" s="51"/>
      <c r="DQ75" s="51"/>
      <c r="DR75" s="51"/>
      <c r="DS75" s="51"/>
      <c r="DT75" s="51"/>
      <c r="DU75" s="181"/>
    </row>
    <row r="76" spans="1:125" ht="15" x14ac:dyDescent="0.25">
      <c r="A76" s="50">
        <v>2015</v>
      </c>
      <c r="B76" s="51" t="s">
        <v>350</v>
      </c>
      <c r="C76" s="50" t="s">
        <v>351</v>
      </c>
      <c r="D76" s="53" t="s">
        <v>346</v>
      </c>
      <c r="E76" s="50" t="s">
        <v>106</v>
      </c>
      <c r="F76" s="54">
        <v>2241679</v>
      </c>
      <c r="G76" s="54">
        <v>6507719</v>
      </c>
      <c r="H76" s="54">
        <v>1223803</v>
      </c>
      <c r="I76" s="55">
        <v>11647035</v>
      </c>
      <c r="J76" s="50"/>
      <c r="K76" s="50" t="s">
        <v>2032</v>
      </c>
      <c r="L76" s="58" t="s">
        <v>2032</v>
      </c>
      <c r="M76" s="58" t="s">
        <v>2032</v>
      </c>
      <c r="N76" s="58" t="s">
        <v>2032</v>
      </c>
      <c r="O76" s="58" t="s">
        <v>2032</v>
      </c>
      <c r="P76" s="59"/>
      <c r="Q76" s="60">
        <v>671794</v>
      </c>
      <c r="R76" s="60">
        <v>6740893</v>
      </c>
      <c r="S76" s="60">
        <v>2082391</v>
      </c>
      <c r="T76" s="60">
        <v>1699699</v>
      </c>
      <c r="U76" s="60">
        <v>0</v>
      </c>
      <c r="V76" s="79"/>
      <c r="W76" s="61">
        <f t="shared" si="511"/>
        <v>11194777</v>
      </c>
      <c r="X76" s="101">
        <v>397366</v>
      </c>
      <c r="Y76" s="50"/>
      <c r="Z76" s="50"/>
      <c r="AA76" s="51" t="str">
        <f t="shared" si="512"/>
        <v/>
      </c>
      <c r="AB76" s="68" t="str">
        <f t="shared" si="513"/>
        <v/>
      </c>
      <c r="AC76" s="68" t="str">
        <f t="shared" si="514"/>
        <v/>
      </c>
      <c r="AD76" s="68" t="str">
        <f t="shared" si="515"/>
        <v/>
      </c>
      <c r="AE76" s="68" t="str">
        <f t="shared" si="516"/>
        <v/>
      </c>
      <c r="AF76" s="68" t="str">
        <f t="shared" si="517"/>
        <v/>
      </c>
      <c r="AG76" s="67" t="str">
        <f t="shared" si="7"/>
        <v/>
      </c>
      <c r="AH76" s="51"/>
      <c r="AI76" s="80">
        <f t="shared" si="8"/>
        <v>2241679</v>
      </c>
      <c r="AJ76" s="68">
        <f t="shared" si="9"/>
        <v>11647035</v>
      </c>
      <c r="AK76" s="68">
        <f t="shared" si="10"/>
        <v>671794</v>
      </c>
      <c r="AL76" s="68">
        <f t="shared" si="11"/>
        <v>6740893</v>
      </c>
      <c r="AM76" s="68">
        <f t="shared" si="12"/>
        <v>2082391</v>
      </c>
      <c r="AN76" s="68">
        <f t="shared" si="13"/>
        <v>1699699</v>
      </c>
      <c r="AO76" s="67">
        <f t="shared" si="14"/>
        <v>397366</v>
      </c>
      <c r="AP76" s="51"/>
      <c r="AQ76" s="51" t="str">
        <f t="shared" si="15"/>
        <v/>
      </c>
      <c r="AR76" s="68" t="str">
        <f t="shared" si="16"/>
        <v/>
      </c>
      <c r="AS76" s="68" t="str">
        <f t="shared" si="17"/>
        <v/>
      </c>
      <c r="AT76" s="68" t="str">
        <f t="shared" si="18"/>
        <v/>
      </c>
      <c r="AU76" s="68" t="str">
        <f t="shared" si="19"/>
        <v/>
      </c>
      <c r="AV76" s="68" t="str">
        <f t="shared" si="20"/>
        <v/>
      </c>
      <c r="AW76" s="67" t="str">
        <f t="shared" si="21"/>
        <v/>
      </c>
      <c r="AX76" s="51"/>
      <c r="AY76" s="51" t="str">
        <f t="shared" si="22"/>
        <v/>
      </c>
      <c r="AZ76" s="68" t="str">
        <f t="shared" si="23"/>
        <v/>
      </c>
      <c r="BA76" s="68" t="str">
        <f t="shared" si="24"/>
        <v/>
      </c>
      <c r="BB76" s="68" t="str">
        <f t="shared" si="25"/>
        <v/>
      </c>
      <c r="BC76" s="68" t="str">
        <f t="shared" si="26"/>
        <v/>
      </c>
      <c r="BD76" s="68" t="str">
        <f t="shared" si="27"/>
        <v/>
      </c>
      <c r="BE76" s="68" t="str">
        <f t="shared" si="28"/>
        <v/>
      </c>
      <c r="BF76" s="51"/>
      <c r="BG76" s="69" t="str">
        <f t="shared" si="29"/>
        <v/>
      </c>
      <c r="BH76" s="67" t="str">
        <f t="shared" si="30"/>
        <v/>
      </c>
      <c r="BI76" s="67" t="str">
        <f t="shared" si="31"/>
        <v/>
      </c>
      <c r="BJ76" s="67" t="str">
        <f t="shared" si="32"/>
        <v/>
      </c>
      <c r="BK76" s="67" t="str">
        <f t="shared" si="33"/>
        <v/>
      </c>
      <c r="BL76" s="67" t="str">
        <f t="shared" si="34"/>
        <v/>
      </c>
      <c r="BM76" s="65" t="str">
        <f t="shared" si="35"/>
        <v/>
      </c>
      <c r="BN76" s="51"/>
      <c r="BO76" s="51" t="str">
        <f t="shared" si="518"/>
        <v/>
      </c>
      <c r="BP76" s="71">
        <f t="shared" si="519"/>
        <v>2241679</v>
      </c>
      <c r="BQ76" s="51" t="str">
        <f t="shared" si="520"/>
        <v/>
      </c>
      <c r="BR76" s="51" t="str">
        <f t="shared" si="521"/>
        <v/>
      </c>
      <c r="BS76" s="69" t="str">
        <f t="shared" si="40"/>
        <v/>
      </c>
      <c r="BT76" s="51"/>
      <c r="BU76" s="68" t="str">
        <f t="shared" si="522"/>
        <v/>
      </c>
      <c r="BV76" s="65">
        <f t="shared" si="523"/>
        <v>11647035</v>
      </c>
      <c r="BW76" s="68" t="str">
        <f t="shared" si="524"/>
        <v/>
      </c>
      <c r="BX76" s="68" t="str">
        <f t="shared" si="525"/>
        <v/>
      </c>
      <c r="BY76" s="67" t="str">
        <f t="shared" si="44"/>
        <v/>
      </c>
      <c r="BZ76" s="68"/>
      <c r="CA76" s="65" t="str">
        <f t="shared" si="45"/>
        <v/>
      </c>
      <c r="CB76" s="67">
        <f t="shared" si="46"/>
        <v>397366</v>
      </c>
      <c r="CC76" s="67" t="str">
        <f t="shared" si="47"/>
        <v/>
      </c>
      <c r="CD76" s="67" t="str">
        <f t="shared" si="48"/>
        <v/>
      </c>
      <c r="CE76" s="67" t="str">
        <f t="shared" si="49"/>
        <v/>
      </c>
      <c r="CF76" s="68"/>
      <c r="CG76" s="68" t="str">
        <f t="shared" si="526"/>
        <v/>
      </c>
      <c r="CH76" s="65">
        <f t="shared" si="527"/>
        <v>11194777</v>
      </c>
      <c r="CI76" s="68" t="str">
        <f t="shared" si="528"/>
        <v/>
      </c>
      <c r="CJ76" s="68" t="str">
        <f t="shared" si="529"/>
        <v/>
      </c>
      <c r="CK76" s="67" t="str">
        <f t="shared" si="54"/>
        <v/>
      </c>
      <c r="CL76" s="68"/>
      <c r="CM76" s="68" t="str">
        <f t="shared" si="530"/>
        <v/>
      </c>
      <c r="CN76" s="65">
        <f t="shared" si="531"/>
        <v>671794</v>
      </c>
      <c r="CO76" s="68" t="str">
        <f t="shared" si="532"/>
        <v/>
      </c>
      <c r="CP76" s="68" t="str">
        <f t="shared" si="533"/>
        <v/>
      </c>
      <c r="CQ76" s="67" t="str">
        <f t="shared" si="59"/>
        <v/>
      </c>
      <c r="CR76" s="68"/>
      <c r="CS76" s="68" t="str">
        <f t="shared" si="534"/>
        <v/>
      </c>
      <c r="CT76" s="65">
        <f t="shared" si="535"/>
        <v>6740893</v>
      </c>
      <c r="CU76" s="68" t="str">
        <f t="shared" si="536"/>
        <v/>
      </c>
      <c r="CV76" s="68" t="str">
        <f t="shared" si="537"/>
        <v/>
      </c>
      <c r="CW76" s="67" t="str">
        <f t="shared" si="64"/>
        <v/>
      </c>
      <c r="CX76" s="68"/>
      <c r="CY76" s="68" t="str">
        <f t="shared" si="538"/>
        <v/>
      </c>
      <c r="CZ76" s="65">
        <f t="shared" si="539"/>
        <v>2082391</v>
      </c>
      <c r="DA76" s="68" t="str">
        <f t="shared" si="540"/>
        <v/>
      </c>
      <c r="DB76" s="68" t="str">
        <f t="shared" si="541"/>
        <v/>
      </c>
      <c r="DC76" s="67" t="str">
        <f t="shared" si="69"/>
        <v/>
      </c>
      <c r="DD76" s="68"/>
      <c r="DE76" s="68" t="str">
        <f t="shared" si="542"/>
        <v/>
      </c>
      <c r="DF76" s="65">
        <f t="shared" si="543"/>
        <v>1699699</v>
      </c>
      <c r="DG76" s="51" t="str">
        <f t="shared" si="544"/>
        <v/>
      </c>
      <c r="DH76" s="51" t="str">
        <f t="shared" si="545"/>
        <v/>
      </c>
      <c r="DI76" s="69" t="str">
        <f t="shared" si="74"/>
        <v/>
      </c>
      <c r="DJ76" s="51"/>
      <c r="DK76" s="51" t="str">
        <f t="shared" si="546"/>
        <v/>
      </c>
      <c r="DL76" s="65">
        <f t="shared" si="547"/>
        <v>0</v>
      </c>
      <c r="DM76" s="51" t="str">
        <f t="shared" si="548"/>
        <v/>
      </c>
      <c r="DN76" s="51" t="str">
        <f t="shared" si="549"/>
        <v/>
      </c>
      <c r="DO76" s="69" t="str">
        <f t="shared" si="79"/>
        <v/>
      </c>
      <c r="DP76" s="51"/>
      <c r="DQ76" s="51"/>
      <c r="DR76" s="51"/>
      <c r="DS76" s="51"/>
      <c r="DT76" s="51"/>
      <c r="DU76" s="181"/>
    </row>
    <row r="77" spans="1:125" ht="15" x14ac:dyDescent="0.25">
      <c r="A77" s="50">
        <v>2016</v>
      </c>
      <c r="B77" s="51" t="s">
        <v>350</v>
      </c>
      <c r="C77" s="50" t="s">
        <v>351</v>
      </c>
      <c r="D77" s="53" t="s">
        <v>346</v>
      </c>
      <c r="E77" s="50" t="s">
        <v>106</v>
      </c>
      <c r="F77" s="54">
        <v>2150776</v>
      </c>
      <c r="G77" s="54">
        <v>8306137</v>
      </c>
      <c r="H77" s="54">
        <v>1178851</v>
      </c>
      <c r="I77" s="55">
        <v>12152977</v>
      </c>
      <c r="J77" s="50"/>
      <c r="K77" s="50" t="s">
        <v>2032</v>
      </c>
      <c r="L77" s="58" t="s">
        <v>2032</v>
      </c>
      <c r="M77" s="58" t="s">
        <v>2032</v>
      </c>
      <c r="N77" s="58" t="s">
        <v>2032</v>
      </c>
      <c r="O77" s="58" t="s">
        <v>2032</v>
      </c>
      <c r="P77" s="59"/>
      <c r="Q77" s="60">
        <v>774415</v>
      </c>
      <c r="R77" s="60">
        <v>8784305</v>
      </c>
      <c r="S77" s="60">
        <v>1946109</v>
      </c>
      <c r="T77" s="60">
        <v>1007000</v>
      </c>
      <c r="U77" s="60">
        <v>69461</v>
      </c>
      <c r="V77" s="79"/>
      <c r="W77" s="61">
        <f t="shared" si="511"/>
        <v>12581290</v>
      </c>
      <c r="X77" s="101">
        <v>2031347</v>
      </c>
      <c r="Y77" s="50"/>
      <c r="Z77" s="50"/>
      <c r="AA77" s="51" t="str">
        <f t="shared" si="512"/>
        <v/>
      </c>
      <c r="AB77" s="68" t="str">
        <f t="shared" si="513"/>
        <v/>
      </c>
      <c r="AC77" s="68" t="str">
        <f t="shared" si="514"/>
        <v/>
      </c>
      <c r="AD77" s="68" t="str">
        <f t="shared" si="515"/>
        <v/>
      </c>
      <c r="AE77" s="68" t="str">
        <f t="shared" si="516"/>
        <v/>
      </c>
      <c r="AF77" s="68" t="str">
        <f t="shared" si="517"/>
        <v/>
      </c>
      <c r="AG77" s="67" t="str">
        <f t="shared" si="7"/>
        <v/>
      </c>
      <c r="AH77" s="51"/>
      <c r="AI77" s="51" t="str">
        <f t="shared" si="8"/>
        <v/>
      </c>
      <c r="AJ77" s="68" t="str">
        <f t="shared" si="9"/>
        <v/>
      </c>
      <c r="AK77" s="68" t="str">
        <f t="shared" si="10"/>
        <v/>
      </c>
      <c r="AL77" s="68" t="str">
        <f t="shared" si="11"/>
        <v/>
      </c>
      <c r="AM77" s="68" t="str">
        <f t="shared" si="12"/>
        <v/>
      </c>
      <c r="AN77" s="68" t="str">
        <f t="shared" si="13"/>
        <v/>
      </c>
      <c r="AO77" s="67" t="str">
        <f t="shared" si="14"/>
        <v/>
      </c>
      <c r="AP77" s="51"/>
      <c r="AQ77" s="80">
        <f t="shared" si="15"/>
        <v>2150776</v>
      </c>
      <c r="AR77" s="68">
        <f t="shared" si="16"/>
        <v>12152977</v>
      </c>
      <c r="AS77" s="68">
        <f t="shared" si="17"/>
        <v>774415</v>
      </c>
      <c r="AT77" s="68">
        <f t="shared" si="18"/>
        <v>8784305</v>
      </c>
      <c r="AU77" s="68">
        <f t="shared" si="19"/>
        <v>1946109</v>
      </c>
      <c r="AV77" s="68">
        <f t="shared" si="20"/>
        <v>1076461</v>
      </c>
      <c r="AW77" s="67">
        <f t="shared" si="21"/>
        <v>2031347</v>
      </c>
      <c r="AX77" s="51"/>
      <c r="AY77" s="51" t="str">
        <f t="shared" si="22"/>
        <v/>
      </c>
      <c r="AZ77" s="68" t="str">
        <f t="shared" si="23"/>
        <v/>
      </c>
      <c r="BA77" s="68" t="str">
        <f t="shared" si="24"/>
        <v/>
      </c>
      <c r="BB77" s="68" t="str">
        <f t="shared" si="25"/>
        <v/>
      </c>
      <c r="BC77" s="68" t="str">
        <f t="shared" si="26"/>
        <v/>
      </c>
      <c r="BD77" s="68" t="str">
        <f t="shared" si="27"/>
        <v/>
      </c>
      <c r="BE77" s="68" t="str">
        <f t="shared" si="28"/>
        <v/>
      </c>
      <c r="BF77" s="51"/>
      <c r="BG77" s="69" t="str">
        <f t="shared" si="29"/>
        <v/>
      </c>
      <c r="BH77" s="67" t="str">
        <f t="shared" si="30"/>
        <v/>
      </c>
      <c r="BI77" s="67" t="str">
        <f t="shared" si="31"/>
        <v/>
      </c>
      <c r="BJ77" s="67" t="str">
        <f t="shared" si="32"/>
        <v/>
      </c>
      <c r="BK77" s="67" t="str">
        <f t="shared" si="33"/>
        <v/>
      </c>
      <c r="BL77" s="67" t="str">
        <f t="shared" si="34"/>
        <v/>
      </c>
      <c r="BM77" s="65" t="str">
        <f t="shared" si="35"/>
        <v/>
      </c>
      <c r="BN77" s="51"/>
      <c r="BO77" s="51" t="str">
        <f t="shared" si="518"/>
        <v/>
      </c>
      <c r="BP77" s="51" t="str">
        <f t="shared" si="519"/>
        <v/>
      </c>
      <c r="BQ77" s="71">
        <f t="shared" si="520"/>
        <v>2150776</v>
      </c>
      <c r="BR77" s="51" t="str">
        <f t="shared" si="521"/>
        <v/>
      </c>
      <c r="BS77" s="69" t="str">
        <f t="shared" si="40"/>
        <v/>
      </c>
      <c r="BT77" s="51"/>
      <c r="BU77" s="68" t="str">
        <f t="shared" si="522"/>
        <v/>
      </c>
      <c r="BV77" s="68" t="str">
        <f t="shared" si="523"/>
        <v/>
      </c>
      <c r="BW77" s="65">
        <f t="shared" si="524"/>
        <v>12152977</v>
      </c>
      <c r="BX77" s="68" t="str">
        <f t="shared" si="525"/>
        <v/>
      </c>
      <c r="BY77" s="67" t="str">
        <f t="shared" si="44"/>
        <v/>
      </c>
      <c r="BZ77" s="68"/>
      <c r="CA77" s="65" t="str">
        <f t="shared" si="45"/>
        <v/>
      </c>
      <c r="CB77" s="67" t="str">
        <f t="shared" si="46"/>
        <v/>
      </c>
      <c r="CC77" s="67">
        <f t="shared" si="47"/>
        <v>2031347</v>
      </c>
      <c r="CD77" s="67" t="str">
        <f t="shared" si="48"/>
        <v/>
      </c>
      <c r="CE77" s="67" t="str">
        <f t="shared" si="49"/>
        <v/>
      </c>
      <c r="CF77" s="68"/>
      <c r="CG77" s="68" t="str">
        <f t="shared" si="526"/>
        <v/>
      </c>
      <c r="CH77" s="68" t="str">
        <f t="shared" si="527"/>
        <v/>
      </c>
      <c r="CI77" s="65">
        <f t="shared" si="528"/>
        <v>12581290</v>
      </c>
      <c r="CJ77" s="68" t="str">
        <f t="shared" si="529"/>
        <v/>
      </c>
      <c r="CK77" s="67" t="str">
        <f t="shared" si="54"/>
        <v/>
      </c>
      <c r="CL77" s="68"/>
      <c r="CM77" s="68" t="str">
        <f t="shared" si="530"/>
        <v/>
      </c>
      <c r="CN77" s="68" t="str">
        <f t="shared" si="531"/>
        <v/>
      </c>
      <c r="CO77" s="65">
        <f t="shared" si="532"/>
        <v>774415</v>
      </c>
      <c r="CP77" s="68" t="str">
        <f t="shared" si="533"/>
        <v/>
      </c>
      <c r="CQ77" s="67" t="str">
        <f t="shared" si="59"/>
        <v/>
      </c>
      <c r="CR77" s="68"/>
      <c r="CS77" s="68" t="str">
        <f t="shared" si="534"/>
        <v/>
      </c>
      <c r="CT77" s="68" t="str">
        <f t="shared" si="535"/>
        <v/>
      </c>
      <c r="CU77" s="65">
        <f t="shared" si="536"/>
        <v>8784305</v>
      </c>
      <c r="CV77" s="68" t="str">
        <f t="shared" si="537"/>
        <v/>
      </c>
      <c r="CW77" s="67" t="str">
        <f t="shared" si="64"/>
        <v/>
      </c>
      <c r="CX77" s="68"/>
      <c r="CY77" s="68" t="str">
        <f t="shared" si="538"/>
        <v/>
      </c>
      <c r="CZ77" s="68" t="str">
        <f t="shared" si="539"/>
        <v/>
      </c>
      <c r="DA77" s="65">
        <f t="shared" si="540"/>
        <v>1946109</v>
      </c>
      <c r="DB77" s="68" t="str">
        <f t="shared" si="541"/>
        <v/>
      </c>
      <c r="DC77" s="67" t="str">
        <f t="shared" si="69"/>
        <v/>
      </c>
      <c r="DD77" s="68"/>
      <c r="DE77" s="68" t="str">
        <f t="shared" si="542"/>
        <v/>
      </c>
      <c r="DF77" s="51" t="str">
        <f t="shared" si="543"/>
        <v/>
      </c>
      <c r="DG77" s="65">
        <f t="shared" si="544"/>
        <v>1007000</v>
      </c>
      <c r="DH77" s="51" t="str">
        <f t="shared" si="545"/>
        <v/>
      </c>
      <c r="DI77" s="69" t="str">
        <f t="shared" si="74"/>
        <v/>
      </c>
      <c r="DJ77" s="51"/>
      <c r="DK77" s="51" t="str">
        <f t="shared" si="546"/>
        <v/>
      </c>
      <c r="DL77" s="51" t="str">
        <f t="shared" si="547"/>
        <v/>
      </c>
      <c r="DM77" s="65">
        <f t="shared" si="548"/>
        <v>69461</v>
      </c>
      <c r="DN77" s="51" t="str">
        <f t="shared" si="549"/>
        <v/>
      </c>
      <c r="DO77" s="69" t="str">
        <f t="shared" si="79"/>
        <v/>
      </c>
      <c r="DP77" s="51"/>
      <c r="DQ77" s="51"/>
      <c r="DR77" s="51"/>
      <c r="DS77" s="51"/>
      <c r="DT77" s="51"/>
      <c r="DU77" s="181"/>
    </row>
    <row r="78" spans="1:125" ht="15" x14ac:dyDescent="0.25">
      <c r="A78" s="50">
        <v>2017</v>
      </c>
      <c r="B78" s="51" t="s">
        <v>350</v>
      </c>
      <c r="C78" s="50" t="s">
        <v>351</v>
      </c>
      <c r="D78" s="53" t="s">
        <v>346</v>
      </c>
      <c r="E78" s="50" t="s">
        <v>106</v>
      </c>
      <c r="F78" s="54">
        <v>2063097</v>
      </c>
      <c r="G78" s="54">
        <v>8179107</v>
      </c>
      <c r="H78" s="54">
        <v>1176499</v>
      </c>
      <c r="I78" s="55">
        <v>13025596</v>
      </c>
      <c r="J78" s="50"/>
      <c r="K78" s="50" t="s">
        <v>2032</v>
      </c>
      <c r="L78" s="58" t="s">
        <v>2032</v>
      </c>
      <c r="M78" s="58" t="s">
        <v>2032</v>
      </c>
      <c r="N78" s="58" t="s">
        <v>2032</v>
      </c>
      <c r="O78" s="58" t="s">
        <v>2032</v>
      </c>
      <c r="P78" s="59"/>
      <c r="Q78" s="60">
        <v>811756</v>
      </c>
      <c r="R78" s="60">
        <v>8275453</v>
      </c>
      <c r="S78" s="60">
        <v>1746966</v>
      </c>
      <c r="T78" s="60">
        <v>2228910</v>
      </c>
      <c r="U78" s="60">
        <v>10409</v>
      </c>
      <c r="V78" s="79"/>
      <c r="W78" s="61">
        <f t="shared" si="511"/>
        <v>13073494</v>
      </c>
      <c r="X78" s="101">
        <v>633262</v>
      </c>
      <c r="Y78" s="50"/>
      <c r="Z78" s="50"/>
      <c r="AA78" s="51" t="str">
        <f t="shared" si="512"/>
        <v/>
      </c>
      <c r="AB78" s="68" t="str">
        <f t="shared" si="513"/>
        <v/>
      </c>
      <c r="AC78" s="68" t="str">
        <f t="shared" si="514"/>
        <v/>
      </c>
      <c r="AD78" s="68" t="str">
        <f t="shared" si="515"/>
        <v/>
      </c>
      <c r="AE78" s="68" t="str">
        <f t="shared" si="516"/>
        <v/>
      </c>
      <c r="AF78" s="68" t="str">
        <f t="shared" si="517"/>
        <v/>
      </c>
      <c r="AG78" s="67" t="str">
        <f t="shared" si="7"/>
        <v/>
      </c>
      <c r="AH78" s="51"/>
      <c r="AI78" s="51" t="str">
        <f t="shared" si="8"/>
        <v/>
      </c>
      <c r="AJ78" s="68" t="str">
        <f t="shared" si="9"/>
        <v/>
      </c>
      <c r="AK78" s="68" t="str">
        <f t="shared" si="10"/>
        <v/>
      </c>
      <c r="AL78" s="68" t="str">
        <f t="shared" si="11"/>
        <v/>
      </c>
      <c r="AM78" s="68" t="str">
        <f t="shared" si="12"/>
        <v/>
      </c>
      <c r="AN78" s="68" t="str">
        <f t="shared" si="13"/>
        <v/>
      </c>
      <c r="AO78" s="67" t="str">
        <f t="shared" si="14"/>
        <v/>
      </c>
      <c r="AP78" s="51"/>
      <c r="AQ78" s="51" t="str">
        <f t="shared" si="15"/>
        <v/>
      </c>
      <c r="AR78" s="68" t="str">
        <f t="shared" si="16"/>
        <v/>
      </c>
      <c r="AS78" s="68" t="str">
        <f t="shared" si="17"/>
        <v/>
      </c>
      <c r="AT78" s="68" t="str">
        <f t="shared" si="18"/>
        <v/>
      </c>
      <c r="AU78" s="68" t="str">
        <f t="shared" si="19"/>
        <v/>
      </c>
      <c r="AV78" s="68" t="str">
        <f t="shared" si="20"/>
        <v/>
      </c>
      <c r="AW78" s="67" t="str">
        <f t="shared" si="21"/>
        <v/>
      </c>
      <c r="AX78" s="51"/>
      <c r="AY78" s="80">
        <f t="shared" si="22"/>
        <v>2063097</v>
      </c>
      <c r="AZ78" s="68">
        <f t="shared" si="23"/>
        <v>13025596</v>
      </c>
      <c r="BA78" s="68">
        <f t="shared" si="24"/>
        <v>811756</v>
      </c>
      <c r="BB78" s="68">
        <f t="shared" si="25"/>
        <v>8275453</v>
      </c>
      <c r="BC78" s="68">
        <f t="shared" si="26"/>
        <v>1746966</v>
      </c>
      <c r="BD78" s="68">
        <f t="shared" si="27"/>
        <v>2239319</v>
      </c>
      <c r="BE78" s="68">
        <f t="shared" si="28"/>
        <v>633262</v>
      </c>
      <c r="BF78" s="51"/>
      <c r="BG78" s="69" t="str">
        <f t="shared" si="29"/>
        <v/>
      </c>
      <c r="BH78" s="67" t="str">
        <f t="shared" si="30"/>
        <v/>
      </c>
      <c r="BI78" s="67" t="str">
        <f t="shared" si="31"/>
        <v/>
      </c>
      <c r="BJ78" s="67" t="str">
        <f t="shared" si="32"/>
        <v/>
      </c>
      <c r="BK78" s="67" t="str">
        <f t="shared" si="33"/>
        <v/>
      </c>
      <c r="BL78" s="67" t="str">
        <f t="shared" si="34"/>
        <v/>
      </c>
      <c r="BM78" s="65" t="str">
        <f t="shared" si="35"/>
        <v/>
      </c>
      <c r="BN78" s="51"/>
      <c r="BO78" s="51" t="str">
        <f t="shared" si="518"/>
        <v/>
      </c>
      <c r="BP78" s="51" t="str">
        <f t="shared" si="519"/>
        <v/>
      </c>
      <c r="BQ78" s="51" t="str">
        <f t="shared" si="520"/>
        <v/>
      </c>
      <c r="BR78" s="71">
        <f t="shared" si="521"/>
        <v>2063097</v>
      </c>
      <c r="BS78" s="69" t="str">
        <f t="shared" si="40"/>
        <v/>
      </c>
      <c r="BT78" s="51"/>
      <c r="BU78" s="68" t="str">
        <f t="shared" si="522"/>
        <v/>
      </c>
      <c r="BV78" s="68" t="str">
        <f t="shared" si="523"/>
        <v/>
      </c>
      <c r="BW78" s="68" t="str">
        <f t="shared" si="524"/>
        <v/>
      </c>
      <c r="BX78" s="65">
        <f t="shared" si="525"/>
        <v>13025596</v>
      </c>
      <c r="BY78" s="67" t="str">
        <f t="shared" si="44"/>
        <v/>
      </c>
      <c r="BZ78" s="68"/>
      <c r="CA78" s="65" t="str">
        <f t="shared" si="45"/>
        <v/>
      </c>
      <c r="CB78" s="67" t="str">
        <f t="shared" si="46"/>
        <v/>
      </c>
      <c r="CC78" s="67" t="str">
        <f t="shared" si="47"/>
        <v/>
      </c>
      <c r="CD78" s="67">
        <f t="shared" si="48"/>
        <v>633262</v>
      </c>
      <c r="CE78" s="67" t="str">
        <f t="shared" si="49"/>
        <v/>
      </c>
      <c r="CF78" s="68"/>
      <c r="CG78" s="68" t="str">
        <f t="shared" si="526"/>
        <v/>
      </c>
      <c r="CH78" s="68" t="str">
        <f t="shared" si="527"/>
        <v/>
      </c>
      <c r="CI78" s="68" t="str">
        <f t="shared" si="528"/>
        <v/>
      </c>
      <c r="CJ78" s="65">
        <f t="shared" si="529"/>
        <v>13073494</v>
      </c>
      <c r="CK78" s="67" t="str">
        <f t="shared" si="54"/>
        <v/>
      </c>
      <c r="CL78" s="68"/>
      <c r="CM78" s="68" t="str">
        <f t="shared" si="530"/>
        <v/>
      </c>
      <c r="CN78" s="68" t="str">
        <f t="shared" si="531"/>
        <v/>
      </c>
      <c r="CO78" s="68" t="str">
        <f t="shared" si="532"/>
        <v/>
      </c>
      <c r="CP78" s="65">
        <f t="shared" si="533"/>
        <v>811756</v>
      </c>
      <c r="CQ78" s="67" t="str">
        <f t="shared" si="59"/>
        <v/>
      </c>
      <c r="CR78" s="68"/>
      <c r="CS78" s="68" t="str">
        <f t="shared" si="534"/>
        <v/>
      </c>
      <c r="CT78" s="68" t="str">
        <f t="shared" si="535"/>
        <v/>
      </c>
      <c r="CU78" s="68" t="str">
        <f t="shared" si="536"/>
        <v/>
      </c>
      <c r="CV78" s="65">
        <f t="shared" si="537"/>
        <v>8275453</v>
      </c>
      <c r="CW78" s="67" t="str">
        <f t="shared" si="64"/>
        <v/>
      </c>
      <c r="CX78" s="68"/>
      <c r="CY78" s="68" t="str">
        <f t="shared" si="538"/>
        <v/>
      </c>
      <c r="CZ78" s="68" t="str">
        <f t="shared" si="539"/>
        <v/>
      </c>
      <c r="DA78" s="68" t="str">
        <f t="shared" si="540"/>
        <v/>
      </c>
      <c r="DB78" s="65">
        <f t="shared" si="541"/>
        <v>1746966</v>
      </c>
      <c r="DC78" s="67" t="str">
        <f t="shared" si="69"/>
        <v/>
      </c>
      <c r="DD78" s="68"/>
      <c r="DE78" s="68" t="str">
        <f t="shared" si="542"/>
        <v/>
      </c>
      <c r="DF78" s="51" t="str">
        <f t="shared" si="543"/>
        <v/>
      </c>
      <c r="DG78" s="51" t="str">
        <f t="shared" si="544"/>
        <v/>
      </c>
      <c r="DH78" s="65">
        <f t="shared" si="545"/>
        <v>2228910</v>
      </c>
      <c r="DI78" s="69" t="str">
        <f t="shared" si="74"/>
        <v/>
      </c>
      <c r="DJ78" s="51"/>
      <c r="DK78" s="51" t="str">
        <f t="shared" si="546"/>
        <v/>
      </c>
      <c r="DL78" s="51" t="str">
        <f t="shared" si="547"/>
        <v/>
      </c>
      <c r="DM78" s="51" t="str">
        <f t="shared" si="548"/>
        <v/>
      </c>
      <c r="DN78" s="65">
        <f t="shared" si="549"/>
        <v>10409</v>
      </c>
      <c r="DO78" s="69" t="str">
        <f t="shared" si="79"/>
        <v/>
      </c>
      <c r="DP78" s="51"/>
      <c r="DQ78" s="51"/>
      <c r="DR78" s="51"/>
      <c r="DS78" s="51"/>
      <c r="DT78" s="51"/>
      <c r="DU78" s="181"/>
    </row>
    <row r="79" spans="1:125" ht="15" x14ac:dyDescent="0.25">
      <c r="A79" s="56">
        <v>2018</v>
      </c>
      <c r="B79" s="51" t="s">
        <v>350</v>
      </c>
      <c r="C79" s="50" t="s">
        <v>351</v>
      </c>
      <c r="D79" s="53" t="s">
        <v>346</v>
      </c>
      <c r="E79" s="50" t="s">
        <v>106</v>
      </c>
      <c r="F79" s="89">
        <v>1811688</v>
      </c>
      <c r="G79" s="89">
        <v>7229615</v>
      </c>
      <c r="H79" s="89">
        <v>1161577</v>
      </c>
      <c r="I79" s="90">
        <v>12652686</v>
      </c>
      <c r="J79" s="50"/>
      <c r="K79" s="50" t="s">
        <v>2032</v>
      </c>
      <c r="L79" s="58"/>
      <c r="M79" s="58"/>
      <c r="N79" s="58"/>
      <c r="O79" s="58"/>
      <c r="P79" s="91"/>
      <c r="Q79" s="92">
        <v>983246</v>
      </c>
      <c r="R79" s="92">
        <v>7230634</v>
      </c>
      <c r="S79" s="92">
        <v>1559569</v>
      </c>
      <c r="T79" s="92">
        <v>2944649</v>
      </c>
      <c r="U79" s="94"/>
      <c r="V79" s="94"/>
      <c r="W79" s="61">
        <f t="shared" si="511"/>
        <v>12718098</v>
      </c>
      <c r="X79" s="90">
        <v>113905</v>
      </c>
      <c r="Y79" s="50"/>
      <c r="Z79" s="50"/>
      <c r="AA79" s="51"/>
      <c r="AB79" s="68"/>
      <c r="AC79" s="68"/>
      <c r="AD79" s="68"/>
      <c r="AE79" s="68"/>
      <c r="AF79" s="68"/>
      <c r="AG79" s="67" t="str">
        <f t="shared" si="7"/>
        <v/>
      </c>
      <c r="AH79" s="51"/>
      <c r="AI79" s="51" t="str">
        <f t="shared" si="8"/>
        <v/>
      </c>
      <c r="AJ79" s="68" t="str">
        <f t="shared" si="9"/>
        <v/>
      </c>
      <c r="AK79" s="68" t="str">
        <f t="shared" si="10"/>
        <v/>
      </c>
      <c r="AL79" s="68" t="str">
        <f t="shared" si="11"/>
        <v/>
      </c>
      <c r="AM79" s="68" t="str">
        <f t="shared" si="12"/>
        <v/>
      </c>
      <c r="AN79" s="68" t="str">
        <f t="shared" si="13"/>
        <v/>
      </c>
      <c r="AO79" s="67" t="str">
        <f t="shared" si="14"/>
        <v/>
      </c>
      <c r="AP79" s="51"/>
      <c r="AQ79" s="51" t="str">
        <f t="shared" si="15"/>
        <v/>
      </c>
      <c r="AR79" s="68" t="str">
        <f t="shared" si="16"/>
        <v/>
      </c>
      <c r="AS79" s="68" t="str">
        <f t="shared" si="17"/>
        <v/>
      </c>
      <c r="AT79" s="68" t="str">
        <f t="shared" si="18"/>
        <v/>
      </c>
      <c r="AU79" s="68" t="str">
        <f t="shared" si="19"/>
        <v/>
      </c>
      <c r="AV79" s="68" t="str">
        <f t="shared" si="20"/>
        <v/>
      </c>
      <c r="AW79" s="67" t="str">
        <f t="shared" si="21"/>
        <v/>
      </c>
      <c r="AX79" s="51"/>
      <c r="AY79" s="51" t="str">
        <f t="shared" si="22"/>
        <v/>
      </c>
      <c r="AZ79" s="68" t="str">
        <f t="shared" si="23"/>
        <v/>
      </c>
      <c r="BA79" s="68" t="str">
        <f t="shared" si="24"/>
        <v/>
      </c>
      <c r="BB79" s="68" t="str">
        <f t="shared" si="25"/>
        <v/>
      </c>
      <c r="BC79" s="68" t="str">
        <f t="shared" si="26"/>
        <v/>
      </c>
      <c r="BD79" s="68" t="str">
        <f t="shared" si="27"/>
        <v/>
      </c>
      <c r="BE79" s="68" t="str">
        <f t="shared" si="28"/>
        <v/>
      </c>
      <c r="BF79" s="51"/>
      <c r="BG79" s="96">
        <f t="shared" si="29"/>
        <v>1811688</v>
      </c>
      <c r="BH79" s="67">
        <f t="shared" si="30"/>
        <v>12652686</v>
      </c>
      <c r="BI79" s="67">
        <f t="shared" si="31"/>
        <v>983246</v>
      </c>
      <c r="BJ79" s="67">
        <f t="shared" si="32"/>
        <v>7230634</v>
      </c>
      <c r="BK79" s="67">
        <f t="shared" si="33"/>
        <v>1559569</v>
      </c>
      <c r="BL79" s="67">
        <f t="shared" si="34"/>
        <v>2944649</v>
      </c>
      <c r="BM79" s="65">
        <f t="shared" si="35"/>
        <v>113905</v>
      </c>
      <c r="BN79" s="70"/>
      <c r="BO79" s="70"/>
      <c r="BP79" s="51"/>
      <c r="BQ79" s="51"/>
      <c r="BR79" s="51"/>
      <c r="BS79" s="96">
        <f t="shared" si="40"/>
        <v>1811688</v>
      </c>
      <c r="BT79" s="70"/>
      <c r="BU79" s="65"/>
      <c r="BV79" s="68"/>
      <c r="BW79" s="68"/>
      <c r="BX79" s="68"/>
      <c r="BY79" s="67">
        <f t="shared" si="44"/>
        <v>12652686</v>
      </c>
      <c r="BZ79" s="65"/>
      <c r="CA79" s="65" t="str">
        <f t="shared" si="45"/>
        <v/>
      </c>
      <c r="CB79" s="67" t="str">
        <f t="shared" si="46"/>
        <v/>
      </c>
      <c r="CC79" s="67" t="str">
        <f t="shared" si="47"/>
        <v/>
      </c>
      <c r="CD79" s="67" t="str">
        <f t="shared" si="48"/>
        <v/>
      </c>
      <c r="CE79" s="67">
        <f t="shared" si="49"/>
        <v>113905</v>
      </c>
      <c r="CF79" s="65"/>
      <c r="CG79" s="65"/>
      <c r="CH79" s="68"/>
      <c r="CI79" s="68"/>
      <c r="CJ79" s="68"/>
      <c r="CK79" s="67">
        <f t="shared" si="54"/>
        <v>12718098</v>
      </c>
      <c r="CL79" s="65"/>
      <c r="CM79" s="65"/>
      <c r="CN79" s="68"/>
      <c r="CO79" s="68"/>
      <c r="CP79" s="68"/>
      <c r="CQ79" s="67">
        <f t="shared" si="59"/>
        <v>983246</v>
      </c>
      <c r="CR79" s="65"/>
      <c r="CS79" s="65"/>
      <c r="CT79" s="68"/>
      <c r="CU79" s="68"/>
      <c r="CV79" s="68"/>
      <c r="CW79" s="67">
        <f t="shared" si="64"/>
        <v>7230634</v>
      </c>
      <c r="CX79" s="65"/>
      <c r="CY79" s="65"/>
      <c r="CZ79" s="68"/>
      <c r="DA79" s="68"/>
      <c r="DB79" s="68"/>
      <c r="DC79" s="67">
        <f t="shared" si="69"/>
        <v>1559569</v>
      </c>
      <c r="DD79" s="65"/>
      <c r="DE79" s="65"/>
      <c r="DF79" s="51"/>
      <c r="DG79" s="51"/>
      <c r="DH79" s="51"/>
      <c r="DI79" s="67">
        <f t="shared" si="74"/>
        <v>2944649</v>
      </c>
      <c r="DJ79" s="70"/>
      <c r="DK79" s="70"/>
      <c r="DL79" s="51"/>
      <c r="DM79" s="51"/>
      <c r="DN79" s="51"/>
      <c r="DO79" s="67">
        <f t="shared" si="79"/>
        <v>983246</v>
      </c>
      <c r="DP79" s="51"/>
      <c r="DQ79" s="51"/>
      <c r="DR79" s="51"/>
      <c r="DS79" s="51"/>
      <c r="DT79" s="51"/>
      <c r="DU79" s="181"/>
    </row>
    <row r="80" spans="1:125" ht="15" x14ac:dyDescent="0.25">
      <c r="A80" s="50"/>
      <c r="B80" s="51"/>
      <c r="C80" s="50"/>
      <c r="D80" s="53"/>
      <c r="E80" s="50"/>
      <c r="F80" s="54"/>
      <c r="G80" s="54"/>
      <c r="H80" s="54"/>
      <c r="I80" s="55"/>
      <c r="J80" s="50"/>
      <c r="K80" s="50" t="s">
        <v>2032</v>
      </c>
      <c r="L80" s="58"/>
      <c r="M80" s="58"/>
      <c r="N80" s="58"/>
      <c r="O80" s="58"/>
      <c r="P80" s="59"/>
      <c r="Q80" s="60"/>
      <c r="R80" s="60"/>
      <c r="S80" s="60"/>
      <c r="T80" s="60"/>
      <c r="U80" s="60"/>
      <c r="V80" s="79"/>
      <c r="W80" s="61"/>
      <c r="X80" s="101"/>
      <c r="Y80" s="50"/>
      <c r="Z80" s="50"/>
      <c r="AA80" s="51"/>
      <c r="AB80" s="68"/>
      <c r="AC80" s="68"/>
      <c r="AD80" s="68"/>
      <c r="AE80" s="68"/>
      <c r="AF80" s="68"/>
      <c r="AG80" s="67" t="str">
        <f t="shared" si="7"/>
        <v/>
      </c>
      <c r="AH80" s="51"/>
      <c r="AI80" s="51" t="str">
        <f t="shared" si="8"/>
        <v/>
      </c>
      <c r="AJ80" s="68" t="str">
        <f t="shared" si="9"/>
        <v/>
      </c>
      <c r="AK80" s="68" t="str">
        <f t="shared" si="10"/>
        <v/>
      </c>
      <c r="AL80" s="68" t="str">
        <f t="shared" si="11"/>
        <v/>
      </c>
      <c r="AM80" s="68" t="str">
        <f t="shared" si="12"/>
        <v/>
      </c>
      <c r="AN80" s="68" t="str">
        <f t="shared" si="13"/>
        <v/>
      </c>
      <c r="AO80" s="67" t="str">
        <f t="shared" si="14"/>
        <v/>
      </c>
      <c r="AP80" s="51"/>
      <c r="AQ80" s="51" t="str">
        <f t="shared" si="15"/>
        <v/>
      </c>
      <c r="AR80" s="68" t="str">
        <f t="shared" si="16"/>
        <v/>
      </c>
      <c r="AS80" s="68" t="str">
        <f t="shared" si="17"/>
        <v/>
      </c>
      <c r="AT80" s="68" t="str">
        <f t="shared" si="18"/>
        <v/>
      </c>
      <c r="AU80" s="68" t="str">
        <f t="shared" si="19"/>
        <v/>
      </c>
      <c r="AV80" s="68" t="str">
        <f t="shared" si="20"/>
        <v/>
      </c>
      <c r="AW80" s="67" t="str">
        <f t="shared" si="21"/>
        <v/>
      </c>
      <c r="AX80" s="51"/>
      <c r="AY80" s="51" t="str">
        <f t="shared" si="22"/>
        <v/>
      </c>
      <c r="AZ80" s="68" t="str">
        <f t="shared" si="23"/>
        <v/>
      </c>
      <c r="BA80" s="68" t="str">
        <f t="shared" si="24"/>
        <v/>
      </c>
      <c r="BB80" s="68" t="str">
        <f t="shared" si="25"/>
        <v/>
      </c>
      <c r="BC80" s="68" t="str">
        <f t="shared" si="26"/>
        <v/>
      </c>
      <c r="BD80" s="68" t="str">
        <f t="shared" si="27"/>
        <v/>
      </c>
      <c r="BE80" s="68" t="str">
        <f t="shared" si="28"/>
        <v/>
      </c>
      <c r="BF80" s="51"/>
      <c r="BG80" s="69" t="str">
        <f t="shared" si="29"/>
        <v/>
      </c>
      <c r="BH80" s="67" t="str">
        <f t="shared" si="30"/>
        <v/>
      </c>
      <c r="BI80" s="67" t="str">
        <f t="shared" si="31"/>
        <v/>
      </c>
      <c r="BJ80" s="67" t="str">
        <f t="shared" si="32"/>
        <v/>
      </c>
      <c r="BK80" s="67" t="str">
        <f t="shared" si="33"/>
        <v/>
      </c>
      <c r="BL80" s="67" t="str">
        <f t="shared" si="34"/>
        <v/>
      </c>
      <c r="BM80" s="65" t="str">
        <f t="shared" si="35"/>
        <v/>
      </c>
      <c r="BN80" s="70"/>
      <c r="BO80" s="70"/>
      <c r="BP80" s="51"/>
      <c r="BQ80" s="51"/>
      <c r="BR80" s="51"/>
      <c r="BS80" s="69" t="str">
        <f t="shared" si="40"/>
        <v/>
      </c>
      <c r="BT80" s="70"/>
      <c r="BU80" s="65"/>
      <c r="BV80" s="68"/>
      <c r="BW80" s="68"/>
      <c r="BX80" s="68"/>
      <c r="BY80" s="67" t="str">
        <f t="shared" si="44"/>
        <v/>
      </c>
      <c r="BZ80" s="65"/>
      <c r="CA80" s="65" t="str">
        <f t="shared" si="45"/>
        <v/>
      </c>
      <c r="CB80" s="67" t="str">
        <f t="shared" si="46"/>
        <v/>
      </c>
      <c r="CC80" s="67" t="str">
        <f t="shared" si="47"/>
        <v/>
      </c>
      <c r="CD80" s="67" t="str">
        <f t="shared" si="48"/>
        <v/>
      </c>
      <c r="CE80" s="67" t="str">
        <f t="shared" si="49"/>
        <v/>
      </c>
      <c r="CF80" s="65"/>
      <c r="CG80" s="65"/>
      <c r="CH80" s="68"/>
      <c r="CI80" s="68"/>
      <c r="CJ80" s="68"/>
      <c r="CK80" s="67" t="str">
        <f t="shared" si="54"/>
        <v/>
      </c>
      <c r="CL80" s="65"/>
      <c r="CM80" s="65"/>
      <c r="CN80" s="68"/>
      <c r="CO80" s="68"/>
      <c r="CP80" s="68"/>
      <c r="CQ80" s="67" t="str">
        <f t="shared" si="59"/>
        <v/>
      </c>
      <c r="CR80" s="65"/>
      <c r="CS80" s="65"/>
      <c r="CT80" s="68"/>
      <c r="CU80" s="68"/>
      <c r="CV80" s="68"/>
      <c r="CW80" s="67" t="str">
        <f t="shared" si="64"/>
        <v/>
      </c>
      <c r="CX80" s="65"/>
      <c r="CY80" s="65"/>
      <c r="CZ80" s="68"/>
      <c r="DA80" s="68"/>
      <c r="DB80" s="68"/>
      <c r="DC80" s="67" t="str">
        <f t="shared" si="69"/>
        <v/>
      </c>
      <c r="DD80" s="65"/>
      <c r="DE80" s="65"/>
      <c r="DF80" s="51"/>
      <c r="DG80" s="51"/>
      <c r="DH80" s="51"/>
      <c r="DI80" s="69" t="str">
        <f t="shared" si="74"/>
        <v/>
      </c>
      <c r="DJ80" s="70"/>
      <c r="DK80" s="70"/>
      <c r="DL80" s="51"/>
      <c r="DM80" s="51"/>
      <c r="DN80" s="51"/>
      <c r="DO80" s="69" t="str">
        <f t="shared" si="79"/>
        <v/>
      </c>
      <c r="DP80" s="51"/>
      <c r="DQ80" s="51"/>
      <c r="DR80" s="51"/>
      <c r="DS80" s="51"/>
      <c r="DT80" s="51"/>
      <c r="DU80" s="181"/>
    </row>
    <row r="81" spans="1:125" ht="15" x14ac:dyDescent="0.25">
      <c r="A81" s="50">
        <v>2014</v>
      </c>
      <c r="B81" s="51" t="s">
        <v>352</v>
      </c>
      <c r="C81" s="50" t="s">
        <v>343</v>
      </c>
      <c r="D81" s="53" t="s">
        <v>343</v>
      </c>
      <c r="E81" s="50" t="s">
        <v>47</v>
      </c>
      <c r="F81" s="54">
        <v>26376037</v>
      </c>
      <c r="G81" s="54">
        <v>127732686</v>
      </c>
      <c r="H81" s="54">
        <v>9971743</v>
      </c>
      <c r="I81" s="55">
        <v>133956936</v>
      </c>
      <c r="J81" s="50"/>
      <c r="K81" s="50" t="s">
        <v>2032</v>
      </c>
      <c r="L81" s="58" t="s">
        <v>2032</v>
      </c>
      <c r="M81" s="58" t="s">
        <v>2032</v>
      </c>
      <c r="N81" s="58" t="s">
        <v>2032</v>
      </c>
      <c r="O81" s="58" t="s">
        <v>2032</v>
      </c>
      <c r="P81" s="59"/>
      <c r="Q81" s="60">
        <v>74060191</v>
      </c>
      <c r="R81" s="60">
        <v>12588851</v>
      </c>
      <c r="S81" s="60">
        <v>30147962</v>
      </c>
      <c r="T81" s="60">
        <v>30867788</v>
      </c>
      <c r="U81" s="60">
        <v>3942473</v>
      </c>
      <c r="V81" s="79"/>
      <c r="W81" s="61">
        <f t="shared" ref="W81:W85" si="550">R81+S81+T81+U81+Q81</f>
        <v>151607265</v>
      </c>
      <c r="X81" s="101">
        <v>84077220</v>
      </c>
      <c r="Y81" s="50"/>
      <c r="Z81" s="50" t="s">
        <v>343</v>
      </c>
      <c r="AA81" s="80">
        <f t="shared" ref="AA81:AA84" si="551">IF(A81 =2014,IF(Y81 ="",F81,""),"")</f>
        <v>26376037</v>
      </c>
      <c r="AB81" s="68">
        <f t="shared" ref="AB81:AB84" si="552">IF(A81 =2014,IF(Y81 ="",I81,""),"")</f>
        <v>133956936</v>
      </c>
      <c r="AC81" s="68">
        <f t="shared" ref="AC81:AC84" si="553">IF(A81 =2014,IF(Y81 ="",Q81,""),"")</f>
        <v>74060191</v>
      </c>
      <c r="AD81" s="68">
        <f t="shared" ref="AD81:AD84" si="554">IF(A81 =2014,IF(Y81 ="",R81,""),"")</f>
        <v>12588851</v>
      </c>
      <c r="AE81" s="68">
        <f t="shared" ref="AE81:AE84" si="555">IF(A81 =2014,IF(Y81 ="",S81,""),"")</f>
        <v>30147962</v>
      </c>
      <c r="AF81" s="68">
        <f t="shared" ref="AF81:AF84" si="556">IF(A81 =2014,IF(Y81 ="",T81+U81,""),"")</f>
        <v>34810261</v>
      </c>
      <c r="AG81" s="67">
        <f t="shared" si="7"/>
        <v>84077220</v>
      </c>
      <c r="AH81" s="51"/>
      <c r="AI81" s="51" t="str">
        <f t="shared" si="8"/>
        <v/>
      </c>
      <c r="AJ81" s="68" t="str">
        <f t="shared" si="9"/>
        <v/>
      </c>
      <c r="AK81" s="68" t="str">
        <f t="shared" si="10"/>
        <v/>
      </c>
      <c r="AL81" s="68" t="str">
        <f t="shared" si="11"/>
        <v/>
      </c>
      <c r="AM81" s="68" t="str">
        <f t="shared" si="12"/>
        <v/>
      </c>
      <c r="AN81" s="68" t="str">
        <f t="shared" si="13"/>
        <v/>
      </c>
      <c r="AO81" s="67" t="str">
        <f t="shared" si="14"/>
        <v/>
      </c>
      <c r="AP81" s="51"/>
      <c r="AQ81" s="51" t="str">
        <f t="shared" si="15"/>
        <v/>
      </c>
      <c r="AR81" s="68" t="str">
        <f t="shared" si="16"/>
        <v/>
      </c>
      <c r="AS81" s="68" t="str">
        <f t="shared" si="17"/>
        <v/>
      </c>
      <c r="AT81" s="68" t="str">
        <f t="shared" si="18"/>
        <v/>
      </c>
      <c r="AU81" s="68" t="str">
        <f t="shared" si="19"/>
        <v/>
      </c>
      <c r="AV81" s="68" t="str">
        <f t="shared" si="20"/>
        <v/>
      </c>
      <c r="AW81" s="67" t="str">
        <f t="shared" si="21"/>
        <v/>
      </c>
      <c r="AX81" s="51"/>
      <c r="AY81" s="51" t="str">
        <f t="shared" si="22"/>
        <v/>
      </c>
      <c r="AZ81" s="68" t="str">
        <f t="shared" si="23"/>
        <v/>
      </c>
      <c r="BA81" s="68" t="str">
        <f t="shared" si="24"/>
        <v/>
      </c>
      <c r="BB81" s="68" t="str">
        <f t="shared" si="25"/>
        <v/>
      </c>
      <c r="BC81" s="68" t="str">
        <f t="shared" si="26"/>
        <v/>
      </c>
      <c r="BD81" s="68" t="str">
        <f t="shared" si="27"/>
        <v/>
      </c>
      <c r="BE81" s="68" t="str">
        <f t="shared" si="28"/>
        <v/>
      </c>
      <c r="BF81" s="51"/>
      <c r="BG81" s="69" t="str">
        <f t="shared" si="29"/>
        <v/>
      </c>
      <c r="BH81" s="67" t="str">
        <f t="shared" si="30"/>
        <v/>
      </c>
      <c r="BI81" s="67" t="str">
        <f t="shared" si="31"/>
        <v/>
      </c>
      <c r="BJ81" s="67" t="str">
        <f t="shared" si="32"/>
        <v/>
      </c>
      <c r="BK81" s="67" t="str">
        <f t="shared" si="33"/>
        <v/>
      </c>
      <c r="BL81" s="67" t="str">
        <f t="shared" si="34"/>
        <v/>
      </c>
      <c r="BM81" s="65" t="str">
        <f t="shared" si="35"/>
        <v/>
      </c>
      <c r="BN81" s="70"/>
      <c r="BO81" s="71">
        <f t="shared" ref="BO81:BO84" si="557">IF(A81 =2014,F81,"")</f>
        <v>26376037</v>
      </c>
      <c r="BP81" s="51" t="str">
        <f t="shared" ref="BP81:BP84" si="558">IF(A81 =2015,F81,"")</f>
        <v/>
      </c>
      <c r="BQ81" s="51" t="str">
        <f t="shared" ref="BQ81:BQ84" si="559">IF(A81 =2016,F81,"")</f>
        <v/>
      </c>
      <c r="BR81" s="51" t="str">
        <f t="shared" ref="BR81:BR84" si="560">IF(A81 =2017,F81,"")</f>
        <v/>
      </c>
      <c r="BS81" s="69" t="str">
        <f t="shared" si="40"/>
        <v/>
      </c>
      <c r="BT81" s="70"/>
      <c r="BU81" s="65">
        <f t="shared" ref="BU81:BU84" si="561">IF(A81 =2014,I81,"")</f>
        <v>133956936</v>
      </c>
      <c r="BV81" s="68" t="str">
        <f t="shared" ref="BV81:BV84" si="562">IF(A81 =2015,I81,"")</f>
        <v/>
      </c>
      <c r="BW81" s="68" t="str">
        <f t="shared" ref="BW81:BW84" si="563">IF(A81 =2016,I81,"")</f>
        <v/>
      </c>
      <c r="BX81" s="68" t="str">
        <f t="shared" ref="BX81:BX84" si="564">IF(A81 =2017,I81,"")</f>
        <v/>
      </c>
      <c r="BY81" s="67" t="str">
        <f t="shared" si="44"/>
        <v/>
      </c>
      <c r="BZ81" s="65"/>
      <c r="CA81" s="65">
        <f t="shared" si="45"/>
        <v>84077220</v>
      </c>
      <c r="CB81" s="67" t="str">
        <f t="shared" si="46"/>
        <v/>
      </c>
      <c r="CC81" s="67" t="str">
        <f t="shared" si="47"/>
        <v/>
      </c>
      <c r="CD81" s="67" t="str">
        <f t="shared" si="48"/>
        <v/>
      </c>
      <c r="CE81" s="67" t="str">
        <f t="shared" si="49"/>
        <v/>
      </c>
      <c r="CF81" s="65"/>
      <c r="CG81" s="65">
        <f t="shared" ref="CG81:CG84" si="565">IF(A81 =2014,Q81+R81+S81+T81+U81,"")</f>
        <v>151607265</v>
      </c>
      <c r="CH81" s="68" t="str">
        <f t="shared" ref="CH81:CH84" si="566">IF(A81 =2015,Q81+R81+S81+T81+U81,"")</f>
        <v/>
      </c>
      <c r="CI81" s="68" t="str">
        <f t="shared" ref="CI81:CI84" si="567">IF(A81 =2016,Q81+R81+S81+T81+U81,"")</f>
        <v/>
      </c>
      <c r="CJ81" s="68" t="str">
        <f t="shared" ref="CJ81:CJ84" si="568">IF(A81 =2017,Q81+R81+S81+T81+U81,"")</f>
        <v/>
      </c>
      <c r="CK81" s="67" t="str">
        <f t="shared" si="54"/>
        <v/>
      </c>
      <c r="CL81" s="65"/>
      <c r="CM81" s="65">
        <f t="shared" ref="CM81:CM84" si="569">IF(A81 =2014,Q81,"")</f>
        <v>74060191</v>
      </c>
      <c r="CN81" s="68" t="str">
        <f t="shared" ref="CN81:CN84" si="570">IF(A81 =2015,Q81,"")</f>
        <v/>
      </c>
      <c r="CO81" s="68" t="str">
        <f t="shared" ref="CO81:CO84" si="571">IF(A81 =2016,Q81,"")</f>
        <v/>
      </c>
      <c r="CP81" s="68" t="str">
        <f t="shared" ref="CP81:CP84" si="572">IF(A81 =2017,Q81,"")</f>
        <v/>
      </c>
      <c r="CQ81" s="67" t="str">
        <f t="shared" si="59"/>
        <v/>
      </c>
      <c r="CR81" s="65"/>
      <c r="CS81" s="65">
        <f t="shared" ref="CS81:CS84" si="573">IF(A81 =2014,R81,"")</f>
        <v>12588851</v>
      </c>
      <c r="CT81" s="68" t="str">
        <f t="shared" ref="CT81:CT84" si="574">IF(A81 =2015,R81,"")</f>
        <v/>
      </c>
      <c r="CU81" s="68" t="str">
        <f t="shared" ref="CU81:CU84" si="575">IF(A81 =2016,R81,"")</f>
        <v/>
      </c>
      <c r="CV81" s="68" t="str">
        <f t="shared" ref="CV81:CV84" si="576">IF(A81 =2017,R81,"")</f>
        <v/>
      </c>
      <c r="CW81" s="67" t="str">
        <f t="shared" si="64"/>
        <v/>
      </c>
      <c r="CX81" s="65"/>
      <c r="CY81" s="65">
        <f t="shared" ref="CY81:CY84" si="577">IF(A81 =2014,S81,"")</f>
        <v>30147962</v>
      </c>
      <c r="CZ81" s="68" t="str">
        <f t="shared" ref="CZ81:CZ84" si="578">IF(A81 =2015,S81,"")</f>
        <v/>
      </c>
      <c r="DA81" s="68" t="str">
        <f t="shared" ref="DA81:DA84" si="579">IF(A81 =2016,S81,"")</f>
        <v/>
      </c>
      <c r="DB81" s="68" t="str">
        <f t="shared" ref="DB81:DB84" si="580">IF(A81 =2017,S81,"")</f>
        <v/>
      </c>
      <c r="DC81" s="67" t="str">
        <f t="shared" si="69"/>
        <v/>
      </c>
      <c r="DD81" s="65"/>
      <c r="DE81" s="65">
        <f t="shared" ref="DE81:DE84" si="581">IF(A81 =2014,T81,"")</f>
        <v>30867788</v>
      </c>
      <c r="DF81" s="51" t="str">
        <f t="shared" ref="DF81:DF84" si="582">IF(A81 =2015,T81,"")</f>
        <v/>
      </c>
      <c r="DG81" s="51" t="str">
        <f t="shared" ref="DG81:DG84" si="583">IF(A81 =2016,T81,"")</f>
        <v/>
      </c>
      <c r="DH81" s="51" t="str">
        <f t="shared" ref="DH81:DH84" si="584">IF(A81 =2017,T81,"")</f>
        <v/>
      </c>
      <c r="DI81" s="69" t="str">
        <f t="shared" si="74"/>
        <v/>
      </c>
      <c r="DJ81" s="70"/>
      <c r="DK81" s="65">
        <f t="shared" ref="DK81:DK84" si="585">IF(A81 =2014,U81,"")</f>
        <v>3942473</v>
      </c>
      <c r="DL81" s="51" t="str">
        <f t="shared" ref="DL81:DL84" si="586">IF(A81 =2015,U81,"")</f>
        <v/>
      </c>
      <c r="DM81" s="51" t="str">
        <f t="shared" ref="DM81:DM84" si="587">IF(A81 =2016,U81,"")</f>
        <v/>
      </c>
      <c r="DN81" s="51" t="str">
        <f t="shared" ref="DN81:DN84" si="588">IF(A81 =2017,U81,"")</f>
        <v/>
      </c>
      <c r="DO81" s="69" t="str">
        <f t="shared" si="79"/>
        <v/>
      </c>
      <c r="DP81" s="51"/>
      <c r="DQ81" s="51"/>
      <c r="DR81" s="51"/>
      <c r="DS81" s="51"/>
      <c r="DT81" s="51"/>
      <c r="DU81" s="181"/>
    </row>
    <row r="82" spans="1:125" ht="15" x14ac:dyDescent="0.25">
      <c r="A82" s="50">
        <v>2015</v>
      </c>
      <c r="B82" s="51" t="s">
        <v>352</v>
      </c>
      <c r="C82" s="50" t="s">
        <v>343</v>
      </c>
      <c r="D82" s="53" t="s">
        <v>343</v>
      </c>
      <c r="E82" s="50" t="s">
        <v>47</v>
      </c>
      <c r="F82" s="54">
        <v>25768473</v>
      </c>
      <c r="G82" s="54">
        <v>120190577</v>
      </c>
      <c r="H82" s="54">
        <v>9997466</v>
      </c>
      <c r="I82" s="55">
        <v>135404119</v>
      </c>
      <c r="J82" s="50"/>
      <c r="K82" s="50" t="s">
        <v>2032</v>
      </c>
      <c r="L82" s="58" t="s">
        <v>2032</v>
      </c>
      <c r="M82" s="58" t="s">
        <v>2032</v>
      </c>
      <c r="N82" s="58" t="s">
        <v>2032</v>
      </c>
      <c r="O82" s="58" t="s">
        <v>2032</v>
      </c>
      <c r="P82" s="59"/>
      <c r="Q82" s="60">
        <v>78039827</v>
      </c>
      <c r="R82" s="60">
        <v>9466119</v>
      </c>
      <c r="S82" s="60">
        <v>29506770</v>
      </c>
      <c r="T82" s="60">
        <v>31743613</v>
      </c>
      <c r="U82" s="60">
        <v>4716296</v>
      </c>
      <c r="V82" s="79"/>
      <c r="W82" s="61">
        <f t="shared" si="550"/>
        <v>153472625</v>
      </c>
      <c r="X82" s="101">
        <v>105238241</v>
      </c>
      <c r="Y82" s="50"/>
      <c r="Z82" s="50"/>
      <c r="AA82" s="51" t="str">
        <f t="shared" si="551"/>
        <v/>
      </c>
      <c r="AB82" s="68" t="str">
        <f t="shared" si="552"/>
        <v/>
      </c>
      <c r="AC82" s="68" t="str">
        <f t="shared" si="553"/>
        <v/>
      </c>
      <c r="AD82" s="68" t="str">
        <f t="shared" si="554"/>
        <v/>
      </c>
      <c r="AE82" s="68" t="str">
        <f t="shared" si="555"/>
        <v/>
      </c>
      <c r="AF82" s="68" t="str">
        <f t="shared" si="556"/>
        <v/>
      </c>
      <c r="AG82" s="67" t="str">
        <f t="shared" si="7"/>
        <v/>
      </c>
      <c r="AH82" s="51"/>
      <c r="AI82" s="80">
        <f t="shared" si="8"/>
        <v>25768473</v>
      </c>
      <c r="AJ82" s="68">
        <f t="shared" si="9"/>
        <v>135404119</v>
      </c>
      <c r="AK82" s="68">
        <f t="shared" si="10"/>
        <v>78039827</v>
      </c>
      <c r="AL82" s="68">
        <f t="shared" si="11"/>
        <v>9466119</v>
      </c>
      <c r="AM82" s="68">
        <f t="shared" si="12"/>
        <v>29506770</v>
      </c>
      <c r="AN82" s="68">
        <f t="shared" si="13"/>
        <v>36459909</v>
      </c>
      <c r="AO82" s="67">
        <f t="shared" si="14"/>
        <v>105238241</v>
      </c>
      <c r="AP82" s="51"/>
      <c r="AQ82" s="51" t="str">
        <f t="shared" si="15"/>
        <v/>
      </c>
      <c r="AR82" s="68" t="str">
        <f t="shared" si="16"/>
        <v/>
      </c>
      <c r="AS82" s="68" t="str">
        <f t="shared" si="17"/>
        <v/>
      </c>
      <c r="AT82" s="68" t="str">
        <f t="shared" si="18"/>
        <v/>
      </c>
      <c r="AU82" s="68" t="str">
        <f t="shared" si="19"/>
        <v/>
      </c>
      <c r="AV82" s="68" t="str">
        <f t="shared" si="20"/>
        <v/>
      </c>
      <c r="AW82" s="67" t="str">
        <f t="shared" si="21"/>
        <v/>
      </c>
      <c r="AX82" s="51"/>
      <c r="AY82" s="51" t="str">
        <f t="shared" si="22"/>
        <v/>
      </c>
      <c r="AZ82" s="68" t="str">
        <f t="shared" si="23"/>
        <v/>
      </c>
      <c r="BA82" s="68" t="str">
        <f t="shared" si="24"/>
        <v/>
      </c>
      <c r="BB82" s="68" t="str">
        <f t="shared" si="25"/>
        <v/>
      </c>
      <c r="BC82" s="68" t="str">
        <f t="shared" si="26"/>
        <v/>
      </c>
      <c r="BD82" s="68" t="str">
        <f t="shared" si="27"/>
        <v/>
      </c>
      <c r="BE82" s="68" t="str">
        <f t="shared" si="28"/>
        <v/>
      </c>
      <c r="BF82" s="51"/>
      <c r="BG82" s="69" t="str">
        <f t="shared" si="29"/>
        <v/>
      </c>
      <c r="BH82" s="67" t="str">
        <f t="shared" si="30"/>
        <v/>
      </c>
      <c r="BI82" s="67" t="str">
        <f t="shared" si="31"/>
        <v/>
      </c>
      <c r="BJ82" s="67" t="str">
        <f t="shared" si="32"/>
        <v/>
      </c>
      <c r="BK82" s="67" t="str">
        <f t="shared" si="33"/>
        <v/>
      </c>
      <c r="BL82" s="67" t="str">
        <f t="shared" si="34"/>
        <v/>
      </c>
      <c r="BM82" s="65" t="str">
        <f t="shared" si="35"/>
        <v/>
      </c>
      <c r="BN82" s="51"/>
      <c r="BO82" s="51" t="str">
        <f t="shared" si="557"/>
        <v/>
      </c>
      <c r="BP82" s="71">
        <f t="shared" si="558"/>
        <v>25768473</v>
      </c>
      <c r="BQ82" s="51" t="str">
        <f t="shared" si="559"/>
        <v/>
      </c>
      <c r="BR82" s="51" t="str">
        <f t="shared" si="560"/>
        <v/>
      </c>
      <c r="BS82" s="69" t="str">
        <f t="shared" si="40"/>
        <v/>
      </c>
      <c r="BT82" s="51"/>
      <c r="BU82" s="68" t="str">
        <f t="shared" si="561"/>
        <v/>
      </c>
      <c r="BV82" s="65">
        <f t="shared" si="562"/>
        <v>135404119</v>
      </c>
      <c r="BW82" s="68" t="str">
        <f t="shared" si="563"/>
        <v/>
      </c>
      <c r="BX82" s="68" t="str">
        <f t="shared" si="564"/>
        <v/>
      </c>
      <c r="BY82" s="67" t="str">
        <f t="shared" si="44"/>
        <v/>
      </c>
      <c r="BZ82" s="68"/>
      <c r="CA82" s="65" t="str">
        <f t="shared" si="45"/>
        <v/>
      </c>
      <c r="CB82" s="67">
        <f t="shared" si="46"/>
        <v>105238241</v>
      </c>
      <c r="CC82" s="67" t="str">
        <f t="shared" si="47"/>
        <v/>
      </c>
      <c r="CD82" s="67" t="str">
        <f t="shared" si="48"/>
        <v/>
      </c>
      <c r="CE82" s="67" t="str">
        <f t="shared" si="49"/>
        <v/>
      </c>
      <c r="CF82" s="68"/>
      <c r="CG82" s="68" t="str">
        <f t="shared" si="565"/>
        <v/>
      </c>
      <c r="CH82" s="65">
        <f t="shared" si="566"/>
        <v>153472625</v>
      </c>
      <c r="CI82" s="68" t="str">
        <f t="shared" si="567"/>
        <v/>
      </c>
      <c r="CJ82" s="68" t="str">
        <f t="shared" si="568"/>
        <v/>
      </c>
      <c r="CK82" s="67" t="str">
        <f t="shared" si="54"/>
        <v/>
      </c>
      <c r="CL82" s="68"/>
      <c r="CM82" s="68" t="str">
        <f t="shared" si="569"/>
        <v/>
      </c>
      <c r="CN82" s="65">
        <f t="shared" si="570"/>
        <v>78039827</v>
      </c>
      <c r="CO82" s="68" t="str">
        <f t="shared" si="571"/>
        <v/>
      </c>
      <c r="CP82" s="68" t="str">
        <f t="shared" si="572"/>
        <v/>
      </c>
      <c r="CQ82" s="67" t="str">
        <f t="shared" si="59"/>
        <v/>
      </c>
      <c r="CR82" s="68"/>
      <c r="CS82" s="68" t="str">
        <f t="shared" si="573"/>
        <v/>
      </c>
      <c r="CT82" s="65">
        <f t="shared" si="574"/>
        <v>9466119</v>
      </c>
      <c r="CU82" s="68" t="str">
        <f t="shared" si="575"/>
        <v/>
      </c>
      <c r="CV82" s="68" t="str">
        <f t="shared" si="576"/>
        <v/>
      </c>
      <c r="CW82" s="67" t="str">
        <f t="shared" si="64"/>
        <v/>
      </c>
      <c r="CX82" s="68"/>
      <c r="CY82" s="68" t="str">
        <f t="shared" si="577"/>
        <v/>
      </c>
      <c r="CZ82" s="65">
        <f t="shared" si="578"/>
        <v>29506770</v>
      </c>
      <c r="DA82" s="68" t="str">
        <f t="shared" si="579"/>
        <v/>
      </c>
      <c r="DB82" s="68" t="str">
        <f t="shared" si="580"/>
        <v/>
      </c>
      <c r="DC82" s="67" t="str">
        <f t="shared" si="69"/>
        <v/>
      </c>
      <c r="DD82" s="68"/>
      <c r="DE82" s="68" t="str">
        <f t="shared" si="581"/>
        <v/>
      </c>
      <c r="DF82" s="65">
        <f t="shared" si="582"/>
        <v>31743613</v>
      </c>
      <c r="DG82" s="51" t="str">
        <f t="shared" si="583"/>
        <v/>
      </c>
      <c r="DH82" s="51" t="str">
        <f t="shared" si="584"/>
        <v/>
      </c>
      <c r="DI82" s="69" t="str">
        <f t="shared" si="74"/>
        <v/>
      </c>
      <c r="DJ82" s="51"/>
      <c r="DK82" s="51" t="str">
        <f t="shared" si="585"/>
        <v/>
      </c>
      <c r="DL82" s="65">
        <f t="shared" si="586"/>
        <v>4716296</v>
      </c>
      <c r="DM82" s="51" t="str">
        <f t="shared" si="587"/>
        <v/>
      </c>
      <c r="DN82" s="51" t="str">
        <f t="shared" si="588"/>
        <v/>
      </c>
      <c r="DO82" s="69" t="str">
        <f t="shared" si="79"/>
        <v/>
      </c>
      <c r="DP82" s="51"/>
      <c r="DQ82" s="51"/>
      <c r="DR82" s="51"/>
      <c r="DS82" s="51"/>
      <c r="DT82" s="51"/>
      <c r="DU82" s="181"/>
    </row>
    <row r="83" spans="1:125" ht="15" x14ac:dyDescent="0.25">
      <c r="A83" s="50">
        <v>2016</v>
      </c>
      <c r="B83" s="51" t="s">
        <v>352</v>
      </c>
      <c r="C83" s="50" t="s">
        <v>343</v>
      </c>
      <c r="D83" s="53" t="s">
        <v>343</v>
      </c>
      <c r="E83" s="50" t="s">
        <v>47</v>
      </c>
      <c r="F83" s="54">
        <v>24330247</v>
      </c>
      <c r="G83" s="54">
        <v>113081462</v>
      </c>
      <c r="H83" s="54">
        <v>10521395</v>
      </c>
      <c r="I83" s="55">
        <v>139512607</v>
      </c>
      <c r="J83" s="50"/>
      <c r="K83" s="50" t="s">
        <v>2032</v>
      </c>
      <c r="L83" s="58" t="s">
        <v>2032</v>
      </c>
      <c r="M83" s="58" t="s">
        <v>2032</v>
      </c>
      <c r="N83" s="58" t="s">
        <v>2032</v>
      </c>
      <c r="O83" s="58" t="s">
        <v>2032</v>
      </c>
      <c r="P83" s="59"/>
      <c r="Q83" s="60">
        <v>81676588</v>
      </c>
      <c r="R83" s="60">
        <v>6640077</v>
      </c>
      <c r="S83" s="60">
        <v>29277332</v>
      </c>
      <c r="T83" s="60">
        <v>36343974</v>
      </c>
      <c r="U83" s="60">
        <v>5379163</v>
      </c>
      <c r="V83" s="79"/>
      <c r="W83" s="61">
        <f t="shared" si="550"/>
        <v>159317134</v>
      </c>
      <c r="X83" s="101">
        <v>61327828</v>
      </c>
      <c r="Y83" s="50"/>
      <c r="Z83" s="50"/>
      <c r="AA83" s="51" t="str">
        <f t="shared" si="551"/>
        <v/>
      </c>
      <c r="AB83" s="68" t="str">
        <f t="shared" si="552"/>
        <v/>
      </c>
      <c r="AC83" s="68" t="str">
        <f t="shared" si="553"/>
        <v/>
      </c>
      <c r="AD83" s="68" t="str">
        <f t="shared" si="554"/>
        <v/>
      </c>
      <c r="AE83" s="68" t="str">
        <f t="shared" si="555"/>
        <v/>
      </c>
      <c r="AF83" s="68" t="str">
        <f t="shared" si="556"/>
        <v/>
      </c>
      <c r="AG83" s="67" t="str">
        <f t="shared" si="7"/>
        <v/>
      </c>
      <c r="AH83" s="51"/>
      <c r="AI83" s="51" t="str">
        <f t="shared" si="8"/>
        <v/>
      </c>
      <c r="AJ83" s="68" t="str">
        <f t="shared" si="9"/>
        <v/>
      </c>
      <c r="AK83" s="68" t="str">
        <f t="shared" si="10"/>
        <v/>
      </c>
      <c r="AL83" s="68" t="str">
        <f t="shared" si="11"/>
        <v/>
      </c>
      <c r="AM83" s="68" t="str">
        <f t="shared" si="12"/>
        <v/>
      </c>
      <c r="AN83" s="68" t="str">
        <f t="shared" si="13"/>
        <v/>
      </c>
      <c r="AO83" s="67" t="str">
        <f t="shared" si="14"/>
        <v/>
      </c>
      <c r="AP83" s="51"/>
      <c r="AQ83" s="80">
        <f t="shared" si="15"/>
        <v>24330247</v>
      </c>
      <c r="AR83" s="68">
        <f t="shared" si="16"/>
        <v>139512607</v>
      </c>
      <c r="AS83" s="68">
        <f t="shared" si="17"/>
        <v>81676588</v>
      </c>
      <c r="AT83" s="68">
        <f t="shared" si="18"/>
        <v>6640077</v>
      </c>
      <c r="AU83" s="68">
        <f t="shared" si="19"/>
        <v>29277332</v>
      </c>
      <c r="AV83" s="68">
        <f t="shared" si="20"/>
        <v>41723137</v>
      </c>
      <c r="AW83" s="67">
        <f t="shared" si="21"/>
        <v>61327828</v>
      </c>
      <c r="AX83" s="51"/>
      <c r="AY83" s="51" t="str">
        <f t="shared" si="22"/>
        <v/>
      </c>
      <c r="AZ83" s="68" t="str">
        <f t="shared" si="23"/>
        <v/>
      </c>
      <c r="BA83" s="68" t="str">
        <f t="shared" si="24"/>
        <v/>
      </c>
      <c r="BB83" s="68" t="str">
        <f t="shared" si="25"/>
        <v/>
      </c>
      <c r="BC83" s="68" t="str">
        <f t="shared" si="26"/>
        <v/>
      </c>
      <c r="BD83" s="68" t="str">
        <f t="shared" si="27"/>
        <v/>
      </c>
      <c r="BE83" s="68" t="str">
        <f t="shared" si="28"/>
        <v/>
      </c>
      <c r="BF83" s="51"/>
      <c r="BG83" s="69" t="str">
        <f t="shared" si="29"/>
        <v/>
      </c>
      <c r="BH83" s="67" t="str">
        <f t="shared" si="30"/>
        <v/>
      </c>
      <c r="BI83" s="67" t="str">
        <f t="shared" si="31"/>
        <v/>
      </c>
      <c r="BJ83" s="67" t="str">
        <f t="shared" si="32"/>
        <v/>
      </c>
      <c r="BK83" s="67" t="str">
        <f t="shared" si="33"/>
        <v/>
      </c>
      <c r="BL83" s="67" t="str">
        <f t="shared" si="34"/>
        <v/>
      </c>
      <c r="BM83" s="65" t="str">
        <f t="shared" si="35"/>
        <v/>
      </c>
      <c r="BN83" s="51"/>
      <c r="BO83" s="51" t="str">
        <f t="shared" si="557"/>
        <v/>
      </c>
      <c r="BP83" s="51" t="str">
        <f t="shared" si="558"/>
        <v/>
      </c>
      <c r="BQ83" s="71">
        <f t="shared" si="559"/>
        <v>24330247</v>
      </c>
      <c r="BR83" s="51" t="str">
        <f t="shared" si="560"/>
        <v/>
      </c>
      <c r="BS83" s="69" t="str">
        <f t="shared" si="40"/>
        <v/>
      </c>
      <c r="BT83" s="51"/>
      <c r="BU83" s="68" t="str">
        <f t="shared" si="561"/>
        <v/>
      </c>
      <c r="BV83" s="68" t="str">
        <f t="shared" si="562"/>
        <v/>
      </c>
      <c r="BW83" s="65">
        <f t="shared" si="563"/>
        <v>139512607</v>
      </c>
      <c r="BX83" s="68" t="str">
        <f t="shared" si="564"/>
        <v/>
      </c>
      <c r="BY83" s="67" t="str">
        <f t="shared" si="44"/>
        <v/>
      </c>
      <c r="BZ83" s="68"/>
      <c r="CA83" s="65" t="str">
        <f t="shared" si="45"/>
        <v/>
      </c>
      <c r="CB83" s="67" t="str">
        <f t="shared" si="46"/>
        <v/>
      </c>
      <c r="CC83" s="67">
        <f t="shared" si="47"/>
        <v>61327828</v>
      </c>
      <c r="CD83" s="67" t="str">
        <f t="shared" si="48"/>
        <v/>
      </c>
      <c r="CE83" s="67" t="str">
        <f t="shared" si="49"/>
        <v/>
      </c>
      <c r="CF83" s="68"/>
      <c r="CG83" s="68" t="str">
        <f t="shared" si="565"/>
        <v/>
      </c>
      <c r="CH83" s="68" t="str">
        <f t="shared" si="566"/>
        <v/>
      </c>
      <c r="CI83" s="65">
        <f t="shared" si="567"/>
        <v>159317134</v>
      </c>
      <c r="CJ83" s="68" t="str">
        <f t="shared" si="568"/>
        <v/>
      </c>
      <c r="CK83" s="67" t="str">
        <f t="shared" si="54"/>
        <v/>
      </c>
      <c r="CL83" s="68"/>
      <c r="CM83" s="68" t="str">
        <f t="shared" si="569"/>
        <v/>
      </c>
      <c r="CN83" s="68" t="str">
        <f t="shared" si="570"/>
        <v/>
      </c>
      <c r="CO83" s="65">
        <f t="shared" si="571"/>
        <v>81676588</v>
      </c>
      <c r="CP83" s="68" t="str">
        <f t="shared" si="572"/>
        <v/>
      </c>
      <c r="CQ83" s="67" t="str">
        <f t="shared" si="59"/>
        <v/>
      </c>
      <c r="CR83" s="68"/>
      <c r="CS83" s="68" t="str">
        <f t="shared" si="573"/>
        <v/>
      </c>
      <c r="CT83" s="68" t="str">
        <f t="shared" si="574"/>
        <v/>
      </c>
      <c r="CU83" s="65">
        <f t="shared" si="575"/>
        <v>6640077</v>
      </c>
      <c r="CV83" s="68" t="str">
        <f t="shared" si="576"/>
        <v/>
      </c>
      <c r="CW83" s="67" t="str">
        <f t="shared" si="64"/>
        <v/>
      </c>
      <c r="CX83" s="68"/>
      <c r="CY83" s="68" t="str">
        <f t="shared" si="577"/>
        <v/>
      </c>
      <c r="CZ83" s="68" t="str">
        <f t="shared" si="578"/>
        <v/>
      </c>
      <c r="DA83" s="65">
        <f t="shared" si="579"/>
        <v>29277332</v>
      </c>
      <c r="DB83" s="68" t="str">
        <f t="shared" si="580"/>
        <v/>
      </c>
      <c r="DC83" s="67" t="str">
        <f t="shared" si="69"/>
        <v/>
      </c>
      <c r="DD83" s="68"/>
      <c r="DE83" s="68" t="str">
        <f t="shared" si="581"/>
        <v/>
      </c>
      <c r="DF83" s="51" t="str">
        <f t="shared" si="582"/>
        <v/>
      </c>
      <c r="DG83" s="65">
        <f t="shared" si="583"/>
        <v>36343974</v>
      </c>
      <c r="DH83" s="51" t="str">
        <f t="shared" si="584"/>
        <v/>
      </c>
      <c r="DI83" s="69" t="str">
        <f t="shared" si="74"/>
        <v/>
      </c>
      <c r="DJ83" s="51"/>
      <c r="DK83" s="51" t="str">
        <f t="shared" si="585"/>
        <v/>
      </c>
      <c r="DL83" s="51" t="str">
        <f t="shared" si="586"/>
        <v/>
      </c>
      <c r="DM83" s="65">
        <f t="shared" si="587"/>
        <v>5379163</v>
      </c>
      <c r="DN83" s="51" t="str">
        <f t="shared" si="588"/>
        <v/>
      </c>
      <c r="DO83" s="69" t="str">
        <f t="shared" si="79"/>
        <v/>
      </c>
      <c r="DP83" s="51"/>
      <c r="DQ83" s="51"/>
      <c r="DR83" s="51"/>
      <c r="DS83" s="51"/>
      <c r="DT83" s="51"/>
      <c r="DU83" s="181"/>
    </row>
    <row r="84" spans="1:125" ht="15" x14ac:dyDescent="0.25">
      <c r="A84" s="50">
        <v>2017</v>
      </c>
      <c r="B84" s="51" t="s">
        <v>352</v>
      </c>
      <c r="C84" s="50" t="s">
        <v>343</v>
      </c>
      <c r="D84" s="53" t="s">
        <v>343</v>
      </c>
      <c r="E84" s="50" t="s">
        <v>47</v>
      </c>
      <c r="F84" s="54">
        <v>21669954</v>
      </c>
      <c r="G84" s="54">
        <v>104125196</v>
      </c>
      <c r="H84" s="54">
        <v>10690632</v>
      </c>
      <c r="I84" s="55">
        <v>150526802</v>
      </c>
      <c r="J84" s="50"/>
      <c r="K84" s="50" t="s">
        <v>2032</v>
      </c>
      <c r="L84" s="58" t="s">
        <v>2032</v>
      </c>
      <c r="M84" s="58" t="s">
        <v>2032</v>
      </c>
      <c r="N84" s="58" t="s">
        <v>2032</v>
      </c>
      <c r="O84" s="58" t="s">
        <v>2032</v>
      </c>
      <c r="P84" s="59"/>
      <c r="Q84" s="60">
        <v>84123480</v>
      </c>
      <c r="R84" s="60">
        <v>9195915</v>
      </c>
      <c r="S84" s="60">
        <v>31817102</v>
      </c>
      <c r="T84" s="60">
        <v>35613265</v>
      </c>
      <c r="U84" s="60">
        <v>8120830</v>
      </c>
      <c r="V84" s="79"/>
      <c r="W84" s="61">
        <f t="shared" si="550"/>
        <v>168870592</v>
      </c>
      <c r="X84" s="101">
        <v>39243537</v>
      </c>
      <c r="Y84" s="50"/>
      <c r="Z84" s="50"/>
      <c r="AA84" s="51" t="str">
        <f t="shared" si="551"/>
        <v/>
      </c>
      <c r="AB84" s="68" t="str">
        <f t="shared" si="552"/>
        <v/>
      </c>
      <c r="AC84" s="68" t="str">
        <f t="shared" si="553"/>
        <v/>
      </c>
      <c r="AD84" s="68" t="str">
        <f t="shared" si="554"/>
        <v/>
      </c>
      <c r="AE84" s="68" t="str">
        <f t="shared" si="555"/>
        <v/>
      </c>
      <c r="AF84" s="68" t="str">
        <f t="shared" si="556"/>
        <v/>
      </c>
      <c r="AG84" s="67" t="str">
        <f t="shared" si="7"/>
        <v/>
      </c>
      <c r="AH84" s="51"/>
      <c r="AI84" s="51" t="str">
        <f t="shared" si="8"/>
        <v/>
      </c>
      <c r="AJ84" s="68" t="str">
        <f t="shared" si="9"/>
        <v/>
      </c>
      <c r="AK84" s="68" t="str">
        <f t="shared" si="10"/>
        <v/>
      </c>
      <c r="AL84" s="68" t="str">
        <f t="shared" si="11"/>
        <v/>
      </c>
      <c r="AM84" s="68" t="str">
        <f t="shared" si="12"/>
        <v/>
      </c>
      <c r="AN84" s="68" t="str">
        <f t="shared" si="13"/>
        <v/>
      </c>
      <c r="AO84" s="67" t="str">
        <f t="shared" si="14"/>
        <v/>
      </c>
      <c r="AP84" s="51"/>
      <c r="AQ84" s="51" t="str">
        <f t="shared" si="15"/>
        <v/>
      </c>
      <c r="AR84" s="68" t="str">
        <f t="shared" si="16"/>
        <v/>
      </c>
      <c r="AS84" s="68" t="str">
        <f t="shared" si="17"/>
        <v/>
      </c>
      <c r="AT84" s="68" t="str">
        <f t="shared" si="18"/>
        <v/>
      </c>
      <c r="AU84" s="68" t="str">
        <f t="shared" si="19"/>
        <v/>
      </c>
      <c r="AV84" s="68" t="str">
        <f t="shared" si="20"/>
        <v/>
      </c>
      <c r="AW84" s="67" t="str">
        <f t="shared" si="21"/>
        <v/>
      </c>
      <c r="AX84" s="51"/>
      <c r="AY84" s="80">
        <f t="shared" si="22"/>
        <v>21669954</v>
      </c>
      <c r="AZ84" s="68">
        <f t="shared" si="23"/>
        <v>150526802</v>
      </c>
      <c r="BA84" s="68">
        <f t="shared" si="24"/>
        <v>84123480</v>
      </c>
      <c r="BB84" s="68">
        <f t="shared" si="25"/>
        <v>9195915</v>
      </c>
      <c r="BC84" s="68">
        <f t="shared" si="26"/>
        <v>31817102</v>
      </c>
      <c r="BD84" s="68">
        <f t="shared" si="27"/>
        <v>43734095</v>
      </c>
      <c r="BE84" s="68">
        <f t="shared" si="28"/>
        <v>39243537</v>
      </c>
      <c r="BF84" s="51"/>
      <c r="BG84" s="69" t="str">
        <f t="shared" si="29"/>
        <v/>
      </c>
      <c r="BH84" s="67" t="str">
        <f t="shared" si="30"/>
        <v/>
      </c>
      <c r="BI84" s="67" t="str">
        <f t="shared" si="31"/>
        <v/>
      </c>
      <c r="BJ84" s="67" t="str">
        <f t="shared" si="32"/>
        <v/>
      </c>
      <c r="BK84" s="67" t="str">
        <f t="shared" si="33"/>
        <v/>
      </c>
      <c r="BL84" s="67" t="str">
        <f t="shared" si="34"/>
        <v/>
      </c>
      <c r="BM84" s="65" t="str">
        <f t="shared" si="35"/>
        <v/>
      </c>
      <c r="BN84" s="51"/>
      <c r="BO84" s="51" t="str">
        <f t="shared" si="557"/>
        <v/>
      </c>
      <c r="BP84" s="51" t="str">
        <f t="shared" si="558"/>
        <v/>
      </c>
      <c r="BQ84" s="51" t="str">
        <f t="shared" si="559"/>
        <v/>
      </c>
      <c r="BR84" s="71">
        <f t="shared" si="560"/>
        <v>21669954</v>
      </c>
      <c r="BS84" s="69" t="str">
        <f t="shared" si="40"/>
        <v/>
      </c>
      <c r="BT84" s="51"/>
      <c r="BU84" s="68" t="str">
        <f t="shared" si="561"/>
        <v/>
      </c>
      <c r="BV84" s="68" t="str">
        <f t="shared" si="562"/>
        <v/>
      </c>
      <c r="BW84" s="68" t="str">
        <f t="shared" si="563"/>
        <v/>
      </c>
      <c r="BX84" s="65">
        <f t="shared" si="564"/>
        <v>150526802</v>
      </c>
      <c r="BY84" s="67" t="str">
        <f t="shared" si="44"/>
        <v/>
      </c>
      <c r="BZ84" s="68"/>
      <c r="CA84" s="65" t="str">
        <f t="shared" si="45"/>
        <v/>
      </c>
      <c r="CB84" s="67" t="str">
        <f t="shared" si="46"/>
        <v/>
      </c>
      <c r="CC84" s="67" t="str">
        <f t="shared" si="47"/>
        <v/>
      </c>
      <c r="CD84" s="67">
        <f t="shared" si="48"/>
        <v>39243537</v>
      </c>
      <c r="CE84" s="67" t="str">
        <f t="shared" si="49"/>
        <v/>
      </c>
      <c r="CF84" s="68"/>
      <c r="CG84" s="68" t="str">
        <f t="shared" si="565"/>
        <v/>
      </c>
      <c r="CH84" s="68" t="str">
        <f t="shared" si="566"/>
        <v/>
      </c>
      <c r="CI84" s="68" t="str">
        <f t="shared" si="567"/>
        <v/>
      </c>
      <c r="CJ84" s="65">
        <f t="shared" si="568"/>
        <v>168870592</v>
      </c>
      <c r="CK84" s="67" t="str">
        <f t="shared" si="54"/>
        <v/>
      </c>
      <c r="CL84" s="68"/>
      <c r="CM84" s="68" t="str">
        <f t="shared" si="569"/>
        <v/>
      </c>
      <c r="CN84" s="68" t="str">
        <f t="shared" si="570"/>
        <v/>
      </c>
      <c r="CO84" s="68" t="str">
        <f t="shared" si="571"/>
        <v/>
      </c>
      <c r="CP84" s="65">
        <f t="shared" si="572"/>
        <v>84123480</v>
      </c>
      <c r="CQ84" s="67" t="str">
        <f t="shared" si="59"/>
        <v/>
      </c>
      <c r="CR84" s="68"/>
      <c r="CS84" s="68" t="str">
        <f t="shared" si="573"/>
        <v/>
      </c>
      <c r="CT84" s="68" t="str">
        <f t="shared" si="574"/>
        <v/>
      </c>
      <c r="CU84" s="68" t="str">
        <f t="shared" si="575"/>
        <v/>
      </c>
      <c r="CV84" s="65">
        <f t="shared" si="576"/>
        <v>9195915</v>
      </c>
      <c r="CW84" s="67" t="str">
        <f t="shared" si="64"/>
        <v/>
      </c>
      <c r="CX84" s="68"/>
      <c r="CY84" s="68" t="str">
        <f t="shared" si="577"/>
        <v/>
      </c>
      <c r="CZ84" s="68" t="str">
        <f t="shared" si="578"/>
        <v/>
      </c>
      <c r="DA84" s="68" t="str">
        <f t="shared" si="579"/>
        <v/>
      </c>
      <c r="DB84" s="65">
        <f t="shared" si="580"/>
        <v>31817102</v>
      </c>
      <c r="DC84" s="67" t="str">
        <f t="shared" si="69"/>
        <v/>
      </c>
      <c r="DD84" s="68"/>
      <c r="DE84" s="68" t="str">
        <f t="shared" si="581"/>
        <v/>
      </c>
      <c r="DF84" s="51" t="str">
        <f t="shared" si="582"/>
        <v/>
      </c>
      <c r="DG84" s="51" t="str">
        <f t="shared" si="583"/>
        <v/>
      </c>
      <c r="DH84" s="65">
        <f t="shared" si="584"/>
        <v>35613265</v>
      </c>
      <c r="DI84" s="69" t="str">
        <f t="shared" si="74"/>
        <v/>
      </c>
      <c r="DJ84" s="51"/>
      <c r="DK84" s="51" t="str">
        <f t="shared" si="585"/>
        <v/>
      </c>
      <c r="DL84" s="51" t="str">
        <f t="shared" si="586"/>
        <v/>
      </c>
      <c r="DM84" s="51" t="str">
        <f t="shared" si="587"/>
        <v/>
      </c>
      <c r="DN84" s="65">
        <f t="shared" si="588"/>
        <v>8120830</v>
      </c>
      <c r="DO84" s="69" t="str">
        <f t="shared" si="79"/>
        <v/>
      </c>
      <c r="DP84" s="51"/>
      <c r="DQ84" s="51"/>
      <c r="DR84" s="51"/>
      <c r="DS84" s="51"/>
      <c r="DT84" s="51"/>
      <c r="DU84" s="181"/>
    </row>
    <row r="85" spans="1:125" ht="15" x14ac:dyDescent="0.25">
      <c r="A85" s="56">
        <v>2018</v>
      </c>
      <c r="B85" s="51" t="s">
        <v>352</v>
      </c>
      <c r="C85" s="50" t="s">
        <v>343</v>
      </c>
      <c r="D85" s="53" t="s">
        <v>343</v>
      </c>
      <c r="E85" s="50" t="s">
        <v>47</v>
      </c>
      <c r="F85" s="89">
        <v>20890308</v>
      </c>
      <c r="G85" s="89">
        <v>103512084</v>
      </c>
      <c r="H85" s="89">
        <v>10705945</v>
      </c>
      <c r="I85" s="90">
        <v>152660649</v>
      </c>
      <c r="J85" s="50"/>
      <c r="K85" s="50" t="s">
        <v>2032</v>
      </c>
      <c r="L85" s="58"/>
      <c r="M85" s="58"/>
      <c r="N85" s="58"/>
      <c r="O85" s="58"/>
      <c r="P85" s="91"/>
      <c r="Q85" s="92">
        <v>85372296</v>
      </c>
      <c r="R85" s="92">
        <v>10926094</v>
      </c>
      <c r="S85" s="92">
        <v>35811231</v>
      </c>
      <c r="T85" s="92">
        <v>37101033</v>
      </c>
      <c r="U85" s="94"/>
      <c r="V85" s="94"/>
      <c r="W85" s="61">
        <f t="shared" si="550"/>
        <v>169210654</v>
      </c>
      <c r="X85" s="90">
        <v>13008405</v>
      </c>
      <c r="Y85" s="50"/>
      <c r="Z85" s="50"/>
      <c r="AA85" s="51"/>
      <c r="AB85" s="68"/>
      <c r="AC85" s="68"/>
      <c r="AD85" s="68"/>
      <c r="AE85" s="68"/>
      <c r="AF85" s="68"/>
      <c r="AG85" s="67" t="str">
        <f t="shared" si="7"/>
        <v/>
      </c>
      <c r="AH85" s="51"/>
      <c r="AI85" s="51" t="str">
        <f t="shared" si="8"/>
        <v/>
      </c>
      <c r="AJ85" s="68" t="str">
        <f t="shared" si="9"/>
        <v/>
      </c>
      <c r="AK85" s="68" t="str">
        <f t="shared" si="10"/>
        <v/>
      </c>
      <c r="AL85" s="68" t="str">
        <f t="shared" si="11"/>
        <v/>
      </c>
      <c r="AM85" s="68" t="str">
        <f t="shared" si="12"/>
        <v/>
      </c>
      <c r="AN85" s="68" t="str">
        <f t="shared" si="13"/>
        <v/>
      </c>
      <c r="AO85" s="67" t="str">
        <f t="shared" si="14"/>
        <v/>
      </c>
      <c r="AP85" s="51"/>
      <c r="AQ85" s="51" t="str">
        <f t="shared" si="15"/>
        <v/>
      </c>
      <c r="AR85" s="68" t="str">
        <f t="shared" si="16"/>
        <v/>
      </c>
      <c r="AS85" s="68" t="str">
        <f t="shared" si="17"/>
        <v/>
      </c>
      <c r="AT85" s="68" t="str">
        <f t="shared" si="18"/>
        <v/>
      </c>
      <c r="AU85" s="68" t="str">
        <f t="shared" si="19"/>
        <v/>
      </c>
      <c r="AV85" s="68" t="str">
        <f t="shared" si="20"/>
        <v/>
      </c>
      <c r="AW85" s="67" t="str">
        <f t="shared" si="21"/>
        <v/>
      </c>
      <c r="AX85" s="51"/>
      <c r="AY85" s="51" t="str">
        <f t="shared" si="22"/>
        <v/>
      </c>
      <c r="AZ85" s="68" t="str">
        <f t="shared" si="23"/>
        <v/>
      </c>
      <c r="BA85" s="68" t="str">
        <f t="shared" si="24"/>
        <v/>
      </c>
      <c r="BB85" s="68" t="str">
        <f t="shared" si="25"/>
        <v/>
      </c>
      <c r="BC85" s="68" t="str">
        <f t="shared" si="26"/>
        <v/>
      </c>
      <c r="BD85" s="68" t="str">
        <f t="shared" si="27"/>
        <v/>
      </c>
      <c r="BE85" s="68" t="str">
        <f t="shared" si="28"/>
        <v/>
      </c>
      <c r="BF85" s="51"/>
      <c r="BG85" s="96">
        <f t="shared" si="29"/>
        <v>20890308</v>
      </c>
      <c r="BH85" s="67">
        <f t="shared" si="30"/>
        <v>152660649</v>
      </c>
      <c r="BI85" s="67">
        <f t="shared" si="31"/>
        <v>85372296</v>
      </c>
      <c r="BJ85" s="67">
        <f t="shared" si="32"/>
        <v>10926094</v>
      </c>
      <c r="BK85" s="67">
        <f t="shared" si="33"/>
        <v>35811231</v>
      </c>
      <c r="BL85" s="67">
        <f t="shared" si="34"/>
        <v>37101033</v>
      </c>
      <c r="BM85" s="65">
        <f t="shared" si="35"/>
        <v>13008405</v>
      </c>
      <c r="BN85" s="70"/>
      <c r="BO85" s="70"/>
      <c r="BP85" s="51"/>
      <c r="BQ85" s="51"/>
      <c r="BR85" s="51"/>
      <c r="BS85" s="96">
        <f t="shared" si="40"/>
        <v>20890308</v>
      </c>
      <c r="BT85" s="70"/>
      <c r="BU85" s="65"/>
      <c r="BV85" s="68"/>
      <c r="BW85" s="68"/>
      <c r="BX85" s="68"/>
      <c r="BY85" s="67">
        <f t="shared" si="44"/>
        <v>152660649</v>
      </c>
      <c r="BZ85" s="65"/>
      <c r="CA85" s="65" t="str">
        <f t="shared" si="45"/>
        <v/>
      </c>
      <c r="CB85" s="67" t="str">
        <f t="shared" si="46"/>
        <v/>
      </c>
      <c r="CC85" s="67" t="str">
        <f t="shared" si="47"/>
        <v/>
      </c>
      <c r="CD85" s="67" t="str">
        <f t="shared" si="48"/>
        <v/>
      </c>
      <c r="CE85" s="67">
        <f t="shared" si="49"/>
        <v>13008405</v>
      </c>
      <c r="CF85" s="65"/>
      <c r="CG85" s="65"/>
      <c r="CH85" s="68"/>
      <c r="CI85" s="68"/>
      <c r="CJ85" s="68"/>
      <c r="CK85" s="67">
        <f t="shared" si="54"/>
        <v>169210654</v>
      </c>
      <c r="CL85" s="65"/>
      <c r="CM85" s="65"/>
      <c r="CN85" s="68"/>
      <c r="CO85" s="68"/>
      <c r="CP85" s="68"/>
      <c r="CQ85" s="67">
        <f t="shared" si="59"/>
        <v>85372296</v>
      </c>
      <c r="CR85" s="65"/>
      <c r="CS85" s="65"/>
      <c r="CT85" s="68"/>
      <c r="CU85" s="68"/>
      <c r="CV85" s="68"/>
      <c r="CW85" s="67">
        <f t="shared" si="64"/>
        <v>10926094</v>
      </c>
      <c r="CX85" s="65"/>
      <c r="CY85" s="65"/>
      <c r="CZ85" s="68"/>
      <c r="DA85" s="68"/>
      <c r="DB85" s="68"/>
      <c r="DC85" s="67">
        <f t="shared" si="69"/>
        <v>35811231</v>
      </c>
      <c r="DD85" s="65"/>
      <c r="DE85" s="65"/>
      <c r="DF85" s="51"/>
      <c r="DG85" s="51"/>
      <c r="DH85" s="51"/>
      <c r="DI85" s="67">
        <f t="shared" si="74"/>
        <v>37101033</v>
      </c>
      <c r="DJ85" s="70"/>
      <c r="DK85" s="70"/>
      <c r="DL85" s="51"/>
      <c r="DM85" s="51"/>
      <c r="DN85" s="51"/>
      <c r="DO85" s="67">
        <f t="shared" si="79"/>
        <v>85372296</v>
      </c>
      <c r="DP85" s="51"/>
      <c r="DQ85" s="51"/>
      <c r="DR85" s="51"/>
      <c r="DS85" s="51"/>
      <c r="DT85" s="51"/>
      <c r="DU85" s="181"/>
    </row>
    <row r="86" spans="1:125" ht="15" x14ac:dyDescent="0.25">
      <c r="A86" s="50"/>
      <c r="B86" s="51"/>
      <c r="C86" s="50"/>
      <c r="D86" s="53"/>
      <c r="E86" s="50"/>
      <c r="F86" s="54"/>
      <c r="G86" s="54"/>
      <c r="H86" s="54"/>
      <c r="I86" s="55"/>
      <c r="J86" s="50"/>
      <c r="K86" s="50" t="s">
        <v>2032</v>
      </c>
      <c r="L86" s="58"/>
      <c r="M86" s="58"/>
      <c r="N86" s="58"/>
      <c r="O86" s="58"/>
      <c r="P86" s="59"/>
      <c r="Q86" s="60"/>
      <c r="R86" s="60"/>
      <c r="S86" s="60"/>
      <c r="T86" s="60"/>
      <c r="U86" s="60"/>
      <c r="V86" s="79"/>
      <c r="W86" s="61"/>
      <c r="X86" s="101"/>
      <c r="Y86" s="50"/>
      <c r="Z86" s="50"/>
      <c r="AA86" s="51"/>
      <c r="AB86" s="68"/>
      <c r="AC86" s="68"/>
      <c r="AD86" s="68"/>
      <c r="AE86" s="68"/>
      <c r="AF86" s="68"/>
      <c r="AG86" s="67" t="str">
        <f t="shared" si="7"/>
        <v/>
      </c>
      <c r="AH86" s="51"/>
      <c r="AI86" s="51" t="str">
        <f t="shared" si="8"/>
        <v/>
      </c>
      <c r="AJ86" s="68" t="str">
        <f t="shared" si="9"/>
        <v/>
      </c>
      <c r="AK86" s="68" t="str">
        <f t="shared" si="10"/>
        <v/>
      </c>
      <c r="AL86" s="68" t="str">
        <f t="shared" si="11"/>
        <v/>
      </c>
      <c r="AM86" s="68" t="str">
        <f t="shared" si="12"/>
        <v/>
      </c>
      <c r="AN86" s="68" t="str">
        <f t="shared" si="13"/>
        <v/>
      </c>
      <c r="AO86" s="67" t="str">
        <f t="shared" si="14"/>
        <v/>
      </c>
      <c r="AP86" s="51"/>
      <c r="AQ86" s="51" t="str">
        <f t="shared" si="15"/>
        <v/>
      </c>
      <c r="AR86" s="68" t="str">
        <f t="shared" si="16"/>
        <v/>
      </c>
      <c r="AS86" s="68" t="str">
        <f t="shared" si="17"/>
        <v/>
      </c>
      <c r="AT86" s="68" t="str">
        <f t="shared" si="18"/>
        <v/>
      </c>
      <c r="AU86" s="68" t="str">
        <f t="shared" si="19"/>
        <v/>
      </c>
      <c r="AV86" s="68" t="str">
        <f t="shared" si="20"/>
        <v/>
      </c>
      <c r="AW86" s="67" t="str">
        <f t="shared" si="21"/>
        <v/>
      </c>
      <c r="AX86" s="51"/>
      <c r="AY86" s="51" t="str">
        <f t="shared" si="22"/>
        <v/>
      </c>
      <c r="AZ86" s="68" t="str">
        <f t="shared" si="23"/>
        <v/>
      </c>
      <c r="BA86" s="68" t="str">
        <f t="shared" si="24"/>
        <v/>
      </c>
      <c r="BB86" s="68" t="str">
        <f t="shared" si="25"/>
        <v/>
      </c>
      <c r="BC86" s="68" t="str">
        <f t="shared" si="26"/>
        <v/>
      </c>
      <c r="BD86" s="68" t="str">
        <f t="shared" si="27"/>
        <v/>
      </c>
      <c r="BE86" s="68" t="str">
        <f t="shared" si="28"/>
        <v/>
      </c>
      <c r="BF86" s="51"/>
      <c r="BG86" s="69" t="str">
        <f t="shared" si="29"/>
        <v/>
      </c>
      <c r="BH86" s="67" t="str">
        <f t="shared" si="30"/>
        <v/>
      </c>
      <c r="BI86" s="67" t="str">
        <f t="shared" si="31"/>
        <v/>
      </c>
      <c r="BJ86" s="67" t="str">
        <f t="shared" si="32"/>
        <v/>
      </c>
      <c r="BK86" s="67" t="str">
        <f t="shared" si="33"/>
        <v/>
      </c>
      <c r="BL86" s="67" t="str">
        <f t="shared" si="34"/>
        <v/>
      </c>
      <c r="BM86" s="65" t="str">
        <f t="shared" si="35"/>
        <v/>
      </c>
      <c r="BN86" s="70"/>
      <c r="BO86" s="70"/>
      <c r="BP86" s="51"/>
      <c r="BQ86" s="51"/>
      <c r="BR86" s="51"/>
      <c r="BS86" s="69" t="str">
        <f t="shared" si="40"/>
        <v/>
      </c>
      <c r="BT86" s="70"/>
      <c r="BU86" s="65"/>
      <c r="BV86" s="68"/>
      <c r="BW86" s="68"/>
      <c r="BX86" s="68"/>
      <c r="BY86" s="67" t="str">
        <f t="shared" si="44"/>
        <v/>
      </c>
      <c r="BZ86" s="65"/>
      <c r="CA86" s="65" t="str">
        <f t="shared" si="45"/>
        <v/>
      </c>
      <c r="CB86" s="67" t="str">
        <f t="shared" si="46"/>
        <v/>
      </c>
      <c r="CC86" s="67" t="str">
        <f t="shared" si="47"/>
        <v/>
      </c>
      <c r="CD86" s="67" t="str">
        <f t="shared" si="48"/>
        <v/>
      </c>
      <c r="CE86" s="67" t="str">
        <f t="shared" si="49"/>
        <v/>
      </c>
      <c r="CF86" s="65"/>
      <c r="CG86" s="65"/>
      <c r="CH86" s="68"/>
      <c r="CI86" s="68"/>
      <c r="CJ86" s="68"/>
      <c r="CK86" s="67" t="str">
        <f t="shared" si="54"/>
        <v/>
      </c>
      <c r="CL86" s="65"/>
      <c r="CM86" s="65"/>
      <c r="CN86" s="68"/>
      <c r="CO86" s="68"/>
      <c r="CP86" s="68"/>
      <c r="CQ86" s="67" t="str">
        <f t="shared" si="59"/>
        <v/>
      </c>
      <c r="CR86" s="65"/>
      <c r="CS86" s="65"/>
      <c r="CT86" s="68"/>
      <c r="CU86" s="68"/>
      <c r="CV86" s="68"/>
      <c r="CW86" s="67" t="str">
        <f t="shared" si="64"/>
        <v/>
      </c>
      <c r="CX86" s="65"/>
      <c r="CY86" s="65"/>
      <c r="CZ86" s="68"/>
      <c r="DA86" s="68"/>
      <c r="DB86" s="68"/>
      <c r="DC86" s="67" t="str">
        <f t="shared" si="69"/>
        <v/>
      </c>
      <c r="DD86" s="65"/>
      <c r="DE86" s="65"/>
      <c r="DF86" s="51"/>
      <c r="DG86" s="51"/>
      <c r="DH86" s="51"/>
      <c r="DI86" s="69" t="str">
        <f t="shared" si="74"/>
        <v/>
      </c>
      <c r="DJ86" s="70"/>
      <c r="DK86" s="70"/>
      <c r="DL86" s="51"/>
      <c r="DM86" s="51"/>
      <c r="DN86" s="51"/>
      <c r="DO86" s="69" t="str">
        <f t="shared" si="79"/>
        <v/>
      </c>
      <c r="DP86" s="51"/>
      <c r="DQ86" s="51"/>
      <c r="DR86" s="51"/>
      <c r="DS86" s="51"/>
      <c r="DT86" s="51"/>
      <c r="DU86" s="181"/>
    </row>
    <row r="87" spans="1:125" ht="15" x14ac:dyDescent="0.25">
      <c r="A87" s="50">
        <v>2014</v>
      </c>
      <c r="B87" s="51" t="s">
        <v>353</v>
      </c>
      <c r="C87" s="50" t="s">
        <v>354</v>
      </c>
      <c r="D87" s="53" t="s">
        <v>354</v>
      </c>
      <c r="E87" s="50" t="s">
        <v>114</v>
      </c>
      <c r="F87" s="54">
        <v>7623845</v>
      </c>
      <c r="G87" s="54">
        <v>36724271</v>
      </c>
      <c r="H87" s="54">
        <v>2556502</v>
      </c>
      <c r="I87" s="55">
        <v>22200973</v>
      </c>
      <c r="J87" s="50"/>
      <c r="K87" s="50" t="s">
        <v>2032</v>
      </c>
      <c r="L87" s="58" t="s">
        <v>2032</v>
      </c>
      <c r="M87" s="58" t="s">
        <v>2032</v>
      </c>
      <c r="N87" s="58" t="s">
        <v>2032</v>
      </c>
      <c r="O87" s="58" t="s">
        <v>2032</v>
      </c>
      <c r="P87" s="59"/>
      <c r="Q87" s="60">
        <v>2970041</v>
      </c>
      <c r="R87" s="60">
        <v>5958218</v>
      </c>
      <c r="S87" s="60">
        <v>8127765</v>
      </c>
      <c r="T87" s="60">
        <v>4943999</v>
      </c>
      <c r="U87" s="60">
        <v>825217</v>
      </c>
      <c r="V87" s="79"/>
      <c r="W87" s="61">
        <f t="shared" ref="W87:W91" si="589">R87+S87+T87+U87+Q87</f>
        <v>22825240</v>
      </c>
      <c r="X87" s="101">
        <v>4988891</v>
      </c>
      <c r="Y87" s="50" t="s">
        <v>167</v>
      </c>
      <c r="Z87" s="50" t="s">
        <v>354</v>
      </c>
      <c r="AA87" s="51" t="str">
        <f t="shared" ref="AA87:AA90" si="590">IF(A87 =2014,IF(Y87 ="",F87,""),"")</f>
        <v/>
      </c>
      <c r="AB87" s="68" t="str">
        <f t="shared" ref="AB87:AB90" si="591">IF(A87 =2014,IF(Y87 ="",I87,""),"")</f>
        <v/>
      </c>
      <c r="AC87" s="68" t="str">
        <f t="shared" ref="AC87:AC90" si="592">IF(A87 =2014,IF(Y87 ="",Q87,""),"")</f>
        <v/>
      </c>
      <c r="AD87" s="68" t="str">
        <f t="shared" ref="AD87:AD90" si="593">IF(A87 =2014,IF(Y87 ="",R87,""),"")</f>
        <v/>
      </c>
      <c r="AE87" s="68" t="str">
        <f t="shared" ref="AE87:AE90" si="594">IF(A87 =2014,IF(Y87 ="",S87,""),"")</f>
        <v/>
      </c>
      <c r="AF87" s="68" t="str">
        <f t="shared" ref="AF87:AF90" si="595">IF(A87 =2014,IF(Y87 ="",T87+U87,""),"")</f>
        <v/>
      </c>
      <c r="AG87" s="67" t="str">
        <f t="shared" si="7"/>
        <v/>
      </c>
      <c r="AH87" s="51"/>
      <c r="AI87" s="51" t="str">
        <f t="shared" si="8"/>
        <v/>
      </c>
      <c r="AJ87" s="68" t="str">
        <f t="shared" si="9"/>
        <v/>
      </c>
      <c r="AK87" s="68" t="str">
        <f t="shared" si="10"/>
        <v/>
      </c>
      <c r="AL87" s="68" t="str">
        <f t="shared" si="11"/>
        <v/>
      </c>
      <c r="AM87" s="68" t="str">
        <f t="shared" si="12"/>
        <v/>
      </c>
      <c r="AN87" s="68" t="str">
        <f t="shared" si="13"/>
        <v/>
      </c>
      <c r="AO87" s="67" t="str">
        <f t="shared" si="14"/>
        <v/>
      </c>
      <c r="AP87" s="51"/>
      <c r="AQ87" s="51" t="str">
        <f t="shared" si="15"/>
        <v/>
      </c>
      <c r="AR87" s="68" t="str">
        <f t="shared" si="16"/>
        <v/>
      </c>
      <c r="AS87" s="68" t="str">
        <f t="shared" si="17"/>
        <v/>
      </c>
      <c r="AT87" s="68" t="str">
        <f t="shared" si="18"/>
        <v/>
      </c>
      <c r="AU87" s="68" t="str">
        <f t="shared" si="19"/>
        <v/>
      </c>
      <c r="AV87" s="68" t="str">
        <f t="shared" si="20"/>
        <v/>
      </c>
      <c r="AW87" s="67" t="str">
        <f t="shared" si="21"/>
        <v/>
      </c>
      <c r="AX87" s="51"/>
      <c r="AY87" s="51" t="str">
        <f t="shared" si="22"/>
        <v/>
      </c>
      <c r="AZ87" s="68" t="str">
        <f t="shared" si="23"/>
        <v/>
      </c>
      <c r="BA87" s="68" t="str">
        <f t="shared" si="24"/>
        <v/>
      </c>
      <c r="BB87" s="68" t="str">
        <f t="shared" si="25"/>
        <v/>
      </c>
      <c r="BC87" s="68" t="str">
        <f t="shared" si="26"/>
        <v/>
      </c>
      <c r="BD87" s="68" t="str">
        <f t="shared" si="27"/>
        <v/>
      </c>
      <c r="BE87" s="68" t="str">
        <f t="shared" si="28"/>
        <v/>
      </c>
      <c r="BF87" s="51"/>
      <c r="BG87" s="69" t="str">
        <f t="shared" si="29"/>
        <v/>
      </c>
      <c r="BH87" s="67" t="str">
        <f t="shared" si="30"/>
        <v/>
      </c>
      <c r="BI87" s="67" t="str">
        <f t="shared" si="31"/>
        <v/>
      </c>
      <c r="BJ87" s="67" t="str">
        <f t="shared" si="32"/>
        <v/>
      </c>
      <c r="BK87" s="67" t="str">
        <f t="shared" si="33"/>
        <v/>
      </c>
      <c r="BL87" s="67" t="str">
        <f t="shared" si="34"/>
        <v/>
      </c>
      <c r="BM87" s="65" t="str">
        <f t="shared" si="35"/>
        <v/>
      </c>
      <c r="BN87" s="70"/>
      <c r="BO87" s="71">
        <f t="shared" ref="BO87:BO90" si="596">IF(A87 =2014,F87,"")</f>
        <v>7623845</v>
      </c>
      <c r="BP87" s="51" t="str">
        <f t="shared" ref="BP87:BP90" si="597">IF(A87 =2015,F87,"")</f>
        <v/>
      </c>
      <c r="BQ87" s="51" t="str">
        <f t="shared" ref="BQ87:BQ90" si="598">IF(A87 =2016,F87,"")</f>
        <v/>
      </c>
      <c r="BR87" s="51" t="str">
        <f t="shared" ref="BR87:BR90" si="599">IF(A87 =2017,F87,"")</f>
        <v/>
      </c>
      <c r="BS87" s="69" t="str">
        <f t="shared" si="40"/>
        <v/>
      </c>
      <c r="BT87" s="70"/>
      <c r="BU87" s="65">
        <f t="shared" ref="BU87:BU90" si="600">IF(A87 =2014,I87,"")</f>
        <v>22200973</v>
      </c>
      <c r="BV87" s="68" t="str">
        <f t="shared" ref="BV87:BV90" si="601">IF(A87 =2015,I87,"")</f>
        <v/>
      </c>
      <c r="BW87" s="68" t="str">
        <f t="shared" ref="BW87:BW90" si="602">IF(A87 =2016,I87,"")</f>
        <v/>
      </c>
      <c r="BX87" s="68" t="str">
        <f t="shared" ref="BX87:BX90" si="603">IF(A87 =2017,I87,"")</f>
        <v/>
      </c>
      <c r="BY87" s="67" t="str">
        <f t="shared" si="44"/>
        <v/>
      </c>
      <c r="BZ87" s="65"/>
      <c r="CA87" s="65">
        <f t="shared" si="45"/>
        <v>4988891</v>
      </c>
      <c r="CB87" s="67" t="str">
        <f t="shared" si="46"/>
        <v/>
      </c>
      <c r="CC87" s="67" t="str">
        <f t="shared" si="47"/>
        <v/>
      </c>
      <c r="CD87" s="67" t="str">
        <f t="shared" si="48"/>
        <v/>
      </c>
      <c r="CE87" s="67" t="str">
        <f t="shared" si="49"/>
        <v/>
      </c>
      <c r="CF87" s="65"/>
      <c r="CG87" s="65">
        <f t="shared" ref="CG87:CG90" si="604">IF(A87 =2014,Q87+R87+S87+T87+U87,"")</f>
        <v>22825240</v>
      </c>
      <c r="CH87" s="68" t="str">
        <f t="shared" ref="CH87:CH90" si="605">IF(A87 =2015,Q87+R87+S87+T87+U87,"")</f>
        <v/>
      </c>
      <c r="CI87" s="68" t="str">
        <f t="shared" ref="CI87:CI90" si="606">IF(A87 =2016,Q87+R87+S87+T87+U87,"")</f>
        <v/>
      </c>
      <c r="CJ87" s="68" t="str">
        <f t="shared" ref="CJ87:CJ90" si="607">IF(A87 =2017,Q87+R87+S87+T87+U87,"")</f>
        <v/>
      </c>
      <c r="CK87" s="67" t="str">
        <f t="shared" si="54"/>
        <v/>
      </c>
      <c r="CL87" s="65"/>
      <c r="CM87" s="65">
        <f t="shared" ref="CM87:CM90" si="608">IF(A87 =2014,Q87,"")</f>
        <v>2970041</v>
      </c>
      <c r="CN87" s="68" t="str">
        <f t="shared" ref="CN87:CN90" si="609">IF(A87 =2015,Q87,"")</f>
        <v/>
      </c>
      <c r="CO87" s="68" t="str">
        <f t="shared" ref="CO87:CO90" si="610">IF(A87 =2016,Q87,"")</f>
        <v/>
      </c>
      <c r="CP87" s="68" t="str">
        <f t="shared" ref="CP87:CP90" si="611">IF(A87 =2017,Q87,"")</f>
        <v/>
      </c>
      <c r="CQ87" s="67" t="str">
        <f t="shared" si="59"/>
        <v/>
      </c>
      <c r="CR87" s="65"/>
      <c r="CS87" s="65">
        <f t="shared" ref="CS87:CS90" si="612">IF(A87 =2014,R87,"")</f>
        <v>5958218</v>
      </c>
      <c r="CT87" s="68" t="str">
        <f t="shared" ref="CT87:CT90" si="613">IF(A87 =2015,R87,"")</f>
        <v/>
      </c>
      <c r="CU87" s="68" t="str">
        <f t="shared" ref="CU87:CU90" si="614">IF(A87 =2016,R87,"")</f>
        <v/>
      </c>
      <c r="CV87" s="68" t="str">
        <f t="shared" ref="CV87:CV90" si="615">IF(A87 =2017,R87,"")</f>
        <v/>
      </c>
      <c r="CW87" s="67" t="str">
        <f t="shared" si="64"/>
        <v/>
      </c>
      <c r="CX87" s="65"/>
      <c r="CY87" s="65">
        <f t="shared" ref="CY87:CY90" si="616">IF(A87 =2014,S87,"")</f>
        <v>8127765</v>
      </c>
      <c r="CZ87" s="68" t="str">
        <f t="shared" ref="CZ87:CZ90" si="617">IF(A87 =2015,S87,"")</f>
        <v/>
      </c>
      <c r="DA87" s="68" t="str">
        <f t="shared" ref="DA87:DA90" si="618">IF(A87 =2016,S87,"")</f>
        <v/>
      </c>
      <c r="DB87" s="68" t="str">
        <f t="shared" ref="DB87:DB90" si="619">IF(A87 =2017,S87,"")</f>
        <v/>
      </c>
      <c r="DC87" s="67" t="str">
        <f t="shared" si="69"/>
        <v/>
      </c>
      <c r="DD87" s="65"/>
      <c r="DE87" s="65">
        <f t="shared" ref="DE87:DE90" si="620">IF(A87 =2014,T87,"")</f>
        <v>4943999</v>
      </c>
      <c r="DF87" s="51" t="str">
        <f t="shared" ref="DF87:DF90" si="621">IF(A87 =2015,T87,"")</f>
        <v/>
      </c>
      <c r="DG87" s="51" t="str">
        <f t="shared" ref="DG87:DG90" si="622">IF(A87 =2016,T87,"")</f>
        <v/>
      </c>
      <c r="DH87" s="51" t="str">
        <f t="shared" ref="DH87:DH90" si="623">IF(A87 =2017,T87,"")</f>
        <v/>
      </c>
      <c r="DI87" s="69" t="str">
        <f t="shared" si="74"/>
        <v/>
      </c>
      <c r="DJ87" s="70"/>
      <c r="DK87" s="65">
        <f t="shared" ref="DK87:DK90" si="624">IF(A87 =2014,U87,"")</f>
        <v>825217</v>
      </c>
      <c r="DL87" s="51" t="str">
        <f t="shared" ref="DL87:DL90" si="625">IF(A87 =2015,U87,"")</f>
        <v/>
      </c>
      <c r="DM87" s="51" t="str">
        <f t="shared" ref="DM87:DM90" si="626">IF(A87 =2016,U87,"")</f>
        <v/>
      </c>
      <c r="DN87" s="51" t="str">
        <f t="shared" ref="DN87:DN90" si="627">IF(A87 =2017,U87,"")</f>
        <v/>
      </c>
      <c r="DO87" s="69" t="str">
        <f t="shared" si="79"/>
        <v/>
      </c>
      <c r="DP87" s="51"/>
      <c r="DQ87" s="51"/>
      <c r="DR87" s="51"/>
      <c r="DS87" s="51"/>
      <c r="DT87" s="51"/>
      <c r="DU87" s="181"/>
    </row>
    <row r="88" spans="1:125" ht="15" x14ac:dyDescent="0.25">
      <c r="A88" s="50">
        <v>2015</v>
      </c>
      <c r="B88" s="51" t="s">
        <v>353</v>
      </c>
      <c r="C88" s="50" t="s">
        <v>354</v>
      </c>
      <c r="D88" s="53" t="s">
        <v>354</v>
      </c>
      <c r="E88" s="50" t="s">
        <v>114</v>
      </c>
      <c r="F88" s="54">
        <v>7487113</v>
      </c>
      <c r="G88" s="54">
        <v>35908368</v>
      </c>
      <c r="H88" s="54">
        <v>2583827</v>
      </c>
      <c r="I88" s="55">
        <v>22624264</v>
      </c>
      <c r="J88" s="50"/>
      <c r="K88" s="50" t="s">
        <v>2032</v>
      </c>
      <c r="L88" s="58" t="s">
        <v>2032</v>
      </c>
      <c r="M88" s="58" t="s">
        <v>2032</v>
      </c>
      <c r="N88" s="58" t="s">
        <v>2032</v>
      </c>
      <c r="O88" s="58" t="s">
        <v>2032</v>
      </c>
      <c r="P88" s="59"/>
      <c r="Q88" s="60">
        <v>3116527</v>
      </c>
      <c r="R88" s="60">
        <v>6165649</v>
      </c>
      <c r="S88" s="60">
        <v>8275150</v>
      </c>
      <c r="T88" s="60">
        <v>4914363</v>
      </c>
      <c r="U88" s="60">
        <v>781639</v>
      </c>
      <c r="V88" s="79"/>
      <c r="W88" s="61">
        <f t="shared" si="589"/>
        <v>23253328</v>
      </c>
      <c r="X88" s="101">
        <v>3428376</v>
      </c>
      <c r="Y88" s="50" t="s">
        <v>167</v>
      </c>
      <c r="Z88" s="50"/>
      <c r="AA88" s="51" t="str">
        <f t="shared" si="590"/>
        <v/>
      </c>
      <c r="AB88" s="68" t="str">
        <f t="shared" si="591"/>
        <v/>
      </c>
      <c r="AC88" s="68" t="str">
        <f t="shared" si="592"/>
        <v/>
      </c>
      <c r="AD88" s="68" t="str">
        <f t="shared" si="593"/>
        <v/>
      </c>
      <c r="AE88" s="68" t="str">
        <f t="shared" si="594"/>
        <v/>
      </c>
      <c r="AF88" s="68" t="str">
        <f t="shared" si="595"/>
        <v/>
      </c>
      <c r="AG88" s="67" t="str">
        <f t="shared" si="7"/>
        <v/>
      </c>
      <c r="AH88" s="51"/>
      <c r="AI88" s="51" t="str">
        <f t="shared" si="8"/>
        <v/>
      </c>
      <c r="AJ88" s="68" t="str">
        <f t="shared" si="9"/>
        <v/>
      </c>
      <c r="AK88" s="68" t="str">
        <f t="shared" si="10"/>
        <v/>
      </c>
      <c r="AL88" s="68" t="str">
        <f t="shared" si="11"/>
        <v/>
      </c>
      <c r="AM88" s="68" t="str">
        <f t="shared" si="12"/>
        <v/>
      </c>
      <c r="AN88" s="68" t="str">
        <f t="shared" si="13"/>
        <v/>
      </c>
      <c r="AO88" s="67" t="str">
        <f t="shared" si="14"/>
        <v/>
      </c>
      <c r="AP88" s="51"/>
      <c r="AQ88" s="51" t="str">
        <f t="shared" si="15"/>
        <v/>
      </c>
      <c r="AR88" s="68" t="str">
        <f t="shared" si="16"/>
        <v/>
      </c>
      <c r="AS88" s="68" t="str">
        <f t="shared" si="17"/>
        <v/>
      </c>
      <c r="AT88" s="68" t="str">
        <f t="shared" si="18"/>
        <v/>
      </c>
      <c r="AU88" s="68" t="str">
        <f t="shared" si="19"/>
        <v/>
      </c>
      <c r="AV88" s="68" t="str">
        <f t="shared" si="20"/>
        <v/>
      </c>
      <c r="AW88" s="67" t="str">
        <f t="shared" si="21"/>
        <v/>
      </c>
      <c r="AX88" s="51"/>
      <c r="AY88" s="51" t="str">
        <f t="shared" si="22"/>
        <v/>
      </c>
      <c r="AZ88" s="68" t="str">
        <f t="shared" si="23"/>
        <v/>
      </c>
      <c r="BA88" s="68" t="str">
        <f t="shared" si="24"/>
        <v/>
      </c>
      <c r="BB88" s="68" t="str">
        <f t="shared" si="25"/>
        <v/>
      </c>
      <c r="BC88" s="68" t="str">
        <f t="shared" si="26"/>
        <v/>
      </c>
      <c r="BD88" s="68" t="str">
        <f t="shared" si="27"/>
        <v/>
      </c>
      <c r="BE88" s="68" t="str">
        <f t="shared" si="28"/>
        <v/>
      </c>
      <c r="BF88" s="51"/>
      <c r="BG88" s="69" t="str">
        <f t="shared" si="29"/>
        <v/>
      </c>
      <c r="BH88" s="67" t="str">
        <f t="shared" si="30"/>
        <v/>
      </c>
      <c r="BI88" s="67" t="str">
        <f t="shared" si="31"/>
        <v/>
      </c>
      <c r="BJ88" s="67" t="str">
        <f t="shared" si="32"/>
        <v/>
      </c>
      <c r="BK88" s="67" t="str">
        <f t="shared" si="33"/>
        <v/>
      </c>
      <c r="BL88" s="67" t="str">
        <f t="shared" si="34"/>
        <v/>
      </c>
      <c r="BM88" s="65" t="str">
        <f t="shared" si="35"/>
        <v/>
      </c>
      <c r="BN88" s="51"/>
      <c r="BO88" s="51" t="str">
        <f t="shared" si="596"/>
        <v/>
      </c>
      <c r="BP88" s="71">
        <f t="shared" si="597"/>
        <v>7487113</v>
      </c>
      <c r="BQ88" s="51" t="str">
        <f t="shared" si="598"/>
        <v/>
      </c>
      <c r="BR88" s="51" t="str">
        <f t="shared" si="599"/>
        <v/>
      </c>
      <c r="BS88" s="69" t="str">
        <f t="shared" si="40"/>
        <v/>
      </c>
      <c r="BT88" s="51"/>
      <c r="BU88" s="68" t="str">
        <f t="shared" si="600"/>
        <v/>
      </c>
      <c r="BV88" s="65">
        <f t="shared" si="601"/>
        <v>22624264</v>
      </c>
      <c r="BW88" s="68" t="str">
        <f t="shared" si="602"/>
        <v/>
      </c>
      <c r="BX88" s="68" t="str">
        <f t="shared" si="603"/>
        <v/>
      </c>
      <c r="BY88" s="67" t="str">
        <f t="shared" si="44"/>
        <v/>
      </c>
      <c r="BZ88" s="68"/>
      <c r="CA88" s="65" t="str">
        <f t="shared" si="45"/>
        <v/>
      </c>
      <c r="CB88" s="67">
        <f t="shared" si="46"/>
        <v>3428376</v>
      </c>
      <c r="CC88" s="67" t="str">
        <f t="shared" si="47"/>
        <v/>
      </c>
      <c r="CD88" s="67" t="str">
        <f t="shared" si="48"/>
        <v/>
      </c>
      <c r="CE88" s="67" t="str">
        <f t="shared" si="49"/>
        <v/>
      </c>
      <c r="CF88" s="68"/>
      <c r="CG88" s="68" t="str">
        <f t="shared" si="604"/>
        <v/>
      </c>
      <c r="CH88" s="65">
        <f t="shared" si="605"/>
        <v>23253328</v>
      </c>
      <c r="CI88" s="68" t="str">
        <f t="shared" si="606"/>
        <v/>
      </c>
      <c r="CJ88" s="68" t="str">
        <f t="shared" si="607"/>
        <v/>
      </c>
      <c r="CK88" s="67" t="str">
        <f t="shared" si="54"/>
        <v/>
      </c>
      <c r="CL88" s="68"/>
      <c r="CM88" s="68" t="str">
        <f t="shared" si="608"/>
        <v/>
      </c>
      <c r="CN88" s="65">
        <f t="shared" si="609"/>
        <v>3116527</v>
      </c>
      <c r="CO88" s="68" t="str">
        <f t="shared" si="610"/>
        <v/>
      </c>
      <c r="CP88" s="68" t="str">
        <f t="shared" si="611"/>
        <v/>
      </c>
      <c r="CQ88" s="67" t="str">
        <f t="shared" si="59"/>
        <v/>
      </c>
      <c r="CR88" s="68"/>
      <c r="CS88" s="68" t="str">
        <f t="shared" si="612"/>
        <v/>
      </c>
      <c r="CT88" s="65">
        <f t="shared" si="613"/>
        <v>6165649</v>
      </c>
      <c r="CU88" s="68" t="str">
        <f t="shared" si="614"/>
        <v/>
      </c>
      <c r="CV88" s="68" t="str">
        <f t="shared" si="615"/>
        <v/>
      </c>
      <c r="CW88" s="67" t="str">
        <f t="shared" si="64"/>
        <v/>
      </c>
      <c r="CX88" s="68"/>
      <c r="CY88" s="68" t="str">
        <f t="shared" si="616"/>
        <v/>
      </c>
      <c r="CZ88" s="65">
        <f t="shared" si="617"/>
        <v>8275150</v>
      </c>
      <c r="DA88" s="68" t="str">
        <f t="shared" si="618"/>
        <v/>
      </c>
      <c r="DB88" s="68" t="str">
        <f t="shared" si="619"/>
        <v/>
      </c>
      <c r="DC88" s="67" t="str">
        <f t="shared" si="69"/>
        <v/>
      </c>
      <c r="DD88" s="68"/>
      <c r="DE88" s="68" t="str">
        <f t="shared" si="620"/>
        <v/>
      </c>
      <c r="DF88" s="65">
        <f t="shared" si="621"/>
        <v>4914363</v>
      </c>
      <c r="DG88" s="51" t="str">
        <f t="shared" si="622"/>
        <v/>
      </c>
      <c r="DH88" s="51" t="str">
        <f t="shared" si="623"/>
        <v/>
      </c>
      <c r="DI88" s="69" t="str">
        <f t="shared" si="74"/>
        <v/>
      </c>
      <c r="DJ88" s="51"/>
      <c r="DK88" s="51" t="str">
        <f t="shared" si="624"/>
        <v/>
      </c>
      <c r="DL88" s="65">
        <f t="shared" si="625"/>
        <v>781639</v>
      </c>
      <c r="DM88" s="51" t="str">
        <f t="shared" si="626"/>
        <v/>
      </c>
      <c r="DN88" s="51" t="str">
        <f t="shared" si="627"/>
        <v/>
      </c>
      <c r="DO88" s="69" t="str">
        <f t="shared" si="79"/>
        <v/>
      </c>
      <c r="DP88" s="51"/>
      <c r="DQ88" s="51"/>
      <c r="DR88" s="51"/>
      <c r="DS88" s="51"/>
      <c r="DT88" s="51"/>
      <c r="DU88" s="181"/>
    </row>
    <row r="89" spans="1:125" ht="15" x14ac:dyDescent="0.25">
      <c r="A89" s="50">
        <v>2016</v>
      </c>
      <c r="B89" s="51" t="s">
        <v>353</v>
      </c>
      <c r="C89" s="50" t="s">
        <v>354</v>
      </c>
      <c r="D89" s="53" t="s">
        <v>354</v>
      </c>
      <c r="E89" s="50" t="s">
        <v>114</v>
      </c>
      <c r="F89" s="54">
        <v>6884198</v>
      </c>
      <c r="G89" s="54">
        <v>31640120</v>
      </c>
      <c r="H89" s="54">
        <v>2554467</v>
      </c>
      <c r="I89" s="55">
        <v>23046929</v>
      </c>
      <c r="J89" s="50"/>
      <c r="K89" s="50" t="s">
        <v>2032</v>
      </c>
      <c r="L89" s="58" t="s">
        <v>2032</v>
      </c>
      <c r="M89" s="58" t="s">
        <v>2032</v>
      </c>
      <c r="N89" s="58" t="s">
        <v>2032</v>
      </c>
      <c r="O89" s="58" t="s">
        <v>2032</v>
      </c>
      <c r="P89" s="59"/>
      <c r="Q89" s="60">
        <v>3106014</v>
      </c>
      <c r="R89" s="60">
        <v>7372447</v>
      </c>
      <c r="S89" s="60">
        <v>7562307</v>
      </c>
      <c r="T89" s="60">
        <v>4984944</v>
      </c>
      <c r="U89" s="60">
        <v>846728</v>
      </c>
      <c r="V89" s="79"/>
      <c r="W89" s="61">
        <f t="shared" si="589"/>
        <v>23872440</v>
      </c>
      <c r="X89" s="101">
        <v>5425714</v>
      </c>
      <c r="Y89" s="50" t="s">
        <v>167</v>
      </c>
      <c r="Z89" s="50"/>
      <c r="AA89" s="51" t="str">
        <f t="shared" si="590"/>
        <v/>
      </c>
      <c r="AB89" s="68" t="str">
        <f t="shared" si="591"/>
        <v/>
      </c>
      <c r="AC89" s="68" t="str">
        <f t="shared" si="592"/>
        <v/>
      </c>
      <c r="AD89" s="68" t="str">
        <f t="shared" si="593"/>
        <v/>
      </c>
      <c r="AE89" s="68" t="str">
        <f t="shared" si="594"/>
        <v/>
      </c>
      <c r="AF89" s="68" t="str">
        <f t="shared" si="595"/>
        <v/>
      </c>
      <c r="AG89" s="67" t="str">
        <f t="shared" si="7"/>
        <v/>
      </c>
      <c r="AH89" s="51"/>
      <c r="AI89" s="51" t="str">
        <f t="shared" si="8"/>
        <v/>
      </c>
      <c r="AJ89" s="68" t="str">
        <f t="shared" si="9"/>
        <v/>
      </c>
      <c r="AK89" s="68" t="str">
        <f t="shared" si="10"/>
        <v/>
      </c>
      <c r="AL89" s="68" t="str">
        <f t="shared" si="11"/>
        <v/>
      </c>
      <c r="AM89" s="68" t="str">
        <f t="shared" si="12"/>
        <v/>
      </c>
      <c r="AN89" s="68" t="str">
        <f t="shared" si="13"/>
        <v/>
      </c>
      <c r="AO89" s="67" t="str">
        <f t="shared" si="14"/>
        <v/>
      </c>
      <c r="AP89" s="51"/>
      <c r="AQ89" s="51" t="str">
        <f t="shared" si="15"/>
        <v/>
      </c>
      <c r="AR89" s="68" t="str">
        <f t="shared" si="16"/>
        <v/>
      </c>
      <c r="AS89" s="68" t="str">
        <f t="shared" si="17"/>
        <v/>
      </c>
      <c r="AT89" s="68" t="str">
        <f t="shared" si="18"/>
        <v/>
      </c>
      <c r="AU89" s="68" t="str">
        <f t="shared" si="19"/>
        <v/>
      </c>
      <c r="AV89" s="68" t="str">
        <f t="shared" si="20"/>
        <v/>
      </c>
      <c r="AW89" s="67" t="str">
        <f t="shared" si="21"/>
        <v/>
      </c>
      <c r="AX89" s="51"/>
      <c r="AY89" s="51" t="str">
        <f t="shared" si="22"/>
        <v/>
      </c>
      <c r="AZ89" s="68" t="str">
        <f t="shared" si="23"/>
        <v/>
      </c>
      <c r="BA89" s="68" t="str">
        <f t="shared" si="24"/>
        <v/>
      </c>
      <c r="BB89" s="68" t="str">
        <f t="shared" si="25"/>
        <v/>
      </c>
      <c r="BC89" s="68" t="str">
        <f t="shared" si="26"/>
        <v/>
      </c>
      <c r="BD89" s="68" t="str">
        <f t="shared" si="27"/>
        <v/>
      </c>
      <c r="BE89" s="68" t="str">
        <f t="shared" si="28"/>
        <v/>
      </c>
      <c r="BF89" s="51"/>
      <c r="BG89" s="69" t="str">
        <f t="shared" si="29"/>
        <v/>
      </c>
      <c r="BH89" s="67" t="str">
        <f t="shared" si="30"/>
        <v/>
      </c>
      <c r="BI89" s="67" t="str">
        <f t="shared" si="31"/>
        <v/>
      </c>
      <c r="BJ89" s="67" t="str">
        <f t="shared" si="32"/>
        <v/>
      </c>
      <c r="BK89" s="67" t="str">
        <f t="shared" si="33"/>
        <v/>
      </c>
      <c r="BL89" s="67" t="str">
        <f t="shared" si="34"/>
        <v/>
      </c>
      <c r="BM89" s="65" t="str">
        <f t="shared" si="35"/>
        <v/>
      </c>
      <c r="BN89" s="51"/>
      <c r="BO89" s="51" t="str">
        <f t="shared" si="596"/>
        <v/>
      </c>
      <c r="BP89" s="51" t="str">
        <f t="shared" si="597"/>
        <v/>
      </c>
      <c r="BQ89" s="71">
        <f t="shared" si="598"/>
        <v>6884198</v>
      </c>
      <c r="BR89" s="51" t="str">
        <f t="shared" si="599"/>
        <v/>
      </c>
      <c r="BS89" s="69" t="str">
        <f t="shared" si="40"/>
        <v/>
      </c>
      <c r="BT89" s="51"/>
      <c r="BU89" s="68" t="str">
        <f t="shared" si="600"/>
        <v/>
      </c>
      <c r="BV89" s="68" t="str">
        <f t="shared" si="601"/>
        <v/>
      </c>
      <c r="BW89" s="65">
        <f t="shared" si="602"/>
        <v>23046929</v>
      </c>
      <c r="BX89" s="68" t="str">
        <f t="shared" si="603"/>
        <v/>
      </c>
      <c r="BY89" s="67" t="str">
        <f t="shared" si="44"/>
        <v/>
      </c>
      <c r="BZ89" s="68"/>
      <c r="CA89" s="65" t="str">
        <f t="shared" si="45"/>
        <v/>
      </c>
      <c r="CB89" s="67" t="str">
        <f t="shared" si="46"/>
        <v/>
      </c>
      <c r="CC89" s="67">
        <f t="shared" si="47"/>
        <v>5425714</v>
      </c>
      <c r="CD89" s="67" t="str">
        <f t="shared" si="48"/>
        <v/>
      </c>
      <c r="CE89" s="67" t="str">
        <f t="shared" si="49"/>
        <v/>
      </c>
      <c r="CF89" s="68"/>
      <c r="CG89" s="68" t="str">
        <f t="shared" si="604"/>
        <v/>
      </c>
      <c r="CH89" s="68" t="str">
        <f t="shared" si="605"/>
        <v/>
      </c>
      <c r="CI89" s="65">
        <f t="shared" si="606"/>
        <v>23872440</v>
      </c>
      <c r="CJ89" s="68" t="str">
        <f t="shared" si="607"/>
        <v/>
      </c>
      <c r="CK89" s="67" t="str">
        <f t="shared" si="54"/>
        <v/>
      </c>
      <c r="CL89" s="68"/>
      <c r="CM89" s="68" t="str">
        <f t="shared" si="608"/>
        <v/>
      </c>
      <c r="CN89" s="68" t="str">
        <f t="shared" si="609"/>
        <v/>
      </c>
      <c r="CO89" s="65">
        <f t="shared" si="610"/>
        <v>3106014</v>
      </c>
      <c r="CP89" s="68" t="str">
        <f t="shared" si="611"/>
        <v/>
      </c>
      <c r="CQ89" s="67" t="str">
        <f t="shared" si="59"/>
        <v/>
      </c>
      <c r="CR89" s="68"/>
      <c r="CS89" s="68" t="str">
        <f t="shared" si="612"/>
        <v/>
      </c>
      <c r="CT89" s="68" t="str">
        <f t="shared" si="613"/>
        <v/>
      </c>
      <c r="CU89" s="65">
        <f t="shared" si="614"/>
        <v>7372447</v>
      </c>
      <c r="CV89" s="68" t="str">
        <f t="shared" si="615"/>
        <v/>
      </c>
      <c r="CW89" s="67" t="str">
        <f t="shared" si="64"/>
        <v/>
      </c>
      <c r="CX89" s="68"/>
      <c r="CY89" s="68" t="str">
        <f t="shared" si="616"/>
        <v/>
      </c>
      <c r="CZ89" s="68" t="str">
        <f t="shared" si="617"/>
        <v/>
      </c>
      <c r="DA89" s="65">
        <f t="shared" si="618"/>
        <v>7562307</v>
      </c>
      <c r="DB89" s="68" t="str">
        <f t="shared" si="619"/>
        <v/>
      </c>
      <c r="DC89" s="67" t="str">
        <f t="shared" si="69"/>
        <v/>
      </c>
      <c r="DD89" s="68"/>
      <c r="DE89" s="68" t="str">
        <f t="shared" si="620"/>
        <v/>
      </c>
      <c r="DF89" s="51" t="str">
        <f t="shared" si="621"/>
        <v/>
      </c>
      <c r="DG89" s="65">
        <f t="shared" si="622"/>
        <v>4984944</v>
      </c>
      <c r="DH89" s="51" t="str">
        <f t="shared" si="623"/>
        <v/>
      </c>
      <c r="DI89" s="69" t="str">
        <f t="shared" si="74"/>
        <v/>
      </c>
      <c r="DJ89" s="51"/>
      <c r="DK89" s="51" t="str">
        <f t="shared" si="624"/>
        <v/>
      </c>
      <c r="DL89" s="51" t="str">
        <f t="shared" si="625"/>
        <v/>
      </c>
      <c r="DM89" s="65">
        <f t="shared" si="626"/>
        <v>846728</v>
      </c>
      <c r="DN89" s="51" t="str">
        <f t="shared" si="627"/>
        <v/>
      </c>
      <c r="DO89" s="69" t="str">
        <f t="shared" si="79"/>
        <v/>
      </c>
      <c r="DP89" s="51"/>
      <c r="DQ89" s="51"/>
      <c r="DR89" s="51"/>
      <c r="DS89" s="51"/>
      <c r="DT89" s="51"/>
      <c r="DU89" s="181"/>
    </row>
    <row r="90" spans="1:125" ht="15" x14ac:dyDescent="0.25">
      <c r="A90" s="50">
        <v>2017</v>
      </c>
      <c r="B90" s="51" t="s">
        <v>353</v>
      </c>
      <c r="C90" s="50" t="s">
        <v>354</v>
      </c>
      <c r="D90" s="53" t="s">
        <v>354</v>
      </c>
      <c r="E90" s="50" t="s">
        <v>114</v>
      </c>
      <c r="F90" s="54">
        <v>6425839</v>
      </c>
      <c r="G90" s="54">
        <v>26309128</v>
      </c>
      <c r="H90" s="54">
        <v>2651493</v>
      </c>
      <c r="I90" s="55">
        <v>23951608</v>
      </c>
      <c r="J90" s="50"/>
      <c r="K90" s="50" t="s">
        <v>2032</v>
      </c>
      <c r="L90" s="58" t="s">
        <v>2032</v>
      </c>
      <c r="M90" s="58" t="s">
        <v>2032</v>
      </c>
      <c r="N90" s="58" t="s">
        <v>2032</v>
      </c>
      <c r="O90" s="58" t="s">
        <v>2032</v>
      </c>
      <c r="P90" s="59"/>
      <c r="Q90" s="60">
        <v>3208424</v>
      </c>
      <c r="R90" s="60">
        <v>8595818</v>
      </c>
      <c r="S90" s="60">
        <v>7205297</v>
      </c>
      <c r="T90" s="60">
        <v>5065847</v>
      </c>
      <c r="U90" s="60">
        <v>727322</v>
      </c>
      <c r="V90" s="79"/>
      <c r="W90" s="61">
        <f t="shared" si="589"/>
        <v>24802708</v>
      </c>
      <c r="X90" s="101">
        <v>5430467</v>
      </c>
      <c r="Y90" s="50" t="s">
        <v>167</v>
      </c>
      <c r="Z90" s="50"/>
      <c r="AA90" s="51" t="str">
        <f t="shared" si="590"/>
        <v/>
      </c>
      <c r="AB90" s="68" t="str">
        <f t="shared" si="591"/>
        <v/>
      </c>
      <c r="AC90" s="68" t="str">
        <f t="shared" si="592"/>
        <v/>
      </c>
      <c r="AD90" s="68" t="str">
        <f t="shared" si="593"/>
        <v/>
      </c>
      <c r="AE90" s="68" t="str">
        <f t="shared" si="594"/>
        <v/>
      </c>
      <c r="AF90" s="68" t="str">
        <f t="shared" si="595"/>
        <v/>
      </c>
      <c r="AG90" s="67" t="str">
        <f t="shared" si="7"/>
        <v/>
      </c>
      <c r="AH90" s="51"/>
      <c r="AI90" s="51" t="str">
        <f t="shared" si="8"/>
        <v/>
      </c>
      <c r="AJ90" s="68" t="str">
        <f t="shared" si="9"/>
        <v/>
      </c>
      <c r="AK90" s="68" t="str">
        <f t="shared" si="10"/>
        <v/>
      </c>
      <c r="AL90" s="68" t="str">
        <f t="shared" si="11"/>
        <v/>
      </c>
      <c r="AM90" s="68" t="str">
        <f t="shared" si="12"/>
        <v/>
      </c>
      <c r="AN90" s="68" t="str">
        <f t="shared" si="13"/>
        <v/>
      </c>
      <c r="AO90" s="67" t="str">
        <f t="shared" si="14"/>
        <v/>
      </c>
      <c r="AP90" s="51"/>
      <c r="AQ90" s="51" t="str">
        <f t="shared" si="15"/>
        <v/>
      </c>
      <c r="AR90" s="68" t="str">
        <f t="shared" si="16"/>
        <v/>
      </c>
      <c r="AS90" s="68" t="str">
        <f t="shared" si="17"/>
        <v/>
      </c>
      <c r="AT90" s="68" t="str">
        <f t="shared" si="18"/>
        <v/>
      </c>
      <c r="AU90" s="68" t="str">
        <f t="shared" si="19"/>
        <v/>
      </c>
      <c r="AV90" s="68" t="str">
        <f t="shared" si="20"/>
        <v/>
      </c>
      <c r="AW90" s="67" t="str">
        <f t="shared" si="21"/>
        <v/>
      </c>
      <c r="AX90" s="51"/>
      <c r="AY90" s="51" t="str">
        <f t="shared" si="22"/>
        <v/>
      </c>
      <c r="AZ90" s="68" t="str">
        <f t="shared" si="23"/>
        <v/>
      </c>
      <c r="BA90" s="68" t="str">
        <f t="shared" si="24"/>
        <v/>
      </c>
      <c r="BB90" s="68" t="str">
        <f t="shared" si="25"/>
        <v/>
      </c>
      <c r="BC90" s="68" t="str">
        <f t="shared" si="26"/>
        <v/>
      </c>
      <c r="BD90" s="68" t="str">
        <f t="shared" si="27"/>
        <v/>
      </c>
      <c r="BE90" s="68" t="str">
        <f t="shared" si="28"/>
        <v/>
      </c>
      <c r="BF90" s="51"/>
      <c r="BG90" s="69" t="str">
        <f t="shared" si="29"/>
        <v/>
      </c>
      <c r="BH90" s="67" t="str">
        <f t="shared" si="30"/>
        <v/>
      </c>
      <c r="BI90" s="67" t="str">
        <f t="shared" si="31"/>
        <v/>
      </c>
      <c r="BJ90" s="67" t="str">
        <f t="shared" si="32"/>
        <v/>
      </c>
      <c r="BK90" s="67" t="str">
        <f t="shared" si="33"/>
        <v/>
      </c>
      <c r="BL90" s="67" t="str">
        <f t="shared" si="34"/>
        <v/>
      </c>
      <c r="BM90" s="65" t="str">
        <f t="shared" si="35"/>
        <v/>
      </c>
      <c r="BN90" s="51"/>
      <c r="BO90" s="51" t="str">
        <f t="shared" si="596"/>
        <v/>
      </c>
      <c r="BP90" s="51" t="str">
        <f t="shared" si="597"/>
        <v/>
      </c>
      <c r="BQ90" s="51" t="str">
        <f t="shared" si="598"/>
        <v/>
      </c>
      <c r="BR90" s="71">
        <f t="shared" si="599"/>
        <v>6425839</v>
      </c>
      <c r="BS90" s="69" t="str">
        <f t="shared" si="40"/>
        <v/>
      </c>
      <c r="BT90" s="51"/>
      <c r="BU90" s="68" t="str">
        <f t="shared" si="600"/>
        <v/>
      </c>
      <c r="BV90" s="68" t="str">
        <f t="shared" si="601"/>
        <v/>
      </c>
      <c r="BW90" s="68" t="str">
        <f t="shared" si="602"/>
        <v/>
      </c>
      <c r="BX90" s="65">
        <f t="shared" si="603"/>
        <v>23951608</v>
      </c>
      <c r="BY90" s="67" t="str">
        <f t="shared" si="44"/>
        <v/>
      </c>
      <c r="BZ90" s="68"/>
      <c r="CA90" s="65" t="str">
        <f t="shared" si="45"/>
        <v/>
      </c>
      <c r="CB90" s="67" t="str">
        <f t="shared" si="46"/>
        <v/>
      </c>
      <c r="CC90" s="67" t="str">
        <f t="shared" si="47"/>
        <v/>
      </c>
      <c r="CD90" s="67">
        <f t="shared" si="48"/>
        <v>5430467</v>
      </c>
      <c r="CE90" s="67" t="str">
        <f t="shared" si="49"/>
        <v/>
      </c>
      <c r="CF90" s="68"/>
      <c r="CG90" s="68" t="str">
        <f t="shared" si="604"/>
        <v/>
      </c>
      <c r="CH90" s="68" t="str">
        <f t="shared" si="605"/>
        <v/>
      </c>
      <c r="CI90" s="68" t="str">
        <f t="shared" si="606"/>
        <v/>
      </c>
      <c r="CJ90" s="65">
        <f t="shared" si="607"/>
        <v>24802708</v>
      </c>
      <c r="CK90" s="67" t="str">
        <f t="shared" si="54"/>
        <v/>
      </c>
      <c r="CL90" s="68"/>
      <c r="CM90" s="68" t="str">
        <f t="shared" si="608"/>
        <v/>
      </c>
      <c r="CN90" s="68" t="str">
        <f t="shared" si="609"/>
        <v/>
      </c>
      <c r="CO90" s="68" t="str">
        <f t="shared" si="610"/>
        <v/>
      </c>
      <c r="CP90" s="65">
        <f t="shared" si="611"/>
        <v>3208424</v>
      </c>
      <c r="CQ90" s="67" t="str">
        <f t="shared" si="59"/>
        <v/>
      </c>
      <c r="CR90" s="68"/>
      <c r="CS90" s="68" t="str">
        <f t="shared" si="612"/>
        <v/>
      </c>
      <c r="CT90" s="68" t="str">
        <f t="shared" si="613"/>
        <v/>
      </c>
      <c r="CU90" s="68" t="str">
        <f t="shared" si="614"/>
        <v/>
      </c>
      <c r="CV90" s="65">
        <f t="shared" si="615"/>
        <v>8595818</v>
      </c>
      <c r="CW90" s="67" t="str">
        <f t="shared" si="64"/>
        <v/>
      </c>
      <c r="CX90" s="68"/>
      <c r="CY90" s="68" t="str">
        <f t="shared" si="616"/>
        <v/>
      </c>
      <c r="CZ90" s="68" t="str">
        <f t="shared" si="617"/>
        <v/>
      </c>
      <c r="DA90" s="68" t="str">
        <f t="shared" si="618"/>
        <v/>
      </c>
      <c r="DB90" s="65">
        <f t="shared" si="619"/>
        <v>7205297</v>
      </c>
      <c r="DC90" s="67" t="str">
        <f t="shared" si="69"/>
        <v/>
      </c>
      <c r="DD90" s="68"/>
      <c r="DE90" s="68" t="str">
        <f t="shared" si="620"/>
        <v/>
      </c>
      <c r="DF90" s="51" t="str">
        <f t="shared" si="621"/>
        <v/>
      </c>
      <c r="DG90" s="51" t="str">
        <f t="shared" si="622"/>
        <v/>
      </c>
      <c r="DH90" s="65">
        <f t="shared" si="623"/>
        <v>5065847</v>
      </c>
      <c r="DI90" s="69" t="str">
        <f t="shared" si="74"/>
        <v/>
      </c>
      <c r="DJ90" s="51"/>
      <c r="DK90" s="51" t="str">
        <f t="shared" si="624"/>
        <v/>
      </c>
      <c r="DL90" s="51" t="str">
        <f t="shared" si="625"/>
        <v/>
      </c>
      <c r="DM90" s="51" t="str">
        <f t="shared" si="626"/>
        <v/>
      </c>
      <c r="DN90" s="65">
        <f t="shared" si="627"/>
        <v>727322</v>
      </c>
      <c r="DO90" s="69" t="str">
        <f t="shared" si="79"/>
        <v/>
      </c>
      <c r="DP90" s="51"/>
      <c r="DQ90" s="51"/>
      <c r="DR90" s="51"/>
      <c r="DS90" s="51"/>
      <c r="DT90" s="51"/>
      <c r="DU90" s="181"/>
    </row>
    <row r="91" spans="1:125" ht="15" x14ac:dyDescent="0.25">
      <c r="A91" s="56">
        <v>2018</v>
      </c>
      <c r="B91" s="51" t="s">
        <v>353</v>
      </c>
      <c r="C91" s="50" t="s">
        <v>354</v>
      </c>
      <c r="D91" s="53" t="s">
        <v>354</v>
      </c>
      <c r="E91" s="50" t="s">
        <v>114</v>
      </c>
      <c r="F91" s="89">
        <v>6288980</v>
      </c>
      <c r="G91" s="89">
        <v>25748791</v>
      </c>
      <c r="H91" s="89">
        <v>2627848</v>
      </c>
      <c r="I91" s="90">
        <v>25014834</v>
      </c>
      <c r="J91" s="50"/>
      <c r="K91" s="50" t="s">
        <v>2032</v>
      </c>
      <c r="L91" s="58"/>
      <c r="M91" s="58"/>
      <c r="N91" s="58"/>
      <c r="O91" s="58"/>
      <c r="P91" s="91"/>
      <c r="Q91" s="92">
        <v>3409749</v>
      </c>
      <c r="R91" s="92">
        <v>9259887</v>
      </c>
      <c r="S91" s="92">
        <v>7896956</v>
      </c>
      <c r="T91" s="92">
        <v>5317300</v>
      </c>
      <c r="U91" s="92">
        <v>0</v>
      </c>
      <c r="V91" s="94"/>
      <c r="W91" s="61">
        <f t="shared" si="589"/>
        <v>25883892</v>
      </c>
      <c r="X91" s="90">
        <v>2603444</v>
      </c>
      <c r="Y91" s="56" t="s">
        <v>167</v>
      </c>
      <c r="Z91" s="50"/>
      <c r="AA91" s="102"/>
      <c r="AB91" s="64"/>
      <c r="AC91" s="64"/>
      <c r="AD91" s="64"/>
      <c r="AE91" s="65"/>
      <c r="AF91" s="65"/>
      <c r="AG91" s="67" t="str">
        <f t="shared" si="7"/>
        <v/>
      </c>
      <c r="AH91" s="51"/>
      <c r="AI91" s="51" t="str">
        <f t="shared" si="8"/>
        <v/>
      </c>
      <c r="AJ91" s="68" t="str">
        <f t="shared" si="9"/>
        <v/>
      </c>
      <c r="AK91" s="68" t="str">
        <f t="shared" si="10"/>
        <v/>
      </c>
      <c r="AL91" s="68" t="str">
        <f t="shared" si="11"/>
        <v/>
      </c>
      <c r="AM91" s="68" t="str">
        <f t="shared" si="12"/>
        <v/>
      </c>
      <c r="AN91" s="68" t="str">
        <f t="shared" si="13"/>
        <v/>
      </c>
      <c r="AO91" s="67" t="str">
        <f t="shared" si="14"/>
        <v/>
      </c>
      <c r="AP91" s="51"/>
      <c r="AQ91" s="51" t="str">
        <f t="shared" si="15"/>
        <v/>
      </c>
      <c r="AR91" s="68" t="str">
        <f t="shared" si="16"/>
        <v/>
      </c>
      <c r="AS91" s="68" t="str">
        <f t="shared" si="17"/>
        <v/>
      </c>
      <c r="AT91" s="68" t="str">
        <f t="shared" si="18"/>
        <v/>
      </c>
      <c r="AU91" s="68" t="str">
        <f t="shared" si="19"/>
        <v/>
      </c>
      <c r="AV91" s="68" t="str">
        <f t="shared" si="20"/>
        <v/>
      </c>
      <c r="AW91" s="67" t="str">
        <f t="shared" si="21"/>
        <v/>
      </c>
      <c r="AX91" s="51"/>
      <c r="AY91" s="51" t="str">
        <f t="shared" si="22"/>
        <v/>
      </c>
      <c r="AZ91" s="68" t="str">
        <f t="shared" si="23"/>
        <v/>
      </c>
      <c r="BA91" s="68" t="str">
        <f t="shared" si="24"/>
        <v/>
      </c>
      <c r="BB91" s="68" t="str">
        <f t="shared" si="25"/>
        <v/>
      </c>
      <c r="BC91" s="68" t="str">
        <f t="shared" si="26"/>
        <v/>
      </c>
      <c r="BD91" s="68" t="str">
        <f t="shared" si="27"/>
        <v/>
      </c>
      <c r="BE91" s="68" t="str">
        <f t="shared" si="28"/>
        <v/>
      </c>
      <c r="BF91" s="51"/>
      <c r="BG91" s="69" t="str">
        <f t="shared" si="29"/>
        <v/>
      </c>
      <c r="BH91" s="67" t="str">
        <f t="shared" si="30"/>
        <v/>
      </c>
      <c r="BI91" s="67" t="str">
        <f t="shared" si="31"/>
        <v/>
      </c>
      <c r="BJ91" s="67" t="str">
        <f t="shared" si="32"/>
        <v/>
      </c>
      <c r="BK91" s="67" t="str">
        <f t="shared" si="33"/>
        <v/>
      </c>
      <c r="BL91" s="67" t="str">
        <f t="shared" si="34"/>
        <v/>
      </c>
      <c r="BM91" s="65" t="str">
        <f t="shared" si="35"/>
        <v/>
      </c>
      <c r="BN91" s="70"/>
      <c r="BO91" s="70"/>
      <c r="BP91" s="51"/>
      <c r="BQ91" s="51"/>
      <c r="BR91" s="51"/>
      <c r="BS91" s="96">
        <f t="shared" si="40"/>
        <v>6288980</v>
      </c>
      <c r="BT91" s="70"/>
      <c r="BU91" s="65"/>
      <c r="BV91" s="68"/>
      <c r="BW91" s="68"/>
      <c r="BX91" s="68"/>
      <c r="BY91" s="67">
        <f t="shared" si="44"/>
        <v>25014834</v>
      </c>
      <c r="BZ91" s="65"/>
      <c r="CA91" s="65" t="str">
        <f t="shared" si="45"/>
        <v/>
      </c>
      <c r="CB91" s="67" t="str">
        <f t="shared" si="46"/>
        <v/>
      </c>
      <c r="CC91" s="67" t="str">
        <f t="shared" si="47"/>
        <v/>
      </c>
      <c r="CD91" s="67" t="str">
        <f t="shared" si="48"/>
        <v/>
      </c>
      <c r="CE91" s="67">
        <f t="shared" si="49"/>
        <v>2603444</v>
      </c>
      <c r="CF91" s="65"/>
      <c r="CG91" s="65"/>
      <c r="CH91" s="68"/>
      <c r="CI91" s="68"/>
      <c r="CJ91" s="68"/>
      <c r="CK91" s="67">
        <f t="shared" si="54"/>
        <v>25883892</v>
      </c>
      <c r="CL91" s="65"/>
      <c r="CM91" s="65"/>
      <c r="CN91" s="68"/>
      <c r="CO91" s="68"/>
      <c r="CP91" s="68"/>
      <c r="CQ91" s="67">
        <f t="shared" si="59"/>
        <v>3409749</v>
      </c>
      <c r="CR91" s="65"/>
      <c r="CS91" s="65"/>
      <c r="CT91" s="68"/>
      <c r="CU91" s="68"/>
      <c r="CV91" s="68"/>
      <c r="CW91" s="67">
        <f t="shared" si="64"/>
        <v>9259887</v>
      </c>
      <c r="CX91" s="65"/>
      <c r="CY91" s="65"/>
      <c r="CZ91" s="68"/>
      <c r="DA91" s="68"/>
      <c r="DB91" s="68"/>
      <c r="DC91" s="67">
        <f t="shared" si="69"/>
        <v>7896956</v>
      </c>
      <c r="DD91" s="65"/>
      <c r="DE91" s="65"/>
      <c r="DF91" s="51"/>
      <c r="DG91" s="51"/>
      <c r="DH91" s="51"/>
      <c r="DI91" s="67">
        <f t="shared" si="74"/>
        <v>5317300</v>
      </c>
      <c r="DJ91" s="70"/>
      <c r="DK91" s="70"/>
      <c r="DL91" s="51"/>
      <c r="DM91" s="51"/>
      <c r="DN91" s="51"/>
      <c r="DO91" s="67">
        <f t="shared" si="79"/>
        <v>3409749</v>
      </c>
      <c r="DP91" s="51"/>
      <c r="DQ91" s="51"/>
      <c r="DR91" s="51"/>
      <c r="DS91" s="51"/>
      <c r="DT91" s="51"/>
      <c r="DU91" s="181"/>
    </row>
    <row r="92" spans="1:125" ht="15" x14ac:dyDescent="0.25">
      <c r="A92" s="50"/>
      <c r="B92" s="51"/>
      <c r="C92" s="50"/>
      <c r="D92" s="53"/>
      <c r="E92" s="50"/>
      <c r="F92" s="54"/>
      <c r="G92" s="54"/>
      <c r="H92" s="54"/>
      <c r="I92" s="55"/>
      <c r="J92" s="50"/>
      <c r="K92" s="50" t="s">
        <v>2032</v>
      </c>
      <c r="L92" s="58"/>
      <c r="M92" s="58"/>
      <c r="N92" s="58"/>
      <c r="O92" s="58"/>
      <c r="P92" s="59"/>
      <c r="Q92" s="60"/>
      <c r="R92" s="60"/>
      <c r="S92" s="60"/>
      <c r="T92" s="60"/>
      <c r="U92" s="60"/>
      <c r="V92" s="79"/>
      <c r="W92" s="61"/>
      <c r="X92" s="101"/>
      <c r="Y92" s="50"/>
      <c r="Z92" s="50"/>
      <c r="AA92" s="102"/>
      <c r="AB92" s="64"/>
      <c r="AC92" s="64"/>
      <c r="AD92" s="64"/>
      <c r="AE92" s="65"/>
      <c r="AF92" s="65"/>
      <c r="AG92" s="67" t="str">
        <f t="shared" si="7"/>
        <v/>
      </c>
      <c r="AH92" s="51"/>
      <c r="AI92" s="51" t="str">
        <f t="shared" si="8"/>
        <v/>
      </c>
      <c r="AJ92" s="68" t="str">
        <f t="shared" si="9"/>
        <v/>
      </c>
      <c r="AK92" s="68" t="str">
        <f t="shared" si="10"/>
        <v/>
      </c>
      <c r="AL92" s="68" t="str">
        <f t="shared" si="11"/>
        <v/>
      </c>
      <c r="AM92" s="68" t="str">
        <f t="shared" si="12"/>
        <v/>
      </c>
      <c r="AN92" s="68" t="str">
        <f t="shared" si="13"/>
        <v/>
      </c>
      <c r="AO92" s="67" t="str">
        <f t="shared" si="14"/>
        <v/>
      </c>
      <c r="AP92" s="51"/>
      <c r="AQ92" s="51" t="str">
        <f t="shared" si="15"/>
        <v/>
      </c>
      <c r="AR92" s="68" t="str">
        <f t="shared" si="16"/>
        <v/>
      </c>
      <c r="AS92" s="68" t="str">
        <f t="shared" si="17"/>
        <v/>
      </c>
      <c r="AT92" s="68" t="str">
        <f t="shared" si="18"/>
        <v/>
      </c>
      <c r="AU92" s="68" t="str">
        <f t="shared" si="19"/>
        <v/>
      </c>
      <c r="AV92" s="68" t="str">
        <f t="shared" si="20"/>
        <v/>
      </c>
      <c r="AW92" s="67" t="str">
        <f t="shared" si="21"/>
        <v/>
      </c>
      <c r="AX92" s="51"/>
      <c r="AY92" s="51" t="str">
        <f t="shared" si="22"/>
        <v/>
      </c>
      <c r="AZ92" s="68" t="str">
        <f t="shared" si="23"/>
        <v/>
      </c>
      <c r="BA92" s="68" t="str">
        <f t="shared" si="24"/>
        <v/>
      </c>
      <c r="BB92" s="68" t="str">
        <f t="shared" si="25"/>
        <v/>
      </c>
      <c r="BC92" s="68" t="str">
        <f t="shared" si="26"/>
        <v/>
      </c>
      <c r="BD92" s="68" t="str">
        <f t="shared" si="27"/>
        <v/>
      </c>
      <c r="BE92" s="68" t="str">
        <f t="shared" si="28"/>
        <v/>
      </c>
      <c r="BF92" s="51"/>
      <c r="BG92" s="69" t="str">
        <f t="shared" si="29"/>
        <v/>
      </c>
      <c r="BH92" s="67" t="str">
        <f t="shared" si="30"/>
        <v/>
      </c>
      <c r="BI92" s="67" t="str">
        <f t="shared" si="31"/>
        <v/>
      </c>
      <c r="BJ92" s="67" t="str">
        <f t="shared" si="32"/>
        <v/>
      </c>
      <c r="BK92" s="67" t="str">
        <f t="shared" si="33"/>
        <v/>
      </c>
      <c r="BL92" s="67" t="str">
        <f t="shared" si="34"/>
        <v/>
      </c>
      <c r="BM92" s="65" t="str">
        <f t="shared" si="35"/>
        <v/>
      </c>
      <c r="BN92" s="70"/>
      <c r="BO92" s="70"/>
      <c r="BP92" s="51"/>
      <c r="BQ92" s="51"/>
      <c r="BR92" s="51"/>
      <c r="BS92" s="69" t="str">
        <f t="shared" si="40"/>
        <v/>
      </c>
      <c r="BT92" s="70"/>
      <c r="BU92" s="65"/>
      <c r="BV92" s="68"/>
      <c r="BW92" s="68"/>
      <c r="BX92" s="68"/>
      <c r="BY92" s="67" t="str">
        <f t="shared" si="44"/>
        <v/>
      </c>
      <c r="BZ92" s="65"/>
      <c r="CA92" s="65" t="str">
        <f t="shared" si="45"/>
        <v/>
      </c>
      <c r="CB92" s="67" t="str">
        <f t="shared" si="46"/>
        <v/>
      </c>
      <c r="CC92" s="67" t="str">
        <f t="shared" si="47"/>
        <v/>
      </c>
      <c r="CD92" s="67" t="str">
        <f t="shared" si="48"/>
        <v/>
      </c>
      <c r="CE92" s="67" t="str">
        <f t="shared" si="49"/>
        <v/>
      </c>
      <c r="CF92" s="65"/>
      <c r="CG92" s="65"/>
      <c r="CH92" s="68"/>
      <c r="CI92" s="68"/>
      <c r="CJ92" s="68"/>
      <c r="CK92" s="67" t="str">
        <f t="shared" si="54"/>
        <v/>
      </c>
      <c r="CL92" s="65"/>
      <c r="CM92" s="65"/>
      <c r="CN92" s="68"/>
      <c r="CO92" s="68"/>
      <c r="CP92" s="68"/>
      <c r="CQ92" s="67" t="str">
        <f t="shared" si="59"/>
        <v/>
      </c>
      <c r="CR92" s="65"/>
      <c r="CS92" s="65"/>
      <c r="CT92" s="68"/>
      <c r="CU92" s="68"/>
      <c r="CV92" s="68"/>
      <c r="CW92" s="67" t="str">
        <f t="shared" si="64"/>
        <v/>
      </c>
      <c r="CX92" s="65"/>
      <c r="CY92" s="65"/>
      <c r="CZ92" s="68"/>
      <c r="DA92" s="68"/>
      <c r="DB92" s="68"/>
      <c r="DC92" s="67" t="str">
        <f t="shared" si="69"/>
        <v/>
      </c>
      <c r="DD92" s="65"/>
      <c r="DE92" s="65"/>
      <c r="DF92" s="51"/>
      <c r="DG92" s="51"/>
      <c r="DH92" s="51"/>
      <c r="DI92" s="69" t="str">
        <f t="shared" si="74"/>
        <v/>
      </c>
      <c r="DJ92" s="70"/>
      <c r="DK92" s="70"/>
      <c r="DL92" s="51"/>
      <c r="DM92" s="51"/>
      <c r="DN92" s="51"/>
      <c r="DO92" s="69" t="str">
        <f t="shared" si="79"/>
        <v/>
      </c>
      <c r="DP92" s="51"/>
      <c r="DQ92" s="51"/>
      <c r="DR92" s="51"/>
      <c r="DS92" s="51"/>
      <c r="DT92" s="51"/>
      <c r="DU92" s="181"/>
    </row>
    <row r="93" spans="1:125" ht="15" x14ac:dyDescent="0.25">
      <c r="A93" s="50">
        <v>2014</v>
      </c>
      <c r="B93" s="51" t="s">
        <v>355</v>
      </c>
      <c r="C93" s="50" t="s">
        <v>356</v>
      </c>
      <c r="D93" s="53" t="s">
        <v>193</v>
      </c>
      <c r="E93" s="50" t="s">
        <v>7</v>
      </c>
      <c r="F93" s="54">
        <v>1764721</v>
      </c>
      <c r="G93" s="54">
        <v>6392603</v>
      </c>
      <c r="H93" s="54">
        <v>967593</v>
      </c>
      <c r="I93" s="55">
        <v>10650220</v>
      </c>
      <c r="J93" s="50"/>
      <c r="K93" s="50" t="s">
        <v>2032</v>
      </c>
      <c r="L93" s="58" t="s">
        <v>2032</v>
      </c>
      <c r="M93" s="58" t="s">
        <v>2032</v>
      </c>
      <c r="N93" s="58" t="s">
        <v>2032</v>
      </c>
      <c r="O93" s="58" t="s">
        <v>2032</v>
      </c>
      <c r="P93" s="59"/>
      <c r="Q93" s="60">
        <v>5723032</v>
      </c>
      <c r="R93" s="60">
        <v>3452622</v>
      </c>
      <c r="S93" s="60">
        <v>1425884</v>
      </c>
      <c r="T93" s="60">
        <v>1200000</v>
      </c>
      <c r="U93" s="60">
        <v>116467</v>
      </c>
      <c r="V93" s="79"/>
      <c r="W93" s="61">
        <f t="shared" ref="W93:W124" si="628">R93+S93+T93+U93+Q93</f>
        <v>11918005</v>
      </c>
      <c r="X93" s="101">
        <v>1205607</v>
      </c>
      <c r="Y93" s="50"/>
      <c r="Z93" s="50" t="s">
        <v>193</v>
      </c>
      <c r="AA93" s="62">
        <f t="shared" ref="AA93:AA96" si="629">IF(A93 =2014,IF(Y93 ="",F93,""),"")</f>
        <v>1764721</v>
      </c>
      <c r="AB93" s="64">
        <f t="shared" ref="AB93:AB96" si="630">IF(A93 =2014,IF(Y93 ="",I93,""),"")</f>
        <v>10650220</v>
      </c>
      <c r="AC93" s="64">
        <f t="shared" ref="AC93:AC96" si="631">IF(A93 =2014,IF(Y93 ="",Q93,""),"")</f>
        <v>5723032</v>
      </c>
      <c r="AD93" s="64">
        <f t="shared" ref="AD93:AD96" si="632">IF(A93 =2014,IF(Y93 ="",R93,""),"")</f>
        <v>3452622</v>
      </c>
      <c r="AE93" s="65">
        <f t="shared" ref="AE93:AE96" si="633">IF(A93 =2014,IF(Y93 ="",S93,""),"")</f>
        <v>1425884</v>
      </c>
      <c r="AF93" s="65">
        <f t="shared" ref="AF93:AF96" si="634">IF(A93 =2014,IF(Y93 ="",T93+U93,""),"")</f>
        <v>1316467</v>
      </c>
      <c r="AG93" s="67">
        <f t="shared" si="7"/>
        <v>1205607</v>
      </c>
      <c r="AH93" s="51"/>
      <c r="AI93" s="51" t="str">
        <f t="shared" si="8"/>
        <v/>
      </c>
      <c r="AJ93" s="68" t="str">
        <f t="shared" si="9"/>
        <v/>
      </c>
      <c r="AK93" s="68" t="str">
        <f t="shared" si="10"/>
        <v/>
      </c>
      <c r="AL93" s="68" t="str">
        <f t="shared" si="11"/>
        <v/>
      </c>
      <c r="AM93" s="68" t="str">
        <f t="shared" si="12"/>
        <v/>
      </c>
      <c r="AN93" s="68" t="str">
        <f t="shared" si="13"/>
        <v/>
      </c>
      <c r="AO93" s="67" t="str">
        <f t="shared" si="14"/>
        <v/>
      </c>
      <c r="AP93" s="51"/>
      <c r="AQ93" s="51" t="str">
        <f t="shared" si="15"/>
        <v/>
      </c>
      <c r="AR93" s="68" t="str">
        <f t="shared" si="16"/>
        <v/>
      </c>
      <c r="AS93" s="68" t="str">
        <f t="shared" si="17"/>
        <v/>
      </c>
      <c r="AT93" s="68" t="str">
        <f t="shared" si="18"/>
        <v/>
      </c>
      <c r="AU93" s="68" t="str">
        <f t="shared" si="19"/>
        <v/>
      </c>
      <c r="AV93" s="68" t="str">
        <f t="shared" si="20"/>
        <v/>
      </c>
      <c r="AW93" s="67" t="str">
        <f t="shared" si="21"/>
        <v/>
      </c>
      <c r="AX93" s="51"/>
      <c r="AY93" s="51" t="str">
        <f t="shared" si="22"/>
        <v/>
      </c>
      <c r="AZ93" s="68" t="str">
        <f t="shared" si="23"/>
        <v/>
      </c>
      <c r="BA93" s="68" t="str">
        <f t="shared" si="24"/>
        <v/>
      </c>
      <c r="BB93" s="68" t="str">
        <f t="shared" si="25"/>
        <v/>
      </c>
      <c r="BC93" s="68" t="str">
        <f t="shared" si="26"/>
        <v/>
      </c>
      <c r="BD93" s="68" t="str">
        <f t="shared" si="27"/>
        <v/>
      </c>
      <c r="BE93" s="68" t="str">
        <f t="shared" si="28"/>
        <v/>
      </c>
      <c r="BF93" s="51"/>
      <c r="BG93" s="69" t="str">
        <f t="shared" si="29"/>
        <v/>
      </c>
      <c r="BH93" s="67" t="str">
        <f t="shared" si="30"/>
        <v/>
      </c>
      <c r="BI93" s="67" t="str">
        <f t="shared" si="31"/>
        <v/>
      </c>
      <c r="BJ93" s="67" t="str">
        <f t="shared" si="32"/>
        <v/>
      </c>
      <c r="BK93" s="67" t="str">
        <f t="shared" si="33"/>
        <v/>
      </c>
      <c r="BL93" s="67" t="str">
        <f t="shared" si="34"/>
        <v/>
      </c>
      <c r="BM93" s="65" t="str">
        <f t="shared" si="35"/>
        <v/>
      </c>
      <c r="BN93" s="70"/>
      <c r="BO93" s="71">
        <f t="shared" ref="BO93:BO96" si="635">IF(A93 =2014,F93,"")</f>
        <v>1764721</v>
      </c>
      <c r="BP93" s="51" t="str">
        <f t="shared" ref="BP93:BP96" si="636">IF(A93 =2015,F93,"")</f>
        <v/>
      </c>
      <c r="BQ93" s="51" t="str">
        <f t="shared" ref="BQ93:BQ96" si="637">IF(A93 =2016,F93,"")</f>
        <v/>
      </c>
      <c r="BR93" s="51" t="str">
        <f t="shared" ref="BR93:BR96" si="638">IF(A93 =2017,F93,"")</f>
        <v/>
      </c>
      <c r="BS93" s="69" t="str">
        <f t="shared" si="40"/>
        <v/>
      </c>
      <c r="BT93" s="70"/>
      <c r="BU93" s="65">
        <f t="shared" ref="BU93:BU96" si="639">IF(A93 =2014,I93,"")</f>
        <v>10650220</v>
      </c>
      <c r="BV93" s="68" t="str">
        <f t="shared" ref="BV93:BV96" si="640">IF(A93 =2015,I93,"")</f>
        <v/>
      </c>
      <c r="BW93" s="68" t="str">
        <f t="shared" ref="BW93:BW96" si="641">IF(A93 =2016,I93,"")</f>
        <v/>
      </c>
      <c r="BX93" s="68" t="str">
        <f t="shared" ref="BX93:BX96" si="642">IF(A93 =2017,I93,"")</f>
        <v/>
      </c>
      <c r="BY93" s="67" t="str">
        <f t="shared" si="44"/>
        <v/>
      </c>
      <c r="BZ93" s="65"/>
      <c r="CA93" s="65">
        <f t="shared" si="45"/>
        <v>1205607</v>
      </c>
      <c r="CB93" s="67" t="str">
        <f t="shared" si="46"/>
        <v/>
      </c>
      <c r="CC93" s="67" t="str">
        <f t="shared" si="47"/>
        <v/>
      </c>
      <c r="CD93" s="67" t="str">
        <f t="shared" si="48"/>
        <v/>
      </c>
      <c r="CE93" s="67" t="str">
        <f t="shared" si="49"/>
        <v/>
      </c>
      <c r="CF93" s="65"/>
      <c r="CG93" s="65">
        <f t="shared" ref="CG93:CG96" si="643">IF(A93 =2014,Q93+R93+S93+T93+U93,"")</f>
        <v>11918005</v>
      </c>
      <c r="CH93" s="68" t="str">
        <f t="shared" ref="CH93:CH96" si="644">IF(A93 =2015,Q93+R93+S93+T93+U93,"")</f>
        <v/>
      </c>
      <c r="CI93" s="68" t="str">
        <f t="shared" ref="CI93:CI96" si="645">IF(A93 =2016,Q93+R93+S93+T93+U93,"")</f>
        <v/>
      </c>
      <c r="CJ93" s="68" t="str">
        <f t="shared" ref="CJ93:CJ96" si="646">IF(A93 =2017,Q93+R93+S93+T93+U93,"")</f>
        <v/>
      </c>
      <c r="CK93" s="67" t="str">
        <f t="shared" si="54"/>
        <v/>
      </c>
      <c r="CL93" s="65"/>
      <c r="CM93" s="65">
        <f t="shared" ref="CM93:CM96" si="647">IF(A93 =2014,Q93,"")</f>
        <v>5723032</v>
      </c>
      <c r="CN93" s="68" t="str">
        <f t="shared" ref="CN93:CN96" si="648">IF(A93 =2015,Q93,"")</f>
        <v/>
      </c>
      <c r="CO93" s="68" t="str">
        <f t="shared" ref="CO93:CO96" si="649">IF(A93 =2016,Q93,"")</f>
        <v/>
      </c>
      <c r="CP93" s="68" t="str">
        <f t="shared" ref="CP93:CP96" si="650">IF(A93 =2017,Q93,"")</f>
        <v/>
      </c>
      <c r="CQ93" s="67" t="str">
        <f t="shared" si="59"/>
        <v/>
      </c>
      <c r="CR93" s="65"/>
      <c r="CS93" s="65">
        <f t="shared" ref="CS93:CS96" si="651">IF(A93 =2014,R93,"")</f>
        <v>3452622</v>
      </c>
      <c r="CT93" s="68" t="str">
        <f t="shared" ref="CT93:CT96" si="652">IF(A93 =2015,R93,"")</f>
        <v/>
      </c>
      <c r="CU93" s="68" t="str">
        <f t="shared" ref="CU93:CU96" si="653">IF(A93 =2016,R93,"")</f>
        <v/>
      </c>
      <c r="CV93" s="68" t="str">
        <f t="shared" ref="CV93:CV96" si="654">IF(A93 =2017,R93,"")</f>
        <v/>
      </c>
      <c r="CW93" s="67" t="str">
        <f t="shared" si="64"/>
        <v/>
      </c>
      <c r="CX93" s="65"/>
      <c r="CY93" s="65">
        <f t="shared" ref="CY93:CY96" si="655">IF(A93 =2014,S93,"")</f>
        <v>1425884</v>
      </c>
      <c r="CZ93" s="68" t="str">
        <f t="shared" ref="CZ93:CZ96" si="656">IF(A93 =2015,S93,"")</f>
        <v/>
      </c>
      <c r="DA93" s="68" t="str">
        <f t="shared" ref="DA93:DA96" si="657">IF(A93 =2016,S93,"")</f>
        <v/>
      </c>
      <c r="DB93" s="68" t="str">
        <f t="shared" ref="DB93:DB96" si="658">IF(A93 =2017,S93,"")</f>
        <v/>
      </c>
      <c r="DC93" s="67" t="str">
        <f t="shared" si="69"/>
        <v/>
      </c>
      <c r="DD93" s="65"/>
      <c r="DE93" s="65">
        <f t="shared" ref="DE93:DE96" si="659">IF(A93 =2014,T93,"")</f>
        <v>1200000</v>
      </c>
      <c r="DF93" s="51" t="str">
        <f t="shared" ref="DF93:DF96" si="660">IF(A93 =2015,T93,"")</f>
        <v/>
      </c>
      <c r="DG93" s="51" t="str">
        <f t="shared" ref="DG93:DG96" si="661">IF(A93 =2016,T93,"")</f>
        <v/>
      </c>
      <c r="DH93" s="51" t="str">
        <f t="shared" ref="DH93:DH96" si="662">IF(A93 =2017,T93,"")</f>
        <v/>
      </c>
      <c r="DI93" s="69" t="str">
        <f t="shared" si="74"/>
        <v/>
      </c>
      <c r="DJ93" s="70"/>
      <c r="DK93" s="65">
        <f t="shared" ref="DK93:DK96" si="663">IF(A93 =2014,U93,"")</f>
        <v>116467</v>
      </c>
      <c r="DL93" s="51" t="str">
        <f t="shared" ref="DL93:DL96" si="664">IF(A93 =2015,U93,"")</f>
        <v/>
      </c>
      <c r="DM93" s="51" t="str">
        <f t="shared" ref="DM93:DM96" si="665">IF(A93 =2016,U93,"")</f>
        <v/>
      </c>
      <c r="DN93" s="51" t="str">
        <f t="shared" ref="DN93:DN96" si="666">IF(A93 =2017,U93,"")</f>
        <v/>
      </c>
      <c r="DO93" s="69" t="str">
        <f t="shared" si="79"/>
        <v/>
      </c>
      <c r="DP93" s="51"/>
      <c r="DQ93" s="51"/>
      <c r="DR93" s="51"/>
      <c r="DS93" s="51"/>
      <c r="DT93" s="51"/>
      <c r="DU93" s="181"/>
    </row>
    <row r="94" spans="1:125" ht="15" x14ac:dyDescent="0.25">
      <c r="A94" s="50">
        <v>2015</v>
      </c>
      <c r="B94" s="51" t="s">
        <v>355</v>
      </c>
      <c r="C94" s="50" t="s">
        <v>356</v>
      </c>
      <c r="D94" s="53" t="s">
        <v>193</v>
      </c>
      <c r="E94" s="50" t="s">
        <v>7</v>
      </c>
      <c r="F94" s="54">
        <v>1552654</v>
      </c>
      <c r="G94" s="54">
        <v>5194701</v>
      </c>
      <c r="H94" s="54">
        <v>938011</v>
      </c>
      <c r="I94" s="55">
        <v>10617804</v>
      </c>
      <c r="J94" s="50"/>
      <c r="K94" s="50" t="s">
        <v>2032</v>
      </c>
      <c r="L94" s="58" t="s">
        <v>2032</v>
      </c>
      <c r="M94" s="58" t="s">
        <v>2032</v>
      </c>
      <c r="N94" s="58" t="s">
        <v>2032</v>
      </c>
      <c r="O94" s="58" t="s">
        <v>2032</v>
      </c>
      <c r="P94" s="59"/>
      <c r="Q94" s="60">
        <v>5812965</v>
      </c>
      <c r="R94" s="60">
        <v>3301841</v>
      </c>
      <c r="S94" s="60">
        <v>1329452</v>
      </c>
      <c r="T94" s="60">
        <v>1132000</v>
      </c>
      <c r="U94" s="60">
        <v>65521</v>
      </c>
      <c r="V94" s="79"/>
      <c r="W94" s="61">
        <f t="shared" si="628"/>
        <v>11641779</v>
      </c>
      <c r="X94" s="101">
        <v>3879274</v>
      </c>
      <c r="Y94" s="50"/>
      <c r="Z94" s="50"/>
      <c r="AA94" s="51" t="str">
        <f t="shared" si="629"/>
        <v/>
      </c>
      <c r="AB94" s="68" t="str">
        <f t="shared" si="630"/>
        <v/>
      </c>
      <c r="AC94" s="68" t="str">
        <f t="shared" si="631"/>
        <v/>
      </c>
      <c r="AD94" s="68" t="str">
        <f t="shared" si="632"/>
        <v/>
      </c>
      <c r="AE94" s="68" t="str">
        <f t="shared" si="633"/>
        <v/>
      </c>
      <c r="AF94" s="68" t="str">
        <f t="shared" si="634"/>
        <v/>
      </c>
      <c r="AG94" s="67" t="str">
        <f t="shared" si="7"/>
        <v/>
      </c>
      <c r="AH94" s="51"/>
      <c r="AI94" s="80">
        <f t="shared" si="8"/>
        <v>1552654</v>
      </c>
      <c r="AJ94" s="68">
        <f t="shared" si="9"/>
        <v>10617804</v>
      </c>
      <c r="AK94" s="68">
        <f t="shared" si="10"/>
        <v>5812965</v>
      </c>
      <c r="AL94" s="68">
        <f t="shared" si="11"/>
        <v>3301841</v>
      </c>
      <c r="AM94" s="68">
        <f t="shared" si="12"/>
        <v>1329452</v>
      </c>
      <c r="AN94" s="68">
        <f t="shared" si="13"/>
        <v>1197521</v>
      </c>
      <c r="AO94" s="67">
        <f t="shared" si="14"/>
        <v>3879274</v>
      </c>
      <c r="AP94" s="51"/>
      <c r="AQ94" s="51" t="str">
        <f t="shared" si="15"/>
        <v/>
      </c>
      <c r="AR94" s="68" t="str">
        <f t="shared" si="16"/>
        <v/>
      </c>
      <c r="AS94" s="68" t="str">
        <f t="shared" si="17"/>
        <v/>
      </c>
      <c r="AT94" s="68" t="str">
        <f t="shared" si="18"/>
        <v/>
      </c>
      <c r="AU94" s="68" t="str">
        <f t="shared" si="19"/>
        <v/>
      </c>
      <c r="AV94" s="68" t="str">
        <f t="shared" si="20"/>
        <v/>
      </c>
      <c r="AW94" s="67" t="str">
        <f t="shared" si="21"/>
        <v/>
      </c>
      <c r="AX94" s="51"/>
      <c r="AY94" s="51" t="str">
        <f t="shared" si="22"/>
        <v/>
      </c>
      <c r="AZ94" s="68" t="str">
        <f t="shared" si="23"/>
        <v/>
      </c>
      <c r="BA94" s="68" t="str">
        <f t="shared" si="24"/>
        <v/>
      </c>
      <c r="BB94" s="68" t="str">
        <f t="shared" si="25"/>
        <v/>
      </c>
      <c r="BC94" s="68" t="str">
        <f t="shared" si="26"/>
        <v/>
      </c>
      <c r="BD94" s="68" t="str">
        <f t="shared" si="27"/>
        <v/>
      </c>
      <c r="BE94" s="68" t="str">
        <f t="shared" si="28"/>
        <v/>
      </c>
      <c r="BF94" s="51"/>
      <c r="BG94" s="69" t="str">
        <f t="shared" si="29"/>
        <v/>
      </c>
      <c r="BH94" s="67" t="str">
        <f t="shared" si="30"/>
        <v/>
      </c>
      <c r="BI94" s="67" t="str">
        <f t="shared" si="31"/>
        <v/>
      </c>
      <c r="BJ94" s="67" t="str">
        <f t="shared" si="32"/>
        <v/>
      </c>
      <c r="BK94" s="67" t="str">
        <f t="shared" si="33"/>
        <v/>
      </c>
      <c r="BL94" s="67" t="str">
        <f t="shared" si="34"/>
        <v/>
      </c>
      <c r="BM94" s="65" t="str">
        <f t="shared" si="35"/>
        <v/>
      </c>
      <c r="BN94" s="51"/>
      <c r="BO94" s="51" t="str">
        <f t="shared" si="635"/>
        <v/>
      </c>
      <c r="BP94" s="71">
        <f t="shared" si="636"/>
        <v>1552654</v>
      </c>
      <c r="BQ94" s="51" t="str">
        <f t="shared" si="637"/>
        <v/>
      </c>
      <c r="BR94" s="51" t="str">
        <f t="shared" si="638"/>
        <v/>
      </c>
      <c r="BS94" s="69" t="str">
        <f t="shared" si="40"/>
        <v/>
      </c>
      <c r="BT94" s="51"/>
      <c r="BU94" s="68" t="str">
        <f t="shared" si="639"/>
        <v/>
      </c>
      <c r="BV94" s="65">
        <f t="shared" si="640"/>
        <v>10617804</v>
      </c>
      <c r="BW94" s="68" t="str">
        <f t="shared" si="641"/>
        <v/>
      </c>
      <c r="BX94" s="68" t="str">
        <f t="shared" si="642"/>
        <v/>
      </c>
      <c r="BY94" s="67" t="str">
        <f t="shared" si="44"/>
        <v/>
      </c>
      <c r="BZ94" s="68"/>
      <c r="CA94" s="65" t="str">
        <f t="shared" si="45"/>
        <v/>
      </c>
      <c r="CB94" s="67">
        <f t="shared" si="46"/>
        <v>3879274</v>
      </c>
      <c r="CC94" s="67" t="str">
        <f t="shared" si="47"/>
        <v/>
      </c>
      <c r="CD94" s="67" t="str">
        <f t="shared" si="48"/>
        <v/>
      </c>
      <c r="CE94" s="67" t="str">
        <f t="shared" si="49"/>
        <v/>
      </c>
      <c r="CF94" s="68"/>
      <c r="CG94" s="68" t="str">
        <f t="shared" si="643"/>
        <v/>
      </c>
      <c r="CH94" s="65">
        <f t="shared" si="644"/>
        <v>11641779</v>
      </c>
      <c r="CI94" s="68" t="str">
        <f t="shared" si="645"/>
        <v/>
      </c>
      <c r="CJ94" s="68" t="str">
        <f t="shared" si="646"/>
        <v/>
      </c>
      <c r="CK94" s="67" t="str">
        <f t="shared" si="54"/>
        <v/>
      </c>
      <c r="CL94" s="68"/>
      <c r="CM94" s="68" t="str">
        <f t="shared" si="647"/>
        <v/>
      </c>
      <c r="CN94" s="65">
        <f t="shared" si="648"/>
        <v>5812965</v>
      </c>
      <c r="CO94" s="68" t="str">
        <f t="shared" si="649"/>
        <v/>
      </c>
      <c r="CP94" s="68" t="str">
        <f t="shared" si="650"/>
        <v/>
      </c>
      <c r="CQ94" s="67" t="str">
        <f t="shared" si="59"/>
        <v/>
      </c>
      <c r="CR94" s="68"/>
      <c r="CS94" s="68" t="str">
        <f t="shared" si="651"/>
        <v/>
      </c>
      <c r="CT94" s="65">
        <f t="shared" si="652"/>
        <v>3301841</v>
      </c>
      <c r="CU94" s="68" t="str">
        <f t="shared" si="653"/>
        <v/>
      </c>
      <c r="CV94" s="68" t="str">
        <f t="shared" si="654"/>
        <v/>
      </c>
      <c r="CW94" s="67" t="str">
        <f t="shared" si="64"/>
        <v/>
      </c>
      <c r="CX94" s="68"/>
      <c r="CY94" s="68" t="str">
        <f t="shared" si="655"/>
        <v/>
      </c>
      <c r="CZ94" s="65">
        <f t="shared" si="656"/>
        <v>1329452</v>
      </c>
      <c r="DA94" s="68" t="str">
        <f t="shared" si="657"/>
        <v/>
      </c>
      <c r="DB94" s="68" t="str">
        <f t="shared" si="658"/>
        <v/>
      </c>
      <c r="DC94" s="67" t="str">
        <f t="shared" si="69"/>
        <v/>
      </c>
      <c r="DD94" s="68"/>
      <c r="DE94" s="68" t="str">
        <f t="shared" si="659"/>
        <v/>
      </c>
      <c r="DF94" s="65">
        <f t="shared" si="660"/>
        <v>1132000</v>
      </c>
      <c r="DG94" s="51" t="str">
        <f t="shared" si="661"/>
        <v/>
      </c>
      <c r="DH94" s="51" t="str">
        <f t="shared" si="662"/>
        <v/>
      </c>
      <c r="DI94" s="69" t="str">
        <f t="shared" si="74"/>
        <v/>
      </c>
      <c r="DJ94" s="51"/>
      <c r="DK94" s="51" t="str">
        <f t="shared" si="663"/>
        <v/>
      </c>
      <c r="DL94" s="65">
        <f t="shared" si="664"/>
        <v>65521</v>
      </c>
      <c r="DM94" s="51" t="str">
        <f t="shared" si="665"/>
        <v/>
      </c>
      <c r="DN94" s="51" t="str">
        <f t="shared" si="666"/>
        <v/>
      </c>
      <c r="DO94" s="69" t="str">
        <f t="shared" si="79"/>
        <v/>
      </c>
      <c r="DP94" s="51"/>
      <c r="DQ94" s="51"/>
      <c r="DR94" s="51"/>
      <c r="DS94" s="51"/>
      <c r="DT94" s="51"/>
      <c r="DU94" s="181"/>
    </row>
    <row r="95" spans="1:125" ht="15" x14ac:dyDescent="0.25">
      <c r="A95" s="50">
        <v>2016</v>
      </c>
      <c r="B95" s="51" t="s">
        <v>355</v>
      </c>
      <c r="C95" s="50" t="s">
        <v>356</v>
      </c>
      <c r="D95" s="53" t="s">
        <v>193</v>
      </c>
      <c r="E95" s="50" t="s">
        <v>7</v>
      </c>
      <c r="F95" s="54">
        <v>1400384</v>
      </c>
      <c r="G95" s="54">
        <v>4689655</v>
      </c>
      <c r="H95" s="54">
        <v>937175</v>
      </c>
      <c r="I95" s="55">
        <v>10362692</v>
      </c>
      <c r="J95" s="50"/>
      <c r="K95" s="50" t="s">
        <v>2032</v>
      </c>
      <c r="L95" s="58" t="s">
        <v>2032</v>
      </c>
      <c r="M95" s="58" t="s">
        <v>2032</v>
      </c>
      <c r="N95" s="58" t="s">
        <v>2032</v>
      </c>
      <c r="O95" s="58" t="s">
        <v>2032</v>
      </c>
      <c r="P95" s="59"/>
      <c r="Q95" s="60">
        <v>5754461</v>
      </c>
      <c r="R95" s="60">
        <v>3240628</v>
      </c>
      <c r="S95" s="60">
        <v>1332570</v>
      </c>
      <c r="T95" s="60">
        <v>1307285</v>
      </c>
      <c r="U95" s="60">
        <v>64545</v>
      </c>
      <c r="V95" s="79"/>
      <c r="W95" s="61">
        <f t="shared" si="628"/>
        <v>11699489</v>
      </c>
      <c r="X95" s="101">
        <v>5632480</v>
      </c>
      <c r="Y95" s="50"/>
      <c r="Z95" s="50"/>
      <c r="AA95" s="51" t="str">
        <f t="shared" si="629"/>
        <v/>
      </c>
      <c r="AB95" s="68" t="str">
        <f t="shared" si="630"/>
        <v/>
      </c>
      <c r="AC95" s="68" t="str">
        <f t="shared" si="631"/>
        <v/>
      </c>
      <c r="AD95" s="68" t="str">
        <f t="shared" si="632"/>
        <v/>
      </c>
      <c r="AE95" s="68" t="str">
        <f t="shared" si="633"/>
        <v/>
      </c>
      <c r="AF95" s="68" t="str">
        <f t="shared" si="634"/>
        <v/>
      </c>
      <c r="AG95" s="67" t="str">
        <f t="shared" si="7"/>
        <v/>
      </c>
      <c r="AH95" s="51"/>
      <c r="AI95" s="51" t="str">
        <f t="shared" si="8"/>
        <v/>
      </c>
      <c r="AJ95" s="68" t="str">
        <f t="shared" si="9"/>
        <v/>
      </c>
      <c r="AK95" s="68" t="str">
        <f t="shared" si="10"/>
        <v/>
      </c>
      <c r="AL95" s="68" t="str">
        <f t="shared" si="11"/>
        <v/>
      </c>
      <c r="AM95" s="68" t="str">
        <f t="shared" si="12"/>
        <v/>
      </c>
      <c r="AN95" s="68" t="str">
        <f t="shared" si="13"/>
        <v/>
      </c>
      <c r="AO95" s="67" t="str">
        <f t="shared" si="14"/>
        <v/>
      </c>
      <c r="AP95" s="51"/>
      <c r="AQ95" s="80">
        <f t="shared" si="15"/>
        <v>1400384</v>
      </c>
      <c r="AR95" s="68">
        <f t="shared" si="16"/>
        <v>10362692</v>
      </c>
      <c r="AS95" s="68">
        <f t="shared" si="17"/>
        <v>5754461</v>
      </c>
      <c r="AT95" s="68">
        <f t="shared" si="18"/>
        <v>3240628</v>
      </c>
      <c r="AU95" s="68">
        <f t="shared" si="19"/>
        <v>1332570</v>
      </c>
      <c r="AV95" s="68">
        <f t="shared" si="20"/>
        <v>1371830</v>
      </c>
      <c r="AW95" s="67">
        <f t="shared" si="21"/>
        <v>5632480</v>
      </c>
      <c r="AX95" s="51"/>
      <c r="AY95" s="51" t="str">
        <f t="shared" si="22"/>
        <v/>
      </c>
      <c r="AZ95" s="68" t="str">
        <f t="shared" si="23"/>
        <v/>
      </c>
      <c r="BA95" s="68" t="str">
        <f t="shared" si="24"/>
        <v/>
      </c>
      <c r="BB95" s="68" t="str">
        <f t="shared" si="25"/>
        <v/>
      </c>
      <c r="BC95" s="68" t="str">
        <f t="shared" si="26"/>
        <v/>
      </c>
      <c r="BD95" s="68" t="str">
        <f t="shared" si="27"/>
        <v/>
      </c>
      <c r="BE95" s="68" t="str">
        <f t="shared" si="28"/>
        <v/>
      </c>
      <c r="BF95" s="51"/>
      <c r="BG95" s="69" t="str">
        <f t="shared" si="29"/>
        <v/>
      </c>
      <c r="BH95" s="67" t="str">
        <f t="shared" si="30"/>
        <v/>
      </c>
      <c r="BI95" s="67" t="str">
        <f t="shared" si="31"/>
        <v/>
      </c>
      <c r="BJ95" s="67" t="str">
        <f t="shared" si="32"/>
        <v/>
      </c>
      <c r="BK95" s="67" t="str">
        <f t="shared" si="33"/>
        <v/>
      </c>
      <c r="BL95" s="67" t="str">
        <f t="shared" si="34"/>
        <v/>
      </c>
      <c r="BM95" s="65" t="str">
        <f t="shared" si="35"/>
        <v/>
      </c>
      <c r="BN95" s="51"/>
      <c r="BO95" s="51" t="str">
        <f t="shared" si="635"/>
        <v/>
      </c>
      <c r="BP95" s="51" t="str">
        <f t="shared" si="636"/>
        <v/>
      </c>
      <c r="BQ95" s="71">
        <f t="shared" si="637"/>
        <v>1400384</v>
      </c>
      <c r="BR95" s="51" t="str">
        <f t="shared" si="638"/>
        <v/>
      </c>
      <c r="BS95" s="69" t="str">
        <f t="shared" si="40"/>
        <v/>
      </c>
      <c r="BT95" s="51"/>
      <c r="BU95" s="68" t="str">
        <f t="shared" si="639"/>
        <v/>
      </c>
      <c r="BV95" s="68" t="str">
        <f t="shared" si="640"/>
        <v/>
      </c>
      <c r="BW95" s="65">
        <f t="shared" si="641"/>
        <v>10362692</v>
      </c>
      <c r="BX95" s="68" t="str">
        <f t="shared" si="642"/>
        <v/>
      </c>
      <c r="BY95" s="67" t="str">
        <f t="shared" si="44"/>
        <v/>
      </c>
      <c r="BZ95" s="68"/>
      <c r="CA95" s="65" t="str">
        <f t="shared" si="45"/>
        <v/>
      </c>
      <c r="CB95" s="67" t="str">
        <f t="shared" si="46"/>
        <v/>
      </c>
      <c r="CC95" s="67">
        <f t="shared" si="47"/>
        <v>5632480</v>
      </c>
      <c r="CD95" s="67" t="str">
        <f t="shared" si="48"/>
        <v/>
      </c>
      <c r="CE95" s="67" t="str">
        <f t="shared" si="49"/>
        <v/>
      </c>
      <c r="CF95" s="68"/>
      <c r="CG95" s="68" t="str">
        <f t="shared" si="643"/>
        <v/>
      </c>
      <c r="CH95" s="68" t="str">
        <f t="shared" si="644"/>
        <v/>
      </c>
      <c r="CI95" s="65">
        <f t="shared" si="645"/>
        <v>11699489</v>
      </c>
      <c r="CJ95" s="68" t="str">
        <f t="shared" si="646"/>
        <v/>
      </c>
      <c r="CK95" s="67" t="str">
        <f t="shared" si="54"/>
        <v/>
      </c>
      <c r="CL95" s="68"/>
      <c r="CM95" s="68" t="str">
        <f t="shared" si="647"/>
        <v/>
      </c>
      <c r="CN95" s="68" t="str">
        <f t="shared" si="648"/>
        <v/>
      </c>
      <c r="CO95" s="65">
        <f t="shared" si="649"/>
        <v>5754461</v>
      </c>
      <c r="CP95" s="68" t="str">
        <f t="shared" si="650"/>
        <v/>
      </c>
      <c r="CQ95" s="67" t="str">
        <f t="shared" si="59"/>
        <v/>
      </c>
      <c r="CR95" s="68"/>
      <c r="CS95" s="68" t="str">
        <f t="shared" si="651"/>
        <v/>
      </c>
      <c r="CT95" s="68" t="str">
        <f t="shared" si="652"/>
        <v/>
      </c>
      <c r="CU95" s="65">
        <f t="shared" si="653"/>
        <v>3240628</v>
      </c>
      <c r="CV95" s="68" t="str">
        <f t="shared" si="654"/>
        <v/>
      </c>
      <c r="CW95" s="67" t="str">
        <f t="shared" si="64"/>
        <v/>
      </c>
      <c r="CX95" s="68"/>
      <c r="CY95" s="68" t="str">
        <f t="shared" si="655"/>
        <v/>
      </c>
      <c r="CZ95" s="68" t="str">
        <f t="shared" si="656"/>
        <v/>
      </c>
      <c r="DA95" s="65">
        <f t="shared" si="657"/>
        <v>1332570</v>
      </c>
      <c r="DB95" s="68" t="str">
        <f t="shared" si="658"/>
        <v/>
      </c>
      <c r="DC95" s="67" t="str">
        <f t="shared" si="69"/>
        <v/>
      </c>
      <c r="DD95" s="68"/>
      <c r="DE95" s="68" t="str">
        <f t="shared" si="659"/>
        <v/>
      </c>
      <c r="DF95" s="51" t="str">
        <f t="shared" si="660"/>
        <v/>
      </c>
      <c r="DG95" s="65">
        <f t="shared" si="661"/>
        <v>1307285</v>
      </c>
      <c r="DH95" s="51" t="str">
        <f t="shared" si="662"/>
        <v/>
      </c>
      <c r="DI95" s="69" t="str">
        <f t="shared" si="74"/>
        <v/>
      </c>
      <c r="DJ95" s="51"/>
      <c r="DK95" s="51" t="str">
        <f t="shared" si="663"/>
        <v/>
      </c>
      <c r="DL95" s="51" t="str">
        <f t="shared" si="664"/>
        <v/>
      </c>
      <c r="DM95" s="65">
        <f t="shared" si="665"/>
        <v>64545</v>
      </c>
      <c r="DN95" s="51" t="str">
        <f t="shared" si="666"/>
        <v/>
      </c>
      <c r="DO95" s="69" t="str">
        <f t="shared" si="79"/>
        <v/>
      </c>
      <c r="DP95" s="51"/>
      <c r="DQ95" s="51"/>
      <c r="DR95" s="51"/>
      <c r="DS95" s="51"/>
      <c r="DT95" s="51"/>
      <c r="DU95" s="181"/>
    </row>
    <row r="96" spans="1:125" ht="15" x14ac:dyDescent="0.25">
      <c r="A96" s="50">
        <v>2017</v>
      </c>
      <c r="B96" s="51" t="s">
        <v>355</v>
      </c>
      <c r="C96" s="50" t="s">
        <v>356</v>
      </c>
      <c r="D96" s="53" t="s">
        <v>193</v>
      </c>
      <c r="E96" s="50" t="s">
        <v>7</v>
      </c>
      <c r="F96" s="54">
        <v>1561482</v>
      </c>
      <c r="G96" s="54">
        <v>6524825</v>
      </c>
      <c r="H96" s="54">
        <v>1110266</v>
      </c>
      <c r="I96" s="55">
        <v>11910503</v>
      </c>
      <c r="J96" s="50"/>
      <c r="K96" s="50" t="s">
        <v>2032</v>
      </c>
      <c r="L96" s="58" t="s">
        <v>2032</v>
      </c>
      <c r="M96" s="58" t="s">
        <v>2032</v>
      </c>
      <c r="N96" s="58" t="s">
        <v>2032</v>
      </c>
      <c r="O96" s="58" t="s">
        <v>2032</v>
      </c>
      <c r="P96" s="59"/>
      <c r="Q96" s="60">
        <v>6185227</v>
      </c>
      <c r="R96" s="60">
        <v>3418524</v>
      </c>
      <c r="S96" s="60">
        <v>1383815</v>
      </c>
      <c r="T96" s="60">
        <v>1351591</v>
      </c>
      <c r="U96" s="60">
        <v>61235</v>
      </c>
      <c r="V96" s="79"/>
      <c r="W96" s="61">
        <f t="shared" si="628"/>
        <v>12400392</v>
      </c>
      <c r="X96" s="101">
        <v>732803</v>
      </c>
      <c r="Y96" s="50"/>
      <c r="Z96" s="50"/>
      <c r="AA96" s="51" t="str">
        <f t="shared" si="629"/>
        <v/>
      </c>
      <c r="AB96" s="68" t="str">
        <f t="shared" si="630"/>
        <v/>
      </c>
      <c r="AC96" s="68" t="str">
        <f t="shared" si="631"/>
        <v/>
      </c>
      <c r="AD96" s="68" t="str">
        <f t="shared" si="632"/>
        <v/>
      </c>
      <c r="AE96" s="68" t="str">
        <f t="shared" si="633"/>
        <v/>
      </c>
      <c r="AF96" s="68" t="str">
        <f t="shared" si="634"/>
        <v/>
      </c>
      <c r="AG96" s="67" t="str">
        <f t="shared" si="7"/>
        <v/>
      </c>
      <c r="AH96" s="51"/>
      <c r="AI96" s="51" t="str">
        <f t="shared" si="8"/>
        <v/>
      </c>
      <c r="AJ96" s="68" t="str">
        <f t="shared" si="9"/>
        <v/>
      </c>
      <c r="AK96" s="68" t="str">
        <f t="shared" si="10"/>
        <v/>
      </c>
      <c r="AL96" s="68" t="str">
        <f t="shared" si="11"/>
        <v/>
      </c>
      <c r="AM96" s="68" t="str">
        <f t="shared" si="12"/>
        <v/>
      </c>
      <c r="AN96" s="68" t="str">
        <f t="shared" si="13"/>
        <v/>
      </c>
      <c r="AO96" s="67" t="str">
        <f t="shared" si="14"/>
        <v/>
      </c>
      <c r="AP96" s="51"/>
      <c r="AQ96" s="51" t="str">
        <f t="shared" si="15"/>
        <v/>
      </c>
      <c r="AR96" s="68" t="str">
        <f t="shared" si="16"/>
        <v/>
      </c>
      <c r="AS96" s="68" t="str">
        <f t="shared" si="17"/>
        <v/>
      </c>
      <c r="AT96" s="68" t="str">
        <f t="shared" si="18"/>
        <v/>
      </c>
      <c r="AU96" s="68" t="str">
        <f t="shared" si="19"/>
        <v/>
      </c>
      <c r="AV96" s="68" t="str">
        <f t="shared" si="20"/>
        <v/>
      </c>
      <c r="AW96" s="67" t="str">
        <f t="shared" si="21"/>
        <v/>
      </c>
      <c r="AX96" s="51"/>
      <c r="AY96" s="80">
        <f t="shared" si="22"/>
        <v>1561482</v>
      </c>
      <c r="AZ96" s="68">
        <f t="shared" si="23"/>
        <v>11910503</v>
      </c>
      <c r="BA96" s="68">
        <f t="shared" si="24"/>
        <v>6185227</v>
      </c>
      <c r="BB96" s="68">
        <f t="shared" si="25"/>
        <v>3418524</v>
      </c>
      <c r="BC96" s="68">
        <f t="shared" si="26"/>
        <v>1383815</v>
      </c>
      <c r="BD96" s="68">
        <f t="shared" si="27"/>
        <v>1412826</v>
      </c>
      <c r="BE96" s="68">
        <f t="shared" si="28"/>
        <v>732803</v>
      </c>
      <c r="BF96" s="51"/>
      <c r="BG96" s="69" t="str">
        <f t="shared" si="29"/>
        <v/>
      </c>
      <c r="BH96" s="67" t="str">
        <f t="shared" si="30"/>
        <v/>
      </c>
      <c r="BI96" s="67" t="str">
        <f t="shared" si="31"/>
        <v/>
      </c>
      <c r="BJ96" s="67" t="str">
        <f t="shared" si="32"/>
        <v/>
      </c>
      <c r="BK96" s="67" t="str">
        <f t="shared" si="33"/>
        <v/>
      </c>
      <c r="BL96" s="67" t="str">
        <f t="shared" si="34"/>
        <v/>
      </c>
      <c r="BM96" s="65" t="str">
        <f t="shared" si="35"/>
        <v/>
      </c>
      <c r="BN96" s="51"/>
      <c r="BO96" s="51" t="str">
        <f t="shared" si="635"/>
        <v/>
      </c>
      <c r="BP96" s="51" t="str">
        <f t="shared" si="636"/>
        <v/>
      </c>
      <c r="BQ96" s="51" t="str">
        <f t="shared" si="637"/>
        <v/>
      </c>
      <c r="BR96" s="71">
        <f t="shared" si="638"/>
        <v>1561482</v>
      </c>
      <c r="BS96" s="69" t="str">
        <f t="shared" si="40"/>
        <v/>
      </c>
      <c r="BT96" s="51"/>
      <c r="BU96" s="68" t="str">
        <f t="shared" si="639"/>
        <v/>
      </c>
      <c r="BV96" s="68" t="str">
        <f t="shared" si="640"/>
        <v/>
      </c>
      <c r="BW96" s="68" t="str">
        <f t="shared" si="641"/>
        <v/>
      </c>
      <c r="BX96" s="65">
        <f t="shared" si="642"/>
        <v>11910503</v>
      </c>
      <c r="BY96" s="67" t="str">
        <f t="shared" si="44"/>
        <v/>
      </c>
      <c r="BZ96" s="68"/>
      <c r="CA96" s="65" t="str">
        <f t="shared" si="45"/>
        <v/>
      </c>
      <c r="CB96" s="67" t="str">
        <f t="shared" si="46"/>
        <v/>
      </c>
      <c r="CC96" s="67" t="str">
        <f t="shared" si="47"/>
        <v/>
      </c>
      <c r="CD96" s="67">
        <f t="shared" si="48"/>
        <v>732803</v>
      </c>
      <c r="CE96" s="67" t="str">
        <f t="shared" si="49"/>
        <v/>
      </c>
      <c r="CF96" s="68"/>
      <c r="CG96" s="68" t="str">
        <f t="shared" si="643"/>
        <v/>
      </c>
      <c r="CH96" s="68" t="str">
        <f t="shared" si="644"/>
        <v/>
      </c>
      <c r="CI96" s="68" t="str">
        <f t="shared" si="645"/>
        <v/>
      </c>
      <c r="CJ96" s="65">
        <f t="shared" si="646"/>
        <v>12400392</v>
      </c>
      <c r="CK96" s="67" t="str">
        <f t="shared" si="54"/>
        <v/>
      </c>
      <c r="CL96" s="68"/>
      <c r="CM96" s="68" t="str">
        <f t="shared" si="647"/>
        <v/>
      </c>
      <c r="CN96" s="68" t="str">
        <f t="shared" si="648"/>
        <v/>
      </c>
      <c r="CO96" s="68" t="str">
        <f t="shared" si="649"/>
        <v/>
      </c>
      <c r="CP96" s="65">
        <f t="shared" si="650"/>
        <v>6185227</v>
      </c>
      <c r="CQ96" s="67" t="str">
        <f t="shared" si="59"/>
        <v/>
      </c>
      <c r="CR96" s="68"/>
      <c r="CS96" s="68" t="str">
        <f t="shared" si="651"/>
        <v/>
      </c>
      <c r="CT96" s="68" t="str">
        <f t="shared" si="652"/>
        <v/>
      </c>
      <c r="CU96" s="68" t="str">
        <f t="shared" si="653"/>
        <v/>
      </c>
      <c r="CV96" s="65">
        <f t="shared" si="654"/>
        <v>3418524</v>
      </c>
      <c r="CW96" s="67" t="str">
        <f t="shared" si="64"/>
        <v/>
      </c>
      <c r="CX96" s="68"/>
      <c r="CY96" s="68" t="str">
        <f t="shared" si="655"/>
        <v/>
      </c>
      <c r="CZ96" s="68" t="str">
        <f t="shared" si="656"/>
        <v/>
      </c>
      <c r="DA96" s="68" t="str">
        <f t="shared" si="657"/>
        <v/>
      </c>
      <c r="DB96" s="65">
        <f t="shared" si="658"/>
        <v>1383815</v>
      </c>
      <c r="DC96" s="67" t="str">
        <f t="shared" si="69"/>
        <v/>
      </c>
      <c r="DD96" s="68"/>
      <c r="DE96" s="68" t="str">
        <f t="shared" si="659"/>
        <v/>
      </c>
      <c r="DF96" s="51" t="str">
        <f t="shared" si="660"/>
        <v/>
      </c>
      <c r="DG96" s="51" t="str">
        <f t="shared" si="661"/>
        <v/>
      </c>
      <c r="DH96" s="65">
        <f t="shared" si="662"/>
        <v>1351591</v>
      </c>
      <c r="DI96" s="69" t="str">
        <f t="shared" si="74"/>
        <v/>
      </c>
      <c r="DJ96" s="51"/>
      <c r="DK96" s="51" t="str">
        <f t="shared" si="663"/>
        <v/>
      </c>
      <c r="DL96" s="51" t="str">
        <f t="shared" si="664"/>
        <v/>
      </c>
      <c r="DM96" s="51" t="str">
        <f t="shared" si="665"/>
        <v/>
      </c>
      <c r="DN96" s="65">
        <f t="shared" si="666"/>
        <v>61235</v>
      </c>
      <c r="DO96" s="69" t="str">
        <f t="shared" si="79"/>
        <v/>
      </c>
      <c r="DP96" s="51"/>
      <c r="DQ96" s="51"/>
      <c r="DR96" s="51"/>
      <c r="DS96" s="51"/>
      <c r="DT96" s="51"/>
      <c r="DU96" s="181"/>
    </row>
    <row r="97" spans="1:125" ht="15" x14ac:dyDescent="0.25">
      <c r="A97" s="56">
        <v>2018</v>
      </c>
      <c r="B97" s="51" t="s">
        <v>355</v>
      </c>
      <c r="C97" s="50" t="s">
        <v>356</v>
      </c>
      <c r="D97" s="53" t="s">
        <v>193</v>
      </c>
      <c r="E97" s="50" t="s">
        <v>7</v>
      </c>
      <c r="F97" s="89">
        <v>1483412</v>
      </c>
      <c r="G97" s="89">
        <v>6208325</v>
      </c>
      <c r="H97" s="89">
        <v>1100791</v>
      </c>
      <c r="I97" s="90">
        <v>12266989</v>
      </c>
      <c r="J97" s="56" t="s">
        <v>209</v>
      </c>
      <c r="K97" s="50" t="s">
        <v>2032</v>
      </c>
      <c r="L97" s="112">
        <v>12266989</v>
      </c>
      <c r="M97" s="58"/>
      <c r="N97" s="58"/>
      <c r="O97" s="58"/>
      <c r="P97" s="91"/>
      <c r="Q97" s="92">
        <v>7233457</v>
      </c>
      <c r="R97" s="92">
        <v>2991831</v>
      </c>
      <c r="S97" s="92">
        <v>1602411</v>
      </c>
      <c r="T97" s="92">
        <v>1033966</v>
      </c>
      <c r="U97" s="92">
        <v>0</v>
      </c>
      <c r="V97" s="94"/>
      <c r="W97" s="61">
        <f t="shared" si="628"/>
        <v>12861665</v>
      </c>
      <c r="X97" s="90">
        <v>2694294</v>
      </c>
      <c r="Y97" s="50"/>
      <c r="Z97" s="50"/>
      <c r="AA97" s="102"/>
      <c r="AB97" s="64"/>
      <c r="AC97" s="64"/>
      <c r="AD97" s="64"/>
      <c r="AE97" s="65"/>
      <c r="AF97" s="65"/>
      <c r="AG97" s="67" t="str">
        <f t="shared" si="7"/>
        <v/>
      </c>
      <c r="AH97" s="51"/>
      <c r="AI97" s="51" t="str">
        <f t="shared" si="8"/>
        <v/>
      </c>
      <c r="AJ97" s="68" t="str">
        <f t="shared" si="9"/>
        <v/>
      </c>
      <c r="AK97" s="68" t="str">
        <f t="shared" si="10"/>
        <v/>
      </c>
      <c r="AL97" s="68" t="str">
        <f t="shared" si="11"/>
        <v/>
      </c>
      <c r="AM97" s="68" t="str">
        <f t="shared" si="12"/>
        <v/>
      </c>
      <c r="AN97" s="68" t="str">
        <f t="shared" si="13"/>
        <v/>
      </c>
      <c r="AO97" s="67" t="str">
        <f t="shared" si="14"/>
        <v/>
      </c>
      <c r="AP97" s="51"/>
      <c r="AQ97" s="51" t="str">
        <f t="shared" si="15"/>
        <v/>
      </c>
      <c r="AR97" s="68" t="str">
        <f t="shared" si="16"/>
        <v/>
      </c>
      <c r="AS97" s="68" t="str">
        <f t="shared" si="17"/>
        <v/>
      </c>
      <c r="AT97" s="68" t="str">
        <f t="shared" si="18"/>
        <v/>
      </c>
      <c r="AU97" s="68" t="str">
        <f t="shared" si="19"/>
        <v/>
      </c>
      <c r="AV97" s="68" t="str">
        <f t="shared" si="20"/>
        <v/>
      </c>
      <c r="AW97" s="67" t="str">
        <f t="shared" si="21"/>
        <v/>
      </c>
      <c r="AX97" s="51"/>
      <c r="AY97" s="51" t="str">
        <f t="shared" si="22"/>
        <v/>
      </c>
      <c r="AZ97" s="68" t="str">
        <f t="shared" si="23"/>
        <v/>
      </c>
      <c r="BA97" s="68" t="str">
        <f t="shared" si="24"/>
        <v/>
      </c>
      <c r="BB97" s="68" t="str">
        <f t="shared" si="25"/>
        <v/>
      </c>
      <c r="BC97" s="68" t="str">
        <f t="shared" si="26"/>
        <v/>
      </c>
      <c r="BD97" s="68" t="str">
        <f t="shared" si="27"/>
        <v/>
      </c>
      <c r="BE97" s="68" t="str">
        <f t="shared" si="28"/>
        <v/>
      </c>
      <c r="BF97" s="51"/>
      <c r="BG97" s="96">
        <f t="shared" si="29"/>
        <v>1483412</v>
      </c>
      <c r="BH97" s="67">
        <f t="shared" si="30"/>
        <v>12266989</v>
      </c>
      <c r="BI97" s="67">
        <f t="shared" si="31"/>
        <v>7233457</v>
      </c>
      <c r="BJ97" s="67">
        <f t="shared" si="32"/>
        <v>2991831</v>
      </c>
      <c r="BK97" s="67">
        <f t="shared" si="33"/>
        <v>1602411</v>
      </c>
      <c r="BL97" s="67">
        <f t="shared" si="34"/>
        <v>1033966</v>
      </c>
      <c r="BM97" s="65">
        <f t="shared" si="35"/>
        <v>2694294</v>
      </c>
      <c r="BN97" s="70"/>
      <c r="BO97" s="70"/>
      <c r="BP97" s="51"/>
      <c r="BQ97" s="51"/>
      <c r="BR97" s="51"/>
      <c r="BS97" s="96">
        <f t="shared" si="40"/>
        <v>1483412</v>
      </c>
      <c r="BT97" s="70"/>
      <c r="BU97" s="65"/>
      <c r="BV97" s="68"/>
      <c r="BW97" s="68"/>
      <c r="BX97" s="68"/>
      <c r="BY97" s="67">
        <f t="shared" si="44"/>
        <v>12266989</v>
      </c>
      <c r="BZ97" s="65"/>
      <c r="CA97" s="65" t="str">
        <f t="shared" si="45"/>
        <v/>
      </c>
      <c r="CB97" s="67" t="str">
        <f t="shared" si="46"/>
        <v/>
      </c>
      <c r="CC97" s="67" t="str">
        <f t="shared" si="47"/>
        <v/>
      </c>
      <c r="CD97" s="67" t="str">
        <f t="shared" si="48"/>
        <v/>
      </c>
      <c r="CE97" s="67">
        <f t="shared" si="49"/>
        <v>2694294</v>
      </c>
      <c r="CF97" s="65"/>
      <c r="CG97" s="65"/>
      <c r="CH97" s="68"/>
      <c r="CI97" s="68"/>
      <c r="CJ97" s="68"/>
      <c r="CK97" s="67">
        <f t="shared" si="54"/>
        <v>12861665</v>
      </c>
      <c r="CL97" s="65"/>
      <c r="CM97" s="65"/>
      <c r="CN97" s="68"/>
      <c r="CO97" s="68"/>
      <c r="CP97" s="68"/>
      <c r="CQ97" s="67">
        <f t="shared" si="59"/>
        <v>7233457</v>
      </c>
      <c r="CR97" s="65"/>
      <c r="CS97" s="65"/>
      <c r="CT97" s="68"/>
      <c r="CU97" s="68"/>
      <c r="CV97" s="68"/>
      <c r="CW97" s="67">
        <f t="shared" si="64"/>
        <v>2991831</v>
      </c>
      <c r="CX97" s="65"/>
      <c r="CY97" s="65"/>
      <c r="CZ97" s="68"/>
      <c r="DA97" s="68"/>
      <c r="DB97" s="68"/>
      <c r="DC97" s="67">
        <f t="shared" si="69"/>
        <v>1602411</v>
      </c>
      <c r="DD97" s="65"/>
      <c r="DE97" s="65"/>
      <c r="DF97" s="51"/>
      <c r="DG97" s="51"/>
      <c r="DH97" s="51"/>
      <c r="DI97" s="67">
        <f t="shared" si="74"/>
        <v>1033966</v>
      </c>
      <c r="DJ97" s="70"/>
      <c r="DK97" s="70"/>
      <c r="DL97" s="51"/>
      <c r="DM97" s="51"/>
      <c r="DN97" s="51"/>
      <c r="DO97" s="67">
        <f t="shared" si="79"/>
        <v>7233457</v>
      </c>
      <c r="DP97" s="51"/>
      <c r="DQ97" s="51"/>
      <c r="DR97" s="51"/>
      <c r="DS97" s="51"/>
      <c r="DT97" s="51"/>
      <c r="DU97" s="181"/>
    </row>
    <row r="98" spans="1:125" ht="15" x14ac:dyDescent="0.25">
      <c r="A98" s="50"/>
      <c r="B98" s="51"/>
      <c r="C98" s="50"/>
      <c r="D98" s="53"/>
      <c r="E98" s="50"/>
      <c r="F98" s="54"/>
      <c r="G98" s="54"/>
      <c r="H98" s="54"/>
      <c r="I98" s="55"/>
      <c r="J98" s="50"/>
      <c r="K98" s="50" t="s">
        <v>2032</v>
      </c>
      <c r="L98" s="58"/>
      <c r="M98" s="58"/>
      <c r="N98" s="58"/>
      <c r="O98" s="58"/>
      <c r="P98" s="59"/>
      <c r="Q98" s="60"/>
      <c r="R98" s="60"/>
      <c r="S98" s="60"/>
      <c r="T98" s="60"/>
      <c r="U98" s="60"/>
      <c r="V98" s="79"/>
      <c r="W98" s="61">
        <f t="shared" si="628"/>
        <v>0</v>
      </c>
      <c r="X98" s="101"/>
      <c r="Y98" s="50"/>
      <c r="Z98" s="50"/>
      <c r="AA98" s="102"/>
      <c r="AB98" s="64"/>
      <c r="AC98" s="64"/>
      <c r="AD98" s="64"/>
      <c r="AE98" s="65"/>
      <c r="AF98" s="65"/>
      <c r="AG98" s="67" t="str">
        <f t="shared" si="7"/>
        <v/>
      </c>
      <c r="AH98" s="51"/>
      <c r="AI98" s="51" t="str">
        <f t="shared" si="8"/>
        <v/>
      </c>
      <c r="AJ98" s="68" t="str">
        <f t="shared" si="9"/>
        <v/>
      </c>
      <c r="AK98" s="68" t="str">
        <f t="shared" si="10"/>
        <v/>
      </c>
      <c r="AL98" s="68" t="str">
        <f t="shared" si="11"/>
        <v/>
      </c>
      <c r="AM98" s="68" t="str">
        <f t="shared" si="12"/>
        <v/>
      </c>
      <c r="AN98" s="68" t="str">
        <f t="shared" si="13"/>
        <v/>
      </c>
      <c r="AO98" s="67" t="str">
        <f t="shared" si="14"/>
        <v/>
      </c>
      <c r="AP98" s="51"/>
      <c r="AQ98" s="51" t="str">
        <f t="shared" si="15"/>
        <v/>
      </c>
      <c r="AR98" s="68" t="str">
        <f t="shared" si="16"/>
        <v/>
      </c>
      <c r="AS98" s="68" t="str">
        <f t="shared" si="17"/>
        <v/>
      </c>
      <c r="AT98" s="68" t="str">
        <f t="shared" si="18"/>
        <v/>
      </c>
      <c r="AU98" s="68" t="str">
        <f t="shared" si="19"/>
        <v/>
      </c>
      <c r="AV98" s="68" t="str">
        <f t="shared" si="20"/>
        <v/>
      </c>
      <c r="AW98" s="67" t="str">
        <f t="shared" si="21"/>
        <v/>
      </c>
      <c r="AX98" s="51"/>
      <c r="AY98" s="51" t="str">
        <f t="shared" si="22"/>
        <v/>
      </c>
      <c r="AZ98" s="68" t="str">
        <f t="shared" si="23"/>
        <v/>
      </c>
      <c r="BA98" s="68" t="str">
        <f t="shared" si="24"/>
        <v/>
      </c>
      <c r="BB98" s="68" t="str">
        <f t="shared" si="25"/>
        <v/>
      </c>
      <c r="BC98" s="68" t="str">
        <f t="shared" si="26"/>
        <v/>
      </c>
      <c r="BD98" s="68" t="str">
        <f t="shared" si="27"/>
        <v/>
      </c>
      <c r="BE98" s="68" t="str">
        <f t="shared" si="28"/>
        <v/>
      </c>
      <c r="BF98" s="51"/>
      <c r="BG98" s="69" t="str">
        <f t="shared" si="29"/>
        <v/>
      </c>
      <c r="BH98" s="67" t="str">
        <f t="shared" si="30"/>
        <v/>
      </c>
      <c r="BI98" s="67" t="str">
        <f t="shared" si="31"/>
        <v/>
      </c>
      <c r="BJ98" s="67" t="str">
        <f t="shared" si="32"/>
        <v/>
      </c>
      <c r="BK98" s="67" t="str">
        <f t="shared" si="33"/>
        <v/>
      </c>
      <c r="BL98" s="67" t="str">
        <f t="shared" si="34"/>
        <v/>
      </c>
      <c r="BM98" s="65" t="str">
        <f t="shared" si="35"/>
        <v/>
      </c>
      <c r="BN98" s="70"/>
      <c r="BO98" s="70"/>
      <c r="BP98" s="51"/>
      <c r="BQ98" s="51"/>
      <c r="BR98" s="51"/>
      <c r="BS98" s="69" t="str">
        <f t="shared" si="40"/>
        <v/>
      </c>
      <c r="BT98" s="70"/>
      <c r="BU98" s="65"/>
      <c r="BV98" s="68"/>
      <c r="BW98" s="68"/>
      <c r="BX98" s="68"/>
      <c r="BY98" s="67" t="str">
        <f t="shared" si="44"/>
        <v/>
      </c>
      <c r="BZ98" s="65"/>
      <c r="CA98" s="65" t="str">
        <f t="shared" si="45"/>
        <v/>
      </c>
      <c r="CB98" s="67" t="str">
        <f t="shared" si="46"/>
        <v/>
      </c>
      <c r="CC98" s="67" t="str">
        <f t="shared" si="47"/>
        <v/>
      </c>
      <c r="CD98" s="67" t="str">
        <f t="shared" si="48"/>
        <v/>
      </c>
      <c r="CE98" s="67" t="str">
        <f t="shared" si="49"/>
        <v/>
      </c>
      <c r="CF98" s="65"/>
      <c r="CG98" s="65"/>
      <c r="CH98" s="68"/>
      <c r="CI98" s="68"/>
      <c r="CJ98" s="68"/>
      <c r="CK98" s="67" t="str">
        <f t="shared" si="54"/>
        <v/>
      </c>
      <c r="CL98" s="65"/>
      <c r="CM98" s="65"/>
      <c r="CN98" s="68"/>
      <c r="CO98" s="68"/>
      <c r="CP98" s="68"/>
      <c r="CQ98" s="67" t="str">
        <f t="shared" si="59"/>
        <v/>
      </c>
      <c r="CR98" s="65"/>
      <c r="CS98" s="65"/>
      <c r="CT98" s="68"/>
      <c r="CU98" s="68"/>
      <c r="CV98" s="68"/>
      <c r="CW98" s="67" t="str">
        <f t="shared" si="64"/>
        <v/>
      </c>
      <c r="CX98" s="65"/>
      <c r="CY98" s="65"/>
      <c r="CZ98" s="68"/>
      <c r="DA98" s="68"/>
      <c r="DB98" s="68"/>
      <c r="DC98" s="67" t="str">
        <f t="shared" si="69"/>
        <v/>
      </c>
      <c r="DD98" s="65"/>
      <c r="DE98" s="65"/>
      <c r="DF98" s="51"/>
      <c r="DG98" s="51"/>
      <c r="DH98" s="51"/>
      <c r="DI98" s="69" t="str">
        <f t="shared" si="74"/>
        <v/>
      </c>
      <c r="DJ98" s="70"/>
      <c r="DK98" s="70"/>
      <c r="DL98" s="51"/>
      <c r="DM98" s="51"/>
      <c r="DN98" s="51"/>
      <c r="DO98" s="69" t="str">
        <f t="shared" si="79"/>
        <v/>
      </c>
      <c r="DP98" s="51"/>
      <c r="DQ98" s="51"/>
      <c r="DR98" s="51"/>
      <c r="DS98" s="51"/>
      <c r="DT98" s="51"/>
      <c r="DU98" s="181"/>
    </row>
    <row r="99" spans="1:125" ht="15" x14ac:dyDescent="0.25">
      <c r="A99" s="50">
        <v>2014</v>
      </c>
      <c r="B99" s="51" t="s">
        <v>357</v>
      </c>
      <c r="C99" s="50" t="s">
        <v>358</v>
      </c>
      <c r="D99" s="53" t="s">
        <v>193</v>
      </c>
      <c r="E99" s="50" t="s">
        <v>7</v>
      </c>
      <c r="F99" s="54">
        <v>28532560</v>
      </c>
      <c r="G99" s="54">
        <v>89548088</v>
      </c>
      <c r="H99" s="54">
        <v>6966184</v>
      </c>
      <c r="I99" s="55">
        <v>79769268</v>
      </c>
      <c r="J99" s="50"/>
      <c r="K99" s="50" t="s">
        <v>2032</v>
      </c>
      <c r="L99" s="58" t="s">
        <v>2032</v>
      </c>
      <c r="M99" s="58" t="s">
        <v>2032</v>
      </c>
      <c r="N99" s="58" t="s">
        <v>2032</v>
      </c>
      <c r="O99" s="58" t="s">
        <v>2032</v>
      </c>
      <c r="P99" s="59"/>
      <c r="Q99" s="60">
        <v>31195584</v>
      </c>
      <c r="R99" s="60">
        <v>24348336</v>
      </c>
      <c r="S99" s="60">
        <v>17772383</v>
      </c>
      <c r="T99" s="60">
        <v>5534923</v>
      </c>
      <c r="U99" s="60">
        <v>918042</v>
      </c>
      <c r="V99" s="79"/>
      <c r="W99" s="61">
        <f t="shared" si="628"/>
        <v>79769268</v>
      </c>
      <c r="X99" s="101">
        <v>6485244</v>
      </c>
      <c r="Y99" s="50"/>
      <c r="Z99" s="50" t="s">
        <v>193</v>
      </c>
      <c r="AA99" s="62">
        <f t="shared" ref="AA99:AA102" si="667">IF(A99 =2014,IF(Y99 ="",F99,""),"")</f>
        <v>28532560</v>
      </c>
      <c r="AB99" s="64">
        <f t="shared" ref="AB99:AB102" si="668">IF(A99 =2014,IF(Y99 ="",I99,""),"")</f>
        <v>79769268</v>
      </c>
      <c r="AC99" s="64">
        <f t="shared" ref="AC99:AC102" si="669">IF(A99 =2014,IF(Y99 ="",Q99,""),"")</f>
        <v>31195584</v>
      </c>
      <c r="AD99" s="64">
        <f t="shared" ref="AD99:AD102" si="670">IF(A99 =2014,IF(Y99 ="",R99,""),"")</f>
        <v>24348336</v>
      </c>
      <c r="AE99" s="65">
        <f t="shared" ref="AE99:AE102" si="671">IF(A99 =2014,IF(Y99 ="",S99,""),"")</f>
        <v>17772383</v>
      </c>
      <c r="AF99" s="65">
        <f t="shared" ref="AF99:AF102" si="672">IF(A99 =2014,IF(Y99 ="",T99+U99,""),"")</f>
        <v>6452965</v>
      </c>
      <c r="AG99" s="67">
        <f t="shared" si="7"/>
        <v>6485244</v>
      </c>
      <c r="AH99" s="51"/>
      <c r="AI99" s="51" t="str">
        <f t="shared" si="8"/>
        <v/>
      </c>
      <c r="AJ99" s="68" t="str">
        <f t="shared" si="9"/>
        <v/>
      </c>
      <c r="AK99" s="68" t="str">
        <f t="shared" si="10"/>
        <v/>
      </c>
      <c r="AL99" s="68" t="str">
        <f t="shared" si="11"/>
        <v/>
      </c>
      <c r="AM99" s="68" t="str">
        <f t="shared" si="12"/>
        <v/>
      </c>
      <c r="AN99" s="68" t="str">
        <f t="shared" si="13"/>
        <v/>
      </c>
      <c r="AO99" s="67" t="str">
        <f t="shared" si="14"/>
        <v/>
      </c>
      <c r="AP99" s="51"/>
      <c r="AQ99" s="51" t="str">
        <f t="shared" si="15"/>
        <v/>
      </c>
      <c r="AR99" s="68" t="str">
        <f t="shared" si="16"/>
        <v/>
      </c>
      <c r="AS99" s="68" t="str">
        <f t="shared" si="17"/>
        <v/>
      </c>
      <c r="AT99" s="68" t="str">
        <f t="shared" si="18"/>
        <v/>
      </c>
      <c r="AU99" s="68" t="str">
        <f t="shared" si="19"/>
        <v/>
      </c>
      <c r="AV99" s="68" t="str">
        <f t="shared" si="20"/>
        <v/>
      </c>
      <c r="AW99" s="67" t="str">
        <f t="shared" si="21"/>
        <v/>
      </c>
      <c r="AX99" s="51"/>
      <c r="AY99" s="51" t="str">
        <f t="shared" si="22"/>
        <v/>
      </c>
      <c r="AZ99" s="68" t="str">
        <f t="shared" si="23"/>
        <v/>
      </c>
      <c r="BA99" s="68" t="str">
        <f t="shared" si="24"/>
        <v/>
      </c>
      <c r="BB99" s="68" t="str">
        <f t="shared" si="25"/>
        <v/>
      </c>
      <c r="BC99" s="68" t="str">
        <f t="shared" si="26"/>
        <v/>
      </c>
      <c r="BD99" s="68" t="str">
        <f t="shared" si="27"/>
        <v/>
      </c>
      <c r="BE99" s="68" t="str">
        <f t="shared" si="28"/>
        <v/>
      </c>
      <c r="BF99" s="51"/>
      <c r="BG99" s="69" t="str">
        <f t="shared" si="29"/>
        <v/>
      </c>
      <c r="BH99" s="67" t="str">
        <f t="shared" si="30"/>
        <v/>
      </c>
      <c r="BI99" s="67" t="str">
        <f t="shared" si="31"/>
        <v/>
      </c>
      <c r="BJ99" s="67" t="str">
        <f t="shared" si="32"/>
        <v/>
      </c>
      <c r="BK99" s="67" t="str">
        <f t="shared" si="33"/>
        <v/>
      </c>
      <c r="BL99" s="67" t="str">
        <f t="shared" si="34"/>
        <v/>
      </c>
      <c r="BM99" s="65" t="str">
        <f t="shared" si="35"/>
        <v/>
      </c>
      <c r="BN99" s="70"/>
      <c r="BO99" s="71">
        <f t="shared" ref="BO99:BO102" si="673">IF(A99 =2014,F99,"")</f>
        <v>28532560</v>
      </c>
      <c r="BP99" s="51" t="str">
        <f t="shared" ref="BP99:BP102" si="674">IF(A99 =2015,F99,"")</f>
        <v/>
      </c>
      <c r="BQ99" s="51" t="str">
        <f t="shared" ref="BQ99:BQ102" si="675">IF(A99 =2016,F99,"")</f>
        <v/>
      </c>
      <c r="BR99" s="51" t="str">
        <f t="shared" ref="BR99:BR102" si="676">IF(A99 =2017,F99,"")</f>
        <v/>
      </c>
      <c r="BS99" s="69" t="str">
        <f t="shared" si="40"/>
        <v/>
      </c>
      <c r="BT99" s="70"/>
      <c r="BU99" s="65">
        <f t="shared" ref="BU99:BU102" si="677">IF(A99 =2014,I99,"")</f>
        <v>79769268</v>
      </c>
      <c r="BV99" s="68" t="str">
        <f t="shared" ref="BV99:BV102" si="678">IF(A99 =2015,I99,"")</f>
        <v/>
      </c>
      <c r="BW99" s="68" t="str">
        <f t="shared" ref="BW99:BW102" si="679">IF(A99 =2016,I99,"")</f>
        <v/>
      </c>
      <c r="BX99" s="68" t="str">
        <f t="shared" ref="BX99:BX102" si="680">IF(A99 =2017,I99,"")</f>
        <v/>
      </c>
      <c r="BY99" s="67" t="str">
        <f t="shared" si="44"/>
        <v/>
      </c>
      <c r="BZ99" s="65"/>
      <c r="CA99" s="65">
        <f t="shared" si="45"/>
        <v>6485244</v>
      </c>
      <c r="CB99" s="67" t="str">
        <f t="shared" si="46"/>
        <v/>
      </c>
      <c r="CC99" s="67" t="str">
        <f t="shared" si="47"/>
        <v/>
      </c>
      <c r="CD99" s="67" t="str">
        <f t="shared" si="48"/>
        <v/>
      </c>
      <c r="CE99" s="67" t="str">
        <f t="shared" si="49"/>
        <v/>
      </c>
      <c r="CF99" s="65"/>
      <c r="CG99" s="65">
        <f t="shared" ref="CG99:CG102" si="681">IF(A99 =2014,Q99+R99+S99+T99+U99,"")</f>
        <v>79769268</v>
      </c>
      <c r="CH99" s="68" t="str">
        <f t="shared" ref="CH99:CH102" si="682">IF(A99 =2015,Q99+R99+S99+T99+U99,"")</f>
        <v/>
      </c>
      <c r="CI99" s="68" t="str">
        <f t="shared" ref="CI99:CI102" si="683">IF(A99 =2016,Q99+R99+S99+T99+U99,"")</f>
        <v/>
      </c>
      <c r="CJ99" s="68" t="str">
        <f t="shared" ref="CJ99:CJ102" si="684">IF(A99 =2017,Q99+R99+S99+T99+U99,"")</f>
        <v/>
      </c>
      <c r="CK99" s="67" t="str">
        <f t="shared" si="54"/>
        <v/>
      </c>
      <c r="CL99" s="65"/>
      <c r="CM99" s="65">
        <f t="shared" ref="CM99:CM102" si="685">IF(A99 =2014,Q99,"")</f>
        <v>31195584</v>
      </c>
      <c r="CN99" s="68" t="str">
        <f t="shared" ref="CN99:CN102" si="686">IF(A99 =2015,Q99,"")</f>
        <v/>
      </c>
      <c r="CO99" s="68" t="str">
        <f t="shared" ref="CO99:CO102" si="687">IF(A99 =2016,Q99,"")</f>
        <v/>
      </c>
      <c r="CP99" s="68" t="str">
        <f t="shared" ref="CP99:CP102" si="688">IF(A99 =2017,Q99,"")</f>
        <v/>
      </c>
      <c r="CQ99" s="67" t="str">
        <f t="shared" si="59"/>
        <v/>
      </c>
      <c r="CR99" s="65"/>
      <c r="CS99" s="65">
        <f t="shared" ref="CS99:CS102" si="689">IF(A99 =2014,R99,"")</f>
        <v>24348336</v>
      </c>
      <c r="CT99" s="68" t="str">
        <f t="shared" ref="CT99:CT102" si="690">IF(A99 =2015,R99,"")</f>
        <v/>
      </c>
      <c r="CU99" s="68" t="str">
        <f t="shared" ref="CU99:CU102" si="691">IF(A99 =2016,R99,"")</f>
        <v/>
      </c>
      <c r="CV99" s="68" t="str">
        <f t="shared" ref="CV99:CV102" si="692">IF(A99 =2017,R99,"")</f>
        <v/>
      </c>
      <c r="CW99" s="67" t="str">
        <f t="shared" si="64"/>
        <v/>
      </c>
      <c r="CX99" s="65"/>
      <c r="CY99" s="65">
        <f t="shared" ref="CY99:CY102" si="693">IF(A99 =2014,S99,"")</f>
        <v>17772383</v>
      </c>
      <c r="CZ99" s="68" t="str">
        <f t="shared" ref="CZ99:CZ102" si="694">IF(A99 =2015,S99,"")</f>
        <v/>
      </c>
      <c r="DA99" s="68" t="str">
        <f t="shared" ref="DA99:DA102" si="695">IF(A99 =2016,S99,"")</f>
        <v/>
      </c>
      <c r="DB99" s="68" t="str">
        <f t="shared" ref="DB99:DB102" si="696">IF(A99 =2017,S99,"")</f>
        <v/>
      </c>
      <c r="DC99" s="67" t="str">
        <f t="shared" si="69"/>
        <v/>
      </c>
      <c r="DD99" s="65"/>
      <c r="DE99" s="65">
        <f t="shared" ref="DE99:DE102" si="697">IF(A99 =2014,T99,"")</f>
        <v>5534923</v>
      </c>
      <c r="DF99" s="51" t="str">
        <f t="shared" ref="DF99:DF102" si="698">IF(A99 =2015,T99,"")</f>
        <v/>
      </c>
      <c r="DG99" s="51" t="str">
        <f t="shared" ref="DG99:DG102" si="699">IF(A99 =2016,T99,"")</f>
        <v/>
      </c>
      <c r="DH99" s="51" t="str">
        <f t="shared" ref="DH99:DH102" si="700">IF(A99 =2017,T99,"")</f>
        <v/>
      </c>
      <c r="DI99" s="69" t="str">
        <f t="shared" si="74"/>
        <v/>
      </c>
      <c r="DJ99" s="70"/>
      <c r="DK99" s="65">
        <f t="shared" ref="DK99:DK102" si="701">IF(A99 =2014,U99,"")</f>
        <v>918042</v>
      </c>
      <c r="DL99" s="51" t="str">
        <f t="shared" ref="DL99:DL102" si="702">IF(A99 =2015,U99,"")</f>
        <v/>
      </c>
      <c r="DM99" s="51" t="str">
        <f t="shared" ref="DM99:DM102" si="703">IF(A99 =2016,U99,"")</f>
        <v/>
      </c>
      <c r="DN99" s="51" t="str">
        <f t="shared" ref="DN99:DN102" si="704">IF(A99 =2017,U99,"")</f>
        <v/>
      </c>
      <c r="DO99" s="69" t="str">
        <f t="shared" si="79"/>
        <v/>
      </c>
      <c r="DP99" s="51"/>
      <c r="DQ99" s="51"/>
      <c r="DR99" s="51"/>
      <c r="DS99" s="51"/>
      <c r="DT99" s="51"/>
      <c r="DU99" s="181"/>
    </row>
    <row r="100" spans="1:125" ht="15" x14ac:dyDescent="0.25">
      <c r="A100" s="50">
        <v>2015</v>
      </c>
      <c r="B100" s="51" t="s">
        <v>357</v>
      </c>
      <c r="C100" s="50" t="s">
        <v>358</v>
      </c>
      <c r="D100" s="53" t="s">
        <v>193</v>
      </c>
      <c r="E100" s="50" t="s">
        <v>7</v>
      </c>
      <c r="F100" s="54">
        <v>28117340</v>
      </c>
      <c r="G100" s="54">
        <v>89350620</v>
      </c>
      <c r="H100" s="54">
        <v>7097123</v>
      </c>
      <c r="I100" s="55">
        <v>82992378</v>
      </c>
      <c r="J100" s="50"/>
      <c r="K100" s="50" t="s">
        <v>2032</v>
      </c>
      <c r="L100" s="58" t="s">
        <v>2032</v>
      </c>
      <c r="M100" s="58" t="s">
        <v>2032</v>
      </c>
      <c r="N100" s="58" t="s">
        <v>2032</v>
      </c>
      <c r="O100" s="58" t="s">
        <v>2032</v>
      </c>
      <c r="P100" s="59"/>
      <c r="Q100" s="60">
        <v>32803762</v>
      </c>
      <c r="R100" s="60">
        <v>24356393</v>
      </c>
      <c r="S100" s="60">
        <v>17331149</v>
      </c>
      <c r="T100" s="60">
        <v>7586175</v>
      </c>
      <c r="U100" s="60">
        <v>914899</v>
      </c>
      <c r="V100" s="79"/>
      <c r="W100" s="61">
        <f t="shared" si="628"/>
        <v>82992378</v>
      </c>
      <c r="X100" s="101">
        <v>23677448</v>
      </c>
      <c r="Y100" s="50"/>
      <c r="Z100" s="50" t="s">
        <v>193</v>
      </c>
      <c r="AA100" s="51" t="str">
        <f t="shared" si="667"/>
        <v/>
      </c>
      <c r="AB100" s="68" t="str">
        <f t="shared" si="668"/>
        <v/>
      </c>
      <c r="AC100" s="68" t="str">
        <f t="shared" si="669"/>
        <v/>
      </c>
      <c r="AD100" s="68" t="str">
        <f t="shared" si="670"/>
        <v/>
      </c>
      <c r="AE100" s="68" t="str">
        <f t="shared" si="671"/>
        <v/>
      </c>
      <c r="AF100" s="68" t="str">
        <f t="shared" si="672"/>
        <v/>
      </c>
      <c r="AG100" s="67" t="str">
        <f t="shared" si="7"/>
        <v/>
      </c>
      <c r="AH100" s="51"/>
      <c r="AI100" s="80">
        <f t="shared" si="8"/>
        <v>28117340</v>
      </c>
      <c r="AJ100" s="68">
        <f t="shared" si="9"/>
        <v>82992378</v>
      </c>
      <c r="AK100" s="68">
        <f t="shared" si="10"/>
        <v>32803762</v>
      </c>
      <c r="AL100" s="68">
        <f t="shared" si="11"/>
        <v>24356393</v>
      </c>
      <c r="AM100" s="68">
        <f t="shared" si="12"/>
        <v>17331149</v>
      </c>
      <c r="AN100" s="68">
        <f t="shared" si="13"/>
        <v>8501074</v>
      </c>
      <c r="AO100" s="67">
        <f t="shared" si="14"/>
        <v>23677448</v>
      </c>
      <c r="AP100" s="51"/>
      <c r="AQ100" s="51" t="str">
        <f t="shared" si="15"/>
        <v/>
      </c>
      <c r="AR100" s="68" t="str">
        <f t="shared" si="16"/>
        <v/>
      </c>
      <c r="AS100" s="68" t="str">
        <f t="shared" si="17"/>
        <v/>
      </c>
      <c r="AT100" s="68" t="str">
        <f t="shared" si="18"/>
        <v/>
      </c>
      <c r="AU100" s="68" t="str">
        <f t="shared" si="19"/>
        <v/>
      </c>
      <c r="AV100" s="68" t="str">
        <f t="shared" si="20"/>
        <v/>
      </c>
      <c r="AW100" s="67" t="str">
        <f t="shared" si="21"/>
        <v/>
      </c>
      <c r="AX100" s="51"/>
      <c r="AY100" s="51" t="str">
        <f t="shared" si="22"/>
        <v/>
      </c>
      <c r="AZ100" s="68" t="str">
        <f t="shared" si="23"/>
        <v/>
      </c>
      <c r="BA100" s="68" t="str">
        <f t="shared" si="24"/>
        <v/>
      </c>
      <c r="BB100" s="68" t="str">
        <f t="shared" si="25"/>
        <v/>
      </c>
      <c r="BC100" s="68" t="str">
        <f t="shared" si="26"/>
        <v/>
      </c>
      <c r="BD100" s="68" t="str">
        <f t="shared" si="27"/>
        <v/>
      </c>
      <c r="BE100" s="68" t="str">
        <f t="shared" si="28"/>
        <v/>
      </c>
      <c r="BF100" s="51"/>
      <c r="BG100" s="69" t="str">
        <f t="shared" si="29"/>
        <v/>
      </c>
      <c r="BH100" s="67" t="str">
        <f t="shared" si="30"/>
        <v/>
      </c>
      <c r="BI100" s="67" t="str">
        <f t="shared" si="31"/>
        <v/>
      </c>
      <c r="BJ100" s="67" t="str">
        <f t="shared" si="32"/>
        <v/>
      </c>
      <c r="BK100" s="67" t="str">
        <f t="shared" si="33"/>
        <v/>
      </c>
      <c r="BL100" s="67" t="str">
        <f t="shared" si="34"/>
        <v/>
      </c>
      <c r="BM100" s="65" t="str">
        <f t="shared" si="35"/>
        <v/>
      </c>
      <c r="BN100" s="51"/>
      <c r="BO100" s="51" t="str">
        <f t="shared" si="673"/>
        <v/>
      </c>
      <c r="BP100" s="71">
        <f t="shared" si="674"/>
        <v>28117340</v>
      </c>
      <c r="BQ100" s="51" t="str">
        <f t="shared" si="675"/>
        <v/>
      </c>
      <c r="BR100" s="51" t="str">
        <f t="shared" si="676"/>
        <v/>
      </c>
      <c r="BS100" s="69" t="str">
        <f t="shared" si="40"/>
        <v/>
      </c>
      <c r="BT100" s="51"/>
      <c r="BU100" s="68" t="str">
        <f t="shared" si="677"/>
        <v/>
      </c>
      <c r="BV100" s="65">
        <f t="shared" si="678"/>
        <v>82992378</v>
      </c>
      <c r="BW100" s="68" t="str">
        <f t="shared" si="679"/>
        <v/>
      </c>
      <c r="BX100" s="68" t="str">
        <f t="shared" si="680"/>
        <v/>
      </c>
      <c r="BY100" s="67" t="str">
        <f t="shared" si="44"/>
        <v/>
      </c>
      <c r="BZ100" s="68"/>
      <c r="CA100" s="65" t="str">
        <f t="shared" si="45"/>
        <v/>
      </c>
      <c r="CB100" s="67">
        <f t="shared" si="46"/>
        <v>23677448</v>
      </c>
      <c r="CC100" s="67" t="str">
        <f t="shared" si="47"/>
        <v/>
      </c>
      <c r="CD100" s="67" t="str">
        <f t="shared" si="48"/>
        <v/>
      </c>
      <c r="CE100" s="67" t="str">
        <f t="shared" si="49"/>
        <v/>
      </c>
      <c r="CF100" s="68"/>
      <c r="CG100" s="68" t="str">
        <f t="shared" si="681"/>
        <v/>
      </c>
      <c r="CH100" s="65">
        <f t="shared" si="682"/>
        <v>82992378</v>
      </c>
      <c r="CI100" s="68" t="str">
        <f t="shared" si="683"/>
        <v/>
      </c>
      <c r="CJ100" s="68" t="str">
        <f t="shared" si="684"/>
        <v/>
      </c>
      <c r="CK100" s="67" t="str">
        <f t="shared" si="54"/>
        <v/>
      </c>
      <c r="CL100" s="68"/>
      <c r="CM100" s="68" t="str">
        <f t="shared" si="685"/>
        <v/>
      </c>
      <c r="CN100" s="65">
        <f t="shared" si="686"/>
        <v>32803762</v>
      </c>
      <c r="CO100" s="68" t="str">
        <f t="shared" si="687"/>
        <v/>
      </c>
      <c r="CP100" s="68" t="str">
        <f t="shared" si="688"/>
        <v/>
      </c>
      <c r="CQ100" s="67" t="str">
        <f t="shared" si="59"/>
        <v/>
      </c>
      <c r="CR100" s="68"/>
      <c r="CS100" s="68" t="str">
        <f t="shared" si="689"/>
        <v/>
      </c>
      <c r="CT100" s="65">
        <f t="shared" si="690"/>
        <v>24356393</v>
      </c>
      <c r="CU100" s="68" t="str">
        <f t="shared" si="691"/>
        <v/>
      </c>
      <c r="CV100" s="68" t="str">
        <f t="shared" si="692"/>
        <v/>
      </c>
      <c r="CW100" s="67" t="str">
        <f t="shared" si="64"/>
        <v/>
      </c>
      <c r="CX100" s="68"/>
      <c r="CY100" s="68" t="str">
        <f t="shared" si="693"/>
        <v/>
      </c>
      <c r="CZ100" s="65">
        <f t="shared" si="694"/>
        <v>17331149</v>
      </c>
      <c r="DA100" s="68" t="str">
        <f t="shared" si="695"/>
        <v/>
      </c>
      <c r="DB100" s="68" t="str">
        <f t="shared" si="696"/>
        <v/>
      </c>
      <c r="DC100" s="67" t="str">
        <f t="shared" si="69"/>
        <v/>
      </c>
      <c r="DD100" s="68"/>
      <c r="DE100" s="68" t="str">
        <f t="shared" si="697"/>
        <v/>
      </c>
      <c r="DF100" s="65">
        <f t="shared" si="698"/>
        <v>7586175</v>
      </c>
      <c r="DG100" s="51" t="str">
        <f t="shared" si="699"/>
        <v/>
      </c>
      <c r="DH100" s="51" t="str">
        <f t="shared" si="700"/>
        <v/>
      </c>
      <c r="DI100" s="69" t="str">
        <f t="shared" si="74"/>
        <v/>
      </c>
      <c r="DJ100" s="51"/>
      <c r="DK100" s="51" t="str">
        <f t="shared" si="701"/>
        <v/>
      </c>
      <c r="DL100" s="65">
        <f t="shared" si="702"/>
        <v>914899</v>
      </c>
      <c r="DM100" s="51" t="str">
        <f t="shared" si="703"/>
        <v/>
      </c>
      <c r="DN100" s="51" t="str">
        <f t="shared" si="704"/>
        <v/>
      </c>
      <c r="DO100" s="69" t="str">
        <f t="shared" si="79"/>
        <v/>
      </c>
      <c r="DP100" s="51"/>
      <c r="DQ100" s="51"/>
      <c r="DR100" s="51"/>
      <c r="DS100" s="51"/>
      <c r="DT100" s="51"/>
      <c r="DU100" s="181"/>
    </row>
    <row r="101" spans="1:125" ht="15" x14ac:dyDescent="0.25">
      <c r="A101" s="50">
        <v>2016</v>
      </c>
      <c r="B101" s="51" t="s">
        <v>357</v>
      </c>
      <c r="C101" s="50" t="s">
        <v>358</v>
      </c>
      <c r="D101" s="53" t="s">
        <v>193</v>
      </c>
      <c r="E101" s="50" t="s">
        <v>7</v>
      </c>
      <c r="F101" s="54">
        <v>26323460</v>
      </c>
      <c r="G101" s="54">
        <v>84719395</v>
      </c>
      <c r="H101" s="54">
        <v>7234405</v>
      </c>
      <c r="I101" s="55">
        <v>80601503</v>
      </c>
      <c r="J101" s="50"/>
      <c r="K101" s="50" t="s">
        <v>2032</v>
      </c>
      <c r="L101" s="58" t="s">
        <v>2032</v>
      </c>
      <c r="M101" s="58" t="s">
        <v>2032</v>
      </c>
      <c r="N101" s="58" t="s">
        <v>2032</v>
      </c>
      <c r="O101" s="58" t="s">
        <v>2032</v>
      </c>
      <c r="P101" s="59"/>
      <c r="Q101" s="60">
        <v>30048965</v>
      </c>
      <c r="R101" s="60">
        <v>24419364</v>
      </c>
      <c r="S101" s="60">
        <v>16729366</v>
      </c>
      <c r="T101" s="60">
        <v>7415849</v>
      </c>
      <c r="U101" s="60">
        <v>1995459</v>
      </c>
      <c r="V101" s="79"/>
      <c r="W101" s="61">
        <f t="shared" si="628"/>
        <v>80609003</v>
      </c>
      <c r="X101" s="101">
        <v>8993652</v>
      </c>
      <c r="Y101" s="50"/>
      <c r="Z101" s="50" t="s">
        <v>193</v>
      </c>
      <c r="AA101" s="51" t="str">
        <f t="shared" si="667"/>
        <v/>
      </c>
      <c r="AB101" s="68" t="str">
        <f t="shared" si="668"/>
        <v/>
      </c>
      <c r="AC101" s="68" t="str">
        <f t="shared" si="669"/>
        <v/>
      </c>
      <c r="AD101" s="68" t="str">
        <f t="shared" si="670"/>
        <v/>
      </c>
      <c r="AE101" s="68" t="str">
        <f t="shared" si="671"/>
        <v/>
      </c>
      <c r="AF101" s="68" t="str">
        <f t="shared" si="672"/>
        <v/>
      </c>
      <c r="AG101" s="67" t="str">
        <f t="shared" si="7"/>
        <v/>
      </c>
      <c r="AH101" s="51"/>
      <c r="AI101" s="51" t="str">
        <f t="shared" si="8"/>
        <v/>
      </c>
      <c r="AJ101" s="68" t="str">
        <f t="shared" si="9"/>
        <v/>
      </c>
      <c r="AK101" s="68" t="str">
        <f t="shared" si="10"/>
        <v/>
      </c>
      <c r="AL101" s="68" t="str">
        <f t="shared" si="11"/>
        <v/>
      </c>
      <c r="AM101" s="68" t="str">
        <f t="shared" si="12"/>
        <v/>
      </c>
      <c r="AN101" s="68" t="str">
        <f t="shared" si="13"/>
        <v/>
      </c>
      <c r="AO101" s="67" t="str">
        <f t="shared" si="14"/>
        <v/>
      </c>
      <c r="AP101" s="51"/>
      <c r="AQ101" s="80">
        <f t="shared" si="15"/>
        <v>26323460</v>
      </c>
      <c r="AR101" s="68">
        <f t="shared" si="16"/>
        <v>80601503</v>
      </c>
      <c r="AS101" s="68">
        <f t="shared" si="17"/>
        <v>30048965</v>
      </c>
      <c r="AT101" s="68">
        <f t="shared" si="18"/>
        <v>24419364</v>
      </c>
      <c r="AU101" s="68">
        <f t="shared" si="19"/>
        <v>16729366</v>
      </c>
      <c r="AV101" s="68">
        <f t="shared" si="20"/>
        <v>9411308</v>
      </c>
      <c r="AW101" s="67">
        <f t="shared" si="21"/>
        <v>8993652</v>
      </c>
      <c r="AX101" s="51"/>
      <c r="AY101" s="51" t="str">
        <f t="shared" si="22"/>
        <v/>
      </c>
      <c r="AZ101" s="68" t="str">
        <f t="shared" si="23"/>
        <v/>
      </c>
      <c r="BA101" s="68" t="str">
        <f t="shared" si="24"/>
        <v/>
      </c>
      <c r="BB101" s="68" t="str">
        <f t="shared" si="25"/>
        <v/>
      </c>
      <c r="BC101" s="68" t="str">
        <f t="shared" si="26"/>
        <v/>
      </c>
      <c r="BD101" s="68" t="str">
        <f t="shared" si="27"/>
        <v/>
      </c>
      <c r="BE101" s="68" t="str">
        <f t="shared" si="28"/>
        <v/>
      </c>
      <c r="BF101" s="51"/>
      <c r="BG101" s="69" t="str">
        <f t="shared" si="29"/>
        <v/>
      </c>
      <c r="BH101" s="67" t="str">
        <f t="shared" si="30"/>
        <v/>
      </c>
      <c r="BI101" s="67" t="str">
        <f t="shared" si="31"/>
        <v/>
      </c>
      <c r="BJ101" s="67" t="str">
        <f t="shared" si="32"/>
        <v/>
      </c>
      <c r="BK101" s="67" t="str">
        <f t="shared" si="33"/>
        <v/>
      </c>
      <c r="BL101" s="67" t="str">
        <f t="shared" si="34"/>
        <v/>
      </c>
      <c r="BM101" s="65" t="str">
        <f t="shared" si="35"/>
        <v/>
      </c>
      <c r="BN101" s="51"/>
      <c r="BO101" s="51" t="str">
        <f t="shared" si="673"/>
        <v/>
      </c>
      <c r="BP101" s="51" t="str">
        <f t="shared" si="674"/>
        <v/>
      </c>
      <c r="BQ101" s="71">
        <f t="shared" si="675"/>
        <v>26323460</v>
      </c>
      <c r="BR101" s="51" t="str">
        <f t="shared" si="676"/>
        <v/>
      </c>
      <c r="BS101" s="69" t="str">
        <f t="shared" si="40"/>
        <v/>
      </c>
      <c r="BT101" s="51"/>
      <c r="BU101" s="68" t="str">
        <f t="shared" si="677"/>
        <v/>
      </c>
      <c r="BV101" s="68" t="str">
        <f t="shared" si="678"/>
        <v/>
      </c>
      <c r="BW101" s="65">
        <f t="shared" si="679"/>
        <v>80601503</v>
      </c>
      <c r="BX101" s="68" t="str">
        <f t="shared" si="680"/>
        <v/>
      </c>
      <c r="BY101" s="67" t="str">
        <f t="shared" si="44"/>
        <v/>
      </c>
      <c r="BZ101" s="68"/>
      <c r="CA101" s="65" t="str">
        <f t="shared" si="45"/>
        <v/>
      </c>
      <c r="CB101" s="67" t="str">
        <f t="shared" si="46"/>
        <v/>
      </c>
      <c r="CC101" s="67">
        <f t="shared" si="47"/>
        <v>8993652</v>
      </c>
      <c r="CD101" s="67" t="str">
        <f t="shared" si="48"/>
        <v/>
      </c>
      <c r="CE101" s="67" t="str">
        <f t="shared" si="49"/>
        <v/>
      </c>
      <c r="CF101" s="68"/>
      <c r="CG101" s="68" t="str">
        <f t="shared" si="681"/>
        <v/>
      </c>
      <c r="CH101" s="68" t="str">
        <f t="shared" si="682"/>
        <v/>
      </c>
      <c r="CI101" s="65">
        <f t="shared" si="683"/>
        <v>80609003</v>
      </c>
      <c r="CJ101" s="68" t="str">
        <f t="shared" si="684"/>
        <v/>
      </c>
      <c r="CK101" s="67" t="str">
        <f t="shared" si="54"/>
        <v/>
      </c>
      <c r="CL101" s="68"/>
      <c r="CM101" s="68" t="str">
        <f t="shared" si="685"/>
        <v/>
      </c>
      <c r="CN101" s="68" t="str">
        <f t="shared" si="686"/>
        <v/>
      </c>
      <c r="CO101" s="65">
        <f t="shared" si="687"/>
        <v>30048965</v>
      </c>
      <c r="CP101" s="68" t="str">
        <f t="shared" si="688"/>
        <v/>
      </c>
      <c r="CQ101" s="67" t="str">
        <f t="shared" si="59"/>
        <v/>
      </c>
      <c r="CR101" s="68"/>
      <c r="CS101" s="68" t="str">
        <f t="shared" si="689"/>
        <v/>
      </c>
      <c r="CT101" s="68" t="str">
        <f t="shared" si="690"/>
        <v/>
      </c>
      <c r="CU101" s="65">
        <f t="shared" si="691"/>
        <v>24419364</v>
      </c>
      <c r="CV101" s="68" t="str">
        <f t="shared" si="692"/>
        <v/>
      </c>
      <c r="CW101" s="67" t="str">
        <f t="shared" si="64"/>
        <v/>
      </c>
      <c r="CX101" s="68"/>
      <c r="CY101" s="68" t="str">
        <f t="shared" si="693"/>
        <v/>
      </c>
      <c r="CZ101" s="68" t="str">
        <f t="shared" si="694"/>
        <v/>
      </c>
      <c r="DA101" s="65">
        <f t="shared" si="695"/>
        <v>16729366</v>
      </c>
      <c r="DB101" s="68" t="str">
        <f t="shared" si="696"/>
        <v/>
      </c>
      <c r="DC101" s="67" t="str">
        <f t="shared" si="69"/>
        <v/>
      </c>
      <c r="DD101" s="68"/>
      <c r="DE101" s="68" t="str">
        <f t="shared" si="697"/>
        <v/>
      </c>
      <c r="DF101" s="51" t="str">
        <f t="shared" si="698"/>
        <v/>
      </c>
      <c r="DG101" s="65">
        <f t="shared" si="699"/>
        <v>7415849</v>
      </c>
      <c r="DH101" s="51" t="str">
        <f t="shared" si="700"/>
        <v/>
      </c>
      <c r="DI101" s="69" t="str">
        <f t="shared" si="74"/>
        <v/>
      </c>
      <c r="DJ101" s="51"/>
      <c r="DK101" s="51" t="str">
        <f t="shared" si="701"/>
        <v/>
      </c>
      <c r="DL101" s="51" t="str">
        <f t="shared" si="702"/>
        <v/>
      </c>
      <c r="DM101" s="65">
        <f t="shared" si="703"/>
        <v>1995459</v>
      </c>
      <c r="DN101" s="51" t="str">
        <f t="shared" si="704"/>
        <v/>
      </c>
      <c r="DO101" s="69" t="str">
        <f t="shared" si="79"/>
        <v/>
      </c>
      <c r="DP101" s="51"/>
      <c r="DQ101" s="51"/>
      <c r="DR101" s="51"/>
      <c r="DS101" s="51"/>
      <c r="DT101" s="51"/>
      <c r="DU101" s="181"/>
    </row>
    <row r="102" spans="1:125" ht="15" x14ac:dyDescent="0.25">
      <c r="A102" s="50">
        <v>2017</v>
      </c>
      <c r="B102" s="51" t="s">
        <v>357</v>
      </c>
      <c r="C102" s="50" t="s">
        <v>358</v>
      </c>
      <c r="D102" s="53" t="s">
        <v>193</v>
      </c>
      <c r="E102" s="50" t="s">
        <v>7</v>
      </c>
      <c r="F102" s="54">
        <v>25263321</v>
      </c>
      <c r="G102" s="54">
        <v>81592469</v>
      </c>
      <c r="H102" s="54">
        <v>7181731</v>
      </c>
      <c r="I102" s="55">
        <v>83038078</v>
      </c>
      <c r="J102" s="50"/>
      <c r="K102" s="50" t="s">
        <v>2032</v>
      </c>
      <c r="L102" s="58" t="s">
        <v>2032</v>
      </c>
      <c r="M102" s="58" t="s">
        <v>2032</v>
      </c>
      <c r="N102" s="58" t="s">
        <v>2032</v>
      </c>
      <c r="O102" s="58" t="s">
        <v>2032</v>
      </c>
      <c r="P102" s="59"/>
      <c r="Q102" s="60">
        <v>35662662</v>
      </c>
      <c r="R102" s="60">
        <v>24114636</v>
      </c>
      <c r="S102" s="60">
        <v>15373438</v>
      </c>
      <c r="T102" s="60">
        <v>5811498</v>
      </c>
      <c r="U102" s="60">
        <v>2083569</v>
      </c>
      <c r="V102" s="79"/>
      <c r="W102" s="61">
        <f t="shared" si="628"/>
        <v>83045803</v>
      </c>
      <c r="X102" s="101">
        <v>13648952</v>
      </c>
      <c r="Y102" s="50"/>
      <c r="Z102" s="50" t="s">
        <v>193</v>
      </c>
      <c r="AA102" s="51" t="str">
        <f t="shared" si="667"/>
        <v/>
      </c>
      <c r="AB102" s="68" t="str">
        <f t="shared" si="668"/>
        <v/>
      </c>
      <c r="AC102" s="68" t="str">
        <f t="shared" si="669"/>
        <v/>
      </c>
      <c r="AD102" s="68" t="str">
        <f t="shared" si="670"/>
        <v/>
      </c>
      <c r="AE102" s="68" t="str">
        <f t="shared" si="671"/>
        <v/>
      </c>
      <c r="AF102" s="68" t="str">
        <f t="shared" si="672"/>
        <v/>
      </c>
      <c r="AG102" s="67" t="str">
        <f t="shared" si="7"/>
        <v/>
      </c>
      <c r="AH102" s="51"/>
      <c r="AI102" s="51" t="str">
        <f t="shared" si="8"/>
        <v/>
      </c>
      <c r="AJ102" s="68" t="str">
        <f t="shared" si="9"/>
        <v/>
      </c>
      <c r="AK102" s="68" t="str">
        <f t="shared" si="10"/>
        <v/>
      </c>
      <c r="AL102" s="68" t="str">
        <f t="shared" si="11"/>
        <v/>
      </c>
      <c r="AM102" s="68" t="str">
        <f t="shared" si="12"/>
        <v/>
      </c>
      <c r="AN102" s="68" t="str">
        <f t="shared" si="13"/>
        <v/>
      </c>
      <c r="AO102" s="67" t="str">
        <f t="shared" si="14"/>
        <v/>
      </c>
      <c r="AP102" s="51"/>
      <c r="AQ102" s="51" t="str">
        <f t="shared" si="15"/>
        <v/>
      </c>
      <c r="AR102" s="68" t="str">
        <f t="shared" si="16"/>
        <v/>
      </c>
      <c r="AS102" s="68" t="str">
        <f t="shared" si="17"/>
        <v/>
      </c>
      <c r="AT102" s="68" t="str">
        <f t="shared" si="18"/>
        <v/>
      </c>
      <c r="AU102" s="68" t="str">
        <f t="shared" si="19"/>
        <v/>
      </c>
      <c r="AV102" s="68" t="str">
        <f t="shared" si="20"/>
        <v/>
      </c>
      <c r="AW102" s="67" t="str">
        <f t="shared" si="21"/>
        <v/>
      </c>
      <c r="AX102" s="51"/>
      <c r="AY102" s="80">
        <f t="shared" si="22"/>
        <v>25263321</v>
      </c>
      <c r="AZ102" s="68">
        <f t="shared" si="23"/>
        <v>83038078</v>
      </c>
      <c r="BA102" s="68">
        <f t="shared" si="24"/>
        <v>35662662</v>
      </c>
      <c r="BB102" s="68">
        <f t="shared" si="25"/>
        <v>24114636</v>
      </c>
      <c r="BC102" s="68">
        <f t="shared" si="26"/>
        <v>15373438</v>
      </c>
      <c r="BD102" s="68">
        <f t="shared" si="27"/>
        <v>7895067</v>
      </c>
      <c r="BE102" s="68">
        <f t="shared" si="28"/>
        <v>13648952</v>
      </c>
      <c r="BF102" s="51"/>
      <c r="BG102" s="69" t="str">
        <f t="shared" si="29"/>
        <v/>
      </c>
      <c r="BH102" s="67" t="str">
        <f t="shared" si="30"/>
        <v/>
      </c>
      <c r="BI102" s="67" t="str">
        <f t="shared" si="31"/>
        <v/>
      </c>
      <c r="BJ102" s="67" t="str">
        <f t="shared" si="32"/>
        <v/>
      </c>
      <c r="BK102" s="67" t="str">
        <f t="shared" si="33"/>
        <v/>
      </c>
      <c r="BL102" s="67" t="str">
        <f t="shared" si="34"/>
        <v/>
      </c>
      <c r="BM102" s="65" t="str">
        <f t="shared" si="35"/>
        <v/>
      </c>
      <c r="BN102" s="51"/>
      <c r="BO102" s="51" t="str">
        <f t="shared" si="673"/>
        <v/>
      </c>
      <c r="BP102" s="51" t="str">
        <f t="shared" si="674"/>
        <v/>
      </c>
      <c r="BQ102" s="51" t="str">
        <f t="shared" si="675"/>
        <v/>
      </c>
      <c r="BR102" s="71">
        <f t="shared" si="676"/>
        <v>25263321</v>
      </c>
      <c r="BS102" s="69" t="str">
        <f t="shared" si="40"/>
        <v/>
      </c>
      <c r="BT102" s="51"/>
      <c r="BU102" s="68" t="str">
        <f t="shared" si="677"/>
        <v/>
      </c>
      <c r="BV102" s="68" t="str">
        <f t="shared" si="678"/>
        <v/>
      </c>
      <c r="BW102" s="68" t="str">
        <f t="shared" si="679"/>
        <v/>
      </c>
      <c r="BX102" s="65">
        <f t="shared" si="680"/>
        <v>83038078</v>
      </c>
      <c r="BY102" s="67" t="str">
        <f t="shared" si="44"/>
        <v/>
      </c>
      <c r="BZ102" s="68"/>
      <c r="CA102" s="65" t="str">
        <f t="shared" si="45"/>
        <v/>
      </c>
      <c r="CB102" s="67" t="str">
        <f t="shared" si="46"/>
        <v/>
      </c>
      <c r="CC102" s="67" t="str">
        <f t="shared" si="47"/>
        <v/>
      </c>
      <c r="CD102" s="67">
        <f t="shared" si="48"/>
        <v>13648952</v>
      </c>
      <c r="CE102" s="67" t="str">
        <f t="shared" si="49"/>
        <v/>
      </c>
      <c r="CF102" s="68"/>
      <c r="CG102" s="68" t="str">
        <f t="shared" si="681"/>
        <v/>
      </c>
      <c r="CH102" s="68" t="str">
        <f t="shared" si="682"/>
        <v/>
      </c>
      <c r="CI102" s="68" t="str">
        <f t="shared" si="683"/>
        <v/>
      </c>
      <c r="CJ102" s="65">
        <f t="shared" si="684"/>
        <v>83045803</v>
      </c>
      <c r="CK102" s="67" t="str">
        <f t="shared" si="54"/>
        <v/>
      </c>
      <c r="CL102" s="68"/>
      <c r="CM102" s="68" t="str">
        <f t="shared" si="685"/>
        <v/>
      </c>
      <c r="CN102" s="68" t="str">
        <f t="shared" si="686"/>
        <v/>
      </c>
      <c r="CO102" s="68" t="str">
        <f t="shared" si="687"/>
        <v/>
      </c>
      <c r="CP102" s="65">
        <f t="shared" si="688"/>
        <v>35662662</v>
      </c>
      <c r="CQ102" s="67" t="str">
        <f t="shared" si="59"/>
        <v/>
      </c>
      <c r="CR102" s="68"/>
      <c r="CS102" s="68" t="str">
        <f t="shared" si="689"/>
        <v/>
      </c>
      <c r="CT102" s="68" t="str">
        <f t="shared" si="690"/>
        <v/>
      </c>
      <c r="CU102" s="68" t="str">
        <f t="shared" si="691"/>
        <v/>
      </c>
      <c r="CV102" s="65">
        <f t="shared" si="692"/>
        <v>24114636</v>
      </c>
      <c r="CW102" s="67" t="str">
        <f t="shared" si="64"/>
        <v/>
      </c>
      <c r="CX102" s="68"/>
      <c r="CY102" s="68" t="str">
        <f t="shared" si="693"/>
        <v/>
      </c>
      <c r="CZ102" s="68" t="str">
        <f t="shared" si="694"/>
        <v/>
      </c>
      <c r="DA102" s="68" t="str">
        <f t="shared" si="695"/>
        <v/>
      </c>
      <c r="DB102" s="65">
        <f t="shared" si="696"/>
        <v>15373438</v>
      </c>
      <c r="DC102" s="67" t="str">
        <f t="shared" si="69"/>
        <v/>
      </c>
      <c r="DD102" s="68"/>
      <c r="DE102" s="68" t="str">
        <f t="shared" si="697"/>
        <v/>
      </c>
      <c r="DF102" s="51" t="str">
        <f t="shared" si="698"/>
        <v/>
      </c>
      <c r="DG102" s="51" t="str">
        <f t="shared" si="699"/>
        <v/>
      </c>
      <c r="DH102" s="65">
        <f t="shared" si="700"/>
        <v>5811498</v>
      </c>
      <c r="DI102" s="69" t="str">
        <f t="shared" si="74"/>
        <v/>
      </c>
      <c r="DJ102" s="51"/>
      <c r="DK102" s="51" t="str">
        <f t="shared" si="701"/>
        <v/>
      </c>
      <c r="DL102" s="51" t="str">
        <f t="shared" si="702"/>
        <v/>
      </c>
      <c r="DM102" s="51" t="str">
        <f t="shared" si="703"/>
        <v/>
      </c>
      <c r="DN102" s="65">
        <f t="shared" si="704"/>
        <v>2083569</v>
      </c>
      <c r="DO102" s="69" t="str">
        <f t="shared" si="79"/>
        <v/>
      </c>
      <c r="DP102" s="51"/>
      <c r="DQ102" s="51"/>
      <c r="DR102" s="51"/>
      <c r="DS102" s="51"/>
      <c r="DT102" s="51"/>
      <c r="DU102" s="181"/>
    </row>
    <row r="103" spans="1:125" ht="15" x14ac:dyDescent="0.25">
      <c r="A103" s="56">
        <v>2018</v>
      </c>
      <c r="B103" s="51" t="s">
        <v>357</v>
      </c>
      <c r="C103" s="50" t="s">
        <v>358</v>
      </c>
      <c r="D103" s="53" t="s">
        <v>193</v>
      </c>
      <c r="E103" s="50" t="s">
        <v>7</v>
      </c>
      <c r="F103" s="89">
        <v>23820716</v>
      </c>
      <c r="G103" s="89">
        <v>74007157</v>
      </c>
      <c r="H103" s="89">
        <v>7184725</v>
      </c>
      <c r="I103" s="90">
        <v>87405807</v>
      </c>
      <c r="J103" s="56" t="s">
        <v>209</v>
      </c>
      <c r="K103" s="50" t="s">
        <v>2032</v>
      </c>
      <c r="L103" s="112">
        <v>87405807</v>
      </c>
      <c r="M103" s="58"/>
      <c r="N103" s="58"/>
      <c r="O103" s="58"/>
      <c r="P103" s="91"/>
      <c r="Q103" s="92">
        <v>39076054</v>
      </c>
      <c r="R103" s="92">
        <v>23758107</v>
      </c>
      <c r="S103" s="92">
        <v>16147175</v>
      </c>
      <c r="T103" s="92">
        <v>8432428</v>
      </c>
      <c r="U103" s="92">
        <v>0</v>
      </c>
      <c r="V103" s="94"/>
      <c r="W103" s="61">
        <f t="shared" si="628"/>
        <v>87413764</v>
      </c>
      <c r="X103" s="90">
        <v>30003661</v>
      </c>
      <c r="Y103" s="50"/>
      <c r="Z103" s="50"/>
      <c r="AA103" s="102"/>
      <c r="AB103" s="64"/>
      <c r="AC103" s="64"/>
      <c r="AD103" s="64"/>
      <c r="AE103" s="65"/>
      <c r="AF103" s="65"/>
      <c r="AG103" s="67" t="str">
        <f t="shared" si="7"/>
        <v/>
      </c>
      <c r="AH103" s="51"/>
      <c r="AI103" s="51" t="str">
        <f t="shared" si="8"/>
        <v/>
      </c>
      <c r="AJ103" s="68" t="str">
        <f t="shared" si="9"/>
        <v/>
      </c>
      <c r="AK103" s="68" t="str">
        <f t="shared" si="10"/>
        <v/>
      </c>
      <c r="AL103" s="68" t="str">
        <f t="shared" si="11"/>
        <v/>
      </c>
      <c r="AM103" s="68" t="str">
        <f t="shared" si="12"/>
        <v/>
      </c>
      <c r="AN103" s="68" t="str">
        <f t="shared" si="13"/>
        <v/>
      </c>
      <c r="AO103" s="67" t="str">
        <f t="shared" si="14"/>
        <v/>
      </c>
      <c r="AP103" s="51"/>
      <c r="AQ103" s="51" t="str">
        <f t="shared" si="15"/>
        <v/>
      </c>
      <c r="AR103" s="68" t="str">
        <f t="shared" si="16"/>
        <v/>
      </c>
      <c r="AS103" s="68" t="str">
        <f t="shared" si="17"/>
        <v/>
      </c>
      <c r="AT103" s="68" t="str">
        <f t="shared" si="18"/>
        <v/>
      </c>
      <c r="AU103" s="68" t="str">
        <f t="shared" si="19"/>
        <v/>
      </c>
      <c r="AV103" s="68" t="str">
        <f t="shared" si="20"/>
        <v/>
      </c>
      <c r="AW103" s="67" t="str">
        <f t="shared" si="21"/>
        <v/>
      </c>
      <c r="AX103" s="51"/>
      <c r="AY103" s="51" t="str">
        <f t="shared" si="22"/>
        <v/>
      </c>
      <c r="AZ103" s="68" t="str">
        <f t="shared" si="23"/>
        <v/>
      </c>
      <c r="BA103" s="68" t="str">
        <f t="shared" si="24"/>
        <v/>
      </c>
      <c r="BB103" s="68" t="str">
        <f t="shared" si="25"/>
        <v/>
      </c>
      <c r="BC103" s="68" t="str">
        <f t="shared" si="26"/>
        <v/>
      </c>
      <c r="BD103" s="68" t="str">
        <f t="shared" si="27"/>
        <v/>
      </c>
      <c r="BE103" s="68" t="str">
        <f t="shared" si="28"/>
        <v/>
      </c>
      <c r="BF103" s="51"/>
      <c r="BG103" s="96">
        <f t="shared" si="29"/>
        <v>23820716</v>
      </c>
      <c r="BH103" s="67">
        <f t="shared" si="30"/>
        <v>87405807</v>
      </c>
      <c r="BI103" s="67">
        <f t="shared" si="31"/>
        <v>39076054</v>
      </c>
      <c r="BJ103" s="67">
        <f t="shared" si="32"/>
        <v>23758107</v>
      </c>
      <c r="BK103" s="67">
        <f t="shared" si="33"/>
        <v>16147175</v>
      </c>
      <c r="BL103" s="67">
        <f t="shared" si="34"/>
        <v>8432428</v>
      </c>
      <c r="BM103" s="65">
        <f t="shared" si="35"/>
        <v>30003661</v>
      </c>
      <c r="BN103" s="70"/>
      <c r="BO103" s="70"/>
      <c r="BP103" s="51"/>
      <c r="BQ103" s="51"/>
      <c r="BR103" s="51"/>
      <c r="BS103" s="96">
        <f t="shared" si="40"/>
        <v>23820716</v>
      </c>
      <c r="BT103" s="70"/>
      <c r="BU103" s="65"/>
      <c r="BV103" s="68"/>
      <c r="BW103" s="68"/>
      <c r="BX103" s="68"/>
      <c r="BY103" s="67">
        <f t="shared" si="44"/>
        <v>87405807</v>
      </c>
      <c r="BZ103" s="65"/>
      <c r="CA103" s="65" t="str">
        <f t="shared" si="45"/>
        <v/>
      </c>
      <c r="CB103" s="67" t="str">
        <f t="shared" si="46"/>
        <v/>
      </c>
      <c r="CC103" s="67" t="str">
        <f t="shared" si="47"/>
        <v/>
      </c>
      <c r="CD103" s="67" t="str">
        <f t="shared" si="48"/>
        <v/>
      </c>
      <c r="CE103" s="67">
        <f t="shared" si="49"/>
        <v>30003661</v>
      </c>
      <c r="CF103" s="65"/>
      <c r="CG103" s="65"/>
      <c r="CH103" s="68"/>
      <c r="CI103" s="68"/>
      <c r="CJ103" s="68"/>
      <c r="CK103" s="67">
        <f t="shared" si="54"/>
        <v>87413764</v>
      </c>
      <c r="CL103" s="65"/>
      <c r="CM103" s="65"/>
      <c r="CN103" s="68"/>
      <c r="CO103" s="68"/>
      <c r="CP103" s="68"/>
      <c r="CQ103" s="67">
        <f t="shared" si="59"/>
        <v>39076054</v>
      </c>
      <c r="CR103" s="65"/>
      <c r="CS103" s="65"/>
      <c r="CT103" s="68"/>
      <c r="CU103" s="68"/>
      <c r="CV103" s="68"/>
      <c r="CW103" s="67">
        <f t="shared" si="64"/>
        <v>23758107</v>
      </c>
      <c r="CX103" s="65"/>
      <c r="CY103" s="65"/>
      <c r="CZ103" s="68"/>
      <c r="DA103" s="68"/>
      <c r="DB103" s="68"/>
      <c r="DC103" s="67">
        <f t="shared" si="69"/>
        <v>16147175</v>
      </c>
      <c r="DD103" s="65"/>
      <c r="DE103" s="65"/>
      <c r="DF103" s="51"/>
      <c r="DG103" s="51"/>
      <c r="DH103" s="51"/>
      <c r="DI103" s="67">
        <f t="shared" si="74"/>
        <v>8432428</v>
      </c>
      <c r="DJ103" s="70"/>
      <c r="DK103" s="70"/>
      <c r="DL103" s="51"/>
      <c r="DM103" s="51"/>
      <c r="DN103" s="51"/>
      <c r="DO103" s="67">
        <f t="shared" si="79"/>
        <v>39076054</v>
      </c>
      <c r="DP103" s="51"/>
      <c r="DQ103" s="51"/>
      <c r="DR103" s="51"/>
      <c r="DS103" s="51"/>
      <c r="DT103" s="51"/>
      <c r="DU103" s="181"/>
    </row>
    <row r="104" spans="1:125" ht="15" x14ac:dyDescent="0.25">
      <c r="A104" s="50"/>
      <c r="B104" s="51"/>
      <c r="C104" s="50"/>
      <c r="D104" s="53"/>
      <c r="E104" s="50"/>
      <c r="F104" s="54"/>
      <c r="G104" s="54"/>
      <c r="H104" s="54"/>
      <c r="I104" s="55"/>
      <c r="J104" s="50"/>
      <c r="K104" s="50" t="s">
        <v>2032</v>
      </c>
      <c r="L104" s="58"/>
      <c r="M104" s="58"/>
      <c r="N104" s="58"/>
      <c r="O104" s="58"/>
      <c r="P104" s="59"/>
      <c r="Q104" s="60"/>
      <c r="R104" s="60"/>
      <c r="S104" s="60"/>
      <c r="T104" s="60"/>
      <c r="U104" s="60"/>
      <c r="V104" s="79"/>
      <c r="W104" s="61">
        <f t="shared" si="628"/>
        <v>0</v>
      </c>
      <c r="X104" s="101"/>
      <c r="Y104" s="50"/>
      <c r="Z104" s="50"/>
      <c r="AA104" s="102"/>
      <c r="AB104" s="64"/>
      <c r="AC104" s="64"/>
      <c r="AD104" s="64"/>
      <c r="AE104" s="65"/>
      <c r="AF104" s="65"/>
      <c r="AG104" s="67" t="str">
        <f t="shared" si="7"/>
        <v/>
      </c>
      <c r="AH104" s="51"/>
      <c r="AI104" s="51" t="str">
        <f t="shared" si="8"/>
        <v/>
      </c>
      <c r="AJ104" s="68" t="str">
        <f t="shared" si="9"/>
        <v/>
      </c>
      <c r="AK104" s="68" t="str">
        <f t="shared" si="10"/>
        <v/>
      </c>
      <c r="AL104" s="68" t="str">
        <f t="shared" si="11"/>
        <v/>
      </c>
      <c r="AM104" s="68" t="str">
        <f t="shared" si="12"/>
        <v/>
      </c>
      <c r="AN104" s="68" t="str">
        <f t="shared" si="13"/>
        <v/>
      </c>
      <c r="AO104" s="67" t="str">
        <f t="shared" si="14"/>
        <v/>
      </c>
      <c r="AP104" s="51"/>
      <c r="AQ104" s="51" t="str">
        <f t="shared" si="15"/>
        <v/>
      </c>
      <c r="AR104" s="68" t="str">
        <f t="shared" si="16"/>
        <v/>
      </c>
      <c r="AS104" s="68" t="str">
        <f t="shared" si="17"/>
        <v/>
      </c>
      <c r="AT104" s="68" t="str">
        <f t="shared" si="18"/>
        <v/>
      </c>
      <c r="AU104" s="68" t="str">
        <f t="shared" si="19"/>
        <v/>
      </c>
      <c r="AV104" s="68" t="str">
        <f t="shared" si="20"/>
        <v/>
      </c>
      <c r="AW104" s="67" t="str">
        <f t="shared" si="21"/>
        <v/>
      </c>
      <c r="AX104" s="51"/>
      <c r="AY104" s="51" t="str">
        <f t="shared" si="22"/>
        <v/>
      </c>
      <c r="AZ104" s="68" t="str">
        <f t="shared" si="23"/>
        <v/>
      </c>
      <c r="BA104" s="68" t="str">
        <f t="shared" si="24"/>
        <v/>
      </c>
      <c r="BB104" s="68" t="str">
        <f t="shared" si="25"/>
        <v/>
      </c>
      <c r="BC104" s="68" t="str">
        <f t="shared" si="26"/>
        <v/>
      </c>
      <c r="BD104" s="68" t="str">
        <f t="shared" si="27"/>
        <v/>
      </c>
      <c r="BE104" s="68" t="str">
        <f t="shared" si="28"/>
        <v/>
      </c>
      <c r="BF104" s="51"/>
      <c r="BG104" s="69" t="str">
        <f t="shared" si="29"/>
        <v/>
      </c>
      <c r="BH104" s="67" t="str">
        <f t="shared" si="30"/>
        <v/>
      </c>
      <c r="BI104" s="67" t="str">
        <f t="shared" si="31"/>
        <v/>
      </c>
      <c r="BJ104" s="67" t="str">
        <f t="shared" si="32"/>
        <v/>
      </c>
      <c r="BK104" s="67" t="str">
        <f t="shared" si="33"/>
        <v/>
      </c>
      <c r="BL104" s="67" t="str">
        <f t="shared" si="34"/>
        <v/>
      </c>
      <c r="BM104" s="65" t="str">
        <f t="shared" si="35"/>
        <v/>
      </c>
      <c r="BN104" s="70"/>
      <c r="BO104" s="70"/>
      <c r="BP104" s="51"/>
      <c r="BQ104" s="51"/>
      <c r="BR104" s="51"/>
      <c r="BS104" s="69" t="str">
        <f t="shared" si="40"/>
        <v/>
      </c>
      <c r="BT104" s="70"/>
      <c r="BU104" s="65"/>
      <c r="BV104" s="68"/>
      <c r="BW104" s="68"/>
      <c r="BX104" s="68"/>
      <c r="BY104" s="67" t="str">
        <f t="shared" si="44"/>
        <v/>
      </c>
      <c r="BZ104" s="65"/>
      <c r="CA104" s="65" t="str">
        <f t="shared" si="45"/>
        <v/>
      </c>
      <c r="CB104" s="67" t="str">
        <f t="shared" si="46"/>
        <v/>
      </c>
      <c r="CC104" s="67" t="str">
        <f t="shared" si="47"/>
        <v/>
      </c>
      <c r="CD104" s="67" t="str">
        <f t="shared" si="48"/>
        <v/>
      </c>
      <c r="CE104" s="67" t="str">
        <f t="shared" si="49"/>
        <v/>
      </c>
      <c r="CF104" s="65"/>
      <c r="CG104" s="65"/>
      <c r="CH104" s="68"/>
      <c r="CI104" s="68"/>
      <c r="CJ104" s="68"/>
      <c r="CK104" s="67" t="str">
        <f t="shared" si="54"/>
        <v/>
      </c>
      <c r="CL104" s="65"/>
      <c r="CM104" s="65"/>
      <c r="CN104" s="68"/>
      <c r="CO104" s="68"/>
      <c r="CP104" s="68"/>
      <c r="CQ104" s="67" t="str">
        <f t="shared" si="59"/>
        <v/>
      </c>
      <c r="CR104" s="65"/>
      <c r="CS104" s="65"/>
      <c r="CT104" s="68"/>
      <c r="CU104" s="68"/>
      <c r="CV104" s="68"/>
      <c r="CW104" s="67" t="str">
        <f t="shared" si="64"/>
        <v/>
      </c>
      <c r="CX104" s="65"/>
      <c r="CY104" s="65"/>
      <c r="CZ104" s="68"/>
      <c r="DA104" s="68"/>
      <c r="DB104" s="68"/>
      <c r="DC104" s="67" t="str">
        <f t="shared" si="69"/>
        <v/>
      </c>
      <c r="DD104" s="65"/>
      <c r="DE104" s="65"/>
      <c r="DF104" s="51"/>
      <c r="DG104" s="51"/>
      <c r="DH104" s="51"/>
      <c r="DI104" s="69" t="str">
        <f t="shared" si="74"/>
        <v/>
      </c>
      <c r="DJ104" s="70"/>
      <c r="DK104" s="70"/>
      <c r="DL104" s="51"/>
      <c r="DM104" s="51"/>
      <c r="DN104" s="51"/>
      <c r="DO104" s="69" t="str">
        <f t="shared" si="79"/>
        <v/>
      </c>
      <c r="DP104" s="51"/>
      <c r="DQ104" s="51"/>
      <c r="DR104" s="51"/>
      <c r="DS104" s="51"/>
      <c r="DT104" s="51"/>
      <c r="DU104" s="181"/>
    </row>
    <row r="105" spans="1:125" ht="15" x14ac:dyDescent="0.25">
      <c r="A105" s="50">
        <v>2014</v>
      </c>
      <c r="B105" s="51" t="s">
        <v>359</v>
      </c>
      <c r="C105" s="50" t="s">
        <v>360</v>
      </c>
      <c r="D105" s="53" t="s">
        <v>193</v>
      </c>
      <c r="E105" s="50" t="s">
        <v>7</v>
      </c>
      <c r="F105" s="54">
        <v>52001</v>
      </c>
      <c r="G105" s="54">
        <v>170010</v>
      </c>
      <c r="H105" s="54">
        <v>82903</v>
      </c>
      <c r="I105" s="55">
        <v>901936</v>
      </c>
      <c r="J105" s="50"/>
      <c r="K105" s="50" t="s">
        <v>2032</v>
      </c>
      <c r="L105" s="58" t="s">
        <v>2032</v>
      </c>
      <c r="M105" s="58" t="s">
        <v>2032</v>
      </c>
      <c r="N105" s="58" t="s">
        <v>2032</v>
      </c>
      <c r="O105" s="58" t="s">
        <v>2032</v>
      </c>
      <c r="P105" s="59"/>
      <c r="Q105" s="60">
        <v>864434</v>
      </c>
      <c r="R105" s="60">
        <v>0</v>
      </c>
      <c r="S105" s="60">
        <v>36926</v>
      </c>
      <c r="T105" s="60">
        <v>0</v>
      </c>
      <c r="U105" s="60">
        <v>1250</v>
      </c>
      <c r="V105" s="79"/>
      <c r="W105" s="61">
        <f t="shared" si="628"/>
        <v>902610</v>
      </c>
      <c r="X105" s="101">
        <v>0</v>
      </c>
      <c r="Y105" s="50"/>
      <c r="Z105" s="50" t="s">
        <v>193</v>
      </c>
      <c r="AA105" s="62">
        <f t="shared" ref="AA105:AA108" si="705">IF(A105 =2014,IF(Y105 ="",F105,""),"")</f>
        <v>52001</v>
      </c>
      <c r="AB105" s="64">
        <f t="shared" ref="AB105:AB108" si="706">IF(A105 =2014,IF(Y105 ="",I105,""),"")</f>
        <v>901936</v>
      </c>
      <c r="AC105" s="64">
        <f t="shared" ref="AC105:AC108" si="707">IF(A105 =2014,IF(Y105 ="",Q105,""),"")</f>
        <v>864434</v>
      </c>
      <c r="AD105" s="64">
        <f t="shared" ref="AD105:AD108" si="708">IF(A105 =2014,IF(Y105 ="",R105,""),"")</f>
        <v>0</v>
      </c>
      <c r="AE105" s="65">
        <f t="shared" ref="AE105:AE108" si="709">IF(A105 =2014,IF(Y105 ="",S105,""),"")</f>
        <v>36926</v>
      </c>
      <c r="AF105" s="65">
        <f t="shared" ref="AF105:AF108" si="710">IF(A105 =2014,IF(Y105 ="",T105+U105,""),"")</f>
        <v>1250</v>
      </c>
      <c r="AG105" s="67">
        <f t="shared" si="7"/>
        <v>0</v>
      </c>
      <c r="AH105" s="51"/>
      <c r="AI105" s="51" t="str">
        <f t="shared" si="8"/>
        <v/>
      </c>
      <c r="AJ105" s="68" t="str">
        <f t="shared" si="9"/>
        <v/>
      </c>
      <c r="AK105" s="68" t="str">
        <f t="shared" si="10"/>
        <v/>
      </c>
      <c r="AL105" s="68" t="str">
        <f t="shared" si="11"/>
        <v/>
      </c>
      <c r="AM105" s="68" t="str">
        <f t="shared" si="12"/>
        <v/>
      </c>
      <c r="AN105" s="68" t="str">
        <f t="shared" si="13"/>
        <v/>
      </c>
      <c r="AO105" s="67" t="str">
        <f t="shared" si="14"/>
        <v/>
      </c>
      <c r="AP105" s="51"/>
      <c r="AQ105" s="51" t="str">
        <f t="shared" si="15"/>
        <v/>
      </c>
      <c r="AR105" s="68" t="str">
        <f t="shared" si="16"/>
        <v/>
      </c>
      <c r="AS105" s="68" t="str">
        <f t="shared" si="17"/>
        <v/>
      </c>
      <c r="AT105" s="68" t="str">
        <f t="shared" si="18"/>
        <v/>
      </c>
      <c r="AU105" s="68" t="str">
        <f t="shared" si="19"/>
        <v/>
      </c>
      <c r="AV105" s="68" t="str">
        <f t="shared" si="20"/>
        <v/>
      </c>
      <c r="AW105" s="67" t="str">
        <f t="shared" si="21"/>
        <v/>
      </c>
      <c r="AX105" s="51"/>
      <c r="AY105" s="51" t="str">
        <f t="shared" si="22"/>
        <v/>
      </c>
      <c r="AZ105" s="68" t="str">
        <f t="shared" si="23"/>
        <v/>
      </c>
      <c r="BA105" s="68" t="str">
        <f t="shared" si="24"/>
        <v/>
      </c>
      <c r="BB105" s="68" t="str">
        <f t="shared" si="25"/>
        <v/>
      </c>
      <c r="BC105" s="68" t="str">
        <f t="shared" si="26"/>
        <v/>
      </c>
      <c r="BD105" s="68" t="str">
        <f t="shared" si="27"/>
        <v/>
      </c>
      <c r="BE105" s="68" t="str">
        <f t="shared" si="28"/>
        <v/>
      </c>
      <c r="BF105" s="51"/>
      <c r="BG105" s="69" t="str">
        <f t="shared" si="29"/>
        <v/>
      </c>
      <c r="BH105" s="67" t="str">
        <f t="shared" si="30"/>
        <v/>
      </c>
      <c r="BI105" s="67" t="str">
        <f t="shared" si="31"/>
        <v/>
      </c>
      <c r="BJ105" s="67" t="str">
        <f t="shared" si="32"/>
        <v/>
      </c>
      <c r="BK105" s="67" t="str">
        <f t="shared" si="33"/>
        <v/>
      </c>
      <c r="BL105" s="67" t="str">
        <f t="shared" si="34"/>
        <v/>
      </c>
      <c r="BM105" s="65" t="str">
        <f t="shared" si="35"/>
        <v/>
      </c>
      <c r="BN105" s="70"/>
      <c r="BO105" s="71">
        <f t="shared" ref="BO105:BO108" si="711">IF(A105 =2014,F105,"")</f>
        <v>52001</v>
      </c>
      <c r="BP105" s="51" t="str">
        <f t="shared" ref="BP105:BP108" si="712">IF(A105 =2015,F105,"")</f>
        <v/>
      </c>
      <c r="BQ105" s="51" t="str">
        <f t="shared" ref="BQ105:BQ108" si="713">IF(A105 =2016,F105,"")</f>
        <v/>
      </c>
      <c r="BR105" s="51" t="str">
        <f t="shared" ref="BR105:BR108" si="714">IF(A105 =2017,F105,"")</f>
        <v/>
      </c>
      <c r="BS105" s="69" t="str">
        <f t="shared" si="40"/>
        <v/>
      </c>
      <c r="BT105" s="70"/>
      <c r="BU105" s="65">
        <f t="shared" ref="BU105:BU108" si="715">IF(A105 =2014,I105,"")</f>
        <v>901936</v>
      </c>
      <c r="BV105" s="68" t="str">
        <f t="shared" ref="BV105:BV108" si="716">IF(A105 =2015,I105,"")</f>
        <v/>
      </c>
      <c r="BW105" s="68" t="str">
        <f t="shared" ref="BW105:BW108" si="717">IF(A105 =2016,I105,"")</f>
        <v/>
      </c>
      <c r="BX105" s="68" t="str">
        <f t="shared" ref="BX105:BX108" si="718">IF(A105 =2017,I105,"")</f>
        <v/>
      </c>
      <c r="BY105" s="67" t="str">
        <f t="shared" si="44"/>
        <v/>
      </c>
      <c r="BZ105" s="65"/>
      <c r="CA105" s="65">
        <f t="shared" si="45"/>
        <v>0</v>
      </c>
      <c r="CB105" s="67" t="str">
        <f t="shared" si="46"/>
        <v/>
      </c>
      <c r="CC105" s="67" t="str">
        <f t="shared" si="47"/>
        <v/>
      </c>
      <c r="CD105" s="67" t="str">
        <f t="shared" si="48"/>
        <v/>
      </c>
      <c r="CE105" s="67" t="str">
        <f t="shared" si="49"/>
        <v/>
      </c>
      <c r="CF105" s="65"/>
      <c r="CG105" s="65">
        <f t="shared" ref="CG105:CG108" si="719">IF(A105 =2014,Q105+R105+S105+T105+U105,"")</f>
        <v>902610</v>
      </c>
      <c r="CH105" s="68" t="str">
        <f t="shared" ref="CH105:CH108" si="720">IF(A105 =2015,Q105+R105+S105+T105+U105,"")</f>
        <v/>
      </c>
      <c r="CI105" s="68" t="str">
        <f t="shared" ref="CI105:CI108" si="721">IF(A105 =2016,Q105+R105+S105+T105+U105,"")</f>
        <v/>
      </c>
      <c r="CJ105" s="68" t="str">
        <f t="shared" ref="CJ105:CJ108" si="722">IF(A105 =2017,Q105+R105+S105+T105+U105,"")</f>
        <v/>
      </c>
      <c r="CK105" s="67" t="str">
        <f t="shared" si="54"/>
        <v/>
      </c>
      <c r="CL105" s="65"/>
      <c r="CM105" s="65">
        <f t="shared" ref="CM105:CM108" si="723">IF(A105 =2014,Q105,"")</f>
        <v>864434</v>
      </c>
      <c r="CN105" s="68" t="str">
        <f t="shared" ref="CN105:CN108" si="724">IF(A105 =2015,Q105,"")</f>
        <v/>
      </c>
      <c r="CO105" s="68" t="str">
        <f t="shared" ref="CO105:CO108" si="725">IF(A105 =2016,Q105,"")</f>
        <v/>
      </c>
      <c r="CP105" s="68" t="str">
        <f t="shared" ref="CP105:CP108" si="726">IF(A105 =2017,Q105,"")</f>
        <v/>
      </c>
      <c r="CQ105" s="67" t="str">
        <f t="shared" si="59"/>
        <v/>
      </c>
      <c r="CR105" s="65"/>
      <c r="CS105" s="65">
        <f t="shared" ref="CS105:CS108" si="727">IF(A105 =2014,R105,"")</f>
        <v>0</v>
      </c>
      <c r="CT105" s="68" t="str">
        <f t="shared" ref="CT105:CT108" si="728">IF(A105 =2015,R105,"")</f>
        <v/>
      </c>
      <c r="CU105" s="68" t="str">
        <f t="shared" ref="CU105:CU108" si="729">IF(A105 =2016,R105,"")</f>
        <v/>
      </c>
      <c r="CV105" s="68" t="str">
        <f t="shared" ref="CV105:CV108" si="730">IF(A105 =2017,R105,"")</f>
        <v/>
      </c>
      <c r="CW105" s="67" t="str">
        <f t="shared" si="64"/>
        <v/>
      </c>
      <c r="CX105" s="65"/>
      <c r="CY105" s="65">
        <f t="shared" ref="CY105:CY108" si="731">IF(A105 =2014,S105,"")</f>
        <v>36926</v>
      </c>
      <c r="CZ105" s="68" t="str">
        <f t="shared" ref="CZ105:CZ108" si="732">IF(A105 =2015,S105,"")</f>
        <v/>
      </c>
      <c r="DA105" s="68" t="str">
        <f t="shared" ref="DA105:DA108" si="733">IF(A105 =2016,S105,"")</f>
        <v/>
      </c>
      <c r="DB105" s="68" t="str">
        <f t="shared" ref="DB105:DB108" si="734">IF(A105 =2017,S105,"")</f>
        <v/>
      </c>
      <c r="DC105" s="67" t="str">
        <f t="shared" si="69"/>
        <v/>
      </c>
      <c r="DD105" s="65"/>
      <c r="DE105" s="65">
        <f t="shared" ref="DE105:DE108" si="735">IF(A105 =2014,T105,"")</f>
        <v>0</v>
      </c>
      <c r="DF105" s="51" t="str">
        <f t="shared" ref="DF105:DF108" si="736">IF(A105 =2015,T105,"")</f>
        <v/>
      </c>
      <c r="DG105" s="51" t="str">
        <f t="shared" ref="DG105:DG108" si="737">IF(A105 =2016,T105,"")</f>
        <v/>
      </c>
      <c r="DH105" s="51" t="str">
        <f t="shared" ref="DH105:DH108" si="738">IF(A105 =2017,T105,"")</f>
        <v/>
      </c>
      <c r="DI105" s="69" t="str">
        <f t="shared" si="74"/>
        <v/>
      </c>
      <c r="DJ105" s="70"/>
      <c r="DK105" s="65">
        <f t="shared" ref="DK105:DK108" si="739">IF(A105 =2014,U105,"")</f>
        <v>1250</v>
      </c>
      <c r="DL105" s="51" t="str">
        <f t="shared" ref="DL105:DL108" si="740">IF(A105 =2015,U105,"")</f>
        <v/>
      </c>
      <c r="DM105" s="51" t="str">
        <f t="shared" ref="DM105:DM108" si="741">IF(A105 =2016,U105,"")</f>
        <v/>
      </c>
      <c r="DN105" s="51" t="str">
        <f t="shared" ref="DN105:DN108" si="742">IF(A105 =2017,U105,"")</f>
        <v/>
      </c>
      <c r="DO105" s="69" t="str">
        <f t="shared" si="79"/>
        <v/>
      </c>
      <c r="DP105" s="51"/>
      <c r="DQ105" s="51"/>
      <c r="DR105" s="51"/>
      <c r="DS105" s="51"/>
      <c r="DT105" s="51"/>
      <c r="DU105" s="181"/>
    </row>
    <row r="106" spans="1:125" ht="15" x14ac:dyDescent="0.25">
      <c r="A106" s="50">
        <v>2015</v>
      </c>
      <c r="B106" s="51" t="s">
        <v>359</v>
      </c>
      <c r="C106" s="50" t="s">
        <v>360</v>
      </c>
      <c r="D106" s="53" t="s">
        <v>193</v>
      </c>
      <c r="E106" s="50" t="s">
        <v>7</v>
      </c>
      <c r="F106" s="54">
        <v>46982</v>
      </c>
      <c r="G106" s="54">
        <v>148191</v>
      </c>
      <c r="H106" s="54">
        <v>74803</v>
      </c>
      <c r="I106" s="55">
        <v>818486</v>
      </c>
      <c r="J106" s="50"/>
      <c r="K106" s="50" t="s">
        <v>2032</v>
      </c>
      <c r="L106" s="58" t="s">
        <v>2032</v>
      </c>
      <c r="M106" s="58" t="s">
        <v>2032</v>
      </c>
      <c r="N106" s="58" t="s">
        <v>2032</v>
      </c>
      <c r="O106" s="58" t="s">
        <v>2032</v>
      </c>
      <c r="P106" s="59"/>
      <c r="Q106" s="60">
        <v>909431</v>
      </c>
      <c r="R106" s="60">
        <v>0</v>
      </c>
      <c r="S106" s="60">
        <v>35088</v>
      </c>
      <c r="T106" s="60">
        <v>3168</v>
      </c>
      <c r="U106" s="60">
        <v>0</v>
      </c>
      <c r="V106" s="79"/>
      <c r="W106" s="61">
        <f t="shared" si="628"/>
        <v>947687</v>
      </c>
      <c r="X106" s="101">
        <v>0</v>
      </c>
      <c r="Y106" s="50"/>
      <c r="Z106" s="50" t="s">
        <v>193</v>
      </c>
      <c r="AA106" s="51" t="str">
        <f t="shared" si="705"/>
        <v/>
      </c>
      <c r="AB106" s="68" t="str">
        <f t="shared" si="706"/>
        <v/>
      </c>
      <c r="AC106" s="68" t="str">
        <f t="shared" si="707"/>
        <v/>
      </c>
      <c r="AD106" s="68" t="str">
        <f t="shared" si="708"/>
        <v/>
      </c>
      <c r="AE106" s="68" t="str">
        <f t="shared" si="709"/>
        <v/>
      </c>
      <c r="AF106" s="68" t="str">
        <f t="shared" si="710"/>
        <v/>
      </c>
      <c r="AG106" s="67" t="str">
        <f t="shared" si="7"/>
        <v/>
      </c>
      <c r="AH106" s="51"/>
      <c r="AI106" s="80">
        <f t="shared" si="8"/>
        <v>46982</v>
      </c>
      <c r="AJ106" s="68">
        <f t="shared" si="9"/>
        <v>818486</v>
      </c>
      <c r="AK106" s="68">
        <f t="shared" si="10"/>
        <v>909431</v>
      </c>
      <c r="AL106" s="68">
        <f t="shared" si="11"/>
        <v>0</v>
      </c>
      <c r="AM106" s="68">
        <f t="shared" si="12"/>
        <v>35088</v>
      </c>
      <c r="AN106" s="68">
        <f t="shared" si="13"/>
        <v>3168</v>
      </c>
      <c r="AO106" s="67">
        <f t="shared" si="14"/>
        <v>0</v>
      </c>
      <c r="AP106" s="51"/>
      <c r="AQ106" s="51" t="str">
        <f t="shared" si="15"/>
        <v/>
      </c>
      <c r="AR106" s="68" t="str">
        <f t="shared" si="16"/>
        <v/>
      </c>
      <c r="AS106" s="68" t="str">
        <f t="shared" si="17"/>
        <v/>
      </c>
      <c r="AT106" s="68" t="str">
        <f t="shared" si="18"/>
        <v/>
      </c>
      <c r="AU106" s="68" t="str">
        <f t="shared" si="19"/>
        <v/>
      </c>
      <c r="AV106" s="68" t="str">
        <f t="shared" si="20"/>
        <v/>
      </c>
      <c r="AW106" s="67" t="str">
        <f t="shared" si="21"/>
        <v/>
      </c>
      <c r="AX106" s="51"/>
      <c r="AY106" s="51" t="str">
        <f t="shared" si="22"/>
        <v/>
      </c>
      <c r="AZ106" s="68" t="str">
        <f t="shared" si="23"/>
        <v/>
      </c>
      <c r="BA106" s="68" t="str">
        <f t="shared" si="24"/>
        <v/>
      </c>
      <c r="BB106" s="68" t="str">
        <f t="shared" si="25"/>
        <v/>
      </c>
      <c r="BC106" s="68" t="str">
        <f t="shared" si="26"/>
        <v/>
      </c>
      <c r="BD106" s="68" t="str">
        <f t="shared" si="27"/>
        <v/>
      </c>
      <c r="BE106" s="68" t="str">
        <f t="shared" si="28"/>
        <v/>
      </c>
      <c r="BF106" s="51"/>
      <c r="BG106" s="69" t="str">
        <f t="shared" si="29"/>
        <v/>
      </c>
      <c r="BH106" s="67" t="str">
        <f t="shared" si="30"/>
        <v/>
      </c>
      <c r="BI106" s="67" t="str">
        <f t="shared" si="31"/>
        <v/>
      </c>
      <c r="BJ106" s="67" t="str">
        <f t="shared" si="32"/>
        <v/>
      </c>
      <c r="BK106" s="67" t="str">
        <f t="shared" si="33"/>
        <v/>
      </c>
      <c r="BL106" s="67" t="str">
        <f t="shared" si="34"/>
        <v/>
      </c>
      <c r="BM106" s="65" t="str">
        <f t="shared" si="35"/>
        <v/>
      </c>
      <c r="BN106" s="51"/>
      <c r="BO106" s="51" t="str">
        <f t="shared" si="711"/>
        <v/>
      </c>
      <c r="BP106" s="71">
        <f t="shared" si="712"/>
        <v>46982</v>
      </c>
      <c r="BQ106" s="51" t="str">
        <f t="shared" si="713"/>
        <v/>
      </c>
      <c r="BR106" s="51" t="str">
        <f t="shared" si="714"/>
        <v/>
      </c>
      <c r="BS106" s="69" t="str">
        <f t="shared" si="40"/>
        <v/>
      </c>
      <c r="BT106" s="51"/>
      <c r="BU106" s="68" t="str">
        <f t="shared" si="715"/>
        <v/>
      </c>
      <c r="BV106" s="65">
        <f t="shared" si="716"/>
        <v>818486</v>
      </c>
      <c r="BW106" s="68" t="str">
        <f t="shared" si="717"/>
        <v/>
      </c>
      <c r="BX106" s="68" t="str">
        <f t="shared" si="718"/>
        <v/>
      </c>
      <c r="BY106" s="67" t="str">
        <f t="shared" si="44"/>
        <v/>
      </c>
      <c r="BZ106" s="68"/>
      <c r="CA106" s="65" t="str">
        <f t="shared" si="45"/>
        <v/>
      </c>
      <c r="CB106" s="67">
        <f t="shared" si="46"/>
        <v>0</v>
      </c>
      <c r="CC106" s="67" t="str">
        <f t="shared" si="47"/>
        <v/>
      </c>
      <c r="CD106" s="67" t="str">
        <f t="shared" si="48"/>
        <v/>
      </c>
      <c r="CE106" s="67" t="str">
        <f t="shared" si="49"/>
        <v/>
      </c>
      <c r="CF106" s="68"/>
      <c r="CG106" s="68" t="str">
        <f t="shared" si="719"/>
        <v/>
      </c>
      <c r="CH106" s="65">
        <f t="shared" si="720"/>
        <v>947687</v>
      </c>
      <c r="CI106" s="68" t="str">
        <f t="shared" si="721"/>
        <v/>
      </c>
      <c r="CJ106" s="68" t="str">
        <f t="shared" si="722"/>
        <v/>
      </c>
      <c r="CK106" s="67" t="str">
        <f t="shared" si="54"/>
        <v/>
      </c>
      <c r="CL106" s="68"/>
      <c r="CM106" s="68" t="str">
        <f t="shared" si="723"/>
        <v/>
      </c>
      <c r="CN106" s="65">
        <f t="shared" si="724"/>
        <v>909431</v>
      </c>
      <c r="CO106" s="68" t="str">
        <f t="shared" si="725"/>
        <v/>
      </c>
      <c r="CP106" s="68" t="str">
        <f t="shared" si="726"/>
        <v/>
      </c>
      <c r="CQ106" s="67" t="str">
        <f t="shared" si="59"/>
        <v/>
      </c>
      <c r="CR106" s="68"/>
      <c r="CS106" s="68" t="str">
        <f t="shared" si="727"/>
        <v/>
      </c>
      <c r="CT106" s="65">
        <f t="shared" si="728"/>
        <v>0</v>
      </c>
      <c r="CU106" s="68" t="str">
        <f t="shared" si="729"/>
        <v/>
      </c>
      <c r="CV106" s="68" t="str">
        <f t="shared" si="730"/>
        <v/>
      </c>
      <c r="CW106" s="67" t="str">
        <f t="shared" si="64"/>
        <v/>
      </c>
      <c r="CX106" s="68"/>
      <c r="CY106" s="68" t="str">
        <f t="shared" si="731"/>
        <v/>
      </c>
      <c r="CZ106" s="65">
        <f t="shared" si="732"/>
        <v>35088</v>
      </c>
      <c r="DA106" s="68" t="str">
        <f t="shared" si="733"/>
        <v/>
      </c>
      <c r="DB106" s="68" t="str">
        <f t="shared" si="734"/>
        <v/>
      </c>
      <c r="DC106" s="67" t="str">
        <f t="shared" si="69"/>
        <v/>
      </c>
      <c r="DD106" s="68"/>
      <c r="DE106" s="68" t="str">
        <f t="shared" si="735"/>
        <v/>
      </c>
      <c r="DF106" s="65">
        <f t="shared" si="736"/>
        <v>3168</v>
      </c>
      <c r="DG106" s="51" t="str">
        <f t="shared" si="737"/>
        <v/>
      </c>
      <c r="DH106" s="51" t="str">
        <f t="shared" si="738"/>
        <v/>
      </c>
      <c r="DI106" s="69" t="str">
        <f t="shared" si="74"/>
        <v/>
      </c>
      <c r="DJ106" s="51"/>
      <c r="DK106" s="51" t="str">
        <f t="shared" si="739"/>
        <v/>
      </c>
      <c r="DL106" s="65">
        <f t="shared" si="740"/>
        <v>0</v>
      </c>
      <c r="DM106" s="51" t="str">
        <f t="shared" si="741"/>
        <v/>
      </c>
      <c r="DN106" s="51" t="str">
        <f t="shared" si="742"/>
        <v/>
      </c>
      <c r="DO106" s="69" t="str">
        <f t="shared" si="79"/>
        <v/>
      </c>
      <c r="DP106" s="51"/>
      <c r="DQ106" s="51"/>
      <c r="DR106" s="51"/>
      <c r="DS106" s="51"/>
      <c r="DT106" s="51"/>
      <c r="DU106" s="181"/>
    </row>
    <row r="107" spans="1:125" ht="15" x14ac:dyDescent="0.25">
      <c r="A107" s="50">
        <v>2016</v>
      </c>
      <c r="B107" s="51" t="s">
        <v>359</v>
      </c>
      <c r="C107" s="50" t="s">
        <v>360</v>
      </c>
      <c r="D107" s="53" t="s">
        <v>193</v>
      </c>
      <c r="E107" s="50" t="s">
        <v>7</v>
      </c>
      <c r="F107" s="54">
        <v>51460</v>
      </c>
      <c r="G107" s="54">
        <v>154516</v>
      </c>
      <c r="H107" s="54">
        <v>73006</v>
      </c>
      <c r="I107" s="55">
        <v>803247</v>
      </c>
      <c r="J107" s="50"/>
      <c r="K107" s="50" t="s">
        <v>2032</v>
      </c>
      <c r="L107" s="58" t="s">
        <v>2032</v>
      </c>
      <c r="M107" s="58" t="s">
        <v>2032</v>
      </c>
      <c r="N107" s="58" t="s">
        <v>2032</v>
      </c>
      <c r="O107" s="58" t="s">
        <v>2032</v>
      </c>
      <c r="P107" s="59"/>
      <c r="Q107" s="60">
        <v>763012</v>
      </c>
      <c r="R107" s="60">
        <v>0</v>
      </c>
      <c r="S107" s="60">
        <v>40235</v>
      </c>
      <c r="T107" s="60">
        <v>0</v>
      </c>
      <c r="U107" s="60">
        <v>0</v>
      </c>
      <c r="V107" s="79"/>
      <c r="W107" s="61">
        <f t="shared" si="628"/>
        <v>803247</v>
      </c>
      <c r="X107" s="101">
        <v>0</v>
      </c>
      <c r="Y107" s="50"/>
      <c r="Z107" s="50" t="s">
        <v>193</v>
      </c>
      <c r="AA107" s="51" t="str">
        <f t="shared" si="705"/>
        <v/>
      </c>
      <c r="AB107" s="68" t="str">
        <f t="shared" si="706"/>
        <v/>
      </c>
      <c r="AC107" s="68" t="str">
        <f t="shared" si="707"/>
        <v/>
      </c>
      <c r="AD107" s="68" t="str">
        <f t="shared" si="708"/>
        <v/>
      </c>
      <c r="AE107" s="68" t="str">
        <f t="shared" si="709"/>
        <v/>
      </c>
      <c r="AF107" s="68" t="str">
        <f t="shared" si="710"/>
        <v/>
      </c>
      <c r="AG107" s="67" t="str">
        <f t="shared" si="7"/>
        <v/>
      </c>
      <c r="AH107" s="51"/>
      <c r="AI107" s="51" t="str">
        <f t="shared" si="8"/>
        <v/>
      </c>
      <c r="AJ107" s="68" t="str">
        <f t="shared" si="9"/>
        <v/>
      </c>
      <c r="AK107" s="68" t="str">
        <f t="shared" si="10"/>
        <v/>
      </c>
      <c r="AL107" s="68" t="str">
        <f t="shared" si="11"/>
        <v/>
      </c>
      <c r="AM107" s="68" t="str">
        <f t="shared" si="12"/>
        <v/>
      </c>
      <c r="AN107" s="68" t="str">
        <f t="shared" si="13"/>
        <v/>
      </c>
      <c r="AO107" s="67" t="str">
        <f t="shared" si="14"/>
        <v/>
      </c>
      <c r="AP107" s="51"/>
      <c r="AQ107" s="80">
        <f t="shared" si="15"/>
        <v>51460</v>
      </c>
      <c r="AR107" s="68">
        <f t="shared" si="16"/>
        <v>803247</v>
      </c>
      <c r="AS107" s="68">
        <f t="shared" si="17"/>
        <v>763012</v>
      </c>
      <c r="AT107" s="68">
        <f t="shared" si="18"/>
        <v>0</v>
      </c>
      <c r="AU107" s="68">
        <f t="shared" si="19"/>
        <v>40235</v>
      </c>
      <c r="AV107" s="68">
        <f t="shared" si="20"/>
        <v>0</v>
      </c>
      <c r="AW107" s="67">
        <f t="shared" si="21"/>
        <v>0</v>
      </c>
      <c r="AX107" s="51"/>
      <c r="AY107" s="51" t="str">
        <f t="shared" si="22"/>
        <v/>
      </c>
      <c r="AZ107" s="68" t="str">
        <f t="shared" si="23"/>
        <v/>
      </c>
      <c r="BA107" s="68" t="str">
        <f t="shared" si="24"/>
        <v/>
      </c>
      <c r="BB107" s="68" t="str">
        <f t="shared" si="25"/>
        <v/>
      </c>
      <c r="BC107" s="68" t="str">
        <f t="shared" si="26"/>
        <v/>
      </c>
      <c r="BD107" s="68" t="str">
        <f t="shared" si="27"/>
        <v/>
      </c>
      <c r="BE107" s="68" t="str">
        <f t="shared" si="28"/>
        <v/>
      </c>
      <c r="BF107" s="51"/>
      <c r="BG107" s="69" t="str">
        <f t="shared" si="29"/>
        <v/>
      </c>
      <c r="BH107" s="67" t="str">
        <f t="shared" si="30"/>
        <v/>
      </c>
      <c r="BI107" s="67" t="str">
        <f t="shared" si="31"/>
        <v/>
      </c>
      <c r="BJ107" s="67" t="str">
        <f t="shared" si="32"/>
        <v/>
      </c>
      <c r="BK107" s="67" t="str">
        <f t="shared" si="33"/>
        <v/>
      </c>
      <c r="BL107" s="67" t="str">
        <f t="shared" si="34"/>
        <v/>
      </c>
      <c r="BM107" s="65" t="str">
        <f t="shared" si="35"/>
        <v/>
      </c>
      <c r="BN107" s="51"/>
      <c r="BO107" s="51" t="str">
        <f t="shared" si="711"/>
        <v/>
      </c>
      <c r="BP107" s="51" t="str">
        <f t="shared" si="712"/>
        <v/>
      </c>
      <c r="BQ107" s="71">
        <f t="shared" si="713"/>
        <v>51460</v>
      </c>
      <c r="BR107" s="51" t="str">
        <f t="shared" si="714"/>
        <v/>
      </c>
      <c r="BS107" s="69" t="str">
        <f t="shared" si="40"/>
        <v/>
      </c>
      <c r="BT107" s="51"/>
      <c r="BU107" s="68" t="str">
        <f t="shared" si="715"/>
        <v/>
      </c>
      <c r="BV107" s="68" t="str">
        <f t="shared" si="716"/>
        <v/>
      </c>
      <c r="BW107" s="65">
        <f t="shared" si="717"/>
        <v>803247</v>
      </c>
      <c r="BX107" s="68" t="str">
        <f t="shared" si="718"/>
        <v/>
      </c>
      <c r="BY107" s="67" t="str">
        <f t="shared" si="44"/>
        <v/>
      </c>
      <c r="BZ107" s="68"/>
      <c r="CA107" s="65" t="str">
        <f t="shared" si="45"/>
        <v/>
      </c>
      <c r="CB107" s="67" t="str">
        <f t="shared" si="46"/>
        <v/>
      </c>
      <c r="CC107" s="67">
        <f t="shared" si="47"/>
        <v>0</v>
      </c>
      <c r="CD107" s="67" t="str">
        <f t="shared" si="48"/>
        <v/>
      </c>
      <c r="CE107" s="67" t="str">
        <f t="shared" si="49"/>
        <v/>
      </c>
      <c r="CF107" s="68"/>
      <c r="CG107" s="68" t="str">
        <f t="shared" si="719"/>
        <v/>
      </c>
      <c r="CH107" s="68" t="str">
        <f t="shared" si="720"/>
        <v/>
      </c>
      <c r="CI107" s="65">
        <f t="shared" si="721"/>
        <v>803247</v>
      </c>
      <c r="CJ107" s="68" t="str">
        <f t="shared" si="722"/>
        <v/>
      </c>
      <c r="CK107" s="67" t="str">
        <f t="shared" si="54"/>
        <v/>
      </c>
      <c r="CL107" s="68"/>
      <c r="CM107" s="68" t="str">
        <f t="shared" si="723"/>
        <v/>
      </c>
      <c r="CN107" s="68" t="str">
        <f t="shared" si="724"/>
        <v/>
      </c>
      <c r="CO107" s="65">
        <f t="shared" si="725"/>
        <v>763012</v>
      </c>
      <c r="CP107" s="68" t="str">
        <f t="shared" si="726"/>
        <v/>
      </c>
      <c r="CQ107" s="67" t="str">
        <f t="shared" si="59"/>
        <v/>
      </c>
      <c r="CR107" s="68"/>
      <c r="CS107" s="68" t="str">
        <f t="shared" si="727"/>
        <v/>
      </c>
      <c r="CT107" s="68" t="str">
        <f t="shared" si="728"/>
        <v/>
      </c>
      <c r="CU107" s="65">
        <f t="shared" si="729"/>
        <v>0</v>
      </c>
      <c r="CV107" s="68" t="str">
        <f t="shared" si="730"/>
        <v/>
      </c>
      <c r="CW107" s="67" t="str">
        <f t="shared" si="64"/>
        <v/>
      </c>
      <c r="CX107" s="68"/>
      <c r="CY107" s="68" t="str">
        <f t="shared" si="731"/>
        <v/>
      </c>
      <c r="CZ107" s="68" t="str">
        <f t="shared" si="732"/>
        <v/>
      </c>
      <c r="DA107" s="65">
        <f t="shared" si="733"/>
        <v>40235</v>
      </c>
      <c r="DB107" s="68" t="str">
        <f t="shared" si="734"/>
        <v/>
      </c>
      <c r="DC107" s="67" t="str">
        <f t="shared" si="69"/>
        <v/>
      </c>
      <c r="DD107" s="68"/>
      <c r="DE107" s="68" t="str">
        <f t="shared" si="735"/>
        <v/>
      </c>
      <c r="DF107" s="51" t="str">
        <f t="shared" si="736"/>
        <v/>
      </c>
      <c r="DG107" s="65">
        <f t="shared" si="737"/>
        <v>0</v>
      </c>
      <c r="DH107" s="51" t="str">
        <f t="shared" si="738"/>
        <v/>
      </c>
      <c r="DI107" s="69" t="str">
        <f t="shared" si="74"/>
        <v/>
      </c>
      <c r="DJ107" s="51"/>
      <c r="DK107" s="51" t="str">
        <f t="shared" si="739"/>
        <v/>
      </c>
      <c r="DL107" s="51" t="str">
        <f t="shared" si="740"/>
        <v/>
      </c>
      <c r="DM107" s="65">
        <f t="shared" si="741"/>
        <v>0</v>
      </c>
      <c r="DN107" s="51" t="str">
        <f t="shared" si="742"/>
        <v/>
      </c>
      <c r="DO107" s="69" t="str">
        <f t="shared" si="79"/>
        <v/>
      </c>
      <c r="DP107" s="51"/>
      <c r="DQ107" s="51"/>
      <c r="DR107" s="51"/>
      <c r="DS107" s="51"/>
      <c r="DT107" s="51"/>
      <c r="DU107" s="181"/>
    </row>
    <row r="108" spans="1:125" ht="15" x14ac:dyDescent="0.25">
      <c r="A108" s="50">
        <v>2017</v>
      </c>
      <c r="B108" s="51" t="s">
        <v>359</v>
      </c>
      <c r="C108" s="50" t="s">
        <v>360</v>
      </c>
      <c r="D108" s="53" t="s">
        <v>193</v>
      </c>
      <c r="E108" s="50" t="s">
        <v>7</v>
      </c>
      <c r="F108" s="54">
        <v>45443</v>
      </c>
      <c r="G108" s="54">
        <v>130091</v>
      </c>
      <c r="H108" s="54">
        <v>68091</v>
      </c>
      <c r="I108" s="55">
        <v>802249</v>
      </c>
      <c r="J108" s="50"/>
      <c r="K108" s="50" t="s">
        <v>2032</v>
      </c>
      <c r="L108" s="58" t="s">
        <v>2032</v>
      </c>
      <c r="M108" s="58" t="s">
        <v>2032</v>
      </c>
      <c r="N108" s="58" t="s">
        <v>2032</v>
      </c>
      <c r="O108" s="58" t="s">
        <v>2032</v>
      </c>
      <c r="P108" s="59"/>
      <c r="Q108" s="60">
        <v>767276</v>
      </c>
      <c r="R108" s="60">
        <v>0</v>
      </c>
      <c r="S108" s="60">
        <v>34973</v>
      </c>
      <c r="T108" s="60">
        <v>0</v>
      </c>
      <c r="U108" s="60">
        <v>0</v>
      </c>
      <c r="V108" s="79"/>
      <c r="W108" s="61">
        <f t="shared" si="628"/>
        <v>802249</v>
      </c>
      <c r="X108" s="101">
        <v>0</v>
      </c>
      <c r="Y108" s="50"/>
      <c r="Z108" s="50" t="s">
        <v>193</v>
      </c>
      <c r="AA108" s="51" t="str">
        <f t="shared" si="705"/>
        <v/>
      </c>
      <c r="AB108" s="68" t="str">
        <f t="shared" si="706"/>
        <v/>
      </c>
      <c r="AC108" s="68" t="str">
        <f t="shared" si="707"/>
        <v/>
      </c>
      <c r="AD108" s="68" t="str">
        <f t="shared" si="708"/>
        <v/>
      </c>
      <c r="AE108" s="68" t="str">
        <f t="shared" si="709"/>
        <v/>
      </c>
      <c r="AF108" s="68" t="str">
        <f t="shared" si="710"/>
        <v/>
      </c>
      <c r="AG108" s="67" t="str">
        <f t="shared" si="7"/>
        <v/>
      </c>
      <c r="AH108" s="51"/>
      <c r="AI108" s="51" t="str">
        <f t="shared" si="8"/>
        <v/>
      </c>
      <c r="AJ108" s="68" t="str">
        <f t="shared" si="9"/>
        <v/>
      </c>
      <c r="AK108" s="68" t="str">
        <f t="shared" si="10"/>
        <v/>
      </c>
      <c r="AL108" s="68" t="str">
        <f t="shared" si="11"/>
        <v/>
      </c>
      <c r="AM108" s="68" t="str">
        <f t="shared" si="12"/>
        <v/>
      </c>
      <c r="AN108" s="68" t="str">
        <f t="shared" si="13"/>
        <v/>
      </c>
      <c r="AO108" s="67" t="str">
        <f t="shared" si="14"/>
        <v/>
      </c>
      <c r="AP108" s="51"/>
      <c r="AQ108" s="51" t="str">
        <f t="shared" si="15"/>
        <v/>
      </c>
      <c r="AR108" s="68" t="str">
        <f t="shared" si="16"/>
        <v/>
      </c>
      <c r="AS108" s="68" t="str">
        <f t="shared" si="17"/>
        <v/>
      </c>
      <c r="AT108" s="68" t="str">
        <f t="shared" si="18"/>
        <v/>
      </c>
      <c r="AU108" s="68" t="str">
        <f t="shared" si="19"/>
        <v/>
      </c>
      <c r="AV108" s="68" t="str">
        <f t="shared" si="20"/>
        <v/>
      </c>
      <c r="AW108" s="67" t="str">
        <f t="shared" si="21"/>
        <v/>
      </c>
      <c r="AX108" s="51"/>
      <c r="AY108" s="80">
        <f t="shared" si="22"/>
        <v>45443</v>
      </c>
      <c r="AZ108" s="68">
        <f t="shared" si="23"/>
        <v>802249</v>
      </c>
      <c r="BA108" s="68">
        <f t="shared" si="24"/>
        <v>767276</v>
      </c>
      <c r="BB108" s="68">
        <f t="shared" si="25"/>
        <v>0</v>
      </c>
      <c r="BC108" s="68">
        <f t="shared" si="26"/>
        <v>34973</v>
      </c>
      <c r="BD108" s="68">
        <f t="shared" si="27"/>
        <v>0</v>
      </c>
      <c r="BE108" s="68">
        <f t="shared" si="28"/>
        <v>0</v>
      </c>
      <c r="BF108" s="51"/>
      <c r="BG108" s="69" t="str">
        <f t="shared" si="29"/>
        <v/>
      </c>
      <c r="BH108" s="67" t="str">
        <f t="shared" si="30"/>
        <v/>
      </c>
      <c r="BI108" s="67" t="str">
        <f t="shared" si="31"/>
        <v/>
      </c>
      <c r="BJ108" s="67" t="str">
        <f t="shared" si="32"/>
        <v/>
      </c>
      <c r="BK108" s="67" t="str">
        <f t="shared" si="33"/>
        <v/>
      </c>
      <c r="BL108" s="67" t="str">
        <f t="shared" si="34"/>
        <v/>
      </c>
      <c r="BM108" s="65" t="str">
        <f t="shared" si="35"/>
        <v/>
      </c>
      <c r="BN108" s="51"/>
      <c r="BO108" s="51" t="str">
        <f t="shared" si="711"/>
        <v/>
      </c>
      <c r="BP108" s="51" t="str">
        <f t="shared" si="712"/>
        <v/>
      </c>
      <c r="BQ108" s="51" t="str">
        <f t="shared" si="713"/>
        <v/>
      </c>
      <c r="BR108" s="71">
        <f t="shared" si="714"/>
        <v>45443</v>
      </c>
      <c r="BS108" s="69" t="str">
        <f t="shared" si="40"/>
        <v/>
      </c>
      <c r="BT108" s="51"/>
      <c r="BU108" s="68" t="str">
        <f t="shared" si="715"/>
        <v/>
      </c>
      <c r="BV108" s="68" t="str">
        <f t="shared" si="716"/>
        <v/>
      </c>
      <c r="BW108" s="68" t="str">
        <f t="shared" si="717"/>
        <v/>
      </c>
      <c r="BX108" s="65">
        <f t="shared" si="718"/>
        <v>802249</v>
      </c>
      <c r="BY108" s="67" t="str">
        <f t="shared" si="44"/>
        <v/>
      </c>
      <c r="BZ108" s="68"/>
      <c r="CA108" s="65" t="str">
        <f t="shared" si="45"/>
        <v/>
      </c>
      <c r="CB108" s="67" t="str">
        <f t="shared" si="46"/>
        <v/>
      </c>
      <c r="CC108" s="67" t="str">
        <f t="shared" si="47"/>
        <v/>
      </c>
      <c r="CD108" s="67">
        <f t="shared" si="48"/>
        <v>0</v>
      </c>
      <c r="CE108" s="67" t="str">
        <f t="shared" si="49"/>
        <v/>
      </c>
      <c r="CF108" s="68"/>
      <c r="CG108" s="68" t="str">
        <f t="shared" si="719"/>
        <v/>
      </c>
      <c r="CH108" s="68" t="str">
        <f t="shared" si="720"/>
        <v/>
      </c>
      <c r="CI108" s="68" t="str">
        <f t="shared" si="721"/>
        <v/>
      </c>
      <c r="CJ108" s="65">
        <f t="shared" si="722"/>
        <v>802249</v>
      </c>
      <c r="CK108" s="67" t="str">
        <f t="shared" si="54"/>
        <v/>
      </c>
      <c r="CL108" s="68"/>
      <c r="CM108" s="68" t="str">
        <f t="shared" si="723"/>
        <v/>
      </c>
      <c r="CN108" s="68" t="str">
        <f t="shared" si="724"/>
        <v/>
      </c>
      <c r="CO108" s="68" t="str">
        <f t="shared" si="725"/>
        <v/>
      </c>
      <c r="CP108" s="65">
        <f t="shared" si="726"/>
        <v>767276</v>
      </c>
      <c r="CQ108" s="67" t="str">
        <f t="shared" si="59"/>
        <v/>
      </c>
      <c r="CR108" s="68"/>
      <c r="CS108" s="68" t="str">
        <f t="shared" si="727"/>
        <v/>
      </c>
      <c r="CT108" s="68" t="str">
        <f t="shared" si="728"/>
        <v/>
      </c>
      <c r="CU108" s="68" t="str">
        <f t="shared" si="729"/>
        <v/>
      </c>
      <c r="CV108" s="65">
        <f t="shared" si="730"/>
        <v>0</v>
      </c>
      <c r="CW108" s="67" t="str">
        <f t="shared" si="64"/>
        <v/>
      </c>
      <c r="CX108" s="68"/>
      <c r="CY108" s="68" t="str">
        <f t="shared" si="731"/>
        <v/>
      </c>
      <c r="CZ108" s="68" t="str">
        <f t="shared" si="732"/>
        <v/>
      </c>
      <c r="DA108" s="68" t="str">
        <f t="shared" si="733"/>
        <v/>
      </c>
      <c r="DB108" s="65">
        <f t="shared" si="734"/>
        <v>34973</v>
      </c>
      <c r="DC108" s="67" t="str">
        <f t="shared" si="69"/>
        <v/>
      </c>
      <c r="DD108" s="68"/>
      <c r="DE108" s="68" t="str">
        <f t="shared" si="735"/>
        <v/>
      </c>
      <c r="DF108" s="51" t="str">
        <f t="shared" si="736"/>
        <v/>
      </c>
      <c r="DG108" s="51" t="str">
        <f t="shared" si="737"/>
        <v/>
      </c>
      <c r="DH108" s="65">
        <f t="shared" si="738"/>
        <v>0</v>
      </c>
      <c r="DI108" s="69" t="str">
        <f t="shared" si="74"/>
        <v/>
      </c>
      <c r="DJ108" s="51"/>
      <c r="DK108" s="51" t="str">
        <f t="shared" si="739"/>
        <v/>
      </c>
      <c r="DL108" s="51" t="str">
        <f t="shared" si="740"/>
        <v/>
      </c>
      <c r="DM108" s="51" t="str">
        <f t="shared" si="741"/>
        <v/>
      </c>
      <c r="DN108" s="65">
        <f t="shared" si="742"/>
        <v>0</v>
      </c>
      <c r="DO108" s="69" t="str">
        <f t="shared" si="79"/>
        <v/>
      </c>
      <c r="DP108" s="51"/>
      <c r="DQ108" s="51"/>
      <c r="DR108" s="51"/>
      <c r="DS108" s="51"/>
      <c r="DT108" s="51"/>
      <c r="DU108" s="181"/>
    </row>
    <row r="109" spans="1:125" ht="15" x14ac:dyDescent="0.25">
      <c r="A109" s="56">
        <v>2018</v>
      </c>
      <c r="B109" s="51" t="s">
        <v>359</v>
      </c>
      <c r="C109" s="50" t="s">
        <v>360</v>
      </c>
      <c r="D109" s="53" t="s">
        <v>193</v>
      </c>
      <c r="E109" s="50" t="s">
        <v>7</v>
      </c>
      <c r="F109" s="89">
        <v>42407</v>
      </c>
      <c r="G109" s="89">
        <v>120636</v>
      </c>
      <c r="H109" s="89">
        <v>64692</v>
      </c>
      <c r="I109" s="90">
        <v>849103</v>
      </c>
      <c r="J109" s="56" t="s">
        <v>209</v>
      </c>
      <c r="K109" s="50" t="s">
        <v>2032</v>
      </c>
      <c r="L109" s="112">
        <v>849103</v>
      </c>
      <c r="M109" s="58"/>
      <c r="N109" s="58"/>
      <c r="O109" s="58"/>
      <c r="P109" s="91"/>
      <c r="Q109" s="92">
        <v>815115</v>
      </c>
      <c r="R109" s="92">
        <v>0</v>
      </c>
      <c r="S109" s="92">
        <v>33988</v>
      </c>
      <c r="T109" s="92">
        <v>0</v>
      </c>
      <c r="U109" s="94"/>
      <c r="V109" s="94"/>
      <c r="W109" s="61">
        <f t="shared" si="628"/>
        <v>849103</v>
      </c>
      <c r="X109" s="101">
        <v>0</v>
      </c>
      <c r="Y109" s="50"/>
      <c r="Z109" s="50"/>
      <c r="AA109" s="51"/>
      <c r="AB109" s="68"/>
      <c r="AC109" s="68"/>
      <c r="AD109" s="68"/>
      <c r="AE109" s="68"/>
      <c r="AF109" s="68"/>
      <c r="AG109" s="67" t="str">
        <f t="shared" si="7"/>
        <v/>
      </c>
      <c r="AH109" s="51"/>
      <c r="AI109" s="51" t="str">
        <f t="shared" si="8"/>
        <v/>
      </c>
      <c r="AJ109" s="68" t="str">
        <f t="shared" si="9"/>
        <v/>
      </c>
      <c r="AK109" s="68" t="str">
        <f t="shared" si="10"/>
        <v/>
      </c>
      <c r="AL109" s="68" t="str">
        <f t="shared" si="11"/>
        <v/>
      </c>
      <c r="AM109" s="68" t="str">
        <f t="shared" si="12"/>
        <v/>
      </c>
      <c r="AN109" s="68" t="str">
        <f t="shared" si="13"/>
        <v/>
      </c>
      <c r="AO109" s="67" t="str">
        <f t="shared" si="14"/>
        <v/>
      </c>
      <c r="AP109" s="51"/>
      <c r="AQ109" s="51" t="str">
        <f t="shared" si="15"/>
        <v/>
      </c>
      <c r="AR109" s="68" t="str">
        <f t="shared" si="16"/>
        <v/>
      </c>
      <c r="AS109" s="68" t="str">
        <f t="shared" si="17"/>
        <v/>
      </c>
      <c r="AT109" s="68" t="str">
        <f t="shared" si="18"/>
        <v/>
      </c>
      <c r="AU109" s="68" t="str">
        <f t="shared" si="19"/>
        <v/>
      </c>
      <c r="AV109" s="68" t="str">
        <f t="shared" si="20"/>
        <v/>
      </c>
      <c r="AW109" s="67" t="str">
        <f t="shared" si="21"/>
        <v/>
      </c>
      <c r="AX109" s="51"/>
      <c r="AY109" s="51" t="str">
        <f t="shared" si="22"/>
        <v/>
      </c>
      <c r="AZ109" s="68" t="str">
        <f t="shared" si="23"/>
        <v/>
      </c>
      <c r="BA109" s="68" t="str">
        <f t="shared" si="24"/>
        <v/>
      </c>
      <c r="BB109" s="68" t="str">
        <f t="shared" si="25"/>
        <v/>
      </c>
      <c r="BC109" s="68" t="str">
        <f t="shared" si="26"/>
        <v/>
      </c>
      <c r="BD109" s="68" t="str">
        <f t="shared" si="27"/>
        <v/>
      </c>
      <c r="BE109" s="68" t="str">
        <f t="shared" si="28"/>
        <v/>
      </c>
      <c r="BF109" s="51"/>
      <c r="BG109" s="96">
        <f t="shared" si="29"/>
        <v>42407</v>
      </c>
      <c r="BH109" s="67">
        <f t="shared" si="30"/>
        <v>849103</v>
      </c>
      <c r="BI109" s="67">
        <f t="shared" si="31"/>
        <v>815115</v>
      </c>
      <c r="BJ109" s="67">
        <f t="shared" si="32"/>
        <v>0</v>
      </c>
      <c r="BK109" s="67">
        <f t="shared" si="33"/>
        <v>33988</v>
      </c>
      <c r="BL109" s="67">
        <f t="shared" si="34"/>
        <v>0</v>
      </c>
      <c r="BM109" s="65">
        <f t="shared" si="35"/>
        <v>0</v>
      </c>
      <c r="BN109" s="51"/>
      <c r="BO109" s="51"/>
      <c r="BP109" s="51"/>
      <c r="BQ109" s="51"/>
      <c r="BR109" s="51"/>
      <c r="BS109" s="96">
        <f t="shared" si="40"/>
        <v>42407</v>
      </c>
      <c r="BT109" s="70"/>
      <c r="BU109" s="65"/>
      <c r="BV109" s="68"/>
      <c r="BW109" s="68"/>
      <c r="BX109" s="68"/>
      <c r="BY109" s="67">
        <f t="shared" si="44"/>
        <v>849103</v>
      </c>
      <c r="BZ109" s="65"/>
      <c r="CA109" s="65" t="str">
        <f t="shared" si="45"/>
        <v/>
      </c>
      <c r="CB109" s="67" t="str">
        <f t="shared" si="46"/>
        <v/>
      </c>
      <c r="CC109" s="67" t="str">
        <f t="shared" si="47"/>
        <v/>
      </c>
      <c r="CD109" s="67" t="str">
        <f t="shared" si="48"/>
        <v/>
      </c>
      <c r="CE109" s="67">
        <f t="shared" si="49"/>
        <v>0</v>
      </c>
      <c r="CF109" s="65"/>
      <c r="CG109" s="65"/>
      <c r="CH109" s="68"/>
      <c r="CI109" s="68"/>
      <c r="CJ109" s="68"/>
      <c r="CK109" s="67">
        <f t="shared" si="54"/>
        <v>849103</v>
      </c>
      <c r="CL109" s="65"/>
      <c r="CM109" s="65"/>
      <c r="CN109" s="68"/>
      <c r="CO109" s="68"/>
      <c r="CP109" s="68"/>
      <c r="CQ109" s="67">
        <f t="shared" si="59"/>
        <v>815115</v>
      </c>
      <c r="CR109" s="65"/>
      <c r="CS109" s="65"/>
      <c r="CT109" s="68"/>
      <c r="CU109" s="68"/>
      <c r="CV109" s="68"/>
      <c r="CW109" s="67">
        <f t="shared" si="64"/>
        <v>0</v>
      </c>
      <c r="CX109" s="65"/>
      <c r="CY109" s="65"/>
      <c r="CZ109" s="68"/>
      <c r="DA109" s="68"/>
      <c r="DB109" s="68"/>
      <c r="DC109" s="67">
        <f t="shared" si="69"/>
        <v>33988</v>
      </c>
      <c r="DD109" s="65"/>
      <c r="DE109" s="65"/>
      <c r="DF109" s="51"/>
      <c r="DG109" s="51"/>
      <c r="DH109" s="51"/>
      <c r="DI109" s="67">
        <f t="shared" si="74"/>
        <v>0</v>
      </c>
      <c r="DJ109" s="70"/>
      <c r="DK109" s="70"/>
      <c r="DL109" s="51"/>
      <c r="DM109" s="51"/>
      <c r="DN109" s="51"/>
      <c r="DO109" s="67">
        <f t="shared" si="79"/>
        <v>815115</v>
      </c>
      <c r="DP109" s="51"/>
      <c r="DQ109" s="51"/>
      <c r="DR109" s="51"/>
      <c r="DS109" s="51"/>
      <c r="DT109" s="51"/>
      <c r="DU109" s="181"/>
    </row>
    <row r="110" spans="1:125" ht="15" x14ac:dyDescent="0.25">
      <c r="A110" s="50"/>
      <c r="B110" s="51"/>
      <c r="C110" s="50"/>
      <c r="D110" s="53"/>
      <c r="E110" s="50"/>
      <c r="F110" s="54"/>
      <c r="G110" s="54"/>
      <c r="H110" s="54"/>
      <c r="I110" s="55"/>
      <c r="J110" s="50"/>
      <c r="K110" s="50" t="s">
        <v>2032</v>
      </c>
      <c r="L110" s="58"/>
      <c r="M110" s="58"/>
      <c r="N110" s="58"/>
      <c r="O110" s="58"/>
      <c r="P110" s="59"/>
      <c r="Q110" s="60"/>
      <c r="R110" s="60"/>
      <c r="S110" s="60"/>
      <c r="T110" s="60"/>
      <c r="U110" s="60"/>
      <c r="V110" s="79"/>
      <c r="W110" s="61">
        <f t="shared" si="628"/>
        <v>0</v>
      </c>
      <c r="X110" s="101"/>
      <c r="Y110" s="50"/>
      <c r="Z110" s="50"/>
      <c r="AA110" s="51"/>
      <c r="AB110" s="68"/>
      <c r="AC110" s="68"/>
      <c r="AD110" s="68"/>
      <c r="AE110" s="68"/>
      <c r="AF110" s="68"/>
      <c r="AG110" s="67" t="str">
        <f t="shared" si="7"/>
        <v/>
      </c>
      <c r="AH110" s="51"/>
      <c r="AI110" s="51" t="str">
        <f t="shared" si="8"/>
        <v/>
      </c>
      <c r="AJ110" s="68" t="str">
        <f t="shared" si="9"/>
        <v/>
      </c>
      <c r="AK110" s="68" t="str">
        <f t="shared" si="10"/>
        <v/>
      </c>
      <c r="AL110" s="68" t="str">
        <f t="shared" si="11"/>
        <v/>
      </c>
      <c r="AM110" s="68" t="str">
        <f t="shared" si="12"/>
        <v/>
      </c>
      <c r="AN110" s="68" t="str">
        <f t="shared" si="13"/>
        <v/>
      </c>
      <c r="AO110" s="67" t="str">
        <f t="shared" si="14"/>
        <v/>
      </c>
      <c r="AP110" s="51"/>
      <c r="AQ110" s="51" t="str">
        <f t="shared" si="15"/>
        <v/>
      </c>
      <c r="AR110" s="68" t="str">
        <f t="shared" si="16"/>
        <v/>
      </c>
      <c r="AS110" s="68" t="str">
        <f t="shared" si="17"/>
        <v/>
      </c>
      <c r="AT110" s="68" t="str">
        <f t="shared" si="18"/>
        <v/>
      </c>
      <c r="AU110" s="68" t="str">
        <f t="shared" si="19"/>
        <v/>
      </c>
      <c r="AV110" s="68" t="str">
        <f t="shared" si="20"/>
        <v/>
      </c>
      <c r="AW110" s="67" t="str">
        <f t="shared" si="21"/>
        <v/>
      </c>
      <c r="AX110" s="51"/>
      <c r="AY110" s="51" t="str">
        <f t="shared" si="22"/>
        <v/>
      </c>
      <c r="AZ110" s="68" t="str">
        <f t="shared" si="23"/>
        <v/>
      </c>
      <c r="BA110" s="68" t="str">
        <f t="shared" si="24"/>
        <v/>
      </c>
      <c r="BB110" s="68" t="str">
        <f t="shared" si="25"/>
        <v/>
      </c>
      <c r="BC110" s="68" t="str">
        <f t="shared" si="26"/>
        <v/>
      </c>
      <c r="BD110" s="68" t="str">
        <f t="shared" si="27"/>
        <v/>
      </c>
      <c r="BE110" s="68" t="str">
        <f t="shared" si="28"/>
        <v/>
      </c>
      <c r="BF110" s="51"/>
      <c r="BG110" s="69" t="str">
        <f t="shared" si="29"/>
        <v/>
      </c>
      <c r="BH110" s="67" t="str">
        <f t="shared" si="30"/>
        <v/>
      </c>
      <c r="BI110" s="67" t="str">
        <f t="shared" si="31"/>
        <v/>
      </c>
      <c r="BJ110" s="67" t="str">
        <f t="shared" si="32"/>
        <v/>
      </c>
      <c r="BK110" s="67" t="str">
        <f t="shared" si="33"/>
        <v/>
      </c>
      <c r="BL110" s="67" t="str">
        <f t="shared" si="34"/>
        <v/>
      </c>
      <c r="BM110" s="65" t="str">
        <f t="shared" si="35"/>
        <v/>
      </c>
      <c r="BN110" s="51"/>
      <c r="BO110" s="51"/>
      <c r="BP110" s="51"/>
      <c r="BQ110" s="51"/>
      <c r="BR110" s="51"/>
      <c r="BS110" s="69" t="str">
        <f t="shared" si="40"/>
        <v/>
      </c>
      <c r="BT110" s="70"/>
      <c r="BU110" s="65"/>
      <c r="BV110" s="68"/>
      <c r="BW110" s="68"/>
      <c r="BX110" s="68"/>
      <c r="BY110" s="67" t="str">
        <f t="shared" si="44"/>
        <v/>
      </c>
      <c r="BZ110" s="65"/>
      <c r="CA110" s="65" t="str">
        <f t="shared" si="45"/>
        <v/>
      </c>
      <c r="CB110" s="67" t="str">
        <f t="shared" si="46"/>
        <v/>
      </c>
      <c r="CC110" s="67" t="str">
        <f t="shared" si="47"/>
        <v/>
      </c>
      <c r="CD110" s="67" t="str">
        <f t="shared" si="48"/>
        <v/>
      </c>
      <c r="CE110" s="67" t="str">
        <f t="shared" si="49"/>
        <v/>
      </c>
      <c r="CF110" s="65"/>
      <c r="CG110" s="65"/>
      <c r="CH110" s="68"/>
      <c r="CI110" s="68"/>
      <c r="CJ110" s="68"/>
      <c r="CK110" s="67" t="str">
        <f t="shared" si="54"/>
        <v/>
      </c>
      <c r="CL110" s="65"/>
      <c r="CM110" s="65"/>
      <c r="CN110" s="68"/>
      <c r="CO110" s="68"/>
      <c r="CP110" s="68"/>
      <c r="CQ110" s="67" t="str">
        <f t="shared" si="59"/>
        <v/>
      </c>
      <c r="CR110" s="65"/>
      <c r="CS110" s="65"/>
      <c r="CT110" s="68"/>
      <c r="CU110" s="68"/>
      <c r="CV110" s="68"/>
      <c r="CW110" s="67" t="str">
        <f t="shared" si="64"/>
        <v/>
      </c>
      <c r="CX110" s="65"/>
      <c r="CY110" s="65"/>
      <c r="CZ110" s="68"/>
      <c r="DA110" s="68"/>
      <c r="DB110" s="68"/>
      <c r="DC110" s="67" t="str">
        <f t="shared" si="69"/>
        <v/>
      </c>
      <c r="DD110" s="65"/>
      <c r="DE110" s="65"/>
      <c r="DF110" s="51"/>
      <c r="DG110" s="51"/>
      <c r="DH110" s="51"/>
      <c r="DI110" s="69" t="str">
        <f t="shared" si="74"/>
        <v/>
      </c>
      <c r="DJ110" s="70"/>
      <c r="DK110" s="70"/>
      <c r="DL110" s="51"/>
      <c r="DM110" s="51"/>
      <c r="DN110" s="51"/>
      <c r="DO110" s="69" t="str">
        <f t="shared" si="79"/>
        <v/>
      </c>
      <c r="DP110" s="51"/>
      <c r="DQ110" s="51"/>
      <c r="DR110" s="51"/>
      <c r="DS110" s="51"/>
      <c r="DT110" s="51"/>
      <c r="DU110" s="181"/>
    </row>
    <row r="111" spans="1:125" ht="15" x14ac:dyDescent="0.25">
      <c r="A111" s="50">
        <v>2014</v>
      </c>
      <c r="B111" s="51" t="s">
        <v>361</v>
      </c>
      <c r="C111" s="50" t="s">
        <v>362</v>
      </c>
      <c r="D111" s="53" t="s">
        <v>363</v>
      </c>
      <c r="E111" s="50" t="s">
        <v>364</v>
      </c>
      <c r="F111" s="54" t="s">
        <v>364</v>
      </c>
      <c r="G111" s="54" t="s">
        <v>364</v>
      </c>
      <c r="H111" s="54" t="s">
        <v>364</v>
      </c>
      <c r="I111" s="55">
        <v>52313</v>
      </c>
      <c r="J111" s="50"/>
      <c r="K111" s="50" t="s">
        <v>2032</v>
      </c>
      <c r="L111" s="58" t="s">
        <v>2032</v>
      </c>
      <c r="M111" s="58" t="s">
        <v>2032</v>
      </c>
      <c r="N111" s="58" t="s">
        <v>2032</v>
      </c>
      <c r="O111" s="58" t="s">
        <v>2032</v>
      </c>
      <c r="P111" s="59"/>
      <c r="Q111" s="60">
        <v>0</v>
      </c>
      <c r="R111" s="60">
        <v>0</v>
      </c>
      <c r="S111" s="60">
        <v>0</v>
      </c>
      <c r="T111" s="60">
        <v>52313</v>
      </c>
      <c r="U111" s="60">
        <v>0</v>
      </c>
      <c r="V111" s="79"/>
      <c r="W111" s="61">
        <f t="shared" si="628"/>
        <v>52313</v>
      </c>
      <c r="X111" s="101">
        <v>0</v>
      </c>
      <c r="Y111" s="50" t="s">
        <v>167</v>
      </c>
      <c r="Z111" s="50" t="s">
        <v>363</v>
      </c>
      <c r="AA111" s="51" t="str">
        <f t="shared" ref="AA111:AA113" si="743">IF(A111 =2014,IF(Y111 ="",F111,""),"")</f>
        <v/>
      </c>
      <c r="AB111" s="68" t="str">
        <f t="shared" ref="AB111:AB113" si="744">IF(A111 =2014,IF(Y111 ="",I111,""),"")</f>
        <v/>
      </c>
      <c r="AC111" s="68" t="str">
        <f t="shared" ref="AC111:AC113" si="745">IF(A111 =2014,IF(Y111 ="",Q111,""),"")</f>
        <v/>
      </c>
      <c r="AD111" s="68" t="str">
        <f t="shared" ref="AD111:AD113" si="746">IF(A111 =2014,IF(Y111 ="",R111,""),"")</f>
        <v/>
      </c>
      <c r="AE111" s="68" t="str">
        <f t="shared" ref="AE111:AE113" si="747">IF(A111 =2014,IF(Y111 ="",S111,""),"")</f>
        <v/>
      </c>
      <c r="AF111" s="68" t="str">
        <f t="shared" ref="AF111:AF113" si="748">IF(A111 =2014,IF(Y111 ="",T111+U111,""),"")</f>
        <v/>
      </c>
      <c r="AG111" s="67" t="str">
        <f t="shared" si="7"/>
        <v/>
      </c>
      <c r="AH111" s="51"/>
      <c r="AI111" s="51" t="str">
        <f t="shared" si="8"/>
        <v/>
      </c>
      <c r="AJ111" s="68" t="str">
        <f t="shared" si="9"/>
        <v/>
      </c>
      <c r="AK111" s="68" t="str">
        <f t="shared" si="10"/>
        <v/>
      </c>
      <c r="AL111" s="68" t="str">
        <f t="shared" si="11"/>
        <v/>
      </c>
      <c r="AM111" s="68" t="str">
        <f t="shared" si="12"/>
        <v/>
      </c>
      <c r="AN111" s="68" t="str">
        <f t="shared" si="13"/>
        <v/>
      </c>
      <c r="AO111" s="67" t="str">
        <f t="shared" si="14"/>
        <v/>
      </c>
      <c r="AP111" s="51"/>
      <c r="AQ111" s="51" t="str">
        <f t="shared" si="15"/>
        <v/>
      </c>
      <c r="AR111" s="68" t="str">
        <f t="shared" si="16"/>
        <v/>
      </c>
      <c r="AS111" s="68" t="str">
        <f t="shared" si="17"/>
        <v/>
      </c>
      <c r="AT111" s="68" t="str">
        <f t="shared" si="18"/>
        <v/>
      </c>
      <c r="AU111" s="68" t="str">
        <f t="shared" si="19"/>
        <v/>
      </c>
      <c r="AV111" s="68" t="str">
        <f t="shared" si="20"/>
        <v/>
      </c>
      <c r="AW111" s="67" t="str">
        <f t="shared" si="21"/>
        <v/>
      </c>
      <c r="AX111" s="51"/>
      <c r="AY111" s="51" t="str">
        <f t="shared" si="22"/>
        <v/>
      </c>
      <c r="AZ111" s="68" t="str">
        <f t="shared" si="23"/>
        <v/>
      </c>
      <c r="BA111" s="68" t="str">
        <f t="shared" si="24"/>
        <v/>
      </c>
      <c r="BB111" s="68" t="str">
        <f t="shared" si="25"/>
        <v/>
      </c>
      <c r="BC111" s="68" t="str">
        <f t="shared" si="26"/>
        <v/>
      </c>
      <c r="BD111" s="68" t="str">
        <f t="shared" si="27"/>
        <v/>
      </c>
      <c r="BE111" s="68" t="str">
        <f t="shared" si="28"/>
        <v/>
      </c>
      <c r="BF111" s="51"/>
      <c r="BG111" s="69" t="str">
        <f t="shared" si="29"/>
        <v/>
      </c>
      <c r="BH111" s="67" t="str">
        <f t="shared" si="30"/>
        <v/>
      </c>
      <c r="BI111" s="67" t="str">
        <f t="shared" si="31"/>
        <v/>
      </c>
      <c r="BJ111" s="67" t="str">
        <f t="shared" si="32"/>
        <v/>
      </c>
      <c r="BK111" s="67" t="str">
        <f t="shared" si="33"/>
        <v/>
      </c>
      <c r="BL111" s="67" t="str">
        <f t="shared" si="34"/>
        <v/>
      </c>
      <c r="BM111" s="65" t="str">
        <f t="shared" si="35"/>
        <v/>
      </c>
      <c r="BN111" s="51"/>
      <c r="BO111" s="80" t="str">
        <f t="shared" ref="BO111:BO113" si="749">IF(A111 =2014,F111,"")</f>
        <v>NA</v>
      </c>
      <c r="BP111" s="51" t="str">
        <f t="shared" ref="BP111:BP113" si="750">IF(A111 =2015,F111,"")</f>
        <v/>
      </c>
      <c r="BQ111" s="51" t="str">
        <f t="shared" ref="BQ111:BQ113" si="751">IF(A111 =2016,F111,"")</f>
        <v/>
      </c>
      <c r="BR111" s="51" t="str">
        <f t="shared" ref="BR111:BR113" si="752">IF(A111 =2017,F111,"")</f>
        <v/>
      </c>
      <c r="BS111" s="69" t="str">
        <f t="shared" si="40"/>
        <v/>
      </c>
      <c r="BT111" s="70"/>
      <c r="BU111" s="65">
        <f t="shared" ref="BU111:BU113" si="753">IF(A111 =2014,I111,"")</f>
        <v>52313</v>
      </c>
      <c r="BV111" s="68" t="str">
        <f t="shared" ref="BV111:BV113" si="754">IF(A111 =2015,I111,"")</f>
        <v/>
      </c>
      <c r="BW111" s="68" t="str">
        <f t="shared" ref="BW111:BW113" si="755">IF(A111 =2016,I111,"")</f>
        <v/>
      </c>
      <c r="BX111" s="68" t="str">
        <f t="shared" ref="BX111:BX113" si="756">IF(A111 =2017,I111,"")</f>
        <v/>
      </c>
      <c r="BY111" s="67" t="str">
        <f t="shared" si="44"/>
        <v/>
      </c>
      <c r="BZ111" s="65"/>
      <c r="CA111" s="65">
        <f t="shared" si="45"/>
        <v>0</v>
      </c>
      <c r="CB111" s="67" t="str">
        <f t="shared" si="46"/>
        <v/>
      </c>
      <c r="CC111" s="67" t="str">
        <f t="shared" si="47"/>
        <v/>
      </c>
      <c r="CD111" s="67" t="str">
        <f t="shared" si="48"/>
        <v/>
      </c>
      <c r="CE111" s="67" t="str">
        <f t="shared" si="49"/>
        <v/>
      </c>
      <c r="CF111" s="65"/>
      <c r="CG111" s="65">
        <f t="shared" ref="CG111:CG113" si="757">IF(A111 =2014,Q111+R111+S111+T111+U111,"")</f>
        <v>52313</v>
      </c>
      <c r="CH111" s="68" t="str">
        <f t="shared" ref="CH111:CH113" si="758">IF(A111 =2015,Q111+R111+S111+T111+U111,"")</f>
        <v/>
      </c>
      <c r="CI111" s="68" t="str">
        <f t="shared" ref="CI111:CI113" si="759">IF(A111 =2016,Q111+R111+S111+T111+U111,"")</f>
        <v/>
      </c>
      <c r="CJ111" s="68" t="str">
        <f t="shared" ref="CJ111:CJ113" si="760">IF(A111 =2017,Q111+R111+S111+T111+U111,"")</f>
        <v/>
      </c>
      <c r="CK111" s="67" t="str">
        <f t="shared" si="54"/>
        <v/>
      </c>
      <c r="CL111" s="65"/>
      <c r="CM111" s="65">
        <f t="shared" ref="CM111:CM113" si="761">IF(A111 =2014,Q111,"")</f>
        <v>0</v>
      </c>
      <c r="CN111" s="68" t="str">
        <f t="shared" ref="CN111:CN113" si="762">IF(A111 =2015,Q111,"")</f>
        <v/>
      </c>
      <c r="CO111" s="68" t="str">
        <f t="shared" ref="CO111:CO113" si="763">IF(A111 =2016,Q111,"")</f>
        <v/>
      </c>
      <c r="CP111" s="68" t="str">
        <f t="shared" ref="CP111:CP113" si="764">IF(A111 =2017,Q111,"")</f>
        <v/>
      </c>
      <c r="CQ111" s="67" t="str">
        <f t="shared" si="59"/>
        <v/>
      </c>
      <c r="CR111" s="65"/>
      <c r="CS111" s="65">
        <f t="shared" ref="CS111:CS113" si="765">IF(A111 =2014,R111,"")</f>
        <v>0</v>
      </c>
      <c r="CT111" s="68" t="str">
        <f t="shared" ref="CT111:CT113" si="766">IF(A111 =2015,R111,"")</f>
        <v/>
      </c>
      <c r="CU111" s="68" t="str">
        <f t="shared" ref="CU111:CU113" si="767">IF(A111 =2016,R111,"")</f>
        <v/>
      </c>
      <c r="CV111" s="68" t="str">
        <f t="shared" ref="CV111:CV113" si="768">IF(A111 =2017,R111,"")</f>
        <v/>
      </c>
      <c r="CW111" s="67" t="str">
        <f t="shared" si="64"/>
        <v/>
      </c>
      <c r="CX111" s="65"/>
      <c r="CY111" s="65">
        <f t="shared" ref="CY111:CY113" si="769">IF(A111 =2014,S111,"")</f>
        <v>0</v>
      </c>
      <c r="CZ111" s="68" t="str">
        <f t="shared" ref="CZ111:CZ113" si="770">IF(A111 =2015,S111,"")</f>
        <v/>
      </c>
      <c r="DA111" s="68" t="str">
        <f t="shared" ref="DA111:DA113" si="771">IF(A111 =2016,S111,"")</f>
        <v/>
      </c>
      <c r="DB111" s="68" t="str">
        <f t="shared" ref="DB111:DB113" si="772">IF(A111 =2017,S111,"")</f>
        <v/>
      </c>
      <c r="DC111" s="67" t="str">
        <f t="shared" si="69"/>
        <v/>
      </c>
      <c r="DD111" s="65"/>
      <c r="DE111" s="65">
        <f t="shared" ref="DE111:DE113" si="773">IF(A111 =2014,T111,"")</f>
        <v>52313</v>
      </c>
      <c r="DF111" s="51" t="str">
        <f t="shared" ref="DF111:DF113" si="774">IF(A111 =2015,T111,"")</f>
        <v/>
      </c>
      <c r="DG111" s="51" t="str">
        <f t="shared" ref="DG111:DG113" si="775">IF(A111 =2016,T111,"")</f>
        <v/>
      </c>
      <c r="DH111" s="51" t="str">
        <f t="shared" ref="DH111:DH113" si="776">IF(A111 =2017,T111,"")</f>
        <v/>
      </c>
      <c r="DI111" s="69" t="str">
        <f t="shared" si="74"/>
        <v/>
      </c>
      <c r="DJ111" s="70"/>
      <c r="DK111" s="65">
        <f t="shared" ref="DK111:DK113" si="777">IF(A111 =2014,U111,"")</f>
        <v>0</v>
      </c>
      <c r="DL111" s="51" t="str">
        <f t="shared" ref="DL111:DL113" si="778">IF(A111 =2015,U111,"")</f>
        <v/>
      </c>
      <c r="DM111" s="51" t="str">
        <f t="shared" ref="DM111:DM113" si="779">IF(A111 =2016,U111,"")</f>
        <v/>
      </c>
      <c r="DN111" s="51" t="str">
        <f t="shared" ref="DN111:DN113" si="780">IF(A111 =2017,U111,"")</f>
        <v/>
      </c>
      <c r="DO111" s="69" t="str">
        <f t="shared" si="79"/>
        <v/>
      </c>
      <c r="DP111" s="51"/>
      <c r="DQ111" s="51"/>
      <c r="DR111" s="51"/>
      <c r="DS111" s="51"/>
      <c r="DT111" s="51"/>
      <c r="DU111" s="181"/>
    </row>
    <row r="112" spans="1:125" ht="15" x14ac:dyDescent="0.25">
      <c r="A112" s="50">
        <v>2015</v>
      </c>
      <c r="B112" s="51" t="s">
        <v>361</v>
      </c>
      <c r="C112" s="50" t="s">
        <v>362</v>
      </c>
      <c r="D112" s="53" t="s">
        <v>363</v>
      </c>
      <c r="E112" s="50" t="s">
        <v>365</v>
      </c>
      <c r="F112" s="54" t="s">
        <v>364</v>
      </c>
      <c r="G112" s="54" t="s">
        <v>364</v>
      </c>
      <c r="H112" s="54" t="s">
        <v>364</v>
      </c>
      <c r="I112" s="55">
        <v>66809</v>
      </c>
      <c r="J112" s="50"/>
      <c r="K112" s="50" t="s">
        <v>2032</v>
      </c>
      <c r="L112" s="58" t="s">
        <v>2032</v>
      </c>
      <c r="M112" s="58" t="s">
        <v>2032</v>
      </c>
      <c r="N112" s="58" t="s">
        <v>2032</v>
      </c>
      <c r="O112" s="58" t="s">
        <v>2032</v>
      </c>
      <c r="P112" s="59"/>
      <c r="Q112" s="60">
        <v>0</v>
      </c>
      <c r="R112" s="60">
        <v>0</v>
      </c>
      <c r="S112" s="60">
        <v>0</v>
      </c>
      <c r="T112" s="60">
        <v>66809</v>
      </c>
      <c r="U112" s="60">
        <v>0</v>
      </c>
      <c r="V112" s="79"/>
      <c r="W112" s="61">
        <f t="shared" si="628"/>
        <v>66809</v>
      </c>
      <c r="X112" s="101">
        <v>0</v>
      </c>
      <c r="Y112" s="50" t="s">
        <v>167</v>
      </c>
      <c r="Z112" s="50"/>
      <c r="AA112" s="51" t="str">
        <f t="shared" si="743"/>
        <v/>
      </c>
      <c r="AB112" s="68" t="str">
        <f t="shared" si="744"/>
        <v/>
      </c>
      <c r="AC112" s="68" t="str">
        <f t="shared" si="745"/>
        <v/>
      </c>
      <c r="AD112" s="68" t="str">
        <f t="shared" si="746"/>
        <v/>
      </c>
      <c r="AE112" s="68" t="str">
        <f t="shared" si="747"/>
        <v/>
      </c>
      <c r="AF112" s="68" t="str">
        <f t="shared" si="748"/>
        <v/>
      </c>
      <c r="AG112" s="67" t="str">
        <f t="shared" si="7"/>
        <v/>
      </c>
      <c r="AH112" s="51"/>
      <c r="AI112" s="51" t="str">
        <f t="shared" si="8"/>
        <v/>
      </c>
      <c r="AJ112" s="68" t="str">
        <f t="shared" si="9"/>
        <v/>
      </c>
      <c r="AK112" s="68" t="str">
        <f t="shared" si="10"/>
        <v/>
      </c>
      <c r="AL112" s="68" t="str">
        <f t="shared" si="11"/>
        <v/>
      </c>
      <c r="AM112" s="68" t="str">
        <f t="shared" si="12"/>
        <v/>
      </c>
      <c r="AN112" s="68" t="str">
        <f t="shared" si="13"/>
        <v/>
      </c>
      <c r="AO112" s="67" t="str">
        <f t="shared" si="14"/>
        <v/>
      </c>
      <c r="AP112" s="51"/>
      <c r="AQ112" s="51" t="str">
        <f t="shared" si="15"/>
        <v/>
      </c>
      <c r="AR112" s="68" t="str">
        <f t="shared" si="16"/>
        <v/>
      </c>
      <c r="AS112" s="68" t="str">
        <f t="shared" si="17"/>
        <v/>
      </c>
      <c r="AT112" s="68" t="str">
        <f t="shared" si="18"/>
        <v/>
      </c>
      <c r="AU112" s="68" t="str">
        <f t="shared" si="19"/>
        <v/>
      </c>
      <c r="AV112" s="68" t="str">
        <f t="shared" si="20"/>
        <v/>
      </c>
      <c r="AW112" s="67" t="str">
        <f t="shared" si="21"/>
        <v/>
      </c>
      <c r="AX112" s="51"/>
      <c r="AY112" s="51" t="str">
        <f t="shared" si="22"/>
        <v/>
      </c>
      <c r="AZ112" s="68" t="str">
        <f t="shared" si="23"/>
        <v/>
      </c>
      <c r="BA112" s="68" t="str">
        <f t="shared" si="24"/>
        <v/>
      </c>
      <c r="BB112" s="68" t="str">
        <f t="shared" si="25"/>
        <v/>
      </c>
      <c r="BC112" s="68" t="str">
        <f t="shared" si="26"/>
        <v/>
      </c>
      <c r="BD112" s="68" t="str">
        <f t="shared" si="27"/>
        <v/>
      </c>
      <c r="BE112" s="68" t="str">
        <f t="shared" si="28"/>
        <v/>
      </c>
      <c r="BF112" s="51"/>
      <c r="BG112" s="69" t="str">
        <f t="shared" si="29"/>
        <v/>
      </c>
      <c r="BH112" s="67" t="str">
        <f t="shared" si="30"/>
        <v/>
      </c>
      <c r="BI112" s="67" t="str">
        <f t="shared" si="31"/>
        <v/>
      </c>
      <c r="BJ112" s="67" t="str">
        <f t="shared" si="32"/>
        <v/>
      </c>
      <c r="BK112" s="67" t="str">
        <f t="shared" si="33"/>
        <v/>
      </c>
      <c r="BL112" s="67" t="str">
        <f t="shared" si="34"/>
        <v/>
      </c>
      <c r="BM112" s="65" t="str">
        <f t="shared" si="35"/>
        <v/>
      </c>
      <c r="BN112" s="51"/>
      <c r="BO112" s="51" t="str">
        <f t="shared" si="749"/>
        <v/>
      </c>
      <c r="BP112" s="80" t="str">
        <f t="shared" si="750"/>
        <v>NA</v>
      </c>
      <c r="BQ112" s="51" t="str">
        <f t="shared" si="751"/>
        <v/>
      </c>
      <c r="BR112" s="51" t="str">
        <f t="shared" si="752"/>
        <v/>
      </c>
      <c r="BS112" s="69" t="str">
        <f t="shared" si="40"/>
        <v/>
      </c>
      <c r="BT112" s="51"/>
      <c r="BU112" s="68" t="str">
        <f t="shared" si="753"/>
        <v/>
      </c>
      <c r="BV112" s="65">
        <f t="shared" si="754"/>
        <v>66809</v>
      </c>
      <c r="BW112" s="68" t="str">
        <f t="shared" si="755"/>
        <v/>
      </c>
      <c r="BX112" s="68" t="str">
        <f t="shared" si="756"/>
        <v/>
      </c>
      <c r="BY112" s="67" t="str">
        <f t="shared" si="44"/>
        <v/>
      </c>
      <c r="BZ112" s="68"/>
      <c r="CA112" s="65" t="str">
        <f t="shared" si="45"/>
        <v/>
      </c>
      <c r="CB112" s="67">
        <f t="shared" si="46"/>
        <v>0</v>
      </c>
      <c r="CC112" s="67" t="str">
        <f t="shared" si="47"/>
        <v/>
      </c>
      <c r="CD112" s="67" t="str">
        <f t="shared" si="48"/>
        <v/>
      </c>
      <c r="CE112" s="67" t="str">
        <f t="shared" si="49"/>
        <v/>
      </c>
      <c r="CF112" s="68"/>
      <c r="CG112" s="68" t="str">
        <f t="shared" si="757"/>
        <v/>
      </c>
      <c r="CH112" s="65">
        <f t="shared" si="758"/>
        <v>66809</v>
      </c>
      <c r="CI112" s="68" t="str">
        <f t="shared" si="759"/>
        <v/>
      </c>
      <c r="CJ112" s="68" t="str">
        <f t="shared" si="760"/>
        <v/>
      </c>
      <c r="CK112" s="67" t="str">
        <f t="shared" si="54"/>
        <v/>
      </c>
      <c r="CL112" s="68"/>
      <c r="CM112" s="68" t="str">
        <f t="shared" si="761"/>
        <v/>
      </c>
      <c r="CN112" s="65">
        <f t="shared" si="762"/>
        <v>0</v>
      </c>
      <c r="CO112" s="68" t="str">
        <f t="shared" si="763"/>
        <v/>
      </c>
      <c r="CP112" s="68" t="str">
        <f t="shared" si="764"/>
        <v/>
      </c>
      <c r="CQ112" s="67" t="str">
        <f t="shared" si="59"/>
        <v/>
      </c>
      <c r="CR112" s="68"/>
      <c r="CS112" s="68" t="str">
        <f t="shared" si="765"/>
        <v/>
      </c>
      <c r="CT112" s="65">
        <f t="shared" si="766"/>
        <v>0</v>
      </c>
      <c r="CU112" s="68" t="str">
        <f t="shared" si="767"/>
        <v/>
      </c>
      <c r="CV112" s="68" t="str">
        <f t="shared" si="768"/>
        <v/>
      </c>
      <c r="CW112" s="67" t="str">
        <f t="shared" si="64"/>
        <v/>
      </c>
      <c r="CX112" s="68"/>
      <c r="CY112" s="68" t="str">
        <f t="shared" si="769"/>
        <v/>
      </c>
      <c r="CZ112" s="65">
        <f t="shared" si="770"/>
        <v>0</v>
      </c>
      <c r="DA112" s="68" t="str">
        <f t="shared" si="771"/>
        <v/>
      </c>
      <c r="DB112" s="68" t="str">
        <f t="shared" si="772"/>
        <v/>
      </c>
      <c r="DC112" s="67" t="str">
        <f t="shared" si="69"/>
        <v/>
      </c>
      <c r="DD112" s="68"/>
      <c r="DE112" s="68" t="str">
        <f t="shared" si="773"/>
        <v/>
      </c>
      <c r="DF112" s="65">
        <f t="shared" si="774"/>
        <v>66809</v>
      </c>
      <c r="DG112" s="51" t="str">
        <f t="shared" si="775"/>
        <v/>
      </c>
      <c r="DH112" s="51" t="str">
        <f t="shared" si="776"/>
        <v/>
      </c>
      <c r="DI112" s="69" t="str">
        <f t="shared" si="74"/>
        <v/>
      </c>
      <c r="DJ112" s="51"/>
      <c r="DK112" s="51" t="str">
        <f t="shared" si="777"/>
        <v/>
      </c>
      <c r="DL112" s="65">
        <f t="shared" si="778"/>
        <v>0</v>
      </c>
      <c r="DM112" s="51" t="str">
        <f t="shared" si="779"/>
        <v/>
      </c>
      <c r="DN112" s="51" t="str">
        <f t="shared" si="780"/>
        <v/>
      </c>
      <c r="DO112" s="69" t="str">
        <f t="shared" si="79"/>
        <v/>
      </c>
      <c r="DP112" s="51"/>
      <c r="DQ112" s="51"/>
      <c r="DR112" s="51"/>
      <c r="DS112" s="51"/>
      <c r="DT112" s="51"/>
      <c r="DU112" s="181"/>
    </row>
    <row r="113" spans="1:125" ht="15" x14ac:dyDescent="0.25">
      <c r="A113" s="50">
        <v>2016</v>
      </c>
      <c r="B113" s="51" t="s">
        <v>361</v>
      </c>
      <c r="C113" s="50" t="s">
        <v>362</v>
      </c>
      <c r="D113" s="53" t="s">
        <v>363</v>
      </c>
      <c r="E113" s="50" t="s">
        <v>365</v>
      </c>
      <c r="F113" s="54" t="s">
        <v>364</v>
      </c>
      <c r="G113" s="54" t="s">
        <v>364</v>
      </c>
      <c r="H113" s="54" t="s">
        <v>364</v>
      </c>
      <c r="I113" s="55">
        <v>33490</v>
      </c>
      <c r="J113" s="50"/>
      <c r="K113" s="50" t="s">
        <v>2032</v>
      </c>
      <c r="L113" s="58" t="s">
        <v>2032</v>
      </c>
      <c r="M113" s="58" t="s">
        <v>2032</v>
      </c>
      <c r="N113" s="58" t="s">
        <v>2032</v>
      </c>
      <c r="O113" s="58" t="s">
        <v>2032</v>
      </c>
      <c r="P113" s="59"/>
      <c r="Q113" s="60">
        <v>0</v>
      </c>
      <c r="R113" s="60">
        <v>0</v>
      </c>
      <c r="S113" s="60">
        <v>0</v>
      </c>
      <c r="T113" s="60">
        <v>33490</v>
      </c>
      <c r="U113" s="60">
        <v>0</v>
      </c>
      <c r="V113" s="79"/>
      <c r="W113" s="61">
        <f t="shared" si="628"/>
        <v>33490</v>
      </c>
      <c r="X113" s="101">
        <v>0</v>
      </c>
      <c r="Y113" s="50" t="s">
        <v>167</v>
      </c>
      <c r="Z113" s="50"/>
      <c r="AA113" s="51" t="str">
        <f t="shared" si="743"/>
        <v/>
      </c>
      <c r="AB113" s="68" t="str">
        <f t="shared" si="744"/>
        <v/>
      </c>
      <c r="AC113" s="68" t="str">
        <f t="shared" si="745"/>
        <v/>
      </c>
      <c r="AD113" s="68" t="str">
        <f t="shared" si="746"/>
        <v/>
      </c>
      <c r="AE113" s="68" t="str">
        <f t="shared" si="747"/>
        <v/>
      </c>
      <c r="AF113" s="68" t="str">
        <f t="shared" si="748"/>
        <v/>
      </c>
      <c r="AG113" s="67" t="str">
        <f t="shared" si="7"/>
        <v/>
      </c>
      <c r="AH113" s="51"/>
      <c r="AI113" s="51" t="str">
        <f t="shared" si="8"/>
        <v/>
      </c>
      <c r="AJ113" s="68" t="str">
        <f t="shared" si="9"/>
        <v/>
      </c>
      <c r="AK113" s="68" t="str">
        <f t="shared" si="10"/>
        <v/>
      </c>
      <c r="AL113" s="68" t="str">
        <f t="shared" si="11"/>
        <v/>
      </c>
      <c r="AM113" s="68" t="str">
        <f t="shared" si="12"/>
        <v/>
      </c>
      <c r="AN113" s="68" t="str">
        <f t="shared" si="13"/>
        <v/>
      </c>
      <c r="AO113" s="67" t="str">
        <f t="shared" si="14"/>
        <v/>
      </c>
      <c r="AP113" s="51"/>
      <c r="AQ113" s="51" t="str">
        <f t="shared" si="15"/>
        <v/>
      </c>
      <c r="AR113" s="68" t="str">
        <f t="shared" si="16"/>
        <v/>
      </c>
      <c r="AS113" s="68" t="str">
        <f t="shared" si="17"/>
        <v/>
      </c>
      <c r="AT113" s="68" t="str">
        <f t="shared" si="18"/>
        <v/>
      </c>
      <c r="AU113" s="68" t="str">
        <f t="shared" si="19"/>
        <v/>
      </c>
      <c r="AV113" s="68" t="str">
        <f t="shared" si="20"/>
        <v/>
      </c>
      <c r="AW113" s="67" t="str">
        <f t="shared" si="21"/>
        <v/>
      </c>
      <c r="AX113" s="51"/>
      <c r="AY113" s="51" t="str">
        <f t="shared" si="22"/>
        <v/>
      </c>
      <c r="AZ113" s="68" t="str">
        <f t="shared" si="23"/>
        <v/>
      </c>
      <c r="BA113" s="68" t="str">
        <f t="shared" si="24"/>
        <v/>
      </c>
      <c r="BB113" s="68" t="str">
        <f t="shared" si="25"/>
        <v/>
      </c>
      <c r="BC113" s="68" t="str">
        <f t="shared" si="26"/>
        <v/>
      </c>
      <c r="BD113" s="68" t="str">
        <f t="shared" si="27"/>
        <v/>
      </c>
      <c r="BE113" s="68" t="str">
        <f t="shared" si="28"/>
        <v/>
      </c>
      <c r="BF113" s="51"/>
      <c r="BG113" s="69" t="str">
        <f t="shared" si="29"/>
        <v/>
      </c>
      <c r="BH113" s="67" t="str">
        <f t="shared" si="30"/>
        <v/>
      </c>
      <c r="BI113" s="67" t="str">
        <f t="shared" si="31"/>
        <v/>
      </c>
      <c r="BJ113" s="67" t="str">
        <f t="shared" si="32"/>
        <v/>
      </c>
      <c r="BK113" s="67" t="str">
        <f t="shared" si="33"/>
        <v/>
      </c>
      <c r="BL113" s="67" t="str">
        <f t="shared" si="34"/>
        <v/>
      </c>
      <c r="BM113" s="65" t="str">
        <f t="shared" si="35"/>
        <v/>
      </c>
      <c r="BN113" s="51"/>
      <c r="BO113" s="51" t="str">
        <f t="shared" si="749"/>
        <v/>
      </c>
      <c r="BP113" s="51" t="str">
        <f t="shared" si="750"/>
        <v/>
      </c>
      <c r="BQ113" s="80" t="str">
        <f t="shared" si="751"/>
        <v>NA</v>
      </c>
      <c r="BR113" s="51" t="str">
        <f t="shared" si="752"/>
        <v/>
      </c>
      <c r="BS113" s="69" t="str">
        <f t="shared" si="40"/>
        <v/>
      </c>
      <c r="BT113" s="51"/>
      <c r="BU113" s="68" t="str">
        <f t="shared" si="753"/>
        <v/>
      </c>
      <c r="BV113" s="68" t="str">
        <f t="shared" si="754"/>
        <v/>
      </c>
      <c r="BW113" s="65">
        <f t="shared" si="755"/>
        <v>33490</v>
      </c>
      <c r="BX113" s="68" t="str">
        <f t="shared" si="756"/>
        <v/>
      </c>
      <c r="BY113" s="67" t="str">
        <f t="shared" si="44"/>
        <v/>
      </c>
      <c r="BZ113" s="68"/>
      <c r="CA113" s="65" t="str">
        <f t="shared" si="45"/>
        <v/>
      </c>
      <c r="CB113" s="67" t="str">
        <f t="shared" si="46"/>
        <v/>
      </c>
      <c r="CC113" s="67">
        <f t="shared" si="47"/>
        <v>0</v>
      </c>
      <c r="CD113" s="67" t="str">
        <f t="shared" si="48"/>
        <v/>
      </c>
      <c r="CE113" s="67" t="str">
        <f t="shared" si="49"/>
        <v/>
      </c>
      <c r="CF113" s="68"/>
      <c r="CG113" s="68" t="str">
        <f t="shared" si="757"/>
        <v/>
      </c>
      <c r="CH113" s="68" t="str">
        <f t="shared" si="758"/>
        <v/>
      </c>
      <c r="CI113" s="65">
        <f t="shared" si="759"/>
        <v>33490</v>
      </c>
      <c r="CJ113" s="68" t="str">
        <f t="shared" si="760"/>
        <v/>
      </c>
      <c r="CK113" s="67" t="str">
        <f t="shared" si="54"/>
        <v/>
      </c>
      <c r="CL113" s="68"/>
      <c r="CM113" s="68" t="str">
        <f t="shared" si="761"/>
        <v/>
      </c>
      <c r="CN113" s="68" t="str">
        <f t="shared" si="762"/>
        <v/>
      </c>
      <c r="CO113" s="65">
        <f t="shared" si="763"/>
        <v>0</v>
      </c>
      <c r="CP113" s="68" t="str">
        <f t="shared" si="764"/>
        <v/>
      </c>
      <c r="CQ113" s="67" t="str">
        <f t="shared" si="59"/>
        <v/>
      </c>
      <c r="CR113" s="68"/>
      <c r="CS113" s="68" t="str">
        <f t="shared" si="765"/>
        <v/>
      </c>
      <c r="CT113" s="68" t="str">
        <f t="shared" si="766"/>
        <v/>
      </c>
      <c r="CU113" s="65">
        <f t="shared" si="767"/>
        <v>0</v>
      </c>
      <c r="CV113" s="68" t="str">
        <f t="shared" si="768"/>
        <v/>
      </c>
      <c r="CW113" s="67" t="str">
        <f t="shared" si="64"/>
        <v/>
      </c>
      <c r="CX113" s="68"/>
      <c r="CY113" s="68" t="str">
        <f t="shared" si="769"/>
        <v/>
      </c>
      <c r="CZ113" s="68" t="str">
        <f t="shared" si="770"/>
        <v/>
      </c>
      <c r="DA113" s="65">
        <f t="shared" si="771"/>
        <v>0</v>
      </c>
      <c r="DB113" s="68" t="str">
        <f t="shared" si="772"/>
        <v/>
      </c>
      <c r="DC113" s="67" t="str">
        <f t="shared" si="69"/>
        <v/>
      </c>
      <c r="DD113" s="68"/>
      <c r="DE113" s="68" t="str">
        <f t="shared" si="773"/>
        <v/>
      </c>
      <c r="DF113" s="51" t="str">
        <f t="shared" si="774"/>
        <v/>
      </c>
      <c r="DG113" s="65">
        <f t="shared" si="775"/>
        <v>33490</v>
      </c>
      <c r="DH113" s="51" t="str">
        <f t="shared" si="776"/>
        <v/>
      </c>
      <c r="DI113" s="69" t="str">
        <f t="shared" si="74"/>
        <v/>
      </c>
      <c r="DJ113" s="51"/>
      <c r="DK113" s="51" t="str">
        <f t="shared" si="777"/>
        <v/>
      </c>
      <c r="DL113" s="51" t="str">
        <f t="shared" si="778"/>
        <v/>
      </c>
      <c r="DM113" s="65">
        <f t="shared" si="779"/>
        <v>0</v>
      </c>
      <c r="DN113" s="51" t="str">
        <f t="shared" si="780"/>
        <v/>
      </c>
      <c r="DO113" s="69" t="str">
        <f t="shared" si="79"/>
        <v/>
      </c>
      <c r="DP113" s="51"/>
      <c r="DQ113" s="51"/>
      <c r="DR113" s="51"/>
      <c r="DS113" s="51"/>
      <c r="DT113" s="51"/>
      <c r="DU113" s="181"/>
    </row>
    <row r="114" spans="1:125" ht="15" x14ac:dyDescent="0.25">
      <c r="A114" s="50"/>
      <c r="B114" s="51"/>
      <c r="C114" s="50"/>
      <c r="D114" s="53"/>
      <c r="E114" s="50"/>
      <c r="F114" s="54"/>
      <c r="G114" s="54"/>
      <c r="H114" s="54"/>
      <c r="I114" s="55"/>
      <c r="J114" s="50"/>
      <c r="K114" s="50" t="s">
        <v>2032</v>
      </c>
      <c r="L114" s="58"/>
      <c r="M114" s="58"/>
      <c r="N114" s="58"/>
      <c r="O114" s="58"/>
      <c r="P114" s="59"/>
      <c r="Q114" s="60"/>
      <c r="R114" s="60"/>
      <c r="S114" s="60"/>
      <c r="T114" s="60"/>
      <c r="U114" s="60"/>
      <c r="V114" s="79"/>
      <c r="W114" s="61">
        <f t="shared" si="628"/>
        <v>0</v>
      </c>
      <c r="X114" s="101">
        <v>0</v>
      </c>
      <c r="Y114" s="56" t="s">
        <v>167</v>
      </c>
      <c r="Z114" s="50"/>
      <c r="AA114" s="102"/>
      <c r="AB114" s="64"/>
      <c r="AC114" s="64"/>
      <c r="AD114" s="64"/>
      <c r="AE114" s="65"/>
      <c r="AF114" s="65"/>
      <c r="AG114" s="67" t="str">
        <f t="shared" si="7"/>
        <v/>
      </c>
      <c r="AH114" s="51"/>
      <c r="AI114" s="51" t="str">
        <f t="shared" si="8"/>
        <v/>
      </c>
      <c r="AJ114" s="68" t="str">
        <f t="shared" si="9"/>
        <v/>
      </c>
      <c r="AK114" s="68" t="str">
        <f t="shared" si="10"/>
        <v/>
      </c>
      <c r="AL114" s="68" t="str">
        <f t="shared" si="11"/>
        <v/>
      </c>
      <c r="AM114" s="68" t="str">
        <f t="shared" si="12"/>
        <v/>
      </c>
      <c r="AN114" s="68" t="str">
        <f t="shared" si="13"/>
        <v/>
      </c>
      <c r="AO114" s="67" t="str">
        <f t="shared" si="14"/>
        <v/>
      </c>
      <c r="AP114" s="51"/>
      <c r="AQ114" s="51" t="str">
        <f t="shared" si="15"/>
        <v/>
      </c>
      <c r="AR114" s="68" t="str">
        <f t="shared" si="16"/>
        <v/>
      </c>
      <c r="AS114" s="68" t="str">
        <f t="shared" si="17"/>
        <v/>
      </c>
      <c r="AT114" s="68" t="str">
        <f t="shared" si="18"/>
        <v/>
      </c>
      <c r="AU114" s="68" t="str">
        <f t="shared" si="19"/>
        <v/>
      </c>
      <c r="AV114" s="68" t="str">
        <f t="shared" si="20"/>
        <v/>
      </c>
      <c r="AW114" s="67" t="str">
        <f t="shared" si="21"/>
        <v/>
      </c>
      <c r="AX114" s="51"/>
      <c r="AY114" s="51" t="str">
        <f t="shared" si="22"/>
        <v/>
      </c>
      <c r="AZ114" s="68" t="str">
        <f t="shared" si="23"/>
        <v/>
      </c>
      <c r="BA114" s="68" t="str">
        <f t="shared" si="24"/>
        <v/>
      </c>
      <c r="BB114" s="68" t="str">
        <f t="shared" si="25"/>
        <v/>
      </c>
      <c r="BC114" s="68" t="str">
        <f t="shared" si="26"/>
        <v/>
      </c>
      <c r="BD114" s="68" t="str">
        <f t="shared" si="27"/>
        <v/>
      </c>
      <c r="BE114" s="68" t="str">
        <f t="shared" si="28"/>
        <v/>
      </c>
      <c r="BF114" s="51"/>
      <c r="BG114" s="69" t="str">
        <f t="shared" si="29"/>
        <v/>
      </c>
      <c r="BH114" s="67" t="str">
        <f t="shared" si="30"/>
        <v/>
      </c>
      <c r="BI114" s="67" t="str">
        <f t="shared" si="31"/>
        <v/>
      </c>
      <c r="BJ114" s="67" t="str">
        <f t="shared" si="32"/>
        <v/>
      </c>
      <c r="BK114" s="67" t="str">
        <f t="shared" si="33"/>
        <v/>
      </c>
      <c r="BL114" s="67" t="str">
        <f t="shared" si="34"/>
        <v/>
      </c>
      <c r="BM114" s="65" t="str">
        <f t="shared" si="35"/>
        <v/>
      </c>
      <c r="BN114" s="70"/>
      <c r="BO114" s="70"/>
      <c r="BP114" s="51"/>
      <c r="BQ114" s="51"/>
      <c r="BR114" s="51"/>
      <c r="BS114" s="69" t="str">
        <f t="shared" si="40"/>
        <v/>
      </c>
      <c r="BT114" s="70"/>
      <c r="BU114" s="65"/>
      <c r="BV114" s="68"/>
      <c r="BW114" s="68"/>
      <c r="BX114" s="68"/>
      <c r="BY114" s="67" t="str">
        <f t="shared" si="44"/>
        <v/>
      </c>
      <c r="BZ114" s="65"/>
      <c r="CA114" s="65" t="str">
        <f t="shared" si="45"/>
        <v/>
      </c>
      <c r="CB114" s="67" t="str">
        <f t="shared" si="46"/>
        <v/>
      </c>
      <c r="CC114" s="67" t="str">
        <f t="shared" si="47"/>
        <v/>
      </c>
      <c r="CD114" s="67" t="str">
        <f t="shared" si="48"/>
        <v/>
      </c>
      <c r="CE114" s="67" t="str">
        <f t="shared" si="49"/>
        <v/>
      </c>
      <c r="CF114" s="65"/>
      <c r="CG114" s="65"/>
      <c r="CH114" s="68"/>
      <c r="CI114" s="68"/>
      <c r="CJ114" s="68"/>
      <c r="CK114" s="67" t="str">
        <f t="shared" si="54"/>
        <v/>
      </c>
      <c r="CL114" s="65"/>
      <c r="CM114" s="65"/>
      <c r="CN114" s="68"/>
      <c r="CO114" s="68"/>
      <c r="CP114" s="68"/>
      <c r="CQ114" s="67" t="str">
        <f t="shared" si="59"/>
        <v/>
      </c>
      <c r="CR114" s="65"/>
      <c r="CS114" s="65"/>
      <c r="CT114" s="68"/>
      <c r="CU114" s="68"/>
      <c r="CV114" s="68"/>
      <c r="CW114" s="67" t="str">
        <f t="shared" si="64"/>
        <v/>
      </c>
      <c r="CX114" s="65"/>
      <c r="CY114" s="65"/>
      <c r="CZ114" s="68"/>
      <c r="DA114" s="68"/>
      <c r="DB114" s="68"/>
      <c r="DC114" s="67" t="str">
        <f t="shared" si="69"/>
        <v/>
      </c>
      <c r="DD114" s="65"/>
      <c r="DE114" s="65"/>
      <c r="DF114" s="51"/>
      <c r="DG114" s="51"/>
      <c r="DH114" s="51"/>
      <c r="DI114" s="69" t="str">
        <f t="shared" si="74"/>
        <v/>
      </c>
      <c r="DJ114" s="70"/>
      <c r="DK114" s="70"/>
      <c r="DL114" s="51"/>
      <c r="DM114" s="51"/>
      <c r="DN114" s="51"/>
      <c r="DO114" s="69" t="str">
        <f t="shared" si="79"/>
        <v/>
      </c>
      <c r="DP114" s="51"/>
      <c r="DQ114" s="51"/>
      <c r="DR114" s="51"/>
      <c r="DS114" s="51"/>
      <c r="DT114" s="51"/>
      <c r="DU114" s="181"/>
    </row>
    <row r="115" spans="1:125" ht="15" x14ac:dyDescent="0.25">
      <c r="A115" s="88">
        <v>2014</v>
      </c>
      <c r="B115" s="87" t="s">
        <v>366</v>
      </c>
      <c r="C115" s="88" t="s">
        <v>344</v>
      </c>
      <c r="D115" s="53" t="s">
        <v>344</v>
      </c>
      <c r="E115" s="88" t="s">
        <v>29</v>
      </c>
      <c r="F115" s="220">
        <v>91869905</v>
      </c>
      <c r="G115" s="220">
        <v>423809937</v>
      </c>
      <c r="H115" s="220">
        <v>29349435</v>
      </c>
      <c r="I115" s="61">
        <v>228192306</v>
      </c>
      <c r="J115" s="50"/>
      <c r="K115" s="50" t="s">
        <v>2032</v>
      </c>
      <c r="L115" s="58" t="s">
        <v>2032</v>
      </c>
      <c r="M115" s="58" t="s">
        <v>2032</v>
      </c>
      <c r="N115" s="58" t="s">
        <v>2032</v>
      </c>
      <c r="O115" s="58" t="s">
        <v>2032</v>
      </c>
      <c r="P115" s="59"/>
      <c r="Q115" s="60">
        <v>28562213</v>
      </c>
      <c r="R115" s="60">
        <v>43264982</v>
      </c>
      <c r="S115" s="60">
        <v>93994559</v>
      </c>
      <c r="T115" s="60">
        <v>54241234</v>
      </c>
      <c r="U115" s="60">
        <v>1318210</v>
      </c>
      <c r="V115" s="79"/>
      <c r="W115" s="61">
        <f t="shared" si="628"/>
        <v>221381198</v>
      </c>
      <c r="X115" s="101">
        <v>212541636</v>
      </c>
      <c r="Y115" s="50"/>
      <c r="Z115" s="50" t="s">
        <v>344</v>
      </c>
      <c r="AA115" s="62">
        <f t="shared" ref="AA115:AA118" si="781">IF(A115 =2014,IF(Y115 ="",F115,""),"")</f>
        <v>91869905</v>
      </c>
      <c r="AB115" s="64">
        <f t="shared" ref="AB115:AB118" si="782">IF(A115 =2014,IF(Y115 ="",I115,""),"")</f>
        <v>228192306</v>
      </c>
      <c r="AC115" s="64">
        <f t="shared" ref="AC115:AC118" si="783">IF(A115 =2014,IF(Y115 ="",Q115,""),"")</f>
        <v>28562213</v>
      </c>
      <c r="AD115" s="64">
        <f t="shared" ref="AD115:AD118" si="784">IF(A115 =2014,IF(Y115 ="",R115,""),"")</f>
        <v>43264982</v>
      </c>
      <c r="AE115" s="65">
        <f t="shared" ref="AE115:AE118" si="785">IF(A115 =2014,IF(Y115 ="",S115,""),"")</f>
        <v>93994559</v>
      </c>
      <c r="AF115" s="65">
        <f t="shared" ref="AF115:AF118" si="786">IF(A115 =2014,IF(Y115 ="",T115+U115,""),"")</f>
        <v>55559444</v>
      </c>
      <c r="AG115" s="67">
        <f t="shared" si="7"/>
        <v>212541636</v>
      </c>
      <c r="AH115" s="51"/>
      <c r="AI115" s="51" t="str">
        <f t="shared" si="8"/>
        <v/>
      </c>
      <c r="AJ115" s="68" t="str">
        <f t="shared" si="9"/>
        <v/>
      </c>
      <c r="AK115" s="68" t="str">
        <f t="shared" si="10"/>
        <v/>
      </c>
      <c r="AL115" s="68" t="str">
        <f t="shared" si="11"/>
        <v/>
      </c>
      <c r="AM115" s="68" t="str">
        <f t="shared" si="12"/>
        <v/>
      </c>
      <c r="AN115" s="68" t="str">
        <f t="shared" si="13"/>
        <v/>
      </c>
      <c r="AO115" s="67" t="str">
        <f t="shared" si="14"/>
        <v/>
      </c>
      <c r="AP115" s="51"/>
      <c r="AQ115" s="51" t="str">
        <f t="shared" si="15"/>
        <v/>
      </c>
      <c r="AR115" s="68" t="str">
        <f t="shared" si="16"/>
        <v/>
      </c>
      <c r="AS115" s="68" t="str">
        <f t="shared" si="17"/>
        <v/>
      </c>
      <c r="AT115" s="68" t="str">
        <f t="shared" si="18"/>
        <v/>
      </c>
      <c r="AU115" s="68" t="str">
        <f t="shared" si="19"/>
        <v/>
      </c>
      <c r="AV115" s="68" t="str">
        <f t="shared" si="20"/>
        <v/>
      </c>
      <c r="AW115" s="67" t="str">
        <f t="shared" si="21"/>
        <v/>
      </c>
      <c r="AX115" s="51"/>
      <c r="AY115" s="51" t="str">
        <f t="shared" si="22"/>
        <v/>
      </c>
      <c r="AZ115" s="68" t="str">
        <f t="shared" si="23"/>
        <v/>
      </c>
      <c r="BA115" s="68" t="str">
        <f t="shared" si="24"/>
        <v/>
      </c>
      <c r="BB115" s="68" t="str">
        <f t="shared" si="25"/>
        <v/>
      </c>
      <c r="BC115" s="68" t="str">
        <f t="shared" si="26"/>
        <v/>
      </c>
      <c r="BD115" s="68" t="str">
        <f t="shared" si="27"/>
        <v/>
      </c>
      <c r="BE115" s="68" t="str">
        <f t="shared" si="28"/>
        <v/>
      </c>
      <c r="BF115" s="51"/>
      <c r="BG115" s="69" t="str">
        <f t="shared" si="29"/>
        <v/>
      </c>
      <c r="BH115" s="67" t="str">
        <f t="shared" si="30"/>
        <v/>
      </c>
      <c r="BI115" s="67" t="str">
        <f t="shared" si="31"/>
        <v/>
      </c>
      <c r="BJ115" s="67" t="str">
        <f t="shared" si="32"/>
        <v/>
      </c>
      <c r="BK115" s="67" t="str">
        <f t="shared" si="33"/>
        <v/>
      </c>
      <c r="BL115" s="67" t="str">
        <f t="shared" si="34"/>
        <v/>
      </c>
      <c r="BM115" s="65" t="str">
        <f t="shared" si="35"/>
        <v/>
      </c>
      <c r="BN115" s="70"/>
      <c r="BO115" s="71">
        <f t="shared" ref="BO115:BO118" si="787">IF(A115 =2014,F115,"")</f>
        <v>91869905</v>
      </c>
      <c r="BP115" s="51" t="str">
        <f t="shared" ref="BP115:BP118" si="788">IF(A115 =2015,F115,"")</f>
        <v/>
      </c>
      <c r="BQ115" s="51" t="str">
        <f t="shared" ref="BQ115:BQ118" si="789">IF(A115 =2016,F115,"")</f>
        <v/>
      </c>
      <c r="BR115" s="51" t="str">
        <f t="shared" ref="BR115:BR118" si="790">IF(A115 =2017,F115,"")</f>
        <v/>
      </c>
      <c r="BS115" s="69" t="str">
        <f t="shared" si="40"/>
        <v/>
      </c>
      <c r="BT115" s="70"/>
      <c r="BU115" s="65">
        <f t="shared" ref="BU115:BU118" si="791">IF(A115 =2014,I115,"")</f>
        <v>228192306</v>
      </c>
      <c r="BV115" s="68" t="str">
        <f t="shared" ref="BV115:BV118" si="792">IF(A115 =2015,I115,"")</f>
        <v/>
      </c>
      <c r="BW115" s="68" t="str">
        <f t="shared" ref="BW115:BW118" si="793">IF(A115 =2016,I115,"")</f>
        <v/>
      </c>
      <c r="BX115" s="68" t="str">
        <f t="shared" ref="BX115:BX118" si="794">IF(A115 =2017,I115,"")</f>
        <v/>
      </c>
      <c r="BY115" s="67" t="str">
        <f t="shared" si="44"/>
        <v/>
      </c>
      <c r="BZ115" s="65"/>
      <c r="CA115" s="65">
        <f t="shared" si="45"/>
        <v>212541636</v>
      </c>
      <c r="CB115" s="67" t="str">
        <f t="shared" si="46"/>
        <v/>
      </c>
      <c r="CC115" s="67" t="str">
        <f t="shared" si="47"/>
        <v/>
      </c>
      <c r="CD115" s="67" t="str">
        <f t="shared" si="48"/>
        <v/>
      </c>
      <c r="CE115" s="67" t="str">
        <f t="shared" si="49"/>
        <v/>
      </c>
      <c r="CF115" s="65"/>
      <c r="CG115" s="65">
        <f t="shared" ref="CG115:CG118" si="795">IF(A115 =2014,Q115+R115+S115+T115+U115,"")</f>
        <v>221381198</v>
      </c>
      <c r="CH115" s="68" t="str">
        <f t="shared" ref="CH115:CH118" si="796">IF(A115 =2015,Q115+R115+S115+T115+U115,"")</f>
        <v/>
      </c>
      <c r="CI115" s="68" t="str">
        <f t="shared" ref="CI115:CI118" si="797">IF(A115 =2016,Q115+R115+S115+T115+U115,"")</f>
        <v/>
      </c>
      <c r="CJ115" s="68" t="str">
        <f t="shared" ref="CJ115:CJ118" si="798">IF(A115 =2017,Q115+R115+S115+T115+U115,"")</f>
        <v/>
      </c>
      <c r="CK115" s="67" t="str">
        <f t="shared" si="54"/>
        <v/>
      </c>
      <c r="CL115" s="65"/>
      <c r="CM115" s="65">
        <f t="shared" ref="CM115:CM118" si="799">IF(A115 =2014,Q115,"")</f>
        <v>28562213</v>
      </c>
      <c r="CN115" s="68" t="str">
        <f t="shared" ref="CN115:CN118" si="800">IF(A115 =2015,Q115,"")</f>
        <v/>
      </c>
      <c r="CO115" s="68" t="str">
        <f t="shared" ref="CO115:CO118" si="801">IF(A115 =2016,Q115,"")</f>
        <v/>
      </c>
      <c r="CP115" s="68" t="str">
        <f t="shared" ref="CP115:CP118" si="802">IF(A115 =2017,Q115,"")</f>
        <v/>
      </c>
      <c r="CQ115" s="67" t="str">
        <f t="shared" si="59"/>
        <v/>
      </c>
      <c r="CR115" s="65"/>
      <c r="CS115" s="65">
        <f t="shared" ref="CS115:CS118" si="803">IF(A115 =2014,R115,"")</f>
        <v>43264982</v>
      </c>
      <c r="CT115" s="68" t="str">
        <f t="shared" ref="CT115:CT118" si="804">IF(A115 =2015,R115,"")</f>
        <v/>
      </c>
      <c r="CU115" s="68" t="str">
        <f t="shared" ref="CU115:CU118" si="805">IF(A115 =2016,R115,"")</f>
        <v/>
      </c>
      <c r="CV115" s="68" t="str">
        <f t="shared" ref="CV115:CV118" si="806">IF(A115 =2017,R115,"")</f>
        <v/>
      </c>
      <c r="CW115" s="67" t="str">
        <f t="shared" si="64"/>
        <v/>
      </c>
      <c r="CX115" s="65"/>
      <c r="CY115" s="65">
        <f t="shared" ref="CY115:CY118" si="807">IF(A115 =2014,S115,"")</f>
        <v>93994559</v>
      </c>
      <c r="CZ115" s="68" t="str">
        <f t="shared" ref="CZ115:CZ118" si="808">IF(A115 =2015,S115,"")</f>
        <v/>
      </c>
      <c r="DA115" s="68" t="str">
        <f t="shared" ref="DA115:DA118" si="809">IF(A115 =2016,S115,"")</f>
        <v/>
      </c>
      <c r="DB115" s="68" t="str">
        <f t="shared" ref="DB115:DB118" si="810">IF(A115 =2017,S115,"")</f>
        <v/>
      </c>
      <c r="DC115" s="67" t="str">
        <f t="shared" si="69"/>
        <v/>
      </c>
      <c r="DD115" s="65"/>
      <c r="DE115" s="65">
        <f t="shared" ref="DE115:DE118" si="811">IF(A115 =2014,T115,"")</f>
        <v>54241234</v>
      </c>
      <c r="DF115" s="51" t="str">
        <f t="shared" ref="DF115:DF118" si="812">IF(A115 =2015,T115,"")</f>
        <v/>
      </c>
      <c r="DG115" s="51" t="str">
        <f t="shared" ref="DG115:DG118" si="813">IF(A115 =2016,T115,"")</f>
        <v/>
      </c>
      <c r="DH115" s="51" t="str">
        <f t="shared" ref="DH115:DH118" si="814">IF(A115 =2017,T115,"")</f>
        <v/>
      </c>
      <c r="DI115" s="69" t="str">
        <f t="shared" si="74"/>
        <v/>
      </c>
      <c r="DJ115" s="70"/>
      <c r="DK115" s="65">
        <f t="shared" ref="DK115:DK118" si="815">IF(A115 =2014,U115,"")</f>
        <v>1318210</v>
      </c>
      <c r="DL115" s="51" t="str">
        <f t="shared" ref="DL115:DL118" si="816">IF(A115 =2015,U115,"")</f>
        <v/>
      </c>
      <c r="DM115" s="51" t="str">
        <f t="shared" ref="DM115:DM118" si="817">IF(A115 =2016,U115,"")</f>
        <v/>
      </c>
      <c r="DN115" s="51" t="str">
        <f t="shared" ref="DN115:DN118" si="818">IF(A115 =2017,U115,"")</f>
        <v/>
      </c>
      <c r="DO115" s="69" t="str">
        <f t="shared" si="79"/>
        <v/>
      </c>
      <c r="DP115" s="51"/>
      <c r="DQ115" s="51"/>
      <c r="DR115" s="51"/>
      <c r="DS115" s="51"/>
      <c r="DT115" s="51"/>
      <c r="DU115" s="181"/>
    </row>
    <row r="116" spans="1:125" ht="15" x14ac:dyDescent="0.25">
      <c r="A116" s="88">
        <v>2015</v>
      </c>
      <c r="B116" s="87" t="s">
        <v>366</v>
      </c>
      <c r="C116" s="88" t="s">
        <v>344</v>
      </c>
      <c r="D116" s="53" t="s">
        <v>344</v>
      </c>
      <c r="E116" s="88" t="s">
        <v>29</v>
      </c>
      <c r="F116" s="220">
        <v>94919975</v>
      </c>
      <c r="G116" s="220">
        <v>436511053</v>
      </c>
      <c r="H116" s="220">
        <v>31485422</v>
      </c>
      <c r="I116" s="61">
        <v>240702811</v>
      </c>
      <c r="J116" s="50"/>
      <c r="K116" s="50" t="s">
        <v>2032</v>
      </c>
      <c r="L116" s="58" t="s">
        <v>2032</v>
      </c>
      <c r="M116" s="58" t="s">
        <v>2032</v>
      </c>
      <c r="N116" s="58" t="s">
        <v>2032</v>
      </c>
      <c r="O116" s="58" t="s">
        <v>2032</v>
      </c>
      <c r="P116" s="59"/>
      <c r="Q116" s="60">
        <v>36184104</v>
      </c>
      <c r="R116" s="60">
        <v>52261872</v>
      </c>
      <c r="S116" s="60">
        <v>97614714</v>
      </c>
      <c r="T116" s="60">
        <v>54785890</v>
      </c>
      <c r="U116" s="60">
        <v>730039</v>
      </c>
      <c r="V116" s="79"/>
      <c r="W116" s="61">
        <f t="shared" si="628"/>
        <v>241576619</v>
      </c>
      <c r="X116" s="101">
        <v>307180460</v>
      </c>
      <c r="Y116" s="50"/>
      <c r="Z116" s="50"/>
      <c r="AA116" s="51" t="str">
        <f t="shared" si="781"/>
        <v/>
      </c>
      <c r="AB116" s="68" t="str">
        <f t="shared" si="782"/>
        <v/>
      </c>
      <c r="AC116" s="68" t="str">
        <f t="shared" si="783"/>
        <v/>
      </c>
      <c r="AD116" s="68" t="str">
        <f t="shared" si="784"/>
        <v/>
      </c>
      <c r="AE116" s="68" t="str">
        <f t="shared" si="785"/>
        <v/>
      </c>
      <c r="AF116" s="68" t="str">
        <f t="shared" si="786"/>
        <v/>
      </c>
      <c r="AG116" s="67" t="str">
        <f t="shared" si="7"/>
        <v/>
      </c>
      <c r="AH116" s="51"/>
      <c r="AI116" s="80">
        <f t="shared" si="8"/>
        <v>94919975</v>
      </c>
      <c r="AJ116" s="68">
        <f t="shared" si="9"/>
        <v>240702811</v>
      </c>
      <c r="AK116" s="68">
        <f t="shared" si="10"/>
        <v>36184104</v>
      </c>
      <c r="AL116" s="68">
        <f t="shared" si="11"/>
        <v>52261872</v>
      </c>
      <c r="AM116" s="68">
        <f t="shared" si="12"/>
        <v>97614714</v>
      </c>
      <c r="AN116" s="68">
        <f t="shared" si="13"/>
        <v>55515929</v>
      </c>
      <c r="AO116" s="67">
        <f t="shared" si="14"/>
        <v>307180460</v>
      </c>
      <c r="AP116" s="51"/>
      <c r="AQ116" s="51" t="str">
        <f t="shared" si="15"/>
        <v/>
      </c>
      <c r="AR116" s="68" t="str">
        <f t="shared" si="16"/>
        <v/>
      </c>
      <c r="AS116" s="68" t="str">
        <f t="shared" si="17"/>
        <v/>
      </c>
      <c r="AT116" s="68" t="str">
        <f t="shared" si="18"/>
        <v/>
      </c>
      <c r="AU116" s="68" t="str">
        <f t="shared" si="19"/>
        <v/>
      </c>
      <c r="AV116" s="68" t="str">
        <f t="shared" si="20"/>
        <v/>
      </c>
      <c r="AW116" s="67" t="str">
        <f t="shared" si="21"/>
        <v/>
      </c>
      <c r="AX116" s="51"/>
      <c r="AY116" s="51" t="str">
        <f t="shared" si="22"/>
        <v/>
      </c>
      <c r="AZ116" s="68" t="str">
        <f t="shared" si="23"/>
        <v/>
      </c>
      <c r="BA116" s="68" t="str">
        <f t="shared" si="24"/>
        <v/>
      </c>
      <c r="BB116" s="68" t="str">
        <f t="shared" si="25"/>
        <v/>
      </c>
      <c r="BC116" s="68" t="str">
        <f t="shared" si="26"/>
        <v/>
      </c>
      <c r="BD116" s="68" t="str">
        <f t="shared" si="27"/>
        <v/>
      </c>
      <c r="BE116" s="68" t="str">
        <f t="shared" si="28"/>
        <v/>
      </c>
      <c r="BF116" s="51"/>
      <c r="BG116" s="69" t="str">
        <f t="shared" si="29"/>
        <v/>
      </c>
      <c r="BH116" s="67" t="str">
        <f t="shared" si="30"/>
        <v/>
      </c>
      <c r="BI116" s="67" t="str">
        <f t="shared" si="31"/>
        <v/>
      </c>
      <c r="BJ116" s="67" t="str">
        <f t="shared" si="32"/>
        <v/>
      </c>
      <c r="BK116" s="67" t="str">
        <f t="shared" si="33"/>
        <v/>
      </c>
      <c r="BL116" s="67" t="str">
        <f t="shared" si="34"/>
        <v/>
      </c>
      <c r="BM116" s="65" t="str">
        <f t="shared" si="35"/>
        <v/>
      </c>
      <c r="BN116" s="51"/>
      <c r="BO116" s="51" t="str">
        <f t="shared" si="787"/>
        <v/>
      </c>
      <c r="BP116" s="71">
        <f t="shared" si="788"/>
        <v>94919975</v>
      </c>
      <c r="BQ116" s="51" t="str">
        <f t="shared" si="789"/>
        <v/>
      </c>
      <c r="BR116" s="51" t="str">
        <f t="shared" si="790"/>
        <v/>
      </c>
      <c r="BS116" s="69" t="str">
        <f t="shared" si="40"/>
        <v/>
      </c>
      <c r="BT116" s="51"/>
      <c r="BU116" s="68" t="str">
        <f t="shared" si="791"/>
        <v/>
      </c>
      <c r="BV116" s="65">
        <f t="shared" si="792"/>
        <v>240702811</v>
      </c>
      <c r="BW116" s="68" t="str">
        <f t="shared" si="793"/>
        <v/>
      </c>
      <c r="BX116" s="68" t="str">
        <f t="shared" si="794"/>
        <v/>
      </c>
      <c r="BY116" s="67" t="str">
        <f t="shared" si="44"/>
        <v/>
      </c>
      <c r="BZ116" s="68"/>
      <c r="CA116" s="65" t="str">
        <f t="shared" si="45"/>
        <v/>
      </c>
      <c r="CB116" s="67">
        <f t="shared" si="46"/>
        <v>307180460</v>
      </c>
      <c r="CC116" s="67" t="str">
        <f t="shared" si="47"/>
        <v/>
      </c>
      <c r="CD116" s="67" t="str">
        <f t="shared" si="48"/>
        <v/>
      </c>
      <c r="CE116" s="67" t="str">
        <f t="shared" si="49"/>
        <v/>
      </c>
      <c r="CF116" s="68"/>
      <c r="CG116" s="68" t="str">
        <f t="shared" si="795"/>
        <v/>
      </c>
      <c r="CH116" s="65">
        <f t="shared" si="796"/>
        <v>241576619</v>
      </c>
      <c r="CI116" s="68" t="str">
        <f t="shared" si="797"/>
        <v/>
      </c>
      <c r="CJ116" s="68" t="str">
        <f t="shared" si="798"/>
        <v/>
      </c>
      <c r="CK116" s="67" t="str">
        <f t="shared" si="54"/>
        <v/>
      </c>
      <c r="CL116" s="68"/>
      <c r="CM116" s="68" t="str">
        <f t="shared" si="799"/>
        <v/>
      </c>
      <c r="CN116" s="65">
        <f t="shared" si="800"/>
        <v>36184104</v>
      </c>
      <c r="CO116" s="68" t="str">
        <f t="shared" si="801"/>
        <v/>
      </c>
      <c r="CP116" s="68" t="str">
        <f t="shared" si="802"/>
        <v/>
      </c>
      <c r="CQ116" s="67" t="str">
        <f t="shared" si="59"/>
        <v/>
      </c>
      <c r="CR116" s="68"/>
      <c r="CS116" s="68" t="str">
        <f t="shared" si="803"/>
        <v/>
      </c>
      <c r="CT116" s="65">
        <f t="shared" si="804"/>
        <v>52261872</v>
      </c>
      <c r="CU116" s="68" t="str">
        <f t="shared" si="805"/>
        <v/>
      </c>
      <c r="CV116" s="68" t="str">
        <f t="shared" si="806"/>
        <v/>
      </c>
      <c r="CW116" s="67" t="str">
        <f t="shared" si="64"/>
        <v/>
      </c>
      <c r="CX116" s="68"/>
      <c r="CY116" s="68" t="str">
        <f t="shared" si="807"/>
        <v/>
      </c>
      <c r="CZ116" s="65">
        <f t="shared" si="808"/>
        <v>97614714</v>
      </c>
      <c r="DA116" s="68" t="str">
        <f t="shared" si="809"/>
        <v/>
      </c>
      <c r="DB116" s="68" t="str">
        <f t="shared" si="810"/>
        <v/>
      </c>
      <c r="DC116" s="67" t="str">
        <f t="shared" si="69"/>
        <v/>
      </c>
      <c r="DD116" s="68"/>
      <c r="DE116" s="68" t="str">
        <f t="shared" si="811"/>
        <v/>
      </c>
      <c r="DF116" s="65">
        <f t="shared" si="812"/>
        <v>54785890</v>
      </c>
      <c r="DG116" s="51" t="str">
        <f t="shared" si="813"/>
        <v/>
      </c>
      <c r="DH116" s="51" t="str">
        <f t="shared" si="814"/>
        <v/>
      </c>
      <c r="DI116" s="69" t="str">
        <f t="shared" si="74"/>
        <v/>
      </c>
      <c r="DJ116" s="51"/>
      <c r="DK116" s="51" t="str">
        <f t="shared" si="815"/>
        <v/>
      </c>
      <c r="DL116" s="65">
        <f t="shared" si="816"/>
        <v>730039</v>
      </c>
      <c r="DM116" s="51" t="str">
        <f t="shared" si="817"/>
        <v/>
      </c>
      <c r="DN116" s="51" t="str">
        <f t="shared" si="818"/>
        <v/>
      </c>
      <c r="DO116" s="69" t="str">
        <f t="shared" si="79"/>
        <v/>
      </c>
      <c r="DP116" s="51"/>
      <c r="DQ116" s="51"/>
      <c r="DR116" s="51"/>
      <c r="DS116" s="51"/>
      <c r="DT116" s="51"/>
      <c r="DU116" s="181"/>
    </row>
    <row r="117" spans="1:125" ht="15" x14ac:dyDescent="0.25">
      <c r="A117" s="88">
        <v>2016</v>
      </c>
      <c r="B117" s="87" t="s">
        <v>366</v>
      </c>
      <c r="C117" s="88" t="s">
        <v>344</v>
      </c>
      <c r="D117" s="53" t="s">
        <v>344</v>
      </c>
      <c r="E117" s="88" t="s">
        <v>29</v>
      </c>
      <c r="F117" s="220">
        <v>92437294</v>
      </c>
      <c r="G117" s="220">
        <v>432493566</v>
      </c>
      <c r="H117" s="220">
        <v>33344787</v>
      </c>
      <c r="I117" s="61">
        <v>250808312</v>
      </c>
      <c r="J117" s="50"/>
      <c r="K117" s="50" t="s">
        <v>2032</v>
      </c>
      <c r="L117" s="58" t="s">
        <v>2032</v>
      </c>
      <c r="M117" s="58" t="s">
        <v>2032</v>
      </c>
      <c r="N117" s="58" t="s">
        <v>2032</v>
      </c>
      <c r="O117" s="58" t="s">
        <v>2032</v>
      </c>
      <c r="P117" s="59"/>
      <c r="Q117" s="60">
        <v>36950946</v>
      </c>
      <c r="R117" s="60">
        <v>54328867</v>
      </c>
      <c r="S117" s="60">
        <v>97913890</v>
      </c>
      <c r="T117" s="60">
        <v>58340135</v>
      </c>
      <c r="U117" s="60">
        <v>696767</v>
      </c>
      <c r="V117" s="79"/>
      <c r="W117" s="61">
        <f t="shared" si="628"/>
        <v>248230605</v>
      </c>
      <c r="X117" s="101">
        <v>137824239</v>
      </c>
      <c r="Y117" s="50"/>
      <c r="Z117" s="50"/>
      <c r="AA117" s="51" t="str">
        <f t="shared" si="781"/>
        <v/>
      </c>
      <c r="AB117" s="68" t="str">
        <f t="shared" si="782"/>
        <v/>
      </c>
      <c r="AC117" s="68" t="str">
        <f t="shared" si="783"/>
        <v/>
      </c>
      <c r="AD117" s="68" t="str">
        <f t="shared" si="784"/>
        <v/>
      </c>
      <c r="AE117" s="68" t="str">
        <f t="shared" si="785"/>
        <v/>
      </c>
      <c r="AF117" s="68" t="str">
        <f t="shared" si="786"/>
        <v/>
      </c>
      <c r="AG117" s="67" t="str">
        <f t="shared" si="7"/>
        <v/>
      </c>
      <c r="AH117" s="51"/>
      <c r="AI117" s="51" t="str">
        <f t="shared" si="8"/>
        <v/>
      </c>
      <c r="AJ117" s="68" t="str">
        <f t="shared" si="9"/>
        <v/>
      </c>
      <c r="AK117" s="68" t="str">
        <f t="shared" si="10"/>
        <v/>
      </c>
      <c r="AL117" s="68" t="str">
        <f t="shared" si="11"/>
        <v/>
      </c>
      <c r="AM117" s="68" t="str">
        <f t="shared" si="12"/>
        <v/>
      </c>
      <c r="AN117" s="68" t="str">
        <f t="shared" si="13"/>
        <v/>
      </c>
      <c r="AO117" s="67" t="str">
        <f t="shared" si="14"/>
        <v/>
      </c>
      <c r="AP117" s="51"/>
      <c r="AQ117" s="80">
        <f t="shared" si="15"/>
        <v>92437294</v>
      </c>
      <c r="AR117" s="68">
        <f t="shared" si="16"/>
        <v>250808312</v>
      </c>
      <c r="AS117" s="68">
        <f t="shared" si="17"/>
        <v>36950946</v>
      </c>
      <c r="AT117" s="68">
        <f t="shared" si="18"/>
        <v>54328867</v>
      </c>
      <c r="AU117" s="68">
        <f t="shared" si="19"/>
        <v>97913890</v>
      </c>
      <c r="AV117" s="68">
        <f t="shared" si="20"/>
        <v>59036902</v>
      </c>
      <c r="AW117" s="67">
        <f t="shared" si="21"/>
        <v>137824239</v>
      </c>
      <c r="AX117" s="51"/>
      <c r="AY117" s="51" t="str">
        <f t="shared" si="22"/>
        <v/>
      </c>
      <c r="AZ117" s="68" t="str">
        <f t="shared" si="23"/>
        <v/>
      </c>
      <c r="BA117" s="68" t="str">
        <f t="shared" si="24"/>
        <v/>
      </c>
      <c r="BB117" s="68" t="str">
        <f t="shared" si="25"/>
        <v/>
      </c>
      <c r="BC117" s="68" t="str">
        <f t="shared" si="26"/>
        <v/>
      </c>
      <c r="BD117" s="68" t="str">
        <f t="shared" si="27"/>
        <v/>
      </c>
      <c r="BE117" s="68" t="str">
        <f t="shared" si="28"/>
        <v/>
      </c>
      <c r="BF117" s="51"/>
      <c r="BG117" s="69" t="str">
        <f t="shared" si="29"/>
        <v/>
      </c>
      <c r="BH117" s="67" t="str">
        <f t="shared" si="30"/>
        <v/>
      </c>
      <c r="BI117" s="67" t="str">
        <f t="shared" si="31"/>
        <v/>
      </c>
      <c r="BJ117" s="67" t="str">
        <f t="shared" si="32"/>
        <v/>
      </c>
      <c r="BK117" s="67" t="str">
        <f t="shared" si="33"/>
        <v/>
      </c>
      <c r="BL117" s="67" t="str">
        <f t="shared" si="34"/>
        <v/>
      </c>
      <c r="BM117" s="65" t="str">
        <f t="shared" si="35"/>
        <v/>
      </c>
      <c r="BN117" s="51"/>
      <c r="BO117" s="51" t="str">
        <f t="shared" si="787"/>
        <v/>
      </c>
      <c r="BP117" s="51" t="str">
        <f t="shared" si="788"/>
        <v/>
      </c>
      <c r="BQ117" s="71">
        <f t="shared" si="789"/>
        <v>92437294</v>
      </c>
      <c r="BR117" s="51" t="str">
        <f t="shared" si="790"/>
        <v/>
      </c>
      <c r="BS117" s="69" t="str">
        <f t="shared" si="40"/>
        <v/>
      </c>
      <c r="BT117" s="51"/>
      <c r="BU117" s="68" t="str">
        <f t="shared" si="791"/>
        <v/>
      </c>
      <c r="BV117" s="68" t="str">
        <f t="shared" si="792"/>
        <v/>
      </c>
      <c r="BW117" s="65">
        <f t="shared" si="793"/>
        <v>250808312</v>
      </c>
      <c r="BX117" s="68" t="str">
        <f t="shared" si="794"/>
        <v/>
      </c>
      <c r="BY117" s="67" t="str">
        <f t="shared" si="44"/>
        <v/>
      </c>
      <c r="BZ117" s="68"/>
      <c r="CA117" s="65" t="str">
        <f t="shared" si="45"/>
        <v/>
      </c>
      <c r="CB117" s="67" t="str">
        <f t="shared" si="46"/>
        <v/>
      </c>
      <c r="CC117" s="67">
        <f t="shared" si="47"/>
        <v>137824239</v>
      </c>
      <c r="CD117" s="67" t="str">
        <f t="shared" si="48"/>
        <v/>
      </c>
      <c r="CE117" s="67" t="str">
        <f t="shared" si="49"/>
        <v/>
      </c>
      <c r="CF117" s="68"/>
      <c r="CG117" s="68" t="str">
        <f t="shared" si="795"/>
        <v/>
      </c>
      <c r="CH117" s="68" t="str">
        <f t="shared" si="796"/>
        <v/>
      </c>
      <c r="CI117" s="65">
        <f t="shared" si="797"/>
        <v>248230605</v>
      </c>
      <c r="CJ117" s="68" t="str">
        <f t="shared" si="798"/>
        <v/>
      </c>
      <c r="CK117" s="67" t="str">
        <f t="shared" si="54"/>
        <v/>
      </c>
      <c r="CL117" s="68"/>
      <c r="CM117" s="68" t="str">
        <f t="shared" si="799"/>
        <v/>
      </c>
      <c r="CN117" s="68" t="str">
        <f t="shared" si="800"/>
        <v/>
      </c>
      <c r="CO117" s="65">
        <f t="shared" si="801"/>
        <v>36950946</v>
      </c>
      <c r="CP117" s="68" t="str">
        <f t="shared" si="802"/>
        <v/>
      </c>
      <c r="CQ117" s="67" t="str">
        <f t="shared" si="59"/>
        <v/>
      </c>
      <c r="CR117" s="68"/>
      <c r="CS117" s="68" t="str">
        <f t="shared" si="803"/>
        <v/>
      </c>
      <c r="CT117" s="68" t="str">
        <f t="shared" si="804"/>
        <v/>
      </c>
      <c r="CU117" s="65">
        <f t="shared" si="805"/>
        <v>54328867</v>
      </c>
      <c r="CV117" s="68" t="str">
        <f t="shared" si="806"/>
        <v/>
      </c>
      <c r="CW117" s="67" t="str">
        <f t="shared" si="64"/>
        <v/>
      </c>
      <c r="CX117" s="68"/>
      <c r="CY117" s="68" t="str">
        <f t="shared" si="807"/>
        <v/>
      </c>
      <c r="CZ117" s="68" t="str">
        <f t="shared" si="808"/>
        <v/>
      </c>
      <c r="DA117" s="65">
        <f t="shared" si="809"/>
        <v>97913890</v>
      </c>
      <c r="DB117" s="68" t="str">
        <f t="shared" si="810"/>
        <v/>
      </c>
      <c r="DC117" s="67" t="str">
        <f t="shared" si="69"/>
        <v/>
      </c>
      <c r="DD117" s="68"/>
      <c r="DE117" s="68" t="str">
        <f t="shared" si="811"/>
        <v/>
      </c>
      <c r="DF117" s="51" t="str">
        <f t="shared" si="812"/>
        <v/>
      </c>
      <c r="DG117" s="65">
        <f t="shared" si="813"/>
        <v>58340135</v>
      </c>
      <c r="DH117" s="51" t="str">
        <f t="shared" si="814"/>
        <v/>
      </c>
      <c r="DI117" s="69" t="str">
        <f t="shared" si="74"/>
        <v/>
      </c>
      <c r="DJ117" s="51"/>
      <c r="DK117" s="51" t="str">
        <f t="shared" si="815"/>
        <v/>
      </c>
      <c r="DL117" s="51" t="str">
        <f t="shared" si="816"/>
        <v/>
      </c>
      <c r="DM117" s="65">
        <f t="shared" si="817"/>
        <v>696767</v>
      </c>
      <c r="DN117" s="51" t="str">
        <f t="shared" si="818"/>
        <v/>
      </c>
      <c r="DO117" s="69" t="str">
        <f t="shared" si="79"/>
        <v/>
      </c>
      <c r="DP117" s="51"/>
      <c r="DQ117" s="51"/>
      <c r="DR117" s="51"/>
      <c r="DS117" s="51"/>
      <c r="DT117" s="51"/>
      <c r="DU117" s="181"/>
    </row>
    <row r="118" spans="1:125" ht="15" x14ac:dyDescent="0.25">
      <c r="A118" s="88">
        <v>2017</v>
      </c>
      <c r="B118" s="87" t="s">
        <v>366</v>
      </c>
      <c r="C118" s="88" t="s">
        <v>344</v>
      </c>
      <c r="D118" s="53" t="s">
        <v>344</v>
      </c>
      <c r="E118" s="88" t="s">
        <v>29</v>
      </c>
      <c r="F118" s="220">
        <v>88194806</v>
      </c>
      <c r="G118" s="220">
        <v>416630047</v>
      </c>
      <c r="H118" s="220">
        <v>33501220</v>
      </c>
      <c r="I118" s="61">
        <v>268652470</v>
      </c>
      <c r="J118" s="50"/>
      <c r="K118" s="50" t="s">
        <v>2032</v>
      </c>
      <c r="L118" s="58" t="s">
        <v>2032</v>
      </c>
      <c r="M118" s="58" t="s">
        <v>2032</v>
      </c>
      <c r="N118" s="58" t="s">
        <v>2032</v>
      </c>
      <c r="O118" s="58" t="s">
        <v>2032</v>
      </c>
      <c r="P118" s="59"/>
      <c r="Q118" s="60">
        <v>38333658</v>
      </c>
      <c r="R118" s="60">
        <v>63237103</v>
      </c>
      <c r="S118" s="60">
        <v>93279455</v>
      </c>
      <c r="T118" s="60">
        <v>60663260</v>
      </c>
      <c r="U118" s="60">
        <v>874371</v>
      </c>
      <c r="V118" s="79"/>
      <c r="W118" s="61">
        <f t="shared" si="628"/>
        <v>256387847</v>
      </c>
      <c r="X118" s="101">
        <v>104011978</v>
      </c>
      <c r="Y118" s="50"/>
      <c r="Z118" s="50"/>
      <c r="AA118" s="51" t="str">
        <f t="shared" si="781"/>
        <v/>
      </c>
      <c r="AB118" s="68" t="str">
        <f t="shared" si="782"/>
        <v/>
      </c>
      <c r="AC118" s="68" t="str">
        <f t="shared" si="783"/>
        <v/>
      </c>
      <c r="AD118" s="68" t="str">
        <f t="shared" si="784"/>
        <v/>
      </c>
      <c r="AE118" s="68" t="str">
        <f t="shared" si="785"/>
        <v/>
      </c>
      <c r="AF118" s="68" t="str">
        <f t="shared" si="786"/>
        <v/>
      </c>
      <c r="AG118" s="67" t="str">
        <f t="shared" si="7"/>
        <v/>
      </c>
      <c r="AH118" s="51"/>
      <c r="AI118" s="51" t="str">
        <f t="shared" si="8"/>
        <v/>
      </c>
      <c r="AJ118" s="68" t="str">
        <f t="shared" si="9"/>
        <v/>
      </c>
      <c r="AK118" s="68" t="str">
        <f t="shared" si="10"/>
        <v/>
      </c>
      <c r="AL118" s="68" t="str">
        <f t="shared" si="11"/>
        <v/>
      </c>
      <c r="AM118" s="68" t="str">
        <f t="shared" si="12"/>
        <v/>
      </c>
      <c r="AN118" s="68" t="str">
        <f t="shared" si="13"/>
        <v/>
      </c>
      <c r="AO118" s="67" t="str">
        <f t="shared" si="14"/>
        <v/>
      </c>
      <c r="AP118" s="51"/>
      <c r="AQ118" s="51" t="str">
        <f t="shared" si="15"/>
        <v/>
      </c>
      <c r="AR118" s="68" t="str">
        <f t="shared" si="16"/>
        <v/>
      </c>
      <c r="AS118" s="68" t="str">
        <f t="shared" si="17"/>
        <v/>
      </c>
      <c r="AT118" s="68" t="str">
        <f t="shared" si="18"/>
        <v/>
      </c>
      <c r="AU118" s="68" t="str">
        <f t="shared" si="19"/>
        <v/>
      </c>
      <c r="AV118" s="68" t="str">
        <f t="shared" si="20"/>
        <v/>
      </c>
      <c r="AW118" s="67" t="str">
        <f t="shared" si="21"/>
        <v/>
      </c>
      <c r="AX118" s="51"/>
      <c r="AY118" s="80">
        <f t="shared" si="22"/>
        <v>88194806</v>
      </c>
      <c r="AZ118" s="68">
        <f t="shared" si="23"/>
        <v>268652470</v>
      </c>
      <c r="BA118" s="68">
        <f t="shared" si="24"/>
        <v>38333658</v>
      </c>
      <c r="BB118" s="68">
        <f t="shared" si="25"/>
        <v>63237103</v>
      </c>
      <c r="BC118" s="68">
        <f t="shared" si="26"/>
        <v>93279455</v>
      </c>
      <c r="BD118" s="68">
        <f t="shared" si="27"/>
        <v>61537631</v>
      </c>
      <c r="BE118" s="68">
        <f t="shared" si="28"/>
        <v>104011978</v>
      </c>
      <c r="BF118" s="51"/>
      <c r="BG118" s="69" t="str">
        <f t="shared" si="29"/>
        <v/>
      </c>
      <c r="BH118" s="67" t="str">
        <f t="shared" si="30"/>
        <v/>
      </c>
      <c r="BI118" s="67" t="str">
        <f t="shared" si="31"/>
        <v/>
      </c>
      <c r="BJ118" s="67" t="str">
        <f t="shared" si="32"/>
        <v/>
      </c>
      <c r="BK118" s="67" t="str">
        <f t="shared" si="33"/>
        <v/>
      </c>
      <c r="BL118" s="67" t="str">
        <f t="shared" si="34"/>
        <v/>
      </c>
      <c r="BM118" s="65" t="str">
        <f t="shared" si="35"/>
        <v/>
      </c>
      <c r="BN118" s="51"/>
      <c r="BO118" s="51" t="str">
        <f t="shared" si="787"/>
        <v/>
      </c>
      <c r="BP118" s="51" t="str">
        <f t="shared" si="788"/>
        <v/>
      </c>
      <c r="BQ118" s="51" t="str">
        <f t="shared" si="789"/>
        <v/>
      </c>
      <c r="BR118" s="71">
        <f t="shared" si="790"/>
        <v>88194806</v>
      </c>
      <c r="BS118" s="69" t="str">
        <f t="shared" si="40"/>
        <v/>
      </c>
      <c r="BT118" s="51"/>
      <c r="BU118" s="68" t="str">
        <f t="shared" si="791"/>
        <v/>
      </c>
      <c r="BV118" s="68" t="str">
        <f t="shared" si="792"/>
        <v/>
      </c>
      <c r="BW118" s="68" t="str">
        <f t="shared" si="793"/>
        <v/>
      </c>
      <c r="BX118" s="65">
        <f t="shared" si="794"/>
        <v>268652470</v>
      </c>
      <c r="BY118" s="67" t="str">
        <f t="shared" si="44"/>
        <v/>
      </c>
      <c r="BZ118" s="68"/>
      <c r="CA118" s="65" t="str">
        <f t="shared" si="45"/>
        <v/>
      </c>
      <c r="CB118" s="67" t="str">
        <f t="shared" si="46"/>
        <v/>
      </c>
      <c r="CC118" s="67" t="str">
        <f t="shared" si="47"/>
        <v/>
      </c>
      <c r="CD118" s="67">
        <f t="shared" si="48"/>
        <v>104011978</v>
      </c>
      <c r="CE118" s="67" t="str">
        <f t="shared" si="49"/>
        <v/>
      </c>
      <c r="CF118" s="68"/>
      <c r="CG118" s="68" t="str">
        <f t="shared" si="795"/>
        <v/>
      </c>
      <c r="CH118" s="68" t="str">
        <f t="shared" si="796"/>
        <v/>
      </c>
      <c r="CI118" s="68" t="str">
        <f t="shared" si="797"/>
        <v/>
      </c>
      <c r="CJ118" s="65">
        <f t="shared" si="798"/>
        <v>256387847</v>
      </c>
      <c r="CK118" s="67" t="str">
        <f t="shared" si="54"/>
        <v/>
      </c>
      <c r="CL118" s="68"/>
      <c r="CM118" s="68" t="str">
        <f t="shared" si="799"/>
        <v/>
      </c>
      <c r="CN118" s="68" t="str">
        <f t="shared" si="800"/>
        <v/>
      </c>
      <c r="CO118" s="68" t="str">
        <f t="shared" si="801"/>
        <v/>
      </c>
      <c r="CP118" s="65">
        <f t="shared" si="802"/>
        <v>38333658</v>
      </c>
      <c r="CQ118" s="67" t="str">
        <f t="shared" si="59"/>
        <v/>
      </c>
      <c r="CR118" s="68"/>
      <c r="CS118" s="68" t="str">
        <f t="shared" si="803"/>
        <v/>
      </c>
      <c r="CT118" s="68" t="str">
        <f t="shared" si="804"/>
        <v/>
      </c>
      <c r="CU118" s="68" t="str">
        <f t="shared" si="805"/>
        <v/>
      </c>
      <c r="CV118" s="65">
        <f t="shared" si="806"/>
        <v>63237103</v>
      </c>
      <c r="CW118" s="67" t="str">
        <f t="shared" si="64"/>
        <v/>
      </c>
      <c r="CX118" s="68"/>
      <c r="CY118" s="68" t="str">
        <f t="shared" si="807"/>
        <v/>
      </c>
      <c r="CZ118" s="68" t="str">
        <f t="shared" si="808"/>
        <v/>
      </c>
      <c r="DA118" s="68" t="str">
        <f t="shared" si="809"/>
        <v/>
      </c>
      <c r="DB118" s="65">
        <f t="shared" si="810"/>
        <v>93279455</v>
      </c>
      <c r="DC118" s="67" t="str">
        <f t="shared" si="69"/>
        <v/>
      </c>
      <c r="DD118" s="68"/>
      <c r="DE118" s="68" t="str">
        <f t="shared" si="811"/>
        <v/>
      </c>
      <c r="DF118" s="51" t="str">
        <f t="shared" si="812"/>
        <v/>
      </c>
      <c r="DG118" s="51" t="str">
        <f t="shared" si="813"/>
        <v/>
      </c>
      <c r="DH118" s="65">
        <f t="shared" si="814"/>
        <v>60663260</v>
      </c>
      <c r="DI118" s="69" t="str">
        <f t="shared" si="74"/>
        <v/>
      </c>
      <c r="DJ118" s="51"/>
      <c r="DK118" s="51" t="str">
        <f t="shared" si="815"/>
        <v/>
      </c>
      <c r="DL118" s="51" t="str">
        <f t="shared" si="816"/>
        <v/>
      </c>
      <c r="DM118" s="51" t="str">
        <f t="shared" si="817"/>
        <v/>
      </c>
      <c r="DN118" s="65">
        <f t="shared" si="818"/>
        <v>874371</v>
      </c>
      <c r="DO118" s="69" t="str">
        <f t="shared" si="79"/>
        <v/>
      </c>
      <c r="DP118" s="51"/>
      <c r="DQ118" s="51"/>
      <c r="DR118" s="51"/>
      <c r="DS118" s="51"/>
      <c r="DT118" s="51"/>
      <c r="DU118" s="181"/>
    </row>
    <row r="119" spans="1:125" ht="15" x14ac:dyDescent="0.25">
      <c r="A119" s="86">
        <v>2018</v>
      </c>
      <c r="B119" s="87" t="s">
        <v>366</v>
      </c>
      <c r="C119" s="88" t="s">
        <v>344</v>
      </c>
      <c r="D119" s="53" t="s">
        <v>344</v>
      </c>
      <c r="E119" s="88" t="s">
        <v>29</v>
      </c>
      <c r="F119" s="89">
        <v>85429212</v>
      </c>
      <c r="G119" s="89">
        <v>413586178</v>
      </c>
      <c r="H119" s="89">
        <v>33323214</v>
      </c>
      <c r="I119" s="90">
        <v>284436283</v>
      </c>
      <c r="J119" s="56" t="s">
        <v>367</v>
      </c>
      <c r="K119" s="50" t="s">
        <v>2032</v>
      </c>
      <c r="L119" s="58"/>
      <c r="M119" s="112">
        <v>284436283</v>
      </c>
      <c r="N119" s="58"/>
      <c r="O119" s="58"/>
      <c r="P119" s="91"/>
      <c r="Q119" s="92">
        <v>41261849</v>
      </c>
      <c r="R119" s="92">
        <v>76325801</v>
      </c>
      <c r="S119" s="92">
        <v>91810950</v>
      </c>
      <c r="T119" s="92">
        <v>60787492</v>
      </c>
      <c r="U119" s="92">
        <v>0</v>
      </c>
      <c r="V119" s="94"/>
      <c r="W119" s="61">
        <f t="shared" si="628"/>
        <v>270186092</v>
      </c>
      <c r="X119" s="90">
        <v>150794068</v>
      </c>
      <c r="Y119" s="50"/>
      <c r="Z119" s="50"/>
      <c r="AA119" s="51"/>
      <c r="AB119" s="68"/>
      <c r="AC119" s="68"/>
      <c r="AD119" s="68"/>
      <c r="AE119" s="68"/>
      <c r="AF119" s="68"/>
      <c r="AG119" s="67" t="str">
        <f t="shared" si="7"/>
        <v/>
      </c>
      <c r="AH119" s="51"/>
      <c r="AI119" s="51" t="str">
        <f t="shared" si="8"/>
        <v/>
      </c>
      <c r="AJ119" s="68" t="str">
        <f t="shared" si="9"/>
        <v/>
      </c>
      <c r="AK119" s="68" t="str">
        <f t="shared" si="10"/>
        <v/>
      </c>
      <c r="AL119" s="68" t="str">
        <f t="shared" si="11"/>
        <v/>
      </c>
      <c r="AM119" s="68" t="str">
        <f t="shared" si="12"/>
        <v/>
      </c>
      <c r="AN119" s="68" t="str">
        <f t="shared" si="13"/>
        <v/>
      </c>
      <c r="AO119" s="67" t="str">
        <f t="shared" si="14"/>
        <v/>
      </c>
      <c r="AP119" s="51"/>
      <c r="AQ119" s="51" t="str">
        <f t="shared" si="15"/>
        <v/>
      </c>
      <c r="AR119" s="68" t="str">
        <f t="shared" si="16"/>
        <v/>
      </c>
      <c r="AS119" s="68" t="str">
        <f t="shared" si="17"/>
        <v/>
      </c>
      <c r="AT119" s="68" t="str">
        <f t="shared" si="18"/>
        <v/>
      </c>
      <c r="AU119" s="68" t="str">
        <f t="shared" si="19"/>
        <v/>
      </c>
      <c r="AV119" s="68" t="str">
        <f t="shared" si="20"/>
        <v/>
      </c>
      <c r="AW119" s="67" t="str">
        <f t="shared" si="21"/>
        <v/>
      </c>
      <c r="AX119" s="51"/>
      <c r="AY119" s="51" t="str">
        <f t="shared" si="22"/>
        <v/>
      </c>
      <c r="AZ119" s="68" t="str">
        <f t="shared" si="23"/>
        <v/>
      </c>
      <c r="BA119" s="68" t="str">
        <f t="shared" si="24"/>
        <v/>
      </c>
      <c r="BB119" s="68" t="str">
        <f t="shared" si="25"/>
        <v/>
      </c>
      <c r="BC119" s="68" t="str">
        <f t="shared" si="26"/>
        <v/>
      </c>
      <c r="BD119" s="68" t="str">
        <f t="shared" si="27"/>
        <v/>
      </c>
      <c r="BE119" s="68" t="str">
        <f t="shared" si="28"/>
        <v/>
      </c>
      <c r="BF119" s="51"/>
      <c r="BG119" s="96">
        <f t="shared" si="29"/>
        <v>85429212</v>
      </c>
      <c r="BH119" s="67">
        <f t="shared" si="30"/>
        <v>284436283</v>
      </c>
      <c r="BI119" s="67">
        <f t="shared" si="31"/>
        <v>41261849</v>
      </c>
      <c r="BJ119" s="67">
        <f t="shared" si="32"/>
        <v>76325801</v>
      </c>
      <c r="BK119" s="67">
        <f t="shared" si="33"/>
        <v>91810950</v>
      </c>
      <c r="BL119" s="67">
        <f t="shared" si="34"/>
        <v>60787492</v>
      </c>
      <c r="BM119" s="65">
        <f t="shared" si="35"/>
        <v>150794068</v>
      </c>
      <c r="BN119" s="70"/>
      <c r="BO119" s="70"/>
      <c r="BP119" s="51"/>
      <c r="BQ119" s="51"/>
      <c r="BR119" s="51"/>
      <c r="BS119" s="96">
        <f t="shared" si="40"/>
        <v>85429212</v>
      </c>
      <c r="BT119" s="70"/>
      <c r="BU119" s="65"/>
      <c r="BV119" s="68"/>
      <c r="BW119" s="68"/>
      <c r="BX119" s="68"/>
      <c r="BY119" s="67">
        <f t="shared" si="44"/>
        <v>284436283</v>
      </c>
      <c r="BZ119" s="65"/>
      <c r="CA119" s="65" t="str">
        <f t="shared" si="45"/>
        <v/>
      </c>
      <c r="CB119" s="67" t="str">
        <f t="shared" si="46"/>
        <v/>
      </c>
      <c r="CC119" s="67" t="str">
        <f t="shared" si="47"/>
        <v/>
      </c>
      <c r="CD119" s="67" t="str">
        <f t="shared" si="48"/>
        <v/>
      </c>
      <c r="CE119" s="67">
        <f t="shared" si="49"/>
        <v>150794068</v>
      </c>
      <c r="CF119" s="65"/>
      <c r="CG119" s="65"/>
      <c r="CH119" s="68"/>
      <c r="CI119" s="68"/>
      <c r="CJ119" s="68"/>
      <c r="CK119" s="67">
        <f t="shared" si="54"/>
        <v>270186092</v>
      </c>
      <c r="CL119" s="65"/>
      <c r="CM119" s="65"/>
      <c r="CN119" s="68"/>
      <c r="CO119" s="68"/>
      <c r="CP119" s="68"/>
      <c r="CQ119" s="67">
        <f t="shared" si="59"/>
        <v>41261849</v>
      </c>
      <c r="CR119" s="65"/>
      <c r="CS119" s="65"/>
      <c r="CT119" s="68"/>
      <c r="CU119" s="68"/>
      <c r="CV119" s="68"/>
      <c r="CW119" s="67">
        <f t="shared" si="64"/>
        <v>76325801</v>
      </c>
      <c r="CX119" s="65"/>
      <c r="CY119" s="65"/>
      <c r="CZ119" s="68"/>
      <c r="DA119" s="68"/>
      <c r="DB119" s="68"/>
      <c r="DC119" s="67">
        <f t="shared" si="69"/>
        <v>91810950</v>
      </c>
      <c r="DD119" s="65"/>
      <c r="DE119" s="65"/>
      <c r="DF119" s="51"/>
      <c r="DG119" s="51"/>
      <c r="DH119" s="51"/>
      <c r="DI119" s="67">
        <f t="shared" si="74"/>
        <v>60787492</v>
      </c>
      <c r="DJ119" s="70"/>
      <c r="DK119" s="70"/>
      <c r="DL119" s="51"/>
      <c r="DM119" s="51"/>
      <c r="DN119" s="51"/>
      <c r="DO119" s="67">
        <f t="shared" si="79"/>
        <v>41261849</v>
      </c>
      <c r="DP119" s="51"/>
      <c r="DQ119" s="51"/>
      <c r="DR119" s="51"/>
      <c r="DS119" s="51"/>
      <c r="DT119" s="51"/>
      <c r="DU119" s="181"/>
    </row>
    <row r="120" spans="1:125" ht="15" x14ac:dyDescent="0.25">
      <c r="A120" s="50"/>
      <c r="B120" s="51"/>
      <c r="C120" s="50"/>
      <c r="D120" s="53"/>
      <c r="E120" s="50"/>
      <c r="F120" s="54"/>
      <c r="G120" s="54"/>
      <c r="H120" s="54"/>
      <c r="I120" s="55"/>
      <c r="J120" s="50"/>
      <c r="K120" s="50" t="s">
        <v>2032</v>
      </c>
      <c r="L120" s="58"/>
      <c r="M120" s="58"/>
      <c r="N120" s="58"/>
      <c r="O120" s="58"/>
      <c r="P120" s="59"/>
      <c r="Q120" s="60"/>
      <c r="R120" s="60"/>
      <c r="S120" s="60"/>
      <c r="T120" s="60"/>
      <c r="U120" s="60"/>
      <c r="V120" s="79"/>
      <c r="W120" s="61">
        <f t="shared" si="628"/>
        <v>0</v>
      </c>
      <c r="X120" s="101"/>
      <c r="Y120" s="50"/>
      <c r="Z120" s="50"/>
      <c r="AA120" s="51"/>
      <c r="AB120" s="68"/>
      <c r="AC120" s="68"/>
      <c r="AD120" s="68"/>
      <c r="AE120" s="68"/>
      <c r="AF120" s="68"/>
      <c r="AG120" s="67" t="str">
        <f t="shared" si="7"/>
        <v/>
      </c>
      <c r="AH120" s="51"/>
      <c r="AI120" s="51" t="str">
        <f t="shared" si="8"/>
        <v/>
      </c>
      <c r="AJ120" s="68" t="str">
        <f t="shared" si="9"/>
        <v/>
      </c>
      <c r="AK120" s="68" t="str">
        <f t="shared" si="10"/>
        <v/>
      </c>
      <c r="AL120" s="68" t="str">
        <f t="shared" si="11"/>
        <v/>
      </c>
      <c r="AM120" s="68" t="str">
        <f t="shared" si="12"/>
        <v/>
      </c>
      <c r="AN120" s="68" t="str">
        <f t="shared" si="13"/>
        <v/>
      </c>
      <c r="AO120" s="67" t="str">
        <f t="shared" si="14"/>
        <v/>
      </c>
      <c r="AP120" s="51"/>
      <c r="AQ120" s="51" t="str">
        <f t="shared" si="15"/>
        <v/>
      </c>
      <c r="AR120" s="68" t="str">
        <f t="shared" si="16"/>
        <v/>
      </c>
      <c r="AS120" s="68" t="str">
        <f t="shared" si="17"/>
        <v/>
      </c>
      <c r="AT120" s="68" t="str">
        <f t="shared" si="18"/>
        <v/>
      </c>
      <c r="AU120" s="68" t="str">
        <f t="shared" si="19"/>
        <v/>
      </c>
      <c r="AV120" s="68" t="str">
        <f t="shared" si="20"/>
        <v/>
      </c>
      <c r="AW120" s="67" t="str">
        <f t="shared" si="21"/>
        <v/>
      </c>
      <c r="AX120" s="51"/>
      <c r="AY120" s="51" t="str">
        <f t="shared" si="22"/>
        <v/>
      </c>
      <c r="AZ120" s="68" t="str">
        <f t="shared" si="23"/>
        <v/>
      </c>
      <c r="BA120" s="68" t="str">
        <f t="shared" si="24"/>
        <v/>
      </c>
      <c r="BB120" s="68" t="str">
        <f t="shared" si="25"/>
        <v/>
      </c>
      <c r="BC120" s="68" t="str">
        <f t="shared" si="26"/>
        <v/>
      </c>
      <c r="BD120" s="68" t="str">
        <f t="shared" si="27"/>
        <v/>
      </c>
      <c r="BE120" s="68" t="str">
        <f t="shared" si="28"/>
        <v/>
      </c>
      <c r="BF120" s="51"/>
      <c r="BG120" s="69" t="str">
        <f t="shared" si="29"/>
        <v/>
      </c>
      <c r="BH120" s="67" t="str">
        <f t="shared" si="30"/>
        <v/>
      </c>
      <c r="BI120" s="67" t="str">
        <f t="shared" si="31"/>
        <v/>
      </c>
      <c r="BJ120" s="67" t="str">
        <f t="shared" si="32"/>
        <v/>
      </c>
      <c r="BK120" s="67" t="str">
        <f t="shared" si="33"/>
        <v/>
      </c>
      <c r="BL120" s="67" t="str">
        <f t="shared" si="34"/>
        <v/>
      </c>
      <c r="BM120" s="65" t="str">
        <f t="shared" si="35"/>
        <v/>
      </c>
      <c r="BN120" s="70"/>
      <c r="BO120" s="70"/>
      <c r="BP120" s="51"/>
      <c r="BQ120" s="51"/>
      <c r="BR120" s="51"/>
      <c r="BS120" s="69" t="str">
        <f t="shared" si="40"/>
        <v/>
      </c>
      <c r="BT120" s="70"/>
      <c r="BU120" s="65"/>
      <c r="BV120" s="68"/>
      <c r="BW120" s="68"/>
      <c r="BX120" s="68"/>
      <c r="BY120" s="67" t="str">
        <f t="shared" si="44"/>
        <v/>
      </c>
      <c r="BZ120" s="65"/>
      <c r="CA120" s="65" t="str">
        <f t="shared" si="45"/>
        <v/>
      </c>
      <c r="CB120" s="67" t="str">
        <f t="shared" si="46"/>
        <v/>
      </c>
      <c r="CC120" s="67" t="str">
        <f t="shared" si="47"/>
        <v/>
      </c>
      <c r="CD120" s="67" t="str">
        <f t="shared" si="48"/>
        <v/>
      </c>
      <c r="CE120" s="67" t="str">
        <f t="shared" si="49"/>
        <v/>
      </c>
      <c r="CF120" s="65"/>
      <c r="CG120" s="65"/>
      <c r="CH120" s="68"/>
      <c r="CI120" s="68"/>
      <c r="CJ120" s="68"/>
      <c r="CK120" s="67" t="str">
        <f t="shared" si="54"/>
        <v/>
      </c>
      <c r="CL120" s="65"/>
      <c r="CM120" s="65"/>
      <c r="CN120" s="68"/>
      <c r="CO120" s="68"/>
      <c r="CP120" s="68"/>
      <c r="CQ120" s="67" t="str">
        <f t="shared" si="59"/>
        <v/>
      </c>
      <c r="CR120" s="65"/>
      <c r="CS120" s="65"/>
      <c r="CT120" s="68"/>
      <c r="CU120" s="68"/>
      <c r="CV120" s="68"/>
      <c r="CW120" s="67" t="str">
        <f t="shared" si="64"/>
        <v/>
      </c>
      <c r="CX120" s="65"/>
      <c r="CY120" s="65"/>
      <c r="CZ120" s="68"/>
      <c r="DA120" s="68"/>
      <c r="DB120" s="68"/>
      <c r="DC120" s="67" t="str">
        <f t="shared" si="69"/>
        <v/>
      </c>
      <c r="DD120" s="65"/>
      <c r="DE120" s="65"/>
      <c r="DF120" s="51"/>
      <c r="DG120" s="51"/>
      <c r="DH120" s="51"/>
      <c r="DI120" s="69" t="str">
        <f t="shared" si="74"/>
        <v/>
      </c>
      <c r="DJ120" s="70"/>
      <c r="DK120" s="70"/>
      <c r="DL120" s="51"/>
      <c r="DM120" s="51"/>
      <c r="DN120" s="51"/>
      <c r="DO120" s="69" t="str">
        <f t="shared" si="79"/>
        <v/>
      </c>
      <c r="DP120" s="51"/>
      <c r="DQ120" s="51"/>
      <c r="DR120" s="51"/>
      <c r="DS120" s="51"/>
      <c r="DT120" s="51"/>
      <c r="DU120" s="181"/>
    </row>
    <row r="121" spans="1:125" ht="15" x14ac:dyDescent="0.25">
      <c r="A121" s="50">
        <v>2014</v>
      </c>
      <c r="B121" s="51" t="s">
        <v>368</v>
      </c>
      <c r="C121" s="50" t="s">
        <v>369</v>
      </c>
      <c r="D121" s="53" t="s">
        <v>369</v>
      </c>
      <c r="E121" s="50" t="s">
        <v>63</v>
      </c>
      <c r="F121" s="54">
        <v>12266372</v>
      </c>
      <c r="G121" s="54">
        <v>32127655</v>
      </c>
      <c r="H121" s="54">
        <v>4964227</v>
      </c>
      <c r="I121" s="55">
        <v>43839156</v>
      </c>
      <c r="J121" s="50"/>
      <c r="K121" s="50" t="s">
        <v>2032</v>
      </c>
      <c r="L121" s="58" t="s">
        <v>2032</v>
      </c>
      <c r="M121" s="58" t="s">
        <v>2032</v>
      </c>
      <c r="N121" s="58" t="s">
        <v>2032</v>
      </c>
      <c r="O121" s="58" t="s">
        <v>2032</v>
      </c>
      <c r="P121" s="59"/>
      <c r="Q121" s="60">
        <v>10382917</v>
      </c>
      <c r="R121" s="60">
        <v>16515680</v>
      </c>
      <c r="S121" s="60">
        <v>9099469</v>
      </c>
      <c r="T121" s="60">
        <v>6700961</v>
      </c>
      <c r="U121" s="60">
        <v>1141411</v>
      </c>
      <c r="V121" s="79"/>
      <c r="W121" s="61">
        <f t="shared" si="628"/>
        <v>43840438</v>
      </c>
      <c r="X121" s="101">
        <v>6340024</v>
      </c>
      <c r="Y121" s="50" t="s">
        <v>167</v>
      </c>
      <c r="Z121" s="50" t="s">
        <v>369</v>
      </c>
      <c r="AA121" s="51" t="str">
        <f t="shared" ref="AA121:AA124" si="819">IF(A121 =2014,IF(Y121 ="",F121,""),"")</f>
        <v/>
      </c>
      <c r="AB121" s="68" t="str">
        <f t="shared" ref="AB121:AB124" si="820">IF(A121 =2014,IF(Y121 ="",I121,""),"")</f>
        <v/>
      </c>
      <c r="AC121" s="68" t="str">
        <f t="shared" ref="AC121:AC124" si="821">IF(A121 =2014,IF(Y121 ="",Q121,""),"")</f>
        <v/>
      </c>
      <c r="AD121" s="68" t="str">
        <f t="shared" ref="AD121:AD124" si="822">IF(A121 =2014,IF(Y121 ="",R121,""),"")</f>
        <v/>
      </c>
      <c r="AE121" s="68" t="str">
        <f t="shared" ref="AE121:AE124" si="823">IF(A121 =2014,IF(Y121 ="",S121,""),"")</f>
        <v/>
      </c>
      <c r="AF121" s="68" t="str">
        <f t="shared" ref="AF121:AF124" si="824">IF(A121 =2014,IF(Y121 ="",T121+U121,""),"")</f>
        <v/>
      </c>
      <c r="AG121" s="67" t="str">
        <f t="shared" si="7"/>
        <v/>
      </c>
      <c r="AH121" s="51"/>
      <c r="AI121" s="51" t="str">
        <f t="shared" si="8"/>
        <v/>
      </c>
      <c r="AJ121" s="68" t="str">
        <f t="shared" si="9"/>
        <v/>
      </c>
      <c r="AK121" s="68" t="str">
        <f t="shared" si="10"/>
        <v/>
      </c>
      <c r="AL121" s="68" t="str">
        <f t="shared" si="11"/>
        <v/>
      </c>
      <c r="AM121" s="68" t="str">
        <f t="shared" si="12"/>
        <v/>
      </c>
      <c r="AN121" s="68" t="str">
        <f t="shared" si="13"/>
        <v/>
      </c>
      <c r="AO121" s="67" t="str">
        <f t="shared" si="14"/>
        <v/>
      </c>
      <c r="AP121" s="51"/>
      <c r="AQ121" s="51" t="str">
        <f t="shared" si="15"/>
        <v/>
      </c>
      <c r="AR121" s="68" t="str">
        <f t="shared" si="16"/>
        <v/>
      </c>
      <c r="AS121" s="68" t="str">
        <f t="shared" si="17"/>
        <v/>
      </c>
      <c r="AT121" s="68" t="str">
        <f t="shared" si="18"/>
        <v/>
      </c>
      <c r="AU121" s="68" t="str">
        <f t="shared" si="19"/>
        <v/>
      </c>
      <c r="AV121" s="68" t="str">
        <f t="shared" si="20"/>
        <v/>
      </c>
      <c r="AW121" s="67" t="str">
        <f t="shared" si="21"/>
        <v/>
      </c>
      <c r="AX121" s="51"/>
      <c r="AY121" s="51" t="str">
        <f t="shared" si="22"/>
        <v/>
      </c>
      <c r="AZ121" s="68" t="str">
        <f t="shared" si="23"/>
        <v/>
      </c>
      <c r="BA121" s="68" t="str">
        <f t="shared" si="24"/>
        <v/>
      </c>
      <c r="BB121" s="68" t="str">
        <f t="shared" si="25"/>
        <v/>
      </c>
      <c r="BC121" s="68" t="str">
        <f t="shared" si="26"/>
        <v/>
      </c>
      <c r="BD121" s="68" t="str">
        <f t="shared" si="27"/>
        <v/>
      </c>
      <c r="BE121" s="68" t="str">
        <f t="shared" si="28"/>
        <v/>
      </c>
      <c r="BF121" s="51"/>
      <c r="BG121" s="69" t="str">
        <f t="shared" si="29"/>
        <v/>
      </c>
      <c r="BH121" s="67" t="str">
        <f t="shared" si="30"/>
        <v/>
      </c>
      <c r="BI121" s="67" t="str">
        <f t="shared" si="31"/>
        <v/>
      </c>
      <c r="BJ121" s="67" t="str">
        <f t="shared" si="32"/>
        <v/>
      </c>
      <c r="BK121" s="67" t="str">
        <f t="shared" si="33"/>
        <v/>
      </c>
      <c r="BL121" s="67" t="str">
        <f t="shared" si="34"/>
        <v/>
      </c>
      <c r="BM121" s="65" t="str">
        <f t="shared" si="35"/>
        <v/>
      </c>
      <c r="BN121" s="70"/>
      <c r="BO121" s="71">
        <f t="shared" ref="BO121:BO124" si="825">IF(A121 =2014,F121,"")</f>
        <v>12266372</v>
      </c>
      <c r="BP121" s="51" t="str">
        <f t="shared" ref="BP121:BP124" si="826">IF(A121 =2015,F121,"")</f>
        <v/>
      </c>
      <c r="BQ121" s="51" t="str">
        <f t="shared" ref="BQ121:BQ124" si="827">IF(A121 =2016,F121,"")</f>
        <v/>
      </c>
      <c r="BR121" s="51" t="str">
        <f t="shared" ref="BR121:BR124" si="828">IF(A121 =2017,F121,"")</f>
        <v/>
      </c>
      <c r="BS121" s="69" t="str">
        <f t="shared" si="40"/>
        <v/>
      </c>
      <c r="BT121" s="70"/>
      <c r="BU121" s="65">
        <f t="shared" ref="BU121:BU124" si="829">IF(A121 =2014,I121,"")</f>
        <v>43839156</v>
      </c>
      <c r="BV121" s="68" t="str">
        <f t="shared" ref="BV121:BV124" si="830">IF(A121 =2015,I121,"")</f>
        <v/>
      </c>
      <c r="BW121" s="68" t="str">
        <f t="shared" ref="BW121:BW124" si="831">IF(A121 =2016,I121,"")</f>
        <v/>
      </c>
      <c r="BX121" s="68" t="str">
        <f t="shared" ref="BX121:BX124" si="832">IF(A121 =2017,I121,"")</f>
        <v/>
      </c>
      <c r="BY121" s="67" t="str">
        <f t="shared" si="44"/>
        <v/>
      </c>
      <c r="BZ121" s="65"/>
      <c r="CA121" s="65">
        <f t="shared" si="45"/>
        <v>6340024</v>
      </c>
      <c r="CB121" s="67" t="str">
        <f t="shared" si="46"/>
        <v/>
      </c>
      <c r="CC121" s="67" t="str">
        <f t="shared" si="47"/>
        <v/>
      </c>
      <c r="CD121" s="67" t="str">
        <f t="shared" si="48"/>
        <v/>
      </c>
      <c r="CE121" s="67" t="str">
        <f t="shared" si="49"/>
        <v/>
      </c>
      <c r="CF121" s="65"/>
      <c r="CG121" s="65">
        <f t="shared" ref="CG121:CG124" si="833">IF(A121 =2014,Q121+R121+S121+T121+U121,"")</f>
        <v>43840438</v>
      </c>
      <c r="CH121" s="68" t="str">
        <f t="shared" ref="CH121:CH124" si="834">IF(A121 =2015,Q121+R121+S121+T121+U121,"")</f>
        <v/>
      </c>
      <c r="CI121" s="68" t="str">
        <f t="shared" ref="CI121:CI124" si="835">IF(A121 =2016,Q121+R121+S121+T121+U121,"")</f>
        <v/>
      </c>
      <c r="CJ121" s="68" t="str">
        <f t="shared" ref="CJ121:CJ124" si="836">IF(A121 =2017,Q121+R121+S121+T121+U121,"")</f>
        <v/>
      </c>
      <c r="CK121" s="67" t="str">
        <f t="shared" si="54"/>
        <v/>
      </c>
      <c r="CL121" s="65"/>
      <c r="CM121" s="65">
        <f t="shared" ref="CM121:CM124" si="837">IF(A121 =2014,Q121,"")</f>
        <v>10382917</v>
      </c>
      <c r="CN121" s="68" t="str">
        <f t="shared" ref="CN121:CN124" si="838">IF(A121 =2015,Q121,"")</f>
        <v/>
      </c>
      <c r="CO121" s="68" t="str">
        <f t="shared" ref="CO121:CO124" si="839">IF(A121 =2016,Q121,"")</f>
        <v/>
      </c>
      <c r="CP121" s="68" t="str">
        <f t="shared" ref="CP121:CP124" si="840">IF(A121 =2017,Q121,"")</f>
        <v/>
      </c>
      <c r="CQ121" s="67" t="str">
        <f t="shared" si="59"/>
        <v/>
      </c>
      <c r="CR121" s="65"/>
      <c r="CS121" s="65">
        <f t="shared" ref="CS121:CS124" si="841">IF(A121 =2014,R121,"")</f>
        <v>16515680</v>
      </c>
      <c r="CT121" s="68" t="str">
        <f t="shared" ref="CT121:CT124" si="842">IF(A121 =2015,R121,"")</f>
        <v/>
      </c>
      <c r="CU121" s="68" t="str">
        <f t="shared" ref="CU121:CU124" si="843">IF(A121 =2016,R121,"")</f>
        <v/>
      </c>
      <c r="CV121" s="68" t="str">
        <f t="shared" ref="CV121:CV124" si="844">IF(A121 =2017,R121,"")</f>
        <v/>
      </c>
      <c r="CW121" s="67" t="str">
        <f t="shared" si="64"/>
        <v/>
      </c>
      <c r="CX121" s="65"/>
      <c r="CY121" s="65">
        <f t="shared" ref="CY121:CY124" si="845">IF(A121 =2014,S121,"")</f>
        <v>9099469</v>
      </c>
      <c r="CZ121" s="68" t="str">
        <f t="shared" ref="CZ121:CZ124" si="846">IF(A121 =2015,S121,"")</f>
        <v/>
      </c>
      <c r="DA121" s="68" t="str">
        <f t="shared" ref="DA121:DA124" si="847">IF(A121 =2016,S121,"")</f>
        <v/>
      </c>
      <c r="DB121" s="68" t="str">
        <f t="shared" ref="DB121:DB124" si="848">IF(A121 =2017,S121,"")</f>
        <v/>
      </c>
      <c r="DC121" s="67" t="str">
        <f t="shared" si="69"/>
        <v/>
      </c>
      <c r="DD121" s="65"/>
      <c r="DE121" s="65">
        <f t="shared" ref="DE121:DE124" si="849">IF(A121 =2014,T121,"")</f>
        <v>6700961</v>
      </c>
      <c r="DF121" s="51" t="str">
        <f t="shared" ref="DF121:DF124" si="850">IF(A121 =2015,T121,"")</f>
        <v/>
      </c>
      <c r="DG121" s="51" t="str">
        <f t="shared" ref="DG121:DG124" si="851">IF(A121 =2016,T121,"")</f>
        <v/>
      </c>
      <c r="DH121" s="51" t="str">
        <f t="shared" ref="DH121:DH124" si="852">IF(A121 =2017,T121,"")</f>
        <v/>
      </c>
      <c r="DI121" s="69" t="str">
        <f t="shared" si="74"/>
        <v/>
      </c>
      <c r="DJ121" s="70"/>
      <c r="DK121" s="65">
        <f t="shared" ref="DK121:DK124" si="853">IF(A121 =2014,U121,"")</f>
        <v>1141411</v>
      </c>
      <c r="DL121" s="51" t="str">
        <f t="shared" ref="DL121:DL124" si="854">IF(A121 =2015,U121,"")</f>
        <v/>
      </c>
      <c r="DM121" s="51" t="str">
        <f t="shared" ref="DM121:DM124" si="855">IF(A121 =2016,U121,"")</f>
        <v/>
      </c>
      <c r="DN121" s="51" t="str">
        <f t="shared" ref="DN121:DN124" si="856">IF(A121 =2017,U121,"")</f>
        <v/>
      </c>
      <c r="DO121" s="69" t="str">
        <f t="shared" si="79"/>
        <v/>
      </c>
      <c r="DP121" s="51"/>
      <c r="DQ121" s="51"/>
      <c r="DR121" s="51"/>
      <c r="DS121" s="51"/>
      <c r="DT121" s="51"/>
      <c r="DU121" s="181"/>
    </row>
    <row r="122" spans="1:125" ht="15" x14ac:dyDescent="0.25">
      <c r="A122" s="50">
        <v>2015</v>
      </c>
      <c r="B122" s="51" t="s">
        <v>368</v>
      </c>
      <c r="C122" s="50" t="s">
        <v>369</v>
      </c>
      <c r="D122" s="53" t="s">
        <v>369</v>
      </c>
      <c r="E122" s="50" t="s">
        <v>63</v>
      </c>
      <c r="F122" s="54">
        <v>11493727</v>
      </c>
      <c r="G122" s="54">
        <v>30582319</v>
      </c>
      <c r="H122" s="54">
        <v>5017673</v>
      </c>
      <c r="I122" s="55">
        <v>41098227</v>
      </c>
      <c r="J122" s="50"/>
      <c r="K122" s="50" t="s">
        <v>2032</v>
      </c>
      <c r="L122" s="58" t="s">
        <v>2032</v>
      </c>
      <c r="M122" s="58" t="s">
        <v>2032</v>
      </c>
      <c r="N122" s="58" t="s">
        <v>2032</v>
      </c>
      <c r="O122" s="58" t="s">
        <v>2032</v>
      </c>
      <c r="P122" s="59"/>
      <c r="Q122" s="60">
        <v>6850687</v>
      </c>
      <c r="R122" s="60">
        <v>14192835</v>
      </c>
      <c r="S122" s="60">
        <v>8800100</v>
      </c>
      <c r="T122" s="60">
        <v>10208032</v>
      </c>
      <c r="U122" s="60">
        <v>1046573</v>
      </c>
      <c r="V122" s="79"/>
      <c r="W122" s="61">
        <f t="shared" si="628"/>
        <v>41098227</v>
      </c>
      <c r="X122" s="101">
        <v>10067864</v>
      </c>
      <c r="Y122" s="50" t="s">
        <v>167</v>
      </c>
      <c r="Z122" s="50"/>
      <c r="AA122" s="51" t="str">
        <f t="shared" si="819"/>
        <v/>
      </c>
      <c r="AB122" s="68" t="str">
        <f t="shared" si="820"/>
        <v/>
      </c>
      <c r="AC122" s="68" t="str">
        <f t="shared" si="821"/>
        <v/>
      </c>
      <c r="AD122" s="68" t="str">
        <f t="shared" si="822"/>
        <v/>
      </c>
      <c r="AE122" s="68" t="str">
        <f t="shared" si="823"/>
        <v/>
      </c>
      <c r="AF122" s="68" t="str">
        <f t="shared" si="824"/>
        <v/>
      </c>
      <c r="AG122" s="67" t="str">
        <f t="shared" si="7"/>
        <v/>
      </c>
      <c r="AH122" s="51"/>
      <c r="AI122" s="51" t="str">
        <f t="shared" si="8"/>
        <v/>
      </c>
      <c r="AJ122" s="68" t="str">
        <f t="shared" si="9"/>
        <v/>
      </c>
      <c r="AK122" s="68" t="str">
        <f t="shared" si="10"/>
        <v/>
      </c>
      <c r="AL122" s="68" t="str">
        <f t="shared" si="11"/>
        <v/>
      </c>
      <c r="AM122" s="68" t="str">
        <f t="shared" si="12"/>
        <v/>
      </c>
      <c r="AN122" s="68" t="str">
        <f t="shared" si="13"/>
        <v/>
      </c>
      <c r="AO122" s="67" t="str">
        <f t="shared" si="14"/>
        <v/>
      </c>
      <c r="AP122" s="51"/>
      <c r="AQ122" s="51" t="str">
        <f t="shared" si="15"/>
        <v/>
      </c>
      <c r="AR122" s="68" t="str">
        <f t="shared" si="16"/>
        <v/>
      </c>
      <c r="AS122" s="68" t="str">
        <f t="shared" si="17"/>
        <v/>
      </c>
      <c r="AT122" s="68" t="str">
        <f t="shared" si="18"/>
        <v/>
      </c>
      <c r="AU122" s="68" t="str">
        <f t="shared" si="19"/>
        <v/>
      </c>
      <c r="AV122" s="68" t="str">
        <f t="shared" si="20"/>
        <v/>
      </c>
      <c r="AW122" s="67" t="str">
        <f t="shared" si="21"/>
        <v/>
      </c>
      <c r="AX122" s="51"/>
      <c r="AY122" s="51" t="str">
        <f t="shared" si="22"/>
        <v/>
      </c>
      <c r="AZ122" s="68" t="str">
        <f t="shared" si="23"/>
        <v/>
      </c>
      <c r="BA122" s="68" t="str">
        <f t="shared" si="24"/>
        <v/>
      </c>
      <c r="BB122" s="68" t="str">
        <f t="shared" si="25"/>
        <v/>
      </c>
      <c r="BC122" s="68" t="str">
        <f t="shared" si="26"/>
        <v/>
      </c>
      <c r="BD122" s="68" t="str">
        <f t="shared" si="27"/>
        <v/>
      </c>
      <c r="BE122" s="68" t="str">
        <f t="shared" si="28"/>
        <v/>
      </c>
      <c r="BF122" s="51"/>
      <c r="BG122" s="69" t="str">
        <f t="shared" si="29"/>
        <v/>
      </c>
      <c r="BH122" s="67" t="str">
        <f t="shared" si="30"/>
        <v/>
      </c>
      <c r="BI122" s="67" t="str">
        <f t="shared" si="31"/>
        <v/>
      </c>
      <c r="BJ122" s="67" t="str">
        <f t="shared" si="32"/>
        <v/>
      </c>
      <c r="BK122" s="67" t="str">
        <f t="shared" si="33"/>
        <v/>
      </c>
      <c r="BL122" s="67" t="str">
        <f t="shared" si="34"/>
        <v/>
      </c>
      <c r="BM122" s="65" t="str">
        <f t="shared" si="35"/>
        <v/>
      </c>
      <c r="BN122" s="51"/>
      <c r="BO122" s="51" t="str">
        <f t="shared" si="825"/>
        <v/>
      </c>
      <c r="BP122" s="71">
        <f t="shared" si="826"/>
        <v>11493727</v>
      </c>
      <c r="BQ122" s="51" t="str">
        <f t="shared" si="827"/>
        <v/>
      </c>
      <c r="BR122" s="51" t="str">
        <f t="shared" si="828"/>
        <v/>
      </c>
      <c r="BS122" s="69" t="str">
        <f t="shared" si="40"/>
        <v/>
      </c>
      <c r="BT122" s="51"/>
      <c r="BU122" s="68" t="str">
        <f t="shared" si="829"/>
        <v/>
      </c>
      <c r="BV122" s="65">
        <f t="shared" si="830"/>
        <v>41098227</v>
      </c>
      <c r="BW122" s="68" t="str">
        <f t="shared" si="831"/>
        <v/>
      </c>
      <c r="BX122" s="68" t="str">
        <f t="shared" si="832"/>
        <v/>
      </c>
      <c r="BY122" s="67" t="str">
        <f t="shared" si="44"/>
        <v/>
      </c>
      <c r="BZ122" s="68"/>
      <c r="CA122" s="65" t="str">
        <f t="shared" si="45"/>
        <v/>
      </c>
      <c r="CB122" s="67">
        <f t="shared" si="46"/>
        <v>10067864</v>
      </c>
      <c r="CC122" s="67" t="str">
        <f t="shared" si="47"/>
        <v/>
      </c>
      <c r="CD122" s="67" t="str">
        <f t="shared" si="48"/>
        <v/>
      </c>
      <c r="CE122" s="67" t="str">
        <f t="shared" si="49"/>
        <v/>
      </c>
      <c r="CF122" s="68"/>
      <c r="CG122" s="68" t="str">
        <f t="shared" si="833"/>
        <v/>
      </c>
      <c r="CH122" s="65">
        <f t="shared" si="834"/>
        <v>41098227</v>
      </c>
      <c r="CI122" s="68" t="str">
        <f t="shared" si="835"/>
        <v/>
      </c>
      <c r="CJ122" s="68" t="str">
        <f t="shared" si="836"/>
        <v/>
      </c>
      <c r="CK122" s="67" t="str">
        <f t="shared" si="54"/>
        <v/>
      </c>
      <c r="CL122" s="68"/>
      <c r="CM122" s="68" t="str">
        <f t="shared" si="837"/>
        <v/>
      </c>
      <c r="CN122" s="65">
        <f t="shared" si="838"/>
        <v>6850687</v>
      </c>
      <c r="CO122" s="68" t="str">
        <f t="shared" si="839"/>
        <v/>
      </c>
      <c r="CP122" s="68" t="str">
        <f t="shared" si="840"/>
        <v/>
      </c>
      <c r="CQ122" s="67" t="str">
        <f t="shared" si="59"/>
        <v/>
      </c>
      <c r="CR122" s="68"/>
      <c r="CS122" s="68" t="str">
        <f t="shared" si="841"/>
        <v/>
      </c>
      <c r="CT122" s="65">
        <f t="shared" si="842"/>
        <v>14192835</v>
      </c>
      <c r="CU122" s="68" t="str">
        <f t="shared" si="843"/>
        <v/>
      </c>
      <c r="CV122" s="68" t="str">
        <f t="shared" si="844"/>
        <v/>
      </c>
      <c r="CW122" s="67" t="str">
        <f t="shared" si="64"/>
        <v/>
      </c>
      <c r="CX122" s="68"/>
      <c r="CY122" s="68" t="str">
        <f t="shared" si="845"/>
        <v/>
      </c>
      <c r="CZ122" s="65">
        <f t="shared" si="846"/>
        <v>8800100</v>
      </c>
      <c r="DA122" s="68" t="str">
        <f t="shared" si="847"/>
        <v/>
      </c>
      <c r="DB122" s="68" t="str">
        <f t="shared" si="848"/>
        <v/>
      </c>
      <c r="DC122" s="67" t="str">
        <f t="shared" si="69"/>
        <v/>
      </c>
      <c r="DD122" s="68"/>
      <c r="DE122" s="68" t="str">
        <f t="shared" si="849"/>
        <v/>
      </c>
      <c r="DF122" s="65">
        <f t="shared" si="850"/>
        <v>10208032</v>
      </c>
      <c r="DG122" s="51" t="str">
        <f t="shared" si="851"/>
        <v/>
      </c>
      <c r="DH122" s="51" t="str">
        <f t="shared" si="852"/>
        <v/>
      </c>
      <c r="DI122" s="69" t="str">
        <f t="shared" si="74"/>
        <v/>
      </c>
      <c r="DJ122" s="51"/>
      <c r="DK122" s="51" t="str">
        <f t="shared" si="853"/>
        <v/>
      </c>
      <c r="DL122" s="65">
        <f t="shared" si="854"/>
        <v>1046573</v>
      </c>
      <c r="DM122" s="51" t="str">
        <f t="shared" si="855"/>
        <v/>
      </c>
      <c r="DN122" s="51" t="str">
        <f t="shared" si="856"/>
        <v/>
      </c>
      <c r="DO122" s="69" t="str">
        <f t="shared" si="79"/>
        <v/>
      </c>
      <c r="DP122" s="51"/>
      <c r="DQ122" s="51"/>
      <c r="DR122" s="51"/>
      <c r="DS122" s="51"/>
      <c r="DT122" s="51"/>
      <c r="DU122" s="181"/>
    </row>
    <row r="123" spans="1:125" ht="15" x14ac:dyDescent="0.25">
      <c r="A123" s="50">
        <v>2016</v>
      </c>
      <c r="B123" s="51" t="s">
        <v>368</v>
      </c>
      <c r="C123" s="50" t="s">
        <v>369</v>
      </c>
      <c r="D123" s="53" t="s">
        <v>369</v>
      </c>
      <c r="E123" s="50" t="s">
        <v>63</v>
      </c>
      <c r="F123" s="54">
        <v>10874403</v>
      </c>
      <c r="G123" s="54">
        <v>29369318</v>
      </c>
      <c r="H123" s="54">
        <v>5028083</v>
      </c>
      <c r="I123" s="55">
        <v>42552214</v>
      </c>
      <c r="J123" s="50"/>
      <c r="K123" s="50" t="s">
        <v>2032</v>
      </c>
      <c r="L123" s="58" t="s">
        <v>2032</v>
      </c>
      <c r="M123" s="58" t="s">
        <v>2032</v>
      </c>
      <c r="N123" s="58" t="s">
        <v>2032</v>
      </c>
      <c r="O123" s="58" t="s">
        <v>2032</v>
      </c>
      <c r="P123" s="59"/>
      <c r="Q123" s="60">
        <v>7173710</v>
      </c>
      <c r="R123" s="60">
        <v>18042582</v>
      </c>
      <c r="S123" s="60">
        <v>7832679</v>
      </c>
      <c r="T123" s="60">
        <v>8821004</v>
      </c>
      <c r="U123" s="60">
        <v>682908</v>
      </c>
      <c r="V123" s="79"/>
      <c r="W123" s="61">
        <f t="shared" si="628"/>
        <v>42552883</v>
      </c>
      <c r="X123" s="101">
        <v>3391278</v>
      </c>
      <c r="Y123" s="50" t="s">
        <v>167</v>
      </c>
      <c r="Z123" s="50"/>
      <c r="AA123" s="51" t="str">
        <f t="shared" si="819"/>
        <v/>
      </c>
      <c r="AB123" s="68" t="str">
        <f t="shared" si="820"/>
        <v/>
      </c>
      <c r="AC123" s="68" t="str">
        <f t="shared" si="821"/>
        <v/>
      </c>
      <c r="AD123" s="68" t="str">
        <f t="shared" si="822"/>
        <v/>
      </c>
      <c r="AE123" s="68" t="str">
        <f t="shared" si="823"/>
        <v/>
      </c>
      <c r="AF123" s="68" t="str">
        <f t="shared" si="824"/>
        <v/>
      </c>
      <c r="AG123" s="67" t="str">
        <f t="shared" si="7"/>
        <v/>
      </c>
      <c r="AH123" s="51"/>
      <c r="AI123" s="51" t="str">
        <f t="shared" si="8"/>
        <v/>
      </c>
      <c r="AJ123" s="68" t="str">
        <f t="shared" si="9"/>
        <v/>
      </c>
      <c r="AK123" s="68" t="str">
        <f t="shared" si="10"/>
        <v/>
      </c>
      <c r="AL123" s="68" t="str">
        <f t="shared" si="11"/>
        <v/>
      </c>
      <c r="AM123" s="68" t="str">
        <f t="shared" si="12"/>
        <v/>
      </c>
      <c r="AN123" s="68" t="str">
        <f t="shared" si="13"/>
        <v/>
      </c>
      <c r="AO123" s="67" t="str">
        <f t="shared" si="14"/>
        <v/>
      </c>
      <c r="AP123" s="51"/>
      <c r="AQ123" s="51" t="str">
        <f t="shared" si="15"/>
        <v/>
      </c>
      <c r="AR123" s="68" t="str">
        <f t="shared" si="16"/>
        <v/>
      </c>
      <c r="AS123" s="68" t="str">
        <f t="shared" si="17"/>
        <v/>
      </c>
      <c r="AT123" s="68" t="str">
        <f t="shared" si="18"/>
        <v/>
      </c>
      <c r="AU123" s="68" t="str">
        <f t="shared" si="19"/>
        <v/>
      </c>
      <c r="AV123" s="68" t="str">
        <f t="shared" si="20"/>
        <v/>
      </c>
      <c r="AW123" s="67" t="str">
        <f t="shared" si="21"/>
        <v/>
      </c>
      <c r="AX123" s="51"/>
      <c r="AY123" s="51" t="str">
        <f t="shared" si="22"/>
        <v/>
      </c>
      <c r="AZ123" s="68" t="str">
        <f t="shared" si="23"/>
        <v/>
      </c>
      <c r="BA123" s="68" t="str">
        <f t="shared" si="24"/>
        <v/>
      </c>
      <c r="BB123" s="68" t="str">
        <f t="shared" si="25"/>
        <v/>
      </c>
      <c r="BC123" s="68" t="str">
        <f t="shared" si="26"/>
        <v/>
      </c>
      <c r="BD123" s="68" t="str">
        <f t="shared" si="27"/>
        <v/>
      </c>
      <c r="BE123" s="68" t="str">
        <f t="shared" si="28"/>
        <v/>
      </c>
      <c r="BF123" s="51"/>
      <c r="BG123" s="69" t="str">
        <f t="shared" si="29"/>
        <v/>
      </c>
      <c r="BH123" s="67" t="str">
        <f t="shared" si="30"/>
        <v/>
      </c>
      <c r="BI123" s="67" t="str">
        <f t="shared" si="31"/>
        <v/>
      </c>
      <c r="BJ123" s="67" t="str">
        <f t="shared" si="32"/>
        <v/>
      </c>
      <c r="BK123" s="67" t="str">
        <f t="shared" si="33"/>
        <v/>
      </c>
      <c r="BL123" s="67" t="str">
        <f t="shared" si="34"/>
        <v/>
      </c>
      <c r="BM123" s="65" t="str">
        <f t="shared" si="35"/>
        <v/>
      </c>
      <c r="BN123" s="51"/>
      <c r="BO123" s="51" t="str">
        <f t="shared" si="825"/>
        <v/>
      </c>
      <c r="BP123" s="51" t="str">
        <f t="shared" si="826"/>
        <v/>
      </c>
      <c r="BQ123" s="71">
        <f t="shared" si="827"/>
        <v>10874403</v>
      </c>
      <c r="BR123" s="51" t="str">
        <f t="shared" si="828"/>
        <v/>
      </c>
      <c r="BS123" s="69" t="str">
        <f t="shared" si="40"/>
        <v/>
      </c>
      <c r="BT123" s="51"/>
      <c r="BU123" s="68" t="str">
        <f t="shared" si="829"/>
        <v/>
      </c>
      <c r="BV123" s="68" t="str">
        <f t="shared" si="830"/>
        <v/>
      </c>
      <c r="BW123" s="65">
        <f t="shared" si="831"/>
        <v>42552214</v>
      </c>
      <c r="BX123" s="68" t="str">
        <f t="shared" si="832"/>
        <v/>
      </c>
      <c r="BY123" s="67" t="str">
        <f t="shared" si="44"/>
        <v/>
      </c>
      <c r="BZ123" s="68"/>
      <c r="CA123" s="65" t="str">
        <f t="shared" si="45"/>
        <v/>
      </c>
      <c r="CB123" s="67" t="str">
        <f t="shared" si="46"/>
        <v/>
      </c>
      <c r="CC123" s="67">
        <f t="shared" si="47"/>
        <v>3391278</v>
      </c>
      <c r="CD123" s="67" t="str">
        <f t="shared" si="48"/>
        <v/>
      </c>
      <c r="CE123" s="67" t="str">
        <f t="shared" si="49"/>
        <v/>
      </c>
      <c r="CF123" s="68"/>
      <c r="CG123" s="68" t="str">
        <f t="shared" si="833"/>
        <v/>
      </c>
      <c r="CH123" s="68" t="str">
        <f t="shared" si="834"/>
        <v/>
      </c>
      <c r="CI123" s="65">
        <f t="shared" si="835"/>
        <v>42552883</v>
      </c>
      <c r="CJ123" s="68" t="str">
        <f t="shared" si="836"/>
        <v/>
      </c>
      <c r="CK123" s="67" t="str">
        <f t="shared" si="54"/>
        <v/>
      </c>
      <c r="CL123" s="68"/>
      <c r="CM123" s="68" t="str">
        <f t="shared" si="837"/>
        <v/>
      </c>
      <c r="CN123" s="68" t="str">
        <f t="shared" si="838"/>
        <v/>
      </c>
      <c r="CO123" s="65">
        <f t="shared" si="839"/>
        <v>7173710</v>
      </c>
      <c r="CP123" s="68" t="str">
        <f t="shared" si="840"/>
        <v/>
      </c>
      <c r="CQ123" s="67" t="str">
        <f t="shared" si="59"/>
        <v/>
      </c>
      <c r="CR123" s="68"/>
      <c r="CS123" s="68" t="str">
        <f t="shared" si="841"/>
        <v/>
      </c>
      <c r="CT123" s="68" t="str">
        <f t="shared" si="842"/>
        <v/>
      </c>
      <c r="CU123" s="65">
        <f t="shared" si="843"/>
        <v>18042582</v>
      </c>
      <c r="CV123" s="68" t="str">
        <f t="shared" si="844"/>
        <v/>
      </c>
      <c r="CW123" s="67" t="str">
        <f t="shared" si="64"/>
        <v/>
      </c>
      <c r="CX123" s="68"/>
      <c r="CY123" s="68" t="str">
        <f t="shared" si="845"/>
        <v/>
      </c>
      <c r="CZ123" s="68" t="str">
        <f t="shared" si="846"/>
        <v/>
      </c>
      <c r="DA123" s="65">
        <f t="shared" si="847"/>
        <v>7832679</v>
      </c>
      <c r="DB123" s="68" t="str">
        <f t="shared" si="848"/>
        <v/>
      </c>
      <c r="DC123" s="67" t="str">
        <f t="shared" si="69"/>
        <v/>
      </c>
      <c r="DD123" s="68"/>
      <c r="DE123" s="68" t="str">
        <f t="shared" si="849"/>
        <v/>
      </c>
      <c r="DF123" s="51" t="str">
        <f t="shared" si="850"/>
        <v/>
      </c>
      <c r="DG123" s="65">
        <f t="shared" si="851"/>
        <v>8821004</v>
      </c>
      <c r="DH123" s="51" t="str">
        <f t="shared" si="852"/>
        <v/>
      </c>
      <c r="DI123" s="69" t="str">
        <f t="shared" si="74"/>
        <v/>
      </c>
      <c r="DJ123" s="51"/>
      <c r="DK123" s="51" t="str">
        <f t="shared" si="853"/>
        <v/>
      </c>
      <c r="DL123" s="51" t="str">
        <f t="shared" si="854"/>
        <v/>
      </c>
      <c r="DM123" s="65">
        <f t="shared" si="855"/>
        <v>682908</v>
      </c>
      <c r="DN123" s="51" t="str">
        <f t="shared" si="856"/>
        <v/>
      </c>
      <c r="DO123" s="69" t="str">
        <f t="shared" si="79"/>
        <v/>
      </c>
      <c r="DP123" s="51"/>
      <c r="DQ123" s="51"/>
      <c r="DR123" s="51"/>
      <c r="DS123" s="51"/>
      <c r="DT123" s="51"/>
      <c r="DU123" s="181"/>
    </row>
    <row r="124" spans="1:125" ht="15" x14ac:dyDescent="0.25">
      <c r="A124" s="50">
        <v>2017</v>
      </c>
      <c r="B124" s="51" t="s">
        <v>368</v>
      </c>
      <c r="C124" s="50" t="s">
        <v>369</v>
      </c>
      <c r="D124" s="53" t="s">
        <v>369</v>
      </c>
      <c r="E124" s="50" t="s">
        <v>63</v>
      </c>
      <c r="F124" s="54">
        <v>9822823</v>
      </c>
      <c r="G124" s="54">
        <v>26525616</v>
      </c>
      <c r="H124" s="54">
        <v>5123203</v>
      </c>
      <c r="I124" s="55">
        <v>44298113</v>
      </c>
      <c r="J124" s="50"/>
      <c r="K124" s="50" t="s">
        <v>2032</v>
      </c>
      <c r="L124" s="58" t="s">
        <v>2032</v>
      </c>
      <c r="M124" s="58" t="s">
        <v>2032</v>
      </c>
      <c r="N124" s="58" t="s">
        <v>2032</v>
      </c>
      <c r="O124" s="58" t="s">
        <v>2032</v>
      </c>
      <c r="P124" s="59"/>
      <c r="Q124" s="60">
        <v>9368351</v>
      </c>
      <c r="R124" s="60">
        <v>19241568</v>
      </c>
      <c r="S124" s="60">
        <v>7899676</v>
      </c>
      <c r="T124" s="60">
        <v>7100815</v>
      </c>
      <c r="U124" s="60">
        <v>716595</v>
      </c>
      <c r="V124" s="79"/>
      <c r="W124" s="61">
        <f t="shared" si="628"/>
        <v>44327005</v>
      </c>
      <c r="X124" s="101">
        <v>42585732</v>
      </c>
      <c r="Y124" s="50" t="s">
        <v>167</v>
      </c>
      <c r="Z124" s="50"/>
      <c r="AA124" s="51" t="str">
        <f t="shared" si="819"/>
        <v/>
      </c>
      <c r="AB124" s="68" t="str">
        <f t="shared" si="820"/>
        <v/>
      </c>
      <c r="AC124" s="68" t="str">
        <f t="shared" si="821"/>
        <v/>
      </c>
      <c r="AD124" s="68" t="str">
        <f t="shared" si="822"/>
        <v/>
      </c>
      <c r="AE124" s="68" t="str">
        <f t="shared" si="823"/>
        <v/>
      </c>
      <c r="AF124" s="68" t="str">
        <f t="shared" si="824"/>
        <v/>
      </c>
      <c r="AG124" s="67" t="str">
        <f t="shared" si="7"/>
        <v/>
      </c>
      <c r="AH124" s="51"/>
      <c r="AI124" s="51" t="str">
        <f t="shared" si="8"/>
        <v/>
      </c>
      <c r="AJ124" s="68" t="str">
        <f t="shared" si="9"/>
        <v/>
      </c>
      <c r="AK124" s="68" t="str">
        <f t="shared" si="10"/>
        <v/>
      </c>
      <c r="AL124" s="68" t="str">
        <f t="shared" si="11"/>
        <v/>
      </c>
      <c r="AM124" s="68" t="str">
        <f t="shared" si="12"/>
        <v/>
      </c>
      <c r="AN124" s="68" t="str">
        <f t="shared" si="13"/>
        <v/>
      </c>
      <c r="AO124" s="67" t="str">
        <f t="shared" si="14"/>
        <v/>
      </c>
      <c r="AP124" s="51"/>
      <c r="AQ124" s="51" t="str">
        <f t="shared" si="15"/>
        <v/>
      </c>
      <c r="AR124" s="68" t="str">
        <f t="shared" si="16"/>
        <v/>
      </c>
      <c r="AS124" s="68" t="str">
        <f t="shared" si="17"/>
        <v/>
      </c>
      <c r="AT124" s="68" t="str">
        <f t="shared" si="18"/>
        <v/>
      </c>
      <c r="AU124" s="68" t="str">
        <f t="shared" si="19"/>
        <v/>
      </c>
      <c r="AV124" s="68" t="str">
        <f t="shared" si="20"/>
        <v/>
      </c>
      <c r="AW124" s="67" t="str">
        <f t="shared" si="21"/>
        <v/>
      </c>
      <c r="AX124" s="51"/>
      <c r="AY124" s="51" t="str">
        <f t="shared" si="22"/>
        <v/>
      </c>
      <c r="AZ124" s="68" t="str">
        <f t="shared" si="23"/>
        <v/>
      </c>
      <c r="BA124" s="68" t="str">
        <f t="shared" si="24"/>
        <v/>
      </c>
      <c r="BB124" s="68" t="str">
        <f t="shared" si="25"/>
        <v/>
      </c>
      <c r="BC124" s="68" t="str">
        <f t="shared" si="26"/>
        <v/>
      </c>
      <c r="BD124" s="68" t="str">
        <f t="shared" si="27"/>
        <v/>
      </c>
      <c r="BE124" s="68" t="str">
        <f t="shared" si="28"/>
        <v/>
      </c>
      <c r="BF124" s="51"/>
      <c r="BG124" s="69" t="str">
        <f t="shared" si="29"/>
        <v/>
      </c>
      <c r="BH124" s="67" t="str">
        <f t="shared" si="30"/>
        <v/>
      </c>
      <c r="BI124" s="67" t="str">
        <f t="shared" si="31"/>
        <v/>
      </c>
      <c r="BJ124" s="67" t="str">
        <f t="shared" si="32"/>
        <v/>
      </c>
      <c r="BK124" s="67" t="str">
        <f t="shared" si="33"/>
        <v/>
      </c>
      <c r="BL124" s="67" t="str">
        <f t="shared" si="34"/>
        <v/>
      </c>
      <c r="BM124" s="65" t="str">
        <f t="shared" si="35"/>
        <v/>
      </c>
      <c r="BN124" s="51"/>
      <c r="BO124" s="51" t="str">
        <f t="shared" si="825"/>
        <v/>
      </c>
      <c r="BP124" s="51" t="str">
        <f t="shared" si="826"/>
        <v/>
      </c>
      <c r="BQ124" s="51" t="str">
        <f t="shared" si="827"/>
        <v/>
      </c>
      <c r="BR124" s="71">
        <f t="shared" si="828"/>
        <v>9822823</v>
      </c>
      <c r="BS124" s="69" t="str">
        <f t="shared" si="40"/>
        <v/>
      </c>
      <c r="BT124" s="51"/>
      <c r="BU124" s="68" t="str">
        <f t="shared" si="829"/>
        <v/>
      </c>
      <c r="BV124" s="68" t="str">
        <f t="shared" si="830"/>
        <v/>
      </c>
      <c r="BW124" s="68" t="str">
        <f t="shared" si="831"/>
        <v/>
      </c>
      <c r="BX124" s="65">
        <f t="shared" si="832"/>
        <v>44298113</v>
      </c>
      <c r="BY124" s="67" t="str">
        <f t="shared" si="44"/>
        <v/>
      </c>
      <c r="BZ124" s="68"/>
      <c r="CA124" s="65" t="str">
        <f t="shared" si="45"/>
        <v/>
      </c>
      <c r="CB124" s="67" t="str">
        <f t="shared" si="46"/>
        <v/>
      </c>
      <c r="CC124" s="67" t="str">
        <f t="shared" si="47"/>
        <v/>
      </c>
      <c r="CD124" s="67">
        <f t="shared" si="48"/>
        <v>42585732</v>
      </c>
      <c r="CE124" s="67" t="str">
        <f t="shared" si="49"/>
        <v/>
      </c>
      <c r="CF124" s="68"/>
      <c r="CG124" s="68" t="str">
        <f t="shared" si="833"/>
        <v/>
      </c>
      <c r="CH124" s="68" t="str">
        <f t="shared" si="834"/>
        <v/>
      </c>
      <c r="CI124" s="68" t="str">
        <f t="shared" si="835"/>
        <v/>
      </c>
      <c r="CJ124" s="65">
        <f t="shared" si="836"/>
        <v>44327005</v>
      </c>
      <c r="CK124" s="67" t="str">
        <f t="shared" si="54"/>
        <v/>
      </c>
      <c r="CL124" s="68"/>
      <c r="CM124" s="68" t="str">
        <f t="shared" si="837"/>
        <v/>
      </c>
      <c r="CN124" s="68" t="str">
        <f t="shared" si="838"/>
        <v/>
      </c>
      <c r="CO124" s="68" t="str">
        <f t="shared" si="839"/>
        <v/>
      </c>
      <c r="CP124" s="65">
        <f t="shared" si="840"/>
        <v>9368351</v>
      </c>
      <c r="CQ124" s="67" t="str">
        <f t="shared" si="59"/>
        <v/>
      </c>
      <c r="CR124" s="68"/>
      <c r="CS124" s="68" t="str">
        <f t="shared" si="841"/>
        <v/>
      </c>
      <c r="CT124" s="68" t="str">
        <f t="shared" si="842"/>
        <v/>
      </c>
      <c r="CU124" s="68" t="str">
        <f t="shared" si="843"/>
        <v/>
      </c>
      <c r="CV124" s="65">
        <f t="shared" si="844"/>
        <v>19241568</v>
      </c>
      <c r="CW124" s="67" t="str">
        <f t="shared" si="64"/>
        <v/>
      </c>
      <c r="CX124" s="68"/>
      <c r="CY124" s="68" t="str">
        <f t="shared" si="845"/>
        <v/>
      </c>
      <c r="CZ124" s="68" t="str">
        <f t="shared" si="846"/>
        <v/>
      </c>
      <c r="DA124" s="68" t="str">
        <f t="shared" si="847"/>
        <v/>
      </c>
      <c r="DB124" s="65">
        <f t="shared" si="848"/>
        <v>7899676</v>
      </c>
      <c r="DC124" s="67" t="str">
        <f t="shared" si="69"/>
        <v/>
      </c>
      <c r="DD124" s="68"/>
      <c r="DE124" s="68" t="str">
        <f t="shared" si="849"/>
        <v/>
      </c>
      <c r="DF124" s="51" t="str">
        <f t="shared" si="850"/>
        <v/>
      </c>
      <c r="DG124" s="51" t="str">
        <f t="shared" si="851"/>
        <v/>
      </c>
      <c r="DH124" s="65">
        <f t="shared" si="852"/>
        <v>7100815</v>
      </c>
      <c r="DI124" s="69" t="str">
        <f t="shared" si="74"/>
        <v/>
      </c>
      <c r="DJ124" s="51"/>
      <c r="DK124" s="51" t="str">
        <f t="shared" si="853"/>
        <v/>
      </c>
      <c r="DL124" s="51" t="str">
        <f t="shared" si="854"/>
        <v/>
      </c>
      <c r="DM124" s="51" t="str">
        <f t="shared" si="855"/>
        <v/>
      </c>
      <c r="DN124" s="65">
        <f t="shared" si="856"/>
        <v>716595</v>
      </c>
      <c r="DO124" s="69" t="str">
        <f t="shared" si="79"/>
        <v/>
      </c>
      <c r="DP124" s="51"/>
      <c r="DQ124" s="51"/>
      <c r="DR124" s="51"/>
      <c r="DS124" s="51"/>
      <c r="DT124" s="51"/>
      <c r="DU124" s="181"/>
    </row>
    <row r="125" spans="1:125" ht="15" x14ac:dyDescent="0.25">
      <c r="A125" s="56">
        <v>2018</v>
      </c>
      <c r="B125" s="51" t="s">
        <v>368</v>
      </c>
      <c r="C125" s="50" t="s">
        <v>369</v>
      </c>
      <c r="D125" s="53" t="s">
        <v>369</v>
      </c>
      <c r="E125" s="50" t="s">
        <v>63</v>
      </c>
      <c r="F125" s="89">
        <v>9963828</v>
      </c>
      <c r="G125" s="89">
        <v>27423127</v>
      </c>
      <c r="H125" s="89">
        <v>5550287</v>
      </c>
      <c r="I125" s="90">
        <v>49183953</v>
      </c>
      <c r="J125" s="50"/>
      <c r="K125" s="50" t="s">
        <v>2032</v>
      </c>
      <c r="L125" s="58"/>
      <c r="M125" s="58"/>
      <c r="N125" s="58"/>
      <c r="O125" s="58"/>
      <c r="P125" s="91"/>
      <c r="Q125" s="93">
        <v>10378170</v>
      </c>
      <c r="R125" s="93">
        <v>19656351</v>
      </c>
      <c r="S125" s="93">
        <v>6890444</v>
      </c>
      <c r="T125" s="93">
        <v>12340277</v>
      </c>
      <c r="U125" s="92">
        <v>0</v>
      </c>
      <c r="V125" s="94"/>
      <c r="W125" s="90">
        <f t="shared" ref="W125:W808" si="857">Q125+R125+S125+T125+U125</f>
        <v>49265242</v>
      </c>
      <c r="X125" s="90">
        <v>28724929</v>
      </c>
      <c r="Y125" s="56" t="s">
        <v>167</v>
      </c>
      <c r="Z125" s="50"/>
      <c r="AA125" s="51"/>
      <c r="AB125" s="68"/>
      <c r="AC125" s="68"/>
      <c r="AD125" s="68"/>
      <c r="AE125" s="68"/>
      <c r="AF125" s="68"/>
      <c r="AG125" s="67" t="str">
        <f t="shared" si="7"/>
        <v/>
      </c>
      <c r="AH125" s="51"/>
      <c r="AI125" s="51" t="str">
        <f t="shared" si="8"/>
        <v/>
      </c>
      <c r="AJ125" s="68" t="str">
        <f t="shared" si="9"/>
        <v/>
      </c>
      <c r="AK125" s="68" t="str">
        <f t="shared" si="10"/>
        <v/>
      </c>
      <c r="AL125" s="68" t="str">
        <f t="shared" si="11"/>
        <v/>
      </c>
      <c r="AM125" s="68" t="str">
        <f t="shared" si="12"/>
        <v/>
      </c>
      <c r="AN125" s="68" t="str">
        <f t="shared" si="13"/>
        <v/>
      </c>
      <c r="AO125" s="67" t="str">
        <f t="shared" si="14"/>
        <v/>
      </c>
      <c r="AP125" s="51"/>
      <c r="AQ125" s="51" t="str">
        <f t="shared" si="15"/>
        <v/>
      </c>
      <c r="AR125" s="68" t="str">
        <f t="shared" si="16"/>
        <v/>
      </c>
      <c r="AS125" s="68" t="str">
        <f t="shared" si="17"/>
        <v/>
      </c>
      <c r="AT125" s="68" t="str">
        <f t="shared" si="18"/>
        <v/>
      </c>
      <c r="AU125" s="68" t="str">
        <f t="shared" si="19"/>
        <v/>
      </c>
      <c r="AV125" s="68" t="str">
        <f t="shared" si="20"/>
        <v/>
      </c>
      <c r="AW125" s="67" t="str">
        <f t="shared" si="21"/>
        <v/>
      </c>
      <c r="AX125" s="51"/>
      <c r="AY125" s="51" t="str">
        <f t="shared" si="22"/>
        <v/>
      </c>
      <c r="AZ125" s="68" t="str">
        <f t="shared" si="23"/>
        <v/>
      </c>
      <c r="BA125" s="68" t="str">
        <f t="shared" si="24"/>
        <v/>
      </c>
      <c r="BB125" s="68" t="str">
        <f t="shared" si="25"/>
        <v/>
      </c>
      <c r="BC125" s="68" t="str">
        <f t="shared" si="26"/>
        <v/>
      </c>
      <c r="BD125" s="68" t="str">
        <f t="shared" si="27"/>
        <v/>
      </c>
      <c r="BE125" s="68" t="str">
        <f t="shared" si="28"/>
        <v/>
      </c>
      <c r="BF125" s="51"/>
      <c r="BG125" s="69" t="str">
        <f t="shared" si="29"/>
        <v/>
      </c>
      <c r="BH125" s="67" t="str">
        <f t="shared" si="30"/>
        <v/>
      </c>
      <c r="BI125" s="67" t="str">
        <f t="shared" si="31"/>
        <v/>
      </c>
      <c r="BJ125" s="67" t="str">
        <f t="shared" si="32"/>
        <v/>
      </c>
      <c r="BK125" s="67" t="str">
        <f t="shared" si="33"/>
        <v/>
      </c>
      <c r="BL125" s="67" t="str">
        <f t="shared" si="34"/>
        <v/>
      </c>
      <c r="BM125" s="65" t="str">
        <f t="shared" si="35"/>
        <v/>
      </c>
      <c r="BN125" s="70"/>
      <c r="BO125" s="70"/>
      <c r="BP125" s="51"/>
      <c r="BQ125" s="51"/>
      <c r="BR125" s="51"/>
      <c r="BS125" s="96">
        <f t="shared" si="40"/>
        <v>9963828</v>
      </c>
      <c r="BT125" s="70"/>
      <c r="BU125" s="65"/>
      <c r="BV125" s="68"/>
      <c r="BW125" s="68"/>
      <c r="BX125" s="68"/>
      <c r="BY125" s="67">
        <f t="shared" si="44"/>
        <v>49183953</v>
      </c>
      <c r="BZ125" s="65"/>
      <c r="CA125" s="65" t="str">
        <f t="shared" si="45"/>
        <v/>
      </c>
      <c r="CB125" s="67" t="str">
        <f t="shared" si="46"/>
        <v/>
      </c>
      <c r="CC125" s="67" t="str">
        <f t="shared" si="47"/>
        <v/>
      </c>
      <c r="CD125" s="67" t="str">
        <f t="shared" si="48"/>
        <v/>
      </c>
      <c r="CE125" s="67">
        <f t="shared" si="49"/>
        <v>28724929</v>
      </c>
      <c r="CF125" s="65"/>
      <c r="CG125" s="65"/>
      <c r="CH125" s="68"/>
      <c r="CI125" s="68"/>
      <c r="CJ125" s="68"/>
      <c r="CK125" s="67">
        <f t="shared" si="54"/>
        <v>49265242</v>
      </c>
      <c r="CL125" s="65"/>
      <c r="CM125" s="65"/>
      <c r="CN125" s="68"/>
      <c r="CO125" s="68"/>
      <c r="CP125" s="68"/>
      <c r="CQ125" s="67">
        <f t="shared" si="59"/>
        <v>10378170</v>
      </c>
      <c r="CR125" s="65"/>
      <c r="CS125" s="65"/>
      <c r="CT125" s="68"/>
      <c r="CU125" s="68"/>
      <c r="CV125" s="68"/>
      <c r="CW125" s="67">
        <f t="shared" si="64"/>
        <v>19656351</v>
      </c>
      <c r="CX125" s="65"/>
      <c r="CY125" s="65"/>
      <c r="CZ125" s="68"/>
      <c r="DA125" s="68"/>
      <c r="DB125" s="68"/>
      <c r="DC125" s="67">
        <f t="shared" si="69"/>
        <v>6890444</v>
      </c>
      <c r="DD125" s="65"/>
      <c r="DE125" s="65"/>
      <c r="DF125" s="51"/>
      <c r="DG125" s="51"/>
      <c r="DH125" s="51"/>
      <c r="DI125" s="67">
        <f t="shared" si="74"/>
        <v>12340277</v>
      </c>
      <c r="DJ125" s="70"/>
      <c r="DK125" s="70"/>
      <c r="DL125" s="51"/>
      <c r="DM125" s="51"/>
      <c r="DN125" s="51"/>
      <c r="DO125" s="67">
        <f t="shared" si="79"/>
        <v>10378170</v>
      </c>
      <c r="DP125" s="51"/>
      <c r="DQ125" s="51"/>
      <c r="DR125" s="51"/>
      <c r="DS125" s="51"/>
      <c r="DT125" s="51"/>
      <c r="DU125" s="181"/>
    </row>
    <row r="126" spans="1:125" ht="15" x14ac:dyDescent="0.25">
      <c r="A126" s="50"/>
      <c r="B126" s="51"/>
      <c r="C126" s="50"/>
      <c r="D126" s="53"/>
      <c r="E126" s="50"/>
      <c r="F126" s="54"/>
      <c r="G126" s="54"/>
      <c r="H126" s="54"/>
      <c r="I126" s="55"/>
      <c r="J126" s="50"/>
      <c r="K126" s="50" t="s">
        <v>2032</v>
      </c>
      <c r="L126" s="58"/>
      <c r="M126" s="58"/>
      <c r="N126" s="58"/>
      <c r="O126" s="58"/>
      <c r="P126" s="59"/>
      <c r="Q126" s="60"/>
      <c r="R126" s="60"/>
      <c r="S126" s="60"/>
      <c r="T126" s="60"/>
      <c r="U126" s="60"/>
      <c r="V126" s="79"/>
      <c r="W126" s="90">
        <f t="shared" si="857"/>
        <v>0</v>
      </c>
      <c r="X126" s="101"/>
      <c r="Y126" s="50"/>
      <c r="Z126" s="50"/>
      <c r="AA126" s="51"/>
      <c r="AB126" s="68"/>
      <c r="AC126" s="68"/>
      <c r="AD126" s="68"/>
      <c r="AE126" s="68"/>
      <c r="AF126" s="68"/>
      <c r="AG126" s="67" t="str">
        <f t="shared" si="7"/>
        <v/>
      </c>
      <c r="AH126" s="51"/>
      <c r="AI126" s="51" t="str">
        <f t="shared" si="8"/>
        <v/>
      </c>
      <c r="AJ126" s="68" t="str">
        <f t="shared" si="9"/>
        <v/>
      </c>
      <c r="AK126" s="68" t="str">
        <f t="shared" si="10"/>
        <v/>
      </c>
      <c r="AL126" s="68" t="str">
        <f t="shared" si="11"/>
        <v/>
      </c>
      <c r="AM126" s="68" t="str">
        <f t="shared" si="12"/>
        <v/>
      </c>
      <c r="AN126" s="68" t="str">
        <f t="shared" si="13"/>
        <v/>
      </c>
      <c r="AO126" s="67" t="str">
        <f t="shared" si="14"/>
        <v/>
      </c>
      <c r="AP126" s="51"/>
      <c r="AQ126" s="51" t="str">
        <f t="shared" si="15"/>
        <v/>
      </c>
      <c r="AR126" s="68" t="str">
        <f t="shared" si="16"/>
        <v/>
      </c>
      <c r="AS126" s="68" t="str">
        <f t="shared" si="17"/>
        <v/>
      </c>
      <c r="AT126" s="68" t="str">
        <f t="shared" si="18"/>
        <v/>
      </c>
      <c r="AU126" s="68" t="str">
        <f t="shared" si="19"/>
        <v/>
      </c>
      <c r="AV126" s="68" t="str">
        <f t="shared" si="20"/>
        <v/>
      </c>
      <c r="AW126" s="67" t="str">
        <f t="shared" si="21"/>
        <v/>
      </c>
      <c r="AX126" s="51"/>
      <c r="AY126" s="51" t="str">
        <f t="shared" si="22"/>
        <v/>
      </c>
      <c r="AZ126" s="68" t="str">
        <f t="shared" si="23"/>
        <v/>
      </c>
      <c r="BA126" s="68" t="str">
        <f t="shared" si="24"/>
        <v/>
      </c>
      <c r="BB126" s="68" t="str">
        <f t="shared" si="25"/>
        <v/>
      </c>
      <c r="BC126" s="68" t="str">
        <f t="shared" si="26"/>
        <v/>
      </c>
      <c r="BD126" s="68" t="str">
        <f t="shared" si="27"/>
        <v/>
      </c>
      <c r="BE126" s="68" t="str">
        <f t="shared" si="28"/>
        <v/>
      </c>
      <c r="BF126" s="51"/>
      <c r="BG126" s="69" t="str">
        <f t="shared" si="29"/>
        <v/>
      </c>
      <c r="BH126" s="67" t="str">
        <f t="shared" si="30"/>
        <v/>
      </c>
      <c r="BI126" s="67" t="str">
        <f t="shared" si="31"/>
        <v/>
      </c>
      <c r="BJ126" s="67" t="str">
        <f t="shared" si="32"/>
        <v/>
      </c>
      <c r="BK126" s="67" t="str">
        <f t="shared" si="33"/>
        <v/>
      </c>
      <c r="BL126" s="67" t="str">
        <f t="shared" si="34"/>
        <v/>
      </c>
      <c r="BM126" s="65" t="str">
        <f t="shared" si="35"/>
        <v/>
      </c>
      <c r="BN126" s="70"/>
      <c r="BO126" s="70"/>
      <c r="BP126" s="51"/>
      <c r="BQ126" s="51"/>
      <c r="BR126" s="51"/>
      <c r="BS126" s="69" t="str">
        <f t="shared" si="40"/>
        <v/>
      </c>
      <c r="BT126" s="70"/>
      <c r="BU126" s="65"/>
      <c r="BV126" s="68"/>
      <c r="BW126" s="68"/>
      <c r="BX126" s="68"/>
      <c r="BY126" s="67" t="str">
        <f t="shared" si="44"/>
        <v/>
      </c>
      <c r="BZ126" s="65"/>
      <c r="CA126" s="65" t="str">
        <f t="shared" si="45"/>
        <v/>
      </c>
      <c r="CB126" s="67" t="str">
        <f t="shared" si="46"/>
        <v/>
      </c>
      <c r="CC126" s="67" t="str">
        <f t="shared" si="47"/>
        <v/>
      </c>
      <c r="CD126" s="67" t="str">
        <f t="shared" si="48"/>
        <v/>
      </c>
      <c r="CE126" s="67" t="str">
        <f t="shared" si="49"/>
        <v/>
      </c>
      <c r="CF126" s="65"/>
      <c r="CG126" s="65"/>
      <c r="CH126" s="68"/>
      <c r="CI126" s="68"/>
      <c r="CJ126" s="68"/>
      <c r="CK126" s="67" t="str">
        <f t="shared" si="54"/>
        <v/>
      </c>
      <c r="CL126" s="65"/>
      <c r="CM126" s="65"/>
      <c r="CN126" s="68"/>
      <c r="CO126" s="68"/>
      <c r="CP126" s="68"/>
      <c r="CQ126" s="67" t="str">
        <f t="shared" si="59"/>
        <v/>
      </c>
      <c r="CR126" s="65"/>
      <c r="CS126" s="65"/>
      <c r="CT126" s="68"/>
      <c r="CU126" s="68"/>
      <c r="CV126" s="68"/>
      <c r="CW126" s="67" t="str">
        <f t="shared" si="64"/>
        <v/>
      </c>
      <c r="CX126" s="65"/>
      <c r="CY126" s="65"/>
      <c r="CZ126" s="68"/>
      <c r="DA126" s="68"/>
      <c r="DB126" s="68"/>
      <c r="DC126" s="67" t="str">
        <f t="shared" si="69"/>
        <v/>
      </c>
      <c r="DD126" s="65"/>
      <c r="DE126" s="65"/>
      <c r="DF126" s="51"/>
      <c r="DG126" s="51"/>
      <c r="DH126" s="51"/>
      <c r="DI126" s="69" t="str">
        <f t="shared" si="74"/>
        <v/>
      </c>
      <c r="DJ126" s="70"/>
      <c r="DK126" s="70"/>
      <c r="DL126" s="51"/>
      <c r="DM126" s="51"/>
      <c r="DN126" s="51"/>
      <c r="DO126" s="69" t="str">
        <f t="shared" si="79"/>
        <v/>
      </c>
      <c r="DP126" s="51"/>
      <c r="DQ126" s="51"/>
      <c r="DR126" s="51"/>
      <c r="DS126" s="51"/>
      <c r="DT126" s="51"/>
      <c r="DU126" s="181"/>
    </row>
    <row r="127" spans="1:125" ht="15" x14ac:dyDescent="0.25">
      <c r="A127" s="50">
        <v>2014</v>
      </c>
      <c r="B127" s="51" t="s">
        <v>430</v>
      </c>
      <c r="C127" s="50" t="s">
        <v>431</v>
      </c>
      <c r="D127" s="53" t="s">
        <v>431</v>
      </c>
      <c r="E127" s="50" t="s">
        <v>36</v>
      </c>
      <c r="F127" s="54">
        <v>15616142</v>
      </c>
      <c r="G127" s="54">
        <v>81465596</v>
      </c>
      <c r="H127" s="54">
        <v>10671614</v>
      </c>
      <c r="I127" s="55">
        <v>64309652</v>
      </c>
      <c r="J127" s="50"/>
      <c r="K127" s="50" t="s">
        <v>2032</v>
      </c>
      <c r="L127" s="58" t="s">
        <v>2032</v>
      </c>
      <c r="M127" s="58" t="s">
        <v>2032</v>
      </c>
      <c r="N127" s="58" t="s">
        <v>2032</v>
      </c>
      <c r="O127" s="58" t="s">
        <v>2032</v>
      </c>
      <c r="P127" s="59"/>
      <c r="Q127" s="60">
        <v>35860557</v>
      </c>
      <c r="R127" s="60">
        <v>4958489</v>
      </c>
      <c r="S127" s="60">
        <v>16954881</v>
      </c>
      <c r="T127" s="60">
        <v>11656474</v>
      </c>
      <c r="U127" s="60">
        <v>587120</v>
      </c>
      <c r="V127" s="79"/>
      <c r="W127" s="90">
        <f t="shared" si="857"/>
        <v>70017521</v>
      </c>
      <c r="X127" s="101">
        <v>53948644</v>
      </c>
      <c r="Y127" s="50" t="s">
        <v>167</v>
      </c>
      <c r="Z127" s="50" t="s">
        <v>431</v>
      </c>
      <c r="AA127" s="51" t="str">
        <f t="shared" ref="AA127:AA130" si="858">IF(A127 =2014,IF(Y127 ="",F127,""),"")</f>
        <v/>
      </c>
      <c r="AB127" s="68" t="str">
        <f t="shared" ref="AB127:AB130" si="859">IF(A127 =2014,IF(Y127 ="",I127,""),"")</f>
        <v/>
      </c>
      <c r="AC127" s="68" t="str">
        <f t="shared" ref="AC127:AC130" si="860">IF(A127 =2014,IF(Y127 ="",Q127,""),"")</f>
        <v/>
      </c>
      <c r="AD127" s="68" t="str">
        <f t="shared" ref="AD127:AD130" si="861">IF(A127 =2014,IF(Y127 ="",R127,""),"")</f>
        <v/>
      </c>
      <c r="AE127" s="68" t="str">
        <f t="shared" ref="AE127:AE130" si="862">IF(A127 =2014,IF(Y127 ="",S127,""),"")</f>
        <v/>
      </c>
      <c r="AF127" s="68" t="str">
        <f t="shared" ref="AF127:AF130" si="863">IF(A127 =2014,IF(Y127 ="",T127+U127,""),"")</f>
        <v/>
      </c>
      <c r="AG127" s="67" t="str">
        <f t="shared" si="7"/>
        <v/>
      </c>
      <c r="AH127" s="51"/>
      <c r="AI127" s="51" t="str">
        <f t="shared" si="8"/>
        <v/>
      </c>
      <c r="AJ127" s="68" t="str">
        <f t="shared" si="9"/>
        <v/>
      </c>
      <c r="AK127" s="68" t="str">
        <f t="shared" si="10"/>
        <v/>
      </c>
      <c r="AL127" s="68" t="str">
        <f t="shared" si="11"/>
        <v/>
      </c>
      <c r="AM127" s="68" t="str">
        <f t="shared" si="12"/>
        <v/>
      </c>
      <c r="AN127" s="68" t="str">
        <f t="shared" si="13"/>
        <v/>
      </c>
      <c r="AO127" s="67" t="str">
        <f t="shared" si="14"/>
        <v/>
      </c>
      <c r="AP127" s="51"/>
      <c r="AQ127" s="51" t="str">
        <f t="shared" si="15"/>
        <v/>
      </c>
      <c r="AR127" s="68" t="str">
        <f t="shared" si="16"/>
        <v/>
      </c>
      <c r="AS127" s="68" t="str">
        <f t="shared" si="17"/>
        <v/>
      </c>
      <c r="AT127" s="68" t="str">
        <f t="shared" si="18"/>
        <v/>
      </c>
      <c r="AU127" s="68" t="str">
        <f t="shared" si="19"/>
        <v/>
      </c>
      <c r="AV127" s="68" t="str">
        <f t="shared" si="20"/>
        <v/>
      </c>
      <c r="AW127" s="67" t="str">
        <f t="shared" si="21"/>
        <v/>
      </c>
      <c r="AX127" s="51"/>
      <c r="AY127" s="51" t="str">
        <f t="shared" si="22"/>
        <v/>
      </c>
      <c r="AZ127" s="68" t="str">
        <f t="shared" si="23"/>
        <v/>
      </c>
      <c r="BA127" s="68" t="str">
        <f t="shared" si="24"/>
        <v/>
      </c>
      <c r="BB127" s="68" t="str">
        <f t="shared" si="25"/>
        <v/>
      </c>
      <c r="BC127" s="68" t="str">
        <f t="shared" si="26"/>
        <v/>
      </c>
      <c r="BD127" s="68" t="str">
        <f t="shared" si="27"/>
        <v/>
      </c>
      <c r="BE127" s="68" t="str">
        <f t="shared" si="28"/>
        <v/>
      </c>
      <c r="BF127" s="51"/>
      <c r="BG127" s="69" t="str">
        <f t="shared" si="29"/>
        <v/>
      </c>
      <c r="BH127" s="67" t="str">
        <f t="shared" si="30"/>
        <v/>
      </c>
      <c r="BI127" s="67" t="str">
        <f t="shared" si="31"/>
        <v/>
      </c>
      <c r="BJ127" s="67" t="str">
        <f t="shared" si="32"/>
        <v/>
      </c>
      <c r="BK127" s="67" t="str">
        <f t="shared" si="33"/>
        <v/>
      </c>
      <c r="BL127" s="67" t="str">
        <f t="shared" si="34"/>
        <v/>
      </c>
      <c r="BM127" s="65" t="str">
        <f t="shared" si="35"/>
        <v/>
      </c>
      <c r="BN127" s="70"/>
      <c r="BO127" s="71">
        <f t="shared" ref="BO127:BO130" si="864">IF(A127 =2014,F127,"")</f>
        <v>15616142</v>
      </c>
      <c r="BP127" s="51" t="str">
        <f t="shared" ref="BP127:BP130" si="865">IF(A127 =2015,F127,"")</f>
        <v/>
      </c>
      <c r="BQ127" s="51" t="str">
        <f t="shared" ref="BQ127:BQ130" si="866">IF(A127 =2016,F127,"")</f>
        <v/>
      </c>
      <c r="BR127" s="51" t="str">
        <f t="shared" ref="BR127:BR130" si="867">IF(A127 =2017,F127,"")</f>
        <v/>
      </c>
      <c r="BS127" s="69" t="str">
        <f t="shared" si="40"/>
        <v/>
      </c>
      <c r="BT127" s="70"/>
      <c r="BU127" s="65">
        <f t="shared" ref="BU127:BU130" si="868">IF(A127 =2014,I127,"")</f>
        <v>64309652</v>
      </c>
      <c r="BV127" s="68" t="str">
        <f t="shared" ref="BV127:BV130" si="869">IF(A127 =2015,I127,"")</f>
        <v/>
      </c>
      <c r="BW127" s="68" t="str">
        <f t="shared" ref="BW127:BW130" si="870">IF(A127 =2016,I127,"")</f>
        <v/>
      </c>
      <c r="BX127" s="68" t="str">
        <f t="shared" ref="BX127:BX130" si="871">IF(A127 =2017,I127,"")</f>
        <v/>
      </c>
      <c r="BY127" s="67" t="str">
        <f t="shared" si="44"/>
        <v/>
      </c>
      <c r="BZ127" s="65"/>
      <c r="CA127" s="65">
        <f t="shared" si="45"/>
        <v>53948644</v>
      </c>
      <c r="CB127" s="67" t="str">
        <f t="shared" si="46"/>
        <v/>
      </c>
      <c r="CC127" s="67" t="str">
        <f t="shared" si="47"/>
        <v/>
      </c>
      <c r="CD127" s="67" t="str">
        <f t="shared" si="48"/>
        <v/>
      </c>
      <c r="CE127" s="67" t="str">
        <f t="shared" si="49"/>
        <v/>
      </c>
      <c r="CF127" s="65"/>
      <c r="CG127" s="65">
        <f t="shared" ref="CG127:CG130" si="872">IF(A127 =2014,Q127+R127+S127+T127+U127,"")</f>
        <v>70017521</v>
      </c>
      <c r="CH127" s="68" t="str">
        <f t="shared" ref="CH127:CH130" si="873">IF(A127 =2015,Q127+R127+S127+T127+U127,"")</f>
        <v/>
      </c>
      <c r="CI127" s="68" t="str">
        <f t="shared" ref="CI127:CI130" si="874">IF(A127 =2016,Q127+R127+S127+T127+U127,"")</f>
        <v/>
      </c>
      <c r="CJ127" s="68" t="str">
        <f t="shared" ref="CJ127:CJ130" si="875">IF(A127 =2017,Q127+R127+S127+T127+U127,"")</f>
        <v/>
      </c>
      <c r="CK127" s="67" t="str">
        <f t="shared" si="54"/>
        <v/>
      </c>
      <c r="CL127" s="65"/>
      <c r="CM127" s="65">
        <f t="shared" ref="CM127:CM130" si="876">IF(A127 =2014,Q127,"")</f>
        <v>35860557</v>
      </c>
      <c r="CN127" s="68" t="str">
        <f t="shared" ref="CN127:CN130" si="877">IF(A127 =2015,Q127,"")</f>
        <v/>
      </c>
      <c r="CO127" s="68" t="str">
        <f t="shared" ref="CO127:CO130" si="878">IF(A127 =2016,Q127,"")</f>
        <v/>
      </c>
      <c r="CP127" s="68" t="str">
        <f t="shared" ref="CP127:CP130" si="879">IF(A127 =2017,Q127,"")</f>
        <v/>
      </c>
      <c r="CQ127" s="67" t="str">
        <f t="shared" si="59"/>
        <v/>
      </c>
      <c r="CR127" s="65"/>
      <c r="CS127" s="65">
        <f t="shared" ref="CS127:CS130" si="880">IF(A127 =2014,R127,"")</f>
        <v>4958489</v>
      </c>
      <c r="CT127" s="68" t="str">
        <f t="shared" ref="CT127:CT130" si="881">IF(A127 =2015,R127,"")</f>
        <v/>
      </c>
      <c r="CU127" s="68" t="str">
        <f t="shared" ref="CU127:CU130" si="882">IF(A127 =2016,R127,"")</f>
        <v/>
      </c>
      <c r="CV127" s="68" t="str">
        <f t="shared" ref="CV127:CV130" si="883">IF(A127 =2017,R127,"")</f>
        <v/>
      </c>
      <c r="CW127" s="67" t="str">
        <f t="shared" si="64"/>
        <v/>
      </c>
      <c r="CX127" s="65"/>
      <c r="CY127" s="65">
        <f t="shared" ref="CY127:CY130" si="884">IF(A127 =2014,S127,"")</f>
        <v>16954881</v>
      </c>
      <c r="CZ127" s="68" t="str">
        <f t="shared" ref="CZ127:CZ130" si="885">IF(A127 =2015,S127,"")</f>
        <v/>
      </c>
      <c r="DA127" s="68" t="str">
        <f t="shared" ref="DA127:DA130" si="886">IF(A127 =2016,S127,"")</f>
        <v/>
      </c>
      <c r="DB127" s="68" t="str">
        <f t="shared" ref="DB127:DB130" si="887">IF(A127 =2017,S127,"")</f>
        <v/>
      </c>
      <c r="DC127" s="67" t="str">
        <f t="shared" si="69"/>
        <v/>
      </c>
      <c r="DD127" s="65"/>
      <c r="DE127" s="65">
        <f t="shared" ref="DE127:DE130" si="888">IF(A127 =2014,T127,"")</f>
        <v>11656474</v>
      </c>
      <c r="DF127" s="51" t="str">
        <f t="shared" ref="DF127:DF130" si="889">IF(A127 =2015,T127,"")</f>
        <v/>
      </c>
      <c r="DG127" s="51" t="str">
        <f t="shared" ref="DG127:DG130" si="890">IF(A127 =2016,T127,"")</f>
        <v/>
      </c>
      <c r="DH127" s="51" t="str">
        <f t="shared" ref="DH127:DH130" si="891">IF(A127 =2017,T127,"")</f>
        <v/>
      </c>
      <c r="DI127" s="69" t="str">
        <f t="shared" si="74"/>
        <v/>
      </c>
      <c r="DJ127" s="70"/>
      <c r="DK127" s="65">
        <f t="shared" ref="DK127:DK130" si="892">IF(A127 =2014,U127,"")</f>
        <v>587120</v>
      </c>
      <c r="DL127" s="51" t="str">
        <f t="shared" ref="DL127:DL130" si="893">IF(A127 =2015,U127,"")</f>
        <v/>
      </c>
      <c r="DM127" s="51" t="str">
        <f t="shared" ref="DM127:DM130" si="894">IF(A127 =2016,U127,"")</f>
        <v/>
      </c>
      <c r="DN127" s="51" t="str">
        <f t="shared" ref="DN127:DN130" si="895">IF(A127 =2017,U127,"")</f>
        <v/>
      </c>
      <c r="DO127" s="69" t="str">
        <f t="shared" si="79"/>
        <v/>
      </c>
      <c r="DP127" s="51"/>
      <c r="DQ127" s="51"/>
      <c r="DR127" s="51"/>
      <c r="DS127" s="51"/>
      <c r="DT127" s="51"/>
      <c r="DU127" s="181"/>
    </row>
    <row r="128" spans="1:125" ht="15" x14ac:dyDescent="0.25">
      <c r="A128" s="50">
        <v>2015</v>
      </c>
      <c r="B128" s="51" t="s">
        <v>430</v>
      </c>
      <c r="C128" s="50" t="s">
        <v>431</v>
      </c>
      <c r="D128" s="53" t="s">
        <v>431</v>
      </c>
      <c r="E128" s="50" t="s">
        <v>36</v>
      </c>
      <c r="F128" s="54">
        <v>14391194</v>
      </c>
      <c r="G128" s="54">
        <v>72846289</v>
      </c>
      <c r="H128" s="54">
        <v>11185275</v>
      </c>
      <c r="I128" s="55">
        <v>70341466</v>
      </c>
      <c r="J128" s="50"/>
      <c r="K128" s="50" t="s">
        <v>2032</v>
      </c>
      <c r="L128" s="58" t="s">
        <v>2032</v>
      </c>
      <c r="M128" s="58" t="s">
        <v>2032</v>
      </c>
      <c r="N128" s="58" t="s">
        <v>2032</v>
      </c>
      <c r="O128" s="58" t="s">
        <v>2032</v>
      </c>
      <c r="P128" s="59"/>
      <c r="Q128" s="60">
        <v>40223883</v>
      </c>
      <c r="R128" s="60">
        <v>4138706</v>
      </c>
      <c r="S128" s="60">
        <v>15059781</v>
      </c>
      <c r="T128" s="60">
        <v>12529549</v>
      </c>
      <c r="U128" s="60">
        <v>661795</v>
      </c>
      <c r="V128" s="79"/>
      <c r="W128" s="90">
        <f t="shared" si="857"/>
        <v>72613714</v>
      </c>
      <c r="X128" s="101">
        <v>35507609</v>
      </c>
      <c r="Y128" s="50" t="s">
        <v>167</v>
      </c>
      <c r="Z128" s="50"/>
      <c r="AA128" s="51" t="str">
        <f t="shared" si="858"/>
        <v/>
      </c>
      <c r="AB128" s="68" t="str">
        <f t="shared" si="859"/>
        <v/>
      </c>
      <c r="AC128" s="68" t="str">
        <f t="shared" si="860"/>
        <v/>
      </c>
      <c r="AD128" s="68" t="str">
        <f t="shared" si="861"/>
        <v/>
      </c>
      <c r="AE128" s="68" t="str">
        <f t="shared" si="862"/>
        <v/>
      </c>
      <c r="AF128" s="68" t="str">
        <f t="shared" si="863"/>
        <v/>
      </c>
      <c r="AG128" s="67" t="str">
        <f t="shared" si="7"/>
        <v/>
      </c>
      <c r="AH128" s="51"/>
      <c r="AI128" s="51" t="str">
        <f t="shared" si="8"/>
        <v/>
      </c>
      <c r="AJ128" s="68" t="str">
        <f t="shared" si="9"/>
        <v/>
      </c>
      <c r="AK128" s="68" t="str">
        <f t="shared" si="10"/>
        <v/>
      </c>
      <c r="AL128" s="68" t="str">
        <f t="shared" si="11"/>
        <v/>
      </c>
      <c r="AM128" s="68" t="str">
        <f t="shared" si="12"/>
        <v/>
      </c>
      <c r="AN128" s="68" t="str">
        <f t="shared" si="13"/>
        <v/>
      </c>
      <c r="AO128" s="67" t="str">
        <f t="shared" si="14"/>
        <v/>
      </c>
      <c r="AP128" s="51"/>
      <c r="AQ128" s="51" t="str">
        <f t="shared" si="15"/>
        <v/>
      </c>
      <c r="AR128" s="68" t="str">
        <f t="shared" si="16"/>
        <v/>
      </c>
      <c r="AS128" s="68" t="str">
        <f t="shared" si="17"/>
        <v/>
      </c>
      <c r="AT128" s="68" t="str">
        <f t="shared" si="18"/>
        <v/>
      </c>
      <c r="AU128" s="68" t="str">
        <f t="shared" si="19"/>
        <v/>
      </c>
      <c r="AV128" s="68" t="str">
        <f t="shared" si="20"/>
        <v/>
      </c>
      <c r="AW128" s="67" t="str">
        <f t="shared" si="21"/>
        <v/>
      </c>
      <c r="AX128" s="51"/>
      <c r="AY128" s="51" t="str">
        <f t="shared" si="22"/>
        <v/>
      </c>
      <c r="AZ128" s="68" t="str">
        <f t="shared" si="23"/>
        <v/>
      </c>
      <c r="BA128" s="68" t="str">
        <f t="shared" si="24"/>
        <v/>
      </c>
      <c r="BB128" s="68" t="str">
        <f t="shared" si="25"/>
        <v/>
      </c>
      <c r="BC128" s="68" t="str">
        <f t="shared" si="26"/>
        <v/>
      </c>
      <c r="BD128" s="68" t="str">
        <f t="shared" si="27"/>
        <v/>
      </c>
      <c r="BE128" s="68" t="str">
        <f t="shared" si="28"/>
        <v/>
      </c>
      <c r="BF128" s="51"/>
      <c r="BG128" s="69" t="str">
        <f t="shared" si="29"/>
        <v/>
      </c>
      <c r="BH128" s="67" t="str">
        <f t="shared" si="30"/>
        <v/>
      </c>
      <c r="BI128" s="67" t="str">
        <f t="shared" si="31"/>
        <v/>
      </c>
      <c r="BJ128" s="67" t="str">
        <f t="shared" si="32"/>
        <v/>
      </c>
      <c r="BK128" s="67" t="str">
        <f t="shared" si="33"/>
        <v/>
      </c>
      <c r="BL128" s="67" t="str">
        <f t="shared" si="34"/>
        <v/>
      </c>
      <c r="BM128" s="65" t="str">
        <f t="shared" si="35"/>
        <v/>
      </c>
      <c r="BN128" s="51"/>
      <c r="BO128" s="51" t="str">
        <f t="shared" si="864"/>
        <v/>
      </c>
      <c r="BP128" s="71">
        <f t="shared" si="865"/>
        <v>14391194</v>
      </c>
      <c r="BQ128" s="51" t="str">
        <f t="shared" si="866"/>
        <v/>
      </c>
      <c r="BR128" s="51" t="str">
        <f t="shared" si="867"/>
        <v/>
      </c>
      <c r="BS128" s="69" t="str">
        <f t="shared" si="40"/>
        <v/>
      </c>
      <c r="BT128" s="51"/>
      <c r="BU128" s="68" t="str">
        <f t="shared" si="868"/>
        <v/>
      </c>
      <c r="BV128" s="65">
        <f t="shared" si="869"/>
        <v>70341466</v>
      </c>
      <c r="BW128" s="68" t="str">
        <f t="shared" si="870"/>
        <v/>
      </c>
      <c r="BX128" s="68" t="str">
        <f t="shared" si="871"/>
        <v/>
      </c>
      <c r="BY128" s="67" t="str">
        <f t="shared" si="44"/>
        <v/>
      </c>
      <c r="BZ128" s="68"/>
      <c r="CA128" s="65" t="str">
        <f t="shared" si="45"/>
        <v/>
      </c>
      <c r="CB128" s="67">
        <f t="shared" si="46"/>
        <v>35507609</v>
      </c>
      <c r="CC128" s="67" t="str">
        <f t="shared" si="47"/>
        <v/>
      </c>
      <c r="CD128" s="67" t="str">
        <f t="shared" si="48"/>
        <v/>
      </c>
      <c r="CE128" s="67" t="str">
        <f t="shared" si="49"/>
        <v/>
      </c>
      <c r="CF128" s="68"/>
      <c r="CG128" s="68" t="str">
        <f t="shared" si="872"/>
        <v/>
      </c>
      <c r="CH128" s="65">
        <f t="shared" si="873"/>
        <v>72613714</v>
      </c>
      <c r="CI128" s="68" t="str">
        <f t="shared" si="874"/>
        <v/>
      </c>
      <c r="CJ128" s="68" t="str">
        <f t="shared" si="875"/>
        <v/>
      </c>
      <c r="CK128" s="67" t="str">
        <f t="shared" si="54"/>
        <v/>
      </c>
      <c r="CL128" s="68"/>
      <c r="CM128" s="68" t="str">
        <f t="shared" si="876"/>
        <v/>
      </c>
      <c r="CN128" s="65">
        <f t="shared" si="877"/>
        <v>40223883</v>
      </c>
      <c r="CO128" s="68" t="str">
        <f t="shared" si="878"/>
        <v/>
      </c>
      <c r="CP128" s="68" t="str">
        <f t="shared" si="879"/>
        <v/>
      </c>
      <c r="CQ128" s="67" t="str">
        <f t="shared" si="59"/>
        <v/>
      </c>
      <c r="CR128" s="68"/>
      <c r="CS128" s="68" t="str">
        <f t="shared" si="880"/>
        <v/>
      </c>
      <c r="CT128" s="65">
        <f t="shared" si="881"/>
        <v>4138706</v>
      </c>
      <c r="CU128" s="68" t="str">
        <f t="shared" si="882"/>
        <v/>
      </c>
      <c r="CV128" s="68" t="str">
        <f t="shared" si="883"/>
        <v/>
      </c>
      <c r="CW128" s="67" t="str">
        <f t="shared" si="64"/>
        <v/>
      </c>
      <c r="CX128" s="68"/>
      <c r="CY128" s="68" t="str">
        <f t="shared" si="884"/>
        <v/>
      </c>
      <c r="CZ128" s="65">
        <f t="shared" si="885"/>
        <v>15059781</v>
      </c>
      <c r="DA128" s="68" t="str">
        <f t="shared" si="886"/>
        <v/>
      </c>
      <c r="DB128" s="68" t="str">
        <f t="shared" si="887"/>
        <v/>
      </c>
      <c r="DC128" s="67" t="str">
        <f t="shared" si="69"/>
        <v/>
      </c>
      <c r="DD128" s="68"/>
      <c r="DE128" s="68" t="str">
        <f t="shared" si="888"/>
        <v/>
      </c>
      <c r="DF128" s="65">
        <f t="shared" si="889"/>
        <v>12529549</v>
      </c>
      <c r="DG128" s="51" t="str">
        <f t="shared" si="890"/>
        <v/>
      </c>
      <c r="DH128" s="51" t="str">
        <f t="shared" si="891"/>
        <v/>
      </c>
      <c r="DI128" s="69" t="str">
        <f t="shared" si="74"/>
        <v/>
      </c>
      <c r="DJ128" s="51"/>
      <c r="DK128" s="51" t="str">
        <f t="shared" si="892"/>
        <v/>
      </c>
      <c r="DL128" s="65">
        <f t="shared" si="893"/>
        <v>661795</v>
      </c>
      <c r="DM128" s="51" t="str">
        <f t="shared" si="894"/>
        <v/>
      </c>
      <c r="DN128" s="51" t="str">
        <f t="shared" si="895"/>
        <v/>
      </c>
      <c r="DO128" s="69" t="str">
        <f t="shared" si="79"/>
        <v/>
      </c>
      <c r="DP128" s="51"/>
      <c r="DQ128" s="51"/>
      <c r="DR128" s="51"/>
      <c r="DS128" s="51"/>
      <c r="DT128" s="51"/>
      <c r="DU128" s="181"/>
    </row>
    <row r="129" spans="1:125" ht="15" x14ac:dyDescent="0.25">
      <c r="A129" s="50">
        <v>2016</v>
      </c>
      <c r="B129" s="51" t="s">
        <v>430</v>
      </c>
      <c r="C129" s="50" t="s">
        <v>431</v>
      </c>
      <c r="D129" s="53" t="s">
        <v>431</v>
      </c>
      <c r="E129" s="50" t="s">
        <v>36</v>
      </c>
      <c r="F129" s="54">
        <v>12813471</v>
      </c>
      <c r="G129" s="54">
        <v>70433306</v>
      </c>
      <c r="H129" s="54">
        <v>11320282</v>
      </c>
      <c r="I129" s="55">
        <v>72407154</v>
      </c>
      <c r="J129" s="50"/>
      <c r="K129" s="50" t="s">
        <v>2032</v>
      </c>
      <c r="L129" s="58" t="s">
        <v>2032</v>
      </c>
      <c r="M129" s="58" t="s">
        <v>2032</v>
      </c>
      <c r="N129" s="58" t="s">
        <v>2032</v>
      </c>
      <c r="O129" s="58" t="s">
        <v>2032</v>
      </c>
      <c r="P129" s="59"/>
      <c r="Q129" s="60">
        <v>52703650</v>
      </c>
      <c r="R129" s="60">
        <v>4080396</v>
      </c>
      <c r="S129" s="60">
        <v>13918025</v>
      </c>
      <c r="T129" s="60">
        <v>13255453</v>
      </c>
      <c r="U129" s="60">
        <v>912951</v>
      </c>
      <c r="V129" s="79"/>
      <c r="W129" s="90">
        <f t="shared" si="857"/>
        <v>84870475</v>
      </c>
      <c r="X129" s="101">
        <v>22420028</v>
      </c>
      <c r="Y129" s="50" t="s">
        <v>167</v>
      </c>
      <c r="Z129" s="50"/>
      <c r="AA129" s="51" t="str">
        <f t="shared" si="858"/>
        <v/>
      </c>
      <c r="AB129" s="68" t="str">
        <f t="shared" si="859"/>
        <v/>
      </c>
      <c r="AC129" s="68" t="str">
        <f t="shared" si="860"/>
        <v/>
      </c>
      <c r="AD129" s="68" t="str">
        <f t="shared" si="861"/>
        <v/>
      </c>
      <c r="AE129" s="68" t="str">
        <f t="shared" si="862"/>
        <v/>
      </c>
      <c r="AF129" s="68" t="str">
        <f t="shared" si="863"/>
        <v/>
      </c>
      <c r="AG129" s="67" t="str">
        <f t="shared" si="7"/>
        <v/>
      </c>
      <c r="AH129" s="51"/>
      <c r="AI129" s="51" t="str">
        <f t="shared" si="8"/>
        <v/>
      </c>
      <c r="AJ129" s="68" t="str">
        <f t="shared" si="9"/>
        <v/>
      </c>
      <c r="AK129" s="68" t="str">
        <f t="shared" si="10"/>
        <v/>
      </c>
      <c r="AL129" s="68" t="str">
        <f t="shared" si="11"/>
        <v/>
      </c>
      <c r="AM129" s="68" t="str">
        <f t="shared" si="12"/>
        <v/>
      </c>
      <c r="AN129" s="68" t="str">
        <f t="shared" si="13"/>
        <v/>
      </c>
      <c r="AO129" s="67" t="str">
        <f t="shared" si="14"/>
        <v/>
      </c>
      <c r="AP129" s="51"/>
      <c r="AQ129" s="51" t="str">
        <f t="shared" si="15"/>
        <v/>
      </c>
      <c r="AR129" s="68" t="str">
        <f t="shared" si="16"/>
        <v/>
      </c>
      <c r="AS129" s="68" t="str">
        <f t="shared" si="17"/>
        <v/>
      </c>
      <c r="AT129" s="68" t="str">
        <f t="shared" si="18"/>
        <v/>
      </c>
      <c r="AU129" s="68" t="str">
        <f t="shared" si="19"/>
        <v/>
      </c>
      <c r="AV129" s="68" t="str">
        <f t="shared" si="20"/>
        <v/>
      </c>
      <c r="AW129" s="67" t="str">
        <f t="shared" si="21"/>
        <v/>
      </c>
      <c r="AX129" s="51"/>
      <c r="AY129" s="51" t="str">
        <f t="shared" si="22"/>
        <v/>
      </c>
      <c r="AZ129" s="68" t="str">
        <f t="shared" si="23"/>
        <v/>
      </c>
      <c r="BA129" s="68" t="str">
        <f t="shared" si="24"/>
        <v/>
      </c>
      <c r="BB129" s="68" t="str">
        <f t="shared" si="25"/>
        <v/>
      </c>
      <c r="BC129" s="68" t="str">
        <f t="shared" si="26"/>
        <v/>
      </c>
      <c r="BD129" s="68" t="str">
        <f t="shared" si="27"/>
        <v/>
      </c>
      <c r="BE129" s="68" t="str">
        <f t="shared" si="28"/>
        <v/>
      </c>
      <c r="BF129" s="51"/>
      <c r="BG129" s="69" t="str">
        <f t="shared" si="29"/>
        <v/>
      </c>
      <c r="BH129" s="67" t="str">
        <f t="shared" si="30"/>
        <v/>
      </c>
      <c r="BI129" s="67" t="str">
        <f t="shared" si="31"/>
        <v/>
      </c>
      <c r="BJ129" s="67" t="str">
        <f t="shared" si="32"/>
        <v/>
      </c>
      <c r="BK129" s="67" t="str">
        <f t="shared" si="33"/>
        <v/>
      </c>
      <c r="BL129" s="67" t="str">
        <f t="shared" si="34"/>
        <v/>
      </c>
      <c r="BM129" s="65" t="str">
        <f t="shared" si="35"/>
        <v/>
      </c>
      <c r="BN129" s="51"/>
      <c r="BO129" s="51" t="str">
        <f t="shared" si="864"/>
        <v/>
      </c>
      <c r="BP129" s="51" t="str">
        <f t="shared" si="865"/>
        <v/>
      </c>
      <c r="BQ129" s="71">
        <f t="shared" si="866"/>
        <v>12813471</v>
      </c>
      <c r="BR129" s="51" t="str">
        <f t="shared" si="867"/>
        <v/>
      </c>
      <c r="BS129" s="69" t="str">
        <f t="shared" si="40"/>
        <v/>
      </c>
      <c r="BT129" s="51"/>
      <c r="BU129" s="68" t="str">
        <f t="shared" si="868"/>
        <v/>
      </c>
      <c r="BV129" s="68" t="str">
        <f t="shared" si="869"/>
        <v/>
      </c>
      <c r="BW129" s="65">
        <f t="shared" si="870"/>
        <v>72407154</v>
      </c>
      <c r="BX129" s="68" t="str">
        <f t="shared" si="871"/>
        <v/>
      </c>
      <c r="BY129" s="67" t="str">
        <f t="shared" si="44"/>
        <v/>
      </c>
      <c r="BZ129" s="68"/>
      <c r="CA129" s="65" t="str">
        <f t="shared" si="45"/>
        <v/>
      </c>
      <c r="CB129" s="67" t="str">
        <f t="shared" si="46"/>
        <v/>
      </c>
      <c r="CC129" s="67">
        <f t="shared" si="47"/>
        <v>22420028</v>
      </c>
      <c r="CD129" s="67" t="str">
        <f t="shared" si="48"/>
        <v/>
      </c>
      <c r="CE129" s="67" t="str">
        <f t="shared" si="49"/>
        <v/>
      </c>
      <c r="CF129" s="68"/>
      <c r="CG129" s="68" t="str">
        <f t="shared" si="872"/>
        <v/>
      </c>
      <c r="CH129" s="68" t="str">
        <f t="shared" si="873"/>
        <v/>
      </c>
      <c r="CI129" s="65">
        <f t="shared" si="874"/>
        <v>84870475</v>
      </c>
      <c r="CJ129" s="68" t="str">
        <f t="shared" si="875"/>
        <v/>
      </c>
      <c r="CK129" s="67" t="str">
        <f t="shared" si="54"/>
        <v/>
      </c>
      <c r="CL129" s="68"/>
      <c r="CM129" s="68" t="str">
        <f t="shared" si="876"/>
        <v/>
      </c>
      <c r="CN129" s="68" t="str">
        <f t="shared" si="877"/>
        <v/>
      </c>
      <c r="CO129" s="65">
        <f t="shared" si="878"/>
        <v>52703650</v>
      </c>
      <c r="CP129" s="68" t="str">
        <f t="shared" si="879"/>
        <v/>
      </c>
      <c r="CQ129" s="67" t="str">
        <f t="shared" si="59"/>
        <v/>
      </c>
      <c r="CR129" s="68"/>
      <c r="CS129" s="68" t="str">
        <f t="shared" si="880"/>
        <v/>
      </c>
      <c r="CT129" s="68" t="str">
        <f t="shared" si="881"/>
        <v/>
      </c>
      <c r="CU129" s="65">
        <f t="shared" si="882"/>
        <v>4080396</v>
      </c>
      <c r="CV129" s="68" t="str">
        <f t="shared" si="883"/>
        <v/>
      </c>
      <c r="CW129" s="67" t="str">
        <f t="shared" si="64"/>
        <v/>
      </c>
      <c r="CX129" s="68"/>
      <c r="CY129" s="68" t="str">
        <f t="shared" si="884"/>
        <v/>
      </c>
      <c r="CZ129" s="68" t="str">
        <f t="shared" si="885"/>
        <v/>
      </c>
      <c r="DA129" s="65">
        <f t="shared" si="886"/>
        <v>13918025</v>
      </c>
      <c r="DB129" s="68" t="str">
        <f t="shared" si="887"/>
        <v/>
      </c>
      <c r="DC129" s="67" t="str">
        <f t="shared" si="69"/>
        <v/>
      </c>
      <c r="DD129" s="68"/>
      <c r="DE129" s="68" t="str">
        <f t="shared" si="888"/>
        <v/>
      </c>
      <c r="DF129" s="51" t="str">
        <f t="shared" si="889"/>
        <v/>
      </c>
      <c r="DG129" s="65">
        <f t="shared" si="890"/>
        <v>13255453</v>
      </c>
      <c r="DH129" s="51" t="str">
        <f t="shared" si="891"/>
        <v/>
      </c>
      <c r="DI129" s="69" t="str">
        <f t="shared" si="74"/>
        <v/>
      </c>
      <c r="DJ129" s="51"/>
      <c r="DK129" s="51" t="str">
        <f t="shared" si="892"/>
        <v/>
      </c>
      <c r="DL129" s="51" t="str">
        <f t="shared" si="893"/>
        <v/>
      </c>
      <c r="DM129" s="65">
        <f t="shared" si="894"/>
        <v>912951</v>
      </c>
      <c r="DN129" s="51" t="str">
        <f t="shared" si="895"/>
        <v/>
      </c>
      <c r="DO129" s="69" t="str">
        <f t="shared" si="79"/>
        <v/>
      </c>
      <c r="DP129" s="51"/>
      <c r="DQ129" s="51"/>
      <c r="DR129" s="51"/>
      <c r="DS129" s="51"/>
      <c r="DT129" s="51"/>
      <c r="DU129" s="181"/>
    </row>
    <row r="130" spans="1:125" ht="15" x14ac:dyDescent="0.25">
      <c r="A130" s="50">
        <v>2017</v>
      </c>
      <c r="B130" s="51" t="s">
        <v>430</v>
      </c>
      <c r="C130" s="50" t="s">
        <v>431</v>
      </c>
      <c r="D130" s="53" t="s">
        <v>431</v>
      </c>
      <c r="E130" s="50" t="s">
        <v>36</v>
      </c>
      <c r="F130" s="54">
        <v>11652596</v>
      </c>
      <c r="G130" s="54">
        <v>63468361</v>
      </c>
      <c r="H130" s="54">
        <v>11389327</v>
      </c>
      <c r="I130" s="55">
        <v>79042445</v>
      </c>
      <c r="J130" s="50"/>
      <c r="K130" s="50" t="s">
        <v>2032</v>
      </c>
      <c r="L130" s="58" t="s">
        <v>2032</v>
      </c>
      <c r="M130" s="58" t="s">
        <v>2032</v>
      </c>
      <c r="N130" s="58" t="s">
        <v>2032</v>
      </c>
      <c r="O130" s="58" t="s">
        <v>2032</v>
      </c>
      <c r="P130" s="59"/>
      <c r="Q130" s="60">
        <v>45774380</v>
      </c>
      <c r="R130" s="60">
        <v>4280678</v>
      </c>
      <c r="S130" s="60">
        <v>13181770</v>
      </c>
      <c r="T130" s="60">
        <v>15125387</v>
      </c>
      <c r="U130" s="60">
        <v>743711</v>
      </c>
      <c r="V130" s="79"/>
      <c r="W130" s="90">
        <f t="shared" si="857"/>
        <v>79105926</v>
      </c>
      <c r="X130" s="101">
        <v>25032977</v>
      </c>
      <c r="Y130" s="50" t="s">
        <v>167</v>
      </c>
      <c r="Z130" s="50"/>
      <c r="AA130" s="51" t="str">
        <f t="shared" si="858"/>
        <v/>
      </c>
      <c r="AB130" s="68" t="str">
        <f t="shared" si="859"/>
        <v/>
      </c>
      <c r="AC130" s="68" t="str">
        <f t="shared" si="860"/>
        <v/>
      </c>
      <c r="AD130" s="68" t="str">
        <f t="shared" si="861"/>
        <v/>
      </c>
      <c r="AE130" s="68" t="str">
        <f t="shared" si="862"/>
        <v/>
      </c>
      <c r="AF130" s="68" t="str">
        <f t="shared" si="863"/>
        <v/>
      </c>
      <c r="AG130" s="67" t="str">
        <f t="shared" si="7"/>
        <v/>
      </c>
      <c r="AH130" s="51"/>
      <c r="AI130" s="51" t="str">
        <f t="shared" si="8"/>
        <v/>
      </c>
      <c r="AJ130" s="68" t="str">
        <f t="shared" si="9"/>
        <v/>
      </c>
      <c r="AK130" s="68" t="str">
        <f t="shared" si="10"/>
        <v/>
      </c>
      <c r="AL130" s="68" t="str">
        <f t="shared" si="11"/>
        <v/>
      </c>
      <c r="AM130" s="68" t="str">
        <f t="shared" si="12"/>
        <v/>
      </c>
      <c r="AN130" s="68" t="str">
        <f t="shared" si="13"/>
        <v/>
      </c>
      <c r="AO130" s="67" t="str">
        <f t="shared" si="14"/>
        <v/>
      </c>
      <c r="AP130" s="51"/>
      <c r="AQ130" s="51" t="str">
        <f t="shared" si="15"/>
        <v/>
      </c>
      <c r="AR130" s="68" t="str">
        <f t="shared" si="16"/>
        <v/>
      </c>
      <c r="AS130" s="68" t="str">
        <f t="shared" si="17"/>
        <v/>
      </c>
      <c r="AT130" s="68" t="str">
        <f t="shared" si="18"/>
        <v/>
      </c>
      <c r="AU130" s="68" t="str">
        <f t="shared" si="19"/>
        <v/>
      </c>
      <c r="AV130" s="68" t="str">
        <f t="shared" si="20"/>
        <v/>
      </c>
      <c r="AW130" s="67" t="str">
        <f t="shared" si="21"/>
        <v/>
      </c>
      <c r="AX130" s="51"/>
      <c r="AY130" s="51" t="str">
        <f t="shared" si="22"/>
        <v/>
      </c>
      <c r="AZ130" s="68" t="str">
        <f t="shared" si="23"/>
        <v/>
      </c>
      <c r="BA130" s="68" t="str">
        <f t="shared" si="24"/>
        <v/>
      </c>
      <c r="BB130" s="68" t="str">
        <f t="shared" si="25"/>
        <v/>
      </c>
      <c r="BC130" s="68" t="str">
        <f t="shared" si="26"/>
        <v/>
      </c>
      <c r="BD130" s="68" t="str">
        <f t="shared" si="27"/>
        <v/>
      </c>
      <c r="BE130" s="68" t="str">
        <f t="shared" si="28"/>
        <v/>
      </c>
      <c r="BF130" s="51"/>
      <c r="BG130" s="69" t="str">
        <f t="shared" si="29"/>
        <v/>
      </c>
      <c r="BH130" s="67" t="str">
        <f t="shared" si="30"/>
        <v/>
      </c>
      <c r="BI130" s="67" t="str">
        <f t="shared" si="31"/>
        <v/>
      </c>
      <c r="BJ130" s="67" t="str">
        <f t="shared" si="32"/>
        <v/>
      </c>
      <c r="BK130" s="67" t="str">
        <f t="shared" si="33"/>
        <v/>
      </c>
      <c r="BL130" s="67" t="str">
        <f t="shared" si="34"/>
        <v/>
      </c>
      <c r="BM130" s="65" t="str">
        <f t="shared" si="35"/>
        <v/>
      </c>
      <c r="BN130" s="51"/>
      <c r="BO130" s="51" t="str">
        <f t="shared" si="864"/>
        <v/>
      </c>
      <c r="BP130" s="51" t="str">
        <f t="shared" si="865"/>
        <v/>
      </c>
      <c r="BQ130" s="51" t="str">
        <f t="shared" si="866"/>
        <v/>
      </c>
      <c r="BR130" s="71">
        <f t="shared" si="867"/>
        <v>11652596</v>
      </c>
      <c r="BS130" s="69" t="str">
        <f t="shared" si="40"/>
        <v/>
      </c>
      <c r="BT130" s="51"/>
      <c r="BU130" s="68" t="str">
        <f t="shared" si="868"/>
        <v/>
      </c>
      <c r="BV130" s="68" t="str">
        <f t="shared" si="869"/>
        <v/>
      </c>
      <c r="BW130" s="68" t="str">
        <f t="shared" si="870"/>
        <v/>
      </c>
      <c r="BX130" s="65">
        <f t="shared" si="871"/>
        <v>79042445</v>
      </c>
      <c r="BY130" s="67" t="str">
        <f t="shared" si="44"/>
        <v/>
      </c>
      <c r="BZ130" s="68"/>
      <c r="CA130" s="65" t="str">
        <f t="shared" si="45"/>
        <v/>
      </c>
      <c r="CB130" s="67" t="str">
        <f t="shared" si="46"/>
        <v/>
      </c>
      <c r="CC130" s="67" t="str">
        <f t="shared" si="47"/>
        <v/>
      </c>
      <c r="CD130" s="67">
        <f t="shared" si="48"/>
        <v>25032977</v>
      </c>
      <c r="CE130" s="67" t="str">
        <f t="shared" si="49"/>
        <v/>
      </c>
      <c r="CF130" s="68"/>
      <c r="CG130" s="68" t="str">
        <f t="shared" si="872"/>
        <v/>
      </c>
      <c r="CH130" s="68" t="str">
        <f t="shared" si="873"/>
        <v/>
      </c>
      <c r="CI130" s="68" t="str">
        <f t="shared" si="874"/>
        <v/>
      </c>
      <c r="CJ130" s="65">
        <f t="shared" si="875"/>
        <v>79105926</v>
      </c>
      <c r="CK130" s="67" t="str">
        <f t="shared" si="54"/>
        <v/>
      </c>
      <c r="CL130" s="68"/>
      <c r="CM130" s="68" t="str">
        <f t="shared" si="876"/>
        <v/>
      </c>
      <c r="CN130" s="68" t="str">
        <f t="shared" si="877"/>
        <v/>
      </c>
      <c r="CO130" s="68" t="str">
        <f t="shared" si="878"/>
        <v/>
      </c>
      <c r="CP130" s="65">
        <f t="shared" si="879"/>
        <v>45774380</v>
      </c>
      <c r="CQ130" s="67" t="str">
        <f t="shared" si="59"/>
        <v/>
      </c>
      <c r="CR130" s="68"/>
      <c r="CS130" s="68" t="str">
        <f t="shared" si="880"/>
        <v/>
      </c>
      <c r="CT130" s="68" t="str">
        <f t="shared" si="881"/>
        <v/>
      </c>
      <c r="CU130" s="68" t="str">
        <f t="shared" si="882"/>
        <v/>
      </c>
      <c r="CV130" s="65">
        <f t="shared" si="883"/>
        <v>4280678</v>
      </c>
      <c r="CW130" s="67" t="str">
        <f t="shared" si="64"/>
        <v/>
      </c>
      <c r="CX130" s="68"/>
      <c r="CY130" s="68" t="str">
        <f t="shared" si="884"/>
        <v/>
      </c>
      <c r="CZ130" s="68" t="str">
        <f t="shared" si="885"/>
        <v/>
      </c>
      <c r="DA130" s="68" t="str">
        <f t="shared" si="886"/>
        <v/>
      </c>
      <c r="DB130" s="65">
        <f t="shared" si="887"/>
        <v>13181770</v>
      </c>
      <c r="DC130" s="67" t="str">
        <f t="shared" si="69"/>
        <v/>
      </c>
      <c r="DD130" s="68"/>
      <c r="DE130" s="68" t="str">
        <f t="shared" si="888"/>
        <v/>
      </c>
      <c r="DF130" s="51" t="str">
        <f t="shared" si="889"/>
        <v/>
      </c>
      <c r="DG130" s="51" t="str">
        <f t="shared" si="890"/>
        <v/>
      </c>
      <c r="DH130" s="65">
        <f t="shared" si="891"/>
        <v>15125387</v>
      </c>
      <c r="DI130" s="69" t="str">
        <f t="shared" si="74"/>
        <v/>
      </c>
      <c r="DJ130" s="51"/>
      <c r="DK130" s="51" t="str">
        <f t="shared" si="892"/>
        <v/>
      </c>
      <c r="DL130" s="51" t="str">
        <f t="shared" si="893"/>
        <v/>
      </c>
      <c r="DM130" s="51" t="str">
        <f t="shared" si="894"/>
        <v/>
      </c>
      <c r="DN130" s="65">
        <f t="shared" si="895"/>
        <v>743711</v>
      </c>
      <c r="DO130" s="69" t="str">
        <f t="shared" si="79"/>
        <v/>
      </c>
      <c r="DP130" s="51"/>
      <c r="DQ130" s="51"/>
      <c r="DR130" s="51"/>
      <c r="DS130" s="51"/>
      <c r="DT130" s="51"/>
      <c r="DU130" s="181"/>
    </row>
    <row r="131" spans="1:125" ht="15" x14ac:dyDescent="0.25">
      <c r="A131" s="56">
        <v>2018</v>
      </c>
      <c r="B131" s="51" t="s">
        <v>430</v>
      </c>
      <c r="C131" s="50" t="s">
        <v>431</v>
      </c>
      <c r="D131" s="53" t="s">
        <v>431</v>
      </c>
      <c r="E131" s="50" t="s">
        <v>36</v>
      </c>
      <c r="F131" s="89">
        <v>11210246</v>
      </c>
      <c r="G131" s="89">
        <v>62431233</v>
      </c>
      <c r="H131" s="89">
        <v>11415447</v>
      </c>
      <c r="I131" s="90">
        <v>85318406</v>
      </c>
      <c r="J131" s="56" t="s">
        <v>440</v>
      </c>
      <c r="K131" s="50" t="s">
        <v>2032</v>
      </c>
      <c r="L131" s="58"/>
      <c r="M131" s="58"/>
      <c r="N131" s="112">
        <v>85318406</v>
      </c>
      <c r="O131" s="58"/>
      <c r="P131" s="91"/>
      <c r="Q131" s="92">
        <v>47669293</v>
      </c>
      <c r="R131" s="92">
        <v>4588890</v>
      </c>
      <c r="S131" s="92">
        <v>17097114</v>
      </c>
      <c r="T131" s="92">
        <v>16027909</v>
      </c>
      <c r="U131" s="92">
        <v>0</v>
      </c>
      <c r="V131" s="94"/>
      <c r="W131" s="90">
        <f t="shared" si="857"/>
        <v>85383206</v>
      </c>
      <c r="X131" s="90">
        <v>27695449</v>
      </c>
      <c r="Y131" s="56" t="s">
        <v>167</v>
      </c>
      <c r="Z131" s="50"/>
      <c r="AA131" s="102"/>
      <c r="AB131" s="64"/>
      <c r="AC131" s="64"/>
      <c r="AD131" s="64"/>
      <c r="AE131" s="65"/>
      <c r="AF131" s="65"/>
      <c r="AG131" s="67" t="str">
        <f t="shared" si="7"/>
        <v/>
      </c>
      <c r="AH131" s="51"/>
      <c r="AI131" s="51" t="str">
        <f t="shared" si="8"/>
        <v/>
      </c>
      <c r="AJ131" s="68" t="str">
        <f t="shared" si="9"/>
        <v/>
      </c>
      <c r="AK131" s="68" t="str">
        <f t="shared" si="10"/>
        <v/>
      </c>
      <c r="AL131" s="68" t="str">
        <f t="shared" si="11"/>
        <v/>
      </c>
      <c r="AM131" s="68" t="str">
        <f t="shared" si="12"/>
        <v/>
      </c>
      <c r="AN131" s="68" t="str">
        <f t="shared" si="13"/>
        <v/>
      </c>
      <c r="AO131" s="67" t="str">
        <f t="shared" si="14"/>
        <v/>
      </c>
      <c r="AP131" s="51"/>
      <c r="AQ131" s="51" t="str">
        <f t="shared" si="15"/>
        <v/>
      </c>
      <c r="AR131" s="68" t="str">
        <f t="shared" si="16"/>
        <v/>
      </c>
      <c r="AS131" s="68" t="str">
        <f t="shared" si="17"/>
        <v/>
      </c>
      <c r="AT131" s="68" t="str">
        <f t="shared" si="18"/>
        <v/>
      </c>
      <c r="AU131" s="68" t="str">
        <f t="shared" si="19"/>
        <v/>
      </c>
      <c r="AV131" s="68" t="str">
        <f t="shared" si="20"/>
        <v/>
      </c>
      <c r="AW131" s="67" t="str">
        <f t="shared" si="21"/>
        <v/>
      </c>
      <c r="AX131" s="51"/>
      <c r="AY131" s="51" t="str">
        <f t="shared" si="22"/>
        <v/>
      </c>
      <c r="AZ131" s="68" t="str">
        <f t="shared" si="23"/>
        <v/>
      </c>
      <c r="BA131" s="68" t="str">
        <f t="shared" si="24"/>
        <v/>
      </c>
      <c r="BB131" s="68" t="str">
        <f t="shared" si="25"/>
        <v/>
      </c>
      <c r="BC131" s="68" t="str">
        <f t="shared" si="26"/>
        <v/>
      </c>
      <c r="BD131" s="68" t="str">
        <f t="shared" si="27"/>
        <v/>
      </c>
      <c r="BE131" s="68" t="str">
        <f t="shared" si="28"/>
        <v/>
      </c>
      <c r="BF131" s="51"/>
      <c r="BG131" s="69" t="str">
        <f t="shared" si="29"/>
        <v/>
      </c>
      <c r="BH131" s="67" t="str">
        <f t="shared" si="30"/>
        <v/>
      </c>
      <c r="BI131" s="67" t="str">
        <f t="shared" si="31"/>
        <v/>
      </c>
      <c r="BJ131" s="67" t="str">
        <f t="shared" si="32"/>
        <v/>
      </c>
      <c r="BK131" s="67" t="str">
        <f t="shared" si="33"/>
        <v/>
      </c>
      <c r="BL131" s="67" t="str">
        <f t="shared" si="34"/>
        <v/>
      </c>
      <c r="BM131" s="65" t="str">
        <f t="shared" si="35"/>
        <v/>
      </c>
      <c r="BN131" s="70"/>
      <c r="BO131" s="70"/>
      <c r="BP131" s="51"/>
      <c r="BQ131" s="51"/>
      <c r="BR131" s="51"/>
      <c r="BS131" s="96">
        <f t="shared" si="40"/>
        <v>11210246</v>
      </c>
      <c r="BT131" s="70"/>
      <c r="BU131" s="65"/>
      <c r="BV131" s="68"/>
      <c r="BW131" s="68"/>
      <c r="BX131" s="68"/>
      <c r="BY131" s="67">
        <f t="shared" si="44"/>
        <v>85318406</v>
      </c>
      <c r="BZ131" s="65"/>
      <c r="CA131" s="65" t="str">
        <f t="shared" si="45"/>
        <v/>
      </c>
      <c r="CB131" s="67" t="str">
        <f t="shared" si="46"/>
        <v/>
      </c>
      <c r="CC131" s="67" t="str">
        <f t="shared" si="47"/>
        <v/>
      </c>
      <c r="CD131" s="67" t="str">
        <f t="shared" si="48"/>
        <v/>
      </c>
      <c r="CE131" s="67">
        <f t="shared" si="49"/>
        <v>27695449</v>
      </c>
      <c r="CF131" s="65"/>
      <c r="CG131" s="65"/>
      <c r="CH131" s="68"/>
      <c r="CI131" s="68"/>
      <c r="CJ131" s="68"/>
      <c r="CK131" s="67">
        <f t="shared" si="54"/>
        <v>85383206</v>
      </c>
      <c r="CL131" s="65"/>
      <c r="CM131" s="65"/>
      <c r="CN131" s="68"/>
      <c r="CO131" s="68"/>
      <c r="CP131" s="68"/>
      <c r="CQ131" s="67">
        <f t="shared" si="59"/>
        <v>47669293</v>
      </c>
      <c r="CR131" s="65"/>
      <c r="CS131" s="65"/>
      <c r="CT131" s="68"/>
      <c r="CU131" s="68"/>
      <c r="CV131" s="68"/>
      <c r="CW131" s="67">
        <f t="shared" si="64"/>
        <v>4588890</v>
      </c>
      <c r="CX131" s="65"/>
      <c r="CY131" s="65"/>
      <c r="CZ131" s="68"/>
      <c r="DA131" s="68"/>
      <c r="DB131" s="68"/>
      <c r="DC131" s="67">
        <f t="shared" si="69"/>
        <v>17097114</v>
      </c>
      <c r="DD131" s="65"/>
      <c r="DE131" s="65"/>
      <c r="DF131" s="51"/>
      <c r="DG131" s="51"/>
      <c r="DH131" s="51"/>
      <c r="DI131" s="67">
        <f t="shared" si="74"/>
        <v>16027909</v>
      </c>
      <c r="DJ131" s="70"/>
      <c r="DK131" s="70"/>
      <c r="DL131" s="51"/>
      <c r="DM131" s="51"/>
      <c r="DN131" s="51"/>
      <c r="DO131" s="67">
        <f t="shared" si="79"/>
        <v>47669293</v>
      </c>
      <c r="DP131" s="51"/>
      <c r="DQ131" s="51"/>
      <c r="DR131" s="51"/>
      <c r="DS131" s="51"/>
      <c r="DT131" s="51"/>
      <c r="DU131" s="181"/>
    </row>
    <row r="132" spans="1:125" ht="15" x14ac:dyDescent="0.25">
      <c r="A132" s="50"/>
      <c r="B132" s="51"/>
      <c r="C132" s="50"/>
      <c r="D132" s="53"/>
      <c r="E132" s="50"/>
      <c r="F132" s="54"/>
      <c r="G132" s="54"/>
      <c r="H132" s="54"/>
      <c r="I132" s="55"/>
      <c r="J132" s="50"/>
      <c r="K132" s="50" t="s">
        <v>2032</v>
      </c>
      <c r="L132" s="58"/>
      <c r="M132" s="58"/>
      <c r="N132" s="58"/>
      <c r="O132" s="58"/>
      <c r="P132" s="59"/>
      <c r="Q132" s="60"/>
      <c r="R132" s="60"/>
      <c r="S132" s="60"/>
      <c r="T132" s="60"/>
      <c r="U132" s="60"/>
      <c r="V132" s="79"/>
      <c r="W132" s="90">
        <f t="shared" si="857"/>
        <v>0</v>
      </c>
      <c r="X132" s="101"/>
      <c r="Y132" s="50"/>
      <c r="Z132" s="50"/>
      <c r="AA132" s="102"/>
      <c r="AB132" s="64"/>
      <c r="AC132" s="64"/>
      <c r="AD132" s="64"/>
      <c r="AE132" s="65"/>
      <c r="AF132" s="65"/>
      <c r="AG132" s="67" t="str">
        <f t="shared" si="7"/>
        <v/>
      </c>
      <c r="AH132" s="51"/>
      <c r="AI132" s="51" t="str">
        <f t="shared" si="8"/>
        <v/>
      </c>
      <c r="AJ132" s="68" t="str">
        <f t="shared" si="9"/>
        <v/>
      </c>
      <c r="AK132" s="68" t="str">
        <f t="shared" si="10"/>
        <v/>
      </c>
      <c r="AL132" s="68" t="str">
        <f t="shared" si="11"/>
        <v/>
      </c>
      <c r="AM132" s="68" t="str">
        <f t="shared" si="12"/>
        <v/>
      </c>
      <c r="AN132" s="68" t="str">
        <f t="shared" si="13"/>
        <v/>
      </c>
      <c r="AO132" s="67" t="str">
        <f t="shared" si="14"/>
        <v/>
      </c>
      <c r="AP132" s="51"/>
      <c r="AQ132" s="51" t="str">
        <f t="shared" si="15"/>
        <v/>
      </c>
      <c r="AR132" s="68" t="str">
        <f t="shared" si="16"/>
        <v/>
      </c>
      <c r="AS132" s="68" t="str">
        <f t="shared" si="17"/>
        <v/>
      </c>
      <c r="AT132" s="68" t="str">
        <f t="shared" si="18"/>
        <v/>
      </c>
      <c r="AU132" s="68" t="str">
        <f t="shared" si="19"/>
        <v/>
      </c>
      <c r="AV132" s="68" t="str">
        <f t="shared" si="20"/>
        <v/>
      </c>
      <c r="AW132" s="67" t="str">
        <f t="shared" si="21"/>
        <v/>
      </c>
      <c r="AX132" s="51"/>
      <c r="AY132" s="51" t="str">
        <f t="shared" si="22"/>
        <v/>
      </c>
      <c r="AZ132" s="68" t="str">
        <f t="shared" si="23"/>
        <v/>
      </c>
      <c r="BA132" s="68" t="str">
        <f t="shared" si="24"/>
        <v/>
      </c>
      <c r="BB132" s="68" t="str">
        <f t="shared" si="25"/>
        <v/>
      </c>
      <c r="BC132" s="68" t="str">
        <f t="shared" si="26"/>
        <v/>
      </c>
      <c r="BD132" s="68" t="str">
        <f t="shared" si="27"/>
        <v/>
      </c>
      <c r="BE132" s="68" t="str">
        <f t="shared" si="28"/>
        <v/>
      </c>
      <c r="BF132" s="51"/>
      <c r="BG132" s="69" t="str">
        <f t="shared" si="29"/>
        <v/>
      </c>
      <c r="BH132" s="67" t="str">
        <f t="shared" si="30"/>
        <v/>
      </c>
      <c r="BI132" s="67" t="str">
        <f t="shared" si="31"/>
        <v/>
      </c>
      <c r="BJ132" s="67" t="str">
        <f t="shared" si="32"/>
        <v/>
      </c>
      <c r="BK132" s="67" t="str">
        <f t="shared" si="33"/>
        <v/>
      </c>
      <c r="BL132" s="67" t="str">
        <f t="shared" si="34"/>
        <v/>
      </c>
      <c r="BM132" s="65" t="str">
        <f t="shared" si="35"/>
        <v/>
      </c>
      <c r="BN132" s="70"/>
      <c r="BO132" s="70"/>
      <c r="BP132" s="51"/>
      <c r="BQ132" s="51"/>
      <c r="BR132" s="51"/>
      <c r="BS132" s="69" t="str">
        <f t="shared" si="40"/>
        <v/>
      </c>
      <c r="BT132" s="70"/>
      <c r="BU132" s="65"/>
      <c r="BV132" s="68"/>
      <c r="BW132" s="68"/>
      <c r="BX132" s="68"/>
      <c r="BY132" s="67" t="str">
        <f t="shared" si="44"/>
        <v/>
      </c>
      <c r="BZ132" s="65"/>
      <c r="CA132" s="65" t="str">
        <f t="shared" si="45"/>
        <v/>
      </c>
      <c r="CB132" s="67" t="str">
        <f t="shared" si="46"/>
        <v/>
      </c>
      <c r="CC132" s="67" t="str">
        <f t="shared" si="47"/>
        <v/>
      </c>
      <c r="CD132" s="67" t="str">
        <f t="shared" si="48"/>
        <v/>
      </c>
      <c r="CE132" s="67" t="str">
        <f t="shared" si="49"/>
        <v/>
      </c>
      <c r="CF132" s="65"/>
      <c r="CG132" s="65"/>
      <c r="CH132" s="68"/>
      <c r="CI132" s="68"/>
      <c r="CJ132" s="68"/>
      <c r="CK132" s="67" t="str">
        <f t="shared" si="54"/>
        <v/>
      </c>
      <c r="CL132" s="65"/>
      <c r="CM132" s="65"/>
      <c r="CN132" s="68"/>
      <c r="CO132" s="68"/>
      <c r="CP132" s="68"/>
      <c r="CQ132" s="67" t="str">
        <f t="shared" si="59"/>
        <v/>
      </c>
      <c r="CR132" s="65"/>
      <c r="CS132" s="65"/>
      <c r="CT132" s="68"/>
      <c r="CU132" s="68"/>
      <c r="CV132" s="68"/>
      <c r="CW132" s="67" t="str">
        <f t="shared" si="64"/>
        <v/>
      </c>
      <c r="CX132" s="65"/>
      <c r="CY132" s="65"/>
      <c r="CZ132" s="68"/>
      <c r="DA132" s="68"/>
      <c r="DB132" s="68"/>
      <c r="DC132" s="67" t="str">
        <f t="shared" si="69"/>
        <v/>
      </c>
      <c r="DD132" s="65"/>
      <c r="DE132" s="65"/>
      <c r="DF132" s="51"/>
      <c r="DG132" s="51"/>
      <c r="DH132" s="51"/>
      <c r="DI132" s="69" t="str">
        <f t="shared" si="74"/>
        <v/>
      </c>
      <c r="DJ132" s="70"/>
      <c r="DK132" s="70"/>
      <c r="DL132" s="51"/>
      <c r="DM132" s="51"/>
      <c r="DN132" s="51"/>
      <c r="DO132" s="69" t="str">
        <f t="shared" si="79"/>
        <v/>
      </c>
      <c r="DP132" s="51"/>
      <c r="DQ132" s="51"/>
      <c r="DR132" s="51"/>
      <c r="DS132" s="51"/>
      <c r="DT132" s="51"/>
      <c r="DU132" s="181"/>
    </row>
    <row r="133" spans="1:125" ht="15" x14ac:dyDescent="0.25">
      <c r="A133" s="50">
        <v>2014</v>
      </c>
      <c r="B133" s="51" t="s">
        <v>433</v>
      </c>
      <c r="C133" s="50" t="s">
        <v>434</v>
      </c>
      <c r="D133" s="53" t="s">
        <v>344</v>
      </c>
      <c r="E133" s="50" t="s">
        <v>29</v>
      </c>
      <c r="F133" s="54">
        <v>12528480</v>
      </c>
      <c r="G133" s="54">
        <v>112124786</v>
      </c>
      <c r="H133" s="54">
        <v>9093570</v>
      </c>
      <c r="I133" s="55">
        <v>81741144</v>
      </c>
      <c r="J133" s="50"/>
      <c r="K133" s="50" t="s">
        <v>2032</v>
      </c>
      <c r="L133" s="58" t="s">
        <v>2032</v>
      </c>
      <c r="M133" s="58" t="s">
        <v>2032</v>
      </c>
      <c r="N133" s="58" t="s">
        <v>2032</v>
      </c>
      <c r="O133" s="58" t="s">
        <v>2032</v>
      </c>
      <c r="P133" s="59"/>
      <c r="Q133" s="60">
        <v>40016273</v>
      </c>
      <c r="R133" s="60">
        <v>5771888</v>
      </c>
      <c r="S133" s="60">
        <v>19274834</v>
      </c>
      <c r="T133" s="60">
        <v>15606957</v>
      </c>
      <c r="U133" s="60">
        <v>2820402</v>
      </c>
      <c r="V133" s="79"/>
      <c r="W133" s="90">
        <f t="shared" si="857"/>
        <v>83490354</v>
      </c>
      <c r="X133" s="101">
        <v>26577453</v>
      </c>
      <c r="Y133" s="50"/>
      <c r="Z133" s="50" t="s">
        <v>344</v>
      </c>
      <c r="AA133" s="62">
        <f t="shared" ref="AA133:AA136" si="896">IF(A133 =2014,IF(Y133 ="",F133,""),"")</f>
        <v>12528480</v>
      </c>
      <c r="AB133" s="64">
        <f t="shared" ref="AB133:AB136" si="897">IF(A133 =2014,IF(Y133 ="",I133,""),"")</f>
        <v>81741144</v>
      </c>
      <c r="AC133" s="64">
        <f t="shared" ref="AC133:AC136" si="898">IF(A133 =2014,IF(Y133 ="",Q133,""),"")</f>
        <v>40016273</v>
      </c>
      <c r="AD133" s="64">
        <f t="shared" ref="AD133:AD136" si="899">IF(A133 =2014,IF(Y133 ="",R133,""),"")</f>
        <v>5771888</v>
      </c>
      <c r="AE133" s="65">
        <f t="shared" ref="AE133:AE136" si="900">IF(A133 =2014,IF(Y133 ="",S133,""),"")</f>
        <v>19274834</v>
      </c>
      <c r="AF133" s="65">
        <f t="shared" ref="AF133:AF136" si="901">IF(A133 =2014,IF(Y133 ="",T133+U133,""),"")</f>
        <v>18427359</v>
      </c>
      <c r="AG133" s="67">
        <f t="shared" si="7"/>
        <v>26577453</v>
      </c>
      <c r="AH133" s="51"/>
      <c r="AI133" s="51" t="str">
        <f t="shared" si="8"/>
        <v/>
      </c>
      <c r="AJ133" s="68" t="str">
        <f t="shared" si="9"/>
        <v/>
      </c>
      <c r="AK133" s="68" t="str">
        <f t="shared" si="10"/>
        <v/>
      </c>
      <c r="AL133" s="68" t="str">
        <f t="shared" si="11"/>
        <v/>
      </c>
      <c r="AM133" s="68" t="str">
        <f t="shared" si="12"/>
        <v/>
      </c>
      <c r="AN133" s="68" t="str">
        <f t="shared" si="13"/>
        <v/>
      </c>
      <c r="AO133" s="67" t="str">
        <f t="shared" si="14"/>
        <v/>
      </c>
      <c r="AP133" s="51"/>
      <c r="AQ133" s="51" t="str">
        <f t="shared" si="15"/>
        <v/>
      </c>
      <c r="AR133" s="68" t="str">
        <f t="shared" si="16"/>
        <v/>
      </c>
      <c r="AS133" s="68" t="str">
        <f t="shared" si="17"/>
        <v/>
      </c>
      <c r="AT133" s="68" t="str">
        <f t="shared" si="18"/>
        <v/>
      </c>
      <c r="AU133" s="68" t="str">
        <f t="shared" si="19"/>
        <v/>
      </c>
      <c r="AV133" s="68" t="str">
        <f t="shared" si="20"/>
        <v/>
      </c>
      <c r="AW133" s="67" t="str">
        <f t="shared" si="21"/>
        <v/>
      </c>
      <c r="AX133" s="51"/>
      <c r="AY133" s="51" t="str">
        <f t="shared" si="22"/>
        <v/>
      </c>
      <c r="AZ133" s="68" t="str">
        <f t="shared" si="23"/>
        <v/>
      </c>
      <c r="BA133" s="68" t="str">
        <f t="shared" si="24"/>
        <v/>
      </c>
      <c r="BB133" s="68" t="str">
        <f t="shared" si="25"/>
        <v/>
      </c>
      <c r="BC133" s="68" t="str">
        <f t="shared" si="26"/>
        <v/>
      </c>
      <c r="BD133" s="68" t="str">
        <f t="shared" si="27"/>
        <v/>
      </c>
      <c r="BE133" s="68" t="str">
        <f t="shared" si="28"/>
        <v/>
      </c>
      <c r="BF133" s="51"/>
      <c r="BG133" s="69" t="str">
        <f t="shared" si="29"/>
        <v/>
      </c>
      <c r="BH133" s="67" t="str">
        <f t="shared" si="30"/>
        <v/>
      </c>
      <c r="BI133" s="67" t="str">
        <f t="shared" si="31"/>
        <v/>
      </c>
      <c r="BJ133" s="67" t="str">
        <f t="shared" si="32"/>
        <v/>
      </c>
      <c r="BK133" s="67" t="str">
        <f t="shared" si="33"/>
        <v/>
      </c>
      <c r="BL133" s="67" t="str">
        <f t="shared" si="34"/>
        <v/>
      </c>
      <c r="BM133" s="65" t="str">
        <f t="shared" si="35"/>
        <v/>
      </c>
      <c r="BN133" s="70"/>
      <c r="BO133" s="71">
        <f t="shared" ref="BO133:BO136" si="902">IF(A133 =2014,F133,"")</f>
        <v>12528480</v>
      </c>
      <c r="BP133" s="51" t="str">
        <f t="shared" ref="BP133:BP136" si="903">IF(A133 =2015,F133,"")</f>
        <v/>
      </c>
      <c r="BQ133" s="51" t="str">
        <f t="shared" ref="BQ133:BQ136" si="904">IF(A133 =2016,F133,"")</f>
        <v/>
      </c>
      <c r="BR133" s="51" t="str">
        <f t="shared" ref="BR133:BR136" si="905">IF(A133 =2017,F133,"")</f>
        <v/>
      </c>
      <c r="BS133" s="69" t="str">
        <f t="shared" si="40"/>
        <v/>
      </c>
      <c r="BT133" s="70"/>
      <c r="BU133" s="65">
        <f t="shared" ref="BU133:BU136" si="906">IF(A133 =2014,I133,"")</f>
        <v>81741144</v>
      </c>
      <c r="BV133" s="68" t="str">
        <f t="shared" ref="BV133:BV136" si="907">IF(A133 =2015,I133,"")</f>
        <v/>
      </c>
      <c r="BW133" s="68" t="str">
        <f t="shared" ref="BW133:BW136" si="908">IF(A133 =2016,I133,"")</f>
        <v/>
      </c>
      <c r="BX133" s="68" t="str">
        <f t="shared" ref="BX133:BX136" si="909">IF(A133 =2017,I133,"")</f>
        <v/>
      </c>
      <c r="BY133" s="67" t="str">
        <f t="shared" si="44"/>
        <v/>
      </c>
      <c r="BZ133" s="65"/>
      <c r="CA133" s="65">
        <f t="shared" si="45"/>
        <v>26577453</v>
      </c>
      <c r="CB133" s="67" t="str">
        <f t="shared" si="46"/>
        <v/>
      </c>
      <c r="CC133" s="67" t="str">
        <f t="shared" si="47"/>
        <v/>
      </c>
      <c r="CD133" s="67" t="str">
        <f t="shared" si="48"/>
        <v/>
      </c>
      <c r="CE133" s="67" t="str">
        <f t="shared" si="49"/>
        <v/>
      </c>
      <c r="CF133" s="65"/>
      <c r="CG133" s="65">
        <f t="shared" ref="CG133:CG136" si="910">IF(A133 =2014,Q133+R133+S133+T133+U133,"")</f>
        <v>83490354</v>
      </c>
      <c r="CH133" s="68" t="str">
        <f t="shared" ref="CH133:CH136" si="911">IF(A133 =2015,Q133+R133+S133+T133+U133,"")</f>
        <v/>
      </c>
      <c r="CI133" s="68" t="str">
        <f t="shared" ref="CI133:CI136" si="912">IF(A133 =2016,Q133+R133+S133+T133+U133,"")</f>
        <v/>
      </c>
      <c r="CJ133" s="68" t="str">
        <f t="shared" ref="CJ133:CJ136" si="913">IF(A133 =2017,Q133+R133+S133+T133+U133,"")</f>
        <v/>
      </c>
      <c r="CK133" s="67" t="str">
        <f t="shared" si="54"/>
        <v/>
      </c>
      <c r="CL133" s="65"/>
      <c r="CM133" s="65">
        <f t="shared" ref="CM133:CM136" si="914">IF(A133 =2014,Q133,"")</f>
        <v>40016273</v>
      </c>
      <c r="CN133" s="68" t="str">
        <f t="shared" ref="CN133:CN136" si="915">IF(A133 =2015,Q133,"")</f>
        <v/>
      </c>
      <c r="CO133" s="68" t="str">
        <f t="shared" ref="CO133:CO136" si="916">IF(A133 =2016,Q133,"")</f>
        <v/>
      </c>
      <c r="CP133" s="68" t="str">
        <f t="shared" ref="CP133:CP136" si="917">IF(A133 =2017,Q133,"")</f>
        <v/>
      </c>
      <c r="CQ133" s="67" t="str">
        <f t="shared" si="59"/>
        <v/>
      </c>
      <c r="CR133" s="65"/>
      <c r="CS133" s="65">
        <f t="shared" ref="CS133:CS136" si="918">IF(A133 =2014,R133,"")</f>
        <v>5771888</v>
      </c>
      <c r="CT133" s="68" t="str">
        <f t="shared" ref="CT133:CT136" si="919">IF(A133 =2015,R133,"")</f>
        <v/>
      </c>
      <c r="CU133" s="68" t="str">
        <f t="shared" ref="CU133:CU136" si="920">IF(A133 =2016,R133,"")</f>
        <v/>
      </c>
      <c r="CV133" s="68" t="str">
        <f t="shared" ref="CV133:CV136" si="921">IF(A133 =2017,R133,"")</f>
        <v/>
      </c>
      <c r="CW133" s="67" t="str">
        <f t="shared" si="64"/>
        <v/>
      </c>
      <c r="CX133" s="65"/>
      <c r="CY133" s="65">
        <f t="shared" ref="CY133:CY136" si="922">IF(A133 =2014,S133,"")</f>
        <v>19274834</v>
      </c>
      <c r="CZ133" s="68" t="str">
        <f t="shared" ref="CZ133:CZ136" si="923">IF(A133 =2015,S133,"")</f>
        <v/>
      </c>
      <c r="DA133" s="68" t="str">
        <f t="shared" ref="DA133:DA136" si="924">IF(A133 =2016,S133,"")</f>
        <v/>
      </c>
      <c r="DB133" s="68" t="str">
        <f t="shared" ref="DB133:DB136" si="925">IF(A133 =2017,S133,"")</f>
        <v/>
      </c>
      <c r="DC133" s="67" t="str">
        <f t="shared" si="69"/>
        <v/>
      </c>
      <c r="DD133" s="65"/>
      <c r="DE133" s="65">
        <f t="shared" ref="DE133:DE136" si="926">IF(A133 =2014,T133,"")</f>
        <v>15606957</v>
      </c>
      <c r="DF133" s="51" t="str">
        <f t="shared" ref="DF133:DF136" si="927">IF(A133 =2015,T133,"")</f>
        <v/>
      </c>
      <c r="DG133" s="51" t="str">
        <f t="shared" ref="DG133:DG136" si="928">IF(A133 =2016,T133,"")</f>
        <v/>
      </c>
      <c r="DH133" s="51" t="str">
        <f t="shared" ref="DH133:DH136" si="929">IF(A133 =2017,T133,"")</f>
        <v/>
      </c>
      <c r="DI133" s="69" t="str">
        <f t="shared" si="74"/>
        <v/>
      </c>
      <c r="DJ133" s="70"/>
      <c r="DK133" s="65">
        <f t="shared" ref="DK133:DK136" si="930">IF(A133 =2014,U133,"")</f>
        <v>2820402</v>
      </c>
      <c r="DL133" s="51" t="str">
        <f t="shared" ref="DL133:DL136" si="931">IF(A133 =2015,U133,"")</f>
        <v/>
      </c>
      <c r="DM133" s="51" t="str">
        <f t="shared" ref="DM133:DM136" si="932">IF(A133 =2016,U133,"")</f>
        <v/>
      </c>
      <c r="DN133" s="51" t="str">
        <f t="shared" ref="DN133:DN136" si="933">IF(A133 =2017,U133,"")</f>
        <v/>
      </c>
      <c r="DO133" s="69" t="str">
        <f t="shared" si="79"/>
        <v/>
      </c>
      <c r="DP133" s="51"/>
      <c r="DQ133" s="51"/>
      <c r="DR133" s="51"/>
      <c r="DS133" s="51"/>
      <c r="DT133" s="51"/>
      <c r="DU133" s="181"/>
    </row>
    <row r="134" spans="1:125" ht="15" x14ac:dyDescent="0.25">
      <c r="A134" s="50">
        <v>2015</v>
      </c>
      <c r="B134" s="51" t="s">
        <v>433</v>
      </c>
      <c r="C134" s="50" t="s">
        <v>434</v>
      </c>
      <c r="D134" s="53" t="s">
        <v>344</v>
      </c>
      <c r="E134" s="50" t="s">
        <v>29</v>
      </c>
      <c r="F134" s="54">
        <v>12640231</v>
      </c>
      <c r="G134" s="54">
        <v>111426203</v>
      </c>
      <c r="H134" s="54">
        <v>9801189</v>
      </c>
      <c r="I134" s="55">
        <v>86349565</v>
      </c>
      <c r="J134" s="50"/>
      <c r="K134" s="50" t="s">
        <v>2032</v>
      </c>
      <c r="L134" s="58" t="s">
        <v>2032</v>
      </c>
      <c r="M134" s="58" t="s">
        <v>2032</v>
      </c>
      <c r="N134" s="58" t="s">
        <v>2032</v>
      </c>
      <c r="O134" s="58" t="s">
        <v>2032</v>
      </c>
      <c r="P134" s="59"/>
      <c r="Q134" s="60">
        <v>47589633</v>
      </c>
      <c r="R134" s="60">
        <v>5506123</v>
      </c>
      <c r="S134" s="60">
        <v>19438167</v>
      </c>
      <c r="T134" s="60">
        <v>13325904</v>
      </c>
      <c r="U134" s="60">
        <v>2202220</v>
      </c>
      <c r="V134" s="79"/>
      <c r="W134" s="90">
        <f t="shared" si="857"/>
        <v>88062047</v>
      </c>
      <c r="X134" s="101">
        <v>100919606</v>
      </c>
      <c r="Y134" s="50"/>
      <c r="Z134" s="50"/>
      <c r="AA134" s="51" t="str">
        <f t="shared" si="896"/>
        <v/>
      </c>
      <c r="AB134" s="68" t="str">
        <f t="shared" si="897"/>
        <v/>
      </c>
      <c r="AC134" s="68" t="str">
        <f t="shared" si="898"/>
        <v/>
      </c>
      <c r="AD134" s="68" t="str">
        <f t="shared" si="899"/>
        <v/>
      </c>
      <c r="AE134" s="68" t="str">
        <f t="shared" si="900"/>
        <v/>
      </c>
      <c r="AF134" s="68" t="str">
        <f t="shared" si="901"/>
        <v/>
      </c>
      <c r="AG134" s="67" t="str">
        <f t="shared" si="7"/>
        <v/>
      </c>
      <c r="AH134" s="51"/>
      <c r="AI134" s="80">
        <f t="shared" si="8"/>
        <v>12640231</v>
      </c>
      <c r="AJ134" s="68">
        <f t="shared" si="9"/>
        <v>86349565</v>
      </c>
      <c r="AK134" s="68">
        <f t="shared" si="10"/>
        <v>47589633</v>
      </c>
      <c r="AL134" s="68">
        <f t="shared" si="11"/>
        <v>5506123</v>
      </c>
      <c r="AM134" s="68">
        <f t="shared" si="12"/>
        <v>19438167</v>
      </c>
      <c r="AN134" s="68">
        <f t="shared" si="13"/>
        <v>15528124</v>
      </c>
      <c r="AO134" s="67">
        <f t="shared" si="14"/>
        <v>100919606</v>
      </c>
      <c r="AP134" s="51"/>
      <c r="AQ134" s="51" t="str">
        <f t="shared" si="15"/>
        <v/>
      </c>
      <c r="AR134" s="68" t="str">
        <f t="shared" si="16"/>
        <v/>
      </c>
      <c r="AS134" s="68" t="str">
        <f t="shared" si="17"/>
        <v/>
      </c>
      <c r="AT134" s="68" t="str">
        <f t="shared" si="18"/>
        <v/>
      </c>
      <c r="AU134" s="68" t="str">
        <f t="shared" si="19"/>
        <v/>
      </c>
      <c r="AV134" s="68" t="str">
        <f t="shared" si="20"/>
        <v/>
      </c>
      <c r="AW134" s="67" t="str">
        <f t="shared" si="21"/>
        <v/>
      </c>
      <c r="AX134" s="51"/>
      <c r="AY134" s="51" t="str">
        <f t="shared" si="22"/>
        <v/>
      </c>
      <c r="AZ134" s="68" t="str">
        <f t="shared" si="23"/>
        <v/>
      </c>
      <c r="BA134" s="68" t="str">
        <f t="shared" si="24"/>
        <v/>
      </c>
      <c r="BB134" s="68" t="str">
        <f t="shared" si="25"/>
        <v/>
      </c>
      <c r="BC134" s="68" t="str">
        <f t="shared" si="26"/>
        <v/>
      </c>
      <c r="BD134" s="68" t="str">
        <f t="shared" si="27"/>
        <v/>
      </c>
      <c r="BE134" s="68" t="str">
        <f t="shared" si="28"/>
        <v/>
      </c>
      <c r="BF134" s="51"/>
      <c r="BG134" s="69" t="str">
        <f t="shared" si="29"/>
        <v/>
      </c>
      <c r="BH134" s="67" t="str">
        <f t="shared" si="30"/>
        <v/>
      </c>
      <c r="BI134" s="67" t="str">
        <f t="shared" si="31"/>
        <v/>
      </c>
      <c r="BJ134" s="67" t="str">
        <f t="shared" si="32"/>
        <v/>
      </c>
      <c r="BK134" s="67" t="str">
        <f t="shared" si="33"/>
        <v/>
      </c>
      <c r="BL134" s="67" t="str">
        <f t="shared" si="34"/>
        <v/>
      </c>
      <c r="BM134" s="65" t="str">
        <f t="shared" si="35"/>
        <v/>
      </c>
      <c r="BN134" s="51"/>
      <c r="BO134" s="51" t="str">
        <f t="shared" si="902"/>
        <v/>
      </c>
      <c r="BP134" s="71">
        <f t="shared" si="903"/>
        <v>12640231</v>
      </c>
      <c r="BQ134" s="51" t="str">
        <f t="shared" si="904"/>
        <v/>
      </c>
      <c r="BR134" s="51" t="str">
        <f t="shared" si="905"/>
        <v/>
      </c>
      <c r="BS134" s="69" t="str">
        <f t="shared" si="40"/>
        <v/>
      </c>
      <c r="BT134" s="51"/>
      <c r="BU134" s="68" t="str">
        <f t="shared" si="906"/>
        <v/>
      </c>
      <c r="BV134" s="65">
        <f t="shared" si="907"/>
        <v>86349565</v>
      </c>
      <c r="BW134" s="68" t="str">
        <f t="shared" si="908"/>
        <v/>
      </c>
      <c r="BX134" s="68" t="str">
        <f t="shared" si="909"/>
        <v/>
      </c>
      <c r="BY134" s="67" t="str">
        <f t="shared" si="44"/>
        <v/>
      </c>
      <c r="BZ134" s="68"/>
      <c r="CA134" s="65" t="str">
        <f t="shared" si="45"/>
        <v/>
      </c>
      <c r="CB134" s="67">
        <f t="shared" si="46"/>
        <v>100919606</v>
      </c>
      <c r="CC134" s="67" t="str">
        <f t="shared" si="47"/>
        <v/>
      </c>
      <c r="CD134" s="67" t="str">
        <f t="shared" si="48"/>
        <v/>
      </c>
      <c r="CE134" s="67" t="str">
        <f t="shared" si="49"/>
        <v/>
      </c>
      <c r="CF134" s="68"/>
      <c r="CG134" s="68" t="str">
        <f t="shared" si="910"/>
        <v/>
      </c>
      <c r="CH134" s="65">
        <f t="shared" si="911"/>
        <v>88062047</v>
      </c>
      <c r="CI134" s="68" t="str">
        <f t="shared" si="912"/>
        <v/>
      </c>
      <c r="CJ134" s="68" t="str">
        <f t="shared" si="913"/>
        <v/>
      </c>
      <c r="CK134" s="67" t="str">
        <f t="shared" si="54"/>
        <v/>
      </c>
      <c r="CL134" s="68"/>
      <c r="CM134" s="68" t="str">
        <f t="shared" si="914"/>
        <v/>
      </c>
      <c r="CN134" s="65">
        <f t="shared" si="915"/>
        <v>47589633</v>
      </c>
      <c r="CO134" s="68" t="str">
        <f t="shared" si="916"/>
        <v/>
      </c>
      <c r="CP134" s="68" t="str">
        <f t="shared" si="917"/>
        <v/>
      </c>
      <c r="CQ134" s="67" t="str">
        <f t="shared" si="59"/>
        <v/>
      </c>
      <c r="CR134" s="68"/>
      <c r="CS134" s="68" t="str">
        <f t="shared" si="918"/>
        <v/>
      </c>
      <c r="CT134" s="65">
        <f t="shared" si="919"/>
        <v>5506123</v>
      </c>
      <c r="CU134" s="68" t="str">
        <f t="shared" si="920"/>
        <v/>
      </c>
      <c r="CV134" s="68" t="str">
        <f t="shared" si="921"/>
        <v/>
      </c>
      <c r="CW134" s="67" t="str">
        <f t="shared" si="64"/>
        <v/>
      </c>
      <c r="CX134" s="68"/>
      <c r="CY134" s="68" t="str">
        <f t="shared" si="922"/>
        <v/>
      </c>
      <c r="CZ134" s="65">
        <f t="shared" si="923"/>
        <v>19438167</v>
      </c>
      <c r="DA134" s="68" t="str">
        <f t="shared" si="924"/>
        <v/>
      </c>
      <c r="DB134" s="68" t="str">
        <f t="shared" si="925"/>
        <v/>
      </c>
      <c r="DC134" s="67" t="str">
        <f t="shared" si="69"/>
        <v/>
      </c>
      <c r="DD134" s="68"/>
      <c r="DE134" s="68" t="str">
        <f t="shared" si="926"/>
        <v/>
      </c>
      <c r="DF134" s="65">
        <f t="shared" si="927"/>
        <v>13325904</v>
      </c>
      <c r="DG134" s="51" t="str">
        <f t="shared" si="928"/>
        <v/>
      </c>
      <c r="DH134" s="51" t="str">
        <f t="shared" si="929"/>
        <v/>
      </c>
      <c r="DI134" s="69" t="str">
        <f t="shared" si="74"/>
        <v/>
      </c>
      <c r="DJ134" s="51"/>
      <c r="DK134" s="51" t="str">
        <f t="shared" si="930"/>
        <v/>
      </c>
      <c r="DL134" s="65">
        <f t="shared" si="931"/>
        <v>2202220</v>
      </c>
      <c r="DM134" s="51" t="str">
        <f t="shared" si="932"/>
        <v/>
      </c>
      <c r="DN134" s="51" t="str">
        <f t="shared" si="933"/>
        <v/>
      </c>
      <c r="DO134" s="69" t="str">
        <f t="shared" si="79"/>
        <v/>
      </c>
      <c r="DP134" s="51"/>
      <c r="DQ134" s="51"/>
      <c r="DR134" s="51"/>
      <c r="DS134" s="51"/>
      <c r="DT134" s="51"/>
      <c r="DU134" s="181"/>
    </row>
    <row r="135" spans="1:125" ht="15" x14ac:dyDescent="0.25">
      <c r="A135" s="50">
        <v>2016</v>
      </c>
      <c r="B135" s="51" t="s">
        <v>433</v>
      </c>
      <c r="C135" s="50" t="s">
        <v>434</v>
      </c>
      <c r="D135" s="53" t="s">
        <v>344</v>
      </c>
      <c r="E135" s="50" t="s">
        <v>29</v>
      </c>
      <c r="F135" s="54">
        <v>12005664</v>
      </c>
      <c r="G135" s="54">
        <v>107884136</v>
      </c>
      <c r="H135" s="54">
        <v>9765017</v>
      </c>
      <c r="I135" s="55">
        <v>87552363</v>
      </c>
      <c r="J135" s="50"/>
      <c r="K135" s="50" t="s">
        <v>2032</v>
      </c>
      <c r="L135" s="58" t="s">
        <v>2032</v>
      </c>
      <c r="M135" s="58" t="s">
        <v>2032</v>
      </c>
      <c r="N135" s="58" t="s">
        <v>2032</v>
      </c>
      <c r="O135" s="58" t="s">
        <v>2032</v>
      </c>
      <c r="P135" s="59"/>
      <c r="Q135" s="60">
        <v>47516027</v>
      </c>
      <c r="R135" s="60">
        <v>4978430</v>
      </c>
      <c r="S135" s="60">
        <v>18147102</v>
      </c>
      <c r="T135" s="60">
        <v>12719602</v>
      </c>
      <c r="U135" s="60">
        <v>5960551</v>
      </c>
      <c r="V135" s="79"/>
      <c r="W135" s="90">
        <f t="shared" si="857"/>
        <v>89321712</v>
      </c>
      <c r="X135" s="101">
        <v>135953045</v>
      </c>
      <c r="Y135" s="50"/>
      <c r="Z135" s="50"/>
      <c r="AA135" s="51" t="str">
        <f t="shared" si="896"/>
        <v/>
      </c>
      <c r="AB135" s="68" t="str">
        <f t="shared" si="897"/>
        <v/>
      </c>
      <c r="AC135" s="68" t="str">
        <f t="shared" si="898"/>
        <v/>
      </c>
      <c r="AD135" s="68" t="str">
        <f t="shared" si="899"/>
        <v/>
      </c>
      <c r="AE135" s="68" t="str">
        <f t="shared" si="900"/>
        <v/>
      </c>
      <c r="AF135" s="68" t="str">
        <f t="shared" si="901"/>
        <v/>
      </c>
      <c r="AG135" s="67" t="str">
        <f t="shared" si="7"/>
        <v/>
      </c>
      <c r="AH135" s="51"/>
      <c r="AI135" s="51" t="str">
        <f t="shared" si="8"/>
        <v/>
      </c>
      <c r="AJ135" s="68" t="str">
        <f t="shared" si="9"/>
        <v/>
      </c>
      <c r="AK135" s="68" t="str">
        <f t="shared" si="10"/>
        <v/>
      </c>
      <c r="AL135" s="68" t="str">
        <f t="shared" si="11"/>
        <v/>
      </c>
      <c r="AM135" s="68" t="str">
        <f t="shared" si="12"/>
        <v/>
      </c>
      <c r="AN135" s="68" t="str">
        <f t="shared" si="13"/>
        <v/>
      </c>
      <c r="AO135" s="67" t="str">
        <f t="shared" si="14"/>
        <v/>
      </c>
      <c r="AP135" s="51"/>
      <c r="AQ135" s="80">
        <f t="shared" si="15"/>
        <v>12005664</v>
      </c>
      <c r="AR135" s="68">
        <f t="shared" si="16"/>
        <v>87552363</v>
      </c>
      <c r="AS135" s="68">
        <f t="shared" si="17"/>
        <v>47516027</v>
      </c>
      <c r="AT135" s="68">
        <f t="shared" si="18"/>
        <v>4978430</v>
      </c>
      <c r="AU135" s="68">
        <f t="shared" si="19"/>
        <v>18147102</v>
      </c>
      <c r="AV135" s="68">
        <f t="shared" si="20"/>
        <v>18680153</v>
      </c>
      <c r="AW135" s="67">
        <f t="shared" si="21"/>
        <v>135953045</v>
      </c>
      <c r="AX135" s="51"/>
      <c r="AY135" s="51" t="str">
        <f t="shared" si="22"/>
        <v/>
      </c>
      <c r="AZ135" s="68" t="str">
        <f t="shared" si="23"/>
        <v/>
      </c>
      <c r="BA135" s="68" t="str">
        <f t="shared" si="24"/>
        <v/>
      </c>
      <c r="BB135" s="68" t="str">
        <f t="shared" si="25"/>
        <v/>
      </c>
      <c r="BC135" s="68" t="str">
        <f t="shared" si="26"/>
        <v/>
      </c>
      <c r="BD135" s="68" t="str">
        <f t="shared" si="27"/>
        <v/>
      </c>
      <c r="BE135" s="68" t="str">
        <f t="shared" si="28"/>
        <v/>
      </c>
      <c r="BF135" s="51"/>
      <c r="BG135" s="69" t="str">
        <f t="shared" si="29"/>
        <v/>
      </c>
      <c r="BH135" s="67" t="str">
        <f t="shared" si="30"/>
        <v/>
      </c>
      <c r="BI135" s="67" t="str">
        <f t="shared" si="31"/>
        <v/>
      </c>
      <c r="BJ135" s="67" t="str">
        <f t="shared" si="32"/>
        <v/>
      </c>
      <c r="BK135" s="67" t="str">
        <f t="shared" si="33"/>
        <v/>
      </c>
      <c r="BL135" s="67" t="str">
        <f t="shared" si="34"/>
        <v/>
      </c>
      <c r="BM135" s="65" t="str">
        <f t="shared" si="35"/>
        <v/>
      </c>
      <c r="BN135" s="51"/>
      <c r="BO135" s="51" t="str">
        <f t="shared" si="902"/>
        <v/>
      </c>
      <c r="BP135" s="51" t="str">
        <f t="shared" si="903"/>
        <v/>
      </c>
      <c r="BQ135" s="71">
        <f t="shared" si="904"/>
        <v>12005664</v>
      </c>
      <c r="BR135" s="51" t="str">
        <f t="shared" si="905"/>
        <v/>
      </c>
      <c r="BS135" s="69" t="str">
        <f t="shared" si="40"/>
        <v/>
      </c>
      <c r="BT135" s="51"/>
      <c r="BU135" s="68" t="str">
        <f t="shared" si="906"/>
        <v/>
      </c>
      <c r="BV135" s="68" t="str">
        <f t="shared" si="907"/>
        <v/>
      </c>
      <c r="BW135" s="65">
        <f t="shared" si="908"/>
        <v>87552363</v>
      </c>
      <c r="BX135" s="68" t="str">
        <f t="shared" si="909"/>
        <v/>
      </c>
      <c r="BY135" s="67" t="str">
        <f t="shared" si="44"/>
        <v/>
      </c>
      <c r="BZ135" s="68"/>
      <c r="CA135" s="65" t="str">
        <f t="shared" si="45"/>
        <v/>
      </c>
      <c r="CB135" s="67" t="str">
        <f t="shared" si="46"/>
        <v/>
      </c>
      <c r="CC135" s="67">
        <f t="shared" si="47"/>
        <v>135953045</v>
      </c>
      <c r="CD135" s="67" t="str">
        <f t="shared" si="48"/>
        <v/>
      </c>
      <c r="CE135" s="67" t="str">
        <f t="shared" si="49"/>
        <v/>
      </c>
      <c r="CF135" s="68"/>
      <c r="CG135" s="68" t="str">
        <f t="shared" si="910"/>
        <v/>
      </c>
      <c r="CH135" s="68" t="str">
        <f t="shared" si="911"/>
        <v/>
      </c>
      <c r="CI135" s="65">
        <f t="shared" si="912"/>
        <v>89321712</v>
      </c>
      <c r="CJ135" s="68" t="str">
        <f t="shared" si="913"/>
        <v/>
      </c>
      <c r="CK135" s="67" t="str">
        <f t="shared" si="54"/>
        <v/>
      </c>
      <c r="CL135" s="68"/>
      <c r="CM135" s="68" t="str">
        <f t="shared" si="914"/>
        <v/>
      </c>
      <c r="CN135" s="68" t="str">
        <f t="shared" si="915"/>
        <v/>
      </c>
      <c r="CO135" s="65">
        <f t="shared" si="916"/>
        <v>47516027</v>
      </c>
      <c r="CP135" s="68" t="str">
        <f t="shared" si="917"/>
        <v/>
      </c>
      <c r="CQ135" s="67" t="str">
        <f t="shared" si="59"/>
        <v/>
      </c>
      <c r="CR135" s="68"/>
      <c r="CS135" s="68" t="str">
        <f t="shared" si="918"/>
        <v/>
      </c>
      <c r="CT135" s="68" t="str">
        <f t="shared" si="919"/>
        <v/>
      </c>
      <c r="CU135" s="65">
        <f t="shared" si="920"/>
        <v>4978430</v>
      </c>
      <c r="CV135" s="68" t="str">
        <f t="shared" si="921"/>
        <v/>
      </c>
      <c r="CW135" s="67" t="str">
        <f t="shared" si="64"/>
        <v/>
      </c>
      <c r="CX135" s="68"/>
      <c r="CY135" s="68" t="str">
        <f t="shared" si="922"/>
        <v/>
      </c>
      <c r="CZ135" s="68" t="str">
        <f t="shared" si="923"/>
        <v/>
      </c>
      <c r="DA135" s="65">
        <f t="shared" si="924"/>
        <v>18147102</v>
      </c>
      <c r="DB135" s="68" t="str">
        <f t="shared" si="925"/>
        <v/>
      </c>
      <c r="DC135" s="67" t="str">
        <f t="shared" si="69"/>
        <v/>
      </c>
      <c r="DD135" s="68"/>
      <c r="DE135" s="68" t="str">
        <f t="shared" si="926"/>
        <v/>
      </c>
      <c r="DF135" s="51" t="str">
        <f t="shared" si="927"/>
        <v/>
      </c>
      <c r="DG135" s="65">
        <f t="shared" si="928"/>
        <v>12719602</v>
      </c>
      <c r="DH135" s="51" t="str">
        <f t="shared" si="929"/>
        <v/>
      </c>
      <c r="DI135" s="69" t="str">
        <f t="shared" si="74"/>
        <v/>
      </c>
      <c r="DJ135" s="51"/>
      <c r="DK135" s="51" t="str">
        <f t="shared" si="930"/>
        <v/>
      </c>
      <c r="DL135" s="51" t="str">
        <f t="shared" si="931"/>
        <v/>
      </c>
      <c r="DM135" s="65">
        <f t="shared" si="932"/>
        <v>5960551</v>
      </c>
      <c r="DN135" s="51" t="str">
        <f t="shared" si="933"/>
        <v/>
      </c>
      <c r="DO135" s="69" t="str">
        <f t="shared" si="79"/>
        <v/>
      </c>
      <c r="DP135" s="51"/>
      <c r="DQ135" s="51"/>
      <c r="DR135" s="51"/>
      <c r="DS135" s="51"/>
      <c r="DT135" s="51"/>
      <c r="DU135" s="181"/>
    </row>
    <row r="136" spans="1:125" ht="15" x14ac:dyDescent="0.25">
      <c r="A136" s="50">
        <v>2017</v>
      </c>
      <c r="B136" s="51" t="s">
        <v>433</v>
      </c>
      <c r="C136" s="50" t="s">
        <v>434</v>
      </c>
      <c r="D136" s="53" t="s">
        <v>344</v>
      </c>
      <c r="E136" s="50" t="s">
        <v>29</v>
      </c>
      <c r="F136" s="54">
        <v>10958725</v>
      </c>
      <c r="G136" s="54">
        <v>92217206</v>
      </c>
      <c r="H136" s="54">
        <v>9738214</v>
      </c>
      <c r="I136" s="55">
        <v>92829686</v>
      </c>
      <c r="J136" s="50"/>
      <c r="K136" s="50" t="s">
        <v>2032</v>
      </c>
      <c r="L136" s="58" t="s">
        <v>2032</v>
      </c>
      <c r="M136" s="58"/>
      <c r="N136" s="58" t="s">
        <v>2032</v>
      </c>
      <c r="O136" s="58" t="s">
        <v>2032</v>
      </c>
      <c r="P136" s="59"/>
      <c r="Q136" s="60">
        <v>49399742</v>
      </c>
      <c r="R136" s="60">
        <v>4512332</v>
      </c>
      <c r="S136" s="60">
        <v>15816235</v>
      </c>
      <c r="T136" s="60">
        <v>20232628</v>
      </c>
      <c r="U136" s="60">
        <v>4334498</v>
      </c>
      <c r="V136" s="79"/>
      <c r="W136" s="90">
        <f t="shared" si="857"/>
        <v>94295435</v>
      </c>
      <c r="X136" s="101">
        <v>183065782</v>
      </c>
      <c r="Y136" s="50"/>
      <c r="Z136" s="50"/>
      <c r="AA136" s="51" t="str">
        <f t="shared" si="896"/>
        <v/>
      </c>
      <c r="AB136" s="68" t="str">
        <f t="shared" si="897"/>
        <v/>
      </c>
      <c r="AC136" s="68" t="str">
        <f t="shared" si="898"/>
        <v/>
      </c>
      <c r="AD136" s="68" t="str">
        <f t="shared" si="899"/>
        <v/>
      </c>
      <c r="AE136" s="68" t="str">
        <f t="shared" si="900"/>
        <v/>
      </c>
      <c r="AF136" s="68" t="str">
        <f t="shared" si="901"/>
        <v/>
      </c>
      <c r="AG136" s="67" t="str">
        <f t="shared" si="7"/>
        <v/>
      </c>
      <c r="AH136" s="51"/>
      <c r="AI136" s="51" t="str">
        <f t="shared" si="8"/>
        <v/>
      </c>
      <c r="AJ136" s="68" t="str">
        <f t="shared" si="9"/>
        <v/>
      </c>
      <c r="AK136" s="68" t="str">
        <f t="shared" si="10"/>
        <v/>
      </c>
      <c r="AL136" s="68" t="str">
        <f t="shared" si="11"/>
        <v/>
      </c>
      <c r="AM136" s="68" t="str">
        <f t="shared" si="12"/>
        <v/>
      </c>
      <c r="AN136" s="68" t="str">
        <f t="shared" si="13"/>
        <v/>
      </c>
      <c r="AO136" s="67" t="str">
        <f t="shared" si="14"/>
        <v/>
      </c>
      <c r="AP136" s="51"/>
      <c r="AQ136" s="51" t="str">
        <f t="shared" si="15"/>
        <v/>
      </c>
      <c r="AR136" s="68" t="str">
        <f t="shared" si="16"/>
        <v/>
      </c>
      <c r="AS136" s="68" t="str">
        <f t="shared" si="17"/>
        <v/>
      </c>
      <c r="AT136" s="68" t="str">
        <f t="shared" si="18"/>
        <v/>
      </c>
      <c r="AU136" s="68" t="str">
        <f t="shared" si="19"/>
        <v/>
      </c>
      <c r="AV136" s="68" t="str">
        <f t="shared" si="20"/>
        <v/>
      </c>
      <c r="AW136" s="67" t="str">
        <f t="shared" si="21"/>
        <v/>
      </c>
      <c r="AX136" s="51"/>
      <c r="AY136" s="80">
        <f t="shared" si="22"/>
        <v>10958725</v>
      </c>
      <c r="AZ136" s="68">
        <f t="shared" si="23"/>
        <v>92829686</v>
      </c>
      <c r="BA136" s="68">
        <f t="shared" si="24"/>
        <v>49399742</v>
      </c>
      <c r="BB136" s="68">
        <f t="shared" si="25"/>
        <v>4512332</v>
      </c>
      <c r="BC136" s="68">
        <f t="shared" si="26"/>
        <v>15816235</v>
      </c>
      <c r="BD136" s="68">
        <f t="shared" si="27"/>
        <v>24567126</v>
      </c>
      <c r="BE136" s="68">
        <f t="shared" si="28"/>
        <v>183065782</v>
      </c>
      <c r="BF136" s="51"/>
      <c r="BG136" s="69" t="str">
        <f t="shared" si="29"/>
        <v/>
      </c>
      <c r="BH136" s="67" t="str">
        <f t="shared" si="30"/>
        <v/>
      </c>
      <c r="BI136" s="67" t="str">
        <f t="shared" si="31"/>
        <v/>
      </c>
      <c r="BJ136" s="67" t="str">
        <f t="shared" si="32"/>
        <v/>
      </c>
      <c r="BK136" s="67" t="str">
        <f t="shared" si="33"/>
        <v/>
      </c>
      <c r="BL136" s="67" t="str">
        <f t="shared" si="34"/>
        <v/>
      </c>
      <c r="BM136" s="65" t="str">
        <f t="shared" si="35"/>
        <v/>
      </c>
      <c r="BN136" s="51"/>
      <c r="BO136" s="51" t="str">
        <f t="shared" si="902"/>
        <v/>
      </c>
      <c r="BP136" s="51" t="str">
        <f t="shared" si="903"/>
        <v/>
      </c>
      <c r="BQ136" s="51" t="str">
        <f t="shared" si="904"/>
        <v/>
      </c>
      <c r="BR136" s="71">
        <f t="shared" si="905"/>
        <v>10958725</v>
      </c>
      <c r="BS136" s="69" t="str">
        <f t="shared" si="40"/>
        <v/>
      </c>
      <c r="BT136" s="51"/>
      <c r="BU136" s="68" t="str">
        <f t="shared" si="906"/>
        <v/>
      </c>
      <c r="BV136" s="68" t="str">
        <f t="shared" si="907"/>
        <v/>
      </c>
      <c r="BW136" s="68" t="str">
        <f t="shared" si="908"/>
        <v/>
      </c>
      <c r="BX136" s="65">
        <f t="shared" si="909"/>
        <v>92829686</v>
      </c>
      <c r="BY136" s="67" t="str">
        <f t="shared" si="44"/>
        <v/>
      </c>
      <c r="BZ136" s="68"/>
      <c r="CA136" s="65" t="str">
        <f t="shared" si="45"/>
        <v/>
      </c>
      <c r="CB136" s="67" t="str">
        <f t="shared" si="46"/>
        <v/>
      </c>
      <c r="CC136" s="67" t="str">
        <f t="shared" si="47"/>
        <v/>
      </c>
      <c r="CD136" s="67">
        <f t="shared" si="48"/>
        <v>183065782</v>
      </c>
      <c r="CE136" s="67" t="str">
        <f t="shared" si="49"/>
        <v/>
      </c>
      <c r="CF136" s="68"/>
      <c r="CG136" s="68" t="str">
        <f t="shared" si="910"/>
        <v/>
      </c>
      <c r="CH136" s="68" t="str">
        <f t="shared" si="911"/>
        <v/>
      </c>
      <c r="CI136" s="68" t="str">
        <f t="shared" si="912"/>
        <v/>
      </c>
      <c r="CJ136" s="65">
        <f t="shared" si="913"/>
        <v>94295435</v>
      </c>
      <c r="CK136" s="67" t="str">
        <f t="shared" si="54"/>
        <v/>
      </c>
      <c r="CL136" s="68"/>
      <c r="CM136" s="68" t="str">
        <f t="shared" si="914"/>
        <v/>
      </c>
      <c r="CN136" s="68" t="str">
        <f t="shared" si="915"/>
        <v/>
      </c>
      <c r="CO136" s="68" t="str">
        <f t="shared" si="916"/>
        <v/>
      </c>
      <c r="CP136" s="65">
        <f t="shared" si="917"/>
        <v>49399742</v>
      </c>
      <c r="CQ136" s="67" t="str">
        <f t="shared" si="59"/>
        <v/>
      </c>
      <c r="CR136" s="68"/>
      <c r="CS136" s="68" t="str">
        <f t="shared" si="918"/>
        <v/>
      </c>
      <c r="CT136" s="68" t="str">
        <f t="shared" si="919"/>
        <v/>
      </c>
      <c r="CU136" s="68" t="str">
        <f t="shared" si="920"/>
        <v/>
      </c>
      <c r="CV136" s="65">
        <f t="shared" si="921"/>
        <v>4512332</v>
      </c>
      <c r="CW136" s="67" t="str">
        <f t="shared" si="64"/>
        <v/>
      </c>
      <c r="CX136" s="68"/>
      <c r="CY136" s="68" t="str">
        <f t="shared" si="922"/>
        <v/>
      </c>
      <c r="CZ136" s="68" t="str">
        <f t="shared" si="923"/>
        <v/>
      </c>
      <c r="DA136" s="68" t="str">
        <f t="shared" si="924"/>
        <v/>
      </c>
      <c r="DB136" s="65">
        <f t="shared" si="925"/>
        <v>15816235</v>
      </c>
      <c r="DC136" s="67" t="str">
        <f t="shared" si="69"/>
        <v/>
      </c>
      <c r="DD136" s="68"/>
      <c r="DE136" s="68" t="str">
        <f t="shared" si="926"/>
        <v/>
      </c>
      <c r="DF136" s="51" t="str">
        <f t="shared" si="927"/>
        <v/>
      </c>
      <c r="DG136" s="51" t="str">
        <f t="shared" si="928"/>
        <v/>
      </c>
      <c r="DH136" s="65">
        <f t="shared" si="929"/>
        <v>20232628</v>
      </c>
      <c r="DI136" s="69" t="str">
        <f t="shared" si="74"/>
        <v/>
      </c>
      <c r="DJ136" s="51"/>
      <c r="DK136" s="51" t="str">
        <f t="shared" si="930"/>
        <v/>
      </c>
      <c r="DL136" s="51" t="str">
        <f t="shared" si="931"/>
        <v/>
      </c>
      <c r="DM136" s="51" t="str">
        <f t="shared" si="932"/>
        <v/>
      </c>
      <c r="DN136" s="65">
        <f t="shared" si="933"/>
        <v>4334498</v>
      </c>
      <c r="DO136" s="69" t="str">
        <f t="shared" si="79"/>
        <v/>
      </c>
      <c r="DP136" s="51"/>
      <c r="DQ136" s="51"/>
      <c r="DR136" s="51"/>
      <c r="DS136" s="51"/>
      <c r="DT136" s="51"/>
      <c r="DU136" s="181"/>
    </row>
    <row r="137" spans="1:125" ht="15" x14ac:dyDescent="0.25">
      <c r="A137" s="56">
        <v>2018</v>
      </c>
      <c r="B137" s="51" t="s">
        <v>433</v>
      </c>
      <c r="C137" s="50" t="s">
        <v>434</v>
      </c>
      <c r="D137" s="53" t="s">
        <v>344</v>
      </c>
      <c r="E137" s="50" t="s">
        <v>29</v>
      </c>
      <c r="F137" s="89">
        <v>10662534</v>
      </c>
      <c r="G137" s="89">
        <v>89747700</v>
      </c>
      <c r="H137" s="89">
        <v>9370151</v>
      </c>
      <c r="I137" s="90">
        <v>93189180</v>
      </c>
      <c r="J137" s="56" t="s">
        <v>367</v>
      </c>
      <c r="K137" s="50" t="s">
        <v>2032</v>
      </c>
      <c r="L137" s="58"/>
      <c r="M137" s="112">
        <v>93189180</v>
      </c>
      <c r="N137" s="58"/>
      <c r="O137" s="58"/>
      <c r="P137" s="91"/>
      <c r="Q137" s="92">
        <v>46929115</v>
      </c>
      <c r="R137" s="92">
        <v>5241696</v>
      </c>
      <c r="S137" s="92">
        <v>19745022</v>
      </c>
      <c r="T137" s="92">
        <v>22878443</v>
      </c>
      <c r="U137" s="92">
        <v>0</v>
      </c>
      <c r="V137" s="94"/>
      <c r="W137" s="90">
        <f t="shared" si="857"/>
        <v>94794276</v>
      </c>
      <c r="X137" s="90">
        <v>17579107</v>
      </c>
      <c r="Y137" s="50"/>
      <c r="Z137" s="50"/>
      <c r="AA137" s="51"/>
      <c r="AB137" s="68"/>
      <c r="AC137" s="68"/>
      <c r="AD137" s="68"/>
      <c r="AE137" s="68"/>
      <c r="AF137" s="68"/>
      <c r="AG137" s="67" t="str">
        <f t="shared" si="7"/>
        <v/>
      </c>
      <c r="AH137" s="51"/>
      <c r="AI137" s="51" t="str">
        <f t="shared" si="8"/>
        <v/>
      </c>
      <c r="AJ137" s="68" t="str">
        <f t="shared" si="9"/>
        <v/>
      </c>
      <c r="AK137" s="68" t="str">
        <f t="shared" si="10"/>
        <v/>
      </c>
      <c r="AL137" s="68" t="str">
        <f t="shared" si="11"/>
        <v/>
      </c>
      <c r="AM137" s="68" t="str">
        <f t="shared" si="12"/>
        <v/>
      </c>
      <c r="AN137" s="68" t="str">
        <f t="shared" si="13"/>
        <v/>
      </c>
      <c r="AO137" s="67" t="str">
        <f t="shared" si="14"/>
        <v/>
      </c>
      <c r="AP137" s="51"/>
      <c r="AQ137" s="51" t="str">
        <f t="shared" si="15"/>
        <v/>
      </c>
      <c r="AR137" s="68" t="str">
        <f t="shared" si="16"/>
        <v/>
      </c>
      <c r="AS137" s="68" t="str">
        <f t="shared" si="17"/>
        <v/>
      </c>
      <c r="AT137" s="68" t="str">
        <f t="shared" si="18"/>
        <v/>
      </c>
      <c r="AU137" s="68" t="str">
        <f t="shared" si="19"/>
        <v/>
      </c>
      <c r="AV137" s="68" t="str">
        <f t="shared" si="20"/>
        <v/>
      </c>
      <c r="AW137" s="67" t="str">
        <f t="shared" si="21"/>
        <v/>
      </c>
      <c r="AX137" s="51"/>
      <c r="AY137" s="51" t="str">
        <f t="shared" si="22"/>
        <v/>
      </c>
      <c r="AZ137" s="68" t="str">
        <f t="shared" si="23"/>
        <v/>
      </c>
      <c r="BA137" s="68" t="str">
        <f t="shared" si="24"/>
        <v/>
      </c>
      <c r="BB137" s="68" t="str">
        <f t="shared" si="25"/>
        <v/>
      </c>
      <c r="BC137" s="68" t="str">
        <f t="shared" si="26"/>
        <v/>
      </c>
      <c r="BD137" s="68" t="str">
        <f t="shared" si="27"/>
        <v/>
      </c>
      <c r="BE137" s="68" t="str">
        <f t="shared" si="28"/>
        <v/>
      </c>
      <c r="BF137" s="51"/>
      <c r="BG137" s="96">
        <f t="shared" si="29"/>
        <v>10662534</v>
      </c>
      <c r="BH137" s="67">
        <f t="shared" si="30"/>
        <v>93189180</v>
      </c>
      <c r="BI137" s="67">
        <f t="shared" si="31"/>
        <v>46929115</v>
      </c>
      <c r="BJ137" s="67">
        <f t="shared" si="32"/>
        <v>5241696</v>
      </c>
      <c r="BK137" s="67">
        <f t="shared" si="33"/>
        <v>19745022</v>
      </c>
      <c r="BL137" s="67">
        <f t="shared" si="34"/>
        <v>22878443</v>
      </c>
      <c r="BM137" s="65">
        <f t="shared" si="35"/>
        <v>17579107</v>
      </c>
      <c r="BN137" s="70"/>
      <c r="BO137" s="70"/>
      <c r="BP137" s="51"/>
      <c r="BQ137" s="51"/>
      <c r="BR137" s="51"/>
      <c r="BS137" s="96">
        <f t="shared" si="40"/>
        <v>10662534</v>
      </c>
      <c r="BT137" s="70"/>
      <c r="BU137" s="65"/>
      <c r="BV137" s="68"/>
      <c r="BW137" s="68"/>
      <c r="BX137" s="68"/>
      <c r="BY137" s="67">
        <f t="shared" si="44"/>
        <v>93189180</v>
      </c>
      <c r="BZ137" s="65"/>
      <c r="CA137" s="65" t="str">
        <f t="shared" si="45"/>
        <v/>
      </c>
      <c r="CB137" s="67" t="str">
        <f t="shared" si="46"/>
        <v/>
      </c>
      <c r="CC137" s="67" t="str">
        <f t="shared" si="47"/>
        <v/>
      </c>
      <c r="CD137" s="67" t="str">
        <f t="shared" si="48"/>
        <v/>
      </c>
      <c r="CE137" s="67">
        <f t="shared" si="49"/>
        <v>17579107</v>
      </c>
      <c r="CF137" s="65"/>
      <c r="CG137" s="65"/>
      <c r="CH137" s="68"/>
      <c r="CI137" s="68"/>
      <c r="CJ137" s="68"/>
      <c r="CK137" s="67">
        <f t="shared" si="54"/>
        <v>94794276</v>
      </c>
      <c r="CL137" s="65"/>
      <c r="CM137" s="65"/>
      <c r="CN137" s="68"/>
      <c r="CO137" s="68"/>
      <c r="CP137" s="68"/>
      <c r="CQ137" s="67">
        <f t="shared" si="59"/>
        <v>46929115</v>
      </c>
      <c r="CR137" s="65"/>
      <c r="CS137" s="65"/>
      <c r="CT137" s="68"/>
      <c r="CU137" s="68"/>
      <c r="CV137" s="68"/>
      <c r="CW137" s="67">
        <f t="shared" si="64"/>
        <v>5241696</v>
      </c>
      <c r="CX137" s="65"/>
      <c r="CY137" s="65"/>
      <c r="CZ137" s="68"/>
      <c r="DA137" s="68"/>
      <c r="DB137" s="68"/>
      <c r="DC137" s="67">
        <f t="shared" si="69"/>
        <v>19745022</v>
      </c>
      <c r="DD137" s="65"/>
      <c r="DE137" s="65"/>
      <c r="DF137" s="51"/>
      <c r="DG137" s="51"/>
      <c r="DH137" s="51"/>
      <c r="DI137" s="67">
        <f t="shared" si="74"/>
        <v>22878443</v>
      </c>
      <c r="DJ137" s="70"/>
      <c r="DK137" s="70"/>
      <c r="DL137" s="51"/>
      <c r="DM137" s="51"/>
      <c r="DN137" s="51"/>
      <c r="DO137" s="67">
        <f t="shared" si="79"/>
        <v>46929115</v>
      </c>
      <c r="DP137" s="51"/>
      <c r="DQ137" s="51"/>
      <c r="DR137" s="51"/>
      <c r="DS137" s="51"/>
      <c r="DT137" s="51"/>
      <c r="DU137" s="181"/>
    </row>
    <row r="138" spans="1:125" ht="15" x14ac:dyDescent="0.25">
      <c r="A138" s="50"/>
      <c r="B138" s="51"/>
      <c r="C138" s="50"/>
      <c r="D138" s="53"/>
      <c r="E138" s="50"/>
      <c r="F138" s="54"/>
      <c r="G138" s="54"/>
      <c r="H138" s="54"/>
      <c r="I138" s="55"/>
      <c r="J138" s="50"/>
      <c r="K138" s="50" t="s">
        <v>2032</v>
      </c>
      <c r="L138" s="58"/>
      <c r="M138" s="58"/>
      <c r="N138" s="58"/>
      <c r="O138" s="58"/>
      <c r="P138" s="59"/>
      <c r="Q138" s="60"/>
      <c r="R138" s="60"/>
      <c r="S138" s="60"/>
      <c r="T138" s="60"/>
      <c r="U138" s="60"/>
      <c r="V138" s="79"/>
      <c r="W138" s="90">
        <f t="shared" si="857"/>
        <v>0</v>
      </c>
      <c r="X138" s="101"/>
      <c r="Y138" s="50"/>
      <c r="Z138" s="50"/>
      <c r="AA138" s="51"/>
      <c r="AB138" s="68"/>
      <c r="AC138" s="68"/>
      <c r="AD138" s="68"/>
      <c r="AE138" s="68"/>
      <c r="AF138" s="68"/>
      <c r="AG138" s="67" t="str">
        <f t="shared" si="7"/>
        <v/>
      </c>
      <c r="AH138" s="51"/>
      <c r="AI138" s="51" t="str">
        <f t="shared" si="8"/>
        <v/>
      </c>
      <c r="AJ138" s="68" t="str">
        <f t="shared" si="9"/>
        <v/>
      </c>
      <c r="AK138" s="68" t="str">
        <f t="shared" si="10"/>
        <v/>
      </c>
      <c r="AL138" s="68" t="str">
        <f t="shared" si="11"/>
        <v/>
      </c>
      <c r="AM138" s="68" t="str">
        <f t="shared" si="12"/>
        <v/>
      </c>
      <c r="AN138" s="68" t="str">
        <f t="shared" si="13"/>
        <v/>
      </c>
      <c r="AO138" s="67" t="str">
        <f t="shared" si="14"/>
        <v/>
      </c>
      <c r="AP138" s="51"/>
      <c r="AQ138" s="51" t="str">
        <f t="shared" si="15"/>
        <v/>
      </c>
      <c r="AR138" s="68" t="str">
        <f t="shared" si="16"/>
        <v/>
      </c>
      <c r="AS138" s="68" t="str">
        <f t="shared" si="17"/>
        <v/>
      </c>
      <c r="AT138" s="68" t="str">
        <f t="shared" si="18"/>
        <v/>
      </c>
      <c r="AU138" s="68" t="str">
        <f t="shared" si="19"/>
        <v/>
      </c>
      <c r="AV138" s="68" t="str">
        <f t="shared" si="20"/>
        <v/>
      </c>
      <c r="AW138" s="67" t="str">
        <f t="shared" si="21"/>
        <v/>
      </c>
      <c r="AX138" s="51"/>
      <c r="AY138" s="51" t="str">
        <f t="shared" si="22"/>
        <v/>
      </c>
      <c r="AZ138" s="68" t="str">
        <f t="shared" si="23"/>
        <v/>
      </c>
      <c r="BA138" s="68" t="str">
        <f t="shared" si="24"/>
        <v/>
      </c>
      <c r="BB138" s="68" t="str">
        <f t="shared" si="25"/>
        <v/>
      </c>
      <c r="BC138" s="68" t="str">
        <f t="shared" si="26"/>
        <v/>
      </c>
      <c r="BD138" s="68" t="str">
        <f t="shared" si="27"/>
        <v/>
      </c>
      <c r="BE138" s="68" t="str">
        <f t="shared" si="28"/>
        <v/>
      </c>
      <c r="BF138" s="51"/>
      <c r="BG138" s="69" t="str">
        <f t="shared" si="29"/>
        <v/>
      </c>
      <c r="BH138" s="67" t="str">
        <f t="shared" si="30"/>
        <v/>
      </c>
      <c r="BI138" s="67" t="str">
        <f t="shared" si="31"/>
        <v/>
      </c>
      <c r="BJ138" s="67" t="str">
        <f t="shared" si="32"/>
        <v/>
      </c>
      <c r="BK138" s="67" t="str">
        <f t="shared" si="33"/>
        <v/>
      </c>
      <c r="BL138" s="67" t="str">
        <f t="shared" si="34"/>
        <v/>
      </c>
      <c r="BM138" s="65" t="str">
        <f t="shared" si="35"/>
        <v/>
      </c>
      <c r="BN138" s="70"/>
      <c r="BO138" s="70"/>
      <c r="BP138" s="51"/>
      <c r="BQ138" s="51"/>
      <c r="BR138" s="51"/>
      <c r="BS138" s="69" t="str">
        <f t="shared" si="40"/>
        <v/>
      </c>
      <c r="BT138" s="70"/>
      <c r="BU138" s="65"/>
      <c r="BV138" s="68"/>
      <c r="BW138" s="68"/>
      <c r="BX138" s="68"/>
      <c r="BY138" s="67" t="str">
        <f t="shared" si="44"/>
        <v/>
      </c>
      <c r="BZ138" s="65"/>
      <c r="CA138" s="65" t="str">
        <f t="shared" si="45"/>
        <v/>
      </c>
      <c r="CB138" s="67" t="str">
        <f t="shared" si="46"/>
        <v/>
      </c>
      <c r="CC138" s="67" t="str">
        <f t="shared" si="47"/>
        <v/>
      </c>
      <c r="CD138" s="67" t="str">
        <f t="shared" si="48"/>
        <v/>
      </c>
      <c r="CE138" s="67" t="str">
        <f t="shared" si="49"/>
        <v/>
      </c>
      <c r="CF138" s="65"/>
      <c r="CG138" s="65"/>
      <c r="CH138" s="68"/>
      <c r="CI138" s="68"/>
      <c r="CJ138" s="68"/>
      <c r="CK138" s="67" t="str">
        <f t="shared" si="54"/>
        <v/>
      </c>
      <c r="CL138" s="65"/>
      <c r="CM138" s="65"/>
      <c r="CN138" s="68"/>
      <c r="CO138" s="68"/>
      <c r="CP138" s="68"/>
      <c r="CQ138" s="67" t="str">
        <f t="shared" si="59"/>
        <v/>
      </c>
      <c r="CR138" s="65"/>
      <c r="CS138" s="65"/>
      <c r="CT138" s="68"/>
      <c r="CU138" s="68"/>
      <c r="CV138" s="68"/>
      <c r="CW138" s="67" t="str">
        <f t="shared" si="64"/>
        <v/>
      </c>
      <c r="CX138" s="65"/>
      <c r="CY138" s="65"/>
      <c r="CZ138" s="68"/>
      <c r="DA138" s="68"/>
      <c r="DB138" s="68"/>
      <c r="DC138" s="67" t="str">
        <f t="shared" si="69"/>
        <v/>
      </c>
      <c r="DD138" s="65"/>
      <c r="DE138" s="65"/>
      <c r="DF138" s="51"/>
      <c r="DG138" s="51"/>
      <c r="DH138" s="51"/>
      <c r="DI138" s="69" t="str">
        <f t="shared" si="74"/>
        <v/>
      </c>
      <c r="DJ138" s="70"/>
      <c r="DK138" s="70"/>
      <c r="DL138" s="51"/>
      <c r="DM138" s="51"/>
      <c r="DN138" s="51"/>
      <c r="DO138" s="69" t="str">
        <f t="shared" si="79"/>
        <v/>
      </c>
      <c r="DP138" s="51"/>
      <c r="DQ138" s="51"/>
      <c r="DR138" s="51"/>
      <c r="DS138" s="51"/>
      <c r="DT138" s="51"/>
      <c r="DU138" s="181"/>
    </row>
    <row r="139" spans="1:125" ht="15" x14ac:dyDescent="0.25">
      <c r="A139" s="50">
        <v>2014</v>
      </c>
      <c r="B139" s="51" t="s">
        <v>421</v>
      </c>
      <c r="C139" s="50" t="s">
        <v>422</v>
      </c>
      <c r="D139" s="53" t="s">
        <v>422</v>
      </c>
      <c r="E139" s="50" t="s">
        <v>36</v>
      </c>
      <c r="F139" s="54">
        <v>9568758</v>
      </c>
      <c r="G139" s="54">
        <v>68373812</v>
      </c>
      <c r="H139" s="54">
        <v>10960424</v>
      </c>
      <c r="I139" s="55">
        <v>54702446</v>
      </c>
      <c r="J139" s="50"/>
      <c r="K139" s="50" t="s">
        <v>2032</v>
      </c>
      <c r="L139" s="58" t="s">
        <v>2032</v>
      </c>
      <c r="M139" s="58" t="s">
        <v>2032</v>
      </c>
      <c r="N139" s="58" t="s">
        <v>2032</v>
      </c>
      <c r="O139" s="58" t="s">
        <v>2032</v>
      </c>
      <c r="P139" s="59"/>
      <c r="Q139" s="60">
        <v>30356409</v>
      </c>
      <c r="R139" s="60">
        <v>178557</v>
      </c>
      <c r="S139" s="60">
        <v>10872928</v>
      </c>
      <c r="T139" s="60">
        <v>12304317</v>
      </c>
      <c r="U139" s="60">
        <v>1393311</v>
      </c>
      <c r="V139" s="79"/>
      <c r="W139" s="90">
        <f t="shared" si="857"/>
        <v>55105522</v>
      </c>
      <c r="X139" s="101">
        <v>56162830</v>
      </c>
      <c r="Y139" s="50" t="s">
        <v>167</v>
      </c>
      <c r="Z139" s="50" t="s">
        <v>422</v>
      </c>
      <c r="AA139" s="51" t="str">
        <f t="shared" ref="AA139:AA142" si="934">IF(A139 =2014,IF(Y139 ="",F139,""),"")</f>
        <v/>
      </c>
      <c r="AB139" s="68" t="str">
        <f t="shared" ref="AB139:AB142" si="935">IF(A139 =2014,IF(Y139 ="",I139,""),"")</f>
        <v/>
      </c>
      <c r="AC139" s="68" t="str">
        <f t="shared" ref="AC139:AC142" si="936">IF(A139 =2014,IF(Y139 ="",Q139,""),"")</f>
        <v/>
      </c>
      <c r="AD139" s="68" t="str">
        <f t="shared" ref="AD139:AD142" si="937">IF(A139 =2014,IF(Y139 ="",R139,""),"")</f>
        <v/>
      </c>
      <c r="AE139" s="68" t="str">
        <f t="shared" ref="AE139:AE142" si="938">IF(A139 =2014,IF(Y139 ="",S139,""),"")</f>
        <v/>
      </c>
      <c r="AF139" s="68" t="str">
        <f t="shared" ref="AF139:AF142" si="939">IF(A139 =2014,IF(Y139 ="",T139+U139,""),"")</f>
        <v/>
      </c>
      <c r="AG139" s="67" t="str">
        <f t="shared" si="7"/>
        <v/>
      </c>
      <c r="AH139" s="51"/>
      <c r="AI139" s="51" t="str">
        <f t="shared" si="8"/>
        <v/>
      </c>
      <c r="AJ139" s="68" t="str">
        <f t="shared" si="9"/>
        <v/>
      </c>
      <c r="AK139" s="68" t="str">
        <f t="shared" si="10"/>
        <v/>
      </c>
      <c r="AL139" s="68" t="str">
        <f t="shared" si="11"/>
        <v/>
      </c>
      <c r="AM139" s="68" t="str">
        <f t="shared" si="12"/>
        <v/>
      </c>
      <c r="AN139" s="68" t="str">
        <f t="shared" si="13"/>
        <v/>
      </c>
      <c r="AO139" s="67" t="str">
        <f t="shared" si="14"/>
        <v/>
      </c>
      <c r="AP139" s="51"/>
      <c r="AQ139" s="51" t="str">
        <f t="shared" si="15"/>
        <v/>
      </c>
      <c r="AR139" s="68" t="str">
        <f t="shared" si="16"/>
        <v/>
      </c>
      <c r="AS139" s="68" t="str">
        <f t="shared" si="17"/>
        <v/>
      </c>
      <c r="AT139" s="68" t="str">
        <f t="shared" si="18"/>
        <v/>
      </c>
      <c r="AU139" s="68" t="str">
        <f t="shared" si="19"/>
        <v/>
      </c>
      <c r="AV139" s="68" t="str">
        <f t="shared" si="20"/>
        <v/>
      </c>
      <c r="AW139" s="67" t="str">
        <f t="shared" si="21"/>
        <v/>
      </c>
      <c r="AX139" s="51"/>
      <c r="AY139" s="51" t="str">
        <f t="shared" si="22"/>
        <v/>
      </c>
      <c r="AZ139" s="68" t="str">
        <f t="shared" si="23"/>
        <v/>
      </c>
      <c r="BA139" s="68" t="str">
        <f t="shared" si="24"/>
        <v/>
      </c>
      <c r="BB139" s="68" t="str">
        <f t="shared" si="25"/>
        <v/>
      </c>
      <c r="BC139" s="68" t="str">
        <f t="shared" si="26"/>
        <v/>
      </c>
      <c r="BD139" s="68" t="str">
        <f t="shared" si="27"/>
        <v/>
      </c>
      <c r="BE139" s="68" t="str">
        <f t="shared" si="28"/>
        <v/>
      </c>
      <c r="BF139" s="51"/>
      <c r="BG139" s="69" t="str">
        <f t="shared" si="29"/>
        <v/>
      </c>
      <c r="BH139" s="67" t="str">
        <f t="shared" si="30"/>
        <v/>
      </c>
      <c r="BI139" s="67" t="str">
        <f t="shared" si="31"/>
        <v/>
      </c>
      <c r="BJ139" s="67" t="str">
        <f t="shared" si="32"/>
        <v/>
      </c>
      <c r="BK139" s="67" t="str">
        <f t="shared" si="33"/>
        <v/>
      </c>
      <c r="BL139" s="67" t="str">
        <f t="shared" si="34"/>
        <v/>
      </c>
      <c r="BM139" s="65" t="str">
        <f t="shared" si="35"/>
        <v/>
      </c>
      <c r="BN139" s="70"/>
      <c r="BO139" s="71">
        <f t="shared" ref="BO139:BO142" si="940">IF(A139 =2014,F139,"")</f>
        <v>9568758</v>
      </c>
      <c r="BP139" s="51" t="str">
        <f t="shared" ref="BP139:BP142" si="941">IF(A139 =2015,F139,"")</f>
        <v/>
      </c>
      <c r="BQ139" s="51" t="str">
        <f t="shared" ref="BQ139:BQ142" si="942">IF(A139 =2016,F139,"")</f>
        <v/>
      </c>
      <c r="BR139" s="51" t="str">
        <f t="shared" ref="BR139:BR142" si="943">IF(A139 =2017,F139,"")</f>
        <v/>
      </c>
      <c r="BS139" s="69" t="str">
        <f t="shared" si="40"/>
        <v/>
      </c>
      <c r="BT139" s="70"/>
      <c r="BU139" s="65">
        <f t="shared" ref="BU139:BU142" si="944">IF(A139 =2014,I139,"")</f>
        <v>54702446</v>
      </c>
      <c r="BV139" s="68" t="str">
        <f t="shared" ref="BV139:BV142" si="945">IF(A139 =2015,I139,"")</f>
        <v/>
      </c>
      <c r="BW139" s="68" t="str">
        <f t="shared" ref="BW139:BW142" si="946">IF(A139 =2016,I139,"")</f>
        <v/>
      </c>
      <c r="BX139" s="68" t="str">
        <f t="shared" ref="BX139:BX142" si="947">IF(A139 =2017,I139,"")</f>
        <v/>
      </c>
      <c r="BY139" s="67" t="str">
        <f t="shared" si="44"/>
        <v/>
      </c>
      <c r="BZ139" s="65"/>
      <c r="CA139" s="65">
        <f t="shared" si="45"/>
        <v>56162830</v>
      </c>
      <c r="CB139" s="67" t="str">
        <f t="shared" si="46"/>
        <v/>
      </c>
      <c r="CC139" s="67" t="str">
        <f t="shared" si="47"/>
        <v/>
      </c>
      <c r="CD139" s="67" t="str">
        <f t="shared" si="48"/>
        <v/>
      </c>
      <c r="CE139" s="67" t="str">
        <f t="shared" si="49"/>
        <v/>
      </c>
      <c r="CF139" s="65"/>
      <c r="CG139" s="65">
        <f t="shared" ref="CG139:CG142" si="948">IF(A139 =2014,Q139+R139+S139+T139+U139,"")</f>
        <v>55105522</v>
      </c>
      <c r="CH139" s="68" t="str">
        <f t="shared" ref="CH139:CH142" si="949">IF(A139 =2015,Q139+R139+S139+T139+U139,"")</f>
        <v/>
      </c>
      <c r="CI139" s="68" t="str">
        <f t="shared" ref="CI139:CI142" si="950">IF(A139 =2016,Q139+R139+S139+T139+U139,"")</f>
        <v/>
      </c>
      <c r="CJ139" s="68" t="str">
        <f t="shared" ref="CJ139:CJ142" si="951">IF(A139 =2017,Q139+R139+S139+T139+U139,"")</f>
        <v/>
      </c>
      <c r="CK139" s="67" t="str">
        <f t="shared" si="54"/>
        <v/>
      </c>
      <c r="CL139" s="65"/>
      <c r="CM139" s="65">
        <f t="shared" ref="CM139:CM142" si="952">IF(A139 =2014,Q139,"")</f>
        <v>30356409</v>
      </c>
      <c r="CN139" s="68" t="str">
        <f t="shared" ref="CN139:CN142" si="953">IF(A139 =2015,Q139,"")</f>
        <v/>
      </c>
      <c r="CO139" s="68" t="str">
        <f t="shared" ref="CO139:CO142" si="954">IF(A139 =2016,Q139,"")</f>
        <v/>
      </c>
      <c r="CP139" s="68" t="str">
        <f t="shared" ref="CP139:CP142" si="955">IF(A139 =2017,Q139,"")</f>
        <v/>
      </c>
      <c r="CQ139" s="67" t="str">
        <f t="shared" si="59"/>
        <v/>
      </c>
      <c r="CR139" s="65"/>
      <c r="CS139" s="65">
        <f t="shared" ref="CS139:CS142" si="956">IF(A139 =2014,R139,"")</f>
        <v>178557</v>
      </c>
      <c r="CT139" s="68" t="str">
        <f t="shared" ref="CT139:CT142" si="957">IF(A139 =2015,R139,"")</f>
        <v/>
      </c>
      <c r="CU139" s="68" t="str">
        <f t="shared" ref="CU139:CU142" si="958">IF(A139 =2016,R139,"")</f>
        <v/>
      </c>
      <c r="CV139" s="68" t="str">
        <f t="shared" ref="CV139:CV142" si="959">IF(A139 =2017,R139,"")</f>
        <v/>
      </c>
      <c r="CW139" s="67" t="str">
        <f t="shared" si="64"/>
        <v/>
      </c>
      <c r="CX139" s="65"/>
      <c r="CY139" s="65">
        <f t="shared" ref="CY139:CY142" si="960">IF(A139 =2014,S139,"")</f>
        <v>10872928</v>
      </c>
      <c r="CZ139" s="68" t="str">
        <f t="shared" ref="CZ139:CZ142" si="961">IF(A139 =2015,S139,"")</f>
        <v/>
      </c>
      <c r="DA139" s="68" t="str">
        <f t="shared" ref="DA139:DA142" si="962">IF(A139 =2016,S139,"")</f>
        <v/>
      </c>
      <c r="DB139" s="68" t="str">
        <f t="shared" ref="DB139:DB142" si="963">IF(A139 =2017,S139,"")</f>
        <v/>
      </c>
      <c r="DC139" s="67" t="str">
        <f t="shared" si="69"/>
        <v/>
      </c>
      <c r="DD139" s="65"/>
      <c r="DE139" s="65">
        <f t="shared" ref="DE139:DE142" si="964">IF(A139 =2014,T139,"")</f>
        <v>12304317</v>
      </c>
      <c r="DF139" s="51" t="str">
        <f t="shared" ref="DF139:DF142" si="965">IF(A139 =2015,T139,"")</f>
        <v/>
      </c>
      <c r="DG139" s="51" t="str">
        <f t="shared" ref="DG139:DG142" si="966">IF(A139 =2016,T139,"")</f>
        <v/>
      </c>
      <c r="DH139" s="51" t="str">
        <f t="shared" ref="DH139:DH142" si="967">IF(A139 =2017,T139,"")</f>
        <v/>
      </c>
      <c r="DI139" s="69" t="str">
        <f t="shared" si="74"/>
        <v/>
      </c>
      <c r="DJ139" s="70"/>
      <c r="DK139" s="65">
        <f t="shared" ref="DK139:DK142" si="968">IF(A139 =2014,U139,"")</f>
        <v>1393311</v>
      </c>
      <c r="DL139" s="51" t="str">
        <f t="shared" ref="DL139:DL142" si="969">IF(A139 =2015,U139,"")</f>
        <v/>
      </c>
      <c r="DM139" s="51" t="str">
        <f t="shared" ref="DM139:DM142" si="970">IF(A139 =2016,U139,"")</f>
        <v/>
      </c>
      <c r="DN139" s="51" t="str">
        <f t="shared" ref="DN139:DN142" si="971">IF(A139 =2017,U139,"")</f>
        <v/>
      </c>
      <c r="DO139" s="69" t="str">
        <f t="shared" si="79"/>
        <v/>
      </c>
      <c r="DP139" s="51"/>
      <c r="DQ139" s="51"/>
      <c r="DR139" s="51"/>
      <c r="DS139" s="51"/>
      <c r="DT139" s="51"/>
      <c r="DU139" s="181"/>
    </row>
    <row r="140" spans="1:125" ht="15" x14ac:dyDescent="0.25">
      <c r="A140" s="50">
        <v>2015</v>
      </c>
      <c r="B140" s="51" t="s">
        <v>421</v>
      </c>
      <c r="C140" s="50" t="s">
        <v>422</v>
      </c>
      <c r="D140" s="53" t="s">
        <v>422</v>
      </c>
      <c r="E140" s="50" t="s">
        <v>36</v>
      </c>
      <c r="F140" s="54">
        <v>9651592</v>
      </c>
      <c r="G140" s="54">
        <v>69093266</v>
      </c>
      <c r="H140" s="54">
        <v>11565366</v>
      </c>
      <c r="I140" s="55">
        <v>59227676</v>
      </c>
      <c r="J140" s="50"/>
      <c r="K140" s="50" t="s">
        <v>2032</v>
      </c>
      <c r="L140" s="58" t="s">
        <v>2032</v>
      </c>
      <c r="M140" s="58" t="s">
        <v>2032</v>
      </c>
      <c r="N140" s="58" t="s">
        <v>2032</v>
      </c>
      <c r="O140" s="58" t="s">
        <v>2032</v>
      </c>
      <c r="P140" s="59"/>
      <c r="Q140" s="60">
        <v>41270531</v>
      </c>
      <c r="R140" s="60">
        <v>224495</v>
      </c>
      <c r="S140" s="60">
        <v>11244622</v>
      </c>
      <c r="T140" s="60">
        <v>4988932</v>
      </c>
      <c r="U140" s="60">
        <v>1504023</v>
      </c>
      <c r="V140" s="79"/>
      <c r="W140" s="90">
        <f t="shared" si="857"/>
        <v>59232603</v>
      </c>
      <c r="X140" s="101">
        <v>11630212</v>
      </c>
      <c r="Y140" s="50" t="s">
        <v>167</v>
      </c>
      <c r="Z140" s="50"/>
      <c r="AA140" s="51" t="str">
        <f t="shared" si="934"/>
        <v/>
      </c>
      <c r="AB140" s="68" t="str">
        <f t="shared" si="935"/>
        <v/>
      </c>
      <c r="AC140" s="68" t="str">
        <f t="shared" si="936"/>
        <v/>
      </c>
      <c r="AD140" s="68" t="str">
        <f t="shared" si="937"/>
        <v/>
      </c>
      <c r="AE140" s="68" t="str">
        <f t="shared" si="938"/>
        <v/>
      </c>
      <c r="AF140" s="68" t="str">
        <f t="shared" si="939"/>
        <v/>
      </c>
      <c r="AG140" s="67" t="str">
        <f t="shared" si="7"/>
        <v/>
      </c>
      <c r="AH140" s="51"/>
      <c r="AI140" s="51" t="str">
        <f t="shared" si="8"/>
        <v/>
      </c>
      <c r="AJ140" s="68" t="str">
        <f t="shared" si="9"/>
        <v/>
      </c>
      <c r="AK140" s="68" t="str">
        <f t="shared" si="10"/>
        <v/>
      </c>
      <c r="AL140" s="68" t="str">
        <f t="shared" si="11"/>
        <v/>
      </c>
      <c r="AM140" s="68" t="str">
        <f t="shared" si="12"/>
        <v/>
      </c>
      <c r="AN140" s="68" t="str">
        <f t="shared" si="13"/>
        <v/>
      </c>
      <c r="AO140" s="67" t="str">
        <f t="shared" si="14"/>
        <v/>
      </c>
      <c r="AP140" s="51"/>
      <c r="AQ140" s="51" t="str">
        <f t="shared" si="15"/>
        <v/>
      </c>
      <c r="AR140" s="68" t="str">
        <f t="shared" si="16"/>
        <v/>
      </c>
      <c r="AS140" s="68" t="str">
        <f t="shared" si="17"/>
        <v/>
      </c>
      <c r="AT140" s="68" t="str">
        <f t="shared" si="18"/>
        <v/>
      </c>
      <c r="AU140" s="68" t="str">
        <f t="shared" si="19"/>
        <v/>
      </c>
      <c r="AV140" s="68" t="str">
        <f t="shared" si="20"/>
        <v/>
      </c>
      <c r="AW140" s="67" t="str">
        <f t="shared" si="21"/>
        <v/>
      </c>
      <c r="AX140" s="51"/>
      <c r="AY140" s="51" t="str">
        <f t="shared" si="22"/>
        <v/>
      </c>
      <c r="AZ140" s="68" t="str">
        <f t="shared" si="23"/>
        <v/>
      </c>
      <c r="BA140" s="68" t="str">
        <f t="shared" si="24"/>
        <v/>
      </c>
      <c r="BB140" s="68" t="str">
        <f t="shared" si="25"/>
        <v/>
      </c>
      <c r="BC140" s="68" t="str">
        <f t="shared" si="26"/>
        <v/>
      </c>
      <c r="BD140" s="68" t="str">
        <f t="shared" si="27"/>
        <v/>
      </c>
      <c r="BE140" s="68" t="str">
        <f t="shared" si="28"/>
        <v/>
      </c>
      <c r="BF140" s="51"/>
      <c r="BG140" s="69" t="str">
        <f t="shared" si="29"/>
        <v/>
      </c>
      <c r="BH140" s="67" t="str">
        <f t="shared" si="30"/>
        <v/>
      </c>
      <c r="BI140" s="67" t="str">
        <f t="shared" si="31"/>
        <v/>
      </c>
      <c r="BJ140" s="67" t="str">
        <f t="shared" si="32"/>
        <v/>
      </c>
      <c r="BK140" s="67" t="str">
        <f t="shared" si="33"/>
        <v/>
      </c>
      <c r="BL140" s="67" t="str">
        <f t="shared" si="34"/>
        <v/>
      </c>
      <c r="BM140" s="65" t="str">
        <f t="shared" si="35"/>
        <v/>
      </c>
      <c r="BN140" s="51"/>
      <c r="BO140" s="51" t="str">
        <f t="shared" si="940"/>
        <v/>
      </c>
      <c r="BP140" s="71">
        <f t="shared" si="941"/>
        <v>9651592</v>
      </c>
      <c r="BQ140" s="51" t="str">
        <f t="shared" si="942"/>
        <v/>
      </c>
      <c r="BR140" s="51" t="str">
        <f t="shared" si="943"/>
        <v/>
      </c>
      <c r="BS140" s="69" t="str">
        <f t="shared" si="40"/>
        <v/>
      </c>
      <c r="BT140" s="51"/>
      <c r="BU140" s="68" t="str">
        <f t="shared" si="944"/>
        <v/>
      </c>
      <c r="BV140" s="65">
        <f t="shared" si="945"/>
        <v>59227676</v>
      </c>
      <c r="BW140" s="68" t="str">
        <f t="shared" si="946"/>
        <v/>
      </c>
      <c r="BX140" s="68" t="str">
        <f t="shared" si="947"/>
        <v/>
      </c>
      <c r="BY140" s="67" t="str">
        <f t="shared" si="44"/>
        <v/>
      </c>
      <c r="BZ140" s="68"/>
      <c r="CA140" s="65" t="str">
        <f t="shared" si="45"/>
        <v/>
      </c>
      <c r="CB140" s="67">
        <f t="shared" si="46"/>
        <v>11630212</v>
      </c>
      <c r="CC140" s="67" t="str">
        <f t="shared" si="47"/>
        <v/>
      </c>
      <c r="CD140" s="67" t="str">
        <f t="shared" si="48"/>
        <v/>
      </c>
      <c r="CE140" s="67" t="str">
        <f t="shared" si="49"/>
        <v/>
      </c>
      <c r="CF140" s="68"/>
      <c r="CG140" s="68" t="str">
        <f t="shared" si="948"/>
        <v/>
      </c>
      <c r="CH140" s="65">
        <f t="shared" si="949"/>
        <v>59232603</v>
      </c>
      <c r="CI140" s="68" t="str">
        <f t="shared" si="950"/>
        <v/>
      </c>
      <c r="CJ140" s="68" t="str">
        <f t="shared" si="951"/>
        <v/>
      </c>
      <c r="CK140" s="67" t="str">
        <f t="shared" si="54"/>
        <v/>
      </c>
      <c r="CL140" s="68"/>
      <c r="CM140" s="68" t="str">
        <f t="shared" si="952"/>
        <v/>
      </c>
      <c r="CN140" s="65">
        <f t="shared" si="953"/>
        <v>41270531</v>
      </c>
      <c r="CO140" s="68" t="str">
        <f t="shared" si="954"/>
        <v/>
      </c>
      <c r="CP140" s="68" t="str">
        <f t="shared" si="955"/>
        <v/>
      </c>
      <c r="CQ140" s="67" t="str">
        <f t="shared" si="59"/>
        <v/>
      </c>
      <c r="CR140" s="68"/>
      <c r="CS140" s="68" t="str">
        <f t="shared" si="956"/>
        <v/>
      </c>
      <c r="CT140" s="65">
        <f t="shared" si="957"/>
        <v>224495</v>
      </c>
      <c r="CU140" s="68" t="str">
        <f t="shared" si="958"/>
        <v/>
      </c>
      <c r="CV140" s="68" t="str">
        <f t="shared" si="959"/>
        <v/>
      </c>
      <c r="CW140" s="67" t="str">
        <f t="shared" si="64"/>
        <v/>
      </c>
      <c r="CX140" s="68"/>
      <c r="CY140" s="68" t="str">
        <f t="shared" si="960"/>
        <v/>
      </c>
      <c r="CZ140" s="65">
        <f t="shared" si="961"/>
        <v>11244622</v>
      </c>
      <c r="DA140" s="68" t="str">
        <f t="shared" si="962"/>
        <v/>
      </c>
      <c r="DB140" s="68" t="str">
        <f t="shared" si="963"/>
        <v/>
      </c>
      <c r="DC140" s="67" t="str">
        <f t="shared" si="69"/>
        <v/>
      </c>
      <c r="DD140" s="68"/>
      <c r="DE140" s="68" t="str">
        <f t="shared" si="964"/>
        <v/>
      </c>
      <c r="DF140" s="65">
        <f t="shared" si="965"/>
        <v>4988932</v>
      </c>
      <c r="DG140" s="51" t="str">
        <f t="shared" si="966"/>
        <v/>
      </c>
      <c r="DH140" s="51" t="str">
        <f t="shared" si="967"/>
        <v/>
      </c>
      <c r="DI140" s="69" t="str">
        <f t="shared" si="74"/>
        <v/>
      </c>
      <c r="DJ140" s="51"/>
      <c r="DK140" s="51" t="str">
        <f t="shared" si="968"/>
        <v/>
      </c>
      <c r="DL140" s="65">
        <f t="shared" si="969"/>
        <v>1504023</v>
      </c>
      <c r="DM140" s="51" t="str">
        <f t="shared" si="970"/>
        <v/>
      </c>
      <c r="DN140" s="51" t="str">
        <f t="shared" si="971"/>
        <v/>
      </c>
      <c r="DO140" s="69" t="str">
        <f t="shared" si="79"/>
        <v/>
      </c>
      <c r="DP140" s="51"/>
      <c r="DQ140" s="51"/>
      <c r="DR140" s="51"/>
      <c r="DS140" s="51"/>
      <c r="DT140" s="51"/>
      <c r="DU140" s="181"/>
    </row>
    <row r="141" spans="1:125" ht="15" x14ac:dyDescent="0.25">
      <c r="A141" s="50">
        <v>2016</v>
      </c>
      <c r="B141" s="51" t="s">
        <v>421</v>
      </c>
      <c r="C141" s="50" t="s">
        <v>422</v>
      </c>
      <c r="D141" s="53" t="s">
        <v>422</v>
      </c>
      <c r="E141" s="50" t="s">
        <v>36</v>
      </c>
      <c r="F141" s="54">
        <v>9238265</v>
      </c>
      <c r="G141" s="54">
        <v>66044726</v>
      </c>
      <c r="H141" s="54">
        <v>12289234</v>
      </c>
      <c r="I141" s="55">
        <v>60846927</v>
      </c>
      <c r="J141" s="50"/>
      <c r="K141" s="50" t="s">
        <v>2032</v>
      </c>
      <c r="L141" s="58" t="s">
        <v>2032</v>
      </c>
      <c r="M141" s="58" t="s">
        <v>2032</v>
      </c>
      <c r="N141" s="58" t="s">
        <v>2032</v>
      </c>
      <c r="O141" s="58" t="s">
        <v>2032</v>
      </c>
      <c r="P141" s="59"/>
      <c r="Q141" s="60">
        <v>27468796</v>
      </c>
      <c r="R141" s="60">
        <v>246109</v>
      </c>
      <c r="S141" s="60">
        <v>10969985</v>
      </c>
      <c r="T141" s="60">
        <v>22163526</v>
      </c>
      <c r="U141" s="60">
        <v>1097243</v>
      </c>
      <c r="V141" s="79"/>
      <c r="W141" s="90">
        <f t="shared" si="857"/>
        <v>61945659</v>
      </c>
      <c r="X141" s="101">
        <v>20504053</v>
      </c>
      <c r="Y141" s="50" t="s">
        <v>167</v>
      </c>
      <c r="Z141" s="50"/>
      <c r="AA141" s="51" t="str">
        <f t="shared" si="934"/>
        <v/>
      </c>
      <c r="AB141" s="68" t="str">
        <f t="shared" si="935"/>
        <v/>
      </c>
      <c r="AC141" s="68" t="str">
        <f t="shared" si="936"/>
        <v/>
      </c>
      <c r="AD141" s="68" t="str">
        <f t="shared" si="937"/>
        <v/>
      </c>
      <c r="AE141" s="68" t="str">
        <f t="shared" si="938"/>
        <v/>
      </c>
      <c r="AF141" s="68" t="str">
        <f t="shared" si="939"/>
        <v/>
      </c>
      <c r="AG141" s="67" t="str">
        <f t="shared" si="7"/>
        <v/>
      </c>
      <c r="AH141" s="51"/>
      <c r="AI141" s="51" t="str">
        <f t="shared" si="8"/>
        <v/>
      </c>
      <c r="AJ141" s="68" t="str">
        <f t="shared" si="9"/>
        <v/>
      </c>
      <c r="AK141" s="68" t="str">
        <f t="shared" si="10"/>
        <v/>
      </c>
      <c r="AL141" s="68" t="str">
        <f t="shared" si="11"/>
        <v/>
      </c>
      <c r="AM141" s="68" t="str">
        <f t="shared" si="12"/>
        <v/>
      </c>
      <c r="AN141" s="68" t="str">
        <f t="shared" si="13"/>
        <v/>
      </c>
      <c r="AO141" s="67" t="str">
        <f t="shared" si="14"/>
        <v/>
      </c>
      <c r="AP141" s="51"/>
      <c r="AQ141" s="51" t="str">
        <f t="shared" si="15"/>
        <v/>
      </c>
      <c r="AR141" s="68" t="str">
        <f t="shared" si="16"/>
        <v/>
      </c>
      <c r="AS141" s="68" t="str">
        <f t="shared" si="17"/>
        <v/>
      </c>
      <c r="AT141" s="68" t="str">
        <f t="shared" si="18"/>
        <v/>
      </c>
      <c r="AU141" s="68" t="str">
        <f t="shared" si="19"/>
        <v/>
      </c>
      <c r="AV141" s="68" t="str">
        <f t="shared" si="20"/>
        <v/>
      </c>
      <c r="AW141" s="67" t="str">
        <f t="shared" si="21"/>
        <v/>
      </c>
      <c r="AX141" s="51"/>
      <c r="AY141" s="51" t="str">
        <f t="shared" si="22"/>
        <v/>
      </c>
      <c r="AZ141" s="68" t="str">
        <f t="shared" si="23"/>
        <v/>
      </c>
      <c r="BA141" s="68" t="str">
        <f t="shared" si="24"/>
        <v/>
      </c>
      <c r="BB141" s="68" t="str">
        <f t="shared" si="25"/>
        <v/>
      </c>
      <c r="BC141" s="68" t="str">
        <f t="shared" si="26"/>
        <v/>
      </c>
      <c r="BD141" s="68" t="str">
        <f t="shared" si="27"/>
        <v/>
      </c>
      <c r="BE141" s="68" t="str">
        <f t="shared" si="28"/>
        <v/>
      </c>
      <c r="BF141" s="51"/>
      <c r="BG141" s="69" t="str">
        <f t="shared" si="29"/>
        <v/>
      </c>
      <c r="BH141" s="67" t="str">
        <f t="shared" si="30"/>
        <v/>
      </c>
      <c r="BI141" s="67" t="str">
        <f t="shared" si="31"/>
        <v/>
      </c>
      <c r="BJ141" s="67" t="str">
        <f t="shared" si="32"/>
        <v/>
      </c>
      <c r="BK141" s="67" t="str">
        <f t="shared" si="33"/>
        <v/>
      </c>
      <c r="BL141" s="67" t="str">
        <f t="shared" si="34"/>
        <v/>
      </c>
      <c r="BM141" s="65" t="str">
        <f t="shared" si="35"/>
        <v/>
      </c>
      <c r="BN141" s="51"/>
      <c r="BO141" s="51" t="str">
        <f t="shared" si="940"/>
        <v/>
      </c>
      <c r="BP141" s="51" t="str">
        <f t="shared" si="941"/>
        <v/>
      </c>
      <c r="BQ141" s="71">
        <f t="shared" si="942"/>
        <v>9238265</v>
      </c>
      <c r="BR141" s="51" t="str">
        <f t="shared" si="943"/>
        <v/>
      </c>
      <c r="BS141" s="69" t="str">
        <f t="shared" si="40"/>
        <v/>
      </c>
      <c r="BT141" s="51"/>
      <c r="BU141" s="68" t="str">
        <f t="shared" si="944"/>
        <v/>
      </c>
      <c r="BV141" s="68" t="str">
        <f t="shared" si="945"/>
        <v/>
      </c>
      <c r="BW141" s="65">
        <f t="shared" si="946"/>
        <v>60846927</v>
      </c>
      <c r="BX141" s="68" t="str">
        <f t="shared" si="947"/>
        <v/>
      </c>
      <c r="BY141" s="67" t="str">
        <f t="shared" si="44"/>
        <v/>
      </c>
      <c r="BZ141" s="68"/>
      <c r="CA141" s="65" t="str">
        <f t="shared" si="45"/>
        <v/>
      </c>
      <c r="CB141" s="67" t="str">
        <f t="shared" si="46"/>
        <v/>
      </c>
      <c r="CC141" s="67">
        <f t="shared" si="47"/>
        <v>20504053</v>
      </c>
      <c r="CD141" s="67" t="str">
        <f t="shared" si="48"/>
        <v/>
      </c>
      <c r="CE141" s="67" t="str">
        <f t="shared" si="49"/>
        <v/>
      </c>
      <c r="CF141" s="68"/>
      <c r="CG141" s="68" t="str">
        <f t="shared" si="948"/>
        <v/>
      </c>
      <c r="CH141" s="68" t="str">
        <f t="shared" si="949"/>
        <v/>
      </c>
      <c r="CI141" s="65">
        <f t="shared" si="950"/>
        <v>61945659</v>
      </c>
      <c r="CJ141" s="68" t="str">
        <f t="shared" si="951"/>
        <v/>
      </c>
      <c r="CK141" s="67" t="str">
        <f t="shared" si="54"/>
        <v/>
      </c>
      <c r="CL141" s="68"/>
      <c r="CM141" s="68" t="str">
        <f t="shared" si="952"/>
        <v/>
      </c>
      <c r="CN141" s="68" t="str">
        <f t="shared" si="953"/>
        <v/>
      </c>
      <c r="CO141" s="65">
        <f t="shared" si="954"/>
        <v>27468796</v>
      </c>
      <c r="CP141" s="68" t="str">
        <f t="shared" si="955"/>
        <v/>
      </c>
      <c r="CQ141" s="67" t="str">
        <f t="shared" si="59"/>
        <v/>
      </c>
      <c r="CR141" s="68"/>
      <c r="CS141" s="68" t="str">
        <f t="shared" si="956"/>
        <v/>
      </c>
      <c r="CT141" s="68" t="str">
        <f t="shared" si="957"/>
        <v/>
      </c>
      <c r="CU141" s="65">
        <f t="shared" si="958"/>
        <v>246109</v>
      </c>
      <c r="CV141" s="68" t="str">
        <f t="shared" si="959"/>
        <v/>
      </c>
      <c r="CW141" s="67" t="str">
        <f t="shared" si="64"/>
        <v/>
      </c>
      <c r="CX141" s="68"/>
      <c r="CY141" s="68" t="str">
        <f t="shared" si="960"/>
        <v/>
      </c>
      <c r="CZ141" s="68" t="str">
        <f t="shared" si="961"/>
        <v/>
      </c>
      <c r="DA141" s="65">
        <f t="shared" si="962"/>
        <v>10969985</v>
      </c>
      <c r="DB141" s="68" t="str">
        <f t="shared" si="963"/>
        <v/>
      </c>
      <c r="DC141" s="67" t="str">
        <f t="shared" si="69"/>
        <v/>
      </c>
      <c r="DD141" s="68"/>
      <c r="DE141" s="68" t="str">
        <f t="shared" si="964"/>
        <v/>
      </c>
      <c r="DF141" s="51" t="str">
        <f t="shared" si="965"/>
        <v/>
      </c>
      <c r="DG141" s="65">
        <f t="shared" si="966"/>
        <v>22163526</v>
      </c>
      <c r="DH141" s="51" t="str">
        <f t="shared" si="967"/>
        <v/>
      </c>
      <c r="DI141" s="69" t="str">
        <f t="shared" si="74"/>
        <v/>
      </c>
      <c r="DJ141" s="51"/>
      <c r="DK141" s="51" t="str">
        <f t="shared" si="968"/>
        <v/>
      </c>
      <c r="DL141" s="51" t="str">
        <f t="shared" si="969"/>
        <v/>
      </c>
      <c r="DM141" s="65">
        <f t="shared" si="970"/>
        <v>1097243</v>
      </c>
      <c r="DN141" s="51" t="str">
        <f t="shared" si="971"/>
        <v/>
      </c>
      <c r="DO141" s="69" t="str">
        <f t="shared" si="79"/>
        <v/>
      </c>
      <c r="DP141" s="51"/>
      <c r="DQ141" s="51"/>
      <c r="DR141" s="51"/>
      <c r="DS141" s="51"/>
      <c r="DT141" s="51"/>
      <c r="DU141" s="181"/>
    </row>
    <row r="142" spans="1:125" ht="15" x14ac:dyDescent="0.25">
      <c r="A142" s="50">
        <v>2017</v>
      </c>
      <c r="B142" s="51" t="s">
        <v>421</v>
      </c>
      <c r="C142" s="50" t="s">
        <v>422</v>
      </c>
      <c r="D142" s="53" t="s">
        <v>422</v>
      </c>
      <c r="E142" s="50" t="s">
        <v>36</v>
      </c>
      <c r="F142" s="54">
        <v>8741975</v>
      </c>
      <c r="G142" s="54">
        <v>61885326</v>
      </c>
      <c r="H142" s="54">
        <v>12874210</v>
      </c>
      <c r="I142" s="55">
        <v>71435817</v>
      </c>
      <c r="J142" s="50"/>
      <c r="K142" s="50" t="s">
        <v>2032</v>
      </c>
      <c r="L142" s="58" t="s">
        <v>2032</v>
      </c>
      <c r="M142" s="58" t="s">
        <v>2032</v>
      </c>
      <c r="N142" s="58" t="s">
        <v>2032</v>
      </c>
      <c r="O142" s="58" t="s">
        <v>2032</v>
      </c>
      <c r="P142" s="59"/>
      <c r="Q142" s="60">
        <v>44009007</v>
      </c>
      <c r="R142" s="60">
        <v>252291</v>
      </c>
      <c r="S142" s="60">
        <v>10356848</v>
      </c>
      <c r="T142" s="60">
        <v>15977147</v>
      </c>
      <c r="U142" s="60">
        <v>1404545</v>
      </c>
      <c r="V142" s="79"/>
      <c r="W142" s="90">
        <f t="shared" si="857"/>
        <v>71999838</v>
      </c>
      <c r="X142" s="101">
        <v>24774649</v>
      </c>
      <c r="Y142" s="50" t="s">
        <v>167</v>
      </c>
      <c r="Z142" s="50"/>
      <c r="AA142" s="51" t="str">
        <f t="shared" si="934"/>
        <v/>
      </c>
      <c r="AB142" s="68" t="str">
        <f t="shared" si="935"/>
        <v/>
      </c>
      <c r="AC142" s="68" t="str">
        <f t="shared" si="936"/>
        <v/>
      </c>
      <c r="AD142" s="68" t="str">
        <f t="shared" si="937"/>
        <v/>
      </c>
      <c r="AE142" s="68" t="str">
        <f t="shared" si="938"/>
        <v/>
      </c>
      <c r="AF142" s="68" t="str">
        <f t="shared" si="939"/>
        <v/>
      </c>
      <c r="AG142" s="67" t="str">
        <f t="shared" si="7"/>
        <v/>
      </c>
      <c r="AH142" s="51"/>
      <c r="AI142" s="51" t="str">
        <f t="shared" si="8"/>
        <v/>
      </c>
      <c r="AJ142" s="68" t="str">
        <f t="shared" si="9"/>
        <v/>
      </c>
      <c r="AK142" s="68" t="str">
        <f t="shared" si="10"/>
        <v/>
      </c>
      <c r="AL142" s="68" t="str">
        <f t="shared" si="11"/>
        <v/>
      </c>
      <c r="AM142" s="68" t="str">
        <f t="shared" si="12"/>
        <v/>
      </c>
      <c r="AN142" s="68" t="str">
        <f t="shared" si="13"/>
        <v/>
      </c>
      <c r="AO142" s="67" t="str">
        <f t="shared" si="14"/>
        <v/>
      </c>
      <c r="AP142" s="51"/>
      <c r="AQ142" s="51" t="str">
        <f t="shared" si="15"/>
        <v/>
      </c>
      <c r="AR142" s="68" t="str">
        <f t="shared" si="16"/>
        <v/>
      </c>
      <c r="AS142" s="68" t="str">
        <f t="shared" si="17"/>
        <v/>
      </c>
      <c r="AT142" s="68" t="str">
        <f t="shared" si="18"/>
        <v/>
      </c>
      <c r="AU142" s="68" t="str">
        <f t="shared" si="19"/>
        <v/>
      </c>
      <c r="AV142" s="68" t="str">
        <f t="shared" si="20"/>
        <v/>
      </c>
      <c r="AW142" s="67" t="str">
        <f t="shared" si="21"/>
        <v/>
      </c>
      <c r="AX142" s="51"/>
      <c r="AY142" s="51" t="str">
        <f t="shared" si="22"/>
        <v/>
      </c>
      <c r="AZ142" s="68" t="str">
        <f t="shared" si="23"/>
        <v/>
      </c>
      <c r="BA142" s="68" t="str">
        <f t="shared" si="24"/>
        <v/>
      </c>
      <c r="BB142" s="68" t="str">
        <f t="shared" si="25"/>
        <v/>
      </c>
      <c r="BC142" s="68" t="str">
        <f t="shared" si="26"/>
        <v/>
      </c>
      <c r="BD142" s="68" t="str">
        <f t="shared" si="27"/>
        <v/>
      </c>
      <c r="BE142" s="68" t="str">
        <f t="shared" si="28"/>
        <v/>
      </c>
      <c r="BF142" s="51"/>
      <c r="BG142" s="69" t="str">
        <f t="shared" si="29"/>
        <v/>
      </c>
      <c r="BH142" s="67" t="str">
        <f t="shared" si="30"/>
        <v/>
      </c>
      <c r="BI142" s="67" t="str">
        <f t="shared" si="31"/>
        <v/>
      </c>
      <c r="BJ142" s="67" t="str">
        <f t="shared" si="32"/>
        <v/>
      </c>
      <c r="BK142" s="67" t="str">
        <f t="shared" si="33"/>
        <v/>
      </c>
      <c r="BL142" s="67" t="str">
        <f t="shared" si="34"/>
        <v/>
      </c>
      <c r="BM142" s="65" t="str">
        <f t="shared" si="35"/>
        <v/>
      </c>
      <c r="BN142" s="51"/>
      <c r="BO142" s="51" t="str">
        <f t="shared" si="940"/>
        <v/>
      </c>
      <c r="BP142" s="51" t="str">
        <f t="shared" si="941"/>
        <v/>
      </c>
      <c r="BQ142" s="51" t="str">
        <f t="shared" si="942"/>
        <v/>
      </c>
      <c r="BR142" s="71">
        <f t="shared" si="943"/>
        <v>8741975</v>
      </c>
      <c r="BS142" s="69" t="str">
        <f t="shared" si="40"/>
        <v/>
      </c>
      <c r="BT142" s="51"/>
      <c r="BU142" s="68" t="str">
        <f t="shared" si="944"/>
        <v/>
      </c>
      <c r="BV142" s="68" t="str">
        <f t="shared" si="945"/>
        <v/>
      </c>
      <c r="BW142" s="68" t="str">
        <f t="shared" si="946"/>
        <v/>
      </c>
      <c r="BX142" s="65">
        <f t="shared" si="947"/>
        <v>71435817</v>
      </c>
      <c r="BY142" s="67" t="str">
        <f t="shared" si="44"/>
        <v/>
      </c>
      <c r="BZ142" s="68"/>
      <c r="CA142" s="65" t="str">
        <f t="shared" si="45"/>
        <v/>
      </c>
      <c r="CB142" s="67" t="str">
        <f t="shared" si="46"/>
        <v/>
      </c>
      <c r="CC142" s="67" t="str">
        <f t="shared" si="47"/>
        <v/>
      </c>
      <c r="CD142" s="67">
        <f t="shared" si="48"/>
        <v>24774649</v>
      </c>
      <c r="CE142" s="67" t="str">
        <f t="shared" si="49"/>
        <v/>
      </c>
      <c r="CF142" s="68"/>
      <c r="CG142" s="68" t="str">
        <f t="shared" si="948"/>
        <v/>
      </c>
      <c r="CH142" s="68" t="str">
        <f t="shared" si="949"/>
        <v/>
      </c>
      <c r="CI142" s="68" t="str">
        <f t="shared" si="950"/>
        <v/>
      </c>
      <c r="CJ142" s="65">
        <f t="shared" si="951"/>
        <v>71999838</v>
      </c>
      <c r="CK142" s="67" t="str">
        <f t="shared" si="54"/>
        <v/>
      </c>
      <c r="CL142" s="68"/>
      <c r="CM142" s="68" t="str">
        <f t="shared" si="952"/>
        <v/>
      </c>
      <c r="CN142" s="68" t="str">
        <f t="shared" si="953"/>
        <v/>
      </c>
      <c r="CO142" s="68" t="str">
        <f t="shared" si="954"/>
        <v/>
      </c>
      <c r="CP142" s="65">
        <f t="shared" si="955"/>
        <v>44009007</v>
      </c>
      <c r="CQ142" s="67" t="str">
        <f t="shared" si="59"/>
        <v/>
      </c>
      <c r="CR142" s="68"/>
      <c r="CS142" s="68" t="str">
        <f t="shared" si="956"/>
        <v/>
      </c>
      <c r="CT142" s="68" t="str">
        <f t="shared" si="957"/>
        <v/>
      </c>
      <c r="CU142" s="68" t="str">
        <f t="shared" si="958"/>
        <v/>
      </c>
      <c r="CV142" s="65">
        <f t="shared" si="959"/>
        <v>252291</v>
      </c>
      <c r="CW142" s="67" t="str">
        <f t="shared" si="64"/>
        <v/>
      </c>
      <c r="CX142" s="68"/>
      <c r="CY142" s="68" t="str">
        <f t="shared" si="960"/>
        <v/>
      </c>
      <c r="CZ142" s="68" t="str">
        <f t="shared" si="961"/>
        <v/>
      </c>
      <c r="DA142" s="68" t="str">
        <f t="shared" si="962"/>
        <v/>
      </c>
      <c r="DB142" s="65">
        <f t="shared" si="963"/>
        <v>10356848</v>
      </c>
      <c r="DC142" s="67" t="str">
        <f t="shared" si="69"/>
        <v/>
      </c>
      <c r="DD142" s="68"/>
      <c r="DE142" s="68" t="str">
        <f t="shared" si="964"/>
        <v/>
      </c>
      <c r="DF142" s="51" t="str">
        <f t="shared" si="965"/>
        <v/>
      </c>
      <c r="DG142" s="51" t="str">
        <f t="shared" si="966"/>
        <v/>
      </c>
      <c r="DH142" s="65">
        <f t="shared" si="967"/>
        <v>15977147</v>
      </c>
      <c r="DI142" s="69" t="str">
        <f t="shared" si="74"/>
        <v/>
      </c>
      <c r="DJ142" s="51"/>
      <c r="DK142" s="51" t="str">
        <f t="shared" si="968"/>
        <v/>
      </c>
      <c r="DL142" s="51" t="str">
        <f t="shared" si="969"/>
        <v/>
      </c>
      <c r="DM142" s="51" t="str">
        <f t="shared" si="970"/>
        <v/>
      </c>
      <c r="DN142" s="65">
        <f t="shared" si="971"/>
        <v>1404545</v>
      </c>
      <c r="DO142" s="69" t="str">
        <f t="shared" si="79"/>
        <v/>
      </c>
      <c r="DP142" s="51"/>
      <c r="DQ142" s="51"/>
      <c r="DR142" s="51"/>
      <c r="DS142" s="51"/>
      <c r="DT142" s="51"/>
      <c r="DU142" s="181"/>
    </row>
    <row r="143" spans="1:125" ht="15" x14ac:dyDescent="0.25">
      <c r="A143" s="56">
        <v>2018</v>
      </c>
      <c r="B143" s="51" t="s">
        <v>421</v>
      </c>
      <c r="C143" s="50" t="s">
        <v>422</v>
      </c>
      <c r="D143" s="53" t="s">
        <v>422</v>
      </c>
      <c r="E143" s="50" t="s">
        <v>36</v>
      </c>
      <c r="F143" s="89">
        <v>8583410</v>
      </c>
      <c r="G143" s="89">
        <v>70495220</v>
      </c>
      <c r="H143" s="89">
        <v>13314632</v>
      </c>
      <c r="I143" s="90">
        <v>77330050</v>
      </c>
      <c r="J143" s="56" t="s">
        <v>440</v>
      </c>
      <c r="K143" s="50" t="s">
        <v>2032</v>
      </c>
      <c r="L143" s="58"/>
      <c r="M143" s="58"/>
      <c r="N143" s="112">
        <v>77330050</v>
      </c>
      <c r="O143" s="58"/>
      <c r="P143" s="91"/>
      <c r="Q143" s="92">
        <v>45538868</v>
      </c>
      <c r="R143" s="92">
        <v>319482</v>
      </c>
      <c r="S143" s="92">
        <v>12855801</v>
      </c>
      <c r="T143" s="92">
        <v>18991277</v>
      </c>
      <c r="U143" s="92">
        <v>0</v>
      </c>
      <c r="V143" s="94"/>
      <c r="W143" s="90">
        <f t="shared" si="857"/>
        <v>77705428</v>
      </c>
      <c r="X143" s="90">
        <v>6906105</v>
      </c>
      <c r="Y143" s="56" t="s">
        <v>167</v>
      </c>
      <c r="Z143" s="50"/>
      <c r="AA143" s="102"/>
      <c r="AB143" s="64"/>
      <c r="AC143" s="64"/>
      <c r="AD143" s="64"/>
      <c r="AE143" s="65"/>
      <c r="AF143" s="65"/>
      <c r="AG143" s="67" t="str">
        <f t="shared" si="7"/>
        <v/>
      </c>
      <c r="AH143" s="51"/>
      <c r="AI143" s="51" t="str">
        <f t="shared" si="8"/>
        <v/>
      </c>
      <c r="AJ143" s="68" t="str">
        <f t="shared" si="9"/>
        <v/>
      </c>
      <c r="AK143" s="68" t="str">
        <f t="shared" si="10"/>
        <v/>
      </c>
      <c r="AL143" s="68" t="str">
        <f t="shared" si="11"/>
        <v/>
      </c>
      <c r="AM143" s="68" t="str">
        <f t="shared" si="12"/>
        <v/>
      </c>
      <c r="AN143" s="68" t="str">
        <f t="shared" si="13"/>
        <v/>
      </c>
      <c r="AO143" s="67" t="str">
        <f t="shared" si="14"/>
        <v/>
      </c>
      <c r="AP143" s="51"/>
      <c r="AQ143" s="51" t="str">
        <f t="shared" si="15"/>
        <v/>
      </c>
      <c r="AR143" s="68" t="str">
        <f t="shared" si="16"/>
        <v/>
      </c>
      <c r="AS143" s="68" t="str">
        <f t="shared" si="17"/>
        <v/>
      </c>
      <c r="AT143" s="68" t="str">
        <f t="shared" si="18"/>
        <v/>
      </c>
      <c r="AU143" s="68" t="str">
        <f t="shared" si="19"/>
        <v/>
      </c>
      <c r="AV143" s="68" t="str">
        <f t="shared" si="20"/>
        <v/>
      </c>
      <c r="AW143" s="67" t="str">
        <f t="shared" si="21"/>
        <v/>
      </c>
      <c r="AX143" s="51"/>
      <c r="AY143" s="51" t="str">
        <f t="shared" si="22"/>
        <v/>
      </c>
      <c r="AZ143" s="68" t="str">
        <f t="shared" si="23"/>
        <v/>
      </c>
      <c r="BA143" s="68" t="str">
        <f t="shared" si="24"/>
        <v/>
      </c>
      <c r="BB143" s="68" t="str">
        <f t="shared" si="25"/>
        <v/>
      </c>
      <c r="BC143" s="68" t="str">
        <f t="shared" si="26"/>
        <v/>
      </c>
      <c r="BD143" s="68" t="str">
        <f t="shared" si="27"/>
        <v/>
      </c>
      <c r="BE143" s="68" t="str">
        <f t="shared" si="28"/>
        <v/>
      </c>
      <c r="BF143" s="51"/>
      <c r="BG143" s="69" t="str">
        <f t="shared" si="29"/>
        <v/>
      </c>
      <c r="BH143" s="67" t="str">
        <f t="shared" si="30"/>
        <v/>
      </c>
      <c r="BI143" s="67" t="str">
        <f t="shared" si="31"/>
        <v/>
      </c>
      <c r="BJ143" s="67" t="str">
        <f t="shared" si="32"/>
        <v/>
      </c>
      <c r="BK143" s="67" t="str">
        <f t="shared" si="33"/>
        <v/>
      </c>
      <c r="BL143" s="67" t="str">
        <f t="shared" si="34"/>
        <v/>
      </c>
      <c r="BM143" s="65" t="str">
        <f t="shared" si="35"/>
        <v/>
      </c>
      <c r="BN143" s="70"/>
      <c r="BO143" s="70"/>
      <c r="BP143" s="51"/>
      <c r="BQ143" s="51"/>
      <c r="BR143" s="51"/>
      <c r="BS143" s="96">
        <f t="shared" si="40"/>
        <v>8583410</v>
      </c>
      <c r="BT143" s="70"/>
      <c r="BU143" s="65"/>
      <c r="BV143" s="68"/>
      <c r="BW143" s="68"/>
      <c r="BX143" s="68"/>
      <c r="BY143" s="67">
        <f t="shared" si="44"/>
        <v>77330050</v>
      </c>
      <c r="BZ143" s="65"/>
      <c r="CA143" s="65" t="str">
        <f t="shared" si="45"/>
        <v/>
      </c>
      <c r="CB143" s="67" t="str">
        <f t="shared" si="46"/>
        <v/>
      </c>
      <c r="CC143" s="67" t="str">
        <f t="shared" si="47"/>
        <v/>
      </c>
      <c r="CD143" s="67" t="str">
        <f t="shared" si="48"/>
        <v/>
      </c>
      <c r="CE143" s="67">
        <f t="shared" si="49"/>
        <v>6906105</v>
      </c>
      <c r="CF143" s="65"/>
      <c r="CG143" s="65"/>
      <c r="CH143" s="68"/>
      <c r="CI143" s="68"/>
      <c r="CJ143" s="68"/>
      <c r="CK143" s="67">
        <f t="shared" si="54"/>
        <v>77705428</v>
      </c>
      <c r="CL143" s="65"/>
      <c r="CM143" s="65"/>
      <c r="CN143" s="68"/>
      <c r="CO143" s="68"/>
      <c r="CP143" s="68"/>
      <c r="CQ143" s="67">
        <f t="shared" si="59"/>
        <v>45538868</v>
      </c>
      <c r="CR143" s="65"/>
      <c r="CS143" s="65"/>
      <c r="CT143" s="68"/>
      <c r="CU143" s="68"/>
      <c r="CV143" s="68"/>
      <c r="CW143" s="67">
        <f t="shared" si="64"/>
        <v>319482</v>
      </c>
      <c r="CX143" s="65"/>
      <c r="CY143" s="65"/>
      <c r="CZ143" s="68"/>
      <c r="DA143" s="68"/>
      <c r="DB143" s="68"/>
      <c r="DC143" s="67">
        <f t="shared" si="69"/>
        <v>12855801</v>
      </c>
      <c r="DD143" s="65"/>
      <c r="DE143" s="65"/>
      <c r="DF143" s="51"/>
      <c r="DG143" s="51"/>
      <c r="DH143" s="51"/>
      <c r="DI143" s="67">
        <f t="shared" si="74"/>
        <v>18991277</v>
      </c>
      <c r="DJ143" s="70"/>
      <c r="DK143" s="70"/>
      <c r="DL143" s="51"/>
      <c r="DM143" s="51"/>
      <c r="DN143" s="51"/>
      <c r="DO143" s="67">
        <f t="shared" si="79"/>
        <v>45538868</v>
      </c>
      <c r="DP143" s="51"/>
      <c r="DQ143" s="51"/>
      <c r="DR143" s="51"/>
      <c r="DS143" s="51"/>
      <c r="DT143" s="51"/>
      <c r="DU143" s="181"/>
    </row>
    <row r="144" spans="1:125" ht="15" x14ac:dyDescent="0.25">
      <c r="A144" s="50"/>
      <c r="B144" s="51"/>
      <c r="C144" s="50"/>
      <c r="D144" s="53"/>
      <c r="E144" s="50"/>
      <c r="F144" s="54"/>
      <c r="G144" s="54"/>
      <c r="H144" s="54"/>
      <c r="I144" s="55"/>
      <c r="J144" s="50"/>
      <c r="K144" s="50" t="s">
        <v>2032</v>
      </c>
      <c r="L144" s="58"/>
      <c r="M144" s="58"/>
      <c r="N144" s="58"/>
      <c r="O144" s="58"/>
      <c r="P144" s="59"/>
      <c r="Q144" s="60"/>
      <c r="R144" s="60"/>
      <c r="S144" s="60"/>
      <c r="T144" s="60"/>
      <c r="U144" s="60"/>
      <c r="V144" s="79"/>
      <c r="W144" s="90">
        <f t="shared" si="857"/>
        <v>0</v>
      </c>
      <c r="X144" s="101"/>
      <c r="Y144" s="50"/>
      <c r="Z144" s="50"/>
      <c r="AA144" s="102"/>
      <c r="AB144" s="64"/>
      <c r="AC144" s="64"/>
      <c r="AD144" s="64"/>
      <c r="AE144" s="65"/>
      <c r="AF144" s="65"/>
      <c r="AG144" s="67" t="str">
        <f t="shared" si="7"/>
        <v/>
      </c>
      <c r="AH144" s="51"/>
      <c r="AI144" s="51" t="str">
        <f t="shared" si="8"/>
        <v/>
      </c>
      <c r="AJ144" s="68" t="str">
        <f t="shared" si="9"/>
        <v/>
      </c>
      <c r="AK144" s="68" t="str">
        <f t="shared" si="10"/>
        <v/>
      </c>
      <c r="AL144" s="68" t="str">
        <f t="shared" si="11"/>
        <v/>
      </c>
      <c r="AM144" s="68" t="str">
        <f t="shared" si="12"/>
        <v/>
      </c>
      <c r="AN144" s="68" t="str">
        <f t="shared" si="13"/>
        <v/>
      </c>
      <c r="AO144" s="67" t="str">
        <f t="shared" si="14"/>
        <v/>
      </c>
      <c r="AP144" s="51"/>
      <c r="AQ144" s="51" t="str">
        <f t="shared" si="15"/>
        <v/>
      </c>
      <c r="AR144" s="68" t="str">
        <f t="shared" si="16"/>
        <v/>
      </c>
      <c r="AS144" s="68" t="str">
        <f t="shared" si="17"/>
        <v/>
      </c>
      <c r="AT144" s="68" t="str">
        <f t="shared" si="18"/>
        <v/>
      </c>
      <c r="AU144" s="68" t="str">
        <f t="shared" si="19"/>
        <v/>
      </c>
      <c r="AV144" s="68" t="str">
        <f t="shared" si="20"/>
        <v/>
      </c>
      <c r="AW144" s="67" t="str">
        <f t="shared" si="21"/>
        <v/>
      </c>
      <c r="AX144" s="51"/>
      <c r="AY144" s="51" t="str">
        <f t="shared" si="22"/>
        <v/>
      </c>
      <c r="AZ144" s="68" t="str">
        <f t="shared" si="23"/>
        <v/>
      </c>
      <c r="BA144" s="68" t="str">
        <f t="shared" si="24"/>
        <v/>
      </c>
      <c r="BB144" s="68" t="str">
        <f t="shared" si="25"/>
        <v/>
      </c>
      <c r="BC144" s="68" t="str">
        <f t="shared" si="26"/>
        <v/>
      </c>
      <c r="BD144" s="68" t="str">
        <f t="shared" si="27"/>
        <v/>
      </c>
      <c r="BE144" s="68" t="str">
        <f t="shared" si="28"/>
        <v/>
      </c>
      <c r="BF144" s="51"/>
      <c r="BG144" s="69" t="str">
        <f t="shared" si="29"/>
        <v/>
      </c>
      <c r="BH144" s="67" t="str">
        <f t="shared" si="30"/>
        <v/>
      </c>
      <c r="BI144" s="67" t="str">
        <f t="shared" si="31"/>
        <v/>
      </c>
      <c r="BJ144" s="67" t="str">
        <f t="shared" si="32"/>
        <v/>
      </c>
      <c r="BK144" s="67" t="str">
        <f t="shared" si="33"/>
        <v/>
      </c>
      <c r="BL144" s="67" t="str">
        <f t="shared" si="34"/>
        <v/>
      </c>
      <c r="BM144" s="65" t="str">
        <f t="shared" si="35"/>
        <v/>
      </c>
      <c r="BN144" s="70"/>
      <c r="BO144" s="70"/>
      <c r="BP144" s="51"/>
      <c r="BQ144" s="51"/>
      <c r="BR144" s="51"/>
      <c r="BS144" s="69" t="str">
        <f t="shared" si="40"/>
        <v/>
      </c>
      <c r="BT144" s="70"/>
      <c r="BU144" s="65"/>
      <c r="BV144" s="68"/>
      <c r="BW144" s="68"/>
      <c r="BX144" s="68"/>
      <c r="BY144" s="67" t="str">
        <f t="shared" si="44"/>
        <v/>
      </c>
      <c r="BZ144" s="65"/>
      <c r="CA144" s="65" t="str">
        <f t="shared" si="45"/>
        <v/>
      </c>
      <c r="CB144" s="67" t="str">
        <f t="shared" si="46"/>
        <v/>
      </c>
      <c r="CC144" s="67" t="str">
        <f t="shared" si="47"/>
        <v/>
      </c>
      <c r="CD144" s="67" t="str">
        <f t="shared" si="48"/>
        <v/>
      </c>
      <c r="CE144" s="67" t="str">
        <f t="shared" si="49"/>
        <v/>
      </c>
      <c r="CF144" s="65"/>
      <c r="CG144" s="65"/>
      <c r="CH144" s="68"/>
      <c r="CI144" s="68"/>
      <c r="CJ144" s="68"/>
      <c r="CK144" s="67" t="str">
        <f t="shared" si="54"/>
        <v/>
      </c>
      <c r="CL144" s="65"/>
      <c r="CM144" s="65"/>
      <c r="CN144" s="68"/>
      <c r="CO144" s="68"/>
      <c r="CP144" s="68"/>
      <c r="CQ144" s="67" t="str">
        <f t="shared" si="59"/>
        <v/>
      </c>
      <c r="CR144" s="65"/>
      <c r="CS144" s="65"/>
      <c r="CT144" s="68"/>
      <c r="CU144" s="68"/>
      <c r="CV144" s="68"/>
      <c r="CW144" s="67" t="str">
        <f t="shared" si="64"/>
        <v/>
      </c>
      <c r="CX144" s="65"/>
      <c r="CY144" s="65"/>
      <c r="CZ144" s="68"/>
      <c r="DA144" s="68"/>
      <c r="DB144" s="68"/>
      <c r="DC144" s="67" t="str">
        <f t="shared" si="69"/>
        <v/>
      </c>
      <c r="DD144" s="65"/>
      <c r="DE144" s="65"/>
      <c r="DF144" s="51"/>
      <c r="DG144" s="51"/>
      <c r="DH144" s="51"/>
      <c r="DI144" s="69" t="str">
        <f t="shared" si="74"/>
        <v/>
      </c>
      <c r="DJ144" s="70"/>
      <c r="DK144" s="70"/>
      <c r="DL144" s="51"/>
      <c r="DM144" s="51"/>
      <c r="DN144" s="51"/>
      <c r="DO144" s="69" t="str">
        <f t="shared" si="79"/>
        <v/>
      </c>
      <c r="DP144" s="51"/>
      <c r="DQ144" s="51"/>
      <c r="DR144" s="51"/>
      <c r="DS144" s="51"/>
      <c r="DT144" s="51"/>
      <c r="DU144" s="181"/>
    </row>
    <row r="145" spans="1:125" ht="15" x14ac:dyDescent="0.25">
      <c r="A145" s="50">
        <v>2014</v>
      </c>
      <c r="B145" s="51" t="s">
        <v>483</v>
      </c>
      <c r="C145" s="50" t="s">
        <v>484</v>
      </c>
      <c r="D145" s="53" t="s">
        <v>347</v>
      </c>
      <c r="E145" s="50" t="s">
        <v>98</v>
      </c>
      <c r="F145" s="54">
        <v>3900253</v>
      </c>
      <c r="G145" s="54">
        <v>18732089</v>
      </c>
      <c r="H145" s="54">
        <v>2596837</v>
      </c>
      <c r="I145" s="55">
        <v>18520533</v>
      </c>
      <c r="J145" s="50"/>
      <c r="K145" s="50" t="s">
        <v>2032</v>
      </c>
      <c r="L145" s="58" t="s">
        <v>2032</v>
      </c>
      <c r="M145" s="58" t="s">
        <v>2032</v>
      </c>
      <c r="N145" s="58" t="s">
        <v>2032</v>
      </c>
      <c r="O145" s="58" t="s">
        <v>2032</v>
      </c>
      <c r="P145" s="59"/>
      <c r="Q145" s="60">
        <v>9728029</v>
      </c>
      <c r="R145" s="60">
        <v>192000</v>
      </c>
      <c r="S145" s="60">
        <v>3198697</v>
      </c>
      <c r="T145" s="60">
        <v>5301348</v>
      </c>
      <c r="U145" s="60">
        <v>679485</v>
      </c>
      <c r="V145" s="79"/>
      <c r="W145" s="90">
        <f t="shared" si="857"/>
        <v>19099559</v>
      </c>
      <c r="X145" s="101">
        <v>1257144</v>
      </c>
      <c r="Y145" s="50"/>
      <c r="Z145" s="50" t="s">
        <v>347</v>
      </c>
      <c r="AA145" s="62">
        <f t="shared" ref="AA145:AA148" si="972">IF(A145 =2014,IF(Y145 ="",F145,""),"")</f>
        <v>3900253</v>
      </c>
      <c r="AB145" s="64">
        <f t="shared" ref="AB145:AB148" si="973">IF(A145 =2014,IF(Y145 ="",I145,""),"")</f>
        <v>18520533</v>
      </c>
      <c r="AC145" s="64">
        <f t="shared" ref="AC145:AC148" si="974">IF(A145 =2014,IF(Y145 ="",Q145,""),"")</f>
        <v>9728029</v>
      </c>
      <c r="AD145" s="64">
        <f t="shared" ref="AD145:AD148" si="975">IF(A145 =2014,IF(Y145 ="",R145,""),"")</f>
        <v>192000</v>
      </c>
      <c r="AE145" s="65">
        <f t="shared" ref="AE145:AE148" si="976">IF(A145 =2014,IF(Y145 ="",S145,""),"")</f>
        <v>3198697</v>
      </c>
      <c r="AF145" s="65">
        <f t="shared" ref="AF145:AF148" si="977">IF(A145 =2014,IF(Y145 ="",T145+U145,""),"")</f>
        <v>5980833</v>
      </c>
      <c r="AG145" s="67">
        <f t="shared" si="7"/>
        <v>1257144</v>
      </c>
      <c r="AH145" s="51"/>
      <c r="AI145" s="51" t="str">
        <f t="shared" si="8"/>
        <v/>
      </c>
      <c r="AJ145" s="68" t="str">
        <f t="shared" si="9"/>
        <v/>
      </c>
      <c r="AK145" s="68" t="str">
        <f t="shared" si="10"/>
        <v/>
      </c>
      <c r="AL145" s="68" t="str">
        <f t="shared" si="11"/>
        <v/>
      </c>
      <c r="AM145" s="68" t="str">
        <f t="shared" si="12"/>
        <v/>
      </c>
      <c r="AN145" s="68" t="str">
        <f t="shared" si="13"/>
        <v/>
      </c>
      <c r="AO145" s="67" t="str">
        <f t="shared" si="14"/>
        <v/>
      </c>
      <c r="AP145" s="51"/>
      <c r="AQ145" s="51" t="str">
        <f t="shared" si="15"/>
        <v/>
      </c>
      <c r="AR145" s="68" t="str">
        <f t="shared" si="16"/>
        <v/>
      </c>
      <c r="AS145" s="68" t="str">
        <f t="shared" si="17"/>
        <v/>
      </c>
      <c r="AT145" s="68" t="str">
        <f t="shared" si="18"/>
        <v/>
      </c>
      <c r="AU145" s="68" t="str">
        <f t="shared" si="19"/>
        <v/>
      </c>
      <c r="AV145" s="68" t="str">
        <f t="shared" si="20"/>
        <v/>
      </c>
      <c r="AW145" s="67" t="str">
        <f t="shared" si="21"/>
        <v/>
      </c>
      <c r="AX145" s="51"/>
      <c r="AY145" s="51" t="str">
        <f t="shared" si="22"/>
        <v/>
      </c>
      <c r="AZ145" s="68" t="str">
        <f t="shared" si="23"/>
        <v/>
      </c>
      <c r="BA145" s="68" t="str">
        <f t="shared" si="24"/>
        <v/>
      </c>
      <c r="BB145" s="68" t="str">
        <f t="shared" si="25"/>
        <v/>
      </c>
      <c r="BC145" s="68" t="str">
        <f t="shared" si="26"/>
        <v/>
      </c>
      <c r="BD145" s="68" t="str">
        <f t="shared" si="27"/>
        <v/>
      </c>
      <c r="BE145" s="68" t="str">
        <f t="shared" si="28"/>
        <v/>
      </c>
      <c r="BF145" s="51"/>
      <c r="BG145" s="69" t="str">
        <f t="shared" si="29"/>
        <v/>
      </c>
      <c r="BH145" s="67" t="str">
        <f t="shared" si="30"/>
        <v/>
      </c>
      <c r="BI145" s="67" t="str">
        <f t="shared" si="31"/>
        <v/>
      </c>
      <c r="BJ145" s="67" t="str">
        <f t="shared" si="32"/>
        <v/>
      </c>
      <c r="BK145" s="67" t="str">
        <f t="shared" si="33"/>
        <v/>
      </c>
      <c r="BL145" s="67" t="str">
        <f t="shared" si="34"/>
        <v/>
      </c>
      <c r="BM145" s="65" t="str">
        <f t="shared" si="35"/>
        <v/>
      </c>
      <c r="BN145" s="70"/>
      <c r="BO145" s="71">
        <f t="shared" ref="BO145:BO148" si="978">IF(A145 =2014,F145,"")</f>
        <v>3900253</v>
      </c>
      <c r="BP145" s="51" t="str">
        <f t="shared" ref="BP145:BP148" si="979">IF(A145 =2015,F145,"")</f>
        <v/>
      </c>
      <c r="BQ145" s="51" t="str">
        <f t="shared" ref="BQ145:BQ148" si="980">IF(A145 =2016,F145,"")</f>
        <v/>
      </c>
      <c r="BR145" s="51" t="str">
        <f t="shared" ref="BR145:BR148" si="981">IF(A145 =2017,F145,"")</f>
        <v/>
      </c>
      <c r="BS145" s="69" t="str">
        <f t="shared" si="40"/>
        <v/>
      </c>
      <c r="BT145" s="70"/>
      <c r="BU145" s="65">
        <f t="shared" ref="BU145:BU148" si="982">IF(A145 =2014,I145,"")</f>
        <v>18520533</v>
      </c>
      <c r="BV145" s="68" t="str">
        <f t="shared" ref="BV145:BV148" si="983">IF(A145 =2015,I145,"")</f>
        <v/>
      </c>
      <c r="BW145" s="68" t="str">
        <f t="shared" ref="BW145:BW148" si="984">IF(A145 =2016,I145,"")</f>
        <v/>
      </c>
      <c r="BX145" s="68" t="str">
        <f t="shared" ref="BX145:BX148" si="985">IF(A145 =2017,I145,"")</f>
        <v/>
      </c>
      <c r="BY145" s="67" t="str">
        <f t="shared" si="44"/>
        <v/>
      </c>
      <c r="BZ145" s="65"/>
      <c r="CA145" s="65">
        <f t="shared" si="45"/>
        <v>1257144</v>
      </c>
      <c r="CB145" s="67" t="str">
        <f t="shared" si="46"/>
        <v/>
      </c>
      <c r="CC145" s="67" t="str">
        <f t="shared" si="47"/>
        <v/>
      </c>
      <c r="CD145" s="67" t="str">
        <f t="shared" si="48"/>
        <v/>
      </c>
      <c r="CE145" s="67" t="str">
        <f t="shared" si="49"/>
        <v/>
      </c>
      <c r="CF145" s="65"/>
      <c r="CG145" s="65">
        <f t="shared" ref="CG145:CG148" si="986">IF(A145 =2014,Q145+R145+S145+T145+U145,"")</f>
        <v>19099559</v>
      </c>
      <c r="CH145" s="68" t="str">
        <f t="shared" ref="CH145:CH148" si="987">IF(A145 =2015,Q145+R145+S145+T145+U145,"")</f>
        <v/>
      </c>
      <c r="CI145" s="68" t="str">
        <f t="shared" ref="CI145:CI148" si="988">IF(A145 =2016,Q145+R145+S145+T145+U145,"")</f>
        <v/>
      </c>
      <c r="CJ145" s="68" t="str">
        <f t="shared" ref="CJ145:CJ148" si="989">IF(A145 =2017,Q145+R145+S145+T145+U145,"")</f>
        <v/>
      </c>
      <c r="CK145" s="67" t="str">
        <f t="shared" si="54"/>
        <v/>
      </c>
      <c r="CL145" s="65"/>
      <c r="CM145" s="65">
        <f t="shared" ref="CM145:CM148" si="990">IF(A145 =2014,Q145,"")</f>
        <v>9728029</v>
      </c>
      <c r="CN145" s="68" t="str">
        <f t="shared" ref="CN145:CN148" si="991">IF(A145 =2015,Q145,"")</f>
        <v/>
      </c>
      <c r="CO145" s="68" t="str">
        <f t="shared" ref="CO145:CO148" si="992">IF(A145 =2016,Q145,"")</f>
        <v/>
      </c>
      <c r="CP145" s="68" t="str">
        <f t="shared" ref="CP145:CP148" si="993">IF(A145 =2017,Q145,"")</f>
        <v/>
      </c>
      <c r="CQ145" s="67" t="str">
        <f t="shared" si="59"/>
        <v/>
      </c>
      <c r="CR145" s="65"/>
      <c r="CS145" s="65">
        <f t="shared" ref="CS145:CS148" si="994">IF(A145 =2014,R145,"")</f>
        <v>192000</v>
      </c>
      <c r="CT145" s="68" t="str">
        <f t="shared" ref="CT145:CT148" si="995">IF(A145 =2015,R145,"")</f>
        <v/>
      </c>
      <c r="CU145" s="68" t="str">
        <f t="shared" ref="CU145:CU148" si="996">IF(A145 =2016,R145,"")</f>
        <v/>
      </c>
      <c r="CV145" s="68" t="str">
        <f t="shared" ref="CV145:CV148" si="997">IF(A145 =2017,R145,"")</f>
        <v/>
      </c>
      <c r="CW145" s="67" t="str">
        <f t="shared" si="64"/>
        <v/>
      </c>
      <c r="CX145" s="65"/>
      <c r="CY145" s="65">
        <f t="shared" ref="CY145:CY148" si="998">IF(A145 =2014,S145,"")</f>
        <v>3198697</v>
      </c>
      <c r="CZ145" s="68" t="str">
        <f t="shared" ref="CZ145:CZ148" si="999">IF(A145 =2015,S145,"")</f>
        <v/>
      </c>
      <c r="DA145" s="68" t="str">
        <f t="shared" ref="DA145:DA148" si="1000">IF(A145 =2016,S145,"")</f>
        <v/>
      </c>
      <c r="DB145" s="68" t="str">
        <f t="shared" ref="DB145:DB148" si="1001">IF(A145 =2017,S145,"")</f>
        <v/>
      </c>
      <c r="DC145" s="67" t="str">
        <f t="shared" si="69"/>
        <v/>
      </c>
      <c r="DD145" s="65"/>
      <c r="DE145" s="65">
        <f t="shared" ref="DE145:DE148" si="1002">IF(A145 =2014,T145,"")</f>
        <v>5301348</v>
      </c>
      <c r="DF145" s="51" t="str">
        <f t="shared" ref="DF145:DF148" si="1003">IF(A145 =2015,T145,"")</f>
        <v/>
      </c>
      <c r="DG145" s="51" t="str">
        <f t="shared" ref="DG145:DG148" si="1004">IF(A145 =2016,T145,"")</f>
        <v/>
      </c>
      <c r="DH145" s="51" t="str">
        <f t="shared" ref="DH145:DH148" si="1005">IF(A145 =2017,T145,"")</f>
        <v/>
      </c>
      <c r="DI145" s="69" t="str">
        <f t="shared" si="74"/>
        <v/>
      </c>
      <c r="DJ145" s="70"/>
      <c r="DK145" s="65">
        <f t="shared" ref="DK145:DK148" si="1006">IF(A145 =2014,U145,"")</f>
        <v>679485</v>
      </c>
      <c r="DL145" s="51" t="str">
        <f t="shared" ref="DL145:DL148" si="1007">IF(A145 =2015,U145,"")</f>
        <v/>
      </c>
      <c r="DM145" s="51" t="str">
        <f t="shared" ref="DM145:DM148" si="1008">IF(A145 =2016,U145,"")</f>
        <v/>
      </c>
      <c r="DN145" s="51" t="str">
        <f t="shared" ref="DN145:DN148" si="1009">IF(A145 =2017,U145,"")</f>
        <v/>
      </c>
      <c r="DO145" s="69" t="str">
        <f t="shared" si="79"/>
        <v/>
      </c>
      <c r="DP145" s="51"/>
      <c r="DQ145" s="51"/>
      <c r="DR145" s="51"/>
      <c r="DS145" s="51"/>
      <c r="DT145" s="51"/>
      <c r="DU145" s="181"/>
    </row>
    <row r="146" spans="1:125" ht="15" x14ac:dyDescent="0.25">
      <c r="A146" s="50">
        <v>2015</v>
      </c>
      <c r="B146" s="51" t="s">
        <v>483</v>
      </c>
      <c r="C146" s="50" t="s">
        <v>484</v>
      </c>
      <c r="D146" s="53" t="s">
        <v>347</v>
      </c>
      <c r="E146" s="50" t="s">
        <v>98</v>
      </c>
      <c r="F146" s="54">
        <v>3993452</v>
      </c>
      <c r="G146" s="54">
        <v>17060995</v>
      </c>
      <c r="H146" s="54">
        <v>2692522</v>
      </c>
      <c r="I146" s="55">
        <v>19370170</v>
      </c>
      <c r="J146" s="50"/>
      <c r="K146" s="50" t="s">
        <v>2032</v>
      </c>
      <c r="L146" s="58" t="s">
        <v>2032</v>
      </c>
      <c r="M146" s="58" t="s">
        <v>2032</v>
      </c>
      <c r="N146" s="58" t="s">
        <v>2032</v>
      </c>
      <c r="O146" s="58" t="s">
        <v>2032</v>
      </c>
      <c r="P146" s="59"/>
      <c r="Q146" s="60">
        <v>9123806</v>
      </c>
      <c r="R146" s="60">
        <v>174425</v>
      </c>
      <c r="S146" s="60">
        <v>3418633</v>
      </c>
      <c r="T146" s="60">
        <v>5960620</v>
      </c>
      <c r="U146" s="60">
        <v>703964</v>
      </c>
      <c r="V146" s="79"/>
      <c r="W146" s="90">
        <f t="shared" si="857"/>
        <v>19381448</v>
      </c>
      <c r="X146" s="101">
        <v>11560104</v>
      </c>
      <c r="Y146" s="50"/>
      <c r="Z146" s="50"/>
      <c r="AA146" s="51" t="str">
        <f t="shared" si="972"/>
        <v/>
      </c>
      <c r="AB146" s="68" t="str">
        <f t="shared" si="973"/>
        <v/>
      </c>
      <c r="AC146" s="68" t="str">
        <f t="shared" si="974"/>
        <v/>
      </c>
      <c r="AD146" s="68" t="str">
        <f t="shared" si="975"/>
        <v/>
      </c>
      <c r="AE146" s="68" t="str">
        <f t="shared" si="976"/>
        <v/>
      </c>
      <c r="AF146" s="68" t="str">
        <f t="shared" si="977"/>
        <v/>
      </c>
      <c r="AG146" s="67" t="str">
        <f t="shared" si="7"/>
        <v/>
      </c>
      <c r="AH146" s="51"/>
      <c r="AI146" s="80">
        <f t="shared" si="8"/>
        <v>3993452</v>
      </c>
      <c r="AJ146" s="68">
        <f t="shared" si="9"/>
        <v>19370170</v>
      </c>
      <c r="AK146" s="68">
        <f t="shared" si="10"/>
        <v>9123806</v>
      </c>
      <c r="AL146" s="68">
        <f t="shared" si="11"/>
        <v>174425</v>
      </c>
      <c r="AM146" s="68">
        <f t="shared" si="12"/>
        <v>3418633</v>
      </c>
      <c r="AN146" s="68">
        <f t="shared" si="13"/>
        <v>6664584</v>
      </c>
      <c r="AO146" s="67">
        <f t="shared" si="14"/>
        <v>11560104</v>
      </c>
      <c r="AP146" s="51"/>
      <c r="AQ146" s="51" t="str">
        <f t="shared" si="15"/>
        <v/>
      </c>
      <c r="AR146" s="68" t="str">
        <f t="shared" si="16"/>
        <v/>
      </c>
      <c r="AS146" s="68" t="str">
        <f t="shared" si="17"/>
        <v/>
      </c>
      <c r="AT146" s="68" t="str">
        <f t="shared" si="18"/>
        <v/>
      </c>
      <c r="AU146" s="68" t="str">
        <f t="shared" si="19"/>
        <v/>
      </c>
      <c r="AV146" s="68" t="str">
        <f t="shared" si="20"/>
        <v/>
      </c>
      <c r="AW146" s="67" t="str">
        <f t="shared" si="21"/>
        <v/>
      </c>
      <c r="AX146" s="51"/>
      <c r="AY146" s="51" t="str">
        <f t="shared" si="22"/>
        <v/>
      </c>
      <c r="AZ146" s="68" t="str">
        <f t="shared" si="23"/>
        <v/>
      </c>
      <c r="BA146" s="68" t="str">
        <f t="shared" si="24"/>
        <v/>
      </c>
      <c r="BB146" s="68" t="str">
        <f t="shared" si="25"/>
        <v/>
      </c>
      <c r="BC146" s="68" t="str">
        <f t="shared" si="26"/>
        <v/>
      </c>
      <c r="BD146" s="68" t="str">
        <f t="shared" si="27"/>
        <v/>
      </c>
      <c r="BE146" s="68" t="str">
        <f t="shared" si="28"/>
        <v/>
      </c>
      <c r="BF146" s="51"/>
      <c r="BG146" s="69" t="str">
        <f t="shared" si="29"/>
        <v/>
      </c>
      <c r="BH146" s="67" t="str">
        <f t="shared" si="30"/>
        <v/>
      </c>
      <c r="BI146" s="67" t="str">
        <f t="shared" si="31"/>
        <v/>
      </c>
      <c r="BJ146" s="67" t="str">
        <f t="shared" si="32"/>
        <v/>
      </c>
      <c r="BK146" s="67" t="str">
        <f t="shared" si="33"/>
        <v/>
      </c>
      <c r="BL146" s="67" t="str">
        <f t="shared" si="34"/>
        <v/>
      </c>
      <c r="BM146" s="65" t="str">
        <f t="shared" si="35"/>
        <v/>
      </c>
      <c r="BN146" s="51"/>
      <c r="BO146" s="51" t="str">
        <f t="shared" si="978"/>
        <v/>
      </c>
      <c r="BP146" s="71">
        <f t="shared" si="979"/>
        <v>3993452</v>
      </c>
      <c r="BQ146" s="51" t="str">
        <f t="shared" si="980"/>
        <v/>
      </c>
      <c r="BR146" s="51" t="str">
        <f t="shared" si="981"/>
        <v/>
      </c>
      <c r="BS146" s="69" t="str">
        <f t="shared" si="40"/>
        <v/>
      </c>
      <c r="BT146" s="51"/>
      <c r="BU146" s="68" t="str">
        <f t="shared" si="982"/>
        <v/>
      </c>
      <c r="BV146" s="65">
        <f t="shared" si="983"/>
        <v>19370170</v>
      </c>
      <c r="BW146" s="68" t="str">
        <f t="shared" si="984"/>
        <v/>
      </c>
      <c r="BX146" s="68" t="str">
        <f t="shared" si="985"/>
        <v/>
      </c>
      <c r="BY146" s="67" t="str">
        <f t="shared" si="44"/>
        <v/>
      </c>
      <c r="BZ146" s="68"/>
      <c r="CA146" s="65" t="str">
        <f t="shared" si="45"/>
        <v/>
      </c>
      <c r="CB146" s="67">
        <f t="shared" si="46"/>
        <v>11560104</v>
      </c>
      <c r="CC146" s="67" t="str">
        <f t="shared" si="47"/>
        <v/>
      </c>
      <c r="CD146" s="67" t="str">
        <f t="shared" si="48"/>
        <v/>
      </c>
      <c r="CE146" s="67" t="str">
        <f t="shared" si="49"/>
        <v/>
      </c>
      <c r="CF146" s="68"/>
      <c r="CG146" s="68" t="str">
        <f t="shared" si="986"/>
        <v/>
      </c>
      <c r="CH146" s="65">
        <f t="shared" si="987"/>
        <v>19381448</v>
      </c>
      <c r="CI146" s="68" t="str">
        <f t="shared" si="988"/>
        <v/>
      </c>
      <c r="CJ146" s="68" t="str">
        <f t="shared" si="989"/>
        <v/>
      </c>
      <c r="CK146" s="67" t="str">
        <f t="shared" si="54"/>
        <v/>
      </c>
      <c r="CL146" s="68"/>
      <c r="CM146" s="68" t="str">
        <f t="shared" si="990"/>
        <v/>
      </c>
      <c r="CN146" s="65">
        <f t="shared" si="991"/>
        <v>9123806</v>
      </c>
      <c r="CO146" s="68" t="str">
        <f t="shared" si="992"/>
        <v/>
      </c>
      <c r="CP146" s="68" t="str">
        <f t="shared" si="993"/>
        <v/>
      </c>
      <c r="CQ146" s="67" t="str">
        <f t="shared" si="59"/>
        <v/>
      </c>
      <c r="CR146" s="68"/>
      <c r="CS146" s="68" t="str">
        <f t="shared" si="994"/>
        <v/>
      </c>
      <c r="CT146" s="65">
        <f t="shared" si="995"/>
        <v>174425</v>
      </c>
      <c r="CU146" s="68" t="str">
        <f t="shared" si="996"/>
        <v/>
      </c>
      <c r="CV146" s="68" t="str">
        <f t="shared" si="997"/>
        <v/>
      </c>
      <c r="CW146" s="67" t="str">
        <f t="shared" si="64"/>
        <v/>
      </c>
      <c r="CX146" s="68"/>
      <c r="CY146" s="68" t="str">
        <f t="shared" si="998"/>
        <v/>
      </c>
      <c r="CZ146" s="65">
        <f t="shared" si="999"/>
        <v>3418633</v>
      </c>
      <c r="DA146" s="68" t="str">
        <f t="shared" si="1000"/>
        <v/>
      </c>
      <c r="DB146" s="68" t="str">
        <f t="shared" si="1001"/>
        <v/>
      </c>
      <c r="DC146" s="67" t="str">
        <f t="shared" si="69"/>
        <v/>
      </c>
      <c r="DD146" s="68"/>
      <c r="DE146" s="68" t="str">
        <f t="shared" si="1002"/>
        <v/>
      </c>
      <c r="DF146" s="65">
        <f t="shared" si="1003"/>
        <v>5960620</v>
      </c>
      <c r="DG146" s="51" t="str">
        <f t="shared" si="1004"/>
        <v/>
      </c>
      <c r="DH146" s="51" t="str">
        <f t="shared" si="1005"/>
        <v/>
      </c>
      <c r="DI146" s="69" t="str">
        <f t="shared" si="74"/>
        <v/>
      </c>
      <c r="DJ146" s="51"/>
      <c r="DK146" s="51" t="str">
        <f t="shared" si="1006"/>
        <v/>
      </c>
      <c r="DL146" s="65">
        <f t="shared" si="1007"/>
        <v>703964</v>
      </c>
      <c r="DM146" s="51" t="str">
        <f t="shared" si="1008"/>
        <v/>
      </c>
      <c r="DN146" s="51" t="str">
        <f t="shared" si="1009"/>
        <v/>
      </c>
      <c r="DO146" s="69" t="str">
        <f t="shared" si="79"/>
        <v/>
      </c>
      <c r="DP146" s="51"/>
      <c r="DQ146" s="51"/>
      <c r="DR146" s="51"/>
      <c r="DS146" s="51"/>
      <c r="DT146" s="51"/>
      <c r="DU146" s="181"/>
    </row>
    <row r="147" spans="1:125" ht="15" x14ac:dyDescent="0.25">
      <c r="A147" s="50">
        <v>2016</v>
      </c>
      <c r="B147" s="51" t="s">
        <v>483</v>
      </c>
      <c r="C147" s="50" t="s">
        <v>484</v>
      </c>
      <c r="D147" s="53" t="s">
        <v>347</v>
      </c>
      <c r="E147" s="50" t="s">
        <v>98</v>
      </c>
      <c r="F147" s="54">
        <v>3893947</v>
      </c>
      <c r="G147" s="54">
        <v>16258139</v>
      </c>
      <c r="H147" s="54">
        <v>2832152</v>
      </c>
      <c r="I147" s="55">
        <v>20218035</v>
      </c>
      <c r="J147" s="50"/>
      <c r="K147" s="50" t="s">
        <v>2032</v>
      </c>
      <c r="L147" s="58" t="s">
        <v>2032</v>
      </c>
      <c r="M147" s="58" t="s">
        <v>2032</v>
      </c>
      <c r="N147" s="58" t="s">
        <v>2032</v>
      </c>
      <c r="O147" s="58" t="s">
        <v>2032</v>
      </c>
      <c r="P147" s="59"/>
      <c r="Q147" s="60">
        <v>10647967</v>
      </c>
      <c r="R147" s="60">
        <v>207973</v>
      </c>
      <c r="S147" s="60">
        <v>3323511</v>
      </c>
      <c r="T147" s="60">
        <v>5673754</v>
      </c>
      <c r="U147" s="60">
        <v>516283</v>
      </c>
      <c r="V147" s="79"/>
      <c r="W147" s="90">
        <f t="shared" si="857"/>
        <v>20369488</v>
      </c>
      <c r="X147" s="101">
        <v>5357655</v>
      </c>
      <c r="Y147" s="50"/>
      <c r="Z147" s="50"/>
      <c r="AA147" s="51" t="str">
        <f t="shared" si="972"/>
        <v/>
      </c>
      <c r="AB147" s="68" t="str">
        <f t="shared" si="973"/>
        <v/>
      </c>
      <c r="AC147" s="68" t="str">
        <f t="shared" si="974"/>
        <v/>
      </c>
      <c r="AD147" s="68" t="str">
        <f t="shared" si="975"/>
        <v/>
      </c>
      <c r="AE147" s="68" t="str">
        <f t="shared" si="976"/>
        <v/>
      </c>
      <c r="AF147" s="68" t="str">
        <f t="shared" si="977"/>
        <v/>
      </c>
      <c r="AG147" s="67" t="str">
        <f t="shared" si="7"/>
        <v/>
      </c>
      <c r="AH147" s="51"/>
      <c r="AI147" s="51" t="str">
        <f t="shared" si="8"/>
        <v/>
      </c>
      <c r="AJ147" s="68" t="str">
        <f t="shared" si="9"/>
        <v/>
      </c>
      <c r="AK147" s="68" t="str">
        <f t="shared" si="10"/>
        <v/>
      </c>
      <c r="AL147" s="68" t="str">
        <f t="shared" si="11"/>
        <v/>
      </c>
      <c r="AM147" s="68" t="str">
        <f t="shared" si="12"/>
        <v/>
      </c>
      <c r="AN147" s="68" t="str">
        <f t="shared" si="13"/>
        <v/>
      </c>
      <c r="AO147" s="67" t="str">
        <f t="shared" si="14"/>
        <v/>
      </c>
      <c r="AP147" s="51"/>
      <c r="AQ147" s="80">
        <f t="shared" si="15"/>
        <v>3893947</v>
      </c>
      <c r="AR147" s="68">
        <f t="shared" si="16"/>
        <v>20218035</v>
      </c>
      <c r="AS147" s="68">
        <f t="shared" si="17"/>
        <v>10647967</v>
      </c>
      <c r="AT147" s="68">
        <f t="shared" si="18"/>
        <v>207973</v>
      </c>
      <c r="AU147" s="68">
        <f t="shared" si="19"/>
        <v>3323511</v>
      </c>
      <c r="AV147" s="68">
        <f t="shared" si="20"/>
        <v>6190037</v>
      </c>
      <c r="AW147" s="67">
        <f t="shared" si="21"/>
        <v>5357655</v>
      </c>
      <c r="AX147" s="51"/>
      <c r="AY147" s="51" t="str">
        <f t="shared" si="22"/>
        <v/>
      </c>
      <c r="AZ147" s="68" t="str">
        <f t="shared" si="23"/>
        <v/>
      </c>
      <c r="BA147" s="68" t="str">
        <f t="shared" si="24"/>
        <v/>
      </c>
      <c r="BB147" s="68" t="str">
        <f t="shared" si="25"/>
        <v/>
      </c>
      <c r="BC147" s="68" t="str">
        <f t="shared" si="26"/>
        <v/>
      </c>
      <c r="BD147" s="68" t="str">
        <f t="shared" si="27"/>
        <v/>
      </c>
      <c r="BE147" s="68" t="str">
        <f t="shared" si="28"/>
        <v/>
      </c>
      <c r="BF147" s="51"/>
      <c r="BG147" s="69" t="str">
        <f t="shared" si="29"/>
        <v/>
      </c>
      <c r="BH147" s="67" t="str">
        <f t="shared" si="30"/>
        <v/>
      </c>
      <c r="BI147" s="67" t="str">
        <f t="shared" si="31"/>
        <v/>
      </c>
      <c r="BJ147" s="67" t="str">
        <f t="shared" si="32"/>
        <v/>
      </c>
      <c r="BK147" s="67" t="str">
        <f t="shared" si="33"/>
        <v/>
      </c>
      <c r="BL147" s="67" t="str">
        <f t="shared" si="34"/>
        <v/>
      </c>
      <c r="BM147" s="65" t="str">
        <f t="shared" si="35"/>
        <v/>
      </c>
      <c r="BN147" s="51"/>
      <c r="BO147" s="51" t="str">
        <f t="shared" si="978"/>
        <v/>
      </c>
      <c r="BP147" s="51" t="str">
        <f t="shared" si="979"/>
        <v/>
      </c>
      <c r="BQ147" s="71">
        <f t="shared" si="980"/>
        <v>3893947</v>
      </c>
      <c r="BR147" s="51" t="str">
        <f t="shared" si="981"/>
        <v/>
      </c>
      <c r="BS147" s="69" t="str">
        <f t="shared" si="40"/>
        <v/>
      </c>
      <c r="BT147" s="51"/>
      <c r="BU147" s="68" t="str">
        <f t="shared" si="982"/>
        <v/>
      </c>
      <c r="BV147" s="68" t="str">
        <f t="shared" si="983"/>
        <v/>
      </c>
      <c r="BW147" s="65">
        <f t="shared" si="984"/>
        <v>20218035</v>
      </c>
      <c r="BX147" s="68" t="str">
        <f t="shared" si="985"/>
        <v/>
      </c>
      <c r="BY147" s="67" t="str">
        <f t="shared" si="44"/>
        <v/>
      </c>
      <c r="BZ147" s="68"/>
      <c r="CA147" s="65" t="str">
        <f t="shared" si="45"/>
        <v/>
      </c>
      <c r="CB147" s="67" t="str">
        <f t="shared" si="46"/>
        <v/>
      </c>
      <c r="CC147" s="67">
        <f t="shared" si="47"/>
        <v>5357655</v>
      </c>
      <c r="CD147" s="67" t="str">
        <f t="shared" si="48"/>
        <v/>
      </c>
      <c r="CE147" s="67" t="str">
        <f t="shared" si="49"/>
        <v/>
      </c>
      <c r="CF147" s="68"/>
      <c r="CG147" s="68" t="str">
        <f t="shared" si="986"/>
        <v/>
      </c>
      <c r="CH147" s="68" t="str">
        <f t="shared" si="987"/>
        <v/>
      </c>
      <c r="CI147" s="65">
        <f t="shared" si="988"/>
        <v>20369488</v>
      </c>
      <c r="CJ147" s="68" t="str">
        <f t="shared" si="989"/>
        <v/>
      </c>
      <c r="CK147" s="67" t="str">
        <f t="shared" si="54"/>
        <v/>
      </c>
      <c r="CL147" s="68"/>
      <c r="CM147" s="68" t="str">
        <f t="shared" si="990"/>
        <v/>
      </c>
      <c r="CN147" s="68" t="str">
        <f t="shared" si="991"/>
        <v/>
      </c>
      <c r="CO147" s="65">
        <f t="shared" si="992"/>
        <v>10647967</v>
      </c>
      <c r="CP147" s="68" t="str">
        <f t="shared" si="993"/>
        <v/>
      </c>
      <c r="CQ147" s="67" t="str">
        <f t="shared" si="59"/>
        <v/>
      </c>
      <c r="CR147" s="68"/>
      <c r="CS147" s="68" t="str">
        <f t="shared" si="994"/>
        <v/>
      </c>
      <c r="CT147" s="68" t="str">
        <f t="shared" si="995"/>
        <v/>
      </c>
      <c r="CU147" s="65">
        <f t="shared" si="996"/>
        <v>207973</v>
      </c>
      <c r="CV147" s="68" t="str">
        <f t="shared" si="997"/>
        <v/>
      </c>
      <c r="CW147" s="67" t="str">
        <f t="shared" si="64"/>
        <v/>
      </c>
      <c r="CX147" s="68"/>
      <c r="CY147" s="68" t="str">
        <f t="shared" si="998"/>
        <v/>
      </c>
      <c r="CZ147" s="68" t="str">
        <f t="shared" si="999"/>
        <v/>
      </c>
      <c r="DA147" s="65">
        <f t="shared" si="1000"/>
        <v>3323511</v>
      </c>
      <c r="DB147" s="68" t="str">
        <f t="shared" si="1001"/>
        <v/>
      </c>
      <c r="DC147" s="67" t="str">
        <f t="shared" si="69"/>
        <v/>
      </c>
      <c r="DD147" s="68"/>
      <c r="DE147" s="68" t="str">
        <f t="shared" si="1002"/>
        <v/>
      </c>
      <c r="DF147" s="51" t="str">
        <f t="shared" si="1003"/>
        <v/>
      </c>
      <c r="DG147" s="65">
        <f t="shared" si="1004"/>
        <v>5673754</v>
      </c>
      <c r="DH147" s="51" t="str">
        <f t="shared" si="1005"/>
        <v/>
      </c>
      <c r="DI147" s="69" t="str">
        <f t="shared" si="74"/>
        <v/>
      </c>
      <c r="DJ147" s="51"/>
      <c r="DK147" s="51" t="str">
        <f t="shared" si="1006"/>
        <v/>
      </c>
      <c r="DL147" s="51" t="str">
        <f t="shared" si="1007"/>
        <v/>
      </c>
      <c r="DM147" s="65">
        <f t="shared" si="1008"/>
        <v>516283</v>
      </c>
      <c r="DN147" s="51" t="str">
        <f t="shared" si="1009"/>
        <v/>
      </c>
      <c r="DO147" s="69" t="str">
        <f t="shared" si="79"/>
        <v/>
      </c>
      <c r="DP147" s="51"/>
      <c r="DQ147" s="51"/>
      <c r="DR147" s="51"/>
      <c r="DS147" s="51"/>
      <c r="DT147" s="51"/>
      <c r="DU147" s="181"/>
    </row>
    <row r="148" spans="1:125" ht="15" x14ac:dyDescent="0.25">
      <c r="A148" s="50">
        <v>2017</v>
      </c>
      <c r="B148" s="51" t="s">
        <v>483</v>
      </c>
      <c r="C148" s="50" t="s">
        <v>484</v>
      </c>
      <c r="D148" s="53" t="s">
        <v>347</v>
      </c>
      <c r="E148" s="50" t="s">
        <v>98</v>
      </c>
      <c r="F148" s="54">
        <v>3718811</v>
      </c>
      <c r="G148" s="54">
        <v>16124626</v>
      </c>
      <c r="H148" s="54">
        <v>2927067</v>
      </c>
      <c r="I148" s="55">
        <v>21953406</v>
      </c>
      <c r="J148" s="50"/>
      <c r="K148" s="50" t="s">
        <v>2032</v>
      </c>
      <c r="L148" s="58" t="s">
        <v>2032</v>
      </c>
      <c r="M148" s="58" t="s">
        <v>2032</v>
      </c>
      <c r="N148" s="58" t="s">
        <v>2032</v>
      </c>
      <c r="O148" s="58" t="s">
        <v>2032</v>
      </c>
      <c r="P148" s="59"/>
      <c r="Q148" s="60">
        <v>13615421</v>
      </c>
      <c r="R148" s="60">
        <v>153095</v>
      </c>
      <c r="S148" s="60">
        <v>3204858</v>
      </c>
      <c r="T148" s="60">
        <v>4580359</v>
      </c>
      <c r="U148" s="60">
        <v>551709</v>
      </c>
      <c r="V148" s="79"/>
      <c r="W148" s="90">
        <f t="shared" si="857"/>
        <v>22105442</v>
      </c>
      <c r="X148" s="101">
        <v>8723366</v>
      </c>
      <c r="Y148" s="50"/>
      <c r="Z148" s="50"/>
      <c r="AA148" s="51" t="str">
        <f t="shared" si="972"/>
        <v/>
      </c>
      <c r="AB148" s="68" t="str">
        <f t="shared" si="973"/>
        <v/>
      </c>
      <c r="AC148" s="68" t="str">
        <f t="shared" si="974"/>
        <v/>
      </c>
      <c r="AD148" s="68" t="str">
        <f t="shared" si="975"/>
        <v/>
      </c>
      <c r="AE148" s="68" t="str">
        <f t="shared" si="976"/>
        <v/>
      </c>
      <c r="AF148" s="68" t="str">
        <f t="shared" si="977"/>
        <v/>
      </c>
      <c r="AG148" s="67" t="str">
        <f t="shared" si="7"/>
        <v/>
      </c>
      <c r="AH148" s="51"/>
      <c r="AI148" s="51" t="str">
        <f t="shared" si="8"/>
        <v/>
      </c>
      <c r="AJ148" s="68" t="str">
        <f t="shared" si="9"/>
        <v/>
      </c>
      <c r="AK148" s="68" t="str">
        <f t="shared" si="10"/>
        <v/>
      </c>
      <c r="AL148" s="68" t="str">
        <f t="shared" si="11"/>
        <v/>
      </c>
      <c r="AM148" s="68" t="str">
        <f t="shared" si="12"/>
        <v/>
      </c>
      <c r="AN148" s="68" t="str">
        <f t="shared" si="13"/>
        <v/>
      </c>
      <c r="AO148" s="67" t="str">
        <f t="shared" si="14"/>
        <v/>
      </c>
      <c r="AP148" s="51"/>
      <c r="AQ148" s="51" t="str">
        <f t="shared" si="15"/>
        <v/>
      </c>
      <c r="AR148" s="68" t="str">
        <f t="shared" si="16"/>
        <v/>
      </c>
      <c r="AS148" s="68" t="str">
        <f t="shared" si="17"/>
        <v/>
      </c>
      <c r="AT148" s="68" t="str">
        <f t="shared" si="18"/>
        <v/>
      </c>
      <c r="AU148" s="68" t="str">
        <f t="shared" si="19"/>
        <v/>
      </c>
      <c r="AV148" s="68" t="str">
        <f t="shared" si="20"/>
        <v/>
      </c>
      <c r="AW148" s="67" t="str">
        <f t="shared" si="21"/>
        <v/>
      </c>
      <c r="AX148" s="51"/>
      <c r="AY148" s="80">
        <f t="shared" si="22"/>
        <v>3718811</v>
      </c>
      <c r="AZ148" s="68">
        <f t="shared" si="23"/>
        <v>21953406</v>
      </c>
      <c r="BA148" s="68">
        <f t="shared" si="24"/>
        <v>13615421</v>
      </c>
      <c r="BB148" s="68">
        <f t="shared" si="25"/>
        <v>153095</v>
      </c>
      <c r="BC148" s="68">
        <f t="shared" si="26"/>
        <v>3204858</v>
      </c>
      <c r="BD148" s="68">
        <f t="shared" si="27"/>
        <v>5132068</v>
      </c>
      <c r="BE148" s="68">
        <f t="shared" si="28"/>
        <v>8723366</v>
      </c>
      <c r="BF148" s="51"/>
      <c r="BG148" s="69" t="str">
        <f t="shared" si="29"/>
        <v/>
      </c>
      <c r="BH148" s="67" t="str">
        <f t="shared" si="30"/>
        <v/>
      </c>
      <c r="BI148" s="67" t="str">
        <f t="shared" si="31"/>
        <v/>
      </c>
      <c r="BJ148" s="67" t="str">
        <f t="shared" si="32"/>
        <v/>
      </c>
      <c r="BK148" s="67" t="str">
        <f t="shared" si="33"/>
        <v/>
      </c>
      <c r="BL148" s="67" t="str">
        <f t="shared" si="34"/>
        <v/>
      </c>
      <c r="BM148" s="65" t="str">
        <f t="shared" si="35"/>
        <v/>
      </c>
      <c r="BN148" s="51"/>
      <c r="BO148" s="51" t="str">
        <f t="shared" si="978"/>
        <v/>
      </c>
      <c r="BP148" s="51" t="str">
        <f t="shared" si="979"/>
        <v/>
      </c>
      <c r="BQ148" s="51" t="str">
        <f t="shared" si="980"/>
        <v/>
      </c>
      <c r="BR148" s="71">
        <f t="shared" si="981"/>
        <v>3718811</v>
      </c>
      <c r="BS148" s="69" t="str">
        <f t="shared" si="40"/>
        <v/>
      </c>
      <c r="BT148" s="51"/>
      <c r="BU148" s="68" t="str">
        <f t="shared" si="982"/>
        <v/>
      </c>
      <c r="BV148" s="68" t="str">
        <f t="shared" si="983"/>
        <v/>
      </c>
      <c r="BW148" s="68" t="str">
        <f t="shared" si="984"/>
        <v/>
      </c>
      <c r="BX148" s="65">
        <f t="shared" si="985"/>
        <v>21953406</v>
      </c>
      <c r="BY148" s="67" t="str">
        <f t="shared" si="44"/>
        <v/>
      </c>
      <c r="BZ148" s="68"/>
      <c r="CA148" s="65" t="str">
        <f t="shared" si="45"/>
        <v/>
      </c>
      <c r="CB148" s="67" t="str">
        <f t="shared" si="46"/>
        <v/>
      </c>
      <c r="CC148" s="67" t="str">
        <f t="shared" si="47"/>
        <v/>
      </c>
      <c r="CD148" s="67">
        <f t="shared" si="48"/>
        <v>8723366</v>
      </c>
      <c r="CE148" s="67" t="str">
        <f t="shared" si="49"/>
        <v/>
      </c>
      <c r="CF148" s="68"/>
      <c r="CG148" s="68" t="str">
        <f t="shared" si="986"/>
        <v/>
      </c>
      <c r="CH148" s="68" t="str">
        <f t="shared" si="987"/>
        <v/>
      </c>
      <c r="CI148" s="68" t="str">
        <f t="shared" si="988"/>
        <v/>
      </c>
      <c r="CJ148" s="65">
        <f t="shared" si="989"/>
        <v>22105442</v>
      </c>
      <c r="CK148" s="67" t="str">
        <f t="shared" si="54"/>
        <v/>
      </c>
      <c r="CL148" s="68"/>
      <c r="CM148" s="68" t="str">
        <f t="shared" si="990"/>
        <v/>
      </c>
      <c r="CN148" s="68" t="str">
        <f t="shared" si="991"/>
        <v/>
      </c>
      <c r="CO148" s="68" t="str">
        <f t="shared" si="992"/>
        <v/>
      </c>
      <c r="CP148" s="65">
        <f t="shared" si="993"/>
        <v>13615421</v>
      </c>
      <c r="CQ148" s="67" t="str">
        <f t="shared" si="59"/>
        <v/>
      </c>
      <c r="CR148" s="68"/>
      <c r="CS148" s="68" t="str">
        <f t="shared" si="994"/>
        <v/>
      </c>
      <c r="CT148" s="68" t="str">
        <f t="shared" si="995"/>
        <v/>
      </c>
      <c r="CU148" s="68" t="str">
        <f t="shared" si="996"/>
        <v/>
      </c>
      <c r="CV148" s="65">
        <f t="shared" si="997"/>
        <v>153095</v>
      </c>
      <c r="CW148" s="67" t="str">
        <f t="shared" si="64"/>
        <v/>
      </c>
      <c r="CX148" s="68"/>
      <c r="CY148" s="68" t="str">
        <f t="shared" si="998"/>
        <v/>
      </c>
      <c r="CZ148" s="68" t="str">
        <f t="shared" si="999"/>
        <v/>
      </c>
      <c r="DA148" s="68" t="str">
        <f t="shared" si="1000"/>
        <v/>
      </c>
      <c r="DB148" s="65">
        <f t="shared" si="1001"/>
        <v>3204858</v>
      </c>
      <c r="DC148" s="67" t="str">
        <f t="shared" si="69"/>
        <v/>
      </c>
      <c r="DD148" s="68"/>
      <c r="DE148" s="68" t="str">
        <f t="shared" si="1002"/>
        <v/>
      </c>
      <c r="DF148" s="51" t="str">
        <f t="shared" si="1003"/>
        <v/>
      </c>
      <c r="DG148" s="51" t="str">
        <f t="shared" si="1004"/>
        <v/>
      </c>
      <c r="DH148" s="65">
        <f t="shared" si="1005"/>
        <v>4580359</v>
      </c>
      <c r="DI148" s="69" t="str">
        <f t="shared" si="74"/>
        <v/>
      </c>
      <c r="DJ148" s="51"/>
      <c r="DK148" s="51" t="str">
        <f t="shared" si="1006"/>
        <v/>
      </c>
      <c r="DL148" s="51" t="str">
        <f t="shared" si="1007"/>
        <v/>
      </c>
      <c r="DM148" s="51" t="str">
        <f t="shared" si="1008"/>
        <v/>
      </c>
      <c r="DN148" s="65">
        <f t="shared" si="1009"/>
        <v>551709</v>
      </c>
      <c r="DO148" s="69" t="str">
        <f t="shared" si="79"/>
        <v/>
      </c>
      <c r="DP148" s="51"/>
      <c r="DQ148" s="51"/>
      <c r="DR148" s="51"/>
      <c r="DS148" s="51"/>
      <c r="DT148" s="51"/>
      <c r="DU148" s="181"/>
    </row>
    <row r="149" spans="1:125" ht="15" x14ac:dyDescent="0.25">
      <c r="A149" s="56">
        <v>2018</v>
      </c>
      <c r="B149" s="51" t="s">
        <v>483</v>
      </c>
      <c r="C149" s="50" t="s">
        <v>484</v>
      </c>
      <c r="D149" s="53" t="s">
        <v>347</v>
      </c>
      <c r="E149" s="50" t="s">
        <v>98</v>
      </c>
      <c r="F149" s="89">
        <v>3588390</v>
      </c>
      <c r="G149" s="89">
        <v>15252747</v>
      </c>
      <c r="H149" s="89">
        <v>2965313</v>
      </c>
      <c r="I149" s="90">
        <v>23706366</v>
      </c>
      <c r="J149" s="50"/>
      <c r="K149" s="50" t="s">
        <v>2032</v>
      </c>
      <c r="L149" s="58"/>
      <c r="M149" s="58"/>
      <c r="N149" s="58"/>
      <c r="O149" s="58"/>
      <c r="P149" s="91"/>
      <c r="Q149" s="92">
        <v>14096107</v>
      </c>
      <c r="R149" s="92">
        <v>180450</v>
      </c>
      <c r="S149" s="92">
        <v>3923895</v>
      </c>
      <c r="T149" s="92">
        <v>5663547</v>
      </c>
      <c r="U149" s="92">
        <v>0</v>
      </c>
      <c r="V149" s="94"/>
      <c r="W149" s="90">
        <f t="shared" si="857"/>
        <v>23863999</v>
      </c>
      <c r="X149" s="90">
        <v>11798955</v>
      </c>
      <c r="Y149" s="50"/>
      <c r="Z149" s="50"/>
      <c r="AA149" s="102"/>
      <c r="AB149" s="64"/>
      <c r="AC149" s="64"/>
      <c r="AD149" s="64"/>
      <c r="AE149" s="65"/>
      <c r="AF149" s="65"/>
      <c r="AG149" s="67" t="str">
        <f t="shared" si="7"/>
        <v/>
      </c>
      <c r="AH149" s="51"/>
      <c r="AI149" s="51" t="str">
        <f t="shared" si="8"/>
        <v/>
      </c>
      <c r="AJ149" s="68" t="str">
        <f t="shared" si="9"/>
        <v/>
      </c>
      <c r="AK149" s="68" t="str">
        <f t="shared" si="10"/>
        <v/>
      </c>
      <c r="AL149" s="68" t="str">
        <f t="shared" si="11"/>
        <v/>
      </c>
      <c r="AM149" s="68" t="str">
        <f t="shared" si="12"/>
        <v/>
      </c>
      <c r="AN149" s="68" t="str">
        <f t="shared" si="13"/>
        <v/>
      </c>
      <c r="AO149" s="67" t="str">
        <f t="shared" si="14"/>
        <v/>
      </c>
      <c r="AP149" s="51"/>
      <c r="AQ149" s="51" t="str">
        <f t="shared" si="15"/>
        <v/>
      </c>
      <c r="AR149" s="68" t="str">
        <f t="shared" si="16"/>
        <v/>
      </c>
      <c r="AS149" s="68" t="str">
        <f t="shared" si="17"/>
        <v/>
      </c>
      <c r="AT149" s="68" t="str">
        <f t="shared" si="18"/>
        <v/>
      </c>
      <c r="AU149" s="68" t="str">
        <f t="shared" si="19"/>
        <v/>
      </c>
      <c r="AV149" s="68" t="str">
        <f t="shared" si="20"/>
        <v/>
      </c>
      <c r="AW149" s="67" t="str">
        <f t="shared" si="21"/>
        <v/>
      </c>
      <c r="AX149" s="51"/>
      <c r="AY149" s="51" t="str">
        <f t="shared" si="22"/>
        <v/>
      </c>
      <c r="AZ149" s="68" t="str">
        <f t="shared" si="23"/>
        <v/>
      </c>
      <c r="BA149" s="68" t="str">
        <f t="shared" si="24"/>
        <v/>
      </c>
      <c r="BB149" s="68" t="str">
        <f t="shared" si="25"/>
        <v/>
      </c>
      <c r="BC149" s="68" t="str">
        <f t="shared" si="26"/>
        <v/>
      </c>
      <c r="BD149" s="68" t="str">
        <f t="shared" si="27"/>
        <v/>
      </c>
      <c r="BE149" s="68" t="str">
        <f t="shared" si="28"/>
        <v/>
      </c>
      <c r="BF149" s="51"/>
      <c r="BG149" s="96">
        <f t="shared" si="29"/>
        <v>3588390</v>
      </c>
      <c r="BH149" s="67">
        <f t="shared" si="30"/>
        <v>23706366</v>
      </c>
      <c r="BI149" s="67">
        <f t="shared" si="31"/>
        <v>14096107</v>
      </c>
      <c r="BJ149" s="67">
        <f t="shared" si="32"/>
        <v>180450</v>
      </c>
      <c r="BK149" s="67">
        <f t="shared" si="33"/>
        <v>3923895</v>
      </c>
      <c r="BL149" s="67">
        <f t="shared" si="34"/>
        <v>5663547</v>
      </c>
      <c r="BM149" s="65">
        <f t="shared" si="35"/>
        <v>11798955</v>
      </c>
      <c r="BN149" s="70"/>
      <c r="BO149" s="70"/>
      <c r="BP149" s="51"/>
      <c r="BQ149" s="51"/>
      <c r="BR149" s="51"/>
      <c r="BS149" s="96">
        <f t="shared" si="40"/>
        <v>3588390</v>
      </c>
      <c r="BT149" s="70"/>
      <c r="BU149" s="65"/>
      <c r="BV149" s="68"/>
      <c r="BW149" s="68"/>
      <c r="BX149" s="68"/>
      <c r="BY149" s="67">
        <f t="shared" si="44"/>
        <v>23706366</v>
      </c>
      <c r="BZ149" s="65"/>
      <c r="CA149" s="65" t="str">
        <f t="shared" si="45"/>
        <v/>
      </c>
      <c r="CB149" s="67" t="str">
        <f t="shared" si="46"/>
        <v/>
      </c>
      <c r="CC149" s="67" t="str">
        <f t="shared" si="47"/>
        <v/>
      </c>
      <c r="CD149" s="67" t="str">
        <f t="shared" si="48"/>
        <v/>
      </c>
      <c r="CE149" s="67">
        <f t="shared" si="49"/>
        <v>11798955</v>
      </c>
      <c r="CF149" s="65"/>
      <c r="CG149" s="65"/>
      <c r="CH149" s="68"/>
      <c r="CI149" s="68"/>
      <c r="CJ149" s="68"/>
      <c r="CK149" s="67">
        <f t="shared" si="54"/>
        <v>23863999</v>
      </c>
      <c r="CL149" s="65"/>
      <c r="CM149" s="65"/>
      <c r="CN149" s="68"/>
      <c r="CO149" s="68"/>
      <c r="CP149" s="68"/>
      <c r="CQ149" s="67">
        <f t="shared" si="59"/>
        <v>14096107</v>
      </c>
      <c r="CR149" s="65"/>
      <c r="CS149" s="65"/>
      <c r="CT149" s="68"/>
      <c r="CU149" s="68"/>
      <c r="CV149" s="68"/>
      <c r="CW149" s="67">
        <f t="shared" si="64"/>
        <v>180450</v>
      </c>
      <c r="CX149" s="65"/>
      <c r="CY149" s="65"/>
      <c r="CZ149" s="68"/>
      <c r="DA149" s="68"/>
      <c r="DB149" s="68"/>
      <c r="DC149" s="67">
        <f t="shared" si="69"/>
        <v>3923895</v>
      </c>
      <c r="DD149" s="65"/>
      <c r="DE149" s="65"/>
      <c r="DF149" s="51"/>
      <c r="DG149" s="51"/>
      <c r="DH149" s="51"/>
      <c r="DI149" s="67">
        <f t="shared" si="74"/>
        <v>5663547</v>
      </c>
      <c r="DJ149" s="70"/>
      <c r="DK149" s="70"/>
      <c r="DL149" s="51"/>
      <c r="DM149" s="51"/>
      <c r="DN149" s="51"/>
      <c r="DO149" s="67">
        <f t="shared" si="79"/>
        <v>14096107</v>
      </c>
      <c r="DP149" s="51"/>
      <c r="DQ149" s="51"/>
      <c r="DR149" s="51"/>
      <c r="DS149" s="51"/>
      <c r="DT149" s="51"/>
      <c r="DU149" s="181"/>
    </row>
    <row r="150" spans="1:125" ht="15" x14ac:dyDescent="0.25">
      <c r="A150" s="50"/>
      <c r="B150" s="51"/>
      <c r="C150" s="50"/>
      <c r="D150" s="53"/>
      <c r="E150" s="50"/>
      <c r="F150" s="54"/>
      <c r="G150" s="54"/>
      <c r="H150" s="54"/>
      <c r="I150" s="55"/>
      <c r="J150" s="50"/>
      <c r="K150" s="50" t="s">
        <v>2032</v>
      </c>
      <c r="L150" s="58"/>
      <c r="M150" s="58"/>
      <c r="N150" s="58"/>
      <c r="O150" s="58"/>
      <c r="P150" s="59"/>
      <c r="Q150" s="60"/>
      <c r="R150" s="60"/>
      <c r="S150" s="60"/>
      <c r="T150" s="60"/>
      <c r="U150" s="60"/>
      <c r="V150" s="79"/>
      <c r="W150" s="90">
        <f t="shared" si="857"/>
        <v>0</v>
      </c>
      <c r="X150" s="101"/>
      <c r="Y150" s="50"/>
      <c r="Z150" s="50"/>
      <c r="AA150" s="102"/>
      <c r="AB150" s="64"/>
      <c r="AC150" s="64"/>
      <c r="AD150" s="64"/>
      <c r="AE150" s="65"/>
      <c r="AF150" s="65"/>
      <c r="AG150" s="67" t="str">
        <f t="shared" si="7"/>
        <v/>
      </c>
      <c r="AH150" s="51"/>
      <c r="AI150" s="51" t="str">
        <f t="shared" si="8"/>
        <v/>
      </c>
      <c r="AJ150" s="68" t="str">
        <f t="shared" si="9"/>
        <v/>
      </c>
      <c r="AK150" s="68" t="str">
        <f t="shared" si="10"/>
        <v/>
      </c>
      <c r="AL150" s="68" t="str">
        <f t="shared" si="11"/>
        <v/>
      </c>
      <c r="AM150" s="68" t="str">
        <f t="shared" si="12"/>
        <v/>
      </c>
      <c r="AN150" s="68" t="str">
        <f t="shared" si="13"/>
        <v/>
      </c>
      <c r="AO150" s="67" t="str">
        <f t="shared" si="14"/>
        <v/>
      </c>
      <c r="AP150" s="51"/>
      <c r="AQ150" s="51" t="str">
        <f t="shared" si="15"/>
        <v/>
      </c>
      <c r="AR150" s="68" t="str">
        <f t="shared" si="16"/>
        <v/>
      </c>
      <c r="AS150" s="68" t="str">
        <f t="shared" si="17"/>
        <v/>
      </c>
      <c r="AT150" s="68" t="str">
        <f t="shared" si="18"/>
        <v/>
      </c>
      <c r="AU150" s="68" t="str">
        <f t="shared" si="19"/>
        <v/>
      </c>
      <c r="AV150" s="68" t="str">
        <f t="shared" si="20"/>
        <v/>
      </c>
      <c r="AW150" s="67" t="str">
        <f t="shared" si="21"/>
        <v/>
      </c>
      <c r="AX150" s="51"/>
      <c r="AY150" s="51" t="str">
        <f t="shared" si="22"/>
        <v/>
      </c>
      <c r="AZ150" s="68" t="str">
        <f t="shared" si="23"/>
        <v/>
      </c>
      <c r="BA150" s="68" t="str">
        <f t="shared" si="24"/>
        <v/>
      </c>
      <c r="BB150" s="68" t="str">
        <f t="shared" si="25"/>
        <v/>
      </c>
      <c r="BC150" s="68" t="str">
        <f t="shared" si="26"/>
        <v/>
      </c>
      <c r="BD150" s="68" t="str">
        <f t="shared" si="27"/>
        <v/>
      </c>
      <c r="BE150" s="68" t="str">
        <f t="shared" si="28"/>
        <v/>
      </c>
      <c r="BF150" s="51"/>
      <c r="BG150" s="69" t="str">
        <f t="shared" si="29"/>
        <v/>
      </c>
      <c r="BH150" s="67" t="str">
        <f t="shared" si="30"/>
        <v/>
      </c>
      <c r="BI150" s="67" t="str">
        <f t="shared" si="31"/>
        <v/>
      </c>
      <c r="BJ150" s="67" t="str">
        <f t="shared" si="32"/>
        <v/>
      </c>
      <c r="BK150" s="67" t="str">
        <f t="shared" si="33"/>
        <v/>
      </c>
      <c r="BL150" s="67" t="str">
        <f t="shared" si="34"/>
        <v/>
      </c>
      <c r="BM150" s="65" t="str">
        <f t="shared" si="35"/>
        <v/>
      </c>
      <c r="BN150" s="70"/>
      <c r="BO150" s="70"/>
      <c r="BP150" s="51"/>
      <c r="BQ150" s="51"/>
      <c r="BR150" s="51"/>
      <c r="BS150" s="69" t="str">
        <f t="shared" si="40"/>
        <v/>
      </c>
      <c r="BT150" s="70"/>
      <c r="BU150" s="65"/>
      <c r="BV150" s="68"/>
      <c r="BW150" s="68"/>
      <c r="BX150" s="68"/>
      <c r="BY150" s="67" t="str">
        <f t="shared" si="44"/>
        <v/>
      </c>
      <c r="BZ150" s="65"/>
      <c r="CA150" s="65" t="str">
        <f t="shared" si="45"/>
        <v/>
      </c>
      <c r="CB150" s="67" t="str">
        <f t="shared" si="46"/>
        <v/>
      </c>
      <c r="CC150" s="67" t="str">
        <f t="shared" si="47"/>
        <v/>
      </c>
      <c r="CD150" s="67" t="str">
        <f t="shared" si="48"/>
        <v/>
      </c>
      <c r="CE150" s="67" t="str">
        <f t="shared" si="49"/>
        <v/>
      </c>
      <c r="CF150" s="65"/>
      <c r="CG150" s="65"/>
      <c r="CH150" s="68"/>
      <c r="CI150" s="68"/>
      <c r="CJ150" s="68"/>
      <c r="CK150" s="67" t="str">
        <f t="shared" si="54"/>
        <v/>
      </c>
      <c r="CL150" s="65"/>
      <c r="CM150" s="65"/>
      <c r="CN150" s="68"/>
      <c r="CO150" s="68"/>
      <c r="CP150" s="68"/>
      <c r="CQ150" s="67" t="str">
        <f t="shared" si="59"/>
        <v/>
      </c>
      <c r="CR150" s="65"/>
      <c r="CS150" s="65"/>
      <c r="CT150" s="68"/>
      <c r="CU150" s="68"/>
      <c r="CV150" s="68"/>
      <c r="CW150" s="67" t="str">
        <f t="shared" si="64"/>
        <v/>
      </c>
      <c r="CX150" s="65"/>
      <c r="CY150" s="65"/>
      <c r="CZ150" s="68"/>
      <c r="DA150" s="68"/>
      <c r="DB150" s="68"/>
      <c r="DC150" s="67" t="str">
        <f t="shared" si="69"/>
        <v/>
      </c>
      <c r="DD150" s="65"/>
      <c r="DE150" s="65"/>
      <c r="DF150" s="51"/>
      <c r="DG150" s="51"/>
      <c r="DH150" s="51"/>
      <c r="DI150" s="69" t="str">
        <f t="shared" si="74"/>
        <v/>
      </c>
      <c r="DJ150" s="70"/>
      <c r="DK150" s="70"/>
      <c r="DL150" s="51"/>
      <c r="DM150" s="51"/>
      <c r="DN150" s="51"/>
      <c r="DO150" s="69" t="str">
        <f t="shared" si="79"/>
        <v/>
      </c>
      <c r="DP150" s="51"/>
      <c r="DQ150" s="51"/>
      <c r="DR150" s="51"/>
      <c r="DS150" s="51"/>
      <c r="DT150" s="51"/>
      <c r="DU150" s="181"/>
    </row>
    <row r="151" spans="1:125" ht="15" x14ac:dyDescent="0.25">
      <c r="A151" s="50">
        <v>2014</v>
      </c>
      <c r="B151" s="51" t="s">
        <v>508</v>
      </c>
      <c r="C151" s="50" t="s">
        <v>342</v>
      </c>
      <c r="D151" s="53" t="s">
        <v>342</v>
      </c>
      <c r="E151" s="50" t="s">
        <v>7</v>
      </c>
      <c r="F151" s="54">
        <v>51783367</v>
      </c>
      <c r="G151" s="54">
        <v>250759479</v>
      </c>
      <c r="H151" s="54">
        <v>39025250</v>
      </c>
      <c r="I151" s="55">
        <v>271387689</v>
      </c>
      <c r="J151" s="50"/>
      <c r="K151" s="50" t="s">
        <v>2032</v>
      </c>
      <c r="L151" s="58" t="s">
        <v>2032</v>
      </c>
      <c r="M151" s="58" t="s">
        <v>2032</v>
      </c>
      <c r="N151" s="58" t="s">
        <v>2032</v>
      </c>
      <c r="O151" s="58" t="s">
        <v>2032</v>
      </c>
      <c r="P151" s="59"/>
      <c r="Q151" s="60">
        <v>15707568</v>
      </c>
      <c r="R151" s="60">
        <v>166097165</v>
      </c>
      <c r="S151" s="60">
        <v>28054091</v>
      </c>
      <c r="T151" s="60">
        <v>62307931</v>
      </c>
      <c r="U151" s="60">
        <v>0</v>
      </c>
      <c r="V151" s="79"/>
      <c r="W151" s="90">
        <f t="shared" si="857"/>
        <v>272166755</v>
      </c>
      <c r="X151" s="101">
        <v>25850875</v>
      </c>
      <c r="Y151" s="50"/>
      <c r="Z151" s="50" t="s">
        <v>342</v>
      </c>
      <c r="AA151" s="62">
        <f t="shared" ref="AA151:AA154" si="1010">IF(A151 =2014,IF(Y151 ="",F151,""),"")</f>
        <v>51783367</v>
      </c>
      <c r="AB151" s="64">
        <f t="shared" ref="AB151:AB154" si="1011">IF(A151 =2014,IF(Y151 ="",I151,""),"")</f>
        <v>271387689</v>
      </c>
      <c r="AC151" s="64">
        <f t="shared" ref="AC151:AC154" si="1012">IF(A151 =2014,IF(Y151 ="",Q151,""),"")</f>
        <v>15707568</v>
      </c>
      <c r="AD151" s="64">
        <f t="shared" ref="AD151:AD154" si="1013">IF(A151 =2014,IF(Y151 ="",R151,""),"")</f>
        <v>166097165</v>
      </c>
      <c r="AE151" s="65">
        <f t="shared" ref="AE151:AE154" si="1014">IF(A151 =2014,IF(Y151 ="",S151,""),"")</f>
        <v>28054091</v>
      </c>
      <c r="AF151" s="65">
        <f t="shared" ref="AF151:AF154" si="1015">IF(A151 =2014,IF(Y151 ="",T151+U151,""),"")</f>
        <v>62307931</v>
      </c>
      <c r="AG151" s="67">
        <f t="shared" si="7"/>
        <v>25850875</v>
      </c>
      <c r="AH151" s="51"/>
      <c r="AI151" s="51" t="str">
        <f t="shared" si="8"/>
        <v/>
      </c>
      <c r="AJ151" s="68" t="str">
        <f t="shared" si="9"/>
        <v/>
      </c>
      <c r="AK151" s="68" t="str">
        <f t="shared" si="10"/>
        <v/>
      </c>
      <c r="AL151" s="68" t="str">
        <f t="shared" si="11"/>
        <v/>
      </c>
      <c r="AM151" s="68" t="str">
        <f t="shared" si="12"/>
        <v/>
      </c>
      <c r="AN151" s="68" t="str">
        <f t="shared" si="13"/>
        <v/>
      </c>
      <c r="AO151" s="67" t="str">
        <f t="shared" si="14"/>
        <v/>
      </c>
      <c r="AP151" s="51"/>
      <c r="AQ151" s="51" t="str">
        <f t="shared" si="15"/>
        <v/>
      </c>
      <c r="AR151" s="68" t="str">
        <f t="shared" si="16"/>
        <v/>
      </c>
      <c r="AS151" s="68" t="str">
        <f t="shared" si="17"/>
        <v/>
      </c>
      <c r="AT151" s="68" t="str">
        <f t="shared" si="18"/>
        <v/>
      </c>
      <c r="AU151" s="68" t="str">
        <f t="shared" si="19"/>
        <v/>
      </c>
      <c r="AV151" s="68" t="str">
        <f t="shared" si="20"/>
        <v/>
      </c>
      <c r="AW151" s="67" t="str">
        <f t="shared" si="21"/>
        <v/>
      </c>
      <c r="AX151" s="51"/>
      <c r="AY151" s="51" t="str">
        <f t="shared" si="22"/>
        <v/>
      </c>
      <c r="AZ151" s="68" t="str">
        <f t="shared" si="23"/>
        <v/>
      </c>
      <c r="BA151" s="68" t="str">
        <f t="shared" si="24"/>
        <v/>
      </c>
      <c r="BB151" s="68" t="str">
        <f t="shared" si="25"/>
        <v/>
      </c>
      <c r="BC151" s="68" t="str">
        <f t="shared" si="26"/>
        <v/>
      </c>
      <c r="BD151" s="68" t="str">
        <f t="shared" si="27"/>
        <v/>
      </c>
      <c r="BE151" s="68" t="str">
        <f t="shared" si="28"/>
        <v/>
      </c>
      <c r="BF151" s="51"/>
      <c r="BG151" s="69" t="str">
        <f t="shared" si="29"/>
        <v/>
      </c>
      <c r="BH151" s="67" t="str">
        <f t="shared" si="30"/>
        <v/>
      </c>
      <c r="BI151" s="67" t="str">
        <f t="shared" si="31"/>
        <v/>
      </c>
      <c r="BJ151" s="67" t="str">
        <f t="shared" si="32"/>
        <v/>
      </c>
      <c r="BK151" s="67" t="str">
        <f t="shared" si="33"/>
        <v/>
      </c>
      <c r="BL151" s="67" t="str">
        <f t="shared" si="34"/>
        <v/>
      </c>
      <c r="BM151" s="65" t="str">
        <f t="shared" si="35"/>
        <v/>
      </c>
      <c r="BN151" s="70"/>
      <c r="BO151" s="71">
        <f t="shared" ref="BO151:BO154" si="1016">IF(A151 =2014,F151,"")</f>
        <v>51783367</v>
      </c>
      <c r="BP151" s="51" t="str">
        <f t="shared" ref="BP151:BP154" si="1017">IF(A151 =2015,F151,"")</f>
        <v/>
      </c>
      <c r="BQ151" s="51" t="str">
        <f t="shared" ref="BQ151:BQ154" si="1018">IF(A151 =2016,F151,"")</f>
        <v/>
      </c>
      <c r="BR151" s="51" t="str">
        <f t="shared" ref="BR151:BR154" si="1019">IF(A151 =2017,F151,"")</f>
        <v/>
      </c>
      <c r="BS151" s="69" t="str">
        <f t="shared" si="40"/>
        <v/>
      </c>
      <c r="BT151" s="70"/>
      <c r="BU151" s="65">
        <f t="shared" ref="BU151:BU154" si="1020">IF(A151 =2014,I151,"")</f>
        <v>271387689</v>
      </c>
      <c r="BV151" s="68" t="str">
        <f t="shared" ref="BV151:BV154" si="1021">IF(A151 =2015,I151,"")</f>
        <v/>
      </c>
      <c r="BW151" s="68" t="str">
        <f t="shared" ref="BW151:BW154" si="1022">IF(A151 =2016,I151,"")</f>
        <v/>
      </c>
      <c r="BX151" s="68" t="str">
        <f t="shared" ref="BX151:BX154" si="1023">IF(A151 =2017,I151,"")</f>
        <v/>
      </c>
      <c r="BY151" s="67" t="str">
        <f t="shared" si="44"/>
        <v/>
      </c>
      <c r="BZ151" s="65"/>
      <c r="CA151" s="65">
        <f t="shared" si="45"/>
        <v>25850875</v>
      </c>
      <c r="CB151" s="67" t="str">
        <f t="shared" si="46"/>
        <v/>
      </c>
      <c r="CC151" s="67" t="str">
        <f t="shared" si="47"/>
        <v/>
      </c>
      <c r="CD151" s="67" t="str">
        <f t="shared" si="48"/>
        <v/>
      </c>
      <c r="CE151" s="67" t="str">
        <f t="shared" si="49"/>
        <v/>
      </c>
      <c r="CF151" s="65"/>
      <c r="CG151" s="65">
        <f t="shared" ref="CG151:CG154" si="1024">IF(A151 =2014,Q151+R151+S151+T151+U151,"")</f>
        <v>272166755</v>
      </c>
      <c r="CH151" s="68" t="str">
        <f t="shared" ref="CH151:CH154" si="1025">IF(A151 =2015,Q151+R151+S151+T151+U151,"")</f>
        <v/>
      </c>
      <c r="CI151" s="68" t="str">
        <f t="shared" ref="CI151:CI154" si="1026">IF(A151 =2016,Q151+R151+S151+T151+U151,"")</f>
        <v/>
      </c>
      <c r="CJ151" s="68" t="str">
        <f t="shared" ref="CJ151:CJ154" si="1027">IF(A151 =2017,Q151+R151+S151+T151+U151,"")</f>
        <v/>
      </c>
      <c r="CK151" s="67" t="str">
        <f t="shared" si="54"/>
        <v/>
      </c>
      <c r="CL151" s="65"/>
      <c r="CM151" s="65">
        <f t="shared" ref="CM151:CM154" si="1028">IF(A151 =2014,Q151,"")</f>
        <v>15707568</v>
      </c>
      <c r="CN151" s="68" t="str">
        <f t="shared" ref="CN151:CN154" si="1029">IF(A151 =2015,Q151,"")</f>
        <v/>
      </c>
      <c r="CO151" s="68" t="str">
        <f t="shared" ref="CO151:CO154" si="1030">IF(A151 =2016,Q151,"")</f>
        <v/>
      </c>
      <c r="CP151" s="68" t="str">
        <f t="shared" ref="CP151:CP154" si="1031">IF(A151 =2017,Q151,"")</f>
        <v/>
      </c>
      <c r="CQ151" s="67" t="str">
        <f t="shared" si="59"/>
        <v/>
      </c>
      <c r="CR151" s="65"/>
      <c r="CS151" s="65">
        <f t="shared" ref="CS151:CS154" si="1032">IF(A151 =2014,R151,"")</f>
        <v>166097165</v>
      </c>
      <c r="CT151" s="68" t="str">
        <f t="shared" ref="CT151:CT154" si="1033">IF(A151 =2015,R151,"")</f>
        <v/>
      </c>
      <c r="CU151" s="68" t="str">
        <f t="shared" ref="CU151:CU154" si="1034">IF(A151 =2016,R151,"")</f>
        <v/>
      </c>
      <c r="CV151" s="68" t="str">
        <f t="shared" ref="CV151:CV154" si="1035">IF(A151 =2017,R151,"")</f>
        <v/>
      </c>
      <c r="CW151" s="67" t="str">
        <f t="shared" si="64"/>
        <v/>
      </c>
      <c r="CX151" s="65"/>
      <c r="CY151" s="65">
        <f t="shared" ref="CY151:CY154" si="1036">IF(A151 =2014,S151,"")</f>
        <v>28054091</v>
      </c>
      <c r="CZ151" s="68" t="str">
        <f t="shared" ref="CZ151:CZ154" si="1037">IF(A151 =2015,S151,"")</f>
        <v/>
      </c>
      <c r="DA151" s="68" t="str">
        <f t="shared" ref="DA151:DA154" si="1038">IF(A151 =2016,S151,"")</f>
        <v/>
      </c>
      <c r="DB151" s="68" t="str">
        <f t="shared" ref="DB151:DB154" si="1039">IF(A151 =2017,S151,"")</f>
        <v/>
      </c>
      <c r="DC151" s="67" t="str">
        <f t="shared" si="69"/>
        <v/>
      </c>
      <c r="DD151" s="65"/>
      <c r="DE151" s="65">
        <f t="shared" ref="DE151:DE154" si="1040">IF(A151 =2014,T151,"")</f>
        <v>62307931</v>
      </c>
      <c r="DF151" s="51" t="str">
        <f t="shared" ref="DF151:DF154" si="1041">IF(A151 =2015,T151,"")</f>
        <v/>
      </c>
      <c r="DG151" s="51" t="str">
        <f t="shared" ref="DG151:DG154" si="1042">IF(A151 =2016,T151,"")</f>
        <v/>
      </c>
      <c r="DH151" s="51" t="str">
        <f t="shared" ref="DH151:DH154" si="1043">IF(A151 =2017,T151,"")</f>
        <v/>
      </c>
      <c r="DI151" s="69" t="str">
        <f t="shared" si="74"/>
        <v/>
      </c>
      <c r="DJ151" s="70"/>
      <c r="DK151" s="65">
        <f t="shared" ref="DK151:DK154" si="1044">IF(A151 =2014,U151,"")</f>
        <v>0</v>
      </c>
      <c r="DL151" s="51" t="str">
        <f t="shared" ref="DL151:DL154" si="1045">IF(A151 =2015,U151,"")</f>
        <v/>
      </c>
      <c r="DM151" s="51" t="str">
        <f t="shared" ref="DM151:DM154" si="1046">IF(A151 =2016,U151,"")</f>
        <v/>
      </c>
      <c r="DN151" s="51" t="str">
        <f t="shared" ref="DN151:DN154" si="1047">IF(A151 =2017,U151,"")</f>
        <v/>
      </c>
      <c r="DO151" s="69" t="str">
        <f t="shared" si="79"/>
        <v/>
      </c>
      <c r="DP151" s="51"/>
      <c r="DQ151" s="51"/>
      <c r="DR151" s="51"/>
      <c r="DS151" s="51"/>
      <c r="DT151" s="51"/>
      <c r="DU151" s="181"/>
    </row>
    <row r="152" spans="1:125" ht="15" x14ac:dyDescent="0.25">
      <c r="A152" s="50">
        <v>2015</v>
      </c>
      <c r="B152" s="51" t="s">
        <v>508</v>
      </c>
      <c r="C152" s="50" t="s">
        <v>342</v>
      </c>
      <c r="D152" s="53" t="s">
        <v>342</v>
      </c>
      <c r="E152" s="50" t="s">
        <v>7</v>
      </c>
      <c r="F152" s="54">
        <v>50023219</v>
      </c>
      <c r="G152" s="54">
        <v>235698256</v>
      </c>
      <c r="H152" s="54">
        <v>40242607</v>
      </c>
      <c r="I152" s="55">
        <v>273775749</v>
      </c>
      <c r="J152" s="50"/>
      <c r="K152" s="50" t="s">
        <v>2032</v>
      </c>
      <c r="L152" s="58" t="s">
        <v>2032</v>
      </c>
      <c r="M152" s="58" t="s">
        <v>2032</v>
      </c>
      <c r="N152" s="58" t="s">
        <v>2032</v>
      </c>
      <c r="O152" s="58" t="s">
        <v>2032</v>
      </c>
      <c r="P152" s="59"/>
      <c r="Q152" s="60">
        <v>16189682</v>
      </c>
      <c r="R152" s="60">
        <v>146616595</v>
      </c>
      <c r="S152" s="60">
        <v>41466745</v>
      </c>
      <c r="T152" s="60">
        <v>65964771</v>
      </c>
      <c r="U152" s="60">
        <v>5687552</v>
      </c>
      <c r="V152" s="79"/>
      <c r="W152" s="90">
        <f t="shared" si="857"/>
        <v>275925345</v>
      </c>
      <c r="X152" s="101">
        <v>33686143</v>
      </c>
      <c r="Y152" s="50"/>
      <c r="Z152" s="50"/>
      <c r="AA152" s="51" t="str">
        <f t="shared" si="1010"/>
        <v/>
      </c>
      <c r="AB152" s="68" t="str">
        <f t="shared" si="1011"/>
        <v/>
      </c>
      <c r="AC152" s="68" t="str">
        <f t="shared" si="1012"/>
        <v/>
      </c>
      <c r="AD152" s="68" t="str">
        <f t="shared" si="1013"/>
        <v/>
      </c>
      <c r="AE152" s="68" t="str">
        <f t="shared" si="1014"/>
        <v/>
      </c>
      <c r="AF152" s="68" t="str">
        <f t="shared" si="1015"/>
        <v/>
      </c>
      <c r="AG152" s="67" t="str">
        <f t="shared" si="7"/>
        <v/>
      </c>
      <c r="AH152" s="51"/>
      <c r="AI152" s="80">
        <f t="shared" si="8"/>
        <v>50023219</v>
      </c>
      <c r="AJ152" s="68">
        <f t="shared" si="9"/>
        <v>273775749</v>
      </c>
      <c r="AK152" s="68">
        <f t="shared" si="10"/>
        <v>16189682</v>
      </c>
      <c r="AL152" s="68">
        <f t="shared" si="11"/>
        <v>146616595</v>
      </c>
      <c r="AM152" s="68">
        <f t="shared" si="12"/>
        <v>41466745</v>
      </c>
      <c r="AN152" s="68">
        <f t="shared" si="13"/>
        <v>71652323</v>
      </c>
      <c r="AO152" s="67">
        <f t="shared" si="14"/>
        <v>33686143</v>
      </c>
      <c r="AP152" s="51"/>
      <c r="AQ152" s="51" t="str">
        <f t="shared" si="15"/>
        <v/>
      </c>
      <c r="AR152" s="68" t="str">
        <f t="shared" si="16"/>
        <v/>
      </c>
      <c r="AS152" s="68" t="str">
        <f t="shared" si="17"/>
        <v/>
      </c>
      <c r="AT152" s="68" t="str">
        <f t="shared" si="18"/>
        <v/>
      </c>
      <c r="AU152" s="68" t="str">
        <f t="shared" si="19"/>
        <v/>
      </c>
      <c r="AV152" s="68" t="str">
        <f t="shared" si="20"/>
        <v/>
      </c>
      <c r="AW152" s="67" t="str">
        <f t="shared" si="21"/>
        <v/>
      </c>
      <c r="AX152" s="51"/>
      <c r="AY152" s="51" t="str">
        <f t="shared" si="22"/>
        <v/>
      </c>
      <c r="AZ152" s="68" t="str">
        <f t="shared" si="23"/>
        <v/>
      </c>
      <c r="BA152" s="68" t="str">
        <f t="shared" si="24"/>
        <v/>
      </c>
      <c r="BB152" s="68" t="str">
        <f t="shared" si="25"/>
        <v/>
      </c>
      <c r="BC152" s="68" t="str">
        <f t="shared" si="26"/>
        <v/>
      </c>
      <c r="BD152" s="68" t="str">
        <f t="shared" si="27"/>
        <v/>
      </c>
      <c r="BE152" s="68" t="str">
        <f t="shared" si="28"/>
        <v/>
      </c>
      <c r="BF152" s="51"/>
      <c r="BG152" s="69" t="str">
        <f t="shared" si="29"/>
        <v/>
      </c>
      <c r="BH152" s="67" t="str">
        <f t="shared" si="30"/>
        <v/>
      </c>
      <c r="BI152" s="67" t="str">
        <f t="shared" si="31"/>
        <v/>
      </c>
      <c r="BJ152" s="67" t="str">
        <f t="shared" si="32"/>
        <v/>
      </c>
      <c r="BK152" s="67" t="str">
        <f t="shared" si="33"/>
        <v/>
      </c>
      <c r="BL152" s="67" t="str">
        <f t="shared" si="34"/>
        <v/>
      </c>
      <c r="BM152" s="65" t="str">
        <f t="shared" si="35"/>
        <v/>
      </c>
      <c r="BN152" s="51"/>
      <c r="BO152" s="51" t="str">
        <f t="shared" si="1016"/>
        <v/>
      </c>
      <c r="BP152" s="71">
        <f t="shared" si="1017"/>
        <v>50023219</v>
      </c>
      <c r="BQ152" s="51" t="str">
        <f t="shared" si="1018"/>
        <v/>
      </c>
      <c r="BR152" s="51" t="str">
        <f t="shared" si="1019"/>
        <v/>
      </c>
      <c r="BS152" s="69" t="str">
        <f t="shared" si="40"/>
        <v/>
      </c>
      <c r="BT152" s="51"/>
      <c r="BU152" s="68" t="str">
        <f t="shared" si="1020"/>
        <v/>
      </c>
      <c r="BV152" s="65">
        <f t="shared" si="1021"/>
        <v>273775749</v>
      </c>
      <c r="BW152" s="68" t="str">
        <f t="shared" si="1022"/>
        <v/>
      </c>
      <c r="BX152" s="68" t="str">
        <f t="shared" si="1023"/>
        <v/>
      </c>
      <c r="BY152" s="67" t="str">
        <f t="shared" si="44"/>
        <v/>
      </c>
      <c r="BZ152" s="68"/>
      <c r="CA152" s="65" t="str">
        <f t="shared" si="45"/>
        <v/>
      </c>
      <c r="CB152" s="67">
        <f t="shared" si="46"/>
        <v>33686143</v>
      </c>
      <c r="CC152" s="67" t="str">
        <f t="shared" si="47"/>
        <v/>
      </c>
      <c r="CD152" s="67" t="str">
        <f t="shared" si="48"/>
        <v/>
      </c>
      <c r="CE152" s="67" t="str">
        <f t="shared" si="49"/>
        <v/>
      </c>
      <c r="CF152" s="68"/>
      <c r="CG152" s="68" t="str">
        <f t="shared" si="1024"/>
        <v/>
      </c>
      <c r="CH152" s="65">
        <f t="shared" si="1025"/>
        <v>275925345</v>
      </c>
      <c r="CI152" s="68" t="str">
        <f t="shared" si="1026"/>
        <v/>
      </c>
      <c r="CJ152" s="68" t="str">
        <f t="shared" si="1027"/>
        <v/>
      </c>
      <c r="CK152" s="67" t="str">
        <f t="shared" si="54"/>
        <v/>
      </c>
      <c r="CL152" s="68"/>
      <c r="CM152" s="68" t="str">
        <f t="shared" si="1028"/>
        <v/>
      </c>
      <c r="CN152" s="65">
        <f t="shared" si="1029"/>
        <v>16189682</v>
      </c>
      <c r="CO152" s="68" t="str">
        <f t="shared" si="1030"/>
        <v/>
      </c>
      <c r="CP152" s="68" t="str">
        <f t="shared" si="1031"/>
        <v/>
      </c>
      <c r="CQ152" s="67" t="str">
        <f t="shared" si="59"/>
        <v/>
      </c>
      <c r="CR152" s="68"/>
      <c r="CS152" s="68" t="str">
        <f t="shared" si="1032"/>
        <v/>
      </c>
      <c r="CT152" s="65">
        <f t="shared" si="1033"/>
        <v>146616595</v>
      </c>
      <c r="CU152" s="68" t="str">
        <f t="shared" si="1034"/>
        <v/>
      </c>
      <c r="CV152" s="68" t="str">
        <f t="shared" si="1035"/>
        <v/>
      </c>
      <c r="CW152" s="67" t="str">
        <f t="shared" si="64"/>
        <v/>
      </c>
      <c r="CX152" s="68"/>
      <c r="CY152" s="68" t="str">
        <f t="shared" si="1036"/>
        <v/>
      </c>
      <c r="CZ152" s="65">
        <f t="shared" si="1037"/>
        <v>41466745</v>
      </c>
      <c r="DA152" s="68" t="str">
        <f t="shared" si="1038"/>
        <v/>
      </c>
      <c r="DB152" s="68" t="str">
        <f t="shared" si="1039"/>
        <v/>
      </c>
      <c r="DC152" s="67" t="str">
        <f t="shared" si="69"/>
        <v/>
      </c>
      <c r="DD152" s="68"/>
      <c r="DE152" s="68" t="str">
        <f t="shared" si="1040"/>
        <v/>
      </c>
      <c r="DF152" s="65">
        <f t="shared" si="1041"/>
        <v>65964771</v>
      </c>
      <c r="DG152" s="51" t="str">
        <f t="shared" si="1042"/>
        <v/>
      </c>
      <c r="DH152" s="51" t="str">
        <f t="shared" si="1043"/>
        <v/>
      </c>
      <c r="DI152" s="69" t="str">
        <f t="shared" si="74"/>
        <v/>
      </c>
      <c r="DJ152" s="51"/>
      <c r="DK152" s="51" t="str">
        <f t="shared" si="1044"/>
        <v/>
      </c>
      <c r="DL152" s="65">
        <f t="shared" si="1045"/>
        <v>5687552</v>
      </c>
      <c r="DM152" s="51" t="str">
        <f t="shared" si="1046"/>
        <v/>
      </c>
      <c r="DN152" s="51" t="str">
        <f t="shared" si="1047"/>
        <v/>
      </c>
      <c r="DO152" s="69" t="str">
        <f t="shared" si="79"/>
        <v/>
      </c>
      <c r="DP152" s="51"/>
      <c r="DQ152" s="51"/>
      <c r="DR152" s="51"/>
      <c r="DS152" s="51"/>
      <c r="DT152" s="51"/>
      <c r="DU152" s="181"/>
    </row>
    <row r="153" spans="1:125" ht="15" x14ac:dyDescent="0.25">
      <c r="A153" s="50">
        <v>2016</v>
      </c>
      <c r="B153" s="51" t="s">
        <v>508</v>
      </c>
      <c r="C153" s="50" t="s">
        <v>342</v>
      </c>
      <c r="D153" s="53" t="s">
        <v>342</v>
      </c>
      <c r="E153" s="50" t="s">
        <v>7</v>
      </c>
      <c r="F153" s="54">
        <v>46356803</v>
      </c>
      <c r="G153" s="54">
        <v>221994001</v>
      </c>
      <c r="H153" s="54">
        <v>41316643</v>
      </c>
      <c r="I153" s="55">
        <v>288597876</v>
      </c>
      <c r="J153" s="50"/>
      <c r="K153" s="50" t="s">
        <v>2032</v>
      </c>
      <c r="L153" s="58" t="s">
        <v>2032</v>
      </c>
      <c r="M153" s="58" t="s">
        <v>2032</v>
      </c>
      <c r="N153" s="58" t="s">
        <v>2032</v>
      </c>
      <c r="O153" s="58" t="s">
        <v>2032</v>
      </c>
      <c r="P153" s="59"/>
      <c r="Q153" s="60">
        <v>18605514</v>
      </c>
      <c r="R153" s="60">
        <v>152579304</v>
      </c>
      <c r="S153" s="60">
        <v>49399191</v>
      </c>
      <c r="T153" s="60">
        <v>68981062</v>
      </c>
      <c r="U153" s="60">
        <v>2287891</v>
      </c>
      <c r="V153" s="79"/>
      <c r="W153" s="90">
        <f t="shared" si="857"/>
        <v>291852962</v>
      </c>
      <c r="X153" s="101">
        <v>38566772</v>
      </c>
      <c r="Y153" s="50"/>
      <c r="Z153" s="50"/>
      <c r="AA153" s="51" t="str">
        <f t="shared" si="1010"/>
        <v/>
      </c>
      <c r="AB153" s="68" t="str">
        <f t="shared" si="1011"/>
        <v/>
      </c>
      <c r="AC153" s="68" t="str">
        <f t="shared" si="1012"/>
        <v/>
      </c>
      <c r="AD153" s="68" t="str">
        <f t="shared" si="1013"/>
        <v/>
      </c>
      <c r="AE153" s="68" t="str">
        <f t="shared" si="1014"/>
        <v/>
      </c>
      <c r="AF153" s="68" t="str">
        <f t="shared" si="1015"/>
        <v/>
      </c>
      <c r="AG153" s="67" t="str">
        <f t="shared" si="7"/>
        <v/>
      </c>
      <c r="AH153" s="51"/>
      <c r="AI153" s="51" t="str">
        <f t="shared" si="8"/>
        <v/>
      </c>
      <c r="AJ153" s="68" t="str">
        <f t="shared" si="9"/>
        <v/>
      </c>
      <c r="AK153" s="68" t="str">
        <f t="shared" si="10"/>
        <v/>
      </c>
      <c r="AL153" s="68" t="str">
        <f t="shared" si="11"/>
        <v/>
      </c>
      <c r="AM153" s="68" t="str">
        <f t="shared" si="12"/>
        <v/>
      </c>
      <c r="AN153" s="68" t="str">
        <f t="shared" si="13"/>
        <v/>
      </c>
      <c r="AO153" s="67" t="str">
        <f t="shared" si="14"/>
        <v/>
      </c>
      <c r="AP153" s="51"/>
      <c r="AQ153" s="80">
        <f t="shared" si="15"/>
        <v>46356803</v>
      </c>
      <c r="AR153" s="68">
        <f t="shared" si="16"/>
        <v>288597876</v>
      </c>
      <c r="AS153" s="68">
        <f t="shared" si="17"/>
        <v>18605514</v>
      </c>
      <c r="AT153" s="68">
        <f t="shared" si="18"/>
        <v>152579304</v>
      </c>
      <c r="AU153" s="68">
        <f t="shared" si="19"/>
        <v>49399191</v>
      </c>
      <c r="AV153" s="68">
        <f t="shared" si="20"/>
        <v>71268953</v>
      </c>
      <c r="AW153" s="67">
        <f t="shared" si="21"/>
        <v>38566772</v>
      </c>
      <c r="AX153" s="51"/>
      <c r="AY153" s="51" t="str">
        <f t="shared" si="22"/>
        <v/>
      </c>
      <c r="AZ153" s="68" t="str">
        <f t="shared" si="23"/>
        <v/>
      </c>
      <c r="BA153" s="68" t="str">
        <f t="shared" si="24"/>
        <v/>
      </c>
      <c r="BB153" s="68" t="str">
        <f t="shared" si="25"/>
        <v/>
      </c>
      <c r="BC153" s="68" t="str">
        <f t="shared" si="26"/>
        <v/>
      </c>
      <c r="BD153" s="68" t="str">
        <f t="shared" si="27"/>
        <v/>
      </c>
      <c r="BE153" s="68" t="str">
        <f t="shared" si="28"/>
        <v/>
      </c>
      <c r="BF153" s="51"/>
      <c r="BG153" s="69" t="str">
        <f t="shared" si="29"/>
        <v/>
      </c>
      <c r="BH153" s="67" t="str">
        <f t="shared" si="30"/>
        <v/>
      </c>
      <c r="BI153" s="67" t="str">
        <f t="shared" si="31"/>
        <v/>
      </c>
      <c r="BJ153" s="67" t="str">
        <f t="shared" si="32"/>
        <v/>
      </c>
      <c r="BK153" s="67" t="str">
        <f t="shared" si="33"/>
        <v/>
      </c>
      <c r="BL153" s="67" t="str">
        <f t="shared" si="34"/>
        <v/>
      </c>
      <c r="BM153" s="65" t="str">
        <f t="shared" si="35"/>
        <v/>
      </c>
      <c r="BN153" s="51"/>
      <c r="BO153" s="51" t="str">
        <f t="shared" si="1016"/>
        <v/>
      </c>
      <c r="BP153" s="51" t="str">
        <f t="shared" si="1017"/>
        <v/>
      </c>
      <c r="BQ153" s="71">
        <f t="shared" si="1018"/>
        <v>46356803</v>
      </c>
      <c r="BR153" s="51" t="str">
        <f t="shared" si="1019"/>
        <v/>
      </c>
      <c r="BS153" s="69" t="str">
        <f t="shared" si="40"/>
        <v/>
      </c>
      <c r="BT153" s="51"/>
      <c r="BU153" s="68" t="str">
        <f t="shared" si="1020"/>
        <v/>
      </c>
      <c r="BV153" s="68" t="str">
        <f t="shared" si="1021"/>
        <v/>
      </c>
      <c r="BW153" s="65">
        <f t="shared" si="1022"/>
        <v>288597876</v>
      </c>
      <c r="BX153" s="68" t="str">
        <f t="shared" si="1023"/>
        <v/>
      </c>
      <c r="BY153" s="67" t="str">
        <f t="shared" si="44"/>
        <v/>
      </c>
      <c r="BZ153" s="68"/>
      <c r="CA153" s="65" t="str">
        <f t="shared" si="45"/>
        <v/>
      </c>
      <c r="CB153" s="67" t="str">
        <f t="shared" si="46"/>
        <v/>
      </c>
      <c r="CC153" s="67">
        <f t="shared" si="47"/>
        <v>38566772</v>
      </c>
      <c r="CD153" s="67" t="str">
        <f t="shared" si="48"/>
        <v/>
      </c>
      <c r="CE153" s="67" t="str">
        <f t="shared" si="49"/>
        <v/>
      </c>
      <c r="CF153" s="68"/>
      <c r="CG153" s="68" t="str">
        <f t="shared" si="1024"/>
        <v/>
      </c>
      <c r="CH153" s="68" t="str">
        <f t="shared" si="1025"/>
        <v/>
      </c>
      <c r="CI153" s="65">
        <f t="shared" si="1026"/>
        <v>291852962</v>
      </c>
      <c r="CJ153" s="68" t="str">
        <f t="shared" si="1027"/>
        <v/>
      </c>
      <c r="CK153" s="67" t="str">
        <f t="shared" si="54"/>
        <v/>
      </c>
      <c r="CL153" s="68"/>
      <c r="CM153" s="68" t="str">
        <f t="shared" si="1028"/>
        <v/>
      </c>
      <c r="CN153" s="68" t="str">
        <f t="shared" si="1029"/>
        <v/>
      </c>
      <c r="CO153" s="65">
        <f t="shared" si="1030"/>
        <v>18605514</v>
      </c>
      <c r="CP153" s="68" t="str">
        <f t="shared" si="1031"/>
        <v/>
      </c>
      <c r="CQ153" s="67" t="str">
        <f t="shared" si="59"/>
        <v/>
      </c>
      <c r="CR153" s="68"/>
      <c r="CS153" s="68" t="str">
        <f t="shared" si="1032"/>
        <v/>
      </c>
      <c r="CT153" s="68" t="str">
        <f t="shared" si="1033"/>
        <v/>
      </c>
      <c r="CU153" s="65">
        <f t="shared" si="1034"/>
        <v>152579304</v>
      </c>
      <c r="CV153" s="68" t="str">
        <f t="shared" si="1035"/>
        <v/>
      </c>
      <c r="CW153" s="67" t="str">
        <f t="shared" si="64"/>
        <v/>
      </c>
      <c r="CX153" s="68"/>
      <c r="CY153" s="68" t="str">
        <f t="shared" si="1036"/>
        <v/>
      </c>
      <c r="CZ153" s="68" t="str">
        <f t="shared" si="1037"/>
        <v/>
      </c>
      <c r="DA153" s="65">
        <f t="shared" si="1038"/>
        <v>49399191</v>
      </c>
      <c r="DB153" s="68" t="str">
        <f t="shared" si="1039"/>
        <v/>
      </c>
      <c r="DC153" s="67" t="str">
        <f t="shared" si="69"/>
        <v/>
      </c>
      <c r="DD153" s="68"/>
      <c r="DE153" s="68" t="str">
        <f t="shared" si="1040"/>
        <v/>
      </c>
      <c r="DF153" s="51" t="str">
        <f t="shared" si="1041"/>
        <v/>
      </c>
      <c r="DG153" s="65">
        <f t="shared" si="1042"/>
        <v>68981062</v>
      </c>
      <c r="DH153" s="51" t="str">
        <f t="shared" si="1043"/>
        <v/>
      </c>
      <c r="DI153" s="69" t="str">
        <f t="shared" si="74"/>
        <v/>
      </c>
      <c r="DJ153" s="51"/>
      <c r="DK153" s="51" t="str">
        <f t="shared" si="1044"/>
        <v/>
      </c>
      <c r="DL153" s="51" t="str">
        <f t="shared" si="1045"/>
        <v/>
      </c>
      <c r="DM153" s="65">
        <f t="shared" si="1046"/>
        <v>2287891</v>
      </c>
      <c r="DN153" s="51" t="str">
        <f t="shared" si="1047"/>
        <v/>
      </c>
      <c r="DO153" s="69" t="str">
        <f t="shared" si="79"/>
        <v/>
      </c>
      <c r="DP153" s="51"/>
      <c r="DQ153" s="51"/>
      <c r="DR153" s="51"/>
      <c r="DS153" s="51"/>
      <c r="DT153" s="51"/>
      <c r="DU153" s="181"/>
    </row>
    <row r="154" spans="1:125" ht="15" x14ac:dyDescent="0.25">
      <c r="A154" s="50">
        <v>2017</v>
      </c>
      <c r="B154" s="51" t="s">
        <v>508</v>
      </c>
      <c r="C154" s="50" t="s">
        <v>342</v>
      </c>
      <c r="D154" s="53" t="s">
        <v>342</v>
      </c>
      <c r="E154" s="50" t="s">
        <v>7</v>
      </c>
      <c r="F154" s="54">
        <v>42863498</v>
      </c>
      <c r="G154" s="54">
        <v>206235607</v>
      </c>
      <c r="H154" s="54">
        <v>40725024</v>
      </c>
      <c r="I154" s="55">
        <v>272204749</v>
      </c>
      <c r="J154" s="50"/>
      <c r="K154" s="50" t="s">
        <v>2032</v>
      </c>
      <c r="L154" s="58" t="s">
        <v>2032</v>
      </c>
      <c r="M154" s="58" t="s">
        <v>2032</v>
      </c>
      <c r="N154" s="58" t="s">
        <v>2032</v>
      </c>
      <c r="O154" s="58" t="s">
        <v>2032</v>
      </c>
      <c r="P154" s="59"/>
      <c r="Q154" s="60">
        <v>22134741</v>
      </c>
      <c r="R154" s="60">
        <v>150391504</v>
      </c>
      <c r="S154" s="60">
        <v>28906740</v>
      </c>
      <c r="T154" s="60">
        <v>72185128</v>
      </c>
      <c r="U154" s="60">
        <v>1802083</v>
      </c>
      <c r="V154" s="79"/>
      <c r="W154" s="90">
        <f t="shared" si="857"/>
        <v>275420196</v>
      </c>
      <c r="X154" s="101">
        <v>95367305</v>
      </c>
      <c r="Y154" s="50"/>
      <c r="Z154" s="50"/>
      <c r="AA154" s="51" t="str">
        <f t="shared" si="1010"/>
        <v/>
      </c>
      <c r="AB154" s="68" t="str">
        <f t="shared" si="1011"/>
        <v/>
      </c>
      <c r="AC154" s="68" t="str">
        <f t="shared" si="1012"/>
        <v/>
      </c>
      <c r="AD154" s="68" t="str">
        <f t="shared" si="1013"/>
        <v/>
      </c>
      <c r="AE154" s="68" t="str">
        <f t="shared" si="1014"/>
        <v/>
      </c>
      <c r="AF154" s="68" t="str">
        <f t="shared" si="1015"/>
        <v/>
      </c>
      <c r="AG154" s="67" t="str">
        <f t="shared" si="7"/>
        <v/>
      </c>
      <c r="AH154" s="51"/>
      <c r="AI154" s="51" t="str">
        <f t="shared" si="8"/>
        <v/>
      </c>
      <c r="AJ154" s="68" t="str">
        <f t="shared" si="9"/>
        <v/>
      </c>
      <c r="AK154" s="68" t="str">
        <f t="shared" si="10"/>
        <v/>
      </c>
      <c r="AL154" s="68" t="str">
        <f t="shared" si="11"/>
        <v/>
      </c>
      <c r="AM154" s="68" t="str">
        <f t="shared" si="12"/>
        <v/>
      </c>
      <c r="AN154" s="68" t="str">
        <f t="shared" si="13"/>
        <v/>
      </c>
      <c r="AO154" s="67" t="str">
        <f t="shared" si="14"/>
        <v/>
      </c>
      <c r="AP154" s="51"/>
      <c r="AQ154" s="51" t="str">
        <f t="shared" si="15"/>
        <v/>
      </c>
      <c r="AR154" s="68" t="str">
        <f t="shared" si="16"/>
        <v/>
      </c>
      <c r="AS154" s="68" t="str">
        <f t="shared" si="17"/>
        <v/>
      </c>
      <c r="AT154" s="68" t="str">
        <f t="shared" si="18"/>
        <v/>
      </c>
      <c r="AU154" s="68" t="str">
        <f t="shared" si="19"/>
        <v/>
      </c>
      <c r="AV154" s="68" t="str">
        <f t="shared" si="20"/>
        <v/>
      </c>
      <c r="AW154" s="67" t="str">
        <f t="shared" si="21"/>
        <v/>
      </c>
      <c r="AX154" s="51"/>
      <c r="AY154" s="80">
        <f t="shared" si="22"/>
        <v>42863498</v>
      </c>
      <c r="AZ154" s="68">
        <f t="shared" si="23"/>
        <v>272204749</v>
      </c>
      <c r="BA154" s="68">
        <f t="shared" si="24"/>
        <v>22134741</v>
      </c>
      <c r="BB154" s="68">
        <f t="shared" si="25"/>
        <v>150391504</v>
      </c>
      <c r="BC154" s="68">
        <f t="shared" si="26"/>
        <v>28906740</v>
      </c>
      <c r="BD154" s="68">
        <f t="shared" si="27"/>
        <v>73987211</v>
      </c>
      <c r="BE154" s="68">
        <f t="shared" si="28"/>
        <v>95367305</v>
      </c>
      <c r="BF154" s="51"/>
      <c r="BG154" s="69" t="str">
        <f t="shared" si="29"/>
        <v/>
      </c>
      <c r="BH154" s="67" t="str">
        <f t="shared" si="30"/>
        <v/>
      </c>
      <c r="BI154" s="67" t="str">
        <f t="shared" si="31"/>
        <v/>
      </c>
      <c r="BJ154" s="67" t="str">
        <f t="shared" si="32"/>
        <v/>
      </c>
      <c r="BK154" s="67" t="str">
        <f t="shared" si="33"/>
        <v/>
      </c>
      <c r="BL154" s="67" t="str">
        <f t="shared" si="34"/>
        <v/>
      </c>
      <c r="BM154" s="65" t="str">
        <f t="shared" si="35"/>
        <v/>
      </c>
      <c r="BN154" s="51"/>
      <c r="BO154" s="51" t="str">
        <f t="shared" si="1016"/>
        <v/>
      </c>
      <c r="BP154" s="51" t="str">
        <f t="shared" si="1017"/>
        <v/>
      </c>
      <c r="BQ154" s="51" t="str">
        <f t="shared" si="1018"/>
        <v/>
      </c>
      <c r="BR154" s="71">
        <f t="shared" si="1019"/>
        <v>42863498</v>
      </c>
      <c r="BS154" s="69" t="str">
        <f t="shared" si="40"/>
        <v/>
      </c>
      <c r="BT154" s="51"/>
      <c r="BU154" s="68" t="str">
        <f t="shared" si="1020"/>
        <v/>
      </c>
      <c r="BV154" s="68" t="str">
        <f t="shared" si="1021"/>
        <v/>
      </c>
      <c r="BW154" s="68" t="str">
        <f t="shared" si="1022"/>
        <v/>
      </c>
      <c r="BX154" s="65">
        <f t="shared" si="1023"/>
        <v>272204749</v>
      </c>
      <c r="BY154" s="67" t="str">
        <f t="shared" si="44"/>
        <v/>
      </c>
      <c r="BZ154" s="68"/>
      <c r="CA154" s="65" t="str">
        <f t="shared" si="45"/>
        <v/>
      </c>
      <c r="CB154" s="67" t="str">
        <f t="shared" si="46"/>
        <v/>
      </c>
      <c r="CC154" s="67" t="str">
        <f t="shared" si="47"/>
        <v/>
      </c>
      <c r="CD154" s="67">
        <f t="shared" si="48"/>
        <v>95367305</v>
      </c>
      <c r="CE154" s="67" t="str">
        <f t="shared" si="49"/>
        <v/>
      </c>
      <c r="CF154" s="68"/>
      <c r="CG154" s="68" t="str">
        <f t="shared" si="1024"/>
        <v/>
      </c>
      <c r="CH154" s="68" t="str">
        <f t="shared" si="1025"/>
        <v/>
      </c>
      <c r="CI154" s="68" t="str">
        <f t="shared" si="1026"/>
        <v/>
      </c>
      <c r="CJ154" s="65">
        <f t="shared" si="1027"/>
        <v>275420196</v>
      </c>
      <c r="CK154" s="67" t="str">
        <f t="shared" si="54"/>
        <v/>
      </c>
      <c r="CL154" s="68"/>
      <c r="CM154" s="68" t="str">
        <f t="shared" si="1028"/>
        <v/>
      </c>
      <c r="CN154" s="68" t="str">
        <f t="shared" si="1029"/>
        <v/>
      </c>
      <c r="CO154" s="68" t="str">
        <f t="shared" si="1030"/>
        <v/>
      </c>
      <c r="CP154" s="65">
        <f t="shared" si="1031"/>
        <v>22134741</v>
      </c>
      <c r="CQ154" s="67" t="str">
        <f t="shared" si="59"/>
        <v/>
      </c>
      <c r="CR154" s="68"/>
      <c r="CS154" s="68" t="str">
        <f t="shared" si="1032"/>
        <v/>
      </c>
      <c r="CT154" s="68" t="str">
        <f t="shared" si="1033"/>
        <v/>
      </c>
      <c r="CU154" s="68" t="str">
        <f t="shared" si="1034"/>
        <v/>
      </c>
      <c r="CV154" s="65">
        <f t="shared" si="1035"/>
        <v>150391504</v>
      </c>
      <c r="CW154" s="67" t="str">
        <f t="shared" si="64"/>
        <v/>
      </c>
      <c r="CX154" s="68"/>
      <c r="CY154" s="68" t="str">
        <f t="shared" si="1036"/>
        <v/>
      </c>
      <c r="CZ154" s="68" t="str">
        <f t="shared" si="1037"/>
        <v/>
      </c>
      <c r="DA154" s="68" t="str">
        <f t="shared" si="1038"/>
        <v/>
      </c>
      <c r="DB154" s="65">
        <f t="shared" si="1039"/>
        <v>28906740</v>
      </c>
      <c r="DC154" s="67" t="str">
        <f t="shared" si="69"/>
        <v/>
      </c>
      <c r="DD154" s="68"/>
      <c r="DE154" s="68" t="str">
        <f t="shared" si="1040"/>
        <v/>
      </c>
      <c r="DF154" s="51" t="str">
        <f t="shared" si="1041"/>
        <v/>
      </c>
      <c r="DG154" s="51" t="str">
        <f t="shared" si="1042"/>
        <v/>
      </c>
      <c r="DH154" s="65">
        <f t="shared" si="1043"/>
        <v>72185128</v>
      </c>
      <c r="DI154" s="69" t="str">
        <f t="shared" si="74"/>
        <v/>
      </c>
      <c r="DJ154" s="51"/>
      <c r="DK154" s="51" t="str">
        <f t="shared" si="1044"/>
        <v/>
      </c>
      <c r="DL154" s="51" t="str">
        <f t="shared" si="1045"/>
        <v/>
      </c>
      <c r="DM154" s="51" t="str">
        <f t="shared" si="1046"/>
        <v/>
      </c>
      <c r="DN154" s="65">
        <f t="shared" si="1047"/>
        <v>1802083</v>
      </c>
      <c r="DO154" s="69" t="str">
        <f t="shared" si="79"/>
        <v/>
      </c>
      <c r="DP154" s="51"/>
      <c r="DQ154" s="51"/>
      <c r="DR154" s="51"/>
      <c r="DS154" s="51"/>
      <c r="DT154" s="51"/>
      <c r="DU154" s="181"/>
    </row>
    <row r="155" spans="1:125" ht="15" x14ac:dyDescent="0.25">
      <c r="A155" s="56">
        <v>2018</v>
      </c>
      <c r="B155" s="51" t="s">
        <v>508</v>
      </c>
      <c r="C155" s="50" t="s">
        <v>342</v>
      </c>
      <c r="D155" s="53" t="s">
        <v>342</v>
      </c>
      <c r="E155" s="50" t="s">
        <v>7</v>
      </c>
      <c r="F155" s="89">
        <v>42201857</v>
      </c>
      <c r="G155" s="89">
        <v>214680839</v>
      </c>
      <c r="H155" s="89">
        <v>40537480</v>
      </c>
      <c r="I155" s="90">
        <v>272081398</v>
      </c>
      <c r="J155" s="56" t="s">
        <v>209</v>
      </c>
      <c r="K155" s="50" t="s">
        <v>2032</v>
      </c>
      <c r="L155" s="112">
        <v>272081398</v>
      </c>
      <c r="M155" s="58"/>
      <c r="N155" s="58"/>
      <c r="O155" s="58"/>
      <c r="P155" s="91"/>
      <c r="Q155" s="92">
        <v>25209141</v>
      </c>
      <c r="R155" s="92">
        <v>166928512</v>
      </c>
      <c r="S155" s="92">
        <v>12025654</v>
      </c>
      <c r="T155" s="92">
        <v>72457736</v>
      </c>
      <c r="U155" s="92">
        <v>0</v>
      </c>
      <c r="V155" s="94"/>
      <c r="W155" s="90">
        <f t="shared" si="857"/>
        <v>276621043</v>
      </c>
      <c r="X155" s="90">
        <v>27232543</v>
      </c>
      <c r="Y155" s="50"/>
      <c r="Z155" s="50"/>
      <c r="AA155" s="102"/>
      <c r="AB155" s="64"/>
      <c r="AC155" s="64"/>
      <c r="AD155" s="64"/>
      <c r="AE155" s="65"/>
      <c r="AF155" s="65"/>
      <c r="AG155" s="67" t="str">
        <f t="shared" si="7"/>
        <v/>
      </c>
      <c r="AH155" s="51"/>
      <c r="AI155" s="51" t="str">
        <f t="shared" si="8"/>
        <v/>
      </c>
      <c r="AJ155" s="68" t="str">
        <f t="shared" si="9"/>
        <v/>
      </c>
      <c r="AK155" s="68" t="str">
        <f t="shared" si="10"/>
        <v/>
      </c>
      <c r="AL155" s="68" t="str">
        <f t="shared" si="11"/>
        <v/>
      </c>
      <c r="AM155" s="68" t="str">
        <f t="shared" si="12"/>
        <v/>
      </c>
      <c r="AN155" s="68" t="str">
        <f t="shared" si="13"/>
        <v/>
      </c>
      <c r="AO155" s="67" t="str">
        <f t="shared" si="14"/>
        <v/>
      </c>
      <c r="AP155" s="51"/>
      <c r="AQ155" s="51" t="str">
        <f t="shared" si="15"/>
        <v/>
      </c>
      <c r="AR155" s="68" t="str">
        <f t="shared" si="16"/>
        <v/>
      </c>
      <c r="AS155" s="68" t="str">
        <f t="shared" si="17"/>
        <v/>
      </c>
      <c r="AT155" s="68" t="str">
        <f t="shared" si="18"/>
        <v/>
      </c>
      <c r="AU155" s="68" t="str">
        <f t="shared" si="19"/>
        <v/>
      </c>
      <c r="AV155" s="68" t="str">
        <f t="shared" si="20"/>
        <v/>
      </c>
      <c r="AW155" s="67" t="str">
        <f t="shared" si="21"/>
        <v/>
      </c>
      <c r="AX155" s="51"/>
      <c r="AY155" s="51" t="str">
        <f t="shared" si="22"/>
        <v/>
      </c>
      <c r="AZ155" s="68" t="str">
        <f t="shared" si="23"/>
        <v/>
      </c>
      <c r="BA155" s="68" t="str">
        <f t="shared" si="24"/>
        <v/>
      </c>
      <c r="BB155" s="68" t="str">
        <f t="shared" si="25"/>
        <v/>
      </c>
      <c r="BC155" s="68" t="str">
        <f t="shared" si="26"/>
        <v/>
      </c>
      <c r="BD155" s="68" t="str">
        <f t="shared" si="27"/>
        <v/>
      </c>
      <c r="BE155" s="68" t="str">
        <f t="shared" si="28"/>
        <v/>
      </c>
      <c r="BF155" s="51"/>
      <c r="BG155" s="96">
        <f t="shared" si="29"/>
        <v>42201857</v>
      </c>
      <c r="BH155" s="67">
        <f t="shared" si="30"/>
        <v>272081398</v>
      </c>
      <c r="BI155" s="67">
        <f t="shared" si="31"/>
        <v>25209141</v>
      </c>
      <c r="BJ155" s="67">
        <f t="shared" si="32"/>
        <v>166928512</v>
      </c>
      <c r="BK155" s="67">
        <f t="shared" si="33"/>
        <v>12025654</v>
      </c>
      <c r="BL155" s="67">
        <f t="shared" si="34"/>
        <v>72457736</v>
      </c>
      <c r="BM155" s="65">
        <f t="shared" si="35"/>
        <v>27232543</v>
      </c>
      <c r="BN155" s="70"/>
      <c r="BO155" s="70"/>
      <c r="BP155" s="51"/>
      <c r="BQ155" s="51"/>
      <c r="BR155" s="51"/>
      <c r="BS155" s="96">
        <f t="shared" si="40"/>
        <v>42201857</v>
      </c>
      <c r="BT155" s="70"/>
      <c r="BU155" s="65"/>
      <c r="BV155" s="68"/>
      <c r="BW155" s="68"/>
      <c r="BX155" s="68"/>
      <c r="BY155" s="67">
        <f t="shared" si="44"/>
        <v>272081398</v>
      </c>
      <c r="BZ155" s="65"/>
      <c r="CA155" s="65" t="str">
        <f t="shared" si="45"/>
        <v/>
      </c>
      <c r="CB155" s="67" t="str">
        <f t="shared" si="46"/>
        <v/>
      </c>
      <c r="CC155" s="67" t="str">
        <f t="shared" si="47"/>
        <v/>
      </c>
      <c r="CD155" s="67" t="str">
        <f t="shared" si="48"/>
        <v/>
      </c>
      <c r="CE155" s="67">
        <f t="shared" si="49"/>
        <v>27232543</v>
      </c>
      <c r="CF155" s="65"/>
      <c r="CG155" s="65"/>
      <c r="CH155" s="68"/>
      <c r="CI155" s="68"/>
      <c r="CJ155" s="68"/>
      <c r="CK155" s="67">
        <f t="shared" si="54"/>
        <v>276621043</v>
      </c>
      <c r="CL155" s="65"/>
      <c r="CM155" s="65"/>
      <c r="CN155" s="68"/>
      <c r="CO155" s="68"/>
      <c r="CP155" s="68"/>
      <c r="CQ155" s="67">
        <f t="shared" si="59"/>
        <v>25209141</v>
      </c>
      <c r="CR155" s="65"/>
      <c r="CS155" s="65"/>
      <c r="CT155" s="68"/>
      <c r="CU155" s="68"/>
      <c r="CV155" s="68"/>
      <c r="CW155" s="67">
        <f t="shared" si="64"/>
        <v>166928512</v>
      </c>
      <c r="CX155" s="65"/>
      <c r="CY155" s="65"/>
      <c r="CZ155" s="68"/>
      <c r="DA155" s="68"/>
      <c r="DB155" s="68"/>
      <c r="DC155" s="67">
        <f t="shared" si="69"/>
        <v>12025654</v>
      </c>
      <c r="DD155" s="65"/>
      <c r="DE155" s="65"/>
      <c r="DF155" s="51"/>
      <c r="DG155" s="51"/>
      <c r="DH155" s="51"/>
      <c r="DI155" s="67">
        <f t="shared" si="74"/>
        <v>72457736</v>
      </c>
      <c r="DJ155" s="70"/>
      <c r="DK155" s="70"/>
      <c r="DL155" s="51"/>
      <c r="DM155" s="51"/>
      <c r="DN155" s="51"/>
      <c r="DO155" s="67">
        <f t="shared" si="79"/>
        <v>25209141</v>
      </c>
      <c r="DP155" s="51"/>
      <c r="DQ155" s="51"/>
      <c r="DR155" s="51"/>
      <c r="DS155" s="51"/>
      <c r="DT155" s="51"/>
      <c r="DU155" s="181"/>
    </row>
    <row r="156" spans="1:125" ht="15" x14ac:dyDescent="0.25">
      <c r="A156" s="50"/>
      <c r="B156" s="51"/>
      <c r="C156" s="50"/>
      <c r="D156" s="53"/>
      <c r="E156" s="50"/>
      <c r="F156" s="218"/>
      <c r="G156" s="218"/>
      <c r="H156" s="218"/>
      <c r="I156" s="219"/>
      <c r="J156" s="50"/>
      <c r="K156" s="50" t="s">
        <v>2032</v>
      </c>
      <c r="L156" s="58"/>
      <c r="M156" s="58"/>
      <c r="N156" s="58"/>
      <c r="O156" s="58"/>
      <c r="P156" s="59"/>
      <c r="Q156" s="60"/>
      <c r="R156" s="60"/>
      <c r="S156" s="60"/>
      <c r="T156" s="60"/>
      <c r="U156" s="60"/>
      <c r="V156" s="79"/>
      <c r="W156" s="90">
        <f t="shared" si="857"/>
        <v>0</v>
      </c>
      <c r="X156" s="101"/>
      <c r="Y156" s="50"/>
      <c r="Z156" s="50"/>
      <c r="AA156" s="102"/>
      <c r="AB156" s="64"/>
      <c r="AC156" s="64"/>
      <c r="AD156" s="64"/>
      <c r="AE156" s="65"/>
      <c r="AF156" s="65"/>
      <c r="AG156" s="67" t="str">
        <f t="shared" si="7"/>
        <v/>
      </c>
      <c r="AH156" s="51"/>
      <c r="AI156" s="51" t="str">
        <f t="shared" si="8"/>
        <v/>
      </c>
      <c r="AJ156" s="68" t="str">
        <f t="shared" si="9"/>
        <v/>
      </c>
      <c r="AK156" s="68" t="str">
        <f t="shared" si="10"/>
        <v/>
      </c>
      <c r="AL156" s="68" t="str">
        <f t="shared" si="11"/>
        <v/>
      </c>
      <c r="AM156" s="68" t="str">
        <f t="shared" si="12"/>
        <v/>
      </c>
      <c r="AN156" s="68" t="str">
        <f t="shared" si="13"/>
        <v/>
      </c>
      <c r="AO156" s="67" t="str">
        <f t="shared" si="14"/>
        <v/>
      </c>
      <c r="AP156" s="51"/>
      <c r="AQ156" s="51" t="str">
        <f t="shared" si="15"/>
        <v/>
      </c>
      <c r="AR156" s="68" t="str">
        <f t="shared" si="16"/>
        <v/>
      </c>
      <c r="AS156" s="68" t="str">
        <f t="shared" si="17"/>
        <v/>
      </c>
      <c r="AT156" s="68" t="str">
        <f t="shared" si="18"/>
        <v/>
      </c>
      <c r="AU156" s="68" t="str">
        <f t="shared" si="19"/>
        <v/>
      </c>
      <c r="AV156" s="68" t="str">
        <f t="shared" si="20"/>
        <v/>
      </c>
      <c r="AW156" s="67" t="str">
        <f t="shared" si="21"/>
        <v/>
      </c>
      <c r="AX156" s="51"/>
      <c r="AY156" s="51" t="str">
        <f t="shared" si="22"/>
        <v/>
      </c>
      <c r="AZ156" s="68" t="str">
        <f t="shared" si="23"/>
        <v/>
      </c>
      <c r="BA156" s="68" t="str">
        <f t="shared" si="24"/>
        <v/>
      </c>
      <c r="BB156" s="68" t="str">
        <f t="shared" si="25"/>
        <v/>
      </c>
      <c r="BC156" s="68" t="str">
        <f t="shared" si="26"/>
        <v/>
      </c>
      <c r="BD156" s="68" t="str">
        <f t="shared" si="27"/>
        <v/>
      </c>
      <c r="BE156" s="68" t="str">
        <f t="shared" si="28"/>
        <v/>
      </c>
      <c r="BF156" s="51"/>
      <c r="BG156" s="69" t="str">
        <f t="shared" si="29"/>
        <v/>
      </c>
      <c r="BH156" s="67" t="str">
        <f t="shared" si="30"/>
        <v/>
      </c>
      <c r="BI156" s="67" t="str">
        <f t="shared" si="31"/>
        <v/>
      </c>
      <c r="BJ156" s="67" t="str">
        <f t="shared" si="32"/>
        <v/>
      </c>
      <c r="BK156" s="67" t="str">
        <f t="shared" si="33"/>
        <v/>
      </c>
      <c r="BL156" s="67" t="str">
        <f t="shared" si="34"/>
        <v/>
      </c>
      <c r="BM156" s="65" t="str">
        <f t="shared" si="35"/>
        <v/>
      </c>
      <c r="BN156" s="70"/>
      <c r="BO156" s="70"/>
      <c r="BP156" s="51"/>
      <c r="BQ156" s="51"/>
      <c r="BR156" s="51"/>
      <c r="BS156" s="69" t="str">
        <f t="shared" si="40"/>
        <v/>
      </c>
      <c r="BT156" s="70"/>
      <c r="BU156" s="65"/>
      <c r="BV156" s="68"/>
      <c r="BW156" s="68"/>
      <c r="BX156" s="68"/>
      <c r="BY156" s="67" t="str">
        <f t="shared" si="44"/>
        <v/>
      </c>
      <c r="BZ156" s="65"/>
      <c r="CA156" s="65" t="str">
        <f t="shared" si="45"/>
        <v/>
      </c>
      <c r="CB156" s="67" t="str">
        <f t="shared" si="46"/>
        <v/>
      </c>
      <c r="CC156" s="67" t="str">
        <f t="shared" si="47"/>
        <v/>
      </c>
      <c r="CD156" s="67" t="str">
        <f t="shared" si="48"/>
        <v/>
      </c>
      <c r="CE156" s="67" t="str">
        <f t="shared" si="49"/>
        <v/>
      </c>
      <c r="CF156" s="65"/>
      <c r="CG156" s="65"/>
      <c r="CH156" s="68"/>
      <c r="CI156" s="68"/>
      <c r="CJ156" s="68"/>
      <c r="CK156" s="67" t="str">
        <f t="shared" si="54"/>
        <v/>
      </c>
      <c r="CL156" s="65"/>
      <c r="CM156" s="65"/>
      <c r="CN156" s="68"/>
      <c r="CO156" s="68"/>
      <c r="CP156" s="68"/>
      <c r="CQ156" s="67" t="str">
        <f t="shared" si="59"/>
        <v/>
      </c>
      <c r="CR156" s="65"/>
      <c r="CS156" s="65"/>
      <c r="CT156" s="68"/>
      <c r="CU156" s="68"/>
      <c r="CV156" s="68"/>
      <c r="CW156" s="67" t="str">
        <f t="shared" si="64"/>
        <v/>
      </c>
      <c r="CX156" s="65"/>
      <c r="CY156" s="65"/>
      <c r="CZ156" s="68"/>
      <c r="DA156" s="68"/>
      <c r="DB156" s="68"/>
      <c r="DC156" s="67" t="str">
        <f t="shared" si="69"/>
        <v/>
      </c>
      <c r="DD156" s="65"/>
      <c r="DE156" s="65"/>
      <c r="DF156" s="51"/>
      <c r="DG156" s="51"/>
      <c r="DH156" s="51"/>
      <c r="DI156" s="69" t="str">
        <f t="shared" si="74"/>
        <v/>
      </c>
      <c r="DJ156" s="70"/>
      <c r="DK156" s="70"/>
      <c r="DL156" s="51"/>
      <c r="DM156" s="51"/>
      <c r="DN156" s="51"/>
      <c r="DO156" s="69" t="str">
        <f t="shared" si="79"/>
        <v/>
      </c>
      <c r="DP156" s="51"/>
      <c r="DQ156" s="51"/>
      <c r="DR156" s="51"/>
      <c r="DS156" s="51"/>
      <c r="DT156" s="51"/>
      <c r="DU156" s="181"/>
    </row>
    <row r="157" spans="1:125" ht="15" x14ac:dyDescent="0.25">
      <c r="A157" s="50">
        <v>2014</v>
      </c>
      <c r="B157" s="51" t="s">
        <v>530</v>
      </c>
      <c r="C157" s="50" t="s">
        <v>531</v>
      </c>
      <c r="D157" s="53" t="s">
        <v>193</v>
      </c>
      <c r="E157" s="50" t="s">
        <v>7</v>
      </c>
      <c r="F157" s="54">
        <v>6064130</v>
      </c>
      <c r="G157" s="54">
        <v>22728316</v>
      </c>
      <c r="H157" s="54">
        <v>1623105</v>
      </c>
      <c r="I157" s="55">
        <v>19161363</v>
      </c>
      <c r="J157" s="50"/>
      <c r="K157" s="50" t="s">
        <v>2032</v>
      </c>
      <c r="L157" s="58" t="s">
        <v>2032</v>
      </c>
      <c r="M157" s="58" t="s">
        <v>2032</v>
      </c>
      <c r="N157" s="58" t="s">
        <v>2032</v>
      </c>
      <c r="O157" s="58" t="s">
        <v>2032</v>
      </c>
      <c r="P157" s="59"/>
      <c r="Q157" s="60">
        <v>6667969</v>
      </c>
      <c r="R157" s="60">
        <v>5779518</v>
      </c>
      <c r="S157" s="60">
        <v>3806147</v>
      </c>
      <c r="T157" s="60">
        <v>2492871</v>
      </c>
      <c r="U157" s="60">
        <v>414858</v>
      </c>
      <c r="V157" s="79"/>
      <c r="W157" s="90">
        <f t="shared" si="857"/>
        <v>19161363</v>
      </c>
      <c r="X157" s="101">
        <v>4969771</v>
      </c>
      <c r="Y157" s="50"/>
      <c r="Z157" s="50" t="s">
        <v>193</v>
      </c>
      <c r="AA157" s="62">
        <f t="shared" ref="AA157:AA160" si="1048">IF(A157 =2014,IF(Y157 ="",F157,""),"")</f>
        <v>6064130</v>
      </c>
      <c r="AB157" s="64">
        <f t="shared" ref="AB157:AB160" si="1049">IF(A157 =2014,IF(Y157 ="",I157,""),"")</f>
        <v>19161363</v>
      </c>
      <c r="AC157" s="64">
        <f t="shared" ref="AC157:AC160" si="1050">IF(A157 =2014,IF(Y157 ="",Q157,""),"")</f>
        <v>6667969</v>
      </c>
      <c r="AD157" s="64">
        <f t="shared" ref="AD157:AD160" si="1051">IF(A157 =2014,IF(Y157 ="",R157,""),"")</f>
        <v>5779518</v>
      </c>
      <c r="AE157" s="65">
        <f t="shared" ref="AE157:AE160" si="1052">IF(A157 =2014,IF(Y157 ="",S157,""),"")</f>
        <v>3806147</v>
      </c>
      <c r="AF157" s="65">
        <f t="shared" ref="AF157:AF160" si="1053">IF(A157 =2014,IF(Y157 ="",T157+U157,""),"")</f>
        <v>2907729</v>
      </c>
      <c r="AG157" s="67">
        <f t="shared" si="7"/>
        <v>4969771</v>
      </c>
      <c r="AH157" s="51"/>
      <c r="AI157" s="51" t="str">
        <f t="shared" si="8"/>
        <v/>
      </c>
      <c r="AJ157" s="68" t="str">
        <f t="shared" si="9"/>
        <v/>
      </c>
      <c r="AK157" s="68" t="str">
        <f t="shared" si="10"/>
        <v/>
      </c>
      <c r="AL157" s="68" t="str">
        <f t="shared" si="11"/>
        <v/>
      </c>
      <c r="AM157" s="68" t="str">
        <f t="shared" si="12"/>
        <v/>
      </c>
      <c r="AN157" s="68" t="str">
        <f t="shared" si="13"/>
        <v/>
      </c>
      <c r="AO157" s="67" t="str">
        <f t="shared" si="14"/>
        <v/>
      </c>
      <c r="AP157" s="51"/>
      <c r="AQ157" s="51" t="str">
        <f t="shared" si="15"/>
        <v/>
      </c>
      <c r="AR157" s="68" t="str">
        <f t="shared" si="16"/>
        <v/>
      </c>
      <c r="AS157" s="68" t="str">
        <f t="shared" si="17"/>
        <v/>
      </c>
      <c r="AT157" s="68" t="str">
        <f t="shared" si="18"/>
        <v/>
      </c>
      <c r="AU157" s="68" t="str">
        <f t="shared" si="19"/>
        <v/>
      </c>
      <c r="AV157" s="68" t="str">
        <f t="shared" si="20"/>
        <v/>
      </c>
      <c r="AW157" s="67" t="str">
        <f t="shared" si="21"/>
        <v/>
      </c>
      <c r="AX157" s="51"/>
      <c r="AY157" s="51" t="str">
        <f t="shared" si="22"/>
        <v/>
      </c>
      <c r="AZ157" s="68" t="str">
        <f t="shared" si="23"/>
        <v/>
      </c>
      <c r="BA157" s="68" t="str">
        <f t="shared" si="24"/>
        <v/>
      </c>
      <c r="BB157" s="68" t="str">
        <f t="shared" si="25"/>
        <v/>
      </c>
      <c r="BC157" s="68" t="str">
        <f t="shared" si="26"/>
        <v/>
      </c>
      <c r="BD157" s="68" t="str">
        <f t="shared" si="27"/>
        <v/>
      </c>
      <c r="BE157" s="68" t="str">
        <f t="shared" si="28"/>
        <v/>
      </c>
      <c r="BF157" s="51"/>
      <c r="BG157" s="69" t="str">
        <f t="shared" si="29"/>
        <v/>
      </c>
      <c r="BH157" s="67" t="str">
        <f t="shared" si="30"/>
        <v/>
      </c>
      <c r="BI157" s="67" t="str">
        <f t="shared" si="31"/>
        <v/>
      </c>
      <c r="BJ157" s="67" t="str">
        <f t="shared" si="32"/>
        <v/>
      </c>
      <c r="BK157" s="67" t="str">
        <f t="shared" si="33"/>
        <v/>
      </c>
      <c r="BL157" s="67" t="str">
        <f t="shared" si="34"/>
        <v/>
      </c>
      <c r="BM157" s="65" t="str">
        <f t="shared" si="35"/>
        <v/>
      </c>
      <c r="BN157" s="70"/>
      <c r="BO157" s="71">
        <f t="shared" ref="BO157:BO160" si="1054">IF(A157 =2014,F157,"")</f>
        <v>6064130</v>
      </c>
      <c r="BP157" s="51" t="str">
        <f t="shared" ref="BP157:BP160" si="1055">IF(A157 =2015,F157,"")</f>
        <v/>
      </c>
      <c r="BQ157" s="51" t="str">
        <f t="shared" ref="BQ157:BQ160" si="1056">IF(A157 =2016,F157,"")</f>
        <v/>
      </c>
      <c r="BR157" s="51" t="str">
        <f t="shared" ref="BR157:BR160" si="1057">IF(A157 =2017,F157,"")</f>
        <v/>
      </c>
      <c r="BS157" s="69" t="str">
        <f t="shared" si="40"/>
        <v/>
      </c>
      <c r="BT157" s="70"/>
      <c r="BU157" s="65">
        <f t="shared" ref="BU157:BU160" si="1058">IF(A157 =2014,I157,"")</f>
        <v>19161363</v>
      </c>
      <c r="BV157" s="68" t="str">
        <f t="shared" ref="BV157:BV160" si="1059">IF(A157 =2015,I157,"")</f>
        <v/>
      </c>
      <c r="BW157" s="68" t="str">
        <f t="shared" ref="BW157:BW160" si="1060">IF(A157 =2016,I157,"")</f>
        <v/>
      </c>
      <c r="BX157" s="68" t="str">
        <f t="shared" ref="BX157:BX160" si="1061">IF(A157 =2017,I157,"")</f>
        <v/>
      </c>
      <c r="BY157" s="67" t="str">
        <f t="shared" si="44"/>
        <v/>
      </c>
      <c r="BZ157" s="65"/>
      <c r="CA157" s="65">
        <f t="shared" si="45"/>
        <v>4969771</v>
      </c>
      <c r="CB157" s="67" t="str">
        <f t="shared" si="46"/>
        <v/>
      </c>
      <c r="CC157" s="67" t="str">
        <f t="shared" si="47"/>
        <v/>
      </c>
      <c r="CD157" s="67" t="str">
        <f t="shared" si="48"/>
        <v/>
      </c>
      <c r="CE157" s="67" t="str">
        <f t="shared" si="49"/>
        <v/>
      </c>
      <c r="CF157" s="65"/>
      <c r="CG157" s="65">
        <f t="shared" ref="CG157:CG160" si="1062">IF(A157 =2014,Q157+R157+S157+T157+U157,"")</f>
        <v>19161363</v>
      </c>
      <c r="CH157" s="68" t="str">
        <f t="shared" ref="CH157:CH160" si="1063">IF(A157 =2015,Q157+R157+S157+T157+U157,"")</f>
        <v/>
      </c>
      <c r="CI157" s="68" t="str">
        <f t="shared" ref="CI157:CI160" si="1064">IF(A157 =2016,Q157+R157+S157+T157+U157,"")</f>
        <v/>
      </c>
      <c r="CJ157" s="68" t="str">
        <f t="shared" ref="CJ157:CJ160" si="1065">IF(A157 =2017,Q157+R157+S157+T157+U157,"")</f>
        <v/>
      </c>
      <c r="CK157" s="67" t="str">
        <f t="shared" si="54"/>
        <v/>
      </c>
      <c r="CL157" s="65"/>
      <c r="CM157" s="65">
        <f t="shared" ref="CM157:CM160" si="1066">IF(A157 =2014,Q157,"")</f>
        <v>6667969</v>
      </c>
      <c r="CN157" s="68" t="str">
        <f t="shared" ref="CN157:CN160" si="1067">IF(A157 =2015,Q157,"")</f>
        <v/>
      </c>
      <c r="CO157" s="68" t="str">
        <f t="shared" ref="CO157:CO160" si="1068">IF(A157 =2016,Q157,"")</f>
        <v/>
      </c>
      <c r="CP157" s="68" t="str">
        <f t="shared" ref="CP157:CP160" si="1069">IF(A157 =2017,Q157,"")</f>
        <v/>
      </c>
      <c r="CQ157" s="67" t="str">
        <f t="shared" si="59"/>
        <v/>
      </c>
      <c r="CR157" s="65"/>
      <c r="CS157" s="65">
        <f t="shared" ref="CS157:CS160" si="1070">IF(A157 =2014,R157,"")</f>
        <v>5779518</v>
      </c>
      <c r="CT157" s="68" t="str">
        <f t="shared" ref="CT157:CT160" si="1071">IF(A157 =2015,R157,"")</f>
        <v/>
      </c>
      <c r="CU157" s="68" t="str">
        <f t="shared" ref="CU157:CU160" si="1072">IF(A157 =2016,R157,"")</f>
        <v/>
      </c>
      <c r="CV157" s="68" t="str">
        <f t="shared" ref="CV157:CV160" si="1073">IF(A157 =2017,R157,"")</f>
        <v/>
      </c>
      <c r="CW157" s="67" t="str">
        <f t="shared" si="64"/>
        <v/>
      </c>
      <c r="CX157" s="65"/>
      <c r="CY157" s="65">
        <f t="shared" ref="CY157:CY160" si="1074">IF(A157 =2014,S157,"")</f>
        <v>3806147</v>
      </c>
      <c r="CZ157" s="68" t="str">
        <f t="shared" ref="CZ157:CZ160" si="1075">IF(A157 =2015,S157,"")</f>
        <v/>
      </c>
      <c r="DA157" s="68" t="str">
        <f t="shared" ref="DA157:DA160" si="1076">IF(A157 =2016,S157,"")</f>
        <v/>
      </c>
      <c r="DB157" s="68" t="str">
        <f t="shared" ref="DB157:DB160" si="1077">IF(A157 =2017,S157,"")</f>
        <v/>
      </c>
      <c r="DC157" s="67" t="str">
        <f t="shared" si="69"/>
        <v/>
      </c>
      <c r="DD157" s="65"/>
      <c r="DE157" s="65">
        <f t="shared" ref="DE157:DE160" si="1078">IF(A157 =2014,T157,"")</f>
        <v>2492871</v>
      </c>
      <c r="DF157" s="51" t="str">
        <f t="shared" ref="DF157:DF160" si="1079">IF(A157 =2015,T157,"")</f>
        <v/>
      </c>
      <c r="DG157" s="51" t="str">
        <f t="shared" ref="DG157:DG160" si="1080">IF(A157 =2016,T157,"")</f>
        <v/>
      </c>
      <c r="DH157" s="51" t="str">
        <f t="shared" ref="DH157:DH160" si="1081">IF(A157 =2017,T157,"")</f>
        <v/>
      </c>
      <c r="DI157" s="69" t="str">
        <f t="shared" si="74"/>
        <v/>
      </c>
      <c r="DJ157" s="70"/>
      <c r="DK157" s="65">
        <f t="shared" ref="DK157:DK160" si="1082">IF(A157 =2014,U157,"")</f>
        <v>414858</v>
      </c>
      <c r="DL157" s="51" t="str">
        <f t="shared" ref="DL157:DL160" si="1083">IF(A157 =2015,U157,"")</f>
        <v/>
      </c>
      <c r="DM157" s="51" t="str">
        <f t="shared" ref="DM157:DM160" si="1084">IF(A157 =2016,U157,"")</f>
        <v/>
      </c>
      <c r="DN157" s="51" t="str">
        <f t="shared" ref="DN157:DN160" si="1085">IF(A157 =2017,U157,"")</f>
        <v/>
      </c>
      <c r="DO157" s="69" t="str">
        <f t="shared" si="79"/>
        <v/>
      </c>
      <c r="DP157" s="51"/>
      <c r="DQ157" s="51"/>
      <c r="DR157" s="51"/>
      <c r="DS157" s="51"/>
      <c r="DT157" s="51"/>
      <c r="DU157" s="181"/>
    </row>
    <row r="158" spans="1:125" ht="15" x14ac:dyDescent="0.25">
      <c r="A158" s="50">
        <v>2015</v>
      </c>
      <c r="B158" s="51" t="s">
        <v>530</v>
      </c>
      <c r="C158" s="50" t="s">
        <v>531</v>
      </c>
      <c r="D158" s="53" t="s">
        <v>193</v>
      </c>
      <c r="E158" s="50" t="s">
        <v>7</v>
      </c>
      <c r="F158" s="54">
        <v>6229085</v>
      </c>
      <c r="G158" s="54">
        <v>20685082</v>
      </c>
      <c r="H158" s="54">
        <v>1625379</v>
      </c>
      <c r="I158" s="55">
        <v>19782524</v>
      </c>
      <c r="J158" s="50"/>
      <c r="K158" s="50" t="s">
        <v>2032</v>
      </c>
      <c r="L158" s="58" t="s">
        <v>2032</v>
      </c>
      <c r="M158" s="58" t="s">
        <v>2032</v>
      </c>
      <c r="N158" s="58" t="s">
        <v>2032</v>
      </c>
      <c r="O158" s="58" t="s">
        <v>2032</v>
      </c>
      <c r="P158" s="59"/>
      <c r="Q158" s="60">
        <v>7401545</v>
      </c>
      <c r="R158" s="60">
        <v>5825795</v>
      </c>
      <c r="S158" s="60">
        <v>3772338</v>
      </c>
      <c r="T158" s="60">
        <v>2429249</v>
      </c>
      <c r="U158" s="60">
        <v>353597</v>
      </c>
      <c r="V158" s="79"/>
      <c r="W158" s="90">
        <f t="shared" si="857"/>
        <v>19782524</v>
      </c>
      <c r="X158" s="101">
        <v>1748798</v>
      </c>
      <c r="Y158" s="50"/>
      <c r="Z158" s="50"/>
      <c r="AA158" s="51" t="str">
        <f t="shared" si="1048"/>
        <v/>
      </c>
      <c r="AB158" s="68" t="str">
        <f t="shared" si="1049"/>
        <v/>
      </c>
      <c r="AC158" s="68" t="str">
        <f t="shared" si="1050"/>
        <v/>
      </c>
      <c r="AD158" s="68" t="str">
        <f t="shared" si="1051"/>
        <v/>
      </c>
      <c r="AE158" s="68" t="str">
        <f t="shared" si="1052"/>
        <v/>
      </c>
      <c r="AF158" s="68" t="str">
        <f t="shared" si="1053"/>
        <v/>
      </c>
      <c r="AG158" s="67" t="str">
        <f t="shared" si="7"/>
        <v/>
      </c>
      <c r="AH158" s="51"/>
      <c r="AI158" s="80">
        <f t="shared" si="8"/>
        <v>6229085</v>
      </c>
      <c r="AJ158" s="68">
        <f t="shared" si="9"/>
        <v>19782524</v>
      </c>
      <c r="AK158" s="68">
        <f t="shared" si="10"/>
        <v>7401545</v>
      </c>
      <c r="AL158" s="68">
        <f t="shared" si="11"/>
        <v>5825795</v>
      </c>
      <c r="AM158" s="68">
        <f t="shared" si="12"/>
        <v>3772338</v>
      </c>
      <c r="AN158" s="68">
        <f t="shared" si="13"/>
        <v>2782846</v>
      </c>
      <c r="AO158" s="67">
        <f t="shared" si="14"/>
        <v>1748798</v>
      </c>
      <c r="AP158" s="51"/>
      <c r="AQ158" s="51" t="str">
        <f t="shared" si="15"/>
        <v/>
      </c>
      <c r="AR158" s="68" t="str">
        <f t="shared" si="16"/>
        <v/>
      </c>
      <c r="AS158" s="68" t="str">
        <f t="shared" si="17"/>
        <v/>
      </c>
      <c r="AT158" s="68" t="str">
        <f t="shared" si="18"/>
        <v/>
      </c>
      <c r="AU158" s="68" t="str">
        <f t="shared" si="19"/>
        <v/>
      </c>
      <c r="AV158" s="68" t="str">
        <f t="shared" si="20"/>
        <v/>
      </c>
      <c r="AW158" s="67" t="str">
        <f t="shared" si="21"/>
        <v/>
      </c>
      <c r="AX158" s="51"/>
      <c r="AY158" s="51" t="str">
        <f t="shared" si="22"/>
        <v/>
      </c>
      <c r="AZ158" s="68" t="str">
        <f t="shared" si="23"/>
        <v/>
      </c>
      <c r="BA158" s="68" t="str">
        <f t="shared" si="24"/>
        <v/>
      </c>
      <c r="BB158" s="68" t="str">
        <f t="shared" si="25"/>
        <v/>
      </c>
      <c r="BC158" s="68" t="str">
        <f t="shared" si="26"/>
        <v/>
      </c>
      <c r="BD158" s="68" t="str">
        <f t="shared" si="27"/>
        <v/>
      </c>
      <c r="BE158" s="68" t="str">
        <f t="shared" si="28"/>
        <v/>
      </c>
      <c r="BF158" s="51"/>
      <c r="BG158" s="69" t="str">
        <f t="shared" si="29"/>
        <v/>
      </c>
      <c r="BH158" s="67" t="str">
        <f t="shared" si="30"/>
        <v/>
      </c>
      <c r="BI158" s="67" t="str">
        <f t="shared" si="31"/>
        <v/>
      </c>
      <c r="BJ158" s="67" t="str">
        <f t="shared" si="32"/>
        <v/>
      </c>
      <c r="BK158" s="67" t="str">
        <f t="shared" si="33"/>
        <v/>
      </c>
      <c r="BL158" s="67" t="str">
        <f t="shared" si="34"/>
        <v/>
      </c>
      <c r="BM158" s="65" t="str">
        <f t="shared" si="35"/>
        <v/>
      </c>
      <c r="BN158" s="51"/>
      <c r="BO158" s="51" t="str">
        <f t="shared" si="1054"/>
        <v/>
      </c>
      <c r="BP158" s="71">
        <f t="shared" si="1055"/>
        <v>6229085</v>
      </c>
      <c r="BQ158" s="51" t="str">
        <f t="shared" si="1056"/>
        <v/>
      </c>
      <c r="BR158" s="51" t="str">
        <f t="shared" si="1057"/>
        <v/>
      </c>
      <c r="BS158" s="69" t="str">
        <f t="shared" si="40"/>
        <v/>
      </c>
      <c r="BT158" s="51"/>
      <c r="BU158" s="68" t="str">
        <f t="shared" si="1058"/>
        <v/>
      </c>
      <c r="BV158" s="65">
        <f t="shared" si="1059"/>
        <v>19782524</v>
      </c>
      <c r="BW158" s="68" t="str">
        <f t="shared" si="1060"/>
        <v/>
      </c>
      <c r="BX158" s="68" t="str">
        <f t="shared" si="1061"/>
        <v/>
      </c>
      <c r="BY158" s="67" t="str">
        <f t="shared" si="44"/>
        <v/>
      </c>
      <c r="BZ158" s="68"/>
      <c r="CA158" s="65" t="str">
        <f t="shared" si="45"/>
        <v/>
      </c>
      <c r="CB158" s="67">
        <f t="shared" si="46"/>
        <v>1748798</v>
      </c>
      <c r="CC158" s="67" t="str">
        <f t="shared" si="47"/>
        <v/>
      </c>
      <c r="CD158" s="67" t="str">
        <f t="shared" si="48"/>
        <v/>
      </c>
      <c r="CE158" s="67" t="str">
        <f t="shared" si="49"/>
        <v/>
      </c>
      <c r="CF158" s="68"/>
      <c r="CG158" s="68" t="str">
        <f t="shared" si="1062"/>
        <v/>
      </c>
      <c r="CH158" s="65">
        <f t="shared" si="1063"/>
        <v>19782524</v>
      </c>
      <c r="CI158" s="68" t="str">
        <f t="shared" si="1064"/>
        <v/>
      </c>
      <c r="CJ158" s="68" t="str">
        <f t="shared" si="1065"/>
        <v/>
      </c>
      <c r="CK158" s="67" t="str">
        <f t="shared" si="54"/>
        <v/>
      </c>
      <c r="CL158" s="68"/>
      <c r="CM158" s="68" t="str">
        <f t="shared" si="1066"/>
        <v/>
      </c>
      <c r="CN158" s="65">
        <f t="shared" si="1067"/>
        <v>7401545</v>
      </c>
      <c r="CO158" s="68" t="str">
        <f t="shared" si="1068"/>
        <v/>
      </c>
      <c r="CP158" s="68" t="str">
        <f t="shared" si="1069"/>
        <v/>
      </c>
      <c r="CQ158" s="67" t="str">
        <f t="shared" si="59"/>
        <v/>
      </c>
      <c r="CR158" s="68"/>
      <c r="CS158" s="68" t="str">
        <f t="shared" si="1070"/>
        <v/>
      </c>
      <c r="CT158" s="65">
        <f t="shared" si="1071"/>
        <v>5825795</v>
      </c>
      <c r="CU158" s="68" t="str">
        <f t="shared" si="1072"/>
        <v/>
      </c>
      <c r="CV158" s="68" t="str">
        <f t="shared" si="1073"/>
        <v/>
      </c>
      <c r="CW158" s="67" t="str">
        <f t="shared" si="64"/>
        <v/>
      </c>
      <c r="CX158" s="68"/>
      <c r="CY158" s="68" t="str">
        <f t="shared" si="1074"/>
        <v/>
      </c>
      <c r="CZ158" s="65">
        <f t="shared" si="1075"/>
        <v>3772338</v>
      </c>
      <c r="DA158" s="68" t="str">
        <f t="shared" si="1076"/>
        <v/>
      </c>
      <c r="DB158" s="68" t="str">
        <f t="shared" si="1077"/>
        <v/>
      </c>
      <c r="DC158" s="67" t="str">
        <f t="shared" si="69"/>
        <v/>
      </c>
      <c r="DD158" s="68"/>
      <c r="DE158" s="68" t="str">
        <f t="shared" si="1078"/>
        <v/>
      </c>
      <c r="DF158" s="65">
        <f t="shared" si="1079"/>
        <v>2429249</v>
      </c>
      <c r="DG158" s="51" t="str">
        <f t="shared" si="1080"/>
        <v/>
      </c>
      <c r="DH158" s="51" t="str">
        <f t="shared" si="1081"/>
        <v/>
      </c>
      <c r="DI158" s="69" t="str">
        <f t="shared" si="74"/>
        <v/>
      </c>
      <c r="DJ158" s="51"/>
      <c r="DK158" s="51" t="str">
        <f t="shared" si="1082"/>
        <v/>
      </c>
      <c r="DL158" s="65">
        <f t="shared" si="1083"/>
        <v>353597</v>
      </c>
      <c r="DM158" s="51" t="str">
        <f t="shared" si="1084"/>
        <v/>
      </c>
      <c r="DN158" s="51" t="str">
        <f t="shared" si="1085"/>
        <v/>
      </c>
      <c r="DO158" s="69" t="str">
        <f t="shared" si="79"/>
        <v/>
      </c>
      <c r="DP158" s="51"/>
      <c r="DQ158" s="51"/>
      <c r="DR158" s="51"/>
      <c r="DS158" s="51"/>
      <c r="DT158" s="51"/>
      <c r="DU158" s="181"/>
    </row>
    <row r="159" spans="1:125" ht="15" x14ac:dyDescent="0.25">
      <c r="A159" s="50">
        <v>2016</v>
      </c>
      <c r="B159" s="51" t="s">
        <v>530</v>
      </c>
      <c r="C159" s="50" t="s">
        <v>531</v>
      </c>
      <c r="D159" s="53" t="s">
        <v>193</v>
      </c>
      <c r="E159" s="50" t="s">
        <v>7</v>
      </c>
      <c r="F159" s="54">
        <v>5662728</v>
      </c>
      <c r="G159" s="54">
        <v>20600343</v>
      </c>
      <c r="H159" s="54">
        <v>1691133</v>
      </c>
      <c r="I159" s="55">
        <v>20863375</v>
      </c>
      <c r="J159" s="50"/>
      <c r="K159" s="50" t="s">
        <v>2032</v>
      </c>
      <c r="L159" s="58" t="s">
        <v>2032</v>
      </c>
      <c r="M159" s="58" t="s">
        <v>2032</v>
      </c>
      <c r="N159" s="58" t="s">
        <v>2032</v>
      </c>
      <c r="O159" s="58" t="s">
        <v>2032</v>
      </c>
      <c r="P159" s="59"/>
      <c r="Q159" s="60">
        <v>8436505</v>
      </c>
      <c r="R159" s="60">
        <v>5660653</v>
      </c>
      <c r="S159" s="60">
        <v>3586406</v>
      </c>
      <c r="T159" s="60">
        <v>2966005</v>
      </c>
      <c r="U159" s="60">
        <v>463112</v>
      </c>
      <c r="V159" s="79"/>
      <c r="W159" s="90">
        <f t="shared" si="857"/>
        <v>21112681</v>
      </c>
      <c r="X159" s="101">
        <v>1505732</v>
      </c>
      <c r="Y159" s="50"/>
      <c r="Z159" s="50"/>
      <c r="AA159" s="51" t="str">
        <f t="shared" si="1048"/>
        <v/>
      </c>
      <c r="AB159" s="68" t="str">
        <f t="shared" si="1049"/>
        <v/>
      </c>
      <c r="AC159" s="68" t="str">
        <f t="shared" si="1050"/>
        <v/>
      </c>
      <c r="AD159" s="68" t="str">
        <f t="shared" si="1051"/>
        <v/>
      </c>
      <c r="AE159" s="68" t="str">
        <f t="shared" si="1052"/>
        <v/>
      </c>
      <c r="AF159" s="68" t="str">
        <f t="shared" si="1053"/>
        <v/>
      </c>
      <c r="AG159" s="67" t="str">
        <f t="shared" si="7"/>
        <v/>
      </c>
      <c r="AH159" s="51"/>
      <c r="AI159" s="51" t="str">
        <f t="shared" si="8"/>
        <v/>
      </c>
      <c r="AJ159" s="68" t="str">
        <f t="shared" si="9"/>
        <v/>
      </c>
      <c r="AK159" s="68" t="str">
        <f t="shared" si="10"/>
        <v/>
      </c>
      <c r="AL159" s="68" t="str">
        <f t="shared" si="11"/>
        <v/>
      </c>
      <c r="AM159" s="68" t="str">
        <f t="shared" si="12"/>
        <v/>
      </c>
      <c r="AN159" s="68" t="str">
        <f t="shared" si="13"/>
        <v/>
      </c>
      <c r="AO159" s="67" t="str">
        <f t="shared" si="14"/>
        <v/>
      </c>
      <c r="AP159" s="51"/>
      <c r="AQ159" s="80">
        <f t="shared" si="15"/>
        <v>5662728</v>
      </c>
      <c r="AR159" s="68">
        <f t="shared" si="16"/>
        <v>20863375</v>
      </c>
      <c r="AS159" s="68">
        <f t="shared" si="17"/>
        <v>8436505</v>
      </c>
      <c r="AT159" s="68">
        <f t="shared" si="18"/>
        <v>5660653</v>
      </c>
      <c r="AU159" s="68">
        <f t="shared" si="19"/>
        <v>3586406</v>
      </c>
      <c r="AV159" s="68">
        <f t="shared" si="20"/>
        <v>3429117</v>
      </c>
      <c r="AW159" s="67">
        <f t="shared" si="21"/>
        <v>1505732</v>
      </c>
      <c r="AX159" s="51"/>
      <c r="AY159" s="51" t="str">
        <f t="shared" si="22"/>
        <v/>
      </c>
      <c r="AZ159" s="68" t="str">
        <f t="shared" si="23"/>
        <v/>
      </c>
      <c r="BA159" s="68" t="str">
        <f t="shared" si="24"/>
        <v/>
      </c>
      <c r="BB159" s="68" t="str">
        <f t="shared" si="25"/>
        <v/>
      </c>
      <c r="BC159" s="68" t="str">
        <f t="shared" si="26"/>
        <v/>
      </c>
      <c r="BD159" s="68" t="str">
        <f t="shared" si="27"/>
        <v/>
      </c>
      <c r="BE159" s="68" t="str">
        <f t="shared" si="28"/>
        <v/>
      </c>
      <c r="BF159" s="51"/>
      <c r="BG159" s="69" t="str">
        <f t="shared" si="29"/>
        <v/>
      </c>
      <c r="BH159" s="67" t="str">
        <f t="shared" si="30"/>
        <v/>
      </c>
      <c r="BI159" s="67" t="str">
        <f t="shared" si="31"/>
        <v/>
      </c>
      <c r="BJ159" s="67" t="str">
        <f t="shared" si="32"/>
        <v/>
      </c>
      <c r="BK159" s="67" t="str">
        <f t="shared" si="33"/>
        <v/>
      </c>
      <c r="BL159" s="67" t="str">
        <f t="shared" si="34"/>
        <v/>
      </c>
      <c r="BM159" s="65" t="str">
        <f t="shared" si="35"/>
        <v/>
      </c>
      <c r="BN159" s="51"/>
      <c r="BO159" s="51" t="str">
        <f t="shared" si="1054"/>
        <v/>
      </c>
      <c r="BP159" s="51" t="str">
        <f t="shared" si="1055"/>
        <v/>
      </c>
      <c r="BQ159" s="71">
        <f t="shared" si="1056"/>
        <v>5662728</v>
      </c>
      <c r="BR159" s="51" t="str">
        <f t="shared" si="1057"/>
        <v/>
      </c>
      <c r="BS159" s="69" t="str">
        <f t="shared" si="40"/>
        <v/>
      </c>
      <c r="BT159" s="51"/>
      <c r="BU159" s="68" t="str">
        <f t="shared" si="1058"/>
        <v/>
      </c>
      <c r="BV159" s="68" t="str">
        <f t="shared" si="1059"/>
        <v/>
      </c>
      <c r="BW159" s="65">
        <f t="shared" si="1060"/>
        <v>20863375</v>
      </c>
      <c r="BX159" s="68" t="str">
        <f t="shared" si="1061"/>
        <v/>
      </c>
      <c r="BY159" s="67" t="str">
        <f t="shared" si="44"/>
        <v/>
      </c>
      <c r="BZ159" s="68"/>
      <c r="CA159" s="65" t="str">
        <f t="shared" si="45"/>
        <v/>
      </c>
      <c r="CB159" s="67" t="str">
        <f t="shared" si="46"/>
        <v/>
      </c>
      <c r="CC159" s="67">
        <f t="shared" si="47"/>
        <v>1505732</v>
      </c>
      <c r="CD159" s="67" t="str">
        <f t="shared" si="48"/>
        <v/>
      </c>
      <c r="CE159" s="67" t="str">
        <f t="shared" si="49"/>
        <v/>
      </c>
      <c r="CF159" s="68"/>
      <c r="CG159" s="68" t="str">
        <f t="shared" si="1062"/>
        <v/>
      </c>
      <c r="CH159" s="68" t="str">
        <f t="shared" si="1063"/>
        <v/>
      </c>
      <c r="CI159" s="65">
        <f t="shared" si="1064"/>
        <v>21112681</v>
      </c>
      <c r="CJ159" s="68" t="str">
        <f t="shared" si="1065"/>
        <v/>
      </c>
      <c r="CK159" s="67" t="str">
        <f t="shared" si="54"/>
        <v/>
      </c>
      <c r="CL159" s="68"/>
      <c r="CM159" s="68" t="str">
        <f t="shared" si="1066"/>
        <v/>
      </c>
      <c r="CN159" s="68" t="str">
        <f t="shared" si="1067"/>
        <v/>
      </c>
      <c r="CO159" s="65">
        <f t="shared" si="1068"/>
        <v>8436505</v>
      </c>
      <c r="CP159" s="68" t="str">
        <f t="shared" si="1069"/>
        <v/>
      </c>
      <c r="CQ159" s="67" t="str">
        <f t="shared" si="59"/>
        <v/>
      </c>
      <c r="CR159" s="68"/>
      <c r="CS159" s="68" t="str">
        <f t="shared" si="1070"/>
        <v/>
      </c>
      <c r="CT159" s="68" t="str">
        <f t="shared" si="1071"/>
        <v/>
      </c>
      <c r="CU159" s="65">
        <f t="shared" si="1072"/>
        <v>5660653</v>
      </c>
      <c r="CV159" s="68" t="str">
        <f t="shared" si="1073"/>
        <v/>
      </c>
      <c r="CW159" s="67" t="str">
        <f t="shared" si="64"/>
        <v/>
      </c>
      <c r="CX159" s="68"/>
      <c r="CY159" s="68" t="str">
        <f t="shared" si="1074"/>
        <v/>
      </c>
      <c r="CZ159" s="68" t="str">
        <f t="shared" si="1075"/>
        <v/>
      </c>
      <c r="DA159" s="65">
        <f t="shared" si="1076"/>
        <v>3586406</v>
      </c>
      <c r="DB159" s="68" t="str">
        <f t="shared" si="1077"/>
        <v/>
      </c>
      <c r="DC159" s="67" t="str">
        <f t="shared" si="69"/>
        <v/>
      </c>
      <c r="DD159" s="68"/>
      <c r="DE159" s="68" t="str">
        <f t="shared" si="1078"/>
        <v/>
      </c>
      <c r="DF159" s="51" t="str">
        <f t="shared" si="1079"/>
        <v/>
      </c>
      <c r="DG159" s="65">
        <f t="shared" si="1080"/>
        <v>2966005</v>
      </c>
      <c r="DH159" s="51" t="str">
        <f t="shared" si="1081"/>
        <v/>
      </c>
      <c r="DI159" s="69" t="str">
        <f t="shared" si="74"/>
        <v/>
      </c>
      <c r="DJ159" s="51"/>
      <c r="DK159" s="51" t="str">
        <f t="shared" si="1082"/>
        <v/>
      </c>
      <c r="DL159" s="51" t="str">
        <f t="shared" si="1083"/>
        <v/>
      </c>
      <c r="DM159" s="65">
        <f t="shared" si="1084"/>
        <v>463112</v>
      </c>
      <c r="DN159" s="51" t="str">
        <f t="shared" si="1085"/>
        <v/>
      </c>
      <c r="DO159" s="69" t="str">
        <f t="shared" si="79"/>
        <v/>
      </c>
      <c r="DP159" s="51"/>
      <c r="DQ159" s="51"/>
      <c r="DR159" s="51"/>
      <c r="DS159" s="51"/>
      <c r="DT159" s="51"/>
      <c r="DU159" s="181"/>
    </row>
    <row r="160" spans="1:125" ht="15" x14ac:dyDescent="0.25">
      <c r="A160" s="50">
        <v>2017</v>
      </c>
      <c r="B160" s="51" t="s">
        <v>530</v>
      </c>
      <c r="C160" s="50" t="s">
        <v>531</v>
      </c>
      <c r="D160" s="53" t="s">
        <v>193</v>
      </c>
      <c r="E160" s="50" t="s">
        <v>7</v>
      </c>
      <c r="F160" s="54">
        <v>5079819</v>
      </c>
      <c r="G160" s="54">
        <v>16900606</v>
      </c>
      <c r="H160" s="54">
        <v>1702618</v>
      </c>
      <c r="I160" s="55">
        <v>21469968</v>
      </c>
      <c r="J160" s="50"/>
      <c r="K160" s="50" t="s">
        <v>2032</v>
      </c>
      <c r="L160" s="58"/>
      <c r="M160" s="58" t="s">
        <v>2032</v>
      </c>
      <c r="N160" s="58" t="s">
        <v>2032</v>
      </c>
      <c r="O160" s="58" t="s">
        <v>2032</v>
      </c>
      <c r="P160" s="59"/>
      <c r="Q160" s="60">
        <v>8659395</v>
      </c>
      <c r="R160" s="60">
        <v>6605152</v>
      </c>
      <c r="S160" s="60">
        <v>3192576</v>
      </c>
      <c r="T160" s="60">
        <v>2589609</v>
      </c>
      <c r="U160" s="60">
        <v>498102</v>
      </c>
      <c r="V160" s="79"/>
      <c r="W160" s="90">
        <f t="shared" si="857"/>
        <v>21544834</v>
      </c>
      <c r="X160" s="101">
        <v>12562160</v>
      </c>
      <c r="Y160" s="50"/>
      <c r="Z160" s="50"/>
      <c r="AA160" s="51" t="str">
        <f t="shared" si="1048"/>
        <v/>
      </c>
      <c r="AB160" s="68" t="str">
        <f t="shared" si="1049"/>
        <v/>
      </c>
      <c r="AC160" s="68" t="str">
        <f t="shared" si="1050"/>
        <v/>
      </c>
      <c r="AD160" s="68" t="str">
        <f t="shared" si="1051"/>
        <v/>
      </c>
      <c r="AE160" s="68" t="str">
        <f t="shared" si="1052"/>
        <v/>
      </c>
      <c r="AF160" s="68" t="str">
        <f t="shared" si="1053"/>
        <v/>
      </c>
      <c r="AG160" s="67" t="str">
        <f t="shared" si="7"/>
        <v/>
      </c>
      <c r="AH160" s="51"/>
      <c r="AI160" s="51" t="str">
        <f t="shared" si="8"/>
        <v/>
      </c>
      <c r="AJ160" s="68" t="str">
        <f t="shared" si="9"/>
        <v/>
      </c>
      <c r="AK160" s="68" t="str">
        <f t="shared" si="10"/>
        <v/>
      </c>
      <c r="AL160" s="68" t="str">
        <f t="shared" si="11"/>
        <v/>
      </c>
      <c r="AM160" s="68" t="str">
        <f t="shared" si="12"/>
        <v/>
      </c>
      <c r="AN160" s="68" t="str">
        <f t="shared" si="13"/>
        <v/>
      </c>
      <c r="AO160" s="67" t="str">
        <f t="shared" si="14"/>
        <v/>
      </c>
      <c r="AP160" s="51"/>
      <c r="AQ160" s="51" t="str">
        <f t="shared" si="15"/>
        <v/>
      </c>
      <c r="AR160" s="68" t="str">
        <f t="shared" si="16"/>
        <v/>
      </c>
      <c r="AS160" s="68" t="str">
        <f t="shared" si="17"/>
        <v/>
      </c>
      <c r="AT160" s="68" t="str">
        <f t="shared" si="18"/>
        <v/>
      </c>
      <c r="AU160" s="68" t="str">
        <f t="shared" si="19"/>
        <v/>
      </c>
      <c r="AV160" s="68" t="str">
        <f t="shared" si="20"/>
        <v/>
      </c>
      <c r="AW160" s="67" t="str">
        <f t="shared" si="21"/>
        <v/>
      </c>
      <c r="AX160" s="51"/>
      <c r="AY160" s="80">
        <f t="shared" si="22"/>
        <v>5079819</v>
      </c>
      <c r="AZ160" s="68">
        <f t="shared" si="23"/>
        <v>21469968</v>
      </c>
      <c r="BA160" s="68">
        <f t="shared" si="24"/>
        <v>8659395</v>
      </c>
      <c r="BB160" s="68">
        <f t="shared" si="25"/>
        <v>6605152</v>
      </c>
      <c r="BC160" s="68">
        <f t="shared" si="26"/>
        <v>3192576</v>
      </c>
      <c r="BD160" s="68">
        <f t="shared" si="27"/>
        <v>3087711</v>
      </c>
      <c r="BE160" s="68">
        <f t="shared" si="28"/>
        <v>12562160</v>
      </c>
      <c r="BF160" s="51"/>
      <c r="BG160" s="69" t="str">
        <f t="shared" si="29"/>
        <v/>
      </c>
      <c r="BH160" s="67" t="str">
        <f t="shared" si="30"/>
        <v/>
      </c>
      <c r="BI160" s="67" t="str">
        <f t="shared" si="31"/>
        <v/>
      </c>
      <c r="BJ160" s="67" t="str">
        <f t="shared" si="32"/>
        <v/>
      </c>
      <c r="BK160" s="67" t="str">
        <f t="shared" si="33"/>
        <v/>
      </c>
      <c r="BL160" s="67" t="str">
        <f t="shared" si="34"/>
        <v/>
      </c>
      <c r="BM160" s="65" t="str">
        <f t="shared" si="35"/>
        <v/>
      </c>
      <c r="BN160" s="51"/>
      <c r="BO160" s="51" t="str">
        <f t="shared" si="1054"/>
        <v/>
      </c>
      <c r="BP160" s="51" t="str">
        <f t="shared" si="1055"/>
        <v/>
      </c>
      <c r="BQ160" s="51" t="str">
        <f t="shared" si="1056"/>
        <v/>
      </c>
      <c r="BR160" s="71">
        <f t="shared" si="1057"/>
        <v>5079819</v>
      </c>
      <c r="BS160" s="69" t="str">
        <f t="shared" si="40"/>
        <v/>
      </c>
      <c r="BT160" s="51"/>
      <c r="BU160" s="68" t="str">
        <f t="shared" si="1058"/>
        <v/>
      </c>
      <c r="BV160" s="68" t="str">
        <f t="shared" si="1059"/>
        <v/>
      </c>
      <c r="BW160" s="68" t="str">
        <f t="shared" si="1060"/>
        <v/>
      </c>
      <c r="BX160" s="65">
        <f t="shared" si="1061"/>
        <v>21469968</v>
      </c>
      <c r="BY160" s="67" t="str">
        <f t="shared" si="44"/>
        <v/>
      </c>
      <c r="BZ160" s="68"/>
      <c r="CA160" s="65" t="str">
        <f t="shared" si="45"/>
        <v/>
      </c>
      <c r="CB160" s="67" t="str">
        <f t="shared" si="46"/>
        <v/>
      </c>
      <c r="CC160" s="67" t="str">
        <f t="shared" si="47"/>
        <v/>
      </c>
      <c r="CD160" s="67">
        <f t="shared" si="48"/>
        <v>12562160</v>
      </c>
      <c r="CE160" s="67" t="str">
        <f t="shared" si="49"/>
        <v/>
      </c>
      <c r="CF160" s="68"/>
      <c r="CG160" s="68" t="str">
        <f t="shared" si="1062"/>
        <v/>
      </c>
      <c r="CH160" s="68" t="str">
        <f t="shared" si="1063"/>
        <v/>
      </c>
      <c r="CI160" s="68" t="str">
        <f t="shared" si="1064"/>
        <v/>
      </c>
      <c r="CJ160" s="65">
        <f t="shared" si="1065"/>
        <v>21544834</v>
      </c>
      <c r="CK160" s="67" t="str">
        <f t="shared" si="54"/>
        <v/>
      </c>
      <c r="CL160" s="68"/>
      <c r="CM160" s="68" t="str">
        <f t="shared" si="1066"/>
        <v/>
      </c>
      <c r="CN160" s="68" t="str">
        <f t="shared" si="1067"/>
        <v/>
      </c>
      <c r="CO160" s="68" t="str">
        <f t="shared" si="1068"/>
        <v/>
      </c>
      <c r="CP160" s="65">
        <f t="shared" si="1069"/>
        <v>8659395</v>
      </c>
      <c r="CQ160" s="67" t="str">
        <f t="shared" si="59"/>
        <v/>
      </c>
      <c r="CR160" s="68"/>
      <c r="CS160" s="68" t="str">
        <f t="shared" si="1070"/>
        <v/>
      </c>
      <c r="CT160" s="68" t="str">
        <f t="shared" si="1071"/>
        <v/>
      </c>
      <c r="CU160" s="68" t="str">
        <f t="shared" si="1072"/>
        <v/>
      </c>
      <c r="CV160" s="65">
        <f t="shared" si="1073"/>
        <v>6605152</v>
      </c>
      <c r="CW160" s="67" t="str">
        <f t="shared" si="64"/>
        <v/>
      </c>
      <c r="CX160" s="68"/>
      <c r="CY160" s="68" t="str">
        <f t="shared" si="1074"/>
        <v/>
      </c>
      <c r="CZ160" s="68" t="str">
        <f t="shared" si="1075"/>
        <v/>
      </c>
      <c r="DA160" s="68" t="str">
        <f t="shared" si="1076"/>
        <v/>
      </c>
      <c r="DB160" s="65">
        <f t="shared" si="1077"/>
        <v>3192576</v>
      </c>
      <c r="DC160" s="67" t="str">
        <f t="shared" si="69"/>
        <v/>
      </c>
      <c r="DD160" s="68"/>
      <c r="DE160" s="68" t="str">
        <f t="shared" si="1078"/>
        <v/>
      </c>
      <c r="DF160" s="51" t="str">
        <f t="shared" si="1079"/>
        <v/>
      </c>
      <c r="DG160" s="51" t="str">
        <f t="shared" si="1080"/>
        <v/>
      </c>
      <c r="DH160" s="65">
        <f t="shared" si="1081"/>
        <v>2589609</v>
      </c>
      <c r="DI160" s="69" t="str">
        <f t="shared" si="74"/>
        <v/>
      </c>
      <c r="DJ160" s="51"/>
      <c r="DK160" s="51" t="str">
        <f t="shared" si="1082"/>
        <v/>
      </c>
      <c r="DL160" s="51" t="str">
        <f t="shared" si="1083"/>
        <v/>
      </c>
      <c r="DM160" s="51" t="str">
        <f t="shared" si="1084"/>
        <v/>
      </c>
      <c r="DN160" s="65">
        <f t="shared" si="1085"/>
        <v>498102</v>
      </c>
      <c r="DO160" s="69" t="str">
        <f t="shared" si="79"/>
        <v/>
      </c>
      <c r="DP160" s="51"/>
      <c r="DQ160" s="51"/>
      <c r="DR160" s="51"/>
      <c r="DS160" s="51"/>
      <c r="DT160" s="51"/>
      <c r="DU160" s="181"/>
    </row>
    <row r="161" spans="1:125" ht="15" x14ac:dyDescent="0.25">
      <c r="A161" s="56">
        <v>2018</v>
      </c>
      <c r="B161" s="51" t="s">
        <v>530</v>
      </c>
      <c r="C161" s="50" t="s">
        <v>531</v>
      </c>
      <c r="D161" s="53" t="s">
        <v>193</v>
      </c>
      <c r="E161" s="50" t="s">
        <v>7</v>
      </c>
      <c r="F161" s="89">
        <v>4872865</v>
      </c>
      <c r="G161" s="89">
        <v>16121308</v>
      </c>
      <c r="H161" s="89">
        <v>1679737</v>
      </c>
      <c r="I161" s="90">
        <v>23393425</v>
      </c>
      <c r="J161" s="56" t="s">
        <v>209</v>
      </c>
      <c r="K161" s="50" t="s">
        <v>2032</v>
      </c>
      <c r="L161" s="112">
        <v>23393425</v>
      </c>
      <c r="M161" s="58"/>
      <c r="N161" s="58"/>
      <c r="O161" s="58"/>
      <c r="P161" s="91"/>
      <c r="Q161" s="92">
        <v>10283346</v>
      </c>
      <c r="R161" s="92">
        <v>5942353</v>
      </c>
      <c r="S161" s="92">
        <v>3846310</v>
      </c>
      <c r="T161" s="92">
        <v>3343782</v>
      </c>
      <c r="U161" s="94"/>
      <c r="V161" s="94"/>
      <c r="W161" s="90">
        <f t="shared" si="857"/>
        <v>23415791</v>
      </c>
      <c r="X161" s="90">
        <v>1203881</v>
      </c>
      <c r="Y161" s="50"/>
      <c r="Z161" s="50"/>
      <c r="AA161" s="102"/>
      <c r="AB161" s="64"/>
      <c r="AC161" s="64"/>
      <c r="AD161" s="64"/>
      <c r="AE161" s="65"/>
      <c r="AF161" s="65"/>
      <c r="AG161" s="67" t="str">
        <f t="shared" si="7"/>
        <v/>
      </c>
      <c r="AH161" s="51"/>
      <c r="AI161" s="51" t="str">
        <f t="shared" si="8"/>
        <v/>
      </c>
      <c r="AJ161" s="68" t="str">
        <f t="shared" si="9"/>
        <v/>
      </c>
      <c r="AK161" s="68" t="str">
        <f t="shared" si="10"/>
        <v/>
      </c>
      <c r="AL161" s="68" t="str">
        <f t="shared" si="11"/>
        <v/>
      </c>
      <c r="AM161" s="68" t="str">
        <f t="shared" si="12"/>
        <v/>
      </c>
      <c r="AN161" s="68" t="str">
        <f t="shared" si="13"/>
        <v/>
      </c>
      <c r="AO161" s="67" t="str">
        <f t="shared" si="14"/>
        <v/>
      </c>
      <c r="AP161" s="51"/>
      <c r="AQ161" s="51" t="str">
        <f t="shared" si="15"/>
        <v/>
      </c>
      <c r="AR161" s="68" t="str">
        <f t="shared" si="16"/>
        <v/>
      </c>
      <c r="AS161" s="68" t="str">
        <f t="shared" si="17"/>
        <v/>
      </c>
      <c r="AT161" s="68" t="str">
        <f t="shared" si="18"/>
        <v/>
      </c>
      <c r="AU161" s="68" t="str">
        <f t="shared" si="19"/>
        <v/>
      </c>
      <c r="AV161" s="68" t="str">
        <f t="shared" si="20"/>
        <v/>
      </c>
      <c r="AW161" s="67" t="str">
        <f t="shared" si="21"/>
        <v/>
      </c>
      <c r="AX161" s="51"/>
      <c r="AY161" s="51" t="str">
        <f t="shared" si="22"/>
        <v/>
      </c>
      <c r="AZ161" s="68" t="str">
        <f t="shared" si="23"/>
        <v/>
      </c>
      <c r="BA161" s="68" t="str">
        <f t="shared" si="24"/>
        <v/>
      </c>
      <c r="BB161" s="68" t="str">
        <f t="shared" si="25"/>
        <v/>
      </c>
      <c r="BC161" s="68" t="str">
        <f t="shared" si="26"/>
        <v/>
      </c>
      <c r="BD161" s="68" t="str">
        <f t="shared" si="27"/>
        <v/>
      </c>
      <c r="BE161" s="68" t="str">
        <f t="shared" si="28"/>
        <v/>
      </c>
      <c r="BF161" s="51"/>
      <c r="BG161" s="96">
        <f t="shared" si="29"/>
        <v>4872865</v>
      </c>
      <c r="BH161" s="67">
        <f t="shared" si="30"/>
        <v>23393425</v>
      </c>
      <c r="BI161" s="67">
        <f t="shared" si="31"/>
        <v>10283346</v>
      </c>
      <c r="BJ161" s="67">
        <f t="shared" si="32"/>
        <v>5942353</v>
      </c>
      <c r="BK161" s="67">
        <f t="shared" si="33"/>
        <v>3846310</v>
      </c>
      <c r="BL161" s="67">
        <f t="shared" si="34"/>
        <v>3343782</v>
      </c>
      <c r="BM161" s="65">
        <f t="shared" si="35"/>
        <v>1203881</v>
      </c>
      <c r="BN161" s="70"/>
      <c r="BO161" s="70"/>
      <c r="BP161" s="51"/>
      <c r="BQ161" s="51"/>
      <c r="BR161" s="51"/>
      <c r="BS161" s="96">
        <f t="shared" si="40"/>
        <v>4872865</v>
      </c>
      <c r="BT161" s="70"/>
      <c r="BU161" s="65"/>
      <c r="BV161" s="68"/>
      <c r="BW161" s="68"/>
      <c r="BX161" s="68"/>
      <c r="BY161" s="67">
        <f t="shared" si="44"/>
        <v>23393425</v>
      </c>
      <c r="BZ161" s="65"/>
      <c r="CA161" s="65" t="str">
        <f t="shared" si="45"/>
        <v/>
      </c>
      <c r="CB161" s="67" t="str">
        <f t="shared" si="46"/>
        <v/>
      </c>
      <c r="CC161" s="67" t="str">
        <f t="shared" si="47"/>
        <v/>
      </c>
      <c r="CD161" s="67" t="str">
        <f t="shared" si="48"/>
        <v/>
      </c>
      <c r="CE161" s="67">
        <f t="shared" si="49"/>
        <v>1203881</v>
      </c>
      <c r="CF161" s="65"/>
      <c r="CG161" s="65"/>
      <c r="CH161" s="68"/>
      <c r="CI161" s="68"/>
      <c r="CJ161" s="68"/>
      <c r="CK161" s="67">
        <f t="shared" si="54"/>
        <v>23415791</v>
      </c>
      <c r="CL161" s="65"/>
      <c r="CM161" s="65"/>
      <c r="CN161" s="68"/>
      <c r="CO161" s="68"/>
      <c r="CP161" s="68"/>
      <c r="CQ161" s="67">
        <f t="shared" si="59"/>
        <v>10283346</v>
      </c>
      <c r="CR161" s="65"/>
      <c r="CS161" s="65"/>
      <c r="CT161" s="68"/>
      <c r="CU161" s="68"/>
      <c r="CV161" s="68"/>
      <c r="CW161" s="67">
        <f t="shared" si="64"/>
        <v>5942353</v>
      </c>
      <c r="CX161" s="65"/>
      <c r="CY161" s="65"/>
      <c r="CZ161" s="68"/>
      <c r="DA161" s="68"/>
      <c r="DB161" s="68"/>
      <c r="DC161" s="67">
        <f t="shared" si="69"/>
        <v>3846310</v>
      </c>
      <c r="DD161" s="65"/>
      <c r="DE161" s="65"/>
      <c r="DF161" s="51"/>
      <c r="DG161" s="51"/>
      <c r="DH161" s="51"/>
      <c r="DI161" s="67">
        <f t="shared" si="74"/>
        <v>3343782</v>
      </c>
      <c r="DJ161" s="70"/>
      <c r="DK161" s="70"/>
      <c r="DL161" s="51"/>
      <c r="DM161" s="51"/>
      <c r="DN161" s="51"/>
      <c r="DO161" s="67">
        <f t="shared" si="79"/>
        <v>10283346</v>
      </c>
      <c r="DP161" s="51"/>
      <c r="DQ161" s="51"/>
      <c r="DR161" s="51"/>
      <c r="DS161" s="51"/>
      <c r="DT161" s="51"/>
      <c r="DU161" s="181"/>
    </row>
    <row r="162" spans="1:125" ht="15" x14ac:dyDescent="0.25">
      <c r="A162" s="50"/>
      <c r="B162" s="51"/>
      <c r="C162" s="50"/>
      <c r="D162" s="53"/>
      <c r="E162" s="50"/>
      <c r="F162" s="54"/>
      <c r="G162" s="54"/>
      <c r="H162" s="54"/>
      <c r="I162" s="55"/>
      <c r="J162" s="50"/>
      <c r="K162" s="50" t="s">
        <v>2032</v>
      </c>
      <c r="L162" s="58"/>
      <c r="M162" s="58"/>
      <c r="N162" s="58"/>
      <c r="O162" s="58"/>
      <c r="P162" s="59"/>
      <c r="Q162" s="60"/>
      <c r="R162" s="60"/>
      <c r="S162" s="60"/>
      <c r="T162" s="60"/>
      <c r="U162" s="60"/>
      <c r="V162" s="79"/>
      <c r="W162" s="90">
        <f t="shared" si="857"/>
        <v>0</v>
      </c>
      <c r="X162" s="101"/>
      <c r="Y162" s="50"/>
      <c r="Z162" s="50"/>
      <c r="AA162" s="102"/>
      <c r="AB162" s="64"/>
      <c r="AC162" s="64"/>
      <c r="AD162" s="64"/>
      <c r="AE162" s="65"/>
      <c r="AF162" s="65"/>
      <c r="AG162" s="67" t="str">
        <f t="shared" si="7"/>
        <v/>
      </c>
      <c r="AH162" s="51"/>
      <c r="AI162" s="51" t="str">
        <f t="shared" si="8"/>
        <v/>
      </c>
      <c r="AJ162" s="68" t="str">
        <f t="shared" si="9"/>
        <v/>
      </c>
      <c r="AK162" s="68" t="str">
        <f t="shared" si="10"/>
        <v/>
      </c>
      <c r="AL162" s="68" t="str">
        <f t="shared" si="11"/>
        <v/>
      </c>
      <c r="AM162" s="68" t="str">
        <f t="shared" si="12"/>
        <v/>
      </c>
      <c r="AN162" s="68" t="str">
        <f t="shared" si="13"/>
        <v/>
      </c>
      <c r="AO162" s="67" t="str">
        <f t="shared" si="14"/>
        <v/>
      </c>
      <c r="AP162" s="51"/>
      <c r="AQ162" s="51" t="str">
        <f t="shared" si="15"/>
        <v/>
      </c>
      <c r="AR162" s="68" t="str">
        <f t="shared" si="16"/>
        <v/>
      </c>
      <c r="AS162" s="68" t="str">
        <f t="shared" si="17"/>
        <v/>
      </c>
      <c r="AT162" s="68" t="str">
        <f t="shared" si="18"/>
        <v/>
      </c>
      <c r="AU162" s="68" t="str">
        <f t="shared" si="19"/>
        <v/>
      </c>
      <c r="AV162" s="68" t="str">
        <f t="shared" si="20"/>
        <v/>
      </c>
      <c r="AW162" s="67" t="str">
        <f t="shared" si="21"/>
        <v/>
      </c>
      <c r="AX162" s="51"/>
      <c r="AY162" s="51" t="str">
        <f t="shared" si="22"/>
        <v/>
      </c>
      <c r="AZ162" s="68" t="str">
        <f t="shared" si="23"/>
        <v/>
      </c>
      <c r="BA162" s="68" t="str">
        <f t="shared" si="24"/>
        <v/>
      </c>
      <c r="BB162" s="68" t="str">
        <f t="shared" si="25"/>
        <v/>
      </c>
      <c r="BC162" s="68" t="str">
        <f t="shared" si="26"/>
        <v/>
      </c>
      <c r="BD162" s="68" t="str">
        <f t="shared" si="27"/>
        <v/>
      </c>
      <c r="BE162" s="68" t="str">
        <f t="shared" si="28"/>
        <v/>
      </c>
      <c r="BF162" s="51"/>
      <c r="BG162" s="69" t="str">
        <f t="shared" si="29"/>
        <v/>
      </c>
      <c r="BH162" s="67" t="str">
        <f t="shared" si="30"/>
        <v/>
      </c>
      <c r="BI162" s="67" t="str">
        <f t="shared" si="31"/>
        <v/>
      </c>
      <c r="BJ162" s="67" t="str">
        <f t="shared" si="32"/>
        <v/>
      </c>
      <c r="BK162" s="67" t="str">
        <f t="shared" si="33"/>
        <v/>
      </c>
      <c r="BL162" s="67" t="str">
        <f t="shared" si="34"/>
        <v/>
      </c>
      <c r="BM162" s="65" t="str">
        <f t="shared" si="35"/>
        <v/>
      </c>
      <c r="BN162" s="70"/>
      <c r="BO162" s="70"/>
      <c r="BP162" s="51"/>
      <c r="BQ162" s="51"/>
      <c r="BR162" s="51"/>
      <c r="BS162" s="69" t="str">
        <f t="shared" si="40"/>
        <v/>
      </c>
      <c r="BT162" s="70"/>
      <c r="BU162" s="65"/>
      <c r="BV162" s="68"/>
      <c r="BW162" s="68"/>
      <c r="BX162" s="68"/>
      <c r="BY162" s="67" t="str">
        <f t="shared" si="44"/>
        <v/>
      </c>
      <c r="BZ162" s="65"/>
      <c r="CA162" s="65" t="str">
        <f t="shared" si="45"/>
        <v/>
      </c>
      <c r="CB162" s="67" t="str">
        <f t="shared" si="46"/>
        <v/>
      </c>
      <c r="CC162" s="67" t="str">
        <f t="shared" si="47"/>
        <v/>
      </c>
      <c r="CD162" s="67" t="str">
        <f t="shared" si="48"/>
        <v/>
      </c>
      <c r="CE162" s="67" t="str">
        <f t="shared" si="49"/>
        <v/>
      </c>
      <c r="CF162" s="65"/>
      <c r="CG162" s="65"/>
      <c r="CH162" s="68"/>
      <c r="CI162" s="68"/>
      <c r="CJ162" s="68"/>
      <c r="CK162" s="67" t="str">
        <f t="shared" si="54"/>
        <v/>
      </c>
      <c r="CL162" s="65"/>
      <c r="CM162" s="65"/>
      <c r="CN162" s="68"/>
      <c r="CO162" s="68"/>
      <c r="CP162" s="68"/>
      <c r="CQ162" s="67" t="str">
        <f t="shared" si="59"/>
        <v/>
      </c>
      <c r="CR162" s="65"/>
      <c r="CS162" s="65"/>
      <c r="CT162" s="68"/>
      <c r="CU162" s="68"/>
      <c r="CV162" s="68"/>
      <c r="CW162" s="67" t="str">
        <f t="shared" si="64"/>
        <v/>
      </c>
      <c r="CX162" s="65"/>
      <c r="CY162" s="65"/>
      <c r="CZ162" s="68"/>
      <c r="DA162" s="68"/>
      <c r="DB162" s="68"/>
      <c r="DC162" s="67" t="str">
        <f t="shared" si="69"/>
        <v/>
      </c>
      <c r="DD162" s="65"/>
      <c r="DE162" s="65"/>
      <c r="DF162" s="51"/>
      <c r="DG162" s="51"/>
      <c r="DH162" s="51"/>
      <c r="DI162" s="69" t="str">
        <f t="shared" si="74"/>
        <v/>
      </c>
      <c r="DJ162" s="70"/>
      <c r="DK162" s="70"/>
      <c r="DL162" s="51"/>
      <c r="DM162" s="51"/>
      <c r="DN162" s="51"/>
      <c r="DO162" s="69" t="str">
        <f t="shared" si="79"/>
        <v/>
      </c>
      <c r="DP162" s="51"/>
      <c r="DQ162" s="51"/>
      <c r="DR162" s="51"/>
      <c r="DS162" s="51"/>
      <c r="DT162" s="51"/>
      <c r="DU162" s="181"/>
    </row>
    <row r="163" spans="1:125" ht="15" x14ac:dyDescent="0.25">
      <c r="A163" s="50">
        <v>2014</v>
      </c>
      <c r="B163" s="51" t="s">
        <v>557</v>
      </c>
      <c r="C163" s="50" t="s">
        <v>558</v>
      </c>
      <c r="D163" s="170" t="s">
        <v>193</v>
      </c>
      <c r="E163" s="50" t="s">
        <v>7</v>
      </c>
      <c r="F163" s="54">
        <v>7978632</v>
      </c>
      <c r="G163" s="54">
        <v>26412608</v>
      </c>
      <c r="H163" s="54">
        <v>2556066</v>
      </c>
      <c r="I163" s="55">
        <v>26826096</v>
      </c>
      <c r="J163" s="50"/>
      <c r="K163" s="50" t="s">
        <v>2032</v>
      </c>
      <c r="L163" s="58" t="s">
        <v>2032</v>
      </c>
      <c r="M163" s="58" t="s">
        <v>2032</v>
      </c>
      <c r="N163" s="58" t="s">
        <v>2032</v>
      </c>
      <c r="O163" s="58" t="s">
        <v>2032</v>
      </c>
      <c r="P163" s="59"/>
      <c r="Q163" s="60">
        <v>11611727</v>
      </c>
      <c r="R163" s="60">
        <v>8827862</v>
      </c>
      <c r="S163" s="60">
        <v>5823544</v>
      </c>
      <c r="T163" s="60">
        <v>0</v>
      </c>
      <c r="U163" s="60">
        <v>562963</v>
      </c>
      <c r="V163" s="79"/>
      <c r="W163" s="90">
        <f t="shared" si="857"/>
        <v>26826096</v>
      </c>
      <c r="X163" s="101">
        <v>2010604</v>
      </c>
      <c r="Y163" s="50"/>
      <c r="Z163" s="50"/>
      <c r="AA163" s="62">
        <f t="shared" ref="AA163:AA166" si="1086">IF(A163 =2014,IF(Y163 ="",F163,""),"")</f>
        <v>7978632</v>
      </c>
      <c r="AB163" s="64">
        <f t="shared" ref="AB163:AB166" si="1087">IF(A163 =2014,IF(Y163 ="",I163,""),"")</f>
        <v>26826096</v>
      </c>
      <c r="AC163" s="64">
        <f t="shared" ref="AC163:AC166" si="1088">IF(A163 =2014,IF(Y163 ="",Q163,""),"")</f>
        <v>11611727</v>
      </c>
      <c r="AD163" s="64">
        <f t="shared" ref="AD163:AD166" si="1089">IF(A163 =2014,IF(Y163 ="",R163,""),"")</f>
        <v>8827862</v>
      </c>
      <c r="AE163" s="65">
        <f t="shared" ref="AE163:AE166" si="1090">IF(A163 =2014,IF(Y163 ="",S163,""),"")</f>
        <v>5823544</v>
      </c>
      <c r="AF163" s="65">
        <f t="shared" ref="AF163:AF166" si="1091">IF(A163 =2014,IF(Y163 ="",T163+U163,""),"")</f>
        <v>562963</v>
      </c>
      <c r="AG163" s="67">
        <f t="shared" si="7"/>
        <v>2010604</v>
      </c>
      <c r="AH163" s="51"/>
      <c r="AI163" s="51" t="str">
        <f t="shared" si="8"/>
        <v/>
      </c>
      <c r="AJ163" s="68" t="str">
        <f t="shared" si="9"/>
        <v/>
      </c>
      <c r="AK163" s="68" t="str">
        <f t="shared" si="10"/>
        <v/>
      </c>
      <c r="AL163" s="68" t="str">
        <f t="shared" si="11"/>
        <v/>
      </c>
      <c r="AM163" s="68" t="str">
        <f t="shared" si="12"/>
        <v/>
      </c>
      <c r="AN163" s="68" t="str">
        <f t="shared" si="13"/>
        <v/>
      </c>
      <c r="AO163" s="67" t="str">
        <f t="shared" si="14"/>
        <v/>
      </c>
      <c r="AP163" s="51"/>
      <c r="AQ163" s="51" t="str">
        <f t="shared" si="15"/>
        <v/>
      </c>
      <c r="AR163" s="68" t="str">
        <f t="shared" si="16"/>
        <v/>
      </c>
      <c r="AS163" s="68" t="str">
        <f t="shared" si="17"/>
        <v/>
      </c>
      <c r="AT163" s="68" t="str">
        <f t="shared" si="18"/>
        <v/>
      </c>
      <c r="AU163" s="68" t="str">
        <f t="shared" si="19"/>
        <v/>
      </c>
      <c r="AV163" s="68" t="str">
        <f t="shared" si="20"/>
        <v/>
      </c>
      <c r="AW163" s="67" t="str">
        <f t="shared" si="21"/>
        <v/>
      </c>
      <c r="AX163" s="51"/>
      <c r="AY163" s="51" t="str">
        <f t="shared" si="22"/>
        <v/>
      </c>
      <c r="AZ163" s="68" t="str">
        <f t="shared" si="23"/>
        <v/>
      </c>
      <c r="BA163" s="68" t="str">
        <f t="shared" si="24"/>
        <v/>
      </c>
      <c r="BB163" s="68" t="str">
        <f t="shared" si="25"/>
        <v/>
      </c>
      <c r="BC163" s="68" t="str">
        <f t="shared" si="26"/>
        <v/>
      </c>
      <c r="BD163" s="68" t="str">
        <f t="shared" si="27"/>
        <v/>
      </c>
      <c r="BE163" s="68" t="str">
        <f t="shared" si="28"/>
        <v/>
      </c>
      <c r="BF163" s="51"/>
      <c r="BG163" s="69" t="str">
        <f t="shared" si="29"/>
        <v/>
      </c>
      <c r="BH163" s="67" t="str">
        <f t="shared" si="30"/>
        <v/>
      </c>
      <c r="BI163" s="67" t="str">
        <f t="shared" si="31"/>
        <v/>
      </c>
      <c r="BJ163" s="67" t="str">
        <f t="shared" si="32"/>
        <v/>
      </c>
      <c r="BK163" s="67" t="str">
        <f t="shared" si="33"/>
        <v/>
      </c>
      <c r="BL163" s="67" t="str">
        <f t="shared" si="34"/>
        <v/>
      </c>
      <c r="BM163" s="65" t="str">
        <f t="shared" si="35"/>
        <v/>
      </c>
      <c r="BN163" s="70"/>
      <c r="BO163" s="71">
        <f t="shared" ref="BO163:BO166" si="1092">IF(A163 =2014,F163,"")</f>
        <v>7978632</v>
      </c>
      <c r="BP163" s="51" t="str">
        <f t="shared" ref="BP163:BP166" si="1093">IF(A163 =2015,F163,"")</f>
        <v/>
      </c>
      <c r="BQ163" s="51" t="str">
        <f t="shared" ref="BQ163:BQ166" si="1094">IF(A163 =2016,F163,"")</f>
        <v/>
      </c>
      <c r="BR163" s="51" t="str">
        <f t="shared" ref="BR163:BR166" si="1095">IF(A163 =2017,F163,"")</f>
        <v/>
      </c>
      <c r="BS163" s="69" t="str">
        <f t="shared" si="40"/>
        <v/>
      </c>
      <c r="BT163" s="70"/>
      <c r="BU163" s="65">
        <f t="shared" ref="BU163:BU166" si="1096">IF(A163 =2014,I163,"")</f>
        <v>26826096</v>
      </c>
      <c r="BV163" s="68" t="str">
        <f t="shared" ref="BV163:BV166" si="1097">IF(A163 =2015,I163,"")</f>
        <v/>
      </c>
      <c r="BW163" s="68" t="str">
        <f t="shared" ref="BW163:BW166" si="1098">IF(A163 =2016,I163,"")</f>
        <v/>
      </c>
      <c r="BX163" s="68" t="str">
        <f t="shared" ref="BX163:BX166" si="1099">IF(A163 =2017,I163,"")</f>
        <v/>
      </c>
      <c r="BY163" s="67" t="str">
        <f t="shared" si="44"/>
        <v/>
      </c>
      <c r="BZ163" s="65"/>
      <c r="CA163" s="65">
        <f t="shared" si="45"/>
        <v>2010604</v>
      </c>
      <c r="CB163" s="67" t="str">
        <f t="shared" si="46"/>
        <v/>
      </c>
      <c r="CC163" s="67" t="str">
        <f t="shared" si="47"/>
        <v/>
      </c>
      <c r="CD163" s="67" t="str">
        <f t="shared" si="48"/>
        <v/>
      </c>
      <c r="CE163" s="67" t="str">
        <f t="shared" si="49"/>
        <v/>
      </c>
      <c r="CF163" s="65"/>
      <c r="CG163" s="65">
        <f t="shared" ref="CG163:CG166" si="1100">IF(A163 =2014,Q163+R163+S163+T163+U163,"")</f>
        <v>26826096</v>
      </c>
      <c r="CH163" s="68" t="str">
        <f t="shared" ref="CH163:CH166" si="1101">IF(A163 =2015,Q163+R163+S163+T163+U163,"")</f>
        <v/>
      </c>
      <c r="CI163" s="68" t="str">
        <f t="shared" ref="CI163:CI166" si="1102">IF(A163 =2016,Q163+R163+S163+T163+U163,"")</f>
        <v/>
      </c>
      <c r="CJ163" s="68" t="str">
        <f t="shared" ref="CJ163:CJ166" si="1103">IF(A163 =2017,Q163+R163+S163+T163+U163,"")</f>
        <v/>
      </c>
      <c r="CK163" s="67" t="str">
        <f t="shared" si="54"/>
        <v/>
      </c>
      <c r="CL163" s="65"/>
      <c r="CM163" s="65">
        <f t="shared" ref="CM163:CM166" si="1104">IF(A163 =2014,Q163,"")</f>
        <v>11611727</v>
      </c>
      <c r="CN163" s="68" t="str">
        <f t="shared" ref="CN163:CN166" si="1105">IF(A163 =2015,Q163,"")</f>
        <v/>
      </c>
      <c r="CO163" s="68" t="str">
        <f t="shared" ref="CO163:CO166" si="1106">IF(A163 =2016,Q163,"")</f>
        <v/>
      </c>
      <c r="CP163" s="68" t="str">
        <f t="shared" ref="CP163:CP166" si="1107">IF(A163 =2017,Q163,"")</f>
        <v/>
      </c>
      <c r="CQ163" s="67" t="str">
        <f t="shared" si="59"/>
        <v/>
      </c>
      <c r="CR163" s="65"/>
      <c r="CS163" s="65">
        <f t="shared" ref="CS163:CS166" si="1108">IF(A163 =2014,R163,"")</f>
        <v>8827862</v>
      </c>
      <c r="CT163" s="68" t="str">
        <f t="shared" ref="CT163:CT166" si="1109">IF(A163 =2015,R163,"")</f>
        <v/>
      </c>
      <c r="CU163" s="68" t="str">
        <f t="shared" ref="CU163:CU166" si="1110">IF(A163 =2016,R163,"")</f>
        <v/>
      </c>
      <c r="CV163" s="68" t="str">
        <f t="shared" ref="CV163:CV166" si="1111">IF(A163 =2017,R163,"")</f>
        <v/>
      </c>
      <c r="CW163" s="67" t="str">
        <f t="shared" si="64"/>
        <v/>
      </c>
      <c r="CX163" s="65"/>
      <c r="CY163" s="65">
        <f t="shared" ref="CY163:CY166" si="1112">IF(A163 =2014,S163,"")</f>
        <v>5823544</v>
      </c>
      <c r="CZ163" s="68" t="str">
        <f t="shared" ref="CZ163:CZ166" si="1113">IF(A163 =2015,S163,"")</f>
        <v/>
      </c>
      <c r="DA163" s="68" t="str">
        <f t="shared" ref="DA163:DA166" si="1114">IF(A163 =2016,S163,"")</f>
        <v/>
      </c>
      <c r="DB163" s="68" t="str">
        <f t="shared" ref="DB163:DB166" si="1115">IF(A163 =2017,S163,"")</f>
        <v/>
      </c>
      <c r="DC163" s="67" t="str">
        <f t="shared" si="69"/>
        <v/>
      </c>
      <c r="DD163" s="65"/>
      <c r="DE163" s="65">
        <f t="shared" ref="DE163:DE166" si="1116">IF(A163 =2014,T163,"")</f>
        <v>0</v>
      </c>
      <c r="DF163" s="51" t="str">
        <f t="shared" ref="DF163:DF166" si="1117">IF(A163 =2015,T163,"")</f>
        <v/>
      </c>
      <c r="DG163" s="51" t="str">
        <f t="shared" ref="DG163:DG166" si="1118">IF(A163 =2016,T163,"")</f>
        <v/>
      </c>
      <c r="DH163" s="51" t="str">
        <f t="shared" ref="DH163:DH166" si="1119">IF(A163 =2017,T163,"")</f>
        <v/>
      </c>
      <c r="DI163" s="69" t="str">
        <f t="shared" si="74"/>
        <v/>
      </c>
      <c r="DJ163" s="70"/>
      <c r="DK163" s="65">
        <f t="shared" ref="DK163:DK166" si="1120">IF(A163 =2014,U163,"")</f>
        <v>562963</v>
      </c>
      <c r="DL163" s="51" t="str">
        <f t="shared" ref="DL163:DL166" si="1121">IF(A163 =2015,U163,"")</f>
        <v/>
      </c>
      <c r="DM163" s="51" t="str">
        <f t="shared" ref="DM163:DM166" si="1122">IF(A163 =2016,U163,"")</f>
        <v/>
      </c>
      <c r="DN163" s="51" t="str">
        <f t="shared" ref="DN163:DN166" si="1123">IF(A163 =2017,U163,"")</f>
        <v/>
      </c>
      <c r="DO163" s="69" t="str">
        <f t="shared" si="79"/>
        <v/>
      </c>
      <c r="DP163" s="51"/>
      <c r="DQ163" s="51"/>
      <c r="DR163" s="51"/>
      <c r="DS163" s="51"/>
      <c r="DT163" s="51"/>
      <c r="DU163" s="181"/>
    </row>
    <row r="164" spans="1:125" ht="15" x14ac:dyDescent="0.25">
      <c r="A164" s="50">
        <v>2015</v>
      </c>
      <c r="B164" s="51" t="s">
        <v>557</v>
      </c>
      <c r="C164" s="50" t="s">
        <v>558</v>
      </c>
      <c r="D164" s="170" t="s">
        <v>193</v>
      </c>
      <c r="E164" s="50" t="s">
        <v>7</v>
      </c>
      <c r="F164" s="54">
        <v>7634876</v>
      </c>
      <c r="G164" s="54">
        <v>25338415</v>
      </c>
      <c r="H164" s="54">
        <v>2547607</v>
      </c>
      <c r="I164" s="55">
        <v>25170536</v>
      </c>
      <c r="J164" s="50"/>
      <c r="K164" s="50" t="s">
        <v>2032</v>
      </c>
      <c r="L164" s="58" t="s">
        <v>2032</v>
      </c>
      <c r="M164" s="58" t="s">
        <v>2032</v>
      </c>
      <c r="N164" s="58" t="s">
        <v>2032</v>
      </c>
      <c r="O164" s="58" t="s">
        <v>2032</v>
      </c>
      <c r="P164" s="59"/>
      <c r="Q164" s="60">
        <v>18424910</v>
      </c>
      <c r="R164" s="60">
        <v>1008610</v>
      </c>
      <c r="S164" s="60">
        <v>5668905</v>
      </c>
      <c r="T164" s="60">
        <v>0</v>
      </c>
      <c r="U164" s="60">
        <v>160907</v>
      </c>
      <c r="V164" s="79"/>
      <c r="W164" s="90">
        <f t="shared" si="857"/>
        <v>25263332</v>
      </c>
      <c r="X164" s="101">
        <v>686480</v>
      </c>
      <c r="Y164" s="50"/>
      <c r="Z164" s="50"/>
      <c r="AA164" s="51" t="str">
        <f t="shared" si="1086"/>
        <v/>
      </c>
      <c r="AB164" s="68" t="str">
        <f t="shared" si="1087"/>
        <v/>
      </c>
      <c r="AC164" s="68" t="str">
        <f t="shared" si="1088"/>
        <v/>
      </c>
      <c r="AD164" s="68" t="str">
        <f t="shared" si="1089"/>
        <v/>
      </c>
      <c r="AE164" s="68" t="str">
        <f t="shared" si="1090"/>
        <v/>
      </c>
      <c r="AF164" s="68" t="str">
        <f t="shared" si="1091"/>
        <v/>
      </c>
      <c r="AG164" s="67" t="str">
        <f t="shared" si="7"/>
        <v/>
      </c>
      <c r="AH164" s="51"/>
      <c r="AI164" s="80">
        <f t="shared" si="8"/>
        <v>7634876</v>
      </c>
      <c r="AJ164" s="68">
        <f t="shared" si="9"/>
        <v>25170536</v>
      </c>
      <c r="AK164" s="68">
        <f t="shared" si="10"/>
        <v>18424910</v>
      </c>
      <c r="AL164" s="68">
        <f t="shared" si="11"/>
        <v>1008610</v>
      </c>
      <c r="AM164" s="68">
        <f t="shared" si="12"/>
        <v>5668905</v>
      </c>
      <c r="AN164" s="68">
        <f t="shared" si="13"/>
        <v>160907</v>
      </c>
      <c r="AO164" s="67">
        <f t="shared" si="14"/>
        <v>686480</v>
      </c>
      <c r="AP164" s="51"/>
      <c r="AQ164" s="51" t="str">
        <f t="shared" si="15"/>
        <v/>
      </c>
      <c r="AR164" s="68" t="str">
        <f t="shared" si="16"/>
        <v/>
      </c>
      <c r="AS164" s="68" t="str">
        <f t="shared" si="17"/>
        <v/>
      </c>
      <c r="AT164" s="68" t="str">
        <f t="shared" si="18"/>
        <v/>
      </c>
      <c r="AU164" s="68" t="str">
        <f t="shared" si="19"/>
        <v/>
      </c>
      <c r="AV164" s="68" t="str">
        <f t="shared" si="20"/>
        <v/>
      </c>
      <c r="AW164" s="67" t="str">
        <f t="shared" si="21"/>
        <v/>
      </c>
      <c r="AX164" s="51"/>
      <c r="AY164" s="51" t="str">
        <f t="shared" si="22"/>
        <v/>
      </c>
      <c r="AZ164" s="68" t="str">
        <f t="shared" si="23"/>
        <v/>
      </c>
      <c r="BA164" s="68" t="str">
        <f t="shared" si="24"/>
        <v/>
      </c>
      <c r="BB164" s="68" t="str">
        <f t="shared" si="25"/>
        <v/>
      </c>
      <c r="BC164" s="68" t="str">
        <f t="shared" si="26"/>
        <v/>
      </c>
      <c r="BD164" s="68" t="str">
        <f t="shared" si="27"/>
        <v/>
      </c>
      <c r="BE164" s="68" t="str">
        <f t="shared" si="28"/>
        <v/>
      </c>
      <c r="BF164" s="51"/>
      <c r="BG164" s="69" t="str">
        <f t="shared" si="29"/>
        <v/>
      </c>
      <c r="BH164" s="67" t="str">
        <f t="shared" si="30"/>
        <v/>
      </c>
      <c r="BI164" s="67" t="str">
        <f t="shared" si="31"/>
        <v/>
      </c>
      <c r="BJ164" s="67" t="str">
        <f t="shared" si="32"/>
        <v/>
      </c>
      <c r="BK164" s="67" t="str">
        <f t="shared" si="33"/>
        <v/>
      </c>
      <c r="BL164" s="67" t="str">
        <f t="shared" si="34"/>
        <v/>
      </c>
      <c r="BM164" s="65" t="str">
        <f t="shared" si="35"/>
        <v/>
      </c>
      <c r="BN164" s="51"/>
      <c r="BO164" s="51" t="str">
        <f t="shared" si="1092"/>
        <v/>
      </c>
      <c r="BP164" s="71">
        <f t="shared" si="1093"/>
        <v>7634876</v>
      </c>
      <c r="BQ164" s="51" t="str">
        <f t="shared" si="1094"/>
        <v/>
      </c>
      <c r="BR164" s="51" t="str">
        <f t="shared" si="1095"/>
        <v/>
      </c>
      <c r="BS164" s="69" t="str">
        <f t="shared" si="40"/>
        <v/>
      </c>
      <c r="BT164" s="51"/>
      <c r="BU164" s="68" t="str">
        <f t="shared" si="1096"/>
        <v/>
      </c>
      <c r="BV164" s="65">
        <f t="shared" si="1097"/>
        <v>25170536</v>
      </c>
      <c r="BW164" s="68" t="str">
        <f t="shared" si="1098"/>
        <v/>
      </c>
      <c r="BX164" s="68" t="str">
        <f t="shared" si="1099"/>
        <v/>
      </c>
      <c r="BY164" s="67" t="str">
        <f t="shared" si="44"/>
        <v/>
      </c>
      <c r="BZ164" s="68"/>
      <c r="CA164" s="65" t="str">
        <f t="shared" si="45"/>
        <v/>
      </c>
      <c r="CB164" s="67">
        <f t="shared" si="46"/>
        <v>686480</v>
      </c>
      <c r="CC164" s="67" t="str">
        <f t="shared" si="47"/>
        <v/>
      </c>
      <c r="CD164" s="67" t="str">
        <f t="shared" si="48"/>
        <v/>
      </c>
      <c r="CE164" s="67" t="str">
        <f t="shared" si="49"/>
        <v/>
      </c>
      <c r="CF164" s="68"/>
      <c r="CG164" s="68" t="str">
        <f t="shared" si="1100"/>
        <v/>
      </c>
      <c r="CH164" s="65">
        <f t="shared" si="1101"/>
        <v>25263332</v>
      </c>
      <c r="CI164" s="68" t="str">
        <f t="shared" si="1102"/>
        <v/>
      </c>
      <c r="CJ164" s="68" t="str">
        <f t="shared" si="1103"/>
        <v/>
      </c>
      <c r="CK164" s="67" t="str">
        <f t="shared" si="54"/>
        <v/>
      </c>
      <c r="CL164" s="68"/>
      <c r="CM164" s="68" t="str">
        <f t="shared" si="1104"/>
        <v/>
      </c>
      <c r="CN164" s="65">
        <f t="shared" si="1105"/>
        <v>18424910</v>
      </c>
      <c r="CO164" s="68" t="str">
        <f t="shared" si="1106"/>
        <v/>
      </c>
      <c r="CP164" s="68" t="str">
        <f t="shared" si="1107"/>
        <v/>
      </c>
      <c r="CQ164" s="67" t="str">
        <f t="shared" si="59"/>
        <v/>
      </c>
      <c r="CR164" s="68"/>
      <c r="CS164" s="68" t="str">
        <f t="shared" si="1108"/>
        <v/>
      </c>
      <c r="CT164" s="65">
        <f t="shared" si="1109"/>
        <v>1008610</v>
      </c>
      <c r="CU164" s="68" t="str">
        <f t="shared" si="1110"/>
        <v/>
      </c>
      <c r="CV164" s="68" t="str">
        <f t="shared" si="1111"/>
        <v/>
      </c>
      <c r="CW164" s="67" t="str">
        <f t="shared" si="64"/>
        <v/>
      </c>
      <c r="CX164" s="68"/>
      <c r="CY164" s="68" t="str">
        <f t="shared" si="1112"/>
        <v/>
      </c>
      <c r="CZ164" s="65">
        <f t="shared" si="1113"/>
        <v>5668905</v>
      </c>
      <c r="DA164" s="68" t="str">
        <f t="shared" si="1114"/>
        <v/>
      </c>
      <c r="DB164" s="68" t="str">
        <f t="shared" si="1115"/>
        <v/>
      </c>
      <c r="DC164" s="67" t="str">
        <f t="shared" si="69"/>
        <v/>
      </c>
      <c r="DD164" s="68"/>
      <c r="DE164" s="68" t="str">
        <f t="shared" si="1116"/>
        <v/>
      </c>
      <c r="DF164" s="65">
        <f t="shared" si="1117"/>
        <v>0</v>
      </c>
      <c r="DG164" s="51" t="str">
        <f t="shared" si="1118"/>
        <v/>
      </c>
      <c r="DH164" s="51" t="str">
        <f t="shared" si="1119"/>
        <v/>
      </c>
      <c r="DI164" s="69" t="str">
        <f t="shared" si="74"/>
        <v/>
      </c>
      <c r="DJ164" s="51"/>
      <c r="DK164" s="51" t="str">
        <f t="shared" si="1120"/>
        <v/>
      </c>
      <c r="DL164" s="65">
        <f t="shared" si="1121"/>
        <v>160907</v>
      </c>
      <c r="DM164" s="51" t="str">
        <f t="shared" si="1122"/>
        <v/>
      </c>
      <c r="DN164" s="51" t="str">
        <f t="shared" si="1123"/>
        <v/>
      </c>
      <c r="DO164" s="69" t="str">
        <f t="shared" si="79"/>
        <v/>
      </c>
      <c r="DP164" s="51"/>
      <c r="DQ164" s="51"/>
      <c r="DR164" s="51"/>
      <c r="DS164" s="51"/>
      <c r="DT164" s="51"/>
      <c r="DU164" s="181"/>
    </row>
    <row r="165" spans="1:125" ht="15" x14ac:dyDescent="0.25">
      <c r="A165" s="50">
        <v>2016</v>
      </c>
      <c r="B165" s="51" t="s">
        <v>557</v>
      </c>
      <c r="C165" s="50" t="s">
        <v>558</v>
      </c>
      <c r="D165" s="170" t="s">
        <v>193</v>
      </c>
      <c r="E165" s="50" t="s">
        <v>7</v>
      </c>
      <c r="F165" s="54">
        <v>7089608</v>
      </c>
      <c r="G165" s="54">
        <v>22928193</v>
      </c>
      <c r="H165" s="54">
        <v>2459061</v>
      </c>
      <c r="I165" s="55">
        <v>24638895</v>
      </c>
      <c r="J165" s="50"/>
      <c r="K165" s="50" t="s">
        <v>2032</v>
      </c>
      <c r="L165" s="58" t="s">
        <v>2032</v>
      </c>
      <c r="M165" s="58" t="s">
        <v>2032</v>
      </c>
      <c r="N165" s="58" t="s">
        <v>2032</v>
      </c>
      <c r="O165" s="58" t="s">
        <v>2032</v>
      </c>
      <c r="P165" s="59"/>
      <c r="Q165" s="60">
        <v>18105362</v>
      </c>
      <c r="R165" s="60">
        <v>1263164</v>
      </c>
      <c r="S165" s="60">
        <v>5162470</v>
      </c>
      <c r="T165" s="60">
        <v>330250</v>
      </c>
      <c r="U165" s="60">
        <v>146986</v>
      </c>
      <c r="V165" s="79"/>
      <c r="W165" s="90">
        <f t="shared" si="857"/>
        <v>25008232</v>
      </c>
      <c r="X165" s="101">
        <v>1726258</v>
      </c>
      <c r="Y165" s="50"/>
      <c r="Z165" s="50"/>
      <c r="AA165" s="51" t="str">
        <f t="shared" si="1086"/>
        <v/>
      </c>
      <c r="AB165" s="68" t="str">
        <f t="shared" si="1087"/>
        <v/>
      </c>
      <c r="AC165" s="68" t="str">
        <f t="shared" si="1088"/>
        <v/>
      </c>
      <c r="AD165" s="68" t="str">
        <f t="shared" si="1089"/>
        <v/>
      </c>
      <c r="AE165" s="68" t="str">
        <f t="shared" si="1090"/>
        <v/>
      </c>
      <c r="AF165" s="68" t="str">
        <f t="shared" si="1091"/>
        <v/>
      </c>
      <c r="AG165" s="67" t="str">
        <f t="shared" si="7"/>
        <v/>
      </c>
      <c r="AH165" s="51"/>
      <c r="AI165" s="51" t="str">
        <f t="shared" si="8"/>
        <v/>
      </c>
      <c r="AJ165" s="68" t="str">
        <f t="shared" si="9"/>
        <v/>
      </c>
      <c r="AK165" s="68" t="str">
        <f t="shared" si="10"/>
        <v/>
      </c>
      <c r="AL165" s="68" t="str">
        <f t="shared" si="11"/>
        <v/>
      </c>
      <c r="AM165" s="68" t="str">
        <f t="shared" si="12"/>
        <v/>
      </c>
      <c r="AN165" s="68" t="str">
        <f t="shared" si="13"/>
        <v/>
      </c>
      <c r="AO165" s="67" t="str">
        <f t="shared" si="14"/>
        <v/>
      </c>
      <c r="AP165" s="51"/>
      <c r="AQ165" s="80">
        <f t="shared" si="15"/>
        <v>7089608</v>
      </c>
      <c r="AR165" s="68">
        <f t="shared" si="16"/>
        <v>24638895</v>
      </c>
      <c r="AS165" s="68">
        <f t="shared" si="17"/>
        <v>18105362</v>
      </c>
      <c r="AT165" s="68">
        <f t="shared" si="18"/>
        <v>1263164</v>
      </c>
      <c r="AU165" s="68">
        <f t="shared" si="19"/>
        <v>5162470</v>
      </c>
      <c r="AV165" s="68">
        <f t="shared" si="20"/>
        <v>477236</v>
      </c>
      <c r="AW165" s="67">
        <f t="shared" si="21"/>
        <v>1726258</v>
      </c>
      <c r="AX165" s="51"/>
      <c r="AY165" s="51" t="str">
        <f t="shared" si="22"/>
        <v/>
      </c>
      <c r="AZ165" s="68" t="str">
        <f t="shared" si="23"/>
        <v/>
      </c>
      <c r="BA165" s="68" t="str">
        <f t="shared" si="24"/>
        <v/>
      </c>
      <c r="BB165" s="68" t="str">
        <f t="shared" si="25"/>
        <v/>
      </c>
      <c r="BC165" s="68" t="str">
        <f t="shared" si="26"/>
        <v/>
      </c>
      <c r="BD165" s="68" t="str">
        <f t="shared" si="27"/>
        <v/>
      </c>
      <c r="BE165" s="68" t="str">
        <f t="shared" si="28"/>
        <v/>
      </c>
      <c r="BF165" s="51"/>
      <c r="BG165" s="69" t="str">
        <f t="shared" si="29"/>
        <v/>
      </c>
      <c r="BH165" s="67" t="str">
        <f t="shared" si="30"/>
        <v/>
      </c>
      <c r="BI165" s="67" t="str">
        <f t="shared" si="31"/>
        <v/>
      </c>
      <c r="BJ165" s="67" t="str">
        <f t="shared" si="32"/>
        <v/>
      </c>
      <c r="BK165" s="67" t="str">
        <f t="shared" si="33"/>
        <v/>
      </c>
      <c r="BL165" s="67" t="str">
        <f t="shared" si="34"/>
        <v/>
      </c>
      <c r="BM165" s="65" t="str">
        <f t="shared" si="35"/>
        <v/>
      </c>
      <c r="BN165" s="51"/>
      <c r="BO165" s="51" t="str">
        <f t="shared" si="1092"/>
        <v/>
      </c>
      <c r="BP165" s="51" t="str">
        <f t="shared" si="1093"/>
        <v/>
      </c>
      <c r="BQ165" s="71">
        <f t="shared" si="1094"/>
        <v>7089608</v>
      </c>
      <c r="BR165" s="51" t="str">
        <f t="shared" si="1095"/>
        <v/>
      </c>
      <c r="BS165" s="69" t="str">
        <f t="shared" si="40"/>
        <v/>
      </c>
      <c r="BT165" s="51"/>
      <c r="BU165" s="68" t="str">
        <f t="shared" si="1096"/>
        <v/>
      </c>
      <c r="BV165" s="68" t="str">
        <f t="shared" si="1097"/>
        <v/>
      </c>
      <c r="BW165" s="65">
        <f t="shared" si="1098"/>
        <v>24638895</v>
      </c>
      <c r="BX165" s="68" t="str">
        <f t="shared" si="1099"/>
        <v/>
      </c>
      <c r="BY165" s="67" t="str">
        <f t="shared" si="44"/>
        <v/>
      </c>
      <c r="BZ165" s="68"/>
      <c r="CA165" s="65" t="str">
        <f t="shared" si="45"/>
        <v/>
      </c>
      <c r="CB165" s="67" t="str">
        <f t="shared" si="46"/>
        <v/>
      </c>
      <c r="CC165" s="67">
        <f t="shared" si="47"/>
        <v>1726258</v>
      </c>
      <c r="CD165" s="67" t="str">
        <f t="shared" si="48"/>
        <v/>
      </c>
      <c r="CE165" s="67" t="str">
        <f t="shared" si="49"/>
        <v/>
      </c>
      <c r="CF165" s="68"/>
      <c r="CG165" s="68" t="str">
        <f t="shared" si="1100"/>
        <v/>
      </c>
      <c r="CH165" s="68" t="str">
        <f t="shared" si="1101"/>
        <v/>
      </c>
      <c r="CI165" s="65">
        <f t="shared" si="1102"/>
        <v>25008232</v>
      </c>
      <c r="CJ165" s="68" t="str">
        <f t="shared" si="1103"/>
        <v/>
      </c>
      <c r="CK165" s="67" t="str">
        <f t="shared" si="54"/>
        <v/>
      </c>
      <c r="CL165" s="68"/>
      <c r="CM165" s="68" t="str">
        <f t="shared" si="1104"/>
        <v/>
      </c>
      <c r="CN165" s="68" t="str">
        <f t="shared" si="1105"/>
        <v/>
      </c>
      <c r="CO165" s="65">
        <f t="shared" si="1106"/>
        <v>18105362</v>
      </c>
      <c r="CP165" s="68" t="str">
        <f t="shared" si="1107"/>
        <v/>
      </c>
      <c r="CQ165" s="67" t="str">
        <f t="shared" si="59"/>
        <v/>
      </c>
      <c r="CR165" s="68"/>
      <c r="CS165" s="68" t="str">
        <f t="shared" si="1108"/>
        <v/>
      </c>
      <c r="CT165" s="68" t="str">
        <f t="shared" si="1109"/>
        <v/>
      </c>
      <c r="CU165" s="65">
        <f t="shared" si="1110"/>
        <v>1263164</v>
      </c>
      <c r="CV165" s="68" t="str">
        <f t="shared" si="1111"/>
        <v/>
      </c>
      <c r="CW165" s="67" t="str">
        <f t="shared" si="64"/>
        <v/>
      </c>
      <c r="CX165" s="68"/>
      <c r="CY165" s="68" t="str">
        <f t="shared" si="1112"/>
        <v/>
      </c>
      <c r="CZ165" s="68" t="str">
        <f t="shared" si="1113"/>
        <v/>
      </c>
      <c r="DA165" s="65">
        <f t="shared" si="1114"/>
        <v>5162470</v>
      </c>
      <c r="DB165" s="68" t="str">
        <f t="shared" si="1115"/>
        <v/>
      </c>
      <c r="DC165" s="67" t="str">
        <f t="shared" si="69"/>
        <v/>
      </c>
      <c r="DD165" s="68"/>
      <c r="DE165" s="68" t="str">
        <f t="shared" si="1116"/>
        <v/>
      </c>
      <c r="DF165" s="51" t="str">
        <f t="shared" si="1117"/>
        <v/>
      </c>
      <c r="DG165" s="65">
        <f t="shared" si="1118"/>
        <v>330250</v>
      </c>
      <c r="DH165" s="51" t="str">
        <f t="shared" si="1119"/>
        <v/>
      </c>
      <c r="DI165" s="69" t="str">
        <f t="shared" si="74"/>
        <v/>
      </c>
      <c r="DJ165" s="51"/>
      <c r="DK165" s="51" t="str">
        <f t="shared" si="1120"/>
        <v/>
      </c>
      <c r="DL165" s="51" t="str">
        <f t="shared" si="1121"/>
        <v/>
      </c>
      <c r="DM165" s="65">
        <f t="shared" si="1122"/>
        <v>146986</v>
      </c>
      <c r="DN165" s="51" t="str">
        <f t="shared" si="1123"/>
        <v/>
      </c>
      <c r="DO165" s="69" t="str">
        <f t="shared" si="79"/>
        <v/>
      </c>
      <c r="DP165" s="51"/>
      <c r="DQ165" s="51"/>
      <c r="DR165" s="51"/>
      <c r="DS165" s="51"/>
      <c r="DT165" s="51"/>
      <c r="DU165" s="181"/>
    </row>
    <row r="166" spans="1:125" ht="15" x14ac:dyDescent="0.25">
      <c r="A166" s="50">
        <v>2017</v>
      </c>
      <c r="B166" s="51" t="s">
        <v>557</v>
      </c>
      <c r="C166" s="50" t="s">
        <v>558</v>
      </c>
      <c r="D166" s="170" t="s">
        <v>193</v>
      </c>
      <c r="E166" s="50" t="s">
        <v>7</v>
      </c>
      <c r="F166" s="54">
        <v>6239176</v>
      </c>
      <c r="G166" s="54">
        <v>20168075</v>
      </c>
      <c r="H166" s="54">
        <v>2405560</v>
      </c>
      <c r="I166" s="55">
        <v>24700383</v>
      </c>
      <c r="J166" s="50"/>
      <c r="K166" s="50" t="s">
        <v>2032</v>
      </c>
      <c r="L166" s="58"/>
      <c r="M166" s="58" t="s">
        <v>2032</v>
      </c>
      <c r="N166" s="58" t="s">
        <v>2032</v>
      </c>
      <c r="O166" s="58" t="s">
        <v>2032</v>
      </c>
      <c r="P166" s="59"/>
      <c r="Q166" s="60">
        <v>19147504</v>
      </c>
      <c r="R166" s="60">
        <v>619371</v>
      </c>
      <c r="S166" s="60">
        <v>4744970</v>
      </c>
      <c r="T166" s="60">
        <v>104007</v>
      </c>
      <c r="U166" s="60">
        <v>95251</v>
      </c>
      <c r="V166" s="79"/>
      <c r="W166" s="90">
        <f t="shared" si="857"/>
        <v>24711103</v>
      </c>
      <c r="X166" s="101">
        <v>5873457</v>
      </c>
      <c r="Y166" s="50"/>
      <c r="Z166" s="50"/>
      <c r="AA166" s="51" t="str">
        <f t="shared" si="1086"/>
        <v/>
      </c>
      <c r="AB166" s="68" t="str">
        <f t="shared" si="1087"/>
        <v/>
      </c>
      <c r="AC166" s="68" t="str">
        <f t="shared" si="1088"/>
        <v/>
      </c>
      <c r="AD166" s="68" t="str">
        <f t="shared" si="1089"/>
        <v/>
      </c>
      <c r="AE166" s="68" t="str">
        <f t="shared" si="1090"/>
        <v/>
      </c>
      <c r="AF166" s="68" t="str">
        <f t="shared" si="1091"/>
        <v/>
      </c>
      <c r="AG166" s="67" t="str">
        <f t="shared" si="7"/>
        <v/>
      </c>
      <c r="AH166" s="51"/>
      <c r="AI166" s="51" t="str">
        <f t="shared" si="8"/>
        <v/>
      </c>
      <c r="AJ166" s="68" t="str">
        <f t="shared" si="9"/>
        <v/>
      </c>
      <c r="AK166" s="68" t="str">
        <f t="shared" si="10"/>
        <v/>
      </c>
      <c r="AL166" s="68" t="str">
        <f t="shared" si="11"/>
        <v/>
      </c>
      <c r="AM166" s="68" t="str">
        <f t="shared" si="12"/>
        <v/>
      </c>
      <c r="AN166" s="68" t="str">
        <f t="shared" si="13"/>
        <v/>
      </c>
      <c r="AO166" s="67" t="str">
        <f t="shared" si="14"/>
        <v/>
      </c>
      <c r="AP166" s="51"/>
      <c r="AQ166" s="51" t="str">
        <f t="shared" si="15"/>
        <v/>
      </c>
      <c r="AR166" s="68" t="str">
        <f t="shared" si="16"/>
        <v/>
      </c>
      <c r="AS166" s="68" t="str">
        <f t="shared" si="17"/>
        <v/>
      </c>
      <c r="AT166" s="68" t="str">
        <f t="shared" si="18"/>
        <v/>
      </c>
      <c r="AU166" s="68" t="str">
        <f t="shared" si="19"/>
        <v/>
      </c>
      <c r="AV166" s="68" t="str">
        <f t="shared" si="20"/>
        <v/>
      </c>
      <c r="AW166" s="67" t="str">
        <f t="shared" si="21"/>
        <v/>
      </c>
      <c r="AX166" s="51"/>
      <c r="AY166" s="80">
        <f t="shared" si="22"/>
        <v>6239176</v>
      </c>
      <c r="AZ166" s="68">
        <f t="shared" si="23"/>
        <v>24700383</v>
      </c>
      <c r="BA166" s="68">
        <f t="shared" si="24"/>
        <v>19147504</v>
      </c>
      <c r="BB166" s="68">
        <f t="shared" si="25"/>
        <v>619371</v>
      </c>
      <c r="BC166" s="68">
        <f t="shared" si="26"/>
        <v>4744970</v>
      </c>
      <c r="BD166" s="68">
        <f t="shared" si="27"/>
        <v>199258</v>
      </c>
      <c r="BE166" s="68">
        <f t="shared" si="28"/>
        <v>5873457</v>
      </c>
      <c r="BF166" s="51"/>
      <c r="BG166" s="69" t="str">
        <f t="shared" si="29"/>
        <v/>
      </c>
      <c r="BH166" s="67" t="str">
        <f t="shared" si="30"/>
        <v/>
      </c>
      <c r="BI166" s="67" t="str">
        <f t="shared" si="31"/>
        <v/>
      </c>
      <c r="BJ166" s="67" t="str">
        <f t="shared" si="32"/>
        <v/>
      </c>
      <c r="BK166" s="67" t="str">
        <f t="shared" si="33"/>
        <v/>
      </c>
      <c r="BL166" s="67" t="str">
        <f t="shared" si="34"/>
        <v/>
      </c>
      <c r="BM166" s="65" t="str">
        <f t="shared" si="35"/>
        <v/>
      </c>
      <c r="BN166" s="51"/>
      <c r="BO166" s="51" t="str">
        <f t="shared" si="1092"/>
        <v/>
      </c>
      <c r="BP166" s="51" t="str">
        <f t="shared" si="1093"/>
        <v/>
      </c>
      <c r="BQ166" s="51" t="str">
        <f t="shared" si="1094"/>
        <v/>
      </c>
      <c r="BR166" s="71">
        <f t="shared" si="1095"/>
        <v>6239176</v>
      </c>
      <c r="BS166" s="69" t="str">
        <f t="shared" si="40"/>
        <v/>
      </c>
      <c r="BT166" s="51"/>
      <c r="BU166" s="68" t="str">
        <f t="shared" si="1096"/>
        <v/>
      </c>
      <c r="BV166" s="68" t="str">
        <f t="shared" si="1097"/>
        <v/>
      </c>
      <c r="BW166" s="68" t="str">
        <f t="shared" si="1098"/>
        <v/>
      </c>
      <c r="BX166" s="65">
        <f t="shared" si="1099"/>
        <v>24700383</v>
      </c>
      <c r="BY166" s="67" t="str">
        <f t="shared" si="44"/>
        <v/>
      </c>
      <c r="BZ166" s="68"/>
      <c r="CA166" s="65" t="str">
        <f t="shared" si="45"/>
        <v/>
      </c>
      <c r="CB166" s="67" t="str">
        <f t="shared" si="46"/>
        <v/>
      </c>
      <c r="CC166" s="67" t="str">
        <f t="shared" si="47"/>
        <v/>
      </c>
      <c r="CD166" s="67">
        <f t="shared" si="48"/>
        <v>5873457</v>
      </c>
      <c r="CE166" s="67" t="str">
        <f t="shared" si="49"/>
        <v/>
      </c>
      <c r="CF166" s="68"/>
      <c r="CG166" s="68" t="str">
        <f t="shared" si="1100"/>
        <v/>
      </c>
      <c r="CH166" s="68" t="str">
        <f t="shared" si="1101"/>
        <v/>
      </c>
      <c r="CI166" s="68" t="str">
        <f t="shared" si="1102"/>
        <v/>
      </c>
      <c r="CJ166" s="65">
        <f t="shared" si="1103"/>
        <v>24711103</v>
      </c>
      <c r="CK166" s="67" t="str">
        <f t="shared" si="54"/>
        <v/>
      </c>
      <c r="CL166" s="68"/>
      <c r="CM166" s="68" t="str">
        <f t="shared" si="1104"/>
        <v/>
      </c>
      <c r="CN166" s="68" t="str">
        <f t="shared" si="1105"/>
        <v/>
      </c>
      <c r="CO166" s="68" t="str">
        <f t="shared" si="1106"/>
        <v/>
      </c>
      <c r="CP166" s="65">
        <f t="shared" si="1107"/>
        <v>19147504</v>
      </c>
      <c r="CQ166" s="67" t="str">
        <f t="shared" si="59"/>
        <v/>
      </c>
      <c r="CR166" s="68"/>
      <c r="CS166" s="68" t="str">
        <f t="shared" si="1108"/>
        <v/>
      </c>
      <c r="CT166" s="68" t="str">
        <f t="shared" si="1109"/>
        <v/>
      </c>
      <c r="CU166" s="68" t="str">
        <f t="shared" si="1110"/>
        <v/>
      </c>
      <c r="CV166" s="65">
        <f t="shared" si="1111"/>
        <v>619371</v>
      </c>
      <c r="CW166" s="67" t="str">
        <f t="shared" si="64"/>
        <v/>
      </c>
      <c r="CX166" s="68"/>
      <c r="CY166" s="68" t="str">
        <f t="shared" si="1112"/>
        <v/>
      </c>
      <c r="CZ166" s="68" t="str">
        <f t="shared" si="1113"/>
        <v/>
      </c>
      <c r="DA166" s="68" t="str">
        <f t="shared" si="1114"/>
        <v/>
      </c>
      <c r="DB166" s="65">
        <f t="shared" si="1115"/>
        <v>4744970</v>
      </c>
      <c r="DC166" s="67" t="str">
        <f t="shared" si="69"/>
        <v/>
      </c>
      <c r="DD166" s="68"/>
      <c r="DE166" s="68" t="str">
        <f t="shared" si="1116"/>
        <v/>
      </c>
      <c r="DF166" s="51" t="str">
        <f t="shared" si="1117"/>
        <v/>
      </c>
      <c r="DG166" s="51" t="str">
        <f t="shared" si="1118"/>
        <v/>
      </c>
      <c r="DH166" s="65">
        <f t="shared" si="1119"/>
        <v>104007</v>
      </c>
      <c r="DI166" s="69" t="str">
        <f t="shared" si="74"/>
        <v/>
      </c>
      <c r="DJ166" s="51"/>
      <c r="DK166" s="51" t="str">
        <f t="shared" si="1120"/>
        <v/>
      </c>
      <c r="DL166" s="51" t="str">
        <f t="shared" si="1121"/>
        <v/>
      </c>
      <c r="DM166" s="51" t="str">
        <f t="shared" si="1122"/>
        <v/>
      </c>
      <c r="DN166" s="65">
        <f t="shared" si="1123"/>
        <v>95251</v>
      </c>
      <c r="DO166" s="69" t="str">
        <f t="shared" si="79"/>
        <v/>
      </c>
      <c r="DP166" s="51"/>
      <c r="DQ166" s="51"/>
      <c r="DR166" s="51"/>
      <c r="DS166" s="51"/>
      <c r="DT166" s="51"/>
      <c r="DU166" s="181"/>
    </row>
    <row r="167" spans="1:125" ht="15" x14ac:dyDescent="0.25">
      <c r="A167" s="56">
        <v>2018</v>
      </c>
      <c r="B167" s="51" t="s">
        <v>557</v>
      </c>
      <c r="C167" s="50" t="s">
        <v>558</v>
      </c>
      <c r="D167" s="170" t="s">
        <v>193</v>
      </c>
      <c r="E167" s="50" t="s">
        <v>7</v>
      </c>
      <c r="F167" s="89">
        <v>5776558</v>
      </c>
      <c r="G167" s="89">
        <v>20677874</v>
      </c>
      <c r="H167" s="89">
        <v>2401176</v>
      </c>
      <c r="I167" s="90">
        <v>26422438</v>
      </c>
      <c r="J167" s="56" t="s">
        <v>209</v>
      </c>
      <c r="K167" s="50" t="s">
        <v>2032</v>
      </c>
      <c r="L167" s="112">
        <v>26422438</v>
      </c>
      <c r="M167" s="58"/>
      <c r="N167" s="58"/>
      <c r="O167" s="58"/>
      <c r="P167" s="91"/>
      <c r="Q167" s="92">
        <v>21401292</v>
      </c>
      <c r="R167" s="92">
        <v>386898</v>
      </c>
      <c r="S167" s="92">
        <v>4477089</v>
      </c>
      <c r="T167" s="92">
        <v>163508</v>
      </c>
      <c r="U167" s="94"/>
      <c r="V167" s="94"/>
      <c r="W167" s="90">
        <f t="shared" si="857"/>
        <v>26428787</v>
      </c>
      <c r="X167" s="90">
        <v>4885350</v>
      </c>
      <c r="Y167" s="50"/>
      <c r="Z167" s="50"/>
      <c r="AA167" s="102"/>
      <c r="AB167" s="64"/>
      <c r="AC167" s="64"/>
      <c r="AD167" s="64"/>
      <c r="AE167" s="65"/>
      <c r="AF167" s="65"/>
      <c r="AG167" s="67" t="str">
        <f t="shared" si="7"/>
        <v/>
      </c>
      <c r="AH167" s="51"/>
      <c r="AI167" s="51" t="str">
        <f t="shared" si="8"/>
        <v/>
      </c>
      <c r="AJ167" s="68" t="str">
        <f t="shared" si="9"/>
        <v/>
      </c>
      <c r="AK167" s="68" t="str">
        <f t="shared" si="10"/>
        <v/>
      </c>
      <c r="AL167" s="68" t="str">
        <f t="shared" si="11"/>
        <v/>
      </c>
      <c r="AM167" s="68" t="str">
        <f t="shared" si="12"/>
        <v/>
      </c>
      <c r="AN167" s="68" t="str">
        <f t="shared" si="13"/>
        <v/>
      </c>
      <c r="AO167" s="67" t="str">
        <f t="shared" si="14"/>
        <v/>
      </c>
      <c r="AP167" s="51"/>
      <c r="AQ167" s="51" t="str">
        <f t="shared" si="15"/>
        <v/>
      </c>
      <c r="AR167" s="68" t="str">
        <f t="shared" si="16"/>
        <v/>
      </c>
      <c r="AS167" s="68" t="str">
        <f t="shared" si="17"/>
        <v/>
      </c>
      <c r="AT167" s="68" t="str">
        <f t="shared" si="18"/>
        <v/>
      </c>
      <c r="AU167" s="68" t="str">
        <f t="shared" si="19"/>
        <v/>
      </c>
      <c r="AV167" s="68" t="str">
        <f t="shared" si="20"/>
        <v/>
      </c>
      <c r="AW167" s="67" t="str">
        <f t="shared" si="21"/>
        <v/>
      </c>
      <c r="AX167" s="51"/>
      <c r="AY167" s="51" t="str">
        <f t="shared" si="22"/>
        <v/>
      </c>
      <c r="AZ167" s="68" t="str">
        <f t="shared" si="23"/>
        <v/>
      </c>
      <c r="BA167" s="68" t="str">
        <f t="shared" si="24"/>
        <v/>
      </c>
      <c r="BB167" s="68" t="str">
        <f t="shared" si="25"/>
        <v/>
      </c>
      <c r="BC167" s="68" t="str">
        <f t="shared" si="26"/>
        <v/>
      </c>
      <c r="BD167" s="68" t="str">
        <f t="shared" si="27"/>
        <v/>
      </c>
      <c r="BE167" s="68" t="str">
        <f t="shared" si="28"/>
        <v/>
      </c>
      <c r="BF167" s="51"/>
      <c r="BG167" s="96">
        <f t="shared" si="29"/>
        <v>5776558</v>
      </c>
      <c r="BH167" s="67">
        <f t="shared" si="30"/>
        <v>26422438</v>
      </c>
      <c r="BI167" s="67">
        <f t="shared" si="31"/>
        <v>21401292</v>
      </c>
      <c r="BJ167" s="67">
        <f t="shared" si="32"/>
        <v>386898</v>
      </c>
      <c r="BK167" s="67">
        <f t="shared" si="33"/>
        <v>4477089</v>
      </c>
      <c r="BL167" s="67">
        <f t="shared" si="34"/>
        <v>163508</v>
      </c>
      <c r="BM167" s="65">
        <f t="shared" si="35"/>
        <v>4885350</v>
      </c>
      <c r="BN167" s="70"/>
      <c r="BO167" s="70"/>
      <c r="BP167" s="51"/>
      <c r="BQ167" s="51"/>
      <c r="BR167" s="51"/>
      <c r="BS167" s="96">
        <f t="shared" si="40"/>
        <v>5776558</v>
      </c>
      <c r="BT167" s="70"/>
      <c r="BU167" s="65"/>
      <c r="BV167" s="68"/>
      <c r="BW167" s="68"/>
      <c r="BX167" s="68"/>
      <c r="BY167" s="67">
        <f t="shared" si="44"/>
        <v>26422438</v>
      </c>
      <c r="BZ167" s="65"/>
      <c r="CA167" s="65" t="str">
        <f t="shared" si="45"/>
        <v/>
      </c>
      <c r="CB167" s="67" t="str">
        <f t="shared" si="46"/>
        <v/>
      </c>
      <c r="CC167" s="67" t="str">
        <f t="shared" si="47"/>
        <v/>
      </c>
      <c r="CD167" s="67" t="str">
        <f t="shared" si="48"/>
        <v/>
      </c>
      <c r="CE167" s="67">
        <f t="shared" si="49"/>
        <v>4885350</v>
      </c>
      <c r="CF167" s="65"/>
      <c r="CG167" s="65"/>
      <c r="CH167" s="68"/>
      <c r="CI167" s="68"/>
      <c r="CJ167" s="68"/>
      <c r="CK167" s="67">
        <f t="shared" si="54"/>
        <v>26428787</v>
      </c>
      <c r="CL167" s="65"/>
      <c r="CM167" s="65"/>
      <c r="CN167" s="68"/>
      <c r="CO167" s="68"/>
      <c r="CP167" s="68"/>
      <c r="CQ167" s="67">
        <f t="shared" si="59"/>
        <v>21401292</v>
      </c>
      <c r="CR167" s="65"/>
      <c r="CS167" s="65"/>
      <c r="CT167" s="68"/>
      <c r="CU167" s="68"/>
      <c r="CV167" s="68"/>
      <c r="CW167" s="67">
        <f t="shared" si="64"/>
        <v>386898</v>
      </c>
      <c r="CX167" s="65"/>
      <c r="CY167" s="65"/>
      <c r="CZ167" s="68"/>
      <c r="DA167" s="68"/>
      <c r="DB167" s="68"/>
      <c r="DC167" s="67">
        <f t="shared" si="69"/>
        <v>4477089</v>
      </c>
      <c r="DD167" s="65"/>
      <c r="DE167" s="65"/>
      <c r="DF167" s="51"/>
      <c r="DG167" s="51"/>
      <c r="DH167" s="51"/>
      <c r="DI167" s="67">
        <f t="shared" si="74"/>
        <v>163508</v>
      </c>
      <c r="DJ167" s="70"/>
      <c r="DK167" s="70"/>
      <c r="DL167" s="51"/>
      <c r="DM167" s="51"/>
      <c r="DN167" s="51"/>
      <c r="DO167" s="67">
        <f t="shared" si="79"/>
        <v>21401292</v>
      </c>
      <c r="DP167" s="51"/>
      <c r="DQ167" s="51"/>
      <c r="DR167" s="51"/>
      <c r="DS167" s="51"/>
      <c r="DT167" s="51"/>
      <c r="DU167" s="181"/>
    </row>
    <row r="168" spans="1:125" ht="15" x14ac:dyDescent="0.25">
      <c r="A168" s="50"/>
      <c r="B168" s="51"/>
      <c r="C168" s="50"/>
      <c r="D168" s="170"/>
      <c r="E168" s="50"/>
      <c r="F168" s="54"/>
      <c r="G168" s="54"/>
      <c r="H168" s="54"/>
      <c r="I168" s="55"/>
      <c r="J168" s="50"/>
      <c r="K168" s="50" t="s">
        <v>2032</v>
      </c>
      <c r="L168" s="58"/>
      <c r="M168" s="58"/>
      <c r="N168" s="58"/>
      <c r="O168" s="58"/>
      <c r="P168" s="59"/>
      <c r="Q168" s="60"/>
      <c r="R168" s="60"/>
      <c r="S168" s="60"/>
      <c r="T168" s="60"/>
      <c r="U168" s="60"/>
      <c r="V168" s="79"/>
      <c r="W168" s="90">
        <f t="shared" si="857"/>
        <v>0</v>
      </c>
      <c r="X168" s="101"/>
      <c r="Y168" s="50"/>
      <c r="Z168" s="50"/>
      <c r="AA168" s="102"/>
      <c r="AB168" s="64"/>
      <c r="AC168" s="64"/>
      <c r="AD168" s="64"/>
      <c r="AE168" s="65"/>
      <c r="AF168" s="65"/>
      <c r="AG168" s="67" t="str">
        <f t="shared" si="7"/>
        <v/>
      </c>
      <c r="AH168" s="51"/>
      <c r="AI168" s="51" t="str">
        <f t="shared" si="8"/>
        <v/>
      </c>
      <c r="AJ168" s="68" t="str">
        <f t="shared" si="9"/>
        <v/>
      </c>
      <c r="AK168" s="68" t="str">
        <f t="shared" si="10"/>
        <v/>
      </c>
      <c r="AL168" s="68" t="str">
        <f t="shared" si="11"/>
        <v/>
      </c>
      <c r="AM168" s="68" t="str">
        <f t="shared" si="12"/>
        <v/>
      </c>
      <c r="AN168" s="68" t="str">
        <f t="shared" si="13"/>
        <v/>
      </c>
      <c r="AO168" s="67" t="str">
        <f t="shared" si="14"/>
        <v/>
      </c>
      <c r="AP168" s="51"/>
      <c r="AQ168" s="51" t="str">
        <f t="shared" si="15"/>
        <v/>
      </c>
      <c r="AR168" s="68" t="str">
        <f t="shared" si="16"/>
        <v/>
      </c>
      <c r="AS168" s="68" t="str">
        <f t="shared" si="17"/>
        <v/>
      </c>
      <c r="AT168" s="68" t="str">
        <f t="shared" si="18"/>
        <v/>
      </c>
      <c r="AU168" s="68" t="str">
        <f t="shared" si="19"/>
        <v/>
      </c>
      <c r="AV168" s="68" t="str">
        <f t="shared" si="20"/>
        <v/>
      </c>
      <c r="AW168" s="67" t="str">
        <f t="shared" si="21"/>
        <v/>
      </c>
      <c r="AX168" s="51"/>
      <c r="AY168" s="51" t="str">
        <f t="shared" si="22"/>
        <v/>
      </c>
      <c r="AZ168" s="68" t="str">
        <f t="shared" si="23"/>
        <v/>
      </c>
      <c r="BA168" s="68" t="str">
        <f t="shared" si="24"/>
        <v/>
      </c>
      <c r="BB168" s="68" t="str">
        <f t="shared" si="25"/>
        <v/>
      </c>
      <c r="BC168" s="68" t="str">
        <f t="shared" si="26"/>
        <v/>
      </c>
      <c r="BD168" s="68" t="str">
        <f t="shared" si="27"/>
        <v/>
      </c>
      <c r="BE168" s="68" t="str">
        <f t="shared" si="28"/>
        <v/>
      </c>
      <c r="BF168" s="51"/>
      <c r="BG168" s="69" t="str">
        <f t="shared" si="29"/>
        <v/>
      </c>
      <c r="BH168" s="67" t="str">
        <f t="shared" si="30"/>
        <v/>
      </c>
      <c r="BI168" s="67" t="str">
        <f t="shared" si="31"/>
        <v/>
      </c>
      <c r="BJ168" s="67" t="str">
        <f t="shared" si="32"/>
        <v/>
      </c>
      <c r="BK168" s="67" t="str">
        <f t="shared" si="33"/>
        <v/>
      </c>
      <c r="BL168" s="67" t="str">
        <f t="shared" si="34"/>
        <v/>
      </c>
      <c r="BM168" s="65" t="str">
        <f t="shared" si="35"/>
        <v/>
      </c>
      <c r="BN168" s="70"/>
      <c r="BO168" s="70"/>
      <c r="BP168" s="51"/>
      <c r="BQ168" s="51"/>
      <c r="BR168" s="51"/>
      <c r="BS168" s="69" t="str">
        <f t="shared" si="40"/>
        <v/>
      </c>
      <c r="BT168" s="70"/>
      <c r="BU168" s="65"/>
      <c r="BV168" s="68"/>
      <c r="BW168" s="68"/>
      <c r="BX168" s="68"/>
      <c r="BY168" s="67" t="str">
        <f t="shared" si="44"/>
        <v/>
      </c>
      <c r="BZ168" s="65"/>
      <c r="CA168" s="65" t="str">
        <f t="shared" si="45"/>
        <v/>
      </c>
      <c r="CB168" s="67" t="str">
        <f t="shared" si="46"/>
        <v/>
      </c>
      <c r="CC168" s="67" t="str">
        <f t="shared" si="47"/>
        <v/>
      </c>
      <c r="CD168" s="67" t="str">
        <f t="shared" si="48"/>
        <v/>
      </c>
      <c r="CE168" s="67" t="str">
        <f t="shared" si="49"/>
        <v/>
      </c>
      <c r="CF168" s="65"/>
      <c r="CG168" s="65"/>
      <c r="CH168" s="68"/>
      <c r="CI168" s="68"/>
      <c r="CJ168" s="68"/>
      <c r="CK168" s="67" t="str">
        <f t="shared" si="54"/>
        <v/>
      </c>
      <c r="CL168" s="65"/>
      <c r="CM168" s="65"/>
      <c r="CN168" s="68"/>
      <c r="CO168" s="68"/>
      <c r="CP168" s="68"/>
      <c r="CQ168" s="67" t="str">
        <f t="shared" si="59"/>
        <v/>
      </c>
      <c r="CR168" s="65"/>
      <c r="CS168" s="65"/>
      <c r="CT168" s="68"/>
      <c r="CU168" s="68"/>
      <c r="CV168" s="68"/>
      <c r="CW168" s="67" t="str">
        <f t="shared" si="64"/>
        <v/>
      </c>
      <c r="CX168" s="65"/>
      <c r="CY168" s="65"/>
      <c r="CZ168" s="68"/>
      <c r="DA168" s="68"/>
      <c r="DB168" s="68"/>
      <c r="DC168" s="67" t="str">
        <f t="shared" si="69"/>
        <v/>
      </c>
      <c r="DD168" s="65"/>
      <c r="DE168" s="65"/>
      <c r="DF168" s="51"/>
      <c r="DG168" s="51"/>
      <c r="DH168" s="51"/>
      <c r="DI168" s="69" t="str">
        <f t="shared" si="74"/>
        <v/>
      </c>
      <c r="DJ168" s="70"/>
      <c r="DK168" s="70"/>
      <c r="DL168" s="51"/>
      <c r="DM168" s="51"/>
      <c r="DN168" s="51"/>
      <c r="DO168" s="69" t="str">
        <f t="shared" si="79"/>
        <v/>
      </c>
      <c r="DP168" s="51"/>
      <c r="DQ168" s="51"/>
      <c r="DR168" s="51"/>
      <c r="DS168" s="51"/>
      <c r="DT168" s="51"/>
      <c r="DU168" s="181"/>
    </row>
    <row r="169" spans="1:125" ht="15" x14ac:dyDescent="0.25">
      <c r="A169" s="50">
        <v>2014</v>
      </c>
      <c r="B169" s="51" t="s">
        <v>566</v>
      </c>
      <c r="C169" s="50" t="s">
        <v>567</v>
      </c>
      <c r="D169" s="170" t="s">
        <v>193</v>
      </c>
      <c r="E169" s="50" t="s">
        <v>7</v>
      </c>
      <c r="F169" s="54">
        <v>3717203</v>
      </c>
      <c r="G169" s="54">
        <v>13335231</v>
      </c>
      <c r="H169" s="54">
        <v>1706605</v>
      </c>
      <c r="I169" s="55">
        <v>18958595</v>
      </c>
      <c r="J169" s="50"/>
      <c r="K169" s="50" t="s">
        <v>2032</v>
      </c>
      <c r="L169" s="58" t="s">
        <v>2032</v>
      </c>
      <c r="M169" s="58" t="s">
        <v>2032</v>
      </c>
      <c r="N169" s="58" t="s">
        <v>2032</v>
      </c>
      <c r="O169" s="58" t="s">
        <v>2032</v>
      </c>
      <c r="P169" s="59"/>
      <c r="Q169" s="60">
        <v>7434087</v>
      </c>
      <c r="R169" s="60">
        <v>5797487</v>
      </c>
      <c r="S169" s="60">
        <v>2951092</v>
      </c>
      <c r="T169" s="60">
        <v>2286529</v>
      </c>
      <c r="U169" s="60">
        <v>489398</v>
      </c>
      <c r="V169" s="79"/>
      <c r="W169" s="90">
        <f t="shared" si="857"/>
        <v>18958593</v>
      </c>
      <c r="X169" s="101">
        <v>1470221</v>
      </c>
      <c r="Y169" s="50"/>
      <c r="Z169" s="50"/>
      <c r="AA169" s="62">
        <f t="shared" ref="AA169:AA172" si="1124">IF(A169 =2014,IF(Y169 ="",F169,""),"")</f>
        <v>3717203</v>
      </c>
      <c r="AB169" s="64">
        <f t="shared" ref="AB169:AB172" si="1125">IF(A169 =2014,IF(Y169 ="",I169,""),"")</f>
        <v>18958595</v>
      </c>
      <c r="AC169" s="64">
        <f t="shared" ref="AC169:AC172" si="1126">IF(A169 =2014,IF(Y169 ="",Q169,""),"")</f>
        <v>7434087</v>
      </c>
      <c r="AD169" s="64">
        <f t="shared" ref="AD169:AD172" si="1127">IF(A169 =2014,IF(Y169 ="",R169,""),"")</f>
        <v>5797487</v>
      </c>
      <c r="AE169" s="65">
        <f t="shared" ref="AE169:AE172" si="1128">IF(A169 =2014,IF(Y169 ="",S169,""),"")</f>
        <v>2951092</v>
      </c>
      <c r="AF169" s="65">
        <f t="shared" ref="AF169:AF172" si="1129">IF(A169 =2014,IF(Y169 ="",T169+U169,""),"")</f>
        <v>2775927</v>
      </c>
      <c r="AG169" s="67">
        <f t="shared" si="7"/>
        <v>1470221</v>
      </c>
      <c r="AH169" s="51"/>
      <c r="AI169" s="51" t="str">
        <f t="shared" si="8"/>
        <v/>
      </c>
      <c r="AJ169" s="68" t="str">
        <f t="shared" si="9"/>
        <v/>
      </c>
      <c r="AK169" s="68" t="str">
        <f t="shared" si="10"/>
        <v/>
      </c>
      <c r="AL169" s="68" t="str">
        <f t="shared" si="11"/>
        <v/>
      </c>
      <c r="AM169" s="68" t="str">
        <f t="shared" si="12"/>
        <v/>
      </c>
      <c r="AN169" s="68" t="str">
        <f t="shared" si="13"/>
        <v/>
      </c>
      <c r="AO169" s="67" t="str">
        <f t="shared" si="14"/>
        <v/>
      </c>
      <c r="AP169" s="51"/>
      <c r="AQ169" s="51" t="str">
        <f t="shared" si="15"/>
        <v/>
      </c>
      <c r="AR169" s="68" t="str">
        <f t="shared" si="16"/>
        <v/>
      </c>
      <c r="AS169" s="68" t="str">
        <f t="shared" si="17"/>
        <v/>
      </c>
      <c r="AT169" s="68" t="str">
        <f t="shared" si="18"/>
        <v/>
      </c>
      <c r="AU169" s="68" t="str">
        <f t="shared" si="19"/>
        <v/>
      </c>
      <c r="AV169" s="68" t="str">
        <f t="shared" si="20"/>
        <v/>
      </c>
      <c r="AW169" s="67" t="str">
        <f t="shared" si="21"/>
        <v/>
      </c>
      <c r="AX169" s="51"/>
      <c r="AY169" s="51" t="str">
        <f t="shared" si="22"/>
        <v/>
      </c>
      <c r="AZ169" s="68" t="str">
        <f t="shared" si="23"/>
        <v/>
      </c>
      <c r="BA169" s="68" t="str">
        <f t="shared" si="24"/>
        <v/>
      </c>
      <c r="BB169" s="68" t="str">
        <f t="shared" si="25"/>
        <v/>
      </c>
      <c r="BC169" s="68" t="str">
        <f t="shared" si="26"/>
        <v/>
      </c>
      <c r="BD169" s="68" t="str">
        <f t="shared" si="27"/>
        <v/>
      </c>
      <c r="BE169" s="68" t="str">
        <f t="shared" si="28"/>
        <v/>
      </c>
      <c r="BF169" s="51"/>
      <c r="BG169" s="69" t="str">
        <f t="shared" si="29"/>
        <v/>
      </c>
      <c r="BH169" s="67" t="str">
        <f t="shared" si="30"/>
        <v/>
      </c>
      <c r="BI169" s="67" t="str">
        <f t="shared" si="31"/>
        <v/>
      </c>
      <c r="BJ169" s="67" t="str">
        <f t="shared" si="32"/>
        <v/>
      </c>
      <c r="BK169" s="67" t="str">
        <f t="shared" si="33"/>
        <v/>
      </c>
      <c r="BL169" s="67" t="str">
        <f t="shared" si="34"/>
        <v/>
      </c>
      <c r="BM169" s="65" t="str">
        <f t="shared" si="35"/>
        <v/>
      </c>
      <c r="BN169" s="70"/>
      <c r="BO169" s="71">
        <f t="shared" ref="BO169:BO172" si="1130">IF(A169 =2014,F169,"")</f>
        <v>3717203</v>
      </c>
      <c r="BP169" s="51" t="str">
        <f t="shared" ref="BP169:BP172" si="1131">IF(A169 =2015,F169,"")</f>
        <v/>
      </c>
      <c r="BQ169" s="51" t="str">
        <f t="shared" ref="BQ169:BQ172" si="1132">IF(A169 =2016,F169,"")</f>
        <v/>
      </c>
      <c r="BR169" s="51" t="str">
        <f t="shared" ref="BR169:BR172" si="1133">IF(A169 =2017,F169,"")</f>
        <v/>
      </c>
      <c r="BS169" s="69" t="str">
        <f t="shared" si="40"/>
        <v/>
      </c>
      <c r="BT169" s="70"/>
      <c r="BU169" s="65">
        <f t="shared" ref="BU169:BU172" si="1134">IF(A169 =2014,I169,"")</f>
        <v>18958595</v>
      </c>
      <c r="BV169" s="68" t="str">
        <f t="shared" ref="BV169:BV172" si="1135">IF(A169 =2015,I169,"")</f>
        <v/>
      </c>
      <c r="BW169" s="68" t="str">
        <f t="shared" ref="BW169:BW172" si="1136">IF(A169 =2016,I169,"")</f>
        <v/>
      </c>
      <c r="BX169" s="68" t="str">
        <f t="shared" ref="BX169:BX172" si="1137">IF(A169 =2017,I169,"")</f>
        <v/>
      </c>
      <c r="BY169" s="67" t="str">
        <f t="shared" si="44"/>
        <v/>
      </c>
      <c r="BZ169" s="65"/>
      <c r="CA169" s="65">
        <f t="shared" si="45"/>
        <v>1470221</v>
      </c>
      <c r="CB169" s="67" t="str">
        <f t="shared" si="46"/>
        <v/>
      </c>
      <c r="CC169" s="67" t="str">
        <f t="shared" si="47"/>
        <v/>
      </c>
      <c r="CD169" s="67" t="str">
        <f t="shared" si="48"/>
        <v/>
      </c>
      <c r="CE169" s="67" t="str">
        <f t="shared" si="49"/>
        <v/>
      </c>
      <c r="CF169" s="65"/>
      <c r="CG169" s="65">
        <f t="shared" ref="CG169:CG172" si="1138">IF(A169 =2014,Q169+R169+S169+T169+U169,"")</f>
        <v>18958593</v>
      </c>
      <c r="CH169" s="68" t="str">
        <f t="shared" ref="CH169:CH172" si="1139">IF(A169 =2015,Q169+R169+S169+T169+U169,"")</f>
        <v/>
      </c>
      <c r="CI169" s="68" t="str">
        <f t="shared" ref="CI169:CI172" si="1140">IF(A169 =2016,Q169+R169+S169+T169+U169,"")</f>
        <v/>
      </c>
      <c r="CJ169" s="68" t="str">
        <f t="shared" ref="CJ169:CJ172" si="1141">IF(A169 =2017,Q169+R169+S169+T169+U169,"")</f>
        <v/>
      </c>
      <c r="CK169" s="67" t="str">
        <f t="shared" si="54"/>
        <v/>
      </c>
      <c r="CL169" s="65"/>
      <c r="CM169" s="65">
        <f t="shared" ref="CM169:CM172" si="1142">IF(A169 =2014,Q169,"")</f>
        <v>7434087</v>
      </c>
      <c r="CN169" s="68" t="str">
        <f t="shared" ref="CN169:CN172" si="1143">IF(A169 =2015,Q169,"")</f>
        <v/>
      </c>
      <c r="CO169" s="68" t="str">
        <f t="shared" ref="CO169:CO172" si="1144">IF(A169 =2016,Q169,"")</f>
        <v/>
      </c>
      <c r="CP169" s="68" t="str">
        <f t="shared" ref="CP169:CP172" si="1145">IF(A169 =2017,Q169,"")</f>
        <v/>
      </c>
      <c r="CQ169" s="67" t="str">
        <f t="shared" si="59"/>
        <v/>
      </c>
      <c r="CR169" s="65"/>
      <c r="CS169" s="65">
        <f t="shared" ref="CS169:CS172" si="1146">IF(A169 =2014,R169,"")</f>
        <v>5797487</v>
      </c>
      <c r="CT169" s="68" t="str">
        <f t="shared" ref="CT169:CT172" si="1147">IF(A169 =2015,R169,"")</f>
        <v/>
      </c>
      <c r="CU169" s="68" t="str">
        <f t="shared" ref="CU169:CU172" si="1148">IF(A169 =2016,R169,"")</f>
        <v/>
      </c>
      <c r="CV169" s="68" t="str">
        <f t="shared" ref="CV169:CV172" si="1149">IF(A169 =2017,R169,"")</f>
        <v/>
      </c>
      <c r="CW169" s="67" t="str">
        <f t="shared" si="64"/>
        <v/>
      </c>
      <c r="CX169" s="65"/>
      <c r="CY169" s="65">
        <f t="shared" ref="CY169:CY172" si="1150">IF(A169 =2014,S169,"")</f>
        <v>2951092</v>
      </c>
      <c r="CZ169" s="68" t="str">
        <f t="shared" ref="CZ169:CZ172" si="1151">IF(A169 =2015,S169,"")</f>
        <v/>
      </c>
      <c r="DA169" s="68" t="str">
        <f t="shared" ref="DA169:DA172" si="1152">IF(A169 =2016,S169,"")</f>
        <v/>
      </c>
      <c r="DB169" s="68" t="str">
        <f t="shared" ref="DB169:DB172" si="1153">IF(A169 =2017,S169,"")</f>
        <v/>
      </c>
      <c r="DC169" s="67" t="str">
        <f t="shared" si="69"/>
        <v/>
      </c>
      <c r="DD169" s="65"/>
      <c r="DE169" s="65">
        <f t="shared" ref="DE169:DE172" si="1154">IF(A169 =2014,T169,"")</f>
        <v>2286529</v>
      </c>
      <c r="DF169" s="51" t="str">
        <f t="shared" ref="DF169:DF172" si="1155">IF(A169 =2015,T169,"")</f>
        <v/>
      </c>
      <c r="DG169" s="51" t="str">
        <f t="shared" ref="DG169:DG172" si="1156">IF(A169 =2016,T169,"")</f>
        <v/>
      </c>
      <c r="DH169" s="51" t="str">
        <f t="shared" ref="DH169:DH172" si="1157">IF(A169 =2017,T169,"")</f>
        <v/>
      </c>
      <c r="DI169" s="69" t="str">
        <f t="shared" si="74"/>
        <v/>
      </c>
      <c r="DJ169" s="70"/>
      <c r="DK169" s="65">
        <f t="shared" ref="DK169:DK172" si="1158">IF(A169 =2014,U169,"")</f>
        <v>489398</v>
      </c>
      <c r="DL169" s="51" t="str">
        <f t="shared" ref="DL169:DL172" si="1159">IF(A169 =2015,U169,"")</f>
        <v/>
      </c>
      <c r="DM169" s="51" t="str">
        <f t="shared" ref="DM169:DM172" si="1160">IF(A169 =2016,U169,"")</f>
        <v/>
      </c>
      <c r="DN169" s="51" t="str">
        <f t="shared" ref="DN169:DN172" si="1161">IF(A169 =2017,U169,"")</f>
        <v/>
      </c>
      <c r="DO169" s="69" t="str">
        <f t="shared" si="79"/>
        <v/>
      </c>
      <c r="DP169" s="51"/>
      <c r="DQ169" s="51"/>
      <c r="DR169" s="51"/>
      <c r="DS169" s="51"/>
      <c r="DT169" s="51"/>
      <c r="DU169" s="181"/>
    </row>
    <row r="170" spans="1:125" ht="15" x14ac:dyDescent="0.25">
      <c r="A170" s="50">
        <v>2015</v>
      </c>
      <c r="B170" s="51" t="s">
        <v>566</v>
      </c>
      <c r="C170" s="50" t="s">
        <v>567</v>
      </c>
      <c r="D170" s="170" t="s">
        <v>193</v>
      </c>
      <c r="E170" s="50" t="s">
        <v>7</v>
      </c>
      <c r="F170" s="54">
        <v>3713734</v>
      </c>
      <c r="G170" s="54">
        <v>13319083</v>
      </c>
      <c r="H170" s="54">
        <v>1702541</v>
      </c>
      <c r="I170" s="55">
        <v>21133304</v>
      </c>
      <c r="J170" s="50"/>
      <c r="K170" s="50" t="s">
        <v>2032</v>
      </c>
      <c r="L170" s="58" t="s">
        <v>2032</v>
      </c>
      <c r="M170" s="58" t="s">
        <v>2032</v>
      </c>
      <c r="N170" s="58" t="s">
        <v>2032</v>
      </c>
      <c r="O170" s="58" t="s">
        <v>2032</v>
      </c>
      <c r="P170" s="59"/>
      <c r="Q170" s="60">
        <v>9194734</v>
      </c>
      <c r="R170" s="60">
        <v>5717142</v>
      </c>
      <c r="S170" s="60">
        <v>2868630</v>
      </c>
      <c r="T170" s="60">
        <v>1716723</v>
      </c>
      <c r="U170" s="60">
        <v>1636075</v>
      </c>
      <c r="V170" s="79"/>
      <c r="W170" s="90">
        <f t="shared" si="857"/>
        <v>21133304</v>
      </c>
      <c r="X170" s="101">
        <v>832351</v>
      </c>
      <c r="Y170" s="50"/>
      <c r="Z170" s="50"/>
      <c r="AA170" s="51" t="str">
        <f t="shared" si="1124"/>
        <v/>
      </c>
      <c r="AB170" s="68" t="str">
        <f t="shared" si="1125"/>
        <v/>
      </c>
      <c r="AC170" s="68" t="str">
        <f t="shared" si="1126"/>
        <v/>
      </c>
      <c r="AD170" s="68" t="str">
        <f t="shared" si="1127"/>
        <v/>
      </c>
      <c r="AE170" s="68" t="str">
        <f t="shared" si="1128"/>
        <v/>
      </c>
      <c r="AF170" s="68" t="str">
        <f t="shared" si="1129"/>
        <v/>
      </c>
      <c r="AG170" s="67" t="str">
        <f t="shared" si="7"/>
        <v/>
      </c>
      <c r="AH170" s="51"/>
      <c r="AI170" s="80">
        <f t="shared" si="8"/>
        <v>3713734</v>
      </c>
      <c r="AJ170" s="68">
        <f t="shared" si="9"/>
        <v>21133304</v>
      </c>
      <c r="AK170" s="68">
        <f t="shared" si="10"/>
        <v>9194734</v>
      </c>
      <c r="AL170" s="68">
        <f t="shared" si="11"/>
        <v>5717142</v>
      </c>
      <c r="AM170" s="68">
        <f t="shared" si="12"/>
        <v>2868630</v>
      </c>
      <c r="AN170" s="68">
        <f t="shared" si="13"/>
        <v>3352798</v>
      </c>
      <c r="AO170" s="67">
        <f t="shared" si="14"/>
        <v>832351</v>
      </c>
      <c r="AP170" s="51"/>
      <c r="AQ170" s="51" t="str">
        <f t="shared" si="15"/>
        <v/>
      </c>
      <c r="AR170" s="68" t="str">
        <f t="shared" si="16"/>
        <v/>
      </c>
      <c r="AS170" s="68" t="str">
        <f t="shared" si="17"/>
        <v/>
      </c>
      <c r="AT170" s="68" t="str">
        <f t="shared" si="18"/>
        <v/>
      </c>
      <c r="AU170" s="68" t="str">
        <f t="shared" si="19"/>
        <v/>
      </c>
      <c r="AV170" s="68" t="str">
        <f t="shared" si="20"/>
        <v/>
      </c>
      <c r="AW170" s="67" t="str">
        <f t="shared" si="21"/>
        <v/>
      </c>
      <c r="AX170" s="51"/>
      <c r="AY170" s="51" t="str">
        <f t="shared" si="22"/>
        <v/>
      </c>
      <c r="AZ170" s="68" t="str">
        <f t="shared" si="23"/>
        <v/>
      </c>
      <c r="BA170" s="68" t="str">
        <f t="shared" si="24"/>
        <v/>
      </c>
      <c r="BB170" s="68" t="str">
        <f t="shared" si="25"/>
        <v/>
      </c>
      <c r="BC170" s="68" t="str">
        <f t="shared" si="26"/>
        <v/>
      </c>
      <c r="BD170" s="68" t="str">
        <f t="shared" si="27"/>
        <v/>
      </c>
      <c r="BE170" s="68" t="str">
        <f t="shared" si="28"/>
        <v/>
      </c>
      <c r="BF170" s="51"/>
      <c r="BG170" s="69" t="str">
        <f t="shared" si="29"/>
        <v/>
      </c>
      <c r="BH170" s="67" t="str">
        <f t="shared" si="30"/>
        <v/>
      </c>
      <c r="BI170" s="67" t="str">
        <f t="shared" si="31"/>
        <v/>
      </c>
      <c r="BJ170" s="67" t="str">
        <f t="shared" si="32"/>
        <v/>
      </c>
      <c r="BK170" s="67" t="str">
        <f t="shared" si="33"/>
        <v/>
      </c>
      <c r="BL170" s="67" t="str">
        <f t="shared" si="34"/>
        <v/>
      </c>
      <c r="BM170" s="65" t="str">
        <f t="shared" si="35"/>
        <v/>
      </c>
      <c r="BN170" s="51"/>
      <c r="BO170" s="51" t="str">
        <f t="shared" si="1130"/>
        <v/>
      </c>
      <c r="BP170" s="71">
        <f t="shared" si="1131"/>
        <v>3713734</v>
      </c>
      <c r="BQ170" s="51" t="str">
        <f t="shared" si="1132"/>
        <v/>
      </c>
      <c r="BR170" s="51" t="str">
        <f t="shared" si="1133"/>
        <v/>
      </c>
      <c r="BS170" s="69" t="str">
        <f t="shared" si="40"/>
        <v/>
      </c>
      <c r="BT170" s="51"/>
      <c r="BU170" s="68" t="str">
        <f t="shared" si="1134"/>
        <v/>
      </c>
      <c r="BV170" s="65">
        <f t="shared" si="1135"/>
        <v>21133304</v>
      </c>
      <c r="BW170" s="68" t="str">
        <f t="shared" si="1136"/>
        <v/>
      </c>
      <c r="BX170" s="68" t="str">
        <f t="shared" si="1137"/>
        <v/>
      </c>
      <c r="BY170" s="67" t="str">
        <f t="shared" si="44"/>
        <v/>
      </c>
      <c r="BZ170" s="68"/>
      <c r="CA170" s="65" t="str">
        <f t="shared" si="45"/>
        <v/>
      </c>
      <c r="CB170" s="67">
        <f t="shared" si="46"/>
        <v>832351</v>
      </c>
      <c r="CC170" s="67" t="str">
        <f t="shared" si="47"/>
        <v/>
      </c>
      <c r="CD170" s="67" t="str">
        <f t="shared" si="48"/>
        <v/>
      </c>
      <c r="CE170" s="67" t="str">
        <f t="shared" si="49"/>
        <v/>
      </c>
      <c r="CF170" s="68"/>
      <c r="CG170" s="68" t="str">
        <f t="shared" si="1138"/>
        <v/>
      </c>
      <c r="CH170" s="65">
        <f t="shared" si="1139"/>
        <v>21133304</v>
      </c>
      <c r="CI170" s="68" t="str">
        <f t="shared" si="1140"/>
        <v/>
      </c>
      <c r="CJ170" s="68" t="str">
        <f t="shared" si="1141"/>
        <v/>
      </c>
      <c r="CK170" s="67" t="str">
        <f t="shared" si="54"/>
        <v/>
      </c>
      <c r="CL170" s="68"/>
      <c r="CM170" s="68" t="str">
        <f t="shared" si="1142"/>
        <v/>
      </c>
      <c r="CN170" s="65">
        <f t="shared" si="1143"/>
        <v>9194734</v>
      </c>
      <c r="CO170" s="68" t="str">
        <f t="shared" si="1144"/>
        <v/>
      </c>
      <c r="CP170" s="68" t="str">
        <f t="shared" si="1145"/>
        <v/>
      </c>
      <c r="CQ170" s="67" t="str">
        <f t="shared" si="59"/>
        <v/>
      </c>
      <c r="CR170" s="68"/>
      <c r="CS170" s="68" t="str">
        <f t="shared" si="1146"/>
        <v/>
      </c>
      <c r="CT170" s="65">
        <f t="shared" si="1147"/>
        <v>5717142</v>
      </c>
      <c r="CU170" s="68" t="str">
        <f t="shared" si="1148"/>
        <v/>
      </c>
      <c r="CV170" s="68" t="str">
        <f t="shared" si="1149"/>
        <v/>
      </c>
      <c r="CW170" s="67" t="str">
        <f t="shared" si="64"/>
        <v/>
      </c>
      <c r="CX170" s="68"/>
      <c r="CY170" s="68" t="str">
        <f t="shared" si="1150"/>
        <v/>
      </c>
      <c r="CZ170" s="65">
        <f t="shared" si="1151"/>
        <v>2868630</v>
      </c>
      <c r="DA170" s="68" t="str">
        <f t="shared" si="1152"/>
        <v/>
      </c>
      <c r="DB170" s="68" t="str">
        <f t="shared" si="1153"/>
        <v/>
      </c>
      <c r="DC170" s="67" t="str">
        <f t="shared" si="69"/>
        <v/>
      </c>
      <c r="DD170" s="68"/>
      <c r="DE170" s="68" t="str">
        <f t="shared" si="1154"/>
        <v/>
      </c>
      <c r="DF170" s="65">
        <f t="shared" si="1155"/>
        <v>1716723</v>
      </c>
      <c r="DG170" s="51" t="str">
        <f t="shared" si="1156"/>
        <v/>
      </c>
      <c r="DH170" s="51" t="str">
        <f t="shared" si="1157"/>
        <v/>
      </c>
      <c r="DI170" s="69" t="str">
        <f t="shared" si="74"/>
        <v/>
      </c>
      <c r="DJ170" s="51"/>
      <c r="DK170" s="51" t="str">
        <f t="shared" si="1158"/>
        <v/>
      </c>
      <c r="DL170" s="65">
        <f t="shared" si="1159"/>
        <v>1636075</v>
      </c>
      <c r="DM170" s="51" t="str">
        <f t="shared" si="1160"/>
        <v/>
      </c>
      <c r="DN170" s="51" t="str">
        <f t="shared" si="1161"/>
        <v/>
      </c>
      <c r="DO170" s="69" t="str">
        <f t="shared" si="79"/>
        <v/>
      </c>
      <c r="DP170" s="51"/>
      <c r="DQ170" s="51"/>
      <c r="DR170" s="51"/>
      <c r="DS170" s="51"/>
      <c r="DT170" s="51"/>
      <c r="DU170" s="181"/>
    </row>
    <row r="171" spans="1:125" ht="15" x14ac:dyDescent="0.25">
      <c r="A171" s="50">
        <v>2016</v>
      </c>
      <c r="B171" s="51" t="s">
        <v>566</v>
      </c>
      <c r="C171" s="50" t="s">
        <v>567</v>
      </c>
      <c r="D171" s="170" t="s">
        <v>193</v>
      </c>
      <c r="E171" s="50" t="s">
        <v>7</v>
      </c>
      <c r="F171" s="54">
        <v>3610717</v>
      </c>
      <c r="G171" s="54">
        <v>12961063</v>
      </c>
      <c r="H171" s="54">
        <v>1688961</v>
      </c>
      <c r="I171" s="55">
        <v>20768982</v>
      </c>
      <c r="J171" s="50"/>
      <c r="K171" s="50" t="s">
        <v>2032</v>
      </c>
      <c r="L171" s="58" t="s">
        <v>2032</v>
      </c>
      <c r="M171" s="58" t="s">
        <v>2032</v>
      </c>
      <c r="N171" s="58" t="s">
        <v>2032</v>
      </c>
      <c r="O171" s="58" t="s">
        <v>2032</v>
      </c>
      <c r="P171" s="59"/>
      <c r="Q171" s="60">
        <v>9298681</v>
      </c>
      <c r="R171" s="60">
        <v>5833047</v>
      </c>
      <c r="S171" s="60">
        <v>2559383</v>
      </c>
      <c r="T171" s="60">
        <v>2886719</v>
      </c>
      <c r="U171" s="60">
        <v>191152</v>
      </c>
      <c r="V171" s="79"/>
      <c r="W171" s="90">
        <f t="shared" si="857"/>
        <v>20768982</v>
      </c>
      <c r="X171" s="101">
        <v>1850972</v>
      </c>
      <c r="Y171" s="50"/>
      <c r="Z171" s="50"/>
      <c r="AA171" s="51" t="str">
        <f t="shared" si="1124"/>
        <v/>
      </c>
      <c r="AB171" s="68" t="str">
        <f t="shared" si="1125"/>
        <v/>
      </c>
      <c r="AC171" s="68" t="str">
        <f t="shared" si="1126"/>
        <v/>
      </c>
      <c r="AD171" s="68" t="str">
        <f t="shared" si="1127"/>
        <v/>
      </c>
      <c r="AE171" s="68" t="str">
        <f t="shared" si="1128"/>
        <v/>
      </c>
      <c r="AF171" s="68" t="str">
        <f t="shared" si="1129"/>
        <v/>
      </c>
      <c r="AG171" s="67" t="str">
        <f t="shared" si="7"/>
        <v/>
      </c>
      <c r="AH171" s="51"/>
      <c r="AI171" s="51" t="str">
        <f t="shared" si="8"/>
        <v/>
      </c>
      <c r="AJ171" s="68" t="str">
        <f t="shared" si="9"/>
        <v/>
      </c>
      <c r="AK171" s="68" t="str">
        <f t="shared" si="10"/>
        <v/>
      </c>
      <c r="AL171" s="68" t="str">
        <f t="shared" si="11"/>
        <v/>
      </c>
      <c r="AM171" s="68" t="str">
        <f t="shared" si="12"/>
        <v/>
      </c>
      <c r="AN171" s="68" t="str">
        <f t="shared" si="13"/>
        <v/>
      </c>
      <c r="AO171" s="67" t="str">
        <f t="shared" si="14"/>
        <v/>
      </c>
      <c r="AP171" s="51"/>
      <c r="AQ171" s="80">
        <f t="shared" si="15"/>
        <v>3610717</v>
      </c>
      <c r="AR171" s="68">
        <f t="shared" si="16"/>
        <v>20768982</v>
      </c>
      <c r="AS171" s="68">
        <f t="shared" si="17"/>
        <v>9298681</v>
      </c>
      <c r="AT171" s="68">
        <f t="shared" si="18"/>
        <v>5833047</v>
      </c>
      <c r="AU171" s="68">
        <f t="shared" si="19"/>
        <v>2559383</v>
      </c>
      <c r="AV171" s="68">
        <f t="shared" si="20"/>
        <v>3077871</v>
      </c>
      <c r="AW171" s="67">
        <f t="shared" si="21"/>
        <v>1850972</v>
      </c>
      <c r="AX171" s="51"/>
      <c r="AY171" s="51" t="str">
        <f t="shared" si="22"/>
        <v/>
      </c>
      <c r="AZ171" s="68" t="str">
        <f t="shared" si="23"/>
        <v/>
      </c>
      <c r="BA171" s="68" t="str">
        <f t="shared" si="24"/>
        <v/>
      </c>
      <c r="BB171" s="68" t="str">
        <f t="shared" si="25"/>
        <v/>
      </c>
      <c r="BC171" s="68" t="str">
        <f t="shared" si="26"/>
        <v/>
      </c>
      <c r="BD171" s="68" t="str">
        <f t="shared" si="27"/>
        <v/>
      </c>
      <c r="BE171" s="68" t="str">
        <f t="shared" si="28"/>
        <v/>
      </c>
      <c r="BF171" s="51"/>
      <c r="BG171" s="69" t="str">
        <f t="shared" si="29"/>
        <v/>
      </c>
      <c r="BH171" s="67" t="str">
        <f t="shared" si="30"/>
        <v/>
      </c>
      <c r="BI171" s="67" t="str">
        <f t="shared" si="31"/>
        <v/>
      </c>
      <c r="BJ171" s="67" t="str">
        <f t="shared" si="32"/>
        <v/>
      </c>
      <c r="BK171" s="67" t="str">
        <f t="shared" si="33"/>
        <v/>
      </c>
      <c r="BL171" s="67" t="str">
        <f t="shared" si="34"/>
        <v/>
      </c>
      <c r="BM171" s="65" t="str">
        <f t="shared" si="35"/>
        <v/>
      </c>
      <c r="BN171" s="51"/>
      <c r="BO171" s="51" t="str">
        <f t="shared" si="1130"/>
        <v/>
      </c>
      <c r="BP171" s="51" t="str">
        <f t="shared" si="1131"/>
        <v/>
      </c>
      <c r="BQ171" s="71">
        <f t="shared" si="1132"/>
        <v>3610717</v>
      </c>
      <c r="BR171" s="51" t="str">
        <f t="shared" si="1133"/>
        <v/>
      </c>
      <c r="BS171" s="69" t="str">
        <f t="shared" si="40"/>
        <v/>
      </c>
      <c r="BT171" s="51"/>
      <c r="BU171" s="68" t="str">
        <f t="shared" si="1134"/>
        <v/>
      </c>
      <c r="BV171" s="68" t="str">
        <f t="shared" si="1135"/>
        <v/>
      </c>
      <c r="BW171" s="65">
        <f t="shared" si="1136"/>
        <v>20768982</v>
      </c>
      <c r="BX171" s="68" t="str">
        <f t="shared" si="1137"/>
        <v/>
      </c>
      <c r="BY171" s="67" t="str">
        <f t="shared" si="44"/>
        <v/>
      </c>
      <c r="BZ171" s="68"/>
      <c r="CA171" s="65" t="str">
        <f t="shared" si="45"/>
        <v/>
      </c>
      <c r="CB171" s="67" t="str">
        <f t="shared" si="46"/>
        <v/>
      </c>
      <c r="CC171" s="67">
        <f t="shared" si="47"/>
        <v>1850972</v>
      </c>
      <c r="CD171" s="67" t="str">
        <f t="shared" si="48"/>
        <v/>
      </c>
      <c r="CE171" s="67" t="str">
        <f t="shared" si="49"/>
        <v/>
      </c>
      <c r="CF171" s="68"/>
      <c r="CG171" s="68" t="str">
        <f t="shared" si="1138"/>
        <v/>
      </c>
      <c r="CH171" s="68" t="str">
        <f t="shared" si="1139"/>
        <v/>
      </c>
      <c r="CI171" s="65">
        <f t="shared" si="1140"/>
        <v>20768982</v>
      </c>
      <c r="CJ171" s="68" t="str">
        <f t="shared" si="1141"/>
        <v/>
      </c>
      <c r="CK171" s="67" t="str">
        <f t="shared" si="54"/>
        <v/>
      </c>
      <c r="CL171" s="68"/>
      <c r="CM171" s="68" t="str">
        <f t="shared" si="1142"/>
        <v/>
      </c>
      <c r="CN171" s="68" t="str">
        <f t="shared" si="1143"/>
        <v/>
      </c>
      <c r="CO171" s="65">
        <f t="shared" si="1144"/>
        <v>9298681</v>
      </c>
      <c r="CP171" s="68" t="str">
        <f t="shared" si="1145"/>
        <v/>
      </c>
      <c r="CQ171" s="67" t="str">
        <f t="shared" si="59"/>
        <v/>
      </c>
      <c r="CR171" s="68"/>
      <c r="CS171" s="68" t="str">
        <f t="shared" si="1146"/>
        <v/>
      </c>
      <c r="CT171" s="68" t="str">
        <f t="shared" si="1147"/>
        <v/>
      </c>
      <c r="CU171" s="65">
        <f t="shared" si="1148"/>
        <v>5833047</v>
      </c>
      <c r="CV171" s="68" t="str">
        <f t="shared" si="1149"/>
        <v/>
      </c>
      <c r="CW171" s="67" t="str">
        <f t="shared" si="64"/>
        <v/>
      </c>
      <c r="CX171" s="68"/>
      <c r="CY171" s="68" t="str">
        <f t="shared" si="1150"/>
        <v/>
      </c>
      <c r="CZ171" s="68" t="str">
        <f t="shared" si="1151"/>
        <v/>
      </c>
      <c r="DA171" s="65">
        <f t="shared" si="1152"/>
        <v>2559383</v>
      </c>
      <c r="DB171" s="68" t="str">
        <f t="shared" si="1153"/>
        <v/>
      </c>
      <c r="DC171" s="67" t="str">
        <f t="shared" si="69"/>
        <v/>
      </c>
      <c r="DD171" s="68"/>
      <c r="DE171" s="68" t="str">
        <f t="shared" si="1154"/>
        <v/>
      </c>
      <c r="DF171" s="51" t="str">
        <f t="shared" si="1155"/>
        <v/>
      </c>
      <c r="DG171" s="65">
        <f t="shared" si="1156"/>
        <v>2886719</v>
      </c>
      <c r="DH171" s="51" t="str">
        <f t="shared" si="1157"/>
        <v/>
      </c>
      <c r="DI171" s="69" t="str">
        <f t="shared" si="74"/>
        <v/>
      </c>
      <c r="DJ171" s="51"/>
      <c r="DK171" s="51" t="str">
        <f t="shared" si="1158"/>
        <v/>
      </c>
      <c r="DL171" s="51" t="str">
        <f t="shared" si="1159"/>
        <v/>
      </c>
      <c r="DM171" s="65">
        <f t="shared" si="1160"/>
        <v>191152</v>
      </c>
      <c r="DN171" s="51" t="str">
        <f t="shared" si="1161"/>
        <v/>
      </c>
      <c r="DO171" s="69" t="str">
        <f t="shared" si="79"/>
        <v/>
      </c>
      <c r="DP171" s="51"/>
      <c r="DQ171" s="51"/>
      <c r="DR171" s="51"/>
      <c r="DS171" s="51"/>
      <c r="DT171" s="51"/>
      <c r="DU171" s="181"/>
    </row>
    <row r="172" spans="1:125" ht="15" x14ac:dyDescent="0.25">
      <c r="A172" s="50">
        <v>2017</v>
      </c>
      <c r="B172" s="51" t="s">
        <v>566</v>
      </c>
      <c r="C172" s="50" t="s">
        <v>567</v>
      </c>
      <c r="D172" s="170" t="s">
        <v>193</v>
      </c>
      <c r="E172" s="50" t="s">
        <v>7</v>
      </c>
      <c r="F172" s="54">
        <v>3094180</v>
      </c>
      <c r="G172" s="54">
        <v>9900595</v>
      </c>
      <c r="H172" s="54">
        <v>1754906</v>
      </c>
      <c r="I172" s="55">
        <v>21362593</v>
      </c>
      <c r="J172" s="50"/>
      <c r="K172" s="50" t="s">
        <v>2032</v>
      </c>
      <c r="L172" s="58" t="s">
        <v>2032</v>
      </c>
      <c r="M172" s="58" t="s">
        <v>2032</v>
      </c>
      <c r="N172" s="58" t="s">
        <v>2032</v>
      </c>
      <c r="O172" s="58" t="s">
        <v>2032</v>
      </c>
      <c r="P172" s="59"/>
      <c r="Q172" s="60">
        <v>10550840</v>
      </c>
      <c r="R172" s="60">
        <v>5538413</v>
      </c>
      <c r="S172" s="60">
        <v>2377830</v>
      </c>
      <c r="T172" s="60">
        <v>2697519</v>
      </c>
      <c r="U172" s="60">
        <v>197991</v>
      </c>
      <c r="V172" s="79"/>
      <c r="W172" s="90">
        <f t="shared" si="857"/>
        <v>21362593</v>
      </c>
      <c r="X172" s="101">
        <v>2880326</v>
      </c>
      <c r="Y172" s="50"/>
      <c r="Z172" s="50"/>
      <c r="AA172" s="51" t="str">
        <f t="shared" si="1124"/>
        <v/>
      </c>
      <c r="AB172" s="68" t="str">
        <f t="shared" si="1125"/>
        <v/>
      </c>
      <c r="AC172" s="68" t="str">
        <f t="shared" si="1126"/>
        <v/>
      </c>
      <c r="AD172" s="68" t="str">
        <f t="shared" si="1127"/>
        <v/>
      </c>
      <c r="AE172" s="68" t="str">
        <f t="shared" si="1128"/>
        <v/>
      </c>
      <c r="AF172" s="68" t="str">
        <f t="shared" si="1129"/>
        <v/>
      </c>
      <c r="AG172" s="67" t="str">
        <f t="shared" si="7"/>
        <v/>
      </c>
      <c r="AH172" s="51"/>
      <c r="AI172" s="51" t="str">
        <f t="shared" si="8"/>
        <v/>
      </c>
      <c r="AJ172" s="68" t="str">
        <f t="shared" si="9"/>
        <v/>
      </c>
      <c r="AK172" s="68" t="str">
        <f t="shared" si="10"/>
        <v/>
      </c>
      <c r="AL172" s="68" t="str">
        <f t="shared" si="11"/>
        <v/>
      </c>
      <c r="AM172" s="68" t="str">
        <f t="shared" si="12"/>
        <v/>
      </c>
      <c r="AN172" s="68" t="str">
        <f t="shared" si="13"/>
        <v/>
      </c>
      <c r="AO172" s="67" t="str">
        <f t="shared" si="14"/>
        <v/>
      </c>
      <c r="AP172" s="51"/>
      <c r="AQ172" s="51" t="str">
        <f t="shared" si="15"/>
        <v/>
      </c>
      <c r="AR172" s="68" t="str">
        <f t="shared" si="16"/>
        <v/>
      </c>
      <c r="AS172" s="68" t="str">
        <f t="shared" si="17"/>
        <v/>
      </c>
      <c r="AT172" s="68" t="str">
        <f t="shared" si="18"/>
        <v/>
      </c>
      <c r="AU172" s="68" t="str">
        <f t="shared" si="19"/>
        <v/>
      </c>
      <c r="AV172" s="68" t="str">
        <f t="shared" si="20"/>
        <v/>
      </c>
      <c r="AW172" s="67" t="str">
        <f t="shared" si="21"/>
        <v/>
      </c>
      <c r="AX172" s="51"/>
      <c r="AY172" s="80">
        <f t="shared" si="22"/>
        <v>3094180</v>
      </c>
      <c r="AZ172" s="68">
        <f t="shared" si="23"/>
        <v>21362593</v>
      </c>
      <c r="BA172" s="68">
        <f t="shared" si="24"/>
        <v>10550840</v>
      </c>
      <c r="BB172" s="68">
        <f t="shared" si="25"/>
        <v>5538413</v>
      </c>
      <c r="BC172" s="68">
        <f t="shared" si="26"/>
        <v>2377830</v>
      </c>
      <c r="BD172" s="68">
        <f t="shared" si="27"/>
        <v>2895510</v>
      </c>
      <c r="BE172" s="68">
        <f t="shared" si="28"/>
        <v>2880326</v>
      </c>
      <c r="BF172" s="51"/>
      <c r="BG172" s="69" t="str">
        <f t="shared" si="29"/>
        <v/>
      </c>
      <c r="BH172" s="67" t="str">
        <f t="shared" si="30"/>
        <v/>
      </c>
      <c r="BI172" s="67" t="str">
        <f t="shared" si="31"/>
        <v/>
      </c>
      <c r="BJ172" s="67" t="str">
        <f t="shared" si="32"/>
        <v/>
      </c>
      <c r="BK172" s="67" t="str">
        <f t="shared" si="33"/>
        <v/>
      </c>
      <c r="BL172" s="67" t="str">
        <f t="shared" si="34"/>
        <v/>
      </c>
      <c r="BM172" s="65" t="str">
        <f t="shared" si="35"/>
        <v/>
      </c>
      <c r="BN172" s="51"/>
      <c r="BO172" s="51" t="str">
        <f t="shared" si="1130"/>
        <v/>
      </c>
      <c r="BP172" s="51" t="str">
        <f t="shared" si="1131"/>
        <v/>
      </c>
      <c r="BQ172" s="51" t="str">
        <f t="shared" si="1132"/>
        <v/>
      </c>
      <c r="BR172" s="71">
        <f t="shared" si="1133"/>
        <v>3094180</v>
      </c>
      <c r="BS172" s="69" t="str">
        <f t="shared" si="40"/>
        <v/>
      </c>
      <c r="BT172" s="51"/>
      <c r="BU172" s="68" t="str">
        <f t="shared" si="1134"/>
        <v/>
      </c>
      <c r="BV172" s="68" t="str">
        <f t="shared" si="1135"/>
        <v/>
      </c>
      <c r="BW172" s="68" t="str">
        <f t="shared" si="1136"/>
        <v/>
      </c>
      <c r="BX172" s="65">
        <f t="shared" si="1137"/>
        <v>21362593</v>
      </c>
      <c r="BY172" s="67" t="str">
        <f t="shared" si="44"/>
        <v/>
      </c>
      <c r="BZ172" s="68"/>
      <c r="CA172" s="65" t="str">
        <f t="shared" si="45"/>
        <v/>
      </c>
      <c r="CB172" s="67" t="str">
        <f t="shared" si="46"/>
        <v/>
      </c>
      <c r="CC172" s="67" t="str">
        <f t="shared" si="47"/>
        <v/>
      </c>
      <c r="CD172" s="67">
        <f t="shared" si="48"/>
        <v>2880326</v>
      </c>
      <c r="CE172" s="67" t="str">
        <f t="shared" si="49"/>
        <v/>
      </c>
      <c r="CF172" s="68"/>
      <c r="CG172" s="68" t="str">
        <f t="shared" si="1138"/>
        <v/>
      </c>
      <c r="CH172" s="68" t="str">
        <f t="shared" si="1139"/>
        <v/>
      </c>
      <c r="CI172" s="68" t="str">
        <f t="shared" si="1140"/>
        <v/>
      </c>
      <c r="CJ172" s="65">
        <f t="shared" si="1141"/>
        <v>21362593</v>
      </c>
      <c r="CK172" s="67" t="str">
        <f t="shared" si="54"/>
        <v/>
      </c>
      <c r="CL172" s="68"/>
      <c r="CM172" s="68" t="str">
        <f t="shared" si="1142"/>
        <v/>
      </c>
      <c r="CN172" s="68" t="str">
        <f t="shared" si="1143"/>
        <v/>
      </c>
      <c r="CO172" s="68" t="str">
        <f t="shared" si="1144"/>
        <v/>
      </c>
      <c r="CP172" s="65">
        <f t="shared" si="1145"/>
        <v>10550840</v>
      </c>
      <c r="CQ172" s="67" t="str">
        <f t="shared" si="59"/>
        <v/>
      </c>
      <c r="CR172" s="68"/>
      <c r="CS172" s="68" t="str">
        <f t="shared" si="1146"/>
        <v/>
      </c>
      <c r="CT172" s="68" t="str">
        <f t="shared" si="1147"/>
        <v/>
      </c>
      <c r="CU172" s="68" t="str">
        <f t="shared" si="1148"/>
        <v/>
      </c>
      <c r="CV172" s="65">
        <f t="shared" si="1149"/>
        <v>5538413</v>
      </c>
      <c r="CW172" s="67" t="str">
        <f t="shared" si="64"/>
        <v/>
      </c>
      <c r="CX172" s="68"/>
      <c r="CY172" s="68" t="str">
        <f t="shared" si="1150"/>
        <v/>
      </c>
      <c r="CZ172" s="68" t="str">
        <f t="shared" si="1151"/>
        <v/>
      </c>
      <c r="DA172" s="68" t="str">
        <f t="shared" si="1152"/>
        <v/>
      </c>
      <c r="DB172" s="65">
        <f t="shared" si="1153"/>
        <v>2377830</v>
      </c>
      <c r="DC172" s="67" t="str">
        <f t="shared" si="69"/>
        <v/>
      </c>
      <c r="DD172" s="68"/>
      <c r="DE172" s="68" t="str">
        <f t="shared" si="1154"/>
        <v/>
      </c>
      <c r="DF172" s="51" t="str">
        <f t="shared" si="1155"/>
        <v/>
      </c>
      <c r="DG172" s="51" t="str">
        <f t="shared" si="1156"/>
        <v/>
      </c>
      <c r="DH172" s="65">
        <f t="shared" si="1157"/>
        <v>2697519</v>
      </c>
      <c r="DI172" s="69" t="str">
        <f t="shared" si="74"/>
        <v/>
      </c>
      <c r="DJ172" s="51"/>
      <c r="DK172" s="51" t="str">
        <f t="shared" si="1158"/>
        <v/>
      </c>
      <c r="DL172" s="51" t="str">
        <f t="shared" si="1159"/>
        <v/>
      </c>
      <c r="DM172" s="51" t="str">
        <f t="shared" si="1160"/>
        <v/>
      </c>
      <c r="DN172" s="65">
        <f t="shared" si="1161"/>
        <v>197991</v>
      </c>
      <c r="DO172" s="69" t="str">
        <f t="shared" si="79"/>
        <v/>
      </c>
      <c r="DP172" s="51"/>
      <c r="DQ172" s="51"/>
      <c r="DR172" s="51"/>
      <c r="DS172" s="51"/>
      <c r="DT172" s="51"/>
      <c r="DU172" s="181"/>
    </row>
    <row r="173" spans="1:125" ht="15" x14ac:dyDescent="0.25">
      <c r="A173" s="56">
        <v>2018</v>
      </c>
      <c r="B173" s="51" t="s">
        <v>566</v>
      </c>
      <c r="C173" s="50" t="s">
        <v>567</v>
      </c>
      <c r="D173" s="170" t="s">
        <v>193</v>
      </c>
      <c r="E173" s="50" t="s">
        <v>7</v>
      </c>
      <c r="F173" s="89">
        <v>3110354</v>
      </c>
      <c r="G173" s="89">
        <v>11356330</v>
      </c>
      <c r="H173" s="89">
        <v>1745483</v>
      </c>
      <c r="I173" s="90">
        <v>22031993</v>
      </c>
      <c r="J173" s="56" t="s">
        <v>209</v>
      </c>
      <c r="K173" s="50" t="s">
        <v>2032</v>
      </c>
      <c r="L173" s="112">
        <v>22031993</v>
      </c>
      <c r="M173" s="58"/>
      <c r="N173" s="58"/>
      <c r="O173" s="58"/>
      <c r="P173" s="91"/>
      <c r="Q173" s="92">
        <v>10991510</v>
      </c>
      <c r="R173" s="92">
        <v>6228205</v>
      </c>
      <c r="S173" s="92">
        <v>2576893</v>
      </c>
      <c r="T173" s="92">
        <v>2235385</v>
      </c>
      <c r="U173" s="92">
        <v>0</v>
      </c>
      <c r="V173" s="94"/>
      <c r="W173" s="90">
        <f t="shared" si="857"/>
        <v>22031993</v>
      </c>
      <c r="X173" s="90">
        <v>451298</v>
      </c>
      <c r="Y173" s="50"/>
      <c r="Z173" s="50"/>
      <c r="AA173" s="102"/>
      <c r="AB173" s="64"/>
      <c r="AC173" s="64"/>
      <c r="AD173" s="64"/>
      <c r="AE173" s="65"/>
      <c r="AF173" s="65"/>
      <c r="AG173" s="67" t="str">
        <f t="shared" si="7"/>
        <v/>
      </c>
      <c r="AH173" s="51"/>
      <c r="AI173" s="51" t="str">
        <f t="shared" si="8"/>
        <v/>
      </c>
      <c r="AJ173" s="68" t="str">
        <f t="shared" si="9"/>
        <v/>
      </c>
      <c r="AK173" s="68" t="str">
        <f t="shared" si="10"/>
        <v/>
      </c>
      <c r="AL173" s="68" t="str">
        <f t="shared" si="11"/>
        <v/>
      </c>
      <c r="AM173" s="68" t="str">
        <f t="shared" si="12"/>
        <v/>
      </c>
      <c r="AN173" s="68" t="str">
        <f t="shared" si="13"/>
        <v/>
      </c>
      <c r="AO173" s="67" t="str">
        <f t="shared" si="14"/>
        <v/>
      </c>
      <c r="AP173" s="51"/>
      <c r="AQ173" s="51" t="str">
        <f t="shared" si="15"/>
        <v/>
      </c>
      <c r="AR173" s="68" t="str">
        <f t="shared" si="16"/>
        <v/>
      </c>
      <c r="AS173" s="68" t="str">
        <f t="shared" si="17"/>
        <v/>
      </c>
      <c r="AT173" s="68" t="str">
        <f t="shared" si="18"/>
        <v/>
      </c>
      <c r="AU173" s="68" t="str">
        <f t="shared" si="19"/>
        <v/>
      </c>
      <c r="AV173" s="68" t="str">
        <f t="shared" si="20"/>
        <v/>
      </c>
      <c r="AW173" s="67" t="str">
        <f t="shared" si="21"/>
        <v/>
      </c>
      <c r="AX173" s="51"/>
      <c r="AY173" s="51" t="str">
        <f t="shared" si="22"/>
        <v/>
      </c>
      <c r="AZ173" s="68" t="str">
        <f t="shared" si="23"/>
        <v/>
      </c>
      <c r="BA173" s="68" t="str">
        <f t="shared" si="24"/>
        <v/>
      </c>
      <c r="BB173" s="68" t="str">
        <f t="shared" si="25"/>
        <v/>
      </c>
      <c r="BC173" s="68" t="str">
        <f t="shared" si="26"/>
        <v/>
      </c>
      <c r="BD173" s="68" t="str">
        <f t="shared" si="27"/>
        <v/>
      </c>
      <c r="BE173" s="68" t="str">
        <f t="shared" si="28"/>
        <v/>
      </c>
      <c r="BF173" s="51"/>
      <c r="BG173" s="96">
        <f t="shared" si="29"/>
        <v>3110354</v>
      </c>
      <c r="BH173" s="67">
        <f t="shared" si="30"/>
        <v>22031993</v>
      </c>
      <c r="BI173" s="67">
        <f t="shared" si="31"/>
        <v>10991510</v>
      </c>
      <c r="BJ173" s="67">
        <f t="shared" si="32"/>
        <v>6228205</v>
      </c>
      <c r="BK173" s="67">
        <f t="shared" si="33"/>
        <v>2576893</v>
      </c>
      <c r="BL173" s="67">
        <f t="shared" si="34"/>
        <v>2235385</v>
      </c>
      <c r="BM173" s="65">
        <f t="shared" si="35"/>
        <v>451298</v>
      </c>
      <c r="BN173" s="70"/>
      <c r="BO173" s="70"/>
      <c r="BP173" s="51"/>
      <c r="BQ173" s="51"/>
      <c r="BR173" s="51"/>
      <c r="BS173" s="96">
        <f t="shared" si="40"/>
        <v>3110354</v>
      </c>
      <c r="BT173" s="70"/>
      <c r="BU173" s="65"/>
      <c r="BV173" s="68"/>
      <c r="BW173" s="68"/>
      <c r="BX173" s="68"/>
      <c r="BY173" s="67">
        <f t="shared" si="44"/>
        <v>22031993</v>
      </c>
      <c r="BZ173" s="65"/>
      <c r="CA173" s="65" t="str">
        <f t="shared" si="45"/>
        <v/>
      </c>
      <c r="CB173" s="67" t="str">
        <f t="shared" si="46"/>
        <v/>
      </c>
      <c r="CC173" s="67" t="str">
        <f t="shared" si="47"/>
        <v/>
      </c>
      <c r="CD173" s="67" t="str">
        <f t="shared" si="48"/>
        <v/>
      </c>
      <c r="CE173" s="67">
        <f t="shared" si="49"/>
        <v>451298</v>
      </c>
      <c r="CF173" s="65"/>
      <c r="CG173" s="65"/>
      <c r="CH173" s="68"/>
      <c r="CI173" s="68"/>
      <c r="CJ173" s="68"/>
      <c r="CK173" s="67">
        <f t="shared" si="54"/>
        <v>22031993</v>
      </c>
      <c r="CL173" s="65"/>
      <c r="CM173" s="65"/>
      <c r="CN173" s="68"/>
      <c r="CO173" s="68"/>
      <c r="CP173" s="68"/>
      <c r="CQ173" s="67">
        <f t="shared" si="59"/>
        <v>10991510</v>
      </c>
      <c r="CR173" s="65"/>
      <c r="CS173" s="65"/>
      <c r="CT173" s="68"/>
      <c r="CU173" s="68"/>
      <c r="CV173" s="68"/>
      <c r="CW173" s="67">
        <f t="shared" si="64"/>
        <v>6228205</v>
      </c>
      <c r="CX173" s="65"/>
      <c r="CY173" s="65"/>
      <c r="CZ173" s="68"/>
      <c r="DA173" s="68"/>
      <c r="DB173" s="68"/>
      <c r="DC173" s="67">
        <f t="shared" si="69"/>
        <v>2576893</v>
      </c>
      <c r="DD173" s="65"/>
      <c r="DE173" s="65"/>
      <c r="DF173" s="51"/>
      <c r="DG173" s="51"/>
      <c r="DH173" s="51"/>
      <c r="DI173" s="67">
        <f t="shared" si="74"/>
        <v>2235385</v>
      </c>
      <c r="DJ173" s="70"/>
      <c r="DK173" s="70"/>
      <c r="DL173" s="51"/>
      <c r="DM173" s="51"/>
      <c r="DN173" s="51"/>
      <c r="DO173" s="67">
        <f t="shared" si="79"/>
        <v>10991510</v>
      </c>
      <c r="DP173" s="51"/>
      <c r="DQ173" s="51"/>
      <c r="DR173" s="51"/>
      <c r="DS173" s="51"/>
      <c r="DT173" s="51"/>
      <c r="DU173" s="181"/>
    </row>
    <row r="174" spans="1:125" ht="15" x14ac:dyDescent="0.25">
      <c r="A174" s="50"/>
      <c r="B174" s="51"/>
      <c r="C174" s="50"/>
      <c r="D174" s="170"/>
      <c r="E174" s="50"/>
      <c r="F174" s="54"/>
      <c r="G174" s="54"/>
      <c r="H174" s="54"/>
      <c r="I174" s="55"/>
      <c r="J174" s="50"/>
      <c r="K174" s="50" t="s">
        <v>2032</v>
      </c>
      <c r="L174" s="58"/>
      <c r="M174" s="58"/>
      <c r="N174" s="58"/>
      <c r="O174" s="58"/>
      <c r="P174" s="59"/>
      <c r="Q174" s="60"/>
      <c r="R174" s="60"/>
      <c r="S174" s="60"/>
      <c r="T174" s="60"/>
      <c r="U174" s="60"/>
      <c r="V174" s="79"/>
      <c r="W174" s="90">
        <f t="shared" si="857"/>
        <v>0</v>
      </c>
      <c r="X174" s="101"/>
      <c r="Y174" s="50"/>
      <c r="Z174" s="50"/>
      <c r="AA174" s="102"/>
      <c r="AB174" s="64"/>
      <c r="AC174" s="64"/>
      <c r="AD174" s="64"/>
      <c r="AE174" s="65"/>
      <c r="AF174" s="65"/>
      <c r="AG174" s="67" t="str">
        <f t="shared" si="7"/>
        <v/>
      </c>
      <c r="AH174" s="51"/>
      <c r="AI174" s="51" t="str">
        <f t="shared" si="8"/>
        <v/>
      </c>
      <c r="AJ174" s="68" t="str">
        <f t="shared" si="9"/>
        <v/>
      </c>
      <c r="AK174" s="68" t="str">
        <f t="shared" si="10"/>
        <v/>
      </c>
      <c r="AL174" s="68" t="str">
        <f t="shared" si="11"/>
        <v/>
      </c>
      <c r="AM174" s="68" t="str">
        <f t="shared" si="12"/>
        <v/>
      </c>
      <c r="AN174" s="68" t="str">
        <f t="shared" si="13"/>
        <v/>
      </c>
      <c r="AO174" s="67" t="str">
        <f t="shared" si="14"/>
        <v/>
      </c>
      <c r="AP174" s="51"/>
      <c r="AQ174" s="51" t="str">
        <f t="shared" si="15"/>
        <v/>
      </c>
      <c r="AR174" s="68" t="str">
        <f t="shared" si="16"/>
        <v/>
      </c>
      <c r="AS174" s="68" t="str">
        <f t="shared" si="17"/>
        <v/>
      </c>
      <c r="AT174" s="68" t="str">
        <f t="shared" si="18"/>
        <v/>
      </c>
      <c r="AU174" s="68" t="str">
        <f t="shared" si="19"/>
        <v/>
      </c>
      <c r="AV174" s="68" t="str">
        <f t="shared" si="20"/>
        <v/>
      </c>
      <c r="AW174" s="67" t="str">
        <f t="shared" si="21"/>
        <v/>
      </c>
      <c r="AX174" s="51"/>
      <c r="AY174" s="51" t="str">
        <f t="shared" si="22"/>
        <v/>
      </c>
      <c r="AZ174" s="68" t="str">
        <f t="shared" si="23"/>
        <v/>
      </c>
      <c r="BA174" s="68" t="str">
        <f t="shared" si="24"/>
        <v/>
      </c>
      <c r="BB174" s="68" t="str">
        <f t="shared" si="25"/>
        <v/>
      </c>
      <c r="BC174" s="68" t="str">
        <f t="shared" si="26"/>
        <v/>
      </c>
      <c r="BD174" s="68" t="str">
        <f t="shared" si="27"/>
        <v/>
      </c>
      <c r="BE174" s="68" t="str">
        <f t="shared" si="28"/>
        <v/>
      </c>
      <c r="BF174" s="51"/>
      <c r="BG174" s="69" t="str">
        <f t="shared" si="29"/>
        <v/>
      </c>
      <c r="BH174" s="67" t="str">
        <f t="shared" si="30"/>
        <v/>
      </c>
      <c r="BI174" s="67" t="str">
        <f t="shared" si="31"/>
        <v/>
      </c>
      <c r="BJ174" s="67" t="str">
        <f t="shared" si="32"/>
        <v/>
      </c>
      <c r="BK174" s="67" t="str">
        <f t="shared" si="33"/>
        <v/>
      </c>
      <c r="BL174" s="67" t="str">
        <f t="shared" si="34"/>
        <v/>
      </c>
      <c r="BM174" s="65" t="str">
        <f t="shared" si="35"/>
        <v/>
      </c>
      <c r="BN174" s="70"/>
      <c r="BO174" s="70"/>
      <c r="BP174" s="51"/>
      <c r="BQ174" s="51"/>
      <c r="BR174" s="51"/>
      <c r="BS174" s="69" t="str">
        <f t="shared" si="40"/>
        <v/>
      </c>
      <c r="BT174" s="70"/>
      <c r="BU174" s="65"/>
      <c r="BV174" s="68"/>
      <c r="BW174" s="68"/>
      <c r="BX174" s="68"/>
      <c r="BY174" s="67" t="str">
        <f t="shared" si="44"/>
        <v/>
      </c>
      <c r="BZ174" s="65"/>
      <c r="CA174" s="65" t="str">
        <f t="shared" si="45"/>
        <v/>
      </c>
      <c r="CB174" s="67" t="str">
        <f t="shared" si="46"/>
        <v/>
      </c>
      <c r="CC174" s="67" t="str">
        <f t="shared" si="47"/>
        <v/>
      </c>
      <c r="CD174" s="67" t="str">
        <f t="shared" si="48"/>
        <v/>
      </c>
      <c r="CE174" s="67" t="str">
        <f t="shared" si="49"/>
        <v/>
      </c>
      <c r="CF174" s="65"/>
      <c r="CG174" s="65"/>
      <c r="CH174" s="68"/>
      <c r="CI174" s="68"/>
      <c r="CJ174" s="68"/>
      <c r="CK174" s="67" t="str">
        <f t="shared" si="54"/>
        <v/>
      </c>
      <c r="CL174" s="65"/>
      <c r="CM174" s="65"/>
      <c r="CN174" s="68"/>
      <c r="CO174" s="68"/>
      <c r="CP174" s="68"/>
      <c r="CQ174" s="67" t="str">
        <f t="shared" si="59"/>
        <v/>
      </c>
      <c r="CR174" s="65"/>
      <c r="CS174" s="65"/>
      <c r="CT174" s="68"/>
      <c r="CU174" s="68"/>
      <c r="CV174" s="68"/>
      <c r="CW174" s="67" t="str">
        <f t="shared" si="64"/>
        <v/>
      </c>
      <c r="CX174" s="65"/>
      <c r="CY174" s="65"/>
      <c r="CZ174" s="68"/>
      <c r="DA174" s="68"/>
      <c r="DB174" s="68"/>
      <c r="DC174" s="67" t="str">
        <f t="shared" si="69"/>
        <v/>
      </c>
      <c r="DD174" s="65"/>
      <c r="DE174" s="65"/>
      <c r="DF174" s="51"/>
      <c r="DG174" s="51"/>
      <c r="DH174" s="51"/>
      <c r="DI174" s="69" t="str">
        <f t="shared" si="74"/>
        <v/>
      </c>
      <c r="DJ174" s="70"/>
      <c r="DK174" s="70"/>
      <c r="DL174" s="51"/>
      <c r="DM174" s="51"/>
      <c r="DN174" s="51"/>
      <c r="DO174" s="69" t="str">
        <f t="shared" si="79"/>
        <v/>
      </c>
      <c r="DP174" s="51"/>
      <c r="DQ174" s="51"/>
      <c r="DR174" s="51"/>
      <c r="DS174" s="51"/>
      <c r="DT174" s="51"/>
      <c r="DU174" s="181"/>
    </row>
    <row r="175" spans="1:125" ht="15" x14ac:dyDescent="0.25">
      <c r="A175" s="50">
        <v>2014</v>
      </c>
      <c r="B175" s="51" t="s">
        <v>595</v>
      </c>
      <c r="C175" s="50" t="s">
        <v>596</v>
      </c>
      <c r="D175" s="170" t="s">
        <v>193</v>
      </c>
      <c r="E175" s="50" t="s">
        <v>7</v>
      </c>
      <c r="F175" s="54">
        <v>648864</v>
      </c>
      <c r="G175" s="54">
        <v>2516075</v>
      </c>
      <c r="H175" s="54">
        <v>408333</v>
      </c>
      <c r="I175" s="55">
        <v>3255067</v>
      </c>
      <c r="J175" s="50"/>
      <c r="K175" s="50" t="s">
        <v>2032</v>
      </c>
      <c r="L175" s="58" t="s">
        <v>2032</v>
      </c>
      <c r="M175" s="58" t="s">
        <v>2032</v>
      </c>
      <c r="N175" s="58" t="s">
        <v>2032</v>
      </c>
      <c r="O175" s="58" t="s">
        <v>2032</v>
      </c>
      <c r="P175" s="59"/>
      <c r="Q175" s="60">
        <v>2636947</v>
      </c>
      <c r="R175" s="60">
        <v>618120</v>
      </c>
      <c r="S175" s="60">
        <v>0</v>
      </c>
      <c r="T175" s="60">
        <v>0</v>
      </c>
      <c r="U175" s="60">
        <v>0</v>
      </c>
      <c r="V175" s="79"/>
      <c r="W175" s="90">
        <f t="shared" si="857"/>
        <v>3255067</v>
      </c>
      <c r="X175" s="101">
        <v>231508</v>
      </c>
      <c r="Y175" s="50"/>
      <c r="Z175" s="50"/>
      <c r="AA175" s="62">
        <f t="shared" ref="AA175:AA178" si="1162">IF(A175 =2014,IF(Y175 ="",F175,""),"")</f>
        <v>648864</v>
      </c>
      <c r="AB175" s="64">
        <f t="shared" ref="AB175:AB178" si="1163">IF(A175 =2014,IF(Y175 ="",I175,""),"")</f>
        <v>3255067</v>
      </c>
      <c r="AC175" s="64">
        <f t="shared" ref="AC175:AC178" si="1164">IF(A175 =2014,IF(Y175 ="",Q175,""),"")</f>
        <v>2636947</v>
      </c>
      <c r="AD175" s="64">
        <f t="shared" ref="AD175:AD178" si="1165">IF(A175 =2014,IF(Y175 ="",R175,""),"")</f>
        <v>618120</v>
      </c>
      <c r="AE175" s="65">
        <f t="shared" ref="AE175:AE178" si="1166">IF(A175 =2014,IF(Y175 ="",S175,""),"")</f>
        <v>0</v>
      </c>
      <c r="AF175" s="65">
        <f t="shared" ref="AF175:AF178" si="1167">IF(A175 =2014,IF(Y175 ="",T175+U175,""),"")</f>
        <v>0</v>
      </c>
      <c r="AG175" s="67">
        <f t="shared" si="7"/>
        <v>231508</v>
      </c>
      <c r="AH175" s="51"/>
      <c r="AI175" s="51" t="str">
        <f t="shared" si="8"/>
        <v/>
      </c>
      <c r="AJ175" s="68" t="str">
        <f t="shared" si="9"/>
        <v/>
      </c>
      <c r="AK175" s="68" t="str">
        <f t="shared" si="10"/>
        <v/>
      </c>
      <c r="AL175" s="68" t="str">
        <f t="shared" si="11"/>
        <v/>
      </c>
      <c r="AM175" s="68" t="str">
        <f t="shared" si="12"/>
        <v/>
      </c>
      <c r="AN175" s="68" t="str">
        <f t="shared" si="13"/>
        <v/>
      </c>
      <c r="AO175" s="67" t="str">
        <f t="shared" si="14"/>
        <v/>
      </c>
      <c r="AP175" s="51"/>
      <c r="AQ175" s="51" t="str">
        <f t="shared" si="15"/>
        <v/>
      </c>
      <c r="AR175" s="68" t="str">
        <f t="shared" si="16"/>
        <v/>
      </c>
      <c r="AS175" s="68" t="str">
        <f t="shared" si="17"/>
        <v/>
      </c>
      <c r="AT175" s="68" t="str">
        <f t="shared" si="18"/>
        <v/>
      </c>
      <c r="AU175" s="68" t="str">
        <f t="shared" si="19"/>
        <v/>
      </c>
      <c r="AV175" s="68" t="str">
        <f t="shared" si="20"/>
        <v/>
      </c>
      <c r="AW175" s="67" t="str">
        <f t="shared" si="21"/>
        <v/>
      </c>
      <c r="AX175" s="51"/>
      <c r="AY175" s="51" t="str">
        <f t="shared" si="22"/>
        <v/>
      </c>
      <c r="AZ175" s="68" t="str">
        <f t="shared" si="23"/>
        <v/>
      </c>
      <c r="BA175" s="68" t="str">
        <f t="shared" si="24"/>
        <v/>
      </c>
      <c r="BB175" s="68" t="str">
        <f t="shared" si="25"/>
        <v/>
      </c>
      <c r="BC175" s="68" t="str">
        <f t="shared" si="26"/>
        <v/>
      </c>
      <c r="BD175" s="68" t="str">
        <f t="shared" si="27"/>
        <v/>
      </c>
      <c r="BE175" s="68" t="str">
        <f t="shared" si="28"/>
        <v/>
      </c>
      <c r="BF175" s="51"/>
      <c r="BG175" s="69" t="str">
        <f t="shared" si="29"/>
        <v/>
      </c>
      <c r="BH175" s="67" t="str">
        <f t="shared" si="30"/>
        <v/>
      </c>
      <c r="BI175" s="67" t="str">
        <f t="shared" si="31"/>
        <v/>
      </c>
      <c r="BJ175" s="67" t="str">
        <f t="shared" si="32"/>
        <v/>
      </c>
      <c r="BK175" s="67" t="str">
        <f t="shared" si="33"/>
        <v/>
      </c>
      <c r="BL175" s="67" t="str">
        <f t="shared" si="34"/>
        <v/>
      </c>
      <c r="BM175" s="65" t="str">
        <f t="shared" si="35"/>
        <v/>
      </c>
      <c r="BN175" s="70"/>
      <c r="BO175" s="71">
        <f t="shared" ref="BO175:BO178" si="1168">IF(A175 =2014,F175,"")</f>
        <v>648864</v>
      </c>
      <c r="BP175" s="51" t="str">
        <f t="shared" ref="BP175:BP178" si="1169">IF(A175 =2015,F175,"")</f>
        <v/>
      </c>
      <c r="BQ175" s="51" t="str">
        <f t="shared" ref="BQ175:BQ178" si="1170">IF(A175 =2016,F175,"")</f>
        <v/>
      </c>
      <c r="BR175" s="51" t="str">
        <f t="shared" ref="BR175:BR178" si="1171">IF(A175 =2017,F175,"")</f>
        <v/>
      </c>
      <c r="BS175" s="69" t="str">
        <f t="shared" si="40"/>
        <v/>
      </c>
      <c r="BT175" s="70"/>
      <c r="BU175" s="65">
        <f t="shared" ref="BU175:BU178" si="1172">IF(A175 =2014,I175,"")</f>
        <v>3255067</v>
      </c>
      <c r="BV175" s="68" t="str">
        <f t="shared" ref="BV175:BV178" si="1173">IF(A175 =2015,I175,"")</f>
        <v/>
      </c>
      <c r="BW175" s="68" t="str">
        <f t="shared" ref="BW175:BW178" si="1174">IF(A175 =2016,I175,"")</f>
        <v/>
      </c>
      <c r="BX175" s="68" t="str">
        <f t="shared" ref="BX175:BX178" si="1175">IF(A175 =2017,I175,"")</f>
        <v/>
      </c>
      <c r="BY175" s="67" t="str">
        <f t="shared" si="44"/>
        <v/>
      </c>
      <c r="BZ175" s="65"/>
      <c r="CA175" s="65">
        <f t="shared" si="45"/>
        <v>231508</v>
      </c>
      <c r="CB175" s="67" t="str">
        <f t="shared" si="46"/>
        <v/>
      </c>
      <c r="CC175" s="67" t="str">
        <f t="shared" si="47"/>
        <v/>
      </c>
      <c r="CD175" s="67" t="str">
        <f t="shared" si="48"/>
        <v/>
      </c>
      <c r="CE175" s="67" t="str">
        <f t="shared" si="49"/>
        <v/>
      </c>
      <c r="CF175" s="65"/>
      <c r="CG175" s="65">
        <f t="shared" ref="CG175:CG178" si="1176">IF(A175 =2014,Q175+R175+S175+T175+U175,"")</f>
        <v>3255067</v>
      </c>
      <c r="CH175" s="68" t="str">
        <f t="shared" ref="CH175:CH178" si="1177">IF(A175 =2015,Q175+R175+S175+T175+U175,"")</f>
        <v/>
      </c>
      <c r="CI175" s="68" t="str">
        <f t="shared" ref="CI175:CI178" si="1178">IF(A175 =2016,Q175+R175+S175+T175+U175,"")</f>
        <v/>
      </c>
      <c r="CJ175" s="68" t="str">
        <f t="shared" ref="CJ175:CJ178" si="1179">IF(A175 =2017,Q175+R175+S175+T175+U175,"")</f>
        <v/>
      </c>
      <c r="CK175" s="67" t="str">
        <f t="shared" si="54"/>
        <v/>
      </c>
      <c r="CL175" s="65"/>
      <c r="CM175" s="65">
        <f t="shared" ref="CM175:CM178" si="1180">IF(A175 =2014,Q175,"")</f>
        <v>2636947</v>
      </c>
      <c r="CN175" s="68" t="str">
        <f t="shared" ref="CN175:CN178" si="1181">IF(A175 =2015,Q175,"")</f>
        <v/>
      </c>
      <c r="CO175" s="68" t="str">
        <f t="shared" ref="CO175:CO178" si="1182">IF(A175 =2016,Q175,"")</f>
        <v/>
      </c>
      <c r="CP175" s="68" t="str">
        <f t="shared" ref="CP175:CP178" si="1183">IF(A175 =2017,Q175,"")</f>
        <v/>
      </c>
      <c r="CQ175" s="67" t="str">
        <f t="shared" si="59"/>
        <v/>
      </c>
      <c r="CR175" s="65"/>
      <c r="CS175" s="65">
        <f t="shared" ref="CS175:CS178" si="1184">IF(A175 =2014,R175,"")</f>
        <v>618120</v>
      </c>
      <c r="CT175" s="68" t="str">
        <f t="shared" ref="CT175:CT178" si="1185">IF(A175 =2015,R175,"")</f>
        <v/>
      </c>
      <c r="CU175" s="68" t="str">
        <f t="shared" ref="CU175:CU178" si="1186">IF(A175 =2016,R175,"")</f>
        <v/>
      </c>
      <c r="CV175" s="68" t="str">
        <f t="shared" ref="CV175:CV178" si="1187">IF(A175 =2017,R175,"")</f>
        <v/>
      </c>
      <c r="CW175" s="67" t="str">
        <f t="shared" si="64"/>
        <v/>
      </c>
      <c r="CX175" s="65"/>
      <c r="CY175" s="65">
        <f t="shared" ref="CY175:CY178" si="1188">IF(A175 =2014,S175,"")</f>
        <v>0</v>
      </c>
      <c r="CZ175" s="68" t="str">
        <f t="shared" ref="CZ175:CZ178" si="1189">IF(A175 =2015,S175,"")</f>
        <v/>
      </c>
      <c r="DA175" s="68" t="str">
        <f t="shared" ref="DA175:DA178" si="1190">IF(A175 =2016,S175,"")</f>
        <v/>
      </c>
      <c r="DB175" s="68" t="str">
        <f t="shared" ref="DB175:DB178" si="1191">IF(A175 =2017,S175,"")</f>
        <v/>
      </c>
      <c r="DC175" s="67" t="str">
        <f t="shared" si="69"/>
        <v/>
      </c>
      <c r="DD175" s="65"/>
      <c r="DE175" s="65">
        <f t="shared" ref="DE175:DE178" si="1192">IF(A175 =2014,T175,"")</f>
        <v>0</v>
      </c>
      <c r="DF175" s="51" t="str">
        <f t="shared" ref="DF175:DF178" si="1193">IF(A175 =2015,T175,"")</f>
        <v/>
      </c>
      <c r="DG175" s="51" t="str">
        <f t="shared" ref="DG175:DG178" si="1194">IF(A175 =2016,T175,"")</f>
        <v/>
      </c>
      <c r="DH175" s="51" t="str">
        <f t="shared" ref="DH175:DH178" si="1195">IF(A175 =2017,T175,"")</f>
        <v/>
      </c>
      <c r="DI175" s="69" t="str">
        <f t="shared" si="74"/>
        <v/>
      </c>
      <c r="DJ175" s="70"/>
      <c r="DK175" s="65">
        <f t="shared" ref="DK175:DK178" si="1196">IF(A175 =2014,U175,"")</f>
        <v>0</v>
      </c>
      <c r="DL175" s="51" t="str">
        <f t="shared" ref="DL175:DL178" si="1197">IF(A175 =2015,U175,"")</f>
        <v/>
      </c>
      <c r="DM175" s="51" t="str">
        <f t="shared" ref="DM175:DM178" si="1198">IF(A175 =2016,U175,"")</f>
        <v/>
      </c>
      <c r="DN175" s="51" t="str">
        <f t="shared" ref="DN175:DN178" si="1199">IF(A175 =2017,U175,"")</f>
        <v/>
      </c>
      <c r="DO175" s="69" t="str">
        <f t="shared" si="79"/>
        <v/>
      </c>
      <c r="DP175" s="51"/>
      <c r="DQ175" s="51"/>
      <c r="DR175" s="51"/>
      <c r="DS175" s="51"/>
      <c r="DT175" s="51"/>
      <c r="DU175" s="181"/>
    </row>
    <row r="176" spans="1:125" ht="15" x14ac:dyDescent="0.25">
      <c r="A176" s="50">
        <v>2015</v>
      </c>
      <c r="B176" s="51" t="s">
        <v>595</v>
      </c>
      <c r="C176" s="50" t="s">
        <v>596</v>
      </c>
      <c r="D176" s="170" t="s">
        <v>193</v>
      </c>
      <c r="E176" s="50" t="s">
        <v>7</v>
      </c>
      <c r="F176" s="54">
        <v>620693</v>
      </c>
      <c r="G176" s="54">
        <v>2449470</v>
      </c>
      <c r="H176" s="54">
        <v>407905</v>
      </c>
      <c r="I176" s="55">
        <v>3602879</v>
      </c>
      <c r="J176" s="50"/>
      <c r="K176" s="50" t="s">
        <v>2032</v>
      </c>
      <c r="L176" s="58" t="s">
        <v>2032</v>
      </c>
      <c r="M176" s="58" t="s">
        <v>2032</v>
      </c>
      <c r="N176" s="58" t="s">
        <v>2032</v>
      </c>
      <c r="O176" s="58" t="s">
        <v>2032</v>
      </c>
      <c r="P176" s="59"/>
      <c r="Q176" s="60">
        <v>2761422</v>
      </c>
      <c r="R176" s="60">
        <v>759579</v>
      </c>
      <c r="S176" s="60">
        <v>416290</v>
      </c>
      <c r="T176" s="60">
        <v>0</v>
      </c>
      <c r="U176" s="60">
        <v>0</v>
      </c>
      <c r="V176" s="79"/>
      <c r="W176" s="90">
        <f t="shared" si="857"/>
        <v>3937291</v>
      </c>
      <c r="X176" s="101">
        <v>765347</v>
      </c>
      <c r="Y176" s="50"/>
      <c r="Z176" s="50"/>
      <c r="AA176" s="51" t="str">
        <f t="shared" si="1162"/>
        <v/>
      </c>
      <c r="AB176" s="68" t="str">
        <f t="shared" si="1163"/>
        <v/>
      </c>
      <c r="AC176" s="68" t="str">
        <f t="shared" si="1164"/>
        <v/>
      </c>
      <c r="AD176" s="68" t="str">
        <f t="shared" si="1165"/>
        <v/>
      </c>
      <c r="AE176" s="68" t="str">
        <f t="shared" si="1166"/>
        <v/>
      </c>
      <c r="AF176" s="68" t="str">
        <f t="shared" si="1167"/>
        <v/>
      </c>
      <c r="AG176" s="67" t="str">
        <f t="shared" si="7"/>
        <v/>
      </c>
      <c r="AH176" s="51"/>
      <c r="AI176" s="80">
        <f t="shared" si="8"/>
        <v>620693</v>
      </c>
      <c r="AJ176" s="68">
        <f t="shared" si="9"/>
        <v>3602879</v>
      </c>
      <c r="AK176" s="68">
        <f t="shared" si="10"/>
        <v>2761422</v>
      </c>
      <c r="AL176" s="68">
        <f t="shared" si="11"/>
        <v>759579</v>
      </c>
      <c r="AM176" s="68">
        <f t="shared" si="12"/>
        <v>416290</v>
      </c>
      <c r="AN176" s="68">
        <f t="shared" si="13"/>
        <v>0</v>
      </c>
      <c r="AO176" s="67">
        <f t="shared" si="14"/>
        <v>765347</v>
      </c>
      <c r="AP176" s="51"/>
      <c r="AQ176" s="51" t="str">
        <f t="shared" si="15"/>
        <v/>
      </c>
      <c r="AR176" s="68" t="str">
        <f t="shared" si="16"/>
        <v/>
      </c>
      <c r="AS176" s="68" t="str">
        <f t="shared" si="17"/>
        <v/>
      </c>
      <c r="AT176" s="68" t="str">
        <f t="shared" si="18"/>
        <v/>
      </c>
      <c r="AU176" s="68" t="str">
        <f t="shared" si="19"/>
        <v/>
      </c>
      <c r="AV176" s="68" t="str">
        <f t="shared" si="20"/>
        <v/>
      </c>
      <c r="AW176" s="67" t="str">
        <f t="shared" si="21"/>
        <v/>
      </c>
      <c r="AX176" s="51"/>
      <c r="AY176" s="51" t="str">
        <f t="shared" si="22"/>
        <v/>
      </c>
      <c r="AZ176" s="68" t="str">
        <f t="shared" si="23"/>
        <v/>
      </c>
      <c r="BA176" s="68" t="str">
        <f t="shared" si="24"/>
        <v/>
      </c>
      <c r="BB176" s="68" t="str">
        <f t="shared" si="25"/>
        <v/>
      </c>
      <c r="BC176" s="68" t="str">
        <f t="shared" si="26"/>
        <v/>
      </c>
      <c r="BD176" s="68" t="str">
        <f t="shared" si="27"/>
        <v/>
      </c>
      <c r="BE176" s="68" t="str">
        <f t="shared" si="28"/>
        <v/>
      </c>
      <c r="BF176" s="51"/>
      <c r="BG176" s="69" t="str">
        <f t="shared" si="29"/>
        <v/>
      </c>
      <c r="BH176" s="67" t="str">
        <f t="shared" si="30"/>
        <v/>
      </c>
      <c r="BI176" s="67" t="str">
        <f t="shared" si="31"/>
        <v/>
      </c>
      <c r="BJ176" s="67" t="str">
        <f t="shared" si="32"/>
        <v/>
      </c>
      <c r="BK176" s="67" t="str">
        <f t="shared" si="33"/>
        <v/>
      </c>
      <c r="BL176" s="67" t="str">
        <f t="shared" si="34"/>
        <v/>
      </c>
      <c r="BM176" s="65" t="str">
        <f t="shared" si="35"/>
        <v/>
      </c>
      <c r="BN176" s="51"/>
      <c r="BO176" s="51" t="str">
        <f t="shared" si="1168"/>
        <v/>
      </c>
      <c r="BP176" s="71">
        <f t="shared" si="1169"/>
        <v>620693</v>
      </c>
      <c r="BQ176" s="51" t="str">
        <f t="shared" si="1170"/>
        <v/>
      </c>
      <c r="BR176" s="51" t="str">
        <f t="shared" si="1171"/>
        <v/>
      </c>
      <c r="BS176" s="69" t="str">
        <f t="shared" si="40"/>
        <v/>
      </c>
      <c r="BT176" s="51"/>
      <c r="BU176" s="68" t="str">
        <f t="shared" si="1172"/>
        <v/>
      </c>
      <c r="BV176" s="65">
        <f t="shared" si="1173"/>
        <v>3602879</v>
      </c>
      <c r="BW176" s="68" t="str">
        <f t="shared" si="1174"/>
        <v/>
      </c>
      <c r="BX176" s="68" t="str">
        <f t="shared" si="1175"/>
        <v/>
      </c>
      <c r="BY176" s="67" t="str">
        <f t="shared" si="44"/>
        <v/>
      </c>
      <c r="BZ176" s="68"/>
      <c r="CA176" s="65" t="str">
        <f t="shared" si="45"/>
        <v/>
      </c>
      <c r="CB176" s="67">
        <f t="shared" si="46"/>
        <v>765347</v>
      </c>
      <c r="CC176" s="67" t="str">
        <f t="shared" si="47"/>
        <v/>
      </c>
      <c r="CD176" s="67" t="str">
        <f t="shared" si="48"/>
        <v/>
      </c>
      <c r="CE176" s="67" t="str">
        <f t="shared" si="49"/>
        <v/>
      </c>
      <c r="CF176" s="68"/>
      <c r="CG176" s="68" t="str">
        <f t="shared" si="1176"/>
        <v/>
      </c>
      <c r="CH176" s="65">
        <f t="shared" si="1177"/>
        <v>3937291</v>
      </c>
      <c r="CI176" s="68" t="str">
        <f t="shared" si="1178"/>
        <v/>
      </c>
      <c r="CJ176" s="68" t="str">
        <f t="shared" si="1179"/>
        <v/>
      </c>
      <c r="CK176" s="67" t="str">
        <f t="shared" si="54"/>
        <v/>
      </c>
      <c r="CL176" s="68"/>
      <c r="CM176" s="68" t="str">
        <f t="shared" si="1180"/>
        <v/>
      </c>
      <c r="CN176" s="65">
        <f t="shared" si="1181"/>
        <v>2761422</v>
      </c>
      <c r="CO176" s="68" t="str">
        <f t="shared" si="1182"/>
        <v/>
      </c>
      <c r="CP176" s="68" t="str">
        <f t="shared" si="1183"/>
        <v/>
      </c>
      <c r="CQ176" s="67" t="str">
        <f t="shared" si="59"/>
        <v/>
      </c>
      <c r="CR176" s="68"/>
      <c r="CS176" s="68" t="str">
        <f t="shared" si="1184"/>
        <v/>
      </c>
      <c r="CT176" s="65">
        <f t="shared" si="1185"/>
        <v>759579</v>
      </c>
      <c r="CU176" s="68" t="str">
        <f t="shared" si="1186"/>
        <v/>
      </c>
      <c r="CV176" s="68" t="str">
        <f t="shared" si="1187"/>
        <v/>
      </c>
      <c r="CW176" s="67" t="str">
        <f t="shared" si="64"/>
        <v/>
      </c>
      <c r="CX176" s="68"/>
      <c r="CY176" s="68" t="str">
        <f t="shared" si="1188"/>
        <v/>
      </c>
      <c r="CZ176" s="65">
        <f t="shared" si="1189"/>
        <v>416290</v>
      </c>
      <c r="DA176" s="68" t="str">
        <f t="shared" si="1190"/>
        <v/>
      </c>
      <c r="DB176" s="68" t="str">
        <f t="shared" si="1191"/>
        <v/>
      </c>
      <c r="DC176" s="67" t="str">
        <f t="shared" si="69"/>
        <v/>
      </c>
      <c r="DD176" s="68"/>
      <c r="DE176" s="68" t="str">
        <f t="shared" si="1192"/>
        <v/>
      </c>
      <c r="DF176" s="65">
        <f t="shared" si="1193"/>
        <v>0</v>
      </c>
      <c r="DG176" s="51" t="str">
        <f t="shared" si="1194"/>
        <v/>
      </c>
      <c r="DH176" s="51" t="str">
        <f t="shared" si="1195"/>
        <v/>
      </c>
      <c r="DI176" s="69" t="str">
        <f t="shared" si="74"/>
        <v/>
      </c>
      <c r="DJ176" s="51"/>
      <c r="DK176" s="51" t="str">
        <f t="shared" si="1196"/>
        <v/>
      </c>
      <c r="DL176" s="65">
        <f t="shared" si="1197"/>
        <v>0</v>
      </c>
      <c r="DM176" s="51" t="str">
        <f t="shared" si="1198"/>
        <v/>
      </c>
      <c r="DN176" s="51" t="str">
        <f t="shared" si="1199"/>
        <v/>
      </c>
      <c r="DO176" s="69" t="str">
        <f t="shared" si="79"/>
        <v/>
      </c>
      <c r="DP176" s="51"/>
      <c r="DQ176" s="51"/>
      <c r="DR176" s="51"/>
      <c r="DS176" s="51"/>
      <c r="DT176" s="51"/>
      <c r="DU176" s="181"/>
    </row>
    <row r="177" spans="1:125" ht="15" x14ac:dyDescent="0.25">
      <c r="A177" s="50">
        <v>2016</v>
      </c>
      <c r="B177" s="51" t="s">
        <v>595</v>
      </c>
      <c r="C177" s="50" t="s">
        <v>596</v>
      </c>
      <c r="D177" s="170" t="s">
        <v>193</v>
      </c>
      <c r="E177" s="50" t="s">
        <v>7</v>
      </c>
      <c r="F177" s="54">
        <v>613880</v>
      </c>
      <c r="G177" s="54">
        <v>2387435</v>
      </c>
      <c r="H177" s="54">
        <v>458266</v>
      </c>
      <c r="I177" s="55">
        <v>3768906</v>
      </c>
      <c r="J177" s="50"/>
      <c r="K177" s="50" t="s">
        <v>2032</v>
      </c>
      <c r="L177" s="58" t="s">
        <v>2032</v>
      </c>
      <c r="M177" s="58" t="s">
        <v>2032</v>
      </c>
      <c r="N177" s="58" t="s">
        <v>2032</v>
      </c>
      <c r="O177" s="58" t="s">
        <v>2032</v>
      </c>
      <c r="P177" s="59"/>
      <c r="Q177" s="60">
        <v>2914825</v>
      </c>
      <c r="R177" s="60">
        <v>854081</v>
      </c>
      <c r="S177" s="60">
        <v>0</v>
      </c>
      <c r="T177" s="60">
        <v>0</v>
      </c>
      <c r="U177" s="60">
        <v>0</v>
      </c>
      <c r="V177" s="79"/>
      <c r="W177" s="90">
        <f t="shared" si="857"/>
        <v>3768906</v>
      </c>
      <c r="X177" s="101">
        <v>654629</v>
      </c>
      <c r="Y177" s="50"/>
      <c r="Z177" s="50"/>
      <c r="AA177" s="51" t="str">
        <f t="shared" si="1162"/>
        <v/>
      </c>
      <c r="AB177" s="68" t="str">
        <f t="shared" si="1163"/>
        <v/>
      </c>
      <c r="AC177" s="68" t="str">
        <f t="shared" si="1164"/>
        <v/>
      </c>
      <c r="AD177" s="68" t="str">
        <f t="shared" si="1165"/>
        <v/>
      </c>
      <c r="AE177" s="68" t="str">
        <f t="shared" si="1166"/>
        <v/>
      </c>
      <c r="AF177" s="68" t="str">
        <f t="shared" si="1167"/>
        <v/>
      </c>
      <c r="AG177" s="67" t="str">
        <f t="shared" si="7"/>
        <v/>
      </c>
      <c r="AH177" s="51"/>
      <c r="AI177" s="51" t="str">
        <f t="shared" si="8"/>
        <v/>
      </c>
      <c r="AJ177" s="68" t="str">
        <f t="shared" si="9"/>
        <v/>
      </c>
      <c r="AK177" s="68" t="str">
        <f t="shared" si="10"/>
        <v/>
      </c>
      <c r="AL177" s="68" t="str">
        <f t="shared" si="11"/>
        <v/>
      </c>
      <c r="AM177" s="68" t="str">
        <f t="shared" si="12"/>
        <v/>
      </c>
      <c r="AN177" s="68" t="str">
        <f t="shared" si="13"/>
        <v/>
      </c>
      <c r="AO177" s="67" t="str">
        <f t="shared" si="14"/>
        <v/>
      </c>
      <c r="AP177" s="51"/>
      <c r="AQ177" s="80">
        <f t="shared" si="15"/>
        <v>613880</v>
      </c>
      <c r="AR177" s="68">
        <f t="shared" si="16"/>
        <v>3768906</v>
      </c>
      <c r="AS177" s="68">
        <f t="shared" si="17"/>
        <v>2914825</v>
      </c>
      <c r="AT177" s="68">
        <f t="shared" si="18"/>
        <v>854081</v>
      </c>
      <c r="AU177" s="68">
        <f t="shared" si="19"/>
        <v>0</v>
      </c>
      <c r="AV177" s="68">
        <f t="shared" si="20"/>
        <v>0</v>
      </c>
      <c r="AW177" s="67">
        <f t="shared" si="21"/>
        <v>654629</v>
      </c>
      <c r="AX177" s="51"/>
      <c r="AY177" s="51" t="str">
        <f t="shared" si="22"/>
        <v/>
      </c>
      <c r="AZ177" s="68" t="str">
        <f t="shared" si="23"/>
        <v/>
      </c>
      <c r="BA177" s="68" t="str">
        <f t="shared" si="24"/>
        <v/>
      </c>
      <c r="BB177" s="68" t="str">
        <f t="shared" si="25"/>
        <v/>
      </c>
      <c r="BC177" s="68" t="str">
        <f t="shared" si="26"/>
        <v/>
      </c>
      <c r="BD177" s="68" t="str">
        <f t="shared" si="27"/>
        <v/>
      </c>
      <c r="BE177" s="68" t="str">
        <f t="shared" si="28"/>
        <v/>
      </c>
      <c r="BF177" s="51"/>
      <c r="BG177" s="69" t="str">
        <f t="shared" si="29"/>
        <v/>
      </c>
      <c r="BH177" s="67" t="str">
        <f t="shared" si="30"/>
        <v/>
      </c>
      <c r="BI177" s="67" t="str">
        <f t="shared" si="31"/>
        <v/>
      </c>
      <c r="BJ177" s="67" t="str">
        <f t="shared" si="32"/>
        <v/>
      </c>
      <c r="BK177" s="67" t="str">
        <f t="shared" si="33"/>
        <v/>
      </c>
      <c r="BL177" s="67" t="str">
        <f t="shared" si="34"/>
        <v/>
      </c>
      <c r="BM177" s="65" t="str">
        <f t="shared" si="35"/>
        <v/>
      </c>
      <c r="BN177" s="51"/>
      <c r="BO177" s="51" t="str">
        <f t="shared" si="1168"/>
        <v/>
      </c>
      <c r="BP177" s="51" t="str">
        <f t="shared" si="1169"/>
        <v/>
      </c>
      <c r="BQ177" s="71">
        <f t="shared" si="1170"/>
        <v>613880</v>
      </c>
      <c r="BR177" s="51" t="str">
        <f t="shared" si="1171"/>
        <v/>
      </c>
      <c r="BS177" s="69" t="str">
        <f t="shared" si="40"/>
        <v/>
      </c>
      <c r="BT177" s="51"/>
      <c r="BU177" s="68" t="str">
        <f t="shared" si="1172"/>
        <v/>
      </c>
      <c r="BV177" s="68" t="str">
        <f t="shared" si="1173"/>
        <v/>
      </c>
      <c r="BW177" s="65">
        <f t="shared" si="1174"/>
        <v>3768906</v>
      </c>
      <c r="BX177" s="68" t="str">
        <f t="shared" si="1175"/>
        <v/>
      </c>
      <c r="BY177" s="67" t="str">
        <f t="shared" si="44"/>
        <v/>
      </c>
      <c r="BZ177" s="68"/>
      <c r="CA177" s="65" t="str">
        <f t="shared" si="45"/>
        <v/>
      </c>
      <c r="CB177" s="67" t="str">
        <f t="shared" si="46"/>
        <v/>
      </c>
      <c r="CC177" s="67">
        <f t="shared" si="47"/>
        <v>654629</v>
      </c>
      <c r="CD177" s="67" t="str">
        <f t="shared" si="48"/>
        <v/>
      </c>
      <c r="CE177" s="67" t="str">
        <f t="shared" si="49"/>
        <v/>
      </c>
      <c r="CF177" s="68"/>
      <c r="CG177" s="68" t="str">
        <f t="shared" si="1176"/>
        <v/>
      </c>
      <c r="CH177" s="68" t="str">
        <f t="shared" si="1177"/>
        <v/>
      </c>
      <c r="CI177" s="65">
        <f t="shared" si="1178"/>
        <v>3768906</v>
      </c>
      <c r="CJ177" s="68" t="str">
        <f t="shared" si="1179"/>
        <v/>
      </c>
      <c r="CK177" s="67" t="str">
        <f t="shared" si="54"/>
        <v/>
      </c>
      <c r="CL177" s="68"/>
      <c r="CM177" s="68" t="str">
        <f t="shared" si="1180"/>
        <v/>
      </c>
      <c r="CN177" s="68" t="str">
        <f t="shared" si="1181"/>
        <v/>
      </c>
      <c r="CO177" s="65">
        <f t="shared" si="1182"/>
        <v>2914825</v>
      </c>
      <c r="CP177" s="68" t="str">
        <f t="shared" si="1183"/>
        <v/>
      </c>
      <c r="CQ177" s="67" t="str">
        <f t="shared" si="59"/>
        <v/>
      </c>
      <c r="CR177" s="68"/>
      <c r="CS177" s="68" t="str">
        <f t="shared" si="1184"/>
        <v/>
      </c>
      <c r="CT177" s="68" t="str">
        <f t="shared" si="1185"/>
        <v/>
      </c>
      <c r="CU177" s="65">
        <f t="shared" si="1186"/>
        <v>854081</v>
      </c>
      <c r="CV177" s="68" t="str">
        <f t="shared" si="1187"/>
        <v/>
      </c>
      <c r="CW177" s="67" t="str">
        <f t="shared" si="64"/>
        <v/>
      </c>
      <c r="CX177" s="68"/>
      <c r="CY177" s="68" t="str">
        <f t="shared" si="1188"/>
        <v/>
      </c>
      <c r="CZ177" s="68" t="str">
        <f t="shared" si="1189"/>
        <v/>
      </c>
      <c r="DA177" s="65">
        <f t="shared" si="1190"/>
        <v>0</v>
      </c>
      <c r="DB177" s="68" t="str">
        <f t="shared" si="1191"/>
        <v/>
      </c>
      <c r="DC177" s="67" t="str">
        <f t="shared" si="69"/>
        <v/>
      </c>
      <c r="DD177" s="68"/>
      <c r="DE177" s="68" t="str">
        <f t="shared" si="1192"/>
        <v/>
      </c>
      <c r="DF177" s="51" t="str">
        <f t="shared" si="1193"/>
        <v/>
      </c>
      <c r="DG177" s="65">
        <f t="shared" si="1194"/>
        <v>0</v>
      </c>
      <c r="DH177" s="51" t="str">
        <f t="shared" si="1195"/>
        <v/>
      </c>
      <c r="DI177" s="69" t="str">
        <f t="shared" si="74"/>
        <v/>
      </c>
      <c r="DJ177" s="51"/>
      <c r="DK177" s="51" t="str">
        <f t="shared" si="1196"/>
        <v/>
      </c>
      <c r="DL177" s="51" t="str">
        <f t="shared" si="1197"/>
        <v/>
      </c>
      <c r="DM177" s="65">
        <f t="shared" si="1198"/>
        <v>0</v>
      </c>
      <c r="DN177" s="51" t="str">
        <f t="shared" si="1199"/>
        <v/>
      </c>
      <c r="DO177" s="69" t="str">
        <f t="shared" si="79"/>
        <v/>
      </c>
      <c r="DP177" s="51"/>
      <c r="DQ177" s="51"/>
      <c r="DR177" s="51"/>
      <c r="DS177" s="51"/>
      <c r="DT177" s="51"/>
      <c r="DU177" s="181"/>
    </row>
    <row r="178" spans="1:125" ht="15" x14ac:dyDescent="0.25">
      <c r="A178" s="50">
        <v>2017</v>
      </c>
      <c r="B178" s="51" t="s">
        <v>595</v>
      </c>
      <c r="C178" s="50" t="s">
        <v>596</v>
      </c>
      <c r="D178" s="170" t="s">
        <v>193</v>
      </c>
      <c r="E178" s="50" t="s">
        <v>7</v>
      </c>
      <c r="F178" s="54">
        <v>535721</v>
      </c>
      <c r="G178" s="54">
        <v>2190413</v>
      </c>
      <c r="H178" s="54">
        <v>460078</v>
      </c>
      <c r="I178" s="55">
        <v>4332650</v>
      </c>
      <c r="J178" s="50"/>
      <c r="K178" s="50" t="s">
        <v>2032</v>
      </c>
      <c r="L178" s="58" t="s">
        <v>2032</v>
      </c>
      <c r="M178" s="58" t="s">
        <v>2032</v>
      </c>
      <c r="N178" s="58" t="s">
        <v>2032</v>
      </c>
      <c r="O178" s="58" t="s">
        <v>2032</v>
      </c>
      <c r="P178" s="59"/>
      <c r="Q178" s="60">
        <v>3551247</v>
      </c>
      <c r="R178" s="60">
        <v>781403</v>
      </c>
      <c r="S178" s="60">
        <v>0</v>
      </c>
      <c r="T178" s="60">
        <v>0</v>
      </c>
      <c r="U178" s="60">
        <v>0</v>
      </c>
      <c r="V178" s="79"/>
      <c r="W178" s="90">
        <f t="shared" si="857"/>
        <v>4332650</v>
      </c>
      <c r="X178" s="101">
        <v>408322</v>
      </c>
      <c r="Y178" s="50"/>
      <c r="Z178" s="50"/>
      <c r="AA178" s="51" t="str">
        <f t="shared" si="1162"/>
        <v/>
      </c>
      <c r="AB178" s="68" t="str">
        <f t="shared" si="1163"/>
        <v/>
      </c>
      <c r="AC178" s="68" t="str">
        <f t="shared" si="1164"/>
        <v/>
      </c>
      <c r="AD178" s="68" t="str">
        <f t="shared" si="1165"/>
        <v/>
      </c>
      <c r="AE178" s="68" t="str">
        <f t="shared" si="1166"/>
        <v/>
      </c>
      <c r="AF178" s="68" t="str">
        <f t="shared" si="1167"/>
        <v/>
      </c>
      <c r="AG178" s="67" t="str">
        <f t="shared" si="7"/>
        <v/>
      </c>
      <c r="AH178" s="51"/>
      <c r="AI178" s="51" t="str">
        <f t="shared" si="8"/>
        <v/>
      </c>
      <c r="AJ178" s="68" t="str">
        <f t="shared" si="9"/>
        <v/>
      </c>
      <c r="AK178" s="68" t="str">
        <f t="shared" si="10"/>
        <v/>
      </c>
      <c r="AL178" s="68" t="str">
        <f t="shared" si="11"/>
        <v/>
      </c>
      <c r="AM178" s="68" t="str">
        <f t="shared" si="12"/>
        <v/>
      </c>
      <c r="AN178" s="68" t="str">
        <f t="shared" si="13"/>
        <v/>
      </c>
      <c r="AO178" s="67" t="str">
        <f t="shared" si="14"/>
        <v/>
      </c>
      <c r="AP178" s="51"/>
      <c r="AQ178" s="51" t="str">
        <f t="shared" si="15"/>
        <v/>
      </c>
      <c r="AR178" s="68" t="str">
        <f t="shared" si="16"/>
        <v/>
      </c>
      <c r="AS178" s="68" t="str">
        <f t="shared" si="17"/>
        <v/>
      </c>
      <c r="AT178" s="68" t="str">
        <f t="shared" si="18"/>
        <v/>
      </c>
      <c r="AU178" s="68" t="str">
        <f t="shared" si="19"/>
        <v/>
      </c>
      <c r="AV178" s="68" t="str">
        <f t="shared" si="20"/>
        <v/>
      </c>
      <c r="AW178" s="67" t="str">
        <f t="shared" si="21"/>
        <v/>
      </c>
      <c r="AX178" s="51"/>
      <c r="AY178" s="80">
        <f t="shared" si="22"/>
        <v>535721</v>
      </c>
      <c r="AZ178" s="68">
        <f t="shared" si="23"/>
        <v>4332650</v>
      </c>
      <c r="BA178" s="68">
        <f t="shared" si="24"/>
        <v>3551247</v>
      </c>
      <c r="BB178" s="68">
        <f t="shared" si="25"/>
        <v>781403</v>
      </c>
      <c r="BC178" s="68">
        <f t="shared" si="26"/>
        <v>0</v>
      </c>
      <c r="BD178" s="68">
        <f t="shared" si="27"/>
        <v>0</v>
      </c>
      <c r="BE178" s="68">
        <f t="shared" si="28"/>
        <v>408322</v>
      </c>
      <c r="BF178" s="51"/>
      <c r="BG178" s="69" t="str">
        <f t="shared" si="29"/>
        <v/>
      </c>
      <c r="BH178" s="67" t="str">
        <f t="shared" si="30"/>
        <v/>
      </c>
      <c r="BI178" s="67" t="str">
        <f t="shared" si="31"/>
        <v/>
      </c>
      <c r="BJ178" s="67" t="str">
        <f t="shared" si="32"/>
        <v/>
      </c>
      <c r="BK178" s="67" t="str">
        <f t="shared" si="33"/>
        <v/>
      </c>
      <c r="BL178" s="67" t="str">
        <f t="shared" si="34"/>
        <v/>
      </c>
      <c r="BM178" s="65" t="str">
        <f t="shared" si="35"/>
        <v/>
      </c>
      <c r="BN178" s="51"/>
      <c r="BO178" s="51" t="str">
        <f t="shared" si="1168"/>
        <v/>
      </c>
      <c r="BP178" s="51" t="str">
        <f t="shared" si="1169"/>
        <v/>
      </c>
      <c r="BQ178" s="51" t="str">
        <f t="shared" si="1170"/>
        <v/>
      </c>
      <c r="BR178" s="71">
        <f t="shared" si="1171"/>
        <v>535721</v>
      </c>
      <c r="BS178" s="69" t="str">
        <f t="shared" si="40"/>
        <v/>
      </c>
      <c r="BT178" s="51"/>
      <c r="BU178" s="68" t="str">
        <f t="shared" si="1172"/>
        <v/>
      </c>
      <c r="BV178" s="68" t="str">
        <f t="shared" si="1173"/>
        <v/>
      </c>
      <c r="BW178" s="68" t="str">
        <f t="shared" si="1174"/>
        <v/>
      </c>
      <c r="BX178" s="65">
        <f t="shared" si="1175"/>
        <v>4332650</v>
      </c>
      <c r="BY178" s="67" t="str">
        <f t="shared" si="44"/>
        <v/>
      </c>
      <c r="BZ178" s="68"/>
      <c r="CA178" s="65" t="str">
        <f t="shared" si="45"/>
        <v/>
      </c>
      <c r="CB178" s="67" t="str">
        <f t="shared" si="46"/>
        <v/>
      </c>
      <c r="CC178" s="67" t="str">
        <f t="shared" si="47"/>
        <v/>
      </c>
      <c r="CD178" s="67">
        <f t="shared" si="48"/>
        <v>408322</v>
      </c>
      <c r="CE178" s="67" t="str">
        <f t="shared" si="49"/>
        <v/>
      </c>
      <c r="CF178" s="68"/>
      <c r="CG178" s="68" t="str">
        <f t="shared" si="1176"/>
        <v/>
      </c>
      <c r="CH178" s="68" t="str">
        <f t="shared" si="1177"/>
        <v/>
      </c>
      <c r="CI178" s="68" t="str">
        <f t="shared" si="1178"/>
        <v/>
      </c>
      <c r="CJ178" s="65">
        <f t="shared" si="1179"/>
        <v>4332650</v>
      </c>
      <c r="CK178" s="67" t="str">
        <f t="shared" si="54"/>
        <v/>
      </c>
      <c r="CL178" s="68"/>
      <c r="CM178" s="68" t="str">
        <f t="shared" si="1180"/>
        <v/>
      </c>
      <c r="CN178" s="68" t="str">
        <f t="shared" si="1181"/>
        <v/>
      </c>
      <c r="CO178" s="68" t="str">
        <f t="shared" si="1182"/>
        <v/>
      </c>
      <c r="CP178" s="65">
        <f t="shared" si="1183"/>
        <v>3551247</v>
      </c>
      <c r="CQ178" s="67" t="str">
        <f t="shared" si="59"/>
        <v/>
      </c>
      <c r="CR178" s="68"/>
      <c r="CS178" s="68" t="str">
        <f t="shared" si="1184"/>
        <v/>
      </c>
      <c r="CT178" s="68" t="str">
        <f t="shared" si="1185"/>
        <v/>
      </c>
      <c r="CU178" s="68" t="str">
        <f t="shared" si="1186"/>
        <v/>
      </c>
      <c r="CV178" s="65">
        <f t="shared" si="1187"/>
        <v>781403</v>
      </c>
      <c r="CW178" s="67" t="str">
        <f t="shared" si="64"/>
        <v/>
      </c>
      <c r="CX178" s="68"/>
      <c r="CY178" s="68" t="str">
        <f t="shared" si="1188"/>
        <v/>
      </c>
      <c r="CZ178" s="68" t="str">
        <f t="shared" si="1189"/>
        <v/>
      </c>
      <c r="DA178" s="68" t="str">
        <f t="shared" si="1190"/>
        <v/>
      </c>
      <c r="DB178" s="65">
        <f t="shared" si="1191"/>
        <v>0</v>
      </c>
      <c r="DC178" s="67" t="str">
        <f t="shared" si="69"/>
        <v/>
      </c>
      <c r="DD178" s="68"/>
      <c r="DE178" s="68" t="str">
        <f t="shared" si="1192"/>
        <v/>
      </c>
      <c r="DF178" s="51" t="str">
        <f t="shared" si="1193"/>
        <v/>
      </c>
      <c r="DG178" s="51" t="str">
        <f t="shared" si="1194"/>
        <v/>
      </c>
      <c r="DH178" s="65">
        <f t="shared" si="1195"/>
        <v>0</v>
      </c>
      <c r="DI178" s="69" t="str">
        <f t="shared" si="74"/>
        <v/>
      </c>
      <c r="DJ178" s="51"/>
      <c r="DK178" s="51" t="str">
        <f t="shared" si="1196"/>
        <v/>
      </c>
      <c r="DL178" s="51" t="str">
        <f t="shared" si="1197"/>
        <v/>
      </c>
      <c r="DM178" s="51" t="str">
        <f t="shared" si="1198"/>
        <v/>
      </c>
      <c r="DN178" s="65">
        <f t="shared" si="1199"/>
        <v>0</v>
      </c>
      <c r="DO178" s="69" t="str">
        <f t="shared" si="79"/>
        <v/>
      </c>
      <c r="DP178" s="51"/>
      <c r="DQ178" s="51"/>
      <c r="DR178" s="51"/>
      <c r="DS178" s="51"/>
      <c r="DT178" s="51"/>
      <c r="DU178" s="181"/>
    </row>
    <row r="179" spans="1:125" ht="15" x14ac:dyDescent="0.25">
      <c r="A179" s="56">
        <v>2018</v>
      </c>
      <c r="B179" s="51" t="s">
        <v>595</v>
      </c>
      <c r="C179" s="50" t="s">
        <v>596</v>
      </c>
      <c r="D179" s="170" t="s">
        <v>193</v>
      </c>
      <c r="E179" s="50" t="s">
        <v>7</v>
      </c>
      <c r="F179" s="89">
        <v>509584</v>
      </c>
      <c r="G179" s="89">
        <v>2185328</v>
      </c>
      <c r="H179" s="89">
        <v>471634</v>
      </c>
      <c r="I179" s="90">
        <v>4745375</v>
      </c>
      <c r="J179" s="56" t="s">
        <v>209</v>
      </c>
      <c r="K179" s="50" t="s">
        <v>2032</v>
      </c>
      <c r="L179" s="112">
        <v>4745375</v>
      </c>
      <c r="M179" s="58"/>
      <c r="N179" s="58"/>
      <c r="O179" s="58"/>
      <c r="P179" s="91"/>
      <c r="Q179" s="92">
        <v>3759806</v>
      </c>
      <c r="R179" s="92">
        <v>985569</v>
      </c>
      <c r="S179" s="92">
        <v>0</v>
      </c>
      <c r="T179" s="92">
        <v>0</v>
      </c>
      <c r="U179" s="94"/>
      <c r="V179" s="94"/>
      <c r="W179" s="90">
        <f t="shared" si="857"/>
        <v>4745375</v>
      </c>
      <c r="X179" s="90">
        <v>488427</v>
      </c>
      <c r="Y179" s="50"/>
      <c r="Z179" s="50"/>
      <c r="AA179" s="102"/>
      <c r="AB179" s="64"/>
      <c r="AC179" s="64"/>
      <c r="AD179" s="64"/>
      <c r="AE179" s="65"/>
      <c r="AF179" s="65"/>
      <c r="AG179" s="67" t="str">
        <f t="shared" si="7"/>
        <v/>
      </c>
      <c r="AH179" s="51"/>
      <c r="AI179" s="51" t="str">
        <f t="shared" si="8"/>
        <v/>
      </c>
      <c r="AJ179" s="68" t="str">
        <f t="shared" si="9"/>
        <v/>
      </c>
      <c r="AK179" s="68" t="str">
        <f t="shared" si="10"/>
        <v/>
      </c>
      <c r="AL179" s="68" t="str">
        <f t="shared" si="11"/>
        <v/>
      </c>
      <c r="AM179" s="68" t="str">
        <f t="shared" si="12"/>
        <v/>
      </c>
      <c r="AN179" s="68" t="str">
        <f t="shared" si="13"/>
        <v/>
      </c>
      <c r="AO179" s="67" t="str">
        <f t="shared" si="14"/>
        <v/>
      </c>
      <c r="AP179" s="51"/>
      <c r="AQ179" s="51" t="str">
        <f t="shared" si="15"/>
        <v/>
      </c>
      <c r="AR179" s="68" t="str">
        <f t="shared" si="16"/>
        <v/>
      </c>
      <c r="AS179" s="68" t="str">
        <f t="shared" si="17"/>
        <v/>
      </c>
      <c r="AT179" s="68" t="str">
        <f t="shared" si="18"/>
        <v/>
      </c>
      <c r="AU179" s="68" t="str">
        <f t="shared" si="19"/>
        <v/>
      </c>
      <c r="AV179" s="68" t="str">
        <f t="shared" si="20"/>
        <v/>
      </c>
      <c r="AW179" s="67" t="str">
        <f t="shared" si="21"/>
        <v/>
      </c>
      <c r="AX179" s="51"/>
      <c r="AY179" s="51" t="str">
        <f t="shared" si="22"/>
        <v/>
      </c>
      <c r="AZ179" s="68" t="str">
        <f t="shared" si="23"/>
        <v/>
      </c>
      <c r="BA179" s="68" t="str">
        <f t="shared" si="24"/>
        <v/>
      </c>
      <c r="BB179" s="68" t="str">
        <f t="shared" si="25"/>
        <v/>
      </c>
      <c r="BC179" s="68" t="str">
        <f t="shared" si="26"/>
        <v/>
      </c>
      <c r="BD179" s="68" t="str">
        <f t="shared" si="27"/>
        <v/>
      </c>
      <c r="BE179" s="68" t="str">
        <f t="shared" si="28"/>
        <v/>
      </c>
      <c r="BF179" s="51"/>
      <c r="BG179" s="96">
        <f t="shared" si="29"/>
        <v>509584</v>
      </c>
      <c r="BH179" s="67">
        <f t="shared" si="30"/>
        <v>4745375</v>
      </c>
      <c r="BI179" s="67">
        <f t="shared" si="31"/>
        <v>3759806</v>
      </c>
      <c r="BJ179" s="67">
        <f t="shared" si="32"/>
        <v>985569</v>
      </c>
      <c r="BK179" s="67">
        <f t="shared" si="33"/>
        <v>0</v>
      </c>
      <c r="BL179" s="67">
        <f t="shared" si="34"/>
        <v>0</v>
      </c>
      <c r="BM179" s="65">
        <f t="shared" si="35"/>
        <v>488427</v>
      </c>
      <c r="BN179" s="70"/>
      <c r="BO179" s="70"/>
      <c r="BP179" s="51"/>
      <c r="BQ179" s="51"/>
      <c r="BR179" s="51"/>
      <c r="BS179" s="96">
        <f t="shared" si="40"/>
        <v>509584</v>
      </c>
      <c r="BT179" s="70"/>
      <c r="BU179" s="65"/>
      <c r="BV179" s="68"/>
      <c r="BW179" s="68"/>
      <c r="BX179" s="68"/>
      <c r="BY179" s="67">
        <f t="shared" si="44"/>
        <v>4745375</v>
      </c>
      <c r="BZ179" s="65"/>
      <c r="CA179" s="65" t="str">
        <f t="shared" si="45"/>
        <v/>
      </c>
      <c r="CB179" s="67" t="str">
        <f t="shared" si="46"/>
        <v/>
      </c>
      <c r="CC179" s="67" t="str">
        <f t="shared" si="47"/>
        <v/>
      </c>
      <c r="CD179" s="67" t="str">
        <f t="shared" si="48"/>
        <v/>
      </c>
      <c r="CE179" s="67">
        <f t="shared" si="49"/>
        <v>488427</v>
      </c>
      <c r="CF179" s="65"/>
      <c r="CG179" s="65"/>
      <c r="CH179" s="68"/>
      <c r="CI179" s="68"/>
      <c r="CJ179" s="68"/>
      <c r="CK179" s="67">
        <f t="shared" si="54"/>
        <v>4745375</v>
      </c>
      <c r="CL179" s="65"/>
      <c r="CM179" s="65"/>
      <c r="CN179" s="68"/>
      <c r="CO179" s="68"/>
      <c r="CP179" s="68"/>
      <c r="CQ179" s="67">
        <f t="shared" si="59"/>
        <v>3759806</v>
      </c>
      <c r="CR179" s="65"/>
      <c r="CS179" s="65"/>
      <c r="CT179" s="68"/>
      <c r="CU179" s="68"/>
      <c r="CV179" s="68"/>
      <c r="CW179" s="67">
        <f t="shared" si="64"/>
        <v>985569</v>
      </c>
      <c r="CX179" s="65"/>
      <c r="CY179" s="65"/>
      <c r="CZ179" s="68"/>
      <c r="DA179" s="68"/>
      <c r="DB179" s="68"/>
      <c r="DC179" s="67">
        <f t="shared" si="69"/>
        <v>0</v>
      </c>
      <c r="DD179" s="65"/>
      <c r="DE179" s="65"/>
      <c r="DF179" s="51"/>
      <c r="DG179" s="51"/>
      <c r="DH179" s="51"/>
      <c r="DI179" s="67">
        <f t="shared" si="74"/>
        <v>0</v>
      </c>
      <c r="DJ179" s="70"/>
      <c r="DK179" s="70"/>
      <c r="DL179" s="51"/>
      <c r="DM179" s="51"/>
      <c r="DN179" s="51"/>
      <c r="DO179" s="67">
        <f t="shared" si="79"/>
        <v>3759806</v>
      </c>
      <c r="DP179" s="51"/>
      <c r="DQ179" s="51"/>
      <c r="DR179" s="51"/>
      <c r="DS179" s="51"/>
      <c r="DT179" s="51"/>
      <c r="DU179" s="181"/>
    </row>
    <row r="180" spans="1:125" ht="15" x14ac:dyDescent="0.25">
      <c r="A180" s="50"/>
      <c r="B180" s="51"/>
      <c r="C180" s="50"/>
      <c r="D180" s="170"/>
      <c r="E180" s="50"/>
      <c r="F180" s="54"/>
      <c r="G180" s="54"/>
      <c r="H180" s="54"/>
      <c r="I180" s="55"/>
      <c r="J180" s="50"/>
      <c r="K180" s="50" t="s">
        <v>2032</v>
      </c>
      <c r="L180" s="58"/>
      <c r="M180" s="58"/>
      <c r="N180" s="58"/>
      <c r="O180" s="58"/>
      <c r="P180" s="59"/>
      <c r="Q180" s="60"/>
      <c r="R180" s="60"/>
      <c r="S180" s="60"/>
      <c r="T180" s="60"/>
      <c r="U180" s="60"/>
      <c r="V180" s="79"/>
      <c r="W180" s="90">
        <f t="shared" si="857"/>
        <v>0</v>
      </c>
      <c r="X180" s="101"/>
      <c r="Y180" s="50"/>
      <c r="Z180" s="50"/>
      <c r="AA180" s="102"/>
      <c r="AB180" s="64"/>
      <c r="AC180" s="64"/>
      <c r="AD180" s="64"/>
      <c r="AE180" s="65"/>
      <c r="AF180" s="65"/>
      <c r="AG180" s="67" t="str">
        <f t="shared" si="7"/>
        <v/>
      </c>
      <c r="AH180" s="51"/>
      <c r="AI180" s="51" t="str">
        <f t="shared" si="8"/>
        <v/>
      </c>
      <c r="AJ180" s="68" t="str">
        <f t="shared" si="9"/>
        <v/>
      </c>
      <c r="AK180" s="68" t="str">
        <f t="shared" si="10"/>
        <v/>
      </c>
      <c r="AL180" s="68" t="str">
        <f t="shared" si="11"/>
        <v/>
      </c>
      <c r="AM180" s="68" t="str">
        <f t="shared" si="12"/>
        <v/>
      </c>
      <c r="AN180" s="68" t="str">
        <f t="shared" si="13"/>
        <v/>
      </c>
      <c r="AO180" s="67" t="str">
        <f t="shared" si="14"/>
        <v/>
      </c>
      <c r="AP180" s="51"/>
      <c r="AQ180" s="51" t="str">
        <f t="shared" si="15"/>
        <v/>
      </c>
      <c r="AR180" s="68" t="str">
        <f t="shared" si="16"/>
        <v/>
      </c>
      <c r="AS180" s="68" t="str">
        <f t="shared" si="17"/>
        <v/>
      </c>
      <c r="AT180" s="68" t="str">
        <f t="shared" si="18"/>
        <v/>
      </c>
      <c r="AU180" s="68" t="str">
        <f t="shared" si="19"/>
        <v/>
      </c>
      <c r="AV180" s="68" t="str">
        <f t="shared" si="20"/>
        <v/>
      </c>
      <c r="AW180" s="67" t="str">
        <f t="shared" si="21"/>
        <v/>
      </c>
      <c r="AX180" s="51"/>
      <c r="AY180" s="51" t="str">
        <f t="shared" si="22"/>
        <v/>
      </c>
      <c r="AZ180" s="68" t="str">
        <f t="shared" si="23"/>
        <v/>
      </c>
      <c r="BA180" s="68" t="str">
        <f t="shared" si="24"/>
        <v/>
      </c>
      <c r="BB180" s="68" t="str">
        <f t="shared" si="25"/>
        <v/>
      </c>
      <c r="BC180" s="68" t="str">
        <f t="shared" si="26"/>
        <v/>
      </c>
      <c r="BD180" s="68" t="str">
        <f t="shared" si="27"/>
        <v/>
      </c>
      <c r="BE180" s="68" t="str">
        <f t="shared" si="28"/>
        <v/>
      </c>
      <c r="BF180" s="51"/>
      <c r="BG180" s="69" t="str">
        <f t="shared" si="29"/>
        <v/>
      </c>
      <c r="BH180" s="67" t="str">
        <f t="shared" si="30"/>
        <v/>
      </c>
      <c r="BI180" s="67" t="str">
        <f t="shared" si="31"/>
        <v/>
      </c>
      <c r="BJ180" s="67" t="str">
        <f t="shared" si="32"/>
        <v/>
      </c>
      <c r="BK180" s="67" t="str">
        <f t="shared" si="33"/>
        <v/>
      </c>
      <c r="BL180" s="67" t="str">
        <f t="shared" si="34"/>
        <v/>
      </c>
      <c r="BM180" s="65" t="str">
        <f t="shared" si="35"/>
        <v/>
      </c>
      <c r="BN180" s="70"/>
      <c r="BO180" s="70"/>
      <c r="BP180" s="51"/>
      <c r="BQ180" s="51"/>
      <c r="BR180" s="51"/>
      <c r="BS180" s="69" t="str">
        <f t="shared" si="40"/>
        <v/>
      </c>
      <c r="BT180" s="70"/>
      <c r="BU180" s="65"/>
      <c r="BV180" s="68"/>
      <c r="BW180" s="68"/>
      <c r="BX180" s="68"/>
      <c r="BY180" s="67" t="str">
        <f t="shared" si="44"/>
        <v/>
      </c>
      <c r="BZ180" s="65"/>
      <c r="CA180" s="65" t="str">
        <f t="shared" si="45"/>
        <v/>
      </c>
      <c r="CB180" s="67" t="str">
        <f t="shared" si="46"/>
        <v/>
      </c>
      <c r="CC180" s="67" t="str">
        <f t="shared" si="47"/>
        <v/>
      </c>
      <c r="CD180" s="67" t="str">
        <f t="shared" si="48"/>
        <v/>
      </c>
      <c r="CE180" s="67" t="str">
        <f t="shared" si="49"/>
        <v/>
      </c>
      <c r="CF180" s="65"/>
      <c r="CG180" s="65"/>
      <c r="CH180" s="68"/>
      <c r="CI180" s="68"/>
      <c r="CJ180" s="68"/>
      <c r="CK180" s="67" t="str">
        <f t="shared" si="54"/>
        <v/>
      </c>
      <c r="CL180" s="65"/>
      <c r="CM180" s="65"/>
      <c r="CN180" s="68"/>
      <c r="CO180" s="68"/>
      <c r="CP180" s="68"/>
      <c r="CQ180" s="67" t="str">
        <f t="shared" si="59"/>
        <v/>
      </c>
      <c r="CR180" s="65"/>
      <c r="CS180" s="65"/>
      <c r="CT180" s="68"/>
      <c r="CU180" s="68"/>
      <c r="CV180" s="68"/>
      <c r="CW180" s="67" t="str">
        <f t="shared" si="64"/>
        <v/>
      </c>
      <c r="CX180" s="65"/>
      <c r="CY180" s="65"/>
      <c r="CZ180" s="68"/>
      <c r="DA180" s="68"/>
      <c r="DB180" s="68"/>
      <c r="DC180" s="67" t="str">
        <f t="shared" si="69"/>
        <v/>
      </c>
      <c r="DD180" s="65"/>
      <c r="DE180" s="65"/>
      <c r="DF180" s="51"/>
      <c r="DG180" s="51"/>
      <c r="DH180" s="51"/>
      <c r="DI180" s="69" t="str">
        <f t="shared" si="74"/>
        <v/>
      </c>
      <c r="DJ180" s="70"/>
      <c r="DK180" s="70"/>
      <c r="DL180" s="51"/>
      <c r="DM180" s="51"/>
      <c r="DN180" s="51"/>
      <c r="DO180" s="69" t="str">
        <f t="shared" si="79"/>
        <v/>
      </c>
      <c r="DP180" s="51"/>
      <c r="DQ180" s="51"/>
      <c r="DR180" s="51"/>
      <c r="DS180" s="51"/>
      <c r="DT180" s="51"/>
      <c r="DU180" s="181"/>
    </row>
    <row r="181" spans="1:125" ht="15" x14ac:dyDescent="0.25">
      <c r="A181" s="50">
        <v>2014</v>
      </c>
      <c r="B181" s="51" t="s">
        <v>575</v>
      </c>
      <c r="C181" s="50" t="s">
        <v>576</v>
      </c>
      <c r="D181" s="170" t="s">
        <v>193</v>
      </c>
      <c r="E181" s="50" t="s">
        <v>7</v>
      </c>
      <c r="F181" s="54">
        <v>130134</v>
      </c>
      <c r="G181" s="54">
        <v>404783</v>
      </c>
      <c r="H181" s="54">
        <v>251564</v>
      </c>
      <c r="I181" s="55">
        <v>1806187</v>
      </c>
      <c r="J181" s="50"/>
      <c r="K181" s="50" t="s">
        <v>2032</v>
      </c>
      <c r="L181" s="58" t="s">
        <v>2032</v>
      </c>
      <c r="M181" s="58" t="s">
        <v>2032</v>
      </c>
      <c r="N181" s="58" t="s">
        <v>2032</v>
      </c>
      <c r="O181" s="58" t="s">
        <v>2032</v>
      </c>
      <c r="P181" s="59"/>
      <c r="Q181" s="60">
        <v>1398558</v>
      </c>
      <c r="R181" s="60">
        <v>317920</v>
      </c>
      <c r="S181" s="60">
        <v>89710</v>
      </c>
      <c r="T181" s="60">
        <v>0</v>
      </c>
      <c r="U181" s="60">
        <v>0</v>
      </c>
      <c r="V181" s="79"/>
      <c r="W181" s="90">
        <f t="shared" si="857"/>
        <v>1806188</v>
      </c>
      <c r="X181" s="101">
        <v>0</v>
      </c>
      <c r="Y181" s="50"/>
      <c r="Z181" s="50"/>
      <c r="AA181" s="62">
        <f t="shared" ref="AA181:AA184" si="1200">IF(A181 =2014,IF(Y181 ="",F181,""),"")</f>
        <v>130134</v>
      </c>
      <c r="AB181" s="64">
        <f t="shared" ref="AB181:AB184" si="1201">IF(A181 =2014,IF(Y181 ="",I181,""),"")</f>
        <v>1806187</v>
      </c>
      <c r="AC181" s="64">
        <f t="shared" ref="AC181:AC184" si="1202">IF(A181 =2014,IF(Y181 ="",Q181,""),"")</f>
        <v>1398558</v>
      </c>
      <c r="AD181" s="64">
        <f t="shared" ref="AD181:AD184" si="1203">IF(A181 =2014,IF(Y181 ="",R181,""),"")</f>
        <v>317920</v>
      </c>
      <c r="AE181" s="65">
        <f t="shared" ref="AE181:AE184" si="1204">IF(A181 =2014,IF(Y181 ="",S181,""),"")</f>
        <v>89710</v>
      </c>
      <c r="AF181" s="65">
        <f t="shared" ref="AF181:AF184" si="1205">IF(A181 =2014,IF(Y181 ="",T181+U181,""),"")</f>
        <v>0</v>
      </c>
      <c r="AG181" s="67">
        <f t="shared" si="7"/>
        <v>0</v>
      </c>
      <c r="AH181" s="51"/>
      <c r="AI181" s="51" t="str">
        <f t="shared" si="8"/>
        <v/>
      </c>
      <c r="AJ181" s="68" t="str">
        <f t="shared" si="9"/>
        <v/>
      </c>
      <c r="AK181" s="68" t="str">
        <f t="shared" si="10"/>
        <v/>
      </c>
      <c r="AL181" s="68" t="str">
        <f t="shared" si="11"/>
        <v/>
      </c>
      <c r="AM181" s="68" t="str">
        <f t="shared" si="12"/>
        <v/>
      </c>
      <c r="AN181" s="68" t="str">
        <f t="shared" si="13"/>
        <v/>
      </c>
      <c r="AO181" s="67" t="str">
        <f t="shared" si="14"/>
        <v/>
      </c>
      <c r="AP181" s="51"/>
      <c r="AQ181" s="51" t="str">
        <f t="shared" si="15"/>
        <v/>
      </c>
      <c r="AR181" s="68" t="str">
        <f t="shared" si="16"/>
        <v/>
      </c>
      <c r="AS181" s="68" t="str">
        <f t="shared" si="17"/>
        <v/>
      </c>
      <c r="AT181" s="68" t="str">
        <f t="shared" si="18"/>
        <v/>
      </c>
      <c r="AU181" s="68" t="str">
        <f t="shared" si="19"/>
        <v/>
      </c>
      <c r="AV181" s="68" t="str">
        <f t="shared" si="20"/>
        <v/>
      </c>
      <c r="AW181" s="67" t="str">
        <f t="shared" si="21"/>
        <v/>
      </c>
      <c r="AX181" s="51"/>
      <c r="AY181" s="51" t="str">
        <f t="shared" si="22"/>
        <v/>
      </c>
      <c r="AZ181" s="68" t="str">
        <f t="shared" si="23"/>
        <v/>
      </c>
      <c r="BA181" s="68" t="str">
        <f t="shared" si="24"/>
        <v/>
      </c>
      <c r="BB181" s="68" t="str">
        <f t="shared" si="25"/>
        <v/>
      </c>
      <c r="BC181" s="68" t="str">
        <f t="shared" si="26"/>
        <v/>
      </c>
      <c r="BD181" s="68" t="str">
        <f t="shared" si="27"/>
        <v/>
      </c>
      <c r="BE181" s="68" t="str">
        <f t="shared" si="28"/>
        <v/>
      </c>
      <c r="BF181" s="51"/>
      <c r="BG181" s="69" t="str">
        <f t="shared" si="29"/>
        <v/>
      </c>
      <c r="BH181" s="67" t="str">
        <f t="shared" si="30"/>
        <v/>
      </c>
      <c r="BI181" s="67" t="str">
        <f t="shared" si="31"/>
        <v/>
      </c>
      <c r="BJ181" s="67" t="str">
        <f t="shared" si="32"/>
        <v/>
      </c>
      <c r="BK181" s="67" t="str">
        <f t="shared" si="33"/>
        <v/>
      </c>
      <c r="BL181" s="67" t="str">
        <f t="shared" si="34"/>
        <v/>
      </c>
      <c r="BM181" s="65" t="str">
        <f t="shared" si="35"/>
        <v/>
      </c>
      <c r="BN181" s="70"/>
      <c r="BO181" s="71">
        <f t="shared" ref="BO181:BO184" si="1206">IF(A181 =2014,F181,"")</f>
        <v>130134</v>
      </c>
      <c r="BP181" s="51" t="str">
        <f t="shared" ref="BP181:BP184" si="1207">IF(A181 =2015,F181,"")</f>
        <v/>
      </c>
      <c r="BQ181" s="51" t="str">
        <f t="shared" ref="BQ181:BQ184" si="1208">IF(A181 =2016,F181,"")</f>
        <v/>
      </c>
      <c r="BR181" s="51" t="str">
        <f t="shared" ref="BR181:BR184" si="1209">IF(A181 =2017,F181,"")</f>
        <v/>
      </c>
      <c r="BS181" s="69" t="str">
        <f t="shared" si="40"/>
        <v/>
      </c>
      <c r="BT181" s="70"/>
      <c r="BU181" s="65">
        <f t="shared" ref="BU181:BU184" si="1210">IF(A181 =2014,I181,"")</f>
        <v>1806187</v>
      </c>
      <c r="BV181" s="68" t="str">
        <f t="shared" ref="BV181:BV184" si="1211">IF(A181 =2015,I181,"")</f>
        <v/>
      </c>
      <c r="BW181" s="68" t="str">
        <f t="shared" ref="BW181:BW184" si="1212">IF(A181 =2016,I181,"")</f>
        <v/>
      </c>
      <c r="BX181" s="68" t="str">
        <f t="shared" ref="BX181:BX184" si="1213">IF(A181 =2017,I181,"")</f>
        <v/>
      </c>
      <c r="BY181" s="67" t="str">
        <f t="shared" si="44"/>
        <v/>
      </c>
      <c r="BZ181" s="65"/>
      <c r="CA181" s="65">
        <f t="shared" si="45"/>
        <v>0</v>
      </c>
      <c r="CB181" s="67" t="str">
        <f t="shared" si="46"/>
        <v/>
      </c>
      <c r="CC181" s="67" t="str">
        <f t="shared" si="47"/>
        <v/>
      </c>
      <c r="CD181" s="67" t="str">
        <f t="shared" si="48"/>
        <v/>
      </c>
      <c r="CE181" s="67" t="str">
        <f t="shared" si="49"/>
        <v/>
      </c>
      <c r="CF181" s="65"/>
      <c r="CG181" s="65">
        <f t="shared" ref="CG181:CG184" si="1214">IF(A181 =2014,Q181+R181+S181+T181+U181,"")</f>
        <v>1806188</v>
      </c>
      <c r="CH181" s="68" t="str">
        <f t="shared" ref="CH181:CH184" si="1215">IF(A181 =2015,Q181+R181+S181+T181+U181,"")</f>
        <v/>
      </c>
      <c r="CI181" s="68" t="str">
        <f t="shared" ref="CI181:CI184" si="1216">IF(A181 =2016,Q181+R181+S181+T181+U181,"")</f>
        <v/>
      </c>
      <c r="CJ181" s="68" t="str">
        <f t="shared" ref="CJ181:CJ184" si="1217">IF(A181 =2017,Q181+R181+S181+T181+U181,"")</f>
        <v/>
      </c>
      <c r="CK181" s="67" t="str">
        <f t="shared" si="54"/>
        <v/>
      </c>
      <c r="CL181" s="65"/>
      <c r="CM181" s="65">
        <f t="shared" ref="CM181:CM184" si="1218">IF(A181 =2014,Q181,"")</f>
        <v>1398558</v>
      </c>
      <c r="CN181" s="68" t="str">
        <f t="shared" ref="CN181:CN184" si="1219">IF(A181 =2015,Q181,"")</f>
        <v/>
      </c>
      <c r="CO181" s="68" t="str">
        <f t="shared" ref="CO181:CO184" si="1220">IF(A181 =2016,Q181,"")</f>
        <v/>
      </c>
      <c r="CP181" s="68" t="str">
        <f t="shared" ref="CP181:CP184" si="1221">IF(A181 =2017,Q181,"")</f>
        <v/>
      </c>
      <c r="CQ181" s="67" t="str">
        <f t="shared" si="59"/>
        <v/>
      </c>
      <c r="CR181" s="65"/>
      <c r="CS181" s="65">
        <f t="shared" ref="CS181:CS184" si="1222">IF(A181 =2014,R181,"")</f>
        <v>317920</v>
      </c>
      <c r="CT181" s="68" t="str">
        <f t="shared" ref="CT181:CT184" si="1223">IF(A181 =2015,R181,"")</f>
        <v/>
      </c>
      <c r="CU181" s="68" t="str">
        <f t="shared" ref="CU181:CU184" si="1224">IF(A181 =2016,R181,"")</f>
        <v/>
      </c>
      <c r="CV181" s="68" t="str">
        <f t="shared" ref="CV181:CV184" si="1225">IF(A181 =2017,R181,"")</f>
        <v/>
      </c>
      <c r="CW181" s="67" t="str">
        <f t="shared" si="64"/>
        <v/>
      </c>
      <c r="CX181" s="65"/>
      <c r="CY181" s="65">
        <f t="shared" ref="CY181:CY184" si="1226">IF(A181 =2014,S181,"")</f>
        <v>89710</v>
      </c>
      <c r="CZ181" s="68" t="str">
        <f t="shared" ref="CZ181:CZ184" si="1227">IF(A181 =2015,S181,"")</f>
        <v/>
      </c>
      <c r="DA181" s="68" t="str">
        <f t="shared" ref="DA181:DA184" si="1228">IF(A181 =2016,S181,"")</f>
        <v/>
      </c>
      <c r="DB181" s="68" t="str">
        <f t="shared" ref="DB181:DB184" si="1229">IF(A181 =2017,S181,"")</f>
        <v/>
      </c>
      <c r="DC181" s="67" t="str">
        <f t="shared" si="69"/>
        <v/>
      </c>
      <c r="DD181" s="65"/>
      <c r="DE181" s="65">
        <f t="shared" ref="DE181:DE184" si="1230">IF(A181 =2014,T181,"")</f>
        <v>0</v>
      </c>
      <c r="DF181" s="51" t="str">
        <f t="shared" ref="DF181:DF184" si="1231">IF(A181 =2015,T181,"")</f>
        <v/>
      </c>
      <c r="DG181" s="51" t="str">
        <f t="shared" ref="DG181:DG184" si="1232">IF(A181 =2016,T181,"")</f>
        <v/>
      </c>
      <c r="DH181" s="51" t="str">
        <f t="shared" ref="DH181:DH184" si="1233">IF(A181 =2017,T181,"")</f>
        <v/>
      </c>
      <c r="DI181" s="69" t="str">
        <f t="shared" si="74"/>
        <v/>
      </c>
      <c r="DJ181" s="70"/>
      <c r="DK181" s="65">
        <f t="shared" ref="DK181:DK184" si="1234">IF(A181 =2014,U181,"")</f>
        <v>0</v>
      </c>
      <c r="DL181" s="51" t="str">
        <f t="shared" ref="DL181:DL184" si="1235">IF(A181 =2015,U181,"")</f>
        <v/>
      </c>
      <c r="DM181" s="51" t="str">
        <f t="shared" ref="DM181:DM184" si="1236">IF(A181 =2016,U181,"")</f>
        <v/>
      </c>
      <c r="DN181" s="51" t="str">
        <f t="shared" ref="DN181:DN184" si="1237">IF(A181 =2017,U181,"")</f>
        <v/>
      </c>
      <c r="DO181" s="69" t="str">
        <f t="shared" si="79"/>
        <v/>
      </c>
      <c r="DP181" s="51"/>
      <c r="DQ181" s="51"/>
      <c r="DR181" s="51"/>
      <c r="DS181" s="51"/>
      <c r="DT181" s="51"/>
      <c r="DU181" s="181"/>
    </row>
    <row r="182" spans="1:125" ht="15" x14ac:dyDescent="0.25">
      <c r="A182" s="50">
        <v>2015</v>
      </c>
      <c r="B182" s="51" t="s">
        <v>575</v>
      </c>
      <c r="C182" s="50" t="s">
        <v>576</v>
      </c>
      <c r="D182" s="170" t="s">
        <v>193</v>
      </c>
      <c r="E182" s="50" t="s">
        <v>7</v>
      </c>
      <c r="F182" s="54">
        <v>112398</v>
      </c>
      <c r="G182" s="54">
        <v>398555</v>
      </c>
      <c r="H182" s="54">
        <v>213993</v>
      </c>
      <c r="I182" s="55">
        <v>1663188</v>
      </c>
      <c r="J182" s="50"/>
      <c r="K182" s="50" t="s">
        <v>2032</v>
      </c>
      <c r="L182" s="58" t="s">
        <v>2032</v>
      </c>
      <c r="M182" s="58" t="s">
        <v>2032</v>
      </c>
      <c r="N182" s="58" t="s">
        <v>2032</v>
      </c>
      <c r="O182" s="58" t="s">
        <v>2032</v>
      </c>
      <c r="P182" s="59"/>
      <c r="Q182" s="60">
        <v>1206566</v>
      </c>
      <c r="R182" s="60">
        <v>358441</v>
      </c>
      <c r="S182" s="60">
        <v>76484</v>
      </c>
      <c r="T182" s="60">
        <v>0</v>
      </c>
      <c r="U182" s="60">
        <v>39096</v>
      </c>
      <c r="V182" s="79"/>
      <c r="W182" s="90">
        <f t="shared" si="857"/>
        <v>1680587</v>
      </c>
      <c r="X182" s="101">
        <v>0</v>
      </c>
      <c r="Y182" s="50"/>
      <c r="Z182" s="50"/>
      <c r="AA182" s="51" t="str">
        <f t="shared" si="1200"/>
        <v/>
      </c>
      <c r="AB182" s="68" t="str">
        <f t="shared" si="1201"/>
        <v/>
      </c>
      <c r="AC182" s="68" t="str">
        <f t="shared" si="1202"/>
        <v/>
      </c>
      <c r="AD182" s="68" t="str">
        <f t="shared" si="1203"/>
        <v/>
      </c>
      <c r="AE182" s="68" t="str">
        <f t="shared" si="1204"/>
        <v/>
      </c>
      <c r="AF182" s="68" t="str">
        <f t="shared" si="1205"/>
        <v/>
      </c>
      <c r="AG182" s="67" t="str">
        <f t="shared" si="7"/>
        <v/>
      </c>
      <c r="AH182" s="51"/>
      <c r="AI182" s="80">
        <f t="shared" si="8"/>
        <v>112398</v>
      </c>
      <c r="AJ182" s="68">
        <f t="shared" si="9"/>
        <v>1663188</v>
      </c>
      <c r="AK182" s="68">
        <f t="shared" si="10"/>
        <v>1206566</v>
      </c>
      <c r="AL182" s="68">
        <f t="shared" si="11"/>
        <v>358441</v>
      </c>
      <c r="AM182" s="68">
        <f t="shared" si="12"/>
        <v>76484</v>
      </c>
      <c r="AN182" s="68">
        <f t="shared" si="13"/>
        <v>39096</v>
      </c>
      <c r="AO182" s="67">
        <f t="shared" si="14"/>
        <v>0</v>
      </c>
      <c r="AP182" s="51"/>
      <c r="AQ182" s="51" t="str">
        <f t="shared" si="15"/>
        <v/>
      </c>
      <c r="AR182" s="68" t="str">
        <f t="shared" si="16"/>
        <v/>
      </c>
      <c r="AS182" s="68" t="str">
        <f t="shared" si="17"/>
        <v/>
      </c>
      <c r="AT182" s="68" t="str">
        <f t="shared" si="18"/>
        <v/>
      </c>
      <c r="AU182" s="68" t="str">
        <f t="shared" si="19"/>
        <v/>
      </c>
      <c r="AV182" s="68" t="str">
        <f t="shared" si="20"/>
        <v/>
      </c>
      <c r="AW182" s="67" t="str">
        <f t="shared" si="21"/>
        <v/>
      </c>
      <c r="AX182" s="51"/>
      <c r="AY182" s="51" t="str">
        <f t="shared" si="22"/>
        <v/>
      </c>
      <c r="AZ182" s="68" t="str">
        <f t="shared" si="23"/>
        <v/>
      </c>
      <c r="BA182" s="68" t="str">
        <f t="shared" si="24"/>
        <v/>
      </c>
      <c r="BB182" s="68" t="str">
        <f t="shared" si="25"/>
        <v/>
      </c>
      <c r="BC182" s="68" t="str">
        <f t="shared" si="26"/>
        <v/>
      </c>
      <c r="BD182" s="68" t="str">
        <f t="shared" si="27"/>
        <v/>
      </c>
      <c r="BE182" s="68" t="str">
        <f t="shared" si="28"/>
        <v/>
      </c>
      <c r="BF182" s="51"/>
      <c r="BG182" s="69" t="str">
        <f t="shared" si="29"/>
        <v/>
      </c>
      <c r="BH182" s="67" t="str">
        <f t="shared" si="30"/>
        <v/>
      </c>
      <c r="BI182" s="67" t="str">
        <f t="shared" si="31"/>
        <v/>
      </c>
      <c r="BJ182" s="67" t="str">
        <f t="shared" si="32"/>
        <v/>
      </c>
      <c r="BK182" s="67" t="str">
        <f t="shared" si="33"/>
        <v/>
      </c>
      <c r="BL182" s="67" t="str">
        <f t="shared" si="34"/>
        <v/>
      </c>
      <c r="BM182" s="65" t="str">
        <f t="shared" si="35"/>
        <v/>
      </c>
      <c r="BN182" s="51"/>
      <c r="BO182" s="51" t="str">
        <f t="shared" si="1206"/>
        <v/>
      </c>
      <c r="BP182" s="71">
        <f t="shared" si="1207"/>
        <v>112398</v>
      </c>
      <c r="BQ182" s="51" t="str">
        <f t="shared" si="1208"/>
        <v/>
      </c>
      <c r="BR182" s="51" t="str">
        <f t="shared" si="1209"/>
        <v/>
      </c>
      <c r="BS182" s="69" t="str">
        <f t="shared" si="40"/>
        <v/>
      </c>
      <c r="BT182" s="51"/>
      <c r="BU182" s="68" t="str">
        <f t="shared" si="1210"/>
        <v/>
      </c>
      <c r="BV182" s="65">
        <f t="shared" si="1211"/>
        <v>1663188</v>
      </c>
      <c r="BW182" s="68" t="str">
        <f t="shared" si="1212"/>
        <v/>
      </c>
      <c r="BX182" s="68" t="str">
        <f t="shared" si="1213"/>
        <v/>
      </c>
      <c r="BY182" s="67" t="str">
        <f t="shared" si="44"/>
        <v/>
      </c>
      <c r="BZ182" s="68"/>
      <c r="CA182" s="65" t="str">
        <f t="shared" si="45"/>
        <v/>
      </c>
      <c r="CB182" s="67">
        <f t="shared" si="46"/>
        <v>0</v>
      </c>
      <c r="CC182" s="67" t="str">
        <f t="shared" si="47"/>
        <v/>
      </c>
      <c r="CD182" s="67" t="str">
        <f t="shared" si="48"/>
        <v/>
      </c>
      <c r="CE182" s="67" t="str">
        <f t="shared" si="49"/>
        <v/>
      </c>
      <c r="CF182" s="68"/>
      <c r="CG182" s="68" t="str">
        <f t="shared" si="1214"/>
        <v/>
      </c>
      <c r="CH182" s="65">
        <f t="shared" si="1215"/>
        <v>1680587</v>
      </c>
      <c r="CI182" s="68" t="str">
        <f t="shared" si="1216"/>
        <v/>
      </c>
      <c r="CJ182" s="68" t="str">
        <f t="shared" si="1217"/>
        <v/>
      </c>
      <c r="CK182" s="67" t="str">
        <f t="shared" si="54"/>
        <v/>
      </c>
      <c r="CL182" s="68"/>
      <c r="CM182" s="68" t="str">
        <f t="shared" si="1218"/>
        <v/>
      </c>
      <c r="CN182" s="65">
        <f t="shared" si="1219"/>
        <v>1206566</v>
      </c>
      <c r="CO182" s="68" t="str">
        <f t="shared" si="1220"/>
        <v/>
      </c>
      <c r="CP182" s="68" t="str">
        <f t="shared" si="1221"/>
        <v/>
      </c>
      <c r="CQ182" s="67" t="str">
        <f t="shared" si="59"/>
        <v/>
      </c>
      <c r="CR182" s="68"/>
      <c r="CS182" s="68" t="str">
        <f t="shared" si="1222"/>
        <v/>
      </c>
      <c r="CT182" s="65">
        <f t="shared" si="1223"/>
        <v>358441</v>
      </c>
      <c r="CU182" s="68" t="str">
        <f t="shared" si="1224"/>
        <v/>
      </c>
      <c r="CV182" s="68" t="str">
        <f t="shared" si="1225"/>
        <v/>
      </c>
      <c r="CW182" s="67" t="str">
        <f t="shared" si="64"/>
        <v/>
      </c>
      <c r="CX182" s="68"/>
      <c r="CY182" s="68" t="str">
        <f t="shared" si="1226"/>
        <v/>
      </c>
      <c r="CZ182" s="65">
        <f t="shared" si="1227"/>
        <v>76484</v>
      </c>
      <c r="DA182" s="68" t="str">
        <f t="shared" si="1228"/>
        <v/>
      </c>
      <c r="DB182" s="68" t="str">
        <f t="shared" si="1229"/>
        <v/>
      </c>
      <c r="DC182" s="67" t="str">
        <f t="shared" si="69"/>
        <v/>
      </c>
      <c r="DD182" s="68"/>
      <c r="DE182" s="68" t="str">
        <f t="shared" si="1230"/>
        <v/>
      </c>
      <c r="DF182" s="65">
        <f t="shared" si="1231"/>
        <v>0</v>
      </c>
      <c r="DG182" s="51" t="str">
        <f t="shared" si="1232"/>
        <v/>
      </c>
      <c r="DH182" s="51" t="str">
        <f t="shared" si="1233"/>
        <v/>
      </c>
      <c r="DI182" s="69" t="str">
        <f t="shared" si="74"/>
        <v/>
      </c>
      <c r="DJ182" s="51"/>
      <c r="DK182" s="51" t="str">
        <f t="shared" si="1234"/>
        <v/>
      </c>
      <c r="DL182" s="65">
        <f t="shared" si="1235"/>
        <v>39096</v>
      </c>
      <c r="DM182" s="51" t="str">
        <f t="shared" si="1236"/>
        <v/>
      </c>
      <c r="DN182" s="51" t="str">
        <f t="shared" si="1237"/>
        <v/>
      </c>
      <c r="DO182" s="69" t="str">
        <f t="shared" si="79"/>
        <v/>
      </c>
      <c r="DP182" s="51"/>
      <c r="DQ182" s="51"/>
      <c r="DR182" s="51"/>
      <c r="DS182" s="51"/>
      <c r="DT182" s="51"/>
      <c r="DU182" s="181"/>
    </row>
    <row r="183" spans="1:125" ht="15" x14ac:dyDescent="0.25">
      <c r="A183" s="50">
        <v>2016</v>
      </c>
      <c r="B183" s="51" t="s">
        <v>575</v>
      </c>
      <c r="C183" s="50" t="s">
        <v>576</v>
      </c>
      <c r="D183" s="170" t="s">
        <v>193</v>
      </c>
      <c r="E183" s="50" t="s">
        <v>7</v>
      </c>
      <c r="F183" s="54">
        <v>108005</v>
      </c>
      <c r="G183" s="54" t="s">
        <v>364</v>
      </c>
      <c r="H183" s="54">
        <v>207555</v>
      </c>
      <c r="I183" s="55">
        <v>1573778</v>
      </c>
      <c r="J183" s="50"/>
      <c r="K183" s="50" t="s">
        <v>2032</v>
      </c>
      <c r="L183" s="58" t="s">
        <v>2032</v>
      </c>
      <c r="M183" s="58" t="s">
        <v>2032</v>
      </c>
      <c r="N183" s="58" t="s">
        <v>2032</v>
      </c>
      <c r="O183" s="58" t="s">
        <v>2032</v>
      </c>
      <c r="P183" s="59"/>
      <c r="Q183" s="60">
        <v>1303994</v>
      </c>
      <c r="R183" s="60">
        <v>335496</v>
      </c>
      <c r="S183" s="60">
        <v>63520</v>
      </c>
      <c r="T183" s="60">
        <v>0</v>
      </c>
      <c r="U183" s="60">
        <v>0</v>
      </c>
      <c r="V183" s="79"/>
      <c r="W183" s="90">
        <f t="shared" si="857"/>
        <v>1703010</v>
      </c>
      <c r="X183" s="101">
        <v>0</v>
      </c>
      <c r="Y183" s="50"/>
      <c r="Z183" s="50"/>
      <c r="AA183" s="51" t="str">
        <f t="shared" si="1200"/>
        <v/>
      </c>
      <c r="AB183" s="68" t="str">
        <f t="shared" si="1201"/>
        <v/>
      </c>
      <c r="AC183" s="68" t="str">
        <f t="shared" si="1202"/>
        <v/>
      </c>
      <c r="AD183" s="68" t="str">
        <f t="shared" si="1203"/>
        <v/>
      </c>
      <c r="AE183" s="68" t="str">
        <f t="shared" si="1204"/>
        <v/>
      </c>
      <c r="AF183" s="68" t="str">
        <f t="shared" si="1205"/>
        <v/>
      </c>
      <c r="AG183" s="67" t="str">
        <f t="shared" si="7"/>
        <v/>
      </c>
      <c r="AH183" s="51"/>
      <c r="AI183" s="51" t="str">
        <f t="shared" si="8"/>
        <v/>
      </c>
      <c r="AJ183" s="68" t="str">
        <f t="shared" si="9"/>
        <v/>
      </c>
      <c r="AK183" s="68" t="str">
        <f t="shared" si="10"/>
        <v/>
      </c>
      <c r="AL183" s="68" t="str">
        <f t="shared" si="11"/>
        <v/>
      </c>
      <c r="AM183" s="68" t="str">
        <f t="shared" si="12"/>
        <v/>
      </c>
      <c r="AN183" s="68" t="str">
        <f t="shared" si="13"/>
        <v/>
      </c>
      <c r="AO183" s="67" t="str">
        <f t="shared" si="14"/>
        <v/>
      </c>
      <c r="AP183" s="51"/>
      <c r="AQ183" s="80">
        <f t="shared" si="15"/>
        <v>108005</v>
      </c>
      <c r="AR183" s="68">
        <f t="shared" si="16"/>
        <v>1573778</v>
      </c>
      <c r="AS183" s="68">
        <f t="shared" si="17"/>
        <v>1303994</v>
      </c>
      <c r="AT183" s="68">
        <f t="shared" si="18"/>
        <v>335496</v>
      </c>
      <c r="AU183" s="68">
        <f t="shared" si="19"/>
        <v>63520</v>
      </c>
      <c r="AV183" s="68">
        <f t="shared" si="20"/>
        <v>0</v>
      </c>
      <c r="AW183" s="67">
        <f t="shared" si="21"/>
        <v>0</v>
      </c>
      <c r="AX183" s="51"/>
      <c r="AY183" s="51" t="str">
        <f t="shared" si="22"/>
        <v/>
      </c>
      <c r="AZ183" s="68" t="str">
        <f t="shared" si="23"/>
        <v/>
      </c>
      <c r="BA183" s="68" t="str">
        <f t="shared" si="24"/>
        <v/>
      </c>
      <c r="BB183" s="68" t="str">
        <f t="shared" si="25"/>
        <v/>
      </c>
      <c r="BC183" s="68" t="str">
        <f t="shared" si="26"/>
        <v/>
      </c>
      <c r="BD183" s="68" t="str">
        <f t="shared" si="27"/>
        <v/>
      </c>
      <c r="BE183" s="68" t="str">
        <f t="shared" si="28"/>
        <v/>
      </c>
      <c r="BF183" s="51"/>
      <c r="BG183" s="69" t="str">
        <f t="shared" si="29"/>
        <v/>
      </c>
      <c r="BH183" s="67" t="str">
        <f t="shared" si="30"/>
        <v/>
      </c>
      <c r="BI183" s="67" t="str">
        <f t="shared" si="31"/>
        <v/>
      </c>
      <c r="BJ183" s="67" t="str">
        <f t="shared" si="32"/>
        <v/>
      </c>
      <c r="BK183" s="67" t="str">
        <f t="shared" si="33"/>
        <v/>
      </c>
      <c r="BL183" s="67" t="str">
        <f t="shared" si="34"/>
        <v/>
      </c>
      <c r="BM183" s="65" t="str">
        <f t="shared" si="35"/>
        <v/>
      </c>
      <c r="BN183" s="51"/>
      <c r="BO183" s="51" t="str">
        <f t="shared" si="1206"/>
        <v/>
      </c>
      <c r="BP183" s="51" t="str">
        <f t="shared" si="1207"/>
        <v/>
      </c>
      <c r="BQ183" s="71">
        <f t="shared" si="1208"/>
        <v>108005</v>
      </c>
      <c r="BR183" s="51" t="str">
        <f t="shared" si="1209"/>
        <v/>
      </c>
      <c r="BS183" s="69" t="str">
        <f t="shared" si="40"/>
        <v/>
      </c>
      <c r="BT183" s="51"/>
      <c r="BU183" s="68" t="str">
        <f t="shared" si="1210"/>
        <v/>
      </c>
      <c r="BV183" s="68" t="str">
        <f t="shared" si="1211"/>
        <v/>
      </c>
      <c r="BW183" s="65">
        <f t="shared" si="1212"/>
        <v>1573778</v>
      </c>
      <c r="BX183" s="68" t="str">
        <f t="shared" si="1213"/>
        <v/>
      </c>
      <c r="BY183" s="67" t="str">
        <f t="shared" si="44"/>
        <v/>
      </c>
      <c r="BZ183" s="68"/>
      <c r="CA183" s="65" t="str">
        <f t="shared" si="45"/>
        <v/>
      </c>
      <c r="CB183" s="67" t="str">
        <f t="shared" si="46"/>
        <v/>
      </c>
      <c r="CC183" s="67">
        <f t="shared" si="47"/>
        <v>0</v>
      </c>
      <c r="CD183" s="67" t="str">
        <f t="shared" si="48"/>
        <v/>
      </c>
      <c r="CE183" s="67" t="str">
        <f t="shared" si="49"/>
        <v/>
      </c>
      <c r="CF183" s="68"/>
      <c r="CG183" s="68" t="str">
        <f t="shared" si="1214"/>
        <v/>
      </c>
      <c r="CH183" s="68" t="str">
        <f t="shared" si="1215"/>
        <v/>
      </c>
      <c r="CI183" s="65">
        <f t="shared" si="1216"/>
        <v>1703010</v>
      </c>
      <c r="CJ183" s="68" t="str">
        <f t="shared" si="1217"/>
        <v/>
      </c>
      <c r="CK183" s="67" t="str">
        <f t="shared" si="54"/>
        <v/>
      </c>
      <c r="CL183" s="68"/>
      <c r="CM183" s="68" t="str">
        <f t="shared" si="1218"/>
        <v/>
      </c>
      <c r="CN183" s="68" t="str">
        <f t="shared" si="1219"/>
        <v/>
      </c>
      <c r="CO183" s="65">
        <f t="shared" si="1220"/>
        <v>1303994</v>
      </c>
      <c r="CP183" s="68" t="str">
        <f t="shared" si="1221"/>
        <v/>
      </c>
      <c r="CQ183" s="67" t="str">
        <f t="shared" si="59"/>
        <v/>
      </c>
      <c r="CR183" s="68"/>
      <c r="CS183" s="68" t="str">
        <f t="shared" si="1222"/>
        <v/>
      </c>
      <c r="CT183" s="68" t="str">
        <f t="shared" si="1223"/>
        <v/>
      </c>
      <c r="CU183" s="65">
        <f t="shared" si="1224"/>
        <v>335496</v>
      </c>
      <c r="CV183" s="68" t="str">
        <f t="shared" si="1225"/>
        <v/>
      </c>
      <c r="CW183" s="67" t="str">
        <f t="shared" si="64"/>
        <v/>
      </c>
      <c r="CX183" s="68"/>
      <c r="CY183" s="68" t="str">
        <f t="shared" si="1226"/>
        <v/>
      </c>
      <c r="CZ183" s="68" t="str">
        <f t="shared" si="1227"/>
        <v/>
      </c>
      <c r="DA183" s="65">
        <f t="shared" si="1228"/>
        <v>63520</v>
      </c>
      <c r="DB183" s="68" t="str">
        <f t="shared" si="1229"/>
        <v/>
      </c>
      <c r="DC183" s="67" t="str">
        <f t="shared" si="69"/>
        <v/>
      </c>
      <c r="DD183" s="68"/>
      <c r="DE183" s="68" t="str">
        <f t="shared" si="1230"/>
        <v/>
      </c>
      <c r="DF183" s="51" t="str">
        <f t="shared" si="1231"/>
        <v/>
      </c>
      <c r="DG183" s="65">
        <f t="shared" si="1232"/>
        <v>0</v>
      </c>
      <c r="DH183" s="51" t="str">
        <f t="shared" si="1233"/>
        <v/>
      </c>
      <c r="DI183" s="69" t="str">
        <f t="shared" si="74"/>
        <v/>
      </c>
      <c r="DJ183" s="51"/>
      <c r="DK183" s="51" t="str">
        <f t="shared" si="1234"/>
        <v/>
      </c>
      <c r="DL183" s="51" t="str">
        <f t="shared" si="1235"/>
        <v/>
      </c>
      <c r="DM183" s="65">
        <f t="shared" si="1236"/>
        <v>0</v>
      </c>
      <c r="DN183" s="51" t="str">
        <f t="shared" si="1237"/>
        <v/>
      </c>
      <c r="DO183" s="69" t="str">
        <f t="shared" si="79"/>
        <v/>
      </c>
      <c r="DP183" s="51"/>
      <c r="DQ183" s="51"/>
      <c r="DR183" s="51"/>
      <c r="DS183" s="51"/>
      <c r="DT183" s="51"/>
      <c r="DU183" s="181"/>
    </row>
    <row r="184" spans="1:125" ht="15" x14ac:dyDescent="0.25">
      <c r="A184" s="50">
        <v>2017</v>
      </c>
      <c r="B184" s="51" t="s">
        <v>575</v>
      </c>
      <c r="C184" s="50" t="s">
        <v>576</v>
      </c>
      <c r="D184" s="170" t="s">
        <v>193</v>
      </c>
      <c r="E184" s="50" t="s">
        <v>7</v>
      </c>
      <c r="F184" s="54">
        <v>67228</v>
      </c>
      <c r="G184" s="54" t="s">
        <v>364</v>
      </c>
      <c r="H184" s="54">
        <v>253221</v>
      </c>
      <c r="I184" s="55">
        <v>1675466</v>
      </c>
      <c r="J184" s="50"/>
      <c r="K184" s="50" t="s">
        <v>2032</v>
      </c>
      <c r="L184" s="58" t="s">
        <v>2032</v>
      </c>
      <c r="M184" s="58" t="s">
        <v>2032</v>
      </c>
      <c r="N184" s="58" t="s">
        <v>2032</v>
      </c>
      <c r="O184" s="58" t="s">
        <v>2032</v>
      </c>
      <c r="P184" s="59"/>
      <c r="Q184" s="60">
        <v>1490662</v>
      </c>
      <c r="R184" s="60">
        <v>316396</v>
      </c>
      <c r="S184" s="60">
        <v>12408</v>
      </c>
      <c r="T184" s="60">
        <v>0</v>
      </c>
      <c r="U184" s="60">
        <v>0</v>
      </c>
      <c r="V184" s="79"/>
      <c r="W184" s="90">
        <f t="shared" si="857"/>
        <v>1819466</v>
      </c>
      <c r="X184" s="101">
        <v>0</v>
      </c>
      <c r="Y184" s="50"/>
      <c r="Z184" s="50"/>
      <c r="AA184" s="51" t="str">
        <f t="shared" si="1200"/>
        <v/>
      </c>
      <c r="AB184" s="68" t="str">
        <f t="shared" si="1201"/>
        <v/>
      </c>
      <c r="AC184" s="68" t="str">
        <f t="shared" si="1202"/>
        <v/>
      </c>
      <c r="AD184" s="68" t="str">
        <f t="shared" si="1203"/>
        <v/>
      </c>
      <c r="AE184" s="68" t="str">
        <f t="shared" si="1204"/>
        <v/>
      </c>
      <c r="AF184" s="68" t="str">
        <f t="shared" si="1205"/>
        <v/>
      </c>
      <c r="AG184" s="67" t="str">
        <f t="shared" si="7"/>
        <v/>
      </c>
      <c r="AH184" s="51"/>
      <c r="AI184" s="51" t="str">
        <f t="shared" si="8"/>
        <v/>
      </c>
      <c r="AJ184" s="68" t="str">
        <f t="shared" si="9"/>
        <v/>
      </c>
      <c r="AK184" s="68" t="str">
        <f t="shared" si="10"/>
        <v/>
      </c>
      <c r="AL184" s="68" t="str">
        <f t="shared" si="11"/>
        <v/>
      </c>
      <c r="AM184" s="68" t="str">
        <f t="shared" si="12"/>
        <v/>
      </c>
      <c r="AN184" s="68" t="str">
        <f t="shared" si="13"/>
        <v/>
      </c>
      <c r="AO184" s="67" t="str">
        <f t="shared" si="14"/>
        <v/>
      </c>
      <c r="AP184" s="51"/>
      <c r="AQ184" s="51" t="str">
        <f t="shared" si="15"/>
        <v/>
      </c>
      <c r="AR184" s="68" t="str">
        <f t="shared" si="16"/>
        <v/>
      </c>
      <c r="AS184" s="68" t="str">
        <f t="shared" si="17"/>
        <v/>
      </c>
      <c r="AT184" s="68" t="str">
        <f t="shared" si="18"/>
        <v/>
      </c>
      <c r="AU184" s="68" t="str">
        <f t="shared" si="19"/>
        <v/>
      </c>
      <c r="AV184" s="68" t="str">
        <f t="shared" si="20"/>
        <v/>
      </c>
      <c r="AW184" s="67" t="str">
        <f t="shared" si="21"/>
        <v/>
      </c>
      <c r="AX184" s="51"/>
      <c r="AY184" s="80">
        <f t="shared" si="22"/>
        <v>67228</v>
      </c>
      <c r="AZ184" s="68">
        <f t="shared" si="23"/>
        <v>1675466</v>
      </c>
      <c r="BA184" s="68">
        <f t="shared" si="24"/>
        <v>1490662</v>
      </c>
      <c r="BB184" s="68">
        <f t="shared" si="25"/>
        <v>316396</v>
      </c>
      <c r="BC184" s="68">
        <f t="shared" si="26"/>
        <v>12408</v>
      </c>
      <c r="BD184" s="68">
        <f t="shared" si="27"/>
        <v>0</v>
      </c>
      <c r="BE184" s="68">
        <f t="shared" si="28"/>
        <v>0</v>
      </c>
      <c r="BF184" s="51"/>
      <c r="BG184" s="69" t="str">
        <f t="shared" si="29"/>
        <v/>
      </c>
      <c r="BH184" s="67" t="str">
        <f t="shared" si="30"/>
        <v/>
      </c>
      <c r="BI184" s="67" t="str">
        <f t="shared" si="31"/>
        <v/>
      </c>
      <c r="BJ184" s="67" t="str">
        <f t="shared" si="32"/>
        <v/>
      </c>
      <c r="BK184" s="67" t="str">
        <f t="shared" si="33"/>
        <v/>
      </c>
      <c r="BL184" s="67" t="str">
        <f t="shared" si="34"/>
        <v/>
      </c>
      <c r="BM184" s="65" t="str">
        <f t="shared" si="35"/>
        <v/>
      </c>
      <c r="BN184" s="51"/>
      <c r="BO184" s="51" t="str">
        <f t="shared" si="1206"/>
        <v/>
      </c>
      <c r="BP184" s="51" t="str">
        <f t="shared" si="1207"/>
        <v/>
      </c>
      <c r="BQ184" s="51" t="str">
        <f t="shared" si="1208"/>
        <v/>
      </c>
      <c r="BR184" s="71">
        <f t="shared" si="1209"/>
        <v>67228</v>
      </c>
      <c r="BS184" s="69" t="str">
        <f t="shared" si="40"/>
        <v/>
      </c>
      <c r="BT184" s="51"/>
      <c r="BU184" s="68" t="str">
        <f t="shared" si="1210"/>
        <v/>
      </c>
      <c r="BV184" s="68" t="str">
        <f t="shared" si="1211"/>
        <v/>
      </c>
      <c r="BW184" s="68" t="str">
        <f t="shared" si="1212"/>
        <v/>
      </c>
      <c r="BX184" s="65">
        <f t="shared" si="1213"/>
        <v>1675466</v>
      </c>
      <c r="BY184" s="67" t="str">
        <f t="shared" si="44"/>
        <v/>
      </c>
      <c r="BZ184" s="68"/>
      <c r="CA184" s="65" t="str">
        <f t="shared" si="45"/>
        <v/>
      </c>
      <c r="CB184" s="67" t="str">
        <f t="shared" si="46"/>
        <v/>
      </c>
      <c r="CC184" s="67" t="str">
        <f t="shared" si="47"/>
        <v/>
      </c>
      <c r="CD184" s="67">
        <f t="shared" si="48"/>
        <v>0</v>
      </c>
      <c r="CE184" s="67" t="str">
        <f t="shared" si="49"/>
        <v/>
      </c>
      <c r="CF184" s="68"/>
      <c r="CG184" s="68" t="str">
        <f t="shared" si="1214"/>
        <v/>
      </c>
      <c r="CH184" s="68" t="str">
        <f t="shared" si="1215"/>
        <v/>
      </c>
      <c r="CI184" s="68" t="str">
        <f t="shared" si="1216"/>
        <v/>
      </c>
      <c r="CJ184" s="65">
        <f t="shared" si="1217"/>
        <v>1819466</v>
      </c>
      <c r="CK184" s="67" t="str">
        <f t="shared" si="54"/>
        <v/>
      </c>
      <c r="CL184" s="68"/>
      <c r="CM184" s="68" t="str">
        <f t="shared" si="1218"/>
        <v/>
      </c>
      <c r="CN184" s="68" t="str">
        <f t="shared" si="1219"/>
        <v/>
      </c>
      <c r="CO184" s="68" t="str">
        <f t="shared" si="1220"/>
        <v/>
      </c>
      <c r="CP184" s="65">
        <f t="shared" si="1221"/>
        <v>1490662</v>
      </c>
      <c r="CQ184" s="67" t="str">
        <f t="shared" si="59"/>
        <v/>
      </c>
      <c r="CR184" s="68"/>
      <c r="CS184" s="68" t="str">
        <f t="shared" si="1222"/>
        <v/>
      </c>
      <c r="CT184" s="68" t="str">
        <f t="shared" si="1223"/>
        <v/>
      </c>
      <c r="CU184" s="68" t="str">
        <f t="shared" si="1224"/>
        <v/>
      </c>
      <c r="CV184" s="65">
        <f t="shared" si="1225"/>
        <v>316396</v>
      </c>
      <c r="CW184" s="67" t="str">
        <f t="shared" si="64"/>
        <v/>
      </c>
      <c r="CX184" s="68"/>
      <c r="CY184" s="68" t="str">
        <f t="shared" si="1226"/>
        <v/>
      </c>
      <c r="CZ184" s="68" t="str">
        <f t="shared" si="1227"/>
        <v/>
      </c>
      <c r="DA184" s="68" t="str">
        <f t="shared" si="1228"/>
        <v/>
      </c>
      <c r="DB184" s="65">
        <f t="shared" si="1229"/>
        <v>12408</v>
      </c>
      <c r="DC184" s="67" t="str">
        <f t="shared" si="69"/>
        <v/>
      </c>
      <c r="DD184" s="68"/>
      <c r="DE184" s="68" t="str">
        <f t="shared" si="1230"/>
        <v/>
      </c>
      <c r="DF184" s="51" t="str">
        <f t="shared" si="1231"/>
        <v/>
      </c>
      <c r="DG184" s="51" t="str">
        <f t="shared" si="1232"/>
        <v/>
      </c>
      <c r="DH184" s="65">
        <f t="shared" si="1233"/>
        <v>0</v>
      </c>
      <c r="DI184" s="69" t="str">
        <f t="shared" si="74"/>
        <v/>
      </c>
      <c r="DJ184" s="51"/>
      <c r="DK184" s="51" t="str">
        <f t="shared" si="1234"/>
        <v/>
      </c>
      <c r="DL184" s="51" t="str">
        <f t="shared" si="1235"/>
        <v/>
      </c>
      <c r="DM184" s="51" t="str">
        <f t="shared" si="1236"/>
        <v/>
      </c>
      <c r="DN184" s="65">
        <f t="shared" si="1237"/>
        <v>0</v>
      </c>
      <c r="DO184" s="69" t="str">
        <f t="shared" si="79"/>
        <v/>
      </c>
      <c r="DP184" s="51"/>
      <c r="DQ184" s="51"/>
      <c r="DR184" s="51"/>
      <c r="DS184" s="51"/>
      <c r="DT184" s="51"/>
      <c r="DU184" s="181"/>
    </row>
    <row r="185" spans="1:125" ht="15" x14ac:dyDescent="0.25">
      <c r="A185" s="56">
        <v>2018</v>
      </c>
      <c r="B185" s="51" t="s">
        <v>575</v>
      </c>
      <c r="C185" s="50" t="s">
        <v>576</v>
      </c>
      <c r="D185" s="170" t="s">
        <v>193</v>
      </c>
      <c r="E185" s="50" t="s">
        <v>7</v>
      </c>
      <c r="F185" s="89">
        <v>79809</v>
      </c>
      <c r="G185" s="89">
        <v>0</v>
      </c>
      <c r="H185" s="89">
        <v>245402</v>
      </c>
      <c r="I185" s="90">
        <v>1710967</v>
      </c>
      <c r="J185" s="56" t="s">
        <v>209</v>
      </c>
      <c r="K185" s="50" t="s">
        <v>2032</v>
      </c>
      <c r="L185" s="112">
        <v>1710967</v>
      </c>
      <c r="M185" s="58"/>
      <c r="N185" s="58"/>
      <c r="O185" s="58"/>
      <c r="P185" s="91"/>
      <c r="Q185" s="92">
        <v>1484439</v>
      </c>
      <c r="R185" s="92">
        <v>295302</v>
      </c>
      <c r="S185" s="92">
        <v>13246</v>
      </c>
      <c r="T185" s="92">
        <v>0</v>
      </c>
      <c r="U185" s="94"/>
      <c r="V185" s="94"/>
      <c r="W185" s="90">
        <f t="shared" si="857"/>
        <v>1792987</v>
      </c>
      <c r="X185" s="101">
        <v>0</v>
      </c>
      <c r="Y185" s="50"/>
      <c r="Z185" s="50"/>
      <c r="AA185" s="102"/>
      <c r="AB185" s="64"/>
      <c r="AC185" s="64"/>
      <c r="AD185" s="64"/>
      <c r="AE185" s="65"/>
      <c r="AF185" s="65"/>
      <c r="AG185" s="67" t="str">
        <f t="shared" si="7"/>
        <v/>
      </c>
      <c r="AH185" s="51"/>
      <c r="AI185" s="51" t="str">
        <f t="shared" si="8"/>
        <v/>
      </c>
      <c r="AJ185" s="68" t="str">
        <f t="shared" si="9"/>
        <v/>
      </c>
      <c r="AK185" s="68" t="str">
        <f t="shared" si="10"/>
        <v/>
      </c>
      <c r="AL185" s="68" t="str">
        <f t="shared" si="11"/>
        <v/>
      </c>
      <c r="AM185" s="68" t="str">
        <f t="shared" si="12"/>
        <v/>
      </c>
      <c r="AN185" s="68" t="str">
        <f t="shared" si="13"/>
        <v/>
      </c>
      <c r="AO185" s="67" t="str">
        <f t="shared" si="14"/>
        <v/>
      </c>
      <c r="AP185" s="51"/>
      <c r="AQ185" s="51" t="str">
        <f t="shared" si="15"/>
        <v/>
      </c>
      <c r="AR185" s="68" t="str">
        <f t="shared" si="16"/>
        <v/>
      </c>
      <c r="AS185" s="68" t="str">
        <f t="shared" si="17"/>
        <v/>
      </c>
      <c r="AT185" s="68" t="str">
        <f t="shared" si="18"/>
        <v/>
      </c>
      <c r="AU185" s="68" t="str">
        <f t="shared" si="19"/>
        <v/>
      </c>
      <c r="AV185" s="68" t="str">
        <f t="shared" si="20"/>
        <v/>
      </c>
      <c r="AW185" s="67" t="str">
        <f t="shared" si="21"/>
        <v/>
      </c>
      <c r="AX185" s="51"/>
      <c r="AY185" s="51" t="str">
        <f t="shared" si="22"/>
        <v/>
      </c>
      <c r="AZ185" s="68" t="str">
        <f t="shared" si="23"/>
        <v/>
      </c>
      <c r="BA185" s="68" t="str">
        <f t="shared" si="24"/>
        <v/>
      </c>
      <c r="BB185" s="68" t="str">
        <f t="shared" si="25"/>
        <v/>
      </c>
      <c r="BC185" s="68" t="str">
        <f t="shared" si="26"/>
        <v/>
      </c>
      <c r="BD185" s="68" t="str">
        <f t="shared" si="27"/>
        <v/>
      </c>
      <c r="BE185" s="68" t="str">
        <f t="shared" si="28"/>
        <v/>
      </c>
      <c r="BF185" s="51"/>
      <c r="BG185" s="96">
        <f t="shared" si="29"/>
        <v>79809</v>
      </c>
      <c r="BH185" s="67">
        <f t="shared" si="30"/>
        <v>1710967</v>
      </c>
      <c r="BI185" s="67">
        <f t="shared" si="31"/>
        <v>1484439</v>
      </c>
      <c r="BJ185" s="67">
        <f t="shared" si="32"/>
        <v>295302</v>
      </c>
      <c r="BK185" s="67">
        <f t="shared" si="33"/>
        <v>13246</v>
      </c>
      <c r="BL185" s="67">
        <f t="shared" si="34"/>
        <v>0</v>
      </c>
      <c r="BM185" s="65">
        <f t="shared" si="35"/>
        <v>0</v>
      </c>
      <c r="BN185" s="70"/>
      <c r="BO185" s="70"/>
      <c r="BP185" s="51"/>
      <c r="BQ185" s="51"/>
      <c r="BR185" s="51"/>
      <c r="BS185" s="96">
        <f t="shared" si="40"/>
        <v>79809</v>
      </c>
      <c r="BT185" s="70"/>
      <c r="BU185" s="65"/>
      <c r="BV185" s="68"/>
      <c r="BW185" s="68"/>
      <c r="BX185" s="68"/>
      <c r="BY185" s="67">
        <f t="shared" si="44"/>
        <v>1710967</v>
      </c>
      <c r="BZ185" s="65"/>
      <c r="CA185" s="65" t="str">
        <f t="shared" si="45"/>
        <v/>
      </c>
      <c r="CB185" s="67" t="str">
        <f t="shared" si="46"/>
        <v/>
      </c>
      <c r="CC185" s="67" t="str">
        <f t="shared" si="47"/>
        <v/>
      </c>
      <c r="CD185" s="67" t="str">
        <f t="shared" si="48"/>
        <v/>
      </c>
      <c r="CE185" s="67">
        <f t="shared" si="49"/>
        <v>0</v>
      </c>
      <c r="CF185" s="65"/>
      <c r="CG185" s="65"/>
      <c r="CH185" s="68"/>
      <c r="CI185" s="68"/>
      <c r="CJ185" s="68"/>
      <c r="CK185" s="67">
        <f t="shared" si="54"/>
        <v>1792987</v>
      </c>
      <c r="CL185" s="65"/>
      <c r="CM185" s="65"/>
      <c r="CN185" s="68"/>
      <c r="CO185" s="68"/>
      <c r="CP185" s="68"/>
      <c r="CQ185" s="67">
        <f t="shared" si="59"/>
        <v>1484439</v>
      </c>
      <c r="CR185" s="65"/>
      <c r="CS185" s="65"/>
      <c r="CT185" s="68"/>
      <c r="CU185" s="68"/>
      <c r="CV185" s="68"/>
      <c r="CW185" s="67">
        <f t="shared" si="64"/>
        <v>295302</v>
      </c>
      <c r="CX185" s="65"/>
      <c r="CY185" s="65"/>
      <c r="CZ185" s="68"/>
      <c r="DA185" s="68"/>
      <c r="DB185" s="68"/>
      <c r="DC185" s="67">
        <f t="shared" si="69"/>
        <v>13246</v>
      </c>
      <c r="DD185" s="65"/>
      <c r="DE185" s="65"/>
      <c r="DF185" s="51"/>
      <c r="DG185" s="51"/>
      <c r="DH185" s="51"/>
      <c r="DI185" s="67">
        <f t="shared" si="74"/>
        <v>0</v>
      </c>
      <c r="DJ185" s="70"/>
      <c r="DK185" s="70"/>
      <c r="DL185" s="51"/>
      <c r="DM185" s="51"/>
      <c r="DN185" s="51"/>
      <c r="DO185" s="67">
        <f t="shared" si="79"/>
        <v>1484439</v>
      </c>
      <c r="DP185" s="51"/>
      <c r="DQ185" s="51"/>
      <c r="DR185" s="51"/>
      <c r="DS185" s="51"/>
      <c r="DT185" s="51"/>
      <c r="DU185" s="181"/>
    </row>
    <row r="186" spans="1:125" ht="15" x14ac:dyDescent="0.25">
      <c r="A186" s="50"/>
      <c r="B186" s="51"/>
      <c r="C186" s="50"/>
      <c r="D186" s="53"/>
      <c r="E186" s="50"/>
      <c r="F186" s="54"/>
      <c r="G186" s="54"/>
      <c r="H186" s="54"/>
      <c r="I186" s="55"/>
      <c r="J186" s="50"/>
      <c r="K186" s="50" t="s">
        <v>2032</v>
      </c>
      <c r="L186" s="58"/>
      <c r="M186" s="58"/>
      <c r="N186" s="58"/>
      <c r="O186" s="58"/>
      <c r="P186" s="59"/>
      <c r="Q186" s="60"/>
      <c r="R186" s="60"/>
      <c r="S186" s="60"/>
      <c r="T186" s="60"/>
      <c r="U186" s="60"/>
      <c r="V186" s="79"/>
      <c r="W186" s="90">
        <f t="shared" si="857"/>
        <v>0</v>
      </c>
      <c r="X186" s="101"/>
      <c r="Y186" s="50"/>
      <c r="Z186" s="50"/>
      <c r="AA186" s="102"/>
      <c r="AB186" s="64"/>
      <c r="AC186" s="64"/>
      <c r="AD186" s="64"/>
      <c r="AE186" s="65"/>
      <c r="AF186" s="65"/>
      <c r="AG186" s="67" t="str">
        <f t="shared" si="7"/>
        <v/>
      </c>
      <c r="AH186" s="51"/>
      <c r="AI186" s="51" t="str">
        <f t="shared" si="8"/>
        <v/>
      </c>
      <c r="AJ186" s="68" t="str">
        <f t="shared" si="9"/>
        <v/>
      </c>
      <c r="AK186" s="68" t="str">
        <f t="shared" si="10"/>
        <v/>
      </c>
      <c r="AL186" s="68" t="str">
        <f t="shared" si="11"/>
        <v/>
      </c>
      <c r="AM186" s="68" t="str">
        <f t="shared" si="12"/>
        <v/>
      </c>
      <c r="AN186" s="68" t="str">
        <f t="shared" si="13"/>
        <v/>
      </c>
      <c r="AO186" s="67" t="str">
        <f t="shared" si="14"/>
        <v/>
      </c>
      <c r="AP186" s="51"/>
      <c r="AQ186" s="51" t="str">
        <f t="shared" si="15"/>
        <v/>
      </c>
      <c r="AR186" s="68" t="str">
        <f t="shared" si="16"/>
        <v/>
      </c>
      <c r="AS186" s="68" t="str">
        <f t="shared" si="17"/>
        <v/>
      </c>
      <c r="AT186" s="68" t="str">
        <f t="shared" si="18"/>
        <v/>
      </c>
      <c r="AU186" s="68" t="str">
        <f t="shared" si="19"/>
        <v/>
      </c>
      <c r="AV186" s="68" t="str">
        <f t="shared" si="20"/>
        <v/>
      </c>
      <c r="AW186" s="67" t="str">
        <f t="shared" si="21"/>
        <v/>
      </c>
      <c r="AX186" s="51"/>
      <c r="AY186" s="51" t="str">
        <f t="shared" si="22"/>
        <v/>
      </c>
      <c r="AZ186" s="68" t="str">
        <f t="shared" si="23"/>
        <v/>
      </c>
      <c r="BA186" s="68" t="str">
        <f t="shared" si="24"/>
        <v/>
      </c>
      <c r="BB186" s="68" t="str">
        <f t="shared" si="25"/>
        <v/>
      </c>
      <c r="BC186" s="68" t="str">
        <f t="shared" si="26"/>
        <v/>
      </c>
      <c r="BD186" s="68" t="str">
        <f t="shared" si="27"/>
        <v/>
      </c>
      <c r="BE186" s="68" t="str">
        <f t="shared" si="28"/>
        <v/>
      </c>
      <c r="BF186" s="51"/>
      <c r="BG186" s="69" t="str">
        <f t="shared" si="29"/>
        <v/>
      </c>
      <c r="BH186" s="67" t="str">
        <f t="shared" si="30"/>
        <v/>
      </c>
      <c r="BI186" s="67" t="str">
        <f t="shared" si="31"/>
        <v/>
      </c>
      <c r="BJ186" s="67" t="str">
        <f t="shared" si="32"/>
        <v/>
      </c>
      <c r="BK186" s="67" t="str">
        <f t="shared" si="33"/>
        <v/>
      </c>
      <c r="BL186" s="67" t="str">
        <f t="shared" si="34"/>
        <v/>
      </c>
      <c r="BM186" s="65" t="str">
        <f t="shared" si="35"/>
        <v/>
      </c>
      <c r="BN186" s="70"/>
      <c r="BO186" s="70"/>
      <c r="BP186" s="51"/>
      <c r="BQ186" s="51"/>
      <c r="BR186" s="51"/>
      <c r="BS186" s="69" t="str">
        <f t="shared" si="40"/>
        <v/>
      </c>
      <c r="BT186" s="70"/>
      <c r="BU186" s="65"/>
      <c r="BV186" s="68"/>
      <c r="BW186" s="68"/>
      <c r="BX186" s="68"/>
      <c r="BY186" s="67" t="str">
        <f t="shared" si="44"/>
        <v/>
      </c>
      <c r="BZ186" s="65"/>
      <c r="CA186" s="65" t="str">
        <f t="shared" si="45"/>
        <v/>
      </c>
      <c r="CB186" s="67" t="str">
        <f t="shared" si="46"/>
        <v/>
      </c>
      <c r="CC186" s="67" t="str">
        <f t="shared" si="47"/>
        <v/>
      </c>
      <c r="CD186" s="67" t="str">
        <f t="shared" si="48"/>
        <v/>
      </c>
      <c r="CE186" s="67" t="str">
        <f t="shared" si="49"/>
        <v/>
      </c>
      <c r="CF186" s="65"/>
      <c r="CG186" s="65"/>
      <c r="CH186" s="68"/>
      <c r="CI186" s="68"/>
      <c r="CJ186" s="68"/>
      <c r="CK186" s="67" t="str">
        <f t="shared" si="54"/>
        <v/>
      </c>
      <c r="CL186" s="65"/>
      <c r="CM186" s="65"/>
      <c r="CN186" s="68"/>
      <c r="CO186" s="68"/>
      <c r="CP186" s="68"/>
      <c r="CQ186" s="67" t="str">
        <f t="shared" si="59"/>
        <v/>
      </c>
      <c r="CR186" s="65"/>
      <c r="CS186" s="65"/>
      <c r="CT186" s="68"/>
      <c r="CU186" s="68"/>
      <c r="CV186" s="68"/>
      <c r="CW186" s="67" t="str">
        <f t="shared" si="64"/>
        <v/>
      </c>
      <c r="CX186" s="65"/>
      <c r="CY186" s="65"/>
      <c r="CZ186" s="68"/>
      <c r="DA186" s="68"/>
      <c r="DB186" s="68"/>
      <c r="DC186" s="67" t="str">
        <f t="shared" si="69"/>
        <v/>
      </c>
      <c r="DD186" s="65"/>
      <c r="DE186" s="65"/>
      <c r="DF186" s="51"/>
      <c r="DG186" s="51"/>
      <c r="DH186" s="51"/>
      <c r="DI186" s="69" t="str">
        <f t="shared" si="74"/>
        <v/>
      </c>
      <c r="DJ186" s="70"/>
      <c r="DK186" s="70"/>
      <c r="DL186" s="51"/>
      <c r="DM186" s="51"/>
      <c r="DN186" s="51"/>
      <c r="DO186" s="69" t="str">
        <f t="shared" si="79"/>
        <v/>
      </c>
      <c r="DP186" s="51"/>
      <c r="DQ186" s="51"/>
      <c r="DR186" s="51"/>
      <c r="DS186" s="51"/>
      <c r="DT186" s="51"/>
      <c r="DU186" s="181"/>
    </row>
    <row r="187" spans="1:125" ht="15" x14ac:dyDescent="0.25">
      <c r="A187" s="50">
        <v>2014</v>
      </c>
      <c r="B187" s="51" t="s">
        <v>655</v>
      </c>
      <c r="C187" s="50" t="s">
        <v>656</v>
      </c>
      <c r="D187" s="53" t="s">
        <v>347</v>
      </c>
      <c r="E187" s="50" t="s">
        <v>131</v>
      </c>
      <c r="F187" s="54">
        <v>433045</v>
      </c>
      <c r="G187" s="54" t="s">
        <v>364</v>
      </c>
      <c r="H187" s="54">
        <v>609464</v>
      </c>
      <c r="I187" s="55">
        <v>4858278</v>
      </c>
      <c r="J187" s="50"/>
      <c r="K187" s="50" t="s">
        <v>2032</v>
      </c>
      <c r="L187" s="58" t="s">
        <v>2032</v>
      </c>
      <c r="M187" s="58" t="s">
        <v>2032</v>
      </c>
      <c r="N187" s="58" t="s">
        <v>2032</v>
      </c>
      <c r="O187" s="58" t="s">
        <v>2032</v>
      </c>
      <c r="P187" s="59"/>
      <c r="Q187" s="60">
        <v>2127667</v>
      </c>
      <c r="R187" s="60">
        <v>0</v>
      </c>
      <c r="S187" s="60">
        <v>415477</v>
      </c>
      <c r="T187" s="60">
        <v>2144150</v>
      </c>
      <c r="U187" s="60">
        <v>170984</v>
      </c>
      <c r="V187" s="79"/>
      <c r="W187" s="90">
        <f t="shared" si="857"/>
        <v>4858278</v>
      </c>
      <c r="X187" s="101">
        <v>1062065</v>
      </c>
      <c r="Y187" s="50"/>
      <c r="Z187" s="50" t="s">
        <v>347</v>
      </c>
      <c r="AA187" s="62">
        <f t="shared" ref="AA187:AA190" si="1238">IF(A187 =2014,IF(Y187 ="",F187,""),"")</f>
        <v>433045</v>
      </c>
      <c r="AB187" s="64">
        <f t="shared" ref="AB187:AB190" si="1239">IF(A187 =2014,IF(Y187 ="",I187,""),"")</f>
        <v>4858278</v>
      </c>
      <c r="AC187" s="64">
        <f t="shared" ref="AC187:AC190" si="1240">IF(A187 =2014,IF(Y187 ="",Q187,""),"")</f>
        <v>2127667</v>
      </c>
      <c r="AD187" s="64">
        <f t="shared" ref="AD187:AD190" si="1241">IF(A187 =2014,IF(Y187 ="",R187,""),"")</f>
        <v>0</v>
      </c>
      <c r="AE187" s="65">
        <f t="shared" ref="AE187:AE190" si="1242">IF(A187 =2014,IF(Y187 ="",S187,""),"")</f>
        <v>415477</v>
      </c>
      <c r="AF187" s="65">
        <f t="shared" ref="AF187:AF190" si="1243">IF(A187 =2014,IF(Y187 ="",T187+U187,""),"")</f>
        <v>2315134</v>
      </c>
      <c r="AG187" s="67">
        <f t="shared" si="7"/>
        <v>1062065</v>
      </c>
      <c r="AH187" s="51"/>
      <c r="AI187" s="51" t="str">
        <f t="shared" si="8"/>
        <v/>
      </c>
      <c r="AJ187" s="68" t="str">
        <f t="shared" si="9"/>
        <v/>
      </c>
      <c r="AK187" s="68" t="str">
        <f t="shared" si="10"/>
        <v/>
      </c>
      <c r="AL187" s="68" t="str">
        <f t="shared" si="11"/>
        <v/>
      </c>
      <c r="AM187" s="68" t="str">
        <f t="shared" si="12"/>
        <v/>
      </c>
      <c r="AN187" s="68" t="str">
        <f t="shared" si="13"/>
        <v/>
      </c>
      <c r="AO187" s="67" t="str">
        <f t="shared" si="14"/>
        <v/>
      </c>
      <c r="AP187" s="51"/>
      <c r="AQ187" s="51" t="str">
        <f t="shared" si="15"/>
        <v/>
      </c>
      <c r="AR187" s="68" t="str">
        <f t="shared" si="16"/>
        <v/>
      </c>
      <c r="AS187" s="68" t="str">
        <f t="shared" si="17"/>
        <v/>
      </c>
      <c r="AT187" s="68" t="str">
        <f t="shared" si="18"/>
        <v/>
      </c>
      <c r="AU187" s="68" t="str">
        <f t="shared" si="19"/>
        <v/>
      </c>
      <c r="AV187" s="68" t="str">
        <f t="shared" si="20"/>
        <v/>
      </c>
      <c r="AW187" s="67" t="str">
        <f t="shared" si="21"/>
        <v/>
      </c>
      <c r="AX187" s="51"/>
      <c r="AY187" s="51" t="str">
        <f t="shared" si="22"/>
        <v/>
      </c>
      <c r="AZ187" s="68" t="str">
        <f t="shared" si="23"/>
        <v/>
      </c>
      <c r="BA187" s="68" t="str">
        <f t="shared" si="24"/>
        <v/>
      </c>
      <c r="BB187" s="68" t="str">
        <f t="shared" si="25"/>
        <v/>
      </c>
      <c r="BC187" s="68" t="str">
        <f t="shared" si="26"/>
        <v/>
      </c>
      <c r="BD187" s="68" t="str">
        <f t="shared" si="27"/>
        <v/>
      </c>
      <c r="BE187" s="68" t="str">
        <f t="shared" si="28"/>
        <v/>
      </c>
      <c r="BF187" s="51"/>
      <c r="BG187" s="69" t="str">
        <f t="shared" si="29"/>
        <v/>
      </c>
      <c r="BH187" s="67" t="str">
        <f t="shared" si="30"/>
        <v/>
      </c>
      <c r="BI187" s="67" t="str">
        <f t="shared" si="31"/>
        <v/>
      </c>
      <c r="BJ187" s="67" t="str">
        <f t="shared" si="32"/>
        <v/>
      </c>
      <c r="BK187" s="67" t="str">
        <f t="shared" si="33"/>
        <v/>
      </c>
      <c r="BL187" s="67" t="str">
        <f t="shared" si="34"/>
        <v/>
      </c>
      <c r="BM187" s="65" t="str">
        <f t="shared" si="35"/>
        <v/>
      </c>
      <c r="BN187" s="70"/>
      <c r="BO187" s="71">
        <f t="shared" ref="BO187:BO190" si="1244">IF(A187 =2014,F187,"")</f>
        <v>433045</v>
      </c>
      <c r="BP187" s="51" t="str">
        <f t="shared" ref="BP187:BP190" si="1245">IF(A187 =2015,F187,"")</f>
        <v/>
      </c>
      <c r="BQ187" s="51" t="str">
        <f t="shared" ref="BQ187:BQ190" si="1246">IF(A187 =2016,F187,"")</f>
        <v/>
      </c>
      <c r="BR187" s="51" t="str">
        <f t="shared" ref="BR187:BR190" si="1247">IF(A187 =2017,F187,"")</f>
        <v/>
      </c>
      <c r="BS187" s="69" t="str">
        <f t="shared" si="40"/>
        <v/>
      </c>
      <c r="BT187" s="70"/>
      <c r="BU187" s="65">
        <f t="shared" ref="BU187:BU190" si="1248">IF(A187 =2014,I187,"")</f>
        <v>4858278</v>
      </c>
      <c r="BV187" s="68" t="str">
        <f t="shared" ref="BV187:BV190" si="1249">IF(A187 =2015,I187,"")</f>
        <v/>
      </c>
      <c r="BW187" s="68" t="str">
        <f t="shared" ref="BW187:BW190" si="1250">IF(A187 =2016,I187,"")</f>
        <v/>
      </c>
      <c r="BX187" s="68" t="str">
        <f t="shared" ref="BX187:BX190" si="1251">IF(A187 =2017,I187,"")</f>
        <v/>
      </c>
      <c r="BY187" s="67" t="str">
        <f t="shared" si="44"/>
        <v/>
      </c>
      <c r="BZ187" s="65"/>
      <c r="CA187" s="65">
        <f t="shared" si="45"/>
        <v>1062065</v>
      </c>
      <c r="CB187" s="67" t="str">
        <f t="shared" si="46"/>
        <v/>
      </c>
      <c r="CC187" s="67" t="str">
        <f t="shared" si="47"/>
        <v/>
      </c>
      <c r="CD187" s="67" t="str">
        <f t="shared" si="48"/>
        <v/>
      </c>
      <c r="CE187" s="67" t="str">
        <f t="shared" si="49"/>
        <v/>
      </c>
      <c r="CF187" s="65"/>
      <c r="CG187" s="65">
        <f t="shared" ref="CG187:CG190" si="1252">IF(A187 =2014,Q187+R187+S187+T187+U187,"")</f>
        <v>4858278</v>
      </c>
      <c r="CH187" s="68" t="str">
        <f t="shared" ref="CH187:CH190" si="1253">IF(A187 =2015,Q187+R187+S187+T187+U187,"")</f>
        <v/>
      </c>
      <c r="CI187" s="68" t="str">
        <f t="shared" ref="CI187:CI190" si="1254">IF(A187 =2016,Q187+R187+S187+T187+U187,"")</f>
        <v/>
      </c>
      <c r="CJ187" s="68" t="str">
        <f t="shared" ref="CJ187:CJ190" si="1255">IF(A187 =2017,Q187+R187+S187+T187+U187,"")</f>
        <v/>
      </c>
      <c r="CK187" s="67" t="str">
        <f t="shared" si="54"/>
        <v/>
      </c>
      <c r="CL187" s="65"/>
      <c r="CM187" s="65">
        <f t="shared" ref="CM187:CM190" si="1256">IF(A187 =2014,Q187,"")</f>
        <v>2127667</v>
      </c>
      <c r="CN187" s="68" t="str">
        <f t="shared" ref="CN187:CN190" si="1257">IF(A187 =2015,Q187,"")</f>
        <v/>
      </c>
      <c r="CO187" s="68" t="str">
        <f t="shared" ref="CO187:CO190" si="1258">IF(A187 =2016,Q187,"")</f>
        <v/>
      </c>
      <c r="CP187" s="68" t="str">
        <f t="shared" ref="CP187:CP190" si="1259">IF(A187 =2017,Q187,"")</f>
        <v/>
      </c>
      <c r="CQ187" s="67" t="str">
        <f t="shared" si="59"/>
        <v/>
      </c>
      <c r="CR187" s="65"/>
      <c r="CS187" s="65">
        <f t="shared" ref="CS187:CS190" si="1260">IF(A187 =2014,R187,"")</f>
        <v>0</v>
      </c>
      <c r="CT187" s="68" t="str">
        <f t="shared" ref="CT187:CT190" si="1261">IF(A187 =2015,R187,"")</f>
        <v/>
      </c>
      <c r="CU187" s="68" t="str">
        <f t="shared" ref="CU187:CU190" si="1262">IF(A187 =2016,R187,"")</f>
        <v/>
      </c>
      <c r="CV187" s="68" t="str">
        <f t="shared" ref="CV187:CV190" si="1263">IF(A187 =2017,R187,"")</f>
        <v/>
      </c>
      <c r="CW187" s="67" t="str">
        <f t="shared" si="64"/>
        <v/>
      </c>
      <c r="CX187" s="65"/>
      <c r="CY187" s="65">
        <f t="shared" ref="CY187:CY190" si="1264">IF(A187 =2014,S187,"")</f>
        <v>415477</v>
      </c>
      <c r="CZ187" s="68" t="str">
        <f t="shared" ref="CZ187:CZ190" si="1265">IF(A187 =2015,S187,"")</f>
        <v/>
      </c>
      <c r="DA187" s="68" t="str">
        <f t="shared" ref="DA187:DA190" si="1266">IF(A187 =2016,S187,"")</f>
        <v/>
      </c>
      <c r="DB187" s="68" t="str">
        <f t="shared" ref="DB187:DB190" si="1267">IF(A187 =2017,S187,"")</f>
        <v/>
      </c>
      <c r="DC187" s="67" t="str">
        <f t="shared" si="69"/>
        <v/>
      </c>
      <c r="DD187" s="65"/>
      <c r="DE187" s="65">
        <f t="shared" ref="DE187:DE190" si="1268">IF(A187 =2014,T187,"")</f>
        <v>2144150</v>
      </c>
      <c r="DF187" s="51" t="str">
        <f t="shared" ref="DF187:DF190" si="1269">IF(A187 =2015,T187,"")</f>
        <v/>
      </c>
      <c r="DG187" s="51" t="str">
        <f t="shared" ref="DG187:DG190" si="1270">IF(A187 =2016,T187,"")</f>
        <v/>
      </c>
      <c r="DH187" s="51" t="str">
        <f t="shared" ref="DH187:DH190" si="1271">IF(A187 =2017,T187,"")</f>
        <v/>
      </c>
      <c r="DI187" s="69" t="str">
        <f t="shared" si="74"/>
        <v/>
      </c>
      <c r="DJ187" s="70"/>
      <c r="DK187" s="65">
        <f t="shared" ref="DK187:DK190" si="1272">IF(A187 =2014,U187,"")</f>
        <v>170984</v>
      </c>
      <c r="DL187" s="51" t="str">
        <f t="shared" ref="DL187:DL190" si="1273">IF(A187 =2015,U187,"")</f>
        <v/>
      </c>
      <c r="DM187" s="51" t="str">
        <f t="shared" ref="DM187:DM190" si="1274">IF(A187 =2016,U187,"")</f>
        <v/>
      </c>
      <c r="DN187" s="51" t="str">
        <f t="shared" ref="DN187:DN190" si="1275">IF(A187 =2017,U187,"")</f>
        <v/>
      </c>
      <c r="DO187" s="69" t="str">
        <f t="shared" si="79"/>
        <v/>
      </c>
      <c r="DP187" s="51"/>
      <c r="DQ187" s="51"/>
      <c r="DR187" s="51"/>
      <c r="DS187" s="51"/>
      <c r="DT187" s="51"/>
      <c r="DU187" s="181"/>
    </row>
    <row r="188" spans="1:125" ht="15" x14ac:dyDescent="0.25">
      <c r="A188" s="50">
        <v>2015</v>
      </c>
      <c r="B188" s="51" t="s">
        <v>655</v>
      </c>
      <c r="C188" s="50" t="s">
        <v>656</v>
      </c>
      <c r="D188" s="53" t="s">
        <v>347</v>
      </c>
      <c r="E188" s="50" t="s">
        <v>131</v>
      </c>
      <c r="F188" s="54">
        <v>423816</v>
      </c>
      <c r="G188" s="54" t="s">
        <v>364</v>
      </c>
      <c r="H188" s="54">
        <v>590309</v>
      </c>
      <c r="I188" s="55">
        <v>5795760</v>
      </c>
      <c r="J188" s="50"/>
      <c r="K188" s="50" t="s">
        <v>2032</v>
      </c>
      <c r="L188" s="58" t="s">
        <v>2032</v>
      </c>
      <c r="M188" s="58" t="s">
        <v>2032</v>
      </c>
      <c r="N188" s="58" t="s">
        <v>2032</v>
      </c>
      <c r="O188" s="58" t="s">
        <v>2032</v>
      </c>
      <c r="P188" s="59"/>
      <c r="Q188" s="60">
        <v>0</v>
      </c>
      <c r="R188" s="60">
        <v>2809484</v>
      </c>
      <c r="S188" s="60">
        <v>401738</v>
      </c>
      <c r="T188" s="60">
        <v>2526193</v>
      </c>
      <c r="U188" s="60">
        <v>58345</v>
      </c>
      <c r="V188" s="79"/>
      <c r="W188" s="90">
        <f t="shared" si="857"/>
        <v>5795760</v>
      </c>
      <c r="X188" s="101">
        <v>3250694</v>
      </c>
      <c r="Y188" s="50"/>
      <c r="Z188" s="50"/>
      <c r="AA188" s="51" t="str">
        <f t="shared" si="1238"/>
        <v/>
      </c>
      <c r="AB188" s="68" t="str">
        <f t="shared" si="1239"/>
        <v/>
      </c>
      <c r="AC188" s="68" t="str">
        <f t="shared" si="1240"/>
        <v/>
      </c>
      <c r="AD188" s="68" t="str">
        <f t="shared" si="1241"/>
        <v/>
      </c>
      <c r="AE188" s="68" t="str">
        <f t="shared" si="1242"/>
        <v/>
      </c>
      <c r="AF188" s="68" t="str">
        <f t="shared" si="1243"/>
        <v/>
      </c>
      <c r="AG188" s="67" t="str">
        <f t="shared" si="7"/>
        <v/>
      </c>
      <c r="AH188" s="51"/>
      <c r="AI188" s="80">
        <f t="shared" si="8"/>
        <v>423816</v>
      </c>
      <c r="AJ188" s="68">
        <f t="shared" si="9"/>
        <v>5795760</v>
      </c>
      <c r="AK188" s="68">
        <f t="shared" si="10"/>
        <v>0</v>
      </c>
      <c r="AL188" s="68">
        <f t="shared" si="11"/>
        <v>2809484</v>
      </c>
      <c r="AM188" s="68">
        <f t="shared" si="12"/>
        <v>401738</v>
      </c>
      <c r="AN188" s="68">
        <f t="shared" si="13"/>
        <v>2584538</v>
      </c>
      <c r="AO188" s="67">
        <f t="shared" si="14"/>
        <v>3250694</v>
      </c>
      <c r="AP188" s="51"/>
      <c r="AQ188" s="51" t="str">
        <f t="shared" si="15"/>
        <v/>
      </c>
      <c r="AR188" s="68" t="str">
        <f t="shared" si="16"/>
        <v/>
      </c>
      <c r="AS188" s="68" t="str">
        <f t="shared" si="17"/>
        <v/>
      </c>
      <c r="AT188" s="68" t="str">
        <f t="shared" si="18"/>
        <v/>
      </c>
      <c r="AU188" s="68" t="str">
        <f t="shared" si="19"/>
        <v/>
      </c>
      <c r="AV188" s="68" t="str">
        <f t="shared" si="20"/>
        <v/>
      </c>
      <c r="AW188" s="67" t="str">
        <f t="shared" si="21"/>
        <v/>
      </c>
      <c r="AX188" s="51"/>
      <c r="AY188" s="51" t="str">
        <f t="shared" si="22"/>
        <v/>
      </c>
      <c r="AZ188" s="68" t="str">
        <f t="shared" si="23"/>
        <v/>
      </c>
      <c r="BA188" s="68" t="str">
        <f t="shared" si="24"/>
        <v/>
      </c>
      <c r="BB188" s="68" t="str">
        <f t="shared" si="25"/>
        <v/>
      </c>
      <c r="BC188" s="68" t="str">
        <f t="shared" si="26"/>
        <v/>
      </c>
      <c r="BD188" s="68" t="str">
        <f t="shared" si="27"/>
        <v/>
      </c>
      <c r="BE188" s="68" t="str">
        <f t="shared" si="28"/>
        <v/>
      </c>
      <c r="BF188" s="51"/>
      <c r="BG188" s="69" t="str">
        <f t="shared" si="29"/>
        <v/>
      </c>
      <c r="BH188" s="67" t="str">
        <f t="shared" si="30"/>
        <v/>
      </c>
      <c r="BI188" s="67" t="str">
        <f t="shared" si="31"/>
        <v/>
      </c>
      <c r="BJ188" s="67" t="str">
        <f t="shared" si="32"/>
        <v/>
      </c>
      <c r="BK188" s="67" t="str">
        <f t="shared" si="33"/>
        <v/>
      </c>
      <c r="BL188" s="67" t="str">
        <f t="shared" si="34"/>
        <v/>
      </c>
      <c r="BM188" s="65" t="str">
        <f t="shared" si="35"/>
        <v/>
      </c>
      <c r="BN188" s="51"/>
      <c r="BO188" s="51" t="str">
        <f t="shared" si="1244"/>
        <v/>
      </c>
      <c r="BP188" s="71">
        <f t="shared" si="1245"/>
        <v>423816</v>
      </c>
      <c r="BQ188" s="51" t="str">
        <f t="shared" si="1246"/>
        <v/>
      </c>
      <c r="BR188" s="51" t="str">
        <f t="shared" si="1247"/>
        <v/>
      </c>
      <c r="BS188" s="69" t="str">
        <f t="shared" si="40"/>
        <v/>
      </c>
      <c r="BT188" s="51"/>
      <c r="BU188" s="68" t="str">
        <f t="shared" si="1248"/>
        <v/>
      </c>
      <c r="BV188" s="65">
        <f t="shared" si="1249"/>
        <v>5795760</v>
      </c>
      <c r="BW188" s="68" t="str">
        <f t="shared" si="1250"/>
        <v/>
      </c>
      <c r="BX188" s="68" t="str">
        <f t="shared" si="1251"/>
        <v/>
      </c>
      <c r="BY188" s="67" t="str">
        <f t="shared" si="44"/>
        <v/>
      </c>
      <c r="BZ188" s="68"/>
      <c r="CA188" s="65" t="str">
        <f t="shared" si="45"/>
        <v/>
      </c>
      <c r="CB188" s="67">
        <f t="shared" si="46"/>
        <v>3250694</v>
      </c>
      <c r="CC188" s="67" t="str">
        <f t="shared" si="47"/>
        <v/>
      </c>
      <c r="CD188" s="67" t="str">
        <f t="shared" si="48"/>
        <v/>
      </c>
      <c r="CE188" s="67" t="str">
        <f t="shared" si="49"/>
        <v/>
      </c>
      <c r="CF188" s="68"/>
      <c r="CG188" s="68" t="str">
        <f t="shared" si="1252"/>
        <v/>
      </c>
      <c r="CH188" s="65">
        <f t="shared" si="1253"/>
        <v>5795760</v>
      </c>
      <c r="CI188" s="68" t="str">
        <f t="shared" si="1254"/>
        <v/>
      </c>
      <c r="CJ188" s="68" t="str">
        <f t="shared" si="1255"/>
        <v/>
      </c>
      <c r="CK188" s="67" t="str">
        <f t="shared" si="54"/>
        <v/>
      </c>
      <c r="CL188" s="68"/>
      <c r="CM188" s="68" t="str">
        <f t="shared" si="1256"/>
        <v/>
      </c>
      <c r="CN188" s="65">
        <f t="shared" si="1257"/>
        <v>0</v>
      </c>
      <c r="CO188" s="68" t="str">
        <f t="shared" si="1258"/>
        <v/>
      </c>
      <c r="CP188" s="68" t="str">
        <f t="shared" si="1259"/>
        <v/>
      </c>
      <c r="CQ188" s="67" t="str">
        <f t="shared" si="59"/>
        <v/>
      </c>
      <c r="CR188" s="68"/>
      <c r="CS188" s="68" t="str">
        <f t="shared" si="1260"/>
        <v/>
      </c>
      <c r="CT188" s="65">
        <f t="shared" si="1261"/>
        <v>2809484</v>
      </c>
      <c r="CU188" s="68" t="str">
        <f t="shared" si="1262"/>
        <v/>
      </c>
      <c r="CV188" s="68" t="str">
        <f t="shared" si="1263"/>
        <v/>
      </c>
      <c r="CW188" s="67" t="str">
        <f t="shared" si="64"/>
        <v/>
      </c>
      <c r="CX188" s="68"/>
      <c r="CY188" s="68" t="str">
        <f t="shared" si="1264"/>
        <v/>
      </c>
      <c r="CZ188" s="65">
        <f t="shared" si="1265"/>
        <v>401738</v>
      </c>
      <c r="DA188" s="68" t="str">
        <f t="shared" si="1266"/>
        <v/>
      </c>
      <c r="DB188" s="68" t="str">
        <f t="shared" si="1267"/>
        <v/>
      </c>
      <c r="DC188" s="67" t="str">
        <f t="shared" si="69"/>
        <v/>
      </c>
      <c r="DD188" s="68"/>
      <c r="DE188" s="68" t="str">
        <f t="shared" si="1268"/>
        <v/>
      </c>
      <c r="DF188" s="65">
        <f t="shared" si="1269"/>
        <v>2526193</v>
      </c>
      <c r="DG188" s="51" t="str">
        <f t="shared" si="1270"/>
        <v/>
      </c>
      <c r="DH188" s="51" t="str">
        <f t="shared" si="1271"/>
        <v/>
      </c>
      <c r="DI188" s="69" t="str">
        <f t="shared" si="74"/>
        <v/>
      </c>
      <c r="DJ188" s="51"/>
      <c r="DK188" s="51" t="str">
        <f t="shared" si="1272"/>
        <v/>
      </c>
      <c r="DL188" s="65">
        <f t="shared" si="1273"/>
        <v>58345</v>
      </c>
      <c r="DM188" s="51" t="str">
        <f t="shared" si="1274"/>
        <v/>
      </c>
      <c r="DN188" s="51" t="str">
        <f t="shared" si="1275"/>
        <v/>
      </c>
      <c r="DO188" s="69" t="str">
        <f t="shared" si="79"/>
        <v/>
      </c>
      <c r="DP188" s="51"/>
      <c r="DQ188" s="51"/>
      <c r="DR188" s="51"/>
      <c r="DS188" s="51"/>
      <c r="DT188" s="51"/>
      <c r="DU188" s="181"/>
    </row>
    <row r="189" spans="1:125" ht="15" x14ac:dyDescent="0.25">
      <c r="A189" s="50">
        <v>2016</v>
      </c>
      <c r="B189" s="51" t="s">
        <v>655</v>
      </c>
      <c r="C189" s="50" t="s">
        <v>656</v>
      </c>
      <c r="D189" s="53" t="s">
        <v>347</v>
      </c>
      <c r="E189" s="50" t="s">
        <v>131</v>
      </c>
      <c r="F189" s="54">
        <v>377104</v>
      </c>
      <c r="G189" s="54" t="s">
        <v>364</v>
      </c>
      <c r="H189" s="54">
        <v>563461</v>
      </c>
      <c r="I189" s="55">
        <v>6186421</v>
      </c>
      <c r="J189" s="50"/>
      <c r="K189" s="50" t="s">
        <v>2032</v>
      </c>
      <c r="L189" s="58" t="s">
        <v>2032</v>
      </c>
      <c r="M189" s="58" t="s">
        <v>2032</v>
      </c>
      <c r="N189" s="58" t="s">
        <v>2032</v>
      </c>
      <c r="O189" s="58" t="s">
        <v>2032</v>
      </c>
      <c r="P189" s="59"/>
      <c r="Q189" s="60">
        <v>0</v>
      </c>
      <c r="R189" s="60">
        <v>2978132</v>
      </c>
      <c r="S189" s="60">
        <v>430804</v>
      </c>
      <c r="T189" s="60">
        <v>2493421</v>
      </c>
      <c r="U189" s="60">
        <v>284064</v>
      </c>
      <c r="V189" s="79"/>
      <c r="W189" s="90">
        <f t="shared" si="857"/>
        <v>6186421</v>
      </c>
      <c r="X189" s="101">
        <v>2328343</v>
      </c>
      <c r="Y189" s="50"/>
      <c r="Z189" s="50"/>
      <c r="AA189" s="51" t="str">
        <f t="shared" si="1238"/>
        <v/>
      </c>
      <c r="AB189" s="68" t="str">
        <f t="shared" si="1239"/>
        <v/>
      </c>
      <c r="AC189" s="68" t="str">
        <f t="shared" si="1240"/>
        <v/>
      </c>
      <c r="AD189" s="68" t="str">
        <f t="shared" si="1241"/>
        <v/>
      </c>
      <c r="AE189" s="68" t="str">
        <f t="shared" si="1242"/>
        <v/>
      </c>
      <c r="AF189" s="68" t="str">
        <f t="shared" si="1243"/>
        <v/>
      </c>
      <c r="AG189" s="67" t="str">
        <f t="shared" si="7"/>
        <v/>
      </c>
      <c r="AH189" s="51"/>
      <c r="AI189" s="51" t="str">
        <f t="shared" si="8"/>
        <v/>
      </c>
      <c r="AJ189" s="68" t="str">
        <f t="shared" si="9"/>
        <v/>
      </c>
      <c r="AK189" s="68" t="str">
        <f t="shared" si="10"/>
        <v/>
      </c>
      <c r="AL189" s="68" t="str">
        <f t="shared" si="11"/>
        <v/>
      </c>
      <c r="AM189" s="68" t="str">
        <f t="shared" si="12"/>
        <v/>
      </c>
      <c r="AN189" s="68" t="str">
        <f t="shared" si="13"/>
        <v/>
      </c>
      <c r="AO189" s="67" t="str">
        <f t="shared" si="14"/>
        <v/>
      </c>
      <c r="AP189" s="51"/>
      <c r="AQ189" s="80">
        <f t="shared" si="15"/>
        <v>377104</v>
      </c>
      <c r="AR189" s="68">
        <f t="shared" si="16"/>
        <v>6186421</v>
      </c>
      <c r="AS189" s="68">
        <f t="shared" si="17"/>
        <v>0</v>
      </c>
      <c r="AT189" s="68">
        <f t="shared" si="18"/>
        <v>2978132</v>
      </c>
      <c r="AU189" s="68">
        <f t="shared" si="19"/>
        <v>430804</v>
      </c>
      <c r="AV189" s="68">
        <f t="shared" si="20"/>
        <v>2777485</v>
      </c>
      <c r="AW189" s="67">
        <f t="shared" si="21"/>
        <v>2328343</v>
      </c>
      <c r="AX189" s="51"/>
      <c r="AY189" s="51" t="str">
        <f t="shared" si="22"/>
        <v/>
      </c>
      <c r="AZ189" s="68" t="str">
        <f t="shared" si="23"/>
        <v/>
      </c>
      <c r="BA189" s="68" t="str">
        <f t="shared" si="24"/>
        <v/>
      </c>
      <c r="BB189" s="68" t="str">
        <f t="shared" si="25"/>
        <v/>
      </c>
      <c r="BC189" s="68" t="str">
        <f t="shared" si="26"/>
        <v/>
      </c>
      <c r="BD189" s="68" t="str">
        <f t="shared" si="27"/>
        <v/>
      </c>
      <c r="BE189" s="68" t="str">
        <f t="shared" si="28"/>
        <v/>
      </c>
      <c r="BF189" s="51"/>
      <c r="BG189" s="69" t="str">
        <f t="shared" si="29"/>
        <v/>
      </c>
      <c r="BH189" s="67" t="str">
        <f t="shared" si="30"/>
        <v/>
      </c>
      <c r="BI189" s="67" t="str">
        <f t="shared" si="31"/>
        <v/>
      </c>
      <c r="BJ189" s="67" t="str">
        <f t="shared" si="32"/>
        <v/>
      </c>
      <c r="BK189" s="67" t="str">
        <f t="shared" si="33"/>
        <v/>
      </c>
      <c r="BL189" s="67" t="str">
        <f t="shared" si="34"/>
        <v/>
      </c>
      <c r="BM189" s="65" t="str">
        <f t="shared" si="35"/>
        <v/>
      </c>
      <c r="BN189" s="51"/>
      <c r="BO189" s="51" t="str">
        <f t="shared" si="1244"/>
        <v/>
      </c>
      <c r="BP189" s="51" t="str">
        <f t="shared" si="1245"/>
        <v/>
      </c>
      <c r="BQ189" s="71">
        <f t="shared" si="1246"/>
        <v>377104</v>
      </c>
      <c r="BR189" s="51" t="str">
        <f t="shared" si="1247"/>
        <v/>
      </c>
      <c r="BS189" s="69" t="str">
        <f t="shared" si="40"/>
        <v/>
      </c>
      <c r="BT189" s="51"/>
      <c r="BU189" s="68" t="str">
        <f t="shared" si="1248"/>
        <v/>
      </c>
      <c r="BV189" s="68" t="str">
        <f t="shared" si="1249"/>
        <v/>
      </c>
      <c r="BW189" s="65">
        <f t="shared" si="1250"/>
        <v>6186421</v>
      </c>
      <c r="BX189" s="68" t="str">
        <f t="shared" si="1251"/>
        <v/>
      </c>
      <c r="BY189" s="67" t="str">
        <f t="shared" si="44"/>
        <v/>
      </c>
      <c r="BZ189" s="68"/>
      <c r="CA189" s="65" t="str">
        <f t="shared" si="45"/>
        <v/>
      </c>
      <c r="CB189" s="67" t="str">
        <f t="shared" si="46"/>
        <v/>
      </c>
      <c r="CC189" s="67">
        <f t="shared" si="47"/>
        <v>2328343</v>
      </c>
      <c r="CD189" s="67" t="str">
        <f t="shared" si="48"/>
        <v/>
      </c>
      <c r="CE189" s="67" t="str">
        <f t="shared" si="49"/>
        <v/>
      </c>
      <c r="CF189" s="68"/>
      <c r="CG189" s="68" t="str">
        <f t="shared" si="1252"/>
        <v/>
      </c>
      <c r="CH189" s="68" t="str">
        <f t="shared" si="1253"/>
        <v/>
      </c>
      <c r="CI189" s="65">
        <f t="shared" si="1254"/>
        <v>6186421</v>
      </c>
      <c r="CJ189" s="68" t="str">
        <f t="shared" si="1255"/>
        <v/>
      </c>
      <c r="CK189" s="67" t="str">
        <f t="shared" si="54"/>
        <v/>
      </c>
      <c r="CL189" s="68"/>
      <c r="CM189" s="68" t="str">
        <f t="shared" si="1256"/>
        <v/>
      </c>
      <c r="CN189" s="68" t="str">
        <f t="shared" si="1257"/>
        <v/>
      </c>
      <c r="CO189" s="65">
        <f t="shared" si="1258"/>
        <v>0</v>
      </c>
      <c r="CP189" s="68" t="str">
        <f t="shared" si="1259"/>
        <v/>
      </c>
      <c r="CQ189" s="67" t="str">
        <f t="shared" si="59"/>
        <v/>
      </c>
      <c r="CR189" s="68"/>
      <c r="CS189" s="68" t="str">
        <f t="shared" si="1260"/>
        <v/>
      </c>
      <c r="CT189" s="68" t="str">
        <f t="shared" si="1261"/>
        <v/>
      </c>
      <c r="CU189" s="65">
        <f t="shared" si="1262"/>
        <v>2978132</v>
      </c>
      <c r="CV189" s="68" t="str">
        <f t="shared" si="1263"/>
        <v/>
      </c>
      <c r="CW189" s="67" t="str">
        <f t="shared" si="64"/>
        <v/>
      </c>
      <c r="CX189" s="68"/>
      <c r="CY189" s="68" t="str">
        <f t="shared" si="1264"/>
        <v/>
      </c>
      <c r="CZ189" s="68" t="str">
        <f t="shared" si="1265"/>
        <v/>
      </c>
      <c r="DA189" s="65">
        <f t="shared" si="1266"/>
        <v>430804</v>
      </c>
      <c r="DB189" s="68" t="str">
        <f t="shared" si="1267"/>
        <v/>
      </c>
      <c r="DC189" s="67" t="str">
        <f t="shared" si="69"/>
        <v/>
      </c>
      <c r="DD189" s="68"/>
      <c r="DE189" s="68" t="str">
        <f t="shared" si="1268"/>
        <v/>
      </c>
      <c r="DF189" s="51" t="str">
        <f t="shared" si="1269"/>
        <v/>
      </c>
      <c r="DG189" s="65">
        <f t="shared" si="1270"/>
        <v>2493421</v>
      </c>
      <c r="DH189" s="51" t="str">
        <f t="shared" si="1271"/>
        <v/>
      </c>
      <c r="DI189" s="69" t="str">
        <f t="shared" si="74"/>
        <v/>
      </c>
      <c r="DJ189" s="51"/>
      <c r="DK189" s="51" t="str">
        <f t="shared" si="1272"/>
        <v/>
      </c>
      <c r="DL189" s="51" t="str">
        <f t="shared" si="1273"/>
        <v/>
      </c>
      <c r="DM189" s="65">
        <f t="shared" si="1274"/>
        <v>284064</v>
      </c>
      <c r="DN189" s="51" t="str">
        <f t="shared" si="1275"/>
        <v/>
      </c>
      <c r="DO189" s="69" t="str">
        <f t="shared" si="79"/>
        <v/>
      </c>
      <c r="DP189" s="51"/>
      <c r="DQ189" s="51"/>
      <c r="DR189" s="51"/>
      <c r="DS189" s="51"/>
      <c r="DT189" s="51"/>
      <c r="DU189" s="181"/>
    </row>
    <row r="190" spans="1:125" ht="15" x14ac:dyDescent="0.25">
      <c r="A190" s="50">
        <v>2017</v>
      </c>
      <c r="B190" s="51" t="s">
        <v>655</v>
      </c>
      <c r="C190" s="50" t="s">
        <v>656</v>
      </c>
      <c r="D190" s="53" t="s">
        <v>347</v>
      </c>
      <c r="E190" s="50" t="s">
        <v>131</v>
      </c>
      <c r="F190" s="54">
        <v>409819</v>
      </c>
      <c r="G190" s="54" t="s">
        <v>364</v>
      </c>
      <c r="H190" s="54">
        <v>540397</v>
      </c>
      <c r="I190" s="55">
        <v>6723561</v>
      </c>
      <c r="J190" s="50"/>
      <c r="K190" s="50" t="s">
        <v>2032</v>
      </c>
      <c r="L190" s="58" t="s">
        <v>2032</v>
      </c>
      <c r="M190" s="58" t="s">
        <v>2032</v>
      </c>
      <c r="N190" s="58" t="s">
        <v>2032</v>
      </c>
      <c r="O190" s="58" t="s">
        <v>2032</v>
      </c>
      <c r="P190" s="59"/>
      <c r="Q190" s="60">
        <v>0</v>
      </c>
      <c r="R190" s="60">
        <v>3661097</v>
      </c>
      <c r="S190" s="60">
        <v>426629</v>
      </c>
      <c r="T190" s="60">
        <v>2532355</v>
      </c>
      <c r="U190" s="60">
        <v>103480</v>
      </c>
      <c r="V190" s="79"/>
      <c r="W190" s="90">
        <f t="shared" si="857"/>
        <v>6723561</v>
      </c>
      <c r="X190" s="101">
        <v>254410</v>
      </c>
      <c r="Y190" s="50"/>
      <c r="Z190" s="50"/>
      <c r="AA190" s="51" t="str">
        <f t="shared" si="1238"/>
        <v/>
      </c>
      <c r="AB190" s="68" t="str">
        <f t="shared" si="1239"/>
        <v/>
      </c>
      <c r="AC190" s="68" t="str">
        <f t="shared" si="1240"/>
        <v/>
      </c>
      <c r="AD190" s="68" t="str">
        <f t="shared" si="1241"/>
        <v/>
      </c>
      <c r="AE190" s="68" t="str">
        <f t="shared" si="1242"/>
        <v/>
      </c>
      <c r="AF190" s="68" t="str">
        <f t="shared" si="1243"/>
        <v/>
      </c>
      <c r="AG190" s="67" t="str">
        <f t="shared" si="7"/>
        <v/>
      </c>
      <c r="AH190" s="51"/>
      <c r="AI190" s="51" t="str">
        <f t="shared" si="8"/>
        <v/>
      </c>
      <c r="AJ190" s="68" t="str">
        <f t="shared" si="9"/>
        <v/>
      </c>
      <c r="AK190" s="68" t="str">
        <f t="shared" si="10"/>
        <v/>
      </c>
      <c r="AL190" s="68" t="str">
        <f t="shared" si="11"/>
        <v/>
      </c>
      <c r="AM190" s="68" t="str">
        <f t="shared" si="12"/>
        <v/>
      </c>
      <c r="AN190" s="68" t="str">
        <f t="shared" si="13"/>
        <v/>
      </c>
      <c r="AO190" s="67" t="str">
        <f t="shared" si="14"/>
        <v/>
      </c>
      <c r="AP190" s="51"/>
      <c r="AQ190" s="51" t="str">
        <f t="shared" si="15"/>
        <v/>
      </c>
      <c r="AR190" s="68" t="str">
        <f t="shared" si="16"/>
        <v/>
      </c>
      <c r="AS190" s="68" t="str">
        <f t="shared" si="17"/>
        <v/>
      </c>
      <c r="AT190" s="68" t="str">
        <f t="shared" si="18"/>
        <v/>
      </c>
      <c r="AU190" s="68" t="str">
        <f t="shared" si="19"/>
        <v/>
      </c>
      <c r="AV190" s="68" t="str">
        <f t="shared" si="20"/>
        <v/>
      </c>
      <c r="AW190" s="67" t="str">
        <f t="shared" si="21"/>
        <v/>
      </c>
      <c r="AX190" s="51"/>
      <c r="AY190" s="80">
        <f t="shared" si="22"/>
        <v>409819</v>
      </c>
      <c r="AZ190" s="68">
        <f t="shared" si="23"/>
        <v>6723561</v>
      </c>
      <c r="BA190" s="68">
        <f t="shared" si="24"/>
        <v>0</v>
      </c>
      <c r="BB190" s="68">
        <f t="shared" si="25"/>
        <v>3661097</v>
      </c>
      <c r="BC190" s="68">
        <f t="shared" si="26"/>
        <v>426629</v>
      </c>
      <c r="BD190" s="68">
        <f t="shared" si="27"/>
        <v>2635835</v>
      </c>
      <c r="BE190" s="68">
        <f t="shared" si="28"/>
        <v>254410</v>
      </c>
      <c r="BF190" s="51"/>
      <c r="BG190" s="69" t="str">
        <f t="shared" si="29"/>
        <v/>
      </c>
      <c r="BH190" s="67" t="str">
        <f t="shared" si="30"/>
        <v/>
      </c>
      <c r="BI190" s="67" t="str">
        <f t="shared" si="31"/>
        <v/>
      </c>
      <c r="BJ190" s="67" t="str">
        <f t="shared" si="32"/>
        <v/>
      </c>
      <c r="BK190" s="67" t="str">
        <f t="shared" si="33"/>
        <v/>
      </c>
      <c r="BL190" s="67" t="str">
        <f t="shared" si="34"/>
        <v/>
      </c>
      <c r="BM190" s="65" t="str">
        <f t="shared" si="35"/>
        <v/>
      </c>
      <c r="BN190" s="51"/>
      <c r="BO190" s="51" t="str">
        <f t="shared" si="1244"/>
        <v/>
      </c>
      <c r="BP190" s="51" t="str">
        <f t="shared" si="1245"/>
        <v/>
      </c>
      <c r="BQ190" s="51" t="str">
        <f t="shared" si="1246"/>
        <v/>
      </c>
      <c r="BR190" s="71">
        <f t="shared" si="1247"/>
        <v>409819</v>
      </c>
      <c r="BS190" s="69" t="str">
        <f t="shared" si="40"/>
        <v/>
      </c>
      <c r="BT190" s="51"/>
      <c r="BU190" s="68" t="str">
        <f t="shared" si="1248"/>
        <v/>
      </c>
      <c r="BV190" s="68" t="str">
        <f t="shared" si="1249"/>
        <v/>
      </c>
      <c r="BW190" s="68" t="str">
        <f t="shared" si="1250"/>
        <v/>
      </c>
      <c r="BX190" s="65">
        <f t="shared" si="1251"/>
        <v>6723561</v>
      </c>
      <c r="BY190" s="67" t="str">
        <f t="shared" si="44"/>
        <v/>
      </c>
      <c r="BZ190" s="68"/>
      <c r="CA190" s="65" t="str">
        <f t="shared" si="45"/>
        <v/>
      </c>
      <c r="CB190" s="67" t="str">
        <f t="shared" si="46"/>
        <v/>
      </c>
      <c r="CC190" s="67" t="str">
        <f t="shared" si="47"/>
        <v/>
      </c>
      <c r="CD190" s="67">
        <f t="shared" si="48"/>
        <v>254410</v>
      </c>
      <c r="CE190" s="67" t="str">
        <f t="shared" si="49"/>
        <v/>
      </c>
      <c r="CF190" s="68"/>
      <c r="CG190" s="68" t="str">
        <f t="shared" si="1252"/>
        <v/>
      </c>
      <c r="CH190" s="68" t="str">
        <f t="shared" si="1253"/>
        <v/>
      </c>
      <c r="CI190" s="68" t="str">
        <f t="shared" si="1254"/>
        <v/>
      </c>
      <c r="CJ190" s="65">
        <f t="shared" si="1255"/>
        <v>6723561</v>
      </c>
      <c r="CK190" s="67" t="str">
        <f t="shared" si="54"/>
        <v/>
      </c>
      <c r="CL190" s="68"/>
      <c r="CM190" s="68" t="str">
        <f t="shared" si="1256"/>
        <v/>
      </c>
      <c r="CN190" s="68" t="str">
        <f t="shared" si="1257"/>
        <v/>
      </c>
      <c r="CO190" s="68" t="str">
        <f t="shared" si="1258"/>
        <v/>
      </c>
      <c r="CP190" s="65">
        <f t="shared" si="1259"/>
        <v>0</v>
      </c>
      <c r="CQ190" s="67" t="str">
        <f t="shared" si="59"/>
        <v/>
      </c>
      <c r="CR190" s="68"/>
      <c r="CS190" s="68" t="str">
        <f t="shared" si="1260"/>
        <v/>
      </c>
      <c r="CT190" s="68" t="str">
        <f t="shared" si="1261"/>
        <v/>
      </c>
      <c r="CU190" s="68" t="str">
        <f t="shared" si="1262"/>
        <v/>
      </c>
      <c r="CV190" s="65">
        <f t="shared" si="1263"/>
        <v>3661097</v>
      </c>
      <c r="CW190" s="67" t="str">
        <f t="shared" si="64"/>
        <v/>
      </c>
      <c r="CX190" s="68"/>
      <c r="CY190" s="68" t="str">
        <f t="shared" si="1264"/>
        <v/>
      </c>
      <c r="CZ190" s="68" t="str">
        <f t="shared" si="1265"/>
        <v/>
      </c>
      <c r="DA190" s="68" t="str">
        <f t="shared" si="1266"/>
        <v/>
      </c>
      <c r="DB190" s="65">
        <f t="shared" si="1267"/>
        <v>426629</v>
      </c>
      <c r="DC190" s="67" t="str">
        <f t="shared" si="69"/>
        <v/>
      </c>
      <c r="DD190" s="68"/>
      <c r="DE190" s="68" t="str">
        <f t="shared" si="1268"/>
        <v/>
      </c>
      <c r="DF190" s="51" t="str">
        <f t="shared" si="1269"/>
        <v/>
      </c>
      <c r="DG190" s="51" t="str">
        <f t="shared" si="1270"/>
        <v/>
      </c>
      <c r="DH190" s="65">
        <f t="shared" si="1271"/>
        <v>2532355</v>
      </c>
      <c r="DI190" s="69" t="str">
        <f t="shared" si="74"/>
        <v/>
      </c>
      <c r="DJ190" s="51"/>
      <c r="DK190" s="51" t="str">
        <f t="shared" si="1272"/>
        <v/>
      </c>
      <c r="DL190" s="51" t="str">
        <f t="shared" si="1273"/>
        <v/>
      </c>
      <c r="DM190" s="51" t="str">
        <f t="shared" si="1274"/>
        <v/>
      </c>
      <c r="DN190" s="65">
        <f t="shared" si="1275"/>
        <v>103480</v>
      </c>
      <c r="DO190" s="69" t="str">
        <f t="shared" si="79"/>
        <v/>
      </c>
      <c r="DP190" s="51"/>
      <c r="DQ190" s="51"/>
      <c r="DR190" s="51"/>
      <c r="DS190" s="51"/>
      <c r="DT190" s="51"/>
      <c r="DU190" s="181"/>
    </row>
    <row r="191" spans="1:125" ht="15" x14ac:dyDescent="0.25">
      <c r="A191" s="56">
        <v>2018</v>
      </c>
      <c r="B191" s="51" t="s">
        <v>655</v>
      </c>
      <c r="C191" s="50" t="s">
        <v>656</v>
      </c>
      <c r="D191" s="53" t="s">
        <v>347</v>
      </c>
      <c r="E191" s="50" t="s">
        <v>131</v>
      </c>
      <c r="F191" s="89">
        <v>305322</v>
      </c>
      <c r="G191" s="89">
        <v>0</v>
      </c>
      <c r="H191" s="89">
        <v>540835</v>
      </c>
      <c r="I191" s="90">
        <v>7712840</v>
      </c>
      <c r="J191" s="50"/>
      <c r="K191" s="50" t="s">
        <v>2032</v>
      </c>
      <c r="L191" s="58"/>
      <c r="M191" s="58"/>
      <c r="N191" s="58"/>
      <c r="O191" s="58"/>
      <c r="P191" s="91"/>
      <c r="Q191" s="92">
        <v>0</v>
      </c>
      <c r="R191" s="92">
        <v>4639676</v>
      </c>
      <c r="S191" s="92">
        <v>485140</v>
      </c>
      <c r="T191" s="92">
        <v>2588024</v>
      </c>
      <c r="U191" s="94"/>
      <c r="V191" s="94"/>
      <c r="W191" s="90">
        <f t="shared" si="857"/>
        <v>7712840</v>
      </c>
      <c r="X191" s="90">
        <v>100082</v>
      </c>
      <c r="Y191" s="50"/>
      <c r="Z191" s="50"/>
      <c r="AA191" s="51"/>
      <c r="AB191" s="68"/>
      <c r="AC191" s="68"/>
      <c r="AD191" s="68"/>
      <c r="AE191" s="68"/>
      <c r="AF191" s="68"/>
      <c r="AG191" s="67" t="str">
        <f t="shared" si="7"/>
        <v/>
      </c>
      <c r="AH191" s="51"/>
      <c r="AI191" s="51" t="str">
        <f t="shared" si="8"/>
        <v/>
      </c>
      <c r="AJ191" s="68" t="str">
        <f t="shared" si="9"/>
        <v/>
      </c>
      <c r="AK191" s="68" t="str">
        <f t="shared" si="10"/>
        <v/>
      </c>
      <c r="AL191" s="68" t="str">
        <f t="shared" si="11"/>
        <v/>
      </c>
      <c r="AM191" s="68" t="str">
        <f t="shared" si="12"/>
        <v/>
      </c>
      <c r="AN191" s="68" t="str">
        <f t="shared" si="13"/>
        <v/>
      </c>
      <c r="AO191" s="67" t="str">
        <f t="shared" si="14"/>
        <v/>
      </c>
      <c r="AP191" s="51"/>
      <c r="AQ191" s="51" t="str">
        <f t="shared" si="15"/>
        <v/>
      </c>
      <c r="AR191" s="68" t="str">
        <f t="shared" si="16"/>
        <v/>
      </c>
      <c r="AS191" s="68" t="str">
        <f t="shared" si="17"/>
        <v/>
      </c>
      <c r="AT191" s="68" t="str">
        <f t="shared" si="18"/>
        <v/>
      </c>
      <c r="AU191" s="68" t="str">
        <f t="shared" si="19"/>
        <v/>
      </c>
      <c r="AV191" s="68" t="str">
        <f t="shared" si="20"/>
        <v/>
      </c>
      <c r="AW191" s="67" t="str">
        <f t="shared" si="21"/>
        <v/>
      </c>
      <c r="AX191" s="51"/>
      <c r="AY191" s="51" t="str">
        <f t="shared" si="22"/>
        <v/>
      </c>
      <c r="AZ191" s="68" t="str">
        <f t="shared" si="23"/>
        <v/>
      </c>
      <c r="BA191" s="68" t="str">
        <f t="shared" si="24"/>
        <v/>
      </c>
      <c r="BB191" s="68" t="str">
        <f t="shared" si="25"/>
        <v/>
      </c>
      <c r="BC191" s="68" t="str">
        <f t="shared" si="26"/>
        <v/>
      </c>
      <c r="BD191" s="68" t="str">
        <f t="shared" si="27"/>
        <v/>
      </c>
      <c r="BE191" s="68" t="str">
        <f t="shared" si="28"/>
        <v/>
      </c>
      <c r="BF191" s="51"/>
      <c r="BG191" s="96">
        <f t="shared" si="29"/>
        <v>305322</v>
      </c>
      <c r="BH191" s="67">
        <f t="shared" si="30"/>
        <v>7712840</v>
      </c>
      <c r="BI191" s="67">
        <f t="shared" si="31"/>
        <v>0</v>
      </c>
      <c r="BJ191" s="67">
        <f t="shared" si="32"/>
        <v>4639676</v>
      </c>
      <c r="BK191" s="67">
        <f t="shared" si="33"/>
        <v>485140</v>
      </c>
      <c r="BL191" s="67">
        <f t="shared" si="34"/>
        <v>2588024</v>
      </c>
      <c r="BM191" s="65">
        <f t="shared" si="35"/>
        <v>100082</v>
      </c>
      <c r="BN191" s="70"/>
      <c r="BO191" s="70"/>
      <c r="BP191" s="51"/>
      <c r="BQ191" s="51"/>
      <c r="BR191" s="51"/>
      <c r="BS191" s="96">
        <f t="shared" si="40"/>
        <v>305322</v>
      </c>
      <c r="BT191" s="70"/>
      <c r="BU191" s="65"/>
      <c r="BV191" s="68"/>
      <c r="BW191" s="68"/>
      <c r="BX191" s="68"/>
      <c r="BY191" s="67">
        <f t="shared" si="44"/>
        <v>7712840</v>
      </c>
      <c r="BZ191" s="65"/>
      <c r="CA191" s="65" t="str">
        <f t="shared" si="45"/>
        <v/>
      </c>
      <c r="CB191" s="67" t="str">
        <f t="shared" si="46"/>
        <v/>
      </c>
      <c r="CC191" s="67" t="str">
        <f t="shared" si="47"/>
        <v/>
      </c>
      <c r="CD191" s="67" t="str">
        <f t="shared" si="48"/>
        <v/>
      </c>
      <c r="CE191" s="67">
        <f t="shared" si="49"/>
        <v>100082</v>
      </c>
      <c r="CF191" s="65"/>
      <c r="CG191" s="65"/>
      <c r="CH191" s="68"/>
      <c r="CI191" s="68"/>
      <c r="CJ191" s="68"/>
      <c r="CK191" s="67">
        <f t="shared" si="54"/>
        <v>7712840</v>
      </c>
      <c r="CL191" s="65"/>
      <c r="CM191" s="65"/>
      <c r="CN191" s="68"/>
      <c r="CO191" s="68"/>
      <c r="CP191" s="68"/>
      <c r="CQ191" s="67">
        <f t="shared" si="59"/>
        <v>0</v>
      </c>
      <c r="CR191" s="65"/>
      <c r="CS191" s="65"/>
      <c r="CT191" s="68"/>
      <c r="CU191" s="68"/>
      <c r="CV191" s="68"/>
      <c r="CW191" s="67">
        <f t="shared" si="64"/>
        <v>4639676</v>
      </c>
      <c r="CX191" s="65"/>
      <c r="CY191" s="65"/>
      <c r="CZ191" s="68"/>
      <c r="DA191" s="68"/>
      <c r="DB191" s="68"/>
      <c r="DC191" s="67">
        <f t="shared" si="69"/>
        <v>485140</v>
      </c>
      <c r="DD191" s="65"/>
      <c r="DE191" s="65"/>
      <c r="DF191" s="51"/>
      <c r="DG191" s="51"/>
      <c r="DH191" s="51"/>
      <c r="DI191" s="67">
        <f t="shared" si="74"/>
        <v>2588024</v>
      </c>
      <c r="DJ191" s="70"/>
      <c r="DK191" s="70"/>
      <c r="DL191" s="51"/>
      <c r="DM191" s="51"/>
      <c r="DN191" s="51"/>
      <c r="DO191" s="67">
        <f t="shared" si="79"/>
        <v>0</v>
      </c>
      <c r="DP191" s="51"/>
      <c r="DQ191" s="51"/>
      <c r="DR191" s="51"/>
      <c r="DS191" s="51"/>
      <c r="DT191" s="51"/>
      <c r="DU191" s="181"/>
    </row>
    <row r="192" spans="1:125" ht="15" x14ac:dyDescent="0.25">
      <c r="A192" s="50"/>
      <c r="B192" s="51"/>
      <c r="C192" s="50"/>
      <c r="D192" s="53"/>
      <c r="E192" s="50"/>
      <c r="F192" s="54"/>
      <c r="G192" s="54"/>
      <c r="H192" s="54"/>
      <c r="I192" s="55"/>
      <c r="J192" s="50"/>
      <c r="K192" s="50" t="s">
        <v>2032</v>
      </c>
      <c r="L192" s="58"/>
      <c r="M192" s="58"/>
      <c r="N192" s="58"/>
      <c r="O192" s="58"/>
      <c r="P192" s="59"/>
      <c r="Q192" s="60"/>
      <c r="R192" s="60"/>
      <c r="S192" s="60"/>
      <c r="T192" s="60"/>
      <c r="U192" s="60"/>
      <c r="V192" s="79"/>
      <c r="W192" s="90">
        <f t="shared" si="857"/>
        <v>0</v>
      </c>
      <c r="X192" s="101"/>
      <c r="Y192" s="50"/>
      <c r="Z192" s="50"/>
      <c r="AA192" s="51"/>
      <c r="AB192" s="68"/>
      <c r="AC192" s="68"/>
      <c r="AD192" s="68"/>
      <c r="AE192" s="68"/>
      <c r="AF192" s="68"/>
      <c r="AG192" s="67" t="str">
        <f t="shared" si="7"/>
        <v/>
      </c>
      <c r="AH192" s="51"/>
      <c r="AI192" s="51" t="str">
        <f t="shared" si="8"/>
        <v/>
      </c>
      <c r="AJ192" s="68" t="str">
        <f t="shared" si="9"/>
        <v/>
      </c>
      <c r="AK192" s="68" t="str">
        <f t="shared" si="10"/>
        <v/>
      </c>
      <c r="AL192" s="68" t="str">
        <f t="shared" si="11"/>
        <v/>
      </c>
      <c r="AM192" s="68" t="str">
        <f t="shared" si="12"/>
        <v/>
      </c>
      <c r="AN192" s="68" t="str">
        <f t="shared" si="13"/>
        <v/>
      </c>
      <c r="AO192" s="67" t="str">
        <f t="shared" si="14"/>
        <v/>
      </c>
      <c r="AP192" s="51"/>
      <c r="AQ192" s="51" t="str">
        <f t="shared" si="15"/>
        <v/>
      </c>
      <c r="AR192" s="68" t="str">
        <f t="shared" si="16"/>
        <v/>
      </c>
      <c r="AS192" s="68" t="str">
        <f t="shared" si="17"/>
        <v/>
      </c>
      <c r="AT192" s="68" t="str">
        <f t="shared" si="18"/>
        <v/>
      </c>
      <c r="AU192" s="68" t="str">
        <f t="shared" si="19"/>
        <v/>
      </c>
      <c r="AV192" s="68" t="str">
        <f t="shared" si="20"/>
        <v/>
      </c>
      <c r="AW192" s="67" t="str">
        <f t="shared" si="21"/>
        <v/>
      </c>
      <c r="AX192" s="51"/>
      <c r="AY192" s="51" t="str">
        <f t="shared" si="22"/>
        <v/>
      </c>
      <c r="AZ192" s="68" t="str">
        <f t="shared" si="23"/>
        <v/>
      </c>
      <c r="BA192" s="68" t="str">
        <f t="shared" si="24"/>
        <v/>
      </c>
      <c r="BB192" s="68" t="str">
        <f t="shared" si="25"/>
        <v/>
      </c>
      <c r="BC192" s="68" t="str">
        <f t="shared" si="26"/>
        <v/>
      </c>
      <c r="BD192" s="68" t="str">
        <f t="shared" si="27"/>
        <v/>
      </c>
      <c r="BE192" s="68" t="str">
        <f t="shared" si="28"/>
        <v/>
      </c>
      <c r="BF192" s="51"/>
      <c r="BG192" s="69" t="str">
        <f t="shared" si="29"/>
        <v/>
      </c>
      <c r="BH192" s="67" t="str">
        <f t="shared" si="30"/>
        <v/>
      </c>
      <c r="BI192" s="67" t="str">
        <f t="shared" si="31"/>
        <v/>
      </c>
      <c r="BJ192" s="67" t="str">
        <f t="shared" si="32"/>
        <v/>
      </c>
      <c r="BK192" s="67" t="str">
        <f t="shared" si="33"/>
        <v/>
      </c>
      <c r="BL192" s="67" t="str">
        <f t="shared" si="34"/>
        <v/>
      </c>
      <c r="BM192" s="65" t="str">
        <f t="shared" si="35"/>
        <v/>
      </c>
      <c r="BN192" s="70"/>
      <c r="BO192" s="70"/>
      <c r="BP192" s="51"/>
      <c r="BQ192" s="51"/>
      <c r="BR192" s="51"/>
      <c r="BS192" s="69" t="str">
        <f t="shared" si="40"/>
        <v/>
      </c>
      <c r="BT192" s="70"/>
      <c r="BU192" s="65"/>
      <c r="BV192" s="68"/>
      <c r="BW192" s="68"/>
      <c r="BX192" s="68"/>
      <c r="BY192" s="67" t="str">
        <f t="shared" si="44"/>
        <v/>
      </c>
      <c r="BZ192" s="65"/>
      <c r="CA192" s="65" t="str">
        <f t="shared" si="45"/>
        <v/>
      </c>
      <c r="CB192" s="67" t="str">
        <f t="shared" si="46"/>
        <v/>
      </c>
      <c r="CC192" s="67" t="str">
        <f t="shared" si="47"/>
        <v/>
      </c>
      <c r="CD192" s="67" t="str">
        <f t="shared" si="48"/>
        <v/>
      </c>
      <c r="CE192" s="67" t="str">
        <f t="shared" si="49"/>
        <v/>
      </c>
      <c r="CF192" s="65"/>
      <c r="CG192" s="65"/>
      <c r="CH192" s="68"/>
      <c r="CI192" s="68"/>
      <c r="CJ192" s="68"/>
      <c r="CK192" s="67" t="str">
        <f t="shared" si="54"/>
        <v/>
      </c>
      <c r="CL192" s="65"/>
      <c r="CM192" s="65"/>
      <c r="CN192" s="68"/>
      <c r="CO192" s="68"/>
      <c r="CP192" s="68"/>
      <c r="CQ192" s="67" t="str">
        <f t="shared" si="59"/>
        <v/>
      </c>
      <c r="CR192" s="65"/>
      <c r="CS192" s="65"/>
      <c r="CT192" s="68"/>
      <c r="CU192" s="68"/>
      <c r="CV192" s="68"/>
      <c r="CW192" s="67" t="str">
        <f t="shared" si="64"/>
        <v/>
      </c>
      <c r="CX192" s="65"/>
      <c r="CY192" s="65"/>
      <c r="CZ192" s="68"/>
      <c r="DA192" s="68"/>
      <c r="DB192" s="68"/>
      <c r="DC192" s="67" t="str">
        <f t="shared" si="69"/>
        <v/>
      </c>
      <c r="DD192" s="65"/>
      <c r="DE192" s="65"/>
      <c r="DF192" s="51"/>
      <c r="DG192" s="51"/>
      <c r="DH192" s="51"/>
      <c r="DI192" s="69" t="str">
        <f t="shared" si="74"/>
        <v/>
      </c>
      <c r="DJ192" s="70"/>
      <c r="DK192" s="70"/>
      <c r="DL192" s="51"/>
      <c r="DM192" s="51"/>
      <c r="DN192" s="51"/>
      <c r="DO192" s="69" t="str">
        <f t="shared" si="79"/>
        <v/>
      </c>
      <c r="DP192" s="51"/>
      <c r="DQ192" s="51"/>
      <c r="DR192" s="51"/>
      <c r="DS192" s="51"/>
      <c r="DT192" s="51"/>
      <c r="DU192" s="181"/>
    </row>
    <row r="193" spans="1:125" ht="15" x14ac:dyDescent="0.25">
      <c r="A193" s="50">
        <v>2014</v>
      </c>
      <c r="B193" s="51" t="s">
        <v>425</v>
      </c>
      <c r="C193" s="50" t="s">
        <v>426</v>
      </c>
      <c r="D193" s="53" t="s">
        <v>422</v>
      </c>
      <c r="E193" s="50" t="s">
        <v>36</v>
      </c>
      <c r="F193" s="54">
        <v>238597</v>
      </c>
      <c r="G193" s="54" t="s">
        <v>364</v>
      </c>
      <c r="H193" s="54">
        <v>395068</v>
      </c>
      <c r="I193" s="55">
        <v>2042826</v>
      </c>
      <c r="J193" s="50"/>
      <c r="K193" s="50" t="s">
        <v>2032</v>
      </c>
      <c r="L193" s="58" t="s">
        <v>2032</v>
      </c>
      <c r="M193" s="58" t="s">
        <v>2032</v>
      </c>
      <c r="N193" s="58" t="s">
        <v>2032</v>
      </c>
      <c r="O193" s="58" t="s">
        <v>2032</v>
      </c>
      <c r="P193" s="59"/>
      <c r="Q193" s="60">
        <v>22800</v>
      </c>
      <c r="R193" s="60">
        <v>1646566</v>
      </c>
      <c r="S193" s="60">
        <v>358987</v>
      </c>
      <c r="T193" s="60">
        <v>0</v>
      </c>
      <c r="U193" s="60">
        <v>14473</v>
      </c>
      <c r="V193" s="79"/>
      <c r="W193" s="90">
        <f t="shared" si="857"/>
        <v>2042826</v>
      </c>
      <c r="X193" s="101">
        <v>53203</v>
      </c>
      <c r="Y193" s="50" t="s">
        <v>167</v>
      </c>
      <c r="Z193" s="50" t="s">
        <v>422</v>
      </c>
      <c r="AA193" s="51" t="str">
        <f t="shared" ref="AA193:AA196" si="1276">IF(A193 =2014,IF(Y193 ="",F193,""),"")</f>
        <v/>
      </c>
      <c r="AB193" s="68" t="str">
        <f t="shared" ref="AB193:AB196" si="1277">IF(A193 =2014,IF(Y193 ="",I193,""),"")</f>
        <v/>
      </c>
      <c r="AC193" s="68" t="str">
        <f t="shared" ref="AC193:AC196" si="1278">IF(A193 =2014,IF(Y193 ="",Q193,""),"")</f>
        <v/>
      </c>
      <c r="AD193" s="68" t="str">
        <f t="shared" ref="AD193:AD196" si="1279">IF(A193 =2014,IF(Y193 ="",R193,""),"")</f>
        <v/>
      </c>
      <c r="AE193" s="68" t="str">
        <f t="shared" ref="AE193:AE196" si="1280">IF(A193 =2014,IF(Y193 ="",S193,""),"")</f>
        <v/>
      </c>
      <c r="AF193" s="68" t="str">
        <f t="shared" ref="AF193:AF196" si="1281">IF(A193 =2014,IF(Y193 ="",T193+U193,""),"")</f>
        <v/>
      </c>
      <c r="AG193" s="67" t="str">
        <f t="shared" si="7"/>
        <v/>
      </c>
      <c r="AH193" s="51"/>
      <c r="AI193" s="51" t="str">
        <f t="shared" si="8"/>
        <v/>
      </c>
      <c r="AJ193" s="68" t="str">
        <f t="shared" si="9"/>
        <v/>
      </c>
      <c r="AK193" s="68" t="str">
        <f t="shared" si="10"/>
        <v/>
      </c>
      <c r="AL193" s="68" t="str">
        <f t="shared" si="11"/>
        <v/>
      </c>
      <c r="AM193" s="68" t="str">
        <f t="shared" si="12"/>
        <v/>
      </c>
      <c r="AN193" s="68" t="str">
        <f t="shared" si="13"/>
        <v/>
      </c>
      <c r="AO193" s="67" t="str">
        <f t="shared" si="14"/>
        <v/>
      </c>
      <c r="AP193" s="51"/>
      <c r="AQ193" s="51" t="str">
        <f t="shared" si="15"/>
        <v/>
      </c>
      <c r="AR193" s="68" t="str">
        <f t="shared" si="16"/>
        <v/>
      </c>
      <c r="AS193" s="68" t="str">
        <f t="shared" si="17"/>
        <v/>
      </c>
      <c r="AT193" s="68" t="str">
        <f t="shared" si="18"/>
        <v/>
      </c>
      <c r="AU193" s="68" t="str">
        <f t="shared" si="19"/>
        <v/>
      </c>
      <c r="AV193" s="68" t="str">
        <f t="shared" si="20"/>
        <v/>
      </c>
      <c r="AW193" s="67" t="str">
        <f t="shared" si="21"/>
        <v/>
      </c>
      <c r="AX193" s="51"/>
      <c r="AY193" s="51" t="str">
        <f t="shared" si="22"/>
        <v/>
      </c>
      <c r="AZ193" s="68" t="str">
        <f t="shared" si="23"/>
        <v/>
      </c>
      <c r="BA193" s="68" t="str">
        <f t="shared" si="24"/>
        <v/>
      </c>
      <c r="BB193" s="68" t="str">
        <f t="shared" si="25"/>
        <v/>
      </c>
      <c r="BC193" s="68" t="str">
        <f t="shared" si="26"/>
        <v/>
      </c>
      <c r="BD193" s="68" t="str">
        <f t="shared" si="27"/>
        <v/>
      </c>
      <c r="BE193" s="68" t="str">
        <f t="shared" si="28"/>
        <v/>
      </c>
      <c r="BF193" s="51"/>
      <c r="BG193" s="69" t="str">
        <f t="shared" si="29"/>
        <v/>
      </c>
      <c r="BH193" s="67" t="str">
        <f t="shared" si="30"/>
        <v/>
      </c>
      <c r="BI193" s="67" t="str">
        <f t="shared" si="31"/>
        <v/>
      </c>
      <c r="BJ193" s="67" t="str">
        <f t="shared" si="32"/>
        <v/>
      </c>
      <c r="BK193" s="67" t="str">
        <f t="shared" si="33"/>
        <v/>
      </c>
      <c r="BL193" s="67" t="str">
        <f t="shared" si="34"/>
        <v/>
      </c>
      <c r="BM193" s="65" t="str">
        <f t="shared" si="35"/>
        <v/>
      </c>
      <c r="BN193" s="70"/>
      <c r="BO193" s="71">
        <f t="shared" ref="BO193:BO196" si="1282">IF(A193 =2014,F193,"")</f>
        <v>238597</v>
      </c>
      <c r="BP193" s="51" t="str">
        <f t="shared" ref="BP193:BP196" si="1283">IF(A193 =2015,F193,"")</f>
        <v/>
      </c>
      <c r="BQ193" s="51" t="str">
        <f t="shared" ref="BQ193:BQ196" si="1284">IF(A193 =2016,F193,"")</f>
        <v/>
      </c>
      <c r="BR193" s="51" t="str">
        <f t="shared" ref="BR193:BR196" si="1285">IF(A193 =2017,F193,"")</f>
        <v/>
      </c>
      <c r="BS193" s="69" t="str">
        <f t="shared" si="40"/>
        <v/>
      </c>
      <c r="BT193" s="70"/>
      <c r="BU193" s="65">
        <f t="shared" ref="BU193:BU196" si="1286">IF(A193 =2014,I193,"")</f>
        <v>2042826</v>
      </c>
      <c r="BV193" s="68" t="str">
        <f t="shared" ref="BV193:BV196" si="1287">IF(A193 =2015,I193,"")</f>
        <v/>
      </c>
      <c r="BW193" s="68" t="str">
        <f t="shared" ref="BW193:BW196" si="1288">IF(A193 =2016,I193,"")</f>
        <v/>
      </c>
      <c r="BX193" s="68" t="str">
        <f t="shared" ref="BX193:BX196" si="1289">IF(A193 =2017,I193,"")</f>
        <v/>
      </c>
      <c r="BY193" s="67" t="str">
        <f t="shared" si="44"/>
        <v/>
      </c>
      <c r="BZ193" s="65"/>
      <c r="CA193" s="65">
        <f t="shared" si="45"/>
        <v>53203</v>
      </c>
      <c r="CB193" s="67" t="str">
        <f t="shared" si="46"/>
        <v/>
      </c>
      <c r="CC193" s="67" t="str">
        <f t="shared" si="47"/>
        <v/>
      </c>
      <c r="CD193" s="67" t="str">
        <f t="shared" si="48"/>
        <v/>
      </c>
      <c r="CE193" s="67" t="str">
        <f t="shared" si="49"/>
        <v/>
      </c>
      <c r="CF193" s="65"/>
      <c r="CG193" s="65">
        <f t="shared" ref="CG193:CG196" si="1290">IF(A193 =2014,Q193+R193+S193+T193+U193,"")</f>
        <v>2042826</v>
      </c>
      <c r="CH193" s="68" t="str">
        <f t="shared" ref="CH193:CH196" si="1291">IF(A193 =2015,Q193+R193+S193+T193+U193,"")</f>
        <v/>
      </c>
      <c r="CI193" s="68" t="str">
        <f t="shared" ref="CI193:CI196" si="1292">IF(A193 =2016,Q193+R193+S193+T193+U193,"")</f>
        <v/>
      </c>
      <c r="CJ193" s="68" t="str">
        <f t="shared" ref="CJ193:CJ196" si="1293">IF(A193 =2017,Q193+R193+S193+T193+U193,"")</f>
        <v/>
      </c>
      <c r="CK193" s="67" t="str">
        <f t="shared" si="54"/>
        <v/>
      </c>
      <c r="CL193" s="65"/>
      <c r="CM193" s="65">
        <f t="shared" ref="CM193:CM196" si="1294">IF(A193 =2014,Q193,"")</f>
        <v>22800</v>
      </c>
      <c r="CN193" s="68" t="str">
        <f t="shared" ref="CN193:CN196" si="1295">IF(A193 =2015,Q193,"")</f>
        <v/>
      </c>
      <c r="CO193" s="68" t="str">
        <f t="shared" ref="CO193:CO196" si="1296">IF(A193 =2016,Q193,"")</f>
        <v/>
      </c>
      <c r="CP193" s="68" t="str">
        <f t="shared" ref="CP193:CP196" si="1297">IF(A193 =2017,Q193,"")</f>
        <v/>
      </c>
      <c r="CQ193" s="67" t="str">
        <f t="shared" si="59"/>
        <v/>
      </c>
      <c r="CR193" s="65"/>
      <c r="CS193" s="65">
        <f t="shared" ref="CS193:CS196" si="1298">IF(A193 =2014,R193,"")</f>
        <v>1646566</v>
      </c>
      <c r="CT193" s="68" t="str">
        <f t="shared" ref="CT193:CT196" si="1299">IF(A193 =2015,R193,"")</f>
        <v/>
      </c>
      <c r="CU193" s="68" t="str">
        <f t="shared" ref="CU193:CU196" si="1300">IF(A193 =2016,R193,"")</f>
        <v/>
      </c>
      <c r="CV193" s="68" t="str">
        <f t="shared" ref="CV193:CV196" si="1301">IF(A193 =2017,R193,"")</f>
        <v/>
      </c>
      <c r="CW193" s="67" t="str">
        <f t="shared" si="64"/>
        <v/>
      </c>
      <c r="CX193" s="65"/>
      <c r="CY193" s="65">
        <f t="shared" ref="CY193:CY196" si="1302">IF(A193 =2014,S193,"")</f>
        <v>358987</v>
      </c>
      <c r="CZ193" s="68" t="str">
        <f t="shared" ref="CZ193:CZ196" si="1303">IF(A193 =2015,S193,"")</f>
        <v/>
      </c>
      <c r="DA193" s="68" t="str">
        <f t="shared" ref="DA193:DA196" si="1304">IF(A193 =2016,S193,"")</f>
        <v/>
      </c>
      <c r="DB193" s="68" t="str">
        <f t="shared" ref="DB193:DB196" si="1305">IF(A193 =2017,S193,"")</f>
        <v/>
      </c>
      <c r="DC193" s="67" t="str">
        <f t="shared" si="69"/>
        <v/>
      </c>
      <c r="DD193" s="65"/>
      <c r="DE193" s="65">
        <f t="shared" ref="DE193:DE196" si="1306">IF(A193 =2014,T193,"")</f>
        <v>0</v>
      </c>
      <c r="DF193" s="51" t="str">
        <f t="shared" ref="DF193:DF196" si="1307">IF(A193 =2015,T193,"")</f>
        <v/>
      </c>
      <c r="DG193" s="51" t="str">
        <f t="shared" ref="DG193:DG196" si="1308">IF(A193 =2016,T193,"")</f>
        <v/>
      </c>
      <c r="DH193" s="51" t="str">
        <f t="shared" ref="DH193:DH196" si="1309">IF(A193 =2017,T193,"")</f>
        <v/>
      </c>
      <c r="DI193" s="69" t="str">
        <f t="shared" si="74"/>
        <v/>
      </c>
      <c r="DJ193" s="70"/>
      <c r="DK193" s="65">
        <f t="shared" ref="DK193:DK196" si="1310">IF(A193 =2014,U193,"")</f>
        <v>14473</v>
      </c>
      <c r="DL193" s="51" t="str">
        <f t="shared" ref="DL193:DL196" si="1311">IF(A193 =2015,U193,"")</f>
        <v/>
      </c>
      <c r="DM193" s="51" t="str">
        <f t="shared" ref="DM193:DM196" si="1312">IF(A193 =2016,U193,"")</f>
        <v/>
      </c>
      <c r="DN193" s="51" t="str">
        <f t="shared" ref="DN193:DN196" si="1313">IF(A193 =2017,U193,"")</f>
        <v/>
      </c>
      <c r="DO193" s="69" t="str">
        <f t="shared" si="79"/>
        <v/>
      </c>
      <c r="DP193" s="51"/>
      <c r="DQ193" s="51"/>
      <c r="DR193" s="51"/>
      <c r="DS193" s="51"/>
      <c r="DT193" s="51"/>
      <c r="DU193" s="181"/>
    </row>
    <row r="194" spans="1:125" ht="15" x14ac:dyDescent="0.25">
      <c r="A194" s="50">
        <v>2015</v>
      </c>
      <c r="B194" s="51" t="s">
        <v>425</v>
      </c>
      <c r="C194" s="50" t="s">
        <v>426</v>
      </c>
      <c r="D194" s="53" t="s">
        <v>422</v>
      </c>
      <c r="E194" s="50" t="s">
        <v>36</v>
      </c>
      <c r="F194" s="54">
        <v>234318</v>
      </c>
      <c r="G194" s="54" t="s">
        <v>364</v>
      </c>
      <c r="H194" s="54">
        <v>399234</v>
      </c>
      <c r="I194" s="55">
        <v>2172220</v>
      </c>
      <c r="J194" s="50"/>
      <c r="K194" s="50" t="s">
        <v>2032</v>
      </c>
      <c r="L194" s="58" t="s">
        <v>2032</v>
      </c>
      <c r="M194" s="58" t="s">
        <v>2032</v>
      </c>
      <c r="N194" s="58" t="s">
        <v>2032</v>
      </c>
      <c r="O194" s="58" t="s">
        <v>2032</v>
      </c>
      <c r="P194" s="59"/>
      <c r="Q194" s="60">
        <v>45987</v>
      </c>
      <c r="R194" s="60">
        <v>1752620</v>
      </c>
      <c r="S194" s="60">
        <v>363187</v>
      </c>
      <c r="T194" s="60">
        <v>0</v>
      </c>
      <c r="U194" s="60">
        <v>10426</v>
      </c>
      <c r="V194" s="79"/>
      <c r="W194" s="90">
        <f t="shared" si="857"/>
        <v>2172220</v>
      </c>
      <c r="X194" s="101">
        <v>230387</v>
      </c>
      <c r="Y194" s="50" t="s">
        <v>167</v>
      </c>
      <c r="Z194" s="50"/>
      <c r="AA194" s="51" t="str">
        <f t="shared" si="1276"/>
        <v/>
      </c>
      <c r="AB194" s="68" t="str">
        <f t="shared" si="1277"/>
        <v/>
      </c>
      <c r="AC194" s="68" t="str">
        <f t="shared" si="1278"/>
        <v/>
      </c>
      <c r="AD194" s="68" t="str">
        <f t="shared" si="1279"/>
        <v/>
      </c>
      <c r="AE194" s="68" t="str">
        <f t="shared" si="1280"/>
        <v/>
      </c>
      <c r="AF194" s="68" t="str">
        <f t="shared" si="1281"/>
        <v/>
      </c>
      <c r="AG194" s="67" t="str">
        <f t="shared" si="7"/>
        <v/>
      </c>
      <c r="AH194" s="51"/>
      <c r="AI194" s="51" t="str">
        <f t="shared" si="8"/>
        <v/>
      </c>
      <c r="AJ194" s="68" t="str">
        <f t="shared" si="9"/>
        <v/>
      </c>
      <c r="AK194" s="68" t="str">
        <f t="shared" si="10"/>
        <v/>
      </c>
      <c r="AL194" s="68" t="str">
        <f t="shared" si="11"/>
        <v/>
      </c>
      <c r="AM194" s="68" t="str">
        <f t="shared" si="12"/>
        <v/>
      </c>
      <c r="AN194" s="68" t="str">
        <f t="shared" si="13"/>
        <v/>
      </c>
      <c r="AO194" s="67" t="str">
        <f t="shared" si="14"/>
        <v/>
      </c>
      <c r="AP194" s="51"/>
      <c r="AQ194" s="51" t="str">
        <f t="shared" si="15"/>
        <v/>
      </c>
      <c r="AR194" s="68" t="str">
        <f t="shared" si="16"/>
        <v/>
      </c>
      <c r="AS194" s="68" t="str">
        <f t="shared" si="17"/>
        <v/>
      </c>
      <c r="AT194" s="68" t="str">
        <f t="shared" si="18"/>
        <v/>
      </c>
      <c r="AU194" s="68" t="str">
        <f t="shared" si="19"/>
        <v/>
      </c>
      <c r="AV194" s="68" t="str">
        <f t="shared" si="20"/>
        <v/>
      </c>
      <c r="AW194" s="67" t="str">
        <f t="shared" si="21"/>
        <v/>
      </c>
      <c r="AX194" s="51"/>
      <c r="AY194" s="51" t="str">
        <f t="shared" si="22"/>
        <v/>
      </c>
      <c r="AZ194" s="68" t="str">
        <f t="shared" si="23"/>
        <v/>
      </c>
      <c r="BA194" s="68" t="str">
        <f t="shared" si="24"/>
        <v/>
      </c>
      <c r="BB194" s="68" t="str">
        <f t="shared" si="25"/>
        <v/>
      </c>
      <c r="BC194" s="68" t="str">
        <f t="shared" si="26"/>
        <v/>
      </c>
      <c r="BD194" s="68" t="str">
        <f t="shared" si="27"/>
        <v/>
      </c>
      <c r="BE194" s="68" t="str">
        <f t="shared" si="28"/>
        <v/>
      </c>
      <c r="BF194" s="51"/>
      <c r="BG194" s="69" t="str">
        <f t="shared" si="29"/>
        <v/>
      </c>
      <c r="BH194" s="67" t="str">
        <f t="shared" si="30"/>
        <v/>
      </c>
      <c r="BI194" s="67" t="str">
        <f t="shared" si="31"/>
        <v/>
      </c>
      <c r="BJ194" s="67" t="str">
        <f t="shared" si="32"/>
        <v/>
      </c>
      <c r="BK194" s="67" t="str">
        <f t="shared" si="33"/>
        <v/>
      </c>
      <c r="BL194" s="67" t="str">
        <f t="shared" si="34"/>
        <v/>
      </c>
      <c r="BM194" s="65" t="str">
        <f t="shared" si="35"/>
        <v/>
      </c>
      <c r="BN194" s="51"/>
      <c r="BO194" s="51" t="str">
        <f t="shared" si="1282"/>
        <v/>
      </c>
      <c r="BP194" s="71">
        <f t="shared" si="1283"/>
        <v>234318</v>
      </c>
      <c r="BQ194" s="51" t="str">
        <f t="shared" si="1284"/>
        <v/>
      </c>
      <c r="BR194" s="51" t="str">
        <f t="shared" si="1285"/>
        <v/>
      </c>
      <c r="BS194" s="69" t="str">
        <f t="shared" si="40"/>
        <v/>
      </c>
      <c r="BT194" s="51"/>
      <c r="BU194" s="68" t="str">
        <f t="shared" si="1286"/>
        <v/>
      </c>
      <c r="BV194" s="65">
        <f t="shared" si="1287"/>
        <v>2172220</v>
      </c>
      <c r="BW194" s="68" t="str">
        <f t="shared" si="1288"/>
        <v/>
      </c>
      <c r="BX194" s="68" t="str">
        <f t="shared" si="1289"/>
        <v/>
      </c>
      <c r="BY194" s="67" t="str">
        <f t="shared" si="44"/>
        <v/>
      </c>
      <c r="BZ194" s="68"/>
      <c r="CA194" s="65" t="str">
        <f t="shared" si="45"/>
        <v/>
      </c>
      <c r="CB194" s="67">
        <f t="shared" si="46"/>
        <v>230387</v>
      </c>
      <c r="CC194" s="67" t="str">
        <f t="shared" si="47"/>
        <v/>
      </c>
      <c r="CD194" s="67" t="str">
        <f t="shared" si="48"/>
        <v/>
      </c>
      <c r="CE194" s="67" t="str">
        <f t="shared" si="49"/>
        <v/>
      </c>
      <c r="CF194" s="68"/>
      <c r="CG194" s="68" t="str">
        <f t="shared" si="1290"/>
        <v/>
      </c>
      <c r="CH194" s="65">
        <f t="shared" si="1291"/>
        <v>2172220</v>
      </c>
      <c r="CI194" s="68" t="str">
        <f t="shared" si="1292"/>
        <v/>
      </c>
      <c r="CJ194" s="68" t="str">
        <f t="shared" si="1293"/>
        <v/>
      </c>
      <c r="CK194" s="67" t="str">
        <f t="shared" si="54"/>
        <v/>
      </c>
      <c r="CL194" s="68"/>
      <c r="CM194" s="68" t="str">
        <f t="shared" si="1294"/>
        <v/>
      </c>
      <c r="CN194" s="65">
        <f t="shared" si="1295"/>
        <v>45987</v>
      </c>
      <c r="CO194" s="68" t="str">
        <f t="shared" si="1296"/>
        <v/>
      </c>
      <c r="CP194" s="68" t="str">
        <f t="shared" si="1297"/>
        <v/>
      </c>
      <c r="CQ194" s="67" t="str">
        <f t="shared" si="59"/>
        <v/>
      </c>
      <c r="CR194" s="68"/>
      <c r="CS194" s="68" t="str">
        <f t="shared" si="1298"/>
        <v/>
      </c>
      <c r="CT194" s="65">
        <f t="shared" si="1299"/>
        <v>1752620</v>
      </c>
      <c r="CU194" s="68" t="str">
        <f t="shared" si="1300"/>
        <v/>
      </c>
      <c r="CV194" s="68" t="str">
        <f t="shared" si="1301"/>
        <v/>
      </c>
      <c r="CW194" s="67" t="str">
        <f t="shared" si="64"/>
        <v/>
      </c>
      <c r="CX194" s="68"/>
      <c r="CY194" s="68" t="str">
        <f t="shared" si="1302"/>
        <v/>
      </c>
      <c r="CZ194" s="65">
        <f t="shared" si="1303"/>
        <v>363187</v>
      </c>
      <c r="DA194" s="68" t="str">
        <f t="shared" si="1304"/>
        <v/>
      </c>
      <c r="DB194" s="68" t="str">
        <f t="shared" si="1305"/>
        <v/>
      </c>
      <c r="DC194" s="67" t="str">
        <f t="shared" si="69"/>
        <v/>
      </c>
      <c r="DD194" s="68"/>
      <c r="DE194" s="68" t="str">
        <f t="shared" si="1306"/>
        <v/>
      </c>
      <c r="DF194" s="65">
        <f t="shared" si="1307"/>
        <v>0</v>
      </c>
      <c r="DG194" s="51" t="str">
        <f t="shared" si="1308"/>
        <v/>
      </c>
      <c r="DH194" s="51" t="str">
        <f t="shared" si="1309"/>
        <v/>
      </c>
      <c r="DI194" s="69" t="str">
        <f t="shared" si="74"/>
        <v/>
      </c>
      <c r="DJ194" s="51"/>
      <c r="DK194" s="51" t="str">
        <f t="shared" si="1310"/>
        <v/>
      </c>
      <c r="DL194" s="65">
        <f t="shared" si="1311"/>
        <v>10426</v>
      </c>
      <c r="DM194" s="51" t="str">
        <f t="shared" si="1312"/>
        <v/>
      </c>
      <c r="DN194" s="51" t="str">
        <f t="shared" si="1313"/>
        <v/>
      </c>
      <c r="DO194" s="69" t="str">
        <f t="shared" si="79"/>
        <v/>
      </c>
      <c r="DP194" s="51"/>
      <c r="DQ194" s="51"/>
      <c r="DR194" s="51"/>
      <c r="DS194" s="51"/>
      <c r="DT194" s="51"/>
      <c r="DU194" s="181"/>
    </row>
    <row r="195" spans="1:125" ht="15" x14ac:dyDescent="0.25">
      <c r="A195" s="50">
        <v>2016</v>
      </c>
      <c r="B195" s="51" t="s">
        <v>425</v>
      </c>
      <c r="C195" s="50" t="s">
        <v>426</v>
      </c>
      <c r="D195" s="53" t="s">
        <v>422</v>
      </c>
      <c r="E195" s="50" t="s">
        <v>36</v>
      </c>
      <c r="F195" s="54">
        <v>215890</v>
      </c>
      <c r="G195" s="54" t="s">
        <v>364</v>
      </c>
      <c r="H195" s="54">
        <v>394915</v>
      </c>
      <c r="I195" s="55">
        <v>2209356</v>
      </c>
      <c r="J195" s="50"/>
      <c r="K195" s="50" t="s">
        <v>2032</v>
      </c>
      <c r="L195" s="58" t="s">
        <v>2032</v>
      </c>
      <c r="M195" s="58" t="s">
        <v>2032</v>
      </c>
      <c r="N195" s="58" t="s">
        <v>2032</v>
      </c>
      <c r="O195" s="58" t="s">
        <v>2032</v>
      </c>
      <c r="P195" s="59"/>
      <c r="Q195" s="60">
        <v>96819</v>
      </c>
      <c r="R195" s="60">
        <v>1812448</v>
      </c>
      <c r="S195" s="60">
        <v>332710</v>
      </c>
      <c r="T195" s="60">
        <v>0</v>
      </c>
      <c r="U195" s="60">
        <v>7977</v>
      </c>
      <c r="V195" s="79"/>
      <c r="W195" s="90">
        <f t="shared" si="857"/>
        <v>2249954</v>
      </c>
      <c r="X195" s="101">
        <v>3314737</v>
      </c>
      <c r="Y195" s="50" t="s">
        <v>167</v>
      </c>
      <c r="Z195" s="50"/>
      <c r="AA195" s="51" t="str">
        <f t="shared" si="1276"/>
        <v/>
      </c>
      <c r="AB195" s="68" t="str">
        <f t="shared" si="1277"/>
        <v/>
      </c>
      <c r="AC195" s="68" t="str">
        <f t="shared" si="1278"/>
        <v/>
      </c>
      <c r="AD195" s="68" t="str">
        <f t="shared" si="1279"/>
        <v/>
      </c>
      <c r="AE195" s="68" t="str">
        <f t="shared" si="1280"/>
        <v/>
      </c>
      <c r="AF195" s="68" t="str">
        <f t="shared" si="1281"/>
        <v/>
      </c>
      <c r="AG195" s="67" t="str">
        <f t="shared" si="7"/>
        <v/>
      </c>
      <c r="AH195" s="51"/>
      <c r="AI195" s="51" t="str">
        <f t="shared" si="8"/>
        <v/>
      </c>
      <c r="AJ195" s="68" t="str">
        <f t="shared" si="9"/>
        <v/>
      </c>
      <c r="AK195" s="68" t="str">
        <f t="shared" si="10"/>
        <v/>
      </c>
      <c r="AL195" s="68" t="str">
        <f t="shared" si="11"/>
        <v/>
      </c>
      <c r="AM195" s="68" t="str">
        <f t="shared" si="12"/>
        <v/>
      </c>
      <c r="AN195" s="68" t="str">
        <f t="shared" si="13"/>
        <v/>
      </c>
      <c r="AO195" s="67" t="str">
        <f t="shared" si="14"/>
        <v/>
      </c>
      <c r="AP195" s="51"/>
      <c r="AQ195" s="51" t="str">
        <f t="shared" si="15"/>
        <v/>
      </c>
      <c r="AR195" s="68" t="str">
        <f t="shared" si="16"/>
        <v/>
      </c>
      <c r="AS195" s="68" t="str">
        <f t="shared" si="17"/>
        <v/>
      </c>
      <c r="AT195" s="68" t="str">
        <f t="shared" si="18"/>
        <v/>
      </c>
      <c r="AU195" s="68" t="str">
        <f t="shared" si="19"/>
        <v/>
      </c>
      <c r="AV195" s="68" t="str">
        <f t="shared" si="20"/>
        <v/>
      </c>
      <c r="AW195" s="67" t="str">
        <f t="shared" si="21"/>
        <v/>
      </c>
      <c r="AX195" s="51"/>
      <c r="AY195" s="51" t="str">
        <f t="shared" si="22"/>
        <v/>
      </c>
      <c r="AZ195" s="68" t="str">
        <f t="shared" si="23"/>
        <v/>
      </c>
      <c r="BA195" s="68" t="str">
        <f t="shared" si="24"/>
        <v/>
      </c>
      <c r="BB195" s="68" t="str">
        <f t="shared" si="25"/>
        <v/>
      </c>
      <c r="BC195" s="68" t="str">
        <f t="shared" si="26"/>
        <v/>
      </c>
      <c r="BD195" s="68" t="str">
        <f t="shared" si="27"/>
        <v/>
      </c>
      <c r="BE195" s="68" t="str">
        <f t="shared" si="28"/>
        <v/>
      </c>
      <c r="BF195" s="51"/>
      <c r="BG195" s="69" t="str">
        <f t="shared" si="29"/>
        <v/>
      </c>
      <c r="BH195" s="67" t="str">
        <f t="shared" si="30"/>
        <v/>
      </c>
      <c r="BI195" s="67" t="str">
        <f t="shared" si="31"/>
        <v/>
      </c>
      <c r="BJ195" s="67" t="str">
        <f t="shared" si="32"/>
        <v/>
      </c>
      <c r="BK195" s="67" t="str">
        <f t="shared" si="33"/>
        <v/>
      </c>
      <c r="BL195" s="67" t="str">
        <f t="shared" si="34"/>
        <v/>
      </c>
      <c r="BM195" s="65" t="str">
        <f t="shared" si="35"/>
        <v/>
      </c>
      <c r="BN195" s="51"/>
      <c r="BO195" s="51" t="str">
        <f t="shared" si="1282"/>
        <v/>
      </c>
      <c r="BP195" s="51" t="str">
        <f t="shared" si="1283"/>
        <v/>
      </c>
      <c r="BQ195" s="71">
        <f t="shared" si="1284"/>
        <v>215890</v>
      </c>
      <c r="BR195" s="51" t="str">
        <f t="shared" si="1285"/>
        <v/>
      </c>
      <c r="BS195" s="69" t="str">
        <f t="shared" si="40"/>
        <v/>
      </c>
      <c r="BT195" s="51"/>
      <c r="BU195" s="68" t="str">
        <f t="shared" si="1286"/>
        <v/>
      </c>
      <c r="BV195" s="68" t="str">
        <f t="shared" si="1287"/>
        <v/>
      </c>
      <c r="BW195" s="65">
        <f t="shared" si="1288"/>
        <v>2209356</v>
      </c>
      <c r="BX195" s="68" t="str">
        <f t="shared" si="1289"/>
        <v/>
      </c>
      <c r="BY195" s="67" t="str">
        <f t="shared" si="44"/>
        <v/>
      </c>
      <c r="BZ195" s="68"/>
      <c r="CA195" s="65" t="str">
        <f t="shared" si="45"/>
        <v/>
      </c>
      <c r="CB195" s="67" t="str">
        <f t="shared" si="46"/>
        <v/>
      </c>
      <c r="CC195" s="67">
        <f t="shared" si="47"/>
        <v>3314737</v>
      </c>
      <c r="CD195" s="67" t="str">
        <f t="shared" si="48"/>
        <v/>
      </c>
      <c r="CE195" s="67" t="str">
        <f t="shared" si="49"/>
        <v/>
      </c>
      <c r="CF195" s="68"/>
      <c r="CG195" s="68" t="str">
        <f t="shared" si="1290"/>
        <v/>
      </c>
      <c r="CH195" s="68" t="str">
        <f t="shared" si="1291"/>
        <v/>
      </c>
      <c r="CI195" s="65">
        <f t="shared" si="1292"/>
        <v>2249954</v>
      </c>
      <c r="CJ195" s="68" t="str">
        <f t="shared" si="1293"/>
        <v/>
      </c>
      <c r="CK195" s="67" t="str">
        <f t="shared" si="54"/>
        <v/>
      </c>
      <c r="CL195" s="68"/>
      <c r="CM195" s="68" t="str">
        <f t="shared" si="1294"/>
        <v/>
      </c>
      <c r="CN195" s="68" t="str">
        <f t="shared" si="1295"/>
        <v/>
      </c>
      <c r="CO195" s="65">
        <f t="shared" si="1296"/>
        <v>96819</v>
      </c>
      <c r="CP195" s="68" t="str">
        <f t="shared" si="1297"/>
        <v/>
      </c>
      <c r="CQ195" s="67" t="str">
        <f t="shared" si="59"/>
        <v/>
      </c>
      <c r="CR195" s="68"/>
      <c r="CS195" s="68" t="str">
        <f t="shared" si="1298"/>
        <v/>
      </c>
      <c r="CT195" s="68" t="str">
        <f t="shared" si="1299"/>
        <v/>
      </c>
      <c r="CU195" s="65">
        <f t="shared" si="1300"/>
        <v>1812448</v>
      </c>
      <c r="CV195" s="68" t="str">
        <f t="shared" si="1301"/>
        <v/>
      </c>
      <c r="CW195" s="67" t="str">
        <f t="shared" si="64"/>
        <v/>
      </c>
      <c r="CX195" s="68"/>
      <c r="CY195" s="68" t="str">
        <f t="shared" si="1302"/>
        <v/>
      </c>
      <c r="CZ195" s="68" t="str">
        <f t="shared" si="1303"/>
        <v/>
      </c>
      <c r="DA195" s="65">
        <f t="shared" si="1304"/>
        <v>332710</v>
      </c>
      <c r="DB195" s="68" t="str">
        <f t="shared" si="1305"/>
        <v/>
      </c>
      <c r="DC195" s="67" t="str">
        <f t="shared" si="69"/>
        <v/>
      </c>
      <c r="DD195" s="68"/>
      <c r="DE195" s="68" t="str">
        <f t="shared" si="1306"/>
        <v/>
      </c>
      <c r="DF195" s="51" t="str">
        <f t="shared" si="1307"/>
        <v/>
      </c>
      <c r="DG195" s="65">
        <f t="shared" si="1308"/>
        <v>0</v>
      </c>
      <c r="DH195" s="51" t="str">
        <f t="shared" si="1309"/>
        <v/>
      </c>
      <c r="DI195" s="69" t="str">
        <f t="shared" si="74"/>
        <v/>
      </c>
      <c r="DJ195" s="51"/>
      <c r="DK195" s="51" t="str">
        <f t="shared" si="1310"/>
        <v/>
      </c>
      <c r="DL195" s="51" t="str">
        <f t="shared" si="1311"/>
        <v/>
      </c>
      <c r="DM195" s="65">
        <f t="shared" si="1312"/>
        <v>7977</v>
      </c>
      <c r="DN195" s="51" t="str">
        <f t="shared" si="1313"/>
        <v/>
      </c>
      <c r="DO195" s="69" t="str">
        <f t="shared" si="79"/>
        <v/>
      </c>
      <c r="DP195" s="51"/>
      <c r="DQ195" s="51"/>
      <c r="DR195" s="51"/>
      <c r="DS195" s="51"/>
      <c r="DT195" s="51"/>
      <c r="DU195" s="181"/>
    </row>
    <row r="196" spans="1:125" ht="15" x14ac:dyDescent="0.25">
      <c r="A196" s="50">
        <v>2017</v>
      </c>
      <c r="B196" s="51" t="s">
        <v>425</v>
      </c>
      <c r="C196" s="50" t="s">
        <v>426</v>
      </c>
      <c r="D196" s="53" t="s">
        <v>422</v>
      </c>
      <c r="E196" s="50" t="s">
        <v>36</v>
      </c>
      <c r="F196" s="54">
        <v>198049</v>
      </c>
      <c r="G196" s="54" t="s">
        <v>364</v>
      </c>
      <c r="H196" s="54">
        <v>392380</v>
      </c>
      <c r="I196" s="55">
        <v>2190377</v>
      </c>
      <c r="J196" s="50"/>
      <c r="K196" s="50" t="s">
        <v>2032</v>
      </c>
      <c r="L196" s="58" t="s">
        <v>2032</v>
      </c>
      <c r="M196" s="58" t="s">
        <v>2032</v>
      </c>
      <c r="N196" s="58" t="s">
        <v>2032</v>
      </c>
      <c r="O196" s="58" t="s">
        <v>2032</v>
      </c>
      <c r="P196" s="59"/>
      <c r="Q196" s="60">
        <v>95135</v>
      </c>
      <c r="R196" s="60">
        <v>1793281</v>
      </c>
      <c r="S196" s="60">
        <v>316860</v>
      </c>
      <c r="T196" s="60">
        <v>0</v>
      </c>
      <c r="U196" s="60">
        <v>10474</v>
      </c>
      <c r="V196" s="79"/>
      <c r="W196" s="90">
        <f t="shared" si="857"/>
        <v>2215750</v>
      </c>
      <c r="X196" s="101">
        <v>54885</v>
      </c>
      <c r="Y196" s="50" t="s">
        <v>167</v>
      </c>
      <c r="Z196" s="50"/>
      <c r="AA196" s="51" t="str">
        <f t="shared" si="1276"/>
        <v/>
      </c>
      <c r="AB196" s="68" t="str">
        <f t="shared" si="1277"/>
        <v/>
      </c>
      <c r="AC196" s="68" t="str">
        <f t="shared" si="1278"/>
        <v/>
      </c>
      <c r="AD196" s="68" t="str">
        <f t="shared" si="1279"/>
        <v/>
      </c>
      <c r="AE196" s="68" t="str">
        <f t="shared" si="1280"/>
        <v/>
      </c>
      <c r="AF196" s="68" t="str">
        <f t="shared" si="1281"/>
        <v/>
      </c>
      <c r="AG196" s="67" t="str">
        <f t="shared" si="7"/>
        <v/>
      </c>
      <c r="AH196" s="51"/>
      <c r="AI196" s="51" t="str">
        <f t="shared" si="8"/>
        <v/>
      </c>
      <c r="AJ196" s="68" t="str">
        <f t="shared" si="9"/>
        <v/>
      </c>
      <c r="AK196" s="68" t="str">
        <f t="shared" si="10"/>
        <v/>
      </c>
      <c r="AL196" s="68" t="str">
        <f t="shared" si="11"/>
        <v/>
      </c>
      <c r="AM196" s="68" t="str">
        <f t="shared" si="12"/>
        <v/>
      </c>
      <c r="AN196" s="68" t="str">
        <f t="shared" si="13"/>
        <v/>
      </c>
      <c r="AO196" s="67" t="str">
        <f t="shared" si="14"/>
        <v/>
      </c>
      <c r="AP196" s="51"/>
      <c r="AQ196" s="51" t="str">
        <f t="shared" si="15"/>
        <v/>
      </c>
      <c r="AR196" s="68" t="str">
        <f t="shared" si="16"/>
        <v/>
      </c>
      <c r="AS196" s="68" t="str">
        <f t="shared" si="17"/>
        <v/>
      </c>
      <c r="AT196" s="68" t="str">
        <f t="shared" si="18"/>
        <v/>
      </c>
      <c r="AU196" s="68" t="str">
        <f t="shared" si="19"/>
        <v/>
      </c>
      <c r="AV196" s="68" t="str">
        <f t="shared" si="20"/>
        <v/>
      </c>
      <c r="AW196" s="67" t="str">
        <f t="shared" si="21"/>
        <v/>
      </c>
      <c r="AX196" s="51"/>
      <c r="AY196" s="51" t="str">
        <f t="shared" si="22"/>
        <v/>
      </c>
      <c r="AZ196" s="68" t="str">
        <f t="shared" si="23"/>
        <v/>
      </c>
      <c r="BA196" s="68" t="str">
        <f t="shared" si="24"/>
        <v/>
      </c>
      <c r="BB196" s="68" t="str">
        <f t="shared" si="25"/>
        <v/>
      </c>
      <c r="BC196" s="68" t="str">
        <f t="shared" si="26"/>
        <v/>
      </c>
      <c r="BD196" s="68" t="str">
        <f t="shared" si="27"/>
        <v/>
      </c>
      <c r="BE196" s="68" t="str">
        <f t="shared" si="28"/>
        <v/>
      </c>
      <c r="BF196" s="51"/>
      <c r="BG196" s="69" t="str">
        <f t="shared" si="29"/>
        <v/>
      </c>
      <c r="BH196" s="67" t="str">
        <f t="shared" si="30"/>
        <v/>
      </c>
      <c r="BI196" s="67" t="str">
        <f t="shared" si="31"/>
        <v/>
      </c>
      <c r="BJ196" s="67" t="str">
        <f t="shared" si="32"/>
        <v/>
      </c>
      <c r="BK196" s="67" t="str">
        <f t="shared" si="33"/>
        <v/>
      </c>
      <c r="BL196" s="67" t="str">
        <f t="shared" si="34"/>
        <v/>
      </c>
      <c r="BM196" s="65" t="str">
        <f t="shared" si="35"/>
        <v/>
      </c>
      <c r="BN196" s="51"/>
      <c r="BO196" s="51" t="str">
        <f t="shared" si="1282"/>
        <v/>
      </c>
      <c r="BP196" s="51" t="str">
        <f t="shared" si="1283"/>
        <v/>
      </c>
      <c r="BQ196" s="51" t="str">
        <f t="shared" si="1284"/>
        <v/>
      </c>
      <c r="BR196" s="71">
        <f t="shared" si="1285"/>
        <v>198049</v>
      </c>
      <c r="BS196" s="69" t="str">
        <f t="shared" si="40"/>
        <v/>
      </c>
      <c r="BT196" s="51"/>
      <c r="BU196" s="68" t="str">
        <f t="shared" si="1286"/>
        <v/>
      </c>
      <c r="BV196" s="68" t="str">
        <f t="shared" si="1287"/>
        <v/>
      </c>
      <c r="BW196" s="68" t="str">
        <f t="shared" si="1288"/>
        <v/>
      </c>
      <c r="BX196" s="65">
        <f t="shared" si="1289"/>
        <v>2190377</v>
      </c>
      <c r="BY196" s="67" t="str">
        <f t="shared" si="44"/>
        <v/>
      </c>
      <c r="BZ196" s="68"/>
      <c r="CA196" s="65" t="str">
        <f t="shared" si="45"/>
        <v/>
      </c>
      <c r="CB196" s="67" t="str">
        <f t="shared" si="46"/>
        <v/>
      </c>
      <c r="CC196" s="67" t="str">
        <f t="shared" si="47"/>
        <v/>
      </c>
      <c r="CD196" s="67">
        <f t="shared" si="48"/>
        <v>54885</v>
      </c>
      <c r="CE196" s="67" t="str">
        <f t="shared" si="49"/>
        <v/>
      </c>
      <c r="CF196" s="68"/>
      <c r="CG196" s="68" t="str">
        <f t="shared" si="1290"/>
        <v/>
      </c>
      <c r="CH196" s="68" t="str">
        <f t="shared" si="1291"/>
        <v/>
      </c>
      <c r="CI196" s="68" t="str">
        <f t="shared" si="1292"/>
        <v/>
      </c>
      <c r="CJ196" s="65">
        <f t="shared" si="1293"/>
        <v>2215750</v>
      </c>
      <c r="CK196" s="67" t="str">
        <f t="shared" si="54"/>
        <v/>
      </c>
      <c r="CL196" s="68"/>
      <c r="CM196" s="68" t="str">
        <f t="shared" si="1294"/>
        <v/>
      </c>
      <c r="CN196" s="68" t="str">
        <f t="shared" si="1295"/>
        <v/>
      </c>
      <c r="CO196" s="68" t="str">
        <f t="shared" si="1296"/>
        <v/>
      </c>
      <c r="CP196" s="65">
        <f t="shared" si="1297"/>
        <v>95135</v>
      </c>
      <c r="CQ196" s="67" t="str">
        <f t="shared" si="59"/>
        <v/>
      </c>
      <c r="CR196" s="68"/>
      <c r="CS196" s="68" t="str">
        <f t="shared" si="1298"/>
        <v/>
      </c>
      <c r="CT196" s="68" t="str">
        <f t="shared" si="1299"/>
        <v/>
      </c>
      <c r="CU196" s="68" t="str">
        <f t="shared" si="1300"/>
        <v/>
      </c>
      <c r="CV196" s="65">
        <f t="shared" si="1301"/>
        <v>1793281</v>
      </c>
      <c r="CW196" s="67" t="str">
        <f t="shared" si="64"/>
        <v/>
      </c>
      <c r="CX196" s="68"/>
      <c r="CY196" s="68" t="str">
        <f t="shared" si="1302"/>
        <v/>
      </c>
      <c r="CZ196" s="68" t="str">
        <f t="shared" si="1303"/>
        <v/>
      </c>
      <c r="DA196" s="68" t="str">
        <f t="shared" si="1304"/>
        <v/>
      </c>
      <c r="DB196" s="65">
        <f t="shared" si="1305"/>
        <v>316860</v>
      </c>
      <c r="DC196" s="67" t="str">
        <f t="shared" si="69"/>
        <v/>
      </c>
      <c r="DD196" s="68"/>
      <c r="DE196" s="68" t="str">
        <f t="shared" si="1306"/>
        <v/>
      </c>
      <c r="DF196" s="51" t="str">
        <f t="shared" si="1307"/>
        <v/>
      </c>
      <c r="DG196" s="51" t="str">
        <f t="shared" si="1308"/>
        <v/>
      </c>
      <c r="DH196" s="65">
        <f t="shared" si="1309"/>
        <v>0</v>
      </c>
      <c r="DI196" s="69" t="str">
        <f t="shared" si="74"/>
        <v/>
      </c>
      <c r="DJ196" s="51"/>
      <c r="DK196" s="51" t="str">
        <f t="shared" si="1310"/>
        <v/>
      </c>
      <c r="DL196" s="51" t="str">
        <f t="shared" si="1311"/>
        <v/>
      </c>
      <c r="DM196" s="51" t="str">
        <f t="shared" si="1312"/>
        <v/>
      </c>
      <c r="DN196" s="65">
        <f t="shared" si="1313"/>
        <v>10474</v>
      </c>
      <c r="DO196" s="69" t="str">
        <f t="shared" si="79"/>
        <v/>
      </c>
      <c r="DP196" s="51"/>
      <c r="DQ196" s="51"/>
      <c r="DR196" s="51"/>
      <c r="DS196" s="51"/>
      <c r="DT196" s="51"/>
      <c r="DU196" s="181"/>
    </row>
    <row r="197" spans="1:125" ht="15" x14ac:dyDescent="0.25">
      <c r="A197" s="56">
        <v>2018</v>
      </c>
      <c r="B197" s="51" t="s">
        <v>425</v>
      </c>
      <c r="C197" s="50" t="s">
        <v>426</v>
      </c>
      <c r="D197" s="53" t="s">
        <v>422</v>
      </c>
      <c r="E197" s="50" t="s">
        <v>36</v>
      </c>
      <c r="F197" s="89">
        <v>188061</v>
      </c>
      <c r="G197" s="89">
        <v>0</v>
      </c>
      <c r="H197" s="89">
        <v>368853</v>
      </c>
      <c r="I197" s="90">
        <v>2309337</v>
      </c>
      <c r="J197" s="56" t="s">
        <v>440</v>
      </c>
      <c r="K197" s="50" t="s">
        <v>2032</v>
      </c>
      <c r="L197" s="58"/>
      <c r="M197" s="58"/>
      <c r="N197" s="112">
        <v>2309337</v>
      </c>
      <c r="O197" s="58"/>
      <c r="P197" s="91"/>
      <c r="Q197" s="92">
        <v>45600</v>
      </c>
      <c r="R197" s="92">
        <v>1457248</v>
      </c>
      <c r="S197" s="92">
        <v>318712</v>
      </c>
      <c r="T197" s="92">
        <v>504692</v>
      </c>
      <c r="U197" s="94"/>
      <c r="V197" s="94"/>
      <c r="W197" s="90">
        <f t="shared" si="857"/>
        <v>2326252</v>
      </c>
      <c r="X197" s="90">
        <v>1443292</v>
      </c>
      <c r="Y197" s="56" t="s">
        <v>167</v>
      </c>
      <c r="Z197" s="50"/>
      <c r="AA197" s="51"/>
      <c r="AB197" s="68"/>
      <c r="AC197" s="68"/>
      <c r="AD197" s="68"/>
      <c r="AE197" s="68"/>
      <c r="AF197" s="68"/>
      <c r="AG197" s="67" t="str">
        <f t="shared" si="7"/>
        <v/>
      </c>
      <c r="AH197" s="51"/>
      <c r="AI197" s="51" t="str">
        <f t="shared" si="8"/>
        <v/>
      </c>
      <c r="AJ197" s="68" t="str">
        <f t="shared" si="9"/>
        <v/>
      </c>
      <c r="AK197" s="68" t="str">
        <f t="shared" si="10"/>
        <v/>
      </c>
      <c r="AL197" s="68" t="str">
        <f t="shared" si="11"/>
        <v/>
      </c>
      <c r="AM197" s="68" t="str">
        <f t="shared" si="12"/>
        <v/>
      </c>
      <c r="AN197" s="68" t="str">
        <f t="shared" si="13"/>
        <v/>
      </c>
      <c r="AO197" s="67" t="str">
        <f t="shared" si="14"/>
        <v/>
      </c>
      <c r="AP197" s="51"/>
      <c r="AQ197" s="51" t="str">
        <f t="shared" si="15"/>
        <v/>
      </c>
      <c r="AR197" s="68" t="str">
        <f t="shared" si="16"/>
        <v/>
      </c>
      <c r="AS197" s="68" t="str">
        <f t="shared" si="17"/>
        <v/>
      </c>
      <c r="AT197" s="68" t="str">
        <f t="shared" si="18"/>
        <v/>
      </c>
      <c r="AU197" s="68" t="str">
        <f t="shared" si="19"/>
        <v/>
      </c>
      <c r="AV197" s="68" t="str">
        <f t="shared" si="20"/>
        <v/>
      </c>
      <c r="AW197" s="67" t="str">
        <f t="shared" si="21"/>
        <v/>
      </c>
      <c r="AX197" s="51"/>
      <c r="AY197" s="51" t="str">
        <f t="shared" si="22"/>
        <v/>
      </c>
      <c r="AZ197" s="68" t="str">
        <f t="shared" si="23"/>
        <v/>
      </c>
      <c r="BA197" s="68" t="str">
        <f t="shared" si="24"/>
        <v/>
      </c>
      <c r="BB197" s="68" t="str">
        <f t="shared" si="25"/>
        <v/>
      </c>
      <c r="BC197" s="68" t="str">
        <f t="shared" si="26"/>
        <v/>
      </c>
      <c r="BD197" s="68" t="str">
        <f t="shared" si="27"/>
        <v/>
      </c>
      <c r="BE197" s="68" t="str">
        <f t="shared" si="28"/>
        <v/>
      </c>
      <c r="BF197" s="51"/>
      <c r="BG197" s="69" t="str">
        <f t="shared" si="29"/>
        <v/>
      </c>
      <c r="BH197" s="67" t="str">
        <f t="shared" si="30"/>
        <v/>
      </c>
      <c r="BI197" s="67" t="str">
        <f t="shared" si="31"/>
        <v/>
      </c>
      <c r="BJ197" s="67" t="str">
        <f t="shared" si="32"/>
        <v/>
      </c>
      <c r="BK197" s="67" t="str">
        <f t="shared" si="33"/>
        <v/>
      </c>
      <c r="BL197" s="67" t="str">
        <f t="shared" si="34"/>
        <v/>
      </c>
      <c r="BM197" s="65" t="str">
        <f t="shared" si="35"/>
        <v/>
      </c>
      <c r="BN197" s="70"/>
      <c r="BO197" s="70"/>
      <c r="BP197" s="51"/>
      <c r="BQ197" s="51"/>
      <c r="BR197" s="51"/>
      <c r="BS197" s="96">
        <f t="shared" si="40"/>
        <v>188061</v>
      </c>
      <c r="BT197" s="70"/>
      <c r="BU197" s="65"/>
      <c r="BV197" s="68"/>
      <c r="BW197" s="68"/>
      <c r="BX197" s="68"/>
      <c r="BY197" s="67">
        <f t="shared" si="44"/>
        <v>2309337</v>
      </c>
      <c r="BZ197" s="65"/>
      <c r="CA197" s="65" t="str">
        <f t="shared" si="45"/>
        <v/>
      </c>
      <c r="CB197" s="67" t="str">
        <f t="shared" si="46"/>
        <v/>
      </c>
      <c r="CC197" s="67" t="str">
        <f t="shared" si="47"/>
        <v/>
      </c>
      <c r="CD197" s="67" t="str">
        <f t="shared" si="48"/>
        <v/>
      </c>
      <c r="CE197" s="67">
        <f t="shared" si="49"/>
        <v>1443292</v>
      </c>
      <c r="CF197" s="65"/>
      <c r="CG197" s="65"/>
      <c r="CH197" s="68"/>
      <c r="CI197" s="68"/>
      <c r="CJ197" s="68"/>
      <c r="CK197" s="67">
        <f t="shared" si="54"/>
        <v>2326252</v>
      </c>
      <c r="CL197" s="65"/>
      <c r="CM197" s="65"/>
      <c r="CN197" s="68"/>
      <c r="CO197" s="68"/>
      <c r="CP197" s="68"/>
      <c r="CQ197" s="67">
        <f t="shared" si="59"/>
        <v>45600</v>
      </c>
      <c r="CR197" s="65"/>
      <c r="CS197" s="65"/>
      <c r="CT197" s="68"/>
      <c r="CU197" s="68"/>
      <c r="CV197" s="68"/>
      <c r="CW197" s="67">
        <f t="shared" si="64"/>
        <v>1457248</v>
      </c>
      <c r="CX197" s="65"/>
      <c r="CY197" s="65"/>
      <c r="CZ197" s="68"/>
      <c r="DA197" s="68"/>
      <c r="DB197" s="68"/>
      <c r="DC197" s="67">
        <f t="shared" si="69"/>
        <v>318712</v>
      </c>
      <c r="DD197" s="65"/>
      <c r="DE197" s="65"/>
      <c r="DF197" s="51"/>
      <c r="DG197" s="51"/>
      <c r="DH197" s="51"/>
      <c r="DI197" s="67">
        <f t="shared" si="74"/>
        <v>504692</v>
      </c>
      <c r="DJ197" s="70"/>
      <c r="DK197" s="70"/>
      <c r="DL197" s="51"/>
      <c r="DM197" s="51"/>
      <c r="DN197" s="51"/>
      <c r="DO197" s="67">
        <f t="shared" si="79"/>
        <v>45600</v>
      </c>
      <c r="DP197" s="51"/>
      <c r="DQ197" s="51"/>
      <c r="DR197" s="51"/>
      <c r="DS197" s="51"/>
      <c r="DT197" s="51"/>
      <c r="DU197" s="181"/>
    </row>
    <row r="198" spans="1:125" ht="15" x14ac:dyDescent="0.25">
      <c r="A198" s="50"/>
      <c r="B198" s="51"/>
      <c r="C198" s="50"/>
      <c r="D198" s="53"/>
      <c r="E198" s="50"/>
      <c r="F198" s="54"/>
      <c r="G198" s="54"/>
      <c r="H198" s="54"/>
      <c r="I198" s="55"/>
      <c r="J198" s="50"/>
      <c r="K198" s="50" t="s">
        <v>2032</v>
      </c>
      <c r="L198" s="58"/>
      <c r="M198" s="58"/>
      <c r="N198" s="58"/>
      <c r="O198" s="58"/>
      <c r="P198" s="59"/>
      <c r="Q198" s="60"/>
      <c r="R198" s="60"/>
      <c r="S198" s="60"/>
      <c r="T198" s="60"/>
      <c r="U198" s="60"/>
      <c r="V198" s="79"/>
      <c r="W198" s="90">
        <f t="shared" si="857"/>
        <v>0</v>
      </c>
      <c r="X198" s="101"/>
      <c r="Y198" s="50"/>
      <c r="Z198" s="50"/>
      <c r="AA198" s="51"/>
      <c r="AB198" s="68"/>
      <c r="AC198" s="68"/>
      <c r="AD198" s="68"/>
      <c r="AE198" s="68"/>
      <c r="AF198" s="68"/>
      <c r="AG198" s="67" t="str">
        <f t="shared" si="7"/>
        <v/>
      </c>
      <c r="AH198" s="51"/>
      <c r="AI198" s="51" t="str">
        <f t="shared" si="8"/>
        <v/>
      </c>
      <c r="AJ198" s="68" t="str">
        <f t="shared" si="9"/>
        <v/>
      </c>
      <c r="AK198" s="68" t="str">
        <f t="shared" si="10"/>
        <v/>
      </c>
      <c r="AL198" s="68" t="str">
        <f t="shared" si="11"/>
        <v/>
      </c>
      <c r="AM198" s="68" t="str">
        <f t="shared" si="12"/>
        <v/>
      </c>
      <c r="AN198" s="68" t="str">
        <f t="shared" si="13"/>
        <v/>
      </c>
      <c r="AO198" s="67" t="str">
        <f t="shared" si="14"/>
        <v/>
      </c>
      <c r="AP198" s="51"/>
      <c r="AQ198" s="51" t="str">
        <f t="shared" si="15"/>
        <v/>
      </c>
      <c r="AR198" s="68" t="str">
        <f t="shared" si="16"/>
        <v/>
      </c>
      <c r="AS198" s="68" t="str">
        <f t="shared" si="17"/>
        <v/>
      </c>
      <c r="AT198" s="68" t="str">
        <f t="shared" si="18"/>
        <v/>
      </c>
      <c r="AU198" s="68" t="str">
        <f t="shared" si="19"/>
        <v/>
      </c>
      <c r="AV198" s="68" t="str">
        <f t="shared" si="20"/>
        <v/>
      </c>
      <c r="AW198" s="67" t="str">
        <f t="shared" si="21"/>
        <v/>
      </c>
      <c r="AX198" s="51"/>
      <c r="AY198" s="51" t="str">
        <f t="shared" si="22"/>
        <v/>
      </c>
      <c r="AZ198" s="68" t="str">
        <f t="shared" si="23"/>
        <v/>
      </c>
      <c r="BA198" s="68" t="str">
        <f t="shared" si="24"/>
        <v/>
      </c>
      <c r="BB198" s="68" t="str">
        <f t="shared" si="25"/>
        <v/>
      </c>
      <c r="BC198" s="68" t="str">
        <f t="shared" si="26"/>
        <v/>
      </c>
      <c r="BD198" s="68" t="str">
        <f t="shared" si="27"/>
        <v/>
      </c>
      <c r="BE198" s="68" t="str">
        <f t="shared" si="28"/>
        <v/>
      </c>
      <c r="BF198" s="51"/>
      <c r="BG198" s="69" t="str">
        <f t="shared" si="29"/>
        <v/>
      </c>
      <c r="BH198" s="67" t="str">
        <f t="shared" si="30"/>
        <v/>
      </c>
      <c r="BI198" s="67" t="str">
        <f t="shared" si="31"/>
        <v/>
      </c>
      <c r="BJ198" s="67" t="str">
        <f t="shared" si="32"/>
        <v/>
      </c>
      <c r="BK198" s="67" t="str">
        <f t="shared" si="33"/>
        <v/>
      </c>
      <c r="BL198" s="67" t="str">
        <f t="shared" si="34"/>
        <v/>
      </c>
      <c r="BM198" s="65" t="str">
        <f t="shared" si="35"/>
        <v/>
      </c>
      <c r="BN198" s="70"/>
      <c r="BO198" s="70"/>
      <c r="BP198" s="51"/>
      <c r="BQ198" s="51"/>
      <c r="BR198" s="51"/>
      <c r="BS198" s="69" t="str">
        <f t="shared" si="40"/>
        <v/>
      </c>
      <c r="BT198" s="70"/>
      <c r="BU198" s="65"/>
      <c r="BV198" s="68"/>
      <c r="BW198" s="68"/>
      <c r="BX198" s="68"/>
      <c r="BY198" s="67" t="str">
        <f t="shared" si="44"/>
        <v/>
      </c>
      <c r="BZ198" s="65"/>
      <c r="CA198" s="65" t="str">
        <f t="shared" si="45"/>
        <v/>
      </c>
      <c r="CB198" s="67" t="str">
        <f t="shared" si="46"/>
        <v/>
      </c>
      <c r="CC198" s="67" t="str">
        <f t="shared" si="47"/>
        <v/>
      </c>
      <c r="CD198" s="67" t="str">
        <f t="shared" si="48"/>
        <v/>
      </c>
      <c r="CE198" s="67" t="str">
        <f t="shared" si="49"/>
        <v/>
      </c>
      <c r="CF198" s="65"/>
      <c r="CG198" s="65"/>
      <c r="CH198" s="68"/>
      <c r="CI198" s="68"/>
      <c r="CJ198" s="68"/>
      <c r="CK198" s="67" t="str">
        <f t="shared" si="54"/>
        <v/>
      </c>
      <c r="CL198" s="65"/>
      <c r="CM198" s="65"/>
      <c r="CN198" s="68"/>
      <c r="CO198" s="68"/>
      <c r="CP198" s="68"/>
      <c r="CQ198" s="67" t="str">
        <f t="shared" si="59"/>
        <v/>
      </c>
      <c r="CR198" s="65"/>
      <c r="CS198" s="65"/>
      <c r="CT198" s="68"/>
      <c r="CU198" s="68"/>
      <c r="CV198" s="68"/>
      <c r="CW198" s="67" t="str">
        <f t="shared" si="64"/>
        <v/>
      </c>
      <c r="CX198" s="65"/>
      <c r="CY198" s="65"/>
      <c r="CZ198" s="68"/>
      <c r="DA198" s="68"/>
      <c r="DB198" s="68"/>
      <c r="DC198" s="67" t="str">
        <f t="shared" si="69"/>
        <v/>
      </c>
      <c r="DD198" s="65"/>
      <c r="DE198" s="65"/>
      <c r="DF198" s="51"/>
      <c r="DG198" s="51"/>
      <c r="DH198" s="51"/>
      <c r="DI198" s="69" t="str">
        <f t="shared" si="74"/>
        <v/>
      </c>
      <c r="DJ198" s="70"/>
      <c r="DK198" s="70"/>
      <c r="DL198" s="51"/>
      <c r="DM198" s="51"/>
      <c r="DN198" s="51"/>
      <c r="DO198" s="69" t="str">
        <f t="shared" si="79"/>
        <v/>
      </c>
      <c r="DP198" s="51"/>
      <c r="DQ198" s="51"/>
      <c r="DR198" s="51"/>
      <c r="DS198" s="51"/>
      <c r="DT198" s="51"/>
      <c r="DU198" s="181"/>
    </row>
    <row r="199" spans="1:125" ht="15" x14ac:dyDescent="0.25">
      <c r="A199" s="50">
        <v>2014</v>
      </c>
      <c r="B199" s="51" t="s">
        <v>674</v>
      </c>
      <c r="C199" s="50" t="s">
        <v>675</v>
      </c>
      <c r="D199" s="53" t="s">
        <v>676</v>
      </c>
      <c r="E199" s="50" t="s">
        <v>133</v>
      </c>
      <c r="F199" s="54">
        <v>1279611</v>
      </c>
      <c r="G199" s="54">
        <v>8107475</v>
      </c>
      <c r="H199" s="54">
        <v>1197707</v>
      </c>
      <c r="I199" s="55">
        <v>6283906</v>
      </c>
      <c r="J199" s="50"/>
      <c r="K199" s="50" t="s">
        <v>2032</v>
      </c>
      <c r="L199" s="58" t="s">
        <v>2032</v>
      </c>
      <c r="M199" s="58" t="s">
        <v>2032</v>
      </c>
      <c r="N199" s="58" t="s">
        <v>2032</v>
      </c>
      <c r="O199" s="58" t="s">
        <v>2032</v>
      </c>
      <c r="P199" s="59"/>
      <c r="Q199" s="60">
        <v>1887981</v>
      </c>
      <c r="R199" s="60">
        <v>506919</v>
      </c>
      <c r="S199" s="60">
        <v>1438856</v>
      </c>
      <c r="T199" s="60">
        <v>2407718</v>
      </c>
      <c r="U199" s="60">
        <v>42432</v>
      </c>
      <c r="V199" s="79"/>
      <c r="W199" s="90">
        <f t="shared" si="857"/>
        <v>6283906</v>
      </c>
      <c r="X199" s="101">
        <v>5334072</v>
      </c>
      <c r="Y199" s="50" t="s">
        <v>167</v>
      </c>
      <c r="Z199" s="50" t="s">
        <v>676</v>
      </c>
      <c r="AA199" s="51" t="str">
        <f t="shared" ref="AA199:AA202" si="1314">IF(A199 =2014,IF(Y199 ="",F199,""),"")</f>
        <v/>
      </c>
      <c r="AB199" s="68" t="str">
        <f t="shared" ref="AB199:AB202" si="1315">IF(A199 =2014,IF(Y199 ="",I199,""),"")</f>
        <v/>
      </c>
      <c r="AC199" s="68" t="str">
        <f t="shared" ref="AC199:AC202" si="1316">IF(A199 =2014,IF(Y199 ="",Q199,""),"")</f>
        <v/>
      </c>
      <c r="AD199" s="68" t="str">
        <f t="shared" ref="AD199:AD202" si="1317">IF(A199 =2014,IF(Y199 ="",R199,""),"")</f>
        <v/>
      </c>
      <c r="AE199" s="68" t="str">
        <f t="shared" ref="AE199:AE202" si="1318">IF(A199 =2014,IF(Y199 ="",S199,""),"")</f>
        <v/>
      </c>
      <c r="AF199" s="68" t="str">
        <f t="shared" ref="AF199:AF202" si="1319">IF(A199 =2014,IF(Y199 ="",T199+U199,""),"")</f>
        <v/>
      </c>
      <c r="AG199" s="67" t="str">
        <f t="shared" si="7"/>
        <v/>
      </c>
      <c r="AH199" s="51"/>
      <c r="AI199" s="51" t="str">
        <f t="shared" si="8"/>
        <v/>
      </c>
      <c r="AJ199" s="68" t="str">
        <f t="shared" si="9"/>
        <v/>
      </c>
      <c r="AK199" s="68" t="str">
        <f t="shared" si="10"/>
        <v/>
      </c>
      <c r="AL199" s="68" t="str">
        <f t="shared" si="11"/>
        <v/>
      </c>
      <c r="AM199" s="68" t="str">
        <f t="shared" si="12"/>
        <v/>
      </c>
      <c r="AN199" s="68" t="str">
        <f t="shared" si="13"/>
        <v/>
      </c>
      <c r="AO199" s="67" t="str">
        <f t="shared" si="14"/>
        <v/>
      </c>
      <c r="AP199" s="51"/>
      <c r="AQ199" s="51" t="str">
        <f t="shared" si="15"/>
        <v/>
      </c>
      <c r="AR199" s="68" t="str">
        <f t="shared" si="16"/>
        <v/>
      </c>
      <c r="AS199" s="68" t="str">
        <f t="shared" si="17"/>
        <v/>
      </c>
      <c r="AT199" s="68" t="str">
        <f t="shared" si="18"/>
        <v/>
      </c>
      <c r="AU199" s="68" t="str">
        <f t="shared" si="19"/>
        <v/>
      </c>
      <c r="AV199" s="68" t="str">
        <f t="shared" si="20"/>
        <v/>
      </c>
      <c r="AW199" s="67" t="str">
        <f t="shared" si="21"/>
        <v/>
      </c>
      <c r="AX199" s="51"/>
      <c r="AY199" s="51" t="str">
        <f t="shared" si="22"/>
        <v/>
      </c>
      <c r="AZ199" s="68" t="str">
        <f t="shared" si="23"/>
        <v/>
      </c>
      <c r="BA199" s="68" t="str">
        <f t="shared" si="24"/>
        <v/>
      </c>
      <c r="BB199" s="68" t="str">
        <f t="shared" si="25"/>
        <v/>
      </c>
      <c r="BC199" s="68" t="str">
        <f t="shared" si="26"/>
        <v/>
      </c>
      <c r="BD199" s="68" t="str">
        <f t="shared" si="27"/>
        <v/>
      </c>
      <c r="BE199" s="68" t="str">
        <f t="shared" si="28"/>
        <v/>
      </c>
      <c r="BF199" s="51"/>
      <c r="BG199" s="69" t="str">
        <f t="shared" si="29"/>
        <v/>
      </c>
      <c r="BH199" s="67" t="str">
        <f t="shared" si="30"/>
        <v/>
      </c>
      <c r="BI199" s="67" t="str">
        <f t="shared" si="31"/>
        <v/>
      </c>
      <c r="BJ199" s="67" t="str">
        <f t="shared" si="32"/>
        <v/>
      </c>
      <c r="BK199" s="67" t="str">
        <f t="shared" si="33"/>
        <v/>
      </c>
      <c r="BL199" s="67" t="str">
        <f t="shared" si="34"/>
        <v/>
      </c>
      <c r="BM199" s="65" t="str">
        <f t="shared" si="35"/>
        <v/>
      </c>
      <c r="BN199" s="70"/>
      <c r="BO199" s="71">
        <f t="shared" ref="BO199:BO202" si="1320">IF(A199 =2014,F199,"")</f>
        <v>1279611</v>
      </c>
      <c r="BP199" s="51" t="str">
        <f t="shared" ref="BP199:BP202" si="1321">IF(A199 =2015,F199,"")</f>
        <v/>
      </c>
      <c r="BQ199" s="51" t="str">
        <f t="shared" ref="BQ199:BQ202" si="1322">IF(A199 =2016,F199,"")</f>
        <v/>
      </c>
      <c r="BR199" s="51" t="str">
        <f t="shared" ref="BR199:BR202" si="1323">IF(A199 =2017,F199,"")</f>
        <v/>
      </c>
      <c r="BS199" s="69" t="str">
        <f t="shared" si="40"/>
        <v/>
      </c>
      <c r="BT199" s="70"/>
      <c r="BU199" s="65">
        <f t="shared" ref="BU199:BU202" si="1324">IF(A199 =2014,I199,"")</f>
        <v>6283906</v>
      </c>
      <c r="BV199" s="68" t="str">
        <f t="shared" ref="BV199:BV202" si="1325">IF(A199 =2015,I199,"")</f>
        <v/>
      </c>
      <c r="BW199" s="68" t="str">
        <f t="shared" ref="BW199:BW202" si="1326">IF(A199 =2016,I199,"")</f>
        <v/>
      </c>
      <c r="BX199" s="68" t="str">
        <f t="shared" ref="BX199:BX202" si="1327">IF(A199 =2017,I199,"")</f>
        <v/>
      </c>
      <c r="BY199" s="67" t="str">
        <f t="shared" si="44"/>
        <v/>
      </c>
      <c r="BZ199" s="65"/>
      <c r="CA199" s="65">
        <f t="shared" si="45"/>
        <v>5334072</v>
      </c>
      <c r="CB199" s="67" t="str">
        <f t="shared" si="46"/>
        <v/>
      </c>
      <c r="CC199" s="67" t="str">
        <f t="shared" si="47"/>
        <v/>
      </c>
      <c r="CD199" s="67" t="str">
        <f t="shared" si="48"/>
        <v/>
      </c>
      <c r="CE199" s="67" t="str">
        <f t="shared" si="49"/>
        <v/>
      </c>
      <c r="CF199" s="65"/>
      <c r="CG199" s="65">
        <f t="shared" ref="CG199:CG202" si="1328">IF(A199 =2014,Q199+R199+S199+T199+U199,"")</f>
        <v>6283906</v>
      </c>
      <c r="CH199" s="68" t="str">
        <f t="shared" ref="CH199:CH202" si="1329">IF(A199 =2015,Q199+R199+S199+T199+U199,"")</f>
        <v/>
      </c>
      <c r="CI199" s="68" t="str">
        <f t="shared" ref="CI199:CI202" si="1330">IF(A199 =2016,Q199+R199+S199+T199+U199,"")</f>
        <v/>
      </c>
      <c r="CJ199" s="68" t="str">
        <f t="shared" ref="CJ199:CJ202" si="1331">IF(A199 =2017,Q199+R199+S199+T199+U199,"")</f>
        <v/>
      </c>
      <c r="CK199" s="67" t="str">
        <f t="shared" si="54"/>
        <v/>
      </c>
      <c r="CL199" s="65"/>
      <c r="CM199" s="65">
        <f t="shared" ref="CM199:CM202" si="1332">IF(A199 =2014,Q199,"")</f>
        <v>1887981</v>
      </c>
      <c r="CN199" s="68" t="str">
        <f t="shared" ref="CN199:CN202" si="1333">IF(A199 =2015,Q199,"")</f>
        <v/>
      </c>
      <c r="CO199" s="68" t="str">
        <f t="shared" ref="CO199:CO202" si="1334">IF(A199 =2016,Q199,"")</f>
        <v/>
      </c>
      <c r="CP199" s="68" t="str">
        <f t="shared" ref="CP199:CP202" si="1335">IF(A199 =2017,Q199,"")</f>
        <v/>
      </c>
      <c r="CQ199" s="67" t="str">
        <f t="shared" si="59"/>
        <v/>
      </c>
      <c r="CR199" s="65"/>
      <c r="CS199" s="65">
        <f t="shared" ref="CS199:CS202" si="1336">IF(A199 =2014,R199,"")</f>
        <v>506919</v>
      </c>
      <c r="CT199" s="68" t="str">
        <f t="shared" ref="CT199:CT202" si="1337">IF(A199 =2015,R199,"")</f>
        <v/>
      </c>
      <c r="CU199" s="68" t="str">
        <f t="shared" ref="CU199:CU202" si="1338">IF(A199 =2016,R199,"")</f>
        <v/>
      </c>
      <c r="CV199" s="68" t="str">
        <f t="shared" ref="CV199:CV202" si="1339">IF(A199 =2017,R199,"")</f>
        <v/>
      </c>
      <c r="CW199" s="67" t="str">
        <f t="shared" si="64"/>
        <v/>
      </c>
      <c r="CX199" s="65"/>
      <c r="CY199" s="65">
        <f t="shared" ref="CY199:CY202" si="1340">IF(A199 =2014,S199,"")</f>
        <v>1438856</v>
      </c>
      <c r="CZ199" s="68" t="str">
        <f t="shared" ref="CZ199:CZ202" si="1341">IF(A199 =2015,S199,"")</f>
        <v/>
      </c>
      <c r="DA199" s="68" t="str">
        <f t="shared" ref="DA199:DA202" si="1342">IF(A199 =2016,S199,"")</f>
        <v/>
      </c>
      <c r="DB199" s="68" t="str">
        <f t="shared" ref="DB199:DB202" si="1343">IF(A199 =2017,S199,"")</f>
        <v/>
      </c>
      <c r="DC199" s="67" t="str">
        <f t="shared" si="69"/>
        <v/>
      </c>
      <c r="DD199" s="65"/>
      <c r="DE199" s="65">
        <f t="shared" ref="DE199:DE202" si="1344">IF(A199 =2014,T199,"")</f>
        <v>2407718</v>
      </c>
      <c r="DF199" s="51" t="str">
        <f t="shared" ref="DF199:DF202" si="1345">IF(A199 =2015,T199,"")</f>
        <v/>
      </c>
      <c r="DG199" s="51" t="str">
        <f t="shared" ref="DG199:DG202" si="1346">IF(A199 =2016,T199,"")</f>
        <v/>
      </c>
      <c r="DH199" s="51" t="str">
        <f t="shared" ref="DH199:DH202" si="1347">IF(A199 =2017,T199,"")</f>
        <v/>
      </c>
      <c r="DI199" s="69" t="str">
        <f t="shared" si="74"/>
        <v/>
      </c>
      <c r="DJ199" s="70"/>
      <c r="DK199" s="65">
        <f t="shared" ref="DK199:DK202" si="1348">IF(A199 =2014,U199,"")</f>
        <v>42432</v>
      </c>
      <c r="DL199" s="51" t="str">
        <f t="shared" ref="DL199:DL202" si="1349">IF(A199 =2015,U199,"")</f>
        <v/>
      </c>
      <c r="DM199" s="51" t="str">
        <f t="shared" ref="DM199:DM202" si="1350">IF(A199 =2016,U199,"")</f>
        <v/>
      </c>
      <c r="DN199" s="51" t="str">
        <f t="shared" ref="DN199:DN202" si="1351">IF(A199 =2017,U199,"")</f>
        <v/>
      </c>
      <c r="DO199" s="69" t="str">
        <f t="shared" si="79"/>
        <v/>
      </c>
      <c r="DP199" s="51"/>
      <c r="DQ199" s="51"/>
      <c r="DR199" s="51"/>
      <c r="DS199" s="51"/>
      <c r="DT199" s="51"/>
      <c r="DU199" s="181"/>
    </row>
    <row r="200" spans="1:125" ht="15" x14ac:dyDescent="0.25">
      <c r="A200" s="50">
        <v>2015</v>
      </c>
      <c r="B200" s="51" t="s">
        <v>674</v>
      </c>
      <c r="C200" s="50" t="s">
        <v>675</v>
      </c>
      <c r="D200" s="53" t="s">
        <v>676</v>
      </c>
      <c r="E200" s="50" t="s">
        <v>133</v>
      </c>
      <c r="F200" s="54">
        <v>1296622</v>
      </c>
      <c r="G200" s="54">
        <v>9708405</v>
      </c>
      <c r="H200" s="54">
        <v>1205361</v>
      </c>
      <c r="I200" s="55">
        <v>6350674</v>
      </c>
      <c r="J200" s="50"/>
      <c r="K200" s="50" t="s">
        <v>2032</v>
      </c>
      <c r="L200" s="58" t="s">
        <v>2032</v>
      </c>
      <c r="M200" s="58" t="s">
        <v>2032</v>
      </c>
      <c r="N200" s="58" t="s">
        <v>2032</v>
      </c>
      <c r="O200" s="58" t="s">
        <v>2032</v>
      </c>
      <c r="P200" s="59"/>
      <c r="Q200" s="60">
        <v>1668220</v>
      </c>
      <c r="R200" s="60">
        <v>810746</v>
      </c>
      <c r="S200" s="60">
        <v>1446679</v>
      </c>
      <c r="T200" s="60">
        <v>2386000</v>
      </c>
      <c r="U200" s="60">
        <v>39029</v>
      </c>
      <c r="V200" s="79"/>
      <c r="W200" s="90">
        <f t="shared" si="857"/>
        <v>6350674</v>
      </c>
      <c r="X200" s="101">
        <v>11230</v>
      </c>
      <c r="Y200" s="50" t="s">
        <v>167</v>
      </c>
      <c r="Z200" s="50"/>
      <c r="AA200" s="51" t="str">
        <f t="shared" si="1314"/>
        <v/>
      </c>
      <c r="AB200" s="68" t="str">
        <f t="shared" si="1315"/>
        <v/>
      </c>
      <c r="AC200" s="68" t="str">
        <f t="shared" si="1316"/>
        <v/>
      </c>
      <c r="AD200" s="68" t="str">
        <f t="shared" si="1317"/>
        <v/>
      </c>
      <c r="AE200" s="68" t="str">
        <f t="shared" si="1318"/>
        <v/>
      </c>
      <c r="AF200" s="68" t="str">
        <f t="shared" si="1319"/>
        <v/>
      </c>
      <c r="AG200" s="67" t="str">
        <f t="shared" si="7"/>
        <v/>
      </c>
      <c r="AH200" s="51"/>
      <c r="AI200" s="51" t="str">
        <f t="shared" si="8"/>
        <v/>
      </c>
      <c r="AJ200" s="68" t="str">
        <f t="shared" si="9"/>
        <v/>
      </c>
      <c r="AK200" s="68" t="str">
        <f t="shared" si="10"/>
        <v/>
      </c>
      <c r="AL200" s="68" t="str">
        <f t="shared" si="11"/>
        <v/>
      </c>
      <c r="AM200" s="68" t="str">
        <f t="shared" si="12"/>
        <v/>
      </c>
      <c r="AN200" s="68" t="str">
        <f t="shared" si="13"/>
        <v/>
      </c>
      <c r="AO200" s="67" t="str">
        <f t="shared" si="14"/>
        <v/>
      </c>
      <c r="AP200" s="51"/>
      <c r="AQ200" s="51" t="str">
        <f t="shared" si="15"/>
        <v/>
      </c>
      <c r="AR200" s="68" t="str">
        <f t="shared" si="16"/>
        <v/>
      </c>
      <c r="AS200" s="68" t="str">
        <f t="shared" si="17"/>
        <v/>
      </c>
      <c r="AT200" s="68" t="str">
        <f t="shared" si="18"/>
        <v/>
      </c>
      <c r="AU200" s="68" t="str">
        <f t="shared" si="19"/>
        <v/>
      </c>
      <c r="AV200" s="68" t="str">
        <f t="shared" si="20"/>
        <v/>
      </c>
      <c r="AW200" s="67" t="str">
        <f t="shared" si="21"/>
        <v/>
      </c>
      <c r="AX200" s="51"/>
      <c r="AY200" s="51" t="str">
        <f t="shared" si="22"/>
        <v/>
      </c>
      <c r="AZ200" s="68" t="str">
        <f t="shared" si="23"/>
        <v/>
      </c>
      <c r="BA200" s="68" t="str">
        <f t="shared" si="24"/>
        <v/>
      </c>
      <c r="BB200" s="68" t="str">
        <f t="shared" si="25"/>
        <v/>
      </c>
      <c r="BC200" s="68" t="str">
        <f t="shared" si="26"/>
        <v/>
      </c>
      <c r="BD200" s="68" t="str">
        <f t="shared" si="27"/>
        <v/>
      </c>
      <c r="BE200" s="68" t="str">
        <f t="shared" si="28"/>
        <v/>
      </c>
      <c r="BF200" s="51"/>
      <c r="BG200" s="69" t="str">
        <f t="shared" si="29"/>
        <v/>
      </c>
      <c r="BH200" s="67" t="str">
        <f t="shared" si="30"/>
        <v/>
      </c>
      <c r="BI200" s="67" t="str">
        <f t="shared" si="31"/>
        <v/>
      </c>
      <c r="BJ200" s="67" t="str">
        <f t="shared" si="32"/>
        <v/>
      </c>
      <c r="BK200" s="67" t="str">
        <f t="shared" si="33"/>
        <v/>
      </c>
      <c r="BL200" s="67" t="str">
        <f t="shared" si="34"/>
        <v/>
      </c>
      <c r="BM200" s="65" t="str">
        <f t="shared" si="35"/>
        <v/>
      </c>
      <c r="BN200" s="51"/>
      <c r="BO200" s="51" t="str">
        <f t="shared" si="1320"/>
        <v/>
      </c>
      <c r="BP200" s="71">
        <f t="shared" si="1321"/>
        <v>1296622</v>
      </c>
      <c r="BQ200" s="51" t="str">
        <f t="shared" si="1322"/>
        <v/>
      </c>
      <c r="BR200" s="51" t="str">
        <f t="shared" si="1323"/>
        <v/>
      </c>
      <c r="BS200" s="69" t="str">
        <f t="shared" si="40"/>
        <v/>
      </c>
      <c r="BT200" s="51"/>
      <c r="BU200" s="68" t="str">
        <f t="shared" si="1324"/>
        <v/>
      </c>
      <c r="BV200" s="65">
        <f t="shared" si="1325"/>
        <v>6350674</v>
      </c>
      <c r="BW200" s="68" t="str">
        <f t="shared" si="1326"/>
        <v/>
      </c>
      <c r="BX200" s="68" t="str">
        <f t="shared" si="1327"/>
        <v/>
      </c>
      <c r="BY200" s="67" t="str">
        <f t="shared" si="44"/>
        <v/>
      </c>
      <c r="BZ200" s="68"/>
      <c r="CA200" s="65" t="str">
        <f t="shared" si="45"/>
        <v/>
      </c>
      <c r="CB200" s="67">
        <f t="shared" si="46"/>
        <v>11230</v>
      </c>
      <c r="CC200" s="67" t="str">
        <f t="shared" si="47"/>
        <v/>
      </c>
      <c r="CD200" s="67" t="str">
        <f t="shared" si="48"/>
        <v/>
      </c>
      <c r="CE200" s="67" t="str">
        <f t="shared" si="49"/>
        <v/>
      </c>
      <c r="CF200" s="68"/>
      <c r="CG200" s="68" t="str">
        <f t="shared" si="1328"/>
        <v/>
      </c>
      <c r="CH200" s="65">
        <f t="shared" si="1329"/>
        <v>6350674</v>
      </c>
      <c r="CI200" s="68" t="str">
        <f t="shared" si="1330"/>
        <v/>
      </c>
      <c r="CJ200" s="68" t="str">
        <f t="shared" si="1331"/>
        <v/>
      </c>
      <c r="CK200" s="67" t="str">
        <f t="shared" si="54"/>
        <v/>
      </c>
      <c r="CL200" s="68"/>
      <c r="CM200" s="68" t="str">
        <f t="shared" si="1332"/>
        <v/>
      </c>
      <c r="CN200" s="65">
        <f t="shared" si="1333"/>
        <v>1668220</v>
      </c>
      <c r="CO200" s="68" t="str">
        <f t="shared" si="1334"/>
        <v/>
      </c>
      <c r="CP200" s="68" t="str">
        <f t="shared" si="1335"/>
        <v/>
      </c>
      <c r="CQ200" s="67" t="str">
        <f t="shared" si="59"/>
        <v/>
      </c>
      <c r="CR200" s="68"/>
      <c r="CS200" s="68" t="str">
        <f t="shared" si="1336"/>
        <v/>
      </c>
      <c r="CT200" s="65">
        <f t="shared" si="1337"/>
        <v>810746</v>
      </c>
      <c r="CU200" s="68" t="str">
        <f t="shared" si="1338"/>
        <v/>
      </c>
      <c r="CV200" s="68" t="str">
        <f t="shared" si="1339"/>
        <v/>
      </c>
      <c r="CW200" s="67" t="str">
        <f t="shared" si="64"/>
        <v/>
      </c>
      <c r="CX200" s="68"/>
      <c r="CY200" s="68" t="str">
        <f t="shared" si="1340"/>
        <v/>
      </c>
      <c r="CZ200" s="65">
        <f t="shared" si="1341"/>
        <v>1446679</v>
      </c>
      <c r="DA200" s="68" t="str">
        <f t="shared" si="1342"/>
        <v/>
      </c>
      <c r="DB200" s="68" t="str">
        <f t="shared" si="1343"/>
        <v/>
      </c>
      <c r="DC200" s="67" t="str">
        <f t="shared" si="69"/>
        <v/>
      </c>
      <c r="DD200" s="68"/>
      <c r="DE200" s="68" t="str">
        <f t="shared" si="1344"/>
        <v/>
      </c>
      <c r="DF200" s="65">
        <f t="shared" si="1345"/>
        <v>2386000</v>
      </c>
      <c r="DG200" s="51" t="str">
        <f t="shared" si="1346"/>
        <v/>
      </c>
      <c r="DH200" s="51" t="str">
        <f t="shared" si="1347"/>
        <v/>
      </c>
      <c r="DI200" s="69" t="str">
        <f t="shared" si="74"/>
        <v/>
      </c>
      <c r="DJ200" s="51"/>
      <c r="DK200" s="51" t="str">
        <f t="shared" si="1348"/>
        <v/>
      </c>
      <c r="DL200" s="65">
        <f t="shared" si="1349"/>
        <v>39029</v>
      </c>
      <c r="DM200" s="51" t="str">
        <f t="shared" si="1350"/>
        <v/>
      </c>
      <c r="DN200" s="51" t="str">
        <f t="shared" si="1351"/>
        <v/>
      </c>
      <c r="DO200" s="69" t="str">
        <f t="shared" si="79"/>
        <v/>
      </c>
      <c r="DP200" s="51"/>
      <c r="DQ200" s="51"/>
      <c r="DR200" s="51"/>
      <c r="DS200" s="51"/>
      <c r="DT200" s="51"/>
      <c r="DU200" s="181"/>
    </row>
    <row r="201" spans="1:125" ht="15" x14ac:dyDescent="0.25">
      <c r="A201" s="50">
        <v>2016</v>
      </c>
      <c r="B201" s="51" t="s">
        <v>674</v>
      </c>
      <c r="C201" s="50" t="s">
        <v>675</v>
      </c>
      <c r="D201" s="53" t="s">
        <v>676</v>
      </c>
      <c r="E201" s="50" t="s">
        <v>133</v>
      </c>
      <c r="F201" s="54">
        <v>1192265</v>
      </c>
      <c r="G201" s="54">
        <v>9031041</v>
      </c>
      <c r="H201" s="54">
        <v>1235260</v>
      </c>
      <c r="I201" s="55">
        <v>6407830</v>
      </c>
      <c r="J201" s="50"/>
      <c r="K201" s="50" t="s">
        <v>2032</v>
      </c>
      <c r="L201" s="58" t="s">
        <v>2032</v>
      </c>
      <c r="M201" s="58" t="s">
        <v>2032</v>
      </c>
      <c r="N201" s="58" t="s">
        <v>2032</v>
      </c>
      <c r="O201" s="58" t="s">
        <v>2032</v>
      </c>
      <c r="P201" s="59"/>
      <c r="Q201" s="60">
        <v>20333</v>
      </c>
      <c r="R201" s="60">
        <v>2627849</v>
      </c>
      <c r="S201" s="60">
        <v>1334808</v>
      </c>
      <c r="T201" s="60">
        <v>2328256</v>
      </c>
      <c r="U201" s="60">
        <v>96584</v>
      </c>
      <c r="V201" s="79"/>
      <c r="W201" s="90">
        <f t="shared" si="857"/>
        <v>6407830</v>
      </c>
      <c r="X201" s="101">
        <v>40826</v>
      </c>
      <c r="Y201" s="50" t="s">
        <v>167</v>
      </c>
      <c r="Z201" s="50"/>
      <c r="AA201" s="51" t="str">
        <f t="shared" si="1314"/>
        <v/>
      </c>
      <c r="AB201" s="68" t="str">
        <f t="shared" si="1315"/>
        <v/>
      </c>
      <c r="AC201" s="68" t="str">
        <f t="shared" si="1316"/>
        <v/>
      </c>
      <c r="AD201" s="68" t="str">
        <f t="shared" si="1317"/>
        <v/>
      </c>
      <c r="AE201" s="68" t="str">
        <f t="shared" si="1318"/>
        <v/>
      </c>
      <c r="AF201" s="68" t="str">
        <f t="shared" si="1319"/>
        <v/>
      </c>
      <c r="AG201" s="67" t="str">
        <f t="shared" si="7"/>
        <v/>
      </c>
      <c r="AH201" s="51"/>
      <c r="AI201" s="51" t="str">
        <f t="shared" si="8"/>
        <v/>
      </c>
      <c r="AJ201" s="68" t="str">
        <f t="shared" si="9"/>
        <v/>
      </c>
      <c r="AK201" s="68" t="str">
        <f t="shared" si="10"/>
        <v/>
      </c>
      <c r="AL201" s="68" t="str">
        <f t="shared" si="11"/>
        <v/>
      </c>
      <c r="AM201" s="68" t="str">
        <f t="shared" si="12"/>
        <v/>
      </c>
      <c r="AN201" s="68" t="str">
        <f t="shared" si="13"/>
        <v/>
      </c>
      <c r="AO201" s="67" t="str">
        <f t="shared" si="14"/>
        <v/>
      </c>
      <c r="AP201" s="51"/>
      <c r="AQ201" s="51" t="str">
        <f t="shared" si="15"/>
        <v/>
      </c>
      <c r="AR201" s="68" t="str">
        <f t="shared" si="16"/>
        <v/>
      </c>
      <c r="AS201" s="68" t="str">
        <f t="shared" si="17"/>
        <v/>
      </c>
      <c r="AT201" s="68" t="str">
        <f t="shared" si="18"/>
        <v/>
      </c>
      <c r="AU201" s="68" t="str">
        <f t="shared" si="19"/>
        <v/>
      </c>
      <c r="AV201" s="68" t="str">
        <f t="shared" si="20"/>
        <v/>
      </c>
      <c r="AW201" s="67" t="str">
        <f t="shared" si="21"/>
        <v/>
      </c>
      <c r="AX201" s="51"/>
      <c r="AY201" s="51" t="str">
        <f t="shared" si="22"/>
        <v/>
      </c>
      <c r="AZ201" s="68" t="str">
        <f t="shared" si="23"/>
        <v/>
      </c>
      <c r="BA201" s="68" t="str">
        <f t="shared" si="24"/>
        <v/>
      </c>
      <c r="BB201" s="68" t="str">
        <f t="shared" si="25"/>
        <v/>
      </c>
      <c r="BC201" s="68" t="str">
        <f t="shared" si="26"/>
        <v/>
      </c>
      <c r="BD201" s="68" t="str">
        <f t="shared" si="27"/>
        <v/>
      </c>
      <c r="BE201" s="68" t="str">
        <f t="shared" si="28"/>
        <v/>
      </c>
      <c r="BF201" s="51"/>
      <c r="BG201" s="69" t="str">
        <f t="shared" si="29"/>
        <v/>
      </c>
      <c r="BH201" s="67" t="str">
        <f t="shared" si="30"/>
        <v/>
      </c>
      <c r="BI201" s="67" t="str">
        <f t="shared" si="31"/>
        <v/>
      </c>
      <c r="BJ201" s="67" t="str">
        <f t="shared" si="32"/>
        <v/>
      </c>
      <c r="BK201" s="67" t="str">
        <f t="shared" si="33"/>
        <v/>
      </c>
      <c r="BL201" s="67" t="str">
        <f t="shared" si="34"/>
        <v/>
      </c>
      <c r="BM201" s="65" t="str">
        <f t="shared" si="35"/>
        <v/>
      </c>
      <c r="BN201" s="51"/>
      <c r="BO201" s="51" t="str">
        <f t="shared" si="1320"/>
        <v/>
      </c>
      <c r="BP201" s="51" t="str">
        <f t="shared" si="1321"/>
        <v/>
      </c>
      <c r="BQ201" s="71">
        <f t="shared" si="1322"/>
        <v>1192265</v>
      </c>
      <c r="BR201" s="51" t="str">
        <f t="shared" si="1323"/>
        <v/>
      </c>
      <c r="BS201" s="69" t="str">
        <f t="shared" si="40"/>
        <v/>
      </c>
      <c r="BT201" s="51"/>
      <c r="BU201" s="68" t="str">
        <f t="shared" si="1324"/>
        <v/>
      </c>
      <c r="BV201" s="68" t="str">
        <f t="shared" si="1325"/>
        <v/>
      </c>
      <c r="BW201" s="65">
        <f t="shared" si="1326"/>
        <v>6407830</v>
      </c>
      <c r="BX201" s="68" t="str">
        <f t="shared" si="1327"/>
        <v/>
      </c>
      <c r="BY201" s="67" t="str">
        <f t="shared" si="44"/>
        <v/>
      </c>
      <c r="BZ201" s="68"/>
      <c r="CA201" s="65" t="str">
        <f t="shared" si="45"/>
        <v/>
      </c>
      <c r="CB201" s="67" t="str">
        <f t="shared" si="46"/>
        <v/>
      </c>
      <c r="CC201" s="67">
        <f t="shared" si="47"/>
        <v>40826</v>
      </c>
      <c r="CD201" s="67" t="str">
        <f t="shared" si="48"/>
        <v/>
      </c>
      <c r="CE201" s="67" t="str">
        <f t="shared" si="49"/>
        <v/>
      </c>
      <c r="CF201" s="68"/>
      <c r="CG201" s="68" t="str">
        <f t="shared" si="1328"/>
        <v/>
      </c>
      <c r="CH201" s="68" t="str">
        <f t="shared" si="1329"/>
        <v/>
      </c>
      <c r="CI201" s="65">
        <f t="shared" si="1330"/>
        <v>6407830</v>
      </c>
      <c r="CJ201" s="68" t="str">
        <f t="shared" si="1331"/>
        <v/>
      </c>
      <c r="CK201" s="67" t="str">
        <f t="shared" si="54"/>
        <v/>
      </c>
      <c r="CL201" s="68"/>
      <c r="CM201" s="68" t="str">
        <f t="shared" si="1332"/>
        <v/>
      </c>
      <c r="CN201" s="68" t="str">
        <f t="shared" si="1333"/>
        <v/>
      </c>
      <c r="CO201" s="65">
        <f t="shared" si="1334"/>
        <v>20333</v>
      </c>
      <c r="CP201" s="68" t="str">
        <f t="shared" si="1335"/>
        <v/>
      </c>
      <c r="CQ201" s="67" t="str">
        <f t="shared" si="59"/>
        <v/>
      </c>
      <c r="CR201" s="68"/>
      <c r="CS201" s="68" t="str">
        <f t="shared" si="1336"/>
        <v/>
      </c>
      <c r="CT201" s="68" t="str">
        <f t="shared" si="1337"/>
        <v/>
      </c>
      <c r="CU201" s="65">
        <f t="shared" si="1338"/>
        <v>2627849</v>
      </c>
      <c r="CV201" s="68" t="str">
        <f t="shared" si="1339"/>
        <v/>
      </c>
      <c r="CW201" s="67" t="str">
        <f t="shared" si="64"/>
        <v/>
      </c>
      <c r="CX201" s="68"/>
      <c r="CY201" s="68" t="str">
        <f t="shared" si="1340"/>
        <v/>
      </c>
      <c r="CZ201" s="68" t="str">
        <f t="shared" si="1341"/>
        <v/>
      </c>
      <c r="DA201" s="65">
        <f t="shared" si="1342"/>
        <v>1334808</v>
      </c>
      <c r="DB201" s="68" t="str">
        <f t="shared" si="1343"/>
        <v/>
      </c>
      <c r="DC201" s="67" t="str">
        <f t="shared" si="69"/>
        <v/>
      </c>
      <c r="DD201" s="68"/>
      <c r="DE201" s="68" t="str">
        <f t="shared" si="1344"/>
        <v/>
      </c>
      <c r="DF201" s="51" t="str">
        <f t="shared" si="1345"/>
        <v/>
      </c>
      <c r="DG201" s="65">
        <f t="shared" si="1346"/>
        <v>2328256</v>
      </c>
      <c r="DH201" s="51" t="str">
        <f t="shared" si="1347"/>
        <v/>
      </c>
      <c r="DI201" s="69" t="str">
        <f t="shared" si="74"/>
        <v/>
      </c>
      <c r="DJ201" s="51"/>
      <c r="DK201" s="51" t="str">
        <f t="shared" si="1348"/>
        <v/>
      </c>
      <c r="DL201" s="51" t="str">
        <f t="shared" si="1349"/>
        <v/>
      </c>
      <c r="DM201" s="65">
        <f t="shared" si="1350"/>
        <v>96584</v>
      </c>
      <c r="DN201" s="51" t="str">
        <f t="shared" si="1351"/>
        <v/>
      </c>
      <c r="DO201" s="69" t="str">
        <f t="shared" si="79"/>
        <v/>
      </c>
      <c r="DP201" s="51"/>
      <c r="DQ201" s="51"/>
      <c r="DR201" s="51"/>
      <c r="DS201" s="51"/>
      <c r="DT201" s="51"/>
      <c r="DU201" s="181"/>
    </row>
    <row r="202" spans="1:125" ht="15" x14ac:dyDescent="0.25">
      <c r="A202" s="50">
        <v>2017</v>
      </c>
      <c r="B202" s="51" t="s">
        <v>674</v>
      </c>
      <c r="C202" s="50" t="s">
        <v>675</v>
      </c>
      <c r="D202" s="53" t="s">
        <v>676</v>
      </c>
      <c r="E202" s="50" t="s">
        <v>133</v>
      </c>
      <c r="F202" s="54">
        <v>1063611</v>
      </c>
      <c r="G202" s="54">
        <v>8189355</v>
      </c>
      <c r="H202" s="54">
        <v>1208091</v>
      </c>
      <c r="I202" s="55">
        <v>6719268</v>
      </c>
      <c r="J202" s="50"/>
      <c r="K202" s="50" t="s">
        <v>2032</v>
      </c>
      <c r="L202" s="58" t="s">
        <v>2032</v>
      </c>
      <c r="M202" s="58" t="s">
        <v>2032</v>
      </c>
      <c r="N202" s="58" t="s">
        <v>2032</v>
      </c>
      <c r="O202" s="58" t="s">
        <v>2032</v>
      </c>
      <c r="P202" s="59"/>
      <c r="Q202" s="60">
        <v>27738</v>
      </c>
      <c r="R202" s="60">
        <v>3039072</v>
      </c>
      <c r="S202" s="60">
        <v>1278648</v>
      </c>
      <c r="T202" s="60">
        <v>2267330</v>
      </c>
      <c r="U202" s="60">
        <v>106480</v>
      </c>
      <c r="V202" s="79"/>
      <c r="W202" s="90">
        <f t="shared" si="857"/>
        <v>6719268</v>
      </c>
      <c r="X202" s="101">
        <v>86577</v>
      </c>
      <c r="Y202" s="50" t="s">
        <v>167</v>
      </c>
      <c r="Z202" s="50"/>
      <c r="AA202" s="51" t="str">
        <f t="shared" si="1314"/>
        <v/>
      </c>
      <c r="AB202" s="68" t="str">
        <f t="shared" si="1315"/>
        <v/>
      </c>
      <c r="AC202" s="68" t="str">
        <f t="shared" si="1316"/>
        <v/>
      </c>
      <c r="AD202" s="68" t="str">
        <f t="shared" si="1317"/>
        <v/>
      </c>
      <c r="AE202" s="68" t="str">
        <f t="shared" si="1318"/>
        <v/>
      </c>
      <c r="AF202" s="68" t="str">
        <f t="shared" si="1319"/>
        <v/>
      </c>
      <c r="AG202" s="67" t="str">
        <f t="shared" si="7"/>
        <v/>
      </c>
      <c r="AH202" s="51"/>
      <c r="AI202" s="51" t="str">
        <f t="shared" si="8"/>
        <v/>
      </c>
      <c r="AJ202" s="68" t="str">
        <f t="shared" si="9"/>
        <v/>
      </c>
      <c r="AK202" s="68" t="str">
        <f t="shared" si="10"/>
        <v/>
      </c>
      <c r="AL202" s="68" t="str">
        <f t="shared" si="11"/>
        <v/>
      </c>
      <c r="AM202" s="68" t="str">
        <f t="shared" si="12"/>
        <v/>
      </c>
      <c r="AN202" s="68" t="str">
        <f t="shared" si="13"/>
        <v/>
      </c>
      <c r="AO202" s="67" t="str">
        <f t="shared" si="14"/>
        <v/>
      </c>
      <c r="AP202" s="51"/>
      <c r="AQ202" s="51" t="str">
        <f t="shared" si="15"/>
        <v/>
      </c>
      <c r="AR202" s="68" t="str">
        <f t="shared" si="16"/>
        <v/>
      </c>
      <c r="AS202" s="68" t="str">
        <f t="shared" si="17"/>
        <v/>
      </c>
      <c r="AT202" s="68" t="str">
        <f t="shared" si="18"/>
        <v/>
      </c>
      <c r="AU202" s="68" t="str">
        <f t="shared" si="19"/>
        <v/>
      </c>
      <c r="AV202" s="68" t="str">
        <f t="shared" si="20"/>
        <v/>
      </c>
      <c r="AW202" s="67" t="str">
        <f t="shared" si="21"/>
        <v/>
      </c>
      <c r="AX202" s="51"/>
      <c r="AY202" s="51" t="str">
        <f t="shared" si="22"/>
        <v/>
      </c>
      <c r="AZ202" s="68" t="str">
        <f t="shared" si="23"/>
        <v/>
      </c>
      <c r="BA202" s="68" t="str">
        <f t="shared" si="24"/>
        <v/>
      </c>
      <c r="BB202" s="68" t="str">
        <f t="shared" si="25"/>
        <v/>
      </c>
      <c r="BC202" s="68" t="str">
        <f t="shared" si="26"/>
        <v/>
      </c>
      <c r="BD202" s="68" t="str">
        <f t="shared" si="27"/>
        <v/>
      </c>
      <c r="BE202" s="68" t="str">
        <f t="shared" si="28"/>
        <v/>
      </c>
      <c r="BF202" s="51"/>
      <c r="BG202" s="69" t="str">
        <f t="shared" si="29"/>
        <v/>
      </c>
      <c r="BH202" s="67" t="str">
        <f t="shared" si="30"/>
        <v/>
      </c>
      <c r="BI202" s="67" t="str">
        <f t="shared" si="31"/>
        <v/>
      </c>
      <c r="BJ202" s="67" t="str">
        <f t="shared" si="32"/>
        <v/>
      </c>
      <c r="BK202" s="67" t="str">
        <f t="shared" si="33"/>
        <v/>
      </c>
      <c r="BL202" s="67" t="str">
        <f t="shared" si="34"/>
        <v/>
      </c>
      <c r="BM202" s="65" t="str">
        <f t="shared" si="35"/>
        <v/>
      </c>
      <c r="BN202" s="51"/>
      <c r="BO202" s="51" t="str">
        <f t="shared" si="1320"/>
        <v/>
      </c>
      <c r="BP202" s="51" t="str">
        <f t="shared" si="1321"/>
        <v/>
      </c>
      <c r="BQ202" s="51" t="str">
        <f t="shared" si="1322"/>
        <v/>
      </c>
      <c r="BR202" s="71">
        <f t="shared" si="1323"/>
        <v>1063611</v>
      </c>
      <c r="BS202" s="69" t="str">
        <f t="shared" si="40"/>
        <v/>
      </c>
      <c r="BT202" s="51"/>
      <c r="BU202" s="68" t="str">
        <f t="shared" si="1324"/>
        <v/>
      </c>
      <c r="BV202" s="68" t="str">
        <f t="shared" si="1325"/>
        <v/>
      </c>
      <c r="BW202" s="68" t="str">
        <f t="shared" si="1326"/>
        <v/>
      </c>
      <c r="BX202" s="65">
        <f t="shared" si="1327"/>
        <v>6719268</v>
      </c>
      <c r="BY202" s="67" t="str">
        <f t="shared" si="44"/>
        <v/>
      </c>
      <c r="BZ202" s="68"/>
      <c r="CA202" s="65" t="str">
        <f t="shared" si="45"/>
        <v/>
      </c>
      <c r="CB202" s="67" t="str">
        <f t="shared" si="46"/>
        <v/>
      </c>
      <c r="CC202" s="67" t="str">
        <f t="shared" si="47"/>
        <v/>
      </c>
      <c r="CD202" s="67">
        <f t="shared" si="48"/>
        <v>86577</v>
      </c>
      <c r="CE202" s="67" t="str">
        <f t="shared" si="49"/>
        <v/>
      </c>
      <c r="CF202" s="68"/>
      <c r="CG202" s="68" t="str">
        <f t="shared" si="1328"/>
        <v/>
      </c>
      <c r="CH202" s="68" t="str">
        <f t="shared" si="1329"/>
        <v/>
      </c>
      <c r="CI202" s="68" t="str">
        <f t="shared" si="1330"/>
        <v/>
      </c>
      <c r="CJ202" s="65">
        <f t="shared" si="1331"/>
        <v>6719268</v>
      </c>
      <c r="CK202" s="67" t="str">
        <f t="shared" si="54"/>
        <v/>
      </c>
      <c r="CL202" s="68"/>
      <c r="CM202" s="68" t="str">
        <f t="shared" si="1332"/>
        <v/>
      </c>
      <c r="CN202" s="68" t="str">
        <f t="shared" si="1333"/>
        <v/>
      </c>
      <c r="CO202" s="68" t="str">
        <f t="shared" si="1334"/>
        <v/>
      </c>
      <c r="CP202" s="65">
        <f t="shared" si="1335"/>
        <v>27738</v>
      </c>
      <c r="CQ202" s="67" t="str">
        <f t="shared" si="59"/>
        <v/>
      </c>
      <c r="CR202" s="68"/>
      <c r="CS202" s="68" t="str">
        <f t="shared" si="1336"/>
        <v/>
      </c>
      <c r="CT202" s="68" t="str">
        <f t="shared" si="1337"/>
        <v/>
      </c>
      <c r="CU202" s="68" t="str">
        <f t="shared" si="1338"/>
        <v/>
      </c>
      <c r="CV202" s="65">
        <f t="shared" si="1339"/>
        <v>3039072</v>
      </c>
      <c r="CW202" s="67" t="str">
        <f t="shared" si="64"/>
        <v/>
      </c>
      <c r="CX202" s="68"/>
      <c r="CY202" s="68" t="str">
        <f t="shared" si="1340"/>
        <v/>
      </c>
      <c r="CZ202" s="68" t="str">
        <f t="shared" si="1341"/>
        <v/>
      </c>
      <c r="DA202" s="68" t="str">
        <f t="shared" si="1342"/>
        <v/>
      </c>
      <c r="DB202" s="65">
        <f t="shared" si="1343"/>
        <v>1278648</v>
      </c>
      <c r="DC202" s="67" t="str">
        <f t="shared" si="69"/>
        <v/>
      </c>
      <c r="DD202" s="68"/>
      <c r="DE202" s="68" t="str">
        <f t="shared" si="1344"/>
        <v/>
      </c>
      <c r="DF202" s="51" t="str">
        <f t="shared" si="1345"/>
        <v/>
      </c>
      <c r="DG202" s="51" t="str">
        <f t="shared" si="1346"/>
        <v/>
      </c>
      <c r="DH202" s="65">
        <f t="shared" si="1347"/>
        <v>2267330</v>
      </c>
      <c r="DI202" s="69" t="str">
        <f t="shared" si="74"/>
        <v/>
      </c>
      <c r="DJ202" s="51"/>
      <c r="DK202" s="51" t="str">
        <f t="shared" si="1348"/>
        <v/>
      </c>
      <c r="DL202" s="51" t="str">
        <f t="shared" si="1349"/>
        <v/>
      </c>
      <c r="DM202" s="51" t="str">
        <f t="shared" si="1350"/>
        <v/>
      </c>
      <c r="DN202" s="65">
        <f t="shared" si="1351"/>
        <v>106480</v>
      </c>
      <c r="DO202" s="69" t="str">
        <f t="shared" si="79"/>
        <v/>
      </c>
      <c r="DP202" s="51"/>
      <c r="DQ202" s="51"/>
      <c r="DR202" s="51"/>
      <c r="DS202" s="51"/>
      <c r="DT202" s="51"/>
      <c r="DU202" s="181"/>
    </row>
    <row r="203" spans="1:125" ht="15" x14ac:dyDescent="0.25">
      <c r="A203" s="56">
        <v>2018</v>
      </c>
      <c r="B203" s="51" t="s">
        <v>674</v>
      </c>
      <c r="C203" s="50" t="s">
        <v>675</v>
      </c>
      <c r="D203" s="53" t="s">
        <v>676</v>
      </c>
      <c r="E203" s="50" t="s">
        <v>133</v>
      </c>
      <c r="F203" s="89">
        <v>1022636</v>
      </c>
      <c r="G203" s="89">
        <v>5640499</v>
      </c>
      <c r="H203" s="89">
        <v>641857</v>
      </c>
      <c r="I203" s="90">
        <v>3227938</v>
      </c>
      <c r="J203" s="50"/>
      <c r="K203" s="50" t="s">
        <v>2032</v>
      </c>
      <c r="L203" s="58"/>
      <c r="M203" s="58"/>
      <c r="N203" s="58"/>
      <c r="O203" s="58"/>
      <c r="P203" s="91"/>
      <c r="Q203" s="92">
        <v>2804007</v>
      </c>
      <c r="R203" s="92">
        <v>800122</v>
      </c>
      <c r="S203" s="92">
        <v>1301262</v>
      </c>
      <c r="T203" s="92">
        <v>2359913</v>
      </c>
      <c r="U203" s="94"/>
      <c r="V203" s="94"/>
      <c r="W203" s="90">
        <f t="shared" si="857"/>
        <v>7265304</v>
      </c>
      <c r="X203" s="90">
        <v>4344357</v>
      </c>
      <c r="Y203" s="56" t="s">
        <v>167</v>
      </c>
      <c r="Z203" s="50"/>
      <c r="AA203" s="51"/>
      <c r="AB203" s="68"/>
      <c r="AC203" s="68"/>
      <c r="AD203" s="68"/>
      <c r="AE203" s="68"/>
      <c r="AF203" s="68"/>
      <c r="AG203" s="67" t="str">
        <f t="shared" si="7"/>
        <v/>
      </c>
      <c r="AH203" s="51"/>
      <c r="AI203" s="51" t="str">
        <f t="shared" si="8"/>
        <v/>
      </c>
      <c r="AJ203" s="68" t="str">
        <f t="shared" si="9"/>
        <v/>
      </c>
      <c r="AK203" s="68" t="str">
        <f t="shared" si="10"/>
        <v/>
      </c>
      <c r="AL203" s="68" t="str">
        <f t="shared" si="11"/>
        <v/>
      </c>
      <c r="AM203" s="68" t="str">
        <f t="shared" si="12"/>
        <v/>
      </c>
      <c r="AN203" s="68" t="str">
        <f t="shared" si="13"/>
        <v/>
      </c>
      <c r="AO203" s="67" t="str">
        <f t="shared" si="14"/>
        <v/>
      </c>
      <c r="AP203" s="51"/>
      <c r="AQ203" s="51" t="str">
        <f t="shared" si="15"/>
        <v/>
      </c>
      <c r="AR203" s="68" t="str">
        <f t="shared" si="16"/>
        <v/>
      </c>
      <c r="AS203" s="68" t="str">
        <f t="shared" si="17"/>
        <v/>
      </c>
      <c r="AT203" s="68" t="str">
        <f t="shared" si="18"/>
        <v/>
      </c>
      <c r="AU203" s="68" t="str">
        <f t="shared" si="19"/>
        <v/>
      </c>
      <c r="AV203" s="68" t="str">
        <f t="shared" si="20"/>
        <v/>
      </c>
      <c r="AW203" s="67" t="str">
        <f t="shared" si="21"/>
        <v/>
      </c>
      <c r="AX203" s="51"/>
      <c r="AY203" s="51" t="str">
        <f t="shared" si="22"/>
        <v/>
      </c>
      <c r="AZ203" s="68" t="str">
        <f t="shared" si="23"/>
        <v/>
      </c>
      <c r="BA203" s="68" t="str">
        <f t="shared" si="24"/>
        <v/>
      </c>
      <c r="BB203" s="68" t="str">
        <f t="shared" si="25"/>
        <v/>
      </c>
      <c r="BC203" s="68" t="str">
        <f t="shared" si="26"/>
        <v/>
      </c>
      <c r="BD203" s="68" t="str">
        <f t="shared" si="27"/>
        <v/>
      </c>
      <c r="BE203" s="68" t="str">
        <f t="shared" si="28"/>
        <v/>
      </c>
      <c r="BF203" s="51"/>
      <c r="BG203" s="69" t="str">
        <f t="shared" si="29"/>
        <v/>
      </c>
      <c r="BH203" s="67" t="str">
        <f t="shared" si="30"/>
        <v/>
      </c>
      <c r="BI203" s="67" t="str">
        <f t="shared" si="31"/>
        <v/>
      </c>
      <c r="BJ203" s="67" t="str">
        <f t="shared" si="32"/>
        <v/>
      </c>
      <c r="BK203" s="67" t="str">
        <f t="shared" si="33"/>
        <v/>
      </c>
      <c r="BL203" s="67" t="str">
        <f t="shared" si="34"/>
        <v/>
      </c>
      <c r="BM203" s="65" t="str">
        <f t="shared" si="35"/>
        <v/>
      </c>
      <c r="BN203" s="70"/>
      <c r="BO203" s="70"/>
      <c r="BP203" s="51"/>
      <c r="BQ203" s="51"/>
      <c r="BR203" s="51"/>
      <c r="BS203" s="96">
        <f t="shared" si="40"/>
        <v>1022636</v>
      </c>
      <c r="BT203" s="70"/>
      <c r="BU203" s="65"/>
      <c r="BV203" s="68"/>
      <c r="BW203" s="68"/>
      <c r="BX203" s="68"/>
      <c r="BY203" s="67">
        <f t="shared" si="44"/>
        <v>3227938</v>
      </c>
      <c r="BZ203" s="65"/>
      <c r="CA203" s="65" t="str">
        <f t="shared" si="45"/>
        <v/>
      </c>
      <c r="CB203" s="67" t="str">
        <f t="shared" si="46"/>
        <v/>
      </c>
      <c r="CC203" s="67" t="str">
        <f t="shared" si="47"/>
        <v/>
      </c>
      <c r="CD203" s="67" t="str">
        <f t="shared" si="48"/>
        <v/>
      </c>
      <c r="CE203" s="67">
        <f t="shared" si="49"/>
        <v>4344357</v>
      </c>
      <c r="CF203" s="65"/>
      <c r="CG203" s="65"/>
      <c r="CH203" s="68"/>
      <c r="CI203" s="68"/>
      <c r="CJ203" s="68"/>
      <c r="CK203" s="67">
        <f t="shared" si="54"/>
        <v>7265304</v>
      </c>
      <c r="CL203" s="65"/>
      <c r="CM203" s="65"/>
      <c r="CN203" s="68"/>
      <c r="CO203" s="68"/>
      <c r="CP203" s="68"/>
      <c r="CQ203" s="67">
        <f t="shared" si="59"/>
        <v>2804007</v>
      </c>
      <c r="CR203" s="65"/>
      <c r="CS203" s="65"/>
      <c r="CT203" s="68"/>
      <c r="CU203" s="68"/>
      <c r="CV203" s="68"/>
      <c r="CW203" s="67">
        <f t="shared" si="64"/>
        <v>800122</v>
      </c>
      <c r="CX203" s="65"/>
      <c r="CY203" s="65"/>
      <c r="CZ203" s="68"/>
      <c r="DA203" s="68"/>
      <c r="DB203" s="68"/>
      <c r="DC203" s="67">
        <f t="shared" si="69"/>
        <v>1301262</v>
      </c>
      <c r="DD203" s="65"/>
      <c r="DE203" s="65"/>
      <c r="DF203" s="51"/>
      <c r="DG203" s="51"/>
      <c r="DH203" s="51"/>
      <c r="DI203" s="67">
        <f t="shared" si="74"/>
        <v>2359913</v>
      </c>
      <c r="DJ203" s="70"/>
      <c r="DK203" s="70"/>
      <c r="DL203" s="51"/>
      <c r="DM203" s="51"/>
      <c r="DN203" s="51"/>
      <c r="DO203" s="67">
        <f t="shared" si="79"/>
        <v>2804007</v>
      </c>
      <c r="DP203" s="51"/>
      <c r="DQ203" s="51"/>
      <c r="DR203" s="51"/>
      <c r="DS203" s="51"/>
      <c r="DT203" s="51"/>
      <c r="DU203" s="181"/>
    </row>
    <row r="204" spans="1:125" ht="15" x14ac:dyDescent="0.25">
      <c r="A204" s="50"/>
      <c r="B204" s="51"/>
      <c r="C204" s="50"/>
      <c r="D204" s="53"/>
      <c r="E204" s="50"/>
      <c r="F204" s="54"/>
      <c r="G204" s="54"/>
      <c r="H204" s="54"/>
      <c r="I204" s="55"/>
      <c r="J204" s="50"/>
      <c r="K204" s="50" t="s">
        <v>2032</v>
      </c>
      <c r="L204" s="58"/>
      <c r="M204" s="58"/>
      <c r="N204" s="58"/>
      <c r="O204" s="58"/>
      <c r="P204" s="59"/>
      <c r="Q204" s="60"/>
      <c r="R204" s="60"/>
      <c r="S204" s="60"/>
      <c r="T204" s="60"/>
      <c r="U204" s="60"/>
      <c r="V204" s="79"/>
      <c r="W204" s="90">
        <f t="shared" si="857"/>
        <v>0</v>
      </c>
      <c r="X204" s="101"/>
      <c r="Y204" s="50"/>
      <c r="Z204" s="50"/>
      <c r="AA204" s="51"/>
      <c r="AB204" s="68"/>
      <c r="AC204" s="68"/>
      <c r="AD204" s="68"/>
      <c r="AE204" s="68"/>
      <c r="AF204" s="68"/>
      <c r="AG204" s="67" t="str">
        <f t="shared" si="7"/>
        <v/>
      </c>
      <c r="AH204" s="51"/>
      <c r="AI204" s="51" t="str">
        <f t="shared" si="8"/>
        <v/>
      </c>
      <c r="AJ204" s="68" t="str">
        <f t="shared" si="9"/>
        <v/>
      </c>
      <c r="AK204" s="68" t="str">
        <f t="shared" si="10"/>
        <v/>
      </c>
      <c r="AL204" s="68" t="str">
        <f t="shared" si="11"/>
        <v/>
      </c>
      <c r="AM204" s="68" t="str">
        <f t="shared" si="12"/>
        <v/>
      </c>
      <c r="AN204" s="68" t="str">
        <f t="shared" si="13"/>
        <v/>
      </c>
      <c r="AO204" s="67" t="str">
        <f t="shared" si="14"/>
        <v/>
      </c>
      <c r="AP204" s="51"/>
      <c r="AQ204" s="51" t="str">
        <f t="shared" si="15"/>
        <v/>
      </c>
      <c r="AR204" s="68" t="str">
        <f t="shared" si="16"/>
        <v/>
      </c>
      <c r="AS204" s="68" t="str">
        <f t="shared" si="17"/>
        <v/>
      </c>
      <c r="AT204" s="68" t="str">
        <f t="shared" si="18"/>
        <v/>
      </c>
      <c r="AU204" s="68" t="str">
        <f t="shared" si="19"/>
        <v/>
      </c>
      <c r="AV204" s="68" t="str">
        <f t="shared" si="20"/>
        <v/>
      </c>
      <c r="AW204" s="67" t="str">
        <f t="shared" si="21"/>
        <v/>
      </c>
      <c r="AX204" s="51"/>
      <c r="AY204" s="51" t="str">
        <f t="shared" si="22"/>
        <v/>
      </c>
      <c r="AZ204" s="68" t="str">
        <f t="shared" si="23"/>
        <v/>
      </c>
      <c r="BA204" s="68" t="str">
        <f t="shared" si="24"/>
        <v/>
      </c>
      <c r="BB204" s="68" t="str">
        <f t="shared" si="25"/>
        <v/>
      </c>
      <c r="BC204" s="68" t="str">
        <f t="shared" si="26"/>
        <v/>
      </c>
      <c r="BD204" s="68" t="str">
        <f t="shared" si="27"/>
        <v/>
      </c>
      <c r="BE204" s="68" t="str">
        <f t="shared" si="28"/>
        <v/>
      </c>
      <c r="BF204" s="51"/>
      <c r="BG204" s="69" t="str">
        <f t="shared" si="29"/>
        <v/>
      </c>
      <c r="BH204" s="67" t="str">
        <f t="shared" si="30"/>
        <v/>
      </c>
      <c r="BI204" s="67" t="str">
        <f t="shared" si="31"/>
        <v/>
      </c>
      <c r="BJ204" s="67" t="str">
        <f t="shared" si="32"/>
        <v/>
      </c>
      <c r="BK204" s="67" t="str">
        <f t="shared" si="33"/>
        <v/>
      </c>
      <c r="BL204" s="67" t="str">
        <f t="shared" si="34"/>
        <v/>
      </c>
      <c r="BM204" s="65" t="str">
        <f t="shared" si="35"/>
        <v/>
      </c>
      <c r="BN204" s="70"/>
      <c r="BO204" s="70"/>
      <c r="BP204" s="51"/>
      <c r="BQ204" s="51"/>
      <c r="BR204" s="51"/>
      <c r="BS204" s="69" t="str">
        <f t="shared" si="40"/>
        <v/>
      </c>
      <c r="BT204" s="70"/>
      <c r="BU204" s="65"/>
      <c r="BV204" s="68"/>
      <c r="BW204" s="68"/>
      <c r="BX204" s="68"/>
      <c r="BY204" s="67" t="str">
        <f t="shared" si="44"/>
        <v/>
      </c>
      <c r="BZ204" s="65"/>
      <c r="CA204" s="65" t="str">
        <f t="shared" si="45"/>
        <v/>
      </c>
      <c r="CB204" s="67" t="str">
        <f t="shared" si="46"/>
        <v/>
      </c>
      <c r="CC204" s="67" t="str">
        <f t="shared" si="47"/>
        <v/>
      </c>
      <c r="CD204" s="67" t="str">
        <f t="shared" si="48"/>
        <v/>
      </c>
      <c r="CE204" s="67" t="str">
        <f t="shared" si="49"/>
        <v/>
      </c>
      <c r="CF204" s="65"/>
      <c r="CG204" s="65"/>
      <c r="CH204" s="68"/>
      <c r="CI204" s="68"/>
      <c r="CJ204" s="68"/>
      <c r="CK204" s="67" t="str">
        <f t="shared" si="54"/>
        <v/>
      </c>
      <c r="CL204" s="65"/>
      <c r="CM204" s="65"/>
      <c r="CN204" s="68"/>
      <c r="CO204" s="68"/>
      <c r="CP204" s="68"/>
      <c r="CQ204" s="67" t="str">
        <f t="shared" si="59"/>
        <v/>
      </c>
      <c r="CR204" s="65"/>
      <c r="CS204" s="65"/>
      <c r="CT204" s="68"/>
      <c r="CU204" s="68"/>
      <c r="CV204" s="68"/>
      <c r="CW204" s="67" t="str">
        <f t="shared" si="64"/>
        <v/>
      </c>
      <c r="CX204" s="65"/>
      <c r="CY204" s="65"/>
      <c r="CZ204" s="68"/>
      <c r="DA204" s="68"/>
      <c r="DB204" s="68"/>
      <c r="DC204" s="67" t="str">
        <f t="shared" si="69"/>
        <v/>
      </c>
      <c r="DD204" s="65"/>
      <c r="DE204" s="65"/>
      <c r="DF204" s="51"/>
      <c r="DG204" s="51"/>
      <c r="DH204" s="51"/>
      <c r="DI204" s="69" t="str">
        <f t="shared" si="74"/>
        <v/>
      </c>
      <c r="DJ204" s="70"/>
      <c r="DK204" s="70"/>
      <c r="DL204" s="51"/>
      <c r="DM204" s="51"/>
      <c r="DN204" s="51"/>
      <c r="DO204" s="69" t="str">
        <f t="shared" si="79"/>
        <v/>
      </c>
      <c r="DP204" s="51"/>
      <c r="DQ204" s="51"/>
      <c r="DR204" s="51"/>
      <c r="DS204" s="51"/>
      <c r="DT204" s="51"/>
      <c r="DU204" s="181"/>
    </row>
    <row r="205" spans="1:125" ht="15" x14ac:dyDescent="0.25">
      <c r="A205" s="50">
        <v>2014</v>
      </c>
      <c r="B205" s="51" t="s">
        <v>686</v>
      </c>
      <c r="C205" s="50" t="s">
        <v>687</v>
      </c>
      <c r="D205" s="53" t="s">
        <v>687</v>
      </c>
      <c r="E205" s="50" t="s">
        <v>134</v>
      </c>
      <c r="F205" s="54">
        <v>4259474</v>
      </c>
      <c r="G205" s="54">
        <v>26965561</v>
      </c>
      <c r="H205" s="54">
        <v>4849827</v>
      </c>
      <c r="I205" s="55">
        <v>33070461</v>
      </c>
      <c r="J205" s="50"/>
      <c r="K205" s="50" t="s">
        <v>2032</v>
      </c>
      <c r="L205" s="58" t="s">
        <v>2032</v>
      </c>
      <c r="M205" s="58" t="s">
        <v>2032</v>
      </c>
      <c r="N205" s="58" t="s">
        <v>2032</v>
      </c>
      <c r="O205" s="58" t="s">
        <v>2032</v>
      </c>
      <c r="P205" s="59"/>
      <c r="Q205" s="60">
        <v>12493947</v>
      </c>
      <c r="R205" s="60">
        <v>2779093</v>
      </c>
      <c r="S205" s="60">
        <v>6920949</v>
      </c>
      <c r="T205" s="60">
        <v>10356762</v>
      </c>
      <c r="U205" s="60">
        <v>519712</v>
      </c>
      <c r="V205" s="79"/>
      <c r="W205" s="90">
        <f t="shared" si="857"/>
        <v>33070463</v>
      </c>
      <c r="X205" s="101">
        <v>1946111</v>
      </c>
      <c r="Y205" s="50" t="s">
        <v>167</v>
      </c>
      <c r="Z205" s="50" t="s">
        <v>687</v>
      </c>
      <c r="AA205" s="51" t="str">
        <f t="shared" ref="AA205:AA208" si="1352">IF(A205 =2014,IF(Y205 ="",F205,""),"")</f>
        <v/>
      </c>
      <c r="AB205" s="68" t="str">
        <f t="shared" ref="AB205:AB208" si="1353">IF(A205 =2014,IF(Y205 ="",I205,""),"")</f>
        <v/>
      </c>
      <c r="AC205" s="68" t="str">
        <f t="shared" ref="AC205:AC208" si="1354">IF(A205 =2014,IF(Y205 ="",Q205,""),"")</f>
        <v/>
      </c>
      <c r="AD205" s="68" t="str">
        <f t="shared" ref="AD205:AD208" si="1355">IF(A205 =2014,IF(Y205 ="",R205,""),"")</f>
        <v/>
      </c>
      <c r="AE205" s="68" t="str">
        <f t="shared" ref="AE205:AE208" si="1356">IF(A205 =2014,IF(Y205 ="",S205,""),"")</f>
        <v/>
      </c>
      <c r="AF205" s="68" t="str">
        <f t="shared" ref="AF205:AF208" si="1357">IF(A205 =2014,IF(Y205 ="",T205+U205,""),"")</f>
        <v/>
      </c>
      <c r="AG205" s="67" t="str">
        <f t="shared" si="7"/>
        <v/>
      </c>
      <c r="AH205" s="51"/>
      <c r="AI205" s="51" t="str">
        <f t="shared" si="8"/>
        <v/>
      </c>
      <c r="AJ205" s="68" t="str">
        <f t="shared" si="9"/>
        <v/>
      </c>
      <c r="AK205" s="68" t="str">
        <f t="shared" si="10"/>
        <v/>
      </c>
      <c r="AL205" s="68" t="str">
        <f t="shared" si="11"/>
        <v/>
      </c>
      <c r="AM205" s="68" t="str">
        <f t="shared" si="12"/>
        <v/>
      </c>
      <c r="AN205" s="68" t="str">
        <f t="shared" si="13"/>
        <v/>
      </c>
      <c r="AO205" s="67" t="str">
        <f t="shared" si="14"/>
        <v/>
      </c>
      <c r="AP205" s="51"/>
      <c r="AQ205" s="51" t="str">
        <f t="shared" si="15"/>
        <v/>
      </c>
      <c r="AR205" s="68" t="str">
        <f t="shared" si="16"/>
        <v/>
      </c>
      <c r="AS205" s="68" t="str">
        <f t="shared" si="17"/>
        <v/>
      </c>
      <c r="AT205" s="68" t="str">
        <f t="shared" si="18"/>
        <v/>
      </c>
      <c r="AU205" s="68" t="str">
        <f t="shared" si="19"/>
        <v/>
      </c>
      <c r="AV205" s="68" t="str">
        <f t="shared" si="20"/>
        <v/>
      </c>
      <c r="AW205" s="67" t="str">
        <f t="shared" si="21"/>
        <v/>
      </c>
      <c r="AX205" s="51"/>
      <c r="AY205" s="51" t="str">
        <f t="shared" si="22"/>
        <v/>
      </c>
      <c r="AZ205" s="68" t="str">
        <f t="shared" si="23"/>
        <v/>
      </c>
      <c r="BA205" s="68" t="str">
        <f t="shared" si="24"/>
        <v/>
      </c>
      <c r="BB205" s="68" t="str">
        <f t="shared" si="25"/>
        <v/>
      </c>
      <c r="BC205" s="68" t="str">
        <f t="shared" si="26"/>
        <v/>
      </c>
      <c r="BD205" s="68" t="str">
        <f t="shared" si="27"/>
        <v/>
      </c>
      <c r="BE205" s="68" t="str">
        <f t="shared" si="28"/>
        <v/>
      </c>
      <c r="BF205" s="51"/>
      <c r="BG205" s="69" t="str">
        <f t="shared" si="29"/>
        <v/>
      </c>
      <c r="BH205" s="67" t="str">
        <f t="shared" si="30"/>
        <v/>
      </c>
      <c r="BI205" s="67" t="str">
        <f t="shared" si="31"/>
        <v/>
      </c>
      <c r="BJ205" s="67" t="str">
        <f t="shared" si="32"/>
        <v/>
      </c>
      <c r="BK205" s="67" t="str">
        <f t="shared" si="33"/>
        <v/>
      </c>
      <c r="BL205" s="67" t="str">
        <f t="shared" si="34"/>
        <v/>
      </c>
      <c r="BM205" s="65" t="str">
        <f t="shared" si="35"/>
        <v/>
      </c>
      <c r="BN205" s="70"/>
      <c r="BO205" s="71">
        <f t="shared" ref="BO205:BO208" si="1358">IF(A205 =2014,F205,"")</f>
        <v>4259474</v>
      </c>
      <c r="BP205" s="51" t="str">
        <f t="shared" ref="BP205:BP208" si="1359">IF(A205 =2015,F205,"")</f>
        <v/>
      </c>
      <c r="BQ205" s="51" t="str">
        <f t="shared" ref="BQ205:BQ208" si="1360">IF(A205 =2016,F205,"")</f>
        <v/>
      </c>
      <c r="BR205" s="51" t="str">
        <f t="shared" ref="BR205:BR208" si="1361">IF(A205 =2017,F205,"")</f>
        <v/>
      </c>
      <c r="BS205" s="69" t="str">
        <f t="shared" si="40"/>
        <v/>
      </c>
      <c r="BT205" s="70"/>
      <c r="BU205" s="65">
        <f t="shared" ref="BU205:BU208" si="1362">IF(A205 =2014,I205,"")</f>
        <v>33070461</v>
      </c>
      <c r="BV205" s="68" t="str">
        <f t="shared" ref="BV205:BV208" si="1363">IF(A205 =2015,I205,"")</f>
        <v/>
      </c>
      <c r="BW205" s="68" t="str">
        <f t="shared" ref="BW205:BW208" si="1364">IF(A205 =2016,I205,"")</f>
        <v/>
      </c>
      <c r="BX205" s="68" t="str">
        <f t="shared" ref="BX205:BX208" si="1365">IF(A205 =2017,I205,"")</f>
        <v/>
      </c>
      <c r="BY205" s="67" t="str">
        <f t="shared" si="44"/>
        <v/>
      </c>
      <c r="BZ205" s="65"/>
      <c r="CA205" s="65">
        <f t="shared" si="45"/>
        <v>1946111</v>
      </c>
      <c r="CB205" s="67" t="str">
        <f t="shared" si="46"/>
        <v/>
      </c>
      <c r="CC205" s="67" t="str">
        <f t="shared" si="47"/>
        <v/>
      </c>
      <c r="CD205" s="67" t="str">
        <f t="shared" si="48"/>
        <v/>
      </c>
      <c r="CE205" s="67" t="str">
        <f t="shared" si="49"/>
        <v/>
      </c>
      <c r="CF205" s="65"/>
      <c r="CG205" s="65">
        <f t="shared" ref="CG205:CG208" si="1366">IF(A205 =2014,Q205+R205+S205+T205+U205,"")</f>
        <v>33070463</v>
      </c>
      <c r="CH205" s="68" t="str">
        <f t="shared" ref="CH205:CH208" si="1367">IF(A205 =2015,Q205+R205+S205+T205+U205,"")</f>
        <v/>
      </c>
      <c r="CI205" s="68" t="str">
        <f t="shared" ref="CI205:CI208" si="1368">IF(A205 =2016,Q205+R205+S205+T205+U205,"")</f>
        <v/>
      </c>
      <c r="CJ205" s="68" t="str">
        <f t="shared" ref="CJ205:CJ208" si="1369">IF(A205 =2017,Q205+R205+S205+T205+U205,"")</f>
        <v/>
      </c>
      <c r="CK205" s="67" t="str">
        <f t="shared" si="54"/>
        <v/>
      </c>
      <c r="CL205" s="65"/>
      <c r="CM205" s="65">
        <f t="shared" ref="CM205:CM208" si="1370">IF(A205 =2014,Q205,"")</f>
        <v>12493947</v>
      </c>
      <c r="CN205" s="68" t="str">
        <f t="shared" ref="CN205:CN208" si="1371">IF(A205 =2015,Q205,"")</f>
        <v/>
      </c>
      <c r="CO205" s="68" t="str">
        <f t="shared" ref="CO205:CO208" si="1372">IF(A205 =2016,Q205,"")</f>
        <v/>
      </c>
      <c r="CP205" s="68" t="str">
        <f t="shared" ref="CP205:CP208" si="1373">IF(A205 =2017,Q205,"")</f>
        <v/>
      </c>
      <c r="CQ205" s="67" t="str">
        <f t="shared" si="59"/>
        <v/>
      </c>
      <c r="CR205" s="65"/>
      <c r="CS205" s="65">
        <f t="shared" ref="CS205:CS208" si="1374">IF(A205 =2014,R205,"")</f>
        <v>2779093</v>
      </c>
      <c r="CT205" s="68" t="str">
        <f t="shared" ref="CT205:CT208" si="1375">IF(A205 =2015,R205,"")</f>
        <v/>
      </c>
      <c r="CU205" s="68" t="str">
        <f t="shared" ref="CU205:CU208" si="1376">IF(A205 =2016,R205,"")</f>
        <v/>
      </c>
      <c r="CV205" s="68" t="str">
        <f t="shared" ref="CV205:CV208" si="1377">IF(A205 =2017,R205,"")</f>
        <v/>
      </c>
      <c r="CW205" s="67" t="str">
        <f t="shared" si="64"/>
        <v/>
      </c>
      <c r="CX205" s="65"/>
      <c r="CY205" s="65">
        <f t="shared" ref="CY205:CY208" si="1378">IF(A205 =2014,S205,"")</f>
        <v>6920949</v>
      </c>
      <c r="CZ205" s="68" t="str">
        <f t="shared" ref="CZ205:CZ208" si="1379">IF(A205 =2015,S205,"")</f>
        <v/>
      </c>
      <c r="DA205" s="68" t="str">
        <f t="shared" ref="DA205:DA208" si="1380">IF(A205 =2016,S205,"")</f>
        <v/>
      </c>
      <c r="DB205" s="68" t="str">
        <f t="shared" ref="DB205:DB208" si="1381">IF(A205 =2017,S205,"")</f>
        <v/>
      </c>
      <c r="DC205" s="67" t="str">
        <f t="shared" si="69"/>
        <v/>
      </c>
      <c r="DD205" s="65"/>
      <c r="DE205" s="65">
        <f t="shared" ref="DE205:DE208" si="1382">IF(A205 =2014,T205,"")</f>
        <v>10356762</v>
      </c>
      <c r="DF205" s="51" t="str">
        <f t="shared" ref="DF205:DF208" si="1383">IF(A205 =2015,T205,"")</f>
        <v/>
      </c>
      <c r="DG205" s="51" t="str">
        <f t="shared" ref="DG205:DG208" si="1384">IF(A205 =2016,T205,"")</f>
        <v/>
      </c>
      <c r="DH205" s="51" t="str">
        <f t="shared" ref="DH205:DH208" si="1385">IF(A205 =2017,T205,"")</f>
        <v/>
      </c>
      <c r="DI205" s="69" t="str">
        <f t="shared" si="74"/>
        <v/>
      </c>
      <c r="DJ205" s="70"/>
      <c r="DK205" s="65">
        <f t="shared" ref="DK205:DK208" si="1386">IF(A205 =2014,U205,"")</f>
        <v>519712</v>
      </c>
      <c r="DL205" s="51" t="str">
        <f t="shared" ref="DL205:DL208" si="1387">IF(A205 =2015,U205,"")</f>
        <v/>
      </c>
      <c r="DM205" s="51" t="str">
        <f t="shared" ref="DM205:DM208" si="1388">IF(A205 =2016,U205,"")</f>
        <v/>
      </c>
      <c r="DN205" s="51" t="str">
        <f t="shared" ref="DN205:DN208" si="1389">IF(A205 =2017,U205,"")</f>
        <v/>
      </c>
      <c r="DO205" s="69" t="str">
        <f t="shared" si="79"/>
        <v/>
      </c>
      <c r="DP205" s="51"/>
      <c r="DQ205" s="51"/>
      <c r="DR205" s="51"/>
      <c r="DS205" s="51"/>
      <c r="DT205" s="51"/>
      <c r="DU205" s="181"/>
    </row>
    <row r="206" spans="1:125" ht="15" x14ac:dyDescent="0.25">
      <c r="A206" s="50">
        <v>2015</v>
      </c>
      <c r="B206" s="51" t="s">
        <v>686</v>
      </c>
      <c r="C206" s="50" t="s">
        <v>687</v>
      </c>
      <c r="D206" s="53" t="s">
        <v>687</v>
      </c>
      <c r="E206" s="50" t="s">
        <v>134</v>
      </c>
      <c r="F206" s="54">
        <v>4328519</v>
      </c>
      <c r="G206" s="54">
        <v>28044781</v>
      </c>
      <c r="H206" s="54">
        <v>5166013</v>
      </c>
      <c r="I206" s="55">
        <v>35370658</v>
      </c>
      <c r="J206" s="50"/>
      <c r="K206" s="50" t="s">
        <v>2032</v>
      </c>
      <c r="L206" s="58" t="s">
        <v>2032</v>
      </c>
      <c r="M206" s="58" t="s">
        <v>2032</v>
      </c>
      <c r="N206" s="58" t="s">
        <v>2032</v>
      </c>
      <c r="O206" s="58" t="s">
        <v>2032</v>
      </c>
      <c r="P206" s="59"/>
      <c r="Q206" s="60">
        <v>15513626</v>
      </c>
      <c r="R206" s="60">
        <v>2513378</v>
      </c>
      <c r="S206" s="60">
        <v>7590372</v>
      </c>
      <c r="T206" s="60">
        <v>9369570</v>
      </c>
      <c r="U206" s="60">
        <v>383711</v>
      </c>
      <c r="V206" s="79"/>
      <c r="W206" s="90">
        <f t="shared" si="857"/>
        <v>35370657</v>
      </c>
      <c r="X206" s="101">
        <v>14167440</v>
      </c>
      <c r="Y206" s="50" t="s">
        <v>167</v>
      </c>
      <c r="Z206" s="50"/>
      <c r="AA206" s="51" t="str">
        <f t="shared" si="1352"/>
        <v/>
      </c>
      <c r="AB206" s="68" t="str">
        <f t="shared" si="1353"/>
        <v/>
      </c>
      <c r="AC206" s="68" t="str">
        <f t="shared" si="1354"/>
        <v/>
      </c>
      <c r="AD206" s="68" t="str">
        <f t="shared" si="1355"/>
        <v/>
      </c>
      <c r="AE206" s="68" t="str">
        <f t="shared" si="1356"/>
        <v/>
      </c>
      <c r="AF206" s="68" t="str">
        <f t="shared" si="1357"/>
        <v/>
      </c>
      <c r="AG206" s="67" t="str">
        <f t="shared" si="7"/>
        <v/>
      </c>
      <c r="AH206" s="51"/>
      <c r="AI206" s="51" t="str">
        <f t="shared" si="8"/>
        <v/>
      </c>
      <c r="AJ206" s="68" t="str">
        <f t="shared" si="9"/>
        <v/>
      </c>
      <c r="AK206" s="68" t="str">
        <f t="shared" si="10"/>
        <v/>
      </c>
      <c r="AL206" s="68" t="str">
        <f t="shared" si="11"/>
        <v/>
      </c>
      <c r="AM206" s="68" t="str">
        <f t="shared" si="12"/>
        <v/>
      </c>
      <c r="AN206" s="68" t="str">
        <f t="shared" si="13"/>
        <v/>
      </c>
      <c r="AO206" s="67" t="str">
        <f t="shared" si="14"/>
        <v/>
      </c>
      <c r="AP206" s="51"/>
      <c r="AQ206" s="51" t="str">
        <f t="shared" si="15"/>
        <v/>
      </c>
      <c r="AR206" s="68" t="str">
        <f t="shared" si="16"/>
        <v/>
      </c>
      <c r="AS206" s="68" t="str">
        <f t="shared" si="17"/>
        <v/>
      </c>
      <c r="AT206" s="68" t="str">
        <f t="shared" si="18"/>
        <v/>
      </c>
      <c r="AU206" s="68" t="str">
        <f t="shared" si="19"/>
        <v/>
      </c>
      <c r="AV206" s="68" t="str">
        <f t="shared" si="20"/>
        <v/>
      </c>
      <c r="AW206" s="67" t="str">
        <f t="shared" si="21"/>
        <v/>
      </c>
      <c r="AX206" s="51"/>
      <c r="AY206" s="51" t="str">
        <f t="shared" si="22"/>
        <v/>
      </c>
      <c r="AZ206" s="68" t="str">
        <f t="shared" si="23"/>
        <v/>
      </c>
      <c r="BA206" s="68" t="str">
        <f t="shared" si="24"/>
        <v/>
      </c>
      <c r="BB206" s="68" t="str">
        <f t="shared" si="25"/>
        <v/>
      </c>
      <c r="BC206" s="68" t="str">
        <f t="shared" si="26"/>
        <v/>
      </c>
      <c r="BD206" s="68" t="str">
        <f t="shared" si="27"/>
        <v/>
      </c>
      <c r="BE206" s="68" t="str">
        <f t="shared" si="28"/>
        <v/>
      </c>
      <c r="BF206" s="51"/>
      <c r="BG206" s="69" t="str">
        <f t="shared" si="29"/>
        <v/>
      </c>
      <c r="BH206" s="67" t="str">
        <f t="shared" si="30"/>
        <v/>
      </c>
      <c r="BI206" s="67" t="str">
        <f t="shared" si="31"/>
        <v/>
      </c>
      <c r="BJ206" s="67" t="str">
        <f t="shared" si="32"/>
        <v/>
      </c>
      <c r="BK206" s="67" t="str">
        <f t="shared" si="33"/>
        <v/>
      </c>
      <c r="BL206" s="67" t="str">
        <f t="shared" si="34"/>
        <v/>
      </c>
      <c r="BM206" s="65" t="str">
        <f t="shared" si="35"/>
        <v/>
      </c>
      <c r="BN206" s="51"/>
      <c r="BO206" s="51" t="str">
        <f t="shared" si="1358"/>
        <v/>
      </c>
      <c r="BP206" s="71">
        <f t="shared" si="1359"/>
        <v>4328519</v>
      </c>
      <c r="BQ206" s="51" t="str">
        <f t="shared" si="1360"/>
        <v/>
      </c>
      <c r="BR206" s="51" t="str">
        <f t="shared" si="1361"/>
        <v/>
      </c>
      <c r="BS206" s="69" t="str">
        <f t="shared" si="40"/>
        <v/>
      </c>
      <c r="BT206" s="51"/>
      <c r="BU206" s="68" t="str">
        <f t="shared" si="1362"/>
        <v/>
      </c>
      <c r="BV206" s="65">
        <f t="shared" si="1363"/>
        <v>35370658</v>
      </c>
      <c r="BW206" s="68" t="str">
        <f t="shared" si="1364"/>
        <v/>
      </c>
      <c r="BX206" s="68" t="str">
        <f t="shared" si="1365"/>
        <v/>
      </c>
      <c r="BY206" s="67" t="str">
        <f t="shared" si="44"/>
        <v/>
      </c>
      <c r="BZ206" s="68"/>
      <c r="CA206" s="65" t="str">
        <f t="shared" si="45"/>
        <v/>
      </c>
      <c r="CB206" s="67">
        <f t="shared" si="46"/>
        <v>14167440</v>
      </c>
      <c r="CC206" s="67" t="str">
        <f t="shared" si="47"/>
        <v/>
      </c>
      <c r="CD206" s="67" t="str">
        <f t="shared" si="48"/>
        <v/>
      </c>
      <c r="CE206" s="67" t="str">
        <f t="shared" si="49"/>
        <v/>
      </c>
      <c r="CF206" s="68"/>
      <c r="CG206" s="68" t="str">
        <f t="shared" si="1366"/>
        <v/>
      </c>
      <c r="CH206" s="65">
        <f t="shared" si="1367"/>
        <v>35370657</v>
      </c>
      <c r="CI206" s="68" t="str">
        <f t="shared" si="1368"/>
        <v/>
      </c>
      <c r="CJ206" s="68" t="str">
        <f t="shared" si="1369"/>
        <v/>
      </c>
      <c r="CK206" s="67" t="str">
        <f t="shared" si="54"/>
        <v/>
      </c>
      <c r="CL206" s="68"/>
      <c r="CM206" s="68" t="str">
        <f t="shared" si="1370"/>
        <v/>
      </c>
      <c r="CN206" s="65">
        <f t="shared" si="1371"/>
        <v>15513626</v>
      </c>
      <c r="CO206" s="68" t="str">
        <f t="shared" si="1372"/>
        <v/>
      </c>
      <c r="CP206" s="68" t="str">
        <f t="shared" si="1373"/>
        <v/>
      </c>
      <c r="CQ206" s="67" t="str">
        <f t="shared" si="59"/>
        <v/>
      </c>
      <c r="CR206" s="68"/>
      <c r="CS206" s="68" t="str">
        <f t="shared" si="1374"/>
        <v/>
      </c>
      <c r="CT206" s="65">
        <f t="shared" si="1375"/>
        <v>2513378</v>
      </c>
      <c r="CU206" s="68" t="str">
        <f t="shared" si="1376"/>
        <v/>
      </c>
      <c r="CV206" s="68" t="str">
        <f t="shared" si="1377"/>
        <v/>
      </c>
      <c r="CW206" s="67" t="str">
        <f t="shared" si="64"/>
        <v/>
      </c>
      <c r="CX206" s="68"/>
      <c r="CY206" s="68" t="str">
        <f t="shared" si="1378"/>
        <v/>
      </c>
      <c r="CZ206" s="65">
        <f t="shared" si="1379"/>
        <v>7590372</v>
      </c>
      <c r="DA206" s="68" t="str">
        <f t="shared" si="1380"/>
        <v/>
      </c>
      <c r="DB206" s="68" t="str">
        <f t="shared" si="1381"/>
        <v/>
      </c>
      <c r="DC206" s="67" t="str">
        <f t="shared" si="69"/>
        <v/>
      </c>
      <c r="DD206" s="68"/>
      <c r="DE206" s="68" t="str">
        <f t="shared" si="1382"/>
        <v/>
      </c>
      <c r="DF206" s="65">
        <f t="shared" si="1383"/>
        <v>9369570</v>
      </c>
      <c r="DG206" s="51" t="str">
        <f t="shared" si="1384"/>
        <v/>
      </c>
      <c r="DH206" s="51" t="str">
        <f t="shared" si="1385"/>
        <v/>
      </c>
      <c r="DI206" s="69" t="str">
        <f t="shared" si="74"/>
        <v/>
      </c>
      <c r="DJ206" s="51"/>
      <c r="DK206" s="51" t="str">
        <f t="shared" si="1386"/>
        <v/>
      </c>
      <c r="DL206" s="65">
        <f t="shared" si="1387"/>
        <v>383711</v>
      </c>
      <c r="DM206" s="51" t="str">
        <f t="shared" si="1388"/>
        <v/>
      </c>
      <c r="DN206" s="51" t="str">
        <f t="shared" si="1389"/>
        <v/>
      </c>
      <c r="DO206" s="69" t="str">
        <f t="shared" si="79"/>
        <v/>
      </c>
      <c r="DP206" s="51"/>
      <c r="DQ206" s="51"/>
      <c r="DR206" s="51"/>
      <c r="DS206" s="51"/>
      <c r="DT206" s="51"/>
      <c r="DU206" s="181"/>
    </row>
    <row r="207" spans="1:125" ht="15" x14ac:dyDescent="0.25">
      <c r="A207" s="50">
        <v>2016</v>
      </c>
      <c r="B207" s="51" t="s">
        <v>686</v>
      </c>
      <c r="C207" s="50" t="s">
        <v>687</v>
      </c>
      <c r="D207" s="53" t="s">
        <v>687</v>
      </c>
      <c r="E207" s="50" t="s">
        <v>134</v>
      </c>
      <c r="F207" s="54">
        <v>4406784</v>
      </c>
      <c r="G207" s="54">
        <v>29420215</v>
      </c>
      <c r="H207" s="54">
        <v>5454545</v>
      </c>
      <c r="I207" s="55">
        <v>35698018</v>
      </c>
      <c r="J207" s="50"/>
      <c r="K207" s="50" t="s">
        <v>2032</v>
      </c>
      <c r="L207" s="58" t="s">
        <v>2032</v>
      </c>
      <c r="M207" s="58" t="s">
        <v>2032</v>
      </c>
      <c r="N207" s="58" t="s">
        <v>2032</v>
      </c>
      <c r="O207" s="58" t="s">
        <v>2032</v>
      </c>
      <c r="P207" s="59"/>
      <c r="Q207" s="60">
        <v>15530450</v>
      </c>
      <c r="R207" s="60">
        <v>2129820</v>
      </c>
      <c r="S207" s="60">
        <v>9022365</v>
      </c>
      <c r="T207" s="60">
        <v>8755441</v>
      </c>
      <c r="U207" s="60">
        <v>271190</v>
      </c>
      <c r="V207" s="79"/>
      <c r="W207" s="90">
        <f t="shared" si="857"/>
        <v>35709266</v>
      </c>
      <c r="X207" s="101">
        <v>4931889</v>
      </c>
      <c r="Y207" s="50" t="s">
        <v>167</v>
      </c>
      <c r="Z207" s="50"/>
      <c r="AA207" s="51" t="str">
        <f t="shared" si="1352"/>
        <v/>
      </c>
      <c r="AB207" s="68" t="str">
        <f t="shared" si="1353"/>
        <v/>
      </c>
      <c r="AC207" s="68" t="str">
        <f t="shared" si="1354"/>
        <v/>
      </c>
      <c r="AD207" s="68" t="str">
        <f t="shared" si="1355"/>
        <v/>
      </c>
      <c r="AE207" s="68" t="str">
        <f t="shared" si="1356"/>
        <v/>
      </c>
      <c r="AF207" s="68" t="str">
        <f t="shared" si="1357"/>
        <v/>
      </c>
      <c r="AG207" s="67" t="str">
        <f t="shared" si="7"/>
        <v/>
      </c>
      <c r="AH207" s="51"/>
      <c r="AI207" s="51" t="str">
        <f t="shared" si="8"/>
        <v/>
      </c>
      <c r="AJ207" s="68" t="str">
        <f t="shared" si="9"/>
        <v/>
      </c>
      <c r="AK207" s="68" t="str">
        <f t="shared" si="10"/>
        <v/>
      </c>
      <c r="AL207" s="68" t="str">
        <f t="shared" si="11"/>
        <v/>
      </c>
      <c r="AM207" s="68" t="str">
        <f t="shared" si="12"/>
        <v/>
      </c>
      <c r="AN207" s="68" t="str">
        <f t="shared" si="13"/>
        <v/>
      </c>
      <c r="AO207" s="67" t="str">
        <f t="shared" si="14"/>
        <v/>
      </c>
      <c r="AP207" s="51"/>
      <c r="AQ207" s="51" t="str">
        <f t="shared" si="15"/>
        <v/>
      </c>
      <c r="AR207" s="68" t="str">
        <f t="shared" si="16"/>
        <v/>
      </c>
      <c r="AS207" s="68" t="str">
        <f t="shared" si="17"/>
        <v/>
      </c>
      <c r="AT207" s="68" t="str">
        <f t="shared" si="18"/>
        <v/>
      </c>
      <c r="AU207" s="68" t="str">
        <f t="shared" si="19"/>
        <v/>
      </c>
      <c r="AV207" s="68" t="str">
        <f t="shared" si="20"/>
        <v/>
      </c>
      <c r="AW207" s="67" t="str">
        <f t="shared" si="21"/>
        <v/>
      </c>
      <c r="AX207" s="51"/>
      <c r="AY207" s="51" t="str">
        <f t="shared" si="22"/>
        <v/>
      </c>
      <c r="AZ207" s="68" t="str">
        <f t="shared" si="23"/>
        <v/>
      </c>
      <c r="BA207" s="68" t="str">
        <f t="shared" si="24"/>
        <v/>
      </c>
      <c r="BB207" s="68" t="str">
        <f t="shared" si="25"/>
        <v/>
      </c>
      <c r="BC207" s="68" t="str">
        <f t="shared" si="26"/>
        <v/>
      </c>
      <c r="BD207" s="68" t="str">
        <f t="shared" si="27"/>
        <v/>
      </c>
      <c r="BE207" s="68" t="str">
        <f t="shared" si="28"/>
        <v/>
      </c>
      <c r="BF207" s="51"/>
      <c r="BG207" s="69" t="str">
        <f t="shared" si="29"/>
        <v/>
      </c>
      <c r="BH207" s="67" t="str">
        <f t="shared" si="30"/>
        <v/>
      </c>
      <c r="BI207" s="67" t="str">
        <f t="shared" si="31"/>
        <v/>
      </c>
      <c r="BJ207" s="67" t="str">
        <f t="shared" si="32"/>
        <v/>
      </c>
      <c r="BK207" s="67" t="str">
        <f t="shared" si="33"/>
        <v/>
      </c>
      <c r="BL207" s="67" t="str">
        <f t="shared" si="34"/>
        <v/>
      </c>
      <c r="BM207" s="65" t="str">
        <f t="shared" si="35"/>
        <v/>
      </c>
      <c r="BN207" s="51"/>
      <c r="BO207" s="51" t="str">
        <f t="shared" si="1358"/>
        <v/>
      </c>
      <c r="BP207" s="51" t="str">
        <f t="shared" si="1359"/>
        <v/>
      </c>
      <c r="BQ207" s="71">
        <f t="shared" si="1360"/>
        <v>4406784</v>
      </c>
      <c r="BR207" s="51" t="str">
        <f t="shared" si="1361"/>
        <v/>
      </c>
      <c r="BS207" s="69" t="str">
        <f t="shared" si="40"/>
        <v/>
      </c>
      <c r="BT207" s="51"/>
      <c r="BU207" s="68" t="str">
        <f t="shared" si="1362"/>
        <v/>
      </c>
      <c r="BV207" s="68" t="str">
        <f t="shared" si="1363"/>
        <v/>
      </c>
      <c r="BW207" s="65">
        <f t="shared" si="1364"/>
        <v>35698018</v>
      </c>
      <c r="BX207" s="68" t="str">
        <f t="shared" si="1365"/>
        <v/>
      </c>
      <c r="BY207" s="67" t="str">
        <f t="shared" si="44"/>
        <v/>
      </c>
      <c r="BZ207" s="68"/>
      <c r="CA207" s="65" t="str">
        <f t="shared" si="45"/>
        <v/>
      </c>
      <c r="CB207" s="67" t="str">
        <f t="shared" si="46"/>
        <v/>
      </c>
      <c r="CC207" s="67">
        <f t="shared" si="47"/>
        <v>4931889</v>
      </c>
      <c r="CD207" s="67" t="str">
        <f t="shared" si="48"/>
        <v/>
      </c>
      <c r="CE207" s="67" t="str">
        <f t="shared" si="49"/>
        <v/>
      </c>
      <c r="CF207" s="68"/>
      <c r="CG207" s="68" t="str">
        <f t="shared" si="1366"/>
        <v/>
      </c>
      <c r="CH207" s="68" t="str">
        <f t="shared" si="1367"/>
        <v/>
      </c>
      <c r="CI207" s="65">
        <f t="shared" si="1368"/>
        <v>35709266</v>
      </c>
      <c r="CJ207" s="68" t="str">
        <f t="shared" si="1369"/>
        <v/>
      </c>
      <c r="CK207" s="67" t="str">
        <f t="shared" si="54"/>
        <v/>
      </c>
      <c r="CL207" s="68"/>
      <c r="CM207" s="68" t="str">
        <f t="shared" si="1370"/>
        <v/>
      </c>
      <c r="CN207" s="68" t="str">
        <f t="shared" si="1371"/>
        <v/>
      </c>
      <c r="CO207" s="65">
        <f t="shared" si="1372"/>
        <v>15530450</v>
      </c>
      <c r="CP207" s="68" t="str">
        <f t="shared" si="1373"/>
        <v/>
      </c>
      <c r="CQ207" s="67" t="str">
        <f t="shared" si="59"/>
        <v/>
      </c>
      <c r="CR207" s="68"/>
      <c r="CS207" s="68" t="str">
        <f t="shared" si="1374"/>
        <v/>
      </c>
      <c r="CT207" s="68" t="str">
        <f t="shared" si="1375"/>
        <v/>
      </c>
      <c r="CU207" s="65">
        <f t="shared" si="1376"/>
        <v>2129820</v>
      </c>
      <c r="CV207" s="68" t="str">
        <f t="shared" si="1377"/>
        <v/>
      </c>
      <c r="CW207" s="67" t="str">
        <f t="shared" si="64"/>
        <v/>
      </c>
      <c r="CX207" s="68"/>
      <c r="CY207" s="68" t="str">
        <f t="shared" si="1378"/>
        <v/>
      </c>
      <c r="CZ207" s="68" t="str">
        <f t="shared" si="1379"/>
        <v/>
      </c>
      <c r="DA207" s="65">
        <f t="shared" si="1380"/>
        <v>9022365</v>
      </c>
      <c r="DB207" s="68" t="str">
        <f t="shared" si="1381"/>
        <v/>
      </c>
      <c r="DC207" s="67" t="str">
        <f t="shared" si="69"/>
        <v/>
      </c>
      <c r="DD207" s="68"/>
      <c r="DE207" s="68" t="str">
        <f t="shared" si="1382"/>
        <v/>
      </c>
      <c r="DF207" s="51" t="str">
        <f t="shared" si="1383"/>
        <v/>
      </c>
      <c r="DG207" s="65">
        <f t="shared" si="1384"/>
        <v>8755441</v>
      </c>
      <c r="DH207" s="51" t="str">
        <f t="shared" si="1385"/>
        <v/>
      </c>
      <c r="DI207" s="69" t="str">
        <f t="shared" si="74"/>
        <v/>
      </c>
      <c r="DJ207" s="51"/>
      <c r="DK207" s="51" t="str">
        <f t="shared" si="1386"/>
        <v/>
      </c>
      <c r="DL207" s="51" t="str">
        <f t="shared" si="1387"/>
        <v/>
      </c>
      <c r="DM207" s="65">
        <f t="shared" si="1388"/>
        <v>271190</v>
      </c>
      <c r="DN207" s="51" t="str">
        <f t="shared" si="1389"/>
        <v/>
      </c>
      <c r="DO207" s="69" t="str">
        <f t="shared" si="79"/>
        <v/>
      </c>
      <c r="DP207" s="51"/>
      <c r="DQ207" s="51"/>
      <c r="DR207" s="51"/>
      <c r="DS207" s="51"/>
      <c r="DT207" s="51"/>
      <c r="DU207" s="181"/>
    </row>
    <row r="208" spans="1:125" ht="15" x14ac:dyDescent="0.25">
      <c r="A208" s="50">
        <v>2017</v>
      </c>
      <c r="B208" s="51" t="s">
        <v>686</v>
      </c>
      <c r="C208" s="50" t="s">
        <v>687</v>
      </c>
      <c r="D208" s="53" t="s">
        <v>687</v>
      </c>
      <c r="E208" s="50" t="s">
        <v>134</v>
      </c>
      <c r="F208" s="54">
        <v>4356591</v>
      </c>
      <c r="G208" s="54">
        <v>28533752</v>
      </c>
      <c r="H208" s="54">
        <v>5548570</v>
      </c>
      <c r="I208" s="55">
        <v>40002307</v>
      </c>
      <c r="J208" s="50"/>
      <c r="K208" s="50" t="s">
        <v>2032</v>
      </c>
      <c r="L208" s="58" t="s">
        <v>2032</v>
      </c>
      <c r="M208" s="58" t="s">
        <v>2032</v>
      </c>
      <c r="N208" s="58" t="s">
        <v>2032</v>
      </c>
      <c r="O208" s="58" t="s">
        <v>2032</v>
      </c>
      <c r="P208" s="59"/>
      <c r="Q208" s="60">
        <v>19022873</v>
      </c>
      <c r="R208" s="60">
        <v>1994404</v>
      </c>
      <c r="S208" s="60">
        <v>10370501</v>
      </c>
      <c r="T208" s="60">
        <v>8726334</v>
      </c>
      <c r="U208" s="60">
        <v>365681</v>
      </c>
      <c r="V208" s="79"/>
      <c r="W208" s="90">
        <f t="shared" si="857"/>
        <v>40479793</v>
      </c>
      <c r="X208" s="101">
        <v>8572056</v>
      </c>
      <c r="Y208" s="50" t="s">
        <v>167</v>
      </c>
      <c r="Z208" s="50"/>
      <c r="AA208" s="51" t="str">
        <f t="shared" si="1352"/>
        <v/>
      </c>
      <c r="AB208" s="68" t="str">
        <f t="shared" si="1353"/>
        <v/>
      </c>
      <c r="AC208" s="68" t="str">
        <f t="shared" si="1354"/>
        <v/>
      </c>
      <c r="AD208" s="68" t="str">
        <f t="shared" si="1355"/>
        <v/>
      </c>
      <c r="AE208" s="68" t="str">
        <f t="shared" si="1356"/>
        <v/>
      </c>
      <c r="AF208" s="68" t="str">
        <f t="shared" si="1357"/>
        <v/>
      </c>
      <c r="AG208" s="67" t="str">
        <f t="shared" si="7"/>
        <v/>
      </c>
      <c r="AH208" s="51"/>
      <c r="AI208" s="51" t="str">
        <f t="shared" si="8"/>
        <v/>
      </c>
      <c r="AJ208" s="68" t="str">
        <f t="shared" si="9"/>
        <v/>
      </c>
      <c r="AK208" s="68" t="str">
        <f t="shared" si="10"/>
        <v/>
      </c>
      <c r="AL208" s="68" t="str">
        <f t="shared" si="11"/>
        <v/>
      </c>
      <c r="AM208" s="68" t="str">
        <f t="shared" si="12"/>
        <v/>
      </c>
      <c r="AN208" s="68" t="str">
        <f t="shared" si="13"/>
        <v/>
      </c>
      <c r="AO208" s="67" t="str">
        <f t="shared" si="14"/>
        <v/>
      </c>
      <c r="AP208" s="51"/>
      <c r="AQ208" s="51" t="str">
        <f t="shared" si="15"/>
        <v/>
      </c>
      <c r="AR208" s="68" t="str">
        <f t="shared" si="16"/>
        <v/>
      </c>
      <c r="AS208" s="68" t="str">
        <f t="shared" si="17"/>
        <v/>
      </c>
      <c r="AT208" s="68" t="str">
        <f t="shared" si="18"/>
        <v/>
      </c>
      <c r="AU208" s="68" t="str">
        <f t="shared" si="19"/>
        <v/>
      </c>
      <c r="AV208" s="68" t="str">
        <f t="shared" si="20"/>
        <v/>
      </c>
      <c r="AW208" s="67" t="str">
        <f t="shared" si="21"/>
        <v/>
      </c>
      <c r="AX208" s="51"/>
      <c r="AY208" s="51" t="str">
        <f t="shared" si="22"/>
        <v/>
      </c>
      <c r="AZ208" s="68" t="str">
        <f t="shared" si="23"/>
        <v/>
      </c>
      <c r="BA208" s="68" t="str">
        <f t="shared" si="24"/>
        <v/>
      </c>
      <c r="BB208" s="68" t="str">
        <f t="shared" si="25"/>
        <v/>
      </c>
      <c r="BC208" s="68" t="str">
        <f t="shared" si="26"/>
        <v/>
      </c>
      <c r="BD208" s="68" t="str">
        <f t="shared" si="27"/>
        <v/>
      </c>
      <c r="BE208" s="68" t="str">
        <f t="shared" si="28"/>
        <v/>
      </c>
      <c r="BF208" s="51"/>
      <c r="BG208" s="69" t="str">
        <f t="shared" si="29"/>
        <v/>
      </c>
      <c r="BH208" s="67" t="str">
        <f t="shared" si="30"/>
        <v/>
      </c>
      <c r="BI208" s="67" t="str">
        <f t="shared" si="31"/>
        <v/>
      </c>
      <c r="BJ208" s="67" t="str">
        <f t="shared" si="32"/>
        <v/>
      </c>
      <c r="BK208" s="67" t="str">
        <f t="shared" si="33"/>
        <v/>
      </c>
      <c r="BL208" s="67" t="str">
        <f t="shared" si="34"/>
        <v/>
      </c>
      <c r="BM208" s="65" t="str">
        <f t="shared" si="35"/>
        <v/>
      </c>
      <c r="BN208" s="51"/>
      <c r="BO208" s="51" t="str">
        <f t="shared" si="1358"/>
        <v/>
      </c>
      <c r="BP208" s="51" t="str">
        <f t="shared" si="1359"/>
        <v/>
      </c>
      <c r="BQ208" s="51" t="str">
        <f t="shared" si="1360"/>
        <v/>
      </c>
      <c r="BR208" s="71">
        <f t="shared" si="1361"/>
        <v>4356591</v>
      </c>
      <c r="BS208" s="69" t="str">
        <f t="shared" si="40"/>
        <v/>
      </c>
      <c r="BT208" s="51"/>
      <c r="BU208" s="68" t="str">
        <f t="shared" si="1362"/>
        <v/>
      </c>
      <c r="BV208" s="68" t="str">
        <f t="shared" si="1363"/>
        <v/>
      </c>
      <c r="BW208" s="68" t="str">
        <f t="shared" si="1364"/>
        <v/>
      </c>
      <c r="BX208" s="65">
        <f t="shared" si="1365"/>
        <v>40002307</v>
      </c>
      <c r="BY208" s="67" t="str">
        <f t="shared" si="44"/>
        <v/>
      </c>
      <c r="BZ208" s="68"/>
      <c r="CA208" s="65" t="str">
        <f t="shared" si="45"/>
        <v/>
      </c>
      <c r="CB208" s="67" t="str">
        <f t="shared" si="46"/>
        <v/>
      </c>
      <c r="CC208" s="67" t="str">
        <f t="shared" si="47"/>
        <v/>
      </c>
      <c r="CD208" s="67">
        <f t="shared" si="48"/>
        <v>8572056</v>
      </c>
      <c r="CE208" s="67" t="str">
        <f t="shared" si="49"/>
        <v/>
      </c>
      <c r="CF208" s="68"/>
      <c r="CG208" s="68" t="str">
        <f t="shared" si="1366"/>
        <v/>
      </c>
      <c r="CH208" s="68" t="str">
        <f t="shared" si="1367"/>
        <v/>
      </c>
      <c r="CI208" s="68" t="str">
        <f t="shared" si="1368"/>
        <v/>
      </c>
      <c r="CJ208" s="65">
        <f t="shared" si="1369"/>
        <v>40479793</v>
      </c>
      <c r="CK208" s="67" t="str">
        <f t="shared" si="54"/>
        <v/>
      </c>
      <c r="CL208" s="68"/>
      <c r="CM208" s="68" t="str">
        <f t="shared" si="1370"/>
        <v/>
      </c>
      <c r="CN208" s="68" t="str">
        <f t="shared" si="1371"/>
        <v/>
      </c>
      <c r="CO208" s="68" t="str">
        <f t="shared" si="1372"/>
        <v/>
      </c>
      <c r="CP208" s="65">
        <f t="shared" si="1373"/>
        <v>19022873</v>
      </c>
      <c r="CQ208" s="67" t="str">
        <f t="shared" si="59"/>
        <v/>
      </c>
      <c r="CR208" s="68"/>
      <c r="CS208" s="68" t="str">
        <f t="shared" si="1374"/>
        <v/>
      </c>
      <c r="CT208" s="68" t="str">
        <f t="shared" si="1375"/>
        <v/>
      </c>
      <c r="CU208" s="68" t="str">
        <f t="shared" si="1376"/>
        <v/>
      </c>
      <c r="CV208" s="65">
        <f t="shared" si="1377"/>
        <v>1994404</v>
      </c>
      <c r="CW208" s="67" t="str">
        <f t="shared" si="64"/>
        <v/>
      </c>
      <c r="CX208" s="68"/>
      <c r="CY208" s="68" t="str">
        <f t="shared" si="1378"/>
        <v/>
      </c>
      <c r="CZ208" s="68" t="str">
        <f t="shared" si="1379"/>
        <v/>
      </c>
      <c r="DA208" s="68" t="str">
        <f t="shared" si="1380"/>
        <v/>
      </c>
      <c r="DB208" s="65">
        <f t="shared" si="1381"/>
        <v>10370501</v>
      </c>
      <c r="DC208" s="67" t="str">
        <f t="shared" si="69"/>
        <v/>
      </c>
      <c r="DD208" s="68"/>
      <c r="DE208" s="68" t="str">
        <f t="shared" si="1382"/>
        <v/>
      </c>
      <c r="DF208" s="51" t="str">
        <f t="shared" si="1383"/>
        <v/>
      </c>
      <c r="DG208" s="51" t="str">
        <f t="shared" si="1384"/>
        <v/>
      </c>
      <c r="DH208" s="65">
        <f t="shared" si="1385"/>
        <v>8726334</v>
      </c>
      <c r="DI208" s="69" t="str">
        <f t="shared" si="74"/>
        <v/>
      </c>
      <c r="DJ208" s="51"/>
      <c r="DK208" s="51" t="str">
        <f t="shared" si="1386"/>
        <v/>
      </c>
      <c r="DL208" s="51" t="str">
        <f t="shared" si="1387"/>
        <v/>
      </c>
      <c r="DM208" s="51" t="str">
        <f t="shared" si="1388"/>
        <v/>
      </c>
      <c r="DN208" s="65">
        <f t="shared" si="1389"/>
        <v>365681</v>
      </c>
      <c r="DO208" s="69" t="str">
        <f t="shared" si="79"/>
        <v/>
      </c>
      <c r="DP208" s="51"/>
      <c r="DQ208" s="51"/>
      <c r="DR208" s="51"/>
      <c r="DS208" s="51"/>
      <c r="DT208" s="51"/>
      <c r="DU208" s="181"/>
    </row>
    <row r="209" spans="1:125" ht="15" x14ac:dyDescent="0.25">
      <c r="A209" s="56">
        <v>2018</v>
      </c>
      <c r="B209" s="51" t="s">
        <v>686</v>
      </c>
      <c r="C209" s="50" t="s">
        <v>687</v>
      </c>
      <c r="D209" s="53" t="s">
        <v>687</v>
      </c>
      <c r="E209" s="50" t="s">
        <v>134</v>
      </c>
      <c r="F209" s="89">
        <v>4595165</v>
      </c>
      <c r="G209" s="89">
        <v>30018345</v>
      </c>
      <c r="H209" s="89">
        <v>5821848</v>
      </c>
      <c r="I209" s="90">
        <v>42435604</v>
      </c>
      <c r="J209" s="50"/>
      <c r="K209" s="50" t="s">
        <v>2032</v>
      </c>
      <c r="L209" s="58"/>
      <c r="M209" s="58"/>
      <c r="N209" s="58"/>
      <c r="O209" s="58"/>
      <c r="P209" s="91"/>
      <c r="Q209" s="92">
        <v>19078874</v>
      </c>
      <c r="R209" s="92">
        <v>4049098</v>
      </c>
      <c r="S209" s="92">
        <v>11226905</v>
      </c>
      <c r="T209" s="92">
        <v>9272663</v>
      </c>
      <c r="U209" s="92">
        <v>0</v>
      </c>
      <c r="V209" s="94"/>
      <c r="W209" s="90">
        <f t="shared" si="857"/>
        <v>43627540</v>
      </c>
      <c r="X209" s="90">
        <v>32949963</v>
      </c>
      <c r="Y209" s="56" t="s">
        <v>167</v>
      </c>
      <c r="Z209" s="50"/>
      <c r="AA209" s="102"/>
      <c r="AB209" s="64"/>
      <c r="AC209" s="64"/>
      <c r="AD209" s="64"/>
      <c r="AE209" s="65"/>
      <c r="AF209" s="65"/>
      <c r="AG209" s="67" t="str">
        <f t="shared" si="7"/>
        <v/>
      </c>
      <c r="AH209" s="51"/>
      <c r="AI209" s="51" t="str">
        <f t="shared" si="8"/>
        <v/>
      </c>
      <c r="AJ209" s="68" t="str">
        <f t="shared" si="9"/>
        <v/>
      </c>
      <c r="AK209" s="68" t="str">
        <f t="shared" si="10"/>
        <v/>
      </c>
      <c r="AL209" s="68" t="str">
        <f t="shared" si="11"/>
        <v/>
      </c>
      <c r="AM209" s="68" t="str">
        <f t="shared" si="12"/>
        <v/>
      </c>
      <c r="AN209" s="68" t="str">
        <f t="shared" si="13"/>
        <v/>
      </c>
      <c r="AO209" s="67" t="str">
        <f t="shared" si="14"/>
        <v/>
      </c>
      <c r="AP209" s="51"/>
      <c r="AQ209" s="51" t="str">
        <f t="shared" si="15"/>
        <v/>
      </c>
      <c r="AR209" s="68" t="str">
        <f t="shared" si="16"/>
        <v/>
      </c>
      <c r="AS209" s="68" t="str">
        <f t="shared" si="17"/>
        <v/>
      </c>
      <c r="AT209" s="68" t="str">
        <f t="shared" si="18"/>
        <v/>
      </c>
      <c r="AU209" s="68" t="str">
        <f t="shared" si="19"/>
        <v/>
      </c>
      <c r="AV209" s="68" t="str">
        <f t="shared" si="20"/>
        <v/>
      </c>
      <c r="AW209" s="67" t="str">
        <f t="shared" si="21"/>
        <v/>
      </c>
      <c r="AX209" s="51"/>
      <c r="AY209" s="51" t="str">
        <f t="shared" si="22"/>
        <v/>
      </c>
      <c r="AZ209" s="68" t="str">
        <f t="shared" si="23"/>
        <v/>
      </c>
      <c r="BA209" s="68" t="str">
        <f t="shared" si="24"/>
        <v/>
      </c>
      <c r="BB209" s="68" t="str">
        <f t="shared" si="25"/>
        <v/>
      </c>
      <c r="BC209" s="68" t="str">
        <f t="shared" si="26"/>
        <v/>
      </c>
      <c r="BD209" s="68" t="str">
        <f t="shared" si="27"/>
        <v/>
      </c>
      <c r="BE209" s="68" t="str">
        <f t="shared" si="28"/>
        <v/>
      </c>
      <c r="BF209" s="51"/>
      <c r="BG209" s="69" t="str">
        <f t="shared" si="29"/>
        <v/>
      </c>
      <c r="BH209" s="67" t="str">
        <f t="shared" si="30"/>
        <v/>
      </c>
      <c r="BI209" s="67" t="str">
        <f t="shared" si="31"/>
        <v/>
      </c>
      <c r="BJ209" s="67" t="str">
        <f t="shared" si="32"/>
        <v/>
      </c>
      <c r="BK209" s="67" t="str">
        <f t="shared" si="33"/>
        <v/>
      </c>
      <c r="BL209" s="67" t="str">
        <f t="shared" si="34"/>
        <v/>
      </c>
      <c r="BM209" s="65" t="str">
        <f t="shared" si="35"/>
        <v/>
      </c>
      <c r="BN209" s="70"/>
      <c r="BO209" s="70"/>
      <c r="BP209" s="51"/>
      <c r="BQ209" s="51"/>
      <c r="BR209" s="51"/>
      <c r="BS209" s="96">
        <f t="shared" si="40"/>
        <v>4595165</v>
      </c>
      <c r="BT209" s="70"/>
      <c r="BU209" s="65"/>
      <c r="BV209" s="68"/>
      <c r="BW209" s="68"/>
      <c r="BX209" s="68"/>
      <c r="BY209" s="67">
        <f t="shared" si="44"/>
        <v>42435604</v>
      </c>
      <c r="BZ209" s="65"/>
      <c r="CA209" s="65" t="str">
        <f t="shared" si="45"/>
        <v/>
      </c>
      <c r="CB209" s="67" t="str">
        <f t="shared" si="46"/>
        <v/>
      </c>
      <c r="CC209" s="67" t="str">
        <f t="shared" si="47"/>
        <v/>
      </c>
      <c r="CD209" s="67" t="str">
        <f t="shared" si="48"/>
        <v/>
      </c>
      <c r="CE209" s="67">
        <f t="shared" si="49"/>
        <v>32949963</v>
      </c>
      <c r="CF209" s="65"/>
      <c r="CG209" s="65"/>
      <c r="CH209" s="68"/>
      <c r="CI209" s="68"/>
      <c r="CJ209" s="68"/>
      <c r="CK209" s="67">
        <f t="shared" si="54"/>
        <v>43627540</v>
      </c>
      <c r="CL209" s="65"/>
      <c r="CM209" s="65"/>
      <c r="CN209" s="68"/>
      <c r="CO209" s="68"/>
      <c r="CP209" s="68"/>
      <c r="CQ209" s="67">
        <f t="shared" si="59"/>
        <v>19078874</v>
      </c>
      <c r="CR209" s="65"/>
      <c r="CS209" s="65"/>
      <c r="CT209" s="68"/>
      <c r="CU209" s="68"/>
      <c r="CV209" s="68"/>
      <c r="CW209" s="67">
        <f t="shared" si="64"/>
        <v>4049098</v>
      </c>
      <c r="CX209" s="65"/>
      <c r="CY209" s="65"/>
      <c r="CZ209" s="68"/>
      <c r="DA209" s="68"/>
      <c r="DB209" s="68"/>
      <c r="DC209" s="67">
        <f t="shared" si="69"/>
        <v>11226905</v>
      </c>
      <c r="DD209" s="65"/>
      <c r="DE209" s="65"/>
      <c r="DF209" s="51"/>
      <c r="DG209" s="51"/>
      <c r="DH209" s="51"/>
      <c r="DI209" s="67">
        <f t="shared" si="74"/>
        <v>9272663</v>
      </c>
      <c r="DJ209" s="70"/>
      <c r="DK209" s="70"/>
      <c r="DL209" s="51"/>
      <c r="DM209" s="51"/>
      <c r="DN209" s="51"/>
      <c r="DO209" s="67">
        <f t="shared" si="79"/>
        <v>19078874</v>
      </c>
      <c r="DP209" s="51"/>
      <c r="DQ209" s="51"/>
      <c r="DR209" s="51"/>
      <c r="DS209" s="51"/>
      <c r="DT209" s="51"/>
      <c r="DU209" s="181"/>
    </row>
    <row r="210" spans="1:125" ht="15" x14ac:dyDescent="0.25">
      <c r="A210" s="56"/>
      <c r="B210" s="51"/>
      <c r="C210" s="50"/>
      <c r="D210" s="53"/>
      <c r="E210" s="50"/>
      <c r="F210" s="218"/>
      <c r="G210" s="218"/>
      <c r="H210" s="218"/>
      <c r="I210" s="219"/>
      <c r="J210" s="50"/>
      <c r="K210" s="50" t="s">
        <v>2032</v>
      </c>
      <c r="L210" s="58"/>
      <c r="M210" s="58"/>
      <c r="N210" s="58"/>
      <c r="O210" s="58"/>
      <c r="P210" s="59"/>
      <c r="Q210" s="60"/>
      <c r="R210" s="60"/>
      <c r="S210" s="60"/>
      <c r="T210" s="60"/>
      <c r="U210" s="60"/>
      <c r="V210" s="79"/>
      <c r="W210" s="90">
        <f t="shared" si="857"/>
        <v>0</v>
      </c>
      <c r="X210" s="101"/>
      <c r="Y210" s="50"/>
      <c r="Z210" s="50"/>
      <c r="AA210" s="102"/>
      <c r="AB210" s="64"/>
      <c r="AC210" s="64"/>
      <c r="AD210" s="64"/>
      <c r="AE210" s="65"/>
      <c r="AF210" s="65"/>
      <c r="AG210" s="67" t="str">
        <f t="shared" si="7"/>
        <v/>
      </c>
      <c r="AH210" s="51"/>
      <c r="AI210" s="51" t="str">
        <f t="shared" si="8"/>
        <v/>
      </c>
      <c r="AJ210" s="68" t="str">
        <f t="shared" si="9"/>
        <v/>
      </c>
      <c r="AK210" s="68" t="str">
        <f t="shared" si="10"/>
        <v/>
      </c>
      <c r="AL210" s="68" t="str">
        <f t="shared" si="11"/>
        <v/>
      </c>
      <c r="AM210" s="68" t="str">
        <f t="shared" si="12"/>
        <v/>
      </c>
      <c r="AN210" s="68" t="str">
        <f t="shared" si="13"/>
        <v/>
      </c>
      <c r="AO210" s="67" t="str">
        <f t="shared" si="14"/>
        <v/>
      </c>
      <c r="AP210" s="51"/>
      <c r="AQ210" s="51" t="str">
        <f t="shared" si="15"/>
        <v/>
      </c>
      <c r="AR210" s="68" t="str">
        <f t="shared" si="16"/>
        <v/>
      </c>
      <c r="AS210" s="68" t="str">
        <f t="shared" si="17"/>
        <v/>
      </c>
      <c r="AT210" s="68" t="str">
        <f t="shared" si="18"/>
        <v/>
      </c>
      <c r="AU210" s="68" t="str">
        <f t="shared" si="19"/>
        <v/>
      </c>
      <c r="AV210" s="68" t="str">
        <f t="shared" si="20"/>
        <v/>
      </c>
      <c r="AW210" s="67" t="str">
        <f t="shared" si="21"/>
        <v/>
      </c>
      <c r="AX210" s="51"/>
      <c r="AY210" s="51" t="str">
        <f t="shared" si="22"/>
        <v/>
      </c>
      <c r="AZ210" s="68" t="str">
        <f t="shared" si="23"/>
        <v/>
      </c>
      <c r="BA210" s="68" t="str">
        <f t="shared" si="24"/>
        <v/>
      </c>
      <c r="BB210" s="68" t="str">
        <f t="shared" si="25"/>
        <v/>
      </c>
      <c r="BC210" s="68" t="str">
        <f t="shared" si="26"/>
        <v/>
      </c>
      <c r="BD210" s="68" t="str">
        <f t="shared" si="27"/>
        <v/>
      </c>
      <c r="BE210" s="68" t="str">
        <f t="shared" si="28"/>
        <v/>
      </c>
      <c r="BF210" s="51"/>
      <c r="BG210" s="69" t="str">
        <f t="shared" si="29"/>
        <v/>
      </c>
      <c r="BH210" s="67" t="str">
        <f t="shared" si="30"/>
        <v/>
      </c>
      <c r="BI210" s="67" t="str">
        <f t="shared" si="31"/>
        <v/>
      </c>
      <c r="BJ210" s="67" t="str">
        <f t="shared" si="32"/>
        <v/>
      </c>
      <c r="BK210" s="67" t="str">
        <f t="shared" si="33"/>
        <v/>
      </c>
      <c r="BL210" s="67" t="str">
        <f t="shared" si="34"/>
        <v/>
      </c>
      <c r="BM210" s="65" t="str">
        <f t="shared" si="35"/>
        <v/>
      </c>
      <c r="BN210" s="70"/>
      <c r="BO210" s="70"/>
      <c r="BP210" s="51"/>
      <c r="BQ210" s="51"/>
      <c r="BR210" s="51"/>
      <c r="BS210" s="69" t="str">
        <f t="shared" si="40"/>
        <v/>
      </c>
      <c r="BT210" s="70"/>
      <c r="BU210" s="65"/>
      <c r="BV210" s="68"/>
      <c r="BW210" s="68"/>
      <c r="BX210" s="68"/>
      <c r="BY210" s="67" t="str">
        <f t="shared" si="44"/>
        <v/>
      </c>
      <c r="BZ210" s="65"/>
      <c r="CA210" s="65" t="str">
        <f t="shared" si="45"/>
        <v/>
      </c>
      <c r="CB210" s="67" t="str">
        <f t="shared" si="46"/>
        <v/>
      </c>
      <c r="CC210" s="67" t="str">
        <f t="shared" si="47"/>
        <v/>
      </c>
      <c r="CD210" s="67" t="str">
        <f t="shared" si="48"/>
        <v/>
      </c>
      <c r="CE210" s="67" t="str">
        <f t="shared" si="49"/>
        <v/>
      </c>
      <c r="CF210" s="65"/>
      <c r="CG210" s="65"/>
      <c r="CH210" s="68"/>
      <c r="CI210" s="68"/>
      <c r="CJ210" s="68"/>
      <c r="CK210" s="67" t="str">
        <f t="shared" si="54"/>
        <v/>
      </c>
      <c r="CL210" s="65"/>
      <c r="CM210" s="65"/>
      <c r="CN210" s="68"/>
      <c r="CO210" s="68"/>
      <c r="CP210" s="68"/>
      <c r="CQ210" s="67" t="str">
        <f t="shared" si="59"/>
        <v/>
      </c>
      <c r="CR210" s="65"/>
      <c r="CS210" s="65"/>
      <c r="CT210" s="68"/>
      <c r="CU210" s="68"/>
      <c r="CV210" s="68"/>
      <c r="CW210" s="67" t="str">
        <f t="shared" si="64"/>
        <v/>
      </c>
      <c r="CX210" s="65"/>
      <c r="CY210" s="65"/>
      <c r="CZ210" s="68"/>
      <c r="DA210" s="68"/>
      <c r="DB210" s="68"/>
      <c r="DC210" s="67" t="str">
        <f t="shared" si="69"/>
        <v/>
      </c>
      <c r="DD210" s="65"/>
      <c r="DE210" s="65"/>
      <c r="DF210" s="51"/>
      <c r="DG210" s="51"/>
      <c r="DH210" s="51"/>
      <c r="DI210" s="69" t="str">
        <f t="shared" si="74"/>
        <v/>
      </c>
      <c r="DJ210" s="70"/>
      <c r="DK210" s="70"/>
      <c r="DL210" s="51"/>
      <c r="DM210" s="51"/>
      <c r="DN210" s="51"/>
      <c r="DO210" s="69" t="str">
        <f t="shared" si="79"/>
        <v/>
      </c>
      <c r="DP210" s="51"/>
      <c r="DQ210" s="51"/>
      <c r="DR210" s="51"/>
      <c r="DS210" s="51"/>
      <c r="DT210" s="51"/>
      <c r="DU210" s="181"/>
    </row>
    <row r="211" spans="1:125" ht="15" x14ac:dyDescent="0.25">
      <c r="A211" s="50">
        <v>2014</v>
      </c>
      <c r="B211" s="51" t="s">
        <v>728</v>
      </c>
      <c r="C211" s="50" t="s">
        <v>465</v>
      </c>
      <c r="D211" s="53" t="s">
        <v>729</v>
      </c>
      <c r="E211" s="50" t="s">
        <v>68</v>
      </c>
      <c r="F211" s="54">
        <v>3487222</v>
      </c>
      <c r="G211" s="54">
        <v>16563105</v>
      </c>
      <c r="H211" s="54">
        <v>3639862</v>
      </c>
      <c r="I211" s="55">
        <v>32797418</v>
      </c>
      <c r="J211" s="50"/>
      <c r="K211" s="50" t="s">
        <v>2032</v>
      </c>
      <c r="L211" s="58" t="s">
        <v>2032</v>
      </c>
      <c r="M211" s="58" t="s">
        <v>2032</v>
      </c>
      <c r="N211" s="58" t="s">
        <v>2032</v>
      </c>
      <c r="O211" s="58" t="s">
        <v>2032</v>
      </c>
      <c r="P211" s="59"/>
      <c r="Q211" s="60">
        <v>25117180</v>
      </c>
      <c r="R211" s="60">
        <v>0</v>
      </c>
      <c r="S211" s="60">
        <v>5147969</v>
      </c>
      <c r="T211" s="60">
        <v>1881018</v>
      </c>
      <c r="U211" s="60">
        <v>687653</v>
      </c>
      <c r="V211" s="79"/>
      <c r="W211" s="90">
        <f t="shared" si="857"/>
        <v>32833820</v>
      </c>
      <c r="X211" s="101">
        <v>4967263</v>
      </c>
      <c r="Y211" s="50"/>
      <c r="Z211" s="50" t="s">
        <v>729</v>
      </c>
      <c r="AA211" s="62">
        <f t="shared" ref="AA211:AA214" si="1390">IF(A211 =2014,IF(Y211 ="",F211,""),"")</f>
        <v>3487222</v>
      </c>
      <c r="AB211" s="64">
        <f t="shared" ref="AB211:AB214" si="1391">IF(A211 =2014,IF(Y211 ="",I211,""),"")</f>
        <v>32797418</v>
      </c>
      <c r="AC211" s="64">
        <f t="shared" ref="AC211:AC214" si="1392">IF(A211 =2014,IF(Y211 ="",Q211,""),"")</f>
        <v>25117180</v>
      </c>
      <c r="AD211" s="64">
        <f t="shared" ref="AD211:AD214" si="1393">IF(A211 =2014,IF(Y211 ="",R211,""),"")</f>
        <v>0</v>
      </c>
      <c r="AE211" s="65">
        <f t="shared" ref="AE211:AE214" si="1394">IF(A211 =2014,IF(Y211 ="",S211,""),"")</f>
        <v>5147969</v>
      </c>
      <c r="AF211" s="65">
        <f t="shared" ref="AF211:AF214" si="1395">IF(A211 =2014,IF(Y211 ="",T211+U211,""),"")</f>
        <v>2568671</v>
      </c>
      <c r="AG211" s="67">
        <f t="shared" si="7"/>
        <v>4967263</v>
      </c>
      <c r="AH211" s="51"/>
      <c r="AI211" s="51" t="str">
        <f t="shared" si="8"/>
        <v/>
      </c>
      <c r="AJ211" s="68" t="str">
        <f t="shared" si="9"/>
        <v/>
      </c>
      <c r="AK211" s="68" t="str">
        <f t="shared" si="10"/>
        <v/>
      </c>
      <c r="AL211" s="68" t="str">
        <f t="shared" si="11"/>
        <v/>
      </c>
      <c r="AM211" s="68" t="str">
        <f t="shared" si="12"/>
        <v/>
      </c>
      <c r="AN211" s="68" t="str">
        <f t="shared" si="13"/>
        <v/>
      </c>
      <c r="AO211" s="67" t="str">
        <f t="shared" si="14"/>
        <v/>
      </c>
      <c r="AP211" s="51"/>
      <c r="AQ211" s="51" t="str">
        <f t="shared" si="15"/>
        <v/>
      </c>
      <c r="AR211" s="68" t="str">
        <f t="shared" si="16"/>
        <v/>
      </c>
      <c r="AS211" s="68" t="str">
        <f t="shared" si="17"/>
        <v/>
      </c>
      <c r="AT211" s="68" t="str">
        <f t="shared" si="18"/>
        <v/>
      </c>
      <c r="AU211" s="68" t="str">
        <f t="shared" si="19"/>
        <v/>
      </c>
      <c r="AV211" s="68" t="str">
        <f t="shared" si="20"/>
        <v/>
      </c>
      <c r="AW211" s="67" t="str">
        <f t="shared" si="21"/>
        <v/>
      </c>
      <c r="AX211" s="51"/>
      <c r="AY211" s="51" t="str">
        <f t="shared" si="22"/>
        <v/>
      </c>
      <c r="AZ211" s="68" t="str">
        <f t="shared" si="23"/>
        <v/>
      </c>
      <c r="BA211" s="68" t="str">
        <f t="shared" si="24"/>
        <v/>
      </c>
      <c r="BB211" s="68" t="str">
        <f t="shared" si="25"/>
        <v/>
      </c>
      <c r="BC211" s="68" t="str">
        <f t="shared" si="26"/>
        <v/>
      </c>
      <c r="BD211" s="68" t="str">
        <f t="shared" si="27"/>
        <v/>
      </c>
      <c r="BE211" s="68" t="str">
        <f t="shared" si="28"/>
        <v/>
      </c>
      <c r="BF211" s="51"/>
      <c r="BG211" s="69" t="str">
        <f t="shared" si="29"/>
        <v/>
      </c>
      <c r="BH211" s="67" t="str">
        <f t="shared" si="30"/>
        <v/>
      </c>
      <c r="BI211" s="67" t="str">
        <f t="shared" si="31"/>
        <v/>
      </c>
      <c r="BJ211" s="67" t="str">
        <f t="shared" si="32"/>
        <v/>
      </c>
      <c r="BK211" s="67" t="str">
        <f t="shared" si="33"/>
        <v/>
      </c>
      <c r="BL211" s="67" t="str">
        <f t="shared" si="34"/>
        <v/>
      </c>
      <c r="BM211" s="65" t="str">
        <f t="shared" si="35"/>
        <v/>
      </c>
      <c r="BN211" s="70"/>
      <c r="BO211" s="71">
        <f t="shared" ref="BO211:BO214" si="1396">IF(A211 =2014,F211,"")</f>
        <v>3487222</v>
      </c>
      <c r="BP211" s="51" t="str">
        <f t="shared" ref="BP211:BP214" si="1397">IF(A211 =2015,F211,"")</f>
        <v/>
      </c>
      <c r="BQ211" s="51" t="str">
        <f t="shared" ref="BQ211:BQ214" si="1398">IF(A211 =2016,F211,"")</f>
        <v/>
      </c>
      <c r="BR211" s="51" t="str">
        <f t="shared" ref="BR211:BR214" si="1399">IF(A211 =2017,F211,"")</f>
        <v/>
      </c>
      <c r="BS211" s="69" t="str">
        <f t="shared" si="40"/>
        <v/>
      </c>
      <c r="BT211" s="70"/>
      <c r="BU211" s="65">
        <f t="shared" ref="BU211:BU214" si="1400">IF(A211 =2014,I211,"")</f>
        <v>32797418</v>
      </c>
      <c r="BV211" s="68" t="str">
        <f t="shared" ref="BV211:BV214" si="1401">IF(A211 =2015,I211,"")</f>
        <v/>
      </c>
      <c r="BW211" s="68" t="str">
        <f t="shared" ref="BW211:BW214" si="1402">IF(A211 =2016,I211,"")</f>
        <v/>
      </c>
      <c r="BX211" s="68" t="str">
        <f t="shared" ref="BX211:BX214" si="1403">IF(A211 =2017,I211,"")</f>
        <v/>
      </c>
      <c r="BY211" s="67" t="str">
        <f t="shared" si="44"/>
        <v/>
      </c>
      <c r="BZ211" s="65"/>
      <c r="CA211" s="65">
        <f t="shared" si="45"/>
        <v>4967263</v>
      </c>
      <c r="CB211" s="67" t="str">
        <f t="shared" si="46"/>
        <v/>
      </c>
      <c r="CC211" s="67" t="str">
        <f t="shared" si="47"/>
        <v/>
      </c>
      <c r="CD211" s="67" t="str">
        <f t="shared" si="48"/>
        <v/>
      </c>
      <c r="CE211" s="67" t="str">
        <f t="shared" si="49"/>
        <v/>
      </c>
      <c r="CF211" s="65"/>
      <c r="CG211" s="65">
        <f t="shared" ref="CG211:CG214" si="1404">IF(A211 =2014,Q211+R211+S211+T211+U211,"")</f>
        <v>32833820</v>
      </c>
      <c r="CH211" s="68" t="str">
        <f t="shared" ref="CH211:CH214" si="1405">IF(A211 =2015,Q211+R211+S211+T211+U211,"")</f>
        <v/>
      </c>
      <c r="CI211" s="68" t="str">
        <f t="shared" ref="CI211:CI214" si="1406">IF(A211 =2016,Q211+R211+S211+T211+U211,"")</f>
        <v/>
      </c>
      <c r="CJ211" s="68" t="str">
        <f t="shared" ref="CJ211:CJ214" si="1407">IF(A211 =2017,Q211+R211+S211+T211+U211,"")</f>
        <v/>
      </c>
      <c r="CK211" s="67" t="str">
        <f t="shared" si="54"/>
        <v/>
      </c>
      <c r="CL211" s="65"/>
      <c r="CM211" s="65">
        <f t="shared" ref="CM211:CM214" si="1408">IF(A211 =2014,Q211,"")</f>
        <v>25117180</v>
      </c>
      <c r="CN211" s="68" t="str">
        <f t="shared" ref="CN211:CN214" si="1409">IF(A211 =2015,Q211,"")</f>
        <v/>
      </c>
      <c r="CO211" s="68" t="str">
        <f t="shared" ref="CO211:CO214" si="1410">IF(A211 =2016,Q211,"")</f>
        <v/>
      </c>
      <c r="CP211" s="68" t="str">
        <f t="shared" ref="CP211:CP214" si="1411">IF(A211 =2017,Q211,"")</f>
        <v/>
      </c>
      <c r="CQ211" s="67" t="str">
        <f t="shared" si="59"/>
        <v/>
      </c>
      <c r="CR211" s="65"/>
      <c r="CS211" s="65">
        <f t="shared" ref="CS211:CS214" si="1412">IF(A211 =2014,R211,"")</f>
        <v>0</v>
      </c>
      <c r="CT211" s="68" t="str">
        <f t="shared" ref="CT211:CT214" si="1413">IF(A211 =2015,R211,"")</f>
        <v/>
      </c>
      <c r="CU211" s="68" t="str">
        <f t="shared" ref="CU211:CU214" si="1414">IF(A211 =2016,R211,"")</f>
        <v/>
      </c>
      <c r="CV211" s="68" t="str">
        <f t="shared" ref="CV211:CV214" si="1415">IF(A211 =2017,R211,"")</f>
        <v/>
      </c>
      <c r="CW211" s="67" t="str">
        <f t="shared" si="64"/>
        <v/>
      </c>
      <c r="CX211" s="65"/>
      <c r="CY211" s="65">
        <f t="shared" ref="CY211:CY214" si="1416">IF(A211 =2014,S211,"")</f>
        <v>5147969</v>
      </c>
      <c r="CZ211" s="68" t="str">
        <f t="shared" ref="CZ211:CZ214" si="1417">IF(A211 =2015,S211,"")</f>
        <v/>
      </c>
      <c r="DA211" s="68" t="str">
        <f t="shared" ref="DA211:DA214" si="1418">IF(A211 =2016,S211,"")</f>
        <v/>
      </c>
      <c r="DB211" s="68" t="str">
        <f t="shared" ref="DB211:DB214" si="1419">IF(A211 =2017,S211,"")</f>
        <v/>
      </c>
      <c r="DC211" s="67" t="str">
        <f t="shared" si="69"/>
        <v/>
      </c>
      <c r="DD211" s="65"/>
      <c r="DE211" s="65">
        <f t="shared" ref="DE211:DE214" si="1420">IF(A211 =2014,T211,"")</f>
        <v>1881018</v>
      </c>
      <c r="DF211" s="51" t="str">
        <f t="shared" ref="DF211:DF214" si="1421">IF(A211 =2015,T211,"")</f>
        <v/>
      </c>
      <c r="DG211" s="51" t="str">
        <f t="shared" ref="DG211:DG214" si="1422">IF(A211 =2016,T211,"")</f>
        <v/>
      </c>
      <c r="DH211" s="51" t="str">
        <f t="shared" ref="DH211:DH214" si="1423">IF(A211 =2017,T211,"")</f>
        <v/>
      </c>
      <c r="DI211" s="69" t="str">
        <f t="shared" si="74"/>
        <v/>
      </c>
      <c r="DJ211" s="70"/>
      <c r="DK211" s="65">
        <f t="shared" ref="DK211:DK214" si="1424">IF(A211 =2014,U211,"")</f>
        <v>687653</v>
      </c>
      <c r="DL211" s="51" t="str">
        <f t="shared" ref="DL211:DL214" si="1425">IF(A211 =2015,U211,"")</f>
        <v/>
      </c>
      <c r="DM211" s="51" t="str">
        <f t="shared" ref="DM211:DM214" si="1426">IF(A211 =2016,U211,"")</f>
        <v/>
      </c>
      <c r="DN211" s="51" t="str">
        <f t="shared" ref="DN211:DN214" si="1427">IF(A211 =2017,U211,"")</f>
        <v/>
      </c>
      <c r="DO211" s="69" t="str">
        <f t="shared" si="79"/>
        <v/>
      </c>
      <c r="DP211" s="51"/>
      <c r="DQ211" s="51"/>
      <c r="DR211" s="51"/>
      <c r="DS211" s="51"/>
      <c r="DT211" s="51"/>
      <c r="DU211" s="181"/>
    </row>
    <row r="212" spans="1:125" ht="15" x14ac:dyDescent="0.25">
      <c r="A212" s="50">
        <v>2015</v>
      </c>
      <c r="B212" s="51" t="s">
        <v>728</v>
      </c>
      <c r="C212" s="50" t="s">
        <v>465</v>
      </c>
      <c r="D212" s="53" t="s">
        <v>729</v>
      </c>
      <c r="E212" s="50" t="s">
        <v>68</v>
      </c>
      <c r="F212" s="54">
        <v>3753886</v>
      </c>
      <c r="G212" s="54">
        <v>16848789</v>
      </c>
      <c r="H212" s="54">
        <v>3637833</v>
      </c>
      <c r="I212" s="55">
        <v>32528980</v>
      </c>
      <c r="J212" s="50"/>
      <c r="K212" s="50" t="s">
        <v>2032</v>
      </c>
      <c r="L212" s="58" t="s">
        <v>2032</v>
      </c>
      <c r="M212" s="58" t="s">
        <v>2032</v>
      </c>
      <c r="N212" s="58" t="s">
        <v>2032</v>
      </c>
      <c r="O212" s="58" t="s">
        <v>2032</v>
      </c>
      <c r="P212" s="59"/>
      <c r="Q212" s="60">
        <v>25324445</v>
      </c>
      <c r="R212" s="60">
        <v>0</v>
      </c>
      <c r="S212" s="60">
        <v>5145958</v>
      </c>
      <c r="T212" s="60">
        <v>1376873</v>
      </c>
      <c r="U212" s="60">
        <v>722158</v>
      </c>
      <c r="V212" s="79"/>
      <c r="W212" s="90">
        <f t="shared" si="857"/>
        <v>32569434</v>
      </c>
      <c r="X212" s="101">
        <v>2935527</v>
      </c>
      <c r="Y212" s="50"/>
      <c r="Z212" s="50"/>
      <c r="AA212" s="51" t="str">
        <f t="shared" si="1390"/>
        <v/>
      </c>
      <c r="AB212" s="68" t="str">
        <f t="shared" si="1391"/>
        <v/>
      </c>
      <c r="AC212" s="68" t="str">
        <f t="shared" si="1392"/>
        <v/>
      </c>
      <c r="AD212" s="68" t="str">
        <f t="shared" si="1393"/>
        <v/>
      </c>
      <c r="AE212" s="68" t="str">
        <f t="shared" si="1394"/>
        <v/>
      </c>
      <c r="AF212" s="68" t="str">
        <f t="shared" si="1395"/>
        <v/>
      </c>
      <c r="AG212" s="67" t="str">
        <f t="shared" si="7"/>
        <v/>
      </c>
      <c r="AH212" s="51"/>
      <c r="AI212" s="80">
        <f t="shared" si="8"/>
        <v>3753886</v>
      </c>
      <c r="AJ212" s="68">
        <f t="shared" si="9"/>
        <v>32528980</v>
      </c>
      <c r="AK212" s="68">
        <f t="shared" si="10"/>
        <v>25324445</v>
      </c>
      <c r="AL212" s="68">
        <f t="shared" si="11"/>
        <v>0</v>
      </c>
      <c r="AM212" s="68">
        <f t="shared" si="12"/>
        <v>5145958</v>
      </c>
      <c r="AN212" s="68">
        <f t="shared" si="13"/>
        <v>2099031</v>
      </c>
      <c r="AO212" s="67">
        <f t="shared" si="14"/>
        <v>2935527</v>
      </c>
      <c r="AP212" s="51"/>
      <c r="AQ212" s="51" t="str">
        <f t="shared" si="15"/>
        <v/>
      </c>
      <c r="AR212" s="68" t="str">
        <f t="shared" si="16"/>
        <v/>
      </c>
      <c r="AS212" s="68" t="str">
        <f t="shared" si="17"/>
        <v/>
      </c>
      <c r="AT212" s="68" t="str">
        <f t="shared" si="18"/>
        <v/>
      </c>
      <c r="AU212" s="68" t="str">
        <f t="shared" si="19"/>
        <v/>
      </c>
      <c r="AV212" s="68" t="str">
        <f t="shared" si="20"/>
        <v/>
      </c>
      <c r="AW212" s="67" t="str">
        <f t="shared" si="21"/>
        <v/>
      </c>
      <c r="AX212" s="51"/>
      <c r="AY212" s="51" t="str">
        <f t="shared" si="22"/>
        <v/>
      </c>
      <c r="AZ212" s="68" t="str">
        <f t="shared" si="23"/>
        <v/>
      </c>
      <c r="BA212" s="68" t="str">
        <f t="shared" si="24"/>
        <v/>
      </c>
      <c r="BB212" s="68" t="str">
        <f t="shared" si="25"/>
        <v/>
      </c>
      <c r="BC212" s="68" t="str">
        <f t="shared" si="26"/>
        <v/>
      </c>
      <c r="BD212" s="68" t="str">
        <f t="shared" si="27"/>
        <v/>
      </c>
      <c r="BE212" s="68" t="str">
        <f t="shared" si="28"/>
        <v/>
      </c>
      <c r="BF212" s="51"/>
      <c r="BG212" s="69" t="str">
        <f t="shared" si="29"/>
        <v/>
      </c>
      <c r="BH212" s="67" t="str">
        <f t="shared" si="30"/>
        <v/>
      </c>
      <c r="BI212" s="67" t="str">
        <f t="shared" si="31"/>
        <v/>
      </c>
      <c r="BJ212" s="67" t="str">
        <f t="shared" si="32"/>
        <v/>
      </c>
      <c r="BK212" s="67" t="str">
        <f t="shared" si="33"/>
        <v/>
      </c>
      <c r="BL212" s="67" t="str">
        <f t="shared" si="34"/>
        <v/>
      </c>
      <c r="BM212" s="65" t="str">
        <f t="shared" si="35"/>
        <v/>
      </c>
      <c r="BN212" s="51"/>
      <c r="BO212" s="51" t="str">
        <f t="shared" si="1396"/>
        <v/>
      </c>
      <c r="BP212" s="71">
        <f t="shared" si="1397"/>
        <v>3753886</v>
      </c>
      <c r="BQ212" s="51" t="str">
        <f t="shared" si="1398"/>
        <v/>
      </c>
      <c r="BR212" s="51" t="str">
        <f t="shared" si="1399"/>
        <v/>
      </c>
      <c r="BS212" s="69" t="str">
        <f t="shared" si="40"/>
        <v/>
      </c>
      <c r="BT212" s="51"/>
      <c r="BU212" s="68" t="str">
        <f t="shared" si="1400"/>
        <v/>
      </c>
      <c r="BV212" s="65">
        <f t="shared" si="1401"/>
        <v>32528980</v>
      </c>
      <c r="BW212" s="68" t="str">
        <f t="shared" si="1402"/>
        <v/>
      </c>
      <c r="BX212" s="68" t="str">
        <f t="shared" si="1403"/>
        <v/>
      </c>
      <c r="BY212" s="67" t="str">
        <f t="shared" si="44"/>
        <v/>
      </c>
      <c r="BZ212" s="68"/>
      <c r="CA212" s="65" t="str">
        <f t="shared" si="45"/>
        <v/>
      </c>
      <c r="CB212" s="67">
        <f t="shared" si="46"/>
        <v>2935527</v>
      </c>
      <c r="CC212" s="67" t="str">
        <f t="shared" si="47"/>
        <v/>
      </c>
      <c r="CD212" s="67" t="str">
        <f t="shared" si="48"/>
        <v/>
      </c>
      <c r="CE212" s="67" t="str">
        <f t="shared" si="49"/>
        <v/>
      </c>
      <c r="CF212" s="68"/>
      <c r="CG212" s="68" t="str">
        <f t="shared" si="1404"/>
        <v/>
      </c>
      <c r="CH212" s="65">
        <f t="shared" si="1405"/>
        <v>32569434</v>
      </c>
      <c r="CI212" s="68" t="str">
        <f t="shared" si="1406"/>
        <v/>
      </c>
      <c r="CJ212" s="68" t="str">
        <f t="shared" si="1407"/>
        <v/>
      </c>
      <c r="CK212" s="67" t="str">
        <f t="shared" si="54"/>
        <v/>
      </c>
      <c r="CL212" s="68"/>
      <c r="CM212" s="68" t="str">
        <f t="shared" si="1408"/>
        <v/>
      </c>
      <c r="CN212" s="65">
        <f t="shared" si="1409"/>
        <v>25324445</v>
      </c>
      <c r="CO212" s="68" t="str">
        <f t="shared" si="1410"/>
        <v/>
      </c>
      <c r="CP212" s="68" t="str">
        <f t="shared" si="1411"/>
        <v/>
      </c>
      <c r="CQ212" s="67" t="str">
        <f t="shared" si="59"/>
        <v/>
      </c>
      <c r="CR212" s="68"/>
      <c r="CS212" s="68" t="str">
        <f t="shared" si="1412"/>
        <v/>
      </c>
      <c r="CT212" s="65">
        <f t="shared" si="1413"/>
        <v>0</v>
      </c>
      <c r="CU212" s="68" t="str">
        <f t="shared" si="1414"/>
        <v/>
      </c>
      <c r="CV212" s="68" t="str">
        <f t="shared" si="1415"/>
        <v/>
      </c>
      <c r="CW212" s="67" t="str">
        <f t="shared" si="64"/>
        <v/>
      </c>
      <c r="CX212" s="68"/>
      <c r="CY212" s="68" t="str">
        <f t="shared" si="1416"/>
        <v/>
      </c>
      <c r="CZ212" s="65">
        <f t="shared" si="1417"/>
        <v>5145958</v>
      </c>
      <c r="DA212" s="68" t="str">
        <f t="shared" si="1418"/>
        <v/>
      </c>
      <c r="DB212" s="68" t="str">
        <f t="shared" si="1419"/>
        <v/>
      </c>
      <c r="DC212" s="67" t="str">
        <f t="shared" si="69"/>
        <v/>
      </c>
      <c r="DD212" s="68"/>
      <c r="DE212" s="68" t="str">
        <f t="shared" si="1420"/>
        <v/>
      </c>
      <c r="DF212" s="65">
        <f t="shared" si="1421"/>
        <v>1376873</v>
      </c>
      <c r="DG212" s="51" t="str">
        <f t="shared" si="1422"/>
        <v/>
      </c>
      <c r="DH212" s="51" t="str">
        <f t="shared" si="1423"/>
        <v/>
      </c>
      <c r="DI212" s="69" t="str">
        <f t="shared" si="74"/>
        <v/>
      </c>
      <c r="DJ212" s="51"/>
      <c r="DK212" s="51" t="str">
        <f t="shared" si="1424"/>
        <v/>
      </c>
      <c r="DL212" s="65">
        <f t="shared" si="1425"/>
        <v>722158</v>
      </c>
      <c r="DM212" s="51" t="str">
        <f t="shared" si="1426"/>
        <v/>
      </c>
      <c r="DN212" s="51" t="str">
        <f t="shared" si="1427"/>
        <v/>
      </c>
      <c r="DO212" s="69" t="str">
        <f t="shared" si="79"/>
        <v/>
      </c>
      <c r="DP212" s="51"/>
      <c r="DQ212" s="51"/>
      <c r="DR212" s="51"/>
      <c r="DS212" s="51"/>
      <c r="DT212" s="51"/>
      <c r="DU212" s="181"/>
    </row>
    <row r="213" spans="1:125" ht="15" x14ac:dyDescent="0.25">
      <c r="A213" s="50">
        <v>2016</v>
      </c>
      <c r="B213" s="51" t="s">
        <v>728</v>
      </c>
      <c r="C213" s="50" t="s">
        <v>465</v>
      </c>
      <c r="D213" s="53" t="s">
        <v>729</v>
      </c>
      <c r="E213" s="50" t="s">
        <v>68</v>
      </c>
      <c r="F213" s="54">
        <v>3842824</v>
      </c>
      <c r="G213" s="54">
        <v>17984003</v>
      </c>
      <c r="H213" s="54">
        <v>3455721</v>
      </c>
      <c r="I213" s="55">
        <v>33763770</v>
      </c>
      <c r="J213" s="50"/>
      <c r="K213" s="50" t="s">
        <v>2032</v>
      </c>
      <c r="L213" s="58" t="s">
        <v>2032</v>
      </c>
      <c r="M213" s="58" t="s">
        <v>2032</v>
      </c>
      <c r="N213" s="58" t="s">
        <v>2032</v>
      </c>
      <c r="O213" s="58" t="s">
        <v>2032</v>
      </c>
      <c r="P213" s="59"/>
      <c r="Q213" s="60">
        <v>23761804</v>
      </c>
      <c r="R213" s="60">
        <v>1996243</v>
      </c>
      <c r="S213" s="60">
        <v>4990623</v>
      </c>
      <c r="T213" s="60">
        <v>2267704</v>
      </c>
      <c r="U213" s="60">
        <v>792379</v>
      </c>
      <c r="V213" s="79"/>
      <c r="W213" s="90">
        <f t="shared" si="857"/>
        <v>33808753</v>
      </c>
      <c r="X213" s="101">
        <v>17599423</v>
      </c>
      <c r="Y213" s="50"/>
      <c r="Z213" s="50"/>
      <c r="AA213" s="51" t="str">
        <f t="shared" si="1390"/>
        <v/>
      </c>
      <c r="AB213" s="68" t="str">
        <f t="shared" si="1391"/>
        <v/>
      </c>
      <c r="AC213" s="68" t="str">
        <f t="shared" si="1392"/>
        <v/>
      </c>
      <c r="AD213" s="68" t="str">
        <f t="shared" si="1393"/>
        <v/>
      </c>
      <c r="AE213" s="68" t="str">
        <f t="shared" si="1394"/>
        <v/>
      </c>
      <c r="AF213" s="68" t="str">
        <f t="shared" si="1395"/>
        <v/>
      </c>
      <c r="AG213" s="67" t="str">
        <f t="shared" si="7"/>
        <v/>
      </c>
      <c r="AH213" s="51"/>
      <c r="AI213" s="51" t="str">
        <f t="shared" si="8"/>
        <v/>
      </c>
      <c r="AJ213" s="68" t="str">
        <f t="shared" si="9"/>
        <v/>
      </c>
      <c r="AK213" s="68" t="str">
        <f t="shared" si="10"/>
        <v/>
      </c>
      <c r="AL213" s="68" t="str">
        <f t="shared" si="11"/>
        <v/>
      </c>
      <c r="AM213" s="68" t="str">
        <f t="shared" si="12"/>
        <v/>
      </c>
      <c r="AN213" s="68" t="str">
        <f t="shared" si="13"/>
        <v/>
      </c>
      <c r="AO213" s="67" t="str">
        <f t="shared" si="14"/>
        <v/>
      </c>
      <c r="AP213" s="51"/>
      <c r="AQ213" s="80">
        <f t="shared" si="15"/>
        <v>3842824</v>
      </c>
      <c r="AR213" s="68">
        <f t="shared" si="16"/>
        <v>33763770</v>
      </c>
      <c r="AS213" s="68">
        <f t="shared" si="17"/>
        <v>23761804</v>
      </c>
      <c r="AT213" s="68">
        <f t="shared" si="18"/>
        <v>1996243</v>
      </c>
      <c r="AU213" s="68">
        <f t="shared" si="19"/>
        <v>4990623</v>
      </c>
      <c r="AV213" s="68">
        <f t="shared" si="20"/>
        <v>3060083</v>
      </c>
      <c r="AW213" s="67">
        <f t="shared" si="21"/>
        <v>17599423</v>
      </c>
      <c r="AX213" s="51"/>
      <c r="AY213" s="51" t="str">
        <f t="shared" si="22"/>
        <v/>
      </c>
      <c r="AZ213" s="68" t="str">
        <f t="shared" si="23"/>
        <v/>
      </c>
      <c r="BA213" s="68" t="str">
        <f t="shared" si="24"/>
        <v/>
      </c>
      <c r="BB213" s="68" t="str">
        <f t="shared" si="25"/>
        <v/>
      </c>
      <c r="BC213" s="68" t="str">
        <f t="shared" si="26"/>
        <v/>
      </c>
      <c r="BD213" s="68" t="str">
        <f t="shared" si="27"/>
        <v/>
      </c>
      <c r="BE213" s="68" t="str">
        <f t="shared" si="28"/>
        <v/>
      </c>
      <c r="BF213" s="51"/>
      <c r="BG213" s="69" t="str">
        <f t="shared" si="29"/>
        <v/>
      </c>
      <c r="BH213" s="67" t="str">
        <f t="shared" si="30"/>
        <v/>
      </c>
      <c r="BI213" s="67" t="str">
        <f t="shared" si="31"/>
        <v/>
      </c>
      <c r="BJ213" s="67" t="str">
        <f t="shared" si="32"/>
        <v/>
      </c>
      <c r="BK213" s="67" t="str">
        <f t="shared" si="33"/>
        <v/>
      </c>
      <c r="BL213" s="67" t="str">
        <f t="shared" si="34"/>
        <v/>
      </c>
      <c r="BM213" s="65" t="str">
        <f t="shared" si="35"/>
        <v/>
      </c>
      <c r="BN213" s="51"/>
      <c r="BO213" s="51" t="str">
        <f t="shared" si="1396"/>
        <v/>
      </c>
      <c r="BP213" s="51" t="str">
        <f t="shared" si="1397"/>
        <v/>
      </c>
      <c r="BQ213" s="71">
        <f t="shared" si="1398"/>
        <v>3842824</v>
      </c>
      <c r="BR213" s="51" t="str">
        <f t="shared" si="1399"/>
        <v/>
      </c>
      <c r="BS213" s="69" t="str">
        <f t="shared" si="40"/>
        <v/>
      </c>
      <c r="BT213" s="51"/>
      <c r="BU213" s="68" t="str">
        <f t="shared" si="1400"/>
        <v/>
      </c>
      <c r="BV213" s="68" t="str">
        <f t="shared" si="1401"/>
        <v/>
      </c>
      <c r="BW213" s="65">
        <f t="shared" si="1402"/>
        <v>33763770</v>
      </c>
      <c r="BX213" s="68" t="str">
        <f t="shared" si="1403"/>
        <v/>
      </c>
      <c r="BY213" s="67" t="str">
        <f t="shared" si="44"/>
        <v/>
      </c>
      <c r="BZ213" s="68"/>
      <c r="CA213" s="65" t="str">
        <f t="shared" si="45"/>
        <v/>
      </c>
      <c r="CB213" s="67" t="str">
        <f t="shared" si="46"/>
        <v/>
      </c>
      <c r="CC213" s="67">
        <f t="shared" si="47"/>
        <v>17599423</v>
      </c>
      <c r="CD213" s="67" t="str">
        <f t="shared" si="48"/>
        <v/>
      </c>
      <c r="CE213" s="67" t="str">
        <f t="shared" si="49"/>
        <v/>
      </c>
      <c r="CF213" s="68"/>
      <c r="CG213" s="68" t="str">
        <f t="shared" si="1404"/>
        <v/>
      </c>
      <c r="CH213" s="68" t="str">
        <f t="shared" si="1405"/>
        <v/>
      </c>
      <c r="CI213" s="65">
        <f t="shared" si="1406"/>
        <v>33808753</v>
      </c>
      <c r="CJ213" s="68" t="str">
        <f t="shared" si="1407"/>
        <v/>
      </c>
      <c r="CK213" s="67" t="str">
        <f t="shared" si="54"/>
        <v/>
      </c>
      <c r="CL213" s="68"/>
      <c r="CM213" s="68" t="str">
        <f t="shared" si="1408"/>
        <v/>
      </c>
      <c r="CN213" s="68" t="str">
        <f t="shared" si="1409"/>
        <v/>
      </c>
      <c r="CO213" s="65">
        <f t="shared" si="1410"/>
        <v>23761804</v>
      </c>
      <c r="CP213" s="68" t="str">
        <f t="shared" si="1411"/>
        <v/>
      </c>
      <c r="CQ213" s="67" t="str">
        <f t="shared" si="59"/>
        <v/>
      </c>
      <c r="CR213" s="68"/>
      <c r="CS213" s="68" t="str">
        <f t="shared" si="1412"/>
        <v/>
      </c>
      <c r="CT213" s="68" t="str">
        <f t="shared" si="1413"/>
        <v/>
      </c>
      <c r="CU213" s="65">
        <f t="shared" si="1414"/>
        <v>1996243</v>
      </c>
      <c r="CV213" s="68" t="str">
        <f t="shared" si="1415"/>
        <v/>
      </c>
      <c r="CW213" s="67" t="str">
        <f t="shared" si="64"/>
        <v/>
      </c>
      <c r="CX213" s="68"/>
      <c r="CY213" s="68" t="str">
        <f t="shared" si="1416"/>
        <v/>
      </c>
      <c r="CZ213" s="68" t="str">
        <f t="shared" si="1417"/>
        <v/>
      </c>
      <c r="DA213" s="65">
        <f t="shared" si="1418"/>
        <v>4990623</v>
      </c>
      <c r="DB213" s="68" t="str">
        <f t="shared" si="1419"/>
        <v/>
      </c>
      <c r="DC213" s="67" t="str">
        <f t="shared" si="69"/>
        <v/>
      </c>
      <c r="DD213" s="68"/>
      <c r="DE213" s="68" t="str">
        <f t="shared" si="1420"/>
        <v/>
      </c>
      <c r="DF213" s="51" t="str">
        <f t="shared" si="1421"/>
        <v/>
      </c>
      <c r="DG213" s="65">
        <f t="shared" si="1422"/>
        <v>2267704</v>
      </c>
      <c r="DH213" s="51" t="str">
        <f t="shared" si="1423"/>
        <v/>
      </c>
      <c r="DI213" s="69" t="str">
        <f t="shared" si="74"/>
        <v/>
      </c>
      <c r="DJ213" s="51"/>
      <c r="DK213" s="51" t="str">
        <f t="shared" si="1424"/>
        <v/>
      </c>
      <c r="DL213" s="51" t="str">
        <f t="shared" si="1425"/>
        <v/>
      </c>
      <c r="DM213" s="65">
        <f t="shared" si="1426"/>
        <v>792379</v>
      </c>
      <c r="DN213" s="51" t="str">
        <f t="shared" si="1427"/>
        <v/>
      </c>
      <c r="DO213" s="69" t="str">
        <f t="shared" si="79"/>
        <v/>
      </c>
      <c r="DP213" s="51"/>
      <c r="DQ213" s="51"/>
      <c r="DR213" s="51"/>
      <c r="DS213" s="51"/>
      <c r="DT213" s="51"/>
      <c r="DU213" s="181"/>
    </row>
    <row r="214" spans="1:125" ht="15" x14ac:dyDescent="0.25">
      <c r="A214" s="50">
        <v>2017</v>
      </c>
      <c r="B214" s="51" t="s">
        <v>728</v>
      </c>
      <c r="C214" s="50" t="s">
        <v>465</v>
      </c>
      <c r="D214" s="53" t="s">
        <v>729</v>
      </c>
      <c r="E214" s="50" t="s">
        <v>68</v>
      </c>
      <c r="F214" s="54">
        <v>3636386</v>
      </c>
      <c r="G214" s="54">
        <v>17287751</v>
      </c>
      <c r="H214" s="54">
        <v>3362548</v>
      </c>
      <c r="I214" s="55">
        <v>34366704</v>
      </c>
      <c r="J214" s="50"/>
      <c r="K214" s="50" t="s">
        <v>2032</v>
      </c>
      <c r="L214" s="58" t="s">
        <v>2032</v>
      </c>
      <c r="M214" s="58" t="s">
        <v>2032</v>
      </c>
      <c r="N214" s="58" t="s">
        <v>2032</v>
      </c>
      <c r="O214" s="58" t="s">
        <v>2032</v>
      </c>
      <c r="P214" s="59"/>
      <c r="Q214" s="60">
        <v>25816894</v>
      </c>
      <c r="R214" s="60">
        <v>2463919</v>
      </c>
      <c r="S214" s="60">
        <v>4427206</v>
      </c>
      <c r="T214" s="60">
        <v>1018614</v>
      </c>
      <c r="U214" s="60">
        <v>688538</v>
      </c>
      <c r="V214" s="79"/>
      <c r="W214" s="90">
        <f t="shared" si="857"/>
        <v>34415171</v>
      </c>
      <c r="X214" s="101">
        <v>18972487</v>
      </c>
      <c r="Y214" s="50"/>
      <c r="Z214" s="50"/>
      <c r="AA214" s="51" t="str">
        <f t="shared" si="1390"/>
        <v/>
      </c>
      <c r="AB214" s="68" t="str">
        <f t="shared" si="1391"/>
        <v/>
      </c>
      <c r="AC214" s="68" t="str">
        <f t="shared" si="1392"/>
        <v/>
      </c>
      <c r="AD214" s="68" t="str">
        <f t="shared" si="1393"/>
        <v/>
      </c>
      <c r="AE214" s="68" t="str">
        <f t="shared" si="1394"/>
        <v/>
      </c>
      <c r="AF214" s="68" t="str">
        <f t="shared" si="1395"/>
        <v/>
      </c>
      <c r="AG214" s="67" t="str">
        <f t="shared" si="7"/>
        <v/>
      </c>
      <c r="AH214" s="51"/>
      <c r="AI214" s="51" t="str">
        <f t="shared" si="8"/>
        <v/>
      </c>
      <c r="AJ214" s="68" t="str">
        <f t="shared" si="9"/>
        <v/>
      </c>
      <c r="AK214" s="68" t="str">
        <f t="shared" si="10"/>
        <v/>
      </c>
      <c r="AL214" s="68" t="str">
        <f t="shared" si="11"/>
        <v/>
      </c>
      <c r="AM214" s="68" t="str">
        <f t="shared" si="12"/>
        <v/>
      </c>
      <c r="AN214" s="68" t="str">
        <f t="shared" si="13"/>
        <v/>
      </c>
      <c r="AO214" s="67" t="str">
        <f t="shared" si="14"/>
        <v/>
      </c>
      <c r="AP214" s="51"/>
      <c r="AQ214" s="51" t="str">
        <f t="shared" si="15"/>
        <v/>
      </c>
      <c r="AR214" s="68" t="str">
        <f t="shared" si="16"/>
        <v/>
      </c>
      <c r="AS214" s="68" t="str">
        <f t="shared" si="17"/>
        <v/>
      </c>
      <c r="AT214" s="68" t="str">
        <f t="shared" si="18"/>
        <v/>
      </c>
      <c r="AU214" s="68" t="str">
        <f t="shared" si="19"/>
        <v/>
      </c>
      <c r="AV214" s="68" t="str">
        <f t="shared" si="20"/>
        <v/>
      </c>
      <c r="AW214" s="67" t="str">
        <f t="shared" si="21"/>
        <v/>
      </c>
      <c r="AX214" s="51"/>
      <c r="AY214" s="80">
        <f t="shared" si="22"/>
        <v>3636386</v>
      </c>
      <c r="AZ214" s="68">
        <f t="shared" si="23"/>
        <v>34366704</v>
      </c>
      <c r="BA214" s="68">
        <f t="shared" si="24"/>
        <v>25816894</v>
      </c>
      <c r="BB214" s="68">
        <f t="shared" si="25"/>
        <v>2463919</v>
      </c>
      <c r="BC214" s="68">
        <f t="shared" si="26"/>
        <v>4427206</v>
      </c>
      <c r="BD214" s="68">
        <f t="shared" si="27"/>
        <v>1707152</v>
      </c>
      <c r="BE214" s="68">
        <f t="shared" si="28"/>
        <v>18972487</v>
      </c>
      <c r="BF214" s="51"/>
      <c r="BG214" s="69" t="str">
        <f t="shared" si="29"/>
        <v/>
      </c>
      <c r="BH214" s="67" t="str">
        <f t="shared" si="30"/>
        <v/>
      </c>
      <c r="BI214" s="67" t="str">
        <f t="shared" si="31"/>
        <v/>
      </c>
      <c r="BJ214" s="67" t="str">
        <f t="shared" si="32"/>
        <v/>
      </c>
      <c r="BK214" s="67" t="str">
        <f t="shared" si="33"/>
        <v/>
      </c>
      <c r="BL214" s="67" t="str">
        <f t="shared" si="34"/>
        <v/>
      </c>
      <c r="BM214" s="65" t="str">
        <f t="shared" si="35"/>
        <v/>
      </c>
      <c r="BN214" s="51"/>
      <c r="BO214" s="51" t="str">
        <f t="shared" si="1396"/>
        <v/>
      </c>
      <c r="BP214" s="51" t="str">
        <f t="shared" si="1397"/>
        <v/>
      </c>
      <c r="BQ214" s="51" t="str">
        <f t="shared" si="1398"/>
        <v/>
      </c>
      <c r="BR214" s="71">
        <f t="shared" si="1399"/>
        <v>3636386</v>
      </c>
      <c r="BS214" s="69" t="str">
        <f t="shared" si="40"/>
        <v/>
      </c>
      <c r="BT214" s="51"/>
      <c r="BU214" s="68" t="str">
        <f t="shared" si="1400"/>
        <v/>
      </c>
      <c r="BV214" s="68" t="str">
        <f t="shared" si="1401"/>
        <v/>
      </c>
      <c r="BW214" s="68" t="str">
        <f t="shared" si="1402"/>
        <v/>
      </c>
      <c r="BX214" s="65">
        <f t="shared" si="1403"/>
        <v>34366704</v>
      </c>
      <c r="BY214" s="67" t="str">
        <f t="shared" si="44"/>
        <v/>
      </c>
      <c r="BZ214" s="68"/>
      <c r="CA214" s="65" t="str">
        <f t="shared" si="45"/>
        <v/>
      </c>
      <c r="CB214" s="67" t="str">
        <f t="shared" si="46"/>
        <v/>
      </c>
      <c r="CC214" s="67" t="str">
        <f t="shared" si="47"/>
        <v/>
      </c>
      <c r="CD214" s="67">
        <f t="shared" si="48"/>
        <v>18972487</v>
      </c>
      <c r="CE214" s="67" t="str">
        <f t="shared" si="49"/>
        <v/>
      </c>
      <c r="CF214" s="68"/>
      <c r="CG214" s="68" t="str">
        <f t="shared" si="1404"/>
        <v/>
      </c>
      <c r="CH214" s="68" t="str">
        <f t="shared" si="1405"/>
        <v/>
      </c>
      <c r="CI214" s="68" t="str">
        <f t="shared" si="1406"/>
        <v/>
      </c>
      <c r="CJ214" s="65">
        <f t="shared" si="1407"/>
        <v>34415171</v>
      </c>
      <c r="CK214" s="67" t="str">
        <f t="shared" si="54"/>
        <v/>
      </c>
      <c r="CL214" s="68"/>
      <c r="CM214" s="68" t="str">
        <f t="shared" si="1408"/>
        <v/>
      </c>
      <c r="CN214" s="68" t="str">
        <f t="shared" si="1409"/>
        <v/>
      </c>
      <c r="CO214" s="68" t="str">
        <f t="shared" si="1410"/>
        <v/>
      </c>
      <c r="CP214" s="65">
        <f t="shared" si="1411"/>
        <v>25816894</v>
      </c>
      <c r="CQ214" s="67" t="str">
        <f t="shared" si="59"/>
        <v/>
      </c>
      <c r="CR214" s="68"/>
      <c r="CS214" s="68" t="str">
        <f t="shared" si="1412"/>
        <v/>
      </c>
      <c r="CT214" s="68" t="str">
        <f t="shared" si="1413"/>
        <v/>
      </c>
      <c r="CU214" s="68" t="str">
        <f t="shared" si="1414"/>
        <v/>
      </c>
      <c r="CV214" s="65">
        <f t="shared" si="1415"/>
        <v>2463919</v>
      </c>
      <c r="CW214" s="67" t="str">
        <f t="shared" si="64"/>
        <v/>
      </c>
      <c r="CX214" s="68"/>
      <c r="CY214" s="68" t="str">
        <f t="shared" si="1416"/>
        <v/>
      </c>
      <c r="CZ214" s="68" t="str">
        <f t="shared" si="1417"/>
        <v/>
      </c>
      <c r="DA214" s="68" t="str">
        <f t="shared" si="1418"/>
        <v/>
      </c>
      <c r="DB214" s="65">
        <f t="shared" si="1419"/>
        <v>4427206</v>
      </c>
      <c r="DC214" s="67" t="str">
        <f t="shared" si="69"/>
        <v/>
      </c>
      <c r="DD214" s="68"/>
      <c r="DE214" s="68" t="str">
        <f t="shared" si="1420"/>
        <v/>
      </c>
      <c r="DF214" s="51" t="str">
        <f t="shared" si="1421"/>
        <v/>
      </c>
      <c r="DG214" s="51" t="str">
        <f t="shared" si="1422"/>
        <v/>
      </c>
      <c r="DH214" s="65">
        <f t="shared" si="1423"/>
        <v>1018614</v>
      </c>
      <c r="DI214" s="69" t="str">
        <f t="shared" si="74"/>
        <v/>
      </c>
      <c r="DJ214" s="51"/>
      <c r="DK214" s="51" t="str">
        <f t="shared" si="1424"/>
        <v/>
      </c>
      <c r="DL214" s="51" t="str">
        <f t="shared" si="1425"/>
        <v/>
      </c>
      <c r="DM214" s="51" t="str">
        <f t="shared" si="1426"/>
        <v/>
      </c>
      <c r="DN214" s="65">
        <f t="shared" si="1427"/>
        <v>688538</v>
      </c>
      <c r="DO214" s="69" t="str">
        <f t="shared" si="79"/>
        <v/>
      </c>
      <c r="DP214" s="51"/>
      <c r="DQ214" s="51"/>
      <c r="DR214" s="51"/>
      <c r="DS214" s="51"/>
      <c r="DT214" s="51"/>
      <c r="DU214" s="181"/>
    </row>
    <row r="215" spans="1:125" ht="15" x14ac:dyDescent="0.25">
      <c r="A215" s="56">
        <v>2018</v>
      </c>
      <c r="B215" s="51" t="s">
        <v>728</v>
      </c>
      <c r="C215" s="50" t="s">
        <v>465</v>
      </c>
      <c r="D215" s="53" t="s">
        <v>729</v>
      </c>
      <c r="E215" s="50" t="s">
        <v>68</v>
      </c>
      <c r="F215" s="89">
        <v>3564333</v>
      </c>
      <c r="G215" s="89">
        <v>17138216</v>
      </c>
      <c r="H215" s="89">
        <v>3523215</v>
      </c>
      <c r="I215" s="90">
        <v>35451451</v>
      </c>
      <c r="J215" s="50"/>
      <c r="K215" s="50" t="s">
        <v>2032</v>
      </c>
      <c r="L215" s="58"/>
      <c r="M215" s="58"/>
      <c r="N215" s="58"/>
      <c r="O215" s="58"/>
      <c r="P215" s="91"/>
      <c r="Q215" s="92">
        <v>26113026</v>
      </c>
      <c r="R215" s="92">
        <v>2664464</v>
      </c>
      <c r="S215" s="92">
        <v>5412488</v>
      </c>
      <c r="T215" s="92">
        <v>1303972</v>
      </c>
      <c r="U215" s="94"/>
      <c r="V215" s="94"/>
      <c r="W215" s="90">
        <f t="shared" si="857"/>
        <v>35493950</v>
      </c>
      <c r="X215" s="90">
        <v>2812612</v>
      </c>
      <c r="Y215" s="50"/>
      <c r="Z215" s="50"/>
      <c r="AA215" s="51"/>
      <c r="AB215" s="68"/>
      <c r="AC215" s="68"/>
      <c r="AD215" s="68"/>
      <c r="AE215" s="68"/>
      <c r="AF215" s="68"/>
      <c r="AG215" s="67" t="str">
        <f t="shared" si="7"/>
        <v/>
      </c>
      <c r="AH215" s="51"/>
      <c r="AI215" s="51" t="str">
        <f t="shared" si="8"/>
        <v/>
      </c>
      <c r="AJ215" s="68" t="str">
        <f t="shared" si="9"/>
        <v/>
      </c>
      <c r="AK215" s="68" t="str">
        <f t="shared" si="10"/>
        <v/>
      </c>
      <c r="AL215" s="68" t="str">
        <f t="shared" si="11"/>
        <v/>
      </c>
      <c r="AM215" s="68" t="str">
        <f t="shared" si="12"/>
        <v/>
      </c>
      <c r="AN215" s="68" t="str">
        <f t="shared" si="13"/>
        <v/>
      </c>
      <c r="AO215" s="67" t="str">
        <f t="shared" si="14"/>
        <v/>
      </c>
      <c r="AP215" s="51"/>
      <c r="AQ215" s="51" t="str">
        <f t="shared" si="15"/>
        <v/>
      </c>
      <c r="AR215" s="68" t="str">
        <f t="shared" si="16"/>
        <v/>
      </c>
      <c r="AS215" s="68" t="str">
        <f t="shared" si="17"/>
        <v/>
      </c>
      <c r="AT215" s="68" t="str">
        <f t="shared" si="18"/>
        <v/>
      </c>
      <c r="AU215" s="68" t="str">
        <f t="shared" si="19"/>
        <v/>
      </c>
      <c r="AV215" s="68" t="str">
        <f t="shared" si="20"/>
        <v/>
      </c>
      <c r="AW215" s="67" t="str">
        <f t="shared" si="21"/>
        <v/>
      </c>
      <c r="AX215" s="51"/>
      <c r="AY215" s="51" t="str">
        <f t="shared" si="22"/>
        <v/>
      </c>
      <c r="AZ215" s="68" t="str">
        <f t="shared" si="23"/>
        <v/>
      </c>
      <c r="BA215" s="68" t="str">
        <f t="shared" si="24"/>
        <v/>
      </c>
      <c r="BB215" s="68" t="str">
        <f t="shared" si="25"/>
        <v/>
      </c>
      <c r="BC215" s="68" t="str">
        <f t="shared" si="26"/>
        <v/>
      </c>
      <c r="BD215" s="68" t="str">
        <f t="shared" si="27"/>
        <v/>
      </c>
      <c r="BE215" s="68" t="str">
        <f t="shared" si="28"/>
        <v/>
      </c>
      <c r="BF215" s="51"/>
      <c r="BG215" s="96">
        <f t="shared" si="29"/>
        <v>3564333</v>
      </c>
      <c r="BH215" s="67">
        <f t="shared" si="30"/>
        <v>35451451</v>
      </c>
      <c r="BI215" s="67">
        <f t="shared" si="31"/>
        <v>26113026</v>
      </c>
      <c r="BJ215" s="67">
        <f t="shared" si="32"/>
        <v>2664464</v>
      </c>
      <c r="BK215" s="67">
        <f t="shared" si="33"/>
        <v>5412488</v>
      </c>
      <c r="BL215" s="67">
        <f t="shared" si="34"/>
        <v>1303972</v>
      </c>
      <c r="BM215" s="65">
        <f t="shared" si="35"/>
        <v>2812612</v>
      </c>
      <c r="BN215" s="70"/>
      <c r="BO215" s="70"/>
      <c r="BP215" s="51"/>
      <c r="BQ215" s="51"/>
      <c r="BR215" s="51"/>
      <c r="BS215" s="96">
        <f t="shared" si="40"/>
        <v>3564333</v>
      </c>
      <c r="BT215" s="70"/>
      <c r="BU215" s="65"/>
      <c r="BV215" s="68"/>
      <c r="BW215" s="68"/>
      <c r="BX215" s="68"/>
      <c r="BY215" s="67">
        <f t="shared" si="44"/>
        <v>35451451</v>
      </c>
      <c r="BZ215" s="65"/>
      <c r="CA215" s="65" t="str">
        <f t="shared" si="45"/>
        <v/>
      </c>
      <c r="CB215" s="67" t="str">
        <f t="shared" si="46"/>
        <v/>
      </c>
      <c r="CC215" s="67" t="str">
        <f t="shared" si="47"/>
        <v/>
      </c>
      <c r="CD215" s="67" t="str">
        <f t="shared" si="48"/>
        <v/>
      </c>
      <c r="CE215" s="67">
        <f t="shared" si="49"/>
        <v>2812612</v>
      </c>
      <c r="CF215" s="65"/>
      <c r="CG215" s="65"/>
      <c r="CH215" s="68"/>
      <c r="CI215" s="68"/>
      <c r="CJ215" s="68"/>
      <c r="CK215" s="67">
        <f t="shared" si="54"/>
        <v>35493950</v>
      </c>
      <c r="CL215" s="65"/>
      <c r="CM215" s="65"/>
      <c r="CN215" s="68"/>
      <c r="CO215" s="68"/>
      <c r="CP215" s="68"/>
      <c r="CQ215" s="67">
        <f t="shared" si="59"/>
        <v>26113026</v>
      </c>
      <c r="CR215" s="65"/>
      <c r="CS215" s="65"/>
      <c r="CT215" s="68"/>
      <c r="CU215" s="68"/>
      <c r="CV215" s="68"/>
      <c r="CW215" s="67">
        <f t="shared" si="64"/>
        <v>2664464</v>
      </c>
      <c r="CX215" s="65"/>
      <c r="CY215" s="65"/>
      <c r="CZ215" s="68"/>
      <c r="DA215" s="68"/>
      <c r="DB215" s="68"/>
      <c r="DC215" s="67">
        <f t="shared" si="69"/>
        <v>5412488</v>
      </c>
      <c r="DD215" s="65"/>
      <c r="DE215" s="65"/>
      <c r="DF215" s="51"/>
      <c r="DG215" s="51"/>
      <c r="DH215" s="51"/>
      <c r="DI215" s="67">
        <f t="shared" si="74"/>
        <v>1303972</v>
      </c>
      <c r="DJ215" s="70"/>
      <c r="DK215" s="70"/>
      <c r="DL215" s="51"/>
      <c r="DM215" s="51"/>
      <c r="DN215" s="51"/>
      <c r="DO215" s="67">
        <f t="shared" si="79"/>
        <v>26113026</v>
      </c>
      <c r="DP215" s="51"/>
      <c r="DQ215" s="51"/>
      <c r="DR215" s="51"/>
      <c r="DS215" s="51"/>
      <c r="DT215" s="51"/>
      <c r="DU215" s="181"/>
    </row>
    <row r="216" spans="1:125" ht="15" x14ac:dyDescent="0.25">
      <c r="A216" s="50"/>
      <c r="B216" s="51"/>
      <c r="C216" s="50"/>
      <c r="D216" s="53"/>
      <c r="E216" s="50"/>
      <c r="F216" s="54"/>
      <c r="G216" s="54"/>
      <c r="H216" s="54"/>
      <c r="I216" s="55"/>
      <c r="J216" s="50"/>
      <c r="K216" s="50" t="s">
        <v>2032</v>
      </c>
      <c r="L216" s="58"/>
      <c r="M216" s="58"/>
      <c r="N216" s="58"/>
      <c r="O216" s="58"/>
      <c r="P216" s="59"/>
      <c r="Q216" s="60"/>
      <c r="R216" s="60"/>
      <c r="S216" s="60"/>
      <c r="T216" s="60"/>
      <c r="U216" s="60"/>
      <c r="V216" s="79"/>
      <c r="W216" s="90">
        <f t="shared" si="857"/>
        <v>0</v>
      </c>
      <c r="X216" s="101"/>
      <c r="Y216" s="50"/>
      <c r="Z216" s="50"/>
      <c r="AA216" s="51"/>
      <c r="AB216" s="68"/>
      <c r="AC216" s="68"/>
      <c r="AD216" s="68"/>
      <c r="AE216" s="68"/>
      <c r="AF216" s="68"/>
      <c r="AG216" s="67" t="str">
        <f t="shared" si="7"/>
        <v/>
      </c>
      <c r="AH216" s="51"/>
      <c r="AI216" s="51" t="str">
        <f t="shared" si="8"/>
        <v/>
      </c>
      <c r="AJ216" s="68" t="str">
        <f t="shared" si="9"/>
        <v/>
      </c>
      <c r="AK216" s="68" t="str">
        <f t="shared" si="10"/>
        <v/>
      </c>
      <c r="AL216" s="68" t="str">
        <f t="shared" si="11"/>
        <v/>
      </c>
      <c r="AM216" s="68" t="str">
        <f t="shared" si="12"/>
        <v/>
      </c>
      <c r="AN216" s="68" t="str">
        <f t="shared" si="13"/>
        <v/>
      </c>
      <c r="AO216" s="67" t="str">
        <f t="shared" si="14"/>
        <v/>
      </c>
      <c r="AP216" s="51"/>
      <c r="AQ216" s="51" t="str">
        <f t="shared" si="15"/>
        <v/>
      </c>
      <c r="AR216" s="68" t="str">
        <f t="shared" si="16"/>
        <v/>
      </c>
      <c r="AS216" s="68" t="str">
        <f t="shared" si="17"/>
        <v/>
      </c>
      <c r="AT216" s="68" t="str">
        <f t="shared" si="18"/>
        <v/>
      </c>
      <c r="AU216" s="68" t="str">
        <f t="shared" si="19"/>
        <v/>
      </c>
      <c r="AV216" s="68" t="str">
        <f t="shared" si="20"/>
        <v/>
      </c>
      <c r="AW216" s="67" t="str">
        <f t="shared" si="21"/>
        <v/>
      </c>
      <c r="AX216" s="51"/>
      <c r="AY216" s="51" t="str">
        <f t="shared" si="22"/>
        <v/>
      </c>
      <c r="AZ216" s="68" t="str">
        <f t="shared" si="23"/>
        <v/>
      </c>
      <c r="BA216" s="68" t="str">
        <f t="shared" si="24"/>
        <v/>
      </c>
      <c r="BB216" s="68" t="str">
        <f t="shared" si="25"/>
        <v/>
      </c>
      <c r="BC216" s="68" t="str">
        <f t="shared" si="26"/>
        <v/>
      </c>
      <c r="BD216" s="68" t="str">
        <f t="shared" si="27"/>
        <v/>
      </c>
      <c r="BE216" s="68" t="str">
        <f t="shared" si="28"/>
        <v/>
      </c>
      <c r="BF216" s="51"/>
      <c r="BG216" s="69" t="str">
        <f t="shared" si="29"/>
        <v/>
      </c>
      <c r="BH216" s="67" t="str">
        <f t="shared" si="30"/>
        <v/>
      </c>
      <c r="BI216" s="67" t="str">
        <f t="shared" si="31"/>
        <v/>
      </c>
      <c r="BJ216" s="67" t="str">
        <f t="shared" si="32"/>
        <v/>
      </c>
      <c r="BK216" s="67" t="str">
        <f t="shared" si="33"/>
        <v/>
      </c>
      <c r="BL216" s="67" t="str">
        <f t="shared" si="34"/>
        <v/>
      </c>
      <c r="BM216" s="65" t="str">
        <f t="shared" si="35"/>
        <v/>
      </c>
      <c r="BN216" s="70"/>
      <c r="BO216" s="70"/>
      <c r="BP216" s="51"/>
      <c r="BQ216" s="51"/>
      <c r="BR216" s="51"/>
      <c r="BS216" s="69" t="str">
        <f t="shared" si="40"/>
        <v/>
      </c>
      <c r="BT216" s="70"/>
      <c r="BU216" s="65"/>
      <c r="BV216" s="68"/>
      <c r="BW216" s="68"/>
      <c r="BX216" s="68"/>
      <c r="BY216" s="67" t="str">
        <f t="shared" si="44"/>
        <v/>
      </c>
      <c r="BZ216" s="65"/>
      <c r="CA216" s="65" t="str">
        <f t="shared" si="45"/>
        <v/>
      </c>
      <c r="CB216" s="67" t="str">
        <f t="shared" si="46"/>
        <v/>
      </c>
      <c r="CC216" s="67" t="str">
        <f t="shared" si="47"/>
        <v/>
      </c>
      <c r="CD216" s="67" t="str">
        <f t="shared" si="48"/>
        <v/>
      </c>
      <c r="CE216" s="67" t="str">
        <f t="shared" si="49"/>
        <v/>
      </c>
      <c r="CF216" s="65"/>
      <c r="CG216" s="65"/>
      <c r="CH216" s="68"/>
      <c r="CI216" s="68"/>
      <c r="CJ216" s="68"/>
      <c r="CK216" s="67" t="str">
        <f t="shared" si="54"/>
        <v/>
      </c>
      <c r="CL216" s="65"/>
      <c r="CM216" s="65"/>
      <c r="CN216" s="68"/>
      <c r="CO216" s="68"/>
      <c r="CP216" s="68"/>
      <c r="CQ216" s="67" t="str">
        <f t="shared" si="59"/>
        <v/>
      </c>
      <c r="CR216" s="65"/>
      <c r="CS216" s="65"/>
      <c r="CT216" s="68"/>
      <c r="CU216" s="68"/>
      <c r="CV216" s="68"/>
      <c r="CW216" s="67" t="str">
        <f t="shared" si="64"/>
        <v/>
      </c>
      <c r="CX216" s="65"/>
      <c r="CY216" s="65"/>
      <c r="CZ216" s="68"/>
      <c r="DA216" s="68"/>
      <c r="DB216" s="68"/>
      <c r="DC216" s="67" t="str">
        <f t="shared" si="69"/>
        <v/>
      </c>
      <c r="DD216" s="65"/>
      <c r="DE216" s="65"/>
      <c r="DF216" s="51"/>
      <c r="DG216" s="51"/>
      <c r="DH216" s="51"/>
      <c r="DI216" s="69" t="str">
        <f t="shared" si="74"/>
        <v/>
      </c>
      <c r="DJ216" s="70"/>
      <c r="DK216" s="70"/>
      <c r="DL216" s="51"/>
      <c r="DM216" s="51"/>
      <c r="DN216" s="51"/>
      <c r="DO216" s="69" t="str">
        <f t="shared" si="79"/>
        <v/>
      </c>
      <c r="DP216" s="51"/>
      <c r="DQ216" s="51"/>
      <c r="DR216" s="51"/>
      <c r="DS216" s="51"/>
      <c r="DT216" s="51"/>
      <c r="DU216" s="181"/>
    </row>
    <row r="217" spans="1:125" ht="15" x14ac:dyDescent="0.25">
      <c r="A217" s="50">
        <v>2014</v>
      </c>
      <c r="B217" s="51" t="s">
        <v>771</v>
      </c>
      <c r="C217" s="50" t="s">
        <v>772</v>
      </c>
      <c r="D217" s="53" t="s">
        <v>422</v>
      </c>
      <c r="E217" s="50" t="s">
        <v>101</v>
      </c>
      <c r="F217" s="54">
        <v>4823320</v>
      </c>
      <c r="G217" s="54">
        <v>35019417</v>
      </c>
      <c r="H217" s="54">
        <v>3902106</v>
      </c>
      <c r="I217" s="55">
        <v>25618360</v>
      </c>
      <c r="J217" s="50"/>
      <c r="K217" s="50" t="s">
        <v>2032</v>
      </c>
      <c r="L217" s="58" t="s">
        <v>2032</v>
      </c>
      <c r="M217" s="58" t="s">
        <v>2032</v>
      </c>
      <c r="N217" s="58" t="s">
        <v>2032</v>
      </c>
      <c r="O217" s="58" t="s">
        <v>2032</v>
      </c>
      <c r="P217" s="59"/>
      <c r="Q217" s="60">
        <v>0</v>
      </c>
      <c r="R217" s="60">
        <v>16925213</v>
      </c>
      <c r="S217" s="60">
        <v>3325544</v>
      </c>
      <c r="T217" s="60">
        <v>3580919</v>
      </c>
      <c r="U217" s="60">
        <v>1786684</v>
      </c>
      <c r="V217" s="79"/>
      <c r="W217" s="90">
        <f t="shared" si="857"/>
        <v>25618360</v>
      </c>
      <c r="X217" s="101">
        <v>14722757</v>
      </c>
      <c r="Y217" s="50" t="s">
        <v>167</v>
      </c>
      <c r="Z217" s="50" t="s">
        <v>422</v>
      </c>
      <c r="AA217" s="51" t="str">
        <f t="shared" ref="AA217:AA220" si="1428">IF(A217 =2014,IF(Y217 ="",F217,""),"")</f>
        <v/>
      </c>
      <c r="AB217" s="68" t="str">
        <f t="shared" ref="AB217:AB220" si="1429">IF(A217 =2014,IF(Y217 ="",I217,""),"")</f>
        <v/>
      </c>
      <c r="AC217" s="68" t="str">
        <f t="shared" ref="AC217:AC220" si="1430">IF(A217 =2014,IF(Y217 ="",Q217,""),"")</f>
        <v/>
      </c>
      <c r="AD217" s="68" t="str">
        <f t="shared" ref="AD217:AD220" si="1431">IF(A217 =2014,IF(Y217 ="",R217,""),"")</f>
        <v/>
      </c>
      <c r="AE217" s="68" t="str">
        <f t="shared" ref="AE217:AE220" si="1432">IF(A217 =2014,IF(Y217 ="",S217,""),"")</f>
        <v/>
      </c>
      <c r="AF217" s="68" t="str">
        <f t="shared" ref="AF217:AF220" si="1433">IF(A217 =2014,IF(Y217 ="",T217+U217,""),"")</f>
        <v/>
      </c>
      <c r="AG217" s="67" t="str">
        <f t="shared" si="7"/>
        <v/>
      </c>
      <c r="AH217" s="51"/>
      <c r="AI217" s="51" t="str">
        <f t="shared" si="8"/>
        <v/>
      </c>
      <c r="AJ217" s="68" t="str">
        <f t="shared" si="9"/>
        <v/>
      </c>
      <c r="AK217" s="68" t="str">
        <f t="shared" si="10"/>
        <v/>
      </c>
      <c r="AL217" s="68" t="str">
        <f t="shared" si="11"/>
        <v/>
      </c>
      <c r="AM217" s="68" t="str">
        <f t="shared" si="12"/>
        <v/>
      </c>
      <c r="AN217" s="68" t="str">
        <f t="shared" si="13"/>
        <v/>
      </c>
      <c r="AO217" s="67" t="str">
        <f t="shared" si="14"/>
        <v/>
      </c>
      <c r="AP217" s="51"/>
      <c r="AQ217" s="51" t="str">
        <f t="shared" si="15"/>
        <v/>
      </c>
      <c r="AR217" s="68" t="str">
        <f t="shared" si="16"/>
        <v/>
      </c>
      <c r="AS217" s="68" t="str">
        <f t="shared" si="17"/>
        <v/>
      </c>
      <c r="AT217" s="68" t="str">
        <f t="shared" si="18"/>
        <v/>
      </c>
      <c r="AU217" s="68" t="str">
        <f t="shared" si="19"/>
        <v/>
      </c>
      <c r="AV217" s="68" t="str">
        <f t="shared" si="20"/>
        <v/>
      </c>
      <c r="AW217" s="67" t="str">
        <f t="shared" si="21"/>
        <v/>
      </c>
      <c r="AX217" s="51"/>
      <c r="AY217" s="51" t="str">
        <f t="shared" si="22"/>
        <v/>
      </c>
      <c r="AZ217" s="68" t="str">
        <f t="shared" si="23"/>
        <v/>
      </c>
      <c r="BA217" s="68" t="str">
        <f t="shared" si="24"/>
        <v/>
      </c>
      <c r="BB217" s="68" t="str">
        <f t="shared" si="25"/>
        <v/>
      </c>
      <c r="BC217" s="68" t="str">
        <f t="shared" si="26"/>
        <v/>
      </c>
      <c r="BD217" s="68" t="str">
        <f t="shared" si="27"/>
        <v/>
      </c>
      <c r="BE217" s="68" t="str">
        <f t="shared" si="28"/>
        <v/>
      </c>
      <c r="BF217" s="51"/>
      <c r="BG217" s="69" t="str">
        <f t="shared" si="29"/>
        <v/>
      </c>
      <c r="BH217" s="67" t="str">
        <f t="shared" si="30"/>
        <v/>
      </c>
      <c r="BI217" s="67" t="str">
        <f t="shared" si="31"/>
        <v/>
      </c>
      <c r="BJ217" s="67" t="str">
        <f t="shared" si="32"/>
        <v/>
      </c>
      <c r="BK217" s="67" t="str">
        <f t="shared" si="33"/>
        <v/>
      </c>
      <c r="BL217" s="67" t="str">
        <f t="shared" si="34"/>
        <v/>
      </c>
      <c r="BM217" s="65" t="str">
        <f t="shared" si="35"/>
        <v/>
      </c>
      <c r="BN217" s="70"/>
      <c r="BO217" s="71">
        <f t="shared" ref="BO217:BO220" si="1434">IF(A217 =2014,F217,"")</f>
        <v>4823320</v>
      </c>
      <c r="BP217" s="51" t="str">
        <f t="shared" ref="BP217:BP220" si="1435">IF(A217 =2015,F217,"")</f>
        <v/>
      </c>
      <c r="BQ217" s="51" t="str">
        <f t="shared" ref="BQ217:BQ220" si="1436">IF(A217 =2016,F217,"")</f>
        <v/>
      </c>
      <c r="BR217" s="51" t="str">
        <f t="shared" ref="BR217:BR220" si="1437">IF(A217 =2017,F217,"")</f>
        <v/>
      </c>
      <c r="BS217" s="69" t="str">
        <f t="shared" si="40"/>
        <v/>
      </c>
      <c r="BT217" s="70"/>
      <c r="BU217" s="65">
        <f t="shared" ref="BU217:BU220" si="1438">IF(A217 =2014,I217,"")</f>
        <v>25618360</v>
      </c>
      <c r="BV217" s="68" t="str">
        <f t="shared" ref="BV217:BV220" si="1439">IF(A217 =2015,I217,"")</f>
        <v/>
      </c>
      <c r="BW217" s="68" t="str">
        <f t="shared" ref="BW217:BW220" si="1440">IF(A217 =2016,I217,"")</f>
        <v/>
      </c>
      <c r="BX217" s="68" t="str">
        <f t="shared" ref="BX217:BX220" si="1441">IF(A217 =2017,I217,"")</f>
        <v/>
      </c>
      <c r="BY217" s="67" t="str">
        <f t="shared" si="44"/>
        <v/>
      </c>
      <c r="BZ217" s="65"/>
      <c r="CA217" s="65">
        <f t="shared" si="45"/>
        <v>14722757</v>
      </c>
      <c r="CB217" s="67" t="str">
        <f t="shared" si="46"/>
        <v/>
      </c>
      <c r="CC217" s="67" t="str">
        <f t="shared" si="47"/>
        <v/>
      </c>
      <c r="CD217" s="67" t="str">
        <f t="shared" si="48"/>
        <v/>
      </c>
      <c r="CE217" s="67" t="str">
        <f t="shared" si="49"/>
        <v/>
      </c>
      <c r="CF217" s="65"/>
      <c r="CG217" s="65">
        <f t="shared" ref="CG217:CG220" si="1442">IF(A217 =2014,Q217+R217+S217+T217+U217,"")</f>
        <v>25618360</v>
      </c>
      <c r="CH217" s="68" t="str">
        <f t="shared" ref="CH217:CH220" si="1443">IF(A217 =2015,Q217+R217+S217+T217+U217,"")</f>
        <v/>
      </c>
      <c r="CI217" s="68" t="str">
        <f t="shared" ref="CI217:CI220" si="1444">IF(A217 =2016,Q217+R217+S217+T217+U217,"")</f>
        <v/>
      </c>
      <c r="CJ217" s="68" t="str">
        <f t="shared" ref="CJ217:CJ220" si="1445">IF(A217 =2017,Q217+R217+S217+T217+U217,"")</f>
        <v/>
      </c>
      <c r="CK217" s="67" t="str">
        <f t="shared" si="54"/>
        <v/>
      </c>
      <c r="CL217" s="65"/>
      <c r="CM217" s="65">
        <f t="shared" ref="CM217:CM220" si="1446">IF(A217 =2014,Q217,"")</f>
        <v>0</v>
      </c>
      <c r="CN217" s="68" t="str">
        <f t="shared" ref="CN217:CN220" si="1447">IF(A217 =2015,Q217,"")</f>
        <v/>
      </c>
      <c r="CO217" s="68" t="str">
        <f t="shared" ref="CO217:CO220" si="1448">IF(A217 =2016,Q217,"")</f>
        <v/>
      </c>
      <c r="CP217" s="68" t="str">
        <f t="shared" ref="CP217:CP220" si="1449">IF(A217 =2017,Q217,"")</f>
        <v/>
      </c>
      <c r="CQ217" s="67" t="str">
        <f t="shared" si="59"/>
        <v/>
      </c>
      <c r="CR217" s="65"/>
      <c r="CS217" s="65">
        <f t="shared" ref="CS217:CS220" si="1450">IF(A217 =2014,R217,"")</f>
        <v>16925213</v>
      </c>
      <c r="CT217" s="68" t="str">
        <f t="shared" ref="CT217:CT220" si="1451">IF(A217 =2015,R217,"")</f>
        <v/>
      </c>
      <c r="CU217" s="68" t="str">
        <f t="shared" ref="CU217:CU220" si="1452">IF(A217 =2016,R217,"")</f>
        <v/>
      </c>
      <c r="CV217" s="68" t="str">
        <f t="shared" ref="CV217:CV220" si="1453">IF(A217 =2017,R217,"")</f>
        <v/>
      </c>
      <c r="CW217" s="67" t="str">
        <f t="shared" si="64"/>
        <v/>
      </c>
      <c r="CX217" s="65"/>
      <c r="CY217" s="65">
        <f t="shared" ref="CY217:CY220" si="1454">IF(A217 =2014,S217,"")</f>
        <v>3325544</v>
      </c>
      <c r="CZ217" s="68" t="str">
        <f t="shared" ref="CZ217:CZ220" si="1455">IF(A217 =2015,S217,"")</f>
        <v/>
      </c>
      <c r="DA217" s="68" t="str">
        <f t="shared" ref="DA217:DA220" si="1456">IF(A217 =2016,S217,"")</f>
        <v/>
      </c>
      <c r="DB217" s="68" t="str">
        <f t="shared" ref="DB217:DB220" si="1457">IF(A217 =2017,S217,"")</f>
        <v/>
      </c>
      <c r="DC217" s="67" t="str">
        <f t="shared" si="69"/>
        <v/>
      </c>
      <c r="DD217" s="65"/>
      <c r="DE217" s="65">
        <f t="shared" ref="DE217:DE220" si="1458">IF(A217 =2014,T217,"")</f>
        <v>3580919</v>
      </c>
      <c r="DF217" s="51" t="str">
        <f t="shared" ref="DF217:DF220" si="1459">IF(A217 =2015,T217,"")</f>
        <v/>
      </c>
      <c r="DG217" s="51" t="str">
        <f t="shared" ref="DG217:DG220" si="1460">IF(A217 =2016,T217,"")</f>
        <v/>
      </c>
      <c r="DH217" s="51" t="str">
        <f t="shared" ref="DH217:DH220" si="1461">IF(A217 =2017,T217,"")</f>
        <v/>
      </c>
      <c r="DI217" s="69" t="str">
        <f t="shared" si="74"/>
        <v/>
      </c>
      <c r="DJ217" s="70"/>
      <c r="DK217" s="65">
        <f t="shared" ref="DK217:DK220" si="1462">IF(A217 =2014,U217,"")</f>
        <v>1786684</v>
      </c>
      <c r="DL217" s="51" t="str">
        <f t="shared" ref="DL217:DL220" si="1463">IF(A217 =2015,U217,"")</f>
        <v/>
      </c>
      <c r="DM217" s="51" t="str">
        <f t="shared" ref="DM217:DM220" si="1464">IF(A217 =2016,U217,"")</f>
        <v/>
      </c>
      <c r="DN217" s="51" t="str">
        <f t="shared" ref="DN217:DN220" si="1465">IF(A217 =2017,U217,"")</f>
        <v/>
      </c>
      <c r="DO217" s="69" t="str">
        <f t="shared" si="79"/>
        <v/>
      </c>
      <c r="DP217" s="51"/>
      <c r="DQ217" s="51"/>
      <c r="DR217" s="51"/>
      <c r="DS217" s="51"/>
      <c r="DT217" s="51"/>
      <c r="DU217" s="181"/>
    </row>
    <row r="218" spans="1:125" ht="15" x14ac:dyDescent="0.25">
      <c r="A218" s="50">
        <v>2015</v>
      </c>
      <c r="B218" s="51" t="s">
        <v>771</v>
      </c>
      <c r="C218" s="50" t="s">
        <v>772</v>
      </c>
      <c r="D218" s="53" t="s">
        <v>422</v>
      </c>
      <c r="E218" s="50" t="s">
        <v>101</v>
      </c>
      <c r="F218" s="54">
        <v>4827837</v>
      </c>
      <c r="G218" s="54">
        <v>35194621</v>
      </c>
      <c r="H218" s="54">
        <v>4161843</v>
      </c>
      <c r="I218" s="55">
        <v>27647835</v>
      </c>
      <c r="J218" s="50"/>
      <c r="K218" s="50" t="s">
        <v>2032</v>
      </c>
      <c r="L218" s="58" t="s">
        <v>2032</v>
      </c>
      <c r="M218" s="58" t="s">
        <v>2032</v>
      </c>
      <c r="N218" s="58" t="s">
        <v>2032</v>
      </c>
      <c r="O218" s="58" t="s">
        <v>2032</v>
      </c>
      <c r="P218" s="59"/>
      <c r="Q218" s="60">
        <v>0</v>
      </c>
      <c r="R218" s="60">
        <v>17613112</v>
      </c>
      <c r="S218" s="60">
        <v>3315354</v>
      </c>
      <c r="T218" s="60">
        <v>3985621</v>
      </c>
      <c r="U218" s="60">
        <v>2733748</v>
      </c>
      <c r="V218" s="79"/>
      <c r="W218" s="90">
        <f t="shared" si="857"/>
        <v>27647835</v>
      </c>
      <c r="X218" s="101">
        <v>10491642</v>
      </c>
      <c r="Y218" s="50" t="s">
        <v>167</v>
      </c>
      <c r="Z218" s="50"/>
      <c r="AA218" s="51" t="str">
        <f t="shared" si="1428"/>
        <v/>
      </c>
      <c r="AB218" s="68" t="str">
        <f t="shared" si="1429"/>
        <v/>
      </c>
      <c r="AC218" s="68" t="str">
        <f t="shared" si="1430"/>
        <v/>
      </c>
      <c r="AD218" s="68" t="str">
        <f t="shared" si="1431"/>
        <v/>
      </c>
      <c r="AE218" s="68" t="str">
        <f t="shared" si="1432"/>
        <v/>
      </c>
      <c r="AF218" s="68" t="str">
        <f t="shared" si="1433"/>
        <v/>
      </c>
      <c r="AG218" s="67" t="str">
        <f t="shared" si="7"/>
        <v/>
      </c>
      <c r="AH218" s="51"/>
      <c r="AI218" s="51" t="str">
        <f t="shared" si="8"/>
        <v/>
      </c>
      <c r="AJ218" s="68" t="str">
        <f t="shared" si="9"/>
        <v/>
      </c>
      <c r="AK218" s="68" t="str">
        <f t="shared" si="10"/>
        <v/>
      </c>
      <c r="AL218" s="68" t="str">
        <f t="shared" si="11"/>
        <v/>
      </c>
      <c r="AM218" s="68" t="str">
        <f t="shared" si="12"/>
        <v/>
      </c>
      <c r="AN218" s="68" t="str">
        <f t="shared" si="13"/>
        <v/>
      </c>
      <c r="AO218" s="67" t="str">
        <f t="shared" si="14"/>
        <v/>
      </c>
      <c r="AP218" s="51"/>
      <c r="AQ218" s="51" t="str">
        <f t="shared" si="15"/>
        <v/>
      </c>
      <c r="AR218" s="68" t="str">
        <f t="shared" si="16"/>
        <v/>
      </c>
      <c r="AS218" s="68" t="str">
        <f t="shared" si="17"/>
        <v/>
      </c>
      <c r="AT218" s="68" t="str">
        <f t="shared" si="18"/>
        <v/>
      </c>
      <c r="AU218" s="68" t="str">
        <f t="shared" si="19"/>
        <v/>
      </c>
      <c r="AV218" s="68" t="str">
        <f t="shared" si="20"/>
        <v/>
      </c>
      <c r="AW218" s="67" t="str">
        <f t="shared" si="21"/>
        <v/>
      </c>
      <c r="AX218" s="51"/>
      <c r="AY218" s="51" t="str">
        <f t="shared" si="22"/>
        <v/>
      </c>
      <c r="AZ218" s="68" t="str">
        <f t="shared" si="23"/>
        <v/>
      </c>
      <c r="BA218" s="68" t="str">
        <f t="shared" si="24"/>
        <v/>
      </c>
      <c r="BB218" s="68" t="str">
        <f t="shared" si="25"/>
        <v/>
      </c>
      <c r="BC218" s="68" t="str">
        <f t="shared" si="26"/>
        <v/>
      </c>
      <c r="BD218" s="68" t="str">
        <f t="shared" si="27"/>
        <v/>
      </c>
      <c r="BE218" s="68" t="str">
        <f t="shared" si="28"/>
        <v/>
      </c>
      <c r="BF218" s="51"/>
      <c r="BG218" s="69" t="str">
        <f t="shared" si="29"/>
        <v/>
      </c>
      <c r="BH218" s="67" t="str">
        <f t="shared" si="30"/>
        <v/>
      </c>
      <c r="BI218" s="67" t="str">
        <f t="shared" si="31"/>
        <v/>
      </c>
      <c r="BJ218" s="67" t="str">
        <f t="shared" si="32"/>
        <v/>
      </c>
      <c r="BK218" s="67" t="str">
        <f t="shared" si="33"/>
        <v/>
      </c>
      <c r="BL218" s="67" t="str">
        <f t="shared" si="34"/>
        <v/>
      </c>
      <c r="BM218" s="65" t="str">
        <f t="shared" si="35"/>
        <v/>
      </c>
      <c r="BN218" s="51"/>
      <c r="BO218" s="51" t="str">
        <f t="shared" si="1434"/>
        <v/>
      </c>
      <c r="BP218" s="71">
        <f t="shared" si="1435"/>
        <v>4827837</v>
      </c>
      <c r="BQ218" s="51" t="str">
        <f t="shared" si="1436"/>
        <v/>
      </c>
      <c r="BR218" s="51" t="str">
        <f t="shared" si="1437"/>
        <v/>
      </c>
      <c r="BS218" s="69" t="str">
        <f t="shared" si="40"/>
        <v/>
      </c>
      <c r="BT218" s="51"/>
      <c r="BU218" s="68" t="str">
        <f t="shared" si="1438"/>
        <v/>
      </c>
      <c r="BV218" s="65">
        <f t="shared" si="1439"/>
        <v>27647835</v>
      </c>
      <c r="BW218" s="68" t="str">
        <f t="shared" si="1440"/>
        <v/>
      </c>
      <c r="BX218" s="68" t="str">
        <f t="shared" si="1441"/>
        <v/>
      </c>
      <c r="BY218" s="67" t="str">
        <f t="shared" si="44"/>
        <v/>
      </c>
      <c r="BZ218" s="68"/>
      <c r="CA218" s="65" t="str">
        <f t="shared" si="45"/>
        <v/>
      </c>
      <c r="CB218" s="67">
        <f t="shared" si="46"/>
        <v>10491642</v>
      </c>
      <c r="CC218" s="67" t="str">
        <f t="shared" si="47"/>
        <v/>
      </c>
      <c r="CD218" s="67" t="str">
        <f t="shared" si="48"/>
        <v/>
      </c>
      <c r="CE218" s="67" t="str">
        <f t="shared" si="49"/>
        <v/>
      </c>
      <c r="CF218" s="68"/>
      <c r="CG218" s="68" t="str">
        <f t="shared" si="1442"/>
        <v/>
      </c>
      <c r="CH218" s="65">
        <f t="shared" si="1443"/>
        <v>27647835</v>
      </c>
      <c r="CI218" s="68" t="str">
        <f t="shared" si="1444"/>
        <v/>
      </c>
      <c r="CJ218" s="68" t="str">
        <f t="shared" si="1445"/>
        <v/>
      </c>
      <c r="CK218" s="67" t="str">
        <f t="shared" si="54"/>
        <v/>
      </c>
      <c r="CL218" s="68"/>
      <c r="CM218" s="68" t="str">
        <f t="shared" si="1446"/>
        <v/>
      </c>
      <c r="CN218" s="65">
        <f t="shared" si="1447"/>
        <v>0</v>
      </c>
      <c r="CO218" s="68" t="str">
        <f t="shared" si="1448"/>
        <v/>
      </c>
      <c r="CP218" s="68" t="str">
        <f t="shared" si="1449"/>
        <v/>
      </c>
      <c r="CQ218" s="67" t="str">
        <f t="shared" si="59"/>
        <v/>
      </c>
      <c r="CR218" s="68"/>
      <c r="CS218" s="68" t="str">
        <f t="shared" si="1450"/>
        <v/>
      </c>
      <c r="CT218" s="65">
        <f t="shared" si="1451"/>
        <v>17613112</v>
      </c>
      <c r="CU218" s="68" t="str">
        <f t="shared" si="1452"/>
        <v/>
      </c>
      <c r="CV218" s="68" t="str">
        <f t="shared" si="1453"/>
        <v/>
      </c>
      <c r="CW218" s="67" t="str">
        <f t="shared" si="64"/>
        <v/>
      </c>
      <c r="CX218" s="68"/>
      <c r="CY218" s="68" t="str">
        <f t="shared" si="1454"/>
        <v/>
      </c>
      <c r="CZ218" s="65">
        <f t="shared" si="1455"/>
        <v>3315354</v>
      </c>
      <c r="DA218" s="68" t="str">
        <f t="shared" si="1456"/>
        <v/>
      </c>
      <c r="DB218" s="68" t="str">
        <f t="shared" si="1457"/>
        <v/>
      </c>
      <c r="DC218" s="67" t="str">
        <f t="shared" si="69"/>
        <v/>
      </c>
      <c r="DD218" s="68"/>
      <c r="DE218" s="68" t="str">
        <f t="shared" si="1458"/>
        <v/>
      </c>
      <c r="DF218" s="65">
        <f t="shared" si="1459"/>
        <v>3985621</v>
      </c>
      <c r="DG218" s="51" t="str">
        <f t="shared" si="1460"/>
        <v/>
      </c>
      <c r="DH218" s="51" t="str">
        <f t="shared" si="1461"/>
        <v/>
      </c>
      <c r="DI218" s="69" t="str">
        <f t="shared" si="74"/>
        <v/>
      </c>
      <c r="DJ218" s="51"/>
      <c r="DK218" s="51" t="str">
        <f t="shared" si="1462"/>
        <v/>
      </c>
      <c r="DL218" s="65">
        <f t="shared" si="1463"/>
        <v>2733748</v>
      </c>
      <c r="DM218" s="51" t="str">
        <f t="shared" si="1464"/>
        <v/>
      </c>
      <c r="DN218" s="51" t="str">
        <f t="shared" si="1465"/>
        <v/>
      </c>
      <c r="DO218" s="69" t="str">
        <f t="shared" si="79"/>
        <v/>
      </c>
      <c r="DP218" s="51"/>
      <c r="DQ218" s="51"/>
      <c r="DR218" s="51"/>
      <c r="DS218" s="51"/>
      <c r="DT218" s="51"/>
      <c r="DU218" s="181"/>
    </row>
    <row r="219" spans="1:125" ht="15" x14ac:dyDescent="0.25">
      <c r="A219" s="50">
        <v>2016</v>
      </c>
      <c r="B219" s="51" t="s">
        <v>771</v>
      </c>
      <c r="C219" s="50" t="s">
        <v>772</v>
      </c>
      <c r="D219" s="53" t="s">
        <v>422</v>
      </c>
      <c r="E219" s="50" t="s">
        <v>101</v>
      </c>
      <c r="F219" s="54">
        <v>4522990</v>
      </c>
      <c r="G219" s="54">
        <v>33051674</v>
      </c>
      <c r="H219" s="54">
        <v>4362449</v>
      </c>
      <c r="I219" s="55">
        <v>31617862</v>
      </c>
      <c r="J219" s="50"/>
      <c r="K219" s="50" t="s">
        <v>2032</v>
      </c>
      <c r="L219" s="58" t="s">
        <v>2032</v>
      </c>
      <c r="M219" s="58" t="s">
        <v>2032</v>
      </c>
      <c r="N219" s="58" t="s">
        <v>2032</v>
      </c>
      <c r="O219" s="58" t="s">
        <v>2032</v>
      </c>
      <c r="P219" s="59"/>
      <c r="Q219" s="60">
        <v>0</v>
      </c>
      <c r="R219" s="60">
        <v>23642612</v>
      </c>
      <c r="S219" s="60">
        <v>3200299</v>
      </c>
      <c r="T219" s="60">
        <v>2805656</v>
      </c>
      <c r="U219" s="60">
        <v>1969295</v>
      </c>
      <c r="V219" s="79"/>
      <c r="W219" s="90">
        <f t="shared" si="857"/>
        <v>31617862</v>
      </c>
      <c r="X219" s="101">
        <v>5012097</v>
      </c>
      <c r="Y219" s="50" t="s">
        <v>167</v>
      </c>
      <c r="Z219" s="50"/>
      <c r="AA219" s="51" t="str">
        <f t="shared" si="1428"/>
        <v/>
      </c>
      <c r="AB219" s="68" t="str">
        <f t="shared" si="1429"/>
        <v/>
      </c>
      <c r="AC219" s="68" t="str">
        <f t="shared" si="1430"/>
        <v/>
      </c>
      <c r="AD219" s="68" t="str">
        <f t="shared" si="1431"/>
        <v/>
      </c>
      <c r="AE219" s="68" t="str">
        <f t="shared" si="1432"/>
        <v/>
      </c>
      <c r="AF219" s="68" t="str">
        <f t="shared" si="1433"/>
        <v/>
      </c>
      <c r="AG219" s="67" t="str">
        <f t="shared" si="7"/>
        <v/>
      </c>
      <c r="AH219" s="51"/>
      <c r="AI219" s="51" t="str">
        <f t="shared" si="8"/>
        <v/>
      </c>
      <c r="AJ219" s="68" t="str">
        <f t="shared" si="9"/>
        <v/>
      </c>
      <c r="AK219" s="68" t="str">
        <f t="shared" si="10"/>
        <v/>
      </c>
      <c r="AL219" s="68" t="str">
        <f t="shared" si="11"/>
        <v/>
      </c>
      <c r="AM219" s="68" t="str">
        <f t="shared" si="12"/>
        <v/>
      </c>
      <c r="AN219" s="68" t="str">
        <f t="shared" si="13"/>
        <v/>
      </c>
      <c r="AO219" s="67" t="str">
        <f t="shared" si="14"/>
        <v/>
      </c>
      <c r="AP219" s="51"/>
      <c r="AQ219" s="51" t="str">
        <f t="shared" si="15"/>
        <v/>
      </c>
      <c r="AR219" s="68" t="str">
        <f t="shared" si="16"/>
        <v/>
      </c>
      <c r="AS219" s="68" t="str">
        <f t="shared" si="17"/>
        <v/>
      </c>
      <c r="AT219" s="68" t="str">
        <f t="shared" si="18"/>
        <v/>
      </c>
      <c r="AU219" s="68" t="str">
        <f t="shared" si="19"/>
        <v/>
      </c>
      <c r="AV219" s="68" t="str">
        <f t="shared" si="20"/>
        <v/>
      </c>
      <c r="AW219" s="67" t="str">
        <f t="shared" si="21"/>
        <v/>
      </c>
      <c r="AX219" s="51"/>
      <c r="AY219" s="51" t="str">
        <f t="shared" si="22"/>
        <v/>
      </c>
      <c r="AZ219" s="68" t="str">
        <f t="shared" si="23"/>
        <v/>
      </c>
      <c r="BA219" s="68" t="str">
        <f t="shared" si="24"/>
        <v/>
      </c>
      <c r="BB219" s="68" t="str">
        <f t="shared" si="25"/>
        <v/>
      </c>
      <c r="BC219" s="68" t="str">
        <f t="shared" si="26"/>
        <v/>
      </c>
      <c r="BD219" s="68" t="str">
        <f t="shared" si="27"/>
        <v/>
      </c>
      <c r="BE219" s="68" t="str">
        <f t="shared" si="28"/>
        <v/>
      </c>
      <c r="BF219" s="51"/>
      <c r="BG219" s="69" t="str">
        <f t="shared" si="29"/>
        <v/>
      </c>
      <c r="BH219" s="67" t="str">
        <f t="shared" si="30"/>
        <v/>
      </c>
      <c r="BI219" s="67" t="str">
        <f t="shared" si="31"/>
        <v/>
      </c>
      <c r="BJ219" s="67" t="str">
        <f t="shared" si="32"/>
        <v/>
      </c>
      <c r="BK219" s="67" t="str">
        <f t="shared" si="33"/>
        <v/>
      </c>
      <c r="BL219" s="67" t="str">
        <f t="shared" si="34"/>
        <v/>
      </c>
      <c r="BM219" s="65" t="str">
        <f t="shared" si="35"/>
        <v/>
      </c>
      <c r="BN219" s="51"/>
      <c r="BO219" s="51" t="str">
        <f t="shared" si="1434"/>
        <v/>
      </c>
      <c r="BP219" s="51" t="str">
        <f t="shared" si="1435"/>
        <v/>
      </c>
      <c r="BQ219" s="71">
        <f t="shared" si="1436"/>
        <v>4522990</v>
      </c>
      <c r="BR219" s="51" t="str">
        <f t="shared" si="1437"/>
        <v/>
      </c>
      <c r="BS219" s="69" t="str">
        <f t="shared" si="40"/>
        <v/>
      </c>
      <c r="BT219" s="51"/>
      <c r="BU219" s="68" t="str">
        <f t="shared" si="1438"/>
        <v/>
      </c>
      <c r="BV219" s="68" t="str">
        <f t="shared" si="1439"/>
        <v/>
      </c>
      <c r="BW219" s="65">
        <f t="shared" si="1440"/>
        <v>31617862</v>
      </c>
      <c r="BX219" s="68" t="str">
        <f t="shared" si="1441"/>
        <v/>
      </c>
      <c r="BY219" s="67" t="str">
        <f t="shared" si="44"/>
        <v/>
      </c>
      <c r="BZ219" s="68"/>
      <c r="CA219" s="65" t="str">
        <f t="shared" si="45"/>
        <v/>
      </c>
      <c r="CB219" s="67" t="str">
        <f t="shared" si="46"/>
        <v/>
      </c>
      <c r="CC219" s="67">
        <f t="shared" si="47"/>
        <v>5012097</v>
      </c>
      <c r="CD219" s="67" t="str">
        <f t="shared" si="48"/>
        <v/>
      </c>
      <c r="CE219" s="67" t="str">
        <f t="shared" si="49"/>
        <v/>
      </c>
      <c r="CF219" s="68"/>
      <c r="CG219" s="68" t="str">
        <f t="shared" si="1442"/>
        <v/>
      </c>
      <c r="CH219" s="68" t="str">
        <f t="shared" si="1443"/>
        <v/>
      </c>
      <c r="CI219" s="65">
        <f t="shared" si="1444"/>
        <v>31617862</v>
      </c>
      <c r="CJ219" s="68" t="str">
        <f t="shared" si="1445"/>
        <v/>
      </c>
      <c r="CK219" s="67" t="str">
        <f t="shared" si="54"/>
        <v/>
      </c>
      <c r="CL219" s="68"/>
      <c r="CM219" s="68" t="str">
        <f t="shared" si="1446"/>
        <v/>
      </c>
      <c r="CN219" s="68" t="str">
        <f t="shared" si="1447"/>
        <v/>
      </c>
      <c r="CO219" s="65">
        <f t="shared" si="1448"/>
        <v>0</v>
      </c>
      <c r="CP219" s="68" t="str">
        <f t="shared" si="1449"/>
        <v/>
      </c>
      <c r="CQ219" s="67" t="str">
        <f t="shared" si="59"/>
        <v/>
      </c>
      <c r="CR219" s="68"/>
      <c r="CS219" s="68" t="str">
        <f t="shared" si="1450"/>
        <v/>
      </c>
      <c r="CT219" s="68" t="str">
        <f t="shared" si="1451"/>
        <v/>
      </c>
      <c r="CU219" s="65">
        <f t="shared" si="1452"/>
        <v>23642612</v>
      </c>
      <c r="CV219" s="68" t="str">
        <f t="shared" si="1453"/>
        <v/>
      </c>
      <c r="CW219" s="67" t="str">
        <f t="shared" si="64"/>
        <v/>
      </c>
      <c r="CX219" s="68"/>
      <c r="CY219" s="68" t="str">
        <f t="shared" si="1454"/>
        <v/>
      </c>
      <c r="CZ219" s="68" t="str">
        <f t="shared" si="1455"/>
        <v/>
      </c>
      <c r="DA219" s="65">
        <f t="shared" si="1456"/>
        <v>3200299</v>
      </c>
      <c r="DB219" s="68" t="str">
        <f t="shared" si="1457"/>
        <v/>
      </c>
      <c r="DC219" s="67" t="str">
        <f t="shared" si="69"/>
        <v/>
      </c>
      <c r="DD219" s="68"/>
      <c r="DE219" s="68" t="str">
        <f t="shared" si="1458"/>
        <v/>
      </c>
      <c r="DF219" s="51" t="str">
        <f t="shared" si="1459"/>
        <v/>
      </c>
      <c r="DG219" s="65">
        <f t="shared" si="1460"/>
        <v>2805656</v>
      </c>
      <c r="DH219" s="51" t="str">
        <f t="shared" si="1461"/>
        <v/>
      </c>
      <c r="DI219" s="69" t="str">
        <f t="shared" si="74"/>
        <v/>
      </c>
      <c r="DJ219" s="51"/>
      <c r="DK219" s="51" t="str">
        <f t="shared" si="1462"/>
        <v/>
      </c>
      <c r="DL219" s="51" t="str">
        <f t="shared" si="1463"/>
        <v/>
      </c>
      <c r="DM219" s="65">
        <f t="shared" si="1464"/>
        <v>1969295</v>
      </c>
      <c r="DN219" s="51" t="str">
        <f t="shared" si="1465"/>
        <v/>
      </c>
      <c r="DO219" s="69" t="str">
        <f t="shared" si="79"/>
        <v/>
      </c>
      <c r="DP219" s="51"/>
      <c r="DQ219" s="51"/>
      <c r="DR219" s="51"/>
      <c r="DS219" s="51"/>
      <c r="DT219" s="51"/>
      <c r="DU219" s="181"/>
    </row>
    <row r="220" spans="1:125" ht="15" x14ac:dyDescent="0.25">
      <c r="A220" s="50">
        <v>2017</v>
      </c>
      <c r="B220" s="51" t="s">
        <v>771</v>
      </c>
      <c r="C220" s="50" t="s">
        <v>772</v>
      </c>
      <c r="D220" s="53" t="s">
        <v>422</v>
      </c>
      <c r="E220" s="50" t="s">
        <v>101</v>
      </c>
      <c r="F220" s="54">
        <v>4316269</v>
      </c>
      <c r="G220" s="54">
        <v>30480945</v>
      </c>
      <c r="H220" s="54">
        <v>4498670</v>
      </c>
      <c r="I220" s="55">
        <v>32877346</v>
      </c>
      <c r="J220" s="50"/>
      <c r="K220" s="50" t="s">
        <v>2032</v>
      </c>
      <c r="L220" s="58" t="s">
        <v>2032</v>
      </c>
      <c r="M220" s="58" t="s">
        <v>2032</v>
      </c>
      <c r="N220" s="58" t="s">
        <v>2032</v>
      </c>
      <c r="O220" s="58" t="s">
        <v>2032</v>
      </c>
      <c r="P220" s="59"/>
      <c r="Q220" s="60">
        <v>0</v>
      </c>
      <c r="R220" s="60">
        <v>26363064</v>
      </c>
      <c r="S220" s="60">
        <v>3055022</v>
      </c>
      <c r="T220" s="60">
        <v>1729660</v>
      </c>
      <c r="U220" s="60">
        <v>1987778</v>
      </c>
      <c r="V220" s="79"/>
      <c r="W220" s="90">
        <f t="shared" si="857"/>
        <v>33135524</v>
      </c>
      <c r="X220" s="101">
        <v>9037776</v>
      </c>
      <c r="Y220" s="50" t="s">
        <v>167</v>
      </c>
      <c r="Z220" s="50"/>
      <c r="AA220" s="51" t="str">
        <f t="shared" si="1428"/>
        <v/>
      </c>
      <c r="AB220" s="68" t="str">
        <f t="shared" si="1429"/>
        <v/>
      </c>
      <c r="AC220" s="68" t="str">
        <f t="shared" si="1430"/>
        <v/>
      </c>
      <c r="AD220" s="68" t="str">
        <f t="shared" si="1431"/>
        <v/>
      </c>
      <c r="AE220" s="68" t="str">
        <f t="shared" si="1432"/>
        <v/>
      </c>
      <c r="AF220" s="68" t="str">
        <f t="shared" si="1433"/>
        <v/>
      </c>
      <c r="AG220" s="67" t="str">
        <f t="shared" si="7"/>
        <v/>
      </c>
      <c r="AH220" s="51"/>
      <c r="AI220" s="51" t="str">
        <f t="shared" si="8"/>
        <v/>
      </c>
      <c r="AJ220" s="68" t="str">
        <f t="shared" si="9"/>
        <v/>
      </c>
      <c r="AK220" s="68" t="str">
        <f t="shared" si="10"/>
        <v/>
      </c>
      <c r="AL220" s="68" t="str">
        <f t="shared" si="11"/>
        <v/>
      </c>
      <c r="AM220" s="68" t="str">
        <f t="shared" si="12"/>
        <v/>
      </c>
      <c r="AN220" s="68" t="str">
        <f t="shared" si="13"/>
        <v/>
      </c>
      <c r="AO220" s="67" t="str">
        <f t="shared" si="14"/>
        <v/>
      </c>
      <c r="AP220" s="51"/>
      <c r="AQ220" s="51" t="str">
        <f t="shared" si="15"/>
        <v/>
      </c>
      <c r="AR220" s="68" t="str">
        <f t="shared" si="16"/>
        <v/>
      </c>
      <c r="AS220" s="68" t="str">
        <f t="shared" si="17"/>
        <v/>
      </c>
      <c r="AT220" s="68" t="str">
        <f t="shared" si="18"/>
        <v/>
      </c>
      <c r="AU220" s="68" t="str">
        <f t="shared" si="19"/>
        <v/>
      </c>
      <c r="AV220" s="68" t="str">
        <f t="shared" si="20"/>
        <v/>
      </c>
      <c r="AW220" s="67" t="str">
        <f t="shared" si="21"/>
        <v/>
      </c>
      <c r="AX220" s="51"/>
      <c r="AY220" s="51" t="str">
        <f t="shared" si="22"/>
        <v/>
      </c>
      <c r="AZ220" s="68" t="str">
        <f t="shared" si="23"/>
        <v/>
      </c>
      <c r="BA220" s="68" t="str">
        <f t="shared" si="24"/>
        <v/>
      </c>
      <c r="BB220" s="68" t="str">
        <f t="shared" si="25"/>
        <v/>
      </c>
      <c r="BC220" s="68" t="str">
        <f t="shared" si="26"/>
        <v/>
      </c>
      <c r="BD220" s="68" t="str">
        <f t="shared" si="27"/>
        <v/>
      </c>
      <c r="BE220" s="68" t="str">
        <f t="shared" si="28"/>
        <v/>
      </c>
      <c r="BF220" s="51"/>
      <c r="BG220" s="69" t="str">
        <f t="shared" si="29"/>
        <v/>
      </c>
      <c r="BH220" s="67" t="str">
        <f t="shared" si="30"/>
        <v/>
      </c>
      <c r="BI220" s="67" t="str">
        <f t="shared" si="31"/>
        <v/>
      </c>
      <c r="BJ220" s="67" t="str">
        <f t="shared" si="32"/>
        <v/>
      </c>
      <c r="BK220" s="67" t="str">
        <f t="shared" si="33"/>
        <v/>
      </c>
      <c r="BL220" s="67" t="str">
        <f t="shared" si="34"/>
        <v/>
      </c>
      <c r="BM220" s="65" t="str">
        <f t="shared" si="35"/>
        <v/>
      </c>
      <c r="BN220" s="51"/>
      <c r="BO220" s="51" t="str">
        <f t="shared" si="1434"/>
        <v/>
      </c>
      <c r="BP220" s="51" t="str">
        <f t="shared" si="1435"/>
        <v/>
      </c>
      <c r="BQ220" s="51" t="str">
        <f t="shared" si="1436"/>
        <v/>
      </c>
      <c r="BR220" s="71">
        <f t="shared" si="1437"/>
        <v>4316269</v>
      </c>
      <c r="BS220" s="69" t="str">
        <f t="shared" si="40"/>
        <v/>
      </c>
      <c r="BT220" s="51"/>
      <c r="BU220" s="68" t="str">
        <f t="shared" si="1438"/>
        <v/>
      </c>
      <c r="BV220" s="68" t="str">
        <f t="shared" si="1439"/>
        <v/>
      </c>
      <c r="BW220" s="68" t="str">
        <f t="shared" si="1440"/>
        <v/>
      </c>
      <c r="BX220" s="65">
        <f t="shared" si="1441"/>
        <v>32877346</v>
      </c>
      <c r="BY220" s="67" t="str">
        <f t="shared" si="44"/>
        <v/>
      </c>
      <c r="BZ220" s="68"/>
      <c r="CA220" s="65" t="str">
        <f t="shared" si="45"/>
        <v/>
      </c>
      <c r="CB220" s="67" t="str">
        <f t="shared" si="46"/>
        <v/>
      </c>
      <c r="CC220" s="67" t="str">
        <f t="shared" si="47"/>
        <v/>
      </c>
      <c r="CD220" s="67">
        <f t="shared" si="48"/>
        <v>9037776</v>
      </c>
      <c r="CE220" s="67" t="str">
        <f t="shared" si="49"/>
        <v/>
      </c>
      <c r="CF220" s="68"/>
      <c r="CG220" s="68" t="str">
        <f t="shared" si="1442"/>
        <v/>
      </c>
      <c r="CH220" s="68" t="str">
        <f t="shared" si="1443"/>
        <v/>
      </c>
      <c r="CI220" s="68" t="str">
        <f t="shared" si="1444"/>
        <v/>
      </c>
      <c r="CJ220" s="65">
        <f t="shared" si="1445"/>
        <v>33135524</v>
      </c>
      <c r="CK220" s="67" t="str">
        <f t="shared" si="54"/>
        <v/>
      </c>
      <c r="CL220" s="68"/>
      <c r="CM220" s="68" t="str">
        <f t="shared" si="1446"/>
        <v/>
      </c>
      <c r="CN220" s="68" t="str">
        <f t="shared" si="1447"/>
        <v/>
      </c>
      <c r="CO220" s="68" t="str">
        <f t="shared" si="1448"/>
        <v/>
      </c>
      <c r="CP220" s="65">
        <f t="shared" si="1449"/>
        <v>0</v>
      </c>
      <c r="CQ220" s="67" t="str">
        <f t="shared" si="59"/>
        <v/>
      </c>
      <c r="CR220" s="68"/>
      <c r="CS220" s="68" t="str">
        <f t="shared" si="1450"/>
        <v/>
      </c>
      <c r="CT220" s="68" t="str">
        <f t="shared" si="1451"/>
        <v/>
      </c>
      <c r="CU220" s="68" t="str">
        <f t="shared" si="1452"/>
        <v/>
      </c>
      <c r="CV220" s="65">
        <f t="shared" si="1453"/>
        <v>26363064</v>
      </c>
      <c r="CW220" s="67" t="str">
        <f t="shared" si="64"/>
        <v/>
      </c>
      <c r="CX220" s="68"/>
      <c r="CY220" s="68" t="str">
        <f t="shared" si="1454"/>
        <v/>
      </c>
      <c r="CZ220" s="68" t="str">
        <f t="shared" si="1455"/>
        <v/>
      </c>
      <c r="DA220" s="68" t="str">
        <f t="shared" si="1456"/>
        <v/>
      </c>
      <c r="DB220" s="65">
        <f t="shared" si="1457"/>
        <v>3055022</v>
      </c>
      <c r="DC220" s="67" t="str">
        <f t="shared" si="69"/>
        <v/>
      </c>
      <c r="DD220" s="68"/>
      <c r="DE220" s="68" t="str">
        <f t="shared" si="1458"/>
        <v/>
      </c>
      <c r="DF220" s="51" t="str">
        <f t="shared" si="1459"/>
        <v/>
      </c>
      <c r="DG220" s="51" t="str">
        <f t="shared" si="1460"/>
        <v/>
      </c>
      <c r="DH220" s="65">
        <f t="shared" si="1461"/>
        <v>1729660</v>
      </c>
      <c r="DI220" s="69" t="str">
        <f t="shared" si="74"/>
        <v/>
      </c>
      <c r="DJ220" s="51"/>
      <c r="DK220" s="51" t="str">
        <f t="shared" si="1462"/>
        <v/>
      </c>
      <c r="DL220" s="51" t="str">
        <f t="shared" si="1463"/>
        <v/>
      </c>
      <c r="DM220" s="51" t="str">
        <f t="shared" si="1464"/>
        <v/>
      </c>
      <c r="DN220" s="65">
        <f t="shared" si="1465"/>
        <v>1987778</v>
      </c>
      <c r="DO220" s="69" t="str">
        <f t="shared" si="79"/>
        <v/>
      </c>
      <c r="DP220" s="51"/>
      <c r="DQ220" s="51"/>
      <c r="DR220" s="51"/>
      <c r="DS220" s="51"/>
      <c r="DT220" s="51"/>
      <c r="DU220" s="181"/>
    </row>
    <row r="221" spans="1:125" ht="15" x14ac:dyDescent="0.25">
      <c r="A221" s="86">
        <v>2018</v>
      </c>
      <c r="B221" s="87" t="s">
        <v>771</v>
      </c>
      <c r="C221" s="88" t="s">
        <v>772</v>
      </c>
      <c r="D221" s="53" t="s">
        <v>422</v>
      </c>
      <c r="E221" s="88" t="s">
        <v>101</v>
      </c>
      <c r="F221" s="89">
        <v>4122539</v>
      </c>
      <c r="G221" s="89">
        <v>41488577</v>
      </c>
      <c r="H221" s="89">
        <v>4679727</v>
      </c>
      <c r="I221" s="90">
        <v>32560811</v>
      </c>
      <c r="J221" s="50"/>
      <c r="K221" s="50" t="s">
        <v>2032</v>
      </c>
      <c r="L221" s="58"/>
      <c r="M221" s="58"/>
      <c r="N221" s="58"/>
      <c r="O221" s="58"/>
      <c r="P221" s="91"/>
      <c r="Q221" s="92">
        <v>0</v>
      </c>
      <c r="R221" s="92">
        <v>24233681</v>
      </c>
      <c r="S221" s="92">
        <v>7100061</v>
      </c>
      <c r="T221" s="92">
        <v>1397807</v>
      </c>
      <c r="U221" s="92">
        <v>0</v>
      </c>
      <c r="V221" s="94"/>
      <c r="W221" s="90">
        <f t="shared" si="857"/>
        <v>32731549</v>
      </c>
      <c r="X221" s="90">
        <v>16342766</v>
      </c>
      <c r="Y221" s="56" t="s">
        <v>167</v>
      </c>
      <c r="Z221" s="50"/>
      <c r="AA221" s="51"/>
      <c r="AB221" s="68"/>
      <c r="AC221" s="68"/>
      <c r="AD221" s="68"/>
      <c r="AE221" s="68"/>
      <c r="AF221" s="68"/>
      <c r="AG221" s="67" t="str">
        <f t="shared" si="7"/>
        <v/>
      </c>
      <c r="AH221" s="51"/>
      <c r="AI221" s="51" t="str">
        <f t="shared" si="8"/>
        <v/>
      </c>
      <c r="AJ221" s="68" t="str">
        <f t="shared" si="9"/>
        <v/>
      </c>
      <c r="AK221" s="68" t="str">
        <f t="shared" si="10"/>
        <v/>
      </c>
      <c r="AL221" s="68" t="str">
        <f t="shared" si="11"/>
        <v/>
      </c>
      <c r="AM221" s="68" t="str">
        <f t="shared" si="12"/>
        <v/>
      </c>
      <c r="AN221" s="68" t="str">
        <f t="shared" si="13"/>
        <v/>
      </c>
      <c r="AO221" s="67" t="str">
        <f t="shared" si="14"/>
        <v/>
      </c>
      <c r="AP221" s="51"/>
      <c r="AQ221" s="51" t="str">
        <f t="shared" si="15"/>
        <v/>
      </c>
      <c r="AR221" s="68" t="str">
        <f t="shared" si="16"/>
        <v/>
      </c>
      <c r="AS221" s="68" t="str">
        <f t="shared" si="17"/>
        <v/>
      </c>
      <c r="AT221" s="68" t="str">
        <f t="shared" si="18"/>
        <v/>
      </c>
      <c r="AU221" s="68" t="str">
        <f t="shared" si="19"/>
        <v/>
      </c>
      <c r="AV221" s="68" t="str">
        <f t="shared" si="20"/>
        <v/>
      </c>
      <c r="AW221" s="67" t="str">
        <f t="shared" si="21"/>
        <v/>
      </c>
      <c r="AX221" s="51"/>
      <c r="AY221" s="51" t="str">
        <f t="shared" si="22"/>
        <v/>
      </c>
      <c r="AZ221" s="68" t="str">
        <f t="shared" si="23"/>
        <v/>
      </c>
      <c r="BA221" s="68" t="str">
        <f t="shared" si="24"/>
        <v/>
      </c>
      <c r="BB221" s="68" t="str">
        <f t="shared" si="25"/>
        <v/>
      </c>
      <c r="BC221" s="68" t="str">
        <f t="shared" si="26"/>
        <v/>
      </c>
      <c r="BD221" s="68" t="str">
        <f t="shared" si="27"/>
        <v/>
      </c>
      <c r="BE221" s="68" t="str">
        <f t="shared" si="28"/>
        <v/>
      </c>
      <c r="BF221" s="51"/>
      <c r="BG221" s="69" t="str">
        <f t="shared" si="29"/>
        <v/>
      </c>
      <c r="BH221" s="67" t="str">
        <f t="shared" si="30"/>
        <v/>
      </c>
      <c r="BI221" s="67" t="str">
        <f t="shared" si="31"/>
        <v/>
      </c>
      <c r="BJ221" s="67" t="str">
        <f t="shared" si="32"/>
        <v/>
      </c>
      <c r="BK221" s="67" t="str">
        <f t="shared" si="33"/>
        <v/>
      </c>
      <c r="BL221" s="67" t="str">
        <f t="shared" si="34"/>
        <v/>
      </c>
      <c r="BM221" s="65" t="str">
        <f t="shared" si="35"/>
        <v/>
      </c>
      <c r="BN221" s="70"/>
      <c r="BO221" s="70"/>
      <c r="BP221" s="51"/>
      <c r="BQ221" s="51"/>
      <c r="BR221" s="51"/>
      <c r="BS221" s="96">
        <f t="shared" si="40"/>
        <v>4122539</v>
      </c>
      <c r="BT221" s="70"/>
      <c r="BU221" s="65"/>
      <c r="BV221" s="68"/>
      <c r="BW221" s="68"/>
      <c r="BX221" s="68"/>
      <c r="BY221" s="67">
        <f t="shared" si="44"/>
        <v>32560811</v>
      </c>
      <c r="BZ221" s="65"/>
      <c r="CA221" s="65" t="str">
        <f t="shared" si="45"/>
        <v/>
      </c>
      <c r="CB221" s="67" t="str">
        <f t="shared" si="46"/>
        <v/>
      </c>
      <c r="CC221" s="67" t="str">
        <f t="shared" si="47"/>
        <v/>
      </c>
      <c r="CD221" s="67" t="str">
        <f t="shared" si="48"/>
        <v/>
      </c>
      <c r="CE221" s="67">
        <f t="shared" si="49"/>
        <v>16342766</v>
      </c>
      <c r="CF221" s="65"/>
      <c r="CG221" s="65"/>
      <c r="CH221" s="68"/>
      <c r="CI221" s="68"/>
      <c r="CJ221" s="68"/>
      <c r="CK221" s="67">
        <f t="shared" si="54"/>
        <v>32731549</v>
      </c>
      <c r="CL221" s="65"/>
      <c r="CM221" s="65"/>
      <c r="CN221" s="68"/>
      <c r="CO221" s="68"/>
      <c r="CP221" s="68"/>
      <c r="CQ221" s="67">
        <f t="shared" si="59"/>
        <v>0</v>
      </c>
      <c r="CR221" s="65"/>
      <c r="CS221" s="65"/>
      <c r="CT221" s="68"/>
      <c r="CU221" s="68"/>
      <c r="CV221" s="68"/>
      <c r="CW221" s="67">
        <f t="shared" si="64"/>
        <v>24233681</v>
      </c>
      <c r="CX221" s="65"/>
      <c r="CY221" s="65"/>
      <c r="CZ221" s="68"/>
      <c r="DA221" s="68"/>
      <c r="DB221" s="68"/>
      <c r="DC221" s="67">
        <f t="shared" si="69"/>
        <v>7100061</v>
      </c>
      <c r="DD221" s="65"/>
      <c r="DE221" s="65"/>
      <c r="DF221" s="51"/>
      <c r="DG221" s="51"/>
      <c r="DH221" s="51"/>
      <c r="DI221" s="67">
        <f t="shared" si="74"/>
        <v>1397807</v>
      </c>
      <c r="DJ221" s="70"/>
      <c r="DK221" s="70"/>
      <c r="DL221" s="51"/>
      <c r="DM221" s="51"/>
      <c r="DN221" s="51"/>
      <c r="DO221" s="67">
        <f t="shared" si="79"/>
        <v>0</v>
      </c>
      <c r="DP221" s="51"/>
      <c r="DQ221" s="51"/>
      <c r="DR221" s="51"/>
      <c r="DS221" s="51"/>
      <c r="DT221" s="51"/>
      <c r="DU221" s="181"/>
    </row>
    <row r="222" spans="1:125" ht="15" x14ac:dyDescent="0.25">
      <c r="A222" s="50"/>
      <c r="B222" s="51"/>
      <c r="C222" s="50"/>
      <c r="D222" s="53"/>
      <c r="E222" s="50"/>
      <c r="F222" s="54"/>
      <c r="G222" s="54"/>
      <c r="H222" s="54"/>
      <c r="I222" s="55"/>
      <c r="J222" s="50"/>
      <c r="K222" s="50" t="s">
        <v>2032</v>
      </c>
      <c r="L222" s="58"/>
      <c r="M222" s="58"/>
      <c r="N222" s="58"/>
      <c r="O222" s="58"/>
      <c r="P222" s="59"/>
      <c r="Q222" s="60"/>
      <c r="R222" s="60"/>
      <c r="S222" s="60"/>
      <c r="T222" s="60"/>
      <c r="U222" s="60"/>
      <c r="V222" s="79"/>
      <c r="W222" s="90">
        <f t="shared" si="857"/>
        <v>0</v>
      </c>
      <c r="X222" s="101"/>
      <c r="Y222" s="50"/>
      <c r="Z222" s="50"/>
      <c r="AA222" s="51"/>
      <c r="AB222" s="68"/>
      <c r="AC222" s="68"/>
      <c r="AD222" s="68"/>
      <c r="AE222" s="68"/>
      <c r="AF222" s="68"/>
      <c r="AG222" s="67" t="str">
        <f t="shared" si="7"/>
        <v/>
      </c>
      <c r="AH222" s="51"/>
      <c r="AI222" s="51" t="str">
        <f t="shared" si="8"/>
        <v/>
      </c>
      <c r="AJ222" s="68" t="str">
        <f t="shared" si="9"/>
        <v/>
      </c>
      <c r="AK222" s="68" t="str">
        <f t="shared" si="10"/>
        <v/>
      </c>
      <c r="AL222" s="68" t="str">
        <f t="shared" si="11"/>
        <v/>
      </c>
      <c r="AM222" s="68" t="str">
        <f t="shared" si="12"/>
        <v/>
      </c>
      <c r="AN222" s="68" t="str">
        <f t="shared" si="13"/>
        <v/>
      </c>
      <c r="AO222" s="67" t="str">
        <f t="shared" si="14"/>
        <v/>
      </c>
      <c r="AP222" s="51"/>
      <c r="AQ222" s="51" t="str">
        <f t="shared" si="15"/>
        <v/>
      </c>
      <c r="AR222" s="68" t="str">
        <f t="shared" si="16"/>
        <v/>
      </c>
      <c r="AS222" s="68" t="str">
        <f t="shared" si="17"/>
        <v/>
      </c>
      <c r="AT222" s="68" t="str">
        <f t="shared" si="18"/>
        <v/>
      </c>
      <c r="AU222" s="68" t="str">
        <f t="shared" si="19"/>
        <v/>
      </c>
      <c r="AV222" s="68" t="str">
        <f t="shared" si="20"/>
        <v/>
      </c>
      <c r="AW222" s="67" t="str">
        <f t="shared" si="21"/>
        <v/>
      </c>
      <c r="AX222" s="51"/>
      <c r="AY222" s="51" t="str">
        <f t="shared" si="22"/>
        <v/>
      </c>
      <c r="AZ222" s="68" t="str">
        <f t="shared" si="23"/>
        <v/>
      </c>
      <c r="BA222" s="68" t="str">
        <f t="shared" si="24"/>
        <v/>
      </c>
      <c r="BB222" s="68" t="str">
        <f t="shared" si="25"/>
        <v/>
      </c>
      <c r="BC222" s="68" t="str">
        <f t="shared" si="26"/>
        <v/>
      </c>
      <c r="BD222" s="68" t="str">
        <f t="shared" si="27"/>
        <v/>
      </c>
      <c r="BE222" s="68" t="str">
        <f t="shared" si="28"/>
        <v/>
      </c>
      <c r="BF222" s="51"/>
      <c r="BG222" s="69" t="str">
        <f t="shared" si="29"/>
        <v/>
      </c>
      <c r="BH222" s="67" t="str">
        <f t="shared" si="30"/>
        <v/>
      </c>
      <c r="BI222" s="67" t="str">
        <f t="shared" si="31"/>
        <v/>
      </c>
      <c r="BJ222" s="67" t="str">
        <f t="shared" si="32"/>
        <v/>
      </c>
      <c r="BK222" s="67" t="str">
        <f t="shared" si="33"/>
        <v/>
      </c>
      <c r="BL222" s="67" t="str">
        <f t="shared" si="34"/>
        <v/>
      </c>
      <c r="BM222" s="65" t="str">
        <f t="shared" si="35"/>
        <v/>
      </c>
      <c r="BN222" s="70"/>
      <c r="BO222" s="70"/>
      <c r="BP222" s="51"/>
      <c r="BQ222" s="51"/>
      <c r="BR222" s="51"/>
      <c r="BS222" s="69" t="str">
        <f t="shared" si="40"/>
        <v/>
      </c>
      <c r="BT222" s="70"/>
      <c r="BU222" s="65"/>
      <c r="BV222" s="68"/>
      <c r="BW222" s="68"/>
      <c r="BX222" s="68"/>
      <c r="BY222" s="67" t="str">
        <f t="shared" si="44"/>
        <v/>
      </c>
      <c r="BZ222" s="65"/>
      <c r="CA222" s="65" t="str">
        <f t="shared" si="45"/>
        <v/>
      </c>
      <c r="CB222" s="67" t="str">
        <f t="shared" si="46"/>
        <v/>
      </c>
      <c r="CC222" s="67" t="str">
        <f t="shared" si="47"/>
        <v/>
      </c>
      <c r="CD222" s="67" t="str">
        <f t="shared" si="48"/>
        <v/>
      </c>
      <c r="CE222" s="67" t="str">
        <f t="shared" si="49"/>
        <v/>
      </c>
      <c r="CF222" s="65"/>
      <c r="CG222" s="65"/>
      <c r="CH222" s="68"/>
      <c r="CI222" s="68"/>
      <c r="CJ222" s="68"/>
      <c r="CK222" s="67" t="str">
        <f t="shared" si="54"/>
        <v/>
      </c>
      <c r="CL222" s="65"/>
      <c r="CM222" s="65"/>
      <c r="CN222" s="68"/>
      <c r="CO222" s="68"/>
      <c r="CP222" s="68"/>
      <c r="CQ222" s="67" t="str">
        <f t="shared" si="59"/>
        <v/>
      </c>
      <c r="CR222" s="65"/>
      <c r="CS222" s="65"/>
      <c r="CT222" s="68"/>
      <c r="CU222" s="68"/>
      <c r="CV222" s="68"/>
      <c r="CW222" s="67" t="str">
        <f t="shared" si="64"/>
        <v/>
      </c>
      <c r="CX222" s="65"/>
      <c r="CY222" s="65"/>
      <c r="CZ222" s="68"/>
      <c r="DA222" s="68"/>
      <c r="DB222" s="68"/>
      <c r="DC222" s="67" t="str">
        <f t="shared" si="69"/>
        <v/>
      </c>
      <c r="DD222" s="65"/>
      <c r="DE222" s="65"/>
      <c r="DF222" s="51"/>
      <c r="DG222" s="51"/>
      <c r="DH222" s="51"/>
      <c r="DI222" s="69" t="str">
        <f t="shared" si="74"/>
        <v/>
      </c>
      <c r="DJ222" s="70"/>
      <c r="DK222" s="70"/>
      <c r="DL222" s="51"/>
      <c r="DM222" s="51"/>
      <c r="DN222" s="51"/>
      <c r="DO222" s="69" t="str">
        <f t="shared" si="79"/>
        <v/>
      </c>
      <c r="DP222" s="51"/>
      <c r="DQ222" s="51"/>
      <c r="DR222" s="51"/>
      <c r="DS222" s="51"/>
      <c r="DT222" s="51"/>
      <c r="DU222" s="181"/>
    </row>
    <row r="223" spans="1:125" ht="15" x14ac:dyDescent="0.25">
      <c r="A223" s="50">
        <v>2014</v>
      </c>
      <c r="B223" s="51" t="s">
        <v>429</v>
      </c>
      <c r="C223" s="50" t="s">
        <v>422</v>
      </c>
      <c r="D223" s="170" t="s">
        <v>422</v>
      </c>
      <c r="E223" s="50" t="s">
        <v>36</v>
      </c>
      <c r="F223" s="54">
        <v>174679</v>
      </c>
      <c r="G223" s="54">
        <v>1469454</v>
      </c>
      <c r="H223" s="54">
        <v>689885</v>
      </c>
      <c r="I223" s="55">
        <v>3418198</v>
      </c>
      <c r="J223" s="50"/>
      <c r="K223" s="50" t="s">
        <v>2032</v>
      </c>
      <c r="L223" s="58" t="s">
        <v>2032</v>
      </c>
      <c r="M223" s="58" t="s">
        <v>2032</v>
      </c>
      <c r="N223" s="58" t="s">
        <v>2032</v>
      </c>
      <c r="O223" s="58" t="s">
        <v>2032</v>
      </c>
      <c r="P223" s="59"/>
      <c r="Q223" s="60">
        <v>2562758</v>
      </c>
      <c r="R223" s="60">
        <v>73397</v>
      </c>
      <c r="S223" s="60">
        <v>382963</v>
      </c>
      <c r="T223" s="60">
        <v>399080</v>
      </c>
      <c r="U223" s="60">
        <v>0</v>
      </c>
      <c r="V223" s="79"/>
      <c r="W223" s="90">
        <f t="shared" si="857"/>
        <v>3418198</v>
      </c>
      <c r="X223" s="101">
        <v>890389</v>
      </c>
      <c r="Y223" s="50" t="s">
        <v>167</v>
      </c>
      <c r="Z223" s="50"/>
      <c r="AA223" s="51" t="str">
        <f t="shared" ref="AA223:AA226" si="1466">IF(A223 =2014,IF(Y223 ="",F223,""),"")</f>
        <v/>
      </c>
      <c r="AB223" s="68" t="str">
        <f t="shared" ref="AB223:AB226" si="1467">IF(A223 =2014,IF(Y223 ="",I223,""),"")</f>
        <v/>
      </c>
      <c r="AC223" s="68" t="str">
        <f t="shared" ref="AC223:AC226" si="1468">IF(A223 =2014,IF(Y223 ="",Q223,""),"")</f>
        <v/>
      </c>
      <c r="AD223" s="68" t="str">
        <f t="shared" ref="AD223:AD226" si="1469">IF(A223 =2014,IF(Y223 ="",R223,""),"")</f>
        <v/>
      </c>
      <c r="AE223" s="68" t="str">
        <f t="shared" ref="AE223:AE226" si="1470">IF(A223 =2014,IF(Y223 ="",S223,""),"")</f>
        <v/>
      </c>
      <c r="AF223" s="68" t="str">
        <f t="shared" ref="AF223:AF226" si="1471">IF(A223 =2014,IF(Y223 ="",T223+U223,""),"")</f>
        <v/>
      </c>
      <c r="AG223" s="67" t="str">
        <f t="shared" si="7"/>
        <v/>
      </c>
      <c r="AH223" s="51"/>
      <c r="AI223" s="51" t="str">
        <f t="shared" si="8"/>
        <v/>
      </c>
      <c r="AJ223" s="68" t="str">
        <f t="shared" si="9"/>
        <v/>
      </c>
      <c r="AK223" s="68" t="str">
        <f t="shared" si="10"/>
        <v/>
      </c>
      <c r="AL223" s="68" t="str">
        <f t="shared" si="11"/>
        <v/>
      </c>
      <c r="AM223" s="68" t="str">
        <f t="shared" si="12"/>
        <v/>
      </c>
      <c r="AN223" s="68" t="str">
        <f t="shared" si="13"/>
        <v/>
      </c>
      <c r="AO223" s="67" t="str">
        <f t="shared" si="14"/>
        <v/>
      </c>
      <c r="AP223" s="51"/>
      <c r="AQ223" s="51" t="str">
        <f t="shared" si="15"/>
        <v/>
      </c>
      <c r="AR223" s="68" t="str">
        <f t="shared" si="16"/>
        <v/>
      </c>
      <c r="AS223" s="68" t="str">
        <f t="shared" si="17"/>
        <v/>
      </c>
      <c r="AT223" s="68" t="str">
        <f t="shared" si="18"/>
        <v/>
      </c>
      <c r="AU223" s="68" t="str">
        <f t="shared" si="19"/>
        <v/>
      </c>
      <c r="AV223" s="68" t="str">
        <f t="shared" si="20"/>
        <v/>
      </c>
      <c r="AW223" s="67" t="str">
        <f t="shared" si="21"/>
        <v/>
      </c>
      <c r="AX223" s="51"/>
      <c r="AY223" s="51" t="str">
        <f t="shared" si="22"/>
        <v/>
      </c>
      <c r="AZ223" s="68" t="str">
        <f t="shared" si="23"/>
        <v/>
      </c>
      <c r="BA223" s="68" t="str">
        <f t="shared" si="24"/>
        <v/>
      </c>
      <c r="BB223" s="68" t="str">
        <f t="shared" si="25"/>
        <v/>
      </c>
      <c r="BC223" s="68" t="str">
        <f t="shared" si="26"/>
        <v/>
      </c>
      <c r="BD223" s="68" t="str">
        <f t="shared" si="27"/>
        <v/>
      </c>
      <c r="BE223" s="68" t="str">
        <f t="shared" si="28"/>
        <v/>
      </c>
      <c r="BF223" s="51"/>
      <c r="BG223" s="69" t="str">
        <f t="shared" si="29"/>
        <v/>
      </c>
      <c r="BH223" s="67" t="str">
        <f t="shared" si="30"/>
        <v/>
      </c>
      <c r="BI223" s="67" t="str">
        <f t="shared" si="31"/>
        <v/>
      </c>
      <c r="BJ223" s="67" t="str">
        <f t="shared" si="32"/>
        <v/>
      </c>
      <c r="BK223" s="67" t="str">
        <f t="shared" si="33"/>
        <v/>
      </c>
      <c r="BL223" s="67" t="str">
        <f t="shared" si="34"/>
        <v/>
      </c>
      <c r="BM223" s="65" t="str">
        <f t="shared" si="35"/>
        <v/>
      </c>
      <c r="BN223" s="70"/>
      <c r="BO223" s="71">
        <f t="shared" ref="BO223:BO226" si="1472">IF(A223 =2014,F223,"")</f>
        <v>174679</v>
      </c>
      <c r="BP223" s="51" t="str">
        <f t="shared" ref="BP223:BP226" si="1473">IF(A223 =2015,F223,"")</f>
        <v/>
      </c>
      <c r="BQ223" s="51" t="str">
        <f t="shared" ref="BQ223:BQ226" si="1474">IF(A223 =2016,F223,"")</f>
        <v/>
      </c>
      <c r="BR223" s="51" t="str">
        <f t="shared" ref="BR223:BR226" si="1475">IF(A223 =2017,F223,"")</f>
        <v/>
      </c>
      <c r="BS223" s="69" t="str">
        <f t="shared" si="40"/>
        <v/>
      </c>
      <c r="BT223" s="70"/>
      <c r="BU223" s="65">
        <f t="shared" ref="BU223:BU226" si="1476">IF(A223 =2014,I223,"")</f>
        <v>3418198</v>
      </c>
      <c r="BV223" s="68" t="str">
        <f t="shared" ref="BV223:BV226" si="1477">IF(A223 =2015,I223,"")</f>
        <v/>
      </c>
      <c r="BW223" s="68" t="str">
        <f t="shared" ref="BW223:BW226" si="1478">IF(A223 =2016,I223,"")</f>
        <v/>
      </c>
      <c r="BX223" s="68" t="str">
        <f t="shared" ref="BX223:BX226" si="1479">IF(A223 =2017,I223,"")</f>
        <v/>
      </c>
      <c r="BY223" s="67" t="str">
        <f t="shared" si="44"/>
        <v/>
      </c>
      <c r="BZ223" s="65"/>
      <c r="CA223" s="65">
        <f t="shared" si="45"/>
        <v>890389</v>
      </c>
      <c r="CB223" s="67" t="str">
        <f t="shared" si="46"/>
        <v/>
      </c>
      <c r="CC223" s="67" t="str">
        <f t="shared" si="47"/>
        <v/>
      </c>
      <c r="CD223" s="67" t="str">
        <f t="shared" si="48"/>
        <v/>
      </c>
      <c r="CE223" s="67" t="str">
        <f t="shared" si="49"/>
        <v/>
      </c>
      <c r="CF223" s="65"/>
      <c r="CG223" s="65">
        <f t="shared" ref="CG223:CG226" si="1480">IF(A223 =2014,Q223+R223+S223+T223+U223,"")</f>
        <v>3418198</v>
      </c>
      <c r="CH223" s="68" t="str">
        <f t="shared" ref="CH223:CH226" si="1481">IF(A223 =2015,Q223+R223+S223+T223+U223,"")</f>
        <v/>
      </c>
      <c r="CI223" s="68" t="str">
        <f t="shared" ref="CI223:CI226" si="1482">IF(A223 =2016,Q223+R223+S223+T223+U223,"")</f>
        <v/>
      </c>
      <c r="CJ223" s="68" t="str">
        <f t="shared" ref="CJ223:CJ226" si="1483">IF(A223 =2017,Q223+R223+S223+T223+U223,"")</f>
        <v/>
      </c>
      <c r="CK223" s="67" t="str">
        <f t="shared" si="54"/>
        <v/>
      </c>
      <c r="CL223" s="65"/>
      <c r="CM223" s="65">
        <f t="shared" ref="CM223:CM226" si="1484">IF(A223 =2014,Q223,"")</f>
        <v>2562758</v>
      </c>
      <c r="CN223" s="68" t="str">
        <f t="shared" ref="CN223:CN226" si="1485">IF(A223 =2015,Q223,"")</f>
        <v/>
      </c>
      <c r="CO223" s="68" t="str">
        <f t="shared" ref="CO223:CO226" si="1486">IF(A223 =2016,Q223,"")</f>
        <v/>
      </c>
      <c r="CP223" s="68" t="str">
        <f t="shared" ref="CP223:CP226" si="1487">IF(A223 =2017,Q223,"")</f>
        <v/>
      </c>
      <c r="CQ223" s="67" t="str">
        <f t="shared" si="59"/>
        <v/>
      </c>
      <c r="CR223" s="65"/>
      <c r="CS223" s="65">
        <f t="shared" ref="CS223:CS226" si="1488">IF(A223 =2014,R223,"")</f>
        <v>73397</v>
      </c>
      <c r="CT223" s="68" t="str">
        <f t="shared" ref="CT223:CT226" si="1489">IF(A223 =2015,R223,"")</f>
        <v/>
      </c>
      <c r="CU223" s="68" t="str">
        <f t="shared" ref="CU223:CU226" si="1490">IF(A223 =2016,R223,"")</f>
        <v/>
      </c>
      <c r="CV223" s="68" t="str">
        <f t="shared" ref="CV223:CV226" si="1491">IF(A223 =2017,R223,"")</f>
        <v/>
      </c>
      <c r="CW223" s="67" t="str">
        <f t="shared" si="64"/>
        <v/>
      </c>
      <c r="CX223" s="65"/>
      <c r="CY223" s="65">
        <f t="shared" ref="CY223:CY226" si="1492">IF(A223 =2014,S223,"")</f>
        <v>382963</v>
      </c>
      <c r="CZ223" s="68" t="str">
        <f t="shared" ref="CZ223:CZ226" si="1493">IF(A223 =2015,S223,"")</f>
        <v/>
      </c>
      <c r="DA223" s="68" t="str">
        <f t="shared" ref="DA223:DA226" si="1494">IF(A223 =2016,S223,"")</f>
        <v/>
      </c>
      <c r="DB223" s="68" t="str">
        <f t="shared" ref="DB223:DB226" si="1495">IF(A223 =2017,S223,"")</f>
        <v/>
      </c>
      <c r="DC223" s="67" t="str">
        <f t="shared" si="69"/>
        <v/>
      </c>
      <c r="DD223" s="65"/>
      <c r="DE223" s="65">
        <f t="shared" ref="DE223:DE226" si="1496">IF(A223 =2014,T223,"")</f>
        <v>399080</v>
      </c>
      <c r="DF223" s="51" t="str">
        <f t="shared" ref="DF223:DF226" si="1497">IF(A223 =2015,T223,"")</f>
        <v/>
      </c>
      <c r="DG223" s="51" t="str">
        <f t="shared" ref="DG223:DG226" si="1498">IF(A223 =2016,T223,"")</f>
        <v/>
      </c>
      <c r="DH223" s="51" t="str">
        <f t="shared" ref="DH223:DH226" si="1499">IF(A223 =2017,T223,"")</f>
        <v/>
      </c>
      <c r="DI223" s="69" t="str">
        <f t="shared" si="74"/>
        <v/>
      </c>
      <c r="DJ223" s="70"/>
      <c r="DK223" s="65">
        <f t="shared" ref="DK223:DK226" si="1500">IF(A223 =2014,U223,"")</f>
        <v>0</v>
      </c>
      <c r="DL223" s="51" t="str">
        <f t="shared" ref="DL223:DL226" si="1501">IF(A223 =2015,U223,"")</f>
        <v/>
      </c>
      <c r="DM223" s="51" t="str">
        <f t="shared" ref="DM223:DM226" si="1502">IF(A223 =2016,U223,"")</f>
        <v/>
      </c>
      <c r="DN223" s="51" t="str">
        <f t="shared" ref="DN223:DN226" si="1503">IF(A223 =2017,U223,"")</f>
        <v/>
      </c>
      <c r="DO223" s="69" t="str">
        <f t="shared" si="79"/>
        <v/>
      </c>
      <c r="DP223" s="51"/>
      <c r="DQ223" s="51"/>
      <c r="DR223" s="51"/>
      <c r="DS223" s="51"/>
      <c r="DT223" s="51"/>
      <c r="DU223" s="181"/>
    </row>
    <row r="224" spans="1:125" ht="15" x14ac:dyDescent="0.25">
      <c r="A224" s="50">
        <v>2015</v>
      </c>
      <c r="B224" s="51" t="s">
        <v>429</v>
      </c>
      <c r="C224" s="50" t="s">
        <v>422</v>
      </c>
      <c r="D224" s="170" t="s">
        <v>422</v>
      </c>
      <c r="E224" s="50" t="s">
        <v>36</v>
      </c>
      <c r="F224" s="54">
        <v>175329</v>
      </c>
      <c r="G224" s="54">
        <v>1343780</v>
      </c>
      <c r="H224" s="54">
        <v>660734</v>
      </c>
      <c r="I224" s="55">
        <v>3710620</v>
      </c>
      <c r="J224" s="50"/>
      <c r="K224" s="50" t="s">
        <v>2032</v>
      </c>
      <c r="L224" s="58" t="s">
        <v>2032</v>
      </c>
      <c r="M224" s="58" t="s">
        <v>2032</v>
      </c>
      <c r="N224" s="58" t="s">
        <v>2032</v>
      </c>
      <c r="O224" s="58" t="s">
        <v>2032</v>
      </c>
      <c r="P224" s="59"/>
      <c r="Q224" s="60">
        <v>2959618</v>
      </c>
      <c r="R224" s="60">
        <v>0</v>
      </c>
      <c r="S224" s="60">
        <v>384630</v>
      </c>
      <c r="T224" s="60">
        <v>366372</v>
      </c>
      <c r="U224" s="60">
        <v>0</v>
      </c>
      <c r="V224" s="79"/>
      <c r="W224" s="90">
        <f t="shared" si="857"/>
        <v>3710620</v>
      </c>
      <c r="X224" s="101">
        <v>1504700</v>
      </c>
      <c r="Y224" s="50" t="s">
        <v>167</v>
      </c>
      <c r="Z224" s="50"/>
      <c r="AA224" s="51" t="str">
        <f t="shared" si="1466"/>
        <v/>
      </c>
      <c r="AB224" s="68" t="str">
        <f t="shared" si="1467"/>
        <v/>
      </c>
      <c r="AC224" s="68" t="str">
        <f t="shared" si="1468"/>
        <v/>
      </c>
      <c r="AD224" s="68" t="str">
        <f t="shared" si="1469"/>
        <v/>
      </c>
      <c r="AE224" s="68" t="str">
        <f t="shared" si="1470"/>
        <v/>
      </c>
      <c r="AF224" s="68" t="str">
        <f t="shared" si="1471"/>
        <v/>
      </c>
      <c r="AG224" s="67" t="str">
        <f t="shared" si="7"/>
        <v/>
      </c>
      <c r="AH224" s="51"/>
      <c r="AI224" s="51" t="str">
        <f t="shared" si="8"/>
        <v/>
      </c>
      <c r="AJ224" s="68" t="str">
        <f t="shared" si="9"/>
        <v/>
      </c>
      <c r="AK224" s="68" t="str">
        <f t="shared" si="10"/>
        <v/>
      </c>
      <c r="AL224" s="68" t="str">
        <f t="shared" si="11"/>
        <v/>
      </c>
      <c r="AM224" s="68" t="str">
        <f t="shared" si="12"/>
        <v/>
      </c>
      <c r="AN224" s="68" t="str">
        <f t="shared" si="13"/>
        <v/>
      </c>
      <c r="AO224" s="67" t="str">
        <f t="shared" si="14"/>
        <v/>
      </c>
      <c r="AP224" s="51"/>
      <c r="AQ224" s="51" t="str">
        <f t="shared" si="15"/>
        <v/>
      </c>
      <c r="AR224" s="68" t="str">
        <f t="shared" si="16"/>
        <v/>
      </c>
      <c r="AS224" s="68" t="str">
        <f t="shared" si="17"/>
        <v/>
      </c>
      <c r="AT224" s="68" t="str">
        <f t="shared" si="18"/>
        <v/>
      </c>
      <c r="AU224" s="68" t="str">
        <f t="shared" si="19"/>
        <v/>
      </c>
      <c r="AV224" s="68" t="str">
        <f t="shared" si="20"/>
        <v/>
      </c>
      <c r="AW224" s="67" t="str">
        <f t="shared" si="21"/>
        <v/>
      </c>
      <c r="AX224" s="51"/>
      <c r="AY224" s="51" t="str">
        <f t="shared" si="22"/>
        <v/>
      </c>
      <c r="AZ224" s="68" t="str">
        <f t="shared" si="23"/>
        <v/>
      </c>
      <c r="BA224" s="68" t="str">
        <f t="shared" si="24"/>
        <v/>
      </c>
      <c r="BB224" s="68" t="str">
        <f t="shared" si="25"/>
        <v/>
      </c>
      <c r="BC224" s="68" t="str">
        <f t="shared" si="26"/>
        <v/>
      </c>
      <c r="BD224" s="68" t="str">
        <f t="shared" si="27"/>
        <v/>
      </c>
      <c r="BE224" s="68" t="str">
        <f t="shared" si="28"/>
        <v/>
      </c>
      <c r="BF224" s="51"/>
      <c r="BG224" s="69" t="str">
        <f t="shared" si="29"/>
        <v/>
      </c>
      <c r="BH224" s="67" t="str">
        <f t="shared" si="30"/>
        <v/>
      </c>
      <c r="BI224" s="67" t="str">
        <f t="shared" si="31"/>
        <v/>
      </c>
      <c r="BJ224" s="67" t="str">
        <f t="shared" si="32"/>
        <v/>
      </c>
      <c r="BK224" s="67" t="str">
        <f t="shared" si="33"/>
        <v/>
      </c>
      <c r="BL224" s="67" t="str">
        <f t="shared" si="34"/>
        <v/>
      </c>
      <c r="BM224" s="65" t="str">
        <f t="shared" si="35"/>
        <v/>
      </c>
      <c r="BN224" s="51"/>
      <c r="BO224" s="51" t="str">
        <f t="shared" si="1472"/>
        <v/>
      </c>
      <c r="BP224" s="71">
        <f t="shared" si="1473"/>
        <v>175329</v>
      </c>
      <c r="BQ224" s="51" t="str">
        <f t="shared" si="1474"/>
        <v/>
      </c>
      <c r="BR224" s="51" t="str">
        <f t="shared" si="1475"/>
        <v/>
      </c>
      <c r="BS224" s="69" t="str">
        <f t="shared" si="40"/>
        <v/>
      </c>
      <c r="BT224" s="51"/>
      <c r="BU224" s="68" t="str">
        <f t="shared" si="1476"/>
        <v/>
      </c>
      <c r="BV224" s="65">
        <f t="shared" si="1477"/>
        <v>3710620</v>
      </c>
      <c r="BW224" s="68" t="str">
        <f t="shared" si="1478"/>
        <v/>
      </c>
      <c r="BX224" s="68" t="str">
        <f t="shared" si="1479"/>
        <v/>
      </c>
      <c r="BY224" s="67" t="str">
        <f t="shared" si="44"/>
        <v/>
      </c>
      <c r="BZ224" s="68"/>
      <c r="CA224" s="65" t="str">
        <f t="shared" si="45"/>
        <v/>
      </c>
      <c r="CB224" s="67">
        <f t="shared" si="46"/>
        <v>1504700</v>
      </c>
      <c r="CC224" s="67" t="str">
        <f t="shared" si="47"/>
        <v/>
      </c>
      <c r="CD224" s="67" t="str">
        <f t="shared" si="48"/>
        <v/>
      </c>
      <c r="CE224" s="67" t="str">
        <f t="shared" si="49"/>
        <v/>
      </c>
      <c r="CF224" s="68"/>
      <c r="CG224" s="68" t="str">
        <f t="shared" si="1480"/>
        <v/>
      </c>
      <c r="CH224" s="65">
        <f t="shared" si="1481"/>
        <v>3710620</v>
      </c>
      <c r="CI224" s="68" t="str">
        <f t="shared" si="1482"/>
        <v/>
      </c>
      <c r="CJ224" s="68" t="str">
        <f t="shared" si="1483"/>
        <v/>
      </c>
      <c r="CK224" s="67" t="str">
        <f t="shared" si="54"/>
        <v/>
      </c>
      <c r="CL224" s="68"/>
      <c r="CM224" s="68" t="str">
        <f t="shared" si="1484"/>
        <v/>
      </c>
      <c r="CN224" s="65">
        <f t="shared" si="1485"/>
        <v>2959618</v>
      </c>
      <c r="CO224" s="68" t="str">
        <f t="shared" si="1486"/>
        <v/>
      </c>
      <c r="CP224" s="68" t="str">
        <f t="shared" si="1487"/>
        <v/>
      </c>
      <c r="CQ224" s="67" t="str">
        <f t="shared" si="59"/>
        <v/>
      </c>
      <c r="CR224" s="68"/>
      <c r="CS224" s="68" t="str">
        <f t="shared" si="1488"/>
        <v/>
      </c>
      <c r="CT224" s="65">
        <f t="shared" si="1489"/>
        <v>0</v>
      </c>
      <c r="CU224" s="68" t="str">
        <f t="shared" si="1490"/>
        <v/>
      </c>
      <c r="CV224" s="68" t="str">
        <f t="shared" si="1491"/>
        <v/>
      </c>
      <c r="CW224" s="67" t="str">
        <f t="shared" si="64"/>
        <v/>
      </c>
      <c r="CX224" s="68"/>
      <c r="CY224" s="68" t="str">
        <f t="shared" si="1492"/>
        <v/>
      </c>
      <c r="CZ224" s="65">
        <f t="shared" si="1493"/>
        <v>384630</v>
      </c>
      <c r="DA224" s="68" t="str">
        <f t="shared" si="1494"/>
        <v/>
      </c>
      <c r="DB224" s="68" t="str">
        <f t="shared" si="1495"/>
        <v/>
      </c>
      <c r="DC224" s="67" t="str">
        <f t="shared" si="69"/>
        <v/>
      </c>
      <c r="DD224" s="68"/>
      <c r="DE224" s="68" t="str">
        <f t="shared" si="1496"/>
        <v/>
      </c>
      <c r="DF224" s="65">
        <f t="shared" si="1497"/>
        <v>366372</v>
      </c>
      <c r="DG224" s="51" t="str">
        <f t="shared" si="1498"/>
        <v/>
      </c>
      <c r="DH224" s="51" t="str">
        <f t="shared" si="1499"/>
        <v/>
      </c>
      <c r="DI224" s="69" t="str">
        <f t="shared" si="74"/>
        <v/>
      </c>
      <c r="DJ224" s="51"/>
      <c r="DK224" s="51" t="str">
        <f t="shared" si="1500"/>
        <v/>
      </c>
      <c r="DL224" s="65">
        <f t="shared" si="1501"/>
        <v>0</v>
      </c>
      <c r="DM224" s="51" t="str">
        <f t="shared" si="1502"/>
        <v/>
      </c>
      <c r="DN224" s="51" t="str">
        <f t="shared" si="1503"/>
        <v/>
      </c>
      <c r="DO224" s="69" t="str">
        <f t="shared" si="79"/>
        <v/>
      </c>
      <c r="DP224" s="51"/>
      <c r="DQ224" s="51"/>
      <c r="DR224" s="51"/>
      <c r="DS224" s="51"/>
      <c r="DT224" s="51"/>
      <c r="DU224" s="181"/>
    </row>
    <row r="225" spans="1:125" ht="15" x14ac:dyDescent="0.25">
      <c r="A225" s="50">
        <v>2016</v>
      </c>
      <c r="B225" s="51" t="s">
        <v>429</v>
      </c>
      <c r="C225" s="50" t="s">
        <v>422</v>
      </c>
      <c r="D225" s="170" t="s">
        <v>422</v>
      </c>
      <c r="E225" s="50" t="s">
        <v>36</v>
      </c>
      <c r="F225" s="54">
        <v>167439</v>
      </c>
      <c r="G225" s="54">
        <v>1254875</v>
      </c>
      <c r="H225" s="54">
        <v>661302</v>
      </c>
      <c r="I225" s="55">
        <v>3757812</v>
      </c>
      <c r="J225" s="50"/>
      <c r="K225" s="50" t="s">
        <v>2032</v>
      </c>
      <c r="L225" s="58" t="s">
        <v>2032</v>
      </c>
      <c r="M225" s="58" t="s">
        <v>2032</v>
      </c>
      <c r="N225" s="58" t="s">
        <v>2032</v>
      </c>
      <c r="O225" s="58" t="s">
        <v>2032</v>
      </c>
      <c r="P225" s="59"/>
      <c r="Q225" s="60">
        <v>3289248</v>
      </c>
      <c r="R225" s="60">
        <v>0</v>
      </c>
      <c r="S225" s="60">
        <v>376960</v>
      </c>
      <c r="T225" s="60">
        <v>91604</v>
      </c>
      <c r="U225" s="60">
        <v>0</v>
      </c>
      <c r="V225" s="79"/>
      <c r="W225" s="90">
        <f t="shared" si="857"/>
        <v>3757812</v>
      </c>
      <c r="X225" s="101">
        <v>1347023</v>
      </c>
      <c r="Y225" s="50" t="s">
        <v>167</v>
      </c>
      <c r="Z225" s="50"/>
      <c r="AA225" s="51" t="str">
        <f t="shared" si="1466"/>
        <v/>
      </c>
      <c r="AB225" s="68" t="str">
        <f t="shared" si="1467"/>
        <v/>
      </c>
      <c r="AC225" s="68" t="str">
        <f t="shared" si="1468"/>
        <v/>
      </c>
      <c r="AD225" s="68" t="str">
        <f t="shared" si="1469"/>
        <v/>
      </c>
      <c r="AE225" s="68" t="str">
        <f t="shared" si="1470"/>
        <v/>
      </c>
      <c r="AF225" s="68" t="str">
        <f t="shared" si="1471"/>
        <v/>
      </c>
      <c r="AG225" s="67" t="str">
        <f t="shared" si="7"/>
        <v/>
      </c>
      <c r="AH225" s="51"/>
      <c r="AI225" s="51" t="str">
        <f t="shared" si="8"/>
        <v/>
      </c>
      <c r="AJ225" s="68" t="str">
        <f t="shared" si="9"/>
        <v/>
      </c>
      <c r="AK225" s="68" t="str">
        <f t="shared" si="10"/>
        <v/>
      </c>
      <c r="AL225" s="68" t="str">
        <f t="shared" si="11"/>
        <v/>
      </c>
      <c r="AM225" s="68" t="str">
        <f t="shared" si="12"/>
        <v/>
      </c>
      <c r="AN225" s="68" t="str">
        <f t="shared" si="13"/>
        <v/>
      </c>
      <c r="AO225" s="67" t="str">
        <f t="shared" si="14"/>
        <v/>
      </c>
      <c r="AP225" s="51"/>
      <c r="AQ225" s="51" t="str">
        <f t="shared" si="15"/>
        <v/>
      </c>
      <c r="AR225" s="68" t="str">
        <f t="shared" si="16"/>
        <v/>
      </c>
      <c r="AS225" s="68" t="str">
        <f t="shared" si="17"/>
        <v/>
      </c>
      <c r="AT225" s="68" t="str">
        <f t="shared" si="18"/>
        <v/>
      </c>
      <c r="AU225" s="68" t="str">
        <f t="shared" si="19"/>
        <v/>
      </c>
      <c r="AV225" s="68" t="str">
        <f t="shared" si="20"/>
        <v/>
      </c>
      <c r="AW225" s="67" t="str">
        <f t="shared" si="21"/>
        <v/>
      </c>
      <c r="AX225" s="51"/>
      <c r="AY225" s="51" t="str">
        <f t="shared" si="22"/>
        <v/>
      </c>
      <c r="AZ225" s="68" t="str">
        <f t="shared" si="23"/>
        <v/>
      </c>
      <c r="BA225" s="68" t="str">
        <f t="shared" si="24"/>
        <v/>
      </c>
      <c r="BB225" s="68" t="str">
        <f t="shared" si="25"/>
        <v/>
      </c>
      <c r="BC225" s="68" t="str">
        <f t="shared" si="26"/>
        <v/>
      </c>
      <c r="BD225" s="68" t="str">
        <f t="shared" si="27"/>
        <v/>
      </c>
      <c r="BE225" s="68" t="str">
        <f t="shared" si="28"/>
        <v/>
      </c>
      <c r="BF225" s="51"/>
      <c r="BG225" s="69" t="str">
        <f t="shared" si="29"/>
        <v/>
      </c>
      <c r="BH225" s="67" t="str">
        <f t="shared" si="30"/>
        <v/>
      </c>
      <c r="BI225" s="67" t="str">
        <f t="shared" si="31"/>
        <v/>
      </c>
      <c r="BJ225" s="67" t="str">
        <f t="shared" si="32"/>
        <v/>
      </c>
      <c r="BK225" s="67" t="str">
        <f t="shared" si="33"/>
        <v/>
      </c>
      <c r="BL225" s="67" t="str">
        <f t="shared" si="34"/>
        <v/>
      </c>
      <c r="BM225" s="65" t="str">
        <f t="shared" si="35"/>
        <v/>
      </c>
      <c r="BN225" s="51"/>
      <c r="BO225" s="51" t="str">
        <f t="shared" si="1472"/>
        <v/>
      </c>
      <c r="BP225" s="51" t="str">
        <f t="shared" si="1473"/>
        <v/>
      </c>
      <c r="BQ225" s="71">
        <f t="shared" si="1474"/>
        <v>167439</v>
      </c>
      <c r="BR225" s="51" t="str">
        <f t="shared" si="1475"/>
        <v/>
      </c>
      <c r="BS225" s="69" t="str">
        <f t="shared" si="40"/>
        <v/>
      </c>
      <c r="BT225" s="51"/>
      <c r="BU225" s="68" t="str">
        <f t="shared" si="1476"/>
        <v/>
      </c>
      <c r="BV225" s="68" t="str">
        <f t="shared" si="1477"/>
        <v/>
      </c>
      <c r="BW225" s="65">
        <f t="shared" si="1478"/>
        <v>3757812</v>
      </c>
      <c r="BX225" s="68" t="str">
        <f t="shared" si="1479"/>
        <v/>
      </c>
      <c r="BY225" s="67" t="str">
        <f t="shared" si="44"/>
        <v/>
      </c>
      <c r="BZ225" s="68"/>
      <c r="CA225" s="65" t="str">
        <f t="shared" si="45"/>
        <v/>
      </c>
      <c r="CB225" s="67" t="str">
        <f t="shared" si="46"/>
        <v/>
      </c>
      <c r="CC225" s="67">
        <f t="shared" si="47"/>
        <v>1347023</v>
      </c>
      <c r="CD225" s="67" t="str">
        <f t="shared" si="48"/>
        <v/>
      </c>
      <c r="CE225" s="67" t="str">
        <f t="shared" si="49"/>
        <v/>
      </c>
      <c r="CF225" s="68"/>
      <c r="CG225" s="68" t="str">
        <f t="shared" si="1480"/>
        <v/>
      </c>
      <c r="CH225" s="68" t="str">
        <f t="shared" si="1481"/>
        <v/>
      </c>
      <c r="CI225" s="65">
        <f t="shared" si="1482"/>
        <v>3757812</v>
      </c>
      <c r="CJ225" s="68" t="str">
        <f t="shared" si="1483"/>
        <v/>
      </c>
      <c r="CK225" s="67" t="str">
        <f t="shared" si="54"/>
        <v/>
      </c>
      <c r="CL225" s="68"/>
      <c r="CM225" s="68" t="str">
        <f t="shared" si="1484"/>
        <v/>
      </c>
      <c r="CN225" s="68" t="str">
        <f t="shared" si="1485"/>
        <v/>
      </c>
      <c r="CO225" s="65">
        <f t="shared" si="1486"/>
        <v>3289248</v>
      </c>
      <c r="CP225" s="68" t="str">
        <f t="shared" si="1487"/>
        <v/>
      </c>
      <c r="CQ225" s="67" t="str">
        <f t="shared" si="59"/>
        <v/>
      </c>
      <c r="CR225" s="68"/>
      <c r="CS225" s="68" t="str">
        <f t="shared" si="1488"/>
        <v/>
      </c>
      <c r="CT225" s="68" t="str">
        <f t="shared" si="1489"/>
        <v/>
      </c>
      <c r="CU225" s="65">
        <f t="shared" si="1490"/>
        <v>0</v>
      </c>
      <c r="CV225" s="68" t="str">
        <f t="shared" si="1491"/>
        <v/>
      </c>
      <c r="CW225" s="67" t="str">
        <f t="shared" si="64"/>
        <v/>
      </c>
      <c r="CX225" s="68"/>
      <c r="CY225" s="68" t="str">
        <f t="shared" si="1492"/>
        <v/>
      </c>
      <c r="CZ225" s="68" t="str">
        <f t="shared" si="1493"/>
        <v/>
      </c>
      <c r="DA225" s="65">
        <f t="shared" si="1494"/>
        <v>376960</v>
      </c>
      <c r="DB225" s="68" t="str">
        <f t="shared" si="1495"/>
        <v/>
      </c>
      <c r="DC225" s="67" t="str">
        <f t="shared" si="69"/>
        <v/>
      </c>
      <c r="DD225" s="68"/>
      <c r="DE225" s="68" t="str">
        <f t="shared" si="1496"/>
        <v/>
      </c>
      <c r="DF225" s="51" t="str">
        <f t="shared" si="1497"/>
        <v/>
      </c>
      <c r="DG225" s="65">
        <f t="shared" si="1498"/>
        <v>91604</v>
      </c>
      <c r="DH225" s="51" t="str">
        <f t="shared" si="1499"/>
        <v/>
      </c>
      <c r="DI225" s="69" t="str">
        <f t="shared" si="74"/>
        <v/>
      </c>
      <c r="DJ225" s="51"/>
      <c r="DK225" s="51" t="str">
        <f t="shared" si="1500"/>
        <v/>
      </c>
      <c r="DL225" s="51" t="str">
        <f t="shared" si="1501"/>
        <v/>
      </c>
      <c r="DM225" s="65">
        <f t="shared" si="1502"/>
        <v>0</v>
      </c>
      <c r="DN225" s="51" t="str">
        <f t="shared" si="1503"/>
        <v/>
      </c>
      <c r="DO225" s="69" t="str">
        <f t="shared" si="79"/>
        <v/>
      </c>
      <c r="DP225" s="51"/>
      <c r="DQ225" s="51"/>
      <c r="DR225" s="51"/>
      <c r="DS225" s="51"/>
      <c r="DT225" s="51"/>
      <c r="DU225" s="181"/>
    </row>
    <row r="226" spans="1:125" ht="15" x14ac:dyDescent="0.25">
      <c r="A226" s="50">
        <v>2017</v>
      </c>
      <c r="B226" s="51" t="s">
        <v>429</v>
      </c>
      <c r="C226" s="50" t="s">
        <v>422</v>
      </c>
      <c r="D226" s="170" t="s">
        <v>422</v>
      </c>
      <c r="E226" s="50" t="s">
        <v>36</v>
      </c>
      <c r="F226" s="54">
        <v>161540</v>
      </c>
      <c r="G226" s="54">
        <v>1258351</v>
      </c>
      <c r="H226" s="54">
        <v>640278</v>
      </c>
      <c r="I226" s="55">
        <v>3774598</v>
      </c>
      <c r="J226" s="50"/>
      <c r="K226" s="50" t="s">
        <v>2032</v>
      </c>
      <c r="L226" s="58" t="s">
        <v>2032</v>
      </c>
      <c r="M226" s="58" t="s">
        <v>2032</v>
      </c>
      <c r="N226" s="58" t="s">
        <v>2032</v>
      </c>
      <c r="O226" s="58" t="s">
        <v>2032</v>
      </c>
      <c r="P226" s="59"/>
      <c r="Q226" s="60">
        <v>3159963</v>
      </c>
      <c r="R226" s="60">
        <v>0</v>
      </c>
      <c r="S226" s="60">
        <v>341595</v>
      </c>
      <c r="T226" s="60">
        <v>273040</v>
      </c>
      <c r="U226" s="60">
        <v>0</v>
      </c>
      <c r="V226" s="79"/>
      <c r="W226" s="90">
        <f t="shared" si="857"/>
        <v>3774598</v>
      </c>
      <c r="X226" s="101">
        <v>465810</v>
      </c>
      <c r="Y226" s="50" t="s">
        <v>167</v>
      </c>
      <c r="Z226" s="50"/>
      <c r="AA226" s="51" t="str">
        <f t="shared" si="1466"/>
        <v/>
      </c>
      <c r="AB226" s="68" t="str">
        <f t="shared" si="1467"/>
        <v/>
      </c>
      <c r="AC226" s="68" t="str">
        <f t="shared" si="1468"/>
        <v/>
      </c>
      <c r="AD226" s="68" t="str">
        <f t="shared" si="1469"/>
        <v/>
      </c>
      <c r="AE226" s="68" t="str">
        <f t="shared" si="1470"/>
        <v/>
      </c>
      <c r="AF226" s="68" t="str">
        <f t="shared" si="1471"/>
        <v/>
      </c>
      <c r="AG226" s="67" t="str">
        <f t="shared" si="7"/>
        <v/>
      </c>
      <c r="AH226" s="51"/>
      <c r="AI226" s="51" t="str">
        <f t="shared" si="8"/>
        <v/>
      </c>
      <c r="AJ226" s="68" t="str">
        <f t="shared" si="9"/>
        <v/>
      </c>
      <c r="AK226" s="68" t="str">
        <f t="shared" si="10"/>
        <v/>
      </c>
      <c r="AL226" s="68" t="str">
        <f t="shared" si="11"/>
        <v/>
      </c>
      <c r="AM226" s="68" t="str">
        <f t="shared" si="12"/>
        <v/>
      </c>
      <c r="AN226" s="68" t="str">
        <f t="shared" si="13"/>
        <v/>
      </c>
      <c r="AO226" s="67" t="str">
        <f t="shared" si="14"/>
        <v/>
      </c>
      <c r="AP226" s="51"/>
      <c r="AQ226" s="51" t="str">
        <f t="shared" si="15"/>
        <v/>
      </c>
      <c r="AR226" s="68" t="str">
        <f t="shared" si="16"/>
        <v/>
      </c>
      <c r="AS226" s="68" t="str">
        <f t="shared" si="17"/>
        <v/>
      </c>
      <c r="AT226" s="68" t="str">
        <f t="shared" si="18"/>
        <v/>
      </c>
      <c r="AU226" s="68" t="str">
        <f t="shared" si="19"/>
        <v/>
      </c>
      <c r="AV226" s="68" t="str">
        <f t="shared" si="20"/>
        <v/>
      </c>
      <c r="AW226" s="67" t="str">
        <f t="shared" si="21"/>
        <v/>
      </c>
      <c r="AX226" s="51"/>
      <c r="AY226" s="51" t="str">
        <f t="shared" si="22"/>
        <v/>
      </c>
      <c r="AZ226" s="68" t="str">
        <f t="shared" si="23"/>
        <v/>
      </c>
      <c r="BA226" s="68" t="str">
        <f t="shared" si="24"/>
        <v/>
      </c>
      <c r="BB226" s="68" t="str">
        <f t="shared" si="25"/>
        <v/>
      </c>
      <c r="BC226" s="68" t="str">
        <f t="shared" si="26"/>
        <v/>
      </c>
      <c r="BD226" s="68" t="str">
        <f t="shared" si="27"/>
        <v/>
      </c>
      <c r="BE226" s="68" t="str">
        <f t="shared" si="28"/>
        <v/>
      </c>
      <c r="BF226" s="51"/>
      <c r="BG226" s="69" t="str">
        <f t="shared" si="29"/>
        <v/>
      </c>
      <c r="BH226" s="67" t="str">
        <f t="shared" si="30"/>
        <v/>
      </c>
      <c r="BI226" s="67" t="str">
        <f t="shared" si="31"/>
        <v/>
      </c>
      <c r="BJ226" s="67" t="str">
        <f t="shared" si="32"/>
        <v/>
      </c>
      <c r="BK226" s="67" t="str">
        <f t="shared" si="33"/>
        <v/>
      </c>
      <c r="BL226" s="67" t="str">
        <f t="shared" si="34"/>
        <v/>
      </c>
      <c r="BM226" s="65" t="str">
        <f t="shared" si="35"/>
        <v/>
      </c>
      <c r="BN226" s="51"/>
      <c r="BO226" s="51" t="str">
        <f t="shared" si="1472"/>
        <v/>
      </c>
      <c r="BP226" s="51" t="str">
        <f t="shared" si="1473"/>
        <v/>
      </c>
      <c r="BQ226" s="51" t="str">
        <f t="shared" si="1474"/>
        <v/>
      </c>
      <c r="BR226" s="71">
        <f t="shared" si="1475"/>
        <v>161540</v>
      </c>
      <c r="BS226" s="69" t="str">
        <f t="shared" si="40"/>
        <v/>
      </c>
      <c r="BT226" s="51"/>
      <c r="BU226" s="68" t="str">
        <f t="shared" si="1476"/>
        <v/>
      </c>
      <c r="BV226" s="68" t="str">
        <f t="shared" si="1477"/>
        <v/>
      </c>
      <c r="BW226" s="68" t="str">
        <f t="shared" si="1478"/>
        <v/>
      </c>
      <c r="BX226" s="65">
        <f t="shared" si="1479"/>
        <v>3774598</v>
      </c>
      <c r="BY226" s="67" t="str">
        <f t="shared" si="44"/>
        <v/>
      </c>
      <c r="BZ226" s="68"/>
      <c r="CA226" s="65" t="str">
        <f t="shared" si="45"/>
        <v/>
      </c>
      <c r="CB226" s="67" t="str">
        <f t="shared" si="46"/>
        <v/>
      </c>
      <c r="CC226" s="67" t="str">
        <f t="shared" si="47"/>
        <v/>
      </c>
      <c r="CD226" s="67">
        <f t="shared" si="48"/>
        <v>465810</v>
      </c>
      <c r="CE226" s="67" t="str">
        <f t="shared" si="49"/>
        <v/>
      </c>
      <c r="CF226" s="68"/>
      <c r="CG226" s="68" t="str">
        <f t="shared" si="1480"/>
        <v/>
      </c>
      <c r="CH226" s="68" t="str">
        <f t="shared" si="1481"/>
        <v/>
      </c>
      <c r="CI226" s="68" t="str">
        <f t="shared" si="1482"/>
        <v/>
      </c>
      <c r="CJ226" s="65">
        <f t="shared" si="1483"/>
        <v>3774598</v>
      </c>
      <c r="CK226" s="67" t="str">
        <f t="shared" si="54"/>
        <v/>
      </c>
      <c r="CL226" s="68"/>
      <c r="CM226" s="68" t="str">
        <f t="shared" si="1484"/>
        <v/>
      </c>
      <c r="CN226" s="68" t="str">
        <f t="shared" si="1485"/>
        <v/>
      </c>
      <c r="CO226" s="68" t="str">
        <f t="shared" si="1486"/>
        <v/>
      </c>
      <c r="CP226" s="65">
        <f t="shared" si="1487"/>
        <v>3159963</v>
      </c>
      <c r="CQ226" s="67" t="str">
        <f t="shared" si="59"/>
        <v/>
      </c>
      <c r="CR226" s="68"/>
      <c r="CS226" s="68" t="str">
        <f t="shared" si="1488"/>
        <v/>
      </c>
      <c r="CT226" s="68" t="str">
        <f t="shared" si="1489"/>
        <v/>
      </c>
      <c r="CU226" s="68" t="str">
        <f t="shared" si="1490"/>
        <v/>
      </c>
      <c r="CV226" s="65">
        <f t="shared" si="1491"/>
        <v>0</v>
      </c>
      <c r="CW226" s="67" t="str">
        <f t="shared" si="64"/>
        <v/>
      </c>
      <c r="CX226" s="68"/>
      <c r="CY226" s="68" t="str">
        <f t="shared" si="1492"/>
        <v/>
      </c>
      <c r="CZ226" s="68" t="str">
        <f t="shared" si="1493"/>
        <v/>
      </c>
      <c r="DA226" s="68" t="str">
        <f t="shared" si="1494"/>
        <v/>
      </c>
      <c r="DB226" s="65">
        <f t="shared" si="1495"/>
        <v>341595</v>
      </c>
      <c r="DC226" s="67" t="str">
        <f t="shared" si="69"/>
        <v/>
      </c>
      <c r="DD226" s="68"/>
      <c r="DE226" s="68" t="str">
        <f t="shared" si="1496"/>
        <v/>
      </c>
      <c r="DF226" s="51" t="str">
        <f t="shared" si="1497"/>
        <v/>
      </c>
      <c r="DG226" s="51" t="str">
        <f t="shared" si="1498"/>
        <v/>
      </c>
      <c r="DH226" s="65">
        <f t="shared" si="1499"/>
        <v>273040</v>
      </c>
      <c r="DI226" s="69" t="str">
        <f t="shared" si="74"/>
        <v/>
      </c>
      <c r="DJ226" s="51"/>
      <c r="DK226" s="51" t="str">
        <f t="shared" si="1500"/>
        <v/>
      </c>
      <c r="DL226" s="51" t="str">
        <f t="shared" si="1501"/>
        <v/>
      </c>
      <c r="DM226" s="51" t="str">
        <f t="shared" si="1502"/>
        <v/>
      </c>
      <c r="DN226" s="65">
        <f t="shared" si="1503"/>
        <v>0</v>
      </c>
      <c r="DO226" s="69" t="str">
        <f t="shared" si="79"/>
        <v/>
      </c>
      <c r="DP226" s="51"/>
      <c r="DQ226" s="51"/>
      <c r="DR226" s="51"/>
      <c r="DS226" s="51"/>
      <c r="DT226" s="51"/>
      <c r="DU226" s="181"/>
    </row>
    <row r="227" spans="1:125" ht="15" x14ac:dyDescent="0.25">
      <c r="A227" s="56">
        <v>2018</v>
      </c>
      <c r="B227" s="51" t="s">
        <v>429</v>
      </c>
      <c r="C227" s="50" t="s">
        <v>422</v>
      </c>
      <c r="D227" s="170" t="s">
        <v>422</v>
      </c>
      <c r="E227" s="50" t="s">
        <v>36</v>
      </c>
      <c r="F227" s="89">
        <v>153559</v>
      </c>
      <c r="G227" s="89">
        <v>1171169</v>
      </c>
      <c r="H227" s="89">
        <v>615113</v>
      </c>
      <c r="I227" s="90">
        <v>3359600</v>
      </c>
      <c r="J227" s="56" t="s">
        <v>440</v>
      </c>
      <c r="K227" s="50" t="s">
        <v>2032</v>
      </c>
      <c r="L227" s="58"/>
      <c r="M227" s="58"/>
      <c r="N227" s="112">
        <v>3359600</v>
      </c>
      <c r="O227" s="58"/>
      <c r="P227" s="91"/>
      <c r="Q227" s="92">
        <v>2916945</v>
      </c>
      <c r="R227" s="92">
        <v>0</v>
      </c>
      <c r="S227" s="92">
        <v>442655</v>
      </c>
      <c r="T227" s="92">
        <v>0</v>
      </c>
      <c r="U227" s="94"/>
      <c r="V227" s="94"/>
      <c r="W227" s="90">
        <f t="shared" si="857"/>
        <v>3359600</v>
      </c>
      <c r="X227" s="90">
        <v>38789</v>
      </c>
      <c r="Y227" s="56" t="s">
        <v>167</v>
      </c>
      <c r="Z227" s="50"/>
      <c r="AA227" s="51"/>
      <c r="AB227" s="68"/>
      <c r="AC227" s="68"/>
      <c r="AD227" s="68"/>
      <c r="AE227" s="68"/>
      <c r="AF227" s="68"/>
      <c r="AG227" s="67" t="str">
        <f t="shared" si="7"/>
        <v/>
      </c>
      <c r="AH227" s="51"/>
      <c r="AI227" s="51" t="str">
        <f t="shared" si="8"/>
        <v/>
      </c>
      <c r="AJ227" s="68" t="str">
        <f t="shared" si="9"/>
        <v/>
      </c>
      <c r="AK227" s="68" t="str">
        <f t="shared" si="10"/>
        <v/>
      </c>
      <c r="AL227" s="68" t="str">
        <f t="shared" si="11"/>
        <v/>
      </c>
      <c r="AM227" s="68" t="str">
        <f t="shared" si="12"/>
        <v/>
      </c>
      <c r="AN227" s="68" t="str">
        <f t="shared" si="13"/>
        <v/>
      </c>
      <c r="AO227" s="67" t="str">
        <f t="shared" si="14"/>
        <v/>
      </c>
      <c r="AP227" s="51"/>
      <c r="AQ227" s="51" t="str">
        <f t="shared" si="15"/>
        <v/>
      </c>
      <c r="AR227" s="68" t="str">
        <f t="shared" si="16"/>
        <v/>
      </c>
      <c r="AS227" s="68" t="str">
        <f t="shared" si="17"/>
        <v/>
      </c>
      <c r="AT227" s="68" t="str">
        <f t="shared" si="18"/>
        <v/>
      </c>
      <c r="AU227" s="68" t="str">
        <f t="shared" si="19"/>
        <v/>
      </c>
      <c r="AV227" s="68" t="str">
        <f t="shared" si="20"/>
        <v/>
      </c>
      <c r="AW227" s="67" t="str">
        <f t="shared" si="21"/>
        <v/>
      </c>
      <c r="AX227" s="51"/>
      <c r="AY227" s="51" t="str">
        <f t="shared" si="22"/>
        <v/>
      </c>
      <c r="AZ227" s="68" t="str">
        <f t="shared" si="23"/>
        <v/>
      </c>
      <c r="BA227" s="68" t="str">
        <f t="shared" si="24"/>
        <v/>
      </c>
      <c r="BB227" s="68" t="str">
        <f t="shared" si="25"/>
        <v/>
      </c>
      <c r="BC227" s="68" t="str">
        <f t="shared" si="26"/>
        <v/>
      </c>
      <c r="BD227" s="68" t="str">
        <f t="shared" si="27"/>
        <v/>
      </c>
      <c r="BE227" s="68" t="str">
        <f t="shared" si="28"/>
        <v/>
      </c>
      <c r="BF227" s="51"/>
      <c r="BG227" s="69" t="str">
        <f t="shared" si="29"/>
        <v/>
      </c>
      <c r="BH227" s="67" t="str">
        <f t="shared" si="30"/>
        <v/>
      </c>
      <c r="BI227" s="67" t="str">
        <f t="shared" si="31"/>
        <v/>
      </c>
      <c r="BJ227" s="67" t="str">
        <f t="shared" si="32"/>
        <v/>
      </c>
      <c r="BK227" s="67" t="str">
        <f t="shared" si="33"/>
        <v/>
      </c>
      <c r="BL227" s="67" t="str">
        <f t="shared" si="34"/>
        <v/>
      </c>
      <c r="BM227" s="65" t="str">
        <f t="shared" si="35"/>
        <v/>
      </c>
      <c r="BN227" s="70"/>
      <c r="BO227" s="70"/>
      <c r="BP227" s="51"/>
      <c r="BQ227" s="51"/>
      <c r="BR227" s="51"/>
      <c r="BS227" s="96">
        <f t="shared" si="40"/>
        <v>153559</v>
      </c>
      <c r="BT227" s="70"/>
      <c r="BU227" s="65"/>
      <c r="BV227" s="68"/>
      <c r="BW227" s="68"/>
      <c r="BX227" s="68"/>
      <c r="BY227" s="67">
        <f t="shared" si="44"/>
        <v>3359600</v>
      </c>
      <c r="BZ227" s="65"/>
      <c r="CA227" s="65" t="str">
        <f t="shared" si="45"/>
        <v/>
      </c>
      <c r="CB227" s="67" t="str">
        <f t="shared" si="46"/>
        <v/>
      </c>
      <c r="CC227" s="67" t="str">
        <f t="shared" si="47"/>
        <v/>
      </c>
      <c r="CD227" s="67" t="str">
        <f t="shared" si="48"/>
        <v/>
      </c>
      <c r="CE227" s="67">
        <f t="shared" si="49"/>
        <v>38789</v>
      </c>
      <c r="CF227" s="65"/>
      <c r="CG227" s="65"/>
      <c r="CH227" s="68"/>
      <c r="CI227" s="68"/>
      <c r="CJ227" s="68"/>
      <c r="CK227" s="67">
        <f t="shared" si="54"/>
        <v>3359600</v>
      </c>
      <c r="CL227" s="65"/>
      <c r="CM227" s="65"/>
      <c r="CN227" s="68"/>
      <c r="CO227" s="68"/>
      <c r="CP227" s="68"/>
      <c r="CQ227" s="67">
        <f t="shared" si="59"/>
        <v>2916945</v>
      </c>
      <c r="CR227" s="65"/>
      <c r="CS227" s="65"/>
      <c r="CT227" s="68"/>
      <c r="CU227" s="68"/>
      <c r="CV227" s="68"/>
      <c r="CW227" s="67">
        <f t="shared" si="64"/>
        <v>0</v>
      </c>
      <c r="CX227" s="65"/>
      <c r="CY227" s="65"/>
      <c r="CZ227" s="68"/>
      <c r="DA227" s="68"/>
      <c r="DB227" s="68"/>
      <c r="DC227" s="67">
        <f t="shared" si="69"/>
        <v>442655</v>
      </c>
      <c r="DD227" s="65"/>
      <c r="DE227" s="65"/>
      <c r="DF227" s="51"/>
      <c r="DG227" s="51"/>
      <c r="DH227" s="51"/>
      <c r="DI227" s="67">
        <f t="shared" si="74"/>
        <v>0</v>
      </c>
      <c r="DJ227" s="70"/>
      <c r="DK227" s="70"/>
      <c r="DL227" s="51"/>
      <c r="DM227" s="51"/>
      <c r="DN227" s="51"/>
      <c r="DO227" s="67">
        <f t="shared" si="79"/>
        <v>2916945</v>
      </c>
      <c r="DP227" s="51"/>
      <c r="DQ227" s="51"/>
      <c r="DR227" s="51"/>
      <c r="DS227" s="51"/>
      <c r="DT227" s="51"/>
      <c r="DU227" s="181"/>
    </row>
    <row r="228" spans="1:125" ht="15" x14ac:dyDescent="0.25">
      <c r="A228" s="50"/>
      <c r="B228" s="51"/>
      <c r="C228" s="50"/>
      <c r="D228" s="53"/>
      <c r="E228" s="50"/>
      <c r="F228" s="54"/>
      <c r="G228" s="54"/>
      <c r="H228" s="54"/>
      <c r="I228" s="55"/>
      <c r="J228" s="50"/>
      <c r="K228" s="50" t="s">
        <v>2032</v>
      </c>
      <c r="L228" s="58"/>
      <c r="M228" s="58"/>
      <c r="N228" s="58"/>
      <c r="O228" s="58"/>
      <c r="P228" s="59"/>
      <c r="Q228" s="60"/>
      <c r="R228" s="60"/>
      <c r="S228" s="60"/>
      <c r="T228" s="60"/>
      <c r="U228" s="60"/>
      <c r="V228" s="79"/>
      <c r="W228" s="90">
        <f t="shared" si="857"/>
        <v>0</v>
      </c>
      <c r="X228" s="101"/>
      <c r="Y228" s="50"/>
      <c r="Z228" s="50"/>
      <c r="AA228" s="51"/>
      <c r="AB228" s="68"/>
      <c r="AC228" s="68"/>
      <c r="AD228" s="68"/>
      <c r="AE228" s="68"/>
      <c r="AF228" s="68"/>
      <c r="AG228" s="67" t="str">
        <f t="shared" si="7"/>
        <v/>
      </c>
      <c r="AH228" s="51"/>
      <c r="AI228" s="51" t="str">
        <f t="shared" si="8"/>
        <v/>
      </c>
      <c r="AJ228" s="68" t="str">
        <f t="shared" si="9"/>
        <v/>
      </c>
      <c r="AK228" s="68" t="str">
        <f t="shared" si="10"/>
        <v/>
      </c>
      <c r="AL228" s="68" t="str">
        <f t="shared" si="11"/>
        <v/>
      </c>
      <c r="AM228" s="68" t="str">
        <f t="shared" si="12"/>
        <v/>
      </c>
      <c r="AN228" s="68" t="str">
        <f t="shared" si="13"/>
        <v/>
      </c>
      <c r="AO228" s="67" t="str">
        <f t="shared" si="14"/>
        <v/>
      </c>
      <c r="AP228" s="51"/>
      <c r="AQ228" s="51" t="str">
        <f t="shared" si="15"/>
        <v/>
      </c>
      <c r="AR228" s="68" t="str">
        <f t="shared" si="16"/>
        <v/>
      </c>
      <c r="AS228" s="68" t="str">
        <f t="shared" si="17"/>
        <v/>
      </c>
      <c r="AT228" s="68" t="str">
        <f t="shared" si="18"/>
        <v/>
      </c>
      <c r="AU228" s="68" t="str">
        <f t="shared" si="19"/>
        <v/>
      </c>
      <c r="AV228" s="68" t="str">
        <f t="shared" si="20"/>
        <v/>
      </c>
      <c r="AW228" s="67" t="str">
        <f t="shared" si="21"/>
        <v/>
      </c>
      <c r="AX228" s="51"/>
      <c r="AY228" s="51" t="str">
        <f t="shared" si="22"/>
        <v/>
      </c>
      <c r="AZ228" s="68" t="str">
        <f t="shared" si="23"/>
        <v/>
      </c>
      <c r="BA228" s="68" t="str">
        <f t="shared" si="24"/>
        <v/>
      </c>
      <c r="BB228" s="68" t="str">
        <f t="shared" si="25"/>
        <v/>
      </c>
      <c r="BC228" s="68" t="str">
        <f t="shared" si="26"/>
        <v/>
      </c>
      <c r="BD228" s="68" t="str">
        <f t="shared" si="27"/>
        <v/>
      </c>
      <c r="BE228" s="68" t="str">
        <f t="shared" si="28"/>
        <v/>
      </c>
      <c r="BF228" s="51"/>
      <c r="BG228" s="69" t="str">
        <f t="shared" si="29"/>
        <v/>
      </c>
      <c r="BH228" s="67" t="str">
        <f t="shared" si="30"/>
        <v/>
      </c>
      <c r="BI228" s="67" t="str">
        <f t="shared" si="31"/>
        <v/>
      </c>
      <c r="BJ228" s="67" t="str">
        <f t="shared" si="32"/>
        <v/>
      </c>
      <c r="BK228" s="67" t="str">
        <f t="shared" si="33"/>
        <v/>
      </c>
      <c r="BL228" s="67" t="str">
        <f t="shared" si="34"/>
        <v/>
      </c>
      <c r="BM228" s="65" t="str">
        <f t="shared" si="35"/>
        <v/>
      </c>
      <c r="BN228" s="70"/>
      <c r="BO228" s="70"/>
      <c r="BP228" s="51"/>
      <c r="BQ228" s="51"/>
      <c r="BR228" s="51"/>
      <c r="BS228" s="69" t="str">
        <f t="shared" si="40"/>
        <v/>
      </c>
      <c r="BT228" s="70"/>
      <c r="BU228" s="65"/>
      <c r="BV228" s="68"/>
      <c r="BW228" s="68"/>
      <c r="BX228" s="68"/>
      <c r="BY228" s="67" t="str">
        <f t="shared" si="44"/>
        <v/>
      </c>
      <c r="BZ228" s="65"/>
      <c r="CA228" s="65" t="str">
        <f t="shared" si="45"/>
        <v/>
      </c>
      <c r="CB228" s="67" t="str">
        <f t="shared" si="46"/>
        <v/>
      </c>
      <c r="CC228" s="67" t="str">
        <f t="shared" si="47"/>
        <v/>
      </c>
      <c r="CD228" s="67" t="str">
        <f t="shared" si="48"/>
        <v/>
      </c>
      <c r="CE228" s="67" t="str">
        <f t="shared" si="49"/>
        <v/>
      </c>
      <c r="CF228" s="65"/>
      <c r="CG228" s="65"/>
      <c r="CH228" s="68"/>
      <c r="CI228" s="68"/>
      <c r="CJ228" s="68"/>
      <c r="CK228" s="67" t="str">
        <f t="shared" si="54"/>
        <v/>
      </c>
      <c r="CL228" s="65"/>
      <c r="CM228" s="65"/>
      <c r="CN228" s="68"/>
      <c r="CO228" s="68"/>
      <c r="CP228" s="68"/>
      <c r="CQ228" s="67" t="str">
        <f t="shared" si="59"/>
        <v/>
      </c>
      <c r="CR228" s="65"/>
      <c r="CS228" s="65"/>
      <c r="CT228" s="68"/>
      <c r="CU228" s="68"/>
      <c r="CV228" s="68"/>
      <c r="CW228" s="67" t="str">
        <f t="shared" si="64"/>
        <v/>
      </c>
      <c r="CX228" s="65"/>
      <c r="CY228" s="65"/>
      <c r="CZ228" s="68"/>
      <c r="DA228" s="68"/>
      <c r="DB228" s="68"/>
      <c r="DC228" s="67" t="str">
        <f t="shared" si="69"/>
        <v/>
      </c>
      <c r="DD228" s="65"/>
      <c r="DE228" s="65"/>
      <c r="DF228" s="51"/>
      <c r="DG228" s="51"/>
      <c r="DH228" s="51"/>
      <c r="DI228" s="69" t="str">
        <f t="shared" si="74"/>
        <v/>
      </c>
      <c r="DJ228" s="70"/>
      <c r="DK228" s="70"/>
      <c r="DL228" s="51"/>
      <c r="DM228" s="51"/>
      <c r="DN228" s="51"/>
      <c r="DO228" s="69" t="str">
        <f t="shared" si="79"/>
        <v/>
      </c>
      <c r="DP228" s="51"/>
      <c r="DQ228" s="51"/>
      <c r="DR228" s="51"/>
      <c r="DS228" s="51"/>
      <c r="DT228" s="51"/>
      <c r="DU228" s="181"/>
    </row>
    <row r="229" spans="1:125" ht="15" x14ac:dyDescent="0.25">
      <c r="A229" s="50">
        <v>2014</v>
      </c>
      <c r="B229" s="51" t="s">
        <v>859</v>
      </c>
      <c r="C229" s="50" t="s">
        <v>861</v>
      </c>
      <c r="D229" s="53" t="s">
        <v>354</v>
      </c>
      <c r="E229" s="50" t="s">
        <v>130</v>
      </c>
      <c r="F229" s="54">
        <v>924663</v>
      </c>
      <c r="G229" s="54">
        <v>3295383</v>
      </c>
      <c r="H229" s="54">
        <v>1029816</v>
      </c>
      <c r="I229" s="55">
        <v>4602233</v>
      </c>
      <c r="J229" s="50"/>
      <c r="K229" s="50" t="s">
        <v>2032</v>
      </c>
      <c r="L229" s="58" t="s">
        <v>2032</v>
      </c>
      <c r="M229" s="58" t="s">
        <v>2032</v>
      </c>
      <c r="N229" s="58" t="s">
        <v>2032</v>
      </c>
      <c r="O229" s="58" t="s">
        <v>2032</v>
      </c>
      <c r="P229" s="59"/>
      <c r="Q229" s="60">
        <v>3001358</v>
      </c>
      <c r="R229" s="60">
        <v>0</v>
      </c>
      <c r="S229" s="60">
        <v>784396</v>
      </c>
      <c r="T229" s="60">
        <v>773084</v>
      </c>
      <c r="U229" s="60">
        <v>43396</v>
      </c>
      <c r="V229" s="79"/>
      <c r="W229" s="90">
        <f t="shared" si="857"/>
        <v>4602234</v>
      </c>
      <c r="X229" s="101">
        <v>5619876</v>
      </c>
      <c r="Y229" s="50" t="s">
        <v>167</v>
      </c>
      <c r="Z229" s="50" t="s">
        <v>354</v>
      </c>
      <c r="AA229" s="51" t="str">
        <f t="shared" ref="AA229:AA232" si="1504">IF(A229 =2014,IF(Y229 ="",F229,""),"")</f>
        <v/>
      </c>
      <c r="AB229" s="68" t="str">
        <f t="shared" ref="AB229:AB232" si="1505">IF(A229 =2014,IF(Y229 ="",I229,""),"")</f>
        <v/>
      </c>
      <c r="AC229" s="68" t="str">
        <f t="shared" ref="AC229:AC232" si="1506">IF(A229 =2014,IF(Y229 ="",Q229,""),"")</f>
        <v/>
      </c>
      <c r="AD229" s="68" t="str">
        <f t="shared" ref="AD229:AD232" si="1507">IF(A229 =2014,IF(Y229 ="",R229,""),"")</f>
        <v/>
      </c>
      <c r="AE229" s="68" t="str">
        <f t="shared" ref="AE229:AE232" si="1508">IF(A229 =2014,IF(Y229 ="",S229,""),"")</f>
        <v/>
      </c>
      <c r="AF229" s="68" t="str">
        <f t="shared" ref="AF229:AF232" si="1509">IF(A229 =2014,IF(Y229 ="",T229+U229,""),"")</f>
        <v/>
      </c>
      <c r="AG229" s="67" t="str">
        <f t="shared" si="7"/>
        <v/>
      </c>
      <c r="AH229" s="51"/>
      <c r="AI229" s="51" t="str">
        <f t="shared" si="8"/>
        <v/>
      </c>
      <c r="AJ229" s="68" t="str">
        <f t="shared" si="9"/>
        <v/>
      </c>
      <c r="AK229" s="68" t="str">
        <f t="shared" si="10"/>
        <v/>
      </c>
      <c r="AL229" s="68" t="str">
        <f t="shared" si="11"/>
        <v/>
      </c>
      <c r="AM229" s="68" t="str">
        <f t="shared" si="12"/>
        <v/>
      </c>
      <c r="AN229" s="68" t="str">
        <f t="shared" si="13"/>
        <v/>
      </c>
      <c r="AO229" s="67" t="str">
        <f t="shared" si="14"/>
        <v/>
      </c>
      <c r="AP229" s="51"/>
      <c r="AQ229" s="51" t="str">
        <f t="shared" si="15"/>
        <v/>
      </c>
      <c r="AR229" s="68" t="str">
        <f t="shared" si="16"/>
        <v/>
      </c>
      <c r="AS229" s="68" t="str">
        <f t="shared" si="17"/>
        <v/>
      </c>
      <c r="AT229" s="68" t="str">
        <f t="shared" si="18"/>
        <v/>
      </c>
      <c r="AU229" s="68" t="str">
        <f t="shared" si="19"/>
        <v/>
      </c>
      <c r="AV229" s="68" t="str">
        <f t="shared" si="20"/>
        <v/>
      </c>
      <c r="AW229" s="67" t="str">
        <f t="shared" si="21"/>
        <v/>
      </c>
      <c r="AX229" s="51"/>
      <c r="AY229" s="51" t="str">
        <f t="shared" si="22"/>
        <v/>
      </c>
      <c r="AZ229" s="68" t="str">
        <f t="shared" si="23"/>
        <v/>
      </c>
      <c r="BA229" s="68" t="str">
        <f t="shared" si="24"/>
        <v/>
      </c>
      <c r="BB229" s="68" t="str">
        <f t="shared" si="25"/>
        <v/>
      </c>
      <c r="BC229" s="68" t="str">
        <f t="shared" si="26"/>
        <v/>
      </c>
      <c r="BD229" s="68" t="str">
        <f t="shared" si="27"/>
        <v/>
      </c>
      <c r="BE229" s="68" t="str">
        <f t="shared" si="28"/>
        <v/>
      </c>
      <c r="BF229" s="51"/>
      <c r="BG229" s="69" t="str">
        <f t="shared" si="29"/>
        <v/>
      </c>
      <c r="BH229" s="67" t="str">
        <f t="shared" si="30"/>
        <v/>
      </c>
      <c r="BI229" s="67" t="str">
        <f t="shared" si="31"/>
        <v/>
      </c>
      <c r="BJ229" s="67" t="str">
        <f t="shared" si="32"/>
        <v/>
      </c>
      <c r="BK229" s="67" t="str">
        <f t="shared" si="33"/>
        <v/>
      </c>
      <c r="BL229" s="67" t="str">
        <f t="shared" si="34"/>
        <v/>
      </c>
      <c r="BM229" s="65" t="str">
        <f t="shared" si="35"/>
        <v/>
      </c>
      <c r="BN229" s="70"/>
      <c r="BO229" s="71">
        <f t="shared" ref="BO229:BO232" si="1510">IF(A229 =2014,F229,"")</f>
        <v>924663</v>
      </c>
      <c r="BP229" s="51" t="str">
        <f t="shared" ref="BP229:BP232" si="1511">IF(A229 =2015,F229,"")</f>
        <v/>
      </c>
      <c r="BQ229" s="51" t="str">
        <f t="shared" ref="BQ229:BQ232" si="1512">IF(A229 =2016,F229,"")</f>
        <v/>
      </c>
      <c r="BR229" s="51" t="str">
        <f t="shared" ref="BR229:BR232" si="1513">IF(A229 =2017,F229,"")</f>
        <v/>
      </c>
      <c r="BS229" s="69" t="str">
        <f t="shared" si="40"/>
        <v/>
      </c>
      <c r="BT229" s="70"/>
      <c r="BU229" s="65">
        <f t="shared" ref="BU229:BU232" si="1514">IF(A229 =2014,I229,"")</f>
        <v>4602233</v>
      </c>
      <c r="BV229" s="68" t="str">
        <f t="shared" ref="BV229:BV232" si="1515">IF(A229 =2015,I229,"")</f>
        <v/>
      </c>
      <c r="BW229" s="68" t="str">
        <f t="shared" ref="BW229:BW232" si="1516">IF(A229 =2016,I229,"")</f>
        <v/>
      </c>
      <c r="BX229" s="68" t="str">
        <f t="shared" ref="BX229:BX232" si="1517">IF(A229 =2017,I229,"")</f>
        <v/>
      </c>
      <c r="BY229" s="67" t="str">
        <f t="shared" si="44"/>
        <v/>
      </c>
      <c r="BZ229" s="65"/>
      <c r="CA229" s="65">
        <f t="shared" si="45"/>
        <v>5619876</v>
      </c>
      <c r="CB229" s="67" t="str">
        <f t="shared" si="46"/>
        <v/>
      </c>
      <c r="CC229" s="67" t="str">
        <f t="shared" si="47"/>
        <v/>
      </c>
      <c r="CD229" s="67" t="str">
        <f t="shared" si="48"/>
        <v/>
      </c>
      <c r="CE229" s="67" t="str">
        <f t="shared" si="49"/>
        <v/>
      </c>
      <c r="CF229" s="65"/>
      <c r="CG229" s="65">
        <f t="shared" ref="CG229:CG232" si="1518">IF(A229 =2014,Q229+R229+S229+T229+U229,"")</f>
        <v>4602234</v>
      </c>
      <c r="CH229" s="68" t="str">
        <f t="shared" ref="CH229:CH232" si="1519">IF(A229 =2015,Q229+R229+S229+T229+U229,"")</f>
        <v/>
      </c>
      <c r="CI229" s="68" t="str">
        <f t="shared" ref="CI229:CI232" si="1520">IF(A229 =2016,Q229+R229+S229+T229+U229,"")</f>
        <v/>
      </c>
      <c r="CJ229" s="68" t="str">
        <f t="shared" ref="CJ229:CJ232" si="1521">IF(A229 =2017,Q229+R229+S229+T229+U229,"")</f>
        <v/>
      </c>
      <c r="CK229" s="67" t="str">
        <f t="shared" si="54"/>
        <v/>
      </c>
      <c r="CL229" s="65"/>
      <c r="CM229" s="65">
        <f t="shared" ref="CM229:CM232" si="1522">IF(A229 =2014,Q229,"")</f>
        <v>3001358</v>
      </c>
      <c r="CN229" s="68" t="str">
        <f t="shared" ref="CN229:CN232" si="1523">IF(A229 =2015,Q229,"")</f>
        <v/>
      </c>
      <c r="CO229" s="68" t="str">
        <f t="shared" ref="CO229:CO232" si="1524">IF(A229 =2016,Q229,"")</f>
        <v/>
      </c>
      <c r="CP229" s="68" t="str">
        <f t="shared" ref="CP229:CP232" si="1525">IF(A229 =2017,Q229,"")</f>
        <v/>
      </c>
      <c r="CQ229" s="67" t="str">
        <f t="shared" si="59"/>
        <v/>
      </c>
      <c r="CR229" s="65"/>
      <c r="CS229" s="65">
        <f t="shared" ref="CS229:CS232" si="1526">IF(A229 =2014,R229,"")</f>
        <v>0</v>
      </c>
      <c r="CT229" s="68" t="str">
        <f t="shared" ref="CT229:CT232" si="1527">IF(A229 =2015,R229,"")</f>
        <v/>
      </c>
      <c r="CU229" s="68" t="str">
        <f t="shared" ref="CU229:CU232" si="1528">IF(A229 =2016,R229,"")</f>
        <v/>
      </c>
      <c r="CV229" s="68" t="str">
        <f t="shared" ref="CV229:CV232" si="1529">IF(A229 =2017,R229,"")</f>
        <v/>
      </c>
      <c r="CW229" s="67" t="str">
        <f t="shared" si="64"/>
        <v/>
      </c>
      <c r="CX229" s="65"/>
      <c r="CY229" s="65">
        <f t="shared" ref="CY229:CY232" si="1530">IF(A229 =2014,S229,"")</f>
        <v>784396</v>
      </c>
      <c r="CZ229" s="68" t="str">
        <f t="shared" ref="CZ229:CZ232" si="1531">IF(A229 =2015,S229,"")</f>
        <v/>
      </c>
      <c r="DA229" s="68" t="str">
        <f t="shared" ref="DA229:DA232" si="1532">IF(A229 =2016,S229,"")</f>
        <v/>
      </c>
      <c r="DB229" s="68" t="str">
        <f t="shared" ref="DB229:DB232" si="1533">IF(A229 =2017,S229,"")</f>
        <v/>
      </c>
      <c r="DC229" s="67" t="str">
        <f t="shared" si="69"/>
        <v/>
      </c>
      <c r="DD229" s="65"/>
      <c r="DE229" s="65">
        <f t="shared" ref="DE229:DE232" si="1534">IF(A229 =2014,T229,"")</f>
        <v>773084</v>
      </c>
      <c r="DF229" s="51" t="str">
        <f t="shared" ref="DF229:DF232" si="1535">IF(A229 =2015,T229,"")</f>
        <v/>
      </c>
      <c r="DG229" s="51" t="str">
        <f t="shared" ref="DG229:DG232" si="1536">IF(A229 =2016,T229,"")</f>
        <v/>
      </c>
      <c r="DH229" s="51" t="str">
        <f t="shared" ref="DH229:DH232" si="1537">IF(A229 =2017,T229,"")</f>
        <v/>
      </c>
      <c r="DI229" s="69" t="str">
        <f t="shared" si="74"/>
        <v/>
      </c>
      <c r="DJ229" s="70"/>
      <c r="DK229" s="65">
        <f t="shared" ref="DK229:DK232" si="1538">IF(A229 =2014,U229,"")</f>
        <v>43396</v>
      </c>
      <c r="DL229" s="51" t="str">
        <f t="shared" ref="DL229:DL232" si="1539">IF(A229 =2015,U229,"")</f>
        <v/>
      </c>
      <c r="DM229" s="51" t="str">
        <f t="shared" ref="DM229:DM232" si="1540">IF(A229 =2016,U229,"")</f>
        <v/>
      </c>
      <c r="DN229" s="51" t="str">
        <f t="shared" ref="DN229:DN232" si="1541">IF(A229 =2017,U229,"")</f>
        <v/>
      </c>
      <c r="DO229" s="69" t="str">
        <f t="shared" si="79"/>
        <v/>
      </c>
      <c r="DP229" s="51"/>
      <c r="DQ229" s="51"/>
      <c r="DR229" s="51"/>
      <c r="DS229" s="51"/>
      <c r="DT229" s="51"/>
      <c r="DU229" s="181"/>
    </row>
    <row r="230" spans="1:125" ht="15" x14ac:dyDescent="0.25">
      <c r="A230" s="50">
        <v>2015</v>
      </c>
      <c r="B230" s="51" t="s">
        <v>859</v>
      </c>
      <c r="C230" s="50" t="s">
        <v>861</v>
      </c>
      <c r="D230" s="53" t="s">
        <v>354</v>
      </c>
      <c r="E230" s="50" t="s">
        <v>130</v>
      </c>
      <c r="F230" s="54">
        <v>920805</v>
      </c>
      <c r="G230" s="54">
        <v>4814295</v>
      </c>
      <c r="H230" s="54">
        <v>1075445</v>
      </c>
      <c r="I230" s="55">
        <v>4729298</v>
      </c>
      <c r="J230" s="50"/>
      <c r="K230" s="50" t="s">
        <v>2032</v>
      </c>
      <c r="L230" s="58" t="s">
        <v>2032</v>
      </c>
      <c r="M230" s="58" t="s">
        <v>2032</v>
      </c>
      <c r="N230" s="58" t="s">
        <v>2032</v>
      </c>
      <c r="O230" s="58" t="s">
        <v>2032</v>
      </c>
      <c r="P230" s="59"/>
      <c r="Q230" s="60">
        <v>0</v>
      </c>
      <c r="R230" s="60">
        <v>3632151</v>
      </c>
      <c r="S230" s="60">
        <v>824449</v>
      </c>
      <c r="T230" s="60">
        <v>137825</v>
      </c>
      <c r="U230" s="60">
        <v>134874</v>
      </c>
      <c r="V230" s="79"/>
      <c r="W230" s="90">
        <f t="shared" si="857"/>
        <v>4729299</v>
      </c>
      <c r="X230" s="101">
        <v>1964779</v>
      </c>
      <c r="Y230" s="50" t="s">
        <v>167</v>
      </c>
      <c r="Z230" s="50"/>
      <c r="AA230" s="51" t="str">
        <f t="shared" si="1504"/>
        <v/>
      </c>
      <c r="AB230" s="68" t="str">
        <f t="shared" si="1505"/>
        <v/>
      </c>
      <c r="AC230" s="68" t="str">
        <f t="shared" si="1506"/>
        <v/>
      </c>
      <c r="AD230" s="68" t="str">
        <f t="shared" si="1507"/>
        <v/>
      </c>
      <c r="AE230" s="68" t="str">
        <f t="shared" si="1508"/>
        <v/>
      </c>
      <c r="AF230" s="68" t="str">
        <f t="shared" si="1509"/>
        <v/>
      </c>
      <c r="AG230" s="67" t="str">
        <f t="shared" si="7"/>
        <v/>
      </c>
      <c r="AH230" s="51"/>
      <c r="AI230" s="51" t="str">
        <f t="shared" si="8"/>
        <v/>
      </c>
      <c r="AJ230" s="68" t="str">
        <f t="shared" si="9"/>
        <v/>
      </c>
      <c r="AK230" s="68" t="str">
        <f t="shared" si="10"/>
        <v/>
      </c>
      <c r="AL230" s="68" t="str">
        <f t="shared" si="11"/>
        <v/>
      </c>
      <c r="AM230" s="68" t="str">
        <f t="shared" si="12"/>
        <v/>
      </c>
      <c r="AN230" s="68" t="str">
        <f t="shared" si="13"/>
        <v/>
      </c>
      <c r="AO230" s="67" t="str">
        <f t="shared" si="14"/>
        <v/>
      </c>
      <c r="AP230" s="51"/>
      <c r="AQ230" s="51" t="str">
        <f t="shared" si="15"/>
        <v/>
      </c>
      <c r="AR230" s="68" t="str">
        <f t="shared" si="16"/>
        <v/>
      </c>
      <c r="AS230" s="68" t="str">
        <f t="shared" si="17"/>
        <v/>
      </c>
      <c r="AT230" s="68" t="str">
        <f t="shared" si="18"/>
        <v/>
      </c>
      <c r="AU230" s="68" t="str">
        <f t="shared" si="19"/>
        <v/>
      </c>
      <c r="AV230" s="68" t="str">
        <f t="shared" si="20"/>
        <v/>
      </c>
      <c r="AW230" s="67" t="str">
        <f t="shared" si="21"/>
        <v/>
      </c>
      <c r="AX230" s="51"/>
      <c r="AY230" s="51" t="str">
        <f t="shared" si="22"/>
        <v/>
      </c>
      <c r="AZ230" s="68" t="str">
        <f t="shared" si="23"/>
        <v/>
      </c>
      <c r="BA230" s="68" t="str">
        <f t="shared" si="24"/>
        <v/>
      </c>
      <c r="BB230" s="68" t="str">
        <f t="shared" si="25"/>
        <v/>
      </c>
      <c r="BC230" s="68" t="str">
        <f t="shared" si="26"/>
        <v/>
      </c>
      <c r="BD230" s="68" t="str">
        <f t="shared" si="27"/>
        <v/>
      </c>
      <c r="BE230" s="68" t="str">
        <f t="shared" si="28"/>
        <v/>
      </c>
      <c r="BF230" s="51"/>
      <c r="BG230" s="69" t="str">
        <f t="shared" si="29"/>
        <v/>
      </c>
      <c r="BH230" s="67" t="str">
        <f t="shared" si="30"/>
        <v/>
      </c>
      <c r="BI230" s="67" t="str">
        <f t="shared" si="31"/>
        <v/>
      </c>
      <c r="BJ230" s="67" t="str">
        <f t="shared" si="32"/>
        <v/>
      </c>
      <c r="BK230" s="67" t="str">
        <f t="shared" si="33"/>
        <v/>
      </c>
      <c r="BL230" s="67" t="str">
        <f t="shared" si="34"/>
        <v/>
      </c>
      <c r="BM230" s="65" t="str">
        <f t="shared" si="35"/>
        <v/>
      </c>
      <c r="BN230" s="51"/>
      <c r="BO230" s="51" t="str">
        <f t="shared" si="1510"/>
        <v/>
      </c>
      <c r="BP230" s="71">
        <f t="shared" si="1511"/>
        <v>920805</v>
      </c>
      <c r="BQ230" s="51" t="str">
        <f t="shared" si="1512"/>
        <v/>
      </c>
      <c r="BR230" s="51" t="str">
        <f t="shared" si="1513"/>
        <v/>
      </c>
      <c r="BS230" s="69" t="str">
        <f t="shared" si="40"/>
        <v/>
      </c>
      <c r="BT230" s="51"/>
      <c r="BU230" s="68" t="str">
        <f t="shared" si="1514"/>
        <v/>
      </c>
      <c r="BV230" s="65">
        <f t="shared" si="1515"/>
        <v>4729298</v>
      </c>
      <c r="BW230" s="68" t="str">
        <f t="shared" si="1516"/>
        <v/>
      </c>
      <c r="BX230" s="68" t="str">
        <f t="shared" si="1517"/>
        <v/>
      </c>
      <c r="BY230" s="67" t="str">
        <f t="shared" si="44"/>
        <v/>
      </c>
      <c r="BZ230" s="68"/>
      <c r="CA230" s="65" t="str">
        <f t="shared" si="45"/>
        <v/>
      </c>
      <c r="CB230" s="67">
        <f t="shared" si="46"/>
        <v>1964779</v>
      </c>
      <c r="CC230" s="67" t="str">
        <f t="shared" si="47"/>
        <v/>
      </c>
      <c r="CD230" s="67" t="str">
        <f t="shared" si="48"/>
        <v/>
      </c>
      <c r="CE230" s="67" t="str">
        <f t="shared" si="49"/>
        <v/>
      </c>
      <c r="CF230" s="68"/>
      <c r="CG230" s="68" t="str">
        <f t="shared" si="1518"/>
        <v/>
      </c>
      <c r="CH230" s="65">
        <f t="shared" si="1519"/>
        <v>4729299</v>
      </c>
      <c r="CI230" s="68" t="str">
        <f t="shared" si="1520"/>
        <v/>
      </c>
      <c r="CJ230" s="68" t="str">
        <f t="shared" si="1521"/>
        <v/>
      </c>
      <c r="CK230" s="67" t="str">
        <f t="shared" si="54"/>
        <v/>
      </c>
      <c r="CL230" s="68"/>
      <c r="CM230" s="68" t="str">
        <f t="shared" si="1522"/>
        <v/>
      </c>
      <c r="CN230" s="65">
        <f t="shared" si="1523"/>
        <v>0</v>
      </c>
      <c r="CO230" s="68" t="str">
        <f t="shared" si="1524"/>
        <v/>
      </c>
      <c r="CP230" s="68" t="str">
        <f t="shared" si="1525"/>
        <v/>
      </c>
      <c r="CQ230" s="67" t="str">
        <f t="shared" si="59"/>
        <v/>
      </c>
      <c r="CR230" s="68"/>
      <c r="CS230" s="68" t="str">
        <f t="shared" si="1526"/>
        <v/>
      </c>
      <c r="CT230" s="65">
        <f t="shared" si="1527"/>
        <v>3632151</v>
      </c>
      <c r="CU230" s="68" t="str">
        <f t="shared" si="1528"/>
        <v/>
      </c>
      <c r="CV230" s="68" t="str">
        <f t="shared" si="1529"/>
        <v/>
      </c>
      <c r="CW230" s="67" t="str">
        <f t="shared" si="64"/>
        <v/>
      </c>
      <c r="CX230" s="68"/>
      <c r="CY230" s="68" t="str">
        <f t="shared" si="1530"/>
        <v/>
      </c>
      <c r="CZ230" s="65">
        <f t="shared" si="1531"/>
        <v>824449</v>
      </c>
      <c r="DA230" s="68" t="str">
        <f t="shared" si="1532"/>
        <v/>
      </c>
      <c r="DB230" s="68" t="str">
        <f t="shared" si="1533"/>
        <v/>
      </c>
      <c r="DC230" s="67" t="str">
        <f t="shared" si="69"/>
        <v/>
      </c>
      <c r="DD230" s="68"/>
      <c r="DE230" s="68" t="str">
        <f t="shared" si="1534"/>
        <v/>
      </c>
      <c r="DF230" s="65">
        <f t="shared" si="1535"/>
        <v>137825</v>
      </c>
      <c r="DG230" s="51" t="str">
        <f t="shared" si="1536"/>
        <v/>
      </c>
      <c r="DH230" s="51" t="str">
        <f t="shared" si="1537"/>
        <v/>
      </c>
      <c r="DI230" s="69" t="str">
        <f t="shared" si="74"/>
        <v/>
      </c>
      <c r="DJ230" s="51"/>
      <c r="DK230" s="51" t="str">
        <f t="shared" si="1538"/>
        <v/>
      </c>
      <c r="DL230" s="65">
        <f t="shared" si="1539"/>
        <v>134874</v>
      </c>
      <c r="DM230" s="51" t="str">
        <f t="shared" si="1540"/>
        <v/>
      </c>
      <c r="DN230" s="51" t="str">
        <f t="shared" si="1541"/>
        <v/>
      </c>
      <c r="DO230" s="69" t="str">
        <f t="shared" si="79"/>
        <v/>
      </c>
      <c r="DP230" s="51"/>
      <c r="DQ230" s="51"/>
      <c r="DR230" s="51"/>
      <c r="DS230" s="51"/>
      <c r="DT230" s="51"/>
      <c r="DU230" s="181"/>
    </row>
    <row r="231" spans="1:125" ht="15" x14ac:dyDescent="0.25">
      <c r="A231" s="50">
        <v>2016</v>
      </c>
      <c r="B231" s="51" t="s">
        <v>859</v>
      </c>
      <c r="C231" s="50" t="s">
        <v>861</v>
      </c>
      <c r="D231" s="53" t="s">
        <v>354</v>
      </c>
      <c r="E231" s="50" t="s">
        <v>130</v>
      </c>
      <c r="F231" s="54">
        <v>846440</v>
      </c>
      <c r="G231" s="54">
        <v>3732177</v>
      </c>
      <c r="H231" s="54">
        <v>1032306</v>
      </c>
      <c r="I231" s="55">
        <v>4655101</v>
      </c>
      <c r="J231" s="50"/>
      <c r="K231" s="50" t="s">
        <v>2032</v>
      </c>
      <c r="L231" s="58" t="s">
        <v>2032</v>
      </c>
      <c r="M231" s="58" t="s">
        <v>2032</v>
      </c>
      <c r="N231" s="58" t="s">
        <v>2032</v>
      </c>
      <c r="O231" s="58" t="s">
        <v>2032</v>
      </c>
      <c r="P231" s="59"/>
      <c r="Q231" s="60">
        <v>0</v>
      </c>
      <c r="R231" s="60">
        <v>3681222</v>
      </c>
      <c r="S231" s="60">
        <v>741174</v>
      </c>
      <c r="T231" s="60">
        <v>0</v>
      </c>
      <c r="U231" s="60">
        <v>232705</v>
      </c>
      <c r="V231" s="79"/>
      <c r="W231" s="90">
        <f t="shared" si="857"/>
        <v>4655101</v>
      </c>
      <c r="X231" s="101">
        <v>2036453</v>
      </c>
      <c r="Y231" s="50" t="s">
        <v>167</v>
      </c>
      <c r="Z231" s="50"/>
      <c r="AA231" s="51" t="str">
        <f t="shared" si="1504"/>
        <v/>
      </c>
      <c r="AB231" s="68" t="str">
        <f t="shared" si="1505"/>
        <v/>
      </c>
      <c r="AC231" s="68" t="str">
        <f t="shared" si="1506"/>
        <v/>
      </c>
      <c r="AD231" s="68" t="str">
        <f t="shared" si="1507"/>
        <v/>
      </c>
      <c r="AE231" s="68" t="str">
        <f t="shared" si="1508"/>
        <v/>
      </c>
      <c r="AF231" s="68" t="str">
        <f t="shared" si="1509"/>
        <v/>
      </c>
      <c r="AG231" s="67" t="str">
        <f t="shared" si="7"/>
        <v/>
      </c>
      <c r="AH231" s="51"/>
      <c r="AI231" s="51" t="str">
        <f t="shared" si="8"/>
        <v/>
      </c>
      <c r="AJ231" s="68" t="str">
        <f t="shared" si="9"/>
        <v/>
      </c>
      <c r="AK231" s="68" t="str">
        <f t="shared" si="10"/>
        <v/>
      </c>
      <c r="AL231" s="68" t="str">
        <f t="shared" si="11"/>
        <v/>
      </c>
      <c r="AM231" s="68" t="str">
        <f t="shared" si="12"/>
        <v/>
      </c>
      <c r="AN231" s="68" t="str">
        <f t="shared" si="13"/>
        <v/>
      </c>
      <c r="AO231" s="67" t="str">
        <f t="shared" si="14"/>
        <v/>
      </c>
      <c r="AP231" s="51"/>
      <c r="AQ231" s="51" t="str">
        <f t="shared" si="15"/>
        <v/>
      </c>
      <c r="AR231" s="68" t="str">
        <f t="shared" si="16"/>
        <v/>
      </c>
      <c r="AS231" s="68" t="str">
        <f t="shared" si="17"/>
        <v/>
      </c>
      <c r="AT231" s="68" t="str">
        <f t="shared" si="18"/>
        <v/>
      </c>
      <c r="AU231" s="68" t="str">
        <f t="shared" si="19"/>
        <v/>
      </c>
      <c r="AV231" s="68" t="str">
        <f t="shared" si="20"/>
        <v/>
      </c>
      <c r="AW231" s="67" t="str">
        <f t="shared" si="21"/>
        <v/>
      </c>
      <c r="AX231" s="51"/>
      <c r="AY231" s="51" t="str">
        <f t="shared" si="22"/>
        <v/>
      </c>
      <c r="AZ231" s="68" t="str">
        <f t="shared" si="23"/>
        <v/>
      </c>
      <c r="BA231" s="68" t="str">
        <f t="shared" si="24"/>
        <v/>
      </c>
      <c r="BB231" s="68" t="str">
        <f t="shared" si="25"/>
        <v/>
      </c>
      <c r="BC231" s="68" t="str">
        <f t="shared" si="26"/>
        <v/>
      </c>
      <c r="BD231" s="68" t="str">
        <f t="shared" si="27"/>
        <v/>
      </c>
      <c r="BE231" s="68" t="str">
        <f t="shared" si="28"/>
        <v/>
      </c>
      <c r="BF231" s="51"/>
      <c r="BG231" s="69" t="str">
        <f t="shared" si="29"/>
        <v/>
      </c>
      <c r="BH231" s="67" t="str">
        <f t="shared" si="30"/>
        <v/>
      </c>
      <c r="BI231" s="67" t="str">
        <f t="shared" si="31"/>
        <v/>
      </c>
      <c r="BJ231" s="67" t="str">
        <f t="shared" si="32"/>
        <v/>
      </c>
      <c r="BK231" s="67" t="str">
        <f t="shared" si="33"/>
        <v/>
      </c>
      <c r="BL231" s="67" t="str">
        <f t="shared" si="34"/>
        <v/>
      </c>
      <c r="BM231" s="65" t="str">
        <f t="shared" si="35"/>
        <v/>
      </c>
      <c r="BN231" s="51"/>
      <c r="BO231" s="51" t="str">
        <f t="shared" si="1510"/>
        <v/>
      </c>
      <c r="BP231" s="51" t="str">
        <f t="shared" si="1511"/>
        <v/>
      </c>
      <c r="BQ231" s="71">
        <f t="shared" si="1512"/>
        <v>846440</v>
      </c>
      <c r="BR231" s="51" t="str">
        <f t="shared" si="1513"/>
        <v/>
      </c>
      <c r="BS231" s="69" t="str">
        <f t="shared" si="40"/>
        <v/>
      </c>
      <c r="BT231" s="51"/>
      <c r="BU231" s="68" t="str">
        <f t="shared" si="1514"/>
        <v/>
      </c>
      <c r="BV231" s="68" t="str">
        <f t="shared" si="1515"/>
        <v/>
      </c>
      <c r="BW231" s="65">
        <f t="shared" si="1516"/>
        <v>4655101</v>
      </c>
      <c r="BX231" s="68" t="str">
        <f t="shared" si="1517"/>
        <v/>
      </c>
      <c r="BY231" s="67" t="str">
        <f t="shared" si="44"/>
        <v/>
      </c>
      <c r="BZ231" s="68"/>
      <c r="CA231" s="65" t="str">
        <f t="shared" si="45"/>
        <v/>
      </c>
      <c r="CB231" s="67" t="str">
        <f t="shared" si="46"/>
        <v/>
      </c>
      <c r="CC231" s="67">
        <f t="shared" si="47"/>
        <v>2036453</v>
      </c>
      <c r="CD231" s="67" t="str">
        <f t="shared" si="48"/>
        <v/>
      </c>
      <c r="CE231" s="67" t="str">
        <f t="shared" si="49"/>
        <v/>
      </c>
      <c r="CF231" s="68"/>
      <c r="CG231" s="68" t="str">
        <f t="shared" si="1518"/>
        <v/>
      </c>
      <c r="CH231" s="68" t="str">
        <f t="shared" si="1519"/>
        <v/>
      </c>
      <c r="CI231" s="65">
        <f t="shared" si="1520"/>
        <v>4655101</v>
      </c>
      <c r="CJ231" s="68" t="str">
        <f t="shared" si="1521"/>
        <v/>
      </c>
      <c r="CK231" s="67" t="str">
        <f t="shared" si="54"/>
        <v/>
      </c>
      <c r="CL231" s="68"/>
      <c r="CM231" s="68" t="str">
        <f t="shared" si="1522"/>
        <v/>
      </c>
      <c r="CN231" s="68" t="str">
        <f t="shared" si="1523"/>
        <v/>
      </c>
      <c r="CO231" s="65">
        <f t="shared" si="1524"/>
        <v>0</v>
      </c>
      <c r="CP231" s="68" t="str">
        <f t="shared" si="1525"/>
        <v/>
      </c>
      <c r="CQ231" s="67" t="str">
        <f t="shared" si="59"/>
        <v/>
      </c>
      <c r="CR231" s="68"/>
      <c r="CS231" s="68" t="str">
        <f t="shared" si="1526"/>
        <v/>
      </c>
      <c r="CT231" s="68" t="str">
        <f t="shared" si="1527"/>
        <v/>
      </c>
      <c r="CU231" s="65">
        <f t="shared" si="1528"/>
        <v>3681222</v>
      </c>
      <c r="CV231" s="68" t="str">
        <f t="shared" si="1529"/>
        <v/>
      </c>
      <c r="CW231" s="67" t="str">
        <f t="shared" si="64"/>
        <v/>
      </c>
      <c r="CX231" s="68"/>
      <c r="CY231" s="68" t="str">
        <f t="shared" si="1530"/>
        <v/>
      </c>
      <c r="CZ231" s="68" t="str">
        <f t="shared" si="1531"/>
        <v/>
      </c>
      <c r="DA231" s="65">
        <f t="shared" si="1532"/>
        <v>741174</v>
      </c>
      <c r="DB231" s="68" t="str">
        <f t="shared" si="1533"/>
        <v/>
      </c>
      <c r="DC231" s="67" t="str">
        <f t="shared" si="69"/>
        <v/>
      </c>
      <c r="DD231" s="68"/>
      <c r="DE231" s="68" t="str">
        <f t="shared" si="1534"/>
        <v/>
      </c>
      <c r="DF231" s="51" t="str">
        <f t="shared" si="1535"/>
        <v/>
      </c>
      <c r="DG231" s="65">
        <f t="shared" si="1536"/>
        <v>0</v>
      </c>
      <c r="DH231" s="51" t="str">
        <f t="shared" si="1537"/>
        <v/>
      </c>
      <c r="DI231" s="69" t="str">
        <f t="shared" si="74"/>
        <v/>
      </c>
      <c r="DJ231" s="51"/>
      <c r="DK231" s="51" t="str">
        <f t="shared" si="1538"/>
        <v/>
      </c>
      <c r="DL231" s="51" t="str">
        <f t="shared" si="1539"/>
        <v/>
      </c>
      <c r="DM231" s="65">
        <f t="shared" si="1540"/>
        <v>232705</v>
      </c>
      <c r="DN231" s="51" t="str">
        <f t="shared" si="1541"/>
        <v/>
      </c>
      <c r="DO231" s="69" t="str">
        <f t="shared" si="79"/>
        <v/>
      </c>
      <c r="DP231" s="51"/>
      <c r="DQ231" s="51"/>
      <c r="DR231" s="51"/>
      <c r="DS231" s="51"/>
      <c r="DT231" s="51"/>
      <c r="DU231" s="181"/>
    </row>
    <row r="232" spans="1:125" ht="15" x14ac:dyDescent="0.25">
      <c r="A232" s="50">
        <v>2017</v>
      </c>
      <c r="B232" s="51" t="s">
        <v>859</v>
      </c>
      <c r="C232" s="50" t="s">
        <v>861</v>
      </c>
      <c r="D232" s="53" t="s">
        <v>354</v>
      </c>
      <c r="E232" s="50" t="s">
        <v>130</v>
      </c>
      <c r="F232" s="54">
        <v>732086</v>
      </c>
      <c r="G232" s="54">
        <v>2829804</v>
      </c>
      <c r="H232" s="54">
        <v>995244</v>
      </c>
      <c r="I232" s="55">
        <v>3902059</v>
      </c>
      <c r="J232" s="50"/>
      <c r="K232" s="50" t="s">
        <v>2032</v>
      </c>
      <c r="L232" s="58" t="s">
        <v>2032</v>
      </c>
      <c r="M232" s="58" t="s">
        <v>2032</v>
      </c>
      <c r="N232" s="58" t="s">
        <v>2032</v>
      </c>
      <c r="O232" s="58" t="s">
        <v>2032</v>
      </c>
      <c r="P232" s="59"/>
      <c r="Q232" s="60">
        <v>0</v>
      </c>
      <c r="R232" s="60">
        <v>1840744</v>
      </c>
      <c r="S232" s="60">
        <v>728089</v>
      </c>
      <c r="T232" s="60">
        <v>1277723</v>
      </c>
      <c r="U232" s="60">
        <v>55503</v>
      </c>
      <c r="V232" s="79"/>
      <c r="W232" s="90">
        <f t="shared" si="857"/>
        <v>3902059</v>
      </c>
      <c r="X232" s="101">
        <v>4642475</v>
      </c>
      <c r="Y232" s="50" t="s">
        <v>167</v>
      </c>
      <c r="Z232" s="50"/>
      <c r="AA232" s="51" t="str">
        <f t="shared" si="1504"/>
        <v/>
      </c>
      <c r="AB232" s="68" t="str">
        <f t="shared" si="1505"/>
        <v/>
      </c>
      <c r="AC232" s="68" t="str">
        <f t="shared" si="1506"/>
        <v/>
      </c>
      <c r="AD232" s="68" t="str">
        <f t="shared" si="1507"/>
        <v/>
      </c>
      <c r="AE232" s="68" t="str">
        <f t="shared" si="1508"/>
        <v/>
      </c>
      <c r="AF232" s="68" t="str">
        <f t="shared" si="1509"/>
        <v/>
      </c>
      <c r="AG232" s="67" t="str">
        <f t="shared" si="7"/>
        <v/>
      </c>
      <c r="AH232" s="51"/>
      <c r="AI232" s="51" t="str">
        <f t="shared" si="8"/>
        <v/>
      </c>
      <c r="AJ232" s="68" t="str">
        <f t="shared" si="9"/>
        <v/>
      </c>
      <c r="AK232" s="68" t="str">
        <f t="shared" si="10"/>
        <v/>
      </c>
      <c r="AL232" s="68" t="str">
        <f t="shared" si="11"/>
        <v/>
      </c>
      <c r="AM232" s="68" t="str">
        <f t="shared" si="12"/>
        <v/>
      </c>
      <c r="AN232" s="68" t="str">
        <f t="shared" si="13"/>
        <v/>
      </c>
      <c r="AO232" s="67" t="str">
        <f t="shared" si="14"/>
        <v/>
      </c>
      <c r="AP232" s="51"/>
      <c r="AQ232" s="51" t="str">
        <f t="shared" si="15"/>
        <v/>
      </c>
      <c r="AR232" s="68" t="str">
        <f t="shared" si="16"/>
        <v/>
      </c>
      <c r="AS232" s="68" t="str">
        <f t="shared" si="17"/>
        <v/>
      </c>
      <c r="AT232" s="68" t="str">
        <f t="shared" si="18"/>
        <v/>
      </c>
      <c r="AU232" s="68" t="str">
        <f t="shared" si="19"/>
        <v/>
      </c>
      <c r="AV232" s="68" t="str">
        <f t="shared" si="20"/>
        <v/>
      </c>
      <c r="AW232" s="67" t="str">
        <f t="shared" si="21"/>
        <v/>
      </c>
      <c r="AX232" s="51"/>
      <c r="AY232" s="51" t="str">
        <f t="shared" si="22"/>
        <v/>
      </c>
      <c r="AZ232" s="68" t="str">
        <f t="shared" si="23"/>
        <v/>
      </c>
      <c r="BA232" s="68" t="str">
        <f t="shared" si="24"/>
        <v/>
      </c>
      <c r="BB232" s="68" t="str">
        <f t="shared" si="25"/>
        <v/>
      </c>
      <c r="BC232" s="68" t="str">
        <f t="shared" si="26"/>
        <v/>
      </c>
      <c r="BD232" s="68" t="str">
        <f t="shared" si="27"/>
        <v/>
      </c>
      <c r="BE232" s="68" t="str">
        <f t="shared" si="28"/>
        <v/>
      </c>
      <c r="BF232" s="51"/>
      <c r="BG232" s="69" t="str">
        <f t="shared" si="29"/>
        <v/>
      </c>
      <c r="BH232" s="67" t="str">
        <f t="shared" si="30"/>
        <v/>
      </c>
      <c r="BI232" s="67" t="str">
        <f t="shared" si="31"/>
        <v/>
      </c>
      <c r="BJ232" s="67" t="str">
        <f t="shared" si="32"/>
        <v/>
      </c>
      <c r="BK232" s="67" t="str">
        <f t="shared" si="33"/>
        <v/>
      </c>
      <c r="BL232" s="67" t="str">
        <f t="shared" si="34"/>
        <v/>
      </c>
      <c r="BM232" s="65" t="str">
        <f t="shared" si="35"/>
        <v/>
      </c>
      <c r="BN232" s="51"/>
      <c r="BO232" s="51" t="str">
        <f t="shared" si="1510"/>
        <v/>
      </c>
      <c r="BP232" s="51" t="str">
        <f t="shared" si="1511"/>
        <v/>
      </c>
      <c r="BQ232" s="51" t="str">
        <f t="shared" si="1512"/>
        <v/>
      </c>
      <c r="BR232" s="71">
        <f t="shared" si="1513"/>
        <v>732086</v>
      </c>
      <c r="BS232" s="69" t="str">
        <f t="shared" si="40"/>
        <v/>
      </c>
      <c r="BT232" s="51"/>
      <c r="BU232" s="68" t="str">
        <f t="shared" si="1514"/>
        <v/>
      </c>
      <c r="BV232" s="68" t="str">
        <f t="shared" si="1515"/>
        <v/>
      </c>
      <c r="BW232" s="68" t="str">
        <f t="shared" si="1516"/>
        <v/>
      </c>
      <c r="BX232" s="65">
        <f t="shared" si="1517"/>
        <v>3902059</v>
      </c>
      <c r="BY232" s="67" t="str">
        <f t="shared" si="44"/>
        <v/>
      </c>
      <c r="BZ232" s="68"/>
      <c r="CA232" s="65" t="str">
        <f t="shared" si="45"/>
        <v/>
      </c>
      <c r="CB232" s="67" t="str">
        <f t="shared" si="46"/>
        <v/>
      </c>
      <c r="CC232" s="67" t="str">
        <f t="shared" si="47"/>
        <v/>
      </c>
      <c r="CD232" s="67">
        <f t="shared" si="48"/>
        <v>4642475</v>
      </c>
      <c r="CE232" s="67" t="str">
        <f t="shared" si="49"/>
        <v/>
      </c>
      <c r="CF232" s="68"/>
      <c r="CG232" s="68" t="str">
        <f t="shared" si="1518"/>
        <v/>
      </c>
      <c r="CH232" s="68" t="str">
        <f t="shared" si="1519"/>
        <v/>
      </c>
      <c r="CI232" s="68" t="str">
        <f t="shared" si="1520"/>
        <v/>
      </c>
      <c r="CJ232" s="65">
        <f t="shared" si="1521"/>
        <v>3902059</v>
      </c>
      <c r="CK232" s="67" t="str">
        <f t="shared" si="54"/>
        <v/>
      </c>
      <c r="CL232" s="68"/>
      <c r="CM232" s="68" t="str">
        <f t="shared" si="1522"/>
        <v/>
      </c>
      <c r="CN232" s="68" t="str">
        <f t="shared" si="1523"/>
        <v/>
      </c>
      <c r="CO232" s="68" t="str">
        <f t="shared" si="1524"/>
        <v/>
      </c>
      <c r="CP232" s="65">
        <f t="shared" si="1525"/>
        <v>0</v>
      </c>
      <c r="CQ232" s="67" t="str">
        <f t="shared" si="59"/>
        <v/>
      </c>
      <c r="CR232" s="68"/>
      <c r="CS232" s="68" t="str">
        <f t="shared" si="1526"/>
        <v/>
      </c>
      <c r="CT232" s="68" t="str">
        <f t="shared" si="1527"/>
        <v/>
      </c>
      <c r="CU232" s="68" t="str">
        <f t="shared" si="1528"/>
        <v/>
      </c>
      <c r="CV232" s="65">
        <f t="shared" si="1529"/>
        <v>1840744</v>
      </c>
      <c r="CW232" s="67" t="str">
        <f t="shared" si="64"/>
        <v/>
      </c>
      <c r="CX232" s="68"/>
      <c r="CY232" s="68" t="str">
        <f t="shared" si="1530"/>
        <v/>
      </c>
      <c r="CZ232" s="68" t="str">
        <f t="shared" si="1531"/>
        <v/>
      </c>
      <c r="DA232" s="68" t="str">
        <f t="shared" si="1532"/>
        <v/>
      </c>
      <c r="DB232" s="65">
        <f t="shared" si="1533"/>
        <v>728089</v>
      </c>
      <c r="DC232" s="67" t="str">
        <f t="shared" si="69"/>
        <v/>
      </c>
      <c r="DD232" s="68"/>
      <c r="DE232" s="68" t="str">
        <f t="shared" si="1534"/>
        <v/>
      </c>
      <c r="DF232" s="51" t="str">
        <f t="shared" si="1535"/>
        <v/>
      </c>
      <c r="DG232" s="51" t="str">
        <f t="shared" si="1536"/>
        <v/>
      </c>
      <c r="DH232" s="65">
        <f t="shared" si="1537"/>
        <v>1277723</v>
      </c>
      <c r="DI232" s="69" t="str">
        <f t="shared" si="74"/>
        <v/>
      </c>
      <c r="DJ232" s="51"/>
      <c r="DK232" s="51" t="str">
        <f t="shared" si="1538"/>
        <v/>
      </c>
      <c r="DL232" s="51" t="str">
        <f t="shared" si="1539"/>
        <v/>
      </c>
      <c r="DM232" s="51" t="str">
        <f t="shared" si="1540"/>
        <v/>
      </c>
      <c r="DN232" s="65">
        <f t="shared" si="1541"/>
        <v>55503</v>
      </c>
      <c r="DO232" s="69" t="str">
        <f t="shared" si="79"/>
        <v/>
      </c>
      <c r="DP232" s="51"/>
      <c r="DQ232" s="51"/>
      <c r="DR232" s="51"/>
      <c r="DS232" s="51"/>
      <c r="DT232" s="51"/>
      <c r="DU232" s="181"/>
    </row>
    <row r="233" spans="1:125" ht="15" x14ac:dyDescent="0.25">
      <c r="A233" s="56">
        <v>2018</v>
      </c>
      <c r="B233" s="51" t="s">
        <v>859</v>
      </c>
      <c r="C233" s="50" t="s">
        <v>861</v>
      </c>
      <c r="D233" s="53" t="s">
        <v>354</v>
      </c>
      <c r="E233" s="50" t="s">
        <v>130</v>
      </c>
      <c r="F233" s="89">
        <v>711774</v>
      </c>
      <c r="G233" s="89">
        <v>2825787</v>
      </c>
      <c r="H233" s="89">
        <v>977992</v>
      </c>
      <c r="I233" s="90">
        <v>4615329</v>
      </c>
      <c r="J233" s="50"/>
      <c r="K233" s="50" t="s">
        <v>2032</v>
      </c>
      <c r="L233" s="58"/>
      <c r="M233" s="58"/>
      <c r="N233" s="58"/>
      <c r="O233" s="58"/>
      <c r="P233" s="91"/>
      <c r="Q233" s="92">
        <v>0</v>
      </c>
      <c r="R233" s="92">
        <v>2050756</v>
      </c>
      <c r="S233" s="92">
        <v>1042785</v>
      </c>
      <c r="T233" s="92">
        <v>1521788</v>
      </c>
      <c r="U233" s="94"/>
      <c r="V233" s="94"/>
      <c r="W233" s="90">
        <f t="shared" si="857"/>
        <v>4615329</v>
      </c>
      <c r="X233" s="90">
        <v>4254154</v>
      </c>
      <c r="Y233" s="56" t="s">
        <v>167</v>
      </c>
      <c r="Z233" s="50"/>
      <c r="AA233" s="51"/>
      <c r="AB233" s="68"/>
      <c r="AC233" s="68"/>
      <c r="AD233" s="68"/>
      <c r="AE233" s="68"/>
      <c r="AF233" s="68"/>
      <c r="AG233" s="67" t="str">
        <f t="shared" si="7"/>
        <v/>
      </c>
      <c r="AH233" s="51"/>
      <c r="AI233" s="51" t="str">
        <f t="shared" si="8"/>
        <v/>
      </c>
      <c r="AJ233" s="68" t="str">
        <f t="shared" si="9"/>
        <v/>
      </c>
      <c r="AK233" s="68" t="str">
        <f t="shared" si="10"/>
        <v/>
      </c>
      <c r="AL233" s="68" t="str">
        <f t="shared" si="11"/>
        <v/>
      </c>
      <c r="AM233" s="68" t="str">
        <f t="shared" si="12"/>
        <v/>
      </c>
      <c r="AN233" s="68" t="str">
        <f t="shared" si="13"/>
        <v/>
      </c>
      <c r="AO233" s="67" t="str">
        <f t="shared" si="14"/>
        <v/>
      </c>
      <c r="AP233" s="51"/>
      <c r="AQ233" s="51" t="str">
        <f t="shared" si="15"/>
        <v/>
      </c>
      <c r="AR233" s="68" t="str">
        <f t="shared" si="16"/>
        <v/>
      </c>
      <c r="AS233" s="68" t="str">
        <f t="shared" si="17"/>
        <v/>
      </c>
      <c r="AT233" s="68" t="str">
        <f t="shared" si="18"/>
        <v/>
      </c>
      <c r="AU233" s="68" t="str">
        <f t="shared" si="19"/>
        <v/>
      </c>
      <c r="AV233" s="68" t="str">
        <f t="shared" si="20"/>
        <v/>
      </c>
      <c r="AW233" s="67" t="str">
        <f t="shared" si="21"/>
        <v/>
      </c>
      <c r="AX233" s="51"/>
      <c r="AY233" s="51" t="str">
        <f t="shared" si="22"/>
        <v/>
      </c>
      <c r="AZ233" s="68" t="str">
        <f t="shared" si="23"/>
        <v/>
      </c>
      <c r="BA233" s="68" t="str">
        <f t="shared" si="24"/>
        <v/>
      </c>
      <c r="BB233" s="68" t="str">
        <f t="shared" si="25"/>
        <v/>
      </c>
      <c r="BC233" s="68" t="str">
        <f t="shared" si="26"/>
        <v/>
      </c>
      <c r="BD233" s="68" t="str">
        <f t="shared" si="27"/>
        <v/>
      </c>
      <c r="BE233" s="68" t="str">
        <f t="shared" si="28"/>
        <v/>
      </c>
      <c r="BF233" s="51"/>
      <c r="BG233" s="69" t="str">
        <f t="shared" si="29"/>
        <v/>
      </c>
      <c r="BH233" s="67" t="str">
        <f t="shared" si="30"/>
        <v/>
      </c>
      <c r="BI233" s="67" t="str">
        <f t="shared" si="31"/>
        <v/>
      </c>
      <c r="BJ233" s="67" t="str">
        <f t="shared" si="32"/>
        <v/>
      </c>
      <c r="BK233" s="67" t="str">
        <f t="shared" si="33"/>
        <v/>
      </c>
      <c r="BL233" s="67" t="str">
        <f t="shared" si="34"/>
        <v/>
      </c>
      <c r="BM233" s="65" t="str">
        <f t="shared" si="35"/>
        <v/>
      </c>
      <c r="BN233" s="70"/>
      <c r="BO233" s="70"/>
      <c r="BP233" s="51"/>
      <c r="BQ233" s="51"/>
      <c r="BR233" s="51"/>
      <c r="BS233" s="96">
        <f t="shared" si="40"/>
        <v>711774</v>
      </c>
      <c r="BT233" s="70"/>
      <c r="BU233" s="65"/>
      <c r="BV233" s="68"/>
      <c r="BW233" s="68"/>
      <c r="BX233" s="68"/>
      <c r="BY233" s="67">
        <f t="shared" si="44"/>
        <v>4615329</v>
      </c>
      <c r="BZ233" s="65"/>
      <c r="CA233" s="65" t="str">
        <f t="shared" si="45"/>
        <v/>
      </c>
      <c r="CB233" s="67" t="str">
        <f t="shared" si="46"/>
        <v/>
      </c>
      <c r="CC233" s="67" t="str">
        <f t="shared" si="47"/>
        <v/>
      </c>
      <c r="CD233" s="67" t="str">
        <f t="shared" si="48"/>
        <v/>
      </c>
      <c r="CE233" s="67">
        <f t="shared" si="49"/>
        <v>4254154</v>
      </c>
      <c r="CF233" s="65"/>
      <c r="CG233" s="65"/>
      <c r="CH233" s="68"/>
      <c r="CI233" s="68"/>
      <c r="CJ233" s="68"/>
      <c r="CK233" s="67">
        <f t="shared" si="54"/>
        <v>4615329</v>
      </c>
      <c r="CL233" s="65"/>
      <c r="CM233" s="65"/>
      <c r="CN233" s="68"/>
      <c r="CO233" s="68"/>
      <c r="CP233" s="68"/>
      <c r="CQ233" s="67">
        <f t="shared" si="59"/>
        <v>0</v>
      </c>
      <c r="CR233" s="65"/>
      <c r="CS233" s="65"/>
      <c r="CT233" s="68"/>
      <c r="CU233" s="68"/>
      <c r="CV233" s="68"/>
      <c r="CW233" s="67">
        <f t="shared" si="64"/>
        <v>2050756</v>
      </c>
      <c r="CX233" s="65"/>
      <c r="CY233" s="65"/>
      <c r="CZ233" s="68"/>
      <c r="DA233" s="68"/>
      <c r="DB233" s="68"/>
      <c r="DC233" s="67">
        <f t="shared" si="69"/>
        <v>1042785</v>
      </c>
      <c r="DD233" s="65"/>
      <c r="DE233" s="65"/>
      <c r="DF233" s="51"/>
      <c r="DG233" s="51"/>
      <c r="DH233" s="51"/>
      <c r="DI233" s="67">
        <f t="shared" si="74"/>
        <v>1521788</v>
      </c>
      <c r="DJ233" s="70"/>
      <c r="DK233" s="70"/>
      <c r="DL233" s="51"/>
      <c r="DM233" s="51"/>
      <c r="DN233" s="51"/>
      <c r="DO233" s="67">
        <f t="shared" si="79"/>
        <v>0</v>
      </c>
      <c r="DP233" s="51"/>
      <c r="DQ233" s="51"/>
      <c r="DR233" s="51"/>
      <c r="DS233" s="51"/>
      <c r="DT233" s="51"/>
      <c r="DU233" s="181"/>
    </row>
    <row r="234" spans="1:125" ht="15" x14ac:dyDescent="0.25">
      <c r="A234" s="50"/>
      <c r="B234" s="51"/>
      <c r="C234" s="50"/>
      <c r="D234" s="53"/>
      <c r="E234" s="50"/>
      <c r="F234" s="54"/>
      <c r="G234" s="54"/>
      <c r="H234" s="54"/>
      <c r="I234" s="55"/>
      <c r="J234" s="50"/>
      <c r="K234" s="50" t="s">
        <v>2032</v>
      </c>
      <c r="L234" s="58"/>
      <c r="M234" s="58"/>
      <c r="N234" s="58"/>
      <c r="O234" s="58"/>
      <c r="P234" s="59"/>
      <c r="Q234" s="60"/>
      <c r="R234" s="60"/>
      <c r="S234" s="60"/>
      <c r="T234" s="60"/>
      <c r="U234" s="60"/>
      <c r="V234" s="79"/>
      <c r="W234" s="90">
        <f t="shared" si="857"/>
        <v>0</v>
      </c>
      <c r="X234" s="101"/>
      <c r="Y234" s="50"/>
      <c r="Z234" s="50"/>
      <c r="AA234" s="51"/>
      <c r="AB234" s="68"/>
      <c r="AC234" s="68"/>
      <c r="AD234" s="68"/>
      <c r="AE234" s="68"/>
      <c r="AF234" s="68"/>
      <c r="AG234" s="67" t="str">
        <f t="shared" si="7"/>
        <v/>
      </c>
      <c r="AH234" s="51"/>
      <c r="AI234" s="51" t="str">
        <f t="shared" si="8"/>
        <v/>
      </c>
      <c r="AJ234" s="68" t="str">
        <f t="shared" si="9"/>
        <v/>
      </c>
      <c r="AK234" s="68" t="str">
        <f t="shared" si="10"/>
        <v/>
      </c>
      <c r="AL234" s="68" t="str">
        <f t="shared" si="11"/>
        <v/>
      </c>
      <c r="AM234" s="68" t="str">
        <f t="shared" si="12"/>
        <v/>
      </c>
      <c r="AN234" s="68" t="str">
        <f t="shared" si="13"/>
        <v/>
      </c>
      <c r="AO234" s="67" t="str">
        <f t="shared" si="14"/>
        <v/>
      </c>
      <c r="AP234" s="51"/>
      <c r="AQ234" s="51" t="str">
        <f t="shared" si="15"/>
        <v/>
      </c>
      <c r="AR234" s="68" t="str">
        <f t="shared" si="16"/>
        <v/>
      </c>
      <c r="AS234" s="68" t="str">
        <f t="shared" si="17"/>
        <v/>
      </c>
      <c r="AT234" s="68" t="str">
        <f t="shared" si="18"/>
        <v/>
      </c>
      <c r="AU234" s="68" t="str">
        <f t="shared" si="19"/>
        <v/>
      </c>
      <c r="AV234" s="68" t="str">
        <f t="shared" si="20"/>
        <v/>
      </c>
      <c r="AW234" s="67" t="str">
        <f t="shared" si="21"/>
        <v/>
      </c>
      <c r="AX234" s="51"/>
      <c r="AY234" s="51" t="str">
        <f t="shared" si="22"/>
        <v/>
      </c>
      <c r="AZ234" s="68" t="str">
        <f t="shared" si="23"/>
        <v/>
      </c>
      <c r="BA234" s="68" t="str">
        <f t="shared" si="24"/>
        <v/>
      </c>
      <c r="BB234" s="68" t="str">
        <f t="shared" si="25"/>
        <v/>
      </c>
      <c r="BC234" s="68" t="str">
        <f t="shared" si="26"/>
        <v/>
      </c>
      <c r="BD234" s="68" t="str">
        <f t="shared" si="27"/>
        <v/>
      </c>
      <c r="BE234" s="68" t="str">
        <f t="shared" si="28"/>
        <v/>
      </c>
      <c r="BF234" s="51"/>
      <c r="BG234" s="69" t="str">
        <f t="shared" si="29"/>
        <v/>
      </c>
      <c r="BH234" s="67" t="str">
        <f t="shared" si="30"/>
        <v/>
      </c>
      <c r="BI234" s="67" t="str">
        <f t="shared" si="31"/>
        <v/>
      </c>
      <c r="BJ234" s="67" t="str">
        <f t="shared" si="32"/>
        <v/>
      </c>
      <c r="BK234" s="67" t="str">
        <f t="shared" si="33"/>
        <v/>
      </c>
      <c r="BL234" s="67" t="str">
        <f t="shared" si="34"/>
        <v/>
      </c>
      <c r="BM234" s="65" t="str">
        <f t="shared" si="35"/>
        <v/>
      </c>
      <c r="BN234" s="70"/>
      <c r="BO234" s="70"/>
      <c r="BP234" s="51"/>
      <c r="BQ234" s="51"/>
      <c r="BR234" s="51"/>
      <c r="BS234" s="69" t="str">
        <f t="shared" si="40"/>
        <v/>
      </c>
      <c r="BT234" s="70"/>
      <c r="BU234" s="65"/>
      <c r="BV234" s="68"/>
      <c r="BW234" s="68"/>
      <c r="BX234" s="68"/>
      <c r="BY234" s="67" t="str">
        <f t="shared" si="44"/>
        <v/>
      </c>
      <c r="BZ234" s="65"/>
      <c r="CA234" s="65" t="str">
        <f t="shared" si="45"/>
        <v/>
      </c>
      <c r="CB234" s="67" t="str">
        <f t="shared" si="46"/>
        <v/>
      </c>
      <c r="CC234" s="67" t="str">
        <f t="shared" si="47"/>
        <v/>
      </c>
      <c r="CD234" s="67" t="str">
        <f t="shared" si="48"/>
        <v/>
      </c>
      <c r="CE234" s="67" t="str">
        <f t="shared" si="49"/>
        <v/>
      </c>
      <c r="CF234" s="65"/>
      <c r="CG234" s="65"/>
      <c r="CH234" s="68"/>
      <c r="CI234" s="68"/>
      <c r="CJ234" s="68"/>
      <c r="CK234" s="67" t="str">
        <f t="shared" si="54"/>
        <v/>
      </c>
      <c r="CL234" s="65"/>
      <c r="CM234" s="65"/>
      <c r="CN234" s="68"/>
      <c r="CO234" s="68"/>
      <c r="CP234" s="68"/>
      <c r="CQ234" s="67" t="str">
        <f t="shared" si="59"/>
        <v/>
      </c>
      <c r="CR234" s="65"/>
      <c r="CS234" s="65"/>
      <c r="CT234" s="68"/>
      <c r="CU234" s="68"/>
      <c r="CV234" s="68"/>
      <c r="CW234" s="67" t="str">
        <f t="shared" si="64"/>
        <v/>
      </c>
      <c r="CX234" s="65"/>
      <c r="CY234" s="65"/>
      <c r="CZ234" s="68"/>
      <c r="DA234" s="68"/>
      <c r="DB234" s="68"/>
      <c r="DC234" s="67" t="str">
        <f t="shared" si="69"/>
        <v/>
      </c>
      <c r="DD234" s="65"/>
      <c r="DE234" s="65"/>
      <c r="DF234" s="51"/>
      <c r="DG234" s="51"/>
      <c r="DH234" s="51"/>
      <c r="DI234" s="69" t="str">
        <f t="shared" si="74"/>
        <v/>
      </c>
      <c r="DJ234" s="70"/>
      <c r="DK234" s="70"/>
      <c r="DL234" s="51"/>
      <c r="DM234" s="51"/>
      <c r="DN234" s="51"/>
      <c r="DO234" s="69" t="str">
        <f t="shared" si="79"/>
        <v/>
      </c>
      <c r="DP234" s="51"/>
      <c r="DQ234" s="51"/>
      <c r="DR234" s="51"/>
      <c r="DS234" s="51"/>
      <c r="DT234" s="51"/>
      <c r="DU234" s="181"/>
    </row>
    <row r="235" spans="1:125" ht="15" x14ac:dyDescent="0.25">
      <c r="A235" s="50">
        <v>2014</v>
      </c>
      <c r="B235" s="51" t="s">
        <v>893</v>
      </c>
      <c r="C235" s="50" t="s">
        <v>894</v>
      </c>
      <c r="D235" s="53" t="s">
        <v>894</v>
      </c>
      <c r="E235" s="50" t="s">
        <v>142</v>
      </c>
      <c r="F235" s="54">
        <v>878671</v>
      </c>
      <c r="G235" s="54">
        <v>6315068</v>
      </c>
      <c r="H235" s="54">
        <v>1737237</v>
      </c>
      <c r="I235" s="55">
        <v>9521535</v>
      </c>
      <c r="J235" s="50"/>
      <c r="K235" s="50" t="s">
        <v>2032</v>
      </c>
      <c r="L235" s="58" t="s">
        <v>2032</v>
      </c>
      <c r="M235" s="58" t="s">
        <v>2032</v>
      </c>
      <c r="N235" s="58" t="s">
        <v>2032</v>
      </c>
      <c r="O235" s="58" t="s">
        <v>2032</v>
      </c>
      <c r="P235" s="59"/>
      <c r="Q235" s="60">
        <v>0</v>
      </c>
      <c r="R235" s="60">
        <v>6329563</v>
      </c>
      <c r="S235" s="60">
        <v>1175388</v>
      </c>
      <c r="T235" s="60">
        <v>1977895</v>
      </c>
      <c r="U235" s="60">
        <v>38689</v>
      </c>
      <c r="V235" s="79"/>
      <c r="W235" s="90">
        <f t="shared" si="857"/>
        <v>9521535</v>
      </c>
      <c r="X235" s="101">
        <v>4035852</v>
      </c>
      <c r="Y235" s="50" t="s">
        <v>167</v>
      </c>
      <c r="Z235" s="50" t="s">
        <v>894</v>
      </c>
      <c r="AA235" s="51" t="str">
        <f t="shared" ref="AA235:AA238" si="1542">IF(A235 =2014,IF(Y235 ="",F235,""),"")</f>
        <v/>
      </c>
      <c r="AB235" s="68" t="str">
        <f t="shared" ref="AB235:AB238" si="1543">IF(A235 =2014,IF(Y235 ="",I235,""),"")</f>
        <v/>
      </c>
      <c r="AC235" s="68" t="str">
        <f t="shared" ref="AC235:AC238" si="1544">IF(A235 =2014,IF(Y235 ="",Q235,""),"")</f>
        <v/>
      </c>
      <c r="AD235" s="68" t="str">
        <f t="shared" ref="AD235:AD238" si="1545">IF(A235 =2014,IF(Y235 ="",R235,""),"")</f>
        <v/>
      </c>
      <c r="AE235" s="68" t="str">
        <f t="shared" ref="AE235:AE238" si="1546">IF(A235 =2014,IF(Y235 ="",S235,""),"")</f>
        <v/>
      </c>
      <c r="AF235" s="68" t="str">
        <f t="shared" ref="AF235:AF238" si="1547">IF(A235 =2014,IF(Y235 ="",T235+U235,""),"")</f>
        <v/>
      </c>
      <c r="AG235" s="67" t="str">
        <f t="shared" si="7"/>
        <v/>
      </c>
      <c r="AH235" s="51"/>
      <c r="AI235" s="51" t="str">
        <f t="shared" si="8"/>
        <v/>
      </c>
      <c r="AJ235" s="68" t="str">
        <f t="shared" si="9"/>
        <v/>
      </c>
      <c r="AK235" s="68" t="str">
        <f t="shared" si="10"/>
        <v/>
      </c>
      <c r="AL235" s="68" t="str">
        <f t="shared" si="11"/>
        <v/>
      </c>
      <c r="AM235" s="68" t="str">
        <f t="shared" si="12"/>
        <v/>
      </c>
      <c r="AN235" s="68" t="str">
        <f t="shared" si="13"/>
        <v/>
      </c>
      <c r="AO235" s="67" t="str">
        <f t="shared" si="14"/>
        <v/>
      </c>
      <c r="AP235" s="51"/>
      <c r="AQ235" s="51" t="str">
        <f t="shared" si="15"/>
        <v/>
      </c>
      <c r="AR235" s="68" t="str">
        <f t="shared" si="16"/>
        <v/>
      </c>
      <c r="AS235" s="68" t="str">
        <f t="shared" si="17"/>
        <v/>
      </c>
      <c r="AT235" s="68" t="str">
        <f t="shared" si="18"/>
        <v/>
      </c>
      <c r="AU235" s="68" t="str">
        <f t="shared" si="19"/>
        <v/>
      </c>
      <c r="AV235" s="68" t="str">
        <f t="shared" si="20"/>
        <v/>
      </c>
      <c r="AW235" s="67" t="str">
        <f t="shared" si="21"/>
        <v/>
      </c>
      <c r="AX235" s="51"/>
      <c r="AY235" s="51" t="str">
        <f t="shared" si="22"/>
        <v/>
      </c>
      <c r="AZ235" s="68" t="str">
        <f t="shared" si="23"/>
        <v/>
      </c>
      <c r="BA235" s="68" t="str">
        <f t="shared" si="24"/>
        <v/>
      </c>
      <c r="BB235" s="68" t="str">
        <f t="shared" si="25"/>
        <v/>
      </c>
      <c r="BC235" s="68" t="str">
        <f t="shared" si="26"/>
        <v/>
      </c>
      <c r="BD235" s="68" t="str">
        <f t="shared" si="27"/>
        <v/>
      </c>
      <c r="BE235" s="68" t="str">
        <f t="shared" si="28"/>
        <v/>
      </c>
      <c r="BF235" s="51"/>
      <c r="BG235" s="69" t="str">
        <f t="shared" si="29"/>
        <v/>
      </c>
      <c r="BH235" s="67" t="str">
        <f t="shared" si="30"/>
        <v/>
      </c>
      <c r="BI235" s="67" t="str">
        <f t="shared" si="31"/>
        <v/>
      </c>
      <c r="BJ235" s="67" t="str">
        <f t="shared" si="32"/>
        <v/>
      </c>
      <c r="BK235" s="67" t="str">
        <f t="shared" si="33"/>
        <v/>
      </c>
      <c r="BL235" s="67" t="str">
        <f t="shared" si="34"/>
        <v/>
      </c>
      <c r="BM235" s="65" t="str">
        <f t="shared" si="35"/>
        <v/>
      </c>
      <c r="BN235" s="70"/>
      <c r="BO235" s="71">
        <f t="shared" ref="BO235:BO238" si="1548">IF(A235 =2014,F235,"")</f>
        <v>878671</v>
      </c>
      <c r="BP235" s="51" t="str">
        <f t="shared" ref="BP235:BP238" si="1549">IF(A235 =2015,F235,"")</f>
        <v/>
      </c>
      <c r="BQ235" s="51" t="str">
        <f t="shared" ref="BQ235:BQ238" si="1550">IF(A235 =2016,F235,"")</f>
        <v/>
      </c>
      <c r="BR235" s="51" t="str">
        <f t="shared" ref="BR235:BR238" si="1551">IF(A235 =2017,F235,"")</f>
        <v/>
      </c>
      <c r="BS235" s="69" t="str">
        <f t="shared" si="40"/>
        <v/>
      </c>
      <c r="BT235" s="70"/>
      <c r="BU235" s="65">
        <f t="shared" ref="BU235:BU238" si="1552">IF(A235 =2014,I235,"")</f>
        <v>9521535</v>
      </c>
      <c r="BV235" s="68" t="str">
        <f t="shared" ref="BV235:BV238" si="1553">IF(A235 =2015,I235,"")</f>
        <v/>
      </c>
      <c r="BW235" s="68" t="str">
        <f t="shared" ref="BW235:BW238" si="1554">IF(A235 =2016,I235,"")</f>
        <v/>
      </c>
      <c r="BX235" s="68" t="str">
        <f t="shared" ref="BX235:BX238" si="1555">IF(A235 =2017,I235,"")</f>
        <v/>
      </c>
      <c r="BY235" s="67" t="str">
        <f t="shared" si="44"/>
        <v/>
      </c>
      <c r="BZ235" s="65"/>
      <c r="CA235" s="65">
        <f t="shared" si="45"/>
        <v>4035852</v>
      </c>
      <c r="CB235" s="67" t="str">
        <f t="shared" si="46"/>
        <v/>
      </c>
      <c r="CC235" s="67" t="str">
        <f t="shared" si="47"/>
        <v/>
      </c>
      <c r="CD235" s="67" t="str">
        <f t="shared" si="48"/>
        <v/>
      </c>
      <c r="CE235" s="67" t="str">
        <f t="shared" si="49"/>
        <v/>
      </c>
      <c r="CF235" s="65"/>
      <c r="CG235" s="65">
        <f t="shared" ref="CG235:CG238" si="1556">IF(A235 =2014,Q235+R235+S235+T235+U235,"")</f>
        <v>9521535</v>
      </c>
      <c r="CH235" s="68" t="str">
        <f t="shared" ref="CH235:CH238" si="1557">IF(A235 =2015,Q235+R235+S235+T235+U235,"")</f>
        <v/>
      </c>
      <c r="CI235" s="68" t="str">
        <f t="shared" ref="CI235:CI238" si="1558">IF(A235 =2016,Q235+R235+S235+T235+U235,"")</f>
        <v/>
      </c>
      <c r="CJ235" s="68" t="str">
        <f t="shared" ref="CJ235:CJ238" si="1559">IF(A235 =2017,Q235+R235+S235+T235+U235,"")</f>
        <v/>
      </c>
      <c r="CK235" s="67" t="str">
        <f t="shared" si="54"/>
        <v/>
      </c>
      <c r="CL235" s="65"/>
      <c r="CM235" s="65">
        <f t="shared" ref="CM235:CM238" si="1560">IF(A235 =2014,Q235,"")</f>
        <v>0</v>
      </c>
      <c r="CN235" s="68" t="str">
        <f t="shared" ref="CN235:CN238" si="1561">IF(A235 =2015,Q235,"")</f>
        <v/>
      </c>
      <c r="CO235" s="68" t="str">
        <f t="shared" ref="CO235:CO238" si="1562">IF(A235 =2016,Q235,"")</f>
        <v/>
      </c>
      <c r="CP235" s="68" t="str">
        <f t="shared" ref="CP235:CP238" si="1563">IF(A235 =2017,Q235,"")</f>
        <v/>
      </c>
      <c r="CQ235" s="67" t="str">
        <f t="shared" si="59"/>
        <v/>
      </c>
      <c r="CR235" s="65"/>
      <c r="CS235" s="65">
        <f t="shared" ref="CS235:CS238" si="1564">IF(A235 =2014,R235,"")</f>
        <v>6329563</v>
      </c>
      <c r="CT235" s="68" t="str">
        <f t="shared" ref="CT235:CT238" si="1565">IF(A235 =2015,R235,"")</f>
        <v/>
      </c>
      <c r="CU235" s="68" t="str">
        <f t="shared" ref="CU235:CU238" si="1566">IF(A235 =2016,R235,"")</f>
        <v/>
      </c>
      <c r="CV235" s="68" t="str">
        <f t="shared" ref="CV235:CV238" si="1567">IF(A235 =2017,R235,"")</f>
        <v/>
      </c>
      <c r="CW235" s="67" t="str">
        <f t="shared" si="64"/>
        <v/>
      </c>
      <c r="CX235" s="65"/>
      <c r="CY235" s="65">
        <f t="shared" ref="CY235:CY238" si="1568">IF(A235 =2014,S235,"")</f>
        <v>1175388</v>
      </c>
      <c r="CZ235" s="68" t="str">
        <f t="shared" ref="CZ235:CZ238" si="1569">IF(A235 =2015,S235,"")</f>
        <v/>
      </c>
      <c r="DA235" s="68" t="str">
        <f t="shared" ref="DA235:DA238" si="1570">IF(A235 =2016,S235,"")</f>
        <v/>
      </c>
      <c r="DB235" s="68" t="str">
        <f t="shared" ref="DB235:DB238" si="1571">IF(A235 =2017,S235,"")</f>
        <v/>
      </c>
      <c r="DC235" s="67" t="str">
        <f t="shared" si="69"/>
        <v/>
      </c>
      <c r="DD235" s="65"/>
      <c r="DE235" s="65">
        <f t="shared" ref="DE235:DE238" si="1572">IF(A235 =2014,T235,"")</f>
        <v>1977895</v>
      </c>
      <c r="DF235" s="51" t="str">
        <f t="shared" ref="DF235:DF238" si="1573">IF(A235 =2015,T235,"")</f>
        <v/>
      </c>
      <c r="DG235" s="51" t="str">
        <f t="shared" ref="DG235:DG238" si="1574">IF(A235 =2016,T235,"")</f>
        <v/>
      </c>
      <c r="DH235" s="51" t="str">
        <f t="shared" ref="DH235:DH238" si="1575">IF(A235 =2017,T235,"")</f>
        <v/>
      </c>
      <c r="DI235" s="69" t="str">
        <f t="shared" si="74"/>
        <v/>
      </c>
      <c r="DJ235" s="70"/>
      <c r="DK235" s="65">
        <f t="shared" ref="DK235:DK238" si="1576">IF(A235 =2014,U235,"")</f>
        <v>38689</v>
      </c>
      <c r="DL235" s="51" t="str">
        <f t="shared" ref="DL235:DL238" si="1577">IF(A235 =2015,U235,"")</f>
        <v/>
      </c>
      <c r="DM235" s="51" t="str">
        <f t="shared" ref="DM235:DM238" si="1578">IF(A235 =2016,U235,"")</f>
        <v/>
      </c>
      <c r="DN235" s="51" t="str">
        <f t="shared" ref="DN235:DN238" si="1579">IF(A235 =2017,U235,"")</f>
        <v/>
      </c>
      <c r="DO235" s="69" t="str">
        <f t="shared" si="79"/>
        <v/>
      </c>
      <c r="DP235" s="51"/>
      <c r="DQ235" s="51"/>
      <c r="DR235" s="51"/>
      <c r="DS235" s="51"/>
      <c r="DT235" s="51"/>
      <c r="DU235" s="181"/>
    </row>
    <row r="236" spans="1:125" ht="15" x14ac:dyDescent="0.25">
      <c r="A236" s="50">
        <v>2015</v>
      </c>
      <c r="B236" s="51" t="s">
        <v>899</v>
      </c>
      <c r="C236" s="50" t="s">
        <v>894</v>
      </c>
      <c r="D236" s="53" t="s">
        <v>894</v>
      </c>
      <c r="E236" s="50" t="s">
        <v>142</v>
      </c>
      <c r="F236" s="54">
        <v>941747</v>
      </c>
      <c r="G236" s="54">
        <v>8614345</v>
      </c>
      <c r="H236" s="54">
        <v>1757134</v>
      </c>
      <c r="I236" s="55">
        <v>9652463</v>
      </c>
      <c r="J236" s="50"/>
      <c r="K236" s="50" t="s">
        <v>2032</v>
      </c>
      <c r="L236" s="58" t="s">
        <v>2032</v>
      </c>
      <c r="M236" s="58" t="s">
        <v>2032</v>
      </c>
      <c r="N236" s="58" t="s">
        <v>2032</v>
      </c>
      <c r="O236" s="58" t="s">
        <v>2032</v>
      </c>
      <c r="P236" s="59"/>
      <c r="Q236" s="60">
        <v>484010</v>
      </c>
      <c r="R236" s="60">
        <v>5913591</v>
      </c>
      <c r="S236" s="60">
        <v>1213100</v>
      </c>
      <c r="T236" s="60">
        <v>1982498</v>
      </c>
      <c r="U236" s="60">
        <v>59264</v>
      </c>
      <c r="V236" s="79"/>
      <c r="W236" s="90">
        <f t="shared" si="857"/>
        <v>9652463</v>
      </c>
      <c r="X236" s="101">
        <v>1431362</v>
      </c>
      <c r="Y236" s="50" t="s">
        <v>167</v>
      </c>
      <c r="Z236" s="50"/>
      <c r="AA236" s="51" t="str">
        <f t="shared" si="1542"/>
        <v/>
      </c>
      <c r="AB236" s="68" t="str">
        <f t="shared" si="1543"/>
        <v/>
      </c>
      <c r="AC236" s="68" t="str">
        <f t="shared" si="1544"/>
        <v/>
      </c>
      <c r="AD236" s="68" t="str">
        <f t="shared" si="1545"/>
        <v/>
      </c>
      <c r="AE236" s="68" t="str">
        <f t="shared" si="1546"/>
        <v/>
      </c>
      <c r="AF236" s="68" t="str">
        <f t="shared" si="1547"/>
        <v/>
      </c>
      <c r="AG236" s="67" t="str">
        <f t="shared" si="7"/>
        <v/>
      </c>
      <c r="AH236" s="51"/>
      <c r="AI236" s="51" t="str">
        <f t="shared" si="8"/>
        <v/>
      </c>
      <c r="AJ236" s="68" t="str">
        <f t="shared" si="9"/>
        <v/>
      </c>
      <c r="AK236" s="68" t="str">
        <f t="shared" si="10"/>
        <v/>
      </c>
      <c r="AL236" s="68" t="str">
        <f t="shared" si="11"/>
        <v/>
      </c>
      <c r="AM236" s="68" t="str">
        <f t="shared" si="12"/>
        <v/>
      </c>
      <c r="AN236" s="68" t="str">
        <f t="shared" si="13"/>
        <v/>
      </c>
      <c r="AO236" s="67" t="str">
        <f t="shared" si="14"/>
        <v/>
      </c>
      <c r="AP236" s="51"/>
      <c r="AQ236" s="51" t="str">
        <f t="shared" si="15"/>
        <v/>
      </c>
      <c r="AR236" s="68" t="str">
        <f t="shared" si="16"/>
        <v/>
      </c>
      <c r="AS236" s="68" t="str">
        <f t="shared" si="17"/>
        <v/>
      </c>
      <c r="AT236" s="68" t="str">
        <f t="shared" si="18"/>
        <v/>
      </c>
      <c r="AU236" s="68" t="str">
        <f t="shared" si="19"/>
        <v/>
      </c>
      <c r="AV236" s="68" t="str">
        <f t="shared" si="20"/>
        <v/>
      </c>
      <c r="AW236" s="67" t="str">
        <f t="shared" si="21"/>
        <v/>
      </c>
      <c r="AX236" s="51"/>
      <c r="AY236" s="51" t="str">
        <f t="shared" si="22"/>
        <v/>
      </c>
      <c r="AZ236" s="68" t="str">
        <f t="shared" si="23"/>
        <v/>
      </c>
      <c r="BA236" s="68" t="str">
        <f t="shared" si="24"/>
        <v/>
      </c>
      <c r="BB236" s="68" t="str">
        <f t="shared" si="25"/>
        <v/>
      </c>
      <c r="BC236" s="68" t="str">
        <f t="shared" si="26"/>
        <v/>
      </c>
      <c r="BD236" s="68" t="str">
        <f t="shared" si="27"/>
        <v/>
      </c>
      <c r="BE236" s="68" t="str">
        <f t="shared" si="28"/>
        <v/>
      </c>
      <c r="BF236" s="51"/>
      <c r="BG236" s="69" t="str">
        <f t="shared" si="29"/>
        <v/>
      </c>
      <c r="BH236" s="67" t="str">
        <f t="shared" si="30"/>
        <v/>
      </c>
      <c r="BI236" s="67" t="str">
        <f t="shared" si="31"/>
        <v/>
      </c>
      <c r="BJ236" s="67" t="str">
        <f t="shared" si="32"/>
        <v/>
      </c>
      <c r="BK236" s="67" t="str">
        <f t="shared" si="33"/>
        <v/>
      </c>
      <c r="BL236" s="67" t="str">
        <f t="shared" si="34"/>
        <v/>
      </c>
      <c r="BM236" s="65" t="str">
        <f t="shared" si="35"/>
        <v/>
      </c>
      <c r="BN236" s="51"/>
      <c r="BO236" s="51" t="str">
        <f t="shared" si="1548"/>
        <v/>
      </c>
      <c r="BP236" s="71">
        <f t="shared" si="1549"/>
        <v>941747</v>
      </c>
      <c r="BQ236" s="51" t="str">
        <f t="shared" si="1550"/>
        <v/>
      </c>
      <c r="BR236" s="51" t="str">
        <f t="shared" si="1551"/>
        <v/>
      </c>
      <c r="BS236" s="69" t="str">
        <f t="shared" si="40"/>
        <v/>
      </c>
      <c r="BT236" s="51"/>
      <c r="BU236" s="68" t="str">
        <f t="shared" si="1552"/>
        <v/>
      </c>
      <c r="BV236" s="65">
        <f t="shared" si="1553"/>
        <v>9652463</v>
      </c>
      <c r="BW236" s="68" t="str">
        <f t="shared" si="1554"/>
        <v/>
      </c>
      <c r="BX236" s="68" t="str">
        <f t="shared" si="1555"/>
        <v/>
      </c>
      <c r="BY236" s="67" t="str">
        <f t="shared" si="44"/>
        <v/>
      </c>
      <c r="BZ236" s="68"/>
      <c r="CA236" s="65" t="str">
        <f t="shared" si="45"/>
        <v/>
      </c>
      <c r="CB236" s="67">
        <f t="shared" si="46"/>
        <v>1431362</v>
      </c>
      <c r="CC236" s="67" t="str">
        <f t="shared" si="47"/>
        <v/>
      </c>
      <c r="CD236" s="67" t="str">
        <f t="shared" si="48"/>
        <v/>
      </c>
      <c r="CE236" s="67" t="str">
        <f t="shared" si="49"/>
        <v/>
      </c>
      <c r="CF236" s="68"/>
      <c r="CG236" s="68" t="str">
        <f t="shared" si="1556"/>
        <v/>
      </c>
      <c r="CH236" s="65">
        <f t="shared" si="1557"/>
        <v>9652463</v>
      </c>
      <c r="CI236" s="68" t="str">
        <f t="shared" si="1558"/>
        <v/>
      </c>
      <c r="CJ236" s="68" t="str">
        <f t="shared" si="1559"/>
        <v/>
      </c>
      <c r="CK236" s="67" t="str">
        <f t="shared" si="54"/>
        <v/>
      </c>
      <c r="CL236" s="68"/>
      <c r="CM236" s="68" t="str">
        <f t="shared" si="1560"/>
        <v/>
      </c>
      <c r="CN236" s="65">
        <f t="shared" si="1561"/>
        <v>484010</v>
      </c>
      <c r="CO236" s="68" t="str">
        <f t="shared" si="1562"/>
        <v/>
      </c>
      <c r="CP236" s="68" t="str">
        <f t="shared" si="1563"/>
        <v/>
      </c>
      <c r="CQ236" s="67" t="str">
        <f t="shared" si="59"/>
        <v/>
      </c>
      <c r="CR236" s="68"/>
      <c r="CS236" s="68" t="str">
        <f t="shared" si="1564"/>
        <v/>
      </c>
      <c r="CT236" s="65">
        <f t="shared" si="1565"/>
        <v>5913591</v>
      </c>
      <c r="CU236" s="68" t="str">
        <f t="shared" si="1566"/>
        <v/>
      </c>
      <c r="CV236" s="68" t="str">
        <f t="shared" si="1567"/>
        <v/>
      </c>
      <c r="CW236" s="67" t="str">
        <f t="shared" si="64"/>
        <v/>
      </c>
      <c r="CX236" s="68"/>
      <c r="CY236" s="68" t="str">
        <f t="shared" si="1568"/>
        <v/>
      </c>
      <c r="CZ236" s="65">
        <f t="shared" si="1569"/>
        <v>1213100</v>
      </c>
      <c r="DA236" s="68" t="str">
        <f t="shared" si="1570"/>
        <v/>
      </c>
      <c r="DB236" s="68" t="str">
        <f t="shared" si="1571"/>
        <v/>
      </c>
      <c r="DC236" s="67" t="str">
        <f t="shared" si="69"/>
        <v/>
      </c>
      <c r="DD236" s="68"/>
      <c r="DE236" s="68" t="str">
        <f t="shared" si="1572"/>
        <v/>
      </c>
      <c r="DF236" s="65">
        <f t="shared" si="1573"/>
        <v>1982498</v>
      </c>
      <c r="DG236" s="51" t="str">
        <f t="shared" si="1574"/>
        <v/>
      </c>
      <c r="DH236" s="51" t="str">
        <f t="shared" si="1575"/>
        <v/>
      </c>
      <c r="DI236" s="69" t="str">
        <f t="shared" si="74"/>
        <v/>
      </c>
      <c r="DJ236" s="51"/>
      <c r="DK236" s="51" t="str">
        <f t="shared" si="1576"/>
        <v/>
      </c>
      <c r="DL236" s="65">
        <f t="shared" si="1577"/>
        <v>59264</v>
      </c>
      <c r="DM236" s="51" t="str">
        <f t="shared" si="1578"/>
        <v/>
      </c>
      <c r="DN236" s="51" t="str">
        <f t="shared" si="1579"/>
        <v/>
      </c>
      <c r="DO236" s="69" t="str">
        <f t="shared" si="79"/>
        <v/>
      </c>
      <c r="DP236" s="51"/>
      <c r="DQ236" s="51"/>
      <c r="DR236" s="51"/>
      <c r="DS236" s="51"/>
      <c r="DT236" s="51"/>
      <c r="DU236" s="181"/>
    </row>
    <row r="237" spans="1:125" ht="15" x14ac:dyDescent="0.25">
      <c r="A237" s="50">
        <v>2016</v>
      </c>
      <c r="B237" s="51" t="s">
        <v>899</v>
      </c>
      <c r="C237" s="50" t="s">
        <v>894</v>
      </c>
      <c r="D237" s="53" t="s">
        <v>894</v>
      </c>
      <c r="E237" s="50" t="s">
        <v>142</v>
      </c>
      <c r="F237" s="54">
        <v>1214967</v>
      </c>
      <c r="G237" s="54">
        <v>10447275</v>
      </c>
      <c r="H237" s="54">
        <v>1746509</v>
      </c>
      <c r="I237" s="55">
        <v>9549596</v>
      </c>
      <c r="J237" s="50"/>
      <c r="K237" s="50" t="s">
        <v>2032</v>
      </c>
      <c r="L237" s="58" t="s">
        <v>2032</v>
      </c>
      <c r="M237" s="58" t="s">
        <v>2032</v>
      </c>
      <c r="N237" s="58" t="s">
        <v>2032</v>
      </c>
      <c r="O237" s="58" t="s">
        <v>2032</v>
      </c>
      <c r="P237" s="59"/>
      <c r="Q237" s="60">
        <v>446402</v>
      </c>
      <c r="R237" s="60">
        <v>5779456</v>
      </c>
      <c r="S237" s="60">
        <v>1117923</v>
      </c>
      <c r="T237" s="60">
        <v>2142613</v>
      </c>
      <c r="U237" s="60">
        <v>63202</v>
      </c>
      <c r="V237" s="79"/>
      <c r="W237" s="90">
        <f t="shared" si="857"/>
        <v>9549596</v>
      </c>
      <c r="X237" s="101">
        <v>6670339</v>
      </c>
      <c r="Y237" s="50" t="s">
        <v>167</v>
      </c>
      <c r="Z237" s="50"/>
      <c r="AA237" s="51" t="str">
        <f t="shared" si="1542"/>
        <v/>
      </c>
      <c r="AB237" s="68" t="str">
        <f t="shared" si="1543"/>
        <v/>
      </c>
      <c r="AC237" s="68" t="str">
        <f t="shared" si="1544"/>
        <v/>
      </c>
      <c r="AD237" s="68" t="str">
        <f t="shared" si="1545"/>
        <v/>
      </c>
      <c r="AE237" s="68" t="str">
        <f t="shared" si="1546"/>
        <v/>
      </c>
      <c r="AF237" s="68" t="str">
        <f t="shared" si="1547"/>
        <v/>
      </c>
      <c r="AG237" s="67" t="str">
        <f t="shared" si="7"/>
        <v/>
      </c>
      <c r="AH237" s="51"/>
      <c r="AI237" s="51" t="str">
        <f t="shared" si="8"/>
        <v/>
      </c>
      <c r="AJ237" s="68" t="str">
        <f t="shared" si="9"/>
        <v/>
      </c>
      <c r="AK237" s="68" t="str">
        <f t="shared" si="10"/>
        <v/>
      </c>
      <c r="AL237" s="68" t="str">
        <f t="shared" si="11"/>
        <v/>
      </c>
      <c r="AM237" s="68" t="str">
        <f t="shared" si="12"/>
        <v/>
      </c>
      <c r="AN237" s="68" t="str">
        <f t="shared" si="13"/>
        <v/>
      </c>
      <c r="AO237" s="67" t="str">
        <f t="shared" si="14"/>
        <v/>
      </c>
      <c r="AP237" s="51"/>
      <c r="AQ237" s="51" t="str">
        <f t="shared" si="15"/>
        <v/>
      </c>
      <c r="AR237" s="68" t="str">
        <f t="shared" si="16"/>
        <v/>
      </c>
      <c r="AS237" s="68" t="str">
        <f t="shared" si="17"/>
        <v/>
      </c>
      <c r="AT237" s="68" t="str">
        <f t="shared" si="18"/>
        <v/>
      </c>
      <c r="AU237" s="68" t="str">
        <f t="shared" si="19"/>
        <v/>
      </c>
      <c r="AV237" s="68" t="str">
        <f t="shared" si="20"/>
        <v/>
      </c>
      <c r="AW237" s="67" t="str">
        <f t="shared" si="21"/>
        <v/>
      </c>
      <c r="AX237" s="51"/>
      <c r="AY237" s="51" t="str">
        <f t="shared" si="22"/>
        <v/>
      </c>
      <c r="AZ237" s="68" t="str">
        <f t="shared" si="23"/>
        <v/>
      </c>
      <c r="BA237" s="68" t="str">
        <f t="shared" si="24"/>
        <v/>
      </c>
      <c r="BB237" s="68" t="str">
        <f t="shared" si="25"/>
        <v/>
      </c>
      <c r="BC237" s="68" t="str">
        <f t="shared" si="26"/>
        <v/>
      </c>
      <c r="BD237" s="68" t="str">
        <f t="shared" si="27"/>
        <v/>
      </c>
      <c r="BE237" s="68" t="str">
        <f t="shared" si="28"/>
        <v/>
      </c>
      <c r="BF237" s="51"/>
      <c r="BG237" s="69" t="str">
        <f t="shared" si="29"/>
        <v/>
      </c>
      <c r="BH237" s="67" t="str">
        <f t="shared" si="30"/>
        <v/>
      </c>
      <c r="BI237" s="67" t="str">
        <f t="shared" si="31"/>
        <v/>
      </c>
      <c r="BJ237" s="67" t="str">
        <f t="shared" si="32"/>
        <v/>
      </c>
      <c r="BK237" s="67" t="str">
        <f t="shared" si="33"/>
        <v/>
      </c>
      <c r="BL237" s="67" t="str">
        <f t="shared" si="34"/>
        <v/>
      </c>
      <c r="BM237" s="65" t="str">
        <f t="shared" si="35"/>
        <v/>
      </c>
      <c r="BN237" s="51"/>
      <c r="BO237" s="51" t="str">
        <f t="shared" si="1548"/>
        <v/>
      </c>
      <c r="BP237" s="51" t="str">
        <f t="shared" si="1549"/>
        <v/>
      </c>
      <c r="BQ237" s="71">
        <f t="shared" si="1550"/>
        <v>1214967</v>
      </c>
      <c r="BR237" s="51" t="str">
        <f t="shared" si="1551"/>
        <v/>
      </c>
      <c r="BS237" s="69" t="str">
        <f t="shared" si="40"/>
        <v/>
      </c>
      <c r="BT237" s="51"/>
      <c r="BU237" s="68" t="str">
        <f t="shared" si="1552"/>
        <v/>
      </c>
      <c r="BV237" s="68" t="str">
        <f t="shared" si="1553"/>
        <v/>
      </c>
      <c r="BW237" s="65">
        <f t="shared" si="1554"/>
        <v>9549596</v>
      </c>
      <c r="BX237" s="68" t="str">
        <f t="shared" si="1555"/>
        <v/>
      </c>
      <c r="BY237" s="67" t="str">
        <f t="shared" si="44"/>
        <v/>
      </c>
      <c r="BZ237" s="68"/>
      <c r="CA237" s="65" t="str">
        <f t="shared" si="45"/>
        <v/>
      </c>
      <c r="CB237" s="67" t="str">
        <f t="shared" si="46"/>
        <v/>
      </c>
      <c r="CC237" s="67">
        <f t="shared" si="47"/>
        <v>6670339</v>
      </c>
      <c r="CD237" s="67" t="str">
        <f t="shared" si="48"/>
        <v/>
      </c>
      <c r="CE237" s="67" t="str">
        <f t="shared" si="49"/>
        <v/>
      </c>
      <c r="CF237" s="68"/>
      <c r="CG237" s="68" t="str">
        <f t="shared" si="1556"/>
        <v/>
      </c>
      <c r="CH237" s="68" t="str">
        <f t="shared" si="1557"/>
        <v/>
      </c>
      <c r="CI237" s="65">
        <f t="shared" si="1558"/>
        <v>9549596</v>
      </c>
      <c r="CJ237" s="68" t="str">
        <f t="shared" si="1559"/>
        <v/>
      </c>
      <c r="CK237" s="67" t="str">
        <f t="shared" si="54"/>
        <v/>
      </c>
      <c r="CL237" s="68"/>
      <c r="CM237" s="68" t="str">
        <f t="shared" si="1560"/>
        <v/>
      </c>
      <c r="CN237" s="68" t="str">
        <f t="shared" si="1561"/>
        <v/>
      </c>
      <c r="CO237" s="65">
        <f t="shared" si="1562"/>
        <v>446402</v>
      </c>
      <c r="CP237" s="68" t="str">
        <f t="shared" si="1563"/>
        <v/>
      </c>
      <c r="CQ237" s="67" t="str">
        <f t="shared" si="59"/>
        <v/>
      </c>
      <c r="CR237" s="68"/>
      <c r="CS237" s="68" t="str">
        <f t="shared" si="1564"/>
        <v/>
      </c>
      <c r="CT237" s="68" t="str">
        <f t="shared" si="1565"/>
        <v/>
      </c>
      <c r="CU237" s="65">
        <f t="shared" si="1566"/>
        <v>5779456</v>
      </c>
      <c r="CV237" s="68" t="str">
        <f t="shared" si="1567"/>
        <v/>
      </c>
      <c r="CW237" s="67" t="str">
        <f t="shared" si="64"/>
        <v/>
      </c>
      <c r="CX237" s="68"/>
      <c r="CY237" s="68" t="str">
        <f t="shared" si="1568"/>
        <v/>
      </c>
      <c r="CZ237" s="68" t="str">
        <f t="shared" si="1569"/>
        <v/>
      </c>
      <c r="DA237" s="65">
        <f t="shared" si="1570"/>
        <v>1117923</v>
      </c>
      <c r="DB237" s="68" t="str">
        <f t="shared" si="1571"/>
        <v/>
      </c>
      <c r="DC237" s="67" t="str">
        <f t="shared" si="69"/>
        <v/>
      </c>
      <c r="DD237" s="68"/>
      <c r="DE237" s="68" t="str">
        <f t="shared" si="1572"/>
        <v/>
      </c>
      <c r="DF237" s="51" t="str">
        <f t="shared" si="1573"/>
        <v/>
      </c>
      <c r="DG237" s="65">
        <f t="shared" si="1574"/>
        <v>2142613</v>
      </c>
      <c r="DH237" s="51" t="str">
        <f t="shared" si="1575"/>
        <v/>
      </c>
      <c r="DI237" s="69" t="str">
        <f t="shared" si="74"/>
        <v/>
      </c>
      <c r="DJ237" s="51"/>
      <c r="DK237" s="51" t="str">
        <f t="shared" si="1576"/>
        <v/>
      </c>
      <c r="DL237" s="51" t="str">
        <f t="shared" si="1577"/>
        <v/>
      </c>
      <c r="DM237" s="65">
        <f t="shared" si="1578"/>
        <v>63202</v>
      </c>
      <c r="DN237" s="51" t="str">
        <f t="shared" si="1579"/>
        <v/>
      </c>
      <c r="DO237" s="69" t="str">
        <f t="shared" si="79"/>
        <v/>
      </c>
      <c r="DP237" s="51"/>
      <c r="DQ237" s="51"/>
      <c r="DR237" s="51"/>
      <c r="DS237" s="51"/>
      <c r="DT237" s="51"/>
      <c r="DU237" s="181"/>
    </row>
    <row r="238" spans="1:125" ht="15" x14ac:dyDescent="0.25">
      <c r="A238" s="50">
        <v>2017</v>
      </c>
      <c r="B238" s="51" t="s">
        <v>899</v>
      </c>
      <c r="C238" s="50" t="s">
        <v>894</v>
      </c>
      <c r="D238" s="53" t="s">
        <v>894</v>
      </c>
      <c r="E238" s="50" t="s">
        <v>142</v>
      </c>
      <c r="F238" s="54">
        <v>1153942</v>
      </c>
      <c r="G238" s="54">
        <v>10954446</v>
      </c>
      <c r="H238" s="54">
        <v>1762939</v>
      </c>
      <c r="I238" s="55">
        <v>9963163</v>
      </c>
      <c r="J238" s="50"/>
      <c r="K238" s="50" t="s">
        <v>2032</v>
      </c>
      <c r="L238" s="58" t="s">
        <v>2032</v>
      </c>
      <c r="M238" s="58" t="s">
        <v>2032</v>
      </c>
      <c r="N238" s="58" t="s">
        <v>2032</v>
      </c>
      <c r="O238" s="58" t="s">
        <v>2032</v>
      </c>
      <c r="P238" s="59"/>
      <c r="Q238" s="60">
        <v>446400</v>
      </c>
      <c r="R238" s="60">
        <v>5266688</v>
      </c>
      <c r="S238" s="60">
        <v>1138694</v>
      </c>
      <c r="T238" s="60">
        <v>3044818</v>
      </c>
      <c r="U238" s="60">
        <v>66563</v>
      </c>
      <c r="V238" s="79"/>
      <c r="W238" s="90">
        <f t="shared" si="857"/>
        <v>9963163</v>
      </c>
      <c r="X238" s="101">
        <v>3418141</v>
      </c>
      <c r="Y238" s="50" t="s">
        <v>167</v>
      </c>
      <c r="Z238" s="50"/>
      <c r="AA238" s="51" t="str">
        <f t="shared" si="1542"/>
        <v/>
      </c>
      <c r="AB238" s="68" t="str">
        <f t="shared" si="1543"/>
        <v/>
      </c>
      <c r="AC238" s="68" t="str">
        <f t="shared" si="1544"/>
        <v/>
      </c>
      <c r="AD238" s="68" t="str">
        <f t="shared" si="1545"/>
        <v/>
      </c>
      <c r="AE238" s="68" t="str">
        <f t="shared" si="1546"/>
        <v/>
      </c>
      <c r="AF238" s="68" t="str">
        <f t="shared" si="1547"/>
        <v/>
      </c>
      <c r="AG238" s="67" t="str">
        <f t="shared" si="7"/>
        <v/>
      </c>
      <c r="AH238" s="51"/>
      <c r="AI238" s="51" t="str">
        <f t="shared" si="8"/>
        <v/>
      </c>
      <c r="AJ238" s="68" t="str">
        <f t="shared" si="9"/>
        <v/>
      </c>
      <c r="AK238" s="68" t="str">
        <f t="shared" si="10"/>
        <v/>
      </c>
      <c r="AL238" s="68" t="str">
        <f t="shared" si="11"/>
        <v/>
      </c>
      <c r="AM238" s="68" t="str">
        <f t="shared" si="12"/>
        <v/>
      </c>
      <c r="AN238" s="68" t="str">
        <f t="shared" si="13"/>
        <v/>
      </c>
      <c r="AO238" s="67" t="str">
        <f t="shared" si="14"/>
        <v/>
      </c>
      <c r="AP238" s="51"/>
      <c r="AQ238" s="51" t="str">
        <f t="shared" si="15"/>
        <v/>
      </c>
      <c r="AR238" s="68" t="str">
        <f t="shared" si="16"/>
        <v/>
      </c>
      <c r="AS238" s="68" t="str">
        <f t="shared" si="17"/>
        <v/>
      </c>
      <c r="AT238" s="68" t="str">
        <f t="shared" si="18"/>
        <v/>
      </c>
      <c r="AU238" s="68" t="str">
        <f t="shared" si="19"/>
        <v/>
      </c>
      <c r="AV238" s="68" t="str">
        <f t="shared" si="20"/>
        <v/>
      </c>
      <c r="AW238" s="67" t="str">
        <f t="shared" si="21"/>
        <v/>
      </c>
      <c r="AX238" s="51"/>
      <c r="AY238" s="51" t="str">
        <f t="shared" si="22"/>
        <v/>
      </c>
      <c r="AZ238" s="68" t="str">
        <f t="shared" si="23"/>
        <v/>
      </c>
      <c r="BA238" s="68" t="str">
        <f t="shared" si="24"/>
        <v/>
      </c>
      <c r="BB238" s="68" t="str">
        <f t="shared" si="25"/>
        <v/>
      </c>
      <c r="BC238" s="68" t="str">
        <f t="shared" si="26"/>
        <v/>
      </c>
      <c r="BD238" s="68" t="str">
        <f t="shared" si="27"/>
        <v/>
      </c>
      <c r="BE238" s="68" t="str">
        <f t="shared" si="28"/>
        <v/>
      </c>
      <c r="BF238" s="51"/>
      <c r="BG238" s="69" t="str">
        <f t="shared" si="29"/>
        <v/>
      </c>
      <c r="BH238" s="67" t="str">
        <f t="shared" si="30"/>
        <v/>
      </c>
      <c r="BI238" s="67" t="str">
        <f t="shared" si="31"/>
        <v/>
      </c>
      <c r="BJ238" s="67" t="str">
        <f t="shared" si="32"/>
        <v/>
      </c>
      <c r="BK238" s="67" t="str">
        <f t="shared" si="33"/>
        <v/>
      </c>
      <c r="BL238" s="67" t="str">
        <f t="shared" si="34"/>
        <v/>
      </c>
      <c r="BM238" s="65" t="str">
        <f t="shared" si="35"/>
        <v/>
      </c>
      <c r="BN238" s="51"/>
      <c r="BO238" s="51" t="str">
        <f t="shared" si="1548"/>
        <v/>
      </c>
      <c r="BP238" s="51" t="str">
        <f t="shared" si="1549"/>
        <v/>
      </c>
      <c r="BQ238" s="51" t="str">
        <f t="shared" si="1550"/>
        <v/>
      </c>
      <c r="BR238" s="71">
        <f t="shared" si="1551"/>
        <v>1153942</v>
      </c>
      <c r="BS238" s="69" t="str">
        <f t="shared" si="40"/>
        <v/>
      </c>
      <c r="BT238" s="51"/>
      <c r="BU238" s="68" t="str">
        <f t="shared" si="1552"/>
        <v/>
      </c>
      <c r="BV238" s="68" t="str">
        <f t="shared" si="1553"/>
        <v/>
      </c>
      <c r="BW238" s="68" t="str">
        <f t="shared" si="1554"/>
        <v/>
      </c>
      <c r="BX238" s="65">
        <f t="shared" si="1555"/>
        <v>9963163</v>
      </c>
      <c r="BY238" s="67" t="str">
        <f t="shared" si="44"/>
        <v/>
      </c>
      <c r="BZ238" s="68"/>
      <c r="CA238" s="65" t="str">
        <f t="shared" si="45"/>
        <v/>
      </c>
      <c r="CB238" s="67" t="str">
        <f t="shared" si="46"/>
        <v/>
      </c>
      <c r="CC238" s="67" t="str">
        <f t="shared" si="47"/>
        <v/>
      </c>
      <c r="CD238" s="67">
        <f t="shared" si="48"/>
        <v>3418141</v>
      </c>
      <c r="CE238" s="67" t="str">
        <f t="shared" si="49"/>
        <v/>
      </c>
      <c r="CF238" s="68"/>
      <c r="CG238" s="68" t="str">
        <f t="shared" si="1556"/>
        <v/>
      </c>
      <c r="CH238" s="68" t="str">
        <f t="shared" si="1557"/>
        <v/>
      </c>
      <c r="CI238" s="68" t="str">
        <f t="shared" si="1558"/>
        <v/>
      </c>
      <c r="CJ238" s="65">
        <f t="shared" si="1559"/>
        <v>9963163</v>
      </c>
      <c r="CK238" s="67" t="str">
        <f t="shared" si="54"/>
        <v/>
      </c>
      <c r="CL238" s="68"/>
      <c r="CM238" s="68" t="str">
        <f t="shared" si="1560"/>
        <v/>
      </c>
      <c r="CN238" s="68" t="str">
        <f t="shared" si="1561"/>
        <v/>
      </c>
      <c r="CO238" s="68" t="str">
        <f t="shared" si="1562"/>
        <v/>
      </c>
      <c r="CP238" s="65">
        <f t="shared" si="1563"/>
        <v>446400</v>
      </c>
      <c r="CQ238" s="67" t="str">
        <f t="shared" si="59"/>
        <v/>
      </c>
      <c r="CR238" s="68"/>
      <c r="CS238" s="68" t="str">
        <f t="shared" si="1564"/>
        <v/>
      </c>
      <c r="CT238" s="68" t="str">
        <f t="shared" si="1565"/>
        <v/>
      </c>
      <c r="CU238" s="68" t="str">
        <f t="shared" si="1566"/>
        <v/>
      </c>
      <c r="CV238" s="65">
        <f t="shared" si="1567"/>
        <v>5266688</v>
      </c>
      <c r="CW238" s="67" t="str">
        <f t="shared" si="64"/>
        <v/>
      </c>
      <c r="CX238" s="68"/>
      <c r="CY238" s="68" t="str">
        <f t="shared" si="1568"/>
        <v/>
      </c>
      <c r="CZ238" s="68" t="str">
        <f t="shared" si="1569"/>
        <v/>
      </c>
      <c r="DA238" s="68" t="str">
        <f t="shared" si="1570"/>
        <v/>
      </c>
      <c r="DB238" s="65">
        <f t="shared" si="1571"/>
        <v>1138694</v>
      </c>
      <c r="DC238" s="67" t="str">
        <f t="shared" si="69"/>
        <v/>
      </c>
      <c r="DD238" s="68"/>
      <c r="DE238" s="68" t="str">
        <f t="shared" si="1572"/>
        <v/>
      </c>
      <c r="DF238" s="51" t="str">
        <f t="shared" si="1573"/>
        <v/>
      </c>
      <c r="DG238" s="51" t="str">
        <f t="shared" si="1574"/>
        <v/>
      </c>
      <c r="DH238" s="65">
        <f t="shared" si="1575"/>
        <v>3044818</v>
      </c>
      <c r="DI238" s="69" t="str">
        <f t="shared" si="74"/>
        <v/>
      </c>
      <c r="DJ238" s="51"/>
      <c r="DK238" s="51" t="str">
        <f t="shared" si="1576"/>
        <v/>
      </c>
      <c r="DL238" s="51" t="str">
        <f t="shared" si="1577"/>
        <v/>
      </c>
      <c r="DM238" s="51" t="str">
        <f t="shared" si="1578"/>
        <v/>
      </c>
      <c r="DN238" s="65">
        <f t="shared" si="1579"/>
        <v>66563</v>
      </c>
      <c r="DO238" s="69" t="str">
        <f t="shared" si="79"/>
        <v/>
      </c>
      <c r="DP238" s="51"/>
      <c r="DQ238" s="51"/>
      <c r="DR238" s="51"/>
      <c r="DS238" s="51"/>
      <c r="DT238" s="51"/>
      <c r="DU238" s="181"/>
    </row>
    <row r="239" spans="1:125" ht="15" x14ac:dyDescent="0.25">
      <c r="A239" s="56">
        <v>2018</v>
      </c>
      <c r="B239" s="51" t="s">
        <v>899</v>
      </c>
      <c r="C239" s="50" t="s">
        <v>894</v>
      </c>
      <c r="D239" s="53" t="s">
        <v>894</v>
      </c>
      <c r="E239" s="50" t="s">
        <v>142</v>
      </c>
      <c r="F239" s="89">
        <v>1099777</v>
      </c>
      <c r="G239" s="89">
        <v>10288338</v>
      </c>
      <c r="H239" s="89">
        <v>1721065</v>
      </c>
      <c r="I239" s="90">
        <v>10697525</v>
      </c>
      <c r="J239" s="50"/>
      <c r="K239" s="50" t="s">
        <v>2032</v>
      </c>
      <c r="L239" s="58"/>
      <c r="M239" s="58"/>
      <c r="N239" s="58"/>
      <c r="O239" s="58"/>
      <c r="P239" s="91"/>
      <c r="Q239" s="92">
        <v>426401</v>
      </c>
      <c r="R239" s="92">
        <v>6245322</v>
      </c>
      <c r="S239" s="92">
        <v>1356430</v>
      </c>
      <c r="T239" s="92">
        <v>2669373</v>
      </c>
      <c r="U239" s="94"/>
      <c r="V239" s="94"/>
      <c r="W239" s="90">
        <f t="shared" si="857"/>
        <v>10697526</v>
      </c>
      <c r="X239" s="90">
        <v>112854</v>
      </c>
      <c r="Y239" s="56" t="s">
        <v>167</v>
      </c>
      <c r="Z239" s="50"/>
      <c r="AA239" s="51"/>
      <c r="AB239" s="68"/>
      <c r="AC239" s="68"/>
      <c r="AD239" s="68"/>
      <c r="AE239" s="68"/>
      <c r="AF239" s="68"/>
      <c r="AG239" s="67" t="str">
        <f t="shared" si="7"/>
        <v/>
      </c>
      <c r="AH239" s="51"/>
      <c r="AI239" s="51" t="str">
        <f t="shared" si="8"/>
        <v/>
      </c>
      <c r="AJ239" s="68" t="str">
        <f t="shared" si="9"/>
        <v/>
      </c>
      <c r="AK239" s="68" t="str">
        <f t="shared" si="10"/>
        <v/>
      </c>
      <c r="AL239" s="68" t="str">
        <f t="shared" si="11"/>
        <v/>
      </c>
      <c r="AM239" s="68" t="str">
        <f t="shared" si="12"/>
        <v/>
      </c>
      <c r="AN239" s="68" t="str">
        <f t="shared" si="13"/>
        <v/>
      </c>
      <c r="AO239" s="67" t="str">
        <f t="shared" si="14"/>
        <v/>
      </c>
      <c r="AP239" s="51"/>
      <c r="AQ239" s="51" t="str">
        <f t="shared" si="15"/>
        <v/>
      </c>
      <c r="AR239" s="68" t="str">
        <f t="shared" si="16"/>
        <v/>
      </c>
      <c r="AS239" s="68" t="str">
        <f t="shared" si="17"/>
        <v/>
      </c>
      <c r="AT239" s="68" t="str">
        <f t="shared" si="18"/>
        <v/>
      </c>
      <c r="AU239" s="68" t="str">
        <f t="shared" si="19"/>
        <v/>
      </c>
      <c r="AV239" s="68" t="str">
        <f t="shared" si="20"/>
        <v/>
      </c>
      <c r="AW239" s="67" t="str">
        <f t="shared" si="21"/>
        <v/>
      </c>
      <c r="AX239" s="51"/>
      <c r="AY239" s="51" t="str">
        <f t="shared" si="22"/>
        <v/>
      </c>
      <c r="AZ239" s="68" t="str">
        <f t="shared" si="23"/>
        <v/>
      </c>
      <c r="BA239" s="68" t="str">
        <f t="shared" si="24"/>
        <v/>
      </c>
      <c r="BB239" s="68" t="str">
        <f t="shared" si="25"/>
        <v/>
      </c>
      <c r="BC239" s="68" t="str">
        <f t="shared" si="26"/>
        <v/>
      </c>
      <c r="BD239" s="68" t="str">
        <f t="shared" si="27"/>
        <v/>
      </c>
      <c r="BE239" s="68" t="str">
        <f t="shared" si="28"/>
        <v/>
      </c>
      <c r="BF239" s="51"/>
      <c r="BG239" s="69" t="str">
        <f t="shared" si="29"/>
        <v/>
      </c>
      <c r="BH239" s="67" t="str">
        <f t="shared" si="30"/>
        <v/>
      </c>
      <c r="BI239" s="67" t="str">
        <f t="shared" si="31"/>
        <v/>
      </c>
      <c r="BJ239" s="67" t="str">
        <f t="shared" si="32"/>
        <v/>
      </c>
      <c r="BK239" s="67" t="str">
        <f t="shared" si="33"/>
        <v/>
      </c>
      <c r="BL239" s="67" t="str">
        <f t="shared" si="34"/>
        <v/>
      </c>
      <c r="BM239" s="65" t="str">
        <f t="shared" si="35"/>
        <v/>
      </c>
      <c r="BN239" s="51"/>
      <c r="BO239" s="51"/>
      <c r="BP239" s="51"/>
      <c r="BQ239" s="51"/>
      <c r="BR239" s="70"/>
      <c r="BS239" s="96">
        <f t="shared" si="40"/>
        <v>1099777</v>
      </c>
      <c r="BT239" s="51"/>
      <c r="BU239" s="68"/>
      <c r="BV239" s="68"/>
      <c r="BW239" s="68"/>
      <c r="BX239" s="65"/>
      <c r="BY239" s="67">
        <f t="shared" si="44"/>
        <v>10697525</v>
      </c>
      <c r="BZ239" s="68"/>
      <c r="CA239" s="65" t="str">
        <f t="shared" si="45"/>
        <v/>
      </c>
      <c r="CB239" s="67" t="str">
        <f t="shared" si="46"/>
        <v/>
      </c>
      <c r="CC239" s="67" t="str">
        <f t="shared" si="47"/>
        <v/>
      </c>
      <c r="CD239" s="67" t="str">
        <f t="shared" si="48"/>
        <v/>
      </c>
      <c r="CE239" s="67">
        <f t="shared" si="49"/>
        <v>112854</v>
      </c>
      <c r="CF239" s="68"/>
      <c r="CG239" s="68"/>
      <c r="CH239" s="68"/>
      <c r="CI239" s="68"/>
      <c r="CJ239" s="65"/>
      <c r="CK239" s="67">
        <f t="shared" si="54"/>
        <v>10697526</v>
      </c>
      <c r="CL239" s="68"/>
      <c r="CM239" s="68"/>
      <c r="CN239" s="68"/>
      <c r="CO239" s="68"/>
      <c r="CP239" s="65"/>
      <c r="CQ239" s="67">
        <f t="shared" si="59"/>
        <v>426401</v>
      </c>
      <c r="CR239" s="68"/>
      <c r="CS239" s="68"/>
      <c r="CT239" s="68"/>
      <c r="CU239" s="68"/>
      <c r="CV239" s="65"/>
      <c r="CW239" s="67">
        <f t="shared" si="64"/>
        <v>6245322</v>
      </c>
      <c r="CX239" s="68"/>
      <c r="CY239" s="68"/>
      <c r="CZ239" s="68"/>
      <c r="DA239" s="68"/>
      <c r="DB239" s="65"/>
      <c r="DC239" s="67">
        <f t="shared" si="69"/>
        <v>1356430</v>
      </c>
      <c r="DD239" s="68"/>
      <c r="DE239" s="68"/>
      <c r="DF239" s="51"/>
      <c r="DG239" s="51"/>
      <c r="DH239" s="70"/>
      <c r="DI239" s="67">
        <f t="shared" si="74"/>
        <v>2669373</v>
      </c>
      <c r="DJ239" s="51"/>
      <c r="DK239" s="51"/>
      <c r="DL239" s="51"/>
      <c r="DM239" s="51"/>
      <c r="DN239" s="70"/>
      <c r="DO239" s="67">
        <f t="shared" si="79"/>
        <v>426401</v>
      </c>
      <c r="DP239" s="51"/>
      <c r="DQ239" s="51"/>
      <c r="DR239" s="51"/>
      <c r="DS239" s="51"/>
      <c r="DT239" s="51"/>
      <c r="DU239" s="181"/>
    </row>
    <row r="240" spans="1:125" ht="15" x14ac:dyDescent="0.25">
      <c r="A240" s="50"/>
      <c r="B240" s="51"/>
      <c r="C240" s="50"/>
      <c r="D240" s="53"/>
      <c r="E240" s="50"/>
      <c r="F240" s="54"/>
      <c r="G240" s="54"/>
      <c r="H240" s="54"/>
      <c r="I240" s="55"/>
      <c r="J240" s="50"/>
      <c r="K240" s="50" t="s">
        <v>2032</v>
      </c>
      <c r="L240" s="58"/>
      <c r="M240" s="58"/>
      <c r="N240" s="58"/>
      <c r="O240" s="58"/>
      <c r="P240" s="59"/>
      <c r="Q240" s="60"/>
      <c r="R240" s="60"/>
      <c r="S240" s="60"/>
      <c r="T240" s="60"/>
      <c r="U240" s="60"/>
      <c r="V240" s="79"/>
      <c r="W240" s="90">
        <f t="shared" si="857"/>
        <v>0</v>
      </c>
      <c r="X240" s="101"/>
      <c r="Y240" s="50"/>
      <c r="Z240" s="50"/>
      <c r="AA240" s="51"/>
      <c r="AB240" s="68"/>
      <c r="AC240" s="68"/>
      <c r="AD240" s="68"/>
      <c r="AE240" s="68"/>
      <c r="AF240" s="68"/>
      <c r="AG240" s="67" t="str">
        <f t="shared" si="7"/>
        <v/>
      </c>
      <c r="AH240" s="51"/>
      <c r="AI240" s="51" t="str">
        <f t="shared" si="8"/>
        <v/>
      </c>
      <c r="AJ240" s="68" t="str">
        <f t="shared" si="9"/>
        <v/>
      </c>
      <c r="AK240" s="68" t="str">
        <f t="shared" si="10"/>
        <v/>
      </c>
      <c r="AL240" s="68" t="str">
        <f t="shared" si="11"/>
        <v/>
      </c>
      <c r="AM240" s="68" t="str">
        <f t="shared" si="12"/>
        <v/>
      </c>
      <c r="AN240" s="68" t="str">
        <f t="shared" si="13"/>
        <v/>
      </c>
      <c r="AO240" s="67" t="str">
        <f t="shared" si="14"/>
        <v/>
      </c>
      <c r="AP240" s="51"/>
      <c r="AQ240" s="51" t="str">
        <f t="shared" si="15"/>
        <v/>
      </c>
      <c r="AR240" s="68" t="str">
        <f t="shared" si="16"/>
        <v/>
      </c>
      <c r="AS240" s="68" t="str">
        <f t="shared" si="17"/>
        <v/>
      </c>
      <c r="AT240" s="68" t="str">
        <f t="shared" si="18"/>
        <v/>
      </c>
      <c r="AU240" s="68" t="str">
        <f t="shared" si="19"/>
        <v/>
      </c>
      <c r="AV240" s="68" t="str">
        <f t="shared" si="20"/>
        <v/>
      </c>
      <c r="AW240" s="67" t="str">
        <f t="shared" si="21"/>
        <v/>
      </c>
      <c r="AX240" s="51"/>
      <c r="AY240" s="51" t="str">
        <f t="shared" si="22"/>
        <v/>
      </c>
      <c r="AZ240" s="68" t="str">
        <f t="shared" si="23"/>
        <v/>
      </c>
      <c r="BA240" s="68" t="str">
        <f t="shared" si="24"/>
        <v/>
      </c>
      <c r="BB240" s="68" t="str">
        <f t="shared" si="25"/>
        <v/>
      </c>
      <c r="BC240" s="68" t="str">
        <f t="shared" si="26"/>
        <v/>
      </c>
      <c r="BD240" s="68" t="str">
        <f t="shared" si="27"/>
        <v/>
      </c>
      <c r="BE240" s="68" t="str">
        <f t="shared" si="28"/>
        <v/>
      </c>
      <c r="BF240" s="51"/>
      <c r="BG240" s="69" t="str">
        <f t="shared" si="29"/>
        <v/>
      </c>
      <c r="BH240" s="67" t="str">
        <f t="shared" si="30"/>
        <v/>
      </c>
      <c r="BI240" s="67" t="str">
        <f t="shared" si="31"/>
        <v/>
      </c>
      <c r="BJ240" s="67" t="str">
        <f t="shared" si="32"/>
        <v/>
      </c>
      <c r="BK240" s="67" t="str">
        <f t="shared" si="33"/>
        <v/>
      </c>
      <c r="BL240" s="67" t="str">
        <f t="shared" si="34"/>
        <v/>
      </c>
      <c r="BM240" s="65" t="str">
        <f t="shared" si="35"/>
        <v/>
      </c>
      <c r="BN240" s="51"/>
      <c r="BO240" s="51"/>
      <c r="BP240" s="51"/>
      <c r="BQ240" s="51"/>
      <c r="BR240" s="70"/>
      <c r="BS240" s="69" t="str">
        <f t="shared" si="40"/>
        <v/>
      </c>
      <c r="BT240" s="51"/>
      <c r="BU240" s="68"/>
      <c r="BV240" s="68"/>
      <c r="BW240" s="68"/>
      <c r="BX240" s="65"/>
      <c r="BY240" s="67" t="str">
        <f t="shared" si="44"/>
        <v/>
      </c>
      <c r="BZ240" s="68"/>
      <c r="CA240" s="65" t="str">
        <f t="shared" si="45"/>
        <v/>
      </c>
      <c r="CB240" s="67" t="str">
        <f t="shared" si="46"/>
        <v/>
      </c>
      <c r="CC240" s="67" t="str">
        <f t="shared" si="47"/>
        <v/>
      </c>
      <c r="CD240" s="67" t="str">
        <f t="shared" si="48"/>
        <v/>
      </c>
      <c r="CE240" s="67" t="str">
        <f t="shared" si="49"/>
        <v/>
      </c>
      <c r="CF240" s="68"/>
      <c r="CG240" s="68"/>
      <c r="CH240" s="68"/>
      <c r="CI240" s="68"/>
      <c r="CJ240" s="65"/>
      <c r="CK240" s="67" t="str">
        <f t="shared" si="54"/>
        <v/>
      </c>
      <c r="CL240" s="68"/>
      <c r="CM240" s="68"/>
      <c r="CN240" s="68"/>
      <c r="CO240" s="68"/>
      <c r="CP240" s="65"/>
      <c r="CQ240" s="67" t="str">
        <f t="shared" si="59"/>
        <v/>
      </c>
      <c r="CR240" s="68"/>
      <c r="CS240" s="68"/>
      <c r="CT240" s="68"/>
      <c r="CU240" s="68"/>
      <c r="CV240" s="65"/>
      <c r="CW240" s="67" t="str">
        <f t="shared" si="64"/>
        <v/>
      </c>
      <c r="CX240" s="68"/>
      <c r="CY240" s="68"/>
      <c r="CZ240" s="68"/>
      <c r="DA240" s="68"/>
      <c r="DB240" s="65"/>
      <c r="DC240" s="67" t="str">
        <f t="shared" si="69"/>
        <v/>
      </c>
      <c r="DD240" s="68"/>
      <c r="DE240" s="68"/>
      <c r="DF240" s="51"/>
      <c r="DG240" s="51"/>
      <c r="DH240" s="70"/>
      <c r="DI240" s="69" t="str">
        <f t="shared" si="74"/>
        <v/>
      </c>
      <c r="DJ240" s="51"/>
      <c r="DK240" s="51"/>
      <c r="DL240" s="51"/>
      <c r="DM240" s="51"/>
      <c r="DN240" s="70"/>
      <c r="DO240" s="69" t="str">
        <f t="shared" si="79"/>
        <v/>
      </c>
      <c r="DP240" s="51"/>
      <c r="DQ240" s="51"/>
      <c r="DR240" s="51"/>
      <c r="DS240" s="51"/>
      <c r="DT240" s="51"/>
      <c r="DU240" s="181"/>
    </row>
    <row r="241" spans="1:125" ht="15" x14ac:dyDescent="0.25">
      <c r="A241" s="50">
        <v>2014</v>
      </c>
      <c r="B241" s="51" t="s">
        <v>920</v>
      </c>
      <c r="C241" s="50" t="s">
        <v>351</v>
      </c>
      <c r="D241" s="53" t="s">
        <v>346</v>
      </c>
      <c r="E241" s="50" t="s">
        <v>106</v>
      </c>
      <c r="F241" s="54">
        <v>1361533</v>
      </c>
      <c r="G241" s="54">
        <v>11405224</v>
      </c>
      <c r="H241" s="54">
        <v>1943127</v>
      </c>
      <c r="I241" s="55">
        <v>13696677</v>
      </c>
      <c r="J241" s="50"/>
      <c r="K241" s="50" t="s">
        <v>2032</v>
      </c>
      <c r="L241" s="58" t="s">
        <v>2032</v>
      </c>
      <c r="M241" s="58" t="s">
        <v>2032</v>
      </c>
      <c r="N241" s="58" t="s">
        <v>2032</v>
      </c>
      <c r="O241" s="58" t="s">
        <v>2032</v>
      </c>
      <c r="P241" s="59"/>
      <c r="Q241" s="60">
        <v>8650833</v>
      </c>
      <c r="R241" s="60">
        <v>1712486</v>
      </c>
      <c r="S241" s="60">
        <v>2164901</v>
      </c>
      <c r="T241" s="60">
        <v>1122323</v>
      </c>
      <c r="U241" s="60">
        <v>80241</v>
      </c>
      <c r="V241" s="79"/>
      <c r="W241" s="90">
        <f t="shared" si="857"/>
        <v>13730784</v>
      </c>
      <c r="X241" s="101">
        <v>7658492</v>
      </c>
      <c r="Y241" s="50"/>
      <c r="Z241" s="50" t="s">
        <v>346</v>
      </c>
      <c r="AA241" s="80">
        <f t="shared" ref="AA241:AA244" si="1580">IF(A241 =2014,IF(Y241 ="",F241,""),"")</f>
        <v>1361533</v>
      </c>
      <c r="AB241" s="68">
        <f t="shared" ref="AB241:AB244" si="1581">IF(A241 =2014,IF(Y241 ="",I241,""),"")</f>
        <v>13696677</v>
      </c>
      <c r="AC241" s="68">
        <f t="shared" ref="AC241:AC244" si="1582">IF(A241 =2014,IF(Y241 ="",Q241,""),"")</f>
        <v>8650833</v>
      </c>
      <c r="AD241" s="68">
        <f t="shared" ref="AD241:AD244" si="1583">IF(A241 =2014,IF(Y241 ="",R241,""),"")</f>
        <v>1712486</v>
      </c>
      <c r="AE241" s="68">
        <f t="shared" ref="AE241:AE244" si="1584">IF(A241 =2014,IF(Y241 ="",S241,""),"")</f>
        <v>2164901</v>
      </c>
      <c r="AF241" s="68">
        <f t="shared" ref="AF241:AF244" si="1585">IF(A241 =2014,IF(Y241 ="",T241+U241,""),"")</f>
        <v>1202564</v>
      </c>
      <c r="AG241" s="67">
        <f t="shared" si="7"/>
        <v>7658492</v>
      </c>
      <c r="AH241" s="51"/>
      <c r="AI241" s="51" t="str">
        <f t="shared" si="8"/>
        <v/>
      </c>
      <c r="AJ241" s="68" t="str">
        <f t="shared" si="9"/>
        <v/>
      </c>
      <c r="AK241" s="68" t="str">
        <f t="shared" si="10"/>
        <v/>
      </c>
      <c r="AL241" s="68" t="str">
        <f t="shared" si="11"/>
        <v/>
      </c>
      <c r="AM241" s="68" t="str">
        <f t="shared" si="12"/>
        <v/>
      </c>
      <c r="AN241" s="68" t="str">
        <f t="shared" si="13"/>
        <v/>
      </c>
      <c r="AO241" s="67" t="str">
        <f t="shared" si="14"/>
        <v/>
      </c>
      <c r="AP241" s="51"/>
      <c r="AQ241" s="51" t="str">
        <f t="shared" si="15"/>
        <v/>
      </c>
      <c r="AR241" s="68" t="str">
        <f t="shared" si="16"/>
        <v/>
      </c>
      <c r="AS241" s="68" t="str">
        <f t="shared" si="17"/>
        <v/>
      </c>
      <c r="AT241" s="68" t="str">
        <f t="shared" si="18"/>
        <v/>
      </c>
      <c r="AU241" s="68" t="str">
        <f t="shared" si="19"/>
        <v/>
      </c>
      <c r="AV241" s="68" t="str">
        <f t="shared" si="20"/>
        <v/>
      </c>
      <c r="AW241" s="67" t="str">
        <f t="shared" si="21"/>
        <v/>
      </c>
      <c r="AX241" s="51"/>
      <c r="AY241" s="51" t="str">
        <f t="shared" si="22"/>
        <v/>
      </c>
      <c r="AZ241" s="68" t="str">
        <f t="shared" si="23"/>
        <v/>
      </c>
      <c r="BA241" s="68" t="str">
        <f t="shared" si="24"/>
        <v/>
      </c>
      <c r="BB241" s="68" t="str">
        <f t="shared" si="25"/>
        <v/>
      </c>
      <c r="BC241" s="68" t="str">
        <f t="shared" si="26"/>
        <v/>
      </c>
      <c r="BD241" s="68" t="str">
        <f t="shared" si="27"/>
        <v/>
      </c>
      <c r="BE241" s="68" t="str">
        <f t="shared" si="28"/>
        <v/>
      </c>
      <c r="BF241" s="51"/>
      <c r="BG241" s="69" t="str">
        <f t="shared" si="29"/>
        <v/>
      </c>
      <c r="BH241" s="67" t="str">
        <f t="shared" si="30"/>
        <v/>
      </c>
      <c r="BI241" s="67" t="str">
        <f t="shared" si="31"/>
        <v/>
      </c>
      <c r="BJ241" s="67" t="str">
        <f t="shared" si="32"/>
        <v/>
      </c>
      <c r="BK241" s="67" t="str">
        <f t="shared" si="33"/>
        <v/>
      </c>
      <c r="BL241" s="67" t="str">
        <f t="shared" si="34"/>
        <v/>
      </c>
      <c r="BM241" s="65" t="str">
        <f t="shared" si="35"/>
        <v/>
      </c>
      <c r="BN241" s="70"/>
      <c r="BO241" s="71">
        <f t="shared" ref="BO241:BO244" si="1586">IF(A241 =2014,F241,"")</f>
        <v>1361533</v>
      </c>
      <c r="BP241" s="51" t="str">
        <f t="shared" ref="BP241:BP244" si="1587">IF(A241 =2015,F241,"")</f>
        <v/>
      </c>
      <c r="BQ241" s="51" t="str">
        <f t="shared" ref="BQ241:BQ244" si="1588">IF(A241 =2016,F241,"")</f>
        <v/>
      </c>
      <c r="BR241" s="51" t="str">
        <f t="shared" ref="BR241:BR244" si="1589">IF(A241 =2017,F241,"")</f>
        <v/>
      </c>
      <c r="BS241" s="69" t="str">
        <f t="shared" si="40"/>
        <v/>
      </c>
      <c r="BT241" s="70"/>
      <c r="BU241" s="65">
        <f t="shared" ref="BU241:BU244" si="1590">IF(A241 =2014,I241,"")</f>
        <v>13696677</v>
      </c>
      <c r="BV241" s="68" t="str">
        <f t="shared" ref="BV241:BV244" si="1591">IF(A241 =2015,I241,"")</f>
        <v/>
      </c>
      <c r="BW241" s="68" t="str">
        <f t="shared" ref="BW241:BW244" si="1592">IF(A241 =2016,I241,"")</f>
        <v/>
      </c>
      <c r="BX241" s="68" t="str">
        <f t="shared" ref="BX241:BX244" si="1593">IF(A241 =2017,I241,"")</f>
        <v/>
      </c>
      <c r="BY241" s="67" t="str">
        <f t="shared" si="44"/>
        <v/>
      </c>
      <c r="BZ241" s="65"/>
      <c r="CA241" s="65">
        <f t="shared" si="45"/>
        <v>7658492</v>
      </c>
      <c r="CB241" s="67" t="str">
        <f t="shared" si="46"/>
        <v/>
      </c>
      <c r="CC241" s="67" t="str">
        <f t="shared" si="47"/>
        <v/>
      </c>
      <c r="CD241" s="67" t="str">
        <f t="shared" si="48"/>
        <v/>
      </c>
      <c r="CE241" s="67" t="str">
        <f t="shared" si="49"/>
        <v/>
      </c>
      <c r="CF241" s="65"/>
      <c r="CG241" s="65">
        <f t="shared" ref="CG241:CG244" si="1594">IF(A241 =2014,Q241+R241+S241+T241+U241,"")</f>
        <v>13730784</v>
      </c>
      <c r="CH241" s="68" t="str">
        <f t="shared" ref="CH241:CH244" si="1595">IF(A241 =2015,Q241+R241+S241+T241+U241,"")</f>
        <v/>
      </c>
      <c r="CI241" s="68" t="str">
        <f t="shared" ref="CI241:CI244" si="1596">IF(A241 =2016,Q241+R241+S241+T241+U241,"")</f>
        <v/>
      </c>
      <c r="CJ241" s="68" t="str">
        <f t="shared" ref="CJ241:CJ244" si="1597">IF(A241 =2017,Q241+R241+S241+T241+U241,"")</f>
        <v/>
      </c>
      <c r="CK241" s="67" t="str">
        <f t="shared" si="54"/>
        <v/>
      </c>
      <c r="CL241" s="65"/>
      <c r="CM241" s="65">
        <f t="shared" ref="CM241:CM244" si="1598">IF(A241 =2014,Q241,"")</f>
        <v>8650833</v>
      </c>
      <c r="CN241" s="68" t="str">
        <f t="shared" ref="CN241:CN244" si="1599">IF(A241 =2015,Q241,"")</f>
        <v/>
      </c>
      <c r="CO241" s="68" t="str">
        <f t="shared" ref="CO241:CO244" si="1600">IF(A241 =2016,Q241,"")</f>
        <v/>
      </c>
      <c r="CP241" s="68" t="str">
        <f t="shared" ref="CP241:CP244" si="1601">IF(A241 =2017,Q241,"")</f>
        <v/>
      </c>
      <c r="CQ241" s="67" t="str">
        <f t="shared" si="59"/>
        <v/>
      </c>
      <c r="CR241" s="65"/>
      <c r="CS241" s="65">
        <f t="shared" ref="CS241:CS244" si="1602">IF(A241 =2014,R241,"")</f>
        <v>1712486</v>
      </c>
      <c r="CT241" s="68" t="str">
        <f t="shared" ref="CT241:CT244" si="1603">IF(A241 =2015,R241,"")</f>
        <v/>
      </c>
      <c r="CU241" s="68" t="str">
        <f t="shared" ref="CU241:CU244" si="1604">IF(A241 =2016,R241,"")</f>
        <v/>
      </c>
      <c r="CV241" s="68" t="str">
        <f t="shared" ref="CV241:CV244" si="1605">IF(A241 =2017,R241,"")</f>
        <v/>
      </c>
      <c r="CW241" s="67" t="str">
        <f t="shared" si="64"/>
        <v/>
      </c>
      <c r="CX241" s="65"/>
      <c r="CY241" s="65">
        <f t="shared" ref="CY241:CY244" si="1606">IF(A241 =2014,S241,"")</f>
        <v>2164901</v>
      </c>
      <c r="CZ241" s="68" t="str">
        <f t="shared" ref="CZ241:CZ244" si="1607">IF(A241 =2015,S241,"")</f>
        <v/>
      </c>
      <c r="DA241" s="68" t="str">
        <f t="shared" ref="DA241:DA244" si="1608">IF(A241 =2016,S241,"")</f>
        <v/>
      </c>
      <c r="DB241" s="68" t="str">
        <f t="shared" ref="DB241:DB244" si="1609">IF(A241 =2017,S241,"")</f>
        <v/>
      </c>
      <c r="DC241" s="67" t="str">
        <f t="shared" si="69"/>
        <v/>
      </c>
      <c r="DD241" s="65"/>
      <c r="DE241" s="65">
        <f t="shared" ref="DE241:DE244" si="1610">IF(A241 =2014,T241,"")</f>
        <v>1122323</v>
      </c>
      <c r="DF241" s="51" t="str">
        <f t="shared" ref="DF241:DF244" si="1611">IF(A241 =2015,T241,"")</f>
        <v/>
      </c>
      <c r="DG241" s="51" t="str">
        <f t="shared" ref="DG241:DG244" si="1612">IF(A241 =2016,T241,"")</f>
        <v/>
      </c>
      <c r="DH241" s="51" t="str">
        <f t="shared" ref="DH241:DH244" si="1613">IF(A241 =2017,T241,"")</f>
        <v/>
      </c>
      <c r="DI241" s="69" t="str">
        <f t="shared" si="74"/>
        <v/>
      </c>
      <c r="DJ241" s="70"/>
      <c r="DK241" s="65">
        <f t="shared" ref="DK241:DK244" si="1614">IF(A241 =2014,U241,"")</f>
        <v>80241</v>
      </c>
      <c r="DL241" s="51" t="str">
        <f t="shared" ref="DL241:DL244" si="1615">IF(A241 =2015,U241,"")</f>
        <v/>
      </c>
      <c r="DM241" s="51" t="str">
        <f t="shared" ref="DM241:DM244" si="1616">IF(A241 =2016,U241,"")</f>
        <v/>
      </c>
      <c r="DN241" s="51" t="str">
        <f t="shared" ref="DN241:DN244" si="1617">IF(A241 =2017,U241,"")</f>
        <v/>
      </c>
      <c r="DO241" s="69" t="str">
        <f t="shared" si="79"/>
        <v/>
      </c>
      <c r="DP241" s="51"/>
      <c r="DQ241" s="51"/>
      <c r="DR241" s="51"/>
      <c r="DS241" s="51"/>
      <c r="DT241" s="51"/>
      <c r="DU241" s="181"/>
    </row>
    <row r="242" spans="1:125" ht="15" x14ac:dyDescent="0.25">
      <c r="A242" s="50">
        <v>2015</v>
      </c>
      <c r="B242" s="51" t="s">
        <v>920</v>
      </c>
      <c r="C242" s="50" t="s">
        <v>351</v>
      </c>
      <c r="D242" s="53" t="s">
        <v>346</v>
      </c>
      <c r="E242" s="50" t="s">
        <v>106</v>
      </c>
      <c r="F242" s="54">
        <v>1250167</v>
      </c>
      <c r="G242" s="54">
        <v>10503839</v>
      </c>
      <c r="H242" s="54">
        <v>1892844</v>
      </c>
      <c r="I242" s="55">
        <v>13513770</v>
      </c>
      <c r="J242" s="50"/>
      <c r="K242" s="50" t="s">
        <v>2032</v>
      </c>
      <c r="L242" s="58" t="s">
        <v>2032</v>
      </c>
      <c r="M242" s="58" t="s">
        <v>2032</v>
      </c>
      <c r="N242" s="58" t="s">
        <v>2032</v>
      </c>
      <c r="O242" s="58" t="s">
        <v>2032</v>
      </c>
      <c r="P242" s="59"/>
      <c r="Q242" s="60">
        <v>8565513</v>
      </c>
      <c r="R242" s="60">
        <v>1567507</v>
      </c>
      <c r="S242" s="60">
        <v>1982889</v>
      </c>
      <c r="T242" s="60">
        <v>1522014</v>
      </c>
      <c r="U242" s="60">
        <v>61849</v>
      </c>
      <c r="V242" s="79"/>
      <c r="W242" s="90">
        <f t="shared" si="857"/>
        <v>13699772</v>
      </c>
      <c r="X242" s="101">
        <v>538627</v>
      </c>
      <c r="Y242" s="50"/>
      <c r="Z242" s="50"/>
      <c r="AA242" s="51" t="str">
        <f t="shared" si="1580"/>
        <v/>
      </c>
      <c r="AB242" s="68" t="str">
        <f t="shared" si="1581"/>
        <v/>
      </c>
      <c r="AC242" s="68" t="str">
        <f t="shared" si="1582"/>
        <v/>
      </c>
      <c r="AD242" s="68" t="str">
        <f t="shared" si="1583"/>
        <v/>
      </c>
      <c r="AE242" s="68" t="str">
        <f t="shared" si="1584"/>
        <v/>
      </c>
      <c r="AF242" s="68" t="str">
        <f t="shared" si="1585"/>
        <v/>
      </c>
      <c r="AG242" s="67" t="str">
        <f t="shared" si="7"/>
        <v/>
      </c>
      <c r="AH242" s="51"/>
      <c r="AI242" s="80">
        <f t="shared" si="8"/>
        <v>1250167</v>
      </c>
      <c r="AJ242" s="68">
        <f t="shared" si="9"/>
        <v>13513770</v>
      </c>
      <c r="AK242" s="68">
        <f t="shared" si="10"/>
        <v>8565513</v>
      </c>
      <c r="AL242" s="68">
        <f t="shared" si="11"/>
        <v>1567507</v>
      </c>
      <c r="AM242" s="68">
        <f t="shared" si="12"/>
        <v>1982889</v>
      </c>
      <c r="AN242" s="68">
        <f t="shared" si="13"/>
        <v>1583863</v>
      </c>
      <c r="AO242" s="67">
        <f t="shared" si="14"/>
        <v>538627</v>
      </c>
      <c r="AP242" s="51"/>
      <c r="AQ242" s="51" t="str">
        <f t="shared" si="15"/>
        <v/>
      </c>
      <c r="AR242" s="68" t="str">
        <f t="shared" si="16"/>
        <v/>
      </c>
      <c r="AS242" s="68" t="str">
        <f t="shared" si="17"/>
        <v/>
      </c>
      <c r="AT242" s="68" t="str">
        <f t="shared" si="18"/>
        <v/>
      </c>
      <c r="AU242" s="68" t="str">
        <f t="shared" si="19"/>
        <v/>
      </c>
      <c r="AV242" s="68" t="str">
        <f t="shared" si="20"/>
        <v/>
      </c>
      <c r="AW242" s="67" t="str">
        <f t="shared" si="21"/>
        <v/>
      </c>
      <c r="AX242" s="51"/>
      <c r="AY242" s="51" t="str">
        <f t="shared" si="22"/>
        <v/>
      </c>
      <c r="AZ242" s="68" t="str">
        <f t="shared" si="23"/>
        <v/>
      </c>
      <c r="BA242" s="68" t="str">
        <f t="shared" si="24"/>
        <v/>
      </c>
      <c r="BB242" s="68" t="str">
        <f t="shared" si="25"/>
        <v/>
      </c>
      <c r="BC242" s="68" t="str">
        <f t="shared" si="26"/>
        <v/>
      </c>
      <c r="BD242" s="68" t="str">
        <f t="shared" si="27"/>
        <v/>
      </c>
      <c r="BE242" s="68" t="str">
        <f t="shared" si="28"/>
        <v/>
      </c>
      <c r="BF242" s="51"/>
      <c r="BG242" s="69" t="str">
        <f t="shared" si="29"/>
        <v/>
      </c>
      <c r="BH242" s="67" t="str">
        <f t="shared" si="30"/>
        <v/>
      </c>
      <c r="BI242" s="67" t="str">
        <f t="shared" si="31"/>
        <v/>
      </c>
      <c r="BJ242" s="67" t="str">
        <f t="shared" si="32"/>
        <v/>
      </c>
      <c r="BK242" s="67" t="str">
        <f t="shared" si="33"/>
        <v/>
      </c>
      <c r="BL242" s="67" t="str">
        <f t="shared" si="34"/>
        <v/>
      </c>
      <c r="BM242" s="65" t="str">
        <f t="shared" si="35"/>
        <v/>
      </c>
      <c r="BN242" s="51"/>
      <c r="BO242" s="51" t="str">
        <f t="shared" si="1586"/>
        <v/>
      </c>
      <c r="BP242" s="71">
        <f t="shared" si="1587"/>
        <v>1250167</v>
      </c>
      <c r="BQ242" s="51" t="str">
        <f t="shared" si="1588"/>
        <v/>
      </c>
      <c r="BR242" s="51" t="str">
        <f t="shared" si="1589"/>
        <v/>
      </c>
      <c r="BS242" s="69" t="str">
        <f t="shared" si="40"/>
        <v/>
      </c>
      <c r="BT242" s="51"/>
      <c r="BU242" s="68" t="str">
        <f t="shared" si="1590"/>
        <v/>
      </c>
      <c r="BV242" s="65">
        <f t="shared" si="1591"/>
        <v>13513770</v>
      </c>
      <c r="BW242" s="68" t="str">
        <f t="shared" si="1592"/>
        <v/>
      </c>
      <c r="BX242" s="68" t="str">
        <f t="shared" si="1593"/>
        <v/>
      </c>
      <c r="BY242" s="67" t="str">
        <f t="shared" si="44"/>
        <v/>
      </c>
      <c r="BZ242" s="68"/>
      <c r="CA242" s="65" t="str">
        <f t="shared" si="45"/>
        <v/>
      </c>
      <c r="CB242" s="67">
        <f t="shared" si="46"/>
        <v>538627</v>
      </c>
      <c r="CC242" s="67" t="str">
        <f t="shared" si="47"/>
        <v/>
      </c>
      <c r="CD242" s="67" t="str">
        <f t="shared" si="48"/>
        <v/>
      </c>
      <c r="CE242" s="67" t="str">
        <f t="shared" si="49"/>
        <v/>
      </c>
      <c r="CF242" s="68"/>
      <c r="CG242" s="68" t="str">
        <f t="shared" si="1594"/>
        <v/>
      </c>
      <c r="CH242" s="65">
        <f t="shared" si="1595"/>
        <v>13699772</v>
      </c>
      <c r="CI242" s="68" t="str">
        <f t="shared" si="1596"/>
        <v/>
      </c>
      <c r="CJ242" s="68" t="str">
        <f t="shared" si="1597"/>
        <v/>
      </c>
      <c r="CK242" s="67" t="str">
        <f t="shared" si="54"/>
        <v/>
      </c>
      <c r="CL242" s="68"/>
      <c r="CM242" s="68" t="str">
        <f t="shared" si="1598"/>
        <v/>
      </c>
      <c r="CN242" s="65">
        <f t="shared" si="1599"/>
        <v>8565513</v>
      </c>
      <c r="CO242" s="68" t="str">
        <f t="shared" si="1600"/>
        <v/>
      </c>
      <c r="CP242" s="68" t="str">
        <f t="shared" si="1601"/>
        <v/>
      </c>
      <c r="CQ242" s="67" t="str">
        <f t="shared" si="59"/>
        <v/>
      </c>
      <c r="CR242" s="68"/>
      <c r="CS242" s="68" t="str">
        <f t="shared" si="1602"/>
        <v/>
      </c>
      <c r="CT242" s="65">
        <f t="shared" si="1603"/>
        <v>1567507</v>
      </c>
      <c r="CU242" s="68" t="str">
        <f t="shared" si="1604"/>
        <v/>
      </c>
      <c r="CV242" s="68" t="str">
        <f t="shared" si="1605"/>
        <v/>
      </c>
      <c r="CW242" s="67" t="str">
        <f t="shared" si="64"/>
        <v/>
      </c>
      <c r="CX242" s="68"/>
      <c r="CY242" s="68" t="str">
        <f t="shared" si="1606"/>
        <v/>
      </c>
      <c r="CZ242" s="65">
        <f t="shared" si="1607"/>
        <v>1982889</v>
      </c>
      <c r="DA242" s="68" t="str">
        <f t="shared" si="1608"/>
        <v/>
      </c>
      <c r="DB242" s="68" t="str">
        <f t="shared" si="1609"/>
        <v/>
      </c>
      <c r="DC242" s="67" t="str">
        <f t="shared" si="69"/>
        <v/>
      </c>
      <c r="DD242" s="68"/>
      <c r="DE242" s="68" t="str">
        <f t="shared" si="1610"/>
        <v/>
      </c>
      <c r="DF242" s="65">
        <f t="shared" si="1611"/>
        <v>1522014</v>
      </c>
      <c r="DG242" s="51" t="str">
        <f t="shared" si="1612"/>
        <v/>
      </c>
      <c r="DH242" s="51" t="str">
        <f t="shared" si="1613"/>
        <v/>
      </c>
      <c r="DI242" s="69" t="str">
        <f t="shared" si="74"/>
        <v/>
      </c>
      <c r="DJ242" s="51"/>
      <c r="DK242" s="51" t="str">
        <f t="shared" si="1614"/>
        <v/>
      </c>
      <c r="DL242" s="65">
        <f t="shared" si="1615"/>
        <v>61849</v>
      </c>
      <c r="DM242" s="51" t="str">
        <f t="shared" si="1616"/>
        <v/>
      </c>
      <c r="DN242" s="51" t="str">
        <f t="shared" si="1617"/>
        <v/>
      </c>
      <c r="DO242" s="69" t="str">
        <f t="shared" si="79"/>
        <v/>
      </c>
      <c r="DP242" s="51"/>
      <c r="DQ242" s="51"/>
      <c r="DR242" s="51"/>
      <c r="DS242" s="51"/>
      <c r="DT242" s="51"/>
      <c r="DU242" s="181"/>
    </row>
    <row r="243" spans="1:125" ht="15" x14ac:dyDescent="0.25">
      <c r="A243" s="50">
        <v>2016</v>
      </c>
      <c r="B243" s="51" t="s">
        <v>920</v>
      </c>
      <c r="C243" s="50" t="s">
        <v>351</v>
      </c>
      <c r="D243" s="53" t="s">
        <v>346</v>
      </c>
      <c r="E243" s="50" t="s">
        <v>106</v>
      </c>
      <c r="F243" s="54">
        <v>1220331</v>
      </c>
      <c r="G243" s="54">
        <v>10419933</v>
      </c>
      <c r="H243" s="54">
        <v>2013312</v>
      </c>
      <c r="I243" s="55">
        <v>14486588</v>
      </c>
      <c r="J243" s="50"/>
      <c r="K243" s="50" t="s">
        <v>2032</v>
      </c>
      <c r="L243" s="58" t="s">
        <v>2032</v>
      </c>
      <c r="M243" s="58" t="s">
        <v>2032</v>
      </c>
      <c r="N243" s="58" t="s">
        <v>2032</v>
      </c>
      <c r="O243" s="58" t="s">
        <v>2032</v>
      </c>
      <c r="P243" s="59"/>
      <c r="Q243" s="60">
        <v>9631611</v>
      </c>
      <c r="R243" s="60">
        <v>1365681</v>
      </c>
      <c r="S243" s="60">
        <v>2018139</v>
      </c>
      <c r="T243" s="60">
        <v>1592598</v>
      </c>
      <c r="U243" s="60">
        <v>53384</v>
      </c>
      <c r="V243" s="79"/>
      <c r="W243" s="90">
        <f t="shared" si="857"/>
        <v>14661413</v>
      </c>
      <c r="X243" s="101">
        <v>5691901</v>
      </c>
      <c r="Y243" s="50"/>
      <c r="Z243" s="50"/>
      <c r="AA243" s="51" t="str">
        <f t="shared" si="1580"/>
        <v/>
      </c>
      <c r="AB243" s="68" t="str">
        <f t="shared" si="1581"/>
        <v/>
      </c>
      <c r="AC243" s="68" t="str">
        <f t="shared" si="1582"/>
        <v/>
      </c>
      <c r="AD243" s="68" t="str">
        <f t="shared" si="1583"/>
        <v/>
      </c>
      <c r="AE243" s="68" t="str">
        <f t="shared" si="1584"/>
        <v/>
      </c>
      <c r="AF243" s="68" t="str">
        <f t="shared" si="1585"/>
        <v/>
      </c>
      <c r="AG243" s="67" t="str">
        <f t="shared" si="7"/>
        <v/>
      </c>
      <c r="AH243" s="51"/>
      <c r="AI243" s="51" t="str">
        <f t="shared" si="8"/>
        <v/>
      </c>
      <c r="AJ243" s="68" t="str">
        <f t="shared" si="9"/>
        <v/>
      </c>
      <c r="AK243" s="68" t="str">
        <f t="shared" si="10"/>
        <v/>
      </c>
      <c r="AL243" s="68" t="str">
        <f t="shared" si="11"/>
        <v/>
      </c>
      <c r="AM243" s="68" t="str">
        <f t="shared" si="12"/>
        <v/>
      </c>
      <c r="AN243" s="68" t="str">
        <f t="shared" si="13"/>
        <v/>
      </c>
      <c r="AO243" s="67" t="str">
        <f t="shared" si="14"/>
        <v/>
      </c>
      <c r="AP243" s="51"/>
      <c r="AQ243" s="80">
        <f t="shared" si="15"/>
        <v>1220331</v>
      </c>
      <c r="AR243" s="68">
        <f t="shared" si="16"/>
        <v>14486588</v>
      </c>
      <c r="AS243" s="68">
        <f t="shared" si="17"/>
        <v>9631611</v>
      </c>
      <c r="AT243" s="68">
        <f t="shared" si="18"/>
        <v>1365681</v>
      </c>
      <c r="AU243" s="68">
        <f t="shared" si="19"/>
        <v>2018139</v>
      </c>
      <c r="AV243" s="68">
        <f t="shared" si="20"/>
        <v>1645982</v>
      </c>
      <c r="AW243" s="67">
        <f t="shared" si="21"/>
        <v>5691901</v>
      </c>
      <c r="AX243" s="51"/>
      <c r="AY243" s="51" t="str">
        <f t="shared" si="22"/>
        <v/>
      </c>
      <c r="AZ243" s="68" t="str">
        <f t="shared" si="23"/>
        <v/>
      </c>
      <c r="BA243" s="68" t="str">
        <f t="shared" si="24"/>
        <v/>
      </c>
      <c r="BB243" s="68" t="str">
        <f t="shared" si="25"/>
        <v/>
      </c>
      <c r="BC243" s="68" t="str">
        <f t="shared" si="26"/>
        <v/>
      </c>
      <c r="BD243" s="68" t="str">
        <f t="shared" si="27"/>
        <v/>
      </c>
      <c r="BE243" s="68" t="str">
        <f t="shared" si="28"/>
        <v/>
      </c>
      <c r="BF243" s="51"/>
      <c r="BG243" s="69" t="str">
        <f t="shared" si="29"/>
        <v/>
      </c>
      <c r="BH243" s="67" t="str">
        <f t="shared" si="30"/>
        <v/>
      </c>
      <c r="BI243" s="67" t="str">
        <f t="shared" si="31"/>
        <v/>
      </c>
      <c r="BJ243" s="67" t="str">
        <f t="shared" si="32"/>
        <v/>
      </c>
      <c r="BK243" s="67" t="str">
        <f t="shared" si="33"/>
        <v/>
      </c>
      <c r="BL243" s="67" t="str">
        <f t="shared" si="34"/>
        <v/>
      </c>
      <c r="BM243" s="65" t="str">
        <f t="shared" si="35"/>
        <v/>
      </c>
      <c r="BN243" s="51"/>
      <c r="BO243" s="51" t="str">
        <f t="shared" si="1586"/>
        <v/>
      </c>
      <c r="BP243" s="51" t="str">
        <f t="shared" si="1587"/>
        <v/>
      </c>
      <c r="BQ243" s="71">
        <f t="shared" si="1588"/>
        <v>1220331</v>
      </c>
      <c r="BR243" s="51" t="str">
        <f t="shared" si="1589"/>
        <v/>
      </c>
      <c r="BS243" s="69" t="str">
        <f t="shared" si="40"/>
        <v/>
      </c>
      <c r="BT243" s="51"/>
      <c r="BU243" s="68" t="str">
        <f t="shared" si="1590"/>
        <v/>
      </c>
      <c r="BV243" s="68" t="str">
        <f t="shared" si="1591"/>
        <v/>
      </c>
      <c r="BW243" s="65">
        <f t="shared" si="1592"/>
        <v>14486588</v>
      </c>
      <c r="BX243" s="68" t="str">
        <f t="shared" si="1593"/>
        <v/>
      </c>
      <c r="BY243" s="67" t="str">
        <f t="shared" si="44"/>
        <v/>
      </c>
      <c r="BZ243" s="68"/>
      <c r="CA243" s="65" t="str">
        <f t="shared" si="45"/>
        <v/>
      </c>
      <c r="CB243" s="67" t="str">
        <f t="shared" si="46"/>
        <v/>
      </c>
      <c r="CC243" s="67">
        <f t="shared" si="47"/>
        <v>5691901</v>
      </c>
      <c r="CD243" s="67" t="str">
        <f t="shared" si="48"/>
        <v/>
      </c>
      <c r="CE243" s="67" t="str">
        <f t="shared" si="49"/>
        <v/>
      </c>
      <c r="CF243" s="68"/>
      <c r="CG243" s="68" t="str">
        <f t="shared" si="1594"/>
        <v/>
      </c>
      <c r="CH243" s="68" t="str">
        <f t="shared" si="1595"/>
        <v/>
      </c>
      <c r="CI243" s="65">
        <f t="shared" si="1596"/>
        <v>14661413</v>
      </c>
      <c r="CJ243" s="68" t="str">
        <f t="shared" si="1597"/>
        <v/>
      </c>
      <c r="CK243" s="67" t="str">
        <f t="shared" si="54"/>
        <v/>
      </c>
      <c r="CL243" s="68"/>
      <c r="CM243" s="68" t="str">
        <f t="shared" si="1598"/>
        <v/>
      </c>
      <c r="CN243" s="68" t="str">
        <f t="shared" si="1599"/>
        <v/>
      </c>
      <c r="CO243" s="65">
        <f t="shared" si="1600"/>
        <v>9631611</v>
      </c>
      <c r="CP243" s="68" t="str">
        <f t="shared" si="1601"/>
        <v/>
      </c>
      <c r="CQ243" s="67" t="str">
        <f t="shared" si="59"/>
        <v/>
      </c>
      <c r="CR243" s="68"/>
      <c r="CS243" s="68" t="str">
        <f t="shared" si="1602"/>
        <v/>
      </c>
      <c r="CT243" s="68" t="str">
        <f t="shared" si="1603"/>
        <v/>
      </c>
      <c r="CU243" s="65">
        <f t="shared" si="1604"/>
        <v>1365681</v>
      </c>
      <c r="CV243" s="68" t="str">
        <f t="shared" si="1605"/>
        <v/>
      </c>
      <c r="CW243" s="67" t="str">
        <f t="shared" si="64"/>
        <v/>
      </c>
      <c r="CX243" s="68"/>
      <c r="CY243" s="68" t="str">
        <f t="shared" si="1606"/>
        <v/>
      </c>
      <c r="CZ243" s="68" t="str">
        <f t="shared" si="1607"/>
        <v/>
      </c>
      <c r="DA243" s="65">
        <f t="shared" si="1608"/>
        <v>2018139</v>
      </c>
      <c r="DB243" s="68" t="str">
        <f t="shared" si="1609"/>
        <v/>
      </c>
      <c r="DC243" s="67" t="str">
        <f t="shared" si="69"/>
        <v/>
      </c>
      <c r="DD243" s="68"/>
      <c r="DE243" s="68" t="str">
        <f t="shared" si="1610"/>
        <v/>
      </c>
      <c r="DF243" s="51" t="str">
        <f t="shared" si="1611"/>
        <v/>
      </c>
      <c r="DG243" s="65">
        <f t="shared" si="1612"/>
        <v>1592598</v>
      </c>
      <c r="DH243" s="51" t="str">
        <f t="shared" si="1613"/>
        <v/>
      </c>
      <c r="DI243" s="69" t="str">
        <f t="shared" si="74"/>
        <v/>
      </c>
      <c r="DJ243" s="51"/>
      <c r="DK243" s="51" t="str">
        <f t="shared" si="1614"/>
        <v/>
      </c>
      <c r="DL243" s="51" t="str">
        <f t="shared" si="1615"/>
        <v/>
      </c>
      <c r="DM243" s="65">
        <f t="shared" si="1616"/>
        <v>53384</v>
      </c>
      <c r="DN243" s="51" t="str">
        <f t="shared" si="1617"/>
        <v/>
      </c>
      <c r="DO243" s="69" t="str">
        <f t="shared" si="79"/>
        <v/>
      </c>
      <c r="DP243" s="51"/>
      <c r="DQ243" s="51"/>
      <c r="DR243" s="51"/>
      <c r="DS243" s="51"/>
      <c r="DT243" s="51"/>
      <c r="DU243" s="181"/>
    </row>
    <row r="244" spans="1:125" ht="15" x14ac:dyDescent="0.25">
      <c r="A244" s="50">
        <v>2017</v>
      </c>
      <c r="B244" s="51" t="s">
        <v>920</v>
      </c>
      <c r="C244" s="50" t="s">
        <v>351</v>
      </c>
      <c r="D244" s="53" t="s">
        <v>346</v>
      </c>
      <c r="E244" s="50" t="s">
        <v>106</v>
      </c>
      <c r="F244" s="54">
        <v>1122521</v>
      </c>
      <c r="G244" s="54">
        <v>9571231</v>
      </c>
      <c r="H244" s="54">
        <v>2082510</v>
      </c>
      <c r="I244" s="55">
        <v>15156181</v>
      </c>
      <c r="J244" s="50"/>
      <c r="K244" s="50" t="s">
        <v>2032</v>
      </c>
      <c r="L244" s="58" t="s">
        <v>2032</v>
      </c>
      <c r="M244" s="58" t="s">
        <v>2032</v>
      </c>
      <c r="N244" s="58" t="s">
        <v>2032</v>
      </c>
      <c r="O244" s="58" t="s">
        <v>2032</v>
      </c>
      <c r="P244" s="59"/>
      <c r="Q244" s="60">
        <v>10679422</v>
      </c>
      <c r="R244" s="60">
        <v>1142717</v>
      </c>
      <c r="S244" s="60">
        <v>1802136</v>
      </c>
      <c r="T244" s="60">
        <v>1399126</v>
      </c>
      <c r="U244" s="60">
        <v>437077</v>
      </c>
      <c r="V244" s="79"/>
      <c r="W244" s="90">
        <f t="shared" si="857"/>
        <v>15460478</v>
      </c>
      <c r="X244" s="101">
        <v>4492467</v>
      </c>
      <c r="Y244" s="50"/>
      <c r="Z244" s="50"/>
      <c r="AA244" s="51" t="str">
        <f t="shared" si="1580"/>
        <v/>
      </c>
      <c r="AB244" s="68" t="str">
        <f t="shared" si="1581"/>
        <v/>
      </c>
      <c r="AC244" s="68" t="str">
        <f t="shared" si="1582"/>
        <v/>
      </c>
      <c r="AD244" s="68" t="str">
        <f t="shared" si="1583"/>
        <v/>
      </c>
      <c r="AE244" s="68" t="str">
        <f t="shared" si="1584"/>
        <v/>
      </c>
      <c r="AF244" s="68" t="str">
        <f t="shared" si="1585"/>
        <v/>
      </c>
      <c r="AG244" s="67" t="str">
        <f t="shared" si="7"/>
        <v/>
      </c>
      <c r="AH244" s="51"/>
      <c r="AI244" s="51" t="str">
        <f t="shared" si="8"/>
        <v/>
      </c>
      <c r="AJ244" s="68" t="str">
        <f t="shared" si="9"/>
        <v/>
      </c>
      <c r="AK244" s="68" t="str">
        <f t="shared" si="10"/>
        <v/>
      </c>
      <c r="AL244" s="68" t="str">
        <f t="shared" si="11"/>
        <v/>
      </c>
      <c r="AM244" s="68" t="str">
        <f t="shared" si="12"/>
        <v/>
      </c>
      <c r="AN244" s="68" t="str">
        <f t="shared" si="13"/>
        <v/>
      </c>
      <c r="AO244" s="67" t="str">
        <f t="shared" si="14"/>
        <v/>
      </c>
      <c r="AP244" s="51"/>
      <c r="AQ244" s="51" t="str">
        <f t="shared" si="15"/>
        <v/>
      </c>
      <c r="AR244" s="68" t="str">
        <f t="shared" si="16"/>
        <v/>
      </c>
      <c r="AS244" s="68" t="str">
        <f t="shared" si="17"/>
        <v/>
      </c>
      <c r="AT244" s="68" t="str">
        <f t="shared" si="18"/>
        <v/>
      </c>
      <c r="AU244" s="68" t="str">
        <f t="shared" si="19"/>
        <v/>
      </c>
      <c r="AV244" s="68" t="str">
        <f t="shared" si="20"/>
        <v/>
      </c>
      <c r="AW244" s="67" t="str">
        <f t="shared" si="21"/>
        <v/>
      </c>
      <c r="AX244" s="51"/>
      <c r="AY244" s="80">
        <f t="shared" si="22"/>
        <v>1122521</v>
      </c>
      <c r="AZ244" s="68">
        <f t="shared" si="23"/>
        <v>15156181</v>
      </c>
      <c r="BA244" s="68">
        <f t="shared" si="24"/>
        <v>10679422</v>
      </c>
      <c r="BB244" s="68">
        <f t="shared" si="25"/>
        <v>1142717</v>
      </c>
      <c r="BC244" s="68">
        <f t="shared" si="26"/>
        <v>1802136</v>
      </c>
      <c r="BD244" s="68">
        <f t="shared" si="27"/>
        <v>1836203</v>
      </c>
      <c r="BE244" s="68">
        <f t="shared" si="28"/>
        <v>4492467</v>
      </c>
      <c r="BF244" s="51"/>
      <c r="BG244" s="69" t="str">
        <f t="shared" si="29"/>
        <v/>
      </c>
      <c r="BH244" s="67" t="str">
        <f t="shared" si="30"/>
        <v/>
      </c>
      <c r="BI244" s="67" t="str">
        <f t="shared" si="31"/>
        <v/>
      </c>
      <c r="BJ244" s="67" t="str">
        <f t="shared" si="32"/>
        <v/>
      </c>
      <c r="BK244" s="67" t="str">
        <f t="shared" si="33"/>
        <v/>
      </c>
      <c r="BL244" s="67" t="str">
        <f t="shared" si="34"/>
        <v/>
      </c>
      <c r="BM244" s="65" t="str">
        <f t="shared" si="35"/>
        <v/>
      </c>
      <c r="BN244" s="51"/>
      <c r="BO244" s="51" t="str">
        <f t="shared" si="1586"/>
        <v/>
      </c>
      <c r="BP244" s="51" t="str">
        <f t="shared" si="1587"/>
        <v/>
      </c>
      <c r="BQ244" s="51" t="str">
        <f t="shared" si="1588"/>
        <v/>
      </c>
      <c r="BR244" s="71">
        <f t="shared" si="1589"/>
        <v>1122521</v>
      </c>
      <c r="BS244" s="69" t="str">
        <f t="shared" si="40"/>
        <v/>
      </c>
      <c r="BT244" s="51"/>
      <c r="BU244" s="68" t="str">
        <f t="shared" si="1590"/>
        <v/>
      </c>
      <c r="BV244" s="68" t="str">
        <f t="shared" si="1591"/>
        <v/>
      </c>
      <c r="BW244" s="68" t="str">
        <f t="shared" si="1592"/>
        <v/>
      </c>
      <c r="BX244" s="65">
        <f t="shared" si="1593"/>
        <v>15156181</v>
      </c>
      <c r="BY244" s="67" t="str">
        <f t="shared" si="44"/>
        <v/>
      </c>
      <c r="BZ244" s="68"/>
      <c r="CA244" s="65" t="str">
        <f t="shared" si="45"/>
        <v/>
      </c>
      <c r="CB244" s="67" t="str">
        <f t="shared" si="46"/>
        <v/>
      </c>
      <c r="CC244" s="67" t="str">
        <f t="shared" si="47"/>
        <v/>
      </c>
      <c r="CD244" s="67">
        <f t="shared" si="48"/>
        <v>4492467</v>
      </c>
      <c r="CE244" s="67" t="str">
        <f t="shared" si="49"/>
        <v/>
      </c>
      <c r="CF244" s="68"/>
      <c r="CG244" s="68" t="str">
        <f t="shared" si="1594"/>
        <v/>
      </c>
      <c r="CH244" s="68" t="str">
        <f t="shared" si="1595"/>
        <v/>
      </c>
      <c r="CI244" s="68" t="str">
        <f t="shared" si="1596"/>
        <v/>
      </c>
      <c r="CJ244" s="65">
        <f t="shared" si="1597"/>
        <v>15460478</v>
      </c>
      <c r="CK244" s="67" t="str">
        <f t="shared" si="54"/>
        <v/>
      </c>
      <c r="CL244" s="68"/>
      <c r="CM244" s="68" t="str">
        <f t="shared" si="1598"/>
        <v/>
      </c>
      <c r="CN244" s="68" t="str">
        <f t="shared" si="1599"/>
        <v/>
      </c>
      <c r="CO244" s="68" t="str">
        <f t="shared" si="1600"/>
        <v/>
      </c>
      <c r="CP244" s="65">
        <f t="shared" si="1601"/>
        <v>10679422</v>
      </c>
      <c r="CQ244" s="67" t="str">
        <f t="shared" si="59"/>
        <v/>
      </c>
      <c r="CR244" s="68"/>
      <c r="CS244" s="68" t="str">
        <f t="shared" si="1602"/>
        <v/>
      </c>
      <c r="CT244" s="68" t="str">
        <f t="shared" si="1603"/>
        <v/>
      </c>
      <c r="CU244" s="68" t="str">
        <f t="shared" si="1604"/>
        <v/>
      </c>
      <c r="CV244" s="65">
        <f t="shared" si="1605"/>
        <v>1142717</v>
      </c>
      <c r="CW244" s="67" t="str">
        <f t="shared" si="64"/>
        <v/>
      </c>
      <c r="CX244" s="68"/>
      <c r="CY244" s="68" t="str">
        <f t="shared" si="1606"/>
        <v/>
      </c>
      <c r="CZ244" s="68" t="str">
        <f t="shared" si="1607"/>
        <v/>
      </c>
      <c r="DA244" s="68" t="str">
        <f t="shared" si="1608"/>
        <v/>
      </c>
      <c r="DB244" s="65">
        <f t="shared" si="1609"/>
        <v>1802136</v>
      </c>
      <c r="DC244" s="67" t="str">
        <f t="shared" si="69"/>
        <v/>
      </c>
      <c r="DD244" s="68"/>
      <c r="DE244" s="68" t="str">
        <f t="shared" si="1610"/>
        <v/>
      </c>
      <c r="DF244" s="51" t="str">
        <f t="shared" si="1611"/>
        <v/>
      </c>
      <c r="DG244" s="51" t="str">
        <f t="shared" si="1612"/>
        <v/>
      </c>
      <c r="DH244" s="65">
        <f t="shared" si="1613"/>
        <v>1399126</v>
      </c>
      <c r="DI244" s="69" t="str">
        <f t="shared" si="74"/>
        <v/>
      </c>
      <c r="DJ244" s="51"/>
      <c r="DK244" s="51" t="str">
        <f t="shared" si="1614"/>
        <v/>
      </c>
      <c r="DL244" s="51" t="str">
        <f t="shared" si="1615"/>
        <v/>
      </c>
      <c r="DM244" s="51" t="str">
        <f t="shared" si="1616"/>
        <v/>
      </c>
      <c r="DN244" s="65">
        <f t="shared" si="1617"/>
        <v>437077</v>
      </c>
      <c r="DO244" s="69" t="str">
        <f t="shared" si="79"/>
        <v/>
      </c>
      <c r="DP244" s="51"/>
      <c r="DQ244" s="51"/>
      <c r="DR244" s="51"/>
      <c r="DS244" s="51"/>
      <c r="DT244" s="51"/>
      <c r="DU244" s="181"/>
    </row>
    <row r="245" spans="1:125" ht="15" x14ac:dyDescent="0.25">
      <c r="A245" s="86">
        <v>2018</v>
      </c>
      <c r="B245" s="87" t="s">
        <v>920</v>
      </c>
      <c r="C245" s="88" t="s">
        <v>351</v>
      </c>
      <c r="D245" s="53" t="s">
        <v>346</v>
      </c>
      <c r="E245" s="88" t="s">
        <v>106</v>
      </c>
      <c r="F245" s="89">
        <v>975755</v>
      </c>
      <c r="G245" s="89">
        <v>8353546</v>
      </c>
      <c r="H245" s="89">
        <v>2077695</v>
      </c>
      <c r="I245" s="90">
        <v>15746515</v>
      </c>
      <c r="J245" s="50"/>
      <c r="K245" s="50" t="s">
        <v>2032</v>
      </c>
      <c r="L245" s="58"/>
      <c r="M245" s="58"/>
      <c r="N245" s="58"/>
      <c r="O245" s="58"/>
      <c r="P245" s="91"/>
      <c r="Q245" s="92">
        <v>10373447</v>
      </c>
      <c r="R245" s="92">
        <v>2020415</v>
      </c>
      <c r="S245" s="92">
        <v>1992750</v>
      </c>
      <c r="T245" s="92">
        <v>1516238</v>
      </c>
      <c r="U245" s="94"/>
      <c r="V245" s="94"/>
      <c r="W245" s="90">
        <f t="shared" si="857"/>
        <v>15902850</v>
      </c>
      <c r="X245" s="90">
        <v>568262</v>
      </c>
      <c r="Y245" s="50"/>
      <c r="Z245" s="56"/>
      <c r="AA245" s="51"/>
      <c r="AB245" s="68"/>
      <c r="AC245" s="68"/>
      <c r="AD245" s="68"/>
      <c r="AE245" s="68"/>
      <c r="AF245" s="68"/>
      <c r="AG245" s="67" t="str">
        <f t="shared" si="7"/>
        <v/>
      </c>
      <c r="AH245" s="51"/>
      <c r="AI245" s="51" t="str">
        <f t="shared" si="8"/>
        <v/>
      </c>
      <c r="AJ245" s="68" t="str">
        <f t="shared" si="9"/>
        <v/>
      </c>
      <c r="AK245" s="68" t="str">
        <f t="shared" si="10"/>
        <v/>
      </c>
      <c r="AL245" s="68" t="str">
        <f t="shared" si="11"/>
        <v/>
      </c>
      <c r="AM245" s="68" t="str">
        <f t="shared" si="12"/>
        <v/>
      </c>
      <c r="AN245" s="68" t="str">
        <f t="shared" si="13"/>
        <v/>
      </c>
      <c r="AO245" s="67" t="str">
        <f t="shared" si="14"/>
        <v/>
      </c>
      <c r="AP245" s="51"/>
      <c r="AQ245" s="51" t="str">
        <f t="shared" si="15"/>
        <v/>
      </c>
      <c r="AR245" s="68" t="str">
        <f t="shared" si="16"/>
        <v/>
      </c>
      <c r="AS245" s="68" t="str">
        <f t="shared" si="17"/>
        <v/>
      </c>
      <c r="AT245" s="68" t="str">
        <f t="shared" si="18"/>
        <v/>
      </c>
      <c r="AU245" s="68" t="str">
        <f t="shared" si="19"/>
        <v/>
      </c>
      <c r="AV245" s="68" t="str">
        <f t="shared" si="20"/>
        <v/>
      </c>
      <c r="AW245" s="67" t="str">
        <f t="shared" si="21"/>
        <v/>
      </c>
      <c r="AX245" s="51"/>
      <c r="AY245" s="51" t="str">
        <f t="shared" si="22"/>
        <v/>
      </c>
      <c r="AZ245" s="68" t="str">
        <f t="shared" si="23"/>
        <v/>
      </c>
      <c r="BA245" s="68" t="str">
        <f t="shared" si="24"/>
        <v/>
      </c>
      <c r="BB245" s="68" t="str">
        <f t="shared" si="25"/>
        <v/>
      </c>
      <c r="BC245" s="68" t="str">
        <f t="shared" si="26"/>
        <v/>
      </c>
      <c r="BD245" s="68" t="str">
        <f t="shared" si="27"/>
        <v/>
      </c>
      <c r="BE245" s="68" t="str">
        <f t="shared" si="28"/>
        <v/>
      </c>
      <c r="BF245" s="51"/>
      <c r="BG245" s="96">
        <f t="shared" si="29"/>
        <v>975755</v>
      </c>
      <c r="BH245" s="67">
        <f t="shared" si="30"/>
        <v>15746515</v>
      </c>
      <c r="BI245" s="67">
        <f t="shared" si="31"/>
        <v>10373447</v>
      </c>
      <c r="BJ245" s="67">
        <f t="shared" si="32"/>
        <v>2020415</v>
      </c>
      <c r="BK245" s="67">
        <f t="shared" si="33"/>
        <v>1992750</v>
      </c>
      <c r="BL245" s="67">
        <f t="shared" si="34"/>
        <v>1516238</v>
      </c>
      <c r="BM245" s="65">
        <f t="shared" si="35"/>
        <v>568262</v>
      </c>
      <c r="BN245" s="70"/>
      <c r="BO245" s="70"/>
      <c r="BP245" s="51"/>
      <c r="BQ245" s="51"/>
      <c r="BR245" s="51"/>
      <c r="BS245" s="96">
        <f t="shared" si="40"/>
        <v>975755</v>
      </c>
      <c r="BT245" s="70"/>
      <c r="BU245" s="65"/>
      <c r="BV245" s="68"/>
      <c r="BW245" s="68"/>
      <c r="BX245" s="68"/>
      <c r="BY245" s="67">
        <f t="shared" si="44"/>
        <v>15746515</v>
      </c>
      <c r="BZ245" s="65"/>
      <c r="CA245" s="65" t="str">
        <f t="shared" si="45"/>
        <v/>
      </c>
      <c r="CB245" s="67" t="str">
        <f t="shared" si="46"/>
        <v/>
      </c>
      <c r="CC245" s="67" t="str">
        <f t="shared" si="47"/>
        <v/>
      </c>
      <c r="CD245" s="67" t="str">
        <f t="shared" si="48"/>
        <v/>
      </c>
      <c r="CE245" s="67">
        <f t="shared" si="49"/>
        <v>568262</v>
      </c>
      <c r="CF245" s="65"/>
      <c r="CG245" s="65"/>
      <c r="CH245" s="68"/>
      <c r="CI245" s="68"/>
      <c r="CJ245" s="68"/>
      <c r="CK245" s="67">
        <f t="shared" si="54"/>
        <v>15902850</v>
      </c>
      <c r="CL245" s="65"/>
      <c r="CM245" s="65"/>
      <c r="CN245" s="68"/>
      <c r="CO245" s="68"/>
      <c r="CP245" s="68"/>
      <c r="CQ245" s="67">
        <f t="shared" si="59"/>
        <v>10373447</v>
      </c>
      <c r="CR245" s="65"/>
      <c r="CS245" s="65"/>
      <c r="CT245" s="68"/>
      <c r="CU245" s="68"/>
      <c r="CV245" s="68"/>
      <c r="CW245" s="67">
        <f t="shared" si="64"/>
        <v>2020415</v>
      </c>
      <c r="CX245" s="65"/>
      <c r="CY245" s="65"/>
      <c r="CZ245" s="68"/>
      <c r="DA245" s="68"/>
      <c r="DB245" s="68"/>
      <c r="DC245" s="67">
        <f t="shared" si="69"/>
        <v>1992750</v>
      </c>
      <c r="DD245" s="65"/>
      <c r="DE245" s="65"/>
      <c r="DF245" s="51"/>
      <c r="DG245" s="51"/>
      <c r="DH245" s="51"/>
      <c r="DI245" s="67">
        <f t="shared" si="74"/>
        <v>1516238</v>
      </c>
      <c r="DJ245" s="70"/>
      <c r="DK245" s="70"/>
      <c r="DL245" s="51"/>
      <c r="DM245" s="51"/>
      <c r="DN245" s="51"/>
      <c r="DO245" s="67">
        <f t="shared" si="79"/>
        <v>10373447</v>
      </c>
      <c r="DP245" s="51"/>
      <c r="DQ245" s="51"/>
      <c r="DR245" s="51"/>
      <c r="DS245" s="51"/>
      <c r="DT245" s="51"/>
      <c r="DU245" s="181"/>
    </row>
    <row r="246" spans="1:125" ht="15" x14ac:dyDescent="0.25">
      <c r="A246" s="50"/>
      <c r="B246" s="51"/>
      <c r="C246" s="50"/>
      <c r="D246" s="485"/>
      <c r="E246" s="50"/>
      <c r="F246" s="54"/>
      <c r="G246" s="54"/>
      <c r="H246" s="54"/>
      <c r="I246" s="55"/>
      <c r="J246" s="50"/>
      <c r="K246" s="50" t="s">
        <v>2032</v>
      </c>
      <c r="L246" s="58"/>
      <c r="M246" s="58"/>
      <c r="N246" s="58"/>
      <c r="O246" s="58"/>
      <c r="P246" s="59"/>
      <c r="Q246" s="60"/>
      <c r="R246" s="60"/>
      <c r="S246" s="60"/>
      <c r="T246" s="60"/>
      <c r="U246" s="60"/>
      <c r="V246" s="79"/>
      <c r="W246" s="90">
        <f t="shared" si="857"/>
        <v>0</v>
      </c>
      <c r="X246" s="101"/>
      <c r="Y246" s="50"/>
      <c r="Z246" s="56"/>
      <c r="AA246" s="51"/>
      <c r="AB246" s="68"/>
      <c r="AC246" s="68"/>
      <c r="AD246" s="68"/>
      <c r="AE246" s="68"/>
      <c r="AF246" s="68"/>
      <c r="AG246" s="67" t="str">
        <f t="shared" si="7"/>
        <v/>
      </c>
      <c r="AH246" s="51"/>
      <c r="AI246" s="51" t="str">
        <f t="shared" si="8"/>
        <v/>
      </c>
      <c r="AJ246" s="68" t="str">
        <f t="shared" si="9"/>
        <v/>
      </c>
      <c r="AK246" s="68" t="str">
        <f t="shared" si="10"/>
        <v/>
      </c>
      <c r="AL246" s="68" t="str">
        <f t="shared" si="11"/>
        <v/>
      </c>
      <c r="AM246" s="68" t="str">
        <f t="shared" si="12"/>
        <v/>
      </c>
      <c r="AN246" s="68" t="str">
        <f t="shared" si="13"/>
        <v/>
      </c>
      <c r="AO246" s="67" t="str">
        <f t="shared" si="14"/>
        <v/>
      </c>
      <c r="AP246" s="51"/>
      <c r="AQ246" s="51" t="str">
        <f t="shared" si="15"/>
        <v/>
      </c>
      <c r="AR246" s="68" t="str">
        <f t="shared" si="16"/>
        <v/>
      </c>
      <c r="AS246" s="68" t="str">
        <f t="shared" si="17"/>
        <v/>
      </c>
      <c r="AT246" s="68" t="str">
        <f t="shared" si="18"/>
        <v/>
      </c>
      <c r="AU246" s="68" t="str">
        <f t="shared" si="19"/>
        <v/>
      </c>
      <c r="AV246" s="68" t="str">
        <f t="shared" si="20"/>
        <v/>
      </c>
      <c r="AW246" s="67" t="str">
        <f t="shared" si="21"/>
        <v/>
      </c>
      <c r="AX246" s="51"/>
      <c r="AY246" s="51" t="str">
        <f t="shared" si="22"/>
        <v/>
      </c>
      <c r="AZ246" s="68" t="str">
        <f t="shared" si="23"/>
        <v/>
      </c>
      <c r="BA246" s="68" t="str">
        <f t="shared" si="24"/>
        <v/>
      </c>
      <c r="BB246" s="68" t="str">
        <f t="shared" si="25"/>
        <v/>
      </c>
      <c r="BC246" s="68" t="str">
        <f t="shared" si="26"/>
        <v/>
      </c>
      <c r="BD246" s="68" t="str">
        <f t="shared" si="27"/>
        <v/>
      </c>
      <c r="BE246" s="68" t="str">
        <f t="shared" si="28"/>
        <v/>
      </c>
      <c r="BF246" s="51"/>
      <c r="BG246" s="69" t="str">
        <f t="shared" si="29"/>
        <v/>
      </c>
      <c r="BH246" s="67" t="str">
        <f t="shared" si="30"/>
        <v/>
      </c>
      <c r="BI246" s="67" t="str">
        <f t="shared" si="31"/>
        <v/>
      </c>
      <c r="BJ246" s="67" t="str">
        <f t="shared" si="32"/>
        <v/>
      </c>
      <c r="BK246" s="67" t="str">
        <f t="shared" si="33"/>
        <v/>
      </c>
      <c r="BL246" s="67" t="str">
        <f t="shared" si="34"/>
        <v/>
      </c>
      <c r="BM246" s="65" t="str">
        <f t="shared" si="35"/>
        <v/>
      </c>
      <c r="BN246" s="70"/>
      <c r="BO246" s="70"/>
      <c r="BP246" s="51"/>
      <c r="BQ246" s="51"/>
      <c r="BR246" s="51"/>
      <c r="BS246" s="69" t="str">
        <f t="shared" si="40"/>
        <v/>
      </c>
      <c r="BT246" s="70"/>
      <c r="BU246" s="65"/>
      <c r="BV246" s="68"/>
      <c r="BW246" s="68"/>
      <c r="BX246" s="68"/>
      <c r="BY246" s="67" t="str">
        <f t="shared" si="44"/>
        <v/>
      </c>
      <c r="BZ246" s="65"/>
      <c r="CA246" s="65" t="str">
        <f t="shared" si="45"/>
        <v/>
      </c>
      <c r="CB246" s="67" t="str">
        <f t="shared" si="46"/>
        <v/>
      </c>
      <c r="CC246" s="67" t="str">
        <f t="shared" si="47"/>
        <v/>
      </c>
      <c r="CD246" s="67" t="str">
        <f t="shared" si="48"/>
        <v/>
      </c>
      <c r="CE246" s="67" t="str">
        <f t="shared" si="49"/>
        <v/>
      </c>
      <c r="CF246" s="65"/>
      <c r="CG246" s="65"/>
      <c r="CH246" s="68"/>
      <c r="CI246" s="68"/>
      <c r="CJ246" s="68"/>
      <c r="CK246" s="67" t="str">
        <f t="shared" si="54"/>
        <v/>
      </c>
      <c r="CL246" s="65"/>
      <c r="CM246" s="65"/>
      <c r="CN246" s="68"/>
      <c r="CO246" s="68"/>
      <c r="CP246" s="68"/>
      <c r="CQ246" s="67" t="str">
        <f t="shared" si="59"/>
        <v/>
      </c>
      <c r="CR246" s="65"/>
      <c r="CS246" s="65"/>
      <c r="CT246" s="68"/>
      <c r="CU246" s="68"/>
      <c r="CV246" s="68"/>
      <c r="CW246" s="67" t="str">
        <f t="shared" si="64"/>
        <v/>
      </c>
      <c r="CX246" s="65"/>
      <c r="CY246" s="65"/>
      <c r="CZ246" s="68"/>
      <c r="DA246" s="68"/>
      <c r="DB246" s="68"/>
      <c r="DC246" s="67" t="str">
        <f t="shared" si="69"/>
        <v/>
      </c>
      <c r="DD246" s="65"/>
      <c r="DE246" s="65"/>
      <c r="DF246" s="51"/>
      <c r="DG246" s="51"/>
      <c r="DH246" s="51"/>
      <c r="DI246" s="69" t="str">
        <f t="shared" si="74"/>
        <v/>
      </c>
      <c r="DJ246" s="70"/>
      <c r="DK246" s="70"/>
      <c r="DL246" s="51"/>
      <c r="DM246" s="51"/>
      <c r="DN246" s="51"/>
      <c r="DO246" s="69" t="str">
        <f t="shared" si="79"/>
        <v/>
      </c>
      <c r="DP246" s="51"/>
      <c r="DQ246" s="51"/>
      <c r="DR246" s="51"/>
      <c r="DS246" s="51"/>
      <c r="DT246" s="51"/>
      <c r="DU246" s="181"/>
    </row>
    <row r="247" spans="1:125" ht="15" x14ac:dyDescent="0.25">
      <c r="A247" s="50">
        <v>2014</v>
      </c>
      <c r="B247" s="51" t="s">
        <v>951</v>
      </c>
      <c r="C247" s="50" t="s">
        <v>952</v>
      </c>
      <c r="D247" s="53" t="s">
        <v>953</v>
      </c>
      <c r="E247" s="50" t="s">
        <v>47</v>
      </c>
      <c r="F247" s="54">
        <v>1723656</v>
      </c>
      <c r="G247" s="54">
        <v>17943478</v>
      </c>
      <c r="H247" s="54">
        <v>2275085</v>
      </c>
      <c r="I247" s="55">
        <v>11096255</v>
      </c>
      <c r="J247" s="50"/>
      <c r="K247" s="50" t="s">
        <v>2032</v>
      </c>
      <c r="L247" s="58" t="s">
        <v>2032</v>
      </c>
      <c r="M247" s="58" t="s">
        <v>2032</v>
      </c>
      <c r="N247" s="58" t="s">
        <v>2032</v>
      </c>
      <c r="O247" s="58" t="s">
        <v>2032</v>
      </c>
      <c r="P247" s="59"/>
      <c r="Q247" s="60">
        <v>0</v>
      </c>
      <c r="R247" s="60">
        <v>5014521</v>
      </c>
      <c r="S247" s="60">
        <v>2645912</v>
      </c>
      <c r="T247" s="60">
        <v>1465393</v>
      </c>
      <c r="U247" s="60">
        <v>1970428</v>
      </c>
      <c r="V247" s="79"/>
      <c r="W247" s="90">
        <f t="shared" si="857"/>
        <v>11096254</v>
      </c>
      <c r="X247" s="101">
        <v>330268</v>
      </c>
      <c r="Y247" s="50" t="s">
        <v>167</v>
      </c>
      <c r="Z247" s="56" t="s">
        <v>953</v>
      </c>
      <c r="AA247" s="51" t="str">
        <f t="shared" ref="AA247:AA250" si="1618">IF(A247 =2014,IF(Y247 ="",F247,""),"")</f>
        <v/>
      </c>
      <c r="AB247" s="68" t="str">
        <f t="shared" ref="AB247:AB250" si="1619">IF(A247 =2014,IF(Y247 ="",I247,""),"")</f>
        <v/>
      </c>
      <c r="AC247" s="68" t="str">
        <f t="shared" ref="AC247:AC250" si="1620">IF(A247 =2014,IF(Y247 ="",Q247,""),"")</f>
        <v/>
      </c>
      <c r="AD247" s="68" t="str">
        <f t="shared" ref="AD247:AD250" si="1621">IF(A247 =2014,IF(Y247 ="",R247,""),"")</f>
        <v/>
      </c>
      <c r="AE247" s="68" t="str">
        <f t="shared" ref="AE247:AE250" si="1622">IF(A247 =2014,IF(Y247 ="",S247,""),"")</f>
        <v/>
      </c>
      <c r="AF247" s="68" t="str">
        <f t="shared" ref="AF247:AF250" si="1623">IF(A247 =2014,IF(Y247 ="",T247+U247,""),"")</f>
        <v/>
      </c>
      <c r="AG247" s="67" t="str">
        <f t="shared" si="7"/>
        <v/>
      </c>
      <c r="AH247" s="51"/>
      <c r="AI247" s="51" t="str">
        <f t="shared" si="8"/>
        <v/>
      </c>
      <c r="AJ247" s="68" t="str">
        <f t="shared" si="9"/>
        <v/>
      </c>
      <c r="AK247" s="68" t="str">
        <f t="shared" si="10"/>
        <v/>
      </c>
      <c r="AL247" s="68" t="str">
        <f t="shared" si="11"/>
        <v/>
      </c>
      <c r="AM247" s="68" t="str">
        <f t="shared" si="12"/>
        <v/>
      </c>
      <c r="AN247" s="68" t="str">
        <f t="shared" si="13"/>
        <v/>
      </c>
      <c r="AO247" s="67" t="str">
        <f t="shared" si="14"/>
        <v/>
      </c>
      <c r="AP247" s="51"/>
      <c r="AQ247" s="51" t="str">
        <f t="shared" si="15"/>
        <v/>
      </c>
      <c r="AR247" s="68" t="str">
        <f t="shared" si="16"/>
        <v/>
      </c>
      <c r="AS247" s="68" t="str">
        <f t="shared" si="17"/>
        <v/>
      </c>
      <c r="AT247" s="68" t="str">
        <f t="shared" si="18"/>
        <v/>
      </c>
      <c r="AU247" s="68" t="str">
        <f t="shared" si="19"/>
        <v/>
      </c>
      <c r="AV247" s="68" t="str">
        <f t="shared" si="20"/>
        <v/>
      </c>
      <c r="AW247" s="67" t="str">
        <f t="shared" si="21"/>
        <v/>
      </c>
      <c r="AX247" s="51"/>
      <c r="AY247" s="51" t="str">
        <f t="shared" si="22"/>
        <v/>
      </c>
      <c r="AZ247" s="68" t="str">
        <f t="shared" si="23"/>
        <v/>
      </c>
      <c r="BA247" s="68" t="str">
        <f t="shared" si="24"/>
        <v/>
      </c>
      <c r="BB247" s="68" t="str">
        <f t="shared" si="25"/>
        <v/>
      </c>
      <c r="BC247" s="68" t="str">
        <f t="shared" si="26"/>
        <v/>
      </c>
      <c r="BD247" s="68" t="str">
        <f t="shared" si="27"/>
        <v/>
      </c>
      <c r="BE247" s="68" t="str">
        <f t="shared" si="28"/>
        <v/>
      </c>
      <c r="BF247" s="51"/>
      <c r="BG247" s="69" t="str">
        <f t="shared" si="29"/>
        <v/>
      </c>
      <c r="BH247" s="67" t="str">
        <f t="shared" si="30"/>
        <v/>
      </c>
      <c r="BI247" s="67" t="str">
        <f t="shared" si="31"/>
        <v/>
      </c>
      <c r="BJ247" s="67" t="str">
        <f t="shared" si="32"/>
        <v/>
      </c>
      <c r="BK247" s="67" t="str">
        <f t="shared" si="33"/>
        <v/>
      </c>
      <c r="BL247" s="67" t="str">
        <f t="shared" si="34"/>
        <v/>
      </c>
      <c r="BM247" s="65" t="str">
        <f t="shared" si="35"/>
        <v/>
      </c>
      <c r="BN247" s="70"/>
      <c r="BO247" s="71">
        <f t="shared" ref="BO247:BO250" si="1624">IF(A247 =2014,F247,"")</f>
        <v>1723656</v>
      </c>
      <c r="BP247" s="51" t="str">
        <f t="shared" ref="BP247:BP250" si="1625">IF(A247 =2015,F247,"")</f>
        <v/>
      </c>
      <c r="BQ247" s="51" t="str">
        <f t="shared" ref="BQ247:BQ250" si="1626">IF(A247 =2016,F247,"")</f>
        <v/>
      </c>
      <c r="BR247" s="51" t="str">
        <f t="shared" ref="BR247:BR250" si="1627">IF(A247 =2017,F247,"")</f>
        <v/>
      </c>
      <c r="BS247" s="69" t="str">
        <f t="shared" si="40"/>
        <v/>
      </c>
      <c r="BT247" s="70"/>
      <c r="BU247" s="65">
        <f t="shared" ref="BU247:BU250" si="1628">IF(A247 =2014,I247,"")</f>
        <v>11096255</v>
      </c>
      <c r="BV247" s="68" t="str">
        <f t="shared" ref="BV247:BV250" si="1629">IF(A247 =2015,I247,"")</f>
        <v/>
      </c>
      <c r="BW247" s="68" t="str">
        <f t="shared" ref="BW247:BW250" si="1630">IF(A247 =2016,I247,"")</f>
        <v/>
      </c>
      <c r="BX247" s="68" t="str">
        <f t="shared" ref="BX247:BX250" si="1631">IF(A247 =2017,I247,"")</f>
        <v/>
      </c>
      <c r="BY247" s="67" t="str">
        <f t="shared" si="44"/>
        <v/>
      </c>
      <c r="BZ247" s="65"/>
      <c r="CA247" s="65">
        <f t="shared" si="45"/>
        <v>330268</v>
      </c>
      <c r="CB247" s="67" t="str">
        <f t="shared" si="46"/>
        <v/>
      </c>
      <c r="CC247" s="67" t="str">
        <f t="shared" si="47"/>
        <v/>
      </c>
      <c r="CD247" s="67" t="str">
        <f t="shared" si="48"/>
        <v/>
      </c>
      <c r="CE247" s="67" t="str">
        <f t="shared" si="49"/>
        <v/>
      </c>
      <c r="CF247" s="65"/>
      <c r="CG247" s="65">
        <f t="shared" ref="CG247:CG250" si="1632">IF(A247 =2014,Q247+R247+S247+T247+U247,"")</f>
        <v>11096254</v>
      </c>
      <c r="CH247" s="68" t="str">
        <f t="shared" ref="CH247:CH250" si="1633">IF(A247 =2015,Q247+R247+S247+T247+U247,"")</f>
        <v/>
      </c>
      <c r="CI247" s="68" t="str">
        <f t="shared" ref="CI247:CI250" si="1634">IF(A247 =2016,Q247+R247+S247+T247+U247,"")</f>
        <v/>
      </c>
      <c r="CJ247" s="68" t="str">
        <f t="shared" ref="CJ247:CJ250" si="1635">IF(A247 =2017,Q247+R247+S247+T247+U247,"")</f>
        <v/>
      </c>
      <c r="CK247" s="67" t="str">
        <f t="shared" si="54"/>
        <v/>
      </c>
      <c r="CL247" s="65"/>
      <c r="CM247" s="65">
        <f t="shared" ref="CM247:CM250" si="1636">IF(A247 =2014,Q247,"")</f>
        <v>0</v>
      </c>
      <c r="CN247" s="68" t="str">
        <f t="shared" ref="CN247:CN250" si="1637">IF(A247 =2015,Q247,"")</f>
        <v/>
      </c>
      <c r="CO247" s="68" t="str">
        <f t="shared" ref="CO247:CO250" si="1638">IF(A247 =2016,Q247,"")</f>
        <v/>
      </c>
      <c r="CP247" s="68" t="str">
        <f t="shared" ref="CP247:CP250" si="1639">IF(A247 =2017,Q247,"")</f>
        <v/>
      </c>
      <c r="CQ247" s="67" t="str">
        <f t="shared" si="59"/>
        <v/>
      </c>
      <c r="CR247" s="65"/>
      <c r="CS247" s="65">
        <f t="shared" ref="CS247:CS250" si="1640">IF(A247 =2014,R247,"")</f>
        <v>5014521</v>
      </c>
      <c r="CT247" s="68" t="str">
        <f t="shared" ref="CT247:CT250" si="1641">IF(A247 =2015,R247,"")</f>
        <v/>
      </c>
      <c r="CU247" s="68" t="str">
        <f t="shared" ref="CU247:CU250" si="1642">IF(A247 =2016,R247,"")</f>
        <v/>
      </c>
      <c r="CV247" s="68" t="str">
        <f t="shared" ref="CV247:CV250" si="1643">IF(A247 =2017,R247,"")</f>
        <v/>
      </c>
      <c r="CW247" s="67" t="str">
        <f t="shared" si="64"/>
        <v/>
      </c>
      <c r="CX247" s="65"/>
      <c r="CY247" s="65">
        <f t="shared" ref="CY247:CY250" si="1644">IF(A247 =2014,S247,"")</f>
        <v>2645912</v>
      </c>
      <c r="CZ247" s="68" t="str">
        <f t="shared" ref="CZ247:CZ250" si="1645">IF(A247 =2015,S247,"")</f>
        <v/>
      </c>
      <c r="DA247" s="68" t="str">
        <f t="shared" ref="DA247:DA250" si="1646">IF(A247 =2016,S247,"")</f>
        <v/>
      </c>
      <c r="DB247" s="68" t="str">
        <f t="shared" ref="DB247:DB250" si="1647">IF(A247 =2017,S247,"")</f>
        <v/>
      </c>
      <c r="DC247" s="67" t="str">
        <f t="shared" si="69"/>
        <v/>
      </c>
      <c r="DD247" s="65"/>
      <c r="DE247" s="65">
        <f t="shared" ref="DE247:DE250" si="1648">IF(A247 =2014,T247,"")</f>
        <v>1465393</v>
      </c>
      <c r="DF247" s="51" t="str">
        <f t="shared" ref="DF247:DF250" si="1649">IF(A247 =2015,T247,"")</f>
        <v/>
      </c>
      <c r="DG247" s="51" t="str">
        <f t="shared" ref="DG247:DG250" si="1650">IF(A247 =2016,T247,"")</f>
        <v/>
      </c>
      <c r="DH247" s="51" t="str">
        <f t="shared" ref="DH247:DH250" si="1651">IF(A247 =2017,T247,"")</f>
        <v/>
      </c>
      <c r="DI247" s="69" t="str">
        <f t="shared" si="74"/>
        <v/>
      </c>
      <c r="DJ247" s="70"/>
      <c r="DK247" s="65">
        <f t="shared" ref="DK247:DK250" si="1652">IF(A247 =2014,U247,"")</f>
        <v>1970428</v>
      </c>
      <c r="DL247" s="51" t="str">
        <f t="shared" ref="DL247:DL250" si="1653">IF(A247 =2015,U247,"")</f>
        <v/>
      </c>
      <c r="DM247" s="51" t="str">
        <f t="shared" ref="DM247:DM250" si="1654">IF(A247 =2016,U247,"")</f>
        <v/>
      </c>
      <c r="DN247" s="51" t="str">
        <f t="shared" ref="DN247:DN250" si="1655">IF(A247 =2017,U247,"")</f>
        <v/>
      </c>
      <c r="DO247" s="69" t="str">
        <f t="shared" si="79"/>
        <v/>
      </c>
      <c r="DP247" s="51"/>
      <c r="DQ247" s="51"/>
      <c r="DR247" s="51"/>
      <c r="DS247" s="51"/>
      <c r="DT247" s="51"/>
      <c r="DU247" s="181"/>
    </row>
    <row r="248" spans="1:125" ht="15" x14ac:dyDescent="0.25">
      <c r="A248" s="50">
        <v>2015</v>
      </c>
      <c r="B248" s="51" t="s">
        <v>951</v>
      </c>
      <c r="C248" s="50" t="s">
        <v>952</v>
      </c>
      <c r="D248" s="53" t="s">
        <v>953</v>
      </c>
      <c r="E248" s="50" t="s">
        <v>47</v>
      </c>
      <c r="F248" s="54">
        <v>1646058</v>
      </c>
      <c r="G248" s="54">
        <v>17140859</v>
      </c>
      <c r="H248" s="54">
        <v>2300221</v>
      </c>
      <c r="I248" s="55">
        <v>11568026</v>
      </c>
      <c r="J248" s="50"/>
      <c r="K248" s="50" t="s">
        <v>2032</v>
      </c>
      <c r="L248" s="58" t="s">
        <v>2032</v>
      </c>
      <c r="M248" s="58" t="s">
        <v>2032</v>
      </c>
      <c r="N248" s="58" t="s">
        <v>2032</v>
      </c>
      <c r="O248" s="58" t="s">
        <v>2032</v>
      </c>
      <c r="P248" s="59"/>
      <c r="Q248" s="60">
        <v>0</v>
      </c>
      <c r="R248" s="60">
        <v>4488516</v>
      </c>
      <c r="S248" s="60">
        <v>2478488</v>
      </c>
      <c r="T248" s="60">
        <v>2695191</v>
      </c>
      <c r="U248" s="60">
        <v>1905831</v>
      </c>
      <c r="V248" s="79"/>
      <c r="W248" s="90">
        <f t="shared" si="857"/>
        <v>11568026</v>
      </c>
      <c r="X248" s="101">
        <v>646069</v>
      </c>
      <c r="Y248" s="50" t="s">
        <v>167</v>
      </c>
      <c r="Z248" s="50"/>
      <c r="AA248" s="51" t="str">
        <f t="shared" si="1618"/>
        <v/>
      </c>
      <c r="AB248" s="68" t="str">
        <f t="shared" si="1619"/>
        <v/>
      </c>
      <c r="AC248" s="68" t="str">
        <f t="shared" si="1620"/>
        <v/>
      </c>
      <c r="AD248" s="68" t="str">
        <f t="shared" si="1621"/>
        <v/>
      </c>
      <c r="AE248" s="68" t="str">
        <f t="shared" si="1622"/>
        <v/>
      </c>
      <c r="AF248" s="68" t="str">
        <f t="shared" si="1623"/>
        <v/>
      </c>
      <c r="AG248" s="67" t="str">
        <f t="shared" si="7"/>
        <v/>
      </c>
      <c r="AH248" s="51"/>
      <c r="AI248" s="51" t="str">
        <f t="shared" si="8"/>
        <v/>
      </c>
      <c r="AJ248" s="68" t="str">
        <f t="shared" si="9"/>
        <v/>
      </c>
      <c r="AK248" s="68" t="str">
        <f t="shared" si="10"/>
        <v/>
      </c>
      <c r="AL248" s="68" t="str">
        <f t="shared" si="11"/>
        <v/>
      </c>
      <c r="AM248" s="68" t="str">
        <f t="shared" si="12"/>
        <v/>
      </c>
      <c r="AN248" s="68" t="str">
        <f t="shared" si="13"/>
        <v/>
      </c>
      <c r="AO248" s="67" t="str">
        <f t="shared" si="14"/>
        <v/>
      </c>
      <c r="AP248" s="51"/>
      <c r="AQ248" s="51" t="str">
        <f t="shared" si="15"/>
        <v/>
      </c>
      <c r="AR248" s="68" t="str">
        <f t="shared" si="16"/>
        <v/>
      </c>
      <c r="AS248" s="68" t="str">
        <f t="shared" si="17"/>
        <v/>
      </c>
      <c r="AT248" s="68" t="str">
        <f t="shared" si="18"/>
        <v/>
      </c>
      <c r="AU248" s="68" t="str">
        <f t="shared" si="19"/>
        <v/>
      </c>
      <c r="AV248" s="68" t="str">
        <f t="shared" si="20"/>
        <v/>
      </c>
      <c r="AW248" s="67" t="str">
        <f t="shared" si="21"/>
        <v/>
      </c>
      <c r="AX248" s="51"/>
      <c r="AY248" s="51" t="str">
        <f t="shared" si="22"/>
        <v/>
      </c>
      <c r="AZ248" s="68" t="str">
        <f t="shared" si="23"/>
        <v/>
      </c>
      <c r="BA248" s="68" t="str">
        <f t="shared" si="24"/>
        <v/>
      </c>
      <c r="BB248" s="68" t="str">
        <f t="shared" si="25"/>
        <v/>
      </c>
      <c r="BC248" s="68" t="str">
        <f t="shared" si="26"/>
        <v/>
      </c>
      <c r="BD248" s="68" t="str">
        <f t="shared" si="27"/>
        <v/>
      </c>
      <c r="BE248" s="68" t="str">
        <f t="shared" si="28"/>
        <v/>
      </c>
      <c r="BF248" s="51"/>
      <c r="BG248" s="69" t="str">
        <f t="shared" si="29"/>
        <v/>
      </c>
      <c r="BH248" s="67" t="str">
        <f t="shared" si="30"/>
        <v/>
      </c>
      <c r="BI248" s="67" t="str">
        <f t="shared" si="31"/>
        <v/>
      </c>
      <c r="BJ248" s="67" t="str">
        <f t="shared" si="32"/>
        <v/>
      </c>
      <c r="BK248" s="67" t="str">
        <f t="shared" si="33"/>
        <v/>
      </c>
      <c r="BL248" s="67" t="str">
        <f t="shared" si="34"/>
        <v/>
      </c>
      <c r="BM248" s="65" t="str">
        <f t="shared" si="35"/>
        <v/>
      </c>
      <c r="BN248" s="51"/>
      <c r="BO248" s="51" t="str">
        <f t="shared" si="1624"/>
        <v/>
      </c>
      <c r="BP248" s="71">
        <f t="shared" si="1625"/>
        <v>1646058</v>
      </c>
      <c r="BQ248" s="51" t="str">
        <f t="shared" si="1626"/>
        <v/>
      </c>
      <c r="BR248" s="51" t="str">
        <f t="shared" si="1627"/>
        <v/>
      </c>
      <c r="BS248" s="69" t="str">
        <f t="shared" si="40"/>
        <v/>
      </c>
      <c r="BT248" s="51"/>
      <c r="BU248" s="68" t="str">
        <f t="shared" si="1628"/>
        <v/>
      </c>
      <c r="BV248" s="65">
        <f t="shared" si="1629"/>
        <v>11568026</v>
      </c>
      <c r="BW248" s="68" t="str">
        <f t="shared" si="1630"/>
        <v/>
      </c>
      <c r="BX248" s="68" t="str">
        <f t="shared" si="1631"/>
        <v/>
      </c>
      <c r="BY248" s="67" t="str">
        <f t="shared" si="44"/>
        <v/>
      </c>
      <c r="BZ248" s="68"/>
      <c r="CA248" s="65" t="str">
        <f t="shared" si="45"/>
        <v/>
      </c>
      <c r="CB248" s="67">
        <f t="shared" si="46"/>
        <v>646069</v>
      </c>
      <c r="CC248" s="67" t="str">
        <f t="shared" si="47"/>
        <v/>
      </c>
      <c r="CD248" s="67" t="str">
        <f t="shared" si="48"/>
        <v/>
      </c>
      <c r="CE248" s="67" t="str">
        <f t="shared" si="49"/>
        <v/>
      </c>
      <c r="CF248" s="68"/>
      <c r="CG248" s="68" t="str">
        <f t="shared" si="1632"/>
        <v/>
      </c>
      <c r="CH248" s="65">
        <f t="shared" si="1633"/>
        <v>11568026</v>
      </c>
      <c r="CI248" s="68" t="str">
        <f t="shared" si="1634"/>
        <v/>
      </c>
      <c r="CJ248" s="68" t="str">
        <f t="shared" si="1635"/>
        <v/>
      </c>
      <c r="CK248" s="67" t="str">
        <f t="shared" si="54"/>
        <v/>
      </c>
      <c r="CL248" s="68"/>
      <c r="CM248" s="68" t="str">
        <f t="shared" si="1636"/>
        <v/>
      </c>
      <c r="CN248" s="65">
        <f t="shared" si="1637"/>
        <v>0</v>
      </c>
      <c r="CO248" s="68" t="str">
        <f t="shared" si="1638"/>
        <v/>
      </c>
      <c r="CP248" s="68" t="str">
        <f t="shared" si="1639"/>
        <v/>
      </c>
      <c r="CQ248" s="67" t="str">
        <f t="shared" si="59"/>
        <v/>
      </c>
      <c r="CR248" s="68"/>
      <c r="CS248" s="68" t="str">
        <f t="shared" si="1640"/>
        <v/>
      </c>
      <c r="CT248" s="65">
        <f t="shared" si="1641"/>
        <v>4488516</v>
      </c>
      <c r="CU248" s="68" t="str">
        <f t="shared" si="1642"/>
        <v/>
      </c>
      <c r="CV248" s="68" t="str">
        <f t="shared" si="1643"/>
        <v/>
      </c>
      <c r="CW248" s="67" t="str">
        <f t="shared" si="64"/>
        <v/>
      </c>
      <c r="CX248" s="68"/>
      <c r="CY248" s="68" t="str">
        <f t="shared" si="1644"/>
        <v/>
      </c>
      <c r="CZ248" s="65">
        <f t="shared" si="1645"/>
        <v>2478488</v>
      </c>
      <c r="DA248" s="68" t="str">
        <f t="shared" si="1646"/>
        <v/>
      </c>
      <c r="DB248" s="68" t="str">
        <f t="shared" si="1647"/>
        <v/>
      </c>
      <c r="DC248" s="67" t="str">
        <f t="shared" si="69"/>
        <v/>
      </c>
      <c r="DD248" s="68"/>
      <c r="DE248" s="68" t="str">
        <f t="shared" si="1648"/>
        <v/>
      </c>
      <c r="DF248" s="65">
        <f t="shared" si="1649"/>
        <v>2695191</v>
      </c>
      <c r="DG248" s="51" t="str">
        <f t="shared" si="1650"/>
        <v/>
      </c>
      <c r="DH248" s="51" t="str">
        <f t="shared" si="1651"/>
        <v/>
      </c>
      <c r="DI248" s="69" t="str">
        <f t="shared" si="74"/>
        <v/>
      </c>
      <c r="DJ248" s="51"/>
      <c r="DK248" s="51" t="str">
        <f t="shared" si="1652"/>
        <v/>
      </c>
      <c r="DL248" s="65">
        <f t="shared" si="1653"/>
        <v>1905831</v>
      </c>
      <c r="DM248" s="51" t="str">
        <f t="shared" si="1654"/>
        <v/>
      </c>
      <c r="DN248" s="51" t="str">
        <f t="shared" si="1655"/>
        <v/>
      </c>
      <c r="DO248" s="69" t="str">
        <f t="shared" si="79"/>
        <v/>
      </c>
      <c r="DP248" s="51"/>
      <c r="DQ248" s="51"/>
      <c r="DR248" s="51"/>
      <c r="DS248" s="51"/>
      <c r="DT248" s="51"/>
      <c r="DU248" s="181"/>
    </row>
    <row r="249" spans="1:125" ht="15" x14ac:dyDescent="0.25">
      <c r="A249" s="50">
        <v>2016</v>
      </c>
      <c r="B249" s="51" t="s">
        <v>951</v>
      </c>
      <c r="C249" s="50" t="s">
        <v>952</v>
      </c>
      <c r="D249" s="53" t="s">
        <v>953</v>
      </c>
      <c r="E249" s="50" t="s">
        <v>47</v>
      </c>
      <c r="F249" s="54">
        <v>1554675</v>
      </c>
      <c r="G249" s="54">
        <v>16173053</v>
      </c>
      <c r="H249" s="54">
        <v>2341956</v>
      </c>
      <c r="I249" s="55">
        <v>12602079</v>
      </c>
      <c r="J249" s="50"/>
      <c r="K249" s="50" t="s">
        <v>2032</v>
      </c>
      <c r="L249" s="58" t="s">
        <v>2032</v>
      </c>
      <c r="M249" s="58" t="s">
        <v>2032</v>
      </c>
      <c r="N249" s="58" t="s">
        <v>2032</v>
      </c>
      <c r="O249" s="58" t="s">
        <v>2032</v>
      </c>
      <c r="P249" s="59"/>
      <c r="Q249" s="60">
        <v>0</v>
      </c>
      <c r="R249" s="60">
        <v>6607202</v>
      </c>
      <c r="S249" s="60">
        <v>2388948</v>
      </c>
      <c r="T249" s="60">
        <v>1494033</v>
      </c>
      <c r="U249" s="60">
        <v>2111896</v>
      </c>
      <c r="V249" s="79"/>
      <c r="W249" s="90">
        <f t="shared" si="857"/>
        <v>12602079</v>
      </c>
      <c r="X249" s="101">
        <v>3737232</v>
      </c>
      <c r="Y249" s="50" t="s">
        <v>167</v>
      </c>
      <c r="Z249" s="50"/>
      <c r="AA249" s="51" t="str">
        <f t="shared" si="1618"/>
        <v/>
      </c>
      <c r="AB249" s="68" t="str">
        <f t="shared" si="1619"/>
        <v/>
      </c>
      <c r="AC249" s="68" t="str">
        <f t="shared" si="1620"/>
        <v/>
      </c>
      <c r="AD249" s="68" t="str">
        <f t="shared" si="1621"/>
        <v/>
      </c>
      <c r="AE249" s="68" t="str">
        <f t="shared" si="1622"/>
        <v/>
      </c>
      <c r="AF249" s="68" t="str">
        <f t="shared" si="1623"/>
        <v/>
      </c>
      <c r="AG249" s="67" t="str">
        <f t="shared" si="7"/>
        <v/>
      </c>
      <c r="AH249" s="51"/>
      <c r="AI249" s="51" t="str">
        <f t="shared" si="8"/>
        <v/>
      </c>
      <c r="AJ249" s="68" t="str">
        <f t="shared" si="9"/>
        <v/>
      </c>
      <c r="AK249" s="68" t="str">
        <f t="shared" si="10"/>
        <v/>
      </c>
      <c r="AL249" s="68" t="str">
        <f t="shared" si="11"/>
        <v/>
      </c>
      <c r="AM249" s="68" t="str">
        <f t="shared" si="12"/>
        <v/>
      </c>
      <c r="AN249" s="68" t="str">
        <f t="shared" si="13"/>
        <v/>
      </c>
      <c r="AO249" s="67" t="str">
        <f t="shared" si="14"/>
        <v/>
      </c>
      <c r="AP249" s="51"/>
      <c r="AQ249" s="51" t="str">
        <f t="shared" si="15"/>
        <v/>
      </c>
      <c r="AR249" s="68" t="str">
        <f t="shared" si="16"/>
        <v/>
      </c>
      <c r="AS249" s="68" t="str">
        <f t="shared" si="17"/>
        <v/>
      </c>
      <c r="AT249" s="68" t="str">
        <f t="shared" si="18"/>
        <v/>
      </c>
      <c r="AU249" s="68" t="str">
        <f t="shared" si="19"/>
        <v/>
      </c>
      <c r="AV249" s="68" t="str">
        <f t="shared" si="20"/>
        <v/>
      </c>
      <c r="AW249" s="67" t="str">
        <f t="shared" si="21"/>
        <v/>
      </c>
      <c r="AX249" s="51"/>
      <c r="AY249" s="51" t="str">
        <f t="shared" si="22"/>
        <v/>
      </c>
      <c r="AZ249" s="68" t="str">
        <f t="shared" si="23"/>
        <v/>
      </c>
      <c r="BA249" s="68" t="str">
        <f t="shared" si="24"/>
        <v/>
      </c>
      <c r="BB249" s="68" t="str">
        <f t="shared" si="25"/>
        <v/>
      </c>
      <c r="BC249" s="68" t="str">
        <f t="shared" si="26"/>
        <v/>
      </c>
      <c r="BD249" s="68" t="str">
        <f t="shared" si="27"/>
        <v/>
      </c>
      <c r="BE249" s="68" t="str">
        <f t="shared" si="28"/>
        <v/>
      </c>
      <c r="BF249" s="51"/>
      <c r="BG249" s="69" t="str">
        <f t="shared" si="29"/>
        <v/>
      </c>
      <c r="BH249" s="67" t="str">
        <f t="shared" si="30"/>
        <v/>
      </c>
      <c r="BI249" s="67" t="str">
        <f t="shared" si="31"/>
        <v/>
      </c>
      <c r="BJ249" s="67" t="str">
        <f t="shared" si="32"/>
        <v/>
      </c>
      <c r="BK249" s="67" t="str">
        <f t="shared" si="33"/>
        <v/>
      </c>
      <c r="BL249" s="67" t="str">
        <f t="shared" si="34"/>
        <v/>
      </c>
      <c r="BM249" s="65" t="str">
        <f t="shared" si="35"/>
        <v/>
      </c>
      <c r="BN249" s="51"/>
      <c r="BO249" s="51" t="str">
        <f t="shared" si="1624"/>
        <v/>
      </c>
      <c r="BP249" s="51" t="str">
        <f t="shared" si="1625"/>
        <v/>
      </c>
      <c r="BQ249" s="71">
        <f t="shared" si="1626"/>
        <v>1554675</v>
      </c>
      <c r="BR249" s="51" t="str">
        <f t="shared" si="1627"/>
        <v/>
      </c>
      <c r="BS249" s="69" t="str">
        <f t="shared" si="40"/>
        <v/>
      </c>
      <c r="BT249" s="51"/>
      <c r="BU249" s="68" t="str">
        <f t="shared" si="1628"/>
        <v/>
      </c>
      <c r="BV249" s="68" t="str">
        <f t="shared" si="1629"/>
        <v/>
      </c>
      <c r="BW249" s="65">
        <f t="shared" si="1630"/>
        <v>12602079</v>
      </c>
      <c r="BX249" s="68" t="str">
        <f t="shared" si="1631"/>
        <v/>
      </c>
      <c r="BY249" s="67" t="str">
        <f t="shared" si="44"/>
        <v/>
      </c>
      <c r="BZ249" s="68"/>
      <c r="CA249" s="65" t="str">
        <f t="shared" si="45"/>
        <v/>
      </c>
      <c r="CB249" s="67" t="str">
        <f t="shared" si="46"/>
        <v/>
      </c>
      <c r="CC249" s="67">
        <f t="shared" si="47"/>
        <v>3737232</v>
      </c>
      <c r="CD249" s="67" t="str">
        <f t="shared" si="48"/>
        <v/>
      </c>
      <c r="CE249" s="67" t="str">
        <f t="shared" si="49"/>
        <v/>
      </c>
      <c r="CF249" s="68"/>
      <c r="CG249" s="68" t="str">
        <f t="shared" si="1632"/>
        <v/>
      </c>
      <c r="CH249" s="68" t="str">
        <f t="shared" si="1633"/>
        <v/>
      </c>
      <c r="CI249" s="65">
        <f t="shared" si="1634"/>
        <v>12602079</v>
      </c>
      <c r="CJ249" s="68" t="str">
        <f t="shared" si="1635"/>
        <v/>
      </c>
      <c r="CK249" s="67" t="str">
        <f t="shared" si="54"/>
        <v/>
      </c>
      <c r="CL249" s="68"/>
      <c r="CM249" s="68" t="str">
        <f t="shared" si="1636"/>
        <v/>
      </c>
      <c r="CN249" s="68" t="str">
        <f t="shared" si="1637"/>
        <v/>
      </c>
      <c r="CO249" s="65">
        <f t="shared" si="1638"/>
        <v>0</v>
      </c>
      <c r="CP249" s="68" t="str">
        <f t="shared" si="1639"/>
        <v/>
      </c>
      <c r="CQ249" s="67" t="str">
        <f t="shared" si="59"/>
        <v/>
      </c>
      <c r="CR249" s="68"/>
      <c r="CS249" s="68" t="str">
        <f t="shared" si="1640"/>
        <v/>
      </c>
      <c r="CT249" s="68" t="str">
        <f t="shared" si="1641"/>
        <v/>
      </c>
      <c r="CU249" s="65">
        <f t="shared" si="1642"/>
        <v>6607202</v>
      </c>
      <c r="CV249" s="68" t="str">
        <f t="shared" si="1643"/>
        <v/>
      </c>
      <c r="CW249" s="67" t="str">
        <f t="shared" si="64"/>
        <v/>
      </c>
      <c r="CX249" s="68"/>
      <c r="CY249" s="68" t="str">
        <f t="shared" si="1644"/>
        <v/>
      </c>
      <c r="CZ249" s="68" t="str">
        <f t="shared" si="1645"/>
        <v/>
      </c>
      <c r="DA249" s="65">
        <f t="shared" si="1646"/>
        <v>2388948</v>
      </c>
      <c r="DB249" s="68" t="str">
        <f t="shared" si="1647"/>
        <v/>
      </c>
      <c r="DC249" s="67" t="str">
        <f t="shared" si="69"/>
        <v/>
      </c>
      <c r="DD249" s="68"/>
      <c r="DE249" s="68" t="str">
        <f t="shared" si="1648"/>
        <v/>
      </c>
      <c r="DF249" s="51" t="str">
        <f t="shared" si="1649"/>
        <v/>
      </c>
      <c r="DG249" s="65">
        <f t="shared" si="1650"/>
        <v>1494033</v>
      </c>
      <c r="DH249" s="51" t="str">
        <f t="shared" si="1651"/>
        <v/>
      </c>
      <c r="DI249" s="69" t="str">
        <f t="shared" si="74"/>
        <v/>
      </c>
      <c r="DJ249" s="51"/>
      <c r="DK249" s="51" t="str">
        <f t="shared" si="1652"/>
        <v/>
      </c>
      <c r="DL249" s="51" t="str">
        <f t="shared" si="1653"/>
        <v/>
      </c>
      <c r="DM249" s="65">
        <f t="shared" si="1654"/>
        <v>2111896</v>
      </c>
      <c r="DN249" s="51" t="str">
        <f t="shared" si="1655"/>
        <v/>
      </c>
      <c r="DO249" s="69" t="str">
        <f t="shared" si="79"/>
        <v/>
      </c>
      <c r="DP249" s="51"/>
      <c r="DQ249" s="51"/>
      <c r="DR249" s="51"/>
      <c r="DS249" s="51"/>
      <c r="DT249" s="51"/>
      <c r="DU249" s="181"/>
    </row>
    <row r="250" spans="1:125" ht="15" x14ac:dyDescent="0.25">
      <c r="A250" s="50">
        <v>2017</v>
      </c>
      <c r="B250" s="51" t="s">
        <v>951</v>
      </c>
      <c r="C250" s="50" t="s">
        <v>952</v>
      </c>
      <c r="D250" s="53" t="s">
        <v>953</v>
      </c>
      <c r="E250" s="50" t="s">
        <v>47</v>
      </c>
      <c r="F250" s="54">
        <v>1378419</v>
      </c>
      <c r="G250" s="54">
        <v>14690959</v>
      </c>
      <c r="H250" s="54">
        <v>2309878</v>
      </c>
      <c r="I250" s="55">
        <v>12816464</v>
      </c>
      <c r="J250" s="50"/>
      <c r="K250" s="50" t="s">
        <v>2032</v>
      </c>
      <c r="L250" s="58" t="s">
        <v>2032</v>
      </c>
      <c r="M250" s="58" t="s">
        <v>2032</v>
      </c>
      <c r="N250" s="58" t="s">
        <v>2032</v>
      </c>
      <c r="O250" s="58" t="s">
        <v>2032</v>
      </c>
      <c r="P250" s="59"/>
      <c r="Q250" s="60">
        <v>0</v>
      </c>
      <c r="R250" s="60">
        <v>6222225</v>
      </c>
      <c r="S250" s="60">
        <v>2384046</v>
      </c>
      <c r="T250" s="60">
        <v>2082275</v>
      </c>
      <c r="U250" s="60">
        <v>2127918</v>
      </c>
      <c r="V250" s="79"/>
      <c r="W250" s="90">
        <f t="shared" si="857"/>
        <v>12816464</v>
      </c>
      <c r="X250" s="101">
        <v>5187635</v>
      </c>
      <c r="Y250" s="50" t="s">
        <v>167</v>
      </c>
      <c r="Z250" s="50"/>
      <c r="AA250" s="51" t="str">
        <f t="shared" si="1618"/>
        <v/>
      </c>
      <c r="AB250" s="68" t="str">
        <f t="shared" si="1619"/>
        <v/>
      </c>
      <c r="AC250" s="68" t="str">
        <f t="shared" si="1620"/>
        <v/>
      </c>
      <c r="AD250" s="68" t="str">
        <f t="shared" si="1621"/>
        <v/>
      </c>
      <c r="AE250" s="68" t="str">
        <f t="shared" si="1622"/>
        <v/>
      </c>
      <c r="AF250" s="68" t="str">
        <f t="shared" si="1623"/>
        <v/>
      </c>
      <c r="AG250" s="67" t="str">
        <f t="shared" si="7"/>
        <v/>
      </c>
      <c r="AH250" s="51"/>
      <c r="AI250" s="51" t="str">
        <f t="shared" si="8"/>
        <v/>
      </c>
      <c r="AJ250" s="68" t="str">
        <f t="shared" si="9"/>
        <v/>
      </c>
      <c r="AK250" s="68" t="str">
        <f t="shared" si="10"/>
        <v/>
      </c>
      <c r="AL250" s="68" t="str">
        <f t="shared" si="11"/>
        <v/>
      </c>
      <c r="AM250" s="68" t="str">
        <f t="shared" si="12"/>
        <v/>
      </c>
      <c r="AN250" s="68" t="str">
        <f t="shared" si="13"/>
        <v/>
      </c>
      <c r="AO250" s="67" t="str">
        <f t="shared" si="14"/>
        <v/>
      </c>
      <c r="AP250" s="51"/>
      <c r="AQ250" s="51" t="str">
        <f t="shared" si="15"/>
        <v/>
      </c>
      <c r="AR250" s="68" t="str">
        <f t="shared" si="16"/>
        <v/>
      </c>
      <c r="AS250" s="68" t="str">
        <f t="shared" si="17"/>
        <v/>
      </c>
      <c r="AT250" s="68" t="str">
        <f t="shared" si="18"/>
        <v/>
      </c>
      <c r="AU250" s="68" t="str">
        <f t="shared" si="19"/>
        <v/>
      </c>
      <c r="AV250" s="68" t="str">
        <f t="shared" si="20"/>
        <v/>
      </c>
      <c r="AW250" s="67" t="str">
        <f t="shared" si="21"/>
        <v/>
      </c>
      <c r="AX250" s="51"/>
      <c r="AY250" s="51" t="str">
        <f t="shared" si="22"/>
        <v/>
      </c>
      <c r="AZ250" s="68" t="str">
        <f t="shared" si="23"/>
        <v/>
      </c>
      <c r="BA250" s="68" t="str">
        <f t="shared" si="24"/>
        <v/>
      </c>
      <c r="BB250" s="68" t="str">
        <f t="shared" si="25"/>
        <v/>
      </c>
      <c r="BC250" s="68" t="str">
        <f t="shared" si="26"/>
        <v/>
      </c>
      <c r="BD250" s="68" t="str">
        <f t="shared" si="27"/>
        <v/>
      </c>
      <c r="BE250" s="68" t="str">
        <f t="shared" si="28"/>
        <v/>
      </c>
      <c r="BF250" s="51"/>
      <c r="BG250" s="69" t="str">
        <f t="shared" si="29"/>
        <v/>
      </c>
      <c r="BH250" s="67" t="str">
        <f t="shared" si="30"/>
        <v/>
      </c>
      <c r="BI250" s="67" t="str">
        <f t="shared" si="31"/>
        <v/>
      </c>
      <c r="BJ250" s="67" t="str">
        <f t="shared" si="32"/>
        <v/>
      </c>
      <c r="BK250" s="67" t="str">
        <f t="shared" si="33"/>
        <v/>
      </c>
      <c r="BL250" s="67" t="str">
        <f t="shared" si="34"/>
        <v/>
      </c>
      <c r="BM250" s="65" t="str">
        <f t="shared" si="35"/>
        <v/>
      </c>
      <c r="BN250" s="51"/>
      <c r="BO250" s="51" t="str">
        <f t="shared" si="1624"/>
        <v/>
      </c>
      <c r="BP250" s="51" t="str">
        <f t="shared" si="1625"/>
        <v/>
      </c>
      <c r="BQ250" s="51" t="str">
        <f t="shared" si="1626"/>
        <v/>
      </c>
      <c r="BR250" s="71">
        <f t="shared" si="1627"/>
        <v>1378419</v>
      </c>
      <c r="BS250" s="69" t="str">
        <f t="shared" si="40"/>
        <v/>
      </c>
      <c r="BT250" s="51"/>
      <c r="BU250" s="68" t="str">
        <f t="shared" si="1628"/>
        <v/>
      </c>
      <c r="BV250" s="68" t="str">
        <f t="shared" si="1629"/>
        <v/>
      </c>
      <c r="BW250" s="68" t="str">
        <f t="shared" si="1630"/>
        <v/>
      </c>
      <c r="BX250" s="65">
        <f t="shared" si="1631"/>
        <v>12816464</v>
      </c>
      <c r="BY250" s="67" t="str">
        <f t="shared" si="44"/>
        <v/>
      </c>
      <c r="BZ250" s="68"/>
      <c r="CA250" s="65" t="str">
        <f t="shared" si="45"/>
        <v/>
      </c>
      <c r="CB250" s="67" t="str">
        <f t="shared" si="46"/>
        <v/>
      </c>
      <c r="CC250" s="67" t="str">
        <f t="shared" si="47"/>
        <v/>
      </c>
      <c r="CD250" s="67">
        <f t="shared" si="48"/>
        <v>5187635</v>
      </c>
      <c r="CE250" s="67" t="str">
        <f t="shared" si="49"/>
        <v/>
      </c>
      <c r="CF250" s="68"/>
      <c r="CG250" s="68" t="str">
        <f t="shared" si="1632"/>
        <v/>
      </c>
      <c r="CH250" s="68" t="str">
        <f t="shared" si="1633"/>
        <v/>
      </c>
      <c r="CI250" s="68" t="str">
        <f t="shared" si="1634"/>
        <v/>
      </c>
      <c r="CJ250" s="65">
        <f t="shared" si="1635"/>
        <v>12816464</v>
      </c>
      <c r="CK250" s="67" t="str">
        <f t="shared" si="54"/>
        <v/>
      </c>
      <c r="CL250" s="68"/>
      <c r="CM250" s="68" t="str">
        <f t="shared" si="1636"/>
        <v/>
      </c>
      <c r="CN250" s="68" t="str">
        <f t="shared" si="1637"/>
        <v/>
      </c>
      <c r="CO250" s="68" t="str">
        <f t="shared" si="1638"/>
        <v/>
      </c>
      <c r="CP250" s="65">
        <f t="shared" si="1639"/>
        <v>0</v>
      </c>
      <c r="CQ250" s="67" t="str">
        <f t="shared" si="59"/>
        <v/>
      </c>
      <c r="CR250" s="68"/>
      <c r="CS250" s="68" t="str">
        <f t="shared" si="1640"/>
        <v/>
      </c>
      <c r="CT250" s="68" t="str">
        <f t="shared" si="1641"/>
        <v/>
      </c>
      <c r="CU250" s="68" t="str">
        <f t="shared" si="1642"/>
        <v/>
      </c>
      <c r="CV250" s="65">
        <f t="shared" si="1643"/>
        <v>6222225</v>
      </c>
      <c r="CW250" s="67" t="str">
        <f t="shared" si="64"/>
        <v/>
      </c>
      <c r="CX250" s="68"/>
      <c r="CY250" s="68" t="str">
        <f t="shared" si="1644"/>
        <v/>
      </c>
      <c r="CZ250" s="68" t="str">
        <f t="shared" si="1645"/>
        <v/>
      </c>
      <c r="DA250" s="68" t="str">
        <f t="shared" si="1646"/>
        <v/>
      </c>
      <c r="DB250" s="65">
        <f t="shared" si="1647"/>
        <v>2384046</v>
      </c>
      <c r="DC250" s="67" t="str">
        <f t="shared" si="69"/>
        <v/>
      </c>
      <c r="DD250" s="68"/>
      <c r="DE250" s="68" t="str">
        <f t="shared" si="1648"/>
        <v/>
      </c>
      <c r="DF250" s="51" t="str">
        <f t="shared" si="1649"/>
        <v/>
      </c>
      <c r="DG250" s="51" t="str">
        <f t="shared" si="1650"/>
        <v/>
      </c>
      <c r="DH250" s="65">
        <f t="shared" si="1651"/>
        <v>2082275</v>
      </c>
      <c r="DI250" s="69" t="str">
        <f t="shared" si="74"/>
        <v/>
      </c>
      <c r="DJ250" s="51"/>
      <c r="DK250" s="51" t="str">
        <f t="shared" si="1652"/>
        <v/>
      </c>
      <c r="DL250" s="51" t="str">
        <f t="shared" si="1653"/>
        <v/>
      </c>
      <c r="DM250" s="51" t="str">
        <f t="shared" si="1654"/>
        <v/>
      </c>
      <c r="DN250" s="65">
        <f t="shared" si="1655"/>
        <v>2127918</v>
      </c>
      <c r="DO250" s="69" t="str">
        <f t="shared" si="79"/>
        <v/>
      </c>
      <c r="DP250" s="51"/>
      <c r="DQ250" s="51"/>
      <c r="DR250" s="51"/>
      <c r="DS250" s="51"/>
      <c r="DT250" s="51"/>
      <c r="DU250" s="181"/>
    </row>
    <row r="251" spans="1:125" ht="15" x14ac:dyDescent="0.25">
      <c r="A251" s="56">
        <v>2018</v>
      </c>
      <c r="B251" s="51" t="s">
        <v>951</v>
      </c>
      <c r="C251" s="50" t="s">
        <v>952</v>
      </c>
      <c r="D251" s="53" t="s">
        <v>953</v>
      </c>
      <c r="E251" s="50" t="s">
        <v>47</v>
      </c>
      <c r="F251" s="89">
        <v>1289584</v>
      </c>
      <c r="G251" s="89">
        <v>13767940</v>
      </c>
      <c r="H251" s="89">
        <v>2279677</v>
      </c>
      <c r="I251" s="90">
        <v>13342345</v>
      </c>
      <c r="J251" s="50"/>
      <c r="K251" s="50" t="s">
        <v>2032</v>
      </c>
      <c r="L251" s="58"/>
      <c r="M251" s="58"/>
      <c r="N251" s="58"/>
      <c r="O251" s="58"/>
      <c r="P251" s="91"/>
      <c r="Q251" s="92">
        <v>23000</v>
      </c>
      <c r="R251" s="92">
        <v>6359274</v>
      </c>
      <c r="S251" s="92">
        <v>4692559</v>
      </c>
      <c r="T251" s="92">
        <v>2267512</v>
      </c>
      <c r="U251" s="92">
        <v>0</v>
      </c>
      <c r="V251" s="94"/>
      <c r="W251" s="90">
        <f t="shared" si="857"/>
        <v>13342345</v>
      </c>
      <c r="X251" s="90">
        <v>4571894</v>
      </c>
      <c r="Y251" s="56" t="s">
        <v>167</v>
      </c>
      <c r="Z251" s="50"/>
      <c r="AA251" s="51"/>
      <c r="AB251" s="68"/>
      <c r="AC251" s="68"/>
      <c r="AD251" s="68"/>
      <c r="AE251" s="68"/>
      <c r="AF251" s="68"/>
      <c r="AG251" s="67" t="str">
        <f t="shared" si="7"/>
        <v/>
      </c>
      <c r="AH251" s="51"/>
      <c r="AI251" s="51" t="str">
        <f t="shared" si="8"/>
        <v/>
      </c>
      <c r="AJ251" s="68" t="str">
        <f t="shared" si="9"/>
        <v/>
      </c>
      <c r="AK251" s="68" t="str">
        <f t="shared" si="10"/>
        <v/>
      </c>
      <c r="AL251" s="68" t="str">
        <f t="shared" si="11"/>
        <v/>
      </c>
      <c r="AM251" s="68" t="str">
        <f t="shared" si="12"/>
        <v/>
      </c>
      <c r="AN251" s="68" t="str">
        <f t="shared" si="13"/>
        <v/>
      </c>
      <c r="AO251" s="67" t="str">
        <f t="shared" si="14"/>
        <v/>
      </c>
      <c r="AP251" s="51"/>
      <c r="AQ251" s="51" t="str">
        <f t="shared" si="15"/>
        <v/>
      </c>
      <c r="AR251" s="68" t="str">
        <f t="shared" si="16"/>
        <v/>
      </c>
      <c r="AS251" s="68" t="str">
        <f t="shared" si="17"/>
        <v/>
      </c>
      <c r="AT251" s="68" t="str">
        <f t="shared" si="18"/>
        <v/>
      </c>
      <c r="AU251" s="68" t="str">
        <f t="shared" si="19"/>
        <v/>
      </c>
      <c r="AV251" s="68" t="str">
        <f t="shared" si="20"/>
        <v/>
      </c>
      <c r="AW251" s="67" t="str">
        <f t="shared" si="21"/>
        <v/>
      </c>
      <c r="AX251" s="51"/>
      <c r="AY251" s="51" t="str">
        <f t="shared" si="22"/>
        <v/>
      </c>
      <c r="AZ251" s="68" t="str">
        <f t="shared" si="23"/>
        <v/>
      </c>
      <c r="BA251" s="68" t="str">
        <f t="shared" si="24"/>
        <v/>
      </c>
      <c r="BB251" s="68" t="str">
        <f t="shared" si="25"/>
        <v/>
      </c>
      <c r="BC251" s="68" t="str">
        <f t="shared" si="26"/>
        <v/>
      </c>
      <c r="BD251" s="68" t="str">
        <f t="shared" si="27"/>
        <v/>
      </c>
      <c r="BE251" s="68" t="str">
        <f t="shared" si="28"/>
        <v/>
      </c>
      <c r="BF251" s="51"/>
      <c r="BG251" s="69" t="str">
        <f t="shared" si="29"/>
        <v/>
      </c>
      <c r="BH251" s="67" t="str">
        <f t="shared" si="30"/>
        <v/>
      </c>
      <c r="BI251" s="67" t="str">
        <f t="shared" si="31"/>
        <v/>
      </c>
      <c r="BJ251" s="67" t="str">
        <f t="shared" si="32"/>
        <v/>
      </c>
      <c r="BK251" s="67" t="str">
        <f t="shared" si="33"/>
        <v/>
      </c>
      <c r="BL251" s="67" t="str">
        <f t="shared" si="34"/>
        <v/>
      </c>
      <c r="BM251" s="65" t="str">
        <f t="shared" si="35"/>
        <v/>
      </c>
      <c r="BN251" s="70"/>
      <c r="BO251" s="70"/>
      <c r="BP251" s="51"/>
      <c r="BQ251" s="51"/>
      <c r="BR251" s="51"/>
      <c r="BS251" s="96">
        <f t="shared" si="40"/>
        <v>1289584</v>
      </c>
      <c r="BT251" s="70"/>
      <c r="BU251" s="65"/>
      <c r="BV251" s="68"/>
      <c r="BW251" s="68"/>
      <c r="BX251" s="68"/>
      <c r="BY251" s="67">
        <f t="shared" si="44"/>
        <v>13342345</v>
      </c>
      <c r="BZ251" s="65"/>
      <c r="CA251" s="65" t="str">
        <f t="shared" si="45"/>
        <v/>
      </c>
      <c r="CB251" s="67" t="str">
        <f t="shared" si="46"/>
        <v/>
      </c>
      <c r="CC251" s="67" t="str">
        <f t="shared" si="47"/>
        <v/>
      </c>
      <c r="CD251" s="67" t="str">
        <f t="shared" si="48"/>
        <v/>
      </c>
      <c r="CE251" s="67">
        <f t="shared" si="49"/>
        <v>4571894</v>
      </c>
      <c r="CF251" s="65"/>
      <c r="CG251" s="65"/>
      <c r="CH251" s="68"/>
      <c r="CI251" s="68"/>
      <c r="CJ251" s="68"/>
      <c r="CK251" s="67">
        <f t="shared" si="54"/>
        <v>13342345</v>
      </c>
      <c r="CL251" s="65"/>
      <c r="CM251" s="65"/>
      <c r="CN251" s="68"/>
      <c r="CO251" s="68"/>
      <c r="CP251" s="68"/>
      <c r="CQ251" s="67">
        <f t="shared" si="59"/>
        <v>23000</v>
      </c>
      <c r="CR251" s="65"/>
      <c r="CS251" s="65"/>
      <c r="CT251" s="68"/>
      <c r="CU251" s="68"/>
      <c r="CV251" s="68"/>
      <c r="CW251" s="67">
        <f t="shared" si="64"/>
        <v>6359274</v>
      </c>
      <c r="CX251" s="65"/>
      <c r="CY251" s="65"/>
      <c r="CZ251" s="68"/>
      <c r="DA251" s="68"/>
      <c r="DB251" s="68"/>
      <c r="DC251" s="67">
        <f t="shared" si="69"/>
        <v>4692559</v>
      </c>
      <c r="DD251" s="65"/>
      <c r="DE251" s="65"/>
      <c r="DF251" s="51"/>
      <c r="DG251" s="51"/>
      <c r="DH251" s="51"/>
      <c r="DI251" s="67">
        <f t="shared" si="74"/>
        <v>2267512</v>
      </c>
      <c r="DJ251" s="70"/>
      <c r="DK251" s="70"/>
      <c r="DL251" s="51"/>
      <c r="DM251" s="51"/>
      <c r="DN251" s="51"/>
      <c r="DO251" s="67">
        <f t="shared" si="79"/>
        <v>23000</v>
      </c>
      <c r="DP251" s="51"/>
      <c r="DQ251" s="51"/>
      <c r="DR251" s="51"/>
      <c r="DS251" s="51"/>
      <c r="DT251" s="51"/>
      <c r="DU251" s="181"/>
    </row>
    <row r="252" spans="1:125" ht="15" x14ac:dyDescent="0.25">
      <c r="A252" s="50"/>
      <c r="B252" s="51"/>
      <c r="C252" s="50"/>
      <c r="D252" s="53"/>
      <c r="E252" s="50"/>
      <c r="F252" s="54"/>
      <c r="G252" s="54"/>
      <c r="H252" s="54"/>
      <c r="I252" s="55"/>
      <c r="J252" s="50"/>
      <c r="K252" s="50" t="s">
        <v>2032</v>
      </c>
      <c r="L252" s="58"/>
      <c r="M252" s="58"/>
      <c r="N252" s="58"/>
      <c r="O252" s="58"/>
      <c r="P252" s="59"/>
      <c r="Q252" s="60"/>
      <c r="R252" s="60"/>
      <c r="S252" s="60"/>
      <c r="T252" s="60"/>
      <c r="U252" s="60"/>
      <c r="V252" s="79"/>
      <c r="W252" s="90">
        <f t="shared" si="857"/>
        <v>0</v>
      </c>
      <c r="X252" s="101"/>
      <c r="Y252" s="50"/>
      <c r="Z252" s="50"/>
      <c r="AA252" s="51"/>
      <c r="AB252" s="68"/>
      <c r="AC252" s="68"/>
      <c r="AD252" s="68"/>
      <c r="AE252" s="68"/>
      <c r="AF252" s="68"/>
      <c r="AG252" s="67" t="str">
        <f t="shared" si="7"/>
        <v/>
      </c>
      <c r="AH252" s="51"/>
      <c r="AI252" s="51" t="str">
        <f t="shared" si="8"/>
        <v/>
      </c>
      <c r="AJ252" s="68" t="str">
        <f t="shared" si="9"/>
        <v/>
      </c>
      <c r="AK252" s="68" t="str">
        <f t="shared" si="10"/>
        <v/>
      </c>
      <c r="AL252" s="68" t="str">
        <f t="shared" si="11"/>
        <v/>
      </c>
      <c r="AM252" s="68" t="str">
        <f t="shared" si="12"/>
        <v/>
      </c>
      <c r="AN252" s="68" t="str">
        <f t="shared" si="13"/>
        <v/>
      </c>
      <c r="AO252" s="67" t="str">
        <f t="shared" si="14"/>
        <v/>
      </c>
      <c r="AP252" s="51"/>
      <c r="AQ252" s="51" t="str">
        <f t="shared" si="15"/>
        <v/>
      </c>
      <c r="AR252" s="68" t="str">
        <f t="shared" si="16"/>
        <v/>
      </c>
      <c r="AS252" s="68" t="str">
        <f t="shared" si="17"/>
        <v/>
      </c>
      <c r="AT252" s="68" t="str">
        <f t="shared" si="18"/>
        <v/>
      </c>
      <c r="AU252" s="68" t="str">
        <f t="shared" si="19"/>
        <v/>
      </c>
      <c r="AV252" s="68" t="str">
        <f t="shared" si="20"/>
        <v/>
      </c>
      <c r="AW252" s="67" t="str">
        <f t="shared" si="21"/>
        <v/>
      </c>
      <c r="AX252" s="51"/>
      <c r="AY252" s="51" t="str">
        <f t="shared" si="22"/>
        <v/>
      </c>
      <c r="AZ252" s="68" t="str">
        <f t="shared" si="23"/>
        <v/>
      </c>
      <c r="BA252" s="68" t="str">
        <f t="shared" si="24"/>
        <v/>
      </c>
      <c r="BB252" s="68" t="str">
        <f t="shared" si="25"/>
        <v/>
      </c>
      <c r="BC252" s="68" t="str">
        <f t="shared" si="26"/>
        <v/>
      </c>
      <c r="BD252" s="68" t="str">
        <f t="shared" si="27"/>
        <v/>
      </c>
      <c r="BE252" s="68" t="str">
        <f t="shared" si="28"/>
        <v/>
      </c>
      <c r="BF252" s="51"/>
      <c r="BG252" s="69" t="str">
        <f t="shared" si="29"/>
        <v/>
      </c>
      <c r="BH252" s="67" t="str">
        <f t="shared" si="30"/>
        <v/>
      </c>
      <c r="BI252" s="67" t="str">
        <f t="shared" si="31"/>
        <v/>
      </c>
      <c r="BJ252" s="67" t="str">
        <f t="shared" si="32"/>
        <v/>
      </c>
      <c r="BK252" s="67" t="str">
        <f t="shared" si="33"/>
        <v/>
      </c>
      <c r="BL252" s="67" t="str">
        <f t="shared" si="34"/>
        <v/>
      </c>
      <c r="BM252" s="65" t="str">
        <f t="shared" si="35"/>
        <v/>
      </c>
      <c r="BN252" s="70"/>
      <c r="BO252" s="70"/>
      <c r="BP252" s="51"/>
      <c r="BQ252" s="51"/>
      <c r="BR252" s="51"/>
      <c r="BS252" s="69" t="str">
        <f t="shared" si="40"/>
        <v/>
      </c>
      <c r="BT252" s="70"/>
      <c r="BU252" s="65"/>
      <c r="BV252" s="68"/>
      <c r="BW252" s="68"/>
      <c r="BX252" s="68"/>
      <c r="BY252" s="67" t="str">
        <f t="shared" si="44"/>
        <v/>
      </c>
      <c r="BZ252" s="65"/>
      <c r="CA252" s="65" t="str">
        <f t="shared" si="45"/>
        <v/>
      </c>
      <c r="CB252" s="67" t="str">
        <f t="shared" si="46"/>
        <v/>
      </c>
      <c r="CC252" s="67" t="str">
        <f t="shared" si="47"/>
        <v/>
      </c>
      <c r="CD252" s="67" t="str">
        <f t="shared" si="48"/>
        <v/>
      </c>
      <c r="CE252" s="67" t="str">
        <f t="shared" si="49"/>
        <v/>
      </c>
      <c r="CF252" s="65"/>
      <c r="CG252" s="65"/>
      <c r="CH252" s="68"/>
      <c r="CI252" s="68"/>
      <c r="CJ252" s="68"/>
      <c r="CK252" s="67" t="str">
        <f t="shared" si="54"/>
        <v/>
      </c>
      <c r="CL252" s="65"/>
      <c r="CM252" s="65"/>
      <c r="CN252" s="68"/>
      <c r="CO252" s="68"/>
      <c r="CP252" s="68"/>
      <c r="CQ252" s="67" t="str">
        <f t="shared" si="59"/>
        <v/>
      </c>
      <c r="CR252" s="65"/>
      <c r="CS252" s="65"/>
      <c r="CT252" s="68"/>
      <c r="CU252" s="68"/>
      <c r="CV252" s="68"/>
      <c r="CW252" s="67" t="str">
        <f t="shared" si="64"/>
        <v/>
      </c>
      <c r="CX252" s="65"/>
      <c r="CY252" s="65"/>
      <c r="CZ252" s="68"/>
      <c r="DA252" s="68"/>
      <c r="DB252" s="68"/>
      <c r="DC252" s="67" t="str">
        <f t="shared" si="69"/>
        <v/>
      </c>
      <c r="DD252" s="65"/>
      <c r="DE252" s="65"/>
      <c r="DF252" s="51"/>
      <c r="DG252" s="51"/>
      <c r="DH252" s="51"/>
      <c r="DI252" s="69" t="str">
        <f t="shared" si="74"/>
        <v/>
      </c>
      <c r="DJ252" s="70"/>
      <c r="DK252" s="70"/>
      <c r="DL252" s="51"/>
      <c r="DM252" s="51"/>
      <c r="DN252" s="51"/>
      <c r="DO252" s="69" t="str">
        <f t="shared" si="79"/>
        <v/>
      </c>
      <c r="DP252" s="51"/>
      <c r="DQ252" s="51"/>
      <c r="DR252" s="51"/>
      <c r="DS252" s="51"/>
      <c r="DT252" s="51"/>
      <c r="DU252" s="181"/>
    </row>
    <row r="253" spans="1:125" ht="15" x14ac:dyDescent="0.25">
      <c r="A253" s="50">
        <v>2014</v>
      </c>
      <c r="B253" s="51" t="s">
        <v>983</v>
      </c>
      <c r="C253" s="50" t="s">
        <v>984</v>
      </c>
      <c r="D253" s="53" t="s">
        <v>985</v>
      </c>
      <c r="E253" s="50" t="s">
        <v>111</v>
      </c>
      <c r="F253" s="54">
        <v>1744068</v>
      </c>
      <c r="G253" s="54">
        <v>8610986</v>
      </c>
      <c r="H253" s="54">
        <v>1917999</v>
      </c>
      <c r="I253" s="55">
        <v>8565527</v>
      </c>
      <c r="J253" s="50"/>
      <c r="K253" s="50" t="s">
        <v>2032</v>
      </c>
      <c r="L253" s="58" t="s">
        <v>2032</v>
      </c>
      <c r="M253" s="58" t="s">
        <v>2032</v>
      </c>
      <c r="N253" s="58" t="s">
        <v>2032</v>
      </c>
      <c r="O253" s="58" t="s">
        <v>2032</v>
      </c>
      <c r="P253" s="59"/>
      <c r="Q253" s="60">
        <v>2688723</v>
      </c>
      <c r="R253" s="60">
        <v>1157461</v>
      </c>
      <c r="S253" s="60">
        <v>1580480</v>
      </c>
      <c r="T253" s="60">
        <v>2239705</v>
      </c>
      <c r="U253" s="60">
        <v>899158</v>
      </c>
      <c r="V253" s="79"/>
      <c r="W253" s="90">
        <f t="shared" si="857"/>
        <v>8565527</v>
      </c>
      <c r="X253" s="101">
        <v>727294</v>
      </c>
      <c r="Y253" s="50" t="s">
        <v>167</v>
      </c>
      <c r="Z253" s="50" t="s">
        <v>985</v>
      </c>
      <c r="AA253" s="51" t="str">
        <f t="shared" ref="AA253:AA256" si="1656">IF(A253 =2014,IF(Y253 ="",F253,""),"")</f>
        <v/>
      </c>
      <c r="AB253" s="68" t="str">
        <f t="shared" ref="AB253:AB256" si="1657">IF(A253 =2014,IF(Y253 ="",I253,""),"")</f>
        <v/>
      </c>
      <c r="AC253" s="68" t="str">
        <f t="shared" ref="AC253:AC256" si="1658">IF(A253 =2014,IF(Y253 ="",Q253,""),"")</f>
        <v/>
      </c>
      <c r="AD253" s="68" t="str">
        <f t="shared" ref="AD253:AD256" si="1659">IF(A253 =2014,IF(Y253 ="",R253,""),"")</f>
        <v/>
      </c>
      <c r="AE253" s="68" t="str">
        <f t="shared" ref="AE253:AE256" si="1660">IF(A253 =2014,IF(Y253 ="",S253,""),"")</f>
        <v/>
      </c>
      <c r="AF253" s="68" t="str">
        <f t="shared" ref="AF253:AF256" si="1661">IF(A253 =2014,IF(Y253 ="",T253+U253,""),"")</f>
        <v/>
      </c>
      <c r="AG253" s="67" t="str">
        <f t="shared" si="7"/>
        <v/>
      </c>
      <c r="AH253" s="51"/>
      <c r="AI253" s="51" t="str">
        <f t="shared" si="8"/>
        <v/>
      </c>
      <c r="AJ253" s="68" t="str">
        <f t="shared" si="9"/>
        <v/>
      </c>
      <c r="AK253" s="68" t="str">
        <f t="shared" si="10"/>
        <v/>
      </c>
      <c r="AL253" s="68" t="str">
        <f t="shared" si="11"/>
        <v/>
      </c>
      <c r="AM253" s="68" t="str">
        <f t="shared" si="12"/>
        <v/>
      </c>
      <c r="AN253" s="68" t="str">
        <f t="shared" si="13"/>
        <v/>
      </c>
      <c r="AO253" s="67" t="str">
        <f t="shared" si="14"/>
        <v/>
      </c>
      <c r="AP253" s="51"/>
      <c r="AQ253" s="51" t="str">
        <f t="shared" si="15"/>
        <v/>
      </c>
      <c r="AR253" s="68" t="str">
        <f t="shared" si="16"/>
        <v/>
      </c>
      <c r="AS253" s="68" t="str">
        <f t="shared" si="17"/>
        <v/>
      </c>
      <c r="AT253" s="68" t="str">
        <f t="shared" si="18"/>
        <v/>
      </c>
      <c r="AU253" s="68" t="str">
        <f t="shared" si="19"/>
        <v/>
      </c>
      <c r="AV253" s="68" t="str">
        <f t="shared" si="20"/>
        <v/>
      </c>
      <c r="AW253" s="67" t="str">
        <f t="shared" si="21"/>
        <v/>
      </c>
      <c r="AX253" s="51"/>
      <c r="AY253" s="51" t="str">
        <f t="shared" si="22"/>
        <v/>
      </c>
      <c r="AZ253" s="68" t="str">
        <f t="shared" si="23"/>
        <v/>
      </c>
      <c r="BA253" s="68" t="str">
        <f t="shared" si="24"/>
        <v/>
      </c>
      <c r="BB253" s="68" t="str">
        <f t="shared" si="25"/>
        <v/>
      </c>
      <c r="BC253" s="68" t="str">
        <f t="shared" si="26"/>
        <v/>
      </c>
      <c r="BD253" s="68" t="str">
        <f t="shared" si="27"/>
        <v/>
      </c>
      <c r="BE253" s="68" t="str">
        <f t="shared" si="28"/>
        <v/>
      </c>
      <c r="BF253" s="51"/>
      <c r="BG253" s="69" t="str">
        <f t="shared" si="29"/>
        <v/>
      </c>
      <c r="BH253" s="67" t="str">
        <f t="shared" si="30"/>
        <v/>
      </c>
      <c r="BI253" s="67" t="str">
        <f t="shared" si="31"/>
        <v/>
      </c>
      <c r="BJ253" s="67" t="str">
        <f t="shared" si="32"/>
        <v/>
      </c>
      <c r="BK253" s="67" t="str">
        <f t="shared" si="33"/>
        <v/>
      </c>
      <c r="BL253" s="67" t="str">
        <f t="shared" si="34"/>
        <v/>
      </c>
      <c r="BM253" s="65" t="str">
        <f t="shared" si="35"/>
        <v/>
      </c>
      <c r="BN253" s="70"/>
      <c r="BO253" s="71">
        <f t="shared" ref="BO253:BO256" si="1662">IF(A253 =2014,F253,"")</f>
        <v>1744068</v>
      </c>
      <c r="BP253" s="51" t="str">
        <f t="shared" ref="BP253:BP256" si="1663">IF(A253 =2015,F253,"")</f>
        <v/>
      </c>
      <c r="BQ253" s="51" t="str">
        <f t="shared" ref="BQ253:BQ256" si="1664">IF(A253 =2016,F253,"")</f>
        <v/>
      </c>
      <c r="BR253" s="51" t="str">
        <f t="shared" ref="BR253:BR256" si="1665">IF(A253 =2017,F253,"")</f>
        <v/>
      </c>
      <c r="BS253" s="69" t="str">
        <f t="shared" si="40"/>
        <v/>
      </c>
      <c r="BT253" s="70"/>
      <c r="BU253" s="65">
        <f t="shared" ref="BU253:BU256" si="1666">IF(A253 =2014,I253,"")</f>
        <v>8565527</v>
      </c>
      <c r="BV253" s="68" t="str">
        <f t="shared" ref="BV253:BV256" si="1667">IF(A253 =2015,I253,"")</f>
        <v/>
      </c>
      <c r="BW253" s="68" t="str">
        <f t="shared" ref="BW253:BW256" si="1668">IF(A253 =2016,I253,"")</f>
        <v/>
      </c>
      <c r="BX253" s="68" t="str">
        <f t="shared" ref="BX253:BX256" si="1669">IF(A253 =2017,I253,"")</f>
        <v/>
      </c>
      <c r="BY253" s="67" t="str">
        <f t="shared" si="44"/>
        <v/>
      </c>
      <c r="BZ253" s="65"/>
      <c r="CA253" s="65">
        <f t="shared" si="45"/>
        <v>727294</v>
      </c>
      <c r="CB253" s="67" t="str">
        <f t="shared" si="46"/>
        <v/>
      </c>
      <c r="CC253" s="67" t="str">
        <f t="shared" si="47"/>
        <v/>
      </c>
      <c r="CD253" s="67" t="str">
        <f t="shared" si="48"/>
        <v/>
      </c>
      <c r="CE253" s="67" t="str">
        <f t="shared" si="49"/>
        <v/>
      </c>
      <c r="CF253" s="65"/>
      <c r="CG253" s="65">
        <f t="shared" ref="CG253:CG256" si="1670">IF(A253 =2014,Q253+R253+S253+T253+U253,"")</f>
        <v>8565527</v>
      </c>
      <c r="CH253" s="68" t="str">
        <f t="shared" ref="CH253:CH256" si="1671">IF(A253 =2015,Q253+R253+S253+T253+U253,"")</f>
        <v/>
      </c>
      <c r="CI253" s="68" t="str">
        <f t="shared" ref="CI253:CI256" si="1672">IF(A253 =2016,Q253+R253+S253+T253+U253,"")</f>
        <v/>
      </c>
      <c r="CJ253" s="68" t="str">
        <f t="shared" ref="CJ253:CJ256" si="1673">IF(A253 =2017,Q253+R253+S253+T253+U253,"")</f>
        <v/>
      </c>
      <c r="CK253" s="67" t="str">
        <f t="shared" si="54"/>
        <v/>
      </c>
      <c r="CL253" s="65"/>
      <c r="CM253" s="65">
        <f t="shared" ref="CM253:CM256" si="1674">IF(A253 =2014,Q253,"")</f>
        <v>2688723</v>
      </c>
      <c r="CN253" s="68" t="str">
        <f t="shared" ref="CN253:CN256" si="1675">IF(A253 =2015,Q253,"")</f>
        <v/>
      </c>
      <c r="CO253" s="68" t="str">
        <f t="shared" ref="CO253:CO256" si="1676">IF(A253 =2016,Q253,"")</f>
        <v/>
      </c>
      <c r="CP253" s="68" t="str">
        <f t="shared" ref="CP253:CP256" si="1677">IF(A253 =2017,Q253,"")</f>
        <v/>
      </c>
      <c r="CQ253" s="67" t="str">
        <f t="shared" si="59"/>
        <v/>
      </c>
      <c r="CR253" s="65"/>
      <c r="CS253" s="65">
        <f t="shared" ref="CS253:CS256" si="1678">IF(A253 =2014,R253,"")</f>
        <v>1157461</v>
      </c>
      <c r="CT253" s="68" t="str">
        <f t="shared" ref="CT253:CT256" si="1679">IF(A253 =2015,R253,"")</f>
        <v/>
      </c>
      <c r="CU253" s="68" t="str">
        <f t="shared" ref="CU253:CU256" si="1680">IF(A253 =2016,R253,"")</f>
        <v/>
      </c>
      <c r="CV253" s="68" t="str">
        <f t="shared" ref="CV253:CV256" si="1681">IF(A253 =2017,R253,"")</f>
        <v/>
      </c>
      <c r="CW253" s="67" t="str">
        <f t="shared" si="64"/>
        <v/>
      </c>
      <c r="CX253" s="65"/>
      <c r="CY253" s="65">
        <f t="shared" ref="CY253:CY256" si="1682">IF(A253 =2014,S253,"")</f>
        <v>1580480</v>
      </c>
      <c r="CZ253" s="68" t="str">
        <f t="shared" ref="CZ253:CZ256" si="1683">IF(A253 =2015,S253,"")</f>
        <v/>
      </c>
      <c r="DA253" s="68" t="str">
        <f t="shared" ref="DA253:DA256" si="1684">IF(A253 =2016,S253,"")</f>
        <v/>
      </c>
      <c r="DB253" s="68" t="str">
        <f t="shared" ref="DB253:DB256" si="1685">IF(A253 =2017,S253,"")</f>
        <v/>
      </c>
      <c r="DC253" s="67" t="str">
        <f t="shared" si="69"/>
        <v/>
      </c>
      <c r="DD253" s="65"/>
      <c r="DE253" s="65">
        <f t="shared" ref="DE253:DE256" si="1686">IF(A253 =2014,T253,"")</f>
        <v>2239705</v>
      </c>
      <c r="DF253" s="51" t="str">
        <f t="shared" ref="DF253:DF256" si="1687">IF(A253 =2015,T253,"")</f>
        <v/>
      </c>
      <c r="DG253" s="51" t="str">
        <f t="shared" ref="DG253:DG256" si="1688">IF(A253 =2016,T253,"")</f>
        <v/>
      </c>
      <c r="DH253" s="51" t="str">
        <f t="shared" ref="DH253:DH256" si="1689">IF(A253 =2017,T253,"")</f>
        <v/>
      </c>
      <c r="DI253" s="69" t="str">
        <f t="shared" si="74"/>
        <v/>
      </c>
      <c r="DJ253" s="70"/>
      <c r="DK253" s="65">
        <f t="shared" ref="DK253:DK256" si="1690">IF(A253 =2014,U253,"")</f>
        <v>899158</v>
      </c>
      <c r="DL253" s="51" t="str">
        <f t="shared" ref="DL253:DL256" si="1691">IF(A253 =2015,U253,"")</f>
        <v/>
      </c>
      <c r="DM253" s="51" t="str">
        <f t="shared" ref="DM253:DM256" si="1692">IF(A253 =2016,U253,"")</f>
        <v/>
      </c>
      <c r="DN253" s="51" t="str">
        <f t="shared" ref="DN253:DN256" si="1693">IF(A253 =2017,U253,"")</f>
        <v/>
      </c>
      <c r="DO253" s="69" t="str">
        <f t="shared" si="79"/>
        <v/>
      </c>
      <c r="DP253" s="51"/>
      <c r="DQ253" s="51"/>
      <c r="DR253" s="51"/>
      <c r="DS253" s="51"/>
      <c r="DT253" s="51"/>
      <c r="DU253" s="181"/>
    </row>
    <row r="254" spans="1:125" ht="15" x14ac:dyDescent="0.25">
      <c r="A254" s="50">
        <v>2015</v>
      </c>
      <c r="B254" s="51" t="s">
        <v>983</v>
      </c>
      <c r="C254" s="50" t="s">
        <v>984</v>
      </c>
      <c r="D254" s="53" t="s">
        <v>985</v>
      </c>
      <c r="E254" s="50" t="s">
        <v>111</v>
      </c>
      <c r="F254" s="54">
        <v>1718155</v>
      </c>
      <c r="G254" s="54">
        <v>8900320</v>
      </c>
      <c r="H254" s="54">
        <v>1825808</v>
      </c>
      <c r="I254" s="55">
        <v>8380874</v>
      </c>
      <c r="J254" s="50"/>
      <c r="K254" s="50" t="s">
        <v>2032</v>
      </c>
      <c r="L254" s="58" t="s">
        <v>2032</v>
      </c>
      <c r="M254" s="58" t="s">
        <v>2032</v>
      </c>
      <c r="N254" s="58" t="s">
        <v>2032</v>
      </c>
      <c r="O254" s="58" t="s">
        <v>2032</v>
      </c>
      <c r="P254" s="59"/>
      <c r="Q254" s="60">
        <v>1420687</v>
      </c>
      <c r="R254" s="60">
        <v>2130159</v>
      </c>
      <c r="S254" s="60">
        <v>1695827</v>
      </c>
      <c r="T254" s="60">
        <v>2647267</v>
      </c>
      <c r="U254" s="60">
        <v>486934</v>
      </c>
      <c r="V254" s="79"/>
      <c r="W254" s="90">
        <f t="shared" si="857"/>
        <v>8380874</v>
      </c>
      <c r="X254" s="101">
        <v>984873</v>
      </c>
      <c r="Y254" s="50" t="s">
        <v>167</v>
      </c>
      <c r="Z254" s="50"/>
      <c r="AA254" s="51" t="str">
        <f t="shared" si="1656"/>
        <v/>
      </c>
      <c r="AB254" s="68" t="str">
        <f t="shared" si="1657"/>
        <v/>
      </c>
      <c r="AC254" s="68" t="str">
        <f t="shared" si="1658"/>
        <v/>
      </c>
      <c r="AD254" s="68" t="str">
        <f t="shared" si="1659"/>
        <v/>
      </c>
      <c r="AE254" s="68" t="str">
        <f t="shared" si="1660"/>
        <v/>
      </c>
      <c r="AF254" s="68" t="str">
        <f t="shared" si="1661"/>
        <v/>
      </c>
      <c r="AG254" s="67" t="str">
        <f t="shared" si="7"/>
        <v/>
      </c>
      <c r="AH254" s="51"/>
      <c r="AI254" s="51" t="str">
        <f t="shared" si="8"/>
        <v/>
      </c>
      <c r="AJ254" s="68" t="str">
        <f t="shared" si="9"/>
        <v/>
      </c>
      <c r="AK254" s="68" t="str">
        <f t="shared" si="10"/>
        <v/>
      </c>
      <c r="AL254" s="68" t="str">
        <f t="shared" si="11"/>
        <v/>
      </c>
      <c r="AM254" s="68" t="str">
        <f t="shared" si="12"/>
        <v/>
      </c>
      <c r="AN254" s="68" t="str">
        <f t="shared" si="13"/>
        <v/>
      </c>
      <c r="AO254" s="67" t="str">
        <f t="shared" si="14"/>
        <v/>
      </c>
      <c r="AP254" s="51"/>
      <c r="AQ254" s="51" t="str">
        <f t="shared" si="15"/>
        <v/>
      </c>
      <c r="AR254" s="68" t="str">
        <f t="shared" si="16"/>
        <v/>
      </c>
      <c r="AS254" s="68" t="str">
        <f t="shared" si="17"/>
        <v/>
      </c>
      <c r="AT254" s="68" t="str">
        <f t="shared" si="18"/>
        <v/>
      </c>
      <c r="AU254" s="68" t="str">
        <f t="shared" si="19"/>
        <v/>
      </c>
      <c r="AV254" s="68" t="str">
        <f t="shared" si="20"/>
        <v/>
      </c>
      <c r="AW254" s="67" t="str">
        <f t="shared" si="21"/>
        <v/>
      </c>
      <c r="AX254" s="51"/>
      <c r="AY254" s="51" t="str">
        <f t="shared" si="22"/>
        <v/>
      </c>
      <c r="AZ254" s="68" t="str">
        <f t="shared" si="23"/>
        <v/>
      </c>
      <c r="BA254" s="68" t="str">
        <f t="shared" si="24"/>
        <v/>
      </c>
      <c r="BB254" s="68" t="str">
        <f t="shared" si="25"/>
        <v/>
      </c>
      <c r="BC254" s="68" t="str">
        <f t="shared" si="26"/>
        <v/>
      </c>
      <c r="BD254" s="68" t="str">
        <f t="shared" si="27"/>
        <v/>
      </c>
      <c r="BE254" s="68" t="str">
        <f t="shared" si="28"/>
        <v/>
      </c>
      <c r="BF254" s="51"/>
      <c r="BG254" s="69" t="str">
        <f t="shared" si="29"/>
        <v/>
      </c>
      <c r="BH254" s="67" t="str">
        <f t="shared" si="30"/>
        <v/>
      </c>
      <c r="BI254" s="67" t="str">
        <f t="shared" si="31"/>
        <v/>
      </c>
      <c r="BJ254" s="67" t="str">
        <f t="shared" si="32"/>
        <v/>
      </c>
      <c r="BK254" s="67" t="str">
        <f t="shared" si="33"/>
        <v/>
      </c>
      <c r="BL254" s="67" t="str">
        <f t="shared" si="34"/>
        <v/>
      </c>
      <c r="BM254" s="65" t="str">
        <f t="shared" si="35"/>
        <v/>
      </c>
      <c r="BN254" s="51"/>
      <c r="BO254" s="51" t="str">
        <f t="shared" si="1662"/>
        <v/>
      </c>
      <c r="BP254" s="71">
        <f t="shared" si="1663"/>
        <v>1718155</v>
      </c>
      <c r="BQ254" s="51" t="str">
        <f t="shared" si="1664"/>
        <v/>
      </c>
      <c r="BR254" s="51" t="str">
        <f t="shared" si="1665"/>
        <v/>
      </c>
      <c r="BS254" s="69" t="str">
        <f t="shared" si="40"/>
        <v/>
      </c>
      <c r="BT254" s="51"/>
      <c r="BU254" s="68" t="str">
        <f t="shared" si="1666"/>
        <v/>
      </c>
      <c r="BV254" s="65">
        <f t="shared" si="1667"/>
        <v>8380874</v>
      </c>
      <c r="BW254" s="68" t="str">
        <f t="shared" si="1668"/>
        <v/>
      </c>
      <c r="BX254" s="68" t="str">
        <f t="shared" si="1669"/>
        <v/>
      </c>
      <c r="BY254" s="67" t="str">
        <f t="shared" si="44"/>
        <v/>
      </c>
      <c r="BZ254" s="68"/>
      <c r="CA254" s="65" t="str">
        <f t="shared" si="45"/>
        <v/>
      </c>
      <c r="CB254" s="67">
        <f t="shared" si="46"/>
        <v>984873</v>
      </c>
      <c r="CC254" s="67" t="str">
        <f t="shared" si="47"/>
        <v/>
      </c>
      <c r="CD254" s="67" t="str">
        <f t="shared" si="48"/>
        <v/>
      </c>
      <c r="CE254" s="67" t="str">
        <f t="shared" si="49"/>
        <v/>
      </c>
      <c r="CF254" s="68"/>
      <c r="CG254" s="68" t="str">
        <f t="shared" si="1670"/>
        <v/>
      </c>
      <c r="CH254" s="65">
        <f t="shared" si="1671"/>
        <v>8380874</v>
      </c>
      <c r="CI254" s="68" t="str">
        <f t="shared" si="1672"/>
        <v/>
      </c>
      <c r="CJ254" s="68" t="str">
        <f t="shared" si="1673"/>
        <v/>
      </c>
      <c r="CK254" s="67" t="str">
        <f t="shared" si="54"/>
        <v/>
      </c>
      <c r="CL254" s="68"/>
      <c r="CM254" s="68" t="str">
        <f t="shared" si="1674"/>
        <v/>
      </c>
      <c r="CN254" s="65">
        <f t="shared" si="1675"/>
        <v>1420687</v>
      </c>
      <c r="CO254" s="68" t="str">
        <f t="shared" si="1676"/>
        <v/>
      </c>
      <c r="CP254" s="68" t="str">
        <f t="shared" si="1677"/>
        <v/>
      </c>
      <c r="CQ254" s="67" t="str">
        <f t="shared" si="59"/>
        <v/>
      </c>
      <c r="CR254" s="68"/>
      <c r="CS254" s="68" t="str">
        <f t="shared" si="1678"/>
        <v/>
      </c>
      <c r="CT254" s="65">
        <f t="shared" si="1679"/>
        <v>2130159</v>
      </c>
      <c r="CU254" s="68" t="str">
        <f t="shared" si="1680"/>
        <v/>
      </c>
      <c r="CV254" s="68" t="str">
        <f t="shared" si="1681"/>
        <v/>
      </c>
      <c r="CW254" s="67" t="str">
        <f t="shared" si="64"/>
        <v/>
      </c>
      <c r="CX254" s="68"/>
      <c r="CY254" s="68" t="str">
        <f t="shared" si="1682"/>
        <v/>
      </c>
      <c r="CZ254" s="65">
        <f t="shared" si="1683"/>
        <v>1695827</v>
      </c>
      <c r="DA254" s="68" t="str">
        <f t="shared" si="1684"/>
        <v/>
      </c>
      <c r="DB254" s="68" t="str">
        <f t="shared" si="1685"/>
        <v/>
      </c>
      <c r="DC254" s="67" t="str">
        <f t="shared" si="69"/>
        <v/>
      </c>
      <c r="DD254" s="68"/>
      <c r="DE254" s="68" t="str">
        <f t="shared" si="1686"/>
        <v/>
      </c>
      <c r="DF254" s="65">
        <f t="shared" si="1687"/>
        <v>2647267</v>
      </c>
      <c r="DG254" s="51" t="str">
        <f t="shared" si="1688"/>
        <v/>
      </c>
      <c r="DH254" s="51" t="str">
        <f t="shared" si="1689"/>
        <v/>
      </c>
      <c r="DI254" s="69" t="str">
        <f t="shared" si="74"/>
        <v/>
      </c>
      <c r="DJ254" s="51"/>
      <c r="DK254" s="51" t="str">
        <f t="shared" si="1690"/>
        <v/>
      </c>
      <c r="DL254" s="65">
        <f t="shared" si="1691"/>
        <v>486934</v>
      </c>
      <c r="DM254" s="51" t="str">
        <f t="shared" si="1692"/>
        <v/>
      </c>
      <c r="DN254" s="51" t="str">
        <f t="shared" si="1693"/>
        <v/>
      </c>
      <c r="DO254" s="69" t="str">
        <f t="shared" si="79"/>
        <v/>
      </c>
      <c r="DP254" s="51"/>
      <c r="DQ254" s="51"/>
      <c r="DR254" s="51"/>
      <c r="DS254" s="51"/>
      <c r="DT254" s="51"/>
      <c r="DU254" s="181"/>
    </row>
    <row r="255" spans="1:125" ht="15" x14ac:dyDescent="0.25">
      <c r="A255" s="50">
        <v>2016</v>
      </c>
      <c r="B255" s="51" t="s">
        <v>983</v>
      </c>
      <c r="C255" s="50" t="s">
        <v>984</v>
      </c>
      <c r="D255" s="53" t="s">
        <v>985</v>
      </c>
      <c r="E255" s="50" t="s">
        <v>111</v>
      </c>
      <c r="F255" s="54">
        <v>1584394</v>
      </c>
      <c r="G255" s="54">
        <v>9152132</v>
      </c>
      <c r="H255" s="54">
        <v>1889910</v>
      </c>
      <c r="I255" s="55">
        <v>9049154</v>
      </c>
      <c r="J255" s="50"/>
      <c r="K255" s="50" t="s">
        <v>2032</v>
      </c>
      <c r="L255" s="58" t="s">
        <v>2032</v>
      </c>
      <c r="M255" s="58" t="s">
        <v>2032</v>
      </c>
      <c r="N255" s="58" t="s">
        <v>2032</v>
      </c>
      <c r="O255" s="58" t="s">
        <v>2032</v>
      </c>
      <c r="P255" s="59"/>
      <c r="Q255" s="60">
        <v>891782</v>
      </c>
      <c r="R255" s="60">
        <v>1490365</v>
      </c>
      <c r="S255" s="60">
        <v>1418655</v>
      </c>
      <c r="T255" s="60">
        <v>3934313</v>
      </c>
      <c r="U255" s="60">
        <v>1314039</v>
      </c>
      <c r="V255" s="79"/>
      <c r="W255" s="90">
        <f t="shared" si="857"/>
        <v>9049154</v>
      </c>
      <c r="X255" s="101">
        <v>1507700</v>
      </c>
      <c r="Y255" s="50" t="s">
        <v>167</v>
      </c>
      <c r="Z255" s="50"/>
      <c r="AA255" s="51" t="str">
        <f t="shared" si="1656"/>
        <v/>
      </c>
      <c r="AB255" s="68" t="str">
        <f t="shared" si="1657"/>
        <v/>
      </c>
      <c r="AC255" s="68" t="str">
        <f t="shared" si="1658"/>
        <v/>
      </c>
      <c r="AD255" s="68" t="str">
        <f t="shared" si="1659"/>
        <v/>
      </c>
      <c r="AE255" s="68" t="str">
        <f t="shared" si="1660"/>
        <v/>
      </c>
      <c r="AF255" s="68" t="str">
        <f t="shared" si="1661"/>
        <v/>
      </c>
      <c r="AG255" s="67" t="str">
        <f t="shared" si="7"/>
        <v/>
      </c>
      <c r="AH255" s="51"/>
      <c r="AI255" s="51" t="str">
        <f t="shared" si="8"/>
        <v/>
      </c>
      <c r="AJ255" s="68" t="str">
        <f t="shared" si="9"/>
        <v/>
      </c>
      <c r="AK255" s="68" t="str">
        <f t="shared" si="10"/>
        <v/>
      </c>
      <c r="AL255" s="68" t="str">
        <f t="shared" si="11"/>
        <v/>
      </c>
      <c r="AM255" s="68" t="str">
        <f t="shared" si="12"/>
        <v/>
      </c>
      <c r="AN255" s="68" t="str">
        <f t="shared" si="13"/>
        <v/>
      </c>
      <c r="AO255" s="67" t="str">
        <f t="shared" si="14"/>
        <v/>
      </c>
      <c r="AP255" s="51"/>
      <c r="AQ255" s="51" t="str">
        <f t="shared" si="15"/>
        <v/>
      </c>
      <c r="AR255" s="68" t="str">
        <f t="shared" si="16"/>
        <v/>
      </c>
      <c r="AS255" s="68" t="str">
        <f t="shared" si="17"/>
        <v/>
      </c>
      <c r="AT255" s="68" t="str">
        <f t="shared" si="18"/>
        <v/>
      </c>
      <c r="AU255" s="68" t="str">
        <f t="shared" si="19"/>
        <v/>
      </c>
      <c r="AV255" s="68" t="str">
        <f t="shared" si="20"/>
        <v/>
      </c>
      <c r="AW255" s="67" t="str">
        <f t="shared" si="21"/>
        <v/>
      </c>
      <c r="AX255" s="51"/>
      <c r="AY255" s="51" t="str">
        <f t="shared" si="22"/>
        <v/>
      </c>
      <c r="AZ255" s="68" t="str">
        <f t="shared" si="23"/>
        <v/>
      </c>
      <c r="BA255" s="68" t="str">
        <f t="shared" si="24"/>
        <v/>
      </c>
      <c r="BB255" s="68" t="str">
        <f t="shared" si="25"/>
        <v/>
      </c>
      <c r="BC255" s="68" t="str">
        <f t="shared" si="26"/>
        <v/>
      </c>
      <c r="BD255" s="68" t="str">
        <f t="shared" si="27"/>
        <v/>
      </c>
      <c r="BE255" s="68" t="str">
        <f t="shared" si="28"/>
        <v/>
      </c>
      <c r="BF255" s="51"/>
      <c r="BG255" s="69" t="str">
        <f t="shared" si="29"/>
        <v/>
      </c>
      <c r="BH255" s="67" t="str">
        <f t="shared" si="30"/>
        <v/>
      </c>
      <c r="BI255" s="67" t="str">
        <f t="shared" si="31"/>
        <v/>
      </c>
      <c r="BJ255" s="67" t="str">
        <f t="shared" si="32"/>
        <v/>
      </c>
      <c r="BK255" s="67" t="str">
        <f t="shared" si="33"/>
        <v/>
      </c>
      <c r="BL255" s="67" t="str">
        <f t="shared" si="34"/>
        <v/>
      </c>
      <c r="BM255" s="65" t="str">
        <f t="shared" si="35"/>
        <v/>
      </c>
      <c r="BN255" s="51"/>
      <c r="BO255" s="51" t="str">
        <f t="shared" si="1662"/>
        <v/>
      </c>
      <c r="BP255" s="51" t="str">
        <f t="shared" si="1663"/>
        <v/>
      </c>
      <c r="BQ255" s="71">
        <f t="shared" si="1664"/>
        <v>1584394</v>
      </c>
      <c r="BR255" s="51" t="str">
        <f t="shared" si="1665"/>
        <v/>
      </c>
      <c r="BS255" s="69" t="str">
        <f t="shared" si="40"/>
        <v/>
      </c>
      <c r="BT255" s="51"/>
      <c r="BU255" s="68" t="str">
        <f t="shared" si="1666"/>
        <v/>
      </c>
      <c r="BV255" s="68" t="str">
        <f t="shared" si="1667"/>
        <v/>
      </c>
      <c r="BW255" s="65">
        <f t="shared" si="1668"/>
        <v>9049154</v>
      </c>
      <c r="BX255" s="68" t="str">
        <f t="shared" si="1669"/>
        <v/>
      </c>
      <c r="BY255" s="67" t="str">
        <f t="shared" si="44"/>
        <v/>
      </c>
      <c r="BZ255" s="68"/>
      <c r="CA255" s="65" t="str">
        <f t="shared" si="45"/>
        <v/>
      </c>
      <c r="CB255" s="67" t="str">
        <f t="shared" si="46"/>
        <v/>
      </c>
      <c r="CC255" s="67">
        <f t="shared" si="47"/>
        <v>1507700</v>
      </c>
      <c r="CD255" s="67" t="str">
        <f t="shared" si="48"/>
        <v/>
      </c>
      <c r="CE255" s="67" t="str">
        <f t="shared" si="49"/>
        <v/>
      </c>
      <c r="CF255" s="68"/>
      <c r="CG255" s="68" t="str">
        <f t="shared" si="1670"/>
        <v/>
      </c>
      <c r="CH255" s="68" t="str">
        <f t="shared" si="1671"/>
        <v/>
      </c>
      <c r="CI255" s="65">
        <f t="shared" si="1672"/>
        <v>9049154</v>
      </c>
      <c r="CJ255" s="68" t="str">
        <f t="shared" si="1673"/>
        <v/>
      </c>
      <c r="CK255" s="67" t="str">
        <f t="shared" si="54"/>
        <v/>
      </c>
      <c r="CL255" s="68"/>
      <c r="CM255" s="68" t="str">
        <f t="shared" si="1674"/>
        <v/>
      </c>
      <c r="CN255" s="68" t="str">
        <f t="shared" si="1675"/>
        <v/>
      </c>
      <c r="CO255" s="65">
        <f t="shared" si="1676"/>
        <v>891782</v>
      </c>
      <c r="CP255" s="68" t="str">
        <f t="shared" si="1677"/>
        <v/>
      </c>
      <c r="CQ255" s="67" t="str">
        <f t="shared" si="59"/>
        <v/>
      </c>
      <c r="CR255" s="68"/>
      <c r="CS255" s="68" t="str">
        <f t="shared" si="1678"/>
        <v/>
      </c>
      <c r="CT255" s="68" t="str">
        <f t="shared" si="1679"/>
        <v/>
      </c>
      <c r="CU255" s="65">
        <f t="shared" si="1680"/>
        <v>1490365</v>
      </c>
      <c r="CV255" s="68" t="str">
        <f t="shared" si="1681"/>
        <v/>
      </c>
      <c r="CW255" s="67" t="str">
        <f t="shared" si="64"/>
        <v/>
      </c>
      <c r="CX255" s="68"/>
      <c r="CY255" s="68" t="str">
        <f t="shared" si="1682"/>
        <v/>
      </c>
      <c r="CZ255" s="68" t="str">
        <f t="shared" si="1683"/>
        <v/>
      </c>
      <c r="DA255" s="65">
        <f t="shared" si="1684"/>
        <v>1418655</v>
      </c>
      <c r="DB255" s="68" t="str">
        <f t="shared" si="1685"/>
        <v/>
      </c>
      <c r="DC255" s="67" t="str">
        <f t="shared" si="69"/>
        <v/>
      </c>
      <c r="DD255" s="68"/>
      <c r="DE255" s="68" t="str">
        <f t="shared" si="1686"/>
        <v/>
      </c>
      <c r="DF255" s="51" t="str">
        <f t="shared" si="1687"/>
        <v/>
      </c>
      <c r="DG255" s="65">
        <f t="shared" si="1688"/>
        <v>3934313</v>
      </c>
      <c r="DH255" s="51" t="str">
        <f t="shared" si="1689"/>
        <v/>
      </c>
      <c r="DI255" s="69" t="str">
        <f t="shared" si="74"/>
        <v/>
      </c>
      <c r="DJ255" s="51"/>
      <c r="DK255" s="51" t="str">
        <f t="shared" si="1690"/>
        <v/>
      </c>
      <c r="DL255" s="51" t="str">
        <f t="shared" si="1691"/>
        <v/>
      </c>
      <c r="DM255" s="65">
        <f t="shared" si="1692"/>
        <v>1314039</v>
      </c>
      <c r="DN255" s="51" t="str">
        <f t="shared" si="1693"/>
        <v/>
      </c>
      <c r="DO255" s="69" t="str">
        <f t="shared" si="79"/>
        <v/>
      </c>
      <c r="DP255" s="51"/>
      <c r="DQ255" s="51"/>
      <c r="DR255" s="51"/>
      <c r="DS255" s="51"/>
      <c r="DT255" s="51"/>
      <c r="DU255" s="181"/>
    </row>
    <row r="256" spans="1:125" ht="15" x14ac:dyDescent="0.25">
      <c r="A256" s="50">
        <v>2017</v>
      </c>
      <c r="B256" s="51" t="s">
        <v>983</v>
      </c>
      <c r="C256" s="50" t="s">
        <v>984</v>
      </c>
      <c r="D256" s="53" t="s">
        <v>985</v>
      </c>
      <c r="E256" s="50" t="s">
        <v>111</v>
      </c>
      <c r="F256" s="54">
        <v>1472413</v>
      </c>
      <c r="G256" s="54">
        <v>9959032</v>
      </c>
      <c r="H256" s="54">
        <v>2204934</v>
      </c>
      <c r="I256" s="55">
        <v>9023621</v>
      </c>
      <c r="J256" s="50"/>
      <c r="K256" s="50" t="s">
        <v>2032</v>
      </c>
      <c r="L256" s="58" t="s">
        <v>2032</v>
      </c>
      <c r="M256" s="58" t="s">
        <v>2032</v>
      </c>
      <c r="N256" s="58" t="s">
        <v>2032</v>
      </c>
      <c r="O256" s="58" t="s">
        <v>2032</v>
      </c>
      <c r="P256" s="59"/>
      <c r="Q256" s="60">
        <v>826899</v>
      </c>
      <c r="R256" s="60">
        <v>2147186</v>
      </c>
      <c r="S256" s="60">
        <v>1551699</v>
      </c>
      <c r="T256" s="60">
        <v>3786115</v>
      </c>
      <c r="U256" s="60">
        <v>711722</v>
      </c>
      <c r="V256" s="79"/>
      <c r="W256" s="90">
        <f t="shared" si="857"/>
        <v>9023621</v>
      </c>
      <c r="X256" s="101">
        <v>3198107</v>
      </c>
      <c r="Y256" s="50" t="s">
        <v>167</v>
      </c>
      <c r="Z256" s="50"/>
      <c r="AA256" s="51" t="str">
        <f t="shared" si="1656"/>
        <v/>
      </c>
      <c r="AB256" s="68" t="str">
        <f t="shared" si="1657"/>
        <v/>
      </c>
      <c r="AC256" s="68" t="str">
        <f t="shared" si="1658"/>
        <v/>
      </c>
      <c r="AD256" s="68" t="str">
        <f t="shared" si="1659"/>
        <v/>
      </c>
      <c r="AE256" s="68" t="str">
        <f t="shared" si="1660"/>
        <v/>
      </c>
      <c r="AF256" s="68" t="str">
        <f t="shared" si="1661"/>
        <v/>
      </c>
      <c r="AG256" s="67" t="str">
        <f t="shared" si="7"/>
        <v/>
      </c>
      <c r="AH256" s="51"/>
      <c r="AI256" s="51" t="str">
        <f t="shared" si="8"/>
        <v/>
      </c>
      <c r="AJ256" s="68" t="str">
        <f t="shared" si="9"/>
        <v/>
      </c>
      <c r="AK256" s="68" t="str">
        <f t="shared" si="10"/>
        <v/>
      </c>
      <c r="AL256" s="68" t="str">
        <f t="shared" si="11"/>
        <v/>
      </c>
      <c r="AM256" s="68" t="str">
        <f t="shared" si="12"/>
        <v/>
      </c>
      <c r="AN256" s="68" t="str">
        <f t="shared" si="13"/>
        <v/>
      </c>
      <c r="AO256" s="67" t="str">
        <f t="shared" si="14"/>
        <v/>
      </c>
      <c r="AP256" s="51"/>
      <c r="AQ256" s="51" t="str">
        <f t="shared" si="15"/>
        <v/>
      </c>
      <c r="AR256" s="68" t="str">
        <f t="shared" si="16"/>
        <v/>
      </c>
      <c r="AS256" s="68" t="str">
        <f t="shared" si="17"/>
        <v/>
      </c>
      <c r="AT256" s="68" t="str">
        <f t="shared" si="18"/>
        <v/>
      </c>
      <c r="AU256" s="68" t="str">
        <f t="shared" si="19"/>
        <v/>
      </c>
      <c r="AV256" s="68" t="str">
        <f t="shared" si="20"/>
        <v/>
      </c>
      <c r="AW256" s="67" t="str">
        <f t="shared" si="21"/>
        <v/>
      </c>
      <c r="AX256" s="51"/>
      <c r="AY256" s="51" t="str">
        <f t="shared" si="22"/>
        <v/>
      </c>
      <c r="AZ256" s="68" t="str">
        <f t="shared" si="23"/>
        <v/>
      </c>
      <c r="BA256" s="68" t="str">
        <f t="shared" si="24"/>
        <v/>
      </c>
      <c r="BB256" s="68" t="str">
        <f t="shared" si="25"/>
        <v/>
      </c>
      <c r="BC256" s="68" t="str">
        <f t="shared" si="26"/>
        <v/>
      </c>
      <c r="BD256" s="68" t="str">
        <f t="shared" si="27"/>
        <v/>
      </c>
      <c r="BE256" s="68" t="str">
        <f t="shared" si="28"/>
        <v/>
      </c>
      <c r="BF256" s="51"/>
      <c r="BG256" s="69" t="str">
        <f t="shared" si="29"/>
        <v/>
      </c>
      <c r="BH256" s="67" t="str">
        <f t="shared" si="30"/>
        <v/>
      </c>
      <c r="BI256" s="67" t="str">
        <f t="shared" si="31"/>
        <v/>
      </c>
      <c r="BJ256" s="67" t="str">
        <f t="shared" si="32"/>
        <v/>
      </c>
      <c r="BK256" s="67" t="str">
        <f t="shared" si="33"/>
        <v/>
      </c>
      <c r="BL256" s="67" t="str">
        <f t="shared" si="34"/>
        <v/>
      </c>
      <c r="BM256" s="65" t="str">
        <f t="shared" si="35"/>
        <v/>
      </c>
      <c r="BN256" s="51"/>
      <c r="BO256" s="51" t="str">
        <f t="shared" si="1662"/>
        <v/>
      </c>
      <c r="BP256" s="51" t="str">
        <f t="shared" si="1663"/>
        <v/>
      </c>
      <c r="BQ256" s="51" t="str">
        <f t="shared" si="1664"/>
        <v/>
      </c>
      <c r="BR256" s="71">
        <f t="shared" si="1665"/>
        <v>1472413</v>
      </c>
      <c r="BS256" s="69" t="str">
        <f t="shared" si="40"/>
        <v/>
      </c>
      <c r="BT256" s="51"/>
      <c r="BU256" s="68" t="str">
        <f t="shared" si="1666"/>
        <v/>
      </c>
      <c r="BV256" s="68" t="str">
        <f t="shared" si="1667"/>
        <v/>
      </c>
      <c r="BW256" s="68" t="str">
        <f t="shared" si="1668"/>
        <v/>
      </c>
      <c r="BX256" s="65">
        <f t="shared" si="1669"/>
        <v>9023621</v>
      </c>
      <c r="BY256" s="67" t="str">
        <f t="shared" si="44"/>
        <v/>
      </c>
      <c r="BZ256" s="68"/>
      <c r="CA256" s="65" t="str">
        <f t="shared" si="45"/>
        <v/>
      </c>
      <c r="CB256" s="67" t="str">
        <f t="shared" si="46"/>
        <v/>
      </c>
      <c r="CC256" s="67" t="str">
        <f t="shared" si="47"/>
        <v/>
      </c>
      <c r="CD256" s="67">
        <f t="shared" si="48"/>
        <v>3198107</v>
      </c>
      <c r="CE256" s="67" t="str">
        <f t="shared" si="49"/>
        <v/>
      </c>
      <c r="CF256" s="68"/>
      <c r="CG256" s="68" t="str">
        <f t="shared" si="1670"/>
        <v/>
      </c>
      <c r="CH256" s="68" t="str">
        <f t="shared" si="1671"/>
        <v/>
      </c>
      <c r="CI256" s="68" t="str">
        <f t="shared" si="1672"/>
        <v/>
      </c>
      <c r="CJ256" s="65">
        <f t="shared" si="1673"/>
        <v>9023621</v>
      </c>
      <c r="CK256" s="67" t="str">
        <f t="shared" si="54"/>
        <v/>
      </c>
      <c r="CL256" s="68"/>
      <c r="CM256" s="68" t="str">
        <f t="shared" si="1674"/>
        <v/>
      </c>
      <c r="CN256" s="68" t="str">
        <f t="shared" si="1675"/>
        <v/>
      </c>
      <c r="CO256" s="68" t="str">
        <f t="shared" si="1676"/>
        <v/>
      </c>
      <c r="CP256" s="65">
        <f t="shared" si="1677"/>
        <v>826899</v>
      </c>
      <c r="CQ256" s="67" t="str">
        <f t="shared" si="59"/>
        <v/>
      </c>
      <c r="CR256" s="68"/>
      <c r="CS256" s="68" t="str">
        <f t="shared" si="1678"/>
        <v/>
      </c>
      <c r="CT256" s="68" t="str">
        <f t="shared" si="1679"/>
        <v/>
      </c>
      <c r="CU256" s="68" t="str">
        <f t="shared" si="1680"/>
        <v/>
      </c>
      <c r="CV256" s="65">
        <f t="shared" si="1681"/>
        <v>2147186</v>
      </c>
      <c r="CW256" s="67" t="str">
        <f t="shared" si="64"/>
        <v/>
      </c>
      <c r="CX256" s="68"/>
      <c r="CY256" s="68" t="str">
        <f t="shared" si="1682"/>
        <v/>
      </c>
      <c r="CZ256" s="68" t="str">
        <f t="shared" si="1683"/>
        <v/>
      </c>
      <c r="DA256" s="68" t="str">
        <f t="shared" si="1684"/>
        <v/>
      </c>
      <c r="DB256" s="65">
        <f t="shared" si="1685"/>
        <v>1551699</v>
      </c>
      <c r="DC256" s="67" t="str">
        <f t="shared" si="69"/>
        <v/>
      </c>
      <c r="DD256" s="68"/>
      <c r="DE256" s="68" t="str">
        <f t="shared" si="1686"/>
        <v/>
      </c>
      <c r="DF256" s="51" t="str">
        <f t="shared" si="1687"/>
        <v/>
      </c>
      <c r="DG256" s="51" t="str">
        <f t="shared" si="1688"/>
        <v/>
      </c>
      <c r="DH256" s="65">
        <f t="shared" si="1689"/>
        <v>3786115</v>
      </c>
      <c r="DI256" s="69" t="str">
        <f t="shared" si="74"/>
        <v/>
      </c>
      <c r="DJ256" s="51"/>
      <c r="DK256" s="51" t="str">
        <f t="shared" si="1690"/>
        <v/>
      </c>
      <c r="DL256" s="51" t="str">
        <f t="shared" si="1691"/>
        <v/>
      </c>
      <c r="DM256" s="51" t="str">
        <f t="shared" si="1692"/>
        <v/>
      </c>
      <c r="DN256" s="65">
        <f t="shared" si="1693"/>
        <v>711722</v>
      </c>
      <c r="DO256" s="69" t="str">
        <f t="shared" si="79"/>
        <v/>
      </c>
      <c r="DP256" s="51"/>
      <c r="DQ256" s="51"/>
      <c r="DR256" s="51"/>
      <c r="DS256" s="51"/>
      <c r="DT256" s="51"/>
      <c r="DU256" s="181"/>
    </row>
    <row r="257" spans="1:125" ht="15" x14ac:dyDescent="0.25">
      <c r="A257" s="56">
        <v>2018</v>
      </c>
      <c r="B257" s="51" t="s">
        <v>983</v>
      </c>
      <c r="C257" s="50" t="s">
        <v>984</v>
      </c>
      <c r="D257" s="53" t="s">
        <v>985</v>
      </c>
      <c r="E257" s="50" t="s">
        <v>111</v>
      </c>
      <c r="F257" s="89">
        <v>1476093</v>
      </c>
      <c r="G257" s="89">
        <v>10077280</v>
      </c>
      <c r="H257" s="89">
        <v>2201437</v>
      </c>
      <c r="I257" s="90">
        <v>10156027</v>
      </c>
      <c r="J257" s="50"/>
      <c r="K257" s="50" t="s">
        <v>2032</v>
      </c>
      <c r="L257" s="58"/>
      <c r="M257" s="58"/>
      <c r="N257" s="58"/>
      <c r="O257" s="58"/>
      <c r="P257" s="91"/>
      <c r="Q257" s="92">
        <v>2688527</v>
      </c>
      <c r="R257" s="92">
        <v>977829</v>
      </c>
      <c r="S257" s="92">
        <v>2686860</v>
      </c>
      <c r="T257" s="92">
        <v>3802811</v>
      </c>
      <c r="U257" s="94"/>
      <c r="V257" s="94"/>
      <c r="W257" s="90">
        <f t="shared" si="857"/>
        <v>10156027</v>
      </c>
      <c r="X257" s="90">
        <v>719691</v>
      </c>
      <c r="Y257" s="56" t="s">
        <v>167</v>
      </c>
      <c r="Z257" s="50"/>
      <c r="AA257" s="102"/>
      <c r="AB257" s="64"/>
      <c r="AC257" s="64"/>
      <c r="AD257" s="64"/>
      <c r="AE257" s="65"/>
      <c r="AF257" s="65"/>
      <c r="AG257" s="67" t="str">
        <f t="shared" si="7"/>
        <v/>
      </c>
      <c r="AH257" s="51"/>
      <c r="AI257" s="51" t="str">
        <f t="shared" si="8"/>
        <v/>
      </c>
      <c r="AJ257" s="68" t="str">
        <f t="shared" si="9"/>
        <v/>
      </c>
      <c r="AK257" s="68" t="str">
        <f t="shared" si="10"/>
        <v/>
      </c>
      <c r="AL257" s="68" t="str">
        <f t="shared" si="11"/>
        <v/>
      </c>
      <c r="AM257" s="68" t="str">
        <f t="shared" si="12"/>
        <v/>
      </c>
      <c r="AN257" s="68" t="str">
        <f t="shared" si="13"/>
        <v/>
      </c>
      <c r="AO257" s="67" t="str">
        <f t="shared" si="14"/>
        <v/>
      </c>
      <c r="AP257" s="51"/>
      <c r="AQ257" s="51" t="str">
        <f t="shared" si="15"/>
        <v/>
      </c>
      <c r="AR257" s="68" t="str">
        <f t="shared" si="16"/>
        <v/>
      </c>
      <c r="AS257" s="68" t="str">
        <f t="shared" si="17"/>
        <v/>
      </c>
      <c r="AT257" s="68" t="str">
        <f t="shared" si="18"/>
        <v/>
      </c>
      <c r="AU257" s="68" t="str">
        <f t="shared" si="19"/>
        <v/>
      </c>
      <c r="AV257" s="68" t="str">
        <f t="shared" si="20"/>
        <v/>
      </c>
      <c r="AW257" s="67" t="str">
        <f t="shared" si="21"/>
        <v/>
      </c>
      <c r="AX257" s="51"/>
      <c r="AY257" s="51" t="str">
        <f t="shared" si="22"/>
        <v/>
      </c>
      <c r="AZ257" s="68" t="str">
        <f t="shared" si="23"/>
        <v/>
      </c>
      <c r="BA257" s="68" t="str">
        <f t="shared" si="24"/>
        <v/>
      </c>
      <c r="BB257" s="68" t="str">
        <f t="shared" si="25"/>
        <v/>
      </c>
      <c r="BC257" s="68" t="str">
        <f t="shared" si="26"/>
        <v/>
      </c>
      <c r="BD257" s="68" t="str">
        <f t="shared" si="27"/>
        <v/>
      </c>
      <c r="BE257" s="68" t="str">
        <f t="shared" si="28"/>
        <v/>
      </c>
      <c r="BF257" s="51"/>
      <c r="BG257" s="69" t="str">
        <f t="shared" si="29"/>
        <v/>
      </c>
      <c r="BH257" s="67" t="str">
        <f t="shared" si="30"/>
        <v/>
      </c>
      <c r="BI257" s="67" t="str">
        <f t="shared" si="31"/>
        <v/>
      </c>
      <c r="BJ257" s="67" t="str">
        <f t="shared" si="32"/>
        <v/>
      </c>
      <c r="BK257" s="67" t="str">
        <f t="shared" si="33"/>
        <v/>
      </c>
      <c r="BL257" s="67" t="str">
        <f t="shared" si="34"/>
        <v/>
      </c>
      <c r="BM257" s="65" t="str">
        <f t="shared" si="35"/>
        <v/>
      </c>
      <c r="BN257" s="70"/>
      <c r="BO257" s="70"/>
      <c r="BP257" s="51"/>
      <c r="BQ257" s="51"/>
      <c r="BR257" s="51"/>
      <c r="BS257" s="96">
        <f t="shared" si="40"/>
        <v>1476093</v>
      </c>
      <c r="BT257" s="70"/>
      <c r="BU257" s="65"/>
      <c r="BV257" s="68"/>
      <c r="BW257" s="68"/>
      <c r="BX257" s="68"/>
      <c r="BY257" s="67">
        <f t="shared" si="44"/>
        <v>10156027</v>
      </c>
      <c r="BZ257" s="65"/>
      <c r="CA257" s="65" t="str">
        <f t="shared" si="45"/>
        <v/>
      </c>
      <c r="CB257" s="67" t="str">
        <f t="shared" si="46"/>
        <v/>
      </c>
      <c r="CC257" s="67" t="str">
        <f t="shared" si="47"/>
        <v/>
      </c>
      <c r="CD257" s="67" t="str">
        <f t="shared" si="48"/>
        <v/>
      </c>
      <c r="CE257" s="67">
        <f t="shared" si="49"/>
        <v>719691</v>
      </c>
      <c r="CF257" s="65"/>
      <c r="CG257" s="65"/>
      <c r="CH257" s="68"/>
      <c r="CI257" s="68"/>
      <c r="CJ257" s="68"/>
      <c r="CK257" s="67">
        <f t="shared" si="54"/>
        <v>10156027</v>
      </c>
      <c r="CL257" s="65"/>
      <c r="CM257" s="65"/>
      <c r="CN257" s="68"/>
      <c r="CO257" s="68"/>
      <c r="CP257" s="68"/>
      <c r="CQ257" s="67">
        <f t="shared" si="59"/>
        <v>2688527</v>
      </c>
      <c r="CR257" s="65"/>
      <c r="CS257" s="65"/>
      <c r="CT257" s="68"/>
      <c r="CU257" s="68"/>
      <c r="CV257" s="68"/>
      <c r="CW257" s="67">
        <f t="shared" si="64"/>
        <v>977829</v>
      </c>
      <c r="CX257" s="65"/>
      <c r="CY257" s="65"/>
      <c r="CZ257" s="68"/>
      <c r="DA257" s="68"/>
      <c r="DB257" s="68"/>
      <c r="DC257" s="67">
        <f t="shared" si="69"/>
        <v>2686860</v>
      </c>
      <c r="DD257" s="65"/>
      <c r="DE257" s="65"/>
      <c r="DF257" s="51"/>
      <c r="DG257" s="51"/>
      <c r="DH257" s="51"/>
      <c r="DI257" s="67">
        <f t="shared" si="74"/>
        <v>3802811</v>
      </c>
      <c r="DJ257" s="70"/>
      <c r="DK257" s="70"/>
      <c r="DL257" s="51"/>
      <c r="DM257" s="51"/>
      <c r="DN257" s="51"/>
      <c r="DO257" s="67">
        <f t="shared" si="79"/>
        <v>2688527</v>
      </c>
      <c r="DP257" s="51"/>
      <c r="DQ257" s="51"/>
      <c r="DR257" s="51"/>
      <c r="DS257" s="51"/>
      <c r="DT257" s="51"/>
      <c r="DU257" s="181"/>
    </row>
    <row r="258" spans="1:125" ht="15" x14ac:dyDescent="0.25">
      <c r="A258" s="50"/>
      <c r="B258" s="51"/>
      <c r="C258" s="50"/>
      <c r="D258" s="53"/>
      <c r="E258" s="50"/>
      <c r="F258" s="54"/>
      <c r="G258" s="54"/>
      <c r="H258" s="54"/>
      <c r="I258" s="55"/>
      <c r="J258" s="50"/>
      <c r="K258" s="50" t="s">
        <v>2032</v>
      </c>
      <c r="L258" s="58"/>
      <c r="M258" s="58"/>
      <c r="N258" s="58"/>
      <c r="O258" s="58"/>
      <c r="P258" s="59"/>
      <c r="Q258" s="60"/>
      <c r="R258" s="60"/>
      <c r="S258" s="60"/>
      <c r="T258" s="60"/>
      <c r="U258" s="60"/>
      <c r="V258" s="79"/>
      <c r="W258" s="90">
        <f t="shared" si="857"/>
        <v>0</v>
      </c>
      <c r="X258" s="101"/>
      <c r="Y258" s="50"/>
      <c r="Z258" s="50"/>
      <c r="AA258" s="102"/>
      <c r="AB258" s="64"/>
      <c r="AC258" s="64"/>
      <c r="AD258" s="64"/>
      <c r="AE258" s="65"/>
      <c r="AF258" s="65"/>
      <c r="AG258" s="67" t="str">
        <f t="shared" si="7"/>
        <v/>
      </c>
      <c r="AH258" s="51"/>
      <c r="AI258" s="51" t="str">
        <f t="shared" si="8"/>
        <v/>
      </c>
      <c r="AJ258" s="68" t="str">
        <f t="shared" si="9"/>
        <v/>
      </c>
      <c r="AK258" s="68" t="str">
        <f t="shared" si="10"/>
        <v/>
      </c>
      <c r="AL258" s="68" t="str">
        <f t="shared" si="11"/>
        <v/>
      </c>
      <c r="AM258" s="68" t="str">
        <f t="shared" si="12"/>
        <v/>
      </c>
      <c r="AN258" s="68" t="str">
        <f t="shared" si="13"/>
        <v/>
      </c>
      <c r="AO258" s="67" t="str">
        <f t="shared" si="14"/>
        <v/>
      </c>
      <c r="AP258" s="51"/>
      <c r="AQ258" s="51" t="str">
        <f t="shared" si="15"/>
        <v/>
      </c>
      <c r="AR258" s="68" t="str">
        <f t="shared" si="16"/>
        <v/>
      </c>
      <c r="AS258" s="68" t="str">
        <f t="shared" si="17"/>
        <v/>
      </c>
      <c r="AT258" s="68" t="str">
        <f t="shared" si="18"/>
        <v/>
      </c>
      <c r="AU258" s="68" t="str">
        <f t="shared" si="19"/>
        <v/>
      </c>
      <c r="AV258" s="68" t="str">
        <f t="shared" si="20"/>
        <v/>
      </c>
      <c r="AW258" s="67" t="str">
        <f t="shared" si="21"/>
        <v/>
      </c>
      <c r="AX258" s="51"/>
      <c r="AY258" s="51" t="str">
        <f t="shared" si="22"/>
        <v/>
      </c>
      <c r="AZ258" s="68" t="str">
        <f t="shared" si="23"/>
        <v/>
      </c>
      <c r="BA258" s="68" t="str">
        <f t="shared" si="24"/>
        <v/>
      </c>
      <c r="BB258" s="68" t="str">
        <f t="shared" si="25"/>
        <v/>
      </c>
      <c r="BC258" s="68" t="str">
        <f t="shared" si="26"/>
        <v/>
      </c>
      <c r="BD258" s="68" t="str">
        <f t="shared" si="27"/>
        <v/>
      </c>
      <c r="BE258" s="68" t="str">
        <f t="shared" si="28"/>
        <v/>
      </c>
      <c r="BF258" s="51"/>
      <c r="BG258" s="69" t="str">
        <f t="shared" si="29"/>
        <v/>
      </c>
      <c r="BH258" s="67" t="str">
        <f t="shared" si="30"/>
        <v/>
      </c>
      <c r="BI258" s="67" t="str">
        <f t="shared" si="31"/>
        <v/>
      </c>
      <c r="BJ258" s="67" t="str">
        <f t="shared" si="32"/>
        <v/>
      </c>
      <c r="BK258" s="67" t="str">
        <f t="shared" si="33"/>
        <v/>
      </c>
      <c r="BL258" s="67" t="str">
        <f t="shared" si="34"/>
        <v/>
      </c>
      <c r="BM258" s="65" t="str">
        <f t="shared" si="35"/>
        <v/>
      </c>
      <c r="BN258" s="70"/>
      <c r="BO258" s="70"/>
      <c r="BP258" s="51"/>
      <c r="BQ258" s="51"/>
      <c r="BR258" s="51"/>
      <c r="BS258" s="69" t="str">
        <f t="shared" si="40"/>
        <v/>
      </c>
      <c r="BT258" s="70"/>
      <c r="BU258" s="65"/>
      <c r="BV258" s="68"/>
      <c r="BW258" s="68"/>
      <c r="BX258" s="68"/>
      <c r="BY258" s="67" t="str">
        <f t="shared" si="44"/>
        <v/>
      </c>
      <c r="BZ258" s="65"/>
      <c r="CA258" s="65" t="str">
        <f t="shared" si="45"/>
        <v/>
      </c>
      <c r="CB258" s="67" t="str">
        <f t="shared" si="46"/>
        <v/>
      </c>
      <c r="CC258" s="67" t="str">
        <f t="shared" si="47"/>
        <v/>
      </c>
      <c r="CD258" s="67" t="str">
        <f t="shared" si="48"/>
        <v/>
      </c>
      <c r="CE258" s="67" t="str">
        <f t="shared" si="49"/>
        <v/>
      </c>
      <c r="CF258" s="65"/>
      <c r="CG258" s="65"/>
      <c r="CH258" s="68"/>
      <c r="CI258" s="68"/>
      <c r="CJ258" s="68"/>
      <c r="CK258" s="67" t="str">
        <f t="shared" si="54"/>
        <v/>
      </c>
      <c r="CL258" s="65"/>
      <c r="CM258" s="65"/>
      <c r="CN258" s="68"/>
      <c r="CO258" s="68"/>
      <c r="CP258" s="68"/>
      <c r="CQ258" s="67" t="str">
        <f t="shared" si="59"/>
        <v/>
      </c>
      <c r="CR258" s="65"/>
      <c r="CS258" s="65"/>
      <c r="CT258" s="68"/>
      <c r="CU258" s="68"/>
      <c r="CV258" s="68"/>
      <c r="CW258" s="67" t="str">
        <f t="shared" si="64"/>
        <v/>
      </c>
      <c r="CX258" s="65"/>
      <c r="CY258" s="65"/>
      <c r="CZ258" s="68"/>
      <c r="DA258" s="68"/>
      <c r="DB258" s="68"/>
      <c r="DC258" s="67" t="str">
        <f t="shared" si="69"/>
        <v/>
      </c>
      <c r="DD258" s="65"/>
      <c r="DE258" s="65"/>
      <c r="DF258" s="51"/>
      <c r="DG258" s="51"/>
      <c r="DH258" s="51"/>
      <c r="DI258" s="69" t="str">
        <f t="shared" si="74"/>
        <v/>
      </c>
      <c r="DJ258" s="70"/>
      <c r="DK258" s="70"/>
      <c r="DL258" s="51"/>
      <c r="DM258" s="51"/>
      <c r="DN258" s="51"/>
      <c r="DO258" s="69" t="str">
        <f t="shared" si="79"/>
        <v/>
      </c>
      <c r="DP258" s="51"/>
      <c r="DQ258" s="51"/>
      <c r="DR258" s="51"/>
      <c r="DS258" s="51"/>
      <c r="DT258" s="51"/>
      <c r="DU258" s="181"/>
    </row>
    <row r="259" spans="1:125" ht="15" x14ac:dyDescent="0.25">
      <c r="A259" s="50">
        <v>2014</v>
      </c>
      <c r="B259" s="51" t="s">
        <v>1021</v>
      </c>
      <c r="C259" s="50" t="s">
        <v>975</v>
      </c>
      <c r="D259" s="53" t="s">
        <v>345</v>
      </c>
      <c r="E259" s="50" t="s">
        <v>129</v>
      </c>
      <c r="F259" s="54">
        <v>1093690</v>
      </c>
      <c r="G259" s="54">
        <v>7998434</v>
      </c>
      <c r="H259" s="54">
        <v>1842093</v>
      </c>
      <c r="I259" s="55">
        <v>10020693</v>
      </c>
      <c r="J259" s="50"/>
      <c r="K259" s="50" t="s">
        <v>2032</v>
      </c>
      <c r="L259" s="58" t="s">
        <v>2032</v>
      </c>
      <c r="M259" s="58" t="s">
        <v>2032</v>
      </c>
      <c r="N259" s="58" t="s">
        <v>2032</v>
      </c>
      <c r="O259" s="58" t="s">
        <v>2032</v>
      </c>
      <c r="P259" s="59"/>
      <c r="Q259" s="60">
        <v>4158103</v>
      </c>
      <c r="R259" s="60">
        <v>771035</v>
      </c>
      <c r="S259" s="60">
        <v>2186932</v>
      </c>
      <c r="T259" s="60">
        <v>2522488</v>
      </c>
      <c r="U259" s="60">
        <v>382135</v>
      </c>
      <c r="V259" s="79"/>
      <c r="W259" s="90">
        <f t="shared" si="857"/>
        <v>10020693</v>
      </c>
      <c r="X259" s="101">
        <v>5636402</v>
      </c>
      <c r="Y259" s="50"/>
      <c r="Z259" s="50" t="s">
        <v>345</v>
      </c>
      <c r="AA259" s="62">
        <f t="shared" ref="AA259:AA262" si="1694">IF(A259 =2014,IF(Y259 ="",F259,""),"")</f>
        <v>1093690</v>
      </c>
      <c r="AB259" s="64">
        <f t="shared" ref="AB259:AB262" si="1695">IF(A259 =2014,IF(Y259 ="",I259,""),"")</f>
        <v>10020693</v>
      </c>
      <c r="AC259" s="64">
        <f t="shared" ref="AC259:AC262" si="1696">IF(A259 =2014,IF(Y259 ="",Q259,""),"")</f>
        <v>4158103</v>
      </c>
      <c r="AD259" s="64">
        <f t="shared" ref="AD259:AD262" si="1697">IF(A259 =2014,IF(Y259 ="",R259,""),"")</f>
        <v>771035</v>
      </c>
      <c r="AE259" s="65">
        <f t="shared" ref="AE259:AE262" si="1698">IF(A259 =2014,IF(Y259 ="",S259,""),"")</f>
        <v>2186932</v>
      </c>
      <c r="AF259" s="65">
        <f t="shared" ref="AF259:AF262" si="1699">IF(A259 =2014,IF(Y259 ="",T259+U259,""),"")</f>
        <v>2904623</v>
      </c>
      <c r="AG259" s="67">
        <f t="shared" si="7"/>
        <v>5636402</v>
      </c>
      <c r="AH259" s="51"/>
      <c r="AI259" s="51" t="str">
        <f t="shared" si="8"/>
        <v/>
      </c>
      <c r="AJ259" s="68" t="str">
        <f t="shared" si="9"/>
        <v/>
      </c>
      <c r="AK259" s="68" t="str">
        <f t="shared" si="10"/>
        <v/>
      </c>
      <c r="AL259" s="68" t="str">
        <f t="shared" si="11"/>
        <v/>
      </c>
      <c r="AM259" s="68" t="str">
        <f t="shared" si="12"/>
        <v/>
      </c>
      <c r="AN259" s="68" t="str">
        <f t="shared" si="13"/>
        <v/>
      </c>
      <c r="AO259" s="67" t="str">
        <f t="shared" si="14"/>
        <v/>
      </c>
      <c r="AP259" s="51"/>
      <c r="AQ259" s="51" t="str">
        <f t="shared" si="15"/>
        <v/>
      </c>
      <c r="AR259" s="68" t="str">
        <f t="shared" si="16"/>
        <v/>
      </c>
      <c r="AS259" s="68" t="str">
        <f t="shared" si="17"/>
        <v/>
      </c>
      <c r="AT259" s="68" t="str">
        <f t="shared" si="18"/>
        <v/>
      </c>
      <c r="AU259" s="68" t="str">
        <f t="shared" si="19"/>
        <v/>
      </c>
      <c r="AV259" s="68" t="str">
        <f t="shared" si="20"/>
        <v/>
      </c>
      <c r="AW259" s="67" t="str">
        <f t="shared" si="21"/>
        <v/>
      </c>
      <c r="AX259" s="51"/>
      <c r="AY259" s="51" t="str">
        <f t="shared" si="22"/>
        <v/>
      </c>
      <c r="AZ259" s="68" t="str">
        <f t="shared" si="23"/>
        <v/>
      </c>
      <c r="BA259" s="68" t="str">
        <f t="shared" si="24"/>
        <v/>
      </c>
      <c r="BB259" s="68" t="str">
        <f t="shared" si="25"/>
        <v/>
      </c>
      <c r="BC259" s="68" t="str">
        <f t="shared" si="26"/>
        <v/>
      </c>
      <c r="BD259" s="68" t="str">
        <f t="shared" si="27"/>
        <v/>
      </c>
      <c r="BE259" s="68" t="str">
        <f t="shared" si="28"/>
        <v/>
      </c>
      <c r="BF259" s="51"/>
      <c r="BG259" s="69" t="str">
        <f t="shared" si="29"/>
        <v/>
      </c>
      <c r="BH259" s="67" t="str">
        <f t="shared" si="30"/>
        <v/>
      </c>
      <c r="BI259" s="67" t="str">
        <f t="shared" si="31"/>
        <v/>
      </c>
      <c r="BJ259" s="67" t="str">
        <f t="shared" si="32"/>
        <v/>
      </c>
      <c r="BK259" s="67" t="str">
        <f t="shared" si="33"/>
        <v/>
      </c>
      <c r="BL259" s="67" t="str">
        <f t="shared" si="34"/>
        <v/>
      </c>
      <c r="BM259" s="65" t="str">
        <f t="shared" si="35"/>
        <v/>
      </c>
      <c r="BN259" s="70"/>
      <c r="BO259" s="71">
        <f t="shared" ref="BO259:BO262" si="1700">IF(A259 =2014,F259,"")</f>
        <v>1093690</v>
      </c>
      <c r="BP259" s="51" t="str">
        <f t="shared" ref="BP259:BP262" si="1701">IF(A259 =2015,F259,"")</f>
        <v/>
      </c>
      <c r="BQ259" s="51" t="str">
        <f t="shared" ref="BQ259:BQ262" si="1702">IF(A259 =2016,F259,"")</f>
        <v/>
      </c>
      <c r="BR259" s="51" t="str">
        <f t="shared" ref="BR259:BR262" si="1703">IF(A259 =2017,F259,"")</f>
        <v/>
      </c>
      <c r="BS259" s="69" t="str">
        <f t="shared" si="40"/>
        <v/>
      </c>
      <c r="BT259" s="70"/>
      <c r="BU259" s="65">
        <f t="shared" ref="BU259:BU262" si="1704">IF(A259 =2014,I259,"")</f>
        <v>10020693</v>
      </c>
      <c r="BV259" s="68" t="str">
        <f t="shared" ref="BV259:BV262" si="1705">IF(A259 =2015,I259,"")</f>
        <v/>
      </c>
      <c r="BW259" s="68" t="str">
        <f t="shared" ref="BW259:BW262" si="1706">IF(A259 =2016,I259,"")</f>
        <v/>
      </c>
      <c r="BX259" s="68" t="str">
        <f t="shared" ref="BX259:BX262" si="1707">IF(A259 =2017,I259,"")</f>
        <v/>
      </c>
      <c r="BY259" s="67" t="str">
        <f t="shared" si="44"/>
        <v/>
      </c>
      <c r="BZ259" s="65"/>
      <c r="CA259" s="65">
        <f t="shared" si="45"/>
        <v>5636402</v>
      </c>
      <c r="CB259" s="67" t="str">
        <f t="shared" si="46"/>
        <v/>
      </c>
      <c r="CC259" s="67" t="str">
        <f t="shared" si="47"/>
        <v/>
      </c>
      <c r="CD259" s="67" t="str">
        <f t="shared" si="48"/>
        <v/>
      </c>
      <c r="CE259" s="67" t="str">
        <f t="shared" si="49"/>
        <v/>
      </c>
      <c r="CF259" s="65"/>
      <c r="CG259" s="65">
        <f t="shared" ref="CG259:CG262" si="1708">IF(A259 =2014,Q259+R259+S259+T259+U259,"")</f>
        <v>10020693</v>
      </c>
      <c r="CH259" s="68" t="str">
        <f t="shared" ref="CH259:CH262" si="1709">IF(A259 =2015,Q259+R259+S259+T259+U259,"")</f>
        <v/>
      </c>
      <c r="CI259" s="68" t="str">
        <f t="shared" ref="CI259:CI262" si="1710">IF(A259 =2016,Q259+R259+S259+T259+U259,"")</f>
        <v/>
      </c>
      <c r="CJ259" s="68" t="str">
        <f t="shared" ref="CJ259:CJ262" si="1711">IF(A259 =2017,Q259+R259+S259+T259+U259,"")</f>
        <v/>
      </c>
      <c r="CK259" s="67" t="str">
        <f t="shared" si="54"/>
        <v/>
      </c>
      <c r="CL259" s="65"/>
      <c r="CM259" s="65">
        <f t="shared" ref="CM259:CM262" si="1712">IF(A259 =2014,Q259,"")</f>
        <v>4158103</v>
      </c>
      <c r="CN259" s="68" t="str">
        <f t="shared" ref="CN259:CN262" si="1713">IF(A259 =2015,Q259,"")</f>
        <v/>
      </c>
      <c r="CO259" s="68" t="str">
        <f t="shared" ref="CO259:CO262" si="1714">IF(A259 =2016,Q259,"")</f>
        <v/>
      </c>
      <c r="CP259" s="68" t="str">
        <f t="shared" ref="CP259:CP262" si="1715">IF(A259 =2017,Q259,"")</f>
        <v/>
      </c>
      <c r="CQ259" s="67" t="str">
        <f t="shared" si="59"/>
        <v/>
      </c>
      <c r="CR259" s="65"/>
      <c r="CS259" s="65">
        <f t="shared" ref="CS259:CS262" si="1716">IF(A259 =2014,R259,"")</f>
        <v>771035</v>
      </c>
      <c r="CT259" s="68" t="str">
        <f t="shared" ref="CT259:CT262" si="1717">IF(A259 =2015,R259,"")</f>
        <v/>
      </c>
      <c r="CU259" s="68" t="str">
        <f t="shared" ref="CU259:CU262" si="1718">IF(A259 =2016,R259,"")</f>
        <v/>
      </c>
      <c r="CV259" s="68" t="str">
        <f t="shared" ref="CV259:CV262" si="1719">IF(A259 =2017,R259,"")</f>
        <v/>
      </c>
      <c r="CW259" s="67" t="str">
        <f t="shared" si="64"/>
        <v/>
      </c>
      <c r="CX259" s="65"/>
      <c r="CY259" s="65">
        <f t="shared" ref="CY259:CY262" si="1720">IF(A259 =2014,S259,"")</f>
        <v>2186932</v>
      </c>
      <c r="CZ259" s="68" t="str">
        <f t="shared" ref="CZ259:CZ262" si="1721">IF(A259 =2015,S259,"")</f>
        <v/>
      </c>
      <c r="DA259" s="68" t="str">
        <f t="shared" ref="DA259:DA262" si="1722">IF(A259 =2016,S259,"")</f>
        <v/>
      </c>
      <c r="DB259" s="68" t="str">
        <f t="shared" ref="DB259:DB262" si="1723">IF(A259 =2017,S259,"")</f>
        <v/>
      </c>
      <c r="DC259" s="67" t="str">
        <f t="shared" si="69"/>
        <v/>
      </c>
      <c r="DD259" s="65"/>
      <c r="DE259" s="65">
        <f t="shared" ref="DE259:DE262" si="1724">IF(A259 =2014,T259,"")</f>
        <v>2522488</v>
      </c>
      <c r="DF259" s="51" t="str">
        <f t="shared" ref="DF259:DF262" si="1725">IF(A259 =2015,T259,"")</f>
        <v/>
      </c>
      <c r="DG259" s="51" t="str">
        <f t="shared" ref="DG259:DG262" si="1726">IF(A259 =2016,T259,"")</f>
        <v/>
      </c>
      <c r="DH259" s="51" t="str">
        <f t="shared" ref="DH259:DH262" si="1727">IF(A259 =2017,T259,"")</f>
        <v/>
      </c>
      <c r="DI259" s="69" t="str">
        <f t="shared" si="74"/>
        <v/>
      </c>
      <c r="DJ259" s="70"/>
      <c r="DK259" s="65">
        <f t="shared" ref="DK259:DK262" si="1728">IF(A259 =2014,U259,"")</f>
        <v>382135</v>
      </c>
      <c r="DL259" s="51" t="str">
        <f t="shared" ref="DL259:DL262" si="1729">IF(A259 =2015,U259,"")</f>
        <v/>
      </c>
      <c r="DM259" s="51" t="str">
        <f t="shared" ref="DM259:DM262" si="1730">IF(A259 =2016,U259,"")</f>
        <v/>
      </c>
      <c r="DN259" s="51" t="str">
        <f t="shared" ref="DN259:DN262" si="1731">IF(A259 =2017,U259,"")</f>
        <v/>
      </c>
      <c r="DO259" s="69" t="str">
        <f t="shared" si="79"/>
        <v/>
      </c>
      <c r="DP259" s="51"/>
      <c r="DQ259" s="51"/>
      <c r="DR259" s="51"/>
      <c r="DS259" s="51"/>
      <c r="DT259" s="51"/>
      <c r="DU259" s="181"/>
    </row>
    <row r="260" spans="1:125" ht="15" x14ac:dyDescent="0.25">
      <c r="A260" s="50">
        <v>2015</v>
      </c>
      <c r="B260" s="51" t="s">
        <v>1021</v>
      </c>
      <c r="C260" s="50" t="s">
        <v>975</v>
      </c>
      <c r="D260" s="53" t="s">
        <v>345</v>
      </c>
      <c r="E260" s="50" t="s">
        <v>129</v>
      </c>
      <c r="F260" s="54">
        <v>1096323</v>
      </c>
      <c r="G260" s="54">
        <v>9108935</v>
      </c>
      <c r="H260" s="54">
        <v>1853569</v>
      </c>
      <c r="I260" s="55">
        <v>9731928</v>
      </c>
      <c r="J260" s="50"/>
      <c r="K260" s="50" t="s">
        <v>2032</v>
      </c>
      <c r="L260" s="58" t="s">
        <v>2032</v>
      </c>
      <c r="M260" s="58" t="s">
        <v>2032</v>
      </c>
      <c r="N260" s="58" t="s">
        <v>2032</v>
      </c>
      <c r="O260" s="58" t="s">
        <v>2032</v>
      </c>
      <c r="P260" s="59"/>
      <c r="Q260" s="60">
        <v>3955210</v>
      </c>
      <c r="R260" s="60">
        <v>711035</v>
      </c>
      <c r="S260" s="60">
        <v>2281402</v>
      </c>
      <c r="T260" s="60">
        <v>2717873</v>
      </c>
      <c r="U260" s="60">
        <v>66408</v>
      </c>
      <c r="V260" s="79"/>
      <c r="W260" s="90">
        <f t="shared" si="857"/>
        <v>9731928</v>
      </c>
      <c r="X260" s="101">
        <v>10273808</v>
      </c>
      <c r="Y260" s="50"/>
      <c r="Z260" s="50"/>
      <c r="AA260" s="51" t="str">
        <f t="shared" si="1694"/>
        <v/>
      </c>
      <c r="AB260" s="68" t="str">
        <f t="shared" si="1695"/>
        <v/>
      </c>
      <c r="AC260" s="68" t="str">
        <f t="shared" si="1696"/>
        <v/>
      </c>
      <c r="AD260" s="68" t="str">
        <f t="shared" si="1697"/>
        <v/>
      </c>
      <c r="AE260" s="68" t="str">
        <f t="shared" si="1698"/>
        <v/>
      </c>
      <c r="AF260" s="68" t="str">
        <f t="shared" si="1699"/>
        <v/>
      </c>
      <c r="AG260" s="67" t="str">
        <f t="shared" si="7"/>
        <v/>
      </c>
      <c r="AH260" s="51"/>
      <c r="AI260" s="80">
        <f t="shared" si="8"/>
        <v>1096323</v>
      </c>
      <c r="AJ260" s="68">
        <f t="shared" si="9"/>
        <v>9731928</v>
      </c>
      <c r="AK260" s="68">
        <f t="shared" si="10"/>
        <v>3955210</v>
      </c>
      <c r="AL260" s="68">
        <f t="shared" si="11"/>
        <v>711035</v>
      </c>
      <c r="AM260" s="68">
        <f t="shared" si="12"/>
        <v>2281402</v>
      </c>
      <c r="AN260" s="68">
        <f t="shared" si="13"/>
        <v>2784281</v>
      </c>
      <c r="AO260" s="67">
        <f t="shared" si="14"/>
        <v>10273808</v>
      </c>
      <c r="AP260" s="51"/>
      <c r="AQ260" s="51" t="str">
        <f t="shared" si="15"/>
        <v/>
      </c>
      <c r="AR260" s="68" t="str">
        <f t="shared" si="16"/>
        <v/>
      </c>
      <c r="AS260" s="68" t="str">
        <f t="shared" si="17"/>
        <v/>
      </c>
      <c r="AT260" s="68" t="str">
        <f t="shared" si="18"/>
        <v/>
      </c>
      <c r="AU260" s="68" t="str">
        <f t="shared" si="19"/>
        <v/>
      </c>
      <c r="AV260" s="68" t="str">
        <f t="shared" si="20"/>
        <v/>
      </c>
      <c r="AW260" s="67" t="str">
        <f t="shared" si="21"/>
        <v/>
      </c>
      <c r="AX260" s="51"/>
      <c r="AY260" s="51" t="str">
        <f t="shared" si="22"/>
        <v/>
      </c>
      <c r="AZ260" s="68" t="str">
        <f t="shared" si="23"/>
        <v/>
      </c>
      <c r="BA260" s="68" t="str">
        <f t="shared" si="24"/>
        <v/>
      </c>
      <c r="BB260" s="68" t="str">
        <f t="shared" si="25"/>
        <v/>
      </c>
      <c r="BC260" s="68" t="str">
        <f t="shared" si="26"/>
        <v/>
      </c>
      <c r="BD260" s="68" t="str">
        <f t="shared" si="27"/>
        <v/>
      </c>
      <c r="BE260" s="68" t="str">
        <f t="shared" si="28"/>
        <v/>
      </c>
      <c r="BF260" s="51"/>
      <c r="BG260" s="69" t="str">
        <f t="shared" si="29"/>
        <v/>
      </c>
      <c r="BH260" s="67" t="str">
        <f t="shared" si="30"/>
        <v/>
      </c>
      <c r="BI260" s="67" t="str">
        <f t="shared" si="31"/>
        <v/>
      </c>
      <c r="BJ260" s="67" t="str">
        <f t="shared" si="32"/>
        <v/>
      </c>
      <c r="BK260" s="67" t="str">
        <f t="shared" si="33"/>
        <v/>
      </c>
      <c r="BL260" s="67" t="str">
        <f t="shared" si="34"/>
        <v/>
      </c>
      <c r="BM260" s="65" t="str">
        <f t="shared" si="35"/>
        <v/>
      </c>
      <c r="BN260" s="51"/>
      <c r="BO260" s="51" t="str">
        <f t="shared" si="1700"/>
        <v/>
      </c>
      <c r="BP260" s="71">
        <f t="shared" si="1701"/>
        <v>1096323</v>
      </c>
      <c r="BQ260" s="51" t="str">
        <f t="shared" si="1702"/>
        <v/>
      </c>
      <c r="BR260" s="51" t="str">
        <f t="shared" si="1703"/>
        <v/>
      </c>
      <c r="BS260" s="69" t="str">
        <f t="shared" si="40"/>
        <v/>
      </c>
      <c r="BT260" s="51"/>
      <c r="BU260" s="68" t="str">
        <f t="shared" si="1704"/>
        <v/>
      </c>
      <c r="BV260" s="65">
        <f t="shared" si="1705"/>
        <v>9731928</v>
      </c>
      <c r="BW260" s="68" t="str">
        <f t="shared" si="1706"/>
        <v/>
      </c>
      <c r="BX260" s="68" t="str">
        <f t="shared" si="1707"/>
        <v/>
      </c>
      <c r="BY260" s="67" t="str">
        <f t="shared" si="44"/>
        <v/>
      </c>
      <c r="BZ260" s="68"/>
      <c r="CA260" s="65" t="str">
        <f t="shared" si="45"/>
        <v/>
      </c>
      <c r="CB260" s="67">
        <f t="shared" si="46"/>
        <v>10273808</v>
      </c>
      <c r="CC260" s="67" t="str">
        <f t="shared" si="47"/>
        <v/>
      </c>
      <c r="CD260" s="67" t="str">
        <f t="shared" si="48"/>
        <v/>
      </c>
      <c r="CE260" s="67" t="str">
        <f t="shared" si="49"/>
        <v/>
      </c>
      <c r="CF260" s="68"/>
      <c r="CG260" s="68" t="str">
        <f t="shared" si="1708"/>
        <v/>
      </c>
      <c r="CH260" s="65">
        <f t="shared" si="1709"/>
        <v>9731928</v>
      </c>
      <c r="CI260" s="68" t="str">
        <f t="shared" si="1710"/>
        <v/>
      </c>
      <c r="CJ260" s="68" t="str">
        <f t="shared" si="1711"/>
        <v/>
      </c>
      <c r="CK260" s="67" t="str">
        <f t="shared" si="54"/>
        <v/>
      </c>
      <c r="CL260" s="68"/>
      <c r="CM260" s="68" t="str">
        <f t="shared" si="1712"/>
        <v/>
      </c>
      <c r="CN260" s="65">
        <f t="shared" si="1713"/>
        <v>3955210</v>
      </c>
      <c r="CO260" s="68" t="str">
        <f t="shared" si="1714"/>
        <v/>
      </c>
      <c r="CP260" s="68" t="str">
        <f t="shared" si="1715"/>
        <v/>
      </c>
      <c r="CQ260" s="67" t="str">
        <f t="shared" si="59"/>
        <v/>
      </c>
      <c r="CR260" s="68"/>
      <c r="CS260" s="68" t="str">
        <f t="shared" si="1716"/>
        <v/>
      </c>
      <c r="CT260" s="65">
        <f t="shared" si="1717"/>
        <v>711035</v>
      </c>
      <c r="CU260" s="68" t="str">
        <f t="shared" si="1718"/>
        <v/>
      </c>
      <c r="CV260" s="68" t="str">
        <f t="shared" si="1719"/>
        <v/>
      </c>
      <c r="CW260" s="67" t="str">
        <f t="shared" si="64"/>
        <v/>
      </c>
      <c r="CX260" s="68"/>
      <c r="CY260" s="68" t="str">
        <f t="shared" si="1720"/>
        <v/>
      </c>
      <c r="CZ260" s="65">
        <f t="shared" si="1721"/>
        <v>2281402</v>
      </c>
      <c r="DA260" s="68" t="str">
        <f t="shared" si="1722"/>
        <v/>
      </c>
      <c r="DB260" s="68" t="str">
        <f t="shared" si="1723"/>
        <v/>
      </c>
      <c r="DC260" s="67" t="str">
        <f t="shared" si="69"/>
        <v/>
      </c>
      <c r="DD260" s="68"/>
      <c r="DE260" s="68" t="str">
        <f t="shared" si="1724"/>
        <v/>
      </c>
      <c r="DF260" s="65">
        <f t="shared" si="1725"/>
        <v>2717873</v>
      </c>
      <c r="DG260" s="51" t="str">
        <f t="shared" si="1726"/>
        <v/>
      </c>
      <c r="DH260" s="51" t="str">
        <f t="shared" si="1727"/>
        <v/>
      </c>
      <c r="DI260" s="69" t="str">
        <f t="shared" si="74"/>
        <v/>
      </c>
      <c r="DJ260" s="51"/>
      <c r="DK260" s="51" t="str">
        <f t="shared" si="1728"/>
        <v/>
      </c>
      <c r="DL260" s="65">
        <f t="shared" si="1729"/>
        <v>66408</v>
      </c>
      <c r="DM260" s="51" t="str">
        <f t="shared" si="1730"/>
        <v/>
      </c>
      <c r="DN260" s="51" t="str">
        <f t="shared" si="1731"/>
        <v/>
      </c>
      <c r="DO260" s="69" t="str">
        <f t="shared" si="79"/>
        <v/>
      </c>
      <c r="DP260" s="51"/>
      <c r="DQ260" s="51"/>
      <c r="DR260" s="51"/>
      <c r="DS260" s="51"/>
      <c r="DT260" s="51"/>
      <c r="DU260" s="181"/>
    </row>
    <row r="261" spans="1:125" ht="15" x14ac:dyDescent="0.25">
      <c r="A261" s="50">
        <v>2016</v>
      </c>
      <c r="B261" s="51" t="s">
        <v>1021</v>
      </c>
      <c r="C261" s="50" t="s">
        <v>975</v>
      </c>
      <c r="D261" s="53" t="s">
        <v>345</v>
      </c>
      <c r="E261" s="50" t="s">
        <v>129</v>
      </c>
      <c r="F261" s="54">
        <v>1052610</v>
      </c>
      <c r="G261" s="54">
        <v>9043990</v>
      </c>
      <c r="H261" s="54">
        <v>1918254</v>
      </c>
      <c r="I261" s="55">
        <v>9687390</v>
      </c>
      <c r="J261" s="50"/>
      <c r="K261" s="50" t="s">
        <v>2032</v>
      </c>
      <c r="L261" s="58" t="s">
        <v>2032</v>
      </c>
      <c r="M261" s="58" t="s">
        <v>2032</v>
      </c>
      <c r="N261" s="58" t="s">
        <v>2032</v>
      </c>
      <c r="O261" s="58" t="s">
        <v>2032</v>
      </c>
      <c r="P261" s="59"/>
      <c r="Q261" s="60">
        <v>4590603</v>
      </c>
      <c r="R261" s="60">
        <v>102080</v>
      </c>
      <c r="S261" s="60">
        <v>2273028</v>
      </c>
      <c r="T261" s="60">
        <v>2681558</v>
      </c>
      <c r="U261" s="60">
        <v>40121</v>
      </c>
      <c r="V261" s="79"/>
      <c r="W261" s="90">
        <f t="shared" si="857"/>
        <v>9687390</v>
      </c>
      <c r="X261" s="101">
        <v>27416058</v>
      </c>
      <c r="Y261" s="50"/>
      <c r="Z261" s="50"/>
      <c r="AA261" s="51" t="str">
        <f t="shared" si="1694"/>
        <v/>
      </c>
      <c r="AB261" s="68" t="str">
        <f t="shared" si="1695"/>
        <v/>
      </c>
      <c r="AC261" s="68" t="str">
        <f t="shared" si="1696"/>
        <v/>
      </c>
      <c r="AD261" s="68" t="str">
        <f t="shared" si="1697"/>
        <v/>
      </c>
      <c r="AE261" s="68" t="str">
        <f t="shared" si="1698"/>
        <v/>
      </c>
      <c r="AF261" s="68" t="str">
        <f t="shared" si="1699"/>
        <v/>
      </c>
      <c r="AG261" s="67" t="str">
        <f t="shared" si="7"/>
        <v/>
      </c>
      <c r="AH261" s="51"/>
      <c r="AI261" s="51" t="str">
        <f t="shared" si="8"/>
        <v/>
      </c>
      <c r="AJ261" s="68" t="str">
        <f t="shared" si="9"/>
        <v/>
      </c>
      <c r="AK261" s="68" t="str">
        <f t="shared" si="10"/>
        <v/>
      </c>
      <c r="AL261" s="68" t="str">
        <f t="shared" si="11"/>
        <v/>
      </c>
      <c r="AM261" s="68" t="str">
        <f t="shared" si="12"/>
        <v/>
      </c>
      <c r="AN261" s="68" t="str">
        <f t="shared" si="13"/>
        <v/>
      </c>
      <c r="AO261" s="67" t="str">
        <f t="shared" si="14"/>
        <v/>
      </c>
      <c r="AP261" s="51"/>
      <c r="AQ261" s="80">
        <f t="shared" si="15"/>
        <v>1052610</v>
      </c>
      <c r="AR261" s="68">
        <f t="shared" si="16"/>
        <v>9687390</v>
      </c>
      <c r="AS261" s="68">
        <f t="shared" si="17"/>
        <v>4590603</v>
      </c>
      <c r="AT261" s="68">
        <f t="shared" si="18"/>
        <v>102080</v>
      </c>
      <c r="AU261" s="68">
        <f t="shared" si="19"/>
        <v>2273028</v>
      </c>
      <c r="AV261" s="68">
        <f t="shared" si="20"/>
        <v>2721679</v>
      </c>
      <c r="AW261" s="67">
        <f t="shared" si="21"/>
        <v>27416058</v>
      </c>
      <c r="AX261" s="51"/>
      <c r="AY261" s="51" t="str">
        <f t="shared" si="22"/>
        <v/>
      </c>
      <c r="AZ261" s="68" t="str">
        <f t="shared" si="23"/>
        <v/>
      </c>
      <c r="BA261" s="68" t="str">
        <f t="shared" si="24"/>
        <v/>
      </c>
      <c r="BB261" s="68" t="str">
        <f t="shared" si="25"/>
        <v/>
      </c>
      <c r="BC261" s="68" t="str">
        <f t="shared" si="26"/>
        <v/>
      </c>
      <c r="BD261" s="68" t="str">
        <f t="shared" si="27"/>
        <v/>
      </c>
      <c r="BE261" s="68" t="str">
        <f t="shared" si="28"/>
        <v/>
      </c>
      <c r="BF261" s="51"/>
      <c r="BG261" s="69" t="str">
        <f t="shared" si="29"/>
        <v/>
      </c>
      <c r="BH261" s="67" t="str">
        <f t="shared" si="30"/>
        <v/>
      </c>
      <c r="BI261" s="67" t="str">
        <f t="shared" si="31"/>
        <v/>
      </c>
      <c r="BJ261" s="67" t="str">
        <f t="shared" si="32"/>
        <v/>
      </c>
      <c r="BK261" s="67" t="str">
        <f t="shared" si="33"/>
        <v/>
      </c>
      <c r="BL261" s="67" t="str">
        <f t="shared" si="34"/>
        <v/>
      </c>
      <c r="BM261" s="65" t="str">
        <f t="shared" si="35"/>
        <v/>
      </c>
      <c r="BN261" s="51"/>
      <c r="BO261" s="51" t="str">
        <f t="shared" si="1700"/>
        <v/>
      </c>
      <c r="BP261" s="51" t="str">
        <f t="shared" si="1701"/>
        <v/>
      </c>
      <c r="BQ261" s="71">
        <f t="shared" si="1702"/>
        <v>1052610</v>
      </c>
      <c r="BR261" s="51" t="str">
        <f t="shared" si="1703"/>
        <v/>
      </c>
      <c r="BS261" s="69" t="str">
        <f t="shared" si="40"/>
        <v/>
      </c>
      <c r="BT261" s="51"/>
      <c r="BU261" s="68" t="str">
        <f t="shared" si="1704"/>
        <v/>
      </c>
      <c r="BV261" s="68" t="str">
        <f t="shared" si="1705"/>
        <v/>
      </c>
      <c r="BW261" s="65">
        <f t="shared" si="1706"/>
        <v>9687390</v>
      </c>
      <c r="BX261" s="68" t="str">
        <f t="shared" si="1707"/>
        <v/>
      </c>
      <c r="BY261" s="67" t="str">
        <f t="shared" si="44"/>
        <v/>
      </c>
      <c r="BZ261" s="68"/>
      <c r="CA261" s="65" t="str">
        <f t="shared" si="45"/>
        <v/>
      </c>
      <c r="CB261" s="67" t="str">
        <f t="shared" si="46"/>
        <v/>
      </c>
      <c r="CC261" s="67">
        <f t="shared" si="47"/>
        <v>27416058</v>
      </c>
      <c r="CD261" s="67" t="str">
        <f t="shared" si="48"/>
        <v/>
      </c>
      <c r="CE261" s="67" t="str">
        <f t="shared" si="49"/>
        <v/>
      </c>
      <c r="CF261" s="68"/>
      <c r="CG261" s="68" t="str">
        <f t="shared" si="1708"/>
        <v/>
      </c>
      <c r="CH261" s="68" t="str">
        <f t="shared" si="1709"/>
        <v/>
      </c>
      <c r="CI261" s="65">
        <f t="shared" si="1710"/>
        <v>9687390</v>
      </c>
      <c r="CJ261" s="68" t="str">
        <f t="shared" si="1711"/>
        <v/>
      </c>
      <c r="CK261" s="67" t="str">
        <f t="shared" si="54"/>
        <v/>
      </c>
      <c r="CL261" s="68"/>
      <c r="CM261" s="68" t="str">
        <f t="shared" si="1712"/>
        <v/>
      </c>
      <c r="CN261" s="68" t="str">
        <f t="shared" si="1713"/>
        <v/>
      </c>
      <c r="CO261" s="65">
        <f t="shared" si="1714"/>
        <v>4590603</v>
      </c>
      <c r="CP261" s="68" t="str">
        <f t="shared" si="1715"/>
        <v/>
      </c>
      <c r="CQ261" s="67" t="str">
        <f t="shared" si="59"/>
        <v/>
      </c>
      <c r="CR261" s="68"/>
      <c r="CS261" s="68" t="str">
        <f t="shared" si="1716"/>
        <v/>
      </c>
      <c r="CT261" s="68" t="str">
        <f t="shared" si="1717"/>
        <v/>
      </c>
      <c r="CU261" s="65">
        <f t="shared" si="1718"/>
        <v>102080</v>
      </c>
      <c r="CV261" s="68" t="str">
        <f t="shared" si="1719"/>
        <v/>
      </c>
      <c r="CW261" s="67" t="str">
        <f t="shared" si="64"/>
        <v/>
      </c>
      <c r="CX261" s="68"/>
      <c r="CY261" s="68" t="str">
        <f t="shared" si="1720"/>
        <v/>
      </c>
      <c r="CZ261" s="68" t="str">
        <f t="shared" si="1721"/>
        <v/>
      </c>
      <c r="DA261" s="65">
        <f t="shared" si="1722"/>
        <v>2273028</v>
      </c>
      <c r="DB261" s="68" t="str">
        <f t="shared" si="1723"/>
        <v/>
      </c>
      <c r="DC261" s="67" t="str">
        <f t="shared" si="69"/>
        <v/>
      </c>
      <c r="DD261" s="68"/>
      <c r="DE261" s="68" t="str">
        <f t="shared" si="1724"/>
        <v/>
      </c>
      <c r="DF261" s="51" t="str">
        <f t="shared" si="1725"/>
        <v/>
      </c>
      <c r="DG261" s="65">
        <f t="shared" si="1726"/>
        <v>2681558</v>
      </c>
      <c r="DH261" s="51" t="str">
        <f t="shared" si="1727"/>
        <v/>
      </c>
      <c r="DI261" s="69" t="str">
        <f t="shared" si="74"/>
        <v/>
      </c>
      <c r="DJ261" s="51"/>
      <c r="DK261" s="51" t="str">
        <f t="shared" si="1728"/>
        <v/>
      </c>
      <c r="DL261" s="51" t="str">
        <f t="shared" si="1729"/>
        <v/>
      </c>
      <c r="DM261" s="65">
        <f t="shared" si="1730"/>
        <v>40121</v>
      </c>
      <c r="DN261" s="51" t="str">
        <f t="shared" si="1731"/>
        <v/>
      </c>
      <c r="DO261" s="69" t="str">
        <f t="shared" si="79"/>
        <v/>
      </c>
      <c r="DP261" s="51"/>
      <c r="DQ261" s="51"/>
      <c r="DR261" s="51"/>
      <c r="DS261" s="51"/>
      <c r="DT261" s="51"/>
      <c r="DU261" s="181"/>
    </row>
    <row r="262" spans="1:125" ht="15" x14ac:dyDescent="0.25">
      <c r="A262" s="50">
        <v>2017</v>
      </c>
      <c r="B262" s="51" t="s">
        <v>1021</v>
      </c>
      <c r="C262" s="50" t="s">
        <v>975</v>
      </c>
      <c r="D262" s="53" t="s">
        <v>345</v>
      </c>
      <c r="E262" s="50" t="s">
        <v>129</v>
      </c>
      <c r="F262" s="54">
        <v>1018077</v>
      </c>
      <c r="G262" s="54">
        <v>10453162</v>
      </c>
      <c r="H262" s="54">
        <v>1978077</v>
      </c>
      <c r="I262" s="55">
        <v>10458812</v>
      </c>
      <c r="J262" s="50"/>
      <c r="K262" s="50" t="s">
        <v>2032</v>
      </c>
      <c r="L262" s="58" t="s">
        <v>2032</v>
      </c>
      <c r="M262" s="58" t="s">
        <v>2032</v>
      </c>
      <c r="N262" s="58" t="s">
        <v>2032</v>
      </c>
      <c r="O262" s="58" t="s">
        <v>2032</v>
      </c>
      <c r="P262" s="59"/>
      <c r="Q262" s="60">
        <v>5293386</v>
      </c>
      <c r="R262" s="60">
        <v>118540</v>
      </c>
      <c r="S262" s="60">
        <v>2318115</v>
      </c>
      <c r="T262" s="60">
        <v>2662741</v>
      </c>
      <c r="U262" s="60">
        <v>66030</v>
      </c>
      <c r="V262" s="79"/>
      <c r="W262" s="90">
        <f t="shared" si="857"/>
        <v>10458812</v>
      </c>
      <c r="X262" s="101">
        <v>13872915</v>
      </c>
      <c r="Y262" s="50"/>
      <c r="Z262" s="50"/>
      <c r="AA262" s="51" t="str">
        <f t="shared" si="1694"/>
        <v/>
      </c>
      <c r="AB262" s="68" t="str">
        <f t="shared" si="1695"/>
        <v/>
      </c>
      <c r="AC262" s="68" t="str">
        <f t="shared" si="1696"/>
        <v/>
      </c>
      <c r="AD262" s="68" t="str">
        <f t="shared" si="1697"/>
        <v/>
      </c>
      <c r="AE262" s="68" t="str">
        <f t="shared" si="1698"/>
        <v/>
      </c>
      <c r="AF262" s="68" t="str">
        <f t="shared" si="1699"/>
        <v/>
      </c>
      <c r="AG262" s="67" t="str">
        <f t="shared" si="7"/>
        <v/>
      </c>
      <c r="AH262" s="51"/>
      <c r="AI262" s="51" t="str">
        <f t="shared" si="8"/>
        <v/>
      </c>
      <c r="AJ262" s="68" t="str">
        <f t="shared" si="9"/>
        <v/>
      </c>
      <c r="AK262" s="68" t="str">
        <f t="shared" si="10"/>
        <v/>
      </c>
      <c r="AL262" s="68" t="str">
        <f t="shared" si="11"/>
        <v/>
      </c>
      <c r="AM262" s="68" t="str">
        <f t="shared" si="12"/>
        <v/>
      </c>
      <c r="AN262" s="68" t="str">
        <f t="shared" si="13"/>
        <v/>
      </c>
      <c r="AO262" s="67" t="str">
        <f t="shared" si="14"/>
        <v/>
      </c>
      <c r="AP262" s="51"/>
      <c r="AQ262" s="51" t="str">
        <f t="shared" si="15"/>
        <v/>
      </c>
      <c r="AR262" s="68" t="str">
        <f t="shared" si="16"/>
        <v/>
      </c>
      <c r="AS262" s="68" t="str">
        <f t="shared" si="17"/>
        <v/>
      </c>
      <c r="AT262" s="68" t="str">
        <f t="shared" si="18"/>
        <v/>
      </c>
      <c r="AU262" s="68" t="str">
        <f t="shared" si="19"/>
        <v/>
      </c>
      <c r="AV262" s="68" t="str">
        <f t="shared" si="20"/>
        <v/>
      </c>
      <c r="AW262" s="67" t="str">
        <f t="shared" si="21"/>
        <v/>
      </c>
      <c r="AX262" s="51"/>
      <c r="AY262" s="80">
        <f t="shared" si="22"/>
        <v>1018077</v>
      </c>
      <c r="AZ262" s="68">
        <f t="shared" si="23"/>
        <v>10458812</v>
      </c>
      <c r="BA262" s="68">
        <f t="shared" si="24"/>
        <v>5293386</v>
      </c>
      <c r="BB262" s="68">
        <f t="shared" si="25"/>
        <v>118540</v>
      </c>
      <c r="BC262" s="68">
        <f t="shared" si="26"/>
        <v>2318115</v>
      </c>
      <c r="BD262" s="68">
        <f t="shared" si="27"/>
        <v>2728771</v>
      </c>
      <c r="BE262" s="68">
        <f t="shared" si="28"/>
        <v>13872915</v>
      </c>
      <c r="BF262" s="51"/>
      <c r="BG262" s="69" t="str">
        <f t="shared" si="29"/>
        <v/>
      </c>
      <c r="BH262" s="67" t="str">
        <f t="shared" si="30"/>
        <v/>
      </c>
      <c r="BI262" s="67" t="str">
        <f t="shared" si="31"/>
        <v/>
      </c>
      <c r="BJ262" s="67" t="str">
        <f t="shared" si="32"/>
        <v/>
      </c>
      <c r="BK262" s="67" t="str">
        <f t="shared" si="33"/>
        <v/>
      </c>
      <c r="BL262" s="67" t="str">
        <f t="shared" si="34"/>
        <v/>
      </c>
      <c r="BM262" s="65" t="str">
        <f t="shared" si="35"/>
        <v/>
      </c>
      <c r="BN262" s="51"/>
      <c r="BO262" s="51" t="str">
        <f t="shared" si="1700"/>
        <v/>
      </c>
      <c r="BP262" s="51" t="str">
        <f t="shared" si="1701"/>
        <v/>
      </c>
      <c r="BQ262" s="51" t="str">
        <f t="shared" si="1702"/>
        <v/>
      </c>
      <c r="BR262" s="71">
        <f t="shared" si="1703"/>
        <v>1018077</v>
      </c>
      <c r="BS262" s="69" t="str">
        <f t="shared" si="40"/>
        <v/>
      </c>
      <c r="BT262" s="51"/>
      <c r="BU262" s="68" t="str">
        <f t="shared" si="1704"/>
        <v/>
      </c>
      <c r="BV262" s="68" t="str">
        <f t="shared" si="1705"/>
        <v/>
      </c>
      <c r="BW262" s="68" t="str">
        <f t="shared" si="1706"/>
        <v/>
      </c>
      <c r="BX262" s="65">
        <f t="shared" si="1707"/>
        <v>10458812</v>
      </c>
      <c r="BY262" s="67" t="str">
        <f t="shared" si="44"/>
        <v/>
      </c>
      <c r="BZ262" s="68"/>
      <c r="CA262" s="65" t="str">
        <f t="shared" si="45"/>
        <v/>
      </c>
      <c r="CB262" s="67" t="str">
        <f t="shared" si="46"/>
        <v/>
      </c>
      <c r="CC262" s="67" t="str">
        <f t="shared" si="47"/>
        <v/>
      </c>
      <c r="CD262" s="67">
        <f t="shared" si="48"/>
        <v>13872915</v>
      </c>
      <c r="CE262" s="67" t="str">
        <f t="shared" si="49"/>
        <v/>
      </c>
      <c r="CF262" s="68"/>
      <c r="CG262" s="68" t="str">
        <f t="shared" si="1708"/>
        <v/>
      </c>
      <c r="CH262" s="68" t="str">
        <f t="shared" si="1709"/>
        <v/>
      </c>
      <c r="CI262" s="68" t="str">
        <f t="shared" si="1710"/>
        <v/>
      </c>
      <c r="CJ262" s="65">
        <f t="shared" si="1711"/>
        <v>10458812</v>
      </c>
      <c r="CK262" s="67" t="str">
        <f t="shared" si="54"/>
        <v/>
      </c>
      <c r="CL262" s="68"/>
      <c r="CM262" s="68" t="str">
        <f t="shared" si="1712"/>
        <v/>
      </c>
      <c r="CN262" s="68" t="str">
        <f t="shared" si="1713"/>
        <v/>
      </c>
      <c r="CO262" s="68" t="str">
        <f t="shared" si="1714"/>
        <v/>
      </c>
      <c r="CP262" s="65">
        <f t="shared" si="1715"/>
        <v>5293386</v>
      </c>
      <c r="CQ262" s="67" t="str">
        <f t="shared" si="59"/>
        <v/>
      </c>
      <c r="CR262" s="68"/>
      <c r="CS262" s="68" t="str">
        <f t="shared" si="1716"/>
        <v/>
      </c>
      <c r="CT262" s="68" t="str">
        <f t="shared" si="1717"/>
        <v/>
      </c>
      <c r="CU262" s="68" t="str">
        <f t="shared" si="1718"/>
        <v/>
      </c>
      <c r="CV262" s="65">
        <f t="shared" si="1719"/>
        <v>118540</v>
      </c>
      <c r="CW262" s="67" t="str">
        <f t="shared" si="64"/>
        <v/>
      </c>
      <c r="CX262" s="68"/>
      <c r="CY262" s="68" t="str">
        <f t="shared" si="1720"/>
        <v/>
      </c>
      <c r="CZ262" s="68" t="str">
        <f t="shared" si="1721"/>
        <v/>
      </c>
      <c r="DA262" s="68" t="str">
        <f t="shared" si="1722"/>
        <v/>
      </c>
      <c r="DB262" s="65">
        <f t="shared" si="1723"/>
        <v>2318115</v>
      </c>
      <c r="DC262" s="67" t="str">
        <f t="shared" si="69"/>
        <v/>
      </c>
      <c r="DD262" s="68"/>
      <c r="DE262" s="68" t="str">
        <f t="shared" si="1724"/>
        <v/>
      </c>
      <c r="DF262" s="51" t="str">
        <f t="shared" si="1725"/>
        <v/>
      </c>
      <c r="DG262" s="51" t="str">
        <f t="shared" si="1726"/>
        <v/>
      </c>
      <c r="DH262" s="65">
        <f t="shared" si="1727"/>
        <v>2662741</v>
      </c>
      <c r="DI262" s="69" t="str">
        <f t="shared" si="74"/>
        <v/>
      </c>
      <c r="DJ262" s="51"/>
      <c r="DK262" s="51" t="str">
        <f t="shared" si="1728"/>
        <v/>
      </c>
      <c r="DL262" s="51" t="str">
        <f t="shared" si="1729"/>
        <v/>
      </c>
      <c r="DM262" s="51" t="str">
        <f t="shared" si="1730"/>
        <v/>
      </c>
      <c r="DN262" s="65">
        <f t="shared" si="1731"/>
        <v>66030</v>
      </c>
      <c r="DO262" s="69" t="str">
        <f t="shared" si="79"/>
        <v/>
      </c>
      <c r="DP262" s="51"/>
      <c r="DQ262" s="51"/>
      <c r="DR262" s="51"/>
      <c r="DS262" s="51"/>
      <c r="DT262" s="51"/>
      <c r="DU262" s="181"/>
    </row>
    <row r="263" spans="1:125" x14ac:dyDescent="0.25">
      <c r="A263" s="56">
        <v>2018</v>
      </c>
      <c r="B263" s="51" t="s">
        <v>1021</v>
      </c>
      <c r="C263" s="50" t="s">
        <v>975</v>
      </c>
      <c r="D263" s="53" t="s">
        <v>345</v>
      </c>
      <c r="E263" s="50" t="s">
        <v>129</v>
      </c>
      <c r="F263" s="89">
        <v>989282</v>
      </c>
      <c r="G263" s="89">
        <v>9025362</v>
      </c>
      <c r="H263" s="89">
        <v>1937459</v>
      </c>
      <c r="I263" s="90">
        <v>11339584</v>
      </c>
      <c r="J263" s="487"/>
      <c r="K263" s="50" t="s">
        <v>2032</v>
      </c>
      <c r="L263" s="58"/>
      <c r="M263" s="58"/>
      <c r="N263" s="58"/>
      <c r="O263" s="58"/>
      <c r="P263" s="91"/>
      <c r="Q263" s="92">
        <v>6378913</v>
      </c>
      <c r="R263" s="92">
        <v>92606</v>
      </c>
      <c r="S263" s="92">
        <v>2242904</v>
      </c>
      <c r="T263" s="92">
        <v>2625161</v>
      </c>
      <c r="U263" s="92">
        <v>0</v>
      </c>
      <c r="V263" s="94"/>
      <c r="W263" s="90">
        <f t="shared" si="857"/>
        <v>11339584</v>
      </c>
      <c r="X263" s="90">
        <v>14426515</v>
      </c>
      <c r="Y263" s="50"/>
      <c r="Z263" s="50"/>
      <c r="AA263" s="51"/>
      <c r="AB263" s="68"/>
      <c r="AC263" s="68"/>
      <c r="AD263" s="68"/>
      <c r="AE263" s="68"/>
      <c r="AF263" s="68"/>
      <c r="AG263" s="67" t="str">
        <f t="shared" si="7"/>
        <v/>
      </c>
      <c r="AH263" s="51"/>
      <c r="AI263" s="51" t="str">
        <f t="shared" si="8"/>
        <v/>
      </c>
      <c r="AJ263" s="68" t="str">
        <f t="shared" si="9"/>
        <v/>
      </c>
      <c r="AK263" s="68" t="str">
        <f t="shared" si="10"/>
        <v/>
      </c>
      <c r="AL263" s="68" t="str">
        <f t="shared" si="11"/>
        <v/>
      </c>
      <c r="AM263" s="68" t="str">
        <f t="shared" si="12"/>
        <v/>
      </c>
      <c r="AN263" s="68" t="str">
        <f t="shared" si="13"/>
        <v/>
      </c>
      <c r="AO263" s="67" t="str">
        <f t="shared" si="14"/>
        <v/>
      </c>
      <c r="AP263" s="51"/>
      <c r="AQ263" s="51" t="str">
        <f t="shared" si="15"/>
        <v/>
      </c>
      <c r="AR263" s="68" t="str">
        <f t="shared" si="16"/>
        <v/>
      </c>
      <c r="AS263" s="68" t="str">
        <f t="shared" si="17"/>
        <v/>
      </c>
      <c r="AT263" s="68" t="str">
        <f t="shared" si="18"/>
        <v/>
      </c>
      <c r="AU263" s="68" t="str">
        <f t="shared" si="19"/>
        <v/>
      </c>
      <c r="AV263" s="68" t="str">
        <f t="shared" si="20"/>
        <v/>
      </c>
      <c r="AW263" s="67" t="str">
        <f t="shared" si="21"/>
        <v/>
      </c>
      <c r="AX263" s="51"/>
      <c r="AY263" s="51" t="str">
        <f t="shared" si="22"/>
        <v/>
      </c>
      <c r="AZ263" s="68" t="str">
        <f t="shared" si="23"/>
        <v/>
      </c>
      <c r="BA263" s="68" t="str">
        <f t="shared" si="24"/>
        <v/>
      </c>
      <c r="BB263" s="68" t="str">
        <f t="shared" si="25"/>
        <v/>
      </c>
      <c r="BC263" s="68" t="str">
        <f t="shared" si="26"/>
        <v/>
      </c>
      <c r="BD263" s="68" t="str">
        <f t="shared" si="27"/>
        <v/>
      </c>
      <c r="BE263" s="68" t="str">
        <f t="shared" si="28"/>
        <v/>
      </c>
      <c r="BF263" s="51"/>
      <c r="BG263" s="96">
        <f t="shared" si="29"/>
        <v>989282</v>
      </c>
      <c r="BH263" s="67">
        <f t="shared" si="30"/>
        <v>11339584</v>
      </c>
      <c r="BI263" s="67">
        <f t="shared" si="31"/>
        <v>6378913</v>
      </c>
      <c r="BJ263" s="67">
        <f t="shared" si="32"/>
        <v>92606</v>
      </c>
      <c r="BK263" s="67">
        <f t="shared" si="33"/>
        <v>2242904</v>
      </c>
      <c r="BL263" s="67">
        <f t="shared" si="34"/>
        <v>2625161</v>
      </c>
      <c r="BM263" s="65">
        <f t="shared" si="35"/>
        <v>14426515</v>
      </c>
      <c r="BN263" s="70"/>
      <c r="BO263" s="70"/>
      <c r="BP263" s="51"/>
      <c r="BQ263" s="51"/>
      <c r="BR263" s="51"/>
      <c r="BS263" s="96">
        <f t="shared" si="40"/>
        <v>989282</v>
      </c>
      <c r="BT263" s="70"/>
      <c r="BU263" s="65"/>
      <c r="BV263" s="68"/>
      <c r="BW263" s="68"/>
      <c r="BX263" s="68"/>
      <c r="BY263" s="67">
        <f t="shared" si="44"/>
        <v>11339584</v>
      </c>
      <c r="BZ263" s="65"/>
      <c r="CA263" s="65" t="str">
        <f t="shared" si="45"/>
        <v/>
      </c>
      <c r="CB263" s="67" t="str">
        <f t="shared" si="46"/>
        <v/>
      </c>
      <c r="CC263" s="67" t="str">
        <f t="shared" si="47"/>
        <v/>
      </c>
      <c r="CD263" s="67" t="str">
        <f t="shared" si="48"/>
        <v/>
      </c>
      <c r="CE263" s="67">
        <f t="shared" si="49"/>
        <v>14426515</v>
      </c>
      <c r="CF263" s="65"/>
      <c r="CG263" s="65"/>
      <c r="CH263" s="68"/>
      <c r="CI263" s="68"/>
      <c r="CJ263" s="68"/>
      <c r="CK263" s="67">
        <f t="shared" si="54"/>
        <v>11339584</v>
      </c>
      <c r="CL263" s="65"/>
      <c r="CM263" s="65"/>
      <c r="CN263" s="68"/>
      <c r="CO263" s="68"/>
      <c r="CP263" s="68"/>
      <c r="CQ263" s="67">
        <f t="shared" si="59"/>
        <v>6378913</v>
      </c>
      <c r="CR263" s="65"/>
      <c r="CS263" s="65"/>
      <c r="CT263" s="68"/>
      <c r="CU263" s="68"/>
      <c r="CV263" s="68"/>
      <c r="CW263" s="67">
        <f t="shared" si="64"/>
        <v>92606</v>
      </c>
      <c r="CX263" s="65"/>
      <c r="CY263" s="65"/>
      <c r="CZ263" s="68"/>
      <c r="DA263" s="68"/>
      <c r="DB263" s="68"/>
      <c r="DC263" s="67">
        <f t="shared" si="69"/>
        <v>2242904</v>
      </c>
      <c r="DD263" s="65"/>
      <c r="DE263" s="65"/>
      <c r="DF263" s="51"/>
      <c r="DG263" s="51"/>
      <c r="DH263" s="51"/>
      <c r="DI263" s="67">
        <f t="shared" si="74"/>
        <v>2625161</v>
      </c>
      <c r="DJ263" s="70"/>
      <c r="DK263" s="70"/>
      <c r="DL263" s="51"/>
      <c r="DM263" s="51"/>
      <c r="DN263" s="51"/>
      <c r="DO263" s="67">
        <f t="shared" si="79"/>
        <v>6378913</v>
      </c>
      <c r="DP263" s="51"/>
      <c r="DQ263" s="51"/>
      <c r="DR263" s="51"/>
      <c r="DS263" s="51"/>
      <c r="DT263" s="51"/>
      <c r="DU263" s="181"/>
    </row>
    <row r="264" spans="1:125" ht="15" x14ac:dyDescent="0.25">
      <c r="A264" s="50"/>
      <c r="B264" s="51"/>
      <c r="C264" s="50"/>
      <c r="D264" s="53"/>
      <c r="E264" s="50"/>
      <c r="F264" s="54"/>
      <c r="G264" s="54"/>
      <c r="H264" s="54"/>
      <c r="I264" s="55"/>
      <c r="J264" s="50"/>
      <c r="K264" s="50" t="s">
        <v>2032</v>
      </c>
      <c r="L264" s="58"/>
      <c r="M264" s="58"/>
      <c r="N264" s="58"/>
      <c r="O264" s="58"/>
      <c r="P264" s="59"/>
      <c r="Q264" s="60"/>
      <c r="R264" s="60"/>
      <c r="S264" s="60"/>
      <c r="T264" s="60"/>
      <c r="U264" s="60"/>
      <c r="V264" s="79"/>
      <c r="W264" s="90">
        <f t="shared" si="857"/>
        <v>0</v>
      </c>
      <c r="X264" s="101"/>
      <c r="Y264" s="50"/>
      <c r="Z264" s="50"/>
      <c r="AA264" s="51"/>
      <c r="AB264" s="68"/>
      <c r="AC264" s="68"/>
      <c r="AD264" s="68"/>
      <c r="AE264" s="68"/>
      <c r="AF264" s="68"/>
      <c r="AG264" s="67" t="str">
        <f t="shared" si="7"/>
        <v/>
      </c>
      <c r="AH264" s="51"/>
      <c r="AI264" s="51" t="str">
        <f t="shared" si="8"/>
        <v/>
      </c>
      <c r="AJ264" s="68" t="str">
        <f t="shared" si="9"/>
        <v/>
      </c>
      <c r="AK264" s="68" t="str">
        <f t="shared" si="10"/>
        <v/>
      </c>
      <c r="AL264" s="68" t="str">
        <f t="shared" si="11"/>
        <v/>
      </c>
      <c r="AM264" s="68" t="str">
        <f t="shared" si="12"/>
        <v/>
      </c>
      <c r="AN264" s="68" t="str">
        <f t="shared" si="13"/>
        <v/>
      </c>
      <c r="AO264" s="67" t="str">
        <f t="shared" si="14"/>
        <v/>
      </c>
      <c r="AP264" s="51"/>
      <c r="AQ264" s="51" t="str">
        <f t="shared" si="15"/>
        <v/>
      </c>
      <c r="AR264" s="68" t="str">
        <f t="shared" si="16"/>
        <v/>
      </c>
      <c r="AS264" s="68" t="str">
        <f t="shared" si="17"/>
        <v/>
      </c>
      <c r="AT264" s="68" t="str">
        <f t="shared" si="18"/>
        <v/>
      </c>
      <c r="AU264" s="68" t="str">
        <f t="shared" si="19"/>
        <v/>
      </c>
      <c r="AV264" s="68" t="str">
        <f t="shared" si="20"/>
        <v/>
      </c>
      <c r="AW264" s="67" t="str">
        <f t="shared" si="21"/>
        <v/>
      </c>
      <c r="AX264" s="51"/>
      <c r="AY264" s="51" t="str">
        <f t="shared" si="22"/>
        <v/>
      </c>
      <c r="AZ264" s="68" t="str">
        <f t="shared" si="23"/>
        <v/>
      </c>
      <c r="BA264" s="68" t="str">
        <f t="shared" si="24"/>
        <v/>
      </c>
      <c r="BB264" s="68" t="str">
        <f t="shared" si="25"/>
        <v/>
      </c>
      <c r="BC264" s="68" t="str">
        <f t="shared" si="26"/>
        <v/>
      </c>
      <c r="BD264" s="68" t="str">
        <f t="shared" si="27"/>
        <v/>
      </c>
      <c r="BE264" s="68" t="str">
        <f t="shared" si="28"/>
        <v/>
      </c>
      <c r="BF264" s="51"/>
      <c r="BG264" s="69" t="str">
        <f t="shared" si="29"/>
        <v/>
      </c>
      <c r="BH264" s="67" t="str">
        <f t="shared" si="30"/>
        <v/>
      </c>
      <c r="BI264" s="67" t="str">
        <f t="shared" si="31"/>
        <v/>
      </c>
      <c r="BJ264" s="67" t="str">
        <f t="shared" si="32"/>
        <v/>
      </c>
      <c r="BK264" s="67" t="str">
        <f t="shared" si="33"/>
        <v/>
      </c>
      <c r="BL264" s="67" t="str">
        <f t="shared" si="34"/>
        <v/>
      </c>
      <c r="BM264" s="65" t="str">
        <f t="shared" si="35"/>
        <v/>
      </c>
      <c r="BN264" s="70"/>
      <c r="BO264" s="70"/>
      <c r="BP264" s="51"/>
      <c r="BQ264" s="51"/>
      <c r="BR264" s="51"/>
      <c r="BS264" s="69" t="str">
        <f t="shared" si="40"/>
        <v/>
      </c>
      <c r="BT264" s="70"/>
      <c r="BU264" s="65"/>
      <c r="BV264" s="68"/>
      <c r="BW264" s="68"/>
      <c r="BX264" s="68"/>
      <c r="BY264" s="67" t="str">
        <f t="shared" si="44"/>
        <v/>
      </c>
      <c r="BZ264" s="65"/>
      <c r="CA264" s="65" t="str">
        <f t="shared" si="45"/>
        <v/>
      </c>
      <c r="CB264" s="67" t="str">
        <f t="shared" si="46"/>
        <v/>
      </c>
      <c r="CC264" s="67" t="str">
        <f t="shared" si="47"/>
        <v/>
      </c>
      <c r="CD264" s="67" t="str">
        <f t="shared" si="48"/>
        <v/>
      </c>
      <c r="CE264" s="67" t="str">
        <f t="shared" si="49"/>
        <v/>
      </c>
      <c r="CF264" s="65"/>
      <c r="CG264" s="65"/>
      <c r="CH264" s="68"/>
      <c r="CI264" s="68"/>
      <c r="CJ264" s="68"/>
      <c r="CK264" s="67" t="str">
        <f t="shared" si="54"/>
        <v/>
      </c>
      <c r="CL264" s="65"/>
      <c r="CM264" s="65"/>
      <c r="CN264" s="68"/>
      <c r="CO264" s="68"/>
      <c r="CP264" s="68"/>
      <c r="CQ264" s="67" t="str">
        <f t="shared" si="59"/>
        <v/>
      </c>
      <c r="CR264" s="65"/>
      <c r="CS264" s="65"/>
      <c r="CT264" s="68"/>
      <c r="CU264" s="68"/>
      <c r="CV264" s="68"/>
      <c r="CW264" s="67" t="str">
        <f t="shared" si="64"/>
        <v/>
      </c>
      <c r="CX264" s="65"/>
      <c r="CY264" s="65"/>
      <c r="CZ264" s="68"/>
      <c r="DA264" s="68"/>
      <c r="DB264" s="68"/>
      <c r="DC264" s="67" t="str">
        <f t="shared" si="69"/>
        <v/>
      </c>
      <c r="DD264" s="65"/>
      <c r="DE264" s="65"/>
      <c r="DF264" s="51"/>
      <c r="DG264" s="51"/>
      <c r="DH264" s="51"/>
      <c r="DI264" s="69" t="str">
        <f t="shared" si="74"/>
        <v/>
      </c>
      <c r="DJ264" s="70"/>
      <c r="DK264" s="70"/>
      <c r="DL264" s="51"/>
      <c r="DM264" s="51"/>
      <c r="DN264" s="51"/>
      <c r="DO264" s="69" t="str">
        <f t="shared" si="79"/>
        <v/>
      </c>
      <c r="DP264" s="51"/>
      <c r="DQ264" s="51"/>
      <c r="DR264" s="51"/>
      <c r="DS264" s="51"/>
      <c r="DT264" s="51"/>
      <c r="DU264" s="181"/>
    </row>
    <row r="265" spans="1:125" ht="15" x14ac:dyDescent="0.25">
      <c r="A265" s="50">
        <v>2014</v>
      </c>
      <c r="B265" s="51" t="s">
        <v>1040</v>
      </c>
      <c r="C265" s="50" t="s">
        <v>1042</v>
      </c>
      <c r="D265" s="53" t="s">
        <v>1043</v>
      </c>
      <c r="E265" s="50" t="s">
        <v>132</v>
      </c>
      <c r="F265" s="54">
        <v>881877</v>
      </c>
      <c r="G265" s="54">
        <v>5631047</v>
      </c>
      <c r="H265" s="54">
        <v>938040</v>
      </c>
      <c r="I265" s="55">
        <v>5280150</v>
      </c>
      <c r="J265" s="50"/>
      <c r="K265" s="50" t="s">
        <v>2032</v>
      </c>
      <c r="L265" s="58" t="s">
        <v>2032</v>
      </c>
      <c r="M265" s="58" t="s">
        <v>2032</v>
      </c>
      <c r="N265" s="58" t="s">
        <v>2032</v>
      </c>
      <c r="O265" s="58" t="s">
        <v>2032</v>
      </c>
      <c r="P265" s="59"/>
      <c r="Q265" s="60">
        <v>0</v>
      </c>
      <c r="R265" s="60">
        <v>3113269</v>
      </c>
      <c r="S265" s="60">
        <v>911964</v>
      </c>
      <c r="T265" s="60">
        <v>1147824</v>
      </c>
      <c r="U265" s="60">
        <v>107093</v>
      </c>
      <c r="V265" s="79"/>
      <c r="W265" s="90">
        <f t="shared" si="857"/>
        <v>5280150</v>
      </c>
      <c r="X265" s="101">
        <v>1522129</v>
      </c>
      <c r="Y265" s="50" t="s">
        <v>167</v>
      </c>
      <c r="Z265" s="50" t="s">
        <v>1043</v>
      </c>
      <c r="AA265" s="51" t="str">
        <f t="shared" ref="AA265:AA268" si="1732">IF(A265 =2014,IF(Y265 ="",F265,""),"")</f>
        <v/>
      </c>
      <c r="AB265" s="68" t="str">
        <f t="shared" ref="AB265:AB268" si="1733">IF(A265 =2014,IF(Y265 ="",I265,""),"")</f>
        <v/>
      </c>
      <c r="AC265" s="68" t="str">
        <f t="shared" ref="AC265:AC268" si="1734">IF(A265 =2014,IF(Y265 ="",Q265,""),"")</f>
        <v/>
      </c>
      <c r="AD265" s="68" t="str">
        <f t="shared" ref="AD265:AD268" si="1735">IF(A265 =2014,IF(Y265 ="",R265,""),"")</f>
        <v/>
      </c>
      <c r="AE265" s="68" t="str">
        <f t="shared" ref="AE265:AE268" si="1736">IF(A265 =2014,IF(Y265 ="",S265,""),"")</f>
        <v/>
      </c>
      <c r="AF265" s="68" t="str">
        <f t="shared" ref="AF265:AF268" si="1737">IF(A265 =2014,IF(Y265 ="",T265+U265,""),"")</f>
        <v/>
      </c>
      <c r="AG265" s="67" t="str">
        <f t="shared" si="7"/>
        <v/>
      </c>
      <c r="AH265" s="51"/>
      <c r="AI265" s="51" t="str">
        <f t="shared" si="8"/>
        <v/>
      </c>
      <c r="AJ265" s="68" t="str">
        <f t="shared" si="9"/>
        <v/>
      </c>
      <c r="AK265" s="68" t="str">
        <f t="shared" si="10"/>
        <v/>
      </c>
      <c r="AL265" s="68" t="str">
        <f t="shared" si="11"/>
        <v/>
      </c>
      <c r="AM265" s="68" t="str">
        <f t="shared" si="12"/>
        <v/>
      </c>
      <c r="AN265" s="68" t="str">
        <f t="shared" si="13"/>
        <v/>
      </c>
      <c r="AO265" s="67" t="str">
        <f t="shared" si="14"/>
        <v/>
      </c>
      <c r="AP265" s="51"/>
      <c r="AQ265" s="51" t="str">
        <f t="shared" si="15"/>
        <v/>
      </c>
      <c r="AR265" s="68" t="str">
        <f t="shared" si="16"/>
        <v/>
      </c>
      <c r="AS265" s="68" t="str">
        <f t="shared" si="17"/>
        <v/>
      </c>
      <c r="AT265" s="68" t="str">
        <f t="shared" si="18"/>
        <v/>
      </c>
      <c r="AU265" s="68" t="str">
        <f t="shared" si="19"/>
        <v/>
      </c>
      <c r="AV265" s="68" t="str">
        <f t="shared" si="20"/>
        <v/>
      </c>
      <c r="AW265" s="67" t="str">
        <f t="shared" si="21"/>
        <v/>
      </c>
      <c r="AX265" s="51"/>
      <c r="AY265" s="51" t="str">
        <f t="shared" si="22"/>
        <v/>
      </c>
      <c r="AZ265" s="68" t="str">
        <f t="shared" si="23"/>
        <v/>
      </c>
      <c r="BA265" s="68" t="str">
        <f t="shared" si="24"/>
        <v/>
      </c>
      <c r="BB265" s="68" t="str">
        <f t="shared" si="25"/>
        <v/>
      </c>
      <c r="BC265" s="68" t="str">
        <f t="shared" si="26"/>
        <v/>
      </c>
      <c r="BD265" s="68" t="str">
        <f t="shared" si="27"/>
        <v/>
      </c>
      <c r="BE265" s="68" t="str">
        <f t="shared" si="28"/>
        <v/>
      </c>
      <c r="BF265" s="51"/>
      <c r="BG265" s="69" t="str">
        <f t="shared" si="29"/>
        <v/>
      </c>
      <c r="BH265" s="67" t="str">
        <f t="shared" si="30"/>
        <v/>
      </c>
      <c r="BI265" s="67" t="str">
        <f t="shared" si="31"/>
        <v/>
      </c>
      <c r="BJ265" s="67" t="str">
        <f t="shared" si="32"/>
        <v/>
      </c>
      <c r="BK265" s="67" t="str">
        <f t="shared" si="33"/>
        <v/>
      </c>
      <c r="BL265" s="67" t="str">
        <f t="shared" si="34"/>
        <v/>
      </c>
      <c r="BM265" s="65" t="str">
        <f t="shared" si="35"/>
        <v/>
      </c>
      <c r="BN265" s="70"/>
      <c r="BO265" s="71">
        <f t="shared" ref="BO265:BO268" si="1738">IF(A265 =2014,F265,"")</f>
        <v>881877</v>
      </c>
      <c r="BP265" s="51" t="str">
        <f t="shared" ref="BP265:BP268" si="1739">IF(A265 =2015,F265,"")</f>
        <v/>
      </c>
      <c r="BQ265" s="51" t="str">
        <f t="shared" ref="BQ265:BQ268" si="1740">IF(A265 =2016,F265,"")</f>
        <v/>
      </c>
      <c r="BR265" s="51" t="str">
        <f t="shared" ref="BR265:BR268" si="1741">IF(A265 =2017,F265,"")</f>
        <v/>
      </c>
      <c r="BS265" s="69" t="str">
        <f t="shared" si="40"/>
        <v/>
      </c>
      <c r="BT265" s="70"/>
      <c r="BU265" s="65">
        <f t="shared" ref="BU265:BU268" si="1742">IF(A265 =2014,I265,"")</f>
        <v>5280150</v>
      </c>
      <c r="BV265" s="68" t="str">
        <f t="shared" ref="BV265:BV268" si="1743">IF(A265 =2015,I265,"")</f>
        <v/>
      </c>
      <c r="BW265" s="68" t="str">
        <f t="shared" ref="BW265:BW268" si="1744">IF(A265 =2016,I265,"")</f>
        <v/>
      </c>
      <c r="BX265" s="68" t="str">
        <f t="shared" ref="BX265:BX268" si="1745">IF(A265 =2017,I265,"")</f>
        <v/>
      </c>
      <c r="BY265" s="67" t="str">
        <f t="shared" si="44"/>
        <v/>
      </c>
      <c r="BZ265" s="65"/>
      <c r="CA265" s="65">
        <f t="shared" si="45"/>
        <v>1522129</v>
      </c>
      <c r="CB265" s="67" t="str">
        <f t="shared" si="46"/>
        <v/>
      </c>
      <c r="CC265" s="67" t="str">
        <f t="shared" si="47"/>
        <v/>
      </c>
      <c r="CD265" s="67" t="str">
        <f t="shared" si="48"/>
        <v/>
      </c>
      <c r="CE265" s="67" t="str">
        <f t="shared" si="49"/>
        <v/>
      </c>
      <c r="CF265" s="65"/>
      <c r="CG265" s="65">
        <f t="shared" ref="CG265:CG268" si="1746">IF(A265 =2014,Q265+R265+S265+T265+U265,"")</f>
        <v>5280150</v>
      </c>
      <c r="CH265" s="68" t="str">
        <f t="shared" ref="CH265:CH268" si="1747">IF(A265 =2015,Q265+R265+S265+T265+U265,"")</f>
        <v/>
      </c>
      <c r="CI265" s="68" t="str">
        <f t="shared" ref="CI265:CI268" si="1748">IF(A265 =2016,Q265+R265+S265+T265+U265,"")</f>
        <v/>
      </c>
      <c r="CJ265" s="68" t="str">
        <f t="shared" ref="CJ265:CJ268" si="1749">IF(A265 =2017,Q265+R265+S265+T265+U265,"")</f>
        <v/>
      </c>
      <c r="CK265" s="67" t="str">
        <f t="shared" si="54"/>
        <v/>
      </c>
      <c r="CL265" s="65"/>
      <c r="CM265" s="65">
        <f t="shared" ref="CM265:CM268" si="1750">IF(A265 =2014,Q265,"")</f>
        <v>0</v>
      </c>
      <c r="CN265" s="68" t="str">
        <f t="shared" ref="CN265:CN268" si="1751">IF(A265 =2015,Q265,"")</f>
        <v/>
      </c>
      <c r="CO265" s="68" t="str">
        <f t="shared" ref="CO265:CO268" si="1752">IF(A265 =2016,Q265,"")</f>
        <v/>
      </c>
      <c r="CP265" s="68" t="str">
        <f t="shared" ref="CP265:CP268" si="1753">IF(A265 =2017,Q265,"")</f>
        <v/>
      </c>
      <c r="CQ265" s="67" t="str">
        <f t="shared" si="59"/>
        <v/>
      </c>
      <c r="CR265" s="65"/>
      <c r="CS265" s="65">
        <f t="shared" ref="CS265:CS268" si="1754">IF(A265 =2014,R265,"")</f>
        <v>3113269</v>
      </c>
      <c r="CT265" s="68" t="str">
        <f t="shared" ref="CT265:CT268" si="1755">IF(A265 =2015,R265,"")</f>
        <v/>
      </c>
      <c r="CU265" s="68" t="str">
        <f t="shared" ref="CU265:CU268" si="1756">IF(A265 =2016,R265,"")</f>
        <v/>
      </c>
      <c r="CV265" s="68" t="str">
        <f t="shared" ref="CV265:CV268" si="1757">IF(A265 =2017,R265,"")</f>
        <v/>
      </c>
      <c r="CW265" s="67" t="str">
        <f t="shared" si="64"/>
        <v/>
      </c>
      <c r="CX265" s="65"/>
      <c r="CY265" s="65">
        <f t="shared" ref="CY265:CY268" si="1758">IF(A265 =2014,S265,"")</f>
        <v>911964</v>
      </c>
      <c r="CZ265" s="68" t="str">
        <f t="shared" ref="CZ265:CZ268" si="1759">IF(A265 =2015,S265,"")</f>
        <v/>
      </c>
      <c r="DA265" s="68" t="str">
        <f t="shared" ref="DA265:DA268" si="1760">IF(A265 =2016,S265,"")</f>
        <v/>
      </c>
      <c r="DB265" s="68" t="str">
        <f t="shared" ref="DB265:DB268" si="1761">IF(A265 =2017,S265,"")</f>
        <v/>
      </c>
      <c r="DC265" s="67" t="str">
        <f t="shared" si="69"/>
        <v/>
      </c>
      <c r="DD265" s="65"/>
      <c r="DE265" s="65">
        <f t="shared" ref="DE265:DE268" si="1762">IF(A265 =2014,T265,"")</f>
        <v>1147824</v>
      </c>
      <c r="DF265" s="51" t="str">
        <f t="shared" ref="DF265:DF268" si="1763">IF(A265 =2015,T265,"")</f>
        <v/>
      </c>
      <c r="DG265" s="51" t="str">
        <f t="shared" ref="DG265:DG268" si="1764">IF(A265 =2016,T265,"")</f>
        <v/>
      </c>
      <c r="DH265" s="51" t="str">
        <f t="shared" ref="DH265:DH268" si="1765">IF(A265 =2017,T265,"")</f>
        <v/>
      </c>
      <c r="DI265" s="69" t="str">
        <f t="shared" si="74"/>
        <v/>
      </c>
      <c r="DJ265" s="70"/>
      <c r="DK265" s="65">
        <f t="shared" ref="DK265:DK268" si="1766">IF(A265 =2014,U265,"")</f>
        <v>107093</v>
      </c>
      <c r="DL265" s="51" t="str">
        <f t="shared" ref="DL265:DL268" si="1767">IF(A265 =2015,U265,"")</f>
        <v/>
      </c>
      <c r="DM265" s="51" t="str">
        <f t="shared" ref="DM265:DM268" si="1768">IF(A265 =2016,U265,"")</f>
        <v/>
      </c>
      <c r="DN265" s="51" t="str">
        <f t="shared" ref="DN265:DN268" si="1769">IF(A265 =2017,U265,"")</f>
        <v/>
      </c>
      <c r="DO265" s="69" t="str">
        <f t="shared" si="79"/>
        <v/>
      </c>
      <c r="DP265" s="51"/>
      <c r="DQ265" s="51"/>
      <c r="DR265" s="51"/>
      <c r="DS265" s="51"/>
      <c r="DT265" s="51"/>
      <c r="DU265" s="181"/>
    </row>
    <row r="266" spans="1:125" ht="15" x14ac:dyDescent="0.25">
      <c r="A266" s="50">
        <v>2015</v>
      </c>
      <c r="B266" s="51" t="s">
        <v>1040</v>
      </c>
      <c r="C266" s="50" t="s">
        <v>1042</v>
      </c>
      <c r="D266" s="53" t="s">
        <v>1043</v>
      </c>
      <c r="E266" s="50" t="s">
        <v>132</v>
      </c>
      <c r="F266" s="54">
        <v>799363</v>
      </c>
      <c r="G266" s="54">
        <v>5146516</v>
      </c>
      <c r="H266" s="54">
        <v>952129</v>
      </c>
      <c r="I266" s="55">
        <v>5284175</v>
      </c>
      <c r="J266" s="50"/>
      <c r="K266" s="50" t="s">
        <v>2032</v>
      </c>
      <c r="L266" s="58" t="s">
        <v>2032</v>
      </c>
      <c r="M266" s="58" t="s">
        <v>2032</v>
      </c>
      <c r="N266" s="58" t="s">
        <v>2032</v>
      </c>
      <c r="O266" s="58" t="s">
        <v>2032</v>
      </c>
      <c r="P266" s="59"/>
      <c r="Q266" s="60">
        <v>0</v>
      </c>
      <c r="R266" s="60">
        <v>3180222</v>
      </c>
      <c r="S266" s="60">
        <v>888666</v>
      </c>
      <c r="T266" s="60">
        <v>1122270</v>
      </c>
      <c r="U266" s="60">
        <v>93017</v>
      </c>
      <c r="V266" s="79"/>
      <c r="W266" s="90">
        <f t="shared" si="857"/>
        <v>5284175</v>
      </c>
      <c r="X266" s="101">
        <v>2042904</v>
      </c>
      <c r="Y266" s="50" t="s">
        <v>167</v>
      </c>
      <c r="Z266" s="50"/>
      <c r="AA266" s="51" t="str">
        <f t="shared" si="1732"/>
        <v/>
      </c>
      <c r="AB266" s="68" t="str">
        <f t="shared" si="1733"/>
        <v/>
      </c>
      <c r="AC266" s="68" t="str">
        <f t="shared" si="1734"/>
        <v/>
      </c>
      <c r="AD266" s="68" t="str">
        <f t="shared" si="1735"/>
        <v/>
      </c>
      <c r="AE266" s="68" t="str">
        <f t="shared" si="1736"/>
        <v/>
      </c>
      <c r="AF266" s="68" t="str">
        <f t="shared" si="1737"/>
        <v/>
      </c>
      <c r="AG266" s="67" t="str">
        <f t="shared" si="7"/>
        <v/>
      </c>
      <c r="AH266" s="51"/>
      <c r="AI266" s="51" t="str">
        <f t="shared" si="8"/>
        <v/>
      </c>
      <c r="AJ266" s="68" t="str">
        <f t="shared" si="9"/>
        <v/>
      </c>
      <c r="AK266" s="68" t="str">
        <f t="shared" si="10"/>
        <v/>
      </c>
      <c r="AL266" s="68" t="str">
        <f t="shared" si="11"/>
        <v/>
      </c>
      <c r="AM266" s="68" t="str">
        <f t="shared" si="12"/>
        <v/>
      </c>
      <c r="AN266" s="68" t="str">
        <f t="shared" si="13"/>
        <v/>
      </c>
      <c r="AO266" s="67" t="str">
        <f t="shared" si="14"/>
        <v/>
      </c>
      <c r="AP266" s="51"/>
      <c r="AQ266" s="51" t="str">
        <f t="shared" si="15"/>
        <v/>
      </c>
      <c r="AR266" s="68" t="str">
        <f t="shared" si="16"/>
        <v/>
      </c>
      <c r="AS266" s="68" t="str">
        <f t="shared" si="17"/>
        <v/>
      </c>
      <c r="AT266" s="68" t="str">
        <f t="shared" si="18"/>
        <v/>
      </c>
      <c r="AU266" s="68" t="str">
        <f t="shared" si="19"/>
        <v/>
      </c>
      <c r="AV266" s="68" t="str">
        <f t="shared" si="20"/>
        <v/>
      </c>
      <c r="AW266" s="67" t="str">
        <f t="shared" si="21"/>
        <v/>
      </c>
      <c r="AX266" s="51"/>
      <c r="AY266" s="51" t="str">
        <f t="shared" si="22"/>
        <v/>
      </c>
      <c r="AZ266" s="68" t="str">
        <f t="shared" si="23"/>
        <v/>
      </c>
      <c r="BA266" s="68" t="str">
        <f t="shared" si="24"/>
        <v/>
      </c>
      <c r="BB266" s="68" t="str">
        <f t="shared" si="25"/>
        <v/>
      </c>
      <c r="BC266" s="68" t="str">
        <f t="shared" si="26"/>
        <v/>
      </c>
      <c r="BD266" s="68" t="str">
        <f t="shared" si="27"/>
        <v/>
      </c>
      <c r="BE266" s="68" t="str">
        <f t="shared" si="28"/>
        <v/>
      </c>
      <c r="BF266" s="51"/>
      <c r="BG266" s="69" t="str">
        <f t="shared" si="29"/>
        <v/>
      </c>
      <c r="BH266" s="67" t="str">
        <f t="shared" si="30"/>
        <v/>
      </c>
      <c r="BI266" s="67" t="str">
        <f t="shared" si="31"/>
        <v/>
      </c>
      <c r="BJ266" s="67" t="str">
        <f t="shared" si="32"/>
        <v/>
      </c>
      <c r="BK266" s="67" t="str">
        <f t="shared" si="33"/>
        <v/>
      </c>
      <c r="BL266" s="67" t="str">
        <f t="shared" si="34"/>
        <v/>
      </c>
      <c r="BM266" s="65" t="str">
        <f t="shared" si="35"/>
        <v/>
      </c>
      <c r="BN266" s="51"/>
      <c r="BO266" s="51" t="str">
        <f t="shared" si="1738"/>
        <v/>
      </c>
      <c r="BP266" s="71">
        <f t="shared" si="1739"/>
        <v>799363</v>
      </c>
      <c r="BQ266" s="51" t="str">
        <f t="shared" si="1740"/>
        <v/>
      </c>
      <c r="BR266" s="51" t="str">
        <f t="shared" si="1741"/>
        <v/>
      </c>
      <c r="BS266" s="69" t="str">
        <f t="shared" si="40"/>
        <v/>
      </c>
      <c r="BT266" s="51"/>
      <c r="BU266" s="68" t="str">
        <f t="shared" si="1742"/>
        <v/>
      </c>
      <c r="BV266" s="65">
        <f t="shared" si="1743"/>
        <v>5284175</v>
      </c>
      <c r="BW266" s="68" t="str">
        <f t="shared" si="1744"/>
        <v/>
      </c>
      <c r="BX266" s="68" t="str">
        <f t="shared" si="1745"/>
        <v/>
      </c>
      <c r="BY266" s="67" t="str">
        <f t="shared" si="44"/>
        <v/>
      </c>
      <c r="BZ266" s="68"/>
      <c r="CA266" s="65" t="str">
        <f t="shared" si="45"/>
        <v/>
      </c>
      <c r="CB266" s="67">
        <f t="shared" si="46"/>
        <v>2042904</v>
      </c>
      <c r="CC266" s="67" t="str">
        <f t="shared" si="47"/>
        <v/>
      </c>
      <c r="CD266" s="67" t="str">
        <f t="shared" si="48"/>
        <v/>
      </c>
      <c r="CE266" s="67" t="str">
        <f t="shared" si="49"/>
        <v/>
      </c>
      <c r="CF266" s="68"/>
      <c r="CG266" s="68" t="str">
        <f t="shared" si="1746"/>
        <v/>
      </c>
      <c r="CH266" s="65">
        <f t="shared" si="1747"/>
        <v>5284175</v>
      </c>
      <c r="CI266" s="68" t="str">
        <f t="shared" si="1748"/>
        <v/>
      </c>
      <c r="CJ266" s="68" t="str">
        <f t="shared" si="1749"/>
        <v/>
      </c>
      <c r="CK266" s="67" t="str">
        <f t="shared" si="54"/>
        <v/>
      </c>
      <c r="CL266" s="68"/>
      <c r="CM266" s="68" t="str">
        <f t="shared" si="1750"/>
        <v/>
      </c>
      <c r="CN266" s="65">
        <f t="shared" si="1751"/>
        <v>0</v>
      </c>
      <c r="CO266" s="68" t="str">
        <f t="shared" si="1752"/>
        <v/>
      </c>
      <c r="CP266" s="68" t="str">
        <f t="shared" si="1753"/>
        <v/>
      </c>
      <c r="CQ266" s="67" t="str">
        <f t="shared" si="59"/>
        <v/>
      </c>
      <c r="CR266" s="68"/>
      <c r="CS266" s="68" t="str">
        <f t="shared" si="1754"/>
        <v/>
      </c>
      <c r="CT266" s="65">
        <f t="shared" si="1755"/>
        <v>3180222</v>
      </c>
      <c r="CU266" s="68" t="str">
        <f t="shared" si="1756"/>
        <v/>
      </c>
      <c r="CV266" s="68" t="str">
        <f t="shared" si="1757"/>
        <v/>
      </c>
      <c r="CW266" s="67" t="str">
        <f t="shared" si="64"/>
        <v/>
      </c>
      <c r="CX266" s="68"/>
      <c r="CY266" s="68" t="str">
        <f t="shared" si="1758"/>
        <v/>
      </c>
      <c r="CZ266" s="65">
        <f t="shared" si="1759"/>
        <v>888666</v>
      </c>
      <c r="DA266" s="68" t="str">
        <f t="shared" si="1760"/>
        <v/>
      </c>
      <c r="DB266" s="68" t="str">
        <f t="shared" si="1761"/>
        <v/>
      </c>
      <c r="DC266" s="67" t="str">
        <f t="shared" si="69"/>
        <v/>
      </c>
      <c r="DD266" s="68"/>
      <c r="DE266" s="68" t="str">
        <f t="shared" si="1762"/>
        <v/>
      </c>
      <c r="DF266" s="65">
        <f t="shared" si="1763"/>
        <v>1122270</v>
      </c>
      <c r="DG266" s="51" t="str">
        <f t="shared" si="1764"/>
        <v/>
      </c>
      <c r="DH266" s="51" t="str">
        <f t="shared" si="1765"/>
        <v/>
      </c>
      <c r="DI266" s="69" t="str">
        <f t="shared" si="74"/>
        <v/>
      </c>
      <c r="DJ266" s="51"/>
      <c r="DK266" s="51" t="str">
        <f t="shared" si="1766"/>
        <v/>
      </c>
      <c r="DL266" s="65">
        <f t="shared" si="1767"/>
        <v>93017</v>
      </c>
      <c r="DM266" s="51" t="str">
        <f t="shared" si="1768"/>
        <v/>
      </c>
      <c r="DN266" s="51" t="str">
        <f t="shared" si="1769"/>
        <v/>
      </c>
      <c r="DO266" s="69" t="str">
        <f t="shared" si="79"/>
        <v/>
      </c>
      <c r="DP266" s="51"/>
      <c r="DQ266" s="51"/>
      <c r="DR266" s="51"/>
      <c r="DS266" s="51"/>
      <c r="DT266" s="51"/>
      <c r="DU266" s="181"/>
    </row>
    <row r="267" spans="1:125" ht="15" x14ac:dyDescent="0.25">
      <c r="A267" s="50">
        <v>2016</v>
      </c>
      <c r="B267" s="51" t="s">
        <v>1040</v>
      </c>
      <c r="C267" s="50" t="s">
        <v>1042</v>
      </c>
      <c r="D267" s="53" t="s">
        <v>1043</v>
      </c>
      <c r="E267" s="50" t="s">
        <v>132</v>
      </c>
      <c r="F267" s="54">
        <v>723080</v>
      </c>
      <c r="G267" s="54">
        <v>4839364</v>
      </c>
      <c r="H267" s="54">
        <v>992681</v>
      </c>
      <c r="I267" s="55">
        <v>5393003</v>
      </c>
      <c r="J267" s="50"/>
      <c r="K267" s="50" t="s">
        <v>2032</v>
      </c>
      <c r="L267" s="58" t="s">
        <v>2032</v>
      </c>
      <c r="M267" s="58" t="s">
        <v>2032</v>
      </c>
      <c r="N267" s="58" t="s">
        <v>2032</v>
      </c>
      <c r="O267" s="58" t="s">
        <v>2032</v>
      </c>
      <c r="P267" s="59"/>
      <c r="Q267" s="60">
        <v>0</v>
      </c>
      <c r="R267" s="60">
        <v>3306912</v>
      </c>
      <c r="S267" s="60">
        <v>844800</v>
      </c>
      <c r="T267" s="60">
        <v>1154600</v>
      </c>
      <c r="U267" s="60">
        <v>88345</v>
      </c>
      <c r="V267" s="79"/>
      <c r="W267" s="90">
        <f t="shared" si="857"/>
        <v>5394657</v>
      </c>
      <c r="X267" s="101">
        <v>963667</v>
      </c>
      <c r="Y267" s="50" t="s">
        <v>167</v>
      </c>
      <c r="Z267" s="50"/>
      <c r="AA267" s="51" t="str">
        <f t="shared" si="1732"/>
        <v/>
      </c>
      <c r="AB267" s="68" t="str">
        <f t="shared" si="1733"/>
        <v/>
      </c>
      <c r="AC267" s="68" t="str">
        <f t="shared" si="1734"/>
        <v/>
      </c>
      <c r="AD267" s="68" t="str">
        <f t="shared" si="1735"/>
        <v/>
      </c>
      <c r="AE267" s="68" t="str">
        <f t="shared" si="1736"/>
        <v/>
      </c>
      <c r="AF267" s="68" t="str">
        <f t="shared" si="1737"/>
        <v/>
      </c>
      <c r="AG267" s="67" t="str">
        <f t="shared" si="7"/>
        <v/>
      </c>
      <c r="AH267" s="51"/>
      <c r="AI267" s="51" t="str">
        <f t="shared" si="8"/>
        <v/>
      </c>
      <c r="AJ267" s="68" t="str">
        <f t="shared" si="9"/>
        <v/>
      </c>
      <c r="AK267" s="68" t="str">
        <f t="shared" si="10"/>
        <v/>
      </c>
      <c r="AL267" s="68" t="str">
        <f t="shared" si="11"/>
        <v/>
      </c>
      <c r="AM267" s="68" t="str">
        <f t="shared" si="12"/>
        <v/>
      </c>
      <c r="AN267" s="68" t="str">
        <f t="shared" si="13"/>
        <v/>
      </c>
      <c r="AO267" s="67" t="str">
        <f t="shared" si="14"/>
        <v/>
      </c>
      <c r="AP267" s="51"/>
      <c r="AQ267" s="51" t="str">
        <f t="shared" si="15"/>
        <v/>
      </c>
      <c r="AR267" s="68" t="str">
        <f t="shared" si="16"/>
        <v/>
      </c>
      <c r="AS267" s="68" t="str">
        <f t="shared" si="17"/>
        <v/>
      </c>
      <c r="AT267" s="68" t="str">
        <f t="shared" si="18"/>
        <v/>
      </c>
      <c r="AU267" s="68" t="str">
        <f t="shared" si="19"/>
        <v/>
      </c>
      <c r="AV267" s="68" t="str">
        <f t="shared" si="20"/>
        <v/>
      </c>
      <c r="AW267" s="67" t="str">
        <f t="shared" si="21"/>
        <v/>
      </c>
      <c r="AX267" s="51"/>
      <c r="AY267" s="51" t="str">
        <f t="shared" si="22"/>
        <v/>
      </c>
      <c r="AZ267" s="68" t="str">
        <f t="shared" si="23"/>
        <v/>
      </c>
      <c r="BA267" s="68" t="str">
        <f t="shared" si="24"/>
        <v/>
      </c>
      <c r="BB267" s="68" t="str">
        <f t="shared" si="25"/>
        <v/>
      </c>
      <c r="BC267" s="68" t="str">
        <f t="shared" si="26"/>
        <v/>
      </c>
      <c r="BD267" s="68" t="str">
        <f t="shared" si="27"/>
        <v/>
      </c>
      <c r="BE267" s="68" t="str">
        <f t="shared" si="28"/>
        <v/>
      </c>
      <c r="BF267" s="51"/>
      <c r="BG267" s="69" t="str">
        <f t="shared" si="29"/>
        <v/>
      </c>
      <c r="BH267" s="67" t="str">
        <f t="shared" si="30"/>
        <v/>
      </c>
      <c r="BI267" s="67" t="str">
        <f t="shared" si="31"/>
        <v/>
      </c>
      <c r="BJ267" s="67" t="str">
        <f t="shared" si="32"/>
        <v/>
      </c>
      <c r="BK267" s="67" t="str">
        <f t="shared" si="33"/>
        <v/>
      </c>
      <c r="BL267" s="67" t="str">
        <f t="shared" si="34"/>
        <v/>
      </c>
      <c r="BM267" s="65" t="str">
        <f t="shared" si="35"/>
        <v/>
      </c>
      <c r="BN267" s="51"/>
      <c r="BO267" s="51" t="str">
        <f t="shared" si="1738"/>
        <v/>
      </c>
      <c r="BP267" s="51" t="str">
        <f t="shared" si="1739"/>
        <v/>
      </c>
      <c r="BQ267" s="71">
        <f t="shared" si="1740"/>
        <v>723080</v>
      </c>
      <c r="BR267" s="51" t="str">
        <f t="shared" si="1741"/>
        <v/>
      </c>
      <c r="BS267" s="69" t="str">
        <f t="shared" si="40"/>
        <v/>
      </c>
      <c r="BT267" s="51"/>
      <c r="BU267" s="68" t="str">
        <f t="shared" si="1742"/>
        <v/>
      </c>
      <c r="BV267" s="68" t="str">
        <f t="shared" si="1743"/>
        <v/>
      </c>
      <c r="BW267" s="65">
        <f t="shared" si="1744"/>
        <v>5393003</v>
      </c>
      <c r="BX267" s="68" t="str">
        <f t="shared" si="1745"/>
        <v/>
      </c>
      <c r="BY267" s="67" t="str">
        <f t="shared" si="44"/>
        <v/>
      </c>
      <c r="BZ267" s="68"/>
      <c r="CA267" s="65" t="str">
        <f t="shared" si="45"/>
        <v/>
      </c>
      <c r="CB267" s="67" t="str">
        <f t="shared" si="46"/>
        <v/>
      </c>
      <c r="CC267" s="67">
        <f t="shared" si="47"/>
        <v>963667</v>
      </c>
      <c r="CD267" s="67" t="str">
        <f t="shared" si="48"/>
        <v/>
      </c>
      <c r="CE267" s="67" t="str">
        <f t="shared" si="49"/>
        <v/>
      </c>
      <c r="CF267" s="68"/>
      <c r="CG267" s="68" t="str">
        <f t="shared" si="1746"/>
        <v/>
      </c>
      <c r="CH267" s="68" t="str">
        <f t="shared" si="1747"/>
        <v/>
      </c>
      <c r="CI267" s="65">
        <f t="shared" si="1748"/>
        <v>5394657</v>
      </c>
      <c r="CJ267" s="68" t="str">
        <f t="shared" si="1749"/>
        <v/>
      </c>
      <c r="CK267" s="67" t="str">
        <f t="shared" si="54"/>
        <v/>
      </c>
      <c r="CL267" s="68"/>
      <c r="CM267" s="68" t="str">
        <f t="shared" si="1750"/>
        <v/>
      </c>
      <c r="CN267" s="68" t="str">
        <f t="shared" si="1751"/>
        <v/>
      </c>
      <c r="CO267" s="65">
        <f t="shared" si="1752"/>
        <v>0</v>
      </c>
      <c r="CP267" s="68" t="str">
        <f t="shared" si="1753"/>
        <v/>
      </c>
      <c r="CQ267" s="67" t="str">
        <f t="shared" si="59"/>
        <v/>
      </c>
      <c r="CR267" s="68"/>
      <c r="CS267" s="68" t="str">
        <f t="shared" si="1754"/>
        <v/>
      </c>
      <c r="CT267" s="68" t="str">
        <f t="shared" si="1755"/>
        <v/>
      </c>
      <c r="CU267" s="65">
        <f t="shared" si="1756"/>
        <v>3306912</v>
      </c>
      <c r="CV267" s="68" t="str">
        <f t="shared" si="1757"/>
        <v/>
      </c>
      <c r="CW267" s="67" t="str">
        <f t="shared" si="64"/>
        <v/>
      </c>
      <c r="CX267" s="68"/>
      <c r="CY267" s="68" t="str">
        <f t="shared" si="1758"/>
        <v/>
      </c>
      <c r="CZ267" s="68" t="str">
        <f t="shared" si="1759"/>
        <v/>
      </c>
      <c r="DA267" s="65">
        <f t="shared" si="1760"/>
        <v>844800</v>
      </c>
      <c r="DB267" s="68" t="str">
        <f t="shared" si="1761"/>
        <v/>
      </c>
      <c r="DC267" s="67" t="str">
        <f t="shared" si="69"/>
        <v/>
      </c>
      <c r="DD267" s="68"/>
      <c r="DE267" s="68" t="str">
        <f t="shared" si="1762"/>
        <v/>
      </c>
      <c r="DF267" s="51" t="str">
        <f t="shared" si="1763"/>
        <v/>
      </c>
      <c r="DG267" s="65">
        <f t="shared" si="1764"/>
        <v>1154600</v>
      </c>
      <c r="DH267" s="51" t="str">
        <f t="shared" si="1765"/>
        <v/>
      </c>
      <c r="DI267" s="69" t="str">
        <f t="shared" si="74"/>
        <v/>
      </c>
      <c r="DJ267" s="51"/>
      <c r="DK267" s="51" t="str">
        <f t="shared" si="1766"/>
        <v/>
      </c>
      <c r="DL267" s="51" t="str">
        <f t="shared" si="1767"/>
        <v/>
      </c>
      <c r="DM267" s="65">
        <f t="shared" si="1768"/>
        <v>88345</v>
      </c>
      <c r="DN267" s="51" t="str">
        <f t="shared" si="1769"/>
        <v/>
      </c>
      <c r="DO267" s="69" t="str">
        <f t="shared" si="79"/>
        <v/>
      </c>
      <c r="DP267" s="51"/>
      <c r="DQ267" s="51"/>
      <c r="DR267" s="51"/>
      <c r="DS267" s="51"/>
      <c r="DT267" s="51"/>
      <c r="DU267" s="181"/>
    </row>
    <row r="268" spans="1:125" ht="15" x14ac:dyDescent="0.25">
      <c r="A268" s="50">
        <v>2017</v>
      </c>
      <c r="B268" s="51" t="s">
        <v>1040</v>
      </c>
      <c r="C268" s="50" t="s">
        <v>1042</v>
      </c>
      <c r="D268" s="53" t="s">
        <v>1043</v>
      </c>
      <c r="E268" s="50" t="s">
        <v>132</v>
      </c>
      <c r="F268" s="54">
        <v>740188</v>
      </c>
      <c r="G268" s="54">
        <v>5275293</v>
      </c>
      <c r="H268" s="54">
        <v>1036164</v>
      </c>
      <c r="I268" s="55">
        <v>5629551</v>
      </c>
      <c r="J268" s="50"/>
      <c r="K268" s="50" t="s">
        <v>2032</v>
      </c>
      <c r="L268" s="58" t="s">
        <v>2032</v>
      </c>
      <c r="M268" s="58" t="s">
        <v>2032</v>
      </c>
      <c r="N268" s="58" t="s">
        <v>2032</v>
      </c>
      <c r="O268" s="58" t="s">
        <v>2032</v>
      </c>
      <c r="P268" s="59"/>
      <c r="Q268" s="60">
        <v>0</v>
      </c>
      <c r="R268" s="60">
        <v>3241649</v>
      </c>
      <c r="S268" s="60">
        <v>873442</v>
      </c>
      <c r="T268" s="60">
        <v>1245414</v>
      </c>
      <c r="U268" s="60">
        <v>270459</v>
      </c>
      <c r="V268" s="79"/>
      <c r="W268" s="90">
        <f t="shared" si="857"/>
        <v>5630964</v>
      </c>
      <c r="X268" s="101">
        <v>556551</v>
      </c>
      <c r="Y268" s="50" t="s">
        <v>167</v>
      </c>
      <c r="Z268" s="50"/>
      <c r="AA268" s="51" t="str">
        <f t="shared" si="1732"/>
        <v/>
      </c>
      <c r="AB268" s="68" t="str">
        <f t="shared" si="1733"/>
        <v/>
      </c>
      <c r="AC268" s="68" t="str">
        <f t="shared" si="1734"/>
        <v/>
      </c>
      <c r="AD268" s="68" t="str">
        <f t="shared" si="1735"/>
        <v/>
      </c>
      <c r="AE268" s="68" t="str">
        <f t="shared" si="1736"/>
        <v/>
      </c>
      <c r="AF268" s="68" t="str">
        <f t="shared" si="1737"/>
        <v/>
      </c>
      <c r="AG268" s="67" t="str">
        <f t="shared" si="7"/>
        <v/>
      </c>
      <c r="AH268" s="51"/>
      <c r="AI268" s="51" t="str">
        <f t="shared" si="8"/>
        <v/>
      </c>
      <c r="AJ268" s="68" t="str">
        <f t="shared" si="9"/>
        <v/>
      </c>
      <c r="AK268" s="68" t="str">
        <f t="shared" si="10"/>
        <v/>
      </c>
      <c r="AL268" s="68" t="str">
        <f t="shared" si="11"/>
        <v/>
      </c>
      <c r="AM268" s="68" t="str">
        <f t="shared" si="12"/>
        <v/>
      </c>
      <c r="AN268" s="68" t="str">
        <f t="shared" si="13"/>
        <v/>
      </c>
      <c r="AO268" s="67" t="str">
        <f t="shared" si="14"/>
        <v/>
      </c>
      <c r="AP268" s="51"/>
      <c r="AQ268" s="51" t="str">
        <f t="shared" si="15"/>
        <v/>
      </c>
      <c r="AR268" s="68" t="str">
        <f t="shared" si="16"/>
        <v/>
      </c>
      <c r="AS268" s="68" t="str">
        <f t="shared" si="17"/>
        <v/>
      </c>
      <c r="AT268" s="68" t="str">
        <f t="shared" si="18"/>
        <v/>
      </c>
      <c r="AU268" s="68" t="str">
        <f t="shared" si="19"/>
        <v/>
      </c>
      <c r="AV268" s="68" t="str">
        <f t="shared" si="20"/>
        <v/>
      </c>
      <c r="AW268" s="67" t="str">
        <f t="shared" si="21"/>
        <v/>
      </c>
      <c r="AX268" s="51"/>
      <c r="AY268" s="51" t="str">
        <f t="shared" si="22"/>
        <v/>
      </c>
      <c r="AZ268" s="68" t="str">
        <f t="shared" si="23"/>
        <v/>
      </c>
      <c r="BA268" s="68" t="str">
        <f t="shared" si="24"/>
        <v/>
      </c>
      <c r="BB268" s="68" t="str">
        <f t="shared" si="25"/>
        <v/>
      </c>
      <c r="BC268" s="68" t="str">
        <f t="shared" si="26"/>
        <v/>
      </c>
      <c r="BD268" s="68" t="str">
        <f t="shared" si="27"/>
        <v/>
      </c>
      <c r="BE268" s="68" t="str">
        <f t="shared" si="28"/>
        <v/>
      </c>
      <c r="BF268" s="51"/>
      <c r="BG268" s="69" t="str">
        <f t="shared" si="29"/>
        <v/>
      </c>
      <c r="BH268" s="67" t="str">
        <f t="shared" si="30"/>
        <v/>
      </c>
      <c r="BI268" s="67" t="str">
        <f t="shared" si="31"/>
        <v/>
      </c>
      <c r="BJ268" s="67" t="str">
        <f t="shared" si="32"/>
        <v/>
      </c>
      <c r="BK268" s="67" t="str">
        <f t="shared" si="33"/>
        <v/>
      </c>
      <c r="BL268" s="67" t="str">
        <f t="shared" si="34"/>
        <v/>
      </c>
      <c r="BM268" s="65" t="str">
        <f t="shared" si="35"/>
        <v/>
      </c>
      <c r="BN268" s="51"/>
      <c r="BO268" s="51" t="str">
        <f t="shared" si="1738"/>
        <v/>
      </c>
      <c r="BP268" s="51" t="str">
        <f t="shared" si="1739"/>
        <v/>
      </c>
      <c r="BQ268" s="51" t="str">
        <f t="shared" si="1740"/>
        <v/>
      </c>
      <c r="BR268" s="71">
        <f t="shared" si="1741"/>
        <v>740188</v>
      </c>
      <c r="BS268" s="69" t="str">
        <f t="shared" si="40"/>
        <v/>
      </c>
      <c r="BT268" s="51"/>
      <c r="BU268" s="68" t="str">
        <f t="shared" si="1742"/>
        <v/>
      </c>
      <c r="BV268" s="68" t="str">
        <f t="shared" si="1743"/>
        <v/>
      </c>
      <c r="BW268" s="68" t="str">
        <f t="shared" si="1744"/>
        <v/>
      </c>
      <c r="BX268" s="65">
        <f t="shared" si="1745"/>
        <v>5629551</v>
      </c>
      <c r="BY268" s="67" t="str">
        <f t="shared" si="44"/>
        <v/>
      </c>
      <c r="BZ268" s="68"/>
      <c r="CA268" s="65" t="str">
        <f t="shared" si="45"/>
        <v/>
      </c>
      <c r="CB268" s="67" t="str">
        <f t="shared" si="46"/>
        <v/>
      </c>
      <c r="CC268" s="67" t="str">
        <f t="shared" si="47"/>
        <v/>
      </c>
      <c r="CD268" s="67">
        <f t="shared" si="48"/>
        <v>556551</v>
      </c>
      <c r="CE268" s="67" t="str">
        <f t="shared" si="49"/>
        <v/>
      </c>
      <c r="CF268" s="68"/>
      <c r="CG268" s="68" t="str">
        <f t="shared" si="1746"/>
        <v/>
      </c>
      <c r="CH268" s="68" t="str">
        <f t="shared" si="1747"/>
        <v/>
      </c>
      <c r="CI268" s="68" t="str">
        <f t="shared" si="1748"/>
        <v/>
      </c>
      <c r="CJ268" s="65">
        <f t="shared" si="1749"/>
        <v>5630964</v>
      </c>
      <c r="CK268" s="67" t="str">
        <f t="shared" si="54"/>
        <v/>
      </c>
      <c r="CL268" s="68"/>
      <c r="CM268" s="68" t="str">
        <f t="shared" si="1750"/>
        <v/>
      </c>
      <c r="CN268" s="68" t="str">
        <f t="shared" si="1751"/>
        <v/>
      </c>
      <c r="CO268" s="68" t="str">
        <f t="shared" si="1752"/>
        <v/>
      </c>
      <c r="CP268" s="65">
        <f t="shared" si="1753"/>
        <v>0</v>
      </c>
      <c r="CQ268" s="67" t="str">
        <f t="shared" si="59"/>
        <v/>
      </c>
      <c r="CR268" s="68"/>
      <c r="CS268" s="68" t="str">
        <f t="shared" si="1754"/>
        <v/>
      </c>
      <c r="CT268" s="68" t="str">
        <f t="shared" si="1755"/>
        <v/>
      </c>
      <c r="CU268" s="68" t="str">
        <f t="shared" si="1756"/>
        <v/>
      </c>
      <c r="CV268" s="65">
        <f t="shared" si="1757"/>
        <v>3241649</v>
      </c>
      <c r="CW268" s="67" t="str">
        <f t="shared" si="64"/>
        <v/>
      </c>
      <c r="CX268" s="68"/>
      <c r="CY268" s="68" t="str">
        <f t="shared" si="1758"/>
        <v/>
      </c>
      <c r="CZ268" s="68" t="str">
        <f t="shared" si="1759"/>
        <v/>
      </c>
      <c r="DA268" s="68" t="str">
        <f t="shared" si="1760"/>
        <v/>
      </c>
      <c r="DB268" s="65">
        <f t="shared" si="1761"/>
        <v>873442</v>
      </c>
      <c r="DC268" s="67" t="str">
        <f t="shared" si="69"/>
        <v/>
      </c>
      <c r="DD268" s="68"/>
      <c r="DE268" s="68" t="str">
        <f t="shared" si="1762"/>
        <v/>
      </c>
      <c r="DF268" s="51" t="str">
        <f t="shared" si="1763"/>
        <v/>
      </c>
      <c r="DG268" s="51" t="str">
        <f t="shared" si="1764"/>
        <v/>
      </c>
      <c r="DH268" s="65">
        <f t="shared" si="1765"/>
        <v>1245414</v>
      </c>
      <c r="DI268" s="69" t="str">
        <f t="shared" si="74"/>
        <v/>
      </c>
      <c r="DJ268" s="51"/>
      <c r="DK268" s="51" t="str">
        <f t="shared" si="1766"/>
        <v/>
      </c>
      <c r="DL268" s="51" t="str">
        <f t="shared" si="1767"/>
        <v/>
      </c>
      <c r="DM268" s="51" t="str">
        <f t="shared" si="1768"/>
        <v/>
      </c>
      <c r="DN268" s="65">
        <f t="shared" si="1769"/>
        <v>270459</v>
      </c>
      <c r="DO268" s="69" t="str">
        <f t="shared" si="79"/>
        <v/>
      </c>
      <c r="DP268" s="51"/>
      <c r="DQ268" s="51"/>
      <c r="DR268" s="51"/>
      <c r="DS268" s="51"/>
      <c r="DT268" s="51"/>
      <c r="DU268" s="181"/>
    </row>
    <row r="269" spans="1:125" ht="15" x14ac:dyDescent="0.25">
      <c r="A269" s="56">
        <v>2018</v>
      </c>
      <c r="B269" s="51" t="s">
        <v>1040</v>
      </c>
      <c r="C269" s="50" t="s">
        <v>1042</v>
      </c>
      <c r="D269" s="53" t="s">
        <v>1043</v>
      </c>
      <c r="E269" s="50" t="s">
        <v>132</v>
      </c>
      <c r="F269" s="89">
        <v>52821</v>
      </c>
      <c r="G269" s="89">
        <v>471113</v>
      </c>
      <c r="H269" s="89">
        <v>294282</v>
      </c>
      <c r="I269" s="90">
        <v>1611600</v>
      </c>
      <c r="J269" s="50"/>
      <c r="K269" s="50" t="s">
        <v>2032</v>
      </c>
      <c r="L269" s="58"/>
      <c r="M269" s="58"/>
      <c r="N269" s="58"/>
      <c r="O269" s="58"/>
      <c r="P269" s="91"/>
      <c r="Q269" s="92">
        <v>0</v>
      </c>
      <c r="R269" s="92">
        <v>3422306</v>
      </c>
      <c r="S269" s="92">
        <v>1136885</v>
      </c>
      <c r="T269" s="92">
        <v>1309963</v>
      </c>
      <c r="U269" s="94"/>
      <c r="V269" s="94"/>
      <c r="W269" s="90">
        <f t="shared" si="857"/>
        <v>5869154</v>
      </c>
      <c r="X269" s="90">
        <v>2653671</v>
      </c>
      <c r="Y269" s="56" t="s">
        <v>167</v>
      </c>
      <c r="Z269" s="50"/>
      <c r="AA269" s="51"/>
      <c r="AB269" s="68"/>
      <c r="AC269" s="68"/>
      <c r="AD269" s="68"/>
      <c r="AE269" s="68"/>
      <c r="AF269" s="68"/>
      <c r="AG269" s="67" t="str">
        <f t="shared" si="7"/>
        <v/>
      </c>
      <c r="AH269" s="51"/>
      <c r="AI269" s="51" t="str">
        <f t="shared" si="8"/>
        <v/>
      </c>
      <c r="AJ269" s="68" t="str">
        <f t="shared" si="9"/>
        <v/>
      </c>
      <c r="AK269" s="68" t="str">
        <f t="shared" si="10"/>
        <v/>
      </c>
      <c r="AL269" s="68" t="str">
        <f t="shared" si="11"/>
        <v/>
      </c>
      <c r="AM269" s="68" t="str">
        <f t="shared" si="12"/>
        <v/>
      </c>
      <c r="AN269" s="68" t="str">
        <f t="shared" si="13"/>
        <v/>
      </c>
      <c r="AO269" s="67" t="str">
        <f t="shared" si="14"/>
        <v/>
      </c>
      <c r="AP269" s="51"/>
      <c r="AQ269" s="51" t="str">
        <f t="shared" si="15"/>
        <v/>
      </c>
      <c r="AR269" s="68" t="str">
        <f t="shared" si="16"/>
        <v/>
      </c>
      <c r="AS269" s="68" t="str">
        <f t="shared" si="17"/>
        <v/>
      </c>
      <c r="AT269" s="68" t="str">
        <f t="shared" si="18"/>
        <v/>
      </c>
      <c r="AU269" s="68" t="str">
        <f t="shared" si="19"/>
        <v/>
      </c>
      <c r="AV269" s="68" t="str">
        <f t="shared" si="20"/>
        <v/>
      </c>
      <c r="AW269" s="67" t="str">
        <f t="shared" si="21"/>
        <v/>
      </c>
      <c r="AX269" s="51"/>
      <c r="AY269" s="51" t="str">
        <f t="shared" si="22"/>
        <v/>
      </c>
      <c r="AZ269" s="68" t="str">
        <f t="shared" si="23"/>
        <v/>
      </c>
      <c r="BA269" s="68" t="str">
        <f t="shared" si="24"/>
        <v/>
      </c>
      <c r="BB269" s="68" t="str">
        <f t="shared" si="25"/>
        <v/>
      </c>
      <c r="BC269" s="68" t="str">
        <f t="shared" si="26"/>
        <v/>
      </c>
      <c r="BD269" s="68" t="str">
        <f t="shared" si="27"/>
        <v/>
      </c>
      <c r="BE269" s="68" t="str">
        <f t="shared" si="28"/>
        <v/>
      </c>
      <c r="BF269" s="51"/>
      <c r="BG269" s="69" t="str">
        <f t="shared" si="29"/>
        <v/>
      </c>
      <c r="BH269" s="67" t="str">
        <f t="shared" si="30"/>
        <v/>
      </c>
      <c r="BI269" s="67" t="str">
        <f t="shared" si="31"/>
        <v/>
      </c>
      <c r="BJ269" s="67" t="str">
        <f t="shared" si="32"/>
        <v/>
      </c>
      <c r="BK269" s="67" t="str">
        <f t="shared" si="33"/>
        <v/>
      </c>
      <c r="BL269" s="67" t="str">
        <f t="shared" si="34"/>
        <v/>
      </c>
      <c r="BM269" s="65" t="str">
        <f t="shared" si="35"/>
        <v/>
      </c>
      <c r="BN269" s="51"/>
      <c r="BO269" s="51"/>
      <c r="BP269" s="51"/>
      <c r="BQ269" s="51"/>
      <c r="BR269" s="70"/>
      <c r="BS269" s="96">
        <f t="shared" si="40"/>
        <v>52821</v>
      </c>
      <c r="BT269" s="51"/>
      <c r="BU269" s="68"/>
      <c r="BV269" s="68"/>
      <c r="BW269" s="68"/>
      <c r="BX269" s="65"/>
      <c r="BY269" s="67">
        <f t="shared" si="44"/>
        <v>1611600</v>
      </c>
      <c r="BZ269" s="68"/>
      <c r="CA269" s="65" t="str">
        <f t="shared" si="45"/>
        <v/>
      </c>
      <c r="CB269" s="67" t="str">
        <f t="shared" si="46"/>
        <v/>
      </c>
      <c r="CC269" s="67" t="str">
        <f t="shared" si="47"/>
        <v/>
      </c>
      <c r="CD269" s="67" t="str">
        <f t="shared" si="48"/>
        <v/>
      </c>
      <c r="CE269" s="67">
        <f t="shared" si="49"/>
        <v>2653671</v>
      </c>
      <c r="CF269" s="68"/>
      <c r="CG269" s="68"/>
      <c r="CH269" s="68"/>
      <c r="CI269" s="68"/>
      <c r="CJ269" s="65"/>
      <c r="CK269" s="67">
        <f t="shared" si="54"/>
        <v>5869154</v>
      </c>
      <c r="CL269" s="68"/>
      <c r="CM269" s="68"/>
      <c r="CN269" s="68"/>
      <c r="CO269" s="68"/>
      <c r="CP269" s="65"/>
      <c r="CQ269" s="67">
        <f t="shared" si="59"/>
        <v>0</v>
      </c>
      <c r="CR269" s="68"/>
      <c r="CS269" s="68"/>
      <c r="CT269" s="68"/>
      <c r="CU269" s="68"/>
      <c r="CV269" s="65"/>
      <c r="CW269" s="67">
        <f t="shared" si="64"/>
        <v>3422306</v>
      </c>
      <c r="CX269" s="68"/>
      <c r="CY269" s="68"/>
      <c r="CZ269" s="68"/>
      <c r="DA269" s="68"/>
      <c r="DB269" s="65"/>
      <c r="DC269" s="67">
        <f t="shared" si="69"/>
        <v>1136885</v>
      </c>
      <c r="DD269" s="68"/>
      <c r="DE269" s="68"/>
      <c r="DF269" s="51"/>
      <c r="DG269" s="51"/>
      <c r="DH269" s="70"/>
      <c r="DI269" s="67">
        <f t="shared" si="74"/>
        <v>1309963</v>
      </c>
      <c r="DJ269" s="51"/>
      <c r="DK269" s="51"/>
      <c r="DL269" s="51"/>
      <c r="DM269" s="51"/>
      <c r="DN269" s="70"/>
      <c r="DO269" s="67">
        <f t="shared" si="79"/>
        <v>0</v>
      </c>
      <c r="DP269" s="51"/>
      <c r="DQ269" s="51"/>
      <c r="DR269" s="51"/>
      <c r="DS269" s="51"/>
      <c r="DT269" s="51"/>
      <c r="DU269" s="181"/>
    </row>
    <row r="270" spans="1:125" ht="15" x14ac:dyDescent="0.25">
      <c r="A270" s="50"/>
      <c r="B270" s="51"/>
      <c r="C270" s="50"/>
      <c r="D270" s="53"/>
      <c r="E270" s="50"/>
      <c r="F270" s="54"/>
      <c r="G270" s="54"/>
      <c r="H270" s="54"/>
      <c r="I270" s="55"/>
      <c r="J270" s="50"/>
      <c r="K270" s="50" t="s">
        <v>2032</v>
      </c>
      <c r="L270" s="58"/>
      <c r="M270" s="58"/>
      <c r="N270" s="58"/>
      <c r="O270" s="58"/>
      <c r="P270" s="59"/>
      <c r="Q270" s="60"/>
      <c r="R270" s="60"/>
      <c r="S270" s="60"/>
      <c r="T270" s="60"/>
      <c r="U270" s="60"/>
      <c r="V270" s="79"/>
      <c r="W270" s="90">
        <f t="shared" si="857"/>
        <v>0</v>
      </c>
      <c r="X270" s="101"/>
      <c r="Y270" s="50"/>
      <c r="Z270" s="50"/>
      <c r="AA270" s="51"/>
      <c r="AB270" s="68"/>
      <c r="AC270" s="68"/>
      <c r="AD270" s="68"/>
      <c r="AE270" s="68"/>
      <c r="AF270" s="68"/>
      <c r="AG270" s="67" t="str">
        <f t="shared" si="7"/>
        <v/>
      </c>
      <c r="AH270" s="51"/>
      <c r="AI270" s="51" t="str">
        <f t="shared" si="8"/>
        <v/>
      </c>
      <c r="AJ270" s="68" t="str">
        <f t="shared" si="9"/>
        <v/>
      </c>
      <c r="AK270" s="68" t="str">
        <f t="shared" si="10"/>
        <v/>
      </c>
      <c r="AL270" s="68" t="str">
        <f t="shared" si="11"/>
        <v/>
      </c>
      <c r="AM270" s="68" t="str">
        <f t="shared" si="12"/>
        <v/>
      </c>
      <c r="AN270" s="68" t="str">
        <f t="shared" si="13"/>
        <v/>
      </c>
      <c r="AO270" s="67" t="str">
        <f t="shared" si="14"/>
        <v/>
      </c>
      <c r="AP270" s="51"/>
      <c r="AQ270" s="51" t="str">
        <f t="shared" si="15"/>
        <v/>
      </c>
      <c r="AR270" s="68" t="str">
        <f t="shared" si="16"/>
        <v/>
      </c>
      <c r="AS270" s="68" t="str">
        <f t="shared" si="17"/>
        <v/>
      </c>
      <c r="AT270" s="68" t="str">
        <f t="shared" si="18"/>
        <v/>
      </c>
      <c r="AU270" s="68" t="str">
        <f t="shared" si="19"/>
        <v/>
      </c>
      <c r="AV270" s="68" t="str">
        <f t="shared" si="20"/>
        <v/>
      </c>
      <c r="AW270" s="67" t="str">
        <f t="shared" si="21"/>
        <v/>
      </c>
      <c r="AX270" s="51"/>
      <c r="AY270" s="51" t="str">
        <f t="shared" si="22"/>
        <v/>
      </c>
      <c r="AZ270" s="68" t="str">
        <f t="shared" si="23"/>
        <v/>
      </c>
      <c r="BA270" s="68" t="str">
        <f t="shared" si="24"/>
        <v/>
      </c>
      <c r="BB270" s="68" t="str">
        <f t="shared" si="25"/>
        <v/>
      </c>
      <c r="BC270" s="68" t="str">
        <f t="shared" si="26"/>
        <v/>
      </c>
      <c r="BD270" s="68" t="str">
        <f t="shared" si="27"/>
        <v/>
      </c>
      <c r="BE270" s="68" t="str">
        <f t="shared" si="28"/>
        <v/>
      </c>
      <c r="BF270" s="51"/>
      <c r="BG270" s="69" t="str">
        <f t="shared" si="29"/>
        <v/>
      </c>
      <c r="BH270" s="67" t="str">
        <f t="shared" si="30"/>
        <v/>
      </c>
      <c r="BI270" s="67" t="str">
        <f t="shared" si="31"/>
        <v/>
      </c>
      <c r="BJ270" s="67" t="str">
        <f t="shared" si="32"/>
        <v/>
      </c>
      <c r="BK270" s="67" t="str">
        <f t="shared" si="33"/>
        <v/>
      </c>
      <c r="BL270" s="67" t="str">
        <f t="shared" si="34"/>
        <v/>
      </c>
      <c r="BM270" s="65" t="str">
        <f t="shared" si="35"/>
        <v/>
      </c>
      <c r="BN270" s="51"/>
      <c r="BO270" s="51"/>
      <c r="BP270" s="51"/>
      <c r="BQ270" s="51"/>
      <c r="BR270" s="70"/>
      <c r="BS270" s="69" t="str">
        <f t="shared" si="40"/>
        <v/>
      </c>
      <c r="BT270" s="51"/>
      <c r="BU270" s="68"/>
      <c r="BV270" s="68"/>
      <c r="BW270" s="68"/>
      <c r="BX270" s="65"/>
      <c r="BY270" s="67" t="str">
        <f t="shared" si="44"/>
        <v/>
      </c>
      <c r="BZ270" s="68"/>
      <c r="CA270" s="65" t="str">
        <f t="shared" si="45"/>
        <v/>
      </c>
      <c r="CB270" s="67" t="str">
        <f t="shared" si="46"/>
        <v/>
      </c>
      <c r="CC270" s="67" t="str">
        <f t="shared" si="47"/>
        <v/>
      </c>
      <c r="CD270" s="67" t="str">
        <f t="shared" si="48"/>
        <v/>
      </c>
      <c r="CE270" s="67" t="str">
        <f t="shared" si="49"/>
        <v/>
      </c>
      <c r="CF270" s="68"/>
      <c r="CG270" s="68"/>
      <c r="CH270" s="68"/>
      <c r="CI270" s="68"/>
      <c r="CJ270" s="65"/>
      <c r="CK270" s="67" t="str">
        <f t="shared" si="54"/>
        <v/>
      </c>
      <c r="CL270" s="68"/>
      <c r="CM270" s="68"/>
      <c r="CN270" s="68"/>
      <c r="CO270" s="68"/>
      <c r="CP270" s="65"/>
      <c r="CQ270" s="67" t="str">
        <f t="shared" si="59"/>
        <v/>
      </c>
      <c r="CR270" s="68"/>
      <c r="CS270" s="68"/>
      <c r="CT270" s="68"/>
      <c r="CU270" s="68"/>
      <c r="CV270" s="65"/>
      <c r="CW270" s="67" t="str">
        <f t="shared" si="64"/>
        <v/>
      </c>
      <c r="CX270" s="68"/>
      <c r="CY270" s="68"/>
      <c r="CZ270" s="68"/>
      <c r="DA270" s="68"/>
      <c r="DB270" s="65"/>
      <c r="DC270" s="67" t="str">
        <f t="shared" si="69"/>
        <v/>
      </c>
      <c r="DD270" s="68"/>
      <c r="DE270" s="68"/>
      <c r="DF270" s="51"/>
      <c r="DG270" s="51"/>
      <c r="DH270" s="70"/>
      <c r="DI270" s="69" t="str">
        <f t="shared" si="74"/>
        <v/>
      </c>
      <c r="DJ270" s="51"/>
      <c r="DK270" s="51"/>
      <c r="DL270" s="51"/>
      <c r="DM270" s="51"/>
      <c r="DN270" s="70"/>
      <c r="DO270" s="69" t="str">
        <f t="shared" si="79"/>
        <v/>
      </c>
      <c r="DP270" s="51"/>
      <c r="DQ270" s="51"/>
      <c r="DR270" s="51"/>
      <c r="DS270" s="51"/>
      <c r="DT270" s="51"/>
      <c r="DU270" s="181"/>
    </row>
    <row r="271" spans="1:125" ht="15" x14ac:dyDescent="0.25">
      <c r="A271" s="50">
        <v>2014</v>
      </c>
      <c r="B271" s="51" t="s">
        <v>436</v>
      </c>
      <c r="C271" s="50" t="s">
        <v>344</v>
      </c>
      <c r="D271" s="53" t="s">
        <v>344</v>
      </c>
      <c r="E271" s="50" t="s">
        <v>29</v>
      </c>
      <c r="F271" s="54">
        <v>2145413</v>
      </c>
      <c r="G271" s="54">
        <v>102390507</v>
      </c>
      <c r="H271" s="54">
        <v>18341591</v>
      </c>
      <c r="I271" s="55">
        <v>13376645</v>
      </c>
      <c r="J271" s="50"/>
      <c r="K271" s="50" t="s">
        <v>2032</v>
      </c>
      <c r="L271" s="58" t="s">
        <v>2032</v>
      </c>
      <c r="M271" s="58" t="s">
        <v>2032</v>
      </c>
      <c r="N271" s="58" t="s">
        <v>2032</v>
      </c>
      <c r="O271" s="58" t="s">
        <v>2032</v>
      </c>
      <c r="P271" s="59"/>
      <c r="Q271" s="60">
        <v>0</v>
      </c>
      <c r="R271" s="60">
        <v>0</v>
      </c>
      <c r="S271" s="60">
        <v>13633664</v>
      </c>
      <c r="T271" s="60">
        <v>3638313</v>
      </c>
      <c r="U271" s="60">
        <v>0</v>
      </c>
      <c r="V271" s="79"/>
      <c r="W271" s="90">
        <f t="shared" si="857"/>
        <v>17271977</v>
      </c>
      <c r="X271" s="101">
        <v>0</v>
      </c>
      <c r="Y271" s="50"/>
      <c r="Z271" s="50" t="s">
        <v>344</v>
      </c>
      <c r="AA271" s="62">
        <f t="shared" ref="AA271:AA274" si="1770">IF(A271 =2014,IF(Y271 ="",F271,""),"")</f>
        <v>2145413</v>
      </c>
      <c r="AB271" s="64">
        <f t="shared" ref="AB271:AB274" si="1771">IF(A271 =2014,IF(Y271 ="",I271,""),"")</f>
        <v>13376645</v>
      </c>
      <c r="AC271" s="64">
        <f t="shared" ref="AC271:AC274" si="1772">IF(A271 =2014,IF(Y271 ="",Q271,""),"")</f>
        <v>0</v>
      </c>
      <c r="AD271" s="64">
        <f t="shared" ref="AD271:AD274" si="1773">IF(A271 =2014,IF(Y271 ="",R271,""),"")</f>
        <v>0</v>
      </c>
      <c r="AE271" s="65">
        <f t="shared" ref="AE271:AE274" si="1774">IF(A271 =2014,IF(Y271 ="",S271,""),"")</f>
        <v>13633664</v>
      </c>
      <c r="AF271" s="65">
        <f t="shared" ref="AF271:AF274" si="1775">IF(A271 =2014,IF(Y271 ="",T271+U271,""),"")</f>
        <v>3638313</v>
      </c>
      <c r="AG271" s="67">
        <f t="shared" si="7"/>
        <v>0</v>
      </c>
      <c r="AH271" s="51"/>
      <c r="AI271" s="51" t="str">
        <f t="shared" si="8"/>
        <v/>
      </c>
      <c r="AJ271" s="68" t="str">
        <f t="shared" si="9"/>
        <v/>
      </c>
      <c r="AK271" s="68" t="str">
        <f t="shared" si="10"/>
        <v/>
      </c>
      <c r="AL271" s="68" t="str">
        <f t="shared" si="11"/>
        <v/>
      </c>
      <c r="AM271" s="68" t="str">
        <f t="shared" si="12"/>
        <v/>
      </c>
      <c r="AN271" s="68" t="str">
        <f t="shared" si="13"/>
        <v/>
      </c>
      <c r="AO271" s="67" t="str">
        <f t="shared" si="14"/>
        <v/>
      </c>
      <c r="AP271" s="51"/>
      <c r="AQ271" s="51" t="str">
        <f t="shared" si="15"/>
        <v/>
      </c>
      <c r="AR271" s="68" t="str">
        <f t="shared" si="16"/>
        <v/>
      </c>
      <c r="AS271" s="68" t="str">
        <f t="shared" si="17"/>
        <v/>
      </c>
      <c r="AT271" s="68" t="str">
        <f t="shared" si="18"/>
        <v/>
      </c>
      <c r="AU271" s="68" t="str">
        <f t="shared" si="19"/>
        <v/>
      </c>
      <c r="AV271" s="68" t="str">
        <f t="shared" si="20"/>
        <v/>
      </c>
      <c r="AW271" s="67" t="str">
        <f t="shared" si="21"/>
        <v/>
      </c>
      <c r="AX271" s="51"/>
      <c r="AY271" s="51" t="str">
        <f t="shared" si="22"/>
        <v/>
      </c>
      <c r="AZ271" s="68" t="str">
        <f t="shared" si="23"/>
        <v/>
      </c>
      <c r="BA271" s="68" t="str">
        <f t="shared" si="24"/>
        <v/>
      </c>
      <c r="BB271" s="68" t="str">
        <f t="shared" si="25"/>
        <v/>
      </c>
      <c r="BC271" s="68" t="str">
        <f t="shared" si="26"/>
        <v/>
      </c>
      <c r="BD271" s="68" t="str">
        <f t="shared" si="27"/>
        <v/>
      </c>
      <c r="BE271" s="68" t="str">
        <f t="shared" si="28"/>
        <v/>
      </c>
      <c r="BF271" s="51"/>
      <c r="BG271" s="69" t="str">
        <f t="shared" si="29"/>
        <v/>
      </c>
      <c r="BH271" s="67" t="str">
        <f t="shared" si="30"/>
        <v/>
      </c>
      <c r="BI271" s="67" t="str">
        <f t="shared" si="31"/>
        <v/>
      </c>
      <c r="BJ271" s="67" t="str">
        <f t="shared" si="32"/>
        <v/>
      </c>
      <c r="BK271" s="67" t="str">
        <f t="shared" si="33"/>
        <v/>
      </c>
      <c r="BL271" s="67" t="str">
        <f t="shared" si="34"/>
        <v/>
      </c>
      <c r="BM271" s="65" t="str">
        <f t="shared" si="35"/>
        <v/>
      </c>
      <c r="BN271" s="70"/>
      <c r="BO271" s="71">
        <f t="shared" ref="BO271:BO274" si="1776">IF(A271 =2014,F271,"")</f>
        <v>2145413</v>
      </c>
      <c r="BP271" s="51" t="str">
        <f t="shared" ref="BP271:BP274" si="1777">IF(A271 =2015,F271,"")</f>
        <v/>
      </c>
      <c r="BQ271" s="51" t="str">
        <f t="shared" ref="BQ271:BQ274" si="1778">IF(A271 =2016,F271,"")</f>
        <v/>
      </c>
      <c r="BR271" s="51" t="str">
        <f t="shared" ref="BR271:BR274" si="1779">IF(A271 =2017,F271,"")</f>
        <v/>
      </c>
      <c r="BS271" s="69" t="str">
        <f t="shared" si="40"/>
        <v/>
      </c>
      <c r="BT271" s="70"/>
      <c r="BU271" s="65">
        <f t="shared" ref="BU271:BU274" si="1780">IF(A271 =2014,I271,"")</f>
        <v>13376645</v>
      </c>
      <c r="BV271" s="68" t="str">
        <f t="shared" ref="BV271:BV274" si="1781">IF(A271 =2015,I271,"")</f>
        <v/>
      </c>
      <c r="BW271" s="68" t="str">
        <f t="shared" ref="BW271:BW274" si="1782">IF(A271 =2016,I271,"")</f>
        <v/>
      </c>
      <c r="BX271" s="68" t="str">
        <f t="shared" ref="BX271:BX274" si="1783">IF(A271 =2017,I271,"")</f>
        <v/>
      </c>
      <c r="BY271" s="67" t="str">
        <f t="shared" si="44"/>
        <v/>
      </c>
      <c r="BZ271" s="65"/>
      <c r="CA271" s="65">
        <f t="shared" si="45"/>
        <v>0</v>
      </c>
      <c r="CB271" s="67" t="str">
        <f t="shared" si="46"/>
        <v/>
      </c>
      <c r="CC271" s="67" t="str">
        <f t="shared" si="47"/>
        <v/>
      </c>
      <c r="CD271" s="67" t="str">
        <f t="shared" si="48"/>
        <v/>
      </c>
      <c r="CE271" s="67" t="str">
        <f t="shared" si="49"/>
        <v/>
      </c>
      <c r="CF271" s="65"/>
      <c r="CG271" s="65">
        <f t="shared" ref="CG271:CG274" si="1784">IF(A271 =2014,Q271+R271+S271+T271+U271,"")</f>
        <v>17271977</v>
      </c>
      <c r="CH271" s="68" t="str">
        <f t="shared" ref="CH271:CH274" si="1785">IF(A271 =2015,Q271+R271+S271+T271+U271,"")</f>
        <v/>
      </c>
      <c r="CI271" s="68" t="str">
        <f t="shared" ref="CI271:CI274" si="1786">IF(A271 =2016,Q271+R271+S271+T271+U271,"")</f>
        <v/>
      </c>
      <c r="CJ271" s="68" t="str">
        <f t="shared" ref="CJ271:CJ274" si="1787">IF(A271 =2017,Q271+R271+S271+T271+U271,"")</f>
        <v/>
      </c>
      <c r="CK271" s="67" t="str">
        <f t="shared" si="54"/>
        <v/>
      </c>
      <c r="CL271" s="65"/>
      <c r="CM271" s="65">
        <f t="shared" ref="CM271:CM274" si="1788">IF(A271 =2014,Q271,"")</f>
        <v>0</v>
      </c>
      <c r="CN271" s="68" t="str">
        <f t="shared" ref="CN271:CN274" si="1789">IF(A271 =2015,Q271,"")</f>
        <v/>
      </c>
      <c r="CO271" s="68" t="str">
        <f t="shared" ref="CO271:CO274" si="1790">IF(A271 =2016,Q271,"")</f>
        <v/>
      </c>
      <c r="CP271" s="68" t="str">
        <f t="shared" ref="CP271:CP274" si="1791">IF(A271 =2017,Q271,"")</f>
        <v/>
      </c>
      <c r="CQ271" s="67" t="str">
        <f t="shared" si="59"/>
        <v/>
      </c>
      <c r="CR271" s="65"/>
      <c r="CS271" s="65">
        <f t="shared" ref="CS271:CS274" si="1792">IF(A271 =2014,R271,"")</f>
        <v>0</v>
      </c>
      <c r="CT271" s="68" t="str">
        <f t="shared" ref="CT271:CT274" si="1793">IF(A271 =2015,R271,"")</f>
        <v/>
      </c>
      <c r="CU271" s="68" t="str">
        <f t="shared" ref="CU271:CU274" si="1794">IF(A271 =2016,R271,"")</f>
        <v/>
      </c>
      <c r="CV271" s="68" t="str">
        <f t="shared" ref="CV271:CV274" si="1795">IF(A271 =2017,R271,"")</f>
        <v/>
      </c>
      <c r="CW271" s="67" t="str">
        <f t="shared" si="64"/>
        <v/>
      </c>
      <c r="CX271" s="65"/>
      <c r="CY271" s="65">
        <f t="shared" ref="CY271:CY274" si="1796">IF(A271 =2014,S271,"")</f>
        <v>13633664</v>
      </c>
      <c r="CZ271" s="68" t="str">
        <f t="shared" ref="CZ271:CZ274" si="1797">IF(A271 =2015,S271,"")</f>
        <v/>
      </c>
      <c r="DA271" s="68" t="str">
        <f t="shared" ref="DA271:DA274" si="1798">IF(A271 =2016,S271,"")</f>
        <v/>
      </c>
      <c r="DB271" s="68" t="str">
        <f t="shared" ref="DB271:DB274" si="1799">IF(A271 =2017,S271,"")</f>
        <v/>
      </c>
      <c r="DC271" s="67" t="str">
        <f t="shared" si="69"/>
        <v/>
      </c>
      <c r="DD271" s="65"/>
      <c r="DE271" s="65">
        <f t="shared" ref="DE271:DE274" si="1800">IF(A271 =2014,T271,"")</f>
        <v>3638313</v>
      </c>
      <c r="DF271" s="51" t="str">
        <f t="shared" ref="DF271:DF274" si="1801">IF(A271 =2015,T271,"")</f>
        <v/>
      </c>
      <c r="DG271" s="51" t="str">
        <f t="shared" ref="DG271:DG274" si="1802">IF(A271 =2016,T271,"")</f>
        <v/>
      </c>
      <c r="DH271" s="51" t="str">
        <f t="shared" ref="DH271:DH274" si="1803">IF(A271 =2017,T271,"")</f>
        <v/>
      </c>
      <c r="DI271" s="69" t="str">
        <f t="shared" si="74"/>
        <v/>
      </c>
      <c r="DJ271" s="70"/>
      <c r="DK271" s="65">
        <f t="shared" ref="DK271:DK274" si="1804">IF(A271 =2014,U271,"")</f>
        <v>0</v>
      </c>
      <c r="DL271" s="51" t="str">
        <f t="shared" ref="DL271:DL274" si="1805">IF(A271 =2015,U271,"")</f>
        <v/>
      </c>
      <c r="DM271" s="51" t="str">
        <f t="shared" ref="DM271:DM274" si="1806">IF(A271 =2016,U271,"")</f>
        <v/>
      </c>
      <c r="DN271" s="51" t="str">
        <f t="shared" ref="DN271:DN274" si="1807">IF(A271 =2017,U271,"")</f>
        <v/>
      </c>
      <c r="DO271" s="69" t="str">
        <f t="shared" si="79"/>
        <v/>
      </c>
      <c r="DP271" s="51"/>
      <c r="DQ271" s="51"/>
      <c r="DR271" s="51"/>
      <c r="DS271" s="51"/>
      <c r="DT271" s="51"/>
      <c r="DU271" s="181"/>
    </row>
    <row r="272" spans="1:125" ht="15" x14ac:dyDescent="0.25">
      <c r="A272" s="50">
        <v>2015</v>
      </c>
      <c r="B272" s="51" t="s">
        <v>436</v>
      </c>
      <c r="C272" s="50" t="s">
        <v>344</v>
      </c>
      <c r="D272" s="53" t="s">
        <v>344</v>
      </c>
      <c r="E272" s="50" t="s">
        <v>29</v>
      </c>
      <c r="F272" s="54">
        <v>2160324</v>
      </c>
      <c r="G272" s="54">
        <v>101406673</v>
      </c>
      <c r="H272" s="54">
        <v>17165366</v>
      </c>
      <c r="I272" s="55">
        <v>12341567</v>
      </c>
      <c r="J272" s="50"/>
      <c r="K272" s="50" t="s">
        <v>2032</v>
      </c>
      <c r="L272" s="58" t="s">
        <v>2032</v>
      </c>
      <c r="M272" s="58" t="s">
        <v>2032</v>
      </c>
      <c r="N272" s="58" t="s">
        <v>2032</v>
      </c>
      <c r="O272" s="58" t="s">
        <v>2032</v>
      </c>
      <c r="P272" s="59"/>
      <c r="Q272" s="60">
        <v>0</v>
      </c>
      <c r="R272" s="60">
        <v>0</v>
      </c>
      <c r="S272" s="60">
        <v>11838423</v>
      </c>
      <c r="T272" s="60">
        <v>3687368</v>
      </c>
      <c r="U272" s="60">
        <v>0</v>
      </c>
      <c r="V272" s="79"/>
      <c r="W272" s="90">
        <f t="shared" si="857"/>
        <v>15525791</v>
      </c>
      <c r="X272" s="101">
        <v>0</v>
      </c>
      <c r="Y272" s="50"/>
      <c r="Z272" s="50"/>
      <c r="AA272" s="51" t="str">
        <f t="shared" si="1770"/>
        <v/>
      </c>
      <c r="AB272" s="68" t="str">
        <f t="shared" si="1771"/>
        <v/>
      </c>
      <c r="AC272" s="68" t="str">
        <f t="shared" si="1772"/>
        <v/>
      </c>
      <c r="AD272" s="68" t="str">
        <f t="shared" si="1773"/>
        <v/>
      </c>
      <c r="AE272" s="68" t="str">
        <f t="shared" si="1774"/>
        <v/>
      </c>
      <c r="AF272" s="68" t="str">
        <f t="shared" si="1775"/>
        <v/>
      </c>
      <c r="AG272" s="67" t="str">
        <f t="shared" si="7"/>
        <v/>
      </c>
      <c r="AH272" s="51"/>
      <c r="AI272" s="80">
        <f t="shared" si="8"/>
        <v>2160324</v>
      </c>
      <c r="AJ272" s="68">
        <f t="shared" si="9"/>
        <v>12341567</v>
      </c>
      <c r="AK272" s="68">
        <f t="shared" si="10"/>
        <v>0</v>
      </c>
      <c r="AL272" s="68">
        <f t="shared" si="11"/>
        <v>0</v>
      </c>
      <c r="AM272" s="68">
        <f t="shared" si="12"/>
        <v>11838423</v>
      </c>
      <c r="AN272" s="68">
        <f t="shared" si="13"/>
        <v>3687368</v>
      </c>
      <c r="AO272" s="67">
        <f t="shared" si="14"/>
        <v>0</v>
      </c>
      <c r="AP272" s="51"/>
      <c r="AQ272" s="51" t="str">
        <f t="shared" si="15"/>
        <v/>
      </c>
      <c r="AR272" s="68" t="str">
        <f t="shared" si="16"/>
        <v/>
      </c>
      <c r="AS272" s="68" t="str">
        <f t="shared" si="17"/>
        <v/>
      </c>
      <c r="AT272" s="68" t="str">
        <f t="shared" si="18"/>
        <v/>
      </c>
      <c r="AU272" s="68" t="str">
        <f t="shared" si="19"/>
        <v/>
      </c>
      <c r="AV272" s="68" t="str">
        <f t="shared" si="20"/>
        <v/>
      </c>
      <c r="AW272" s="67" t="str">
        <f t="shared" si="21"/>
        <v/>
      </c>
      <c r="AX272" s="51"/>
      <c r="AY272" s="51" t="str">
        <f t="shared" si="22"/>
        <v/>
      </c>
      <c r="AZ272" s="68" t="str">
        <f t="shared" si="23"/>
        <v/>
      </c>
      <c r="BA272" s="68" t="str">
        <f t="shared" si="24"/>
        <v/>
      </c>
      <c r="BB272" s="68" t="str">
        <f t="shared" si="25"/>
        <v/>
      </c>
      <c r="BC272" s="68" t="str">
        <f t="shared" si="26"/>
        <v/>
      </c>
      <c r="BD272" s="68" t="str">
        <f t="shared" si="27"/>
        <v/>
      </c>
      <c r="BE272" s="68" t="str">
        <f t="shared" si="28"/>
        <v/>
      </c>
      <c r="BF272" s="51"/>
      <c r="BG272" s="69" t="str">
        <f t="shared" si="29"/>
        <v/>
      </c>
      <c r="BH272" s="67" t="str">
        <f t="shared" si="30"/>
        <v/>
      </c>
      <c r="BI272" s="67" t="str">
        <f t="shared" si="31"/>
        <v/>
      </c>
      <c r="BJ272" s="67" t="str">
        <f t="shared" si="32"/>
        <v/>
      </c>
      <c r="BK272" s="67" t="str">
        <f t="shared" si="33"/>
        <v/>
      </c>
      <c r="BL272" s="67" t="str">
        <f t="shared" si="34"/>
        <v/>
      </c>
      <c r="BM272" s="65" t="str">
        <f t="shared" si="35"/>
        <v/>
      </c>
      <c r="BN272" s="51"/>
      <c r="BO272" s="51" t="str">
        <f t="shared" si="1776"/>
        <v/>
      </c>
      <c r="BP272" s="71">
        <f t="shared" si="1777"/>
        <v>2160324</v>
      </c>
      <c r="BQ272" s="51" t="str">
        <f t="shared" si="1778"/>
        <v/>
      </c>
      <c r="BR272" s="51" t="str">
        <f t="shared" si="1779"/>
        <v/>
      </c>
      <c r="BS272" s="69" t="str">
        <f t="shared" si="40"/>
        <v/>
      </c>
      <c r="BT272" s="51"/>
      <c r="BU272" s="68" t="str">
        <f t="shared" si="1780"/>
        <v/>
      </c>
      <c r="BV272" s="65">
        <f t="shared" si="1781"/>
        <v>12341567</v>
      </c>
      <c r="BW272" s="68" t="str">
        <f t="shared" si="1782"/>
        <v/>
      </c>
      <c r="BX272" s="68" t="str">
        <f t="shared" si="1783"/>
        <v/>
      </c>
      <c r="BY272" s="67" t="str">
        <f t="shared" si="44"/>
        <v/>
      </c>
      <c r="BZ272" s="68"/>
      <c r="CA272" s="65" t="str">
        <f t="shared" si="45"/>
        <v/>
      </c>
      <c r="CB272" s="67">
        <f t="shared" si="46"/>
        <v>0</v>
      </c>
      <c r="CC272" s="67" t="str">
        <f t="shared" si="47"/>
        <v/>
      </c>
      <c r="CD272" s="67" t="str">
        <f t="shared" si="48"/>
        <v/>
      </c>
      <c r="CE272" s="67" t="str">
        <f t="shared" si="49"/>
        <v/>
      </c>
      <c r="CF272" s="68"/>
      <c r="CG272" s="68" t="str">
        <f t="shared" si="1784"/>
        <v/>
      </c>
      <c r="CH272" s="65">
        <f t="shared" si="1785"/>
        <v>15525791</v>
      </c>
      <c r="CI272" s="68" t="str">
        <f t="shared" si="1786"/>
        <v/>
      </c>
      <c r="CJ272" s="68" t="str">
        <f t="shared" si="1787"/>
        <v/>
      </c>
      <c r="CK272" s="67" t="str">
        <f t="shared" si="54"/>
        <v/>
      </c>
      <c r="CL272" s="68"/>
      <c r="CM272" s="68" t="str">
        <f t="shared" si="1788"/>
        <v/>
      </c>
      <c r="CN272" s="65">
        <f t="shared" si="1789"/>
        <v>0</v>
      </c>
      <c r="CO272" s="68" t="str">
        <f t="shared" si="1790"/>
        <v/>
      </c>
      <c r="CP272" s="68" t="str">
        <f t="shared" si="1791"/>
        <v/>
      </c>
      <c r="CQ272" s="67" t="str">
        <f t="shared" si="59"/>
        <v/>
      </c>
      <c r="CR272" s="68"/>
      <c r="CS272" s="68" t="str">
        <f t="shared" si="1792"/>
        <v/>
      </c>
      <c r="CT272" s="65">
        <f t="shared" si="1793"/>
        <v>0</v>
      </c>
      <c r="CU272" s="68" t="str">
        <f t="shared" si="1794"/>
        <v/>
      </c>
      <c r="CV272" s="68" t="str">
        <f t="shared" si="1795"/>
        <v/>
      </c>
      <c r="CW272" s="67" t="str">
        <f t="shared" si="64"/>
        <v/>
      </c>
      <c r="CX272" s="68"/>
      <c r="CY272" s="68" t="str">
        <f t="shared" si="1796"/>
        <v/>
      </c>
      <c r="CZ272" s="65">
        <f t="shared" si="1797"/>
        <v>11838423</v>
      </c>
      <c r="DA272" s="68" t="str">
        <f t="shared" si="1798"/>
        <v/>
      </c>
      <c r="DB272" s="68" t="str">
        <f t="shared" si="1799"/>
        <v/>
      </c>
      <c r="DC272" s="67" t="str">
        <f t="shared" si="69"/>
        <v/>
      </c>
      <c r="DD272" s="68"/>
      <c r="DE272" s="68" t="str">
        <f t="shared" si="1800"/>
        <v/>
      </c>
      <c r="DF272" s="65">
        <f t="shared" si="1801"/>
        <v>3687368</v>
      </c>
      <c r="DG272" s="51" t="str">
        <f t="shared" si="1802"/>
        <v/>
      </c>
      <c r="DH272" s="51" t="str">
        <f t="shared" si="1803"/>
        <v/>
      </c>
      <c r="DI272" s="69" t="str">
        <f t="shared" si="74"/>
        <v/>
      </c>
      <c r="DJ272" s="51"/>
      <c r="DK272" s="51" t="str">
        <f t="shared" si="1804"/>
        <v/>
      </c>
      <c r="DL272" s="65">
        <f t="shared" si="1805"/>
        <v>0</v>
      </c>
      <c r="DM272" s="51" t="str">
        <f t="shared" si="1806"/>
        <v/>
      </c>
      <c r="DN272" s="51" t="str">
        <f t="shared" si="1807"/>
        <v/>
      </c>
      <c r="DO272" s="69" t="str">
        <f t="shared" si="79"/>
        <v/>
      </c>
      <c r="DP272" s="51"/>
      <c r="DQ272" s="51"/>
      <c r="DR272" s="51"/>
      <c r="DS272" s="51"/>
      <c r="DT272" s="51"/>
      <c r="DU272" s="181"/>
    </row>
    <row r="273" spans="1:125" ht="15" x14ac:dyDescent="0.25">
      <c r="A273" s="50">
        <v>2016</v>
      </c>
      <c r="B273" s="51" t="s">
        <v>436</v>
      </c>
      <c r="C273" s="50" t="s">
        <v>344</v>
      </c>
      <c r="D273" s="53" t="s">
        <v>344</v>
      </c>
      <c r="E273" s="50" t="s">
        <v>29</v>
      </c>
      <c r="F273" s="54">
        <v>2120471</v>
      </c>
      <c r="G273" s="54">
        <v>103460807</v>
      </c>
      <c r="H273" s="54">
        <v>18312233</v>
      </c>
      <c r="I273" s="55">
        <v>12179718</v>
      </c>
      <c r="J273" s="50"/>
      <c r="K273" s="50" t="s">
        <v>2032</v>
      </c>
      <c r="L273" s="58" t="s">
        <v>2032</v>
      </c>
      <c r="M273" s="58" t="s">
        <v>2032</v>
      </c>
      <c r="N273" s="58" t="s">
        <v>2032</v>
      </c>
      <c r="O273" s="58" t="s">
        <v>2032</v>
      </c>
      <c r="P273" s="59"/>
      <c r="Q273" s="60">
        <v>0</v>
      </c>
      <c r="R273" s="60">
        <v>0</v>
      </c>
      <c r="S273" s="60">
        <v>11632798</v>
      </c>
      <c r="T273" s="60">
        <v>3870459</v>
      </c>
      <c r="U273" s="60">
        <v>0</v>
      </c>
      <c r="V273" s="79"/>
      <c r="W273" s="90">
        <f t="shared" si="857"/>
        <v>15503257</v>
      </c>
      <c r="X273" s="101">
        <v>0</v>
      </c>
      <c r="Y273" s="50"/>
      <c r="Z273" s="50"/>
      <c r="AA273" s="51" t="str">
        <f t="shared" si="1770"/>
        <v/>
      </c>
      <c r="AB273" s="68" t="str">
        <f t="shared" si="1771"/>
        <v/>
      </c>
      <c r="AC273" s="68" t="str">
        <f t="shared" si="1772"/>
        <v/>
      </c>
      <c r="AD273" s="68" t="str">
        <f t="shared" si="1773"/>
        <v/>
      </c>
      <c r="AE273" s="68" t="str">
        <f t="shared" si="1774"/>
        <v/>
      </c>
      <c r="AF273" s="68" t="str">
        <f t="shared" si="1775"/>
        <v/>
      </c>
      <c r="AG273" s="67" t="str">
        <f t="shared" si="7"/>
        <v/>
      </c>
      <c r="AH273" s="51"/>
      <c r="AI273" s="51" t="str">
        <f t="shared" si="8"/>
        <v/>
      </c>
      <c r="AJ273" s="68" t="str">
        <f t="shared" si="9"/>
        <v/>
      </c>
      <c r="AK273" s="68" t="str">
        <f t="shared" si="10"/>
        <v/>
      </c>
      <c r="AL273" s="68" t="str">
        <f t="shared" si="11"/>
        <v/>
      </c>
      <c r="AM273" s="68" t="str">
        <f t="shared" si="12"/>
        <v/>
      </c>
      <c r="AN273" s="68" t="str">
        <f t="shared" si="13"/>
        <v/>
      </c>
      <c r="AO273" s="67" t="str">
        <f t="shared" si="14"/>
        <v/>
      </c>
      <c r="AP273" s="51"/>
      <c r="AQ273" s="80">
        <f t="shared" si="15"/>
        <v>2120471</v>
      </c>
      <c r="AR273" s="68">
        <f t="shared" si="16"/>
        <v>12179718</v>
      </c>
      <c r="AS273" s="68">
        <f t="shared" si="17"/>
        <v>0</v>
      </c>
      <c r="AT273" s="68">
        <f t="shared" si="18"/>
        <v>0</v>
      </c>
      <c r="AU273" s="68">
        <f t="shared" si="19"/>
        <v>11632798</v>
      </c>
      <c r="AV273" s="68">
        <f t="shared" si="20"/>
        <v>3870459</v>
      </c>
      <c r="AW273" s="67">
        <f t="shared" si="21"/>
        <v>0</v>
      </c>
      <c r="AX273" s="51"/>
      <c r="AY273" s="51" t="str">
        <f t="shared" si="22"/>
        <v/>
      </c>
      <c r="AZ273" s="68" t="str">
        <f t="shared" si="23"/>
        <v/>
      </c>
      <c r="BA273" s="68" t="str">
        <f t="shared" si="24"/>
        <v/>
      </c>
      <c r="BB273" s="68" t="str">
        <f t="shared" si="25"/>
        <v/>
      </c>
      <c r="BC273" s="68" t="str">
        <f t="shared" si="26"/>
        <v/>
      </c>
      <c r="BD273" s="68" t="str">
        <f t="shared" si="27"/>
        <v/>
      </c>
      <c r="BE273" s="68" t="str">
        <f t="shared" si="28"/>
        <v/>
      </c>
      <c r="BF273" s="51"/>
      <c r="BG273" s="69" t="str">
        <f t="shared" si="29"/>
        <v/>
      </c>
      <c r="BH273" s="67" t="str">
        <f t="shared" si="30"/>
        <v/>
      </c>
      <c r="BI273" s="67" t="str">
        <f t="shared" si="31"/>
        <v/>
      </c>
      <c r="BJ273" s="67" t="str">
        <f t="shared" si="32"/>
        <v/>
      </c>
      <c r="BK273" s="67" t="str">
        <f t="shared" si="33"/>
        <v/>
      </c>
      <c r="BL273" s="67" t="str">
        <f t="shared" si="34"/>
        <v/>
      </c>
      <c r="BM273" s="65" t="str">
        <f t="shared" si="35"/>
        <v/>
      </c>
      <c r="BN273" s="51"/>
      <c r="BO273" s="51" t="str">
        <f t="shared" si="1776"/>
        <v/>
      </c>
      <c r="BP273" s="51" t="str">
        <f t="shared" si="1777"/>
        <v/>
      </c>
      <c r="BQ273" s="71">
        <f t="shared" si="1778"/>
        <v>2120471</v>
      </c>
      <c r="BR273" s="51" t="str">
        <f t="shared" si="1779"/>
        <v/>
      </c>
      <c r="BS273" s="69" t="str">
        <f t="shared" si="40"/>
        <v/>
      </c>
      <c r="BT273" s="51"/>
      <c r="BU273" s="68" t="str">
        <f t="shared" si="1780"/>
        <v/>
      </c>
      <c r="BV273" s="68" t="str">
        <f t="shared" si="1781"/>
        <v/>
      </c>
      <c r="BW273" s="65">
        <f t="shared" si="1782"/>
        <v>12179718</v>
      </c>
      <c r="BX273" s="68" t="str">
        <f t="shared" si="1783"/>
        <v/>
      </c>
      <c r="BY273" s="67" t="str">
        <f t="shared" si="44"/>
        <v/>
      </c>
      <c r="BZ273" s="68"/>
      <c r="CA273" s="65" t="str">
        <f t="shared" si="45"/>
        <v/>
      </c>
      <c r="CB273" s="67" t="str">
        <f t="shared" si="46"/>
        <v/>
      </c>
      <c r="CC273" s="67">
        <f t="shared" si="47"/>
        <v>0</v>
      </c>
      <c r="CD273" s="67" t="str">
        <f t="shared" si="48"/>
        <v/>
      </c>
      <c r="CE273" s="67" t="str">
        <f t="shared" si="49"/>
        <v/>
      </c>
      <c r="CF273" s="68"/>
      <c r="CG273" s="68" t="str">
        <f t="shared" si="1784"/>
        <v/>
      </c>
      <c r="CH273" s="68" t="str">
        <f t="shared" si="1785"/>
        <v/>
      </c>
      <c r="CI273" s="65">
        <f t="shared" si="1786"/>
        <v>15503257</v>
      </c>
      <c r="CJ273" s="68" t="str">
        <f t="shared" si="1787"/>
        <v/>
      </c>
      <c r="CK273" s="67" t="str">
        <f t="shared" si="54"/>
        <v/>
      </c>
      <c r="CL273" s="68"/>
      <c r="CM273" s="68" t="str">
        <f t="shared" si="1788"/>
        <v/>
      </c>
      <c r="CN273" s="68" t="str">
        <f t="shared" si="1789"/>
        <v/>
      </c>
      <c r="CO273" s="65">
        <f t="shared" si="1790"/>
        <v>0</v>
      </c>
      <c r="CP273" s="68" t="str">
        <f t="shared" si="1791"/>
        <v/>
      </c>
      <c r="CQ273" s="67" t="str">
        <f t="shared" si="59"/>
        <v/>
      </c>
      <c r="CR273" s="68"/>
      <c r="CS273" s="68" t="str">
        <f t="shared" si="1792"/>
        <v/>
      </c>
      <c r="CT273" s="68" t="str">
        <f t="shared" si="1793"/>
        <v/>
      </c>
      <c r="CU273" s="65">
        <f t="shared" si="1794"/>
        <v>0</v>
      </c>
      <c r="CV273" s="68" t="str">
        <f t="shared" si="1795"/>
        <v/>
      </c>
      <c r="CW273" s="67" t="str">
        <f t="shared" si="64"/>
        <v/>
      </c>
      <c r="CX273" s="68"/>
      <c r="CY273" s="68" t="str">
        <f t="shared" si="1796"/>
        <v/>
      </c>
      <c r="CZ273" s="68" t="str">
        <f t="shared" si="1797"/>
        <v/>
      </c>
      <c r="DA273" s="65">
        <f t="shared" si="1798"/>
        <v>11632798</v>
      </c>
      <c r="DB273" s="68" t="str">
        <f t="shared" si="1799"/>
        <v/>
      </c>
      <c r="DC273" s="67" t="str">
        <f t="shared" si="69"/>
        <v/>
      </c>
      <c r="DD273" s="68"/>
      <c r="DE273" s="68" t="str">
        <f t="shared" si="1800"/>
        <v/>
      </c>
      <c r="DF273" s="51" t="str">
        <f t="shared" si="1801"/>
        <v/>
      </c>
      <c r="DG273" s="65">
        <f t="shared" si="1802"/>
        <v>3870459</v>
      </c>
      <c r="DH273" s="51" t="str">
        <f t="shared" si="1803"/>
        <v/>
      </c>
      <c r="DI273" s="69" t="str">
        <f t="shared" si="74"/>
        <v/>
      </c>
      <c r="DJ273" s="51"/>
      <c r="DK273" s="51" t="str">
        <f t="shared" si="1804"/>
        <v/>
      </c>
      <c r="DL273" s="51" t="str">
        <f t="shared" si="1805"/>
        <v/>
      </c>
      <c r="DM273" s="65">
        <f t="shared" si="1806"/>
        <v>0</v>
      </c>
      <c r="DN273" s="51" t="str">
        <f t="shared" si="1807"/>
        <v/>
      </c>
      <c r="DO273" s="69" t="str">
        <f t="shared" si="79"/>
        <v/>
      </c>
      <c r="DP273" s="51"/>
      <c r="DQ273" s="51"/>
      <c r="DR273" s="51"/>
      <c r="DS273" s="51"/>
      <c r="DT273" s="51"/>
      <c r="DU273" s="181"/>
    </row>
    <row r="274" spans="1:125" ht="15" x14ac:dyDescent="0.25">
      <c r="A274" s="50">
        <v>2017</v>
      </c>
      <c r="B274" s="51" t="s">
        <v>436</v>
      </c>
      <c r="C274" s="50" t="s">
        <v>344</v>
      </c>
      <c r="D274" s="53" t="s">
        <v>344</v>
      </c>
      <c r="E274" s="50" t="s">
        <v>29</v>
      </c>
      <c r="F274" s="54">
        <v>1897974</v>
      </c>
      <c r="G274" s="54">
        <v>92438187</v>
      </c>
      <c r="H274" s="54">
        <v>17627791</v>
      </c>
      <c r="I274" s="55">
        <v>8797647</v>
      </c>
      <c r="J274" s="50"/>
      <c r="K274" s="50" t="s">
        <v>2032</v>
      </c>
      <c r="L274" s="58" t="s">
        <v>2032</v>
      </c>
      <c r="M274" s="58" t="s">
        <v>2032</v>
      </c>
      <c r="N274" s="58" t="s">
        <v>2032</v>
      </c>
      <c r="O274" s="58" t="s">
        <v>2032</v>
      </c>
      <c r="P274" s="59"/>
      <c r="Q274" s="60">
        <v>0</v>
      </c>
      <c r="R274" s="60">
        <v>0</v>
      </c>
      <c r="S274" s="60">
        <v>5904826</v>
      </c>
      <c r="T274" s="60">
        <v>3820540</v>
      </c>
      <c r="U274" s="60">
        <v>0</v>
      </c>
      <c r="V274" s="79"/>
      <c r="W274" s="90">
        <f t="shared" si="857"/>
        <v>9725366</v>
      </c>
      <c r="X274" s="101">
        <v>0</v>
      </c>
      <c r="Y274" s="50"/>
      <c r="Z274" s="50"/>
      <c r="AA274" s="51" t="str">
        <f t="shared" si="1770"/>
        <v/>
      </c>
      <c r="AB274" s="68" t="str">
        <f t="shared" si="1771"/>
        <v/>
      </c>
      <c r="AC274" s="68" t="str">
        <f t="shared" si="1772"/>
        <v/>
      </c>
      <c r="AD274" s="68" t="str">
        <f t="shared" si="1773"/>
        <v/>
      </c>
      <c r="AE274" s="68" t="str">
        <f t="shared" si="1774"/>
        <v/>
      </c>
      <c r="AF274" s="68" t="str">
        <f t="shared" si="1775"/>
        <v/>
      </c>
      <c r="AG274" s="67" t="str">
        <f t="shared" si="7"/>
        <v/>
      </c>
      <c r="AH274" s="51"/>
      <c r="AI274" s="51" t="str">
        <f t="shared" si="8"/>
        <v/>
      </c>
      <c r="AJ274" s="68" t="str">
        <f t="shared" si="9"/>
        <v/>
      </c>
      <c r="AK274" s="68" t="str">
        <f t="shared" si="10"/>
        <v/>
      </c>
      <c r="AL274" s="68" t="str">
        <f t="shared" si="11"/>
        <v/>
      </c>
      <c r="AM274" s="68" t="str">
        <f t="shared" si="12"/>
        <v/>
      </c>
      <c r="AN274" s="68" t="str">
        <f t="shared" si="13"/>
        <v/>
      </c>
      <c r="AO274" s="67" t="str">
        <f t="shared" si="14"/>
        <v/>
      </c>
      <c r="AP274" s="51"/>
      <c r="AQ274" s="51" t="str">
        <f t="shared" si="15"/>
        <v/>
      </c>
      <c r="AR274" s="68" t="str">
        <f t="shared" si="16"/>
        <v/>
      </c>
      <c r="AS274" s="68" t="str">
        <f t="shared" si="17"/>
        <v/>
      </c>
      <c r="AT274" s="68" t="str">
        <f t="shared" si="18"/>
        <v/>
      </c>
      <c r="AU274" s="68" t="str">
        <f t="shared" si="19"/>
        <v/>
      </c>
      <c r="AV274" s="68" t="str">
        <f t="shared" si="20"/>
        <v/>
      </c>
      <c r="AW274" s="67" t="str">
        <f t="shared" si="21"/>
        <v/>
      </c>
      <c r="AX274" s="51"/>
      <c r="AY274" s="80">
        <f t="shared" si="22"/>
        <v>1897974</v>
      </c>
      <c r="AZ274" s="68">
        <f t="shared" si="23"/>
        <v>8797647</v>
      </c>
      <c r="BA274" s="68">
        <f t="shared" si="24"/>
        <v>0</v>
      </c>
      <c r="BB274" s="68">
        <f t="shared" si="25"/>
        <v>0</v>
      </c>
      <c r="BC274" s="68">
        <f t="shared" si="26"/>
        <v>5904826</v>
      </c>
      <c r="BD274" s="68">
        <f t="shared" si="27"/>
        <v>3820540</v>
      </c>
      <c r="BE274" s="68">
        <f t="shared" si="28"/>
        <v>0</v>
      </c>
      <c r="BF274" s="51"/>
      <c r="BG274" s="69" t="str">
        <f t="shared" si="29"/>
        <v/>
      </c>
      <c r="BH274" s="67" t="str">
        <f t="shared" si="30"/>
        <v/>
      </c>
      <c r="BI274" s="67" t="str">
        <f t="shared" si="31"/>
        <v/>
      </c>
      <c r="BJ274" s="67" t="str">
        <f t="shared" si="32"/>
        <v/>
      </c>
      <c r="BK274" s="67" t="str">
        <f t="shared" si="33"/>
        <v/>
      </c>
      <c r="BL274" s="67" t="str">
        <f t="shared" si="34"/>
        <v/>
      </c>
      <c r="BM274" s="65" t="str">
        <f t="shared" si="35"/>
        <v/>
      </c>
      <c r="BN274" s="51"/>
      <c r="BO274" s="51" t="str">
        <f t="shared" si="1776"/>
        <v/>
      </c>
      <c r="BP274" s="51" t="str">
        <f t="shared" si="1777"/>
        <v/>
      </c>
      <c r="BQ274" s="51" t="str">
        <f t="shared" si="1778"/>
        <v/>
      </c>
      <c r="BR274" s="71">
        <f t="shared" si="1779"/>
        <v>1897974</v>
      </c>
      <c r="BS274" s="69" t="str">
        <f t="shared" si="40"/>
        <v/>
      </c>
      <c r="BT274" s="51"/>
      <c r="BU274" s="68" t="str">
        <f t="shared" si="1780"/>
        <v/>
      </c>
      <c r="BV274" s="68" t="str">
        <f t="shared" si="1781"/>
        <v/>
      </c>
      <c r="BW274" s="68" t="str">
        <f t="shared" si="1782"/>
        <v/>
      </c>
      <c r="BX274" s="65">
        <f t="shared" si="1783"/>
        <v>8797647</v>
      </c>
      <c r="BY274" s="67" t="str">
        <f t="shared" si="44"/>
        <v/>
      </c>
      <c r="BZ274" s="68"/>
      <c r="CA274" s="65" t="str">
        <f t="shared" si="45"/>
        <v/>
      </c>
      <c r="CB274" s="67" t="str">
        <f t="shared" si="46"/>
        <v/>
      </c>
      <c r="CC274" s="67" t="str">
        <f t="shared" si="47"/>
        <v/>
      </c>
      <c r="CD274" s="67">
        <f t="shared" si="48"/>
        <v>0</v>
      </c>
      <c r="CE274" s="67" t="str">
        <f t="shared" si="49"/>
        <v/>
      </c>
      <c r="CF274" s="68"/>
      <c r="CG274" s="68" t="str">
        <f t="shared" si="1784"/>
        <v/>
      </c>
      <c r="CH274" s="68" t="str">
        <f t="shared" si="1785"/>
        <v/>
      </c>
      <c r="CI274" s="68" t="str">
        <f t="shared" si="1786"/>
        <v/>
      </c>
      <c r="CJ274" s="65">
        <f t="shared" si="1787"/>
        <v>9725366</v>
      </c>
      <c r="CK274" s="67" t="str">
        <f t="shared" si="54"/>
        <v/>
      </c>
      <c r="CL274" s="68"/>
      <c r="CM274" s="68" t="str">
        <f t="shared" si="1788"/>
        <v/>
      </c>
      <c r="CN274" s="68" t="str">
        <f t="shared" si="1789"/>
        <v/>
      </c>
      <c r="CO274" s="68" t="str">
        <f t="shared" si="1790"/>
        <v/>
      </c>
      <c r="CP274" s="65">
        <f t="shared" si="1791"/>
        <v>0</v>
      </c>
      <c r="CQ274" s="67" t="str">
        <f t="shared" si="59"/>
        <v/>
      </c>
      <c r="CR274" s="68"/>
      <c r="CS274" s="68" t="str">
        <f t="shared" si="1792"/>
        <v/>
      </c>
      <c r="CT274" s="68" t="str">
        <f t="shared" si="1793"/>
        <v/>
      </c>
      <c r="CU274" s="68" t="str">
        <f t="shared" si="1794"/>
        <v/>
      </c>
      <c r="CV274" s="65">
        <f t="shared" si="1795"/>
        <v>0</v>
      </c>
      <c r="CW274" s="67" t="str">
        <f t="shared" si="64"/>
        <v/>
      </c>
      <c r="CX274" s="68"/>
      <c r="CY274" s="68" t="str">
        <f t="shared" si="1796"/>
        <v/>
      </c>
      <c r="CZ274" s="68" t="str">
        <f t="shared" si="1797"/>
        <v/>
      </c>
      <c r="DA274" s="68" t="str">
        <f t="shared" si="1798"/>
        <v/>
      </c>
      <c r="DB274" s="65">
        <f t="shared" si="1799"/>
        <v>5904826</v>
      </c>
      <c r="DC274" s="67" t="str">
        <f t="shared" si="69"/>
        <v/>
      </c>
      <c r="DD274" s="68"/>
      <c r="DE274" s="68" t="str">
        <f t="shared" si="1800"/>
        <v/>
      </c>
      <c r="DF274" s="51" t="str">
        <f t="shared" si="1801"/>
        <v/>
      </c>
      <c r="DG274" s="51" t="str">
        <f t="shared" si="1802"/>
        <v/>
      </c>
      <c r="DH274" s="65">
        <f t="shared" si="1803"/>
        <v>3820540</v>
      </c>
      <c r="DI274" s="69" t="str">
        <f t="shared" si="74"/>
        <v/>
      </c>
      <c r="DJ274" s="51"/>
      <c r="DK274" s="51" t="str">
        <f t="shared" si="1804"/>
        <v/>
      </c>
      <c r="DL274" s="51" t="str">
        <f t="shared" si="1805"/>
        <v/>
      </c>
      <c r="DM274" s="51" t="str">
        <f t="shared" si="1806"/>
        <v/>
      </c>
      <c r="DN274" s="65">
        <f t="shared" si="1807"/>
        <v>0</v>
      </c>
      <c r="DO274" s="69" t="str">
        <f t="shared" si="79"/>
        <v/>
      </c>
      <c r="DP274" s="51"/>
      <c r="DQ274" s="51"/>
      <c r="DR274" s="51"/>
      <c r="DS274" s="51"/>
      <c r="DT274" s="51"/>
      <c r="DU274" s="181"/>
    </row>
    <row r="275" spans="1:125" ht="15" x14ac:dyDescent="0.25">
      <c r="A275" s="56">
        <v>2018</v>
      </c>
      <c r="B275" s="51" t="s">
        <v>436</v>
      </c>
      <c r="C275" s="50" t="s">
        <v>344</v>
      </c>
      <c r="D275" s="53" t="s">
        <v>344</v>
      </c>
      <c r="E275" s="50" t="s">
        <v>29</v>
      </c>
      <c r="F275" s="89">
        <v>1740540</v>
      </c>
      <c r="G275" s="89">
        <v>85605989</v>
      </c>
      <c r="H275" s="89">
        <v>17763279</v>
      </c>
      <c r="I275" s="90">
        <v>8017914</v>
      </c>
      <c r="J275" s="56" t="s">
        <v>367</v>
      </c>
      <c r="K275" s="50" t="s">
        <v>2032</v>
      </c>
      <c r="L275" s="58"/>
      <c r="M275" s="112">
        <v>8017914</v>
      </c>
      <c r="N275" s="58"/>
      <c r="O275" s="58"/>
      <c r="P275" s="91"/>
      <c r="Q275" s="92">
        <v>0</v>
      </c>
      <c r="R275" s="92">
        <v>0</v>
      </c>
      <c r="S275" s="92">
        <v>8514025</v>
      </c>
      <c r="T275" s="92">
        <v>3584584</v>
      </c>
      <c r="U275" s="92">
        <v>0</v>
      </c>
      <c r="V275" s="94"/>
      <c r="W275" s="90">
        <f t="shared" si="857"/>
        <v>12098609</v>
      </c>
      <c r="X275" s="101">
        <v>0</v>
      </c>
      <c r="Y275" s="50"/>
      <c r="Z275" s="50"/>
      <c r="AA275" s="102"/>
      <c r="AB275" s="64"/>
      <c r="AC275" s="64"/>
      <c r="AD275" s="64"/>
      <c r="AE275" s="65"/>
      <c r="AF275" s="65"/>
      <c r="AG275" s="67" t="str">
        <f t="shared" si="7"/>
        <v/>
      </c>
      <c r="AH275" s="51"/>
      <c r="AI275" s="51" t="str">
        <f t="shared" si="8"/>
        <v/>
      </c>
      <c r="AJ275" s="68" t="str">
        <f t="shared" si="9"/>
        <v/>
      </c>
      <c r="AK275" s="68" t="str">
        <f t="shared" si="10"/>
        <v/>
      </c>
      <c r="AL275" s="68" t="str">
        <f t="shared" si="11"/>
        <v/>
      </c>
      <c r="AM275" s="68" t="str">
        <f t="shared" si="12"/>
        <v/>
      </c>
      <c r="AN275" s="68" t="str">
        <f t="shared" si="13"/>
        <v/>
      </c>
      <c r="AO275" s="67" t="str">
        <f t="shared" si="14"/>
        <v/>
      </c>
      <c r="AP275" s="51"/>
      <c r="AQ275" s="51" t="str">
        <f t="shared" si="15"/>
        <v/>
      </c>
      <c r="AR275" s="68" t="str">
        <f t="shared" si="16"/>
        <v/>
      </c>
      <c r="AS275" s="68" t="str">
        <f t="shared" si="17"/>
        <v/>
      </c>
      <c r="AT275" s="68" t="str">
        <f t="shared" si="18"/>
        <v/>
      </c>
      <c r="AU275" s="68" t="str">
        <f t="shared" si="19"/>
        <v/>
      </c>
      <c r="AV275" s="68" t="str">
        <f t="shared" si="20"/>
        <v/>
      </c>
      <c r="AW275" s="67" t="str">
        <f t="shared" si="21"/>
        <v/>
      </c>
      <c r="AX275" s="51"/>
      <c r="AY275" s="51" t="str">
        <f t="shared" si="22"/>
        <v/>
      </c>
      <c r="AZ275" s="68" t="str">
        <f t="shared" si="23"/>
        <v/>
      </c>
      <c r="BA275" s="68" t="str">
        <f t="shared" si="24"/>
        <v/>
      </c>
      <c r="BB275" s="68" t="str">
        <f t="shared" si="25"/>
        <v/>
      </c>
      <c r="BC275" s="68" t="str">
        <f t="shared" si="26"/>
        <v/>
      </c>
      <c r="BD275" s="68" t="str">
        <f t="shared" si="27"/>
        <v/>
      </c>
      <c r="BE275" s="68" t="str">
        <f t="shared" si="28"/>
        <v/>
      </c>
      <c r="BF275" s="51"/>
      <c r="BG275" s="96">
        <f t="shared" si="29"/>
        <v>1740540</v>
      </c>
      <c r="BH275" s="67">
        <f t="shared" si="30"/>
        <v>8017914</v>
      </c>
      <c r="BI275" s="67">
        <f t="shared" si="31"/>
        <v>0</v>
      </c>
      <c r="BJ275" s="67">
        <f t="shared" si="32"/>
        <v>0</v>
      </c>
      <c r="BK275" s="67">
        <f t="shared" si="33"/>
        <v>8514025</v>
      </c>
      <c r="BL275" s="67">
        <f t="shared" si="34"/>
        <v>3584584</v>
      </c>
      <c r="BM275" s="65">
        <f t="shared" si="35"/>
        <v>0</v>
      </c>
      <c r="BN275" s="70"/>
      <c r="BO275" s="70"/>
      <c r="BP275" s="51"/>
      <c r="BQ275" s="51"/>
      <c r="BR275" s="51"/>
      <c r="BS275" s="96">
        <f t="shared" si="40"/>
        <v>1740540</v>
      </c>
      <c r="BT275" s="70"/>
      <c r="BU275" s="65"/>
      <c r="BV275" s="68"/>
      <c r="BW275" s="68"/>
      <c r="BX275" s="68"/>
      <c r="BY275" s="67">
        <f t="shared" si="44"/>
        <v>8017914</v>
      </c>
      <c r="BZ275" s="65"/>
      <c r="CA275" s="65" t="str">
        <f t="shared" si="45"/>
        <v/>
      </c>
      <c r="CB275" s="67" t="str">
        <f t="shared" si="46"/>
        <v/>
      </c>
      <c r="CC275" s="67" t="str">
        <f t="shared" si="47"/>
        <v/>
      </c>
      <c r="CD275" s="67" t="str">
        <f t="shared" si="48"/>
        <v/>
      </c>
      <c r="CE275" s="67">
        <f t="shared" si="49"/>
        <v>0</v>
      </c>
      <c r="CF275" s="65"/>
      <c r="CG275" s="65"/>
      <c r="CH275" s="68"/>
      <c r="CI275" s="68"/>
      <c r="CJ275" s="68"/>
      <c r="CK275" s="67">
        <f t="shared" si="54"/>
        <v>12098609</v>
      </c>
      <c r="CL275" s="65"/>
      <c r="CM275" s="65"/>
      <c r="CN275" s="68"/>
      <c r="CO275" s="68"/>
      <c r="CP275" s="68"/>
      <c r="CQ275" s="67">
        <f t="shared" si="59"/>
        <v>0</v>
      </c>
      <c r="CR275" s="65"/>
      <c r="CS275" s="65"/>
      <c r="CT275" s="68"/>
      <c r="CU275" s="68"/>
      <c r="CV275" s="68"/>
      <c r="CW275" s="67">
        <f t="shared" si="64"/>
        <v>0</v>
      </c>
      <c r="CX275" s="65"/>
      <c r="CY275" s="65"/>
      <c r="CZ275" s="68"/>
      <c r="DA275" s="68"/>
      <c r="DB275" s="68"/>
      <c r="DC275" s="67">
        <f t="shared" si="69"/>
        <v>8514025</v>
      </c>
      <c r="DD275" s="65"/>
      <c r="DE275" s="65"/>
      <c r="DF275" s="51"/>
      <c r="DG275" s="51"/>
      <c r="DH275" s="51"/>
      <c r="DI275" s="67">
        <f t="shared" si="74"/>
        <v>3584584</v>
      </c>
      <c r="DJ275" s="70"/>
      <c r="DK275" s="70"/>
      <c r="DL275" s="51"/>
      <c r="DM275" s="51"/>
      <c r="DN275" s="51"/>
      <c r="DO275" s="67">
        <f t="shared" si="79"/>
        <v>0</v>
      </c>
      <c r="DP275" s="51"/>
      <c r="DQ275" s="51"/>
      <c r="DR275" s="51"/>
      <c r="DS275" s="51"/>
      <c r="DT275" s="51"/>
      <c r="DU275" s="181"/>
    </row>
    <row r="276" spans="1:125" ht="15" x14ac:dyDescent="0.25">
      <c r="A276" s="50"/>
      <c r="B276" s="51"/>
      <c r="C276" s="50"/>
      <c r="D276" s="53"/>
      <c r="E276" s="50"/>
      <c r="F276" s="54"/>
      <c r="G276" s="54"/>
      <c r="H276" s="54"/>
      <c r="I276" s="55"/>
      <c r="J276" s="50"/>
      <c r="K276" s="50" t="s">
        <v>2032</v>
      </c>
      <c r="L276" s="58"/>
      <c r="M276" s="58"/>
      <c r="N276" s="58"/>
      <c r="O276" s="58"/>
      <c r="P276" s="59"/>
      <c r="Q276" s="60"/>
      <c r="R276" s="60"/>
      <c r="S276" s="60"/>
      <c r="T276" s="60"/>
      <c r="U276" s="60"/>
      <c r="V276" s="79"/>
      <c r="W276" s="90">
        <f t="shared" si="857"/>
        <v>0</v>
      </c>
      <c r="X276" s="101"/>
      <c r="Y276" s="50"/>
      <c r="Z276" s="50"/>
      <c r="AA276" s="102"/>
      <c r="AB276" s="64"/>
      <c r="AC276" s="64"/>
      <c r="AD276" s="64"/>
      <c r="AE276" s="65"/>
      <c r="AF276" s="65"/>
      <c r="AG276" s="67" t="str">
        <f t="shared" si="7"/>
        <v/>
      </c>
      <c r="AH276" s="51"/>
      <c r="AI276" s="51" t="str">
        <f t="shared" si="8"/>
        <v/>
      </c>
      <c r="AJ276" s="68" t="str">
        <f t="shared" si="9"/>
        <v/>
      </c>
      <c r="AK276" s="68" t="str">
        <f t="shared" si="10"/>
        <v/>
      </c>
      <c r="AL276" s="68" t="str">
        <f t="shared" si="11"/>
        <v/>
      </c>
      <c r="AM276" s="68" t="str">
        <f t="shared" si="12"/>
        <v/>
      </c>
      <c r="AN276" s="68" t="str">
        <f t="shared" si="13"/>
        <v/>
      </c>
      <c r="AO276" s="67" t="str">
        <f t="shared" si="14"/>
        <v/>
      </c>
      <c r="AP276" s="51"/>
      <c r="AQ276" s="51" t="str">
        <f t="shared" si="15"/>
        <v/>
      </c>
      <c r="AR276" s="68" t="str">
        <f t="shared" si="16"/>
        <v/>
      </c>
      <c r="AS276" s="68" t="str">
        <f t="shared" si="17"/>
        <v/>
      </c>
      <c r="AT276" s="68" t="str">
        <f t="shared" si="18"/>
        <v/>
      </c>
      <c r="AU276" s="68" t="str">
        <f t="shared" si="19"/>
        <v/>
      </c>
      <c r="AV276" s="68" t="str">
        <f t="shared" si="20"/>
        <v/>
      </c>
      <c r="AW276" s="67" t="str">
        <f t="shared" si="21"/>
        <v/>
      </c>
      <c r="AX276" s="51"/>
      <c r="AY276" s="51" t="str">
        <f t="shared" si="22"/>
        <v/>
      </c>
      <c r="AZ276" s="68" t="str">
        <f t="shared" si="23"/>
        <v/>
      </c>
      <c r="BA276" s="68" t="str">
        <f t="shared" si="24"/>
        <v/>
      </c>
      <c r="BB276" s="68" t="str">
        <f t="shared" si="25"/>
        <v/>
      </c>
      <c r="BC276" s="68" t="str">
        <f t="shared" si="26"/>
        <v/>
      </c>
      <c r="BD276" s="68" t="str">
        <f t="shared" si="27"/>
        <v/>
      </c>
      <c r="BE276" s="68" t="str">
        <f t="shared" si="28"/>
        <v/>
      </c>
      <c r="BF276" s="51"/>
      <c r="BG276" s="69" t="str">
        <f t="shared" si="29"/>
        <v/>
      </c>
      <c r="BH276" s="67" t="str">
        <f t="shared" si="30"/>
        <v/>
      </c>
      <c r="BI276" s="67" t="str">
        <f t="shared" si="31"/>
        <v/>
      </c>
      <c r="BJ276" s="67" t="str">
        <f t="shared" si="32"/>
        <v/>
      </c>
      <c r="BK276" s="67" t="str">
        <f t="shared" si="33"/>
        <v/>
      </c>
      <c r="BL276" s="67" t="str">
        <f t="shared" si="34"/>
        <v/>
      </c>
      <c r="BM276" s="65" t="str">
        <f t="shared" si="35"/>
        <v/>
      </c>
      <c r="BN276" s="70"/>
      <c r="BO276" s="70"/>
      <c r="BP276" s="51"/>
      <c r="BQ276" s="51"/>
      <c r="BR276" s="51"/>
      <c r="BS276" s="69" t="str">
        <f t="shared" si="40"/>
        <v/>
      </c>
      <c r="BT276" s="70"/>
      <c r="BU276" s="65"/>
      <c r="BV276" s="68"/>
      <c r="BW276" s="68"/>
      <c r="BX276" s="68"/>
      <c r="BY276" s="67" t="str">
        <f t="shared" si="44"/>
        <v/>
      </c>
      <c r="BZ276" s="65"/>
      <c r="CA276" s="65" t="str">
        <f t="shared" si="45"/>
        <v/>
      </c>
      <c r="CB276" s="67" t="str">
        <f t="shared" si="46"/>
        <v/>
      </c>
      <c r="CC276" s="67" t="str">
        <f t="shared" si="47"/>
        <v/>
      </c>
      <c r="CD276" s="67" t="str">
        <f t="shared" si="48"/>
        <v/>
      </c>
      <c r="CE276" s="67" t="str">
        <f t="shared" si="49"/>
        <v/>
      </c>
      <c r="CF276" s="65"/>
      <c r="CG276" s="65"/>
      <c r="CH276" s="68"/>
      <c r="CI276" s="68"/>
      <c r="CJ276" s="68"/>
      <c r="CK276" s="67" t="str">
        <f t="shared" si="54"/>
        <v/>
      </c>
      <c r="CL276" s="65"/>
      <c r="CM276" s="65"/>
      <c r="CN276" s="68"/>
      <c r="CO276" s="68"/>
      <c r="CP276" s="68"/>
      <c r="CQ276" s="67" t="str">
        <f t="shared" si="59"/>
        <v/>
      </c>
      <c r="CR276" s="65"/>
      <c r="CS276" s="65"/>
      <c r="CT276" s="68"/>
      <c r="CU276" s="68"/>
      <c r="CV276" s="68"/>
      <c r="CW276" s="67" t="str">
        <f t="shared" si="64"/>
        <v/>
      </c>
      <c r="CX276" s="65"/>
      <c r="CY276" s="65"/>
      <c r="CZ276" s="68"/>
      <c r="DA276" s="68"/>
      <c r="DB276" s="68"/>
      <c r="DC276" s="67" t="str">
        <f t="shared" si="69"/>
        <v/>
      </c>
      <c r="DD276" s="65"/>
      <c r="DE276" s="65"/>
      <c r="DF276" s="51"/>
      <c r="DG276" s="51"/>
      <c r="DH276" s="51"/>
      <c r="DI276" s="69" t="str">
        <f t="shared" si="74"/>
        <v/>
      </c>
      <c r="DJ276" s="70"/>
      <c r="DK276" s="70"/>
      <c r="DL276" s="51"/>
      <c r="DM276" s="51"/>
      <c r="DN276" s="51"/>
      <c r="DO276" s="69" t="str">
        <f t="shared" si="79"/>
        <v/>
      </c>
      <c r="DP276" s="51"/>
      <c r="DQ276" s="51"/>
      <c r="DR276" s="51"/>
      <c r="DS276" s="51"/>
      <c r="DT276" s="51"/>
      <c r="DU276" s="181"/>
    </row>
    <row r="277" spans="1:125" ht="15" x14ac:dyDescent="0.25">
      <c r="A277" s="50">
        <v>2014</v>
      </c>
      <c r="B277" s="51" t="s">
        <v>1097</v>
      </c>
      <c r="C277" s="50" t="s">
        <v>1025</v>
      </c>
      <c r="D277" s="53" t="s">
        <v>342</v>
      </c>
      <c r="E277" s="50" t="s">
        <v>74</v>
      </c>
      <c r="F277" s="54">
        <v>677810</v>
      </c>
      <c r="G277" s="54">
        <v>1478775</v>
      </c>
      <c r="H277" s="54">
        <v>216812</v>
      </c>
      <c r="I277" s="55">
        <v>2375175</v>
      </c>
      <c r="J277" s="50"/>
      <c r="K277" s="50" t="s">
        <v>2032</v>
      </c>
      <c r="L277" s="58" t="s">
        <v>2032</v>
      </c>
      <c r="M277" s="58" t="s">
        <v>2032</v>
      </c>
      <c r="N277" s="58" t="s">
        <v>2032</v>
      </c>
      <c r="O277" s="58" t="s">
        <v>2032</v>
      </c>
      <c r="P277" s="59"/>
      <c r="Q277" s="60">
        <v>0</v>
      </c>
      <c r="R277" s="60">
        <v>1368250</v>
      </c>
      <c r="S277" s="60">
        <v>166731</v>
      </c>
      <c r="T277" s="60">
        <v>206615</v>
      </c>
      <c r="U277" s="60">
        <v>633579</v>
      </c>
      <c r="V277" s="79"/>
      <c r="W277" s="90">
        <f t="shared" si="857"/>
        <v>2375175</v>
      </c>
      <c r="X277" s="101">
        <v>1130960</v>
      </c>
      <c r="Y277" s="50"/>
      <c r="Z277" s="50" t="s">
        <v>342</v>
      </c>
      <c r="AA277" s="62">
        <f t="shared" ref="AA277:AA280" si="1808">IF(A277 =2014,IF(Y277 ="",F277,""),"")</f>
        <v>677810</v>
      </c>
      <c r="AB277" s="64">
        <f t="shared" ref="AB277:AB280" si="1809">IF(A277 =2014,IF(Y277 ="",I277,""),"")</f>
        <v>2375175</v>
      </c>
      <c r="AC277" s="64">
        <f t="shared" ref="AC277:AC280" si="1810">IF(A277 =2014,IF(Y277 ="",Q277,""),"")</f>
        <v>0</v>
      </c>
      <c r="AD277" s="64">
        <f t="shared" ref="AD277:AD280" si="1811">IF(A277 =2014,IF(Y277 ="",R277,""),"")</f>
        <v>1368250</v>
      </c>
      <c r="AE277" s="65">
        <f t="shared" ref="AE277:AE280" si="1812">IF(A277 =2014,IF(Y277 ="",S277,""),"")</f>
        <v>166731</v>
      </c>
      <c r="AF277" s="65">
        <f t="shared" ref="AF277:AF280" si="1813">IF(A277 =2014,IF(Y277 ="",T277+U277,""),"")</f>
        <v>840194</v>
      </c>
      <c r="AG277" s="67">
        <f t="shared" si="7"/>
        <v>1130960</v>
      </c>
      <c r="AH277" s="51"/>
      <c r="AI277" s="51" t="str">
        <f t="shared" si="8"/>
        <v/>
      </c>
      <c r="AJ277" s="68" t="str">
        <f t="shared" si="9"/>
        <v/>
      </c>
      <c r="AK277" s="68" t="str">
        <f t="shared" si="10"/>
        <v/>
      </c>
      <c r="AL277" s="68" t="str">
        <f t="shared" si="11"/>
        <v/>
      </c>
      <c r="AM277" s="68" t="str">
        <f t="shared" si="12"/>
        <v/>
      </c>
      <c r="AN277" s="68" t="str">
        <f t="shared" si="13"/>
        <v/>
      </c>
      <c r="AO277" s="67" t="str">
        <f t="shared" si="14"/>
        <v/>
      </c>
      <c r="AP277" s="51"/>
      <c r="AQ277" s="51" t="str">
        <f t="shared" si="15"/>
        <v/>
      </c>
      <c r="AR277" s="68" t="str">
        <f t="shared" si="16"/>
        <v/>
      </c>
      <c r="AS277" s="68" t="str">
        <f t="shared" si="17"/>
        <v/>
      </c>
      <c r="AT277" s="68" t="str">
        <f t="shared" si="18"/>
        <v/>
      </c>
      <c r="AU277" s="68" t="str">
        <f t="shared" si="19"/>
        <v/>
      </c>
      <c r="AV277" s="68" t="str">
        <f t="shared" si="20"/>
        <v/>
      </c>
      <c r="AW277" s="67" t="str">
        <f t="shared" si="21"/>
        <v/>
      </c>
      <c r="AX277" s="51"/>
      <c r="AY277" s="51" t="str">
        <f t="shared" si="22"/>
        <v/>
      </c>
      <c r="AZ277" s="68" t="str">
        <f t="shared" si="23"/>
        <v/>
      </c>
      <c r="BA277" s="68" t="str">
        <f t="shared" si="24"/>
        <v/>
      </c>
      <c r="BB277" s="68" t="str">
        <f t="shared" si="25"/>
        <v/>
      </c>
      <c r="BC277" s="68" t="str">
        <f t="shared" si="26"/>
        <v/>
      </c>
      <c r="BD277" s="68" t="str">
        <f t="shared" si="27"/>
        <v/>
      </c>
      <c r="BE277" s="68" t="str">
        <f t="shared" si="28"/>
        <v/>
      </c>
      <c r="BF277" s="51"/>
      <c r="BG277" s="69" t="str">
        <f t="shared" si="29"/>
        <v/>
      </c>
      <c r="BH277" s="67" t="str">
        <f t="shared" si="30"/>
        <v/>
      </c>
      <c r="BI277" s="67" t="str">
        <f t="shared" si="31"/>
        <v/>
      </c>
      <c r="BJ277" s="67" t="str">
        <f t="shared" si="32"/>
        <v/>
      </c>
      <c r="BK277" s="67" t="str">
        <f t="shared" si="33"/>
        <v/>
      </c>
      <c r="BL277" s="67" t="str">
        <f t="shared" si="34"/>
        <v/>
      </c>
      <c r="BM277" s="65" t="str">
        <f t="shared" si="35"/>
        <v/>
      </c>
      <c r="BN277" s="70"/>
      <c r="BO277" s="71">
        <f t="shared" ref="BO277:BO280" si="1814">IF(A277 =2014,F277,"")</f>
        <v>677810</v>
      </c>
      <c r="BP277" s="51" t="str">
        <f t="shared" ref="BP277:BP280" si="1815">IF(A277 =2015,F277,"")</f>
        <v/>
      </c>
      <c r="BQ277" s="51" t="str">
        <f t="shared" ref="BQ277:BQ280" si="1816">IF(A277 =2016,F277,"")</f>
        <v/>
      </c>
      <c r="BR277" s="51" t="str">
        <f t="shared" ref="BR277:BR280" si="1817">IF(A277 =2017,F277,"")</f>
        <v/>
      </c>
      <c r="BS277" s="69" t="str">
        <f t="shared" si="40"/>
        <v/>
      </c>
      <c r="BT277" s="70"/>
      <c r="BU277" s="65">
        <f t="shared" ref="BU277:BU280" si="1818">IF(A277 =2014,I277,"")</f>
        <v>2375175</v>
      </c>
      <c r="BV277" s="68" t="str">
        <f t="shared" ref="BV277:BV280" si="1819">IF(A277 =2015,I277,"")</f>
        <v/>
      </c>
      <c r="BW277" s="68" t="str">
        <f t="shared" ref="BW277:BW280" si="1820">IF(A277 =2016,I277,"")</f>
        <v/>
      </c>
      <c r="BX277" s="68" t="str">
        <f t="shared" ref="BX277:BX280" si="1821">IF(A277 =2017,I277,"")</f>
        <v/>
      </c>
      <c r="BY277" s="67" t="str">
        <f t="shared" si="44"/>
        <v/>
      </c>
      <c r="BZ277" s="65"/>
      <c r="CA277" s="65">
        <f t="shared" si="45"/>
        <v>1130960</v>
      </c>
      <c r="CB277" s="67" t="str">
        <f t="shared" si="46"/>
        <v/>
      </c>
      <c r="CC277" s="67" t="str">
        <f t="shared" si="47"/>
        <v/>
      </c>
      <c r="CD277" s="67" t="str">
        <f t="shared" si="48"/>
        <v/>
      </c>
      <c r="CE277" s="67" t="str">
        <f t="shared" si="49"/>
        <v/>
      </c>
      <c r="CF277" s="65"/>
      <c r="CG277" s="65">
        <f t="shared" ref="CG277:CG280" si="1822">IF(A277 =2014,Q277+R277+S277+T277+U277,"")</f>
        <v>2375175</v>
      </c>
      <c r="CH277" s="68" t="str">
        <f t="shared" ref="CH277:CH280" si="1823">IF(A277 =2015,Q277+R277+S277+T277+U277,"")</f>
        <v/>
      </c>
      <c r="CI277" s="68" t="str">
        <f t="shared" ref="CI277:CI280" si="1824">IF(A277 =2016,Q277+R277+S277+T277+U277,"")</f>
        <v/>
      </c>
      <c r="CJ277" s="68" t="str">
        <f t="shared" ref="CJ277:CJ280" si="1825">IF(A277 =2017,Q277+R277+S277+T277+U277,"")</f>
        <v/>
      </c>
      <c r="CK277" s="67" t="str">
        <f t="shared" si="54"/>
        <v/>
      </c>
      <c r="CL277" s="65"/>
      <c r="CM277" s="65">
        <f t="shared" ref="CM277:CM280" si="1826">IF(A277 =2014,Q277,"")</f>
        <v>0</v>
      </c>
      <c r="CN277" s="68" t="str">
        <f t="shared" ref="CN277:CN280" si="1827">IF(A277 =2015,Q277,"")</f>
        <v/>
      </c>
      <c r="CO277" s="68" t="str">
        <f t="shared" ref="CO277:CO280" si="1828">IF(A277 =2016,Q277,"")</f>
        <v/>
      </c>
      <c r="CP277" s="68" t="str">
        <f t="shared" ref="CP277:CP280" si="1829">IF(A277 =2017,Q277,"")</f>
        <v/>
      </c>
      <c r="CQ277" s="67" t="str">
        <f t="shared" si="59"/>
        <v/>
      </c>
      <c r="CR277" s="65"/>
      <c r="CS277" s="65">
        <f t="shared" ref="CS277:CS280" si="1830">IF(A277 =2014,R277,"")</f>
        <v>1368250</v>
      </c>
      <c r="CT277" s="68" t="str">
        <f t="shared" ref="CT277:CT280" si="1831">IF(A277 =2015,R277,"")</f>
        <v/>
      </c>
      <c r="CU277" s="68" t="str">
        <f t="shared" ref="CU277:CU280" si="1832">IF(A277 =2016,R277,"")</f>
        <v/>
      </c>
      <c r="CV277" s="68" t="str">
        <f t="shared" ref="CV277:CV280" si="1833">IF(A277 =2017,R277,"")</f>
        <v/>
      </c>
      <c r="CW277" s="67" t="str">
        <f t="shared" si="64"/>
        <v/>
      </c>
      <c r="CX277" s="65"/>
      <c r="CY277" s="65">
        <f t="shared" ref="CY277:CY280" si="1834">IF(A277 =2014,S277,"")</f>
        <v>166731</v>
      </c>
      <c r="CZ277" s="68" t="str">
        <f t="shared" ref="CZ277:CZ280" si="1835">IF(A277 =2015,S277,"")</f>
        <v/>
      </c>
      <c r="DA277" s="68" t="str">
        <f t="shared" ref="DA277:DA280" si="1836">IF(A277 =2016,S277,"")</f>
        <v/>
      </c>
      <c r="DB277" s="68" t="str">
        <f t="shared" ref="DB277:DB280" si="1837">IF(A277 =2017,S277,"")</f>
        <v/>
      </c>
      <c r="DC277" s="67" t="str">
        <f t="shared" si="69"/>
        <v/>
      </c>
      <c r="DD277" s="65"/>
      <c r="DE277" s="65">
        <f t="shared" ref="DE277:DE280" si="1838">IF(A277 =2014,T277,"")</f>
        <v>206615</v>
      </c>
      <c r="DF277" s="51" t="str">
        <f t="shared" ref="DF277:DF280" si="1839">IF(A277 =2015,T277,"")</f>
        <v/>
      </c>
      <c r="DG277" s="51" t="str">
        <f t="shared" ref="DG277:DG280" si="1840">IF(A277 =2016,T277,"")</f>
        <v/>
      </c>
      <c r="DH277" s="51" t="str">
        <f t="shared" ref="DH277:DH280" si="1841">IF(A277 =2017,T277,"")</f>
        <v/>
      </c>
      <c r="DI277" s="69" t="str">
        <f t="shared" si="74"/>
        <v/>
      </c>
      <c r="DJ277" s="70"/>
      <c r="DK277" s="65">
        <f t="shared" ref="DK277:DK280" si="1842">IF(A277 =2014,U277,"")</f>
        <v>633579</v>
      </c>
      <c r="DL277" s="51" t="str">
        <f t="shared" ref="DL277:DL280" si="1843">IF(A277 =2015,U277,"")</f>
        <v/>
      </c>
      <c r="DM277" s="51" t="str">
        <f t="shared" ref="DM277:DM280" si="1844">IF(A277 =2016,U277,"")</f>
        <v/>
      </c>
      <c r="DN277" s="51" t="str">
        <f t="shared" ref="DN277:DN280" si="1845">IF(A277 =2017,U277,"")</f>
        <v/>
      </c>
      <c r="DO277" s="69" t="str">
        <f t="shared" si="79"/>
        <v/>
      </c>
      <c r="DP277" s="51"/>
      <c r="DQ277" s="51"/>
      <c r="DR277" s="51"/>
      <c r="DS277" s="51"/>
      <c r="DT277" s="51"/>
      <c r="DU277" s="181"/>
    </row>
    <row r="278" spans="1:125" ht="15" x14ac:dyDescent="0.25">
      <c r="A278" s="50">
        <v>2015</v>
      </c>
      <c r="B278" s="51" t="s">
        <v>1097</v>
      </c>
      <c r="C278" s="50" t="s">
        <v>1025</v>
      </c>
      <c r="D278" s="53" t="s">
        <v>342</v>
      </c>
      <c r="E278" s="50" t="s">
        <v>74</v>
      </c>
      <c r="F278" s="54">
        <v>898233</v>
      </c>
      <c r="G278" s="54">
        <v>1958148</v>
      </c>
      <c r="H278" s="54">
        <v>240981</v>
      </c>
      <c r="I278" s="55">
        <v>2365430</v>
      </c>
      <c r="J278" s="50"/>
      <c r="K278" s="50" t="s">
        <v>2032</v>
      </c>
      <c r="L278" s="58" t="s">
        <v>2032</v>
      </c>
      <c r="M278" s="58" t="s">
        <v>2032</v>
      </c>
      <c r="N278" s="58" t="s">
        <v>2032</v>
      </c>
      <c r="O278" s="58" t="s">
        <v>2032</v>
      </c>
      <c r="P278" s="59"/>
      <c r="Q278" s="60">
        <v>0</v>
      </c>
      <c r="R278" s="60">
        <v>1911566</v>
      </c>
      <c r="S278" s="60">
        <v>65310</v>
      </c>
      <c r="T278" s="60">
        <v>95392</v>
      </c>
      <c r="U278" s="60">
        <v>370562</v>
      </c>
      <c r="V278" s="79"/>
      <c r="W278" s="90">
        <f t="shared" si="857"/>
        <v>2442830</v>
      </c>
      <c r="X278" s="101">
        <v>0</v>
      </c>
      <c r="Y278" s="50"/>
      <c r="Z278" s="50"/>
      <c r="AA278" s="51" t="str">
        <f t="shared" si="1808"/>
        <v/>
      </c>
      <c r="AB278" s="68" t="str">
        <f t="shared" si="1809"/>
        <v/>
      </c>
      <c r="AC278" s="68" t="str">
        <f t="shared" si="1810"/>
        <v/>
      </c>
      <c r="AD278" s="68" t="str">
        <f t="shared" si="1811"/>
        <v/>
      </c>
      <c r="AE278" s="68" t="str">
        <f t="shared" si="1812"/>
        <v/>
      </c>
      <c r="AF278" s="68" t="str">
        <f t="shared" si="1813"/>
        <v/>
      </c>
      <c r="AG278" s="67" t="str">
        <f t="shared" si="7"/>
        <v/>
      </c>
      <c r="AH278" s="51"/>
      <c r="AI278" s="80">
        <f t="shared" si="8"/>
        <v>898233</v>
      </c>
      <c r="AJ278" s="68">
        <f t="shared" si="9"/>
        <v>2365430</v>
      </c>
      <c r="AK278" s="68">
        <f t="shared" si="10"/>
        <v>0</v>
      </c>
      <c r="AL278" s="68">
        <f t="shared" si="11"/>
        <v>1911566</v>
      </c>
      <c r="AM278" s="68">
        <f t="shared" si="12"/>
        <v>65310</v>
      </c>
      <c r="AN278" s="68">
        <f t="shared" si="13"/>
        <v>465954</v>
      </c>
      <c r="AO278" s="67">
        <f t="shared" si="14"/>
        <v>0</v>
      </c>
      <c r="AP278" s="51"/>
      <c r="AQ278" s="51" t="str">
        <f t="shared" si="15"/>
        <v/>
      </c>
      <c r="AR278" s="68" t="str">
        <f t="shared" si="16"/>
        <v/>
      </c>
      <c r="AS278" s="68" t="str">
        <f t="shared" si="17"/>
        <v/>
      </c>
      <c r="AT278" s="68" t="str">
        <f t="shared" si="18"/>
        <v/>
      </c>
      <c r="AU278" s="68" t="str">
        <f t="shared" si="19"/>
        <v/>
      </c>
      <c r="AV278" s="68" t="str">
        <f t="shared" si="20"/>
        <v/>
      </c>
      <c r="AW278" s="67" t="str">
        <f t="shared" si="21"/>
        <v/>
      </c>
      <c r="AX278" s="51"/>
      <c r="AY278" s="51" t="str">
        <f t="shared" si="22"/>
        <v/>
      </c>
      <c r="AZ278" s="68" t="str">
        <f t="shared" si="23"/>
        <v/>
      </c>
      <c r="BA278" s="68" t="str">
        <f t="shared" si="24"/>
        <v/>
      </c>
      <c r="BB278" s="68" t="str">
        <f t="shared" si="25"/>
        <v/>
      </c>
      <c r="BC278" s="68" t="str">
        <f t="shared" si="26"/>
        <v/>
      </c>
      <c r="BD278" s="68" t="str">
        <f t="shared" si="27"/>
        <v/>
      </c>
      <c r="BE278" s="68" t="str">
        <f t="shared" si="28"/>
        <v/>
      </c>
      <c r="BF278" s="51"/>
      <c r="BG278" s="69" t="str">
        <f t="shared" si="29"/>
        <v/>
      </c>
      <c r="BH278" s="67" t="str">
        <f t="shared" si="30"/>
        <v/>
      </c>
      <c r="BI278" s="67" t="str">
        <f t="shared" si="31"/>
        <v/>
      </c>
      <c r="BJ278" s="67" t="str">
        <f t="shared" si="32"/>
        <v/>
      </c>
      <c r="BK278" s="67" t="str">
        <f t="shared" si="33"/>
        <v/>
      </c>
      <c r="BL278" s="67" t="str">
        <f t="shared" si="34"/>
        <v/>
      </c>
      <c r="BM278" s="65" t="str">
        <f t="shared" si="35"/>
        <v/>
      </c>
      <c r="BN278" s="51"/>
      <c r="BO278" s="51" t="str">
        <f t="shared" si="1814"/>
        <v/>
      </c>
      <c r="BP278" s="71">
        <f t="shared" si="1815"/>
        <v>898233</v>
      </c>
      <c r="BQ278" s="51" t="str">
        <f t="shared" si="1816"/>
        <v/>
      </c>
      <c r="BR278" s="51" t="str">
        <f t="shared" si="1817"/>
        <v/>
      </c>
      <c r="BS278" s="69" t="str">
        <f t="shared" si="40"/>
        <v/>
      </c>
      <c r="BT278" s="51"/>
      <c r="BU278" s="68" t="str">
        <f t="shared" si="1818"/>
        <v/>
      </c>
      <c r="BV278" s="65">
        <f t="shared" si="1819"/>
        <v>2365430</v>
      </c>
      <c r="BW278" s="68" t="str">
        <f t="shared" si="1820"/>
        <v/>
      </c>
      <c r="BX278" s="68" t="str">
        <f t="shared" si="1821"/>
        <v/>
      </c>
      <c r="BY278" s="67" t="str">
        <f t="shared" si="44"/>
        <v/>
      </c>
      <c r="BZ278" s="68"/>
      <c r="CA278" s="65" t="str">
        <f t="shared" si="45"/>
        <v/>
      </c>
      <c r="CB278" s="67">
        <f t="shared" si="46"/>
        <v>0</v>
      </c>
      <c r="CC278" s="67" t="str">
        <f t="shared" si="47"/>
        <v/>
      </c>
      <c r="CD278" s="67" t="str">
        <f t="shared" si="48"/>
        <v/>
      </c>
      <c r="CE278" s="67" t="str">
        <f t="shared" si="49"/>
        <v/>
      </c>
      <c r="CF278" s="68"/>
      <c r="CG278" s="68" t="str">
        <f t="shared" si="1822"/>
        <v/>
      </c>
      <c r="CH278" s="65">
        <f t="shared" si="1823"/>
        <v>2442830</v>
      </c>
      <c r="CI278" s="68" t="str">
        <f t="shared" si="1824"/>
        <v/>
      </c>
      <c r="CJ278" s="68" t="str">
        <f t="shared" si="1825"/>
        <v/>
      </c>
      <c r="CK278" s="67" t="str">
        <f t="shared" si="54"/>
        <v/>
      </c>
      <c r="CL278" s="68"/>
      <c r="CM278" s="68" t="str">
        <f t="shared" si="1826"/>
        <v/>
      </c>
      <c r="CN278" s="65">
        <f t="shared" si="1827"/>
        <v>0</v>
      </c>
      <c r="CO278" s="68" t="str">
        <f t="shared" si="1828"/>
        <v/>
      </c>
      <c r="CP278" s="68" t="str">
        <f t="shared" si="1829"/>
        <v/>
      </c>
      <c r="CQ278" s="67" t="str">
        <f t="shared" si="59"/>
        <v/>
      </c>
      <c r="CR278" s="68"/>
      <c r="CS278" s="68" t="str">
        <f t="shared" si="1830"/>
        <v/>
      </c>
      <c r="CT278" s="65">
        <f t="shared" si="1831"/>
        <v>1911566</v>
      </c>
      <c r="CU278" s="68" t="str">
        <f t="shared" si="1832"/>
        <v/>
      </c>
      <c r="CV278" s="68" t="str">
        <f t="shared" si="1833"/>
        <v/>
      </c>
      <c r="CW278" s="67" t="str">
        <f t="shared" si="64"/>
        <v/>
      </c>
      <c r="CX278" s="68"/>
      <c r="CY278" s="68" t="str">
        <f t="shared" si="1834"/>
        <v/>
      </c>
      <c r="CZ278" s="65">
        <f t="shared" si="1835"/>
        <v>65310</v>
      </c>
      <c r="DA278" s="68" t="str">
        <f t="shared" si="1836"/>
        <v/>
      </c>
      <c r="DB278" s="68" t="str">
        <f t="shared" si="1837"/>
        <v/>
      </c>
      <c r="DC278" s="67" t="str">
        <f t="shared" si="69"/>
        <v/>
      </c>
      <c r="DD278" s="68"/>
      <c r="DE278" s="68" t="str">
        <f t="shared" si="1838"/>
        <v/>
      </c>
      <c r="DF278" s="65">
        <f t="shared" si="1839"/>
        <v>95392</v>
      </c>
      <c r="DG278" s="51" t="str">
        <f t="shared" si="1840"/>
        <v/>
      </c>
      <c r="DH278" s="51" t="str">
        <f t="shared" si="1841"/>
        <v/>
      </c>
      <c r="DI278" s="69" t="str">
        <f t="shared" si="74"/>
        <v/>
      </c>
      <c r="DJ278" s="51"/>
      <c r="DK278" s="51" t="str">
        <f t="shared" si="1842"/>
        <v/>
      </c>
      <c r="DL278" s="65">
        <f t="shared" si="1843"/>
        <v>370562</v>
      </c>
      <c r="DM278" s="51" t="str">
        <f t="shared" si="1844"/>
        <v/>
      </c>
      <c r="DN278" s="51" t="str">
        <f t="shared" si="1845"/>
        <v/>
      </c>
      <c r="DO278" s="69" t="str">
        <f t="shared" si="79"/>
        <v/>
      </c>
      <c r="DP278" s="51"/>
      <c r="DQ278" s="51"/>
      <c r="DR278" s="51"/>
      <c r="DS278" s="51"/>
      <c r="DT278" s="51"/>
      <c r="DU278" s="181"/>
    </row>
    <row r="279" spans="1:125" ht="15" x14ac:dyDescent="0.25">
      <c r="A279" s="50">
        <v>2016</v>
      </c>
      <c r="B279" s="51" t="s">
        <v>1097</v>
      </c>
      <c r="C279" s="50" t="s">
        <v>1025</v>
      </c>
      <c r="D279" s="53" t="s">
        <v>342</v>
      </c>
      <c r="E279" s="50" t="s">
        <v>74</v>
      </c>
      <c r="F279" s="54">
        <v>1083619</v>
      </c>
      <c r="G279" s="54">
        <v>2362289</v>
      </c>
      <c r="H279" s="54">
        <v>362922</v>
      </c>
      <c r="I279" s="55">
        <v>2811381</v>
      </c>
      <c r="J279" s="50"/>
      <c r="K279" s="50" t="s">
        <v>2032</v>
      </c>
      <c r="L279" s="58" t="s">
        <v>2032</v>
      </c>
      <c r="M279" s="58" t="s">
        <v>2032</v>
      </c>
      <c r="N279" s="58" t="s">
        <v>2032</v>
      </c>
      <c r="O279" s="58" t="s">
        <v>2032</v>
      </c>
      <c r="P279" s="59"/>
      <c r="Q279" s="60">
        <v>1198256</v>
      </c>
      <c r="R279" s="60">
        <v>1187521</v>
      </c>
      <c r="S279" s="60">
        <v>43467</v>
      </c>
      <c r="T279" s="60">
        <v>190027</v>
      </c>
      <c r="U279" s="60">
        <v>269510</v>
      </c>
      <c r="V279" s="79"/>
      <c r="W279" s="90">
        <f t="shared" si="857"/>
        <v>2888781</v>
      </c>
      <c r="X279" s="101">
        <v>0</v>
      </c>
      <c r="Y279" s="50"/>
      <c r="Z279" s="50"/>
      <c r="AA279" s="51" t="str">
        <f t="shared" si="1808"/>
        <v/>
      </c>
      <c r="AB279" s="68" t="str">
        <f t="shared" si="1809"/>
        <v/>
      </c>
      <c r="AC279" s="68" t="str">
        <f t="shared" si="1810"/>
        <v/>
      </c>
      <c r="AD279" s="68" t="str">
        <f t="shared" si="1811"/>
        <v/>
      </c>
      <c r="AE279" s="68" t="str">
        <f t="shared" si="1812"/>
        <v/>
      </c>
      <c r="AF279" s="68" t="str">
        <f t="shared" si="1813"/>
        <v/>
      </c>
      <c r="AG279" s="67" t="str">
        <f t="shared" si="7"/>
        <v/>
      </c>
      <c r="AH279" s="51"/>
      <c r="AI279" s="51" t="str">
        <f t="shared" si="8"/>
        <v/>
      </c>
      <c r="AJ279" s="68" t="str">
        <f t="shared" si="9"/>
        <v/>
      </c>
      <c r="AK279" s="68" t="str">
        <f t="shared" si="10"/>
        <v/>
      </c>
      <c r="AL279" s="68" t="str">
        <f t="shared" si="11"/>
        <v/>
      </c>
      <c r="AM279" s="68" t="str">
        <f t="shared" si="12"/>
        <v/>
      </c>
      <c r="AN279" s="68" t="str">
        <f t="shared" si="13"/>
        <v/>
      </c>
      <c r="AO279" s="67" t="str">
        <f t="shared" si="14"/>
        <v/>
      </c>
      <c r="AP279" s="51"/>
      <c r="AQ279" s="80">
        <f t="shared" si="15"/>
        <v>1083619</v>
      </c>
      <c r="AR279" s="68">
        <f t="shared" si="16"/>
        <v>2811381</v>
      </c>
      <c r="AS279" s="68">
        <f t="shared" si="17"/>
        <v>1198256</v>
      </c>
      <c r="AT279" s="68">
        <f t="shared" si="18"/>
        <v>1187521</v>
      </c>
      <c r="AU279" s="68">
        <f t="shared" si="19"/>
        <v>43467</v>
      </c>
      <c r="AV279" s="68">
        <f t="shared" si="20"/>
        <v>459537</v>
      </c>
      <c r="AW279" s="67">
        <f t="shared" si="21"/>
        <v>0</v>
      </c>
      <c r="AX279" s="51"/>
      <c r="AY279" s="51" t="str">
        <f t="shared" si="22"/>
        <v/>
      </c>
      <c r="AZ279" s="68" t="str">
        <f t="shared" si="23"/>
        <v/>
      </c>
      <c r="BA279" s="68" t="str">
        <f t="shared" si="24"/>
        <v/>
      </c>
      <c r="BB279" s="68" t="str">
        <f t="shared" si="25"/>
        <v/>
      </c>
      <c r="BC279" s="68" t="str">
        <f t="shared" si="26"/>
        <v/>
      </c>
      <c r="BD279" s="68" t="str">
        <f t="shared" si="27"/>
        <v/>
      </c>
      <c r="BE279" s="68" t="str">
        <f t="shared" si="28"/>
        <v/>
      </c>
      <c r="BF279" s="51"/>
      <c r="BG279" s="69" t="str">
        <f t="shared" si="29"/>
        <v/>
      </c>
      <c r="BH279" s="67" t="str">
        <f t="shared" si="30"/>
        <v/>
      </c>
      <c r="BI279" s="67" t="str">
        <f t="shared" si="31"/>
        <v/>
      </c>
      <c r="BJ279" s="67" t="str">
        <f t="shared" si="32"/>
        <v/>
      </c>
      <c r="BK279" s="67" t="str">
        <f t="shared" si="33"/>
        <v/>
      </c>
      <c r="BL279" s="67" t="str">
        <f t="shared" si="34"/>
        <v/>
      </c>
      <c r="BM279" s="65" t="str">
        <f t="shared" si="35"/>
        <v/>
      </c>
      <c r="BN279" s="51"/>
      <c r="BO279" s="51" t="str">
        <f t="shared" si="1814"/>
        <v/>
      </c>
      <c r="BP279" s="51" t="str">
        <f t="shared" si="1815"/>
        <v/>
      </c>
      <c r="BQ279" s="71">
        <f t="shared" si="1816"/>
        <v>1083619</v>
      </c>
      <c r="BR279" s="51" t="str">
        <f t="shared" si="1817"/>
        <v/>
      </c>
      <c r="BS279" s="69" t="str">
        <f t="shared" si="40"/>
        <v/>
      </c>
      <c r="BT279" s="51"/>
      <c r="BU279" s="68" t="str">
        <f t="shared" si="1818"/>
        <v/>
      </c>
      <c r="BV279" s="68" t="str">
        <f t="shared" si="1819"/>
        <v/>
      </c>
      <c r="BW279" s="65">
        <f t="shared" si="1820"/>
        <v>2811381</v>
      </c>
      <c r="BX279" s="68" t="str">
        <f t="shared" si="1821"/>
        <v/>
      </c>
      <c r="BY279" s="67" t="str">
        <f t="shared" si="44"/>
        <v/>
      </c>
      <c r="BZ279" s="68"/>
      <c r="CA279" s="65" t="str">
        <f t="shared" si="45"/>
        <v/>
      </c>
      <c r="CB279" s="67" t="str">
        <f t="shared" si="46"/>
        <v/>
      </c>
      <c r="CC279" s="67">
        <f t="shared" si="47"/>
        <v>0</v>
      </c>
      <c r="CD279" s="67" t="str">
        <f t="shared" si="48"/>
        <v/>
      </c>
      <c r="CE279" s="67" t="str">
        <f t="shared" si="49"/>
        <v/>
      </c>
      <c r="CF279" s="68"/>
      <c r="CG279" s="68" t="str">
        <f t="shared" si="1822"/>
        <v/>
      </c>
      <c r="CH279" s="68" t="str">
        <f t="shared" si="1823"/>
        <v/>
      </c>
      <c r="CI279" s="65">
        <f t="shared" si="1824"/>
        <v>2888781</v>
      </c>
      <c r="CJ279" s="68" t="str">
        <f t="shared" si="1825"/>
        <v/>
      </c>
      <c r="CK279" s="67" t="str">
        <f t="shared" si="54"/>
        <v/>
      </c>
      <c r="CL279" s="68"/>
      <c r="CM279" s="68" t="str">
        <f t="shared" si="1826"/>
        <v/>
      </c>
      <c r="CN279" s="68" t="str">
        <f t="shared" si="1827"/>
        <v/>
      </c>
      <c r="CO279" s="65">
        <f t="shared" si="1828"/>
        <v>1198256</v>
      </c>
      <c r="CP279" s="68" t="str">
        <f t="shared" si="1829"/>
        <v/>
      </c>
      <c r="CQ279" s="67" t="str">
        <f t="shared" si="59"/>
        <v/>
      </c>
      <c r="CR279" s="68"/>
      <c r="CS279" s="68" t="str">
        <f t="shared" si="1830"/>
        <v/>
      </c>
      <c r="CT279" s="68" t="str">
        <f t="shared" si="1831"/>
        <v/>
      </c>
      <c r="CU279" s="65">
        <f t="shared" si="1832"/>
        <v>1187521</v>
      </c>
      <c r="CV279" s="68" t="str">
        <f t="shared" si="1833"/>
        <v/>
      </c>
      <c r="CW279" s="67" t="str">
        <f t="shared" si="64"/>
        <v/>
      </c>
      <c r="CX279" s="68"/>
      <c r="CY279" s="68" t="str">
        <f t="shared" si="1834"/>
        <v/>
      </c>
      <c r="CZ279" s="68" t="str">
        <f t="shared" si="1835"/>
        <v/>
      </c>
      <c r="DA279" s="65">
        <f t="shared" si="1836"/>
        <v>43467</v>
      </c>
      <c r="DB279" s="68" t="str">
        <f t="shared" si="1837"/>
        <v/>
      </c>
      <c r="DC279" s="67" t="str">
        <f t="shared" si="69"/>
        <v/>
      </c>
      <c r="DD279" s="68"/>
      <c r="DE279" s="68" t="str">
        <f t="shared" si="1838"/>
        <v/>
      </c>
      <c r="DF279" s="51" t="str">
        <f t="shared" si="1839"/>
        <v/>
      </c>
      <c r="DG279" s="65">
        <f t="shared" si="1840"/>
        <v>190027</v>
      </c>
      <c r="DH279" s="51" t="str">
        <f t="shared" si="1841"/>
        <v/>
      </c>
      <c r="DI279" s="69" t="str">
        <f t="shared" si="74"/>
        <v/>
      </c>
      <c r="DJ279" s="51"/>
      <c r="DK279" s="51" t="str">
        <f t="shared" si="1842"/>
        <v/>
      </c>
      <c r="DL279" s="51" t="str">
        <f t="shared" si="1843"/>
        <v/>
      </c>
      <c r="DM279" s="65">
        <f t="shared" si="1844"/>
        <v>269510</v>
      </c>
      <c r="DN279" s="51" t="str">
        <f t="shared" si="1845"/>
        <v/>
      </c>
      <c r="DO279" s="69" t="str">
        <f t="shared" si="79"/>
        <v/>
      </c>
      <c r="DP279" s="51"/>
      <c r="DQ279" s="51"/>
      <c r="DR279" s="51"/>
      <c r="DS279" s="51"/>
      <c r="DT279" s="51"/>
      <c r="DU279" s="181"/>
    </row>
    <row r="280" spans="1:125" ht="15" x14ac:dyDescent="0.25">
      <c r="A280" s="50">
        <v>2017</v>
      </c>
      <c r="B280" s="51" t="s">
        <v>1097</v>
      </c>
      <c r="C280" s="50" t="s">
        <v>1025</v>
      </c>
      <c r="D280" s="53" t="s">
        <v>342</v>
      </c>
      <c r="E280" s="50" t="s">
        <v>74</v>
      </c>
      <c r="F280" s="54">
        <v>899898</v>
      </c>
      <c r="G280" s="54">
        <v>1999773</v>
      </c>
      <c r="H280" s="54">
        <v>339406</v>
      </c>
      <c r="I280" s="55">
        <v>2742216</v>
      </c>
      <c r="J280" s="50"/>
      <c r="K280" s="50" t="s">
        <v>2032</v>
      </c>
      <c r="L280" s="58" t="s">
        <v>2032</v>
      </c>
      <c r="M280" s="58" t="s">
        <v>2032</v>
      </c>
      <c r="N280" s="58" t="s">
        <v>2032</v>
      </c>
      <c r="O280" s="58" t="s">
        <v>2032</v>
      </c>
      <c r="P280" s="59"/>
      <c r="Q280" s="60">
        <v>1350486</v>
      </c>
      <c r="R280" s="60">
        <v>1104053</v>
      </c>
      <c r="S280" s="60">
        <v>39678</v>
      </c>
      <c r="T280" s="60">
        <v>205560</v>
      </c>
      <c r="U280" s="60">
        <v>163839</v>
      </c>
      <c r="V280" s="79"/>
      <c r="W280" s="90">
        <f t="shared" si="857"/>
        <v>2863616</v>
      </c>
      <c r="X280" s="101">
        <v>0</v>
      </c>
      <c r="Y280" s="50"/>
      <c r="Z280" s="50"/>
      <c r="AA280" s="51" t="str">
        <f t="shared" si="1808"/>
        <v/>
      </c>
      <c r="AB280" s="68" t="str">
        <f t="shared" si="1809"/>
        <v/>
      </c>
      <c r="AC280" s="68" t="str">
        <f t="shared" si="1810"/>
        <v/>
      </c>
      <c r="AD280" s="68" t="str">
        <f t="shared" si="1811"/>
        <v/>
      </c>
      <c r="AE280" s="68" t="str">
        <f t="shared" si="1812"/>
        <v/>
      </c>
      <c r="AF280" s="68" t="str">
        <f t="shared" si="1813"/>
        <v/>
      </c>
      <c r="AG280" s="67" t="str">
        <f t="shared" si="7"/>
        <v/>
      </c>
      <c r="AH280" s="51"/>
      <c r="AI280" s="51" t="str">
        <f t="shared" si="8"/>
        <v/>
      </c>
      <c r="AJ280" s="68" t="str">
        <f t="shared" si="9"/>
        <v/>
      </c>
      <c r="AK280" s="68" t="str">
        <f t="shared" si="10"/>
        <v/>
      </c>
      <c r="AL280" s="68" t="str">
        <f t="shared" si="11"/>
        <v/>
      </c>
      <c r="AM280" s="68" t="str">
        <f t="shared" si="12"/>
        <v/>
      </c>
      <c r="AN280" s="68" t="str">
        <f t="shared" si="13"/>
        <v/>
      </c>
      <c r="AO280" s="67" t="str">
        <f t="shared" si="14"/>
        <v/>
      </c>
      <c r="AP280" s="51"/>
      <c r="AQ280" s="51" t="str">
        <f t="shared" si="15"/>
        <v/>
      </c>
      <c r="AR280" s="68" t="str">
        <f t="shared" si="16"/>
        <v/>
      </c>
      <c r="AS280" s="68" t="str">
        <f t="shared" si="17"/>
        <v/>
      </c>
      <c r="AT280" s="68" t="str">
        <f t="shared" si="18"/>
        <v/>
      </c>
      <c r="AU280" s="68" t="str">
        <f t="shared" si="19"/>
        <v/>
      </c>
      <c r="AV280" s="68" t="str">
        <f t="shared" si="20"/>
        <v/>
      </c>
      <c r="AW280" s="67" t="str">
        <f t="shared" si="21"/>
        <v/>
      </c>
      <c r="AX280" s="51"/>
      <c r="AY280" s="80">
        <f t="shared" si="22"/>
        <v>899898</v>
      </c>
      <c r="AZ280" s="68">
        <f t="shared" si="23"/>
        <v>2742216</v>
      </c>
      <c r="BA280" s="68">
        <f t="shared" si="24"/>
        <v>1350486</v>
      </c>
      <c r="BB280" s="68">
        <f t="shared" si="25"/>
        <v>1104053</v>
      </c>
      <c r="BC280" s="68">
        <f t="shared" si="26"/>
        <v>39678</v>
      </c>
      <c r="BD280" s="68">
        <f t="shared" si="27"/>
        <v>369399</v>
      </c>
      <c r="BE280" s="68">
        <f t="shared" si="28"/>
        <v>0</v>
      </c>
      <c r="BF280" s="51"/>
      <c r="BG280" s="69" t="str">
        <f t="shared" si="29"/>
        <v/>
      </c>
      <c r="BH280" s="67" t="str">
        <f t="shared" si="30"/>
        <v/>
      </c>
      <c r="BI280" s="67" t="str">
        <f t="shared" si="31"/>
        <v/>
      </c>
      <c r="BJ280" s="67" t="str">
        <f t="shared" si="32"/>
        <v/>
      </c>
      <c r="BK280" s="67" t="str">
        <f t="shared" si="33"/>
        <v/>
      </c>
      <c r="BL280" s="67" t="str">
        <f t="shared" si="34"/>
        <v/>
      </c>
      <c r="BM280" s="65" t="str">
        <f t="shared" si="35"/>
        <v/>
      </c>
      <c r="BN280" s="51"/>
      <c r="BO280" s="51" t="str">
        <f t="shared" si="1814"/>
        <v/>
      </c>
      <c r="BP280" s="51" t="str">
        <f t="shared" si="1815"/>
        <v/>
      </c>
      <c r="BQ280" s="51" t="str">
        <f t="shared" si="1816"/>
        <v/>
      </c>
      <c r="BR280" s="71">
        <f t="shared" si="1817"/>
        <v>899898</v>
      </c>
      <c r="BS280" s="69" t="str">
        <f t="shared" si="40"/>
        <v/>
      </c>
      <c r="BT280" s="51"/>
      <c r="BU280" s="68" t="str">
        <f t="shared" si="1818"/>
        <v/>
      </c>
      <c r="BV280" s="68" t="str">
        <f t="shared" si="1819"/>
        <v/>
      </c>
      <c r="BW280" s="68" t="str">
        <f t="shared" si="1820"/>
        <v/>
      </c>
      <c r="BX280" s="65">
        <f t="shared" si="1821"/>
        <v>2742216</v>
      </c>
      <c r="BY280" s="67" t="str">
        <f t="shared" si="44"/>
        <v/>
      </c>
      <c r="BZ280" s="68"/>
      <c r="CA280" s="65" t="str">
        <f t="shared" si="45"/>
        <v/>
      </c>
      <c r="CB280" s="67" t="str">
        <f t="shared" si="46"/>
        <v/>
      </c>
      <c r="CC280" s="67" t="str">
        <f t="shared" si="47"/>
        <v/>
      </c>
      <c r="CD280" s="67">
        <f t="shared" si="48"/>
        <v>0</v>
      </c>
      <c r="CE280" s="67" t="str">
        <f t="shared" si="49"/>
        <v/>
      </c>
      <c r="CF280" s="68"/>
      <c r="CG280" s="68" t="str">
        <f t="shared" si="1822"/>
        <v/>
      </c>
      <c r="CH280" s="68" t="str">
        <f t="shared" si="1823"/>
        <v/>
      </c>
      <c r="CI280" s="68" t="str">
        <f t="shared" si="1824"/>
        <v/>
      </c>
      <c r="CJ280" s="65">
        <f t="shared" si="1825"/>
        <v>2863616</v>
      </c>
      <c r="CK280" s="67" t="str">
        <f t="shared" si="54"/>
        <v/>
      </c>
      <c r="CL280" s="68"/>
      <c r="CM280" s="68" t="str">
        <f t="shared" si="1826"/>
        <v/>
      </c>
      <c r="CN280" s="68" t="str">
        <f t="shared" si="1827"/>
        <v/>
      </c>
      <c r="CO280" s="68" t="str">
        <f t="shared" si="1828"/>
        <v/>
      </c>
      <c r="CP280" s="65">
        <f t="shared" si="1829"/>
        <v>1350486</v>
      </c>
      <c r="CQ280" s="67" t="str">
        <f t="shared" si="59"/>
        <v/>
      </c>
      <c r="CR280" s="68"/>
      <c r="CS280" s="68" t="str">
        <f t="shared" si="1830"/>
        <v/>
      </c>
      <c r="CT280" s="68" t="str">
        <f t="shared" si="1831"/>
        <v/>
      </c>
      <c r="CU280" s="68" t="str">
        <f t="shared" si="1832"/>
        <v/>
      </c>
      <c r="CV280" s="65">
        <f t="shared" si="1833"/>
        <v>1104053</v>
      </c>
      <c r="CW280" s="67" t="str">
        <f t="shared" si="64"/>
        <v/>
      </c>
      <c r="CX280" s="68"/>
      <c r="CY280" s="68" t="str">
        <f t="shared" si="1834"/>
        <v/>
      </c>
      <c r="CZ280" s="68" t="str">
        <f t="shared" si="1835"/>
        <v/>
      </c>
      <c r="DA280" s="68" t="str">
        <f t="shared" si="1836"/>
        <v/>
      </c>
      <c r="DB280" s="65">
        <f t="shared" si="1837"/>
        <v>39678</v>
      </c>
      <c r="DC280" s="67" t="str">
        <f t="shared" si="69"/>
        <v/>
      </c>
      <c r="DD280" s="68"/>
      <c r="DE280" s="68" t="str">
        <f t="shared" si="1838"/>
        <v/>
      </c>
      <c r="DF280" s="51" t="str">
        <f t="shared" si="1839"/>
        <v/>
      </c>
      <c r="DG280" s="51" t="str">
        <f t="shared" si="1840"/>
        <v/>
      </c>
      <c r="DH280" s="65">
        <f t="shared" si="1841"/>
        <v>205560</v>
      </c>
      <c r="DI280" s="69" t="str">
        <f t="shared" si="74"/>
        <v/>
      </c>
      <c r="DJ280" s="51"/>
      <c r="DK280" s="51" t="str">
        <f t="shared" si="1842"/>
        <v/>
      </c>
      <c r="DL280" s="51" t="str">
        <f t="shared" si="1843"/>
        <v/>
      </c>
      <c r="DM280" s="51" t="str">
        <f t="shared" si="1844"/>
        <v/>
      </c>
      <c r="DN280" s="65">
        <f t="shared" si="1845"/>
        <v>163839</v>
      </c>
      <c r="DO280" s="69" t="str">
        <f t="shared" si="79"/>
        <v/>
      </c>
      <c r="DP280" s="51"/>
      <c r="DQ280" s="51"/>
      <c r="DR280" s="51"/>
      <c r="DS280" s="51"/>
      <c r="DT280" s="51"/>
      <c r="DU280" s="181"/>
    </row>
    <row r="281" spans="1:125" ht="15" x14ac:dyDescent="0.25">
      <c r="A281" s="56">
        <v>2018</v>
      </c>
      <c r="B281" s="51" t="s">
        <v>1097</v>
      </c>
      <c r="C281" s="50" t="s">
        <v>1025</v>
      </c>
      <c r="D281" s="53" t="s">
        <v>342</v>
      </c>
      <c r="E281" s="50" t="s">
        <v>74</v>
      </c>
      <c r="F281" s="89">
        <v>841985</v>
      </c>
      <c r="G281" s="89">
        <v>1871078</v>
      </c>
      <c r="H281" s="89">
        <v>355543</v>
      </c>
      <c r="I281" s="90">
        <v>3198672</v>
      </c>
      <c r="J281" s="50"/>
      <c r="K281" s="50" t="s">
        <v>2032</v>
      </c>
      <c r="L281" s="58"/>
      <c r="M281" s="58"/>
      <c r="N281" s="58"/>
      <c r="O281" s="58"/>
      <c r="P281" s="91"/>
      <c r="Q281" s="92">
        <v>573744</v>
      </c>
      <c r="R281" s="92">
        <v>1361275</v>
      </c>
      <c r="S281" s="92">
        <v>1109211</v>
      </c>
      <c r="T281" s="92">
        <v>154442</v>
      </c>
      <c r="U281" s="94"/>
      <c r="V281" s="94"/>
      <c r="W281" s="90">
        <f t="shared" si="857"/>
        <v>3198672</v>
      </c>
      <c r="X281" s="90">
        <v>480212</v>
      </c>
      <c r="Y281" s="50"/>
      <c r="Z281" s="50"/>
      <c r="AA281" s="102"/>
      <c r="AB281" s="64"/>
      <c r="AC281" s="64"/>
      <c r="AD281" s="64"/>
      <c r="AE281" s="65"/>
      <c r="AF281" s="65"/>
      <c r="AG281" s="67" t="str">
        <f t="shared" si="7"/>
        <v/>
      </c>
      <c r="AH281" s="51"/>
      <c r="AI281" s="51" t="str">
        <f t="shared" si="8"/>
        <v/>
      </c>
      <c r="AJ281" s="68" t="str">
        <f t="shared" si="9"/>
        <v/>
      </c>
      <c r="AK281" s="68" t="str">
        <f t="shared" si="10"/>
        <v/>
      </c>
      <c r="AL281" s="68" t="str">
        <f t="shared" si="11"/>
        <v/>
      </c>
      <c r="AM281" s="68" t="str">
        <f t="shared" si="12"/>
        <v/>
      </c>
      <c r="AN281" s="68" t="str">
        <f t="shared" si="13"/>
        <v/>
      </c>
      <c r="AO281" s="67" t="str">
        <f t="shared" si="14"/>
        <v/>
      </c>
      <c r="AP281" s="51"/>
      <c r="AQ281" s="51" t="str">
        <f t="shared" si="15"/>
        <v/>
      </c>
      <c r="AR281" s="68" t="str">
        <f t="shared" si="16"/>
        <v/>
      </c>
      <c r="AS281" s="68" t="str">
        <f t="shared" si="17"/>
        <v/>
      </c>
      <c r="AT281" s="68" t="str">
        <f t="shared" si="18"/>
        <v/>
      </c>
      <c r="AU281" s="68" t="str">
        <f t="shared" si="19"/>
        <v/>
      </c>
      <c r="AV281" s="68" t="str">
        <f t="shared" si="20"/>
        <v/>
      </c>
      <c r="AW281" s="67" t="str">
        <f t="shared" si="21"/>
        <v/>
      </c>
      <c r="AX281" s="51"/>
      <c r="AY281" s="51" t="str">
        <f t="shared" si="22"/>
        <v/>
      </c>
      <c r="AZ281" s="68" t="str">
        <f t="shared" si="23"/>
        <v/>
      </c>
      <c r="BA281" s="68" t="str">
        <f t="shared" si="24"/>
        <v/>
      </c>
      <c r="BB281" s="68" t="str">
        <f t="shared" si="25"/>
        <v/>
      </c>
      <c r="BC281" s="68" t="str">
        <f t="shared" si="26"/>
        <v/>
      </c>
      <c r="BD281" s="68" t="str">
        <f t="shared" si="27"/>
        <v/>
      </c>
      <c r="BE281" s="68" t="str">
        <f t="shared" si="28"/>
        <v/>
      </c>
      <c r="BF281" s="51"/>
      <c r="BG281" s="96">
        <f t="shared" si="29"/>
        <v>841985</v>
      </c>
      <c r="BH281" s="67">
        <f t="shared" si="30"/>
        <v>3198672</v>
      </c>
      <c r="BI281" s="67">
        <f t="shared" si="31"/>
        <v>573744</v>
      </c>
      <c r="BJ281" s="67">
        <f t="shared" si="32"/>
        <v>1361275</v>
      </c>
      <c r="BK281" s="67">
        <f t="shared" si="33"/>
        <v>1109211</v>
      </c>
      <c r="BL281" s="67">
        <f t="shared" si="34"/>
        <v>154442</v>
      </c>
      <c r="BM281" s="65">
        <f t="shared" si="35"/>
        <v>480212</v>
      </c>
      <c r="BN281" s="70"/>
      <c r="BO281" s="70"/>
      <c r="BP281" s="51"/>
      <c r="BQ281" s="51"/>
      <c r="BR281" s="51"/>
      <c r="BS281" s="96">
        <f t="shared" si="40"/>
        <v>841985</v>
      </c>
      <c r="BT281" s="70"/>
      <c r="BU281" s="65"/>
      <c r="BV281" s="68"/>
      <c r="BW281" s="68"/>
      <c r="BX281" s="68"/>
      <c r="BY281" s="67">
        <f t="shared" si="44"/>
        <v>3198672</v>
      </c>
      <c r="BZ281" s="65"/>
      <c r="CA281" s="65" t="str">
        <f t="shared" si="45"/>
        <v/>
      </c>
      <c r="CB281" s="67" t="str">
        <f t="shared" si="46"/>
        <v/>
      </c>
      <c r="CC281" s="67" t="str">
        <f t="shared" si="47"/>
        <v/>
      </c>
      <c r="CD281" s="67" t="str">
        <f t="shared" si="48"/>
        <v/>
      </c>
      <c r="CE281" s="67">
        <f t="shared" si="49"/>
        <v>480212</v>
      </c>
      <c r="CF281" s="65"/>
      <c r="CG281" s="65"/>
      <c r="CH281" s="68"/>
      <c r="CI281" s="68"/>
      <c r="CJ281" s="68"/>
      <c r="CK281" s="67">
        <f t="shared" si="54"/>
        <v>3198672</v>
      </c>
      <c r="CL281" s="65"/>
      <c r="CM281" s="65"/>
      <c r="CN281" s="68"/>
      <c r="CO281" s="68"/>
      <c r="CP281" s="68"/>
      <c r="CQ281" s="103">
        <f t="shared" si="59"/>
        <v>573744</v>
      </c>
      <c r="CR281" s="65"/>
      <c r="CS281" s="65"/>
      <c r="CT281" s="68"/>
      <c r="CU281" s="68"/>
      <c r="CV281" s="68"/>
      <c r="CW281" s="67">
        <f t="shared" si="64"/>
        <v>1361275</v>
      </c>
      <c r="CX281" s="65"/>
      <c r="CY281" s="65"/>
      <c r="CZ281" s="68"/>
      <c r="DA281" s="68"/>
      <c r="DB281" s="68"/>
      <c r="DC281" s="67">
        <f t="shared" si="69"/>
        <v>1109211</v>
      </c>
      <c r="DD281" s="65"/>
      <c r="DE281" s="65"/>
      <c r="DF281" s="51"/>
      <c r="DG281" s="51"/>
      <c r="DH281" s="51"/>
      <c r="DI281" s="67">
        <f t="shared" si="74"/>
        <v>154442</v>
      </c>
      <c r="DJ281" s="70"/>
      <c r="DK281" s="70"/>
      <c r="DL281" s="51"/>
      <c r="DM281" s="51"/>
      <c r="DN281" s="51"/>
      <c r="DO281" s="67">
        <f t="shared" si="79"/>
        <v>573744</v>
      </c>
      <c r="DP281" s="51"/>
      <c r="DQ281" s="51"/>
      <c r="DR281" s="51"/>
      <c r="DS281" s="51"/>
      <c r="DT281" s="51"/>
      <c r="DU281" s="181"/>
    </row>
    <row r="282" spans="1:125" ht="15" x14ac:dyDescent="0.25">
      <c r="A282" s="50"/>
      <c r="B282" s="51"/>
      <c r="C282" s="50"/>
      <c r="D282" s="53"/>
      <c r="E282" s="50"/>
      <c r="F282" s="54"/>
      <c r="G282" s="54"/>
      <c r="H282" s="54"/>
      <c r="I282" s="55"/>
      <c r="J282" s="50"/>
      <c r="K282" s="50" t="s">
        <v>2032</v>
      </c>
      <c r="L282" s="58"/>
      <c r="M282" s="58"/>
      <c r="N282" s="58"/>
      <c r="O282" s="58"/>
      <c r="P282" s="59"/>
      <c r="Q282" s="60"/>
      <c r="R282" s="60"/>
      <c r="S282" s="60"/>
      <c r="T282" s="60"/>
      <c r="U282" s="60"/>
      <c r="V282" s="79"/>
      <c r="W282" s="90">
        <f t="shared" si="857"/>
        <v>0</v>
      </c>
      <c r="X282" s="101"/>
      <c r="Y282" s="50"/>
      <c r="Z282" s="50"/>
      <c r="AA282" s="102"/>
      <c r="AB282" s="64"/>
      <c r="AC282" s="64"/>
      <c r="AD282" s="64"/>
      <c r="AE282" s="65"/>
      <c r="AF282" s="65"/>
      <c r="AG282" s="67" t="str">
        <f t="shared" si="7"/>
        <v/>
      </c>
      <c r="AH282" s="51"/>
      <c r="AI282" s="51" t="str">
        <f t="shared" si="8"/>
        <v/>
      </c>
      <c r="AJ282" s="68" t="str">
        <f t="shared" si="9"/>
        <v/>
      </c>
      <c r="AK282" s="68" t="str">
        <f t="shared" si="10"/>
        <v/>
      </c>
      <c r="AL282" s="68" t="str">
        <f t="shared" si="11"/>
        <v/>
      </c>
      <c r="AM282" s="68" t="str">
        <f t="shared" si="12"/>
        <v/>
      </c>
      <c r="AN282" s="68" t="str">
        <f t="shared" si="13"/>
        <v/>
      </c>
      <c r="AO282" s="67" t="str">
        <f t="shared" si="14"/>
        <v/>
      </c>
      <c r="AP282" s="51"/>
      <c r="AQ282" s="51" t="str">
        <f t="shared" si="15"/>
        <v/>
      </c>
      <c r="AR282" s="68" t="str">
        <f t="shared" si="16"/>
        <v/>
      </c>
      <c r="AS282" s="68" t="str">
        <f t="shared" si="17"/>
        <v/>
      </c>
      <c r="AT282" s="68" t="str">
        <f t="shared" si="18"/>
        <v/>
      </c>
      <c r="AU282" s="68" t="str">
        <f t="shared" si="19"/>
        <v/>
      </c>
      <c r="AV282" s="68" t="str">
        <f t="shared" si="20"/>
        <v/>
      </c>
      <c r="AW282" s="67" t="str">
        <f t="shared" si="21"/>
        <v/>
      </c>
      <c r="AX282" s="51"/>
      <c r="AY282" s="51" t="str">
        <f t="shared" si="22"/>
        <v/>
      </c>
      <c r="AZ282" s="68" t="str">
        <f t="shared" si="23"/>
        <v/>
      </c>
      <c r="BA282" s="68" t="str">
        <f t="shared" si="24"/>
        <v/>
      </c>
      <c r="BB282" s="68" t="str">
        <f t="shared" si="25"/>
        <v/>
      </c>
      <c r="BC282" s="68" t="str">
        <f t="shared" si="26"/>
        <v/>
      </c>
      <c r="BD282" s="68" t="str">
        <f t="shared" si="27"/>
        <v/>
      </c>
      <c r="BE282" s="68" t="str">
        <f t="shared" si="28"/>
        <v/>
      </c>
      <c r="BF282" s="51"/>
      <c r="BG282" s="69" t="str">
        <f t="shared" si="29"/>
        <v/>
      </c>
      <c r="BH282" s="67" t="str">
        <f t="shared" si="30"/>
        <v/>
      </c>
      <c r="BI282" s="67" t="str">
        <f t="shared" si="31"/>
        <v/>
      </c>
      <c r="BJ282" s="67" t="str">
        <f t="shared" si="32"/>
        <v/>
      </c>
      <c r="BK282" s="67" t="str">
        <f t="shared" si="33"/>
        <v/>
      </c>
      <c r="BL282" s="67" t="str">
        <f t="shared" si="34"/>
        <v/>
      </c>
      <c r="BM282" s="65" t="str">
        <f t="shared" si="35"/>
        <v/>
      </c>
      <c r="BN282" s="70"/>
      <c r="BO282" s="70"/>
      <c r="BP282" s="51"/>
      <c r="BQ282" s="51"/>
      <c r="BR282" s="51"/>
      <c r="BS282" s="69" t="str">
        <f t="shared" si="40"/>
        <v/>
      </c>
      <c r="BT282" s="70"/>
      <c r="BU282" s="65"/>
      <c r="BV282" s="68"/>
      <c r="BW282" s="68"/>
      <c r="BX282" s="68"/>
      <c r="BY282" s="67" t="str">
        <f t="shared" si="44"/>
        <v/>
      </c>
      <c r="BZ282" s="65"/>
      <c r="CA282" s="65" t="str">
        <f t="shared" si="45"/>
        <v/>
      </c>
      <c r="CB282" s="67" t="str">
        <f t="shared" si="46"/>
        <v/>
      </c>
      <c r="CC282" s="67" t="str">
        <f t="shared" si="47"/>
        <v/>
      </c>
      <c r="CD282" s="67" t="str">
        <f t="shared" si="48"/>
        <v/>
      </c>
      <c r="CE282" s="67" t="str">
        <f t="shared" si="49"/>
        <v/>
      </c>
      <c r="CF282" s="65"/>
      <c r="CG282" s="65"/>
      <c r="CH282" s="68"/>
      <c r="CI282" s="68"/>
      <c r="CJ282" s="68"/>
      <c r="CK282" s="67" t="str">
        <f t="shared" si="54"/>
        <v/>
      </c>
      <c r="CL282" s="65"/>
      <c r="CM282" s="65"/>
      <c r="CN282" s="68"/>
      <c r="CO282" s="68"/>
      <c r="CP282" s="68"/>
      <c r="CQ282" s="67" t="str">
        <f t="shared" si="59"/>
        <v/>
      </c>
      <c r="CR282" s="65"/>
      <c r="CS282" s="65"/>
      <c r="CT282" s="68"/>
      <c r="CU282" s="68"/>
      <c r="CV282" s="68"/>
      <c r="CW282" s="67" t="str">
        <f t="shared" si="64"/>
        <v/>
      </c>
      <c r="CX282" s="65"/>
      <c r="CY282" s="65"/>
      <c r="CZ282" s="68"/>
      <c r="DA282" s="68"/>
      <c r="DB282" s="68"/>
      <c r="DC282" s="67" t="str">
        <f t="shared" si="69"/>
        <v/>
      </c>
      <c r="DD282" s="65"/>
      <c r="DE282" s="65"/>
      <c r="DF282" s="51"/>
      <c r="DG282" s="51"/>
      <c r="DH282" s="51"/>
      <c r="DI282" s="69" t="str">
        <f t="shared" si="74"/>
        <v/>
      </c>
      <c r="DJ282" s="70"/>
      <c r="DK282" s="70"/>
      <c r="DL282" s="51"/>
      <c r="DM282" s="51"/>
      <c r="DN282" s="51"/>
      <c r="DO282" s="69" t="str">
        <f t="shared" si="79"/>
        <v/>
      </c>
      <c r="DP282" s="51"/>
      <c r="DQ282" s="51"/>
      <c r="DR282" s="51"/>
      <c r="DS282" s="51"/>
      <c r="DT282" s="51"/>
      <c r="DU282" s="181"/>
    </row>
    <row r="283" spans="1:125" ht="15" x14ac:dyDescent="0.25">
      <c r="A283" s="50">
        <v>2014</v>
      </c>
      <c r="B283" s="51" t="s">
        <v>1027</v>
      </c>
      <c r="C283" s="50" t="s">
        <v>1028</v>
      </c>
      <c r="D283" s="53" t="s">
        <v>193</v>
      </c>
      <c r="E283" s="50" t="s">
        <v>103</v>
      </c>
      <c r="F283" s="54">
        <v>3632737</v>
      </c>
      <c r="G283" s="54">
        <v>69672199</v>
      </c>
      <c r="H283" s="54">
        <v>3062180</v>
      </c>
      <c r="I283" s="55">
        <v>20698600</v>
      </c>
      <c r="J283" s="50"/>
      <c r="K283" s="50" t="s">
        <v>2032</v>
      </c>
      <c r="L283" s="58" t="s">
        <v>2032</v>
      </c>
      <c r="M283" s="58" t="s">
        <v>2032</v>
      </c>
      <c r="N283" s="58" t="s">
        <v>2032</v>
      </c>
      <c r="O283" s="58" t="s">
        <v>2032</v>
      </c>
      <c r="P283" s="59"/>
      <c r="Q283" s="60">
        <v>8263795</v>
      </c>
      <c r="R283" s="60">
        <v>0</v>
      </c>
      <c r="S283" s="60">
        <v>4913641</v>
      </c>
      <c r="T283" s="60">
        <v>7136769</v>
      </c>
      <c r="U283" s="60">
        <v>385500</v>
      </c>
      <c r="V283" s="79"/>
      <c r="W283" s="90">
        <f t="shared" si="857"/>
        <v>20699705</v>
      </c>
      <c r="X283" s="101">
        <v>2905113</v>
      </c>
      <c r="Y283" s="50"/>
      <c r="Z283" s="50" t="s">
        <v>193</v>
      </c>
      <c r="AA283" s="62">
        <f t="shared" ref="AA283:AA286" si="1846">IF(A283 =2014,IF(Y283 ="",F283,""),"")</f>
        <v>3632737</v>
      </c>
      <c r="AB283" s="64">
        <f t="shared" ref="AB283:AB286" si="1847">IF(A283 =2014,IF(Y283 ="",I283,""),"")</f>
        <v>20698600</v>
      </c>
      <c r="AC283" s="64">
        <f t="shared" ref="AC283:AC286" si="1848">IF(A283 =2014,IF(Y283 ="",Q283,""),"")</f>
        <v>8263795</v>
      </c>
      <c r="AD283" s="64">
        <f t="shared" ref="AD283:AD286" si="1849">IF(A283 =2014,IF(Y283 ="",R283,""),"")</f>
        <v>0</v>
      </c>
      <c r="AE283" s="65">
        <f t="shared" ref="AE283:AE286" si="1850">IF(A283 =2014,IF(Y283 ="",S283,""),"")</f>
        <v>4913641</v>
      </c>
      <c r="AF283" s="65">
        <f t="shared" ref="AF283:AF286" si="1851">IF(A283 =2014,IF(Y283 ="",T283+U283,""),"")</f>
        <v>7522269</v>
      </c>
      <c r="AG283" s="67">
        <f t="shared" si="7"/>
        <v>2905113</v>
      </c>
      <c r="AH283" s="51"/>
      <c r="AI283" s="51" t="str">
        <f t="shared" si="8"/>
        <v/>
      </c>
      <c r="AJ283" s="68" t="str">
        <f t="shared" si="9"/>
        <v/>
      </c>
      <c r="AK283" s="68" t="str">
        <f t="shared" si="10"/>
        <v/>
      </c>
      <c r="AL283" s="68" t="str">
        <f t="shared" si="11"/>
        <v/>
      </c>
      <c r="AM283" s="68" t="str">
        <f t="shared" si="12"/>
        <v/>
      </c>
      <c r="AN283" s="68" t="str">
        <f t="shared" si="13"/>
        <v/>
      </c>
      <c r="AO283" s="67" t="str">
        <f t="shared" si="14"/>
        <v/>
      </c>
      <c r="AP283" s="51"/>
      <c r="AQ283" s="51" t="str">
        <f t="shared" si="15"/>
        <v/>
      </c>
      <c r="AR283" s="68" t="str">
        <f t="shared" si="16"/>
        <v/>
      </c>
      <c r="AS283" s="68" t="str">
        <f t="shared" si="17"/>
        <v/>
      </c>
      <c r="AT283" s="68" t="str">
        <f t="shared" si="18"/>
        <v/>
      </c>
      <c r="AU283" s="68" t="str">
        <f t="shared" si="19"/>
        <v/>
      </c>
      <c r="AV283" s="68" t="str">
        <f t="shared" si="20"/>
        <v/>
      </c>
      <c r="AW283" s="67" t="str">
        <f t="shared" si="21"/>
        <v/>
      </c>
      <c r="AX283" s="51"/>
      <c r="AY283" s="51" t="str">
        <f t="shared" si="22"/>
        <v/>
      </c>
      <c r="AZ283" s="68" t="str">
        <f t="shared" si="23"/>
        <v/>
      </c>
      <c r="BA283" s="68" t="str">
        <f t="shared" si="24"/>
        <v/>
      </c>
      <c r="BB283" s="68" t="str">
        <f t="shared" si="25"/>
        <v/>
      </c>
      <c r="BC283" s="68" t="str">
        <f t="shared" si="26"/>
        <v/>
      </c>
      <c r="BD283" s="68" t="str">
        <f t="shared" si="27"/>
        <v/>
      </c>
      <c r="BE283" s="68" t="str">
        <f t="shared" si="28"/>
        <v/>
      </c>
      <c r="BF283" s="51"/>
      <c r="BG283" s="69" t="str">
        <f t="shared" si="29"/>
        <v/>
      </c>
      <c r="BH283" s="67" t="str">
        <f t="shared" si="30"/>
        <v/>
      </c>
      <c r="BI283" s="67" t="str">
        <f t="shared" si="31"/>
        <v/>
      </c>
      <c r="BJ283" s="67" t="str">
        <f t="shared" si="32"/>
        <v/>
      </c>
      <c r="BK283" s="67" t="str">
        <f t="shared" si="33"/>
        <v/>
      </c>
      <c r="BL283" s="67" t="str">
        <f t="shared" si="34"/>
        <v/>
      </c>
      <c r="BM283" s="65" t="str">
        <f t="shared" si="35"/>
        <v/>
      </c>
      <c r="BN283" s="70"/>
      <c r="BO283" s="71">
        <f t="shared" ref="BO283:BO286" si="1852">IF(A283 =2014,F283,"")</f>
        <v>3632737</v>
      </c>
      <c r="BP283" s="51" t="str">
        <f t="shared" ref="BP283:BP286" si="1853">IF(A283 =2015,F283,"")</f>
        <v/>
      </c>
      <c r="BQ283" s="51" t="str">
        <f t="shared" ref="BQ283:BQ286" si="1854">IF(A283 =2016,F283,"")</f>
        <v/>
      </c>
      <c r="BR283" s="51" t="str">
        <f t="shared" ref="BR283:BR286" si="1855">IF(A283 =2017,F283,"")</f>
        <v/>
      </c>
      <c r="BS283" s="69" t="str">
        <f t="shared" si="40"/>
        <v/>
      </c>
      <c r="BT283" s="70"/>
      <c r="BU283" s="65">
        <f t="shared" ref="BU283:BU286" si="1856">IF(A283 =2014,I283,"")</f>
        <v>20698600</v>
      </c>
      <c r="BV283" s="68" t="str">
        <f t="shared" ref="BV283:BV286" si="1857">IF(A283 =2015,I283,"")</f>
        <v/>
      </c>
      <c r="BW283" s="68" t="str">
        <f t="shared" ref="BW283:BW286" si="1858">IF(A283 =2016,I283,"")</f>
        <v/>
      </c>
      <c r="BX283" s="68" t="str">
        <f t="shared" ref="BX283:BX286" si="1859">IF(A283 =2017,I283,"")</f>
        <v/>
      </c>
      <c r="BY283" s="67" t="str">
        <f t="shared" si="44"/>
        <v/>
      </c>
      <c r="BZ283" s="65"/>
      <c r="CA283" s="65">
        <f t="shared" si="45"/>
        <v>2905113</v>
      </c>
      <c r="CB283" s="67" t="str">
        <f t="shared" si="46"/>
        <v/>
      </c>
      <c r="CC283" s="67" t="str">
        <f t="shared" si="47"/>
        <v/>
      </c>
      <c r="CD283" s="67" t="str">
        <f t="shared" si="48"/>
        <v/>
      </c>
      <c r="CE283" s="67" t="str">
        <f t="shared" si="49"/>
        <v/>
      </c>
      <c r="CF283" s="65"/>
      <c r="CG283" s="65">
        <f t="shared" ref="CG283:CG286" si="1860">IF(A283 =2014,Q283+R283+S283+T283+U283,"")</f>
        <v>20699705</v>
      </c>
      <c r="CH283" s="68" t="str">
        <f t="shared" ref="CH283:CH286" si="1861">IF(A283 =2015,Q283+R283+S283+T283+U283,"")</f>
        <v/>
      </c>
      <c r="CI283" s="68" t="str">
        <f t="shared" ref="CI283:CI286" si="1862">IF(A283 =2016,Q283+R283+S283+T283+U283,"")</f>
        <v/>
      </c>
      <c r="CJ283" s="68" t="str">
        <f t="shared" ref="CJ283:CJ286" si="1863">IF(A283 =2017,Q283+R283+S283+T283+U283,"")</f>
        <v/>
      </c>
      <c r="CK283" s="67" t="str">
        <f t="shared" si="54"/>
        <v/>
      </c>
      <c r="CL283" s="65"/>
      <c r="CM283" s="65">
        <f t="shared" ref="CM283:CM286" si="1864">IF(A283 =2014,Q283,"")</f>
        <v>8263795</v>
      </c>
      <c r="CN283" s="68" t="str">
        <f t="shared" ref="CN283:CN286" si="1865">IF(A283 =2015,Q283,"")</f>
        <v/>
      </c>
      <c r="CO283" s="68" t="str">
        <f t="shared" ref="CO283:CO286" si="1866">IF(A283 =2016,Q283,"")</f>
        <v/>
      </c>
      <c r="CP283" s="68" t="str">
        <f t="shared" ref="CP283:CP286" si="1867">IF(A283 =2017,Q283,"")</f>
        <v/>
      </c>
      <c r="CQ283" s="67" t="str">
        <f t="shared" si="59"/>
        <v/>
      </c>
      <c r="CR283" s="65"/>
      <c r="CS283" s="65">
        <f t="shared" ref="CS283:CS286" si="1868">IF(A283 =2014,R283,"")</f>
        <v>0</v>
      </c>
      <c r="CT283" s="68" t="str">
        <f t="shared" ref="CT283:CT286" si="1869">IF(A283 =2015,R283,"")</f>
        <v/>
      </c>
      <c r="CU283" s="68" t="str">
        <f t="shared" ref="CU283:CU286" si="1870">IF(A283 =2016,R283,"")</f>
        <v/>
      </c>
      <c r="CV283" s="68" t="str">
        <f t="shared" ref="CV283:CV286" si="1871">IF(A283 =2017,R283,"")</f>
        <v/>
      </c>
      <c r="CW283" s="67" t="str">
        <f t="shared" si="64"/>
        <v/>
      </c>
      <c r="CX283" s="65"/>
      <c r="CY283" s="65">
        <f t="shared" ref="CY283:CY286" si="1872">IF(A283 =2014,S283,"")</f>
        <v>4913641</v>
      </c>
      <c r="CZ283" s="68" t="str">
        <f t="shared" ref="CZ283:CZ286" si="1873">IF(A283 =2015,S283,"")</f>
        <v/>
      </c>
      <c r="DA283" s="68" t="str">
        <f t="shared" ref="DA283:DA286" si="1874">IF(A283 =2016,S283,"")</f>
        <v/>
      </c>
      <c r="DB283" s="68" t="str">
        <f t="shared" ref="DB283:DB286" si="1875">IF(A283 =2017,S283,"")</f>
        <v/>
      </c>
      <c r="DC283" s="67" t="str">
        <f t="shared" si="69"/>
        <v/>
      </c>
      <c r="DD283" s="65"/>
      <c r="DE283" s="65">
        <f t="shared" ref="DE283:DE286" si="1876">IF(A283 =2014,T283,"")</f>
        <v>7136769</v>
      </c>
      <c r="DF283" s="51" t="str">
        <f t="shared" ref="DF283:DF286" si="1877">IF(A283 =2015,T283,"")</f>
        <v/>
      </c>
      <c r="DG283" s="51" t="str">
        <f t="shared" ref="DG283:DG286" si="1878">IF(A283 =2016,T283,"")</f>
        <v/>
      </c>
      <c r="DH283" s="51" t="str">
        <f t="shared" ref="DH283:DH286" si="1879">IF(A283 =2017,T283,"")</f>
        <v/>
      </c>
      <c r="DI283" s="69" t="str">
        <f t="shared" si="74"/>
        <v/>
      </c>
      <c r="DJ283" s="70"/>
      <c r="DK283" s="65">
        <f t="shared" ref="DK283:DK286" si="1880">IF(A283 =2014,U283,"")</f>
        <v>385500</v>
      </c>
      <c r="DL283" s="51" t="str">
        <f t="shared" ref="DL283:DL286" si="1881">IF(A283 =2015,U283,"")</f>
        <v/>
      </c>
      <c r="DM283" s="51" t="str">
        <f t="shared" ref="DM283:DM286" si="1882">IF(A283 =2016,U283,"")</f>
        <v/>
      </c>
      <c r="DN283" s="51" t="str">
        <f t="shared" ref="DN283:DN286" si="1883">IF(A283 =2017,U283,"")</f>
        <v/>
      </c>
      <c r="DO283" s="69" t="str">
        <f t="shared" si="79"/>
        <v/>
      </c>
      <c r="DP283" s="51"/>
      <c r="DQ283" s="51"/>
      <c r="DR283" s="51"/>
      <c r="DS283" s="51"/>
      <c r="DT283" s="51"/>
      <c r="DU283" s="181"/>
    </row>
    <row r="284" spans="1:125" ht="15" x14ac:dyDescent="0.25">
      <c r="A284" s="50">
        <v>2015</v>
      </c>
      <c r="B284" s="51" t="s">
        <v>1027</v>
      </c>
      <c r="C284" s="50" t="s">
        <v>1028</v>
      </c>
      <c r="D284" s="53" t="s">
        <v>193</v>
      </c>
      <c r="E284" s="50" t="s">
        <v>103</v>
      </c>
      <c r="F284" s="54">
        <v>3462480</v>
      </c>
      <c r="G284" s="54">
        <v>67444407</v>
      </c>
      <c r="H284" s="54">
        <v>3312056</v>
      </c>
      <c r="I284" s="55">
        <v>21364495</v>
      </c>
      <c r="J284" s="50"/>
      <c r="K284" s="50" t="s">
        <v>2032</v>
      </c>
      <c r="L284" s="58" t="s">
        <v>2032</v>
      </c>
      <c r="M284" s="58" t="s">
        <v>2032</v>
      </c>
      <c r="N284" s="58" t="s">
        <v>2032</v>
      </c>
      <c r="O284" s="58" t="s">
        <v>2032</v>
      </c>
      <c r="P284" s="59"/>
      <c r="Q284" s="60">
        <v>8919166</v>
      </c>
      <c r="R284" s="60">
        <v>0</v>
      </c>
      <c r="S284" s="60">
        <v>4844045</v>
      </c>
      <c r="T284" s="60">
        <v>7082154</v>
      </c>
      <c r="U284" s="60">
        <v>519128</v>
      </c>
      <c r="V284" s="79"/>
      <c r="W284" s="90">
        <f t="shared" si="857"/>
        <v>21364493</v>
      </c>
      <c r="X284" s="101">
        <v>5553669</v>
      </c>
      <c r="Y284" s="50"/>
      <c r="Z284" s="50"/>
      <c r="AA284" s="51" t="str">
        <f t="shared" si="1846"/>
        <v/>
      </c>
      <c r="AB284" s="68" t="str">
        <f t="shared" si="1847"/>
        <v/>
      </c>
      <c r="AC284" s="68" t="str">
        <f t="shared" si="1848"/>
        <v/>
      </c>
      <c r="AD284" s="68" t="str">
        <f t="shared" si="1849"/>
        <v/>
      </c>
      <c r="AE284" s="68" t="str">
        <f t="shared" si="1850"/>
        <v/>
      </c>
      <c r="AF284" s="68" t="str">
        <f t="shared" si="1851"/>
        <v/>
      </c>
      <c r="AG284" s="67" t="str">
        <f t="shared" si="7"/>
        <v/>
      </c>
      <c r="AH284" s="51"/>
      <c r="AI284" s="80">
        <f t="shared" si="8"/>
        <v>3462480</v>
      </c>
      <c r="AJ284" s="68">
        <f t="shared" si="9"/>
        <v>21364495</v>
      </c>
      <c r="AK284" s="68">
        <f t="shared" si="10"/>
        <v>8919166</v>
      </c>
      <c r="AL284" s="68">
        <f t="shared" si="11"/>
        <v>0</v>
      </c>
      <c r="AM284" s="68">
        <f t="shared" si="12"/>
        <v>4844045</v>
      </c>
      <c r="AN284" s="68">
        <f t="shared" si="13"/>
        <v>7601282</v>
      </c>
      <c r="AO284" s="67">
        <f t="shared" si="14"/>
        <v>5553669</v>
      </c>
      <c r="AP284" s="51"/>
      <c r="AQ284" s="51" t="str">
        <f t="shared" si="15"/>
        <v/>
      </c>
      <c r="AR284" s="68" t="str">
        <f t="shared" si="16"/>
        <v/>
      </c>
      <c r="AS284" s="68" t="str">
        <f t="shared" si="17"/>
        <v/>
      </c>
      <c r="AT284" s="68" t="str">
        <f t="shared" si="18"/>
        <v/>
      </c>
      <c r="AU284" s="68" t="str">
        <f t="shared" si="19"/>
        <v/>
      </c>
      <c r="AV284" s="68" t="str">
        <f t="shared" si="20"/>
        <v/>
      </c>
      <c r="AW284" s="67" t="str">
        <f t="shared" si="21"/>
        <v/>
      </c>
      <c r="AX284" s="51"/>
      <c r="AY284" s="51" t="str">
        <f t="shared" si="22"/>
        <v/>
      </c>
      <c r="AZ284" s="68" t="str">
        <f t="shared" si="23"/>
        <v/>
      </c>
      <c r="BA284" s="68" t="str">
        <f t="shared" si="24"/>
        <v/>
      </c>
      <c r="BB284" s="68" t="str">
        <f t="shared" si="25"/>
        <v/>
      </c>
      <c r="BC284" s="68" t="str">
        <f t="shared" si="26"/>
        <v/>
      </c>
      <c r="BD284" s="68" t="str">
        <f t="shared" si="27"/>
        <v/>
      </c>
      <c r="BE284" s="68" t="str">
        <f t="shared" si="28"/>
        <v/>
      </c>
      <c r="BF284" s="51"/>
      <c r="BG284" s="69" t="str">
        <f t="shared" si="29"/>
        <v/>
      </c>
      <c r="BH284" s="67" t="str">
        <f t="shared" si="30"/>
        <v/>
      </c>
      <c r="BI284" s="67" t="str">
        <f t="shared" si="31"/>
        <v/>
      </c>
      <c r="BJ284" s="67" t="str">
        <f t="shared" si="32"/>
        <v/>
      </c>
      <c r="BK284" s="67" t="str">
        <f t="shared" si="33"/>
        <v/>
      </c>
      <c r="BL284" s="67" t="str">
        <f t="shared" si="34"/>
        <v/>
      </c>
      <c r="BM284" s="65" t="str">
        <f t="shared" si="35"/>
        <v/>
      </c>
      <c r="BN284" s="51"/>
      <c r="BO284" s="51" t="str">
        <f t="shared" si="1852"/>
        <v/>
      </c>
      <c r="BP284" s="71">
        <f t="shared" si="1853"/>
        <v>3462480</v>
      </c>
      <c r="BQ284" s="51" t="str">
        <f t="shared" si="1854"/>
        <v/>
      </c>
      <c r="BR284" s="51" t="str">
        <f t="shared" si="1855"/>
        <v/>
      </c>
      <c r="BS284" s="69" t="str">
        <f t="shared" si="40"/>
        <v/>
      </c>
      <c r="BT284" s="51"/>
      <c r="BU284" s="68" t="str">
        <f t="shared" si="1856"/>
        <v/>
      </c>
      <c r="BV284" s="65">
        <f t="shared" si="1857"/>
        <v>21364495</v>
      </c>
      <c r="BW284" s="68" t="str">
        <f t="shared" si="1858"/>
        <v/>
      </c>
      <c r="BX284" s="68" t="str">
        <f t="shared" si="1859"/>
        <v/>
      </c>
      <c r="BY284" s="67" t="str">
        <f t="shared" si="44"/>
        <v/>
      </c>
      <c r="BZ284" s="68"/>
      <c r="CA284" s="65" t="str">
        <f t="shared" si="45"/>
        <v/>
      </c>
      <c r="CB284" s="67">
        <f t="shared" si="46"/>
        <v>5553669</v>
      </c>
      <c r="CC284" s="67" t="str">
        <f t="shared" si="47"/>
        <v/>
      </c>
      <c r="CD284" s="67" t="str">
        <f t="shared" si="48"/>
        <v/>
      </c>
      <c r="CE284" s="67" t="str">
        <f t="shared" si="49"/>
        <v/>
      </c>
      <c r="CF284" s="68"/>
      <c r="CG284" s="68" t="str">
        <f t="shared" si="1860"/>
        <v/>
      </c>
      <c r="CH284" s="65">
        <f t="shared" si="1861"/>
        <v>21364493</v>
      </c>
      <c r="CI284" s="68" t="str">
        <f t="shared" si="1862"/>
        <v/>
      </c>
      <c r="CJ284" s="68" t="str">
        <f t="shared" si="1863"/>
        <v/>
      </c>
      <c r="CK284" s="67" t="str">
        <f t="shared" si="54"/>
        <v/>
      </c>
      <c r="CL284" s="68"/>
      <c r="CM284" s="68" t="str">
        <f t="shared" si="1864"/>
        <v/>
      </c>
      <c r="CN284" s="65">
        <f t="shared" si="1865"/>
        <v>8919166</v>
      </c>
      <c r="CO284" s="68" t="str">
        <f t="shared" si="1866"/>
        <v/>
      </c>
      <c r="CP284" s="68" t="str">
        <f t="shared" si="1867"/>
        <v/>
      </c>
      <c r="CQ284" s="67" t="str">
        <f t="shared" si="59"/>
        <v/>
      </c>
      <c r="CR284" s="68"/>
      <c r="CS284" s="68" t="str">
        <f t="shared" si="1868"/>
        <v/>
      </c>
      <c r="CT284" s="65">
        <f t="shared" si="1869"/>
        <v>0</v>
      </c>
      <c r="CU284" s="68" t="str">
        <f t="shared" si="1870"/>
        <v/>
      </c>
      <c r="CV284" s="68" t="str">
        <f t="shared" si="1871"/>
        <v/>
      </c>
      <c r="CW284" s="67" t="str">
        <f t="shared" si="64"/>
        <v/>
      </c>
      <c r="CX284" s="68"/>
      <c r="CY284" s="68" t="str">
        <f t="shared" si="1872"/>
        <v/>
      </c>
      <c r="CZ284" s="65">
        <f t="shared" si="1873"/>
        <v>4844045</v>
      </c>
      <c r="DA284" s="68" t="str">
        <f t="shared" si="1874"/>
        <v/>
      </c>
      <c r="DB284" s="68" t="str">
        <f t="shared" si="1875"/>
        <v/>
      </c>
      <c r="DC284" s="67" t="str">
        <f t="shared" si="69"/>
        <v/>
      </c>
      <c r="DD284" s="68"/>
      <c r="DE284" s="68" t="str">
        <f t="shared" si="1876"/>
        <v/>
      </c>
      <c r="DF284" s="65">
        <f t="shared" si="1877"/>
        <v>7082154</v>
      </c>
      <c r="DG284" s="51" t="str">
        <f t="shared" si="1878"/>
        <v/>
      </c>
      <c r="DH284" s="51" t="str">
        <f t="shared" si="1879"/>
        <v/>
      </c>
      <c r="DI284" s="69" t="str">
        <f t="shared" si="74"/>
        <v/>
      </c>
      <c r="DJ284" s="51"/>
      <c r="DK284" s="51" t="str">
        <f t="shared" si="1880"/>
        <v/>
      </c>
      <c r="DL284" s="65">
        <f t="shared" si="1881"/>
        <v>519128</v>
      </c>
      <c r="DM284" s="51" t="str">
        <f t="shared" si="1882"/>
        <v/>
      </c>
      <c r="DN284" s="51" t="str">
        <f t="shared" si="1883"/>
        <v/>
      </c>
      <c r="DO284" s="69" t="str">
        <f t="shared" si="79"/>
        <v/>
      </c>
      <c r="DP284" s="51"/>
      <c r="DQ284" s="51"/>
      <c r="DR284" s="51"/>
      <c r="DS284" s="51"/>
      <c r="DT284" s="51"/>
      <c r="DU284" s="181"/>
    </row>
    <row r="285" spans="1:125" ht="15" x14ac:dyDescent="0.25">
      <c r="A285" s="50">
        <v>2016</v>
      </c>
      <c r="B285" s="51" t="s">
        <v>1027</v>
      </c>
      <c r="C285" s="50" t="s">
        <v>1028</v>
      </c>
      <c r="D285" s="53" t="s">
        <v>193</v>
      </c>
      <c r="E285" s="50" t="s">
        <v>103</v>
      </c>
      <c r="F285" s="54">
        <v>3075538</v>
      </c>
      <c r="G285" s="54">
        <v>60804631</v>
      </c>
      <c r="H285" s="54">
        <v>3457654</v>
      </c>
      <c r="I285" s="55">
        <v>20756917</v>
      </c>
      <c r="J285" s="50"/>
      <c r="K285" s="50" t="s">
        <v>2032</v>
      </c>
      <c r="L285" s="58" t="s">
        <v>2032</v>
      </c>
      <c r="M285" s="58" t="s">
        <v>2032</v>
      </c>
      <c r="N285" s="58" t="s">
        <v>2032</v>
      </c>
      <c r="O285" s="58" t="s">
        <v>2032</v>
      </c>
      <c r="P285" s="59"/>
      <c r="Q285" s="60">
        <v>9103881</v>
      </c>
      <c r="R285" s="60">
        <v>0</v>
      </c>
      <c r="S285" s="60">
        <v>5317984</v>
      </c>
      <c r="T285" s="60">
        <v>6540098</v>
      </c>
      <c r="U285" s="60">
        <v>448856</v>
      </c>
      <c r="V285" s="79"/>
      <c r="W285" s="90">
        <f t="shared" si="857"/>
        <v>21410819</v>
      </c>
      <c r="X285" s="101">
        <v>5000765</v>
      </c>
      <c r="Y285" s="50"/>
      <c r="Z285" s="50"/>
      <c r="AA285" s="51" t="str">
        <f t="shared" si="1846"/>
        <v/>
      </c>
      <c r="AB285" s="68" t="str">
        <f t="shared" si="1847"/>
        <v/>
      </c>
      <c r="AC285" s="68" t="str">
        <f t="shared" si="1848"/>
        <v/>
      </c>
      <c r="AD285" s="68" t="str">
        <f t="shared" si="1849"/>
        <v/>
      </c>
      <c r="AE285" s="68" t="str">
        <f t="shared" si="1850"/>
        <v/>
      </c>
      <c r="AF285" s="68" t="str">
        <f t="shared" si="1851"/>
        <v/>
      </c>
      <c r="AG285" s="67" t="str">
        <f t="shared" si="7"/>
        <v/>
      </c>
      <c r="AH285" s="51"/>
      <c r="AI285" s="51" t="str">
        <f t="shared" si="8"/>
        <v/>
      </c>
      <c r="AJ285" s="68" t="str">
        <f t="shared" si="9"/>
        <v/>
      </c>
      <c r="AK285" s="68" t="str">
        <f t="shared" si="10"/>
        <v/>
      </c>
      <c r="AL285" s="68" t="str">
        <f t="shared" si="11"/>
        <v/>
      </c>
      <c r="AM285" s="68" t="str">
        <f t="shared" si="12"/>
        <v/>
      </c>
      <c r="AN285" s="68" t="str">
        <f t="shared" si="13"/>
        <v/>
      </c>
      <c r="AO285" s="67" t="str">
        <f t="shared" si="14"/>
        <v/>
      </c>
      <c r="AP285" s="51"/>
      <c r="AQ285" s="80">
        <f t="shared" si="15"/>
        <v>3075538</v>
      </c>
      <c r="AR285" s="68">
        <f t="shared" si="16"/>
        <v>20756917</v>
      </c>
      <c r="AS285" s="68">
        <f t="shared" si="17"/>
        <v>9103881</v>
      </c>
      <c r="AT285" s="68">
        <f t="shared" si="18"/>
        <v>0</v>
      </c>
      <c r="AU285" s="68">
        <f t="shared" si="19"/>
        <v>5317984</v>
      </c>
      <c r="AV285" s="68">
        <f t="shared" si="20"/>
        <v>6988954</v>
      </c>
      <c r="AW285" s="67">
        <f t="shared" si="21"/>
        <v>5000765</v>
      </c>
      <c r="AX285" s="51"/>
      <c r="AY285" s="51" t="str">
        <f t="shared" si="22"/>
        <v/>
      </c>
      <c r="AZ285" s="68" t="str">
        <f t="shared" si="23"/>
        <v/>
      </c>
      <c r="BA285" s="68" t="str">
        <f t="shared" si="24"/>
        <v/>
      </c>
      <c r="BB285" s="68" t="str">
        <f t="shared" si="25"/>
        <v/>
      </c>
      <c r="BC285" s="68" t="str">
        <f t="shared" si="26"/>
        <v/>
      </c>
      <c r="BD285" s="68" t="str">
        <f t="shared" si="27"/>
        <v/>
      </c>
      <c r="BE285" s="68" t="str">
        <f t="shared" si="28"/>
        <v/>
      </c>
      <c r="BF285" s="51"/>
      <c r="BG285" s="69" t="str">
        <f t="shared" si="29"/>
        <v/>
      </c>
      <c r="BH285" s="67" t="str">
        <f t="shared" si="30"/>
        <v/>
      </c>
      <c r="BI285" s="67" t="str">
        <f t="shared" si="31"/>
        <v/>
      </c>
      <c r="BJ285" s="67" t="str">
        <f t="shared" si="32"/>
        <v/>
      </c>
      <c r="BK285" s="67" t="str">
        <f t="shared" si="33"/>
        <v/>
      </c>
      <c r="BL285" s="67" t="str">
        <f t="shared" si="34"/>
        <v/>
      </c>
      <c r="BM285" s="65" t="str">
        <f t="shared" si="35"/>
        <v/>
      </c>
      <c r="BN285" s="51"/>
      <c r="BO285" s="51" t="str">
        <f t="shared" si="1852"/>
        <v/>
      </c>
      <c r="BP285" s="51" t="str">
        <f t="shared" si="1853"/>
        <v/>
      </c>
      <c r="BQ285" s="71">
        <f t="shared" si="1854"/>
        <v>3075538</v>
      </c>
      <c r="BR285" s="51" t="str">
        <f t="shared" si="1855"/>
        <v/>
      </c>
      <c r="BS285" s="69" t="str">
        <f t="shared" si="40"/>
        <v/>
      </c>
      <c r="BT285" s="51"/>
      <c r="BU285" s="68" t="str">
        <f t="shared" si="1856"/>
        <v/>
      </c>
      <c r="BV285" s="68" t="str">
        <f t="shared" si="1857"/>
        <v/>
      </c>
      <c r="BW285" s="65">
        <f t="shared" si="1858"/>
        <v>20756917</v>
      </c>
      <c r="BX285" s="68" t="str">
        <f t="shared" si="1859"/>
        <v/>
      </c>
      <c r="BY285" s="67" t="str">
        <f t="shared" si="44"/>
        <v/>
      </c>
      <c r="BZ285" s="68"/>
      <c r="CA285" s="65" t="str">
        <f t="shared" si="45"/>
        <v/>
      </c>
      <c r="CB285" s="67" t="str">
        <f t="shared" si="46"/>
        <v/>
      </c>
      <c r="CC285" s="67">
        <f t="shared" si="47"/>
        <v>5000765</v>
      </c>
      <c r="CD285" s="67" t="str">
        <f t="shared" si="48"/>
        <v/>
      </c>
      <c r="CE285" s="67" t="str">
        <f t="shared" si="49"/>
        <v/>
      </c>
      <c r="CF285" s="68"/>
      <c r="CG285" s="68" t="str">
        <f t="shared" si="1860"/>
        <v/>
      </c>
      <c r="CH285" s="68" t="str">
        <f t="shared" si="1861"/>
        <v/>
      </c>
      <c r="CI285" s="65">
        <f t="shared" si="1862"/>
        <v>21410819</v>
      </c>
      <c r="CJ285" s="68" t="str">
        <f t="shared" si="1863"/>
        <v/>
      </c>
      <c r="CK285" s="67" t="str">
        <f t="shared" si="54"/>
        <v/>
      </c>
      <c r="CL285" s="68"/>
      <c r="CM285" s="68" t="str">
        <f t="shared" si="1864"/>
        <v/>
      </c>
      <c r="CN285" s="68" t="str">
        <f t="shared" si="1865"/>
        <v/>
      </c>
      <c r="CO285" s="65">
        <f t="shared" si="1866"/>
        <v>9103881</v>
      </c>
      <c r="CP285" s="68" t="str">
        <f t="shared" si="1867"/>
        <v/>
      </c>
      <c r="CQ285" s="67" t="str">
        <f t="shared" si="59"/>
        <v/>
      </c>
      <c r="CR285" s="68"/>
      <c r="CS285" s="68" t="str">
        <f t="shared" si="1868"/>
        <v/>
      </c>
      <c r="CT285" s="68" t="str">
        <f t="shared" si="1869"/>
        <v/>
      </c>
      <c r="CU285" s="65">
        <f t="shared" si="1870"/>
        <v>0</v>
      </c>
      <c r="CV285" s="68" t="str">
        <f t="shared" si="1871"/>
        <v/>
      </c>
      <c r="CW285" s="67" t="str">
        <f t="shared" si="64"/>
        <v/>
      </c>
      <c r="CX285" s="68"/>
      <c r="CY285" s="68" t="str">
        <f t="shared" si="1872"/>
        <v/>
      </c>
      <c r="CZ285" s="68" t="str">
        <f t="shared" si="1873"/>
        <v/>
      </c>
      <c r="DA285" s="65">
        <f t="shared" si="1874"/>
        <v>5317984</v>
      </c>
      <c r="DB285" s="68" t="str">
        <f t="shared" si="1875"/>
        <v/>
      </c>
      <c r="DC285" s="67" t="str">
        <f t="shared" si="69"/>
        <v/>
      </c>
      <c r="DD285" s="68"/>
      <c r="DE285" s="68" t="str">
        <f t="shared" si="1876"/>
        <v/>
      </c>
      <c r="DF285" s="51" t="str">
        <f t="shared" si="1877"/>
        <v/>
      </c>
      <c r="DG285" s="65">
        <f t="shared" si="1878"/>
        <v>6540098</v>
      </c>
      <c r="DH285" s="51" t="str">
        <f t="shared" si="1879"/>
        <v/>
      </c>
      <c r="DI285" s="69" t="str">
        <f t="shared" si="74"/>
        <v/>
      </c>
      <c r="DJ285" s="51"/>
      <c r="DK285" s="51" t="str">
        <f t="shared" si="1880"/>
        <v/>
      </c>
      <c r="DL285" s="51" t="str">
        <f t="shared" si="1881"/>
        <v/>
      </c>
      <c r="DM285" s="65">
        <f t="shared" si="1882"/>
        <v>448856</v>
      </c>
      <c r="DN285" s="51" t="str">
        <f t="shared" si="1883"/>
        <v/>
      </c>
      <c r="DO285" s="69" t="str">
        <f t="shared" si="79"/>
        <v/>
      </c>
      <c r="DP285" s="51"/>
      <c r="DQ285" s="51"/>
      <c r="DR285" s="51"/>
      <c r="DS285" s="51"/>
      <c r="DT285" s="51"/>
      <c r="DU285" s="181"/>
    </row>
    <row r="286" spans="1:125" ht="15" x14ac:dyDescent="0.25">
      <c r="A286" s="50">
        <v>2017</v>
      </c>
      <c r="B286" s="51" t="s">
        <v>1027</v>
      </c>
      <c r="C286" s="50" t="s">
        <v>1028</v>
      </c>
      <c r="D286" s="53" t="s">
        <v>193</v>
      </c>
      <c r="E286" s="50" t="s">
        <v>103</v>
      </c>
      <c r="F286" s="54">
        <v>2576521</v>
      </c>
      <c r="G286" s="54">
        <v>28315898</v>
      </c>
      <c r="H286" s="54">
        <v>3416584</v>
      </c>
      <c r="I286" s="55">
        <v>22030754</v>
      </c>
      <c r="J286" s="50"/>
      <c r="K286" s="50" t="s">
        <v>2032</v>
      </c>
      <c r="L286" s="58" t="s">
        <v>2032</v>
      </c>
      <c r="M286" s="58" t="s">
        <v>2032</v>
      </c>
      <c r="N286" s="58" t="s">
        <v>2032</v>
      </c>
      <c r="O286" s="58" t="s">
        <v>2032</v>
      </c>
      <c r="P286" s="59"/>
      <c r="Q286" s="60">
        <v>9724800</v>
      </c>
      <c r="R286" s="60">
        <v>109662</v>
      </c>
      <c r="S286" s="60">
        <v>5041398</v>
      </c>
      <c r="T286" s="60">
        <v>7365170</v>
      </c>
      <c r="U286" s="60">
        <v>370145</v>
      </c>
      <c r="V286" s="79"/>
      <c r="W286" s="90">
        <f t="shared" si="857"/>
        <v>22611175</v>
      </c>
      <c r="X286" s="101">
        <v>9948704</v>
      </c>
      <c r="Y286" s="50"/>
      <c r="Z286" s="50"/>
      <c r="AA286" s="51" t="str">
        <f t="shared" si="1846"/>
        <v/>
      </c>
      <c r="AB286" s="68" t="str">
        <f t="shared" si="1847"/>
        <v/>
      </c>
      <c r="AC286" s="68" t="str">
        <f t="shared" si="1848"/>
        <v/>
      </c>
      <c r="AD286" s="68" t="str">
        <f t="shared" si="1849"/>
        <v/>
      </c>
      <c r="AE286" s="68" t="str">
        <f t="shared" si="1850"/>
        <v/>
      </c>
      <c r="AF286" s="68" t="str">
        <f t="shared" si="1851"/>
        <v/>
      </c>
      <c r="AG286" s="67" t="str">
        <f t="shared" si="7"/>
        <v/>
      </c>
      <c r="AH286" s="51"/>
      <c r="AI286" s="51" t="str">
        <f t="shared" si="8"/>
        <v/>
      </c>
      <c r="AJ286" s="68" t="str">
        <f t="shared" si="9"/>
        <v/>
      </c>
      <c r="AK286" s="68" t="str">
        <f t="shared" si="10"/>
        <v/>
      </c>
      <c r="AL286" s="68" t="str">
        <f t="shared" si="11"/>
        <v/>
      </c>
      <c r="AM286" s="68" t="str">
        <f t="shared" si="12"/>
        <v/>
      </c>
      <c r="AN286" s="68" t="str">
        <f t="shared" si="13"/>
        <v/>
      </c>
      <c r="AO286" s="67" t="str">
        <f t="shared" si="14"/>
        <v/>
      </c>
      <c r="AP286" s="51"/>
      <c r="AQ286" s="51" t="str">
        <f t="shared" si="15"/>
        <v/>
      </c>
      <c r="AR286" s="68" t="str">
        <f t="shared" si="16"/>
        <v/>
      </c>
      <c r="AS286" s="68" t="str">
        <f t="shared" si="17"/>
        <v/>
      </c>
      <c r="AT286" s="68" t="str">
        <f t="shared" si="18"/>
        <v/>
      </c>
      <c r="AU286" s="68" t="str">
        <f t="shared" si="19"/>
        <v/>
      </c>
      <c r="AV286" s="68" t="str">
        <f t="shared" si="20"/>
        <v/>
      </c>
      <c r="AW286" s="67" t="str">
        <f t="shared" si="21"/>
        <v/>
      </c>
      <c r="AX286" s="51"/>
      <c r="AY286" s="80">
        <f t="shared" si="22"/>
        <v>2576521</v>
      </c>
      <c r="AZ286" s="68">
        <f t="shared" si="23"/>
        <v>22030754</v>
      </c>
      <c r="BA286" s="68">
        <f t="shared" si="24"/>
        <v>9724800</v>
      </c>
      <c r="BB286" s="68">
        <f t="shared" si="25"/>
        <v>109662</v>
      </c>
      <c r="BC286" s="68">
        <f t="shared" si="26"/>
        <v>5041398</v>
      </c>
      <c r="BD286" s="68">
        <f t="shared" si="27"/>
        <v>7735315</v>
      </c>
      <c r="BE286" s="68">
        <f t="shared" si="28"/>
        <v>9948704</v>
      </c>
      <c r="BF286" s="51"/>
      <c r="BG286" s="69" t="str">
        <f t="shared" si="29"/>
        <v/>
      </c>
      <c r="BH286" s="67" t="str">
        <f t="shared" si="30"/>
        <v/>
      </c>
      <c r="BI286" s="67" t="str">
        <f t="shared" si="31"/>
        <v/>
      </c>
      <c r="BJ286" s="67" t="str">
        <f t="shared" si="32"/>
        <v/>
      </c>
      <c r="BK286" s="67" t="str">
        <f t="shared" si="33"/>
        <v/>
      </c>
      <c r="BL286" s="67" t="str">
        <f t="shared" si="34"/>
        <v/>
      </c>
      <c r="BM286" s="65" t="str">
        <f t="shared" si="35"/>
        <v/>
      </c>
      <c r="BN286" s="51"/>
      <c r="BO286" s="51" t="str">
        <f t="shared" si="1852"/>
        <v/>
      </c>
      <c r="BP286" s="51" t="str">
        <f t="shared" si="1853"/>
        <v/>
      </c>
      <c r="BQ286" s="51" t="str">
        <f t="shared" si="1854"/>
        <v/>
      </c>
      <c r="BR286" s="71">
        <f t="shared" si="1855"/>
        <v>2576521</v>
      </c>
      <c r="BS286" s="69" t="str">
        <f t="shared" si="40"/>
        <v/>
      </c>
      <c r="BT286" s="51"/>
      <c r="BU286" s="68" t="str">
        <f t="shared" si="1856"/>
        <v/>
      </c>
      <c r="BV286" s="68" t="str">
        <f t="shared" si="1857"/>
        <v/>
      </c>
      <c r="BW286" s="68" t="str">
        <f t="shared" si="1858"/>
        <v/>
      </c>
      <c r="BX286" s="65">
        <f t="shared" si="1859"/>
        <v>22030754</v>
      </c>
      <c r="BY286" s="67" t="str">
        <f t="shared" si="44"/>
        <v/>
      </c>
      <c r="BZ286" s="68"/>
      <c r="CA286" s="65" t="str">
        <f t="shared" si="45"/>
        <v/>
      </c>
      <c r="CB286" s="67" t="str">
        <f t="shared" si="46"/>
        <v/>
      </c>
      <c r="CC286" s="67" t="str">
        <f t="shared" si="47"/>
        <v/>
      </c>
      <c r="CD286" s="67">
        <f t="shared" si="48"/>
        <v>9948704</v>
      </c>
      <c r="CE286" s="67" t="str">
        <f t="shared" si="49"/>
        <v/>
      </c>
      <c r="CF286" s="68"/>
      <c r="CG286" s="68" t="str">
        <f t="shared" si="1860"/>
        <v/>
      </c>
      <c r="CH286" s="68" t="str">
        <f t="shared" si="1861"/>
        <v/>
      </c>
      <c r="CI286" s="68" t="str">
        <f t="shared" si="1862"/>
        <v/>
      </c>
      <c r="CJ286" s="65">
        <f t="shared" si="1863"/>
        <v>22611175</v>
      </c>
      <c r="CK286" s="67" t="str">
        <f t="shared" si="54"/>
        <v/>
      </c>
      <c r="CL286" s="68"/>
      <c r="CM286" s="68" t="str">
        <f t="shared" si="1864"/>
        <v/>
      </c>
      <c r="CN286" s="68" t="str">
        <f t="shared" si="1865"/>
        <v/>
      </c>
      <c r="CO286" s="68" t="str">
        <f t="shared" si="1866"/>
        <v/>
      </c>
      <c r="CP286" s="65">
        <f t="shared" si="1867"/>
        <v>9724800</v>
      </c>
      <c r="CQ286" s="67" t="str">
        <f t="shared" si="59"/>
        <v/>
      </c>
      <c r="CR286" s="68"/>
      <c r="CS286" s="68" t="str">
        <f t="shared" si="1868"/>
        <v/>
      </c>
      <c r="CT286" s="68" t="str">
        <f t="shared" si="1869"/>
        <v/>
      </c>
      <c r="CU286" s="68" t="str">
        <f t="shared" si="1870"/>
        <v/>
      </c>
      <c r="CV286" s="65">
        <f t="shared" si="1871"/>
        <v>109662</v>
      </c>
      <c r="CW286" s="67" t="str">
        <f t="shared" si="64"/>
        <v/>
      </c>
      <c r="CX286" s="68"/>
      <c r="CY286" s="68" t="str">
        <f t="shared" si="1872"/>
        <v/>
      </c>
      <c r="CZ286" s="68" t="str">
        <f t="shared" si="1873"/>
        <v/>
      </c>
      <c r="DA286" s="68" t="str">
        <f t="shared" si="1874"/>
        <v/>
      </c>
      <c r="DB286" s="65">
        <f t="shared" si="1875"/>
        <v>5041398</v>
      </c>
      <c r="DC286" s="67" t="str">
        <f t="shared" si="69"/>
        <v/>
      </c>
      <c r="DD286" s="68"/>
      <c r="DE286" s="68" t="str">
        <f t="shared" si="1876"/>
        <v/>
      </c>
      <c r="DF286" s="51" t="str">
        <f t="shared" si="1877"/>
        <v/>
      </c>
      <c r="DG286" s="51" t="str">
        <f t="shared" si="1878"/>
        <v/>
      </c>
      <c r="DH286" s="65">
        <f t="shared" si="1879"/>
        <v>7365170</v>
      </c>
      <c r="DI286" s="69" t="str">
        <f t="shared" si="74"/>
        <v/>
      </c>
      <c r="DJ286" s="51"/>
      <c r="DK286" s="51" t="str">
        <f t="shared" si="1880"/>
        <v/>
      </c>
      <c r="DL286" s="51" t="str">
        <f t="shared" si="1881"/>
        <v/>
      </c>
      <c r="DM286" s="51" t="str">
        <f t="shared" si="1882"/>
        <v/>
      </c>
      <c r="DN286" s="65">
        <f t="shared" si="1883"/>
        <v>370145</v>
      </c>
      <c r="DO286" s="69" t="str">
        <f t="shared" si="79"/>
        <v/>
      </c>
      <c r="DP286" s="51"/>
      <c r="DQ286" s="51"/>
      <c r="DR286" s="51"/>
      <c r="DS286" s="51"/>
      <c r="DT286" s="51"/>
      <c r="DU286" s="181"/>
    </row>
    <row r="287" spans="1:125" ht="15" x14ac:dyDescent="0.25">
      <c r="A287" s="56">
        <v>2018</v>
      </c>
      <c r="B287" s="51" t="s">
        <v>1027</v>
      </c>
      <c r="C287" s="50" t="s">
        <v>1028</v>
      </c>
      <c r="D287" s="53" t="s">
        <v>193</v>
      </c>
      <c r="E287" s="50" t="s">
        <v>103</v>
      </c>
      <c r="F287" s="89">
        <v>2489027</v>
      </c>
      <c r="G287" s="89">
        <v>29394057</v>
      </c>
      <c r="H287" s="89">
        <v>3610673</v>
      </c>
      <c r="I287" s="90">
        <v>21386987</v>
      </c>
      <c r="J287" s="50"/>
      <c r="K287" s="50" t="s">
        <v>2032</v>
      </c>
      <c r="L287" s="58"/>
      <c r="M287" s="58"/>
      <c r="N287" s="58"/>
      <c r="O287" s="58"/>
      <c r="P287" s="91"/>
      <c r="Q287" s="92">
        <v>9868436</v>
      </c>
      <c r="R287" s="92">
        <v>0</v>
      </c>
      <c r="S287" s="92">
        <v>5297953</v>
      </c>
      <c r="T287" s="92">
        <v>6884865</v>
      </c>
      <c r="U287" s="92"/>
      <c r="V287" s="94"/>
      <c r="W287" s="90">
        <f t="shared" si="857"/>
        <v>22051254</v>
      </c>
      <c r="X287" s="90">
        <v>11654235</v>
      </c>
      <c r="Y287" s="50"/>
      <c r="Z287" s="50"/>
      <c r="AA287" s="102"/>
      <c r="AB287" s="64"/>
      <c r="AC287" s="64"/>
      <c r="AD287" s="64"/>
      <c r="AE287" s="65"/>
      <c r="AF287" s="65"/>
      <c r="AG287" s="67" t="str">
        <f t="shared" si="7"/>
        <v/>
      </c>
      <c r="AH287" s="51"/>
      <c r="AI287" s="51" t="str">
        <f t="shared" si="8"/>
        <v/>
      </c>
      <c r="AJ287" s="68" t="str">
        <f t="shared" si="9"/>
        <v/>
      </c>
      <c r="AK287" s="68" t="str">
        <f t="shared" si="10"/>
        <v/>
      </c>
      <c r="AL287" s="68" t="str">
        <f t="shared" si="11"/>
        <v/>
      </c>
      <c r="AM287" s="68" t="str">
        <f t="shared" si="12"/>
        <v/>
      </c>
      <c r="AN287" s="68" t="str">
        <f t="shared" si="13"/>
        <v/>
      </c>
      <c r="AO287" s="67" t="str">
        <f t="shared" si="14"/>
        <v/>
      </c>
      <c r="AP287" s="51"/>
      <c r="AQ287" s="51" t="str">
        <f t="shared" si="15"/>
        <v/>
      </c>
      <c r="AR287" s="68" t="str">
        <f t="shared" si="16"/>
        <v/>
      </c>
      <c r="AS287" s="68" t="str">
        <f t="shared" si="17"/>
        <v/>
      </c>
      <c r="AT287" s="68" t="str">
        <f t="shared" si="18"/>
        <v/>
      </c>
      <c r="AU287" s="68" t="str">
        <f t="shared" si="19"/>
        <v/>
      </c>
      <c r="AV287" s="68" t="str">
        <f t="shared" si="20"/>
        <v/>
      </c>
      <c r="AW287" s="67" t="str">
        <f t="shared" si="21"/>
        <v/>
      </c>
      <c r="AX287" s="51"/>
      <c r="AY287" s="51" t="str">
        <f t="shared" si="22"/>
        <v/>
      </c>
      <c r="AZ287" s="68" t="str">
        <f t="shared" si="23"/>
        <v/>
      </c>
      <c r="BA287" s="68" t="str">
        <f t="shared" si="24"/>
        <v/>
      </c>
      <c r="BB287" s="68" t="str">
        <f t="shared" si="25"/>
        <v/>
      </c>
      <c r="BC287" s="68" t="str">
        <f t="shared" si="26"/>
        <v/>
      </c>
      <c r="BD287" s="68" t="str">
        <f t="shared" si="27"/>
        <v/>
      </c>
      <c r="BE287" s="68" t="str">
        <f t="shared" si="28"/>
        <v/>
      </c>
      <c r="BF287" s="51"/>
      <c r="BG287" s="96">
        <f t="shared" si="29"/>
        <v>2489027</v>
      </c>
      <c r="BH287" s="67">
        <f t="shared" si="30"/>
        <v>21386987</v>
      </c>
      <c r="BI287" s="67">
        <f t="shared" si="31"/>
        <v>9868436</v>
      </c>
      <c r="BJ287" s="67">
        <f t="shared" si="32"/>
        <v>0</v>
      </c>
      <c r="BK287" s="67">
        <f t="shared" si="33"/>
        <v>5297953</v>
      </c>
      <c r="BL287" s="67">
        <f t="shared" si="34"/>
        <v>6884865</v>
      </c>
      <c r="BM287" s="65">
        <f t="shared" si="35"/>
        <v>11654235</v>
      </c>
      <c r="BN287" s="70"/>
      <c r="BO287" s="70"/>
      <c r="BP287" s="51"/>
      <c r="BQ287" s="51"/>
      <c r="BR287" s="51"/>
      <c r="BS287" s="96">
        <f t="shared" si="40"/>
        <v>2489027</v>
      </c>
      <c r="BT287" s="70"/>
      <c r="BU287" s="65"/>
      <c r="BV287" s="68"/>
      <c r="BW287" s="68"/>
      <c r="BX287" s="68"/>
      <c r="BY287" s="67">
        <f t="shared" si="44"/>
        <v>21386987</v>
      </c>
      <c r="BZ287" s="65"/>
      <c r="CA287" s="65" t="str">
        <f t="shared" si="45"/>
        <v/>
      </c>
      <c r="CB287" s="67" t="str">
        <f t="shared" si="46"/>
        <v/>
      </c>
      <c r="CC287" s="67" t="str">
        <f t="shared" si="47"/>
        <v/>
      </c>
      <c r="CD287" s="67" t="str">
        <f t="shared" si="48"/>
        <v/>
      </c>
      <c r="CE287" s="67">
        <f t="shared" si="49"/>
        <v>11654235</v>
      </c>
      <c r="CF287" s="65"/>
      <c r="CG287" s="65"/>
      <c r="CH287" s="68"/>
      <c r="CI287" s="68"/>
      <c r="CJ287" s="68"/>
      <c r="CK287" s="67">
        <f t="shared" si="54"/>
        <v>22051254</v>
      </c>
      <c r="CL287" s="65"/>
      <c r="CM287" s="65"/>
      <c r="CN287" s="68"/>
      <c r="CO287" s="68"/>
      <c r="CP287" s="68"/>
      <c r="CQ287" s="67">
        <f t="shared" si="59"/>
        <v>9868436</v>
      </c>
      <c r="CR287" s="65"/>
      <c r="CS287" s="65"/>
      <c r="CT287" s="68"/>
      <c r="CU287" s="68"/>
      <c r="CV287" s="68"/>
      <c r="CW287" s="67">
        <f t="shared" si="64"/>
        <v>0</v>
      </c>
      <c r="CX287" s="65"/>
      <c r="CY287" s="65"/>
      <c r="CZ287" s="68"/>
      <c r="DA287" s="68"/>
      <c r="DB287" s="68"/>
      <c r="DC287" s="67">
        <f t="shared" si="69"/>
        <v>5297953</v>
      </c>
      <c r="DD287" s="65"/>
      <c r="DE287" s="65"/>
      <c r="DF287" s="51"/>
      <c r="DG287" s="51"/>
      <c r="DH287" s="51"/>
      <c r="DI287" s="67">
        <f t="shared" si="74"/>
        <v>6884865</v>
      </c>
      <c r="DJ287" s="70"/>
      <c r="DK287" s="70"/>
      <c r="DL287" s="51"/>
      <c r="DM287" s="51"/>
      <c r="DN287" s="51"/>
      <c r="DO287" s="67">
        <f t="shared" si="79"/>
        <v>9868436</v>
      </c>
      <c r="DP287" s="51"/>
      <c r="DQ287" s="51"/>
      <c r="DR287" s="51"/>
      <c r="DS287" s="51"/>
      <c r="DT287" s="51"/>
      <c r="DU287" s="181"/>
    </row>
    <row r="288" spans="1:125" ht="15" x14ac:dyDescent="0.25">
      <c r="A288" s="50"/>
      <c r="B288" s="51"/>
      <c r="C288" s="50"/>
      <c r="D288" s="53"/>
      <c r="E288" s="50"/>
      <c r="F288" s="54"/>
      <c r="G288" s="54"/>
      <c r="H288" s="54"/>
      <c r="I288" s="55"/>
      <c r="J288" s="50"/>
      <c r="K288" s="50" t="s">
        <v>2032</v>
      </c>
      <c r="L288" s="58"/>
      <c r="M288" s="58"/>
      <c r="N288" s="58"/>
      <c r="O288" s="58"/>
      <c r="P288" s="59"/>
      <c r="Q288" s="60"/>
      <c r="R288" s="60"/>
      <c r="S288" s="60"/>
      <c r="T288" s="60"/>
      <c r="U288" s="60"/>
      <c r="V288" s="79"/>
      <c r="W288" s="90">
        <f t="shared" si="857"/>
        <v>0</v>
      </c>
      <c r="X288" s="101"/>
      <c r="Y288" s="50"/>
      <c r="Z288" s="50"/>
      <c r="AA288" s="102"/>
      <c r="AB288" s="64"/>
      <c r="AC288" s="64"/>
      <c r="AD288" s="64"/>
      <c r="AE288" s="65"/>
      <c r="AF288" s="65"/>
      <c r="AG288" s="67" t="str">
        <f t="shared" si="7"/>
        <v/>
      </c>
      <c r="AH288" s="51"/>
      <c r="AI288" s="51" t="str">
        <f t="shared" si="8"/>
        <v/>
      </c>
      <c r="AJ288" s="68" t="str">
        <f t="shared" si="9"/>
        <v/>
      </c>
      <c r="AK288" s="68" t="str">
        <f t="shared" si="10"/>
        <v/>
      </c>
      <c r="AL288" s="68" t="str">
        <f t="shared" si="11"/>
        <v/>
      </c>
      <c r="AM288" s="68" t="str">
        <f t="shared" si="12"/>
        <v/>
      </c>
      <c r="AN288" s="68" t="str">
        <f t="shared" si="13"/>
        <v/>
      </c>
      <c r="AO288" s="67" t="str">
        <f t="shared" si="14"/>
        <v/>
      </c>
      <c r="AP288" s="51"/>
      <c r="AQ288" s="51" t="str">
        <f t="shared" si="15"/>
        <v/>
      </c>
      <c r="AR288" s="68" t="str">
        <f t="shared" si="16"/>
        <v/>
      </c>
      <c r="AS288" s="68" t="str">
        <f t="shared" si="17"/>
        <v/>
      </c>
      <c r="AT288" s="68" t="str">
        <f t="shared" si="18"/>
        <v/>
      </c>
      <c r="AU288" s="68" t="str">
        <f t="shared" si="19"/>
        <v/>
      </c>
      <c r="AV288" s="68" t="str">
        <f t="shared" si="20"/>
        <v/>
      </c>
      <c r="AW288" s="67" t="str">
        <f t="shared" si="21"/>
        <v/>
      </c>
      <c r="AX288" s="51"/>
      <c r="AY288" s="51" t="str">
        <f t="shared" si="22"/>
        <v/>
      </c>
      <c r="AZ288" s="68" t="str">
        <f t="shared" si="23"/>
        <v/>
      </c>
      <c r="BA288" s="68" t="str">
        <f t="shared" si="24"/>
        <v/>
      </c>
      <c r="BB288" s="68" t="str">
        <f t="shared" si="25"/>
        <v/>
      </c>
      <c r="BC288" s="68" t="str">
        <f t="shared" si="26"/>
        <v/>
      </c>
      <c r="BD288" s="68" t="str">
        <f t="shared" si="27"/>
        <v/>
      </c>
      <c r="BE288" s="68" t="str">
        <f t="shared" si="28"/>
        <v/>
      </c>
      <c r="BF288" s="51"/>
      <c r="BG288" s="69" t="str">
        <f t="shared" si="29"/>
        <v/>
      </c>
      <c r="BH288" s="67" t="str">
        <f t="shared" si="30"/>
        <v/>
      </c>
      <c r="BI288" s="67" t="str">
        <f t="shared" si="31"/>
        <v/>
      </c>
      <c r="BJ288" s="67" t="str">
        <f t="shared" si="32"/>
        <v/>
      </c>
      <c r="BK288" s="67" t="str">
        <f t="shared" si="33"/>
        <v/>
      </c>
      <c r="BL288" s="67" t="str">
        <f t="shared" si="34"/>
        <v/>
      </c>
      <c r="BM288" s="65" t="str">
        <f t="shared" si="35"/>
        <v/>
      </c>
      <c r="BN288" s="70"/>
      <c r="BO288" s="70"/>
      <c r="BP288" s="51"/>
      <c r="BQ288" s="51"/>
      <c r="BR288" s="51"/>
      <c r="BS288" s="69" t="str">
        <f t="shared" si="40"/>
        <v/>
      </c>
      <c r="BT288" s="70"/>
      <c r="BU288" s="65"/>
      <c r="BV288" s="68"/>
      <c r="BW288" s="68"/>
      <c r="BX288" s="68"/>
      <c r="BY288" s="67" t="str">
        <f t="shared" si="44"/>
        <v/>
      </c>
      <c r="BZ288" s="65"/>
      <c r="CA288" s="65" t="str">
        <f t="shared" si="45"/>
        <v/>
      </c>
      <c r="CB288" s="67" t="str">
        <f t="shared" si="46"/>
        <v/>
      </c>
      <c r="CC288" s="67" t="str">
        <f t="shared" si="47"/>
        <v/>
      </c>
      <c r="CD288" s="67" t="str">
        <f t="shared" si="48"/>
        <v/>
      </c>
      <c r="CE288" s="67" t="str">
        <f t="shared" si="49"/>
        <v/>
      </c>
      <c r="CF288" s="65"/>
      <c r="CG288" s="65"/>
      <c r="CH288" s="68"/>
      <c r="CI288" s="68"/>
      <c r="CJ288" s="68"/>
      <c r="CK288" s="67" t="str">
        <f t="shared" si="54"/>
        <v/>
      </c>
      <c r="CL288" s="65"/>
      <c r="CM288" s="65"/>
      <c r="CN288" s="68"/>
      <c r="CO288" s="68"/>
      <c r="CP288" s="68"/>
      <c r="CQ288" s="67" t="str">
        <f t="shared" si="59"/>
        <v/>
      </c>
      <c r="CR288" s="65"/>
      <c r="CS288" s="65"/>
      <c r="CT288" s="68"/>
      <c r="CU288" s="68"/>
      <c r="CV288" s="68"/>
      <c r="CW288" s="67" t="str">
        <f t="shared" si="64"/>
        <v/>
      </c>
      <c r="CX288" s="65"/>
      <c r="CY288" s="65"/>
      <c r="CZ288" s="68"/>
      <c r="DA288" s="68"/>
      <c r="DB288" s="68"/>
      <c r="DC288" s="67" t="str">
        <f t="shared" si="69"/>
        <v/>
      </c>
      <c r="DD288" s="65"/>
      <c r="DE288" s="65"/>
      <c r="DF288" s="51"/>
      <c r="DG288" s="51"/>
      <c r="DH288" s="51"/>
      <c r="DI288" s="69" t="str">
        <f t="shared" si="74"/>
        <v/>
      </c>
      <c r="DJ288" s="70"/>
      <c r="DK288" s="70"/>
      <c r="DL288" s="51"/>
      <c r="DM288" s="51"/>
      <c r="DN288" s="51"/>
      <c r="DO288" s="69" t="str">
        <f t="shared" si="79"/>
        <v/>
      </c>
      <c r="DP288" s="51"/>
      <c r="DQ288" s="51"/>
      <c r="DR288" s="51"/>
      <c r="DS288" s="51"/>
      <c r="DT288" s="51"/>
      <c r="DU288" s="181"/>
    </row>
    <row r="289" spans="1:125" ht="15" x14ac:dyDescent="0.25">
      <c r="A289" s="50">
        <v>2014</v>
      </c>
      <c r="B289" s="51" t="s">
        <v>445</v>
      </c>
      <c r="C289" s="50" t="s">
        <v>268</v>
      </c>
      <c r="D289" s="53" t="s">
        <v>269</v>
      </c>
      <c r="E289" s="50" t="s">
        <v>23</v>
      </c>
      <c r="F289" s="54">
        <v>18701904</v>
      </c>
      <c r="G289" s="54">
        <v>392240455</v>
      </c>
      <c r="H289" s="54">
        <v>7369986</v>
      </c>
      <c r="I289" s="55">
        <v>113551144</v>
      </c>
      <c r="J289" s="50"/>
      <c r="K289" s="50" t="s">
        <v>2032</v>
      </c>
      <c r="L289" s="58" t="s">
        <v>2032</v>
      </c>
      <c r="M289" s="58" t="s">
        <v>2032</v>
      </c>
      <c r="N289" s="58" t="s">
        <v>2032</v>
      </c>
      <c r="O289" s="58" t="s">
        <v>2032</v>
      </c>
      <c r="P289" s="59"/>
      <c r="Q289" s="60">
        <v>17203883</v>
      </c>
      <c r="R289" s="60">
        <v>7280879</v>
      </c>
      <c r="S289" s="60">
        <v>67565855</v>
      </c>
      <c r="T289" s="60">
        <v>5005799</v>
      </c>
      <c r="U289" s="60">
        <v>17833899</v>
      </c>
      <c r="V289" s="79"/>
      <c r="W289" s="90">
        <f t="shared" si="857"/>
        <v>114890315</v>
      </c>
      <c r="X289" s="101">
        <v>111349291</v>
      </c>
      <c r="Y289" s="50"/>
      <c r="Z289" s="50" t="s">
        <v>269</v>
      </c>
      <c r="AA289" s="62">
        <f t="shared" ref="AA289:AA292" si="1884">IF(A289 =2014,IF(Y289 ="",F289,""),"")</f>
        <v>18701904</v>
      </c>
      <c r="AB289" s="64">
        <f t="shared" ref="AB289:AB292" si="1885">IF(A289 =2014,IF(Y289 ="",I289,""),"")</f>
        <v>113551144</v>
      </c>
      <c r="AC289" s="64">
        <f t="shared" ref="AC289:AC292" si="1886">IF(A289 =2014,IF(Y289 ="",Q289,""),"")</f>
        <v>17203883</v>
      </c>
      <c r="AD289" s="64">
        <f t="shared" ref="AD289:AD292" si="1887">IF(A289 =2014,IF(Y289 ="",R289,""),"")</f>
        <v>7280879</v>
      </c>
      <c r="AE289" s="65">
        <f t="shared" ref="AE289:AE292" si="1888">IF(A289 =2014,IF(Y289 ="",S289,""),"")</f>
        <v>67565855</v>
      </c>
      <c r="AF289" s="65">
        <f t="shared" ref="AF289:AF292" si="1889">IF(A289 =2014,IF(Y289 ="",T289+U289,""),"")</f>
        <v>22839698</v>
      </c>
      <c r="AG289" s="67">
        <f t="shared" si="7"/>
        <v>111349291</v>
      </c>
      <c r="AH289" s="51"/>
      <c r="AI289" s="51" t="str">
        <f t="shared" si="8"/>
        <v/>
      </c>
      <c r="AJ289" s="68" t="str">
        <f t="shared" si="9"/>
        <v/>
      </c>
      <c r="AK289" s="68" t="str">
        <f t="shared" si="10"/>
        <v/>
      </c>
      <c r="AL289" s="68" t="str">
        <f t="shared" si="11"/>
        <v/>
      </c>
      <c r="AM289" s="68" t="str">
        <f t="shared" si="12"/>
        <v/>
      </c>
      <c r="AN289" s="68" t="str">
        <f t="shared" si="13"/>
        <v/>
      </c>
      <c r="AO289" s="67" t="str">
        <f t="shared" si="14"/>
        <v/>
      </c>
      <c r="AP289" s="51"/>
      <c r="AQ289" s="51" t="str">
        <f t="shared" si="15"/>
        <v/>
      </c>
      <c r="AR289" s="68" t="str">
        <f t="shared" si="16"/>
        <v/>
      </c>
      <c r="AS289" s="68" t="str">
        <f t="shared" si="17"/>
        <v/>
      </c>
      <c r="AT289" s="68" t="str">
        <f t="shared" si="18"/>
        <v/>
      </c>
      <c r="AU289" s="68" t="str">
        <f t="shared" si="19"/>
        <v/>
      </c>
      <c r="AV289" s="68" t="str">
        <f t="shared" si="20"/>
        <v/>
      </c>
      <c r="AW289" s="67" t="str">
        <f t="shared" si="21"/>
        <v/>
      </c>
      <c r="AX289" s="51"/>
      <c r="AY289" s="51" t="str">
        <f t="shared" si="22"/>
        <v/>
      </c>
      <c r="AZ289" s="68" t="str">
        <f t="shared" si="23"/>
        <v/>
      </c>
      <c r="BA289" s="68" t="str">
        <f t="shared" si="24"/>
        <v/>
      </c>
      <c r="BB289" s="68" t="str">
        <f t="shared" si="25"/>
        <v/>
      </c>
      <c r="BC289" s="68" t="str">
        <f t="shared" si="26"/>
        <v/>
      </c>
      <c r="BD289" s="68" t="str">
        <f t="shared" si="27"/>
        <v/>
      </c>
      <c r="BE289" s="68" t="str">
        <f t="shared" si="28"/>
        <v/>
      </c>
      <c r="BF289" s="51"/>
      <c r="BG289" s="69" t="str">
        <f t="shared" si="29"/>
        <v/>
      </c>
      <c r="BH289" s="67" t="str">
        <f t="shared" si="30"/>
        <v/>
      </c>
      <c r="BI289" s="67" t="str">
        <f t="shared" si="31"/>
        <v/>
      </c>
      <c r="BJ289" s="67" t="str">
        <f t="shared" si="32"/>
        <v/>
      </c>
      <c r="BK289" s="67" t="str">
        <f t="shared" si="33"/>
        <v/>
      </c>
      <c r="BL289" s="67" t="str">
        <f t="shared" si="34"/>
        <v/>
      </c>
      <c r="BM289" s="65" t="str">
        <f t="shared" si="35"/>
        <v/>
      </c>
      <c r="BN289" s="70"/>
      <c r="BO289" s="71">
        <f t="shared" ref="BO289:BO292" si="1890">IF(A289 =2014,F289,"")</f>
        <v>18701904</v>
      </c>
      <c r="BP289" s="51" t="str">
        <f t="shared" ref="BP289:BP292" si="1891">IF(A289 =2015,F289,"")</f>
        <v/>
      </c>
      <c r="BQ289" s="51" t="str">
        <f t="shared" ref="BQ289:BQ292" si="1892">IF(A289 =2016,F289,"")</f>
        <v/>
      </c>
      <c r="BR289" s="51" t="str">
        <f t="shared" ref="BR289:BR292" si="1893">IF(A289 =2017,F289,"")</f>
        <v/>
      </c>
      <c r="BS289" s="69" t="str">
        <f t="shared" si="40"/>
        <v/>
      </c>
      <c r="BT289" s="70"/>
      <c r="BU289" s="65">
        <f t="shared" ref="BU289:BU292" si="1894">IF(A289 =2014,I289,"")</f>
        <v>113551144</v>
      </c>
      <c r="BV289" s="68" t="str">
        <f t="shared" ref="BV289:BV292" si="1895">IF(A289 =2015,I289,"")</f>
        <v/>
      </c>
      <c r="BW289" s="68" t="str">
        <f t="shared" ref="BW289:BW292" si="1896">IF(A289 =2016,I289,"")</f>
        <v/>
      </c>
      <c r="BX289" s="68" t="str">
        <f t="shared" ref="BX289:BX292" si="1897">IF(A289 =2017,I289,"")</f>
        <v/>
      </c>
      <c r="BY289" s="67" t="str">
        <f t="shared" si="44"/>
        <v/>
      </c>
      <c r="BZ289" s="65"/>
      <c r="CA289" s="65">
        <f t="shared" si="45"/>
        <v>111349291</v>
      </c>
      <c r="CB289" s="67" t="str">
        <f t="shared" si="46"/>
        <v/>
      </c>
      <c r="CC289" s="67" t="str">
        <f t="shared" si="47"/>
        <v/>
      </c>
      <c r="CD289" s="67" t="str">
        <f t="shared" si="48"/>
        <v/>
      </c>
      <c r="CE289" s="67" t="str">
        <f t="shared" si="49"/>
        <v/>
      </c>
      <c r="CF289" s="65"/>
      <c r="CG289" s="65">
        <f t="shared" ref="CG289:CG292" si="1898">IF(A289 =2014,Q289+R289+S289+T289+U289,"")</f>
        <v>114890315</v>
      </c>
      <c r="CH289" s="68" t="str">
        <f t="shared" ref="CH289:CH292" si="1899">IF(A289 =2015,Q289+R289+S289+T289+U289,"")</f>
        <v/>
      </c>
      <c r="CI289" s="68" t="str">
        <f t="shared" ref="CI289:CI292" si="1900">IF(A289 =2016,Q289+R289+S289+T289+U289,"")</f>
        <v/>
      </c>
      <c r="CJ289" s="68" t="str">
        <f t="shared" ref="CJ289:CJ292" si="1901">IF(A289 =2017,Q289+R289+S289+T289+U289,"")</f>
        <v/>
      </c>
      <c r="CK289" s="67" t="str">
        <f t="shared" si="54"/>
        <v/>
      </c>
      <c r="CL289" s="65"/>
      <c r="CM289" s="65">
        <f t="shared" ref="CM289:CM292" si="1902">IF(A289 =2014,Q289,"")</f>
        <v>17203883</v>
      </c>
      <c r="CN289" s="68" t="str">
        <f t="shared" ref="CN289:CN292" si="1903">IF(A289 =2015,Q289,"")</f>
        <v/>
      </c>
      <c r="CO289" s="68" t="str">
        <f t="shared" ref="CO289:CO292" si="1904">IF(A289 =2016,Q289,"")</f>
        <v/>
      </c>
      <c r="CP289" s="68" t="str">
        <f t="shared" ref="CP289:CP292" si="1905">IF(A289 =2017,Q289,"")</f>
        <v/>
      </c>
      <c r="CQ289" s="67" t="str">
        <f t="shared" si="59"/>
        <v/>
      </c>
      <c r="CR289" s="65"/>
      <c r="CS289" s="65">
        <f t="shared" ref="CS289:CS292" si="1906">IF(A289 =2014,R289,"")</f>
        <v>7280879</v>
      </c>
      <c r="CT289" s="68" t="str">
        <f t="shared" ref="CT289:CT292" si="1907">IF(A289 =2015,R289,"")</f>
        <v/>
      </c>
      <c r="CU289" s="68" t="str">
        <f t="shared" ref="CU289:CU292" si="1908">IF(A289 =2016,R289,"")</f>
        <v/>
      </c>
      <c r="CV289" s="68" t="str">
        <f t="shared" ref="CV289:CV292" si="1909">IF(A289 =2017,R289,"")</f>
        <v/>
      </c>
      <c r="CW289" s="67" t="str">
        <f t="shared" si="64"/>
        <v/>
      </c>
      <c r="CX289" s="65"/>
      <c r="CY289" s="65">
        <f t="shared" ref="CY289:CY292" si="1910">IF(A289 =2014,S289,"")</f>
        <v>67565855</v>
      </c>
      <c r="CZ289" s="68" t="str">
        <f t="shared" ref="CZ289:CZ292" si="1911">IF(A289 =2015,S289,"")</f>
        <v/>
      </c>
      <c r="DA289" s="68" t="str">
        <f t="shared" ref="DA289:DA292" si="1912">IF(A289 =2016,S289,"")</f>
        <v/>
      </c>
      <c r="DB289" s="68" t="str">
        <f t="shared" ref="DB289:DB292" si="1913">IF(A289 =2017,S289,"")</f>
        <v/>
      </c>
      <c r="DC289" s="67" t="str">
        <f t="shared" si="69"/>
        <v/>
      </c>
      <c r="DD289" s="65"/>
      <c r="DE289" s="65">
        <f t="shared" ref="DE289:DE292" si="1914">IF(A289 =2014,T289,"")</f>
        <v>5005799</v>
      </c>
      <c r="DF289" s="51" t="str">
        <f t="shared" ref="DF289:DF292" si="1915">IF(A289 =2015,T289,"")</f>
        <v/>
      </c>
      <c r="DG289" s="51" t="str">
        <f t="shared" ref="DG289:DG292" si="1916">IF(A289 =2016,T289,"")</f>
        <v/>
      </c>
      <c r="DH289" s="51" t="str">
        <f t="shared" ref="DH289:DH292" si="1917">IF(A289 =2017,T289,"")</f>
        <v/>
      </c>
      <c r="DI289" s="69" t="str">
        <f t="shared" si="74"/>
        <v/>
      </c>
      <c r="DJ289" s="70"/>
      <c r="DK289" s="65">
        <f t="shared" ref="DK289:DK292" si="1918">IF(A289 =2014,U289,"")</f>
        <v>17833899</v>
      </c>
      <c r="DL289" s="51" t="str">
        <f t="shared" ref="DL289:DL292" si="1919">IF(A289 =2015,U289,"")</f>
        <v/>
      </c>
      <c r="DM289" s="51" t="str">
        <f t="shared" ref="DM289:DM292" si="1920">IF(A289 =2016,U289,"")</f>
        <v/>
      </c>
      <c r="DN289" s="51" t="str">
        <f t="shared" ref="DN289:DN292" si="1921">IF(A289 =2017,U289,"")</f>
        <v/>
      </c>
      <c r="DO289" s="69" t="str">
        <f t="shared" si="79"/>
        <v/>
      </c>
      <c r="DP289" s="51"/>
      <c r="DQ289" s="51"/>
      <c r="DR289" s="51"/>
      <c r="DS289" s="51"/>
      <c r="DT289" s="51"/>
      <c r="DU289" s="181"/>
    </row>
    <row r="290" spans="1:125" ht="15" x14ac:dyDescent="0.25">
      <c r="A290" s="50">
        <v>2015</v>
      </c>
      <c r="B290" s="51" t="s">
        <v>445</v>
      </c>
      <c r="C290" s="50" t="s">
        <v>268</v>
      </c>
      <c r="D290" s="53" t="s">
        <v>269</v>
      </c>
      <c r="E290" s="50" t="s">
        <v>23</v>
      </c>
      <c r="F290" s="54">
        <v>19787123</v>
      </c>
      <c r="G290" s="54">
        <v>477927913</v>
      </c>
      <c r="H290" s="54">
        <v>7445567</v>
      </c>
      <c r="I290" s="55">
        <v>119462254</v>
      </c>
      <c r="J290" s="50"/>
      <c r="K290" s="50" t="s">
        <v>2032</v>
      </c>
      <c r="L290" s="58" t="s">
        <v>2032</v>
      </c>
      <c r="M290" s="58" t="s">
        <v>2032</v>
      </c>
      <c r="N290" s="58" t="s">
        <v>2032</v>
      </c>
      <c r="O290" s="58" t="s">
        <v>2032</v>
      </c>
      <c r="P290" s="59"/>
      <c r="Q290" s="60">
        <v>19449107</v>
      </c>
      <c r="R290" s="60">
        <v>7558608</v>
      </c>
      <c r="S290" s="60">
        <v>83351480</v>
      </c>
      <c r="T290" s="60">
        <v>96727</v>
      </c>
      <c r="U290" s="60">
        <v>10428680</v>
      </c>
      <c r="V290" s="79"/>
      <c r="W290" s="90">
        <f t="shared" si="857"/>
        <v>120884602</v>
      </c>
      <c r="X290" s="101">
        <v>122725976</v>
      </c>
      <c r="Y290" s="50"/>
      <c r="Z290" s="50"/>
      <c r="AA290" s="51" t="str">
        <f t="shared" si="1884"/>
        <v/>
      </c>
      <c r="AB290" s="68" t="str">
        <f t="shared" si="1885"/>
        <v/>
      </c>
      <c r="AC290" s="68" t="str">
        <f t="shared" si="1886"/>
        <v/>
      </c>
      <c r="AD290" s="68" t="str">
        <f t="shared" si="1887"/>
        <v/>
      </c>
      <c r="AE290" s="68" t="str">
        <f t="shared" si="1888"/>
        <v/>
      </c>
      <c r="AF290" s="68" t="str">
        <f t="shared" si="1889"/>
        <v/>
      </c>
      <c r="AG290" s="67" t="str">
        <f t="shared" si="7"/>
        <v/>
      </c>
      <c r="AH290" s="51"/>
      <c r="AI290" s="80">
        <f t="shared" si="8"/>
        <v>19787123</v>
      </c>
      <c r="AJ290" s="68">
        <f t="shared" si="9"/>
        <v>119462254</v>
      </c>
      <c r="AK290" s="68">
        <f t="shared" si="10"/>
        <v>19449107</v>
      </c>
      <c r="AL290" s="68">
        <f t="shared" si="11"/>
        <v>7558608</v>
      </c>
      <c r="AM290" s="68">
        <f t="shared" si="12"/>
        <v>83351480</v>
      </c>
      <c r="AN290" s="68">
        <f t="shared" si="13"/>
        <v>10525407</v>
      </c>
      <c r="AO290" s="67">
        <f t="shared" si="14"/>
        <v>122725976</v>
      </c>
      <c r="AP290" s="51"/>
      <c r="AQ290" s="51" t="str">
        <f t="shared" si="15"/>
        <v/>
      </c>
      <c r="AR290" s="68" t="str">
        <f t="shared" si="16"/>
        <v/>
      </c>
      <c r="AS290" s="68" t="str">
        <f t="shared" si="17"/>
        <v/>
      </c>
      <c r="AT290" s="68" t="str">
        <f t="shared" si="18"/>
        <v/>
      </c>
      <c r="AU290" s="68" t="str">
        <f t="shared" si="19"/>
        <v/>
      </c>
      <c r="AV290" s="68" t="str">
        <f t="shared" si="20"/>
        <v/>
      </c>
      <c r="AW290" s="67" t="str">
        <f t="shared" si="21"/>
        <v/>
      </c>
      <c r="AX290" s="51"/>
      <c r="AY290" s="51" t="str">
        <f t="shared" si="22"/>
        <v/>
      </c>
      <c r="AZ290" s="68" t="str">
        <f t="shared" si="23"/>
        <v/>
      </c>
      <c r="BA290" s="68" t="str">
        <f t="shared" si="24"/>
        <v/>
      </c>
      <c r="BB290" s="68" t="str">
        <f t="shared" si="25"/>
        <v/>
      </c>
      <c r="BC290" s="68" t="str">
        <f t="shared" si="26"/>
        <v/>
      </c>
      <c r="BD290" s="68" t="str">
        <f t="shared" si="27"/>
        <v/>
      </c>
      <c r="BE290" s="68" t="str">
        <f t="shared" si="28"/>
        <v/>
      </c>
      <c r="BF290" s="51"/>
      <c r="BG290" s="69" t="str">
        <f t="shared" si="29"/>
        <v/>
      </c>
      <c r="BH290" s="67" t="str">
        <f t="shared" si="30"/>
        <v/>
      </c>
      <c r="BI290" s="67" t="str">
        <f t="shared" si="31"/>
        <v/>
      </c>
      <c r="BJ290" s="67" t="str">
        <f t="shared" si="32"/>
        <v/>
      </c>
      <c r="BK290" s="67" t="str">
        <f t="shared" si="33"/>
        <v/>
      </c>
      <c r="BL290" s="67" t="str">
        <f t="shared" si="34"/>
        <v/>
      </c>
      <c r="BM290" s="65" t="str">
        <f t="shared" si="35"/>
        <v/>
      </c>
      <c r="BN290" s="51"/>
      <c r="BO290" s="51" t="str">
        <f t="shared" si="1890"/>
        <v/>
      </c>
      <c r="BP290" s="71">
        <f t="shared" si="1891"/>
        <v>19787123</v>
      </c>
      <c r="BQ290" s="51" t="str">
        <f t="shared" si="1892"/>
        <v/>
      </c>
      <c r="BR290" s="51" t="str">
        <f t="shared" si="1893"/>
        <v/>
      </c>
      <c r="BS290" s="69" t="str">
        <f t="shared" si="40"/>
        <v/>
      </c>
      <c r="BT290" s="51"/>
      <c r="BU290" s="68" t="str">
        <f t="shared" si="1894"/>
        <v/>
      </c>
      <c r="BV290" s="65">
        <f t="shared" si="1895"/>
        <v>119462254</v>
      </c>
      <c r="BW290" s="68" t="str">
        <f t="shared" si="1896"/>
        <v/>
      </c>
      <c r="BX290" s="68" t="str">
        <f t="shared" si="1897"/>
        <v/>
      </c>
      <c r="BY290" s="67" t="str">
        <f t="shared" si="44"/>
        <v/>
      </c>
      <c r="BZ290" s="68"/>
      <c r="CA290" s="65" t="str">
        <f t="shared" si="45"/>
        <v/>
      </c>
      <c r="CB290" s="67">
        <f t="shared" si="46"/>
        <v>122725976</v>
      </c>
      <c r="CC290" s="67" t="str">
        <f t="shared" si="47"/>
        <v/>
      </c>
      <c r="CD290" s="67" t="str">
        <f t="shared" si="48"/>
        <v/>
      </c>
      <c r="CE290" s="67" t="str">
        <f t="shared" si="49"/>
        <v/>
      </c>
      <c r="CF290" s="68"/>
      <c r="CG290" s="68" t="str">
        <f t="shared" si="1898"/>
        <v/>
      </c>
      <c r="CH290" s="65">
        <f t="shared" si="1899"/>
        <v>120884602</v>
      </c>
      <c r="CI290" s="68" t="str">
        <f t="shared" si="1900"/>
        <v/>
      </c>
      <c r="CJ290" s="68" t="str">
        <f t="shared" si="1901"/>
        <v/>
      </c>
      <c r="CK290" s="67" t="str">
        <f t="shared" si="54"/>
        <v/>
      </c>
      <c r="CL290" s="68"/>
      <c r="CM290" s="68" t="str">
        <f t="shared" si="1902"/>
        <v/>
      </c>
      <c r="CN290" s="65">
        <f t="shared" si="1903"/>
        <v>19449107</v>
      </c>
      <c r="CO290" s="68" t="str">
        <f t="shared" si="1904"/>
        <v/>
      </c>
      <c r="CP290" s="68" t="str">
        <f t="shared" si="1905"/>
        <v/>
      </c>
      <c r="CQ290" s="67" t="str">
        <f t="shared" si="59"/>
        <v/>
      </c>
      <c r="CR290" s="68"/>
      <c r="CS290" s="68" t="str">
        <f t="shared" si="1906"/>
        <v/>
      </c>
      <c r="CT290" s="65">
        <f t="shared" si="1907"/>
        <v>7558608</v>
      </c>
      <c r="CU290" s="68" t="str">
        <f t="shared" si="1908"/>
        <v/>
      </c>
      <c r="CV290" s="68" t="str">
        <f t="shared" si="1909"/>
        <v/>
      </c>
      <c r="CW290" s="67" t="str">
        <f t="shared" si="64"/>
        <v/>
      </c>
      <c r="CX290" s="68"/>
      <c r="CY290" s="68" t="str">
        <f t="shared" si="1910"/>
        <v/>
      </c>
      <c r="CZ290" s="65">
        <f t="shared" si="1911"/>
        <v>83351480</v>
      </c>
      <c r="DA290" s="68" t="str">
        <f t="shared" si="1912"/>
        <v/>
      </c>
      <c r="DB290" s="68" t="str">
        <f t="shared" si="1913"/>
        <v/>
      </c>
      <c r="DC290" s="67" t="str">
        <f t="shared" si="69"/>
        <v/>
      </c>
      <c r="DD290" s="68"/>
      <c r="DE290" s="68" t="str">
        <f t="shared" si="1914"/>
        <v/>
      </c>
      <c r="DF290" s="65">
        <f t="shared" si="1915"/>
        <v>96727</v>
      </c>
      <c r="DG290" s="51" t="str">
        <f t="shared" si="1916"/>
        <v/>
      </c>
      <c r="DH290" s="51" t="str">
        <f t="shared" si="1917"/>
        <v/>
      </c>
      <c r="DI290" s="69" t="str">
        <f t="shared" si="74"/>
        <v/>
      </c>
      <c r="DJ290" s="51"/>
      <c r="DK290" s="51" t="str">
        <f t="shared" si="1918"/>
        <v/>
      </c>
      <c r="DL290" s="65">
        <f t="shared" si="1919"/>
        <v>10428680</v>
      </c>
      <c r="DM290" s="51" t="str">
        <f t="shared" si="1920"/>
        <v/>
      </c>
      <c r="DN290" s="51" t="str">
        <f t="shared" si="1921"/>
        <v/>
      </c>
      <c r="DO290" s="69" t="str">
        <f t="shared" si="79"/>
        <v/>
      </c>
      <c r="DP290" s="51"/>
      <c r="DQ290" s="51"/>
      <c r="DR290" s="51"/>
      <c r="DS290" s="51"/>
      <c r="DT290" s="51"/>
      <c r="DU290" s="181"/>
    </row>
    <row r="291" spans="1:125" ht="15" x14ac:dyDescent="0.25">
      <c r="A291" s="50">
        <v>2016</v>
      </c>
      <c r="B291" s="51" t="s">
        <v>445</v>
      </c>
      <c r="C291" s="50" t="s">
        <v>268</v>
      </c>
      <c r="D291" s="53" t="s">
        <v>269</v>
      </c>
      <c r="E291" s="50" t="s">
        <v>23</v>
      </c>
      <c r="F291" s="54">
        <v>19083987</v>
      </c>
      <c r="G291" s="54">
        <v>490734443</v>
      </c>
      <c r="H291" s="54">
        <v>7782276</v>
      </c>
      <c r="I291" s="55">
        <v>116321647</v>
      </c>
      <c r="J291" s="50"/>
      <c r="K291" s="50" t="s">
        <v>2032</v>
      </c>
      <c r="L291" s="58" t="s">
        <v>2032</v>
      </c>
      <c r="M291" s="58" t="s">
        <v>2032</v>
      </c>
      <c r="N291" s="58" t="s">
        <v>2032</v>
      </c>
      <c r="O291" s="58" t="s">
        <v>2032</v>
      </c>
      <c r="P291" s="59"/>
      <c r="Q291" s="60">
        <v>13647918</v>
      </c>
      <c r="R291" s="60">
        <v>5335814</v>
      </c>
      <c r="S291" s="60">
        <v>89104140</v>
      </c>
      <c r="T291" s="60">
        <v>15106</v>
      </c>
      <c r="U291" s="60">
        <v>10232499</v>
      </c>
      <c r="V291" s="79"/>
      <c r="W291" s="90">
        <f t="shared" si="857"/>
        <v>118335477</v>
      </c>
      <c r="X291" s="101">
        <v>134150721</v>
      </c>
      <c r="Y291" s="50"/>
      <c r="Z291" s="50"/>
      <c r="AA291" s="51" t="str">
        <f t="shared" si="1884"/>
        <v/>
      </c>
      <c r="AB291" s="68" t="str">
        <f t="shared" si="1885"/>
        <v/>
      </c>
      <c r="AC291" s="68" t="str">
        <f t="shared" si="1886"/>
        <v/>
      </c>
      <c r="AD291" s="68" t="str">
        <f t="shared" si="1887"/>
        <v/>
      </c>
      <c r="AE291" s="68" t="str">
        <f t="shared" si="1888"/>
        <v/>
      </c>
      <c r="AF291" s="68" t="str">
        <f t="shared" si="1889"/>
        <v/>
      </c>
      <c r="AG291" s="67" t="str">
        <f t="shared" si="7"/>
        <v/>
      </c>
      <c r="AH291" s="51"/>
      <c r="AI291" s="51" t="str">
        <f t="shared" si="8"/>
        <v/>
      </c>
      <c r="AJ291" s="68" t="str">
        <f t="shared" si="9"/>
        <v/>
      </c>
      <c r="AK291" s="68" t="str">
        <f t="shared" si="10"/>
        <v/>
      </c>
      <c r="AL291" s="68" t="str">
        <f t="shared" si="11"/>
        <v/>
      </c>
      <c r="AM291" s="68" t="str">
        <f t="shared" si="12"/>
        <v/>
      </c>
      <c r="AN291" s="68" t="str">
        <f t="shared" si="13"/>
        <v/>
      </c>
      <c r="AO291" s="67" t="str">
        <f t="shared" si="14"/>
        <v/>
      </c>
      <c r="AP291" s="51"/>
      <c r="AQ291" s="80">
        <f t="shared" si="15"/>
        <v>19083987</v>
      </c>
      <c r="AR291" s="68">
        <f t="shared" si="16"/>
        <v>116321647</v>
      </c>
      <c r="AS291" s="68">
        <f t="shared" si="17"/>
        <v>13647918</v>
      </c>
      <c r="AT291" s="68">
        <f t="shared" si="18"/>
        <v>5335814</v>
      </c>
      <c r="AU291" s="68">
        <f t="shared" si="19"/>
        <v>89104140</v>
      </c>
      <c r="AV291" s="68">
        <f t="shared" si="20"/>
        <v>10247605</v>
      </c>
      <c r="AW291" s="67">
        <f t="shared" si="21"/>
        <v>134150721</v>
      </c>
      <c r="AX291" s="51"/>
      <c r="AY291" s="51" t="str">
        <f t="shared" si="22"/>
        <v/>
      </c>
      <c r="AZ291" s="68" t="str">
        <f t="shared" si="23"/>
        <v/>
      </c>
      <c r="BA291" s="68" t="str">
        <f t="shared" si="24"/>
        <v/>
      </c>
      <c r="BB291" s="68" t="str">
        <f t="shared" si="25"/>
        <v/>
      </c>
      <c r="BC291" s="68" t="str">
        <f t="shared" si="26"/>
        <v/>
      </c>
      <c r="BD291" s="68" t="str">
        <f t="shared" si="27"/>
        <v/>
      </c>
      <c r="BE291" s="68" t="str">
        <f t="shared" si="28"/>
        <v/>
      </c>
      <c r="BF291" s="51"/>
      <c r="BG291" s="69" t="str">
        <f t="shared" si="29"/>
        <v/>
      </c>
      <c r="BH291" s="67" t="str">
        <f t="shared" si="30"/>
        <v/>
      </c>
      <c r="BI291" s="67" t="str">
        <f t="shared" si="31"/>
        <v/>
      </c>
      <c r="BJ291" s="67" t="str">
        <f t="shared" si="32"/>
        <v/>
      </c>
      <c r="BK291" s="67" t="str">
        <f t="shared" si="33"/>
        <v/>
      </c>
      <c r="BL291" s="67" t="str">
        <f t="shared" si="34"/>
        <v/>
      </c>
      <c r="BM291" s="65" t="str">
        <f t="shared" si="35"/>
        <v/>
      </c>
      <c r="BN291" s="51"/>
      <c r="BO291" s="51" t="str">
        <f t="shared" si="1890"/>
        <v/>
      </c>
      <c r="BP291" s="51" t="str">
        <f t="shared" si="1891"/>
        <v/>
      </c>
      <c r="BQ291" s="71">
        <f t="shared" si="1892"/>
        <v>19083987</v>
      </c>
      <c r="BR291" s="51" t="str">
        <f t="shared" si="1893"/>
        <v/>
      </c>
      <c r="BS291" s="69" t="str">
        <f t="shared" si="40"/>
        <v/>
      </c>
      <c r="BT291" s="51"/>
      <c r="BU291" s="68" t="str">
        <f t="shared" si="1894"/>
        <v/>
      </c>
      <c r="BV291" s="68" t="str">
        <f t="shared" si="1895"/>
        <v/>
      </c>
      <c r="BW291" s="65">
        <f t="shared" si="1896"/>
        <v>116321647</v>
      </c>
      <c r="BX291" s="68" t="str">
        <f t="shared" si="1897"/>
        <v/>
      </c>
      <c r="BY291" s="67" t="str">
        <f t="shared" si="44"/>
        <v/>
      </c>
      <c r="BZ291" s="68"/>
      <c r="CA291" s="65" t="str">
        <f t="shared" si="45"/>
        <v/>
      </c>
      <c r="CB291" s="67" t="str">
        <f t="shared" si="46"/>
        <v/>
      </c>
      <c r="CC291" s="67">
        <f t="shared" si="47"/>
        <v>134150721</v>
      </c>
      <c r="CD291" s="67" t="str">
        <f t="shared" si="48"/>
        <v/>
      </c>
      <c r="CE291" s="67" t="str">
        <f t="shared" si="49"/>
        <v/>
      </c>
      <c r="CF291" s="68"/>
      <c r="CG291" s="68" t="str">
        <f t="shared" si="1898"/>
        <v/>
      </c>
      <c r="CH291" s="68" t="str">
        <f t="shared" si="1899"/>
        <v/>
      </c>
      <c r="CI291" s="65">
        <f t="shared" si="1900"/>
        <v>118335477</v>
      </c>
      <c r="CJ291" s="68" t="str">
        <f t="shared" si="1901"/>
        <v/>
      </c>
      <c r="CK291" s="67" t="str">
        <f t="shared" si="54"/>
        <v/>
      </c>
      <c r="CL291" s="68"/>
      <c r="CM291" s="68" t="str">
        <f t="shared" si="1902"/>
        <v/>
      </c>
      <c r="CN291" s="68" t="str">
        <f t="shared" si="1903"/>
        <v/>
      </c>
      <c r="CO291" s="65">
        <f t="shared" si="1904"/>
        <v>13647918</v>
      </c>
      <c r="CP291" s="68" t="str">
        <f t="shared" si="1905"/>
        <v/>
      </c>
      <c r="CQ291" s="67" t="str">
        <f t="shared" si="59"/>
        <v/>
      </c>
      <c r="CR291" s="68"/>
      <c r="CS291" s="68" t="str">
        <f t="shared" si="1906"/>
        <v/>
      </c>
      <c r="CT291" s="68" t="str">
        <f t="shared" si="1907"/>
        <v/>
      </c>
      <c r="CU291" s="65">
        <f t="shared" si="1908"/>
        <v>5335814</v>
      </c>
      <c r="CV291" s="68" t="str">
        <f t="shared" si="1909"/>
        <v/>
      </c>
      <c r="CW291" s="67" t="str">
        <f t="shared" si="64"/>
        <v/>
      </c>
      <c r="CX291" s="68"/>
      <c r="CY291" s="68" t="str">
        <f t="shared" si="1910"/>
        <v/>
      </c>
      <c r="CZ291" s="68" t="str">
        <f t="shared" si="1911"/>
        <v/>
      </c>
      <c r="DA291" s="65">
        <f t="shared" si="1912"/>
        <v>89104140</v>
      </c>
      <c r="DB291" s="68" t="str">
        <f t="shared" si="1913"/>
        <v/>
      </c>
      <c r="DC291" s="67" t="str">
        <f t="shared" si="69"/>
        <v/>
      </c>
      <c r="DD291" s="68"/>
      <c r="DE291" s="68" t="str">
        <f t="shared" si="1914"/>
        <v/>
      </c>
      <c r="DF291" s="51" t="str">
        <f t="shared" si="1915"/>
        <v/>
      </c>
      <c r="DG291" s="65">
        <f t="shared" si="1916"/>
        <v>15106</v>
      </c>
      <c r="DH291" s="51" t="str">
        <f t="shared" si="1917"/>
        <v/>
      </c>
      <c r="DI291" s="69" t="str">
        <f t="shared" si="74"/>
        <v/>
      </c>
      <c r="DJ291" s="51"/>
      <c r="DK291" s="51" t="str">
        <f t="shared" si="1918"/>
        <v/>
      </c>
      <c r="DL291" s="51" t="str">
        <f t="shared" si="1919"/>
        <v/>
      </c>
      <c r="DM291" s="65">
        <f t="shared" si="1920"/>
        <v>10232499</v>
      </c>
      <c r="DN291" s="51" t="str">
        <f t="shared" si="1921"/>
        <v/>
      </c>
      <c r="DO291" s="69" t="str">
        <f t="shared" si="79"/>
        <v/>
      </c>
      <c r="DP291" s="51"/>
      <c r="DQ291" s="51"/>
      <c r="DR291" s="51"/>
      <c r="DS291" s="51"/>
      <c r="DT291" s="51"/>
      <c r="DU291" s="181"/>
    </row>
    <row r="292" spans="1:125" ht="15" x14ac:dyDescent="0.25">
      <c r="A292" s="50">
        <v>2017</v>
      </c>
      <c r="B292" s="51" t="s">
        <v>445</v>
      </c>
      <c r="C292" s="50" t="s">
        <v>268</v>
      </c>
      <c r="D292" s="53" t="s">
        <v>269</v>
      </c>
      <c r="E292" s="50" t="s">
        <v>23</v>
      </c>
      <c r="F292" s="54">
        <v>19267022</v>
      </c>
      <c r="G292" s="54">
        <v>408157122</v>
      </c>
      <c r="H292" s="54">
        <v>7896217</v>
      </c>
      <c r="I292" s="55">
        <v>131580153</v>
      </c>
      <c r="J292" s="50"/>
      <c r="K292" s="50" t="s">
        <v>2032</v>
      </c>
      <c r="L292" s="58" t="s">
        <v>2032</v>
      </c>
      <c r="M292" s="58" t="s">
        <v>2032</v>
      </c>
      <c r="N292" s="58" t="s">
        <v>2032</v>
      </c>
      <c r="O292" s="58" t="s">
        <v>2032</v>
      </c>
      <c r="P292" s="59"/>
      <c r="Q292" s="60">
        <v>22014120</v>
      </c>
      <c r="R292" s="60">
        <v>5032781</v>
      </c>
      <c r="S292" s="60">
        <v>92428889</v>
      </c>
      <c r="T292" s="60">
        <v>8303</v>
      </c>
      <c r="U292" s="60">
        <v>13995308</v>
      </c>
      <c r="V292" s="79"/>
      <c r="W292" s="90">
        <f t="shared" si="857"/>
        <v>133479401</v>
      </c>
      <c r="X292" s="101">
        <v>224319129</v>
      </c>
      <c r="Y292" s="50"/>
      <c r="Z292" s="50"/>
      <c r="AA292" s="51" t="str">
        <f t="shared" si="1884"/>
        <v/>
      </c>
      <c r="AB292" s="68" t="str">
        <f t="shared" si="1885"/>
        <v/>
      </c>
      <c r="AC292" s="68" t="str">
        <f t="shared" si="1886"/>
        <v/>
      </c>
      <c r="AD292" s="68" t="str">
        <f t="shared" si="1887"/>
        <v/>
      </c>
      <c r="AE292" s="68" t="str">
        <f t="shared" si="1888"/>
        <v/>
      </c>
      <c r="AF292" s="68" t="str">
        <f t="shared" si="1889"/>
        <v/>
      </c>
      <c r="AG292" s="67" t="str">
        <f t="shared" si="7"/>
        <v/>
      </c>
      <c r="AH292" s="51"/>
      <c r="AI292" s="51" t="str">
        <f t="shared" si="8"/>
        <v/>
      </c>
      <c r="AJ292" s="68" t="str">
        <f t="shared" si="9"/>
        <v/>
      </c>
      <c r="AK292" s="68" t="str">
        <f t="shared" si="10"/>
        <v/>
      </c>
      <c r="AL292" s="68" t="str">
        <f t="shared" si="11"/>
        <v/>
      </c>
      <c r="AM292" s="68" t="str">
        <f t="shared" si="12"/>
        <v/>
      </c>
      <c r="AN292" s="68" t="str">
        <f t="shared" si="13"/>
        <v/>
      </c>
      <c r="AO292" s="67" t="str">
        <f t="shared" si="14"/>
        <v/>
      </c>
      <c r="AP292" s="51"/>
      <c r="AQ292" s="51" t="str">
        <f t="shared" si="15"/>
        <v/>
      </c>
      <c r="AR292" s="68" t="str">
        <f t="shared" si="16"/>
        <v/>
      </c>
      <c r="AS292" s="68" t="str">
        <f t="shared" si="17"/>
        <v/>
      </c>
      <c r="AT292" s="68" t="str">
        <f t="shared" si="18"/>
        <v/>
      </c>
      <c r="AU292" s="68" t="str">
        <f t="shared" si="19"/>
        <v/>
      </c>
      <c r="AV292" s="68" t="str">
        <f t="shared" si="20"/>
        <v/>
      </c>
      <c r="AW292" s="67" t="str">
        <f t="shared" si="21"/>
        <v/>
      </c>
      <c r="AX292" s="51"/>
      <c r="AY292" s="80">
        <f t="shared" si="22"/>
        <v>19267022</v>
      </c>
      <c r="AZ292" s="68">
        <f t="shared" si="23"/>
        <v>131580153</v>
      </c>
      <c r="BA292" s="68">
        <f t="shared" si="24"/>
        <v>22014120</v>
      </c>
      <c r="BB292" s="68">
        <f t="shared" si="25"/>
        <v>5032781</v>
      </c>
      <c r="BC292" s="68">
        <f t="shared" si="26"/>
        <v>92428889</v>
      </c>
      <c r="BD292" s="68">
        <f t="shared" si="27"/>
        <v>14003611</v>
      </c>
      <c r="BE292" s="68">
        <f t="shared" si="28"/>
        <v>224319129</v>
      </c>
      <c r="BF292" s="51"/>
      <c r="BG292" s="69" t="str">
        <f t="shared" si="29"/>
        <v/>
      </c>
      <c r="BH292" s="67" t="str">
        <f t="shared" si="30"/>
        <v/>
      </c>
      <c r="BI292" s="67" t="str">
        <f t="shared" si="31"/>
        <v/>
      </c>
      <c r="BJ292" s="67" t="str">
        <f t="shared" si="32"/>
        <v/>
      </c>
      <c r="BK292" s="67" t="str">
        <f t="shared" si="33"/>
        <v/>
      </c>
      <c r="BL292" s="67" t="str">
        <f t="shared" si="34"/>
        <v/>
      </c>
      <c r="BM292" s="65" t="str">
        <f t="shared" si="35"/>
        <v/>
      </c>
      <c r="BN292" s="51"/>
      <c r="BO292" s="51" t="str">
        <f t="shared" si="1890"/>
        <v/>
      </c>
      <c r="BP292" s="51" t="str">
        <f t="shared" si="1891"/>
        <v/>
      </c>
      <c r="BQ292" s="51" t="str">
        <f t="shared" si="1892"/>
        <v/>
      </c>
      <c r="BR292" s="71">
        <f t="shared" si="1893"/>
        <v>19267022</v>
      </c>
      <c r="BS292" s="69" t="str">
        <f t="shared" si="40"/>
        <v/>
      </c>
      <c r="BT292" s="51"/>
      <c r="BU292" s="68" t="str">
        <f t="shared" si="1894"/>
        <v/>
      </c>
      <c r="BV292" s="68" t="str">
        <f t="shared" si="1895"/>
        <v/>
      </c>
      <c r="BW292" s="68" t="str">
        <f t="shared" si="1896"/>
        <v/>
      </c>
      <c r="BX292" s="65">
        <f t="shared" si="1897"/>
        <v>131580153</v>
      </c>
      <c r="BY292" s="67" t="str">
        <f t="shared" si="44"/>
        <v/>
      </c>
      <c r="BZ292" s="68"/>
      <c r="CA292" s="65" t="str">
        <f t="shared" si="45"/>
        <v/>
      </c>
      <c r="CB292" s="67" t="str">
        <f t="shared" si="46"/>
        <v/>
      </c>
      <c r="CC292" s="67" t="str">
        <f t="shared" si="47"/>
        <v/>
      </c>
      <c r="CD292" s="67">
        <f t="shared" si="48"/>
        <v>224319129</v>
      </c>
      <c r="CE292" s="67" t="str">
        <f t="shared" si="49"/>
        <v/>
      </c>
      <c r="CF292" s="68"/>
      <c r="CG292" s="68" t="str">
        <f t="shared" si="1898"/>
        <v/>
      </c>
      <c r="CH292" s="68" t="str">
        <f t="shared" si="1899"/>
        <v/>
      </c>
      <c r="CI292" s="68" t="str">
        <f t="shared" si="1900"/>
        <v/>
      </c>
      <c r="CJ292" s="65">
        <f t="shared" si="1901"/>
        <v>133479401</v>
      </c>
      <c r="CK292" s="67" t="str">
        <f t="shared" si="54"/>
        <v/>
      </c>
      <c r="CL292" s="68"/>
      <c r="CM292" s="68" t="str">
        <f t="shared" si="1902"/>
        <v/>
      </c>
      <c r="CN292" s="68" t="str">
        <f t="shared" si="1903"/>
        <v/>
      </c>
      <c r="CO292" s="68" t="str">
        <f t="shared" si="1904"/>
        <v/>
      </c>
      <c r="CP292" s="65">
        <f t="shared" si="1905"/>
        <v>22014120</v>
      </c>
      <c r="CQ292" s="67" t="str">
        <f t="shared" si="59"/>
        <v/>
      </c>
      <c r="CR292" s="68"/>
      <c r="CS292" s="68" t="str">
        <f t="shared" si="1906"/>
        <v/>
      </c>
      <c r="CT292" s="68" t="str">
        <f t="shared" si="1907"/>
        <v/>
      </c>
      <c r="CU292" s="68" t="str">
        <f t="shared" si="1908"/>
        <v/>
      </c>
      <c r="CV292" s="65">
        <f t="shared" si="1909"/>
        <v>5032781</v>
      </c>
      <c r="CW292" s="67" t="str">
        <f t="shared" si="64"/>
        <v/>
      </c>
      <c r="CX292" s="68"/>
      <c r="CY292" s="68" t="str">
        <f t="shared" si="1910"/>
        <v/>
      </c>
      <c r="CZ292" s="68" t="str">
        <f t="shared" si="1911"/>
        <v/>
      </c>
      <c r="DA292" s="68" t="str">
        <f t="shared" si="1912"/>
        <v/>
      </c>
      <c r="DB292" s="65">
        <f t="shared" si="1913"/>
        <v>92428889</v>
      </c>
      <c r="DC292" s="67" t="str">
        <f t="shared" si="69"/>
        <v/>
      </c>
      <c r="DD292" s="68"/>
      <c r="DE292" s="68" t="str">
        <f t="shared" si="1914"/>
        <v/>
      </c>
      <c r="DF292" s="51" t="str">
        <f t="shared" si="1915"/>
        <v/>
      </c>
      <c r="DG292" s="51" t="str">
        <f t="shared" si="1916"/>
        <v/>
      </c>
      <c r="DH292" s="65">
        <f t="shared" si="1917"/>
        <v>8303</v>
      </c>
      <c r="DI292" s="69" t="str">
        <f t="shared" si="74"/>
        <v/>
      </c>
      <c r="DJ292" s="51"/>
      <c r="DK292" s="51" t="str">
        <f t="shared" si="1918"/>
        <v/>
      </c>
      <c r="DL292" s="51" t="str">
        <f t="shared" si="1919"/>
        <v/>
      </c>
      <c r="DM292" s="51" t="str">
        <f t="shared" si="1920"/>
        <v/>
      </c>
      <c r="DN292" s="65">
        <f t="shared" si="1921"/>
        <v>13995308</v>
      </c>
      <c r="DO292" s="69" t="str">
        <f t="shared" si="79"/>
        <v/>
      </c>
      <c r="DP292" s="51"/>
      <c r="DQ292" s="51"/>
      <c r="DR292" s="51"/>
      <c r="DS292" s="51"/>
      <c r="DT292" s="51"/>
      <c r="DU292" s="181"/>
    </row>
    <row r="293" spans="1:125" ht="15" x14ac:dyDescent="0.25">
      <c r="A293" s="56">
        <v>2018</v>
      </c>
      <c r="B293" s="51" t="s">
        <v>445</v>
      </c>
      <c r="C293" s="50" t="s">
        <v>268</v>
      </c>
      <c r="D293" s="53" t="s">
        <v>269</v>
      </c>
      <c r="E293" s="50" t="s">
        <v>23</v>
      </c>
      <c r="F293" s="89">
        <v>19088504</v>
      </c>
      <c r="G293" s="89">
        <v>411267970</v>
      </c>
      <c r="H293" s="89">
        <v>7764814</v>
      </c>
      <c r="I293" s="90">
        <v>131739589</v>
      </c>
      <c r="J293" s="56" t="s">
        <v>161</v>
      </c>
      <c r="K293" s="55">
        <v>131739589</v>
      </c>
      <c r="L293" s="58"/>
      <c r="M293" s="58"/>
      <c r="N293" s="58"/>
      <c r="O293" s="58"/>
      <c r="P293" s="91"/>
      <c r="Q293" s="92">
        <v>18871053</v>
      </c>
      <c r="R293" s="92">
        <v>4897675</v>
      </c>
      <c r="S293" s="92">
        <v>109854400</v>
      </c>
      <c r="T293" s="92">
        <v>0</v>
      </c>
      <c r="U293" s="92">
        <v>0</v>
      </c>
      <c r="V293" s="94"/>
      <c r="W293" s="90">
        <f t="shared" si="857"/>
        <v>133623128</v>
      </c>
      <c r="X293" s="90">
        <v>322410639</v>
      </c>
      <c r="Y293" s="50"/>
      <c r="Z293" s="50"/>
      <c r="AA293" s="51"/>
      <c r="AB293" s="68"/>
      <c r="AC293" s="68"/>
      <c r="AD293" s="68"/>
      <c r="AE293" s="68"/>
      <c r="AF293" s="68"/>
      <c r="AG293" s="67" t="str">
        <f t="shared" si="7"/>
        <v/>
      </c>
      <c r="AH293" s="51"/>
      <c r="AI293" s="51" t="str">
        <f t="shared" si="8"/>
        <v/>
      </c>
      <c r="AJ293" s="68" t="str">
        <f t="shared" si="9"/>
        <v/>
      </c>
      <c r="AK293" s="68" t="str">
        <f t="shared" si="10"/>
        <v/>
      </c>
      <c r="AL293" s="68" t="str">
        <f t="shared" si="11"/>
        <v/>
      </c>
      <c r="AM293" s="68" t="str">
        <f t="shared" si="12"/>
        <v/>
      </c>
      <c r="AN293" s="68" t="str">
        <f t="shared" si="13"/>
        <v/>
      </c>
      <c r="AO293" s="67" t="str">
        <f t="shared" si="14"/>
        <v/>
      </c>
      <c r="AP293" s="51"/>
      <c r="AQ293" s="51" t="str">
        <f t="shared" si="15"/>
        <v/>
      </c>
      <c r="AR293" s="68" t="str">
        <f t="shared" si="16"/>
        <v/>
      </c>
      <c r="AS293" s="68" t="str">
        <f t="shared" si="17"/>
        <v/>
      </c>
      <c r="AT293" s="68" t="str">
        <f t="shared" si="18"/>
        <v/>
      </c>
      <c r="AU293" s="68" t="str">
        <f t="shared" si="19"/>
        <v/>
      </c>
      <c r="AV293" s="68" t="str">
        <f t="shared" si="20"/>
        <v/>
      </c>
      <c r="AW293" s="67" t="str">
        <f t="shared" si="21"/>
        <v/>
      </c>
      <c r="AX293" s="51"/>
      <c r="AY293" s="51" t="str">
        <f t="shared" si="22"/>
        <v/>
      </c>
      <c r="AZ293" s="68" t="str">
        <f t="shared" si="23"/>
        <v/>
      </c>
      <c r="BA293" s="68" t="str">
        <f t="shared" si="24"/>
        <v/>
      </c>
      <c r="BB293" s="68" t="str">
        <f t="shared" si="25"/>
        <v/>
      </c>
      <c r="BC293" s="68" t="str">
        <f t="shared" si="26"/>
        <v/>
      </c>
      <c r="BD293" s="68" t="str">
        <f t="shared" si="27"/>
        <v/>
      </c>
      <c r="BE293" s="68" t="str">
        <f t="shared" si="28"/>
        <v/>
      </c>
      <c r="BF293" s="51"/>
      <c r="BG293" s="96">
        <f t="shared" si="29"/>
        <v>19088504</v>
      </c>
      <c r="BH293" s="67">
        <f t="shared" si="30"/>
        <v>131739589</v>
      </c>
      <c r="BI293" s="67">
        <f t="shared" si="31"/>
        <v>18871053</v>
      </c>
      <c r="BJ293" s="67">
        <f t="shared" si="32"/>
        <v>4897675</v>
      </c>
      <c r="BK293" s="67">
        <f t="shared" si="33"/>
        <v>109854400</v>
      </c>
      <c r="BL293" s="67">
        <f t="shared" si="34"/>
        <v>0</v>
      </c>
      <c r="BM293" s="65">
        <f t="shared" si="35"/>
        <v>322410639</v>
      </c>
      <c r="BN293" s="70"/>
      <c r="BO293" s="70"/>
      <c r="BP293" s="51"/>
      <c r="BQ293" s="51"/>
      <c r="BR293" s="51"/>
      <c r="BS293" s="96">
        <f t="shared" si="40"/>
        <v>19088504</v>
      </c>
      <c r="BT293" s="70"/>
      <c r="BU293" s="65"/>
      <c r="BV293" s="68"/>
      <c r="BW293" s="68"/>
      <c r="BX293" s="68"/>
      <c r="BY293" s="67">
        <f t="shared" si="44"/>
        <v>131739589</v>
      </c>
      <c r="BZ293" s="65"/>
      <c r="CA293" s="65" t="str">
        <f t="shared" si="45"/>
        <v/>
      </c>
      <c r="CB293" s="67" t="str">
        <f t="shared" si="46"/>
        <v/>
      </c>
      <c r="CC293" s="67" t="str">
        <f t="shared" si="47"/>
        <v/>
      </c>
      <c r="CD293" s="67" t="str">
        <f t="shared" si="48"/>
        <v/>
      </c>
      <c r="CE293" s="67">
        <f t="shared" si="49"/>
        <v>322410639</v>
      </c>
      <c r="CF293" s="65"/>
      <c r="CG293" s="65"/>
      <c r="CH293" s="68"/>
      <c r="CI293" s="68"/>
      <c r="CJ293" s="68"/>
      <c r="CK293" s="67">
        <f t="shared" si="54"/>
        <v>133623128</v>
      </c>
      <c r="CL293" s="65"/>
      <c r="CM293" s="65"/>
      <c r="CN293" s="68"/>
      <c r="CO293" s="68"/>
      <c r="CP293" s="68"/>
      <c r="CQ293" s="67">
        <f t="shared" si="59"/>
        <v>18871053</v>
      </c>
      <c r="CR293" s="65"/>
      <c r="CS293" s="65"/>
      <c r="CT293" s="68"/>
      <c r="CU293" s="68"/>
      <c r="CV293" s="68"/>
      <c r="CW293" s="67">
        <f t="shared" si="64"/>
        <v>4897675</v>
      </c>
      <c r="CX293" s="65"/>
      <c r="CY293" s="65"/>
      <c r="CZ293" s="68"/>
      <c r="DA293" s="68"/>
      <c r="DB293" s="68"/>
      <c r="DC293" s="67">
        <f t="shared" si="69"/>
        <v>109854400</v>
      </c>
      <c r="DD293" s="65"/>
      <c r="DE293" s="65"/>
      <c r="DF293" s="51"/>
      <c r="DG293" s="51"/>
      <c r="DH293" s="51"/>
      <c r="DI293" s="67">
        <f t="shared" si="74"/>
        <v>0</v>
      </c>
      <c r="DJ293" s="70"/>
      <c r="DK293" s="70"/>
      <c r="DL293" s="51"/>
      <c r="DM293" s="51"/>
      <c r="DN293" s="51"/>
      <c r="DO293" s="67">
        <f t="shared" si="79"/>
        <v>18871053</v>
      </c>
      <c r="DP293" s="51"/>
      <c r="DQ293" s="51"/>
      <c r="DR293" s="51"/>
      <c r="DS293" s="51"/>
      <c r="DT293" s="51"/>
      <c r="DU293" s="181"/>
    </row>
    <row r="294" spans="1:125" ht="15" x14ac:dyDescent="0.25">
      <c r="A294" s="50"/>
      <c r="B294" s="51"/>
      <c r="C294" s="50"/>
      <c r="D294" s="53"/>
      <c r="E294" s="50"/>
      <c r="F294" s="54"/>
      <c r="G294" s="54"/>
      <c r="H294" s="54"/>
      <c r="I294" s="55"/>
      <c r="J294" s="50"/>
      <c r="K294" s="50" t="s">
        <v>2032</v>
      </c>
      <c r="L294" s="58"/>
      <c r="M294" s="58"/>
      <c r="N294" s="58"/>
      <c r="O294" s="58"/>
      <c r="P294" s="59"/>
      <c r="Q294" s="60"/>
      <c r="R294" s="60"/>
      <c r="S294" s="60"/>
      <c r="T294" s="60"/>
      <c r="U294" s="60"/>
      <c r="V294" s="79"/>
      <c r="W294" s="90">
        <f t="shared" si="857"/>
        <v>0</v>
      </c>
      <c r="X294" s="101"/>
      <c r="Y294" s="50"/>
      <c r="Z294" s="50"/>
      <c r="AA294" s="51"/>
      <c r="AB294" s="68"/>
      <c r="AC294" s="68"/>
      <c r="AD294" s="68"/>
      <c r="AE294" s="68"/>
      <c r="AF294" s="68"/>
      <c r="AG294" s="67" t="str">
        <f t="shared" si="7"/>
        <v/>
      </c>
      <c r="AH294" s="51"/>
      <c r="AI294" s="51" t="str">
        <f t="shared" si="8"/>
        <v/>
      </c>
      <c r="AJ294" s="68" t="str">
        <f t="shared" si="9"/>
        <v/>
      </c>
      <c r="AK294" s="68" t="str">
        <f t="shared" si="10"/>
        <v/>
      </c>
      <c r="AL294" s="68" t="str">
        <f t="shared" si="11"/>
        <v/>
      </c>
      <c r="AM294" s="68" t="str">
        <f t="shared" si="12"/>
        <v/>
      </c>
      <c r="AN294" s="68" t="str">
        <f t="shared" si="13"/>
        <v/>
      </c>
      <c r="AO294" s="67" t="str">
        <f t="shared" si="14"/>
        <v/>
      </c>
      <c r="AP294" s="51"/>
      <c r="AQ294" s="51" t="str">
        <f t="shared" si="15"/>
        <v/>
      </c>
      <c r="AR294" s="68" t="str">
        <f t="shared" si="16"/>
        <v/>
      </c>
      <c r="AS294" s="68" t="str">
        <f t="shared" si="17"/>
        <v/>
      </c>
      <c r="AT294" s="68" t="str">
        <f t="shared" si="18"/>
        <v/>
      </c>
      <c r="AU294" s="68" t="str">
        <f t="shared" si="19"/>
        <v/>
      </c>
      <c r="AV294" s="68" t="str">
        <f t="shared" si="20"/>
        <v/>
      </c>
      <c r="AW294" s="67" t="str">
        <f t="shared" si="21"/>
        <v/>
      </c>
      <c r="AX294" s="51"/>
      <c r="AY294" s="51" t="str">
        <f t="shared" si="22"/>
        <v/>
      </c>
      <c r="AZ294" s="68" t="str">
        <f t="shared" si="23"/>
        <v/>
      </c>
      <c r="BA294" s="68" t="str">
        <f t="shared" si="24"/>
        <v/>
      </c>
      <c r="BB294" s="68" t="str">
        <f t="shared" si="25"/>
        <v/>
      </c>
      <c r="BC294" s="68" t="str">
        <f t="shared" si="26"/>
        <v/>
      </c>
      <c r="BD294" s="68" t="str">
        <f t="shared" si="27"/>
        <v/>
      </c>
      <c r="BE294" s="68" t="str">
        <f t="shared" si="28"/>
        <v/>
      </c>
      <c r="BF294" s="51"/>
      <c r="BG294" s="69" t="str">
        <f t="shared" si="29"/>
        <v/>
      </c>
      <c r="BH294" s="67" t="str">
        <f t="shared" si="30"/>
        <v/>
      </c>
      <c r="BI294" s="67" t="str">
        <f t="shared" si="31"/>
        <v/>
      </c>
      <c r="BJ294" s="67" t="str">
        <f t="shared" si="32"/>
        <v/>
      </c>
      <c r="BK294" s="67" t="str">
        <f t="shared" si="33"/>
        <v/>
      </c>
      <c r="BL294" s="67" t="str">
        <f t="shared" si="34"/>
        <v/>
      </c>
      <c r="BM294" s="65" t="str">
        <f t="shared" si="35"/>
        <v/>
      </c>
      <c r="BN294" s="70"/>
      <c r="BO294" s="70"/>
      <c r="BP294" s="51"/>
      <c r="BQ294" s="51"/>
      <c r="BR294" s="51"/>
      <c r="BS294" s="69" t="str">
        <f t="shared" si="40"/>
        <v/>
      </c>
      <c r="BT294" s="70"/>
      <c r="BU294" s="65"/>
      <c r="BV294" s="68"/>
      <c r="BW294" s="68"/>
      <c r="BX294" s="68"/>
      <c r="BY294" s="67" t="str">
        <f t="shared" si="44"/>
        <v/>
      </c>
      <c r="BZ294" s="65"/>
      <c r="CA294" s="65" t="str">
        <f t="shared" si="45"/>
        <v/>
      </c>
      <c r="CB294" s="67" t="str">
        <f t="shared" si="46"/>
        <v/>
      </c>
      <c r="CC294" s="67" t="str">
        <f t="shared" si="47"/>
        <v/>
      </c>
      <c r="CD294" s="67" t="str">
        <f t="shared" si="48"/>
        <v/>
      </c>
      <c r="CE294" s="67" t="str">
        <f t="shared" si="49"/>
        <v/>
      </c>
      <c r="CF294" s="65"/>
      <c r="CG294" s="65"/>
      <c r="CH294" s="68"/>
      <c r="CI294" s="68"/>
      <c r="CJ294" s="68"/>
      <c r="CK294" s="67" t="str">
        <f t="shared" si="54"/>
        <v/>
      </c>
      <c r="CL294" s="65"/>
      <c r="CM294" s="65"/>
      <c r="CN294" s="68"/>
      <c r="CO294" s="68"/>
      <c r="CP294" s="68"/>
      <c r="CQ294" s="67" t="str">
        <f t="shared" si="59"/>
        <v/>
      </c>
      <c r="CR294" s="65"/>
      <c r="CS294" s="65"/>
      <c r="CT294" s="68"/>
      <c r="CU294" s="68"/>
      <c r="CV294" s="68"/>
      <c r="CW294" s="67" t="str">
        <f t="shared" si="64"/>
        <v/>
      </c>
      <c r="CX294" s="65"/>
      <c r="CY294" s="65"/>
      <c r="CZ294" s="68"/>
      <c r="DA294" s="68"/>
      <c r="DB294" s="68"/>
      <c r="DC294" s="67" t="str">
        <f t="shared" si="69"/>
        <v/>
      </c>
      <c r="DD294" s="65"/>
      <c r="DE294" s="65"/>
      <c r="DF294" s="51"/>
      <c r="DG294" s="51"/>
      <c r="DH294" s="51"/>
      <c r="DI294" s="69" t="str">
        <f t="shared" si="74"/>
        <v/>
      </c>
      <c r="DJ294" s="70"/>
      <c r="DK294" s="70"/>
      <c r="DL294" s="51"/>
      <c r="DM294" s="51"/>
      <c r="DN294" s="51"/>
      <c r="DO294" s="69" t="str">
        <f t="shared" si="79"/>
        <v/>
      </c>
      <c r="DP294" s="51"/>
      <c r="DQ294" s="51"/>
      <c r="DR294" s="51"/>
      <c r="DS294" s="51"/>
      <c r="DT294" s="51"/>
      <c r="DU294" s="181"/>
    </row>
    <row r="295" spans="1:125" ht="15" x14ac:dyDescent="0.25">
      <c r="A295" s="50">
        <v>2014</v>
      </c>
      <c r="B295" s="51" t="s">
        <v>1164</v>
      </c>
      <c r="C295" s="50" t="s">
        <v>934</v>
      </c>
      <c r="D295" s="53" t="s">
        <v>953</v>
      </c>
      <c r="E295" s="50" t="s">
        <v>148</v>
      </c>
      <c r="F295" s="54">
        <v>3939067</v>
      </c>
      <c r="G295" s="54">
        <v>8464261</v>
      </c>
      <c r="H295" s="54">
        <v>847834</v>
      </c>
      <c r="I295" s="55">
        <v>4524650</v>
      </c>
      <c r="J295" s="50"/>
      <c r="K295" s="50" t="s">
        <v>2032</v>
      </c>
      <c r="L295" s="58" t="s">
        <v>2032</v>
      </c>
      <c r="M295" s="58" t="s">
        <v>2032</v>
      </c>
      <c r="N295" s="58" t="s">
        <v>2032</v>
      </c>
      <c r="O295" s="58" t="s">
        <v>2032</v>
      </c>
      <c r="P295" s="59"/>
      <c r="Q295" s="60">
        <v>581387</v>
      </c>
      <c r="R295" s="60">
        <v>0</v>
      </c>
      <c r="S295" s="60">
        <v>2394070</v>
      </c>
      <c r="T295" s="60">
        <v>1472877</v>
      </c>
      <c r="U295" s="60">
        <v>76316</v>
      </c>
      <c r="V295" s="79"/>
      <c r="W295" s="90">
        <f t="shared" si="857"/>
        <v>4524650</v>
      </c>
      <c r="X295" s="101">
        <v>2337874</v>
      </c>
      <c r="Y295" s="50" t="s">
        <v>167</v>
      </c>
      <c r="Z295" s="50" t="s">
        <v>953</v>
      </c>
      <c r="AA295" s="51" t="str">
        <f t="shared" ref="AA295:AA298" si="1922">IF(A295 =2014,IF(Y295 ="",F295,""),"")</f>
        <v/>
      </c>
      <c r="AB295" s="68" t="str">
        <f t="shared" ref="AB295:AB298" si="1923">IF(A295 =2014,IF(Y295 ="",I295,""),"")</f>
        <v/>
      </c>
      <c r="AC295" s="68" t="str">
        <f t="shared" ref="AC295:AC298" si="1924">IF(A295 =2014,IF(Y295 ="",Q295,""),"")</f>
        <v/>
      </c>
      <c r="AD295" s="68" t="str">
        <f t="shared" ref="AD295:AD298" si="1925">IF(A295 =2014,IF(Y295 ="",R295,""),"")</f>
        <v/>
      </c>
      <c r="AE295" s="68" t="str">
        <f t="shared" ref="AE295:AE298" si="1926">IF(A295 =2014,IF(Y295 ="",S295,""),"")</f>
        <v/>
      </c>
      <c r="AF295" s="68" t="str">
        <f t="shared" ref="AF295:AF298" si="1927">IF(A295 =2014,IF(Y295 ="",T295+U295,""),"")</f>
        <v/>
      </c>
      <c r="AG295" s="67" t="str">
        <f t="shared" si="7"/>
        <v/>
      </c>
      <c r="AH295" s="51"/>
      <c r="AI295" s="51" t="str">
        <f t="shared" si="8"/>
        <v/>
      </c>
      <c r="AJ295" s="68" t="str">
        <f t="shared" si="9"/>
        <v/>
      </c>
      <c r="AK295" s="68" t="str">
        <f t="shared" si="10"/>
        <v/>
      </c>
      <c r="AL295" s="68" t="str">
        <f t="shared" si="11"/>
        <v/>
      </c>
      <c r="AM295" s="68" t="str">
        <f t="shared" si="12"/>
        <v/>
      </c>
      <c r="AN295" s="68" t="str">
        <f t="shared" si="13"/>
        <v/>
      </c>
      <c r="AO295" s="67" t="str">
        <f t="shared" si="14"/>
        <v/>
      </c>
      <c r="AP295" s="51"/>
      <c r="AQ295" s="51" t="str">
        <f t="shared" si="15"/>
        <v/>
      </c>
      <c r="AR295" s="68" t="str">
        <f t="shared" si="16"/>
        <v/>
      </c>
      <c r="AS295" s="68" t="str">
        <f t="shared" si="17"/>
        <v/>
      </c>
      <c r="AT295" s="68" t="str">
        <f t="shared" si="18"/>
        <v/>
      </c>
      <c r="AU295" s="68" t="str">
        <f t="shared" si="19"/>
        <v/>
      </c>
      <c r="AV295" s="68" t="str">
        <f t="shared" si="20"/>
        <v/>
      </c>
      <c r="AW295" s="67" t="str">
        <f t="shared" si="21"/>
        <v/>
      </c>
      <c r="AX295" s="51"/>
      <c r="AY295" s="51" t="str">
        <f t="shared" si="22"/>
        <v/>
      </c>
      <c r="AZ295" s="68" t="str">
        <f t="shared" si="23"/>
        <v/>
      </c>
      <c r="BA295" s="68" t="str">
        <f t="shared" si="24"/>
        <v/>
      </c>
      <c r="BB295" s="68" t="str">
        <f t="shared" si="25"/>
        <v/>
      </c>
      <c r="BC295" s="68" t="str">
        <f t="shared" si="26"/>
        <v/>
      </c>
      <c r="BD295" s="68" t="str">
        <f t="shared" si="27"/>
        <v/>
      </c>
      <c r="BE295" s="68" t="str">
        <f t="shared" si="28"/>
        <v/>
      </c>
      <c r="BF295" s="51"/>
      <c r="BG295" s="69" t="str">
        <f t="shared" si="29"/>
        <v/>
      </c>
      <c r="BH295" s="67" t="str">
        <f t="shared" si="30"/>
        <v/>
      </c>
      <c r="BI295" s="67" t="str">
        <f t="shared" si="31"/>
        <v/>
      </c>
      <c r="BJ295" s="67" t="str">
        <f t="shared" si="32"/>
        <v/>
      </c>
      <c r="BK295" s="67" t="str">
        <f t="shared" si="33"/>
        <v/>
      </c>
      <c r="BL295" s="67" t="str">
        <f t="shared" si="34"/>
        <v/>
      </c>
      <c r="BM295" s="65" t="str">
        <f t="shared" si="35"/>
        <v/>
      </c>
      <c r="BN295" s="70"/>
      <c r="BO295" s="71">
        <f t="shared" ref="BO295:BO298" si="1928">IF(A295 =2014,F295,"")</f>
        <v>3939067</v>
      </c>
      <c r="BP295" s="51" t="str">
        <f t="shared" ref="BP295:BP298" si="1929">IF(A295 =2015,F295,"")</f>
        <v/>
      </c>
      <c r="BQ295" s="51" t="str">
        <f t="shared" ref="BQ295:BQ298" si="1930">IF(A295 =2016,F295,"")</f>
        <v/>
      </c>
      <c r="BR295" s="51" t="str">
        <f t="shared" ref="BR295:BR298" si="1931">IF(A295 =2017,F295,"")</f>
        <v/>
      </c>
      <c r="BS295" s="69" t="str">
        <f t="shared" si="40"/>
        <v/>
      </c>
      <c r="BT295" s="70"/>
      <c r="BU295" s="65">
        <f t="shared" ref="BU295:BU298" si="1932">IF(A295 =2014,I295,"")</f>
        <v>4524650</v>
      </c>
      <c r="BV295" s="68" t="str">
        <f t="shared" ref="BV295:BV298" si="1933">IF(A295 =2015,I295,"")</f>
        <v/>
      </c>
      <c r="BW295" s="68" t="str">
        <f t="shared" ref="BW295:BW298" si="1934">IF(A295 =2016,I295,"")</f>
        <v/>
      </c>
      <c r="BX295" s="68" t="str">
        <f t="shared" ref="BX295:BX298" si="1935">IF(A295 =2017,I295,"")</f>
        <v/>
      </c>
      <c r="BY295" s="67" t="str">
        <f t="shared" si="44"/>
        <v/>
      </c>
      <c r="BZ295" s="65"/>
      <c r="CA295" s="65">
        <f t="shared" si="45"/>
        <v>2337874</v>
      </c>
      <c r="CB295" s="67" t="str">
        <f t="shared" si="46"/>
        <v/>
      </c>
      <c r="CC295" s="67" t="str">
        <f t="shared" si="47"/>
        <v/>
      </c>
      <c r="CD295" s="67" t="str">
        <f t="shared" si="48"/>
        <v/>
      </c>
      <c r="CE295" s="67" t="str">
        <f t="shared" si="49"/>
        <v/>
      </c>
      <c r="CF295" s="65"/>
      <c r="CG295" s="65">
        <f t="shared" ref="CG295:CG298" si="1936">IF(A295 =2014,Q295+R295+S295+T295+U295,"")</f>
        <v>4524650</v>
      </c>
      <c r="CH295" s="68" t="str">
        <f t="shared" ref="CH295:CH298" si="1937">IF(A295 =2015,Q295+R295+S295+T295+U295,"")</f>
        <v/>
      </c>
      <c r="CI295" s="68" t="str">
        <f t="shared" ref="CI295:CI298" si="1938">IF(A295 =2016,Q295+R295+S295+T295+U295,"")</f>
        <v/>
      </c>
      <c r="CJ295" s="68" t="str">
        <f t="shared" ref="CJ295:CJ298" si="1939">IF(A295 =2017,Q295+R295+S295+T295+U295,"")</f>
        <v/>
      </c>
      <c r="CK295" s="67" t="str">
        <f t="shared" si="54"/>
        <v/>
      </c>
      <c r="CL295" s="65"/>
      <c r="CM295" s="65">
        <f t="shared" ref="CM295:CM298" si="1940">IF(A295 =2014,Q295,"")</f>
        <v>581387</v>
      </c>
      <c r="CN295" s="68" t="str">
        <f t="shared" ref="CN295:CN298" si="1941">IF(A295 =2015,Q295,"")</f>
        <v/>
      </c>
      <c r="CO295" s="68" t="str">
        <f t="shared" ref="CO295:CO298" si="1942">IF(A295 =2016,Q295,"")</f>
        <v/>
      </c>
      <c r="CP295" s="68" t="str">
        <f t="shared" ref="CP295:CP298" si="1943">IF(A295 =2017,Q295,"")</f>
        <v/>
      </c>
      <c r="CQ295" s="67" t="str">
        <f t="shared" si="59"/>
        <v/>
      </c>
      <c r="CR295" s="65"/>
      <c r="CS295" s="65">
        <f t="shared" ref="CS295:CS298" si="1944">IF(A295 =2014,R295,"")</f>
        <v>0</v>
      </c>
      <c r="CT295" s="68" t="str">
        <f t="shared" ref="CT295:CT298" si="1945">IF(A295 =2015,R295,"")</f>
        <v/>
      </c>
      <c r="CU295" s="68" t="str">
        <f t="shared" ref="CU295:CU298" si="1946">IF(A295 =2016,R295,"")</f>
        <v/>
      </c>
      <c r="CV295" s="68" t="str">
        <f t="shared" ref="CV295:CV298" si="1947">IF(A295 =2017,R295,"")</f>
        <v/>
      </c>
      <c r="CW295" s="67" t="str">
        <f t="shared" si="64"/>
        <v/>
      </c>
      <c r="CX295" s="65"/>
      <c r="CY295" s="65">
        <f t="shared" ref="CY295:CY298" si="1948">IF(A295 =2014,S295,"")</f>
        <v>2394070</v>
      </c>
      <c r="CZ295" s="68" t="str">
        <f t="shared" ref="CZ295:CZ298" si="1949">IF(A295 =2015,S295,"")</f>
        <v/>
      </c>
      <c r="DA295" s="68" t="str">
        <f t="shared" ref="DA295:DA298" si="1950">IF(A295 =2016,S295,"")</f>
        <v/>
      </c>
      <c r="DB295" s="68" t="str">
        <f t="shared" ref="DB295:DB298" si="1951">IF(A295 =2017,S295,"")</f>
        <v/>
      </c>
      <c r="DC295" s="67" t="str">
        <f t="shared" si="69"/>
        <v/>
      </c>
      <c r="DD295" s="65"/>
      <c r="DE295" s="65">
        <f t="shared" ref="DE295:DE298" si="1952">IF(A295 =2014,T295,"")</f>
        <v>1472877</v>
      </c>
      <c r="DF295" s="51" t="str">
        <f t="shared" ref="DF295:DF298" si="1953">IF(A295 =2015,T295,"")</f>
        <v/>
      </c>
      <c r="DG295" s="51" t="str">
        <f t="shared" ref="DG295:DG298" si="1954">IF(A295 =2016,T295,"")</f>
        <v/>
      </c>
      <c r="DH295" s="51" t="str">
        <f t="shared" ref="DH295:DH298" si="1955">IF(A295 =2017,T295,"")</f>
        <v/>
      </c>
      <c r="DI295" s="69" t="str">
        <f t="shared" si="74"/>
        <v/>
      </c>
      <c r="DJ295" s="70"/>
      <c r="DK295" s="65">
        <f t="shared" ref="DK295:DK298" si="1956">IF(A295 =2014,U295,"")</f>
        <v>76316</v>
      </c>
      <c r="DL295" s="51" t="str">
        <f t="shared" ref="DL295:DL298" si="1957">IF(A295 =2015,U295,"")</f>
        <v/>
      </c>
      <c r="DM295" s="51" t="str">
        <f t="shared" ref="DM295:DM298" si="1958">IF(A295 =2016,U295,"")</f>
        <v/>
      </c>
      <c r="DN295" s="51" t="str">
        <f t="shared" ref="DN295:DN298" si="1959">IF(A295 =2017,U295,"")</f>
        <v/>
      </c>
      <c r="DO295" s="69" t="str">
        <f t="shared" si="79"/>
        <v/>
      </c>
      <c r="DP295" s="51"/>
      <c r="DQ295" s="51"/>
      <c r="DR295" s="51"/>
      <c r="DS295" s="51"/>
      <c r="DT295" s="51"/>
      <c r="DU295" s="181"/>
    </row>
    <row r="296" spans="1:125" ht="15" x14ac:dyDescent="0.25">
      <c r="A296" s="50">
        <v>2015</v>
      </c>
      <c r="B296" s="51" t="s">
        <v>1164</v>
      </c>
      <c r="C296" s="50" t="s">
        <v>934</v>
      </c>
      <c r="D296" s="53" t="s">
        <v>953</v>
      </c>
      <c r="E296" s="50" t="s">
        <v>148</v>
      </c>
      <c r="F296" s="54">
        <v>3972587</v>
      </c>
      <c r="G296" s="54">
        <v>8553956</v>
      </c>
      <c r="H296" s="54">
        <v>867402</v>
      </c>
      <c r="I296" s="55">
        <v>4964781</v>
      </c>
      <c r="J296" s="50"/>
      <c r="K296" s="50" t="s">
        <v>2032</v>
      </c>
      <c r="L296" s="58" t="s">
        <v>2032</v>
      </c>
      <c r="M296" s="58" t="s">
        <v>2032</v>
      </c>
      <c r="N296" s="58" t="s">
        <v>2032</v>
      </c>
      <c r="O296" s="58" t="s">
        <v>2032</v>
      </c>
      <c r="P296" s="59"/>
      <c r="Q296" s="60">
        <v>681024</v>
      </c>
      <c r="R296" s="60">
        <v>0</v>
      </c>
      <c r="S296" s="60">
        <v>2692987</v>
      </c>
      <c r="T296" s="60">
        <v>1520178</v>
      </c>
      <c r="U296" s="60">
        <v>70592</v>
      </c>
      <c r="V296" s="79"/>
      <c r="W296" s="90">
        <f t="shared" si="857"/>
        <v>4964781</v>
      </c>
      <c r="X296" s="101">
        <v>2889500</v>
      </c>
      <c r="Y296" s="50" t="s">
        <v>167</v>
      </c>
      <c r="Z296" s="50" t="s">
        <v>953</v>
      </c>
      <c r="AA296" s="51" t="str">
        <f t="shared" si="1922"/>
        <v/>
      </c>
      <c r="AB296" s="68" t="str">
        <f t="shared" si="1923"/>
        <v/>
      </c>
      <c r="AC296" s="68" t="str">
        <f t="shared" si="1924"/>
        <v/>
      </c>
      <c r="AD296" s="68" t="str">
        <f t="shared" si="1925"/>
        <v/>
      </c>
      <c r="AE296" s="68" t="str">
        <f t="shared" si="1926"/>
        <v/>
      </c>
      <c r="AF296" s="68" t="str">
        <f t="shared" si="1927"/>
        <v/>
      </c>
      <c r="AG296" s="67" t="str">
        <f t="shared" si="7"/>
        <v/>
      </c>
      <c r="AH296" s="51"/>
      <c r="AI296" s="51" t="str">
        <f t="shared" si="8"/>
        <v/>
      </c>
      <c r="AJ296" s="68" t="str">
        <f t="shared" si="9"/>
        <v/>
      </c>
      <c r="AK296" s="68" t="str">
        <f t="shared" si="10"/>
        <v/>
      </c>
      <c r="AL296" s="68" t="str">
        <f t="shared" si="11"/>
        <v/>
      </c>
      <c r="AM296" s="68" t="str">
        <f t="shared" si="12"/>
        <v/>
      </c>
      <c r="AN296" s="68" t="str">
        <f t="shared" si="13"/>
        <v/>
      </c>
      <c r="AO296" s="67" t="str">
        <f t="shared" si="14"/>
        <v/>
      </c>
      <c r="AP296" s="51"/>
      <c r="AQ296" s="51" t="str">
        <f t="shared" si="15"/>
        <v/>
      </c>
      <c r="AR296" s="68" t="str">
        <f t="shared" si="16"/>
        <v/>
      </c>
      <c r="AS296" s="68" t="str">
        <f t="shared" si="17"/>
        <v/>
      </c>
      <c r="AT296" s="68" t="str">
        <f t="shared" si="18"/>
        <v/>
      </c>
      <c r="AU296" s="68" t="str">
        <f t="shared" si="19"/>
        <v/>
      </c>
      <c r="AV296" s="68" t="str">
        <f t="shared" si="20"/>
        <v/>
      </c>
      <c r="AW296" s="67" t="str">
        <f t="shared" si="21"/>
        <v/>
      </c>
      <c r="AX296" s="51"/>
      <c r="AY296" s="51" t="str">
        <f t="shared" si="22"/>
        <v/>
      </c>
      <c r="AZ296" s="68" t="str">
        <f t="shared" si="23"/>
        <v/>
      </c>
      <c r="BA296" s="68" t="str">
        <f t="shared" si="24"/>
        <v/>
      </c>
      <c r="BB296" s="68" t="str">
        <f t="shared" si="25"/>
        <v/>
      </c>
      <c r="BC296" s="68" t="str">
        <f t="shared" si="26"/>
        <v/>
      </c>
      <c r="BD296" s="68" t="str">
        <f t="shared" si="27"/>
        <v/>
      </c>
      <c r="BE296" s="68" t="str">
        <f t="shared" si="28"/>
        <v/>
      </c>
      <c r="BF296" s="51"/>
      <c r="BG296" s="69" t="str">
        <f t="shared" si="29"/>
        <v/>
      </c>
      <c r="BH296" s="67" t="str">
        <f t="shared" si="30"/>
        <v/>
      </c>
      <c r="BI296" s="67" t="str">
        <f t="shared" si="31"/>
        <v/>
      </c>
      <c r="BJ296" s="67" t="str">
        <f t="shared" si="32"/>
        <v/>
      </c>
      <c r="BK296" s="67" t="str">
        <f t="shared" si="33"/>
        <v/>
      </c>
      <c r="BL296" s="67" t="str">
        <f t="shared" si="34"/>
        <v/>
      </c>
      <c r="BM296" s="65" t="str">
        <f t="shared" si="35"/>
        <v/>
      </c>
      <c r="BN296" s="51"/>
      <c r="BO296" s="51" t="str">
        <f t="shared" si="1928"/>
        <v/>
      </c>
      <c r="BP296" s="71">
        <f t="shared" si="1929"/>
        <v>3972587</v>
      </c>
      <c r="BQ296" s="51" t="str">
        <f t="shared" si="1930"/>
        <v/>
      </c>
      <c r="BR296" s="51" t="str">
        <f t="shared" si="1931"/>
        <v/>
      </c>
      <c r="BS296" s="69" t="str">
        <f t="shared" si="40"/>
        <v/>
      </c>
      <c r="BT296" s="51"/>
      <c r="BU296" s="68" t="str">
        <f t="shared" si="1932"/>
        <v/>
      </c>
      <c r="BV296" s="65">
        <f t="shared" si="1933"/>
        <v>4964781</v>
      </c>
      <c r="BW296" s="68" t="str">
        <f t="shared" si="1934"/>
        <v/>
      </c>
      <c r="BX296" s="68" t="str">
        <f t="shared" si="1935"/>
        <v/>
      </c>
      <c r="BY296" s="67" t="str">
        <f t="shared" si="44"/>
        <v/>
      </c>
      <c r="BZ296" s="68"/>
      <c r="CA296" s="65" t="str">
        <f t="shared" si="45"/>
        <v/>
      </c>
      <c r="CB296" s="67">
        <f t="shared" si="46"/>
        <v>2889500</v>
      </c>
      <c r="CC296" s="67" t="str">
        <f t="shared" si="47"/>
        <v/>
      </c>
      <c r="CD296" s="67" t="str">
        <f t="shared" si="48"/>
        <v/>
      </c>
      <c r="CE296" s="67" t="str">
        <f t="shared" si="49"/>
        <v/>
      </c>
      <c r="CF296" s="68"/>
      <c r="CG296" s="68" t="str">
        <f t="shared" si="1936"/>
        <v/>
      </c>
      <c r="CH296" s="65">
        <f t="shared" si="1937"/>
        <v>4964781</v>
      </c>
      <c r="CI296" s="68" t="str">
        <f t="shared" si="1938"/>
        <v/>
      </c>
      <c r="CJ296" s="68" t="str">
        <f t="shared" si="1939"/>
        <v/>
      </c>
      <c r="CK296" s="67" t="str">
        <f t="shared" si="54"/>
        <v/>
      </c>
      <c r="CL296" s="68"/>
      <c r="CM296" s="68" t="str">
        <f t="shared" si="1940"/>
        <v/>
      </c>
      <c r="CN296" s="65">
        <f t="shared" si="1941"/>
        <v>681024</v>
      </c>
      <c r="CO296" s="68" t="str">
        <f t="shared" si="1942"/>
        <v/>
      </c>
      <c r="CP296" s="68" t="str">
        <f t="shared" si="1943"/>
        <v/>
      </c>
      <c r="CQ296" s="67" t="str">
        <f t="shared" si="59"/>
        <v/>
      </c>
      <c r="CR296" s="68"/>
      <c r="CS296" s="68" t="str">
        <f t="shared" si="1944"/>
        <v/>
      </c>
      <c r="CT296" s="65">
        <f t="shared" si="1945"/>
        <v>0</v>
      </c>
      <c r="CU296" s="68" t="str">
        <f t="shared" si="1946"/>
        <v/>
      </c>
      <c r="CV296" s="68" t="str">
        <f t="shared" si="1947"/>
        <v/>
      </c>
      <c r="CW296" s="67" t="str">
        <f t="shared" si="64"/>
        <v/>
      </c>
      <c r="CX296" s="68"/>
      <c r="CY296" s="68" t="str">
        <f t="shared" si="1948"/>
        <v/>
      </c>
      <c r="CZ296" s="65">
        <f t="shared" si="1949"/>
        <v>2692987</v>
      </c>
      <c r="DA296" s="68" t="str">
        <f t="shared" si="1950"/>
        <v/>
      </c>
      <c r="DB296" s="68" t="str">
        <f t="shared" si="1951"/>
        <v/>
      </c>
      <c r="DC296" s="67" t="str">
        <f t="shared" si="69"/>
        <v/>
      </c>
      <c r="DD296" s="68"/>
      <c r="DE296" s="68" t="str">
        <f t="shared" si="1952"/>
        <v/>
      </c>
      <c r="DF296" s="65">
        <f t="shared" si="1953"/>
        <v>1520178</v>
      </c>
      <c r="DG296" s="51" t="str">
        <f t="shared" si="1954"/>
        <v/>
      </c>
      <c r="DH296" s="51" t="str">
        <f t="shared" si="1955"/>
        <v/>
      </c>
      <c r="DI296" s="69" t="str">
        <f t="shared" si="74"/>
        <v/>
      </c>
      <c r="DJ296" s="51"/>
      <c r="DK296" s="51" t="str">
        <f t="shared" si="1956"/>
        <v/>
      </c>
      <c r="DL296" s="65">
        <f t="shared" si="1957"/>
        <v>70592</v>
      </c>
      <c r="DM296" s="51" t="str">
        <f t="shared" si="1958"/>
        <v/>
      </c>
      <c r="DN296" s="51" t="str">
        <f t="shared" si="1959"/>
        <v/>
      </c>
      <c r="DO296" s="69" t="str">
        <f t="shared" si="79"/>
        <v/>
      </c>
      <c r="DP296" s="51"/>
      <c r="DQ296" s="51"/>
      <c r="DR296" s="51"/>
      <c r="DS296" s="51"/>
      <c r="DT296" s="51"/>
      <c r="DU296" s="181"/>
    </row>
    <row r="297" spans="1:125" ht="15" x14ac:dyDescent="0.25">
      <c r="A297" s="50">
        <v>2016</v>
      </c>
      <c r="B297" s="51" t="s">
        <v>1164</v>
      </c>
      <c r="C297" s="50" t="s">
        <v>934</v>
      </c>
      <c r="D297" s="53" t="s">
        <v>953</v>
      </c>
      <c r="E297" s="50" t="s">
        <v>148</v>
      </c>
      <c r="F297" s="54">
        <v>4079964</v>
      </c>
      <c r="G297" s="54">
        <v>8786314</v>
      </c>
      <c r="H297" s="54">
        <v>875283</v>
      </c>
      <c r="I297" s="55">
        <v>5005276</v>
      </c>
      <c r="J297" s="50"/>
      <c r="K297" s="50" t="s">
        <v>2032</v>
      </c>
      <c r="L297" s="58" t="s">
        <v>2032</v>
      </c>
      <c r="M297" s="58" t="s">
        <v>2032</v>
      </c>
      <c r="N297" s="58" t="s">
        <v>2032</v>
      </c>
      <c r="O297" s="58" t="s">
        <v>2032</v>
      </c>
      <c r="P297" s="59"/>
      <c r="Q297" s="60">
        <v>710555</v>
      </c>
      <c r="R297" s="60">
        <v>28396</v>
      </c>
      <c r="S297" s="60">
        <v>2733742</v>
      </c>
      <c r="T297" s="60">
        <v>1464994</v>
      </c>
      <c r="U297" s="60">
        <v>67589</v>
      </c>
      <c r="V297" s="79"/>
      <c r="W297" s="90">
        <f t="shared" si="857"/>
        <v>5005276</v>
      </c>
      <c r="X297" s="101">
        <v>644841</v>
      </c>
      <c r="Y297" s="50" t="s">
        <v>167</v>
      </c>
      <c r="Z297" s="50" t="s">
        <v>953</v>
      </c>
      <c r="AA297" s="51" t="str">
        <f t="shared" si="1922"/>
        <v/>
      </c>
      <c r="AB297" s="68" t="str">
        <f t="shared" si="1923"/>
        <v/>
      </c>
      <c r="AC297" s="68" t="str">
        <f t="shared" si="1924"/>
        <v/>
      </c>
      <c r="AD297" s="68" t="str">
        <f t="shared" si="1925"/>
        <v/>
      </c>
      <c r="AE297" s="68" t="str">
        <f t="shared" si="1926"/>
        <v/>
      </c>
      <c r="AF297" s="68" t="str">
        <f t="shared" si="1927"/>
        <v/>
      </c>
      <c r="AG297" s="67" t="str">
        <f t="shared" si="7"/>
        <v/>
      </c>
      <c r="AH297" s="51"/>
      <c r="AI297" s="51" t="str">
        <f t="shared" si="8"/>
        <v/>
      </c>
      <c r="AJ297" s="68" t="str">
        <f t="shared" si="9"/>
        <v/>
      </c>
      <c r="AK297" s="68" t="str">
        <f t="shared" si="10"/>
        <v/>
      </c>
      <c r="AL297" s="68" t="str">
        <f t="shared" si="11"/>
        <v/>
      </c>
      <c r="AM297" s="68" t="str">
        <f t="shared" si="12"/>
        <v/>
      </c>
      <c r="AN297" s="68" t="str">
        <f t="shared" si="13"/>
        <v/>
      </c>
      <c r="AO297" s="67" t="str">
        <f t="shared" si="14"/>
        <v/>
      </c>
      <c r="AP297" s="51"/>
      <c r="AQ297" s="51" t="str">
        <f t="shared" si="15"/>
        <v/>
      </c>
      <c r="AR297" s="68" t="str">
        <f t="shared" si="16"/>
        <v/>
      </c>
      <c r="AS297" s="68" t="str">
        <f t="shared" si="17"/>
        <v/>
      </c>
      <c r="AT297" s="68" t="str">
        <f t="shared" si="18"/>
        <v/>
      </c>
      <c r="AU297" s="68" t="str">
        <f t="shared" si="19"/>
        <v/>
      </c>
      <c r="AV297" s="68" t="str">
        <f t="shared" si="20"/>
        <v/>
      </c>
      <c r="AW297" s="67" t="str">
        <f t="shared" si="21"/>
        <v/>
      </c>
      <c r="AX297" s="51"/>
      <c r="AY297" s="51" t="str">
        <f t="shared" si="22"/>
        <v/>
      </c>
      <c r="AZ297" s="68" t="str">
        <f t="shared" si="23"/>
        <v/>
      </c>
      <c r="BA297" s="68" t="str">
        <f t="shared" si="24"/>
        <v/>
      </c>
      <c r="BB297" s="68" t="str">
        <f t="shared" si="25"/>
        <v/>
      </c>
      <c r="BC297" s="68" t="str">
        <f t="shared" si="26"/>
        <v/>
      </c>
      <c r="BD297" s="68" t="str">
        <f t="shared" si="27"/>
        <v/>
      </c>
      <c r="BE297" s="68" t="str">
        <f t="shared" si="28"/>
        <v/>
      </c>
      <c r="BF297" s="51"/>
      <c r="BG297" s="69" t="str">
        <f t="shared" si="29"/>
        <v/>
      </c>
      <c r="BH297" s="67" t="str">
        <f t="shared" si="30"/>
        <v/>
      </c>
      <c r="BI297" s="67" t="str">
        <f t="shared" si="31"/>
        <v/>
      </c>
      <c r="BJ297" s="67" t="str">
        <f t="shared" si="32"/>
        <v/>
      </c>
      <c r="BK297" s="67" t="str">
        <f t="shared" si="33"/>
        <v/>
      </c>
      <c r="BL297" s="67" t="str">
        <f t="shared" si="34"/>
        <v/>
      </c>
      <c r="BM297" s="65" t="str">
        <f t="shared" si="35"/>
        <v/>
      </c>
      <c r="BN297" s="51"/>
      <c r="BO297" s="51" t="str">
        <f t="shared" si="1928"/>
        <v/>
      </c>
      <c r="BP297" s="51" t="str">
        <f t="shared" si="1929"/>
        <v/>
      </c>
      <c r="BQ297" s="71">
        <f t="shared" si="1930"/>
        <v>4079964</v>
      </c>
      <c r="BR297" s="51" t="str">
        <f t="shared" si="1931"/>
        <v/>
      </c>
      <c r="BS297" s="69" t="str">
        <f t="shared" si="40"/>
        <v/>
      </c>
      <c r="BT297" s="51"/>
      <c r="BU297" s="68" t="str">
        <f t="shared" si="1932"/>
        <v/>
      </c>
      <c r="BV297" s="68" t="str">
        <f t="shared" si="1933"/>
        <v/>
      </c>
      <c r="BW297" s="65">
        <f t="shared" si="1934"/>
        <v>5005276</v>
      </c>
      <c r="BX297" s="68" t="str">
        <f t="shared" si="1935"/>
        <v/>
      </c>
      <c r="BY297" s="67" t="str">
        <f t="shared" si="44"/>
        <v/>
      </c>
      <c r="BZ297" s="68"/>
      <c r="CA297" s="65" t="str">
        <f t="shared" si="45"/>
        <v/>
      </c>
      <c r="CB297" s="67" t="str">
        <f t="shared" si="46"/>
        <v/>
      </c>
      <c r="CC297" s="67">
        <f t="shared" si="47"/>
        <v>644841</v>
      </c>
      <c r="CD297" s="67" t="str">
        <f t="shared" si="48"/>
        <v/>
      </c>
      <c r="CE297" s="67" t="str">
        <f t="shared" si="49"/>
        <v/>
      </c>
      <c r="CF297" s="68"/>
      <c r="CG297" s="68" t="str">
        <f t="shared" si="1936"/>
        <v/>
      </c>
      <c r="CH297" s="68" t="str">
        <f t="shared" si="1937"/>
        <v/>
      </c>
      <c r="CI297" s="65">
        <f t="shared" si="1938"/>
        <v>5005276</v>
      </c>
      <c r="CJ297" s="68" t="str">
        <f t="shared" si="1939"/>
        <v/>
      </c>
      <c r="CK297" s="67" t="str">
        <f t="shared" si="54"/>
        <v/>
      </c>
      <c r="CL297" s="68"/>
      <c r="CM297" s="68" t="str">
        <f t="shared" si="1940"/>
        <v/>
      </c>
      <c r="CN297" s="68" t="str">
        <f t="shared" si="1941"/>
        <v/>
      </c>
      <c r="CO297" s="65">
        <f t="shared" si="1942"/>
        <v>710555</v>
      </c>
      <c r="CP297" s="68" t="str">
        <f t="shared" si="1943"/>
        <v/>
      </c>
      <c r="CQ297" s="67" t="str">
        <f t="shared" si="59"/>
        <v/>
      </c>
      <c r="CR297" s="68"/>
      <c r="CS297" s="68" t="str">
        <f t="shared" si="1944"/>
        <v/>
      </c>
      <c r="CT297" s="68" t="str">
        <f t="shared" si="1945"/>
        <v/>
      </c>
      <c r="CU297" s="65">
        <f t="shared" si="1946"/>
        <v>28396</v>
      </c>
      <c r="CV297" s="68" t="str">
        <f t="shared" si="1947"/>
        <v/>
      </c>
      <c r="CW297" s="67" t="str">
        <f t="shared" si="64"/>
        <v/>
      </c>
      <c r="CX297" s="68"/>
      <c r="CY297" s="68" t="str">
        <f t="shared" si="1948"/>
        <v/>
      </c>
      <c r="CZ297" s="68" t="str">
        <f t="shared" si="1949"/>
        <v/>
      </c>
      <c r="DA297" s="65">
        <f t="shared" si="1950"/>
        <v>2733742</v>
      </c>
      <c r="DB297" s="68" t="str">
        <f t="shared" si="1951"/>
        <v/>
      </c>
      <c r="DC297" s="67" t="str">
        <f t="shared" si="69"/>
        <v/>
      </c>
      <c r="DD297" s="68"/>
      <c r="DE297" s="68" t="str">
        <f t="shared" si="1952"/>
        <v/>
      </c>
      <c r="DF297" s="51" t="str">
        <f t="shared" si="1953"/>
        <v/>
      </c>
      <c r="DG297" s="65">
        <f t="shared" si="1954"/>
        <v>1464994</v>
      </c>
      <c r="DH297" s="51" t="str">
        <f t="shared" si="1955"/>
        <v/>
      </c>
      <c r="DI297" s="69" t="str">
        <f t="shared" si="74"/>
        <v/>
      </c>
      <c r="DJ297" s="51"/>
      <c r="DK297" s="51" t="str">
        <f t="shared" si="1956"/>
        <v/>
      </c>
      <c r="DL297" s="51" t="str">
        <f t="shared" si="1957"/>
        <v/>
      </c>
      <c r="DM297" s="65">
        <f t="shared" si="1958"/>
        <v>67589</v>
      </c>
      <c r="DN297" s="51" t="str">
        <f t="shared" si="1959"/>
        <v/>
      </c>
      <c r="DO297" s="69" t="str">
        <f t="shared" si="79"/>
        <v/>
      </c>
      <c r="DP297" s="51"/>
      <c r="DQ297" s="51"/>
      <c r="DR297" s="51"/>
      <c r="DS297" s="51"/>
      <c r="DT297" s="51"/>
      <c r="DU297" s="181"/>
    </row>
    <row r="298" spans="1:125" ht="15" x14ac:dyDescent="0.25">
      <c r="A298" s="50">
        <v>2017</v>
      </c>
      <c r="B298" s="51" t="s">
        <v>1164</v>
      </c>
      <c r="C298" s="50" t="s">
        <v>934</v>
      </c>
      <c r="D298" s="53" t="s">
        <v>953</v>
      </c>
      <c r="E298" s="50" t="s">
        <v>148</v>
      </c>
      <c r="F298" s="54">
        <v>3937546</v>
      </c>
      <c r="G298" s="54">
        <v>8481690</v>
      </c>
      <c r="H298" s="54">
        <v>828481</v>
      </c>
      <c r="I298" s="55">
        <v>5152256</v>
      </c>
      <c r="J298" s="50"/>
      <c r="K298" s="50" t="s">
        <v>2032</v>
      </c>
      <c r="L298" s="58" t="s">
        <v>2032</v>
      </c>
      <c r="M298" s="58" t="s">
        <v>2032</v>
      </c>
      <c r="N298" s="58" t="s">
        <v>2032</v>
      </c>
      <c r="O298" s="58" t="s">
        <v>2032</v>
      </c>
      <c r="P298" s="59"/>
      <c r="Q298" s="60">
        <v>735467</v>
      </c>
      <c r="R298" s="60">
        <v>2581</v>
      </c>
      <c r="S298" s="60">
        <v>2873013</v>
      </c>
      <c r="T298" s="60">
        <v>1460240</v>
      </c>
      <c r="U298" s="60">
        <v>80955</v>
      </c>
      <c r="V298" s="79"/>
      <c r="W298" s="90">
        <f t="shared" si="857"/>
        <v>5152256</v>
      </c>
      <c r="X298" s="101">
        <v>2342630</v>
      </c>
      <c r="Y298" s="50" t="s">
        <v>167</v>
      </c>
      <c r="Z298" s="50" t="s">
        <v>953</v>
      </c>
      <c r="AA298" s="51" t="str">
        <f t="shared" si="1922"/>
        <v/>
      </c>
      <c r="AB298" s="68" t="str">
        <f t="shared" si="1923"/>
        <v/>
      </c>
      <c r="AC298" s="68" t="str">
        <f t="shared" si="1924"/>
        <v/>
      </c>
      <c r="AD298" s="68" t="str">
        <f t="shared" si="1925"/>
        <v/>
      </c>
      <c r="AE298" s="68" t="str">
        <f t="shared" si="1926"/>
        <v/>
      </c>
      <c r="AF298" s="68" t="str">
        <f t="shared" si="1927"/>
        <v/>
      </c>
      <c r="AG298" s="67" t="str">
        <f t="shared" si="7"/>
        <v/>
      </c>
      <c r="AH298" s="51"/>
      <c r="AI298" s="51" t="str">
        <f t="shared" si="8"/>
        <v/>
      </c>
      <c r="AJ298" s="68" t="str">
        <f t="shared" si="9"/>
        <v/>
      </c>
      <c r="AK298" s="68" t="str">
        <f t="shared" si="10"/>
        <v/>
      </c>
      <c r="AL298" s="68" t="str">
        <f t="shared" si="11"/>
        <v/>
      </c>
      <c r="AM298" s="68" t="str">
        <f t="shared" si="12"/>
        <v/>
      </c>
      <c r="AN298" s="68" t="str">
        <f t="shared" si="13"/>
        <v/>
      </c>
      <c r="AO298" s="67" t="str">
        <f t="shared" si="14"/>
        <v/>
      </c>
      <c r="AP298" s="51"/>
      <c r="AQ298" s="51" t="str">
        <f t="shared" si="15"/>
        <v/>
      </c>
      <c r="AR298" s="68" t="str">
        <f t="shared" si="16"/>
        <v/>
      </c>
      <c r="AS298" s="68" t="str">
        <f t="shared" si="17"/>
        <v/>
      </c>
      <c r="AT298" s="68" t="str">
        <f t="shared" si="18"/>
        <v/>
      </c>
      <c r="AU298" s="68" t="str">
        <f t="shared" si="19"/>
        <v/>
      </c>
      <c r="AV298" s="68" t="str">
        <f t="shared" si="20"/>
        <v/>
      </c>
      <c r="AW298" s="67" t="str">
        <f t="shared" si="21"/>
        <v/>
      </c>
      <c r="AX298" s="51"/>
      <c r="AY298" s="51" t="str">
        <f t="shared" si="22"/>
        <v/>
      </c>
      <c r="AZ298" s="68" t="str">
        <f t="shared" si="23"/>
        <v/>
      </c>
      <c r="BA298" s="68" t="str">
        <f t="shared" si="24"/>
        <v/>
      </c>
      <c r="BB298" s="68" t="str">
        <f t="shared" si="25"/>
        <v/>
      </c>
      <c r="BC298" s="68" t="str">
        <f t="shared" si="26"/>
        <v/>
      </c>
      <c r="BD298" s="68" t="str">
        <f t="shared" si="27"/>
        <v/>
      </c>
      <c r="BE298" s="68" t="str">
        <f t="shared" si="28"/>
        <v/>
      </c>
      <c r="BF298" s="51"/>
      <c r="BG298" s="69" t="str">
        <f t="shared" si="29"/>
        <v/>
      </c>
      <c r="BH298" s="67" t="str">
        <f t="shared" si="30"/>
        <v/>
      </c>
      <c r="BI298" s="67" t="str">
        <f t="shared" si="31"/>
        <v/>
      </c>
      <c r="BJ298" s="67" t="str">
        <f t="shared" si="32"/>
        <v/>
      </c>
      <c r="BK298" s="67" t="str">
        <f t="shared" si="33"/>
        <v/>
      </c>
      <c r="BL298" s="67" t="str">
        <f t="shared" si="34"/>
        <v/>
      </c>
      <c r="BM298" s="65" t="str">
        <f t="shared" si="35"/>
        <v/>
      </c>
      <c r="BN298" s="51"/>
      <c r="BO298" s="51" t="str">
        <f t="shared" si="1928"/>
        <v/>
      </c>
      <c r="BP298" s="51" t="str">
        <f t="shared" si="1929"/>
        <v/>
      </c>
      <c r="BQ298" s="51" t="str">
        <f t="shared" si="1930"/>
        <v/>
      </c>
      <c r="BR298" s="71">
        <f t="shared" si="1931"/>
        <v>3937546</v>
      </c>
      <c r="BS298" s="69" t="str">
        <f t="shared" si="40"/>
        <v/>
      </c>
      <c r="BT298" s="51"/>
      <c r="BU298" s="68" t="str">
        <f t="shared" si="1932"/>
        <v/>
      </c>
      <c r="BV298" s="68" t="str">
        <f t="shared" si="1933"/>
        <v/>
      </c>
      <c r="BW298" s="68" t="str">
        <f t="shared" si="1934"/>
        <v/>
      </c>
      <c r="BX298" s="65">
        <f t="shared" si="1935"/>
        <v>5152256</v>
      </c>
      <c r="BY298" s="67" t="str">
        <f t="shared" si="44"/>
        <v/>
      </c>
      <c r="BZ298" s="68"/>
      <c r="CA298" s="65" t="str">
        <f t="shared" si="45"/>
        <v/>
      </c>
      <c r="CB298" s="67" t="str">
        <f t="shared" si="46"/>
        <v/>
      </c>
      <c r="CC298" s="67" t="str">
        <f t="shared" si="47"/>
        <v/>
      </c>
      <c r="CD298" s="67">
        <f t="shared" si="48"/>
        <v>2342630</v>
      </c>
      <c r="CE298" s="67" t="str">
        <f t="shared" si="49"/>
        <v/>
      </c>
      <c r="CF298" s="68"/>
      <c r="CG298" s="68" t="str">
        <f t="shared" si="1936"/>
        <v/>
      </c>
      <c r="CH298" s="68" t="str">
        <f t="shared" si="1937"/>
        <v/>
      </c>
      <c r="CI298" s="68" t="str">
        <f t="shared" si="1938"/>
        <v/>
      </c>
      <c r="CJ298" s="65">
        <f t="shared" si="1939"/>
        <v>5152256</v>
      </c>
      <c r="CK298" s="67" t="str">
        <f t="shared" si="54"/>
        <v/>
      </c>
      <c r="CL298" s="68"/>
      <c r="CM298" s="68" t="str">
        <f t="shared" si="1940"/>
        <v/>
      </c>
      <c r="CN298" s="68" t="str">
        <f t="shared" si="1941"/>
        <v/>
      </c>
      <c r="CO298" s="68" t="str">
        <f t="shared" si="1942"/>
        <v/>
      </c>
      <c r="CP298" s="65">
        <f t="shared" si="1943"/>
        <v>735467</v>
      </c>
      <c r="CQ298" s="67" t="str">
        <f t="shared" si="59"/>
        <v/>
      </c>
      <c r="CR298" s="68"/>
      <c r="CS298" s="68" t="str">
        <f t="shared" si="1944"/>
        <v/>
      </c>
      <c r="CT298" s="68" t="str">
        <f t="shared" si="1945"/>
        <v/>
      </c>
      <c r="CU298" s="68" t="str">
        <f t="shared" si="1946"/>
        <v/>
      </c>
      <c r="CV298" s="65">
        <f t="shared" si="1947"/>
        <v>2581</v>
      </c>
      <c r="CW298" s="67" t="str">
        <f t="shared" si="64"/>
        <v/>
      </c>
      <c r="CX298" s="68"/>
      <c r="CY298" s="68" t="str">
        <f t="shared" si="1948"/>
        <v/>
      </c>
      <c r="CZ298" s="68" t="str">
        <f t="shared" si="1949"/>
        <v/>
      </c>
      <c r="DA298" s="68" t="str">
        <f t="shared" si="1950"/>
        <v/>
      </c>
      <c r="DB298" s="65">
        <f t="shared" si="1951"/>
        <v>2873013</v>
      </c>
      <c r="DC298" s="67" t="str">
        <f t="shared" si="69"/>
        <v/>
      </c>
      <c r="DD298" s="68"/>
      <c r="DE298" s="68" t="str">
        <f t="shared" si="1952"/>
        <v/>
      </c>
      <c r="DF298" s="51" t="str">
        <f t="shared" si="1953"/>
        <v/>
      </c>
      <c r="DG298" s="51" t="str">
        <f t="shared" si="1954"/>
        <v/>
      </c>
      <c r="DH298" s="65">
        <f t="shared" si="1955"/>
        <v>1460240</v>
      </c>
      <c r="DI298" s="69" t="str">
        <f t="shared" si="74"/>
        <v/>
      </c>
      <c r="DJ298" s="51"/>
      <c r="DK298" s="51" t="str">
        <f t="shared" si="1956"/>
        <v/>
      </c>
      <c r="DL298" s="51" t="str">
        <f t="shared" si="1957"/>
        <v/>
      </c>
      <c r="DM298" s="51" t="str">
        <f t="shared" si="1958"/>
        <v/>
      </c>
      <c r="DN298" s="65">
        <f t="shared" si="1959"/>
        <v>80955</v>
      </c>
      <c r="DO298" s="69" t="str">
        <f t="shared" si="79"/>
        <v/>
      </c>
      <c r="DP298" s="51"/>
      <c r="DQ298" s="51"/>
      <c r="DR298" s="51"/>
      <c r="DS298" s="51"/>
      <c r="DT298" s="51"/>
      <c r="DU298" s="181"/>
    </row>
    <row r="299" spans="1:125" ht="15" x14ac:dyDescent="0.25">
      <c r="A299" s="56">
        <v>2018</v>
      </c>
      <c r="B299" s="51" t="s">
        <v>1164</v>
      </c>
      <c r="C299" s="50" t="s">
        <v>934</v>
      </c>
      <c r="D299" s="53" t="s">
        <v>953</v>
      </c>
      <c r="E299" s="50" t="s">
        <v>148</v>
      </c>
      <c r="F299" s="218">
        <v>4021956</v>
      </c>
      <c r="G299" s="218">
        <v>8674173</v>
      </c>
      <c r="H299" s="218">
        <v>835743</v>
      </c>
      <c r="I299" s="219">
        <v>5819026</v>
      </c>
      <c r="J299" s="50"/>
      <c r="K299" s="50" t="s">
        <v>2032</v>
      </c>
      <c r="L299" s="58"/>
      <c r="M299" s="58"/>
      <c r="N299" s="58"/>
      <c r="O299" s="58"/>
      <c r="P299" s="91"/>
      <c r="Q299" s="92">
        <v>666701</v>
      </c>
      <c r="R299" s="92">
        <v>0</v>
      </c>
      <c r="S299" s="92">
        <v>33531</v>
      </c>
      <c r="T299" s="92">
        <v>0</v>
      </c>
      <c r="U299" s="94"/>
      <c r="V299" s="94"/>
      <c r="W299" s="90">
        <f t="shared" si="857"/>
        <v>700232</v>
      </c>
      <c r="X299" s="90">
        <v>276536</v>
      </c>
      <c r="Y299" s="56" t="s">
        <v>167</v>
      </c>
      <c r="Z299" s="50"/>
      <c r="AA299" s="102"/>
      <c r="AB299" s="64"/>
      <c r="AC299" s="64"/>
      <c r="AD299" s="64"/>
      <c r="AE299" s="65"/>
      <c r="AF299" s="65"/>
      <c r="AG299" s="67" t="str">
        <f t="shared" si="7"/>
        <v/>
      </c>
      <c r="AH299" s="51"/>
      <c r="AI299" s="51" t="str">
        <f t="shared" si="8"/>
        <v/>
      </c>
      <c r="AJ299" s="68" t="str">
        <f t="shared" si="9"/>
        <v/>
      </c>
      <c r="AK299" s="68" t="str">
        <f t="shared" si="10"/>
        <v/>
      </c>
      <c r="AL299" s="68" t="str">
        <f t="shared" si="11"/>
        <v/>
      </c>
      <c r="AM299" s="68" t="str">
        <f t="shared" si="12"/>
        <v/>
      </c>
      <c r="AN299" s="68" t="str">
        <f t="shared" si="13"/>
        <v/>
      </c>
      <c r="AO299" s="67" t="str">
        <f t="shared" si="14"/>
        <v/>
      </c>
      <c r="AP299" s="51"/>
      <c r="AQ299" s="51" t="str">
        <f t="shared" si="15"/>
        <v/>
      </c>
      <c r="AR299" s="68" t="str">
        <f t="shared" si="16"/>
        <v/>
      </c>
      <c r="AS299" s="68" t="str">
        <f t="shared" si="17"/>
        <v/>
      </c>
      <c r="AT299" s="68" t="str">
        <f t="shared" si="18"/>
        <v/>
      </c>
      <c r="AU299" s="68" t="str">
        <f t="shared" si="19"/>
        <v/>
      </c>
      <c r="AV299" s="68" t="str">
        <f t="shared" si="20"/>
        <v/>
      </c>
      <c r="AW299" s="67" t="str">
        <f t="shared" si="21"/>
        <v/>
      </c>
      <c r="AX299" s="51"/>
      <c r="AY299" s="51" t="str">
        <f t="shared" si="22"/>
        <v/>
      </c>
      <c r="AZ299" s="68" t="str">
        <f t="shared" si="23"/>
        <v/>
      </c>
      <c r="BA299" s="68" t="str">
        <f t="shared" si="24"/>
        <v/>
      </c>
      <c r="BB299" s="68" t="str">
        <f t="shared" si="25"/>
        <v/>
      </c>
      <c r="BC299" s="68" t="str">
        <f t="shared" si="26"/>
        <v/>
      </c>
      <c r="BD299" s="68" t="str">
        <f t="shared" si="27"/>
        <v/>
      </c>
      <c r="BE299" s="68" t="str">
        <f t="shared" si="28"/>
        <v/>
      </c>
      <c r="BF299" s="51"/>
      <c r="BG299" s="69" t="str">
        <f t="shared" si="29"/>
        <v/>
      </c>
      <c r="BH299" s="67" t="str">
        <f t="shared" si="30"/>
        <v/>
      </c>
      <c r="BI299" s="67" t="str">
        <f t="shared" si="31"/>
        <v/>
      </c>
      <c r="BJ299" s="67" t="str">
        <f t="shared" si="32"/>
        <v/>
      </c>
      <c r="BK299" s="67" t="str">
        <f t="shared" si="33"/>
        <v/>
      </c>
      <c r="BL299" s="67" t="str">
        <f t="shared" si="34"/>
        <v/>
      </c>
      <c r="BM299" s="65" t="str">
        <f t="shared" si="35"/>
        <v/>
      </c>
      <c r="BN299" s="70"/>
      <c r="BO299" s="70"/>
      <c r="BP299" s="51"/>
      <c r="BQ299" s="51"/>
      <c r="BR299" s="51"/>
      <c r="BS299" s="96">
        <f t="shared" si="40"/>
        <v>4021956</v>
      </c>
      <c r="BT299" s="70"/>
      <c r="BU299" s="65"/>
      <c r="BV299" s="68"/>
      <c r="BW299" s="68"/>
      <c r="BX299" s="68"/>
      <c r="BY299" s="67">
        <f t="shared" si="44"/>
        <v>5819026</v>
      </c>
      <c r="BZ299" s="65"/>
      <c r="CA299" s="65" t="str">
        <f t="shared" si="45"/>
        <v/>
      </c>
      <c r="CB299" s="67" t="str">
        <f t="shared" si="46"/>
        <v/>
      </c>
      <c r="CC299" s="67" t="str">
        <f t="shared" si="47"/>
        <v/>
      </c>
      <c r="CD299" s="67" t="str">
        <f t="shared" si="48"/>
        <v/>
      </c>
      <c r="CE299" s="67">
        <f t="shared" si="49"/>
        <v>276536</v>
      </c>
      <c r="CF299" s="65"/>
      <c r="CG299" s="65"/>
      <c r="CH299" s="68"/>
      <c r="CI299" s="68"/>
      <c r="CJ299" s="68"/>
      <c r="CK299" s="67">
        <f t="shared" si="54"/>
        <v>700232</v>
      </c>
      <c r="CL299" s="65"/>
      <c r="CM299" s="65"/>
      <c r="CN299" s="68"/>
      <c r="CO299" s="68"/>
      <c r="CP299" s="68"/>
      <c r="CQ299" s="67">
        <f t="shared" si="59"/>
        <v>666701</v>
      </c>
      <c r="CR299" s="65"/>
      <c r="CS299" s="65"/>
      <c r="CT299" s="68"/>
      <c r="CU299" s="68"/>
      <c r="CV299" s="68"/>
      <c r="CW299" s="67">
        <f t="shared" si="64"/>
        <v>0</v>
      </c>
      <c r="CX299" s="65"/>
      <c r="CY299" s="65"/>
      <c r="CZ299" s="68"/>
      <c r="DA299" s="68"/>
      <c r="DB299" s="68"/>
      <c r="DC299" s="67">
        <f t="shared" si="69"/>
        <v>33531</v>
      </c>
      <c r="DD299" s="65"/>
      <c r="DE299" s="65"/>
      <c r="DF299" s="51"/>
      <c r="DG299" s="51"/>
      <c r="DH299" s="51"/>
      <c r="DI299" s="67">
        <f t="shared" si="74"/>
        <v>0</v>
      </c>
      <c r="DJ299" s="70"/>
      <c r="DK299" s="70"/>
      <c r="DL299" s="51"/>
      <c r="DM299" s="51"/>
      <c r="DN299" s="51"/>
      <c r="DO299" s="67">
        <f t="shared" si="79"/>
        <v>666701</v>
      </c>
      <c r="DP299" s="51"/>
      <c r="DQ299" s="51"/>
      <c r="DR299" s="51"/>
      <c r="DS299" s="51"/>
      <c r="DT299" s="51"/>
      <c r="DU299" s="181"/>
    </row>
    <row r="300" spans="1:125" ht="15" x14ac:dyDescent="0.25">
      <c r="A300" s="50"/>
      <c r="B300" s="51"/>
      <c r="C300" s="50"/>
      <c r="D300" s="53"/>
      <c r="E300" s="50"/>
      <c r="F300" s="54"/>
      <c r="G300" s="54"/>
      <c r="H300" s="54"/>
      <c r="I300" s="55"/>
      <c r="J300" s="50"/>
      <c r="K300" s="50" t="s">
        <v>2032</v>
      </c>
      <c r="L300" s="58"/>
      <c r="M300" s="58"/>
      <c r="N300" s="58"/>
      <c r="O300" s="58"/>
      <c r="P300" s="59"/>
      <c r="Q300" s="60"/>
      <c r="R300" s="60"/>
      <c r="S300" s="60"/>
      <c r="T300" s="60"/>
      <c r="U300" s="60"/>
      <c r="V300" s="79"/>
      <c r="W300" s="90">
        <f t="shared" si="857"/>
        <v>0</v>
      </c>
      <c r="X300" s="101"/>
      <c r="Y300" s="50"/>
      <c r="Z300" s="50"/>
      <c r="AA300" s="102"/>
      <c r="AB300" s="64"/>
      <c r="AC300" s="64"/>
      <c r="AD300" s="64"/>
      <c r="AE300" s="65"/>
      <c r="AF300" s="65"/>
      <c r="AG300" s="67" t="str">
        <f t="shared" si="7"/>
        <v/>
      </c>
      <c r="AH300" s="51"/>
      <c r="AI300" s="51" t="str">
        <f t="shared" si="8"/>
        <v/>
      </c>
      <c r="AJ300" s="68" t="str">
        <f t="shared" si="9"/>
        <v/>
      </c>
      <c r="AK300" s="68" t="str">
        <f t="shared" si="10"/>
        <v/>
      </c>
      <c r="AL300" s="68" t="str">
        <f t="shared" si="11"/>
        <v/>
      </c>
      <c r="AM300" s="68" t="str">
        <f t="shared" si="12"/>
        <v/>
      </c>
      <c r="AN300" s="68" t="str">
        <f t="shared" si="13"/>
        <v/>
      </c>
      <c r="AO300" s="67" t="str">
        <f t="shared" si="14"/>
        <v/>
      </c>
      <c r="AP300" s="51"/>
      <c r="AQ300" s="51" t="str">
        <f t="shared" si="15"/>
        <v/>
      </c>
      <c r="AR300" s="68" t="str">
        <f t="shared" si="16"/>
        <v/>
      </c>
      <c r="AS300" s="68" t="str">
        <f t="shared" si="17"/>
        <v/>
      </c>
      <c r="AT300" s="68" t="str">
        <f t="shared" si="18"/>
        <v/>
      </c>
      <c r="AU300" s="68" t="str">
        <f t="shared" si="19"/>
        <v/>
      </c>
      <c r="AV300" s="68" t="str">
        <f t="shared" si="20"/>
        <v/>
      </c>
      <c r="AW300" s="67" t="str">
        <f t="shared" si="21"/>
        <v/>
      </c>
      <c r="AX300" s="51"/>
      <c r="AY300" s="51" t="str">
        <f t="shared" si="22"/>
        <v/>
      </c>
      <c r="AZ300" s="68" t="str">
        <f t="shared" si="23"/>
        <v/>
      </c>
      <c r="BA300" s="68" t="str">
        <f t="shared" si="24"/>
        <v/>
      </c>
      <c r="BB300" s="68" t="str">
        <f t="shared" si="25"/>
        <v/>
      </c>
      <c r="BC300" s="68" t="str">
        <f t="shared" si="26"/>
        <v/>
      </c>
      <c r="BD300" s="68" t="str">
        <f t="shared" si="27"/>
        <v/>
      </c>
      <c r="BE300" s="68" t="str">
        <f t="shared" si="28"/>
        <v/>
      </c>
      <c r="BF300" s="51"/>
      <c r="BG300" s="69" t="str">
        <f t="shared" si="29"/>
        <v/>
      </c>
      <c r="BH300" s="67" t="str">
        <f t="shared" si="30"/>
        <v/>
      </c>
      <c r="BI300" s="67" t="str">
        <f t="shared" si="31"/>
        <v/>
      </c>
      <c r="BJ300" s="67" t="str">
        <f t="shared" si="32"/>
        <v/>
      </c>
      <c r="BK300" s="67" t="str">
        <f t="shared" si="33"/>
        <v/>
      </c>
      <c r="BL300" s="67" t="str">
        <f t="shared" si="34"/>
        <v/>
      </c>
      <c r="BM300" s="65" t="str">
        <f t="shared" si="35"/>
        <v/>
      </c>
      <c r="BN300" s="70"/>
      <c r="BO300" s="70"/>
      <c r="BP300" s="51"/>
      <c r="BQ300" s="51"/>
      <c r="BR300" s="51"/>
      <c r="BS300" s="69" t="str">
        <f t="shared" si="40"/>
        <v/>
      </c>
      <c r="BT300" s="70"/>
      <c r="BU300" s="65"/>
      <c r="BV300" s="68"/>
      <c r="BW300" s="68"/>
      <c r="BX300" s="68"/>
      <c r="BY300" s="67" t="str">
        <f t="shared" si="44"/>
        <v/>
      </c>
      <c r="BZ300" s="65"/>
      <c r="CA300" s="65" t="str">
        <f t="shared" si="45"/>
        <v/>
      </c>
      <c r="CB300" s="67" t="str">
        <f t="shared" si="46"/>
        <v/>
      </c>
      <c r="CC300" s="67" t="str">
        <f t="shared" si="47"/>
        <v/>
      </c>
      <c r="CD300" s="67" t="str">
        <f t="shared" si="48"/>
        <v/>
      </c>
      <c r="CE300" s="67" t="str">
        <f t="shared" si="49"/>
        <v/>
      </c>
      <c r="CF300" s="65"/>
      <c r="CG300" s="65"/>
      <c r="CH300" s="68"/>
      <c r="CI300" s="68"/>
      <c r="CJ300" s="68"/>
      <c r="CK300" s="67" t="str">
        <f t="shared" si="54"/>
        <v/>
      </c>
      <c r="CL300" s="65"/>
      <c r="CM300" s="65"/>
      <c r="CN300" s="68"/>
      <c r="CO300" s="68"/>
      <c r="CP300" s="68"/>
      <c r="CQ300" s="67" t="str">
        <f t="shared" si="59"/>
        <v/>
      </c>
      <c r="CR300" s="65"/>
      <c r="CS300" s="65"/>
      <c r="CT300" s="68"/>
      <c r="CU300" s="68"/>
      <c r="CV300" s="68"/>
      <c r="CW300" s="67" t="str">
        <f t="shared" si="64"/>
        <v/>
      </c>
      <c r="CX300" s="65"/>
      <c r="CY300" s="65"/>
      <c r="CZ300" s="68"/>
      <c r="DA300" s="68"/>
      <c r="DB300" s="68"/>
      <c r="DC300" s="67" t="str">
        <f t="shared" si="69"/>
        <v/>
      </c>
      <c r="DD300" s="65"/>
      <c r="DE300" s="65"/>
      <c r="DF300" s="51"/>
      <c r="DG300" s="51"/>
      <c r="DH300" s="51"/>
      <c r="DI300" s="69" t="str">
        <f t="shared" si="74"/>
        <v/>
      </c>
      <c r="DJ300" s="70"/>
      <c r="DK300" s="70"/>
      <c r="DL300" s="51"/>
      <c r="DM300" s="51"/>
      <c r="DN300" s="51"/>
      <c r="DO300" s="69" t="str">
        <f t="shared" si="79"/>
        <v/>
      </c>
      <c r="DP300" s="51"/>
      <c r="DQ300" s="51"/>
      <c r="DR300" s="51"/>
      <c r="DS300" s="51"/>
      <c r="DT300" s="51"/>
      <c r="DU300" s="181"/>
    </row>
    <row r="301" spans="1:125" ht="15" x14ac:dyDescent="0.25">
      <c r="A301" s="50">
        <v>2014</v>
      </c>
      <c r="B301" s="51" t="s">
        <v>1029</v>
      </c>
      <c r="C301" s="50" t="s">
        <v>1030</v>
      </c>
      <c r="D301" s="53" t="s">
        <v>96</v>
      </c>
      <c r="E301" s="50" t="s">
        <v>68</v>
      </c>
      <c r="F301" s="54">
        <v>1695890</v>
      </c>
      <c r="G301" s="54">
        <v>8449290</v>
      </c>
      <c r="H301" s="54">
        <v>2018572</v>
      </c>
      <c r="I301" s="55">
        <v>14338665</v>
      </c>
      <c r="J301" s="50"/>
      <c r="K301" s="50" t="s">
        <v>2032</v>
      </c>
      <c r="L301" s="58" t="s">
        <v>2032</v>
      </c>
      <c r="M301" s="58" t="s">
        <v>2032</v>
      </c>
      <c r="N301" s="58" t="s">
        <v>2032</v>
      </c>
      <c r="O301" s="58" t="s">
        <v>2032</v>
      </c>
      <c r="P301" s="59"/>
      <c r="Q301" s="60">
        <v>2733865</v>
      </c>
      <c r="R301" s="60">
        <v>1742123</v>
      </c>
      <c r="S301" s="60">
        <v>2206694</v>
      </c>
      <c r="T301" s="60">
        <v>3306883</v>
      </c>
      <c r="U301" s="60">
        <v>4438566</v>
      </c>
      <c r="V301" s="79"/>
      <c r="W301" s="90">
        <f t="shared" si="857"/>
        <v>14428131</v>
      </c>
      <c r="X301" s="101">
        <v>1672962</v>
      </c>
      <c r="Y301" s="50"/>
      <c r="Z301" s="50" t="s">
        <v>96</v>
      </c>
      <c r="AA301" s="62">
        <f t="shared" ref="AA301:AA304" si="1960">IF(A301 =2014,IF(Y301 ="",F301,""),"")</f>
        <v>1695890</v>
      </c>
      <c r="AB301" s="64">
        <f t="shared" ref="AB301:AB304" si="1961">IF(A301 =2014,IF(Y301 ="",I301,""),"")</f>
        <v>14338665</v>
      </c>
      <c r="AC301" s="64">
        <f t="shared" ref="AC301:AC304" si="1962">IF(A301 =2014,IF(Y301 ="",Q301,""),"")</f>
        <v>2733865</v>
      </c>
      <c r="AD301" s="64">
        <f t="shared" ref="AD301:AD304" si="1963">IF(A301 =2014,IF(Y301 ="",R301,""),"")</f>
        <v>1742123</v>
      </c>
      <c r="AE301" s="65">
        <f t="shared" ref="AE301:AE304" si="1964">IF(A301 =2014,IF(Y301 ="",S301,""),"")</f>
        <v>2206694</v>
      </c>
      <c r="AF301" s="65">
        <f t="shared" ref="AF301:AF304" si="1965">IF(A301 =2014,IF(Y301 ="",T301+U301,""),"")</f>
        <v>7745449</v>
      </c>
      <c r="AG301" s="67">
        <f t="shared" si="7"/>
        <v>1672962</v>
      </c>
      <c r="AH301" s="51"/>
      <c r="AI301" s="51" t="str">
        <f t="shared" si="8"/>
        <v/>
      </c>
      <c r="AJ301" s="68" t="str">
        <f t="shared" si="9"/>
        <v/>
      </c>
      <c r="AK301" s="68" t="str">
        <f t="shared" si="10"/>
        <v/>
      </c>
      <c r="AL301" s="68" t="str">
        <f t="shared" si="11"/>
        <v/>
      </c>
      <c r="AM301" s="68" t="str">
        <f t="shared" si="12"/>
        <v/>
      </c>
      <c r="AN301" s="68" t="str">
        <f t="shared" si="13"/>
        <v/>
      </c>
      <c r="AO301" s="67" t="str">
        <f t="shared" si="14"/>
        <v/>
      </c>
      <c r="AP301" s="51"/>
      <c r="AQ301" s="51" t="str">
        <f t="shared" si="15"/>
        <v/>
      </c>
      <c r="AR301" s="68" t="str">
        <f t="shared" si="16"/>
        <v/>
      </c>
      <c r="AS301" s="68" t="str">
        <f t="shared" si="17"/>
        <v/>
      </c>
      <c r="AT301" s="68" t="str">
        <f t="shared" si="18"/>
        <v/>
      </c>
      <c r="AU301" s="68" t="str">
        <f t="shared" si="19"/>
        <v/>
      </c>
      <c r="AV301" s="68" t="str">
        <f t="shared" si="20"/>
        <v/>
      </c>
      <c r="AW301" s="67" t="str">
        <f t="shared" si="21"/>
        <v/>
      </c>
      <c r="AX301" s="51"/>
      <c r="AY301" s="51" t="str">
        <f t="shared" si="22"/>
        <v/>
      </c>
      <c r="AZ301" s="68" t="str">
        <f t="shared" si="23"/>
        <v/>
      </c>
      <c r="BA301" s="68" t="str">
        <f t="shared" si="24"/>
        <v/>
      </c>
      <c r="BB301" s="68" t="str">
        <f t="shared" si="25"/>
        <v/>
      </c>
      <c r="BC301" s="68" t="str">
        <f t="shared" si="26"/>
        <v/>
      </c>
      <c r="BD301" s="68" t="str">
        <f t="shared" si="27"/>
        <v/>
      </c>
      <c r="BE301" s="68" t="str">
        <f t="shared" si="28"/>
        <v/>
      </c>
      <c r="BF301" s="51"/>
      <c r="BG301" s="69" t="str">
        <f t="shared" si="29"/>
        <v/>
      </c>
      <c r="BH301" s="67" t="str">
        <f t="shared" si="30"/>
        <v/>
      </c>
      <c r="BI301" s="67" t="str">
        <f t="shared" si="31"/>
        <v/>
      </c>
      <c r="BJ301" s="67" t="str">
        <f t="shared" si="32"/>
        <v/>
      </c>
      <c r="BK301" s="67" t="str">
        <f t="shared" si="33"/>
        <v/>
      </c>
      <c r="BL301" s="67" t="str">
        <f t="shared" si="34"/>
        <v/>
      </c>
      <c r="BM301" s="65" t="str">
        <f t="shared" si="35"/>
        <v/>
      </c>
      <c r="BN301" s="70"/>
      <c r="BO301" s="71">
        <f t="shared" ref="BO301:BO304" si="1966">IF(A301 =2014,F301,"")</f>
        <v>1695890</v>
      </c>
      <c r="BP301" s="51" t="str">
        <f t="shared" ref="BP301:BP304" si="1967">IF(A301 =2015,F301,"")</f>
        <v/>
      </c>
      <c r="BQ301" s="51" t="str">
        <f t="shared" ref="BQ301:BQ304" si="1968">IF(A301 =2016,F301,"")</f>
        <v/>
      </c>
      <c r="BR301" s="51" t="str">
        <f t="shared" ref="BR301:BR304" si="1969">IF(A301 =2017,F301,"")</f>
        <v/>
      </c>
      <c r="BS301" s="69" t="str">
        <f t="shared" si="40"/>
        <v/>
      </c>
      <c r="BT301" s="70"/>
      <c r="BU301" s="65">
        <f t="shared" ref="BU301:BU304" si="1970">IF(A301 =2014,I301,"")</f>
        <v>14338665</v>
      </c>
      <c r="BV301" s="68" t="str">
        <f t="shared" ref="BV301:BV304" si="1971">IF(A301 =2015,I301,"")</f>
        <v/>
      </c>
      <c r="BW301" s="68" t="str">
        <f t="shared" ref="BW301:BW304" si="1972">IF(A301 =2016,I301,"")</f>
        <v/>
      </c>
      <c r="BX301" s="68" t="str">
        <f t="shared" ref="BX301:BX304" si="1973">IF(A301 =2017,I301,"")</f>
        <v/>
      </c>
      <c r="BY301" s="67" t="str">
        <f t="shared" si="44"/>
        <v/>
      </c>
      <c r="BZ301" s="65"/>
      <c r="CA301" s="65">
        <f t="shared" si="45"/>
        <v>1672962</v>
      </c>
      <c r="CB301" s="67" t="str">
        <f t="shared" si="46"/>
        <v/>
      </c>
      <c r="CC301" s="67" t="str">
        <f t="shared" si="47"/>
        <v/>
      </c>
      <c r="CD301" s="67" t="str">
        <f t="shared" si="48"/>
        <v/>
      </c>
      <c r="CE301" s="67" t="str">
        <f t="shared" si="49"/>
        <v/>
      </c>
      <c r="CF301" s="65"/>
      <c r="CG301" s="65">
        <f t="shared" ref="CG301:CG304" si="1974">IF(A301 =2014,Q301+R301+S301+T301+U301,"")</f>
        <v>14428131</v>
      </c>
      <c r="CH301" s="68" t="str">
        <f t="shared" ref="CH301:CH304" si="1975">IF(A301 =2015,Q301+R301+S301+T301+U301,"")</f>
        <v/>
      </c>
      <c r="CI301" s="68" t="str">
        <f t="shared" ref="CI301:CI304" si="1976">IF(A301 =2016,Q301+R301+S301+T301+U301,"")</f>
        <v/>
      </c>
      <c r="CJ301" s="68" t="str">
        <f t="shared" ref="CJ301:CJ304" si="1977">IF(A301 =2017,Q301+R301+S301+T301+U301,"")</f>
        <v/>
      </c>
      <c r="CK301" s="67" t="str">
        <f t="shared" si="54"/>
        <v/>
      </c>
      <c r="CL301" s="65"/>
      <c r="CM301" s="65">
        <f t="shared" ref="CM301:CM304" si="1978">IF(A301 =2014,Q301,"")</f>
        <v>2733865</v>
      </c>
      <c r="CN301" s="68" t="str">
        <f t="shared" ref="CN301:CN304" si="1979">IF(A301 =2015,Q301,"")</f>
        <v/>
      </c>
      <c r="CO301" s="68" t="str">
        <f t="shared" ref="CO301:CO304" si="1980">IF(A301 =2016,Q301,"")</f>
        <v/>
      </c>
      <c r="CP301" s="68" t="str">
        <f t="shared" ref="CP301:CP304" si="1981">IF(A301 =2017,Q301,"")</f>
        <v/>
      </c>
      <c r="CQ301" s="67" t="str">
        <f t="shared" si="59"/>
        <v/>
      </c>
      <c r="CR301" s="65"/>
      <c r="CS301" s="65">
        <f t="shared" ref="CS301:CS304" si="1982">IF(A301 =2014,R301,"")</f>
        <v>1742123</v>
      </c>
      <c r="CT301" s="68" t="str">
        <f t="shared" ref="CT301:CT304" si="1983">IF(A301 =2015,R301,"")</f>
        <v/>
      </c>
      <c r="CU301" s="68" t="str">
        <f t="shared" ref="CU301:CU304" si="1984">IF(A301 =2016,R301,"")</f>
        <v/>
      </c>
      <c r="CV301" s="68" t="str">
        <f t="shared" ref="CV301:CV304" si="1985">IF(A301 =2017,R301,"")</f>
        <v/>
      </c>
      <c r="CW301" s="67" t="str">
        <f t="shared" si="64"/>
        <v/>
      </c>
      <c r="CX301" s="65"/>
      <c r="CY301" s="65">
        <f t="shared" ref="CY301:CY304" si="1986">IF(A301 =2014,S301,"")</f>
        <v>2206694</v>
      </c>
      <c r="CZ301" s="68" t="str">
        <f t="shared" ref="CZ301:CZ304" si="1987">IF(A301 =2015,S301,"")</f>
        <v/>
      </c>
      <c r="DA301" s="68" t="str">
        <f t="shared" ref="DA301:DA304" si="1988">IF(A301 =2016,S301,"")</f>
        <v/>
      </c>
      <c r="DB301" s="68" t="str">
        <f t="shared" ref="DB301:DB304" si="1989">IF(A301 =2017,S301,"")</f>
        <v/>
      </c>
      <c r="DC301" s="67" t="str">
        <f t="shared" si="69"/>
        <v/>
      </c>
      <c r="DD301" s="65"/>
      <c r="DE301" s="65">
        <f t="shared" ref="DE301:DE304" si="1990">IF(A301 =2014,T301,"")</f>
        <v>3306883</v>
      </c>
      <c r="DF301" s="51" t="str">
        <f t="shared" ref="DF301:DF304" si="1991">IF(A301 =2015,T301,"")</f>
        <v/>
      </c>
      <c r="DG301" s="51" t="str">
        <f t="shared" ref="DG301:DG304" si="1992">IF(A301 =2016,T301,"")</f>
        <v/>
      </c>
      <c r="DH301" s="51" t="str">
        <f t="shared" ref="DH301:DH304" si="1993">IF(A301 =2017,T301,"")</f>
        <v/>
      </c>
      <c r="DI301" s="69" t="str">
        <f t="shared" si="74"/>
        <v/>
      </c>
      <c r="DJ301" s="70"/>
      <c r="DK301" s="65">
        <f t="shared" ref="DK301:DK304" si="1994">IF(A301 =2014,U301,"")</f>
        <v>4438566</v>
      </c>
      <c r="DL301" s="51" t="str">
        <f t="shared" ref="DL301:DL304" si="1995">IF(A301 =2015,U301,"")</f>
        <v/>
      </c>
      <c r="DM301" s="51" t="str">
        <f t="shared" ref="DM301:DM304" si="1996">IF(A301 =2016,U301,"")</f>
        <v/>
      </c>
      <c r="DN301" s="51" t="str">
        <f t="shared" ref="DN301:DN304" si="1997">IF(A301 =2017,U301,"")</f>
        <v/>
      </c>
      <c r="DO301" s="69" t="str">
        <f t="shared" si="79"/>
        <v/>
      </c>
      <c r="DP301" s="51"/>
      <c r="DQ301" s="51"/>
      <c r="DR301" s="51"/>
      <c r="DS301" s="51"/>
      <c r="DT301" s="51"/>
      <c r="DU301" s="181"/>
    </row>
    <row r="302" spans="1:125" ht="15" x14ac:dyDescent="0.25">
      <c r="A302" s="50">
        <v>2015</v>
      </c>
      <c r="B302" s="51" t="s">
        <v>1029</v>
      </c>
      <c r="C302" s="50" t="s">
        <v>1030</v>
      </c>
      <c r="D302" s="53" t="s">
        <v>96</v>
      </c>
      <c r="E302" s="50" t="s">
        <v>68</v>
      </c>
      <c r="F302" s="54">
        <v>1696829</v>
      </c>
      <c r="G302" s="54">
        <v>8775293</v>
      </c>
      <c r="H302" s="54">
        <v>2208594</v>
      </c>
      <c r="I302" s="55">
        <v>14238578</v>
      </c>
      <c r="J302" s="50"/>
      <c r="K302" s="50" t="s">
        <v>2032</v>
      </c>
      <c r="L302" s="58" t="s">
        <v>2032</v>
      </c>
      <c r="M302" s="58" t="s">
        <v>2032</v>
      </c>
      <c r="N302" s="58" t="s">
        <v>2032</v>
      </c>
      <c r="O302" s="58" t="s">
        <v>2032</v>
      </c>
      <c r="P302" s="59"/>
      <c r="Q302" s="60">
        <v>8882178</v>
      </c>
      <c r="R302" s="60">
        <v>1876877</v>
      </c>
      <c r="S302" s="60">
        <v>2253853</v>
      </c>
      <c r="T302" s="60">
        <v>938625</v>
      </c>
      <c r="U302" s="60">
        <v>398051</v>
      </c>
      <c r="V302" s="79"/>
      <c r="W302" s="90">
        <f t="shared" si="857"/>
        <v>14349584</v>
      </c>
      <c r="X302" s="101">
        <v>449943</v>
      </c>
      <c r="Y302" s="50"/>
      <c r="Z302" s="50" t="s">
        <v>96</v>
      </c>
      <c r="AA302" s="51" t="str">
        <f t="shared" si="1960"/>
        <v/>
      </c>
      <c r="AB302" s="68" t="str">
        <f t="shared" si="1961"/>
        <v/>
      </c>
      <c r="AC302" s="68" t="str">
        <f t="shared" si="1962"/>
        <v/>
      </c>
      <c r="AD302" s="68" t="str">
        <f t="shared" si="1963"/>
        <v/>
      </c>
      <c r="AE302" s="68" t="str">
        <f t="shared" si="1964"/>
        <v/>
      </c>
      <c r="AF302" s="68" t="str">
        <f t="shared" si="1965"/>
        <v/>
      </c>
      <c r="AG302" s="67" t="str">
        <f t="shared" si="7"/>
        <v/>
      </c>
      <c r="AH302" s="51"/>
      <c r="AI302" s="80">
        <f t="shared" si="8"/>
        <v>1696829</v>
      </c>
      <c r="AJ302" s="68">
        <f t="shared" si="9"/>
        <v>14238578</v>
      </c>
      <c r="AK302" s="68">
        <f t="shared" si="10"/>
        <v>8882178</v>
      </c>
      <c r="AL302" s="68">
        <f t="shared" si="11"/>
        <v>1876877</v>
      </c>
      <c r="AM302" s="68">
        <f t="shared" si="12"/>
        <v>2253853</v>
      </c>
      <c r="AN302" s="68">
        <f t="shared" si="13"/>
        <v>1336676</v>
      </c>
      <c r="AO302" s="67">
        <f t="shared" si="14"/>
        <v>449943</v>
      </c>
      <c r="AP302" s="51"/>
      <c r="AQ302" s="51" t="str">
        <f t="shared" si="15"/>
        <v/>
      </c>
      <c r="AR302" s="68" t="str">
        <f t="shared" si="16"/>
        <v/>
      </c>
      <c r="AS302" s="68" t="str">
        <f t="shared" si="17"/>
        <v/>
      </c>
      <c r="AT302" s="68" t="str">
        <f t="shared" si="18"/>
        <v/>
      </c>
      <c r="AU302" s="68" t="str">
        <f t="shared" si="19"/>
        <v/>
      </c>
      <c r="AV302" s="68" t="str">
        <f t="shared" si="20"/>
        <v/>
      </c>
      <c r="AW302" s="67" t="str">
        <f t="shared" si="21"/>
        <v/>
      </c>
      <c r="AX302" s="51"/>
      <c r="AY302" s="51" t="str">
        <f t="shared" si="22"/>
        <v/>
      </c>
      <c r="AZ302" s="68" t="str">
        <f t="shared" si="23"/>
        <v/>
      </c>
      <c r="BA302" s="68" t="str">
        <f t="shared" si="24"/>
        <v/>
      </c>
      <c r="BB302" s="68" t="str">
        <f t="shared" si="25"/>
        <v/>
      </c>
      <c r="BC302" s="68" t="str">
        <f t="shared" si="26"/>
        <v/>
      </c>
      <c r="BD302" s="68" t="str">
        <f t="shared" si="27"/>
        <v/>
      </c>
      <c r="BE302" s="68" t="str">
        <f t="shared" si="28"/>
        <v/>
      </c>
      <c r="BF302" s="51"/>
      <c r="BG302" s="69" t="str">
        <f t="shared" si="29"/>
        <v/>
      </c>
      <c r="BH302" s="67" t="str">
        <f t="shared" si="30"/>
        <v/>
      </c>
      <c r="BI302" s="67" t="str">
        <f t="shared" si="31"/>
        <v/>
      </c>
      <c r="BJ302" s="67" t="str">
        <f t="shared" si="32"/>
        <v/>
      </c>
      <c r="BK302" s="67" t="str">
        <f t="shared" si="33"/>
        <v/>
      </c>
      <c r="BL302" s="67" t="str">
        <f t="shared" si="34"/>
        <v/>
      </c>
      <c r="BM302" s="65" t="str">
        <f t="shared" si="35"/>
        <v/>
      </c>
      <c r="BN302" s="51"/>
      <c r="BO302" s="51" t="str">
        <f t="shared" si="1966"/>
        <v/>
      </c>
      <c r="BP302" s="71">
        <f t="shared" si="1967"/>
        <v>1696829</v>
      </c>
      <c r="BQ302" s="51" t="str">
        <f t="shared" si="1968"/>
        <v/>
      </c>
      <c r="BR302" s="51" t="str">
        <f t="shared" si="1969"/>
        <v/>
      </c>
      <c r="BS302" s="69" t="str">
        <f t="shared" si="40"/>
        <v/>
      </c>
      <c r="BT302" s="51"/>
      <c r="BU302" s="68" t="str">
        <f t="shared" si="1970"/>
        <v/>
      </c>
      <c r="BV302" s="65">
        <f t="shared" si="1971"/>
        <v>14238578</v>
      </c>
      <c r="BW302" s="68" t="str">
        <f t="shared" si="1972"/>
        <v/>
      </c>
      <c r="BX302" s="68" t="str">
        <f t="shared" si="1973"/>
        <v/>
      </c>
      <c r="BY302" s="67" t="str">
        <f t="shared" si="44"/>
        <v/>
      </c>
      <c r="BZ302" s="68"/>
      <c r="CA302" s="65" t="str">
        <f t="shared" si="45"/>
        <v/>
      </c>
      <c r="CB302" s="67">
        <f t="shared" si="46"/>
        <v>449943</v>
      </c>
      <c r="CC302" s="67" t="str">
        <f t="shared" si="47"/>
        <v/>
      </c>
      <c r="CD302" s="67" t="str">
        <f t="shared" si="48"/>
        <v/>
      </c>
      <c r="CE302" s="67" t="str">
        <f t="shared" si="49"/>
        <v/>
      </c>
      <c r="CF302" s="68"/>
      <c r="CG302" s="68" t="str">
        <f t="shared" si="1974"/>
        <v/>
      </c>
      <c r="CH302" s="65">
        <f t="shared" si="1975"/>
        <v>14349584</v>
      </c>
      <c r="CI302" s="68" t="str">
        <f t="shared" si="1976"/>
        <v/>
      </c>
      <c r="CJ302" s="68" t="str">
        <f t="shared" si="1977"/>
        <v/>
      </c>
      <c r="CK302" s="67" t="str">
        <f t="shared" si="54"/>
        <v/>
      </c>
      <c r="CL302" s="68"/>
      <c r="CM302" s="68" t="str">
        <f t="shared" si="1978"/>
        <v/>
      </c>
      <c r="CN302" s="65">
        <f t="shared" si="1979"/>
        <v>8882178</v>
      </c>
      <c r="CO302" s="68" t="str">
        <f t="shared" si="1980"/>
        <v/>
      </c>
      <c r="CP302" s="68" t="str">
        <f t="shared" si="1981"/>
        <v/>
      </c>
      <c r="CQ302" s="67" t="str">
        <f t="shared" si="59"/>
        <v/>
      </c>
      <c r="CR302" s="68"/>
      <c r="CS302" s="68" t="str">
        <f t="shared" si="1982"/>
        <v/>
      </c>
      <c r="CT302" s="65">
        <f t="shared" si="1983"/>
        <v>1876877</v>
      </c>
      <c r="CU302" s="68" t="str">
        <f t="shared" si="1984"/>
        <v/>
      </c>
      <c r="CV302" s="68" t="str">
        <f t="shared" si="1985"/>
        <v/>
      </c>
      <c r="CW302" s="67" t="str">
        <f t="shared" si="64"/>
        <v/>
      </c>
      <c r="CX302" s="68"/>
      <c r="CY302" s="68" t="str">
        <f t="shared" si="1986"/>
        <v/>
      </c>
      <c r="CZ302" s="65">
        <f t="shared" si="1987"/>
        <v>2253853</v>
      </c>
      <c r="DA302" s="68" t="str">
        <f t="shared" si="1988"/>
        <v/>
      </c>
      <c r="DB302" s="68" t="str">
        <f t="shared" si="1989"/>
        <v/>
      </c>
      <c r="DC302" s="67" t="str">
        <f t="shared" si="69"/>
        <v/>
      </c>
      <c r="DD302" s="68"/>
      <c r="DE302" s="68" t="str">
        <f t="shared" si="1990"/>
        <v/>
      </c>
      <c r="DF302" s="65">
        <f t="shared" si="1991"/>
        <v>938625</v>
      </c>
      <c r="DG302" s="51" t="str">
        <f t="shared" si="1992"/>
        <v/>
      </c>
      <c r="DH302" s="51" t="str">
        <f t="shared" si="1993"/>
        <v/>
      </c>
      <c r="DI302" s="69" t="str">
        <f t="shared" si="74"/>
        <v/>
      </c>
      <c r="DJ302" s="51"/>
      <c r="DK302" s="51" t="str">
        <f t="shared" si="1994"/>
        <v/>
      </c>
      <c r="DL302" s="65">
        <f t="shared" si="1995"/>
        <v>398051</v>
      </c>
      <c r="DM302" s="51" t="str">
        <f t="shared" si="1996"/>
        <v/>
      </c>
      <c r="DN302" s="51" t="str">
        <f t="shared" si="1997"/>
        <v/>
      </c>
      <c r="DO302" s="69" t="str">
        <f t="shared" si="79"/>
        <v/>
      </c>
      <c r="DP302" s="51"/>
      <c r="DQ302" s="51"/>
      <c r="DR302" s="51"/>
      <c r="DS302" s="51"/>
      <c r="DT302" s="51"/>
      <c r="DU302" s="181"/>
    </row>
    <row r="303" spans="1:125" ht="15" x14ac:dyDescent="0.25">
      <c r="A303" s="50">
        <v>2016</v>
      </c>
      <c r="B303" s="51" t="s">
        <v>1029</v>
      </c>
      <c r="C303" s="50" t="s">
        <v>1030</v>
      </c>
      <c r="D303" s="53" t="s">
        <v>96</v>
      </c>
      <c r="E303" s="50" t="s">
        <v>68</v>
      </c>
      <c r="F303" s="54">
        <v>1703786</v>
      </c>
      <c r="G303" s="54">
        <v>8728196</v>
      </c>
      <c r="H303" s="54">
        <v>2202254</v>
      </c>
      <c r="I303" s="55">
        <v>15398340</v>
      </c>
      <c r="J303" s="50"/>
      <c r="K303" s="50" t="s">
        <v>2032</v>
      </c>
      <c r="L303" s="58" t="s">
        <v>2032</v>
      </c>
      <c r="M303" s="58" t="s">
        <v>2032</v>
      </c>
      <c r="N303" s="58" t="s">
        <v>2032</v>
      </c>
      <c r="O303" s="58" t="s">
        <v>2032</v>
      </c>
      <c r="P303" s="59"/>
      <c r="Q303" s="60">
        <v>10630173</v>
      </c>
      <c r="R303" s="60">
        <v>1862911</v>
      </c>
      <c r="S303" s="60">
        <v>2239549</v>
      </c>
      <c r="T303" s="60">
        <v>492831</v>
      </c>
      <c r="U303" s="60">
        <v>306989</v>
      </c>
      <c r="V303" s="79"/>
      <c r="W303" s="90">
        <f t="shared" si="857"/>
        <v>15532453</v>
      </c>
      <c r="X303" s="101">
        <v>272199</v>
      </c>
      <c r="Y303" s="50"/>
      <c r="Z303" s="50" t="s">
        <v>96</v>
      </c>
      <c r="AA303" s="51" t="str">
        <f t="shared" si="1960"/>
        <v/>
      </c>
      <c r="AB303" s="68" t="str">
        <f t="shared" si="1961"/>
        <v/>
      </c>
      <c r="AC303" s="68" t="str">
        <f t="shared" si="1962"/>
        <v/>
      </c>
      <c r="AD303" s="68" t="str">
        <f t="shared" si="1963"/>
        <v/>
      </c>
      <c r="AE303" s="68" t="str">
        <f t="shared" si="1964"/>
        <v/>
      </c>
      <c r="AF303" s="68" t="str">
        <f t="shared" si="1965"/>
        <v/>
      </c>
      <c r="AG303" s="67" t="str">
        <f t="shared" si="7"/>
        <v/>
      </c>
      <c r="AH303" s="51"/>
      <c r="AI303" s="51" t="str">
        <f t="shared" si="8"/>
        <v/>
      </c>
      <c r="AJ303" s="68" t="str">
        <f t="shared" si="9"/>
        <v/>
      </c>
      <c r="AK303" s="68" t="str">
        <f t="shared" si="10"/>
        <v/>
      </c>
      <c r="AL303" s="68" t="str">
        <f t="shared" si="11"/>
        <v/>
      </c>
      <c r="AM303" s="68" t="str">
        <f t="shared" si="12"/>
        <v/>
      </c>
      <c r="AN303" s="68" t="str">
        <f t="shared" si="13"/>
        <v/>
      </c>
      <c r="AO303" s="67" t="str">
        <f t="shared" si="14"/>
        <v/>
      </c>
      <c r="AP303" s="51"/>
      <c r="AQ303" s="80">
        <f t="shared" si="15"/>
        <v>1703786</v>
      </c>
      <c r="AR303" s="68">
        <f t="shared" si="16"/>
        <v>15398340</v>
      </c>
      <c r="AS303" s="68">
        <f t="shared" si="17"/>
        <v>10630173</v>
      </c>
      <c r="AT303" s="68">
        <f t="shared" si="18"/>
        <v>1862911</v>
      </c>
      <c r="AU303" s="68">
        <f t="shared" si="19"/>
        <v>2239549</v>
      </c>
      <c r="AV303" s="68">
        <f t="shared" si="20"/>
        <v>799820</v>
      </c>
      <c r="AW303" s="67">
        <f t="shared" si="21"/>
        <v>272199</v>
      </c>
      <c r="AX303" s="51"/>
      <c r="AY303" s="51" t="str">
        <f t="shared" si="22"/>
        <v/>
      </c>
      <c r="AZ303" s="68" t="str">
        <f t="shared" si="23"/>
        <v/>
      </c>
      <c r="BA303" s="68" t="str">
        <f t="shared" si="24"/>
        <v/>
      </c>
      <c r="BB303" s="68" t="str">
        <f t="shared" si="25"/>
        <v/>
      </c>
      <c r="BC303" s="68" t="str">
        <f t="shared" si="26"/>
        <v/>
      </c>
      <c r="BD303" s="68" t="str">
        <f t="shared" si="27"/>
        <v/>
      </c>
      <c r="BE303" s="68" t="str">
        <f t="shared" si="28"/>
        <v/>
      </c>
      <c r="BF303" s="51"/>
      <c r="BG303" s="69" t="str">
        <f t="shared" si="29"/>
        <v/>
      </c>
      <c r="BH303" s="67" t="str">
        <f t="shared" si="30"/>
        <v/>
      </c>
      <c r="BI303" s="67" t="str">
        <f t="shared" si="31"/>
        <v/>
      </c>
      <c r="BJ303" s="67" t="str">
        <f t="shared" si="32"/>
        <v/>
      </c>
      <c r="BK303" s="67" t="str">
        <f t="shared" si="33"/>
        <v/>
      </c>
      <c r="BL303" s="67" t="str">
        <f t="shared" si="34"/>
        <v/>
      </c>
      <c r="BM303" s="65" t="str">
        <f t="shared" si="35"/>
        <v/>
      </c>
      <c r="BN303" s="51"/>
      <c r="BO303" s="51" t="str">
        <f t="shared" si="1966"/>
        <v/>
      </c>
      <c r="BP303" s="51" t="str">
        <f t="shared" si="1967"/>
        <v/>
      </c>
      <c r="BQ303" s="71">
        <f t="shared" si="1968"/>
        <v>1703786</v>
      </c>
      <c r="BR303" s="51" t="str">
        <f t="shared" si="1969"/>
        <v/>
      </c>
      <c r="BS303" s="69" t="str">
        <f t="shared" si="40"/>
        <v/>
      </c>
      <c r="BT303" s="51"/>
      <c r="BU303" s="68" t="str">
        <f t="shared" si="1970"/>
        <v/>
      </c>
      <c r="BV303" s="68" t="str">
        <f t="shared" si="1971"/>
        <v/>
      </c>
      <c r="BW303" s="65">
        <f t="shared" si="1972"/>
        <v>15398340</v>
      </c>
      <c r="BX303" s="68" t="str">
        <f t="shared" si="1973"/>
        <v/>
      </c>
      <c r="BY303" s="67" t="str">
        <f t="shared" si="44"/>
        <v/>
      </c>
      <c r="BZ303" s="68"/>
      <c r="CA303" s="65" t="str">
        <f t="shared" si="45"/>
        <v/>
      </c>
      <c r="CB303" s="67" t="str">
        <f t="shared" si="46"/>
        <v/>
      </c>
      <c r="CC303" s="67">
        <f t="shared" si="47"/>
        <v>272199</v>
      </c>
      <c r="CD303" s="67" t="str">
        <f t="shared" si="48"/>
        <v/>
      </c>
      <c r="CE303" s="67" t="str">
        <f t="shared" si="49"/>
        <v/>
      </c>
      <c r="CF303" s="68"/>
      <c r="CG303" s="68" t="str">
        <f t="shared" si="1974"/>
        <v/>
      </c>
      <c r="CH303" s="68" t="str">
        <f t="shared" si="1975"/>
        <v/>
      </c>
      <c r="CI303" s="65">
        <f t="shared" si="1976"/>
        <v>15532453</v>
      </c>
      <c r="CJ303" s="68" t="str">
        <f t="shared" si="1977"/>
        <v/>
      </c>
      <c r="CK303" s="67" t="str">
        <f t="shared" si="54"/>
        <v/>
      </c>
      <c r="CL303" s="68"/>
      <c r="CM303" s="68" t="str">
        <f t="shared" si="1978"/>
        <v/>
      </c>
      <c r="CN303" s="68" t="str">
        <f t="shared" si="1979"/>
        <v/>
      </c>
      <c r="CO303" s="65">
        <f t="shared" si="1980"/>
        <v>10630173</v>
      </c>
      <c r="CP303" s="68" t="str">
        <f t="shared" si="1981"/>
        <v/>
      </c>
      <c r="CQ303" s="67" t="str">
        <f t="shared" si="59"/>
        <v/>
      </c>
      <c r="CR303" s="68"/>
      <c r="CS303" s="68" t="str">
        <f t="shared" si="1982"/>
        <v/>
      </c>
      <c r="CT303" s="68" t="str">
        <f t="shared" si="1983"/>
        <v/>
      </c>
      <c r="CU303" s="65">
        <f t="shared" si="1984"/>
        <v>1862911</v>
      </c>
      <c r="CV303" s="68" t="str">
        <f t="shared" si="1985"/>
        <v/>
      </c>
      <c r="CW303" s="67" t="str">
        <f t="shared" si="64"/>
        <v/>
      </c>
      <c r="CX303" s="68"/>
      <c r="CY303" s="68" t="str">
        <f t="shared" si="1986"/>
        <v/>
      </c>
      <c r="CZ303" s="68" t="str">
        <f t="shared" si="1987"/>
        <v/>
      </c>
      <c r="DA303" s="65">
        <f t="shared" si="1988"/>
        <v>2239549</v>
      </c>
      <c r="DB303" s="68" t="str">
        <f t="shared" si="1989"/>
        <v/>
      </c>
      <c r="DC303" s="67" t="str">
        <f t="shared" si="69"/>
        <v/>
      </c>
      <c r="DD303" s="68"/>
      <c r="DE303" s="68" t="str">
        <f t="shared" si="1990"/>
        <v/>
      </c>
      <c r="DF303" s="51" t="str">
        <f t="shared" si="1991"/>
        <v/>
      </c>
      <c r="DG303" s="65">
        <f t="shared" si="1992"/>
        <v>492831</v>
      </c>
      <c r="DH303" s="51" t="str">
        <f t="shared" si="1993"/>
        <v/>
      </c>
      <c r="DI303" s="69" t="str">
        <f t="shared" si="74"/>
        <v/>
      </c>
      <c r="DJ303" s="51"/>
      <c r="DK303" s="51" t="str">
        <f t="shared" si="1994"/>
        <v/>
      </c>
      <c r="DL303" s="51" t="str">
        <f t="shared" si="1995"/>
        <v/>
      </c>
      <c r="DM303" s="65">
        <f t="shared" si="1996"/>
        <v>306989</v>
      </c>
      <c r="DN303" s="51" t="str">
        <f t="shared" si="1997"/>
        <v/>
      </c>
      <c r="DO303" s="69" t="str">
        <f t="shared" si="79"/>
        <v/>
      </c>
      <c r="DP303" s="51"/>
      <c r="DQ303" s="51"/>
      <c r="DR303" s="51"/>
      <c r="DS303" s="51"/>
      <c r="DT303" s="51"/>
      <c r="DU303" s="181"/>
    </row>
    <row r="304" spans="1:125" ht="15" x14ac:dyDescent="0.25">
      <c r="A304" s="50">
        <v>2017</v>
      </c>
      <c r="B304" s="51" t="s">
        <v>1029</v>
      </c>
      <c r="C304" s="50" t="s">
        <v>1030</v>
      </c>
      <c r="D304" s="53" t="s">
        <v>96</v>
      </c>
      <c r="E304" s="50" t="s">
        <v>68</v>
      </c>
      <c r="F304" s="54">
        <v>1590205</v>
      </c>
      <c r="G304" s="54">
        <v>7426668</v>
      </c>
      <c r="H304" s="54">
        <v>2150798</v>
      </c>
      <c r="I304" s="55">
        <v>15353818</v>
      </c>
      <c r="J304" s="50"/>
      <c r="K304" s="50" t="s">
        <v>2032</v>
      </c>
      <c r="L304" s="58" t="s">
        <v>2032</v>
      </c>
      <c r="M304" s="58" t="s">
        <v>2032</v>
      </c>
      <c r="N304" s="58" t="s">
        <v>2032</v>
      </c>
      <c r="O304" s="58" t="s">
        <v>2032</v>
      </c>
      <c r="P304" s="59"/>
      <c r="Q304" s="60">
        <v>10408610</v>
      </c>
      <c r="R304" s="60">
        <v>1697975</v>
      </c>
      <c r="S304" s="60">
        <v>2100641</v>
      </c>
      <c r="T304" s="60">
        <v>928742</v>
      </c>
      <c r="U304" s="60">
        <v>336888</v>
      </c>
      <c r="V304" s="79"/>
      <c r="W304" s="90">
        <f t="shared" si="857"/>
        <v>15472856</v>
      </c>
      <c r="X304" s="101">
        <v>18487722</v>
      </c>
      <c r="Y304" s="50"/>
      <c r="Z304" s="50" t="s">
        <v>96</v>
      </c>
      <c r="AA304" s="51" t="str">
        <f t="shared" si="1960"/>
        <v/>
      </c>
      <c r="AB304" s="68" t="str">
        <f t="shared" si="1961"/>
        <v/>
      </c>
      <c r="AC304" s="68" t="str">
        <f t="shared" si="1962"/>
        <v/>
      </c>
      <c r="AD304" s="68" t="str">
        <f t="shared" si="1963"/>
        <v/>
      </c>
      <c r="AE304" s="68" t="str">
        <f t="shared" si="1964"/>
        <v/>
      </c>
      <c r="AF304" s="68" t="str">
        <f t="shared" si="1965"/>
        <v/>
      </c>
      <c r="AG304" s="67" t="str">
        <f t="shared" si="7"/>
        <v/>
      </c>
      <c r="AH304" s="51"/>
      <c r="AI304" s="51" t="str">
        <f t="shared" si="8"/>
        <v/>
      </c>
      <c r="AJ304" s="68" t="str">
        <f t="shared" si="9"/>
        <v/>
      </c>
      <c r="AK304" s="68" t="str">
        <f t="shared" si="10"/>
        <v/>
      </c>
      <c r="AL304" s="68" t="str">
        <f t="shared" si="11"/>
        <v/>
      </c>
      <c r="AM304" s="68" t="str">
        <f t="shared" si="12"/>
        <v/>
      </c>
      <c r="AN304" s="68" t="str">
        <f t="shared" si="13"/>
        <v/>
      </c>
      <c r="AO304" s="67" t="str">
        <f t="shared" si="14"/>
        <v/>
      </c>
      <c r="AP304" s="51"/>
      <c r="AQ304" s="51" t="str">
        <f t="shared" si="15"/>
        <v/>
      </c>
      <c r="AR304" s="68" t="str">
        <f t="shared" si="16"/>
        <v/>
      </c>
      <c r="AS304" s="68" t="str">
        <f t="shared" si="17"/>
        <v/>
      </c>
      <c r="AT304" s="68" t="str">
        <f t="shared" si="18"/>
        <v/>
      </c>
      <c r="AU304" s="68" t="str">
        <f t="shared" si="19"/>
        <v/>
      </c>
      <c r="AV304" s="68" t="str">
        <f t="shared" si="20"/>
        <v/>
      </c>
      <c r="AW304" s="67" t="str">
        <f t="shared" si="21"/>
        <v/>
      </c>
      <c r="AX304" s="51"/>
      <c r="AY304" s="80">
        <f t="shared" si="22"/>
        <v>1590205</v>
      </c>
      <c r="AZ304" s="68">
        <f t="shared" si="23"/>
        <v>15353818</v>
      </c>
      <c r="BA304" s="68">
        <f t="shared" si="24"/>
        <v>10408610</v>
      </c>
      <c r="BB304" s="68">
        <f t="shared" si="25"/>
        <v>1697975</v>
      </c>
      <c r="BC304" s="68">
        <f t="shared" si="26"/>
        <v>2100641</v>
      </c>
      <c r="BD304" s="68">
        <f t="shared" si="27"/>
        <v>1265630</v>
      </c>
      <c r="BE304" s="68">
        <f t="shared" si="28"/>
        <v>18487722</v>
      </c>
      <c r="BF304" s="51"/>
      <c r="BG304" s="69" t="str">
        <f t="shared" si="29"/>
        <v/>
      </c>
      <c r="BH304" s="67" t="str">
        <f t="shared" si="30"/>
        <v/>
      </c>
      <c r="BI304" s="67" t="str">
        <f t="shared" si="31"/>
        <v/>
      </c>
      <c r="BJ304" s="67" t="str">
        <f t="shared" si="32"/>
        <v/>
      </c>
      <c r="BK304" s="67" t="str">
        <f t="shared" si="33"/>
        <v/>
      </c>
      <c r="BL304" s="67" t="str">
        <f t="shared" si="34"/>
        <v/>
      </c>
      <c r="BM304" s="65" t="str">
        <f t="shared" si="35"/>
        <v/>
      </c>
      <c r="BN304" s="51"/>
      <c r="BO304" s="51" t="str">
        <f t="shared" si="1966"/>
        <v/>
      </c>
      <c r="BP304" s="51" t="str">
        <f t="shared" si="1967"/>
        <v/>
      </c>
      <c r="BQ304" s="51" t="str">
        <f t="shared" si="1968"/>
        <v/>
      </c>
      <c r="BR304" s="71">
        <f t="shared" si="1969"/>
        <v>1590205</v>
      </c>
      <c r="BS304" s="69" t="str">
        <f t="shared" si="40"/>
        <v/>
      </c>
      <c r="BT304" s="51"/>
      <c r="BU304" s="68" t="str">
        <f t="shared" si="1970"/>
        <v/>
      </c>
      <c r="BV304" s="68" t="str">
        <f t="shared" si="1971"/>
        <v/>
      </c>
      <c r="BW304" s="68" t="str">
        <f t="shared" si="1972"/>
        <v/>
      </c>
      <c r="BX304" s="65">
        <f t="shared" si="1973"/>
        <v>15353818</v>
      </c>
      <c r="BY304" s="67" t="str">
        <f t="shared" si="44"/>
        <v/>
      </c>
      <c r="BZ304" s="68"/>
      <c r="CA304" s="65" t="str">
        <f t="shared" si="45"/>
        <v/>
      </c>
      <c r="CB304" s="67" t="str">
        <f t="shared" si="46"/>
        <v/>
      </c>
      <c r="CC304" s="67" t="str">
        <f t="shared" si="47"/>
        <v/>
      </c>
      <c r="CD304" s="67">
        <f t="shared" si="48"/>
        <v>18487722</v>
      </c>
      <c r="CE304" s="67" t="str">
        <f t="shared" si="49"/>
        <v/>
      </c>
      <c r="CF304" s="68"/>
      <c r="CG304" s="68" t="str">
        <f t="shared" si="1974"/>
        <v/>
      </c>
      <c r="CH304" s="68" t="str">
        <f t="shared" si="1975"/>
        <v/>
      </c>
      <c r="CI304" s="68" t="str">
        <f t="shared" si="1976"/>
        <v/>
      </c>
      <c r="CJ304" s="65">
        <f t="shared" si="1977"/>
        <v>15472856</v>
      </c>
      <c r="CK304" s="67" t="str">
        <f t="shared" si="54"/>
        <v/>
      </c>
      <c r="CL304" s="68"/>
      <c r="CM304" s="68" t="str">
        <f t="shared" si="1978"/>
        <v/>
      </c>
      <c r="CN304" s="68" t="str">
        <f t="shared" si="1979"/>
        <v/>
      </c>
      <c r="CO304" s="68" t="str">
        <f t="shared" si="1980"/>
        <v/>
      </c>
      <c r="CP304" s="65">
        <f t="shared" si="1981"/>
        <v>10408610</v>
      </c>
      <c r="CQ304" s="67" t="str">
        <f t="shared" si="59"/>
        <v/>
      </c>
      <c r="CR304" s="68"/>
      <c r="CS304" s="68" t="str">
        <f t="shared" si="1982"/>
        <v/>
      </c>
      <c r="CT304" s="68" t="str">
        <f t="shared" si="1983"/>
        <v/>
      </c>
      <c r="CU304" s="68" t="str">
        <f t="shared" si="1984"/>
        <v/>
      </c>
      <c r="CV304" s="65">
        <f t="shared" si="1985"/>
        <v>1697975</v>
      </c>
      <c r="CW304" s="67" t="str">
        <f t="shared" si="64"/>
        <v/>
      </c>
      <c r="CX304" s="68"/>
      <c r="CY304" s="68" t="str">
        <f t="shared" si="1986"/>
        <v/>
      </c>
      <c r="CZ304" s="68" t="str">
        <f t="shared" si="1987"/>
        <v/>
      </c>
      <c r="DA304" s="68" t="str">
        <f t="shared" si="1988"/>
        <v/>
      </c>
      <c r="DB304" s="65">
        <f t="shared" si="1989"/>
        <v>2100641</v>
      </c>
      <c r="DC304" s="67" t="str">
        <f t="shared" si="69"/>
        <v/>
      </c>
      <c r="DD304" s="68"/>
      <c r="DE304" s="68" t="str">
        <f t="shared" si="1990"/>
        <v/>
      </c>
      <c r="DF304" s="51" t="str">
        <f t="shared" si="1991"/>
        <v/>
      </c>
      <c r="DG304" s="51" t="str">
        <f t="shared" si="1992"/>
        <v/>
      </c>
      <c r="DH304" s="65">
        <f t="shared" si="1993"/>
        <v>928742</v>
      </c>
      <c r="DI304" s="69" t="str">
        <f t="shared" si="74"/>
        <v/>
      </c>
      <c r="DJ304" s="51"/>
      <c r="DK304" s="51" t="str">
        <f t="shared" si="1994"/>
        <v/>
      </c>
      <c r="DL304" s="51" t="str">
        <f t="shared" si="1995"/>
        <v/>
      </c>
      <c r="DM304" s="51" t="str">
        <f t="shared" si="1996"/>
        <v/>
      </c>
      <c r="DN304" s="65">
        <f t="shared" si="1997"/>
        <v>336888</v>
      </c>
      <c r="DO304" s="69" t="str">
        <f t="shared" si="79"/>
        <v/>
      </c>
      <c r="DP304" s="51"/>
      <c r="DQ304" s="51"/>
      <c r="DR304" s="51"/>
      <c r="DS304" s="51"/>
      <c r="DT304" s="51"/>
      <c r="DU304" s="181"/>
    </row>
    <row r="305" spans="1:125" ht="15" x14ac:dyDescent="0.25">
      <c r="A305" s="56">
        <v>2018</v>
      </c>
      <c r="B305" s="51" t="s">
        <v>1029</v>
      </c>
      <c r="C305" s="50" t="s">
        <v>1030</v>
      </c>
      <c r="D305" s="53" t="s">
        <v>96</v>
      </c>
      <c r="E305" s="50" t="s">
        <v>68</v>
      </c>
      <c r="F305" s="89">
        <v>1695874</v>
      </c>
      <c r="G305" s="89">
        <v>7935192</v>
      </c>
      <c r="H305" s="89">
        <v>2160306</v>
      </c>
      <c r="I305" s="90">
        <v>15346922</v>
      </c>
      <c r="J305" s="50"/>
      <c r="K305" s="50" t="s">
        <v>2032</v>
      </c>
      <c r="L305" s="58"/>
      <c r="M305" s="58"/>
      <c r="N305" s="58"/>
      <c r="O305" s="58"/>
      <c r="P305" s="91"/>
      <c r="Q305" s="92">
        <v>2812084</v>
      </c>
      <c r="R305" s="92">
        <v>1414435</v>
      </c>
      <c r="S305" s="92">
        <v>2515404</v>
      </c>
      <c r="T305" s="92">
        <v>890169</v>
      </c>
      <c r="U305" s="93">
        <v>7845358</v>
      </c>
      <c r="V305" s="94"/>
      <c r="W305" s="90">
        <f t="shared" si="857"/>
        <v>15477450</v>
      </c>
      <c r="X305" s="90">
        <v>15825599</v>
      </c>
      <c r="Y305" s="50"/>
      <c r="Z305" s="50"/>
      <c r="AA305" s="102"/>
      <c r="AB305" s="64"/>
      <c r="AC305" s="64"/>
      <c r="AD305" s="64"/>
      <c r="AE305" s="65"/>
      <c r="AF305" s="65"/>
      <c r="AG305" s="67" t="str">
        <f t="shared" si="7"/>
        <v/>
      </c>
      <c r="AH305" s="51"/>
      <c r="AI305" s="51" t="str">
        <f t="shared" si="8"/>
        <v/>
      </c>
      <c r="AJ305" s="68" t="str">
        <f t="shared" si="9"/>
        <v/>
      </c>
      <c r="AK305" s="68" t="str">
        <f t="shared" si="10"/>
        <v/>
      </c>
      <c r="AL305" s="68" t="str">
        <f t="shared" si="11"/>
        <v/>
      </c>
      <c r="AM305" s="68" t="str">
        <f t="shared" si="12"/>
        <v/>
      </c>
      <c r="AN305" s="68" t="str">
        <f t="shared" si="13"/>
        <v/>
      </c>
      <c r="AO305" s="67" t="str">
        <f t="shared" si="14"/>
        <v/>
      </c>
      <c r="AP305" s="51"/>
      <c r="AQ305" s="51" t="str">
        <f t="shared" si="15"/>
        <v/>
      </c>
      <c r="AR305" s="68" t="str">
        <f t="shared" si="16"/>
        <v/>
      </c>
      <c r="AS305" s="68" t="str">
        <f t="shared" si="17"/>
        <v/>
      </c>
      <c r="AT305" s="68" t="str">
        <f t="shared" si="18"/>
        <v/>
      </c>
      <c r="AU305" s="68" t="str">
        <f t="shared" si="19"/>
        <v/>
      </c>
      <c r="AV305" s="68" t="str">
        <f t="shared" si="20"/>
        <v/>
      </c>
      <c r="AW305" s="67" t="str">
        <f t="shared" si="21"/>
        <v/>
      </c>
      <c r="AX305" s="51"/>
      <c r="AY305" s="51" t="str">
        <f t="shared" si="22"/>
        <v/>
      </c>
      <c r="AZ305" s="68" t="str">
        <f t="shared" si="23"/>
        <v/>
      </c>
      <c r="BA305" s="68" t="str">
        <f t="shared" si="24"/>
        <v/>
      </c>
      <c r="BB305" s="68" t="str">
        <f t="shared" si="25"/>
        <v/>
      </c>
      <c r="BC305" s="68" t="str">
        <f t="shared" si="26"/>
        <v/>
      </c>
      <c r="BD305" s="68" t="str">
        <f t="shared" si="27"/>
        <v/>
      </c>
      <c r="BE305" s="68" t="str">
        <f t="shared" si="28"/>
        <v/>
      </c>
      <c r="BF305" s="51"/>
      <c r="BG305" s="96">
        <f t="shared" si="29"/>
        <v>1695874</v>
      </c>
      <c r="BH305" s="67">
        <f t="shared" si="30"/>
        <v>15346922</v>
      </c>
      <c r="BI305" s="67">
        <f t="shared" si="31"/>
        <v>2812084</v>
      </c>
      <c r="BJ305" s="67">
        <f t="shared" si="32"/>
        <v>1414435</v>
      </c>
      <c r="BK305" s="67">
        <f t="shared" si="33"/>
        <v>2515404</v>
      </c>
      <c r="BL305" s="67">
        <f t="shared" si="34"/>
        <v>8735527</v>
      </c>
      <c r="BM305" s="65">
        <f t="shared" si="35"/>
        <v>15825599</v>
      </c>
      <c r="BN305" s="70"/>
      <c r="BO305" s="70"/>
      <c r="BP305" s="51"/>
      <c r="BQ305" s="51"/>
      <c r="BR305" s="51"/>
      <c r="BS305" s="96">
        <f t="shared" si="40"/>
        <v>1695874</v>
      </c>
      <c r="BT305" s="70"/>
      <c r="BU305" s="65"/>
      <c r="BV305" s="68"/>
      <c r="BW305" s="68"/>
      <c r="BX305" s="68"/>
      <c r="BY305" s="67">
        <f t="shared" si="44"/>
        <v>15346922</v>
      </c>
      <c r="BZ305" s="65"/>
      <c r="CA305" s="65" t="str">
        <f t="shared" si="45"/>
        <v/>
      </c>
      <c r="CB305" s="67" t="str">
        <f t="shared" si="46"/>
        <v/>
      </c>
      <c r="CC305" s="67" t="str">
        <f t="shared" si="47"/>
        <v/>
      </c>
      <c r="CD305" s="67" t="str">
        <f t="shared" si="48"/>
        <v/>
      </c>
      <c r="CE305" s="67">
        <f t="shared" si="49"/>
        <v>15825599</v>
      </c>
      <c r="CF305" s="65"/>
      <c r="CG305" s="65"/>
      <c r="CH305" s="68"/>
      <c r="CI305" s="68"/>
      <c r="CJ305" s="68"/>
      <c r="CK305" s="67">
        <f t="shared" si="54"/>
        <v>15477450</v>
      </c>
      <c r="CL305" s="65"/>
      <c r="CM305" s="65"/>
      <c r="CN305" s="68"/>
      <c r="CO305" s="68"/>
      <c r="CP305" s="68"/>
      <c r="CQ305" s="103">
        <f t="shared" si="59"/>
        <v>2812084</v>
      </c>
      <c r="CR305" s="65"/>
      <c r="CS305" s="65"/>
      <c r="CT305" s="68"/>
      <c r="CU305" s="68"/>
      <c r="CV305" s="68"/>
      <c r="CW305" s="67">
        <f t="shared" si="64"/>
        <v>1414435</v>
      </c>
      <c r="CX305" s="65"/>
      <c r="CY305" s="65"/>
      <c r="CZ305" s="68"/>
      <c r="DA305" s="68"/>
      <c r="DB305" s="68"/>
      <c r="DC305" s="67">
        <f t="shared" si="69"/>
        <v>2515404</v>
      </c>
      <c r="DD305" s="65"/>
      <c r="DE305" s="65"/>
      <c r="DF305" s="51"/>
      <c r="DG305" s="51"/>
      <c r="DH305" s="51"/>
      <c r="DI305" s="67">
        <f t="shared" si="74"/>
        <v>890169</v>
      </c>
      <c r="DJ305" s="70"/>
      <c r="DK305" s="70"/>
      <c r="DL305" s="51"/>
      <c r="DM305" s="51"/>
      <c r="DN305" s="51"/>
      <c r="DO305" s="67">
        <f t="shared" si="79"/>
        <v>2812084</v>
      </c>
      <c r="DP305" s="51"/>
      <c r="DQ305" s="51"/>
      <c r="DR305" s="51"/>
      <c r="DS305" s="51"/>
      <c r="DT305" s="51"/>
      <c r="DU305" s="181"/>
    </row>
    <row r="306" spans="1:125" ht="15" x14ac:dyDescent="0.25">
      <c r="A306" s="50"/>
      <c r="B306" s="51"/>
      <c r="C306" s="50"/>
      <c r="D306" s="53"/>
      <c r="E306" s="50"/>
      <c r="F306" s="54"/>
      <c r="G306" s="54"/>
      <c r="H306" s="54"/>
      <c r="I306" s="55"/>
      <c r="J306" s="50"/>
      <c r="K306" s="50" t="s">
        <v>2032</v>
      </c>
      <c r="L306" s="58"/>
      <c r="M306" s="58"/>
      <c r="N306" s="58"/>
      <c r="O306" s="58"/>
      <c r="P306" s="59"/>
      <c r="Q306" s="60"/>
      <c r="R306" s="60"/>
      <c r="S306" s="60"/>
      <c r="T306" s="60"/>
      <c r="U306" s="60"/>
      <c r="V306" s="79"/>
      <c r="W306" s="90">
        <f t="shared" si="857"/>
        <v>0</v>
      </c>
      <c r="X306" s="101"/>
      <c r="Y306" s="50"/>
      <c r="Z306" s="50"/>
      <c r="AA306" s="102"/>
      <c r="AB306" s="64"/>
      <c r="AC306" s="64"/>
      <c r="AD306" s="64"/>
      <c r="AE306" s="65"/>
      <c r="AF306" s="65"/>
      <c r="AG306" s="67" t="str">
        <f t="shared" si="7"/>
        <v/>
      </c>
      <c r="AH306" s="51"/>
      <c r="AI306" s="51" t="str">
        <f t="shared" si="8"/>
        <v/>
      </c>
      <c r="AJ306" s="68" t="str">
        <f t="shared" si="9"/>
        <v/>
      </c>
      <c r="AK306" s="68" t="str">
        <f t="shared" si="10"/>
        <v/>
      </c>
      <c r="AL306" s="68" t="str">
        <f t="shared" si="11"/>
        <v/>
      </c>
      <c r="AM306" s="68" t="str">
        <f t="shared" si="12"/>
        <v/>
      </c>
      <c r="AN306" s="68" t="str">
        <f t="shared" si="13"/>
        <v/>
      </c>
      <c r="AO306" s="67" t="str">
        <f t="shared" si="14"/>
        <v/>
      </c>
      <c r="AP306" s="51"/>
      <c r="AQ306" s="51" t="str">
        <f t="shared" si="15"/>
        <v/>
      </c>
      <c r="AR306" s="68" t="str">
        <f t="shared" si="16"/>
        <v/>
      </c>
      <c r="AS306" s="68" t="str">
        <f t="shared" si="17"/>
        <v/>
      </c>
      <c r="AT306" s="68" t="str">
        <f t="shared" si="18"/>
        <v/>
      </c>
      <c r="AU306" s="68" t="str">
        <f t="shared" si="19"/>
        <v/>
      </c>
      <c r="AV306" s="68" t="str">
        <f t="shared" si="20"/>
        <v/>
      </c>
      <c r="AW306" s="67" t="str">
        <f t="shared" si="21"/>
        <v/>
      </c>
      <c r="AX306" s="51"/>
      <c r="AY306" s="51" t="str">
        <f t="shared" si="22"/>
        <v/>
      </c>
      <c r="AZ306" s="68" t="str">
        <f t="shared" si="23"/>
        <v/>
      </c>
      <c r="BA306" s="68" t="str">
        <f t="shared" si="24"/>
        <v/>
      </c>
      <c r="BB306" s="68" t="str">
        <f t="shared" si="25"/>
        <v/>
      </c>
      <c r="BC306" s="68" t="str">
        <f t="shared" si="26"/>
        <v/>
      </c>
      <c r="BD306" s="68" t="str">
        <f t="shared" si="27"/>
        <v/>
      </c>
      <c r="BE306" s="68" t="str">
        <f t="shared" si="28"/>
        <v/>
      </c>
      <c r="BF306" s="51"/>
      <c r="BG306" s="69" t="str">
        <f t="shared" si="29"/>
        <v/>
      </c>
      <c r="BH306" s="67" t="str">
        <f t="shared" si="30"/>
        <v/>
      </c>
      <c r="BI306" s="67" t="str">
        <f t="shared" si="31"/>
        <v/>
      </c>
      <c r="BJ306" s="67" t="str">
        <f t="shared" si="32"/>
        <v/>
      </c>
      <c r="BK306" s="67" t="str">
        <f t="shared" si="33"/>
        <v/>
      </c>
      <c r="BL306" s="67" t="str">
        <f t="shared" si="34"/>
        <v/>
      </c>
      <c r="BM306" s="65" t="str">
        <f t="shared" si="35"/>
        <v/>
      </c>
      <c r="BN306" s="70"/>
      <c r="BO306" s="70"/>
      <c r="BP306" s="51"/>
      <c r="BQ306" s="51"/>
      <c r="BR306" s="51"/>
      <c r="BS306" s="69" t="str">
        <f t="shared" si="40"/>
        <v/>
      </c>
      <c r="BT306" s="70"/>
      <c r="BU306" s="65"/>
      <c r="BV306" s="68"/>
      <c r="BW306" s="68"/>
      <c r="BX306" s="68"/>
      <c r="BY306" s="67" t="str">
        <f t="shared" si="44"/>
        <v/>
      </c>
      <c r="BZ306" s="65"/>
      <c r="CA306" s="65" t="str">
        <f t="shared" si="45"/>
        <v/>
      </c>
      <c r="CB306" s="67" t="str">
        <f t="shared" si="46"/>
        <v/>
      </c>
      <c r="CC306" s="67" t="str">
        <f t="shared" si="47"/>
        <v/>
      </c>
      <c r="CD306" s="67" t="str">
        <f t="shared" si="48"/>
        <v/>
      </c>
      <c r="CE306" s="67" t="str">
        <f t="shared" si="49"/>
        <v/>
      </c>
      <c r="CF306" s="65"/>
      <c r="CG306" s="65"/>
      <c r="CH306" s="68"/>
      <c r="CI306" s="68"/>
      <c r="CJ306" s="68"/>
      <c r="CK306" s="67" t="str">
        <f t="shared" si="54"/>
        <v/>
      </c>
      <c r="CL306" s="65"/>
      <c r="CM306" s="65"/>
      <c r="CN306" s="68"/>
      <c r="CO306" s="68"/>
      <c r="CP306" s="68"/>
      <c r="CQ306" s="67" t="str">
        <f t="shared" si="59"/>
        <v/>
      </c>
      <c r="CR306" s="65"/>
      <c r="CS306" s="65"/>
      <c r="CT306" s="68"/>
      <c r="CU306" s="68"/>
      <c r="CV306" s="68"/>
      <c r="CW306" s="67" t="str">
        <f t="shared" si="64"/>
        <v/>
      </c>
      <c r="CX306" s="65"/>
      <c r="CY306" s="65"/>
      <c r="CZ306" s="68"/>
      <c r="DA306" s="68"/>
      <c r="DB306" s="68"/>
      <c r="DC306" s="67" t="str">
        <f t="shared" si="69"/>
        <v/>
      </c>
      <c r="DD306" s="65"/>
      <c r="DE306" s="65"/>
      <c r="DF306" s="51"/>
      <c r="DG306" s="51"/>
      <c r="DH306" s="51"/>
      <c r="DI306" s="69" t="str">
        <f t="shared" si="74"/>
        <v/>
      </c>
      <c r="DJ306" s="70"/>
      <c r="DK306" s="70"/>
      <c r="DL306" s="51"/>
      <c r="DM306" s="51"/>
      <c r="DN306" s="51"/>
      <c r="DO306" s="69" t="str">
        <f t="shared" si="79"/>
        <v/>
      </c>
      <c r="DP306" s="51"/>
      <c r="DQ306" s="51"/>
      <c r="DR306" s="51"/>
      <c r="DS306" s="51"/>
      <c r="DT306" s="51"/>
      <c r="DU306" s="181"/>
    </row>
    <row r="307" spans="1:125" ht="15" x14ac:dyDescent="0.25">
      <c r="A307" s="50">
        <v>2014</v>
      </c>
      <c r="B307" s="51" t="s">
        <v>670</v>
      </c>
      <c r="C307" s="50" t="s">
        <v>631</v>
      </c>
      <c r="D307" s="53" t="s">
        <v>193</v>
      </c>
      <c r="E307" s="50" t="s">
        <v>7</v>
      </c>
      <c r="F307" s="54">
        <v>14522170</v>
      </c>
      <c r="G307" s="54">
        <v>104318378</v>
      </c>
      <c r="H307" s="54">
        <v>10669167</v>
      </c>
      <c r="I307" s="55">
        <v>65856952</v>
      </c>
      <c r="J307" s="50"/>
      <c r="K307" s="50" t="s">
        <v>2032</v>
      </c>
      <c r="L307" s="58" t="s">
        <v>2032</v>
      </c>
      <c r="M307" s="58" t="s">
        <v>2032</v>
      </c>
      <c r="N307" s="58" t="s">
        <v>2032</v>
      </c>
      <c r="O307" s="58" t="s">
        <v>2032</v>
      </c>
      <c r="P307" s="59"/>
      <c r="Q307" s="60">
        <v>30160855</v>
      </c>
      <c r="R307" s="60">
        <v>13435587</v>
      </c>
      <c r="S307" s="60">
        <v>18845702</v>
      </c>
      <c r="T307" s="60">
        <v>2353370</v>
      </c>
      <c r="U307" s="60">
        <v>1061438</v>
      </c>
      <c r="V307" s="79"/>
      <c r="W307" s="90">
        <f t="shared" si="857"/>
        <v>65856952</v>
      </c>
      <c r="X307" s="101">
        <v>55888599</v>
      </c>
      <c r="Y307" s="50"/>
      <c r="Z307" s="50" t="s">
        <v>193</v>
      </c>
      <c r="AA307" s="62">
        <f t="shared" ref="AA307:AA310" si="1998">IF(A307 =2014,IF(Y307 ="",F307,""),"")</f>
        <v>14522170</v>
      </c>
      <c r="AB307" s="64">
        <f t="shared" ref="AB307:AB310" si="1999">IF(A307 =2014,IF(Y307 ="",I307,""),"")</f>
        <v>65856952</v>
      </c>
      <c r="AC307" s="64">
        <f t="shared" ref="AC307:AC310" si="2000">IF(A307 =2014,IF(Y307 ="",Q307,""),"")</f>
        <v>30160855</v>
      </c>
      <c r="AD307" s="64">
        <f t="shared" ref="AD307:AD310" si="2001">IF(A307 =2014,IF(Y307 ="",R307,""),"")</f>
        <v>13435587</v>
      </c>
      <c r="AE307" s="65">
        <f t="shared" ref="AE307:AE310" si="2002">IF(A307 =2014,IF(Y307 ="",S307,""),"")</f>
        <v>18845702</v>
      </c>
      <c r="AF307" s="65">
        <f t="shared" ref="AF307:AF310" si="2003">IF(A307 =2014,IF(Y307 ="",T307+U307,""),"")</f>
        <v>3414808</v>
      </c>
      <c r="AG307" s="67">
        <f t="shared" si="7"/>
        <v>55888599</v>
      </c>
      <c r="AH307" s="51"/>
      <c r="AI307" s="51" t="str">
        <f t="shared" si="8"/>
        <v/>
      </c>
      <c r="AJ307" s="68" t="str">
        <f t="shared" si="9"/>
        <v/>
      </c>
      <c r="AK307" s="68" t="str">
        <f t="shared" si="10"/>
        <v/>
      </c>
      <c r="AL307" s="68" t="str">
        <f t="shared" si="11"/>
        <v/>
      </c>
      <c r="AM307" s="68" t="str">
        <f t="shared" si="12"/>
        <v/>
      </c>
      <c r="AN307" s="68" t="str">
        <f t="shared" si="13"/>
        <v/>
      </c>
      <c r="AO307" s="67" t="str">
        <f t="shared" si="14"/>
        <v/>
      </c>
      <c r="AP307" s="51"/>
      <c r="AQ307" s="51" t="str">
        <f t="shared" si="15"/>
        <v/>
      </c>
      <c r="AR307" s="68" t="str">
        <f t="shared" si="16"/>
        <v/>
      </c>
      <c r="AS307" s="68" t="str">
        <f t="shared" si="17"/>
        <v/>
      </c>
      <c r="AT307" s="68" t="str">
        <f t="shared" si="18"/>
        <v/>
      </c>
      <c r="AU307" s="68" t="str">
        <f t="shared" si="19"/>
        <v/>
      </c>
      <c r="AV307" s="68" t="str">
        <f t="shared" si="20"/>
        <v/>
      </c>
      <c r="AW307" s="67" t="str">
        <f t="shared" si="21"/>
        <v/>
      </c>
      <c r="AX307" s="51"/>
      <c r="AY307" s="51" t="str">
        <f t="shared" si="22"/>
        <v/>
      </c>
      <c r="AZ307" s="68" t="str">
        <f t="shared" si="23"/>
        <v/>
      </c>
      <c r="BA307" s="68" t="str">
        <f t="shared" si="24"/>
        <v/>
      </c>
      <c r="BB307" s="68" t="str">
        <f t="shared" si="25"/>
        <v/>
      </c>
      <c r="BC307" s="68" t="str">
        <f t="shared" si="26"/>
        <v/>
      </c>
      <c r="BD307" s="68" t="str">
        <f t="shared" si="27"/>
        <v/>
      </c>
      <c r="BE307" s="68" t="str">
        <f t="shared" si="28"/>
        <v/>
      </c>
      <c r="BF307" s="51"/>
      <c r="BG307" s="69" t="str">
        <f t="shared" si="29"/>
        <v/>
      </c>
      <c r="BH307" s="67" t="str">
        <f t="shared" si="30"/>
        <v/>
      </c>
      <c r="BI307" s="67" t="str">
        <f t="shared" si="31"/>
        <v/>
      </c>
      <c r="BJ307" s="67" t="str">
        <f t="shared" si="32"/>
        <v/>
      </c>
      <c r="BK307" s="67" t="str">
        <f t="shared" si="33"/>
        <v/>
      </c>
      <c r="BL307" s="67" t="str">
        <f t="shared" si="34"/>
        <v/>
      </c>
      <c r="BM307" s="65" t="str">
        <f t="shared" si="35"/>
        <v/>
      </c>
      <c r="BN307" s="70"/>
      <c r="BO307" s="71">
        <f t="shared" ref="BO307:BO310" si="2004">IF(A307 =2014,F307,"")</f>
        <v>14522170</v>
      </c>
      <c r="BP307" s="51" t="str">
        <f t="shared" ref="BP307:BP310" si="2005">IF(A307 =2015,F307,"")</f>
        <v/>
      </c>
      <c r="BQ307" s="51" t="str">
        <f t="shared" ref="BQ307:BQ310" si="2006">IF(A307 =2016,F307,"")</f>
        <v/>
      </c>
      <c r="BR307" s="51" t="str">
        <f t="shared" ref="BR307:BR310" si="2007">IF(A307 =2017,F307,"")</f>
        <v/>
      </c>
      <c r="BS307" s="69" t="str">
        <f t="shared" si="40"/>
        <v/>
      </c>
      <c r="BT307" s="70"/>
      <c r="BU307" s="65">
        <f t="shared" ref="BU307:BU310" si="2008">IF(A307 =2014,I307,"")</f>
        <v>65856952</v>
      </c>
      <c r="BV307" s="68" t="str">
        <f t="shared" ref="BV307:BV310" si="2009">IF(A307 =2015,I307,"")</f>
        <v/>
      </c>
      <c r="BW307" s="68" t="str">
        <f t="shared" ref="BW307:BW310" si="2010">IF(A307 =2016,I307,"")</f>
        <v/>
      </c>
      <c r="BX307" s="68" t="str">
        <f t="shared" ref="BX307:BX310" si="2011">IF(A307 =2017,I307,"")</f>
        <v/>
      </c>
      <c r="BY307" s="67" t="str">
        <f t="shared" si="44"/>
        <v/>
      </c>
      <c r="BZ307" s="65"/>
      <c r="CA307" s="65">
        <f t="shared" si="45"/>
        <v>55888599</v>
      </c>
      <c r="CB307" s="67" t="str">
        <f t="shared" si="46"/>
        <v/>
      </c>
      <c r="CC307" s="67" t="str">
        <f t="shared" si="47"/>
        <v/>
      </c>
      <c r="CD307" s="67" t="str">
        <f t="shared" si="48"/>
        <v/>
      </c>
      <c r="CE307" s="67" t="str">
        <f t="shared" si="49"/>
        <v/>
      </c>
      <c r="CF307" s="65"/>
      <c r="CG307" s="65">
        <f t="shared" ref="CG307:CG310" si="2012">IF(A307 =2014,Q307+R307+S307+T307+U307,"")</f>
        <v>65856952</v>
      </c>
      <c r="CH307" s="68" t="str">
        <f t="shared" ref="CH307:CH310" si="2013">IF(A307 =2015,Q307+R307+S307+T307+U307,"")</f>
        <v/>
      </c>
      <c r="CI307" s="68" t="str">
        <f t="shared" ref="CI307:CI310" si="2014">IF(A307 =2016,Q307+R307+S307+T307+U307,"")</f>
        <v/>
      </c>
      <c r="CJ307" s="68" t="str">
        <f t="shared" ref="CJ307:CJ310" si="2015">IF(A307 =2017,Q307+R307+S307+T307+U307,"")</f>
        <v/>
      </c>
      <c r="CK307" s="67" t="str">
        <f t="shared" si="54"/>
        <v/>
      </c>
      <c r="CL307" s="65"/>
      <c r="CM307" s="65">
        <f t="shared" ref="CM307:CM310" si="2016">IF(A307 =2014,Q307,"")</f>
        <v>30160855</v>
      </c>
      <c r="CN307" s="68" t="str">
        <f t="shared" ref="CN307:CN310" si="2017">IF(A307 =2015,Q307,"")</f>
        <v/>
      </c>
      <c r="CO307" s="68" t="str">
        <f t="shared" ref="CO307:CO310" si="2018">IF(A307 =2016,Q307,"")</f>
        <v/>
      </c>
      <c r="CP307" s="68" t="str">
        <f t="shared" ref="CP307:CP310" si="2019">IF(A307 =2017,Q307,"")</f>
        <v/>
      </c>
      <c r="CQ307" s="67" t="str">
        <f t="shared" si="59"/>
        <v/>
      </c>
      <c r="CR307" s="65"/>
      <c r="CS307" s="65">
        <f t="shared" ref="CS307:CS310" si="2020">IF(A307 =2014,R307,"")</f>
        <v>13435587</v>
      </c>
      <c r="CT307" s="68" t="str">
        <f t="shared" ref="CT307:CT310" si="2021">IF(A307 =2015,R307,"")</f>
        <v/>
      </c>
      <c r="CU307" s="68" t="str">
        <f t="shared" ref="CU307:CU310" si="2022">IF(A307 =2016,R307,"")</f>
        <v/>
      </c>
      <c r="CV307" s="68" t="str">
        <f t="shared" ref="CV307:CV310" si="2023">IF(A307 =2017,R307,"")</f>
        <v/>
      </c>
      <c r="CW307" s="67" t="str">
        <f t="shared" si="64"/>
        <v/>
      </c>
      <c r="CX307" s="65"/>
      <c r="CY307" s="65">
        <f t="shared" ref="CY307:CY310" si="2024">IF(A307 =2014,S307,"")</f>
        <v>18845702</v>
      </c>
      <c r="CZ307" s="68" t="str">
        <f t="shared" ref="CZ307:CZ310" si="2025">IF(A307 =2015,S307,"")</f>
        <v/>
      </c>
      <c r="DA307" s="68" t="str">
        <f t="shared" ref="DA307:DA310" si="2026">IF(A307 =2016,S307,"")</f>
        <v/>
      </c>
      <c r="DB307" s="68" t="str">
        <f t="shared" ref="DB307:DB310" si="2027">IF(A307 =2017,S307,"")</f>
        <v/>
      </c>
      <c r="DC307" s="67" t="str">
        <f t="shared" si="69"/>
        <v/>
      </c>
      <c r="DD307" s="65"/>
      <c r="DE307" s="65">
        <f t="shared" ref="DE307:DE310" si="2028">IF(A307 =2014,T307,"")</f>
        <v>2353370</v>
      </c>
      <c r="DF307" s="51" t="str">
        <f t="shared" ref="DF307:DF310" si="2029">IF(A307 =2015,T307,"")</f>
        <v/>
      </c>
      <c r="DG307" s="51" t="str">
        <f t="shared" ref="DG307:DG310" si="2030">IF(A307 =2016,T307,"")</f>
        <v/>
      </c>
      <c r="DH307" s="51" t="str">
        <f t="shared" ref="DH307:DH310" si="2031">IF(A307 =2017,T307,"")</f>
        <v/>
      </c>
      <c r="DI307" s="69" t="str">
        <f t="shared" si="74"/>
        <v/>
      </c>
      <c r="DJ307" s="70"/>
      <c r="DK307" s="65">
        <f t="shared" ref="DK307:DK310" si="2032">IF(A307 =2014,U307,"")</f>
        <v>1061438</v>
      </c>
      <c r="DL307" s="51" t="str">
        <f t="shared" ref="DL307:DL310" si="2033">IF(A307 =2015,U307,"")</f>
        <v/>
      </c>
      <c r="DM307" s="51" t="str">
        <f t="shared" ref="DM307:DM310" si="2034">IF(A307 =2016,U307,"")</f>
        <v/>
      </c>
      <c r="DN307" s="51" t="str">
        <f t="shared" ref="DN307:DN310" si="2035">IF(A307 =2017,U307,"")</f>
        <v/>
      </c>
      <c r="DO307" s="69" t="str">
        <f t="shared" si="79"/>
        <v/>
      </c>
      <c r="DP307" s="51"/>
      <c r="DQ307" s="51"/>
      <c r="DR307" s="51"/>
      <c r="DS307" s="51"/>
      <c r="DT307" s="51"/>
      <c r="DU307" s="181"/>
    </row>
    <row r="308" spans="1:125" ht="15" x14ac:dyDescent="0.25">
      <c r="A308" s="50">
        <v>2015</v>
      </c>
      <c r="B308" s="51" t="s">
        <v>670</v>
      </c>
      <c r="C308" s="50" t="s">
        <v>631</v>
      </c>
      <c r="D308" s="53" t="s">
        <v>193</v>
      </c>
      <c r="E308" s="50" t="s">
        <v>7</v>
      </c>
      <c r="F308" s="54">
        <v>14596534</v>
      </c>
      <c r="G308" s="54">
        <v>102275478</v>
      </c>
      <c r="H308" s="54">
        <v>11143236</v>
      </c>
      <c r="I308" s="55">
        <v>71324442</v>
      </c>
      <c r="J308" s="50"/>
      <c r="K308" s="50" t="s">
        <v>2032</v>
      </c>
      <c r="L308" s="58" t="s">
        <v>2032</v>
      </c>
      <c r="M308" s="58" t="s">
        <v>2032</v>
      </c>
      <c r="N308" s="58" t="s">
        <v>2032</v>
      </c>
      <c r="O308" s="58" t="s">
        <v>2032</v>
      </c>
      <c r="P308" s="59"/>
      <c r="Q308" s="60">
        <v>33640329</v>
      </c>
      <c r="R308" s="60">
        <v>16672485</v>
      </c>
      <c r="S308" s="60">
        <v>18890298</v>
      </c>
      <c r="T308" s="60">
        <v>504075</v>
      </c>
      <c r="U308" s="60">
        <v>1617255</v>
      </c>
      <c r="V308" s="79"/>
      <c r="W308" s="90">
        <f t="shared" si="857"/>
        <v>71324442</v>
      </c>
      <c r="X308" s="101">
        <v>43067156</v>
      </c>
      <c r="Y308" s="50"/>
      <c r="Z308" s="50" t="s">
        <v>193</v>
      </c>
      <c r="AA308" s="51" t="str">
        <f t="shared" si="1998"/>
        <v/>
      </c>
      <c r="AB308" s="68" t="str">
        <f t="shared" si="1999"/>
        <v/>
      </c>
      <c r="AC308" s="68" t="str">
        <f t="shared" si="2000"/>
        <v/>
      </c>
      <c r="AD308" s="68" t="str">
        <f t="shared" si="2001"/>
        <v/>
      </c>
      <c r="AE308" s="68" t="str">
        <f t="shared" si="2002"/>
        <v/>
      </c>
      <c r="AF308" s="68" t="str">
        <f t="shared" si="2003"/>
        <v/>
      </c>
      <c r="AG308" s="67" t="str">
        <f t="shared" si="7"/>
        <v/>
      </c>
      <c r="AH308" s="51"/>
      <c r="AI308" s="80">
        <f t="shared" si="8"/>
        <v>14596534</v>
      </c>
      <c r="AJ308" s="68">
        <f t="shared" si="9"/>
        <v>71324442</v>
      </c>
      <c r="AK308" s="68">
        <f t="shared" si="10"/>
        <v>33640329</v>
      </c>
      <c r="AL308" s="68">
        <f t="shared" si="11"/>
        <v>16672485</v>
      </c>
      <c r="AM308" s="68">
        <f t="shared" si="12"/>
        <v>18890298</v>
      </c>
      <c r="AN308" s="68">
        <f t="shared" si="13"/>
        <v>2121330</v>
      </c>
      <c r="AO308" s="67">
        <f t="shared" si="14"/>
        <v>43067156</v>
      </c>
      <c r="AP308" s="51"/>
      <c r="AQ308" s="51" t="str">
        <f t="shared" si="15"/>
        <v/>
      </c>
      <c r="AR308" s="68" t="str">
        <f t="shared" si="16"/>
        <v/>
      </c>
      <c r="AS308" s="68" t="str">
        <f t="shared" si="17"/>
        <v/>
      </c>
      <c r="AT308" s="68" t="str">
        <f t="shared" si="18"/>
        <v/>
      </c>
      <c r="AU308" s="68" t="str">
        <f t="shared" si="19"/>
        <v/>
      </c>
      <c r="AV308" s="68" t="str">
        <f t="shared" si="20"/>
        <v/>
      </c>
      <c r="AW308" s="67" t="str">
        <f t="shared" si="21"/>
        <v/>
      </c>
      <c r="AX308" s="51"/>
      <c r="AY308" s="51" t="str">
        <f t="shared" si="22"/>
        <v/>
      </c>
      <c r="AZ308" s="68" t="str">
        <f t="shared" si="23"/>
        <v/>
      </c>
      <c r="BA308" s="68" t="str">
        <f t="shared" si="24"/>
        <v/>
      </c>
      <c r="BB308" s="68" t="str">
        <f t="shared" si="25"/>
        <v/>
      </c>
      <c r="BC308" s="68" t="str">
        <f t="shared" si="26"/>
        <v/>
      </c>
      <c r="BD308" s="68" t="str">
        <f t="shared" si="27"/>
        <v/>
      </c>
      <c r="BE308" s="68" t="str">
        <f t="shared" si="28"/>
        <v/>
      </c>
      <c r="BF308" s="51"/>
      <c r="BG308" s="69" t="str">
        <f t="shared" si="29"/>
        <v/>
      </c>
      <c r="BH308" s="67" t="str">
        <f t="shared" si="30"/>
        <v/>
      </c>
      <c r="BI308" s="67" t="str">
        <f t="shared" si="31"/>
        <v/>
      </c>
      <c r="BJ308" s="67" t="str">
        <f t="shared" si="32"/>
        <v/>
      </c>
      <c r="BK308" s="67" t="str">
        <f t="shared" si="33"/>
        <v/>
      </c>
      <c r="BL308" s="67" t="str">
        <f t="shared" si="34"/>
        <v/>
      </c>
      <c r="BM308" s="65" t="str">
        <f t="shared" si="35"/>
        <v/>
      </c>
      <c r="BN308" s="51"/>
      <c r="BO308" s="51" t="str">
        <f t="shared" si="2004"/>
        <v/>
      </c>
      <c r="BP308" s="71">
        <f t="shared" si="2005"/>
        <v>14596534</v>
      </c>
      <c r="BQ308" s="51" t="str">
        <f t="shared" si="2006"/>
        <v/>
      </c>
      <c r="BR308" s="51" t="str">
        <f t="shared" si="2007"/>
        <v/>
      </c>
      <c r="BS308" s="69" t="str">
        <f t="shared" si="40"/>
        <v/>
      </c>
      <c r="BT308" s="51"/>
      <c r="BU308" s="68" t="str">
        <f t="shared" si="2008"/>
        <v/>
      </c>
      <c r="BV308" s="65">
        <f t="shared" si="2009"/>
        <v>71324442</v>
      </c>
      <c r="BW308" s="68" t="str">
        <f t="shared" si="2010"/>
        <v/>
      </c>
      <c r="BX308" s="68" t="str">
        <f t="shared" si="2011"/>
        <v/>
      </c>
      <c r="BY308" s="67" t="str">
        <f t="shared" si="44"/>
        <v/>
      </c>
      <c r="BZ308" s="68"/>
      <c r="CA308" s="65" t="str">
        <f t="shared" si="45"/>
        <v/>
      </c>
      <c r="CB308" s="67">
        <f t="shared" si="46"/>
        <v>43067156</v>
      </c>
      <c r="CC308" s="67" t="str">
        <f t="shared" si="47"/>
        <v/>
      </c>
      <c r="CD308" s="67" t="str">
        <f t="shared" si="48"/>
        <v/>
      </c>
      <c r="CE308" s="67" t="str">
        <f t="shared" si="49"/>
        <v/>
      </c>
      <c r="CF308" s="68"/>
      <c r="CG308" s="68" t="str">
        <f t="shared" si="2012"/>
        <v/>
      </c>
      <c r="CH308" s="65">
        <f t="shared" si="2013"/>
        <v>71324442</v>
      </c>
      <c r="CI308" s="68" t="str">
        <f t="shared" si="2014"/>
        <v/>
      </c>
      <c r="CJ308" s="68" t="str">
        <f t="shared" si="2015"/>
        <v/>
      </c>
      <c r="CK308" s="67" t="str">
        <f t="shared" si="54"/>
        <v/>
      </c>
      <c r="CL308" s="68"/>
      <c r="CM308" s="68" t="str">
        <f t="shared" si="2016"/>
        <v/>
      </c>
      <c r="CN308" s="65">
        <f t="shared" si="2017"/>
        <v>33640329</v>
      </c>
      <c r="CO308" s="68" t="str">
        <f t="shared" si="2018"/>
        <v/>
      </c>
      <c r="CP308" s="68" t="str">
        <f t="shared" si="2019"/>
        <v/>
      </c>
      <c r="CQ308" s="67" t="str">
        <f t="shared" si="59"/>
        <v/>
      </c>
      <c r="CR308" s="68"/>
      <c r="CS308" s="68" t="str">
        <f t="shared" si="2020"/>
        <v/>
      </c>
      <c r="CT308" s="65">
        <f t="shared" si="2021"/>
        <v>16672485</v>
      </c>
      <c r="CU308" s="68" t="str">
        <f t="shared" si="2022"/>
        <v/>
      </c>
      <c r="CV308" s="68" t="str">
        <f t="shared" si="2023"/>
        <v/>
      </c>
      <c r="CW308" s="67" t="str">
        <f t="shared" si="64"/>
        <v/>
      </c>
      <c r="CX308" s="68"/>
      <c r="CY308" s="68" t="str">
        <f t="shared" si="2024"/>
        <v/>
      </c>
      <c r="CZ308" s="65">
        <f t="shared" si="2025"/>
        <v>18890298</v>
      </c>
      <c r="DA308" s="68" t="str">
        <f t="shared" si="2026"/>
        <v/>
      </c>
      <c r="DB308" s="68" t="str">
        <f t="shared" si="2027"/>
        <v/>
      </c>
      <c r="DC308" s="67" t="str">
        <f t="shared" si="69"/>
        <v/>
      </c>
      <c r="DD308" s="68"/>
      <c r="DE308" s="68" t="str">
        <f t="shared" si="2028"/>
        <v/>
      </c>
      <c r="DF308" s="65">
        <f t="shared" si="2029"/>
        <v>504075</v>
      </c>
      <c r="DG308" s="51" t="str">
        <f t="shared" si="2030"/>
        <v/>
      </c>
      <c r="DH308" s="51" t="str">
        <f t="shared" si="2031"/>
        <v/>
      </c>
      <c r="DI308" s="69" t="str">
        <f t="shared" si="74"/>
        <v/>
      </c>
      <c r="DJ308" s="51"/>
      <c r="DK308" s="51" t="str">
        <f t="shared" si="2032"/>
        <v/>
      </c>
      <c r="DL308" s="65">
        <f t="shared" si="2033"/>
        <v>1617255</v>
      </c>
      <c r="DM308" s="51" t="str">
        <f t="shared" si="2034"/>
        <v/>
      </c>
      <c r="DN308" s="51" t="str">
        <f t="shared" si="2035"/>
        <v/>
      </c>
      <c r="DO308" s="69" t="str">
        <f t="shared" si="79"/>
        <v/>
      </c>
      <c r="DP308" s="51"/>
      <c r="DQ308" s="51"/>
      <c r="DR308" s="51"/>
      <c r="DS308" s="51"/>
      <c r="DT308" s="51"/>
      <c r="DU308" s="181"/>
    </row>
    <row r="309" spans="1:125" ht="15" x14ac:dyDescent="0.25">
      <c r="A309" s="50">
        <v>2016</v>
      </c>
      <c r="B309" s="51" t="s">
        <v>670</v>
      </c>
      <c r="C309" s="50" t="s">
        <v>631</v>
      </c>
      <c r="D309" s="53" t="s">
        <v>193</v>
      </c>
      <c r="E309" s="50" t="s">
        <v>7</v>
      </c>
      <c r="F309" s="54">
        <v>13584135</v>
      </c>
      <c r="G309" s="54">
        <v>111477219</v>
      </c>
      <c r="H309" s="54">
        <v>11594864</v>
      </c>
      <c r="I309" s="55">
        <v>76296638</v>
      </c>
      <c r="J309" s="50"/>
      <c r="K309" s="50" t="s">
        <v>2032</v>
      </c>
      <c r="L309" s="58" t="s">
        <v>2032</v>
      </c>
      <c r="M309" s="58" t="s">
        <v>2032</v>
      </c>
      <c r="N309" s="58" t="s">
        <v>2032</v>
      </c>
      <c r="O309" s="58" t="s">
        <v>2032</v>
      </c>
      <c r="P309" s="59"/>
      <c r="Q309" s="60">
        <v>32528787</v>
      </c>
      <c r="R309" s="60">
        <v>24739033</v>
      </c>
      <c r="S309" s="60">
        <v>17144739</v>
      </c>
      <c r="T309" s="60">
        <v>0</v>
      </c>
      <c r="U309" s="60">
        <v>1884079</v>
      </c>
      <c r="V309" s="79"/>
      <c r="W309" s="90">
        <f t="shared" si="857"/>
        <v>76296638</v>
      </c>
      <c r="X309" s="101">
        <v>27386888</v>
      </c>
      <c r="Y309" s="50"/>
      <c r="Z309" s="50" t="s">
        <v>193</v>
      </c>
      <c r="AA309" s="51" t="str">
        <f t="shared" si="1998"/>
        <v/>
      </c>
      <c r="AB309" s="68" t="str">
        <f t="shared" si="1999"/>
        <v/>
      </c>
      <c r="AC309" s="68" t="str">
        <f t="shared" si="2000"/>
        <v/>
      </c>
      <c r="AD309" s="68" t="str">
        <f t="shared" si="2001"/>
        <v/>
      </c>
      <c r="AE309" s="68" t="str">
        <f t="shared" si="2002"/>
        <v/>
      </c>
      <c r="AF309" s="68" t="str">
        <f t="shared" si="2003"/>
        <v/>
      </c>
      <c r="AG309" s="67" t="str">
        <f t="shared" si="7"/>
        <v/>
      </c>
      <c r="AH309" s="51"/>
      <c r="AI309" s="51" t="str">
        <f t="shared" si="8"/>
        <v/>
      </c>
      <c r="AJ309" s="68" t="str">
        <f t="shared" si="9"/>
        <v/>
      </c>
      <c r="AK309" s="68" t="str">
        <f t="shared" si="10"/>
        <v/>
      </c>
      <c r="AL309" s="68" t="str">
        <f t="shared" si="11"/>
        <v/>
      </c>
      <c r="AM309" s="68" t="str">
        <f t="shared" si="12"/>
        <v/>
      </c>
      <c r="AN309" s="68" t="str">
        <f t="shared" si="13"/>
        <v/>
      </c>
      <c r="AO309" s="67" t="str">
        <f t="shared" si="14"/>
        <v/>
      </c>
      <c r="AP309" s="51"/>
      <c r="AQ309" s="80">
        <f t="shared" si="15"/>
        <v>13584135</v>
      </c>
      <c r="AR309" s="68">
        <f t="shared" si="16"/>
        <v>76296638</v>
      </c>
      <c r="AS309" s="68">
        <f t="shared" si="17"/>
        <v>32528787</v>
      </c>
      <c r="AT309" s="68">
        <f t="shared" si="18"/>
        <v>24739033</v>
      </c>
      <c r="AU309" s="68">
        <f t="shared" si="19"/>
        <v>17144739</v>
      </c>
      <c r="AV309" s="68">
        <f t="shared" si="20"/>
        <v>1884079</v>
      </c>
      <c r="AW309" s="67">
        <f t="shared" si="21"/>
        <v>27386888</v>
      </c>
      <c r="AX309" s="51"/>
      <c r="AY309" s="51" t="str">
        <f t="shared" si="22"/>
        <v/>
      </c>
      <c r="AZ309" s="68" t="str">
        <f t="shared" si="23"/>
        <v/>
      </c>
      <c r="BA309" s="68" t="str">
        <f t="shared" si="24"/>
        <v/>
      </c>
      <c r="BB309" s="68" t="str">
        <f t="shared" si="25"/>
        <v/>
      </c>
      <c r="BC309" s="68" t="str">
        <f t="shared" si="26"/>
        <v/>
      </c>
      <c r="BD309" s="68" t="str">
        <f t="shared" si="27"/>
        <v/>
      </c>
      <c r="BE309" s="68" t="str">
        <f t="shared" si="28"/>
        <v/>
      </c>
      <c r="BF309" s="51"/>
      <c r="BG309" s="69" t="str">
        <f t="shared" si="29"/>
        <v/>
      </c>
      <c r="BH309" s="67" t="str">
        <f t="shared" si="30"/>
        <v/>
      </c>
      <c r="BI309" s="67" t="str">
        <f t="shared" si="31"/>
        <v/>
      </c>
      <c r="BJ309" s="67" t="str">
        <f t="shared" si="32"/>
        <v/>
      </c>
      <c r="BK309" s="67" t="str">
        <f t="shared" si="33"/>
        <v/>
      </c>
      <c r="BL309" s="67" t="str">
        <f t="shared" si="34"/>
        <v/>
      </c>
      <c r="BM309" s="65" t="str">
        <f t="shared" si="35"/>
        <v/>
      </c>
      <c r="BN309" s="51"/>
      <c r="BO309" s="51" t="str">
        <f t="shared" si="2004"/>
        <v/>
      </c>
      <c r="BP309" s="51" t="str">
        <f t="shared" si="2005"/>
        <v/>
      </c>
      <c r="BQ309" s="71">
        <f t="shared" si="2006"/>
        <v>13584135</v>
      </c>
      <c r="BR309" s="51" t="str">
        <f t="shared" si="2007"/>
        <v/>
      </c>
      <c r="BS309" s="69" t="str">
        <f t="shared" si="40"/>
        <v/>
      </c>
      <c r="BT309" s="51"/>
      <c r="BU309" s="68" t="str">
        <f t="shared" si="2008"/>
        <v/>
      </c>
      <c r="BV309" s="68" t="str">
        <f t="shared" si="2009"/>
        <v/>
      </c>
      <c r="BW309" s="65">
        <f t="shared" si="2010"/>
        <v>76296638</v>
      </c>
      <c r="BX309" s="68" t="str">
        <f t="shared" si="2011"/>
        <v/>
      </c>
      <c r="BY309" s="67" t="str">
        <f t="shared" si="44"/>
        <v/>
      </c>
      <c r="BZ309" s="68"/>
      <c r="CA309" s="65" t="str">
        <f t="shared" si="45"/>
        <v/>
      </c>
      <c r="CB309" s="67" t="str">
        <f t="shared" si="46"/>
        <v/>
      </c>
      <c r="CC309" s="67">
        <f t="shared" si="47"/>
        <v>27386888</v>
      </c>
      <c r="CD309" s="67" t="str">
        <f t="shared" si="48"/>
        <v/>
      </c>
      <c r="CE309" s="67" t="str">
        <f t="shared" si="49"/>
        <v/>
      </c>
      <c r="CF309" s="68"/>
      <c r="CG309" s="68" t="str">
        <f t="shared" si="2012"/>
        <v/>
      </c>
      <c r="CH309" s="68" t="str">
        <f t="shared" si="2013"/>
        <v/>
      </c>
      <c r="CI309" s="65">
        <f t="shared" si="2014"/>
        <v>76296638</v>
      </c>
      <c r="CJ309" s="68" t="str">
        <f t="shared" si="2015"/>
        <v/>
      </c>
      <c r="CK309" s="67" t="str">
        <f t="shared" si="54"/>
        <v/>
      </c>
      <c r="CL309" s="68"/>
      <c r="CM309" s="68" t="str">
        <f t="shared" si="2016"/>
        <v/>
      </c>
      <c r="CN309" s="68" t="str">
        <f t="shared" si="2017"/>
        <v/>
      </c>
      <c r="CO309" s="65">
        <f t="shared" si="2018"/>
        <v>32528787</v>
      </c>
      <c r="CP309" s="68" t="str">
        <f t="shared" si="2019"/>
        <v/>
      </c>
      <c r="CQ309" s="67" t="str">
        <f t="shared" si="59"/>
        <v/>
      </c>
      <c r="CR309" s="68"/>
      <c r="CS309" s="68" t="str">
        <f t="shared" si="2020"/>
        <v/>
      </c>
      <c r="CT309" s="68" t="str">
        <f t="shared" si="2021"/>
        <v/>
      </c>
      <c r="CU309" s="65">
        <f t="shared" si="2022"/>
        <v>24739033</v>
      </c>
      <c r="CV309" s="68" t="str">
        <f t="shared" si="2023"/>
        <v/>
      </c>
      <c r="CW309" s="67" t="str">
        <f t="shared" si="64"/>
        <v/>
      </c>
      <c r="CX309" s="68"/>
      <c r="CY309" s="68" t="str">
        <f t="shared" si="2024"/>
        <v/>
      </c>
      <c r="CZ309" s="68" t="str">
        <f t="shared" si="2025"/>
        <v/>
      </c>
      <c r="DA309" s="65">
        <f t="shared" si="2026"/>
        <v>17144739</v>
      </c>
      <c r="DB309" s="68" t="str">
        <f t="shared" si="2027"/>
        <v/>
      </c>
      <c r="DC309" s="67" t="str">
        <f t="shared" si="69"/>
        <v/>
      </c>
      <c r="DD309" s="68"/>
      <c r="DE309" s="68" t="str">
        <f t="shared" si="2028"/>
        <v/>
      </c>
      <c r="DF309" s="51" t="str">
        <f t="shared" si="2029"/>
        <v/>
      </c>
      <c r="DG309" s="65">
        <f t="shared" si="2030"/>
        <v>0</v>
      </c>
      <c r="DH309" s="51" t="str">
        <f t="shared" si="2031"/>
        <v/>
      </c>
      <c r="DI309" s="69" t="str">
        <f t="shared" si="74"/>
        <v/>
      </c>
      <c r="DJ309" s="51"/>
      <c r="DK309" s="51" t="str">
        <f t="shared" si="2032"/>
        <v/>
      </c>
      <c r="DL309" s="51" t="str">
        <f t="shared" si="2033"/>
        <v/>
      </c>
      <c r="DM309" s="65">
        <f t="shared" si="2034"/>
        <v>1884079</v>
      </c>
      <c r="DN309" s="51" t="str">
        <f t="shared" si="2035"/>
        <v/>
      </c>
      <c r="DO309" s="69" t="str">
        <f t="shared" si="79"/>
        <v/>
      </c>
      <c r="DP309" s="51"/>
      <c r="DQ309" s="51"/>
      <c r="DR309" s="51"/>
      <c r="DS309" s="51"/>
      <c r="DT309" s="51"/>
      <c r="DU309" s="181"/>
    </row>
    <row r="310" spans="1:125" ht="15" x14ac:dyDescent="0.25">
      <c r="A310" s="50">
        <v>2017</v>
      </c>
      <c r="B310" s="51" t="s">
        <v>670</v>
      </c>
      <c r="C310" s="50" t="s">
        <v>631</v>
      </c>
      <c r="D310" s="53" t="s">
        <v>193</v>
      </c>
      <c r="E310" s="50" t="s">
        <v>7</v>
      </c>
      <c r="F310" s="54">
        <v>13561124</v>
      </c>
      <c r="G310" s="54">
        <v>103372377</v>
      </c>
      <c r="H310" s="54">
        <v>12435234</v>
      </c>
      <c r="I310" s="55">
        <v>86984959</v>
      </c>
      <c r="J310" s="50"/>
      <c r="K310" s="50" t="s">
        <v>2032</v>
      </c>
      <c r="L310" s="58" t="s">
        <v>2032</v>
      </c>
      <c r="M310" s="58" t="s">
        <v>2032</v>
      </c>
      <c r="N310" s="58" t="s">
        <v>2032</v>
      </c>
      <c r="O310" s="58" t="s">
        <v>2032</v>
      </c>
      <c r="P310" s="59"/>
      <c r="Q310" s="60">
        <v>38720203</v>
      </c>
      <c r="R310" s="60">
        <v>30057761</v>
      </c>
      <c r="S310" s="60">
        <v>16082346</v>
      </c>
      <c r="T310" s="60">
        <v>0</v>
      </c>
      <c r="U310" s="60">
        <v>2124649</v>
      </c>
      <c r="V310" s="79"/>
      <c r="W310" s="90">
        <f t="shared" si="857"/>
        <v>86984959</v>
      </c>
      <c r="X310" s="101">
        <v>30848596</v>
      </c>
      <c r="Y310" s="50"/>
      <c r="Z310" s="50" t="s">
        <v>193</v>
      </c>
      <c r="AA310" s="51" t="str">
        <f t="shared" si="1998"/>
        <v/>
      </c>
      <c r="AB310" s="68" t="str">
        <f t="shared" si="1999"/>
        <v/>
      </c>
      <c r="AC310" s="68" t="str">
        <f t="shared" si="2000"/>
        <v/>
      </c>
      <c r="AD310" s="68" t="str">
        <f t="shared" si="2001"/>
        <v/>
      </c>
      <c r="AE310" s="68" t="str">
        <f t="shared" si="2002"/>
        <v/>
      </c>
      <c r="AF310" s="68" t="str">
        <f t="shared" si="2003"/>
        <v/>
      </c>
      <c r="AG310" s="67" t="str">
        <f t="shared" si="7"/>
        <v/>
      </c>
      <c r="AH310" s="51"/>
      <c r="AI310" s="51" t="str">
        <f t="shared" si="8"/>
        <v/>
      </c>
      <c r="AJ310" s="68" t="str">
        <f t="shared" si="9"/>
        <v/>
      </c>
      <c r="AK310" s="68" t="str">
        <f t="shared" si="10"/>
        <v/>
      </c>
      <c r="AL310" s="68" t="str">
        <f t="shared" si="11"/>
        <v/>
      </c>
      <c r="AM310" s="68" t="str">
        <f t="shared" si="12"/>
        <v/>
      </c>
      <c r="AN310" s="68" t="str">
        <f t="shared" si="13"/>
        <v/>
      </c>
      <c r="AO310" s="67" t="str">
        <f t="shared" si="14"/>
        <v/>
      </c>
      <c r="AP310" s="51"/>
      <c r="AQ310" s="51" t="str">
        <f t="shared" si="15"/>
        <v/>
      </c>
      <c r="AR310" s="68" t="str">
        <f t="shared" si="16"/>
        <v/>
      </c>
      <c r="AS310" s="68" t="str">
        <f t="shared" si="17"/>
        <v/>
      </c>
      <c r="AT310" s="68" t="str">
        <f t="shared" si="18"/>
        <v/>
      </c>
      <c r="AU310" s="68" t="str">
        <f t="shared" si="19"/>
        <v/>
      </c>
      <c r="AV310" s="68" t="str">
        <f t="shared" si="20"/>
        <v/>
      </c>
      <c r="AW310" s="67" t="str">
        <f t="shared" si="21"/>
        <v/>
      </c>
      <c r="AX310" s="51"/>
      <c r="AY310" s="80">
        <f t="shared" si="22"/>
        <v>13561124</v>
      </c>
      <c r="AZ310" s="68">
        <f t="shared" si="23"/>
        <v>86984959</v>
      </c>
      <c r="BA310" s="68">
        <f t="shared" si="24"/>
        <v>38720203</v>
      </c>
      <c r="BB310" s="68">
        <f t="shared" si="25"/>
        <v>30057761</v>
      </c>
      <c r="BC310" s="68">
        <f t="shared" si="26"/>
        <v>16082346</v>
      </c>
      <c r="BD310" s="68">
        <f t="shared" si="27"/>
        <v>2124649</v>
      </c>
      <c r="BE310" s="68">
        <f t="shared" si="28"/>
        <v>30848596</v>
      </c>
      <c r="BF310" s="51"/>
      <c r="BG310" s="69" t="str">
        <f t="shared" si="29"/>
        <v/>
      </c>
      <c r="BH310" s="67" t="str">
        <f t="shared" si="30"/>
        <v/>
      </c>
      <c r="BI310" s="67" t="str">
        <f t="shared" si="31"/>
        <v/>
      </c>
      <c r="BJ310" s="67" t="str">
        <f t="shared" si="32"/>
        <v/>
      </c>
      <c r="BK310" s="67" t="str">
        <f t="shared" si="33"/>
        <v/>
      </c>
      <c r="BL310" s="67" t="str">
        <f t="shared" si="34"/>
        <v/>
      </c>
      <c r="BM310" s="65" t="str">
        <f t="shared" si="35"/>
        <v/>
      </c>
      <c r="BN310" s="51"/>
      <c r="BO310" s="51" t="str">
        <f t="shared" si="2004"/>
        <v/>
      </c>
      <c r="BP310" s="51" t="str">
        <f t="shared" si="2005"/>
        <v/>
      </c>
      <c r="BQ310" s="51" t="str">
        <f t="shared" si="2006"/>
        <v/>
      </c>
      <c r="BR310" s="71">
        <f t="shared" si="2007"/>
        <v>13561124</v>
      </c>
      <c r="BS310" s="69" t="str">
        <f t="shared" si="40"/>
        <v/>
      </c>
      <c r="BT310" s="51"/>
      <c r="BU310" s="68" t="str">
        <f t="shared" si="2008"/>
        <v/>
      </c>
      <c r="BV310" s="68" t="str">
        <f t="shared" si="2009"/>
        <v/>
      </c>
      <c r="BW310" s="68" t="str">
        <f t="shared" si="2010"/>
        <v/>
      </c>
      <c r="BX310" s="65">
        <f t="shared" si="2011"/>
        <v>86984959</v>
      </c>
      <c r="BY310" s="67" t="str">
        <f t="shared" si="44"/>
        <v/>
      </c>
      <c r="BZ310" s="68"/>
      <c r="CA310" s="65" t="str">
        <f t="shared" si="45"/>
        <v/>
      </c>
      <c r="CB310" s="67" t="str">
        <f t="shared" si="46"/>
        <v/>
      </c>
      <c r="CC310" s="67" t="str">
        <f t="shared" si="47"/>
        <v/>
      </c>
      <c r="CD310" s="67">
        <f t="shared" si="48"/>
        <v>30848596</v>
      </c>
      <c r="CE310" s="67" t="str">
        <f t="shared" si="49"/>
        <v/>
      </c>
      <c r="CF310" s="68"/>
      <c r="CG310" s="68" t="str">
        <f t="shared" si="2012"/>
        <v/>
      </c>
      <c r="CH310" s="68" t="str">
        <f t="shared" si="2013"/>
        <v/>
      </c>
      <c r="CI310" s="68" t="str">
        <f t="shared" si="2014"/>
        <v/>
      </c>
      <c r="CJ310" s="65">
        <f t="shared" si="2015"/>
        <v>86984959</v>
      </c>
      <c r="CK310" s="67" t="str">
        <f t="shared" si="54"/>
        <v/>
      </c>
      <c r="CL310" s="68"/>
      <c r="CM310" s="68" t="str">
        <f t="shared" si="2016"/>
        <v/>
      </c>
      <c r="CN310" s="68" t="str">
        <f t="shared" si="2017"/>
        <v/>
      </c>
      <c r="CO310" s="68" t="str">
        <f t="shared" si="2018"/>
        <v/>
      </c>
      <c r="CP310" s="65">
        <f t="shared" si="2019"/>
        <v>38720203</v>
      </c>
      <c r="CQ310" s="67" t="str">
        <f t="shared" si="59"/>
        <v/>
      </c>
      <c r="CR310" s="68"/>
      <c r="CS310" s="68" t="str">
        <f t="shared" si="2020"/>
        <v/>
      </c>
      <c r="CT310" s="68" t="str">
        <f t="shared" si="2021"/>
        <v/>
      </c>
      <c r="CU310" s="68" t="str">
        <f t="shared" si="2022"/>
        <v/>
      </c>
      <c r="CV310" s="65">
        <f t="shared" si="2023"/>
        <v>30057761</v>
      </c>
      <c r="CW310" s="67" t="str">
        <f t="shared" si="64"/>
        <v/>
      </c>
      <c r="CX310" s="68"/>
      <c r="CY310" s="68" t="str">
        <f t="shared" si="2024"/>
        <v/>
      </c>
      <c r="CZ310" s="68" t="str">
        <f t="shared" si="2025"/>
        <v/>
      </c>
      <c r="DA310" s="68" t="str">
        <f t="shared" si="2026"/>
        <v/>
      </c>
      <c r="DB310" s="65">
        <f t="shared" si="2027"/>
        <v>16082346</v>
      </c>
      <c r="DC310" s="67" t="str">
        <f t="shared" si="69"/>
        <v/>
      </c>
      <c r="DD310" s="68"/>
      <c r="DE310" s="68" t="str">
        <f t="shared" si="2028"/>
        <v/>
      </c>
      <c r="DF310" s="51" t="str">
        <f t="shared" si="2029"/>
        <v/>
      </c>
      <c r="DG310" s="51" t="str">
        <f t="shared" si="2030"/>
        <v/>
      </c>
      <c r="DH310" s="65">
        <f t="shared" si="2031"/>
        <v>0</v>
      </c>
      <c r="DI310" s="69" t="str">
        <f t="shared" si="74"/>
        <v/>
      </c>
      <c r="DJ310" s="51"/>
      <c r="DK310" s="51" t="str">
        <f t="shared" si="2032"/>
        <v/>
      </c>
      <c r="DL310" s="51" t="str">
        <f t="shared" si="2033"/>
        <v/>
      </c>
      <c r="DM310" s="51" t="str">
        <f t="shared" si="2034"/>
        <v/>
      </c>
      <c r="DN310" s="65">
        <f t="shared" si="2035"/>
        <v>2124649</v>
      </c>
      <c r="DO310" s="69" t="str">
        <f t="shared" si="79"/>
        <v/>
      </c>
      <c r="DP310" s="51"/>
      <c r="DQ310" s="51"/>
      <c r="DR310" s="51"/>
      <c r="DS310" s="51"/>
      <c r="DT310" s="51"/>
      <c r="DU310" s="181"/>
    </row>
    <row r="311" spans="1:125" ht="15" x14ac:dyDescent="0.25">
      <c r="A311" s="56">
        <v>2018</v>
      </c>
      <c r="B311" s="51" t="s">
        <v>670</v>
      </c>
      <c r="C311" s="50" t="s">
        <v>631</v>
      </c>
      <c r="D311" s="53" t="s">
        <v>193</v>
      </c>
      <c r="E311" s="50" t="s">
        <v>7</v>
      </c>
      <c r="F311" s="89">
        <v>12543650</v>
      </c>
      <c r="G311" s="89">
        <v>95300385</v>
      </c>
      <c r="H311" s="89">
        <v>12342787</v>
      </c>
      <c r="I311" s="90">
        <v>93218066</v>
      </c>
      <c r="J311" s="56" t="s">
        <v>209</v>
      </c>
      <c r="K311" s="50" t="s">
        <v>2032</v>
      </c>
      <c r="L311" s="112">
        <v>93218066</v>
      </c>
      <c r="M311" s="58"/>
      <c r="N311" s="58"/>
      <c r="O311" s="58"/>
      <c r="P311" s="91"/>
      <c r="Q311" s="92">
        <v>49405641</v>
      </c>
      <c r="R311" s="92">
        <v>25270605</v>
      </c>
      <c r="S311" s="92">
        <v>18541820</v>
      </c>
      <c r="T311" s="92">
        <v>0</v>
      </c>
      <c r="U311" s="92">
        <v>0</v>
      </c>
      <c r="V311" s="94"/>
      <c r="W311" s="90">
        <f t="shared" si="857"/>
        <v>93218066</v>
      </c>
      <c r="X311" s="90">
        <v>27778636</v>
      </c>
      <c r="Y311" s="50"/>
      <c r="Z311" s="50"/>
      <c r="AA311" s="102"/>
      <c r="AB311" s="64"/>
      <c r="AC311" s="64"/>
      <c r="AD311" s="64"/>
      <c r="AE311" s="65"/>
      <c r="AF311" s="65"/>
      <c r="AG311" s="67" t="str">
        <f t="shared" si="7"/>
        <v/>
      </c>
      <c r="AH311" s="51"/>
      <c r="AI311" s="51" t="str">
        <f t="shared" si="8"/>
        <v/>
      </c>
      <c r="AJ311" s="68" t="str">
        <f t="shared" si="9"/>
        <v/>
      </c>
      <c r="AK311" s="68" t="str">
        <f t="shared" si="10"/>
        <v/>
      </c>
      <c r="AL311" s="68" t="str">
        <f t="shared" si="11"/>
        <v/>
      </c>
      <c r="AM311" s="68" t="str">
        <f t="shared" si="12"/>
        <v/>
      </c>
      <c r="AN311" s="68" t="str">
        <f t="shared" si="13"/>
        <v/>
      </c>
      <c r="AO311" s="67" t="str">
        <f t="shared" si="14"/>
        <v/>
      </c>
      <c r="AP311" s="51"/>
      <c r="AQ311" s="51" t="str">
        <f t="shared" si="15"/>
        <v/>
      </c>
      <c r="AR311" s="68" t="str">
        <f t="shared" si="16"/>
        <v/>
      </c>
      <c r="AS311" s="68" t="str">
        <f t="shared" si="17"/>
        <v/>
      </c>
      <c r="AT311" s="68" t="str">
        <f t="shared" si="18"/>
        <v/>
      </c>
      <c r="AU311" s="68" t="str">
        <f t="shared" si="19"/>
        <v/>
      </c>
      <c r="AV311" s="68" t="str">
        <f t="shared" si="20"/>
        <v/>
      </c>
      <c r="AW311" s="67" t="str">
        <f t="shared" si="21"/>
        <v/>
      </c>
      <c r="AX311" s="51"/>
      <c r="AY311" s="51" t="str">
        <f t="shared" si="22"/>
        <v/>
      </c>
      <c r="AZ311" s="68" t="str">
        <f t="shared" si="23"/>
        <v/>
      </c>
      <c r="BA311" s="68" t="str">
        <f t="shared" si="24"/>
        <v/>
      </c>
      <c r="BB311" s="68" t="str">
        <f t="shared" si="25"/>
        <v/>
      </c>
      <c r="BC311" s="68" t="str">
        <f t="shared" si="26"/>
        <v/>
      </c>
      <c r="BD311" s="68" t="str">
        <f t="shared" si="27"/>
        <v/>
      </c>
      <c r="BE311" s="68" t="str">
        <f t="shared" si="28"/>
        <v/>
      </c>
      <c r="BF311" s="51"/>
      <c r="BG311" s="96">
        <f t="shared" si="29"/>
        <v>12543650</v>
      </c>
      <c r="BH311" s="67">
        <f t="shared" si="30"/>
        <v>93218066</v>
      </c>
      <c r="BI311" s="67">
        <f t="shared" si="31"/>
        <v>49405641</v>
      </c>
      <c r="BJ311" s="67">
        <f t="shared" si="32"/>
        <v>25270605</v>
      </c>
      <c r="BK311" s="67">
        <f t="shared" si="33"/>
        <v>18541820</v>
      </c>
      <c r="BL311" s="67">
        <f t="shared" si="34"/>
        <v>0</v>
      </c>
      <c r="BM311" s="65">
        <f t="shared" si="35"/>
        <v>27778636</v>
      </c>
      <c r="BN311" s="70"/>
      <c r="BO311" s="70"/>
      <c r="BP311" s="51"/>
      <c r="BQ311" s="51"/>
      <c r="BR311" s="51"/>
      <c r="BS311" s="96">
        <f t="shared" si="40"/>
        <v>12543650</v>
      </c>
      <c r="BT311" s="70"/>
      <c r="BU311" s="65"/>
      <c r="BV311" s="68"/>
      <c r="BW311" s="68"/>
      <c r="BX311" s="68"/>
      <c r="BY311" s="67">
        <f t="shared" si="44"/>
        <v>93218066</v>
      </c>
      <c r="BZ311" s="65"/>
      <c r="CA311" s="65" t="str">
        <f t="shared" si="45"/>
        <v/>
      </c>
      <c r="CB311" s="67" t="str">
        <f t="shared" si="46"/>
        <v/>
      </c>
      <c r="CC311" s="67" t="str">
        <f t="shared" si="47"/>
        <v/>
      </c>
      <c r="CD311" s="67" t="str">
        <f t="shared" si="48"/>
        <v/>
      </c>
      <c r="CE311" s="67">
        <f t="shared" si="49"/>
        <v>27778636</v>
      </c>
      <c r="CF311" s="65"/>
      <c r="CG311" s="65"/>
      <c r="CH311" s="68"/>
      <c r="CI311" s="68"/>
      <c r="CJ311" s="68"/>
      <c r="CK311" s="67">
        <f t="shared" si="54"/>
        <v>93218066</v>
      </c>
      <c r="CL311" s="65"/>
      <c r="CM311" s="65"/>
      <c r="CN311" s="68"/>
      <c r="CO311" s="68"/>
      <c r="CP311" s="68"/>
      <c r="CQ311" s="67">
        <f t="shared" si="59"/>
        <v>49405641</v>
      </c>
      <c r="CR311" s="65"/>
      <c r="CS311" s="65"/>
      <c r="CT311" s="68"/>
      <c r="CU311" s="68"/>
      <c r="CV311" s="68"/>
      <c r="CW311" s="67">
        <f t="shared" si="64"/>
        <v>25270605</v>
      </c>
      <c r="CX311" s="65"/>
      <c r="CY311" s="65"/>
      <c r="CZ311" s="68"/>
      <c r="DA311" s="68"/>
      <c r="DB311" s="68"/>
      <c r="DC311" s="67">
        <f t="shared" si="69"/>
        <v>18541820</v>
      </c>
      <c r="DD311" s="65"/>
      <c r="DE311" s="65"/>
      <c r="DF311" s="51"/>
      <c r="DG311" s="51"/>
      <c r="DH311" s="51"/>
      <c r="DI311" s="67">
        <f t="shared" si="74"/>
        <v>0</v>
      </c>
      <c r="DJ311" s="70"/>
      <c r="DK311" s="70"/>
      <c r="DL311" s="51"/>
      <c r="DM311" s="51"/>
      <c r="DN311" s="51"/>
      <c r="DO311" s="67">
        <f t="shared" si="79"/>
        <v>49405641</v>
      </c>
      <c r="DP311" s="51"/>
      <c r="DQ311" s="51"/>
      <c r="DR311" s="51"/>
      <c r="DS311" s="51"/>
      <c r="DT311" s="51"/>
      <c r="DU311" s="181"/>
    </row>
    <row r="312" spans="1:125" ht="15" x14ac:dyDescent="0.25">
      <c r="A312" s="50"/>
      <c r="B312" s="51"/>
      <c r="C312" s="50"/>
      <c r="D312" s="53"/>
      <c r="E312" s="50"/>
      <c r="F312" s="54"/>
      <c r="G312" s="54"/>
      <c r="H312" s="54"/>
      <c r="I312" s="55"/>
      <c r="J312" s="50"/>
      <c r="K312" s="50" t="s">
        <v>2032</v>
      </c>
      <c r="L312" s="58"/>
      <c r="M312" s="58"/>
      <c r="N312" s="58"/>
      <c r="O312" s="58"/>
      <c r="P312" s="59"/>
      <c r="Q312" s="60"/>
      <c r="R312" s="60"/>
      <c r="S312" s="60"/>
      <c r="T312" s="60"/>
      <c r="U312" s="60"/>
      <c r="V312" s="79"/>
      <c r="W312" s="90">
        <f t="shared" si="857"/>
        <v>0</v>
      </c>
      <c r="X312" s="101"/>
      <c r="Y312" s="50"/>
      <c r="Z312" s="50"/>
      <c r="AA312" s="102"/>
      <c r="AB312" s="64"/>
      <c r="AC312" s="64"/>
      <c r="AD312" s="64"/>
      <c r="AE312" s="65"/>
      <c r="AF312" s="65"/>
      <c r="AG312" s="67" t="str">
        <f t="shared" si="7"/>
        <v/>
      </c>
      <c r="AH312" s="51"/>
      <c r="AI312" s="51" t="str">
        <f t="shared" si="8"/>
        <v/>
      </c>
      <c r="AJ312" s="68" t="str">
        <f t="shared" si="9"/>
        <v/>
      </c>
      <c r="AK312" s="68" t="str">
        <f t="shared" si="10"/>
        <v/>
      </c>
      <c r="AL312" s="68" t="str">
        <f t="shared" si="11"/>
        <v/>
      </c>
      <c r="AM312" s="68" t="str">
        <f t="shared" si="12"/>
        <v/>
      </c>
      <c r="AN312" s="68" t="str">
        <f t="shared" si="13"/>
        <v/>
      </c>
      <c r="AO312" s="67" t="str">
        <f t="shared" si="14"/>
        <v/>
      </c>
      <c r="AP312" s="51"/>
      <c r="AQ312" s="51" t="str">
        <f t="shared" si="15"/>
        <v/>
      </c>
      <c r="AR312" s="68" t="str">
        <f t="shared" si="16"/>
        <v/>
      </c>
      <c r="AS312" s="68" t="str">
        <f t="shared" si="17"/>
        <v/>
      </c>
      <c r="AT312" s="68" t="str">
        <f t="shared" si="18"/>
        <v/>
      </c>
      <c r="AU312" s="68" t="str">
        <f t="shared" si="19"/>
        <v/>
      </c>
      <c r="AV312" s="68" t="str">
        <f t="shared" si="20"/>
        <v/>
      </c>
      <c r="AW312" s="67" t="str">
        <f t="shared" si="21"/>
        <v/>
      </c>
      <c r="AX312" s="51"/>
      <c r="AY312" s="51" t="str">
        <f t="shared" si="22"/>
        <v/>
      </c>
      <c r="AZ312" s="68" t="str">
        <f t="shared" si="23"/>
        <v/>
      </c>
      <c r="BA312" s="68" t="str">
        <f t="shared" si="24"/>
        <v/>
      </c>
      <c r="BB312" s="68" t="str">
        <f t="shared" si="25"/>
        <v/>
      </c>
      <c r="BC312" s="68" t="str">
        <f t="shared" si="26"/>
        <v/>
      </c>
      <c r="BD312" s="68" t="str">
        <f t="shared" si="27"/>
        <v/>
      </c>
      <c r="BE312" s="68" t="str">
        <f t="shared" si="28"/>
        <v/>
      </c>
      <c r="BF312" s="51"/>
      <c r="BG312" s="69" t="str">
        <f t="shared" si="29"/>
        <v/>
      </c>
      <c r="BH312" s="67" t="str">
        <f t="shared" si="30"/>
        <v/>
      </c>
      <c r="BI312" s="67" t="str">
        <f t="shared" si="31"/>
        <v/>
      </c>
      <c r="BJ312" s="67" t="str">
        <f t="shared" si="32"/>
        <v/>
      </c>
      <c r="BK312" s="67" t="str">
        <f t="shared" si="33"/>
        <v/>
      </c>
      <c r="BL312" s="67" t="str">
        <f t="shared" si="34"/>
        <v/>
      </c>
      <c r="BM312" s="65" t="str">
        <f t="shared" si="35"/>
        <v/>
      </c>
      <c r="BN312" s="70"/>
      <c r="BO312" s="70"/>
      <c r="BP312" s="51"/>
      <c r="BQ312" s="51"/>
      <c r="BR312" s="51"/>
      <c r="BS312" s="69" t="str">
        <f t="shared" si="40"/>
        <v/>
      </c>
      <c r="BT312" s="70"/>
      <c r="BU312" s="65"/>
      <c r="BV312" s="68"/>
      <c r="BW312" s="68"/>
      <c r="BX312" s="68"/>
      <c r="BY312" s="67" t="str">
        <f t="shared" si="44"/>
        <v/>
      </c>
      <c r="BZ312" s="65"/>
      <c r="CA312" s="65" t="str">
        <f t="shared" si="45"/>
        <v/>
      </c>
      <c r="CB312" s="67" t="str">
        <f t="shared" si="46"/>
        <v/>
      </c>
      <c r="CC312" s="67" t="str">
        <f t="shared" si="47"/>
        <v/>
      </c>
      <c r="CD312" s="67" t="str">
        <f t="shared" si="48"/>
        <v/>
      </c>
      <c r="CE312" s="67" t="str">
        <f t="shared" si="49"/>
        <v/>
      </c>
      <c r="CF312" s="65"/>
      <c r="CG312" s="65"/>
      <c r="CH312" s="68"/>
      <c r="CI312" s="68"/>
      <c r="CJ312" s="68"/>
      <c r="CK312" s="67" t="str">
        <f t="shared" si="54"/>
        <v/>
      </c>
      <c r="CL312" s="65"/>
      <c r="CM312" s="65"/>
      <c r="CN312" s="68"/>
      <c r="CO312" s="68"/>
      <c r="CP312" s="68"/>
      <c r="CQ312" s="67" t="str">
        <f t="shared" si="59"/>
        <v/>
      </c>
      <c r="CR312" s="65"/>
      <c r="CS312" s="65"/>
      <c r="CT312" s="68"/>
      <c r="CU312" s="68"/>
      <c r="CV312" s="68"/>
      <c r="CW312" s="67" t="str">
        <f t="shared" si="64"/>
        <v/>
      </c>
      <c r="CX312" s="65"/>
      <c r="CY312" s="65"/>
      <c r="CZ312" s="68"/>
      <c r="DA312" s="68"/>
      <c r="DB312" s="68"/>
      <c r="DC312" s="67" t="str">
        <f t="shared" si="69"/>
        <v/>
      </c>
      <c r="DD312" s="65"/>
      <c r="DE312" s="65"/>
      <c r="DF312" s="51"/>
      <c r="DG312" s="51"/>
      <c r="DH312" s="51"/>
      <c r="DI312" s="69" t="str">
        <f t="shared" si="74"/>
        <v/>
      </c>
      <c r="DJ312" s="70"/>
      <c r="DK312" s="70"/>
      <c r="DL312" s="51"/>
      <c r="DM312" s="51"/>
      <c r="DN312" s="51"/>
      <c r="DO312" s="69" t="str">
        <f t="shared" si="79"/>
        <v/>
      </c>
      <c r="DP312" s="51"/>
      <c r="DQ312" s="51"/>
      <c r="DR312" s="51"/>
      <c r="DS312" s="51"/>
      <c r="DT312" s="51"/>
      <c r="DU312" s="181"/>
    </row>
    <row r="313" spans="1:125" ht="15" x14ac:dyDescent="0.25">
      <c r="A313" s="50">
        <v>2014</v>
      </c>
      <c r="B313" s="51" t="s">
        <v>565</v>
      </c>
      <c r="C313" s="50" t="s">
        <v>193</v>
      </c>
      <c r="D313" s="53" t="s">
        <v>193</v>
      </c>
      <c r="E313" s="50" t="s">
        <v>7</v>
      </c>
      <c r="F313" s="54">
        <v>25584956</v>
      </c>
      <c r="G313" s="54">
        <v>62599161</v>
      </c>
      <c r="H313" s="54">
        <v>8146767</v>
      </c>
      <c r="I313" s="55">
        <v>76534351</v>
      </c>
      <c r="J313" s="50"/>
      <c r="K313" s="50" t="s">
        <v>2032</v>
      </c>
      <c r="L313" s="58" t="s">
        <v>2032</v>
      </c>
      <c r="M313" s="58" t="s">
        <v>2032</v>
      </c>
      <c r="N313" s="58" t="s">
        <v>2032</v>
      </c>
      <c r="O313" s="58" t="s">
        <v>2032</v>
      </c>
      <c r="P313" s="59"/>
      <c r="Q313" s="60">
        <v>63145937</v>
      </c>
      <c r="R313" s="60">
        <v>0</v>
      </c>
      <c r="S313" s="60">
        <v>12541191</v>
      </c>
      <c r="T313" s="60">
        <v>0</v>
      </c>
      <c r="U313" s="60">
        <v>847223</v>
      </c>
      <c r="V313" s="79"/>
      <c r="W313" s="90">
        <f t="shared" si="857"/>
        <v>76534351</v>
      </c>
      <c r="X313" s="101">
        <v>13958405</v>
      </c>
      <c r="Y313" s="50"/>
      <c r="Z313" s="50" t="s">
        <v>193</v>
      </c>
      <c r="AA313" s="62">
        <f t="shared" ref="AA313:AA316" si="2036">IF(A313 =2014,IF(Y313 ="",F313,""),"")</f>
        <v>25584956</v>
      </c>
      <c r="AB313" s="64">
        <f t="shared" ref="AB313:AB316" si="2037">IF(A313 =2014,IF(Y313 ="",I313,""),"")</f>
        <v>76534351</v>
      </c>
      <c r="AC313" s="64">
        <f t="shared" ref="AC313:AC316" si="2038">IF(A313 =2014,IF(Y313 ="",Q313,""),"")</f>
        <v>63145937</v>
      </c>
      <c r="AD313" s="64">
        <f t="shared" ref="AD313:AD316" si="2039">IF(A313 =2014,IF(Y313 ="",R313,""),"")</f>
        <v>0</v>
      </c>
      <c r="AE313" s="65">
        <f t="shared" ref="AE313:AE316" si="2040">IF(A313 =2014,IF(Y313 ="",S313,""),"")</f>
        <v>12541191</v>
      </c>
      <c r="AF313" s="65">
        <f t="shared" ref="AF313:AF316" si="2041">IF(A313 =2014,IF(Y313 ="",T313+U313,""),"")</f>
        <v>847223</v>
      </c>
      <c r="AG313" s="67">
        <f t="shared" si="7"/>
        <v>13958405</v>
      </c>
      <c r="AH313" s="51"/>
      <c r="AI313" s="51" t="str">
        <f t="shared" si="8"/>
        <v/>
      </c>
      <c r="AJ313" s="68" t="str">
        <f t="shared" si="9"/>
        <v/>
      </c>
      <c r="AK313" s="68" t="str">
        <f t="shared" si="10"/>
        <v/>
      </c>
      <c r="AL313" s="68" t="str">
        <f t="shared" si="11"/>
        <v/>
      </c>
      <c r="AM313" s="68" t="str">
        <f t="shared" si="12"/>
        <v/>
      </c>
      <c r="AN313" s="68" t="str">
        <f t="shared" si="13"/>
        <v/>
      </c>
      <c r="AO313" s="67" t="str">
        <f t="shared" si="14"/>
        <v/>
      </c>
      <c r="AP313" s="51"/>
      <c r="AQ313" s="51" t="str">
        <f t="shared" si="15"/>
        <v/>
      </c>
      <c r="AR313" s="68" t="str">
        <f t="shared" si="16"/>
        <v/>
      </c>
      <c r="AS313" s="68" t="str">
        <f t="shared" si="17"/>
        <v/>
      </c>
      <c r="AT313" s="68" t="str">
        <f t="shared" si="18"/>
        <v/>
      </c>
      <c r="AU313" s="68" t="str">
        <f t="shared" si="19"/>
        <v/>
      </c>
      <c r="AV313" s="68" t="str">
        <f t="shared" si="20"/>
        <v/>
      </c>
      <c r="AW313" s="67" t="str">
        <f t="shared" si="21"/>
        <v/>
      </c>
      <c r="AX313" s="51"/>
      <c r="AY313" s="51" t="str">
        <f t="shared" si="22"/>
        <v/>
      </c>
      <c r="AZ313" s="68" t="str">
        <f t="shared" si="23"/>
        <v/>
      </c>
      <c r="BA313" s="68" t="str">
        <f t="shared" si="24"/>
        <v/>
      </c>
      <c r="BB313" s="68" t="str">
        <f t="shared" si="25"/>
        <v/>
      </c>
      <c r="BC313" s="68" t="str">
        <f t="shared" si="26"/>
        <v/>
      </c>
      <c r="BD313" s="68" t="str">
        <f t="shared" si="27"/>
        <v/>
      </c>
      <c r="BE313" s="68" t="str">
        <f t="shared" si="28"/>
        <v/>
      </c>
      <c r="BF313" s="51"/>
      <c r="BG313" s="69" t="str">
        <f t="shared" si="29"/>
        <v/>
      </c>
      <c r="BH313" s="67" t="str">
        <f t="shared" si="30"/>
        <v/>
      </c>
      <c r="BI313" s="67" t="str">
        <f t="shared" si="31"/>
        <v/>
      </c>
      <c r="BJ313" s="67" t="str">
        <f t="shared" si="32"/>
        <v/>
      </c>
      <c r="BK313" s="67" t="str">
        <f t="shared" si="33"/>
        <v/>
      </c>
      <c r="BL313" s="67" t="str">
        <f t="shared" si="34"/>
        <v/>
      </c>
      <c r="BM313" s="65" t="str">
        <f t="shared" si="35"/>
        <v/>
      </c>
      <c r="BN313" s="70"/>
      <c r="BO313" s="71">
        <f t="shared" ref="BO313:BO316" si="2042">IF(A313 =2014,F313,"")</f>
        <v>25584956</v>
      </c>
      <c r="BP313" s="51" t="str">
        <f t="shared" ref="BP313:BP316" si="2043">IF(A313 =2015,F313,"")</f>
        <v/>
      </c>
      <c r="BQ313" s="51" t="str">
        <f t="shared" ref="BQ313:BQ316" si="2044">IF(A313 =2016,F313,"")</f>
        <v/>
      </c>
      <c r="BR313" s="51" t="str">
        <f t="shared" ref="BR313:BR316" si="2045">IF(A313 =2017,F313,"")</f>
        <v/>
      </c>
      <c r="BS313" s="69" t="str">
        <f t="shared" si="40"/>
        <v/>
      </c>
      <c r="BT313" s="70"/>
      <c r="BU313" s="65">
        <f t="shared" ref="BU313:BU316" si="2046">IF(A313 =2014,I313,"")</f>
        <v>76534351</v>
      </c>
      <c r="BV313" s="68" t="str">
        <f t="shared" ref="BV313:BV316" si="2047">IF(A313 =2015,I313,"")</f>
        <v/>
      </c>
      <c r="BW313" s="68" t="str">
        <f t="shared" ref="BW313:BW316" si="2048">IF(A313 =2016,I313,"")</f>
        <v/>
      </c>
      <c r="BX313" s="68" t="str">
        <f t="shared" ref="BX313:BX316" si="2049">IF(A313 =2017,I313,"")</f>
        <v/>
      </c>
      <c r="BY313" s="67" t="str">
        <f t="shared" si="44"/>
        <v/>
      </c>
      <c r="BZ313" s="65"/>
      <c r="CA313" s="65">
        <f t="shared" si="45"/>
        <v>13958405</v>
      </c>
      <c r="CB313" s="67" t="str">
        <f t="shared" si="46"/>
        <v/>
      </c>
      <c r="CC313" s="67" t="str">
        <f t="shared" si="47"/>
        <v/>
      </c>
      <c r="CD313" s="67" t="str">
        <f t="shared" si="48"/>
        <v/>
      </c>
      <c r="CE313" s="67" t="str">
        <f t="shared" si="49"/>
        <v/>
      </c>
      <c r="CF313" s="65"/>
      <c r="CG313" s="65">
        <f t="shared" ref="CG313:CG316" si="2050">IF(A313 =2014,Q313+R313+S313+T313+U313,"")</f>
        <v>76534351</v>
      </c>
      <c r="CH313" s="68" t="str">
        <f t="shared" ref="CH313:CH316" si="2051">IF(A313 =2015,Q313+R313+S313+T313+U313,"")</f>
        <v/>
      </c>
      <c r="CI313" s="68" t="str">
        <f t="shared" ref="CI313:CI316" si="2052">IF(A313 =2016,Q313+R313+S313+T313+U313,"")</f>
        <v/>
      </c>
      <c r="CJ313" s="68" t="str">
        <f t="shared" ref="CJ313:CJ316" si="2053">IF(A313 =2017,Q313+R313+S313+T313+U313,"")</f>
        <v/>
      </c>
      <c r="CK313" s="67" t="str">
        <f t="shared" si="54"/>
        <v/>
      </c>
      <c r="CL313" s="65"/>
      <c r="CM313" s="65">
        <f t="shared" ref="CM313:CM316" si="2054">IF(A313 =2014,Q313,"")</f>
        <v>63145937</v>
      </c>
      <c r="CN313" s="68" t="str">
        <f t="shared" ref="CN313:CN316" si="2055">IF(A313 =2015,Q313,"")</f>
        <v/>
      </c>
      <c r="CO313" s="68" t="str">
        <f t="shared" ref="CO313:CO316" si="2056">IF(A313 =2016,Q313,"")</f>
        <v/>
      </c>
      <c r="CP313" s="68" t="str">
        <f t="shared" ref="CP313:CP316" si="2057">IF(A313 =2017,Q313,"")</f>
        <v/>
      </c>
      <c r="CQ313" s="67" t="str">
        <f t="shared" si="59"/>
        <v/>
      </c>
      <c r="CR313" s="65"/>
      <c r="CS313" s="65">
        <f t="shared" ref="CS313:CS316" si="2058">IF(A313 =2014,R313,"")</f>
        <v>0</v>
      </c>
      <c r="CT313" s="68" t="str">
        <f t="shared" ref="CT313:CT316" si="2059">IF(A313 =2015,R313,"")</f>
        <v/>
      </c>
      <c r="CU313" s="68" t="str">
        <f t="shared" ref="CU313:CU316" si="2060">IF(A313 =2016,R313,"")</f>
        <v/>
      </c>
      <c r="CV313" s="68" t="str">
        <f t="shared" ref="CV313:CV316" si="2061">IF(A313 =2017,R313,"")</f>
        <v/>
      </c>
      <c r="CW313" s="67" t="str">
        <f t="shared" si="64"/>
        <v/>
      </c>
      <c r="CX313" s="65"/>
      <c r="CY313" s="65">
        <f t="shared" ref="CY313:CY316" si="2062">IF(A313 =2014,S313,"")</f>
        <v>12541191</v>
      </c>
      <c r="CZ313" s="68" t="str">
        <f t="shared" ref="CZ313:CZ316" si="2063">IF(A313 =2015,S313,"")</f>
        <v/>
      </c>
      <c r="DA313" s="68" t="str">
        <f t="shared" ref="DA313:DA316" si="2064">IF(A313 =2016,S313,"")</f>
        <v/>
      </c>
      <c r="DB313" s="68" t="str">
        <f t="shared" ref="DB313:DB316" si="2065">IF(A313 =2017,S313,"")</f>
        <v/>
      </c>
      <c r="DC313" s="67" t="str">
        <f t="shared" si="69"/>
        <v/>
      </c>
      <c r="DD313" s="65"/>
      <c r="DE313" s="65">
        <f t="shared" ref="DE313:DE316" si="2066">IF(A313 =2014,T313,"")</f>
        <v>0</v>
      </c>
      <c r="DF313" s="51" t="str">
        <f t="shared" ref="DF313:DF316" si="2067">IF(A313 =2015,T313,"")</f>
        <v/>
      </c>
      <c r="DG313" s="51" t="str">
        <f t="shared" ref="DG313:DG316" si="2068">IF(A313 =2016,T313,"")</f>
        <v/>
      </c>
      <c r="DH313" s="51" t="str">
        <f t="shared" ref="DH313:DH316" si="2069">IF(A313 =2017,T313,"")</f>
        <v/>
      </c>
      <c r="DI313" s="69" t="str">
        <f t="shared" si="74"/>
        <v/>
      </c>
      <c r="DJ313" s="70"/>
      <c r="DK313" s="65">
        <f t="shared" ref="DK313:DK316" si="2070">IF(A313 =2014,U313,"")</f>
        <v>847223</v>
      </c>
      <c r="DL313" s="51" t="str">
        <f t="shared" ref="DL313:DL316" si="2071">IF(A313 =2015,U313,"")</f>
        <v/>
      </c>
      <c r="DM313" s="51" t="str">
        <f t="shared" ref="DM313:DM316" si="2072">IF(A313 =2016,U313,"")</f>
        <v/>
      </c>
      <c r="DN313" s="51" t="str">
        <f t="shared" ref="DN313:DN316" si="2073">IF(A313 =2017,U313,"")</f>
        <v/>
      </c>
      <c r="DO313" s="69" t="str">
        <f t="shared" si="79"/>
        <v/>
      </c>
      <c r="DP313" s="51"/>
      <c r="DQ313" s="51"/>
      <c r="DR313" s="51"/>
      <c r="DS313" s="51"/>
      <c r="DT313" s="51"/>
      <c r="DU313" s="181"/>
    </row>
    <row r="314" spans="1:125" ht="15" x14ac:dyDescent="0.25">
      <c r="A314" s="50">
        <v>2015</v>
      </c>
      <c r="B314" s="51" t="s">
        <v>565</v>
      </c>
      <c r="C314" s="50" t="s">
        <v>193</v>
      </c>
      <c r="D314" s="53" t="s">
        <v>193</v>
      </c>
      <c r="E314" s="50" t="s">
        <v>7</v>
      </c>
      <c r="F314" s="54">
        <v>23895017</v>
      </c>
      <c r="G314" s="54">
        <v>58621542</v>
      </c>
      <c r="H314" s="54">
        <v>8202177</v>
      </c>
      <c r="I314" s="55">
        <v>75041008</v>
      </c>
      <c r="J314" s="50"/>
      <c r="K314" s="50" t="s">
        <v>2032</v>
      </c>
      <c r="L314" s="58" t="s">
        <v>2032</v>
      </c>
      <c r="M314" s="58" t="s">
        <v>2032</v>
      </c>
      <c r="N314" s="58" t="s">
        <v>2032</v>
      </c>
      <c r="O314" s="58" t="s">
        <v>2032</v>
      </c>
      <c r="P314" s="59"/>
      <c r="Q314" s="60">
        <v>64506591</v>
      </c>
      <c r="R314" s="60">
        <v>0</v>
      </c>
      <c r="S314" s="60">
        <v>12263739</v>
      </c>
      <c r="T314" s="60">
        <v>0</v>
      </c>
      <c r="U314" s="60">
        <v>685795</v>
      </c>
      <c r="V314" s="79"/>
      <c r="W314" s="90">
        <f t="shared" si="857"/>
        <v>77456125</v>
      </c>
      <c r="X314" s="101">
        <v>27055371</v>
      </c>
      <c r="Y314" s="50"/>
      <c r="Z314" s="50" t="s">
        <v>193</v>
      </c>
      <c r="AA314" s="51" t="str">
        <f t="shared" si="2036"/>
        <v/>
      </c>
      <c r="AB314" s="68" t="str">
        <f t="shared" si="2037"/>
        <v/>
      </c>
      <c r="AC314" s="68" t="str">
        <f t="shared" si="2038"/>
        <v/>
      </c>
      <c r="AD314" s="68" t="str">
        <f t="shared" si="2039"/>
        <v/>
      </c>
      <c r="AE314" s="68" t="str">
        <f t="shared" si="2040"/>
        <v/>
      </c>
      <c r="AF314" s="68" t="str">
        <f t="shared" si="2041"/>
        <v/>
      </c>
      <c r="AG314" s="67" t="str">
        <f t="shared" si="7"/>
        <v/>
      </c>
      <c r="AH314" s="51"/>
      <c r="AI314" s="80">
        <f t="shared" si="8"/>
        <v>23895017</v>
      </c>
      <c r="AJ314" s="68">
        <f t="shared" si="9"/>
        <v>75041008</v>
      </c>
      <c r="AK314" s="68">
        <f t="shared" si="10"/>
        <v>64506591</v>
      </c>
      <c r="AL314" s="68">
        <f t="shared" si="11"/>
        <v>0</v>
      </c>
      <c r="AM314" s="68">
        <f t="shared" si="12"/>
        <v>12263739</v>
      </c>
      <c r="AN314" s="68">
        <f t="shared" si="13"/>
        <v>685795</v>
      </c>
      <c r="AO314" s="67">
        <f t="shared" si="14"/>
        <v>27055371</v>
      </c>
      <c r="AP314" s="51"/>
      <c r="AQ314" s="51" t="str">
        <f t="shared" si="15"/>
        <v/>
      </c>
      <c r="AR314" s="68" t="str">
        <f t="shared" si="16"/>
        <v/>
      </c>
      <c r="AS314" s="68" t="str">
        <f t="shared" si="17"/>
        <v/>
      </c>
      <c r="AT314" s="68" t="str">
        <f t="shared" si="18"/>
        <v/>
      </c>
      <c r="AU314" s="68" t="str">
        <f t="shared" si="19"/>
        <v/>
      </c>
      <c r="AV314" s="68" t="str">
        <f t="shared" si="20"/>
        <v/>
      </c>
      <c r="AW314" s="67" t="str">
        <f t="shared" si="21"/>
        <v/>
      </c>
      <c r="AX314" s="51"/>
      <c r="AY314" s="51" t="str">
        <f t="shared" si="22"/>
        <v/>
      </c>
      <c r="AZ314" s="68" t="str">
        <f t="shared" si="23"/>
        <v/>
      </c>
      <c r="BA314" s="68" t="str">
        <f t="shared" si="24"/>
        <v/>
      </c>
      <c r="BB314" s="68" t="str">
        <f t="shared" si="25"/>
        <v/>
      </c>
      <c r="BC314" s="68" t="str">
        <f t="shared" si="26"/>
        <v/>
      </c>
      <c r="BD314" s="68" t="str">
        <f t="shared" si="27"/>
        <v/>
      </c>
      <c r="BE314" s="68" t="str">
        <f t="shared" si="28"/>
        <v/>
      </c>
      <c r="BF314" s="51"/>
      <c r="BG314" s="69" t="str">
        <f t="shared" si="29"/>
        <v/>
      </c>
      <c r="BH314" s="67" t="str">
        <f t="shared" si="30"/>
        <v/>
      </c>
      <c r="BI314" s="67" t="str">
        <f t="shared" si="31"/>
        <v/>
      </c>
      <c r="BJ314" s="67" t="str">
        <f t="shared" si="32"/>
        <v/>
      </c>
      <c r="BK314" s="67" t="str">
        <f t="shared" si="33"/>
        <v/>
      </c>
      <c r="BL314" s="67" t="str">
        <f t="shared" si="34"/>
        <v/>
      </c>
      <c r="BM314" s="65" t="str">
        <f t="shared" si="35"/>
        <v/>
      </c>
      <c r="BN314" s="51"/>
      <c r="BO314" s="51" t="str">
        <f t="shared" si="2042"/>
        <v/>
      </c>
      <c r="BP314" s="71">
        <f t="shared" si="2043"/>
        <v>23895017</v>
      </c>
      <c r="BQ314" s="51" t="str">
        <f t="shared" si="2044"/>
        <v/>
      </c>
      <c r="BR314" s="51" t="str">
        <f t="shared" si="2045"/>
        <v/>
      </c>
      <c r="BS314" s="69" t="str">
        <f t="shared" si="40"/>
        <v/>
      </c>
      <c r="BT314" s="51"/>
      <c r="BU314" s="68" t="str">
        <f t="shared" si="2046"/>
        <v/>
      </c>
      <c r="BV314" s="65">
        <f t="shared" si="2047"/>
        <v>75041008</v>
      </c>
      <c r="BW314" s="68" t="str">
        <f t="shared" si="2048"/>
        <v/>
      </c>
      <c r="BX314" s="68" t="str">
        <f t="shared" si="2049"/>
        <v/>
      </c>
      <c r="BY314" s="67" t="str">
        <f t="shared" si="44"/>
        <v/>
      </c>
      <c r="BZ314" s="68"/>
      <c r="CA314" s="65" t="str">
        <f t="shared" si="45"/>
        <v/>
      </c>
      <c r="CB314" s="67">
        <f t="shared" si="46"/>
        <v>27055371</v>
      </c>
      <c r="CC314" s="67" t="str">
        <f t="shared" si="47"/>
        <v/>
      </c>
      <c r="CD314" s="67" t="str">
        <f t="shared" si="48"/>
        <v/>
      </c>
      <c r="CE314" s="67" t="str">
        <f t="shared" si="49"/>
        <v/>
      </c>
      <c r="CF314" s="68"/>
      <c r="CG314" s="68" t="str">
        <f t="shared" si="2050"/>
        <v/>
      </c>
      <c r="CH314" s="65">
        <f t="shared" si="2051"/>
        <v>77456125</v>
      </c>
      <c r="CI314" s="68" t="str">
        <f t="shared" si="2052"/>
        <v/>
      </c>
      <c r="CJ314" s="68" t="str">
        <f t="shared" si="2053"/>
        <v/>
      </c>
      <c r="CK314" s="67" t="str">
        <f t="shared" si="54"/>
        <v/>
      </c>
      <c r="CL314" s="68"/>
      <c r="CM314" s="68" t="str">
        <f t="shared" si="2054"/>
        <v/>
      </c>
      <c r="CN314" s="65">
        <f t="shared" si="2055"/>
        <v>64506591</v>
      </c>
      <c r="CO314" s="68" t="str">
        <f t="shared" si="2056"/>
        <v/>
      </c>
      <c r="CP314" s="68" t="str">
        <f t="shared" si="2057"/>
        <v/>
      </c>
      <c r="CQ314" s="67" t="str">
        <f t="shared" si="59"/>
        <v/>
      </c>
      <c r="CR314" s="68"/>
      <c r="CS314" s="68" t="str">
        <f t="shared" si="2058"/>
        <v/>
      </c>
      <c r="CT314" s="65">
        <f t="shared" si="2059"/>
        <v>0</v>
      </c>
      <c r="CU314" s="68" t="str">
        <f t="shared" si="2060"/>
        <v/>
      </c>
      <c r="CV314" s="68" t="str">
        <f t="shared" si="2061"/>
        <v/>
      </c>
      <c r="CW314" s="67" t="str">
        <f t="shared" si="64"/>
        <v/>
      </c>
      <c r="CX314" s="68"/>
      <c r="CY314" s="68" t="str">
        <f t="shared" si="2062"/>
        <v/>
      </c>
      <c r="CZ314" s="65">
        <f t="shared" si="2063"/>
        <v>12263739</v>
      </c>
      <c r="DA314" s="68" t="str">
        <f t="shared" si="2064"/>
        <v/>
      </c>
      <c r="DB314" s="68" t="str">
        <f t="shared" si="2065"/>
        <v/>
      </c>
      <c r="DC314" s="67" t="str">
        <f t="shared" si="69"/>
        <v/>
      </c>
      <c r="DD314" s="68"/>
      <c r="DE314" s="68" t="str">
        <f t="shared" si="2066"/>
        <v/>
      </c>
      <c r="DF314" s="65">
        <f t="shared" si="2067"/>
        <v>0</v>
      </c>
      <c r="DG314" s="51" t="str">
        <f t="shared" si="2068"/>
        <v/>
      </c>
      <c r="DH314" s="51" t="str">
        <f t="shared" si="2069"/>
        <v/>
      </c>
      <c r="DI314" s="69" t="str">
        <f t="shared" si="74"/>
        <v/>
      </c>
      <c r="DJ314" s="51"/>
      <c r="DK314" s="51" t="str">
        <f t="shared" si="2070"/>
        <v/>
      </c>
      <c r="DL314" s="65">
        <f t="shared" si="2071"/>
        <v>685795</v>
      </c>
      <c r="DM314" s="51" t="str">
        <f t="shared" si="2072"/>
        <v/>
      </c>
      <c r="DN314" s="51" t="str">
        <f t="shared" si="2073"/>
        <v/>
      </c>
      <c r="DO314" s="69" t="str">
        <f t="shared" si="79"/>
        <v/>
      </c>
      <c r="DP314" s="51"/>
      <c r="DQ314" s="51"/>
      <c r="DR314" s="51"/>
      <c r="DS314" s="51"/>
      <c r="DT314" s="51"/>
      <c r="DU314" s="181"/>
    </row>
    <row r="315" spans="1:125" ht="15" x14ac:dyDescent="0.25">
      <c r="A315" s="50">
        <v>2016</v>
      </c>
      <c r="B315" s="51" t="s">
        <v>565</v>
      </c>
      <c r="C315" s="50" t="s">
        <v>193</v>
      </c>
      <c r="D315" s="53" t="s">
        <v>193</v>
      </c>
      <c r="E315" s="50" t="s">
        <v>7</v>
      </c>
      <c r="F315" s="54">
        <v>21536305</v>
      </c>
      <c r="G315" s="54">
        <v>53880742</v>
      </c>
      <c r="H315" s="54">
        <v>8317537</v>
      </c>
      <c r="I315" s="55">
        <v>75671907</v>
      </c>
      <c r="J315" s="50"/>
      <c r="K315" s="50" t="s">
        <v>2032</v>
      </c>
      <c r="L315" s="58" t="s">
        <v>2032</v>
      </c>
      <c r="M315" s="58" t="s">
        <v>2032</v>
      </c>
      <c r="N315" s="58" t="s">
        <v>2032</v>
      </c>
      <c r="O315" s="58" t="s">
        <v>2032</v>
      </c>
      <c r="P315" s="59"/>
      <c r="Q315" s="60">
        <v>65935794</v>
      </c>
      <c r="R315" s="60">
        <v>0</v>
      </c>
      <c r="S315" s="60">
        <v>11781664</v>
      </c>
      <c r="T315" s="60">
        <v>0</v>
      </c>
      <c r="U315" s="60">
        <v>1055929</v>
      </c>
      <c r="V315" s="79"/>
      <c r="W315" s="90">
        <f t="shared" si="857"/>
        <v>78773387</v>
      </c>
      <c r="X315" s="101">
        <v>27737330</v>
      </c>
      <c r="Y315" s="50"/>
      <c r="Z315" s="50" t="s">
        <v>193</v>
      </c>
      <c r="AA315" s="51" t="str">
        <f t="shared" si="2036"/>
        <v/>
      </c>
      <c r="AB315" s="68" t="str">
        <f t="shared" si="2037"/>
        <v/>
      </c>
      <c r="AC315" s="68" t="str">
        <f t="shared" si="2038"/>
        <v/>
      </c>
      <c r="AD315" s="68" t="str">
        <f t="shared" si="2039"/>
        <v/>
      </c>
      <c r="AE315" s="68" t="str">
        <f t="shared" si="2040"/>
        <v/>
      </c>
      <c r="AF315" s="68" t="str">
        <f t="shared" si="2041"/>
        <v/>
      </c>
      <c r="AG315" s="67" t="str">
        <f t="shared" si="7"/>
        <v/>
      </c>
      <c r="AH315" s="51"/>
      <c r="AI315" s="51" t="str">
        <f t="shared" si="8"/>
        <v/>
      </c>
      <c r="AJ315" s="68" t="str">
        <f t="shared" si="9"/>
        <v/>
      </c>
      <c r="AK315" s="68" t="str">
        <f t="shared" si="10"/>
        <v/>
      </c>
      <c r="AL315" s="68" t="str">
        <f t="shared" si="11"/>
        <v/>
      </c>
      <c r="AM315" s="68" t="str">
        <f t="shared" si="12"/>
        <v/>
      </c>
      <c r="AN315" s="68" t="str">
        <f t="shared" si="13"/>
        <v/>
      </c>
      <c r="AO315" s="67" t="str">
        <f t="shared" si="14"/>
        <v/>
      </c>
      <c r="AP315" s="51"/>
      <c r="AQ315" s="80">
        <f t="shared" si="15"/>
        <v>21536305</v>
      </c>
      <c r="AR315" s="68">
        <f t="shared" si="16"/>
        <v>75671907</v>
      </c>
      <c r="AS315" s="68">
        <f t="shared" si="17"/>
        <v>65935794</v>
      </c>
      <c r="AT315" s="68">
        <f t="shared" si="18"/>
        <v>0</v>
      </c>
      <c r="AU315" s="68">
        <f t="shared" si="19"/>
        <v>11781664</v>
      </c>
      <c r="AV315" s="68">
        <f t="shared" si="20"/>
        <v>1055929</v>
      </c>
      <c r="AW315" s="67">
        <f t="shared" si="21"/>
        <v>27737330</v>
      </c>
      <c r="AX315" s="51"/>
      <c r="AY315" s="51" t="str">
        <f t="shared" si="22"/>
        <v/>
      </c>
      <c r="AZ315" s="68" t="str">
        <f t="shared" si="23"/>
        <v/>
      </c>
      <c r="BA315" s="68" t="str">
        <f t="shared" si="24"/>
        <v/>
      </c>
      <c r="BB315" s="68" t="str">
        <f t="shared" si="25"/>
        <v/>
      </c>
      <c r="BC315" s="68" t="str">
        <f t="shared" si="26"/>
        <v/>
      </c>
      <c r="BD315" s="68" t="str">
        <f t="shared" si="27"/>
        <v/>
      </c>
      <c r="BE315" s="68" t="str">
        <f t="shared" si="28"/>
        <v/>
      </c>
      <c r="BF315" s="51"/>
      <c r="BG315" s="69" t="str">
        <f t="shared" si="29"/>
        <v/>
      </c>
      <c r="BH315" s="67" t="str">
        <f t="shared" si="30"/>
        <v/>
      </c>
      <c r="BI315" s="67" t="str">
        <f t="shared" si="31"/>
        <v/>
      </c>
      <c r="BJ315" s="67" t="str">
        <f t="shared" si="32"/>
        <v/>
      </c>
      <c r="BK315" s="67" t="str">
        <f t="shared" si="33"/>
        <v/>
      </c>
      <c r="BL315" s="67" t="str">
        <f t="shared" si="34"/>
        <v/>
      </c>
      <c r="BM315" s="65" t="str">
        <f t="shared" si="35"/>
        <v/>
      </c>
      <c r="BN315" s="51"/>
      <c r="BO315" s="51" t="str">
        <f t="shared" si="2042"/>
        <v/>
      </c>
      <c r="BP315" s="51" t="str">
        <f t="shared" si="2043"/>
        <v/>
      </c>
      <c r="BQ315" s="71">
        <f t="shared" si="2044"/>
        <v>21536305</v>
      </c>
      <c r="BR315" s="51" t="str">
        <f t="shared" si="2045"/>
        <v/>
      </c>
      <c r="BS315" s="69" t="str">
        <f t="shared" si="40"/>
        <v/>
      </c>
      <c r="BT315" s="51"/>
      <c r="BU315" s="68" t="str">
        <f t="shared" si="2046"/>
        <v/>
      </c>
      <c r="BV315" s="68" t="str">
        <f t="shared" si="2047"/>
        <v/>
      </c>
      <c r="BW315" s="65">
        <f t="shared" si="2048"/>
        <v>75671907</v>
      </c>
      <c r="BX315" s="68" t="str">
        <f t="shared" si="2049"/>
        <v/>
      </c>
      <c r="BY315" s="67" t="str">
        <f t="shared" si="44"/>
        <v/>
      </c>
      <c r="BZ315" s="68"/>
      <c r="CA315" s="65" t="str">
        <f t="shared" si="45"/>
        <v/>
      </c>
      <c r="CB315" s="67" t="str">
        <f t="shared" si="46"/>
        <v/>
      </c>
      <c r="CC315" s="67">
        <f t="shared" si="47"/>
        <v>27737330</v>
      </c>
      <c r="CD315" s="67" t="str">
        <f t="shared" si="48"/>
        <v/>
      </c>
      <c r="CE315" s="67" t="str">
        <f t="shared" si="49"/>
        <v/>
      </c>
      <c r="CF315" s="68"/>
      <c r="CG315" s="68" t="str">
        <f t="shared" si="2050"/>
        <v/>
      </c>
      <c r="CH315" s="68" t="str">
        <f t="shared" si="2051"/>
        <v/>
      </c>
      <c r="CI315" s="65">
        <f t="shared" si="2052"/>
        <v>78773387</v>
      </c>
      <c r="CJ315" s="68" t="str">
        <f t="shared" si="2053"/>
        <v/>
      </c>
      <c r="CK315" s="67" t="str">
        <f t="shared" si="54"/>
        <v/>
      </c>
      <c r="CL315" s="68"/>
      <c r="CM315" s="68" t="str">
        <f t="shared" si="2054"/>
        <v/>
      </c>
      <c r="CN315" s="68" t="str">
        <f t="shared" si="2055"/>
        <v/>
      </c>
      <c r="CO315" s="65">
        <f t="shared" si="2056"/>
        <v>65935794</v>
      </c>
      <c r="CP315" s="68" t="str">
        <f t="shared" si="2057"/>
        <v/>
      </c>
      <c r="CQ315" s="67" t="str">
        <f t="shared" si="59"/>
        <v/>
      </c>
      <c r="CR315" s="68"/>
      <c r="CS315" s="68" t="str">
        <f t="shared" si="2058"/>
        <v/>
      </c>
      <c r="CT315" s="68" t="str">
        <f t="shared" si="2059"/>
        <v/>
      </c>
      <c r="CU315" s="65">
        <f t="shared" si="2060"/>
        <v>0</v>
      </c>
      <c r="CV315" s="68" t="str">
        <f t="shared" si="2061"/>
        <v/>
      </c>
      <c r="CW315" s="67" t="str">
        <f t="shared" si="64"/>
        <v/>
      </c>
      <c r="CX315" s="68"/>
      <c r="CY315" s="68" t="str">
        <f t="shared" si="2062"/>
        <v/>
      </c>
      <c r="CZ315" s="68" t="str">
        <f t="shared" si="2063"/>
        <v/>
      </c>
      <c r="DA315" s="65">
        <f t="shared" si="2064"/>
        <v>11781664</v>
      </c>
      <c r="DB315" s="68" t="str">
        <f t="shared" si="2065"/>
        <v/>
      </c>
      <c r="DC315" s="67" t="str">
        <f t="shared" si="69"/>
        <v/>
      </c>
      <c r="DD315" s="68"/>
      <c r="DE315" s="68" t="str">
        <f t="shared" si="2066"/>
        <v/>
      </c>
      <c r="DF315" s="51" t="str">
        <f t="shared" si="2067"/>
        <v/>
      </c>
      <c r="DG315" s="65">
        <f t="shared" si="2068"/>
        <v>0</v>
      </c>
      <c r="DH315" s="51" t="str">
        <f t="shared" si="2069"/>
        <v/>
      </c>
      <c r="DI315" s="69" t="str">
        <f t="shared" si="74"/>
        <v/>
      </c>
      <c r="DJ315" s="51"/>
      <c r="DK315" s="51" t="str">
        <f t="shared" si="2070"/>
        <v/>
      </c>
      <c r="DL315" s="51" t="str">
        <f t="shared" si="2071"/>
        <v/>
      </c>
      <c r="DM315" s="65">
        <f t="shared" si="2072"/>
        <v>1055929</v>
      </c>
      <c r="DN315" s="51" t="str">
        <f t="shared" si="2073"/>
        <v/>
      </c>
      <c r="DO315" s="69" t="str">
        <f t="shared" si="79"/>
        <v/>
      </c>
      <c r="DP315" s="51"/>
      <c r="DQ315" s="51"/>
      <c r="DR315" s="51"/>
      <c r="DS315" s="51"/>
      <c r="DT315" s="51"/>
      <c r="DU315" s="181"/>
    </row>
    <row r="316" spans="1:125" ht="15" x14ac:dyDescent="0.25">
      <c r="A316" s="50">
        <v>2017</v>
      </c>
      <c r="B316" s="51" t="s">
        <v>565</v>
      </c>
      <c r="C316" s="50" t="s">
        <v>193</v>
      </c>
      <c r="D316" s="53" t="s">
        <v>193</v>
      </c>
      <c r="E316" s="50" t="s">
        <v>7</v>
      </c>
      <c r="F316" s="54">
        <v>19734177</v>
      </c>
      <c r="G316" s="54">
        <v>51890322</v>
      </c>
      <c r="H316" s="54">
        <v>8045155</v>
      </c>
      <c r="I316" s="55">
        <v>83895400</v>
      </c>
      <c r="J316" s="50"/>
      <c r="K316" s="50" t="s">
        <v>2032</v>
      </c>
      <c r="L316" s="58" t="s">
        <v>2032</v>
      </c>
      <c r="M316" s="58" t="s">
        <v>2032</v>
      </c>
      <c r="N316" s="58" t="s">
        <v>2032</v>
      </c>
      <c r="O316" s="58" t="s">
        <v>2032</v>
      </c>
      <c r="P316" s="59"/>
      <c r="Q316" s="60">
        <v>74467512</v>
      </c>
      <c r="R316" s="60">
        <v>0</v>
      </c>
      <c r="S316" s="60">
        <v>11152117</v>
      </c>
      <c r="T316" s="60">
        <v>0</v>
      </c>
      <c r="U316" s="60">
        <v>985875</v>
      </c>
      <c r="V316" s="79"/>
      <c r="W316" s="90">
        <f t="shared" si="857"/>
        <v>86605504</v>
      </c>
      <c r="X316" s="101">
        <v>3005783</v>
      </c>
      <c r="Y316" s="50"/>
      <c r="Z316" s="50" t="s">
        <v>193</v>
      </c>
      <c r="AA316" s="51" t="str">
        <f t="shared" si="2036"/>
        <v/>
      </c>
      <c r="AB316" s="68" t="str">
        <f t="shared" si="2037"/>
        <v/>
      </c>
      <c r="AC316" s="68" t="str">
        <f t="shared" si="2038"/>
        <v/>
      </c>
      <c r="AD316" s="68" t="str">
        <f t="shared" si="2039"/>
        <v/>
      </c>
      <c r="AE316" s="68" t="str">
        <f t="shared" si="2040"/>
        <v/>
      </c>
      <c r="AF316" s="68" t="str">
        <f t="shared" si="2041"/>
        <v/>
      </c>
      <c r="AG316" s="67" t="str">
        <f t="shared" si="7"/>
        <v/>
      </c>
      <c r="AH316" s="51"/>
      <c r="AI316" s="51" t="str">
        <f t="shared" si="8"/>
        <v/>
      </c>
      <c r="AJ316" s="68" t="str">
        <f t="shared" si="9"/>
        <v/>
      </c>
      <c r="AK316" s="68" t="str">
        <f t="shared" si="10"/>
        <v/>
      </c>
      <c r="AL316" s="68" t="str">
        <f t="shared" si="11"/>
        <v/>
      </c>
      <c r="AM316" s="68" t="str">
        <f t="shared" si="12"/>
        <v/>
      </c>
      <c r="AN316" s="68" t="str">
        <f t="shared" si="13"/>
        <v/>
      </c>
      <c r="AO316" s="67" t="str">
        <f t="shared" si="14"/>
        <v/>
      </c>
      <c r="AP316" s="51"/>
      <c r="AQ316" s="51" t="str">
        <f t="shared" si="15"/>
        <v/>
      </c>
      <c r="AR316" s="68" t="str">
        <f t="shared" si="16"/>
        <v/>
      </c>
      <c r="AS316" s="68" t="str">
        <f t="shared" si="17"/>
        <v/>
      </c>
      <c r="AT316" s="68" t="str">
        <f t="shared" si="18"/>
        <v/>
      </c>
      <c r="AU316" s="68" t="str">
        <f t="shared" si="19"/>
        <v/>
      </c>
      <c r="AV316" s="68" t="str">
        <f t="shared" si="20"/>
        <v/>
      </c>
      <c r="AW316" s="67" t="str">
        <f t="shared" si="21"/>
        <v/>
      </c>
      <c r="AX316" s="51"/>
      <c r="AY316" s="80">
        <f t="shared" si="22"/>
        <v>19734177</v>
      </c>
      <c r="AZ316" s="68">
        <f t="shared" si="23"/>
        <v>83895400</v>
      </c>
      <c r="BA316" s="68">
        <f t="shared" si="24"/>
        <v>74467512</v>
      </c>
      <c r="BB316" s="68">
        <f t="shared" si="25"/>
        <v>0</v>
      </c>
      <c r="BC316" s="68">
        <f t="shared" si="26"/>
        <v>11152117</v>
      </c>
      <c r="BD316" s="68">
        <f t="shared" si="27"/>
        <v>985875</v>
      </c>
      <c r="BE316" s="68">
        <f t="shared" si="28"/>
        <v>3005783</v>
      </c>
      <c r="BF316" s="51"/>
      <c r="BG316" s="69" t="str">
        <f t="shared" si="29"/>
        <v/>
      </c>
      <c r="BH316" s="67" t="str">
        <f t="shared" si="30"/>
        <v/>
      </c>
      <c r="BI316" s="67" t="str">
        <f t="shared" si="31"/>
        <v/>
      </c>
      <c r="BJ316" s="67" t="str">
        <f t="shared" si="32"/>
        <v/>
      </c>
      <c r="BK316" s="67" t="str">
        <f t="shared" si="33"/>
        <v/>
      </c>
      <c r="BL316" s="67" t="str">
        <f t="shared" si="34"/>
        <v/>
      </c>
      <c r="BM316" s="65" t="str">
        <f t="shared" si="35"/>
        <v/>
      </c>
      <c r="BN316" s="51"/>
      <c r="BO316" s="51" t="str">
        <f t="shared" si="2042"/>
        <v/>
      </c>
      <c r="BP316" s="51" t="str">
        <f t="shared" si="2043"/>
        <v/>
      </c>
      <c r="BQ316" s="51" t="str">
        <f t="shared" si="2044"/>
        <v/>
      </c>
      <c r="BR316" s="71">
        <f t="shared" si="2045"/>
        <v>19734177</v>
      </c>
      <c r="BS316" s="69" t="str">
        <f t="shared" si="40"/>
        <v/>
      </c>
      <c r="BT316" s="51"/>
      <c r="BU316" s="68" t="str">
        <f t="shared" si="2046"/>
        <v/>
      </c>
      <c r="BV316" s="68" t="str">
        <f t="shared" si="2047"/>
        <v/>
      </c>
      <c r="BW316" s="68" t="str">
        <f t="shared" si="2048"/>
        <v/>
      </c>
      <c r="BX316" s="65">
        <f t="shared" si="2049"/>
        <v>83895400</v>
      </c>
      <c r="BY316" s="67" t="str">
        <f t="shared" si="44"/>
        <v/>
      </c>
      <c r="BZ316" s="68"/>
      <c r="CA316" s="65" t="str">
        <f t="shared" si="45"/>
        <v/>
      </c>
      <c r="CB316" s="67" t="str">
        <f t="shared" si="46"/>
        <v/>
      </c>
      <c r="CC316" s="67" t="str">
        <f t="shared" si="47"/>
        <v/>
      </c>
      <c r="CD316" s="67">
        <f t="shared" si="48"/>
        <v>3005783</v>
      </c>
      <c r="CE316" s="67" t="str">
        <f t="shared" si="49"/>
        <v/>
      </c>
      <c r="CF316" s="68"/>
      <c r="CG316" s="68" t="str">
        <f t="shared" si="2050"/>
        <v/>
      </c>
      <c r="CH316" s="68" t="str">
        <f t="shared" si="2051"/>
        <v/>
      </c>
      <c r="CI316" s="68" t="str">
        <f t="shared" si="2052"/>
        <v/>
      </c>
      <c r="CJ316" s="65">
        <f t="shared" si="2053"/>
        <v>86605504</v>
      </c>
      <c r="CK316" s="67" t="str">
        <f t="shared" si="54"/>
        <v/>
      </c>
      <c r="CL316" s="68"/>
      <c r="CM316" s="68" t="str">
        <f t="shared" si="2054"/>
        <v/>
      </c>
      <c r="CN316" s="68" t="str">
        <f t="shared" si="2055"/>
        <v/>
      </c>
      <c r="CO316" s="68" t="str">
        <f t="shared" si="2056"/>
        <v/>
      </c>
      <c r="CP316" s="65">
        <f t="shared" si="2057"/>
        <v>74467512</v>
      </c>
      <c r="CQ316" s="67" t="str">
        <f t="shared" si="59"/>
        <v/>
      </c>
      <c r="CR316" s="68"/>
      <c r="CS316" s="68" t="str">
        <f t="shared" si="2058"/>
        <v/>
      </c>
      <c r="CT316" s="68" t="str">
        <f t="shared" si="2059"/>
        <v/>
      </c>
      <c r="CU316" s="68" t="str">
        <f t="shared" si="2060"/>
        <v/>
      </c>
      <c r="CV316" s="65">
        <f t="shared" si="2061"/>
        <v>0</v>
      </c>
      <c r="CW316" s="67" t="str">
        <f t="shared" si="64"/>
        <v/>
      </c>
      <c r="CX316" s="68"/>
      <c r="CY316" s="68" t="str">
        <f t="shared" si="2062"/>
        <v/>
      </c>
      <c r="CZ316" s="68" t="str">
        <f t="shared" si="2063"/>
        <v/>
      </c>
      <c r="DA316" s="68" t="str">
        <f t="shared" si="2064"/>
        <v/>
      </c>
      <c r="DB316" s="65">
        <f t="shared" si="2065"/>
        <v>11152117</v>
      </c>
      <c r="DC316" s="67" t="str">
        <f t="shared" si="69"/>
        <v/>
      </c>
      <c r="DD316" s="68"/>
      <c r="DE316" s="68" t="str">
        <f t="shared" si="2066"/>
        <v/>
      </c>
      <c r="DF316" s="51" t="str">
        <f t="shared" si="2067"/>
        <v/>
      </c>
      <c r="DG316" s="51" t="str">
        <f t="shared" si="2068"/>
        <v/>
      </c>
      <c r="DH316" s="65">
        <f t="shared" si="2069"/>
        <v>0</v>
      </c>
      <c r="DI316" s="69" t="str">
        <f t="shared" si="74"/>
        <v/>
      </c>
      <c r="DJ316" s="51"/>
      <c r="DK316" s="51" t="str">
        <f t="shared" si="2070"/>
        <v/>
      </c>
      <c r="DL316" s="51" t="str">
        <f t="shared" si="2071"/>
        <v/>
      </c>
      <c r="DM316" s="51" t="str">
        <f t="shared" si="2072"/>
        <v/>
      </c>
      <c r="DN316" s="65">
        <f t="shared" si="2073"/>
        <v>985875</v>
      </c>
      <c r="DO316" s="69" t="str">
        <f t="shared" si="79"/>
        <v/>
      </c>
      <c r="DP316" s="51"/>
      <c r="DQ316" s="51"/>
      <c r="DR316" s="51"/>
      <c r="DS316" s="51"/>
      <c r="DT316" s="51"/>
      <c r="DU316" s="181"/>
    </row>
    <row r="317" spans="1:125" ht="15" x14ac:dyDescent="0.25">
      <c r="A317" s="56">
        <v>2018</v>
      </c>
      <c r="B317" s="51" t="s">
        <v>565</v>
      </c>
      <c r="C317" s="50" t="s">
        <v>193</v>
      </c>
      <c r="D317" s="53" t="s">
        <v>193</v>
      </c>
      <c r="E317" s="50" t="s">
        <v>7</v>
      </c>
      <c r="F317" s="89">
        <v>18394160</v>
      </c>
      <c r="G317" s="89">
        <v>55014137</v>
      </c>
      <c r="H317" s="89">
        <v>7770507</v>
      </c>
      <c r="I317" s="90">
        <v>89339647</v>
      </c>
      <c r="J317" s="56" t="s">
        <v>209</v>
      </c>
      <c r="K317" s="50" t="s">
        <v>2032</v>
      </c>
      <c r="L317" s="112">
        <v>89339647</v>
      </c>
      <c r="M317" s="58"/>
      <c r="N317" s="58"/>
      <c r="O317" s="58"/>
      <c r="P317" s="91"/>
      <c r="Q317" s="92">
        <v>80759730</v>
      </c>
      <c r="R317" s="92">
        <v>0</v>
      </c>
      <c r="S317" s="92">
        <v>12173126</v>
      </c>
      <c r="T317" s="92">
        <v>0</v>
      </c>
      <c r="U317" s="94"/>
      <c r="V317" s="94"/>
      <c r="W317" s="90">
        <f t="shared" si="857"/>
        <v>92932856</v>
      </c>
      <c r="X317" s="90">
        <v>57900311</v>
      </c>
      <c r="Y317" s="50"/>
      <c r="Z317" s="50"/>
      <c r="AA317" s="51"/>
      <c r="AB317" s="68"/>
      <c r="AC317" s="68"/>
      <c r="AD317" s="68"/>
      <c r="AE317" s="68"/>
      <c r="AF317" s="68"/>
      <c r="AG317" s="67" t="str">
        <f t="shared" si="7"/>
        <v/>
      </c>
      <c r="AH317" s="51"/>
      <c r="AI317" s="51" t="str">
        <f t="shared" si="8"/>
        <v/>
      </c>
      <c r="AJ317" s="68" t="str">
        <f t="shared" si="9"/>
        <v/>
      </c>
      <c r="AK317" s="68" t="str">
        <f t="shared" si="10"/>
        <v/>
      </c>
      <c r="AL317" s="68" t="str">
        <f t="shared" si="11"/>
        <v/>
      </c>
      <c r="AM317" s="68" t="str">
        <f t="shared" si="12"/>
        <v/>
      </c>
      <c r="AN317" s="68" t="str">
        <f t="shared" si="13"/>
        <v/>
      </c>
      <c r="AO317" s="67" t="str">
        <f t="shared" si="14"/>
        <v/>
      </c>
      <c r="AP317" s="51"/>
      <c r="AQ317" s="51" t="str">
        <f t="shared" si="15"/>
        <v/>
      </c>
      <c r="AR317" s="68" t="str">
        <f t="shared" si="16"/>
        <v/>
      </c>
      <c r="AS317" s="68" t="str">
        <f t="shared" si="17"/>
        <v/>
      </c>
      <c r="AT317" s="68" t="str">
        <f t="shared" si="18"/>
        <v/>
      </c>
      <c r="AU317" s="68" t="str">
        <f t="shared" si="19"/>
        <v/>
      </c>
      <c r="AV317" s="68" t="str">
        <f t="shared" si="20"/>
        <v/>
      </c>
      <c r="AW317" s="67" t="str">
        <f t="shared" si="21"/>
        <v/>
      </c>
      <c r="AX317" s="51"/>
      <c r="AY317" s="51" t="str">
        <f t="shared" si="22"/>
        <v/>
      </c>
      <c r="AZ317" s="68" t="str">
        <f t="shared" si="23"/>
        <v/>
      </c>
      <c r="BA317" s="68" t="str">
        <f t="shared" si="24"/>
        <v/>
      </c>
      <c r="BB317" s="68" t="str">
        <f t="shared" si="25"/>
        <v/>
      </c>
      <c r="BC317" s="68" t="str">
        <f t="shared" si="26"/>
        <v/>
      </c>
      <c r="BD317" s="68" t="str">
        <f t="shared" si="27"/>
        <v/>
      </c>
      <c r="BE317" s="68" t="str">
        <f t="shared" si="28"/>
        <v/>
      </c>
      <c r="BF317" s="51"/>
      <c r="BG317" s="96">
        <f t="shared" si="29"/>
        <v>18394160</v>
      </c>
      <c r="BH317" s="67">
        <f t="shared" si="30"/>
        <v>89339647</v>
      </c>
      <c r="BI317" s="67">
        <f t="shared" si="31"/>
        <v>80759730</v>
      </c>
      <c r="BJ317" s="67">
        <f t="shared" si="32"/>
        <v>0</v>
      </c>
      <c r="BK317" s="67">
        <f t="shared" si="33"/>
        <v>12173126</v>
      </c>
      <c r="BL317" s="67">
        <f t="shared" si="34"/>
        <v>0</v>
      </c>
      <c r="BM317" s="65">
        <f t="shared" si="35"/>
        <v>57900311</v>
      </c>
      <c r="BN317" s="70"/>
      <c r="BO317" s="70"/>
      <c r="BP317" s="51"/>
      <c r="BQ317" s="51"/>
      <c r="BR317" s="51"/>
      <c r="BS317" s="96">
        <f t="shared" si="40"/>
        <v>18394160</v>
      </c>
      <c r="BT317" s="70"/>
      <c r="BU317" s="65"/>
      <c r="BV317" s="68"/>
      <c r="BW317" s="68"/>
      <c r="BX317" s="68"/>
      <c r="BY317" s="67">
        <f t="shared" si="44"/>
        <v>89339647</v>
      </c>
      <c r="BZ317" s="65"/>
      <c r="CA317" s="65" t="str">
        <f t="shared" si="45"/>
        <v/>
      </c>
      <c r="CB317" s="67" t="str">
        <f t="shared" si="46"/>
        <v/>
      </c>
      <c r="CC317" s="67" t="str">
        <f t="shared" si="47"/>
        <v/>
      </c>
      <c r="CD317" s="67" t="str">
        <f t="shared" si="48"/>
        <v/>
      </c>
      <c r="CE317" s="67">
        <f t="shared" si="49"/>
        <v>57900311</v>
      </c>
      <c r="CF317" s="65"/>
      <c r="CG317" s="65"/>
      <c r="CH317" s="68"/>
      <c r="CI317" s="68"/>
      <c r="CJ317" s="68"/>
      <c r="CK317" s="67">
        <f t="shared" si="54"/>
        <v>92932856</v>
      </c>
      <c r="CL317" s="65"/>
      <c r="CM317" s="65"/>
      <c r="CN317" s="68"/>
      <c r="CO317" s="68"/>
      <c r="CP317" s="68"/>
      <c r="CQ317" s="67">
        <f t="shared" si="59"/>
        <v>80759730</v>
      </c>
      <c r="CR317" s="65"/>
      <c r="CS317" s="65"/>
      <c r="CT317" s="68"/>
      <c r="CU317" s="68"/>
      <c r="CV317" s="68"/>
      <c r="CW317" s="67">
        <f t="shared" si="64"/>
        <v>0</v>
      </c>
      <c r="CX317" s="65"/>
      <c r="CY317" s="65"/>
      <c r="CZ317" s="68"/>
      <c r="DA317" s="68"/>
      <c r="DB317" s="68"/>
      <c r="DC317" s="67">
        <f t="shared" si="69"/>
        <v>12173126</v>
      </c>
      <c r="DD317" s="65"/>
      <c r="DE317" s="65"/>
      <c r="DF317" s="51"/>
      <c r="DG317" s="51"/>
      <c r="DH317" s="51"/>
      <c r="DI317" s="67">
        <f t="shared" si="74"/>
        <v>0</v>
      </c>
      <c r="DJ317" s="70"/>
      <c r="DK317" s="70"/>
      <c r="DL317" s="51"/>
      <c r="DM317" s="51"/>
      <c r="DN317" s="51"/>
      <c r="DO317" s="67">
        <f t="shared" si="79"/>
        <v>80759730</v>
      </c>
      <c r="DP317" s="51"/>
      <c r="DQ317" s="51"/>
      <c r="DR317" s="51"/>
      <c r="DS317" s="51"/>
      <c r="DT317" s="51"/>
      <c r="DU317" s="181"/>
    </row>
    <row r="318" spans="1:125" ht="15" x14ac:dyDescent="0.25">
      <c r="A318" s="50"/>
      <c r="B318" s="51"/>
      <c r="C318" s="50"/>
      <c r="D318" s="53"/>
      <c r="E318" s="50"/>
      <c r="F318" s="54"/>
      <c r="G318" s="54"/>
      <c r="H318" s="54"/>
      <c r="I318" s="55"/>
      <c r="J318" s="50"/>
      <c r="K318" s="50" t="s">
        <v>2032</v>
      </c>
      <c r="L318" s="58"/>
      <c r="M318" s="58"/>
      <c r="N318" s="58"/>
      <c r="O318" s="58"/>
      <c r="P318" s="59"/>
      <c r="Q318" s="60"/>
      <c r="R318" s="60"/>
      <c r="S318" s="60"/>
      <c r="T318" s="60"/>
      <c r="U318" s="60"/>
      <c r="V318" s="79"/>
      <c r="W318" s="90">
        <f t="shared" si="857"/>
        <v>0</v>
      </c>
      <c r="X318" s="101"/>
      <c r="Y318" s="50"/>
      <c r="Z318" s="50"/>
      <c r="AA318" s="51"/>
      <c r="AB318" s="68"/>
      <c r="AC318" s="68"/>
      <c r="AD318" s="68"/>
      <c r="AE318" s="68"/>
      <c r="AF318" s="68"/>
      <c r="AG318" s="67" t="str">
        <f t="shared" si="7"/>
        <v/>
      </c>
      <c r="AH318" s="51"/>
      <c r="AI318" s="51" t="str">
        <f t="shared" si="8"/>
        <v/>
      </c>
      <c r="AJ318" s="68" t="str">
        <f t="shared" si="9"/>
        <v/>
      </c>
      <c r="AK318" s="68" t="str">
        <f t="shared" si="10"/>
        <v/>
      </c>
      <c r="AL318" s="68" t="str">
        <f t="shared" si="11"/>
        <v/>
      </c>
      <c r="AM318" s="68" t="str">
        <f t="shared" si="12"/>
        <v/>
      </c>
      <c r="AN318" s="68" t="str">
        <f t="shared" si="13"/>
        <v/>
      </c>
      <c r="AO318" s="67" t="str">
        <f t="shared" si="14"/>
        <v/>
      </c>
      <c r="AP318" s="51"/>
      <c r="AQ318" s="51" t="str">
        <f t="shared" si="15"/>
        <v/>
      </c>
      <c r="AR318" s="68" t="str">
        <f t="shared" si="16"/>
        <v/>
      </c>
      <c r="AS318" s="68" t="str">
        <f t="shared" si="17"/>
        <v/>
      </c>
      <c r="AT318" s="68" t="str">
        <f t="shared" si="18"/>
        <v/>
      </c>
      <c r="AU318" s="68" t="str">
        <f t="shared" si="19"/>
        <v/>
      </c>
      <c r="AV318" s="68" t="str">
        <f t="shared" si="20"/>
        <v/>
      </c>
      <c r="AW318" s="67" t="str">
        <f t="shared" si="21"/>
        <v/>
      </c>
      <c r="AX318" s="51"/>
      <c r="AY318" s="51" t="str">
        <f t="shared" si="22"/>
        <v/>
      </c>
      <c r="AZ318" s="68" t="str">
        <f t="shared" si="23"/>
        <v/>
      </c>
      <c r="BA318" s="68" t="str">
        <f t="shared" si="24"/>
        <v/>
      </c>
      <c r="BB318" s="68" t="str">
        <f t="shared" si="25"/>
        <v/>
      </c>
      <c r="BC318" s="68" t="str">
        <f t="shared" si="26"/>
        <v/>
      </c>
      <c r="BD318" s="68" t="str">
        <f t="shared" si="27"/>
        <v/>
      </c>
      <c r="BE318" s="68" t="str">
        <f t="shared" si="28"/>
        <v/>
      </c>
      <c r="BF318" s="51"/>
      <c r="BG318" s="69" t="str">
        <f t="shared" si="29"/>
        <v/>
      </c>
      <c r="BH318" s="67" t="str">
        <f t="shared" si="30"/>
        <v/>
      </c>
      <c r="BI318" s="67" t="str">
        <f t="shared" si="31"/>
        <v/>
      </c>
      <c r="BJ318" s="67" t="str">
        <f t="shared" si="32"/>
        <v/>
      </c>
      <c r="BK318" s="67" t="str">
        <f t="shared" si="33"/>
        <v/>
      </c>
      <c r="BL318" s="67" t="str">
        <f t="shared" si="34"/>
        <v/>
      </c>
      <c r="BM318" s="65" t="str">
        <f t="shared" si="35"/>
        <v/>
      </c>
      <c r="BN318" s="70"/>
      <c r="BO318" s="70"/>
      <c r="BP318" s="51"/>
      <c r="BQ318" s="51"/>
      <c r="BR318" s="51"/>
      <c r="BS318" s="69" t="str">
        <f t="shared" si="40"/>
        <v/>
      </c>
      <c r="BT318" s="70"/>
      <c r="BU318" s="65"/>
      <c r="BV318" s="68"/>
      <c r="BW318" s="68"/>
      <c r="BX318" s="68"/>
      <c r="BY318" s="67" t="str">
        <f t="shared" si="44"/>
        <v/>
      </c>
      <c r="BZ318" s="65"/>
      <c r="CA318" s="65" t="str">
        <f t="shared" si="45"/>
        <v/>
      </c>
      <c r="CB318" s="67" t="str">
        <f t="shared" si="46"/>
        <v/>
      </c>
      <c r="CC318" s="67" t="str">
        <f t="shared" si="47"/>
        <v/>
      </c>
      <c r="CD318" s="67" t="str">
        <f t="shared" si="48"/>
        <v/>
      </c>
      <c r="CE318" s="67" t="str">
        <f t="shared" si="49"/>
        <v/>
      </c>
      <c r="CF318" s="65"/>
      <c r="CG318" s="65"/>
      <c r="CH318" s="68"/>
      <c r="CI318" s="68"/>
      <c r="CJ318" s="68"/>
      <c r="CK318" s="67" t="str">
        <f t="shared" si="54"/>
        <v/>
      </c>
      <c r="CL318" s="65"/>
      <c r="CM318" s="65"/>
      <c r="CN318" s="68"/>
      <c r="CO318" s="68"/>
      <c r="CP318" s="68"/>
      <c r="CQ318" s="67" t="str">
        <f t="shared" si="59"/>
        <v/>
      </c>
      <c r="CR318" s="65"/>
      <c r="CS318" s="65"/>
      <c r="CT318" s="68"/>
      <c r="CU318" s="68"/>
      <c r="CV318" s="68"/>
      <c r="CW318" s="67" t="str">
        <f t="shared" si="64"/>
        <v/>
      </c>
      <c r="CX318" s="65"/>
      <c r="CY318" s="65"/>
      <c r="CZ318" s="68"/>
      <c r="DA318" s="68"/>
      <c r="DB318" s="68"/>
      <c r="DC318" s="67" t="str">
        <f t="shared" si="69"/>
        <v/>
      </c>
      <c r="DD318" s="65"/>
      <c r="DE318" s="65"/>
      <c r="DF318" s="51"/>
      <c r="DG318" s="51"/>
      <c r="DH318" s="51"/>
      <c r="DI318" s="69" t="str">
        <f t="shared" si="74"/>
        <v/>
      </c>
      <c r="DJ318" s="70"/>
      <c r="DK318" s="70"/>
      <c r="DL318" s="51"/>
      <c r="DM318" s="51"/>
      <c r="DN318" s="51"/>
      <c r="DO318" s="69" t="str">
        <f t="shared" si="79"/>
        <v/>
      </c>
      <c r="DP318" s="51"/>
      <c r="DQ318" s="51"/>
      <c r="DR318" s="51"/>
      <c r="DS318" s="51"/>
      <c r="DT318" s="51"/>
      <c r="DU318" s="181"/>
    </row>
    <row r="319" spans="1:125" ht="15" x14ac:dyDescent="0.25">
      <c r="A319" s="50">
        <v>2014</v>
      </c>
      <c r="B319" s="51" t="s">
        <v>1003</v>
      </c>
      <c r="C319" s="50" t="s">
        <v>1004</v>
      </c>
      <c r="D319" s="53" t="s">
        <v>431</v>
      </c>
      <c r="E319" s="50" t="s">
        <v>104</v>
      </c>
      <c r="F319" s="54">
        <v>2369734</v>
      </c>
      <c r="G319" s="54">
        <v>35715253</v>
      </c>
      <c r="H319" s="54">
        <v>6772219</v>
      </c>
      <c r="I319" s="55">
        <v>16138272</v>
      </c>
      <c r="J319" s="50"/>
      <c r="K319" s="50" t="s">
        <v>2032</v>
      </c>
      <c r="L319" s="58" t="s">
        <v>2032</v>
      </c>
      <c r="M319" s="58" t="s">
        <v>2032</v>
      </c>
      <c r="N319" s="58" t="s">
        <v>2032</v>
      </c>
      <c r="O319" s="58" t="s">
        <v>2032</v>
      </c>
      <c r="P319" s="59"/>
      <c r="Q319" s="60">
        <v>799665</v>
      </c>
      <c r="R319" s="60">
        <v>8341167</v>
      </c>
      <c r="S319" s="60">
        <v>4443889</v>
      </c>
      <c r="T319" s="60">
        <v>3936096</v>
      </c>
      <c r="U319" s="60">
        <v>232642</v>
      </c>
      <c r="V319" s="79"/>
      <c r="W319" s="90">
        <f t="shared" si="857"/>
        <v>17753459</v>
      </c>
      <c r="X319" s="101">
        <v>4636978</v>
      </c>
      <c r="Y319" s="50" t="s">
        <v>167</v>
      </c>
      <c r="Z319" s="50" t="s">
        <v>431</v>
      </c>
      <c r="AA319" s="51" t="str">
        <f t="shared" ref="AA319:AA322" si="2074">IF(A319 =2014,IF(Y319 ="",F319,""),"")</f>
        <v/>
      </c>
      <c r="AB319" s="68" t="str">
        <f t="shared" ref="AB319:AB322" si="2075">IF(A319 =2014,IF(Y319 ="",I319,""),"")</f>
        <v/>
      </c>
      <c r="AC319" s="68" t="str">
        <f t="shared" ref="AC319:AC322" si="2076">IF(A319 =2014,IF(Y319 ="",Q319,""),"")</f>
        <v/>
      </c>
      <c r="AD319" s="68" t="str">
        <f t="shared" ref="AD319:AD322" si="2077">IF(A319 =2014,IF(Y319 ="",R319,""),"")</f>
        <v/>
      </c>
      <c r="AE319" s="68" t="str">
        <f t="shared" ref="AE319:AE322" si="2078">IF(A319 =2014,IF(Y319 ="",S319,""),"")</f>
        <v/>
      </c>
      <c r="AF319" s="68" t="str">
        <f t="shared" ref="AF319:AF322" si="2079">IF(A319 =2014,IF(Y319 ="",T319+U319,""),"")</f>
        <v/>
      </c>
      <c r="AG319" s="67" t="str">
        <f t="shared" si="7"/>
        <v/>
      </c>
      <c r="AH319" s="51"/>
      <c r="AI319" s="51" t="str">
        <f t="shared" si="8"/>
        <v/>
      </c>
      <c r="AJ319" s="68" t="str">
        <f t="shared" si="9"/>
        <v/>
      </c>
      <c r="AK319" s="68" t="str">
        <f t="shared" si="10"/>
        <v/>
      </c>
      <c r="AL319" s="68" t="str">
        <f t="shared" si="11"/>
        <v/>
      </c>
      <c r="AM319" s="68" t="str">
        <f t="shared" si="12"/>
        <v/>
      </c>
      <c r="AN319" s="68" t="str">
        <f t="shared" si="13"/>
        <v/>
      </c>
      <c r="AO319" s="67" t="str">
        <f t="shared" si="14"/>
        <v/>
      </c>
      <c r="AP319" s="51"/>
      <c r="AQ319" s="51" t="str">
        <f t="shared" si="15"/>
        <v/>
      </c>
      <c r="AR319" s="68" t="str">
        <f t="shared" si="16"/>
        <v/>
      </c>
      <c r="AS319" s="68" t="str">
        <f t="shared" si="17"/>
        <v/>
      </c>
      <c r="AT319" s="68" t="str">
        <f t="shared" si="18"/>
        <v/>
      </c>
      <c r="AU319" s="68" t="str">
        <f t="shared" si="19"/>
        <v/>
      </c>
      <c r="AV319" s="68" t="str">
        <f t="shared" si="20"/>
        <v/>
      </c>
      <c r="AW319" s="67" t="str">
        <f t="shared" si="21"/>
        <v/>
      </c>
      <c r="AX319" s="51"/>
      <c r="AY319" s="51" t="str">
        <f t="shared" si="22"/>
        <v/>
      </c>
      <c r="AZ319" s="68" t="str">
        <f t="shared" si="23"/>
        <v/>
      </c>
      <c r="BA319" s="68" t="str">
        <f t="shared" si="24"/>
        <v/>
      </c>
      <c r="BB319" s="68" t="str">
        <f t="shared" si="25"/>
        <v/>
      </c>
      <c r="BC319" s="68" t="str">
        <f t="shared" si="26"/>
        <v/>
      </c>
      <c r="BD319" s="68" t="str">
        <f t="shared" si="27"/>
        <v/>
      </c>
      <c r="BE319" s="68" t="str">
        <f t="shared" si="28"/>
        <v/>
      </c>
      <c r="BF319" s="51"/>
      <c r="BG319" s="69" t="str">
        <f t="shared" si="29"/>
        <v/>
      </c>
      <c r="BH319" s="67" t="str">
        <f t="shared" si="30"/>
        <v/>
      </c>
      <c r="BI319" s="67" t="str">
        <f t="shared" si="31"/>
        <v/>
      </c>
      <c r="BJ319" s="67" t="str">
        <f t="shared" si="32"/>
        <v/>
      </c>
      <c r="BK319" s="67" t="str">
        <f t="shared" si="33"/>
        <v/>
      </c>
      <c r="BL319" s="67" t="str">
        <f t="shared" si="34"/>
        <v/>
      </c>
      <c r="BM319" s="65" t="str">
        <f t="shared" si="35"/>
        <v/>
      </c>
      <c r="BN319" s="70"/>
      <c r="BO319" s="71">
        <f t="shared" ref="BO319:BO322" si="2080">IF(A319 =2014,F319,"")</f>
        <v>2369734</v>
      </c>
      <c r="BP319" s="51" t="str">
        <f t="shared" ref="BP319:BP322" si="2081">IF(A319 =2015,F319,"")</f>
        <v/>
      </c>
      <c r="BQ319" s="51" t="str">
        <f t="shared" ref="BQ319:BQ322" si="2082">IF(A319 =2016,F319,"")</f>
        <v/>
      </c>
      <c r="BR319" s="51" t="str">
        <f t="shared" ref="BR319:BR322" si="2083">IF(A319 =2017,F319,"")</f>
        <v/>
      </c>
      <c r="BS319" s="69" t="str">
        <f t="shared" si="40"/>
        <v/>
      </c>
      <c r="BT319" s="70"/>
      <c r="BU319" s="65">
        <f t="shared" ref="BU319:BU322" si="2084">IF(A319 =2014,I319,"")</f>
        <v>16138272</v>
      </c>
      <c r="BV319" s="68" t="str">
        <f t="shared" ref="BV319:BV322" si="2085">IF(A319 =2015,I319,"")</f>
        <v/>
      </c>
      <c r="BW319" s="68" t="str">
        <f t="shared" ref="BW319:BW322" si="2086">IF(A319 =2016,I319,"")</f>
        <v/>
      </c>
      <c r="BX319" s="68" t="str">
        <f t="shared" ref="BX319:BX322" si="2087">IF(A319 =2017,I319,"")</f>
        <v/>
      </c>
      <c r="BY319" s="67" t="str">
        <f t="shared" si="44"/>
        <v/>
      </c>
      <c r="BZ319" s="65"/>
      <c r="CA319" s="65">
        <f t="shared" si="45"/>
        <v>4636978</v>
      </c>
      <c r="CB319" s="67" t="str">
        <f t="shared" si="46"/>
        <v/>
      </c>
      <c r="CC319" s="67" t="str">
        <f t="shared" si="47"/>
        <v/>
      </c>
      <c r="CD319" s="67" t="str">
        <f t="shared" si="48"/>
        <v/>
      </c>
      <c r="CE319" s="67" t="str">
        <f t="shared" si="49"/>
        <v/>
      </c>
      <c r="CF319" s="65"/>
      <c r="CG319" s="65">
        <f t="shared" ref="CG319:CG322" si="2088">IF(A319 =2014,Q319+R319+S319+T319+U319,"")</f>
        <v>17753459</v>
      </c>
      <c r="CH319" s="68" t="str">
        <f t="shared" ref="CH319:CH322" si="2089">IF(A319 =2015,Q319+R319+S319+T319+U319,"")</f>
        <v/>
      </c>
      <c r="CI319" s="68" t="str">
        <f t="shared" ref="CI319:CI322" si="2090">IF(A319 =2016,Q319+R319+S319+T319+U319,"")</f>
        <v/>
      </c>
      <c r="CJ319" s="68" t="str">
        <f t="shared" ref="CJ319:CJ322" si="2091">IF(A319 =2017,Q319+R319+S319+T319+U319,"")</f>
        <v/>
      </c>
      <c r="CK319" s="67" t="str">
        <f t="shared" si="54"/>
        <v/>
      </c>
      <c r="CL319" s="65"/>
      <c r="CM319" s="65">
        <f t="shared" ref="CM319:CM322" si="2092">IF(A319 =2014,Q319,"")</f>
        <v>799665</v>
      </c>
      <c r="CN319" s="68" t="str">
        <f t="shared" ref="CN319:CN322" si="2093">IF(A319 =2015,Q319,"")</f>
        <v/>
      </c>
      <c r="CO319" s="68" t="str">
        <f t="shared" ref="CO319:CO322" si="2094">IF(A319 =2016,Q319,"")</f>
        <v/>
      </c>
      <c r="CP319" s="68" t="str">
        <f t="shared" ref="CP319:CP322" si="2095">IF(A319 =2017,Q319,"")</f>
        <v/>
      </c>
      <c r="CQ319" s="67" t="str">
        <f t="shared" si="59"/>
        <v/>
      </c>
      <c r="CR319" s="65"/>
      <c r="CS319" s="65">
        <f t="shared" ref="CS319:CS322" si="2096">IF(A319 =2014,R319,"")</f>
        <v>8341167</v>
      </c>
      <c r="CT319" s="68" t="str">
        <f t="shared" ref="CT319:CT322" si="2097">IF(A319 =2015,R319,"")</f>
        <v/>
      </c>
      <c r="CU319" s="68" t="str">
        <f t="shared" ref="CU319:CU322" si="2098">IF(A319 =2016,R319,"")</f>
        <v/>
      </c>
      <c r="CV319" s="68" t="str">
        <f t="shared" ref="CV319:CV322" si="2099">IF(A319 =2017,R319,"")</f>
        <v/>
      </c>
      <c r="CW319" s="67" t="str">
        <f t="shared" si="64"/>
        <v/>
      </c>
      <c r="CX319" s="65"/>
      <c r="CY319" s="65">
        <f t="shared" ref="CY319:CY322" si="2100">IF(A319 =2014,S319,"")</f>
        <v>4443889</v>
      </c>
      <c r="CZ319" s="68" t="str">
        <f t="shared" ref="CZ319:CZ322" si="2101">IF(A319 =2015,S319,"")</f>
        <v/>
      </c>
      <c r="DA319" s="68" t="str">
        <f t="shared" ref="DA319:DA322" si="2102">IF(A319 =2016,S319,"")</f>
        <v/>
      </c>
      <c r="DB319" s="68" t="str">
        <f t="shared" ref="DB319:DB322" si="2103">IF(A319 =2017,S319,"")</f>
        <v/>
      </c>
      <c r="DC319" s="67" t="str">
        <f t="shared" si="69"/>
        <v/>
      </c>
      <c r="DD319" s="65"/>
      <c r="DE319" s="65">
        <f t="shared" ref="DE319:DE322" si="2104">IF(A319 =2014,T319,"")</f>
        <v>3936096</v>
      </c>
      <c r="DF319" s="51" t="str">
        <f t="shared" ref="DF319:DF322" si="2105">IF(A319 =2015,T319,"")</f>
        <v/>
      </c>
      <c r="DG319" s="51" t="str">
        <f t="shared" ref="DG319:DG322" si="2106">IF(A319 =2016,T319,"")</f>
        <v/>
      </c>
      <c r="DH319" s="51" t="str">
        <f t="shared" ref="DH319:DH322" si="2107">IF(A319 =2017,T319,"")</f>
        <v/>
      </c>
      <c r="DI319" s="69" t="str">
        <f t="shared" si="74"/>
        <v/>
      </c>
      <c r="DJ319" s="70"/>
      <c r="DK319" s="65">
        <f t="shared" ref="DK319:DK322" si="2108">IF(A319 =2014,U319,"")</f>
        <v>232642</v>
      </c>
      <c r="DL319" s="51" t="str">
        <f t="shared" ref="DL319:DL322" si="2109">IF(A319 =2015,U319,"")</f>
        <v/>
      </c>
      <c r="DM319" s="51" t="str">
        <f t="shared" ref="DM319:DM322" si="2110">IF(A319 =2016,U319,"")</f>
        <v/>
      </c>
      <c r="DN319" s="51" t="str">
        <f t="shared" ref="DN319:DN322" si="2111">IF(A319 =2017,U319,"")</f>
        <v/>
      </c>
      <c r="DO319" s="69" t="str">
        <f t="shared" si="79"/>
        <v/>
      </c>
      <c r="DP319" s="51"/>
      <c r="DQ319" s="51"/>
      <c r="DR319" s="51"/>
      <c r="DS319" s="51"/>
      <c r="DT319" s="51"/>
      <c r="DU319" s="181"/>
    </row>
    <row r="320" spans="1:125" ht="15" x14ac:dyDescent="0.25">
      <c r="A320" s="50">
        <v>2015</v>
      </c>
      <c r="B320" s="51" t="s">
        <v>1003</v>
      </c>
      <c r="C320" s="50" t="s">
        <v>1004</v>
      </c>
      <c r="D320" s="53" t="s">
        <v>431</v>
      </c>
      <c r="E320" s="50" t="s">
        <v>104</v>
      </c>
      <c r="F320" s="54">
        <v>2695213</v>
      </c>
      <c r="G320" s="54">
        <v>40987422</v>
      </c>
      <c r="H320" s="54">
        <v>7608217</v>
      </c>
      <c r="I320" s="55">
        <v>17745982</v>
      </c>
      <c r="J320" s="50"/>
      <c r="K320" s="50" t="s">
        <v>2032</v>
      </c>
      <c r="L320" s="58" t="s">
        <v>2032</v>
      </c>
      <c r="M320" s="58" t="s">
        <v>2032</v>
      </c>
      <c r="N320" s="58" t="s">
        <v>2032</v>
      </c>
      <c r="O320" s="58" t="s">
        <v>2032</v>
      </c>
      <c r="P320" s="59"/>
      <c r="Q320" s="60">
        <v>916610</v>
      </c>
      <c r="R320" s="60">
        <v>8884140</v>
      </c>
      <c r="S320" s="60">
        <v>4655393</v>
      </c>
      <c r="T320" s="60">
        <v>4267972</v>
      </c>
      <c r="U320" s="60">
        <v>751751</v>
      </c>
      <c r="V320" s="79"/>
      <c r="W320" s="90">
        <f t="shared" si="857"/>
        <v>19475866</v>
      </c>
      <c r="X320" s="101">
        <v>3777059</v>
      </c>
      <c r="Y320" s="50" t="s">
        <v>167</v>
      </c>
      <c r="Z320" s="50" t="s">
        <v>431</v>
      </c>
      <c r="AA320" s="51" t="str">
        <f t="shared" si="2074"/>
        <v/>
      </c>
      <c r="AB320" s="68" t="str">
        <f t="shared" si="2075"/>
        <v/>
      </c>
      <c r="AC320" s="68" t="str">
        <f t="shared" si="2076"/>
        <v/>
      </c>
      <c r="AD320" s="68" t="str">
        <f t="shared" si="2077"/>
        <v/>
      </c>
      <c r="AE320" s="68" t="str">
        <f t="shared" si="2078"/>
        <v/>
      </c>
      <c r="AF320" s="68" t="str">
        <f t="shared" si="2079"/>
        <v/>
      </c>
      <c r="AG320" s="67" t="str">
        <f t="shared" si="7"/>
        <v/>
      </c>
      <c r="AH320" s="51"/>
      <c r="AI320" s="51" t="str">
        <f t="shared" si="8"/>
        <v/>
      </c>
      <c r="AJ320" s="68" t="str">
        <f t="shared" si="9"/>
        <v/>
      </c>
      <c r="AK320" s="68" t="str">
        <f t="shared" si="10"/>
        <v/>
      </c>
      <c r="AL320" s="68" t="str">
        <f t="shared" si="11"/>
        <v/>
      </c>
      <c r="AM320" s="68" t="str">
        <f t="shared" si="12"/>
        <v/>
      </c>
      <c r="AN320" s="68" t="str">
        <f t="shared" si="13"/>
        <v/>
      </c>
      <c r="AO320" s="67" t="str">
        <f t="shared" si="14"/>
        <v/>
      </c>
      <c r="AP320" s="51"/>
      <c r="AQ320" s="51" t="str">
        <f t="shared" si="15"/>
        <v/>
      </c>
      <c r="AR320" s="68" t="str">
        <f t="shared" si="16"/>
        <v/>
      </c>
      <c r="AS320" s="68" t="str">
        <f t="shared" si="17"/>
        <v/>
      </c>
      <c r="AT320" s="68" t="str">
        <f t="shared" si="18"/>
        <v/>
      </c>
      <c r="AU320" s="68" t="str">
        <f t="shared" si="19"/>
        <v/>
      </c>
      <c r="AV320" s="68" t="str">
        <f t="shared" si="20"/>
        <v/>
      </c>
      <c r="AW320" s="67" t="str">
        <f t="shared" si="21"/>
        <v/>
      </c>
      <c r="AX320" s="51"/>
      <c r="AY320" s="51" t="str">
        <f t="shared" si="22"/>
        <v/>
      </c>
      <c r="AZ320" s="68" t="str">
        <f t="shared" si="23"/>
        <v/>
      </c>
      <c r="BA320" s="68" t="str">
        <f t="shared" si="24"/>
        <v/>
      </c>
      <c r="BB320" s="68" t="str">
        <f t="shared" si="25"/>
        <v/>
      </c>
      <c r="BC320" s="68" t="str">
        <f t="shared" si="26"/>
        <v/>
      </c>
      <c r="BD320" s="68" t="str">
        <f t="shared" si="27"/>
        <v/>
      </c>
      <c r="BE320" s="68" t="str">
        <f t="shared" si="28"/>
        <v/>
      </c>
      <c r="BF320" s="51"/>
      <c r="BG320" s="69" t="str">
        <f t="shared" si="29"/>
        <v/>
      </c>
      <c r="BH320" s="67" t="str">
        <f t="shared" si="30"/>
        <v/>
      </c>
      <c r="BI320" s="67" t="str">
        <f t="shared" si="31"/>
        <v/>
      </c>
      <c r="BJ320" s="67" t="str">
        <f t="shared" si="32"/>
        <v/>
      </c>
      <c r="BK320" s="67" t="str">
        <f t="shared" si="33"/>
        <v/>
      </c>
      <c r="BL320" s="67" t="str">
        <f t="shared" si="34"/>
        <v/>
      </c>
      <c r="BM320" s="65" t="str">
        <f t="shared" si="35"/>
        <v/>
      </c>
      <c r="BN320" s="51"/>
      <c r="BO320" s="51" t="str">
        <f t="shared" si="2080"/>
        <v/>
      </c>
      <c r="BP320" s="71">
        <f t="shared" si="2081"/>
        <v>2695213</v>
      </c>
      <c r="BQ320" s="51" t="str">
        <f t="shared" si="2082"/>
        <v/>
      </c>
      <c r="BR320" s="51" t="str">
        <f t="shared" si="2083"/>
        <v/>
      </c>
      <c r="BS320" s="69" t="str">
        <f t="shared" si="40"/>
        <v/>
      </c>
      <c r="BT320" s="51"/>
      <c r="BU320" s="68" t="str">
        <f t="shared" si="2084"/>
        <v/>
      </c>
      <c r="BV320" s="65">
        <f t="shared" si="2085"/>
        <v>17745982</v>
      </c>
      <c r="BW320" s="68" t="str">
        <f t="shared" si="2086"/>
        <v/>
      </c>
      <c r="BX320" s="68" t="str">
        <f t="shared" si="2087"/>
        <v/>
      </c>
      <c r="BY320" s="67" t="str">
        <f t="shared" si="44"/>
        <v/>
      </c>
      <c r="BZ320" s="68"/>
      <c r="CA320" s="65" t="str">
        <f t="shared" si="45"/>
        <v/>
      </c>
      <c r="CB320" s="67">
        <f t="shared" si="46"/>
        <v>3777059</v>
      </c>
      <c r="CC320" s="67" t="str">
        <f t="shared" si="47"/>
        <v/>
      </c>
      <c r="CD320" s="67" t="str">
        <f t="shared" si="48"/>
        <v/>
      </c>
      <c r="CE320" s="67" t="str">
        <f t="shared" si="49"/>
        <v/>
      </c>
      <c r="CF320" s="68"/>
      <c r="CG320" s="68" t="str">
        <f t="shared" si="2088"/>
        <v/>
      </c>
      <c r="CH320" s="65">
        <f t="shared" si="2089"/>
        <v>19475866</v>
      </c>
      <c r="CI320" s="68" t="str">
        <f t="shared" si="2090"/>
        <v/>
      </c>
      <c r="CJ320" s="68" t="str">
        <f t="shared" si="2091"/>
        <v/>
      </c>
      <c r="CK320" s="67" t="str">
        <f t="shared" si="54"/>
        <v/>
      </c>
      <c r="CL320" s="68"/>
      <c r="CM320" s="68" t="str">
        <f t="shared" si="2092"/>
        <v/>
      </c>
      <c r="CN320" s="65">
        <f t="shared" si="2093"/>
        <v>916610</v>
      </c>
      <c r="CO320" s="68" t="str">
        <f t="shared" si="2094"/>
        <v/>
      </c>
      <c r="CP320" s="68" t="str">
        <f t="shared" si="2095"/>
        <v/>
      </c>
      <c r="CQ320" s="67" t="str">
        <f t="shared" si="59"/>
        <v/>
      </c>
      <c r="CR320" s="68"/>
      <c r="CS320" s="68" t="str">
        <f t="shared" si="2096"/>
        <v/>
      </c>
      <c r="CT320" s="65">
        <f t="shared" si="2097"/>
        <v>8884140</v>
      </c>
      <c r="CU320" s="68" t="str">
        <f t="shared" si="2098"/>
        <v/>
      </c>
      <c r="CV320" s="68" t="str">
        <f t="shared" si="2099"/>
        <v/>
      </c>
      <c r="CW320" s="67" t="str">
        <f t="shared" si="64"/>
        <v/>
      </c>
      <c r="CX320" s="68"/>
      <c r="CY320" s="68" t="str">
        <f t="shared" si="2100"/>
        <v/>
      </c>
      <c r="CZ320" s="65">
        <f t="shared" si="2101"/>
        <v>4655393</v>
      </c>
      <c r="DA320" s="68" t="str">
        <f t="shared" si="2102"/>
        <v/>
      </c>
      <c r="DB320" s="68" t="str">
        <f t="shared" si="2103"/>
        <v/>
      </c>
      <c r="DC320" s="67" t="str">
        <f t="shared" si="69"/>
        <v/>
      </c>
      <c r="DD320" s="68"/>
      <c r="DE320" s="68" t="str">
        <f t="shared" si="2104"/>
        <v/>
      </c>
      <c r="DF320" s="65">
        <f t="shared" si="2105"/>
        <v>4267972</v>
      </c>
      <c r="DG320" s="51" t="str">
        <f t="shared" si="2106"/>
        <v/>
      </c>
      <c r="DH320" s="51" t="str">
        <f t="shared" si="2107"/>
        <v/>
      </c>
      <c r="DI320" s="69" t="str">
        <f t="shared" si="74"/>
        <v/>
      </c>
      <c r="DJ320" s="51"/>
      <c r="DK320" s="51" t="str">
        <f t="shared" si="2108"/>
        <v/>
      </c>
      <c r="DL320" s="65">
        <f t="shared" si="2109"/>
        <v>751751</v>
      </c>
      <c r="DM320" s="51" t="str">
        <f t="shared" si="2110"/>
        <v/>
      </c>
      <c r="DN320" s="51" t="str">
        <f t="shared" si="2111"/>
        <v/>
      </c>
      <c r="DO320" s="69" t="str">
        <f t="shared" si="79"/>
        <v/>
      </c>
      <c r="DP320" s="51"/>
      <c r="DQ320" s="51"/>
      <c r="DR320" s="51"/>
      <c r="DS320" s="51"/>
      <c r="DT320" s="51"/>
      <c r="DU320" s="181"/>
    </row>
    <row r="321" spans="1:125" ht="15" x14ac:dyDescent="0.25">
      <c r="A321" s="50">
        <v>2016</v>
      </c>
      <c r="B321" s="51" t="s">
        <v>1003</v>
      </c>
      <c r="C321" s="50" t="s">
        <v>1004</v>
      </c>
      <c r="D321" s="53" t="s">
        <v>431</v>
      </c>
      <c r="E321" s="50" t="s">
        <v>104</v>
      </c>
      <c r="F321" s="54">
        <v>2725591</v>
      </c>
      <c r="G321" s="54">
        <v>43652470</v>
      </c>
      <c r="H321" s="54">
        <v>8574862</v>
      </c>
      <c r="I321" s="55">
        <v>21038512</v>
      </c>
      <c r="J321" s="50"/>
      <c r="K321" s="50" t="s">
        <v>2032</v>
      </c>
      <c r="L321" s="58" t="s">
        <v>2032</v>
      </c>
      <c r="M321" s="58" t="s">
        <v>2032</v>
      </c>
      <c r="N321" s="58" t="s">
        <v>2032</v>
      </c>
      <c r="O321" s="58" t="s">
        <v>2032</v>
      </c>
      <c r="P321" s="59"/>
      <c r="Q321" s="60">
        <v>1555011</v>
      </c>
      <c r="R321" s="60">
        <v>11359760</v>
      </c>
      <c r="S321" s="60">
        <v>5069048</v>
      </c>
      <c r="T321" s="60">
        <v>4529395</v>
      </c>
      <c r="U321" s="60">
        <v>563274</v>
      </c>
      <c r="V321" s="79"/>
      <c r="W321" s="90">
        <f t="shared" si="857"/>
        <v>23076488</v>
      </c>
      <c r="X321" s="101">
        <v>12879312</v>
      </c>
      <c r="Y321" s="50" t="s">
        <v>167</v>
      </c>
      <c r="Z321" s="50" t="s">
        <v>431</v>
      </c>
      <c r="AA321" s="51" t="str">
        <f t="shared" si="2074"/>
        <v/>
      </c>
      <c r="AB321" s="68" t="str">
        <f t="shared" si="2075"/>
        <v/>
      </c>
      <c r="AC321" s="68" t="str">
        <f t="shared" si="2076"/>
        <v/>
      </c>
      <c r="AD321" s="68" t="str">
        <f t="shared" si="2077"/>
        <v/>
      </c>
      <c r="AE321" s="68" t="str">
        <f t="shared" si="2078"/>
        <v/>
      </c>
      <c r="AF321" s="68" t="str">
        <f t="shared" si="2079"/>
        <v/>
      </c>
      <c r="AG321" s="67" t="str">
        <f t="shared" si="7"/>
        <v/>
      </c>
      <c r="AH321" s="51"/>
      <c r="AI321" s="51" t="str">
        <f t="shared" si="8"/>
        <v/>
      </c>
      <c r="AJ321" s="68" t="str">
        <f t="shared" si="9"/>
        <v/>
      </c>
      <c r="AK321" s="68" t="str">
        <f t="shared" si="10"/>
        <v/>
      </c>
      <c r="AL321" s="68" t="str">
        <f t="shared" si="11"/>
        <v/>
      </c>
      <c r="AM321" s="68" t="str">
        <f t="shared" si="12"/>
        <v/>
      </c>
      <c r="AN321" s="68" t="str">
        <f t="shared" si="13"/>
        <v/>
      </c>
      <c r="AO321" s="67" t="str">
        <f t="shared" si="14"/>
        <v/>
      </c>
      <c r="AP321" s="51"/>
      <c r="AQ321" s="51" t="str">
        <f t="shared" si="15"/>
        <v/>
      </c>
      <c r="AR321" s="68" t="str">
        <f t="shared" si="16"/>
        <v/>
      </c>
      <c r="AS321" s="68" t="str">
        <f t="shared" si="17"/>
        <v/>
      </c>
      <c r="AT321" s="68" t="str">
        <f t="shared" si="18"/>
        <v/>
      </c>
      <c r="AU321" s="68" t="str">
        <f t="shared" si="19"/>
        <v/>
      </c>
      <c r="AV321" s="68" t="str">
        <f t="shared" si="20"/>
        <v/>
      </c>
      <c r="AW321" s="67" t="str">
        <f t="shared" si="21"/>
        <v/>
      </c>
      <c r="AX321" s="51"/>
      <c r="AY321" s="51" t="str">
        <f t="shared" si="22"/>
        <v/>
      </c>
      <c r="AZ321" s="68" t="str">
        <f t="shared" si="23"/>
        <v/>
      </c>
      <c r="BA321" s="68" t="str">
        <f t="shared" si="24"/>
        <v/>
      </c>
      <c r="BB321" s="68" t="str">
        <f t="shared" si="25"/>
        <v/>
      </c>
      <c r="BC321" s="68" t="str">
        <f t="shared" si="26"/>
        <v/>
      </c>
      <c r="BD321" s="68" t="str">
        <f t="shared" si="27"/>
        <v/>
      </c>
      <c r="BE321" s="68" t="str">
        <f t="shared" si="28"/>
        <v/>
      </c>
      <c r="BF321" s="51"/>
      <c r="BG321" s="69" t="str">
        <f t="shared" si="29"/>
        <v/>
      </c>
      <c r="BH321" s="67" t="str">
        <f t="shared" si="30"/>
        <v/>
      </c>
      <c r="BI321" s="67" t="str">
        <f t="shared" si="31"/>
        <v/>
      </c>
      <c r="BJ321" s="67" t="str">
        <f t="shared" si="32"/>
        <v/>
      </c>
      <c r="BK321" s="67" t="str">
        <f t="shared" si="33"/>
        <v/>
      </c>
      <c r="BL321" s="67" t="str">
        <f t="shared" si="34"/>
        <v/>
      </c>
      <c r="BM321" s="65" t="str">
        <f t="shared" si="35"/>
        <v/>
      </c>
      <c r="BN321" s="51"/>
      <c r="BO321" s="51" t="str">
        <f t="shared" si="2080"/>
        <v/>
      </c>
      <c r="BP321" s="51" t="str">
        <f t="shared" si="2081"/>
        <v/>
      </c>
      <c r="BQ321" s="71">
        <f t="shared" si="2082"/>
        <v>2725591</v>
      </c>
      <c r="BR321" s="51" t="str">
        <f t="shared" si="2083"/>
        <v/>
      </c>
      <c r="BS321" s="69" t="str">
        <f t="shared" si="40"/>
        <v/>
      </c>
      <c r="BT321" s="51"/>
      <c r="BU321" s="68" t="str">
        <f t="shared" si="2084"/>
        <v/>
      </c>
      <c r="BV321" s="68" t="str">
        <f t="shared" si="2085"/>
        <v/>
      </c>
      <c r="BW321" s="65">
        <f t="shared" si="2086"/>
        <v>21038512</v>
      </c>
      <c r="BX321" s="68" t="str">
        <f t="shared" si="2087"/>
        <v/>
      </c>
      <c r="BY321" s="67" t="str">
        <f t="shared" si="44"/>
        <v/>
      </c>
      <c r="BZ321" s="68"/>
      <c r="CA321" s="65" t="str">
        <f t="shared" si="45"/>
        <v/>
      </c>
      <c r="CB321" s="67" t="str">
        <f t="shared" si="46"/>
        <v/>
      </c>
      <c r="CC321" s="67">
        <f t="shared" si="47"/>
        <v>12879312</v>
      </c>
      <c r="CD321" s="67" t="str">
        <f t="shared" si="48"/>
        <v/>
      </c>
      <c r="CE321" s="67" t="str">
        <f t="shared" si="49"/>
        <v/>
      </c>
      <c r="CF321" s="68"/>
      <c r="CG321" s="68" t="str">
        <f t="shared" si="2088"/>
        <v/>
      </c>
      <c r="CH321" s="68" t="str">
        <f t="shared" si="2089"/>
        <v/>
      </c>
      <c r="CI321" s="65">
        <f t="shared" si="2090"/>
        <v>23076488</v>
      </c>
      <c r="CJ321" s="68" t="str">
        <f t="shared" si="2091"/>
        <v/>
      </c>
      <c r="CK321" s="67" t="str">
        <f t="shared" si="54"/>
        <v/>
      </c>
      <c r="CL321" s="68"/>
      <c r="CM321" s="68" t="str">
        <f t="shared" si="2092"/>
        <v/>
      </c>
      <c r="CN321" s="68" t="str">
        <f t="shared" si="2093"/>
        <v/>
      </c>
      <c r="CO321" s="65">
        <f t="shared" si="2094"/>
        <v>1555011</v>
      </c>
      <c r="CP321" s="68" t="str">
        <f t="shared" si="2095"/>
        <v/>
      </c>
      <c r="CQ321" s="67" t="str">
        <f t="shared" si="59"/>
        <v/>
      </c>
      <c r="CR321" s="68"/>
      <c r="CS321" s="68" t="str">
        <f t="shared" si="2096"/>
        <v/>
      </c>
      <c r="CT321" s="68" t="str">
        <f t="shared" si="2097"/>
        <v/>
      </c>
      <c r="CU321" s="65">
        <f t="shared" si="2098"/>
        <v>11359760</v>
      </c>
      <c r="CV321" s="68" t="str">
        <f t="shared" si="2099"/>
        <v/>
      </c>
      <c r="CW321" s="67" t="str">
        <f t="shared" si="64"/>
        <v/>
      </c>
      <c r="CX321" s="68"/>
      <c r="CY321" s="68" t="str">
        <f t="shared" si="2100"/>
        <v/>
      </c>
      <c r="CZ321" s="68" t="str">
        <f t="shared" si="2101"/>
        <v/>
      </c>
      <c r="DA321" s="65">
        <f t="shared" si="2102"/>
        <v>5069048</v>
      </c>
      <c r="DB321" s="68" t="str">
        <f t="shared" si="2103"/>
        <v/>
      </c>
      <c r="DC321" s="67" t="str">
        <f t="shared" si="69"/>
        <v/>
      </c>
      <c r="DD321" s="68"/>
      <c r="DE321" s="68" t="str">
        <f t="shared" si="2104"/>
        <v/>
      </c>
      <c r="DF321" s="51" t="str">
        <f t="shared" si="2105"/>
        <v/>
      </c>
      <c r="DG321" s="65">
        <f t="shared" si="2106"/>
        <v>4529395</v>
      </c>
      <c r="DH321" s="51" t="str">
        <f t="shared" si="2107"/>
        <v/>
      </c>
      <c r="DI321" s="69" t="str">
        <f t="shared" si="74"/>
        <v/>
      </c>
      <c r="DJ321" s="51"/>
      <c r="DK321" s="51" t="str">
        <f t="shared" si="2108"/>
        <v/>
      </c>
      <c r="DL321" s="51" t="str">
        <f t="shared" si="2109"/>
        <v/>
      </c>
      <c r="DM321" s="65">
        <f t="shared" si="2110"/>
        <v>563274</v>
      </c>
      <c r="DN321" s="51" t="str">
        <f t="shared" si="2111"/>
        <v/>
      </c>
      <c r="DO321" s="69" t="str">
        <f t="shared" si="79"/>
        <v/>
      </c>
      <c r="DP321" s="51"/>
      <c r="DQ321" s="51"/>
      <c r="DR321" s="51"/>
      <c r="DS321" s="51"/>
      <c r="DT321" s="51"/>
      <c r="DU321" s="181"/>
    </row>
    <row r="322" spans="1:125" ht="15" x14ac:dyDescent="0.25">
      <c r="A322" s="50">
        <v>2017</v>
      </c>
      <c r="B322" s="51" t="s">
        <v>1003</v>
      </c>
      <c r="C322" s="50" t="s">
        <v>1004</v>
      </c>
      <c r="D322" s="53" t="s">
        <v>431</v>
      </c>
      <c r="E322" s="50" t="s">
        <v>104</v>
      </c>
      <c r="F322" s="54">
        <v>2502129</v>
      </c>
      <c r="G322" s="54">
        <v>44502064</v>
      </c>
      <c r="H322" s="54">
        <v>9169312</v>
      </c>
      <c r="I322" s="55">
        <v>22581921</v>
      </c>
      <c r="J322" s="50"/>
      <c r="K322" s="50" t="s">
        <v>2032</v>
      </c>
      <c r="L322" s="58" t="s">
        <v>2032</v>
      </c>
      <c r="M322" s="58" t="s">
        <v>2032</v>
      </c>
      <c r="N322" s="58" t="s">
        <v>2032</v>
      </c>
      <c r="O322" s="58" t="s">
        <v>2032</v>
      </c>
      <c r="P322" s="59"/>
      <c r="Q322" s="60">
        <v>1975721</v>
      </c>
      <c r="R322" s="60">
        <v>11879182</v>
      </c>
      <c r="S322" s="60">
        <v>5273045</v>
      </c>
      <c r="T322" s="60">
        <v>4031501</v>
      </c>
      <c r="U322" s="60">
        <v>533015</v>
      </c>
      <c r="V322" s="79"/>
      <c r="W322" s="90">
        <f t="shared" si="857"/>
        <v>23692464</v>
      </c>
      <c r="X322" s="101">
        <v>1851281</v>
      </c>
      <c r="Y322" s="50" t="s">
        <v>167</v>
      </c>
      <c r="Z322" s="50" t="s">
        <v>431</v>
      </c>
      <c r="AA322" s="51" t="str">
        <f t="shared" si="2074"/>
        <v/>
      </c>
      <c r="AB322" s="68" t="str">
        <f t="shared" si="2075"/>
        <v/>
      </c>
      <c r="AC322" s="68" t="str">
        <f t="shared" si="2076"/>
        <v/>
      </c>
      <c r="AD322" s="68" t="str">
        <f t="shared" si="2077"/>
        <v/>
      </c>
      <c r="AE322" s="68" t="str">
        <f t="shared" si="2078"/>
        <v/>
      </c>
      <c r="AF322" s="68" t="str">
        <f t="shared" si="2079"/>
        <v/>
      </c>
      <c r="AG322" s="67" t="str">
        <f t="shared" si="7"/>
        <v/>
      </c>
      <c r="AH322" s="51"/>
      <c r="AI322" s="51" t="str">
        <f t="shared" si="8"/>
        <v/>
      </c>
      <c r="AJ322" s="68" t="str">
        <f t="shared" si="9"/>
        <v/>
      </c>
      <c r="AK322" s="68" t="str">
        <f t="shared" si="10"/>
        <v/>
      </c>
      <c r="AL322" s="68" t="str">
        <f t="shared" si="11"/>
        <v/>
      </c>
      <c r="AM322" s="68" t="str">
        <f t="shared" si="12"/>
        <v/>
      </c>
      <c r="AN322" s="68" t="str">
        <f t="shared" si="13"/>
        <v/>
      </c>
      <c r="AO322" s="67" t="str">
        <f t="shared" si="14"/>
        <v/>
      </c>
      <c r="AP322" s="51"/>
      <c r="AQ322" s="51" t="str">
        <f t="shared" si="15"/>
        <v/>
      </c>
      <c r="AR322" s="68" t="str">
        <f t="shared" si="16"/>
        <v/>
      </c>
      <c r="AS322" s="68" t="str">
        <f t="shared" si="17"/>
        <v/>
      </c>
      <c r="AT322" s="68" t="str">
        <f t="shared" si="18"/>
        <v/>
      </c>
      <c r="AU322" s="68" t="str">
        <f t="shared" si="19"/>
        <v/>
      </c>
      <c r="AV322" s="68" t="str">
        <f t="shared" si="20"/>
        <v/>
      </c>
      <c r="AW322" s="67" t="str">
        <f t="shared" si="21"/>
        <v/>
      </c>
      <c r="AX322" s="51"/>
      <c r="AY322" s="51" t="str">
        <f t="shared" si="22"/>
        <v/>
      </c>
      <c r="AZ322" s="68" t="str">
        <f t="shared" si="23"/>
        <v/>
      </c>
      <c r="BA322" s="68" t="str">
        <f t="shared" si="24"/>
        <v/>
      </c>
      <c r="BB322" s="68" t="str">
        <f t="shared" si="25"/>
        <v/>
      </c>
      <c r="BC322" s="68" t="str">
        <f t="shared" si="26"/>
        <v/>
      </c>
      <c r="BD322" s="68" t="str">
        <f t="shared" si="27"/>
        <v/>
      </c>
      <c r="BE322" s="68" t="str">
        <f t="shared" si="28"/>
        <v/>
      </c>
      <c r="BF322" s="51"/>
      <c r="BG322" s="69" t="str">
        <f t="shared" si="29"/>
        <v/>
      </c>
      <c r="BH322" s="67" t="str">
        <f t="shared" si="30"/>
        <v/>
      </c>
      <c r="BI322" s="67" t="str">
        <f t="shared" si="31"/>
        <v/>
      </c>
      <c r="BJ322" s="67" t="str">
        <f t="shared" si="32"/>
        <v/>
      </c>
      <c r="BK322" s="67" t="str">
        <f t="shared" si="33"/>
        <v/>
      </c>
      <c r="BL322" s="67" t="str">
        <f t="shared" si="34"/>
        <v/>
      </c>
      <c r="BM322" s="65" t="str">
        <f t="shared" si="35"/>
        <v/>
      </c>
      <c r="BN322" s="51"/>
      <c r="BO322" s="51" t="str">
        <f t="shared" si="2080"/>
        <v/>
      </c>
      <c r="BP322" s="51" t="str">
        <f t="shared" si="2081"/>
        <v/>
      </c>
      <c r="BQ322" s="51" t="str">
        <f t="shared" si="2082"/>
        <v/>
      </c>
      <c r="BR322" s="71">
        <f t="shared" si="2083"/>
        <v>2502129</v>
      </c>
      <c r="BS322" s="69" t="str">
        <f t="shared" si="40"/>
        <v/>
      </c>
      <c r="BT322" s="51"/>
      <c r="BU322" s="68" t="str">
        <f t="shared" si="2084"/>
        <v/>
      </c>
      <c r="BV322" s="68" t="str">
        <f t="shared" si="2085"/>
        <v/>
      </c>
      <c r="BW322" s="68" t="str">
        <f t="shared" si="2086"/>
        <v/>
      </c>
      <c r="BX322" s="65">
        <f t="shared" si="2087"/>
        <v>22581921</v>
      </c>
      <c r="BY322" s="67" t="str">
        <f t="shared" si="44"/>
        <v/>
      </c>
      <c r="BZ322" s="68"/>
      <c r="CA322" s="65" t="str">
        <f t="shared" si="45"/>
        <v/>
      </c>
      <c r="CB322" s="67" t="str">
        <f t="shared" si="46"/>
        <v/>
      </c>
      <c r="CC322" s="67" t="str">
        <f t="shared" si="47"/>
        <v/>
      </c>
      <c r="CD322" s="67">
        <f t="shared" si="48"/>
        <v>1851281</v>
      </c>
      <c r="CE322" s="67" t="str">
        <f t="shared" si="49"/>
        <v/>
      </c>
      <c r="CF322" s="68"/>
      <c r="CG322" s="68" t="str">
        <f t="shared" si="2088"/>
        <v/>
      </c>
      <c r="CH322" s="68" t="str">
        <f t="shared" si="2089"/>
        <v/>
      </c>
      <c r="CI322" s="68" t="str">
        <f t="shared" si="2090"/>
        <v/>
      </c>
      <c r="CJ322" s="65">
        <f t="shared" si="2091"/>
        <v>23692464</v>
      </c>
      <c r="CK322" s="67" t="str">
        <f t="shared" si="54"/>
        <v/>
      </c>
      <c r="CL322" s="68"/>
      <c r="CM322" s="68" t="str">
        <f t="shared" si="2092"/>
        <v/>
      </c>
      <c r="CN322" s="68" t="str">
        <f t="shared" si="2093"/>
        <v/>
      </c>
      <c r="CO322" s="68" t="str">
        <f t="shared" si="2094"/>
        <v/>
      </c>
      <c r="CP322" s="65">
        <f t="shared" si="2095"/>
        <v>1975721</v>
      </c>
      <c r="CQ322" s="67" t="str">
        <f t="shared" si="59"/>
        <v/>
      </c>
      <c r="CR322" s="68"/>
      <c r="CS322" s="68" t="str">
        <f t="shared" si="2096"/>
        <v/>
      </c>
      <c r="CT322" s="68" t="str">
        <f t="shared" si="2097"/>
        <v/>
      </c>
      <c r="CU322" s="68" t="str">
        <f t="shared" si="2098"/>
        <v/>
      </c>
      <c r="CV322" s="65">
        <f t="shared" si="2099"/>
        <v>11879182</v>
      </c>
      <c r="CW322" s="67" t="str">
        <f t="shared" si="64"/>
        <v/>
      </c>
      <c r="CX322" s="68"/>
      <c r="CY322" s="68" t="str">
        <f t="shared" si="2100"/>
        <v/>
      </c>
      <c r="CZ322" s="68" t="str">
        <f t="shared" si="2101"/>
        <v/>
      </c>
      <c r="DA322" s="68" t="str">
        <f t="shared" si="2102"/>
        <v/>
      </c>
      <c r="DB322" s="65">
        <f t="shared" si="2103"/>
        <v>5273045</v>
      </c>
      <c r="DC322" s="67" t="str">
        <f t="shared" si="69"/>
        <v/>
      </c>
      <c r="DD322" s="68"/>
      <c r="DE322" s="68" t="str">
        <f t="shared" si="2104"/>
        <v/>
      </c>
      <c r="DF322" s="51" t="str">
        <f t="shared" si="2105"/>
        <v/>
      </c>
      <c r="DG322" s="51" t="str">
        <f t="shared" si="2106"/>
        <v/>
      </c>
      <c r="DH322" s="65">
        <f t="shared" si="2107"/>
        <v>4031501</v>
      </c>
      <c r="DI322" s="69" t="str">
        <f t="shared" si="74"/>
        <v/>
      </c>
      <c r="DJ322" s="51"/>
      <c r="DK322" s="51" t="str">
        <f t="shared" si="2108"/>
        <v/>
      </c>
      <c r="DL322" s="51" t="str">
        <f t="shared" si="2109"/>
        <v/>
      </c>
      <c r="DM322" s="51" t="str">
        <f t="shared" si="2110"/>
        <v/>
      </c>
      <c r="DN322" s="65">
        <f t="shared" si="2111"/>
        <v>533015</v>
      </c>
      <c r="DO322" s="69" t="str">
        <f t="shared" si="79"/>
        <v/>
      </c>
      <c r="DP322" s="51"/>
      <c r="DQ322" s="51"/>
      <c r="DR322" s="51"/>
      <c r="DS322" s="51"/>
      <c r="DT322" s="51"/>
      <c r="DU322" s="181"/>
    </row>
    <row r="323" spans="1:125" ht="15" x14ac:dyDescent="0.25">
      <c r="A323" s="56">
        <v>2018</v>
      </c>
      <c r="B323" s="51" t="s">
        <v>1003</v>
      </c>
      <c r="C323" s="50" t="s">
        <v>1004</v>
      </c>
      <c r="D323" s="53" t="s">
        <v>431</v>
      </c>
      <c r="E323" s="50" t="s">
        <v>104</v>
      </c>
      <c r="F323" s="89">
        <v>2305976</v>
      </c>
      <c r="G323" s="89">
        <v>44020329</v>
      </c>
      <c r="H323" s="89">
        <v>10027883</v>
      </c>
      <c r="I323" s="90">
        <v>24652386</v>
      </c>
      <c r="J323" s="50"/>
      <c r="K323" s="50" t="s">
        <v>2032</v>
      </c>
      <c r="L323" s="58"/>
      <c r="M323" s="58"/>
      <c r="N323" s="58"/>
      <c r="O323" s="58"/>
      <c r="P323" s="91"/>
      <c r="Q323" s="92">
        <v>1528575</v>
      </c>
      <c r="R323" s="92">
        <v>15149644</v>
      </c>
      <c r="S323" s="92">
        <v>5679716</v>
      </c>
      <c r="T323" s="92">
        <v>3700812</v>
      </c>
      <c r="U323" s="94"/>
      <c r="V323" s="94"/>
      <c r="W323" s="90">
        <f t="shared" si="857"/>
        <v>26058747</v>
      </c>
      <c r="X323" s="90">
        <v>8031696</v>
      </c>
      <c r="Y323" s="56" t="s">
        <v>167</v>
      </c>
      <c r="Z323" s="50"/>
      <c r="AA323" s="51"/>
      <c r="AB323" s="68"/>
      <c r="AC323" s="68"/>
      <c r="AD323" s="68"/>
      <c r="AE323" s="68"/>
      <c r="AF323" s="68"/>
      <c r="AG323" s="67" t="str">
        <f t="shared" si="7"/>
        <v/>
      </c>
      <c r="AH323" s="51"/>
      <c r="AI323" s="51" t="str">
        <f t="shared" si="8"/>
        <v/>
      </c>
      <c r="AJ323" s="68" t="str">
        <f t="shared" si="9"/>
        <v/>
      </c>
      <c r="AK323" s="68" t="str">
        <f t="shared" si="10"/>
        <v/>
      </c>
      <c r="AL323" s="68" t="str">
        <f t="shared" si="11"/>
        <v/>
      </c>
      <c r="AM323" s="68" t="str">
        <f t="shared" si="12"/>
        <v/>
      </c>
      <c r="AN323" s="68" t="str">
        <f t="shared" si="13"/>
        <v/>
      </c>
      <c r="AO323" s="67" t="str">
        <f t="shared" si="14"/>
        <v/>
      </c>
      <c r="AP323" s="51"/>
      <c r="AQ323" s="51" t="str">
        <f t="shared" si="15"/>
        <v/>
      </c>
      <c r="AR323" s="68" t="str">
        <f t="shared" si="16"/>
        <v/>
      </c>
      <c r="AS323" s="68" t="str">
        <f t="shared" si="17"/>
        <v/>
      </c>
      <c r="AT323" s="68" t="str">
        <f t="shared" si="18"/>
        <v/>
      </c>
      <c r="AU323" s="68" t="str">
        <f t="shared" si="19"/>
        <v/>
      </c>
      <c r="AV323" s="68" t="str">
        <f t="shared" si="20"/>
        <v/>
      </c>
      <c r="AW323" s="67" t="str">
        <f t="shared" si="21"/>
        <v/>
      </c>
      <c r="AX323" s="51"/>
      <c r="AY323" s="51" t="str">
        <f t="shared" si="22"/>
        <v/>
      </c>
      <c r="AZ323" s="68" t="str">
        <f t="shared" si="23"/>
        <v/>
      </c>
      <c r="BA323" s="68" t="str">
        <f t="shared" si="24"/>
        <v/>
      </c>
      <c r="BB323" s="68" t="str">
        <f t="shared" si="25"/>
        <v/>
      </c>
      <c r="BC323" s="68" t="str">
        <f t="shared" si="26"/>
        <v/>
      </c>
      <c r="BD323" s="68" t="str">
        <f t="shared" si="27"/>
        <v/>
      </c>
      <c r="BE323" s="68" t="str">
        <f t="shared" si="28"/>
        <v/>
      </c>
      <c r="BF323" s="51"/>
      <c r="BG323" s="69" t="str">
        <f t="shared" si="29"/>
        <v/>
      </c>
      <c r="BH323" s="67" t="str">
        <f t="shared" si="30"/>
        <v/>
      </c>
      <c r="BI323" s="67" t="str">
        <f t="shared" si="31"/>
        <v/>
      </c>
      <c r="BJ323" s="67" t="str">
        <f t="shared" si="32"/>
        <v/>
      </c>
      <c r="BK323" s="67" t="str">
        <f t="shared" si="33"/>
        <v/>
      </c>
      <c r="BL323" s="67" t="str">
        <f t="shared" si="34"/>
        <v/>
      </c>
      <c r="BM323" s="65" t="str">
        <f t="shared" si="35"/>
        <v/>
      </c>
      <c r="BN323" s="70"/>
      <c r="BO323" s="70"/>
      <c r="BP323" s="51"/>
      <c r="BQ323" s="51"/>
      <c r="BR323" s="51"/>
      <c r="BS323" s="96">
        <f t="shared" si="40"/>
        <v>2305976</v>
      </c>
      <c r="BT323" s="70"/>
      <c r="BU323" s="65"/>
      <c r="BV323" s="68"/>
      <c r="BW323" s="68"/>
      <c r="BX323" s="68"/>
      <c r="BY323" s="67">
        <f t="shared" si="44"/>
        <v>24652386</v>
      </c>
      <c r="BZ323" s="65"/>
      <c r="CA323" s="65" t="str">
        <f t="shared" si="45"/>
        <v/>
      </c>
      <c r="CB323" s="67" t="str">
        <f t="shared" si="46"/>
        <v/>
      </c>
      <c r="CC323" s="67" t="str">
        <f t="shared" si="47"/>
        <v/>
      </c>
      <c r="CD323" s="67" t="str">
        <f t="shared" si="48"/>
        <v/>
      </c>
      <c r="CE323" s="67">
        <f t="shared" si="49"/>
        <v>8031696</v>
      </c>
      <c r="CF323" s="65"/>
      <c r="CG323" s="65"/>
      <c r="CH323" s="68"/>
      <c r="CI323" s="68"/>
      <c r="CJ323" s="68"/>
      <c r="CK323" s="67">
        <f t="shared" si="54"/>
        <v>26058747</v>
      </c>
      <c r="CL323" s="65"/>
      <c r="CM323" s="65"/>
      <c r="CN323" s="68"/>
      <c r="CO323" s="68"/>
      <c r="CP323" s="68"/>
      <c r="CQ323" s="67">
        <f t="shared" si="59"/>
        <v>1528575</v>
      </c>
      <c r="CR323" s="65"/>
      <c r="CS323" s="65"/>
      <c r="CT323" s="68"/>
      <c r="CU323" s="68"/>
      <c r="CV323" s="68"/>
      <c r="CW323" s="67">
        <f t="shared" si="64"/>
        <v>15149644</v>
      </c>
      <c r="CX323" s="65"/>
      <c r="CY323" s="65"/>
      <c r="CZ323" s="68"/>
      <c r="DA323" s="68"/>
      <c r="DB323" s="68"/>
      <c r="DC323" s="67">
        <f t="shared" si="69"/>
        <v>5679716</v>
      </c>
      <c r="DD323" s="65"/>
      <c r="DE323" s="65"/>
      <c r="DF323" s="51"/>
      <c r="DG323" s="51"/>
      <c r="DH323" s="51"/>
      <c r="DI323" s="67">
        <f t="shared" si="74"/>
        <v>3700812</v>
      </c>
      <c r="DJ323" s="70"/>
      <c r="DK323" s="70"/>
      <c r="DL323" s="51"/>
      <c r="DM323" s="51"/>
      <c r="DN323" s="51"/>
      <c r="DO323" s="67">
        <f t="shared" si="79"/>
        <v>1528575</v>
      </c>
      <c r="DP323" s="51"/>
      <c r="DQ323" s="51"/>
      <c r="DR323" s="51"/>
      <c r="DS323" s="51"/>
      <c r="DT323" s="51"/>
      <c r="DU323" s="181"/>
    </row>
    <row r="324" spans="1:125" ht="15" x14ac:dyDescent="0.25">
      <c r="A324" s="50"/>
      <c r="B324" s="51"/>
      <c r="C324" s="50"/>
      <c r="D324" s="53"/>
      <c r="E324" s="50"/>
      <c r="F324" s="54"/>
      <c r="G324" s="54"/>
      <c r="H324" s="54"/>
      <c r="I324" s="55"/>
      <c r="J324" s="50"/>
      <c r="K324" s="50" t="s">
        <v>2032</v>
      </c>
      <c r="L324" s="58"/>
      <c r="M324" s="58"/>
      <c r="N324" s="58"/>
      <c r="O324" s="58"/>
      <c r="P324" s="59"/>
      <c r="Q324" s="60"/>
      <c r="R324" s="60"/>
      <c r="S324" s="60"/>
      <c r="T324" s="60"/>
      <c r="U324" s="60"/>
      <c r="V324" s="79"/>
      <c r="W324" s="90">
        <f t="shared" si="857"/>
        <v>0</v>
      </c>
      <c r="X324" s="101"/>
      <c r="Y324" s="50"/>
      <c r="Z324" s="50"/>
      <c r="AA324" s="51"/>
      <c r="AB324" s="68"/>
      <c r="AC324" s="68"/>
      <c r="AD324" s="68"/>
      <c r="AE324" s="68"/>
      <c r="AF324" s="68"/>
      <c r="AG324" s="67" t="str">
        <f t="shared" si="7"/>
        <v/>
      </c>
      <c r="AH324" s="51"/>
      <c r="AI324" s="51" t="str">
        <f t="shared" si="8"/>
        <v/>
      </c>
      <c r="AJ324" s="68" t="str">
        <f t="shared" si="9"/>
        <v/>
      </c>
      <c r="AK324" s="68" t="str">
        <f t="shared" si="10"/>
        <v/>
      </c>
      <c r="AL324" s="68" t="str">
        <f t="shared" si="11"/>
        <v/>
      </c>
      <c r="AM324" s="68" t="str">
        <f t="shared" si="12"/>
        <v/>
      </c>
      <c r="AN324" s="68" t="str">
        <f t="shared" si="13"/>
        <v/>
      </c>
      <c r="AO324" s="67" t="str">
        <f t="shared" si="14"/>
        <v/>
      </c>
      <c r="AP324" s="51"/>
      <c r="AQ324" s="51" t="str">
        <f t="shared" si="15"/>
        <v/>
      </c>
      <c r="AR324" s="68" t="str">
        <f t="shared" si="16"/>
        <v/>
      </c>
      <c r="AS324" s="68" t="str">
        <f t="shared" si="17"/>
        <v/>
      </c>
      <c r="AT324" s="68" t="str">
        <f t="shared" si="18"/>
        <v/>
      </c>
      <c r="AU324" s="68" t="str">
        <f t="shared" si="19"/>
        <v/>
      </c>
      <c r="AV324" s="68" t="str">
        <f t="shared" si="20"/>
        <v/>
      </c>
      <c r="AW324" s="67" t="str">
        <f t="shared" si="21"/>
        <v/>
      </c>
      <c r="AX324" s="51"/>
      <c r="AY324" s="51" t="str">
        <f t="shared" si="22"/>
        <v/>
      </c>
      <c r="AZ324" s="68" t="str">
        <f t="shared" si="23"/>
        <v/>
      </c>
      <c r="BA324" s="68" t="str">
        <f t="shared" si="24"/>
        <v/>
      </c>
      <c r="BB324" s="68" t="str">
        <f t="shared" si="25"/>
        <v/>
      </c>
      <c r="BC324" s="68" t="str">
        <f t="shared" si="26"/>
        <v/>
      </c>
      <c r="BD324" s="68" t="str">
        <f t="shared" si="27"/>
        <v/>
      </c>
      <c r="BE324" s="68" t="str">
        <f t="shared" si="28"/>
        <v/>
      </c>
      <c r="BF324" s="51"/>
      <c r="BG324" s="69" t="str">
        <f t="shared" si="29"/>
        <v/>
      </c>
      <c r="BH324" s="67" t="str">
        <f t="shared" si="30"/>
        <v/>
      </c>
      <c r="BI324" s="67" t="str">
        <f t="shared" si="31"/>
        <v/>
      </c>
      <c r="BJ324" s="67" t="str">
        <f t="shared" si="32"/>
        <v/>
      </c>
      <c r="BK324" s="67" t="str">
        <f t="shared" si="33"/>
        <v/>
      </c>
      <c r="BL324" s="67" t="str">
        <f t="shared" si="34"/>
        <v/>
      </c>
      <c r="BM324" s="65" t="str">
        <f t="shared" si="35"/>
        <v/>
      </c>
      <c r="BN324" s="70"/>
      <c r="BO324" s="70"/>
      <c r="BP324" s="51"/>
      <c r="BQ324" s="51"/>
      <c r="BR324" s="51"/>
      <c r="BS324" s="69" t="str">
        <f t="shared" si="40"/>
        <v/>
      </c>
      <c r="BT324" s="70"/>
      <c r="BU324" s="65"/>
      <c r="BV324" s="68"/>
      <c r="BW324" s="68"/>
      <c r="BX324" s="68"/>
      <c r="BY324" s="67" t="str">
        <f t="shared" si="44"/>
        <v/>
      </c>
      <c r="BZ324" s="65"/>
      <c r="CA324" s="65" t="str">
        <f t="shared" si="45"/>
        <v/>
      </c>
      <c r="CB324" s="67" t="str">
        <f t="shared" si="46"/>
        <v/>
      </c>
      <c r="CC324" s="67" t="str">
        <f t="shared" si="47"/>
        <v/>
      </c>
      <c r="CD324" s="67" t="str">
        <f t="shared" si="48"/>
        <v/>
      </c>
      <c r="CE324" s="67" t="str">
        <f t="shared" si="49"/>
        <v/>
      </c>
      <c r="CF324" s="65"/>
      <c r="CG324" s="65"/>
      <c r="CH324" s="68"/>
      <c r="CI324" s="68"/>
      <c r="CJ324" s="68"/>
      <c r="CK324" s="67" t="str">
        <f t="shared" si="54"/>
        <v/>
      </c>
      <c r="CL324" s="65"/>
      <c r="CM324" s="65"/>
      <c r="CN324" s="68"/>
      <c r="CO324" s="68"/>
      <c r="CP324" s="68"/>
      <c r="CQ324" s="67" t="str">
        <f t="shared" si="59"/>
        <v/>
      </c>
      <c r="CR324" s="65"/>
      <c r="CS324" s="65"/>
      <c r="CT324" s="68"/>
      <c r="CU324" s="68"/>
      <c r="CV324" s="68"/>
      <c r="CW324" s="67" t="str">
        <f t="shared" si="64"/>
        <v/>
      </c>
      <c r="CX324" s="65"/>
      <c r="CY324" s="65"/>
      <c r="CZ324" s="68"/>
      <c r="DA324" s="68"/>
      <c r="DB324" s="68"/>
      <c r="DC324" s="67" t="str">
        <f t="shared" si="69"/>
        <v/>
      </c>
      <c r="DD324" s="65"/>
      <c r="DE324" s="65"/>
      <c r="DF324" s="51"/>
      <c r="DG324" s="51"/>
      <c r="DH324" s="51"/>
      <c r="DI324" s="69" t="str">
        <f t="shared" si="74"/>
        <v/>
      </c>
      <c r="DJ324" s="70"/>
      <c r="DK324" s="70"/>
      <c r="DL324" s="51"/>
      <c r="DM324" s="51"/>
      <c r="DN324" s="51"/>
      <c r="DO324" s="69" t="str">
        <f t="shared" si="79"/>
        <v/>
      </c>
      <c r="DP324" s="51"/>
      <c r="DQ324" s="51"/>
      <c r="DR324" s="51"/>
      <c r="DS324" s="51"/>
      <c r="DT324" s="51"/>
      <c r="DU324" s="181"/>
    </row>
    <row r="325" spans="1:125" ht="15" x14ac:dyDescent="0.25">
      <c r="A325" s="50">
        <v>2014</v>
      </c>
      <c r="B325" s="51" t="s">
        <v>1231</v>
      </c>
      <c r="C325" s="50" t="s">
        <v>1033</v>
      </c>
      <c r="D325" s="53" t="s">
        <v>354</v>
      </c>
      <c r="E325" s="50" t="s">
        <v>159</v>
      </c>
      <c r="F325" s="54">
        <v>323383</v>
      </c>
      <c r="G325" s="54">
        <v>11640757</v>
      </c>
      <c r="H325" s="54">
        <v>636850</v>
      </c>
      <c r="I325" s="55">
        <v>2901828</v>
      </c>
      <c r="J325" s="50"/>
      <c r="K325" s="50" t="s">
        <v>2032</v>
      </c>
      <c r="L325" s="58" t="s">
        <v>2032</v>
      </c>
      <c r="M325" s="58" t="s">
        <v>2032</v>
      </c>
      <c r="N325" s="58" t="s">
        <v>2032</v>
      </c>
      <c r="O325" s="58" t="s">
        <v>2032</v>
      </c>
      <c r="P325" s="59"/>
      <c r="Q325" s="60">
        <v>1036509</v>
      </c>
      <c r="R325" s="60">
        <v>0</v>
      </c>
      <c r="S325" s="60">
        <v>1307331</v>
      </c>
      <c r="T325" s="60">
        <v>554988</v>
      </c>
      <c r="U325" s="60">
        <v>3000</v>
      </c>
      <c r="V325" s="79"/>
      <c r="W325" s="90">
        <f t="shared" si="857"/>
        <v>2901828</v>
      </c>
      <c r="X325" s="101">
        <v>737763</v>
      </c>
      <c r="Y325" s="50" t="s">
        <v>167</v>
      </c>
      <c r="Z325" s="50" t="s">
        <v>354</v>
      </c>
      <c r="AA325" s="51" t="str">
        <f t="shared" ref="AA325:AA328" si="2112">IF(A325 =2014,IF(Y325 ="",F325,""),"")</f>
        <v/>
      </c>
      <c r="AB325" s="68" t="str">
        <f t="shared" ref="AB325:AB328" si="2113">IF(A325 =2014,IF(Y325 ="",I325,""),"")</f>
        <v/>
      </c>
      <c r="AC325" s="68" t="str">
        <f t="shared" ref="AC325:AC328" si="2114">IF(A325 =2014,IF(Y325 ="",Q325,""),"")</f>
        <v/>
      </c>
      <c r="AD325" s="68" t="str">
        <f t="shared" ref="AD325:AD328" si="2115">IF(A325 =2014,IF(Y325 ="",R325,""),"")</f>
        <v/>
      </c>
      <c r="AE325" s="68" t="str">
        <f t="shared" ref="AE325:AE328" si="2116">IF(A325 =2014,IF(Y325 ="",S325,""),"")</f>
        <v/>
      </c>
      <c r="AF325" s="68" t="str">
        <f t="shared" ref="AF325:AF328" si="2117">IF(A325 =2014,IF(Y325 ="",T325+U325,""),"")</f>
        <v/>
      </c>
      <c r="AG325" s="67" t="str">
        <f t="shared" si="7"/>
        <v/>
      </c>
      <c r="AH325" s="51"/>
      <c r="AI325" s="51" t="str">
        <f t="shared" si="8"/>
        <v/>
      </c>
      <c r="AJ325" s="68" t="str">
        <f t="shared" si="9"/>
        <v/>
      </c>
      <c r="AK325" s="68" t="str">
        <f t="shared" si="10"/>
        <v/>
      </c>
      <c r="AL325" s="68" t="str">
        <f t="shared" si="11"/>
        <v/>
      </c>
      <c r="AM325" s="68" t="str">
        <f t="shared" si="12"/>
        <v/>
      </c>
      <c r="AN325" s="68" t="str">
        <f t="shared" si="13"/>
        <v/>
      </c>
      <c r="AO325" s="67" t="str">
        <f t="shared" si="14"/>
        <v/>
      </c>
      <c r="AP325" s="51"/>
      <c r="AQ325" s="51" t="str">
        <f t="shared" si="15"/>
        <v/>
      </c>
      <c r="AR325" s="68" t="str">
        <f t="shared" si="16"/>
        <v/>
      </c>
      <c r="AS325" s="68" t="str">
        <f t="shared" si="17"/>
        <v/>
      </c>
      <c r="AT325" s="68" t="str">
        <f t="shared" si="18"/>
        <v/>
      </c>
      <c r="AU325" s="68" t="str">
        <f t="shared" si="19"/>
        <v/>
      </c>
      <c r="AV325" s="68" t="str">
        <f t="shared" si="20"/>
        <v/>
      </c>
      <c r="AW325" s="67" t="str">
        <f t="shared" si="21"/>
        <v/>
      </c>
      <c r="AX325" s="51"/>
      <c r="AY325" s="51" t="str">
        <f t="shared" si="22"/>
        <v/>
      </c>
      <c r="AZ325" s="68" t="str">
        <f t="shared" si="23"/>
        <v/>
      </c>
      <c r="BA325" s="68" t="str">
        <f t="shared" si="24"/>
        <v/>
      </c>
      <c r="BB325" s="68" t="str">
        <f t="shared" si="25"/>
        <v/>
      </c>
      <c r="BC325" s="68" t="str">
        <f t="shared" si="26"/>
        <v/>
      </c>
      <c r="BD325" s="68" t="str">
        <f t="shared" si="27"/>
        <v/>
      </c>
      <c r="BE325" s="68" t="str">
        <f t="shared" si="28"/>
        <v/>
      </c>
      <c r="BF325" s="51"/>
      <c r="BG325" s="69" t="str">
        <f t="shared" si="29"/>
        <v/>
      </c>
      <c r="BH325" s="67" t="str">
        <f t="shared" si="30"/>
        <v/>
      </c>
      <c r="BI325" s="67" t="str">
        <f t="shared" si="31"/>
        <v/>
      </c>
      <c r="BJ325" s="67" t="str">
        <f t="shared" si="32"/>
        <v/>
      </c>
      <c r="BK325" s="67" t="str">
        <f t="shared" si="33"/>
        <v/>
      </c>
      <c r="BL325" s="67" t="str">
        <f t="shared" si="34"/>
        <v/>
      </c>
      <c r="BM325" s="65" t="str">
        <f t="shared" si="35"/>
        <v/>
      </c>
      <c r="BN325" s="70"/>
      <c r="BO325" s="71">
        <f t="shared" ref="BO325:BO328" si="2118">IF(A325 =2014,F325,"")</f>
        <v>323383</v>
      </c>
      <c r="BP325" s="51" t="str">
        <f t="shared" ref="BP325:BP328" si="2119">IF(A325 =2015,F325,"")</f>
        <v/>
      </c>
      <c r="BQ325" s="51" t="str">
        <f t="shared" ref="BQ325:BQ328" si="2120">IF(A325 =2016,F325,"")</f>
        <v/>
      </c>
      <c r="BR325" s="51" t="str">
        <f t="shared" ref="BR325:BR328" si="2121">IF(A325 =2017,F325,"")</f>
        <v/>
      </c>
      <c r="BS325" s="69" t="str">
        <f t="shared" si="40"/>
        <v/>
      </c>
      <c r="BT325" s="70"/>
      <c r="BU325" s="65">
        <f t="shared" ref="BU325:BU328" si="2122">IF(A325 =2014,I325,"")</f>
        <v>2901828</v>
      </c>
      <c r="BV325" s="68" t="str">
        <f t="shared" ref="BV325:BV328" si="2123">IF(A325 =2015,I325,"")</f>
        <v/>
      </c>
      <c r="BW325" s="68" t="str">
        <f t="shared" ref="BW325:BW328" si="2124">IF(A325 =2016,I325,"")</f>
        <v/>
      </c>
      <c r="BX325" s="68" t="str">
        <f t="shared" ref="BX325:BX328" si="2125">IF(A325 =2017,I325,"")</f>
        <v/>
      </c>
      <c r="BY325" s="67" t="str">
        <f t="shared" si="44"/>
        <v/>
      </c>
      <c r="BZ325" s="65"/>
      <c r="CA325" s="65">
        <f t="shared" si="45"/>
        <v>737763</v>
      </c>
      <c r="CB325" s="67" t="str">
        <f t="shared" si="46"/>
        <v/>
      </c>
      <c r="CC325" s="67" t="str">
        <f t="shared" si="47"/>
        <v/>
      </c>
      <c r="CD325" s="67" t="str">
        <f t="shared" si="48"/>
        <v/>
      </c>
      <c r="CE325" s="67" t="str">
        <f t="shared" si="49"/>
        <v/>
      </c>
      <c r="CF325" s="65"/>
      <c r="CG325" s="65">
        <f t="shared" ref="CG325:CG328" si="2126">IF(A325 =2014,Q325+R325+S325+T325+U325,"")</f>
        <v>2901828</v>
      </c>
      <c r="CH325" s="68" t="str">
        <f t="shared" ref="CH325:CH328" si="2127">IF(A325 =2015,Q325+R325+S325+T325+U325,"")</f>
        <v/>
      </c>
      <c r="CI325" s="68" t="str">
        <f t="shared" ref="CI325:CI328" si="2128">IF(A325 =2016,Q325+R325+S325+T325+U325,"")</f>
        <v/>
      </c>
      <c r="CJ325" s="68" t="str">
        <f t="shared" ref="CJ325:CJ328" si="2129">IF(A325 =2017,Q325+R325+S325+T325+U325,"")</f>
        <v/>
      </c>
      <c r="CK325" s="67" t="str">
        <f t="shared" si="54"/>
        <v/>
      </c>
      <c r="CL325" s="65"/>
      <c r="CM325" s="65">
        <f t="shared" ref="CM325:CM328" si="2130">IF(A325 =2014,Q325,"")</f>
        <v>1036509</v>
      </c>
      <c r="CN325" s="68" t="str">
        <f t="shared" ref="CN325:CN328" si="2131">IF(A325 =2015,Q325,"")</f>
        <v/>
      </c>
      <c r="CO325" s="68" t="str">
        <f t="shared" ref="CO325:CO328" si="2132">IF(A325 =2016,Q325,"")</f>
        <v/>
      </c>
      <c r="CP325" s="68" t="str">
        <f t="shared" ref="CP325:CP328" si="2133">IF(A325 =2017,Q325,"")</f>
        <v/>
      </c>
      <c r="CQ325" s="67" t="str">
        <f t="shared" si="59"/>
        <v/>
      </c>
      <c r="CR325" s="65"/>
      <c r="CS325" s="65">
        <f t="shared" ref="CS325:CS328" si="2134">IF(A325 =2014,R325,"")</f>
        <v>0</v>
      </c>
      <c r="CT325" s="68" t="str">
        <f t="shared" ref="CT325:CT328" si="2135">IF(A325 =2015,R325,"")</f>
        <v/>
      </c>
      <c r="CU325" s="68" t="str">
        <f t="shared" ref="CU325:CU328" si="2136">IF(A325 =2016,R325,"")</f>
        <v/>
      </c>
      <c r="CV325" s="68" t="str">
        <f t="shared" ref="CV325:CV328" si="2137">IF(A325 =2017,R325,"")</f>
        <v/>
      </c>
      <c r="CW325" s="67" t="str">
        <f t="shared" si="64"/>
        <v/>
      </c>
      <c r="CX325" s="65"/>
      <c r="CY325" s="65">
        <f t="shared" ref="CY325:CY328" si="2138">IF(A325 =2014,S325,"")</f>
        <v>1307331</v>
      </c>
      <c r="CZ325" s="68" t="str">
        <f t="shared" ref="CZ325:CZ328" si="2139">IF(A325 =2015,S325,"")</f>
        <v/>
      </c>
      <c r="DA325" s="68" t="str">
        <f t="shared" ref="DA325:DA328" si="2140">IF(A325 =2016,S325,"")</f>
        <v/>
      </c>
      <c r="DB325" s="68" t="str">
        <f t="shared" ref="DB325:DB328" si="2141">IF(A325 =2017,S325,"")</f>
        <v/>
      </c>
      <c r="DC325" s="67" t="str">
        <f t="shared" si="69"/>
        <v/>
      </c>
      <c r="DD325" s="65"/>
      <c r="DE325" s="65">
        <f t="shared" ref="DE325:DE328" si="2142">IF(A325 =2014,T325,"")</f>
        <v>554988</v>
      </c>
      <c r="DF325" s="51" t="str">
        <f t="shared" ref="DF325:DF328" si="2143">IF(A325 =2015,T325,"")</f>
        <v/>
      </c>
      <c r="DG325" s="51" t="str">
        <f t="shared" ref="DG325:DG328" si="2144">IF(A325 =2016,T325,"")</f>
        <v/>
      </c>
      <c r="DH325" s="51" t="str">
        <f t="shared" ref="DH325:DH328" si="2145">IF(A325 =2017,T325,"")</f>
        <v/>
      </c>
      <c r="DI325" s="69" t="str">
        <f t="shared" si="74"/>
        <v/>
      </c>
      <c r="DJ325" s="70"/>
      <c r="DK325" s="65">
        <f t="shared" ref="DK325:DK328" si="2146">IF(A325 =2014,U325,"")</f>
        <v>3000</v>
      </c>
      <c r="DL325" s="51" t="str">
        <f t="shared" ref="DL325:DL328" si="2147">IF(A325 =2015,U325,"")</f>
        <v/>
      </c>
      <c r="DM325" s="51" t="str">
        <f t="shared" ref="DM325:DM328" si="2148">IF(A325 =2016,U325,"")</f>
        <v/>
      </c>
      <c r="DN325" s="51" t="str">
        <f t="shared" ref="DN325:DN328" si="2149">IF(A325 =2017,U325,"")</f>
        <v/>
      </c>
      <c r="DO325" s="69" t="str">
        <f t="shared" si="79"/>
        <v/>
      </c>
      <c r="DP325" s="51"/>
      <c r="DQ325" s="51"/>
      <c r="DR325" s="51"/>
      <c r="DS325" s="51"/>
      <c r="DT325" s="51"/>
      <c r="DU325" s="181"/>
    </row>
    <row r="326" spans="1:125" ht="15" x14ac:dyDescent="0.25">
      <c r="A326" s="50">
        <v>2015</v>
      </c>
      <c r="B326" s="51" t="s">
        <v>1231</v>
      </c>
      <c r="C326" s="50" t="s">
        <v>1033</v>
      </c>
      <c r="D326" s="53" t="s">
        <v>354</v>
      </c>
      <c r="E326" s="50" t="s">
        <v>159</v>
      </c>
      <c r="F326" s="54">
        <v>321043</v>
      </c>
      <c r="G326" s="54" t="s">
        <v>364</v>
      </c>
      <c r="H326" s="54">
        <v>635302</v>
      </c>
      <c r="I326" s="55">
        <v>2790066</v>
      </c>
      <c r="J326" s="50"/>
      <c r="K326" s="50" t="s">
        <v>2032</v>
      </c>
      <c r="L326" s="58" t="s">
        <v>2032</v>
      </c>
      <c r="M326" s="58" t="s">
        <v>2032</v>
      </c>
      <c r="N326" s="58" t="s">
        <v>2032</v>
      </c>
      <c r="O326" s="58" t="s">
        <v>2032</v>
      </c>
      <c r="P326" s="59"/>
      <c r="Q326" s="60">
        <v>660652</v>
      </c>
      <c r="R326" s="60">
        <v>0</v>
      </c>
      <c r="S326" s="60">
        <v>1200774</v>
      </c>
      <c r="T326" s="60">
        <v>648051</v>
      </c>
      <c r="U326" s="60">
        <v>280589</v>
      </c>
      <c r="V326" s="79"/>
      <c r="W326" s="90">
        <f t="shared" si="857"/>
        <v>2790066</v>
      </c>
      <c r="X326" s="101">
        <v>245995</v>
      </c>
      <c r="Y326" s="50" t="s">
        <v>167</v>
      </c>
      <c r="Z326" s="50" t="s">
        <v>354</v>
      </c>
      <c r="AA326" s="51" t="str">
        <f t="shared" si="2112"/>
        <v/>
      </c>
      <c r="AB326" s="68" t="str">
        <f t="shared" si="2113"/>
        <v/>
      </c>
      <c r="AC326" s="68" t="str">
        <f t="shared" si="2114"/>
        <v/>
      </c>
      <c r="AD326" s="68" t="str">
        <f t="shared" si="2115"/>
        <v/>
      </c>
      <c r="AE326" s="68" t="str">
        <f t="shared" si="2116"/>
        <v/>
      </c>
      <c r="AF326" s="68" t="str">
        <f t="shared" si="2117"/>
        <v/>
      </c>
      <c r="AG326" s="67" t="str">
        <f t="shared" si="7"/>
        <v/>
      </c>
      <c r="AH326" s="51"/>
      <c r="AI326" s="51" t="str">
        <f t="shared" si="8"/>
        <v/>
      </c>
      <c r="AJ326" s="68" t="str">
        <f t="shared" si="9"/>
        <v/>
      </c>
      <c r="AK326" s="68" t="str">
        <f t="shared" si="10"/>
        <v/>
      </c>
      <c r="AL326" s="68" t="str">
        <f t="shared" si="11"/>
        <v/>
      </c>
      <c r="AM326" s="68" t="str">
        <f t="shared" si="12"/>
        <v/>
      </c>
      <c r="AN326" s="68" t="str">
        <f t="shared" si="13"/>
        <v/>
      </c>
      <c r="AO326" s="67" t="str">
        <f t="shared" si="14"/>
        <v/>
      </c>
      <c r="AP326" s="51"/>
      <c r="AQ326" s="51" t="str">
        <f t="shared" si="15"/>
        <v/>
      </c>
      <c r="AR326" s="68" t="str">
        <f t="shared" si="16"/>
        <v/>
      </c>
      <c r="AS326" s="68" t="str">
        <f t="shared" si="17"/>
        <v/>
      </c>
      <c r="AT326" s="68" t="str">
        <f t="shared" si="18"/>
        <v/>
      </c>
      <c r="AU326" s="68" t="str">
        <f t="shared" si="19"/>
        <v/>
      </c>
      <c r="AV326" s="68" t="str">
        <f t="shared" si="20"/>
        <v/>
      </c>
      <c r="AW326" s="67" t="str">
        <f t="shared" si="21"/>
        <v/>
      </c>
      <c r="AX326" s="51"/>
      <c r="AY326" s="51" t="str">
        <f t="shared" si="22"/>
        <v/>
      </c>
      <c r="AZ326" s="68" t="str">
        <f t="shared" si="23"/>
        <v/>
      </c>
      <c r="BA326" s="68" t="str">
        <f t="shared" si="24"/>
        <v/>
      </c>
      <c r="BB326" s="68" t="str">
        <f t="shared" si="25"/>
        <v/>
      </c>
      <c r="BC326" s="68" t="str">
        <f t="shared" si="26"/>
        <v/>
      </c>
      <c r="BD326" s="68" t="str">
        <f t="shared" si="27"/>
        <v/>
      </c>
      <c r="BE326" s="68" t="str">
        <f t="shared" si="28"/>
        <v/>
      </c>
      <c r="BF326" s="51"/>
      <c r="BG326" s="69" t="str">
        <f t="shared" si="29"/>
        <v/>
      </c>
      <c r="BH326" s="67" t="str">
        <f t="shared" si="30"/>
        <v/>
      </c>
      <c r="BI326" s="67" t="str">
        <f t="shared" si="31"/>
        <v/>
      </c>
      <c r="BJ326" s="67" t="str">
        <f t="shared" si="32"/>
        <v/>
      </c>
      <c r="BK326" s="67" t="str">
        <f t="shared" si="33"/>
        <v/>
      </c>
      <c r="BL326" s="67" t="str">
        <f t="shared" si="34"/>
        <v/>
      </c>
      <c r="BM326" s="65" t="str">
        <f t="shared" si="35"/>
        <v/>
      </c>
      <c r="BN326" s="51"/>
      <c r="BO326" s="51" t="str">
        <f t="shared" si="2118"/>
        <v/>
      </c>
      <c r="BP326" s="71">
        <f t="shared" si="2119"/>
        <v>321043</v>
      </c>
      <c r="BQ326" s="51" t="str">
        <f t="shared" si="2120"/>
        <v/>
      </c>
      <c r="BR326" s="51" t="str">
        <f t="shared" si="2121"/>
        <v/>
      </c>
      <c r="BS326" s="69" t="str">
        <f t="shared" si="40"/>
        <v/>
      </c>
      <c r="BT326" s="51"/>
      <c r="BU326" s="68" t="str">
        <f t="shared" si="2122"/>
        <v/>
      </c>
      <c r="BV326" s="65">
        <f t="shared" si="2123"/>
        <v>2790066</v>
      </c>
      <c r="BW326" s="68" t="str">
        <f t="shared" si="2124"/>
        <v/>
      </c>
      <c r="BX326" s="68" t="str">
        <f t="shared" si="2125"/>
        <v/>
      </c>
      <c r="BY326" s="67" t="str">
        <f t="shared" si="44"/>
        <v/>
      </c>
      <c r="BZ326" s="68"/>
      <c r="CA326" s="65" t="str">
        <f t="shared" si="45"/>
        <v/>
      </c>
      <c r="CB326" s="67">
        <f t="shared" si="46"/>
        <v>245995</v>
      </c>
      <c r="CC326" s="67" t="str">
        <f t="shared" si="47"/>
        <v/>
      </c>
      <c r="CD326" s="67" t="str">
        <f t="shared" si="48"/>
        <v/>
      </c>
      <c r="CE326" s="67" t="str">
        <f t="shared" si="49"/>
        <v/>
      </c>
      <c r="CF326" s="68"/>
      <c r="CG326" s="68" t="str">
        <f t="shared" si="2126"/>
        <v/>
      </c>
      <c r="CH326" s="65">
        <f t="shared" si="2127"/>
        <v>2790066</v>
      </c>
      <c r="CI326" s="68" t="str">
        <f t="shared" si="2128"/>
        <v/>
      </c>
      <c r="CJ326" s="68" t="str">
        <f t="shared" si="2129"/>
        <v/>
      </c>
      <c r="CK326" s="67" t="str">
        <f t="shared" si="54"/>
        <v/>
      </c>
      <c r="CL326" s="68"/>
      <c r="CM326" s="68" t="str">
        <f t="shared" si="2130"/>
        <v/>
      </c>
      <c r="CN326" s="65">
        <f t="shared" si="2131"/>
        <v>660652</v>
      </c>
      <c r="CO326" s="68" t="str">
        <f t="shared" si="2132"/>
        <v/>
      </c>
      <c r="CP326" s="68" t="str">
        <f t="shared" si="2133"/>
        <v/>
      </c>
      <c r="CQ326" s="67" t="str">
        <f t="shared" si="59"/>
        <v/>
      </c>
      <c r="CR326" s="68"/>
      <c r="CS326" s="68" t="str">
        <f t="shared" si="2134"/>
        <v/>
      </c>
      <c r="CT326" s="65">
        <f t="shared" si="2135"/>
        <v>0</v>
      </c>
      <c r="CU326" s="68" t="str">
        <f t="shared" si="2136"/>
        <v/>
      </c>
      <c r="CV326" s="68" t="str">
        <f t="shared" si="2137"/>
        <v/>
      </c>
      <c r="CW326" s="67" t="str">
        <f t="shared" si="64"/>
        <v/>
      </c>
      <c r="CX326" s="68"/>
      <c r="CY326" s="68" t="str">
        <f t="shared" si="2138"/>
        <v/>
      </c>
      <c r="CZ326" s="65">
        <f t="shared" si="2139"/>
        <v>1200774</v>
      </c>
      <c r="DA326" s="68" t="str">
        <f t="shared" si="2140"/>
        <v/>
      </c>
      <c r="DB326" s="68" t="str">
        <f t="shared" si="2141"/>
        <v/>
      </c>
      <c r="DC326" s="67" t="str">
        <f t="shared" si="69"/>
        <v/>
      </c>
      <c r="DD326" s="68"/>
      <c r="DE326" s="68" t="str">
        <f t="shared" si="2142"/>
        <v/>
      </c>
      <c r="DF326" s="65">
        <f t="shared" si="2143"/>
        <v>648051</v>
      </c>
      <c r="DG326" s="51" t="str">
        <f t="shared" si="2144"/>
        <v/>
      </c>
      <c r="DH326" s="51" t="str">
        <f t="shared" si="2145"/>
        <v/>
      </c>
      <c r="DI326" s="69" t="str">
        <f t="shared" si="74"/>
        <v/>
      </c>
      <c r="DJ326" s="51"/>
      <c r="DK326" s="51" t="str">
        <f t="shared" si="2146"/>
        <v/>
      </c>
      <c r="DL326" s="65">
        <f t="shared" si="2147"/>
        <v>280589</v>
      </c>
      <c r="DM326" s="51" t="str">
        <f t="shared" si="2148"/>
        <v/>
      </c>
      <c r="DN326" s="51" t="str">
        <f t="shared" si="2149"/>
        <v/>
      </c>
      <c r="DO326" s="69" t="str">
        <f t="shared" si="79"/>
        <v/>
      </c>
      <c r="DP326" s="51"/>
      <c r="DQ326" s="51"/>
      <c r="DR326" s="51"/>
      <c r="DS326" s="51"/>
      <c r="DT326" s="51"/>
      <c r="DU326" s="181"/>
    </row>
    <row r="327" spans="1:125" ht="15" x14ac:dyDescent="0.25">
      <c r="A327" s="50">
        <v>2016</v>
      </c>
      <c r="B327" s="51" t="s">
        <v>1231</v>
      </c>
      <c r="C327" s="50" t="s">
        <v>1033</v>
      </c>
      <c r="D327" s="53" t="s">
        <v>354</v>
      </c>
      <c r="E327" s="50" t="s">
        <v>159</v>
      </c>
      <c r="F327" s="54">
        <v>298546</v>
      </c>
      <c r="G327" s="54" t="s">
        <v>364</v>
      </c>
      <c r="H327" s="54">
        <v>644002</v>
      </c>
      <c r="I327" s="55">
        <v>2483941</v>
      </c>
      <c r="J327" s="50"/>
      <c r="K327" s="50" t="s">
        <v>2032</v>
      </c>
      <c r="L327" s="58" t="s">
        <v>2032</v>
      </c>
      <c r="M327" s="58" t="s">
        <v>2032</v>
      </c>
      <c r="N327" s="58" t="s">
        <v>2032</v>
      </c>
      <c r="O327" s="58" t="s">
        <v>2032</v>
      </c>
      <c r="P327" s="59"/>
      <c r="Q327" s="60">
        <v>385250</v>
      </c>
      <c r="R327" s="60">
        <v>0</v>
      </c>
      <c r="S327" s="60">
        <v>1114640</v>
      </c>
      <c r="T327" s="60">
        <v>599706</v>
      </c>
      <c r="U327" s="60">
        <v>470261</v>
      </c>
      <c r="V327" s="79"/>
      <c r="W327" s="90">
        <f t="shared" si="857"/>
        <v>2569857</v>
      </c>
      <c r="X327" s="101">
        <v>782721</v>
      </c>
      <c r="Y327" s="50" t="s">
        <v>167</v>
      </c>
      <c r="Z327" s="50" t="s">
        <v>354</v>
      </c>
      <c r="AA327" s="51" t="str">
        <f t="shared" si="2112"/>
        <v/>
      </c>
      <c r="AB327" s="68" t="str">
        <f t="shared" si="2113"/>
        <v/>
      </c>
      <c r="AC327" s="68" t="str">
        <f t="shared" si="2114"/>
        <v/>
      </c>
      <c r="AD327" s="68" t="str">
        <f t="shared" si="2115"/>
        <v/>
      </c>
      <c r="AE327" s="68" t="str">
        <f t="shared" si="2116"/>
        <v/>
      </c>
      <c r="AF327" s="68" t="str">
        <f t="shared" si="2117"/>
        <v/>
      </c>
      <c r="AG327" s="67" t="str">
        <f t="shared" si="7"/>
        <v/>
      </c>
      <c r="AH327" s="51"/>
      <c r="AI327" s="51" t="str">
        <f t="shared" si="8"/>
        <v/>
      </c>
      <c r="AJ327" s="68" t="str">
        <f t="shared" si="9"/>
        <v/>
      </c>
      <c r="AK327" s="68" t="str">
        <f t="shared" si="10"/>
        <v/>
      </c>
      <c r="AL327" s="68" t="str">
        <f t="shared" si="11"/>
        <v/>
      </c>
      <c r="AM327" s="68" t="str">
        <f t="shared" si="12"/>
        <v/>
      </c>
      <c r="AN327" s="68" t="str">
        <f t="shared" si="13"/>
        <v/>
      </c>
      <c r="AO327" s="67" t="str">
        <f t="shared" si="14"/>
        <v/>
      </c>
      <c r="AP327" s="51"/>
      <c r="AQ327" s="51" t="str">
        <f t="shared" si="15"/>
        <v/>
      </c>
      <c r="AR327" s="68" t="str">
        <f t="shared" si="16"/>
        <v/>
      </c>
      <c r="AS327" s="68" t="str">
        <f t="shared" si="17"/>
        <v/>
      </c>
      <c r="AT327" s="68" t="str">
        <f t="shared" si="18"/>
        <v/>
      </c>
      <c r="AU327" s="68" t="str">
        <f t="shared" si="19"/>
        <v/>
      </c>
      <c r="AV327" s="68" t="str">
        <f t="shared" si="20"/>
        <v/>
      </c>
      <c r="AW327" s="67" t="str">
        <f t="shared" si="21"/>
        <v/>
      </c>
      <c r="AX327" s="51"/>
      <c r="AY327" s="51" t="str">
        <f t="shared" si="22"/>
        <v/>
      </c>
      <c r="AZ327" s="68" t="str">
        <f t="shared" si="23"/>
        <v/>
      </c>
      <c r="BA327" s="68" t="str">
        <f t="shared" si="24"/>
        <v/>
      </c>
      <c r="BB327" s="68" t="str">
        <f t="shared" si="25"/>
        <v/>
      </c>
      <c r="BC327" s="68" t="str">
        <f t="shared" si="26"/>
        <v/>
      </c>
      <c r="BD327" s="68" t="str">
        <f t="shared" si="27"/>
        <v/>
      </c>
      <c r="BE327" s="68" t="str">
        <f t="shared" si="28"/>
        <v/>
      </c>
      <c r="BF327" s="51"/>
      <c r="BG327" s="69" t="str">
        <f t="shared" si="29"/>
        <v/>
      </c>
      <c r="BH327" s="67" t="str">
        <f t="shared" si="30"/>
        <v/>
      </c>
      <c r="BI327" s="67" t="str">
        <f t="shared" si="31"/>
        <v/>
      </c>
      <c r="BJ327" s="67" t="str">
        <f t="shared" si="32"/>
        <v/>
      </c>
      <c r="BK327" s="67" t="str">
        <f t="shared" si="33"/>
        <v/>
      </c>
      <c r="BL327" s="67" t="str">
        <f t="shared" si="34"/>
        <v/>
      </c>
      <c r="BM327" s="65" t="str">
        <f t="shared" si="35"/>
        <v/>
      </c>
      <c r="BN327" s="51"/>
      <c r="BO327" s="51" t="str">
        <f t="shared" si="2118"/>
        <v/>
      </c>
      <c r="BP327" s="51" t="str">
        <f t="shared" si="2119"/>
        <v/>
      </c>
      <c r="BQ327" s="71">
        <f t="shared" si="2120"/>
        <v>298546</v>
      </c>
      <c r="BR327" s="51" t="str">
        <f t="shared" si="2121"/>
        <v/>
      </c>
      <c r="BS327" s="69" t="str">
        <f t="shared" si="40"/>
        <v/>
      </c>
      <c r="BT327" s="51"/>
      <c r="BU327" s="68" t="str">
        <f t="shared" si="2122"/>
        <v/>
      </c>
      <c r="BV327" s="68" t="str">
        <f t="shared" si="2123"/>
        <v/>
      </c>
      <c r="BW327" s="65">
        <f t="shared" si="2124"/>
        <v>2483941</v>
      </c>
      <c r="BX327" s="68" t="str">
        <f t="shared" si="2125"/>
        <v/>
      </c>
      <c r="BY327" s="67" t="str">
        <f t="shared" si="44"/>
        <v/>
      </c>
      <c r="BZ327" s="68"/>
      <c r="CA327" s="65" t="str">
        <f t="shared" si="45"/>
        <v/>
      </c>
      <c r="CB327" s="67" t="str">
        <f t="shared" si="46"/>
        <v/>
      </c>
      <c r="CC327" s="67">
        <f t="shared" si="47"/>
        <v>782721</v>
      </c>
      <c r="CD327" s="67" t="str">
        <f t="shared" si="48"/>
        <v/>
      </c>
      <c r="CE327" s="67" t="str">
        <f t="shared" si="49"/>
        <v/>
      </c>
      <c r="CF327" s="68"/>
      <c r="CG327" s="68" t="str">
        <f t="shared" si="2126"/>
        <v/>
      </c>
      <c r="CH327" s="68" t="str">
        <f t="shared" si="2127"/>
        <v/>
      </c>
      <c r="CI327" s="65">
        <f t="shared" si="2128"/>
        <v>2569857</v>
      </c>
      <c r="CJ327" s="68" t="str">
        <f t="shared" si="2129"/>
        <v/>
      </c>
      <c r="CK327" s="67" t="str">
        <f t="shared" si="54"/>
        <v/>
      </c>
      <c r="CL327" s="68"/>
      <c r="CM327" s="68" t="str">
        <f t="shared" si="2130"/>
        <v/>
      </c>
      <c r="CN327" s="68" t="str">
        <f t="shared" si="2131"/>
        <v/>
      </c>
      <c r="CO327" s="65">
        <f t="shared" si="2132"/>
        <v>385250</v>
      </c>
      <c r="CP327" s="68" t="str">
        <f t="shared" si="2133"/>
        <v/>
      </c>
      <c r="CQ327" s="67" t="str">
        <f t="shared" si="59"/>
        <v/>
      </c>
      <c r="CR327" s="68"/>
      <c r="CS327" s="68" t="str">
        <f t="shared" si="2134"/>
        <v/>
      </c>
      <c r="CT327" s="68" t="str">
        <f t="shared" si="2135"/>
        <v/>
      </c>
      <c r="CU327" s="65">
        <f t="shared" si="2136"/>
        <v>0</v>
      </c>
      <c r="CV327" s="68" t="str">
        <f t="shared" si="2137"/>
        <v/>
      </c>
      <c r="CW327" s="67" t="str">
        <f t="shared" si="64"/>
        <v/>
      </c>
      <c r="CX327" s="68"/>
      <c r="CY327" s="68" t="str">
        <f t="shared" si="2138"/>
        <v/>
      </c>
      <c r="CZ327" s="68" t="str">
        <f t="shared" si="2139"/>
        <v/>
      </c>
      <c r="DA327" s="65">
        <f t="shared" si="2140"/>
        <v>1114640</v>
      </c>
      <c r="DB327" s="68" t="str">
        <f t="shared" si="2141"/>
        <v/>
      </c>
      <c r="DC327" s="67" t="str">
        <f t="shared" si="69"/>
        <v/>
      </c>
      <c r="DD327" s="68"/>
      <c r="DE327" s="68" t="str">
        <f t="shared" si="2142"/>
        <v/>
      </c>
      <c r="DF327" s="51" t="str">
        <f t="shared" si="2143"/>
        <v/>
      </c>
      <c r="DG327" s="65">
        <f t="shared" si="2144"/>
        <v>599706</v>
      </c>
      <c r="DH327" s="51" t="str">
        <f t="shared" si="2145"/>
        <v/>
      </c>
      <c r="DI327" s="69" t="str">
        <f t="shared" si="74"/>
        <v/>
      </c>
      <c r="DJ327" s="51"/>
      <c r="DK327" s="51" t="str">
        <f t="shared" si="2146"/>
        <v/>
      </c>
      <c r="DL327" s="51" t="str">
        <f t="shared" si="2147"/>
        <v/>
      </c>
      <c r="DM327" s="65">
        <f t="shared" si="2148"/>
        <v>470261</v>
      </c>
      <c r="DN327" s="51" t="str">
        <f t="shared" si="2149"/>
        <v/>
      </c>
      <c r="DO327" s="69" t="str">
        <f t="shared" si="79"/>
        <v/>
      </c>
      <c r="DP327" s="51"/>
      <c r="DQ327" s="51"/>
      <c r="DR327" s="51"/>
      <c r="DS327" s="51"/>
      <c r="DT327" s="51"/>
      <c r="DU327" s="181"/>
    </row>
    <row r="328" spans="1:125" ht="15" x14ac:dyDescent="0.25">
      <c r="A328" s="50">
        <v>2017</v>
      </c>
      <c r="B328" s="51" t="s">
        <v>1231</v>
      </c>
      <c r="C328" s="50" t="s">
        <v>1033</v>
      </c>
      <c r="D328" s="53" t="s">
        <v>354</v>
      </c>
      <c r="E328" s="50" t="s">
        <v>159</v>
      </c>
      <c r="F328" s="54">
        <v>275542</v>
      </c>
      <c r="G328" s="54" t="s">
        <v>364</v>
      </c>
      <c r="H328" s="54">
        <v>650443</v>
      </c>
      <c r="I328" s="55">
        <v>2589761</v>
      </c>
      <c r="J328" s="50"/>
      <c r="K328" s="50" t="s">
        <v>2032</v>
      </c>
      <c r="L328" s="58" t="s">
        <v>2032</v>
      </c>
      <c r="M328" s="58" t="s">
        <v>2032</v>
      </c>
      <c r="N328" s="58" t="s">
        <v>2032</v>
      </c>
      <c r="O328" s="58" t="s">
        <v>2032</v>
      </c>
      <c r="P328" s="59"/>
      <c r="Q328" s="60">
        <v>732494</v>
      </c>
      <c r="R328" s="60">
        <v>0</v>
      </c>
      <c r="S328" s="60">
        <v>1022090</v>
      </c>
      <c r="T328" s="60">
        <v>632493</v>
      </c>
      <c r="U328" s="60">
        <v>288600</v>
      </c>
      <c r="V328" s="79"/>
      <c r="W328" s="90">
        <f t="shared" si="857"/>
        <v>2675677</v>
      </c>
      <c r="X328" s="101">
        <v>416911</v>
      </c>
      <c r="Y328" s="50" t="s">
        <v>167</v>
      </c>
      <c r="Z328" s="50" t="s">
        <v>354</v>
      </c>
      <c r="AA328" s="51" t="str">
        <f t="shared" si="2112"/>
        <v/>
      </c>
      <c r="AB328" s="68" t="str">
        <f t="shared" si="2113"/>
        <v/>
      </c>
      <c r="AC328" s="68" t="str">
        <f t="shared" si="2114"/>
        <v/>
      </c>
      <c r="AD328" s="68" t="str">
        <f t="shared" si="2115"/>
        <v/>
      </c>
      <c r="AE328" s="68" t="str">
        <f t="shared" si="2116"/>
        <v/>
      </c>
      <c r="AF328" s="68" t="str">
        <f t="shared" si="2117"/>
        <v/>
      </c>
      <c r="AG328" s="67" t="str">
        <f t="shared" si="7"/>
        <v/>
      </c>
      <c r="AH328" s="51"/>
      <c r="AI328" s="51" t="str">
        <f t="shared" si="8"/>
        <v/>
      </c>
      <c r="AJ328" s="68" t="str">
        <f t="shared" si="9"/>
        <v/>
      </c>
      <c r="AK328" s="68" t="str">
        <f t="shared" si="10"/>
        <v/>
      </c>
      <c r="AL328" s="68" t="str">
        <f t="shared" si="11"/>
        <v/>
      </c>
      <c r="AM328" s="68" t="str">
        <f t="shared" si="12"/>
        <v/>
      </c>
      <c r="AN328" s="68" t="str">
        <f t="shared" si="13"/>
        <v/>
      </c>
      <c r="AO328" s="67" t="str">
        <f t="shared" si="14"/>
        <v/>
      </c>
      <c r="AP328" s="51"/>
      <c r="AQ328" s="51" t="str">
        <f t="shared" si="15"/>
        <v/>
      </c>
      <c r="AR328" s="68" t="str">
        <f t="shared" si="16"/>
        <v/>
      </c>
      <c r="AS328" s="68" t="str">
        <f t="shared" si="17"/>
        <v/>
      </c>
      <c r="AT328" s="68" t="str">
        <f t="shared" si="18"/>
        <v/>
      </c>
      <c r="AU328" s="68" t="str">
        <f t="shared" si="19"/>
        <v/>
      </c>
      <c r="AV328" s="68" t="str">
        <f t="shared" si="20"/>
        <v/>
      </c>
      <c r="AW328" s="67" t="str">
        <f t="shared" si="21"/>
        <v/>
      </c>
      <c r="AX328" s="51"/>
      <c r="AY328" s="51" t="str">
        <f t="shared" si="22"/>
        <v/>
      </c>
      <c r="AZ328" s="68" t="str">
        <f t="shared" si="23"/>
        <v/>
      </c>
      <c r="BA328" s="68" t="str">
        <f t="shared" si="24"/>
        <v/>
      </c>
      <c r="BB328" s="68" t="str">
        <f t="shared" si="25"/>
        <v/>
      </c>
      <c r="BC328" s="68" t="str">
        <f t="shared" si="26"/>
        <v/>
      </c>
      <c r="BD328" s="68" t="str">
        <f t="shared" si="27"/>
        <v/>
      </c>
      <c r="BE328" s="68" t="str">
        <f t="shared" si="28"/>
        <v/>
      </c>
      <c r="BF328" s="51"/>
      <c r="BG328" s="69" t="str">
        <f t="shared" si="29"/>
        <v/>
      </c>
      <c r="BH328" s="67" t="str">
        <f t="shared" si="30"/>
        <v/>
      </c>
      <c r="BI328" s="67" t="str">
        <f t="shared" si="31"/>
        <v/>
      </c>
      <c r="BJ328" s="67" t="str">
        <f t="shared" si="32"/>
        <v/>
      </c>
      <c r="BK328" s="67" t="str">
        <f t="shared" si="33"/>
        <v/>
      </c>
      <c r="BL328" s="67" t="str">
        <f t="shared" si="34"/>
        <v/>
      </c>
      <c r="BM328" s="65" t="str">
        <f t="shared" si="35"/>
        <v/>
      </c>
      <c r="BN328" s="51"/>
      <c r="BO328" s="51" t="str">
        <f t="shared" si="2118"/>
        <v/>
      </c>
      <c r="BP328" s="51" t="str">
        <f t="shared" si="2119"/>
        <v/>
      </c>
      <c r="BQ328" s="51" t="str">
        <f t="shared" si="2120"/>
        <v/>
      </c>
      <c r="BR328" s="71">
        <f t="shared" si="2121"/>
        <v>275542</v>
      </c>
      <c r="BS328" s="69" t="str">
        <f t="shared" si="40"/>
        <v/>
      </c>
      <c r="BT328" s="51"/>
      <c r="BU328" s="68" t="str">
        <f t="shared" si="2122"/>
        <v/>
      </c>
      <c r="BV328" s="68" t="str">
        <f t="shared" si="2123"/>
        <v/>
      </c>
      <c r="BW328" s="68" t="str">
        <f t="shared" si="2124"/>
        <v/>
      </c>
      <c r="BX328" s="65">
        <f t="shared" si="2125"/>
        <v>2589761</v>
      </c>
      <c r="BY328" s="67" t="str">
        <f t="shared" si="44"/>
        <v/>
      </c>
      <c r="BZ328" s="68"/>
      <c r="CA328" s="65" t="str">
        <f t="shared" si="45"/>
        <v/>
      </c>
      <c r="CB328" s="67" t="str">
        <f t="shared" si="46"/>
        <v/>
      </c>
      <c r="CC328" s="67" t="str">
        <f t="shared" si="47"/>
        <v/>
      </c>
      <c r="CD328" s="67">
        <f t="shared" si="48"/>
        <v>416911</v>
      </c>
      <c r="CE328" s="67" t="str">
        <f t="shared" si="49"/>
        <v/>
      </c>
      <c r="CF328" s="68"/>
      <c r="CG328" s="68" t="str">
        <f t="shared" si="2126"/>
        <v/>
      </c>
      <c r="CH328" s="68" t="str">
        <f t="shared" si="2127"/>
        <v/>
      </c>
      <c r="CI328" s="68" t="str">
        <f t="shared" si="2128"/>
        <v/>
      </c>
      <c r="CJ328" s="65">
        <f t="shared" si="2129"/>
        <v>2675677</v>
      </c>
      <c r="CK328" s="67" t="str">
        <f t="shared" si="54"/>
        <v/>
      </c>
      <c r="CL328" s="68"/>
      <c r="CM328" s="68" t="str">
        <f t="shared" si="2130"/>
        <v/>
      </c>
      <c r="CN328" s="68" t="str">
        <f t="shared" si="2131"/>
        <v/>
      </c>
      <c r="CO328" s="68" t="str">
        <f t="shared" si="2132"/>
        <v/>
      </c>
      <c r="CP328" s="65">
        <f t="shared" si="2133"/>
        <v>732494</v>
      </c>
      <c r="CQ328" s="67" t="str">
        <f t="shared" si="59"/>
        <v/>
      </c>
      <c r="CR328" s="68"/>
      <c r="CS328" s="68" t="str">
        <f t="shared" si="2134"/>
        <v/>
      </c>
      <c r="CT328" s="68" t="str">
        <f t="shared" si="2135"/>
        <v/>
      </c>
      <c r="CU328" s="68" t="str">
        <f t="shared" si="2136"/>
        <v/>
      </c>
      <c r="CV328" s="65">
        <f t="shared" si="2137"/>
        <v>0</v>
      </c>
      <c r="CW328" s="67" t="str">
        <f t="shared" si="64"/>
        <v/>
      </c>
      <c r="CX328" s="68"/>
      <c r="CY328" s="68" t="str">
        <f t="shared" si="2138"/>
        <v/>
      </c>
      <c r="CZ328" s="68" t="str">
        <f t="shared" si="2139"/>
        <v/>
      </c>
      <c r="DA328" s="68" t="str">
        <f t="shared" si="2140"/>
        <v/>
      </c>
      <c r="DB328" s="65">
        <f t="shared" si="2141"/>
        <v>1022090</v>
      </c>
      <c r="DC328" s="67" t="str">
        <f t="shared" si="69"/>
        <v/>
      </c>
      <c r="DD328" s="68"/>
      <c r="DE328" s="68" t="str">
        <f t="shared" si="2142"/>
        <v/>
      </c>
      <c r="DF328" s="51" t="str">
        <f t="shared" si="2143"/>
        <v/>
      </c>
      <c r="DG328" s="51" t="str">
        <f t="shared" si="2144"/>
        <v/>
      </c>
      <c r="DH328" s="65">
        <f t="shared" si="2145"/>
        <v>632493</v>
      </c>
      <c r="DI328" s="69" t="str">
        <f t="shared" si="74"/>
        <v/>
      </c>
      <c r="DJ328" s="51"/>
      <c r="DK328" s="51" t="str">
        <f t="shared" si="2146"/>
        <v/>
      </c>
      <c r="DL328" s="51" t="str">
        <f t="shared" si="2147"/>
        <v/>
      </c>
      <c r="DM328" s="51" t="str">
        <f t="shared" si="2148"/>
        <v/>
      </c>
      <c r="DN328" s="65">
        <f t="shared" si="2149"/>
        <v>288600</v>
      </c>
      <c r="DO328" s="69" t="str">
        <f t="shared" si="79"/>
        <v/>
      </c>
      <c r="DP328" s="51"/>
      <c r="DQ328" s="51"/>
      <c r="DR328" s="51"/>
      <c r="DS328" s="51"/>
      <c r="DT328" s="51"/>
      <c r="DU328" s="181"/>
    </row>
    <row r="329" spans="1:125" ht="15" x14ac:dyDescent="0.25">
      <c r="A329" s="56">
        <v>2018</v>
      </c>
      <c r="B329" s="51" t="s">
        <v>1231</v>
      </c>
      <c r="C329" s="50" t="s">
        <v>1033</v>
      </c>
      <c r="D329" s="53" t="s">
        <v>354</v>
      </c>
      <c r="E329" s="50" t="s">
        <v>159</v>
      </c>
      <c r="F329" s="89">
        <v>172588</v>
      </c>
      <c r="G329" s="89">
        <v>0</v>
      </c>
      <c r="H329" s="89">
        <v>446132</v>
      </c>
      <c r="I329" s="90">
        <v>2551977</v>
      </c>
      <c r="J329" s="50"/>
      <c r="K329" s="50" t="s">
        <v>2032</v>
      </c>
      <c r="L329" s="58"/>
      <c r="M329" s="58"/>
      <c r="N329" s="58"/>
      <c r="O329" s="58"/>
      <c r="P329" s="91"/>
      <c r="Q329" s="92">
        <v>984116</v>
      </c>
      <c r="R329" s="92">
        <v>0</v>
      </c>
      <c r="S329" s="92">
        <v>656353</v>
      </c>
      <c r="T329" s="92">
        <v>954466</v>
      </c>
      <c r="U329" s="94"/>
      <c r="V329" s="94"/>
      <c r="W329" s="90">
        <f t="shared" si="857"/>
        <v>2594935</v>
      </c>
      <c r="X329" s="90">
        <v>2379013</v>
      </c>
      <c r="Y329" s="56" t="s">
        <v>167</v>
      </c>
      <c r="Z329" s="50"/>
      <c r="AA329" s="51"/>
      <c r="AB329" s="68"/>
      <c r="AC329" s="68"/>
      <c r="AD329" s="68"/>
      <c r="AE329" s="68"/>
      <c r="AF329" s="68"/>
      <c r="AG329" s="67" t="str">
        <f t="shared" si="7"/>
        <v/>
      </c>
      <c r="AH329" s="51"/>
      <c r="AI329" s="51" t="str">
        <f t="shared" si="8"/>
        <v/>
      </c>
      <c r="AJ329" s="68" t="str">
        <f t="shared" si="9"/>
        <v/>
      </c>
      <c r="AK329" s="68" t="str">
        <f t="shared" si="10"/>
        <v/>
      </c>
      <c r="AL329" s="68" t="str">
        <f t="shared" si="11"/>
        <v/>
      </c>
      <c r="AM329" s="68" t="str">
        <f t="shared" si="12"/>
        <v/>
      </c>
      <c r="AN329" s="68" t="str">
        <f t="shared" si="13"/>
        <v/>
      </c>
      <c r="AO329" s="67" t="str">
        <f t="shared" si="14"/>
        <v/>
      </c>
      <c r="AP329" s="51"/>
      <c r="AQ329" s="51" t="str">
        <f t="shared" si="15"/>
        <v/>
      </c>
      <c r="AR329" s="68" t="str">
        <f t="shared" si="16"/>
        <v/>
      </c>
      <c r="AS329" s="68" t="str">
        <f t="shared" si="17"/>
        <v/>
      </c>
      <c r="AT329" s="68" t="str">
        <f t="shared" si="18"/>
        <v/>
      </c>
      <c r="AU329" s="68" t="str">
        <f t="shared" si="19"/>
        <v/>
      </c>
      <c r="AV329" s="68" t="str">
        <f t="shared" si="20"/>
        <v/>
      </c>
      <c r="AW329" s="67" t="str">
        <f t="shared" si="21"/>
        <v/>
      </c>
      <c r="AX329" s="51"/>
      <c r="AY329" s="51" t="str">
        <f t="shared" si="22"/>
        <v/>
      </c>
      <c r="AZ329" s="68" t="str">
        <f t="shared" si="23"/>
        <v/>
      </c>
      <c r="BA329" s="68" t="str">
        <f t="shared" si="24"/>
        <v/>
      </c>
      <c r="BB329" s="68" t="str">
        <f t="shared" si="25"/>
        <v/>
      </c>
      <c r="BC329" s="68" t="str">
        <f t="shared" si="26"/>
        <v/>
      </c>
      <c r="BD329" s="68" t="str">
        <f t="shared" si="27"/>
        <v/>
      </c>
      <c r="BE329" s="68" t="str">
        <f t="shared" si="28"/>
        <v/>
      </c>
      <c r="BF329" s="51"/>
      <c r="BG329" s="69" t="str">
        <f t="shared" si="29"/>
        <v/>
      </c>
      <c r="BH329" s="67" t="str">
        <f t="shared" si="30"/>
        <v/>
      </c>
      <c r="BI329" s="67" t="str">
        <f t="shared" si="31"/>
        <v/>
      </c>
      <c r="BJ329" s="67" t="str">
        <f t="shared" si="32"/>
        <v/>
      </c>
      <c r="BK329" s="67" t="str">
        <f t="shared" si="33"/>
        <v/>
      </c>
      <c r="BL329" s="67" t="str">
        <f t="shared" si="34"/>
        <v/>
      </c>
      <c r="BM329" s="65" t="str">
        <f t="shared" si="35"/>
        <v/>
      </c>
      <c r="BN329" s="51"/>
      <c r="BO329" s="51"/>
      <c r="BP329" s="51"/>
      <c r="BQ329" s="51"/>
      <c r="BR329" s="70"/>
      <c r="BS329" s="96">
        <f t="shared" si="40"/>
        <v>172588</v>
      </c>
      <c r="BT329" s="51"/>
      <c r="BU329" s="68"/>
      <c r="BV329" s="68"/>
      <c r="BW329" s="68"/>
      <c r="BX329" s="65"/>
      <c r="BY329" s="67">
        <f t="shared" si="44"/>
        <v>2551977</v>
      </c>
      <c r="BZ329" s="68"/>
      <c r="CA329" s="65" t="str">
        <f t="shared" si="45"/>
        <v/>
      </c>
      <c r="CB329" s="67" t="str">
        <f t="shared" si="46"/>
        <v/>
      </c>
      <c r="CC329" s="67" t="str">
        <f t="shared" si="47"/>
        <v/>
      </c>
      <c r="CD329" s="67" t="str">
        <f t="shared" si="48"/>
        <v/>
      </c>
      <c r="CE329" s="67">
        <f t="shared" si="49"/>
        <v>2379013</v>
      </c>
      <c r="CF329" s="68"/>
      <c r="CG329" s="68"/>
      <c r="CH329" s="68"/>
      <c r="CI329" s="68"/>
      <c r="CJ329" s="65"/>
      <c r="CK329" s="67">
        <f t="shared" si="54"/>
        <v>2594935</v>
      </c>
      <c r="CL329" s="68"/>
      <c r="CM329" s="68"/>
      <c r="CN329" s="68"/>
      <c r="CO329" s="68"/>
      <c r="CP329" s="65"/>
      <c r="CQ329" s="67">
        <f t="shared" si="59"/>
        <v>984116</v>
      </c>
      <c r="CR329" s="68"/>
      <c r="CS329" s="68"/>
      <c r="CT329" s="68"/>
      <c r="CU329" s="68"/>
      <c r="CV329" s="65"/>
      <c r="CW329" s="67">
        <f t="shared" si="64"/>
        <v>0</v>
      </c>
      <c r="CX329" s="68"/>
      <c r="CY329" s="68"/>
      <c r="CZ329" s="68"/>
      <c r="DA329" s="68"/>
      <c r="DB329" s="65"/>
      <c r="DC329" s="67">
        <f t="shared" si="69"/>
        <v>656353</v>
      </c>
      <c r="DD329" s="68"/>
      <c r="DE329" s="68"/>
      <c r="DF329" s="51"/>
      <c r="DG329" s="51"/>
      <c r="DH329" s="70"/>
      <c r="DI329" s="67">
        <f t="shared" si="74"/>
        <v>954466</v>
      </c>
      <c r="DJ329" s="51"/>
      <c r="DK329" s="51"/>
      <c r="DL329" s="51"/>
      <c r="DM329" s="51"/>
      <c r="DN329" s="70"/>
      <c r="DO329" s="67">
        <f t="shared" si="79"/>
        <v>984116</v>
      </c>
      <c r="DP329" s="51"/>
      <c r="DQ329" s="51"/>
      <c r="DR329" s="51"/>
      <c r="DS329" s="51"/>
      <c r="DT329" s="51"/>
      <c r="DU329" s="181"/>
    </row>
    <row r="330" spans="1:125" ht="15" x14ac:dyDescent="0.25">
      <c r="A330" s="50"/>
      <c r="B330" s="51"/>
      <c r="C330" s="50"/>
      <c r="D330" s="53"/>
      <c r="E330" s="50"/>
      <c r="F330" s="54"/>
      <c r="G330" s="54"/>
      <c r="H330" s="54"/>
      <c r="I330" s="55"/>
      <c r="J330" s="50"/>
      <c r="K330" s="50" t="s">
        <v>2032</v>
      </c>
      <c r="L330" s="58"/>
      <c r="M330" s="58"/>
      <c r="N330" s="58"/>
      <c r="O330" s="58"/>
      <c r="P330" s="59"/>
      <c r="Q330" s="60"/>
      <c r="R330" s="60"/>
      <c r="S330" s="60"/>
      <c r="T330" s="60"/>
      <c r="U330" s="60"/>
      <c r="V330" s="79"/>
      <c r="W330" s="90">
        <f t="shared" si="857"/>
        <v>0</v>
      </c>
      <c r="X330" s="101"/>
      <c r="Y330" s="50"/>
      <c r="Z330" s="50"/>
      <c r="AA330" s="51"/>
      <c r="AB330" s="68"/>
      <c r="AC330" s="68"/>
      <c r="AD330" s="68"/>
      <c r="AE330" s="68"/>
      <c r="AF330" s="68"/>
      <c r="AG330" s="67" t="str">
        <f t="shared" si="7"/>
        <v/>
      </c>
      <c r="AH330" s="51"/>
      <c r="AI330" s="51" t="str">
        <f t="shared" si="8"/>
        <v/>
      </c>
      <c r="AJ330" s="68" t="str">
        <f t="shared" si="9"/>
        <v/>
      </c>
      <c r="AK330" s="68" t="str">
        <f t="shared" si="10"/>
        <v/>
      </c>
      <c r="AL330" s="68" t="str">
        <f t="shared" si="11"/>
        <v/>
      </c>
      <c r="AM330" s="68" t="str">
        <f t="shared" si="12"/>
        <v/>
      </c>
      <c r="AN330" s="68" t="str">
        <f t="shared" si="13"/>
        <v/>
      </c>
      <c r="AO330" s="67" t="str">
        <f t="shared" si="14"/>
        <v/>
      </c>
      <c r="AP330" s="51"/>
      <c r="AQ330" s="51" t="str">
        <f t="shared" si="15"/>
        <v/>
      </c>
      <c r="AR330" s="68" t="str">
        <f t="shared" si="16"/>
        <v/>
      </c>
      <c r="AS330" s="68" t="str">
        <f t="shared" si="17"/>
        <v/>
      </c>
      <c r="AT330" s="68" t="str">
        <f t="shared" si="18"/>
        <v/>
      </c>
      <c r="AU330" s="68" t="str">
        <f t="shared" si="19"/>
        <v/>
      </c>
      <c r="AV330" s="68" t="str">
        <f t="shared" si="20"/>
        <v/>
      </c>
      <c r="AW330" s="67" t="str">
        <f t="shared" si="21"/>
        <v/>
      </c>
      <c r="AX330" s="51"/>
      <c r="AY330" s="51" t="str">
        <f t="shared" si="22"/>
        <v/>
      </c>
      <c r="AZ330" s="68" t="str">
        <f t="shared" si="23"/>
        <v/>
      </c>
      <c r="BA330" s="68" t="str">
        <f t="shared" si="24"/>
        <v/>
      </c>
      <c r="BB330" s="68" t="str">
        <f t="shared" si="25"/>
        <v/>
      </c>
      <c r="BC330" s="68" t="str">
        <f t="shared" si="26"/>
        <v/>
      </c>
      <c r="BD330" s="68" t="str">
        <f t="shared" si="27"/>
        <v/>
      </c>
      <c r="BE330" s="68" t="str">
        <f t="shared" si="28"/>
        <v/>
      </c>
      <c r="BF330" s="51"/>
      <c r="BG330" s="69" t="str">
        <f t="shared" si="29"/>
        <v/>
      </c>
      <c r="BH330" s="67" t="str">
        <f t="shared" si="30"/>
        <v/>
      </c>
      <c r="BI330" s="67" t="str">
        <f t="shared" si="31"/>
        <v/>
      </c>
      <c r="BJ330" s="67" t="str">
        <f t="shared" si="32"/>
        <v/>
      </c>
      <c r="BK330" s="67" t="str">
        <f t="shared" si="33"/>
        <v/>
      </c>
      <c r="BL330" s="67" t="str">
        <f t="shared" si="34"/>
        <v/>
      </c>
      <c r="BM330" s="65" t="str">
        <f t="shared" si="35"/>
        <v/>
      </c>
      <c r="BN330" s="51"/>
      <c r="BO330" s="51"/>
      <c r="BP330" s="51"/>
      <c r="BQ330" s="51"/>
      <c r="BR330" s="70"/>
      <c r="BS330" s="69" t="str">
        <f t="shared" si="40"/>
        <v/>
      </c>
      <c r="BT330" s="51"/>
      <c r="BU330" s="68"/>
      <c r="BV330" s="68"/>
      <c r="BW330" s="68"/>
      <c r="BX330" s="65"/>
      <c r="BY330" s="67" t="str">
        <f t="shared" si="44"/>
        <v/>
      </c>
      <c r="BZ330" s="68"/>
      <c r="CA330" s="65" t="str">
        <f t="shared" si="45"/>
        <v/>
      </c>
      <c r="CB330" s="67" t="str">
        <f t="shared" si="46"/>
        <v/>
      </c>
      <c r="CC330" s="67" t="str">
        <f t="shared" si="47"/>
        <v/>
      </c>
      <c r="CD330" s="67" t="str">
        <f t="shared" si="48"/>
        <v/>
      </c>
      <c r="CE330" s="67" t="str">
        <f t="shared" si="49"/>
        <v/>
      </c>
      <c r="CF330" s="68"/>
      <c r="CG330" s="68"/>
      <c r="CH330" s="68"/>
      <c r="CI330" s="68"/>
      <c r="CJ330" s="65"/>
      <c r="CK330" s="67" t="str">
        <f t="shared" si="54"/>
        <v/>
      </c>
      <c r="CL330" s="68"/>
      <c r="CM330" s="68"/>
      <c r="CN330" s="68"/>
      <c r="CO330" s="68"/>
      <c r="CP330" s="65"/>
      <c r="CQ330" s="67" t="str">
        <f t="shared" si="59"/>
        <v/>
      </c>
      <c r="CR330" s="68"/>
      <c r="CS330" s="68"/>
      <c r="CT330" s="68"/>
      <c r="CU330" s="68"/>
      <c r="CV330" s="65"/>
      <c r="CW330" s="67" t="str">
        <f t="shared" si="64"/>
        <v/>
      </c>
      <c r="CX330" s="68"/>
      <c r="CY330" s="68"/>
      <c r="CZ330" s="68"/>
      <c r="DA330" s="68"/>
      <c r="DB330" s="65"/>
      <c r="DC330" s="67" t="str">
        <f t="shared" si="69"/>
        <v/>
      </c>
      <c r="DD330" s="68"/>
      <c r="DE330" s="68"/>
      <c r="DF330" s="51"/>
      <c r="DG330" s="51"/>
      <c r="DH330" s="70"/>
      <c r="DI330" s="69" t="str">
        <f t="shared" si="74"/>
        <v/>
      </c>
      <c r="DJ330" s="51"/>
      <c r="DK330" s="51"/>
      <c r="DL330" s="51"/>
      <c r="DM330" s="51"/>
      <c r="DN330" s="70"/>
      <c r="DO330" s="69" t="str">
        <f t="shared" si="79"/>
        <v/>
      </c>
      <c r="DP330" s="51"/>
      <c r="DQ330" s="51"/>
      <c r="DR330" s="51"/>
      <c r="DS330" s="51"/>
      <c r="DT330" s="51"/>
      <c r="DU330" s="181"/>
    </row>
    <row r="331" spans="1:125" ht="15" x14ac:dyDescent="0.25">
      <c r="A331" s="50">
        <v>2014</v>
      </c>
      <c r="B331" s="51" t="s">
        <v>568</v>
      </c>
      <c r="C331" s="50" t="s">
        <v>193</v>
      </c>
      <c r="D331" s="53" t="s">
        <v>193</v>
      </c>
      <c r="E331" s="50" t="s">
        <v>7</v>
      </c>
      <c r="F331" s="54">
        <v>13429362</v>
      </c>
      <c r="G331" s="54">
        <v>440984546</v>
      </c>
      <c r="H331" s="54">
        <v>13214358</v>
      </c>
      <c r="I331" s="55">
        <v>197419182</v>
      </c>
      <c r="J331" s="50"/>
      <c r="K331" s="50" t="s">
        <v>2032</v>
      </c>
      <c r="L331" s="58" t="s">
        <v>2032</v>
      </c>
      <c r="M331" s="58" t="s">
        <v>2032</v>
      </c>
      <c r="N331" s="58" t="s">
        <v>2032</v>
      </c>
      <c r="O331" s="58" t="s">
        <v>2032</v>
      </c>
      <c r="P331" s="59"/>
      <c r="Q331" s="60">
        <v>0</v>
      </c>
      <c r="R331" s="60">
        <v>0</v>
      </c>
      <c r="S331" s="60">
        <v>85672573</v>
      </c>
      <c r="T331" s="60">
        <v>7872</v>
      </c>
      <c r="U331" s="60">
        <v>113408030</v>
      </c>
      <c r="V331" s="79"/>
      <c r="W331" s="90">
        <f t="shared" si="857"/>
        <v>199088475</v>
      </c>
      <c r="X331" s="101">
        <v>91705030</v>
      </c>
      <c r="Y331" s="50"/>
      <c r="Z331" s="50" t="s">
        <v>193</v>
      </c>
      <c r="AA331" s="62">
        <f t="shared" ref="AA331:AA334" si="2150">IF(A331 =2014,IF(Y331 ="",F331,""),"")</f>
        <v>13429362</v>
      </c>
      <c r="AB331" s="64">
        <f t="shared" ref="AB331:AB334" si="2151">IF(A331 =2014,IF(Y331 ="",I331,""),"")</f>
        <v>197419182</v>
      </c>
      <c r="AC331" s="64">
        <f t="shared" ref="AC331:AC334" si="2152">IF(A331 =2014,IF(Y331 ="",Q331,""),"")</f>
        <v>0</v>
      </c>
      <c r="AD331" s="64">
        <f t="shared" ref="AD331:AD334" si="2153">IF(A331 =2014,IF(Y331 ="",R331,""),"")</f>
        <v>0</v>
      </c>
      <c r="AE331" s="65">
        <f t="shared" ref="AE331:AE334" si="2154">IF(A331 =2014,IF(Y331 ="",S331,""),"")</f>
        <v>85672573</v>
      </c>
      <c r="AF331" s="65">
        <f t="shared" ref="AF331:AF334" si="2155">IF(A331 =2014,IF(Y331 ="",T331+U331,""),"")</f>
        <v>113415902</v>
      </c>
      <c r="AG331" s="67">
        <f t="shared" si="7"/>
        <v>91705030</v>
      </c>
      <c r="AH331" s="51"/>
      <c r="AI331" s="51" t="str">
        <f t="shared" si="8"/>
        <v/>
      </c>
      <c r="AJ331" s="68" t="str">
        <f t="shared" si="9"/>
        <v/>
      </c>
      <c r="AK331" s="68" t="str">
        <f t="shared" si="10"/>
        <v/>
      </c>
      <c r="AL331" s="68" t="str">
        <f t="shared" si="11"/>
        <v/>
      </c>
      <c r="AM331" s="68" t="str">
        <f t="shared" si="12"/>
        <v/>
      </c>
      <c r="AN331" s="68" t="str">
        <f t="shared" si="13"/>
        <v/>
      </c>
      <c r="AO331" s="67" t="str">
        <f t="shared" si="14"/>
        <v/>
      </c>
      <c r="AP331" s="51"/>
      <c r="AQ331" s="51" t="str">
        <f t="shared" si="15"/>
        <v/>
      </c>
      <c r="AR331" s="68" t="str">
        <f t="shared" si="16"/>
        <v/>
      </c>
      <c r="AS331" s="68" t="str">
        <f t="shared" si="17"/>
        <v/>
      </c>
      <c r="AT331" s="68" t="str">
        <f t="shared" si="18"/>
        <v/>
      </c>
      <c r="AU331" s="68" t="str">
        <f t="shared" si="19"/>
        <v/>
      </c>
      <c r="AV331" s="68" t="str">
        <f t="shared" si="20"/>
        <v/>
      </c>
      <c r="AW331" s="67" t="str">
        <f t="shared" si="21"/>
        <v/>
      </c>
      <c r="AX331" s="51"/>
      <c r="AY331" s="51" t="str">
        <f t="shared" si="22"/>
        <v/>
      </c>
      <c r="AZ331" s="68" t="str">
        <f t="shared" si="23"/>
        <v/>
      </c>
      <c r="BA331" s="68" t="str">
        <f t="shared" si="24"/>
        <v/>
      </c>
      <c r="BB331" s="68" t="str">
        <f t="shared" si="25"/>
        <v/>
      </c>
      <c r="BC331" s="68" t="str">
        <f t="shared" si="26"/>
        <v/>
      </c>
      <c r="BD331" s="68" t="str">
        <f t="shared" si="27"/>
        <v/>
      </c>
      <c r="BE331" s="68" t="str">
        <f t="shared" si="28"/>
        <v/>
      </c>
      <c r="BF331" s="51"/>
      <c r="BG331" s="69" t="str">
        <f t="shared" si="29"/>
        <v/>
      </c>
      <c r="BH331" s="67" t="str">
        <f t="shared" si="30"/>
        <v/>
      </c>
      <c r="BI331" s="67" t="str">
        <f t="shared" si="31"/>
        <v/>
      </c>
      <c r="BJ331" s="67" t="str">
        <f t="shared" si="32"/>
        <v/>
      </c>
      <c r="BK331" s="67" t="str">
        <f t="shared" si="33"/>
        <v/>
      </c>
      <c r="BL331" s="67" t="str">
        <f t="shared" si="34"/>
        <v/>
      </c>
      <c r="BM331" s="65" t="str">
        <f t="shared" si="35"/>
        <v/>
      </c>
      <c r="BN331" s="70"/>
      <c r="BO331" s="71">
        <f t="shared" ref="BO331:BO334" si="2156">IF(A331 =2014,F331,"")</f>
        <v>13429362</v>
      </c>
      <c r="BP331" s="51" t="str">
        <f t="shared" ref="BP331:BP334" si="2157">IF(A331 =2015,F331,"")</f>
        <v/>
      </c>
      <c r="BQ331" s="51" t="str">
        <f t="shared" ref="BQ331:BQ334" si="2158">IF(A331 =2016,F331,"")</f>
        <v/>
      </c>
      <c r="BR331" s="51" t="str">
        <f t="shared" ref="BR331:BR334" si="2159">IF(A331 =2017,F331,"")</f>
        <v/>
      </c>
      <c r="BS331" s="69" t="str">
        <f t="shared" si="40"/>
        <v/>
      </c>
      <c r="BT331" s="70"/>
      <c r="BU331" s="65">
        <f t="shared" ref="BU331:BU334" si="2160">IF(A331 =2014,I331,"")</f>
        <v>197419182</v>
      </c>
      <c r="BV331" s="68" t="str">
        <f t="shared" ref="BV331:BV334" si="2161">IF(A331 =2015,I331,"")</f>
        <v/>
      </c>
      <c r="BW331" s="68" t="str">
        <f t="shared" ref="BW331:BW334" si="2162">IF(A331 =2016,I331,"")</f>
        <v/>
      </c>
      <c r="BX331" s="68" t="str">
        <f t="shared" ref="BX331:BX334" si="2163">IF(A331 =2017,I331,"")</f>
        <v/>
      </c>
      <c r="BY331" s="67" t="str">
        <f t="shared" si="44"/>
        <v/>
      </c>
      <c r="BZ331" s="65"/>
      <c r="CA331" s="65">
        <f t="shared" si="45"/>
        <v>91705030</v>
      </c>
      <c r="CB331" s="67" t="str">
        <f t="shared" si="46"/>
        <v/>
      </c>
      <c r="CC331" s="67" t="str">
        <f t="shared" si="47"/>
        <v/>
      </c>
      <c r="CD331" s="67" t="str">
        <f t="shared" si="48"/>
        <v/>
      </c>
      <c r="CE331" s="67" t="str">
        <f t="shared" si="49"/>
        <v/>
      </c>
      <c r="CF331" s="65"/>
      <c r="CG331" s="65">
        <f t="shared" ref="CG331:CG334" si="2164">IF(A331 =2014,Q331+R331+S331+T331+U331,"")</f>
        <v>199088475</v>
      </c>
      <c r="CH331" s="68" t="str">
        <f t="shared" ref="CH331:CH334" si="2165">IF(A331 =2015,Q331+R331+S331+T331+U331,"")</f>
        <v/>
      </c>
      <c r="CI331" s="68" t="str">
        <f t="shared" ref="CI331:CI334" si="2166">IF(A331 =2016,Q331+R331+S331+T331+U331,"")</f>
        <v/>
      </c>
      <c r="CJ331" s="68" t="str">
        <f t="shared" ref="CJ331:CJ334" si="2167">IF(A331 =2017,Q331+R331+S331+T331+U331,"")</f>
        <v/>
      </c>
      <c r="CK331" s="67" t="str">
        <f t="shared" si="54"/>
        <v/>
      </c>
      <c r="CL331" s="65"/>
      <c r="CM331" s="65">
        <f t="shared" ref="CM331:CM334" si="2168">IF(A331 =2014,Q331,"")</f>
        <v>0</v>
      </c>
      <c r="CN331" s="68" t="str">
        <f t="shared" ref="CN331:CN334" si="2169">IF(A331 =2015,Q331,"")</f>
        <v/>
      </c>
      <c r="CO331" s="68" t="str">
        <f t="shared" ref="CO331:CO334" si="2170">IF(A331 =2016,Q331,"")</f>
        <v/>
      </c>
      <c r="CP331" s="68" t="str">
        <f t="shared" ref="CP331:CP334" si="2171">IF(A331 =2017,Q331,"")</f>
        <v/>
      </c>
      <c r="CQ331" s="67" t="str">
        <f t="shared" si="59"/>
        <v/>
      </c>
      <c r="CR331" s="65"/>
      <c r="CS331" s="65">
        <f t="shared" ref="CS331:CS334" si="2172">IF(A331 =2014,R331,"")</f>
        <v>0</v>
      </c>
      <c r="CT331" s="68" t="str">
        <f t="shared" ref="CT331:CT334" si="2173">IF(A331 =2015,R331,"")</f>
        <v/>
      </c>
      <c r="CU331" s="68" t="str">
        <f t="shared" ref="CU331:CU334" si="2174">IF(A331 =2016,R331,"")</f>
        <v/>
      </c>
      <c r="CV331" s="68" t="str">
        <f t="shared" ref="CV331:CV334" si="2175">IF(A331 =2017,R331,"")</f>
        <v/>
      </c>
      <c r="CW331" s="67" t="str">
        <f t="shared" si="64"/>
        <v/>
      </c>
      <c r="CX331" s="65"/>
      <c r="CY331" s="65">
        <f t="shared" ref="CY331:CY334" si="2176">IF(A331 =2014,S331,"")</f>
        <v>85672573</v>
      </c>
      <c r="CZ331" s="68" t="str">
        <f t="shared" ref="CZ331:CZ334" si="2177">IF(A331 =2015,S331,"")</f>
        <v/>
      </c>
      <c r="DA331" s="68" t="str">
        <f t="shared" ref="DA331:DA334" si="2178">IF(A331 =2016,S331,"")</f>
        <v/>
      </c>
      <c r="DB331" s="68" t="str">
        <f t="shared" ref="DB331:DB334" si="2179">IF(A331 =2017,S331,"")</f>
        <v/>
      </c>
      <c r="DC331" s="67" t="str">
        <f t="shared" si="69"/>
        <v/>
      </c>
      <c r="DD331" s="65"/>
      <c r="DE331" s="65">
        <f t="shared" ref="DE331:DE334" si="2180">IF(A331 =2014,T331,"")</f>
        <v>7872</v>
      </c>
      <c r="DF331" s="51" t="str">
        <f t="shared" ref="DF331:DF334" si="2181">IF(A331 =2015,T331,"")</f>
        <v/>
      </c>
      <c r="DG331" s="51" t="str">
        <f t="shared" ref="DG331:DG334" si="2182">IF(A331 =2016,T331,"")</f>
        <v/>
      </c>
      <c r="DH331" s="51" t="str">
        <f t="shared" ref="DH331:DH334" si="2183">IF(A331 =2017,T331,"")</f>
        <v/>
      </c>
      <c r="DI331" s="69" t="str">
        <f t="shared" si="74"/>
        <v/>
      </c>
      <c r="DJ331" s="70"/>
      <c r="DK331" s="65">
        <f t="shared" ref="DK331:DK334" si="2184">IF(A331 =2014,U331,"")</f>
        <v>113408030</v>
      </c>
      <c r="DL331" s="51" t="str">
        <f t="shared" ref="DL331:DL334" si="2185">IF(A331 =2015,U331,"")</f>
        <v/>
      </c>
      <c r="DM331" s="51" t="str">
        <f t="shared" ref="DM331:DM334" si="2186">IF(A331 =2016,U331,"")</f>
        <v/>
      </c>
      <c r="DN331" s="51" t="str">
        <f t="shared" ref="DN331:DN334" si="2187">IF(A331 =2017,U331,"")</f>
        <v/>
      </c>
      <c r="DO331" s="69" t="str">
        <f t="shared" si="79"/>
        <v/>
      </c>
      <c r="DP331" s="51"/>
      <c r="DQ331" s="51"/>
      <c r="DR331" s="51"/>
      <c r="DS331" s="51"/>
      <c r="DT331" s="51"/>
      <c r="DU331" s="181"/>
    </row>
    <row r="332" spans="1:125" ht="15" x14ac:dyDescent="0.25">
      <c r="A332" s="50">
        <v>2015</v>
      </c>
      <c r="B332" s="51" t="s">
        <v>568</v>
      </c>
      <c r="C332" s="50" t="s">
        <v>193</v>
      </c>
      <c r="D332" s="53" t="s">
        <v>193</v>
      </c>
      <c r="E332" s="50" t="s">
        <v>7</v>
      </c>
      <c r="F332" s="54">
        <v>13975359</v>
      </c>
      <c r="G332" s="54">
        <v>406645646</v>
      </c>
      <c r="H332" s="54">
        <v>13085725</v>
      </c>
      <c r="I332" s="55">
        <v>207614351</v>
      </c>
      <c r="J332" s="50"/>
      <c r="K332" s="50" t="s">
        <v>2032</v>
      </c>
      <c r="L332" s="58" t="s">
        <v>2032</v>
      </c>
      <c r="M332" s="58" t="s">
        <v>2032</v>
      </c>
      <c r="N332" s="58" t="s">
        <v>2032</v>
      </c>
      <c r="O332" s="58" t="s">
        <v>2032</v>
      </c>
      <c r="P332" s="59"/>
      <c r="Q332" s="60">
        <v>109983094</v>
      </c>
      <c r="R332" s="60">
        <v>0</v>
      </c>
      <c r="S332" s="60">
        <v>83110552</v>
      </c>
      <c r="T332" s="60">
        <v>0</v>
      </c>
      <c r="U332" s="60">
        <v>16427209</v>
      </c>
      <c r="V332" s="79"/>
      <c r="W332" s="90">
        <f t="shared" si="857"/>
        <v>209520855</v>
      </c>
      <c r="X332" s="101">
        <v>58528426</v>
      </c>
      <c r="Y332" s="50"/>
      <c r="Z332" s="50" t="s">
        <v>193</v>
      </c>
      <c r="AA332" s="51" t="str">
        <f t="shared" si="2150"/>
        <v/>
      </c>
      <c r="AB332" s="68" t="str">
        <f t="shared" si="2151"/>
        <v/>
      </c>
      <c r="AC332" s="68" t="str">
        <f t="shared" si="2152"/>
        <v/>
      </c>
      <c r="AD332" s="68" t="str">
        <f t="shared" si="2153"/>
        <v/>
      </c>
      <c r="AE332" s="68" t="str">
        <f t="shared" si="2154"/>
        <v/>
      </c>
      <c r="AF332" s="68" t="str">
        <f t="shared" si="2155"/>
        <v/>
      </c>
      <c r="AG332" s="67" t="str">
        <f t="shared" si="7"/>
        <v/>
      </c>
      <c r="AH332" s="51"/>
      <c r="AI332" s="80">
        <f t="shared" si="8"/>
        <v>13975359</v>
      </c>
      <c r="AJ332" s="68">
        <f t="shared" si="9"/>
        <v>207614351</v>
      </c>
      <c r="AK332" s="68">
        <f t="shared" si="10"/>
        <v>109983094</v>
      </c>
      <c r="AL332" s="68">
        <f t="shared" si="11"/>
        <v>0</v>
      </c>
      <c r="AM332" s="68">
        <f t="shared" si="12"/>
        <v>83110552</v>
      </c>
      <c r="AN332" s="68">
        <f t="shared" si="13"/>
        <v>16427209</v>
      </c>
      <c r="AO332" s="67">
        <f t="shared" si="14"/>
        <v>58528426</v>
      </c>
      <c r="AP332" s="51"/>
      <c r="AQ332" s="51" t="str">
        <f t="shared" si="15"/>
        <v/>
      </c>
      <c r="AR332" s="68" t="str">
        <f t="shared" si="16"/>
        <v/>
      </c>
      <c r="AS332" s="68" t="str">
        <f t="shared" si="17"/>
        <v/>
      </c>
      <c r="AT332" s="68" t="str">
        <f t="shared" si="18"/>
        <v/>
      </c>
      <c r="AU332" s="68" t="str">
        <f t="shared" si="19"/>
        <v/>
      </c>
      <c r="AV332" s="68" t="str">
        <f t="shared" si="20"/>
        <v/>
      </c>
      <c r="AW332" s="67" t="str">
        <f t="shared" si="21"/>
        <v/>
      </c>
      <c r="AX332" s="51"/>
      <c r="AY332" s="51" t="str">
        <f t="shared" si="22"/>
        <v/>
      </c>
      <c r="AZ332" s="68" t="str">
        <f t="shared" si="23"/>
        <v/>
      </c>
      <c r="BA332" s="68" t="str">
        <f t="shared" si="24"/>
        <v/>
      </c>
      <c r="BB332" s="68" t="str">
        <f t="shared" si="25"/>
        <v/>
      </c>
      <c r="BC332" s="68" t="str">
        <f t="shared" si="26"/>
        <v/>
      </c>
      <c r="BD332" s="68" t="str">
        <f t="shared" si="27"/>
        <v/>
      </c>
      <c r="BE332" s="68" t="str">
        <f t="shared" si="28"/>
        <v/>
      </c>
      <c r="BF332" s="51"/>
      <c r="BG332" s="69" t="str">
        <f t="shared" si="29"/>
        <v/>
      </c>
      <c r="BH332" s="67" t="str">
        <f t="shared" si="30"/>
        <v/>
      </c>
      <c r="BI332" s="67" t="str">
        <f t="shared" si="31"/>
        <v/>
      </c>
      <c r="BJ332" s="67" t="str">
        <f t="shared" si="32"/>
        <v/>
      </c>
      <c r="BK332" s="67" t="str">
        <f t="shared" si="33"/>
        <v/>
      </c>
      <c r="BL332" s="67" t="str">
        <f t="shared" si="34"/>
        <v/>
      </c>
      <c r="BM332" s="65" t="str">
        <f t="shared" si="35"/>
        <v/>
      </c>
      <c r="BN332" s="51"/>
      <c r="BO332" s="51" t="str">
        <f t="shared" si="2156"/>
        <v/>
      </c>
      <c r="BP332" s="71">
        <f t="shared" si="2157"/>
        <v>13975359</v>
      </c>
      <c r="BQ332" s="51" t="str">
        <f t="shared" si="2158"/>
        <v/>
      </c>
      <c r="BR332" s="51" t="str">
        <f t="shared" si="2159"/>
        <v/>
      </c>
      <c r="BS332" s="69" t="str">
        <f t="shared" si="40"/>
        <v/>
      </c>
      <c r="BT332" s="51"/>
      <c r="BU332" s="68" t="str">
        <f t="shared" si="2160"/>
        <v/>
      </c>
      <c r="BV332" s="65">
        <f t="shared" si="2161"/>
        <v>207614351</v>
      </c>
      <c r="BW332" s="68" t="str">
        <f t="shared" si="2162"/>
        <v/>
      </c>
      <c r="BX332" s="68" t="str">
        <f t="shared" si="2163"/>
        <v/>
      </c>
      <c r="BY332" s="67" t="str">
        <f t="shared" si="44"/>
        <v/>
      </c>
      <c r="BZ332" s="68"/>
      <c r="CA332" s="65" t="str">
        <f t="shared" si="45"/>
        <v/>
      </c>
      <c r="CB332" s="67">
        <f t="shared" si="46"/>
        <v>58528426</v>
      </c>
      <c r="CC332" s="67" t="str">
        <f t="shared" si="47"/>
        <v/>
      </c>
      <c r="CD332" s="67" t="str">
        <f t="shared" si="48"/>
        <v/>
      </c>
      <c r="CE332" s="67" t="str">
        <f t="shared" si="49"/>
        <v/>
      </c>
      <c r="CF332" s="68"/>
      <c r="CG332" s="68" t="str">
        <f t="shared" si="2164"/>
        <v/>
      </c>
      <c r="CH332" s="65">
        <f t="shared" si="2165"/>
        <v>209520855</v>
      </c>
      <c r="CI332" s="68" t="str">
        <f t="shared" si="2166"/>
        <v/>
      </c>
      <c r="CJ332" s="68" t="str">
        <f t="shared" si="2167"/>
        <v/>
      </c>
      <c r="CK332" s="67" t="str">
        <f t="shared" si="54"/>
        <v/>
      </c>
      <c r="CL332" s="68"/>
      <c r="CM332" s="68" t="str">
        <f t="shared" si="2168"/>
        <v/>
      </c>
      <c r="CN332" s="65">
        <f t="shared" si="2169"/>
        <v>109983094</v>
      </c>
      <c r="CO332" s="68" t="str">
        <f t="shared" si="2170"/>
        <v/>
      </c>
      <c r="CP332" s="68" t="str">
        <f t="shared" si="2171"/>
        <v/>
      </c>
      <c r="CQ332" s="67" t="str">
        <f t="shared" si="59"/>
        <v/>
      </c>
      <c r="CR332" s="68"/>
      <c r="CS332" s="68" t="str">
        <f t="shared" si="2172"/>
        <v/>
      </c>
      <c r="CT332" s="65">
        <f t="shared" si="2173"/>
        <v>0</v>
      </c>
      <c r="CU332" s="68" t="str">
        <f t="shared" si="2174"/>
        <v/>
      </c>
      <c r="CV332" s="68" t="str">
        <f t="shared" si="2175"/>
        <v/>
      </c>
      <c r="CW332" s="67" t="str">
        <f t="shared" si="64"/>
        <v/>
      </c>
      <c r="CX332" s="68"/>
      <c r="CY332" s="68" t="str">
        <f t="shared" si="2176"/>
        <v/>
      </c>
      <c r="CZ332" s="65">
        <f t="shared" si="2177"/>
        <v>83110552</v>
      </c>
      <c r="DA332" s="68" t="str">
        <f t="shared" si="2178"/>
        <v/>
      </c>
      <c r="DB332" s="68" t="str">
        <f t="shared" si="2179"/>
        <v/>
      </c>
      <c r="DC332" s="67" t="str">
        <f t="shared" si="69"/>
        <v/>
      </c>
      <c r="DD332" s="68"/>
      <c r="DE332" s="68" t="str">
        <f t="shared" si="2180"/>
        <v/>
      </c>
      <c r="DF332" s="65">
        <f t="shared" si="2181"/>
        <v>0</v>
      </c>
      <c r="DG332" s="51" t="str">
        <f t="shared" si="2182"/>
        <v/>
      </c>
      <c r="DH332" s="51" t="str">
        <f t="shared" si="2183"/>
        <v/>
      </c>
      <c r="DI332" s="69" t="str">
        <f t="shared" si="74"/>
        <v/>
      </c>
      <c r="DJ332" s="51"/>
      <c r="DK332" s="51" t="str">
        <f t="shared" si="2184"/>
        <v/>
      </c>
      <c r="DL332" s="65">
        <f t="shared" si="2185"/>
        <v>16427209</v>
      </c>
      <c r="DM332" s="51" t="str">
        <f t="shared" si="2186"/>
        <v/>
      </c>
      <c r="DN332" s="51" t="str">
        <f t="shared" si="2187"/>
        <v/>
      </c>
      <c r="DO332" s="69" t="str">
        <f t="shared" si="79"/>
        <v/>
      </c>
      <c r="DP332" s="51"/>
      <c r="DQ332" s="51"/>
      <c r="DR332" s="51"/>
      <c r="DS332" s="51"/>
      <c r="DT332" s="51"/>
      <c r="DU332" s="181"/>
    </row>
    <row r="333" spans="1:125" ht="15" x14ac:dyDescent="0.25">
      <c r="A333" s="50">
        <v>2016</v>
      </c>
      <c r="B333" s="51" t="s">
        <v>568</v>
      </c>
      <c r="C333" s="50" t="s">
        <v>193</v>
      </c>
      <c r="D333" s="53" t="s">
        <v>193</v>
      </c>
      <c r="E333" s="50" t="s">
        <v>7</v>
      </c>
      <c r="F333" s="54">
        <v>13758419</v>
      </c>
      <c r="G333" s="54">
        <v>425150283</v>
      </c>
      <c r="H333" s="54">
        <v>13089698</v>
      </c>
      <c r="I333" s="55">
        <v>218012890</v>
      </c>
      <c r="J333" s="50"/>
      <c r="K333" s="50" t="s">
        <v>2032</v>
      </c>
      <c r="L333" s="58" t="s">
        <v>2032</v>
      </c>
      <c r="M333" s="58" t="s">
        <v>2032</v>
      </c>
      <c r="N333" s="58" t="s">
        <v>2032</v>
      </c>
      <c r="O333" s="58" t="s">
        <v>2032</v>
      </c>
      <c r="P333" s="59"/>
      <c r="Q333" s="60">
        <v>124931481</v>
      </c>
      <c r="R333" s="60">
        <v>0</v>
      </c>
      <c r="S333" s="60">
        <v>84505943</v>
      </c>
      <c r="T333" s="60">
        <v>0</v>
      </c>
      <c r="U333" s="60">
        <v>15747441</v>
      </c>
      <c r="V333" s="79"/>
      <c r="W333" s="90">
        <f t="shared" si="857"/>
        <v>225184865</v>
      </c>
      <c r="X333" s="101">
        <v>81977909</v>
      </c>
      <c r="Y333" s="50"/>
      <c r="Z333" s="50" t="s">
        <v>193</v>
      </c>
      <c r="AA333" s="51" t="str">
        <f t="shared" si="2150"/>
        <v/>
      </c>
      <c r="AB333" s="68" t="str">
        <f t="shared" si="2151"/>
        <v/>
      </c>
      <c r="AC333" s="68" t="str">
        <f t="shared" si="2152"/>
        <v/>
      </c>
      <c r="AD333" s="68" t="str">
        <f t="shared" si="2153"/>
        <v/>
      </c>
      <c r="AE333" s="68" t="str">
        <f t="shared" si="2154"/>
        <v/>
      </c>
      <c r="AF333" s="68" t="str">
        <f t="shared" si="2155"/>
        <v/>
      </c>
      <c r="AG333" s="67" t="str">
        <f t="shared" si="7"/>
        <v/>
      </c>
      <c r="AH333" s="51"/>
      <c r="AI333" s="51" t="str">
        <f t="shared" si="8"/>
        <v/>
      </c>
      <c r="AJ333" s="68" t="str">
        <f t="shared" si="9"/>
        <v/>
      </c>
      <c r="AK333" s="68" t="str">
        <f t="shared" si="10"/>
        <v/>
      </c>
      <c r="AL333" s="68" t="str">
        <f t="shared" si="11"/>
        <v/>
      </c>
      <c r="AM333" s="68" t="str">
        <f t="shared" si="12"/>
        <v/>
      </c>
      <c r="AN333" s="68" t="str">
        <f t="shared" si="13"/>
        <v/>
      </c>
      <c r="AO333" s="67" t="str">
        <f t="shared" si="14"/>
        <v/>
      </c>
      <c r="AP333" s="51"/>
      <c r="AQ333" s="80">
        <f t="shared" si="15"/>
        <v>13758419</v>
      </c>
      <c r="AR333" s="68">
        <f t="shared" si="16"/>
        <v>218012890</v>
      </c>
      <c r="AS333" s="68">
        <f t="shared" si="17"/>
        <v>124931481</v>
      </c>
      <c r="AT333" s="68">
        <f t="shared" si="18"/>
        <v>0</v>
      </c>
      <c r="AU333" s="68">
        <f t="shared" si="19"/>
        <v>84505943</v>
      </c>
      <c r="AV333" s="68">
        <f t="shared" si="20"/>
        <v>15747441</v>
      </c>
      <c r="AW333" s="67">
        <f t="shared" si="21"/>
        <v>81977909</v>
      </c>
      <c r="AX333" s="51"/>
      <c r="AY333" s="51" t="str">
        <f t="shared" si="22"/>
        <v/>
      </c>
      <c r="AZ333" s="68" t="str">
        <f t="shared" si="23"/>
        <v/>
      </c>
      <c r="BA333" s="68" t="str">
        <f t="shared" si="24"/>
        <v/>
      </c>
      <c r="BB333" s="68" t="str">
        <f t="shared" si="25"/>
        <v/>
      </c>
      <c r="BC333" s="68" t="str">
        <f t="shared" si="26"/>
        <v/>
      </c>
      <c r="BD333" s="68" t="str">
        <f t="shared" si="27"/>
        <v/>
      </c>
      <c r="BE333" s="68" t="str">
        <f t="shared" si="28"/>
        <v/>
      </c>
      <c r="BF333" s="51"/>
      <c r="BG333" s="69" t="str">
        <f t="shared" si="29"/>
        <v/>
      </c>
      <c r="BH333" s="67" t="str">
        <f t="shared" si="30"/>
        <v/>
      </c>
      <c r="BI333" s="67" t="str">
        <f t="shared" si="31"/>
        <v/>
      </c>
      <c r="BJ333" s="67" t="str">
        <f t="shared" si="32"/>
        <v/>
      </c>
      <c r="BK333" s="67" t="str">
        <f t="shared" si="33"/>
        <v/>
      </c>
      <c r="BL333" s="67" t="str">
        <f t="shared" si="34"/>
        <v/>
      </c>
      <c r="BM333" s="65" t="str">
        <f t="shared" si="35"/>
        <v/>
      </c>
      <c r="BN333" s="51"/>
      <c r="BO333" s="51" t="str">
        <f t="shared" si="2156"/>
        <v/>
      </c>
      <c r="BP333" s="51" t="str">
        <f t="shared" si="2157"/>
        <v/>
      </c>
      <c r="BQ333" s="71">
        <f t="shared" si="2158"/>
        <v>13758419</v>
      </c>
      <c r="BR333" s="51" t="str">
        <f t="shared" si="2159"/>
        <v/>
      </c>
      <c r="BS333" s="69" t="str">
        <f t="shared" si="40"/>
        <v/>
      </c>
      <c r="BT333" s="51"/>
      <c r="BU333" s="68" t="str">
        <f t="shared" si="2160"/>
        <v/>
      </c>
      <c r="BV333" s="68" t="str">
        <f t="shared" si="2161"/>
        <v/>
      </c>
      <c r="BW333" s="65">
        <f t="shared" si="2162"/>
        <v>218012890</v>
      </c>
      <c r="BX333" s="68" t="str">
        <f t="shared" si="2163"/>
        <v/>
      </c>
      <c r="BY333" s="67" t="str">
        <f t="shared" si="44"/>
        <v/>
      </c>
      <c r="BZ333" s="68"/>
      <c r="CA333" s="65" t="str">
        <f t="shared" si="45"/>
        <v/>
      </c>
      <c r="CB333" s="67" t="str">
        <f t="shared" si="46"/>
        <v/>
      </c>
      <c r="CC333" s="67">
        <f t="shared" si="47"/>
        <v>81977909</v>
      </c>
      <c r="CD333" s="67" t="str">
        <f t="shared" si="48"/>
        <v/>
      </c>
      <c r="CE333" s="67" t="str">
        <f t="shared" si="49"/>
        <v/>
      </c>
      <c r="CF333" s="68"/>
      <c r="CG333" s="68" t="str">
        <f t="shared" si="2164"/>
        <v/>
      </c>
      <c r="CH333" s="68" t="str">
        <f t="shared" si="2165"/>
        <v/>
      </c>
      <c r="CI333" s="65">
        <f t="shared" si="2166"/>
        <v>225184865</v>
      </c>
      <c r="CJ333" s="68" t="str">
        <f t="shared" si="2167"/>
        <v/>
      </c>
      <c r="CK333" s="67" t="str">
        <f t="shared" si="54"/>
        <v/>
      </c>
      <c r="CL333" s="68"/>
      <c r="CM333" s="68" t="str">
        <f t="shared" si="2168"/>
        <v/>
      </c>
      <c r="CN333" s="68" t="str">
        <f t="shared" si="2169"/>
        <v/>
      </c>
      <c r="CO333" s="65">
        <f t="shared" si="2170"/>
        <v>124931481</v>
      </c>
      <c r="CP333" s="68" t="str">
        <f t="shared" si="2171"/>
        <v/>
      </c>
      <c r="CQ333" s="67" t="str">
        <f t="shared" si="59"/>
        <v/>
      </c>
      <c r="CR333" s="68"/>
      <c r="CS333" s="68" t="str">
        <f t="shared" si="2172"/>
        <v/>
      </c>
      <c r="CT333" s="68" t="str">
        <f t="shared" si="2173"/>
        <v/>
      </c>
      <c r="CU333" s="65">
        <f t="shared" si="2174"/>
        <v>0</v>
      </c>
      <c r="CV333" s="68" t="str">
        <f t="shared" si="2175"/>
        <v/>
      </c>
      <c r="CW333" s="67" t="str">
        <f t="shared" si="64"/>
        <v/>
      </c>
      <c r="CX333" s="68"/>
      <c r="CY333" s="68" t="str">
        <f t="shared" si="2176"/>
        <v/>
      </c>
      <c r="CZ333" s="68" t="str">
        <f t="shared" si="2177"/>
        <v/>
      </c>
      <c r="DA333" s="65">
        <f t="shared" si="2178"/>
        <v>84505943</v>
      </c>
      <c r="DB333" s="68" t="str">
        <f t="shared" si="2179"/>
        <v/>
      </c>
      <c r="DC333" s="67" t="str">
        <f t="shared" si="69"/>
        <v/>
      </c>
      <c r="DD333" s="68"/>
      <c r="DE333" s="68" t="str">
        <f t="shared" si="2180"/>
        <v/>
      </c>
      <c r="DF333" s="51" t="str">
        <f t="shared" si="2181"/>
        <v/>
      </c>
      <c r="DG333" s="65">
        <f t="shared" si="2182"/>
        <v>0</v>
      </c>
      <c r="DH333" s="51" t="str">
        <f t="shared" si="2183"/>
        <v/>
      </c>
      <c r="DI333" s="69" t="str">
        <f t="shared" si="74"/>
        <v/>
      </c>
      <c r="DJ333" s="51"/>
      <c r="DK333" s="51" t="str">
        <f t="shared" si="2184"/>
        <v/>
      </c>
      <c r="DL333" s="51" t="str">
        <f t="shared" si="2185"/>
        <v/>
      </c>
      <c r="DM333" s="65">
        <f t="shared" si="2186"/>
        <v>15747441</v>
      </c>
      <c r="DN333" s="51" t="str">
        <f t="shared" si="2187"/>
        <v/>
      </c>
      <c r="DO333" s="69" t="str">
        <f t="shared" si="79"/>
        <v/>
      </c>
      <c r="DP333" s="51"/>
      <c r="DQ333" s="51"/>
      <c r="DR333" s="51"/>
      <c r="DS333" s="51"/>
      <c r="DT333" s="51"/>
      <c r="DU333" s="181"/>
    </row>
    <row r="334" spans="1:125" ht="15" x14ac:dyDescent="0.25">
      <c r="A334" s="50">
        <v>2017</v>
      </c>
      <c r="B334" s="51" t="s">
        <v>568</v>
      </c>
      <c r="C334" s="50" t="s">
        <v>193</v>
      </c>
      <c r="D334" s="53" t="s">
        <v>193</v>
      </c>
      <c r="E334" s="50" t="s">
        <v>7</v>
      </c>
      <c r="F334" s="54">
        <v>14396198</v>
      </c>
      <c r="G334" s="54">
        <v>419663422</v>
      </c>
      <c r="H334" s="54">
        <v>13133012</v>
      </c>
      <c r="I334" s="55">
        <v>222019676</v>
      </c>
      <c r="J334" s="50"/>
      <c r="K334" s="50" t="s">
        <v>2032</v>
      </c>
      <c r="L334" s="58" t="s">
        <v>2032</v>
      </c>
      <c r="M334" s="58" t="s">
        <v>2032</v>
      </c>
      <c r="N334" s="58" t="s">
        <v>2032</v>
      </c>
      <c r="O334" s="58" t="s">
        <v>2032</v>
      </c>
      <c r="P334" s="59"/>
      <c r="Q334" s="60">
        <v>126962763</v>
      </c>
      <c r="R334" s="60">
        <v>0</v>
      </c>
      <c r="S334" s="60">
        <v>83397682</v>
      </c>
      <c r="T334" s="60">
        <v>1786426</v>
      </c>
      <c r="U334" s="60">
        <v>14808920</v>
      </c>
      <c r="V334" s="79"/>
      <c r="W334" s="90">
        <f t="shared" si="857"/>
        <v>226955791</v>
      </c>
      <c r="X334" s="101">
        <v>62279335</v>
      </c>
      <c r="Y334" s="50"/>
      <c r="Z334" s="50" t="s">
        <v>193</v>
      </c>
      <c r="AA334" s="51" t="str">
        <f t="shared" si="2150"/>
        <v/>
      </c>
      <c r="AB334" s="68" t="str">
        <f t="shared" si="2151"/>
        <v/>
      </c>
      <c r="AC334" s="68" t="str">
        <f t="shared" si="2152"/>
        <v/>
      </c>
      <c r="AD334" s="68" t="str">
        <f t="shared" si="2153"/>
        <v/>
      </c>
      <c r="AE334" s="68" t="str">
        <f t="shared" si="2154"/>
        <v/>
      </c>
      <c r="AF334" s="68" t="str">
        <f t="shared" si="2155"/>
        <v/>
      </c>
      <c r="AG334" s="67" t="str">
        <f t="shared" si="7"/>
        <v/>
      </c>
      <c r="AH334" s="51"/>
      <c r="AI334" s="51" t="str">
        <f t="shared" si="8"/>
        <v/>
      </c>
      <c r="AJ334" s="68" t="str">
        <f t="shared" si="9"/>
        <v/>
      </c>
      <c r="AK334" s="68" t="str">
        <f t="shared" si="10"/>
        <v/>
      </c>
      <c r="AL334" s="68" t="str">
        <f t="shared" si="11"/>
        <v/>
      </c>
      <c r="AM334" s="68" t="str">
        <f t="shared" si="12"/>
        <v/>
      </c>
      <c r="AN334" s="68" t="str">
        <f t="shared" si="13"/>
        <v/>
      </c>
      <c r="AO334" s="67" t="str">
        <f t="shared" si="14"/>
        <v/>
      </c>
      <c r="AP334" s="51"/>
      <c r="AQ334" s="51" t="str">
        <f t="shared" si="15"/>
        <v/>
      </c>
      <c r="AR334" s="68" t="str">
        <f t="shared" si="16"/>
        <v/>
      </c>
      <c r="AS334" s="68" t="str">
        <f t="shared" si="17"/>
        <v/>
      </c>
      <c r="AT334" s="68" t="str">
        <f t="shared" si="18"/>
        <v/>
      </c>
      <c r="AU334" s="68" t="str">
        <f t="shared" si="19"/>
        <v/>
      </c>
      <c r="AV334" s="68" t="str">
        <f t="shared" si="20"/>
        <v/>
      </c>
      <c r="AW334" s="67" t="str">
        <f t="shared" si="21"/>
        <v/>
      </c>
      <c r="AX334" s="51"/>
      <c r="AY334" s="80">
        <f t="shared" si="22"/>
        <v>14396198</v>
      </c>
      <c r="AZ334" s="68">
        <f t="shared" si="23"/>
        <v>222019676</v>
      </c>
      <c r="BA334" s="68">
        <f t="shared" si="24"/>
        <v>126962763</v>
      </c>
      <c r="BB334" s="68">
        <f t="shared" si="25"/>
        <v>0</v>
      </c>
      <c r="BC334" s="68">
        <f t="shared" si="26"/>
        <v>83397682</v>
      </c>
      <c r="BD334" s="68">
        <f t="shared" si="27"/>
        <v>16595346</v>
      </c>
      <c r="BE334" s="68">
        <f t="shared" si="28"/>
        <v>62279335</v>
      </c>
      <c r="BF334" s="51"/>
      <c r="BG334" s="69" t="str">
        <f t="shared" si="29"/>
        <v/>
      </c>
      <c r="BH334" s="67" t="str">
        <f t="shared" si="30"/>
        <v/>
      </c>
      <c r="BI334" s="67" t="str">
        <f t="shared" si="31"/>
        <v/>
      </c>
      <c r="BJ334" s="67" t="str">
        <f t="shared" si="32"/>
        <v/>
      </c>
      <c r="BK334" s="67" t="str">
        <f t="shared" si="33"/>
        <v/>
      </c>
      <c r="BL334" s="67" t="str">
        <f t="shared" si="34"/>
        <v/>
      </c>
      <c r="BM334" s="65" t="str">
        <f t="shared" si="35"/>
        <v/>
      </c>
      <c r="BN334" s="51"/>
      <c r="BO334" s="51" t="str">
        <f t="shared" si="2156"/>
        <v/>
      </c>
      <c r="BP334" s="51" t="str">
        <f t="shared" si="2157"/>
        <v/>
      </c>
      <c r="BQ334" s="51" t="str">
        <f t="shared" si="2158"/>
        <v/>
      </c>
      <c r="BR334" s="71">
        <f t="shared" si="2159"/>
        <v>14396198</v>
      </c>
      <c r="BS334" s="69" t="str">
        <f t="shared" si="40"/>
        <v/>
      </c>
      <c r="BT334" s="51"/>
      <c r="BU334" s="68" t="str">
        <f t="shared" si="2160"/>
        <v/>
      </c>
      <c r="BV334" s="68" t="str">
        <f t="shared" si="2161"/>
        <v/>
      </c>
      <c r="BW334" s="68" t="str">
        <f t="shared" si="2162"/>
        <v/>
      </c>
      <c r="BX334" s="65">
        <f t="shared" si="2163"/>
        <v>222019676</v>
      </c>
      <c r="BY334" s="67" t="str">
        <f t="shared" si="44"/>
        <v/>
      </c>
      <c r="BZ334" s="68"/>
      <c r="CA334" s="65" t="str">
        <f t="shared" si="45"/>
        <v/>
      </c>
      <c r="CB334" s="67" t="str">
        <f t="shared" si="46"/>
        <v/>
      </c>
      <c r="CC334" s="67" t="str">
        <f t="shared" si="47"/>
        <v/>
      </c>
      <c r="CD334" s="67">
        <f t="shared" si="48"/>
        <v>62279335</v>
      </c>
      <c r="CE334" s="67" t="str">
        <f t="shared" si="49"/>
        <v/>
      </c>
      <c r="CF334" s="68"/>
      <c r="CG334" s="68" t="str">
        <f t="shared" si="2164"/>
        <v/>
      </c>
      <c r="CH334" s="68" t="str">
        <f t="shared" si="2165"/>
        <v/>
      </c>
      <c r="CI334" s="68" t="str">
        <f t="shared" si="2166"/>
        <v/>
      </c>
      <c r="CJ334" s="65">
        <f t="shared" si="2167"/>
        <v>226955791</v>
      </c>
      <c r="CK334" s="67" t="str">
        <f t="shared" si="54"/>
        <v/>
      </c>
      <c r="CL334" s="68"/>
      <c r="CM334" s="68" t="str">
        <f t="shared" si="2168"/>
        <v/>
      </c>
      <c r="CN334" s="68" t="str">
        <f t="shared" si="2169"/>
        <v/>
      </c>
      <c r="CO334" s="68" t="str">
        <f t="shared" si="2170"/>
        <v/>
      </c>
      <c r="CP334" s="65">
        <f t="shared" si="2171"/>
        <v>126962763</v>
      </c>
      <c r="CQ334" s="67" t="str">
        <f t="shared" si="59"/>
        <v/>
      </c>
      <c r="CR334" s="68"/>
      <c r="CS334" s="68" t="str">
        <f t="shared" si="2172"/>
        <v/>
      </c>
      <c r="CT334" s="68" t="str">
        <f t="shared" si="2173"/>
        <v/>
      </c>
      <c r="CU334" s="68" t="str">
        <f t="shared" si="2174"/>
        <v/>
      </c>
      <c r="CV334" s="65">
        <f t="shared" si="2175"/>
        <v>0</v>
      </c>
      <c r="CW334" s="67" t="str">
        <f t="shared" si="64"/>
        <v/>
      </c>
      <c r="CX334" s="68"/>
      <c r="CY334" s="68" t="str">
        <f t="shared" si="2176"/>
        <v/>
      </c>
      <c r="CZ334" s="68" t="str">
        <f t="shared" si="2177"/>
        <v/>
      </c>
      <c r="DA334" s="68" t="str">
        <f t="shared" si="2178"/>
        <v/>
      </c>
      <c r="DB334" s="65">
        <f t="shared" si="2179"/>
        <v>83397682</v>
      </c>
      <c r="DC334" s="67" t="str">
        <f t="shared" si="69"/>
        <v/>
      </c>
      <c r="DD334" s="68"/>
      <c r="DE334" s="68" t="str">
        <f t="shared" si="2180"/>
        <v/>
      </c>
      <c r="DF334" s="51" t="str">
        <f t="shared" si="2181"/>
        <v/>
      </c>
      <c r="DG334" s="51" t="str">
        <f t="shared" si="2182"/>
        <v/>
      </c>
      <c r="DH334" s="65">
        <f t="shared" si="2183"/>
        <v>1786426</v>
      </c>
      <c r="DI334" s="69" t="str">
        <f t="shared" si="74"/>
        <v/>
      </c>
      <c r="DJ334" s="51"/>
      <c r="DK334" s="51" t="str">
        <f t="shared" si="2184"/>
        <v/>
      </c>
      <c r="DL334" s="51" t="str">
        <f t="shared" si="2185"/>
        <v/>
      </c>
      <c r="DM334" s="51" t="str">
        <f t="shared" si="2186"/>
        <v/>
      </c>
      <c r="DN334" s="65">
        <f t="shared" si="2187"/>
        <v>14808920</v>
      </c>
      <c r="DO334" s="69" t="str">
        <f t="shared" si="79"/>
        <v/>
      </c>
      <c r="DP334" s="51"/>
      <c r="DQ334" s="51"/>
      <c r="DR334" s="51"/>
      <c r="DS334" s="51"/>
      <c r="DT334" s="51"/>
      <c r="DU334" s="181"/>
    </row>
    <row r="335" spans="1:125" ht="15" x14ac:dyDescent="0.25">
      <c r="A335" s="56">
        <v>2018</v>
      </c>
      <c r="B335" s="51" t="s">
        <v>568</v>
      </c>
      <c r="C335" s="50" t="s">
        <v>193</v>
      </c>
      <c r="D335" s="170" t="s">
        <v>193</v>
      </c>
      <c r="E335" s="50" t="s">
        <v>7</v>
      </c>
      <c r="F335" s="89">
        <v>14190870</v>
      </c>
      <c r="G335" s="89">
        <v>438553704</v>
      </c>
      <c r="H335" s="89">
        <v>13513335</v>
      </c>
      <c r="I335" s="90">
        <v>235027282</v>
      </c>
      <c r="J335" s="56" t="s">
        <v>209</v>
      </c>
      <c r="K335" s="50" t="s">
        <v>2032</v>
      </c>
      <c r="L335" s="112">
        <v>235027282</v>
      </c>
      <c r="M335" s="58"/>
      <c r="N335" s="58"/>
      <c r="O335" s="58"/>
      <c r="P335" s="91"/>
      <c r="Q335" s="92">
        <v>109835714</v>
      </c>
      <c r="R335" s="92">
        <v>0</v>
      </c>
      <c r="S335" s="92">
        <v>102308501</v>
      </c>
      <c r="T335" s="92">
        <v>25723248</v>
      </c>
      <c r="U335" s="94"/>
      <c r="V335" s="94"/>
      <c r="W335" s="90">
        <f t="shared" si="857"/>
        <v>237867463</v>
      </c>
      <c r="X335" s="90">
        <v>76618382</v>
      </c>
      <c r="Y335" s="50"/>
      <c r="Z335" s="50"/>
      <c r="AA335" s="102"/>
      <c r="AB335" s="64"/>
      <c r="AC335" s="64"/>
      <c r="AD335" s="64"/>
      <c r="AE335" s="65"/>
      <c r="AF335" s="65"/>
      <c r="AG335" s="67" t="str">
        <f t="shared" si="7"/>
        <v/>
      </c>
      <c r="AH335" s="51"/>
      <c r="AI335" s="51" t="str">
        <f t="shared" si="8"/>
        <v/>
      </c>
      <c r="AJ335" s="68" t="str">
        <f t="shared" si="9"/>
        <v/>
      </c>
      <c r="AK335" s="68" t="str">
        <f t="shared" si="10"/>
        <v/>
      </c>
      <c r="AL335" s="68" t="str">
        <f t="shared" si="11"/>
        <v/>
      </c>
      <c r="AM335" s="68" t="str">
        <f t="shared" si="12"/>
        <v/>
      </c>
      <c r="AN335" s="68" t="str">
        <f t="shared" si="13"/>
        <v/>
      </c>
      <c r="AO335" s="67" t="str">
        <f t="shared" si="14"/>
        <v/>
      </c>
      <c r="AP335" s="51"/>
      <c r="AQ335" s="51" t="str">
        <f t="shared" si="15"/>
        <v/>
      </c>
      <c r="AR335" s="68" t="str">
        <f t="shared" si="16"/>
        <v/>
      </c>
      <c r="AS335" s="68" t="str">
        <f t="shared" si="17"/>
        <v/>
      </c>
      <c r="AT335" s="68" t="str">
        <f t="shared" si="18"/>
        <v/>
      </c>
      <c r="AU335" s="68" t="str">
        <f t="shared" si="19"/>
        <v/>
      </c>
      <c r="AV335" s="68" t="str">
        <f t="shared" si="20"/>
        <v/>
      </c>
      <c r="AW335" s="67" t="str">
        <f t="shared" si="21"/>
        <v/>
      </c>
      <c r="AX335" s="51"/>
      <c r="AY335" s="51" t="str">
        <f t="shared" si="22"/>
        <v/>
      </c>
      <c r="AZ335" s="68" t="str">
        <f t="shared" si="23"/>
        <v/>
      </c>
      <c r="BA335" s="68" t="str">
        <f t="shared" si="24"/>
        <v/>
      </c>
      <c r="BB335" s="68" t="str">
        <f t="shared" si="25"/>
        <v/>
      </c>
      <c r="BC335" s="68" t="str">
        <f t="shared" si="26"/>
        <v/>
      </c>
      <c r="BD335" s="68" t="str">
        <f t="shared" si="27"/>
        <v/>
      </c>
      <c r="BE335" s="68" t="str">
        <f t="shared" si="28"/>
        <v/>
      </c>
      <c r="BF335" s="51"/>
      <c r="BG335" s="96">
        <f t="shared" si="29"/>
        <v>14190870</v>
      </c>
      <c r="BH335" s="67">
        <f t="shared" si="30"/>
        <v>235027282</v>
      </c>
      <c r="BI335" s="67">
        <f t="shared" si="31"/>
        <v>109835714</v>
      </c>
      <c r="BJ335" s="67">
        <f t="shared" si="32"/>
        <v>0</v>
      </c>
      <c r="BK335" s="67">
        <f t="shared" si="33"/>
        <v>102308501</v>
      </c>
      <c r="BL335" s="67">
        <f t="shared" si="34"/>
        <v>25723248</v>
      </c>
      <c r="BM335" s="65">
        <f t="shared" si="35"/>
        <v>76618382</v>
      </c>
      <c r="BN335" s="70"/>
      <c r="BO335" s="70"/>
      <c r="BP335" s="51"/>
      <c r="BQ335" s="51"/>
      <c r="BR335" s="51"/>
      <c r="BS335" s="96">
        <f t="shared" si="40"/>
        <v>14190870</v>
      </c>
      <c r="BT335" s="70"/>
      <c r="BU335" s="65"/>
      <c r="BV335" s="68"/>
      <c r="BW335" s="68"/>
      <c r="BX335" s="68"/>
      <c r="BY335" s="67">
        <f t="shared" si="44"/>
        <v>235027282</v>
      </c>
      <c r="BZ335" s="65"/>
      <c r="CA335" s="65" t="str">
        <f t="shared" si="45"/>
        <v/>
      </c>
      <c r="CB335" s="67" t="str">
        <f t="shared" si="46"/>
        <v/>
      </c>
      <c r="CC335" s="67" t="str">
        <f t="shared" si="47"/>
        <v/>
      </c>
      <c r="CD335" s="67" t="str">
        <f t="shared" si="48"/>
        <v/>
      </c>
      <c r="CE335" s="67">
        <f t="shared" si="49"/>
        <v>76618382</v>
      </c>
      <c r="CF335" s="65"/>
      <c r="CG335" s="65"/>
      <c r="CH335" s="68"/>
      <c r="CI335" s="68"/>
      <c r="CJ335" s="68"/>
      <c r="CK335" s="67">
        <f t="shared" si="54"/>
        <v>237867463</v>
      </c>
      <c r="CL335" s="65"/>
      <c r="CM335" s="65"/>
      <c r="CN335" s="68"/>
      <c r="CO335" s="68"/>
      <c r="CP335" s="68"/>
      <c r="CQ335" s="67">
        <f t="shared" si="59"/>
        <v>109835714</v>
      </c>
      <c r="CR335" s="65"/>
      <c r="CS335" s="65"/>
      <c r="CT335" s="68"/>
      <c r="CU335" s="68"/>
      <c r="CV335" s="68"/>
      <c r="CW335" s="67">
        <f t="shared" si="64"/>
        <v>0</v>
      </c>
      <c r="CX335" s="65"/>
      <c r="CY335" s="65"/>
      <c r="CZ335" s="68"/>
      <c r="DA335" s="68"/>
      <c r="DB335" s="68"/>
      <c r="DC335" s="67">
        <f t="shared" si="69"/>
        <v>102308501</v>
      </c>
      <c r="DD335" s="65"/>
      <c r="DE335" s="65"/>
      <c r="DF335" s="51"/>
      <c r="DG335" s="51"/>
      <c r="DH335" s="51"/>
      <c r="DI335" s="67">
        <f t="shared" si="74"/>
        <v>25723248</v>
      </c>
      <c r="DJ335" s="70"/>
      <c r="DK335" s="70"/>
      <c r="DL335" s="51"/>
      <c r="DM335" s="51"/>
      <c r="DN335" s="51"/>
      <c r="DO335" s="67">
        <f t="shared" si="79"/>
        <v>109835714</v>
      </c>
      <c r="DP335" s="51"/>
      <c r="DQ335" s="51"/>
      <c r="DR335" s="51"/>
      <c r="DS335" s="51"/>
      <c r="DT335" s="51"/>
      <c r="DU335" s="181"/>
    </row>
    <row r="336" spans="1:125" ht="15" x14ac:dyDescent="0.25">
      <c r="A336" s="50"/>
      <c r="B336" s="51"/>
      <c r="C336" s="50"/>
      <c r="D336" s="53"/>
      <c r="E336" s="50"/>
      <c r="F336" s="54"/>
      <c r="G336" s="54"/>
      <c r="H336" s="54"/>
      <c r="I336" s="55"/>
      <c r="J336" s="50"/>
      <c r="K336" s="50" t="s">
        <v>2032</v>
      </c>
      <c r="L336" s="58"/>
      <c r="M336" s="58"/>
      <c r="N336" s="58"/>
      <c r="O336" s="58"/>
      <c r="P336" s="59"/>
      <c r="Q336" s="60"/>
      <c r="R336" s="60"/>
      <c r="S336" s="60"/>
      <c r="T336" s="60"/>
      <c r="U336" s="60"/>
      <c r="V336" s="79"/>
      <c r="W336" s="90">
        <f t="shared" si="857"/>
        <v>0</v>
      </c>
      <c r="X336" s="101"/>
      <c r="Y336" s="50"/>
      <c r="Z336" s="50"/>
      <c r="AA336" s="102"/>
      <c r="AB336" s="64"/>
      <c r="AC336" s="64"/>
      <c r="AD336" s="64"/>
      <c r="AE336" s="65"/>
      <c r="AF336" s="65"/>
      <c r="AG336" s="67" t="str">
        <f t="shared" si="7"/>
        <v/>
      </c>
      <c r="AH336" s="51"/>
      <c r="AI336" s="51" t="str">
        <f t="shared" si="8"/>
        <v/>
      </c>
      <c r="AJ336" s="68" t="str">
        <f t="shared" si="9"/>
        <v/>
      </c>
      <c r="AK336" s="68" t="str">
        <f t="shared" si="10"/>
        <v/>
      </c>
      <c r="AL336" s="68" t="str">
        <f t="shared" si="11"/>
        <v/>
      </c>
      <c r="AM336" s="68" t="str">
        <f t="shared" si="12"/>
        <v/>
      </c>
      <c r="AN336" s="68" t="str">
        <f t="shared" si="13"/>
        <v/>
      </c>
      <c r="AO336" s="67" t="str">
        <f t="shared" si="14"/>
        <v/>
      </c>
      <c r="AP336" s="51"/>
      <c r="AQ336" s="51" t="str">
        <f t="shared" si="15"/>
        <v/>
      </c>
      <c r="AR336" s="68" t="str">
        <f t="shared" si="16"/>
        <v/>
      </c>
      <c r="AS336" s="68" t="str">
        <f t="shared" si="17"/>
        <v/>
      </c>
      <c r="AT336" s="68" t="str">
        <f t="shared" si="18"/>
        <v/>
      </c>
      <c r="AU336" s="68" t="str">
        <f t="shared" si="19"/>
        <v/>
      </c>
      <c r="AV336" s="68" t="str">
        <f t="shared" si="20"/>
        <v/>
      </c>
      <c r="AW336" s="67" t="str">
        <f t="shared" si="21"/>
        <v/>
      </c>
      <c r="AX336" s="51"/>
      <c r="AY336" s="51" t="str">
        <f t="shared" si="22"/>
        <v/>
      </c>
      <c r="AZ336" s="68" t="str">
        <f t="shared" si="23"/>
        <v/>
      </c>
      <c r="BA336" s="68" t="str">
        <f t="shared" si="24"/>
        <v/>
      </c>
      <c r="BB336" s="68" t="str">
        <f t="shared" si="25"/>
        <v/>
      </c>
      <c r="BC336" s="68" t="str">
        <f t="shared" si="26"/>
        <v/>
      </c>
      <c r="BD336" s="68" t="str">
        <f t="shared" si="27"/>
        <v/>
      </c>
      <c r="BE336" s="68" t="str">
        <f t="shared" si="28"/>
        <v/>
      </c>
      <c r="BF336" s="51"/>
      <c r="BG336" s="69" t="str">
        <f t="shared" si="29"/>
        <v/>
      </c>
      <c r="BH336" s="67" t="str">
        <f t="shared" si="30"/>
        <v/>
      </c>
      <c r="BI336" s="67" t="str">
        <f t="shared" si="31"/>
        <v/>
      </c>
      <c r="BJ336" s="67" t="str">
        <f t="shared" si="32"/>
        <v/>
      </c>
      <c r="BK336" s="67" t="str">
        <f t="shared" si="33"/>
        <v/>
      </c>
      <c r="BL336" s="67" t="str">
        <f t="shared" si="34"/>
        <v/>
      </c>
      <c r="BM336" s="65" t="str">
        <f t="shared" si="35"/>
        <v/>
      </c>
      <c r="BN336" s="70"/>
      <c r="BO336" s="70"/>
      <c r="BP336" s="51"/>
      <c r="BQ336" s="51"/>
      <c r="BR336" s="51"/>
      <c r="BS336" s="69" t="str">
        <f t="shared" si="40"/>
        <v/>
      </c>
      <c r="BT336" s="70"/>
      <c r="BU336" s="65"/>
      <c r="BV336" s="68"/>
      <c r="BW336" s="68"/>
      <c r="BX336" s="68"/>
      <c r="BY336" s="67" t="str">
        <f t="shared" si="44"/>
        <v/>
      </c>
      <c r="BZ336" s="65"/>
      <c r="CA336" s="65" t="str">
        <f t="shared" si="45"/>
        <v/>
      </c>
      <c r="CB336" s="67" t="str">
        <f t="shared" si="46"/>
        <v/>
      </c>
      <c r="CC336" s="67" t="str">
        <f t="shared" si="47"/>
        <v/>
      </c>
      <c r="CD336" s="67" t="str">
        <f t="shared" si="48"/>
        <v/>
      </c>
      <c r="CE336" s="67" t="str">
        <f t="shared" si="49"/>
        <v/>
      </c>
      <c r="CF336" s="65"/>
      <c r="CG336" s="65"/>
      <c r="CH336" s="68"/>
      <c r="CI336" s="68"/>
      <c r="CJ336" s="68"/>
      <c r="CK336" s="67" t="str">
        <f t="shared" si="54"/>
        <v/>
      </c>
      <c r="CL336" s="65"/>
      <c r="CM336" s="65"/>
      <c r="CN336" s="68"/>
      <c r="CO336" s="68"/>
      <c r="CP336" s="68"/>
      <c r="CQ336" s="67" t="str">
        <f t="shared" si="59"/>
        <v/>
      </c>
      <c r="CR336" s="65"/>
      <c r="CS336" s="65"/>
      <c r="CT336" s="68"/>
      <c r="CU336" s="68"/>
      <c r="CV336" s="68"/>
      <c r="CW336" s="67" t="str">
        <f t="shared" si="64"/>
        <v/>
      </c>
      <c r="CX336" s="65"/>
      <c r="CY336" s="65"/>
      <c r="CZ336" s="68"/>
      <c r="DA336" s="68"/>
      <c r="DB336" s="68"/>
      <c r="DC336" s="67" t="str">
        <f t="shared" si="69"/>
        <v/>
      </c>
      <c r="DD336" s="65"/>
      <c r="DE336" s="65"/>
      <c r="DF336" s="51"/>
      <c r="DG336" s="51"/>
      <c r="DH336" s="51"/>
      <c r="DI336" s="69" t="str">
        <f t="shared" si="74"/>
        <v/>
      </c>
      <c r="DJ336" s="70"/>
      <c r="DK336" s="70"/>
      <c r="DL336" s="51"/>
      <c r="DM336" s="51"/>
      <c r="DN336" s="51"/>
      <c r="DO336" s="69" t="str">
        <f t="shared" si="79"/>
        <v/>
      </c>
      <c r="DP336" s="51"/>
      <c r="DQ336" s="51"/>
      <c r="DR336" s="51"/>
      <c r="DS336" s="51"/>
      <c r="DT336" s="51"/>
      <c r="DU336" s="181"/>
    </row>
    <row r="337" spans="1:125" ht="15" x14ac:dyDescent="0.25">
      <c r="A337" s="50">
        <v>2014</v>
      </c>
      <c r="B337" s="51" t="s">
        <v>659</v>
      </c>
      <c r="C337" s="50" t="s">
        <v>193</v>
      </c>
      <c r="D337" s="53" t="s">
        <v>193</v>
      </c>
      <c r="E337" s="50" t="s">
        <v>7</v>
      </c>
      <c r="F337" s="54">
        <v>479654334</v>
      </c>
      <c r="G337" s="54">
        <v>2339176814</v>
      </c>
      <c r="H337" s="54">
        <v>127650354</v>
      </c>
      <c r="I337" s="55">
        <v>1369269347</v>
      </c>
      <c r="J337" s="50"/>
      <c r="K337" s="50" t="s">
        <v>2032</v>
      </c>
      <c r="L337" s="58" t="s">
        <v>2032</v>
      </c>
      <c r="M337" s="58" t="s">
        <v>2032</v>
      </c>
      <c r="N337" s="58" t="s">
        <v>2032</v>
      </c>
      <c r="O337" s="58" t="s">
        <v>2032</v>
      </c>
      <c r="P337" s="59"/>
      <c r="Q337" s="60">
        <v>784522231</v>
      </c>
      <c r="R337" s="60">
        <v>114806526</v>
      </c>
      <c r="S337" s="60">
        <v>356874510</v>
      </c>
      <c r="T337" s="60">
        <v>239887843</v>
      </c>
      <c r="U337" s="60">
        <v>64347727</v>
      </c>
      <c r="V337" s="79"/>
      <c r="W337" s="90">
        <f t="shared" si="857"/>
        <v>1560438837</v>
      </c>
      <c r="X337" s="101">
        <v>1382834809</v>
      </c>
      <c r="Y337" s="50"/>
      <c r="Z337" s="50" t="s">
        <v>193</v>
      </c>
      <c r="AA337" s="62">
        <f t="shared" ref="AA337:AA340" si="2188">IF(A337 =2014,IF(Y337 ="",F337,""),"")</f>
        <v>479654334</v>
      </c>
      <c r="AB337" s="64">
        <f t="shared" ref="AB337:AB340" si="2189">IF(A337 =2014,IF(Y337 ="",I337,""),"")</f>
        <v>1369269347</v>
      </c>
      <c r="AC337" s="64">
        <f t="shared" ref="AC337:AC340" si="2190">IF(A337 =2014,IF(Y337 ="",Q337,""),"")</f>
        <v>784522231</v>
      </c>
      <c r="AD337" s="64">
        <f t="shared" ref="AD337:AD340" si="2191">IF(A337 =2014,IF(Y337 ="",R337,""),"")</f>
        <v>114806526</v>
      </c>
      <c r="AE337" s="65">
        <f t="shared" ref="AE337:AE340" si="2192">IF(A337 =2014,IF(Y337 ="",S337,""),"")</f>
        <v>356874510</v>
      </c>
      <c r="AF337" s="65">
        <f t="shared" ref="AF337:AF340" si="2193">IF(A337 =2014,IF(Y337 ="",T337+U337,""),"")</f>
        <v>304235570</v>
      </c>
      <c r="AG337" s="67">
        <f t="shared" si="7"/>
        <v>1382834809</v>
      </c>
      <c r="AH337" s="51"/>
      <c r="AI337" s="51" t="str">
        <f t="shared" si="8"/>
        <v/>
      </c>
      <c r="AJ337" s="68" t="str">
        <f t="shared" si="9"/>
        <v/>
      </c>
      <c r="AK337" s="68" t="str">
        <f t="shared" si="10"/>
        <v/>
      </c>
      <c r="AL337" s="68" t="str">
        <f t="shared" si="11"/>
        <v/>
      </c>
      <c r="AM337" s="68" t="str">
        <f t="shared" si="12"/>
        <v/>
      </c>
      <c r="AN337" s="68" t="str">
        <f t="shared" si="13"/>
        <v/>
      </c>
      <c r="AO337" s="67" t="str">
        <f t="shared" si="14"/>
        <v/>
      </c>
      <c r="AP337" s="51"/>
      <c r="AQ337" s="51" t="str">
        <f t="shared" si="15"/>
        <v/>
      </c>
      <c r="AR337" s="68" t="str">
        <f t="shared" si="16"/>
        <v/>
      </c>
      <c r="AS337" s="68" t="str">
        <f t="shared" si="17"/>
        <v/>
      </c>
      <c r="AT337" s="68" t="str">
        <f t="shared" si="18"/>
        <v/>
      </c>
      <c r="AU337" s="68" t="str">
        <f t="shared" si="19"/>
        <v/>
      </c>
      <c r="AV337" s="68" t="str">
        <f t="shared" si="20"/>
        <v/>
      </c>
      <c r="AW337" s="67" t="str">
        <f t="shared" si="21"/>
        <v/>
      </c>
      <c r="AX337" s="51"/>
      <c r="AY337" s="51" t="str">
        <f t="shared" si="22"/>
        <v/>
      </c>
      <c r="AZ337" s="68" t="str">
        <f t="shared" si="23"/>
        <v/>
      </c>
      <c r="BA337" s="68" t="str">
        <f t="shared" si="24"/>
        <v/>
      </c>
      <c r="BB337" s="68" t="str">
        <f t="shared" si="25"/>
        <v/>
      </c>
      <c r="BC337" s="68" t="str">
        <f t="shared" si="26"/>
        <v/>
      </c>
      <c r="BD337" s="68" t="str">
        <f t="shared" si="27"/>
        <v/>
      </c>
      <c r="BE337" s="68" t="str">
        <f t="shared" si="28"/>
        <v/>
      </c>
      <c r="BF337" s="51"/>
      <c r="BG337" s="69" t="str">
        <f t="shared" si="29"/>
        <v/>
      </c>
      <c r="BH337" s="67" t="str">
        <f t="shared" si="30"/>
        <v/>
      </c>
      <c r="BI337" s="67" t="str">
        <f t="shared" si="31"/>
        <v/>
      </c>
      <c r="BJ337" s="67" t="str">
        <f t="shared" si="32"/>
        <v/>
      </c>
      <c r="BK337" s="67" t="str">
        <f t="shared" si="33"/>
        <v/>
      </c>
      <c r="BL337" s="67" t="str">
        <f t="shared" si="34"/>
        <v/>
      </c>
      <c r="BM337" s="65" t="str">
        <f t="shared" si="35"/>
        <v/>
      </c>
      <c r="BN337" s="70"/>
      <c r="BO337" s="71">
        <f t="shared" ref="BO337:BO340" si="2194">IF(A337 =2014,F337,"")</f>
        <v>479654334</v>
      </c>
      <c r="BP337" s="51" t="str">
        <f t="shared" ref="BP337:BP340" si="2195">IF(A337 =2015,F337,"")</f>
        <v/>
      </c>
      <c r="BQ337" s="51" t="str">
        <f t="shared" ref="BQ337:BQ340" si="2196">IF(A337 =2016,F337,"")</f>
        <v/>
      </c>
      <c r="BR337" s="51" t="str">
        <f t="shared" ref="BR337:BR340" si="2197">IF(A337 =2017,F337,"")</f>
        <v/>
      </c>
      <c r="BS337" s="69" t="str">
        <f t="shared" si="40"/>
        <v/>
      </c>
      <c r="BT337" s="70"/>
      <c r="BU337" s="65">
        <f t="shared" ref="BU337:BU340" si="2198">IF(A337 =2014,I337,"")</f>
        <v>1369269347</v>
      </c>
      <c r="BV337" s="68" t="str">
        <f t="shared" ref="BV337:BV340" si="2199">IF(A337 =2015,I337,"")</f>
        <v/>
      </c>
      <c r="BW337" s="68" t="str">
        <f t="shared" ref="BW337:BW340" si="2200">IF(A337 =2016,I337,"")</f>
        <v/>
      </c>
      <c r="BX337" s="68" t="str">
        <f t="shared" ref="BX337:BX340" si="2201">IF(A337 =2017,I337,"")</f>
        <v/>
      </c>
      <c r="BY337" s="67" t="str">
        <f t="shared" si="44"/>
        <v/>
      </c>
      <c r="BZ337" s="65"/>
      <c r="CA337" s="65">
        <f t="shared" si="45"/>
        <v>1382834809</v>
      </c>
      <c r="CB337" s="67" t="str">
        <f t="shared" si="46"/>
        <v/>
      </c>
      <c r="CC337" s="67" t="str">
        <f t="shared" si="47"/>
        <v/>
      </c>
      <c r="CD337" s="67" t="str">
        <f t="shared" si="48"/>
        <v/>
      </c>
      <c r="CE337" s="67" t="str">
        <f t="shared" si="49"/>
        <v/>
      </c>
      <c r="CF337" s="65"/>
      <c r="CG337" s="65">
        <f t="shared" ref="CG337:CG340" si="2202">IF(A337 =2014,Q337+R337+S337+T337+U337,"")</f>
        <v>1560438837</v>
      </c>
      <c r="CH337" s="68" t="str">
        <f t="shared" ref="CH337:CH340" si="2203">IF(A337 =2015,Q337+R337+S337+T337+U337,"")</f>
        <v/>
      </c>
      <c r="CI337" s="68" t="str">
        <f t="shared" ref="CI337:CI340" si="2204">IF(A337 =2016,Q337+R337+S337+T337+U337,"")</f>
        <v/>
      </c>
      <c r="CJ337" s="68" t="str">
        <f t="shared" ref="CJ337:CJ340" si="2205">IF(A337 =2017,Q337+R337+S337+T337+U337,"")</f>
        <v/>
      </c>
      <c r="CK337" s="67" t="str">
        <f t="shared" si="54"/>
        <v/>
      </c>
      <c r="CL337" s="65"/>
      <c r="CM337" s="65">
        <f t="shared" ref="CM337:CM340" si="2206">IF(A337 =2014,Q337,"")</f>
        <v>784522231</v>
      </c>
      <c r="CN337" s="68" t="str">
        <f t="shared" ref="CN337:CN340" si="2207">IF(A337 =2015,Q337,"")</f>
        <v/>
      </c>
      <c r="CO337" s="68" t="str">
        <f t="shared" ref="CO337:CO340" si="2208">IF(A337 =2016,Q337,"")</f>
        <v/>
      </c>
      <c r="CP337" s="68" t="str">
        <f t="shared" ref="CP337:CP340" si="2209">IF(A337 =2017,Q337,"")</f>
        <v/>
      </c>
      <c r="CQ337" s="67" t="str">
        <f t="shared" si="59"/>
        <v/>
      </c>
      <c r="CR337" s="65"/>
      <c r="CS337" s="65">
        <f t="shared" ref="CS337:CS340" si="2210">IF(A337 =2014,R337,"")</f>
        <v>114806526</v>
      </c>
      <c r="CT337" s="68" t="str">
        <f t="shared" ref="CT337:CT340" si="2211">IF(A337 =2015,R337,"")</f>
        <v/>
      </c>
      <c r="CU337" s="68" t="str">
        <f t="shared" ref="CU337:CU340" si="2212">IF(A337 =2016,R337,"")</f>
        <v/>
      </c>
      <c r="CV337" s="68" t="str">
        <f t="shared" ref="CV337:CV340" si="2213">IF(A337 =2017,R337,"")</f>
        <v/>
      </c>
      <c r="CW337" s="67" t="str">
        <f t="shared" si="64"/>
        <v/>
      </c>
      <c r="CX337" s="65"/>
      <c r="CY337" s="65">
        <f t="shared" ref="CY337:CY340" si="2214">IF(A337 =2014,S337,"")</f>
        <v>356874510</v>
      </c>
      <c r="CZ337" s="68" t="str">
        <f t="shared" ref="CZ337:CZ340" si="2215">IF(A337 =2015,S337,"")</f>
        <v/>
      </c>
      <c r="DA337" s="68" t="str">
        <f t="shared" ref="DA337:DA340" si="2216">IF(A337 =2016,S337,"")</f>
        <v/>
      </c>
      <c r="DB337" s="68" t="str">
        <f t="shared" ref="DB337:DB340" si="2217">IF(A337 =2017,S337,"")</f>
        <v/>
      </c>
      <c r="DC337" s="67" t="str">
        <f t="shared" si="69"/>
        <v/>
      </c>
      <c r="DD337" s="65"/>
      <c r="DE337" s="65">
        <f t="shared" ref="DE337:DE340" si="2218">IF(A337 =2014,T337,"")</f>
        <v>239887843</v>
      </c>
      <c r="DF337" s="51" t="str">
        <f t="shared" ref="DF337:DF340" si="2219">IF(A337 =2015,T337,"")</f>
        <v/>
      </c>
      <c r="DG337" s="51" t="str">
        <f t="shared" ref="DG337:DG340" si="2220">IF(A337 =2016,T337,"")</f>
        <v/>
      </c>
      <c r="DH337" s="51" t="str">
        <f t="shared" ref="DH337:DH340" si="2221">IF(A337 =2017,T337,"")</f>
        <v/>
      </c>
      <c r="DI337" s="69" t="str">
        <f t="shared" si="74"/>
        <v/>
      </c>
      <c r="DJ337" s="70"/>
      <c r="DK337" s="65">
        <f t="shared" ref="DK337:DK340" si="2222">IF(A337 =2014,U337,"")</f>
        <v>64347727</v>
      </c>
      <c r="DL337" s="51" t="str">
        <f t="shared" ref="DL337:DL340" si="2223">IF(A337 =2015,U337,"")</f>
        <v/>
      </c>
      <c r="DM337" s="51" t="str">
        <f t="shared" ref="DM337:DM340" si="2224">IF(A337 =2016,U337,"")</f>
        <v/>
      </c>
      <c r="DN337" s="51" t="str">
        <f t="shared" ref="DN337:DN340" si="2225">IF(A337 =2017,U337,"")</f>
        <v/>
      </c>
      <c r="DO337" s="69" t="str">
        <f t="shared" si="79"/>
        <v/>
      </c>
      <c r="DP337" s="51"/>
      <c r="DQ337" s="51"/>
      <c r="DR337" s="51"/>
      <c r="DS337" s="51"/>
      <c r="DT337" s="51"/>
      <c r="DU337" s="181"/>
    </row>
    <row r="338" spans="1:125" ht="15" x14ac:dyDescent="0.25">
      <c r="A338" s="50">
        <v>2015</v>
      </c>
      <c r="B338" s="51" t="s">
        <v>659</v>
      </c>
      <c r="C338" s="50" t="s">
        <v>193</v>
      </c>
      <c r="D338" s="53" t="s">
        <v>193</v>
      </c>
      <c r="E338" s="50" t="s">
        <v>7</v>
      </c>
      <c r="F338" s="54">
        <v>457355988</v>
      </c>
      <c r="G338" s="54">
        <v>2253459695</v>
      </c>
      <c r="H338" s="54">
        <v>127892347</v>
      </c>
      <c r="I338" s="55">
        <v>1404770454</v>
      </c>
      <c r="J338" s="50"/>
      <c r="K338" s="50" t="s">
        <v>2032</v>
      </c>
      <c r="L338" s="58" t="s">
        <v>2032</v>
      </c>
      <c r="M338" s="58" t="s">
        <v>2032</v>
      </c>
      <c r="N338" s="58" t="s">
        <v>2032</v>
      </c>
      <c r="O338" s="58" t="s">
        <v>2032</v>
      </c>
      <c r="P338" s="59"/>
      <c r="Q338" s="60">
        <v>814684492</v>
      </c>
      <c r="R338" s="60">
        <v>91031412</v>
      </c>
      <c r="S338" s="60">
        <v>368369593</v>
      </c>
      <c r="T338" s="60">
        <v>244991958</v>
      </c>
      <c r="U338" s="60">
        <v>28580092</v>
      </c>
      <c r="V338" s="79"/>
      <c r="W338" s="90">
        <f t="shared" si="857"/>
        <v>1547657547</v>
      </c>
      <c r="X338" s="101">
        <v>1923615067</v>
      </c>
      <c r="Y338" s="50"/>
      <c r="Z338" s="50" t="s">
        <v>193</v>
      </c>
      <c r="AA338" s="51" t="str">
        <f t="shared" si="2188"/>
        <v/>
      </c>
      <c r="AB338" s="68" t="str">
        <f t="shared" si="2189"/>
        <v/>
      </c>
      <c r="AC338" s="68" t="str">
        <f t="shared" si="2190"/>
        <v/>
      </c>
      <c r="AD338" s="68" t="str">
        <f t="shared" si="2191"/>
        <v/>
      </c>
      <c r="AE338" s="68" t="str">
        <f t="shared" si="2192"/>
        <v/>
      </c>
      <c r="AF338" s="68" t="str">
        <f t="shared" si="2193"/>
        <v/>
      </c>
      <c r="AG338" s="67" t="str">
        <f t="shared" si="7"/>
        <v/>
      </c>
      <c r="AH338" s="51"/>
      <c r="AI338" s="80">
        <f t="shared" si="8"/>
        <v>457355988</v>
      </c>
      <c r="AJ338" s="68">
        <f t="shared" si="9"/>
        <v>1404770454</v>
      </c>
      <c r="AK338" s="68">
        <f t="shared" si="10"/>
        <v>814684492</v>
      </c>
      <c r="AL338" s="68">
        <f t="shared" si="11"/>
        <v>91031412</v>
      </c>
      <c r="AM338" s="68">
        <f t="shared" si="12"/>
        <v>368369593</v>
      </c>
      <c r="AN338" s="68">
        <f t="shared" si="13"/>
        <v>273572050</v>
      </c>
      <c r="AO338" s="67">
        <f t="shared" si="14"/>
        <v>1923615067</v>
      </c>
      <c r="AP338" s="51"/>
      <c r="AQ338" s="51" t="str">
        <f t="shared" si="15"/>
        <v/>
      </c>
      <c r="AR338" s="68" t="str">
        <f t="shared" si="16"/>
        <v/>
      </c>
      <c r="AS338" s="68" t="str">
        <f t="shared" si="17"/>
        <v/>
      </c>
      <c r="AT338" s="68" t="str">
        <f t="shared" si="18"/>
        <v/>
      </c>
      <c r="AU338" s="68" t="str">
        <f t="shared" si="19"/>
        <v/>
      </c>
      <c r="AV338" s="68" t="str">
        <f t="shared" si="20"/>
        <v/>
      </c>
      <c r="AW338" s="67" t="str">
        <f t="shared" si="21"/>
        <v/>
      </c>
      <c r="AX338" s="51"/>
      <c r="AY338" s="51" t="str">
        <f t="shared" si="22"/>
        <v/>
      </c>
      <c r="AZ338" s="68" t="str">
        <f t="shared" si="23"/>
        <v/>
      </c>
      <c r="BA338" s="68" t="str">
        <f t="shared" si="24"/>
        <v/>
      </c>
      <c r="BB338" s="68" t="str">
        <f t="shared" si="25"/>
        <v/>
      </c>
      <c r="BC338" s="68" t="str">
        <f t="shared" si="26"/>
        <v/>
      </c>
      <c r="BD338" s="68" t="str">
        <f t="shared" si="27"/>
        <v/>
      </c>
      <c r="BE338" s="68" t="str">
        <f t="shared" si="28"/>
        <v/>
      </c>
      <c r="BF338" s="51"/>
      <c r="BG338" s="69" t="str">
        <f t="shared" si="29"/>
        <v/>
      </c>
      <c r="BH338" s="67" t="str">
        <f t="shared" si="30"/>
        <v/>
      </c>
      <c r="BI338" s="67" t="str">
        <f t="shared" si="31"/>
        <v/>
      </c>
      <c r="BJ338" s="67" t="str">
        <f t="shared" si="32"/>
        <v/>
      </c>
      <c r="BK338" s="67" t="str">
        <f t="shared" si="33"/>
        <v/>
      </c>
      <c r="BL338" s="67" t="str">
        <f t="shared" si="34"/>
        <v/>
      </c>
      <c r="BM338" s="65" t="str">
        <f t="shared" si="35"/>
        <v/>
      </c>
      <c r="BN338" s="51"/>
      <c r="BO338" s="51" t="str">
        <f t="shared" si="2194"/>
        <v/>
      </c>
      <c r="BP338" s="71">
        <f t="shared" si="2195"/>
        <v>457355988</v>
      </c>
      <c r="BQ338" s="51" t="str">
        <f t="shared" si="2196"/>
        <v/>
      </c>
      <c r="BR338" s="51" t="str">
        <f t="shared" si="2197"/>
        <v/>
      </c>
      <c r="BS338" s="69" t="str">
        <f t="shared" si="40"/>
        <v/>
      </c>
      <c r="BT338" s="51"/>
      <c r="BU338" s="68" t="str">
        <f t="shared" si="2198"/>
        <v/>
      </c>
      <c r="BV338" s="65">
        <f t="shared" si="2199"/>
        <v>1404770454</v>
      </c>
      <c r="BW338" s="68" t="str">
        <f t="shared" si="2200"/>
        <v/>
      </c>
      <c r="BX338" s="68" t="str">
        <f t="shared" si="2201"/>
        <v/>
      </c>
      <c r="BY338" s="67" t="str">
        <f t="shared" si="44"/>
        <v/>
      </c>
      <c r="BZ338" s="68"/>
      <c r="CA338" s="65" t="str">
        <f t="shared" si="45"/>
        <v/>
      </c>
      <c r="CB338" s="67">
        <f t="shared" si="46"/>
        <v>1923615067</v>
      </c>
      <c r="CC338" s="67" t="str">
        <f t="shared" si="47"/>
        <v/>
      </c>
      <c r="CD338" s="67" t="str">
        <f t="shared" si="48"/>
        <v/>
      </c>
      <c r="CE338" s="67" t="str">
        <f t="shared" si="49"/>
        <v/>
      </c>
      <c r="CF338" s="68"/>
      <c r="CG338" s="68" t="str">
        <f t="shared" si="2202"/>
        <v/>
      </c>
      <c r="CH338" s="65">
        <f t="shared" si="2203"/>
        <v>1547657547</v>
      </c>
      <c r="CI338" s="68" t="str">
        <f t="shared" si="2204"/>
        <v/>
      </c>
      <c r="CJ338" s="68" t="str">
        <f t="shared" si="2205"/>
        <v/>
      </c>
      <c r="CK338" s="67" t="str">
        <f t="shared" si="54"/>
        <v/>
      </c>
      <c r="CL338" s="68"/>
      <c r="CM338" s="68" t="str">
        <f t="shared" si="2206"/>
        <v/>
      </c>
      <c r="CN338" s="65">
        <f t="shared" si="2207"/>
        <v>814684492</v>
      </c>
      <c r="CO338" s="68" t="str">
        <f t="shared" si="2208"/>
        <v/>
      </c>
      <c r="CP338" s="68" t="str">
        <f t="shared" si="2209"/>
        <v/>
      </c>
      <c r="CQ338" s="67" t="str">
        <f t="shared" si="59"/>
        <v/>
      </c>
      <c r="CR338" s="68"/>
      <c r="CS338" s="68" t="str">
        <f t="shared" si="2210"/>
        <v/>
      </c>
      <c r="CT338" s="65">
        <f t="shared" si="2211"/>
        <v>91031412</v>
      </c>
      <c r="CU338" s="68" t="str">
        <f t="shared" si="2212"/>
        <v/>
      </c>
      <c r="CV338" s="68" t="str">
        <f t="shared" si="2213"/>
        <v/>
      </c>
      <c r="CW338" s="67" t="str">
        <f t="shared" si="64"/>
        <v/>
      </c>
      <c r="CX338" s="68"/>
      <c r="CY338" s="68" t="str">
        <f t="shared" si="2214"/>
        <v/>
      </c>
      <c r="CZ338" s="65">
        <f t="shared" si="2215"/>
        <v>368369593</v>
      </c>
      <c r="DA338" s="68" t="str">
        <f t="shared" si="2216"/>
        <v/>
      </c>
      <c r="DB338" s="68" t="str">
        <f t="shared" si="2217"/>
        <v/>
      </c>
      <c r="DC338" s="67" t="str">
        <f t="shared" si="69"/>
        <v/>
      </c>
      <c r="DD338" s="68"/>
      <c r="DE338" s="68" t="str">
        <f t="shared" si="2218"/>
        <v/>
      </c>
      <c r="DF338" s="65">
        <f t="shared" si="2219"/>
        <v>244991958</v>
      </c>
      <c r="DG338" s="51" t="str">
        <f t="shared" si="2220"/>
        <v/>
      </c>
      <c r="DH338" s="51" t="str">
        <f t="shared" si="2221"/>
        <v/>
      </c>
      <c r="DI338" s="69" t="str">
        <f t="shared" si="74"/>
        <v/>
      </c>
      <c r="DJ338" s="51"/>
      <c r="DK338" s="51" t="str">
        <f t="shared" si="2222"/>
        <v/>
      </c>
      <c r="DL338" s="65">
        <f t="shared" si="2223"/>
        <v>28580092</v>
      </c>
      <c r="DM338" s="51" t="str">
        <f t="shared" si="2224"/>
        <v/>
      </c>
      <c r="DN338" s="51" t="str">
        <f t="shared" si="2225"/>
        <v/>
      </c>
      <c r="DO338" s="69" t="str">
        <f t="shared" si="79"/>
        <v/>
      </c>
      <c r="DP338" s="51"/>
      <c r="DQ338" s="51"/>
      <c r="DR338" s="51"/>
      <c r="DS338" s="51"/>
      <c r="DT338" s="51"/>
      <c r="DU338" s="181"/>
    </row>
    <row r="339" spans="1:125" ht="15" x14ac:dyDescent="0.25">
      <c r="A339" s="50">
        <v>2016</v>
      </c>
      <c r="B339" s="51" t="s">
        <v>659</v>
      </c>
      <c r="C339" s="50" t="s">
        <v>193</v>
      </c>
      <c r="D339" s="53" t="s">
        <v>193</v>
      </c>
      <c r="E339" s="50" t="s">
        <v>7</v>
      </c>
      <c r="F339" s="54">
        <v>432985182</v>
      </c>
      <c r="G339" s="54">
        <v>2172060564</v>
      </c>
      <c r="H339" s="54">
        <v>128990049</v>
      </c>
      <c r="I339" s="55">
        <v>1574418345</v>
      </c>
      <c r="J339" s="50"/>
      <c r="K339" s="50" t="s">
        <v>2032</v>
      </c>
      <c r="L339" s="58" t="s">
        <v>2032</v>
      </c>
      <c r="M339" s="58" t="s">
        <v>2032</v>
      </c>
      <c r="N339" s="58" t="s">
        <v>2032</v>
      </c>
      <c r="O339" s="58" t="s">
        <v>2032</v>
      </c>
      <c r="P339" s="59"/>
      <c r="Q339" s="60">
        <v>1021493643</v>
      </c>
      <c r="R339" s="60">
        <v>97463312</v>
      </c>
      <c r="S339" s="60">
        <v>355956638</v>
      </c>
      <c r="T339" s="60">
        <v>199955522</v>
      </c>
      <c r="U339" s="60">
        <v>39923399</v>
      </c>
      <c r="V339" s="79"/>
      <c r="W339" s="90">
        <f t="shared" si="857"/>
        <v>1714792514</v>
      </c>
      <c r="X339" s="101">
        <v>1651875956</v>
      </c>
      <c r="Y339" s="50"/>
      <c r="Z339" s="50" t="s">
        <v>193</v>
      </c>
      <c r="AA339" s="51" t="str">
        <f t="shared" si="2188"/>
        <v/>
      </c>
      <c r="AB339" s="68" t="str">
        <f t="shared" si="2189"/>
        <v/>
      </c>
      <c r="AC339" s="68" t="str">
        <f t="shared" si="2190"/>
        <v/>
      </c>
      <c r="AD339" s="68" t="str">
        <f t="shared" si="2191"/>
        <v/>
      </c>
      <c r="AE339" s="68" t="str">
        <f t="shared" si="2192"/>
        <v/>
      </c>
      <c r="AF339" s="68" t="str">
        <f t="shared" si="2193"/>
        <v/>
      </c>
      <c r="AG339" s="67" t="str">
        <f t="shared" si="7"/>
        <v/>
      </c>
      <c r="AH339" s="51"/>
      <c r="AI339" s="51" t="str">
        <f t="shared" si="8"/>
        <v/>
      </c>
      <c r="AJ339" s="68" t="str">
        <f t="shared" si="9"/>
        <v/>
      </c>
      <c r="AK339" s="68" t="str">
        <f t="shared" si="10"/>
        <v/>
      </c>
      <c r="AL339" s="68" t="str">
        <f t="shared" si="11"/>
        <v/>
      </c>
      <c r="AM339" s="68" t="str">
        <f t="shared" si="12"/>
        <v/>
      </c>
      <c r="AN339" s="68" t="str">
        <f t="shared" si="13"/>
        <v/>
      </c>
      <c r="AO339" s="67" t="str">
        <f t="shared" si="14"/>
        <v/>
      </c>
      <c r="AP339" s="51"/>
      <c r="AQ339" s="80">
        <f t="shared" si="15"/>
        <v>432985182</v>
      </c>
      <c r="AR339" s="68">
        <f t="shared" si="16"/>
        <v>1574418345</v>
      </c>
      <c r="AS339" s="68">
        <f t="shared" si="17"/>
        <v>1021493643</v>
      </c>
      <c r="AT339" s="68">
        <f t="shared" si="18"/>
        <v>97463312</v>
      </c>
      <c r="AU339" s="68">
        <f t="shared" si="19"/>
        <v>355956638</v>
      </c>
      <c r="AV339" s="68">
        <f t="shared" si="20"/>
        <v>239878921</v>
      </c>
      <c r="AW339" s="67">
        <f t="shared" si="21"/>
        <v>1651875956</v>
      </c>
      <c r="AX339" s="51"/>
      <c r="AY339" s="51" t="str">
        <f t="shared" si="22"/>
        <v/>
      </c>
      <c r="AZ339" s="68" t="str">
        <f t="shared" si="23"/>
        <v/>
      </c>
      <c r="BA339" s="68" t="str">
        <f t="shared" si="24"/>
        <v/>
      </c>
      <c r="BB339" s="68" t="str">
        <f t="shared" si="25"/>
        <v/>
      </c>
      <c r="BC339" s="68" t="str">
        <f t="shared" si="26"/>
        <v/>
      </c>
      <c r="BD339" s="68" t="str">
        <f t="shared" si="27"/>
        <v/>
      </c>
      <c r="BE339" s="68" t="str">
        <f t="shared" si="28"/>
        <v/>
      </c>
      <c r="BF339" s="51"/>
      <c r="BG339" s="69" t="str">
        <f t="shared" si="29"/>
        <v/>
      </c>
      <c r="BH339" s="67" t="str">
        <f t="shared" si="30"/>
        <v/>
      </c>
      <c r="BI339" s="67" t="str">
        <f t="shared" si="31"/>
        <v/>
      </c>
      <c r="BJ339" s="67" t="str">
        <f t="shared" si="32"/>
        <v/>
      </c>
      <c r="BK339" s="67" t="str">
        <f t="shared" si="33"/>
        <v/>
      </c>
      <c r="BL339" s="67" t="str">
        <f t="shared" si="34"/>
        <v/>
      </c>
      <c r="BM339" s="65" t="str">
        <f t="shared" si="35"/>
        <v/>
      </c>
      <c r="BN339" s="51"/>
      <c r="BO339" s="51" t="str">
        <f t="shared" si="2194"/>
        <v/>
      </c>
      <c r="BP339" s="51" t="str">
        <f t="shared" si="2195"/>
        <v/>
      </c>
      <c r="BQ339" s="71">
        <f t="shared" si="2196"/>
        <v>432985182</v>
      </c>
      <c r="BR339" s="51" t="str">
        <f t="shared" si="2197"/>
        <v/>
      </c>
      <c r="BS339" s="69" t="str">
        <f t="shared" si="40"/>
        <v/>
      </c>
      <c r="BT339" s="51"/>
      <c r="BU339" s="68" t="str">
        <f t="shared" si="2198"/>
        <v/>
      </c>
      <c r="BV339" s="68" t="str">
        <f t="shared" si="2199"/>
        <v/>
      </c>
      <c r="BW339" s="65">
        <f t="shared" si="2200"/>
        <v>1574418345</v>
      </c>
      <c r="BX339" s="68" t="str">
        <f t="shared" si="2201"/>
        <v/>
      </c>
      <c r="BY339" s="67" t="str">
        <f t="shared" si="44"/>
        <v/>
      </c>
      <c r="BZ339" s="68"/>
      <c r="CA339" s="65" t="str">
        <f t="shared" si="45"/>
        <v/>
      </c>
      <c r="CB339" s="67" t="str">
        <f t="shared" si="46"/>
        <v/>
      </c>
      <c r="CC339" s="67">
        <f t="shared" si="47"/>
        <v>1651875956</v>
      </c>
      <c r="CD339" s="67" t="str">
        <f t="shared" si="48"/>
        <v/>
      </c>
      <c r="CE339" s="67" t="str">
        <f t="shared" si="49"/>
        <v/>
      </c>
      <c r="CF339" s="68"/>
      <c r="CG339" s="68" t="str">
        <f t="shared" si="2202"/>
        <v/>
      </c>
      <c r="CH339" s="68" t="str">
        <f t="shared" si="2203"/>
        <v/>
      </c>
      <c r="CI339" s="65">
        <f t="shared" si="2204"/>
        <v>1714792514</v>
      </c>
      <c r="CJ339" s="68" t="str">
        <f t="shared" si="2205"/>
        <v/>
      </c>
      <c r="CK339" s="67" t="str">
        <f t="shared" si="54"/>
        <v/>
      </c>
      <c r="CL339" s="68"/>
      <c r="CM339" s="68" t="str">
        <f t="shared" si="2206"/>
        <v/>
      </c>
      <c r="CN339" s="68" t="str">
        <f t="shared" si="2207"/>
        <v/>
      </c>
      <c r="CO339" s="65">
        <f t="shared" si="2208"/>
        <v>1021493643</v>
      </c>
      <c r="CP339" s="68" t="str">
        <f t="shared" si="2209"/>
        <v/>
      </c>
      <c r="CQ339" s="67" t="str">
        <f t="shared" si="59"/>
        <v/>
      </c>
      <c r="CR339" s="68"/>
      <c r="CS339" s="68" t="str">
        <f t="shared" si="2210"/>
        <v/>
      </c>
      <c r="CT339" s="68" t="str">
        <f t="shared" si="2211"/>
        <v/>
      </c>
      <c r="CU339" s="65">
        <f t="shared" si="2212"/>
        <v>97463312</v>
      </c>
      <c r="CV339" s="68" t="str">
        <f t="shared" si="2213"/>
        <v/>
      </c>
      <c r="CW339" s="67" t="str">
        <f t="shared" si="64"/>
        <v/>
      </c>
      <c r="CX339" s="68"/>
      <c r="CY339" s="68" t="str">
        <f t="shared" si="2214"/>
        <v/>
      </c>
      <c r="CZ339" s="68" t="str">
        <f t="shared" si="2215"/>
        <v/>
      </c>
      <c r="DA339" s="65">
        <f t="shared" si="2216"/>
        <v>355956638</v>
      </c>
      <c r="DB339" s="68" t="str">
        <f t="shared" si="2217"/>
        <v/>
      </c>
      <c r="DC339" s="67" t="str">
        <f t="shared" si="69"/>
        <v/>
      </c>
      <c r="DD339" s="68"/>
      <c r="DE339" s="68" t="str">
        <f t="shared" si="2218"/>
        <v/>
      </c>
      <c r="DF339" s="51" t="str">
        <f t="shared" si="2219"/>
        <v/>
      </c>
      <c r="DG339" s="65">
        <f t="shared" si="2220"/>
        <v>199955522</v>
      </c>
      <c r="DH339" s="51" t="str">
        <f t="shared" si="2221"/>
        <v/>
      </c>
      <c r="DI339" s="69" t="str">
        <f t="shared" si="74"/>
        <v/>
      </c>
      <c r="DJ339" s="51"/>
      <c r="DK339" s="51" t="str">
        <f t="shared" si="2222"/>
        <v/>
      </c>
      <c r="DL339" s="51" t="str">
        <f t="shared" si="2223"/>
        <v/>
      </c>
      <c r="DM339" s="65">
        <f t="shared" si="2224"/>
        <v>39923399</v>
      </c>
      <c r="DN339" s="51" t="str">
        <f t="shared" si="2225"/>
        <v/>
      </c>
      <c r="DO339" s="69" t="str">
        <f t="shared" si="79"/>
        <v/>
      </c>
      <c r="DP339" s="51"/>
      <c r="DQ339" s="51"/>
      <c r="DR339" s="51"/>
      <c r="DS339" s="51"/>
      <c r="DT339" s="51"/>
      <c r="DU339" s="181"/>
    </row>
    <row r="340" spans="1:125" ht="15" x14ac:dyDescent="0.25">
      <c r="A340" s="50">
        <v>2017</v>
      </c>
      <c r="B340" s="51" t="s">
        <v>659</v>
      </c>
      <c r="C340" s="50" t="s">
        <v>193</v>
      </c>
      <c r="D340" s="53" t="s">
        <v>193</v>
      </c>
      <c r="E340" s="50" t="s">
        <v>7</v>
      </c>
      <c r="F340" s="54">
        <v>407153682</v>
      </c>
      <c r="G340" s="54">
        <v>2088280036</v>
      </c>
      <c r="H340" s="54">
        <v>128562258</v>
      </c>
      <c r="I340" s="55">
        <v>1741996870</v>
      </c>
      <c r="J340" s="50"/>
      <c r="K340" s="50" t="s">
        <v>2032</v>
      </c>
      <c r="L340" s="58" t="s">
        <v>2032</v>
      </c>
      <c r="M340" s="58" t="s">
        <v>2032</v>
      </c>
      <c r="N340" s="58" t="s">
        <v>2032</v>
      </c>
      <c r="O340" s="58" t="s">
        <v>2032</v>
      </c>
      <c r="P340" s="59"/>
      <c r="Q340" s="60">
        <v>1225559638</v>
      </c>
      <c r="R340" s="60">
        <v>54484526</v>
      </c>
      <c r="S340" s="60">
        <v>334122144</v>
      </c>
      <c r="T340" s="60">
        <v>249187539</v>
      </c>
      <c r="U340" s="60">
        <v>45125923</v>
      </c>
      <c r="V340" s="79"/>
      <c r="W340" s="90">
        <f t="shared" si="857"/>
        <v>1908479770</v>
      </c>
      <c r="X340" s="101">
        <v>1399970581</v>
      </c>
      <c r="Y340" s="50"/>
      <c r="Z340" s="50" t="s">
        <v>193</v>
      </c>
      <c r="AA340" s="51" t="str">
        <f t="shared" si="2188"/>
        <v/>
      </c>
      <c r="AB340" s="68" t="str">
        <f t="shared" si="2189"/>
        <v/>
      </c>
      <c r="AC340" s="68" t="str">
        <f t="shared" si="2190"/>
        <v/>
      </c>
      <c r="AD340" s="68" t="str">
        <f t="shared" si="2191"/>
        <v/>
      </c>
      <c r="AE340" s="68" t="str">
        <f t="shared" si="2192"/>
        <v/>
      </c>
      <c r="AF340" s="68" t="str">
        <f t="shared" si="2193"/>
        <v/>
      </c>
      <c r="AG340" s="67" t="str">
        <f t="shared" si="7"/>
        <v/>
      </c>
      <c r="AH340" s="51"/>
      <c r="AI340" s="51" t="str">
        <f t="shared" si="8"/>
        <v/>
      </c>
      <c r="AJ340" s="68" t="str">
        <f t="shared" si="9"/>
        <v/>
      </c>
      <c r="AK340" s="68" t="str">
        <f t="shared" si="10"/>
        <v/>
      </c>
      <c r="AL340" s="68" t="str">
        <f t="shared" si="11"/>
        <v/>
      </c>
      <c r="AM340" s="68" t="str">
        <f t="shared" si="12"/>
        <v/>
      </c>
      <c r="AN340" s="68" t="str">
        <f t="shared" si="13"/>
        <v/>
      </c>
      <c r="AO340" s="67" t="str">
        <f t="shared" si="14"/>
        <v/>
      </c>
      <c r="AP340" s="51"/>
      <c r="AQ340" s="51" t="str">
        <f t="shared" si="15"/>
        <v/>
      </c>
      <c r="AR340" s="68" t="str">
        <f t="shared" si="16"/>
        <v/>
      </c>
      <c r="AS340" s="68" t="str">
        <f t="shared" si="17"/>
        <v/>
      </c>
      <c r="AT340" s="68" t="str">
        <f t="shared" si="18"/>
        <v/>
      </c>
      <c r="AU340" s="68" t="str">
        <f t="shared" si="19"/>
        <v/>
      </c>
      <c r="AV340" s="68" t="str">
        <f t="shared" si="20"/>
        <v/>
      </c>
      <c r="AW340" s="67" t="str">
        <f t="shared" si="21"/>
        <v/>
      </c>
      <c r="AX340" s="51"/>
      <c r="AY340" s="80">
        <f t="shared" si="22"/>
        <v>407153682</v>
      </c>
      <c r="AZ340" s="68">
        <f t="shared" si="23"/>
        <v>1741996870</v>
      </c>
      <c r="BA340" s="68">
        <f t="shared" si="24"/>
        <v>1225559638</v>
      </c>
      <c r="BB340" s="68">
        <f t="shared" si="25"/>
        <v>54484526</v>
      </c>
      <c r="BC340" s="68">
        <f t="shared" si="26"/>
        <v>334122144</v>
      </c>
      <c r="BD340" s="68">
        <f t="shared" si="27"/>
        <v>294313462</v>
      </c>
      <c r="BE340" s="68">
        <f t="shared" si="28"/>
        <v>1399970581</v>
      </c>
      <c r="BF340" s="51"/>
      <c r="BG340" s="69" t="str">
        <f t="shared" si="29"/>
        <v/>
      </c>
      <c r="BH340" s="67" t="str">
        <f t="shared" si="30"/>
        <v/>
      </c>
      <c r="BI340" s="67" t="str">
        <f t="shared" si="31"/>
        <v/>
      </c>
      <c r="BJ340" s="67" t="str">
        <f t="shared" si="32"/>
        <v/>
      </c>
      <c r="BK340" s="67" t="str">
        <f t="shared" si="33"/>
        <v/>
      </c>
      <c r="BL340" s="67" t="str">
        <f t="shared" si="34"/>
        <v/>
      </c>
      <c r="BM340" s="65" t="str">
        <f t="shared" si="35"/>
        <v/>
      </c>
      <c r="BN340" s="51"/>
      <c r="BO340" s="51" t="str">
        <f t="shared" si="2194"/>
        <v/>
      </c>
      <c r="BP340" s="51" t="str">
        <f t="shared" si="2195"/>
        <v/>
      </c>
      <c r="BQ340" s="51" t="str">
        <f t="shared" si="2196"/>
        <v/>
      </c>
      <c r="BR340" s="71">
        <f t="shared" si="2197"/>
        <v>407153682</v>
      </c>
      <c r="BS340" s="69" t="str">
        <f t="shared" si="40"/>
        <v/>
      </c>
      <c r="BT340" s="51"/>
      <c r="BU340" s="68" t="str">
        <f t="shared" si="2198"/>
        <v/>
      </c>
      <c r="BV340" s="68" t="str">
        <f t="shared" si="2199"/>
        <v/>
      </c>
      <c r="BW340" s="68" t="str">
        <f t="shared" si="2200"/>
        <v/>
      </c>
      <c r="BX340" s="65">
        <f t="shared" si="2201"/>
        <v>1741996870</v>
      </c>
      <c r="BY340" s="67" t="str">
        <f t="shared" si="44"/>
        <v/>
      </c>
      <c r="BZ340" s="68"/>
      <c r="CA340" s="65" t="str">
        <f t="shared" si="45"/>
        <v/>
      </c>
      <c r="CB340" s="67" t="str">
        <f t="shared" si="46"/>
        <v/>
      </c>
      <c r="CC340" s="67" t="str">
        <f t="shared" si="47"/>
        <v/>
      </c>
      <c r="CD340" s="67">
        <f t="shared" si="48"/>
        <v>1399970581</v>
      </c>
      <c r="CE340" s="67" t="str">
        <f t="shared" si="49"/>
        <v/>
      </c>
      <c r="CF340" s="68"/>
      <c r="CG340" s="68" t="str">
        <f t="shared" si="2202"/>
        <v/>
      </c>
      <c r="CH340" s="68" t="str">
        <f t="shared" si="2203"/>
        <v/>
      </c>
      <c r="CI340" s="68" t="str">
        <f t="shared" si="2204"/>
        <v/>
      </c>
      <c r="CJ340" s="65">
        <f t="shared" si="2205"/>
        <v>1908479770</v>
      </c>
      <c r="CK340" s="67" t="str">
        <f t="shared" si="54"/>
        <v/>
      </c>
      <c r="CL340" s="68"/>
      <c r="CM340" s="68" t="str">
        <f t="shared" si="2206"/>
        <v/>
      </c>
      <c r="CN340" s="68" t="str">
        <f t="shared" si="2207"/>
        <v/>
      </c>
      <c r="CO340" s="68" t="str">
        <f t="shared" si="2208"/>
        <v/>
      </c>
      <c r="CP340" s="65">
        <f t="shared" si="2209"/>
        <v>1225559638</v>
      </c>
      <c r="CQ340" s="67" t="str">
        <f t="shared" si="59"/>
        <v/>
      </c>
      <c r="CR340" s="68"/>
      <c r="CS340" s="68" t="str">
        <f t="shared" si="2210"/>
        <v/>
      </c>
      <c r="CT340" s="68" t="str">
        <f t="shared" si="2211"/>
        <v/>
      </c>
      <c r="CU340" s="68" t="str">
        <f t="shared" si="2212"/>
        <v/>
      </c>
      <c r="CV340" s="65">
        <f t="shared" si="2213"/>
        <v>54484526</v>
      </c>
      <c r="CW340" s="67" t="str">
        <f t="shared" si="64"/>
        <v/>
      </c>
      <c r="CX340" s="68"/>
      <c r="CY340" s="68" t="str">
        <f t="shared" si="2214"/>
        <v/>
      </c>
      <c r="CZ340" s="68" t="str">
        <f t="shared" si="2215"/>
        <v/>
      </c>
      <c r="DA340" s="68" t="str">
        <f t="shared" si="2216"/>
        <v/>
      </c>
      <c r="DB340" s="65">
        <f t="shared" si="2217"/>
        <v>334122144</v>
      </c>
      <c r="DC340" s="67" t="str">
        <f t="shared" si="69"/>
        <v/>
      </c>
      <c r="DD340" s="68"/>
      <c r="DE340" s="68" t="str">
        <f t="shared" si="2218"/>
        <v/>
      </c>
      <c r="DF340" s="51" t="str">
        <f t="shared" si="2219"/>
        <v/>
      </c>
      <c r="DG340" s="51" t="str">
        <f t="shared" si="2220"/>
        <v/>
      </c>
      <c r="DH340" s="65">
        <f t="shared" si="2221"/>
        <v>249187539</v>
      </c>
      <c r="DI340" s="69" t="str">
        <f t="shared" si="74"/>
        <v/>
      </c>
      <c r="DJ340" s="51"/>
      <c r="DK340" s="51" t="str">
        <f t="shared" si="2222"/>
        <v/>
      </c>
      <c r="DL340" s="51" t="str">
        <f t="shared" si="2223"/>
        <v/>
      </c>
      <c r="DM340" s="51" t="str">
        <f t="shared" si="2224"/>
        <v/>
      </c>
      <c r="DN340" s="65">
        <f t="shared" si="2225"/>
        <v>45125923</v>
      </c>
      <c r="DO340" s="69" t="str">
        <f t="shared" si="79"/>
        <v/>
      </c>
      <c r="DP340" s="51"/>
      <c r="DQ340" s="51"/>
      <c r="DR340" s="51"/>
      <c r="DS340" s="51"/>
      <c r="DT340" s="51"/>
      <c r="DU340" s="181"/>
    </row>
    <row r="341" spans="1:125" ht="15" x14ac:dyDescent="0.25">
      <c r="A341" s="56">
        <v>2018</v>
      </c>
      <c r="B341" s="51" t="s">
        <v>659</v>
      </c>
      <c r="C341" s="50" t="s">
        <v>193</v>
      </c>
      <c r="D341" s="170" t="s">
        <v>193</v>
      </c>
      <c r="E341" s="50" t="s">
        <v>7</v>
      </c>
      <c r="F341" s="89">
        <v>394361657</v>
      </c>
      <c r="G341" s="89">
        <v>2014910655</v>
      </c>
      <c r="H341" s="89">
        <v>127086614</v>
      </c>
      <c r="I341" s="90">
        <v>1777308055</v>
      </c>
      <c r="J341" s="56" t="s">
        <v>209</v>
      </c>
      <c r="K341" s="50" t="s">
        <v>2032</v>
      </c>
      <c r="L341" s="112">
        <v>1777308055</v>
      </c>
      <c r="M341" s="58"/>
      <c r="N341" s="58"/>
      <c r="O341" s="58"/>
      <c r="P341" s="91"/>
      <c r="Q341" s="92">
        <v>918106023</v>
      </c>
      <c r="R341" s="92">
        <v>214251437</v>
      </c>
      <c r="S341" s="92">
        <v>362848740</v>
      </c>
      <c r="T341" s="92">
        <v>308469406</v>
      </c>
      <c r="U341" s="93">
        <v>69886871</v>
      </c>
      <c r="V341" s="94"/>
      <c r="W341" s="90">
        <f t="shared" si="857"/>
        <v>1873562477</v>
      </c>
      <c r="X341" s="90">
        <v>1682819032</v>
      </c>
      <c r="Y341" s="50"/>
      <c r="Z341" s="50"/>
      <c r="AA341" s="102"/>
      <c r="AB341" s="64"/>
      <c r="AC341" s="64"/>
      <c r="AD341" s="64"/>
      <c r="AE341" s="65"/>
      <c r="AF341" s="65"/>
      <c r="AG341" s="67" t="str">
        <f t="shared" si="7"/>
        <v/>
      </c>
      <c r="AH341" s="51"/>
      <c r="AI341" s="51" t="str">
        <f t="shared" si="8"/>
        <v/>
      </c>
      <c r="AJ341" s="68" t="str">
        <f t="shared" si="9"/>
        <v/>
      </c>
      <c r="AK341" s="68" t="str">
        <f t="shared" si="10"/>
        <v/>
      </c>
      <c r="AL341" s="68" t="str">
        <f t="shared" si="11"/>
        <v/>
      </c>
      <c r="AM341" s="68" t="str">
        <f t="shared" si="12"/>
        <v/>
      </c>
      <c r="AN341" s="68" t="str">
        <f t="shared" si="13"/>
        <v/>
      </c>
      <c r="AO341" s="67" t="str">
        <f t="shared" si="14"/>
        <v/>
      </c>
      <c r="AP341" s="51"/>
      <c r="AQ341" s="51" t="str">
        <f t="shared" si="15"/>
        <v/>
      </c>
      <c r="AR341" s="68" t="str">
        <f t="shared" si="16"/>
        <v/>
      </c>
      <c r="AS341" s="68" t="str">
        <f t="shared" si="17"/>
        <v/>
      </c>
      <c r="AT341" s="68" t="str">
        <f t="shared" si="18"/>
        <v/>
      </c>
      <c r="AU341" s="68" t="str">
        <f t="shared" si="19"/>
        <v/>
      </c>
      <c r="AV341" s="68" t="str">
        <f t="shared" si="20"/>
        <v/>
      </c>
      <c r="AW341" s="67" t="str">
        <f t="shared" si="21"/>
        <v/>
      </c>
      <c r="AX341" s="51"/>
      <c r="AY341" s="51" t="str">
        <f t="shared" si="22"/>
        <v/>
      </c>
      <c r="AZ341" s="68" t="str">
        <f t="shared" si="23"/>
        <v/>
      </c>
      <c r="BA341" s="68" t="str">
        <f t="shared" si="24"/>
        <v/>
      </c>
      <c r="BB341" s="68" t="str">
        <f t="shared" si="25"/>
        <v/>
      </c>
      <c r="BC341" s="68" t="str">
        <f t="shared" si="26"/>
        <v/>
      </c>
      <c r="BD341" s="68" t="str">
        <f t="shared" si="27"/>
        <v/>
      </c>
      <c r="BE341" s="68" t="str">
        <f t="shared" si="28"/>
        <v/>
      </c>
      <c r="BF341" s="51"/>
      <c r="BG341" s="96">
        <f t="shared" si="29"/>
        <v>394361657</v>
      </c>
      <c r="BH341" s="67">
        <f t="shared" si="30"/>
        <v>1777308055</v>
      </c>
      <c r="BI341" s="67">
        <f t="shared" si="31"/>
        <v>918106023</v>
      </c>
      <c r="BJ341" s="67">
        <f t="shared" si="32"/>
        <v>214251437</v>
      </c>
      <c r="BK341" s="67">
        <f t="shared" si="33"/>
        <v>362848740</v>
      </c>
      <c r="BL341" s="67">
        <f t="shared" si="34"/>
        <v>378356277</v>
      </c>
      <c r="BM341" s="65">
        <f t="shared" si="35"/>
        <v>1682819032</v>
      </c>
      <c r="BN341" s="70"/>
      <c r="BO341" s="70"/>
      <c r="BP341" s="51"/>
      <c r="BQ341" s="51"/>
      <c r="BR341" s="51"/>
      <c r="BS341" s="96">
        <f t="shared" si="40"/>
        <v>394361657</v>
      </c>
      <c r="BT341" s="70"/>
      <c r="BU341" s="65"/>
      <c r="BV341" s="68"/>
      <c r="BW341" s="68"/>
      <c r="BX341" s="68"/>
      <c r="BY341" s="67">
        <f t="shared" si="44"/>
        <v>1777308055</v>
      </c>
      <c r="BZ341" s="65"/>
      <c r="CA341" s="65" t="str">
        <f t="shared" si="45"/>
        <v/>
      </c>
      <c r="CB341" s="67" t="str">
        <f t="shared" si="46"/>
        <v/>
      </c>
      <c r="CC341" s="67" t="str">
        <f t="shared" si="47"/>
        <v/>
      </c>
      <c r="CD341" s="67" t="str">
        <f t="shared" si="48"/>
        <v/>
      </c>
      <c r="CE341" s="67">
        <f t="shared" si="49"/>
        <v>1682819032</v>
      </c>
      <c r="CF341" s="65"/>
      <c r="CG341" s="65"/>
      <c r="CH341" s="68"/>
      <c r="CI341" s="68"/>
      <c r="CJ341" s="68"/>
      <c r="CK341" s="67">
        <f t="shared" si="54"/>
        <v>1873562477</v>
      </c>
      <c r="CL341" s="65"/>
      <c r="CM341" s="65"/>
      <c r="CN341" s="68"/>
      <c r="CO341" s="68"/>
      <c r="CP341" s="68"/>
      <c r="CQ341" s="67">
        <f t="shared" si="59"/>
        <v>918106023</v>
      </c>
      <c r="CR341" s="65"/>
      <c r="CS341" s="65"/>
      <c r="CT341" s="68"/>
      <c r="CU341" s="68"/>
      <c r="CV341" s="68"/>
      <c r="CW341" s="67">
        <f t="shared" si="64"/>
        <v>214251437</v>
      </c>
      <c r="CX341" s="65"/>
      <c r="CY341" s="65"/>
      <c r="CZ341" s="68"/>
      <c r="DA341" s="68"/>
      <c r="DB341" s="68"/>
      <c r="DC341" s="67">
        <f t="shared" si="69"/>
        <v>362848740</v>
      </c>
      <c r="DD341" s="65"/>
      <c r="DE341" s="65"/>
      <c r="DF341" s="51"/>
      <c r="DG341" s="51"/>
      <c r="DH341" s="51"/>
      <c r="DI341" s="67">
        <f t="shared" si="74"/>
        <v>308469406</v>
      </c>
      <c r="DJ341" s="70"/>
      <c r="DK341" s="70"/>
      <c r="DL341" s="51"/>
      <c r="DM341" s="51"/>
      <c r="DN341" s="51"/>
      <c r="DO341" s="67">
        <f t="shared" si="79"/>
        <v>918106023</v>
      </c>
      <c r="DP341" s="51"/>
      <c r="DQ341" s="51"/>
      <c r="DR341" s="51"/>
      <c r="DS341" s="51"/>
      <c r="DT341" s="51"/>
      <c r="DU341" s="181"/>
    </row>
    <row r="342" spans="1:125" ht="15" x14ac:dyDescent="0.25">
      <c r="A342" s="50"/>
      <c r="B342" s="51"/>
      <c r="C342" s="50"/>
      <c r="D342" s="53"/>
      <c r="E342" s="50"/>
      <c r="F342" s="89"/>
      <c r="G342" s="89"/>
      <c r="H342" s="89"/>
      <c r="I342" s="90"/>
      <c r="J342" s="50"/>
      <c r="K342" s="50" t="s">
        <v>2032</v>
      </c>
      <c r="L342" s="58"/>
      <c r="M342" s="58"/>
      <c r="N342" s="58"/>
      <c r="O342" s="58"/>
      <c r="P342" s="59"/>
      <c r="Q342" s="60"/>
      <c r="R342" s="60"/>
      <c r="S342" s="60"/>
      <c r="T342" s="60"/>
      <c r="U342" s="60"/>
      <c r="V342" s="79"/>
      <c r="W342" s="90">
        <f t="shared" si="857"/>
        <v>0</v>
      </c>
      <c r="X342" s="101"/>
      <c r="Y342" s="50"/>
      <c r="Z342" s="50"/>
      <c r="AA342" s="102"/>
      <c r="AB342" s="64"/>
      <c r="AC342" s="64"/>
      <c r="AD342" s="64"/>
      <c r="AE342" s="65"/>
      <c r="AF342" s="65"/>
      <c r="AG342" s="67" t="str">
        <f t="shared" si="7"/>
        <v/>
      </c>
      <c r="AH342" s="51"/>
      <c r="AI342" s="51" t="str">
        <f t="shared" si="8"/>
        <v/>
      </c>
      <c r="AJ342" s="68" t="str">
        <f t="shared" si="9"/>
        <v/>
      </c>
      <c r="AK342" s="68" t="str">
        <f t="shared" si="10"/>
        <v/>
      </c>
      <c r="AL342" s="68" t="str">
        <f t="shared" si="11"/>
        <v/>
      </c>
      <c r="AM342" s="68" t="str">
        <f t="shared" si="12"/>
        <v/>
      </c>
      <c r="AN342" s="68" t="str">
        <f t="shared" si="13"/>
        <v/>
      </c>
      <c r="AO342" s="67" t="str">
        <f t="shared" si="14"/>
        <v/>
      </c>
      <c r="AP342" s="51"/>
      <c r="AQ342" s="51" t="str">
        <f t="shared" si="15"/>
        <v/>
      </c>
      <c r="AR342" s="68" t="str">
        <f t="shared" si="16"/>
        <v/>
      </c>
      <c r="AS342" s="68" t="str">
        <f t="shared" si="17"/>
        <v/>
      </c>
      <c r="AT342" s="68" t="str">
        <f t="shared" si="18"/>
        <v/>
      </c>
      <c r="AU342" s="68" t="str">
        <f t="shared" si="19"/>
        <v/>
      </c>
      <c r="AV342" s="68" t="str">
        <f t="shared" si="20"/>
        <v/>
      </c>
      <c r="AW342" s="67" t="str">
        <f t="shared" si="21"/>
        <v/>
      </c>
      <c r="AX342" s="51"/>
      <c r="AY342" s="51" t="str">
        <f t="shared" si="22"/>
        <v/>
      </c>
      <c r="AZ342" s="68" t="str">
        <f t="shared" si="23"/>
        <v/>
      </c>
      <c r="BA342" s="68" t="str">
        <f t="shared" si="24"/>
        <v/>
      </c>
      <c r="BB342" s="68" t="str">
        <f t="shared" si="25"/>
        <v/>
      </c>
      <c r="BC342" s="68" t="str">
        <f t="shared" si="26"/>
        <v/>
      </c>
      <c r="BD342" s="68" t="str">
        <f t="shared" si="27"/>
        <v/>
      </c>
      <c r="BE342" s="68" t="str">
        <f t="shared" si="28"/>
        <v/>
      </c>
      <c r="BF342" s="51"/>
      <c r="BG342" s="69" t="str">
        <f t="shared" si="29"/>
        <v/>
      </c>
      <c r="BH342" s="67" t="str">
        <f t="shared" si="30"/>
        <v/>
      </c>
      <c r="BI342" s="67" t="str">
        <f t="shared" si="31"/>
        <v/>
      </c>
      <c r="BJ342" s="67" t="str">
        <f t="shared" si="32"/>
        <v/>
      </c>
      <c r="BK342" s="67" t="str">
        <f t="shared" si="33"/>
        <v/>
      </c>
      <c r="BL342" s="67" t="str">
        <f t="shared" si="34"/>
        <v/>
      </c>
      <c r="BM342" s="65" t="str">
        <f t="shared" si="35"/>
        <v/>
      </c>
      <c r="BN342" s="70"/>
      <c r="BO342" s="70"/>
      <c r="BP342" s="51"/>
      <c r="BQ342" s="51"/>
      <c r="BR342" s="51"/>
      <c r="BS342" s="69" t="str">
        <f t="shared" si="40"/>
        <v/>
      </c>
      <c r="BT342" s="70"/>
      <c r="BU342" s="65"/>
      <c r="BV342" s="68"/>
      <c r="BW342" s="68"/>
      <c r="BX342" s="68"/>
      <c r="BY342" s="67" t="str">
        <f t="shared" si="44"/>
        <v/>
      </c>
      <c r="BZ342" s="65"/>
      <c r="CA342" s="65" t="str">
        <f t="shared" si="45"/>
        <v/>
      </c>
      <c r="CB342" s="67" t="str">
        <f t="shared" si="46"/>
        <v/>
      </c>
      <c r="CC342" s="67" t="str">
        <f t="shared" si="47"/>
        <v/>
      </c>
      <c r="CD342" s="67" t="str">
        <f t="shared" si="48"/>
        <v/>
      </c>
      <c r="CE342" s="67" t="str">
        <f t="shared" si="49"/>
        <v/>
      </c>
      <c r="CF342" s="65"/>
      <c r="CG342" s="65"/>
      <c r="CH342" s="68"/>
      <c r="CI342" s="68"/>
      <c r="CJ342" s="68"/>
      <c r="CK342" s="67" t="str">
        <f t="shared" si="54"/>
        <v/>
      </c>
      <c r="CL342" s="65"/>
      <c r="CM342" s="65"/>
      <c r="CN342" s="68"/>
      <c r="CO342" s="68"/>
      <c r="CP342" s="68"/>
      <c r="CQ342" s="67" t="str">
        <f t="shared" si="59"/>
        <v/>
      </c>
      <c r="CR342" s="65"/>
      <c r="CS342" s="65"/>
      <c r="CT342" s="68"/>
      <c r="CU342" s="68"/>
      <c r="CV342" s="68"/>
      <c r="CW342" s="67" t="str">
        <f t="shared" si="64"/>
        <v/>
      </c>
      <c r="CX342" s="65"/>
      <c r="CY342" s="65"/>
      <c r="CZ342" s="68"/>
      <c r="DA342" s="68"/>
      <c r="DB342" s="68"/>
      <c r="DC342" s="67" t="str">
        <f t="shared" si="69"/>
        <v/>
      </c>
      <c r="DD342" s="65"/>
      <c r="DE342" s="65"/>
      <c r="DF342" s="51"/>
      <c r="DG342" s="51"/>
      <c r="DH342" s="51"/>
      <c r="DI342" s="69" t="str">
        <f t="shared" si="74"/>
        <v/>
      </c>
      <c r="DJ342" s="70"/>
      <c r="DK342" s="70"/>
      <c r="DL342" s="51"/>
      <c r="DM342" s="51"/>
      <c r="DN342" s="51"/>
      <c r="DO342" s="69" t="str">
        <f t="shared" si="79"/>
        <v/>
      </c>
      <c r="DP342" s="51"/>
      <c r="DQ342" s="51"/>
      <c r="DR342" s="51"/>
      <c r="DS342" s="51"/>
      <c r="DT342" s="51"/>
      <c r="DU342" s="181"/>
    </row>
    <row r="343" spans="1:125" ht="15" x14ac:dyDescent="0.25">
      <c r="A343" s="50">
        <v>2014</v>
      </c>
      <c r="B343" s="51" t="s">
        <v>1180</v>
      </c>
      <c r="C343" s="50" t="s">
        <v>1181</v>
      </c>
      <c r="D343" s="53" t="s">
        <v>345</v>
      </c>
      <c r="E343" s="50" t="s">
        <v>139</v>
      </c>
      <c r="F343" s="54">
        <v>523376</v>
      </c>
      <c r="G343" s="54" t="s">
        <v>364</v>
      </c>
      <c r="H343" s="54">
        <v>572618</v>
      </c>
      <c r="I343" s="55">
        <v>1980069</v>
      </c>
      <c r="J343" s="50"/>
      <c r="K343" s="50" t="s">
        <v>2032</v>
      </c>
      <c r="L343" s="58" t="s">
        <v>2032</v>
      </c>
      <c r="M343" s="58" t="s">
        <v>2032</v>
      </c>
      <c r="N343" s="58" t="s">
        <v>2032</v>
      </c>
      <c r="O343" s="58" t="s">
        <v>2032</v>
      </c>
      <c r="P343" s="59"/>
      <c r="Q343" s="60">
        <v>0</v>
      </c>
      <c r="R343" s="60">
        <v>606940</v>
      </c>
      <c r="S343" s="60">
        <v>388129</v>
      </c>
      <c r="T343" s="60">
        <v>985000</v>
      </c>
      <c r="U343" s="60">
        <v>0</v>
      </c>
      <c r="V343" s="79"/>
      <c r="W343" s="90">
        <f t="shared" si="857"/>
        <v>1980069</v>
      </c>
      <c r="X343" s="101">
        <v>2082389</v>
      </c>
      <c r="Y343" s="50"/>
      <c r="Z343" s="50" t="s">
        <v>345</v>
      </c>
      <c r="AA343" s="62">
        <f t="shared" ref="AA343:AA346" si="2226">IF(A343 =2014,IF(Y343 ="",F343,""),"")</f>
        <v>523376</v>
      </c>
      <c r="AB343" s="64">
        <f t="shared" ref="AB343:AB346" si="2227">IF(A343 =2014,IF(Y343 ="",I343,""),"")</f>
        <v>1980069</v>
      </c>
      <c r="AC343" s="64">
        <f t="shared" ref="AC343:AC346" si="2228">IF(A343 =2014,IF(Y343 ="",Q343,""),"")</f>
        <v>0</v>
      </c>
      <c r="AD343" s="64">
        <f t="shared" ref="AD343:AD346" si="2229">IF(A343 =2014,IF(Y343 ="",R343,""),"")</f>
        <v>606940</v>
      </c>
      <c r="AE343" s="65">
        <f t="shared" ref="AE343:AE346" si="2230">IF(A343 =2014,IF(Y343 ="",S343,""),"")</f>
        <v>388129</v>
      </c>
      <c r="AF343" s="65">
        <f t="shared" ref="AF343:AF346" si="2231">IF(A343 =2014,IF(Y343 ="",T343+U343,""),"")</f>
        <v>985000</v>
      </c>
      <c r="AG343" s="67">
        <f t="shared" si="7"/>
        <v>2082389</v>
      </c>
      <c r="AH343" s="51"/>
      <c r="AI343" s="51" t="str">
        <f t="shared" si="8"/>
        <v/>
      </c>
      <c r="AJ343" s="68" t="str">
        <f t="shared" si="9"/>
        <v/>
      </c>
      <c r="AK343" s="68" t="str">
        <f t="shared" si="10"/>
        <v/>
      </c>
      <c r="AL343" s="68" t="str">
        <f t="shared" si="11"/>
        <v/>
      </c>
      <c r="AM343" s="68" t="str">
        <f t="shared" si="12"/>
        <v/>
      </c>
      <c r="AN343" s="68" t="str">
        <f t="shared" si="13"/>
        <v/>
      </c>
      <c r="AO343" s="67" t="str">
        <f t="shared" si="14"/>
        <v/>
      </c>
      <c r="AP343" s="51"/>
      <c r="AQ343" s="51" t="str">
        <f t="shared" si="15"/>
        <v/>
      </c>
      <c r="AR343" s="68" t="str">
        <f t="shared" si="16"/>
        <v/>
      </c>
      <c r="AS343" s="68" t="str">
        <f t="shared" si="17"/>
        <v/>
      </c>
      <c r="AT343" s="68" t="str">
        <f t="shared" si="18"/>
        <v/>
      </c>
      <c r="AU343" s="68" t="str">
        <f t="shared" si="19"/>
        <v/>
      </c>
      <c r="AV343" s="68" t="str">
        <f t="shared" si="20"/>
        <v/>
      </c>
      <c r="AW343" s="67" t="str">
        <f t="shared" si="21"/>
        <v/>
      </c>
      <c r="AX343" s="51"/>
      <c r="AY343" s="51" t="str">
        <f t="shared" si="22"/>
        <v/>
      </c>
      <c r="AZ343" s="68" t="str">
        <f t="shared" si="23"/>
        <v/>
      </c>
      <c r="BA343" s="68" t="str">
        <f t="shared" si="24"/>
        <v/>
      </c>
      <c r="BB343" s="68" t="str">
        <f t="shared" si="25"/>
        <v/>
      </c>
      <c r="BC343" s="68" t="str">
        <f t="shared" si="26"/>
        <v/>
      </c>
      <c r="BD343" s="68" t="str">
        <f t="shared" si="27"/>
        <v/>
      </c>
      <c r="BE343" s="68" t="str">
        <f t="shared" si="28"/>
        <v/>
      </c>
      <c r="BF343" s="51"/>
      <c r="BG343" s="69" t="str">
        <f t="shared" si="29"/>
        <v/>
      </c>
      <c r="BH343" s="67" t="str">
        <f t="shared" si="30"/>
        <v/>
      </c>
      <c r="BI343" s="67" t="str">
        <f t="shared" si="31"/>
        <v/>
      </c>
      <c r="BJ343" s="67" t="str">
        <f t="shared" si="32"/>
        <v/>
      </c>
      <c r="BK343" s="67" t="str">
        <f t="shared" si="33"/>
        <v/>
      </c>
      <c r="BL343" s="67" t="str">
        <f t="shared" si="34"/>
        <v/>
      </c>
      <c r="BM343" s="65" t="str">
        <f t="shared" si="35"/>
        <v/>
      </c>
      <c r="BN343" s="70"/>
      <c r="BO343" s="71">
        <f t="shared" ref="BO343:BO346" si="2232">IF(A343 =2014,F343,"")</f>
        <v>523376</v>
      </c>
      <c r="BP343" s="51" t="str">
        <f t="shared" ref="BP343:BP346" si="2233">IF(A343 =2015,F343,"")</f>
        <v/>
      </c>
      <c r="BQ343" s="51" t="str">
        <f t="shared" ref="BQ343:BQ346" si="2234">IF(A343 =2016,F343,"")</f>
        <v/>
      </c>
      <c r="BR343" s="51" t="str">
        <f t="shared" ref="BR343:BR346" si="2235">IF(A343 =2017,F343,"")</f>
        <v/>
      </c>
      <c r="BS343" s="69" t="str">
        <f t="shared" si="40"/>
        <v/>
      </c>
      <c r="BT343" s="70"/>
      <c r="BU343" s="65">
        <f t="shared" ref="BU343:BU346" si="2236">IF(A343 =2014,I343,"")</f>
        <v>1980069</v>
      </c>
      <c r="BV343" s="68" t="str">
        <f t="shared" ref="BV343:BV346" si="2237">IF(A343 =2015,I343,"")</f>
        <v/>
      </c>
      <c r="BW343" s="68" t="str">
        <f t="shared" ref="BW343:BW346" si="2238">IF(A343 =2016,I343,"")</f>
        <v/>
      </c>
      <c r="BX343" s="68" t="str">
        <f t="shared" ref="BX343:BX346" si="2239">IF(A343 =2017,I343,"")</f>
        <v/>
      </c>
      <c r="BY343" s="67" t="str">
        <f t="shared" si="44"/>
        <v/>
      </c>
      <c r="BZ343" s="65"/>
      <c r="CA343" s="65">
        <f t="shared" si="45"/>
        <v>2082389</v>
      </c>
      <c r="CB343" s="67" t="str">
        <f t="shared" si="46"/>
        <v/>
      </c>
      <c r="CC343" s="67" t="str">
        <f t="shared" si="47"/>
        <v/>
      </c>
      <c r="CD343" s="67" t="str">
        <f t="shared" si="48"/>
        <v/>
      </c>
      <c r="CE343" s="67" t="str">
        <f t="shared" si="49"/>
        <v/>
      </c>
      <c r="CF343" s="65"/>
      <c r="CG343" s="65">
        <f t="shared" ref="CG343:CG346" si="2240">IF(A343 =2014,Q343+R343+S343+T343+U343,"")</f>
        <v>1980069</v>
      </c>
      <c r="CH343" s="68" t="str">
        <f t="shared" ref="CH343:CH346" si="2241">IF(A343 =2015,Q343+R343+S343+T343+U343,"")</f>
        <v/>
      </c>
      <c r="CI343" s="68" t="str">
        <f t="shared" ref="CI343:CI346" si="2242">IF(A343 =2016,Q343+R343+S343+T343+U343,"")</f>
        <v/>
      </c>
      <c r="CJ343" s="68" t="str">
        <f t="shared" ref="CJ343:CJ346" si="2243">IF(A343 =2017,Q343+R343+S343+T343+U343,"")</f>
        <v/>
      </c>
      <c r="CK343" s="67" t="str">
        <f t="shared" si="54"/>
        <v/>
      </c>
      <c r="CL343" s="65"/>
      <c r="CM343" s="65">
        <f t="shared" ref="CM343:CM346" si="2244">IF(A343 =2014,Q343,"")</f>
        <v>0</v>
      </c>
      <c r="CN343" s="68" t="str">
        <f t="shared" ref="CN343:CN346" si="2245">IF(A343 =2015,Q343,"")</f>
        <v/>
      </c>
      <c r="CO343" s="68" t="str">
        <f t="shared" ref="CO343:CO346" si="2246">IF(A343 =2016,Q343,"")</f>
        <v/>
      </c>
      <c r="CP343" s="68" t="str">
        <f t="shared" ref="CP343:CP346" si="2247">IF(A343 =2017,Q343,"")</f>
        <v/>
      </c>
      <c r="CQ343" s="67" t="str">
        <f t="shared" si="59"/>
        <v/>
      </c>
      <c r="CR343" s="65"/>
      <c r="CS343" s="65">
        <f t="shared" ref="CS343:CS346" si="2248">IF(A343 =2014,R343,"")</f>
        <v>606940</v>
      </c>
      <c r="CT343" s="68" t="str">
        <f t="shared" ref="CT343:CT346" si="2249">IF(A343 =2015,R343,"")</f>
        <v/>
      </c>
      <c r="CU343" s="68" t="str">
        <f t="shared" ref="CU343:CU346" si="2250">IF(A343 =2016,R343,"")</f>
        <v/>
      </c>
      <c r="CV343" s="68" t="str">
        <f t="shared" ref="CV343:CV346" si="2251">IF(A343 =2017,R343,"")</f>
        <v/>
      </c>
      <c r="CW343" s="67" t="str">
        <f t="shared" si="64"/>
        <v/>
      </c>
      <c r="CX343" s="65"/>
      <c r="CY343" s="65">
        <f t="shared" ref="CY343:CY346" si="2252">IF(A343 =2014,S343,"")</f>
        <v>388129</v>
      </c>
      <c r="CZ343" s="68" t="str">
        <f t="shared" ref="CZ343:CZ346" si="2253">IF(A343 =2015,S343,"")</f>
        <v/>
      </c>
      <c r="DA343" s="68" t="str">
        <f t="shared" ref="DA343:DA346" si="2254">IF(A343 =2016,S343,"")</f>
        <v/>
      </c>
      <c r="DB343" s="68" t="str">
        <f t="shared" ref="DB343:DB346" si="2255">IF(A343 =2017,S343,"")</f>
        <v/>
      </c>
      <c r="DC343" s="67" t="str">
        <f t="shared" si="69"/>
        <v/>
      </c>
      <c r="DD343" s="65"/>
      <c r="DE343" s="65">
        <f t="shared" ref="DE343:DE346" si="2256">IF(A343 =2014,T343,"")</f>
        <v>985000</v>
      </c>
      <c r="DF343" s="51" t="str">
        <f t="shared" ref="DF343:DF346" si="2257">IF(A343 =2015,T343,"")</f>
        <v/>
      </c>
      <c r="DG343" s="51" t="str">
        <f t="shared" ref="DG343:DG346" si="2258">IF(A343 =2016,T343,"")</f>
        <v/>
      </c>
      <c r="DH343" s="51" t="str">
        <f t="shared" ref="DH343:DH346" si="2259">IF(A343 =2017,T343,"")</f>
        <v/>
      </c>
      <c r="DI343" s="69" t="str">
        <f t="shared" si="74"/>
        <v/>
      </c>
      <c r="DJ343" s="70"/>
      <c r="DK343" s="65">
        <f t="shared" ref="DK343:DK346" si="2260">IF(A343 =2014,U343,"")</f>
        <v>0</v>
      </c>
      <c r="DL343" s="51" t="str">
        <f t="shared" ref="DL343:DL346" si="2261">IF(A343 =2015,U343,"")</f>
        <v/>
      </c>
      <c r="DM343" s="51" t="str">
        <f t="shared" ref="DM343:DM346" si="2262">IF(A343 =2016,U343,"")</f>
        <v/>
      </c>
      <c r="DN343" s="51" t="str">
        <f t="shared" ref="DN343:DN346" si="2263">IF(A343 =2017,U343,"")</f>
        <v/>
      </c>
      <c r="DO343" s="69" t="str">
        <f t="shared" si="79"/>
        <v/>
      </c>
      <c r="DP343" s="51"/>
      <c r="DQ343" s="51"/>
      <c r="DR343" s="51"/>
      <c r="DS343" s="51"/>
      <c r="DT343" s="51"/>
      <c r="DU343" s="181"/>
    </row>
    <row r="344" spans="1:125" ht="15" x14ac:dyDescent="0.25">
      <c r="A344" s="50">
        <v>2015</v>
      </c>
      <c r="B344" s="51" t="s">
        <v>1180</v>
      </c>
      <c r="C344" s="50" t="s">
        <v>1181</v>
      </c>
      <c r="D344" s="53" t="s">
        <v>345</v>
      </c>
      <c r="E344" s="50" t="s">
        <v>139</v>
      </c>
      <c r="F344" s="54">
        <v>499458</v>
      </c>
      <c r="G344" s="54" t="s">
        <v>364</v>
      </c>
      <c r="H344" s="54">
        <v>568463</v>
      </c>
      <c r="I344" s="55">
        <v>2142634</v>
      </c>
      <c r="J344" s="50"/>
      <c r="K344" s="50" t="s">
        <v>2032</v>
      </c>
      <c r="L344" s="58" t="s">
        <v>2032</v>
      </c>
      <c r="M344" s="58" t="s">
        <v>2032</v>
      </c>
      <c r="N344" s="58" t="s">
        <v>2032</v>
      </c>
      <c r="O344" s="58" t="s">
        <v>2032</v>
      </c>
      <c r="P344" s="59"/>
      <c r="Q344" s="60">
        <v>0</v>
      </c>
      <c r="R344" s="60">
        <v>835812</v>
      </c>
      <c r="S344" s="60">
        <v>407453</v>
      </c>
      <c r="T344" s="60">
        <v>899369</v>
      </c>
      <c r="U344" s="60">
        <v>0</v>
      </c>
      <c r="V344" s="79"/>
      <c r="W344" s="90">
        <f t="shared" si="857"/>
        <v>2142634</v>
      </c>
      <c r="X344" s="101">
        <v>0</v>
      </c>
      <c r="Y344" s="50"/>
      <c r="Z344" s="50" t="s">
        <v>345</v>
      </c>
      <c r="AA344" s="51" t="str">
        <f t="shared" si="2226"/>
        <v/>
      </c>
      <c r="AB344" s="68" t="str">
        <f t="shared" si="2227"/>
        <v/>
      </c>
      <c r="AC344" s="68" t="str">
        <f t="shared" si="2228"/>
        <v/>
      </c>
      <c r="AD344" s="68" t="str">
        <f t="shared" si="2229"/>
        <v/>
      </c>
      <c r="AE344" s="68" t="str">
        <f t="shared" si="2230"/>
        <v/>
      </c>
      <c r="AF344" s="68" t="str">
        <f t="shared" si="2231"/>
        <v/>
      </c>
      <c r="AG344" s="67" t="str">
        <f t="shared" si="7"/>
        <v/>
      </c>
      <c r="AH344" s="51"/>
      <c r="AI344" s="80">
        <f t="shared" si="8"/>
        <v>499458</v>
      </c>
      <c r="AJ344" s="68">
        <f t="shared" si="9"/>
        <v>2142634</v>
      </c>
      <c r="AK344" s="68">
        <f t="shared" si="10"/>
        <v>0</v>
      </c>
      <c r="AL344" s="68">
        <f t="shared" si="11"/>
        <v>835812</v>
      </c>
      <c r="AM344" s="68">
        <f t="shared" si="12"/>
        <v>407453</v>
      </c>
      <c r="AN344" s="68">
        <f t="shared" si="13"/>
        <v>899369</v>
      </c>
      <c r="AO344" s="67">
        <f t="shared" si="14"/>
        <v>0</v>
      </c>
      <c r="AP344" s="51"/>
      <c r="AQ344" s="51" t="str">
        <f t="shared" si="15"/>
        <v/>
      </c>
      <c r="AR344" s="68" t="str">
        <f t="shared" si="16"/>
        <v/>
      </c>
      <c r="AS344" s="68" t="str">
        <f t="shared" si="17"/>
        <v/>
      </c>
      <c r="AT344" s="68" t="str">
        <f t="shared" si="18"/>
        <v/>
      </c>
      <c r="AU344" s="68" t="str">
        <f t="shared" si="19"/>
        <v/>
      </c>
      <c r="AV344" s="68" t="str">
        <f t="shared" si="20"/>
        <v/>
      </c>
      <c r="AW344" s="67" t="str">
        <f t="shared" si="21"/>
        <v/>
      </c>
      <c r="AX344" s="51"/>
      <c r="AY344" s="51" t="str">
        <f t="shared" si="22"/>
        <v/>
      </c>
      <c r="AZ344" s="68" t="str">
        <f t="shared" si="23"/>
        <v/>
      </c>
      <c r="BA344" s="68" t="str">
        <f t="shared" si="24"/>
        <v/>
      </c>
      <c r="BB344" s="68" t="str">
        <f t="shared" si="25"/>
        <v/>
      </c>
      <c r="BC344" s="68" t="str">
        <f t="shared" si="26"/>
        <v/>
      </c>
      <c r="BD344" s="68" t="str">
        <f t="shared" si="27"/>
        <v/>
      </c>
      <c r="BE344" s="68" t="str">
        <f t="shared" si="28"/>
        <v/>
      </c>
      <c r="BF344" s="51"/>
      <c r="BG344" s="69" t="str">
        <f t="shared" si="29"/>
        <v/>
      </c>
      <c r="BH344" s="67" t="str">
        <f t="shared" si="30"/>
        <v/>
      </c>
      <c r="BI344" s="67" t="str">
        <f t="shared" si="31"/>
        <v/>
      </c>
      <c r="BJ344" s="67" t="str">
        <f t="shared" si="32"/>
        <v/>
      </c>
      <c r="BK344" s="67" t="str">
        <f t="shared" si="33"/>
        <v/>
      </c>
      <c r="BL344" s="67" t="str">
        <f t="shared" si="34"/>
        <v/>
      </c>
      <c r="BM344" s="65" t="str">
        <f t="shared" si="35"/>
        <v/>
      </c>
      <c r="BN344" s="51"/>
      <c r="BO344" s="51" t="str">
        <f t="shared" si="2232"/>
        <v/>
      </c>
      <c r="BP344" s="71">
        <f t="shared" si="2233"/>
        <v>499458</v>
      </c>
      <c r="BQ344" s="51" t="str">
        <f t="shared" si="2234"/>
        <v/>
      </c>
      <c r="BR344" s="51" t="str">
        <f t="shared" si="2235"/>
        <v/>
      </c>
      <c r="BS344" s="69" t="str">
        <f t="shared" si="40"/>
        <v/>
      </c>
      <c r="BT344" s="51"/>
      <c r="BU344" s="68" t="str">
        <f t="shared" si="2236"/>
        <v/>
      </c>
      <c r="BV344" s="65">
        <f t="shared" si="2237"/>
        <v>2142634</v>
      </c>
      <c r="BW344" s="68" t="str">
        <f t="shared" si="2238"/>
        <v/>
      </c>
      <c r="BX344" s="68" t="str">
        <f t="shared" si="2239"/>
        <v/>
      </c>
      <c r="BY344" s="67" t="str">
        <f t="shared" si="44"/>
        <v/>
      </c>
      <c r="BZ344" s="68"/>
      <c r="CA344" s="65" t="str">
        <f t="shared" si="45"/>
        <v/>
      </c>
      <c r="CB344" s="67">
        <f t="shared" si="46"/>
        <v>0</v>
      </c>
      <c r="CC344" s="67" t="str">
        <f t="shared" si="47"/>
        <v/>
      </c>
      <c r="CD344" s="67" t="str">
        <f t="shared" si="48"/>
        <v/>
      </c>
      <c r="CE344" s="67" t="str">
        <f t="shared" si="49"/>
        <v/>
      </c>
      <c r="CF344" s="68"/>
      <c r="CG344" s="68" t="str">
        <f t="shared" si="2240"/>
        <v/>
      </c>
      <c r="CH344" s="65">
        <f t="shared" si="2241"/>
        <v>2142634</v>
      </c>
      <c r="CI344" s="68" t="str">
        <f t="shared" si="2242"/>
        <v/>
      </c>
      <c r="CJ344" s="68" t="str">
        <f t="shared" si="2243"/>
        <v/>
      </c>
      <c r="CK344" s="67" t="str">
        <f t="shared" si="54"/>
        <v/>
      </c>
      <c r="CL344" s="68"/>
      <c r="CM344" s="68" t="str">
        <f t="shared" si="2244"/>
        <v/>
      </c>
      <c r="CN344" s="65">
        <f t="shared" si="2245"/>
        <v>0</v>
      </c>
      <c r="CO344" s="68" t="str">
        <f t="shared" si="2246"/>
        <v/>
      </c>
      <c r="CP344" s="68" t="str">
        <f t="shared" si="2247"/>
        <v/>
      </c>
      <c r="CQ344" s="67" t="str">
        <f t="shared" si="59"/>
        <v/>
      </c>
      <c r="CR344" s="68"/>
      <c r="CS344" s="68" t="str">
        <f t="shared" si="2248"/>
        <v/>
      </c>
      <c r="CT344" s="65">
        <f t="shared" si="2249"/>
        <v>835812</v>
      </c>
      <c r="CU344" s="68" t="str">
        <f t="shared" si="2250"/>
        <v/>
      </c>
      <c r="CV344" s="68" t="str">
        <f t="shared" si="2251"/>
        <v/>
      </c>
      <c r="CW344" s="67" t="str">
        <f t="shared" si="64"/>
        <v/>
      </c>
      <c r="CX344" s="68"/>
      <c r="CY344" s="68" t="str">
        <f t="shared" si="2252"/>
        <v/>
      </c>
      <c r="CZ344" s="65">
        <f t="shared" si="2253"/>
        <v>407453</v>
      </c>
      <c r="DA344" s="68" t="str">
        <f t="shared" si="2254"/>
        <v/>
      </c>
      <c r="DB344" s="68" t="str">
        <f t="shared" si="2255"/>
        <v/>
      </c>
      <c r="DC344" s="67" t="str">
        <f t="shared" si="69"/>
        <v/>
      </c>
      <c r="DD344" s="68"/>
      <c r="DE344" s="68" t="str">
        <f t="shared" si="2256"/>
        <v/>
      </c>
      <c r="DF344" s="65">
        <f t="shared" si="2257"/>
        <v>899369</v>
      </c>
      <c r="DG344" s="51" t="str">
        <f t="shared" si="2258"/>
        <v/>
      </c>
      <c r="DH344" s="51" t="str">
        <f t="shared" si="2259"/>
        <v/>
      </c>
      <c r="DI344" s="69" t="str">
        <f t="shared" si="74"/>
        <v/>
      </c>
      <c r="DJ344" s="51"/>
      <c r="DK344" s="51" t="str">
        <f t="shared" si="2260"/>
        <v/>
      </c>
      <c r="DL344" s="65">
        <f t="shared" si="2261"/>
        <v>0</v>
      </c>
      <c r="DM344" s="51" t="str">
        <f t="shared" si="2262"/>
        <v/>
      </c>
      <c r="DN344" s="51" t="str">
        <f t="shared" si="2263"/>
        <v/>
      </c>
      <c r="DO344" s="69" t="str">
        <f t="shared" si="79"/>
        <v/>
      </c>
      <c r="DP344" s="51"/>
      <c r="DQ344" s="51"/>
      <c r="DR344" s="51"/>
      <c r="DS344" s="51"/>
      <c r="DT344" s="51"/>
      <c r="DU344" s="181"/>
    </row>
    <row r="345" spans="1:125" ht="15" x14ac:dyDescent="0.25">
      <c r="A345" s="50">
        <v>2016</v>
      </c>
      <c r="B345" s="51" t="s">
        <v>1180</v>
      </c>
      <c r="C345" s="50" t="s">
        <v>1181</v>
      </c>
      <c r="D345" s="53" t="s">
        <v>345</v>
      </c>
      <c r="E345" s="50" t="s">
        <v>139</v>
      </c>
      <c r="F345" s="54">
        <v>509023</v>
      </c>
      <c r="G345" s="54" t="s">
        <v>364</v>
      </c>
      <c r="H345" s="54">
        <v>533077</v>
      </c>
      <c r="I345" s="55">
        <v>2124561</v>
      </c>
      <c r="J345" s="50"/>
      <c r="K345" s="50" t="s">
        <v>2032</v>
      </c>
      <c r="L345" s="58" t="s">
        <v>2032</v>
      </c>
      <c r="M345" s="58" t="s">
        <v>2032</v>
      </c>
      <c r="N345" s="58" t="s">
        <v>2032</v>
      </c>
      <c r="O345" s="58" t="s">
        <v>2032</v>
      </c>
      <c r="P345" s="59"/>
      <c r="Q345" s="60">
        <v>0</v>
      </c>
      <c r="R345" s="60">
        <v>1107737</v>
      </c>
      <c r="S345" s="60">
        <v>396854</v>
      </c>
      <c r="T345" s="60">
        <v>619970</v>
      </c>
      <c r="U345" s="60">
        <v>0</v>
      </c>
      <c r="V345" s="79"/>
      <c r="W345" s="90">
        <f t="shared" si="857"/>
        <v>2124561</v>
      </c>
      <c r="X345" s="101">
        <v>1959917</v>
      </c>
      <c r="Y345" s="50"/>
      <c r="Z345" s="50" t="s">
        <v>345</v>
      </c>
      <c r="AA345" s="51" t="str">
        <f t="shared" si="2226"/>
        <v/>
      </c>
      <c r="AB345" s="68" t="str">
        <f t="shared" si="2227"/>
        <v/>
      </c>
      <c r="AC345" s="68" t="str">
        <f t="shared" si="2228"/>
        <v/>
      </c>
      <c r="AD345" s="68" t="str">
        <f t="shared" si="2229"/>
        <v/>
      </c>
      <c r="AE345" s="68" t="str">
        <f t="shared" si="2230"/>
        <v/>
      </c>
      <c r="AF345" s="68" t="str">
        <f t="shared" si="2231"/>
        <v/>
      </c>
      <c r="AG345" s="67" t="str">
        <f t="shared" si="7"/>
        <v/>
      </c>
      <c r="AH345" s="51"/>
      <c r="AI345" s="51" t="str">
        <f t="shared" si="8"/>
        <v/>
      </c>
      <c r="AJ345" s="68" t="str">
        <f t="shared" si="9"/>
        <v/>
      </c>
      <c r="AK345" s="68" t="str">
        <f t="shared" si="10"/>
        <v/>
      </c>
      <c r="AL345" s="68" t="str">
        <f t="shared" si="11"/>
        <v/>
      </c>
      <c r="AM345" s="68" t="str">
        <f t="shared" si="12"/>
        <v/>
      </c>
      <c r="AN345" s="68" t="str">
        <f t="shared" si="13"/>
        <v/>
      </c>
      <c r="AO345" s="67" t="str">
        <f t="shared" si="14"/>
        <v/>
      </c>
      <c r="AP345" s="51"/>
      <c r="AQ345" s="80">
        <f t="shared" si="15"/>
        <v>509023</v>
      </c>
      <c r="AR345" s="68">
        <f t="shared" si="16"/>
        <v>2124561</v>
      </c>
      <c r="AS345" s="68">
        <f t="shared" si="17"/>
        <v>0</v>
      </c>
      <c r="AT345" s="68">
        <f t="shared" si="18"/>
        <v>1107737</v>
      </c>
      <c r="AU345" s="68">
        <f t="shared" si="19"/>
        <v>396854</v>
      </c>
      <c r="AV345" s="68">
        <f t="shared" si="20"/>
        <v>619970</v>
      </c>
      <c r="AW345" s="67">
        <f t="shared" si="21"/>
        <v>1959917</v>
      </c>
      <c r="AX345" s="51"/>
      <c r="AY345" s="51" t="str">
        <f t="shared" si="22"/>
        <v/>
      </c>
      <c r="AZ345" s="68" t="str">
        <f t="shared" si="23"/>
        <v/>
      </c>
      <c r="BA345" s="68" t="str">
        <f t="shared" si="24"/>
        <v/>
      </c>
      <c r="BB345" s="68" t="str">
        <f t="shared" si="25"/>
        <v/>
      </c>
      <c r="BC345" s="68" t="str">
        <f t="shared" si="26"/>
        <v/>
      </c>
      <c r="BD345" s="68" t="str">
        <f t="shared" si="27"/>
        <v/>
      </c>
      <c r="BE345" s="68" t="str">
        <f t="shared" si="28"/>
        <v/>
      </c>
      <c r="BF345" s="51"/>
      <c r="BG345" s="69" t="str">
        <f t="shared" si="29"/>
        <v/>
      </c>
      <c r="BH345" s="67" t="str">
        <f t="shared" si="30"/>
        <v/>
      </c>
      <c r="BI345" s="67" t="str">
        <f t="shared" si="31"/>
        <v/>
      </c>
      <c r="BJ345" s="67" t="str">
        <f t="shared" si="32"/>
        <v/>
      </c>
      <c r="BK345" s="67" t="str">
        <f t="shared" si="33"/>
        <v/>
      </c>
      <c r="BL345" s="67" t="str">
        <f t="shared" si="34"/>
        <v/>
      </c>
      <c r="BM345" s="65" t="str">
        <f t="shared" si="35"/>
        <v/>
      </c>
      <c r="BN345" s="51"/>
      <c r="BO345" s="51" t="str">
        <f t="shared" si="2232"/>
        <v/>
      </c>
      <c r="BP345" s="51" t="str">
        <f t="shared" si="2233"/>
        <v/>
      </c>
      <c r="BQ345" s="71">
        <f t="shared" si="2234"/>
        <v>509023</v>
      </c>
      <c r="BR345" s="51" t="str">
        <f t="shared" si="2235"/>
        <v/>
      </c>
      <c r="BS345" s="69" t="str">
        <f t="shared" si="40"/>
        <v/>
      </c>
      <c r="BT345" s="51"/>
      <c r="BU345" s="68" t="str">
        <f t="shared" si="2236"/>
        <v/>
      </c>
      <c r="BV345" s="68" t="str">
        <f t="shared" si="2237"/>
        <v/>
      </c>
      <c r="BW345" s="65">
        <f t="shared" si="2238"/>
        <v>2124561</v>
      </c>
      <c r="BX345" s="68" t="str">
        <f t="shared" si="2239"/>
        <v/>
      </c>
      <c r="BY345" s="67" t="str">
        <f t="shared" si="44"/>
        <v/>
      </c>
      <c r="BZ345" s="68"/>
      <c r="CA345" s="65" t="str">
        <f t="shared" si="45"/>
        <v/>
      </c>
      <c r="CB345" s="67" t="str">
        <f t="shared" si="46"/>
        <v/>
      </c>
      <c r="CC345" s="67">
        <f t="shared" si="47"/>
        <v>1959917</v>
      </c>
      <c r="CD345" s="67" t="str">
        <f t="shared" si="48"/>
        <v/>
      </c>
      <c r="CE345" s="67" t="str">
        <f t="shared" si="49"/>
        <v/>
      </c>
      <c r="CF345" s="68"/>
      <c r="CG345" s="68" t="str">
        <f t="shared" si="2240"/>
        <v/>
      </c>
      <c r="CH345" s="68" t="str">
        <f t="shared" si="2241"/>
        <v/>
      </c>
      <c r="CI345" s="65">
        <f t="shared" si="2242"/>
        <v>2124561</v>
      </c>
      <c r="CJ345" s="68" t="str">
        <f t="shared" si="2243"/>
        <v/>
      </c>
      <c r="CK345" s="67" t="str">
        <f t="shared" si="54"/>
        <v/>
      </c>
      <c r="CL345" s="68"/>
      <c r="CM345" s="68" t="str">
        <f t="shared" si="2244"/>
        <v/>
      </c>
      <c r="CN345" s="68" t="str">
        <f t="shared" si="2245"/>
        <v/>
      </c>
      <c r="CO345" s="65">
        <f t="shared" si="2246"/>
        <v>0</v>
      </c>
      <c r="CP345" s="68" t="str">
        <f t="shared" si="2247"/>
        <v/>
      </c>
      <c r="CQ345" s="67" t="str">
        <f t="shared" si="59"/>
        <v/>
      </c>
      <c r="CR345" s="68"/>
      <c r="CS345" s="68" t="str">
        <f t="shared" si="2248"/>
        <v/>
      </c>
      <c r="CT345" s="68" t="str">
        <f t="shared" si="2249"/>
        <v/>
      </c>
      <c r="CU345" s="65">
        <f t="shared" si="2250"/>
        <v>1107737</v>
      </c>
      <c r="CV345" s="68" t="str">
        <f t="shared" si="2251"/>
        <v/>
      </c>
      <c r="CW345" s="67" t="str">
        <f t="shared" si="64"/>
        <v/>
      </c>
      <c r="CX345" s="68"/>
      <c r="CY345" s="68" t="str">
        <f t="shared" si="2252"/>
        <v/>
      </c>
      <c r="CZ345" s="68" t="str">
        <f t="shared" si="2253"/>
        <v/>
      </c>
      <c r="DA345" s="65">
        <f t="shared" si="2254"/>
        <v>396854</v>
      </c>
      <c r="DB345" s="68" t="str">
        <f t="shared" si="2255"/>
        <v/>
      </c>
      <c r="DC345" s="67" t="str">
        <f t="shared" si="69"/>
        <v/>
      </c>
      <c r="DD345" s="68"/>
      <c r="DE345" s="68" t="str">
        <f t="shared" si="2256"/>
        <v/>
      </c>
      <c r="DF345" s="51" t="str">
        <f t="shared" si="2257"/>
        <v/>
      </c>
      <c r="DG345" s="65">
        <f t="shared" si="2258"/>
        <v>619970</v>
      </c>
      <c r="DH345" s="51" t="str">
        <f t="shared" si="2259"/>
        <v/>
      </c>
      <c r="DI345" s="69" t="str">
        <f t="shared" si="74"/>
        <v/>
      </c>
      <c r="DJ345" s="51"/>
      <c r="DK345" s="51" t="str">
        <f t="shared" si="2260"/>
        <v/>
      </c>
      <c r="DL345" s="51" t="str">
        <f t="shared" si="2261"/>
        <v/>
      </c>
      <c r="DM345" s="65">
        <f t="shared" si="2262"/>
        <v>0</v>
      </c>
      <c r="DN345" s="51" t="str">
        <f t="shared" si="2263"/>
        <v/>
      </c>
      <c r="DO345" s="69" t="str">
        <f t="shared" si="79"/>
        <v/>
      </c>
      <c r="DP345" s="51"/>
      <c r="DQ345" s="51"/>
      <c r="DR345" s="51"/>
      <c r="DS345" s="51"/>
      <c r="DT345" s="51"/>
      <c r="DU345" s="181"/>
    </row>
    <row r="346" spans="1:125" ht="15" x14ac:dyDescent="0.25">
      <c r="A346" s="50">
        <v>2017</v>
      </c>
      <c r="B346" s="51" t="s">
        <v>1180</v>
      </c>
      <c r="C346" s="50" t="s">
        <v>1181</v>
      </c>
      <c r="D346" s="53" t="s">
        <v>345</v>
      </c>
      <c r="E346" s="50" t="s">
        <v>139</v>
      </c>
      <c r="F346" s="54">
        <v>449010</v>
      </c>
      <c r="G346" s="54" t="s">
        <v>364</v>
      </c>
      <c r="H346" s="54">
        <v>576898</v>
      </c>
      <c r="I346" s="55">
        <v>2209244</v>
      </c>
      <c r="J346" s="50"/>
      <c r="K346" s="50" t="s">
        <v>2032</v>
      </c>
      <c r="L346" s="58" t="s">
        <v>2032</v>
      </c>
      <c r="M346" s="58" t="s">
        <v>2032</v>
      </c>
      <c r="N346" s="58" t="s">
        <v>2032</v>
      </c>
      <c r="O346" s="58" t="s">
        <v>2032</v>
      </c>
      <c r="P346" s="59"/>
      <c r="Q346" s="60">
        <v>0</v>
      </c>
      <c r="R346" s="60">
        <v>1396698</v>
      </c>
      <c r="S346" s="60">
        <v>359048</v>
      </c>
      <c r="T346" s="60">
        <v>453498</v>
      </c>
      <c r="U346" s="60">
        <v>0</v>
      </c>
      <c r="V346" s="79"/>
      <c r="W346" s="90">
        <f t="shared" si="857"/>
        <v>2209244</v>
      </c>
      <c r="X346" s="101">
        <v>0</v>
      </c>
      <c r="Y346" s="50"/>
      <c r="Z346" s="50" t="s">
        <v>345</v>
      </c>
      <c r="AA346" s="51" t="str">
        <f t="shared" si="2226"/>
        <v/>
      </c>
      <c r="AB346" s="68" t="str">
        <f t="shared" si="2227"/>
        <v/>
      </c>
      <c r="AC346" s="68" t="str">
        <f t="shared" si="2228"/>
        <v/>
      </c>
      <c r="AD346" s="68" t="str">
        <f t="shared" si="2229"/>
        <v/>
      </c>
      <c r="AE346" s="68" t="str">
        <f t="shared" si="2230"/>
        <v/>
      </c>
      <c r="AF346" s="68" t="str">
        <f t="shared" si="2231"/>
        <v/>
      </c>
      <c r="AG346" s="67" t="str">
        <f t="shared" si="7"/>
        <v/>
      </c>
      <c r="AH346" s="51"/>
      <c r="AI346" s="51" t="str">
        <f t="shared" si="8"/>
        <v/>
      </c>
      <c r="AJ346" s="68" t="str">
        <f t="shared" si="9"/>
        <v/>
      </c>
      <c r="AK346" s="68" t="str">
        <f t="shared" si="10"/>
        <v/>
      </c>
      <c r="AL346" s="68" t="str">
        <f t="shared" si="11"/>
        <v/>
      </c>
      <c r="AM346" s="68" t="str">
        <f t="shared" si="12"/>
        <v/>
      </c>
      <c r="AN346" s="68" t="str">
        <f t="shared" si="13"/>
        <v/>
      </c>
      <c r="AO346" s="67" t="str">
        <f t="shared" si="14"/>
        <v/>
      </c>
      <c r="AP346" s="51"/>
      <c r="AQ346" s="51" t="str">
        <f t="shared" si="15"/>
        <v/>
      </c>
      <c r="AR346" s="68" t="str">
        <f t="shared" si="16"/>
        <v/>
      </c>
      <c r="AS346" s="68" t="str">
        <f t="shared" si="17"/>
        <v/>
      </c>
      <c r="AT346" s="68" t="str">
        <f t="shared" si="18"/>
        <v/>
      </c>
      <c r="AU346" s="68" t="str">
        <f t="shared" si="19"/>
        <v/>
      </c>
      <c r="AV346" s="68" t="str">
        <f t="shared" si="20"/>
        <v/>
      </c>
      <c r="AW346" s="67" t="str">
        <f t="shared" si="21"/>
        <v/>
      </c>
      <c r="AX346" s="51"/>
      <c r="AY346" s="80">
        <f t="shared" si="22"/>
        <v>449010</v>
      </c>
      <c r="AZ346" s="68">
        <f t="shared" si="23"/>
        <v>2209244</v>
      </c>
      <c r="BA346" s="68">
        <f t="shared" si="24"/>
        <v>0</v>
      </c>
      <c r="BB346" s="68">
        <f t="shared" si="25"/>
        <v>1396698</v>
      </c>
      <c r="BC346" s="68">
        <f t="shared" si="26"/>
        <v>359048</v>
      </c>
      <c r="BD346" s="68">
        <f t="shared" si="27"/>
        <v>453498</v>
      </c>
      <c r="BE346" s="68">
        <f t="shared" si="28"/>
        <v>0</v>
      </c>
      <c r="BF346" s="51"/>
      <c r="BG346" s="69" t="str">
        <f t="shared" si="29"/>
        <v/>
      </c>
      <c r="BH346" s="67" t="str">
        <f t="shared" si="30"/>
        <v/>
      </c>
      <c r="BI346" s="67" t="str">
        <f t="shared" si="31"/>
        <v/>
      </c>
      <c r="BJ346" s="67" t="str">
        <f t="shared" si="32"/>
        <v/>
      </c>
      <c r="BK346" s="67" t="str">
        <f t="shared" si="33"/>
        <v/>
      </c>
      <c r="BL346" s="67" t="str">
        <f t="shared" si="34"/>
        <v/>
      </c>
      <c r="BM346" s="65" t="str">
        <f t="shared" si="35"/>
        <v/>
      </c>
      <c r="BN346" s="51"/>
      <c r="BO346" s="51" t="str">
        <f t="shared" si="2232"/>
        <v/>
      </c>
      <c r="BP346" s="51" t="str">
        <f t="shared" si="2233"/>
        <v/>
      </c>
      <c r="BQ346" s="51" t="str">
        <f t="shared" si="2234"/>
        <v/>
      </c>
      <c r="BR346" s="71">
        <f t="shared" si="2235"/>
        <v>449010</v>
      </c>
      <c r="BS346" s="69" t="str">
        <f t="shared" si="40"/>
        <v/>
      </c>
      <c r="BT346" s="51"/>
      <c r="BU346" s="68" t="str">
        <f t="shared" si="2236"/>
        <v/>
      </c>
      <c r="BV346" s="68" t="str">
        <f t="shared" si="2237"/>
        <v/>
      </c>
      <c r="BW346" s="68" t="str">
        <f t="shared" si="2238"/>
        <v/>
      </c>
      <c r="BX346" s="65">
        <f t="shared" si="2239"/>
        <v>2209244</v>
      </c>
      <c r="BY346" s="67" t="str">
        <f t="shared" si="44"/>
        <v/>
      </c>
      <c r="BZ346" s="68"/>
      <c r="CA346" s="65" t="str">
        <f t="shared" si="45"/>
        <v/>
      </c>
      <c r="CB346" s="67" t="str">
        <f t="shared" si="46"/>
        <v/>
      </c>
      <c r="CC346" s="67" t="str">
        <f t="shared" si="47"/>
        <v/>
      </c>
      <c r="CD346" s="67">
        <f t="shared" si="48"/>
        <v>0</v>
      </c>
      <c r="CE346" s="67" t="str">
        <f t="shared" si="49"/>
        <v/>
      </c>
      <c r="CF346" s="68"/>
      <c r="CG346" s="68" t="str">
        <f t="shared" si="2240"/>
        <v/>
      </c>
      <c r="CH346" s="68" t="str">
        <f t="shared" si="2241"/>
        <v/>
      </c>
      <c r="CI346" s="68" t="str">
        <f t="shared" si="2242"/>
        <v/>
      </c>
      <c r="CJ346" s="65">
        <f t="shared" si="2243"/>
        <v>2209244</v>
      </c>
      <c r="CK346" s="67" t="str">
        <f t="shared" si="54"/>
        <v/>
      </c>
      <c r="CL346" s="68"/>
      <c r="CM346" s="68" t="str">
        <f t="shared" si="2244"/>
        <v/>
      </c>
      <c r="CN346" s="68" t="str">
        <f t="shared" si="2245"/>
        <v/>
      </c>
      <c r="CO346" s="68" t="str">
        <f t="shared" si="2246"/>
        <v/>
      </c>
      <c r="CP346" s="65">
        <f t="shared" si="2247"/>
        <v>0</v>
      </c>
      <c r="CQ346" s="67" t="str">
        <f t="shared" si="59"/>
        <v/>
      </c>
      <c r="CR346" s="68"/>
      <c r="CS346" s="68" t="str">
        <f t="shared" si="2248"/>
        <v/>
      </c>
      <c r="CT346" s="68" t="str">
        <f t="shared" si="2249"/>
        <v/>
      </c>
      <c r="CU346" s="68" t="str">
        <f t="shared" si="2250"/>
        <v/>
      </c>
      <c r="CV346" s="65">
        <f t="shared" si="2251"/>
        <v>1396698</v>
      </c>
      <c r="CW346" s="67" t="str">
        <f t="shared" si="64"/>
        <v/>
      </c>
      <c r="CX346" s="68"/>
      <c r="CY346" s="68" t="str">
        <f t="shared" si="2252"/>
        <v/>
      </c>
      <c r="CZ346" s="68" t="str">
        <f t="shared" si="2253"/>
        <v/>
      </c>
      <c r="DA346" s="68" t="str">
        <f t="shared" si="2254"/>
        <v/>
      </c>
      <c r="DB346" s="65">
        <f t="shared" si="2255"/>
        <v>359048</v>
      </c>
      <c r="DC346" s="67" t="str">
        <f t="shared" si="69"/>
        <v/>
      </c>
      <c r="DD346" s="68"/>
      <c r="DE346" s="68" t="str">
        <f t="shared" si="2256"/>
        <v/>
      </c>
      <c r="DF346" s="51" t="str">
        <f t="shared" si="2257"/>
        <v/>
      </c>
      <c r="DG346" s="51" t="str">
        <f t="shared" si="2258"/>
        <v/>
      </c>
      <c r="DH346" s="65">
        <f t="shared" si="2259"/>
        <v>453498</v>
      </c>
      <c r="DI346" s="69" t="str">
        <f t="shared" si="74"/>
        <v/>
      </c>
      <c r="DJ346" s="51"/>
      <c r="DK346" s="51" t="str">
        <f t="shared" si="2260"/>
        <v/>
      </c>
      <c r="DL346" s="51" t="str">
        <f t="shared" si="2261"/>
        <v/>
      </c>
      <c r="DM346" s="51" t="str">
        <f t="shared" si="2262"/>
        <v/>
      </c>
      <c r="DN346" s="65">
        <f t="shared" si="2263"/>
        <v>0</v>
      </c>
      <c r="DO346" s="69" t="str">
        <f t="shared" si="79"/>
        <v/>
      </c>
      <c r="DP346" s="51"/>
      <c r="DQ346" s="51"/>
      <c r="DR346" s="51"/>
      <c r="DS346" s="51"/>
      <c r="DT346" s="51"/>
      <c r="DU346" s="181"/>
    </row>
    <row r="347" spans="1:125" ht="15" x14ac:dyDescent="0.25">
      <c r="A347" s="50">
        <v>2018</v>
      </c>
      <c r="B347" s="51" t="s">
        <v>1180</v>
      </c>
      <c r="C347" s="50" t="s">
        <v>1181</v>
      </c>
      <c r="D347" s="170" t="s">
        <v>345</v>
      </c>
      <c r="E347" s="50" t="s">
        <v>139</v>
      </c>
      <c r="F347" s="89">
        <v>420781</v>
      </c>
      <c r="G347" s="89">
        <v>0</v>
      </c>
      <c r="H347" s="89">
        <v>566729</v>
      </c>
      <c r="I347" s="90">
        <v>2700891</v>
      </c>
      <c r="J347" s="50"/>
      <c r="K347" s="50" t="s">
        <v>2032</v>
      </c>
      <c r="L347" s="58"/>
      <c r="M347" s="58"/>
      <c r="N347" s="58"/>
      <c r="O347" s="58"/>
      <c r="P347" s="91"/>
      <c r="Q347" s="92">
        <v>0</v>
      </c>
      <c r="R347" s="92">
        <v>1330551</v>
      </c>
      <c r="S347" s="92">
        <v>520339</v>
      </c>
      <c r="T347" s="92">
        <v>850001</v>
      </c>
      <c r="U347" s="94"/>
      <c r="V347" s="94"/>
      <c r="W347" s="90">
        <f t="shared" si="857"/>
        <v>2700891</v>
      </c>
      <c r="X347" s="101">
        <v>0</v>
      </c>
      <c r="Y347" s="50"/>
      <c r="Z347" s="50"/>
      <c r="AA347" s="51"/>
      <c r="AB347" s="68"/>
      <c r="AC347" s="68"/>
      <c r="AD347" s="68"/>
      <c r="AE347" s="68"/>
      <c r="AF347" s="68"/>
      <c r="AG347" s="67" t="str">
        <f t="shared" si="7"/>
        <v/>
      </c>
      <c r="AH347" s="51"/>
      <c r="AI347" s="51" t="str">
        <f t="shared" si="8"/>
        <v/>
      </c>
      <c r="AJ347" s="68" t="str">
        <f t="shared" si="9"/>
        <v/>
      </c>
      <c r="AK347" s="68" t="str">
        <f t="shared" si="10"/>
        <v/>
      </c>
      <c r="AL347" s="68" t="str">
        <f t="shared" si="11"/>
        <v/>
      </c>
      <c r="AM347" s="68" t="str">
        <f t="shared" si="12"/>
        <v/>
      </c>
      <c r="AN347" s="68" t="str">
        <f t="shared" si="13"/>
        <v/>
      </c>
      <c r="AO347" s="67" t="str">
        <f t="shared" si="14"/>
        <v/>
      </c>
      <c r="AP347" s="51"/>
      <c r="AQ347" s="51" t="str">
        <f t="shared" si="15"/>
        <v/>
      </c>
      <c r="AR347" s="68" t="str">
        <f t="shared" si="16"/>
        <v/>
      </c>
      <c r="AS347" s="68" t="str">
        <f t="shared" si="17"/>
        <v/>
      </c>
      <c r="AT347" s="68" t="str">
        <f t="shared" si="18"/>
        <v/>
      </c>
      <c r="AU347" s="68" t="str">
        <f t="shared" si="19"/>
        <v/>
      </c>
      <c r="AV347" s="68" t="str">
        <f t="shared" si="20"/>
        <v/>
      </c>
      <c r="AW347" s="67" t="str">
        <f t="shared" si="21"/>
        <v/>
      </c>
      <c r="AX347" s="51"/>
      <c r="AY347" s="51" t="str">
        <f t="shared" si="22"/>
        <v/>
      </c>
      <c r="AZ347" s="68" t="str">
        <f t="shared" si="23"/>
        <v/>
      </c>
      <c r="BA347" s="68" t="str">
        <f t="shared" si="24"/>
        <v/>
      </c>
      <c r="BB347" s="68" t="str">
        <f t="shared" si="25"/>
        <v/>
      </c>
      <c r="BC347" s="68" t="str">
        <f t="shared" si="26"/>
        <v/>
      </c>
      <c r="BD347" s="68" t="str">
        <f t="shared" si="27"/>
        <v/>
      </c>
      <c r="BE347" s="68" t="str">
        <f t="shared" si="28"/>
        <v/>
      </c>
      <c r="BF347" s="51"/>
      <c r="BG347" s="96">
        <f t="shared" si="29"/>
        <v>420781</v>
      </c>
      <c r="BH347" s="67">
        <f t="shared" si="30"/>
        <v>2700891</v>
      </c>
      <c r="BI347" s="67">
        <f t="shared" si="31"/>
        <v>0</v>
      </c>
      <c r="BJ347" s="67">
        <f t="shared" si="32"/>
        <v>1330551</v>
      </c>
      <c r="BK347" s="67">
        <f t="shared" si="33"/>
        <v>520339</v>
      </c>
      <c r="BL347" s="67">
        <f t="shared" si="34"/>
        <v>850001</v>
      </c>
      <c r="BM347" s="65">
        <f t="shared" si="35"/>
        <v>0</v>
      </c>
      <c r="BN347" s="70"/>
      <c r="BO347" s="70"/>
      <c r="BP347" s="51"/>
      <c r="BQ347" s="51"/>
      <c r="BR347" s="51"/>
      <c r="BS347" s="96">
        <f t="shared" si="40"/>
        <v>420781</v>
      </c>
      <c r="BT347" s="70"/>
      <c r="BU347" s="65"/>
      <c r="BV347" s="68"/>
      <c r="BW347" s="68"/>
      <c r="BX347" s="68"/>
      <c r="BY347" s="67">
        <f t="shared" si="44"/>
        <v>2700891</v>
      </c>
      <c r="BZ347" s="65"/>
      <c r="CA347" s="65" t="str">
        <f t="shared" si="45"/>
        <v/>
      </c>
      <c r="CB347" s="67" t="str">
        <f t="shared" si="46"/>
        <v/>
      </c>
      <c r="CC347" s="67" t="str">
        <f t="shared" si="47"/>
        <v/>
      </c>
      <c r="CD347" s="67" t="str">
        <f t="shared" si="48"/>
        <v/>
      </c>
      <c r="CE347" s="67">
        <f t="shared" si="49"/>
        <v>0</v>
      </c>
      <c r="CF347" s="65"/>
      <c r="CG347" s="65"/>
      <c r="CH347" s="68"/>
      <c r="CI347" s="68"/>
      <c r="CJ347" s="68"/>
      <c r="CK347" s="67">
        <f t="shared" si="54"/>
        <v>2700891</v>
      </c>
      <c r="CL347" s="65"/>
      <c r="CM347" s="65"/>
      <c r="CN347" s="68"/>
      <c r="CO347" s="68"/>
      <c r="CP347" s="68"/>
      <c r="CQ347" s="67">
        <f t="shared" si="59"/>
        <v>0</v>
      </c>
      <c r="CR347" s="65"/>
      <c r="CS347" s="65"/>
      <c r="CT347" s="68"/>
      <c r="CU347" s="68"/>
      <c r="CV347" s="68"/>
      <c r="CW347" s="67">
        <f t="shared" si="64"/>
        <v>1330551</v>
      </c>
      <c r="CX347" s="65"/>
      <c r="CY347" s="65"/>
      <c r="CZ347" s="68"/>
      <c r="DA347" s="68"/>
      <c r="DB347" s="68"/>
      <c r="DC347" s="67">
        <f t="shared" si="69"/>
        <v>520339</v>
      </c>
      <c r="DD347" s="65"/>
      <c r="DE347" s="65"/>
      <c r="DF347" s="51"/>
      <c r="DG347" s="51"/>
      <c r="DH347" s="51"/>
      <c r="DI347" s="67">
        <f t="shared" si="74"/>
        <v>850001</v>
      </c>
      <c r="DJ347" s="70"/>
      <c r="DK347" s="70"/>
      <c r="DL347" s="51"/>
      <c r="DM347" s="51"/>
      <c r="DN347" s="51"/>
      <c r="DO347" s="67">
        <f t="shared" si="79"/>
        <v>0</v>
      </c>
      <c r="DP347" s="51"/>
      <c r="DQ347" s="51"/>
      <c r="DR347" s="51"/>
      <c r="DS347" s="51"/>
      <c r="DT347" s="51"/>
      <c r="DU347" s="181"/>
    </row>
    <row r="348" spans="1:125" ht="15" x14ac:dyDescent="0.25">
      <c r="A348" s="50"/>
      <c r="B348" s="51"/>
      <c r="C348" s="50"/>
      <c r="D348" s="53"/>
      <c r="E348" s="50"/>
      <c r="F348" s="54"/>
      <c r="G348" s="54"/>
      <c r="H348" s="54"/>
      <c r="I348" s="55"/>
      <c r="J348" s="50"/>
      <c r="K348" s="50" t="s">
        <v>2032</v>
      </c>
      <c r="L348" s="58"/>
      <c r="M348" s="58"/>
      <c r="N348" s="58"/>
      <c r="O348" s="58"/>
      <c r="P348" s="59"/>
      <c r="Q348" s="60"/>
      <c r="R348" s="60"/>
      <c r="S348" s="60"/>
      <c r="T348" s="60"/>
      <c r="U348" s="60"/>
      <c r="V348" s="79"/>
      <c r="W348" s="90">
        <f t="shared" si="857"/>
        <v>0</v>
      </c>
      <c r="X348" s="101"/>
      <c r="Y348" s="50"/>
      <c r="Z348" s="50"/>
      <c r="AA348" s="51"/>
      <c r="AB348" s="68"/>
      <c r="AC348" s="68"/>
      <c r="AD348" s="68"/>
      <c r="AE348" s="68"/>
      <c r="AF348" s="68"/>
      <c r="AG348" s="67" t="str">
        <f t="shared" si="7"/>
        <v/>
      </c>
      <c r="AH348" s="51"/>
      <c r="AI348" s="51" t="str">
        <f t="shared" si="8"/>
        <v/>
      </c>
      <c r="AJ348" s="68" t="str">
        <f t="shared" si="9"/>
        <v/>
      </c>
      <c r="AK348" s="68" t="str">
        <f t="shared" si="10"/>
        <v/>
      </c>
      <c r="AL348" s="68" t="str">
        <f t="shared" si="11"/>
        <v/>
      </c>
      <c r="AM348" s="68" t="str">
        <f t="shared" si="12"/>
        <v/>
      </c>
      <c r="AN348" s="68" t="str">
        <f t="shared" si="13"/>
        <v/>
      </c>
      <c r="AO348" s="67" t="str">
        <f t="shared" si="14"/>
        <v/>
      </c>
      <c r="AP348" s="51"/>
      <c r="AQ348" s="51" t="str">
        <f t="shared" si="15"/>
        <v/>
      </c>
      <c r="AR348" s="68" t="str">
        <f t="shared" si="16"/>
        <v/>
      </c>
      <c r="AS348" s="68" t="str">
        <f t="shared" si="17"/>
        <v/>
      </c>
      <c r="AT348" s="68" t="str">
        <f t="shared" si="18"/>
        <v/>
      </c>
      <c r="AU348" s="68" t="str">
        <f t="shared" si="19"/>
        <v/>
      </c>
      <c r="AV348" s="68" t="str">
        <f t="shared" si="20"/>
        <v/>
      </c>
      <c r="AW348" s="67" t="str">
        <f t="shared" si="21"/>
        <v/>
      </c>
      <c r="AX348" s="51"/>
      <c r="AY348" s="51" t="str">
        <f t="shared" si="22"/>
        <v/>
      </c>
      <c r="AZ348" s="68" t="str">
        <f t="shared" si="23"/>
        <v/>
      </c>
      <c r="BA348" s="68" t="str">
        <f t="shared" si="24"/>
        <v/>
      </c>
      <c r="BB348" s="68" t="str">
        <f t="shared" si="25"/>
        <v/>
      </c>
      <c r="BC348" s="68" t="str">
        <f t="shared" si="26"/>
        <v/>
      </c>
      <c r="BD348" s="68" t="str">
        <f t="shared" si="27"/>
        <v/>
      </c>
      <c r="BE348" s="68" t="str">
        <f t="shared" si="28"/>
        <v/>
      </c>
      <c r="BF348" s="51"/>
      <c r="BG348" s="69" t="str">
        <f t="shared" si="29"/>
        <v/>
      </c>
      <c r="BH348" s="67" t="str">
        <f t="shared" si="30"/>
        <v/>
      </c>
      <c r="BI348" s="67" t="str">
        <f t="shared" si="31"/>
        <v/>
      </c>
      <c r="BJ348" s="67" t="str">
        <f t="shared" si="32"/>
        <v/>
      </c>
      <c r="BK348" s="67" t="str">
        <f t="shared" si="33"/>
        <v/>
      </c>
      <c r="BL348" s="67" t="str">
        <f t="shared" si="34"/>
        <v/>
      </c>
      <c r="BM348" s="65" t="str">
        <f t="shared" si="35"/>
        <v/>
      </c>
      <c r="BN348" s="70"/>
      <c r="BO348" s="70"/>
      <c r="BP348" s="51"/>
      <c r="BQ348" s="51"/>
      <c r="BR348" s="51"/>
      <c r="BS348" s="69" t="str">
        <f t="shared" si="40"/>
        <v/>
      </c>
      <c r="BT348" s="70"/>
      <c r="BU348" s="65"/>
      <c r="BV348" s="68"/>
      <c r="BW348" s="68"/>
      <c r="BX348" s="68"/>
      <c r="BY348" s="67" t="str">
        <f t="shared" si="44"/>
        <v/>
      </c>
      <c r="BZ348" s="65"/>
      <c r="CA348" s="65" t="str">
        <f t="shared" si="45"/>
        <v/>
      </c>
      <c r="CB348" s="67" t="str">
        <f t="shared" si="46"/>
        <v/>
      </c>
      <c r="CC348" s="67" t="str">
        <f t="shared" si="47"/>
        <v/>
      </c>
      <c r="CD348" s="67" t="str">
        <f t="shared" si="48"/>
        <v/>
      </c>
      <c r="CE348" s="67" t="str">
        <f t="shared" si="49"/>
        <v/>
      </c>
      <c r="CF348" s="65"/>
      <c r="CG348" s="65"/>
      <c r="CH348" s="68"/>
      <c r="CI348" s="68"/>
      <c r="CJ348" s="68"/>
      <c r="CK348" s="67" t="str">
        <f t="shared" si="54"/>
        <v/>
      </c>
      <c r="CL348" s="65"/>
      <c r="CM348" s="65"/>
      <c r="CN348" s="68"/>
      <c r="CO348" s="68"/>
      <c r="CP348" s="68"/>
      <c r="CQ348" s="67" t="str">
        <f t="shared" si="59"/>
        <v/>
      </c>
      <c r="CR348" s="65"/>
      <c r="CS348" s="65"/>
      <c r="CT348" s="68"/>
      <c r="CU348" s="68"/>
      <c r="CV348" s="68"/>
      <c r="CW348" s="67" t="str">
        <f t="shared" si="64"/>
        <v/>
      </c>
      <c r="CX348" s="65"/>
      <c r="CY348" s="65"/>
      <c r="CZ348" s="68"/>
      <c r="DA348" s="68"/>
      <c r="DB348" s="68"/>
      <c r="DC348" s="67" t="str">
        <f t="shared" si="69"/>
        <v/>
      </c>
      <c r="DD348" s="65"/>
      <c r="DE348" s="65"/>
      <c r="DF348" s="51"/>
      <c r="DG348" s="51"/>
      <c r="DH348" s="51"/>
      <c r="DI348" s="69" t="str">
        <f t="shared" si="74"/>
        <v/>
      </c>
      <c r="DJ348" s="70"/>
      <c r="DK348" s="70"/>
      <c r="DL348" s="51"/>
      <c r="DM348" s="51"/>
      <c r="DN348" s="51"/>
      <c r="DO348" s="69" t="str">
        <f t="shared" si="79"/>
        <v/>
      </c>
      <c r="DP348" s="51"/>
      <c r="DQ348" s="51"/>
      <c r="DR348" s="51"/>
      <c r="DS348" s="51"/>
      <c r="DT348" s="51"/>
      <c r="DU348" s="181"/>
    </row>
    <row r="349" spans="1:125" ht="15" x14ac:dyDescent="0.25">
      <c r="A349" s="50">
        <v>2014</v>
      </c>
      <c r="B349" s="51" t="s">
        <v>1126</v>
      </c>
      <c r="C349" s="50" t="s">
        <v>1125</v>
      </c>
      <c r="D349" s="53" t="s">
        <v>1125</v>
      </c>
      <c r="E349" s="50" t="s">
        <v>155</v>
      </c>
      <c r="F349" s="54">
        <v>1142749</v>
      </c>
      <c r="G349" s="54">
        <v>3199892</v>
      </c>
      <c r="H349" s="54">
        <v>399892</v>
      </c>
      <c r="I349" s="55">
        <v>3235378</v>
      </c>
      <c r="J349" s="50"/>
      <c r="K349" s="50" t="s">
        <v>2032</v>
      </c>
      <c r="L349" s="58" t="s">
        <v>2032</v>
      </c>
      <c r="M349" s="58" t="s">
        <v>2032</v>
      </c>
      <c r="N349" s="58" t="s">
        <v>2032</v>
      </c>
      <c r="O349" s="58" t="s">
        <v>2032</v>
      </c>
      <c r="P349" s="59"/>
      <c r="Q349" s="60">
        <v>0</v>
      </c>
      <c r="R349" s="60">
        <v>1230111</v>
      </c>
      <c r="S349" s="60">
        <v>650800</v>
      </c>
      <c r="T349" s="60">
        <v>1302553</v>
      </c>
      <c r="U349" s="60">
        <v>51914</v>
      </c>
      <c r="V349" s="79"/>
      <c r="W349" s="90">
        <f t="shared" si="857"/>
        <v>3235378</v>
      </c>
      <c r="X349" s="101">
        <v>14124</v>
      </c>
      <c r="Y349" s="50" t="s">
        <v>167</v>
      </c>
      <c r="Z349" s="50" t="s">
        <v>1125</v>
      </c>
      <c r="AA349" s="51" t="str">
        <f t="shared" ref="AA349:AA352" si="2264">IF(A349 =2014,IF(Y349 ="",F349,""),"")</f>
        <v/>
      </c>
      <c r="AB349" s="68" t="str">
        <f t="shared" ref="AB349:AB352" si="2265">IF(A349 =2014,IF(Y349 ="",I349,""),"")</f>
        <v/>
      </c>
      <c r="AC349" s="68" t="str">
        <f t="shared" ref="AC349:AC352" si="2266">IF(A349 =2014,IF(Y349 ="",Q349,""),"")</f>
        <v/>
      </c>
      <c r="AD349" s="68" t="str">
        <f t="shared" ref="AD349:AD352" si="2267">IF(A349 =2014,IF(Y349 ="",R349,""),"")</f>
        <v/>
      </c>
      <c r="AE349" s="68" t="str">
        <f t="shared" ref="AE349:AE352" si="2268">IF(A349 =2014,IF(Y349 ="",S349,""),"")</f>
        <v/>
      </c>
      <c r="AF349" s="68" t="str">
        <f t="shared" ref="AF349:AF352" si="2269">IF(A349 =2014,IF(Y349 ="",T349+U349,""),"")</f>
        <v/>
      </c>
      <c r="AG349" s="67" t="str">
        <f t="shared" si="7"/>
        <v/>
      </c>
      <c r="AH349" s="51"/>
      <c r="AI349" s="51" t="str">
        <f t="shared" si="8"/>
        <v/>
      </c>
      <c r="AJ349" s="68" t="str">
        <f t="shared" si="9"/>
        <v/>
      </c>
      <c r="AK349" s="68" t="str">
        <f t="shared" si="10"/>
        <v/>
      </c>
      <c r="AL349" s="68" t="str">
        <f t="shared" si="11"/>
        <v/>
      </c>
      <c r="AM349" s="68" t="str">
        <f t="shared" si="12"/>
        <v/>
      </c>
      <c r="AN349" s="68" t="str">
        <f t="shared" si="13"/>
        <v/>
      </c>
      <c r="AO349" s="67" t="str">
        <f t="shared" si="14"/>
        <v/>
      </c>
      <c r="AP349" s="51"/>
      <c r="AQ349" s="51" t="str">
        <f t="shared" si="15"/>
        <v/>
      </c>
      <c r="AR349" s="68" t="str">
        <f t="shared" si="16"/>
        <v/>
      </c>
      <c r="AS349" s="68" t="str">
        <f t="shared" si="17"/>
        <v/>
      </c>
      <c r="AT349" s="68" t="str">
        <f t="shared" si="18"/>
        <v/>
      </c>
      <c r="AU349" s="68" t="str">
        <f t="shared" si="19"/>
        <v/>
      </c>
      <c r="AV349" s="68" t="str">
        <f t="shared" si="20"/>
        <v/>
      </c>
      <c r="AW349" s="67" t="str">
        <f t="shared" si="21"/>
        <v/>
      </c>
      <c r="AX349" s="51"/>
      <c r="AY349" s="51" t="str">
        <f t="shared" si="22"/>
        <v/>
      </c>
      <c r="AZ349" s="68" t="str">
        <f t="shared" si="23"/>
        <v/>
      </c>
      <c r="BA349" s="68" t="str">
        <f t="shared" si="24"/>
        <v/>
      </c>
      <c r="BB349" s="68" t="str">
        <f t="shared" si="25"/>
        <v/>
      </c>
      <c r="BC349" s="68" t="str">
        <f t="shared" si="26"/>
        <v/>
      </c>
      <c r="BD349" s="68" t="str">
        <f t="shared" si="27"/>
        <v/>
      </c>
      <c r="BE349" s="68" t="str">
        <f t="shared" si="28"/>
        <v/>
      </c>
      <c r="BF349" s="51"/>
      <c r="BG349" s="69" t="str">
        <f t="shared" si="29"/>
        <v/>
      </c>
      <c r="BH349" s="67" t="str">
        <f t="shared" si="30"/>
        <v/>
      </c>
      <c r="BI349" s="67" t="str">
        <f t="shared" si="31"/>
        <v/>
      </c>
      <c r="BJ349" s="67" t="str">
        <f t="shared" si="32"/>
        <v/>
      </c>
      <c r="BK349" s="67" t="str">
        <f t="shared" si="33"/>
        <v/>
      </c>
      <c r="BL349" s="67" t="str">
        <f t="shared" si="34"/>
        <v/>
      </c>
      <c r="BM349" s="65" t="str">
        <f t="shared" si="35"/>
        <v/>
      </c>
      <c r="BN349" s="70"/>
      <c r="BO349" s="71">
        <f t="shared" ref="BO349:BO352" si="2270">IF(A349 =2014,F349,"")</f>
        <v>1142749</v>
      </c>
      <c r="BP349" s="51" t="str">
        <f t="shared" ref="BP349:BP352" si="2271">IF(A349 =2015,F349,"")</f>
        <v/>
      </c>
      <c r="BQ349" s="51" t="str">
        <f t="shared" ref="BQ349:BQ352" si="2272">IF(A349 =2016,F349,"")</f>
        <v/>
      </c>
      <c r="BR349" s="51" t="str">
        <f t="shared" ref="BR349:BR352" si="2273">IF(A349 =2017,F349,"")</f>
        <v/>
      </c>
      <c r="BS349" s="69" t="str">
        <f t="shared" si="40"/>
        <v/>
      </c>
      <c r="BT349" s="70"/>
      <c r="BU349" s="65">
        <f t="shared" ref="BU349:BU352" si="2274">IF(A349 =2014,I349,"")</f>
        <v>3235378</v>
      </c>
      <c r="BV349" s="68" t="str">
        <f t="shared" ref="BV349:BV352" si="2275">IF(A349 =2015,I349,"")</f>
        <v/>
      </c>
      <c r="BW349" s="68" t="str">
        <f t="shared" ref="BW349:BW352" si="2276">IF(A349 =2016,I349,"")</f>
        <v/>
      </c>
      <c r="BX349" s="68" t="str">
        <f t="shared" ref="BX349:BX352" si="2277">IF(A349 =2017,I349,"")</f>
        <v/>
      </c>
      <c r="BY349" s="67" t="str">
        <f t="shared" si="44"/>
        <v/>
      </c>
      <c r="BZ349" s="65"/>
      <c r="CA349" s="65">
        <f t="shared" si="45"/>
        <v>14124</v>
      </c>
      <c r="CB349" s="67" t="str">
        <f t="shared" si="46"/>
        <v/>
      </c>
      <c r="CC349" s="67" t="str">
        <f t="shared" si="47"/>
        <v/>
      </c>
      <c r="CD349" s="67" t="str">
        <f t="shared" si="48"/>
        <v/>
      </c>
      <c r="CE349" s="67" t="str">
        <f t="shared" si="49"/>
        <v/>
      </c>
      <c r="CF349" s="65"/>
      <c r="CG349" s="65">
        <f t="shared" ref="CG349:CG352" si="2278">IF(A349 =2014,Q349+R349+S349+T349+U349,"")</f>
        <v>3235378</v>
      </c>
      <c r="CH349" s="68" t="str">
        <f t="shared" ref="CH349:CH352" si="2279">IF(A349 =2015,Q349+R349+S349+T349+U349,"")</f>
        <v/>
      </c>
      <c r="CI349" s="68" t="str">
        <f t="shared" ref="CI349:CI352" si="2280">IF(A349 =2016,Q349+R349+S349+T349+U349,"")</f>
        <v/>
      </c>
      <c r="CJ349" s="68" t="str">
        <f t="shared" ref="CJ349:CJ352" si="2281">IF(A349 =2017,Q349+R349+S349+T349+U349,"")</f>
        <v/>
      </c>
      <c r="CK349" s="67" t="str">
        <f t="shared" si="54"/>
        <v/>
      </c>
      <c r="CL349" s="65"/>
      <c r="CM349" s="65">
        <f t="shared" ref="CM349:CM352" si="2282">IF(A349 =2014,Q349,"")</f>
        <v>0</v>
      </c>
      <c r="CN349" s="68" t="str">
        <f t="shared" ref="CN349:CN352" si="2283">IF(A349 =2015,Q349,"")</f>
        <v/>
      </c>
      <c r="CO349" s="68" t="str">
        <f t="shared" ref="CO349:CO352" si="2284">IF(A349 =2016,Q349,"")</f>
        <v/>
      </c>
      <c r="CP349" s="68" t="str">
        <f t="shared" ref="CP349:CP352" si="2285">IF(A349 =2017,Q349,"")</f>
        <v/>
      </c>
      <c r="CQ349" s="67" t="str">
        <f t="shared" si="59"/>
        <v/>
      </c>
      <c r="CR349" s="65"/>
      <c r="CS349" s="65">
        <f t="shared" ref="CS349:CS352" si="2286">IF(A349 =2014,R349,"")</f>
        <v>1230111</v>
      </c>
      <c r="CT349" s="68" t="str">
        <f t="shared" ref="CT349:CT352" si="2287">IF(A349 =2015,R349,"")</f>
        <v/>
      </c>
      <c r="CU349" s="68" t="str">
        <f t="shared" ref="CU349:CU352" si="2288">IF(A349 =2016,R349,"")</f>
        <v/>
      </c>
      <c r="CV349" s="68" t="str">
        <f t="shared" ref="CV349:CV352" si="2289">IF(A349 =2017,R349,"")</f>
        <v/>
      </c>
      <c r="CW349" s="67" t="str">
        <f t="shared" si="64"/>
        <v/>
      </c>
      <c r="CX349" s="65"/>
      <c r="CY349" s="65">
        <f t="shared" ref="CY349:CY352" si="2290">IF(A349 =2014,S349,"")</f>
        <v>650800</v>
      </c>
      <c r="CZ349" s="68" t="str">
        <f t="shared" ref="CZ349:CZ352" si="2291">IF(A349 =2015,S349,"")</f>
        <v/>
      </c>
      <c r="DA349" s="68" t="str">
        <f t="shared" ref="DA349:DA352" si="2292">IF(A349 =2016,S349,"")</f>
        <v/>
      </c>
      <c r="DB349" s="68" t="str">
        <f t="shared" ref="DB349:DB352" si="2293">IF(A349 =2017,S349,"")</f>
        <v/>
      </c>
      <c r="DC349" s="67" t="str">
        <f t="shared" si="69"/>
        <v/>
      </c>
      <c r="DD349" s="65"/>
      <c r="DE349" s="65">
        <f t="shared" ref="DE349:DE352" si="2294">IF(A349 =2014,T349,"")</f>
        <v>1302553</v>
      </c>
      <c r="DF349" s="51" t="str">
        <f t="shared" ref="DF349:DF352" si="2295">IF(A349 =2015,T349,"")</f>
        <v/>
      </c>
      <c r="DG349" s="51" t="str">
        <f t="shared" ref="DG349:DG352" si="2296">IF(A349 =2016,T349,"")</f>
        <v/>
      </c>
      <c r="DH349" s="51" t="str">
        <f t="shared" ref="DH349:DH352" si="2297">IF(A349 =2017,T349,"")</f>
        <v/>
      </c>
      <c r="DI349" s="69" t="str">
        <f t="shared" si="74"/>
        <v/>
      </c>
      <c r="DJ349" s="70"/>
      <c r="DK349" s="65">
        <f t="shared" ref="DK349:DK352" si="2298">IF(A349 =2014,U349,"")</f>
        <v>51914</v>
      </c>
      <c r="DL349" s="51" t="str">
        <f t="shared" ref="DL349:DL352" si="2299">IF(A349 =2015,U349,"")</f>
        <v/>
      </c>
      <c r="DM349" s="51" t="str">
        <f t="shared" ref="DM349:DM352" si="2300">IF(A349 =2016,U349,"")</f>
        <v/>
      </c>
      <c r="DN349" s="51" t="str">
        <f t="shared" ref="DN349:DN352" si="2301">IF(A349 =2017,U349,"")</f>
        <v/>
      </c>
      <c r="DO349" s="69" t="str">
        <f t="shared" si="79"/>
        <v/>
      </c>
      <c r="DP349" s="51"/>
      <c r="DQ349" s="51"/>
      <c r="DR349" s="51"/>
      <c r="DS349" s="51"/>
      <c r="DT349" s="51"/>
      <c r="DU349" s="181"/>
    </row>
    <row r="350" spans="1:125" ht="15" x14ac:dyDescent="0.25">
      <c r="A350" s="50">
        <v>2015</v>
      </c>
      <c r="B350" s="51" t="s">
        <v>1126</v>
      </c>
      <c r="C350" s="50" t="s">
        <v>1125</v>
      </c>
      <c r="D350" s="53" t="s">
        <v>1125</v>
      </c>
      <c r="E350" s="50" t="s">
        <v>155</v>
      </c>
      <c r="F350" s="54">
        <v>1099547</v>
      </c>
      <c r="G350" s="54">
        <v>3199681</v>
      </c>
      <c r="H350" s="54">
        <v>396269</v>
      </c>
      <c r="I350" s="55">
        <v>3445334</v>
      </c>
      <c r="J350" s="50"/>
      <c r="K350" s="50" t="s">
        <v>2032</v>
      </c>
      <c r="L350" s="58" t="s">
        <v>2032</v>
      </c>
      <c r="M350" s="58" t="s">
        <v>2032</v>
      </c>
      <c r="N350" s="58" t="s">
        <v>2032</v>
      </c>
      <c r="O350" s="58" t="s">
        <v>2032</v>
      </c>
      <c r="P350" s="59"/>
      <c r="Q350" s="60">
        <v>0</v>
      </c>
      <c r="R350" s="60">
        <v>1411930</v>
      </c>
      <c r="S350" s="60">
        <v>656115</v>
      </c>
      <c r="T350" s="60">
        <v>1349300</v>
      </c>
      <c r="U350" s="60">
        <v>27989</v>
      </c>
      <c r="V350" s="79"/>
      <c r="W350" s="90">
        <f t="shared" si="857"/>
        <v>3445334</v>
      </c>
      <c r="X350" s="101">
        <v>89346</v>
      </c>
      <c r="Y350" s="50" t="s">
        <v>167</v>
      </c>
      <c r="Z350" s="50" t="s">
        <v>1125</v>
      </c>
      <c r="AA350" s="51" t="str">
        <f t="shared" si="2264"/>
        <v/>
      </c>
      <c r="AB350" s="68" t="str">
        <f t="shared" si="2265"/>
        <v/>
      </c>
      <c r="AC350" s="68" t="str">
        <f t="shared" si="2266"/>
        <v/>
      </c>
      <c r="AD350" s="68" t="str">
        <f t="shared" si="2267"/>
        <v/>
      </c>
      <c r="AE350" s="68" t="str">
        <f t="shared" si="2268"/>
        <v/>
      </c>
      <c r="AF350" s="68" t="str">
        <f t="shared" si="2269"/>
        <v/>
      </c>
      <c r="AG350" s="67" t="str">
        <f t="shared" si="7"/>
        <v/>
      </c>
      <c r="AH350" s="51"/>
      <c r="AI350" s="51" t="str">
        <f t="shared" si="8"/>
        <v/>
      </c>
      <c r="AJ350" s="68" t="str">
        <f t="shared" si="9"/>
        <v/>
      </c>
      <c r="AK350" s="68" t="str">
        <f t="shared" si="10"/>
        <v/>
      </c>
      <c r="AL350" s="68" t="str">
        <f t="shared" si="11"/>
        <v/>
      </c>
      <c r="AM350" s="68" t="str">
        <f t="shared" si="12"/>
        <v/>
      </c>
      <c r="AN350" s="68" t="str">
        <f t="shared" si="13"/>
        <v/>
      </c>
      <c r="AO350" s="67" t="str">
        <f t="shared" si="14"/>
        <v/>
      </c>
      <c r="AP350" s="51"/>
      <c r="AQ350" s="51" t="str">
        <f t="shared" si="15"/>
        <v/>
      </c>
      <c r="AR350" s="68" t="str">
        <f t="shared" si="16"/>
        <v/>
      </c>
      <c r="AS350" s="68" t="str">
        <f t="shared" si="17"/>
        <v/>
      </c>
      <c r="AT350" s="68" t="str">
        <f t="shared" si="18"/>
        <v/>
      </c>
      <c r="AU350" s="68" t="str">
        <f t="shared" si="19"/>
        <v/>
      </c>
      <c r="AV350" s="68" t="str">
        <f t="shared" si="20"/>
        <v/>
      </c>
      <c r="AW350" s="67" t="str">
        <f t="shared" si="21"/>
        <v/>
      </c>
      <c r="AX350" s="51"/>
      <c r="AY350" s="51" t="str">
        <f t="shared" si="22"/>
        <v/>
      </c>
      <c r="AZ350" s="68" t="str">
        <f t="shared" si="23"/>
        <v/>
      </c>
      <c r="BA350" s="68" t="str">
        <f t="shared" si="24"/>
        <v/>
      </c>
      <c r="BB350" s="68" t="str">
        <f t="shared" si="25"/>
        <v/>
      </c>
      <c r="BC350" s="68" t="str">
        <f t="shared" si="26"/>
        <v/>
      </c>
      <c r="BD350" s="68" t="str">
        <f t="shared" si="27"/>
        <v/>
      </c>
      <c r="BE350" s="68" t="str">
        <f t="shared" si="28"/>
        <v/>
      </c>
      <c r="BF350" s="51"/>
      <c r="BG350" s="69" t="str">
        <f t="shared" si="29"/>
        <v/>
      </c>
      <c r="BH350" s="67" t="str">
        <f t="shared" si="30"/>
        <v/>
      </c>
      <c r="BI350" s="67" t="str">
        <f t="shared" si="31"/>
        <v/>
      </c>
      <c r="BJ350" s="67" t="str">
        <f t="shared" si="32"/>
        <v/>
      </c>
      <c r="BK350" s="67" t="str">
        <f t="shared" si="33"/>
        <v/>
      </c>
      <c r="BL350" s="67" t="str">
        <f t="shared" si="34"/>
        <v/>
      </c>
      <c r="BM350" s="65" t="str">
        <f t="shared" si="35"/>
        <v/>
      </c>
      <c r="BN350" s="51"/>
      <c r="BO350" s="51" t="str">
        <f t="shared" si="2270"/>
        <v/>
      </c>
      <c r="BP350" s="71">
        <f t="shared" si="2271"/>
        <v>1099547</v>
      </c>
      <c r="BQ350" s="51" t="str">
        <f t="shared" si="2272"/>
        <v/>
      </c>
      <c r="BR350" s="51" t="str">
        <f t="shared" si="2273"/>
        <v/>
      </c>
      <c r="BS350" s="69" t="str">
        <f t="shared" si="40"/>
        <v/>
      </c>
      <c r="BT350" s="51"/>
      <c r="BU350" s="68" t="str">
        <f t="shared" si="2274"/>
        <v/>
      </c>
      <c r="BV350" s="65">
        <f t="shared" si="2275"/>
        <v>3445334</v>
      </c>
      <c r="BW350" s="68" t="str">
        <f t="shared" si="2276"/>
        <v/>
      </c>
      <c r="BX350" s="68" t="str">
        <f t="shared" si="2277"/>
        <v/>
      </c>
      <c r="BY350" s="67" t="str">
        <f t="shared" si="44"/>
        <v/>
      </c>
      <c r="BZ350" s="68"/>
      <c r="CA350" s="65" t="str">
        <f t="shared" si="45"/>
        <v/>
      </c>
      <c r="CB350" s="67">
        <f t="shared" si="46"/>
        <v>89346</v>
      </c>
      <c r="CC350" s="67" t="str">
        <f t="shared" si="47"/>
        <v/>
      </c>
      <c r="CD350" s="67" t="str">
        <f t="shared" si="48"/>
        <v/>
      </c>
      <c r="CE350" s="67" t="str">
        <f t="shared" si="49"/>
        <v/>
      </c>
      <c r="CF350" s="68"/>
      <c r="CG350" s="68" t="str">
        <f t="shared" si="2278"/>
        <v/>
      </c>
      <c r="CH350" s="65">
        <f t="shared" si="2279"/>
        <v>3445334</v>
      </c>
      <c r="CI350" s="68" t="str">
        <f t="shared" si="2280"/>
        <v/>
      </c>
      <c r="CJ350" s="68" t="str">
        <f t="shared" si="2281"/>
        <v/>
      </c>
      <c r="CK350" s="67" t="str">
        <f t="shared" si="54"/>
        <v/>
      </c>
      <c r="CL350" s="68"/>
      <c r="CM350" s="68" t="str">
        <f t="shared" si="2282"/>
        <v/>
      </c>
      <c r="CN350" s="65">
        <f t="shared" si="2283"/>
        <v>0</v>
      </c>
      <c r="CO350" s="68" t="str">
        <f t="shared" si="2284"/>
        <v/>
      </c>
      <c r="CP350" s="68" t="str">
        <f t="shared" si="2285"/>
        <v/>
      </c>
      <c r="CQ350" s="67" t="str">
        <f t="shared" si="59"/>
        <v/>
      </c>
      <c r="CR350" s="68"/>
      <c r="CS350" s="68" t="str">
        <f t="shared" si="2286"/>
        <v/>
      </c>
      <c r="CT350" s="65">
        <f t="shared" si="2287"/>
        <v>1411930</v>
      </c>
      <c r="CU350" s="68" t="str">
        <f t="shared" si="2288"/>
        <v/>
      </c>
      <c r="CV350" s="68" t="str">
        <f t="shared" si="2289"/>
        <v/>
      </c>
      <c r="CW350" s="67" t="str">
        <f t="shared" si="64"/>
        <v/>
      </c>
      <c r="CX350" s="68"/>
      <c r="CY350" s="68" t="str">
        <f t="shared" si="2290"/>
        <v/>
      </c>
      <c r="CZ350" s="65">
        <f t="shared" si="2291"/>
        <v>656115</v>
      </c>
      <c r="DA350" s="68" t="str">
        <f t="shared" si="2292"/>
        <v/>
      </c>
      <c r="DB350" s="68" t="str">
        <f t="shared" si="2293"/>
        <v/>
      </c>
      <c r="DC350" s="67" t="str">
        <f t="shared" si="69"/>
        <v/>
      </c>
      <c r="DD350" s="68"/>
      <c r="DE350" s="68" t="str">
        <f t="shared" si="2294"/>
        <v/>
      </c>
      <c r="DF350" s="65">
        <f t="shared" si="2295"/>
        <v>1349300</v>
      </c>
      <c r="DG350" s="51" t="str">
        <f t="shared" si="2296"/>
        <v/>
      </c>
      <c r="DH350" s="51" t="str">
        <f t="shared" si="2297"/>
        <v/>
      </c>
      <c r="DI350" s="69" t="str">
        <f t="shared" si="74"/>
        <v/>
      </c>
      <c r="DJ350" s="51"/>
      <c r="DK350" s="51" t="str">
        <f t="shared" si="2298"/>
        <v/>
      </c>
      <c r="DL350" s="65">
        <f t="shared" si="2299"/>
        <v>27989</v>
      </c>
      <c r="DM350" s="51" t="str">
        <f t="shared" si="2300"/>
        <v/>
      </c>
      <c r="DN350" s="51" t="str">
        <f t="shared" si="2301"/>
        <v/>
      </c>
      <c r="DO350" s="69" t="str">
        <f t="shared" si="79"/>
        <v/>
      </c>
      <c r="DP350" s="51"/>
      <c r="DQ350" s="51"/>
      <c r="DR350" s="51"/>
      <c r="DS350" s="51"/>
      <c r="DT350" s="51"/>
      <c r="DU350" s="181"/>
    </row>
    <row r="351" spans="1:125" ht="15" x14ac:dyDescent="0.25">
      <c r="A351" s="50">
        <v>2016</v>
      </c>
      <c r="B351" s="51" t="s">
        <v>1126</v>
      </c>
      <c r="C351" s="50" t="s">
        <v>1125</v>
      </c>
      <c r="D351" s="53" t="s">
        <v>1125</v>
      </c>
      <c r="E351" s="50" t="s">
        <v>155</v>
      </c>
      <c r="F351" s="54">
        <v>1209707</v>
      </c>
      <c r="G351" s="54">
        <v>3508150</v>
      </c>
      <c r="H351" s="54">
        <v>412377</v>
      </c>
      <c r="I351" s="55">
        <v>3450953</v>
      </c>
      <c r="J351" s="50"/>
      <c r="K351" s="50" t="s">
        <v>2032</v>
      </c>
      <c r="L351" s="58" t="s">
        <v>2032</v>
      </c>
      <c r="M351" s="58" t="s">
        <v>2032</v>
      </c>
      <c r="N351" s="58" t="s">
        <v>2032</v>
      </c>
      <c r="O351" s="58" t="s">
        <v>2032</v>
      </c>
      <c r="P351" s="59"/>
      <c r="Q351" s="60">
        <v>0</v>
      </c>
      <c r="R351" s="60">
        <v>1413233</v>
      </c>
      <c r="S351" s="60">
        <v>690191</v>
      </c>
      <c r="T351" s="60">
        <v>1347529</v>
      </c>
      <c r="U351" s="60">
        <v>0</v>
      </c>
      <c r="V351" s="79"/>
      <c r="W351" s="90">
        <f t="shared" si="857"/>
        <v>3450953</v>
      </c>
      <c r="X351" s="101">
        <v>32675</v>
      </c>
      <c r="Y351" s="50" t="s">
        <v>167</v>
      </c>
      <c r="Z351" s="50" t="s">
        <v>1125</v>
      </c>
      <c r="AA351" s="51" t="str">
        <f t="shared" si="2264"/>
        <v/>
      </c>
      <c r="AB351" s="68" t="str">
        <f t="shared" si="2265"/>
        <v/>
      </c>
      <c r="AC351" s="68" t="str">
        <f t="shared" si="2266"/>
        <v/>
      </c>
      <c r="AD351" s="68" t="str">
        <f t="shared" si="2267"/>
        <v/>
      </c>
      <c r="AE351" s="68" t="str">
        <f t="shared" si="2268"/>
        <v/>
      </c>
      <c r="AF351" s="68" t="str">
        <f t="shared" si="2269"/>
        <v/>
      </c>
      <c r="AG351" s="67" t="str">
        <f t="shared" si="7"/>
        <v/>
      </c>
      <c r="AH351" s="51"/>
      <c r="AI351" s="51" t="str">
        <f t="shared" si="8"/>
        <v/>
      </c>
      <c r="AJ351" s="68" t="str">
        <f t="shared" si="9"/>
        <v/>
      </c>
      <c r="AK351" s="68" t="str">
        <f t="shared" si="10"/>
        <v/>
      </c>
      <c r="AL351" s="68" t="str">
        <f t="shared" si="11"/>
        <v/>
      </c>
      <c r="AM351" s="68" t="str">
        <f t="shared" si="12"/>
        <v/>
      </c>
      <c r="AN351" s="68" t="str">
        <f t="shared" si="13"/>
        <v/>
      </c>
      <c r="AO351" s="67" t="str">
        <f t="shared" si="14"/>
        <v/>
      </c>
      <c r="AP351" s="51"/>
      <c r="AQ351" s="51" t="str">
        <f t="shared" si="15"/>
        <v/>
      </c>
      <c r="AR351" s="68" t="str">
        <f t="shared" si="16"/>
        <v/>
      </c>
      <c r="AS351" s="68" t="str">
        <f t="shared" si="17"/>
        <v/>
      </c>
      <c r="AT351" s="68" t="str">
        <f t="shared" si="18"/>
        <v/>
      </c>
      <c r="AU351" s="68" t="str">
        <f t="shared" si="19"/>
        <v/>
      </c>
      <c r="AV351" s="68" t="str">
        <f t="shared" si="20"/>
        <v/>
      </c>
      <c r="AW351" s="67" t="str">
        <f t="shared" si="21"/>
        <v/>
      </c>
      <c r="AX351" s="51"/>
      <c r="AY351" s="51" t="str">
        <f t="shared" si="22"/>
        <v/>
      </c>
      <c r="AZ351" s="68" t="str">
        <f t="shared" si="23"/>
        <v/>
      </c>
      <c r="BA351" s="68" t="str">
        <f t="shared" si="24"/>
        <v/>
      </c>
      <c r="BB351" s="68" t="str">
        <f t="shared" si="25"/>
        <v/>
      </c>
      <c r="BC351" s="68" t="str">
        <f t="shared" si="26"/>
        <v/>
      </c>
      <c r="BD351" s="68" t="str">
        <f t="shared" si="27"/>
        <v/>
      </c>
      <c r="BE351" s="68" t="str">
        <f t="shared" si="28"/>
        <v/>
      </c>
      <c r="BF351" s="51"/>
      <c r="BG351" s="69" t="str">
        <f t="shared" si="29"/>
        <v/>
      </c>
      <c r="BH351" s="67" t="str">
        <f t="shared" si="30"/>
        <v/>
      </c>
      <c r="BI351" s="67" t="str">
        <f t="shared" si="31"/>
        <v/>
      </c>
      <c r="BJ351" s="67" t="str">
        <f t="shared" si="32"/>
        <v/>
      </c>
      <c r="BK351" s="67" t="str">
        <f t="shared" si="33"/>
        <v/>
      </c>
      <c r="BL351" s="67" t="str">
        <f t="shared" si="34"/>
        <v/>
      </c>
      <c r="BM351" s="65" t="str">
        <f t="shared" si="35"/>
        <v/>
      </c>
      <c r="BN351" s="51"/>
      <c r="BO351" s="51" t="str">
        <f t="shared" si="2270"/>
        <v/>
      </c>
      <c r="BP351" s="51" t="str">
        <f t="shared" si="2271"/>
        <v/>
      </c>
      <c r="BQ351" s="71">
        <f t="shared" si="2272"/>
        <v>1209707</v>
      </c>
      <c r="BR351" s="51" t="str">
        <f t="shared" si="2273"/>
        <v/>
      </c>
      <c r="BS351" s="69" t="str">
        <f t="shared" si="40"/>
        <v/>
      </c>
      <c r="BT351" s="51"/>
      <c r="BU351" s="68" t="str">
        <f t="shared" si="2274"/>
        <v/>
      </c>
      <c r="BV351" s="68" t="str">
        <f t="shared" si="2275"/>
        <v/>
      </c>
      <c r="BW351" s="65">
        <f t="shared" si="2276"/>
        <v>3450953</v>
      </c>
      <c r="BX351" s="68" t="str">
        <f t="shared" si="2277"/>
        <v/>
      </c>
      <c r="BY351" s="67" t="str">
        <f t="shared" si="44"/>
        <v/>
      </c>
      <c r="BZ351" s="68"/>
      <c r="CA351" s="65" t="str">
        <f t="shared" si="45"/>
        <v/>
      </c>
      <c r="CB351" s="67" t="str">
        <f t="shared" si="46"/>
        <v/>
      </c>
      <c r="CC351" s="67">
        <f t="shared" si="47"/>
        <v>32675</v>
      </c>
      <c r="CD351" s="67" t="str">
        <f t="shared" si="48"/>
        <v/>
      </c>
      <c r="CE351" s="67" t="str">
        <f t="shared" si="49"/>
        <v/>
      </c>
      <c r="CF351" s="68"/>
      <c r="CG351" s="68" t="str">
        <f t="shared" si="2278"/>
        <v/>
      </c>
      <c r="CH351" s="68" t="str">
        <f t="shared" si="2279"/>
        <v/>
      </c>
      <c r="CI351" s="65">
        <f t="shared" si="2280"/>
        <v>3450953</v>
      </c>
      <c r="CJ351" s="68" t="str">
        <f t="shared" si="2281"/>
        <v/>
      </c>
      <c r="CK351" s="67" t="str">
        <f t="shared" si="54"/>
        <v/>
      </c>
      <c r="CL351" s="68"/>
      <c r="CM351" s="68" t="str">
        <f t="shared" si="2282"/>
        <v/>
      </c>
      <c r="CN351" s="68" t="str">
        <f t="shared" si="2283"/>
        <v/>
      </c>
      <c r="CO351" s="65">
        <f t="shared" si="2284"/>
        <v>0</v>
      </c>
      <c r="CP351" s="68" t="str">
        <f t="shared" si="2285"/>
        <v/>
      </c>
      <c r="CQ351" s="67" t="str">
        <f t="shared" si="59"/>
        <v/>
      </c>
      <c r="CR351" s="68"/>
      <c r="CS351" s="68" t="str">
        <f t="shared" si="2286"/>
        <v/>
      </c>
      <c r="CT351" s="68" t="str">
        <f t="shared" si="2287"/>
        <v/>
      </c>
      <c r="CU351" s="65">
        <f t="shared" si="2288"/>
        <v>1413233</v>
      </c>
      <c r="CV351" s="68" t="str">
        <f t="shared" si="2289"/>
        <v/>
      </c>
      <c r="CW351" s="67" t="str">
        <f t="shared" si="64"/>
        <v/>
      </c>
      <c r="CX351" s="68"/>
      <c r="CY351" s="68" t="str">
        <f t="shared" si="2290"/>
        <v/>
      </c>
      <c r="CZ351" s="68" t="str">
        <f t="shared" si="2291"/>
        <v/>
      </c>
      <c r="DA351" s="65">
        <f t="shared" si="2292"/>
        <v>690191</v>
      </c>
      <c r="DB351" s="68" t="str">
        <f t="shared" si="2293"/>
        <v/>
      </c>
      <c r="DC351" s="67" t="str">
        <f t="shared" si="69"/>
        <v/>
      </c>
      <c r="DD351" s="68"/>
      <c r="DE351" s="68" t="str">
        <f t="shared" si="2294"/>
        <v/>
      </c>
      <c r="DF351" s="51" t="str">
        <f t="shared" si="2295"/>
        <v/>
      </c>
      <c r="DG351" s="65">
        <f t="shared" si="2296"/>
        <v>1347529</v>
      </c>
      <c r="DH351" s="51" t="str">
        <f t="shared" si="2297"/>
        <v/>
      </c>
      <c r="DI351" s="69" t="str">
        <f t="shared" si="74"/>
        <v/>
      </c>
      <c r="DJ351" s="51"/>
      <c r="DK351" s="51" t="str">
        <f t="shared" si="2298"/>
        <v/>
      </c>
      <c r="DL351" s="51" t="str">
        <f t="shared" si="2299"/>
        <v/>
      </c>
      <c r="DM351" s="65">
        <f t="shared" si="2300"/>
        <v>0</v>
      </c>
      <c r="DN351" s="51" t="str">
        <f t="shared" si="2301"/>
        <v/>
      </c>
      <c r="DO351" s="69" t="str">
        <f t="shared" si="79"/>
        <v/>
      </c>
      <c r="DP351" s="51"/>
      <c r="DQ351" s="51"/>
      <c r="DR351" s="51"/>
      <c r="DS351" s="51"/>
      <c r="DT351" s="51"/>
      <c r="DU351" s="181"/>
    </row>
    <row r="352" spans="1:125" ht="15" x14ac:dyDescent="0.25">
      <c r="A352" s="50">
        <v>2017</v>
      </c>
      <c r="B352" s="51" t="s">
        <v>1126</v>
      </c>
      <c r="C352" s="50" t="s">
        <v>1125</v>
      </c>
      <c r="D352" s="53" t="s">
        <v>1125</v>
      </c>
      <c r="E352" s="50" t="s">
        <v>155</v>
      </c>
      <c r="F352" s="54">
        <v>1131879</v>
      </c>
      <c r="G352" s="54">
        <v>3508824</v>
      </c>
      <c r="H352" s="54">
        <v>437145</v>
      </c>
      <c r="I352" s="55">
        <v>3701634</v>
      </c>
      <c r="J352" s="50"/>
      <c r="K352" s="50" t="s">
        <v>2032</v>
      </c>
      <c r="L352" s="58" t="s">
        <v>2032</v>
      </c>
      <c r="M352" s="58" t="s">
        <v>2032</v>
      </c>
      <c r="N352" s="58" t="s">
        <v>2032</v>
      </c>
      <c r="O352" s="58" t="s">
        <v>2032</v>
      </c>
      <c r="P352" s="59"/>
      <c r="Q352" s="60">
        <v>0</v>
      </c>
      <c r="R352" s="60">
        <v>1591703</v>
      </c>
      <c r="S352" s="60">
        <v>702644</v>
      </c>
      <c r="T352" s="60">
        <v>1399640</v>
      </c>
      <c r="U352" s="60">
        <v>7647</v>
      </c>
      <c r="V352" s="79"/>
      <c r="W352" s="90">
        <f t="shared" si="857"/>
        <v>3701634</v>
      </c>
      <c r="X352" s="101">
        <v>1454700</v>
      </c>
      <c r="Y352" s="50" t="s">
        <v>167</v>
      </c>
      <c r="Z352" s="50" t="s">
        <v>1125</v>
      </c>
      <c r="AA352" s="51" t="str">
        <f t="shared" si="2264"/>
        <v/>
      </c>
      <c r="AB352" s="68" t="str">
        <f t="shared" si="2265"/>
        <v/>
      </c>
      <c r="AC352" s="68" t="str">
        <f t="shared" si="2266"/>
        <v/>
      </c>
      <c r="AD352" s="68" t="str">
        <f t="shared" si="2267"/>
        <v/>
      </c>
      <c r="AE352" s="68" t="str">
        <f t="shared" si="2268"/>
        <v/>
      </c>
      <c r="AF352" s="68" t="str">
        <f t="shared" si="2269"/>
        <v/>
      </c>
      <c r="AG352" s="67" t="str">
        <f t="shared" si="7"/>
        <v/>
      </c>
      <c r="AH352" s="51"/>
      <c r="AI352" s="51" t="str">
        <f t="shared" si="8"/>
        <v/>
      </c>
      <c r="AJ352" s="68" t="str">
        <f t="shared" si="9"/>
        <v/>
      </c>
      <c r="AK352" s="68" t="str">
        <f t="shared" si="10"/>
        <v/>
      </c>
      <c r="AL352" s="68" t="str">
        <f t="shared" si="11"/>
        <v/>
      </c>
      <c r="AM352" s="68" t="str">
        <f t="shared" si="12"/>
        <v/>
      </c>
      <c r="AN352" s="68" t="str">
        <f t="shared" si="13"/>
        <v/>
      </c>
      <c r="AO352" s="67" t="str">
        <f t="shared" si="14"/>
        <v/>
      </c>
      <c r="AP352" s="51"/>
      <c r="AQ352" s="51" t="str">
        <f t="shared" si="15"/>
        <v/>
      </c>
      <c r="AR352" s="68" t="str">
        <f t="shared" si="16"/>
        <v/>
      </c>
      <c r="AS352" s="68" t="str">
        <f t="shared" si="17"/>
        <v/>
      </c>
      <c r="AT352" s="68" t="str">
        <f t="shared" si="18"/>
        <v/>
      </c>
      <c r="AU352" s="68" t="str">
        <f t="shared" si="19"/>
        <v/>
      </c>
      <c r="AV352" s="68" t="str">
        <f t="shared" si="20"/>
        <v/>
      </c>
      <c r="AW352" s="67" t="str">
        <f t="shared" si="21"/>
        <v/>
      </c>
      <c r="AX352" s="51"/>
      <c r="AY352" s="51" t="str">
        <f t="shared" si="22"/>
        <v/>
      </c>
      <c r="AZ352" s="68" t="str">
        <f t="shared" si="23"/>
        <v/>
      </c>
      <c r="BA352" s="68" t="str">
        <f t="shared" si="24"/>
        <v/>
      </c>
      <c r="BB352" s="68" t="str">
        <f t="shared" si="25"/>
        <v/>
      </c>
      <c r="BC352" s="68" t="str">
        <f t="shared" si="26"/>
        <v/>
      </c>
      <c r="BD352" s="68" t="str">
        <f t="shared" si="27"/>
        <v/>
      </c>
      <c r="BE352" s="68" t="str">
        <f t="shared" si="28"/>
        <v/>
      </c>
      <c r="BF352" s="51"/>
      <c r="BG352" s="69" t="str">
        <f t="shared" si="29"/>
        <v/>
      </c>
      <c r="BH352" s="67" t="str">
        <f t="shared" si="30"/>
        <v/>
      </c>
      <c r="BI352" s="67" t="str">
        <f t="shared" si="31"/>
        <v/>
      </c>
      <c r="BJ352" s="67" t="str">
        <f t="shared" si="32"/>
        <v/>
      </c>
      <c r="BK352" s="67" t="str">
        <f t="shared" si="33"/>
        <v/>
      </c>
      <c r="BL352" s="67" t="str">
        <f t="shared" si="34"/>
        <v/>
      </c>
      <c r="BM352" s="65" t="str">
        <f t="shared" si="35"/>
        <v/>
      </c>
      <c r="BN352" s="51"/>
      <c r="BO352" s="51" t="str">
        <f t="shared" si="2270"/>
        <v/>
      </c>
      <c r="BP352" s="51" t="str">
        <f t="shared" si="2271"/>
        <v/>
      </c>
      <c r="BQ352" s="51" t="str">
        <f t="shared" si="2272"/>
        <v/>
      </c>
      <c r="BR352" s="71">
        <f t="shared" si="2273"/>
        <v>1131879</v>
      </c>
      <c r="BS352" s="69" t="str">
        <f t="shared" si="40"/>
        <v/>
      </c>
      <c r="BT352" s="51"/>
      <c r="BU352" s="68" t="str">
        <f t="shared" si="2274"/>
        <v/>
      </c>
      <c r="BV352" s="68" t="str">
        <f t="shared" si="2275"/>
        <v/>
      </c>
      <c r="BW352" s="68" t="str">
        <f t="shared" si="2276"/>
        <v/>
      </c>
      <c r="BX352" s="65">
        <f t="shared" si="2277"/>
        <v>3701634</v>
      </c>
      <c r="BY352" s="67" t="str">
        <f t="shared" si="44"/>
        <v/>
      </c>
      <c r="BZ352" s="68"/>
      <c r="CA352" s="65" t="str">
        <f t="shared" si="45"/>
        <v/>
      </c>
      <c r="CB352" s="67" t="str">
        <f t="shared" si="46"/>
        <v/>
      </c>
      <c r="CC352" s="67" t="str">
        <f t="shared" si="47"/>
        <v/>
      </c>
      <c r="CD352" s="67">
        <f t="shared" si="48"/>
        <v>1454700</v>
      </c>
      <c r="CE352" s="67" t="str">
        <f t="shared" si="49"/>
        <v/>
      </c>
      <c r="CF352" s="68"/>
      <c r="CG352" s="68" t="str">
        <f t="shared" si="2278"/>
        <v/>
      </c>
      <c r="CH352" s="68" t="str">
        <f t="shared" si="2279"/>
        <v/>
      </c>
      <c r="CI352" s="68" t="str">
        <f t="shared" si="2280"/>
        <v/>
      </c>
      <c r="CJ352" s="65">
        <f t="shared" si="2281"/>
        <v>3701634</v>
      </c>
      <c r="CK352" s="67" t="str">
        <f t="shared" si="54"/>
        <v/>
      </c>
      <c r="CL352" s="68"/>
      <c r="CM352" s="68" t="str">
        <f t="shared" si="2282"/>
        <v/>
      </c>
      <c r="CN352" s="68" t="str">
        <f t="shared" si="2283"/>
        <v/>
      </c>
      <c r="CO352" s="68" t="str">
        <f t="shared" si="2284"/>
        <v/>
      </c>
      <c r="CP352" s="65">
        <f t="shared" si="2285"/>
        <v>0</v>
      </c>
      <c r="CQ352" s="67" t="str">
        <f t="shared" si="59"/>
        <v/>
      </c>
      <c r="CR352" s="68"/>
      <c r="CS352" s="68" t="str">
        <f t="shared" si="2286"/>
        <v/>
      </c>
      <c r="CT352" s="68" t="str">
        <f t="shared" si="2287"/>
        <v/>
      </c>
      <c r="CU352" s="68" t="str">
        <f t="shared" si="2288"/>
        <v/>
      </c>
      <c r="CV352" s="65">
        <f t="shared" si="2289"/>
        <v>1591703</v>
      </c>
      <c r="CW352" s="67" t="str">
        <f t="shared" si="64"/>
        <v/>
      </c>
      <c r="CX352" s="68"/>
      <c r="CY352" s="68" t="str">
        <f t="shared" si="2290"/>
        <v/>
      </c>
      <c r="CZ352" s="68" t="str">
        <f t="shared" si="2291"/>
        <v/>
      </c>
      <c r="DA352" s="68" t="str">
        <f t="shared" si="2292"/>
        <v/>
      </c>
      <c r="DB352" s="65">
        <f t="shared" si="2293"/>
        <v>702644</v>
      </c>
      <c r="DC352" s="67" t="str">
        <f t="shared" si="69"/>
        <v/>
      </c>
      <c r="DD352" s="68"/>
      <c r="DE352" s="68" t="str">
        <f t="shared" si="2294"/>
        <v/>
      </c>
      <c r="DF352" s="51" t="str">
        <f t="shared" si="2295"/>
        <v/>
      </c>
      <c r="DG352" s="51" t="str">
        <f t="shared" si="2296"/>
        <v/>
      </c>
      <c r="DH352" s="65">
        <f t="shared" si="2297"/>
        <v>1399640</v>
      </c>
      <c r="DI352" s="69" t="str">
        <f t="shared" si="74"/>
        <v/>
      </c>
      <c r="DJ352" s="51"/>
      <c r="DK352" s="51" t="str">
        <f t="shared" si="2298"/>
        <v/>
      </c>
      <c r="DL352" s="51" t="str">
        <f t="shared" si="2299"/>
        <v/>
      </c>
      <c r="DM352" s="51" t="str">
        <f t="shared" si="2300"/>
        <v/>
      </c>
      <c r="DN352" s="65">
        <f t="shared" si="2301"/>
        <v>7647</v>
      </c>
      <c r="DO352" s="69" t="str">
        <f t="shared" si="79"/>
        <v/>
      </c>
      <c r="DP352" s="51"/>
      <c r="DQ352" s="51"/>
      <c r="DR352" s="51"/>
      <c r="DS352" s="51"/>
      <c r="DT352" s="51"/>
      <c r="DU352" s="181"/>
    </row>
    <row r="353" spans="1:125" ht="15" x14ac:dyDescent="0.25">
      <c r="A353" s="56">
        <v>2018</v>
      </c>
      <c r="B353" s="51" t="s">
        <v>1126</v>
      </c>
      <c r="C353" s="50" t="s">
        <v>1125</v>
      </c>
      <c r="D353" s="170" t="s">
        <v>1125</v>
      </c>
      <c r="E353" s="50" t="s">
        <v>155</v>
      </c>
      <c r="F353" s="89">
        <v>945288</v>
      </c>
      <c r="G353" s="89">
        <v>2939693</v>
      </c>
      <c r="H353" s="89">
        <v>382799</v>
      </c>
      <c r="I353" s="90">
        <v>3532310</v>
      </c>
      <c r="J353" s="50"/>
      <c r="K353" s="50" t="s">
        <v>2032</v>
      </c>
      <c r="L353" s="58"/>
      <c r="M353" s="58"/>
      <c r="N353" s="58"/>
      <c r="O353" s="58"/>
      <c r="P353" s="91"/>
      <c r="Q353" s="92">
        <v>0</v>
      </c>
      <c r="R353" s="92">
        <v>1366190</v>
      </c>
      <c r="S353" s="92">
        <v>724500</v>
      </c>
      <c r="T353" s="92">
        <v>1441620</v>
      </c>
      <c r="U353" s="94"/>
      <c r="V353" s="94"/>
      <c r="W353" s="90">
        <f t="shared" si="857"/>
        <v>3532310</v>
      </c>
      <c r="X353" s="90">
        <v>49413</v>
      </c>
      <c r="Y353" s="56" t="s">
        <v>167</v>
      </c>
      <c r="Z353" s="50"/>
      <c r="AA353" s="51"/>
      <c r="AB353" s="68"/>
      <c r="AC353" s="68"/>
      <c r="AD353" s="68"/>
      <c r="AE353" s="68"/>
      <c r="AF353" s="68"/>
      <c r="AG353" s="67" t="str">
        <f t="shared" si="7"/>
        <v/>
      </c>
      <c r="AH353" s="51"/>
      <c r="AI353" s="51" t="str">
        <f t="shared" si="8"/>
        <v/>
      </c>
      <c r="AJ353" s="68" t="str">
        <f t="shared" si="9"/>
        <v/>
      </c>
      <c r="AK353" s="68" t="str">
        <f t="shared" si="10"/>
        <v/>
      </c>
      <c r="AL353" s="68" t="str">
        <f t="shared" si="11"/>
        <v/>
      </c>
      <c r="AM353" s="68" t="str">
        <f t="shared" si="12"/>
        <v/>
      </c>
      <c r="AN353" s="68" t="str">
        <f t="shared" si="13"/>
        <v/>
      </c>
      <c r="AO353" s="67" t="str">
        <f t="shared" si="14"/>
        <v/>
      </c>
      <c r="AP353" s="51"/>
      <c r="AQ353" s="51" t="str">
        <f t="shared" si="15"/>
        <v/>
      </c>
      <c r="AR353" s="68" t="str">
        <f t="shared" si="16"/>
        <v/>
      </c>
      <c r="AS353" s="68" t="str">
        <f t="shared" si="17"/>
        <v/>
      </c>
      <c r="AT353" s="68" t="str">
        <f t="shared" si="18"/>
        <v/>
      </c>
      <c r="AU353" s="68" t="str">
        <f t="shared" si="19"/>
        <v/>
      </c>
      <c r="AV353" s="68" t="str">
        <f t="shared" si="20"/>
        <v/>
      </c>
      <c r="AW353" s="67" t="str">
        <f t="shared" si="21"/>
        <v/>
      </c>
      <c r="AX353" s="51"/>
      <c r="AY353" s="51" t="str">
        <f t="shared" si="22"/>
        <v/>
      </c>
      <c r="AZ353" s="68" t="str">
        <f t="shared" si="23"/>
        <v/>
      </c>
      <c r="BA353" s="68" t="str">
        <f t="shared" si="24"/>
        <v/>
      </c>
      <c r="BB353" s="68" t="str">
        <f t="shared" si="25"/>
        <v/>
      </c>
      <c r="BC353" s="68" t="str">
        <f t="shared" si="26"/>
        <v/>
      </c>
      <c r="BD353" s="68" t="str">
        <f t="shared" si="27"/>
        <v/>
      </c>
      <c r="BE353" s="68" t="str">
        <f t="shared" si="28"/>
        <v/>
      </c>
      <c r="BF353" s="51"/>
      <c r="BG353" s="69" t="str">
        <f t="shared" si="29"/>
        <v/>
      </c>
      <c r="BH353" s="67" t="str">
        <f t="shared" si="30"/>
        <v/>
      </c>
      <c r="BI353" s="67" t="str">
        <f t="shared" si="31"/>
        <v/>
      </c>
      <c r="BJ353" s="67" t="str">
        <f t="shared" si="32"/>
        <v/>
      </c>
      <c r="BK353" s="67" t="str">
        <f t="shared" si="33"/>
        <v/>
      </c>
      <c r="BL353" s="67" t="str">
        <f t="shared" si="34"/>
        <v/>
      </c>
      <c r="BM353" s="65" t="str">
        <f t="shared" si="35"/>
        <v/>
      </c>
      <c r="BN353" s="51"/>
      <c r="BO353" s="51"/>
      <c r="BP353" s="51"/>
      <c r="BQ353" s="51"/>
      <c r="BR353" s="70"/>
      <c r="BS353" s="96">
        <f t="shared" si="40"/>
        <v>945288</v>
      </c>
      <c r="BT353" s="51"/>
      <c r="BU353" s="68"/>
      <c r="BV353" s="68"/>
      <c r="BW353" s="68"/>
      <c r="BX353" s="65"/>
      <c r="BY353" s="67">
        <f t="shared" si="44"/>
        <v>3532310</v>
      </c>
      <c r="BZ353" s="68"/>
      <c r="CA353" s="65" t="str">
        <f t="shared" si="45"/>
        <v/>
      </c>
      <c r="CB353" s="67" t="str">
        <f t="shared" si="46"/>
        <v/>
      </c>
      <c r="CC353" s="67" t="str">
        <f t="shared" si="47"/>
        <v/>
      </c>
      <c r="CD353" s="67" t="str">
        <f t="shared" si="48"/>
        <v/>
      </c>
      <c r="CE353" s="67">
        <f t="shared" si="49"/>
        <v>49413</v>
      </c>
      <c r="CF353" s="68"/>
      <c r="CG353" s="68"/>
      <c r="CH353" s="68"/>
      <c r="CI353" s="68"/>
      <c r="CJ353" s="65"/>
      <c r="CK353" s="67">
        <f t="shared" si="54"/>
        <v>3532310</v>
      </c>
      <c r="CL353" s="68"/>
      <c r="CM353" s="68"/>
      <c r="CN353" s="68"/>
      <c r="CO353" s="68"/>
      <c r="CP353" s="65"/>
      <c r="CQ353" s="67">
        <f t="shared" si="59"/>
        <v>0</v>
      </c>
      <c r="CR353" s="68"/>
      <c r="CS353" s="68"/>
      <c r="CT353" s="68"/>
      <c r="CU353" s="68"/>
      <c r="CV353" s="65"/>
      <c r="CW353" s="67">
        <f t="shared" si="64"/>
        <v>1366190</v>
      </c>
      <c r="CX353" s="68"/>
      <c r="CY353" s="68"/>
      <c r="CZ353" s="68"/>
      <c r="DA353" s="68"/>
      <c r="DB353" s="65"/>
      <c r="DC353" s="67">
        <f t="shared" si="69"/>
        <v>724500</v>
      </c>
      <c r="DD353" s="68"/>
      <c r="DE353" s="68"/>
      <c r="DF353" s="51"/>
      <c r="DG353" s="51"/>
      <c r="DH353" s="70"/>
      <c r="DI353" s="67">
        <f t="shared" si="74"/>
        <v>1441620</v>
      </c>
      <c r="DJ353" s="51"/>
      <c r="DK353" s="51"/>
      <c r="DL353" s="51"/>
      <c r="DM353" s="51"/>
      <c r="DN353" s="70"/>
      <c r="DO353" s="67">
        <f t="shared" si="79"/>
        <v>0</v>
      </c>
      <c r="DP353" s="51"/>
      <c r="DQ353" s="51"/>
      <c r="DR353" s="51"/>
      <c r="DS353" s="51"/>
      <c r="DT353" s="51"/>
      <c r="DU353" s="181"/>
    </row>
    <row r="354" spans="1:125" ht="15" x14ac:dyDescent="0.25">
      <c r="A354" s="50"/>
      <c r="B354" s="51"/>
      <c r="C354" s="50"/>
      <c r="D354" s="53"/>
      <c r="E354" s="50"/>
      <c r="F354" s="54"/>
      <c r="G354" s="54"/>
      <c r="H354" s="54"/>
      <c r="I354" s="55"/>
      <c r="J354" s="50"/>
      <c r="K354" s="50" t="s">
        <v>2032</v>
      </c>
      <c r="L354" s="58"/>
      <c r="M354" s="58"/>
      <c r="N354" s="58"/>
      <c r="O354" s="58"/>
      <c r="P354" s="59"/>
      <c r="Q354" s="60"/>
      <c r="R354" s="60"/>
      <c r="S354" s="60"/>
      <c r="T354" s="60"/>
      <c r="U354" s="60"/>
      <c r="V354" s="79"/>
      <c r="W354" s="90">
        <f t="shared" si="857"/>
        <v>0</v>
      </c>
      <c r="X354" s="101"/>
      <c r="Y354" s="50"/>
      <c r="Z354" s="50"/>
      <c r="AA354" s="51"/>
      <c r="AB354" s="68"/>
      <c r="AC354" s="68"/>
      <c r="AD354" s="68"/>
      <c r="AE354" s="68"/>
      <c r="AF354" s="68"/>
      <c r="AG354" s="67" t="str">
        <f t="shared" si="7"/>
        <v/>
      </c>
      <c r="AH354" s="51"/>
      <c r="AI354" s="51" t="str">
        <f t="shared" si="8"/>
        <v/>
      </c>
      <c r="AJ354" s="68" t="str">
        <f t="shared" si="9"/>
        <v/>
      </c>
      <c r="AK354" s="68" t="str">
        <f t="shared" si="10"/>
        <v/>
      </c>
      <c r="AL354" s="68" t="str">
        <f t="shared" si="11"/>
        <v/>
      </c>
      <c r="AM354" s="68" t="str">
        <f t="shared" si="12"/>
        <v/>
      </c>
      <c r="AN354" s="68" t="str">
        <f t="shared" si="13"/>
        <v/>
      </c>
      <c r="AO354" s="67" t="str">
        <f t="shared" si="14"/>
        <v/>
      </c>
      <c r="AP354" s="51"/>
      <c r="AQ354" s="51" t="str">
        <f t="shared" si="15"/>
        <v/>
      </c>
      <c r="AR354" s="68" t="str">
        <f t="shared" si="16"/>
        <v/>
      </c>
      <c r="AS354" s="68" t="str">
        <f t="shared" si="17"/>
        <v/>
      </c>
      <c r="AT354" s="68" t="str">
        <f t="shared" si="18"/>
        <v/>
      </c>
      <c r="AU354" s="68" t="str">
        <f t="shared" si="19"/>
        <v/>
      </c>
      <c r="AV354" s="68" t="str">
        <f t="shared" si="20"/>
        <v/>
      </c>
      <c r="AW354" s="67" t="str">
        <f t="shared" si="21"/>
        <v/>
      </c>
      <c r="AX354" s="51"/>
      <c r="AY354" s="51" t="str">
        <f t="shared" si="22"/>
        <v/>
      </c>
      <c r="AZ354" s="68" t="str">
        <f t="shared" si="23"/>
        <v/>
      </c>
      <c r="BA354" s="68" t="str">
        <f t="shared" si="24"/>
        <v/>
      </c>
      <c r="BB354" s="68" t="str">
        <f t="shared" si="25"/>
        <v/>
      </c>
      <c r="BC354" s="68" t="str">
        <f t="shared" si="26"/>
        <v/>
      </c>
      <c r="BD354" s="68" t="str">
        <f t="shared" si="27"/>
        <v/>
      </c>
      <c r="BE354" s="68" t="str">
        <f t="shared" si="28"/>
        <v/>
      </c>
      <c r="BF354" s="51"/>
      <c r="BG354" s="69" t="str">
        <f t="shared" si="29"/>
        <v/>
      </c>
      <c r="BH354" s="67" t="str">
        <f t="shared" si="30"/>
        <v/>
      </c>
      <c r="BI354" s="67" t="str">
        <f t="shared" si="31"/>
        <v/>
      </c>
      <c r="BJ354" s="67" t="str">
        <f t="shared" si="32"/>
        <v/>
      </c>
      <c r="BK354" s="67" t="str">
        <f t="shared" si="33"/>
        <v/>
      </c>
      <c r="BL354" s="67" t="str">
        <f t="shared" si="34"/>
        <v/>
      </c>
      <c r="BM354" s="65" t="str">
        <f t="shared" si="35"/>
        <v/>
      </c>
      <c r="BN354" s="51"/>
      <c r="BO354" s="51"/>
      <c r="BP354" s="51"/>
      <c r="BQ354" s="51"/>
      <c r="BR354" s="70"/>
      <c r="BS354" s="69" t="str">
        <f t="shared" si="40"/>
        <v/>
      </c>
      <c r="BT354" s="51"/>
      <c r="BU354" s="68"/>
      <c r="BV354" s="68"/>
      <c r="BW354" s="68"/>
      <c r="BX354" s="65"/>
      <c r="BY354" s="67" t="str">
        <f t="shared" si="44"/>
        <v/>
      </c>
      <c r="BZ354" s="68"/>
      <c r="CA354" s="65" t="str">
        <f t="shared" si="45"/>
        <v/>
      </c>
      <c r="CB354" s="67" t="str">
        <f t="shared" si="46"/>
        <v/>
      </c>
      <c r="CC354" s="67" t="str">
        <f t="shared" si="47"/>
        <v/>
      </c>
      <c r="CD354" s="67" t="str">
        <f t="shared" si="48"/>
        <v/>
      </c>
      <c r="CE354" s="67" t="str">
        <f t="shared" si="49"/>
        <v/>
      </c>
      <c r="CF354" s="68"/>
      <c r="CG354" s="68"/>
      <c r="CH354" s="68"/>
      <c r="CI354" s="68"/>
      <c r="CJ354" s="65"/>
      <c r="CK354" s="67" t="str">
        <f t="shared" si="54"/>
        <v/>
      </c>
      <c r="CL354" s="68"/>
      <c r="CM354" s="68"/>
      <c r="CN354" s="68"/>
      <c r="CO354" s="68"/>
      <c r="CP354" s="65"/>
      <c r="CQ354" s="67" t="str">
        <f t="shared" si="59"/>
        <v/>
      </c>
      <c r="CR354" s="68"/>
      <c r="CS354" s="68"/>
      <c r="CT354" s="68"/>
      <c r="CU354" s="68"/>
      <c r="CV354" s="65"/>
      <c r="CW354" s="67" t="str">
        <f t="shared" si="64"/>
        <v/>
      </c>
      <c r="CX354" s="68"/>
      <c r="CY354" s="68"/>
      <c r="CZ354" s="68"/>
      <c r="DA354" s="68"/>
      <c r="DB354" s="65"/>
      <c r="DC354" s="67" t="str">
        <f t="shared" si="69"/>
        <v/>
      </c>
      <c r="DD354" s="68"/>
      <c r="DE354" s="68"/>
      <c r="DF354" s="51"/>
      <c r="DG354" s="51"/>
      <c r="DH354" s="70"/>
      <c r="DI354" s="69" t="str">
        <f t="shared" si="74"/>
        <v/>
      </c>
      <c r="DJ354" s="51"/>
      <c r="DK354" s="51"/>
      <c r="DL354" s="51"/>
      <c r="DM354" s="51"/>
      <c r="DN354" s="70"/>
      <c r="DO354" s="69" t="str">
        <f t="shared" si="79"/>
        <v/>
      </c>
      <c r="DP354" s="51"/>
      <c r="DQ354" s="51"/>
      <c r="DR354" s="51"/>
      <c r="DS354" s="51"/>
      <c r="DT354" s="51"/>
      <c r="DU354" s="181"/>
    </row>
    <row r="355" spans="1:125" ht="15" x14ac:dyDescent="0.25">
      <c r="A355" s="50">
        <v>2014</v>
      </c>
      <c r="B355" s="51" t="s">
        <v>569</v>
      </c>
      <c r="C355" s="50" t="s">
        <v>570</v>
      </c>
      <c r="D355" s="53" t="s">
        <v>193</v>
      </c>
      <c r="E355" s="50" t="s">
        <v>7</v>
      </c>
      <c r="F355" s="54">
        <v>3751555</v>
      </c>
      <c r="G355" s="54">
        <v>49462904</v>
      </c>
      <c r="H355" s="54">
        <v>35325903</v>
      </c>
      <c r="I355" s="55">
        <v>123242919</v>
      </c>
      <c r="J355" s="50"/>
      <c r="K355" s="50" t="s">
        <v>2032</v>
      </c>
      <c r="L355" s="58" t="s">
        <v>2032</v>
      </c>
      <c r="M355" s="58" t="s">
        <v>2032</v>
      </c>
      <c r="N355" s="58" t="s">
        <v>2032</v>
      </c>
      <c r="O355" s="58" t="s">
        <v>2032</v>
      </c>
      <c r="P355" s="59"/>
      <c r="Q355" s="60">
        <v>56743629</v>
      </c>
      <c r="R355" s="60">
        <v>0</v>
      </c>
      <c r="S355" s="60">
        <v>7700640</v>
      </c>
      <c r="T355" s="60">
        <v>60029526</v>
      </c>
      <c r="U355" s="60">
        <v>383542</v>
      </c>
      <c r="V355" s="79"/>
      <c r="W355" s="90">
        <f t="shared" si="857"/>
        <v>124857337</v>
      </c>
      <c r="X355" s="101">
        <v>7396398</v>
      </c>
      <c r="Y355" s="50"/>
      <c r="Z355" s="50" t="s">
        <v>193</v>
      </c>
      <c r="AA355" s="62">
        <f t="shared" ref="AA355:AA358" si="2302">IF(A355 =2014,IF(Y355 ="",F355,""),"")</f>
        <v>3751555</v>
      </c>
      <c r="AB355" s="64">
        <f t="shared" ref="AB355:AB358" si="2303">IF(A355 =2014,IF(Y355 ="",I355,""),"")</f>
        <v>123242919</v>
      </c>
      <c r="AC355" s="64">
        <f t="shared" ref="AC355:AC358" si="2304">IF(A355 =2014,IF(Y355 ="",Q355,""),"")</f>
        <v>56743629</v>
      </c>
      <c r="AD355" s="64">
        <f t="shared" ref="AD355:AD358" si="2305">IF(A355 =2014,IF(Y355 ="",R355,""),"")</f>
        <v>0</v>
      </c>
      <c r="AE355" s="65">
        <f t="shared" ref="AE355:AE358" si="2306">IF(A355 =2014,IF(Y355 ="",S355,""),"")</f>
        <v>7700640</v>
      </c>
      <c r="AF355" s="65">
        <f t="shared" ref="AF355:AF358" si="2307">IF(A355 =2014,IF(Y355 ="",T355+U355,""),"")</f>
        <v>60413068</v>
      </c>
      <c r="AG355" s="67">
        <f t="shared" si="7"/>
        <v>7396398</v>
      </c>
      <c r="AH355" s="51"/>
      <c r="AI355" s="51" t="str">
        <f t="shared" si="8"/>
        <v/>
      </c>
      <c r="AJ355" s="68" t="str">
        <f t="shared" si="9"/>
        <v/>
      </c>
      <c r="AK355" s="68" t="str">
        <f t="shared" si="10"/>
        <v/>
      </c>
      <c r="AL355" s="68" t="str">
        <f t="shared" si="11"/>
        <v/>
      </c>
      <c r="AM355" s="68" t="str">
        <f t="shared" si="12"/>
        <v/>
      </c>
      <c r="AN355" s="68" t="str">
        <f t="shared" si="13"/>
        <v/>
      </c>
      <c r="AO355" s="67" t="str">
        <f t="shared" si="14"/>
        <v/>
      </c>
      <c r="AP355" s="51"/>
      <c r="AQ355" s="51" t="str">
        <f t="shared" si="15"/>
        <v/>
      </c>
      <c r="AR355" s="68" t="str">
        <f t="shared" si="16"/>
        <v/>
      </c>
      <c r="AS355" s="68" t="str">
        <f t="shared" si="17"/>
        <v/>
      </c>
      <c r="AT355" s="68" t="str">
        <f t="shared" si="18"/>
        <v/>
      </c>
      <c r="AU355" s="68" t="str">
        <f t="shared" si="19"/>
        <v/>
      </c>
      <c r="AV355" s="68" t="str">
        <f t="shared" si="20"/>
        <v/>
      </c>
      <c r="AW355" s="67" t="str">
        <f t="shared" si="21"/>
        <v/>
      </c>
      <c r="AX355" s="51"/>
      <c r="AY355" s="51" t="str">
        <f t="shared" si="22"/>
        <v/>
      </c>
      <c r="AZ355" s="68" t="str">
        <f t="shared" si="23"/>
        <v/>
      </c>
      <c r="BA355" s="68" t="str">
        <f t="shared" si="24"/>
        <v/>
      </c>
      <c r="BB355" s="68" t="str">
        <f t="shared" si="25"/>
        <v/>
      </c>
      <c r="BC355" s="68" t="str">
        <f t="shared" si="26"/>
        <v/>
      </c>
      <c r="BD355" s="68" t="str">
        <f t="shared" si="27"/>
        <v/>
      </c>
      <c r="BE355" s="68" t="str">
        <f t="shared" si="28"/>
        <v/>
      </c>
      <c r="BF355" s="51"/>
      <c r="BG355" s="69" t="str">
        <f t="shared" si="29"/>
        <v/>
      </c>
      <c r="BH355" s="67" t="str">
        <f t="shared" si="30"/>
        <v/>
      </c>
      <c r="BI355" s="67" t="str">
        <f t="shared" si="31"/>
        <v/>
      </c>
      <c r="BJ355" s="67" t="str">
        <f t="shared" si="32"/>
        <v/>
      </c>
      <c r="BK355" s="67" t="str">
        <f t="shared" si="33"/>
        <v/>
      </c>
      <c r="BL355" s="67" t="str">
        <f t="shared" si="34"/>
        <v/>
      </c>
      <c r="BM355" s="65" t="str">
        <f t="shared" si="35"/>
        <v/>
      </c>
      <c r="BN355" s="70"/>
      <c r="BO355" s="71">
        <f t="shared" ref="BO355:BO358" si="2308">IF(A355 =2014,F355,"")</f>
        <v>3751555</v>
      </c>
      <c r="BP355" s="51" t="str">
        <f t="shared" ref="BP355:BP358" si="2309">IF(A355 =2015,F355,"")</f>
        <v/>
      </c>
      <c r="BQ355" s="51" t="str">
        <f t="shared" ref="BQ355:BQ358" si="2310">IF(A355 =2016,F355,"")</f>
        <v/>
      </c>
      <c r="BR355" s="51" t="str">
        <f t="shared" ref="BR355:BR358" si="2311">IF(A355 =2017,F355,"")</f>
        <v/>
      </c>
      <c r="BS355" s="69" t="str">
        <f t="shared" si="40"/>
        <v/>
      </c>
      <c r="BT355" s="70"/>
      <c r="BU355" s="65">
        <f t="shared" ref="BU355:BU358" si="2312">IF(A355 =2014,I355,"")</f>
        <v>123242919</v>
      </c>
      <c r="BV355" s="68" t="str">
        <f t="shared" ref="BV355:BV358" si="2313">IF(A355 =2015,I355,"")</f>
        <v/>
      </c>
      <c r="BW355" s="68" t="str">
        <f t="shared" ref="BW355:BW358" si="2314">IF(A355 =2016,I355,"")</f>
        <v/>
      </c>
      <c r="BX355" s="68" t="str">
        <f t="shared" ref="BX355:BX358" si="2315">IF(A355 =2017,I355,"")</f>
        <v/>
      </c>
      <c r="BY355" s="67" t="str">
        <f t="shared" si="44"/>
        <v/>
      </c>
      <c r="BZ355" s="65"/>
      <c r="CA355" s="65">
        <f t="shared" si="45"/>
        <v>7396398</v>
      </c>
      <c r="CB355" s="67" t="str">
        <f t="shared" si="46"/>
        <v/>
      </c>
      <c r="CC355" s="67" t="str">
        <f t="shared" si="47"/>
        <v/>
      </c>
      <c r="CD355" s="67" t="str">
        <f t="shared" si="48"/>
        <v/>
      </c>
      <c r="CE355" s="67" t="str">
        <f t="shared" si="49"/>
        <v/>
      </c>
      <c r="CF355" s="65"/>
      <c r="CG355" s="65">
        <f t="shared" ref="CG355:CG358" si="2316">IF(A355 =2014,Q355+R355+S355+T355+U355,"")</f>
        <v>124857337</v>
      </c>
      <c r="CH355" s="68" t="str">
        <f t="shared" ref="CH355:CH358" si="2317">IF(A355 =2015,Q355+R355+S355+T355+U355,"")</f>
        <v/>
      </c>
      <c r="CI355" s="68" t="str">
        <f t="shared" ref="CI355:CI358" si="2318">IF(A355 =2016,Q355+R355+S355+T355+U355,"")</f>
        <v/>
      </c>
      <c r="CJ355" s="68" t="str">
        <f t="shared" ref="CJ355:CJ358" si="2319">IF(A355 =2017,Q355+R355+S355+T355+U355,"")</f>
        <v/>
      </c>
      <c r="CK355" s="67" t="str">
        <f t="shared" si="54"/>
        <v/>
      </c>
      <c r="CL355" s="65"/>
      <c r="CM355" s="65">
        <f t="shared" ref="CM355:CM358" si="2320">IF(A355 =2014,Q355,"")</f>
        <v>56743629</v>
      </c>
      <c r="CN355" s="68" t="str">
        <f t="shared" ref="CN355:CN358" si="2321">IF(A355 =2015,Q355,"")</f>
        <v/>
      </c>
      <c r="CO355" s="68" t="str">
        <f t="shared" ref="CO355:CO358" si="2322">IF(A355 =2016,Q355,"")</f>
        <v/>
      </c>
      <c r="CP355" s="68" t="str">
        <f t="shared" ref="CP355:CP358" si="2323">IF(A355 =2017,Q355,"")</f>
        <v/>
      </c>
      <c r="CQ355" s="67" t="str">
        <f t="shared" si="59"/>
        <v/>
      </c>
      <c r="CR355" s="65"/>
      <c r="CS355" s="65">
        <f t="shared" ref="CS355:CS358" si="2324">IF(A355 =2014,R355,"")</f>
        <v>0</v>
      </c>
      <c r="CT355" s="68" t="str">
        <f t="shared" ref="CT355:CT358" si="2325">IF(A355 =2015,R355,"")</f>
        <v/>
      </c>
      <c r="CU355" s="68" t="str">
        <f t="shared" ref="CU355:CU358" si="2326">IF(A355 =2016,R355,"")</f>
        <v/>
      </c>
      <c r="CV355" s="68" t="str">
        <f t="shared" ref="CV355:CV358" si="2327">IF(A355 =2017,R355,"")</f>
        <v/>
      </c>
      <c r="CW355" s="67" t="str">
        <f t="shared" si="64"/>
        <v/>
      </c>
      <c r="CX355" s="65"/>
      <c r="CY355" s="65">
        <f t="shared" ref="CY355:CY358" si="2328">IF(A355 =2014,S355,"")</f>
        <v>7700640</v>
      </c>
      <c r="CZ355" s="68" t="str">
        <f t="shared" ref="CZ355:CZ358" si="2329">IF(A355 =2015,S355,"")</f>
        <v/>
      </c>
      <c r="DA355" s="68" t="str">
        <f t="shared" ref="DA355:DA358" si="2330">IF(A355 =2016,S355,"")</f>
        <v/>
      </c>
      <c r="DB355" s="68" t="str">
        <f t="shared" ref="DB355:DB358" si="2331">IF(A355 =2017,S355,"")</f>
        <v/>
      </c>
      <c r="DC355" s="67" t="str">
        <f t="shared" si="69"/>
        <v/>
      </c>
      <c r="DD355" s="65"/>
      <c r="DE355" s="65">
        <f t="shared" ref="DE355:DE358" si="2332">IF(A355 =2014,T355,"")</f>
        <v>60029526</v>
      </c>
      <c r="DF355" s="51" t="str">
        <f t="shared" ref="DF355:DF358" si="2333">IF(A355 =2015,T355,"")</f>
        <v/>
      </c>
      <c r="DG355" s="51" t="str">
        <f t="shared" ref="DG355:DG358" si="2334">IF(A355 =2016,T355,"")</f>
        <v/>
      </c>
      <c r="DH355" s="51" t="str">
        <f t="shared" ref="DH355:DH358" si="2335">IF(A355 =2017,T355,"")</f>
        <v/>
      </c>
      <c r="DI355" s="69" t="str">
        <f t="shared" si="74"/>
        <v/>
      </c>
      <c r="DJ355" s="70"/>
      <c r="DK355" s="65">
        <f t="shared" ref="DK355:DK358" si="2336">IF(A355 =2014,U355,"")</f>
        <v>383542</v>
      </c>
      <c r="DL355" s="51" t="str">
        <f t="shared" ref="DL355:DL358" si="2337">IF(A355 =2015,U355,"")</f>
        <v/>
      </c>
      <c r="DM355" s="51" t="str">
        <f t="shared" ref="DM355:DM358" si="2338">IF(A355 =2016,U355,"")</f>
        <v/>
      </c>
      <c r="DN355" s="51" t="str">
        <f t="shared" ref="DN355:DN358" si="2339">IF(A355 =2017,U355,"")</f>
        <v/>
      </c>
      <c r="DO355" s="69" t="str">
        <f t="shared" si="79"/>
        <v/>
      </c>
      <c r="DP355" s="51"/>
      <c r="DQ355" s="51"/>
      <c r="DR355" s="51"/>
      <c r="DS355" s="51"/>
      <c r="DT355" s="51"/>
      <c r="DU355" s="181"/>
    </row>
    <row r="356" spans="1:125" ht="15" x14ac:dyDescent="0.25">
      <c r="A356" s="50">
        <v>2015</v>
      </c>
      <c r="B356" s="51" t="s">
        <v>569</v>
      </c>
      <c r="C356" s="50" t="s">
        <v>570</v>
      </c>
      <c r="D356" s="53" t="s">
        <v>193</v>
      </c>
      <c r="E356" s="50" t="s">
        <v>7</v>
      </c>
      <c r="F356" s="54">
        <v>4050277</v>
      </c>
      <c r="G356" s="54">
        <v>53896173</v>
      </c>
      <c r="H356" s="54">
        <v>37598967</v>
      </c>
      <c r="I356" s="55">
        <v>132178704</v>
      </c>
      <c r="J356" s="50"/>
      <c r="K356" s="50" t="s">
        <v>2032</v>
      </c>
      <c r="L356" s="58" t="s">
        <v>2032</v>
      </c>
      <c r="M356" s="58" t="s">
        <v>2032</v>
      </c>
      <c r="N356" s="58" t="s">
        <v>2032</v>
      </c>
      <c r="O356" s="58" t="s">
        <v>2032</v>
      </c>
      <c r="P356" s="59"/>
      <c r="Q356" s="60">
        <v>62571374</v>
      </c>
      <c r="R356" s="60">
        <v>0</v>
      </c>
      <c r="S356" s="60">
        <v>9019981</v>
      </c>
      <c r="T356" s="60">
        <v>61542225</v>
      </c>
      <c r="U356" s="60">
        <v>660951</v>
      </c>
      <c r="V356" s="79"/>
      <c r="W356" s="90">
        <f t="shared" si="857"/>
        <v>133794531</v>
      </c>
      <c r="X356" s="101">
        <v>12504271</v>
      </c>
      <c r="Y356" s="50"/>
      <c r="Z356" s="50" t="s">
        <v>193</v>
      </c>
      <c r="AA356" s="51" t="str">
        <f t="shared" si="2302"/>
        <v/>
      </c>
      <c r="AB356" s="68" t="str">
        <f t="shared" si="2303"/>
        <v/>
      </c>
      <c r="AC356" s="68" t="str">
        <f t="shared" si="2304"/>
        <v/>
      </c>
      <c r="AD356" s="68" t="str">
        <f t="shared" si="2305"/>
        <v/>
      </c>
      <c r="AE356" s="68" t="str">
        <f t="shared" si="2306"/>
        <v/>
      </c>
      <c r="AF356" s="68" t="str">
        <f t="shared" si="2307"/>
        <v/>
      </c>
      <c r="AG356" s="67" t="str">
        <f t="shared" si="7"/>
        <v/>
      </c>
      <c r="AH356" s="51"/>
      <c r="AI356" s="80">
        <f t="shared" si="8"/>
        <v>4050277</v>
      </c>
      <c r="AJ356" s="68">
        <f t="shared" si="9"/>
        <v>132178704</v>
      </c>
      <c r="AK356" s="68">
        <f t="shared" si="10"/>
        <v>62571374</v>
      </c>
      <c r="AL356" s="68">
        <f t="shared" si="11"/>
        <v>0</v>
      </c>
      <c r="AM356" s="68">
        <f t="shared" si="12"/>
        <v>9019981</v>
      </c>
      <c r="AN356" s="68">
        <f t="shared" si="13"/>
        <v>62203176</v>
      </c>
      <c r="AO356" s="67">
        <f t="shared" si="14"/>
        <v>12504271</v>
      </c>
      <c r="AP356" s="51"/>
      <c r="AQ356" s="51" t="str">
        <f t="shared" si="15"/>
        <v/>
      </c>
      <c r="AR356" s="68" t="str">
        <f t="shared" si="16"/>
        <v/>
      </c>
      <c r="AS356" s="68" t="str">
        <f t="shared" si="17"/>
        <v/>
      </c>
      <c r="AT356" s="68" t="str">
        <f t="shared" si="18"/>
        <v/>
      </c>
      <c r="AU356" s="68" t="str">
        <f t="shared" si="19"/>
        <v/>
      </c>
      <c r="AV356" s="68" t="str">
        <f t="shared" si="20"/>
        <v/>
      </c>
      <c r="AW356" s="67" t="str">
        <f t="shared" si="21"/>
        <v/>
      </c>
      <c r="AX356" s="51"/>
      <c r="AY356" s="51" t="str">
        <f t="shared" si="22"/>
        <v/>
      </c>
      <c r="AZ356" s="68" t="str">
        <f t="shared" si="23"/>
        <v/>
      </c>
      <c r="BA356" s="68" t="str">
        <f t="shared" si="24"/>
        <v/>
      </c>
      <c r="BB356" s="68" t="str">
        <f t="shared" si="25"/>
        <v/>
      </c>
      <c r="BC356" s="68" t="str">
        <f t="shared" si="26"/>
        <v/>
      </c>
      <c r="BD356" s="68" t="str">
        <f t="shared" si="27"/>
        <v/>
      </c>
      <c r="BE356" s="68" t="str">
        <f t="shared" si="28"/>
        <v/>
      </c>
      <c r="BF356" s="51"/>
      <c r="BG356" s="69" t="str">
        <f t="shared" si="29"/>
        <v/>
      </c>
      <c r="BH356" s="67" t="str">
        <f t="shared" si="30"/>
        <v/>
      </c>
      <c r="BI356" s="67" t="str">
        <f t="shared" si="31"/>
        <v/>
      </c>
      <c r="BJ356" s="67" t="str">
        <f t="shared" si="32"/>
        <v/>
      </c>
      <c r="BK356" s="67" t="str">
        <f t="shared" si="33"/>
        <v/>
      </c>
      <c r="BL356" s="67" t="str">
        <f t="shared" si="34"/>
        <v/>
      </c>
      <c r="BM356" s="65" t="str">
        <f t="shared" si="35"/>
        <v/>
      </c>
      <c r="BN356" s="51"/>
      <c r="BO356" s="51" t="str">
        <f t="shared" si="2308"/>
        <v/>
      </c>
      <c r="BP356" s="71">
        <f t="shared" si="2309"/>
        <v>4050277</v>
      </c>
      <c r="BQ356" s="51" t="str">
        <f t="shared" si="2310"/>
        <v/>
      </c>
      <c r="BR356" s="51" t="str">
        <f t="shared" si="2311"/>
        <v/>
      </c>
      <c r="BS356" s="69" t="str">
        <f t="shared" si="40"/>
        <v/>
      </c>
      <c r="BT356" s="51"/>
      <c r="BU356" s="68" t="str">
        <f t="shared" si="2312"/>
        <v/>
      </c>
      <c r="BV356" s="65">
        <f t="shared" si="2313"/>
        <v>132178704</v>
      </c>
      <c r="BW356" s="68" t="str">
        <f t="shared" si="2314"/>
        <v/>
      </c>
      <c r="BX356" s="68" t="str">
        <f t="shared" si="2315"/>
        <v/>
      </c>
      <c r="BY356" s="67" t="str">
        <f t="shared" si="44"/>
        <v/>
      </c>
      <c r="BZ356" s="68"/>
      <c r="CA356" s="65" t="str">
        <f t="shared" si="45"/>
        <v/>
      </c>
      <c r="CB356" s="67">
        <f t="shared" si="46"/>
        <v>12504271</v>
      </c>
      <c r="CC356" s="67" t="str">
        <f t="shared" si="47"/>
        <v/>
      </c>
      <c r="CD356" s="67" t="str">
        <f t="shared" si="48"/>
        <v/>
      </c>
      <c r="CE356" s="67" t="str">
        <f t="shared" si="49"/>
        <v/>
      </c>
      <c r="CF356" s="68"/>
      <c r="CG356" s="68" t="str">
        <f t="shared" si="2316"/>
        <v/>
      </c>
      <c r="CH356" s="65">
        <f t="shared" si="2317"/>
        <v>133794531</v>
      </c>
      <c r="CI356" s="68" t="str">
        <f t="shared" si="2318"/>
        <v/>
      </c>
      <c r="CJ356" s="68" t="str">
        <f t="shared" si="2319"/>
        <v/>
      </c>
      <c r="CK356" s="67" t="str">
        <f t="shared" si="54"/>
        <v/>
      </c>
      <c r="CL356" s="68"/>
      <c r="CM356" s="68" t="str">
        <f t="shared" si="2320"/>
        <v/>
      </c>
      <c r="CN356" s="65">
        <f t="shared" si="2321"/>
        <v>62571374</v>
      </c>
      <c r="CO356" s="68" t="str">
        <f t="shared" si="2322"/>
        <v/>
      </c>
      <c r="CP356" s="68" t="str">
        <f t="shared" si="2323"/>
        <v/>
      </c>
      <c r="CQ356" s="67" t="str">
        <f t="shared" si="59"/>
        <v/>
      </c>
      <c r="CR356" s="68"/>
      <c r="CS356" s="68" t="str">
        <f t="shared" si="2324"/>
        <v/>
      </c>
      <c r="CT356" s="65">
        <f t="shared" si="2325"/>
        <v>0</v>
      </c>
      <c r="CU356" s="68" t="str">
        <f t="shared" si="2326"/>
        <v/>
      </c>
      <c r="CV356" s="68" t="str">
        <f t="shared" si="2327"/>
        <v/>
      </c>
      <c r="CW356" s="67" t="str">
        <f t="shared" si="64"/>
        <v/>
      </c>
      <c r="CX356" s="68"/>
      <c r="CY356" s="68" t="str">
        <f t="shared" si="2328"/>
        <v/>
      </c>
      <c r="CZ356" s="65">
        <f t="shared" si="2329"/>
        <v>9019981</v>
      </c>
      <c r="DA356" s="68" t="str">
        <f t="shared" si="2330"/>
        <v/>
      </c>
      <c r="DB356" s="68" t="str">
        <f t="shared" si="2331"/>
        <v/>
      </c>
      <c r="DC356" s="67" t="str">
        <f t="shared" si="69"/>
        <v/>
      </c>
      <c r="DD356" s="68"/>
      <c r="DE356" s="68" t="str">
        <f t="shared" si="2332"/>
        <v/>
      </c>
      <c r="DF356" s="65">
        <f t="shared" si="2333"/>
        <v>61542225</v>
      </c>
      <c r="DG356" s="51" t="str">
        <f t="shared" si="2334"/>
        <v/>
      </c>
      <c r="DH356" s="51" t="str">
        <f t="shared" si="2335"/>
        <v/>
      </c>
      <c r="DI356" s="69" t="str">
        <f t="shared" si="74"/>
        <v/>
      </c>
      <c r="DJ356" s="51"/>
      <c r="DK356" s="51" t="str">
        <f t="shared" si="2336"/>
        <v/>
      </c>
      <c r="DL356" s="65">
        <f t="shared" si="2337"/>
        <v>660951</v>
      </c>
      <c r="DM356" s="51" t="str">
        <f t="shared" si="2338"/>
        <v/>
      </c>
      <c r="DN356" s="51" t="str">
        <f t="shared" si="2339"/>
        <v/>
      </c>
      <c r="DO356" s="69" t="str">
        <f t="shared" si="79"/>
        <v/>
      </c>
      <c r="DP356" s="51"/>
      <c r="DQ356" s="51"/>
      <c r="DR356" s="51"/>
      <c r="DS356" s="51"/>
      <c r="DT356" s="51"/>
      <c r="DU356" s="181"/>
    </row>
    <row r="357" spans="1:125" ht="15" x14ac:dyDescent="0.25">
      <c r="A357" s="50">
        <v>2016</v>
      </c>
      <c r="B357" s="51" t="s">
        <v>569</v>
      </c>
      <c r="C357" s="50" t="s">
        <v>570</v>
      </c>
      <c r="D357" s="53" t="s">
        <v>193</v>
      </c>
      <c r="E357" s="50" t="s">
        <v>7</v>
      </c>
      <c r="F357" s="54">
        <v>4293380</v>
      </c>
      <c r="G357" s="54">
        <v>55743630</v>
      </c>
      <c r="H357" s="54">
        <v>38024174</v>
      </c>
      <c r="I357" s="55">
        <v>140243623</v>
      </c>
      <c r="J357" s="50"/>
      <c r="K357" s="50" t="s">
        <v>2032</v>
      </c>
      <c r="L357" s="58" t="s">
        <v>2032</v>
      </c>
      <c r="M357" s="58" t="s">
        <v>2032</v>
      </c>
      <c r="N357" s="58" t="s">
        <v>2032</v>
      </c>
      <c r="O357" s="58" t="s">
        <v>2032</v>
      </c>
      <c r="P357" s="59"/>
      <c r="Q357" s="60">
        <v>68983265</v>
      </c>
      <c r="R357" s="60">
        <v>0</v>
      </c>
      <c r="S357" s="60">
        <v>9640950</v>
      </c>
      <c r="T357" s="60">
        <v>63003952</v>
      </c>
      <c r="U357" s="60">
        <v>251036</v>
      </c>
      <c r="V357" s="79"/>
      <c r="W357" s="90">
        <f t="shared" si="857"/>
        <v>141879203</v>
      </c>
      <c r="X357" s="101">
        <v>3619472</v>
      </c>
      <c r="Y357" s="50"/>
      <c r="Z357" s="50" t="s">
        <v>193</v>
      </c>
      <c r="AA357" s="51" t="str">
        <f t="shared" si="2302"/>
        <v/>
      </c>
      <c r="AB357" s="68" t="str">
        <f t="shared" si="2303"/>
        <v/>
      </c>
      <c r="AC357" s="68" t="str">
        <f t="shared" si="2304"/>
        <v/>
      </c>
      <c r="AD357" s="68" t="str">
        <f t="shared" si="2305"/>
        <v/>
      </c>
      <c r="AE357" s="68" t="str">
        <f t="shared" si="2306"/>
        <v/>
      </c>
      <c r="AF357" s="68" t="str">
        <f t="shared" si="2307"/>
        <v/>
      </c>
      <c r="AG357" s="67" t="str">
        <f t="shared" si="7"/>
        <v/>
      </c>
      <c r="AH357" s="51"/>
      <c r="AI357" s="51" t="str">
        <f t="shared" si="8"/>
        <v/>
      </c>
      <c r="AJ357" s="68" t="str">
        <f t="shared" si="9"/>
        <v/>
      </c>
      <c r="AK357" s="68" t="str">
        <f t="shared" si="10"/>
        <v/>
      </c>
      <c r="AL357" s="68" t="str">
        <f t="shared" si="11"/>
        <v/>
      </c>
      <c r="AM357" s="68" t="str">
        <f t="shared" si="12"/>
        <v/>
      </c>
      <c r="AN357" s="68" t="str">
        <f t="shared" si="13"/>
        <v/>
      </c>
      <c r="AO357" s="67" t="str">
        <f t="shared" si="14"/>
        <v/>
      </c>
      <c r="AP357" s="51"/>
      <c r="AQ357" s="80">
        <f t="shared" si="15"/>
        <v>4293380</v>
      </c>
      <c r="AR357" s="68">
        <f t="shared" si="16"/>
        <v>140243623</v>
      </c>
      <c r="AS357" s="68">
        <f t="shared" si="17"/>
        <v>68983265</v>
      </c>
      <c r="AT357" s="68">
        <f t="shared" si="18"/>
        <v>0</v>
      </c>
      <c r="AU357" s="68">
        <f t="shared" si="19"/>
        <v>9640950</v>
      </c>
      <c r="AV357" s="68">
        <f t="shared" si="20"/>
        <v>63254988</v>
      </c>
      <c r="AW357" s="67">
        <f t="shared" si="21"/>
        <v>3619472</v>
      </c>
      <c r="AX357" s="51"/>
      <c r="AY357" s="51" t="str">
        <f t="shared" si="22"/>
        <v/>
      </c>
      <c r="AZ357" s="68" t="str">
        <f t="shared" si="23"/>
        <v/>
      </c>
      <c r="BA357" s="68" t="str">
        <f t="shared" si="24"/>
        <v/>
      </c>
      <c r="BB357" s="68" t="str">
        <f t="shared" si="25"/>
        <v/>
      </c>
      <c r="BC357" s="68" t="str">
        <f t="shared" si="26"/>
        <v/>
      </c>
      <c r="BD357" s="68" t="str">
        <f t="shared" si="27"/>
        <v/>
      </c>
      <c r="BE357" s="68" t="str">
        <f t="shared" si="28"/>
        <v/>
      </c>
      <c r="BF357" s="51"/>
      <c r="BG357" s="69" t="str">
        <f t="shared" si="29"/>
        <v/>
      </c>
      <c r="BH357" s="67" t="str">
        <f t="shared" si="30"/>
        <v/>
      </c>
      <c r="BI357" s="67" t="str">
        <f t="shared" si="31"/>
        <v/>
      </c>
      <c r="BJ357" s="67" t="str">
        <f t="shared" si="32"/>
        <v/>
      </c>
      <c r="BK357" s="67" t="str">
        <f t="shared" si="33"/>
        <v/>
      </c>
      <c r="BL357" s="67" t="str">
        <f t="shared" si="34"/>
        <v/>
      </c>
      <c r="BM357" s="65" t="str">
        <f t="shared" si="35"/>
        <v/>
      </c>
      <c r="BN357" s="51"/>
      <c r="BO357" s="51" t="str">
        <f t="shared" si="2308"/>
        <v/>
      </c>
      <c r="BP357" s="51" t="str">
        <f t="shared" si="2309"/>
        <v/>
      </c>
      <c r="BQ357" s="71">
        <f t="shared" si="2310"/>
        <v>4293380</v>
      </c>
      <c r="BR357" s="51" t="str">
        <f t="shared" si="2311"/>
        <v/>
      </c>
      <c r="BS357" s="69" t="str">
        <f t="shared" si="40"/>
        <v/>
      </c>
      <c r="BT357" s="51"/>
      <c r="BU357" s="68" t="str">
        <f t="shared" si="2312"/>
        <v/>
      </c>
      <c r="BV357" s="68" t="str">
        <f t="shared" si="2313"/>
        <v/>
      </c>
      <c r="BW357" s="65">
        <f t="shared" si="2314"/>
        <v>140243623</v>
      </c>
      <c r="BX357" s="68" t="str">
        <f t="shared" si="2315"/>
        <v/>
      </c>
      <c r="BY357" s="67" t="str">
        <f t="shared" si="44"/>
        <v/>
      </c>
      <c r="BZ357" s="68"/>
      <c r="CA357" s="65" t="str">
        <f t="shared" si="45"/>
        <v/>
      </c>
      <c r="CB357" s="67" t="str">
        <f t="shared" si="46"/>
        <v/>
      </c>
      <c r="CC357" s="67">
        <f t="shared" si="47"/>
        <v>3619472</v>
      </c>
      <c r="CD357" s="67" t="str">
        <f t="shared" si="48"/>
        <v/>
      </c>
      <c r="CE357" s="67" t="str">
        <f t="shared" si="49"/>
        <v/>
      </c>
      <c r="CF357" s="68"/>
      <c r="CG357" s="68" t="str">
        <f t="shared" si="2316"/>
        <v/>
      </c>
      <c r="CH357" s="68" t="str">
        <f t="shared" si="2317"/>
        <v/>
      </c>
      <c r="CI357" s="65">
        <f t="shared" si="2318"/>
        <v>141879203</v>
      </c>
      <c r="CJ357" s="68" t="str">
        <f t="shared" si="2319"/>
        <v/>
      </c>
      <c r="CK357" s="67" t="str">
        <f t="shared" si="54"/>
        <v/>
      </c>
      <c r="CL357" s="68"/>
      <c r="CM357" s="68" t="str">
        <f t="shared" si="2320"/>
        <v/>
      </c>
      <c r="CN357" s="68" t="str">
        <f t="shared" si="2321"/>
        <v/>
      </c>
      <c r="CO357" s="65">
        <f t="shared" si="2322"/>
        <v>68983265</v>
      </c>
      <c r="CP357" s="68" t="str">
        <f t="shared" si="2323"/>
        <v/>
      </c>
      <c r="CQ357" s="67" t="str">
        <f t="shared" si="59"/>
        <v/>
      </c>
      <c r="CR357" s="68"/>
      <c r="CS357" s="68" t="str">
        <f t="shared" si="2324"/>
        <v/>
      </c>
      <c r="CT357" s="68" t="str">
        <f t="shared" si="2325"/>
        <v/>
      </c>
      <c r="CU357" s="65">
        <f t="shared" si="2326"/>
        <v>0</v>
      </c>
      <c r="CV357" s="68" t="str">
        <f t="shared" si="2327"/>
        <v/>
      </c>
      <c r="CW357" s="67" t="str">
        <f t="shared" si="64"/>
        <v/>
      </c>
      <c r="CX357" s="68"/>
      <c r="CY357" s="68" t="str">
        <f t="shared" si="2328"/>
        <v/>
      </c>
      <c r="CZ357" s="68" t="str">
        <f t="shared" si="2329"/>
        <v/>
      </c>
      <c r="DA357" s="65">
        <f t="shared" si="2330"/>
        <v>9640950</v>
      </c>
      <c r="DB357" s="68" t="str">
        <f t="shared" si="2331"/>
        <v/>
      </c>
      <c r="DC357" s="67" t="str">
        <f t="shared" si="69"/>
        <v/>
      </c>
      <c r="DD357" s="68"/>
      <c r="DE357" s="68" t="str">
        <f t="shared" si="2332"/>
        <v/>
      </c>
      <c r="DF357" s="51" t="str">
        <f t="shared" si="2333"/>
        <v/>
      </c>
      <c r="DG357" s="65">
        <f t="shared" si="2334"/>
        <v>63003952</v>
      </c>
      <c r="DH357" s="51" t="str">
        <f t="shared" si="2335"/>
        <v/>
      </c>
      <c r="DI357" s="69" t="str">
        <f t="shared" si="74"/>
        <v/>
      </c>
      <c r="DJ357" s="51"/>
      <c r="DK357" s="51" t="str">
        <f t="shared" si="2336"/>
        <v/>
      </c>
      <c r="DL357" s="51" t="str">
        <f t="shared" si="2337"/>
        <v/>
      </c>
      <c r="DM357" s="65">
        <f t="shared" si="2338"/>
        <v>251036</v>
      </c>
      <c r="DN357" s="51" t="str">
        <f t="shared" si="2339"/>
        <v/>
      </c>
      <c r="DO357" s="69" t="str">
        <f t="shared" si="79"/>
        <v/>
      </c>
      <c r="DP357" s="51"/>
      <c r="DQ357" s="51"/>
      <c r="DR357" s="51"/>
      <c r="DS357" s="51"/>
      <c r="DT357" s="51"/>
      <c r="DU357" s="181"/>
    </row>
    <row r="358" spans="1:125" ht="15" x14ac:dyDescent="0.25">
      <c r="A358" s="50">
        <v>2017</v>
      </c>
      <c r="B358" s="51" t="s">
        <v>569</v>
      </c>
      <c r="C358" s="50" t="s">
        <v>570</v>
      </c>
      <c r="D358" s="53" t="s">
        <v>193</v>
      </c>
      <c r="E358" s="50" t="s">
        <v>7</v>
      </c>
      <c r="F358" s="54">
        <v>4343696</v>
      </c>
      <c r="G358" s="54">
        <v>55901791</v>
      </c>
      <c r="H358" s="54">
        <v>37794171</v>
      </c>
      <c r="I358" s="55">
        <v>146666504</v>
      </c>
      <c r="J358" s="50"/>
      <c r="K358" s="50" t="s">
        <v>2032</v>
      </c>
      <c r="L358" s="58" t="s">
        <v>2032</v>
      </c>
      <c r="M358" s="58" t="s">
        <v>2032</v>
      </c>
      <c r="N358" s="58" t="s">
        <v>2032</v>
      </c>
      <c r="O358" s="58" t="s">
        <v>2032</v>
      </c>
      <c r="P358" s="59"/>
      <c r="Q358" s="60">
        <v>76620224</v>
      </c>
      <c r="R358" s="60">
        <v>0</v>
      </c>
      <c r="S358" s="60">
        <v>9971134</v>
      </c>
      <c r="T358" s="60">
        <v>64690198</v>
      </c>
      <c r="U358" s="60">
        <v>679615</v>
      </c>
      <c r="V358" s="79"/>
      <c r="W358" s="90">
        <f t="shared" si="857"/>
        <v>151961171</v>
      </c>
      <c r="X358" s="101">
        <v>10717499</v>
      </c>
      <c r="Y358" s="50"/>
      <c r="Z358" s="50" t="s">
        <v>193</v>
      </c>
      <c r="AA358" s="51" t="str">
        <f t="shared" si="2302"/>
        <v/>
      </c>
      <c r="AB358" s="68" t="str">
        <f t="shared" si="2303"/>
        <v/>
      </c>
      <c r="AC358" s="68" t="str">
        <f t="shared" si="2304"/>
        <v/>
      </c>
      <c r="AD358" s="68" t="str">
        <f t="shared" si="2305"/>
        <v/>
      </c>
      <c r="AE358" s="68" t="str">
        <f t="shared" si="2306"/>
        <v/>
      </c>
      <c r="AF358" s="68" t="str">
        <f t="shared" si="2307"/>
        <v/>
      </c>
      <c r="AG358" s="67" t="str">
        <f t="shared" si="7"/>
        <v/>
      </c>
      <c r="AH358" s="51"/>
      <c r="AI358" s="51" t="str">
        <f t="shared" si="8"/>
        <v/>
      </c>
      <c r="AJ358" s="68" t="str">
        <f t="shared" si="9"/>
        <v/>
      </c>
      <c r="AK358" s="68" t="str">
        <f t="shared" si="10"/>
        <v/>
      </c>
      <c r="AL358" s="68" t="str">
        <f t="shared" si="11"/>
        <v/>
      </c>
      <c r="AM358" s="68" t="str">
        <f t="shared" si="12"/>
        <v/>
      </c>
      <c r="AN358" s="68" t="str">
        <f t="shared" si="13"/>
        <v/>
      </c>
      <c r="AO358" s="67" t="str">
        <f t="shared" si="14"/>
        <v/>
      </c>
      <c r="AP358" s="51"/>
      <c r="AQ358" s="51" t="str">
        <f t="shared" si="15"/>
        <v/>
      </c>
      <c r="AR358" s="68" t="str">
        <f t="shared" si="16"/>
        <v/>
      </c>
      <c r="AS358" s="68" t="str">
        <f t="shared" si="17"/>
        <v/>
      </c>
      <c r="AT358" s="68" t="str">
        <f t="shared" si="18"/>
        <v/>
      </c>
      <c r="AU358" s="68" t="str">
        <f t="shared" si="19"/>
        <v/>
      </c>
      <c r="AV358" s="68" t="str">
        <f t="shared" si="20"/>
        <v/>
      </c>
      <c r="AW358" s="67" t="str">
        <f t="shared" si="21"/>
        <v/>
      </c>
      <c r="AX358" s="51"/>
      <c r="AY358" s="80">
        <f t="shared" si="22"/>
        <v>4343696</v>
      </c>
      <c r="AZ358" s="68">
        <f t="shared" si="23"/>
        <v>146666504</v>
      </c>
      <c r="BA358" s="68">
        <f t="shared" si="24"/>
        <v>76620224</v>
      </c>
      <c r="BB358" s="68">
        <f t="shared" si="25"/>
        <v>0</v>
      </c>
      <c r="BC358" s="68">
        <f t="shared" si="26"/>
        <v>9971134</v>
      </c>
      <c r="BD358" s="68">
        <f t="shared" si="27"/>
        <v>65369813</v>
      </c>
      <c r="BE358" s="68">
        <f t="shared" si="28"/>
        <v>10717499</v>
      </c>
      <c r="BF358" s="51"/>
      <c r="BG358" s="69" t="str">
        <f t="shared" si="29"/>
        <v/>
      </c>
      <c r="BH358" s="67" t="str">
        <f t="shared" si="30"/>
        <v/>
      </c>
      <c r="BI358" s="67" t="str">
        <f t="shared" si="31"/>
        <v/>
      </c>
      <c r="BJ358" s="67" t="str">
        <f t="shared" si="32"/>
        <v/>
      </c>
      <c r="BK358" s="67" t="str">
        <f t="shared" si="33"/>
        <v/>
      </c>
      <c r="BL358" s="67" t="str">
        <f t="shared" si="34"/>
        <v/>
      </c>
      <c r="BM358" s="65" t="str">
        <f t="shared" si="35"/>
        <v/>
      </c>
      <c r="BN358" s="51"/>
      <c r="BO358" s="51" t="str">
        <f t="shared" si="2308"/>
        <v/>
      </c>
      <c r="BP358" s="51" t="str">
        <f t="shared" si="2309"/>
        <v/>
      </c>
      <c r="BQ358" s="51" t="str">
        <f t="shared" si="2310"/>
        <v/>
      </c>
      <c r="BR358" s="71">
        <f t="shared" si="2311"/>
        <v>4343696</v>
      </c>
      <c r="BS358" s="69" t="str">
        <f t="shared" si="40"/>
        <v/>
      </c>
      <c r="BT358" s="51"/>
      <c r="BU358" s="68" t="str">
        <f t="shared" si="2312"/>
        <v/>
      </c>
      <c r="BV358" s="68" t="str">
        <f t="shared" si="2313"/>
        <v/>
      </c>
      <c r="BW358" s="68" t="str">
        <f t="shared" si="2314"/>
        <v/>
      </c>
      <c r="BX358" s="65">
        <f t="shared" si="2315"/>
        <v>146666504</v>
      </c>
      <c r="BY358" s="67" t="str">
        <f t="shared" si="44"/>
        <v/>
      </c>
      <c r="BZ358" s="68"/>
      <c r="CA358" s="65" t="str">
        <f t="shared" si="45"/>
        <v/>
      </c>
      <c r="CB358" s="67" t="str">
        <f t="shared" si="46"/>
        <v/>
      </c>
      <c r="CC358" s="67" t="str">
        <f t="shared" si="47"/>
        <v/>
      </c>
      <c r="CD358" s="67">
        <f t="shared" si="48"/>
        <v>10717499</v>
      </c>
      <c r="CE358" s="67" t="str">
        <f t="shared" si="49"/>
        <v/>
      </c>
      <c r="CF358" s="68"/>
      <c r="CG358" s="68" t="str">
        <f t="shared" si="2316"/>
        <v/>
      </c>
      <c r="CH358" s="68" t="str">
        <f t="shared" si="2317"/>
        <v/>
      </c>
      <c r="CI358" s="68" t="str">
        <f t="shared" si="2318"/>
        <v/>
      </c>
      <c r="CJ358" s="65">
        <f t="shared" si="2319"/>
        <v>151961171</v>
      </c>
      <c r="CK358" s="67" t="str">
        <f t="shared" si="54"/>
        <v/>
      </c>
      <c r="CL358" s="68"/>
      <c r="CM358" s="68" t="str">
        <f t="shared" si="2320"/>
        <v/>
      </c>
      <c r="CN358" s="68" t="str">
        <f t="shared" si="2321"/>
        <v/>
      </c>
      <c r="CO358" s="68" t="str">
        <f t="shared" si="2322"/>
        <v/>
      </c>
      <c r="CP358" s="65">
        <f t="shared" si="2323"/>
        <v>76620224</v>
      </c>
      <c r="CQ358" s="67" t="str">
        <f t="shared" si="59"/>
        <v/>
      </c>
      <c r="CR358" s="68"/>
      <c r="CS358" s="68" t="str">
        <f t="shared" si="2324"/>
        <v/>
      </c>
      <c r="CT358" s="68" t="str">
        <f t="shared" si="2325"/>
        <v/>
      </c>
      <c r="CU358" s="68" t="str">
        <f t="shared" si="2326"/>
        <v/>
      </c>
      <c r="CV358" s="65">
        <f t="shared" si="2327"/>
        <v>0</v>
      </c>
      <c r="CW358" s="67" t="str">
        <f t="shared" si="64"/>
        <v/>
      </c>
      <c r="CX358" s="68"/>
      <c r="CY358" s="68" t="str">
        <f t="shared" si="2328"/>
        <v/>
      </c>
      <c r="CZ358" s="68" t="str">
        <f t="shared" si="2329"/>
        <v/>
      </c>
      <c r="DA358" s="68" t="str">
        <f t="shared" si="2330"/>
        <v/>
      </c>
      <c r="DB358" s="65">
        <f t="shared" si="2331"/>
        <v>9971134</v>
      </c>
      <c r="DC358" s="67" t="str">
        <f t="shared" si="69"/>
        <v/>
      </c>
      <c r="DD358" s="68"/>
      <c r="DE358" s="68" t="str">
        <f t="shared" si="2332"/>
        <v/>
      </c>
      <c r="DF358" s="51" t="str">
        <f t="shared" si="2333"/>
        <v/>
      </c>
      <c r="DG358" s="51" t="str">
        <f t="shared" si="2334"/>
        <v/>
      </c>
      <c r="DH358" s="65">
        <f t="shared" si="2335"/>
        <v>64690198</v>
      </c>
      <c r="DI358" s="69" t="str">
        <f t="shared" si="74"/>
        <v/>
      </c>
      <c r="DJ358" s="51"/>
      <c r="DK358" s="51" t="str">
        <f t="shared" si="2336"/>
        <v/>
      </c>
      <c r="DL358" s="51" t="str">
        <f t="shared" si="2337"/>
        <v/>
      </c>
      <c r="DM358" s="51" t="str">
        <f t="shared" si="2338"/>
        <v/>
      </c>
      <c r="DN358" s="65">
        <f t="shared" si="2339"/>
        <v>679615</v>
      </c>
      <c r="DO358" s="69" t="str">
        <f t="shared" si="79"/>
        <v/>
      </c>
      <c r="DP358" s="51"/>
      <c r="DQ358" s="51"/>
      <c r="DR358" s="51"/>
      <c r="DS358" s="51"/>
      <c r="DT358" s="51"/>
      <c r="DU358" s="181"/>
    </row>
    <row r="359" spans="1:125" ht="15" x14ac:dyDescent="0.25">
      <c r="A359" s="56">
        <v>2018</v>
      </c>
      <c r="B359" s="51" t="s">
        <v>569</v>
      </c>
      <c r="C359" s="50" t="s">
        <v>570</v>
      </c>
      <c r="D359" s="170" t="s">
        <v>193</v>
      </c>
      <c r="E359" s="50" t="s">
        <v>7</v>
      </c>
      <c r="F359" s="89">
        <v>4383256</v>
      </c>
      <c r="G359" s="89">
        <v>57420402</v>
      </c>
      <c r="H359" s="89">
        <v>37903473</v>
      </c>
      <c r="I359" s="90">
        <v>147926576</v>
      </c>
      <c r="J359" s="56" t="s">
        <v>209</v>
      </c>
      <c r="K359" s="50" t="s">
        <v>2032</v>
      </c>
      <c r="L359" s="112">
        <v>147926576</v>
      </c>
      <c r="M359" s="58"/>
      <c r="N359" s="58"/>
      <c r="O359" s="58"/>
      <c r="P359" s="91"/>
      <c r="Q359" s="92">
        <v>76457896</v>
      </c>
      <c r="R359" s="92">
        <v>0</v>
      </c>
      <c r="S359" s="92">
        <v>11194604</v>
      </c>
      <c r="T359" s="92">
        <v>65696026</v>
      </c>
      <c r="U359" s="94"/>
      <c r="V359" s="94"/>
      <c r="W359" s="90">
        <f t="shared" si="857"/>
        <v>153348526</v>
      </c>
      <c r="X359" s="90">
        <v>1323502</v>
      </c>
      <c r="Y359" s="50"/>
      <c r="Z359" s="50"/>
      <c r="AA359" s="102"/>
      <c r="AB359" s="64"/>
      <c r="AC359" s="64"/>
      <c r="AD359" s="64"/>
      <c r="AE359" s="65"/>
      <c r="AF359" s="65"/>
      <c r="AG359" s="67" t="str">
        <f t="shared" si="7"/>
        <v/>
      </c>
      <c r="AH359" s="51"/>
      <c r="AI359" s="51" t="str">
        <f t="shared" si="8"/>
        <v/>
      </c>
      <c r="AJ359" s="68" t="str">
        <f t="shared" si="9"/>
        <v/>
      </c>
      <c r="AK359" s="68" t="str">
        <f t="shared" si="10"/>
        <v/>
      </c>
      <c r="AL359" s="68" t="str">
        <f t="shared" si="11"/>
        <v/>
      </c>
      <c r="AM359" s="68" t="str">
        <f t="shared" si="12"/>
        <v/>
      </c>
      <c r="AN359" s="68" t="str">
        <f t="shared" si="13"/>
        <v/>
      </c>
      <c r="AO359" s="67" t="str">
        <f t="shared" si="14"/>
        <v/>
      </c>
      <c r="AP359" s="51"/>
      <c r="AQ359" s="51" t="str">
        <f t="shared" si="15"/>
        <v/>
      </c>
      <c r="AR359" s="68" t="str">
        <f t="shared" si="16"/>
        <v/>
      </c>
      <c r="AS359" s="68" t="str">
        <f t="shared" si="17"/>
        <v/>
      </c>
      <c r="AT359" s="68" t="str">
        <f t="shared" si="18"/>
        <v/>
      </c>
      <c r="AU359" s="68" t="str">
        <f t="shared" si="19"/>
        <v/>
      </c>
      <c r="AV359" s="68" t="str">
        <f t="shared" si="20"/>
        <v/>
      </c>
      <c r="AW359" s="67" t="str">
        <f t="shared" si="21"/>
        <v/>
      </c>
      <c r="AX359" s="51"/>
      <c r="AY359" s="51" t="str">
        <f t="shared" si="22"/>
        <v/>
      </c>
      <c r="AZ359" s="68" t="str">
        <f t="shared" si="23"/>
        <v/>
      </c>
      <c r="BA359" s="68" t="str">
        <f t="shared" si="24"/>
        <v/>
      </c>
      <c r="BB359" s="68" t="str">
        <f t="shared" si="25"/>
        <v/>
      </c>
      <c r="BC359" s="68" t="str">
        <f t="shared" si="26"/>
        <v/>
      </c>
      <c r="BD359" s="68" t="str">
        <f t="shared" si="27"/>
        <v/>
      </c>
      <c r="BE359" s="68" t="str">
        <f t="shared" si="28"/>
        <v/>
      </c>
      <c r="BF359" s="51"/>
      <c r="BG359" s="96">
        <f t="shared" si="29"/>
        <v>4383256</v>
      </c>
      <c r="BH359" s="67">
        <f t="shared" si="30"/>
        <v>147926576</v>
      </c>
      <c r="BI359" s="67">
        <f t="shared" si="31"/>
        <v>76457896</v>
      </c>
      <c r="BJ359" s="67">
        <f t="shared" si="32"/>
        <v>0</v>
      </c>
      <c r="BK359" s="67">
        <f t="shared" si="33"/>
        <v>11194604</v>
      </c>
      <c r="BL359" s="67">
        <f t="shared" si="34"/>
        <v>65696026</v>
      </c>
      <c r="BM359" s="65">
        <f t="shared" si="35"/>
        <v>1323502</v>
      </c>
      <c r="BN359" s="70"/>
      <c r="BO359" s="70"/>
      <c r="BP359" s="51"/>
      <c r="BQ359" s="51"/>
      <c r="BR359" s="51"/>
      <c r="BS359" s="96">
        <f t="shared" si="40"/>
        <v>4383256</v>
      </c>
      <c r="BT359" s="70"/>
      <c r="BU359" s="65"/>
      <c r="BV359" s="68"/>
      <c r="BW359" s="68"/>
      <c r="BX359" s="68"/>
      <c r="BY359" s="67">
        <f t="shared" si="44"/>
        <v>147926576</v>
      </c>
      <c r="BZ359" s="65"/>
      <c r="CA359" s="65" t="str">
        <f t="shared" si="45"/>
        <v/>
      </c>
      <c r="CB359" s="67" t="str">
        <f t="shared" si="46"/>
        <v/>
      </c>
      <c r="CC359" s="67" t="str">
        <f t="shared" si="47"/>
        <v/>
      </c>
      <c r="CD359" s="67" t="str">
        <f t="shared" si="48"/>
        <v/>
      </c>
      <c r="CE359" s="67">
        <f t="shared" si="49"/>
        <v>1323502</v>
      </c>
      <c r="CF359" s="65"/>
      <c r="CG359" s="65"/>
      <c r="CH359" s="68"/>
      <c r="CI359" s="68"/>
      <c r="CJ359" s="68"/>
      <c r="CK359" s="67">
        <f t="shared" si="54"/>
        <v>153348526</v>
      </c>
      <c r="CL359" s="65"/>
      <c r="CM359" s="65"/>
      <c r="CN359" s="68"/>
      <c r="CO359" s="68"/>
      <c r="CP359" s="68"/>
      <c r="CQ359" s="67">
        <f t="shared" si="59"/>
        <v>76457896</v>
      </c>
      <c r="CR359" s="65"/>
      <c r="CS359" s="65"/>
      <c r="CT359" s="68"/>
      <c r="CU359" s="68"/>
      <c r="CV359" s="68"/>
      <c r="CW359" s="67">
        <f t="shared" si="64"/>
        <v>0</v>
      </c>
      <c r="CX359" s="65"/>
      <c r="CY359" s="65"/>
      <c r="CZ359" s="68"/>
      <c r="DA359" s="68"/>
      <c r="DB359" s="68"/>
      <c r="DC359" s="67">
        <f t="shared" si="69"/>
        <v>11194604</v>
      </c>
      <c r="DD359" s="65"/>
      <c r="DE359" s="65"/>
      <c r="DF359" s="51"/>
      <c r="DG359" s="51"/>
      <c r="DH359" s="51"/>
      <c r="DI359" s="67">
        <f t="shared" si="74"/>
        <v>65696026</v>
      </c>
      <c r="DJ359" s="70"/>
      <c r="DK359" s="70"/>
      <c r="DL359" s="51"/>
      <c r="DM359" s="51"/>
      <c r="DN359" s="51"/>
      <c r="DO359" s="67">
        <f t="shared" si="79"/>
        <v>76457896</v>
      </c>
      <c r="DP359" s="51"/>
      <c r="DQ359" s="51"/>
      <c r="DR359" s="51"/>
      <c r="DS359" s="51"/>
      <c r="DT359" s="51"/>
      <c r="DU359" s="181"/>
    </row>
    <row r="360" spans="1:125" ht="15" x14ac:dyDescent="0.25">
      <c r="A360" s="50"/>
      <c r="B360" s="51"/>
      <c r="C360" s="50"/>
      <c r="D360" s="53"/>
      <c r="E360" s="50"/>
      <c r="F360" s="54"/>
      <c r="G360" s="54"/>
      <c r="H360" s="54"/>
      <c r="I360" s="55"/>
      <c r="J360" s="50"/>
      <c r="K360" s="50" t="s">
        <v>2032</v>
      </c>
      <c r="L360" s="58"/>
      <c r="M360" s="58"/>
      <c r="N360" s="58"/>
      <c r="O360" s="58"/>
      <c r="P360" s="59"/>
      <c r="Q360" s="60"/>
      <c r="R360" s="60"/>
      <c r="S360" s="60"/>
      <c r="T360" s="60"/>
      <c r="U360" s="60"/>
      <c r="V360" s="79"/>
      <c r="W360" s="90">
        <f t="shared" si="857"/>
        <v>0</v>
      </c>
      <c r="X360" s="101"/>
      <c r="Y360" s="50"/>
      <c r="Z360" s="50"/>
      <c r="AA360" s="102"/>
      <c r="AB360" s="64"/>
      <c r="AC360" s="64"/>
      <c r="AD360" s="64"/>
      <c r="AE360" s="65"/>
      <c r="AF360" s="65"/>
      <c r="AG360" s="67" t="str">
        <f t="shared" si="7"/>
        <v/>
      </c>
      <c r="AH360" s="51"/>
      <c r="AI360" s="51" t="str">
        <f t="shared" si="8"/>
        <v/>
      </c>
      <c r="AJ360" s="68" t="str">
        <f t="shared" si="9"/>
        <v/>
      </c>
      <c r="AK360" s="68" t="str">
        <f t="shared" si="10"/>
        <v/>
      </c>
      <c r="AL360" s="68" t="str">
        <f t="shared" si="11"/>
        <v/>
      </c>
      <c r="AM360" s="68" t="str">
        <f t="shared" si="12"/>
        <v/>
      </c>
      <c r="AN360" s="68" t="str">
        <f t="shared" si="13"/>
        <v/>
      </c>
      <c r="AO360" s="67" t="str">
        <f t="shared" si="14"/>
        <v/>
      </c>
      <c r="AP360" s="51"/>
      <c r="AQ360" s="51" t="str">
        <f t="shared" si="15"/>
        <v/>
      </c>
      <c r="AR360" s="68" t="str">
        <f t="shared" si="16"/>
        <v/>
      </c>
      <c r="AS360" s="68" t="str">
        <f t="shared" si="17"/>
        <v/>
      </c>
      <c r="AT360" s="68" t="str">
        <f t="shared" si="18"/>
        <v/>
      </c>
      <c r="AU360" s="68" t="str">
        <f t="shared" si="19"/>
        <v/>
      </c>
      <c r="AV360" s="68" t="str">
        <f t="shared" si="20"/>
        <v/>
      </c>
      <c r="AW360" s="67" t="str">
        <f t="shared" si="21"/>
        <v/>
      </c>
      <c r="AX360" s="51"/>
      <c r="AY360" s="51" t="str">
        <f t="shared" si="22"/>
        <v/>
      </c>
      <c r="AZ360" s="68" t="str">
        <f t="shared" si="23"/>
        <v/>
      </c>
      <c r="BA360" s="68" t="str">
        <f t="shared" si="24"/>
        <v/>
      </c>
      <c r="BB360" s="68" t="str">
        <f t="shared" si="25"/>
        <v/>
      </c>
      <c r="BC360" s="68" t="str">
        <f t="shared" si="26"/>
        <v/>
      </c>
      <c r="BD360" s="68" t="str">
        <f t="shared" si="27"/>
        <v/>
      </c>
      <c r="BE360" s="68" t="str">
        <f t="shared" si="28"/>
        <v/>
      </c>
      <c r="BF360" s="51"/>
      <c r="BG360" s="69" t="str">
        <f t="shared" si="29"/>
        <v/>
      </c>
      <c r="BH360" s="67" t="str">
        <f t="shared" si="30"/>
        <v/>
      </c>
      <c r="BI360" s="67" t="str">
        <f t="shared" si="31"/>
        <v/>
      </c>
      <c r="BJ360" s="67" t="str">
        <f t="shared" si="32"/>
        <v/>
      </c>
      <c r="BK360" s="67" t="str">
        <f t="shared" si="33"/>
        <v/>
      </c>
      <c r="BL360" s="67" t="str">
        <f t="shared" si="34"/>
        <v/>
      </c>
      <c r="BM360" s="65" t="str">
        <f t="shared" si="35"/>
        <v/>
      </c>
      <c r="BN360" s="70"/>
      <c r="BO360" s="70"/>
      <c r="BP360" s="51"/>
      <c r="BQ360" s="51"/>
      <c r="BR360" s="51"/>
      <c r="BS360" s="69" t="str">
        <f t="shared" si="40"/>
        <v/>
      </c>
      <c r="BT360" s="70"/>
      <c r="BU360" s="65"/>
      <c r="BV360" s="68"/>
      <c r="BW360" s="68"/>
      <c r="BX360" s="68"/>
      <c r="BY360" s="67" t="str">
        <f t="shared" si="44"/>
        <v/>
      </c>
      <c r="BZ360" s="65"/>
      <c r="CA360" s="65" t="str">
        <f t="shared" si="45"/>
        <v/>
      </c>
      <c r="CB360" s="67" t="str">
        <f t="shared" si="46"/>
        <v/>
      </c>
      <c r="CC360" s="67" t="str">
        <f t="shared" si="47"/>
        <v/>
      </c>
      <c r="CD360" s="67" t="str">
        <f t="shared" si="48"/>
        <v/>
      </c>
      <c r="CE360" s="67" t="str">
        <f t="shared" si="49"/>
        <v/>
      </c>
      <c r="CF360" s="65"/>
      <c r="CG360" s="65"/>
      <c r="CH360" s="68"/>
      <c r="CI360" s="68"/>
      <c r="CJ360" s="68"/>
      <c r="CK360" s="67" t="str">
        <f t="shared" si="54"/>
        <v/>
      </c>
      <c r="CL360" s="65"/>
      <c r="CM360" s="65"/>
      <c r="CN360" s="68"/>
      <c r="CO360" s="68"/>
      <c r="CP360" s="68"/>
      <c r="CQ360" s="67" t="str">
        <f t="shared" si="59"/>
        <v/>
      </c>
      <c r="CR360" s="65"/>
      <c r="CS360" s="65"/>
      <c r="CT360" s="68"/>
      <c r="CU360" s="68"/>
      <c r="CV360" s="68"/>
      <c r="CW360" s="67" t="str">
        <f t="shared" si="64"/>
        <v/>
      </c>
      <c r="CX360" s="65"/>
      <c r="CY360" s="65"/>
      <c r="CZ360" s="68"/>
      <c r="DA360" s="68"/>
      <c r="DB360" s="68"/>
      <c r="DC360" s="67" t="str">
        <f t="shared" si="69"/>
        <v/>
      </c>
      <c r="DD360" s="65"/>
      <c r="DE360" s="65"/>
      <c r="DF360" s="51"/>
      <c r="DG360" s="51"/>
      <c r="DH360" s="51"/>
      <c r="DI360" s="69" t="str">
        <f t="shared" si="74"/>
        <v/>
      </c>
      <c r="DJ360" s="70"/>
      <c r="DK360" s="70"/>
      <c r="DL360" s="51"/>
      <c r="DM360" s="51"/>
      <c r="DN360" s="51"/>
      <c r="DO360" s="69" t="str">
        <f t="shared" si="79"/>
        <v/>
      </c>
      <c r="DP360" s="51"/>
      <c r="DQ360" s="51"/>
      <c r="DR360" s="51"/>
      <c r="DS360" s="51"/>
      <c r="DT360" s="51"/>
      <c r="DU360" s="181"/>
    </row>
    <row r="361" spans="1:125" ht="15" x14ac:dyDescent="0.25">
      <c r="A361" s="50">
        <v>2014</v>
      </c>
      <c r="B361" s="51" t="s">
        <v>442</v>
      </c>
      <c r="C361" s="50" t="s">
        <v>443</v>
      </c>
      <c r="D361" s="53" t="s">
        <v>340</v>
      </c>
      <c r="E361" s="50" t="s">
        <v>23</v>
      </c>
      <c r="F361" s="54">
        <v>1356489</v>
      </c>
      <c r="G361" s="54">
        <v>12771349</v>
      </c>
      <c r="H361" s="54">
        <v>1711252</v>
      </c>
      <c r="I361" s="55">
        <v>8938785</v>
      </c>
      <c r="J361" s="50"/>
      <c r="K361" s="50" t="s">
        <v>2032</v>
      </c>
      <c r="L361" s="58" t="s">
        <v>2032</v>
      </c>
      <c r="M361" s="58" t="s">
        <v>2032</v>
      </c>
      <c r="N361" s="58" t="s">
        <v>2032</v>
      </c>
      <c r="O361" s="58" t="s">
        <v>2032</v>
      </c>
      <c r="P361" s="59"/>
      <c r="Q361" s="60">
        <v>3798056</v>
      </c>
      <c r="R361" s="60">
        <v>2817960</v>
      </c>
      <c r="S361" s="60">
        <v>2076472</v>
      </c>
      <c r="T361" s="60">
        <v>182895</v>
      </c>
      <c r="U361" s="60">
        <v>63402</v>
      </c>
      <c r="V361" s="79"/>
      <c r="W361" s="90">
        <f t="shared" si="857"/>
        <v>8938785</v>
      </c>
      <c r="X361" s="101">
        <v>8173030</v>
      </c>
      <c r="Y361" s="50"/>
      <c r="Z361" s="50" t="s">
        <v>340</v>
      </c>
      <c r="AA361" s="62">
        <f t="shared" ref="AA361:AA364" si="2340">IF(A361 =2014,IF(Y361 ="",F361,""),"")</f>
        <v>1356489</v>
      </c>
      <c r="AB361" s="64">
        <f t="shared" ref="AB361:AB364" si="2341">IF(A361 =2014,IF(Y361 ="",I361,""),"")</f>
        <v>8938785</v>
      </c>
      <c r="AC361" s="64">
        <f t="shared" ref="AC361:AC364" si="2342">IF(A361 =2014,IF(Y361 ="",Q361,""),"")</f>
        <v>3798056</v>
      </c>
      <c r="AD361" s="64">
        <f t="shared" ref="AD361:AD364" si="2343">IF(A361 =2014,IF(Y361 ="",R361,""),"")</f>
        <v>2817960</v>
      </c>
      <c r="AE361" s="65">
        <f t="shared" ref="AE361:AE364" si="2344">IF(A361 =2014,IF(Y361 ="",S361,""),"")</f>
        <v>2076472</v>
      </c>
      <c r="AF361" s="65">
        <f t="shared" ref="AF361:AF364" si="2345">IF(A361 =2014,IF(Y361 ="",T361+U361,""),"")</f>
        <v>246297</v>
      </c>
      <c r="AG361" s="67">
        <f t="shared" si="7"/>
        <v>8173030</v>
      </c>
      <c r="AH361" s="51"/>
      <c r="AI361" s="51" t="str">
        <f t="shared" si="8"/>
        <v/>
      </c>
      <c r="AJ361" s="68" t="str">
        <f t="shared" si="9"/>
        <v/>
      </c>
      <c r="AK361" s="68" t="str">
        <f t="shared" si="10"/>
        <v/>
      </c>
      <c r="AL361" s="68" t="str">
        <f t="shared" si="11"/>
        <v/>
      </c>
      <c r="AM361" s="68" t="str">
        <f t="shared" si="12"/>
        <v/>
      </c>
      <c r="AN361" s="68" t="str">
        <f t="shared" si="13"/>
        <v/>
      </c>
      <c r="AO361" s="67" t="str">
        <f t="shared" si="14"/>
        <v/>
      </c>
      <c r="AP361" s="51"/>
      <c r="AQ361" s="51" t="str">
        <f t="shared" si="15"/>
        <v/>
      </c>
      <c r="AR361" s="68" t="str">
        <f t="shared" si="16"/>
        <v/>
      </c>
      <c r="AS361" s="68" t="str">
        <f t="shared" si="17"/>
        <v/>
      </c>
      <c r="AT361" s="68" t="str">
        <f t="shared" si="18"/>
        <v/>
      </c>
      <c r="AU361" s="68" t="str">
        <f t="shared" si="19"/>
        <v/>
      </c>
      <c r="AV361" s="68" t="str">
        <f t="shared" si="20"/>
        <v/>
      </c>
      <c r="AW361" s="67" t="str">
        <f t="shared" si="21"/>
        <v/>
      </c>
      <c r="AX361" s="51"/>
      <c r="AY361" s="51" t="str">
        <f t="shared" si="22"/>
        <v/>
      </c>
      <c r="AZ361" s="68" t="str">
        <f t="shared" si="23"/>
        <v/>
      </c>
      <c r="BA361" s="68" t="str">
        <f t="shared" si="24"/>
        <v/>
      </c>
      <c r="BB361" s="68" t="str">
        <f t="shared" si="25"/>
        <v/>
      </c>
      <c r="BC361" s="68" t="str">
        <f t="shared" si="26"/>
        <v/>
      </c>
      <c r="BD361" s="68" t="str">
        <f t="shared" si="27"/>
        <v/>
      </c>
      <c r="BE361" s="68" t="str">
        <f t="shared" si="28"/>
        <v/>
      </c>
      <c r="BF361" s="51"/>
      <c r="BG361" s="69" t="str">
        <f t="shared" si="29"/>
        <v/>
      </c>
      <c r="BH361" s="67" t="str">
        <f t="shared" si="30"/>
        <v/>
      </c>
      <c r="BI361" s="67" t="str">
        <f t="shared" si="31"/>
        <v/>
      </c>
      <c r="BJ361" s="67" t="str">
        <f t="shared" si="32"/>
        <v/>
      </c>
      <c r="BK361" s="67" t="str">
        <f t="shared" si="33"/>
        <v/>
      </c>
      <c r="BL361" s="67" t="str">
        <f t="shared" si="34"/>
        <v/>
      </c>
      <c r="BM361" s="65" t="str">
        <f t="shared" si="35"/>
        <v/>
      </c>
      <c r="BN361" s="70"/>
      <c r="BO361" s="71">
        <f t="shared" ref="BO361:BO364" si="2346">IF(A361 =2014,F361,"")</f>
        <v>1356489</v>
      </c>
      <c r="BP361" s="51" t="str">
        <f t="shared" ref="BP361:BP364" si="2347">IF(A361 =2015,F361,"")</f>
        <v/>
      </c>
      <c r="BQ361" s="51" t="str">
        <f t="shared" ref="BQ361:BQ364" si="2348">IF(A361 =2016,F361,"")</f>
        <v/>
      </c>
      <c r="BR361" s="51" t="str">
        <f t="shared" ref="BR361:BR364" si="2349">IF(A361 =2017,F361,"")</f>
        <v/>
      </c>
      <c r="BS361" s="69" t="str">
        <f t="shared" si="40"/>
        <v/>
      </c>
      <c r="BT361" s="70"/>
      <c r="BU361" s="65">
        <f t="shared" ref="BU361:BU364" si="2350">IF(A361 =2014,I361,"")</f>
        <v>8938785</v>
      </c>
      <c r="BV361" s="68" t="str">
        <f t="shared" ref="BV361:BV364" si="2351">IF(A361 =2015,I361,"")</f>
        <v/>
      </c>
      <c r="BW361" s="68" t="str">
        <f t="shared" ref="BW361:BW364" si="2352">IF(A361 =2016,I361,"")</f>
        <v/>
      </c>
      <c r="BX361" s="68" t="str">
        <f t="shared" ref="BX361:BX364" si="2353">IF(A361 =2017,I361,"")</f>
        <v/>
      </c>
      <c r="BY361" s="67" t="str">
        <f t="shared" si="44"/>
        <v/>
      </c>
      <c r="BZ361" s="65"/>
      <c r="CA361" s="65">
        <f t="shared" si="45"/>
        <v>8173030</v>
      </c>
      <c r="CB361" s="67" t="str">
        <f t="shared" si="46"/>
        <v/>
      </c>
      <c r="CC361" s="67" t="str">
        <f t="shared" si="47"/>
        <v/>
      </c>
      <c r="CD361" s="67" t="str">
        <f t="shared" si="48"/>
        <v/>
      </c>
      <c r="CE361" s="67" t="str">
        <f t="shared" si="49"/>
        <v/>
      </c>
      <c r="CF361" s="65"/>
      <c r="CG361" s="65">
        <f t="shared" ref="CG361:CG364" si="2354">IF(A361 =2014,Q361+R361+S361+T361+U361,"")</f>
        <v>8938785</v>
      </c>
      <c r="CH361" s="68" t="str">
        <f t="shared" ref="CH361:CH364" si="2355">IF(A361 =2015,Q361+R361+S361+T361+U361,"")</f>
        <v/>
      </c>
      <c r="CI361" s="68" t="str">
        <f t="shared" ref="CI361:CI364" si="2356">IF(A361 =2016,Q361+R361+S361+T361+U361,"")</f>
        <v/>
      </c>
      <c r="CJ361" s="68" t="str">
        <f t="shared" ref="CJ361:CJ364" si="2357">IF(A361 =2017,Q361+R361+S361+T361+U361,"")</f>
        <v/>
      </c>
      <c r="CK361" s="67" t="str">
        <f t="shared" si="54"/>
        <v/>
      </c>
      <c r="CL361" s="65"/>
      <c r="CM361" s="65">
        <f t="shared" ref="CM361:CM364" si="2358">IF(A361 =2014,Q361,"")</f>
        <v>3798056</v>
      </c>
      <c r="CN361" s="68" t="str">
        <f t="shared" ref="CN361:CN364" si="2359">IF(A361 =2015,Q361,"")</f>
        <v/>
      </c>
      <c r="CO361" s="68" t="str">
        <f t="shared" ref="CO361:CO364" si="2360">IF(A361 =2016,Q361,"")</f>
        <v/>
      </c>
      <c r="CP361" s="68" t="str">
        <f t="shared" ref="CP361:CP364" si="2361">IF(A361 =2017,Q361,"")</f>
        <v/>
      </c>
      <c r="CQ361" s="67" t="str">
        <f t="shared" si="59"/>
        <v/>
      </c>
      <c r="CR361" s="65"/>
      <c r="CS361" s="65">
        <f t="shared" ref="CS361:CS364" si="2362">IF(A361 =2014,R361,"")</f>
        <v>2817960</v>
      </c>
      <c r="CT361" s="68" t="str">
        <f t="shared" ref="CT361:CT364" si="2363">IF(A361 =2015,R361,"")</f>
        <v/>
      </c>
      <c r="CU361" s="68" t="str">
        <f t="shared" ref="CU361:CU364" si="2364">IF(A361 =2016,R361,"")</f>
        <v/>
      </c>
      <c r="CV361" s="68" t="str">
        <f t="shared" ref="CV361:CV364" si="2365">IF(A361 =2017,R361,"")</f>
        <v/>
      </c>
      <c r="CW361" s="67" t="str">
        <f t="shared" si="64"/>
        <v/>
      </c>
      <c r="CX361" s="65"/>
      <c r="CY361" s="65">
        <f t="shared" ref="CY361:CY364" si="2366">IF(A361 =2014,S361,"")</f>
        <v>2076472</v>
      </c>
      <c r="CZ361" s="68" t="str">
        <f t="shared" ref="CZ361:CZ364" si="2367">IF(A361 =2015,S361,"")</f>
        <v/>
      </c>
      <c r="DA361" s="68" t="str">
        <f t="shared" ref="DA361:DA364" si="2368">IF(A361 =2016,S361,"")</f>
        <v/>
      </c>
      <c r="DB361" s="68" t="str">
        <f t="shared" ref="DB361:DB364" si="2369">IF(A361 =2017,S361,"")</f>
        <v/>
      </c>
      <c r="DC361" s="67" t="str">
        <f t="shared" si="69"/>
        <v/>
      </c>
      <c r="DD361" s="65"/>
      <c r="DE361" s="65">
        <f t="shared" ref="DE361:DE364" si="2370">IF(A361 =2014,T361,"")</f>
        <v>182895</v>
      </c>
      <c r="DF361" s="51" t="str">
        <f t="shared" ref="DF361:DF364" si="2371">IF(A361 =2015,T361,"")</f>
        <v/>
      </c>
      <c r="DG361" s="51" t="str">
        <f t="shared" ref="DG361:DG364" si="2372">IF(A361 =2016,T361,"")</f>
        <v/>
      </c>
      <c r="DH361" s="51" t="str">
        <f t="shared" ref="DH361:DH364" si="2373">IF(A361 =2017,T361,"")</f>
        <v/>
      </c>
      <c r="DI361" s="69" t="str">
        <f t="shared" si="74"/>
        <v/>
      </c>
      <c r="DJ361" s="70"/>
      <c r="DK361" s="65">
        <f t="shared" ref="DK361:DK364" si="2374">IF(A361 =2014,U361,"")</f>
        <v>63402</v>
      </c>
      <c r="DL361" s="51" t="str">
        <f t="shared" ref="DL361:DL364" si="2375">IF(A361 =2015,U361,"")</f>
        <v/>
      </c>
      <c r="DM361" s="51" t="str">
        <f t="shared" ref="DM361:DM364" si="2376">IF(A361 =2016,U361,"")</f>
        <v/>
      </c>
      <c r="DN361" s="51" t="str">
        <f t="shared" ref="DN361:DN364" si="2377">IF(A361 =2017,U361,"")</f>
        <v/>
      </c>
      <c r="DO361" s="69" t="str">
        <f t="shared" si="79"/>
        <v/>
      </c>
      <c r="DP361" s="51"/>
      <c r="DQ361" s="51"/>
      <c r="DR361" s="51"/>
      <c r="DS361" s="51"/>
      <c r="DT361" s="51"/>
      <c r="DU361" s="181"/>
    </row>
    <row r="362" spans="1:125" ht="15" x14ac:dyDescent="0.25">
      <c r="A362" s="50">
        <v>2015</v>
      </c>
      <c r="B362" s="51" t="s">
        <v>442</v>
      </c>
      <c r="C362" s="50" t="s">
        <v>443</v>
      </c>
      <c r="D362" s="53" t="s">
        <v>340</v>
      </c>
      <c r="E362" s="50" t="s">
        <v>23</v>
      </c>
      <c r="F362" s="54">
        <v>1338004</v>
      </c>
      <c r="G362" s="54">
        <v>12796627</v>
      </c>
      <c r="H362" s="54">
        <v>1697138</v>
      </c>
      <c r="I362" s="55">
        <v>8933228</v>
      </c>
      <c r="J362" s="50"/>
      <c r="K362" s="50" t="s">
        <v>2032</v>
      </c>
      <c r="L362" s="58" t="s">
        <v>2032</v>
      </c>
      <c r="M362" s="58" t="s">
        <v>2032</v>
      </c>
      <c r="N362" s="58" t="s">
        <v>2032</v>
      </c>
      <c r="O362" s="58" t="s">
        <v>2032</v>
      </c>
      <c r="P362" s="59"/>
      <c r="Q362" s="60">
        <v>3859911</v>
      </c>
      <c r="R362" s="60">
        <v>2800026</v>
      </c>
      <c r="S362" s="60">
        <v>2099439</v>
      </c>
      <c r="T362" s="60">
        <v>109379</v>
      </c>
      <c r="U362" s="60">
        <v>64473</v>
      </c>
      <c r="V362" s="79"/>
      <c r="W362" s="90">
        <f t="shared" si="857"/>
        <v>8933228</v>
      </c>
      <c r="X362" s="101">
        <v>642497</v>
      </c>
      <c r="Y362" s="50"/>
      <c r="Z362" s="50" t="s">
        <v>340</v>
      </c>
      <c r="AA362" s="51" t="str">
        <f t="shared" si="2340"/>
        <v/>
      </c>
      <c r="AB362" s="68" t="str">
        <f t="shared" si="2341"/>
        <v/>
      </c>
      <c r="AC362" s="68" t="str">
        <f t="shared" si="2342"/>
        <v/>
      </c>
      <c r="AD362" s="68" t="str">
        <f t="shared" si="2343"/>
        <v/>
      </c>
      <c r="AE362" s="68" t="str">
        <f t="shared" si="2344"/>
        <v/>
      </c>
      <c r="AF362" s="68" t="str">
        <f t="shared" si="2345"/>
        <v/>
      </c>
      <c r="AG362" s="67" t="str">
        <f t="shared" si="7"/>
        <v/>
      </c>
      <c r="AH362" s="51"/>
      <c r="AI362" s="80">
        <f t="shared" si="8"/>
        <v>1338004</v>
      </c>
      <c r="AJ362" s="68">
        <f t="shared" si="9"/>
        <v>8933228</v>
      </c>
      <c r="AK362" s="68">
        <f t="shared" si="10"/>
        <v>3859911</v>
      </c>
      <c r="AL362" s="68">
        <f t="shared" si="11"/>
        <v>2800026</v>
      </c>
      <c r="AM362" s="68">
        <f t="shared" si="12"/>
        <v>2099439</v>
      </c>
      <c r="AN362" s="68">
        <f t="shared" si="13"/>
        <v>173852</v>
      </c>
      <c r="AO362" s="67">
        <f t="shared" si="14"/>
        <v>642497</v>
      </c>
      <c r="AP362" s="51"/>
      <c r="AQ362" s="51" t="str">
        <f t="shared" si="15"/>
        <v/>
      </c>
      <c r="AR362" s="68" t="str">
        <f t="shared" si="16"/>
        <v/>
      </c>
      <c r="AS362" s="68" t="str">
        <f t="shared" si="17"/>
        <v/>
      </c>
      <c r="AT362" s="68" t="str">
        <f t="shared" si="18"/>
        <v/>
      </c>
      <c r="AU362" s="68" t="str">
        <f t="shared" si="19"/>
        <v/>
      </c>
      <c r="AV362" s="68" t="str">
        <f t="shared" si="20"/>
        <v/>
      </c>
      <c r="AW362" s="67" t="str">
        <f t="shared" si="21"/>
        <v/>
      </c>
      <c r="AX362" s="51"/>
      <c r="AY362" s="51" t="str">
        <f t="shared" si="22"/>
        <v/>
      </c>
      <c r="AZ362" s="68" t="str">
        <f t="shared" si="23"/>
        <v/>
      </c>
      <c r="BA362" s="68" t="str">
        <f t="shared" si="24"/>
        <v/>
      </c>
      <c r="BB362" s="68" t="str">
        <f t="shared" si="25"/>
        <v/>
      </c>
      <c r="BC362" s="68" t="str">
        <f t="shared" si="26"/>
        <v/>
      </c>
      <c r="BD362" s="68" t="str">
        <f t="shared" si="27"/>
        <v/>
      </c>
      <c r="BE362" s="68" t="str">
        <f t="shared" si="28"/>
        <v/>
      </c>
      <c r="BF362" s="51"/>
      <c r="BG362" s="69" t="str">
        <f t="shared" si="29"/>
        <v/>
      </c>
      <c r="BH362" s="67" t="str">
        <f t="shared" si="30"/>
        <v/>
      </c>
      <c r="BI362" s="67" t="str">
        <f t="shared" si="31"/>
        <v/>
      </c>
      <c r="BJ362" s="67" t="str">
        <f t="shared" si="32"/>
        <v/>
      </c>
      <c r="BK362" s="67" t="str">
        <f t="shared" si="33"/>
        <v/>
      </c>
      <c r="BL362" s="67" t="str">
        <f t="shared" si="34"/>
        <v/>
      </c>
      <c r="BM362" s="65" t="str">
        <f t="shared" si="35"/>
        <v/>
      </c>
      <c r="BN362" s="51"/>
      <c r="BO362" s="51" t="str">
        <f t="shared" si="2346"/>
        <v/>
      </c>
      <c r="BP362" s="71">
        <f t="shared" si="2347"/>
        <v>1338004</v>
      </c>
      <c r="BQ362" s="51" t="str">
        <f t="shared" si="2348"/>
        <v/>
      </c>
      <c r="BR362" s="51" t="str">
        <f t="shared" si="2349"/>
        <v/>
      </c>
      <c r="BS362" s="69" t="str">
        <f t="shared" si="40"/>
        <v/>
      </c>
      <c r="BT362" s="51"/>
      <c r="BU362" s="68" t="str">
        <f t="shared" si="2350"/>
        <v/>
      </c>
      <c r="BV362" s="65">
        <f t="shared" si="2351"/>
        <v>8933228</v>
      </c>
      <c r="BW362" s="68" t="str">
        <f t="shared" si="2352"/>
        <v/>
      </c>
      <c r="BX362" s="68" t="str">
        <f t="shared" si="2353"/>
        <v/>
      </c>
      <c r="BY362" s="67" t="str">
        <f t="shared" si="44"/>
        <v/>
      </c>
      <c r="BZ362" s="68"/>
      <c r="CA362" s="65" t="str">
        <f t="shared" si="45"/>
        <v/>
      </c>
      <c r="CB362" s="67">
        <f t="shared" si="46"/>
        <v>642497</v>
      </c>
      <c r="CC362" s="67" t="str">
        <f t="shared" si="47"/>
        <v/>
      </c>
      <c r="CD362" s="67" t="str">
        <f t="shared" si="48"/>
        <v/>
      </c>
      <c r="CE362" s="67" t="str">
        <f t="shared" si="49"/>
        <v/>
      </c>
      <c r="CF362" s="68"/>
      <c r="CG362" s="68" t="str">
        <f t="shared" si="2354"/>
        <v/>
      </c>
      <c r="CH362" s="65">
        <f t="shared" si="2355"/>
        <v>8933228</v>
      </c>
      <c r="CI362" s="68" t="str">
        <f t="shared" si="2356"/>
        <v/>
      </c>
      <c r="CJ362" s="68" t="str">
        <f t="shared" si="2357"/>
        <v/>
      </c>
      <c r="CK362" s="67" t="str">
        <f t="shared" si="54"/>
        <v/>
      </c>
      <c r="CL362" s="68"/>
      <c r="CM362" s="68" t="str">
        <f t="shared" si="2358"/>
        <v/>
      </c>
      <c r="CN362" s="65">
        <f t="shared" si="2359"/>
        <v>3859911</v>
      </c>
      <c r="CO362" s="68" t="str">
        <f t="shared" si="2360"/>
        <v/>
      </c>
      <c r="CP362" s="68" t="str">
        <f t="shared" si="2361"/>
        <v/>
      </c>
      <c r="CQ362" s="67" t="str">
        <f t="shared" si="59"/>
        <v/>
      </c>
      <c r="CR362" s="68"/>
      <c r="CS362" s="68" t="str">
        <f t="shared" si="2362"/>
        <v/>
      </c>
      <c r="CT362" s="65">
        <f t="shared" si="2363"/>
        <v>2800026</v>
      </c>
      <c r="CU362" s="68" t="str">
        <f t="shared" si="2364"/>
        <v/>
      </c>
      <c r="CV362" s="68" t="str">
        <f t="shared" si="2365"/>
        <v/>
      </c>
      <c r="CW362" s="67" t="str">
        <f t="shared" si="64"/>
        <v/>
      </c>
      <c r="CX362" s="68"/>
      <c r="CY362" s="68" t="str">
        <f t="shared" si="2366"/>
        <v/>
      </c>
      <c r="CZ362" s="65">
        <f t="shared" si="2367"/>
        <v>2099439</v>
      </c>
      <c r="DA362" s="68" t="str">
        <f t="shared" si="2368"/>
        <v/>
      </c>
      <c r="DB362" s="68" t="str">
        <f t="shared" si="2369"/>
        <v/>
      </c>
      <c r="DC362" s="67" t="str">
        <f t="shared" si="69"/>
        <v/>
      </c>
      <c r="DD362" s="68"/>
      <c r="DE362" s="68" t="str">
        <f t="shared" si="2370"/>
        <v/>
      </c>
      <c r="DF362" s="65">
        <f t="shared" si="2371"/>
        <v>109379</v>
      </c>
      <c r="DG362" s="51" t="str">
        <f t="shared" si="2372"/>
        <v/>
      </c>
      <c r="DH362" s="51" t="str">
        <f t="shared" si="2373"/>
        <v/>
      </c>
      <c r="DI362" s="69" t="str">
        <f t="shared" si="74"/>
        <v/>
      </c>
      <c r="DJ362" s="51"/>
      <c r="DK362" s="51" t="str">
        <f t="shared" si="2374"/>
        <v/>
      </c>
      <c r="DL362" s="65">
        <f t="shared" si="2375"/>
        <v>64473</v>
      </c>
      <c r="DM362" s="51" t="str">
        <f t="shared" si="2376"/>
        <v/>
      </c>
      <c r="DN362" s="51" t="str">
        <f t="shared" si="2377"/>
        <v/>
      </c>
      <c r="DO362" s="69" t="str">
        <f t="shared" si="79"/>
        <v/>
      </c>
      <c r="DP362" s="51"/>
      <c r="DQ362" s="51"/>
      <c r="DR362" s="51"/>
      <c r="DS362" s="51"/>
      <c r="DT362" s="51"/>
      <c r="DU362" s="181"/>
    </row>
    <row r="363" spans="1:125" ht="15" x14ac:dyDescent="0.25">
      <c r="A363" s="50">
        <v>2016</v>
      </c>
      <c r="B363" s="51" t="s">
        <v>442</v>
      </c>
      <c r="C363" s="50" t="s">
        <v>443</v>
      </c>
      <c r="D363" s="53" t="s">
        <v>340</v>
      </c>
      <c r="E363" s="50" t="s">
        <v>23</v>
      </c>
      <c r="F363" s="54">
        <v>1311648</v>
      </c>
      <c r="G363" s="54">
        <v>13576953</v>
      </c>
      <c r="H363" s="54">
        <v>1757045</v>
      </c>
      <c r="I363" s="55">
        <v>9355507</v>
      </c>
      <c r="J363" s="50"/>
      <c r="K363" s="50" t="s">
        <v>2032</v>
      </c>
      <c r="L363" s="58" t="s">
        <v>2032</v>
      </c>
      <c r="M363" s="58" t="s">
        <v>2032</v>
      </c>
      <c r="N363" s="58" t="s">
        <v>2032</v>
      </c>
      <c r="O363" s="58" t="s">
        <v>2032</v>
      </c>
      <c r="P363" s="59"/>
      <c r="Q363" s="60">
        <v>4051492</v>
      </c>
      <c r="R363" s="60">
        <v>2659048</v>
      </c>
      <c r="S363" s="60">
        <v>2123169</v>
      </c>
      <c r="T363" s="60">
        <v>476004</v>
      </c>
      <c r="U363" s="60">
        <v>45794</v>
      </c>
      <c r="V363" s="79"/>
      <c r="W363" s="90">
        <f t="shared" si="857"/>
        <v>9355507</v>
      </c>
      <c r="X363" s="101">
        <v>820268</v>
      </c>
      <c r="Y363" s="50"/>
      <c r="Z363" s="50" t="s">
        <v>340</v>
      </c>
      <c r="AA363" s="51" t="str">
        <f t="shared" si="2340"/>
        <v/>
      </c>
      <c r="AB363" s="68" t="str">
        <f t="shared" si="2341"/>
        <v/>
      </c>
      <c r="AC363" s="68" t="str">
        <f t="shared" si="2342"/>
        <v/>
      </c>
      <c r="AD363" s="68" t="str">
        <f t="shared" si="2343"/>
        <v/>
      </c>
      <c r="AE363" s="68" t="str">
        <f t="shared" si="2344"/>
        <v/>
      </c>
      <c r="AF363" s="68" t="str">
        <f t="shared" si="2345"/>
        <v/>
      </c>
      <c r="AG363" s="67" t="str">
        <f t="shared" si="7"/>
        <v/>
      </c>
      <c r="AH363" s="51"/>
      <c r="AI363" s="51" t="str">
        <f t="shared" si="8"/>
        <v/>
      </c>
      <c r="AJ363" s="68" t="str">
        <f t="shared" si="9"/>
        <v/>
      </c>
      <c r="AK363" s="68" t="str">
        <f t="shared" si="10"/>
        <v/>
      </c>
      <c r="AL363" s="68" t="str">
        <f t="shared" si="11"/>
        <v/>
      </c>
      <c r="AM363" s="68" t="str">
        <f t="shared" si="12"/>
        <v/>
      </c>
      <c r="AN363" s="68" t="str">
        <f t="shared" si="13"/>
        <v/>
      </c>
      <c r="AO363" s="67" t="str">
        <f t="shared" si="14"/>
        <v/>
      </c>
      <c r="AP363" s="51"/>
      <c r="AQ363" s="80">
        <f t="shared" si="15"/>
        <v>1311648</v>
      </c>
      <c r="AR363" s="68">
        <f t="shared" si="16"/>
        <v>9355507</v>
      </c>
      <c r="AS363" s="68">
        <f t="shared" si="17"/>
        <v>4051492</v>
      </c>
      <c r="AT363" s="68">
        <f t="shared" si="18"/>
        <v>2659048</v>
      </c>
      <c r="AU363" s="68">
        <f t="shared" si="19"/>
        <v>2123169</v>
      </c>
      <c r="AV363" s="68">
        <f t="shared" si="20"/>
        <v>521798</v>
      </c>
      <c r="AW363" s="67">
        <f t="shared" si="21"/>
        <v>820268</v>
      </c>
      <c r="AX363" s="51"/>
      <c r="AY363" s="51" t="str">
        <f t="shared" si="22"/>
        <v/>
      </c>
      <c r="AZ363" s="68" t="str">
        <f t="shared" si="23"/>
        <v/>
      </c>
      <c r="BA363" s="68" t="str">
        <f t="shared" si="24"/>
        <v/>
      </c>
      <c r="BB363" s="68" t="str">
        <f t="shared" si="25"/>
        <v/>
      </c>
      <c r="BC363" s="68" t="str">
        <f t="shared" si="26"/>
        <v/>
      </c>
      <c r="BD363" s="68" t="str">
        <f t="shared" si="27"/>
        <v/>
      </c>
      <c r="BE363" s="68" t="str">
        <f t="shared" si="28"/>
        <v/>
      </c>
      <c r="BF363" s="51"/>
      <c r="BG363" s="69" t="str">
        <f t="shared" si="29"/>
        <v/>
      </c>
      <c r="BH363" s="67" t="str">
        <f t="shared" si="30"/>
        <v/>
      </c>
      <c r="BI363" s="67" t="str">
        <f t="shared" si="31"/>
        <v/>
      </c>
      <c r="BJ363" s="67" t="str">
        <f t="shared" si="32"/>
        <v/>
      </c>
      <c r="BK363" s="67" t="str">
        <f t="shared" si="33"/>
        <v/>
      </c>
      <c r="BL363" s="67" t="str">
        <f t="shared" si="34"/>
        <v/>
      </c>
      <c r="BM363" s="65" t="str">
        <f t="shared" si="35"/>
        <v/>
      </c>
      <c r="BN363" s="51"/>
      <c r="BO363" s="51" t="str">
        <f t="shared" si="2346"/>
        <v/>
      </c>
      <c r="BP363" s="51" t="str">
        <f t="shared" si="2347"/>
        <v/>
      </c>
      <c r="BQ363" s="71">
        <f t="shared" si="2348"/>
        <v>1311648</v>
      </c>
      <c r="BR363" s="51" t="str">
        <f t="shared" si="2349"/>
        <v/>
      </c>
      <c r="BS363" s="69" t="str">
        <f t="shared" si="40"/>
        <v/>
      </c>
      <c r="BT363" s="51"/>
      <c r="BU363" s="68" t="str">
        <f t="shared" si="2350"/>
        <v/>
      </c>
      <c r="BV363" s="68" t="str">
        <f t="shared" si="2351"/>
        <v/>
      </c>
      <c r="BW363" s="65">
        <f t="shared" si="2352"/>
        <v>9355507</v>
      </c>
      <c r="BX363" s="68" t="str">
        <f t="shared" si="2353"/>
        <v/>
      </c>
      <c r="BY363" s="67" t="str">
        <f t="shared" si="44"/>
        <v/>
      </c>
      <c r="BZ363" s="68"/>
      <c r="CA363" s="65" t="str">
        <f t="shared" si="45"/>
        <v/>
      </c>
      <c r="CB363" s="67" t="str">
        <f t="shared" si="46"/>
        <v/>
      </c>
      <c r="CC363" s="67">
        <f t="shared" si="47"/>
        <v>820268</v>
      </c>
      <c r="CD363" s="67" t="str">
        <f t="shared" si="48"/>
        <v/>
      </c>
      <c r="CE363" s="67" t="str">
        <f t="shared" si="49"/>
        <v/>
      </c>
      <c r="CF363" s="68"/>
      <c r="CG363" s="68" t="str">
        <f t="shared" si="2354"/>
        <v/>
      </c>
      <c r="CH363" s="68" t="str">
        <f t="shared" si="2355"/>
        <v/>
      </c>
      <c r="CI363" s="65">
        <f t="shared" si="2356"/>
        <v>9355507</v>
      </c>
      <c r="CJ363" s="68" t="str">
        <f t="shared" si="2357"/>
        <v/>
      </c>
      <c r="CK363" s="67" t="str">
        <f t="shared" si="54"/>
        <v/>
      </c>
      <c r="CL363" s="68"/>
      <c r="CM363" s="68" t="str">
        <f t="shared" si="2358"/>
        <v/>
      </c>
      <c r="CN363" s="68" t="str">
        <f t="shared" si="2359"/>
        <v/>
      </c>
      <c r="CO363" s="65">
        <f t="shared" si="2360"/>
        <v>4051492</v>
      </c>
      <c r="CP363" s="68" t="str">
        <f t="shared" si="2361"/>
        <v/>
      </c>
      <c r="CQ363" s="67" t="str">
        <f t="shared" si="59"/>
        <v/>
      </c>
      <c r="CR363" s="68"/>
      <c r="CS363" s="68" t="str">
        <f t="shared" si="2362"/>
        <v/>
      </c>
      <c r="CT363" s="68" t="str">
        <f t="shared" si="2363"/>
        <v/>
      </c>
      <c r="CU363" s="65">
        <f t="shared" si="2364"/>
        <v>2659048</v>
      </c>
      <c r="CV363" s="68" t="str">
        <f t="shared" si="2365"/>
        <v/>
      </c>
      <c r="CW363" s="67" t="str">
        <f t="shared" si="64"/>
        <v/>
      </c>
      <c r="CX363" s="68"/>
      <c r="CY363" s="68" t="str">
        <f t="shared" si="2366"/>
        <v/>
      </c>
      <c r="CZ363" s="68" t="str">
        <f t="shared" si="2367"/>
        <v/>
      </c>
      <c r="DA363" s="65">
        <f t="shared" si="2368"/>
        <v>2123169</v>
      </c>
      <c r="DB363" s="68" t="str">
        <f t="shared" si="2369"/>
        <v/>
      </c>
      <c r="DC363" s="67" t="str">
        <f t="shared" si="69"/>
        <v/>
      </c>
      <c r="DD363" s="68"/>
      <c r="DE363" s="68" t="str">
        <f t="shared" si="2370"/>
        <v/>
      </c>
      <c r="DF363" s="51" t="str">
        <f t="shared" si="2371"/>
        <v/>
      </c>
      <c r="DG363" s="65">
        <f t="shared" si="2372"/>
        <v>476004</v>
      </c>
      <c r="DH363" s="51" t="str">
        <f t="shared" si="2373"/>
        <v/>
      </c>
      <c r="DI363" s="69" t="str">
        <f t="shared" si="74"/>
        <v/>
      </c>
      <c r="DJ363" s="51"/>
      <c r="DK363" s="51" t="str">
        <f t="shared" si="2374"/>
        <v/>
      </c>
      <c r="DL363" s="51" t="str">
        <f t="shared" si="2375"/>
        <v/>
      </c>
      <c r="DM363" s="65">
        <f t="shared" si="2376"/>
        <v>45794</v>
      </c>
      <c r="DN363" s="51" t="str">
        <f t="shared" si="2377"/>
        <v/>
      </c>
      <c r="DO363" s="69" t="str">
        <f t="shared" si="79"/>
        <v/>
      </c>
      <c r="DP363" s="51"/>
      <c r="DQ363" s="51"/>
      <c r="DR363" s="51"/>
      <c r="DS363" s="51"/>
      <c r="DT363" s="51"/>
      <c r="DU363" s="181"/>
    </row>
    <row r="364" spans="1:125" ht="15" x14ac:dyDescent="0.25">
      <c r="A364" s="50">
        <v>2017</v>
      </c>
      <c r="B364" s="51" t="s">
        <v>442</v>
      </c>
      <c r="C364" s="50" t="s">
        <v>443</v>
      </c>
      <c r="D364" s="53" t="s">
        <v>340</v>
      </c>
      <c r="E364" s="50" t="s">
        <v>23</v>
      </c>
      <c r="F364" s="54">
        <v>1254815</v>
      </c>
      <c r="G364" s="54">
        <v>13704320</v>
      </c>
      <c r="H364" s="54">
        <v>1833691</v>
      </c>
      <c r="I364" s="55">
        <v>9758984</v>
      </c>
      <c r="J364" s="50"/>
      <c r="K364" s="50" t="s">
        <v>2032</v>
      </c>
      <c r="L364" s="58" t="s">
        <v>2032</v>
      </c>
      <c r="M364" s="58" t="s">
        <v>2032</v>
      </c>
      <c r="N364" s="58" t="s">
        <v>2032</v>
      </c>
      <c r="O364" s="58" t="s">
        <v>2032</v>
      </c>
      <c r="P364" s="59"/>
      <c r="Q364" s="60">
        <v>4463133</v>
      </c>
      <c r="R364" s="60">
        <v>2741895</v>
      </c>
      <c r="S364" s="60">
        <v>2212012</v>
      </c>
      <c r="T364" s="60">
        <v>278192</v>
      </c>
      <c r="U364" s="60">
        <v>63752</v>
      </c>
      <c r="V364" s="79"/>
      <c r="W364" s="90">
        <f t="shared" si="857"/>
        <v>9758984</v>
      </c>
      <c r="X364" s="101">
        <v>1138884</v>
      </c>
      <c r="Y364" s="50"/>
      <c r="Z364" s="50" t="s">
        <v>340</v>
      </c>
      <c r="AA364" s="51" t="str">
        <f t="shared" si="2340"/>
        <v/>
      </c>
      <c r="AB364" s="68" t="str">
        <f t="shared" si="2341"/>
        <v/>
      </c>
      <c r="AC364" s="68" t="str">
        <f t="shared" si="2342"/>
        <v/>
      </c>
      <c r="AD364" s="68" t="str">
        <f t="shared" si="2343"/>
        <v/>
      </c>
      <c r="AE364" s="68" t="str">
        <f t="shared" si="2344"/>
        <v/>
      </c>
      <c r="AF364" s="68" t="str">
        <f t="shared" si="2345"/>
        <v/>
      </c>
      <c r="AG364" s="67" t="str">
        <f t="shared" si="7"/>
        <v/>
      </c>
      <c r="AH364" s="51"/>
      <c r="AI364" s="51" t="str">
        <f t="shared" si="8"/>
        <v/>
      </c>
      <c r="AJ364" s="68" t="str">
        <f t="shared" si="9"/>
        <v/>
      </c>
      <c r="AK364" s="68" t="str">
        <f t="shared" si="10"/>
        <v/>
      </c>
      <c r="AL364" s="68" t="str">
        <f t="shared" si="11"/>
        <v/>
      </c>
      <c r="AM364" s="68" t="str">
        <f t="shared" si="12"/>
        <v/>
      </c>
      <c r="AN364" s="68" t="str">
        <f t="shared" si="13"/>
        <v/>
      </c>
      <c r="AO364" s="67" t="str">
        <f t="shared" si="14"/>
        <v/>
      </c>
      <c r="AP364" s="51"/>
      <c r="AQ364" s="51" t="str">
        <f t="shared" si="15"/>
        <v/>
      </c>
      <c r="AR364" s="68" t="str">
        <f t="shared" si="16"/>
        <v/>
      </c>
      <c r="AS364" s="68" t="str">
        <f t="shared" si="17"/>
        <v/>
      </c>
      <c r="AT364" s="68" t="str">
        <f t="shared" si="18"/>
        <v/>
      </c>
      <c r="AU364" s="68" t="str">
        <f t="shared" si="19"/>
        <v/>
      </c>
      <c r="AV364" s="68" t="str">
        <f t="shared" si="20"/>
        <v/>
      </c>
      <c r="AW364" s="67" t="str">
        <f t="shared" si="21"/>
        <v/>
      </c>
      <c r="AX364" s="51"/>
      <c r="AY364" s="80">
        <f t="shared" si="22"/>
        <v>1254815</v>
      </c>
      <c r="AZ364" s="68">
        <f t="shared" si="23"/>
        <v>9758984</v>
      </c>
      <c r="BA364" s="68">
        <f t="shared" si="24"/>
        <v>4463133</v>
      </c>
      <c r="BB364" s="68">
        <f t="shared" si="25"/>
        <v>2741895</v>
      </c>
      <c r="BC364" s="68">
        <f t="shared" si="26"/>
        <v>2212012</v>
      </c>
      <c r="BD364" s="68">
        <f t="shared" si="27"/>
        <v>341944</v>
      </c>
      <c r="BE364" s="68">
        <f t="shared" si="28"/>
        <v>1138884</v>
      </c>
      <c r="BF364" s="51"/>
      <c r="BG364" s="69" t="str">
        <f t="shared" si="29"/>
        <v/>
      </c>
      <c r="BH364" s="67" t="str">
        <f t="shared" si="30"/>
        <v/>
      </c>
      <c r="BI364" s="67" t="str">
        <f t="shared" si="31"/>
        <v/>
      </c>
      <c r="BJ364" s="67" t="str">
        <f t="shared" si="32"/>
        <v/>
      </c>
      <c r="BK364" s="67" t="str">
        <f t="shared" si="33"/>
        <v/>
      </c>
      <c r="BL364" s="67" t="str">
        <f t="shared" si="34"/>
        <v/>
      </c>
      <c r="BM364" s="65" t="str">
        <f t="shared" si="35"/>
        <v/>
      </c>
      <c r="BN364" s="51"/>
      <c r="BO364" s="51" t="str">
        <f t="shared" si="2346"/>
        <v/>
      </c>
      <c r="BP364" s="51" t="str">
        <f t="shared" si="2347"/>
        <v/>
      </c>
      <c r="BQ364" s="51" t="str">
        <f t="shared" si="2348"/>
        <v/>
      </c>
      <c r="BR364" s="71">
        <f t="shared" si="2349"/>
        <v>1254815</v>
      </c>
      <c r="BS364" s="69" t="str">
        <f t="shared" si="40"/>
        <v/>
      </c>
      <c r="BT364" s="51"/>
      <c r="BU364" s="68" t="str">
        <f t="shared" si="2350"/>
        <v/>
      </c>
      <c r="BV364" s="68" t="str">
        <f t="shared" si="2351"/>
        <v/>
      </c>
      <c r="BW364" s="68" t="str">
        <f t="shared" si="2352"/>
        <v/>
      </c>
      <c r="BX364" s="65">
        <f t="shared" si="2353"/>
        <v>9758984</v>
      </c>
      <c r="BY364" s="67" t="str">
        <f t="shared" si="44"/>
        <v/>
      </c>
      <c r="BZ364" s="68"/>
      <c r="CA364" s="65" t="str">
        <f t="shared" si="45"/>
        <v/>
      </c>
      <c r="CB364" s="67" t="str">
        <f t="shared" si="46"/>
        <v/>
      </c>
      <c r="CC364" s="67" t="str">
        <f t="shared" si="47"/>
        <v/>
      </c>
      <c r="CD364" s="67">
        <f t="shared" si="48"/>
        <v>1138884</v>
      </c>
      <c r="CE364" s="67" t="str">
        <f t="shared" si="49"/>
        <v/>
      </c>
      <c r="CF364" s="68"/>
      <c r="CG364" s="68" t="str">
        <f t="shared" si="2354"/>
        <v/>
      </c>
      <c r="CH364" s="68" t="str">
        <f t="shared" si="2355"/>
        <v/>
      </c>
      <c r="CI364" s="68" t="str">
        <f t="shared" si="2356"/>
        <v/>
      </c>
      <c r="CJ364" s="65">
        <f t="shared" si="2357"/>
        <v>9758984</v>
      </c>
      <c r="CK364" s="67" t="str">
        <f t="shared" si="54"/>
        <v/>
      </c>
      <c r="CL364" s="68"/>
      <c r="CM364" s="68" t="str">
        <f t="shared" si="2358"/>
        <v/>
      </c>
      <c r="CN364" s="68" t="str">
        <f t="shared" si="2359"/>
        <v/>
      </c>
      <c r="CO364" s="68" t="str">
        <f t="shared" si="2360"/>
        <v/>
      </c>
      <c r="CP364" s="65">
        <f t="shared" si="2361"/>
        <v>4463133</v>
      </c>
      <c r="CQ364" s="67" t="str">
        <f t="shared" si="59"/>
        <v/>
      </c>
      <c r="CR364" s="68"/>
      <c r="CS364" s="68" t="str">
        <f t="shared" si="2362"/>
        <v/>
      </c>
      <c r="CT364" s="68" t="str">
        <f t="shared" si="2363"/>
        <v/>
      </c>
      <c r="CU364" s="68" t="str">
        <f t="shared" si="2364"/>
        <v/>
      </c>
      <c r="CV364" s="65">
        <f t="shared" si="2365"/>
        <v>2741895</v>
      </c>
      <c r="CW364" s="67" t="str">
        <f t="shared" si="64"/>
        <v/>
      </c>
      <c r="CX364" s="68"/>
      <c r="CY364" s="68" t="str">
        <f t="shared" si="2366"/>
        <v/>
      </c>
      <c r="CZ364" s="68" t="str">
        <f t="shared" si="2367"/>
        <v/>
      </c>
      <c r="DA364" s="68" t="str">
        <f t="shared" si="2368"/>
        <v/>
      </c>
      <c r="DB364" s="65">
        <f t="shared" si="2369"/>
        <v>2212012</v>
      </c>
      <c r="DC364" s="67" t="str">
        <f t="shared" si="69"/>
        <v/>
      </c>
      <c r="DD364" s="68"/>
      <c r="DE364" s="68" t="str">
        <f t="shared" si="2370"/>
        <v/>
      </c>
      <c r="DF364" s="51" t="str">
        <f t="shared" si="2371"/>
        <v/>
      </c>
      <c r="DG364" s="51" t="str">
        <f t="shared" si="2372"/>
        <v/>
      </c>
      <c r="DH364" s="65">
        <f t="shared" si="2373"/>
        <v>278192</v>
      </c>
      <c r="DI364" s="69" t="str">
        <f t="shared" si="74"/>
        <v/>
      </c>
      <c r="DJ364" s="51"/>
      <c r="DK364" s="51" t="str">
        <f t="shared" si="2374"/>
        <v/>
      </c>
      <c r="DL364" s="51" t="str">
        <f t="shared" si="2375"/>
        <v/>
      </c>
      <c r="DM364" s="51" t="str">
        <f t="shared" si="2376"/>
        <v/>
      </c>
      <c r="DN364" s="65">
        <f t="shared" si="2377"/>
        <v>63752</v>
      </c>
      <c r="DO364" s="69" t="str">
        <f t="shared" si="79"/>
        <v/>
      </c>
      <c r="DP364" s="51"/>
      <c r="DQ364" s="51"/>
      <c r="DR364" s="51"/>
      <c r="DS364" s="51"/>
      <c r="DT364" s="51"/>
      <c r="DU364" s="181"/>
    </row>
    <row r="365" spans="1:125" ht="15" x14ac:dyDescent="0.25">
      <c r="A365" s="56">
        <v>2018</v>
      </c>
      <c r="B365" s="51" t="s">
        <v>442</v>
      </c>
      <c r="C365" s="50" t="s">
        <v>443</v>
      </c>
      <c r="D365" s="170" t="s">
        <v>340</v>
      </c>
      <c r="E365" s="50" t="s">
        <v>23</v>
      </c>
      <c r="F365" s="89">
        <v>1207792</v>
      </c>
      <c r="G365" s="89">
        <v>7738207</v>
      </c>
      <c r="H365" s="89">
        <v>688503</v>
      </c>
      <c r="I365" s="90">
        <v>3531421</v>
      </c>
      <c r="J365" s="56" t="s">
        <v>161</v>
      </c>
      <c r="K365" s="55">
        <v>3531421</v>
      </c>
      <c r="L365" s="58"/>
      <c r="M365" s="58"/>
      <c r="N365" s="58"/>
      <c r="O365" s="58"/>
      <c r="P365" s="91"/>
      <c r="Q365" s="92">
        <v>4754511</v>
      </c>
      <c r="R365" s="92">
        <v>3078016</v>
      </c>
      <c r="S365" s="92">
        <v>2349670</v>
      </c>
      <c r="T365" s="92">
        <v>398365</v>
      </c>
      <c r="U365" s="94"/>
      <c r="V365" s="94"/>
      <c r="W365" s="90">
        <f t="shared" si="857"/>
        <v>10580562</v>
      </c>
      <c r="X365" s="90">
        <v>841482</v>
      </c>
      <c r="Y365" s="50"/>
      <c r="Z365" s="50"/>
      <c r="AA365" s="102"/>
      <c r="AB365" s="64"/>
      <c r="AC365" s="64"/>
      <c r="AD365" s="64"/>
      <c r="AE365" s="65"/>
      <c r="AF365" s="65"/>
      <c r="AG365" s="67" t="str">
        <f t="shared" si="7"/>
        <v/>
      </c>
      <c r="AH365" s="51"/>
      <c r="AI365" s="51" t="str">
        <f t="shared" si="8"/>
        <v/>
      </c>
      <c r="AJ365" s="68" t="str">
        <f t="shared" si="9"/>
        <v/>
      </c>
      <c r="AK365" s="68" t="str">
        <f t="shared" si="10"/>
        <v/>
      </c>
      <c r="AL365" s="68" t="str">
        <f t="shared" si="11"/>
        <v/>
      </c>
      <c r="AM365" s="68" t="str">
        <f t="shared" si="12"/>
        <v/>
      </c>
      <c r="AN365" s="68" t="str">
        <f t="shared" si="13"/>
        <v/>
      </c>
      <c r="AO365" s="67" t="str">
        <f t="shared" si="14"/>
        <v/>
      </c>
      <c r="AP365" s="51"/>
      <c r="AQ365" s="51" t="str">
        <f t="shared" si="15"/>
        <v/>
      </c>
      <c r="AR365" s="68" t="str">
        <f t="shared" si="16"/>
        <v/>
      </c>
      <c r="AS365" s="68" t="str">
        <f t="shared" si="17"/>
        <v/>
      </c>
      <c r="AT365" s="68" t="str">
        <f t="shared" si="18"/>
        <v/>
      </c>
      <c r="AU365" s="68" t="str">
        <f t="shared" si="19"/>
        <v/>
      </c>
      <c r="AV365" s="68" t="str">
        <f t="shared" si="20"/>
        <v/>
      </c>
      <c r="AW365" s="67" t="str">
        <f t="shared" si="21"/>
        <v/>
      </c>
      <c r="AX365" s="51"/>
      <c r="AY365" s="51" t="str">
        <f t="shared" si="22"/>
        <v/>
      </c>
      <c r="AZ365" s="68" t="str">
        <f t="shared" si="23"/>
        <v/>
      </c>
      <c r="BA365" s="68" t="str">
        <f t="shared" si="24"/>
        <v/>
      </c>
      <c r="BB365" s="68" t="str">
        <f t="shared" si="25"/>
        <v/>
      </c>
      <c r="BC365" s="68" t="str">
        <f t="shared" si="26"/>
        <v/>
      </c>
      <c r="BD365" s="68" t="str">
        <f t="shared" si="27"/>
        <v/>
      </c>
      <c r="BE365" s="68" t="str">
        <f t="shared" si="28"/>
        <v/>
      </c>
      <c r="BF365" s="51"/>
      <c r="BG365" s="96">
        <f t="shared" si="29"/>
        <v>1207792</v>
      </c>
      <c r="BH365" s="67">
        <f t="shared" si="30"/>
        <v>3531421</v>
      </c>
      <c r="BI365" s="67">
        <f t="shared" si="31"/>
        <v>4754511</v>
      </c>
      <c r="BJ365" s="67">
        <f t="shared" si="32"/>
        <v>3078016</v>
      </c>
      <c r="BK365" s="67">
        <f t="shared" si="33"/>
        <v>2349670</v>
      </c>
      <c r="BL365" s="67">
        <f t="shared" si="34"/>
        <v>398365</v>
      </c>
      <c r="BM365" s="65">
        <f t="shared" si="35"/>
        <v>841482</v>
      </c>
      <c r="BN365" s="70"/>
      <c r="BO365" s="70"/>
      <c r="BP365" s="51"/>
      <c r="BQ365" s="51"/>
      <c r="BR365" s="51"/>
      <c r="BS365" s="96">
        <f t="shared" si="40"/>
        <v>1207792</v>
      </c>
      <c r="BT365" s="70"/>
      <c r="BU365" s="65"/>
      <c r="BV365" s="68"/>
      <c r="BW365" s="68"/>
      <c r="BX365" s="68"/>
      <c r="BY365" s="67">
        <f t="shared" si="44"/>
        <v>3531421</v>
      </c>
      <c r="BZ365" s="65"/>
      <c r="CA365" s="65" t="str">
        <f t="shared" si="45"/>
        <v/>
      </c>
      <c r="CB365" s="67" t="str">
        <f t="shared" si="46"/>
        <v/>
      </c>
      <c r="CC365" s="67" t="str">
        <f t="shared" si="47"/>
        <v/>
      </c>
      <c r="CD365" s="67" t="str">
        <f t="shared" si="48"/>
        <v/>
      </c>
      <c r="CE365" s="67">
        <f t="shared" si="49"/>
        <v>841482</v>
      </c>
      <c r="CF365" s="65"/>
      <c r="CG365" s="65"/>
      <c r="CH365" s="68"/>
      <c r="CI365" s="68"/>
      <c r="CJ365" s="68"/>
      <c r="CK365" s="67">
        <f t="shared" si="54"/>
        <v>10580562</v>
      </c>
      <c r="CL365" s="65"/>
      <c r="CM365" s="65"/>
      <c r="CN365" s="68"/>
      <c r="CO365" s="68"/>
      <c r="CP365" s="68"/>
      <c r="CQ365" s="67">
        <f t="shared" si="59"/>
        <v>4754511</v>
      </c>
      <c r="CR365" s="65"/>
      <c r="CS365" s="65"/>
      <c r="CT365" s="68"/>
      <c r="CU365" s="68"/>
      <c r="CV365" s="68"/>
      <c r="CW365" s="67">
        <f t="shared" si="64"/>
        <v>3078016</v>
      </c>
      <c r="CX365" s="65"/>
      <c r="CY365" s="65"/>
      <c r="CZ365" s="68"/>
      <c r="DA365" s="68"/>
      <c r="DB365" s="68"/>
      <c r="DC365" s="67">
        <f t="shared" si="69"/>
        <v>2349670</v>
      </c>
      <c r="DD365" s="65"/>
      <c r="DE365" s="65"/>
      <c r="DF365" s="51"/>
      <c r="DG365" s="51"/>
      <c r="DH365" s="51"/>
      <c r="DI365" s="67">
        <f t="shared" si="74"/>
        <v>398365</v>
      </c>
      <c r="DJ365" s="70"/>
      <c r="DK365" s="70"/>
      <c r="DL365" s="51"/>
      <c r="DM365" s="51"/>
      <c r="DN365" s="51"/>
      <c r="DO365" s="67">
        <f t="shared" si="79"/>
        <v>4754511</v>
      </c>
      <c r="DP365" s="51"/>
      <c r="DQ365" s="51"/>
      <c r="DR365" s="51"/>
      <c r="DS365" s="51"/>
      <c r="DT365" s="51"/>
      <c r="DU365" s="181"/>
    </row>
    <row r="366" spans="1:125" ht="15" x14ac:dyDescent="0.25">
      <c r="A366" s="50"/>
      <c r="B366" s="51"/>
      <c r="C366" s="50"/>
      <c r="D366" s="53"/>
      <c r="E366" s="50"/>
      <c r="F366" s="218"/>
      <c r="G366" s="218"/>
      <c r="H366" s="218"/>
      <c r="I366" s="219"/>
      <c r="J366" s="50"/>
      <c r="K366" s="50" t="s">
        <v>2032</v>
      </c>
      <c r="L366" s="58"/>
      <c r="M366" s="58"/>
      <c r="N366" s="58"/>
      <c r="O366" s="58"/>
      <c r="P366" s="59"/>
      <c r="Q366" s="60"/>
      <c r="R366" s="60"/>
      <c r="S366" s="60"/>
      <c r="T366" s="60"/>
      <c r="U366" s="60"/>
      <c r="V366" s="79"/>
      <c r="W366" s="90">
        <f t="shared" si="857"/>
        <v>0</v>
      </c>
      <c r="X366" s="101"/>
      <c r="Y366" s="50"/>
      <c r="Z366" s="50"/>
      <c r="AA366" s="102"/>
      <c r="AB366" s="64"/>
      <c r="AC366" s="64"/>
      <c r="AD366" s="64"/>
      <c r="AE366" s="65"/>
      <c r="AF366" s="65"/>
      <c r="AG366" s="67" t="str">
        <f t="shared" si="7"/>
        <v/>
      </c>
      <c r="AH366" s="51"/>
      <c r="AI366" s="51" t="str">
        <f t="shared" si="8"/>
        <v/>
      </c>
      <c r="AJ366" s="68" t="str">
        <f t="shared" si="9"/>
        <v/>
      </c>
      <c r="AK366" s="68" t="str">
        <f t="shared" si="10"/>
        <v/>
      </c>
      <c r="AL366" s="68" t="str">
        <f t="shared" si="11"/>
        <v/>
      </c>
      <c r="AM366" s="68" t="str">
        <f t="shared" si="12"/>
        <v/>
      </c>
      <c r="AN366" s="68" t="str">
        <f t="shared" si="13"/>
        <v/>
      </c>
      <c r="AO366" s="67" t="str">
        <f t="shared" si="14"/>
        <v/>
      </c>
      <c r="AP366" s="51"/>
      <c r="AQ366" s="51" t="str">
        <f t="shared" si="15"/>
        <v/>
      </c>
      <c r="AR366" s="68" t="str">
        <f t="shared" si="16"/>
        <v/>
      </c>
      <c r="AS366" s="68" t="str">
        <f t="shared" si="17"/>
        <v/>
      </c>
      <c r="AT366" s="68" t="str">
        <f t="shared" si="18"/>
        <v/>
      </c>
      <c r="AU366" s="68" t="str">
        <f t="shared" si="19"/>
        <v/>
      </c>
      <c r="AV366" s="68" t="str">
        <f t="shared" si="20"/>
        <v/>
      </c>
      <c r="AW366" s="67" t="str">
        <f t="shared" si="21"/>
        <v/>
      </c>
      <c r="AX366" s="51"/>
      <c r="AY366" s="51" t="str">
        <f t="shared" si="22"/>
        <v/>
      </c>
      <c r="AZ366" s="68" t="str">
        <f t="shared" si="23"/>
        <v/>
      </c>
      <c r="BA366" s="68" t="str">
        <f t="shared" si="24"/>
        <v/>
      </c>
      <c r="BB366" s="68" t="str">
        <f t="shared" si="25"/>
        <v/>
      </c>
      <c r="BC366" s="68" t="str">
        <f t="shared" si="26"/>
        <v/>
      </c>
      <c r="BD366" s="68" t="str">
        <f t="shared" si="27"/>
        <v/>
      </c>
      <c r="BE366" s="68" t="str">
        <f t="shared" si="28"/>
        <v/>
      </c>
      <c r="BF366" s="51"/>
      <c r="BG366" s="69" t="str">
        <f t="shared" si="29"/>
        <v/>
      </c>
      <c r="BH366" s="67" t="str">
        <f t="shared" si="30"/>
        <v/>
      </c>
      <c r="BI366" s="67" t="str">
        <f t="shared" si="31"/>
        <v/>
      </c>
      <c r="BJ366" s="67" t="str">
        <f t="shared" si="32"/>
        <v/>
      </c>
      <c r="BK366" s="67" t="str">
        <f t="shared" si="33"/>
        <v/>
      </c>
      <c r="BL366" s="67" t="str">
        <f t="shared" si="34"/>
        <v/>
      </c>
      <c r="BM366" s="65" t="str">
        <f t="shared" si="35"/>
        <v/>
      </c>
      <c r="BN366" s="70"/>
      <c r="BO366" s="70"/>
      <c r="BP366" s="51"/>
      <c r="BQ366" s="51"/>
      <c r="BR366" s="51"/>
      <c r="BS366" s="69" t="str">
        <f t="shared" si="40"/>
        <v/>
      </c>
      <c r="BT366" s="70"/>
      <c r="BU366" s="65"/>
      <c r="BV366" s="68"/>
      <c r="BW366" s="68"/>
      <c r="BX366" s="68"/>
      <c r="BY366" s="67" t="str">
        <f t="shared" si="44"/>
        <v/>
      </c>
      <c r="BZ366" s="65"/>
      <c r="CA366" s="65" t="str">
        <f t="shared" si="45"/>
        <v/>
      </c>
      <c r="CB366" s="67" t="str">
        <f t="shared" si="46"/>
        <v/>
      </c>
      <c r="CC366" s="67" t="str">
        <f t="shared" si="47"/>
        <v/>
      </c>
      <c r="CD366" s="67" t="str">
        <f t="shared" si="48"/>
        <v/>
      </c>
      <c r="CE366" s="67" t="str">
        <f t="shared" si="49"/>
        <v/>
      </c>
      <c r="CF366" s="65"/>
      <c r="CG366" s="65"/>
      <c r="CH366" s="68"/>
      <c r="CI366" s="68"/>
      <c r="CJ366" s="68"/>
      <c r="CK366" s="67" t="str">
        <f t="shared" si="54"/>
        <v/>
      </c>
      <c r="CL366" s="65"/>
      <c r="CM366" s="65"/>
      <c r="CN366" s="68"/>
      <c r="CO366" s="68"/>
      <c r="CP366" s="68"/>
      <c r="CQ366" s="67" t="str">
        <f t="shared" si="59"/>
        <v/>
      </c>
      <c r="CR366" s="65"/>
      <c r="CS366" s="65"/>
      <c r="CT366" s="68"/>
      <c r="CU366" s="68"/>
      <c r="CV366" s="68"/>
      <c r="CW366" s="67" t="str">
        <f t="shared" si="64"/>
        <v/>
      </c>
      <c r="CX366" s="65"/>
      <c r="CY366" s="65"/>
      <c r="CZ366" s="68"/>
      <c r="DA366" s="68"/>
      <c r="DB366" s="68"/>
      <c r="DC366" s="67" t="str">
        <f t="shared" si="69"/>
        <v/>
      </c>
      <c r="DD366" s="65"/>
      <c r="DE366" s="65"/>
      <c r="DF366" s="51"/>
      <c r="DG366" s="51"/>
      <c r="DH366" s="51"/>
      <c r="DI366" s="69" t="str">
        <f t="shared" si="74"/>
        <v/>
      </c>
      <c r="DJ366" s="70"/>
      <c r="DK366" s="70"/>
      <c r="DL366" s="51"/>
      <c r="DM366" s="51"/>
      <c r="DN366" s="51"/>
      <c r="DO366" s="69" t="str">
        <f t="shared" si="79"/>
        <v/>
      </c>
      <c r="DP366" s="51"/>
      <c r="DQ366" s="51"/>
      <c r="DR366" s="51"/>
      <c r="DS366" s="51"/>
      <c r="DT366" s="51"/>
      <c r="DU366" s="181"/>
    </row>
    <row r="367" spans="1:125" ht="15" x14ac:dyDescent="0.25">
      <c r="A367" s="50">
        <v>2014</v>
      </c>
      <c r="B367" s="51" t="s">
        <v>446</v>
      </c>
      <c r="C367" s="50" t="s">
        <v>447</v>
      </c>
      <c r="D367" s="53" t="s">
        <v>96</v>
      </c>
      <c r="E367" s="50" t="s">
        <v>23</v>
      </c>
      <c r="F367" s="54">
        <v>422198</v>
      </c>
      <c r="G367" s="54" t="s">
        <v>364</v>
      </c>
      <c r="H367" s="54">
        <v>558489</v>
      </c>
      <c r="I367" s="55">
        <v>4427221</v>
      </c>
      <c r="J367" s="50"/>
      <c r="K367" s="50" t="s">
        <v>2032</v>
      </c>
      <c r="L367" s="58" t="s">
        <v>2032</v>
      </c>
      <c r="M367" s="58" t="s">
        <v>2032</v>
      </c>
      <c r="N367" s="58" t="s">
        <v>2032</v>
      </c>
      <c r="O367" s="58" t="s">
        <v>2032</v>
      </c>
      <c r="P367" s="59"/>
      <c r="Q367" s="60">
        <v>3559941</v>
      </c>
      <c r="R367" s="60">
        <v>396158</v>
      </c>
      <c r="S367" s="60">
        <v>445563</v>
      </c>
      <c r="T367" s="60">
        <v>0</v>
      </c>
      <c r="U367" s="60">
        <v>25559</v>
      </c>
      <c r="V367" s="79"/>
      <c r="W367" s="90">
        <f t="shared" si="857"/>
        <v>4427221</v>
      </c>
      <c r="X367" s="101">
        <v>48420</v>
      </c>
      <c r="Y367" s="50"/>
      <c r="Z367" s="50" t="s">
        <v>96</v>
      </c>
      <c r="AA367" s="62">
        <f t="shared" ref="AA367:AA370" si="2378">IF(A367 =2014,IF(Y367 ="",F367,""),"")</f>
        <v>422198</v>
      </c>
      <c r="AB367" s="64">
        <f t="shared" ref="AB367:AB370" si="2379">IF(A367 =2014,IF(Y367 ="",I367,""),"")</f>
        <v>4427221</v>
      </c>
      <c r="AC367" s="64">
        <f t="shared" ref="AC367:AC370" si="2380">IF(A367 =2014,IF(Y367 ="",Q367,""),"")</f>
        <v>3559941</v>
      </c>
      <c r="AD367" s="64">
        <f t="shared" ref="AD367:AD370" si="2381">IF(A367 =2014,IF(Y367 ="",R367,""),"")</f>
        <v>396158</v>
      </c>
      <c r="AE367" s="65">
        <f t="shared" ref="AE367:AE370" si="2382">IF(A367 =2014,IF(Y367 ="",S367,""),"")</f>
        <v>445563</v>
      </c>
      <c r="AF367" s="65">
        <f t="shared" ref="AF367:AF370" si="2383">IF(A367 =2014,IF(Y367 ="",T367+U367,""),"")</f>
        <v>25559</v>
      </c>
      <c r="AG367" s="67">
        <f t="shared" si="7"/>
        <v>48420</v>
      </c>
      <c r="AH367" s="51"/>
      <c r="AI367" s="51" t="str">
        <f t="shared" si="8"/>
        <v/>
      </c>
      <c r="AJ367" s="68" t="str">
        <f t="shared" si="9"/>
        <v/>
      </c>
      <c r="AK367" s="68" t="str">
        <f t="shared" si="10"/>
        <v/>
      </c>
      <c r="AL367" s="68" t="str">
        <f t="shared" si="11"/>
        <v/>
      </c>
      <c r="AM367" s="68" t="str">
        <f t="shared" si="12"/>
        <v/>
      </c>
      <c r="AN367" s="68" t="str">
        <f t="shared" si="13"/>
        <v/>
      </c>
      <c r="AO367" s="67" t="str">
        <f t="shared" si="14"/>
        <v/>
      </c>
      <c r="AP367" s="51"/>
      <c r="AQ367" s="51" t="str">
        <f t="shared" si="15"/>
        <v/>
      </c>
      <c r="AR367" s="68" t="str">
        <f t="shared" si="16"/>
        <v/>
      </c>
      <c r="AS367" s="68" t="str">
        <f t="shared" si="17"/>
        <v/>
      </c>
      <c r="AT367" s="68" t="str">
        <f t="shared" si="18"/>
        <v/>
      </c>
      <c r="AU367" s="68" t="str">
        <f t="shared" si="19"/>
        <v/>
      </c>
      <c r="AV367" s="68" t="str">
        <f t="shared" si="20"/>
        <v/>
      </c>
      <c r="AW367" s="67" t="str">
        <f t="shared" si="21"/>
        <v/>
      </c>
      <c r="AX367" s="51"/>
      <c r="AY367" s="51" t="str">
        <f t="shared" si="22"/>
        <v/>
      </c>
      <c r="AZ367" s="68" t="str">
        <f t="shared" si="23"/>
        <v/>
      </c>
      <c r="BA367" s="68" t="str">
        <f t="shared" si="24"/>
        <v/>
      </c>
      <c r="BB367" s="68" t="str">
        <f t="shared" si="25"/>
        <v/>
      </c>
      <c r="BC367" s="68" t="str">
        <f t="shared" si="26"/>
        <v/>
      </c>
      <c r="BD367" s="68" t="str">
        <f t="shared" si="27"/>
        <v/>
      </c>
      <c r="BE367" s="68" t="str">
        <f t="shared" si="28"/>
        <v/>
      </c>
      <c r="BF367" s="51"/>
      <c r="BG367" s="69" t="str">
        <f t="shared" si="29"/>
        <v/>
      </c>
      <c r="BH367" s="67" t="str">
        <f t="shared" si="30"/>
        <v/>
      </c>
      <c r="BI367" s="67" t="str">
        <f t="shared" si="31"/>
        <v/>
      </c>
      <c r="BJ367" s="67" t="str">
        <f t="shared" si="32"/>
        <v/>
      </c>
      <c r="BK367" s="67" t="str">
        <f t="shared" si="33"/>
        <v/>
      </c>
      <c r="BL367" s="67" t="str">
        <f t="shared" si="34"/>
        <v/>
      </c>
      <c r="BM367" s="65" t="str">
        <f t="shared" si="35"/>
        <v/>
      </c>
      <c r="BN367" s="70"/>
      <c r="BO367" s="71">
        <f t="shared" ref="BO367:BO370" si="2384">IF(A367 =2014,F367,"")</f>
        <v>422198</v>
      </c>
      <c r="BP367" s="51" t="str">
        <f t="shared" ref="BP367:BP370" si="2385">IF(A367 =2015,F367,"")</f>
        <v/>
      </c>
      <c r="BQ367" s="51" t="str">
        <f t="shared" ref="BQ367:BQ370" si="2386">IF(A367 =2016,F367,"")</f>
        <v/>
      </c>
      <c r="BR367" s="51" t="str">
        <f t="shared" ref="BR367:BR370" si="2387">IF(A367 =2017,F367,"")</f>
        <v/>
      </c>
      <c r="BS367" s="69" t="str">
        <f t="shared" si="40"/>
        <v/>
      </c>
      <c r="BT367" s="70"/>
      <c r="BU367" s="65">
        <f t="shared" ref="BU367:BU370" si="2388">IF(A367 =2014,I367,"")</f>
        <v>4427221</v>
      </c>
      <c r="BV367" s="68" t="str">
        <f t="shared" ref="BV367:BV370" si="2389">IF(A367 =2015,I367,"")</f>
        <v/>
      </c>
      <c r="BW367" s="68" t="str">
        <f t="shared" ref="BW367:BW370" si="2390">IF(A367 =2016,I367,"")</f>
        <v/>
      </c>
      <c r="BX367" s="68" t="str">
        <f t="shared" ref="BX367:BX370" si="2391">IF(A367 =2017,I367,"")</f>
        <v/>
      </c>
      <c r="BY367" s="67" t="str">
        <f t="shared" si="44"/>
        <v/>
      </c>
      <c r="BZ367" s="65"/>
      <c r="CA367" s="65">
        <f t="shared" si="45"/>
        <v>48420</v>
      </c>
      <c r="CB367" s="67" t="str">
        <f t="shared" si="46"/>
        <v/>
      </c>
      <c r="CC367" s="67" t="str">
        <f t="shared" si="47"/>
        <v/>
      </c>
      <c r="CD367" s="67" t="str">
        <f t="shared" si="48"/>
        <v/>
      </c>
      <c r="CE367" s="67" t="str">
        <f t="shared" si="49"/>
        <v/>
      </c>
      <c r="CF367" s="65"/>
      <c r="CG367" s="65">
        <f t="shared" ref="CG367:CG370" si="2392">IF(A367 =2014,Q367+R367+S367+T367+U367,"")</f>
        <v>4427221</v>
      </c>
      <c r="CH367" s="68" t="str">
        <f t="shared" ref="CH367:CH370" si="2393">IF(A367 =2015,Q367+R367+S367+T367+U367,"")</f>
        <v/>
      </c>
      <c r="CI367" s="68" t="str">
        <f t="shared" ref="CI367:CI370" si="2394">IF(A367 =2016,Q367+R367+S367+T367+U367,"")</f>
        <v/>
      </c>
      <c r="CJ367" s="68" t="str">
        <f t="shared" ref="CJ367:CJ370" si="2395">IF(A367 =2017,Q367+R367+S367+T367+U367,"")</f>
        <v/>
      </c>
      <c r="CK367" s="67" t="str">
        <f t="shared" si="54"/>
        <v/>
      </c>
      <c r="CL367" s="65"/>
      <c r="CM367" s="65">
        <f t="shared" ref="CM367:CM370" si="2396">IF(A367 =2014,Q367,"")</f>
        <v>3559941</v>
      </c>
      <c r="CN367" s="68" t="str">
        <f t="shared" ref="CN367:CN370" si="2397">IF(A367 =2015,Q367,"")</f>
        <v/>
      </c>
      <c r="CO367" s="68" t="str">
        <f t="shared" ref="CO367:CO370" si="2398">IF(A367 =2016,Q367,"")</f>
        <v/>
      </c>
      <c r="CP367" s="68" t="str">
        <f t="shared" ref="CP367:CP370" si="2399">IF(A367 =2017,Q367,"")</f>
        <v/>
      </c>
      <c r="CQ367" s="67" t="str">
        <f t="shared" si="59"/>
        <v/>
      </c>
      <c r="CR367" s="65"/>
      <c r="CS367" s="65">
        <f t="shared" ref="CS367:CS370" si="2400">IF(A367 =2014,R367,"")</f>
        <v>396158</v>
      </c>
      <c r="CT367" s="68" t="str">
        <f t="shared" ref="CT367:CT370" si="2401">IF(A367 =2015,R367,"")</f>
        <v/>
      </c>
      <c r="CU367" s="68" t="str">
        <f t="shared" ref="CU367:CU370" si="2402">IF(A367 =2016,R367,"")</f>
        <v/>
      </c>
      <c r="CV367" s="68" t="str">
        <f t="shared" ref="CV367:CV370" si="2403">IF(A367 =2017,R367,"")</f>
        <v/>
      </c>
      <c r="CW367" s="67" t="str">
        <f t="shared" si="64"/>
        <v/>
      </c>
      <c r="CX367" s="65"/>
      <c r="CY367" s="65">
        <f t="shared" ref="CY367:CY370" si="2404">IF(A367 =2014,S367,"")</f>
        <v>445563</v>
      </c>
      <c r="CZ367" s="68" t="str">
        <f t="shared" ref="CZ367:CZ370" si="2405">IF(A367 =2015,S367,"")</f>
        <v/>
      </c>
      <c r="DA367" s="68" t="str">
        <f t="shared" ref="DA367:DA370" si="2406">IF(A367 =2016,S367,"")</f>
        <v/>
      </c>
      <c r="DB367" s="68" t="str">
        <f t="shared" ref="DB367:DB370" si="2407">IF(A367 =2017,S367,"")</f>
        <v/>
      </c>
      <c r="DC367" s="67" t="str">
        <f t="shared" si="69"/>
        <v/>
      </c>
      <c r="DD367" s="65"/>
      <c r="DE367" s="65">
        <f t="shared" ref="DE367:DE370" si="2408">IF(A367 =2014,T367,"")</f>
        <v>0</v>
      </c>
      <c r="DF367" s="51" t="str">
        <f t="shared" ref="DF367:DF370" si="2409">IF(A367 =2015,T367,"")</f>
        <v/>
      </c>
      <c r="DG367" s="51" t="str">
        <f t="shared" ref="DG367:DG370" si="2410">IF(A367 =2016,T367,"")</f>
        <v/>
      </c>
      <c r="DH367" s="51" t="str">
        <f t="shared" ref="DH367:DH370" si="2411">IF(A367 =2017,T367,"")</f>
        <v/>
      </c>
      <c r="DI367" s="69" t="str">
        <f t="shared" si="74"/>
        <v/>
      </c>
      <c r="DJ367" s="70"/>
      <c r="DK367" s="65">
        <f t="shared" ref="DK367:DK370" si="2412">IF(A367 =2014,U367,"")</f>
        <v>25559</v>
      </c>
      <c r="DL367" s="51" t="str">
        <f t="shared" ref="DL367:DL370" si="2413">IF(A367 =2015,U367,"")</f>
        <v/>
      </c>
      <c r="DM367" s="51" t="str">
        <f t="shared" ref="DM367:DM370" si="2414">IF(A367 =2016,U367,"")</f>
        <v/>
      </c>
      <c r="DN367" s="51" t="str">
        <f t="shared" ref="DN367:DN370" si="2415">IF(A367 =2017,U367,"")</f>
        <v/>
      </c>
      <c r="DO367" s="69" t="str">
        <f t="shared" si="79"/>
        <v/>
      </c>
      <c r="DP367" s="51"/>
      <c r="DQ367" s="51"/>
      <c r="DR367" s="51"/>
      <c r="DS367" s="51"/>
      <c r="DT367" s="51"/>
      <c r="DU367" s="181"/>
    </row>
    <row r="368" spans="1:125" ht="15" x14ac:dyDescent="0.25">
      <c r="A368" s="50">
        <v>2015</v>
      </c>
      <c r="B368" s="51" t="s">
        <v>446</v>
      </c>
      <c r="C368" s="50" t="s">
        <v>447</v>
      </c>
      <c r="D368" s="53" t="s">
        <v>96</v>
      </c>
      <c r="E368" s="50" t="s">
        <v>23</v>
      </c>
      <c r="F368" s="54">
        <v>354635</v>
      </c>
      <c r="G368" s="54" t="s">
        <v>364</v>
      </c>
      <c r="H368" s="54">
        <v>569912</v>
      </c>
      <c r="I368" s="55">
        <v>4531484</v>
      </c>
      <c r="J368" s="50"/>
      <c r="K368" s="50" t="s">
        <v>2032</v>
      </c>
      <c r="L368" s="58" t="s">
        <v>2032</v>
      </c>
      <c r="M368" s="58" t="s">
        <v>2032</v>
      </c>
      <c r="N368" s="58" t="s">
        <v>2032</v>
      </c>
      <c r="O368" s="58" t="s">
        <v>2032</v>
      </c>
      <c r="P368" s="59"/>
      <c r="Q368" s="60">
        <v>3731957</v>
      </c>
      <c r="R368" s="60">
        <v>373267</v>
      </c>
      <c r="S368" s="60">
        <v>397393</v>
      </c>
      <c r="T368" s="60">
        <v>0</v>
      </c>
      <c r="U368" s="60">
        <v>28867</v>
      </c>
      <c r="V368" s="79"/>
      <c r="W368" s="90">
        <f t="shared" si="857"/>
        <v>4531484</v>
      </c>
      <c r="X368" s="101">
        <v>137006</v>
      </c>
      <c r="Y368" s="50"/>
      <c r="Z368" s="50" t="s">
        <v>96</v>
      </c>
      <c r="AA368" s="51" t="str">
        <f t="shared" si="2378"/>
        <v/>
      </c>
      <c r="AB368" s="68" t="str">
        <f t="shared" si="2379"/>
        <v/>
      </c>
      <c r="AC368" s="68" t="str">
        <f t="shared" si="2380"/>
        <v/>
      </c>
      <c r="AD368" s="68" t="str">
        <f t="shared" si="2381"/>
        <v/>
      </c>
      <c r="AE368" s="68" t="str">
        <f t="shared" si="2382"/>
        <v/>
      </c>
      <c r="AF368" s="68" t="str">
        <f t="shared" si="2383"/>
        <v/>
      </c>
      <c r="AG368" s="67" t="str">
        <f t="shared" si="7"/>
        <v/>
      </c>
      <c r="AH368" s="51"/>
      <c r="AI368" s="80">
        <f t="shared" si="8"/>
        <v>354635</v>
      </c>
      <c r="AJ368" s="68">
        <f t="shared" si="9"/>
        <v>4531484</v>
      </c>
      <c r="AK368" s="68">
        <f t="shared" si="10"/>
        <v>3731957</v>
      </c>
      <c r="AL368" s="68">
        <f t="shared" si="11"/>
        <v>373267</v>
      </c>
      <c r="AM368" s="68">
        <f t="shared" si="12"/>
        <v>397393</v>
      </c>
      <c r="AN368" s="68">
        <f t="shared" si="13"/>
        <v>28867</v>
      </c>
      <c r="AO368" s="67">
        <f t="shared" si="14"/>
        <v>137006</v>
      </c>
      <c r="AP368" s="51"/>
      <c r="AQ368" s="51" t="str">
        <f t="shared" si="15"/>
        <v/>
      </c>
      <c r="AR368" s="68" t="str">
        <f t="shared" si="16"/>
        <v/>
      </c>
      <c r="AS368" s="68" t="str">
        <f t="shared" si="17"/>
        <v/>
      </c>
      <c r="AT368" s="68" t="str">
        <f t="shared" si="18"/>
        <v/>
      </c>
      <c r="AU368" s="68" t="str">
        <f t="shared" si="19"/>
        <v/>
      </c>
      <c r="AV368" s="68" t="str">
        <f t="shared" si="20"/>
        <v/>
      </c>
      <c r="AW368" s="67" t="str">
        <f t="shared" si="21"/>
        <v/>
      </c>
      <c r="AX368" s="51"/>
      <c r="AY368" s="51" t="str">
        <f t="shared" si="22"/>
        <v/>
      </c>
      <c r="AZ368" s="68" t="str">
        <f t="shared" si="23"/>
        <v/>
      </c>
      <c r="BA368" s="68" t="str">
        <f t="shared" si="24"/>
        <v/>
      </c>
      <c r="BB368" s="68" t="str">
        <f t="shared" si="25"/>
        <v/>
      </c>
      <c r="BC368" s="68" t="str">
        <f t="shared" si="26"/>
        <v/>
      </c>
      <c r="BD368" s="68" t="str">
        <f t="shared" si="27"/>
        <v/>
      </c>
      <c r="BE368" s="68" t="str">
        <f t="shared" si="28"/>
        <v/>
      </c>
      <c r="BF368" s="51"/>
      <c r="BG368" s="69" t="str">
        <f t="shared" si="29"/>
        <v/>
      </c>
      <c r="BH368" s="67" t="str">
        <f t="shared" si="30"/>
        <v/>
      </c>
      <c r="BI368" s="67" t="str">
        <f t="shared" si="31"/>
        <v/>
      </c>
      <c r="BJ368" s="67" t="str">
        <f t="shared" si="32"/>
        <v/>
      </c>
      <c r="BK368" s="67" t="str">
        <f t="shared" si="33"/>
        <v/>
      </c>
      <c r="BL368" s="67" t="str">
        <f t="shared" si="34"/>
        <v/>
      </c>
      <c r="BM368" s="65" t="str">
        <f t="shared" si="35"/>
        <v/>
      </c>
      <c r="BN368" s="51"/>
      <c r="BO368" s="51" t="str">
        <f t="shared" si="2384"/>
        <v/>
      </c>
      <c r="BP368" s="71">
        <f t="shared" si="2385"/>
        <v>354635</v>
      </c>
      <c r="BQ368" s="51" t="str">
        <f t="shared" si="2386"/>
        <v/>
      </c>
      <c r="BR368" s="51" t="str">
        <f t="shared" si="2387"/>
        <v/>
      </c>
      <c r="BS368" s="69" t="str">
        <f t="shared" si="40"/>
        <v/>
      </c>
      <c r="BT368" s="51"/>
      <c r="BU368" s="68" t="str">
        <f t="shared" si="2388"/>
        <v/>
      </c>
      <c r="BV368" s="65">
        <f t="shared" si="2389"/>
        <v>4531484</v>
      </c>
      <c r="BW368" s="68" t="str">
        <f t="shared" si="2390"/>
        <v/>
      </c>
      <c r="BX368" s="68" t="str">
        <f t="shared" si="2391"/>
        <v/>
      </c>
      <c r="BY368" s="67" t="str">
        <f t="shared" si="44"/>
        <v/>
      </c>
      <c r="BZ368" s="68"/>
      <c r="CA368" s="65" t="str">
        <f t="shared" si="45"/>
        <v/>
      </c>
      <c r="CB368" s="67">
        <f t="shared" si="46"/>
        <v>137006</v>
      </c>
      <c r="CC368" s="67" t="str">
        <f t="shared" si="47"/>
        <v/>
      </c>
      <c r="CD368" s="67" t="str">
        <f t="shared" si="48"/>
        <v/>
      </c>
      <c r="CE368" s="67" t="str">
        <f t="shared" si="49"/>
        <v/>
      </c>
      <c r="CF368" s="68"/>
      <c r="CG368" s="68" t="str">
        <f t="shared" si="2392"/>
        <v/>
      </c>
      <c r="CH368" s="65">
        <f t="shared" si="2393"/>
        <v>4531484</v>
      </c>
      <c r="CI368" s="68" t="str">
        <f t="shared" si="2394"/>
        <v/>
      </c>
      <c r="CJ368" s="68" t="str">
        <f t="shared" si="2395"/>
        <v/>
      </c>
      <c r="CK368" s="67" t="str">
        <f t="shared" si="54"/>
        <v/>
      </c>
      <c r="CL368" s="68"/>
      <c r="CM368" s="68" t="str">
        <f t="shared" si="2396"/>
        <v/>
      </c>
      <c r="CN368" s="65">
        <f t="shared" si="2397"/>
        <v>3731957</v>
      </c>
      <c r="CO368" s="68" t="str">
        <f t="shared" si="2398"/>
        <v/>
      </c>
      <c r="CP368" s="68" t="str">
        <f t="shared" si="2399"/>
        <v/>
      </c>
      <c r="CQ368" s="67" t="str">
        <f t="shared" si="59"/>
        <v/>
      </c>
      <c r="CR368" s="68"/>
      <c r="CS368" s="68" t="str">
        <f t="shared" si="2400"/>
        <v/>
      </c>
      <c r="CT368" s="65">
        <f t="shared" si="2401"/>
        <v>373267</v>
      </c>
      <c r="CU368" s="68" t="str">
        <f t="shared" si="2402"/>
        <v/>
      </c>
      <c r="CV368" s="68" t="str">
        <f t="shared" si="2403"/>
        <v/>
      </c>
      <c r="CW368" s="67" t="str">
        <f t="shared" si="64"/>
        <v/>
      </c>
      <c r="CX368" s="68"/>
      <c r="CY368" s="68" t="str">
        <f t="shared" si="2404"/>
        <v/>
      </c>
      <c r="CZ368" s="65">
        <f t="shared" si="2405"/>
        <v>397393</v>
      </c>
      <c r="DA368" s="68" t="str">
        <f t="shared" si="2406"/>
        <v/>
      </c>
      <c r="DB368" s="68" t="str">
        <f t="shared" si="2407"/>
        <v/>
      </c>
      <c r="DC368" s="67" t="str">
        <f t="shared" si="69"/>
        <v/>
      </c>
      <c r="DD368" s="68"/>
      <c r="DE368" s="68" t="str">
        <f t="shared" si="2408"/>
        <v/>
      </c>
      <c r="DF368" s="65">
        <f t="shared" si="2409"/>
        <v>0</v>
      </c>
      <c r="DG368" s="51" t="str">
        <f t="shared" si="2410"/>
        <v/>
      </c>
      <c r="DH368" s="51" t="str">
        <f t="shared" si="2411"/>
        <v/>
      </c>
      <c r="DI368" s="69" t="str">
        <f t="shared" si="74"/>
        <v/>
      </c>
      <c r="DJ368" s="51"/>
      <c r="DK368" s="51" t="str">
        <f t="shared" si="2412"/>
        <v/>
      </c>
      <c r="DL368" s="65">
        <f t="shared" si="2413"/>
        <v>28867</v>
      </c>
      <c r="DM368" s="51" t="str">
        <f t="shared" si="2414"/>
        <v/>
      </c>
      <c r="DN368" s="51" t="str">
        <f t="shared" si="2415"/>
        <v/>
      </c>
      <c r="DO368" s="69" t="str">
        <f t="shared" si="79"/>
        <v/>
      </c>
      <c r="DP368" s="51"/>
      <c r="DQ368" s="51"/>
      <c r="DR368" s="51"/>
      <c r="DS368" s="51"/>
      <c r="DT368" s="51"/>
      <c r="DU368" s="181"/>
    </row>
    <row r="369" spans="1:125" ht="15" x14ac:dyDescent="0.25">
      <c r="A369" s="50">
        <v>2016</v>
      </c>
      <c r="B369" s="51" t="s">
        <v>446</v>
      </c>
      <c r="C369" s="50" t="s">
        <v>447</v>
      </c>
      <c r="D369" s="53" t="s">
        <v>96</v>
      </c>
      <c r="E369" s="50" t="s">
        <v>23</v>
      </c>
      <c r="F369" s="54">
        <v>330444</v>
      </c>
      <c r="G369" s="54" t="s">
        <v>364</v>
      </c>
      <c r="H369" s="54">
        <v>563620</v>
      </c>
      <c r="I369" s="55">
        <v>4433575</v>
      </c>
      <c r="J369" s="50"/>
      <c r="K369" s="50" t="s">
        <v>2032</v>
      </c>
      <c r="L369" s="58" t="s">
        <v>2032</v>
      </c>
      <c r="M369" s="58" t="s">
        <v>2032</v>
      </c>
      <c r="N369" s="58" t="s">
        <v>2032</v>
      </c>
      <c r="O369" s="58" t="s">
        <v>2032</v>
      </c>
      <c r="P369" s="59"/>
      <c r="Q369" s="60">
        <v>3739907</v>
      </c>
      <c r="R369" s="60">
        <v>341020</v>
      </c>
      <c r="S369" s="60">
        <v>364212</v>
      </c>
      <c r="T369" s="60">
        <v>13266</v>
      </c>
      <c r="U369" s="60">
        <v>24994</v>
      </c>
      <c r="V369" s="79"/>
      <c r="W369" s="90">
        <f t="shared" si="857"/>
        <v>4483399</v>
      </c>
      <c r="X369" s="101">
        <v>2225656</v>
      </c>
      <c r="Y369" s="50"/>
      <c r="Z369" s="50" t="s">
        <v>96</v>
      </c>
      <c r="AA369" s="51" t="str">
        <f t="shared" si="2378"/>
        <v/>
      </c>
      <c r="AB369" s="68" t="str">
        <f t="shared" si="2379"/>
        <v/>
      </c>
      <c r="AC369" s="68" t="str">
        <f t="shared" si="2380"/>
        <v/>
      </c>
      <c r="AD369" s="68" t="str">
        <f t="shared" si="2381"/>
        <v/>
      </c>
      <c r="AE369" s="68" t="str">
        <f t="shared" si="2382"/>
        <v/>
      </c>
      <c r="AF369" s="68" t="str">
        <f t="shared" si="2383"/>
        <v/>
      </c>
      <c r="AG369" s="67" t="str">
        <f t="shared" si="7"/>
        <v/>
      </c>
      <c r="AH369" s="51"/>
      <c r="AI369" s="51" t="str">
        <f t="shared" si="8"/>
        <v/>
      </c>
      <c r="AJ369" s="68" t="str">
        <f t="shared" si="9"/>
        <v/>
      </c>
      <c r="AK369" s="68" t="str">
        <f t="shared" si="10"/>
        <v/>
      </c>
      <c r="AL369" s="68" t="str">
        <f t="shared" si="11"/>
        <v/>
      </c>
      <c r="AM369" s="68" t="str">
        <f t="shared" si="12"/>
        <v/>
      </c>
      <c r="AN369" s="68" t="str">
        <f t="shared" si="13"/>
        <v/>
      </c>
      <c r="AO369" s="67" t="str">
        <f t="shared" si="14"/>
        <v/>
      </c>
      <c r="AP369" s="51"/>
      <c r="AQ369" s="80">
        <f t="shared" si="15"/>
        <v>330444</v>
      </c>
      <c r="AR369" s="68">
        <f t="shared" si="16"/>
        <v>4433575</v>
      </c>
      <c r="AS369" s="68">
        <f t="shared" si="17"/>
        <v>3739907</v>
      </c>
      <c r="AT369" s="68">
        <f t="shared" si="18"/>
        <v>341020</v>
      </c>
      <c r="AU369" s="68">
        <f t="shared" si="19"/>
        <v>364212</v>
      </c>
      <c r="AV369" s="68">
        <f t="shared" si="20"/>
        <v>38260</v>
      </c>
      <c r="AW369" s="67">
        <f t="shared" si="21"/>
        <v>2225656</v>
      </c>
      <c r="AX369" s="51"/>
      <c r="AY369" s="51" t="str">
        <f t="shared" si="22"/>
        <v/>
      </c>
      <c r="AZ369" s="68" t="str">
        <f t="shared" si="23"/>
        <v/>
      </c>
      <c r="BA369" s="68" t="str">
        <f t="shared" si="24"/>
        <v/>
      </c>
      <c r="BB369" s="68" t="str">
        <f t="shared" si="25"/>
        <v/>
      </c>
      <c r="BC369" s="68" t="str">
        <f t="shared" si="26"/>
        <v/>
      </c>
      <c r="BD369" s="68" t="str">
        <f t="shared" si="27"/>
        <v/>
      </c>
      <c r="BE369" s="68" t="str">
        <f t="shared" si="28"/>
        <v/>
      </c>
      <c r="BF369" s="51"/>
      <c r="BG369" s="69" t="str">
        <f t="shared" si="29"/>
        <v/>
      </c>
      <c r="BH369" s="67" t="str">
        <f t="shared" si="30"/>
        <v/>
      </c>
      <c r="BI369" s="67" t="str">
        <f t="shared" si="31"/>
        <v/>
      </c>
      <c r="BJ369" s="67" t="str">
        <f t="shared" si="32"/>
        <v/>
      </c>
      <c r="BK369" s="67" t="str">
        <f t="shared" si="33"/>
        <v/>
      </c>
      <c r="BL369" s="67" t="str">
        <f t="shared" si="34"/>
        <v/>
      </c>
      <c r="BM369" s="65" t="str">
        <f t="shared" si="35"/>
        <v/>
      </c>
      <c r="BN369" s="51"/>
      <c r="BO369" s="51" t="str">
        <f t="shared" si="2384"/>
        <v/>
      </c>
      <c r="BP369" s="51" t="str">
        <f t="shared" si="2385"/>
        <v/>
      </c>
      <c r="BQ369" s="71">
        <f t="shared" si="2386"/>
        <v>330444</v>
      </c>
      <c r="BR369" s="51" t="str">
        <f t="shared" si="2387"/>
        <v/>
      </c>
      <c r="BS369" s="69" t="str">
        <f t="shared" si="40"/>
        <v/>
      </c>
      <c r="BT369" s="51"/>
      <c r="BU369" s="68" t="str">
        <f t="shared" si="2388"/>
        <v/>
      </c>
      <c r="BV369" s="68" t="str">
        <f t="shared" si="2389"/>
        <v/>
      </c>
      <c r="BW369" s="65">
        <f t="shared" si="2390"/>
        <v>4433575</v>
      </c>
      <c r="BX369" s="68" t="str">
        <f t="shared" si="2391"/>
        <v/>
      </c>
      <c r="BY369" s="67" t="str">
        <f t="shared" si="44"/>
        <v/>
      </c>
      <c r="BZ369" s="68"/>
      <c r="CA369" s="65" t="str">
        <f t="shared" si="45"/>
        <v/>
      </c>
      <c r="CB369" s="67" t="str">
        <f t="shared" si="46"/>
        <v/>
      </c>
      <c r="CC369" s="67">
        <f t="shared" si="47"/>
        <v>2225656</v>
      </c>
      <c r="CD369" s="67" t="str">
        <f t="shared" si="48"/>
        <v/>
      </c>
      <c r="CE369" s="67" t="str">
        <f t="shared" si="49"/>
        <v/>
      </c>
      <c r="CF369" s="68"/>
      <c r="CG369" s="68" t="str">
        <f t="shared" si="2392"/>
        <v/>
      </c>
      <c r="CH369" s="68" t="str">
        <f t="shared" si="2393"/>
        <v/>
      </c>
      <c r="CI369" s="65">
        <f t="shared" si="2394"/>
        <v>4483399</v>
      </c>
      <c r="CJ369" s="68" t="str">
        <f t="shared" si="2395"/>
        <v/>
      </c>
      <c r="CK369" s="67" t="str">
        <f t="shared" si="54"/>
        <v/>
      </c>
      <c r="CL369" s="68"/>
      <c r="CM369" s="68" t="str">
        <f t="shared" si="2396"/>
        <v/>
      </c>
      <c r="CN369" s="68" t="str">
        <f t="shared" si="2397"/>
        <v/>
      </c>
      <c r="CO369" s="65">
        <f t="shared" si="2398"/>
        <v>3739907</v>
      </c>
      <c r="CP369" s="68" t="str">
        <f t="shared" si="2399"/>
        <v/>
      </c>
      <c r="CQ369" s="67" t="str">
        <f t="shared" si="59"/>
        <v/>
      </c>
      <c r="CR369" s="68"/>
      <c r="CS369" s="68" t="str">
        <f t="shared" si="2400"/>
        <v/>
      </c>
      <c r="CT369" s="68" t="str">
        <f t="shared" si="2401"/>
        <v/>
      </c>
      <c r="CU369" s="65">
        <f t="shared" si="2402"/>
        <v>341020</v>
      </c>
      <c r="CV369" s="68" t="str">
        <f t="shared" si="2403"/>
        <v/>
      </c>
      <c r="CW369" s="67" t="str">
        <f t="shared" si="64"/>
        <v/>
      </c>
      <c r="CX369" s="68"/>
      <c r="CY369" s="68" t="str">
        <f t="shared" si="2404"/>
        <v/>
      </c>
      <c r="CZ369" s="68" t="str">
        <f t="shared" si="2405"/>
        <v/>
      </c>
      <c r="DA369" s="65">
        <f t="shared" si="2406"/>
        <v>364212</v>
      </c>
      <c r="DB369" s="68" t="str">
        <f t="shared" si="2407"/>
        <v/>
      </c>
      <c r="DC369" s="67" t="str">
        <f t="shared" si="69"/>
        <v/>
      </c>
      <c r="DD369" s="68"/>
      <c r="DE369" s="68" t="str">
        <f t="shared" si="2408"/>
        <v/>
      </c>
      <c r="DF369" s="51" t="str">
        <f t="shared" si="2409"/>
        <v/>
      </c>
      <c r="DG369" s="65">
        <f t="shared" si="2410"/>
        <v>13266</v>
      </c>
      <c r="DH369" s="51" t="str">
        <f t="shared" si="2411"/>
        <v/>
      </c>
      <c r="DI369" s="69" t="str">
        <f t="shared" si="74"/>
        <v/>
      </c>
      <c r="DJ369" s="51"/>
      <c r="DK369" s="51" t="str">
        <f t="shared" si="2412"/>
        <v/>
      </c>
      <c r="DL369" s="51" t="str">
        <f t="shared" si="2413"/>
        <v/>
      </c>
      <c r="DM369" s="65">
        <f t="shared" si="2414"/>
        <v>24994</v>
      </c>
      <c r="DN369" s="51" t="str">
        <f t="shared" si="2415"/>
        <v/>
      </c>
      <c r="DO369" s="69" t="str">
        <f t="shared" si="79"/>
        <v/>
      </c>
      <c r="DP369" s="51"/>
      <c r="DQ369" s="51"/>
      <c r="DR369" s="51"/>
      <c r="DS369" s="51"/>
      <c r="DT369" s="51"/>
      <c r="DU369" s="181"/>
    </row>
    <row r="370" spans="1:125" ht="15" x14ac:dyDescent="0.25">
      <c r="A370" s="50">
        <v>2017</v>
      </c>
      <c r="B370" s="51" t="s">
        <v>446</v>
      </c>
      <c r="C370" s="50" t="s">
        <v>447</v>
      </c>
      <c r="D370" s="53" t="s">
        <v>96</v>
      </c>
      <c r="E370" s="50" t="s">
        <v>23</v>
      </c>
      <c r="F370" s="54">
        <v>298577</v>
      </c>
      <c r="G370" s="54" t="s">
        <v>364</v>
      </c>
      <c r="H370" s="54">
        <v>542952</v>
      </c>
      <c r="I370" s="55">
        <v>4848434</v>
      </c>
      <c r="J370" s="50"/>
      <c r="K370" s="50" t="s">
        <v>2032</v>
      </c>
      <c r="L370" s="58" t="s">
        <v>2032</v>
      </c>
      <c r="M370" s="58" t="s">
        <v>2032</v>
      </c>
      <c r="N370" s="58" t="s">
        <v>2032</v>
      </c>
      <c r="O370" s="58" t="s">
        <v>2032</v>
      </c>
      <c r="P370" s="59"/>
      <c r="Q370" s="60">
        <v>4181212</v>
      </c>
      <c r="R370" s="60">
        <v>352207</v>
      </c>
      <c r="S370" s="60">
        <v>343444</v>
      </c>
      <c r="T370" s="60">
        <v>0</v>
      </c>
      <c r="U370" s="60">
        <v>30087</v>
      </c>
      <c r="V370" s="79"/>
      <c r="W370" s="90">
        <f t="shared" si="857"/>
        <v>4906950</v>
      </c>
      <c r="X370" s="101">
        <v>0</v>
      </c>
      <c r="Y370" s="50"/>
      <c r="Z370" s="50" t="s">
        <v>96</v>
      </c>
      <c r="AA370" s="51" t="str">
        <f t="shared" si="2378"/>
        <v/>
      </c>
      <c r="AB370" s="68" t="str">
        <f t="shared" si="2379"/>
        <v/>
      </c>
      <c r="AC370" s="68" t="str">
        <f t="shared" si="2380"/>
        <v/>
      </c>
      <c r="AD370" s="68" t="str">
        <f t="shared" si="2381"/>
        <v/>
      </c>
      <c r="AE370" s="68" t="str">
        <f t="shared" si="2382"/>
        <v/>
      </c>
      <c r="AF370" s="68" t="str">
        <f t="shared" si="2383"/>
        <v/>
      </c>
      <c r="AG370" s="67" t="str">
        <f t="shared" si="7"/>
        <v/>
      </c>
      <c r="AH370" s="51"/>
      <c r="AI370" s="51" t="str">
        <f t="shared" si="8"/>
        <v/>
      </c>
      <c r="AJ370" s="68" t="str">
        <f t="shared" si="9"/>
        <v/>
      </c>
      <c r="AK370" s="68" t="str">
        <f t="shared" si="10"/>
        <v/>
      </c>
      <c r="AL370" s="68" t="str">
        <f t="shared" si="11"/>
        <v/>
      </c>
      <c r="AM370" s="68" t="str">
        <f t="shared" si="12"/>
        <v/>
      </c>
      <c r="AN370" s="68" t="str">
        <f t="shared" si="13"/>
        <v/>
      </c>
      <c r="AO370" s="67" t="str">
        <f t="shared" si="14"/>
        <v/>
      </c>
      <c r="AP370" s="51"/>
      <c r="AQ370" s="51" t="str">
        <f t="shared" si="15"/>
        <v/>
      </c>
      <c r="AR370" s="68" t="str">
        <f t="shared" si="16"/>
        <v/>
      </c>
      <c r="AS370" s="68" t="str">
        <f t="shared" si="17"/>
        <v/>
      </c>
      <c r="AT370" s="68" t="str">
        <f t="shared" si="18"/>
        <v/>
      </c>
      <c r="AU370" s="68" t="str">
        <f t="shared" si="19"/>
        <v/>
      </c>
      <c r="AV370" s="68" t="str">
        <f t="shared" si="20"/>
        <v/>
      </c>
      <c r="AW370" s="67" t="str">
        <f t="shared" si="21"/>
        <v/>
      </c>
      <c r="AX370" s="51"/>
      <c r="AY370" s="80">
        <f t="shared" si="22"/>
        <v>298577</v>
      </c>
      <c r="AZ370" s="68">
        <f t="shared" si="23"/>
        <v>4848434</v>
      </c>
      <c r="BA370" s="68">
        <f t="shared" si="24"/>
        <v>4181212</v>
      </c>
      <c r="BB370" s="68">
        <f t="shared" si="25"/>
        <v>352207</v>
      </c>
      <c r="BC370" s="68">
        <f t="shared" si="26"/>
        <v>343444</v>
      </c>
      <c r="BD370" s="68">
        <f t="shared" si="27"/>
        <v>30087</v>
      </c>
      <c r="BE370" s="68">
        <f t="shared" si="28"/>
        <v>0</v>
      </c>
      <c r="BF370" s="51"/>
      <c r="BG370" s="69" t="str">
        <f t="shared" si="29"/>
        <v/>
      </c>
      <c r="BH370" s="67" t="str">
        <f t="shared" si="30"/>
        <v/>
      </c>
      <c r="BI370" s="67" t="str">
        <f t="shared" si="31"/>
        <v/>
      </c>
      <c r="BJ370" s="67" t="str">
        <f t="shared" si="32"/>
        <v/>
      </c>
      <c r="BK370" s="67" t="str">
        <f t="shared" si="33"/>
        <v/>
      </c>
      <c r="BL370" s="67" t="str">
        <f t="shared" si="34"/>
        <v/>
      </c>
      <c r="BM370" s="65" t="str">
        <f t="shared" si="35"/>
        <v/>
      </c>
      <c r="BN370" s="51"/>
      <c r="BO370" s="51" t="str">
        <f t="shared" si="2384"/>
        <v/>
      </c>
      <c r="BP370" s="51" t="str">
        <f t="shared" si="2385"/>
        <v/>
      </c>
      <c r="BQ370" s="51" t="str">
        <f t="shared" si="2386"/>
        <v/>
      </c>
      <c r="BR370" s="71">
        <f t="shared" si="2387"/>
        <v>298577</v>
      </c>
      <c r="BS370" s="69" t="str">
        <f t="shared" si="40"/>
        <v/>
      </c>
      <c r="BT370" s="51"/>
      <c r="BU370" s="68" t="str">
        <f t="shared" si="2388"/>
        <v/>
      </c>
      <c r="BV370" s="68" t="str">
        <f t="shared" si="2389"/>
        <v/>
      </c>
      <c r="BW370" s="68" t="str">
        <f t="shared" si="2390"/>
        <v/>
      </c>
      <c r="BX370" s="65">
        <f t="shared" si="2391"/>
        <v>4848434</v>
      </c>
      <c r="BY370" s="67" t="str">
        <f t="shared" si="44"/>
        <v/>
      </c>
      <c r="BZ370" s="68"/>
      <c r="CA370" s="65" t="str">
        <f t="shared" si="45"/>
        <v/>
      </c>
      <c r="CB370" s="67" t="str">
        <f t="shared" si="46"/>
        <v/>
      </c>
      <c r="CC370" s="67" t="str">
        <f t="shared" si="47"/>
        <v/>
      </c>
      <c r="CD370" s="67">
        <f t="shared" si="48"/>
        <v>0</v>
      </c>
      <c r="CE370" s="67" t="str">
        <f t="shared" si="49"/>
        <v/>
      </c>
      <c r="CF370" s="68"/>
      <c r="CG370" s="68" t="str">
        <f t="shared" si="2392"/>
        <v/>
      </c>
      <c r="CH370" s="68" t="str">
        <f t="shared" si="2393"/>
        <v/>
      </c>
      <c r="CI370" s="68" t="str">
        <f t="shared" si="2394"/>
        <v/>
      </c>
      <c r="CJ370" s="65">
        <f t="shared" si="2395"/>
        <v>4906950</v>
      </c>
      <c r="CK370" s="67" t="str">
        <f t="shared" si="54"/>
        <v/>
      </c>
      <c r="CL370" s="68"/>
      <c r="CM370" s="68" t="str">
        <f t="shared" si="2396"/>
        <v/>
      </c>
      <c r="CN370" s="68" t="str">
        <f t="shared" si="2397"/>
        <v/>
      </c>
      <c r="CO370" s="68" t="str">
        <f t="shared" si="2398"/>
        <v/>
      </c>
      <c r="CP370" s="65">
        <f t="shared" si="2399"/>
        <v>4181212</v>
      </c>
      <c r="CQ370" s="67" t="str">
        <f t="shared" si="59"/>
        <v/>
      </c>
      <c r="CR370" s="68"/>
      <c r="CS370" s="68" t="str">
        <f t="shared" si="2400"/>
        <v/>
      </c>
      <c r="CT370" s="68" t="str">
        <f t="shared" si="2401"/>
        <v/>
      </c>
      <c r="CU370" s="68" t="str">
        <f t="shared" si="2402"/>
        <v/>
      </c>
      <c r="CV370" s="65">
        <f t="shared" si="2403"/>
        <v>352207</v>
      </c>
      <c r="CW370" s="67" t="str">
        <f t="shared" si="64"/>
        <v/>
      </c>
      <c r="CX370" s="68"/>
      <c r="CY370" s="68" t="str">
        <f t="shared" si="2404"/>
        <v/>
      </c>
      <c r="CZ370" s="68" t="str">
        <f t="shared" si="2405"/>
        <v/>
      </c>
      <c r="DA370" s="68" t="str">
        <f t="shared" si="2406"/>
        <v/>
      </c>
      <c r="DB370" s="65">
        <f t="shared" si="2407"/>
        <v>343444</v>
      </c>
      <c r="DC370" s="67" t="str">
        <f t="shared" si="69"/>
        <v/>
      </c>
      <c r="DD370" s="68"/>
      <c r="DE370" s="68" t="str">
        <f t="shared" si="2408"/>
        <v/>
      </c>
      <c r="DF370" s="51" t="str">
        <f t="shared" si="2409"/>
        <v/>
      </c>
      <c r="DG370" s="51" t="str">
        <f t="shared" si="2410"/>
        <v/>
      </c>
      <c r="DH370" s="65">
        <f t="shared" si="2411"/>
        <v>0</v>
      </c>
      <c r="DI370" s="69" t="str">
        <f t="shared" si="74"/>
        <v/>
      </c>
      <c r="DJ370" s="51"/>
      <c r="DK370" s="51" t="str">
        <f t="shared" si="2412"/>
        <v/>
      </c>
      <c r="DL370" s="51" t="str">
        <f t="shared" si="2413"/>
        <v/>
      </c>
      <c r="DM370" s="51" t="str">
        <f t="shared" si="2414"/>
        <v/>
      </c>
      <c r="DN370" s="65">
        <f t="shared" si="2415"/>
        <v>30087</v>
      </c>
      <c r="DO370" s="69" t="str">
        <f t="shared" si="79"/>
        <v/>
      </c>
      <c r="DP370" s="51"/>
      <c r="DQ370" s="51"/>
      <c r="DR370" s="51"/>
      <c r="DS370" s="51"/>
      <c r="DT370" s="51"/>
      <c r="DU370" s="181"/>
    </row>
    <row r="371" spans="1:125" ht="15" x14ac:dyDescent="0.25">
      <c r="A371" s="50">
        <v>2018</v>
      </c>
      <c r="B371" s="51" t="s">
        <v>446</v>
      </c>
      <c r="C371" s="50" t="s">
        <v>447</v>
      </c>
      <c r="D371" s="170" t="s">
        <v>96</v>
      </c>
      <c r="E371" s="50" t="s">
        <v>23</v>
      </c>
      <c r="F371" s="89">
        <v>295745</v>
      </c>
      <c r="G371" s="89">
        <v>0</v>
      </c>
      <c r="H371" s="89">
        <v>542177</v>
      </c>
      <c r="I371" s="90">
        <v>4779126</v>
      </c>
      <c r="J371" s="56" t="s">
        <v>161</v>
      </c>
      <c r="K371" s="55">
        <v>4779126</v>
      </c>
      <c r="L371" s="58"/>
      <c r="M371" s="58"/>
      <c r="N371" s="58"/>
      <c r="O371" s="58"/>
      <c r="P371" s="91"/>
      <c r="Q371" s="92">
        <v>1412898</v>
      </c>
      <c r="R371" s="92">
        <v>3085110</v>
      </c>
      <c r="S371" s="92">
        <v>343173</v>
      </c>
      <c r="T371" s="92">
        <v>0</v>
      </c>
      <c r="U371" s="94"/>
      <c r="V371" s="94"/>
      <c r="W371" s="90">
        <f t="shared" si="857"/>
        <v>4841181</v>
      </c>
      <c r="X371" s="90">
        <v>30098</v>
      </c>
      <c r="Y371" s="50"/>
      <c r="Z371" s="50"/>
      <c r="AA371" s="102"/>
      <c r="AB371" s="64"/>
      <c r="AC371" s="64"/>
      <c r="AD371" s="64"/>
      <c r="AE371" s="65"/>
      <c r="AF371" s="65"/>
      <c r="AG371" s="67" t="str">
        <f t="shared" si="7"/>
        <v/>
      </c>
      <c r="AH371" s="51"/>
      <c r="AI371" s="51" t="str">
        <f t="shared" si="8"/>
        <v/>
      </c>
      <c r="AJ371" s="68" t="str">
        <f t="shared" si="9"/>
        <v/>
      </c>
      <c r="AK371" s="68" t="str">
        <f t="shared" si="10"/>
        <v/>
      </c>
      <c r="AL371" s="68" t="str">
        <f t="shared" si="11"/>
        <v/>
      </c>
      <c r="AM371" s="68" t="str">
        <f t="shared" si="12"/>
        <v/>
      </c>
      <c r="AN371" s="68" t="str">
        <f t="shared" si="13"/>
        <v/>
      </c>
      <c r="AO371" s="67" t="str">
        <f t="shared" si="14"/>
        <v/>
      </c>
      <c r="AP371" s="51"/>
      <c r="AQ371" s="51" t="str">
        <f t="shared" si="15"/>
        <v/>
      </c>
      <c r="AR371" s="68" t="str">
        <f t="shared" si="16"/>
        <v/>
      </c>
      <c r="AS371" s="68" t="str">
        <f t="shared" si="17"/>
        <v/>
      </c>
      <c r="AT371" s="68" t="str">
        <f t="shared" si="18"/>
        <v/>
      </c>
      <c r="AU371" s="68" t="str">
        <f t="shared" si="19"/>
        <v/>
      </c>
      <c r="AV371" s="68" t="str">
        <f t="shared" si="20"/>
        <v/>
      </c>
      <c r="AW371" s="67" t="str">
        <f t="shared" si="21"/>
        <v/>
      </c>
      <c r="AX371" s="51"/>
      <c r="AY371" s="51" t="str">
        <f t="shared" si="22"/>
        <v/>
      </c>
      <c r="AZ371" s="68" t="str">
        <f t="shared" si="23"/>
        <v/>
      </c>
      <c r="BA371" s="68" t="str">
        <f t="shared" si="24"/>
        <v/>
      </c>
      <c r="BB371" s="68" t="str">
        <f t="shared" si="25"/>
        <v/>
      </c>
      <c r="BC371" s="68" t="str">
        <f t="shared" si="26"/>
        <v/>
      </c>
      <c r="BD371" s="68" t="str">
        <f t="shared" si="27"/>
        <v/>
      </c>
      <c r="BE371" s="68" t="str">
        <f t="shared" si="28"/>
        <v/>
      </c>
      <c r="BF371" s="51"/>
      <c r="BG371" s="96">
        <f t="shared" si="29"/>
        <v>295745</v>
      </c>
      <c r="BH371" s="67">
        <f t="shared" si="30"/>
        <v>4779126</v>
      </c>
      <c r="BI371" s="67">
        <f t="shared" si="31"/>
        <v>1412898</v>
      </c>
      <c r="BJ371" s="67">
        <f t="shared" si="32"/>
        <v>3085110</v>
      </c>
      <c r="BK371" s="67">
        <f t="shared" si="33"/>
        <v>343173</v>
      </c>
      <c r="BL371" s="67">
        <f t="shared" si="34"/>
        <v>0</v>
      </c>
      <c r="BM371" s="65">
        <f t="shared" si="35"/>
        <v>30098</v>
      </c>
      <c r="BN371" s="70"/>
      <c r="BO371" s="70"/>
      <c r="BP371" s="51"/>
      <c r="BQ371" s="51"/>
      <c r="BR371" s="51"/>
      <c r="BS371" s="96">
        <f t="shared" si="40"/>
        <v>295745</v>
      </c>
      <c r="BT371" s="70"/>
      <c r="BU371" s="65"/>
      <c r="BV371" s="68"/>
      <c r="BW371" s="68"/>
      <c r="BX371" s="68"/>
      <c r="BY371" s="67">
        <f t="shared" si="44"/>
        <v>4779126</v>
      </c>
      <c r="BZ371" s="65"/>
      <c r="CA371" s="65" t="str">
        <f t="shared" si="45"/>
        <v/>
      </c>
      <c r="CB371" s="67" t="str">
        <f t="shared" si="46"/>
        <v/>
      </c>
      <c r="CC371" s="67" t="str">
        <f t="shared" si="47"/>
        <v/>
      </c>
      <c r="CD371" s="67" t="str">
        <f t="shared" si="48"/>
        <v/>
      </c>
      <c r="CE371" s="67">
        <f t="shared" si="49"/>
        <v>30098</v>
      </c>
      <c r="CF371" s="65"/>
      <c r="CG371" s="65"/>
      <c r="CH371" s="68"/>
      <c r="CI371" s="68"/>
      <c r="CJ371" s="68"/>
      <c r="CK371" s="67">
        <f t="shared" si="54"/>
        <v>4841181</v>
      </c>
      <c r="CL371" s="65"/>
      <c r="CM371" s="65"/>
      <c r="CN371" s="68"/>
      <c r="CO371" s="68"/>
      <c r="CP371" s="68"/>
      <c r="CQ371" s="103">
        <f t="shared" si="59"/>
        <v>1412898</v>
      </c>
      <c r="CR371" s="65"/>
      <c r="CS371" s="65"/>
      <c r="CT371" s="68"/>
      <c r="CU371" s="68"/>
      <c r="CV371" s="68"/>
      <c r="CW371" s="67">
        <f t="shared" si="64"/>
        <v>3085110</v>
      </c>
      <c r="CX371" s="65"/>
      <c r="CY371" s="65"/>
      <c r="CZ371" s="68"/>
      <c r="DA371" s="68"/>
      <c r="DB371" s="68"/>
      <c r="DC371" s="67">
        <f t="shared" si="69"/>
        <v>343173</v>
      </c>
      <c r="DD371" s="65"/>
      <c r="DE371" s="65"/>
      <c r="DF371" s="51"/>
      <c r="DG371" s="51"/>
      <c r="DH371" s="51"/>
      <c r="DI371" s="67">
        <f t="shared" si="74"/>
        <v>0</v>
      </c>
      <c r="DJ371" s="70"/>
      <c r="DK371" s="70"/>
      <c r="DL371" s="51"/>
      <c r="DM371" s="51"/>
      <c r="DN371" s="51"/>
      <c r="DO371" s="67">
        <f t="shared" si="79"/>
        <v>1412898</v>
      </c>
      <c r="DP371" s="51"/>
      <c r="DQ371" s="51"/>
      <c r="DR371" s="51"/>
      <c r="DS371" s="51"/>
      <c r="DT371" s="51"/>
      <c r="DU371" s="181"/>
    </row>
    <row r="372" spans="1:125" ht="15" x14ac:dyDescent="0.25">
      <c r="A372" s="50"/>
      <c r="B372" s="51"/>
      <c r="C372" s="50"/>
      <c r="D372" s="53"/>
      <c r="E372" s="50"/>
      <c r="F372" s="54"/>
      <c r="G372" s="54"/>
      <c r="H372" s="54"/>
      <c r="I372" s="55"/>
      <c r="J372" s="50"/>
      <c r="K372" s="50" t="s">
        <v>2032</v>
      </c>
      <c r="L372" s="58"/>
      <c r="M372" s="58"/>
      <c r="N372" s="58"/>
      <c r="O372" s="58"/>
      <c r="P372" s="59"/>
      <c r="Q372" s="60"/>
      <c r="R372" s="60"/>
      <c r="S372" s="60"/>
      <c r="T372" s="60"/>
      <c r="U372" s="60"/>
      <c r="V372" s="79"/>
      <c r="W372" s="90">
        <f t="shared" si="857"/>
        <v>0</v>
      </c>
      <c r="X372" s="101"/>
      <c r="Y372" s="50"/>
      <c r="Z372" s="50"/>
      <c r="AA372" s="102"/>
      <c r="AB372" s="64"/>
      <c r="AC372" s="64"/>
      <c r="AD372" s="64"/>
      <c r="AE372" s="65"/>
      <c r="AF372" s="65"/>
      <c r="AG372" s="67" t="str">
        <f t="shared" si="7"/>
        <v/>
      </c>
      <c r="AH372" s="51"/>
      <c r="AI372" s="51" t="str">
        <f t="shared" si="8"/>
        <v/>
      </c>
      <c r="AJ372" s="68" t="str">
        <f t="shared" si="9"/>
        <v/>
      </c>
      <c r="AK372" s="68" t="str">
        <f t="shared" si="10"/>
        <v/>
      </c>
      <c r="AL372" s="68" t="str">
        <f t="shared" si="11"/>
        <v/>
      </c>
      <c r="AM372" s="68" t="str">
        <f t="shared" si="12"/>
        <v/>
      </c>
      <c r="AN372" s="68" t="str">
        <f t="shared" si="13"/>
        <v/>
      </c>
      <c r="AO372" s="67" t="str">
        <f t="shared" si="14"/>
        <v/>
      </c>
      <c r="AP372" s="51"/>
      <c r="AQ372" s="51" t="str">
        <f t="shared" si="15"/>
        <v/>
      </c>
      <c r="AR372" s="68" t="str">
        <f t="shared" si="16"/>
        <v/>
      </c>
      <c r="AS372" s="68" t="str">
        <f t="shared" si="17"/>
        <v/>
      </c>
      <c r="AT372" s="68" t="str">
        <f t="shared" si="18"/>
        <v/>
      </c>
      <c r="AU372" s="68" t="str">
        <f t="shared" si="19"/>
        <v/>
      </c>
      <c r="AV372" s="68" t="str">
        <f t="shared" si="20"/>
        <v/>
      </c>
      <c r="AW372" s="67" t="str">
        <f t="shared" si="21"/>
        <v/>
      </c>
      <c r="AX372" s="51"/>
      <c r="AY372" s="51" t="str">
        <f t="shared" si="22"/>
        <v/>
      </c>
      <c r="AZ372" s="68" t="str">
        <f t="shared" si="23"/>
        <v/>
      </c>
      <c r="BA372" s="68" t="str">
        <f t="shared" si="24"/>
        <v/>
      </c>
      <c r="BB372" s="68" t="str">
        <f t="shared" si="25"/>
        <v/>
      </c>
      <c r="BC372" s="68" t="str">
        <f t="shared" si="26"/>
        <v/>
      </c>
      <c r="BD372" s="68" t="str">
        <f t="shared" si="27"/>
        <v/>
      </c>
      <c r="BE372" s="68" t="str">
        <f t="shared" si="28"/>
        <v/>
      </c>
      <c r="BF372" s="51"/>
      <c r="BG372" s="69" t="str">
        <f t="shared" si="29"/>
        <v/>
      </c>
      <c r="BH372" s="67" t="str">
        <f t="shared" si="30"/>
        <v/>
      </c>
      <c r="BI372" s="67" t="str">
        <f t="shared" si="31"/>
        <v/>
      </c>
      <c r="BJ372" s="67" t="str">
        <f t="shared" si="32"/>
        <v/>
      </c>
      <c r="BK372" s="67" t="str">
        <f t="shared" si="33"/>
        <v/>
      </c>
      <c r="BL372" s="67" t="str">
        <f t="shared" si="34"/>
        <v/>
      </c>
      <c r="BM372" s="65" t="str">
        <f t="shared" si="35"/>
        <v/>
      </c>
      <c r="BN372" s="70"/>
      <c r="BO372" s="70"/>
      <c r="BP372" s="51"/>
      <c r="BQ372" s="51"/>
      <c r="BR372" s="51"/>
      <c r="BS372" s="69" t="str">
        <f t="shared" si="40"/>
        <v/>
      </c>
      <c r="BT372" s="70"/>
      <c r="BU372" s="65"/>
      <c r="BV372" s="68"/>
      <c r="BW372" s="68"/>
      <c r="BX372" s="68"/>
      <c r="BY372" s="67" t="str">
        <f t="shared" si="44"/>
        <v/>
      </c>
      <c r="BZ372" s="65"/>
      <c r="CA372" s="65" t="str">
        <f t="shared" si="45"/>
        <v/>
      </c>
      <c r="CB372" s="67" t="str">
        <f t="shared" si="46"/>
        <v/>
      </c>
      <c r="CC372" s="67" t="str">
        <f t="shared" si="47"/>
        <v/>
      </c>
      <c r="CD372" s="67" t="str">
        <f t="shared" si="48"/>
        <v/>
      </c>
      <c r="CE372" s="67" t="str">
        <f t="shared" si="49"/>
        <v/>
      </c>
      <c r="CF372" s="65"/>
      <c r="CG372" s="65"/>
      <c r="CH372" s="68"/>
      <c r="CI372" s="68"/>
      <c r="CJ372" s="68"/>
      <c r="CK372" s="67" t="str">
        <f t="shared" si="54"/>
        <v/>
      </c>
      <c r="CL372" s="65"/>
      <c r="CM372" s="65"/>
      <c r="CN372" s="68"/>
      <c r="CO372" s="68"/>
      <c r="CP372" s="68"/>
      <c r="CQ372" s="67" t="str">
        <f t="shared" si="59"/>
        <v/>
      </c>
      <c r="CR372" s="65"/>
      <c r="CS372" s="65"/>
      <c r="CT372" s="68"/>
      <c r="CU372" s="68"/>
      <c r="CV372" s="68"/>
      <c r="CW372" s="67" t="str">
        <f t="shared" si="64"/>
        <v/>
      </c>
      <c r="CX372" s="65"/>
      <c r="CY372" s="65"/>
      <c r="CZ372" s="68"/>
      <c r="DA372" s="68"/>
      <c r="DB372" s="68"/>
      <c r="DC372" s="67" t="str">
        <f t="shared" si="69"/>
        <v/>
      </c>
      <c r="DD372" s="65"/>
      <c r="DE372" s="65"/>
      <c r="DF372" s="51"/>
      <c r="DG372" s="51"/>
      <c r="DH372" s="51"/>
      <c r="DI372" s="69" t="str">
        <f t="shared" si="74"/>
        <v/>
      </c>
      <c r="DJ372" s="70"/>
      <c r="DK372" s="70"/>
      <c r="DL372" s="51"/>
      <c r="DM372" s="51"/>
      <c r="DN372" s="51"/>
      <c r="DO372" s="69" t="str">
        <f t="shared" si="79"/>
        <v/>
      </c>
      <c r="DP372" s="51"/>
      <c r="DQ372" s="51"/>
      <c r="DR372" s="51"/>
      <c r="DS372" s="51"/>
      <c r="DT372" s="51"/>
      <c r="DU372" s="181"/>
    </row>
    <row r="373" spans="1:125" ht="15" x14ac:dyDescent="0.25">
      <c r="A373" s="50">
        <v>2014</v>
      </c>
      <c r="B373" s="51" t="s">
        <v>866</v>
      </c>
      <c r="C373" s="50" t="s">
        <v>867</v>
      </c>
      <c r="D373" s="53" t="s">
        <v>340</v>
      </c>
      <c r="E373" s="50" t="s">
        <v>107</v>
      </c>
      <c r="F373" s="54">
        <v>2963740</v>
      </c>
      <c r="G373" s="54">
        <v>20030540</v>
      </c>
      <c r="H373" s="54">
        <v>2855506</v>
      </c>
      <c r="I373" s="55">
        <v>20438779</v>
      </c>
      <c r="J373" s="50"/>
      <c r="K373" s="50" t="s">
        <v>2032</v>
      </c>
      <c r="L373" s="58" t="s">
        <v>2032</v>
      </c>
      <c r="M373" s="58" t="s">
        <v>2032</v>
      </c>
      <c r="N373" s="58" t="s">
        <v>2032</v>
      </c>
      <c r="O373" s="58" t="s">
        <v>2032</v>
      </c>
      <c r="P373" s="59"/>
      <c r="Q373" s="60">
        <v>1860397</v>
      </c>
      <c r="R373" s="60">
        <v>12755241</v>
      </c>
      <c r="S373" s="60">
        <v>3358976</v>
      </c>
      <c r="T373" s="60">
        <v>0</v>
      </c>
      <c r="U373" s="60">
        <v>2464165</v>
      </c>
      <c r="V373" s="79"/>
      <c r="W373" s="90">
        <f t="shared" si="857"/>
        <v>20438779</v>
      </c>
      <c r="X373" s="101">
        <v>147014</v>
      </c>
      <c r="Y373" s="50"/>
      <c r="Z373" s="50" t="s">
        <v>340</v>
      </c>
      <c r="AA373" s="62">
        <f t="shared" ref="AA373:AA376" si="2416">IF(A373 =2014,IF(Y373 ="",F373,""),"")</f>
        <v>2963740</v>
      </c>
      <c r="AB373" s="64">
        <f t="shared" ref="AB373:AB376" si="2417">IF(A373 =2014,IF(Y373 ="",I373,""),"")</f>
        <v>20438779</v>
      </c>
      <c r="AC373" s="64">
        <f t="shared" ref="AC373:AC376" si="2418">IF(A373 =2014,IF(Y373 ="",Q373,""),"")</f>
        <v>1860397</v>
      </c>
      <c r="AD373" s="64">
        <f t="shared" ref="AD373:AD376" si="2419">IF(A373 =2014,IF(Y373 ="",R373,""),"")</f>
        <v>12755241</v>
      </c>
      <c r="AE373" s="65">
        <f t="shared" ref="AE373:AE376" si="2420">IF(A373 =2014,IF(Y373 ="",S373,""),"")</f>
        <v>3358976</v>
      </c>
      <c r="AF373" s="65">
        <f t="shared" ref="AF373:AF376" si="2421">IF(A373 =2014,IF(Y373 ="",T373+U373,""),"")</f>
        <v>2464165</v>
      </c>
      <c r="AG373" s="67">
        <f t="shared" si="7"/>
        <v>147014</v>
      </c>
      <c r="AH373" s="51"/>
      <c r="AI373" s="51" t="str">
        <f t="shared" si="8"/>
        <v/>
      </c>
      <c r="AJ373" s="68" t="str">
        <f t="shared" si="9"/>
        <v/>
      </c>
      <c r="AK373" s="68" t="str">
        <f t="shared" si="10"/>
        <v/>
      </c>
      <c r="AL373" s="68" t="str">
        <f t="shared" si="11"/>
        <v/>
      </c>
      <c r="AM373" s="68" t="str">
        <f t="shared" si="12"/>
        <v/>
      </c>
      <c r="AN373" s="68" t="str">
        <f t="shared" si="13"/>
        <v/>
      </c>
      <c r="AO373" s="67" t="str">
        <f t="shared" si="14"/>
        <v/>
      </c>
      <c r="AP373" s="51"/>
      <c r="AQ373" s="51" t="str">
        <f t="shared" si="15"/>
        <v/>
      </c>
      <c r="AR373" s="68" t="str">
        <f t="shared" si="16"/>
        <v/>
      </c>
      <c r="AS373" s="68" t="str">
        <f t="shared" si="17"/>
        <v/>
      </c>
      <c r="AT373" s="68" t="str">
        <f t="shared" si="18"/>
        <v/>
      </c>
      <c r="AU373" s="68" t="str">
        <f t="shared" si="19"/>
        <v/>
      </c>
      <c r="AV373" s="68" t="str">
        <f t="shared" si="20"/>
        <v/>
      </c>
      <c r="AW373" s="67" t="str">
        <f t="shared" si="21"/>
        <v/>
      </c>
      <c r="AX373" s="51"/>
      <c r="AY373" s="51" t="str">
        <f t="shared" si="22"/>
        <v/>
      </c>
      <c r="AZ373" s="68" t="str">
        <f t="shared" si="23"/>
        <v/>
      </c>
      <c r="BA373" s="68" t="str">
        <f t="shared" si="24"/>
        <v/>
      </c>
      <c r="BB373" s="68" t="str">
        <f t="shared" si="25"/>
        <v/>
      </c>
      <c r="BC373" s="68" t="str">
        <f t="shared" si="26"/>
        <v/>
      </c>
      <c r="BD373" s="68" t="str">
        <f t="shared" si="27"/>
        <v/>
      </c>
      <c r="BE373" s="68" t="str">
        <f t="shared" si="28"/>
        <v/>
      </c>
      <c r="BF373" s="51"/>
      <c r="BG373" s="69" t="str">
        <f t="shared" si="29"/>
        <v/>
      </c>
      <c r="BH373" s="67" t="str">
        <f t="shared" si="30"/>
        <v/>
      </c>
      <c r="BI373" s="67" t="str">
        <f t="shared" si="31"/>
        <v/>
      </c>
      <c r="BJ373" s="67" t="str">
        <f t="shared" si="32"/>
        <v/>
      </c>
      <c r="BK373" s="67" t="str">
        <f t="shared" si="33"/>
        <v/>
      </c>
      <c r="BL373" s="67" t="str">
        <f t="shared" si="34"/>
        <v/>
      </c>
      <c r="BM373" s="65" t="str">
        <f t="shared" si="35"/>
        <v/>
      </c>
      <c r="BN373" s="70"/>
      <c r="BO373" s="71">
        <f t="shared" ref="BO373:BO376" si="2422">IF(A373 =2014,F373,"")</f>
        <v>2963740</v>
      </c>
      <c r="BP373" s="51" t="str">
        <f t="shared" ref="BP373:BP376" si="2423">IF(A373 =2015,F373,"")</f>
        <v/>
      </c>
      <c r="BQ373" s="51" t="str">
        <f t="shared" ref="BQ373:BQ376" si="2424">IF(A373 =2016,F373,"")</f>
        <v/>
      </c>
      <c r="BR373" s="51" t="str">
        <f t="shared" ref="BR373:BR376" si="2425">IF(A373 =2017,F373,"")</f>
        <v/>
      </c>
      <c r="BS373" s="69" t="str">
        <f t="shared" si="40"/>
        <v/>
      </c>
      <c r="BT373" s="70"/>
      <c r="BU373" s="65">
        <f t="shared" ref="BU373:BU376" si="2426">IF(A373 =2014,I373,"")</f>
        <v>20438779</v>
      </c>
      <c r="BV373" s="68" t="str">
        <f t="shared" ref="BV373:BV376" si="2427">IF(A373 =2015,I373,"")</f>
        <v/>
      </c>
      <c r="BW373" s="68" t="str">
        <f t="shared" ref="BW373:BW376" si="2428">IF(A373 =2016,I373,"")</f>
        <v/>
      </c>
      <c r="BX373" s="68" t="str">
        <f t="shared" ref="BX373:BX376" si="2429">IF(A373 =2017,I373,"")</f>
        <v/>
      </c>
      <c r="BY373" s="67" t="str">
        <f t="shared" si="44"/>
        <v/>
      </c>
      <c r="BZ373" s="65"/>
      <c r="CA373" s="65">
        <f t="shared" si="45"/>
        <v>147014</v>
      </c>
      <c r="CB373" s="67" t="str">
        <f t="shared" si="46"/>
        <v/>
      </c>
      <c r="CC373" s="67" t="str">
        <f t="shared" si="47"/>
        <v/>
      </c>
      <c r="CD373" s="67" t="str">
        <f t="shared" si="48"/>
        <v/>
      </c>
      <c r="CE373" s="67" t="str">
        <f t="shared" si="49"/>
        <v/>
      </c>
      <c r="CF373" s="65"/>
      <c r="CG373" s="65">
        <f t="shared" ref="CG373:CG376" si="2430">IF(A373 =2014,Q373+R373+S373+T373+U373,"")</f>
        <v>20438779</v>
      </c>
      <c r="CH373" s="68" t="str">
        <f t="shared" ref="CH373:CH376" si="2431">IF(A373 =2015,Q373+R373+S373+T373+U373,"")</f>
        <v/>
      </c>
      <c r="CI373" s="68" t="str">
        <f t="shared" ref="CI373:CI376" si="2432">IF(A373 =2016,Q373+R373+S373+T373+U373,"")</f>
        <v/>
      </c>
      <c r="CJ373" s="68" t="str">
        <f t="shared" ref="CJ373:CJ376" si="2433">IF(A373 =2017,Q373+R373+S373+T373+U373,"")</f>
        <v/>
      </c>
      <c r="CK373" s="67" t="str">
        <f t="shared" si="54"/>
        <v/>
      </c>
      <c r="CL373" s="65"/>
      <c r="CM373" s="65">
        <f t="shared" ref="CM373:CM376" si="2434">IF(A373 =2014,Q373,"")</f>
        <v>1860397</v>
      </c>
      <c r="CN373" s="68" t="str">
        <f t="shared" ref="CN373:CN376" si="2435">IF(A373 =2015,Q373,"")</f>
        <v/>
      </c>
      <c r="CO373" s="68" t="str">
        <f t="shared" ref="CO373:CO376" si="2436">IF(A373 =2016,Q373,"")</f>
        <v/>
      </c>
      <c r="CP373" s="68" t="str">
        <f t="shared" ref="CP373:CP376" si="2437">IF(A373 =2017,Q373,"")</f>
        <v/>
      </c>
      <c r="CQ373" s="67" t="str">
        <f t="shared" si="59"/>
        <v/>
      </c>
      <c r="CR373" s="65"/>
      <c r="CS373" s="65">
        <f t="shared" ref="CS373:CS376" si="2438">IF(A373 =2014,R373,"")</f>
        <v>12755241</v>
      </c>
      <c r="CT373" s="68" t="str">
        <f t="shared" ref="CT373:CT376" si="2439">IF(A373 =2015,R373,"")</f>
        <v/>
      </c>
      <c r="CU373" s="68" t="str">
        <f t="shared" ref="CU373:CU376" si="2440">IF(A373 =2016,R373,"")</f>
        <v/>
      </c>
      <c r="CV373" s="68" t="str">
        <f t="shared" ref="CV373:CV376" si="2441">IF(A373 =2017,R373,"")</f>
        <v/>
      </c>
      <c r="CW373" s="67" t="str">
        <f t="shared" si="64"/>
        <v/>
      </c>
      <c r="CX373" s="65"/>
      <c r="CY373" s="65">
        <f t="shared" ref="CY373:CY376" si="2442">IF(A373 =2014,S373,"")</f>
        <v>3358976</v>
      </c>
      <c r="CZ373" s="68" t="str">
        <f t="shared" ref="CZ373:CZ376" si="2443">IF(A373 =2015,S373,"")</f>
        <v/>
      </c>
      <c r="DA373" s="68" t="str">
        <f t="shared" ref="DA373:DA376" si="2444">IF(A373 =2016,S373,"")</f>
        <v/>
      </c>
      <c r="DB373" s="68" t="str">
        <f t="shared" ref="DB373:DB376" si="2445">IF(A373 =2017,S373,"")</f>
        <v/>
      </c>
      <c r="DC373" s="67" t="str">
        <f t="shared" si="69"/>
        <v/>
      </c>
      <c r="DD373" s="65"/>
      <c r="DE373" s="65">
        <f t="shared" ref="DE373:DE376" si="2446">IF(A373 =2014,T373,"")</f>
        <v>0</v>
      </c>
      <c r="DF373" s="51" t="str">
        <f t="shared" ref="DF373:DF376" si="2447">IF(A373 =2015,T373,"")</f>
        <v/>
      </c>
      <c r="DG373" s="51" t="str">
        <f t="shared" ref="DG373:DG376" si="2448">IF(A373 =2016,T373,"")</f>
        <v/>
      </c>
      <c r="DH373" s="51" t="str">
        <f t="shared" ref="DH373:DH376" si="2449">IF(A373 =2017,T373,"")</f>
        <v/>
      </c>
      <c r="DI373" s="69" t="str">
        <f t="shared" si="74"/>
        <v/>
      </c>
      <c r="DJ373" s="70"/>
      <c r="DK373" s="65">
        <f t="shared" ref="DK373:DK376" si="2450">IF(A373 =2014,U373,"")</f>
        <v>2464165</v>
      </c>
      <c r="DL373" s="51" t="str">
        <f t="shared" ref="DL373:DL376" si="2451">IF(A373 =2015,U373,"")</f>
        <v/>
      </c>
      <c r="DM373" s="51" t="str">
        <f t="shared" ref="DM373:DM376" si="2452">IF(A373 =2016,U373,"")</f>
        <v/>
      </c>
      <c r="DN373" s="51" t="str">
        <f t="shared" ref="DN373:DN376" si="2453">IF(A373 =2017,U373,"")</f>
        <v/>
      </c>
      <c r="DO373" s="69" t="str">
        <f t="shared" si="79"/>
        <v/>
      </c>
      <c r="DP373" s="51"/>
      <c r="DQ373" s="51"/>
      <c r="DR373" s="51"/>
      <c r="DS373" s="51"/>
      <c r="DT373" s="51"/>
      <c r="DU373" s="181"/>
    </row>
    <row r="374" spans="1:125" ht="15" x14ac:dyDescent="0.25">
      <c r="A374" s="50">
        <v>2015</v>
      </c>
      <c r="B374" s="51" t="s">
        <v>866</v>
      </c>
      <c r="C374" s="50" t="s">
        <v>867</v>
      </c>
      <c r="D374" s="53" t="s">
        <v>340</v>
      </c>
      <c r="E374" s="50" t="s">
        <v>107</v>
      </c>
      <c r="F374" s="54">
        <v>2939797</v>
      </c>
      <c r="G374" s="54">
        <v>20753241</v>
      </c>
      <c r="H374" s="54">
        <v>2835687</v>
      </c>
      <c r="I374" s="55">
        <v>20107064</v>
      </c>
      <c r="J374" s="50"/>
      <c r="K374" s="50" t="s">
        <v>2032</v>
      </c>
      <c r="L374" s="58" t="s">
        <v>2032</v>
      </c>
      <c r="M374" s="58" t="s">
        <v>2032</v>
      </c>
      <c r="N374" s="58" t="s">
        <v>2032</v>
      </c>
      <c r="O374" s="58" t="s">
        <v>2032</v>
      </c>
      <c r="P374" s="59"/>
      <c r="Q374" s="60">
        <v>1910093</v>
      </c>
      <c r="R374" s="60">
        <v>14794554</v>
      </c>
      <c r="S374" s="60">
        <v>3246690</v>
      </c>
      <c r="T374" s="60">
        <v>0</v>
      </c>
      <c r="U374" s="60">
        <v>155727</v>
      </c>
      <c r="V374" s="79"/>
      <c r="W374" s="90">
        <f t="shared" si="857"/>
        <v>20107064</v>
      </c>
      <c r="X374" s="101">
        <v>541138</v>
      </c>
      <c r="Y374" s="50"/>
      <c r="Z374" s="50" t="s">
        <v>340</v>
      </c>
      <c r="AA374" s="51" t="str">
        <f t="shared" si="2416"/>
        <v/>
      </c>
      <c r="AB374" s="68" t="str">
        <f t="shared" si="2417"/>
        <v/>
      </c>
      <c r="AC374" s="68" t="str">
        <f t="shared" si="2418"/>
        <v/>
      </c>
      <c r="AD374" s="68" t="str">
        <f t="shared" si="2419"/>
        <v/>
      </c>
      <c r="AE374" s="68" t="str">
        <f t="shared" si="2420"/>
        <v/>
      </c>
      <c r="AF374" s="68" t="str">
        <f t="shared" si="2421"/>
        <v/>
      </c>
      <c r="AG374" s="67" t="str">
        <f t="shared" si="7"/>
        <v/>
      </c>
      <c r="AH374" s="51"/>
      <c r="AI374" s="80">
        <f t="shared" si="8"/>
        <v>2939797</v>
      </c>
      <c r="AJ374" s="68">
        <f t="shared" si="9"/>
        <v>20107064</v>
      </c>
      <c r="AK374" s="68">
        <f t="shared" si="10"/>
        <v>1910093</v>
      </c>
      <c r="AL374" s="68">
        <f t="shared" si="11"/>
        <v>14794554</v>
      </c>
      <c r="AM374" s="68">
        <f t="shared" si="12"/>
        <v>3246690</v>
      </c>
      <c r="AN374" s="68">
        <f t="shared" si="13"/>
        <v>155727</v>
      </c>
      <c r="AO374" s="67">
        <f t="shared" si="14"/>
        <v>541138</v>
      </c>
      <c r="AP374" s="51"/>
      <c r="AQ374" s="51" t="str">
        <f t="shared" si="15"/>
        <v/>
      </c>
      <c r="AR374" s="68" t="str">
        <f t="shared" si="16"/>
        <v/>
      </c>
      <c r="AS374" s="68" t="str">
        <f t="shared" si="17"/>
        <v/>
      </c>
      <c r="AT374" s="68" t="str">
        <f t="shared" si="18"/>
        <v/>
      </c>
      <c r="AU374" s="68" t="str">
        <f t="shared" si="19"/>
        <v/>
      </c>
      <c r="AV374" s="68" t="str">
        <f t="shared" si="20"/>
        <v/>
      </c>
      <c r="AW374" s="67" t="str">
        <f t="shared" si="21"/>
        <v/>
      </c>
      <c r="AX374" s="51"/>
      <c r="AY374" s="51" t="str">
        <f t="shared" si="22"/>
        <v/>
      </c>
      <c r="AZ374" s="68" t="str">
        <f t="shared" si="23"/>
        <v/>
      </c>
      <c r="BA374" s="68" t="str">
        <f t="shared" si="24"/>
        <v/>
      </c>
      <c r="BB374" s="68" t="str">
        <f t="shared" si="25"/>
        <v/>
      </c>
      <c r="BC374" s="68" t="str">
        <f t="shared" si="26"/>
        <v/>
      </c>
      <c r="BD374" s="68" t="str">
        <f t="shared" si="27"/>
        <v/>
      </c>
      <c r="BE374" s="68" t="str">
        <f t="shared" si="28"/>
        <v/>
      </c>
      <c r="BF374" s="51"/>
      <c r="BG374" s="69" t="str">
        <f t="shared" si="29"/>
        <v/>
      </c>
      <c r="BH374" s="67" t="str">
        <f t="shared" si="30"/>
        <v/>
      </c>
      <c r="BI374" s="67" t="str">
        <f t="shared" si="31"/>
        <v/>
      </c>
      <c r="BJ374" s="67" t="str">
        <f t="shared" si="32"/>
        <v/>
      </c>
      <c r="BK374" s="67" t="str">
        <f t="shared" si="33"/>
        <v/>
      </c>
      <c r="BL374" s="67" t="str">
        <f t="shared" si="34"/>
        <v/>
      </c>
      <c r="BM374" s="65" t="str">
        <f t="shared" si="35"/>
        <v/>
      </c>
      <c r="BN374" s="51"/>
      <c r="BO374" s="51" t="str">
        <f t="shared" si="2422"/>
        <v/>
      </c>
      <c r="BP374" s="71">
        <f t="shared" si="2423"/>
        <v>2939797</v>
      </c>
      <c r="BQ374" s="51" t="str">
        <f t="shared" si="2424"/>
        <v/>
      </c>
      <c r="BR374" s="51" t="str">
        <f t="shared" si="2425"/>
        <v/>
      </c>
      <c r="BS374" s="69" t="str">
        <f t="shared" si="40"/>
        <v/>
      </c>
      <c r="BT374" s="51"/>
      <c r="BU374" s="68" t="str">
        <f t="shared" si="2426"/>
        <v/>
      </c>
      <c r="BV374" s="65">
        <f t="shared" si="2427"/>
        <v>20107064</v>
      </c>
      <c r="BW374" s="68" t="str">
        <f t="shared" si="2428"/>
        <v/>
      </c>
      <c r="BX374" s="68" t="str">
        <f t="shared" si="2429"/>
        <v/>
      </c>
      <c r="BY374" s="67" t="str">
        <f t="shared" si="44"/>
        <v/>
      </c>
      <c r="BZ374" s="68"/>
      <c r="CA374" s="65" t="str">
        <f t="shared" si="45"/>
        <v/>
      </c>
      <c r="CB374" s="67">
        <f t="shared" si="46"/>
        <v>541138</v>
      </c>
      <c r="CC374" s="67" t="str">
        <f t="shared" si="47"/>
        <v/>
      </c>
      <c r="CD374" s="67" t="str">
        <f t="shared" si="48"/>
        <v/>
      </c>
      <c r="CE374" s="67" t="str">
        <f t="shared" si="49"/>
        <v/>
      </c>
      <c r="CF374" s="68"/>
      <c r="CG374" s="68" t="str">
        <f t="shared" si="2430"/>
        <v/>
      </c>
      <c r="CH374" s="65">
        <f t="shared" si="2431"/>
        <v>20107064</v>
      </c>
      <c r="CI374" s="68" t="str">
        <f t="shared" si="2432"/>
        <v/>
      </c>
      <c r="CJ374" s="68" t="str">
        <f t="shared" si="2433"/>
        <v/>
      </c>
      <c r="CK374" s="67" t="str">
        <f t="shared" si="54"/>
        <v/>
      </c>
      <c r="CL374" s="68"/>
      <c r="CM374" s="68" t="str">
        <f t="shared" si="2434"/>
        <v/>
      </c>
      <c r="CN374" s="65">
        <f t="shared" si="2435"/>
        <v>1910093</v>
      </c>
      <c r="CO374" s="68" t="str">
        <f t="shared" si="2436"/>
        <v/>
      </c>
      <c r="CP374" s="68" t="str">
        <f t="shared" si="2437"/>
        <v/>
      </c>
      <c r="CQ374" s="67" t="str">
        <f t="shared" si="59"/>
        <v/>
      </c>
      <c r="CR374" s="68"/>
      <c r="CS374" s="68" t="str">
        <f t="shared" si="2438"/>
        <v/>
      </c>
      <c r="CT374" s="65">
        <f t="shared" si="2439"/>
        <v>14794554</v>
      </c>
      <c r="CU374" s="68" t="str">
        <f t="shared" si="2440"/>
        <v/>
      </c>
      <c r="CV374" s="68" t="str">
        <f t="shared" si="2441"/>
        <v/>
      </c>
      <c r="CW374" s="67" t="str">
        <f t="shared" si="64"/>
        <v/>
      </c>
      <c r="CX374" s="68"/>
      <c r="CY374" s="68" t="str">
        <f t="shared" si="2442"/>
        <v/>
      </c>
      <c r="CZ374" s="65">
        <f t="shared" si="2443"/>
        <v>3246690</v>
      </c>
      <c r="DA374" s="68" t="str">
        <f t="shared" si="2444"/>
        <v/>
      </c>
      <c r="DB374" s="68" t="str">
        <f t="shared" si="2445"/>
        <v/>
      </c>
      <c r="DC374" s="67" t="str">
        <f t="shared" si="69"/>
        <v/>
      </c>
      <c r="DD374" s="68"/>
      <c r="DE374" s="68" t="str">
        <f t="shared" si="2446"/>
        <v/>
      </c>
      <c r="DF374" s="65">
        <f t="shared" si="2447"/>
        <v>0</v>
      </c>
      <c r="DG374" s="51" t="str">
        <f t="shared" si="2448"/>
        <v/>
      </c>
      <c r="DH374" s="51" t="str">
        <f t="shared" si="2449"/>
        <v/>
      </c>
      <c r="DI374" s="69" t="str">
        <f t="shared" si="74"/>
        <v/>
      </c>
      <c r="DJ374" s="51"/>
      <c r="DK374" s="51" t="str">
        <f t="shared" si="2450"/>
        <v/>
      </c>
      <c r="DL374" s="65">
        <f t="shared" si="2451"/>
        <v>155727</v>
      </c>
      <c r="DM374" s="51" t="str">
        <f t="shared" si="2452"/>
        <v/>
      </c>
      <c r="DN374" s="51" t="str">
        <f t="shared" si="2453"/>
        <v/>
      </c>
      <c r="DO374" s="69" t="str">
        <f t="shared" si="79"/>
        <v/>
      </c>
      <c r="DP374" s="51"/>
      <c r="DQ374" s="51"/>
      <c r="DR374" s="51"/>
      <c r="DS374" s="51"/>
      <c r="DT374" s="51"/>
      <c r="DU374" s="181"/>
    </row>
    <row r="375" spans="1:125" ht="15" x14ac:dyDescent="0.25">
      <c r="A375" s="50">
        <v>2016</v>
      </c>
      <c r="B375" s="51" t="s">
        <v>866</v>
      </c>
      <c r="C375" s="50" t="s">
        <v>867</v>
      </c>
      <c r="D375" s="53" t="s">
        <v>340</v>
      </c>
      <c r="E375" s="50" t="s">
        <v>107</v>
      </c>
      <c r="F375" s="54">
        <v>2706781</v>
      </c>
      <c r="G375" s="54">
        <v>19521049</v>
      </c>
      <c r="H375" s="54">
        <v>2829746</v>
      </c>
      <c r="I375" s="55">
        <v>19955540</v>
      </c>
      <c r="J375" s="50"/>
      <c r="K375" s="50" t="s">
        <v>2032</v>
      </c>
      <c r="L375" s="58" t="s">
        <v>2032</v>
      </c>
      <c r="M375" s="58" t="s">
        <v>2032</v>
      </c>
      <c r="N375" s="58" t="s">
        <v>2032</v>
      </c>
      <c r="O375" s="58" t="s">
        <v>2032</v>
      </c>
      <c r="P375" s="59"/>
      <c r="Q375" s="60">
        <v>1950839</v>
      </c>
      <c r="R375" s="60">
        <v>13216312</v>
      </c>
      <c r="S375" s="60">
        <v>3273431</v>
      </c>
      <c r="T375" s="60">
        <v>1383895</v>
      </c>
      <c r="U375" s="60">
        <v>131063</v>
      </c>
      <c r="V375" s="79"/>
      <c r="W375" s="90">
        <f t="shared" si="857"/>
        <v>19955540</v>
      </c>
      <c r="X375" s="101">
        <v>1191423</v>
      </c>
      <c r="Y375" s="50"/>
      <c r="Z375" s="50" t="s">
        <v>340</v>
      </c>
      <c r="AA375" s="51" t="str">
        <f t="shared" si="2416"/>
        <v/>
      </c>
      <c r="AB375" s="68" t="str">
        <f t="shared" si="2417"/>
        <v/>
      </c>
      <c r="AC375" s="68" t="str">
        <f t="shared" si="2418"/>
        <v/>
      </c>
      <c r="AD375" s="68" t="str">
        <f t="shared" si="2419"/>
        <v/>
      </c>
      <c r="AE375" s="68" t="str">
        <f t="shared" si="2420"/>
        <v/>
      </c>
      <c r="AF375" s="68" t="str">
        <f t="shared" si="2421"/>
        <v/>
      </c>
      <c r="AG375" s="67" t="str">
        <f t="shared" si="7"/>
        <v/>
      </c>
      <c r="AH375" s="51"/>
      <c r="AI375" s="51" t="str">
        <f t="shared" si="8"/>
        <v/>
      </c>
      <c r="AJ375" s="68" t="str">
        <f t="shared" si="9"/>
        <v/>
      </c>
      <c r="AK375" s="68" t="str">
        <f t="shared" si="10"/>
        <v/>
      </c>
      <c r="AL375" s="68" t="str">
        <f t="shared" si="11"/>
        <v/>
      </c>
      <c r="AM375" s="68" t="str">
        <f t="shared" si="12"/>
        <v/>
      </c>
      <c r="AN375" s="68" t="str">
        <f t="shared" si="13"/>
        <v/>
      </c>
      <c r="AO375" s="67" t="str">
        <f t="shared" si="14"/>
        <v/>
      </c>
      <c r="AP375" s="51"/>
      <c r="AQ375" s="80">
        <f t="shared" si="15"/>
        <v>2706781</v>
      </c>
      <c r="AR375" s="68">
        <f t="shared" si="16"/>
        <v>19955540</v>
      </c>
      <c r="AS375" s="68">
        <f t="shared" si="17"/>
        <v>1950839</v>
      </c>
      <c r="AT375" s="68">
        <f t="shared" si="18"/>
        <v>13216312</v>
      </c>
      <c r="AU375" s="68">
        <f t="shared" si="19"/>
        <v>3273431</v>
      </c>
      <c r="AV375" s="68">
        <f t="shared" si="20"/>
        <v>1514958</v>
      </c>
      <c r="AW375" s="67">
        <f t="shared" si="21"/>
        <v>1191423</v>
      </c>
      <c r="AX375" s="51"/>
      <c r="AY375" s="51" t="str">
        <f t="shared" si="22"/>
        <v/>
      </c>
      <c r="AZ375" s="68" t="str">
        <f t="shared" si="23"/>
        <v/>
      </c>
      <c r="BA375" s="68" t="str">
        <f t="shared" si="24"/>
        <v/>
      </c>
      <c r="BB375" s="68" t="str">
        <f t="shared" si="25"/>
        <v/>
      </c>
      <c r="BC375" s="68" t="str">
        <f t="shared" si="26"/>
        <v/>
      </c>
      <c r="BD375" s="68" t="str">
        <f t="shared" si="27"/>
        <v/>
      </c>
      <c r="BE375" s="68" t="str">
        <f t="shared" si="28"/>
        <v/>
      </c>
      <c r="BF375" s="51"/>
      <c r="BG375" s="69" t="str">
        <f t="shared" si="29"/>
        <v/>
      </c>
      <c r="BH375" s="67" t="str">
        <f t="shared" si="30"/>
        <v/>
      </c>
      <c r="BI375" s="67" t="str">
        <f t="shared" si="31"/>
        <v/>
      </c>
      <c r="BJ375" s="67" t="str">
        <f t="shared" si="32"/>
        <v/>
      </c>
      <c r="BK375" s="67" t="str">
        <f t="shared" si="33"/>
        <v/>
      </c>
      <c r="BL375" s="67" t="str">
        <f t="shared" si="34"/>
        <v/>
      </c>
      <c r="BM375" s="65" t="str">
        <f t="shared" si="35"/>
        <v/>
      </c>
      <c r="BN375" s="51"/>
      <c r="BO375" s="51" t="str">
        <f t="shared" si="2422"/>
        <v/>
      </c>
      <c r="BP375" s="51" t="str">
        <f t="shared" si="2423"/>
        <v/>
      </c>
      <c r="BQ375" s="71">
        <f t="shared" si="2424"/>
        <v>2706781</v>
      </c>
      <c r="BR375" s="51" t="str">
        <f t="shared" si="2425"/>
        <v/>
      </c>
      <c r="BS375" s="69" t="str">
        <f t="shared" si="40"/>
        <v/>
      </c>
      <c r="BT375" s="51"/>
      <c r="BU375" s="68" t="str">
        <f t="shared" si="2426"/>
        <v/>
      </c>
      <c r="BV375" s="68" t="str">
        <f t="shared" si="2427"/>
        <v/>
      </c>
      <c r="BW375" s="65">
        <f t="shared" si="2428"/>
        <v>19955540</v>
      </c>
      <c r="BX375" s="68" t="str">
        <f t="shared" si="2429"/>
        <v/>
      </c>
      <c r="BY375" s="67" t="str">
        <f t="shared" si="44"/>
        <v/>
      </c>
      <c r="BZ375" s="68"/>
      <c r="CA375" s="65" t="str">
        <f t="shared" si="45"/>
        <v/>
      </c>
      <c r="CB375" s="67" t="str">
        <f t="shared" si="46"/>
        <v/>
      </c>
      <c r="CC375" s="67">
        <f t="shared" si="47"/>
        <v>1191423</v>
      </c>
      <c r="CD375" s="67" t="str">
        <f t="shared" si="48"/>
        <v/>
      </c>
      <c r="CE375" s="67" t="str">
        <f t="shared" si="49"/>
        <v/>
      </c>
      <c r="CF375" s="68"/>
      <c r="CG375" s="68" t="str">
        <f t="shared" si="2430"/>
        <v/>
      </c>
      <c r="CH375" s="68" t="str">
        <f t="shared" si="2431"/>
        <v/>
      </c>
      <c r="CI375" s="65">
        <f t="shared" si="2432"/>
        <v>19955540</v>
      </c>
      <c r="CJ375" s="68" t="str">
        <f t="shared" si="2433"/>
        <v/>
      </c>
      <c r="CK375" s="67" t="str">
        <f t="shared" si="54"/>
        <v/>
      </c>
      <c r="CL375" s="68"/>
      <c r="CM375" s="68" t="str">
        <f t="shared" si="2434"/>
        <v/>
      </c>
      <c r="CN375" s="68" t="str">
        <f t="shared" si="2435"/>
        <v/>
      </c>
      <c r="CO375" s="65">
        <f t="shared" si="2436"/>
        <v>1950839</v>
      </c>
      <c r="CP375" s="68" t="str">
        <f t="shared" si="2437"/>
        <v/>
      </c>
      <c r="CQ375" s="67" t="str">
        <f t="shared" si="59"/>
        <v/>
      </c>
      <c r="CR375" s="68"/>
      <c r="CS375" s="68" t="str">
        <f t="shared" si="2438"/>
        <v/>
      </c>
      <c r="CT375" s="68" t="str">
        <f t="shared" si="2439"/>
        <v/>
      </c>
      <c r="CU375" s="65">
        <f t="shared" si="2440"/>
        <v>13216312</v>
      </c>
      <c r="CV375" s="68" t="str">
        <f t="shared" si="2441"/>
        <v/>
      </c>
      <c r="CW375" s="67" t="str">
        <f t="shared" si="64"/>
        <v/>
      </c>
      <c r="CX375" s="68"/>
      <c r="CY375" s="68" t="str">
        <f t="shared" si="2442"/>
        <v/>
      </c>
      <c r="CZ375" s="68" t="str">
        <f t="shared" si="2443"/>
        <v/>
      </c>
      <c r="DA375" s="65">
        <f t="shared" si="2444"/>
        <v>3273431</v>
      </c>
      <c r="DB375" s="68" t="str">
        <f t="shared" si="2445"/>
        <v/>
      </c>
      <c r="DC375" s="67" t="str">
        <f t="shared" si="69"/>
        <v/>
      </c>
      <c r="DD375" s="68"/>
      <c r="DE375" s="68" t="str">
        <f t="shared" si="2446"/>
        <v/>
      </c>
      <c r="DF375" s="51" t="str">
        <f t="shared" si="2447"/>
        <v/>
      </c>
      <c r="DG375" s="65">
        <f t="shared" si="2448"/>
        <v>1383895</v>
      </c>
      <c r="DH375" s="51" t="str">
        <f t="shared" si="2449"/>
        <v/>
      </c>
      <c r="DI375" s="69" t="str">
        <f t="shared" si="74"/>
        <v/>
      </c>
      <c r="DJ375" s="51"/>
      <c r="DK375" s="51" t="str">
        <f t="shared" si="2450"/>
        <v/>
      </c>
      <c r="DL375" s="51" t="str">
        <f t="shared" si="2451"/>
        <v/>
      </c>
      <c r="DM375" s="65">
        <f t="shared" si="2452"/>
        <v>131063</v>
      </c>
      <c r="DN375" s="51" t="str">
        <f t="shared" si="2453"/>
        <v/>
      </c>
      <c r="DO375" s="69" t="str">
        <f t="shared" si="79"/>
        <v/>
      </c>
      <c r="DP375" s="51"/>
      <c r="DQ375" s="51"/>
      <c r="DR375" s="51"/>
      <c r="DS375" s="51"/>
      <c r="DT375" s="51"/>
      <c r="DU375" s="181"/>
    </row>
    <row r="376" spans="1:125" ht="15" x14ac:dyDescent="0.25">
      <c r="A376" s="50">
        <v>2017</v>
      </c>
      <c r="B376" s="51" t="s">
        <v>866</v>
      </c>
      <c r="C376" s="50" t="s">
        <v>867</v>
      </c>
      <c r="D376" s="53" t="s">
        <v>340</v>
      </c>
      <c r="E376" s="50" t="s">
        <v>107</v>
      </c>
      <c r="F376" s="54">
        <v>2478391</v>
      </c>
      <c r="G376" s="54">
        <v>17744878</v>
      </c>
      <c r="H376" s="54">
        <v>2788204</v>
      </c>
      <c r="I376" s="55">
        <v>20235509</v>
      </c>
      <c r="J376" s="50"/>
      <c r="K376" s="50" t="s">
        <v>2032</v>
      </c>
      <c r="L376" s="58" t="s">
        <v>2032</v>
      </c>
      <c r="M376" s="58" t="s">
        <v>2032</v>
      </c>
      <c r="N376" s="58" t="s">
        <v>2032</v>
      </c>
      <c r="O376" s="58" t="s">
        <v>2032</v>
      </c>
      <c r="P376" s="59"/>
      <c r="Q376" s="60">
        <v>2019642</v>
      </c>
      <c r="R376" s="60">
        <v>13909260</v>
      </c>
      <c r="S376" s="60">
        <v>3023214</v>
      </c>
      <c r="T376" s="60">
        <v>1182076</v>
      </c>
      <c r="U376" s="60">
        <v>101317</v>
      </c>
      <c r="V376" s="79"/>
      <c r="W376" s="90">
        <f t="shared" si="857"/>
        <v>20235509</v>
      </c>
      <c r="X376" s="101">
        <v>10768786</v>
      </c>
      <c r="Y376" s="50"/>
      <c r="Z376" s="50" t="s">
        <v>340</v>
      </c>
      <c r="AA376" s="51" t="str">
        <f t="shared" si="2416"/>
        <v/>
      </c>
      <c r="AB376" s="68" t="str">
        <f t="shared" si="2417"/>
        <v/>
      </c>
      <c r="AC376" s="68" t="str">
        <f t="shared" si="2418"/>
        <v/>
      </c>
      <c r="AD376" s="68" t="str">
        <f t="shared" si="2419"/>
        <v/>
      </c>
      <c r="AE376" s="68" t="str">
        <f t="shared" si="2420"/>
        <v/>
      </c>
      <c r="AF376" s="68" t="str">
        <f t="shared" si="2421"/>
        <v/>
      </c>
      <c r="AG376" s="67" t="str">
        <f t="shared" si="7"/>
        <v/>
      </c>
      <c r="AH376" s="51"/>
      <c r="AI376" s="51" t="str">
        <f t="shared" si="8"/>
        <v/>
      </c>
      <c r="AJ376" s="68" t="str">
        <f t="shared" si="9"/>
        <v/>
      </c>
      <c r="AK376" s="68" t="str">
        <f t="shared" si="10"/>
        <v/>
      </c>
      <c r="AL376" s="68" t="str">
        <f t="shared" si="11"/>
        <v/>
      </c>
      <c r="AM376" s="68" t="str">
        <f t="shared" si="12"/>
        <v/>
      </c>
      <c r="AN376" s="68" t="str">
        <f t="shared" si="13"/>
        <v/>
      </c>
      <c r="AO376" s="67" t="str">
        <f t="shared" si="14"/>
        <v/>
      </c>
      <c r="AP376" s="51"/>
      <c r="AQ376" s="51" t="str">
        <f t="shared" si="15"/>
        <v/>
      </c>
      <c r="AR376" s="68" t="str">
        <f t="shared" si="16"/>
        <v/>
      </c>
      <c r="AS376" s="68" t="str">
        <f t="shared" si="17"/>
        <v/>
      </c>
      <c r="AT376" s="68" t="str">
        <f t="shared" si="18"/>
        <v/>
      </c>
      <c r="AU376" s="68" t="str">
        <f t="shared" si="19"/>
        <v/>
      </c>
      <c r="AV376" s="68" t="str">
        <f t="shared" si="20"/>
        <v/>
      </c>
      <c r="AW376" s="67" t="str">
        <f t="shared" si="21"/>
        <v/>
      </c>
      <c r="AX376" s="51"/>
      <c r="AY376" s="80">
        <f t="shared" si="22"/>
        <v>2478391</v>
      </c>
      <c r="AZ376" s="68">
        <f t="shared" si="23"/>
        <v>20235509</v>
      </c>
      <c r="BA376" s="68">
        <f t="shared" si="24"/>
        <v>2019642</v>
      </c>
      <c r="BB376" s="68">
        <f t="shared" si="25"/>
        <v>13909260</v>
      </c>
      <c r="BC376" s="68">
        <f t="shared" si="26"/>
        <v>3023214</v>
      </c>
      <c r="BD376" s="68">
        <f t="shared" si="27"/>
        <v>1283393</v>
      </c>
      <c r="BE376" s="68">
        <f t="shared" si="28"/>
        <v>10768786</v>
      </c>
      <c r="BF376" s="51"/>
      <c r="BG376" s="69" t="str">
        <f t="shared" si="29"/>
        <v/>
      </c>
      <c r="BH376" s="67" t="str">
        <f t="shared" si="30"/>
        <v/>
      </c>
      <c r="BI376" s="67" t="str">
        <f t="shared" si="31"/>
        <v/>
      </c>
      <c r="BJ376" s="67" t="str">
        <f t="shared" si="32"/>
        <v/>
      </c>
      <c r="BK376" s="67" t="str">
        <f t="shared" si="33"/>
        <v/>
      </c>
      <c r="BL376" s="67" t="str">
        <f t="shared" si="34"/>
        <v/>
      </c>
      <c r="BM376" s="65" t="str">
        <f t="shared" si="35"/>
        <v/>
      </c>
      <c r="BN376" s="51"/>
      <c r="BO376" s="51" t="str">
        <f t="shared" si="2422"/>
        <v/>
      </c>
      <c r="BP376" s="51" t="str">
        <f t="shared" si="2423"/>
        <v/>
      </c>
      <c r="BQ376" s="51" t="str">
        <f t="shared" si="2424"/>
        <v/>
      </c>
      <c r="BR376" s="71">
        <f t="shared" si="2425"/>
        <v>2478391</v>
      </c>
      <c r="BS376" s="69" t="str">
        <f t="shared" si="40"/>
        <v/>
      </c>
      <c r="BT376" s="51"/>
      <c r="BU376" s="68" t="str">
        <f t="shared" si="2426"/>
        <v/>
      </c>
      <c r="BV376" s="68" t="str">
        <f t="shared" si="2427"/>
        <v/>
      </c>
      <c r="BW376" s="68" t="str">
        <f t="shared" si="2428"/>
        <v/>
      </c>
      <c r="BX376" s="65">
        <f t="shared" si="2429"/>
        <v>20235509</v>
      </c>
      <c r="BY376" s="67" t="str">
        <f t="shared" si="44"/>
        <v/>
      </c>
      <c r="BZ376" s="68"/>
      <c r="CA376" s="65" t="str">
        <f t="shared" si="45"/>
        <v/>
      </c>
      <c r="CB376" s="67" t="str">
        <f t="shared" si="46"/>
        <v/>
      </c>
      <c r="CC376" s="67" t="str">
        <f t="shared" si="47"/>
        <v/>
      </c>
      <c r="CD376" s="67">
        <f t="shared" si="48"/>
        <v>10768786</v>
      </c>
      <c r="CE376" s="67" t="str">
        <f t="shared" si="49"/>
        <v/>
      </c>
      <c r="CF376" s="68"/>
      <c r="CG376" s="68" t="str">
        <f t="shared" si="2430"/>
        <v/>
      </c>
      <c r="CH376" s="68" t="str">
        <f t="shared" si="2431"/>
        <v/>
      </c>
      <c r="CI376" s="68" t="str">
        <f t="shared" si="2432"/>
        <v/>
      </c>
      <c r="CJ376" s="65">
        <f t="shared" si="2433"/>
        <v>20235509</v>
      </c>
      <c r="CK376" s="67" t="str">
        <f t="shared" si="54"/>
        <v/>
      </c>
      <c r="CL376" s="68"/>
      <c r="CM376" s="68" t="str">
        <f t="shared" si="2434"/>
        <v/>
      </c>
      <c r="CN376" s="68" t="str">
        <f t="shared" si="2435"/>
        <v/>
      </c>
      <c r="CO376" s="68" t="str">
        <f t="shared" si="2436"/>
        <v/>
      </c>
      <c r="CP376" s="65">
        <f t="shared" si="2437"/>
        <v>2019642</v>
      </c>
      <c r="CQ376" s="67" t="str">
        <f t="shared" si="59"/>
        <v/>
      </c>
      <c r="CR376" s="68"/>
      <c r="CS376" s="68" t="str">
        <f t="shared" si="2438"/>
        <v/>
      </c>
      <c r="CT376" s="68" t="str">
        <f t="shared" si="2439"/>
        <v/>
      </c>
      <c r="CU376" s="68" t="str">
        <f t="shared" si="2440"/>
        <v/>
      </c>
      <c r="CV376" s="65">
        <f t="shared" si="2441"/>
        <v>13909260</v>
      </c>
      <c r="CW376" s="67" t="str">
        <f t="shared" si="64"/>
        <v/>
      </c>
      <c r="CX376" s="68"/>
      <c r="CY376" s="68" t="str">
        <f t="shared" si="2442"/>
        <v/>
      </c>
      <c r="CZ376" s="68" t="str">
        <f t="shared" si="2443"/>
        <v/>
      </c>
      <c r="DA376" s="68" t="str">
        <f t="shared" si="2444"/>
        <v/>
      </c>
      <c r="DB376" s="65">
        <f t="shared" si="2445"/>
        <v>3023214</v>
      </c>
      <c r="DC376" s="67" t="str">
        <f t="shared" si="69"/>
        <v/>
      </c>
      <c r="DD376" s="68"/>
      <c r="DE376" s="68" t="str">
        <f t="shared" si="2446"/>
        <v/>
      </c>
      <c r="DF376" s="51" t="str">
        <f t="shared" si="2447"/>
        <v/>
      </c>
      <c r="DG376" s="51" t="str">
        <f t="shared" si="2448"/>
        <v/>
      </c>
      <c r="DH376" s="65">
        <f t="shared" si="2449"/>
        <v>1182076</v>
      </c>
      <c r="DI376" s="69" t="str">
        <f t="shared" si="74"/>
        <v/>
      </c>
      <c r="DJ376" s="51"/>
      <c r="DK376" s="51" t="str">
        <f t="shared" si="2450"/>
        <v/>
      </c>
      <c r="DL376" s="51" t="str">
        <f t="shared" si="2451"/>
        <v/>
      </c>
      <c r="DM376" s="51" t="str">
        <f t="shared" si="2452"/>
        <v/>
      </c>
      <c r="DN376" s="65">
        <f t="shared" si="2453"/>
        <v>101317</v>
      </c>
      <c r="DO376" s="69" t="str">
        <f t="shared" si="79"/>
        <v/>
      </c>
      <c r="DP376" s="51"/>
      <c r="DQ376" s="51"/>
      <c r="DR376" s="51"/>
      <c r="DS376" s="51"/>
      <c r="DT376" s="51"/>
      <c r="DU376" s="181"/>
    </row>
    <row r="377" spans="1:125" ht="15" x14ac:dyDescent="0.25">
      <c r="A377" s="56">
        <v>2018</v>
      </c>
      <c r="B377" s="51" t="s">
        <v>866</v>
      </c>
      <c r="C377" s="50" t="s">
        <v>867</v>
      </c>
      <c r="D377" s="170" t="s">
        <v>340</v>
      </c>
      <c r="E377" s="50" t="s">
        <v>107</v>
      </c>
      <c r="F377" s="89">
        <v>2358027</v>
      </c>
      <c r="G377" s="89">
        <v>16587903</v>
      </c>
      <c r="H377" s="89">
        <v>2753868</v>
      </c>
      <c r="I377" s="90">
        <v>20602902</v>
      </c>
      <c r="J377" s="50"/>
      <c r="K377" s="50" t="s">
        <v>2032</v>
      </c>
      <c r="L377" s="58"/>
      <c r="M377" s="58"/>
      <c r="N377" s="58"/>
      <c r="O377" s="58"/>
      <c r="P377" s="91"/>
      <c r="Q377" s="92">
        <v>2093390</v>
      </c>
      <c r="R377" s="92">
        <v>14735025</v>
      </c>
      <c r="S377" s="92">
        <v>2824814</v>
      </c>
      <c r="T377" s="92">
        <v>949673</v>
      </c>
      <c r="U377" s="94"/>
      <c r="V377" s="94"/>
      <c r="W377" s="90">
        <f t="shared" si="857"/>
        <v>20602902</v>
      </c>
      <c r="X377" s="90">
        <v>8804590</v>
      </c>
      <c r="Y377" s="50"/>
      <c r="Z377" s="50"/>
      <c r="AA377" s="102"/>
      <c r="AB377" s="64"/>
      <c r="AC377" s="64"/>
      <c r="AD377" s="64"/>
      <c r="AE377" s="65"/>
      <c r="AF377" s="65"/>
      <c r="AG377" s="67" t="str">
        <f t="shared" si="7"/>
        <v/>
      </c>
      <c r="AH377" s="51"/>
      <c r="AI377" s="51" t="str">
        <f t="shared" si="8"/>
        <v/>
      </c>
      <c r="AJ377" s="68" t="str">
        <f t="shared" si="9"/>
        <v/>
      </c>
      <c r="AK377" s="68" t="str">
        <f t="shared" si="10"/>
        <v/>
      </c>
      <c r="AL377" s="68" t="str">
        <f t="shared" si="11"/>
        <v/>
      </c>
      <c r="AM377" s="68" t="str">
        <f t="shared" si="12"/>
        <v/>
      </c>
      <c r="AN377" s="68" t="str">
        <f t="shared" si="13"/>
        <v/>
      </c>
      <c r="AO377" s="67" t="str">
        <f t="shared" si="14"/>
        <v/>
      </c>
      <c r="AP377" s="51"/>
      <c r="AQ377" s="51" t="str">
        <f t="shared" si="15"/>
        <v/>
      </c>
      <c r="AR377" s="68" t="str">
        <f t="shared" si="16"/>
        <v/>
      </c>
      <c r="AS377" s="68" t="str">
        <f t="shared" si="17"/>
        <v/>
      </c>
      <c r="AT377" s="68" t="str">
        <f t="shared" si="18"/>
        <v/>
      </c>
      <c r="AU377" s="68" t="str">
        <f t="shared" si="19"/>
        <v/>
      </c>
      <c r="AV377" s="68" t="str">
        <f t="shared" si="20"/>
        <v/>
      </c>
      <c r="AW377" s="67" t="str">
        <f t="shared" si="21"/>
        <v/>
      </c>
      <c r="AX377" s="51"/>
      <c r="AY377" s="51" t="str">
        <f t="shared" si="22"/>
        <v/>
      </c>
      <c r="AZ377" s="68" t="str">
        <f t="shared" si="23"/>
        <v/>
      </c>
      <c r="BA377" s="68" t="str">
        <f t="shared" si="24"/>
        <v/>
      </c>
      <c r="BB377" s="68" t="str">
        <f t="shared" si="25"/>
        <v/>
      </c>
      <c r="BC377" s="68" t="str">
        <f t="shared" si="26"/>
        <v/>
      </c>
      <c r="BD377" s="68" t="str">
        <f t="shared" si="27"/>
        <v/>
      </c>
      <c r="BE377" s="68" t="str">
        <f t="shared" si="28"/>
        <v/>
      </c>
      <c r="BF377" s="51"/>
      <c r="BG377" s="96">
        <f t="shared" si="29"/>
        <v>2358027</v>
      </c>
      <c r="BH377" s="67">
        <f t="shared" si="30"/>
        <v>20602902</v>
      </c>
      <c r="BI377" s="67">
        <f t="shared" si="31"/>
        <v>2093390</v>
      </c>
      <c r="BJ377" s="67">
        <f t="shared" si="32"/>
        <v>14735025</v>
      </c>
      <c r="BK377" s="67">
        <f t="shared" si="33"/>
        <v>2824814</v>
      </c>
      <c r="BL377" s="67">
        <f t="shared" si="34"/>
        <v>949673</v>
      </c>
      <c r="BM377" s="65">
        <f t="shared" si="35"/>
        <v>8804590</v>
      </c>
      <c r="BN377" s="70"/>
      <c r="BO377" s="70"/>
      <c r="BP377" s="51"/>
      <c r="BQ377" s="51"/>
      <c r="BR377" s="51"/>
      <c r="BS377" s="96">
        <f t="shared" si="40"/>
        <v>2358027</v>
      </c>
      <c r="BT377" s="70"/>
      <c r="BU377" s="65"/>
      <c r="BV377" s="68"/>
      <c r="BW377" s="68"/>
      <c r="BX377" s="68"/>
      <c r="BY377" s="67">
        <f t="shared" si="44"/>
        <v>20602902</v>
      </c>
      <c r="BZ377" s="65"/>
      <c r="CA377" s="65" t="str">
        <f t="shared" si="45"/>
        <v/>
      </c>
      <c r="CB377" s="67" t="str">
        <f t="shared" si="46"/>
        <v/>
      </c>
      <c r="CC377" s="67" t="str">
        <f t="shared" si="47"/>
        <v/>
      </c>
      <c r="CD377" s="67" t="str">
        <f t="shared" si="48"/>
        <v/>
      </c>
      <c r="CE377" s="67">
        <f t="shared" si="49"/>
        <v>8804590</v>
      </c>
      <c r="CF377" s="65"/>
      <c r="CG377" s="65"/>
      <c r="CH377" s="68"/>
      <c r="CI377" s="68"/>
      <c r="CJ377" s="68"/>
      <c r="CK377" s="67">
        <f t="shared" si="54"/>
        <v>20602902</v>
      </c>
      <c r="CL377" s="65"/>
      <c r="CM377" s="65"/>
      <c r="CN377" s="68"/>
      <c r="CO377" s="68"/>
      <c r="CP377" s="68"/>
      <c r="CQ377" s="67">
        <f t="shared" si="59"/>
        <v>2093390</v>
      </c>
      <c r="CR377" s="65"/>
      <c r="CS377" s="65"/>
      <c r="CT377" s="68"/>
      <c r="CU377" s="68"/>
      <c r="CV377" s="68"/>
      <c r="CW377" s="67">
        <f t="shared" si="64"/>
        <v>14735025</v>
      </c>
      <c r="CX377" s="65"/>
      <c r="CY377" s="65"/>
      <c r="CZ377" s="68"/>
      <c r="DA377" s="68"/>
      <c r="DB377" s="68"/>
      <c r="DC377" s="67">
        <f t="shared" si="69"/>
        <v>2824814</v>
      </c>
      <c r="DD377" s="65"/>
      <c r="DE377" s="65"/>
      <c r="DF377" s="51"/>
      <c r="DG377" s="51"/>
      <c r="DH377" s="51"/>
      <c r="DI377" s="67">
        <f t="shared" si="74"/>
        <v>949673</v>
      </c>
      <c r="DJ377" s="70"/>
      <c r="DK377" s="70"/>
      <c r="DL377" s="51"/>
      <c r="DM377" s="51"/>
      <c r="DN377" s="51"/>
      <c r="DO377" s="67">
        <f t="shared" si="79"/>
        <v>2093390</v>
      </c>
      <c r="DP377" s="51"/>
      <c r="DQ377" s="51"/>
      <c r="DR377" s="51"/>
      <c r="DS377" s="51"/>
      <c r="DT377" s="51"/>
      <c r="DU377" s="181"/>
    </row>
    <row r="378" spans="1:125" ht="15" x14ac:dyDescent="0.25">
      <c r="A378" s="50"/>
      <c r="B378" s="51"/>
      <c r="C378" s="50"/>
      <c r="D378" s="53"/>
      <c r="E378" s="50"/>
      <c r="F378" s="54"/>
      <c r="G378" s="54"/>
      <c r="H378" s="54"/>
      <c r="I378" s="55"/>
      <c r="J378" s="50"/>
      <c r="K378" s="50" t="s">
        <v>2032</v>
      </c>
      <c r="L378" s="58"/>
      <c r="M378" s="58"/>
      <c r="N378" s="58"/>
      <c r="O378" s="58"/>
      <c r="P378" s="59"/>
      <c r="Q378" s="60"/>
      <c r="R378" s="60"/>
      <c r="S378" s="60"/>
      <c r="T378" s="60"/>
      <c r="U378" s="60"/>
      <c r="V378" s="79"/>
      <c r="W378" s="90">
        <f t="shared" si="857"/>
        <v>0</v>
      </c>
      <c r="X378" s="101"/>
      <c r="Y378" s="50"/>
      <c r="Z378" s="50"/>
      <c r="AA378" s="102"/>
      <c r="AB378" s="64"/>
      <c r="AC378" s="64"/>
      <c r="AD378" s="64"/>
      <c r="AE378" s="65"/>
      <c r="AF378" s="65"/>
      <c r="AG378" s="67" t="str">
        <f t="shared" si="7"/>
        <v/>
      </c>
      <c r="AH378" s="51"/>
      <c r="AI378" s="51" t="str">
        <f t="shared" si="8"/>
        <v/>
      </c>
      <c r="AJ378" s="68" t="str">
        <f t="shared" si="9"/>
        <v/>
      </c>
      <c r="AK378" s="68" t="str">
        <f t="shared" si="10"/>
        <v/>
      </c>
      <c r="AL378" s="68" t="str">
        <f t="shared" si="11"/>
        <v/>
      </c>
      <c r="AM378" s="68" t="str">
        <f t="shared" si="12"/>
        <v/>
      </c>
      <c r="AN378" s="68" t="str">
        <f t="shared" si="13"/>
        <v/>
      </c>
      <c r="AO378" s="67" t="str">
        <f t="shared" si="14"/>
        <v/>
      </c>
      <c r="AP378" s="51"/>
      <c r="AQ378" s="51" t="str">
        <f t="shared" si="15"/>
        <v/>
      </c>
      <c r="AR378" s="68" t="str">
        <f t="shared" si="16"/>
        <v/>
      </c>
      <c r="AS378" s="68" t="str">
        <f t="shared" si="17"/>
        <v/>
      </c>
      <c r="AT378" s="68" t="str">
        <f t="shared" si="18"/>
        <v/>
      </c>
      <c r="AU378" s="68" t="str">
        <f t="shared" si="19"/>
        <v/>
      </c>
      <c r="AV378" s="68" t="str">
        <f t="shared" si="20"/>
        <v/>
      </c>
      <c r="AW378" s="67" t="str">
        <f t="shared" si="21"/>
        <v/>
      </c>
      <c r="AX378" s="51"/>
      <c r="AY378" s="51" t="str">
        <f t="shared" si="22"/>
        <v/>
      </c>
      <c r="AZ378" s="68" t="str">
        <f t="shared" si="23"/>
        <v/>
      </c>
      <c r="BA378" s="68" t="str">
        <f t="shared" si="24"/>
        <v/>
      </c>
      <c r="BB378" s="68" t="str">
        <f t="shared" si="25"/>
        <v/>
      </c>
      <c r="BC378" s="68" t="str">
        <f t="shared" si="26"/>
        <v/>
      </c>
      <c r="BD378" s="68" t="str">
        <f t="shared" si="27"/>
        <v/>
      </c>
      <c r="BE378" s="68" t="str">
        <f t="shared" si="28"/>
        <v/>
      </c>
      <c r="BF378" s="51"/>
      <c r="BG378" s="69" t="str">
        <f t="shared" si="29"/>
        <v/>
      </c>
      <c r="BH378" s="67" t="str">
        <f t="shared" si="30"/>
        <v/>
      </c>
      <c r="BI378" s="67" t="str">
        <f t="shared" si="31"/>
        <v/>
      </c>
      <c r="BJ378" s="67" t="str">
        <f t="shared" si="32"/>
        <v/>
      </c>
      <c r="BK378" s="67" t="str">
        <f t="shared" si="33"/>
        <v/>
      </c>
      <c r="BL378" s="67" t="str">
        <f t="shared" si="34"/>
        <v/>
      </c>
      <c r="BM378" s="65" t="str">
        <f t="shared" si="35"/>
        <v/>
      </c>
      <c r="BN378" s="70"/>
      <c r="BO378" s="70"/>
      <c r="BP378" s="51"/>
      <c r="BQ378" s="51"/>
      <c r="BR378" s="51"/>
      <c r="BS378" s="69" t="str">
        <f t="shared" si="40"/>
        <v/>
      </c>
      <c r="BT378" s="70"/>
      <c r="BU378" s="65"/>
      <c r="BV378" s="68"/>
      <c r="BW378" s="68"/>
      <c r="BX378" s="68"/>
      <c r="BY378" s="67" t="str">
        <f t="shared" si="44"/>
        <v/>
      </c>
      <c r="BZ378" s="65"/>
      <c r="CA378" s="65" t="str">
        <f t="shared" si="45"/>
        <v/>
      </c>
      <c r="CB378" s="67" t="str">
        <f t="shared" si="46"/>
        <v/>
      </c>
      <c r="CC378" s="67" t="str">
        <f t="shared" si="47"/>
        <v/>
      </c>
      <c r="CD378" s="67" t="str">
        <f t="shared" si="48"/>
        <v/>
      </c>
      <c r="CE378" s="67" t="str">
        <f t="shared" si="49"/>
        <v/>
      </c>
      <c r="CF378" s="65"/>
      <c r="CG378" s="65"/>
      <c r="CH378" s="68"/>
      <c r="CI378" s="68"/>
      <c r="CJ378" s="68"/>
      <c r="CK378" s="67" t="str">
        <f t="shared" si="54"/>
        <v/>
      </c>
      <c r="CL378" s="65"/>
      <c r="CM378" s="65"/>
      <c r="CN378" s="68"/>
      <c r="CO378" s="68"/>
      <c r="CP378" s="68"/>
      <c r="CQ378" s="67" t="str">
        <f t="shared" si="59"/>
        <v/>
      </c>
      <c r="CR378" s="65"/>
      <c r="CS378" s="65"/>
      <c r="CT378" s="68"/>
      <c r="CU378" s="68"/>
      <c r="CV378" s="68"/>
      <c r="CW378" s="67" t="str">
        <f t="shared" si="64"/>
        <v/>
      </c>
      <c r="CX378" s="65"/>
      <c r="CY378" s="65"/>
      <c r="CZ378" s="68"/>
      <c r="DA378" s="68"/>
      <c r="DB378" s="68"/>
      <c r="DC378" s="67" t="str">
        <f t="shared" si="69"/>
        <v/>
      </c>
      <c r="DD378" s="65"/>
      <c r="DE378" s="65"/>
      <c r="DF378" s="51"/>
      <c r="DG378" s="51"/>
      <c r="DH378" s="51"/>
      <c r="DI378" s="69" t="str">
        <f t="shared" si="74"/>
        <v/>
      </c>
      <c r="DJ378" s="70"/>
      <c r="DK378" s="70"/>
      <c r="DL378" s="51"/>
      <c r="DM378" s="51"/>
      <c r="DN378" s="51"/>
      <c r="DO378" s="69" t="str">
        <f t="shared" si="79"/>
        <v/>
      </c>
      <c r="DP378" s="51"/>
      <c r="DQ378" s="51"/>
      <c r="DR378" s="51"/>
      <c r="DS378" s="51"/>
      <c r="DT378" s="51"/>
      <c r="DU378" s="181"/>
    </row>
    <row r="379" spans="1:125" ht="15" x14ac:dyDescent="0.25">
      <c r="A379" s="50">
        <v>2014</v>
      </c>
      <c r="B379" s="51" t="s">
        <v>1220</v>
      </c>
      <c r="C379" s="50" t="s">
        <v>912</v>
      </c>
      <c r="D379" s="53" t="s">
        <v>347</v>
      </c>
      <c r="E379" s="50" t="s">
        <v>149</v>
      </c>
      <c r="F379" s="54">
        <v>107150</v>
      </c>
      <c r="G379" s="54" t="s">
        <v>364</v>
      </c>
      <c r="H379" s="54">
        <v>330425</v>
      </c>
      <c r="I379" s="55">
        <v>1406011</v>
      </c>
      <c r="J379" s="50"/>
      <c r="K379" s="50" t="s">
        <v>2032</v>
      </c>
      <c r="L379" s="58" t="s">
        <v>2032</v>
      </c>
      <c r="M379" s="58" t="s">
        <v>2032</v>
      </c>
      <c r="N379" s="58" t="s">
        <v>2032</v>
      </c>
      <c r="O379" s="58" t="s">
        <v>2032</v>
      </c>
      <c r="P379" s="59"/>
      <c r="Q379" s="60">
        <v>738017</v>
      </c>
      <c r="R379" s="60">
        <v>0</v>
      </c>
      <c r="S379" s="60">
        <v>106604</v>
      </c>
      <c r="T379" s="60">
        <v>561390</v>
      </c>
      <c r="U379" s="60">
        <v>0</v>
      </c>
      <c r="V379" s="79"/>
      <c r="W379" s="90">
        <f t="shared" si="857"/>
        <v>1406011</v>
      </c>
      <c r="X379" s="101">
        <v>101710</v>
      </c>
      <c r="Y379" s="50"/>
      <c r="Z379" s="50" t="s">
        <v>347</v>
      </c>
      <c r="AA379" s="62">
        <f t="shared" ref="AA379:AA382" si="2454">IF(A379 =2014,IF(Y379 ="",F379,""),"")</f>
        <v>107150</v>
      </c>
      <c r="AB379" s="64">
        <f t="shared" ref="AB379:AB382" si="2455">IF(A379 =2014,IF(Y379 ="",I379,""),"")</f>
        <v>1406011</v>
      </c>
      <c r="AC379" s="64">
        <f t="shared" ref="AC379:AC382" si="2456">IF(A379 =2014,IF(Y379 ="",Q379,""),"")</f>
        <v>738017</v>
      </c>
      <c r="AD379" s="64">
        <f t="shared" ref="AD379:AD382" si="2457">IF(A379 =2014,IF(Y379 ="",R379,""),"")</f>
        <v>0</v>
      </c>
      <c r="AE379" s="65">
        <f t="shared" ref="AE379:AE382" si="2458">IF(A379 =2014,IF(Y379 ="",S379,""),"")</f>
        <v>106604</v>
      </c>
      <c r="AF379" s="65">
        <f t="shared" ref="AF379:AF382" si="2459">IF(A379 =2014,IF(Y379 ="",T379+U379,""),"")</f>
        <v>561390</v>
      </c>
      <c r="AG379" s="67">
        <f t="shared" si="7"/>
        <v>101710</v>
      </c>
      <c r="AH379" s="51"/>
      <c r="AI379" s="51" t="str">
        <f t="shared" si="8"/>
        <v/>
      </c>
      <c r="AJ379" s="68" t="str">
        <f t="shared" si="9"/>
        <v/>
      </c>
      <c r="AK379" s="68" t="str">
        <f t="shared" si="10"/>
        <v/>
      </c>
      <c r="AL379" s="68" t="str">
        <f t="shared" si="11"/>
        <v/>
      </c>
      <c r="AM379" s="68" t="str">
        <f t="shared" si="12"/>
        <v/>
      </c>
      <c r="AN379" s="68" t="str">
        <f t="shared" si="13"/>
        <v/>
      </c>
      <c r="AO379" s="67" t="str">
        <f t="shared" si="14"/>
        <v/>
      </c>
      <c r="AP379" s="51"/>
      <c r="AQ379" s="51" t="str">
        <f t="shared" si="15"/>
        <v/>
      </c>
      <c r="AR379" s="68" t="str">
        <f t="shared" si="16"/>
        <v/>
      </c>
      <c r="AS379" s="68" t="str">
        <f t="shared" si="17"/>
        <v/>
      </c>
      <c r="AT379" s="68" t="str">
        <f t="shared" si="18"/>
        <v/>
      </c>
      <c r="AU379" s="68" t="str">
        <f t="shared" si="19"/>
        <v/>
      </c>
      <c r="AV379" s="68" t="str">
        <f t="shared" si="20"/>
        <v/>
      </c>
      <c r="AW379" s="67" t="str">
        <f t="shared" si="21"/>
        <v/>
      </c>
      <c r="AX379" s="51"/>
      <c r="AY379" s="51" t="str">
        <f t="shared" si="22"/>
        <v/>
      </c>
      <c r="AZ379" s="68" t="str">
        <f t="shared" si="23"/>
        <v/>
      </c>
      <c r="BA379" s="68" t="str">
        <f t="shared" si="24"/>
        <v/>
      </c>
      <c r="BB379" s="68" t="str">
        <f t="shared" si="25"/>
        <v/>
      </c>
      <c r="BC379" s="68" t="str">
        <f t="shared" si="26"/>
        <v/>
      </c>
      <c r="BD379" s="68" t="str">
        <f t="shared" si="27"/>
        <v/>
      </c>
      <c r="BE379" s="68" t="str">
        <f t="shared" si="28"/>
        <v/>
      </c>
      <c r="BF379" s="51"/>
      <c r="BG379" s="69" t="str">
        <f t="shared" si="29"/>
        <v/>
      </c>
      <c r="BH379" s="67" t="str">
        <f t="shared" si="30"/>
        <v/>
      </c>
      <c r="BI379" s="67" t="str">
        <f t="shared" si="31"/>
        <v/>
      </c>
      <c r="BJ379" s="67" t="str">
        <f t="shared" si="32"/>
        <v/>
      </c>
      <c r="BK379" s="67" t="str">
        <f t="shared" si="33"/>
        <v/>
      </c>
      <c r="BL379" s="67" t="str">
        <f t="shared" si="34"/>
        <v/>
      </c>
      <c r="BM379" s="65" t="str">
        <f t="shared" si="35"/>
        <v/>
      </c>
      <c r="BN379" s="70"/>
      <c r="BO379" s="71">
        <f t="shared" ref="BO379:BO382" si="2460">IF(A379 =2014,F379,"")</f>
        <v>107150</v>
      </c>
      <c r="BP379" s="51" t="str">
        <f t="shared" ref="BP379:BP382" si="2461">IF(A379 =2015,F379,"")</f>
        <v/>
      </c>
      <c r="BQ379" s="51" t="str">
        <f t="shared" ref="BQ379:BQ382" si="2462">IF(A379 =2016,F379,"")</f>
        <v/>
      </c>
      <c r="BR379" s="51" t="str">
        <f t="shared" ref="BR379:BR382" si="2463">IF(A379 =2017,F379,"")</f>
        <v/>
      </c>
      <c r="BS379" s="69" t="str">
        <f t="shared" si="40"/>
        <v/>
      </c>
      <c r="BT379" s="70"/>
      <c r="BU379" s="65">
        <f t="shared" ref="BU379:BU382" si="2464">IF(A379 =2014,I379,"")</f>
        <v>1406011</v>
      </c>
      <c r="BV379" s="68" t="str">
        <f t="shared" ref="BV379:BV382" si="2465">IF(A379 =2015,I379,"")</f>
        <v/>
      </c>
      <c r="BW379" s="68" t="str">
        <f t="shared" ref="BW379:BW382" si="2466">IF(A379 =2016,I379,"")</f>
        <v/>
      </c>
      <c r="BX379" s="68" t="str">
        <f t="shared" ref="BX379:BX382" si="2467">IF(A379 =2017,I379,"")</f>
        <v/>
      </c>
      <c r="BY379" s="67" t="str">
        <f t="shared" si="44"/>
        <v/>
      </c>
      <c r="BZ379" s="65"/>
      <c r="CA379" s="65">
        <f t="shared" si="45"/>
        <v>101710</v>
      </c>
      <c r="CB379" s="67" t="str">
        <f t="shared" si="46"/>
        <v/>
      </c>
      <c r="CC379" s="67" t="str">
        <f t="shared" si="47"/>
        <v/>
      </c>
      <c r="CD379" s="67" t="str">
        <f t="shared" si="48"/>
        <v/>
      </c>
      <c r="CE379" s="67" t="str">
        <f t="shared" si="49"/>
        <v/>
      </c>
      <c r="CF379" s="65"/>
      <c r="CG379" s="65">
        <f t="shared" ref="CG379:CG382" si="2468">IF(A379 =2014,Q379+R379+S379+T379+U379,"")</f>
        <v>1406011</v>
      </c>
      <c r="CH379" s="68" t="str">
        <f t="shared" ref="CH379:CH382" si="2469">IF(A379 =2015,Q379+R379+S379+T379+U379,"")</f>
        <v/>
      </c>
      <c r="CI379" s="68" t="str">
        <f t="shared" ref="CI379:CI382" si="2470">IF(A379 =2016,Q379+R379+S379+T379+U379,"")</f>
        <v/>
      </c>
      <c r="CJ379" s="68" t="str">
        <f t="shared" ref="CJ379:CJ382" si="2471">IF(A379 =2017,Q379+R379+S379+T379+U379,"")</f>
        <v/>
      </c>
      <c r="CK379" s="67" t="str">
        <f t="shared" si="54"/>
        <v/>
      </c>
      <c r="CL379" s="65"/>
      <c r="CM379" s="65">
        <f t="shared" ref="CM379:CM382" si="2472">IF(A379 =2014,Q379,"")</f>
        <v>738017</v>
      </c>
      <c r="CN379" s="68" t="str">
        <f t="shared" ref="CN379:CN382" si="2473">IF(A379 =2015,Q379,"")</f>
        <v/>
      </c>
      <c r="CO379" s="68" t="str">
        <f t="shared" ref="CO379:CO382" si="2474">IF(A379 =2016,Q379,"")</f>
        <v/>
      </c>
      <c r="CP379" s="68" t="str">
        <f t="shared" ref="CP379:CP382" si="2475">IF(A379 =2017,Q379,"")</f>
        <v/>
      </c>
      <c r="CQ379" s="67" t="str">
        <f t="shared" si="59"/>
        <v/>
      </c>
      <c r="CR379" s="65"/>
      <c r="CS379" s="65">
        <f t="shared" ref="CS379:CS382" si="2476">IF(A379 =2014,R379,"")</f>
        <v>0</v>
      </c>
      <c r="CT379" s="68" t="str">
        <f t="shared" ref="CT379:CT382" si="2477">IF(A379 =2015,R379,"")</f>
        <v/>
      </c>
      <c r="CU379" s="68" t="str">
        <f t="shared" ref="CU379:CU382" si="2478">IF(A379 =2016,R379,"")</f>
        <v/>
      </c>
      <c r="CV379" s="68" t="str">
        <f t="shared" ref="CV379:CV382" si="2479">IF(A379 =2017,R379,"")</f>
        <v/>
      </c>
      <c r="CW379" s="67" t="str">
        <f t="shared" si="64"/>
        <v/>
      </c>
      <c r="CX379" s="65"/>
      <c r="CY379" s="65">
        <f t="shared" ref="CY379:CY382" si="2480">IF(A379 =2014,S379,"")</f>
        <v>106604</v>
      </c>
      <c r="CZ379" s="68" t="str">
        <f t="shared" ref="CZ379:CZ382" si="2481">IF(A379 =2015,S379,"")</f>
        <v/>
      </c>
      <c r="DA379" s="68" t="str">
        <f t="shared" ref="DA379:DA382" si="2482">IF(A379 =2016,S379,"")</f>
        <v/>
      </c>
      <c r="DB379" s="68" t="str">
        <f t="shared" ref="DB379:DB382" si="2483">IF(A379 =2017,S379,"")</f>
        <v/>
      </c>
      <c r="DC379" s="67" t="str">
        <f t="shared" si="69"/>
        <v/>
      </c>
      <c r="DD379" s="65"/>
      <c r="DE379" s="65">
        <f t="shared" ref="DE379:DE382" si="2484">IF(A379 =2014,T379,"")</f>
        <v>561390</v>
      </c>
      <c r="DF379" s="51" t="str">
        <f t="shared" ref="DF379:DF382" si="2485">IF(A379 =2015,T379,"")</f>
        <v/>
      </c>
      <c r="DG379" s="51" t="str">
        <f t="shared" ref="DG379:DG382" si="2486">IF(A379 =2016,T379,"")</f>
        <v/>
      </c>
      <c r="DH379" s="51" t="str">
        <f t="shared" ref="DH379:DH382" si="2487">IF(A379 =2017,T379,"")</f>
        <v/>
      </c>
      <c r="DI379" s="69" t="str">
        <f t="shared" si="74"/>
        <v/>
      </c>
      <c r="DJ379" s="70"/>
      <c r="DK379" s="65">
        <f t="shared" ref="DK379:DK382" si="2488">IF(A379 =2014,U379,"")</f>
        <v>0</v>
      </c>
      <c r="DL379" s="51" t="str">
        <f t="shared" ref="DL379:DL382" si="2489">IF(A379 =2015,U379,"")</f>
        <v/>
      </c>
      <c r="DM379" s="51" t="str">
        <f t="shared" ref="DM379:DM382" si="2490">IF(A379 =2016,U379,"")</f>
        <v/>
      </c>
      <c r="DN379" s="51" t="str">
        <f t="shared" ref="DN379:DN382" si="2491">IF(A379 =2017,U379,"")</f>
        <v/>
      </c>
      <c r="DO379" s="69" t="str">
        <f t="shared" si="79"/>
        <v/>
      </c>
      <c r="DP379" s="51"/>
      <c r="DQ379" s="51"/>
      <c r="DR379" s="51"/>
      <c r="DS379" s="51"/>
      <c r="DT379" s="51"/>
      <c r="DU379" s="181"/>
    </row>
    <row r="380" spans="1:125" ht="15" x14ac:dyDescent="0.25">
      <c r="A380" s="50">
        <v>2015</v>
      </c>
      <c r="B380" s="51" t="s">
        <v>1220</v>
      </c>
      <c r="C380" s="50" t="s">
        <v>912</v>
      </c>
      <c r="D380" s="53" t="s">
        <v>347</v>
      </c>
      <c r="E380" s="50" t="s">
        <v>149</v>
      </c>
      <c r="F380" s="54">
        <v>165439</v>
      </c>
      <c r="G380" s="54" t="s">
        <v>364</v>
      </c>
      <c r="H380" s="54">
        <v>291706</v>
      </c>
      <c r="I380" s="55">
        <v>1584515</v>
      </c>
      <c r="J380" s="50"/>
      <c r="K380" s="50" t="s">
        <v>2032</v>
      </c>
      <c r="L380" s="58" t="s">
        <v>2032</v>
      </c>
      <c r="M380" s="58" t="s">
        <v>2032</v>
      </c>
      <c r="N380" s="58" t="s">
        <v>2032</v>
      </c>
      <c r="O380" s="58" t="s">
        <v>2032</v>
      </c>
      <c r="P380" s="59"/>
      <c r="Q380" s="60">
        <v>659195</v>
      </c>
      <c r="R380" s="60">
        <v>0</v>
      </c>
      <c r="S380" s="60">
        <v>113230</v>
      </c>
      <c r="T380" s="60">
        <v>735642</v>
      </c>
      <c r="U380" s="60">
        <v>76448</v>
      </c>
      <c r="V380" s="79"/>
      <c r="W380" s="90">
        <f t="shared" si="857"/>
        <v>1584515</v>
      </c>
      <c r="X380" s="101">
        <v>200045</v>
      </c>
      <c r="Y380" s="50"/>
      <c r="Z380" s="50" t="s">
        <v>347</v>
      </c>
      <c r="AA380" s="51" t="str">
        <f t="shared" si="2454"/>
        <v/>
      </c>
      <c r="AB380" s="68" t="str">
        <f t="shared" si="2455"/>
        <v/>
      </c>
      <c r="AC380" s="68" t="str">
        <f t="shared" si="2456"/>
        <v/>
      </c>
      <c r="AD380" s="68" t="str">
        <f t="shared" si="2457"/>
        <v/>
      </c>
      <c r="AE380" s="68" t="str">
        <f t="shared" si="2458"/>
        <v/>
      </c>
      <c r="AF380" s="68" t="str">
        <f t="shared" si="2459"/>
        <v/>
      </c>
      <c r="AG380" s="67" t="str">
        <f t="shared" si="7"/>
        <v/>
      </c>
      <c r="AH380" s="51"/>
      <c r="AI380" s="80">
        <f t="shared" si="8"/>
        <v>165439</v>
      </c>
      <c r="AJ380" s="68">
        <f t="shared" si="9"/>
        <v>1584515</v>
      </c>
      <c r="AK380" s="68">
        <f t="shared" si="10"/>
        <v>659195</v>
      </c>
      <c r="AL380" s="68">
        <f t="shared" si="11"/>
        <v>0</v>
      </c>
      <c r="AM380" s="68">
        <f t="shared" si="12"/>
        <v>113230</v>
      </c>
      <c r="AN380" s="68">
        <f t="shared" si="13"/>
        <v>812090</v>
      </c>
      <c r="AO380" s="67">
        <f t="shared" si="14"/>
        <v>200045</v>
      </c>
      <c r="AP380" s="51"/>
      <c r="AQ380" s="51" t="str">
        <f t="shared" si="15"/>
        <v/>
      </c>
      <c r="AR380" s="68" t="str">
        <f t="shared" si="16"/>
        <v/>
      </c>
      <c r="AS380" s="68" t="str">
        <f t="shared" si="17"/>
        <v/>
      </c>
      <c r="AT380" s="68" t="str">
        <f t="shared" si="18"/>
        <v/>
      </c>
      <c r="AU380" s="68" t="str">
        <f t="shared" si="19"/>
        <v/>
      </c>
      <c r="AV380" s="68" t="str">
        <f t="shared" si="20"/>
        <v/>
      </c>
      <c r="AW380" s="67" t="str">
        <f t="shared" si="21"/>
        <v/>
      </c>
      <c r="AX380" s="51"/>
      <c r="AY380" s="51" t="str">
        <f t="shared" si="22"/>
        <v/>
      </c>
      <c r="AZ380" s="68" t="str">
        <f t="shared" si="23"/>
        <v/>
      </c>
      <c r="BA380" s="68" t="str">
        <f t="shared" si="24"/>
        <v/>
      </c>
      <c r="BB380" s="68" t="str">
        <f t="shared" si="25"/>
        <v/>
      </c>
      <c r="BC380" s="68" t="str">
        <f t="shared" si="26"/>
        <v/>
      </c>
      <c r="BD380" s="68" t="str">
        <f t="shared" si="27"/>
        <v/>
      </c>
      <c r="BE380" s="68" t="str">
        <f t="shared" si="28"/>
        <v/>
      </c>
      <c r="BF380" s="51"/>
      <c r="BG380" s="69" t="str">
        <f t="shared" si="29"/>
        <v/>
      </c>
      <c r="BH380" s="67" t="str">
        <f t="shared" si="30"/>
        <v/>
      </c>
      <c r="BI380" s="67" t="str">
        <f t="shared" si="31"/>
        <v/>
      </c>
      <c r="BJ380" s="67" t="str">
        <f t="shared" si="32"/>
        <v/>
      </c>
      <c r="BK380" s="67" t="str">
        <f t="shared" si="33"/>
        <v/>
      </c>
      <c r="BL380" s="67" t="str">
        <f t="shared" si="34"/>
        <v/>
      </c>
      <c r="BM380" s="65" t="str">
        <f t="shared" si="35"/>
        <v/>
      </c>
      <c r="BN380" s="51"/>
      <c r="BO380" s="51" t="str">
        <f t="shared" si="2460"/>
        <v/>
      </c>
      <c r="BP380" s="71">
        <f t="shared" si="2461"/>
        <v>165439</v>
      </c>
      <c r="BQ380" s="51" t="str">
        <f t="shared" si="2462"/>
        <v/>
      </c>
      <c r="BR380" s="51" t="str">
        <f t="shared" si="2463"/>
        <v/>
      </c>
      <c r="BS380" s="69" t="str">
        <f t="shared" si="40"/>
        <v/>
      </c>
      <c r="BT380" s="51"/>
      <c r="BU380" s="68" t="str">
        <f t="shared" si="2464"/>
        <v/>
      </c>
      <c r="BV380" s="65">
        <f t="shared" si="2465"/>
        <v>1584515</v>
      </c>
      <c r="BW380" s="68" t="str">
        <f t="shared" si="2466"/>
        <v/>
      </c>
      <c r="BX380" s="68" t="str">
        <f t="shared" si="2467"/>
        <v/>
      </c>
      <c r="BY380" s="67" t="str">
        <f t="shared" si="44"/>
        <v/>
      </c>
      <c r="BZ380" s="68"/>
      <c r="CA380" s="65" t="str">
        <f t="shared" si="45"/>
        <v/>
      </c>
      <c r="CB380" s="67">
        <f t="shared" si="46"/>
        <v>200045</v>
      </c>
      <c r="CC380" s="67" t="str">
        <f t="shared" si="47"/>
        <v/>
      </c>
      <c r="CD380" s="67" t="str">
        <f t="shared" si="48"/>
        <v/>
      </c>
      <c r="CE380" s="67" t="str">
        <f t="shared" si="49"/>
        <v/>
      </c>
      <c r="CF380" s="68"/>
      <c r="CG380" s="68" t="str">
        <f t="shared" si="2468"/>
        <v/>
      </c>
      <c r="CH380" s="65">
        <f t="shared" si="2469"/>
        <v>1584515</v>
      </c>
      <c r="CI380" s="68" t="str">
        <f t="shared" si="2470"/>
        <v/>
      </c>
      <c r="CJ380" s="68" t="str">
        <f t="shared" si="2471"/>
        <v/>
      </c>
      <c r="CK380" s="67" t="str">
        <f t="shared" si="54"/>
        <v/>
      </c>
      <c r="CL380" s="68"/>
      <c r="CM380" s="68" t="str">
        <f t="shared" si="2472"/>
        <v/>
      </c>
      <c r="CN380" s="65">
        <f t="shared" si="2473"/>
        <v>659195</v>
      </c>
      <c r="CO380" s="68" t="str">
        <f t="shared" si="2474"/>
        <v/>
      </c>
      <c r="CP380" s="68" t="str">
        <f t="shared" si="2475"/>
        <v/>
      </c>
      <c r="CQ380" s="67" t="str">
        <f t="shared" si="59"/>
        <v/>
      </c>
      <c r="CR380" s="68"/>
      <c r="CS380" s="68" t="str">
        <f t="shared" si="2476"/>
        <v/>
      </c>
      <c r="CT380" s="65">
        <f t="shared" si="2477"/>
        <v>0</v>
      </c>
      <c r="CU380" s="68" t="str">
        <f t="shared" si="2478"/>
        <v/>
      </c>
      <c r="CV380" s="68" t="str">
        <f t="shared" si="2479"/>
        <v/>
      </c>
      <c r="CW380" s="67" t="str">
        <f t="shared" si="64"/>
        <v/>
      </c>
      <c r="CX380" s="68"/>
      <c r="CY380" s="68" t="str">
        <f t="shared" si="2480"/>
        <v/>
      </c>
      <c r="CZ380" s="65">
        <f t="shared" si="2481"/>
        <v>113230</v>
      </c>
      <c r="DA380" s="68" t="str">
        <f t="shared" si="2482"/>
        <v/>
      </c>
      <c r="DB380" s="68" t="str">
        <f t="shared" si="2483"/>
        <v/>
      </c>
      <c r="DC380" s="67" t="str">
        <f t="shared" si="69"/>
        <v/>
      </c>
      <c r="DD380" s="68"/>
      <c r="DE380" s="68" t="str">
        <f t="shared" si="2484"/>
        <v/>
      </c>
      <c r="DF380" s="65">
        <f t="shared" si="2485"/>
        <v>735642</v>
      </c>
      <c r="DG380" s="51" t="str">
        <f t="shared" si="2486"/>
        <v/>
      </c>
      <c r="DH380" s="51" t="str">
        <f t="shared" si="2487"/>
        <v/>
      </c>
      <c r="DI380" s="69" t="str">
        <f t="shared" si="74"/>
        <v/>
      </c>
      <c r="DJ380" s="51"/>
      <c r="DK380" s="51" t="str">
        <f t="shared" si="2488"/>
        <v/>
      </c>
      <c r="DL380" s="65">
        <f t="shared" si="2489"/>
        <v>76448</v>
      </c>
      <c r="DM380" s="51" t="str">
        <f t="shared" si="2490"/>
        <v/>
      </c>
      <c r="DN380" s="51" t="str">
        <f t="shared" si="2491"/>
        <v/>
      </c>
      <c r="DO380" s="69" t="str">
        <f t="shared" si="79"/>
        <v/>
      </c>
      <c r="DP380" s="51"/>
      <c r="DQ380" s="51"/>
      <c r="DR380" s="51"/>
      <c r="DS380" s="51"/>
      <c r="DT380" s="51"/>
      <c r="DU380" s="181"/>
    </row>
    <row r="381" spans="1:125" ht="15" x14ac:dyDescent="0.25">
      <c r="A381" s="50">
        <v>2016</v>
      </c>
      <c r="B381" s="51" t="s">
        <v>1220</v>
      </c>
      <c r="C381" s="50" t="s">
        <v>912</v>
      </c>
      <c r="D381" s="53" t="s">
        <v>347</v>
      </c>
      <c r="E381" s="50" t="s">
        <v>149</v>
      </c>
      <c r="F381" s="54">
        <v>177501</v>
      </c>
      <c r="G381" s="54" t="s">
        <v>364</v>
      </c>
      <c r="H381" s="54">
        <v>301875</v>
      </c>
      <c r="I381" s="55">
        <v>2066624</v>
      </c>
      <c r="J381" s="50"/>
      <c r="K381" s="50" t="s">
        <v>2032</v>
      </c>
      <c r="L381" s="58" t="s">
        <v>2032</v>
      </c>
      <c r="M381" s="58" t="s">
        <v>2032</v>
      </c>
      <c r="N381" s="58" t="s">
        <v>2032</v>
      </c>
      <c r="O381" s="58" t="s">
        <v>2032</v>
      </c>
      <c r="P381" s="59"/>
      <c r="Q381" s="60">
        <v>954013</v>
      </c>
      <c r="R381" s="60">
        <v>0</v>
      </c>
      <c r="S381" s="60">
        <v>118019</v>
      </c>
      <c r="T381" s="60">
        <v>1072029</v>
      </c>
      <c r="U381" s="60">
        <v>0</v>
      </c>
      <c r="V381" s="79"/>
      <c r="W381" s="90">
        <f t="shared" si="857"/>
        <v>2144061</v>
      </c>
      <c r="X381" s="101">
        <v>415399</v>
      </c>
      <c r="Y381" s="50"/>
      <c r="Z381" s="50" t="s">
        <v>347</v>
      </c>
      <c r="AA381" s="51" t="str">
        <f t="shared" si="2454"/>
        <v/>
      </c>
      <c r="AB381" s="68" t="str">
        <f t="shared" si="2455"/>
        <v/>
      </c>
      <c r="AC381" s="68" t="str">
        <f t="shared" si="2456"/>
        <v/>
      </c>
      <c r="AD381" s="68" t="str">
        <f t="shared" si="2457"/>
        <v/>
      </c>
      <c r="AE381" s="68" t="str">
        <f t="shared" si="2458"/>
        <v/>
      </c>
      <c r="AF381" s="68" t="str">
        <f t="shared" si="2459"/>
        <v/>
      </c>
      <c r="AG381" s="67" t="str">
        <f t="shared" si="7"/>
        <v/>
      </c>
      <c r="AH381" s="51"/>
      <c r="AI381" s="51" t="str">
        <f t="shared" si="8"/>
        <v/>
      </c>
      <c r="AJ381" s="68" t="str">
        <f t="shared" si="9"/>
        <v/>
      </c>
      <c r="AK381" s="68" t="str">
        <f t="shared" si="10"/>
        <v/>
      </c>
      <c r="AL381" s="68" t="str">
        <f t="shared" si="11"/>
        <v/>
      </c>
      <c r="AM381" s="68" t="str">
        <f t="shared" si="12"/>
        <v/>
      </c>
      <c r="AN381" s="68" t="str">
        <f t="shared" si="13"/>
        <v/>
      </c>
      <c r="AO381" s="67" t="str">
        <f t="shared" si="14"/>
        <v/>
      </c>
      <c r="AP381" s="51"/>
      <c r="AQ381" s="80">
        <f t="shared" si="15"/>
        <v>177501</v>
      </c>
      <c r="AR381" s="68">
        <f t="shared" si="16"/>
        <v>2066624</v>
      </c>
      <c r="AS381" s="68">
        <f t="shared" si="17"/>
        <v>954013</v>
      </c>
      <c r="AT381" s="68">
        <f t="shared" si="18"/>
        <v>0</v>
      </c>
      <c r="AU381" s="68">
        <f t="shared" si="19"/>
        <v>118019</v>
      </c>
      <c r="AV381" s="68">
        <f t="shared" si="20"/>
        <v>1072029</v>
      </c>
      <c r="AW381" s="67">
        <f t="shared" si="21"/>
        <v>415399</v>
      </c>
      <c r="AX381" s="51"/>
      <c r="AY381" s="51" t="str">
        <f t="shared" si="22"/>
        <v/>
      </c>
      <c r="AZ381" s="68" t="str">
        <f t="shared" si="23"/>
        <v/>
      </c>
      <c r="BA381" s="68" t="str">
        <f t="shared" si="24"/>
        <v/>
      </c>
      <c r="BB381" s="68" t="str">
        <f t="shared" si="25"/>
        <v/>
      </c>
      <c r="BC381" s="68" t="str">
        <f t="shared" si="26"/>
        <v/>
      </c>
      <c r="BD381" s="68" t="str">
        <f t="shared" si="27"/>
        <v/>
      </c>
      <c r="BE381" s="68" t="str">
        <f t="shared" si="28"/>
        <v/>
      </c>
      <c r="BF381" s="51"/>
      <c r="BG381" s="69" t="str">
        <f t="shared" si="29"/>
        <v/>
      </c>
      <c r="BH381" s="67" t="str">
        <f t="shared" si="30"/>
        <v/>
      </c>
      <c r="BI381" s="67" t="str">
        <f t="shared" si="31"/>
        <v/>
      </c>
      <c r="BJ381" s="67" t="str">
        <f t="shared" si="32"/>
        <v/>
      </c>
      <c r="BK381" s="67" t="str">
        <f t="shared" si="33"/>
        <v/>
      </c>
      <c r="BL381" s="67" t="str">
        <f t="shared" si="34"/>
        <v/>
      </c>
      <c r="BM381" s="65" t="str">
        <f t="shared" si="35"/>
        <v/>
      </c>
      <c r="BN381" s="51"/>
      <c r="BO381" s="51" t="str">
        <f t="shared" si="2460"/>
        <v/>
      </c>
      <c r="BP381" s="51" t="str">
        <f t="shared" si="2461"/>
        <v/>
      </c>
      <c r="BQ381" s="71">
        <f t="shared" si="2462"/>
        <v>177501</v>
      </c>
      <c r="BR381" s="51" t="str">
        <f t="shared" si="2463"/>
        <v/>
      </c>
      <c r="BS381" s="69" t="str">
        <f t="shared" si="40"/>
        <v/>
      </c>
      <c r="BT381" s="51"/>
      <c r="BU381" s="68" t="str">
        <f t="shared" si="2464"/>
        <v/>
      </c>
      <c r="BV381" s="68" t="str">
        <f t="shared" si="2465"/>
        <v/>
      </c>
      <c r="BW381" s="65">
        <f t="shared" si="2466"/>
        <v>2066624</v>
      </c>
      <c r="BX381" s="68" t="str">
        <f t="shared" si="2467"/>
        <v/>
      </c>
      <c r="BY381" s="67" t="str">
        <f t="shared" si="44"/>
        <v/>
      </c>
      <c r="BZ381" s="68"/>
      <c r="CA381" s="65" t="str">
        <f t="shared" si="45"/>
        <v/>
      </c>
      <c r="CB381" s="67" t="str">
        <f t="shared" si="46"/>
        <v/>
      </c>
      <c r="CC381" s="67">
        <f t="shared" si="47"/>
        <v>415399</v>
      </c>
      <c r="CD381" s="67" t="str">
        <f t="shared" si="48"/>
        <v/>
      </c>
      <c r="CE381" s="67" t="str">
        <f t="shared" si="49"/>
        <v/>
      </c>
      <c r="CF381" s="68"/>
      <c r="CG381" s="68" t="str">
        <f t="shared" si="2468"/>
        <v/>
      </c>
      <c r="CH381" s="68" t="str">
        <f t="shared" si="2469"/>
        <v/>
      </c>
      <c r="CI381" s="65">
        <f t="shared" si="2470"/>
        <v>2144061</v>
      </c>
      <c r="CJ381" s="68" t="str">
        <f t="shared" si="2471"/>
        <v/>
      </c>
      <c r="CK381" s="67" t="str">
        <f t="shared" si="54"/>
        <v/>
      </c>
      <c r="CL381" s="68"/>
      <c r="CM381" s="68" t="str">
        <f t="shared" si="2472"/>
        <v/>
      </c>
      <c r="CN381" s="68" t="str">
        <f t="shared" si="2473"/>
        <v/>
      </c>
      <c r="CO381" s="65">
        <f t="shared" si="2474"/>
        <v>954013</v>
      </c>
      <c r="CP381" s="68" t="str">
        <f t="shared" si="2475"/>
        <v/>
      </c>
      <c r="CQ381" s="67" t="str">
        <f t="shared" si="59"/>
        <v/>
      </c>
      <c r="CR381" s="68"/>
      <c r="CS381" s="68" t="str">
        <f t="shared" si="2476"/>
        <v/>
      </c>
      <c r="CT381" s="68" t="str">
        <f t="shared" si="2477"/>
        <v/>
      </c>
      <c r="CU381" s="65">
        <f t="shared" si="2478"/>
        <v>0</v>
      </c>
      <c r="CV381" s="68" t="str">
        <f t="shared" si="2479"/>
        <v/>
      </c>
      <c r="CW381" s="67" t="str">
        <f t="shared" si="64"/>
        <v/>
      </c>
      <c r="CX381" s="68"/>
      <c r="CY381" s="68" t="str">
        <f t="shared" si="2480"/>
        <v/>
      </c>
      <c r="CZ381" s="68" t="str">
        <f t="shared" si="2481"/>
        <v/>
      </c>
      <c r="DA381" s="65">
        <f t="shared" si="2482"/>
        <v>118019</v>
      </c>
      <c r="DB381" s="68" t="str">
        <f t="shared" si="2483"/>
        <v/>
      </c>
      <c r="DC381" s="67" t="str">
        <f t="shared" si="69"/>
        <v/>
      </c>
      <c r="DD381" s="68"/>
      <c r="DE381" s="68" t="str">
        <f t="shared" si="2484"/>
        <v/>
      </c>
      <c r="DF381" s="51" t="str">
        <f t="shared" si="2485"/>
        <v/>
      </c>
      <c r="DG381" s="65">
        <f t="shared" si="2486"/>
        <v>1072029</v>
      </c>
      <c r="DH381" s="51" t="str">
        <f t="shared" si="2487"/>
        <v/>
      </c>
      <c r="DI381" s="69" t="str">
        <f t="shared" si="74"/>
        <v/>
      </c>
      <c r="DJ381" s="51"/>
      <c r="DK381" s="51" t="str">
        <f t="shared" si="2488"/>
        <v/>
      </c>
      <c r="DL381" s="51" t="str">
        <f t="shared" si="2489"/>
        <v/>
      </c>
      <c r="DM381" s="65">
        <f t="shared" si="2490"/>
        <v>0</v>
      </c>
      <c r="DN381" s="51" t="str">
        <f t="shared" si="2491"/>
        <v/>
      </c>
      <c r="DO381" s="69" t="str">
        <f t="shared" si="79"/>
        <v/>
      </c>
      <c r="DP381" s="51"/>
      <c r="DQ381" s="51"/>
      <c r="DR381" s="51"/>
      <c r="DS381" s="51"/>
      <c r="DT381" s="51"/>
      <c r="DU381" s="181"/>
    </row>
    <row r="382" spans="1:125" ht="15" x14ac:dyDescent="0.25">
      <c r="A382" s="50">
        <v>2017</v>
      </c>
      <c r="B382" s="51" t="s">
        <v>1220</v>
      </c>
      <c r="C382" s="50" t="s">
        <v>912</v>
      </c>
      <c r="D382" s="53" t="s">
        <v>347</v>
      </c>
      <c r="E382" s="50" t="s">
        <v>149</v>
      </c>
      <c r="F382" s="54">
        <v>179443</v>
      </c>
      <c r="G382" s="54" t="s">
        <v>364</v>
      </c>
      <c r="H382" s="54">
        <v>326783</v>
      </c>
      <c r="I382" s="55">
        <v>1910291</v>
      </c>
      <c r="J382" s="50"/>
      <c r="K382" s="50" t="s">
        <v>2032</v>
      </c>
      <c r="L382" s="58" t="s">
        <v>2032</v>
      </c>
      <c r="M382" s="58" t="s">
        <v>2032</v>
      </c>
      <c r="N382" s="58" t="s">
        <v>2032</v>
      </c>
      <c r="O382" s="58" t="s">
        <v>2032</v>
      </c>
      <c r="P382" s="59"/>
      <c r="Q382" s="60">
        <v>672164</v>
      </c>
      <c r="R382" s="60">
        <v>0</v>
      </c>
      <c r="S382" s="60">
        <v>200804</v>
      </c>
      <c r="T382" s="60">
        <v>1096689</v>
      </c>
      <c r="U382" s="60">
        <v>0</v>
      </c>
      <c r="V382" s="79"/>
      <c r="W382" s="90">
        <f t="shared" si="857"/>
        <v>1969657</v>
      </c>
      <c r="X382" s="101">
        <v>270112</v>
      </c>
      <c r="Y382" s="50"/>
      <c r="Z382" s="50" t="s">
        <v>347</v>
      </c>
      <c r="AA382" s="51" t="str">
        <f t="shared" si="2454"/>
        <v/>
      </c>
      <c r="AB382" s="68" t="str">
        <f t="shared" si="2455"/>
        <v/>
      </c>
      <c r="AC382" s="68" t="str">
        <f t="shared" si="2456"/>
        <v/>
      </c>
      <c r="AD382" s="68" t="str">
        <f t="shared" si="2457"/>
        <v/>
      </c>
      <c r="AE382" s="68" t="str">
        <f t="shared" si="2458"/>
        <v/>
      </c>
      <c r="AF382" s="68" t="str">
        <f t="shared" si="2459"/>
        <v/>
      </c>
      <c r="AG382" s="67" t="str">
        <f t="shared" si="7"/>
        <v/>
      </c>
      <c r="AH382" s="51"/>
      <c r="AI382" s="51" t="str">
        <f t="shared" si="8"/>
        <v/>
      </c>
      <c r="AJ382" s="68" t="str">
        <f t="shared" si="9"/>
        <v/>
      </c>
      <c r="AK382" s="68" t="str">
        <f t="shared" si="10"/>
        <v/>
      </c>
      <c r="AL382" s="68" t="str">
        <f t="shared" si="11"/>
        <v/>
      </c>
      <c r="AM382" s="68" t="str">
        <f t="shared" si="12"/>
        <v/>
      </c>
      <c r="AN382" s="68" t="str">
        <f t="shared" si="13"/>
        <v/>
      </c>
      <c r="AO382" s="67" t="str">
        <f t="shared" si="14"/>
        <v/>
      </c>
      <c r="AP382" s="51"/>
      <c r="AQ382" s="51" t="str">
        <f t="shared" si="15"/>
        <v/>
      </c>
      <c r="AR382" s="68" t="str">
        <f t="shared" si="16"/>
        <v/>
      </c>
      <c r="AS382" s="68" t="str">
        <f t="shared" si="17"/>
        <v/>
      </c>
      <c r="AT382" s="68" t="str">
        <f t="shared" si="18"/>
        <v/>
      </c>
      <c r="AU382" s="68" t="str">
        <f t="shared" si="19"/>
        <v/>
      </c>
      <c r="AV382" s="68" t="str">
        <f t="shared" si="20"/>
        <v/>
      </c>
      <c r="AW382" s="67" t="str">
        <f t="shared" si="21"/>
        <v/>
      </c>
      <c r="AX382" s="51"/>
      <c r="AY382" s="80">
        <f t="shared" si="22"/>
        <v>179443</v>
      </c>
      <c r="AZ382" s="68">
        <f t="shared" si="23"/>
        <v>1910291</v>
      </c>
      <c r="BA382" s="68">
        <f t="shared" si="24"/>
        <v>672164</v>
      </c>
      <c r="BB382" s="68">
        <f t="shared" si="25"/>
        <v>0</v>
      </c>
      <c r="BC382" s="68">
        <f t="shared" si="26"/>
        <v>200804</v>
      </c>
      <c r="BD382" s="68">
        <f t="shared" si="27"/>
        <v>1096689</v>
      </c>
      <c r="BE382" s="68">
        <f t="shared" si="28"/>
        <v>270112</v>
      </c>
      <c r="BF382" s="51"/>
      <c r="BG382" s="69" t="str">
        <f t="shared" si="29"/>
        <v/>
      </c>
      <c r="BH382" s="67" t="str">
        <f t="shared" si="30"/>
        <v/>
      </c>
      <c r="BI382" s="67" t="str">
        <f t="shared" si="31"/>
        <v/>
      </c>
      <c r="BJ382" s="67" t="str">
        <f t="shared" si="32"/>
        <v/>
      </c>
      <c r="BK382" s="67" t="str">
        <f t="shared" si="33"/>
        <v/>
      </c>
      <c r="BL382" s="67" t="str">
        <f t="shared" si="34"/>
        <v/>
      </c>
      <c r="BM382" s="65" t="str">
        <f t="shared" si="35"/>
        <v/>
      </c>
      <c r="BN382" s="51"/>
      <c r="BO382" s="51" t="str">
        <f t="shared" si="2460"/>
        <v/>
      </c>
      <c r="BP382" s="51" t="str">
        <f t="shared" si="2461"/>
        <v/>
      </c>
      <c r="BQ382" s="51" t="str">
        <f t="shared" si="2462"/>
        <v/>
      </c>
      <c r="BR382" s="71">
        <f t="shared" si="2463"/>
        <v>179443</v>
      </c>
      <c r="BS382" s="69" t="str">
        <f t="shared" si="40"/>
        <v/>
      </c>
      <c r="BT382" s="51"/>
      <c r="BU382" s="68" t="str">
        <f t="shared" si="2464"/>
        <v/>
      </c>
      <c r="BV382" s="68" t="str">
        <f t="shared" si="2465"/>
        <v/>
      </c>
      <c r="BW382" s="68" t="str">
        <f t="shared" si="2466"/>
        <v/>
      </c>
      <c r="BX382" s="65">
        <f t="shared" si="2467"/>
        <v>1910291</v>
      </c>
      <c r="BY382" s="67" t="str">
        <f t="shared" si="44"/>
        <v/>
      </c>
      <c r="BZ382" s="68"/>
      <c r="CA382" s="65" t="str">
        <f t="shared" si="45"/>
        <v/>
      </c>
      <c r="CB382" s="67" t="str">
        <f t="shared" si="46"/>
        <v/>
      </c>
      <c r="CC382" s="67" t="str">
        <f t="shared" si="47"/>
        <v/>
      </c>
      <c r="CD382" s="67">
        <f t="shared" si="48"/>
        <v>270112</v>
      </c>
      <c r="CE382" s="67" t="str">
        <f t="shared" si="49"/>
        <v/>
      </c>
      <c r="CF382" s="68"/>
      <c r="CG382" s="68" t="str">
        <f t="shared" si="2468"/>
        <v/>
      </c>
      <c r="CH382" s="68" t="str">
        <f t="shared" si="2469"/>
        <v/>
      </c>
      <c r="CI382" s="68" t="str">
        <f t="shared" si="2470"/>
        <v/>
      </c>
      <c r="CJ382" s="65">
        <f t="shared" si="2471"/>
        <v>1969657</v>
      </c>
      <c r="CK382" s="67" t="str">
        <f t="shared" si="54"/>
        <v/>
      </c>
      <c r="CL382" s="68"/>
      <c r="CM382" s="68" t="str">
        <f t="shared" si="2472"/>
        <v/>
      </c>
      <c r="CN382" s="68" t="str">
        <f t="shared" si="2473"/>
        <v/>
      </c>
      <c r="CO382" s="68" t="str">
        <f t="shared" si="2474"/>
        <v/>
      </c>
      <c r="CP382" s="65">
        <f t="shared" si="2475"/>
        <v>672164</v>
      </c>
      <c r="CQ382" s="67" t="str">
        <f t="shared" si="59"/>
        <v/>
      </c>
      <c r="CR382" s="68"/>
      <c r="CS382" s="68" t="str">
        <f t="shared" si="2476"/>
        <v/>
      </c>
      <c r="CT382" s="68" t="str">
        <f t="shared" si="2477"/>
        <v/>
      </c>
      <c r="CU382" s="68" t="str">
        <f t="shared" si="2478"/>
        <v/>
      </c>
      <c r="CV382" s="65">
        <f t="shared" si="2479"/>
        <v>0</v>
      </c>
      <c r="CW382" s="67" t="str">
        <f t="shared" si="64"/>
        <v/>
      </c>
      <c r="CX382" s="68"/>
      <c r="CY382" s="68" t="str">
        <f t="shared" si="2480"/>
        <v/>
      </c>
      <c r="CZ382" s="68" t="str">
        <f t="shared" si="2481"/>
        <v/>
      </c>
      <c r="DA382" s="68" t="str">
        <f t="shared" si="2482"/>
        <v/>
      </c>
      <c r="DB382" s="65">
        <f t="shared" si="2483"/>
        <v>200804</v>
      </c>
      <c r="DC382" s="67" t="str">
        <f t="shared" si="69"/>
        <v/>
      </c>
      <c r="DD382" s="68"/>
      <c r="DE382" s="68" t="str">
        <f t="shared" si="2484"/>
        <v/>
      </c>
      <c r="DF382" s="51" t="str">
        <f t="shared" si="2485"/>
        <v/>
      </c>
      <c r="DG382" s="51" t="str">
        <f t="shared" si="2486"/>
        <v/>
      </c>
      <c r="DH382" s="65">
        <f t="shared" si="2487"/>
        <v>1096689</v>
      </c>
      <c r="DI382" s="69" t="str">
        <f t="shared" si="74"/>
        <v/>
      </c>
      <c r="DJ382" s="51"/>
      <c r="DK382" s="51" t="str">
        <f t="shared" si="2488"/>
        <v/>
      </c>
      <c r="DL382" s="51" t="str">
        <f t="shared" si="2489"/>
        <v/>
      </c>
      <c r="DM382" s="51" t="str">
        <f t="shared" si="2490"/>
        <v/>
      </c>
      <c r="DN382" s="65">
        <f t="shared" si="2491"/>
        <v>0</v>
      </c>
      <c r="DO382" s="69" t="str">
        <f t="shared" si="79"/>
        <v/>
      </c>
      <c r="DP382" s="51"/>
      <c r="DQ382" s="51"/>
      <c r="DR382" s="51"/>
      <c r="DS382" s="51"/>
      <c r="DT382" s="51"/>
      <c r="DU382" s="181"/>
    </row>
    <row r="383" spans="1:125" ht="15" x14ac:dyDescent="0.25">
      <c r="A383" s="56">
        <v>2018</v>
      </c>
      <c r="B383" s="51" t="s">
        <v>1220</v>
      </c>
      <c r="C383" s="50" t="s">
        <v>912</v>
      </c>
      <c r="D383" s="170" t="s">
        <v>347</v>
      </c>
      <c r="E383" s="50" t="s">
        <v>149</v>
      </c>
      <c r="F383" s="89">
        <v>172192</v>
      </c>
      <c r="G383" s="89">
        <v>0</v>
      </c>
      <c r="H383" s="89">
        <v>357685</v>
      </c>
      <c r="I383" s="90">
        <v>2069013</v>
      </c>
      <c r="J383" s="50"/>
      <c r="K383" s="50" t="s">
        <v>2032</v>
      </c>
      <c r="L383" s="58"/>
      <c r="M383" s="58"/>
      <c r="N383" s="58"/>
      <c r="O383" s="58"/>
      <c r="P383" s="91"/>
      <c r="Q383" s="92">
        <v>757733</v>
      </c>
      <c r="R383" s="92">
        <v>0</v>
      </c>
      <c r="S383" s="92">
        <v>192083</v>
      </c>
      <c r="T383" s="92">
        <v>1178900</v>
      </c>
      <c r="U383" s="94"/>
      <c r="V383" s="94"/>
      <c r="W383" s="90">
        <f t="shared" si="857"/>
        <v>2128716</v>
      </c>
      <c r="X383" s="90">
        <v>133332</v>
      </c>
      <c r="Y383" s="50"/>
      <c r="Z383" s="50"/>
      <c r="AA383" s="102"/>
      <c r="AB383" s="64"/>
      <c r="AC383" s="64"/>
      <c r="AD383" s="64"/>
      <c r="AE383" s="65"/>
      <c r="AF383" s="65"/>
      <c r="AG383" s="67" t="str">
        <f t="shared" si="7"/>
        <v/>
      </c>
      <c r="AH383" s="51"/>
      <c r="AI383" s="51" t="str">
        <f t="shared" si="8"/>
        <v/>
      </c>
      <c r="AJ383" s="68" t="str">
        <f t="shared" si="9"/>
        <v/>
      </c>
      <c r="AK383" s="68" t="str">
        <f t="shared" si="10"/>
        <v/>
      </c>
      <c r="AL383" s="68" t="str">
        <f t="shared" si="11"/>
        <v/>
      </c>
      <c r="AM383" s="68" t="str">
        <f t="shared" si="12"/>
        <v/>
      </c>
      <c r="AN383" s="68" t="str">
        <f t="shared" si="13"/>
        <v/>
      </c>
      <c r="AO383" s="67" t="str">
        <f t="shared" si="14"/>
        <v/>
      </c>
      <c r="AP383" s="51"/>
      <c r="AQ383" s="51" t="str">
        <f t="shared" si="15"/>
        <v/>
      </c>
      <c r="AR383" s="68" t="str">
        <f t="shared" si="16"/>
        <v/>
      </c>
      <c r="AS383" s="68" t="str">
        <f t="shared" si="17"/>
        <v/>
      </c>
      <c r="AT383" s="68" t="str">
        <f t="shared" si="18"/>
        <v/>
      </c>
      <c r="AU383" s="68" t="str">
        <f t="shared" si="19"/>
        <v/>
      </c>
      <c r="AV383" s="68" t="str">
        <f t="shared" si="20"/>
        <v/>
      </c>
      <c r="AW383" s="67" t="str">
        <f t="shared" si="21"/>
        <v/>
      </c>
      <c r="AX383" s="51"/>
      <c r="AY383" s="51" t="str">
        <f t="shared" si="22"/>
        <v/>
      </c>
      <c r="AZ383" s="68" t="str">
        <f t="shared" si="23"/>
        <v/>
      </c>
      <c r="BA383" s="68" t="str">
        <f t="shared" si="24"/>
        <v/>
      </c>
      <c r="BB383" s="68" t="str">
        <f t="shared" si="25"/>
        <v/>
      </c>
      <c r="BC383" s="68" t="str">
        <f t="shared" si="26"/>
        <v/>
      </c>
      <c r="BD383" s="68" t="str">
        <f t="shared" si="27"/>
        <v/>
      </c>
      <c r="BE383" s="68" t="str">
        <f t="shared" si="28"/>
        <v/>
      </c>
      <c r="BF383" s="51"/>
      <c r="BG383" s="96">
        <f t="shared" si="29"/>
        <v>172192</v>
      </c>
      <c r="BH383" s="67">
        <f t="shared" si="30"/>
        <v>2069013</v>
      </c>
      <c r="BI383" s="67">
        <f t="shared" si="31"/>
        <v>757733</v>
      </c>
      <c r="BJ383" s="67">
        <f t="shared" si="32"/>
        <v>0</v>
      </c>
      <c r="BK383" s="67">
        <f t="shared" si="33"/>
        <v>192083</v>
      </c>
      <c r="BL383" s="67">
        <f t="shared" si="34"/>
        <v>1178900</v>
      </c>
      <c r="BM383" s="65">
        <f t="shared" si="35"/>
        <v>133332</v>
      </c>
      <c r="BN383" s="70"/>
      <c r="BO383" s="70"/>
      <c r="BP383" s="51"/>
      <c r="BQ383" s="51"/>
      <c r="BR383" s="51"/>
      <c r="BS383" s="96">
        <f t="shared" si="40"/>
        <v>172192</v>
      </c>
      <c r="BT383" s="70"/>
      <c r="BU383" s="65"/>
      <c r="BV383" s="68"/>
      <c r="BW383" s="68"/>
      <c r="BX383" s="68"/>
      <c r="BY383" s="67">
        <f t="shared" si="44"/>
        <v>2069013</v>
      </c>
      <c r="BZ383" s="65"/>
      <c r="CA383" s="65" t="str">
        <f t="shared" si="45"/>
        <v/>
      </c>
      <c r="CB383" s="67" t="str">
        <f t="shared" si="46"/>
        <v/>
      </c>
      <c r="CC383" s="67" t="str">
        <f t="shared" si="47"/>
        <v/>
      </c>
      <c r="CD383" s="67" t="str">
        <f t="shared" si="48"/>
        <v/>
      </c>
      <c r="CE383" s="67">
        <f t="shared" si="49"/>
        <v>133332</v>
      </c>
      <c r="CF383" s="65"/>
      <c r="CG383" s="65"/>
      <c r="CH383" s="68"/>
      <c r="CI383" s="68"/>
      <c r="CJ383" s="68"/>
      <c r="CK383" s="67">
        <f t="shared" si="54"/>
        <v>2128716</v>
      </c>
      <c r="CL383" s="65"/>
      <c r="CM383" s="65"/>
      <c r="CN383" s="68"/>
      <c r="CO383" s="68"/>
      <c r="CP383" s="68"/>
      <c r="CQ383" s="67">
        <f t="shared" si="59"/>
        <v>757733</v>
      </c>
      <c r="CR383" s="65"/>
      <c r="CS383" s="65"/>
      <c r="CT383" s="68"/>
      <c r="CU383" s="68"/>
      <c r="CV383" s="68"/>
      <c r="CW383" s="67">
        <f t="shared" si="64"/>
        <v>0</v>
      </c>
      <c r="CX383" s="65"/>
      <c r="CY383" s="65"/>
      <c r="CZ383" s="68"/>
      <c r="DA383" s="68"/>
      <c r="DB383" s="68"/>
      <c r="DC383" s="67">
        <f t="shared" si="69"/>
        <v>192083</v>
      </c>
      <c r="DD383" s="65"/>
      <c r="DE383" s="65"/>
      <c r="DF383" s="51"/>
      <c r="DG383" s="51"/>
      <c r="DH383" s="51"/>
      <c r="DI383" s="67">
        <f t="shared" si="74"/>
        <v>1178900</v>
      </c>
      <c r="DJ383" s="70"/>
      <c r="DK383" s="70"/>
      <c r="DL383" s="51"/>
      <c r="DM383" s="51"/>
      <c r="DN383" s="51"/>
      <c r="DO383" s="67">
        <f t="shared" si="79"/>
        <v>757733</v>
      </c>
      <c r="DP383" s="51"/>
      <c r="DQ383" s="51"/>
      <c r="DR383" s="51"/>
      <c r="DS383" s="51"/>
      <c r="DT383" s="51"/>
      <c r="DU383" s="181"/>
    </row>
    <row r="384" spans="1:125" ht="15" x14ac:dyDescent="0.25">
      <c r="A384" s="50"/>
      <c r="B384" s="51"/>
      <c r="C384" s="50"/>
      <c r="D384" s="53"/>
      <c r="E384" s="50"/>
      <c r="F384" s="54"/>
      <c r="G384" s="54"/>
      <c r="H384" s="54"/>
      <c r="I384" s="55"/>
      <c r="J384" s="50"/>
      <c r="K384" s="50" t="s">
        <v>2032</v>
      </c>
      <c r="L384" s="58"/>
      <c r="M384" s="58"/>
      <c r="N384" s="58"/>
      <c r="O384" s="58"/>
      <c r="P384" s="59"/>
      <c r="Q384" s="60"/>
      <c r="R384" s="60"/>
      <c r="S384" s="60"/>
      <c r="T384" s="60"/>
      <c r="U384" s="60"/>
      <c r="V384" s="79"/>
      <c r="W384" s="90">
        <f t="shared" si="857"/>
        <v>0</v>
      </c>
      <c r="X384" s="101"/>
      <c r="Y384" s="50"/>
      <c r="Z384" s="50"/>
      <c r="AA384" s="102"/>
      <c r="AB384" s="64"/>
      <c r="AC384" s="64"/>
      <c r="AD384" s="64"/>
      <c r="AE384" s="65"/>
      <c r="AF384" s="65"/>
      <c r="AG384" s="67" t="str">
        <f t="shared" si="7"/>
        <v/>
      </c>
      <c r="AH384" s="51"/>
      <c r="AI384" s="51" t="str">
        <f t="shared" si="8"/>
        <v/>
      </c>
      <c r="AJ384" s="68" t="str">
        <f t="shared" si="9"/>
        <v/>
      </c>
      <c r="AK384" s="68" t="str">
        <f t="shared" si="10"/>
        <v/>
      </c>
      <c r="AL384" s="68" t="str">
        <f t="shared" si="11"/>
        <v/>
      </c>
      <c r="AM384" s="68" t="str">
        <f t="shared" si="12"/>
        <v/>
      </c>
      <c r="AN384" s="68" t="str">
        <f t="shared" si="13"/>
        <v/>
      </c>
      <c r="AO384" s="67" t="str">
        <f t="shared" si="14"/>
        <v/>
      </c>
      <c r="AP384" s="51"/>
      <c r="AQ384" s="51" t="str">
        <f t="shared" si="15"/>
        <v/>
      </c>
      <c r="AR384" s="68" t="str">
        <f t="shared" si="16"/>
        <v/>
      </c>
      <c r="AS384" s="68" t="str">
        <f t="shared" si="17"/>
        <v/>
      </c>
      <c r="AT384" s="68" t="str">
        <f t="shared" si="18"/>
        <v/>
      </c>
      <c r="AU384" s="68" t="str">
        <f t="shared" si="19"/>
        <v/>
      </c>
      <c r="AV384" s="68" t="str">
        <f t="shared" si="20"/>
        <v/>
      </c>
      <c r="AW384" s="67" t="str">
        <f t="shared" si="21"/>
        <v/>
      </c>
      <c r="AX384" s="51"/>
      <c r="AY384" s="51" t="str">
        <f t="shared" si="22"/>
        <v/>
      </c>
      <c r="AZ384" s="68" t="str">
        <f t="shared" si="23"/>
        <v/>
      </c>
      <c r="BA384" s="68" t="str">
        <f t="shared" si="24"/>
        <v/>
      </c>
      <c r="BB384" s="68" t="str">
        <f t="shared" si="25"/>
        <v/>
      </c>
      <c r="BC384" s="68" t="str">
        <f t="shared" si="26"/>
        <v/>
      </c>
      <c r="BD384" s="68" t="str">
        <f t="shared" si="27"/>
        <v/>
      </c>
      <c r="BE384" s="68" t="str">
        <f t="shared" si="28"/>
        <v/>
      </c>
      <c r="BF384" s="51"/>
      <c r="BG384" s="69" t="str">
        <f t="shared" si="29"/>
        <v/>
      </c>
      <c r="BH384" s="67" t="str">
        <f t="shared" si="30"/>
        <v/>
      </c>
      <c r="BI384" s="67" t="str">
        <f t="shared" si="31"/>
        <v/>
      </c>
      <c r="BJ384" s="67" t="str">
        <f t="shared" si="32"/>
        <v/>
      </c>
      <c r="BK384" s="67" t="str">
        <f t="shared" si="33"/>
        <v/>
      </c>
      <c r="BL384" s="67" t="str">
        <f t="shared" si="34"/>
        <v/>
      </c>
      <c r="BM384" s="65" t="str">
        <f t="shared" si="35"/>
        <v/>
      </c>
      <c r="BN384" s="70"/>
      <c r="BO384" s="70"/>
      <c r="BP384" s="51"/>
      <c r="BQ384" s="51"/>
      <c r="BR384" s="51"/>
      <c r="BS384" s="69" t="str">
        <f t="shared" si="40"/>
        <v/>
      </c>
      <c r="BT384" s="70"/>
      <c r="BU384" s="65"/>
      <c r="BV384" s="68"/>
      <c r="BW384" s="68"/>
      <c r="BX384" s="68"/>
      <c r="BY384" s="67" t="str">
        <f t="shared" si="44"/>
        <v/>
      </c>
      <c r="BZ384" s="65"/>
      <c r="CA384" s="65" t="str">
        <f t="shared" si="45"/>
        <v/>
      </c>
      <c r="CB384" s="67" t="str">
        <f t="shared" si="46"/>
        <v/>
      </c>
      <c r="CC384" s="67" t="str">
        <f t="shared" si="47"/>
        <v/>
      </c>
      <c r="CD384" s="67" t="str">
        <f t="shared" si="48"/>
        <v/>
      </c>
      <c r="CE384" s="67" t="str">
        <f t="shared" si="49"/>
        <v/>
      </c>
      <c r="CF384" s="65"/>
      <c r="CG384" s="65"/>
      <c r="CH384" s="68"/>
      <c r="CI384" s="68"/>
      <c r="CJ384" s="68"/>
      <c r="CK384" s="67" t="str">
        <f t="shared" si="54"/>
        <v/>
      </c>
      <c r="CL384" s="65"/>
      <c r="CM384" s="65"/>
      <c r="CN384" s="68"/>
      <c r="CO384" s="68"/>
      <c r="CP384" s="68"/>
      <c r="CQ384" s="67" t="str">
        <f t="shared" si="59"/>
        <v/>
      </c>
      <c r="CR384" s="65"/>
      <c r="CS384" s="65"/>
      <c r="CT384" s="68"/>
      <c r="CU384" s="68"/>
      <c r="CV384" s="68"/>
      <c r="CW384" s="67" t="str">
        <f t="shared" si="64"/>
        <v/>
      </c>
      <c r="CX384" s="65"/>
      <c r="CY384" s="65"/>
      <c r="CZ384" s="68"/>
      <c r="DA384" s="68"/>
      <c r="DB384" s="68"/>
      <c r="DC384" s="67" t="str">
        <f t="shared" si="69"/>
        <v/>
      </c>
      <c r="DD384" s="65"/>
      <c r="DE384" s="65"/>
      <c r="DF384" s="51"/>
      <c r="DG384" s="51"/>
      <c r="DH384" s="51"/>
      <c r="DI384" s="69" t="str">
        <f t="shared" si="74"/>
        <v/>
      </c>
      <c r="DJ384" s="70"/>
      <c r="DK384" s="70"/>
      <c r="DL384" s="51"/>
      <c r="DM384" s="51"/>
      <c r="DN384" s="51"/>
      <c r="DO384" s="69" t="str">
        <f t="shared" si="79"/>
        <v/>
      </c>
      <c r="DP384" s="51"/>
      <c r="DQ384" s="51"/>
      <c r="DR384" s="51"/>
      <c r="DS384" s="51"/>
      <c r="DT384" s="51"/>
      <c r="DU384" s="181"/>
    </row>
    <row r="385" spans="1:125" ht="15" x14ac:dyDescent="0.25">
      <c r="A385" s="50">
        <v>2014</v>
      </c>
      <c r="B385" s="51" t="s">
        <v>1246</v>
      </c>
      <c r="C385" s="50" t="s">
        <v>347</v>
      </c>
      <c r="D385" s="53" t="s">
        <v>347</v>
      </c>
      <c r="E385" s="50" t="s">
        <v>98</v>
      </c>
      <c r="F385" s="54">
        <v>1012646</v>
      </c>
      <c r="G385" s="54">
        <v>10326245</v>
      </c>
      <c r="H385" s="54">
        <v>1918148</v>
      </c>
      <c r="I385" s="55">
        <v>6622511</v>
      </c>
      <c r="J385" s="50"/>
      <c r="K385" s="50" t="s">
        <v>2032</v>
      </c>
      <c r="L385" s="58" t="s">
        <v>2032</v>
      </c>
      <c r="M385" s="58" t="s">
        <v>2032</v>
      </c>
      <c r="N385" s="58" t="s">
        <v>2032</v>
      </c>
      <c r="O385" s="58" t="s">
        <v>2032</v>
      </c>
      <c r="P385" s="59"/>
      <c r="Q385" s="60">
        <v>417085</v>
      </c>
      <c r="R385" s="60">
        <v>4858610</v>
      </c>
      <c r="S385" s="60">
        <v>1383076</v>
      </c>
      <c r="T385" s="60">
        <v>2382048</v>
      </c>
      <c r="U385" s="60">
        <v>217</v>
      </c>
      <c r="V385" s="79"/>
      <c r="W385" s="90">
        <f t="shared" si="857"/>
        <v>9041036</v>
      </c>
      <c r="X385" s="101">
        <v>76883</v>
      </c>
      <c r="Y385" s="50"/>
      <c r="Z385" s="50" t="s">
        <v>347</v>
      </c>
      <c r="AA385" s="62">
        <f t="shared" ref="AA385:AA388" si="2492">IF(A385 =2014,IF(Y385 ="",F385,""),"")</f>
        <v>1012646</v>
      </c>
      <c r="AB385" s="64">
        <f t="shared" ref="AB385:AB388" si="2493">IF(A385 =2014,IF(Y385 ="",I385,""),"")</f>
        <v>6622511</v>
      </c>
      <c r="AC385" s="64">
        <f t="shared" ref="AC385:AC388" si="2494">IF(A385 =2014,IF(Y385 ="",Q385,""),"")</f>
        <v>417085</v>
      </c>
      <c r="AD385" s="64">
        <f t="shared" ref="AD385:AD388" si="2495">IF(A385 =2014,IF(Y385 ="",R385,""),"")</f>
        <v>4858610</v>
      </c>
      <c r="AE385" s="65">
        <f t="shared" ref="AE385:AE388" si="2496">IF(A385 =2014,IF(Y385 ="",S385,""),"")</f>
        <v>1383076</v>
      </c>
      <c r="AF385" s="65">
        <f t="shared" ref="AF385:AF388" si="2497">IF(A385 =2014,IF(Y385 ="",T385+U385,""),"")</f>
        <v>2382265</v>
      </c>
      <c r="AG385" s="67">
        <f t="shared" si="7"/>
        <v>76883</v>
      </c>
      <c r="AH385" s="51"/>
      <c r="AI385" s="51" t="str">
        <f t="shared" si="8"/>
        <v/>
      </c>
      <c r="AJ385" s="68" t="str">
        <f t="shared" si="9"/>
        <v/>
      </c>
      <c r="AK385" s="68" t="str">
        <f t="shared" si="10"/>
        <v/>
      </c>
      <c r="AL385" s="68" t="str">
        <f t="shared" si="11"/>
        <v/>
      </c>
      <c r="AM385" s="68" t="str">
        <f t="shared" si="12"/>
        <v/>
      </c>
      <c r="AN385" s="68" t="str">
        <f t="shared" si="13"/>
        <v/>
      </c>
      <c r="AO385" s="67" t="str">
        <f t="shared" si="14"/>
        <v/>
      </c>
      <c r="AP385" s="51"/>
      <c r="AQ385" s="51" t="str">
        <f t="shared" si="15"/>
        <v/>
      </c>
      <c r="AR385" s="68" t="str">
        <f t="shared" si="16"/>
        <v/>
      </c>
      <c r="AS385" s="68" t="str">
        <f t="shared" si="17"/>
        <v/>
      </c>
      <c r="AT385" s="68" t="str">
        <f t="shared" si="18"/>
        <v/>
      </c>
      <c r="AU385" s="68" t="str">
        <f t="shared" si="19"/>
        <v/>
      </c>
      <c r="AV385" s="68" t="str">
        <f t="shared" si="20"/>
        <v/>
      </c>
      <c r="AW385" s="67" t="str">
        <f t="shared" si="21"/>
        <v/>
      </c>
      <c r="AX385" s="51"/>
      <c r="AY385" s="51" t="str">
        <f t="shared" si="22"/>
        <v/>
      </c>
      <c r="AZ385" s="68" t="str">
        <f t="shared" si="23"/>
        <v/>
      </c>
      <c r="BA385" s="68" t="str">
        <f t="shared" si="24"/>
        <v/>
      </c>
      <c r="BB385" s="68" t="str">
        <f t="shared" si="25"/>
        <v/>
      </c>
      <c r="BC385" s="68" t="str">
        <f t="shared" si="26"/>
        <v/>
      </c>
      <c r="BD385" s="68" t="str">
        <f t="shared" si="27"/>
        <v/>
      </c>
      <c r="BE385" s="68" t="str">
        <f t="shared" si="28"/>
        <v/>
      </c>
      <c r="BF385" s="51"/>
      <c r="BG385" s="69" t="str">
        <f t="shared" si="29"/>
        <v/>
      </c>
      <c r="BH385" s="67" t="str">
        <f t="shared" si="30"/>
        <v/>
      </c>
      <c r="BI385" s="67" t="str">
        <f t="shared" si="31"/>
        <v/>
      </c>
      <c r="BJ385" s="67" t="str">
        <f t="shared" si="32"/>
        <v/>
      </c>
      <c r="BK385" s="67" t="str">
        <f t="shared" si="33"/>
        <v/>
      </c>
      <c r="BL385" s="67" t="str">
        <f t="shared" si="34"/>
        <v/>
      </c>
      <c r="BM385" s="65" t="str">
        <f t="shared" si="35"/>
        <v/>
      </c>
      <c r="BN385" s="70"/>
      <c r="BO385" s="71">
        <f t="shared" ref="BO385:BO388" si="2498">IF(A385 =2014,F385,"")</f>
        <v>1012646</v>
      </c>
      <c r="BP385" s="51" t="str">
        <f t="shared" ref="BP385:BP388" si="2499">IF(A385 =2015,F385,"")</f>
        <v/>
      </c>
      <c r="BQ385" s="51" t="str">
        <f t="shared" ref="BQ385:BQ388" si="2500">IF(A385 =2016,F385,"")</f>
        <v/>
      </c>
      <c r="BR385" s="51" t="str">
        <f t="shared" ref="BR385:BR388" si="2501">IF(A385 =2017,F385,"")</f>
        <v/>
      </c>
      <c r="BS385" s="69" t="str">
        <f t="shared" si="40"/>
        <v/>
      </c>
      <c r="BT385" s="70"/>
      <c r="BU385" s="65">
        <f t="shared" ref="BU385:BU388" si="2502">IF(A385 =2014,I385,"")</f>
        <v>6622511</v>
      </c>
      <c r="BV385" s="68" t="str">
        <f t="shared" ref="BV385:BV388" si="2503">IF(A385 =2015,I385,"")</f>
        <v/>
      </c>
      <c r="BW385" s="68" t="str">
        <f t="shared" ref="BW385:BW388" si="2504">IF(A385 =2016,I385,"")</f>
        <v/>
      </c>
      <c r="BX385" s="68" t="str">
        <f t="shared" ref="BX385:BX388" si="2505">IF(A385 =2017,I385,"")</f>
        <v/>
      </c>
      <c r="BY385" s="67" t="str">
        <f t="shared" si="44"/>
        <v/>
      </c>
      <c r="BZ385" s="65"/>
      <c r="CA385" s="65">
        <f t="shared" si="45"/>
        <v>76883</v>
      </c>
      <c r="CB385" s="67" t="str">
        <f t="shared" si="46"/>
        <v/>
      </c>
      <c r="CC385" s="67" t="str">
        <f t="shared" si="47"/>
        <v/>
      </c>
      <c r="CD385" s="67" t="str">
        <f t="shared" si="48"/>
        <v/>
      </c>
      <c r="CE385" s="67" t="str">
        <f t="shared" si="49"/>
        <v/>
      </c>
      <c r="CF385" s="65"/>
      <c r="CG385" s="65">
        <f t="shared" ref="CG385:CG388" si="2506">IF(A385 =2014,Q385+R385+S385+T385+U385,"")</f>
        <v>9041036</v>
      </c>
      <c r="CH385" s="68" t="str">
        <f t="shared" ref="CH385:CH388" si="2507">IF(A385 =2015,Q385+R385+S385+T385+U385,"")</f>
        <v/>
      </c>
      <c r="CI385" s="68" t="str">
        <f t="shared" ref="CI385:CI388" si="2508">IF(A385 =2016,Q385+R385+S385+T385+U385,"")</f>
        <v/>
      </c>
      <c r="CJ385" s="68" t="str">
        <f t="shared" ref="CJ385:CJ388" si="2509">IF(A385 =2017,Q385+R385+S385+T385+U385,"")</f>
        <v/>
      </c>
      <c r="CK385" s="67" t="str">
        <f t="shared" si="54"/>
        <v/>
      </c>
      <c r="CL385" s="65"/>
      <c r="CM385" s="65">
        <f t="shared" ref="CM385:CM388" si="2510">IF(A385 =2014,Q385,"")</f>
        <v>417085</v>
      </c>
      <c r="CN385" s="68" t="str">
        <f t="shared" ref="CN385:CN388" si="2511">IF(A385 =2015,Q385,"")</f>
        <v/>
      </c>
      <c r="CO385" s="68" t="str">
        <f t="shared" ref="CO385:CO388" si="2512">IF(A385 =2016,Q385,"")</f>
        <v/>
      </c>
      <c r="CP385" s="68" t="str">
        <f t="shared" ref="CP385:CP388" si="2513">IF(A385 =2017,Q385,"")</f>
        <v/>
      </c>
      <c r="CQ385" s="67" t="str">
        <f t="shared" si="59"/>
        <v/>
      </c>
      <c r="CR385" s="65"/>
      <c r="CS385" s="65">
        <f t="shared" ref="CS385:CS388" si="2514">IF(A385 =2014,R385,"")</f>
        <v>4858610</v>
      </c>
      <c r="CT385" s="68" t="str">
        <f t="shared" ref="CT385:CT388" si="2515">IF(A385 =2015,R385,"")</f>
        <v/>
      </c>
      <c r="CU385" s="68" t="str">
        <f t="shared" ref="CU385:CU388" si="2516">IF(A385 =2016,R385,"")</f>
        <v/>
      </c>
      <c r="CV385" s="68" t="str">
        <f t="shared" ref="CV385:CV388" si="2517">IF(A385 =2017,R385,"")</f>
        <v/>
      </c>
      <c r="CW385" s="67" t="str">
        <f t="shared" si="64"/>
        <v/>
      </c>
      <c r="CX385" s="65"/>
      <c r="CY385" s="65">
        <f t="shared" ref="CY385:CY388" si="2518">IF(A385 =2014,S385,"")</f>
        <v>1383076</v>
      </c>
      <c r="CZ385" s="68" t="str">
        <f t="shared" ref="CZ385:CZ388" si="2519">IF(A385 =2015,S385,"")</f>
        <v/>
      </c>
      <c r="DA385" s="68" t="str">
        <f t="shared" ref="DA385:DA388" si="2520">IF(A385 =2016,S385,"")</f>
        <v/>
      </c>
      <c r="DB385" s="68" t="str">
        <f t="shared" ref="DB385:DB388" si="2521">IF(A385 =2017,S385,"")</f>
        <v/>
      </c>
      <c r="DC385" s="67" t="str">
        <f t="shared" si="69"/>
        <v/>
      </c>
      <c r="DD385" s="65"/>
      <c r="DE385" s="65">
        <f t="shared" ref="DE385:DE388" si="2522">IF(A385 =2014,T385,"")</f>
        <v>2382048</v>
      </c>
      <c r="DF385" s="51" t="str">
        <f t="shared" ref="DF385:DF388" si="2523">IF(A385 =2015,T385,"")</f>
        <v/>
      </c>
      <c r="DG385" s="51" t="str">
        <f t="shared" ref="DG385:DG388" si="2524">IF(A385 =2016,T385,"")</f>
        <v/>
      </c>
      <c r="DH385" s="51" t="str">
        <f t="shared" ref="DH385:DH388" si="2525">IF(A385 =2017,T385,"")</f>
        <v/>
      </c>
      <c r="DI385" s="69" t="str">
        <f t="shared" si="74"/>
        <v/>
      </c>
      <c r="DJ385" s="70"/>
      <c r="DK385" s="65">
        <f t="shared" ref="DK385:DK388" si="2526">IF(A385 =2014,U385,"")</f>
        <v>217</v>
      </c>
      <c r="DL385" s="51" t="str">
        <f t="shared" ref="DL385:DL388" si="2527">IF(A385 =2015,U385,"")</f>
        <v/>
      </c>
      <c r="DM385" s="51" t="str">
        <f t="shared" ref="DM385:DM388" si="2528">IF(A385 =2016,U385,"")</f>
        <v/>
      </c>
      <c r="DN385" s="51" t="str">
        <f t="shared" ref="DN385:DN388" si="2529">IF(A385 =2017,U385,"")</f>
        <v/>
      </c>
      <c r="DO385" s="69" t="str">
        <f t="shared" si="79"/>
        <v/>
      </c>
      <c r="DP385" s="51"/>
      <c r="DQ385" s="51"/>
      <c r="DR385" s="51"/>
      <c r="DS385" s="51"/>
      <c r="DT385" s="51"/>
      <c r="DU385" s="181"/>
    </row>
    <row r="386" spans="1:125" ht="15" x14ac:dyDescent="0.25">
      <c r="A386" s="50">
        <v>2015</v>
      </c>
      <c r="B386" s="51" t="s">
        <v>1246</v>
      </c>
      <c r="C386" s="50" t="s">
        <v>347</v>
      </c>
      <c r="D386" s="53" t="s">
        <v>347</v>
      </c>
      <c r="E386" s="50" t="s">
        <v>98</v>
      </c>
      <c r="F386" s="54">
        <v>933999</v>
      </c>
      <c r="G386" s="54">
        <v>9600427</v>
      </c>
      <c r="H386" s="54">
        <v>1909054</v>
      </c>
      <c r="I386" s="55">
        <v>8117118</v>
      </c>
      <c r="J386" s="50"/>
      <c r="K386" s="50" t="s">
        <v>2032</v>
      </c>
      <c r="L386" s="58" t="s">
        <v>2032</v>
      </c>
      <c r="M386" s="58" t="s">
        <v>2032</v>
      </c>
      <c r="N386" s="58" t="s">
        <v>2032</v>
      </c>
      <c r="O386" s="58" t="s">
        <v>2032</v>
      </c>
      <c r="P386" s="59"/>
      <c r="Q386" s="60">
        <v>1646403</v>
      </c>
      <c r="R386" s="60">
        <v>3407432</v>
      </c>
      <c r="S386" s="60">
        <v>1324247</v>
      </c>
      <c r="T386" s="60">
        <v>4040919</v>
      </c>
      <c r="U386" s="60">
        <v>221</v>
      </c>
      <c r="V386" s="79"/>
      <c r="W386" s="90">
        <f t="shared" si="857"/>
        <v>10419222</v>
      </c>
      <c r="X386" s="101">
        <v>10319862</v>
      </c>
      <c r="Y386" s="50"/>
      <c r="Z386" s="50" t="s">
        <v>347</v>
      </c>
      <c r="AA386" s="51" t="str">
        <f t="shared" si="2492"/>
        <v/>
      </c>
      <c r="AB386" s="68" t="str">
        <f t="shared" si="2493"/>
        <v/>
      </c>
      <c r="AC386" s="68" t="str">
        <f t="shared" si="2494"/>
        <v/>
      </c>
      <c r="AD386" s="68" t="str">
        <f t="shared" si="2495"/>
        <v/>
      </c>
      <c r="AE386" s="68" t="str">
        <f t="shared" si="2496"/>
        <v/>
      </c>
      <c r="AF386" s="68" t="str">
        <f t="shared" si="2497"/>
        <v/>
      </c>
      <c r="AG386" s="67" t="str">
        <f t="shared" si="7"/>
        <v/>
      </c>
      <c r="AH386" s="51"/>
      <c r="AI386" s="80">
        <f t="shared" si="8"/>
        <v>933999</v>
      </c>
      <c r="AJ386" s="68">
        <f t="shared" si="9"/>
        <v>8117118</v>
      </c>
      <c r="AK386" s="68">
        <f t="shared" si="10"/>
        <v>1646403</v>
      </c>
      <c r="AL386" s="68">
        <f t="shared" si="11"/>
        <v>3407432</v>
      </c>
      <c r="AM386" s="68">
        <f t="shared" si="12"/>
        <v>1324247</v>
      </c>
      <c r="AN386" s="68">
        <f t="shared" si="13"/>
        <v>4041140</v>
      </c>
      <c r="AO386" s="67">
        <f t="shared" si="14"/>
        <v>10319862</v>
      </c>
      <c r="AP386" s="51"/>
      <c r="AQ386" s="51" t="str">
        <f t="shared" si="15"/>
        <v/>
      </c>
      <c r="AR386" s="68" t="str">
        <f t="shared" si="16"/>
        <v/>
      </c>
      <c r="AS386" s="68" t="str">
        <f t="shared" si="17"/>
        <v/>
      </c>
      <c r="AT386" s="68" t="str">
        <f t="shared" si="18"/>
        <v/>
      </c>
      <c r="AU386" s="68" t="str">
        <f t="shared" si="19"/>
        <v/>
      </c>
      <c r="AV386" s="68" t="str">
        <f t="shared" si="20"/>
        <v/>
      </c>
      <c r="AW386" s="67" t="str">
        <f t="shared" si="21"/>
        <v/>
      </c>
      <c r="AX386" s="51"/>
      <c r="AY386" s="51" t="str">
        <f t="shared" si="22"/>
        <v/>
      </c>
      <c r="AZ386" s="68" t="str">
        <f t="shared" si="23"/>
        <v/>
      </c>
      <c r="BA386" s="68" t="str">
        <f t="shared" si="24"/>
        <v/>
      </c>
      <c r="BB386" s="68" t="str">
        <f t="shared" si="25"/>
        <v/>
      </c>
      <c r="BC386" s="68" t="str">
        <f t="shared" si="26"/>
        <v/>
      </c>
      <c r="BD386" s="68" t="str">
        <f t="shared" si="27"/>
        <v/>
      </c>
      <c r="BE386" s="68" t="str">
        <f t="shared" si="28"/>
        <v/>
      </c>
      <c r="BF386" s="51"/>
      <c r="BG386" s="69" t="str">
        <f t="shared" si="29"/>
        <v/>
      </c>
      <c r="BH386" s="67" t="str">
        <f t="shared" si="30"/>
        <v/>
      </c>
      <c r="BI386" s="67" t="str">
        <f t="shared" si="31"/>
        <v/>
      </c>
      <c r="BJ386" s="67" t="str">
        <f t="shared" si="32"/>
        <v/>
      </c>
      <c r="BK386" s="67" t="str">
        <f t="shared" si="33"/>
        <v/>
      </c>
      <c r="BL386" s="67" t="str">
        <f t="shared" si="34"/>
        <v/>
      </c>
      <c r="BM386" s="65" t="str">
        <f t="shared" si="35"/>
        <v/>
      </c>
      <c r="BN386" s="51"/>
      <c r="BO386" s="51" t="str">
        <f t="shared" si="2498"/>
        <v/>
      </c>
      <c r="BP386" s="71">
        <f t="shared" si="2499"/>
        <v>933999</v>
      </c>
      <c r="BQ386" s="51" t="str">
        <f t="shared" si="2500"/>
        <v/>
      </c>
      <c r="BR386" s="51" t="str">
        <f t="shared" si="2501"/>
        <v/>
      </c>
      <c r="BS386" s="69" t="str">
        <f t="shared" si="40"/>
        <v/>
      </c>
      <c r="BT386" s="51"/>
      <c r="BU386" s="68" t="str">
        <f t="shared" si="2502"/>
        <v/>
      </c>
      <c r="BV386" s="65">
        <f t="shared" si="2503"/>
        <v>8117118</v>
      </c>
      <c r="BW386" s="68" t="str">
        <f t="shared" si="2504"/>
        <v/>
      </c>
      <c r="BX386" s="68" t="str">
        <f t="shared" si="2505"/>
        <v/>
      </c>
      <c r="BY386" s="67" t="str">
        <f t="shared" si="44"/>
        <v/>
      </c>
      <c r="BZ386" s="68"/>
      <c r="CA386" s="65" t="str">
        <f t="shared" si="45"/>
        <v/>
      </c>
      <c r="CB386" s="67">
        <f t="shared" si="46"/>
        <v>10319862</v>
      </c>
      <c r="CC386" s="67" t="str">
        <f t="shared" si="47"/>
        <v/>
      </c>
      <c r="CD386" s="67" t="str">
        <f t="shared" si="48"/>
        <v/>
      </c>
      <c r="CE386" s="67" t="str">
        <f t="shared" si="49"/>
        <v/>
      </c>
      <c r="CF386" s="68"/>
      <c r="CG386" s="68" t="str">
        <f t="shared" si="2506"/>
        <v/>
      </c>
      <c r="CH386" s="65">
        <f t="shared" si="2507"/>
        <v>10419222</v>
      </c>
      <c r="CI386" s="68" t="str">
        <f t="shared" si="2508"/>
        <v/>
      </c>
      <c r="CJ386" s="68" t="str">
        <f t="shared" si="2509"/>
        <v/>
      </c>
      <c r="CK386" s="67" t="str">
        <f t="shared" si="54"/>
        <v/>
      </c>
      <c r="CL386" s="68"/>
      <c r="CM386" s="68" t="str">
        <f t="shared" si="2510"/>
        <v/>
      </c>
      <c r="CN386" s="65">
        <f t="shared" si="2511"/>
        <v>1646403</v>
      </c>
      <c r="CO386" s="68" t="str">
        <f t="shared" si="2512"/>
        <v/>
      </c>
      <c r="CP386" s="68" t="str">
        <f t="shared" si="2513"/>
        <v/>
      </c>
      <c r="CQ386" s="67" t="str">
        <f t="shared" si="59"/>
        <v/>
      </c>
      <c r="CR386" s="68"/>
      <c r="CS386" s="68" t="str">
        <f t="shared" si="2514"/>
        <v/>
      </c>
      <c r="CT386" s="65">
        <f t="shared" si="2515"/>
        <v>3407432</v>
      </c>
      <c r="CU386" s="68" t="str">
        <f t="shared" si="2516"/>
        <v/>
      </c>
      <c r="CV386" s="68" t="str">
        <f t="shared" si="2517"/>
        <v/>
      </c>
      <c r="CW386" s="67" t="str">
        <f t="shared" si="64"/>
        <v/>
      </c>
      <c r="CX386" s="68"/>
      <c r="CY386" s="68" t="str">
        <f t="shared" si="2518"/>
        <v/>
      </c>
      <c r="CZ386" s="65">
        <f t="shared" si="2519"/>
        <v>1324247</v>
      </c>
      <c r="DA386" s="68" t="str">
        <f t="shared" si="2520"/>
        <v/>
      </c>
      <c r="DB386" s="68" t="str">
        <f t="shared" si="2521"/>
        <v/>
      </c>
      <c r="DC386" s="67" t="str">
        <f t="shared" si="69"/>
        <v/>
      </c>
      <c r="DD386" s="68"/>
      <c r="DE386" s="68" t="str">
        <f t="shared" si="2522"/>
        <v/>
      </c>
      <c r="DF386" s="65">
        <f t="shared" si="2523"/>
        <v>4040919</v>
      </c>
      <c r="DG386" s="51" t="str">
        <f t="shared" si="2524"/>
        <v/>
      </c>
      <c r="DH386" s="51" t="str">
        <f t="shared" si="2525"/>
        <v/>
      </c>
      <c r="DI386" s="69" t="str">
        <f t="shared" si="74"/>
        <v/>
      </c>
      <c r="DJ386" s="51"/>
      <c r="DK386" s="51" t="str">
        <f t="shared" si="2526"/>
        <v/>
      </c>
      <c r="DL386" s="65">
        <f t="shared" si="2527"/>
        <v>221</v>
      </c>
      <c r="DM386" s="51" t="str">
        <f t="shared" si="2528"/>
        <v/>
      </c>
      <c r="DN386" s="51" t="str">
        <f t="shared" si="2529"/>
        <v/>
      </c>
      <c r="DO386" s="69" t="str">
        <f t="shared" si="79"/>
        <v/>
      </c>
      <c r="DP386" s="51"/>
      <c r="DQ386" s="51"/>
      <c r="DR386" s="51"/>
      <c r="DS386" s="51"/>
      <c r="DT386" s="51"/>
      <c r="DU386" s="181"/>
    </row>
    <row r="387" spans="1:125" ht="15" x14ac:dyDescent="0.25">
      <c r="A387" s="50">
        <v>2016</v>
      </c>
      <c r="B387" s="51" t="s">
        <v>1246</v>
      </c>
      <c r="C387" s="50" t="s">
        <v>347</v>
      </c>
      <c r="D387" s="53" t="s">
        <v>347</v>
      </c>
      <c r="E387" s="50" t="s">
        <v>98</v>
      </c>
      <c r="F387" s="54">
        <v>915246</v>
      </c>
      <c r="G387" s="54">
        <v>9695886</v>
      </c>
      <c r="H387" s="54">
        <v>1990910</v>
      </c>
      <c r="I387" s="55">
        <v>9273254</v>
      </c>
      <c r="J387" s="50"/>
      <c r="K387" s="50" t="s">
        <v>2032</v>
      </c>
      <c r="L387" s="58" t="s">
        <v>2032</v>
      </c>
      <c r="M387" s="58" t="s">
        <v>2032</v>
      </c>
      <c r="N387" s="58" t="s">
        <v>2032</v>
      </c>
      <c r="O387" s="58" t="s">
        <v>2032</v>
      </c>
      <c r="P387" s="59"/>
      <c r="Q387" s="60">
        <v>2009881</v>
      </c>
      <c r="R387" s="60">
        <v>4671574</v>
      </c>
      <c r="S387" s="60">
        <v>1363258</v>
      </c>
      <c r="T387" s="60">
        <v>2275742</v>
      </c>
      <c r="U387" s="60">
        <v>93</v>
      </c>
      <c r="V387" s="79"/>
      <c r="W387" s="90">
        <f t="shared" si="857"/>
        <v>10320548</v>
      </c>
      <c r="X387" s="101">
        <v>1146258</v>
      </c>
      <c r="Y387" s="50"/>
      <c r="Z387" s="50" t="s">
        <v>347</v>
      </c>
      <c r="AA387" s="51" t="str">
        <f t="shared" si="2492"/>
        <v/>
      </c>
      <c r="AB387" s="68" t="str">
        <f t="shared" si="2493"/>
        <v/>
      </c>
      <c r="AC387" s="68" t="str">
        <f t="shared" si="2494"/>
        <v/>
      </c>
      <c r="AD387" s="68" t="str">
        <f t="shared" si="2495"/>
        <v/>
      </c>
      <c r="AE387" s="68" t="str">
        <f t="shared" si="2496"/>
        <v/>
      </c>
      <c r="AF387" s="68" t="str">
        <f t="shared" si="2497"/>
        <v/>
      </c>
      <c r="AG387" s="67" t="str">
        <f t="shared" si="7"/>
        <v/>
      </c>
      <c r="AH387" s="51"/>
      <c r="AI387" s="51" t="str">
        <f t="shared" si="8"/>
        <v/>
      </c>
      <c r="AJ387" s="68" t="str">
        <f t="shared" si="9"/>
        <v/>
      </c>
      <c r="AK387" s="68" t="str">
        <f t="shared" si="10"/>
        <v/>
      </c>
      <c r="AL387" s="68" t="str">
        <f t="shared" si="11"/>
        <v/>
      </c>
      <c r="AM387" s="68" t="str">
        <f t="shared" si="12"/>
        <v/>
      </c>
      <c r="AN387" s="68" t="str">
        <f t="shared" si="13"/>
        <v/>
      </c>
      <c r="AO387" s="67" t="str">
        <f t="shared" si="14"/>
        <v/>
      </c>
      <c r="AP387" s="51"/>
      <c r="AQ387" s="80">
        <f t="shared" si="15"/>
        <v>915246</v>
      </c>
      <c r="AR387" s="68">
        <f t="shared" si="16"/>
        <v>9273254</v>
      </c>
      <c r="AS387" s="68">
        <f t="shared" si="17"/>
        <v>2009881</v>
      </c>
      <c r="AT387" s="68">
        <f t="shared" si="18"/>
        <v>4671574</v>
      </c>
      <c r="AU387" s="68">
        <f t="shared" si="19"/>
        <v>1363258</v>
      </c>
      <c r="AV387" s="68">
        <f t="shared" si="20"/>
        <v>2275835</v>
      </c>
      <c r="AW387" s="67">
        <f t="shared" si="21"/>
        <v>1146258</v>
      </c>
      <c r="AX387" s="51"/>
      <c r="AY387" s="51" t="str">
        <f t="shared" si="22"/>
        <v/>
      </c>
      <c r="AZ387" s="68" t="str">
        <f t="shared" si="23"/>
        <v/>
      </c>
      <c r="BA387" s="68" t="str">
        <f t="shared" si="24"/>
        <v/>
      </c>
      <c r="BB387" s="68" t="str">
        <f t="shared" si="25"/>
        <v/>
      </c>
      <c r="BC387" s="68" t="str">
        <f t="shared" si="26"/>
        <v/>
      </c>
      <c r="BD387" s="68" t="str">
        <f t="shared" si="27"/>
        <v/>
      </c>
      <c r="BE387" s="68" t="str">
        <f t="shared" si="28"/>
        <v/>
      </c>
      <c r="BF387" s="51"/>
      <c r="BG387" s="69" t="str">
        <f t="shared" si="29"/>
        <v/>
      </c>
      <c r="BH387" s="67" t="str">
        <f t="shared" si="30"/>
        <v/>
      </c>
      <c r="BI387" s="67" t="str">
        <f t="shared" si="31"/>
        <v/>
      </c>
      <c r="BJ387" s="67" t="str">
        <f t="shared" si="32"/>
        <v/>
      </c>
      <c r="BK387" s="67" t="str">
        <f t="shared" si="33"/>
        <v/>
      </c>
      <c r="BL387" s="67" t="str">
        <f t="shared" si="34"/>
        <v/>
      </c>
      <c r="BM387" s="65" t="str">
        <f t="shared" si="35"/>
        <v/>
      </c>
      <c r="BN387" s="51"/>
      <c r="BO387" s="51" t="str">
        <f t="shared" si="2498"/>
        <v/>
      </c>
      <c r="BP387" s="51" t="str">
        <f t="shared" si="2499"/>
        <v/>
      </c>
      <c r="BQ387" s="71">
        <f t="shared" si="2500"/>
        <v>915246</v>
      </c>
      <c r="BR387" s="51" t="str">
        <f t="shared" si="2501"/>
        <v/>
      </c>
      <c r="BS387" s="69" t="str">
        <f t="shared" si="40"/>
        <v/>
      </c>
      <c r="BT387" s="51"/>
      <c r="BU387" s="68" t="str">
        <f t="shared" si="2502"/>
        <v/>
      </c>
      <c r="BV387" s="68" t="str">
        <f t="shared" si="2503"/>
        <v/>
      </c>
      <c r="BW387" s="65">
        <f t="shared" si="2504"/>
        <v>9273254</v>
      </c>
      <c r="BX387" s="68" t="str">
        <f t="shared" si="2505"/>
        <v/>
      </c>
      <c r="BY387" s="67" t="str">
        <f t="shared" si="44"/>
        <v/>
      </c>
      <c r="BZ387" s="68"/>
      <c r="CA387" s="65" t="str">
        <f t="shared" si="45"/>
        <v/>
      </c>
      <c r="CB387" s="67" t="str">
        <f t="shared" si="46"/>
        <v/>
      </c>
      <c r="CC387" s="67">
        <f t="shared" si="47"/>
        <v>1146258</v>
      </c>
      <c r="CD387" s="67" t="str">
        <f t="shared" si="48"/>
        <v/>
      </c>
      <c r="CE387" s="67" t="str">
        <f t="shared" si="49"/>
        <v/>
      </c>
      <c r="CF387" s="68"/>
      <c r="CG387" s="68" t="str">
        <f t="shared" si="2506"/>
        <v/>
      </c>
      <c r="CH387" s="68" t="str">
        <f t="shared" si="2507"/>
        <v/>
      </c>
      <c r="CI387" s="65">
        <f t="shared" si="2508"/>
        <v>10320548</v>
      </c>
      <c r="CJ387" s="68" t="str">
        <f t="shared" si="2509"/>
        <v/>
      </c>
      <c r="CK387" s="67" t="str">
        <f t="shared" si="54"/>
        <v/>
      </c>
      <c r="CL387" s="68"/>
      <c r="CM387" s="68" t="str">
        <f t="shared" si="2510"/>
        <v/>
      </c>
      <c r="CN387" s="68" t="str">
        <f t="shared" si="2511"/>
        <v/>
      </c>
      <c r="CO387" s="65">
        <f t="shared" si="2512"/>
        <v>2009881</v>
      </c>
      <c r="CP387" s="68" t="str">
        <f t="shared" si="2513"/>
        <v/>
      </c>
      <c r="CQ387" s="67" t="str">
        <f t="shared" si="59"/>
        <v/>
      </c>
      <c r="CR387" s="68"/>
      <c r="CS387" s="68" t="str">
        <f t="shared" si="2514"/>
        <v/>
      </c>
      <c r="CT387" s="68" t="str">
        <f t="shared" si="2515"/>
        <v/>
      </c>
      <c r="CU387" s="65">
        <f t="shared" si="2516"/>
        <v>4671574</v>
      </c>
      <c r="CV387" s="68" t="str">
        <f t="shared" si="2517"/>
        <v/>
      </c>
      <c r="CW387" s="67" t="str">
        <f t="shared" si="64"/>
        <v/>
      </c>
      <c r="CX387" s="68"/>
      <c r="CY387" s="68" t="str">
        <f t="shared" si="2518"/>
        <v/>
      </c>
      <c r="CZ387" s="68" t="str">
        <f t="shared" si="2519"/>
        <v/>
      </c>
      <c r="DA387" s="65">
        <f t="shared" si="2520"/>
        <v>1363258</v>
      </c>
      <c r="DB387" s="68" t="str">
        <f t="shared" si="2521"/>
        <v/>
      </c>
      <c r="DC387" s="67" t="str">
        <f t="shared" si="69"/>
        <v/>
      </c>
      <c r="DD387" s="68"/>
      <c r="DE387" s="68" t="str">
        <f t="shared" si="2522"/>
        <v/>
      </c>
      <c r="DF387" s="51" t="str">
        <f t="shared" si="2523"/>
        <v/>
      </c>
      <c r="DG387" s="65">
        <f t="shared" si="2524"/>
        <v>2275742</v>
      </c>
      <c r="DH387" s="51" t="str">
        <f t="shared" si="2525"/>
        <v/>
      </c>
      <c r="DI387" s="69" t="str">
        <f t="shared" si="74"/>
        <v/>
      </c>
      <c r="DJ387" s="51"/>
      <c r="DK387" s="51" t="str">
        <f t="shared" si="2526"/>
        <v/>
      </c>
      <c r="DL387" s="51" t="str">
        <f t="shared" si="2527"/>
        <v/>
      </c>
      <c r="DM387" s="65">
        <f t="shared" si="2528"/>
        <v>93</v>
      </c>
      <c r="DN387" s="51" t="str">
        <f t="shared" si="2529"/>
        <v/>
      </c>
      <c r="DO387" s="69" t="str">
        <f t="shared" si="79"/>
        <v/>
      </c>
      <c r="DP387" s="51"/>
      <c r="DQ387" s="51"/>
      <c r="DR387" s="51"/>
      <c r="DS387" s="51"/>
      <c r="DT387" s="51"/>
      <c r="DU387" s="181"/>
    </row>
    <row r="388" spans="1:125" ht="15" x14ac:dyDescent="0.25">
      <c r="A388" s="50">
        <v>2017</v>
      </c>
      <c r="B388" s="51" t="s">
        <v>1246</v>
      </c>
      <c r="C388" s="50" t="s">
        <v>347</v>
      </c>
      <c r="D388" s="53" t="s">
        <v>347</v>
      </c>
      <c r="E388" s="50" t="s">
        <v>98</v>
      </c>
      <c r="F388" s="54">
        <v>821093</v>
      </c>
      <c r="G388" s="54">
        <v>15102809</v>
      </c>
      <c r="H388" s="54">
        <v>1954877</v>
      </c>
      <c r="I388" s="55">
        <v>9325262</v>
      </c>
      <c r="J388" s="50"/>
      <c r="K388" s="50" t="s">
        <v>2032</v>
      </c>
      <c r="L388" s="58" t="s">
        <v>2032</v>
      </c>
      <c r="M388" s="58" t="s">
        <v>2032</v>
      </c>
      <c r="N388" s="58" t="s">
        <v>2032</v>
      </c>
      <c r="O388" s="58" t="s">
        <v>2032</v>
      </c>
      <c r="P388" s="59"/>
      <c r="Q388" s="60">
        <v>1936204</v>
      </c>
      <c r="R388" s="60">
        <v>3955045</v>
      </c>
      <c r="S388" s="60">
        <v>1261768</v>
      </c>
      <c r="T388" s="60">
        <v>3595894</v>
      </c>
      <c r="U388" s="60">
        <v>457</v>
      </c>
      <c r="V388" s="79"/>
      <c r="W388" s="90">
        <f t="shared" si="857"/>
        <v>10749368</v>
      </c>
      <c r="X388" s="101">
        <v>1490169</v>
      </c>
      <c r="Y388" s="50"/>
      <c r="Z388" s="50" t="s">
        <v>347</v>
      </c>
      <c r="AA388" s="51" t="str">
        <f t="shared" si="2492"/>
        <v/>
      </c>
      <c r="AB388" s="68" t="str">
        <f t="shared" si="2493"/>
        <v/>
      </c>
      <c r="AC388" s="68" t="str">
        <f t="shared" si="2494"/>
        <v/>
      </c>
      <c r="AD388" s="68" t="str">
        <f t="shared" si="2495"/>
        <v/>
      </c>
      <c r="AE388" s="68" t="str">
        <f t="shared" si="2496"/>
        <v/>
      </c>
      <c r="AF388" s="68" t="str">
        <f t="shared" si="2497"/>
        <v/>
      </c>
      <c r="AG388" s="67" t="str">
        <f t="shared" si="7"/>
        <v/>
      </c>
      <c r="AH388" s="51"/>
      <c r="AI388" s="51" t="str">
        <f t="shared" si="8"/>
        <v/>
      </c>
      <c r="AJ388" s="68" t="str">
        <f t="shared" si="9"/>
        <v/>
      </c>
      <c r="AK388" s="68" t="str">
        <f t="shared" si="10"/>
        <v/>
      </c>
      <c r="AL388" s="68" t="str">
        <f t="shared" si="11"/>
        <v/>
      </c>
      <c r="AM388" s="68" t="str">
        <f t="shared" si="12"/>
        <v/>
      </c>
      <c r="AN388" s="68" t="str">
        <f t="shared" si="13"/>
        <v/>
      </c>
      <c r="AO388" s="67" t="str">
        <f t="shared" si="14"/>
        <v/>
      </c>
      <c r="AP388" s="51"/>
      <c r="AQ388" s="51" t="str">
        <f t="shared" si="15"/>
        <v/>
      </c>
      <c r="AR388" s="68" t="str">
        <f t="shared" si="16"/>
        <v/>
      </c>
      <c r="AS388" s="68" t="str">
        <f t="shared" si="17"/>
        <v/>
      </c>
      <c r="AT388" s="68" t="str">
        <f t="shared" si="18"/>
        <v/>
      </c>
      <c r="AU388" s="68" t="str">
        <f t="shared" si="19"/>
        <v/>
      </c>
      <c r="AV388" s="68" t="str">
        <f t="shared" si="20"/>
        <v/>
      </c>
      <c r="AW388" s="67" t="str">
        <f t="shared" si="21"/>
        <v/>
      </c>
      <c r="AX388" s="51"/>
      <c r="AY388" s="80">
        <f t="shared" si="22"/>
        <v>821093</v>
      </c>
      <c r="AZ388" s="68">
        <f t="shared" si="23"/>
        <v>9325262</v>
      </c>
      <c r="BA388" s="68">
        <f t="shared" si="24"/>
        <v>1936204</v>
      </c>
      <c r="BB388" s="68">
        <f t="shared" si="25"/>
        <v>3955045</v>
      </c>
      <c r="BC388" s="68">
        <f t="shared" si="26"/>
        <v>1261768</v>
      </c>
      <c r="BD388" s="68">
        <f t="shared" si="27"/>
        <v>3596351</v>
      </c>
      <c r="BE388" s="68">
        <f t="shared" si="28"/>
        <v>1490169</v>
      </c>
      <c r="BF388" s="51"/>
      <c r="BG388" s="69" t="str">
        <f t="shared" si="29"/>
        <v/>
      </c>
      <c r="BH388" s="67" t="str">
        <f t="shared" si="30"/>
        <v/>
      </c>
      <c r="BI388" s="67" t="str">
        <f t="shared" si="31"/>
        <v/>
      </c>
      <c r="BJ388" s="67" t="str">
        <f t="shared" si="32"/>
        <v/>
      </c>
      <c r="BK388" s="67" t="str">
        <f t="shared" si="33"/>
        <v/>
      </c>
      <c r="BL388" s="67" t="str">
        <f t="shared" si="34"/>
        <v/>
      </c>
      <c r="BM388" s="65" t="str">
        <f t="shared" si="35"/>
        <v/>
      </c>
      <c r="BN388" s="51"/>
      <c r="BO388" s="51" t="str">
        <f t="shared" si="2498"/>
        <v/>
      </c>
      <c r="BP388" s="51" t="str">
        <f t="shared" si="2499"/>
        <v/>
      </c>
      <c r="BQ388" s="51" t="str">
        <f t="shared" si="2500"/>
        <v/>
      </c>
      <c r="BR388" s="71">
        <f t="shared" si="2501"/>
        <v>821093</v>
      </c>
      <c r="BS388" s="69" t="str">
        <f t="shared" si="40"/>
        <v/>
      </c>
      <c r="BT388" s="51"/>
      <c r="BU388" s="68" t="str">
        <f t="shared" si="2502"/>
        <v/>
      </c>
      <c r="BV388" s="68" t="str">
        <f t="shared" si="2503"/>
        <v/>
      </c>
      <c r="BW388" s="68" t="str">
        <f t="shared" si="2504"/>
        <v/>
      </c>
      <c r="BX388" s="65">
        <f t="shared" si="2505"/>
        <v>9325262</v>
      </c>
      <c r="BY388" s="67" t="str">
        <f t="shared" si="44"/>
        <v/>
      </c>
      <c r="BZ388" s="68"/>
      <c r="CA388" s="65" t="str">
        <f t="shared" si="45"/>
        <v/>
      </c>
      <c r="CB388" s="67" t="str">
        <f t="shared" si="46"/>
        <v/>
      </c>
      <c r="CC388" s="67" t="str">
        <f t="shared" si="47"/>
        <v/>
      </c>
      <c r="CD388" s="67">
        <f t="shared" si="48"/>
        <v>1490169</v>
      </c>
      <c r="CE388" s="67" t="str">
        <f t="shared" si="49"/>
        <v/>
      </c>
      <c r="CF388" s="68"/>
      <c r="CG388" s="68" t="str">
        <f t="shared" si="2506"/>
        <v/>
      </c>
      <c r="CH388" s="68" t="str">
        <f t="shared" si="2507"/>
        <v/>
      </c>
      <c r="CI388" s="68" t="str">
        <f t="shared" si="2508"/>
        <v/>
      </c>
      <c r="CJ388" s="65">
        <f t="shared" si="2509"/>
        <v>10749368</v>
      </c>
      <c r="CK388" s="67" t="str">
        <f t="shared" si="54"/>
        <v/>
      </c>
      <c r="CL388" s="68"/>
      <c r="CM388" s="68" t="str">
        <f t="shared" si="2510"/>
        <v/>
      </c>
      <c r="CN388" s="68" t="str">
        <f t="shared" si="2511"/>
        <v/>
      </c>
      <c r="CO388" s="68" t="str">
        <f t="shared" si="2512"/>
        <v/>
      </c>
      <c r="CP388" s="65">
        <f t="shared" si="2513"/>
        <v>1936204</v>
      </c>
      <c r="CQ388" s="67" t="str">
        <f t="shared" si="59"/>
        <v/>
      </c>
      <c r="CR388" s="68"/>
      <c r="CS388" s="68" t="str">
        <f t="shared" si="2514"/>
        <v/>
      </c>
      <c r="CT388" s="68" t="str">
        <f t="shared" si="2515"/>
        <v/>
      </c>
      <c r="CU388" s="68" t="str">
        <f t="shared" si="2516"/>
        <v/>
      </c>
      <c r="CV388" s="65">
        <f t="shared" si="2517"/>
        <v>3955045</v>
      </c>
      <c r="CW388" s="67" t="str">
        <f t="shared" si="64"/>
        <v/>
      </c>
      <c r="CX388" s="68"/>
      <c r="CY388" s="68" t="str">
        <f t="shared" si="2518"/>
        <v/>
      </c>
      <c r="CZ388" s="68" t="str">
        <f t="shared" si="2519"/>
        <v/>
      </c>
      <c r="DA388" s="68" t="str">
        <f t="shared" si="2520"/>
        <v/>
      </c>
      <c r="DB388" s="65">
        <f t="shared" si="2521"/>
        <v>1261768</v>
      </c>
      <c r="DC388" s="67" t="str">
        <f t="shared" si="69"/>
        <v/>
      </c>
      <c r="DD388" s="68"/>
      <c r="DE388" s="68" t="str">
        <f t="shared" si="2522"/>
        <v/>
      </c>
      <c r="DF388" s="51" t="str">
        <f t="shared" si="2523"/>
        <v/>
      </c>
      <c r="DG388" s="51" t="str">
        <f t="shared" si="2524"/>
        <v/>
      </c>
      <c r="DH388" s="65">
        <f t="shared" si="2525"/>
        <v>3595894</v>
      </c>
      <c r="DI388" s="69" t="str">
        <f t="shared" si="74"/>
        <v/>
      </c>
      <c r="DJ388" s="51"/>
      <c r="DK388" s="51" t="str">
        <f t="shared" si="2526"/>
        <v/>
      </c>
      <c r="DL388" s="51" t="str">
        <f t="shared" si="2527"/>
        <v/>
      </c>
      <c r="DM388" s="51" t="str">
        <f t="shared" si="2528"/>
        <v/>
      </c>
      <c r="DN388" s="65">
        <f t="shared" si="2529"/>
        <v>457</v>
      </c>
      <c r="DO388" s="69" t="str">
        <f t="shared" si="79"/>
        <v/>
      </c>
      <c r="DP388" s="51"/>
      <c r="DQ388" s="51"/>
      <c r="DR388" s="51"/>
      <c r="DS388" s="51"/>
      <c r="DT388" s="51"/>
      <c r="DU388" s="181"/>
    </row>
    <row r="389" spans="1:125" ht="15" x14ac:dyDescent="0.25">
      <c r="A389" s="56">
        <v>2018</v>
      </c>
      <c r="B389" s="51" t="s">
        <v>1246</v>
      </c>
      <c r="C389" s="50" t="s">
        <v>347</v>
      </c>
      <c r="D389" s="170" t="s">
        <v>347</v>
      </c>
      <c r="E389" s="50" t="s">
        <v>98</v>
      </c>
      <c r="F389" s="89">
        <v>723512</v>
      </c>
      <c r="G389" s="89">
        <v>13955967</v>
      </c>
      <c r="H389" s="89">
        <v>1785742</v>
      </c>
      <c r="I389" s="90">
        <v>9683494</v>
      </c>
      <c r="J389" s="50"/>
      <c r="K389" s="50" t="s">
        <v>2032</v>
      </c>
      <c r="L389" s="58"/>
      <c r="M389" s="58"/>
      <c r="N389" s="58"/>
      <c r="O389" s="58"/>
      <c r="P389" s="91"/>
      <c r="Q389" s="92">
        <v>1915653</v>
      </c>
      <c r="R389" s="92">
        <v>2907626</v>
      </c>
      <c r="S389" s="92">
        <v>2075737</v>
      </c>
      <c r="T389" s="92">
        <v>3949585</v>
      </c>
      <c r="U389" s="94"/>
      <c r="V389" s="94"/>
      <c r="W389" s="90">
        <f t="shared" si="857"/>
        <v>10848601</v>
      </c>
      <c r="X389" s="90">
        <v>186691</v>
      </c>
      <c r="Y389" s="50"/>
      <c r="Z389" s="50"/>
      <c r="AA389" s="102"/>
      <c r="AB389" s="64"/>
      <c r="AC389" s="64"/>
      <c r="AD389" s="64"/>
      <c r="AE389" s="65"/>
      <c r="AF389" s="65"/>
      <c r="AG389" s="67" t="str">
        <f t="shared" si="7"/>
        <v/>
      </c>
      <c r="AH389" s="51"/>
      <c r="AI389" s="51" t="str">
        <f t="shared" si="8"/>
        <v/>
      </c>
      <c r="AJ389" s="68" t="str">
        <f t="shared" si="9"/>
        <v/>
      </c>
      <c r="AK389" s="68" t="str">
        <f t="shared" si="10"/>
        <v/>
      </c>
      <c r="AL389" s="68" t="str">
        <f t="shared" si="11"/>
        <v/>
      </c>
      <c r="AM389" s="68" t="str">
        <f t="shared" si="12"/>
        <v/>
      </c>
      <c r="AN389" s="68" t="str">
        <f t="shared" si="13"/>
        <v/>
      </c>
      <c r="AO389" s="67" t="str">
        <f t="shared" si="14"/>
        <v/>
      </c>
      <c r="AP389" s="51"/>
      <c r="AQ389" s="51" t="str">
        <f t="shared" si="15"/>
        <v/>
      </c>
      <c r="AR389" s="68" t="str">
        <f t="shared" si="16"/>
        <v/>
      </c>
      <c r="AS389" s="68" t="str">
        <f t="shared" si="17"/>
        <v/>
      </c>
      <c r="AT389" s="68" t="str">
        <f t="shared" si="18"/>
        <v/>
      </c>
      <c r="AU389" s="68" t="str">
        <f t="shared" si="19"/>
        <v/>
      </c>
      <c r="AV389" s="68" t="str">
        <f t="shared" si="20"/>
        <v/>
      </c>
      <c r="AW389" s="67" t="str">
        <f t="shared" si="21"/>
        <v/>
      </c>
      <c r="AX389" s="51"/>
      <c r="AY389" s="51" t="str">
        <f t="shared" si="22"/>
        <v/>
      </c>
      <c r="AZ389" s="68" t="str">
        <f t="shared" si="23"/>
        <v/>
      </c>
      <c r="BA389" s="68" t="str">
        <f t="shared" si="24"/>
        <v/>
      </c>
      <c r="BB389" s="68" t="str">
        <f t="shared" si="25"/>
        <v/>
      </c>
      <c r="BC389" s="68" t="str">
        <f t="shared" si="26"/>
        <v/>
      </c>
      <c r="BD389" s="68" t="str">
        <f t="shared" si="27"/>
        <v/>
      </c>
      <c r="BE389" s="68" t="str">
        <f t="shared" si="28"/>
        <v/>
      </c>
      <c r="BF389" s="51"/>
      <c r="BG389" s="96">
        <f t="shared" si="29"/>
        <v>723512</v>
      </c>
      <c r="BH389" s="67">
        <f t="shared" si="30"/>
        <v>9683494</v>
      </c>
      <c r="BI389" s="67">
        <f t="shared" si="31"/>
        <v>1915653</v>
      </c>
      <c r="BJ389" s="67">
        <f t="shared" si="32"/>
        <v>2907626</v>
      </c>
      <c r="BK389" s="67">
        <f t="shared" si="33"/>
        <v>2075737</v>
      </c>
      <c r="BL389" s="67">
        <f t="shared" si="34"/>
        <v>3949585</v>
      </c>
      <c r="BM389" s="65">
        <f t="shared" si="35"/>
        <v>186691</v>
      </c>
      <c r="BN389" s="70"/>
      <c r="BO389" s="70"/>
      <c r="BP389" s="51"/>
      <c r="BQ389" s="51"/>
      <c r="BR389" s="51"/>
      <c r="BS389" s="96">
        <f t="shared" si="40"/>
        <v>723512</v>
      </c>
      <c r="BT389" s="70"/>
      <c r="BU389" s="65"/>
      <c r="BV389" s="68"/>
      <c r="BW389" s="68"/>
      <c r="BX389" s="68"/>
      <c r="BY389" s="67">
        <f t="shared" si="44"/>
        <v>9683494</v>
      </c>
      <c r="BZ389" s="65"/>
      <c r="CA389" s="65" t="str">
        <f t="shared" si="45"/>
        <v/>
      </c>
      <c r="CB389" s="67" t="str">
        <f t="shared" si="46"/>
        <v/>
      </c>
      <c r="CC389" s="67" t="str">
        <f t="shared" si="47"/>
        <v/>
      </c>
      <c r="CD389" s="67" t="str">
        <f t="shared" si="48"/>
        <v/>
      </c>
      <c r="CE389" s="67">
        <f t="shared" si="49"/>
        <v>186691</v>
      </c>
      <c r="CF389" s="65"/>
      <c r="CG389" s="65"/>
      <c r="CH389" s="68"/>
      <c r="CI389" s="68"/>
      <c r="CJ389" s="68"/>
      <c r="CK389" s="67">
        <f t="shared" si="54"/>
        <v>10848601</v>
      </c>
      <c r="CL389" s="65"/>
      <c r="CM389" s="65"/>
      <c r="CN389" s="68"/>
      <c r="CO389" s="68"/>
      <c r="CP389" s="68"/>
      <c r="CQ389" s="67">
        <f t="shared" si="59"/>
        <v>1915653</v>
      </c>
      <c r="CR389" s="65"/>
      <c r="CS389" s="65"/>
      <c r="CT389" s="68"/>
      <c r="CU389" s="68"/>
      <c r="CV389" s="68"/>
      <c r="CW389" s="67">
        <f t="shared" si="64"/>
        <v>2907626</v>
      </c>
      <c r="CX389" s="65"/>
      <c r="CY389" s="65"/>
      <c r="CZ389" s="68"/>
      <c r="DA389" s="68"/>
      <c r="DB389" s="68"/>
      <c r="DC389" s="67">
        <f t="shared" si="69"/>
        <v>2075737</v>
      </c>
      <c r="DD389" s="65"/>
      <c r="DE389" s="65"/>
      <c r="DF389" s="51"/>
      <c r="DG389" s="51"/>
      <c r="DH389" s="51"/>
      <c r="DI389" s="67">
        <f t="shared" si="74"/>
        <v>3949585</v>
      </c>
      <c r="DJ389" s="70"/>
      <c r="DK389" s="70"/>
      <c r="DL389" s="51"/>
      <c r="DM389" s="51"/>
      <c r="DN389" s="51"/>
      <c r="DO389" s="67">
        <f t="shared" si="79"/>
        <v>1915653</v>
      </c>
      <c r="DP389" s="51"/>
      <c r="DQ389" s="51"/>
      <c r="DR389" s="51"/>
      <c r="DS389" s="51"/>
      <c r="DT389" s="51"/>
      <c r="DU389" s="181"/>
    </row>
    <row r="390" spans="1:125" ht="15" x14ac:dyDescent="0.25">
      <c r="A390" s="50"/>
      <c r="B390" s="51"/>
      <c r="C390" s="50"/>
      <c r="D390" s="53"/>
      <c r="E390" s="50"/>
      <c r="F390" s="54"/>
      <c r="G390" s="54"/>
      <c r="H390" s="54"/>
      <c r="I390" s="55"/>
      <c r="J390" s="50"/>
      <c r="K390" s="50" t="s">
        <v>2032</v>
      </c>
      <c r="L390" s="58"/>
      <c r="M390" s="58"/>
      <c r="N390" s="58"/>
      <c r="O390" s="58"/>
      <c r="P390" s="59"/>
      <c r="Q390" s="60"/>
      <c r="R390" s="60"/>
      <c r="S390" s="60"/>
      <c r="T390" s="60"/>
      <c r="U390" s="60"/>
      <c r="V390" s="79"/>
      <c r="W390" s="90">
        <f t="shared" si="857"/>
        <v>0</v>
      </c>
      <c r="X390" s="101"/>
      <c r="Y390" s="50"/>
      <c r="Z390" s="50"/>
      <c r="AA390" s="102"/>
      <c r="AB390" s="64"/>
      <c r="AC390" s="64"/>
      <c r="AD390" s="64"/>
      <c r="AE390" s="65"/>
      <c r="AF390" s="65"/>
      <c r="AG390" s="67" t="str">
        <f t="shared" si="7"/>
        <v/>
      </c>
      <c r="AH390" s="51"/>
      <c r="AI390" s="51" t="str">
        <f t="shared" si="8"/>
        <v/>
      </c>
      <c r="AJ390" s="68" t="str">
        <f t="shared" si="9"/>
        <v/>
      </c>
      <c r="AK390" s="68" t="str">
        <f t="shared" si="10"/>
        <v/>
      </c>
      <c r="AL390" s="68" t="str">
        <f t="shared" si="11"/>
        <v/>
      </c>
      <c r="AM390" s="68" t="str">
        <f t="shared" si="12"/>
        <v/>
      </c>
      <c r="AN390" s="68" t="str">
        <f t="shared" si="13"/>
        <v/>
      </c>
      <c r="AO390" s="67" t="str">
        <f t="shared" si="14"/>
        <v/>
      </c>
      <c r="AP390" s="51"/>
      <c r="AQ390" s="51" t="str">
        <f t="shared" si="15"/>
        <v/>
      </c>
      <c r="AR390" s="68" t="str">
        <f t="shared" si="16"/>
        <v/>
      </c>
      <c r="AS390" s="68" t="str">
        <f t="shared" si="17"/>
        <v/>
      </c>
      <c r="AT390" s="68" t="str">
        <f t="shared" si="18"/>
        <v/>
      </c>
      <c r="AU390" s="68" t="str">
        <f t="shared" si="19"/>
        <v/>
      </c>
      <c r="AV390" s="68" t="str">
        <f t="shared" si="20"/>
        <v/>
      </c>
      <c r="AW390" s="67" t="str">
        <f t="shared" si="21"/>
        <v/>
      </c>
      <c r="AX390" s="51"/>
      <c r="AY390" s="51" t="str">
        <f t="shared" si="22"/>
        <v/>
      </c>
      <c r="AZ390" s="68" t="str">
        <f t="shared" si="23"/>
        <v/>
      </c>
      <c r="BA390" s="68" t="str">
        <f t="shared" si="24"/>
        <v/>
      </c>
      <c r="BB390" s="68" t="str">
        <f t="shared" si="25"/>
        <v/>
      </c>
      <c r="BC390" s="68" t="str">
        <f t="shared" si="26"/>
        <v/>
      </c>
      <c r="BD390" s="68" t="str">
        <f t="shared" si="27"/>
        <v/>
      </c>
      <c r="BE390" s="68" t="str">
        <f t="shared" si="28"/>
        <v/>
      </c>
      <c r="BF390" s="51"/>
      <c r="BG390" s="69" t="str">
        <f t="shared" si="29"/>
        <v/>
      </c>
      <c r="BH390" s="67" t="str">
        <f t="shared" si="30"/>
        <v/>
      </c>
      <c r="BI390" s="67" t="str">
        <f t="shared" si="31"/>
        <v/>
      </c>
      <c r="BJ390" s="67" t="str">
        <f t="shared" si="32"/>
        <v/>
      </c>
      <c r="BK390" s="67" t="str">
        <f t="shared" si="33"/>
        <v/>
      </c>
      <c r="BL390" s="67" t="str">
        <f t="shared" si="34"/>
        <v/>
      </c>
      <c r="BM390" s="65" t="str">
        <f t="shared" si="35"/>
        <v/>
      </c>
      <c r="BN390" s="70"/>
      <c r="BO390" s="70"/>
      <c r="BP390" s="51"/>
      <c r="BQ390" s="51"/>
      <c r="BR390" s="51"/>
      <c r="BS390" s="69" t="str">
        <f t="shared" si="40"/>
        <v/>
      </c>
      <c r="BT390" s="70"/>
      <c r="BU390" s="65"/>
      <c r="BV390" s="68"/>
      <c r="BW390" s="68"/>
      <c r="BX390" s="68"/>
      <c r="BY390" s="67" t="str">
        <f t="shared" si="44"/>
        <v/>
      </c>
      <c r="BZ390" s="65"/>
      <c r="CA390" s="65" t="str">
        <f t="shared" si="45"/>
        <v/>
      </c>
      <c r="CB390" s="67" t="str">
        <f t="shared" si="46"/>
        <v/>
      </c>
      <c r="CC390" s="67" t="str">
        <f t="shared" si="47"/>
        <v/>
      </c>
      <c r="CD390" s="67" t="str">
        <f t="shared" si="48"/>
        <v/>
      </c>
      <c r="CE390" s="67" t="str">
        <f t="shared" si="49"/>
        <v/>
      </c>
      <c r="CF390" s="65"/>
      <c r="CG390" s="65"/>
      <c r="CH390" s="68"/>
      <c r="CI390" s="68"/>
      <c r="CJ390" s="68"/>
      <c r="CK390" s="67" t="str">
        <f t="shared" si="54"/>
        <v/>
      </c>
      <c r="CL390" s="65"/>
      <c r="CM390" s="65"/>
      <c r="CN390" s="68"/>
      <c r="CO390" s="68"/>
      <c r="CP390" s="68"/>
      <c r="CQ390" s="67" t="str">
        <f t="shared" si="59"/>
        <v/>
      </c>
      <c r="CR390" s="65"/>
      <c r="CS390" s="65"/>
      <c r="CT390" s="68"/>
      <c r="CU390" s="68"/>
      <c r="CV390" s="68"/>
      <c r="CW390" s="67" t="str">
        <f t="shared" si="64"/>
        <v/>
      </c>
      <c r="CX390" s="65"/>
      <c r="CY390" s="65"/>
      <c r="CZ390" s="68"/>
      <c r="DA390" s="68"/>
      <c r="DB390" s="68"/>
      <c r="DC390" s="67" t="str">
        <f t="shared" si="69"/>
        <v/>
      </c>
      <c r="DD390" s="65"/>
      <c r="DE390" s="65"/>
      <c r="DF390" s="51"/>
      <c r="DG390" s="51"/>
      <c r="DH390" s="51"/>
      <c r="DI390" s="69" t="str">
        <f t="shared" si="74"/>
        <v/>
      </c>
      <c r="DJ390" s="70"/>
      <c r="DK390" s="70"/>
      <c r="DL390" s="51"/>
      <c r="DM390" s="51"/>
      <c r="DN390" s="51"/>
      <c r="DO390" s="69" t="str">
        <f t="shared" si="79"/>
        <v/>
      </c>
      <c r="DP390" s="51"/>
      <c r="DQ390" s="51"/>
      <c r="DR390" s="51"/>
      <c r="DS390" s="51"/>
      <c r="DT390" s="51"/>
      <c r="DU390" s="181"/>
    </row>
    <row r="391" spans="1:125" ht="15" x14ac:dyDescent="0.25">
      <c r="A391" s="50">
        <v>2014</v>
      </c>
      <c r="B391" s="51" t="s">
        <v>1244</v>
      </c>
      <c r="C391" s="50" t="s">
        <v>1163</v>
      </c>
      <c r="D391" s="53" t="s">
        <v>347</v>
      </c>
      <c r="E391" s="50" t="s">
        <v>112</v>
      </c>
      <c r="F391" s="54">
        <v>320717</v>
      </c>
      <c r="G391" s="54" t="s">
        <v>364</v>
      </c>
      <c r="H391" s="54">
        <v>987813</v>
      </c>
      <c r="I391" s="55">
        <v>4950377</v>
      </c>
      <c r="J391" s="50"/>
      <c r="K391" s="50" t="s">
        <v>2032</v>
      </c>
      <c r="L391" s="58" t="s">
        <v>2032</v>
      </c>
      <c r="M391" s="58" t="s">
        <v>2032</v>
      </c>
      <c r="N391" s="58" t="s">
        <v>2032</v>
      </c>
      <c r="O391" s="58" t="s">
        <v>2032</v>
      </c>
      <c r="P391" s="59"/>
      <c r="Q391" s="60">
        <v>2692159</v>
      </c>
      <c r="R391" s="60">
        <v>0</v>
      </c>
      <c r="S391" s="60">
        <v>445913</v>
      </c>
      <c r="T391" s="60">
        <v>955175</v>
      </c>
      <c r="U391" s="60">
        <v>857130</v>
      </c>
      <c r="V391" s="79"/>
      <c r="W391" s="90">
        <f t="shared" si="857"/>
        <v>4950377</v>
      </c>
      <c r="X391" s="101">
        <v>191711</v>
      </c>
      <c r="Y391" s="50"/>
      <c r="Z391" s="50" t="s">
        <v>347</v>
      </c>
      <c r="AA391" s="62">
        <f t="shared" ref="AA391:AA394" si="2530">IF(A391 =2014,IF(Y391 ="",F391,""),"")</f>
        <v>320717</v>
      </c>
      <c r="AB391" s="64">
        <f t="shared" ref="AB391:AB394" si="2531">IF(A391 =2014,IF(Y391 ="",I391,""),"")</f>
        <v>4950377</v>
      </c>
      <c r="AC391" s="64">
        <f t="shared" ref="AC391:AC394" si="2532">IF(A391 =2014,IF(Y391 ="",Q391,""),"")</f>
        <v>2692159</v>
      </c>
      <c r="AD391" s="64">
        <f t="shared" ref="AD391:AD394" si="2533">IF(A391 =2014,IF(Y391 ="",R391,""),"")</f>
        <v>0</v>
      </c>
      <c r="AE391" s="65">
        <f t="shared" ref="AE391:AE394" si="2534">IF(A391 =2014,IF(Y391 ="",S391,""),"")</f>
        <v>445913</v>
      </c>
      <c r="AF391" s="65">
        <f t="shared" ref="AF391:AF394" si="2535">IF(A391 =2014,IF(Y391 ="",T391+U391,""),"")</f>
        <v>1812305</v>
      </c>
      <c r="AG391" s="67">
        <f t="shared" si="7"/>
        <v>191711</v>
      </c>
      <c r="AH391" s="51"/>
      <c r="AI391" s="51" t="str">
        <f t="shared" si="8"/>
        <v/>
      </c>
      <c r="AJ391" s="68" t="str">
        <f t="shared" si="9"/>
        <v/>
      </c>
      <c r="AK391" s="68" t="str">
        <f t="shared" si="10"/>
        <v/>
      </c>
      <c r="AL391" s="68" t="str">
        <f t="shared" si="11"/>
        <v/>
      </c>
      <c r="AM391" s="68" t="str">
        <f t="shared" si="12"/>
        <v/>
      </c>
      <c r="AN391" s="68" t="str">
        <f t="shared" si="13"/>
        <v/>
      </c>
      <c r="AO391" s="67" t="str">
        <f t="shared" si="14"/>
        <v/>
      </c>
      <c r="AP391" s="51"/>
      <c r="AQ391" s="51" t="str">
        <f t="shared" si="15"/>
        <v/>
      </c>
      <c r="AR391" s="68" t="str">
        <f t="shared" si="16"/>
        <v/>
      </c>
      <c r="AS391" s="68" t="str">
        <f t="shared" si="17"/>
        <v/>
      </c>
      <c r="AT391" s="68" t="str">
        <f t="shared" si="18"/>
        <v/>
      </c>
      <c r="AU391" s="68" t="str">
        <f t="shared" si="19"/>
        <v/>
      </c>
      <c r="AV391" s="68" t="str">
        <f t="shared" si="20"/>
        <v/>
      </c>
      <c r="AW391" s="67" t="str">
        <f t="shared" si="21"/>
        <v/>
      </c>
      <c r="AX391" s="51"/>
      <c r="AY391" s="51" t="str">
        <f t="shared" si="22"/>
        <v/>
      </c>
      <c r="AZ391" s="68" t="str">
        <f t="shared" si="23"/>
        <v/>
      </c>
      <c r="BA391" s="68" t="str">
        <f t="shared" si="24"/>
        <v/>
      </c>
      <c r="BB391" s="68" t="str">
        <f t="shared" si="25"/>
        <v/>
      </c>
      <c r="BC391" s="68" t="str">
        <f t="shared" si="26"/>
        <v/>
      </c>
      <c r="BD391" s="68" t="str">
        <f t="shared" si="27"/>
        <v/>
      </c>
      <c r="BE391" s="68" t="str">
        <f t="shared" si="28"/>
        <v/>
      </c>
      <c r="BF391" s="51"/>
      <c r="BG391" s="69" t="str">
        <f t="shared" si="29"/>
        <v/>
      </c>
      <c r="BH391" s="67" t="str">
        <f t="shared" si="30"/>
        <v/>
      </c>
      <c r="BI391" s="67" t="str">
        <f t="shared" si="31"/>
        <v/>
      </c>
      <c r="BJ391" s="67" t="str">
        <f t="shared" si="32"/>
        <v/>
      </c>
      <c r="BK391" s="67" t="str">
        <f t="shared" si="33"/>
        <v/>
      </c>
      <c r="BL391" s="67" t="str">
        <f t="shared" si="34"/>
        <v/>
      </c>
      <c r="BM391" s="65" t="str">
        <f t="shared" si="35"/>
        <v/>
      </c>
      <c r="BN391" s="70"/>
      <c r="BO391" s="71">
        <f t="shared" ref="BO391:BO394" si="2536">IF(A391 =2014,F391,"")</f>
        <v>320717</v>
      </c>
      <c r="BP391" s="51" t="str">
        <f t="shared" ref="BP391:BP394" si="2537">IF(A391 =2015,F391,"")</f>
        <v/>
      </c>
      <c r="BQ391" s="51" t="str">
        <f t="shared" ref="BQ391:BQ394" si="2538">IF(A391 =2016,F391,"")</f>
        <v/>
      </c>
      <c r="BR391" s="51" t="str">
        <f t="shared" ref="BR391:BR394" si="2539">IF(A391 =2017,F391,"")</f>
        <v/>
      </c>
      <c r="BS391" s="69" t="str">
        <f t="shared" si="40"/>
        <v/>
      </c>
      <c r="BT391" s="70"/>
      <c r="BU391" s="65">
        <f t="shared" ref="BU391:BU394" si="2540">IF(A391 =2014,I391,"")</f>
        <v>4950377</v>
      </c>
      <c r="BV391" s="68" t="str">
        <f t="shared" ref="BV391:BV394" si="2541">IF(A391 =2015,I391,"")</f>
        <v/>
      </c>
      <c r="BW391" s="68" t="str">
        <f t="shared" ref="BW391:BW394" si="2542">IF(A391 =2016,I391,"")</f>
        <v/>
      </c>
      <c r="BX391" s="68" t="str">
        <f t="shared" ref="BX391:BX394" si="2543">IF(A391 =2017,I391,"")</f>
        <v/>
      </c>
      <c r="BY391" s="67" t="str">
        <f t="shared" si="44"/>
        <v/>
      </c>
      <c r="BZ391" s="65"/>
      <c r="CA391" s="65">
        <f t="shared" si="45"/>
        <v>191711</v>
      </c>
      <c r="CB391" s="67" t="str">
        <f t="shared" si="46"/>
        <v/>
      </c>
      <c r="CC391" s="67" t="str">
        <f t="shared" si="47"/>
        <v/>
      </c>
      <c r="CD391" s="67" t="str">
        <f t="shared" si="48"/>
        <v/>
      </c>
      <c r="CE391" s="67" t="str">
        <f t="shared" si="49"/>
        <v/>
      </c>
      <c r="CF391" s="65"/>
      <c r="CG391" s="65">
        <f t="shared" ref="CG391:CG394" si="2544">IF(A391 =2014,Q391+R391+S391+T391+U391,"")</f>
        <v>4950377</v>
      </c>
      <c r="CH391" s="68" t="str">
        <f t="shared" ref="CH391:CH394" si="2545">IF(A391 =2015,Q391+R391+S391+T391+U391,"")</f>
        <v/>
      </c>
      <c r="CI391" s="68" t="str">
        <f t="shared" ref="CI391:CI394" si="2546">IF(A391 =2016,Q391+R391+S391+T391+U391,"")</f>
        <v/>
      </c>
      <c r="CJ391" s="68" t="str">
        <f t="shared" ref="CJ391:CJ394" si="2547">IF(A391 =2017,Q391+R391+S391+T391+U391,"")</f>
        <v/>
      </c>
      <c r="CK391" s="67" t="str">
        <f t="shared" si="54"/>
        <v/>
      </c>
      <c r="CL391" s="65"/>
      <c r="CM391" s="65">
        <f t="shared" ref="CM391:CM394" si="2548">IF(A391 =2014,Q391,"")</f>
        <v>2692159</v>
      </c>
      <c r="CN391" s="68" t="str">
        <f t="shared" ref="CN391:CN394" si="2549">IF(A391 =2015,Q391,"")</f>
        <v/>
      </c>
      <c r="CO391" s="68" t="str">
        <f t="shared" ref="CO391:CO394" si="2550">IF(A391 =2016,Q391,"")</f>
        <v/>
      </c>
      <c r="CP391" s="68" t="str">
        <f t="shared" ref="CP391:CP394" si="2551">IF(A391 =2017,Q391,"")</f>
        <v/>
      </c>
      <c r="CQ391" s="67" t="str">
        <f t="shared" si="59"/>
        <v/>
      </c>
      <c r="CR391" s="65"/>
      <c r="CS391" s="65">
        <f t="shared" ref="CS391:CS394" si="2552">IF(A391 =2014,R391,"")</f>
        <v>0</v>
      </c>
      <c r="CT391" s="68" t="str">
        <f t="shared" ref="CT391:CT394" si="2553">IF(A391 =2015,R391,"")</f>
        <v/>
      </c>
      <c r="CU391" s="68" t="str">
        <f t="shared" ref="CU391:CU394" si="2554">IF(A391 =2016,R391,"")</f>
        <v/>
      </c>
      <c r="CV391" s="68" t="str">
        <f t="shared" ref="CV391:CV394" si="2555">IF(A391 =2017,R391,"")</f>
        <v/>
      </c>
      <c r="CW391" s="67" t="str">
        <f t="shared" si="64"/>
        <v/>
      </c>
      <c r="CX391" s="65"/>
      <c r="CY391" s="65">
        <f t="shared" ref="CY391:CY394" si="2556">IF(A391 =2014,S391,"")</f>
        <v>445913</v>
      </c>
      <c r="CZ391" s="68" t="str">
        <f t="shared" ref="CZ391:CZ394" si="2557">IF(A391 =2015,S391,"")</f>
        <v/>
      </c>
      <c r="DA391" s="68" t="str">
        <f t="shared" ref="DA391:DA394" si="2558">IF(A391 =2016,S391,"")</f>
        <v/>
      </c>
      <c r="DB391" s="68" t="str">
        <f t="shared" ref="DB391:DB394" si="2559">IF(A391 =2017,S391,"")</f>
        <v/>
      </c>
      <c r="DC391" s="67" t="str">
        <f t="shared" si="69"/>
        <v/>
      </c>
      <c r="DD391" s="65"/>
      <c r="DE391" s="65">
        <f t="shared" ref="DE391:DE394" si="2560">IF(A391 =2014,T391,"")</f>
        <v>955175</v>
      </c>
      <c r="DF391" s="51" t="str">
        <f t="shared" ref="DF391:DF394" si="2561">IF(A391 =2015,T391,"")</f>
        <v/>
      </c>
      <c r="DG391" s="51" t="str">
        <f t="shared" ref="DG391:DG394" si="2562">IF(A391 =2016,T391,"")</f>
        <v/>
      </c>
      <c r="DH391" s="51" t="str">
        <f t="shared" ref="DH391:DH394" si="2563">IF(A391 =2017,T391,"")</f>
        <v/>
      </c>
      <c r="DI391" s="69" t="str">
        <f t="shared" si="74"/>
        <v/>
      </c>
      <c r="DJ391" s="70"/>
      <c r="DK391" s="65">
        <f t="shared" ref="DK391:DK394" si="2564">IF(A391 =2014,U391,"")</f>
        <v>857130</v>
      </c>
      <c r="DL391" s="51" t="str">
        <f t="shared" ref="DL391:DL394" si="2565">IF(A391 =2015,U391,"")</f>
        <v/>
      </c>
      <c r="DM391" s="51" t="str">
        <f t="shared" ref="DM391:DM394" si="2566">IF(A391 =2016,U391,"")</f>
        <v/>
      </c>
      <c r="DN391" s="51" t="str">
        <f t="shared" ref="DN391:DN394" si="2567">IF(A391 =2017,U391,"")</f>
        <v/>
      </c>
      <c r="DO391" s="69" t="str">
        <f t="shared" si="79"/>
        <v/>
      </c>
      <c r="DP391" s="51"/>
      <c r="DQ391" s="51"/>
      <c r="DR391" s="51"/>
      <c r="DS391" s="51"/>
      <c r="DT391" s="51"/>
      <c r="DU391" s="181"/>
    </row>
    <row r="392" spans="1:125" ht="15" x14ac:dyDescent="0.25">
      <c r="A392" s="50">
        <v>2015</v>
      </c>
      <c r="B392" s="51" t="s">
        <v>1244</v>
      </c>
      <c r="C392" s="50" t="s">
        <v>1163</v>
      </c>
      <c r="D392" s="53" t="s">
        <v>347</v>
      </c>
      <c r="E392" s="50" t="s">
        <v>112</v>
      </c>
      <c r="F392" s="54">
        <v>399049</v>
      </c>
      <c r="G392" s="54" t="s">
        <v>364</v>
      </c>
      <c r="H392" s="54">
        <v>1114248</v>
      </c>
      <c r="I392" s="55">
        <v>5377733</v>
      </c>
      <c r="J392" s="50"/>
      <c r="K392" s="50" t="s">
        <v>2032</v>
      </c>
      <c r="L392" s="58" t="s">
        <v>2032</v>
      </c>
      <c r="M392" s="58" t="s">
        <v>2032</v>
      </c>
      <c r="N392" s="58" t="s">
        <v>2032</v>
      </c>
      <c r="O392" s="58" t="s">
        <v>2032</v>
      </c>
      <c r="P392" s="59"/>
      <c r="Q392" s="60">
        <v>2758026</v>
      </c>
      <c r="R392" s="60">
        <v>0</v>
      </c>
      <c r="S392" s="60">
        <v>561206</v>
      </c>
      <c r="T392" s="60">
        <v>625786</v>
      </c>
      <c r="U392" s="60">
        <v>1597980</v>
      </c>
      <c r="V392" s="79"/>
      <c r="W392" s="90">
        <f t="shared" si="857"/>
        <v>5542998</v>
      </c>
      <c r="X392" s="101">
        <v>2078797</v>
      </c>
      <c r="Y392" s="50"/>
      <c r="Z392" s="50" t="s">
        <v>347</v>
      </c>
      <c r="AA392" s="51" t="str">
        <f t="shared" si="2530"/>
        <v/>
      </c>
      <c r="AB392" s="68" t="str">
        <f t="shared" si="2531"/>
        <v/>
      </c>
      <c r="AC392" s="68" t="str">
        <f t="shared" si="2532"/>
        <v/>
      </c>
      <c r="AD392" s="68" t="str">
        <f t="shared" si="2533"/>
        <v/>
      </c>
      <c r="AE392" s="68" t="str">
        <f t="shared" si="2534"/>
        <v/>
      </c>
      <c r="AF392" s="68" t="str">
        <f t="shared" si="2535"/>
        <v/>
      </c>
      <c r="AG392" s="67" t="str">
        <f t="shared" si="7"/>
        <v/>
      </c>
      <c r="AH392" s="51"/>
      <c r="AI392" s="80">
        <f t="shared" si="8"/>
        <v>399049</v>
      </c>
      <c r="AJ392" s="68">
        <f t="shared" si="9"/>
        <v>5377733</v>
      </c>
      <c r="AK392" s="68">
        <f t="shared" si="10"/>
        <v>2758026</v>
      </c>
      <c r="AL392" s="68">
        <f t="shared" si="11"/>
        <v>0</v>
      </c>
      <c r="AM392" s="68">
        <f t="shared" si="12"/>
        <v>561206</v>
      </c>
      <c r="AN392" s="68">
        <f t="shared" si="13"/>
        <v>2223766</v>
      </c>
      <c r="AO392" s="67">
        <f t="shared" si="14"/>
        <v>2078797</v>
      </c>
      <c r="AP392" s="51"/>
      <c r="AQ392" s="51" t="str">
        <f t="shared" si="15"/>
        <v/>
      </c>
      <c r="AR392" s="68" t="str">
        <f t="shared" si="16"/>
        <v/>
      </c>
      <c r="AS392" s="68" t="str">
        <f t="shared" si="17"/>
        <v/>
      </c>
      <c r="AT392" s="68" t="str">
        <f t="shared" si="18"/>
        <v/>
      </c>
      <c r="AU392" s="68" t="str">
        <f t="shared" si="19"/>
        <v/>
      </c>
      <c r="AV392" s="68" t="str">
        <f t="shared" si="20"/>
        <v/>
      </c>
      <c r="AW392" s="67" t="str">
        <f t="shared" si="21"/>
        <v/>
      </c>
      <c r="AX392" s="51"/>
      <c r="AY392" s="51" t="str">
        <f t="shared" si="22"/>
        <v/>
      </c>
      <c r="AZ392" s="68" t="str">
        <f t="shared" si="23"/>
        <v/>
      </c>
      <c r="BA392" s="68" t="str">
        <f t="shared" si="24"/>
        <v/>
      </c>
      <c r="BB392" s="68" t="str">
        <f t="shared" si="25"/>
        <v/>
      </c>
      <c r="BC392" s="68" t="str">
        <f t="shared" si="26"/>
        <v/>
      </c>
      <c r="BD392" s="68" t="str">
        <f t="shared" si="27"/>
        <v/>
      </c>
      <c r="BE392" s="68" t="str">
        <f t="shared" si="28"/>
        <v/>
      </c>
      <c r="BF392" s="51"/>
      <c r="BG392" s="69" t="str">
        <f t="shared" si="29"/>
        <v/>
      </c>
      <c r="BH392" s="67" t="str">
        <f t="shared" si="30"/>
        <v/>
      </c>
      <c r="BI392" s="67" t="str">
        <f t="shared" si="31"/>
        <v/>
      </c>
      <c r="BJ392" s="67" t="str">
        <f t="shared" si="32"/>
        <v/>
      </c>
      <c r="BK392" s="67" t="str">
        <f t="shared" si="33"/>
        <v/>
      </c>
      <c r="BL392" s="67" t="str">
        <f t="shared" si="34"/>
        <v/>
      </c>
      <c r="BM392" s="65" t="str">
        <f t="shared" si="35"/>
        <v/>
      </c>
      <c r="BN392" s="51"/>
      <c r="BO392" s="51" t="str">
        <f t="shared" si="2536"/>
        <v/>
      </c>
      <c r="BP392" s="71">
        <f t="shared" si="2537"/>
        <v>399049</v>
      </c>
      <c r="BQ392" s="51" t="str">
        <f t="shared" si="2538"/>
        <v/>
      </c>
      <c r="BR392" s="51" t="str">
        <f t="shared" si="2539"/>
        <v/>
      </c>
      <c r="BS392" s="69" t="str">
        <f t="shared" si="40"/>
        <v/>
      </c>
      <c r="BT392" s="51"/>
      <c r="BU392" s="68" t="str">
        <f t="shared" si="2540"/>
        <v/>
      </c>
      <c r="BV392" s="65">
        <f t="shared" si="2541"/>
        <v>5377733</v>
      </c>
      <c r="BW392" s="68" t="str">
        <f t="shared" si="2542"/>
        <v/>
      </c>
      <c r="BX392" s="68" t="str">
        <f t="shared" si="2543"/>
        <v/>
      </c>
      <c r="BY392" s="67" t="str">
        <f t="shared" si="44"/>
        <v/>
      </c>
      <c r="BZ392" s="68"/>
      <c r="CA392" s="65" t="str">
        <f t="shared" si="45"/>
        <v/>
      </c>
      <c r="CB392" s="67">
        <f t="shared" si="46"/>
        <v>2078797</v>
      </c>
      <c r="CC392" s="67" t="str">
        <f t="shared" si="47"/>
        <v/>
      </c>
      <c r="CD392" s="67" t="str">
        <f t="shared" si="48"/>
        <v/>
      </c>
      <c r="CE392" s="67" t="str">
        <f t="shared" si="49"/>
        <v/>
      </c>
      <c r="CF392" s="68"/>
      <c r="CG392" s="68" t="str">
        <f t="shared" si="2544"/>
        <v/>
      </c>
      <c r="CH392" s="65">
        <f t="shared" si="2545"/>
        <v>5542998</v>
      </c>
      <c r="CI392" s="68" t="str">
        <f t="shared" si="2546"/>
        <v/>
      </c>
      <c r="CJ392" s="68" t="str">
        <f t="shared" si="2547"/>
        <v/>
      </c>
      <c r="CK392" s="67" t="str">
        <f t="shared" si="54"/>
        <v/>
      </c>
      <c r="CL392" s="68"/>
      <c r="CM392" s="68" t="str">
        <f t="shared" si="2548"/>
        <v/>
      </c>
      <c r="CN392" s="65">
        <f t="shared" si="2549"/>
        <v>2758026</v>
      </c>
      <c r="CO392" s="68" t="str">
        <f t="shared" si="2550"/>
        <v/>
      </c>
      <c r="CP392" s="68" t="str">
        <f t="shared" si="2551"/>
        <v/>
      </c>
      <c r="CQ392" s="67" t="str">
        <f t="shared" si="59"/>
        <v/>
      </c>
      <c r="CR392" s="68"/>
      <c r="CS392" s="68" t="str">
        <f t="shared" si="2552"/>
        <v/>
      </c>
      <c r="CT392" s="65">
        <f t="shared" si="2553"/>
        <v>0</v>
      </c>
      <c r="CU392" s="68" t="str">
        <f t="shared" si="2554"/>
        <v/>
      </c>
      <c r="CV392" s="68" t="str">
        <f t="shared" si="2555"/>
        <v/>
      </c>
      <c r="CW392" s="67" t="str">
        <f t="shared" si="64"/>
        <v/>
      </c>
      <c r="CX392" s="68"/>
      <c r="CY392" s="68" t="str">
        <f t="shared" si="2556"/>
        <v/>
      </c>
      <c r="CZ392" s="65">
        <f t="shared" si="2557"/>
        <v>561206</v>
      </c>
      <c r="DA392" s="68" t="str">
        <f t="shared" si="2558"/>
        <v/>
      </c>
      <c r="DB392" s="68" t="str">
        <f t="shared" si="2559"/>
        <v/>
      </c>
      <c r="DC392" s="67" t="str">
        <f t="shared" si="69"/>
        <v/>
      </c>
      <c r="DD392" s="68"/>
      <c r="DE392" s="68" t="str">
        <f t="shared" si="2560"/>
        <v/>
      </c>
      <c r="DF392" s="65">
        <f t="shared" si="2561"/>
        <v>625786</v>
      </c>
      <c r="DG392" s="51" t="str">
        <f t="shared" si="2562"/>
        <v/>
      </c>
      <c r="DH392" s="51" t="str">
        <f t="shared" si="2563"/>
        <v/>
      </c>
      <c r="DI392" s="69" t="str">
        <f t="shared" si="74"/>
        <v/>
      </c>
      <c r="DJ392" s="51"/>
      <c r="DK392" s="51" t="str">
        <f t="shared" si="2564"/>
        <v/>
      </c>
      <c r="DL392" s="65">
        <f t="shared" si="2565"/>
        <v>1597980</v>
      </c>
      <c r="DM392" s="51" t="str">
        <f t="shared" si="2566"/>
        <v/>
      </c>
      <c r="DN392" s="51" t="str">
        <f t="shared" si="2567"/>
        <v/>
      </c>
      <c r="DO392" s="69" t="str">
        <f t="shared" si="79"/>
        <v/>
      </c>
      <c r="DP392" s="51"/>
      <c r="DQ392" s="51"/>
      <c r="DR392" s="51"/>
      <c r="DS392" s="51"/>
      <c r="DT392" s="51"/>
      <c r="DU392" s="181"/>
    </row>
    <row r="393" spans="1:125" ht="15" x14ac:dyDescent="0.25">
      <c r="A393" s="50">
        <v>2016</v>
      </c>
      <c r="B393" s="51" t="s">
        <v>1244</v>
      </c>
      <c r="C393" s="50" t="s">
        <v>1163</v>
      </c>
      <c r="D393" s="53" t="s">
        <v>347</v>
      </c>
      <c r="E393" s="50" t="s">
        <v>112</v>
      </c>
      <c r="F393" s="54">
        <v>261631</v>
      </c>
      <c r="G393" s="54" t="s">
        <v>364</v>
      </c>
      <c r="H393" s="54">
        <v>1043089</v>
      </c>
      <c r="I393" s="55">
        <v>4865483</v>
      </c>
      <c r="J393" s="50"/>
      <c r="K393" s="50" t="s">
        <v>2032</v>
      </c>
      <c r="L393" s="58" t="s">
        <v>2032</v>
      </c>
      <c r="M393" s="58" t="s">
        <v>2032</v>
      </c>
      <c r="N393" s="58" t="s">
        <v>2032</v>
      </c>
      <c r="O393" s="58" t="s">
        <v>2032</v>
      </c>
      <c r="P393" s="59"/>
      <c r="Q393" s="60">
        <v>3139864</v>
      </c>
      <c r="R393" s="60">
        <v>0</v>
      </c>
      <c r="S393" s="60">
        <v>494245</v>
      </c>
      <c r="T393" s="60">
        <v>612021</v>
      </c>
      <c r="U393" s="60">
        <v>2177073</v>
      </c>
      <c r="V393" s="79"/>
      <c r="W393" s="90">
        <f t="shared" si="857"/>
        <v>6423203</v>
      </c>
      <c r="X393" s="101">
        <v>49891</v>
      </c>
      <c r="Y393" s="50"/>
      <c r="Z393" s="50" t="s">
        <v>347</v>
      </c>
      <c r="AA393" s="51" t="str">
        <f t="shared" si="2530"/>
        <v/>
      </c>
      <c r="AB393" s="68" t="str">
        <f t="shared" si="2531"/>
        <v/>
      </c>
      <c r="AC393" s="68" t="str">
        <f t="shared" si="2532"/>
        <v/>
      </c>
      <c r="AD393" s="68" t="str">
        <f t="shared" si="2533"/>
        <v/>
      </c>
      <c r="AE393" s="68" t="str">
        <f t="shared" si="2534"/>
        <v/>
      </c>
      <c r="AF393" s="68" t="str">
        <f t="shared" si="2535"/>
        <v/>
      </c>
      <c r="AG393" s="67" t="str">
        <f t="shared" si="7"/>
        <v/>
      </c>
      <c r="AH393" s="51"/>
      <c r="AI393" s="51" t="str">
        <f t="shared" si="8"/>
        <v/>
      </c>
      <c r="AJ393" s="68" t="str">
        <f t="shared" si="9"/>
        <v/>
      </c>
      <c r="AK393" s="68" t="str">
        <f t="shared" si="10"/>
        <v/>
      </c>
      <c r="AL393" s="68" t="str">
        <f t="shared" si="11"/>
        <v/>
      </c>
      <c r="AM393" s="68" t="str">
        <f t="shared" si="12"/>
        <v/>
      </c>
      <c r="AN393" s="68" t="str">
        <f t="shared" si="13"/>
        <v/>
      </c>
      <c r="AO393" s="67" t="str">
        <f t="shared" si="14"/>
        <v/>
      </c>
      <c r="AP393" s="51"/>
      <c r="AQ393" s="80">
        <f t="shared" si="15"/>
        <v>261631</v>
      </c>
      <c r="AR393" s="68">
        <f t="shared" si="16"/>
        <v>4865483</v>
      </c>
      <c r="AS393" s="68">
        <f t="shared" si="17"/>
        <v>3139864</v>
      </c>
      <c r="AT393" s="68">
        <f t="shared" si="18"/>
        <v>0</v>
      </c>
      <c r="AU393" s="68">
        <f t="shared" si="19"/>
        <v>494245</v>
      </c>
      <c r="AV393" s="68">
        <f t="shared" si="20"/>
        <v>2789094</v>
      </c>
      <c r="AW393" s="67">
        <f t="shared" si="21"/>
        <v>49891</v>
      </c>
      <c r="AX393" s="51"/>
      <c r="AY393" s="51" t="str">
        <f t="shared" si="22"/>
        <v/>
      </c>
      <c r="AZ393" s="68" t="str">
        <f t="shared" si="23"/>
        <v/>
      </c>
      <c r="BA393" s="68" t="str">
        <f t="shared" si="24"/>
        <v/>
      </c>
      <c r="BB393" s="68" t="str">
        <f t="shared" si="25"/>
        <v/>
      </c>
      <c r="BC393" s="68" t="str">
        <f t="shared" si="26"/>
        <v/>
      </c>
      <c r="BD393" s="68" t="str">
        <f t="shared" si="27"/>
        <v/>
      </c>
      <c r="BE393" s="68" t="str">
        <f t="shared" si="28"/>
        <v/>
      </c>
      <c r="BF393" s="51"/>
      <c r="BG393" s="69" t="str">
        <f t="shared" si="29"/>
        <v/>
      </c>
      <c r="BH393" s="67" t="str">
        <f t="shared" si="30"/>
        <v/>
      </c>
      <c r="BI393" s="67" t="str">
        <f t="shared" si="31"/>
        <v/>
      </c>
      <c r="BJ393" s="67" t="str">
        <f t="shared" si="32"/>
        <v/>
      </c>
      <c r="BK393" s="67" t="str">
        <f t="shared" si="33"/>
        <v/>
      </c>
      <c r="BL393" s="67" t="str">
        <f t="shared" si="34"/>
        <v/>
      </c>
      <c r="BM393" s="65" t="str">
        <f t="shared" si="35"/>
        <v/>
      </c>
      <c r="BN393" s="51"/>
      <c r="BO393" s="51" t="str">
        <f t="shared" si="2536"/>
        <v/>
      </c>
      <c r="BP393" s="51" t="str">
        <f t="shared" si="2537"/>
        <v/>
      </c>
      <c r="BQ393" s="71">
        <f t="shared" si="2538"/>
        <v>261631</v>
      </c>
      <c r="BR393" s="51" t="str">
        <f t="shared" si="2539"/>
        <v/>
      </c>
      <c r="BS393" s="69" t="str">
        <f t="shared" si="40"/>
        <v/>
      </c>
      <c r="BT393" s="51"/>
      <c r="BU393" s="68" t="str">
        <f t="shared" si="2540"/>
        <v/>
      </c>
      <c r="BV393" s="68" t="str">
        <f t="shared" si="2541"/>
        <v/>
      </c>
      <c r="BW393" s="65">
        <f t="shared" si="2542"/>
        <v>4865483</v>
      </c>
      <c r="BX393" s="68" t="str">
        <f t="shared" si="2543"/>
        <v/>
      </c>
      <c r="BY393" s="67" t="str">
        <f t="shared" si="44"/>
        <v/>
      </c>
      <c r="BZ393" s="68"/>
      <c r="CA393" s="65" t="str">
        <f t="shared" si="45"/>
        <v/>
      </c>
      <c r="CB393" s="67" t="str">
        <f t="shared" si="46"/>
        <v/>
      </c>
      <c r="CC393" s="67">
        <f t="shared" si="47"/>
        <v>49891</v>
      </c>
      <c r="CD393" s="67" t="str">
        <f t="shared" si="48"/>
        <v/>
      </c>
      <c r="CE393" s="67" t="str">
        <f t="shared" si="49"/>
        <v/>
      </c>
      <c r="CF393" s="68"/>
      <c r="CG393" s="68" t="str">
        <f t="shared" si="2544"/>
        <v/>
      </c>
      <c r="CH393" s="68" t="str">
        <f t="shared" si="2545"/>
        <v/>
      </c>
      <c r="CI393" s="65">
        <f t="shared" si="2546"/>
        <v>6423203</v>
      </c>
      <c r="CJ393" s="68" t="str">
        <f t="shared" si="2547"/>
        <v/>
      </c>
      <c r="CK393" s="67" t="str">
        <f t="shared" si="54"/>
        <v/>
      </c>
      <c r="CL393" s="68"/>
      <c r="CM393" s="68" t="str">
        <f t="shared" si="2548"/>
        <v/>
      </c>
      <c r="CN393" s="68" t="str">
        <f t="shared" si="2549"/>
        <v/>
      </c>
      <c r="CO393" s="65">
        <f t="shared" si="2550"/>
        <v>3139864</v>
      </c>
      <c r="CP393" s="68" t="str">
        <f t="shared" si="2551"/>
        <v/>
      </c>
      <c r="CQ393" s="67" t="str">
        <f t="shared" si="59"/>
        <v/>
      </c>
      <c r="CR393" s="68"/>
      <c r="CS393" s="68" t="str">
        <f t="shared" si="2552"/>
        <v/>
      </c>
      <c r="CT393" s="68" t="str">
        <f t="shared" si="2553"/>
        <v/>
      </c>
      <c r="CU393" s="65">
        <f t="shared" si="2554"/>
        <v>0</v>
      </c>
      <c r="CV393" s="68" t="str">
        <f t="shared" si="2555"/>
        <v/>
      </c>
      <c r="CW393" s="67" t="str">
        <f t="shared" si="64"/>
        <v/>
      </c>
      <c r="CX393" s="68"/>
      <c r="CY393" s="68" t="str">
        <f t="shared" si="2556"/>
        <v/>
      </c>
      <c r="CZ393" s="68" t="str">
        <f t="shared" si="2557"/>
        <v/>
      </c>
      <c r="DA393" s="65">
        <f t="shared" si="2558"/>
        <v>494245</v>
      </c>
      <c r="DB393" s="68" t="str">
        <f t="shared" si="2559"/>
        <v/>
      </c>
      <c r="DC393" s="67" t="str">
        <f t="shared" si="69"/>
        <v/>
      </c>
      <c r="DD393" s="68"/>
      <c r="DE393" s="68" t="str">
        <f t="shared" si="2560"/>
        <v/>
      </c>
      <c r="DF393" s="51" t="str">
        <f t="shared" si="2561"/>
        <v/>
      </c>
      <c r="DG393" s="65">
        <f t="shared" si="2562"/>
        <v>612021</v>
      </c>
      <c r="DH393" s="51" t="str">
        <f t="shared" si="2563"/>
        <v/>
      </c>
      <c r="DI393" s="69" t="str">
        <f t="shared" si="74"/>
        <v/>
      </c>
      <c r="DJ393" s="51"/>
      <c r="DK393" s="51" t="str">
        <f t="shared" si="2564"/>
        <v/>
      </c>
      <c r="DL393" s="51" t="str">
        <f t="shared" si="2565"/>
        <v/>
      </c>
      <c r="DM393" s="65">
        <f t="shared" si="2566"/>
        <v>2177073</v>
      </c>
      <c r="DN393" s="51" t="str">
        <f t="shared" si="2567"/>
        <v/>
      </c>
      <c r="DO393" s="69" t="str">
        <f t="shared" si="79"/>
        <v/>
      </c>
      <c r="DP393" s="51"/>
      <c r="DQ393" s="51"/>
      <c r="DR393" s="51"/>
      <c r="DS393" s="51"/>
      <c r="DT393" s="51"/>
      <c r="DU393" s="181"/>
    </row>
    <row r="394" spans="1:125" ht="15" x14ac:dyDescent="0.25">
      <c r="A394" s="50">
        <v>2017</v>
      </c>
      <c r="B394" s="51" t="s">
        <v>1244</v>
      </c>
      <c r="C394" s="50" t="s">
        <v>1163</v>
      </c>
      <c r="D394" s="53" t="s">
        <v>347</v>
      </c>
      <c r="E394" s="50" t="s">
        <v>112</v>
      </c>
      <c r="F394" s="54">
        <v>240328</v>
      </c>
      <c r="G394" s="54" t="s">
        <v>364</v>
      </c>
      <c r="H394" s="54">
        <v>1004580</v>
      </c>
      <c r="I394" s="55">
        <v>5332402</v>
      </c>
      <c r="J394" s="50"/>
      <c r="K394" s="50" t="s">
        <v>2032</v>
      </c>
      <c r="L394" s="58" t="s">
        <v>2032</v>
      </c>
      <c r="M394" s="58" t="s">
        <v>2032</v>
      </c>
      <c r="N394" s="58" t="s">
        <v>2032</v>
      </c>
      <c r="O394" s="58" t="s">
        <v>2032</v>
      </c>
      <c r="P394" s="59"/>
      <c r="Q394" s="60">
        <v>3551292</v>
      </c>
      <c r="R394" s="60">
        <v>0</v>
      </c>
      <c r="S394" s="60">
        <v>390868</v>
      </c>
      <c r="T394" s="60">
        <v>915575</v>
      </c>
      <c r="U394" s="60">
        <v>1812117</v>
      </c>
      <c r="V394" s="79"/>
      <c r="W394" s="90">
        <f t="shared" si="857"/>
        <v>6669852</v>
      </c>
      <c r="X394" s="101">
        <v>61007</v>
      </c>
      <c r="Y394" s="50"/>
      <c r="Z394" s="50" t="s">
        <v>347</v>
      </c>
      <c r="AA394" s="51" t="str">
        <f t="shared" si="2530"/>
        <v/>
      </c>
      <c r="AB394" s="68" t="str">
        <f t="shared" si="2531"/>
        <v/>
      </c>
      <c r="AC394" s="68" t="str">
        <f t="shared" si="2532"/>
        <v/>
      </c>
      <c r="AD394" s="68" t="str">
        <f t="shared" si="2533"/>
        <v/>
      </c>
      <c r="AE394" s="68" t="str">
        <f t="shared" si="2534"/>
        <v/>
      </c>
      <c r="AF394" s="68" t="str">
        <f t="shared" si="2535"/>
        <v/>
      </c>
      <c r="AG394" s="67" t="str">
        <f t="shared" si="7"/>
        <v/>
      </c>
      <c r="AH394" s="51"/>
      <c r="AI394" s="51" t="str">
        <f t="shared" si="8"/>
        <v/>
      </c>
      <c r="AJ394" s="68" t="str">
        <f t="shared" si="9"/>
        <v/>
      </c>
      <c r="AK394" s="68" t="str">
        <f t="shared" si="10"/>
        <v/>
      </c>
      <c r="AL394" s="68" t="str">
        <f t="shared" si="11"/>
        <v/>
      </c>
      <c r="AM394" s="68" t="str">
        <f t="shared" si="12"/>
        <v/>
      </c>
      <c r="AN394" s="68" t="str">
        <f t="shared" si="13"/>
        <v/>
      </c>
      <c r="AO394" s="67" t="str">
        <f t="shared" si="14"/>
        <v/>
      </c>
      <c r="AP394" s="51"/>
      <c r="AQ394" s="51" t="str">
        <f t="shared" si="15"/>
        <v/>
      </c>
      <c r="AR394" s="68" t="str">
        <f t="shared" si="16"/>
        <v/>
      </c>
      <c r="AS394" s="68" t="str">
        <f t="shared" si="17"/>
        <v/>
      </c>
      <c r="AT394" s="68" t="str">
        <f t="shared" si="18"/>
        <v/>
      </c>
      <c r="AU394" s="68" t="str">
        <f t="shared" si="19"/>
        <v/>
      </c>
      <c r="AV394" s="68" t="str">
        <f t="shared" si="20"/>
        <v/>
      </c>
      <c r="AW394" s="67" t="str">
        <f t="shared" si="21"/>
        <v/>
      </c>
      <c r="AX394" s="51"/>
      <c r="AY394" s="80">
        <f t="shared" si="22"/>
        <v>240328</v>
      </c>
      <c r="AZ394" s="68">
        <f t="shared" si="23"/>
        <v>5332402</v>
      </c>
      <c r="BA394" s="68">
        <f t="shared" si="24"/>
        <v>3551292</v>
      </c>
      <c r="BB394" s="68">
        <f t="shared" si="25"/>
        <v>0</v>
      </c>
      <c r="BC394" s="68">
        <f t="shared" si="26"/>
        <v>390868</v>
      </c>
      <c r="BD394" s="68">
        <f t="shared" si="27"/>
        <v>2727692</v>
      </c>
      <c r="BE394" s="68">
        <f t="shared" si="28"/>
        <v>61007</v>
      </c>
      <c r="BF394" s="51"/>
      <c r="BG394" s="69" t="str">
        <f t="shared" si="29"/>
        <v/>
      </c>
      <c r="BH394" s="67" t="str">
        <f t="shared" si="30"/>
        <v/>
      </c>
      <c r="BI394" s="67" t="str">
        <f t="shared" si="31"/>
        <v/>
      </c>
      <c r="BJ394" s="67" t="str">
        <f t="shared" si="32"/>
        <v/>
      </c>
      <c r="BK394" s="67" t="str">
        <f t="shared" si="33"/>
        <v/>
      </c>
      <c r="BL394" s="67" t="str">
        <f t="shared" si="34"/>
        <v/>
      </c>
      <c r="BM394" s="65" t="str">
        <f t="shared" si="35"/>
        <v/>
      </c>
      <c r="BN394" s="51"/>
      <c r="BO394" s="51" t="str">
        <f t="shared" si="2536"/>
        <v/>
      </c>
      <c r="BP394" s="51" t="str">
        <f t="shared" si="2537"/>
        <v/>
      </c>
      <c r="BQ394" s="51" t="str">
        <f t="shared" si="2538"/>
        <v/>
      </c>
      <c r="BR394" s="71">
        <f t="shared" si="2539"/>
        <v>240328</v>
      </c>
      <c r="BS394" s="69" t="str">
        <f t="shared" si="40"/>
        <v/>
      </c>
      <c r="BT394" s="51"/>
      <c r="BU394" s="68" t="str">
        <f t="shared" si="2540"/>
        <v/>
      </c>
      <c r="BV394" s="68" t="str">
        <f t="shared" si="2541"/>
        <v/>
      </c>
      <c r="BW394" s="68" t="str">
        <f t="shared" si="2542"/>
        <v/>
      </c>
      <c r="BX394" s="65">
        <f t="shared" si="2543"/>
        <v>5332402</v>
      </c>
      <c r="BY394" s="67" t="str">
        <f t="shared" si="44"/>
        <v/>
      </c>
      <c r="BZ394" s="68"/>
      <c r="CA394" s="65" t="str">
        <f t="shared" si="45"/>
        <v/>
      </c>
      <c r="CB394" s="67" t="str">
        <f t="shared" si="46"/>
        <v/>
      </c>
      <c r="CC394" s="67" t="str">
        <f t="shared" si="47"/>
        <v/>
      </c>
      <c r="CD394" s="67">
        <f t="shared" si="48"/>
        <v>61007</v>
      </c>
      <c r="CE394" s="67" t="str">
        <f t="shared" si="49"/>
        <v/>
      </c>
      <c r="CF394" s="68"/>
      <c r="CG394" s="68" t="str">
        <f t="shared" si="2544"/>
        <v/>
      </c>
      <c r="CH394" s="68" t="str">
        <f t="shared" si="2545"/>
        <v/>
      </c>
      <c r="CI394" s="68" t="str">
        <f t="shared" si="2546"/>
        <v/>
      </c>
      <c r="CJ394" s="65">
        <f t="shared" si="2547"/>
        <v>6669852</v>
      </c>
      <c r="CK394" s="67" t="str">
        <f t="shared" si="54"/>
        <v/>
      </c>
      <c r="CL394" s="68"/>
      <c r="CM394" s="68" t="str">
        <f t="shared" si="2548"/>
        <v/>
      </c>
      <c r="CN394" s="68" t="str">
        <f t="shared" si="2549"/>
        <v/>
      </c>
      <c r="CO394" s="68" t="str">
        <f t="shared" si="2550"/>
        <v/>
      </c>
      <c r="CP394" s="65">
        <f t="shared" si="2551"/>
        <v>3551292</v>
      </c>
      <c r="CQ394" s="67" t="str">
        <f t="shared" si="59"/>
        <v/>
      </c>
      <c r="CR394" s="68"/>
      <c r="CS394" s="68" t="str">
        <f t="shared" si="2552"/>
        <v/>
      </c>
      <c r="CT394" s="68" t="str">
        <f t="shared" si="2553"/>
        <v/>
      </c>
      <c r="CU394" s="68" t="str">
        <f t="shared" si="2554"/>
        <v/>
      </c>
      <c r="CV394" s="65">
        <f t="shared" si="2555"/>
        <v>0</v>
      </c>
      <c r="CW394" s="67" t="str">
        <f t="shared" si="64"/>
        <v/>
      </c>
      <c r="CX394" s="68"/>
      <c r="CY394" s="68" t="str">
        <f t="shared" si="2556"/>
        <v/>
      </c>
      <c r="CZ394" s="68" t="str">
        <f t="shared" si="2557"/>
        <v/>
      </c>
      <c r="DA394" s="68" t="str">
        <f t="shared" si="2558"/>
        <v/>
      </c>
      <c r="DB394" s="65">
        <f t="shared" si="2559"/>
        <v>390868</v>
      </c>
      <c r="DC394" s="67" t="str">
        <f t="shared" si="69"/>
        <v/>
      </c>
      <c r="DD394" s="68"/>
      <c r="DE394" s="68" t="str">
        <f t="shared" si="2560"/>
        <v/>
      </c>
      <c r="DF394" s="51" t="str">
        <f t="shared" si="2561"/>
        <v/>
      </c>
      <c r="DG394" s="51" t="str">
        <f t="shared" si="2562"/>
        <v/>
      </c>
      <c r="DH394" s="65">
        <f t="shared" si="2563"/>
        <v>915575</v>
      </c>
      <c r="DI394" s="69" t="str">
        <f t="shared" si="74"/>
        <v/>
      </c>
      <c r="DJ394" s="51"/>
      <c r="DK394" s="51" t="str">
        <f t="shared" si="2564"/>
        <v/>
      </c>
      <c r="DL394" s="51" t="str">
        <f t="shared" si="2565"/>
        <v/>
      </c>
      <c r="DM394" s="51" t="str">
        <f t="shared" si="2566"/>
        <v/>
      </c>
      <c r="DN394" s="65">
        <f t="shared" si="2567"/>
        <v>1812117</v>
      </c>
      <c r="DO394" s="69" t="str">
        <f t="shared" si="79"/>
        <v/>
      </c>
      <c r="DP394" s="51"/>
      <c r="DQ394" s="51"/>
      <c r="DR394" s="51"/>
      <c r="DS394" s="51"/>
      <c r="DT394" s="51"/>
      <c r="DU394" s="181"/>
    </row>
    <row r="395" spans="1:125" ht="15" x14ac:dyDescent="0.25">
      <c r="A395" s="56">
        <v>2018</v>
      </c>
      <c r="B395" s="51" t="s">
        <v>1244</v>
      </c>
      <c r="C395" s="50" t="s">
        <v>1163</v>
      </c>
      <c r="D395" s="170" t="s">
        <v>347</v>
      </c>
      <c r="E395" s="50" t="s">
        <v>112</v>
      </c>
      <c r="F395" s="89">
        <v>249840</v>
      </c>
      <c r="G395" s="89">
        <v>0</v>
      </c>
      <c r="H395" s="89">
        <v>1049184</v>
      </c>
      <c r="I395" s="90">
        <v>6043297</v>
      </c>
      <c r="J395" s="50"/>
      <c r="K395" s="50" t="s">
        <v>2032</v>
      </c>
      <c r="L395" s="58"/>
      <c r="M395" s="58"/>
      <c r="N395" s="58"/>
      <c r="O395" s="58"/>
      <c r="P395" s="91"/>
      <c r="Q395" s="92">
        <v>0</v>
      </c>
      <c r="R395" s="92">
        <v>3395307</v>
      </c>
      <c r="S395" s="92">
        <v>2879584</v>
      </c>
      <c r="T395" s="92">
        <v>1094438</v>
      </c>
      <c r="U395" s="94"/>
      <c r="V395" s="94"/>
      <c r="W395" s="90">
        <f t="shared" si="857"/>
        <v>7369329</v>
      </c>
      <c r="X395" s="90">
        <v>53635</v>
      </c>
      <c r="Y395" s="50"/>
      <c r="Z395" s="50"/>
      <c r="AA395" s="102"/>
      <c r="AB395" s="64"/>
      <c r="AC395" s="64"/>
      <c r="AD395" s="64"/>
      <c r="AE395" s="65"/>
      <c r="AF395" s="65"/>
      <c r="AG395" s="67" t="str">
        <f t="shared" si="7"/>
        <v/>
      </c>
      <c r="AH395" s="51"/>
      <c r="AI395" s="51" t="str">
        <f t="shared" si="8"/>
        <v/>
      </c>
      <c r="AJ395" s="68" t="str">
        <f t="shared" si="9"/>
        <v/>
      </c>
      <c r="AK395" s="68" t="str">
        <f t="shared" si="10"/>
        <v/>
      </c>
      <c r="AL395" s="68" t="str">
        <f t="shared" si="11"/>
        <v/>
      </c>
      <c r="AM395" s="68" t="str">
        <f t="shared" si="12"/>
        <v/>
      </c>
      <c r="AN395" s="68" t="str">
        <f t="shared" si="13"/>
        <v/>
      </c>
      <c r="AO395" s="67" t="str">
        <f t="shared" si="14"/>
        <v/>
      </c>
      <c r="AP395" s="51"/>
      <c r="AQ395" s="51" t="str">
        <f t="shared" si="15"/>
        <v/>
      </c>
      <c r="AR395" s="68" t="str">
        <f t="shared" si="16"/>
        <v/>
      </c>
      <c r="AS395" s="68" t="str">
        <f t="shared" si="17"/>
        <v/>
      </c>
      <c r="AT395" s="68" t="str">
        <f t="shared" si="18"/>
        <v/>
      </c>
      <c r="AU395" s="68" t="str">
        <f t="shared" si="19"/>
        <v/>
      </c>
      <c r="AV395" s="68" t="str">
        <f t="shared" si="20"/>
        <v/>
      </c>
      <c r="AW395" s="67" t="str">
        <f t="shared" si="21"/>
        <v/>
      </c>
      <c r="AX395" s="51"/>
      <c r="AY395" s="51" t="str">
        <f t="shared" si="22"/>
        <v/>
      </c>
      <c r="AZ395" s="68" t="str">
        <f t="shared" si="23"/>
        <v/>
      </c>
      <c r="BA395" s="68" t="str">
        <f t="shared" si="24"/>
        <v/>
      </c>
      <c r="BB395" s="68" t="str">
        <f t="shared" si="25"/>
        <v/>
      </c>
      <c r="BC395" s="68" t="str">
        <f t="shared" si="26"/>
        <v/>
      </c>
      <c r="BD395" s="68" t="str">
        <f t="shared" si="27"/>
        <v/>
      </c>
      <c r="BE395" s="68" t="str">
        <f t="shared" si="28"/>
        <v/>
      </c>
      <c r="BF395" s="51"/>
      <c r="BG395" s="96">
        <f t="shared" si="29"/>
        <v>249840</v>
      </c>
      <c r="BH395" s="67">
        <f t="shared" si="30"/>
        <v>6043297</v>
      </c>
      <c r="BI395" s="67">
        <f t="shared" si="31"/>
        <v>0</v>
      </c>
      <c r="BJ395" s="67">
        <f t="shared" si="32"/>
        <v>3395307</v>
      </c>
      <c r="BK395" s="67">
        <f t="shared" si="33"/>
        <v>2879584</v>
      </c>
      <c r="BL395" s="67">
        <f t="shared" si="34"/>
        <v>1094438</v>
      </c>
      <c r="BM395" s="65">
        <f t="shared" si="35"/>
        <v>53635</v>
      </c>
      <c r="BN395" s="70"/>
      <c r="BO395" s="70"/>
      <c r="BP395" s="51"/>
      <c r="BQ395" s="51"/>
      <c r="BR395" s="51"/>
      <c r="BS395" s="96">
        <f t="shared" si="40"/>
        <v>249840</v>
      </c>
      <c r="BT395" s="70"/>
      <c r="BU395" s="65"/>
      <c r="BV395" s="68"/>
      <c r="BW395" s="68"/>
      <c r="BX395" s="68"/>
      <c r="BY395" s="67">
        <f t="shared" si="44"/>
        <v>6043297</v>
      </c>
      <c r="BZ395" s="65"/>
      <c r="CA395" s="65" t="str">
        <f t="shared" si="45"/>
        <v/>
      </c>
      <c r="CB395" s="67" t="str">
        <f t="shared" si="46"/>
        <v/>
      </c>
      <c r="CC395" s="67" t="str">
        <f t="shared" si="47"/>
        <v/>
      </c>
      <c r="CD395" s="67" t="str">
        <f t="shared" si="48"/>
        <v/>
      </c>
      <c r="CE395" s="67">
        <f t="shared" si="49"/>
        <v>53635</v>
      </c>
      <c r="CF395" s="65"/>
      <c r="CG395" s="65"/>
      <c r="CH395" s="68"/>
      <c r="CI395" s="68"/>
      <c r="CJ395" s="68"/>
      <c r="CK395" s="67">
        <f t="shared" si="54"/>
        <v>7369329</v>
      </c>
      <c r="CL395" s="65"/>
      <c r="CM395" s="65"/>
      <c r="CN395" s="68"/>
      <c r="CO395" s="68"/>
      <c r="CP395" s="68"/>
      <c r="CQ395" s="67">
        <f t="shared" si="59"/>
        <v>0</v>
      </c>
      <c r="CR395" s="65"/>
      <c r="CS395" s="65"/>
      <c r="CT395" s="68"/>
      <c r="CU395" s="68"/>
      <c r="CV395" s="68"/>
      <c r="CW395" s="67">
        <f t="shared" si="64"/>
        <v>3395307</v>
      </c>
      <c r="CX395" s="65"/>
      <c r="CY395" s="65"/>
      <c r="CZ395" s="68"/>
      <c r="DA395" s="68"/>
      <c r="DB395" s="68"/>
      <c r="DC395" s="67">
        <f t="shared" si="69"/>
        <v>2879584</v>
      </c>
      <c r="DD395" s="65"/>
      <c r="DE395" s="65"/>
      <c r="DF395" s="51"/>
      <c r="DG395" s="51"/>
      <c r="DH395" s="51"/>
      <c r="DI395" s="67">
        <f t="shared" si="74"/>
        <v>1094438</v>
      </c>
      <c r="DJ395" s="70"/>
      <c r="DK395" s="70"/>
      <c r="DL395" s="51"/>
      <c r="DM395" s="51"/>
      <c r="DN395" s="51"/>
      <c r="DO395" s="67">
        <f t="shared" si="79"/>
        <v>0</v>
      </c>
      <c r="DP395" s="51"/>
      <c r="DQ395" s="51"/>
      <c r="DR395" s="51"/>
      <c r="DS395" s="51"/>
      <c r="DT395" s="51"/>
      <c r="DU395" s="181"/>
    </row>
    <row r="396" spans="1:125" ht="15" x14ac:dyDescent="0.25">
      <c r="A396" s="50"/>
      <c r="B396" s="51"/>
      <c r="C396" s="50"/>
      <c r="D396" s="53"/>
      <c r="E396" s="50"/>
      <c r="F396" s="54"/>
      <c r="G396" s="54"/>
      <c r="H396" s="54"/>
      <c r="I396" s="55"/>
      <c r="J396" s="50"/>
      <c r="K396" s="50" t="s">
        <v>2032</v>
      </c>
      <c r="L396" s="58"/>
      <c r="M396" s="58"/>
      <c r="N396" s="58"/>
      <c r="O396" s="58"/>
      <c r="P396" s="59"/>
      <c r="Q396" s="60"/>
      <c r="R396" s="60"/>
      <c r="S396" s="60"/>
      <c r="T396" s="60"/>
      <c r="U396" s="60"/>
      <c r="V396" s="79"/>
      <c r="W396" s="90">
        <f t="shared" si="857"/>
        <v>0</v>
      </c>
      <c r="X396" s="101"/>
      <c r="Y396" s="50"/>
      <c r="Z396" s="50"/>
      <c r="AA396" s="102"/>
      <c r="AB396" s="64"/>
      <c r="AC396" s="64"/>
      <c r="AD396" s="64"/>
      <c r="AE396" s="65"/>
      <c r="AF396" s="65"/>
      <c r="AG396" s="67" t="str">
        <f t="shared" si="7"/>
        <v/>
      </c>
      <c r="AH396" s="51"/>
      <c r="AI396" s="51" t="str">
        <f t="shared" si="8"/>
        <v/>
      </c>
      <c r="AJ396" s="68" t="str">
        <f t="shared" si="9"/>
        <v/>
      </c>
      <c r="AK396" s="68" t="str">
        <f t="shared" si="10"/>
        <v/>
      </c>
      <c r="AL396" s="68" t="str">
        <f t="shared" si="11"/>
        <v/>
      </c>
      <c r="AM396" s="68" t="str">
        <f t="shared" si="12"/>
        <v/>
      </c>
      <c r="AN396" s="68" t="str">
        <f t="shared" si="13"/>
        <v/>
      </c>
      <c r="AO396" s="67" t="str">
        <f t="shared" si="14"/>
        <v/>
      </c>
      <c r="AP396" s="51"/>
      <c r="AQ396" s="51" t="str">
        <f t="shared" si="15"/>
        <v/>
      </c>
      <c r="AR396" s="68" t="str">
        <f t="shared" si="16"/>
        <v/>
      </c>
      <c r="AS396" s="68" t="str">
        <f t="shared" si="17"/>
        <v/>
      </c>
      <c r="AT396" s="68" t="str">
        <f t="shared" si="18"/>
        <v/>
      </c>
      <c r="AU396" s="68" t="str">
        <f t="shared" si="19"/>
        <v/>
      </c>
      <c r="AV396" s="68" t="str">
        <f t="shared" si="20"/>
        <v/>
      </c>
      <c r="AW396" s="67" t="str">
        <f t="shared" si="21"/>
        <v/>
      </c>
      <c r="AX396" s="51"/>
      <c r="AY396" s="51" t="str">
        <f t="shared" si="22"/>
        <v/>
      </c>
      <c r="AZ396" s="68" t="str">
        <f t="shared" si="23"/>
        <v/>
      </c>
      <c r="BA396" s="68" t="str">
        <f t="shared" si="24"/>
        <v/>
      </c>
      <c r="BB396" s="68" t="str">
        <f t="shared" si="25"/>
        <v/>
      </c>
      <c r="BC396" s="68" t="str">
        <f t="shared" si="26"/>
        <v/>
      </c>
      <c r="BD396" s="68" t="str">
        <f t="shared" si="27"/>
        <v/>
      </c>
      <c r="BE396" s="68" t="str">
        <f t="shared" si="28"/>
        <v/>
      </c>
      <c r="BF396" s="51"/>
      <c r="BG396" s="69" t="str">
        <f t="shared" si="29"/>
        <v/>
      </c>
      <c r="BH396" s="67" t="str">
        <f t="shared" si="30"/>
        <v/>
      </c>
      <c r="BI396" s="67" t="str">
        <f t="shared" si="31"/>
        <v/>
      </c>
      <c r="BJ396" s="67" t="str">
        <f t="shared" si="32"/>
        <v/>
      </c>
      <c r="BK396" s="67" t="str">
        <f t="shared" si="33"/>
        <v/>
      </c>
      <c r="BL396" s="67" t="str">
        <f t="shared" si="34"/>
        <v/>
      </c>
      <c r="BM396" s="65" t="str">
        <f t="shared" si="35"/>
        <v/>
      </c>
      <c r="BN396" s="70"/>
      <c r="BO396" s="70"/>
      <c r="BP396" s="51"/>
      <c r="BQ396" s="51"/>
      <c r="BR396" s="51"/>
      <c r="BS396" s="69" t="str">
        <f t="shared" si="40"/>
        <v/>
      </c>
      <c r="BT396" s="70"/>
      <c r="BU396" s="65"/>
      <c r="BV396" s="68"/>
      <c r="BW396" s="68"/>
      <c r="BX396" s="68"/>
      <c r="BY396" s="67" t="str">
        <f t="shared" si="44"/>
        <v/>
      </c>
      <c r="BZ396" s="65"/>
      <c r="CA396" s="65" t="str">
        <f t="shared" si="45"/>
        <v/>
      </c>
      <c r="CB396" s="67" t="str">
        <f t="shared" si="46"/>
        <v/>
      </c>
      <c r="CC396" s="67" t="str">
        <f t="shared" si="47"/>
        <v/>
      </c>
      <c r="CD396" s="67" t="str">
        <f t="shared" si="48"/>
        <v/>
      </c>
      <c r="CE396" s="67" t="str">
        <f t="shared" si="49"/>
        <v/>
      </c>
      <c r="CF396" s="65"/>
      <c r="CG396" s="65"/>
      <c r="CH396" s="68"/>
      <c r="CI396" s="68"/>
      <c r="CJ396" s="68"/>
      <c r="CK396" s="67" t="str">
        <f t="shared" si="54"/>
        <v/>
      </c>
      <c r="CL396" s="65"/>
      <c r="CM396" s="65"/>
      <c r="CN396" s="68"/>
      <c r="CO396" s="68"/>
      <c r="CP396" s="68"/>
      <c r="CQ396" s="67" t="str">
        <f t="shared" si="59"/>
        <v/>
      </c>
      <c r="CR396" s="65"/>
      <c r="CS396" s="65"/>
      <c r="CT396" s="68"/>
      <c r="CU396" s="68"/>
      <c r="CV396" s="68"/>
      <c r="CW396" s="67" t="str">
        <f t="shared" si="64"/>
        <v/>
      </c>
      <c r="CX396" s="65"/>
      <c r="CY396" s="65"/>
      <c r="CZ396" s="68"/>
      <c r="DA396" s="68"/>
      <c r="DB396" s="68"/>
      <c r="DC396" s="67" t="str">
        <f t="shared" si="69"/>
        <v/>
      </c>
      <c r="DD396" s="65"/>
      <c r="DE396" s="65"/>
      <c r="DF396" s="51"/>
      <c r="DG396" s="51"/>
      <c r="DH396" s="51"/>
      <c r="DI396" s="69" t="str">
        <f t="shared" si="74"/>
        <v/>
      </c>
      <c r="DJ396" s="70"/>
      <c r="DK396" s="70"/>
      <c r="DL396" s="51"/>
      <c r="DM396" s="51"/>
      <c r="DN396" s="51"/>
      <c r="DO396" s="69" t="str">
        <f t="shared" si="79"/>
        <v/>
      </c>
      <c r="DP396" s="51"/>
      <c r="DQ396" s="51"/>
      <c r="DR396" s="51"/>
      <c r="DS396" s="51"/>
      <c r="DT396" s="51"/>
      <c r="DU396" s="181"/>
    </row>
    <row r="397" spans="1:125" ht="15" x14ac:dyDescent="0.25">
      <c r="A397" s="50">
        <v>2014</v>
      </c>
      <c r="B397" s="51" t="s">
        <v>1232</v>
      </c>
      <c r="C397" s="50" t="s">
        <v>193</v>
      </c>
      <c r="D397" s="53" t="s">
        <v>193</v>
      </c>
      <c r="E397" s="50" t="s">
        <v>7</v>
      </c>
      <c r="F397" s="54">
        <v>12000947</v>
      </c>
      <c r="G397" s="54">
        <v>29918593</v>
      </c>
      <c r="H397" s="54">
        <v>9369407</v>
      </c>
      <c r="I397" s="55">
        <v>61439451</v>
      </c>
      <c r="J397" s="50"/>
      <c r="K397" s="50" t="s">
        <v>2032</v>
      </c>
      <c r="L397" s="58" t="s">
        <v>2032</v>
      </c>
      <c r="M397" s="58" t="s">
        <v>2032</v>
      </c>
      <c r="N397" s="58" t="s">
        <v>2032</v>
      </c>
      <c r="O397" s="58" t="s">
        <v>2032</v>
      </c>
      <c r="P397" s="59"/>
      <c r="Q397" s="60">
        <v>55915841</v>
      </c>
      <c r="R397" s="60">
        <v>0</v>
      </c>
      <c r="S397" s="60">
        <v>4934978</v>
      </c>
      <c r="T397" s="60">
        <v>526307</v>
      </c>
      <c r="U397" s="60">
        <v>62325</v>
      </c>
      <c r="V397" s="79"/>
      <c r="W397" s="90">
        <f t="shared" si="857"/>
        <v>61439451</v>
      </c>
      <c r="X397" s="101">
        <v>9167706</v>
      </c>
      <c r="Y397" s="50"/>
      <c r="Z397" s="50" t="s">
        <v>193</v>
      </c>
      <c r="AA397" s="62">
        <f t="shared" ref="AA397:AA398" si="2568">IF(A397 =2014,IF(Y397 ="",F397,""),"")</f>
        <v>12000947</v>
      </c>
      <c r="AB397" s="64">
        <f t="shared" ref="AB397:AB398" si="2569">IF(A397 =2014,IF(Y397 ="",I397,""),"")</f>
        <v>61439451</v>
      </c>
      <c r="AC397" s="64">
        <f t="shared" ref="AC397:AC398" si="2570">IF(A397 =2014,IF(Y397 ="",Q397,""),"")</f>
        <v>55915841</v>
      </c>
      <c r="AD397" s="64">
        <f t="shared" ref="AD397:AD398" si="2571">IF(A397 =2014,IF(Y397 ="",R397,""),"")</f>
        <v>0</v>
      </c>
      <c r="AE397" s="65">
        <f t="shared" ref="AE397:AE398" si="2572">IF(A397 =2014,IF(Y397 ="",S397,""),"")</f>
        <v>4934978</v>
      </c>
      <c r="AF397" s="65">
        <f t="shared" ref="AF397:AF398" si="2573">IF(A397 =2014,IF(Y397 ="",T397+U397,""),"")</f>
        <v>588632</v>
      </c>
      <c r="AG397" s="67">
        <f t="shared" si="7"/>
        <v>9167706</v>
      </c>
      <c r="AH397" s="51"/>
      <c r="AI397" s="51" t="str">
        <f t="shared" si="8"/>
        <v/>
      </c>
      <c r="AJ397" s="68" t="str">
        <f t="shared" si="9"/>
        <v/>
      </c>
      <c r="AK397" s="68" t="str">
        <f t="shared" si="10"/>
        <v/>
      </c>
      <c r="AL397" s="68" t="str">
        <f t="shared" si="11"/>
        <v/>
      </c>
      <c r="AM397" s="68" t="str">
        <f t="shared" si="12"/>
        <v/>
      </c>
      <c r="AN397" s="68" t="str">
        <f t="shared" si="13"/>
        <v/>
      </c>
      <c r="AO397" s="67" t="str">
        <f t="shared" si="14"/>
        <v/>
      </c>
      <c r="AP397" s="51"/>
      <c r="AQ397" s="51" t="str">
        <f t="shared" si="15"/>
        <v/>
      </c>
      <c r="AR397" s="68" t="str">
        <f t="shared" si="16"/>
        <v/>
      </c>
      <c r="AS397" s="68" t="str">
        <f t="shared" si="17"/>
        <v/>
      </c>
      <c r="AT397" s="68" t="str">
        <f t="shared" si="18"/>
        <v/>
      </c>
      <c r="AU397" s="68" t="str">
        <f t="shared" si="19"/>
        <v/>
      </c>
      <c r="AV397" s="68" t="str">
        <f t="shared" si="20"/>
        <v/>
      </c>
      <c r="AW397" s="67" t="str">
        <f t="shared" si="21"/>
        <v/>
      </c>
      <c r="AX397" s="51"/>
      <c r="AY397" s="51" t="str">
        <f t="shared" si="22"/>
        <v/>
      </c>
      <c r="AZ397" s="68" t="str">
        <f t="shared" si="23"/>
        <v/>
      </c>
      <c r="BA397" s="68" t="str">
        <f t="shared" si="24"/>
        <v/>
      </c>
      <c r="BB397" s="68" t="str">
        <f t="shared" si="25"/>
        <v/>
      </c>
      <c r="BC397" s="68" t="str">
        <f t="shared" si="26"/>
        <v/>
      </c>
      <c r="BD397" s="68" t="str">
        <f t="shared" si="27"/>
        <v/>
      </c>
      <c r="BE397" s="68" t="str">
        <f t="shared" si="28"/>
        <v/>
      </c>
      <c r="BF397" s="51"/>
      <c r="BG397" s="69" t="str">
        <f t="shared" si="29"/>
        <v/>
      </c>
      <c r="BH397" s="67" t="str">
        <f t="shared" si="30"/>
        <v/>
      </c>
      <c r="BI397" s="67" t="str">
        <f t="shared" si="31"/>
        <v/>
      </c>
      <c r="BJ397" s="67" t="str">
        <f t="shared" si="32"/>
        <v/>
      </c>
      <c r="BK397" s="67" t="str">
        <f t="shared" si="33"/>
        <v/>
      </c>
      <c r="BL397" s="67" t="str">
        <f t="shared" si="34"/>
        <v/>
      </c>
      <c r="BM397" s="65" t="str">
        <f t="shared" si="35"/>
        <v/>
      </c>
      <c r="BN397" s="70"/>
      <c r="BO397" s="71">
        <f t="shared" ref="BO397:BO398" si="2574">IF(A397 =2014,F397,"")</f>
        <v>12000947</v>
      </c>
      <c r="BP397" s="51" t="str">
        <f t="shared" ref="BP397:BP398" si="2575">IF(A397 =2015,F397,"")</f>
        <v/>
      </c>
      <c r="BQ397" s="51" t="str">
        <f t="shared" ref="BQ397:BQ398" si="2576">IF(A397 =2016,F397,"")</f>
        <v/>
      </c>
      <c r="BR397" s="51" t="str">
        <f t="shared" ref="BR397:BR398" si="2577">IF(A397 =2017,F397,"")</f>
        <v/>
      </c>
      <c r="BS397" s="69" t="str">
        <f t="shared" si="40"/>
        <v/>
      </c>
      <c r="BT397" s="70"/>
      <c r="BU397" s="65">
        <f t="shared" ref="BU397:BU398" si="2578">IF(A397 =2014,I397,"")</f>
        <v>61439451</v>
      </c>
      <c r="BV397" s="68" t="str">
        <f t="shared" ref="BV397:BV398" si="2579">IF(A397 =2015,I397,"")</f>
        <v/>
      </c>
      <c r="BW397" s="68" t="str">
        <f t="shared" ref="BW397:BW398" si="2580">IF(A397 =2016,I397,"")</f>
        <v/>
      </c>
      <c r="BX397" s="68" t="str">
        <f t="shared" ref="BX397:BX398" si="2581">IF(A397 =2017,I397,"")</f>
        <v/>
      </c>
      <c r="BY397" s="67" t="str">
        <f t="shared" si="44"/>
        <v/>
      </c>
      <c r="BZ397" s="65"/>
      <c r="CA397" s="65">
        <f t="shared" si="45"/>
        <v>9167706</v>
      </c>
      <c r="CB397" s="67" t="str">
        <f t="shared" si="46"/>
        <v/>
      </c>
      <c r="CC397" s="67" t="str">
        <f t="shared" si="47"/>
        <v/>
      </c>
      <c r="CD397" s="67" t="str">
        <f t="shared" si="48"/>
        <v/>
      </c>
      <c r="CE397" s="67" t="str">
        <f t="shared" si="49"/>
        <v/>
      </c>
      <c r="CF397" s="65"/>
      <c r="CG397" s="65">
        <f t="shared" ref="CG397:CG398" si="2582">IF(A397 =2014,Q397+R397+S397+T397+U397,"")</f>
        <v>61439451</v>
      </c>
      <c r="CH397" s="68" t="str">
        <f t="shared" ref="CH397:CH398" si="2583">IF(A397 =2015,Q397+R397+S397+T397+U397,"")</f>
        <v/>
      </c>
      <c r="CI397" s="68" t="str">
        <f t="shared" ref="CI397:CI398" si="2584">IF(A397 =2016,Q397+R397+S397+T397+U397,"")</f>
        <v/>
      </c>
      <c r="CJ397" s="68" t="str">
        <f t="shared" ref="CJ397:CJ398" si="2585">IF(A397 =2017,Q397+R397+S397+T397+U397,"")</f>
        <v/>
      </c>
      <c r="CK397" s="67" t="str">
        <f t="shared" si="54"/>
        <v/>
      </c>
      <c r="CL397" s="65"/>
      <c r="CM397" s="65">
        <f t="shared" ref="CM397:CM398" si="2586">IF(A397 =2014,Q397,"")</f>
        <v>55915841</v>
      </c>
      <c r="CN397" s="68" t="str">
        <f t="shared" ref="CN397:CN398" si="2587">IF(A397 =2015,Q397,"")</f>
        <v/>
      </c>
      <c r="CO397" s="68" t="str">
        <f t="shared" ref="CO397:CO398" si="2588">IF(A397 =2016,Q397,"")</f>
        <v/>
      </c>
      <c r="CP397" s="68" t="str">
        <f t="shared" ref="CP397:CP398" si="2589">IF(A397 =2017,Q397,"")</f>
        <v/>
      </c>
      <c r="CQ397" s="67" t="str">
        <f t="shared" si="59"/>
        <v/>
      </c>
      <c r="CR397" s="65"/>
      <c r="CS397" s="65">
        <f t="shared" ref="CS397:CS398" si="2590">IF(A397 =2014,R397,"")</f>
        <v>0</v>
      </c>
      <c r="CT397" s="68" t="str">
        <f t="shared" ref="CT397:CT398" si="2591">IF(A397 =2015,R397,"")</f>
        <v/>
      </c>
      <c r="CU397" s="68" t="str">
        <f t="shared" ref="CU397:CU398" si="2592">IF(A397 =2016,R397,"")</f>
        <v/>
      </c>
      <c r="CV397" s="68" t="str">
        <f t="shared" ref="CV397:CV398" si="2593">IF(A397 =2017,R397,"")</f>
        <v/>
      </c>
      <c r="CW397" s="67" t="str">
        <f t="shared" si="64"/>
        <v/>
      </c>
      <c r="CX397" s="65"/>
      <c r="CY397" s="65">
        <f t="shared" ref="CY397:CY398" si="2594">IF(A397 =2014,S397,"")</f>
        <v>4934978</v>
      </c>
      <c r="CZ397" s="68" t="str">
        <f t="shared" ref="CZ397:CZ398" si="2595">IF(A397 =2015,S397,"")</f>
        <v/>
      </c>
      <c r="DA397" s="68" t="str">
        <f t="shared" ref="DA397:DA398" si="2596">IF(A397 =2016,S397,"")</f>
        <v/>
      </c>
      <c r="DB397" s="68" t="str">
        <f t="shared" ref="DB397:DB398" si="2597">IF(A397 =2017,S397,"")</f>
        <v/>
      </c>
      <c r="DC397" s="67" t="str">
        <f t="shared" si="69"/>
        <v/>
      </c>
      <c r="DD397" s="65"/>
      <c r="DE397" s="65">
        <f t="shared" ref="DE397:DE398" si="2598">IF(A397 =2014,T397,"")</f>
        <v>526307</v>
      </c>
      <c r="DF397" s="51" t="str">
        <f t="shared" ref="DF397:DF398" si="2599">IF(A397 =2015,T397,"")</f>
        <v/>
      </c>
      <c r="DG397" s="51" t="str">
        <f t="shared" ref="DG397:DG398" si="2600">IF(A397 =2016,T397,"")</f>
        <v/>
      </c>
      <c r="DH397" s="51" t="str">
        <f t="shared" ref="DH397:DH398" si="2601">IF(A397 =2017,T397,"")</f>
        <v/>
      </c>
      <c r="DI397" s="69" t="str">
        <f t="shared" si="74"/>
        <v/>
      </c>
      <c r="DJ397" s="70"/>
      <c r="DK397" s="65">
        <f t="shared" ref="DK397:DK398" si="2602">IF(A397 =2014,U397,"")</f>
        <v>62325</v>
      </c>
      <c r="DL397" s="51" t="str">
        <f t="shared" ref="DL397:DL398" si="2603">IF(A397 =2015,U397,"")</f>
        <v/>
      </c>
      <c r="DM397" s="51" t="str">
        <f t="shared" ref="DM397:DM398" si="2604">IF(A397 =2016,U397,"")</f>
        <v/>
      </c>
      <c r="DN397" s="51" t="str">
        <f t="shared" ref="DN397:DN398" si="2605">IF(A397 =2017,U397,"")</f>
        <v/>
      </c>
      <c r="DO397" s="69" t="str">
        <f t="shared" si="79"/>
        <v/>
      </c>
      <c r="DP397" s="51"/>
      <c r="DQ397" s="51"/>
      <c r="DR397" s="51"/>
      <c r="DS397" s="51"/>
      <c r="DT397" s="51"/>
      <c r="DU397" s="181"/>
    </row>
    <row r="398" spans="1:125" ht="15" x14ac:dyDescent="0.25">
      <c r="A398" s="50">
        <v>2015</v>
      </c>
      <c r="B398" s="51" t="s">
        <v>1232</v>
      </c>
      <c r="C398" s="50" t="s">
        <v>193</v>
      </c>
      <c r="D398" s="53" t="s">
        <v>193</v>
      </c>
      <c r="E398" s="50" t="s">
        <v>7</v>
      </c>
      <c r="F398" s="54">
        <v>12087322</v>
      </c>
      <c r="G398" s="54">
        <v>30431446</v>
      </c>
      <c r="H398" s="54">
        <v>9398482</v>
      </c>
      <c r="I398" s="55">
        <v>62452734</v>
      </c>
      <c r="J398" s="50"/>
      <c r="K398" s="50" t="s">
        <v>2032</v>
      </c>
      <c r="L398" s="58" t="s">
        <v>2032</v>
      </c>
      <c r="M398" s="58" t="s">
        <v>2032</v>
      </c>
      <c r="N398" s="58" t="s">
        <v>2032</v>
      </c>
      <c r="O398" s="58" t="s">
        <v>2032</v>
      </c>
      <c r="P398" s="59"/>
      <c r="Q398" s="60">
        <v>56950199</v>
      </c>
      <c r="R398" s="60">
        <v>0</v>
      </c>
      <c r="S398" s="60">
        <v>5088585</v>
      </c>
      <c r="T398" s="60">
        <v>591717</v>
      </c>
      <c r="U398" s="60">
        <v>87204</v>
      </c>
      <c r="V398" s="79"/>
      <c r="W398" s="90">
        <f t="shared" si="857"/>
        <v>62717705</v>
      </c>
      <c r="X398" s="101">
        <v>1248085</v>
      </c>
      <c r="Y398" s="50"/>
      <c r="Z398" s="50" t="s">
        <v>193</v>
      </c>
      <c r="AA398" s="51" t="str">
        <f t="shared" si="2568"/>
        <v/>
      </c>
      <c r="AB398" s="68" t="str">
        <f t="shared" si="2569"/>
        <v/>
      </c>
      <c r="AC398" s="68" t="str">
        <f t="shared" si="2570"/>
        <v/>
      </c>
      <c r="AD398" s="68" t="str">
        <f t="shared" si="2571"/>
        <v/>
      </c>
      <c r="AE398" s="68" t="str">
        <f t="shared" si="2572"/>
        <v/>
      </c>
      <c r="AF398" s="68" t="str">
        <f t="shared" si="2573"/>
        <v/>
      </c>
      <c r="AG398" s="67" t="str">
        <f t="shared" si="7"/>
        <v/>
      </c>
      <c r="AH398" s="51"/>
      <c r="AI398" s="80">
        <f t="shared" si="8"/>
        <v>12087322</v>
      </c>
      <c r="AJ398" s="68">
        <f t="shared" si="9"/>
        <v>62452734</v>
      </c>
      <c r="AK398" s="68">
        <f t="shared" si="10"/>
        <v>56950199</v>
      </c>
      <c r="AL398" s="68">
        <f t="shared" si="11"/>
        <v>0</v>
      </c>
      <c r="AM398" s="68">
        <f t="shared" si="12"/>
        <v>5088585</v>
      </c>
      <c r="AN398" s="68">
        <f t="shared" si="13"/>
        <v>678921</v>
      </c>
      <c r="AO398" s="67">
        <f t="shared" si="14"/>
        <v>1248085</v>
      </c>
      <c r="AP398" s="51"/>
      <c r="AQ398" s="51" t="str">
        <f t="shared" si="15"/>
        <v/>
      </c>
      <c r="AR398" s="68" t="str">
        <f t="shared" si="16"/>
        <v/>
      </c>
      <c r="AS398" s="68" t="str">
        <f t="shared" si="17"/>
        <v/>
      </c>
      <c r="AT398" s="68" t="str">
        <f t="shared" si="18"/>
        <v/>
      </c>
      <c r="AU398" s="68" t="str">
        <f t="shared" si="19"/>
        <v/>
      </c>
      <c r="AV398" s="68" t="str">
        <f t="shared" si="20"/>
        <v/>
      </c>
      <c r="AW398" s="67" t="str">
        <f t="shared" si="21"/>
        <v/>
      </c>
      <c r="AX398" s="51"/>
      <c r="AY398" s="51" t="str">
        <f t="shared" si="22"/>
        <v/>
      </c>
      <c r="AZ398" s="68" t="str">
        <f t="shared" si="23"/>
        <v/>
      </c>
      <c r="BA398" s="68" t="str">
        <f t="shared" si="24"/>
        <v/>
      </c>
      <c r="BB398" s="68" t="str">
        <f t="shared" si="25"/>
        <v/>
      </c>
      <c r="BC398" s="68" t="str">
        <f t="shared" si="26"/>
        <v/>
      </c>
      <c r="BD398" s="68" t="str">
        <f t="shared" si="27"/>
        <v/>
      </c>
      <c r="BE398" s="68" t="str">
        <f t="shared" si="28"/>
        <v/>
      </c>
      <c r="BF398" s="51"/>
      <c r="BG398" s="69" t="str">
        <f t="shared" si="29"/>
        <v/>
      </c>
      <c r="BH398" s="67" t="str">
        <f t="shared" si="30"/>
        <v/>
      </c>
      <c r="BI398" s="67" t="str">
        <f t="shared" si="31"/>
        <v/>
      </c>
      <c r="BJ398" s="67" t="str">
        <f t="shared" si="32"/>
        <v/>
      </c>
      <c r="BK398" s="67" t="str">
        <f t="shared" si="33"/>
        <v/>
      </c>
      <c r="BL398" s="67" t="str">
        <f t="shared" si="34"/>
        <v/>
      </c>
      <c r="BM398" s="65" t="str">
        <f t="shared" si="35"/>
        <v/>
      </c>
      <c r="BN398" s="51"/>
      <c r="BO398" s="51" t="str">
        <f t="shared" si="2574"/>
        <v/>
      </c>
      <c r="BP398" s="71">
        <f t="shared" si="2575"/>
        <v>12087322</v>
      </c>
      <c r="BQ398" s="51" t="str">
        <f t="shared" si="2576"/>
        <v/>
      </c>
      <c r="BR398" s="51" t="str">
        <f t="shared" si="2577"/>
        <v/>
      </c>
      <c r="BS398" s="69" t="str">
        <f t="shared" si="40"/>
        <v/>
      </c>
      <c r="BT398" s="51"/>
      <c r="BU398" s="68" t="str">
        <f t="shared" si="2578"/>
        <v/>
      </c>
      <c r="BV398" s="65">
        <f t="shared" si="2579"/>
        <v>62452734</v>
      </c>
      <c r="BW398" s="68" t="str">
        <f t="shared" si="2580"/>
        <v/>
      </c>
      <c r="BX398" s="68" t="str">
        <f t="shared" si="2581"/>
        <v/>
      </c>
      <c r="BY398" s="67" t="str">
        <f t="shared" si="44"/>
        <v/>
      </c>
      <c r="BZ398" s="68"/>
      <c r="CA398" s="65" t="str">
        <f t="shared" si="45"/>
        <v/>
      </c>
      <c r="CB398" s="67">
        <f t="shared" si="46"/>
        <v>1248085</v>
      </c>
      <c r="CC398" s="67" t="str">
        <f t="shared" si="47"/>
        <v/>
      </c>
      <c r="CD398" s="67" t="str">
        <f t="shared" si="48"/>
        <v/>
      </c>
      <c r="CE398" s="67" t="str">
        <f t="shared" si="49"/>
        <v/>
      </c>
      <c r="CF398" s="68"/>
      <c r="CG398" s="68" t="str">
        <f t="shared" si="2582"/>
        <v/>
      </c>
      <c r="CH398" s="65">
        <f t="shared" si="2583"/>
        <v>62717705</v>
      </c>
      <c r="CI398" s="68" t="str">
        <f t="shared" si="2584"/>
        <v/>
      </c>
      <c r="CJ398" s="68" t="str">
        <f t="shared" si="2585"/>
        <v/>
      </c>
      <c r="CK398" s="67" t="str">
        <f t="shared" si="54"/>
        <v/>
      </c>
      <c r="CL398" s="68"/>
      <c r="CM398" s="68" t="str">
        <f t="shared" si="2586"/>
        <v/>
      </c>
      <c r="CN398" s="65">
        <f t="shared" si="2587"/>
        <v>56950199</v>
      </c>
      <c r="CO398" s="68" t="str">
        <f t="shared" si="2588"/>
        <v/>
      </c>
      <c r="CP398" s="68" t="str">
        <f t="shared" si="2589"/>
        <v/>
      </c>
      <c r="CQ398" s="67" t="str">
        <f t="shared" si="59"/>
        <v/>
      </c>
      <c r="CR398" s="68"/>
      <c r="CS398" s="68" t="str">
        <f t="shared" si="2590"/>
        <v/>
      </c>
      <c r="CT398" s="65">
        <f t="shared" si="2591"/>
        <v>0</v>
      </c>
      <c r="CU398" s="68" t="str">
        <f t="shared" si="2592"/>
        <v/>
      </c>
      <c r="CV398" s="68" t="str">
        <f t="shared" si="2593"/>
        <v/>
      </c>
      <c r="CW398" s="67" t="str">
        <f t="shared" si="64"/>
        <v/>
      </c>
      <c r="CX398" s="68"/>
      <c r="CY398" s="68" t="str">
        <f t="shared" si="2594"/>
        <v/>
      </c>
      <c r="CZ398" s="65">
        <f t="shared" si="2595"/>
        <v>5088585</v>
      </c>
      <c r="DA398" s="68" t="str">
        <f t="shared" si="2596"/>
        <v/>
      </c>
      <c r="DB398" s="68" t="str">
        <f t="shared" si="2597"/>
        <v/>
      </c>
      <c r="DC398" s="67" t="str">
        <f t="shared" si="69"/>
        <v/>
      </c>
      <c r="DD398" s="68"/>
      <c r="DE398" s="68" t="str">
        <f t="shared" si="2598"/>
        <v/>
      </c>
      <c r="DF398" s="65">
        <f t="shared" si="2599"/>
        <v>591717</v>
      </c>
      <c r="DG398" s="51" t="str">
        <f t="shared" si="2600"/>
        <v/>
      </c>
      <c r="DH398" s="51" t="str">
        <f t="shared" si="2601"/>
        <v/>
      </c>
      <c r="DI398" s="69" t="str">
        <f t="shared" si="74"/>
        <v/>
      </c>
      <c r="DJ398" s="51"/>
      <c r="DK398" s="51" t="str">
        <f t="shared" si="2602"/>
        <v/>
      </c>
      <c r="DL398" s="65">
        <f t="shared" si="2603"/>
        <v>87204</v>
      </c>
      <c r="DM398" s="51" t="str">
        <f t="shared" si="2604"/>
        <v/>
      </c>
      <c r="DN398" s="51" t="str">
        <f t="shared" si="2605"/>
        <v/>
      </c>
      <c r="DO398" s="69" t="str">
        <f t="shared" si="79"/>
        <v/>
      </c>
      <c r="DP398" s="51"/>
      <c r="DQ398" s="51"/>
      <c r="DR398" s="51"/>
      <c r="DS398" s="51"/>
      <c r="DT398" s="51"/>
      <c r="DU398" s="181"/>
    </row>
    <row r="399" spans="1:125" ht="15" x14ac:dyDescent="0.25">
      <c r="A399" s="50"/>
      <c r="B399" s="51"/>
      <c r="C399" s="50"/>
      <c r="D399" s="53"/>
      <c r="E399" s="50"/>
      <c r="F399" s="54"/>
      <c r="G399" s="54"/>
      <c r="H399" s="54"/>
      <c r="I399" s="55"/>
      <c r="J399" s="50"/>
      <c r="K399" s="50" t="s">
        <v>2032</v>
      </c>
      <c r="L399" s="58"/>
      <c r="M399" s="58"/>
      <c r="N399" s="58"/>
      <c r="O399" s="58"/>
      <c r="P399" s="59"/>
      <c r="Q399" s="60"/>
      <c r="R399" s="60"/>
      <c r="S399" s="60"/>
      <c r="T399" s="60"/>
      <c r="U399" s="60"/>
      <c r="V399" s="79"/>
      <c r="W399" s="90">
        <f t="shared" si="857"/>
        <v>0</v>
      </c>
      <c r="X399" s="101"/>
      <c r="Y399" s="50"/>
      <c r="Z399" s="50"/>
      <c r="AA399" s="51"/>
      <c r="AB399" s="68"/>
      <c r="AC399" s="68"/>
      <c r="AD399" s="68"/>
      <c r="AE399" s="68"/>
      <c r="AF399" s="68"/>
      <c r="AG399" s="67" t="str">
        <f t="shared" si="7"/>
        <v/>
      </c>
      <c r="AH399" s="51"/>
      <c r="AI399" s="51" t="str">
        <f t="shared" si="8"/>
        <v/>
      </c>
      <c r="AJ399" s="68" t="str">
        <f t="shared" si="9"/>
        <v/>
      </c>
      <c r="AK399" s="68" t="str">
        <f t="shared" si="10"/>
        <v/>
      </c>
      <c r="AL399" s="68" t="str">
        <f t="shared" si="11"/>
        <v/>
      </c>
      <c r="AM399" s="68" t="str">
        <f t="shared" si="12"/>
        <v/>
      </c>
      <c r="AN399" s="68" t="str">
        <f t="shared" si="13"/>
        <v/>
      </c>
      <c r="AO399" s="67" t="str">
        <f t="shared" si="14"/>
        <v/>
      </c>
      <c r="AP399" s="51"/>
      <c r="AQ399" s="51" t="str">
        <f t="shared" si="15"/>
        <v/>
      </c>
      <c r="AR399" s="68" t="str">
        <f t="shared" si="16"/>
        <v/>
      </c>
      <c r="AS399" s="68" t="str">
        <f t="shared" si="17"/>
        <v/>
      </c>
      <c r="AT399" s="68" t="str">
        <f t="shared" si="18"/>
        <v/>
      </c>
      <c r="AU399" s="68" t="str">
        <f t="shared" si="19"/>
        <v/>
      </c>
      <c r="AV399" s="68" t="str">
        <f t="shared" si="20"/>
        <v/>
      </c>
      <c r="AW399" s="67" t="str">
        <f t="shared" si="21"/>
        <v/>
      </c>
      <c r="AX399" s="51"/>
      <c r="AY399" s="51" t="str">
        <f t="shared" si="22"/>
        <v/>
      </c>
      <c r="AZ399" s="68" t="str">
        <f t="shared" si="23"/>
        <v/>
      </c>
      <c r="BA399" s="68" t="str">
        <f t="shared" si="24"/>
        <v/>
      </c>
      <c r="BB399" s="68" t="str">
        <f t="shared" si="25"/>
        <v/>
      </c>
      <c r="BC399" s="68" t="str">
        <f t="shared" si="26"/>
        <v/>
      </c>
      <c r="BD399" s="68" t="str">
        <f t="shared" si="27"/>
        <v/>
      </c>
      <c r="BE399" s="68" t="str">
        <f t="shared" si="28"/>
        <v/>
      </c>
      <c r="BF399" s="51"/>
      <c r="BG399" s="69" t="str">
        <f t="shared" si="29"/>
        <v/>
      </c>
      <c r="BH399" s="67" t="str">
        <f t="shared" si="30"/>
        <v/>
      </c>
      <c r="BI399" s="67" t="str">
        <f t="shared" si="31"/>
        <v/>
      </c>
      <c r="BJ399" s="67" t="str">
        <f t="shared" si="32"/>
        <v/>
      </c>
      <c r="BK399" s="67" t="str">
        <f t="shared" si="33"/>
        <v/>
      </c>
      <c r="BL399" s="67" t="str">
        <f t="shared" si="34"/>
        <v/>
      </c>
      <c r="BM399" s="65" t="str">
        <f t="shared" si="35"/>
        <v/>
      </c>
      <c r="BN399" s="70"/>
      <c r="BO399" s="70"/>
      <c r="BP399" s="51"/>
      <c r="BQ399" s="51"/>
      <c r="BR399" s="51"/>
      <c r="BS399" s="69" t="str">
        <f t="shared" si="40"/>
        <v/>
      </c>
      <c r="BT399" s="70"/>
      <c r="BU399" s="65"/>
      <c r="BV399" s="68"/>
      <c r="BW399" s="68"/>
      <c r="BX399" s="68"/>
      <c r="BY399" s="67" t="str">
        <f t="shared" si="44"/>
        <v/>
      </c>
      <c r="BZ399" s="65"/>
      <c r="CA399" s="65" t="str">
        <f t="shared" si="45"/>
        <v/>
      </c>
      <c r="CB399" s="67" t="str">
        <f t="shared" si="46"/>
        <v/>
      </c>
      <c r="CC399" s="67" t="str">
        <f t="shared" si="47"/>
        <v/>
      </c>
      <c r="CD399" s="67" t="str">
        <f t="shared" si="48"/>
        <v/>
      </c>
      <c r="CE399" s="67" t="str">
        <f t="shared" si="49"/>
        <v/>
      </c>
      <c r="CF399" s="65"/>
      <c r="CG399" s="65"/>
      <c r="CH399" s="68"/>
      <c r="CI399" s="68"/>
      <c r="CJ399" s="68"/>
      <c r="CK399" s="67" t="str">
        <f t="shared" si="54"/>
        <v/>
      </c>
      <c r="CL399" s="65"/>
      <c r="CM399" s="65"/>
      <c r="CN399" s="68"/>
      <c r="CO399" s="68"/>
      <c r="CP399" s="68"/>
      <c r="CQ399" s="67" t="str">
        <f t="shared" si="59"/>
        <v/>
      </c>
      <c r="CR399" s="65"/>
      <c r="CS399" s="65"/>
      <c r="CT399" s="68"/>
      <c r="CU399" s="68"/>
      <c r="CV399" s="68"/>
      <c r="CW399" s="67" t="str">
        <f t="shared" si="64"/>
        <v/>
      </c>
      <c r="CX399" s="65"/>
      <c r="CY399" s="65"/>
      <c r="CZ399" s="68"/>
      <c r="DA399" s="68"/>
      <c r="DB399" s="68"/>
      <c r="DC399" s="67" t="str">
        <f t="shared" si="69"/>
        <v/>
      </c>
      <c r="DD399" s="65"/>
      <c r="DE399" s="65"/>
      <c r="DF399" s="51"/>
      <c r="DG399" s="51"/>
      <c r="DH399" s="51"/>
      <c r="DI399" s="69" t="str">
        <f t="shared" si="74"/>
        <v/>
      </c>
      <c r="DJ399" s="70"/>
      <c r="DK399" s="70"/>
      <c r="DL399" s="51"/>
      <c r="DM399" s="51"/>
      <c r="DN399" s="51"/>
      <c r="DO399" s="69" t="str">
        <f t="shared" si="79"/>
        <v/>
      </c>
      <c r="DP399" s="51"/>
      <c r="DQ399" s="51"/>
      <c r="DR399" s="51"/>
      <c r="DS399" s="51"/>
      <c r="DT399" s="51"/>
      <c r="DU399" s="181"/>
    </row>
    <row r="400" spans="1:125" ht="15" x14ac:dyDescent="0.25">
      <c r="A400" s="50">
        <v>2014</v>
      </c>
      <c r="B400" s="51" t="s">
        <v>1223</v>
      </c>
      <c r="C400" s="50" t="s">
        <v>934</v>
      </c>
      <c r="D400" s="53" t="s">
        <v>953</v>
      </c>
      <c r="E400" s="50" t="s">
        <v>148</v>
      </c>
      <c r="F400" s="54">
        <v>17023</v>
      </c>
      <c r="G400" s="54" t="s">
        <v>364</v>
      </c>
      <c r="H400" s="54">
        <v>69615</v>
      </c>
      <c r="I400" s="55">
        <v>528480</v>
      </c>
      <c r="J400" s="50"/>
      <c r="K400" s="50" t="s">
        <v>2032</v>
      </c>
      <c r="L400" s="58" t="s">
        <v>2032</v>
      </c>
      <c r="M400" s="58" t="s">
        <v>2032</v>
      </c>
      <c r="N400" s="58" t="s">
        <v>2032</v>
      </c>
      <c r="O400" s="58" t="s">
        <v>2032</v>
      </c>
      <c r="P400" s="59"/>
      <c r="Q400" s="60">
        <v>496239</v>
      </c>
      <c r="R400" s="60">
        <v>0</v>
      </c>
      <c r="S400" s="60">
        <v>32241</v>
      </c>
      <c r="T400" s="60">
        <v>0</v>
      </c>
      <c r="U400" s="60">
        <v>0</v>
      </c>
      <c r="V400" s="79"/>
      <c r="W400" s="90">
        <f t="shared" si="857"/>
        <v>528480</v>
      </c>
      <c r="X400" s="101">
        <v>0</v>
      </c>
      <c r="Y400" s="50" t="s">
        <v>167</v>
      </c>
      <c r="Z400" s="50" t="s">
        <v>953</v>
      </c>
      <c r="AA400" s="51" t="str">
        <f t="shared" ref="AA400:AA403" si="2606">IF(A400 =2014,IF(Y400 ="",F400,""),"")</f>
        <v/>
      </c>
      <c r="AB400" s="68" t="str">
        <f t="shared" ref="AB400:AB403" si="2607">IF(A400 =2014,IF(Y400 ="",I400,""),"")</f>
        <v/>
      </c>
      <c r="AC400" s="68" t="str">
        <f t="shared" ref="AC400:AC403" si="2608">IF(A400 =2014,IF(Y400 ="",Q400,""),"")</f>
        <v/>
      </c>
      <c r="AD400" s="68" t="str">
        <f t="shared" ref="AD400:AD403" si="2609">IF(A400 =2014,IF(Y400 ="",R400,""),"")</f>
        <v/>
      </c>
      <c r="AE400" s="68" t="str">
        <f t="shared" ref="AE400:AE403" si="2610">IF(A400 =2014,IF(Y400 ="",S400,""),"")</f>
        <v/>
      </c>
      <c r="AF400" s="68" t="str">
        <f t="shared" ref="AF400:AF403" si="2611">IF(A400 =2014,IF(Y400 ="",T400+U400,""),"")</f>
        <v/>
      </c>
      <c r="AG400" s="67" t="str">
        <f t="shared" si="7"/>
        <v/>
      </c>
      <c r="AH400" s="51"/>
      <c r="AI400" s="51" t="str">
        <f t="shared" si="8"/>
        <v/>
      </c>
      <c r="AJ400" s="68" t="str">
        <f t="shared" si="9"/>
        <v/>
      </c>
      <c r="AK400" s="68" t="str">
        <f t="shared" si="10"/>
        <v/>
      </c>
      <c r="AL400" s="68" t="str">
        <f t="shared" si="11"/>
        <v/>
      </c>
      <c r="AM400" s="68" t="str">
        <f t="shared" si="12"/>
        <v/>
      </c>
      <c r="AN400" s="68" t="str">
        <f t="shared" si="13"/>
        <v/>
      </c>
      <c r="AO400" s="67" t="str">
        <f t="shared" si="14"/>
        <v/>
      </c>
      <c r="AP400" s="51"/>
      <c r="AQ400" s="51" t="str">
        <f t="shared" si="15"/>
        <v/>
      </c>
      <c r="AR400" s="68" t="str">
        <f t="shared" si="16"/>
        <v/>
      </c>
      <c r="AS400" s="68" t="str">
        <f t="shared" si="17"/>
        <v/>
      </c>
      <c r="AT400" s="68" t="str">
        <f t="shared" si="18"/>
        <v/>
      </c>
      <c r="AU400" s="68" t="str">
        <f t="shared" si="19"/>
        <v/>
      </c>
      <c r="AV400" s="68" t="str">
        <f t="shared" si="20"/>
        <v/>
      </c>
      <c r="AW400" s="67" t="str">
        <f t="shared" si="21"/>
        <v/>
      </c>
      <c r="AX400" s="51"/>
      <c r="AY400" s="51" t="str">
        <f t="shared" si="22"/>
        <v/>
      </c>
      <c r="AZ400" s="68" t="str">
        <f t="shared" si="23"/>
        <v/>
      </c>
      <c r="BA400" s="68" t="str">
        <f t="shared" si="24"/>
        <v/>
      </c>
      <c r="BB400" s="68" t="str">
        <f t="shared" si="25"/>
        <v/>
      </c>
      <c r="BC400" s="68" t="str">
        <f t="shared" si="26"/>
        <v/>
      </c>
      <c r="BD400" s="68" t="str">
        <f t="shared" si="27"/>
        <v/>
      </c>
      <c r="BE400" s="68" t="str">
        <f t="shared" si="28"/>
        <v/>
      </c>
      <c r="BF400" s="51"/>
      <c r="BG400" s="69" t="str">
        <f t="shared" si="29"/>
        <v/>
      </c>
      <c r="BH400" s="67" t="str">
        <f t="shared" si="30"/>
        <v/>
      </c>
      <c r="BI400" s="67" t="str">
        <f t="shared" si="31"/>
        <v/>
      </c>
      <c r="BJ400" s="67" t="str">
        <f t="shared" si="32"/>
        <v/>
      </c>
      <c r="BK400" s="67" t="str">
        <f t="shared" si="33"/>
        <v/>
      </c>
      <c r="BL400" s="67" t="str">
        <f t="shared" si="34"/>
        <v/>
      </c>
      <c r="BM400" s="65" t="str">
        <f t="shared" si="35"/>
        <v/>
      </c>
      <c r="BN400" s="70"/>
      <c r="BO400" s="71">
        <f t="shared" ref="BO400:BO403" si="2612">IF(A400 =2014,F400,"")</f>
        <v>17023</v>
      </c>
      <c r="BP400" s="51" t="str">
        <f t="shared" ref="BP400:BP403" si="2613">IF(A400 =2015,F400,"")</f>
        <v/>
      </c>
      <c r="BQ400" s="51" t="str">
        <f t="shared" ref="BQ400:BQ403" si="2614">IF(A400 =2016,F400,"")</f>
        <v/>
      </c>
      <c r="BR400" s="51" t="str">
        <f t="shared" ref="BR400:BR403" si="2615">IF(A400 =2017,F400,"")</f>
        <v/>
      </c>
      <c r="BS400" s="69" t="str">
        <f t="shared" si="40"/>
        <v/>
      </c>
      <c r="BT400" s="70"/>
      <c r="BU400" s="65">
        <f t="shared" ref="BU400:BU403" si="2616">IF(A400 =2014,I400,"")</f>
        <v>528480</v>
      </c>
      <c r="BV400" s="68" t="str">
        <f t="shared" ref="BV400:BV403" si="2617">IF(A400 =2015,I400,"")</f>
        <v/>
      </c>
      <c r="BW400" s="68" t="str">
        <f t="shared" ref="BW400:BW403" si="2618">IF(A400 =2016,I400,"")</f>
        <v/>
      </c>
      <c r="BX400" s="68" t="str">
        <f t="shared" ref="BX400:BX403" si="2619">IF(A400 =2017,I400,"")</f>
        <v/>
      </c>
      <c r="BY400" s="67" t="str">
        <f t="shared" si="44"/>
        <v/>
      </c>
      <c r="BZ400" s="65"/>
      <c r="CA400" s="65">
        <f t="shared" si="45"/>
        <v>0</v>
      </c>
      <c r="CB400" s="67" t="str">
        <f t="shared" si="46"/>
        <v/>
      </c>
      <c r="CC400" s="67" t="str">
        <f t="shared" si="47"/>
        <v/>
      </c>
      <c r="CD400" s="67" t="str">
        <f t="shared" si="48"/>
        <v/>
      </c>
      <c r="CE400" s="67" t="str">
        <f t="shared" si="49"/>
        <v/>
      </c>
      <c r="CF400" s="65"/>
      <c r="CG400" s="65">
        <f t="shared" ref="CG400:CG403" si="2620">IF(A400 =2014,Q400+R400+S400+T400+U400,"")</f>
        <v>528480</v>
      </c>
      <c r="CH400" s="68" t="str">
        <f t="shared" ref="CH400:CH403" si="2621">IF(A400 =2015,Q400+R400+S400+T400+U400,"")</f>
        <v/>
      </c>
      <c r="CI400" s="68" t="str">
        <f t="shared" ref="CI400:CI403" si="2622">IF(A400 =2016,Q400+R400+S400+T400+U400,"")</f>
        <v/>
      </c>
      <c r="CJ400" s="68" t="str">
        <f t="shared" ref="CJ400:CJ403" si="2623">IF(A400 =2017,Q400+R400+S400+T400+U400,"")</f>
        <v/>
      </c>
      <c r="CK400" s="67" t="str">
        <f t="shared" si="54"/>
        <v/>
      </c>
      <c r="CL400" s="65"/>
      <c r="CM400" s="65">
        <f t="shared" ref="CM400:CM403" si="2624">IF(A400 =2014,Q400,"")</f>
        <v>496239</v>
      </c>
      <c r="CN400" s="68" t="str">
        <f t="shared" ref="CN400:CN403" si="2625">IF(A400 =2015,Q400,"")</f>
        <v/>
      </c>
      <c r="CO400" s="68" t="str">
        <f t="shared" ref="CO400:CO403" si="2626">IF(A400 =2016,Q400,"")</f>
        <v/>
      </c>
      <c r="CP400" s="68" t="str">
        <f t="shared" ref="CP400:CP403" si="2627">IF(A400 =2017,Q400,"")</f>
        <v/>
      </c>
      <c r="CQ400" s="67" t="str">
        <f t="shared" si="59"/>
        <v/>
      </c>
      <c r="CR400" s="65"/>
      <c r="CS400" s="65">
        <f t="shared" ref="CS400:CS403" si="2628">IF(A400 =2014,R400,"")</f>
        <v>0</v>
      </c>
      <c r="CT400" s="68" t="str">
        <f t="shared" ref="CT400:CT403" si="2629">IF(A400 =2015,R400,"")</f>
        <v/>
      </c>
      <c r="CU400" s="68" t="str">
        <f t="shared" ref="CU400:CU403" si="2630">IF(A400 =2016,R400,"")</f>
        <v/>
      </c>
      <c r="CV400" s="68" t="str">
        <f t="shared" ref="CV400:CV403" si="2631">IF(A400 =2017,R400,"")</f>
        <v/>
      </c>
      <c r="CW400" s="67" t="str">
        <f t="shared" si="64"/>
        <v/>
      </c>
      <c r="CX400" s="65"/>
      <c r="CY400" s="65">
        <f t="shared" ref="CY400:CY403" si="2632">IF(A400 =2014,S400,"")</f>
        <v>32241</v>
      </c>
      <c r="CZ400" s="68" t="str">
        <f t="shared" ref="CZ400:CZ403" si="2633">IF(A400 =2015,S400,"")</f>
        <v/>
      </c>
      <c r="DA400" s="68" t="str">
        <f t="shared" ref="DA400:DA403" si="2634">IF(A400 =2016,S400,"")</f>
        <v/>
      </c>
      <c r="DB400" s="68" t="str">
        <f t="shared" ref="DB400:DB403" si="2635">IF(A400 =2017,S400,"")</f>
        <v/>
      </c>
      <c r="DC400" s="67" t="str">
        <f t="shared" si="69"/>
        <v/>
      </c>
      <c r="DD400" s="65"/>
      <c r="DE400" s="65">
        <f t="shared" ref="DE400:DE403" si="2636">IF(A400 =2014,T400,"")</f>
        <v>0</v>
      </c>
      <c r="DF400" s="51" t="str">
        <f t="shared" ref="DF400:DF403" si="2637">IF(A400 =2015,T400,"")</f>
        <v/>
      </c>
      <c r="DG400" s="51" t="str">
        <f t="shared" ref="DG400:DG403" si="2638">IF(A400 =2016,T400,"")</f>
        <v/>
      </c>
      <c r="DH400" s="51" t="str">
        <f t="shared" ref="DH400:DH403" si="2639">IF(A400 =2017,T400,"")</f>
        <v/>
      </c>
      <c r="DI400" s="69" t="str">
        <f t="shared" si="74"/>
        <v/>
      </c>
      <c r="DJ400" s="70"/>
      <c r="DK400" s="65">
        <f t="shared" ref="DK400:DK403" si="2640">IF(A400 =2014,U400,"")</f>
        <v>0</v>
      </c>
      <c r="DL400" s="51" t="str">
        <f t="shared" ref="DL400:DL403" si="2641">IF(A400 =2015,U400,"")</f>
        <v/>
      </c>
      <c r="DM400" s="51" t="str">
        <f t="shared" ref="DM400:DM403" si="2642">IF(A400 =2016,U400,"")</f>
        <v/>
      </c>
      <c r="DN400" s="51" t="str">
        <f t="shared" ref="DN400:DN403" si="2643">IF(A400 =2017,U400,"")</f>
        <v/>
      </c>
      <c r="DO400" s="69" t="str">
        <f t="shared" si="79"/>
        <v/>
      </c>
      <c r="DP400" s="51"/>
      <c r="DQ400" s="51"/>
      <c r="DR400" s="51"/>
      <c r="DS400" s="51"/>
      <c r="DT400" s="51"/>
      <c r="DU400" s="181"/>
    </row>
    <row r="401" spans="1:125" ht="15" x14ac:dyDescent="0.25">
      <c r="A401" s="50">
        <v>2015</v>
      </c>
      <c r="B401" s="51" t="s">
        <v>1223</v>
      </c>
      <c r="C401" s="50" t="s">
        <v>934</v>
      </c>
      <c r="D401" s="53" t="s">
        <v>953</v>
      </c>
      <c r="E401" s="50" t="s">
        <v>148</v>
      </c>
      <c r="F401" s="54">
        <v>16831</v>
      </c>
      <c r="G401" s="54" t="s">
        <v>364</v>
      </c>
      <c r="H401" s="54">
        <v>68857</v>
      </c>
      <c r="I401" s="55">
        <v>558508</v>
      </c>
      <c r="J401" s="50"/>
      <c r="K401" s="50" t="s">
        <v>2032</v>
      </c>
      <c r="L401" s="58" t="s">
        <v>2032</v>
      </c>
      <c r="M401" s="58" t="s">
        <v>2032</v>
      </c>
      <c r="N401" s="58" t="s">
        <v>2032</v>
      </c>
      <c r="O401" s="58" t="s">
        <v>2032</v>
      </c>
      <c r="P401" s="59"/>
      <c r="Q401" s="60">
        <v>526545</v>
      </c>
      <c r="R401" s="60">
        <v>0</v>
      </c>
      <c r="S401" s="60">
        <v>31963</v>
      </c>
      <c r="T401" s="60">
        <v>0</v>
      </c>
      <c r="U401" s="60">
        <v>0</v>
      </c>
      <c r="V401" s="79"/>
      <c r="W401" s="90">
        <f t="shared" si="857"/>
        <v>558508</v>
      </c>
      <c r="X401" s="101">
        <v>0</v>
      </c>
      <c r="Y401" s="50" t="s">
        <v>167</v>
      </c>
      <c r="Z401" s="50" t="s">
        <v>953</v>
      </c>
      <c r="AA401" s="51" t="str">
        <f t="shared" si="2606"/>
        <v/>
      </c>
      <c r="AB401" s="68" t="str">
        <f t="shared" si="2607"/>
        <v/>
      </c>
      <c r="AC401" s="68" t="str">
        <f t="shared" si="2608"/>
        <v/>
      </c>
      <c r="AD401" s="68" t="str">
        <f t="shared" si="2609"/>
        <v/>
      </c>
      <c r="AE401" s="68" t="str">
        <f t="shared" si="2610"/>
        <v/>
      </c>
      <c r="AF401" s="68" t="str">
        <f t="shared" si="2611"/>
        <v/>
      </c>
      <c r="AG401" s="67" t="str">
        <f t="shared" si="7"/>
        <v/>
      </c>
      <c r="AH401" s="51"/>
      <c r="AI401" s="51" t="str">
        <f t="shared" si="8"/>
        <v/>
      </c>
      <c r="AJ401" s="68" t="str">
        <f t="shared" si="9"/>
        <v/>
      </c>
      <c r="AK401" s="68" t="str">
        <f t="shared" si="10"/>
        <v/>
      </c>
      <c r="AL401" s="68" t="str">
        <f t="shared" si="11"/>
        <v/>
      </c>
      <c r="AM401" s="68" t="str">
        <f t="shared" si="12"/>
        <v/>
      </c>
      <c r="AN401" s="68" t="str">
        <f t="shared" si="13"/>
        <v/>
      </c>
      <c r="AO401" s="67" t="str">
        <f t="shared" si="14"/>
        <v/>
      </c>
      <c r="AP401" s="51"/>
      <c r="AQ401" s="51" t="str">
        <f t="shared" si="15"/>
        <v/>
      </c>
      <c r="AR401" s="68" t="str">
        <f t="shared" si="16"/>
        <v/>
      </c>
      <c r="AS401" s="68" t="str">
        <f t="shared" si="17"/>
        <v/>
      </c>
      <c r="AT401" s="68" t="str">
        <f t="shared" si="18"/>
        <v/>
      </c>
      <c r="AU401" s="68" t="str">
        <f t="shared" si="19"/>
        <v/>
      </c>
      <c r="AV401" s="68" t="str">
        <f t="shared" si="20"/>
        <v/>
      </c>
      <c r="AW401" s="67" t="str">
        <f t="shared" si="21"/>
        <v/>
      </c>
      <c r="AX401" s="51"/>
      <c r="AY401" s="51" t="str">
        <f t="shared" si="22"/>
        <v/>
      </c>
      <c r="AZ401" s="68" t="str">
        <f t="shared" si="23"/>
        <v/>
      </c>
      <c r="BA401" s="68" t="str">
        <f t="shared" si="24"/>
        <v/>
      </c>
      <c r="BB401" s="68" t="str">
        <f t="shared" si="25"/>
        <v/>
      </c>
      <c r="BC401" s="68" t="str">
        <f t="shared" si="26"/>
        <v/>
      </c>
      <c r="BD401" s="68" t="str">
        <f t="shared" si="27"/>
        <v/>
      </c>
      <c r="BE401" s="68" t="str">
        <f t="shared" si="28"/>
        <v/>
      </c>
      <c r="BF401" s="51"/>
      <c r="BG401" s="69" t="str">
        <f t="shared" si="29"/>
        <v/>
      </c>
      <c r="BH401" s="67" t="str">
        <f t="shared" si="30"/>
        <v/>
      </c>
      <c r="BI401" s="67" t="str">
        <f t="shared" si="31"/>
        <v/>
      </c>
      <c r="BJ401" s="67" t="str">
        <f t="shared" si="32"/>
        <v/>
      </c>
      <c r="BK401" s="67" t="str">
        <f t="shared" si="33"/>
        <v/>
      </c>
      <c r="BL401" s="67" t="str">
        <f t="shared" si="34"/>
        <v/>
      </c>
      <c r="BM401" s="65" t="str">
        <f t="shared" si="35"/>
        <v/>
      </c>
      <c r="BN401" s="51"/>
      <c r="BO401" s="51" t="str">
        <f t="shared" si="2612"/>
        <v/>
      </c>
      <c r="BP401" s="71">
        <f t="shared" si="2613"/>
        <v>16831</v>
      </c>
      <c r="BQ401" s="51" t="str">
        <f t="shared" si="2614"/>
        <v/>
      </c>
      <c r="BR401" s="51" t="str">
        <f t="shared" si="2615"/>
        <v/>
      </c>
      <c r="BS401" s="69" t="str">
        <f t="shared" si="40"/>
        <v/>
      </c>
      <c r="BT401" s="51"/>
      <c r="BU401" s="68" t="str">
        <f t="shared" si="2616"/>
        <v/>
      </c>
      <c r="BV401" s="65">
        <f t="shared" si="2617"/>
        <v>558508</v>
      </c>
      <c r="BW401" s="68" t="str">
        <f t="shared" si="2618"/>
        <v/>
      </c>
      <c r="BX401" s="68" t="str">
        <f t="shared" si="2619"/>
        <v/>
      </c>
      <c r="BY401" s="67" t="str">
        <f t="shared" si="44"/>
        <v/>
      </c>
      <c r="BZ401" s="68"/>
      <c r="CA401" s="65" t="str">
        <f t="shared" si="45"/>
        <v/>
      </c>
      <c r="CB401" s="67">
        <f t="shared" si="46"/>
        <v>0</v>
      </c>
      <c r="CC401" s="67" t="str">
        <f t="shared" si="47"/>
        <v/>
      </c>
      <c r="CD401" s="67" t="str">
        <f t="shared" si="48"/>
        <v/>
      </c>
      <c r="CE401" s="67" t="str">
        <f t="shared" si="49"/>
        <v/>
      </c>
      <c r="CF401" s="68"/>
      <c r="CG401" s="68" t="str">
        <f t="shared" si="2620"/>
        <v/>
      </c>
      <c r="CH401" s="65">
        <f t="shared" si="2621"/>
        <v>558508</v>
      </c>
      <c r="CI401" s="68" t="str">
        <f t="shared" si="2622"/>
        <v/>
      </c>
      <c r="CJ401" s="68" t="str">
        <f t="shared" si="2623"/>
        <v/>
      </c>
      <c r="CK401" s="67" t="str">
        <f t="shared" si="54"/>
        <v/>
      </c>
      <c r="CL401" s="68"/>
      <c r="CM401" s="68" t="str">
        <f t="shared" si="2624"/>
        <v/>
      </c>
      <c r="CN401" s="65">
        <f t="shared" si="2625"/>
        <v>526545</v>
      </c>
      <c r="CO401" s="68" t="str">
        <f t="shared" si="2626"/>
        <v/>
      </c>
      <c r="CP401" s="68" t="str">
        <f t="shared" si="2627"/>
        <v/>
      </c>
      <c r="CQ401" s="67" t="str">
        <f t="shared" si="59"/>
        <v/>
      </c>
      <c r="CR401" s="68"/>
      <c r="CS401" s="68" t="str">
        <f t="shared" si="2628"/>
        <v/>
      </c>
      <c r="CT401" s="65">
        <f t="shared" si="2629"/>
        <v>0</v>
      </c>
      <c r="CU401" s="68" t="str">
        <f t="shared" si="2630"/>
        <v/>
      </c>
      <c r="CV401" s="68" t="str">
        <f t="shared" si="2631"/>
        <v/>
      </c>
      <c r="CW401" s="67" t="str">
        <f t="shared" si="64"/>
        <v/>
      </c>
      <c r="CX401" s="68"/>
      <c r="CY401" s="68" t="str">
        <f t="shared" si="2632"/>
        <v/>
      </c>
      <c r="CZ401" s="65">
        <f t="shared" si="2633"/>
        <v>31963</v>
      </c>
      <c r="DA401" s="68" t="str">
        <f t="shared" si="2634"/>
        <v/>
      </c>
      <c r="DB401" s="68" t="str">
        <f t="shared" si="2635"/>
        <v/>
      </c>
      <c r="DC401" s="67" t="str">
        <f t="shared" si="69"/>
        <v/>
      </c>
      <c r="DD401" s="68"/>
      <c r="DE401" s="68" t="str">
        <f t="shared" si="2636"/>
        <v/>
      </c>
      <c r="DF401" s="65">
        <f t="shared" si="2637"/>
        <v>0</v>
      </c>
      <c r="DG401" s="51" t="str">
        <f t="shared" si="2638"/>
        <v/>
      </c>
      <c r="DH401" s="51" t="str">
        <f t="shared" si="2639"/>
        <v/>
      </c>
      <c r="DI401" s="69" t="str">
        <f t="shared" si="74"/>
        <v/>
      </c>
      <c r="DJ401" s="51"/>
      <c r="DK401" s="51" t="str">
        <f t="shared" si="2640"/>
        <v/>
      </c>
      <c r="DL401" s="65">
        <f t="shared" si="2641"/>
        <v>0</v>
      </c>
      <c r="DM401" s="51" t="str">
        <f t="shared" si="2642"/>
        <v/>
      </c>
      <c r="DN401" s="51" t="str">
        <f t="shared" si="2643"/>
        <v/>
      </c>
      <c r="DO401" s="69" t="str">
        <f t="shared" si="79"/>
        <v/>
      </c>
      <c r="DP401" s="51"/>
      <c r="DQ401" s="51"/>
      <c r="DR401" s="51"/>
      <c r="DS401" s="51"/>
      <c r="DT401" s="51"/>
      <c r="DU401" s="181"/>
    </row>
    <row r="402" spans="1:125" ht="15" x14ac:dyDescent="0.25">
      <c r="A402" s="50">
        <v>2016</v>
      </c>
      <c r="B402" s="51" t="s">
        <v>1223</v>
      </c>
      <c r="C402" s="50" t="s">
        <v>934</v>
      </c>
      <c r="D402" s="53" t="s">
        <v>953</v>
      </c>
      <c r="E402" s="50" t="s">
        <v>148</v>
      </c>
      <c r="F402" s="54">
        <v>18056</v>
      </c>
      <c r="G402" s="54" t="s">
        <v>364</v>
      </c>
      <c r="H402" s="54">
        <v>73025</v>
      </c>
      <c r="I402" s="55">
        <v>625425</v>
      </c>
      <c r="J402" s="50"/>
      <c r="K402" s="50" t="s">
        <v>2032</v>
      </c>
      <c r="L402" s="58" t="s">
        <v>2032</v>
      </c>
      <c r="M402" s="58" t="s">
        <v>2032</v>
      </c>
      <c r="N402" s="58" t="s">
        <v>2032</v>
      </c>
      <c r="O402" s="58" t="s">
        <v>2032</v>
      </c>
      <c r="P402" s="59"/>
      <c r="Q402" s="60">
        <v>591321</v>
      </c>
      <c r="R402" s="60">
        <v>0</v>
      </c>
      <c r="S402" s="60">
        <v>34104</v>
      </c>
      <c r="T402" s="60">
        <v>0</v>
      </c>
      <c r="U402" s="60">
        <v>0</v>
      </c>
      <c r="V402" s="79"/>
      <c r="W402" s="90">
        <f t="shared" si="857"/>
        <v>625425</v>
      </c>
      <c r="X402" s="101">
        <v>85410</v>
      </c>
      <c r="Y402" s="50" t="s">
        <v>167</v>
      </c>
      <c r="Z402" s="50" t="s">
        <v>953</v>
      </c>
      <c r="AA402" s="51" t="str">
        <f t="shared" si="2606"/>
        <v/>
      </c>
      <c r="AB402" s="68" t="str">
        <f t="shared" si="2607"/>
        <v/>
      </c>
      <c r="AC402" s="68" t="str">
        <f t="shared" si="2608"/>
        <v/>
      </c>
      <c r="AD402" s="68" t="str">
        <f t="shared" si="2609"/>
        <v/>
      </c>
      <c r="AE402" s="68" t="str">
        <f t="shared" si="2610"/>
        <v/>
      </c>
      <c r="AF402" s="68" t="str">
        <f t="shared" si="2611"/>
        <v/>
      </c>
      <c r="AG402" s="67" t="str">
        <f t="shared" si="7"/>
        <v/>
      </c>
      <c r="AH402" s="51"/>
      <c r="AI402" s="51" t="str">
        <f t="shared" si="8"/>
        <v/>
      </c>
      <c r="AJ402" s="68" t="str">
        <f t="shared" si="9"/>
        <v/>
      </c>
      <c r="AK402" s="68" t="str">
        <f t="shared" si="10"/>
        <v/>
      </c>
      <c r="AL402" s="68" t="str">
        <f t="shared" si="11"/>
        <v/>
      </c>
      <c r="AM402" s="68" t="str">
        <f t="shared" si="12"/>
        <v/>
      </c>
      <c r="AN402" s="68" t="str">
        <f t="shared" si="13"/>
        <v/>
      </c>
      <c r="AO402" s="67" t="str">
        <f t="shared" si="14"/>
        <v/>
      </c>
      <c r="AP402" s="51"/>
      <c r="AQ402" s="51" t="str">
        <f t="shared" si="15"/>
        <v/>
      </c>
      <c r="AR402" s="68" t="str">
        <f t="shared" si="16"/>
        <v/>
      </c>
      <c r="AS402" s="68" t="str">
        <f t="shared" si="17"/>
        <v/>
      </c>
      <c r="AT402" s="68" t="str">
        <f t="shared" si="18"/>
        <v/>
      </c>
      <c r="AU402" s="68" t="str">
        <f t="shared" si="19"/>
        <v/>
      </c>
      <c r="AV402" s="68" t="str">
        <f t="shared" si="20"/>
        <v/>
      </c>
      <c r="AW402" s="67" t="str">
        <f t="shared" si="21"/>
        <v/>
      </c>
      <c r="AX402" s="51"/>
      <c r="AY402" s="51" t="str">
        <f t="shared" si="22"/>
        <v/>
      </c>
      <c r="AZ402" s="68" t="str">
        <f t="shared" si="23"/>
        <v/>
      </c>
      <c r="BA402" s="68" t="str">
        <f t="shared" si="24"/>
        <v/>
      </c>
      <c r="BB402" s="68" t="str">
        <f t="shared" si="25"/>
        <v/>
      </c>
      <c r="BC402" s="68" t="str">
        <f t="shared" si="26"/>
        <v/>
      </c>
      <c r="BD402" s="68" t="str">
        <f t="shared" si="27"/>
        <v/>
      </c>
      <c r="BE402" s="68" t="str">
        <f t="shared" si="28"/>
        <v/>
      </c>
      <c r="BF402" s="51"/>
      <c r="BG402" s="69" t="str">
        <f t="shared" si="29"/>
        <v/>
      </c>
      <c r="BH402" s="67" t="str">
        <f t="shared" si="30"/>
        <v/>
      </c>
      <c r="BI402" s="67" t="str">
        <f t="shared" si="31"/>
        <v/>
      </c>
      <c r="BJ402" s="67" t="str">
        <f t="shared" si="32"/>
        <v/>
      </c>
      <c r="BK402" s="67" t="str">
        <f t="shared" si="33"/>
        <v/>
      </c>
      <c r="BL402" s="67" t="str">
        <f t="shared" si="34"/>
        <v/>
      </c>
      <c r="BM402" s="65" t="str">
        <f t="shared" si="35"/>
        <v/>
      </c>
      <c r="BN402" s="51"/>
      <c r="BO402" s="51" t="str">
        <f t="shared" si="2612"/>
        <v/>
      </c>
      <c r="BP402" s="51" t="str">
        <f t="shared" si="2613"/>
        <v/>
      </c>
      <c r="BQ402" s="71">
        <f t="shared" si="2614"/>
        <v>18056</v>
      </c>
      <c r="BR402" s="51" t="str">
        <f t="shared" si="2615"/>
        <v/>
      </c>
      <c r="BS402" s="69" t="str">
        <f t="shared" si="40"/>
        <v/>
      </c>
      <c r="BT402" s="51"/>
      <c r="BU402" s="68" t="str">
        <f t="shared" si="2616"/>
        <v/>
      </c>
      <c r="BV402" s="68" t="str">
        <f t="shared" si="2617"/>
        <v/>
      </c>
      <c r="BW402" s="65">
        <f t="shared" si="2618"/>
        <v>625425</v>
      </c>
      <c r="BX402" s="68" t="str">
        <f t="shared" si="2619"/>
        <v/>
      </c>
      <c r="BY402" s="67" t="str">
        <f t="shared" si="44"/>
        <v/>
      </c>
      <c r="BZ402" s="68"/>
      <c r="CA402" s="65" t="str">
        <f t="shared" si="45"/>
        <v/>
      </c>
      <c r="CB402" s="67" t="str">
        <f t="shared" si="46"/>
        <v/>
      </c>
      <c r="CC402" s="67">
        <f t="shared" si="47"/>
        <v>85410</v>
      </c>
      <c r="CD402" s="67" t="str">
        <f t="shared" si="48"/>
        <v/>
      </c>
      <c r="CE402" s="67" t="str">
        <f t="shared" si="49"/>
        <v/>
      </c>
      <c r="CF402" s="68"/>
      <c r="CG402" s="68" t="str">
        <f t="shared" si="2620"/>
        <v/>
      </c>
      <c r="CH402" s="68" t="str">
        <f t="shared" si="2621"/>
        <v/>
      </c>
      <c r="CI402" s="65">
        <f t="shared" si="2622"/>
        <v>625425</v>
      </c>
      <c r="CJ402" s="68" t="str">
        <f t="shared" si="2623"/>
        <v/>
      </c>
      <c r="CK402" s="67" t="str">
        <f t="shared" si="54"/>
        <v/>
      </c>
      <c r="CL402" s="68"/>
      <c r="CM402" s="68" t="str">
        <f t="shared" si="2624"/>
        <v/>
      </c>
      <c r="CN402" s="68" t="str">
        <f t="shared" si="2625"/>
        <v/>
      </c>
      <c r="CO402" s="65">
        <f t="shared" si="2626"/>
        <v>591321</v>
      </c>
      <c r="CP402" s="68" t="str">
        <f t="shared" si="2627"/>
        <v/>
      </c>
      <c r="CQ402" s="67" t="str">
        <f t="shared" si="59"/>
        <v/>
      </c>
      <c r="CR402" s="68"/>
      <c r="CS402" s="68" t="str">
        <f t="shared" si="2628"/>
        <v/>
      </c>
      <c r="CT402" s="68" t="str">
        <f t="shared" si="2629"/>
        <v/>
      </c>
      <c r="CU402" s="65">
        <f t="shared" si="2630"/>
        <v>0</v>
      </c>
      <c r="CV402" s="68" t="str">
        <f t="shared" si="2631"/>
        <v/>
      </c>
      <c r="CW402" s="67" t="str">
        <f t="shared" si="64"/>
        <v/>
      </c>
      <c r="CX402" s="68"/>
      <c r="CY402" s="68" t="str">
        <f t="shared" si="2632"/>
        <v/>
      </c>
      <c r="CZ402" s="68" t="str">
        <f t="shared" si="2633"/>
        <v/>
      </c>
      <c r="DA402" s="65">
        <f t="shared" si="2634"/>
        <v>34104</v>
      </c>
      <c r="DB402" s="68" t="str">
        <f t="shared" si="2635"/>
        <v/>
      </c>
      <c r="DC402" s="67" t="str">
        <f t="shared" si="69"/>
        <v/>
      </c>
      <c r="DD402" s="68"/>
      <c r="DE402" s="68" t="str">
        <f t="shared" si="2636"/>
        <v/>
      </c>
      <c r="DF402" s="51" t="str">
        <f t="shared" si="2637"/>
        <v/>
      </c>
      <c r="DG402" s="65">
        <f t="shared" si="2638"/>
        <v>0</v>
      </c>
      <c r="DH402" s="51" t="str">
        <f t="shared" si="2639"/>
        <v/>
      </c>
      <c r="DI402" s="69" t="str">
        <f t="shared" si="74"/>
        <v/>
      </c>
      <c r="DJ402" s="51"/>
      <c r="DK402" s="51" t="str">
        <f t="shared" si="2640"/>
        <v/>
      </c>
      <c r="DL402" s="51" t="str">
        <f t="shared" si="2641"/>
        <v/>
      </c>
      <c r="DM402" s="65">
        <f t="shared" si="2642"/>
        <v>0</v>
      </c>
      <c r="DN402" s="51" t="str">
        <f t="shared" si="2643"/>
        <v/>
      </c>
      <c r="DO402" s="69" t="str">
        <f t="shared" si="79"/>
        <v/>
      </c>
      <c r="DP402" s="51"/>
      <c r="DQ402" s="51"/>
      <c r="DR402" s="51"/>
      <c r="DS402" s="51"/>
      <c r="DT402" s="51"/>
      <c r="DU402" s="181"/>
    </row>
    <row r="403" spans="1:125" ht="15" x14ac:dyDescent="0.25">
      <c r="A403" s="50">
        <v>2017</v>
      </c>
      <c r="B403" s="51" t="s">
        <v>1223</v>
      </c>
      <c r="C403" s="50" t="s">
        <v>934</v>
      </c>
      <c r="D403" s="53" t="s">
        <v>953</v>
      </c>
      <c r="E403" s="50" t="s">
        <v>148</v>
      </c>
      <c r="F403" s="54">
        <v>17061</v>
      </c>
      <c r="G403" s="54" t="s">
        <v>364</v>
      </c>
      <c r="H403" s="54">
        <v>69558</v>
      </c>
      <c r="I403" s="55">
        <v>677569</v>
      </c>
      <c r="J403" s="50"/>
      <c r="K403" s="50" t="s">
        <v>2032</v>
      </c>
      <c r="L403" s="58" t="s">
        <v>2032</v>
      </c>
      <c r="M403" s="58" t="s">
        <v>2032</v>
      </c>
      <c r="N403" s="58" t="s">
        <v>2032</v>
      </c>
      <c r="O403" s="58" t="s">
        <v>2032</v>
      </c>
      <c r="P403" s="59"/>
      <c r="Q403" s="60">
        <v>645466</v>
      </c>
      <c r="R403" s="60">
        <v>0</v>
      </c>
      <c r="S403" s="60">
        <v>32103</v>
      </c>
      <c r="T403" s="60">
        <v>0</v>
      </c>
      <c r="U403" s="60">
        <v>0</v>
      </c>
      <c r="V403" s="79"/>
      <c r="W403" s="90">
        <f t="shared" si="857"/>
        <v>677569</v>
      </c>
      <c r="X403" s="101">
        <v>0</v>
      </c>
      <c r="Y403" s="50" t="s">
        <v>167</v>
      </c>
      <c r="Z403" s="50" t="s">
        <v>953</v>
      </c>
      <c r="AA403" s="51" t="str">
        <f t="shared" si="2606"/>
        <v/>
      </c>
      <c r="AB403" s="68" t="str">
        <f t="shared" si="2607"/>
        <v/>
      </c>
      <c r="AC403" s="68" t="str">
        <f t="shared" si="2608"/>
        <v/>
      </c>
      <c r="AD403" s="68" t="str">
        <f t="shared" si="2609"/>
        <v/>
      </c>
      <c r="AE403" s="68" t="str">
        <f t="shared" si="2610"/>
        <v/>
      </c>
      <c r="AF403" s="68" t="str">
        <f t="shared" si="2611"/>
        <v/>
      </c>
      <c r="AG403" s="67" t="str">
        <f t="shared" si="7"/>
        <v/>
      </c>
      <c r="AH403" s="51"/>
      <c r="AI403" s="51" t="str">
        <f t="shared" si="8"/>
        <v/>
      </c>
      <c r="AJ403" s="68" t="str">
        <f t="shared" si="9"/>
        <v/>
      </c>
      <c r="AK403" s="68" t="str">
        <f t="shared" si="10"/>
        <v/>
      </c>
      <c r="AL403" s="68" t="str">
        <f t="shared" si="11"/>
        <v/>
      </c>
      <c r="AM403" s="68" t="str">
        <f t="shared" si="12"/>
        <v/>
      </c>
      <c r="AN403" s="68" t="str">
        <f t="shared" si="13"/>
        <v/>
      </c>
      <c r="AO403" s="67" t="str">
        <f t="shared" si="14"/>
        <v/>
      </c>
      <c r="AP403" s="51"/>
      <c r="AQ403" s="51" t="str">
        <f t="shared" si="15"/>
        <v/>
      </c>
      <c r="AR403" s="68" t="str">
        <f t="shared" si="16"/>
        <v/>
      </c>
      <c r="AS403" s="68" t="str">
        <f t="shared" si="17"/>
        <v/>
      </c>
      <c r="AT403" s="68" t="str">
        <f t="shared" si="18"/>
        <v/>
      </c>
      <c r="AU403" s="68" t="str">
        <f t="shared" si="19"/>
        <v/>
      </c>
      <c r="AV403" s="68" t="str">
        <f t="shared" si="20"/>
        <v/>
      </c>
      <c r="AW403" s="67" t="str">
        <f t="shared" si="21"/>
        <v/>
      </c>
      <c r="AX403" s="51"/>
      <c r="AY403" s="51" t="str">
        <f t="shared" si="22"/>
        <v/>
      </c>
      <c r="AZ403" s="68" t="str">
        <f t="shared" si="23"/>
        <v/>
      </c>
      <c r="BA403" s="68" t="str">
        <f t="shared" si="24"/>
        <v/>
      </c>
      <c r="BB403" s="68" t="str">
        <f t="shared" si="25"/>
        <v/>
      </c>
      <c r="BC403" s="68" t="str">
        <f t="shared" si="26"/>
        <v/>
      </c>
      <c r="BD403" s="68" t="str">
        <f t="shared" si="27"/>
        <v/>
      </c>
      <c r="BE403" s="68" t="str">
        <f t="shared" si="28"/>
        <v/>
      </c>
      <c r="BF403" s="51"/>
      <c r="BG403" s="69" t="str">
        <f t="shared" si="29"/>
        <v/>
      </c>
      <c r="BH403" s="67" t="str">
        <f t="shared" si="30"/>
        <v/>
      </c>
      <c r="BI403" s="67" t="str">
        <f t="shared" si="31"/>
        <v/>
      </c>
      <c r="BJ403" s="67" t="str">
        <f t="shared" si="32"/>
        <v/>
      </c>
      <c r="BK403" s="67" t="str">
        <f t="shared" si="33"/>
        <v/>
      </c>
      <c r="BL403" s="67" t="str">
        <f t="shared" si="34"/>
        <v/>
      </c>
      <c r="BM403" s="65" t="str">
        <f t="shared" si="35"/>
        <v/>
      </c>
      <c r="BN403" s="51"/>
      <c r="BO403" s="51" t="str">
        <f t="shared" si="2612"/>
        <v/>
      </c>
      <c r="BP403" s="51" t="str">
        <f t="shared" si="2613"/>
        <v/>
      </c>
      <c r="BQ403" s="51" t="str">
        <f t="shared" si="2614"/>
        <v/>
      </c>
      <c r="BR403" s="71">
        <f t="shared" si="2615"/>
        <v>17061</v>
      </c>
      <c r="BS403" s="69" t="str">
        <f t="shared" si="40"/>
        <v/>
      </c>
      <c r="BT403" s="51"/>
      <c r="BU403" s="68" t="str">
        <f t="shared" si="2616"/>
        <v/>
      </c>
      <c r="BV403" s="68" t="str">
        <f t="shared" si="2617"/>
        <v/>
      </c>
      <c r="BW403" s="68" t="str">
        <f t="shared" si="2618"/>
        <v/>
      </c>
      <c r="BX403" s="65">
        <f t="shared" si="2619"/>
        <v>677569</v>
      </c>
      <c r="BY403" s="67" t="str">
        <f t="shared" si="44"/>
        <v/>
      </c>
      <c r="BZ403" s="68"/>
      <c r="CA403" s="65" t="str">
        <f t="shared" si="45"/>
        <v/>
      </c>
      <c r="CB403" s="67" t="str">
        <f t="shared" si="46"/>
        <v/>
      </c>
      <c r="CC403" s="67" t="str">
        <f t="shared" si="47"/>
        <v/>
      </c>
      <c r="CD403" s="67">
        <f t="shared" si="48"/>
        <v>0</v>
      </c>
      <c r="CE403" s="67" t="str">
        <f t="shared" si="49"/>
        <v/>
      </c>
      <c r="CF403" s="68"/>
      <c r="CG403" s="68" t="str">
        <f t="shared" si="2620"/>
        <v/>
      </c>
      <c r="CH403" s="68" t="str">
        <f t="shared" si="2621"/>
        <v/>
      </c>
      <c r="CI403" s="68" t="str">
        <f t="shared" si="2622"/>
        <v/>
      </c>
      <c r="CJ403" s="65">
        <f t="shared" si="2623"/>
        <v>677569</v>
      </c>
      <c r="CK403" s="67" t="str">
        <f t="shared" si="54"/>
        <v/>
      </c>
      <c r="CL403" s="68"/>
      <c r="CM403" s="68" t="str">
        <f t="shared" si="2624"/>
        <v/>
      </c>
      <c r="CN403" s="68" t="str">
        <f t="shared" si="2625"/>
        <v/>
      </c>
      <c r="CO403" s="68" t="str">
        <f t="shared" si="2626"/>
        <v/>
      </c>
      <c r="CP403" s="65">
        <f t="shared" si="2627"/>
        <v>645466</v>
      </c>
      <c r="CQ403" s="67" t="str">
        <f t="shared" si="59"/>
        <v/>
      </c>
      <c r="CR403" s="68"/>
      <c r="CS403" s="68" t="str">
        <f t="shared" si="2628"/>
        <v/>
      </c>
      <c r="CT403" s="68" t="str">
        <f t="shared" si="2629"/>
        <v/>
      </c>
      <c r="CU403" s="68" t="str">
        <f t="shared" si="2630"/>
        <v/>
      </c>
      <c r="CV403" s="65">
        <f t="shared" si="2631"/>
        <v>0</v>
      </c>
      <c r="CW403" s="67" t="str">
        <f t="shared" si="64"/>
        <v/>
      </c>
      <c r="CX403" s="68"/>
      <c r="CY403" s="68" t="str">
        <f t="shared" si="2632"/>
        <v/>
      </c>
      <c r="CZ403" s="68" t="str">
        <f t="shared" si="2633"/>
        <v/>
      </c>
      <c r="DA403" s="68" t="str">
        <f t="shared" si="2634"/>
        <v/>
      </c>
      <c r="DB403" s="65">
        <f t="shared" si="2635"/>
        <v>32103</v>
      </c>
      <c r="DC403" s="67" t="str">
        <f t="shared" si="69"/>
        <v/>
      </c>
      <c r="DD403" s="68"/>
      <c r="DE403" s="68" t="str">
        <f t="shared" si="2636"/>
        <v/>
      </c>
      <c r="DF403" s="51" t="str">
        <f t="shared" si="2637"/>
        <v/>
      </c>
      <c r="DG403" s="51" t="str">
        <f t="shared" si="2638"/>
        <v/>
      </c>
      <c r="DH403" s="65">
        <f t="shared" si="2639"/>
        <v>0</v>
      </c>
      <c r="DI403" s="69" t="str">
        <f t="shared" si="74"/>
        <v/>
      </c>
      <c r="DJ403" s="51"/>
      <c r="DK403" s="51" t="str">
        <f t="shared" si="2640"/>
        <v/>
      </c>
      <c r="DL403" s="51" t="str">
        <f t="shared" si="2641"/>
        <v/>
      </c>
      <c r="DM403" s="51" t="str">
        <f t="shared" si="2642"/>
        <v/>
      </c>
      <c r="DN403" s="65">
        <f t="shared" si="2643"/>
        <v>0</v>
      </c>
      <c r="DO403" s="69" t="str">
        <f t="shared" si="79"/>
        <v/>
      </c>
      <c r="DP403" s="51"/>
      <c r="DQ403" s="51"/>
      <c r="DR403" s="51"/>
      <c r="DS403" s="51"/>
      <c r="DT403" s="51"/>
      <c r="DU403" s="181"/>
    </row>
    <row r="404" spans="1:125" ht="15" x14ac:dyDescent="0.25">
      <c r="A404" s="50">
        <v>2018</v>
      </c>
      <c r="B404" s="51" t="s">
        <v>1223</v>
      </c>
      <c r="C404" s="50" t="s">
        <v>934</v>
      </c>
      <c r="D404" s="170" t="s">
        <v>953</v>
      </c>
      <c r="E404" s="50" t="s">
        <v>148</v>
      </c>
      <c r="F404" s="89">
        <v>18197</v>
      </c>
      <c r="G404" s="89">
        <v>0</v>
      </c>
      <c r="H404" s="89">
        <v>71032</v>
      </c>
      <c r="I404" s="90">
        <v>700232</v>
      </c>
      <c r="J404" s="50"/>
      <c r="K404" s="50" t="s">
        <v>2032</v>
      </c>
      <c r="L404" s="58"/>
      <c r="M404" s="58"/>
      <c r="N404" s="58"/>
      <c r="O404" s="58"/>
      <c r="P404" s="91"/>
      <c r="Q404" s="92">
        <v>666701</v>
      </c>
      <c r="R404" s="92">
        <v>0</v>
      </c>
      <c r="S404" s="92">
        <v>33531</v>
      </c>
      <c r="T404" s="92">
        <v>0</v>
      </c>
      <c r="U404" s="94"/>
      <c r="V404" s="94"/>
      <c r="W404" s="90">
        <f t="shared" si="857"/>
        <v>700232</v>
      </c>
      <c r="X404" s="90">
        <v>57780</v>
      </c>
      <c r="Y404" s="56" t="s">
        <v>167</v>
      </c>
      <c r="Z404" s="50"/>
      <c r="AA404" s="51"/>
      <c r="AB404" s="68"/>
      <c r="AC404" s="68"/>
      <c r="AD404" s="68"/>
      <c r="AE404" s="68"/>
      <c r="AF404" s="68"/>
      <c r="AG404" s="67" t="str">
        <f t="shared" si="7"/>
        <v/>
      </c>
      <c r="AH404" s="51"/>
      <c r="AI404" s="51" t="str">
        <f t="shared" si="8"/>
        <v/>
      </c>
      <c r="AJ404" s="68" t="str">
        <f t="shared" si="9"/>
        <v/>
      </c>
      <c r="AK404" s="68" t="str">
        <f t="shared" si="10"/>
        <v/>
      </c>
      <c r="AL404" s="68" t="str">
        <f t="shared" si="11"/>
        <v/>
      </c>
      <c r="AM404" s="68" t="str">
        <f t="shared" si="12"/>
        <v/>
      </c>
      <c r="AN404" s="68" t="str">
        <f t="shared" si="13"/>
        <v/>
      </c>
      <c r="AO404" s="67" t="str">
        <f t="shared" si="14"/>
        <v/>
      </c>
      <c r="AP404" s="51"/>
      <c r="AQ404" s="51" t="str">
        <f t="shared" si="15"/>
        <v/>
      </c>
      <c r="AR404" s="68" t="str">
        <f t="shared" si="16"/>
        <v/>
      </c>
      <c r="AS404" s="68" t="str">
        <f t="shared" si="17"/>
        <v/>
      </c>
      <c r="AT404" s="68" t="str">
        <f t="shared" si="18"/>
        <v/>
      </c>
      <c r="AU404" s="68" t="str">
        <f t="shared" si="19"/>
        <v/>
      </c>
      <c r="AV404" s="68" t="str">
        <f t="shared" si="20"/>
        <v/>
      </c>
      <c r="AW404" s="67" t="str">
        <f t="shared" si="21"/>
        <v/>
      </c>
      <c r="AX404" s="51"/>
      <c r="AY404" s="51" t="str">
        <f t="shared" si="22"/>
        <v/>
      </c>
      <c r="AZ404" s="68" t="str">
        <f t="shared" si="23"/>
        <v/>
      </c>
      <c r="BA404" s="68" t="str">
        <f t="shared" si="24"/>
        <v/>
      </c>
      <c r="BB404" s="68" t="str">
        <f t="shared" si="25"/>
        <v/>
      </c>
      <c r="BC404" s="68" t="str">
        <f t="shared" si="26"/>
        <v/>
      </c>
      <c r="BD404" s="68" t="str">
        <f t="shared" si="27"/>
        <v/>
      </c>
      <c r="BE404" s="68" t="str">
        <f t="shared" si="28"/>
        <v/>
      </c>
      <c r="BF404" s="51"/>
      <c r="BG404" s="69" t="str">
        <f t="shared" si="29"/>
        <v/>
      </c>
      <c r="BH404" s="67" t="str">
        <f t="shared" si="30"/>
        <v/>
      </c>
      <c r="BI404" s="67" t="str">
        <f t="shared" si="31"/>
        <v/>
      </c>
      <c r="BJ404" s="67" t="str">
        <f t="shared" si="32"/>
        <v/>
      </c>
      <c r="BK404" s="67" t="str">
        <f t="shared" si="33"/>
        <v/>
      </c>
      <c r="BL404" s="67" t="str">
        <f t="shared" si="34"/>
        <v/>
      </c>
      <c r="BM404" s="65" t="str">
        <f t="shared" si="35"/>
        <v/>
      </c>
      <c r="BN404" s="51"/>
      <c r="BO404" s="51"/>
      <c r="BP404" s="51"/>
      <c r="BQ404" s="51"/>
      <c r="BR404" s="70"/>
      <c r="BS404" s="96">
        <f t="shared" si="40"/>
        <v>18197</v>
      </c>
      <c r="BT404" s="51"/>
      <c r="BU404" s="68"/>
      <c r="BV404" s="68"/>
      <c r="BW404" s="68"/>
      <c r="BX404" s="65"/>
      <c r="BY404" s="67">
        <f t="shared" si="44"/>
        <v>700232</v>
      </c>
      <c r="BZ404" s="68"/>
      <c r="CA404" s="65" t="str">
        <f t="shared" si="45"/>
        <v/>
      </c>
      <c r="CB404" s="67" t="str">
        <f t="shared" si="46"/>
        <v/>
      </c>
      <c r="CC404" s="67" t="str">
        <f t="shared" si="47"/>
        <v/>
      </c>
      <c r="CD404" s="67" t="str">
        <f t="shared" si="48"/>
        <v/>
      </c>
      <c r="CE404" s="67">
        <f t="shared" si="49"/>
        <v>57780</v>
      </c>
      <c r="CF404" s="68"/>
      <c r="CG404" s="68"/>
      <c r="CH404" s="68"/>
      <c r="CI404" s="68"/>
      <c r="CJ404" s="65"/>
      <c r="CK404" s="67">
        <f t="shared" si="54"/>
        <v>700232</v>
      </c>
      <c r="CL404" s="68"/>
      <c r="CM404" s="68"/>
      <c r="CN404" s="68"/>
      <c r="CO404" s="68"/>
      <c r="CP404" s="65"/>
      <c r="CQ404" s="67">
        <f t="shared" si="59"/>
        <v>666701</v>
      </c>
      <c r="CR404" s="68"/>
      <c r="CS404" s="68"/>
      <c r="CT404" s="68"/>
      <c r="CU404" s="68"/>
      <c r="CV404" s="65"/>
      <c r="CW404" s="67">
        <f t="shared" si="64"/>
        <v>0</v>
      </c>
      <c r="CX404" s="68"/>
      <c r="CY404" s="68"/>
      <c r="CZ404" s="68"/>
      <c r="DA404" s="68"/>
      <c r="DB404" s="65"/>
      <c r="DC404" s="67">
        <f t="shared" si="69"/>
        <v>33531</v>
      </c>
      <c r="DD404" s="68"/>
      <c r="DE404" s="68"/>
      <c r="DF404" s="51"/>
      <c r="DG404" s="51"/>
      <c r="DH404" s="70"/>
      <c r="DI404" s="67">
        <f t="shared" si="74"/>
        <v>0</v>
      </c>
      <c r="DJ404" s="51"/>
      <c r="DK404" s="51"/>
      <c r="DL404" s="51"/>
      <c r="DM404" s="51"/>
      <c r="DN404" s="70"/>
      <c r="DO404" s="67">
        <f t="shared" si="79"/>
        <v>666701</v>
      </c>
      <c r="DP404" s="51"/>
      <c r="DQ404" s="51"/>
      <c r="DR404" s="51"/>
      <c r="DS404" s="51"/>
      <c r="DT404" s="51"/>
      <c r="DU404" s="181"/>
    </row>
    <row r="405" spans="1:125" ht="15" x14ac:dyDescent="0.25">
      <c r="A405" s="50"/>
      <c r="B405" s="51"/>
      <c r="C405" s="50"/>
      <c r="D405" s="53"/>
      <c r="E405" s="50"/>
      <c r="F405" s="54"/>
      <c r="G405" s="54"/>
      <c r="H405" s="54"/>
      <c r="I405" s="55"/>
      <c r="J405" s="50"/>
      <c r="K405" s="50" t="s">
        <v>2032</v>
      </c>
      <c r="L405" s="58"/>
      <c r="M405" s="58"/>
      <c r="N405" s="58"/>
      <c r="O405" s="58"/>
      <c r="P405" s="59"/>
      <c r="Q405" s="60"/>
      <c r="R405" s="60"/>
      <c r="S405" s="60"/>
      <c r="T405" s="60"/>
      <c r="U405" s="60"/>
      <c r="V405" s="79"/>
      <c r="W405" s="90">
        <f t="shared" si="857"/>
        <v>0</v>
      </c>
      <c r="X405" s="101"/>
      <c r="Y405" s="50"/>
      <c r="Z405" s="50"/>
      <c r="AA405" s="51"/>
      <c r="AB405" s="68"/>
      <c r="AC405" s="68"/>
      <c r="AD405" s="68"/>
      <c r="AE405" s="68"/>
      <c r="AF405" s="68"/>
      <c r="AG405" s="67" t="str">
        <f t="shared" si="7"/>
        <v/>
      </c>
      <c r="AH405" s="51"/>
      <c r="AI405" s="51" t="str">
        <f t="shared" si="8"/>
        <v/>
      </c>
      <c r="AJ405" s="68" t="str">
        <f t="shared" si="9"/>
        <v/>
      </c>
      <c r="AK405" s="68" t="str">
        <f t="shared" si="10"/>
        <v/>
      </c>
      <c r="AL405" s="68" t="str">
        <f t="shared" si="11"/>
        <v/>
      </c>
      <c r="AM405" s="68" t="str">
        <f t="shared" si="12"/>
        <v/>
      </c>
      <c r="AN405" s="68" t="str">
        <f t="shared" si="13"/>
        <v/>
      </c>
      <c r="AO405" s="67" t="str">
        <f t="shared" si="14"/>
        <v/>
      </c>
      <c r="AP405" s="51"/>
      <c r="AQ405" s="51" t="str">
        <f t="shared" si="15"/>
        <v/>
      </c>
      <c r="AR405" s="68" t="str">
        <f t="shared" si="16"/>
        <v/>
      </c>
      <c r="AS405" s="68" t="str">
        <f t="shared" si="17"/>
        <v/>
      </c>
      <c r="AT405" s="68" t="str">
        <f t="shared" si="18"/>
        <v/>
      </c>
      <c r="AU405" s="68" t="str">
        <f t="shared" si="19"/>
        <v/>
      </c>
      <c r="AV405" s="68" t="str">
        <f t="shared" si="20"/>
        <v/>
      </c>
      <c r="AW405" s="67" t="str">
        <f t="shared" si="21"/>
        <v/>
      </c>
      <c r="AX405" s="51"/>
      <c r="AY405" s="51" t="str">
        <f t="shared" si="22"/>
        <v/>
      </c>
      <c r="AZ405" s="68" t="str">
        <f t="shared" si="23"/>
        <v/>
      </c>
      <c r="BA405" s="68" t="str">
        <f t="shared" si="24"/>
        <v/>
      </c>
      <c r="BB405" s="68" t="str">
        <f t="shared" si="25"/>
        <v/>
      </c>
      <c r="BC405" s="68" t="str">
        <f t="shared" si="26"/>
        <v/>
      </c>
      <c r="BD405" s="68" t="str">
        <f t="shared" si="27"/>
        <v/>
      </c>
      <c r="BE405" s="68" t="str">
        <f t="shared" si="28"/>
        <v/>
      </c>
      <c r="BF405" s="51"/>
      <c r="BG405" s="69" t="str">
        <f t="shared" si="29"/>
        <v/>
      </c>
      <c r="BH405" s="67" t="str">
        <f t="shared" si="30"/>
        <v/>
      </c>
      <c r="BI405" s="67" t="str">
        <f t="shared" si="31"/>
        <v/>
      </c>
      <c r="BJ405" s="67" t="str">
        <f t="shared" si="32"/>
        <v/>
      </c>
      <c r="BK405" s="67" t="str">
        <f t="shared" si="33"/>
        <v/>
      </c>
      <c r="BL405" s="67" t="str">
        <f t="shared" si="34"/>
        <v/>
      </c>
      <c r="BM405" s="65" t="str">
        <f t="shared" si="35"/>
        <v/>
      </c>
      <c r="BN405" s="51"/>
      <c r="BO405" s="51"/>
      <c r="BP405" s="51"/>
      <c r="BQ405" s="51"/>
      <c r="BR405" s="70"/>
      <c r="BS405" s="69" t="str">
        <f t="shared" si="40"/>
        <v/>
      </c>
      <c r="BT405" s="51"/>
      <c r="BU405" s="68"/>
      <c r="BV405" s="68"/>
      <c r="BW405" s="68"/>
      <c r="BX405" s="65"/>
      <c r="BY405" s="67" t="str">
        <f t="shared" si="44"/>
        <v/>
      </c>
      <c r="BZ405" s="68"/>
      <c r="CA405" s="65" t="str">
        <f t="shared" si="45"/>
        <v/>
      </c>
      <c r="CB405" s="67" t="str">
        <f t="shared" si="46"/>
        <v/>
      </c>
      <c r="CC405" s="67" t="str">
        <f t="shared" si="47"/>
        <v/>
      </c>
      <c r="CD405" s="67" t="str">
        <f t="shared" si="48"/>
        <v/>
      </c>
      <c r="CE405" s="67" t="str">
        <f t="shared" si="49"/>
        <v/>
      </c>
      <c r="CF405" s="68"/>
      <c r="CG405" s="68"/>
      <c r="CH405" s="68"/>
      <c r="CI405" s="68"/>
      <c r="CJ405" s="65"/>
      <c r="CK405" s="67" t="str">
        <f t="shared" si="54"/>
        <v/>
      </c>
      <c r="CL405" s="68"/>
      <c r="CM405" s="68"/>
      <c r="CN405" s="68"/>
      <c r="CO405" s="68"/>
      <c r="CP405" s="65"/>
      <c r="CQ405" s="67" t="str">
        <f t="shared" si="59"/>
        <v/>
      </c>
      <c r="CR405" s="68"/>
      <c r="CS405" s="68"/>
      <c r="CT405" s="68"/>
      <c r="CU405" s="68"/>
      <c r="CV405" s="65"/>
      <c r="CW405" s="67" t="str">
        <f t="shared" si="64"/>
        <v/>
      </c>
      <c r="CX405" s="68"/>
      <c r="CY405" s="68"/>
      <c r="CZ405" s="68"/>
      <c r="DA405" s="68"/>
      <c r="DB405" s="65"/>
      <c r="DC405" s="67" t="str">
        <f t="shared" si="69"/>
        <v/>
      </c>
      <c r="DD405" s="68"/>
      <c r="DE405" s="68"/>
      <c r="DF405" s="51"/>
      <c r="DG405" s="51"/>
      <c r="DH405" s="70"/>
      <c r="DI405" s="69" t="str">
        <f t="shared" si="74"/>
        <v/>
      </c>
      <c r="DJ405" s="51"/>
      <c r="DK405" s="51"/>
      <c r="DL405" s="51"/>
      <c r="DM405" s="51"/>
      <c r="DN405" s="70"/>
      <c r="DO405" s="69" t="str">
        <f t="shared" si="79"/>
        <v/>
      </c>
      <c r="DP405" s="51"/>
      <c r="DQ405" s="51"/>
      <c r="DR405" s="51"/>
      <c r="DS405" s="51"/>
      <c r="DT405" s="51"/>
      <c r="DU405" s="181"/>
    </row>
    <row r="406" spans="1:125" ht="15" x14ac:dyDescent="0.25">
      <c r="A406" s="50">
        <v>2014</v>
      </c>
      <c r="B406" s="51" t="s">
        <v>1239</v>
      </c>
      <c r="C406" s="50" t="s">
        <v>1112</v>
      </c>
      <c r="D406" s="53" t="s">
        <v>343</v>
      </c>
      <c r="E406" s="50" t="s">
        <v>47</v>
      </c>
      <c r="F406" s="54">
        <v>402400</v>
      </c>
      <c r="G406" s="54" t="s">
        <v>364</v>
      </c>
      <c r="H406" s="54">
        <v>696034</v>
      </c>
      <c r="I406" s="55">
        <v>4941401</v>
      </c>
      <c r="J406" s="50"/>
      <c r="K406" s="50" t="s">
        <v>2032</v>
      </c>
      <c r="L406" s="58" t="s">
        <v>2032</v>
      </c>
      <c r="M406" s="58" t="s">
        <v>2032</v>
      </c>
      <c r="N406" s="58" t="s">
        <v>2032</v>
      </c>
      <c r="O406" s="58" t="s">
        <v>2032</v>
      </c>
      <c r="P406" s="59"/>
      <c r="Q406" s="60">
        <v>1527722</v>
      </c>
      <c r="R406" s="60">
        <v>560408</v>
      </c>
      <c r="S406" s="60">
        <v>902903</v>
      </c>
      <c r="T406" s="60">
        <v>1842633</v>
      </c>
      <c r="U406" s="60">
        <v>107735</v>
      </c>
      <c r="V406" s="79"/>
      <c r="W406" s="90">
        <f t="shared" si="857"/>
        <v>4941401</v>
      </c>
      <c r="X406" s="101">
        <v>3496625</v>
      </c>
      <c r="Y406" s="50" t="s">
        <v>167</v>
      </c>
      <c r="Z406" s="50" t="s">
        <v>343</v>
      </c>
      <c r="AA406" s="51" t="str">
        <f t="shared" ref="AA406:AA409" si="2644">IF(A406 =2014,IF(Y406 ="",F406,""),"")</f>
        <v/>
      </c>
      <c r="AB406" s="68" t="str">
        <f t="shared" ref="AB406:AB409" si="2645">IF(A406 =2014,IF(Y406 ="",I406,""),"")</f>
        <v/>
      </c>
      <c r="AC406" s="68" t="str">
        <f t="shared" ref="AC406:AC409" si="2646">IF(A406 =2014,IF(Y406 ="",Q406,""),"")</f>
        <v/>
      </c>
      <c r="AD406" s="68" t="str">
        <f t="shared" ref="AD406:AD409" si="2647">IF(A406 =2014,IF(Y406 ="",R406,""),"")</f>
        <v/>
      </c>
      <c r="AE406" s="68" t="str">
        <f t="shared" ref="AE406:AE409" si="2648">IF(A406 =2014,IF(Y406 ="",S406,""),"")</f>
        <v/>
      </c>
      <c r="AF406" s="68" t="str">
        <f t="shared" ref="AF406:AF409" si="2649">IF(A406 =2014,IF(Y406 ="",T406+U406,""),"")</f>
        <v/>
      </c>
      <c r="AG406" s="67" t="str">
        <f t="shared" si="7"/>
        <v/>
      </c>
      <c r="AH406" s="51"/>
      <c r="AI406" s="51" t="str">
        <f t="shared" si="8"/>
        <v/>
      </c>
      <c r="AJ406" s="68" t="str">
        <f t="shared" si="9"/>
        <v/>
      </c>
      <c r="AK406" s="68" t="str">
        <f t="shared" si="10"/>
        <v/>
      </c>
      <c r="AL406" s="68" t="str">
        <f t="shared" si="11"/>
        <v/>
      </c>
      <c r="AM406" s="68" t="str">
        <f t="shared" si="12"/>
        <v/>
      </c>
      <c r="AN406" s="68" t="str">
        <f t="shared" si="13"/>
        <v/>
      </c>
      <c r="AO406" s="67" t="str">
        <f t="shared" si="14"/>
        <v/>
      </c>
      <c r="AP406" s="51"/>
      <c r="AQ406" s="51" t="str">
        <f t="shared" si="15"/>
        <v/>
      </c>
      <c r="AR406" s="68" t="str">
        <f t="shared" si="16"/>
        <v/>
      </c>
      <c r="AS406" s="68" t="str">
        <f t="shared" si="17"/>
        <v/>
      </c>
      <c r="AT406" s="68" t="str">
        <f t="shared" si="18"/>
        <v/>
      </c>
      <c r="AU406" s="68" t="str">
        <f t="shared" si="19"/>
        <v/>
      </c>
      <c r="AV406" s="68" t="str">
        <f t="shared" si="20"/>
        <v/>
      </c>
      <c r="AW406" s="67" t="str">
        <f t="shared" si="21"/>
        <v/>
      </c>
      <c r="AX406" s="51"/>
      <c r="AY406" s="51" t="str">
        <f t="shared" si="22"/>
        <v/>
      </c>
      <c r="AZ406" s="68" t="str">
        <f t="shared" si="23"/>
        <v/>
      </c>
      <c r="BA406" s="68" t="str">
        <f t="shared" si="24"/>
        <v/>
      </c>
      <c r="BB406" s="68" t="str">
        <f t="shared" si="25"/>
        <v/>
      </c>
      <c r="BC406" s="68" t="str">
        <f t="shared" si="26"/>
        <v/>
      </c>
      <c r="BD406" s="68" t="str">
        <f t="shared" si="27"/>
        <v/>
      </c>
      <c r="BE406" s="68" t="str">
        <f t="shared" si="28"/>
        <v/>
      </c>
      <c r="BF406" s="51"/>
      <c r="BG406" s="69" t="str">
        <f t="shared" si="29"/>
        <v/>
      </c>
      <c r="BH406" s="67" t="str">
        <f t="shared" si="30"/>
        <v/>
      </c>
      <c r="BI406" s="67" t="str">
        <f t="shared" si="31"/>
        <v/>
      </c>
      <c r="BJ406" s="67" t="str">
        <f t="shared" si="32"/>
        <v/>
      </c>
      <c r="BK406" s="67" t="str">
        <f t="shared" si="33"/>
        <v/>
      </c>
      <c r="BL406" s="67" t="str">
        <f t="shared" si="34"/>
        <v/>
      </c>
      <c r="BM406" s="65" t="str">
        <f t="shared" si="35"/>
        <v/>
      </c>
      <c r="BN406" s="70"/>
      <c r="BO406" s="71">
        <f t="shared" ref="BO406:BO409" si="2650">IF(A406 =2014,F406,"")</f>
        <v>402400</v>
      </c>
      <c r="BP406" s="51" t="str">
        <f t="shared" ref="BP406:BP409" si="2651">IF(A406 =2015,F406,"")</f>
        <v/>
      </c>
      <c r="BQ406" s="51" t="str">
        <f t="shared" ref="BQ406:BQ409" si="2652">IF(A406 =2016,F406,"")</f>
        <v/>
      </c>
      <c r="BR406" s="51" t="str">
        <f t="shared" ref="BR406:BR409" si="2653">IF(A406 =2017,F406,"")</f>
        <v/>
      </c>
      <c r="BS406" s="69" t="str">
        <f t="shared" si="40"/>
        <v/>
      </c>
      <c r="BT406" s="70"/>
      <c r="BU406" s="65">
        <f t="shared" ref="BU406:BU409" si="2654">IF(A406 =2014,I406,"")</f>
        <v>4941401</v>
      </c>
      <c r="BV406" s="68" t="str">
        <f t="shared" ref="BV406:BV409" si="2655">IF(A406 =2015,I406,"")</f>
        <v/>
      </c>
      <c r="BW406" s="68" t="str">
        <f t="shared" ref="BW406:BW409" si="2656">IF(A406 =2016,I406,"")</f>
        <v/>
      </c>
      <c r="BX406" s="68" t="str">
        <f t="shared" ref="BX406:BX409" si="2657">IF(A406 =2017,I406,"")</f>
        <v/>
      </c>
      <c r="BY406" s="67" t="str">
        <f t="shared" si="44"/>
        <v/>
      </c>
      <c r="BZ406" s="65"/>
      <c r="CA406" s="65">
        <f t="shared" si="45"/>
        <v>3496625</v>
      </c>
      <c r="CB406" s="67" t="str">
        <f t="shared" si="46"/>
        <v/>
      </c>
      <c r="CC406" s="67" t="str">
        <f t="shared" si="47"/>
        <v/>
      </c>
      <c r="CD406" s="67" t="str">
        <f t="shared" si="48"/>
        <v/>
      </c>
      <c r="CE406" s="67" t="str">
        <f t="shared" si="49"/>
        <v/>
      </c>
      <c r="CF406" s="65"/>
      <c r="CG406" s="65">
        <f t="shared" ref="CG406:CG409" si="2658">IF(A406 =2014,Q406+R406+S406+T406+U406,"")</f>
        <v>4941401</v>
      </c>
      <c r="CH406" s="68" t="str">
        <f t="shared" ref="CH406:CH409" si="2659">IF(A406 =2015,Q406+R406+S406+T406+U406,"")</f>
        <v/>
      </c>
      <c r="CI406" s="68" t="str">
        <f t="shared" ref="CI406:CI409" si="2660">IF(A406 =2016,Q406+R406+S406+T406+U406,"")</f>
        <v/>
      </c>
      <c r="CJ406" s="68" t="str">
        <f t="shared" ref="CJ406:CJ409" si="2661">IF(A406 =2017,Q406+R406+S406+T406+U406,"")</f>
        <v/>
      </c>
      <c r="CK406" s="67" t="str">
        <f t="shared" si="54"/>
        <v/>
      </c>
      <c r="CL406" s="65"/>
      <c r="CM406" s="65">
        <f t="shared" ref="CM406:CM409" si="2662">IF(A406 =2014,Q406,"")</f>
        <v>1527722</v>
      </c>
      <c r="CN406" s="68" t="str">
        <f t="shared" ref="CN406:CN409" si="2663">IF(A406 =2015,Q406,"")</f>
        <v/>
      </c>
      <c r="CO406" s="68" t="str">
        <f t="shared" ref="CO406:CO409" si="2664">IF(A406 =2016,Q406,"")</f>
        <v/>
      </c>
      <c r="CP406" s="68" t="str">
        <f t="shared" ref="CP406:CP409" si="2665">IF(A406 =2017,Q406,"")</f>
        <v/>
      </c>
      <c r="CQ406" s="67" t="str">
        <f t="shared" si="59"/>
        <v/>
      </c>
      <c r="CR406" s="65"/>
      <c r="CS406" s="65">
        <f t="shared" ref="CS406:CS409" si="2666">IF(A406 =2014,R406,"")</f>
        <v>560408</v>
      </c>
      <c r="CT406" s="68" t="str">
        <f t="shared" ref="CT406:CT409" si="2667">IF(A406 =2015,R406,"")</f>
        <v/>
      </c>
      <c r="CU406" s="68" t="str">
        <f t="shared" ref="CU406:CU409" si="2668">IF(A406 =2016,R406,"")</f>
        <v/>
      </c>
      <c r="CV406" s="68" t="str">
        <f t="shared" ref="CV406:CV409" si="2669">IF(A406 =2017,R406,"")</f>
        <v/>
      </c>
      <c r="CW406" s="67" t="str">
        <f t="shared" si="64"/>
        <v/>
      </c>
      <c r="CX406" s="65"/>
      <c r="CY406" s="65">
        <f t="shared" ref="CY406:CY409" si="2670">IF(A406 =2014,S406,"")</f>
        <v>902903</v>
      </c>
      <c r="CZ406" s="68" t="str">
        <f t="shared" ref="CZ406:CZ409" si="2671">IF(A406 =2015,S406,"")</f>
        <v/>
      </c>
      <c r="DA406" s="68" t="str">
        <f t="shared" ref="DA406:DA409" si="2672">IF(A406 =2016,S406,"")</f>
        <v/>
      </c>
      <c r="DB406" s="68" t="str">
        <f t="shared" ref="DB406:DB409" si="2673">IF(A406 =2017,S406,"")</f>
        <v/>
      </c>
      <c r="DC406" s="67" t="str">
        <f t="shared" si="69"/>
        <v/>
      </c>
      <c r="DD406" s="65"/>
      <c r="DE406" s="65">
        <f t="shared" ref="DE406:DE409" si="2674">IF(A406 =2014,T406,"")</f>
        <v>1842633</v>
      </c>
      <c r="DF406" s="51" t="str">
        <f t="shared" ref="DF406:DF409" si="2675">IF(A406 =2015,T406,"")</f>
        <v/>
      </c>
      <c r="DG406" s="51" t="str">
        <f t="shared" ref="DG406:DG409" si="2676">IF(A406 =2016,T406,"")</f>
        <v/>
      </c>
      <c r="DH406" s="51" t="str">
        <f t="shared" ref="DH406:DH409" si="2677">IF(A406 =2017,T406,"")</f>
        <v/>
      </c>
      <c r="DI406" s="69" t="str">
        <f t="shared" si="74"/>
        <v/>
      </c>
      <c r="DJ406" s="70"/>
      <c r="DK406" s="65">
        <f t="shared" ref="DK406:DK409" si="2678">IF(A406 =2014,U406,"")</f>
        <v>107735</v>
      </c>
      <c r="DL406" s="51" t="str">
        <f t="shared" ref="DL406:DL409" si="2679">IF(A406 =2015,U406,"")</f>
        <v/>
      </c>
      <c r="DM406" s="51" t="str">
        <f t="shared" ref="DM406:DM409" si="2680">IF(A406 =2016,U406,"")</f>
        <v/>
      </c>
      <c r="DN406" s="51" t="str">
        <f t="shared" ref="DN406:DN409" si="2681">IF(A406 =2017,U406,"")</f>
        <v/>
      </c>
      <c r="DO406" s="69" t="str">
        <f t="shared" si="79"/>
        <v/>
      </c>
      <c r="DP406" s="51"/>
      <c r="DQ406" s="51"/>
      <c r="DR406" s="51"/>
      <c r="DS406" s="51"/>
      <c r="DT406" s="51"/>
      <c r="DU406" s="181"/>
    </row>
    <row r="407" spans="1:125" ht="15" x14ac:dyDescent="0.25">
      <c r="A407" s="50">
        <v>2015</v>
      </c>
      <c r="B407" s="51" t="s">
        <v>1239</v>
      </c>
      <c r="C407" s="50" t="s">
        <v>1112</v>
      </c>
      <c r="D407" s="53" t="s">
        <v>343</v>
      </c>
      <c r="E407" s="50" t="s">
        <v>47</v>
      </c>
      <c r="F407" s="54">
        <v>398302</v>
      </c>
      <c r="G407" s="54" t="s">
        <v>364</v>
      </c>
      <c r="H407" s="54">
        <v>725227</v>
      </c>
      <c r="I407" s="55">
        <v>5322901</v>
      </c>
      <c r="J407" s="50"/>
      <c r="K407" s="50" t="s">
        <v>2032</v>
      </c>
      <c r="L407" s="58" t="s">
        <v>2032</v>
      </c>
      <c r="M407" s="58" t="s">
        <v>2032</v>
      </c>
      <c r="N407" s="58" t="s">
        <v>2032</v>
      </c>
      <c r="O407" s="58" t="s">
        <v>2032</v>
      </c>
      <c r="P407" s="59"/>
      <c r="Q407" s="60">
        <v>3502763</v>
      </c>
      <c r="R407" s="60">
        <v>502826</v>
      </c>
      <c r="S407" s="60">
        <v>943971</v>
      </c>
      <c r="T407" s="60">
        <v>257616</v>
      </c>
      <c r="U407" s="60">
        <v>205906</v>
      </c>
      <c r="V407" s="79"/>
      <c r="W407" s="90">
        <f t="shared" si="857"/>
        <v>5413082</v>
      </c>
      <c r="X407" s="101">
        <v>2251402</v>
      </c>
      <c r="Y407" s="50" t="s">
        <v>167</v>
      </c>
      <c r="Z407" s="50" t="s">
        <v>343</v>
      </c>
      <c r="AA407" s="51" t="str">
        <f t="shared" si="2644"/>
        <v/>
      </c>
      <c r="AB407" s="68" t="str">
        <f t="shared" si="2645"/>
        <v/>
      </c>
      <c r="AC407" s="68" t="str">
        <f t="shared" si="2646"/>
        <v/>
      </c>
      <c r="AD407" s="68" t="str">
        <f t="shared" si="2647"/>
        <v/>
      </c>
      <c r="AE407" s="68" t="str">
        <f t="shared" si="2648"/>
        <v/>
      </c>
      <c r="AF407" s="68" t="str">
        <f t="shared" si="2649"/>
        <v/>
      </c>
      <c r="AG407" s="67" t="str">
        <f t="shared" si="7"/>
        <v/>
      </c>
      <c r="AH407" s="51"/>
      <c r="AI407" s="51" t="str">
        <f t="shared" si="8"/>
        <v/>
      </c>
      <c r="AJ407" s="68" t="str">
        <f t="shared" si="9"/>
        <v/>
      </c>
      <c r="AK407" s="68" t="str">
        <f t="shared" si="10"/>
        <v/>
      </c>
      <c r="AL407" s="68" t="str">
        <f t="shared" si="11"/>
        <v/>
      </c>
      <c r="AM407" s="68" t="str">
        <f t="shared" si="12"/>
        <v/>
      </c>
      <c r="AN407" s="68" t="str">
        <f t="shared" si="13"/>
        <v/>
      </c>
      <c r="AO407" s="67" t="str">
        <f t="shared" si="14"/>
        <v/>
      </c>
      <c r="AP407" s="51"/>
      <c r="AQ407" s="51" t="str">
        <f t="shared" si="15"/>
        <v/>
      </c>
      <c r="AR407" s="68" t="str">
        <f t="shared" si="16"/>
        <v/>
      </c>
      <c r="AS407" s="68" t="str">
        <f t="shared" si="17"/>
        <v/>
      </c>
      <c r="AT407" s="68" t="str">
        <f t="shared" si="18"/>
        <v/>
      </c>
      <c r="AU407" s="68" t="str">
        <f t="shared" si="19"/>
        <v/>
      </c>
      <c r="AV407" s="68" t="str">
        <f t="shared" si="20"/>
        <v/>
      </c>
      <c r="AW407" s="67" t="str">
        <f t="shared" si="21"/>
        <v/>
      </c>
      <c r="AX407" s="51"/>
      <c r="AY407" s="51" t="str">
        <f t="shared" si="22"/>
        <v/>
      </c>
      <c r="AZ407" s="68" t="str">
        <f t="shared" si="23"/>
        <v/>
      </c>
      <c r="BA407" s="68" t="str">
        <f t="shared" si="24"/>
        <v/>
      </c>
      <c r="BB407" s="68" t="str">
        <f t="shared" si="25"/>
        <v/>
      </c>
      <c r="BC407" s="68" t="str">
        <f t="shared" si="26"/>
        <v/>
      </c>
      <c r="BD407" s="68" t="str">
        <f t="shared" si="27"/>
        <v/>
      </c>
      <c r="BE407" s="68" t="str">
        <f t="shared" si="28"/>
        <v/>
      </c>
      <c r="BF407" s="51"/>
      <c r="BG407" s="69" t="str">
        <f t="shared" si="29"/>
        <v/>
      </c>
      <c r="BH407" s="67" t="str">
        <f t="shared" si="30"/>
        <v/>
      </c>
      <c r="BI407" s="67" t="str">
        <f t="shared" si="31"/>
        <v/>
      </c>
      <c r="BJ407" s="67" t="str">
        <f t="shared" si="32"/>
        <v/>
      </c>
      <c r="BK407" s="67" t="str">
        <f t="shared" si="33"/>
        <v/>
      </c>
      <c r="BL407" s="67" t="str">
        <f t="shared" si="34"/>
        <v/>
      </c>
      <c r="BM407" s="65" t="str">
        <f t="shared" si="35"/>
        <v/>
      </c>
      <c r="BN407" s="51"/>
      <c r="BO407" s="51" t="str">
        <f t="shared" si="2650"/>
        <v/>
      </c>
      <c r="BP407" s="71">
        <f t="shared" si="2651"/>
        <v>398302</v>
      </c>
      <c r="BQ407" s="51" t="str">
        <f t="shared" si="2652"/>
        <v/>
      </c>
      <c r="BR407" s="51" t="str">
        <f t="shared" si="2653"/>
        <v/>
      </c>
      <c r="BS407" s="69" t="str">
        <f t="shared" si="40"/>
        <v/>
      </c>
      <c r="BT407" s="51"/>
      <c r="BU407" s="68" t="str">
        <f t="shared" si="2654"/>
        <v/>
      </c>
      <c r="BV407" s="65">
        <f t="shared" si="2655"/>
        <v>5322901</v>
      </c>
      <c r="BW407" s="68" t="str">
        <f t="shared" si="2656"/>
        <v/>
      </c>
      <c r="BX407" s="68" t="str">
        <f t="shared" si="2657"/>
        <v/>
      </c>
      <c r="BY407" s="67" t="str">
        <f t="shared" si="44"/>
        <v/>
      </c>
      <c r="BZ407" s="68"/>
      <c r="CA407" s="65" t="str">
        <f t="shared" si="45"/>
        <v/>
      </c>
      <c r="CB407" s="67">
        <f t="shared" si="46"/>
        <v>2251402</v>
      </c>
      <c r="CC407" s="67" t="str">
        <f t="shared" si="47"/>
        <v/>
      </c>
      <c r="CD407" s="67" t="str">
        <f t="shared" si="48"/>
        <v/>
      </c>
      <c r="CE407" s="67" t="str">
        <f t="shared" si="49"/>
        <v/>
      </c>
      <c r="CF407" s="68"/>
      <c r="CG407" s="68" t="str">
        <f t="shared" si="2658"/>
        <v/>
      </c>
      <c r="CH407" s="65">
        <f t="shared" si="2659"/>
        <v>5413082</v>
      </c>
      <c r="CI407" s="68" t="str">
        <f t="shared" si="2660"/>
        <v/>
      </c>
      <c r="CJ407" s="68" t="str">
        <f t="shared" si="2661"/>
        <v/>
      </c>
      <c r="CK407" s="67" t="str">
        <f t="shared" si="54"/>
        <v/>
      </c>
      <c r="CL407" s="68"/>
      <c r="CM407" s="68" t="str">
        <f t="shared" si="2662"/>
        <v/>
      </c>
      <c r="CN407" s="65">
        <f t="shared" si="2663"/>
        <v>3502763</v>
      </c>
      <c r="CO407" s="68" t="str">
        <f t="shared" si="2664"/>
        <v/>
      </c>
      <c r="CP407" s="68" t="str">
        <f t="shared" si="2665"/>
        <v/>
      </c>
      <c r="CQ407" s="67" t="str">
        <f t="shared" si="59"/>
        <v/>
      </c>
      <c r="CR407" s="68"/>
      <c r="CS407" s="68" t="str">
        <f t="shared" si="2666"/>
        <v/>
      </c>
      <c r="CT407" s="65">
        <f t="shared" si="2667"/>
        <v>502826</v>
      </c>
      <c r="CU407" s="68" t="str">
        <f t="shared" si="2668"/>
        <v/>
      </c>
      <c r="CV407" s="68" t="str">
        <f t="shared" si="2669"/>
        <v/>
      </c>
      <c r="CW407" s="67" t="str">
        <f t="shared" si="64"/>
        <v/>
      </c>
      <c r="CX407" s="68"/>
      <c r="CY407" s="68" t="str">
        <f t="shared" si="2670"/>
        <v/>
      </c>
      <c r="CZ407" s="65">
        <f t="shared" si="2671"/>
        <v>943971</v>
      </c>
      <c r="DA407" s="68" t="str">
        <f t="shared" si="2672"/>
        <v/>
      </c>
      <c r="DB407" s="68" t="str">
        <f t="shared" si="2673"/>
        <v/>
      </c>
      <c r="DC407" s="67" t="str">
        <f t="shared" si="69"/>
        <v/>
      </c>
      <c r="DD407" s="68"/>
      <c r="DE407" s="68" t="str">
        <f t="shared" si="2674"/>
        <v/>
      </c>
      <c r="DF407" s="65">
        <f t="shared" si="2675"/>
        <v>257616</v>
      </c>
      <c r="DG407" s="51" t="str">
        <f t="shared" si="2676"/>
        <v/>
      </c>
      <c r="DH407" s="51" t="str">
        <f t="shared" si="2677"/>
        <v/>
      </c>
      <c r="DI407" s="69" t="str">
        <f t="shared" si="74"/>
        <v/>
      </c>
      <c r="DJ407" s="51"/>
      <c r="DK407" s="51" t="str">
        <f t="shared" si="2678"/>
        <v/>
      </c>
      <c r="DL407" s="65">
        <f t="shared" si="2679"/>
        <v>205906</v>
      </c>
      <c r="DM407" s="51" t="str">
        <f t="shared" si="2680"/>
        <v/>
      </c>
      <c r="DN407" s="51" t="str">
        <f t="shared" si="2681"/>
        <v/>
      </c>
      <c r="DO407" s="69" t="str">
        <f t="shared" si="79"/>
        <v/>
      </c>
      <c r="DP407" s="51"/>
      <c r="DQ407" s="51"/>
      <c r="DR407" s="51"/>
      <c r="DS407" s="51"/>
      <c r="DT407" s="51"/>
      <c r="DU407" s="181"/>
    </row>
    <row r="408" spans="1:125" ht="15" x14ac:dyDescent="0.25">
      <c r="A408" s="50">
        <v>2016</v>
      </c>
      <c r="B408" s="51" t="s">
        <v>1239</v>
      </c>
      <c r="C408" s="50" t="s">
        <v>1112</v>
      </c>
      <c r="D408" s="53" t="s">
        <v>343</v>
      </c>
      <c r="E408" s="50" t="s">
        <v>47</v>
      </c>
      <c r="F408" s="54">
        <v>390595</v>
      </c>
      <c r="G408" s="54" t="s">
        <v>364</v>
      </c>
      <c r="H408" s="54">
        <v>734834</v>
      </c>
      <c r="I408" s="55">
        <v>5260291</v>
      </c>
      <c r="J408" s="50"/>
      <c r="K408" s="50" t="s">
        <v>2032</v>
      </c>
      <c r="L408" s="58" t="s">
        <v>2032</v>
      </c>
      <c r="M408" s="58" t="s">
        <v>2032</v>
      </c>
      <c r="N408" s="58" t="s">
        <v>2032</v>
      </c>
      <c r="O408" s="58" t="s">
        <v>2032</v>
      </c>
      <c r="P408" s="59"/>
      <c r="Q408" s="60">
        <v>2846804</v>
      </c>
      <c r="R408" s="60">
        <v>503199</v>
      </c>
      <c r="S408" s="60">
        <v>916411</v>
      </c>
      <c r="T408" s="60">
        <v>830538</v>
      </c>
      <c r="U408" s="60">
        <v>165753</v>
      </c>
      <c r="V408" s="79"/>
      <c r="W408" s="90">
        <f t="shared" si="857"/>
        <v>5262705</v>
      </c>
      <c r="X408" s="101">
        <v>98503</v>
      </c>
      <c r="Y408" s="50" t="s">
        <v>167</v>
      </c>
      <c r="Z408" s="50" t="s">
        <v>343</v>
      </c>
      <c r="AA408" s="51" t="str">
        <f t="shared" si="2644"/>
        <v/>
      </c>
      <c r="AB408" s="68" t="str">
        <f t="shared" si="2645"/>
        <v/>
      </c>
      <c r="AC408" s="68" t="str">
        <f t="shared" si="2646"/>
        <v/>
      </c>
      <c r="AD408" s="68" t="str">
        <f t="shared" si="2647"/>
        <v/>
      </c>
      <c r="AE408" s="68" t="str">
        <f t="shared" si="2648"/>
        <v/>
      </c>
      <c r="AF408" s="68" t="str">
        <f t="shared" si="2649"/>
        <v/>
      </c>
      <c r="AG408" s="67" t="str">
        <f t="shared" si="7"/>
        <v/>
      </c>
      <c r="AH408" s="51"/>
      <c r="AI408" s="51" t="str">
        <f t="shared" si="8"/>
        <v/>
      </c>
      <c r="AJ408" s="68" t="str">
        <f t="shared" si="9"/>
        <v/>
      </c>
      <c r="AK408" s="68" t="str">
        <f t="shared" si="10"/>
        <v/>
      </c>
      <c r="AL408" s="68" t="str">
        <f t="shared" si="11"/>
        <v/>
      </c>
      <c r="AM408" s="68" t="str">
        <f t="shared" si="12"/>
        <v/>
      </c>
      <c r="AN408" s="68" t="str">
        <f t="shared" si="13"/>
        <v/>
      </c>
      <c r="AO408" s="67" t="str">
        <f t="shared" si="14"/>
        <v/>
      </c>
      <c r="AP408" s="51"/>
      <c r="AQ408" s="51" t="str">
        <f t="shared" si="15"/>
        <v/>
      </c>
      <c r="AR408" s="68" t="str">
        <f t="shared" si="16"/>
        <v/>
      </c>
      <c r="AS408" s="68" t="str">
        <f t="shared" si="17"/>
        <v/>
      </c>
      <c r="AT408" s="68" t="str">
        <f t="shared" si="18"/>
        <v/>
      </c>
      <c r="AU408" s="68" t="str">
        <f t="shared" si="19"/>
        <v/>
      </c>
      <c r="AV408" s="68" t="str">
        <f t="shared" si="20"/>
        <v/>
      </c>
      <c r="AW408" s="67" t="str">
        <f t="shared" si="21"/>
        <v/>
      </c>
      <c r="AX408" s="51"/>
      <c r="AY408" s="51" t="str">
        <f t="shared" si="22"/>
        <v/>
      </c>
      <c r="AZ408" s="68" t="str">
        <f t="shared" si="23"/>
        <v/>
      </c>
      <c r="BA408" s="68" t="str">
        <f t="shared" si="24"/>
        <v/>
      </c>
      <c r="BB408" s="68" t="str">
        <f t="shared" si="25"/>
        <v/>
      </c>
      <c r="BC408" s="68" t="str">
        <f t="shared" si="26"/>
        <v/>
      </c>
      <c r="BD408" s="68" t="str">
        <f t="shared" si="27"/>
        <v/>
      </c>
      <c r="BE408" s="68" t="str">
        <f t="shared" si="28"/>
        <v/>
      </c>
      <c r="BF408" s="51"/>
      <c r="BG408" s="69" t="str">
        <f t="shared" si="29"/>
        <v/>
      </c>
      <c r="BH408" s="67" t="str">
        <f t="shared" si="30"/>
        <v/>
      </c>
      <c r="BI408" s="67" t="str">
        <f t="shared" si="31"/>
        <v/>
      </c>
      <c r="BJ408" s="67" t="str">
        <f t="shared" si="32"/>
        <v/>
      </c>
      <c r="BK408" s="67" t="str">
        <f t="shared" si="33"/>
        <v/>
      </c>
      <c r="BL408" s="67" t="str">
        <f t="shared" si="34"/>
        <v/>
      </c>
      <c r="BM408" s="65" t="str">
        <f t="shared" si="35"/>
        <v/>
      </c>
      <c r="BN408" s="51"/>
      <c r="BO408" s="51" t="str">
        <f t="shared" si="2650"/>
        <v/>
      </c>
      <c r="BP408" s="51" t="str">
        <f t="shared" si="2651"/>
        <v/>
      </c>
      <c r="BQ408" s="71">
        <f t="shared" si="2652"/>
        <v>390595</v>
      </c>
      <c r="BR408" s="51" t="str">
        <f t="shared" si="2653"/>
        <v/>
      </c>
      <c r="BS408" s="69" t="str">
        <f t="shared" si="40"/>
        <v/>
      </c>
      <c r="BT408" s="51"/>
      <c r="BU408" s="68" t="str">
        <f t="shared" si="2654"/>
        <v/>
      </c>
      <c r="BV408" s="68" t="str">
        <f t="shared" si="2655"/>
        <v/>
      </c>
      <c r="BW408" s="65">
        <f t="shared" si="2656"/>
        <v>5260291</v>
      </c>
      <c r="BX408" s="68" t="str">
        <f t="shared" si="2657"/>
        <v/>
      </c>
      <c r="BY408" s="67" t="str">
        <f t="shared" si="44"/>
        <v/>
      </c>
      <c r="BZ408" s="68"/>
      <c r="CA408" s="65" t="str">
        <f t="shared" si="45"/>
        <v/>
      </c>
      <c r="CB408" s="67" t="str">
        <f t="shared" si="46"/>
        <v/>
      </c>
      <c r="CC408" s="67">
        <f t="shared" si="47"/>
        <v>98503</v>
      </c>
      <c r="CD408" s="67" t="str">
        <f t="shared" si="48"/>
        <v/>
      </c>
      <c r="CE408" s="67" t="str">
        <f t="shared" si="49"/>
        <v/>
      </c>
      <c r="CF408" s="68"/>
      <c r="CG408" s="68" t="str">
        <f t="shared" si="2658"/>
        <v/>
      </c>
      <c r="CH408" s="68" t="str">
        <f t="shared" si="2659"/>
        <v/>
      </c>
      <c r="CI408" s="65">
        <f t="shared" si="2660"/>
        <v>5262705</v>
      </c>
      <c r="CJ408" s="68" t="str">
        <f t="shared" si="2661"/>
        <v/>
      </c>
      <c r="CK408" s="67" t="str">
        <f t="shared" si="54"/>
        <v/>
      </c>
      <c r="CL408" s="68"/>
      <c r="CM408" s="68" t="str">
        <f t="shared" si="2662"/>
        <v/>
      </c>
      <c r="CN408" s="68" t="str">
        <f t="shared" si="2663"/>
        <v/>
      </c>
      <c r="CO408" s="65">
        <f t="shared" si="2664"/>
        <v>2846804</v>
      </c>
      <c r="CP408" s="68" t="str">
        <f t="shared" si="2665"/>
        <v/>
      </c>
      <c r="CQ408" s="67" t="str">
        <f t="shared" si="59"/>
        <v/>
      </c>
      <c r="CR408" s="68"/>
      <c r="CS408" s="68" t="str">
        <f t="shared" si="2666"/>
        <v/>
      </c>
      <c r="CT408" s="68" t="str">
        <f t="shared" si="2667"/>
        <v/>
      </c>
      <c r="CU408" s="65">
        <f t="shared" si="2668"/>
        <v>503199</v>
      </c>
      <c r="CV408" s="68" t="str">
        <f t="shared" si="2669"/>
        <v/>
      </c>
      <c r="CW408" s="67" t="str">
        <f t="shared" si="64"/>
        <v/>
      </c>
      <c r="CX408" s="68"/>
      <c r="CY408" s="68" t="str">
        <f t="shared" si="2670"/>
        <v/>
      </c>
      <c r="CZ408" s="68" t="str">
        <f t="shared" si="2671"/>
        <v/>
      </c>
      <c r="DA408" s="65">
        <f t="shared" si="2672"/>
        <v>916411</v>
      </c>
      <c r="DB408" s="68" t="str">
        <f t="shared" si="2673"/>
        <v/>
      </c>
      <c r="DC408" s="67" t="str">
        <f t="shared" si="69"/>
        <v/>
      </c>
      <c r="DD408" s="68"/>
      <c r="DE408" s="68" t="str">
        <f t="shared" si="2674"/>
        <v/>
      </c>
      <c r="DF408" s="51" t="str">
        <f t="shared" si="2675"/>
        <v/>
      </c>
      <c r="DG408" s="65">
        <f t="shared" si="2676"/>
        <v>830538</v>
      </c>
      <c r="DH408" s="51" t="str">
        <f t="shared" si="2677"/>
        <v/>
      </c>
      <c r="DI408" s="69" t="str">
        <f t="shared" si="74"/>
        <v/>
      </c>
      <c r="DJ408" s="51"/>
      <c r="DK408" s="51" t="str">
        <f t="shared" si="2678"/>
        <v/>
      </c>
      <c r="DL408" s="51" t="str">
        <f t="shared" si="2679"/>
        <v/>
      </c>
      <c r="DM408" s="65">
        <f t="shared" si="2680"/>
        <v>165753</v>
      </c>
      <c r="DN408" s="51" t="str">
        <f t="shared" si="2681"/>
        <v/>
      </c>
      <c r="DO408" s="69" t="str">
        <f t="shared" si="79"/>
        <v/>
      </c>
      <c r="DP408" s="51"/>
      <c r="DQ408" s="51"/>
      <c r="DR408" s="51"/>
      <c r="DS408" s="51"/>
      <c r="DT408" s="51"/>
      <c r="DU408" s="181"/>
    </row>
    <row r="409" spans="1:125" ht="15" x14ac:dyDescent="0.25">
      <c r="A409" s="50">
        <v>2017</v>
      </c>
      <c r="B409" s="51" t="s">
        <v>1239</v>
      </c>
      <c r="C409" s="50" t="s">
        <v>1112</v>
      </c>
      <c r="D409" s="53" t="s">
        <v>343</v>
      </c>
      <c r="E409" s="50" t="s">
        <v>47</v>
      </c>
      <c r="F409" s="54">
        <v>360882</v>
      </c>
      <c r="G409" s="54" t="s">
        <v>364</v>
      </c>
      <c r="H409" s="54">
        <v>729606</v>
      </c>
      <c r="I409" s="55">
        <v>5430205</v>
      </c>
      <c r="J409" s="50"/>
      <c r="K409" s="50" t="s">
        <v>2032</v>
      </c>
      <c r="L409" s="58" t="s">
        <v>2032</v>
      </c>
      <c r="M409" s="58" t="s">
        <v>2032</v>
      </c>
      <c r="N409" s="58" t="s">
        <v>2032</v>
      </c>
      <c r="O409" s="58" t="s">
        <v>2032</v>
      </c>
      <c r="P409" s="59"/>
      <c r="Q409" s="60">
        <v>3934036</v>
      </c>
      <c r="R409" s="60">
        <v>348287</v>
      </c>
      <c r="S409" s="60">
        <v>922627</v>
      </c>
      <c r="T409" s="60">
        <v>0</v>
      </c>
      <c r="U409" s="60">
        <v>230112</v>
      </c>
      <c r="V409" s="79"/>
      <c r="W409" s="90">
        <f t="shared" si="857"/>
        <v>5435062</v>
      </c>
      <c r="X409" s="101">
        <v>3449097</v>
      </c>
      <c r="Y409" s="50" t="s">
        <v>167</v>
      </c>
      <c r="Z409" s="50" t="s">
        <v>343</v>
      </c>
      <c r="AA409" s="51" t="str">
        <f t="shared" si="2644"/>
        <v/>
      </c>
      <c r="AB409" s="68" t="str">
        <f t="shared" si="2645"/>
        <v/>
      </c>
      <c r="AC409" s="68" t="str">
        <f t="shared" si="2646"/>
        <v/>
      </c>
      <c r="AD409" s="68" t="str">
        <f t="shared" si="2647"/>
        <v/>
      </c>
      <c r="AE409" s="68" t="str">
        <f t="shared" si="2648"/>
        <v/>
      </c>
      <c r="AF409" s="68" t="str">
        <f t="shared" si="2649"/>
        <v/>
      </c>
      <c r="AG409" s="67" t="str">
        <f t="shared" si="7"/>
        <v/>
      </c>
      <c r="AH409" s="51"/>
      <c r="AI409" s="51" t="str">
        <f t="shared" si="8"/>
        <v/>
      </c>
      <c r="AJ409" s="68" t="str">
        <f t="shared" si="9"/>
        <v/>
      </c>
      <c r="AK409" s="68" t="str">
        <f t="shared" si="10"/>
        <v/>
      </c>
      <c r="AL409" s="68" t="str">
        <f t="shared" si="11"/>
        <v/>
      </c>
      <c r="AM409" s="68" t="str">
        <f t="shared" si="12"/>
        <v/>
      </c>
      <c r="AN409" s="68" t="str">
        <f t="shared" si="13"/>
        <v/>
      </c>
      <c r="AO409" s="67" t="str">
        <f t="shared" si="14"/>
        <v/>
      </c>
      <c r="AP409" s="51"/>
      <c r="AQ409" s="51" t="str">
        <f t="shared" si="15"/>
        <v/>
      </c>
      <c r="AR409" s="68" t="str">
        <f t="shared" si="16"/>
        <v/>
      </c>
      <c r="AS409" s="68" t="str">
        <f t="shared" si="17"/>
        <v/>
      </c>
      <c r="AT409" s="68" t="str">
        <f t="shared" si="18"/>
        <v/>
      </c>
      <c r="AU409" s="68" t="str">
        <f t="shared" si="19"/>
        <v/>
      </c>
      <c r="AV409" s="68" t="str">
        <f t="shared" si="20"/>
        <v/>
      </c>
      <c r="AW409" s="67" t="str">
        <f t="shared" si="21"/>
        <v/>
      </c>
      <c r="AX409" s="51"/>
      <c r="AY409" s="51" t="str">
        <f t="shared" si="22"/>
        <v/>
      </c>
      <c r="AZ409" s="68" t="str">
        <f t="shared" si="23"/>
        <v/>
      </c>
      <c r="BA409" s="68" t="str">
        <f t="shared" si="24"/>
        <v/>
      </c>
      <c r="BB409" s="68" t="str">
        <f t="shared" si="25"/>
        <v/>
      </c>
      <c r="BC409" s="68" t="str">
        <f t="shared" si="26"/>
        <v/>
      </c>
      <c r="BD409" s="68" t="str">
        <f t="shared" si="27"/>
        <v/>
      </c>
      <c r="BE409" s="68" t="str">
        <f t="shared" si="28"/>
        <v/>
      </c>
      <c r="BF409" s="51"/>
      <c r="BG409" s="69" t="str">
        <f t="shared" si="29"/>
        <v/>
      </c>
      <c r="BH409" s="67" t="str">
        <f t="shared" si="30"/>
        <v/>
      </c>
      <c r="BI409" s="67" t="str">
        <f t="shared" si="31"/>
        <v/>
      </c>
      <c r="BJ409" s="67" t="str">
        <f t="shared" si="32"/>
        <v/>
      </c>
      <c r="BK409" s="67" t="str">
        <f t="shared" si="33"/>
        <v/>
      </c>
      <c r="BL409" s="67" t="str">
        <f t="shared" si="34"/>
        <v/>
      </c>
      <c r="BM409" s="65" t="str">
        <f t="shared" si="35"/>
        <v/>
      </c>
      <c r="BN409" s="51"/>
      <c r="BO409" s="51" t="str">
        <f t="shared" si="2650"/>
        <v/>
      </c>
      <c r="BP409" s="51" t="str">
        <f t="shared" si="2651"/>
        <v/>
      </c>
      <c r="BQ409" s="51" t="str">
        <f t="shared" si="2652"/>
        <v/>
      </c>
      <c r="BR409" s="71">
        <f t="shared" si="2653"/>
        <v>360882</v>
      </c>
      <c r="BS409" s="69" t="str">
        <f t="shared" si="40"/>
        <v/>
      </c>
      <c r="BT409" s="51"/>
      <c r="BU409" s="68" t="str">
        <f t="shared" si="2654"/>
        <v/>
      </c>
      <c r="BV409" s="68" t="str">
        <f t="shared" si="2655"/>
        <v/>
      </c>
      <c r="BW409" s="68" t="str">
        <f t="shared" si="2656"/>
        <v/>
      </c>
      <c r="BX409" s="65">
        <f t="shared" si="2657"/>
        <v>5430205</v>
      </c>
      <c r="BY409" s="67" t="str">
        <f t="shared" si="44"/>
        <v/>
      </c>
      <c r="BZ409" s="68"/>
      <c r="CA409" s="65" t="str">
        <f t="shared" si="45"/>
        <v/>
      </c>
      <c r="CB409" s="67" t="str">
        <f t="shared" si="46"/>
        <v/>
      </c>
      <c r="CC409" s="67" t="str">
        <f t="shared" si="47"/>
        <v/>
      </c>
      <c r="CD409" s="67">
        <f t="shared" si="48"/>
        <v>3449097</v>
      </c>
      <c r="CE409" s="67" t="str">
        <f t="shared" si="49"/>
        <v/>
      </c>
      <c r="CF409" s="68"/>
      <c r="CG409" s="68" t="str">
        <f t="shared" si="2658"/>
        <v/>
      </c>
      <c r="CH409" s="68" t="str">
        <f t="shared" si="2659"/>
        <v/>
      </c>
      <c r="CI409" s="68" t="str">
        <f t="shared" si="2660"/>
        <v/>
      </c>
      <c r="CJ409" s="65">
        <f t="shared" si="2661"/>
        <v>5435062</v>
      </c>
      <c r="CK409" s="67" t="str">
        <f t="shared" si="54"/>
        <v/>
      </c>
      <c r="CL409" s="68"/>
      <c r="CM409" s="68" t="str">
        <f t="shared" si="2662"/>
        <v/>
      </c>
      <c r="CN409" s="68" t="str">
        <f t="shared" si="2663"/>
        <v/>
      </c>
      <c r="CO409" s="68" t="str">
        <f t="shared" si="2664"/>
        <v/>
      </c>
      <c r="CP409" s="65">
        <f t="shared" si="2665"/>
        <v>3934036</v>
      </c>
      <c r="CQ409" s="67" t="str">
        <f t="shared" si="59"/>
        <v/>
      </c>
      <c r="CR409" s="68"/>
      <c r="CS409" s="68" t="str">
        <f t="shared" si="2666"/>
        <v/>
      </c>
      <c r="CT409" s="68" t="str">
        <f t="shared" si="2667"/>
        <v/>
      </c>
      <c r="CU409" s="68" t="str">
        <f t="shared" si="2668"/>
        <v/>
      </c>
      <c r="CV409" s="65">
        <f t="shared" si="2669"/>
        <v>348287</v>
      </c>
      <c r="CW409" s="67" t="str">
        <f t="shared" si="64"/>
        <v/>
      </c>
      <c r="CX409" s="68"/>
      <c r="CY409" s="68" t="str">
        <f t="shared" si="2670"/>
        <v/>
      </c>
      <c r="CZ409" s="68" t="str">
        <f t="shared" si="2671"/>
        <v/>
      </c>
      <c r="DA409" s="68" t="str">
        <f t="shared" si="2672"/>
        <v/>
      </c>
      <c r="DB409" s="65">
        <f t="shared" si="2673"/>
        <v>922627</v>
      </c>
      <c r="DC409" s="67" t="str">
        <f t="shared" si="69"/>
        <v/>
      </c>
      <c r="DD409" s="68"/>
      <c r="DE409" s="68" t="str">
        <f t="shared" si="2674"/>
        <v/>
      </c>
      <c r="DF409" s="51" t="str">
        <f t="shared" si="2675"/>
        <v/>
      </c>
      <c r="DG409" s="51" t="str">
        <f t="shared" si="2676"/>
        <v/>
      </c>
      <c r="DH409" s="65">
        <f t="shared" si="2677"/>
        <v>0</v>
      </c>
      <c r="DI409" s="69" t="str">
        <f t="shared" si="74"/>
        <v/>
      </c>
      <c r="DJ409" s="51"/>
      <c r="DK409" s="51" t="str">
        <f t="shared" si="2678"/>
        <v/>
      </c>
      <c r="DL409" s="51" t="str">
        <f t="shared" si="2679"/>
        <v/>
      </c>
      <c r="DM409" s="51" t="str">
        <f t="shared" si="2680"/>
        <v/>
      </c>
      <c r="DN409" s="65">
        <f t="shared" si="2681"/>
        <v>230112</v>
      </c>
      <c r="DO409" s="69" t="str">
        <f t="shared" si="79"/>
        <v/>
      </c>
      <c r="DP409" s="51"/>
      <c r="DQ409" s="51"/>
      <c r="DR409" s="51"/>
      <c r="DS409" s="51"/>
      <c r="DT409" s="51"/>
      <c r="DU409" s="181"/>
    </row>
    <row r="410" spans="1:125" ht="15" x14ac:dyDescent="0.25">
      <c r="A410" s="56">
        <v>2018</v>
      </c>
      <c r="B410" s="51" t="s">
        <v>1239</v>
      </c>
      <c r="C410" s="50" t="s">
        <v>1112</v>
      </c>
      <c r="D410" s="170" t="s">
        <v>343</v>
      </c>
      <c r="E410" s="50" t="s">
        <v>47</v>
      </c>
      <c r="F410" s="89">
        <v>350645</v>
      </c>
      <c r="G410" s="89">
        <v>0</v>
      </c>
      <c r="H410" s="89">
        <v>719913</v>
      </c>
      <c r="I410" s="90">
        <v>5534712</v>
      </c>
      <c r="J410" s="50"/>
      <c r="K410" s="50" t="s">
        <v>2032</v>
      </c>
      <c r="L410" s="58"/>
      <c r="M410" s="58"/>
      <c r="N410" s="58"/>
      <c r="O410" s="58"/>
      <c r="P410" s="91"/>
      <c r="Q410" s="92">
        <v>3285143</v>
      </c>
      <c r="R410" s="92">
        <v>880782</v>
      </c>
      <c r="S410" s="92">
        <v>1368787</v>
      </c>
      <c r="T410" s="92">
        <v>0</v>
      </c>
      <c r="U410" s="94"/>
      <c r="V410" s="94"/>
      <c r="W410" s="90">
        <f t="shared" si="857"/>
        <v>5534712</v>
      </c>
      <c r="X410" s="90">
        <v>3021334</v>
      </c>
      <c r="Y410" s="56" t="s">
        <v>167</v>
      </c>
      <c r="Z410" s="50"/>
      <c r="AA410" s="51"/>
      <c r="AB410" s="68"/>
      <c r="AC410" s="68"/>
      <c r="AD410" s="68"/>
      <c r="AE410" s="68"/>
      <c r="AF410" s="68"/>
      <c r="AG410" s="67" t="str">
        <f t="shared" si="7"/>
        <v/>
      </c>
      <c r="AH410" s="51"/>
      <c r="AI410" s="51" t="str">
        <f t="shared" si="8"/>
        <v/>
      </c>
      <c r="AJ410" s="68" t="str">
        <f t="shared" si="9"/>
        <v/>
      </c>
      <c r="AK410" s="68" t="str">
        <f t="shared" si="10"/>
        <v/>
      </c>
      <c r="AL410" s="68" t="str">
        <f t="shared" si="11"/>
        <v/>
      </c>
      <c r="AM410" s="68" t="str">
        <f t="shared" si="12"/>
        <v/>
      </c>
      <c r="AN410" s="68" t="str">
        <f t="shared" si="13"/>
        <v/>
      </c>
      <c r="AO410" s="67" t="str">
        <f t="shared" si="14"/>
        <v/>
      </c>
      <c r="AP410" s="51"/>
      <c r="AQ410" s="51" t="str">
        <f t="shared" si="15"/>
        <v/>
      </c>
      <c r="AR410" s="68" t="str">
        <f t="shared" si="16"/>
        <v/>
      </c>
      <c r="AS410" s="68" t="str">
        <f t="shared" si="17"/>
        <v/>
      </c>
      <c r="AT410" s="68" t="str">
        <f t="shared" si="18"/>
        <v/>
      </c>
      <c r="AU410" s="68" t="str">
        <f t="shared" si="19"/>
        <v/>
      </c>
      <c r="AV410" s="68" t="str">
        <f t="shared" si="20"/>
        <v/>
      </c>
      <c r="AW410" s="67" t="str">
        <f t="shared" si="21"/>
        <v/>
      </c>
      <c r="AX410" s="51"/>
      <c r="AY410" s="51" t="str">
        <f t="shared" si="22"/>
        <v/>
      </c>
      <c r="AZ410" s="68" t="str">
        <f t="shared" si="23"/>
        <v/>
      </c>
      <c r="BA410" s="68" t="str">
        <f t="shared" si="24"/>
        <v/>
      </c>
      <c r="BB410" s="68" t="str">
        <f t="shared" si="25"/>
        <v/>
      </c>
      <c r="BC410" s="68" t="str">
        <f t="shared" si="26"/>
        <v/>
      </c>
      <c r="BD410" s="68" t="str">
        <f t="shared" si="27"/>
        <v/>
      </c>
      <c r="BE410" s="68" t="str">
        <f t="shared" si="28"/>
        <v/>
      </c>
      <c r="BF410" s="51"/>
      <c r="BG410" s="69" t="str">
        <f t="shared" si="29"/>
        <v/>
      </c>
      <c r="BH410" s="67" t="str">
        <f t="shared" si="30"/>
        <v/>
      </c>
      <c r="BI410" s="67" t="str">
        <f t="shared" si="31"/>
        <v/>
      </c>
      <c r="BJ410" s="67" t="str">
        <f t="shared" si="32"/>
        <v/>
      </c>
      <c r="BK410" s="67" t="str">
        <f t="shared" si="33"/>
        <v/>
      </c>
      <c r="BL410" s="67" t="str">
        <f t="shared" si="34"/>
        <v/>
      </c>
      <c r="BM410" s="65" t="str">
        <f t="shared" si="35"/>
        <v/>
      </c>
      <c r="BN410" s="51"/>
      <c r="BO410" s="51"/>
      <c r="BP410" s="51"/>
      <c r="BQ410" s="51"/>
      <c r="BR410" s="70"/>
      <c r="BS410" s="96">
        <f t="shared" si="40"/>
        <v>350645</v>
      </c>
      <c r="BT410" s="51"/>
      <c r="BU410" s="68"/>
      <c r="BV410" s="68"/>
      <c r="BW410" s="68"/>
      <c r="BX410" s="65"/>
      <c r="BY410" s="67">
        <f t="shared" si="44"/>
        <v>5534712</v>
      </c>
      <c r="BZ410" s="68"/>
      <c r="CA410" s="65" t="str">
        <f t="shared" si="45"/>
        <v/>
      </c>
      <c r="CB410" s="67" t="str">
        <f t="shared" si="46"/>
        <v/>
      </c>
      <c r="CC410" s="67" t="str">
        <f t="shared" si="47"/>
        <v/>
      </c>
      <c r="CD410" s="67" t="str">
        <f t="shared" si="48"/>
        <v/>
      </c>
      <c r="CE410" s="67">
        <f t="shared" si="49"/>
        <v>3021334</v>
      </c>
      <c r="CF410" s="68"/>
      <c r="CG410" s="68"/>
      <c r="CH410" s="68"/>
      <c r="CI410" s="68"/>
      <c r="CJ410" s="65"/>
      <c r="CK410" s="67">
        <f t="shared" si="54"/>
        <v>5534712</v>
      </c>
      <c r="CL410" s="68"/>
      <c r="CM410" s="68"/>
      <c r="CN410" s="68"/>
      <c r="CO410" s="68"/>
      <c r="CP410" s="65"/>
      <c r="CQ410" s="67">
        <f t="shared" si="59"/>
        <v>3285143</v>
      </c>
      <c r="CR410" s="68"/>
      <c r="CS410" s="68"/>
      <c r="CT410" s="68"/>
      <c r="CU410" s="68"/>
      <c r="CV410" s="65"/>
      <c r="CW410" s="67">
        <f t="shared" si="64"/>
        <v>880782</v>
      </c>
      <c r="CX410" s="68"/>
      <c r="CY410" s="68"/>
      <c r="CZ410" s="68"/>
      <c r="DA410" s="68"/>
      <c r="DB410" s="65"/>
      <c r="DC410" s="67">
        <f t="shared" si="69"/>
        <v>1368787</v>
      </c>
      <c r="DD410" s="68"/>
      <c r="DE410" s="68"/>
      <c r="DF410" s="51"/>
      <c r="DG410" s="51"/>
      <c r="DH410" s="70"/>
      <c r="DI410" s="67">
        <f t="shared" si="74"/>
        <v>0</v>
      </c>
      <c r="DJ410" s="51"/>
      <c r="DK410" s="51"/>
      <c r="DL410" s="51"/>
      <c r="DM410" s="51"/>
      <c r="DN410" s="70"/>
      <c r="DO410" s="67">
        <f t="shared" si="79"/>
        <v>3285143</v>
      </c>
      <c r="DP410" s="51"/>
      <c r="DQ410" s="51"/>
      <c r="DR410" s="51"/>
      <c r="DS410" s="51"/>
      <c r="DT410" s="51"/>
      <c r="DU410" s="181"/>
    </row>
    <row r="411" spans="1:125" ht="15" x14ac:dyDescent="0.25">
      <c r="A411" s="50"/>
      <c r="B411" s="51"/>
      <c r="C411" s="50"/>
      <c r="D411" s="53"/>
      <c r="E411" s="50"/>
      <c r="F411" s="54"/>
      <c r="G411" s="54"/>
      <c r="H411" s="54"/>
      <c r="I411" s="55"/>
      <c r="J411" s="50"/>
      <c r="K411" s="50" t="s">
        <v>2032</v>
      </c>
      <c r="L411" s="58"/>
      <c r="M411" s="58"/>
      <c r="N411" s="58"/>
      <c r="O411" s="58"/>
      <c r="P411" s="59"/>
      <c r="Q411" s="60"/>
      <c r="R411" s="60"/>
      <c r="S411" s="60"/>
      <c r="T411" s="60"/>
      <c r="U411" s="60"/>
      <c r="V411" s="79"/>
      <c r="W411" s="90">
        <f t="shared" si="857"/>
        <v>0</v>
      </c>
      <c r="X411" s="101"/>
      <c r="Y411" s="50"/>
      <c r="Z411" s="50"/>
      <c r="AA411" s="51"/>
      <c r="AB411" s="68"/>
      <c r="AC411" s="68"/>
      <c r="AD411" s="68"/>
      <c r="AE411" s="68"/>
      <c r="AF411" s="68"/>
      <c r="AG411" s="67" t="str">
        <f t="shared" si="7"/>
        <v/>
      </c>
      <c r="AH411" s="51"/>
      <c r="AI411" s="51" t="str">
        <f t="shared" si="8"/>
        <v/>
      </c>
      <c r="AJ411" s="68" t="str">
        <f t="shared" si="9"/>
        <v/>
      </c>
      <c r="AK411" s="68" t="str">
        <f t="shared" si="10"/>
        <v/>
      </c>
      <c r="AL411" s="68" t="str">
        <f t="shared" si="11"/>
        <v/>
      </c>
      <c r="AM411" s="68" t="str">
        <f t="shared" si="12"/>
        <v/>
      </c>
      <c r="AN411" s="68" t="str">
        <f t="shared" si="13"/>
        <v/>
      </c>
      <c r="AO411" s="67" t="str">
        <f t="shared" si="14"/>
        <v/>
      </c>
      <c r="AP411" s="51"/>
      <c r="AQ411" s="51" t="str">
        <f t="shared" si="15"/>
        <v/>
      </c>
      <c r="AR411" s="68" t="str">
        <f t="shared" si="16"/>
        <v/>
      </c>
      <c r="AS411" s="68" t="str">
        <f t="shared" si="17"/>
        <v/>
      </c>
      <c r="AT411" s="68" t="str">
        <f t="shared" si="18"/>
        <v/>
      </c>
      <c r="AU411" s="68" t="str">
        <f t="shared" si="19"/>
        <v/>
      </c>
      <c r="AV411" s="68" t="str">
        <f t="shared" si="20"/>
        <v/>
      </c>
      <c r="AW411" s="67" t="str">
        <f t="shared" si="21"/>
        <v/>
      </c>
      <c r="AX411" s="51"/>
      <c r="AY411" s="51" t="str">
        <f t="shared" si="22"/>
        <v/>
      </c>
      <c r="AZ411" s="68" t="str">
        <f t="shared" si="23"/>
        <v/>
      </c>
      <c r="BA411" s="68" t="str">
        <f t="shared" si="24"/>
        <v/>
      </c>
      <c r="BB411" s="68" t="str">
        <f t="shared" si="25"/>
        <v/>
      </c>
      <c r="BC411" s="68" t="str">
        <f t="shared" si="26"/>
        <v/>
      </c>
      <c r="BD411" s="68" t="str">
        <f t="shared" si="27"/>
        <v/>
      </c>
      <c r="BE411" s="68" t="str">
        <f t="shared" si="28"/>
        <v/>
      </c>
      <c r="BF411" s="51"/>
      <c r="BG411" s="69" t="str">
        <f t="shared" si="29"/>
        <v/>
      </c>
      <c r="BH411" s="67" t="str">
        <f t="shared" si="30"/>
        <v/>
      </c>
      <c r="BI411" s="67" t="str">
        <f t="shared" si="31"/>
        <v/>
      </c>
      <c r="BJ411" s="67" t="str">
        <f t="shared" si="32"/>
        <v/>
      </c>
      <c r="BK411" s="67" t="str">
        <f t="shared" si="33"/>
        <v/>
      </c>
      <c r="BL411" s="67" t="str">
        <f t="shared" si="34"/>
        <v/>
      </c>
      <c r="BM411" s="65" t="str">
        <f t="shared" si="35"/>
        <v/>
      </c>
      <c r="BN411" s="51"/>
      <c r="BO411" s="51"/>
      <c r="BP411" s="51"/>
      <c r="BQ411" s="51"/>
      <c r="BR411" s="70"/>
      <c r="BS411" s="69" t="str">
        <f t="shared" si="40"/>
        <v/>
      </c>
      <c r="BT411" s="51"/>
      <c r="BU411" s="68"/>
      <c r="BV411" s="68"/>
      <c r="BW411" s="68"/>
      <c r="BX411" s="65"/>
      <c r="BY411" s="67" t="str">
        <f t="shared" si="44"/>
        <v/>
      </c>
      <c r="BZ411" s="68"/>
      <c r="CA411" s="65" t="str">
        <f t="shared" si="45"/>
        <v/>
      </c>
      <c r="CB411" s="67" t="str">
        <f t="shared" si="46"/>
        <v/>
      </c>
      <c r="CC411" s="67" t="str">
        <f t="shared" si="47"/>
        <v/>
      </c>
      <c r="CD411" s="67" t="str">
        <f t="shared" si="48"/>
        <v/>
      </c>
      <c r="CE411" s="67" t="str">
        <f t="shared" si="49"/>
        <v/>
      </c>
      <c r="CF411" s="68"/>
      <c r="CG411" s="68"/>
      <c r="CH411" s="68"/>
      <c r="CI411" s="68"/>
      <c r="CJ411" s="65"/>
      <c r="CK411" s="67" t="str">
        <f t="shared" si="54"/>
        <v/>
      </c>
      <c r="CL411" s="68"/>
      <c r="CM411" s="68"/>
      <c r="CN411" s="68"/>
      <c r="CO411" s="68"/>
      <c r="CP411" s="65"/>
      <c r="CQ411" s="67" t="str">
        <f t="shared" si="59"/>
        <v/>
      </c>
      <c r="CR411" s="68"/>
      <c r="CS411" s="68"/>
      <c r="CT411" s="68"/>
      <c r="CU411" s="68"/>
      <c r="CV411" s="65"/>
      <c r="CW411" s="67" t="str">
        <f t="shared" si="64"/>
        <v/>
      </c>
      <c r="CX411" s="68"/>
      <c r="CY411" s="68"/>
      <c r="CZ411" s="68"/>
      <c r="DA411" s="68"/>
      <c r="DB411" s="65"/>
      <c r="DC411" s="67" t="str">
        <f t="shared" si="69"/>
        <v/>
      </c>
      <c r="DD411" s="68"/>
      <c r="DE411" s="68"/>
      <c r="DF411" s="51"/>
      <c r="DG411" s="51"/>
      <c r="DH411" s="70"/>
      <c r="DI411" s="69" t="str">
        <f t="shared" si="74"/>
        <v/>
      </c>
      <c r="DJ411" s="51"/>
      <c r="DK411" s="51"/>
      <c r="DL411" s="51"/>
      <c r="DM411" s="51"/>
      <c r="DN411" s="70"/>
      <c r="DO411" s="69" t="str">
        <f t="shared" si="79"/>
        <v/>
      </c>
      <c r="DP411" s="51"/>
      <c r="DQ411" s="51"/>
      <c r="DR411" s="51"/>
      <c r="DS411" s="51"/>
      <c r="DT411" s="51"/>
      <c r="DU411" s="181"/>
    </row>
    <row r="412" spans="1:125" ht="15" x14ac:dyDescent="0.25">
      <c r="A412" s="50">
        <v>2014</v>
      </c>
      <c r="B412" s="51" t="s">
        <v>1243</v>
      </c>
      <c r="C412" s="50" t="s">
        <v>1129</v>
      </c>
      <c r="D412" s="53" t="s">
        <v>193</v>
      </c>
      <c r="E412" s="50" t="s">
        <v>109</v>
      </c>
      <c r="F412" s="54">
        <v>3540968</v>
      </c>
      <c r="G412" s="54">
        <v>24188729</v>
      </c>
      <c r="H412" s="54">
        <v>3536479</v>
      </c>
      <c r="I412" s="55">
        <v>21440898</v>
      </c>
      <c r="J412" s="50"/>
      <c r="K412" s="50" t="s">
        <v>2032</v>
      </c>
      <c r="L412" s="58" t="s">
        <v>2032</v>
      </c>
      <c r="M412" s="58" t="s">
        <v>2032</v>
      </c>
      <c r="N412" s="58" t="s">
        <v>2032</v>
      </c>
      <c r="O412" s="58" t="s">
        <v>2032</v>
      </c>
      <c r="P412" s="59"/>
      <c r="Q412" s="60">
        <v>15524465</v>
      </c>
      <c r="R412" s="60">
        <v>0</v>
      </c>
      <c r="S412" s="60">
        <v>4053696</v>
      </c>
      <c r="T412" s="60">
        <v>379519</v>
      </c>
      <c r="U412" s="60">
        <v>1483218</v>
      </c>
      <c r="V412" s="79"/>
      <c r="W412" s="90">
        <f t="shared" si="857"/>
        <v>21440898</v>
      </c>
      <c r="X412" s="101">
        <v>12503350</v>
      </c>
      <c r="Y412" s="50"/>
      <c r="Z412" s="50" t="s">
        <v>193</v>
      </c>
      <c r="AA412" s="62">
        <f t="shared" ref="AA412:AA415" si="2682">IF(A412 =2014,IF(Y412 ="",F412,""),"")</f>
        <v>3540968</v>
      </c>
      <c r="AB412" s="64">
        <f t="shared" ref="AB412:AB415" si="2683">IF(A412 =2014,IF(Y412 ="",I412,""),"")</f>
        <v>21440898</v>
      </c>
      <c r="AC412" s="64">
        <f t="shared" ref="AC412:AC415" si="2684">IF(A412 =2014,IF(Y412 ="",Q412,""),"")</f>
        <v>15524465</v>
      </c>
      <c r="AD412" s="64">
        <f t="shared" ref="AD412:AD415" si="2685">IF(A412 =2014,IF(Y412 ="",R412,""),"")</f>
        <v>0</v>
      </c>
      <c r="AE412" s="65">
        <f t="shared" ref="AE412:AE415" si="2686">IF(A412 =2014,IF(Y412 ="",S412,""),"")</f>
        <v>4053696</v>
      </c>
      <c r="AF412" s="65">
        <f t="shared" ref="AF412:AF415" si="2687">IF(A412 =2014,IF(Y412 ="",T412+U412,""),"")</f>
        <v>1862737</v>
      </c>
      <c r="AG412" s="67">
        <f t="shared" si="7"/>
        <v>12503350</v>
      </c>
      <c r="AH412" s="51"/>
      <c r="AI412" s="51" t="str">
        <f t="shared" si="8"/>
        <v/>
      </c>
      <c r="AJ412" s="68" t="str">
        <f t="shared" si="9"/>
        <v/>
      </c>
      <c r="AK412" s="68" t="str">
        <f t="shared" si="10"/>
        <v/>
      </c>
      <c r="AL412" s="68" t="str">
        <f t="shared" si="11"/>
        <v/>
      </c>
      <c r="AM412" s="68" t="str">
        <f t="shared" si="12"/>
        <v/>
      </c>
      <c r="AN412" s="68" t="str">
        <f t="shared" si="13"/>
        <v/>
      </c>
      <c r="AO412" s="67" t="str">
        <f t="shared" si="14"/>
        <v/>
      </c>
      <c r="AP412" s="51"/>
      <c r="AQ412" s="51" t="str">
        <f t="shared" si="15"/>
        <v/>
      </c>
      <c r="AR412" s="68" t="str">
        <f t="shared" si="16"/>
        <v/>
      </c>
      <c r="AS412" s="68" t="str">
        <f t="shared" si="17"/>
        <v/>
      </c>
      <c r="AT412" s="68" t="str">
        <f t="shared" si="18"/>
        <v/>
      </c>
      <c r="AU412" s="68" t="str">
        <f t="shared" si="19"/>
        <v/>
      </c>
      <c r="AV412" s="68" t="str">
        <f t="shared" si="20"/>
        <v/>
      </c>
      <c r="AW412" s="67" t="str">
        <f t="shared" si="21"/>
        <v/>
      </c>
      <c r="AX412" s="51"/>
      <c r="AY412" s="51" t="str">
        <f t="shared" si="22"/>
        <v/>
      </c>
      <c r="AZ412" s="68" t="str">
        <f t="shared" si="23"/>
        <v/>
      </c>
      <c r="BA412" s="68" t="str">
        <f t="shared" si="24"/>
        <v/>
      </c>
      <c r="BB412" s="68" t="str">
        <f t="shared" si="25"/>
        <v/>
      </c>
      <c r="BC412" s="68" t="str">
        <f t="shared" si="26"/>
        <v/>
      </c>
      <c r="BD412" s="68" t="str">
        <f t="shared" si="27"/>
        <v/>
      </c>
      <c r="BE412" s="68" t="str">
        <f t="shared" si="28"/>
        <v/>
      </c>
      <c r="BF412" s="51"/>
      <c r="BG412" s="69" t="str">
        <f t="shared" si="29"/>
        <v/>
      </c>
      <c r="BH412" s="67" t="str">
        <f t="shared" si="30"/>
        <v/>
      </c>
      <c r="BI412" s="67" t="str">
        <f t="shared" si="31"/>
        <v/>
      </c>
      <c r="BJ412" s="67" t="str">
        <f t="shared" si="32"/>
        <v/>
      </c>
      <c r="BK412" s="67" t="str">
        <f t="shared" si="33"/>
        <v/>
      </c>
      <c r="BL412" s="67" t="str">
        <f t="shared" si="34"/>
        <v/>
      </c>
      <c r="BM412" s="65" t="str">
        <f t="shared" si="35"/>
        <v/>
      </c>
      <c r="BN412" s="100"/>
      <c r="BO412" s="497">
        <f t="shared" ref="BO412:BO415" si="2688">IF(A412 =2014,F412,"")</f>
        <v>3540968</v>
      </c>
      <c r="BP412" s="51" t="str">
        <f t="shared" ref="BP412:BP415" si="2689">IF(A412 =2015,F412,"")</f>
        <v/>
      </c>
      <c r="BQ412" s="51" t="str">
        <f t="shared" ref="BQ412:BQ415" si="2690">IF(A412 =2016,F412,"")</f>
        <v/>
      </c>
      <c r="BR412" s="51" t="str">
        <f t="shared" ref="BR412:BR415" si="2691">IF(A412 =2017,F412,"")</f>
        <v/>
      </c>
      <c r="BS412" s="69" t="str">
        <f t="shared" si="40"/>
        <v/>
      </c>
      <c r="BT412" s="70"/>
      <c r="BU412" s="65">
        <f t="shared" ref="BU412:BU415" si="2692">IF(A412 =2014,I412,"")</f>
        <v>21440898</v>
      </c>
      <c r="BV412" s="68" t="str">
        <f t="shared" ref="BV412:BV415" si="2693">IF(A412 =2015,I412,"")</f>
        <v/>
      </c>
      <c r="BW412" s="68" t="str">
        <f t="shared" ref="BW412:BW415" si="2694">IF(A412 =2016,I412,"")</f>
        <v/>
      </c>
      <c r="BX412" s="68" t="str">
        <f t="shared" ref="BX412:BX415" si="2695">IF(A412 =2017,I412,"")</f>
        <v/>
      </c>
      <c r="BY412" s="67" t="str">
        <f t="shared" si="44"/>
        <v/>
      </c>
      <c r="BZ412" s="65"/>
      <c r="CA412" s="65">
        <f t="shared" si="45"/>
        <v>12503350</v>
      </c>
      <c r="CB412" s="67" t="str">
        <f t="shared" si="46"/>
        <v/>
      </c>
      <c r="CC412" s="67" t="str">
        <f t="shared" si="47"/>
        <v/>
      </c>
      <c r="CD412" s="67" t="str">
        <f t="shared" si="48"/>
        <v/>
      </c>
      <c r="CE412" s="67" t="str">
        <f t="shared" si="49"/>
        <v/>
      </c>
      <c r="CF412" s="65"/>
      <c r="CG412" s="65">
        <f t="shared" ref="CG412:CG415" si="2696">IF(A412 =2014,Q412+R412+S412+T412+U412,"")</f>
        <v>21440898</v>
      </c>
      <c r="CH412" s="68" t="str">
        <f t="shared" ref="CH412:CH415" si="2697">IF(A412 =2015,Q412+R412+S412+T412+U412,"")</f>
        <v/>
      </c>
      <c r="CI412" s="68" t="str">
        <f t="shared" ref="CI412:CI415" si="2698">IF(A412 =2016,Q412+R412+S412+T412+U412,"")</f>
        <v/>
      </c>
      <c r="CJ412" s="68" t="str">
        <f t="shared" ref="CJ412:CJ415" si="2699">IF(A412 =2017,Q412+R412+S412+T412+U412,"")</f>
        <v/>
      </c>
      <c r="CK412" s="67" t="str">
        <f t="shared" si="54"/>
        <v/>
      </c>
      <c r="CL412" s="65"/>
      <c r="CM412" s="65">
        <f t="shared" ref="CM412:CM415" si="2700">IF(A412 =2014,Q412,"")</f>
        <v>15524465</v>
      </c>
      <c r="CN412" s="68" t="str">
        <f t="shared" ref="CN412:CN415" si="2701">IF(A412 =2015,Q412,"")</f>
        <v/>
      </c>
      <c r="CO412" s="68" t="str">
        <f t="shared" ref="CO412:CO415" si="2702">IF(A412 =2016,Q412,"")</f>
        <v/>
      </c>
      <c r="CP412" s="68" t="str">
        <f t="shared" ref="CP412:CP415" si="2703">IF(A412 =2017,Q412,"")</f>
        <v/>
      </c>
      <c r="CQ412" s="67" t="str">
        <f t="shared" si="59"/>
        <v/>
      </c>
      <c r="CR412" s="65"/>
      <c r="CS412" s="65">
        <f t="shared" ref="CS412:CS415" si="2704">IF(A412 =2014,R412,"")</f>
        <v>0</v>
      </c>
      <c r="CT412" s="68" t="str">
        <f t="shared" ref="CT412:CT415" si="2705">IF(A412 =2015,R412,"")</f>
        <v/>
      </c>
      <c r="CU412" s="68" t="str">
        <f t="shared" ref="CU412:CU415" si="2706">IF(A412 =2016,R412,"")</f>
        <v/>
      </c>
      <c r="CV412" s="68" t="str">
        <f t="shared" ref="CV412:CV415" si="2707">IF(A412 =2017,R412,"")</f>
        <v/>
      </c>
      <c r="CW412" s="67" t="str">
        <f t="shared" si="64"/>
        <v/>
      </c>
      <c r="CX412" s="65"/>
      <c r="CY412" s="65">
        <f t="shared" ref="CY412:CY415" si="2708">IF(A412 =2014,S412,"")</f>
        <v>4053696</v>
      </c>
      <c r="CZ412" s="68" t="str">
        <f t="shared" ref="CZ412:CZ415" si="2709">IF(A412 =2015,S412,"")</f>
        <v/>
      </c>
      <c r="DA412" s="68" t="str">
        <f t="shared" ref="DA412:DA415" si="2710">IF(A412 =2016,S412,"")</f>
        <v/>
      </c>
      <c r="DB412" s="68" t="str">
        <f t="shared" ref="DB412:DB415" si="2711">IF(A412 =2017,S412,"")</f>
        <v/>
      </c>
      <c r="DC412" s="67" t="str">
        <f t="shared" si="69"/>
        <v/>
      </c>
      <c r="DD412" s="65"/>
      <c r="DE412" s="65">
        <f t="shared" ref="DE412:DE415" si="2712">IF(A412 =2014,T412,"")</f>
        <v>379519</v>
      </c>
      <c r="DF412" s="51" t="str">
        <f t="shared" ref="DF412:DF415" si="2713">IF(A412 =2015,T412,"")</f>
        <v/>
      </c>
      <c r="DG412" s="51" t="str">
        <f t="shared" ref="DG412:DG415" si="2714">IF(A412 =2016,T412,"")</f>
        <v/>
      </c>
      <c r="DH412" s="51" t="str">
        <f t="shared" ref="DH412:DH415" si="2715">IF(A412 =2017,T412,"")</f>
        <v/>
      </c>
      <c r="DI412" s="69" t="str">
        <f t="shared" si="74"/>
        <v/>
      </c>
      <c r="DJ412" s="70"/>
      <c r="DK412" s="65">
        <f t="shared" ref="DK412:DK415" si="2716">IF(A412 =2014,U412,"")</f>
        <v>1483218</v>
      </c>
      <c r="DL412" s="51" t="str">
        <f t="shared" ref="DL412:DL415" si="2717">IF(A412 =2015,U412,"")</f>
        <v/>
      </c>
      <c r="DM412" s="51" t="str">
        <f t="shared" ref="DM412:DM415" si="2718">IF(A412 =2016,U412,"")</f>
        <v/>
      </c>
      <c r="DN412" s="51" t="str">
        <f t="shared" ref="DN412:DN415" si="2719">IF(A412 =2017,U412,"")</f>
        <v/>
      </c>
      <c r="DO412" s="69" t="str">
        <f t="shared" si="79"/>
        <v/>
      </c>
      <c r="DP412" s="51"/>
      <c r="DQ412" s="51"/>
      <c r="DR412" s="51"/>
      <c r="DS412" s="51"/>
      <c r="DT412" s="51"/>
      <c r="DU412" s="181"/>
    </row>
    <row r="413" spans="1:125" ht="15" x14ac:dyDescent="0.25">
      <c r="A413" s="50">
        <v>2015</v>
      </c>
      <c r="B413" s="51" t="s">
        <v>1243</v>
      </c>
      <c r="C413" s="50" t="s">
        <v>1129</v>
      </c>
      <c r="D413" s="53" t="s">
        <v>193</v>
      </c>
      <c r="E413" s="50" t="s">
        <v>109</v>
      </c>
      <c r="F413" s="54">
        <v>3422015</v>
      </c>
      <c r="G413" s="54">
        <v>23187271</v>
      </c>
      <c r="H413" s="54">
        <v>3551407</v>
      </c>
      <c r="I413" s="55">
        <v>22507275</v>
      </c>
      <c r="J413" s="50"/>
      <c r="K413" s="50" t="s">
        <v>2032</v>
      </c>
      <c r="L413" s="58" t="s">
        <v>2032</v>
      </c>
      <c r="M413" s="58" t="s">
        <v>2032</v>
      </c>
      <c r="N413" s="58" t="s">
        <v>2032</v>
      </c>
      <c r="O413" s="58" t="s">
        <v>2032</v>
      </c>
      <c r="P413" s="59"/>
      <c r="Q413" s="60">
        <v>17184141</v>
      </c>
      <c r="R413" s="60">
        <v>0</v>
      </c>
      <c r="S413" s="60">
        <v>3899026</v>
      </c>
      <c r="T413" s="60">
        <v>80097</v>
      </c>
      <c r="U413" s="60">
        <v>1344097</v>
      </c>
      <c r="V413" s="79"/>
      <c r="W413" s="90">
        <f t="shared" si="857"/>
        <v>22507361</v>
      </c>
      <c r="X413" s="101">
        <v>1654954</v>
      </c>
      <c r="Y413" s="50"/>
      <c r="Z413" s="50" t="s">
        <v>193</v>
      </c>
      <c r="AA413" s="51" t="str">
        <f t="shared" si="2682"/>
        <v/>
      </c>
      <c r="AB413" s="68" t="str">
        <f t="shared" si="2683"/>
        <v/>
      </c>
      <c r="AC413" s="68" t="str">
        <f t="shared" si="2684"/>
        <v/>
      </c>
      <c r="AD413" s="68" t="str">
        <f t="shared" si="2685"/>
        <v/>
      </c>
      <c r="AE413" s="68" t="str">
        <f t="shared" si="2686"/>
        <v/>
      </c>
      <c r="AF413" s="68" t="str">
        <f t="shared" si="2687"/>
        <v/>
      </c>
      <c r="AG413" s="67" t="str">
        <f t="shared" si="7"/>
        <v/>
      </c>
      <c r="AH413" s="51"/>
      <c r="AI413" s="80">
        <f t="shared" si="8"/>
        <v>3422015</v>
      </c>
      <c r="AJ413" s="68">
        <f t="shared" si="9"/>
        <v>22507275</v>
      </c>
      <c r="AK413" s="68">
        <f t="shared" si="10"/>
        <v>17184141</v>
      </c>
      <c r="AL413" s="68">
        <f t="shared" si="11"/>
        <v>0</v>
      </c>
      <c r="AM413" s="68">
        <f t="shared" si="12"/>
        <v>3899026</v>
      </c>
      <c r="AN413" s="68">
        <f t="shared" si="13"/>
        <v>1424194</v>
      </c>
      <c r="AO413" s="67">
        <f t="shared" si="14"/>
        <v>1654954</v>
      </c>
      <c r="AP413" s="51"/>
      <c r="AQ413" s="51" t="str">
        <f t="shared" si="15"/>
        <v/>
      </c>
      <c r="AR413" s="68" t="str">
        <f t="shared" si="16"/>
        <v/>
      </c>
      <c r="AS413" s="68" t="str">
        <f t="shared" si="17"/>
        <v/>
      </c>
      <c r="AT413" s="68" t="str">
        <f t="shared" si="18"/>
        <v/>
      </c>
      <c r="AU413" s="68" t="str">
        <f t="shared" si="19"/>
        <v/>
      </c>
      <c r="AV413" s="68" t="str">
        <f t="shared" si="20"/>
        <v/>
      </c>
      <c r="AW413" s="67" t="str">
        <f t="shared" si="21"/>
        <v/>
      </c>
      <c r="AX413" s="51"/>
      <c r="AY413" s="51" t="str">
        <f t="shared" si="22"/>
        <v/>
      </c>
      <c r="AZ413" s="68" t="str">
        <f t="shared" si="23"/>
        <v/>
      </c>
      <c r="BA413" s="68" t="str">
        <f t="shared" si="24"/>
        <v/>
      </c>
      <c r="BB413" s="68" t="str">
        <f t="shared" si="25"/>
        <v/>
      </c>
      <c r="BC413" s="68" t="str">
        <f t="shared" si="26"/>
        <v/>
      </c>
      <c r="BD413" s="68" t="str">
        <f t="shared" si="27"/>
        <v/>
      </c>
      <c r="BE413" s="68" t="str">
        <f t="shared" si="28"/>
        <v/>
      </c>
      <c r="BF413" s="51"/>
      <c r="BG413" s="69" t="str">
        <f t="shared" si="29"/>
        <v/>
      </c>
      <c r="BH413" s="67" t="str">
        <f t="shared" si="30"/>
        <v/>
      </c>
      <c r="BI413" s="67" t="str">
        <f t="shared" si="31"/>
        <v/>
      </c>
      <c r="BJ413" s="67" t="str">
        <f t="shared" si="32"/>
        <v/>
      </c>
      <c r="BK413" s="67" t="str">
        <f t="shared" si="33"/>
        <v/>
      </c>
      <c r="BL413" s="67" t="str">
        <f t="shared" si="34"/>
        <v/>
      </c>
      <c r="BM413" s="65" t="str">
        <f t="shared" si="35"/>
        <v/>
      </c>
      <c r="BN413" s="51"/>
      <c r="BO413" s="51" t="str">
        <f t="shared" si="2688"/>
        <v/>
      </c>
      <c r="BP413" s="71">
        <f t="shared" si="2689"/>
        <v>3422015</v>
      </c>
      <c r="BQ413" s="51" t="str">
        <f t="shared" si="2690"/>
        <v/>
      </c>
      <c r="BR413" s="51" t="str">
        <f t="shared" si="2691"/>
        <v/>
      </c>
      <c r="BS413" s="69" t="str">
        <f t="shared" si="40"/>
        <v/>
      </c>
      <c r="BT413" s="51"/>
      <c r="BU413" s="68" t="str">
        <f t="shared" si="2692"/>
        <v/>
      </c>
      <c r="BV413" s="65">
        <f t="shared" si="2693"/>
        <v>22507275</v>
      </c>
      <c r="BW413" s="68" t="str">
        <f t="shared" si="2694"/>
        <v/>
      </c>
      <c r="BX413" s="68" t="str">
        <f t="shared" si="2695"/>
        <v/>
      </c>
      <c r="BY413" s="67" t="str">
        <f t="shared" si="44"/>
        <v/>
      </c>
      <c r="BZ413" s="68"/>
      <c r="CA413" s="65" t="str">
        <f t="shared" si="45"/>
        <v/>
      </c>
      <c r="CB413" s="67">
        <f t="shared" si="46"/>
        <v>1654954</v>
      </c>
      <c r="CC413" s="67" t="str">
        <f t="shared" si="47"/>
        <v/>
      </c>
      <c r="CD413" s="67" t="str">
        <f t="shared" si="48"/>
        <v/>
      </c>
      <c r="CE413" s="67" t="str">
        <f t="shared" si="49"/>
        <v/>
      </c>
      <c r="CF413" s="68"/>
      <c r="CG413" s="68" t="str">
        <f t="shared" si="2696"/>
        <v/>
      </c>
      <c r="CH413" s="65">
        <f t="shared" si="2697"/>
        <v>22507361</v>
      </c>
      <c r="CI413" s="68" t="str">
        <f t="shared" si="2698"/>
        <v/>
      </c>
      <c r="CJ413" s="68" t="str">
        <f t="shared" si="2699"/>
        <v/>
      </c>
      <c r="CK413" s="67" t="str">
        <f t="shared" si="54"/>
        <v/>
      </c>
      <c r="CL413" s="68"/>
      <c r="CM413" s="68" t="str">
        <f t="shared" si="2700"/>
        <v/>
      </c>
      <c r="CN413" s="65">
        <f t="shared" si="2701"/>
        <v>17184141</v>
      </c>
      <c r="CO413" s="68" t="str">
        <f t="shared" si="2702"/>
        <v/>
      </c>
      <c r="CP413" s="68" t="str">
        <f t="shared" si="2703"/>
        <v/>
      </c>
      <c r="CQ413" s="67" t="str">
        <f t="shared" si="59"/>
        <v/>
      </c>
      <c r="CR413" s="68"/>
      <c r="CS413" s="68" t="str">
        <f t="shared" si="2704"/>
        <v/>
      </c>
      <c r="CT413" s="65">
        <f t="shared" si="2705"/>
        <v>0</v>
      </c>
      <c r="CU413" s="68" t="str">
        <f t="shared" si="2706"/>
        <v/>
      </c>
      <c r="CV413" s="68" t="str">
        <f t="shared" si="2707"/>
        <v/>
      </c>
      <c r="CW413" s="67" t="str">
        <f t="shared" si="64"/>
        <v/>
      </c>
      <c r="CX413" s="68"/>
      <c r="CY413" s="68" t="str">
        <f t="shared" si="2708"/>
        <v/>
      </c>
      <c r="CZ413" s="65">
        <f t="shared" si="2709"/>
        <v>3899026</v>
      </c>
      <c r="DA413" s="68" t="str">
        <f t="shared" si="2710"/>
        <v/>
      </c>
      <c r="DB413" s="68" t="str">
        <f t="shared" si="2711"/>
        <v/>
      </c>
      <c r="DC413" s="67" t="str">
        <f t="shared" si="69"/>
        <v/>
      </c>
      <c r="DD413" s="68"/>
      <c r="DE413" s="68" t="str">
        <f t="shared" si="2712"/>
        <v/>
      </c>
      <c r="DF413" s="65">
        <f t="shared" si="2713"/>
        <v>80097</v>
      </c>
      <c r="DG413" s="51" t="str">
        <f t="shared" si="2714"/>
        <v/>
      </c>
      <c r="DH413" s="51" t="str">
        <f t="shared" si="2715"/>
        <v/>
      </c>
      <c r="DI413" s="69" t="str">
        <f t="shared" si="74"/>
        <v/>
      </c>
      <c r="DJ413" s="51"/>
      <c r="DK413" s="51" t="str">
        <f t="shared" si="2716"/>
        <v/>
      </c>
      <c r="DL413" s="65">
        <f t="shared" si="2717"/>
        <v>1344097</v>
      </c>
      <c r="DM413" s="51" t="str">
        <f t="shared" si="2718"/>
        <v/>
      </c>
      <c r="DN413" s="51" t="str">
        <f t="shared" si="2719"/>
        <v/>
      </c>
      <c r="DO413" s="69" t="str">
        <f t="shared" si="79"/>
        <v/>
      </c>
      <c r="DP413" s="51"/>
      <c r="DQ413" s="51"/>
      <c r="DR413" s="51"/>
      <c r="DS413" s="51"/>
      <c r="DT413" s="51"/>
      <c r="DU413" s="181"/>
    </row>
    <row r="414" spans="1:125" ht="15" x14ac:dyDescent="0.25">
      <c r="A414" s="50">
        <v>2016</v>
      </c>
      <c r="B414" s="51" t="s">
        <v>1243</v>
      </c>
      <c r="C414" s="50" t="s">
        <v>1129</v>
      </c>
      <c r="D414" s="53" t="s">
        <v>193</v>
      </c>
      <c r="E414" s="50" t="s">
        <v>109</v>
      </c>
      <c r="F414" s="54">
        <v>3167020</v>
      </c>
      <c r="G414" s="54">
        <v>21425238</v>
      </c>
      <c r="H414" s="54">
        <v>3561464</v>
      </c>
      <c r="I414" s="55">
        <v>22572562</v>
      </c>
      <c r="J414" s="50"/>
      <c r="K414" s="50" t="s">
        <v>2032</v>
      </c>
      <c r="L414" s="58" t="s">
        <v>2032</v>
      </c>
      <c r="M414" s="58" t="s">
        <v>2032</v>
      </c>
      <c r="N414" s="58" t="s">
        <v>2032</v>
      </c>
      <c r="O414" s="58" t="s">
        <v>2032</v>
      </c>
      <c r="P414" s="59"/>
      <c r="Q414" s="60">
        <v>16703584</v>
      </c>
      <c r="R414" s="60">
        <v>0</v>
      </c>
      <c r="S414" s="60">
        <v>3790249</v>
      </c>
      <c r="T414" s="60">
        <v>864067</v>
      </c>
      <c r="U414" s="60">
        <v>1214751</v>
      </c>
      <c r="V414" s="79"/>
      <c r="W414" s="90">
        <f t="shared" si="857"/>
        <v>22572651</v>
      </c>
      <c r="X414" s="101">
        <v>3777242</v>
      </c>
      <c r="Y414" s="50"/>
      <c r="Z414" s="50" t="s">
        <v>193</v>
      </c>
      <c r="AA414" s="51" t="str">
        <f t="shared" si="2682"/>
        <v/>
      </c>
      <c r="AB414" s="68" t="str">
        <f t="shared" si="2683"/>
        <v/>
      </c>
      <c r="AC414" s="68" t="str">
        <f t="shared" si="2684"/>
        <v/>
      </c>
      <c r="AD414" s="68" t="str">
        <f t="shared" si="2685"/>
        <v/>
      </c>
      <c r="AE414" s="68" t="str">
        <f t="shared" si="2686"/>
        <v/>
      </c>
      <c r="AF414" s="68" t="str">
        <f t="shared" si="2687"/>
        <v/>
      </c>
      <c r="AG414" s="67" t="str">
        <f t="shared" si="7"/>
        <v/>
      </c>
      <c r="AH414" s="51"/>
      <c r="AI414" s="51" t="str">
        <f t="shared" si="8"/>
        <v/>
      </c>
      <c r="AJ414" s="68" t="str">
        <f t="shared" si="9"/>
        <v/>
      </c>
      <c r="AK414" s="68" t="str">
        <f t="shared" si="10"/>
        <v/>
      </c>
      <c r="AL414" s="68" t="str">
        <f t="shared" si="11"/>
        <v/>
      </c>
      <c r="AM414" s="68" t="str">
        <f t="shared" si="12"/>
        <v/>
      </c>
      <c r="AN414" s="68" t="str">
        <f t="shared" si="13"/>
        <v/>
      </c>
      <c r="AO414" s="67" t="str">
        <f t="shared" si="14"/>
        <v/>
      </c>
      <c r="AP414" s="51"/>
      <c r="AQ414" s="80">
        <f t="shared" si="15"/>
        <v>3167020</v>
      </c>
      <c r="AR414" s="68">
        <f t="shared" si="16"/>
        <v>22572562</v>
      </c>
      <c r="AS414" s="68">
        <f t="shared" si="17"/>
        <v>16703584</v>
      </c>
      <c r="AT414" s="68">
        <f t="shared" si="18"/>
        <v>0</v>
      </c>
      <c r="AU414" s="68">
        <f t="shared" si="19"/>
        <v>3790249</v>
      </c>
      <c r="AV414" s="68">
        <f t="shared" si="20"/>
        <v>2078818</v>
      </c>
      <c r="AW414" s="67">
        <f t="shared" si="21"/>
        <v>3777242</v>
      </c>
      <c r="AX414" s="51"/>
      <c r="AY414" s="51" t="str">
        <f t="shared" si="22"/>
        <v/>
      </c>
      <c r="AZ414" s="68" t="str">
        <f t="shared" si="23"/>
        <v/>
      </c>
      <c r="BA414" s="68" t="str">
        <f t="shared" si="24"/>
        <v/>
      </c>
      <c r="BB414" s="68" t="str">
        <f t="shared" si="25"/>
        <v/>
      </c>
      <c r="BC414" s="68" t="str">
        <f t="shared" si="26"/>
        <v/>
      </c>
      <c r="BD414" s="68" t="str">
        <f t="shared" si="27"/>
        <v/>
      </c>
      <c r="BE414" s="68" t="str">
        <f t="shared" si="28"/>
        <v/>
      </c>
      <c r="BF414" s="51"/>
      <c r="BG414" s="69" t="str">
        <f t="shared" si="29"/>
        <v/>
      </c>
      <c r="BH414" s="67" t="str">
        <f t="shared" si="30"/>
        <v/>
      </c>
      <c r="BI414" s="67" t="str">
        <f t="shared" si="31"/>
        <v/>
      </c>
      <c r="BJ414" s="67" t="str">
        <f t="shared" si="32"/>
        <v/>
      </c>
      <c r="BK414" s="67" t="str">
        <f t="shared" si="33"/>
        <v/>
      </c>
      <c r="BL414" s="67" t="str">
        <f t="shared" si="34"/>
        <v/>
      </c>
      <c r="BM414" s="65" t="str">
        <f t="shared" si="35"/>
        <v/>
      </c>
      <c r="BN414" s="51"/>
      <c r="BO414" s="51" t="str">
        <f t="shared" si="2688"/>
        <v/>
      </c>
      <c r="BP414" s="51" t="str">
        <f t="shared" si="2689"/>
        <v/>
      </c>
      <c r="BQ414" s="71">
        <f t="shared" si="2690"/>
        <v>3167020</v>
      </c>
      <c r="BR414" s="51" t="str">
        <f t="shared" si="2691"/>
        <v/>
      </c>
      <c r="BS414" s="69" t="str">
        <f t="shared" si="40"/>
        <v/>
      </c>
      <c r="BT414" s="51"/>
      <c r="BU414" s="68" t="str">
        <f t="shared" si="2692"/>
        <v/>
      </c>
      <c r="BV414" s="68" t="str">
        <f t="shared" si="2693"/>
        <v/>
      </c>
      <c r="BW414" s="65">
        <f t="shared" si="2694"/>
        <v>22572562</v>
      </c>
      <c r="BX414" s="68" t="str">
        <f t="shared" si="2695"/>
        <v/>
      </c>
      <c r="BY414" s="67" t="str">
        <f t="shared" si="44"/>
        <v/>
      </c>
      <c r="BZ414" s="68"/>
      <c r="CA414" s="65" t="str">
        <f t="shared" si="45"/>
        <v/>
      </c>
      <c r="CB414" s="67" t="str">
        <f t="shared" si="46"/>
        <v/>
      </c>
      <c r="CC414" s="67">
        <f t="shared" si="47"/>
        <v>3777242</v>
      </c>
      <c r="CD414" s="67" t="str">
        <f t="shared" si="48"/>
        <v/>
      </c>
      <c r="CE414" s="67" t="str">
        <f t="shared" si="49"/>
        <v/>
      </c>
      <c r="CF414" s="68"/>
      <c r="CG414" s="68" t="str">
        <f t="shared" si="2696"/>
        <v/>
      </c>
      <c r="CH414" s="68" t="str">
        <f t="shared" si="2697"/>
        <v/>
      </c>
      <c r="CI414" s="65">
        <f t="shared" si="2698"/>
        <v>22572651</v>
      </c>
      <c r="CJ414" s="68" t="str">
        <f t="shared" si="2699"/>
        <v/>
      </c>
      <c r="CK414" s="67" t="str">
        <f t="shared" si="54"/>
        <v/>
      </c>
      <c r="CL414" s="68"/>
      <c r="CM414" s="68" t="str">
        <f t="shared" si="2700"/>
        <v/>
      </c>
      <c r="CN414" s="68" t="str">
        <f t="shared" si="2701"/>
        <v/>
      </c>
      <c r="CO414" s="65">
        <f t="shared" si="2702"/>
        <v>16703584</v>
      </c>
      <c r="CP414" s="68" t="str">
        <f t="shared" si="2703"/>
        <v/>
      </c>
      <c r="CQ414" s="67" t="str">
        <f t="shared" si="59"/>
        <v/>
      </c>
      <c r="CR414" s="68"/>
      <c r="CS414" s="68" t="str">
        <f t="shared" si="2704"/>
        <v/>
      </c>
      <c r="CT414" s="68" t="str">
        <f t="shared" si="2705"/>
        <v/>
      </c>
      <c r="CU414" s="65">
        <f t="shared" si="2706"/>
        <v>0</v>
      </c>
      <c r="CV414" s="68" t="str">
        <f t="shared" si="2707"/>
        <v/>
      </c>
      <c r="CW414" s="67" t="str">
        <f t="shared" si="64"/>
        <v/>
      </c>
      <c r="CX414" s="68"/>
      <c r="CY414" s="68" t="str">
        <f t="shared" si="2708"/>
        <v/>
      </c>
      <c r="CZ414" s="68" t="str">
        <f t="shared" si="2709"/>
        <v/>
      </c>
      <c r="DA414" s="65">
        <f t="shared" si="2710"/>
        <v>3790249</v>
      </c>
      <c r="DB414" s="68" t="str">
        <f t="shared" si="2711"/>
        <v/>
      </c>
      <c r="DC414" s="67" t="str">
        <f t="shared" si="69"/>
        <v/>
      </c>
      <c r="DD414" s="68"/>
      <c r="DE414" s="68" t="str">
        <f t="shared" si="2712"/>
        <v/>
      </c>
      <c r="DF414" s="51" t="str">
        <f t="shared" si="2713"/>
        <v/>
      </c>
      <c r="DG414" s="65">
        <f t="shared" si="2714"/>
        <v>864067</v>
      </c>
      <c r="DH414" s="51" t="str">
        <f t="shared" si="2715"/>
        <v/>
      </c>
      <c r="DI414" s="69" t="str">
        <f t="shared" si="74"/>
        <v/>
      </c>
      <c r="DJ414" s="51"/>
      <c r="DK414" s="51" t="str">
        <f t="shared" si="2716"/>
        <v/>
      </c>
      <c r="DL414" s="51" t="str">
        <f t="shared" si="2717"/>
        <v/>
      </c>
      <c r="DM414" s="65">
        <f t="shared" si="2718"/>
        <v>1214751</v>
      </c>
      <c r="DN414" s="51" t="str">
        <f t="shared" si="2719"/>
        <v/>
      </c>
      <c r="DO414" s="69" t="str">
        <f t="shared" si="79"/>
        <v/>
      </c>
      <c r="DP414" s="51"/>
      <c r="DQ414" s="51"/>
      <c r="DR414" s="51"/>
      <c r="DS414" s="51"/>
      <c r="DT414" s="51"/>
      <c r="DU414" s="181"/>
    </row>
    <row r="415" spans="1:125" ht="15" x14ac:dyDescent="0.25">
      <c r="A415" s="50">
        <v>2017</v>
      </c>
      <c r="B415" s="51" t="s">
        <v>1243</v>
      </c>
      <c r="C415" s="50" t="s">
        <v>1129</v>
      </c>
      <c r="D415" s="53" t="s">
        <v>193</v>
      </c>
      <c r="E415" s="50" t="s">
        <v>109</v>
      </c>
      <c r="F415" s="54">
        <v>2864351</v>
      </c>
      <c r="G415" s="54">
        <v>21730244</v>
      </c>
      <c r="H415" s="54">
        <v>3431206</v>
      </c>
      <c r="I415" s="55">
        <v>22849623</v>
      </c>
      <c r="J415" s="50"/>
      <c r="K415" s="50" t="s">
        <v>2032</v>
      </c>
      <c r="L415" s="58" t="s">
        <v>2032</v>
      </c>
      <c r="M415" s="58" t="s">
        <v>2032</v>
      </c>
      <c r="N415" s="58" t="s">
        <v>2032</v>
      </c>
      <c r="O415" s="58" t="s">
        <v>2032</v>
      </c>
      <c r="P415" s="59"/>
      <c r="Q415" s="60">
        <v>17742838</v>
      </c>
      <c r="R415" s="60">
        <v>0</v>
      </c>
      <c r="S415" s="60">
        <v>3448211</v>
      </c>
      <c r="T415" s="60">
        <v>457986</v>
      </c>
      <c r="U415" s="60">
        <v>1200699</v>
      </c>
      <c r="V415" s="79"/>
      <c r="W415" s="90">
        <f t="shared" si="857"/>
        <v>22849734</v>
      </c>
      <c r="X415" s="101">
        <v>9295677</v>
      </c>
      <c r="Y415" s="50"/>
      <c r="Z415" s="50" t="s">
        <v>193</v>
      </c>
      <c r="AA415" s="51" t="str">
        <f t="shared" si="2682"/>
        <v/>
      </c>
      <c r="AB415" s="68" t="str">
        <f t="shared" si="2683"/>
        <v/>
      </c>
      <c r="AC415" s="68" t="str">
        <f t="shared" si="2684"/>
        <v/>
      </c>
      <c r="AD415" s="68" t="str">
        <f t="shared" si="2685"/>
        <v/>
      </c>
      <c r="AE415" s="68" t="str">
        <f t="shared" si="2686"/>
        <v/>
      </c>
      <c r="AF415" s="68" t="str">
        <f t="shared" si="2687"/>
        <v/>
      </c>
      <c r="AG415" s="67" t="str">
        <f t="shared" si="7"/>
        <v/>
      </c>
      <c r="AH415" s="51"/>
      <c r="AI415" s="51" t="str">
        <f t="shared" si="8"/>
        <v/>
      </c>
      <c r="AJ415" s="68" t="str">
        <f t="shared" si="9"/>
        <v/>
      </c>
      <c r="AK415" s="68" t="str">
        <f t="shared" si="10"/>
        <v/>
      </c>
      <c r="AL415" s="68" t="str">
        <f t="shared" si="11"/>
        <v/>
      </c>
      <c r="AM415" s="68" t="str">
        <f t="shared" si="12"/>
        <v/>
      </c>
      <c r="AN415" s="68" t="str">
        <f t="shared" si="13"/>
        <v/>
      </c>
      <c r="AO415" s="67" t="str">
        <f t="shared" si="14"/>
        <v/>
      </c>
      <c r="AP415" s="51"/>
      <c r="AQ415" s="51" t="str">
        <f t="shared" si="15"/>
        <v/>
      </c>
      <c r="AR415" s="68" t="str">
        <f t="shared" si="16"/>
        <v/>
      </c>
      <c r="AS415" s="68" t="str">
        <f t="shared" si="17"/>
        <v/>
      </c>
      <c r="AT415" s="68" t="str">
        <f t="shared" si="18"/>
        <v/>
      </c>
      <c r="AU415" s="68" t="str">
        <f t="shared" si="19"/>
        <v/>
      </c>
      <c r="AV415" s="68" t="str">
        <f t="shared" si="20"/>
        <v/>
      </c>
      <c r="AW415" s="67" t="str">
        <f t="shared" si="21"/>
        <v/>
      </c>
      <c r="AX415" s="51"/>
      <c r="AY415" s="80">
        <f t="shared" si="22"/>
        <v>2864351</v>
      </c>
      <c r="AZ415" s="68">
        <f t="shared" si="23"/>
        <v>22849623</v>
      </c>
      <c r="BA415" s="68">
        <f t="shared" si="24"/>
        <v>17742838</v>
      </c>
      <c r="BB415" s="68">
        <f t="shared" si="25"/>
        <v>0</v>
      </c>
      <c r="BC415" s="68">
        <f t="shared" si="26"/>
        <v>3448211</v>
      </c>
      <c r="BD415" s="68">
        <f t="shared" si="27"/>
        <v>1658685</v>
      </c>
      <c r="BE415" s="68">
        <f t="shared" si="28"/>
        <v>9295677</v>
      </c>
      <c r="BF415" s="51"/>
      <c r="BG415" s="69" t="str">
        <f t="shared" si="29"/>
        <v/>
      </c>
      <c r="BH415" s="67" t="str">
        <f t="shared" si="30"/>
        <v/>
      </c>
      <c r="BI415" s="67" t="str">
        <f t="shared" si="31"/>
        <v/>
      </c>
      <c r="BJ415" s="67" t="str">
        <f t="shared" si="32"/>
        <v/>
      </c>
      <c r="BK415" s="67" t="str">
        <f t="shared" si="33"/>
        <v/>
      </c>
      <c r="BL415" s="67" t="str">
        <f t="shared" si="34"/>
        <v/>
      </c>
      <c r="BM415" s="65" t="str">
        <f t="shared" si="35"/>
        <v/>
      </c>
      <c r="BN415" s="51"/>
      <c r="BO415" s="51" t="str">
        <f t="shared" si="2688"/>
        <v/>
      </c>
      <c r="BP415" s="51" t="str">
        <f t="shared" si="2689"/>
        <v/>
      </c>
      <c r="BQ415" s="51" t="str">
        <f t="shared" si="2690"/>
        <v/>
      </c>
      <c r="BR415" s="71">
        <f t="shared" si="2691"/>
        <v>2864351</v>
      </c>
      <c r="BS415" s="69" t="str">
        <f t="shared" si="40"/>
        <v/>
      </c>
      <c r="BT415" s="51"/>
      <c r="BU415" s="68" t="str">
        <f t="shared" si="2692"/>
        <v/>
      </c>
      <c r="BV415" s="68" t="str">
        <f t="shared" si="2693"/>
        <v/>
      </c>
      <c r="BW415" s="68" t="str">
        <f t="shared" si="2694"/>
        <v/>
      </c>
      <c r="BX415" s="65">
        <f t="shared" si="2695"/>
        <v>22849623</v>
      </c>
      <c r="BY415" s="67" t="str">
        <f t="shared" si="44"/>
        <v/>
      </c>
      <c r="BZ415" s="68"/>
      <c r="CA415" s="65" t="str">
        <f t="shared" si="45"/>
        <v/>
      </c>
      <c r="CB415" s="67" t="str">
        <f t="shared" si="46"/>
        <v/>
      </c>
      <c r="CC415" s="67" t="str">
        <f t="shared" si="47"/>
        <v/>
      </c>
      <c r="CD415" s="67">
        <f t="shared" si="48"/>
        <v>9295677</v>
      </c>
      <c r="CE415" s="67" t="str">
        <f t="shared" si="49"/>
        <v/>
      </c>
      <c r="CF415" s="68"/>
      <c r="CG415" s="68" t="str">
        <f t="shared" si="2696"/>
        <v/>
      </c>
      <c r="CH415" s="68" t="str">
        <f t="shared" si="2697"/>
        <v/>
      </c>
      <c r="CI415" s="68" t="str">
        <f t="shared" si="2698"/>
        <v/>
      </c>
      <c r="CJ415" s="65">
        <f t="shared" si="2699"/>
        <v>22849734</v>
      </c>
      <c r="CK415" s="67" t="str">
        <f t="shared" si="54"/>
        <v/>
      </c>
      <c r="CL415" s="68"/>
      <c r="CM415" s="68" t="str">
        <f t="shared" si="2700"/>
        <v/>
      </c>
      <c r="CN415" s="68" t="str">
        <f t="shared" si="2701"/>
        <v/>
      </c>
      <c r="CO415" s="68" t="str">
        <f t="shared" si="2702"/>
        <v/>
      </c>
      <c r="CP415" s="65">
        <f t="shared" si="2703"/>
        <v>17742838</v>
      </c>
      <c r="CQ415" s="67" t="str">
        <f t="shared" si="59"/>
        <v/>
      </c>
      <c r="CR415" s="68"/>
      <c r="CS415" s="68" t="str">
        <f t="shared" si="2704"/>
        <v/>
      </c>
      <c r="CT415" s="68" t="str">
        <f t="shared" si="2705"/>
        <v/>
      </c>
      <c r="CU415" s="68" t="str">
        <f t="shared" si="2706"/>
        <v/>
      </c>
      <c r="CV415" s="65">
        <f t="shared" si="2707"/>
        <v>0</v>
      </c>
      <c r="CW415" s="67" t="str">
        <f t="shared" si="64"/>
        <v/>
      </c>
      <c r="CX415" s="68"/>
      <c r="CY415" s="68" t="str">
        <f t="shared" si="2708"/>
        <v/>
      </c>
      <c r="CZ415" s="68" t="str">
        <f t="shared" si="2709"/>
        <v/>
      </c>
      <c r="DA415" s="68" t="str">
        <f t="shared" si="2710"/>
        <v/>
      </c>
      <c r="DB415" s="65">
        <f t="shared" si="2711"/>
        <v>3448211</v>
      </c>
      <c r="DC415" s="67" t="str">
        <f t="shared" si="69"/>
        <v/>
      </c>
      <c r="DD415" s="68"/>
      <c r="DE415" s="68" t="str">
        <f t="shared" si="2712"/>
        <v/>
      </c>
      <c r="DF415" s="51" t="str">
        <f t="shared" si="2713"/>
        <v/>
      </c>
      <c r="DG415" s="51" t="str">
        <f t="shared" si="2714"/>
        <v/>
      </c>
      <c r="DH415" s="65">
        <f t="shared" si="2715"/>
        <v>457986</v>
      </c>
      <c r="DI415" s="69" t="str">
        <f t="shared" si="74"/>
        <v/>
      </c>
      <c r="DJ415" s="51"/>
      <c r="DK415" s="51" t="str">
        <f t="shared" si="2716"/>
        <v/>
      </c>
      <c r="DL415" s="51" t="str">
        <f t="shared" si="2717"/>
        <v/>
      </c>
      <c r="DM415" s="51" t="str">
        <f t="shared" si="2718"/>
        <v/>
      </c>
      <c r="DN415" s="65">
        <f t="shared" si="2719"/>
        <v>1200699</v>
      </c>
      <c r="DO415" s="69" t="str">
        <f t="shared" si="79"/>
        <v/>
      </c>
      <c r="DP415" s="51"/>
      <c r="DQ415" s="51"/>
      <c r="DR415" s="51"/>
      <c r="DS415" s="51"/>
      <c r="DT415" s="51"/>
      <c r="DU415" s="181"/>
    </row>
    <row r="416" spans="1:125" ht="15" x14ac:dyDescent="0.25">
      <c r="A416" s="56">
        <v>2018</v>
      </c>
      <c r="B416" s="51" t="s">
        <v>1243</v>
      </c>
      <c r="C416" s="50" t="s">
        <v>1129</v>
      </c>
      <c r="D416" s="170" t="s">
        <v>193</v>
      </c>
      <c r="E416" s="50" t="s">
        <v>109</v>
      </c>
      <c r="F416" s="89">
        <v>2775323</v>
      </c>
      <c r="G416" s="89">
        <v>21115775</v>
      </c>
      <c r="H416" s="89">
        <v>3545218</v>
      </c>
      <c r="I416" s="90">
        <v>23404886</v>
      </c>
      <c r="J416" s="50"/>
      <c r="K416" s="50" t="s">
        <v>2032</v>
      </c>
      <c r="L416" s="58"/>
      <c r="M416" s="58"/>
      <c r="N416" s="58"/>
      <c r="O416" s="58"/>
      <c r="P416" s="91"/>
      <c r="Q416" s="92">
        <v>18334468</v>
      </c>
      <c r="R416" s="92">
        <v>0</v>
      </c>
      <c r="S416" s="92">
        <v>4563865</v>
      </c>
      <c r="T416" s="92">
        <v>506650</v>
      </c>
      <c r="U416" s="94"/>
      <c r="V416" s="94"/>
      <c r="W416" s="90">
        <f t="shared" si="857"/>
        <v>23404983</v>
      </c>
      <c r="X416" s="90">
        <v>3131836</v>
      </c>
      <c r="Y416" s="50"/>
      <c r="Z416" s="50"/>
      <c r="AA416" s="51"/>
      <c r="AB416" s="68"/>
      <c r="AC416" s="68"/>
      <c r="AD416" s="68"/>
      <c r="AE416" s="68"/>
      <c r="AF416" s="68"/>
      <c r="AG416" s="67" t="str">
        <f t="shared" si="7"/>
        <v/>
      </c>
      <c r="AH416" s="51"/>
      <c r="AI416" s="51" t="str">
        <f t="shared" si="8"/>
        <v/>
      </c>
      <c r="AJ416" s="68" t="str">
        <f t="shared" si="9"/>
        <v/>
      </c>
      <c r="AK416" s="68" t="str">
        <f t="shared" si="10"/>
        <v/>
      </c>
      <c r="AL416" s="68" t="str">
        <f t="shared" si="11"/>
        <v/>
      </c>
      <c r="AM416" s="68" t="str">
        <f t="shared" si="12"/>
        <v/>
      </c>
      <c r="AN416" s="68" t="str">
        <f t="shared" si="13"/>
        <v/>
      </c>
      <c r="AO416" s="67" t="str">
        <f t="shared" si="14"/>
        <v/>
      </c>
      <c r="AP416" s="51"/>
      <c r="AQ416" s="51" t="str">
        <f t="shared" si="15"/>
        <v/>
      </c>
      <c r="AR416" s="68" t="str">
        <f t="shared" si="16"/>
        <v/>
      </c>
      <c r="AS416" s="68" t="str">
        <f t="shared" si="17"/>
        <v/>
      </c>
      <c r="AT416" s="68" t="str">
        <f t="shared" si="18"/>
        <v/>
      </c>
      <c r="AU416" s="68" t="str">
        <f t="shared" si="19"/>
        <v/>
      </c>
      <c r="AV416" s="68" t="str">
        <f t="shared" si="20"/>
        <v/>
      </c>
      <c r="AW416" s="67" t="str">
        <f t="shared" si="21"/>
        <v/>
      </c>
      <c r="AX416" s="51"/>
      <c r="AY416" s="51" t="str">
        <f t="shared" si="22"/>
        <v/>
      </c>
      <c r="AZ416" s="68" t="str">
        <f t="shared" si="23"/>
        <v/>
      </c>
      <c r="BA416" s="68" t="str">
        <f t="shared" si="24"/>
        <v/>
      </c>
      <c r="BB416" s="68" t="str">
        <f t="shared" si="25"/>
        <v/>
      </c>
      <c r="BC416" s="68" t="str">
        <f t="shared" si="26"/>
        <v/>
      </c>
      <c r="BD416" s="68" t="str">
        <f t="shared" si="27"/>
        <v/>
      </c>
      <c r="BE416" s="68" t="str">
        <f t="shared" si="28"/>
        <v/>
      </c>
      <c r="BF416" s="51"/>
      <c r="BG416" s="96">
        <f t="shared" si="29"/>
        <v>2775323</v>
      </c>
      <c r="BH416" s="67">
        <f t="shared" si="30"/>
        <v>23404886</v>
      </c>
      <c r="BI416" s="67">
        <f t="shared" si="31"/>
        <v>18334468</v>
      </c>
      <c r="BJ416" s="67">
        <f t="shared" si="32"/>
        <v>0</v>
      </c>
      <c r="BK416" s="67">
        <f t="shared" si="33"/>
        <v>4563865</v>
      </c>
      <c r="BL416" s="67">
        <f t="shared" si="34"/>
        <v>506650</v>
      </c>
      <c r="BM416" s="65">
        <f t="shared" si="35"/>
        <v>3131836</v>
      </c>
      <c r="BN416" s="70"/>
      <c r="BO416" s="70"/>
      <c r="BP416" s="51"/>
      <c r="BQ416" s="51"/>
      <c r="BR416" s="51"/>
      <c r="BS416" s="96">
        <f t="shared" si="40"/>
        <v>2775323</v>
      </c>
      <c r="BT416" s="70"/>
      <c r="BU416" s="65"/>
      <c r="BV416" s="68"/>
      <c r="BW416" s="68"/>
      <c r="BX416" s="68"/>
      <c r="BY416" s="67">
        <f t="shared" si="44"/>
        <v>23404886</v>
      </c>
      <c r="BZ416" s="65"/>
      <c r="CA416" s="65" t="str">
        <f t="shared" si="45"/>
        <v/>
      </c>
      <c r="CB416" s="67" t="str">
        <f t="shared" si="46"/>
        <v/>
      </c>
      <c r="CC416" s="67" t="str">
        <f t="shared" si="47"/>
        <v/>
      </c>
      <c r="CD416" s="67" t="str">
        <f t="shared" si="48"/>
        <v/>
      </c>
      <c r="CE416" s="67">
        <f t="shared" si="49"/>
        <v>3131836</v>
      </c>
      <c r="CF416" s="65"/>
      <c r="CG416" s="65"/>
      <c r="CH416" s="68"/>
      <c r="CI416" s="68"/>
      <c r="CJ416" s="68"/>
      <c r="CK416" s="67">
        <f t="shared" si="54"/>
        <v>23404983</v>
      </c>
      <c r="CL416" s="65"/>
      <c r="CM416" s="65"/>
      <c r="CN416" s="68"/>
      <c r="CO416" s="68"/>
      <c r="CP416" s="68"/>
      <c r="CQ416" s="67">
        <f t="shared" si="59"/>
        <v>18334468</v>
      </c>
      <c r="CR416" s="65"/>
      <c r="CS416" s="65"/>
      <c r="CT416" s="68"/>
      <c r="CU416" s="68"/>
      <c r="CV416" s="68"/>
      <c r="CW416" s="67">
        <f t="shared" si="64"/>
        <v>0</v>
      </c>
      <c r="CX416" s="65"/>
      <c r="CY416" s="65"/>
      <c r="CZ416" s="68"/>
      <c r="DA416" s="68"/>
      <c r="DB416" s="68"/>
      <c r="DC416" s="67">
        <f t="shared" si="69"/>
        <v>4563865</v>
      </c>
      <c r="DD416" s="65"/>
      <c r="DE416" s="65"/>
      <c r="DF416" s="51"/>
      <c r="DG416" s="51"/>
      <c r="DH416" s="51"/>
      <c r="DI416" s="67">
        <f t="shared" si="74"/>
        <v>506650</v>
      </c>
      <c r="DJ416" s="70"/>
      <c r="DK416" s="70"/>
      <c r="DL416" s="51"/>
      <c r="DM416" s="51"/>
      <c r="DN416" s="51"/>
      <c r="DO416" s="67">
        <f t="shared" si="79"/>
        <v>18334468</v>
      </c>
      <c r="DP416" s="51"/>
      <c r="DQ416" s="51"/>
      <c r="DR416" s="51"/>
      <c r="DS416" s="51"/>
      <c r="DT416" s="51"/>
      <c r="DU416" s="181"/>
    </row>
    <row r="417" spans="1:125" ht="15" x14ac:dyDescent="0.25">
      <c r="A417" s="50"/>
      <c r="B417" s="51"/>
      <c r="C417" s="50"/>
      <c r="D417" s="53"/>
      <c r="E417" s="50"/>
      <c r="F417" s="54"/>
      <c r="G417" s="54"/>
      <c r="H417" s="54"/>
      <c r="I417" s="55"/>
      <c r="J417" s="50"/>
      <c r="K417" s="50" t="s">
        <v>2032</v>
      </c>
      <c r="L417" s="58"/>
      <c r="M417" s="58"/>
      <c r="N417" s="58"/>
      <c r="O417" s="58"/>
      <c r="P417" s="59"/>
      <c r="Q417" s="60"/>
      <c r="R417" s="60"/>
      <c r="S417" s="60"/>
      <c r="T417" s="60"/>
      <c r="U417" s="60"/>
      <c r="V417" s="79"/>
      <c r="W417" s="90">
        <f t="shared" si="857"/>
        <v>0</v>
      </c>
      <c r="X417" s="101"/>
      <c r="Y417" s="50"/>
      <c r="Z417" s="50"/>
      <c r="AA417" s="51"/>
      <c r="AB417" s="68"/>
      <c r="AC417" s="68"/>
      <c r="AD417" s="68"/>
      <c r="AE417" s="68"/>
      <c r="AF417" s="68"/>
      <c r="AG417" s="67" t="str">
        <f t="shared" si="7"/>
        <v/>
      </c>
      <c r="AH417" s="51"/>
      <c r="AI417" s="51" t="str">
        <f t="shared" si="8"/>
        <v/>
      </c>
      <c r="AJ417" s="68" t="str">
        <f t="shared" si="9"/>
        <v/>
      </c>
      <c r="AK417" s="68" t="str">
        <f t="shared" si="10"/>
        <v/>
      </c>
      <c r="AL417" s="68" t="str">
        <f t="shared" si="11"/>
        <v/>
      </c>
      <c r="AM417" s="68" t="str">
        <f t="shared" si="12"/>
        <v/>
      </c>
      <c r="AN417" s="68" t="str">
        <f t="shared" si="13"/>
        <v/>
      </c>
      <c r="AO417" s="67" t="str">
        <f t="shared" si="14"/>
        <v/>
      </c>
      <c r="AP417" s="51"/>
      <c r="AQ417" s="51" t="str">
        <f t="shared" si="15"/>
        <v/>
      </c>
      <c r="AR417" s="68" t="str">
        <f t="shared" si="16"/>
        <v/>
      </c>
      <c r="AS417" s="68" t="str">
        <f t="shared" si="17"/>
        <v/>
      </c>
      <c r="AT417" s="68" t="str">
        <f t="shared" si="18"/>
        <v/>
      </c>
      <c r="AU417" s="68" t="str">
        <f t="shared" si="19"/>
        <v/>
      </c>
      <c r="AV417" s="68" t="str">
        <f t="shared" si="20"/>
        <v/>
      </c>
      <c r="AW417" s="67" t="str">
        <f t="shared" si="21"/>
        <v/>
      </c>
      <c r="AX417" s="51"/>
      <c r="AY417" s="51" t="str">
        <f t="shared" si="22"/>
        <v/>
      </c>
      <c r="AZ417" s="68" t="str">
        <f t="shared" si="23"/>
        <v/>
      </c>
      <c r="BA417" s="68" t="str">
        <f t="shared" si="24"/>
        <v/>
      </c>
      <c r="BB417" s="68" t="str">
        <f t="shared" si="25"/>
        <v/>
      </c>
      <c r="BC417" s="68" t="str">
        <f t="shared" si="26"/>
        <v/>
      </c>
      <c r="BD417" s="68" t="str">
        <f t="shared" si="27"/>
        <v/>
      </c>
      <c r="BE417" s="68" t="str">
        <f t="shared" si="28"/>
        <v/>
      </c>
      <c r="BF417" s="51"/>
      <c r="BG417" s="69" t="str">
        <f t="shared" si="29"/>
        <v/>
      </c>
      <c r="BH417" s="67" t="str">
        <f t="shared" si="30"/>
        <v/>
      </c>
      <c r="BI417" s="67" t="str">
        <f t="shared" si="31"/>
        <v/>
      </c>
      <c r="BJ417" s="67" t="str">
        <f t="shared" si="32"/>
        <v/>
      </c>
      <c r="BK417" s="67" t="str">
        <f t="shared" si="33"/>
        <v/>
      </c>
      <c r="BL417" s="67" t="str">
        <f t="shared" si="34"/>
        <v/>
      </c>
      <c r="BM417" s="65" t="str">
        <f t="shared" si="35"/>
        <v/>
      </c>
      <c r="BN417" s="70"/>
      <c r="BO417" s="70"/>
      <c r="BP417" s="51"/>
      <c r="BQ417" s="51"/>
      <c r="BR417" s="51"/>
      <c r="BS417" s="69" t="str">
        <f t="shared" si="40"/>
        <v/>
      </c>
      <c r="BT417" s="70"/>
      <c r="BU417" s="65"/>
      <c r="BV417" s="68"/>
      <c r="BW417" s="68"/>
      <c r="BX417" s="68"/>
      <c r="BY417" s="67" t="str">
        <f t="shared" si="44"/>
        <v/>
      </c>
      <c r="BZ417" s="65"/>
      <c r="CA417" s="65" t="str">
        <f t="shared" si="45"/>
        <v/>
      </c>
      <c r="CB417" s="67" t="str">
        <f t="shared" si="46"/>
        <v/>
      </c>
      <c r="CC417" s="67" t="str">
        <f t="shared" si="47"/>
        <v/>
      </c>
      <c r="CD417" s="67" t="str">
        <f t="shared" si="48"/>
        <v/>
      </c>
      <c r="CE417" s="67" t="str">
        <f t="shared" si="49"/>
        <v/>
      </c>
      <c r="CF417" s="65"/>
      <c r="CG417" s="65"/>
      <c r="CH417" s="68"/>
      <c r="CI417" s="68"/>
      <c r="CJ417" s="68"/>
      <c r="CK417" s="67" t="str">
        <f t="shared" si="54"/>
        <v/>
      </c>
      <c r="CL417" s="65"/>
      <c r="CM417" s="65"/>
      <c r="CN417" s="68"/>
      <c r="CO417" s="68"/>
      <c r="CP417" s="68"/>
      <c r="CQ417" s="67" t="str">
        <f t="shared" si="59"/>
        <v/>
      </c>
      <c r="CR417" s="65"/>
      <c r="CS417" s="65"/>
      <c r="CT417" s="68"/>
      <c r="CU417" s="68"/>
      <c r="CV417" s="68"/>
      <c r="CW417" s="67" t="str">
        <f t="shared" si="64"/>
        <v/>
      </c>
      <c r="CX417" s="65"/>
      <c r="CY417" s="65"/>
      <c r="CZ417" s="68"/>
      <c r="DA417" s="68"/>
      <c r="DB417" s="68"/>
      <c r="DC417" s="67" t="str">
        <f t="shared" si="69"/>
        <v/>
      </c>
      <c r="DD417" s="65"/>
      <c r="DE417" s="65"/>
      <c r="DF417" s="51"/>
      <c r="DG417" s="51"/>
      <c r="DH417" s="51"/>
      <c r="DI417" s="69" t="str">
        <f t="shared" si="74"/>
        <v/>
      </c>
      <c r="DJ417" s="70"/>
      <c r="DK417" s="70"/>
      <c r="DL417" s="51"/>
      <c r="DM417" s="51"/>
      <c r="DN417" s="51"/>
      <c r="DO417" s="69" t="str">
        <f t="shared" si="79"/>
        <v/>
      </c>
      <c r="DP417" s="51"/>
      <c r="DQ417" s="51"/>
      <c r="DR417" s="51"/>
      <c r="DS417" s="51"/>
      <c r="DT417" s="51"/>
      <c r="DU417" s="181"/>
    </row>
    <row r="418" spans="1:125" ht="15" x14ac:dyDescent="0.25">
      <c r="A418" s="50">
        <v>2014</v>
      </c>
      <c r="B418" s="51" t="s">
        <v>1234</v>
      </c>
      <c r="C418" s="50" t="s">
        <v>1063</v>
      </c>
      <c r="D418" s="53" t="s">
        <v>1063</v>
      </c>
      <c r="E418" s="50" t="s">
        <v>122</v>
      </c>
      <c r="F418" s="54">
        <v>939924</v>
      </c>
      <c r="G418" s="54">
        <v>2837055</v>
      </c>
      <c r="H418" s="54">
        <v>2318727</v>
      </c>
      <c r="I418" s="55">
        <v>10544486</v>
      </c>
      <c r="J418" s="50"/>
      <c r="K418" s="50" t="s">
        <v>2032</v>
      </c>
      <c r="L418" s="58" t="s">
        <v>2032</v>
      </c>
      <c r="M418" s="58" t="s">
        <v>2032</v>
      </c>
      <c r="N418" s="58" t="s">
        <v>2032</v>
      </c>
      <c r="O418" s="58" t="s">
        <v>2032</v>
      </c>
      <c r="P418" s="59"/>
      <c r="Q418" s="60">
        <v>0</v>
      </c>
      <c r="R418" s="60">
        <v>5395839</v>
      </c>
      <c r="S418" s="60">
        <v>1670520</v>
      </c>
      <c r="T418" s="60">
        <v>3461853</v>
      </c>
      <c r="U418" s="60">
        <v>16273</v>
      </c>
      <c r="V418" s="79"/>
      <c r="W418" s="90">
        <f t="shared" si="857"/>
        <v>10544485</v>
      </c>
      <c r="X418" s="101">
        <v>2109543</v>
      </c>
      <c r="Y418" s="50" t="s">
        <v>167</v>
      </c>
      <c r="Z418" s="50" t="s">
        <v>1063</v>
      </c>
      <c r="AA418" s="51" t="str">
        <f t="shared" ref="AA418:AA421" si="2720">IF(A418 =2014,IF(Y418 ="",F418,""),"")</f>
        <v/>
      </c>
      <c r="AB418" s="68" t="str">
        <f t="shared" ref="AB418:AB421" si="2721">IF(A418 =2014,IF(Y418 ="",I418,""),"")</f>
        <v/>
      </c>
      <c r="AC418" s="68" t="str">
        <f t="shared" ref="AC418:AC421" si="2722">IF(A418 =2014,IF(Y418 ="",Q418,""),"")</f>
        <v/>
      </c>
      <c r="AD418" s="68" t="str">
        <f t="shared" ref="AD418:AD421" si="2723">IF(A418 =2014,IF(Y418 ="",R418,""),"")</f>
        <v/>
      </c>
      <c r="AE418" s="68" t="str">
        <f t="shared" ref="AE418:AE421" si="2724">IF(A418 =2014,IF(Y418 ="",S418,""),"")</f>
        <v/>
      </c>
      <c r="AF418" s="68" t="str">
        <f t="shared" ref="AF418:AF421" si="2725">IF(A418 =2014,IF(Y418 ="",T418+U418,""),"")</f>
        <v/>
      </c>
      <c r="AG418" s="67" t="str">
        <f t="shared" si="7"/>
        <v/>
      </c>
      <c r="AH418" s="51"/>
      <c r="AI418" s="51" t="str">
        <f t="shared" si="8"/>
        <v/>
      </c>
      <c r="AJ418" s="68" t="str">
        <f t="shared" si="9"/>
        <v/>
      </c>
      <c r="AK418" s="68" t="str">
        <f t="shared" si="10"/>
        <v/>
      </c>
      <c r="AL418" s="68" t="str">
        <f t="shared" si="11"/>
        <v/>
      </c>
      <c r="AM418" s="68" t="str">
        <f t="shared" si="12"/>
        <v/>
      </c>
      <c r="AN418" s="68" t="str">
        <f t="shared" si="13"/>
        <v/>
      </c>
      <c r="AO418" s="67" t="str">
        <f t="shared" si="14"/>
        <v/>
      </c>
      <c r="AP418" s="51"/>
      <c r="AQ418" s="51" t="str">
        <f t="shared" si="15"/>
        <v/>
      </c>
      <c r="AR418" s="68" t="str">
        <f t="shared" si="16"/>
        <v/>
      </c>
      <c r="AS418" s="68" t="str">
        <f t="shared" si="17"/>
        <v/>
      </c>
      <c r="AT418" s="68" t="str">
        <f t="shared" si="18"/>
        <v/>
      </c>
      <c r="AU418" s="68" t="str">
        <f t="shared" si="19"/>
        <v/>
      </c>
      <c r="AV418" s="68" t="str">
        <f t="shared" si="20"/>
        <v/>
      </c>
      <c r="AW418" s="67" t="str">
        <f t="shared" si="21"/>
        <v/>
      </c>
      <c r="AX418" s="51"/>
      <c r="AY418" s="51" t="str">
        <f t="shared" si="22"/>
        <v/>
      </c>
      <c r="AZ418" s="68" t="str">
        <f t="shared" si="23"/>
        <v/>
      </c>
      <c r="BA418" s="68" t="str">
        <f t="shared" si="24"/>
        <v/>
      </c>
      <c r="BB418" s="68" t="str">
        <f t="shared" si="25"/>
        <v/>
      </c>
      <c r="BC418" s="68" t="str">
        <f t="shared" si="26"/>
        <v/>
      </c>
      <c r="BD418" s="68" t="str">
        <f t="shared" si="27"/>
        <v/>
      </c>
      <c r="BE418" s="68" t="str">
        <f t="shared" si="28"/>
        <v/>
      </c>
      <c r="BF418" s="51"/>
      <c r="BG418" s="69" t="str">
        <f t="shared" si="29"/>
        <v/>
      </c>
      <c r="BH418" s="67" t="str">
        <f t="shared" si="30"/>
        <v/>
      </c>
      <c r="BI418" s="67" t="str">
        <f t="shared" si="31"/>
        <v/>
      </c>
      <c r="BJ418" s="67" t="str">
        <f t="shared" si="32"/>
        <v/>
      </c>
      <c r="BK418" s="67" t="str">
        <f t="shared" si="33"/>
        <v/>
      </c>
      <c r="BL418" s="67" t="str">
        <f t="shared" si="34"/>
        <v/>
      </c>
      <c r="BM418" s="65" t="str">
        <f t="shared" si="35"/>
        <v/>
      </c>
      <c r="BN418" s="70"/>
      <c r="BO418" s="71">
        <f t="shared" ref="BO418:BO421" si="2726">IF(A418 =2014,F418,"")</f>
        <v>939924</v>
      </c>
      <c r="BP418" s="51" t="str">
        <f t="shared" ref="BP418:BP421" si="2727">IF(A418 =2015,F418,"")</f>
        <v/>
      </c>
      <c r="BQ418" s="51" t="str">
        <f t="shared" ref="BQ418:BQ421" si="2728">IF(A418 =2016,F418,"")</f>
        <v/>
      </c>
      <c r="BR418" s="51" t="str">
        <f t="shared" ref="BR418:BR421" si="2729">IF(A418 =2017,F418,"")</f>
        <v/>
      </c>
      <c r="BS418" s="69" t="str">
        <f t="shared" si="40"/>
        <v/>
      </c>
      <c r="BT418" s="70"/>
      <c r="BU418" s="65">
        <f t="shared" ref="BU418:BU421" si="2730">IF(A418 =2014,I418,"")</f>
        <v>10544486</v>
      </c>
      <c r="BV418" s="68" t="str">
        <f t="shared" ref="BV418:BV421" si="2731">IF(A418 =2015,I418,"")</f>
        <v/>
      </c>
      <c r="BW418" s="68" t="str">
        <f t="shared" ref="BW418:BW421" si="2732">IF(A418 =2016,I418,"")</f>
        <v/>
      </c>
      <c r="BX418" s="68" t="str">
        <f t="shared" ref="BX418:BX421" si="2733">IF(A418 =2017,I418,"")</f>
        <v/>
      </c>
      <c r="BY418" s="67" t="str">
        <f t="shared" si="44"/>
        <v/>
      </c>
      <c r="BZ418" s="65"/>
      <c r="CA418" s="65">
        <f t="shared" si="45"/>
        <v>2109543</v>
      </c>
      <c r="CB418" s="67" t="str">
        <f t="shared" si="46"/>
        <v/>
      </c>
      <c r="CC418" s="67" t="str">
        <f t="shared" si="47"/>
        <v/>
      </c>
      <c r="CD418" s="67" t="str">
        <f t="shared" si="48"/>
        <v/>
      </c>
      <c r="CE418" s="67" t="str">
        <f t="shared" si="49"/>
        <v/>
      </c>
      <c r="CF418" s="65"/>
      <c r="CG418" s="65">
        <f t="shared" ref="CG418:CG421" si="2734">IF(A418 =2014,Q418+R418+S418+T418+U418,"")</f>
        <v>10544485</v>
      </c>
      <c r="CH418" s="68" t="str">
        <f t="shared" ref="CH418:CH421" si="2735">IF(A418 =2015,Q418+R418+S418+T418+U418,"")</f>
        <v/>
      </c>
      <c r="CI418" s="68" t="str">
        <f t="shared" ref="CI418:CI421" si="2736">IF(A418 =2016,Q418+R418+S418+T418+U418,"")</f>
        <v/>
      </c>
      <c r="CJ418" s="68" t="str">
        <f t="shared" ref="CJ418:CJ421" si="2737">IF(A418 =2017,Q418+R418+S418+T418+U418,"")</f>
        <v/>
      </c>
      <c r="CK418" s="67" t="str">
        <f t="shared" si="54"/>
        <v/>
      </c>
      <c r="CL418" s="65"/>
      <c r="CM418" s="65">
        <f t="shared" ref="CM418:CM421" si="2738">IF(A418 =2014,Q418,"")</f>
        <v>0</v>
      </c>
      <c r="CN418" s="68" t="str">
        <f t="shared" ref="CN418:CN421" si="2739">IF(A418 =2015,Q418,"")</f>
        <v/>
      </c>
      <c r="CO418" s="68" t="str">
        <f t="shared" ref="CO418:CO421" si="2740">IF(A418 =2016,Q418,"")</f>
        <v/>
      </c>
      <c r="CP418" s="68" t="str">
        <f t="shared" ref="CP418:CP421" si="2741">IF(A418 =2017,Q418,"")</f>
        <v/>
      </c>
      <c r="CQ418" s="67" t="str">
        <f t="shared" si="59"/>
        <v/>
      </c>
      <c r="CR418" s="65"/>
      <c r="CS418" s="65">
        <f t="shared" ref="CS418:CS421" si="2742">IF(A418 =2014,R418,"")</f>
        <v>5395839</v>
      </c>
      <c r="CT418" s="68" t="str">
        <f t="shared" ref="CT418:CT421" si="2743">IF(A418 =2015,R418,"")</f>
        <v/>
      </c>
      <c r="CU418" s="68" t="str">
        <f t="shared" ref="CU418:CU421" si="2744">IF(A418 =2016,R418,"")</f>
        <v/>
      </c>
      <c r="CV418" s="68" t="str">
        <f t="shared" ref="CV418:CV421" si="2745">IF(A418 =2017,R418,"")</f>
        <v/>
      </c>
      <c r="CW418" s="67" t="str">
        <f t="shared" si="64"/>
        <v/>
      </c>
      <c r="CX418" s="65"/>
      <c r="CY418" s="65">
        <f t="shared" ref="CY418:CY421" si="2746">IF(A418 =2014,S418,"")</f>
        <v>1670520</v>
      </c>
      <c r="CZ418" s="68" t="str">
        <f t="shared" ref="CZ418:CZ421" si="2747">IF(A418 =2015,S418,"")</f>
        <v/>
      </c>
      <c r="DA418" s="68" t="str">
        <f t="shared" ref="DA418:DA421" si="2748">IF(A418 =2016,S418,"")</f>
        <v/>
      </c>
      <c r="DB418" s="68" t="str">
        <f t="shared" ref="DB418:DB421" si="2749">IF(A418 =2017,S418,"")</f>
        <v/>
      </c>
      <c r="DC418" s="67" t="str">
        <f t="shared" si="69"/>
        <v/>
      </c>
      <c r="DD418" s="65"/>
      <c r="DE418" s="65">
        <f t="shared" ref="DE418:DE421" si="2750">IF(A418 =2014,T418,"")</f>
        <v>3461853</v>
      </c>
      <c r="DF418" s="51" t="str">
        <f t="shared" ref="DF418:DF421" si="2751">IF(A418 =2015,T418,"")</f>
        <v/>
      </c>
      <c r="DG418" s="51" t="str">
        <f t="shared" ref="DG418:DG421" si="2752">IF(A418 =2016,T418,"")</f>
        <v/>
      </c>
      <c r="DH418" s="51" t="str">
        <f t="shared" ref="DH418:DH421" si="2753">IF(A418 =2017,T418,"")</f>
        <v/>
      </c>
      <c r="DI418" s="69" t="str">
        <f t="shared" si="74"/>
        <v/>
      </c>
      <c r="DJ418" s="70"/>
      <c r="DK418" s="65">
        <f t="shared" ref="DK418:DK421" si="2754">IF(A418 =2014,U418,"")</f>
        <v>16273</v>
      </c>
      <c r="DL418" s="51" t="str">
        <f t="shared" ref="DL418:DL421" si="2755">IF(A418 =2015,U418,"")</f>
        <v/>
      </c>
      <c r="DM418" s="51" t="str">
        <f t="shared" ref="DM418:DM421" si="2756">IF(A418 =2016,U418,"")</f>
        <v/>
      </c>
      <c r="DN418" s="51" t="str">
        <f t="shared" ref="DN418:DN421" si="2757">IF(A418 =2017,U418,"")</f>
        <v/>
      </c>
      <c r="DO418" s="69" t="str">
        <f t="shared" si="79"/>
        <v/>
      </c>
      <c r="DP418" s="51"/>
      <c r="DQ418" s="51"/>
      <c r="DR418" s="51"/>
      <c r="DS418" s="51"/>
      <c r="DT418" s="51"/>
      <c r="DU418" s="181"/>
    </row>
    <row r="419" spans="1:125" ht="15" x14ac:dyDescent="0.25">
      <c r="A419" s="50">
        <v>2015</v>
      </c>
      <c r="B419" s="51" t="s">
        <v>1234</v>
      </c>
      <c r="C419" s="50" t="s">
        <v>1063</v>
      </c>
      <c r="D419" s="53" t="s">
        <v>1063</v>
      </c>
      <c r="E419" s="50" t="s">
        <v>122</v>
      </c>
      <c r="F419" s="54">
        <v>952057</v>
      </c>
      <c r="G419" s="54">
        <v>6074187</v>
      </c>
      <c r="H419" s="54">
        <v>2446706</v>
      </c>
      <c r="I419" s="55">
        <v>11342003</v>
      </c>
      <c r="J419" s="50"/>
      <c r="K419" s="50" t="s">
        <v>2032</v>
      </c>
      <c r="L419" s="58" t="s">
        <v>2032</v>
      </c>
      <c r="M419" s="58" t="s">
        <v>2032</v>
      </c>
      <c r="N419" s="58" t="s">
        <v>2032</v>
      </c>
      <c r="O419" s="58" t="s">
        <v>2032</v>
      </c>
      <c r="P419" s="59"/>
      <c r="Q419" s="60">
        <v>0</v>
      </c>
      <c r="R419" s="60">
        <v>4477968</v>
      </c>
      <c r="S419" s="60">
        <v>1345930</v>
      </c>
      <c r="T419" s="60">
        <v>5494562</v>
      </c>
      <c r="U419" s="60">
        <v>23543</v>
      </c>
      <c r="V419" s="79"/>
      <c r="W419" s="90">
        <f t="shared" si="857"/>
        <v>11342003</v>
      </c>
      <c r="X419" s="101">
        <v>447700</v>
      </c>
      <c r="Y419" s="50" t="s">
        <v>167</v>
      </c>
      <c r="Z419" s="50" t="s">
        <v>1063</v>
      </c>
      <c r="AA419" s="51" t="str">
        <f t="shared" si="2720"/>
        <v/>
      </c>
      <c r="AB419" s="68" t="str">
        <f t="shared" si="2721"/>
        <v/>
      </c>
      <c r="AC419" s="68" t="str">
        <f t="shared" si="2722"/>
        <v/>
      </c>
      <c r="AD419" s="68" t="str">
        <f t="shared" si="2723"/>
        <v/>
      </c>
      <c r="AE419" s="68" t="str">
        <f t="shared" si="2724"/>
        <v/>
      </c>
      <c r="AF419" s="68" t="str">
        <f t="shared" si="2725"/>
        <v/>
      </c>
      <c r="AG419" s="67" t="str">
        <f t="shared" si="7"/>
        <v/>
      </c>
      <c r="AH419" s="51"/>
      <c r="AI419" s="51" t="str">
        <f t="shared" si="8"/>
        <v/>
      </c>
      <c r="AJ419" s="68" t="str">
        <f t="shared" si="9"/>
        <v/>
      </c>
      <c r="AK419" s="68" t="str">
        <f t="shared" si="10"/>
        <v/>
      </c>
      <c r="AL419" s="68" t="str">
        <f t="shared" si="11"/>
        <v/>
      </c>
      <c r="AM419" s="68" t="str">
        <f t="shared" si="12"/>
        <v/>
      </c>
      <c r="AN419" s="68" t="str">
        <f t="shared" si="13"/>
        <v/>
      </c>
      <c r="AO419" s="67" t="str">
        <f t="shared" si="14"/>
        <v/>
      </c>
      <c r="AP419" s="51"/>
      <c r="AQ419" s="51" t="str">
        <f t="shared" si="15"/>
        <v/>
      </c>
      <c r="AR419" s="68" t="str">
        <f t="shared" si="16"/>
        <v/>
      </c>
      <c r="AS419" s="68" t="str">
        <f t="shared" si="17"/>
        <v/>
      </c>
      <c r="AT419" s="68" t="str">
        <f t="shared" si="18"/>
        <v/>
      </c>
      <c r="AU419" s="68" t="str">
        <f t="shared" si="19"/>
        <v/>
      </c>
      <c r="AV419" s="68" t="str">
        <f t="shared" si="20"/>
        <v/>
      </c>
      <c r="AW419" s="67" t="str">
        <f t="shared" si="21"/>
        <v/>
      </c>
      <c r="AX419" s="51"/>
      <c r="AY419" s="51" t="str">
        <f t="shared" si="22"/>
        <v/>
      </c>
      <c r="AZ419" s="68" t="str">
        <f t="shared" si="23"/>
        <v/>
      </c>
      <c r="BA419" s="68" t="str">
        <f t="shared" si="24"/>
        <v/>
      </c>
      <c r="BB419" s="68" t="str">
        <f t="shared" si="25"/>
        <v/>
      </c>
      <c r="BC419" s="68" t="str">
        <f t="shared" si="26"/>
        <v/>
      </c>
      <c r="BD419" s="68" t="str">
        <f t="shared" si="27"/>
        <v/>
      </c>
      <c r="BE419" s="68" t="str">
        <f t="shared" si="28"/>
        <v/>
      </c>
      <c r="BF419" s="51"/>
      <c r="BG419" s="69" t="str">
        <f t="shared" si="29"/>
        <v/>
      </c>
      <c r="BH419" s="67" t="str">
        <f t="shared" si="30"/>
        <v/>
      </c>
      <c r="BI419" s="67" t="str">
        <f t="shared" si="31"/>
        <v/>
      </c>
      <c r="BJ419" s="67" t="str">
        <f t="shared" si="32"/>
        <v/>
      </c>
      <c r="BK419" s="67" t="str">
        <f t="shared" si="33"/>
        <v/>
      </c>
      <c r="BL419" s="67" t="str">
        <f t="shared" si="34"/>
        <v/>
      </c>
      <c r="BM419" s="65" t="str">
        <f t="shared" si="35"/>
        <v/>
      </c>
      <c r="BN419" s="51"/>
      <c r="BO419" s="51" t="str">
        <f t="shared" si="2726"/>
        <v/>
      </c>
      <c r="BP419" s="71">
        <f t="shared" si="2727"/>
        <v>952057</v>
      </c>
      <c r="BQ419" s="51" t="str">
        <f t="shared" si="2728"/>
        <v/>
      </c>
      <c r="BR419" s="51" t="str">
        <f t="shared" si="2729"/>
        <v/>
      </c>
      <c r="BS419" s="69" t="str">
        <f t="shared" si="40"/>
        <v/>
      </c>
      <c r="BT419" s="51"/>
      <c r="BU419" s="68" t="str">
        <f t="shared" si="2730"/>
        <v/>
      </c>
      <c r="BV419" s="65">
        <f t="shared" si="2731"/>
        <v>11342003</v>
      </c>
      <c r="BW419" s="68" t="str">
        <f t="shared" si="2732"/>
        <v/>
      </c>
      <c r="BX419" s="68" t="str">
        <f t="shared" si="2733"/>
        <v/>
      </c>
      <c r="BY419" s="67" t="str">
        <f t="shared" si="44"/>
        <v/>
      </c>
      <c r="BZ419" s="68"/>
      <c r="CA419" s="65" t="str">
        <f t="shared" si="45"/>
        <v/>
      </c>
      <c r="CB419" s="67">
        <f t="shared" si="46"/>
        <v>447700</v>
      </c>
      <c r="CC419" s="67" t="str">
        <f t="shared" si="47"/>
        <v/>
      </c>
      <c r="CD419" s="67" t="str">
        <f t="shared" si="48"/>
        <v/>
      </c>
      <c r="CE419" s="67" t="str">
        <f t="shared" si="49"/>
        <v/>
      </c>
      <c r="CF419" s="68"/>
      <c r="CG419" s="68" t="str">
        <f t="shared" si="2734"/>
        <v/>
      </c>
      <c r="CH419" s="65">
        <f t="shared" si="2735"/>
        <v>11342003</v>
      </c>
      <c r="CI419" s="68" t="str">
        <f t="shared" si="2736"/>
        <v/>
      </c>
      <c r="CJ419" s="68" t="str">
        <f t="shared" si="2737"/>
        <v/>
      </c>
      <c r="CK419" s="67" t="str">
        <f t="shared" si="54"/>
        <v/>
      </c>
      <c r="CL419" s="68"/>
      <c r="CM419" s="68" t="str">
        <f t="shared" si="2738"/>
        <v/>
      </c>
      <c r="CN419" s="65">
        <f t="shared" si="2739"/>
        <v>0</v>
      </c>
      <c r="CO419" s="68" t="str">
        <f t="shared" si="2740"/>
        <v/>
      </c>
      <c r="CP419" s="68" t="str">
        <f t="shared" si="2741"/>
        <v/>
      </c>
      <c r="CQ419" s="67" t="str">
        <f t="shared" si="59"/>
        <v/>
      </c>
      <c r="CR419" s="68"/>
      <c r="CS419" s="68" t="str">
        <f t="shared" si="2742"/>
        <v/>
      </c>
      <c r="CT419" s="65">
        <f t="shared" si="2743"/>
        <v>4477968</v>
      </c>
      <c r="CU419" s="68" t="str">
        <f t="shared" si="2744"/>
        <v/>
      </c>
      <c r="CV419" s="68" t="str">
        <f t="shared" si="2745"/>
        <v/>
      </c>
      <c r="CW419" s="67" t="str">
        <f t="shared" si="64"/>
        <v/>
      </c>
      <c r="CX419" s="68"/>
      <c r="CY419" s="68" t="str">
        <f t="shared" si="2746"/>
        <v/>
      </c>
      <c r="CZ419" s="65">
        <f t="shared" si="2747"/>
        <v>1345930</v>
      </c>
      <c r="DA419" s="68" t="str">
        <f t="shared" si="2748"/>
        <v/>
      </c>
      <c r="DB419" s="68" t="str">
        <f t="shared" si="2749"/>
        <v/>
      </c>
      <c r="DC419" s="67" t="str">
        <f t="shared" si="69"/>
        <v/>
      </c>
      <c r="DD419" s="68"/>
      <c r="DE419" s="68" t="str">
        <f t="shared" si="2750"/>
        <v/>
      </c>
      <c r="DF419" s="65">
        <f t="shared" si="2751"/>
        <v>5494562</v>
      </c>
      <c r="DG419" s="51" t="str">
        <f t="shared" si="2752"/>
        <v/>
      </c>
      <c r="DH419" s="51" t="str">
        <f t="shared" si="2753"/>
        <v/>
      </c>
      <c r="DI419" s="69" t="str">
        <f t="shared" si="74"/>
        <v/>
      </c>
      <c r="DJ419" s="51"/>
      <c r="DK419" s="51" t="str">
        <f t="shared" si="2754"/>
        <v/>
      </c>
      <c r="DL419" s="65">
        <f t="shared" si="2755"/>
        <v>23543</v>
      </c>
      <c r="DM419" s="51" t="str">
        <f t="shared" si="2756"/>
        <v/>
      </c>
      <c r="DN419" s="51" t="str">
        <f t="shared" si="2757"/>
        <v/>
      </c>
      <c r="DO419" s="69" t="str">
        <f t="shared" si="79"/>
        <v/>
      </c>
      <c r="DP419" s="51"/>
      <c r="DQ419" s="51"/>
      <c r="DR419" s="51"/>
      <c r="DS419" s="51"/>
      <c r="DT419" s="51"/>
      <c r="DU419" s="181"/>
    </row>
    <row r="420" spans="1:125" ht="15" x14ac:dyDescent="0.25">
      <c r="A420" s="50">
        <v>2016</v>
      </c>
      <c r="B420" s="51" t="s">
        <v>1234</v>
      </c>
      <c r="C420" s="50" t="s">
        <v>1063</v>
      </c>
      <c r="D420" s="53" t="s">
        <v>1063</v>
      </c>
      <c r="E420" s="50" t="s">
        <v>122</v>
      </c>
      <c r="F420" s="54">
        <v>882032</v>
      </c>
      <c r="G420" s="54">
        <v>5558207</v>
      </c>
      <c r="H420" s="54">
        <v>2248643</v>
      </c>
      <c r="I420" s="55">
        <v>10097424</v>
      </c>
      <c r="J420" s="50"/>
      <c r="K420" s="50" t="s">
        <v>2032</v>
      </c>
      <c r="L420" s="58" t="s">
        <v>2032</v>
      </c>
      <c r="M420" s="58" t="s">
        <v>2032</v>
      </c>
      <c r="N420" s="58" t="s">
        <v>2032</v>
      </c>
      <c r="O420" s="58" t="s">
        <v>2032</v>
      </c>
      <c r="P420" s="59"/>
      <c r="Q420" s="60">
        <v>0</v>
      </c>
      <c r="R420" s="60">
        <v>3853958</v>
      </c>
      <c r="S420" s="60">
        <v>1509622</v>
      </c>
      <c r="T420" s="60">
        <v>4727061</v>
      </c>
      <c r="U420" s="60">
        <v>47074</v>
      </c>
      <c r="V420" s="79"/>
      <c r="W420" s="90">
        <f t="shared" si="857"/>
        <v>10137715</v>
      </c>
      <c r="X420" s="101">
        <v>5563905</v>
      </c>
      <c r="Y420" s="50" t="s">
        <v>167</v>
      </c>
      <c r="Z420" s="50" t="s">
        <v>1063</v>
      </c>
      <c r="AA420" s="51" t="str">
        <f t="shared" si="2720"/>
        <v/>
      </c>
      <c r="AB420" s="68" t="str">
        <f t="shared" si="2721"/>
        <v/>
      </c>
      <c r="AC420" s="68" t="str">
        <f t="shared" si="2722"/>
        <v/>
      </c>
      <c r="AD420" s="68" t="str">
        <f t="shared" si="2723"/>
        <v/>
      </c>
      <c r="AE420" s="68" t="str">
        <f t="shared" si="2724"/>
        <v/>
      </c>
      <c r="AF420" s="68" t="str">
        <f t="shared" si="2725"/>
        <v/>
      </c>
      <c r="AG420" s="67" t="str">
        <f t="shared" si="7"/>
        <v/>
      </c>
      <c r="AH420" s="51"/>
      <c r="AI420" s="51" t="str">
        <f t="shared" si="8"/>
        <v/>
      </c>
      <c r="AJ420" s="68" t="str">
        <f t="shared" si="9"/>
        <v/>
      </c>
      <c r="AK420" s="68" t="str">
        <f t="shared" si="10"/>
        <v/>
      </c>
      <c r="AL420" s="68" t="str">
        <f t="shared" si="11"/>
        <v/>
      </c>
      <c r="AM420" s="68" t="str">
        <f t="shared" si="12"/>
        <v/>
      </c>
      <c r="AN420" s="68" t="str">
        <f t="shared" si="13"/>
        <v/>
      </c>
      <c r="AO420" s="67" t="str">
        <f t="shared" si="14"/>
        <v/>
      </c>
      <c r="AP420" s="51"/>
      <c r="AQ420" s="51" t="str">
        <f t="shared" si="15"/>
        <v/>
      </c>
      <c r="AR420" s="68" t="str">
        <f t="shared" si="16"/>
        <v/>
      </c>
      <c r="AS420" s="68" t="str">
        <f t="shared" si="17"/>
        <v/>
      </c>
      <c r="AT420" s="68" t="str">
        <f t="shared" si="18"/>
        <v/>
      </c>
      <c r="AU420" s="68" t="str">
        <f t="shared" si="19"/>
        <v/>
      </c>
      <c r="AV420" s="68" t="str">
        <f t="shared" si="20"/>
        <v/>
      </c>
      <c r="AW420" s="67" t="str">
        <f t="shared" si="21"/>
        <v/>
      </c>
      <c r="AX420" s="51"/>
      <c r="AY420" s="51" t="str">
        <f t="shared" si="22"/>
        <v/>
      </c>
      <c r="AZ420" s="68" t="str">
        <f t="shared" si="23"/>
        <v/>
      </c>
      <c r="BA420" s="68" t="str">
        <f t="shared" si="24"/>
        <v/>
      </c>
      <c r="BB420" s="68" t="str">
        <f t="shared" si="25"/>
        <v/>
      </c>
      <c r="BC420" s="68" t="str">
        <f t="shared" si="26"/>
        <v/>
      </c>
      <c r="BD420" s="68" t="str">
        <f t="shared" si="27"/>
        <v/>
      </c>
      <c r="BE420" s="68" t="str">
        <f t="shared" si="28"/>
        <v/>
      </c>
      <c r="BF420" s="51"/>
      <c r="BG420" s="69" t="str">
        <f t="shared" si="29"/>
        <v/>
      </c>
      <c r="BH420" s="67" t="str">
        <f t="shared" si="30"/>
        <v/>
      </c>
      <c r="BI420" s="67" t="str">
        <f t="shared" si="31"/>
        <v/>
      </c>
      <c r="BJ420" s="67" t="str">
        <f t="shared" si="32"/>
        <v/>
      </c>
      <c r="BK420" s="67" t="str">
        <f t="shared" si="33"/>
        <v/>
      </c>
      <c r="BL420" s="67" t="str">
        <f t="shared" si="34"/>
        <v/>
      </c>
      <c r="BM420" s="65" t="str">
        <f t="shared" si="35"/>
        <v/>
      </c>
      <c r="BN420" s="51"/>
      <c r="BO420" s="51" t="str">
        <f t="shared" si="2726"/>
        <v/>
      </c>
      <c r="BP420" s="51" t="str">
        <f t="shared" si="2727"/>
        <v/>
      </c>
      <c r="BQ420" s="71">
        <f t="shared" si="2728"/>
        <v>882032</v>
      </c>
      <c r="BR420" s="51" t="str">
        <f t="shared" si="2729"/>
        <v/>
      </c>
      <c r="BS420" s="69" t="str">
        <f t="shared" si="40"/>
        <v/>
      </c>
      <c r="BT420" s="51"/>
      <c r="BU420" s="68" t="str">
        <f t="shared" si="2730"/>
        <v/>
      </c>
      <c r="BV420" s="68" t="str">
        <f t="shared" si="2731"/>
        <v/>
      </c>
      <c r="BW420" s="65">
        <f t="shared" si="2732"/>
        <v>10097424</v>
      </c>
      <c r="BX420" s="68" t="str">
        <f t="shared" si="2733"/>
        <v/>
      </c>
      <c r="BY420" s="67" t="str">
        <f t="shared" si="44"/>
        <v/>
      </c>
      <c r="BZ420" s="68"/>
      <c r="CA420" s="65" t="str">
        <f t="shared" si="45"/>
        <v/>
      </c>
      <c r="CB420" s="67" t="str">
        <f t="shared" si="46"/>
        <v/>
      </c>
      <c r="CC420" s="67">
        <f t="shared" si="47"/>
        <v>5563905</v>
      </c>
      <c r="CD420" s="67" t="str">
        <f t="shared" si="48"/>
        <v/>
      </c>
      <c r="CE420" s="67" t="str">
        <f t="shared" si="49"/>
        <v/>
      </c>
      <c r="CF420" s="68"/>
      <c r="CG420" s="68" t="str">
        <f t="shared" si="2734"/>
        <v/>
      </c>
      <c r="CH420" s="68" t="str">
        <f t="shared" si="2735"/>
        <v/>
      </c>
      <c r="CI420" s="65">
        <f t="shared" si="2736"/>
        <v>10137715</v>
      </c>
      <c r="CJ420" s="68" t="str">
        <f t="shared" si="2737"/>
        <v/>
      </c>
      <c r="CK420" s="67" t="str">
        <f t="shared" si="54"/>
        <v/>
      </c>
      <c r="CL420" s="68"/>
      <c r="CM420" s="68" t="str">
        <f t="shared" si="2738"/>
        <v/>
      </c>
      <c r="CN420" s="68" t="str">
        <f t="shared" si="2739"/>
        <v/>
      </c>
      <c r="CO420" s="65">
        <f t="shared" si="2740"/>
        <v>0</v>
      </c>
      <c r="CP420" s="68" t="str">
        <f t="shared" si="2741"/>
        <v/>
      </c>
      <c r="CQ420" s="67" t="str">
        <f t="shared" si="59"/>
        <v/>
      </c>
      <c r="CR420" s="68"/>
      <c r="CS420" s="68" t="str">
        <f t="shared" si="2742"/>
        <v/>
      </c>
      <c r="CT420" s="68" t="str">
        <f t="shared" si="2743"/>
        <v/>
      </c>
      <c r="CU420" s="65">
        <f t="shared" si="2744"/>
        <v>3853958</v>
      </c>
      <c r="CV420" s="68" t="str">
        <f t="shared" si="2745"/>
        <v/>
      </c>
      <c r="CW420" s="67" t="str">
        <f t="shared" si="64"/>
        <v/>
      </c>
      <c r="CX420" s="68"/>
      <c r="CY420" s="68" t="str">
        <f t="shared" si="2746"/>
        <v/>
      </c>
      <c r="CZ420" s="68" t="str">
        <f t="shared" si="2747"/>
        <v/>
      </c>
      <c r="DA420" s="65">
        <f t="shared" si="2748"/>
        <v>1509622</v>
      </c>
      <c r="DB420" s="68" t="str">
        <f t="shared" si="2749"/>
        <v/>
      </c>
      <c r="DC420" s="67" t="str">
        <f t="shared" si="69"/>
        <v/>
      </c>
      <c r="DD420" s="68"/>
      <c r="DE420" s="68" t="str">
        <f t="shared" si="2750"/>
        <v/>
      </c>
      <c r="DF420" s="51" t="str">
        <f t="shared" si="2751"/>
        <v/>
      </c>
      <c r="DG420" s="65">
        <f t="shared" si="2752"/>
        <v>4727061</v>
      </c>
      <c r="DH420" s="51" t="str">
        <f t="shared" si="2753"/>
        <v/>
      </c>
      <c r="DI420" s="69" t="str">
        <f t="shared" si="74"/>
        <v/>
      </c>
      <c r="DJ420" s="51"/>
      <c r="DK420" s="51" t="str">
        <f t="shared" si="2754"/>
        <v/>
      </c>
      <c r="DL420" s="51" t="str">
        <f t="shared" si="2755"/>
        <v/>
      </c>
      <c r="DM420" s="65">
        <f t="shared" si="2756"/>
        <v>47074</v>
      </c>
      <c r="DN420" s="51" t="str">
        <f t="shared" si="2757"/>
        <v/>
      </c>
      <c r="DO420" s="69" t="str">
        <f t="shared" si="79"/>
        <v/>
      </c>
      <c r="DP420" s="51"/>
      <c r="DQ420" s="51"/>
      <c r="DR420" s="51"/>
      <c r="DS420" s="51"/>
      <c r="DT420" s="51"/>
      <c r="DU420" s="181"/>
    </row>
    <row r="421" spans="1:125" ht="15" x14ac:dyDescent="0.25">
      <c r="A421" s="50">
        <v>2017</v>
      </c>
      <c r="B421" s="51" t="s">
        <v>1234</v>
      </c>
      <c r="C421" s="50" t="s">
        <v>1063</v>
      </c>
      <c r="D421" s="53" t="s">
        <v>1063</v>
      </c>
      <c r="E421" s="50" t="s">
        <v>122</v>
      </c>
      <c r="F421" s="54">
        <v>822748</v>
      </c>
      <c r="G421" s="54">
        <v>5119703</v>
      </c>
      <c r="H421" s="54">
        <v>2164138</v>
      </c>
      <c r="I421" s="55">
        <v>9861721</v>
      </c>
      <c r="J421" s="50"/>
      <c r="K421" s="50" t="s">
        <v>2032</v>
      </c>
      <c r="L421" s="58" t="s">
        <v>2032</v>
      </c>
      <c r="M421" s="58" t="s">
        <v>2032</v>
      </c>
      <c r="N421" s="58" t="s">
        <v>2032</v>
      </c>
      <c r="O421" s="58" t="s">
        <v>2032</v>
      </c>
      <c r="P421" s="59"/>
      <c r="Q421" s="60">
        <v>0</v>
      </c>
      <c r="R421" s="60">
        <v>3509651</v>
      </c>
      <c r="S421" s="60">
        <v>1381105</v>
      </c>
      <c r="T421" s="60">
        <v>4796687</v>
      </c>
      <c r="U421" s="60">
        <v>240550</v>
      </c>
      <c r="V421" s="79"/>
      <c r="W421" s="90">
        <f t="shared" si="857"/>
        <v>9927993</v>
      </c>
      <c r="X421" s="101">
        <v>700262</v>
      </c>
      <c r="Y421" s="50" t="s">
        <v>167</v>
      </c>
      <c r="Z421" s="50" t="s">
        <v>1063</v>
      </c>
      <c r="AA421" s="51" t="str">
        <f t="shared" si="2720"/>
        <v/>
      </c>
      <c r="AB421" s="68" t="str">
        <f t="shared" si="2721"/>
        <v/>
      </c>
      <c r="AC421" s="68" t="str">
        <f t="shared" si="2722"/>
        <v/>
      </c>
      <c r="AD421" s="68" t="str">
        <f t="shared" si="2723"/>
        <v/>
      </c>
      <c r="AE421" s="68" t="str">
        <f t="shared" si="2724"/>
        <v/>
      </c>
      <c r="AF421" s="68" t="str">
        <f t="shared" si="2725"/>
        <v/>
      </c>
      <c r="AG421" s="67" t="str">
        <f t="shared" si="7"/>
        <v/>
      </c>
      <c r="AH421" s="51"/>
      <c r="AI421" s="51" t="str">
        <f t="shared" si="8"/>
        <v/>
      </c>
      <c r="AJ421" s="68" t="str">
        <f t="shared" si="9"/>
        <v/>
      </c>
      <c r="AK421" s="68" t="str">
        <f t="shared" si="10"/>
        <v/>
      </c>
      <c r="AL421" s="68" t="str">
        <f t="shared" si="11"/>
        <v/>
      </c>
      <c r="AM421" s="68" t="str">
        <f t="shared" si="12"/>
        <v/>
      </c>
      <c r="AN421" s="68" t="str">
        <f t="shared" si="13"/>
        <v/>
      </c>
      <c r="AO421" s="67" t="str">
        <f t="shared" si="14"/>
        <v/>
      </c>
      <c r="AP421" s="51"/>
      <c r="AQ421" s="51" t="str">
        <f t="shared" si="15"/>
        <v/>
      </c>
      <c r="AR421" s="68" t="str">
        <f t="shared" si="16"/>
        <v/>
      </c>
      <c r="AS421" s="68" t="str">
        <f t="shared" si="17"/>
        <v/>
      </c>
      <c r="AT421" s="68" t="str">
        <f t="shared" si="18"/>
        <v/>
      </c>
      <c r="AU421" s="68" t="str">
        <f t="shared" si="19"/>
        <v/>
      </c>
      <c r="AV421" s="68" t="str">
        <f t="shared" si="20"/>
        <v/>
      </c>
      <c r="AW421" s="67" t="str">
        <f t="shared" si="21"/>
        <v/>
      </c>
      <c r="AX421" s="51"/>
      <c r="AY421" s="51" t="str">
        <f t="shared" si="22"/>
        <v/>
      </c>
      <c r="AZ421" s="68" t="str">
        <f t="shared" si="23"/>
        <v/>
      </c>
      <c r="BA421" s="68" t="str">
        <f t="shared" si="24"/>
        <v/>
      </c>
      <c r="BB421" s="68" t="str">
        <f t="shared" si="25"/>
        <v/>
      </c>
      <c r="BC421" s="68" t="str">
        <f t="shared" si="26"/>
        <v/>
      </c>
      <c r="BD421" s="68" t="str">
        <f t="shared" si="27"/>
        <v/>
      </c>
      <c r="BE421" s="68" t="str">
        <f t="shared" si="28"/>
        <v/>
      </c>
      <c r="BF421" s="51"/>
      <c r="BG421" s="69" t="str">
        <f t="shared" si="29"/>
        <v/>
      </c>
      <c r="BH421" s="67" t="str">
        <f t="shared" si="30"/>
        <v/>
      </c>
      <c r="BI421" s="67" t="str">
        <f t="shared" si="31"/>
        <v/>
      </c>
      <c r="BJ421" s="67" t="str">
        <f t="shared" si="32"/>
        <v/>
      </c>
      <c r="BK421" s="67" t="str">
        <f t="shared" si="33"/>
        <v/>
      </c>
      <c r="BL421" s="67" t="str">
        <f t="shared" si="34"/>
        <v/>
      </c>
      <c r="BM421" s="65" t="str">
        <f t="shared" si="35"/>
        <v/>
      </c>
      <c r="BN421" s="51"/>
      <c r="BO421" s="51" t="str">
        <f t="shared" si="2726"/>
        <v/>
      </c>
      <c r="BP421" s="51" t="str">
        <f t="shared" si="2727"/>
        <v/>
      </c>
      <c r="BQ421" s="51" t="str">
        <f t="shared" si="2728"/>
        <v/>
      </c>
      <c r="BR421" s="71">
        <f t="shared" si="2729"/>
        <v>822748</v>
      </c>
      <c r="BS421" s="69" t="str">
        <f t="shared" si="40"/>
        <v/>
      </c>
      <c r="BT421" s="51"/>
      <c r="BU421" s="68" t="str">
        <f t="shared" si="2730"/>
        <v/>
      </c>
      <c r="BV421" s="68" t="str">
        <f t="shared" si="2731"/>
        <v/>
      </c>
      <c r="BW421" s="68" t="str">
        <f t="shared" si="2732"/>
        <v/>
      </c>
      <c r="BX421" s="65">
        <f t="shared" si="2733"/>
        <v>9861721</v>
      </c>
      <c r="BY421" s="67" t="str">
        <f t="shared" si="44"/>
        <v/>
      </c>
      <c r="BZ421" s="68"/>
      <c r="CA421" s="65" t="str">
        <f t="shared" si="45"/>
        <v/>
      </c>
      <c r="CB421" s="67" t="str">
        <f t="shared" si="46"/>
        <v/>
      </c>
      <c r="CC421" s="67" t="str">
        <f t="shared" si="47"/>
        <v/>
      </c>
      <c r="CD421" s="67">
        <f t="shared" si="48"/>
        <v>700262</v>
      </c>
      <c r="CE421" s="67" t="str">
        <f t="shared" si="49"/>
        <v/>
      </c>
      <c r="CF421" s="68"/>
      <c r="CG421" s="68" t="str">
        <f t="shared" si="2734"/>
        <v/>
      </c>
      <c r="CH421" s="68" t="str">
        <f t="shared" si="2735"/>
        <v/>
      </c>
      <c r="CI421" s="68" t="str">
        <f t="shared" si="2736"/>
        <v/>
      </c>
      <c r="CJ421" s="65">
        <f t="shared" si="2737"/>
        <v>9927993</v>
      </c>
      <c r="CK421" s="67" t="str">
        <f t="shared" si="54"/>
        <v/>
      </c>
      <c r="CL421" s="68"/>
      <c r="CM421" s="68" t="str">
        <f t="shared" si="2738"/>
        <v/>
      </c>
      <c r="CN421" s="68" t="str">
        <f t="shared" si="2739"/>
        <v/>
      </c>
      <c r="CO421" s="68" t="str">
        <f t="shared" si="2740"/>
        <v/>
      </c>
      <c r="CP421" s="65">
        <f t="shared" si="2741"/>
        <v>0</v>
      </c>
      <c r="CQ421" s="67" t="str">
        <f t="shared" si="59"/>
        <v/>
      </c>
      <c r="CR421" s="68"/>
      <c r="CS421" s="68" t="str">
        <f t="shared" si="2742"/>
        <v/>
      </c>
      <c r="CT421" s="68" t="str">
        <f t="shared" si="2743"/>
        <v/>
      </c>
      <c r="CU421" s="68" t="str">
        <f t="shared" si="2744"/>
        <v/>
      </c>
      <c r="CV421" s="65">
        <f t="shared" si="2745"/>
        <v>3509651</v>
      </c>
      <c r="CW421" s="67" t="str">
        <f t="shared" si="64"/>
        <v/>
      </c>
      <c r="CX421" s="68"/>
      <c r="CY421" s="68" t="str">
        <f t="shared" si="2746"/>
        <v/>
      </c>
      <c r="CZ421" s="68" t="str">
        <f t="shared" si="2747"/>
        <v/>
      </c>
      <c r="DA421" s="68" t="str">
        <f t="shared" si="2748"/>
        <v/>
      </c>
      <c r="DB421" s="65">
        <f t="shared" si="2749"/>
        <v>1381105</v>
      </c>
      <c r="DC421" s="67" t="str">
        <f t="shared" si="69"/>
        <v/>
      </c>
      <c r="DD421" s="68"/>
      <c r="DE421" s="68" t="str">
        <f t="shared" si="2750"/>
        <v/>
      </c>
      <c r="DF421" s="51" t="str">
        <f t="shared" si="2751"/>
        <v/>
      </c>
      <c r="DG421" s="51" t="str">
        <f t="shared" si="2752"/>
        <v/>
      </c>
      <c r="DH421" s="65">
        <f t="shared" si="2753"/>
        <v>4796687</v>
      </c>
      <c r="DI421" s="69" t="str">
        <f t="shared" si="74"/>
        <v/>
      </c>
      <c r="DJ421" s="51"/>
      <c r="DK421" s="51" t="str">
        <f t="shared" si="2754"/>
        <v/>
      </c>
      <c r="DL421" s="51" t="str">
        <f t="shared" si="2755"/>
        <v/>
      </c>
      <c r="DM421" s="51" t="str">
        <f t="shared" si="2756"/>
        <v/>
      </c>
      <c r="DN421" s="65">
        <f t="shared" si="2757"/>
        <v>240550</v>
      </c>
      <c r="DO421" s="69" t="str">
        <f t="shared" si="79"/>
        <v/>
      </c>
      <c r="DP421" s="51"/>
      <c r="DQ421" s="51"/>
      <c r="DR421" s="51"/>
      <c r="DS421" s="51"/>
      <c r="DT421" s="51"/>
      <c r="DU421" s="181"/>
    </row>
    <row r="422" spans="1:125" ht="15" x14ac:dyDescent="0.25">
      <c r="A422" s="56">
        <v>2018</v>
      </c>
      <c r="B422" s="51" t="s">
        <v>1234</v>
      </c>
      <c r="C422" s="50" t="s">
        <v>1063</v>
      </c>
      <c r="D422" s="170" t="s">
        <v>1063</v>
      </c>
      <c r="E422" s="50" t="s">
        <v>122</v>
      </c>
      <c r="F422" s="89">
        <v>884503</v>
      </c>
      <c r="G422" s="89">
        <v>5504939</v>
      </c>
      <c r="H422" s="89">
        <v>2115702</v>
      </c>
      <c r="I422" s="90">
        <v>9879530</v>
      </c>
      <c r="J422" s="50"/>
      <c r="K422" s="50" t="s">
        <v>2032</v>
      </c>
      <c r="L422" s="58"/>
      <c r="M422" s="58"/>
      <c r="N422" s="58"/>
      <c r="O422" s="58"/>
      <c r="P422" s="91"/>
      <c r="Q422" s="92">
        <v>0</v>
      </c>
      <c r="R422" s="92">
        <v>4799585</v>
      </c>
      <c r="S422" s="92">
        <v>1405992</v>
      </c>
      <c r="T422" s="92">
        <v>3742694</v>
      </c>
      <c r="U422" s="94"/>
      <c r="V422" s="94"/>
      <c r="W422" s="90">
        <f t="shared" si="857"/>
        <v>9948271</v>
      </c>
      <c r="X422" s="90">
        <v>2575810</v>
      </c>
      <c r="Y422" s="56" t="s">
        <v>167</v>
      </c>
      <c r="Z422" s="50"/>
      <c r="AA422" s="51"/>
      <c r="AB422" s="68"/>
      <c r="AC422" s="68"/>
      <c r="AD422" s="68"/>
      <c r="AE422" s="68"/>
      <c r="AF422" s="68"/>
      <c r="AG422" s="67" t="str">
        <f t="shared" si="7"/>
        <v/>
      </c>
      <c r="AH422" s="51"/>
      <c r="AI422" s="51" t="str">
        <f t="shared" si="8"/>
        <v/>
      </c>
      <c r="AJ422" s="68" t="str">
        <f t="shared" si="9"/>
        <v/>
      </c>
      <c r="AK422" s="68" t="str">
        <f t="shared" si="10"/>
        <v/>
      </c>
      <c r="AL422" s="68" t="str">
        <f t="shared" si="11"/>
        <v/>
      </c>
      <c r="AM422" s="68" t="str">
        <f t="shared" si="12"/>
        <v/>
      </c>
      <c r="AN422" s="68" t="str">
        <f t="shared" si="13"/>
        <v/>
      </c>
      <c r="AO422" s="67" t="str">
        <f t="shared" si="14"/>
        <v/>
      </c>
      <c r="AP422" s="51"/>
      <c r="AQ422" s="51" t="str">
        <f t="shared" si="15"/>
        <v/>
      </c>
      <c r="AR422" s="68" t="str">
        <f t="shared" si="16"/>
        <v/>
      </c>
      <c r="AS422" s="68" t="str">
        <f t="shared" si="17"/>
        <v/>
      </c>
      <c r="AT422" s="68" t="str">
        <f t="shared" si="18"/>
        <v/>
      </c>
      <c r="AU422" s="68" t="str">
        <f t="shared" si="19"/>
        <v/>
      </c>
      <c r="AV422" s="68" t="str">
        <f t="shared" si="20"/>
        <v/>
      </c>
      <c r="AW422" s="67" t="str">
        <f t="shared" si="21"/>
        <v/>
      </c>
      <c r="AX422" s="51"/>
      <c r="AY422" s="51" t="str">
        <f t="shared" si="22"/>
        <v/>
      </c>
      <c r="AZ422" s="68" t="str">
        <f t="shared" si="23"/>
        <v/>
      </c>
      <c r="BA422" s="68" t="str">
        <f t="shared" si="24"/>
        <v/>
      </c>
      <c r="BB422" s="68" t="str">
        <f t="shared" si="25"/>
        <v/>
      </c>
      <c r="BC422" s="68" t="str">
        <f t="shared" si="26"/>
        <v/>
      </c>
      <c r="BD422" s="68" t="str">
        <f t="shared" si="27"/>
        <v/>
      </c>
      <c r="BE422" s="68" t="str">
        <f t="shared" si="28"/>
        <v/>
      </c>
      <c r="BF422" s="51"/>
      <c r="BG422" s="69" t="str">
        <f t="shared" si="29"/>
        <v/>
      </c>
      <c r="BH422" s="67" t="str">
        <f t="shared" si="30"/>
        <v/>
      </c>
      <c r="BI422" s="67" t="str">
        <f t="shared" si="31"/>
        <v/>
      </c>
      <c r="BJ422" s="67" t="str">
        <f t="shared" si="32"/>
        <v/>
      </c>
      <c r="BK422" s="67" t="str">
        <f t="shared" si="33"/>
        <v/>
      </c>
      <c r="BL422" s="67" t="str">
        <f t="shared" si="34"/>
        <v/>
      </c>
      <c r="BM422" s="65" t="str">
        <f t="shared" si="35"/>
        <v/>
      </c>
      <c r="BN422" s="70"/>
      <c r="BO422" s="70"/>
      <c r="BP422" s="51"/>
      <c r="BQ422" s="51"/>
      <c r="BR422" s="51"/>
      <c r="BS422" s="96">
        <f t="shared" si="40"/>
        <v>884503</v>
      </c>
      <c r="BT422" s="70"/>
      <c r="BU422" s="65"/>
      <c r="BV422" s="68"/>
      <c r="BW422" s="68"/>
      <c r="BX422" s="68"/>
      <c r="BY422" s="67">
        <f t="shared" si="44"/>
        <v>9879530</v>
      </c>
      <c r="BZ422" s="65"/>
      <c r="CA422" s="65" t="str">
        <f t="shared" si="45"/>
        <v/>
      </c>
      <c r="CB422" s="67" t="str">
        <f t="shared" si="46"/>
        <v/>
      </c>
      <c r="CC422" s="67" t="str">
        <f t="shared" si="47"/>
        <v/>
      </c>
      <c r="CD422" s="67" t="str">
        <f t="shared" si="48"/>
        <v/>
      </c>
      <c r="CE422" s="67">
        <f t="shared" si="49"/>
        <v>2575810</v>
      </c>
      <c r="CF422" s="65"/>
      <c r="CG422" s="65"/>
      <c r="CH422" s="68"/>
      <c r="CI422" s="68"/>
      <c r="CJ422" s="68"/>
      <c r="CK422" s="67">
        <f t="shared" si="54"/>
        <v>9948271</v>
      </c>
      <c r="CL422" s="65"/>
      <c r="CM422" s="65"/>
      <c r="CN422" s="68"/>
      <c r="CO422" s="68"/>
      <c r="CP422" s="68"/>
      <c r="CQ422" s="67">
        <f t="shared" si="59"/>
        <v>0</v>
      </c>
      <c r="CR422" s="65"/>
      <c r="CS422" s="65"/>
      <c r="CT422" s="68"/>
      <c r="CU422" s="68"/>
      <c r="CV422" s="68"/>
      <c r="CW422" s="67">
        <f t="shared" si="64"/>
        <v>4799585</v>
      </c>
      <c r="CX422" s="65"/>
      <c r="CY422" s="65"/>
      <c r="CZ422" s="68"/>
      <c r="DA422" s="68"/>
      <c r="DB422" s="68"/>
      <c r="DC422" s="67">
        <f t="shared" si="69"/>
        <v>1405992</v>
      </c>
      <c r="DD422" s="65"/>
      <c r="DE422" s="65"/>
      <c r="DF422" s="51"/>
      <c r="DG422" s="51"/>
      <c r="DH422" s="51"/>
      <c r="DI422" s="67">
        <f t="shared" si="74"/>
        <v>3742694</v>
      </c>
      <c r="DJ422" s="70"/>
      <c r="DK422" s="70"/>
      <c r="DL422" s="51"/>
      <c r="DM422" s="51"/>
      <c r="DN422" s="51"/>
      <c r="DO422" s="67">
        <f t="shared" si="79"/>
        <v>0</v>
      </c>
      <c r="DP422" s="51"/>
      <c r="DQ422" s="51"/>
      <c r="DR422" s="51"/>
      <c r="DS422" s="51"/>
      <c r="DT422" s="51"/>
      <c r="DU422" s="181"/>
    </row>
    <row r="423" spans="1:125" ht="15" x14ac:dyDescent="0.25">
      <c r="A423" s="50"/>
      <c r="B423" s="51"/>
      <c r="C423" s="50"/>
      <c r="D423" s="53"/>
      <c r="E423" s="50"/>
      <c r="F423" s="54"/>
      <c r="G423" s="54"/>
      <c r="H423" s="54"/>
      <c r="I423" s="55"/>
      <c r="J423" s="50"/>
      <c r="K423" s="50" t="s">
        <v>2032</v>
      </c>
      <c r="L423" s="58"/>
      <c r="M423" s="58"/>
      <c r="N423" s="58"/>
      <c r="O423" s="58"/>
      <c r="P423" s="59"/>
      <c r="Q423" s="60"/>
      <c r="R423" s="60"/>
      <c r="S423" s="60"/>
      <c r="T423" s="60"/>
      <c r="U423" s="60"/>
      <c r="V423" s="79"/>
      <c r="W423" s="90">
        <f t="shared" si="857"/>
        <v>0</v>
      </c>
      <c r="X423" s="101"/>
      <c r="Y423" s="50"/>
      <c r="Z423" s="50"/>
      <c r="AA423" s="51"/>
      <c r="AB423" s="68"/>
      <c r="AC423" s="68"/>
      <c r="AD423" s="68"/>
      <c r="AE423" s="68"/>
      <c r="AF423" s="68"/>
      <c r="AG423" s="67" t="str">
        <f t="shared" si="7"/>
        <v/>
      </c>
      <c r="AH423" s="51"/>
      <c r="AI423" s="51" t="str">
        <f t="shared" si="8"/>
        <v/>
      </c>
      <c r="AJ423" s="68" t="str">
        <f t="shared" si="9"/>
        <v/>
      </c>
      <c r="AK423" s="68" t="str">
        <f t="shared" si="10"/>
        <v/>
      </c>
      <c r="AL423" s="68" t="str">
        <f t="shared" si="11"/>
        <v/>
      </c>
      <c r="AM423" s="68" t="str">
        <f t="shared" si="12"/>
        <v/>
      </c>
      <c r="AN423" s="68" t="str">
        <f t="shared" si="13"/>
        <v/>
      </c>
      <c r="AO423" s="67" t="str">
        <f t="shared" si="14"/>
        <v/>
      </c>
      <c r="AP423" s="51"/>
      <c r="AQ423" s="51" t="str">
        <f t="shared" si="15"/>
        <v/>
      </c>
      <c r="AR423" s="68" t="str">
        <f t="shared" si="16"/>
        <v/>
      </c>
      <c r="AS423" s="68" t="str">
        <f t="shared" si="17"/>
        <v/>
      </c>
      <c r="AT423" s="68" t="str">
        <f t="shared" si="18"/>
        <v/>
      </c>
      <c r="AU423" s="68" t="str">
        <f t="shared" si="19"/>
        <v/>
      </c>
      <c r="AV423" s="68" t="str">
        <f t="shared" si="20"/>
        <v/>
      </c>
      <c r="AW423" s="67" t="str">
        <f t="shared" si="21"/>
        <v/>
      </c>
      <c r="AX423" s="51"/>
      <c r="AY423" s="51" t="str">
        <f t="shared" si="22"/>
        <v/>
      </c>
      <c r="AZ423" s="68" t="str">
        <f t="shared" si="23"/>
        <v/>
      </c>
      <c r="BA423" s="68" t="str">
        <f t="shared" si="24"/>
        <v/>
      </c>
      <c r="BB423" s="68" t="str">
        <f t="shared" si="25"/>
        <v/>
      </c>
      <c r="BC423" s="68" t="str">
        <f t="shared" si="26"/>
        <v/>
      </c>
      <c r="BD423" s="68" t="str">
        <f t="shared" si="27"/>
        <v/>
      </c>
      <c r="BE423" s="68" t="str">
        <f t="shared" si="28"/>
        <v/>
      </c>
      <c r="BF423" s="51"/>
      <c r="BG423" s="69" t="str">
        <f t="shared" si="29"/>
        <v/>
      </c>
      <c r="BH423" s="67" t="str">
        <f t="shared" si="30"/>
        <v/>
      </c>
      <c r="BI423" s="67" t="str">
        <f t="shared" si="31"/>
        <v/>
      </c>
      <c r="BJ423" s="67" t="str">
        <f t="shared" si="32"/>
        <v/>
      </c>
      <c r="BK423" s="67" t="str">
        <f t="shared" si="33"/>
        <v/>
      </c>
      <c r="BL423" s="67" t="str">
        <f t="shared" si="34"/>
        <v/>
      </c>
      <c r="BM423" s="65" t="str">
        <f t="shared" si="35"/>
        <v/>
      </c>
      <c r="BN423" s="70"/>
      <c r="BO423" s="70"/>
      <c r="BP423" s="51"/>
      <c r="BQ423" s="51"/>
      <c r="BR423" s="51"/>
      <c r="BS423" s="69" t="str">
        <f t="shared" si="40"/>
        <v/>
      </c>
      <c r="BT423" s="70"/>
      <c r="BU423" s="65"/>
      <c r="BV423" s="68"/>
      <c r="BW423" s="68"/>
      <c r="BX423" s="68"/>
      <c r="BY423" s="67" t="str">
        <f t="shared" si="44"/>
        <v/>
      </c>
      <c r="BZ423" s="65"/>
      <c r="CA423" s="65" t="str">
        <f t="shared" si="45"/>
        <v/>
      </c>
      <c r="CB423" s="67" t="str">
        <f t="shared" si="46"/>
        <v/>
      </c>
      <c r="CC423" s="67" t="str">
        <f t="shared" si="47"/>
        <v/>
      </c>
      <c r="CD423" s="67" t="str">
        <f t="shared" si="48"/>
        <v/>
      </c>
      <c r="CE423" s="67" t="str">
        <f t="shared" si="49"/>
        <v/>
      </c>
      <c r="CF423" s="65"/>
      <c r="CG423" s="65"/>
      <c r="CH423" s="68"/>
      <c r="CI423" s="68"/>
      <c r="CJ423" s="68"/>
      <c r="CK423" s="67" t="str">
        <f t="shared" si="54"/>
        <v/>
      </c>
      <c r="CL423" s="65"/>
      <c r="CM423" s="65"/>
      <c r="CN423" s="68"/>
      <c r="CO423" s="68"/>
      <c r="CP423" s="68"/>
      <c r="CQ423" s="67" t="str">
        <f t="shared" si="59"/>
        <v/>
      </c>
      <c r="CR423" s="65"/>
      <c r="CS423" s="65"/>
      <c r="CT423" s="68"/>
      <c r="CU423" s="68"/>
      <c r="CV423" s="68"/>
      <c r="CW423" s="67" t="str">
        <f t="shared" si="64"/>
        <v/>
      </c>
      <c r="CX423" s="65"/>
      <c r="CY423" s="65"/>
      <c r="CZ423" s="68"/>
      <c r="DA423" s="68"/>
      <c r="DB423" s="68"/>
      <c r="DC423" s="67" t="str">
        <f t="shared" si="69"/>
        <v/>
      </c>
      <c r="DD423" s="65"/>
      <c r="DE423" s="65"/>
      <c r="DF423" s="51"/>
      <c r="DG423" s="51"/>
      <c r="DH423" s="51"/>
      <c r="DI423" s="69" t="str">
        <f t="shared" si="74"/>
        <v/>
      </c>
      <c r="DJ423" s="70"/>
      <c r="DK423" s="70"/>
      <c r="DL423" s="51"/>
      <c r="DM423" s="51"/>
      <c r="DN423" s="51"/>
      <c r="DO423" s="69" t="str">
        <f t="shared" si="79"/>
        <v/>
      </c>
      <c r="DP423" s="51"/>
      <c r="DQ423" s="51"/>
      <c r="DR423" s="51"/>
      <c r="DS423" s="51"/>
      <c r="DT423" s="51"/>
      <c r="DU423" s="181"/>
    </row>
    <row r="424" spans="1:125" ht="15" x14ac:dyDescent="0.25">
      <c r="A424" s="50">
        <v>2014</v>
      </c>
      <c r="B424" s="51" t="s">
        <v>1230</v>
      </c>
      <c r="C424" s="50" t="s">
        <v>719</v>
      </c>
      <c r="D424" s="53" t="s">
        <v>297</v>
      </c>
      <c r="E424" s="50" t="s">
        <v>151</v>
      </c>
      <c r="F424" s="54">
        <v>244891</v>
      </c>
      <c r="G424" s="54">
        <v>710956</v>
      </c>
      <c r="H424" s="54">
        <v>350170</v>
      </c>
      <c r="I424" s="55">
        <v>2854957</v>
      </c>
      <c r="J424" s="50"/>
      <c r="K424" s="50" t="s">
        <v>2032</v>
      </c>
      <c r="L424" s="58" t="s">
        <v>2032</v>
      </c>
      <c r="M424" s="58" t="s">
        <v>2032</v>
      </c>
      <c r="N424" s="58" t="s">
        <v>2032</v>
      </c>
      <c r="O424" s="58" t="s">
        <v>2032</v>
      </c>
      <c r="P424" s="59"/>
      <c r="Q424" s="60">
        <v>1438184</v>
      </c>
      <c r="R424" s="60">
        <v>0</v>
      </c>
      <c r="S424" s="60">
        <v>196580</v>
      </c>
      <c r="T424" s="60">
        <v>1220000</v>
      </c>
      <c r="U424" s="60">
        <v>193</v>
      </c>
      <c r="V424" s="79"/>
      <c r="W424" s="90">
        <f t="shared" si="857"/>
        <v>2854957</v>
      </c>
      <c r="X424" s="101">
        <v>512631</v>
      </c>
      <c r="Y424" s="50" t="s">
        <v>167</v>
      </c>
      <c r="Z424" s="50" t="s">
        <v>297</v>
      </c>
      <c r="AA424" s="51" t="str">
        <f t="shared" ref="AA424:AA427" si="2758">IF(A424 =2014,IF(Y424 ="",F424,""),"")</f>
        <v/>
      </c>
      <c r="AB424" s="68" t="str">
        <f t="shared" ref="AB424:AB427" si="2759">IF(A424 =2014,IF(Y424 ="",I424,""),"")</f>
        <v/>
      </c>
      <c r="AC424" s="68" t="str">
        <f t="shared" ref="AC424:AC427" si="2760">IF(A424 =2014,IF(Y424 ="",Q424,""),"")</f>
        <v/>
      </c>
      <c r="AD424" s="68" t="str">
        <f t="shared" ref="AD424:AD427" si="2761">IF(A424 =2014,IF(Y424 ="",R424,""),"")</f>
        <v/>
      </c>
      <c r="AE424" s="68" t="str">
        <f t="shared" ref="AE424:AE427" si="2762">IF(A424 =2014,IF(Y424 ="",S424,""),"")</f>
        <v/>
      </c>
      <c r="AF424" s="68" t="str">
        <f t="shared" ref="AF424:AF427" si="2763">IF(A424 =2014,IF(Y424 ="",T424+U424,""),"")</f>
        <v/>
      </c>
      <c r="AG424" s="67" t="str">
        <f t="shared" si="7"/>
        <v/>
      </c>
      <c r="AH424" s="51"/>
      <c r="AI424" s="51" t="str">
        <f t="shared" si="8"/>
        <v/>
      </c>
      <c r="AJ424" s="68" t="str">
        <f t="shared" si="9"/>
        <v/>
      </c>
      <c r="AK424" s="68" t="str">
        <f t="shared" si="10"/>
        <v/>
      </c>
      <c r="AL424" s="68" t="str">
        <f t="shared" si="11"/>
        <v/>
      </c>
      <c r="AM424" s="68" t="str">
        <f t="shared" si="12"/>
        <v/>
      </c>
      <c r="AN424" s="68" t="str">
        <f t="shared" si="13"/>
        <v/>
      </c>
      <c r="AO424" s="67" t="str">
        <f t="shared" si="14"/>
        <v/>
      </c>
      <c r="AP424" s="51"/>
      <c r="AQ424" s="51" t="str">
        <f t="shared" si="15"/>
        <v/>
      </c>
      <c r="AR424" s="68" t="str">
        <f t="shared" si="16"/>
        <v/>
      </c>
      <c r="AS424" s="68" t="str">
        <f t="shared" si="17"/>
        <v/>
      </c>
      <c r="AT424" s="68" t="str">
        <f t="shared" si="18"/>
        <v/>
      </c>
      <c r="AU424" s="68" t="str">
        <f t="shared" si="19"/>
        <v/>
      </c>
      <c r="AV424" s="68" t="str">
        <f t="shared" si="20"/>
        <v/>
      </c>
      <c r="AW424" s="67" t="str">
        <f t="shared" si="21"/>
        <v/>
      </c>
      <c r="AX424" s="51"/>
      <c r="AY424" s="51" t="str">
        <f t="shared" si="22"/>
        <v/>
      </c>
      <c r="AZ424" s="68" t="str">
        <f t="shared" si="23"/>
        <v/>
      </c>
      <c r="BA424" s="68" t="str">
        <f t="shared" si="24"/>
        <v/>
      </c>
      <c r="BB424" s="68" t="str">
        <f t="shared" si="25"/>
        <v/>
      </c>
      <c r="BC424" s="68" t="str">
        <f t="shared" si="26"/>
        <v/>
      </c>
      <c r="BD424" s="68" t="str">
        <f t="shared" si="27"/>
        <v/>
      </c>
      <c r="BE424" s="68" t="str">
        <f t="shared" si="28"/>
        <v/>
      </c>
      <c r="BF424" s="51"/>
      <c r="BG424" s="69" t="str">
        <f t="shared" si="29"/>
        <v/>
      </c>
      <c r="BH424" s="67" t="str">
        <f t="shared" si="30"/>
        <v/>
      </c>
      <c r="BI424" s="67" t="str">
        <f t="shared" si="31"/>
        <v/>
      </c>
      <c r="BJ424" s="67" t="str">
        <f t="shared" si="32"/>
        <v/>
      </c>
      <c r="BK424" s="67" t="str">
        <f t="shared" si="33"/>
        <v/>
      </c>
      <c r="BL424" s="67" t="str">
        <f t="shared" si="34"/>
        <v/>
      </c>
      <c r="BM424" s="65" t="str">
        <f t="shared" si="35"/>
        <v/>
      </c>
      <c r="BN424" s="70"/>
      <c r="BO424" s="71">
        <f t="shared" ref="BO424:BO427" si="2764">IF(A424 =2014,F424,"")</f>
        <v>244891</v>
      </c>
      <c r="BP424" s="51" t="str">
        <f t="shared" ref="BP424:BP427" si="2765">IF(A424 =2015,F424,"")</f>
        <v/>
      </c>
      <c r="BQ424" s="51" t="str">
        <f t="shared" ref="BQ424:BQ427" si="2766">IF(A424 =2016,F424,"")</f>
        <v/>
      </c>
      <c r="BR424" s="51" t="str">
        <f t="shared" ref="BR424:BR427" si="2767">IF(A424 =2017,F424,"")</f>
        <v/>
      </c>
      <c r="BS424" s="69" t="str">
        <f t="shared" si="40"/>
        <v/>
      </c>
      <c r="BT424" s="70"/>
      <c r="BU424" s="65">
        <f t="shared" ref="BU424:BU427" si="2768">IF(A424 =2014,I424,"")</f>
        <v>2854957</v>
      </c>
      <c r="BV424" s="68" t="str">
        <f t="shared" ref="BV424:BV427" si="2769">IF(A424 =2015,I424,"")</f>
        <v/>
      </c>
      <c r="BW424" s="68" t="str">
        <f t="shared" ref="BW424:BW427" si="2770">IF(A424 =2016,I424,"")</f>
        <v/>
      </c>
      <c r="BX424" s="68" t="str">
        <f t="shared" ref="BX424:BX427" si="2771">IF(A424 =2017,I424,"")</f>
        <v/>
      </c>
      <c r="BY424" s="67" t="str">
        <f t="shared" si="44"/>
        <v/>
      </c>
      <c r="BZ424" s="65"/>
      <c r="CA424" s="65">
        <f t="shared" si="45"/>
        <v>512631</v>
      </c>
      <c r="CB424" s="67" t="str">
        <f t="shared" si="46"/>
        <v/>
      </c>
      <c r="CC424" s="67" t="str">
        <f t="shared" si="47"/>
        <v/>
      </c>
      <c r="CD424" s="67" t="str">
        <f t="shared" si="48"/>
        <v/>
      </c>
      <c r="CE424" s="67" t="str">
        <f t="shared" si="49"/>
        <v/>
      </c>
      <c r="CF424" s="65"/>
      <c r="CG424" s="65">
        <f t="shared" ref="CG424:CG427" si="2772">IF(A424 =2014,Q424+R424+S424+T424+U424,"")</f>
        <v>2854957</v>
      </c>
      <c r="CH424" s="68" t="str">
        <f t="shared" ref="CH424:CH427" si="2773">IF(A424 =2015,Q424+R424+S424+T424+U424,"")</f>
        <v/>
      </c>
      <c r="CI424" s="68" t="str">
        <f t="shared" ref="CI424:CI427" si="2774">IF(A424 =2016,Q424+R424+S424+T424+U424,"")</f>
        <v/>
      </c>
      <c r="CJ424" s="68" t="str">
        <f t="shared" ref="CJ424:CJ427" si="2775">IF(A424 =2017,Q424+R424+S424+T424+U424,"")</f>
        <v/>
      </c>
      <c r="CK424" s="67" t="str">
        <f t="shared" si="54"/>
        <v/>
      </c>
      <c r="CL424" s="65"/>
      <c r="CM424" s="65">
        <f t="shared" ref="CM424:CM427" si="2776">IF(A424 =2014,Q424,"")</f>
        <v>1438184</v>
      </c>
      <c r="CN424" s="68" t="str">
        <f t="shared" ref="CN424:CN427" si="2777">IF(A424 =2015,Q424,"")</f>
        <v/>
      </c>
      <c r="CO424" s="68" t="str">
        <f t="shared" ref="CO424:CO427" si="2778">IF(A424 =2016,Q424,"")</f>
        <v/>
      </c>
      <c r="CP424" s="68" t="str">
        <f t="shared" ref="CP424:CP427" si="2779">IF(A424 =2017,Q424,"")</f>
        <v/>
      </c>
      <c r="CQ424" s="67" t="str">
        <f t="shared" si="59"/>
        <v/>
      </c>
      <c r="CR424" s="65"/>
      <c r="CS424" s="65">
        <f t="shared" ref="CS424:CS427" si="2780">IF(A424 =2014,R424,"")</f>
        <v>0</v>
      </c>
      <c r="CT424" s="68" t="str">
        <f t="shared" ref="CT424:CT427" si="2781">IF(A424 =2015,R424,"")</f>
        <v/>
      </c>
      <c r="CU424" s="68" t="str">
        <f t="shared" ref="CU424:CU427" si="2782">IF(A424 =2016,R424,"")</f>
        <v/>
      </c>
      <c r="CV424" s="68" t="str">
        <f t="shared" ref="CV424:CV427" si="2783">IF(A424 =2017,R424,"")</f>
        <v/>
      </c>
      <c r="CW424" s="67" t="str">
        <f t="shared" si="64"/>
        <v/>
      </c>
      <c r="CX424" s="65"/>
      <c r="CY424" s="65">
        <f t="shared" ref="CY424:CY427" si="2784">IF(A424 =2014,S424,"")</f>
        <v>196580</v>
      </c>
      <c r="CZ424" s="68" t="str">
        <f t="shared" ref="CZ424:CZ427" si="2785">IF(A424 =2015,S424,"")</f>
        <v/>
      </c>
      <c r="DA424" s="68" t="str">
        <f t="shared" ref="DA424:DA427" si="2786">IF(A424 =2016,S424,"")</f>
        <v/>
      </c>
      <c r="DB424" s="68" t="str">
        <f t="shared" ref="DB424:DB427" si="2787">IF(A424 =2017,S424,"")</f>
        <v/>
      </c>
      <c r="DC424" s="67" t="str">
        <f t="shared" si="69"/>
        <v/>
      </c>
      <c r="DD424" s="65"/>
      <c r="DE424" s="65">
        <f t="shared" ref="DE424:DE427" si="2788">IF(A424 =2014,T424,"")</f>
        <v>1220000</v>
      </c>
      <c r="DF424" s="51" t="str">
        <f t="shared" ref="DF424:DF427" si="2789">IF(A424 =2015,T424,"")</f>
        <v/>
      </c>
      <c r="DG424" s="51" t="str">
        <f t="shared" ref="DG424:DG427" si="2790">IF(A424 =2016,T424,"")</f>
        <v/>
      </c>
      <c r="DH424" s="51" t="str">
        <f t="shared" ref="DH424:DH427" si="2791">IF(A424 =2017,T424,"")</f>
        <v/>
      </c>
      <c r="DI424" s="69" t="str">
        <f t="shared" si="74"/>
        <v/>
      </c>
      <c r="DJ424" s="70"/>
      <c r="DK424" s="65">
        <f t="shared" ref="DK424:DK427" si="2792">IF(A424 =2014,U424,"")</f>
        <v>193</v>
      </c>
      <c r="DL424" s="51" t="str">
        <f t="shared" ref="DL424:DL427" si="2793">IF(A424 =2015,U424,"")</f>
        <v/>
      </c>
      <c r="DM424" s="51" t="str">
        <f t="shared" ref="DM424:DM427" si="2794">IF(A424 =2016,U424,"")</f>
        <v/>
      </c>
      <c r="DN424" s="51" t="str">
        <f t="shared" ref="DN424:DN427" si="2795">IF(A424 =2017,U424,"")</f>
        <v/>
      </c>
      <c r="DO424" s="69" t="str">
        <f t="shared" si="79"/>
        <v/>
      </c>
      <c r="DP424" s="51"/>
      <c r="DQ424" s="51"/>
      <c r="DR424" s="51"/>
      <c r="DS424" s="51"/>
      <c r="DT424" s="51"/>
      <c r="DU424" s="181"/>
    </row>
    <row r="425" spans="1:125" ht="15" x14ac:dyDescent="0.25">
      <c r="A425" s="50">
        <v>2015</v>
      </c>
      <c r="B425" s="51" t="s">
        <v>1230</v>
      </c>
      <c r="C425" s="50" t="s">
        <v>719</v>
      </c>
      <c r="D425" s="53" t="s">
        <v>297</v>
      </c>
      <c r="E425" s="50" t="s">
        <v>151</v>
      </c>
      <c r="F425" s="54">
        <v>281425</v>
      </c>
      <c r="G425" s="54">
        <v>794813</v>
      </c>
      <c r="H425" s="54">
        <v>358368</v>
      </c>
      <c r="I425" s="55">
        <v>2924404</v>
      </c>
      <c r="J425" s="50"/>
      <c r="K425" s="50" t="s">
        <v>2032</v>
      </c>
      <c r="L425" s="58" t="s">
        <v>2032</v>
      </c>
      <c r="M425" s="58" t="s">
        <v>2032</v>
      </c>
      <c r="N425" s="58" t="s">
        <v>2032</v>
      </c>
      <c r="O425" s="58" t="s">
        <v>2032</v>
      </c>
      <c r="P425" s="59"/>
      <c r="Q425" s="60">
        <v>1357541</v>
      </c>
      <c r="R425" s="60">
        <v>0</v>
      </c>
      <c r="S425" s="60">
        <v>209325</v>
      </c>
      <c r="T425" s="60">
        <v>1357538</v>
      </c>
      <c r="U425" s="60">
        <v>0</v>
      </c>
      <c r="V425" s="79"/>
      <c r="W425" s="90">
        <f t="shared" si="857"/>
        <v>2924404</v>
      </c>
      <c r="X425" s="101">
        <v>3572918</v>
      </c>
      <c r="Y425" s="50" t="s">
        <v>167</v>
      </c>
      <c r="Z425" s="50" t="s">
        <v>297</v>
      </c>
      <c r="AA425" s="51" t="str">
        <f t="shared" si="2758"/>
        <v/>
      </c>
      <c r="AB425" s="68" t="str">
        <f t="shared" si="2759"/>
        <v/>
      </c>
      <c r="AC425" s="68" t="str">
        <f t="shared" si="2760"/>
        <v/>
      </c>
      <c r="AD425" s="68" t="str">
        <f t="shared" si="2761"/>
        <v/>
      </c>
      <c r="AE425" s="68" t="str">
        <f t="shared" si="2762"/>
        <v/>
      </c>
      <c r="AF425" s="68" t="str">
        <f t="shared" si="2763"/>
        <v/>
      </c>
      <c r="AG425" s="67" t="str">
        <f t="shared" si="7"/>
        <v/>
      </c>
      <c r="AH425" s="51"/>
      <c r="AI425" s="51" t="str">
        <f t="shared" si="8"/>
        <v/>
      </c>
      <c r="AJ425" s="68" t="str">
        <f t="shared" si="9"/>
        <v/>
      </c>
      <c r="AK425" s="68" t="str">
        <f t="shared" si="10"/>
        <v/>
      </c>
      <c r="AL425" s="68" t="str">
        <f t="shared" si="11"/>
        <v/>
      </c>
      <c r="AM425" s="68" t="str">
        <f t="shared" si="12"/>
        <v/>
      </c>
      <c r="AN425" s="68" t="str">
        <f t="shared" si="13"/>
        <v/>
      </c>
      <c r="AO425" s="67" t="str">
        <f t="shared" si="14"/>
        <v/>
      </c>
      <c r="AP425" s="51"/>
      <c r="AQ425" s="51" t="str">
        <f t="shared" si="15"/>
        <v/>
      </c>
      <c r="AR425" s="68" t="str">
        <f t="shared" si="16"/>
        <v/>
      </c>
      <c r="AS425" s="68" t="str">
        <f t="shared" si="17"/>
        <v/>
      </c>
      <c r="AT425" s="68" t="str">
        <f t="shared" si="18"/>
        <v/>
      </c>
      <c r="AU425" s="68" t="str">
        <f t="shared" si="19"/>
        <v/>
      </c>
      <c r="AV425" s="68" t="str">
        <f t="shared" si="20"/>
        <v/>
      </c>
      <c r="AW425" s="67" t="str">
        <f t="shared" si="21"/>
        <v/>
      </c>
      <c r="AX425" s="51"/>
      <c r="AY425" s="51" t="str">
        <f t="shared" si="22"/>
        <v/>
      </c>
      <c r="AZ425" s="68" t="str">
        <f t="shared" si="23"/>
        <v/>
      </c>
      <c r="BA425" s="68" t="str">
        <f t="shared" si="24"/>
        <v/>
      </c>
      <c r="BB425" s="68" t="str">
        <f t="shared" si="25"/>
        <v/>
      </c>
      <c r="BC425" s="68" t="str">
        <f t="shared" si="26"/>
        <v/>
      </c>
      <c r="BD425" s="68" t="str">
        <f t="shared" si="27"/>
        <v/>
      </c>
      <c r="BE425" s="68" t="str">
        <f t="shared" si="28"/>
        <v/>
      </c>
      <c r="BF425" s="51"/>
      <c r="BG425" s="69" t="str">
        <f t="shared" si="29"/>
        <v/>
      </c>
      <c r="BH425" s="67" t="str">
        <f t="shared" si="30"/>
        <v/>
      </c>
      <c r="BI425" s="67" t="str">
        <f t="shared" si="31"/>
        <v/>
      </c>
      <c r="BJ425" s="67" t="str">
        <f t="shared" si="32"/>
        <v/>
      </c>
      <c r="BK425" s="67" t="str">
        <f t="shared" si="33"/>
        <v/>
      </c>
      <c r="BL425" s="67" t="str">
        <f t="shared" si="34"/>
        <v/>
      </c>
      <c r="BM425" s="65" t="str">
        <f t="shared" si="35"/>
        <v/>
      </c>
      <c r="BN425" s="51"/>
      <c r="BO425" s="51" t="str">
        <f t="shared" si="2764"/>
        <v/>
      </c>
      <c r="BP425" s="71">
        <f t="shared" si="2765"/>
        <v>281425</v>
      </c>
      <c r="BQ425" s="51" t="str">
        <f t="shared" si="2766"/>
        <v/>
      </c>
      <c r="BR425" s="51" t="str">
        <f t="shared" si="2767"/>
        <v/>
      </c>
      <c r="BS425" s="69" t="str">
        <f t="shared" si="40"/>
        <v/>
      </c>
      <c r="BT425" s="51"/>
      <c r="BU425" s="68" t="str">
        <f t="shared" si="2768"/>
        <v/>
      </c>
      <c r="BV425" s="65">
        <f t="shared" si="2769"/>
        <v>2924404</v>
      </c>
      <c r="BW425" s="68" t="str">
        <f t="shared" si="2770"/>
        <v/>
      </c>
      <c r="BX425" s="68" t="str">
        <f t="shared" si="2771"/>
        <v/>
      </c>
      <c r="BY425" s="67" t="str">
        <f t="shared" si="44"/>
        <v/>
      </c>
      <c r="BZ425" s="68"/>
      <c r="CA425" s="65" t="str">
        <f t="shared" si="45"/>
        <v/>
      </c>
      <c r="CB425" s="67">
        <f t="shared" si="46"/>
        <v>3572918</v>
      </c>
      <c r="CC425" s="67" t="str">
        <f t="shared" si="47"/>
        <v/>
      </c>
      <c r="CD425" s="67" t="str">
        <f t="shared" si="48"/>
        <v/>
      </c>
      <c r="CE425" s="67" t="str">
        <f t="shared" si="49"/>
        <v/>
      </c>
      <c r="CF425" s="68"/>
      <c r="CG425" s="68" t="str">
        <f t="shared" si="2772"/>
        <v/>
      </c>
      <c r="CH425" s="65">
        <f t="shared" si="2773"/>
        <v>2924404</v>
      </c>
      <c r="CI425" s="68" t="str">
        <f t="shared" si="2774"/>
        <v/>
      </c>
      <c r="CJ425" s="68" t="str">
        <f t="shared" si="2775"/>
        <v/>
      </c>
      <c r="CK425" s="67" t="str">
        <f t="shared" si="54"/>
        <v/>
      </c>
      <c r="CL425" s="68"/>
      <c r="CM425" s="68" t="str">
        <f t="shared" si="2776"/>
        <v/>
      </c>
      <c r="CN425" s="65">
        <f t="shared" si="2777"/>
        <v>1357541</v>
      </c>
      <c r="CO425" s="68" t="str">
        <f t="shared" si="2778"/>
        <v/>
      </c>
      <c r="CP425" s="68" t="str">
        <f t="shared" si="2779"/>
        <v/>
      </c>
      <c r="CQ425" s="67" t="str">
        <f t="shared" si="59"/>
        <v/>
      </c>
      <c r="CR425" s="68"/>
      <c r="CS425" s="68" t="str">
        <f t="shared" si="2780"/>
        <v/>
      </c>
      <c r="CT425" s="65">
        <f t="shared" si="2781"/>
        <v>0</v>
      </c>
      <c r="CU425" s="68" t="str">
        <f t="shared" si="2782"/>
        <v/>
      </c>
      <c r="CV425" s="68" t="str">
        <f t="shared" si="2783"/>
        <v/>
      </c>
      <c r="CW425" s="67" t="str">
        <f t="shared" si="64"/>
        <v/>
      </c>
      <c r="CX425" s="68"/>
      <c r="CY425" s="68" t="str">
        <f t="shared" si="2784"/>
        <v/>
      </c>
      <c r="CZ425" s="65">
        <f t="shared" si="2785"/>
        <v>209325</v>
      </c>
      <c r="DA425" s="68" t="str">
        <f t="shared" si="2786"/>
        <v/>
      </c>
      <c r="DB425" s="68" t="str">
        <f t="shared" si="2787"/>
        <v/>
      </c>
      <c r="DC425" s="67" t="str">
        <f t="shared" si="69"/>
        <v/>
      </c>
      <c r="DD425" s="68"/>
      <c r="DE425" s="68" t="str">
        <f t="shared" si="2788"/>
        <v/>
      </c>
      <c r="DF425" s="65">
        <f t="shared" si="2789"/>
        <v>1357538</v>
      </c>
      <c r="DG425" s="51" t="str">
        <f t="shared" si="2790"/>
        <v/>
      </c>
      <c r="DH425" s="51" t="str">
        <f t="shared" si="2791"/>
        <v/>
      </c>
      <c r="DI425" s="69" t="str">
        <f t="shared" si="74"/>
        <v/>
      </c>
      <c r="DJ425" s="51"/>
      <c r="DK425" s="51" t="str">
        <f t="shared" si="2792"/>
        <v/>
      </c>
      <c r="DL425" s="65">
        <f t="shared" si="2793"/>
        <v>0</v>
      </c>
      <c r="DM425" s="51" t="str">
        <f t="shared" si="2794"/>
        <v/>
      </c>
      <c r="DN425" s="51" t="str">
        <f t="shared" si="2795"/>
        <v/>
      </c>
      <c r="DO425" s="69" t="str">
        <f t="shared" si="79"/>
        <v/>
      </c>
      <c r="DP425" s="51"/>
      <c r="DQ425" s="51"/>
      <c r="DR425" s="51"/>
      <c r="DS425" s="51"/>
      <c r="DT425" s="51"/>
      <c r="DU425" s="181"/>
    </row>
    <row r="426" spans="1:125" ht="15" x14ac:dyDescent="0.25">
      <c r="A426" s="50">
        <v>2016</v>
      </c>
      <c r="B426" s="51" t="s">
        <v>1230</v>
      </c>
      <c r="C426" s="50" t="s">
        <v>719</v>
      </c>
      <c r="D426" s="53" t="s">
        <v>297</v>
      </c>
      <c r="E426" s="50" t="s">
        <v>151</v>
      </c>
      <c r="F426" s="54">
        <v>281866</v>
      </c>
      <c r="G426" s="54">
        <v>788115</v>
      </c>
      <c r="H426" s="54">
        <v>351403</v>
      </c>
      <c r="I426" s="55">
        <v>2994169</v>
      </c>
      <c r="J426" s="50"/>
      <c r="K426" s="50" t="s">
        <v>2032</v>
      </c>
      <c r="L426" s="58" t="s">
        <v>2032</v>
      </c>
      <c r="M426" s="58" t="s">
        <v>2032</v>
      </c>
      <c r="N426" s="58" t="s">
        <v>2032</v>
      </c>
      <c r="O426" s="58" t="s">
        <v>2032</v>
      </c>
      <c r="P426" s="59"/>
      <c r="Q426" s="60">
        <v>1422976</v>
      </c>
      <c r="R426" s="60">
        <v>8014</v>
      </c>
      <c r="S426" s="60">
        <v>210471</v>
      </c>
      <c r="T426" s="60">
        <v>1352708</v>
      </c>
      <c r="U426" s="60">
        <v>0</v>
      </c>
      <c r="V426" s="79"/>
      <c r="W426" s="90">
        <f t="shared" si="857"/>
        <v>2994169</v>
      </c>
      <c r="X426" s="101">
        <v>651561</v>
      </c>
      <c r="Y426" s="50" t="s">
        <v>167</v>
      </c>
      <c r="Z426" s="50" t="s">
        <v>297</v>
      </c>
      <c r="AA426" s="51" t="str">
        <f t="shared" si="2758"/>
        <v/>
      </c>
      <c r="AB426" s="68" t="str">
        <f t="shared" si="2759"/>
        <v/>
      </c>
      <c r="AC426" s="68" t="str">
        <f t="shared" si="2760"/>
        <v/>
      </c>
      <c r="AD426" s="68" t="str">
        <f t="shared" si="2761"/>
        <v/>
      </c>
      <c r="AE426" s="68" t="str">
        <f t="shared" si="2762"/>
        <v/>
      </c>
      <c r="AF426" s="68" t="str">
        <f t="shared" si="2763"/>
        <v/>
      </c>
      <c r="AG426" s="67" t="str">
        <f t="shared" si="7"/>
        <v/>
      </c>
      <c r="AH426" s="51"/>
      <c r="AI426" s="51" t="str">
        <f t="shared" si="8"/>
        <v/>
      </c>
      <c r="AJ426" s="68" t="str">
        <f t="shared" si="9"/>
        <v/>
      </c>
      <c r="AK426" s="68" t="str">
        <f t="shared" si="10"/>
        <v/>
      </c>
      <c r="AL426" s="68" t="str">
        <f t="shared" si="11"/>
        <v/>
      </c>
      <c r="AM426" s="68" t="str">
        <f t="shared" si="12"/>
        <v/>
      </c>
      <c r="AN426" s="68" t="str">
        <f t="shared" si="13"/>
        <v/>
      </c>
      <c r="AO426" s="67" t="str">
        <f t="shared" si="14"/>
        <v/>
      </c>
      <c r="AP426" s="51"/>
      <c r="AQ426" s="51" t="str">
        <f t="shared" si="15"/>
        <v/>
      </c>
      <c r="AR426" s="68" t="str">
        <f t="shared" si="16"/>
        <v/>
      </c>
      <c r="AS426" s="68" t="str">
        <f t="shared" si="17"/>
        <v/>
      </c>
      <c r="AT426" s="68" t="str">
        <f t="shared" si="18"/>
        <v/>
      </c>
      <c r="AU426" s="68" t="str">
        <f t="shared" si="19"/>
        <v/>
      </c>
      <c r="AV426" s="68" t="str">
        <f t="shared" si="20"/>
        <v/>
      </c>
      <c r="AW426" s="67" t="str">
        <f t="shared" si="21"/>
        <v/>
      </c>
      <c r="AX426" s="51"/>
      <c r="AY426" s="51" t="str">
        <f t="shared" si="22"/>
        <v/>
      </c>
      <c r="AZ426" s="68" t="str">
        <f t="shared" si="23"/>
        <v/>
      </c>
      <c r="BA426" s="68" t="str">
        <f t="shared" si="24"/>
        <v/>
      </c>
      <c r="BB426" s="68" t="str">
        <f t="shared" si="25"/>
        <v/>
      </c>
      <c r="BC426" s="68" t="str">
        <f t="shared" si="26"/>
        <v/>
      </c>
      <c r="BD426" s="68" t="str">
        <f t="shared" si="27"/>
        <v/>
      </c>
      <c r="BE426" s="68" t="str">
        <f t="shared" si="28"/>
        <v/>
      </c>
      <c r="BF426" s="51"/>
      <c r="BG426" s="69" t="str">
        <f t="shared" si="29"/>
        <v/>
      </c>
      <c r="BH426" s="67" t="str">
        <f t="shared" si="30"/>
        <v/>
      </c>
      <c r="BI426" s="67" t="str">
        <f t="shared" si="31"/>
        <v/>
      </c>
      <c r="BJ426" s="67" t="str">
        <f t="shared" si="32"/>
        <v/>
      </c>
      <c r="BK426" s="67" t="str">
        <f t="shared" si="33"/>
        <v/>
      </c>
      <c r="BL426" s="67" t="str">
        <f t="shared" si="34"/>
        <v/>
      </c>
      <c r="BM426" s="65" t="str">
        <f t="shared" si="35"/>
        <v/>
      </c>
      <c r="BN426" s="51"/>
      <c r="BO426" s="51" t="str">
        <f t="shared" si="2764"/>
        <v/>
      </c>
      <c r="BP426" s="51" t="str">
        <f t="shared" si="2765"/>
        <v/>
      </c>
      <c r="BQ426" s="71">
        <f t="shared" si="2766"/>
        <v>281866</v>
      </c>
      <c r="BR426" s="51" t="str">
        <f t="shared" si="2767"/>
        <v/>
      </c>
      <c r="BS426" s="69" t="str">
        <f t="shared" si="40"/>
        <v/>
      </c>
      <c r="BT426" s="51"/>
      <c r="BU426" s="68" t="str">
        <f t="shared" si="2768"/>
        <v/>
      </c>
      <c r="BV426" s="68" t="str">
        <f t="shared" si="2769"/>
        <v/>
      </c>
      <c r="BW426" s="65">
        <f t="shared" si="2770"/>
        <v>2994169</v>
      </c>
      <c r="BX426" s="68" t="str">
        <f t="shared" si="2771"/>
        <v/>
      </c>
      <c r="BY426" s="67" t="str">
        <f t="shared" si="44"/>
        <v/>
      </c>
      <c r="BZ426" s="68"/>
      <c r="CA426" s="65" t="str">
        <f t="shared" si="45"/>
        <v/>
      </c>
      <c r="CB426" s="67" t="str">
        <f t="shared" si="46"/>
        <v/>
      </c>
      <c r="CC426" s="67">
        <f t="shared" si="47"/>
        <v>651561</v>
      </c>
      <c r="CD426" s="67" t="str">
        <f t="shared" si="48"/>
        <v/>
      </c>
      <c r="CE426" s="67" t="str">
        <f t="shared" si="49"/>
        <v/>
      </c>
      <c r="CF426" s="68"/>
      <c r="CG426" s="68" t="str">
        <f t="shared" si="2772"/>
        <v/>
      </c>
      <c r="CH426" s="68" t="str">
        <f t="shared" si="2773"/>
        <v/>
      </c>
      <c r="CI426" s="65">
        <f t="shared" si="2774"/>
        <v>2994169</v>
      </c>
      <c r="CJ426" s="68" t="str">
        <f t="shared" si="2775"/>
        <v/>
      </c>
      <c r="CK426" s="67" t="str">
        <f t="shared" si="54"/>
        <v/>
      </c>
      <c r="CL426" s="68"/>
      <c r="CM426" s="68" t="str">
        <f t="shared" si="2776"/>
        <v/>
      </c>
      <c r="CN426" s="68" t="str">
        <f t="shared" si="2777"/>
        <v/>
      </c>
      <c r="CO426" s="65">
        <f t="shared" si="2778"/>
        <v>1422976</v>
      </c>
      <c r="CP426" s="68" t="str">
        <f t="shared" si="2779"/>
        <v/>
      </c>
      <c r="CQ426" s="67" t="str">
        <f t="shared" si="59"/>
        <v/>
      </c>
      <c r="CR426" s="68"/>
      <c r="CS426" s="68" t="str">
        <f t="shared" si="2780"/>
        <v/>
      </c>
      <c r="CT426" s="68" t="str">
        <f t="shared" si="2781"/>
        <v/>
      </c>
      <c r="CU426" s="65">
        <f t="shared" si="2782"/>
        <v>8014</v>
      </c>
      <c r="CV426" s="68" t="str">
        <f t="shared" si="2783"/>
        <v/>
      </c>
      <c r="CW426" s="67" t="str">
        <f t="shared" si="64"/>
        <v/>
      </c>
      <c r="CX426" s="68"/>
      <c r="CY426" s="68" t="str">
        <f t="shared" si="2784"/>
        <v/>
      </c>
      <c r="CZ426" s="68" t="str">
        <f t="shared" si="2785"/>
        <v/>
      </c>
      <c r="DA426" s="65">
        <f t="shared" si="2786"/>
        <v>210471</v>
      </c>
      <c r="DB426" s="68" t="str">
        <f t="shared" si="2787"/>
        <v/>
      </c>
      <c r="DC426" s="67" t="str">
        <f t="shared" si="69"/>
        <v/>
      </c>
      <c r="DD426" s="68"/>
      <c r="DE426" s="68" t="str">
        <f t="shared" si="2788"/>
        <v/>
      </c>
      <c r="DF426" s="51" t="str">
        <f t="shared" si="2789"/>
        <v/>
      </c>
      <c r="DG426" s="65">
        <f t="shared" si="2790"/>
        <v>1352708</v>
      </c>
      <c r="DH426" s="51" t="str">
        <f t="shared" si="2791"/>
        <v/>
      </c>
      <c r="DI426" s="69" t="str">
        <f t="shared" si="74"/>
        <v/>
      </c>
      <c r="DJ426" s="51"/>
      <c r="DK426" s="51" t="str">
        <f t="shared" si="2792"/>
        <v/>
      </c>
      <c r="DL426" s="51" t="str">
        <f t="shared" si="2793"/>
        <v/>
      </c>
      <c r="DM426" s="65">
        <f t="shared" si="2794"/>
        <v>0</v>
      </c>
      <c r="DN426" s="51" t="str">
        <f t="shared" si="2795"/>
        <v/>
      </c>
      <c r="DO426" s="69" t="str">
        <f t="shared" si="79"/>
        <v/>
      </c>
      <c r="DP426" s="51"/>
      <c r="DQ426" s="51"/>
      <c r="DR426" s="51"/>
      <c r="DS426" s="51"/>
      <c r="DT426" s="51"/>
      <c r="DU426" s="181"/>
    </row>
    <row r="427" spans="1:125" ht="15" x14ac:dyDescent="0.25">
      <c r="A427" s="50">
        <v>2017</v>
      </c>
      <c r="B427" s="51" t="s">
        <v>1230</v>
      </c>
      <c r="C427" s="50" t="s">
        <v>719</v>
      </c>
      <c r="D427" s="53" t="s">
        <v>297</v>
      </c>
      <c r="E427" s="50" t="s">
        <v>151</v>
      </c>
      <c r="F427" s="54">
        <v>305475</v>
      </c>
      <c r="G427" s="54" t="s">
        <v>364</v>
      </c>
      <c r="H427" s="54">
        <v>372440</v>
      </c>
      <c r="I427" s="55">
        <v>3233736</v>
      </c>
      <c r="J427" s="50"/>
      <c r="K427" s="50" t="s">
        <v>2032</v>
      </c>
      <c r="L427" s="58" t="s">
        <v>2032</v>
      </c>
      <c r="M427" s="58" t="s">
        <v>2032</v>
      </c>
      <c r="N427" s="58" t="s">
        <v>2032</v>
      </c>
      <c r="O427" s="58" t="s">
        <v>2032</v>
      </c>
      <c r="P427" s="59"/>
      <c r="Q427" s="60">
        <v>239702</v>
      </c>
      <c r="R427" s="60">
        <v>1423720</v>
      </c>
      <c r="S427" s="60">
        <v>220218</v>
      </c>
      <c r="T427" s="60">
        <v>1320000</v>
      </c>
      <c r="U427" s="60">
        <v>34570</v>
      </c>
      <c r="V427" s="79"/>
      <c r="W427" s="90">
        <f t="shared" si="857"/>
        <v>3238210</v>
      </c>
      <c r="X427" s="101">
        <v>1729025</v>
      </c>
      <c r="Y427" s="50" t="s">
        <v>167</v>
      </c>
      <c r="Z427" s="50" t="s">
        <v>297</v>
      </c>
      <c r="AA427" s="51" t="str">
        <f t="shared" si="2758"/>
        <v/>
      </c>
      <c r="AB427" s="68" t="str">
        <f t="shared" si="2759"/>
        <v/>
      </c>
      <c r="AC427" s="68" t="str">
        <f t="shared" si="2760"/>
        <v/>
      </c>
      <c r="AD427" s="68" t="str">
        <f t="shared" si="2761"/>
        <v/>
      </c>
      <c r="AE427" s="68" t="str">
        <f t="shared" si="2762"/>
        <v/>
      </c>
      <c r="AF427" s="68" t="str">
        <f t="shared" si="2763"/>
        <v/>
      </c>
      <c r="AG427" s="67" t="str">
        <f t="shared" si="7"/>
        <v/>
      </c>
      <c r="AH427" s="51"/>
      <c r="AI427" s="51" t="str">
        <f t="shared" si="8"/>
        <v/>
      </c>
      <c r="AJ427" s="68" t="str">
        <f t="shared" si="9"/>
        <v/>
      </c>
      <c r="AK427" s="68" t="str">
        <f t="shared" si="10"/>
        <v/>
      </c>
      <c r="AL427" s="68" t="str">
        <f t="shared" si="11"/>
        <v/>
      </c>
      <c r="AM427" s="68" t="str">
        <f t="shared" si="12"/>
        <v/>
      </c>
      <c r="AN427" s="68" t="str">
        <f t="shared" si="13"/>
        <v/>
      </c>
      <c r="AO427" s="67" t="str">
        <f t="shared" si="14"/>
        <v/>
      </c>
      <c r="AP427" s="51"/>
      <c r="AQ427" s="51" t="str">
        <f t="shared" si="15"/>
        <v/>
      </c>
      <c r="AR427" s="68" t="str">
        <f t="shared" si="16"/>
        <v/>
      </c>
      <c r="AS427" s="68" t="str">
        <f t="shared" si="17"/>
        <v/>
      </c>
      <c r="AT427" s="68" t="str">
        <f t="shared" si="18"/>
        <v/>
      </c>
      <c r="AU427" s="68" t="str">
        <f t="shared" si="19"/>
        <v/>
      </c>
      <c r="AV427" s="68" t="str">
        <f t="shared" si="20"/>
        <v/>
      </c>
      <c r="AW427" s="67" t="str">
        <f t="shared" si="21"/>
        <v/>
      </c>
      <c r="AX427" s="51"/>
      <c r="AY427" s="51" t="str">
        <f t="shared" si="22"/>
        <v/>
      </c>
      <c r="AZ427" s="68" t="str">
        <f t="shared" si="23"/>
        <v/>
      </c>
      <c r="BA427" s="68" t="str">
        <f t="shared" si="24"/>
        <v/>
      </c>
      <c r="BB427" s="68" t="str">
        <f t="shared" si="25"/>
        <v/>
      </c>
      <c r="BC427" s="68" t="str">
        <f t="shared" si="26"/>
        <v/>
      </c>
      <c r="BD427" s="68" t="str">
        <f t="shared" si="27"/>
        <v/>
      </c>
      <c r="BE427" s="68" t="str">
        <f t="shared" si="28"/>
        <v/>
      </c>
      <c r="BF427" s="51"/>
      <c r="BG427" s="69" t="str">
        <f t="shared" si="29"/>
        <v/>
      </c>
      <c r="BH427" s="67" t="str">
        <f t="shared" si="30"/>
        <v/>
      </c>
      <c r="BI427" s="67" t="str">
        <f t="shared" si="31"/>
        <v/>
      </c>
      <c r="BJ427" s="67" t="str">
        <f t="shared" si="32"/>
        <v/>
      </c>
      <c r="BK427" s="67" t="str">
        <f t="shared" si="33"/>
        <v/>
      </c>
      <c r="BL427" s="67" t="str">
        <f t="shared" si="34"/>
        <v/>
      </c>
      <c r="BM427" s="65" t="str">
        <f t="shared" si="35"/>
        <v/>
      </c>
      <c r="BN427" s="51"/>
      <c r="BO427" s="51" t="str">
        <f t="shared" si="2764"/>
        <v/>
      </c>
      <c r="BP427" s="51" t="str">
        <f t="shared" si="2765"/>
        <v/>
      </c>
      <c r="BQ427" s="51" t="str">
        <f t="shared" si="2766"/>
        <v/>
      </c>
      <c r="BR427" s="71">
        <f t="shared" si="2767"/>
        <v>305475</v>
      </c>
      <c r="BS427" s="69" t="str">
        <f t="shared" si="40"/>
        <v/>
      </c>
      <c r="BT427" s="51"/>
      <c r="BU427" s="68" t="str">
        <f t="shared" si="2768"/>
        <v/>
      </c>
      <c r="BV427" s="68" t="str">
        <f t="shared" si="2769"/>
        <v/>
      </c>
      <c r="BW427" s="68" t="str">
        <f t="shared" si="2770"/>
        <v/>
      </c>
      <c r="BX427" s="65">
        <f t="shared" si="2771"/>
        <v>3233736</v>
      </c>
      <c r="BY427" s="67" t="str">
        <f t="shared" si="44"/>
        <v/>
      </c>
      <c r="BZ427" s="68"/>
      <c r="CA427" s="65" t="str">
        <f t="shared" si="45"/>
        <v/>
      </c>
      <c r="CB427" s="67" t="str">
        <f t="shared" si="46"/>
        <v/>
      </c>
      <c r="CC427" s="67" t="str">
        <f t="shared" si="47"/>
        <v/>
      </c>
      <c r="CD427" s="67">
        <f t="shared" si="48"/>
        <v>1729025</v>
      </c>
      <c r="CE427" s="67" t="str">
        <f t="shared" si="49"/>
        <v/>
      </c>
      <c r="CF427" s="68"/>
      <c r="CG427" s="68" t="str">
        <f t="shared" si="2772"/>
        <v/>
      </c>
      <c r="CH427" s="68" t="str">
        <f t="shared" si="2773"/>
        <v/>
      </c>
      <c r="CI427" s="68" t="str">
        <f t="shared" si="2774"/>
        <v/>
      </c>
      <c r="CJ427" s="65">
        <f t="shared" si="2775"/>
        <v>3238210</v>
      </c>
      <c r="CK427" s="67" t="str">
        <f t="shared" si="54"/>
        <v/>
      </c>
      <c r="CL427" s="68"/>
      <c r="CM427" s="68" t="str">
        <f t="shared" si="2776"/>
        <v/>
      </c>
      <c r="CN427" s="68" t="str">
        <f t="shared" si="2777"/>
        <v/>
      </c>
      <c r="CO427" s="68" t="str">
        <f t="shared" si="2778"/>
        <v/>
      </c>
      <c r="CP427" s="65">
        <f t="shared" si="2779"/>
        <v>239702</v>
      </c>
      <c r="CQ427" s="67" t="str">
        <f t="shared" si="59"/>
        <v/>
      </c>
      <c r="CR427" s="68"/>
      <c r="CS427" s="68" t="str">
        <f t="shared" si="2780"/>
        <v/>
      </c>
      <c r="CT427" s="68" t="str">
        <f t="shared" si="2781"/>
        <v/>
      </c>
      <c r="CU427" s="68" t="str">
        <f t="shared" si="2782"/>
        <v/>
      </c>
      <c r="CV427" s="65">
        <f t="shared" si="2783"/>
        <v>1423720</v>
      </c>
      <c r="CW427" s="67" t="str">
        <f t="shared" si="64"/>
        <v/>
      </c>
      <c r="CX427" s="68"/>
      <c r="CY427" s="68" t="str">
        <f t="shared" si="2784"/>
        <v/>
      </c>
      <c r="CZ427" s="68" t="str">
        <f t="shared" si="2785"/>
        <v/>
      </c>
      <c r="DA427" s="68" t="str">
        <f t="shared" si="2786"/>
        <v/>
      </c>
      <c r="DB427" s="65">
        <f t="shared" si="2787"/>
        <v>220218</v>
      </c>
      <c r="DC427" s="67" t="str">
        <f t="shared" si="69"/>
        <v/>
      </c>
      <c r="DD427" s="68"/>
      <c r="DE427" s="68" t="str">
        <f t="shared" si="2788"/>
        <v/>
      </c>
      <c r="DF427" s="51" t="str">
        <f t="shared" si="2789"/>
        <v/>
      </c>
      <c r="DG427" s="51" t="str">
        <f t="shared" si="2790"/>
        <v/>
      </c>
      <c r="DH427" s="65">
        <f t="shared" si="2791"/>
        <v>1320000</v>
      </c>
      <c r="DI427" s="69" t="str">
        <f t="shared" si="74"/>
        <v/>
      </c>
      <c r="DJ427" s="51"/>
      <c r="DK427" s="51" t="str">
        <f t="shared" si="2792"/>
        <v/>
      </c>
      <c r="DL427" s="51" t="str">
        <f t="shared" si="2793"/>
        <v/>
      </c>
      <c r="DM427" s="51" t="str">
        <f t="shared" si="2794"/>
        <v/>
      </c>
      <c r="DN427" s="65">
        <f t="shared" si="2795"/>
        <v>34570</v>
      </c>
      <c r="DO427" s="69" t="str">
        <f t="shared" si="79"/>
        <v/>
      </c>
      <c r="DP427" s="51"/>
      <c r="DQ427" s="51"/>
      <c r="DR427" s="51"/>
      <c r="DS427" s="51"/>
      <c r="DT427" s="51"/>
      <c r="DU427" s="181"/>
    </row>
    <row r="428" spans="1:125" ht="15" x14ac:dyDescent="0.25">
      <c r="A428" s="50">
        <v>2018</v>
      </c>
      <c r="B428" s="51" t="s">
        <v>1230</v>
      </c>
      <c r="C428" s="50" t="s">
        <v>719</v>
      </c>
      <c r="D428" s="170" t="s">
        <v>297</v>
      </c>
      <c r="E428" s="50" t="s">
        <v>151</v>
      </c>
      <c r="F428" s="89">
        <v>301666</v>
      </c>
      <c r="G428" s="89">
        <v>0</v>
      </c>
      <c r="H428" s="89">
        <v>369464</v>
      </c>
      <c r="I428" s="90">
        <v>3494664</v>
      </c>
      <c r="J428" s="50"/>
      <c r="K428" s="50" t="s">
        <v>2032</v>
      </c>
      <c r="L428" s="58"/>
      <c r="M428" s="58"/>
      <c r="N428" s="58"/>
      <c r="O428" s="58"/>
      <c r="P428" s="91"/>
      <c r="Q428" s="92">
        <v>400000</v>
      </c>
      <c r="R428" s="92">
        <v>1323071</v>
      </c>
      <c r="S428" s="92">
        <v>371593</v>
      </c>
      <c r="T428" s="92">
        <v>1400000</v>
      </c>
      <c r="U428" s="94"/>
      <c r="V428" s="94"/>
      <c r="W428" s="90">
        <f t="shared" si="857"/>
        <v>3494664</v>
      </c>
      <c r="X428" s="90">
        <v>1385073</v>
      </c>
      <c r="Y428" s="56" t="s">
        <v>167</v>
      </c>
      <c r="Z428" s="50"/>
      <c r="AA428" s="51"/>
      <c r="AB428" s="68"/>
      <c r="AC428" s="68"/>
      <c r="AD428" s="68"/>
      <c r="AE428" s="68"/>
      <c r="AF428" s="68"/>
      <c r="AG428" s="67" t="str">
        <f t="shared" si="7"/>
        <v/>
      </c>
      <c r="AH428" s="51"/>
      <c r="AI428" s="51" t="str">
        <f t="shared" si="8"/>
        <v/>
      </c>
      <c r="AJ428" s="68" t="str">
        <f t="shared" si="9"/>
        <v/>
      </c>
      <c r="AK428" s="68" t="str">
        <f t="shared" si="10"/>
        <v/>
      </c>
      <c r="AL428" s="68" t="str">
        <f t="shared" si="11"/>
        <v/>
      </c>
      <c r="AM428" s="68" t="str">
        <f t="shared" si="12"/>
        <v/>
      </c>
      <c r="AN428" s="68" t="str">
        <f t="shared" si="13"/>
        <v/>
      </c>
      <c r="AO428" s="67" t="str">
        <f t="shared" si="14"/>
        <v/>
      </c>
      <c r="AP428" s="51"/>
      <c r="AQ428" s="51" t="str">
        <f t="shared" si="15"/>
        <v/>
      </c>
      <c r="AR428" s="68" t="str">
        <f t="shared" si="16"/>
        <v/>
      </c>
      <c r="AS428" s="68" t="str">
        <f t="shared" si="17"/>
        <v/>
      </c>
      <c r="AT428" s="68" t="str">
        <f t="shared" si="18"/>
        <v/>
      </c>
      <c r="AU428" s="68" t="str">
        <f t="shared" si="19"/>
        <v/>
      </c>
      <c r="AV428" s="68" t="str">
        <f t="shared" si="20"/>
        <v/>
      </c>
      <c r="AW428" s="67" t="str">
        <f t="shared" si="21"/>
        <v/>
      </c>
      <c r="AX428" s="51"/>
      <c r="AY428" s="51" t="str">
        <f t="shared" si="22"/>
        <v/>
      </c>
      <c r="AZ428" s="68" t="str">
        <f t="shared" si="23"/>
        <v/>
      </c>
      <c r="BA428" s="68" t="str">
        <f t="shared" si="24"/>
        <v/>
      </c>
      <c r="BB428" s="68" t="str">
        <f t="shared" si="25"/>
        <v/>
      </c>
      <c r="BC428" s="68" t="str">
        <f t="shared" si="26"/>
        <v/>
      </c>
      <c r="BD428" s="68" t="str">
        <f t="shared" si="27"/>
        <v/>
      </c>
      <c r="BE428" s="68" t="str">
        <f t="shared" si="28"/>
        <v/>
      </c>
      <c r="BF428" s="51"/>
      <c r="BG428" s="69" t="str">
        <f t="shared" si="29"/>
        <v/>
      </c>
      <c r="BH428" s="67" t="str">
        <f t="shared" si="30"/>
        <v/>
      </c>
      <c r="BI428" s="67" t="str">
        <f t="shared" si="31"/>
        <v/>
      </c>
      <c r="BJ428" s="67" t="str">
        <f t="shared" si="32"/>
        <v/>
      </c>
      <c r="BK428" s="67" t="str">
        <f t="shared" si="33"/>
        <v/>
      </c>
      <c r="BL428" s="67" t="str">
        <f t="shared" si="34"/>
        <v/>
      </c>
      <c r="BM428" s="65" t="str">
        <f t="shared" si="35"/>
        <v/>
      </c>
      <c r="BN428" s="51"/>
      <c r="BO428" s="51"/>
      <c r="BP428" s="51"/>
      <c r="BQ428" s="51"/>
      <c r="BR428" s="70"/>
      <c r="BS428" s="96">
        <f t="shared" si="40"/>
        <v>301666</v>
      </c>
      <c r="BT428" s="51"/>
      <c r="BU428" s="68"/>
      <c r="BV428" s="68"/>
      <c r="BW428" s="68"/>
      <c r="BX428" s="65"/>
      <c r="BY428" s="67">
        <f t="shared" si="44"/>
        <v>3494664</v>
      </c>
      <c r="BZ428" s="68"/>
      <c r="CA428" s="65" t="str">
        <f t="shared" si="45"/>
        <v/>
      </c>
      <c r="CB428" s="67" t="str">
        <f t="shared" si="46"/>
        <v/>
      </c>
      <c r="CC428" s="67" t="str">
        <f t="shared" si="47"/>
        <v/>
      </c>
      <c r="CD428" s="67" t="str">
        <f t="shared" si="48"/>
        <v/>
      </c>
      <c r="CE428" s="67">
        <f t="shared" si="49"/>
        <v>1385073</v>
      </c>
      <c r="CF428" s="68"/>
      <c r="CG428" s="68"/>
      <c r="CH428" s="68"/>
      <c r="CI428" s="68"/>
      <c r="CJ428" s="65"/>
      <c r="CK428" s="67">
        <f t="shared" si="54"/>
        <v>3494664</v>
      </c>
      <c r="CL428" s="68"/>
      <c r="CM428" s="68"/>
      <c r="CN428" s="68"/>
      <c r="CO428" s="68"/>
      <c r="CP428" s="65"/>
      <c r="CQ428" s="67">
        <f t="shared" si="59"/>
        <v>400000</v>
      </c>
      <c r="CR428" s="68"/>
      <c r="CS428" s="68"/>
      <c r="CT428" s="68"/>
      <c r="CU428" s="68"/>
      <c r="CV428" s="65"/>
      <c r="CW428" s="67">
        <f t="shared" si="64"/>
        <v>1323071</v>
      </c>
      <c r="CX428" s="68"/>
      <c r="CY428" s="68"/>
      <c r="CZ428" s="68"/>
      <c r="DA428" s="68"/>
      <c r="DB428" s="65"/>
      <c r="DC428" s="67">
        <f t="shared" si="69"/>
        <v>371593</v>
      </c>
      <c r="DD428" s="68"/>
      <c r="DE428" s="68"/>
      <c r="DF428" s="51"/>
      <c r="DG428" s="51"/>
      <c r="DH428" s="70"/>
      <c r="DI428" s="67">
        <f t="shared" si="74"/>
        <v>1400000</v>
      </c>
      <c r="DJ428" s="51"/>
      <c r="DK428" s="51"/>
      <c r="DL428" s="51"/>
      <c r="DM428" s="51"/>
      <c r="DN428" s="70"/>
      <c r="DO428" s="67">
        <f t="shared" si="79"/>
        <v>400000</v>
      </c>
      <c r="DP428" s="51"/>
      <c r="DQ428" s="51"/>
      <c r="DR428" s="51"/>
      <c r="DS428" s="51"/>
      <c r="DT428" s="51"/>
      <c r="DU428" s="181"/>
    </row>
    <row r="429" spans="1:125" ht="15" x14ac:dyDescent="0.25">
      <c r="A429" s="50"/>
      <c r="B429" s="51"/>
      <c r="C429" s="50"/>
      <c r="D429" s="53"/>
      <c r="E429" s="50"/>
      <c r="F429" s="54"/>
      <c r="G429" s="54"/>
      <c r="H429" s="54"/>
      <c r="I429" s="55"/>
      <c r="J429" s="50"/>
      <c r="K429" s="50" t="s">
        <v>2032</v>
      </c>
      <c r="L429" s="58"/>
      <c r="M429" s="58"/>
      <c r="N429" s="58"/>
      <c r="O429" s="58"/>
      <c r="P429" s="59"/>
      <c r="Q429" s="60"/>
      <c r="R429" s="60"/>
      <c r="S429" s="60"/>
      <c r="T429" s="60"/>
      <c r="U429" s="60"/>
      <c r="V429" s="79"/>
      <c r="W429" s="90">
        <f t="shared" si="857"/>
        <v>0</v>
      </c>
      <c r="X429" s="101"/>
      <c r="Y429" s="50"/>
      <c r="Z429" s="50"/>
      <c r="AA429" s="51"/>
      <c r="AB429" s="68"/>
      <c r="AC429" s="68"/>
      <c r="AD429" s="68"/>
      <c r="AE429" s="68"/>
      <c r="AF429" s="68"/>
      <c r="AG429" s="67" t="str">
        <f t="shared" si="7"/>
        <v/>
      </c>
      <c r="AH429" s="51"/>
      <c r="AI429" s="51" t="str">
        <f t="shared" si="8"/>
        <v/>
      </c>
      <c r="AJ429" s="68" t="str">
        <f t="shared" si="9"/>
        <v/>
      </c>
      <c r="AK429" s="68" t="str">
        <f t="shared" si="10"/>
        <v/>
      </c>
      <c r="AL429" s="68" t="str">
        <f t="shared" si="11"/>
        <v/>
      </c>
      <c r="AM429" s="68" t="str">
        <f t="shared" si="12"/>
        <v/>
      </c>
      <c r="AN429" s="68" t="str">
        <f t="shared" si="13"/>
        <v/>
      </c>
      <c r="AO429" s="67" t="str">
        <f t="shared" si="14"/>
        <v/>
      </c>
      <c r="AP429" s="51"/>
      <c r="AQ429" s="51" t="str">
        <f t="shared" si="15"/>
        <v/>
      </c>
      <c r="AR429" s="68" t="str">
        <f t="shared" si="16"/>
        <v/>
      </c>
      <c r="AS429" s="68" t="str">
        <f t="shared" si="17"/>
        <v/>
      </c>
      <c r="AT429" s="68" t="str">
        <f t="shared" si="18"/>
        <v/>
      </c>
      <c r="AU429" s="68" t="str">
        <f t="shared" si="19"/>
        <v/>
      </c>
      <c r="AV429" s="68" t="str">
        <f t="shared" si="20"/>
        <v/>
      </c>
      <c r="AW429" s="67" t="str">
        <f t="shared" si="21"/>
        <v/>
      </c>
      <c r="AX429" s="51"/>
      <c r="AY429" s="51" t="str">
        <f t="shared" si="22"/>
        <v/>
      </c>
      <c r="AZ429" s="68" t="str">
        <f t="shared" si="23"/>
        <v/>
      </c>
      <c r="BA429" s="68" t="str">
        <f t="shared" si="24"/>
        <v/>
      </c>
      <c r="BB429" s="68" t="str">
        <f t="shared" si="25"/>
        <v/>
      </c>
      <c r="BC429" s="68" t="str">
        <f t="shared" si="26"/>
        <v/>
      </c>
      <c r="BD429" s="68" t="str">
        <f t="shared" si="27"/>
        <v/>
      </c>
      <c r="BE429" s="68" t="str">
        <f t="shared" si="28"/>
        <v/>
      </c>
      <c r="BF429" s="51"/>
      <c r="BG429" s="69" t="str">
        <f t="shared" si="29"/>
        <v/>
      </c>
      <c r="BH429" s="67" t="str">
        <f t="shared" si="30"/>
        <v/>
      </c>
      <c r="BI429" s="67" t="str">
        <f t="shared" si="31"/>
        <v/>
      </c>
      <c r="BJ429" s="67" t="str">
        <f t="shared" si="32"/>
        <v/>
      </c>
      <c r="BK429" s="67" t="str">
        <f t="shared" si="33"/>
        <v/>
      </c>
      <c r="BL429" s="67" t="str">
        <f t="shared" si="34"/>
        <v/>
      </c>
      <c r="BM429" s="65" t="str">
        <f t="shared" si="35"/>
        <v/>
      </c>
      <c r="BN429" s="51"/>
      <c r="BO429" s="51"/>
      <c r="BP429" s="51"/>
      <c r="BQ429" s="51"/>
      <c r="BR429" s="70"/>
      <c r="BS429" s="69" t="str">
        <f t="shared" si="40"/>
        <v/>
      </c>
      <c r="BT429" s="51"/>
      <c r="BU429" s="68"/>
      <c r="BV429" s="68"/>
      <c r="BW429" s="68"/>
      <c r="BX429" s="65"/>
      <c r="BY429" s="67" t="str">
        <f t="shared" si="44"/>
        <v/>
      </c>
      <c r="BZ429" s="68"/>
      <c r="CA429" s="65" t="str">
        <f t="shared" si="45"/>
        <v/>
      </c>
      <c r="CB429" s="67" t="str">
        <f t="shared" si="46"/>
        <v/>
      </c>
      <c r="CC429" s="67" t="str">
        <f t="shared" si="47"/>
        <v/>
      </c>
      <c r="CD429" s="67" t="str">
        <f t="shared" si="48"/>
        <v/>
      </c>
      <c r="CE429" s="67" t="str">
        <f t="shared" si="49"/>
        <v/>
      </c>
      <c r="CF429" s="68"/>
      <c r="CG429" s="68"/>
      <c r="CH429" s="68"/>
      <c r="CI429" s="68"/>
      <c r="CJ429" s="65"/>
      <c r="CK429" s="67" t="str">
        <f t="shared" si="54"/>
        <v/>
      </c>
      <c r="CL429" s="68"/>
      <c r="CM429" s="68"/>
      <c r="CN429" s="68"/>
      <c r="CO429" s="68"/>
      <c r="CP429" s="65"/>
      <c r="CQ429" s="67" t="str">
        <f t="shared" si="59"/>
        <v/>
      </c>
      <c r="CR429" s="68"/>
      <c r="CS429" s="68"/>
      <c r="CT429" s="68"/>
      <c r="CU429" s="68"/>
      <c r="CV429" s="65"/>
      <c r="CW429" s="67" t="str">
        <f t="shared" si="64"/>
        <v/>
      </c>
      <c r="CX429" s="68"/>
      <c r="CY429" s="68"/>
      <c r="CZ429" s="68"/>
      <c r="DA429" s="68"/>
      <c r="DB429" s="65"/>
      <c r="DC429" s="67" t="str">
        <f t="shared" si="69"/>
        <v/>
      </c>
      <c r="DD429" s="68"/>
      <c r="DE429" s="68"/>
      <c r="DF429" s="51"/>
      <c r="DG429" s="51"/>
      <c r="DH429" s="70"/>
      <c r="DI429" s="69" t="str">
        <f t="shared" si="74"/>
        <v/>
      </c>
      <c r="DJ429" s="51"/>
      <c r="DK429" s="51"/>
      <c r="DL429" s="51"/>
      <c r="DM429" s="51"/>
      <c r="DN429" s="70"/>
      <c r="DO429" s="69" t="str">
        <f t="shared" si="79"/>
        <v/>
      </c>
      <c r="DP429" s="51"/>
      <c r="DQ429" s="51"/>
      <c r="DR429" s="51"/>
      <c r="DS429" s="51"/>
      <c r="DT429" s="51"/>
      <c r="DU429" s="181"/>
    </row>
    <row r="430" spans="1:125" ht="15" x14ac:dyDescent="0.25">
      <c r="A430" s="50">
        <v>2014</v>
      </c>
      <c r="B430" s="51" t="s">
        <v>1147</v>
      </c>
      <c r="C430" s="50" t="s">
        <v>296</v>
      </c>
      <c r="D430" s="498" t="s">
        <v>1271</v>
      </c>
      <c r="E430" s="50" t="s">
        <v>92</v>
      </c>
      <c r="F430" s="54">
        <v>1075648</v>
      </c>
      <c r="G430" s="54">
        <v>48424520</v>
      </c>
      <c r="H430" s="54">
        <v>950383</v>
      </c>
      <c r="I430" s="55">
        <v>15522930</v>
      </c>
      <c r="J430" s="50"/>
      <c r="K430" s="50" t="s">
        <v>2032</v>
      </c>
      <c r="L430" s="58" t="s">
        <v>2032</v>
      </c>
      <c r="M430" s="58" t="s">
        <v>2032</v>
      </c>
      <c r="N430" s="58" t="s">
        <v>2032</v>
      </c>
      <c r="O430" s="58" t="s">
        <v>2032</v>
      </c>
      <c r="P430" s="59"/>
      <c r="Q430" s="60">
        <v>8298738</v>
      </c>
      <c r="R430" s="60">
        <v>1422225</v>
      </c>
      <c r="S430" s="60">
        <v>5767559</v>
      </c>
      <c r="T430" s="60">
        <v>1874518</v>
      </c>
      <c r="U430" s="60">
        <v>125400</v>
      </c>
      <c r="V430" s="79"/>
      <c r="W430" s="90">
        <f t="shared" si="857"/>
        <v>17488440</v>
      </c>
      <c r="X430" s="101">
        <v>18124549</v>
      </c>
      <c r="Y430" s="50"/>
      <c r="Z430" s="56" t="s">
        <v>1271</v>
      </c>
      <c r="AA430" s="62">
        <f t="shared" ref="AA430:AA433" si="2796">IF(A430 =2014,IF(Y430 ="",F430,""),"")</f>
        <v>1075648</v>
      </c>
      <c r="AB430" s="64">
        <f t="shared" ref="AB430:AB433" si="2797">IF(A430 =2014,IF(Y430 ="",I430,""),"")</f>
        <v>15522930</v>
      </c>
      <c r="AC430" s="64">
        <f t="shared" ref="AC430:AC433" si="2798">IF(A430 =2014,IF(Y430 ="",Q430,""),"")</f>
        <v>8298738</v>
      </c>
      <c r="AD430" s="64">
        <f t="shared" ref="AD430:AD433" si="2799">IF(A430 =2014,IF(Y430 ="",R430,""),"")</f>
        <v>1422225</v>
      </c>
      <c r="AE430" s="65">
        <f t="shared" ref="AE430:AE433" si="2800">IF(A430 =2014,IF(Y430 ="",S430,""),"")</f>
        <v>5767559</v>
      </c>
      <c r="AF430" s="65">
        <f t="shared" ref="AF430:AF433" si="2801">IF(A430 =2014,IF(Y430 ="",T430+U430,""),"")</f>
        <v>1999918</v>
      </c>
      <c r="AG430" s="67">
        <f t="shared" si="7"/>
        <v>18124549</v>
      </c>
      <c r="AH430" s="51"/>
      <c r="AI430" s="51" t="str">
        <f t="shared" si="8"/>
        <v/>
      </c>
      <c r="AJ430" s="68" t="str">
        <f t="shared" si="9"/>
        <v/>
      </c>
      <c r="AK430" s="68" t="str">
        <f t="shared" si="10"/>
        <v/>
      </c>
      <c r="AL430" s="68" t="str">
        <f t="shared" si="11"/>
        <v/>
      </c>
      <c r="AM430" s="68" t="str">
        <f t="shared" si="12"/>
        <v/>
      </c>
      <c r="AN430" s="68" t="str">
        <f t="shared" si="13"/>
        <v/>
      </c>
      <c r="AO430" s="67" t="str">
        <f t="shared" si="14"/>
        <v/>
      </c>
      <c r="AP430" s="51"/>
      <c r="AQ430" s="51" t="str">
        <f t="shared" si="15"/>
        <v/>
      </c>
      <c r="AR430" s="68" t="str">
        <f t="shared" si="16"/>
        <v/>
      </c>
      <c r="AS430" s="68" t="str">
        <f t="shared" si="17"/>
        <v/>
      </c>
      <c r="AT430" s="68" t="str">
        <f t="shared" si="18"/>
        <v/>
      </c>
      <c r="AU430" s="68" t="str">
        <f t="shared" si="19"/>
        <v/>
      </c>
      <c r="AV430" s="68" t="str">
        <f t="shared" si="20"/>
        <v/>
      </c>
      <c r="AW430" s="67" t="str">
        <f t="shared" si="21"/>
        <v/>
      </c>
      <c r="AX430" s="51"/>
      <c r="AY430" s="51" t="str">
        <f t="shared" si="22"/>
        <v/>
      </c>
      <c r="AZ430" s="68" t="str">
        <f t="shared" si="23"/>
        <v/>
      </c>
      <c r="BA430" s="68" t="str">
        <f t="shared" si="24"/>
        <v/>
      </c>
      <c r="BB430" s="68" t="str">
        <f t="shared" si="25"/>
        <v/>
      </c>
      <c r="BC430" s="68" t="str">
        <f t="shared" si="26"/>
        <v/>
      </c>
      <c r="BD430" s="68" t="str">
        <f t="shared" si="27"/>
        <v/>
      </c>
      <c r="BE430" s="68" t="str">
        <f t="shared" si="28"/>
        <v/>
      </c>
      <c r="BF430" s="51"/>
      <c r="BG430" s="69" t="str">
        <f t="shared" si="29"/>
        <v/>
      </c>
      <c r="BH430" s="67" t="str">
        <f t="shared" si="30"/>
        <v/>
      </c>
      <c r="BI430" s="67" t="str">
        <f t="shared" si="31"/>
        <v/>
      </c>
      <c r="BJ430" s="67" t="str">
        <f t="shared" si="32"/>
        <v/>
      </c>
      <c r="BK430" s="67" t="str">
        <f t="shared" si="33"/>
        <v/>
      </c>
      <c r="BL430" s="67" t="str">
        <f t="shared" si="34"/>
        <v/>
      </c>
      <c r="BM430" s="65" t="str">
        <f t="shared" si="35"/>
        <v/>
      </c>
      <c r="BN430" s="70"/>
      <c r="BO430" s="71">
        <f t="shared" ref="BO430:BO433" si="2802">IF(A430 =2014,F430,"")</f>
        <v>1075648</v>
      </c>
      <c r="BP430" s="51" t="str">
        <f t="shared" ref="BP430:BP433" si="2803">IF(A430 =2015,F430,"")</f>
        <v/>
      </c>
      <c r="BQ430" s="51" t="str">
        <f t="shared" ref="BQ430:BQ433" si="2804">IF(A430 =2016,F430,"")</f>
        <v/>
      </c>
      <c r="BR430" s="51" t="str">
        <f t="shared" ref="BR430:BR433" si="2805">IF(A430 =2017,F430,"")</f>
        <v/>
      </c>
      <c r="BS430" s="69" t="str">
        <f t="shared" si="40"/>
        <v/>
      </c>
      <c r="BT430" s="70"/>
      <c r="BU430" s="65">
        <f t="shared" ref="BU430:BU433" si="2806">IF(A430 =2014,I430,"")</f>
        <v>15522930</v>
      </c>
      <c r="BV430" s="68" t="str">
        <f t="shared" ref="BV430:BV433" si="2807">IF(A430 =2015,I430,"")</f>
        <v/>
      </c>
      <c r="BW430" s="68" t="str">
        <f t="shared" ref="BW430:BW433" si="2808">IF(A430 =2016,I430,"")</f>
        <v/>
      </c>
      <c r="BX430" s="68" t="str">
        <f t="shared" ref="BX430:BX433" si="2809">IF(A430 =2017,I430,"")</f>
        <v/>
      </c>
      <c r="BY430" s="67" t="str">
        <f t="shared" si="44"/>
        <v/>
      </c>
      <c r="BZ430" s="65"/>
      <c r="CA430" s="65">
        <f t="shared" si="45"/>
        <v>18124549</v>
      </c>
      <c r="CB430" s="67" t="str">
        <f t="shared" si="46"/>
        <v/>
      </c>
      <c r="CC430" s="67" t="str">
        <f t="shared" si="47"/>
        <v/>
      </c>
      <c r="CD430" s="67" t="str">
        <f t="shared" si="48"/>
        <v/>
      </c>
      <c r="CE430" s="67" t="str">
        <f t="shared" si="49"/>
        <v/>
      </c>
      <c r="CF430" s="65"/>
      <c r="CG430" s="65">
        <f t="shared" ref="CG430:CG433" si="2810">IF(A430 =2014,Q430+R430+S430+T430+U430,"")</f>
        <v>17488440</v>
      </c>
      <c r="CH430" s="68" t="str">
        <f t="shared" ref="CH430:CH433" si="2811">IF(A430 =2015,Q430+R430+S430+T430+U430,"")</f>
        <v/>
      </c>
      <c r="CI430" s="68" t="str">
        <f t="shared" ref="CI430:CI433" si="2812">IF(A430 =2016,Q430+R430+S430+T430+U430,"")</f>
        <v/>
      </c>
      <c r="CJ430" s="68" t="str">
        <f t="shared" ref="CJ430:CJ433" si="2813">IF(A430 =2017,Q430+R430+S430+T430+U430,"")</f>
        <v/>
      </c>
      <c r="CK430" s="67" t="str">
        <f t="shared" si="54"/>
        <v/>
      </c>
      <c r="CL430" s="65"/>
      <c r="CM430" s="65">
        <f t="shared" ref="CM430:CM433" si="2814">IF(A430 =2014,Q430,"")</f>
        <v>8298738</v>
      </c>
      <c r="CN430" s="68" t="str">
        <f t="shared" ref="CN430:CN433" si="2815">IF(A430 =2015,Q430,"")</f>
        <v/>
      </c>
      <c r="CO430" s="68" t="str">
        <f t="shared" ref="CO430:CO433" si="2816">IF(A430 =2016,Q430,"")</f>
        <v/>
      </c>
      <c r="CP430" s="68" t="str">
        <f t="shared" ref="CP430:CP433" si="2817">IF(A430 =2017,Q430,"")</f>
        <v/>
      </c>
      <c r="CQ430" s="67" t="str">
        <f t="shared" si="59"/>
        <v/>
      </c>
      <c r="CR430" s="65"/>
      <c r="CS430" s="65">
        <f t="shared" ref="CS430:CS433" si="2818">IF(A430 =2014,R430,"")</f>
        <v>1422225</v>
      </c>
      <c r="CT430" s="68" t="str">
        <f t="shared" ref="CT430:CT433" si="2819">IF(A430 =2015,R430,"")</f>
        <v/>
      </c>
      <c r="CU430" s="68" t="str">
        <f t="shared" ref="CU430:CU433" si="2820">IF(A430 =2016,R430,"")</f>
        <v/>
      </c>
      <c r="CV430" s="68" t="str">
        <f t="shared" ref="CV430:CV433" si="2821">IF(A430 =2017,R430,"")</f>
        <v/>
      </c>
      <c r="CW430" s="67" t="str">
        <f t="shared" si="64"/>
        <v/>
      </c>
      <c r="CX430" s="65"/>
      <c r="CY430" s="65">
        <f t="shared" ref="CY430:CY433" si="2822">IF(A430 =2014,S430,"")</f>
        <v>5767559</v>
      </c>
      <c r="CZ430" s="68" t="str">
        <f t="shared" ref="CZ430:CZ433" si="2823">IF(A430 =2015,S430,"")</f>
        <v/>
      </c>
      <c r="DA430" s="68" t="str">
        <f t="shared" ref="DA430:DA433" si="2824">IF(A430 =2016,S430,"")</f>
        <v/>
      </c>
      <c r="DB430" s="68" t="str">
        <f t="shared" ref="DB430:DB433" si="2825">IF(A430 =2017,S430,"")</f>
        <v/>
      </c>
      <c r="DC430" s="67" t="str">
        <f t="shared" si="69"/>
        <v/>
      </c>
      <c r="DD430" s="65"/>
      <c r="DE430" s="65">
        <f t="shared" ref="DE430:DE433" si="2826">IF(A430 =2014,T430,"")</f>
        <v>1874518</v>
      </c>
      <c r="DF430" s="51" t="str">
        <f t="shared" ref="DF430:DF433" si="2827">IF(A430 =2015,T430,"")</f>
        <v/>
      </c>
      <c r="DG430" s="51" t="str">
        <f t="shared" ref="DG430:DG433" si="2828">IF(A430 =2016,T430,"")</f>
        <v/>
      </c>
      <c r="DH430" s="51" t="str">
        <f t="shared" ref="DH430:DH433" si="2829">IF(A430 =2017,T430,"")</f>
        <v/>
      </c>
      <c r="DI430" s="69" t="str">
        <f t="shared" si="74"/>
        <v/>
      </c>
      <c r="DJ430" s="70"/>
      <c r="DK430" s="65">
        <f t="shared" ref="DK430:DK433" si="2830">IF(A430 =2014,U430,"")</f>
        <v>125400</v>
      </c>
      <c r="DL430" s="51" t="str">
        <f t="shared" ref="DL430:DL433" si="2831">IF(A430 =2015,U430,"")</f>
        <v/>
      </c>
      <c r="DM430" s="51" t="str">
        <f t="shared" ref="DM430:DM433" si="2832">IF(A430 =2016,U430,"")</f>
        <v/>
      </c>
      <c r="DN430" s="51" t="str">
        <f t="shared" ref="DN430:DN433" si="2833">IF(A430 =2017,U430,"")</f>
        <v/>
      </c>
      <c r="DO430" s="69" t="str">
        <f t="shared" si="79"/>
        <v/>
      </c>
      <c r="DP430" s="51"/>
      <c r="DQ430" s="51"/>
      <c r="DR430" s="51"/>
      <c r="DS430" s="51"/>
      <c r="DT430" s="51"/>
      <c r="DU430" s="181"/>
    </row>
    <row r="431" spans="1:125" ht="15" x14ac:dyDescent="0.25">
      <c r="A431" s="50">
        <v>2015</v>
      </c>
      <c r="B431" s="51" t="s">
        <v>1147</v>
      </c>
      <c r="C431" s="50" t="s">
        <v>296</v>
      </c>
      <c r="D431" s="498" t="s">
        <v>1271</v>
      </c>
      <c r="E431" s="50" t="s">
        <v>92</v>
      </c>
      <c r="F431" s="54">
        <v>1209755</v>
      </c>
      <c r="G431" s="54">
        <v>52241764</v>
      </c>
      <c r="H431" s="54">
        <v>1001858</v>
      </c>
      <c r="I431" s="55">
        <v>16673422</v>
      </c>
      <c r="J431" s="50"/>
      <c r="K431" s="50" t="s">
        <v>2032</v>
      </c>
      <c r="L431" s="58" t="s">
        <v>2032</v>
      </c>
      <c r="M431" s="58" t="s">
        <v>2032</v>
      </c>
      <c r="N431" s="58" t="s">
        <v>2032</v>
      </c>
      <c r="O431" s="58" t="s">
        <v>2032</v>
      </c>
      <c r="P431" s="59"/>
      <c r="Q431" s="60">
        <v>12551268</v>
      </c>
      <c r="R431" s="60">
        <v>1449572</v>
      </c>
      <c r="S431" s="60">
        <v>7591488</v>
      </c>
      <c r="T431" s="60">
        <v>1395539</v>
      </c>
      <c r="U431" s="60">
        <v>115289</v>
      </c>
      <c r="V431" s="79"/>
      <c r="W431" s="90">
        <f t="shared" si="857"/>
        <v>23103156</v>
      </c>
      <c r="X431" s="101">
        <v>14536736</v>
      </c>
      <c r="Y431" s="50"/>
      <c r="Z431" s="56" t="s">
        <v>1271</v>
      </c>
      <c r="AA431" s="51" t="str">
        <f t="shared" si="2796"/>
        <v/>
      </c>
      <c r="AB431" s="68" t="str">
        <f t="shared" si="2797"/>
        <v/>
      </c>
      <c r="AC431" s="68" t="str">
        <f t="shared" si="2798"/>
        <v/>
      </c>
      <c r="AD431" s="68" t="str">
        <f t="shared" si="2799"/>
        <v/>
      </c>
      <c r="AE431" s="68" t="str">
        <f t="shared" si="2800"/>
        <v/>
      </c>
      <c r="AF431" s="68" t="str">
        <f t="shared" si="2801"/>
        <v/>
      </c>
      <c r="AG431" s="67" t="str">
        <f t="shared" si="7"/>
        <v/>
      </c>
      <c r="AH431" s="51"/>
      <c r="AI431" s="80">
        <f t="shared" si="8"/>
        <v>1209755</v>
      </c>
      <c r="AJ431" s="68">
        <f t="shared" si="9"/>
        <v>16673422</v>
      </c>
      <c r="AK431" s="68">
        <f t="shared" si="10"/>
        <v>12551268</v>
      </c>
      <c r="AL431" s="68">
        <f t="shared" si="11"/>
        <v>1449572</v>
      </c>
      <c r="AM431" s="68">
        <f t="shared" si="12"/>
        <v>7591488</v>
      </c>
      <c r="AN431" s="68">
        <f t="shared" si="13"/>
        <v>1510828</v>
      </c>
      <c r="AO431" s="67">
        <f t="shared" si="14"/>
        <v>14536736</v>
      </c>
      <c r="AP431" s="51"/>
      <c r="AQ431" s="51" t="str">
        <f t="shared" si="15"/>
        <v/>
      </c>
      <c r="AR431" s="68" t="str">
        <f t="shared" si="16"/>
        <v/>
      </c>
      <c r="AS431" s="68" t="str">
        <f t="shared" si="17"/>
        <v/>
      </c>
      <c r="AT431" s="68" t="str">
        <f t="shared" si="18"/>
        <v/>
      </c>
      <c r="AU431" s="68" t="str">
        <f t="shared" si="19"/>
        <v/>
      </c>
      <c r="AV431" s="68" t="str">
        <f t="shared" si="20"/>
        <v/>
      </c>
      <c r="AW431" s="67" t="str">
        <f t="shared" si="21"/>
        <v/>
      </c>
      <c r="AX431" s="51"/>
      <c r="AY431" s="51" t="str">
        <f t="shared" si="22"/>
        <v/>
      </c>
      <c r="AZ431" s="68" t="str">
        <f t="shared" si="23"/>
        <v/>
      </c>
      <c r="BA431" s="68" t="str">
        <f t="shared" si="24"/>
        <v/>
      </c>
      <c r="BB431" s="68" t="str">
        <f t="shared" si="25"/>
        <v/>
      </c>
      <c r="BC431" s="68" t="str">
        <f t="shared" si="26"/>
        <v/>
      </c>
      <c r="BD431" s="68" t="str">
        <f t="shared" si="27"/>
        <v/>
      </c>
      <c r="BE431" s="68" t="str">
        <f t="shared" si="28"/>
        <v/>
      </c>
      <c r="BF431" s="51"/>
      <c r="BG431" s="69" t="str">
        <f t="shared" si="29"/>
        <v/>
      </c>
      <c r="BH431" s="67" t="str">
        <f t="shared" si="30"/>
        <v/>
      </c>
      <c r="BI431" s="67" t="str">
        <f t="shared" si="31"/>
        <v/>
      </c>
      <c r="BJ431" s="67" t="str">
        <f t="shared" si="32"/>
        <v/>
      </c>
      <c r="BK431" s="67" t="str">
        <f t="shared" si="33"/>
        <v/>
      </c>
      <c r="BL431" s="67" t="str">
        <f t="shared" si="34"/>
        <v/>
      </c>
      <c r="BM431" s="65" t="str">
        <f t="shared" si="35"/>
        <v/>
      </c>
      <c r="BN431" s="51"/>
      <c r="BO431" s="51" t="str">
        <f t="shared" si="2802"/>
        <v/>
      </c>
      <c r="BP431" s="71">
        <f t="shared" si="2803"/>
        <v>1209755</v>
      </c>
      <c r="BQ431" s="51" t="str">
        <f t="shared" si="2804"/>
        <v/>
      </c>
      <c r="BR431" s="51" t="str">
        <f t="shared" si="2805"/>
        <v/>
      </c>
      <c r="BS431" s="69" t="str">
        <f t="shared" si="40"/>
        <v/>
      </c>
      <c r="BT431" s="51"/>
      <c r="BU431" s="68" t="str">
        <f t="shared" si="2806"/>
        <v/>
      </c>
      <c r="BV431" s="65">
        <f t="shared" si="2807"/>
        <v>16673422</v>
      </c>
      <c r="BW431" s="68" t="str">
        <f t="shared" si="2808"/>
        <v/>
      </c>
      <c r="BX431" s="68" t="str">
        <f t="shared" si="2809"/>
        <v/>
      </c>
      <c r="BY431" s="67" t="str">
        <f t="shared" si="44"/>
        <v/>
      </c>
      <c r="BZ431" s="68"/>
      <c r="CA431" s="65" t="str">
        <f t="shared" si="45"/>
        <v/>
      </c>
      <c r="CB431" s="67">
        <f t="shared" si="46"/>
        <v>14536736</v>
      </c>
      <c r="CC431" s="67" t="str">
        <f t="shared" si="47"/>
        <v/>
      </c>
      <c r="CD431" s="67" t="str">
        <f t="shared" si="48"/>
        <v/>
      </c>
      <c r="CE431" s="67" t="str">
        <f t="shared" si="49"/>
        <v/>
      </c>
      <c r="CF431" s="68"/>
      <c r="CG431" s="68" t="str">
        <f t="shared" si="2810"/>
        <v/>
      </c>
      <c r="CH431" s="65">
        <f t="shared" si="2811"/>
        <v>23103156</v>
      </c>
      <c r="CI431" s="68" t="str">
        <f t="shared" si="2812"/>
        <v/>
      </c>
      <c r="CJ431" s="68" t="str">
        <f t="shared" si="2813"/>
        <v/>
      </c>
      <c r="CK431" s="67" t="str">
        <f t="shared" si="54"/>
        <v/>
      </c>
      <c r="CL431" s="68"/>
      <c r="CM431" s="68" t="str">
        <f t="shared" si="2814"/>
        <v/>
      </c>
      <c r="CN431" s="65">
        <f t="shared" si="2815"/>
        <v>12551268</v>
      </c>
      <c r="CO431" s="68" t="str">
        <f t="shared" si="2816"/>
        <v/>
      </c>
      <c r="CP431" s="68" t="str">
        <f t="shared" si="2817"/>
        <v/>
      </c>
      <c r="CQ431" s="67" t="str">
        <f t="shared" si="59"/>
        <v/>
      </c>
      <c r="CR431" s="68"/>
      <c r="CS431" s="68" t="str">
        <f t="shared" si="2818"/>
        <v/>
      </c>
      <c r="CT431" s="65">
        <f t="shared" si="2819"/>
        <v>1449572</v>
      </c>
      <c r="CU431" s="68" t="str">
        <f t="shared" si="2820"/>
        <v/>
      </c>
      <c r="CV431" s="68" t="str">
        <f t="shared" si="2821"/>
        <v/>
      </c>
      <c r="CW431" s="67" t="str">
        <f t="shared" si="64"/>
        <v/>
      </c>
      <c r="CX431" s="68"/>
      <c r="CY431" s="68" t="str">
        <f t="shared" si="2822"/>
        <v/>
      </c>
      <c r="CZ431" s="65">
        <f t="shared" si="2823"/>
        <v>7591488</v>
      </c>
      <c r="DA431" s="68" t="str">
        <f t="shared" si="2824"/>
        <v/>
      </c>
      <c r="DB431" s="68" t="str">
        <f t="shared" si="2825"/>
        <v/>
      </c>
      <c r="DC431" s="67" t="str">
        <f t="shared" si="69"/>
        <v/>
      </c>
      <c r="DD431" s="68"/>
      <c r="DE431" s="68" t="str">
        <f t="shared" si="2826"/>
        <v/>
      </c>
      <c r="DF431" s="65">
        <f t="shared" si="2827"/>
        <v>1395539</v>
      </c>
      <c r="DG431" s="51" t="str">
        <f t="shared" si="2828"/>
        <v/>
      </c>
      <c r="DH431" s="51" t="str">
        <f t="shared" si="2829"/>
        <v/>
      </c>
      <c r="DI431" s="69" t="str">
        <f t="shared" si="74"/>
        <v/>
      </c>
      <c r="DJ431" s="51"/>
      <c r="DK431" s="51" t="str">
        <f t="shared" si="2830"/>
        <v/>
      </c>
      <c r="DL431" s="65">
        <f t="shared" si="2831"/>
        <v>115289</v>
      </c>
      <c r="DM431" s="51" t="str">
        <f t="shared" si="2832"/>
        <v/>
      </c>
      <c r="DN431" s="51" t="str">
        <f t="shared" si="2833"/>
        <v/>
      </c>
      <c r="DO431" s="69" t="str">
        <f t="shared" si="79"/>
        <v/>
      </c>
      <c r="DP431" s="51"/>
      <c r="DQ431" s="51"/>
      <c r="DR431" s="51"/>
      <c r="DS431" s="51"/>
      <c r="DT431" s="51"/>
      <c r="DU431" s="181"/>
    </row>
    <row r="432" spans="1:125" ht="15" x14ac:dyDescent="0.25">
      <c r="A432" s="50">
        <v>2016</v>
      </c>
      <c r="B432" s="51" t="s">
        <v>1147</v>
      </c>
      <c r="C432" s="50" t="s">
        <v>296</v>
      </c>
      <c r="D432" s="498" t="s">
        <v>1271</v>
      </c>
      <c r="E432" s="50" t="s">
        <v>92</v>
      </c>
      <c r="F432" s="54">
        <v>1290085</v>
      </c>
      <c r="G432" s="54">
        <v>55471664</v>
      </c>
      <c r="H432" s="54">
        <v>1078543</v>
      </c>
      <c r="I432" s="55">
        <v>17380023</v>
      </c>
      <c r="J432" s="50"/>
      <c r="K432" s="50" t="s">
        <v>2032</v>
      </c>
      <c r="L432" s="58" t="s">
        <v>2032</v>
      </c>
      <c r="M432" s="58" t="s">
        <v>2032</v>
      </c>
      <c r="N432" s="58" t="s">
        <v>2032</v>
      </c>
      <c r="O432" s="58" t="s">
        <v>2032</v>
      </c>
      <c r="P432" s="59"/>
      <c r="Q432" s="60">
        <v>10396097</v>
      </c>
      <c r="R432" s="60">
        <v>2559076</v>
      </c>
      <c r="S432" s="60">
        <v>8247428</v>
      </c>
      <c r="T432" s="60">
        <v>2043621</v>
      </c>
      <c r="U432" s="60">
        <v>650605</v>
      </c>
      <c r="V432" s="79"/>
      <c r="W432" s="90">
        <f t="shared" si="857"/>
        <v>23896827</v>
      </c>
      <c r="X432" s="101">
        <v>9206043</v>
      </c>
      <c r="Y432" s="50"/>
      <c r="Z432" s="56" t="s">
        <v>1271</v>
      </c>
      <c r="AA432" s="51" t="str">
        <f t="shared" si="2796"/>
        <v/>
      </c>
      <c r="AB432" s="68" t="str">
        <f t="shared" si="2797"/>
        <v/>
      </c>
      <c r="AC432" s="68" t="str">
        <f t="shared" si="2798"/>
        <v/>
      </c>
      <c r="AD432" s="68" t="str">
        <f t="shared" si="2799"/>
        <v/>
      </c>
      <c r="AE432" s="68" t="str">
        <f t="shared" si="2800"/>
        <v/>
      </c>
      <c r="AF432" s="68" t="str">
        <f t="shared" si="2801"/>
        <v/>
      </c>
      <c r="AG432" s="67" t="str">
        <f t="shared" si="7"/>
        <v/>
      </c>
      <c r="AH432" s="51"/>
      <c r="AI432" s="51" t="str">
        <f t="shared" si="8"/>
        <v/>
      </c>
      <c r="AJ432" s="68" t="str">
        <f t="shared" si="9"/>
        <v/>
      </c>
      <c r="AK432" s="68" t="str">
        <f t="shared" si="10"/>
        <v/>
      </c>
      <c r="AL432" s="68" t="str">
        <f t="shared" si="11"/>
        <v/>
      </c>
      <c r="AM432" s="68" t="str">
        <f t="shared" si="12"/>
        <v/>
      </c>
      <c r="AN432" s="68" t="str">
        <f t="shared" si="13"/>
        <v/>
      </c>
      <c r="AO432" s="67" t="str">
        <f t="shared" si="14"/>
        <v/>
      </c>
      <c r="AP432" s="51"/>
      <c r="AQ432" s="80">
        <f t="shared" si="15"/>
        <v>1290085</v>
      </c>
      <c r="AR432" s="68">
        <f t="shared" si="16"/>
        <v>17380023</v>
      </c>
      <c r="AS432" s="68">
        <f t="shared" si="17"/>
        <v>10396097</v>
      </c>
      <c r="AT432" s="68">
        <f t="shared" si="18"/>
        <v>2559076</v>
      </c>
      <c r="AU432" s="68">
        <f t="shared" si="19"/>
        <v>8247428</v>
      </c>
      <c r="AV432" s="68">
        <f t="shared" si="20"/>
        <v>2694226</v>
      </c>
      <c r="AW432" s="67">
        <f t="shared" si="21"/>
        <v>9206043</v>
      </c>
      <c r="AX432" s="51"/>
      <c r="AY432" s="51" t="str">
        <f t="shared" si="22"/>
        <v/>
      </c>
      <c r="AZ432" s="68" t="str">
        <f t="shared" si="23"/>
        <v/>
      </c>
      <c r="BA432" s="68" t="str">
        <f t="shared" si="24"/>
        <v/>
      </c>
      <c r="BB432" s="68" t="str">
        <f t="shared" si="25"/>
        <v/>
      </c>
      <c r="BC432" s="68" t="str">
        <f t="shared" si="26"/>
        <v/>
      </c>
      <c r="BD432" s="68" t="str">
        <f t="shared" si="27"/>
        <v/>
      </c>
      <c r="BE432" s="68" t="str">
        <f t="shared" si="28"/>
        <v/>
      </c>
      <c r="BF432" s="51"/>
      <c r="BG432" s="69" t="str">
        <f t="shared" si="29"/>
        <v/>
      </c>
      <c r="BH432" s="67" t="str">
        <f t="shared" si="30"/>
        <v/>
      </c>
      <c r="BI432" s="67" t="str">
        <f t="shared" si="31"/>
        <v/>
      </c>
      <c r="BJ432" s="67" t="str">
        <f t="shared" si="32"/>
        <v/>
      </c>
      <c r="BK432" s="67" t="str">
        <f t="shared" si="33"/>
        <v/>
      </c>
      <c r="BL432" s="67" t="str">
        <f t="shared" si="34"/>
        <v/>
      </c>
      <c r="BM432" s="65" t="str">
        <f t="shared" si="35"/>
        <v/>
      </c>
      <c r="BN432" s="51"/>
      <c r="BO432" s="51" t="str">
        <f t="shared" si="2802"/>
        <v/>
      </c>
      <c r="BP432" s="51" t="str">
        <f t="shared" si="2803"/>
        <v/>
      </c>
      <c r="BQ432" s="71">
        <f t="shared" si="2804"/>
        <v>1290085</v>
      </c>
      <c r="BR432" s="51" t="str">
        <f t="shared" si="2805"/>
        <v/>
      </c>
      <c r="BS432" s="69" t="str">
        <f t="shared" si="40"/>
        <v/>
      </c>
      <c r="BT432" s="51"/>
      <c r="BU432" s="68" t="str">
        <f t="shared" si="2806"/>
        <v/>
      </c>
      <c r="BV432" s="68" t="str">
        <f t="shared" si="2807"/>
        <v/>
      </c>
      <c r="BW432" s="65">
        <f t="shared" si="2808"/>
        <v>17380023</v>
      </c>
      <c r="BX432" s="68" t="str">
        <f t="shared" si="2809"/>
        <v/>
      </c>
      <c r="BY432" s="67" t="str">
        <f t="shared" si="44"/>
        <v/>
      </c>
      <c r="BZ432" s="68"/>
      <c r="CA432" s="65" t="str">
        <f t="shared" si="45"/>
        <v/>
      </c>
      <c r="CB432" s="67" t="str">
        <f t="shared" si="46"/>
        <v/>
      </c>
      <c r="CC432" s="67">
        <f t="shared" si="47"/>
        <v>9206043</v>
      </c>
      <c r="CD432" s="67" t="str">
        <f t="shared" si="48"/>
        <v/>
      </c>
      <c r="CE432" s="67" t="str">
        <f t="shared" si="49"/>
        <v/>
      </c>
      <c r="CF432" s="68"/>
      <c r="CG432" s="68" t="str">
        <f t="shared" si="2810"/>
        <v/>
      </c>
      <c r="CH432" s="68" t="str">
        <f t="shared" si="2811"/>
        <v/>
      </c>
      <c r="CI432" s="65">
        <f t="shared" si="2812"/>
        <v>23896827</v>
      </c>
      <c r="CJ432" s="68" t="str">
        <f t="shared" si="2813"/>
        <v/>
      </c>
      <c r="CK432" s="67" t="str">
        <f t="shared" si="54"/>
        <v/>
      </c>
      <c r="CL432" s="68"/>
      <c r="CM432" s="68" t="str">
        <f t="shared" si="2814"/>
        <v/>
      </c>
      <c r="CN432" s="68" t="str">
        <f t="shared" si="2815"/>
        <v/>
      </c>
      <c r="CO432" s="65">
        <f t="shared" si="2816"/>
        <v>10396097</v>
      </c>
      <c r="CP432" s="68" t="str">
        <f t="shared" si="2817"/>
        <v/>
      </c>
      <c r="CQ432" s="67" t="str">
        <f t="shared" si="59"/>
        <v/>
      </c>
      <c r="CR432" s="68"/>
      <c r="CS432" s="68" t="str">
        <f t="shared" si="2818"/>
        <v/>
      </c>
      <c r="CT432" s="68" t="str">
        <f t="shared" si="2819"/>
        <v/>
      </c>
      <c r="CU432" s="65">
        <f t="shared" si="2820"/>
        <v>2559076</v>
      </c>
      <c r="CV432" s="68" t="str">
        <f t="shared" si="2821"/>
        <v/>
      </c>
      <c r="CW432" s="67" t="str">
        <f t="shared" si="64"/>
        <v/>
      </c>
      <c r="CX432" s="68"/>
      <c r="CY432" s="68" t="str">
        <f t="shared" si="2822"/>
        <v/>
      </c>
      <c r="CZ432" s="68" t="str">
        <f t="shared" si="2823"/>
        <v/>
      </c>
      <c r="DA432" s="65">
        <f t="shared" si="2824"/>
        <v>8247428</v>
      </c>
      <c r="DB432" s="68" t="str">
        <f t="shared" si="2825"/>
        <v/>
      </c>
      <c r="DC432" s="67" t="str">
        <f t="shared" si="69"/>
        <v/>
      </c>
      <c r="DD432" s="68"/>
      <c r="DE432" s="68" t="str">
        <f t="shared" si="2826"/>
        <v/>
      </c>
      <c r="DF432" s="51" t="str">
        <f t="shared" si="2827"/>
        <v/>
      </c>
      <c r="DG432" s="65">
        <f t="shared" si="2828"/>
        <v>2043621</v>
      </c>
      <c r="DH432" s="51" t="str">
        <f t="shared" si="2829"/>
        <v/>
      </c>
      <c r="DI432" s="69" t="str">
        <f t="shared" si="74"/>
        <v/>
      </c>
      <c r="DJ432" s="51"/>
      <c r="DK432" s="51" t="str">
        <f t="shared" si="2830"/>
        <v/>
      </c>
      <c r="DL432" s="51" t="str">
        <f t="shared" si="2831"/>
        <v/>
      </c>
      <c r="DM432" s="65">
        <f t="shared" si="2832"/>
        <v>650605</v>
      </c>
      <c r="DN432" s="51" t="str">
        <f t="shared" si="2833"/>
        <v/>
      </c>
      <c r="DO432" s="69" t="str">
        <f t="shared" si="79"/>
        <v/>
      </c>
      <c r="DP432" s="51"/>
      <c r="DQ432" s="51"/>
      <c r="DR432" s="51"/>
      <c r="DS432" s="51"/>
      <c r="DT432" s="51"/>
      <c r="DU432" s="181"/>
    </row>
    <row r="433" spans="1:125" ht="15" x14ac:dyDescent="0.25">
      <c r="A433" s="50">
        <v>2017</v>
      </c>
      <c r="B433" s="51" t="s">
        <v>1147</v>
      </c>
      <c r="C433" s="50" t="s">
        <v>296</v>
      </c>
      <c r="D433" s="499" t="s">
        <v>1271</v>
      </c>
      <c r="E433" s="50" t="s">
        <v>92</v>
      </c>
      <c r="F433" s="54">
        <v>1299717</v>
      </c>
      <c r="G433" s="54">
        <v>55703220</v>
      </c>
      <c r="H433" s="54">
        <v>1084966</v>
      </c>
      <c r="I433" s="55">
        <v>21584107</v>
      </c>
      <c r="J433" s="50"/>
      <c r="K433" s="50" t="s">
        <v>2032</v>
      </c>
      <c r="L433" s="58" t="s">
        <v>2032</v>
      </c>
      <c r="M433" s="58" t="s">
        <v>2032</v>
      </c>
      <c r="N433" s="58" t="s">
        <v>2032</v>
      </c>
      <c r="O433" s="58" t="s">
        <v>2032</v>
      </c>
      <c r="P433" s="59"/>
      <c r="Q433" s="60">
        <v>10912407</v>
      </c>
      <c r="R433" s="60">
        <v>2455328</v>
      </c>
      <c r="S433" s="60">
        <v>8899220</v>
      </c>
      <c r="T433" s="60">
        <v>4906483</v>
      </c>
      <c r="U433" s="60">
        <v>179260</v>
      </c>
      <c r="V433" s="79"/>
      <c r="W433" s="90">
        <f t="shared" si="857"/>
        <v>27352698</v>
      </c>
      <c r="X433" s="101">
        <v>5901441</v>
      </c>
      <c r="Y433" s="50"/>
      <c r="Z433" s="56" t="s">
        <v>1271</v>
      </c>
      <c r="AA433" s="51" t="str">
        <f t="shared" si="2796"/>
        <v/>
      </c>
      <c r="AB433" s="68" t="str">
        <f t="shared" si="2797"/>
        <v/>
      </c>
      <c r="AC433" s="68" t="str">
        <f t="shared" si="2798"/>
        <v/>
      </c>
      <c r="AD433" s="68" t="str">
        <f t="shared" si="2799"/>
        <v/>
      </c>
      <c r="AE433" s="68" t="str">
        <f t="shared" si="2800"/>
        <v/>
      </c>
      <c r="AF433" s="68" t="str">
        <f t="shared" si="2801"/>
        <v/>
      </c>
      <c r="AG433" s="67" t="str">
        <f t="shared" si="7"/>
        <v/>
      </c>
      <c r="AH433" s="51"/>
      <c r="AI433" s="51" t="str">
        <f t="shared" si="8"/>
        <v/>
      </c>
      <c r="AJ433" s="68" t="str">
        <f t="shared" si="9"/>
        <v/>
      </c>
      <c r="AK433" s="68" t="str">
        <f t="shared" si="10"/>
        <v/>
      </c>
      <c r="AL433" s="68" t="str">
        <f t="shared" si="11"/>
        <v/>
      </c>
      <c r="AM433" s="68" t="str">
        <f t="shared" si="12"/>
        <v/>
      </c>
      <c r="AN433" s="68" t="str">
        <f t="shared" si="13"/>
        <v/>
      </c>
      <c r="AO433" s="67" t="str">
        <f t="shared" si="14"/>
        <v/>
      </c>
      <c r="AP433" s="51"/>
      <c r="AQ433" s="51" t="str">
        <f t="shared" si="15"/>
        <v/>
      </c>
      <c r="AR433" s="68" t="str">
        <f t="shared" si="16"/>
        <v/>
      </c>
      <c r="AS433" s="68" t="str">
        <f t="shared" si="17"/>
        <v/>
      </c>
      <c r="AT433" s="68" t="str">
        <f t="shared" si="18"/>
        <v/>
      </c>
      <c r="AU433" s="68" t="str">
        <f t="shared" si="19"/>
        <v/>
      </c>
      <c r="AV433" s="68" t="str">
        <f t="shared" si="20"/>
        <v/>
      </c>
      <c r="AW433" s="67" t="str">
        <f t="shared" si="21"/>
        <v/>
      </c>
      <c r="AX433" s="51"/>
      <c r="AY433" s="80">
        <f t="shared" si="22"/>
        <v>1299717</v>
      </c>
      <c r="AZ433" s="68">
        <f t="shared" si="23"/>
        <v>21584107</v>
      </c>
      <c r="BA433" s="68">
        <f t="shared" si="24"/>
        <v>10912407</v>
      </c>
      <c r="BB433" s="68">
        <f t="shared" si="25"/>
        <v>2455328</v>
      </c>
      <c r="BC433" s="68">
        <f t="shared" si="26"/>
        <v>8899220</v>
      </c>
      <c r="BD433" s="68">
        <f t="shared" si="27"/>
        <v>5085743</v>
      </c>
      <c r="BE433" s="68">
        <f t="shared" si="28"/>
        <v>5901441</v>
      </c>
      <c r="BF433" s="51"/>
      <c r="BG433" s="69" t="str">
        <f t="shared" si="29"/>
        <v/>
      </c>
      <c r="BH433" s="67" t="str">
        <f t="shared" si="30"/>
        <v/>
      </c>
      <c r="BI433" s="67" t="str">
        <f t="shared" si="31"/>
        <v/>
      </c>
      <c r="BJ433" s="67" t="str">
        <f t="shared" si="32"/>
        <v/>
      </c>
      <c r="BK433" s="67" t="str">
        <f t="shared" si="33"/>
        <v/>
      </c>
      <c r="BL433" s="67" t="str">
        <f t="shared" si="34"/>
        <v/>
      </c>
      <c r="BM433" s="65" t="str">
        <f t="shared" si="35"/>
        <v/>
      </c>
      <c r="BN433" s="51"/>
      <c r="BO433" s="51" t="str">
        <f t="shared" si="2802"/>
        <v/>
      </c>
      <c r="BP433" s="51" t="str">
        <f t="shared" si="2803"/>
        <v/>
      </c>
      <c r="BQ433" s="51" t="str">
        <f t="shared" si="2804"/>
        <v/>
      </c>
      <c r="BR433" s="71">
        <f t="shared" si="2805"/>
        <v>1299717</v>
      </c>
      <c r="BS433" s="69" t="str">
        <f t="shared" si="40"/>
        <v/>
      </c>
      <c r="BT433" s="51"/>
      <c r="BU433" s="68" t="str">
        <f t="shared" si="2806"/>
        <v/>
      </c>
      <c r="BV433" s="68" t="str">
        <f t="shared" si="2807"/>
        <v/>
      </c>
      <c r="BW433" s="68" t="str">
        <f t="shared" si="2808"/>
        <v/>
      </c>
      <c r="BX433" s="65">
        <f t="shared" si="2809"/>
        <v>21584107</v>
      </c>
      <c r="BY433" s="67" t="str">
        <f t="shared" si="44"/>
        <v/>
      </c>
      <c r="BZ433" s="68"/>
      <c r="CA433" s="65" t="str">
        <f t="shared" si="45"/>
        <v/>
      </c>
      <c r="CB433" s="67" t="str">
        <f t="shared" si="46"/>
        <v/>
      </c>
      <c r="CC433" s="67" t="str">
        <f t="shared" si="47"/>
        <v/>
      </c>
      <c r="CD433" s="67">
        <f t="shared" si="48"/>
        <v>5901441</v>
      </c>
      <c r="CE433" s="67" t="str">
        <f t="shared" si="49"/>
        <v/>
      </c>
      <c r="CF433" s="68"/>
      <c r="CG433" s="68" t="str">
        <f t="shared" si="2810"/>
        <v/>
      </c>
      <c r="CH433" s="68" t="str">
        <f t="shared" si="2811"/>
        <v/>
      </c>
      <c r="CI433" s="68" t="str">
        <f t="shared" si="2812"/>
        <v/>
      </c>
      <c r="CJ433" s="65">
        <f t="shared" si="2813"/>
        <v>27352698</v>
      </c>
      <c r="CK433" s="67" t="str">
        <f t="shared" si="54"/>
        <v/>
      </c>
      <c r="CL433" s="68"/>
      <c r="CM433" s="68" t="str">
        <f t="shared" si="2814"/>
        <v/>
      </c>
      <c r="CN433" s="68" t="str">
        <f t="shared" si="2815"/>
        <v/>
      </c>
      <c r="CO433" s="68" t="str">
        <f t="shared" si="2816"/>
        <v/>
      </c>
      <c r="CP433" s="65">
        <f t="shared" si="2817"/>
        <v>10912407</v>
      </c>
      <c r="CQ433" s="67" t="str">
        <f t="shared" si="59"/>
        <v/>
      </c>
      <c r="CR433" s="68"/>
      <c r="CS433" s="68" t="str">
        <f t="shared" si="2818"/>
        <v/>
      </c>
      <c r="CT433" s="68" t="str">
        <f t="shared" si="2819"/>
        <v/>
      </c>
      <c r="CU433" s="68" t="str">
        <f t="shared" si="2820"/>
        <v/>
      </c>
      <c r="CV433" s="65">
        <f t="shared" si="2821"/>
        <v>2455328</v>
      </c>
      <c r="CW433" s="67" t="str">
        <f t="shared" si="64"/>
        <v/>
      </c>
      <c r="CX433" s="68"/>
      <c r="CY433" s="68" t="str">
        <f t="shared" si="2822"/>
        <v/>
      </c>
      <c r="CZ433" s="68" t="str">
        <f t="shared" si="2823"/>
        <v/>
      </c>
      <c r="DA433" s="68" t="str">
        <f t="shared" si="2824"/>
        <v/>
      </c>
      <c r="DB433" s="65">
        <f t="shared" si="2825"/>
        <v>8899220</v>
      </c>
      <c r="DC433" s="67" t="str">
        <f t="shared" si="69"/>
        <v/>
      </c>
      <c r="DD433" s="68"/>
      <c r="DE433" s="68" t="str">
        <f t="shared" si="2826"/>
        <v/>
      </c>
      <c r="DF433" s="51" t="str">
        <f t="shared" si="2827"/>
        <v/>
      </c>
      <c r="DG433" s="51" t="str">
        <f t="shared" si="2828"/>
        <v/>
      </c>
      <c r="DH433" s="65">
        <f t="shared" si="2829"/>
        <v>4906483</v>
      </c>
      <c r="DI433" s="69" t="str">
        <f t="shared" si="74"/>
        <v/>
      </c>
      <c r="DJ433" s="51"/>
      <c r="DK433" s="51" t="str">
        <f t="shared" si="2830"/>
        <v/>
      </c>
      <c r="DL433" s="51" t="str">
        <f t="shared" si="2831"/>
        <v/>
      </c>
      <c r="DM433" s="51" t="str">
        <f t="shared" si="2832"/>
        <v/>
      </c>
      <c r="DN433" s="65">
        <f t="shared" si="2833"/>
        <v>179260</v>
      </c>
      <c r="DO433" s="69" t="str">
        <f t="shared" si="79"/>
        <v/>
      </c>
      <c r="DP433" s="51"/>
      <c r="DQ433" s="51"/>
      <c r="DR433" s="51"/>
      <c r="DS433" s="51"/>
      <c r="DT433" s="51"/>
      <c r="DU433" s="181"/>
    </row>
    <row r="434" spans="1:125" ht="15" x14ac:dyDescent="0.25">
      <c r="A434" s="56">
        <v>2018</v>
      </c>
      <c r="B434" s="51" t="s">
        <v>1147</v>
      </c>
      <c r="C434" s="50" t="s">
        <v>296</v>
      </c>
      <c r="D434" s="170" t="s">
        <v>1271</v>
      </c>
      <c r="E434" s="50" t="s">
        <v>92</v>
      </c>
      <c r="F434" s="89">
        <v>1398954</v>
      </c>
      <c r="G434" s="89">
        <v>61400684</v>
      </c>
      <c r="H434" s="89">
        <v>1102574</v>
      </c>
      <c r="I434" s="90">
        <v>19184963</v>
      </c>
      <c r="J434" s="50"/>
      <c r="K434" s="50" t="s">
        <v>2032</v>
      </c>
      <c r="L434" s="58"/>
      <c r="M434" s="58"/>
      <c r="N434" s="58"/>
      <c r="O434" s="58"/>
      <c r="P434" s="91"/>
      <c r="Q434" s="92">
        <v>11168298</v>
      </c>
      <c r="R434" s="92">
        <v>14652525</v>
      </c>
      <c r="S434" s="92">
        <v>1997577</v>
      </c>
      <c r="T434" s="92">
        <v>910841</v>
      </c>
      <c r="U434" s="94"/>
      <c r="V434" s="94"/>
      <c r="W434" s="90">
        <f t="shared" si="857"/>
        <v>28729241</v>
      </c>
      <c r="X434" s="90">
        <v>11010362</v>
      </c>
      <c r="Y434" s="50"/>
      <c r="Z434" s="50"/>
      <c r="AA434" s="102"/>
      <c r="AB434" s="64"/>
      <c r="AC434" s="64"/>
      <c r="AD434" s="64"/>
      <c r="AE434" s="65"/>
      <c r="AF434" s="65"/>
      <c r="AG434" s="67" t="str">
        <f t="shared" si="7"/>
        <v/>
      </c>
      <c r="AH434" s="51"/>
      <c r="AI434" s="51" t="str">
        <f t="shared" si="8"/>
        <v/>
      </c>
      <c r="AJ434" s="68" t="str">
        <f t="shared" si="9"/>
        <v/>
      </c>
      <c r="AK434" s="68" t="str">
        <f t="shared" si="10"/>
        <v/>
      </c>
      <c r="AL434" s="68" t="str">
        <f t="shared" si="11"/>
        <v/>
      </c>
      <c r="AM434" s="68" t="str">
        <f t="shared" si="12"/>
        <v/>
      </c>
      <c r="AN434" s="68" t="str">
        <f t="shared" si="13"/>
        <v/>
      </c>
      <c r="AO434" s="67" t="str">
        <f t="shared" si="14"/>
        <v/>
      </c>
      <c r="AP434" s="51"/>
      <c r="AQ434" s="51" t="str">
        <f t="shared" si="15"/>
        <v/>
      </c>
      <c r="AR434" s="68" t="str">
        <f t="shared" si="16"/>
        <v/>
      </c>
      <c r="AS434" s="68" t="str">
        <f t="shared" si="17"/>
        <v/>
      </c>
      <c r="AT434" s="68" t="str">
        <f t="shared" si="18"/>
        <v/>
      </c>
      <c r="AU434" s="68" t="str">
        <f t="shared" si="19"/>
        <v/>
      </c>
      <c r="AV434" s="68" t="str">
        <f t="shared" si="20"/>
        <v/>
      </c>
      <c r="AW434" s="67" t="str">
        <f t="shared" si="21"/>
        <v/>
      </c>
      <c r="AX434" s="51"/>
      <c r="AY434" s="51" t="str">
        <f t="shared" si="22"/>
        <v/>
      </c>
      <c r="AZ434" s="68" t="str">
        <f t="shared" si="23"/>
        <v/>
      </c>
      <c r="BA434" s="68" t="str">
        <f t="shared" si="24"/>
        <v/>
      </c>
      <c r="BB434" s="68" t="str">
        <f t="shared" si="25"/>
        <v/>
      </c>
      <c r="BC434" s="68" t="str">
        <f t="shared" si="26"/>
        <v/>
      </c>
      <c r="BD434" s="68" t="str">
        <f t="shared" si="27"/>
        <v/>
      </c>
      <c r="BE434" s="68" t="str">
        <f t="shared" si="28"/>
        <v/>
      </c>
      <c r="BF434" s="51"/>
      <c r="BG434" s="96">
        <f t="shared" si="29"/>
        <v>1398954</v>
      </c>
      <c r="BH434" s="67">
        <f t="shared" si="30"/>
        <v>19184963</v>
      </c>
      <c r="BI434" s="67">
        <f t="shared" si="31"/>
        <v>11168298</v>
      </c>
      <c r="BJ434" s="67">
        <f t="shared" si="32"/>
        <v>14652525</v>
      </c>
      <c r="BK434" s="67">
        <f t="shared" si="33"/>
        <v>1997577</v>
      </c>
      <c r="BL434" s="67">
        <f t="shared" si="34"/>
        <v>910841</v>
      </c>
      <c r="BM434" s="65">
        <f t="shared" si="35"/>
        <v>11010362</v>
      </c>
      <c r="BN434" s="70"/>
      <c r="BO434" s="70"/>
      <c r="BP434" s="51"/>
      <c r="BQ434" s="51"/>
      <c r="BR434" s="51"/>
      <c r="BS434" s="96">
        <f t="shared" si="40"/>
        <v>1398954</v>
      </c>
      <c r="BT434" s="70"/>
      <c r="BU434" s="65"/>
      <c r="BV434" s="68"/>
      <c r="BW434" s="68"/>
      <c r="BX434" s="68"/>
      <c r="BY434" s="67">
        <f t="shared" si="44"/>
        <v>19184963</v>
      </c>
      <c r="BZ434" s="65"/>
      <c r="CA434" s="65" t="str">
        <f t="shared" si="45"/>
        <v/>
      </c>
      <c r="CB434" s="67" t="str">
        <f t="shared" si="46"/>
        <v/>
      </c>
      <c r="CC434" s="67" t="str">
        <f t="shared" si="47"/>
        <v/>
      </c>
      <c r="CD434" s="67" t="str">
        <f t="shared" si="48"/>
        <v/>
      </c>
      <c r="CE434" s="67">
        <f t="shared" si="49"/>
        <v>11010362</v>
      </c>
      <c r="CF434" s="65"/>
      <c r="CG434" s="65"/>
      <c r="CH434" s="68"/>
      <c r="CI434" s="68"/>
      <c r="CJ434" s="68"/>
      <c r="CK434" s="67">
        <f t="shared" si="54"/>
        <v>28729241</v>
      </c>
      <c r="CL434" s="65"/>
      <c r="CM434" s="65"/>
      <c r="CN434" s="68"/>
      <c r="CO434" s="68"/>
      <c r="CP434" s="68"/>
      <c r="CQ434" s="67">
        <f t="shared" si="59"/>
        <v>11168298</v>
      </c>
      <c r="CR434" s="65"/>
      <c r="CS434" s="65"/>
      <c r="CT434" s="68"/>
      <c r="CU434" s="68"/>
      <c r="CV434" s="68"/>
      <c r="CW434" s="67">
        <f t="shared" si="64"/>
        <v>14652525</v>
      </c>
      <c r="CX434" s="65"/>
      <c r="CY434" s="65"/>
      <c r="CZ434" s="68"/>
      <c r="DA434" s="68"/>
      <c r="DB434" s="68"/>
      <c r="DC434" s="67">
        <f t="shared" si="69"/>
        <v>1997577</v>
      </c>
      <c r="DD434" s="65"/>
      <c r="DE434" s="65"/>
      <c r="DF434" s="51"/>
      <c r="DG434" s="51"/>
      <c r="DH434" s="51"/>
      <c r="DI434" s="67">
        <f t="shared" si="74"/>
        <v>910841</v>
      </c>
      <c r="DJ434" s="70"/>
      <c r="DK434" s="70"/>
      <c r="DL434" s="51"/>
      <c r="DM434" s="51"/>
      <c r="DN434" s="51"/>
      <c r="DO434" s="67">
        <f t="shared" si="79"/>
        <v>11168298</v>
      </c>
      <c r="DP434" s="51"/>
      <c r="DQ434" s="51"/>
      <c r="DR434" s="51"/>
      <c r="DS434" s="51"/>
      <c r="DT434" s="51"/>
      <c r="DU434" s="181"/>
    </row>
    <row r="435" spans="1:125" ht="15" x14ac:dyDescent="0.25">
      <c r="A435" s="50"/>
      <c r="B435" s="51"/>
      <c r="C435" s="50"/>
      <c r="D435" s="500"/>
      <c r="E435" s="50"/>
      <c r="F435" s="54"/>
      <c r="G435" s="54"/>
      <c r="H435" s="54"/>
      <c r="I435" s="55"/>
      <c r="J435" s="50"/>
      <c r="K435" s="50" t="s">
        <v>2032</v>
      </c>
      <c r="L435" s="58"/>
      <c r="M435" s="58"/>
      <c r="N435" s="58"/>
      <c r="O435" s="58"/>
      <c r="P435" s="59"/>
      <c r="Q435" s="60"/>
      <c r="R435" s="60"/>
      <c r="S435" s="60"/>
      <c r="T435" s="60"/>
      <c r="U435" s="60"/>
      <c r="V435" s="79"/>
      <c r="W435" s="90">
        <f t="shared" si="857"/>
        <v>0</v>
      </c>
      <c r="X435" s="101"/>
      <c r="Y435" s="50"/>
      <c r="Z435" s="50"/>
      <c r="AA435" s="102"/>
      <c r="AB435" s="64"/>
      <c r="AC435" s="64"/>
      <c r="AD435" s="64"/>
      <c r="AE435" s="65"/>
      <c r="AF435" s="65"/>
      <c r="AG435" s="67" t="str">
        <f t="shared" si="7"/>
        <v/>
      </c>
      <c r="AH435" s="51"/>
      <c r="AI435" s="51" t="str">
        <f t="shared" si="8"/>
        <v/>
      </c>
      <c r="AJ435" s="68" t="str">
        <f t="shared" si="9"/>
        <v/>
      </c>
      <c r="AK435" s="68" t="str">
        <f t="shared" si="10"/>
        <v/>
      </c>
      <c r="AL435" s="68" t="str">
        <f t="shared" si="11"/>
        <v/>
      </c>
      <c r="AM435" s="68" t="str">
        <f t="shared" si="12"/>
        <v/>
      </c>
      <c r="AN435" s="68" t="str">
        <f t="shared" si="13"/>
        <v/>
      </c>
      <c r="AO435" s="67" t="str">
        <f t="shared" si="14"/>
        <v/>
      </c>
      <c r="AP435" s="51"/>
      <c r="AQ435" s="51" t="str">
        <f t="shared" si="15"/>
        <v/>
      </c>
      <c r="AR435" s="68" t="str">
        <f t="shared" si="16"/>
        <v/>
      </c>
      <c r="AS435" s="68" t="str">
        <f t="shared" si="17"/>
        <v/>
      </c>
      <c r="AT435" s="68" t="str">
        <f t="shared" si="18"/>
        <v/>
      </c>
      <c r="AU435" s="68" t="str">
        <f t="shared" si="19"/>
        <v/>
      </c>
      <c r="AV435" s="68" t="str">
        <f t="shared" si="20"/>
        <v/>
      </c>
      <c r="AW435" s="67" t="str">
        <f t="shared" si="21"/>
        <v/>
      </c>
      <c r="AX435" s="51"/>
      <c r="AY435" s="51" t="str">
        <f t="shared" si="22"/>
        <v/>
      </c>
      <c r="AZ435" s="68" t="str">
        <f t="shared" si="23"/>
        <v/>
      </c>
      <c r="BA435" s="68" t="str">
        <f t="shared" si="24"/>
        <v/>
      </c>
      <c r="BB435" s="68" t="str">
        <f t="shared" si="25"/>
        <v/>
      </c>
      <c r="BC435" s="68" t="str">
        <f t="shared" si="26"/>
        <v/>
      </c>
      <c r="BD435" s="68" t="str">
        <f t="shared" si="27"/>
        <v/>
      </c>
      <c r="BE435" s="68" t="str">
        <f t="shared" si="28"/>
        <v/>
      </c>
      <c r="BF435" s="51"/>
      <c r="BG435" s="69" t="str">
        <f t="shared" si="29"/>
        <v/>
      </c>
      <c r="BH435" s="67" t="str">
        <f t="shared" si="30"/>
        <v/>
      </c>
      <c r="BI435" s="67" t="str">
        <f t="shared" si="31"/>
        <v/>
      </c>
      <c r="BJ435" s="67" t="str">
        <f t="shared" si="32"/>
        <v/>
      </c>
      <c r="BK435" s="67" t="str">
        <f t="shared" si="33"/>
        <v/>
      </c>
      <c r="BL435" s="67" t="str">
        <f t="shared" si="34"/>
        <v/>
      </c>
      <c r="BM435" s="65" t="str">
        <f t="shared" si="35"/>
        <v/>
      </c>
      <c r="BN435" s="70"/>
      <c r="BO435" s="70"/>
      <c r="BP435" s="51"/>
      <c r="BQ435" s="51"/>
      <c r="BR435" s="51"/>
      <c r="BS435" s="69" t="str">
        <f t="shared" si="40"/>
        <v/>
      </c>
      <c r="BT435" s="70"/>
      <c r="BU435" s="65"/>
      <c r="BV435" s="68"/>
      <c r="BW435" s="68"/>
      <c r="BX435" s="68"/>
      <c r="BY435" s="67" t="str">
        <f t="shared" si="44"/>
        <v/>
      </c>
      <c r="BZ435" s="65"/>
      <c r="CA435" s="65" t="str">
        <f t="shared" si="45"/>
        <v/>
      </c>
      <c r="CB435" s="67" t="str">
        <f t="shared" si="46"/>
        <v/>
      </c>
      <c r="CC435" s="67" t="str">
        <f t="shared" si="47"/>
        <v/>
      </c>
      <c r="CD435" s="67" t="str">
        <f t="shared" si="48"/>
        <v/>
      </c>
      <c r="CE435" s="67" t="str">
        <f t="shared" si="49"/>
        <v/>
      </c>
      <c r="CF435" s="65"/>
      <c r="CG435" s="65"/>
      <c r="CH435" s="68"/>
      <c r="CI435" s="68"/>
      <c r="CJ435" s="68"/>
      <c r="CK435" s="67" t="str">
        <f t="shared" si="54"/>
        <v/>
      </c>
      <c r="CL435" s="65"/>
      <c r="CM435" s="65"/>
      <c r="CN435" s="68"/>
      <c r="CO435" s="68"/>
      <c r="CP435" s="68"/>
      <c r="CQ435" s="67" t="str">
        <f t="shared" si="59"/>
        <v/>
      </c>
      <c r="CR435" s="65"/>
      <c r="CS435" s="65"/>
      <c r="CT435" s="68"/>
      <c r="CU435" s="68"/>
      <c r="CV435" s="68"/>
      <c r="CW435" s="67" t="str">
        <f t="shared" si="64"/>
        <v/>
      </c>
      <c r="CX435" s="65"/>
      <c r="CY435" s="65"/>
      <c r="CZ435" s="68"/>
      <c r="DA435" s="68"/>
      <c r="DB435" s="68"/>
      <c r="DC435" s="67" t="str">
        <f t="shared" si="69"/>
        <v/>
      </c>
      <c r="DD435" s="65"/>
      <c r="DE435" s="65"/>
      <c r="DF435" s="51"/>
      <c r="DG435" s="51"/>
      <c r="DH435" s="51"/>
      <c r="DI435" s="69" t="str">
        <f t="shared" si="74"/>
        <v/>
      </c>
      <c r="DJ435" s="70"/>
      <c r="DK435" s="70"/>
      <c r="DL435" s="51"/>
      <c r="DM435" s="51"/>
      <c r="DN435" s="51"/>
      <c r="DO435" s="69" t="str">
        <f t="shared" si="79"/>
        <v/>
      </c>
      <c r="DP435" s="51"/>
      <c r="DQ435" s="51"/>
      <c r="DR435" s="51"/>
      <c r="DS435" s="51"/>
      <c r="DT435" s="51"/>
      <c r="DU435" s="181"/>
    </row>
    <row r="436" spans="1:125" ht="15" x14ac:dyDescent="0.25">
      <c r="A436" s="50">
        <v>2014</v>
      </c>
      <c r="B436" s="51" t="s">
        <v>1221</v>
      </c>
      <c r="C436" s="50" t="s">
        <v>1222</v>
      </c>
      <c r="D436" s="500" t="s">
        <v>344</v>
      </c>
      <c r="E436" s="50" t="s">
        <v>29</v>
      </c>
      <c r="F436" s="54">
        <v>3141080</v>
      </c>
      <c r="G436" s="54">
        <v>11799907</v>
      </c>
      <c r="H436" s="54">
        <v>1074091</v>
      </c>
      <c r="I436" s="55">
        <v>6383903</v>
      </c>
      <c r="J436" s="50"/>
      <c r="K436" s="50" t="s">
        <v>2032</v>
      </c>
      <c r="L436" s="58" t="s">
        <v>2032</v>
      </c>
      <c r="M436" s="58" t="s">
        <v>2032</v>
      </c>
      <c r="N436" s="58" t="s">
        <v>2032</v>
      </c>
      <c r="O436" s="58" t="s">
        <v>2032</v>
      </c>
      <c r="P436" s="59"/>
      <c r="Q436" s="60">
        <v>0</v>
      </c>
      <c r="R436" s="60">
        <v>3738535</v>
      </c>
      <c r="S436" s="60">
        <v>2667576</v>
      </c>
      <c r="T436" s="60">
        <v>0</v>
      </c>
      <c r="U436" s="60">
        <v>12541</v>
      </c>
      <c r="V436" s="79"/>
      <c r="W436" s="90">
        <f t="shared" si="857"/>
        <v>6418652</v>
      </c>
      <c r="X436" s="101">
        <v>0</v>
      </c>
      <c r="Y436" s="50"/>
      <c r="Z436" s="50" t="s">
        <v>344</v>
      </c>
      <c r="AA436" s="62">
        <f t="shared" ref="AA436:AA437" si="2834">IF(A436 =2014,IF(Y436 ="",F436,""),"")</f>
        <v>3141080</v>
      </c>
      <c r="AB436" s="64">
        <f t="shared" ref="AB436:AB437" si="2835">IF(A436 =2014,IF(Y436 ="",I436,""),"")</f>
        <v>6383903</v>
      </c>
      <c r="AC436" s="64">
        <f t="shared" ref="AC436:AC437" si="2836">IF(A436 =2014,IF(Y436 ="",Q436,""),"")</f>
        <v>0</v>
      </c>
      <c r="AD436" s="64">
        <f t="shared" ref="AD436:AD437" si="2837">IF(A436 =2014,IF(Y436 ="",R436,""),"")</f>
        <v>3738535</v>
      </c>
      <c r="AE436" s="65">
        <f t="shared" ref="AE436:AE437" si="2838">IF(A436 =2014,IF(Y436 ="",S436,""),"")</f>
        <v>2667576</v>
      </c>
      <c r="AF436" s="65">
        <f t="shared" ref="AF436:AF437" si="2839">IF(A436 =2014,IF(Y436 ="",T436+U436,""),"")</f>
        <v>12541</v>
      </c>
      <c r="AG436" s="67">
        <f t="shared" si="7"/>
        <v>0</v>
      </c>
      <c r="AH436" s="51"/>
      <c r="AI436" s="51" t="str">
        <f t="shared" si="8"/>
        <v/>
      </c>
      <c r="AJ436" s="68" t="str">
        <f t="shared" si="9"/>
        <v/>
      </c>
      <c r="AK436" s="68" t="str">
        <f t="shared" si="10"/>
        <v/>
      </c>
      <c r="AL436" s="68" t="str">
        <f t="shared" si="11"/>
        <v/>
      </c>
      <c r="AM436" s="68" t="str">
        <f t="shared" si="12"/>
        <v/>
      </c>
      <c r="AN436" s="68" t="str">
        <f t="shared" si="13"/>
        <v/>
      </c>
      <c r="AO436" s="67" t="str">
        <f t="shared" si="14"/>
        <v/>
      </c>
      <c r="AP436" s="51"/>
      <c r="AQ436" s="51" t="str">
        <f t="shared" si="15"/>
        <v/>
      </c>
      <c r="AR436" s="68" t="str">
        <f t="shared" si="16"/>
        <v/>
      </c>
      <c r="AS436" s="68" t="str">
        <f t="shared" si="17"/>
        <v/>
      </c>
      <c r="AT436" s="68" t="str">
        <f t="shared" si="18"/>
        <v/>
      </c>
      <c r="AU436" s="68" t="str">
        <f t="shared" si="19"/>
        <v/>
      </c>
      <c r="AV436" s="68" t="str">
        <f t="shared" si="20"/>
        <v/>
      </c>
      <c r="AW436" s="67" t="str">
        <f t="shared" si="21"/>
        <v/>
      </c>
      <c r="AX436" s="51"/>
      <c r="AY436" s="51" t="str">
        <f t="shared" si="22"/>
        <v/>
      </c>
      <c r="AZ436" s="68" t="str">
        <f t="shared" si="23"/>
        <v/>
      </c>
      <c r="BA436" s="68" t="str">
        <f t="shared" si="24"/>
        <v/>
      </c>
      <c r="BB436" s="68" t="str">
        <f t="shared" si="25"/>
        <v/>
      </c>
      <c r="BC436" s="68" t="str">
        <f t="shared" si="26"/>
        <v/>
      </c>
      <c r="BD436" s="68" t="str">
        <f t="shared" si="27"/>
        <v/>
      </c>
      <c r="BE436" s="68" t="str">
        <f t="shared" si="28"/>
        <v/>
      </c>
      <c r="BF436" s="51"/>
      <c r="BG436" s="69" t="str">
        <f t="shared" si="29"/>
        <v/>
      </c>
      <c r="BH436" s="67" t="str">
        <f t="shared" si="30"/>
        <v/>
      </c>
      <c r="BI436" s="67" t="str">
        <f t="shared" si="31"/>
        <v/>
      </c>
      <c r="BJ436" s="67" t="str">
        <f t="shared" si="32"/>
        <v/>
      </c>
      <c r="BK436" s="67" t="str">
        <f t="shared" si="33"/>
        <v/>
      </c>
      <c r="BL436" s="67" t="str">
        <f t="shared" si="34"/>
        <v/>
      </c>
      <c r="BM436" s="65" t="str">
        <f t="shared" si="35"/>
        <v/>
      </c>
      <c r="BN436" s="70"/>
      <c r="BO436" s="71">
        <f t="shared" ref="BO436:BO437" si="2840">IF(A436 =2014,F436,"")</f>
        <v>3141080</v>
      </c>
      <c r="BP436" s="51" t="str">
        <f t="shared" ref="BP436:BP437" si="2841">IF(A436 =2015,F436,"")</f>
        <v/>
      </c>
      <c r="BQ436" s="51" t="str">
        <f t="shared" ref="BQ436:BQ437" si="2842">IF(A436 =2016,F436,"")</f>
        <v/>
      </c>
      <c r="BR436" s="51" t="str">
        <f t="shared" ref="BR436:BR437" si="2843">IF(A436 =2017,F436,"")</f>
        <v/>
      </c>
      <c r="BS436" s="69" t="str">
        <f t="shared" si="40"/>
        <v/>
      </c>
      <c r="BT436" s="70"/>
      <c r="BU436" s="65">
        <f t="shared" ref="BU436:BU437" si="2844">IF(A436 =2014,I436,"")</f>
        <v>6383903</v>
      </c>
      <c r="BV436" s="68" t="str">
        <f t="shared" ref="BV436:BV437" si="2845">IF(A436 =2015,I436,"")</f>
        <v/>
      </c>
      <c r="BW436" s="68" t="str">
        <f t="shared" ref="BW436:BW437" si="2846">IF(A436 =2016,I436,"")</f>
        <v/>
      </c>
      <c r="BX436" s="68" t="str">
        <f t="shared" ref="BX436:BX437" si="2847">IF(A436 =2017,I436,"")</f>
        <v/>
      </c>
      <c r="BY436" s="67" t="str">
        <f t="shared" si="44"/>
        <v/>
      </c>
      <c r="BZ436" s="65"/>
      <c r="CA436" s="65">
        <f t="shared" si="45"/>
        <v>0</v>
      </c>
      <c r="CB436" s="67" t="str">
        <f t="shared" si="46"/>
        <v/>
      </c>
      <c r="CC436" s="67" t="str">
        <f t="shared" si="47"/>
        <v/>
      </c>
      <c r="CD436" s="67" t="str">
        <f t="shared" si="48"/>
        <v/>
      </c>
      <c r="CE436" s="67" t="str">
        <f t="shared" si="49"/>
        <v/>
      </c>
      <c r="CF436" s="65"/>
      <c r="CG436" s="65">
        <f t="shared" ref="CG436:CG437" si="2848">IF(A436 =2014,Q436+R436+S436+T436+U436,"")</f>
        <v>6418652</v>
      </c>
      <c r="CH436" s="68" t="str">
        <f t="shared" ref="CH436:CH437" si="2849">IF(A436 =2015,Q436+R436+S436+T436+U436,"")</f>
        <v/>
      </c>
      <c r="CI436" s="68" t="str">
        <f t="shared" ref="CI436:CI437" si="2850">IF(A436 =2016,Q436+R436+S436+T436+U436,"")</f>
        <v/>
      </c>
      <c r="CJ436" s="68" t="str">
        <f t="shared" ref="CJ436:CJ437" si="2851">IF(A436 =2017,Q436+R436+S436+T436+U436,"")</f>
        <v/>
      </c>
      <c r="CK436" s="67" t="str">
        <f t="shared" si="54"/>
        <v/>
      </c>
      <c r="CL436" s="65"/>
      <c r="CM436" s="65">
        <f t="shared" ref="CM436:CM437" si="2852">IF(A436 =2014,Q436,"")</f>
        <v>0</v>
      </c>
      <c r="CN436" s="68" t="str">
        <f t="shared" ref="CN436:CN437" si="2853">IF(A436 =2015,Q436,"")</f>
        <v/>
      </c>
      <c r="CO436" s="68" t="str">
        <f t="shared" ref="CO436:CO437" si="2854">IF(A436 =2016,Q436,"")</f>
        <v/>
      </c>
      <c r="CP436" s="68" t="str">
        <f t="shared" ref="CP436:CP437" si="2855">IF(A436 =2017,Q436,"")</f>
        <v/>
      </c>
      <c r="CQ436" s="67" t="str">
        <f t="shared" si="59"/>
        <v/>
      </c>
      <c r="CR436" s="65"/>
      <c r="CS436" s="65">
        <f t="shared" ref="CS436:CS437" si="2856">IF(A436 =2014,R436,"")</f>
        <v>3738535</v>
      </c>
      <c r="CT436" s="68" t="str">
        <f t="shared" ref="CT436:CT437" si="2857">IF(A436 =2015,R436,"")</f>
        <v/>
      </c>
      <c r="CU436" s="68" t="str">
        <f t="shared" ref="CU436:CU437" si="2858">IF(A436 =2016,R436,"")</f>
        <v/>
      </c>
      <c r="CV436" s="68" t="str">
        <f t="shared" ref="CV436:CV437" si="2859">IF(A436 =2017,R436,"")</f>
        <v/>
      </c>
      <c r="CW436" s="67" t="str">
        <f t="shared" si="64"/>
        <v/>
      </c>
      <c r="CX436" s="65"/>
      <c r="CY436" s="65">
        <f t="shared" ref="CY436:CY437" si="2860">IF(A436 =2014,S436,"")</f>
        <v>2667576</v>
      </c>
      <c r="CZ436" s="68" t="str">
        <f t="shared" ref="CZ436:CZ437" si="2861">IF(A436 =2015,S436,"")</f>
        <v/>
      </c>
      <c r="DA436" s="68" t="str">
        <f t="shared" ref="DA436:DA437" si="2862">IF(A436 =2016,S436,"")</f>
        <v/>
      </c>
      <c r="DB436" s="68" t="str">
        <f t="shared" ref="DB436:DB437" si="2863">IF(A436 =2017,S436,"")</f>
        <v/>
      </c>
      <c r="DC436" s="67" t="str">
        <f t="shared" si="69"/>
        <v/>
      </c>
      <c r="DD436" s="65"/>
      <c r="DE436" s="65">
        <f t="shared" ref="DE436:DE437" si="2864">IF(A436 =2014,T436,"")</f>
        <v>0</v>
      </c>
      <c r="DF436" s="51" t="str">
        <f t="shared" ref="DF436:DF437" si="2865">IF(A436 =2015,T436,"")</f>
        <v/>
      </c>
      <c r="DG436" s="51" t="str">
        <f t="shared" ref="DG436:DG437" si="2866">IF(A436 =2016,T436,"")</f>
        <v/>
      </c>
      <c r="DH436" s="51" t="str">
        <f t="shared" ref="DH436:DH437" si="2867">IF(A436 =2017,T436,"")</f>
        <v/>
      </c>
      <c r="DI436" s="69" t="str">
        <f t="shared" si="74"/>
        <v/>
      </c>
      <c r="DJ436" s="70"/>
      <c r="DK436" s="65">
        <f t="shared" ref="DK436:DK437" si="2868">IF(A436 =2014,U436,"")</f>
        <v>12541</v>
      </c>
      <c r="DL436" s="51" t="str">
        <f t="shared" ref="DL436:DL437" si="2869">IF(A436 =2015,U436,"")</f>
        <v/>
      </c>
      <c r="DM436" s="51" t="str">
        <f t="shared" ref="DM436:DM437" si="2870">IF(A436 =2016,U436,"")</f>
        <v/>
      </c>
      <c r="DN436" s="51" t="str">
        <f t="shared" ref="DN436:DN437" si="2871">IF(A436 =2017,U436,"")</f>
        <v/>
      </c>
      <c r="DO436" s="69" t="str">
        <f t="shared" si="79"/>
        <v/>
      </c>
      <c r="DP436" s="51"/>
      <c r="DQ436" s="51"/>
      <c r="DR436" s="51"/>
      <c r="DS436" s="51"/>
      <c r="DT436" s="51"/>
      <c r="DU436" s="181"/>
    </row>
    <row r="437" spans="1:125" ht="15" x14ac:dyDescent="0.25">
      <c r="A437" s="50">
        <v>2015</v>
      </c>
      <c r="B437" s="51" t="s">
        <v>1221</v>
      </c>
      <c r="C437" s="50" t="s">
        <v>1222</v>
      </c>
      <c r="D437" s="53" t="s">
        <v>344</v>
      </c>
      <c r="E437" s="50" t="s">
        <v>29</v>
      </c>
      <c r="F437" s="54">
        <v>1740875</v>
      </c>
      <c r="G437" s="54">
        <v>6476014</v>
      </c>
      <c r="H437" s="54">
        <v>633336</v>
      </c>
      <c r="I437" s="55">
        <v>3908449</v>
      </c>
      <c r="J437" s="50"/>
      <c r="K437" s="50" t="s">
        <v>2032</v>
      </c>
      <c r="L437" s="58" t="s">
        <v>2032</v>
      </c>
      <c r="M437" s="58" t="s">
        <v>2032</v>
      </c>
      <c r="N437" s="58" t="s">
        <v>2032</v>
      </c>
      <c r="O437" s="58" t="s">
        <v>2032</v>
      </c>
      <c r="P437" s="59"/>
      <c r="Q437" s="60">
        <v>0</v>
      </c>
      <c r="R437" s="60">
        <v>2175044</v>
      </c>
      <c r="S437" s="60">
        <v>1499307</v>
      </c>
      <c r="T437" s="60">
        <v>0</v>
      </c>
      <c r="U437" s="60">
        <v>254369</v>
      </c>
      <c r="V437" s="79"/>
      <c r="W437" s="90">
        <f t="shared" si="857"/>
        <v>3928720</v>
      </c>
      <c r="X437" s="101">
        <v>0</v>
      </c>
      <c r="Y437" s="50"/>
      <c r="Z437" s="50" t="s">
        <v>344</v>
      </c>
      <c r="AA437" s="51" t="str">
        <f t="shared" si="2834"/>
        <v/>
      </c>
      <c r="AB437" s="68" t="str">
        <f t="shared" si="2835"/>
        <v/>
      </c>
      <c r="AC437" s="68" t="str">
        <f t="shared" si="2836"/>
        <v/>
      </c>
      <c r="AD437" s="68" t="str">
        <f t="shared" si="2837"/>
        <v/>
      </c>
      <c r="AE437" s="68" t="str">
        <f t="shared" si="2838"/>
        <v/>
      </c>
      <c r="AF437" s="68" t="str">
        <f t="shared" si="2839"/>
        <v/>
      </c>
      <c r="AG437" s="67" t="str">
        <f t="shared" si="7"/>
        <v/>
      </c>
      <c r="AH437" s="51"/>
      <c r="AI437" s="80">
        <f t="shared" si="8"/>
        <v>1740875</v>
      </c>
      <c r="AJ437" s="68">
        <f t="shared" si="9"/>
        <v>3908449</v>
      </c>
      <c r="AK437" s="68">
        <f t="shared" si="10"/>
        <v>0</v>
      </c>
      <c r="AL437" s="68">
        <f t="shared" si="11"/>
        <v>2175044</v>
      </c>
      <c r="AM437" s="68">
        <f t="shared" si="12"/>
        <v>1499307</v>
      </c>
      <c r="AN437" s="68">
        <f t="shared" si="13"/>
        <v>254369</v>
      </c>
      <c r="AO437" s="67">
        <f t="shared" si="14"/>
        <v>0</v>
      </c>
      <c r="AP437" s="51"/>
      <c r="AQ437" s="51" t="str">
        <f t="shared" si="15"/>
        <v/>
      </c>
      <c r="AR437" s="68" t="str">
        <f t="shared" si="16"/>
        <v/>
      </c>
      <c r="AS437" s="68" t="str">
        <f t="shared" si="17"/>
        <v/>
      </c>
      <c r="AT437" s="68" t="str">
        <f t="shared" si="18"/>
        <v/>
      </c>
      <c r="AU437" s="68" t="str">
        <f t="shared" si="19"/>
        <v/>
      </c>
      <c r="AV437" s="68" t="str">
        <f t="shared" si="20"/>
        <v/>
      </c>
      <c r="AW437" s="67" t="str">
        <f t="shared" si="21"/>
        <v/>
      </c>
      <c r="AX437" s="51"/>
      <c r="AY437" s="51" t="str">
        <f t="shared" si="22"/>
        <v/>
      </c>
      <c r="AZ437" s="68" t="str">
        <f t="shared" si="23"/>
        <v/>
      </c>
      <c r="BA437" s="68" t="str">
        <f t="shared" si="24"/>
        <v/>
      </c>
      <c r="BB437" s="68" t="str">
        <f t="shared" si="25"/>
        <v/>
      </c>
      <c r="BC437" s="68" t="str">
        <f t="shared" si="26"/>
        <v/>
      </c>
      <c r="BD437" s="68" t="str">
        <f t="shared" si="27"/>
        <v/>
      </c>
      <c r="BE437" s="68" t="str">
        <f t="shared" si="28"/>
        <v/>
      </c>
      <c r="BF437" s="51"/>
      <c r="BG437" s="69" t="str">
        <f t="shared" si="29"/>
        <v/>
      </c>
      <c r="BH437" s="67" t="str">
        <f t="shared" si="30"/>
        <v/>
      </c>
      <c r="BI437" s="67" t="str">
        <f t="shared" si="31"/>
        <v/>
      </c>
      <c r="BJ437" s="67" t="str">
        <f t="shared" si="32"/>
        <v/>
      </c>
      <c r="BK437" s="67" t="str">
        <f t="shared" si="33"/>
        <v/>
      </c>
      <c r="BL437" s="67" t="str">
        <f t="shared" si="34"/>
        <v/>
      </c>
      <c r="BM437" s="65" t="str">
        <f t="shared" si="35"/>
        <v/>
      </c>
      <c r="BN437" s="51"/>
      <c r="BO437" s="51" t="str">
        <f t="shared" si="2840"/>
        <v/>
      </c>
      <c r="BP437" s="71">
        <f t="shared" si="2841"/>
        <v>1740875</v>
      </c>
      <c r="BQ437" s="51" t="str">
        <f t="shared" si="2842"/>
        <v/>
      </c>
      <c r="BR437" s="51" t="str">
        <f t="shared" si="2843"/>
        <v/>
      </c>
      <c r="BS437" s="69" t="str">
        <f t="shared" si="40"/>
        <v/>
      </c>
      <c r="BT437" s="51"/>
      <c r="BU437" s="68" t="str">
        <f t="shared" si="2844"/>
        <v/>
      </c>
      <c r="BV437" s="65">
        <f t="shared" si="2845"/>
        <v>3908449</v>
      </c>
      <c r="BW437" s="68" t="str">
        <f t="shared" si="2846"/>
        <v/>
      </c>
      <c r="BX437" s="68" t="str">
        <f t="shared" si="2847"/>
        <v/>
      </c>
      <c r="BY437" s="67" t="str">
        <f t="shared" si="44"/>
        <v/>
      </c>
      <c r="BZ437" s="68"/>
      <c r="CA437" s="65" t="str">
        <f t="shared" si="45"/>
        <v/>
      </c>
      <c r="CB437" s="67">
        <f t="shared" si="46"/>
        <v>0</v>
      </c>
      <c r="CC437" s="67" t="str">
        <f t="shared" si="47"/>
        <v/>
      </c>
      <c r="CD437" s="67" t="str">
        <f t="shared" si="48"/>
        <v/>
      </c>
      <c r="CE437" s="67" t="str">
        <f t="shared" si="49"/>
        <v/>
      </c>
      <c r="CF437" s="68"/>
      <c r="CG437" s="68" t="str">
        <f t="shared" si="2848"/>
        <v/>
      </c>
      <c r="CH437" s="65">
        <f t="shared" si="2849"/>
        <v>3928720</v>
      </c>
      <c r="CI437" s="68" t="str">
        <f t="shared" si="2850"/>
        <v/>
      </c>
      <c r="CJ437" s="68" t="str">
        <f t="shared" si="2851"/>
        <v/>
      </c>
      <c r="CK437" s="67" t="str">
        <f t="shared" si="54"/>
        <v/>
      </c>
      <c r="CL437" s="68"/>
      <c r="CM437" s="68" t="str">
        <f t="shared" si="2852"/>
        <v/>
      </c>
      <c r="CN437" s="65">
        <f t="shared" si="2853"/>
        <v>0</v>
      </c>
      <c r="CO437" s="68" t="str">
        <f t="shared" si="2854"/>
        <v/>
      </c>
      <c r="CP437" s="68" t="str">
        <f t="shared" si="2855"/>
        <v/>
      </c>
      <c r="CQ437" s="67" t="str">
        <f t="shared" si="59"/>
        <v/>
      </c>
      <c r="CR437" s="68"/>
      <c r="CS437" s="68" t="str">
        <f t="shared" si="2856"/>
        <v/>
      </c>
      <c r="CT437" s="65">
        <f t="shared" si="2857"/>
        <v>2175044</v>
      </c>
      <c r="CU437" s="68" t="str">
        <f t="shared" si="2858"/>
        <v/>
      </c>
      <c r="CV437" s="68" t="str">
        <f t="shared" si="2859"/>
        <v/>
      </c>
      <c r="CW437" s="67" t="str">
        <f t="shared" si="64"/>
        <v/>
      </c>
      <c r="CX437" s="68"/>
      <c r="CY437" s="68" t="str">
        <f t="shared" si="2860"/>
        <v/>
      </c>
      <c r="CZ437" s="65">
        <f t="shared" si="2861"/>
        <v>1499307</v>
      </c>
      <c r="DA437" s="68" t="str">
        <f t="shared" si="2862"/>
        <v/>
      </c>
      <c r="DB437" s="68" t="str">
        <f t="shared" si="2863"/>
        <v/>
      </c>
      <c r="DC437" s="67" t="str">
        <f t="shared" si="69"/>
        <v/>
      </c>
      <c r="DD437" s="68"/>
      <c r="DE437" s="68" t="str">
        <f t="shared" si="2864"/>
        <v/>
      </c>
      <c r="DF437" s="65">
        <f t="shared" si="2865"/>
        <v>0</v>
      </c>
      <c r="DG437" s="51" t="str">
        <f t="shared" si="2866"/>
        <v/>
      </c>
      <c r="DH437" s="51" t="str">
        <f t="shared" si="2867"/>
        <v/>
      </c>
      <c r="DI437" s="69" t="str">
        <f t="shared" si="74"/>
        <v/>
      </c>
      <c r="DJ437" s="51"/>
      <c r="DK437" s="51" t="str">
        <f t="shared" si="2868"/>
        <v/>
      </c>
      <c r="DL437" s="65">
        <f t="shared" si="2869"/>
        <v>254369</v>
      </c>
      <c r="DM437" s="51" t="str">
        <f t="shared" si="2870"/>
        <v/>
      </c>
      <c r="DN437" s="51" t="str">
        <f t="shared" si="2871"/>
        <v/>
      </c>
      <c r="DO437" s="69" t="str">
        <f t="shared" si="79"/>
        <v/>
      </c>
      <c r="DP437" s="51"/>
      <c r="DQ437" s="51"/>
      <c r="DR437" s="51"/>
      <c r="DS437" s="51"/>
      <c r="DT437" s="51"/>
      <c r="DU437" s="181"/>
    </row>
    <row r="438" spans="1:125" ht="15" x14ac:dyDescent="0.25">
      <c r="A438" s="50"/>
      <c r="B438" s="51"/>
      <c r="C438" s="50"/>
      <c r="D438" s="53"/>
      <c r="E438" s="50"/>
      <c r="F438" s="54"/>
      <c r="G438" s="54"/>
      <c r="H438" s="54"/>
      <c r="I438" s="55"/>
      <c r="J438" s="50"/>
      <c r="K438" s="50" t="s">
        <v>2032</v>
      </c>
      <c r="L438" s="58"/>
      <c r="M438" s="58"/>
      <c r="N438" s="58"/>
      <c r="O438" s="58"/>
      <c r="P438" s="59"/>
      <c r="Q438" s="60"/>
      <c r="R438" s="60"/>
      <c r="S438" s="60"/>
      <c r="T438" s="60"/>
      <c r="U438" s="60"/>
      <c r="V438" s="79"/>
      <c r="W438" s="90">
        <f t="shared" si="857"/>
        <v>0</v>
      </c>
      <c r="X438" s="101"/>
      <c r="Y438" s="50"/>
      <c r="Z438" s="50"/>
      <c r="AA438" s="51"/>
      <c r="AB438" s="68"/>
      <c r="AC438" s="68"/>
      <c r="AD438" s="68"/>
      <c r="AE438" s="68"/>
      <c r="AF438" s="68"/>
      <c r="AG438" s="67" t="str">
        <f t="shared" si="7"/>
        <v/>
      </c>
      <c r="AH438" s="51"/>
      <c r="AI438" s="51" t="str">
        <f t="shared" si="8"/>
        <v/>
      </c>
      <c r="AJ438" s="68" t="str">
        <f t="shared" si="9"/>
        <v/>
      </c>
      <c r="AK438" s="68" t="str">
        <f t="shared" si="10"/>
        <v/>
      </c>
      <c r="AL438" s="68" t="str">
        <f t="shared" si="11"/>
        <v/>
      </c>
      <c r="AM438" s="68" t="str">
        <f t="shared" si="12"/>
        <v/>
      </c>
      <c r="AN438" s="68" t="str">
        <f t="shared" si="13"/>
        <v/>
      </c>
      <c r="AO438" s="67" t="str">
        <f t="shared" si="14"/>
        <v/>
      </c>
      <c r="AP438" s="51"/>
      <c r="AQ438" s="51" t="str">
        <f t="shared" si="15"/>
        <v/>
      </c>
      <c r="AR438" s="68" t="str">
        <f t="shared" si="16"/>
        <v/>
      </c>
      <c r="AS438" s="68" t="str">
        <f t="shared" si="17"/>
        <v/>
      </c>
      <c r="AT438" s="68" t="str">
        <f t="shared" si="18"/>
        <v/>
      </c>
      <c r="AU438" s="68" t="str">
        <f t="shared" si="19"/>
        <v/>
      </c>
      <c r="AV438" s="68" t="str">
        <f t="shared" si="20"/>
        <v/>
      </c>
      <c r="AW438" s="67" t="str">
        <f t="shared" si="21"/>
        <v/>
      </c>
      <c r="AX438" s="51"/>
      <c r="AY438" s="51" t="str">
        <f t="shared" si="22"/>
        <v/>
      </c>
      <c r="AZ438" s="68" t="str">
        <f t="shared" si="23"/>
        <v/>
      </c>
      <c r="BA438" s="68" t="str">
        <f t="shared" si="24"/>
        <v/>
      </c>
      <c r="BB438" s="68" t="str">
        <f t="shared" si="25"/>
        <v/>
      </c>
      <c r="BC438" s="68" t="str">
        <f t="shared" si="26"/>
        <v/>
      </c>
      <c r="BD438" s="68" t="str">
        <f t="shared" si="27"/>
        <v/>
      </c>
      <c r="BE438" s="68" t="str">
        <f t="shared" si="28"/>
        <v/>
      </c>
      <c r="BF438" s="51"/>
      <c r="BG438" s="69" t="str">
        <f t="shared" si="29"/>
        <v/>
      </c>
      <c r="BH438" s="67" t="str">
        <f t="shared" si="30"/>
        <v/>
      </c>
      <c r="BI438" s="67" t="str">
        <f t="shared" si="31"/>
        <v/>
      </c>
      <c r="BJ438" s="67" t="str">
        <f t="shared" si="32"/>
        <v/>
      </c>
      <c r="BK438" s="67" t="str">
        <f t="shared" si="33"/>
        <v/>
      </c>
      <c r="BL438" s="67" t="str">
        <f t="shared" si="34"/>
        <v/>
      </c>
      <c r="BM438" s="65" t="str">
        <f t="shared" si="35"/>
        <v/>
      </c>
      <c r="BN438" s="70"/>
      <c r="BO438" s="70"/>
      <c r="BP438" s="51"/>
      <c r="BQ438" s="51"/>
      <c r="BR438" s="51"/>
      <c r="BS438" s="69" t="str">
        <f t="shared" si="40"/>
        <v/>
      </c>
      <c r="BT438" s="70"/>
      <c r="BU438" s="65"/>
      <c r="BV438" s="68"/>
      <c r="BW438" s="68"/>
      <c r="BX438" s="68"/>
      <c r="BY438" s="67" t="str">
        <f t="shared" si="44"/>
        <v/>
      </c>
      <c r="BZ438" s="65"/>
      <c r="CA438" s="65" t="str">
        <f t="shared" si="45"/>
        <v/>
      </c>
      <c r="CB438" s="67" t="str">
        <f t="shared" si="46"/>
        <v/>
      </c>
      <c r="CC438" s="67" t="str">
        <f t="shared" si="47"/>
        <v/>
      </c>
      <c r="CD438" s="67" t="str">
        <f t="shared" si="48"/>
        <v/>
      </c>
      <c r="CE438" s="67" t="str">
        <f t="shared" si="49"/>
        <v/>
      </c>
      <c r="CF438" s="65"/>
      <c r="CG438" s="65"/>
      <c r="CH438" s="68"/>
      <c r="CI438" s="68"/>
      <c r="CJ438" s="68"/>
      <c r="CK438" s="67" t="str">
        <f t="shared" si="54"/>
        <v/>
      </c>
      <c r="CL438" s="65"/>
      <c r="CM438" s="65"/>
      <c r="CN438" s="68"/>
      <c r="CO438" s="68"/>
      <c r="CP438" s="68"/>
      <c r="CQ438" s="67" t="str">
        <f t="shared" si="59"/>
        <v/>
      </c>
      <c r="CR438" s="65"/>
      <c r="CS438" s="65"/>
      <c r="CT438" s="68"/>
      <c r="CU438" s="68"/>
      <c r="CV438" s="68"/>
      <c r="CW438" s="67" t="str">
        <f t="shared" si="64"/>
        <v/>
      </c>
      <c r="CX438" s="65"/>
      <c r="CY438" s="65"/>
      <c r="CZ438" s="68"/>
      <c r="DA438" s="68"/>
      <c r="DB438" s="68"/>
      <c r="DC438" s="67" t="str">
        <f t="shared" si="69"/>
        <v/>
      </c>
      <c r="DD438" s="65"/>
      <c r="DE438" s="65"/>
      <c r="DF438" s="51"/>
      <c r="DG438" s="51"/>
      <c r="DH438" s="51"/>
      <c r="DI438" s="69" t="str">
        <f t="shared" si="74"/>
        <v/>
      </c>
      <c r="DJ438" s="70"/>
      <c r="DK438" s="70"/>
      <c r="DL438" s="51"/>
      <c r="DM438" s="51"/>
      <c r="DN438" s="51"/>
      <c r="DO438" s="69" t="str">
        <f t="shared" si="79"/>
        <v/>
      </c>
      <c r="DP438" s="51"/>
      <c r="DQ438" s="51"/>
      <c r="DR438" s="51"/>
      <c r="DS438" s="51"/>
      <c r="DT438" s="51"/>
      <c r="DU438" s="181"/>
    </row>
    <row r="439" spans="1:125" ht="15" x14ac:dyDescent="0.25">
      <c r="A439" s="50">
        <v>2014</v>
      </c>
      <c r="B439" s="51" t="s">
        <v>1217</v>
      </c>
      <c r="C439" s="50" t="s">
        <v>878</v>
      </c>
      <c r="D439" s="53" t="s">
        <v>1125</v>
      </c>
      <c r="E439" s="50" t="s">
        <v>152</v>
      </c>
      <c r="F439" s="54">
        <v>45520</v>
      </c>
      <c r="G439" s="54" t="s">
        <v>364</v>
      </c>
      <c r="H439" s="54">
        <v>121001</v>
      </c>
      <c r="I439" s="55">
        <v>531178</v>
      </c>
      <c r="J439" s="50"/>
      <c r="K439" s="50" t="s">
        <v>2032</v>
      </c>
      <c r="L439" s="58" t="s">
        <v>2032</v>
      </c>
      <c r="M439" s="58" t="s">
        <v>2032</v>
      </c>
      <c r="N439" s="58" t="s">
        <v>2032</v>
      </c>
      <c r="O439" s="58" t="s">
        <v>2032</v>
      </c>
      <c r="P439" s="59"/>
      <c r="Q439" s="60">
        <v>171864</v>
      </c>
      <c r="R439" s="60">
        <v>61065</v>
      </c>
      <c r="S439" s="60">
        <v>76187</v>
      </c>
      <c r="T439" s="60">
        <v>222062</v>
      </c>
      <c r="U439" s="60">
        <v>0</v>
      </c>
      <c r="V439" s="79"/>
      <c r="W439" s="90">
        <f t="shared" si="857"/>
        <v>531178</v>
      </c>
      <c r="X439" s="101">
        <v>911143</v>
      </c>
      <c r="Y439" s="50" t="s">
        <v>167</v>
      </c>
      <c r="Z439" s="50" t="s">
        <v>1125</v>
      </c>
      <c r="AA439" s="51" t="str">
        <f t="shared" ref="AA439:AA442" si="2872">IF(A439 =2014,IF(Y439 ="",F439,""),"")</f>
        <v/>
      </c>
      <c r="AB439" s="68" t="str">
        <f t="shared" ref="AB439:AB442" si="2873">IF(A439 =2014,IF(Y439 ="",I439,""),"")</f>
        <v/>
      </c>
      <c r="AC439" s="68" t="str">
        <f t="shared" ref="AC439:AC442" si="2874">IF(A439 =2014,IF(Y439 ="",Q439,""),"")</f>
        <v/>
      </c>
      <c r="AD439" s="68" t="str">
        <f t="shared" ref="AD439:AD442" si="2875">IF(A439 =2014,IF(Y439 ="",R439,""),"")</f>
        <v/>
      </c>
      <c r="AE439" s="68" t="str">
        <f t="shared" ref="AE439:AE442" si="2876">IF(A439 =2014,IF(Y439 ="",S439,""),"")</f>
        <v/>
      </c>
      <c r="AF439" s="68" t="str">
        <f t="shared" ref="AF439:AF442" si="2877">IF(A439 =2014,IF(Y439 ="",T439+U439,""),"")</f>
        <v/>
      </c>
      <c r="AG439" s="67" t="str">
        <f t="shared" si="7"/>
        <v/>
      </c>
      <c r="AH439" s="51"/>
      <c r="AI439" s="51" t="str">
        <f t="shared" si="8"/>
        <v/>
      </c>
      <c r="AJ439" s="68" t="str">
        <f t="shared" si="9"/>
        <v/>
      </c>
      <c r="AK439" s="68" t="str">
        <f t="shared" si="10"/>
        <v/>
      </c>
      <c r="AL439" s="68" t="str">
        <f t="shared" si="11"/>
        <v/>
      </c>
      <c r="AM439" s="68" t="str">
        <f t="shared" si="12"/>
        <v/>
      </c>
      <c r="AN439" s="68" t="str">
        <f t="shared" si="13"/>
        <v/>
      </c>
      <c r="AO439" s="67" t="str">
        <f t="shared" si="14"/>
        <v/>
      </c>
      <c r="AP439" s="51"/>
      <c r="AQ439" s="51" t="str">
        <f t="shared" si="15"/>
        <v/>
      </c>
      <c r="AR439" s="68" t="str">
        <f t="shared" si="16"/>
        <v/>
      </c>
      <c r="AS439" s="68" t="str">
        <f t="shared" si="17"/>
        <v/>
      </c>
      <c r="AT439" s="68" t="str">
        <f t="shared" si="18"/>
        <v/>
      </c>
      <c r="AU439" s="68" t="str">
        <f t="shared" si="19"/>
        <v/>
      </c>
      <c r="AV439" s="68" t="str">
        <f t="shared" si="20"/>
        <v/>
      </c>
      <c r="AW439" s="67" t="str">
        <f t="shared" si="21"/>
        <v/>
      </c>
      <c r="AX439" s="51"/>
      <c r="AY439" s="51" t="str">
        <f t="shared" si="22"/>
        <v/>
      </c>
      <c r="AZ439" s="68" t="str">
        <f t="shared" si="23"/>
        <v/>
      </c>
      <c r="BA439" s="68" t="str">
        <f t="shared" si="24"/>
        <v/>
      </c>
      <c r="BB439" s="68" t="str">
        <f t="shared" si="25"/>
        <v/>
      </c>
      <c r="BC439" s="68" t="str">
        <f t="shared" si="26"/>
        <v/>
      </c>
      <c r="BD439" s="68" t="str">
        <f t="shared" si="27"/>
        <v/>
      </c>
      <c r="BE439" s="68" t="str">
        <f t="shared" si="28"/>
        <v/>
      </c>
      <c r="BF439" s="51"/>
      <c r="BG439" s="69" t="str">
        <f t="shared" si="29"/>
        <v/>
      </c>
      <c r="BH439" s="67" t="str">
        <f t="shared" si="30"/>
        <v/>
      </c>
      <c r="BI439" s="67" t="str">
        <f t="shared" si="31"/>
        <v/>
      </c>
      <c r="BJ439" s="67" t="str">
        <f t="shared" si="32"/>
        <v/>
      </c>
      <c r="BK439" s="67" t="str">
        <f t="shared" si="33"/>
        <v/>
      </c>
      <c r="BL439" s="67" t="str">
        <f t="shared" si="34"/>
        <v/>
      </c>
      <c r="BM439" s="65" t="str">
        <f t="shared" si="35"/>
        <v/>
      </c>
      <c r="BN439" s="70"/>
      <c r="BO439" s="71">
        <f t="shared" ref="BO439:BO442" si="2878">IF(A439 =2014,F439,"")</f>
        <v>45520</v>
      </c>
      <c r="BP439" s="51" t="str">
        <f t="shared" ref="BP439:BP442" si="2879">IF(A439 =2015,F439,"")</f>
        <v/>
      </c>
      <c r="BQ439" s="51" t="str">
        <f t="shared" ref="BQ439:BQ442" si="2880">IF(A439 =2016,F439,"")</f>
        <v/>
      </c>
      <c r="BR439" s="51" t="str">
        <f t="shared" ref="BR439:BR442" si="2881">IF(A439 =2017,F439,"")</f>
        <v/>
      </c>
      <c r="BS439" s="69" t="str">
        <f t="shared" si="40"/>
        <v/>
      </c>
      <c r="BT439" s="70"/>
      <c r="BU439" s="65">
        <f t="shared" ref="BU439:BU442" si="2882">IF(A439 =2014,I439,"")</f>
        <v>531178</v>
      </c>
      <c r="BV439" s="68" t="str">
        <f t="shared" ref="BV439:BV442" si="2883">IF(A439 =2015,I439,"")</f>
        <v/>
      </c>
      <c r="BW439" s="68" t="str">
        <f t="shared" ref="BW439:BW442" si="2884">IF(A439 =2016,I439,"")</f>
        <v/>
      </c>
      <c r="BX439" s="68" t="str">
        <f t="shared" ref="BX439:BX442" si="2885">IF(A439 =2017,I439,"")</f>
        <v/>
      </c>
      <c r="BY439" s="67" t="str">
        <f t="shared" si="44"/>
        <v/>
      </c>
      <c r="BZ439" s="65"/>
      <c r="CA439" s="65">
        <f t="shared" si="45"/>
        <v>911143</v>
      </c>
      <c r="CB439" s="67" t="str">
        <f t="shared" si="46"/>
        <v/>
      </c>
      <c r="CC439" s="67" t="str">
        <f t="shared" si="47"/>
        <v/>
      </c>
      <c r="CD439" s="67" t="str">
        <f t="shared" si="48"/>
        <v/>
      </c>
      <c r="CE439" s="67" t="str">
        <f t="shared" si="49"/>
        <v/>
      </c>
      <c r="CF439" s="65"/>
      <c r="CG439" s="65">
        <f t="shared" ref="CG439:CG442" si="2886">IF(A439 =2014,Q439+R439+S439+T439+U439,"")</f>
        <v>531178</v>
      </c>
      <c r="CH439" s="68" t="str">
        <f t="shared" ref="CH439:CH442" si="2887">IF(A439 =2015,Q439+R439+S439+T439+U439,"")</f>
        <v/>
      </c>
      <c r="CI439" s="68" t="str">
        <f t="shared" ref="CI439:CI442" si="2888">IF(A439 =2016,Q439+R439+S439+T439+U439,"")</f>
        <v/>
      </c>
      <c r="CJ439" s="68" t="str">
        <f t="shared" ref="CJ439:CJ442" si="2889">IF(A439 =2017,Q439+R439+S439+T439+U439,"")</f>
        <v/>
      </c>
      <c r="CK439" s="67" t="str">
        <f t="shared" si="54"/>
        <v/>
      </c>
      <c r="CL439" s="65"/>
      <c r="CM439" s="65">
        <f t="shared" ref="CM439:CM442" si="2890">IF(A439 =2014,Q439,"")</f>
        <v>171864</v>
      </c>
      <c r="CN439" s="68" t="str">
        <f t="shared" ref="CN439:CN442" si="2891">IF(A439 =2015,Q439,"")</f>
        <v/>
      </c>
      <c r="CO439" s="68" t="str">
        <f t="shared" ref="CO439:CO442" si="2892">IF(A439 =2016,Q439,"")</f>
        <v/>
      </c>
      <c r="CP439" s="68" t="str">
        <f t="shared" ref="CP439:CP442" si="2893">IF(A439 =2017,Q439,"")</f>
        <v/>
      </c>
      <c r="CQ439" s="67" t="str">
        <f t="shared" si="59"/>
        <v/>
      </c>
      <c r="CR439" s="65"/>
      <c r="CS439" s="65">
        <f t="shared" ref="CS439:CS442" si="2894">IF(A439 =2014,R439,"")</f>
        <v>61065</v>
      </c>
      <c r="CT439" s="68" t="str">
        <f t="shared" ref="CT439:CT442" si="2895">IF(A439 =2015,R439,"")</f>
        <v/>
      </c>
      <c r="CU439" s="68" t="str">
        <f t="shared" ref="CU439:CU442" si="2896">IF(A439 =2016,R439,"")</f>
        <v/>
      </c>
      <c r="CV439" s="68" t="str">
        <f t="shared" ref="CV439:CV442" si="2897">IF(A439 =2017,R439,"")</f>
        <v/>
      </c>
      <c r="CW439" s="67" t="str">
        <f t="shared" si="64"/>
        <v/>
      </c>
      <c r="CX439" s="65"/>
      <c r="CY439" s="65">
        <f t="shared" ref="CY439:CY442" si="2898">IF(A439 =2014,S439,"")</f>
        <v>76187</v>
      </c>
      <c r="CZ439" s="68" t="str">
        <f t="shared" ref="CZ439:CZ442" si="2899">IF(A439 =2015,S439,"")</f>
        <v/>
      </c>
      <c r="DA439" s="68" t="str">
        <f t="shared" ref="DA439:DA442" si="2900">IF(A439 =2016,S439,"")</f>
        <v/>
      </c>
      <c r="DB439" s="68" t="str">
        <f t="shared" ref="DB439:DB442" si="2901">IF(A439 =2017,S439,"")</f>
        <v/>
      </c>
      <c r="DC439" s="67" t="str">
        <f t="shared" si="69"/>
        <v/>
      </c>
      <c r="DD439" s="65"/>
      <c r="DE439" s="65">
        <f t="shared" ref="DE439:DE442" si="2902">IF(A439 =2014,T439,"")</f>
        <v>222062</v>
      </c>
      <c r="DF439" s="51" t="str">
        <f t="shared" ref="DF439:DF442" si="2903">IF(A439 =2015,T439,"")</f>
        <v/>
      </c>
      <c r="DG439" s="51" t="str">
        <f t="shared" ref="DG439:DG442" si="2904">IF(A439 =2016,T439,"")</f>
        <v/>
      </c>
      <c r="DH439" s="51" t="str">
        <f t="shared" ref="DH439:DH442" si="2905">IF(A439 =2017,T439,"")</f>
        <v/>
      </c>
      <c r="DI439" s="69" t="str">
        <f t="shared" si="74"/>
        <v/>
      </c>
      <c r="DJ439" s="70"/>
      <c r="DK439" s="65">
        <f t="shared" ref="DK439:DK442" si="2906">IF(A439 =2014,U439,"")</f>
        <v>0</v>
      </c>
      <c r="DL439" s="51" t="str">
        <f t="shared" ref="DL439:DL442" si="2907">IF(A439 =2015,U439,"")</f>
        <v/>
      </c>
      <c r="DM439" s="51" t="str">
        <f t="shared" ref="DM439:DM442" si="2908">IF(A439 =2016,U439,"")</f>
        <v/>
      </c>
      <c r="DN439" s="51" t="str">
        <f t="shared" ref="DN439:DN442" si="2909">IF(A439 =2017,U439,"")</f>
        <v/>
      </c>
      <c r="DO439" s="69" t="str">
        <f t="shared" si="79"/>
        <v/>
      </c>
      <c r="DP439" s="51"/>
      <c r="DQ439" s="51"/>
      <c r="DR439" s="51"/>
      <c r="DS439" s="51"/>
      <c r="DT439" s="51"/>
      <c r="DU439" s="181"/>
    </row>
    <row r="440" spans="1:125" ht="15" x14ac:dyDescent="0.25">
      <c r="A440" s="50">
        <v>2015</v>
      </c>
      <c r="B440" s="51" t="s">
        <v>1217</v>
      </c>
      <c r="C440" s="50" t="s">
        <v>878</v>
      </c>
      <c r="D440" s="53" t="s">
        <v>1125</v>
      </c>
      <c r="E440" s="50" t="s">
        <v>152</v>
      </c>
      <c r="F440" s="54">
        <v>15708</v>
      </c>
      <c r="G440" s="54" t="s">
        <v>364</v>
      </c>
      <c r="H440" s="54">
        <v>53653</v>
      </c>
      <c r="I440" s="55">
        <v>351522</v>
      </c>
      <c r="J440" s="50"/>
      <c r="K440" s="50" t="s">
        <v>2032</v>
      </c>
      <c r="L440" s="58" t="s">
        <v>2032</v>
      </c>
      <c r="M440" s="58" t="s">
        <v>2032</v>
      </c>
      <c r="N440" s="58" t="s">
        <v>2032</v>
      </c>
      <c r="O440" s="58" t="s">
        <v>2032</v>
      </c>
      <c r="P440" s="59"/>
      <c r="Q440" s="60">
        <v>74679</v>
      </c>
      <c r="R440" s="60">
        <v>58664</v>
      </c>
      <c r="S440" s="60">
        <v>53179</v>
      </c>
      <c r="T440" s="60">
        <v>165000</v>
      </c>
      <c r="U440" s="60">
        <v>0</v>
      </c>
      <c r="V440" s="79"/>
      <c r="W440" s="90">
        <f t="shared" si="857"/>
        <v>351522</v>
      </c>
      <c r="X440" s="101">
        <v>64409</v>
      </c>
      <c r="Y440" s="50" t="s">
        <v>167</v>
      </c>
      <c r="Z440" s="50" t="s">
        <v>1125</v>
      </c>
      <c r="AA440" s="51" t="str">
        <f t="shared" si="2872"/>
        <v/>
      </c>
      <c r="AB440" s="68" t="str">
        <f t="shared" si="2873"/>
        <v/>
      </c>
      <c r="AC440" s="68" t="str">
        <f t="shared" si="2874"/>
        <v/>
      </c>
      <c r="AD440" s="68" t="str">
        <f t="shared" si="2875"/>
        <v/>
      </c>
      <c r="AE440" s="68" t="str">
        <f t="shared" si="2876"/>
        <v/>
      </c>
      <c r="AF440" s="68" t="str">
        <f t="shared" si="2877"/>
        <v/>
      </c>
      <c r="AG440" s="67" t="str">
        <f t="shared" si="7"/>
        <v/>
      </c>
      <c r="AH440" s="51"/>
      <c r="AI440" s="51" t="str">
        <f t="shared" si="8"/>
        <v/>
      </c>
      <c r="AJ440" s="68" t="str">
        <f t="shared" si="9"/>
        <v/>
      </c>
      <c r="AK440" s="68" t="str">
        <f t="shared" si="10"/>
        <v/>
      </c>
      <c r="AL440" s="68" t="str">
        <f t="shared" si="11"/>
        <v/>
      </c>
      <c r="AM440" s="68" t="str">
        <f t="shared" si="12"/>
        <v/>
      </c>
      <c r="AN440" s="68" t="str">
        <f t="shared" si="13"/>
        <v/>
      </c>
      <c r="AO440" s="67" t="str">
        <f t="shared" si="14"/>
        <v/>
      </c>
      <c r="AP440" s="51"/>
      <c r="AQ440" s="51" t="str">
        <f t="shared" si="15"/>
        <v/>
      </c>
      <c r="AR440" s="68" t="str">
        <f t="shared" si="16"/>
        <v/>
      </c>
      <c r="AS440" s="68" t="str">
        <f t="shared" si="17"/>
        <v/>
      </c>
      <c r="AT440" s="68" t="str">
        <f t="shared" si="18"/>
        <v/>
      </c>
      <c r="AU440" s="68" t="str">
        <f t="shared" si="19"/>
        <v/>
      </c>
      <c r="AV440" s="68" t="str">
        <f t="shared" si="20"/>
        <v/>
      </c>
      <c r="AW440" s="67" t="str">
        <f t="shared" si="21"/>
        <v/>
      </c>
      <c r="AX440" s="51"/>
      <c r="AY440" s="51" t="str">
        <f t="shared" si="22"/>
        <v/>
      </c>
      <c r="AZ440" s="68" t="str">
        <f t="shared" si="23"/>
        <v/>
      </c>
      <c r="BA440" s="68" t="str">
        <f t="shared" si="24"/>
        <v/>
      </c>
      <c r="BB440" s="68" t="str">
        <f t="shared" si="25"/>
        <v/>
      </c>
      <c r="BC440" s="68" t="str">
        <f t="shared" si="26"/>
        <v/>
      </c>
      <c r="BD440" s="68" t="str">
        <f t="shared" si="27"/>
        <v/>
      </c>
      <c r="BE440" s="68" t="str">
        <f t="shared" si="28"/>
        <v/>
      </c>
      <c r="BF440" s="51"/>
      <c r="BG440" s="69" t="str">
        <f t="shared" si="29"/>
        <v/>
      </c>
      <c r="BH440" s="67" t="str">
        <f t="shared" si="30"/>
        <v/>
      </c>
      <c r="BI440" s="67" t="str">
        <f t="shared" si="31"/>
        <v/>
      </c>
      <c r="BJ440" s="67" t="str">
        <f t="shared" si="32"/>
        <v/>
      </c>
      <c r="BK440" s="67" t="str">
        <f t="shared" si="33"/>
        <v/>
      </c>
      <c r="BL440" s="67" t="str">
        <f t="shared" si="34"/>
        <v/>
      </c>
      <c r="BM440" s="65" t="str">
        <f t="shared" si="35"/>
        <v/>
      </c>
      <c r="BN440" s="51"/>
      <c r="BO440" s="51" t="str">
        <f t="shared" si="2878"/>
        <v/>
      </c>
      <c r="BP440" s="71">
        <f t="shared" si="2879"/>
        <v>15708</v>
      </c>
      <c r="BQ440" s="51" t="str">
        <f t="shared" si="2880"/>
        <v/>
      </c>
      <c r="BR440" s="51" t="str">
        <f t="shared" si="2881"/>
        <v/>
      </c>
      <c r="BS440" s="69" t="str">
        <f t="shared" si="40"/>
        <v/>
      </c>
      <c r="BT440" s="51"/>
      <c r="BU440" s="68" t="str">
        <f t="shared" si="2882"/>
        <v/>
      </c>
      <c r="BV440" s="65">
        <f t="shared" si="2883"/>
        <v>351522</v>
      </c>
      <c r="BW440" s="68" t="str">
        <f t="shared" si="2884"/>
        <v/>
      </c>
      <c r="BX440" s="68" t="str">
        <f t="shared" si="2885"/>
        <v/>
      </c>
      <c r="BY440" s="67" t="str">
        <f t="shared" si="44"/>
        <v/>
      </c>
      <c r="BZ440" s="68"/>
      <c r="CA440" s="65" t="str">
        <f t="shared" si="45"/>
        <v/>
      </c>
      <c r="CB440" s="67">
        <f t="shared" si="46"/>
        <v>64409</v>
      </c>
      <c r="CC440" s="67" t="str">
        <f t="shared" si="47"/>
        <v/>
      </c>
      <c r="CD440" s="67" t="str">
        <f t="shared" si="48"/>
        <v/>
      </c>
      <c r="CE440" s="67" t="str">
        <f t="shared" si="49"/>
        <v/>
      </c>
      <c r="CF440" s="68"/>
      <c r="CG440" s="68" t="str">
        <f t="shared" si="2886"/>
        <v/>
      </c>
      <c r="CH440" s="65">
        <f t="shared" si="2887"/>
        <v>351522</v>
      </c>
      <c r="CI440" s="68" t="str">
        <f t="shared" si="2888"/>
        <v/>
      </c>
      <c r="CJ440" s="68" t="str">
        <f t="shared" si="2889"/>
        <v/>
      </c>
      <c r="CK440" s="67" t="str">
        <f t="shared" si="54"/>
        <v/>
      </c>
      <c r="CL440" s="68"/>
      <c r="CM440" s="68" t="str">
        <f t="shared" si="2890"/>
        <v/>
      </c>
      <c r="CN440" s="65">
        <f t="shared" si="2891"/>
        <v>74679</v>
      </c>
      <c r="CO440" s="68" t="str">
        <f t="shared" si="2892"/>
        <v/>
      </c>
      <c r="CP440" s="68" t="str">
        <f t="shared" si="2893"/>
        <v/>
      </c>
      <c r="CQ440" s="67" t="str">
        <f t="shared" si="59"/>
        <v/>
      </c>
      <c r="CR440" s="68"/>
      <c r="CS440" s="68" t="str">
        <f t="shared" si="2894"/>
        <v/>
      </c>
      <c r="CT440" s="65">
        <f t="shared" si="2895"/>
        <v>58664</v>
      </c>
      <c r="CU440" s="68" t="str">
        <f t="shared" si="2896"/>
        <v/>
      </c>
      <c r="CV440" s="68" t="str">
        <f t="shared" si="2897"/>
        <v/>
      </c>
      <c r="CW440" s="67" t="str">
        <f t="shared" si="64"/>
        <v/>
      </c>
      <c r="CX440" s="68"/>
      <c r="CY440" s="68" t="str">
        <f t="shared" si="2898"/>
        <v/>
      </c>
      <c r="CZ440" s="65">
        <f t="shared" si="2899"/>
        <v>53179</v>
      </c>
      <c r="DA440" s="68" t="str">
        <f t="shared" si="2900"/>
        <v/>
      </c>
      <c r="DB440" s="68" t="str">
        <f t="shared" si="2901"/>
        <v/>
      </c>
      <c r="DC440" s="67" t="str">
        <f t="shared" si="69"/>
        <v/>
      </c>
      <c r="DD440" s="68"/>
      <c r="DE440" s="68" t="str">
        <f t="shared" si="2902"/>
        <v/>
      </c>
      <c r="DF440" s="65">
        <f t="shared" si="2903"/>
        <v>165000</v>
      </c>
      <c r="DG440" s="51" t="str">
        <f t="shared" si="2904"/>
        <v/>
      </c>
      <c r="DH440" s="51" t="str">
        <f t="shared" si="2905"/>
        <v/>
      </c>
      <c r="DI440" s="69" t="str">
        <f t="shared" si="74"/>
        <v/>
      </c>
      <c r="DJ440" s="51"/>
      <c r="DK440" s="51" t="str">
        <f t="shared" si="2906"/>
        <v/>
      </c>
      <c r="DL440" s="65">
        <f t="shared" si="2907"/>
        <v>0</v>
      </c>
      <c r="DM440" s="51" t="str">
        <f t="shared" si="2908"/>
        <v/>
      </c>
      <c r="DN440" s="51" t="str">
        <f t="shared" si="2909"/>
        <v/>
      </c>
      <c r="DO440" s="69" t="str">
        <f t="shared" si="79"/>
        <v/>
      </c>
      <c r="DP440" s="51"/>
      <c r="DQ440" s="51"/>
      <c r="DR440" s="51"/>
      <c r="DS440" s="51"/>
      <c r="DT440" s="51"/>
      <c r="DU440" s="181"/>
    </row>
    <row r="441" spans="1:125" ht="15" x14ac:dyDescent="0.25">
      <c r="A441" s="50">
        <v>2016</v>
      </c>
      <c r="B441" s="51" t="s">
        <v>1217</v>
      </c>
      <c r="C441" s="50" t="s">
        <v>878</v>
      </c>
      <c r="D441" s="53" t="s">
        <v>1125</v>
      </c>
      <c r="E441" s="50" t="s">
        <v>152</v>
      </c>
      <c r="F441" s="54">
        <v>16591</v>
      </c>
      <c r="G441" s="54" t="s">
        <v>364</v>
      </c>
      <c r="H441" s="54">
        <v>50867</v>
      </c>
      <c r="I441" s="55">
        <v>368098</v>
      </c>
      <c r="J441" s="50"/>
      <c r="K441" s="50" t="s">
        <v>2032</v>
      </c>
      <c r="L441" s="58" t="s">
        <v>2032</v>
      </c>
      <c r="M441" s="58" t="s">
        <v>2032</v>
      </c>
      <c r="N441" s="58" t="s">
        <v>2032</v>
      </c>
      <c r="O441" s="58" t="s">
        <v>2032</v>
      </c>
      <c r="P441" s="59"/>
      <c r="Q441" s="60">
        <v>97648</v>
      </c>
      <c r="R441" s="60">
        <v>51364</v>
      </c>
      <c r="S441" s="60">
        <v>54397</v>
      </c>
      <c r="T441" s="60">
        <v>164689</v>
      </c>
      <c r="U441" s="60">
        <v>0</v>
      </c>
      <c r="V441" s="79"/>
      <c r="W441" s="90">
        <f t="shared" si="857"/>
        <v>368098</v>
      </c>
      <c r="X441" s="101">
        <v>0</v>
      </c>
      <c r="Y441" s="50" t="s">
        <v>167</v>
      </c>
      <c r="Z441" s="50" t="s">
        <v>1125</v>
      </c>
      <c r="AA441" s="51" t="str">
        <f t="shared" si="2872"/>
        <v/>
      </c>
      <c r="AB441" s="68" t="str">
        <f t="shared" si="2873"/>
        <v/>
      </c>
      <c r="AC441" s="68" t="str">
        <f t="shared" si="2874"/>
        <v/>
      </c>
      <c r="AD441" s="68" t="str">
        <f t="shared" si="2875"/>
        <v/>
      </c>
      <c r="AE441" s="68" t="str">
        <f t="shared" si="2876"/>
        <v/>
      </c>
      <c r="AF441" s="68" t="str">
        <f t="shared" si="2877"/>
        <v/>
      </c>
      <c r="AG441" s="67" t="str">
        <f t="shared" si="7"/>
        <v/>
      </c>
      <c r="AH441" s="51"/>
      <c r="AI441" s="51" t="str">
        <f t="shared" si="8"/>
        <v/>
      </c>
      <c r="AJ441" s="68" t="str">
        <f t="shared" si="9"/>
        <v/>
      </c>
      <c r="AK441" s="68" t="str">
        <f t="shared" si="10"/>
        <v/>
      </c>
      <c r="AL441" s="68" t="str">
        <f t="shared" si="11"/>
        <v/>
      </c>
      <c r="AM441" s="68" t="str">
        <f t="shared" si="12"/>
        <v/>
      </c>
      <c r="AN441" s="68" t="str">
        <f t="shared" si="13"/>
        <v/>
      </c>
      <c r="AO441" s="67" t="str">
        <f t="shared" si="14"/>
        <v/>
      </c>
      <c r="AP441" s="51"/>
      <c r="AQ441" s="51" t="str">
        <f t="shared" si="15"/>
        <v/>
      </c>
      <c r="AR441" s="68" t="str">
        <f t="shared" si="16"/>
        <v/>
      </c>
      <c r="AS441" s="68" t="str">
        <f t="shared" si="17"/>
        <v/>
      </c>
      <c r="AT441" s="68" t="str">
        <f t="shared" si="18"/>
        <v/>
      </c>
      <c r="AU441" s="68" t="str">
        <f t="shared" si="19"/>
        <v/>
      </c>
      <c r="AV441" s="68" t="str">
        <f t="shared" si="20"/>
        <v/>
      </c>
      <c r="AW441" s="67" t="str">
        <f t="shared" si="21"/>
        <v/>
      </c>
      <c r="AX441" s="51"/>
      <c r="AY441" s="51" t="str">
        <f t="shared" si="22"/>
        <v/>
      </c>
      <c r="AZ441" s="68" t="str">
        <f t="shared" si="23"/>
        <v/>
      </c>
      <c r="BA441" s="68" t="str">
        <f t="shared" si="24"/>
        <v/>
      </c>
      <c r="BB441" s="68" t="str">
        <f t="shared" si="25"/>
        <v/>
      </c>
      <c r="BC441" s="68" t="str">
        <f t="shared" si="26"/>
        <v/>
      </c>
      <c r="BD441" s="68" t="str">
        <f t="shared" si="27"/>
        <v/>
      </c>
      <c r="BE441" s="68" t="str">
        <f t="shared" si="28"/>
        <v/>
      </c>
      <c r="BF441" s="51"/>
      <c r="BG441" s="69" t="str">
        <f t="shared" si="29"/>
        <v/>
      </c>
      <c r="BH441" s="67" t="str">
        <f t="shared" si="30"/>
        <v/>
      </c>
      <c r="BI441" s="67" t="str">
        <f t="shared" si="31"/>
        <v/>
      </c>
      <c r="BJ441" s="67" t="str">
        <f t="shared" si="32"/>
        <v/>
      </c>
      <c r="BK441" s="67" t="str">
        <f t="shared" si="33"/>
        <v/>
      </c>
      <c r="BL441" s="67" t="str">
        <f t="shared" si="34"/>
        <v/>
      </c>
      <c r="BM441" s="65" t="str">
        <f t="shared" si="35"/>
        <v/>
      </c>
      <c r="BN441" s="51"/>
      <c r="BO441" s="51" t="str">
        <f t="shared" si="2878"/>
        <v/>
      </c>
      <c r="BP441" s="51" t="str">
        <f t="shared" si="2879"/>
        <v/>
      </c>
      <c r="BQ441" s="71">
        <f t="shared" si="2880"/>
        <v>16591</v>
      </c>
      <c r="BR441" s="51" t="str">
        <f t="shared" si="2881"/>
        <v/>
      </c>
      <c r="BS441" s="69" t="str">
        <f t="shared" si="40"/>
        <v/>
      </c>
      <c r="BT441" s="51"/>
      <c r="BU441" s="68" t="str">
        <f t="shared" si="2882"/>
        <v/>
      </c>
      <c r="BV441" s="68" t="str">
        <f t="shared" si="2883"/>
        <v/>
      </c>
      <c r="BW441" s="65">
        <f t="shared" si="2884"/>
        <v>368098</v>
      </c>
      <c r="BX441" s="68" t="str">
        <f t="shared" si="2885"/>
        <v/>
      </c>
      <c r="BY441" s="67" t="str">
        <f t="shared" si="44"/>
        <v/>
      </c>
      <c r="BZ441" s="68"/>
      <c r="CA441" s="65" t="str">
        <f t="shared" si="45"/>
        <v/>
      </c>
      <c r="CB441" s="67" t="str">
        <f t="shared" si="46"/>
        <v/>
      </c>
      <c r="CC441" s="67">
        <f t="shared" si="47"/>
        <v>0</v>
      </c>
      <c r="CD441" s="67" t="str">
        <f t="shared" si="48"/>
        <v/>
      </c>
      <c r="CE441" s="67" t="str">
        <f t="shared" si="49"/>
        <v/>
      </c>
      <c r="CF441" s="68"/>
      <c r="CG441" s="68" t="str">
        <f t="shared" si="2886"/>
        <v/>
      </c>
      <c r="CH441" s="68" t="str">
        <f t="shared" si="2887"/>
        <v/>
      </c>
      <c r="CI441" s="65">
        <f t="shared" si="2888"/>
        <v>368098</v>
      </c>
      <c r="CJ441" s="68" t="str">
        <f t="shared" si="2889"/>
        <v/>
      </c>
      <c r="CK441" s="67" t="str">
        <f t="shared" si="54"/>
        <v/>
      </c>
      <c r="CL441" s="68"/>
      <c r="CM441" s="68" t="str">
        <f t="shared" si="2890"/>
        <v/>
      </c>
      <c r="CN441" s="68" t="str">
        <f t="shared" si="2891"/>
        <v/>
      </c>
      <c r="CO441" s="65">
        <f t="shared" si="2892"/>
        <v>97648</v>
      </c>
      <c r="CP441" s="68" t="str">
        <f t="shared" si="2893"/>
        <v/>
      </c>
      <c r="CQ441" s="67" t="str">
        <f t="shared" si="59"/>
        <v/>
      </c>
      <c r="CR441" s="68"/>
      <c r="CS441" s="68" t="str">
        <f t="shared" si="2894"/>
        <v/>
      </c>
      <c r="CT441" s="68" t="str">
        <f t="shared" si="2895"/>
        <v/>
      </c>
      <c r="CU441" s="65">
        <f t="shared" si="2896"/>
        <v>51364</v>
      </c>
      <c r="CV441" s="68" t="str">
        <f t="shared" si="2897"/>
        <v/>
      </c>
      <c r="CW441" s="67" t="str">
        <f t="shared" si="64"/>
        <v/>
      </c>
      <c r="CX441" s="68"/>
      <c r="CY441" s="68" t="str">
        <f t="shared" si="2898"/>
        <v/>
      </c>
      <c r="CZ441" s="68" t="str">
        <f t="shared" si="2899"/>
        <v/>
      </c>
      <c r="DA441" s="65">
        <f t="shared" si="2900"/>
        <v>54397</v>
      </c>
      <c r="DB441" s="68" t="str">
        <f t="shared" si="2901"/>
        <v/>
      </c>
      <c r="DC441" s="67" t="str">
        <f t="shared" si="69"/>
        <v/>
      </c>
      <c r="DD441" s="68"/>
      <c r="DE441" s="68" t="str">
        <f t="shared" si="2902"/>
        <v/>
      </c>
      <c r="DF441" s="51" t="str">
        <f t="shared" si="2903"/>
        <v/>
      </c>
      <c r="DG441" s="65">
        <f t="shared" si="2904"/>
        <v>164689</v>
      </c>
      <c r="DH441" s="51" t="str">
        <f t="shared" si="2905"/>
        <v/>
      </c>
      <c r="DI441" s="69" t="str">
        <f t="shared" si="74"/>
        <v/>
      </c>
      <c r="DJ441" s="51"/>
      <c r="DK441" s="51" t="str">
        <f t="shared" si="2906"/>
        <v/>
      </c>
      <c r="DL441" s="51" t="str">
        <f t="shared" si="2907"/>
        <v/>
      </c>
      <c r="DM441" s="65">
        <f t="shared" si="2908"/>
        <v>0</v>
      </c>
      <c r="DN441" s="51" t="str">
        <f t="shared" si="2909"/>
        <v/>
      </c>
      <c r="DO441" s="69" t="str">
        <f t="shared" si="79"/>
        <v/>
      </c>
      <c r="DP441" s="51"/>
      <c r="DQ441" s="51"/>
      <c r="DR441" s="51"/>
      <c r="DS441" s="51"/>
      <c r="DT441" s="51"/>
      <c r="DU441" s="181"/>
    </row>
    <row r="442" spans="1:125" ht="15" x14ac:dyDescent="0.25">
      <c r="A442" s="50">
        <v>2017</v>
      </c>
      <c r="B442" s="51" t="s">
        <v>1217</v>
      </c>
      <c r="C442" s="50" t="s">
        <v>878</v>
      </c>
      <c r="D442" s="53" t="s">
        <v>1125</v>
      </c>
      <c r="E442" s="50" t="s">
        <v>152</v>
      </c>
      <c r="F442" s="54">
        <v>14011</v>
      </c>
      <c r="G442" s="54" t="s">
        <v>364</v>
      </c>
      <c r="H442" s="54">
        <v>49064</v>
      </c>
      <c r="I442" s="55">
        <v>398464</v>
      </c>
      <c r="J442" s="50"/>
      <c r="K442" s="50" t="s">
        <v>2032</v>
      </c>
      <c r="L442" s="58" t="s">
        <v>2032</v>
      </c>
      <c r="M442" s="58" t="s">
        <v>2032</v>
      </c>
      <c r="N442" s="58" t="s">
        <v>2032</v>
      </c>
      <c r="O442" s="58" t="s">
        <v>2032</v>
      </c>
      <c r="P442" s="59"/>
      <c r="Q442" s="60">
        <v>123127</v>
      </c>
      <c r="R442" s="60">
        <v>56372</v>
      </c>
      <c r="S442" s="60">
        <v>45715</v>
      </c>
      <c r="T442" s="60">
        <v>173250</v>
      </c>
      <c r="U442" s="60">
        <v>0</v>
      </c>
      <c r="V442" s="79"/>
      <c r="W442" s="90">
        <f t="shared" si="857"/>
        <v>398464</v>
      </c>
      <c r="X442" s="101">
        <v>0</v>
      </c>
      <c r="Y442" s="50" t="s">
        <v>167</v>
      </c>
      <c r="Z442" s="50" t="s">
        <v>1125</v>
      </c>
      <c r="AA442" s="51" t="str">
        <f t="shared" si="2872"/>
        <v/>
      </c>
      <c r="AB442" s="68" t="str">
        <f t="shared" si="2873"/>
        <v/>
      </c>
      <c r="AC442" s="68" t="str">
        <f t="shared" si="2874"/>
        <v/>
      </c>
      <c r="AD442" s="68" t="str">
        <f t="shared" si="2875"/>
        <v/>
      </c>
      <c r="AE442" s="68" t="str">
        <f t="shared" si="2876"/>
        <v/>
      </c>
      <c r="AF442" s="68" t="str">
        <f t="shared" si="2877"/>
        <v/>
      </c>
      <c r="AG442" s="67" t="str">
        <f t="shared" si="7"/>
        <v/>
      </c>
      <c r="AH442" s="51"/>
      <c r="AI442" s="51" t="str">
        <f t="shared" si="8"/>
        <v/>
      </c>
      <c r="AJ442" s="68" t="str">
        <f t="shared" si="9"/>
        <v/>
      </c>
      <c r="AK442" s="68" t="str">
        <f t="shared" si="10"/>
        <v/>
      </c>
      <c r="AL442" s="68" t="str">
        <f t="shared" si="11"/>
        <v/>
      </c>
      <c r="AM442" s="68" t="str">
        <f t="shared" si="12"/>
        <v/>
      </c>
      <c r="AN442" s="68" t="str">
        <f t="shared" si="13"/>
        <v/>
      </c>
      <c r="AO442" s="67" t="str">
        <f t="shared" si="14"/>
        <v/>
      </c>
      <c r="AP442" s="51"/>
      <c r="AQ442" s="51" t="str">
        <f t="shared" si="15"/>
        <v/>
      </c>
      <c r="AR442" s="68" t="str">
        <f t="shared" si="16"/>
        <v/>
      </c>
      <c r="AS442" s="68" t="str">
        <f t="shared" si="17"/>
        <v/>
      </c>
      <c r="AT442" s="68" t="str">
        <f t="shared" si="18"/>
        <v/>
      </c>
      <c r="AU442" s="68" t="str">
        <f t="shared" si="19"/>
        <v/>
      </c>
      <c r="AV442" s="68" t="str">
        <f t="shared" si="20"/>
        <v/>
      </c>
      <c r="AW442" s="67" t="str">
        <f t="shared" si="21"/>
        <v/>
      </c>
      <c r="AX442" s="51"/>
      <c r="AY442" s="51" t="str">
        <f t="shared" si="22"/>
        <v/>
      </c>
      <c r="AZ442" s="68" t="str">
        <f t="shared" si="23"/>
        <v/>
      </c>
      <c r="BA442" s="68" t="str">
        <f t="shared" si="24"/>
        <v/>
      </c>
      <c r="BB442" s="68" t="str">
        <f t="shared" si="25"/>
        <v/>
      </c>
      <c r="BC442" s="68" t="str">
        <f t="shared" si="26"/>
        <v/>
      </c>
      <c r="BD442" s="68" t="str">
        <f t="shared" si="27"/>
        <v/>
      </c>
      <c r="BE442" s="68" t="str">
        <f t="shared" si="28"/>
        <v/>
      </c>
      <c r="BF442" s="51"/>
      <c r="BG442" s="69" t="str">
        <f t="shared" si="29"/>
        <v/>
      </c>
      <c r="BH442" s="67" t="str">
        <f t="shared" si="30"/>
        <v/>
      </c>
      <c r="BI442" s="67" t="str">
        <f t="shared" si="31"/>
        <v/>
      </c>
      <c r="BJ442" s="67" t="str">
        <f t="shared" si="32"/>
        <v/>
      </c>
      <c r="BK442" s="67" t="str">
        <f t="shared" si="33"/>
        <v/>
      </c>
      <c r="BL442" s="67" t="str">
        <f t="shared" si="34"/>
        <v/>
      </c>
      <c r="BM442" s="65" t="str">
        <f t="shared" si="35"/>
        <v/>
      </c>
      <c r="BN442" s="51"/>
      <c r="BO442" s="51" t="str">
        <f t="shared" si="2878"/>
        <v/>
      </c>
      <c r="BP442" s="51" t="str">
        <f t="shared" si="2879"/>
        <v/>
      </c>
      <c r="BQ442" s="51" t="str">
        <f t="shared" si="2880"/>
        <v/>
      </c>
      <c r="BR442" s="71">
        <f t="shared" si="2881"/>
        <v>14011</v>
      </c>
      <c r="BS442" s="69" t="str">
        <f t="shared" si="40"/>
        <v/>
      </c>
      <c r="BT442" s="51"/>
      <c r="BU442" s="68" t="str">
        <f t="shared" si="2882"/>
        <v/>
      </c>
      <c r="BV442" s="68" t="str">
        <f t="shared" si="2883"/>
        <v/>
      </c>
      <c r="BW442" s="68" t="str">
        <f t="shared" si="2884"/>
        <v/>
      </c>
      <c r="BX442" s="65">
        <f t="shared" si="2885"/>
        <v>398464</v>
      </c>
      <c r="BY442" s="67" t="str">
        <f t="shared" si="44"/>
        <v/>
      </c>
      <c r="BZ442" s="68"/>
      <c r="CA442" s="65" t="str">
        <f t="shared" si="45"/>
        <v/>
      </c>
      <c r="CB442" s="67" t="str">
        <f t="shared" si="46"/>
        <v/>
      </c>
      <c r="CC442" s="67" t="str">
        <f t="shared" si="47"/>
        <v/>
      </c>
      <c r="CD442" s="67">
        <f t="shared" si="48"/>
        <v>0</v>
      </c>
      <c r="CE442" s="67" t="str">
        <f t="shared" si="49"/>
        <v/>
      </c>
      <c r="CF442" s="68"/>
      <c r="CG442" s="68" t="str">
        <f t="shared" si="2886"/>
        <v/>
      </c>
      <c r="CH442" s="68" t="str">
        <f t="shared" si="2887"/>
        <v/>
      </c>
      <c r="CI442" s="68" t="str">
        <f t="shared" si="2888"/>
        <v/>
      </c>
      <c r="CJ442" s="65">
        <f t="shared" si="2889"/>
        <v>398464</v>
      </c>
      <c r="CK442" s="67" t="str">
        <f t="shared" si="54"/>
        <v/>
      </c>
      <c r="CL442" s="68"/>
      <c r="CM442" s="68" t="str">
        <f t="shared" si="2890"/>
        <v/>
      </c>
      <c r="CN442" s="68" t="str">
        <f t="shared" si="2891"/>
        <v/>
      </c>
      <c r="CO442" s="68" t="str">
        <f t="shared" si="2892"/>
        <v/>
      </c>
      <c r="CP442" s="65">
        <f t="shared" si="2893"/>
        <v>123127</v>
      </c>
      <c r="CQ442" s="67" t="str">
        <f t="shared" si="59"/>
        <v/>
      </c>
      <c r="CR442" s="68"/>
      <c r="CS442" s="68" t="str">
        <f t="shared" si="2894"/>
        <v/>
      </c>
      <c r="CT442" s="68" t="str">
        <f t="shared" si="2895"/>
        <v/>
      </c>
      <c r="CU442" s="68" t="str">
        <f t="shared" si="2896"/>
        <v/>
      </c>
      <c r="CV442" s="65">
        <f t="shared" si="2897"/>
        <v>56372</v>
      </c>
      <c r="CW442" s="67" t="str">
        <f t="shared" si="64"/>
        <v/>
      </c>
      <c r="CX442" s="68"/>
      <c r="CY442" s="68" t="str">
        <f t="shared" si="2898"/>
        <v/>
      </c>
      <c r="CZ442" s="68" t="str">
        <f t="shared" si="2899"/>
        <v/>
      </c>
      <c r="DA442" s="68" t="str">
        <f t="shared" si="2900"/>
        <v/>
      </c>
      <c r="DB442" s="65">
        <f t="shared" si="2901"/>
        <v>45715</v>
      </c>
      <c r="DC442" s="67" t="str">
        <f t="shared" si="69"/>
        <v/>
      </c>
      <c r="DD442" s="68"/>
      <c r="DE442" s="68" t="str">
        <f t="shared" si="2902"/>
        <v/>
      </c>
      <c r="DF442" s="51" t="str">
        <f t="shared" si="2903"/>
        <v/>
      </c>
      <c r="DG442" s="51" t="str">
        <f t="shared" si="2904"/>
        <v/>
      </c>
      <c r="DH442" s="65">
        <f t="shared" si="2905"/>
        <v>173250</v>
      </c>
      <c r="DI442" s="69" t="str">
        <f t="shared" si="74"/>
        <v/>
      </c>
      <c r="DJ442" s="51"/>
      <c r="DK442" s="51" t="str">
        <f t="shared" si="2906"/>
        <v/>
      </c>
      <c r="DL442" s="51" t="str">
        <f t="shared" si="2907"/>
        <v/>
      </c>
      <c r="DM442" s="51" t="str">
        <f t="shared" si="2908"/>
        <v/>
      </c>
      <c r="DN442" s="65">
        <f t="shared" si="2909"/>
        <v>0</v>
      </c>
      <c r="DO442" s="69" t="str">
        <f t="shared" si="79"/>
        <v/>
      </c>
      <c r="DP442" s="51"/>
      <c r="DQ442" s="51"/>
      <c r="DR442" s="51"/>
      <c r="DS442" s="51"/>
      <c r="DT442" s="51"/>
      <c r="DU442" s="181"/>
    </row>
    <row r="443" spans="1:125" ht="15" x14ac:dyDescent="0.25">
      <c r="A443" s="56">
        <v>2018</v>
      </c>
      <c r="B443" s="51" t="s">
        <v>1217</v>
      </c>
      <c r="C443" s="50" t="s">
        <v>878</v>
      </c>
      <c r="D443" s="170" t="s">
        <v>1125</v>
      </c>
      <c r="E443" s="50" t="s">
        <v>152</v>
      </c>
      <c r="F443" s="506">
        <v>12826</v>
      </c>
      <c r="G443" s="506">
        <v>0</v>
      </c>
      <c r="H443" s="506">
        <v>49188</v>
      </c>
      <c r="I443" s="507">
        <v>404193</v>
      </c>
      <c r="J443" s="50"/>
      <c r="K443" s="50" t="s">
        <v>2032</v>
      </c>
      <c r="L443" s="58"/>
      <c r="M443" s="58"/>
      <c r="N443" s="58"/>
      <c r="O443" s="58"/>
      <c r="P443" s="91"/>
      <c r="Q443" s="92">
        <v>119353</v>
      </c>
      <c r="R443" s="92">
        <v>62359</v>
      </c>
      <c r="S443" s="92">
        <v>40571</v>
      </c>
      <c r="T443" s="92">
        <v>181910</v>
      </c>
      <c r="U443" s="94"/>
      <c r="V443" s="94"/>
      <c r="W443" s="90">
        <f t="shared" si="857"/>
        <v>404193</v>
      </c>
      <c r="X443" s="90">
        <v>234593</v>
      </c>
      <c r="Y443" s="56" t="s">
        <v>167</v>
      </c>
      <c r="Z443" s="50"/>
      <c r="AA443" s="51"/>
      <c r="AB443" s="68"/>
      <c r="AC443" s="68"/>
      <c r="AD443" s="68"/>
      <c r="AE443" s="68"/>
      <c r="AF443" s="68"/>
      <c r="AG443" s="67" t="str">
        <f t="shared" si="7"/>
        <v/>
      </c>
      <c r="AH443" s="51"/>
      <c r="AI443" s="51" t="str">
        <f t="shared" si="8"/>
        <v/>
      </c>
      <c r="AJ443" s="68" t="str">
        <f t="shared" si="9"/>
        <v/>
      </c>
      <c r="AK443" s="68" t="str">
        <f t="shared" si="10"/>
        <v/>
      </c>
      <c r="AL443" s="68" t="str">
        <f t="shared" si="11"/>
        <v/>
      </c>
      <c r="AM443" s="68" t="str">
        <f t="shared" si="12"/>
        <v/>
      </c>
      <c r="AN443" s="68" t="str">
        <f t="shared" si="13"/>
        <v/>
      </c>
      <c r="AO443" s="67" t="str">
        <f t="shared" si="14"/>
        <v/>
      </c>
      <c r="AP443" s="51"/>
      <c r="AQ443" s="51" t="str">
        <f t="shared" si="15"/>
        <v/>
      </c>
      <c r="AR443" s="68" t="str">
        <f t="shared" si="16"/>
        <v/>
      </c>
      <c r="AS443" s="68" t="str">
        <f t="shared" si="17"/>
        <v/>
      </c>
      <c r="AT443" s="68" t="str">
        <f t="shared" si="18"/>
        <v/>
      </c>
      <c r="AU443" s="68" t="str">
        <f t="shared" si="19"/>
        <v/>
      </c>
      <c r="AV443" s="68" t="str">
        <f t="shared" si="20"/>
        <v/>
      </c>
      <c r="AW443" s="67" t="str">
        <f t="shared" si="21"/>
        <v/>
      </c>
      <c r="AX443" s="51"/>
      <c r="AY443" s="51" t="str">
        <f t="shared" si="22"/>
        <v/>
      </c>
      <c r="AZ443" s="68" t="str">
        <f t="shared" si="23"/>
        <v/>
      </c>
      <c r="BA443" s="68" t="str">
        <f t="shared" si="24"/>
        <v/>
      </c>
      <c r="BB443" s="68" t="str">
        <f t="shared" si="25"/>
        <v/>
      </c>
      <c r="BC443" s="68" t="str">
        <f t="shared" si="26"/>
        <v/>
      </c>
      <c r="BD443" s="68" t="str">
        <f t="shared" si="27"/>
        <v/>
      </c>
      <c r="BE443" s="68" t="str">
        <f t="shared" si="28"/>
        <v/>
      </c>
      <c r="BF443" s="51"/>
      <c r="BG443" s="69" t="str">
        <f t="shared" si="29"/>
        <v/>
      </c>
      <c r="BH443" s="67" t="str">
        <f t="shared" si="30"/>
        <v/>
      </c>
      <c r="BI443" s="67" t="str">
        <f t="shared" si="31"/>
        <v/>
      </c>
      <c r="BJ443" s="67" t="str">
        <f t="shared" si="32"/>
        <v/>
      </c>
      <c r="BK443" s="67" t="str">
        <f t="shared" si="33"/>
        <v/>
      </c>
      <c r="BL443" s="67" t="str">
        <f t="shared" si="34"/>
        <v/>
      </c>
      <c r="BM443" s="65" t="str">
        <f t="shared" si="35"/>
        <v/>
      </c>
      <c r="BN443" s="70"/>
      <c r="BO443" s="70"/>
      <c r="BP443" s="51"/>
      <c r="BQ443" s="51"/>
      <c r="BR443" s="51"/>
      <c r="BS443" s="96">
        <f t="shared" si="40"/>
        <v>12826</v>
      </c>
      <c r="BT443" s="70"/>
      <c r="BU443" s="65"/>
      <c r="BV443" s="68"/>
      <c r="BW443" s="68"/>
      <c r="BX443" s="68"/>
      <c r="BY443" s="67">
        <f t="shared" si="44"/>
        <v>404193</v>
      </c>
      <c r="BZ443" s="65"/>
      <c r="CA443" s="65" t="str">
        <f t="shared" si="45"/>
        <v/>
      </c>
      <c r="CB443" s="67" t="str">
        <f t="shared" si="46"/>
        <v/>
      </c>
      <c r="CC443" s="67" t="str">
        <f t="shared" si="47"/>
        <v/>
      </c>
      <c r="CD443" s="67" t="str">
        <f t="shared" si="48"/>
        <v/>
      </c>
      <c r="CE443" s="67">
        <f t="shared" si="49"/>
        <v>234593</v>
      </c>
      <c r="CF443" s="65"/>
      <c r="CG443" s="65"/>
      <c r="CH443" s="68"/>
      <c r="CI443" s="68"/>
      <c r="CJ443" s="68"/>
      <c r="CK443" s="67">
        <f t="shared" si="54"/>
        <v>404193</v>
      </c>
      <c r="CL443" s="65"/>
      <c r="CM443" s="65"/>
      <c r="CN443" s="68"/>
      <c r="CO443" s="68"/>
      <c r="CP443" s="68"/>
      <c r="CQ443" s="67">
        <f t="shared" si="59"/>
        <v>119353</v>
      </c>
      <c r="CR443" s="65"/>
      <c r="CS443" s="65"/>
      <c r="CT443" s="68"/>
      <c r="CU443" s="68"/>
      <c r="CV443" s="68"/>
      <c r="CW443" s="67">
        <f t="shared" si="64"/>
        <v>62359</v>
      </c>
      <c r="CX443" s="65"/>
      <c r="CY443" s="65"/>
      <c r="CZ443" s="68"/>
      <c r="DA443" s="68"/>
      <c r="DB443" s="68"/>
      <c r="DC443" s="67">
        <f t="shared" si="69"/>
        <v>40571</v>
      </c>
      <c r="DD443" s="65"/>
      <c r="DE443" s="65"/>
      <c r="DF443" s="51"/>
      <c r="DG443" s="51"/>
      <c r="DH443" s="51"/>
      <c r="DI443" s="67">
        <f t="shared" si="74"/>
        <v>181910</v>
      </c>
      <c r="DJ443" s="70"/>
      <c r="DK443" s="70"/>
      <c r="DL443" s="51"/>
      <c r="DM443" s="51"/>
      <c r="DN443" s="51"/>
      <c r="DO443" s="67">
        <f t="shared" si="79"/>
        <v>119353</v>
      </c>
      <c r="DP443" s="51"/>
      <c r="DQ443" s="51"/>
      <c r="DR443" s="51"/>
      <c r="DS443" s="51"/>
      <c r="DT443" s="51"/>
      <c r="DU443" s="181"/>
    </row>
    <row r="444" spans="1:125" ht="15" x14ac:dyDescent="0.25">
      <c r="A444" s="50"/>
      <c r="B444" s="51"/>
      <c r="C444" s="50"/>
      <c r="D444" s="53"/>
      <c r="E444" s="50"/>
      <c r="F444" s="54"/>
      <c r="G444" s="54"/>
      <c r="H444" s="54"/>
      <c r="I444" s="55"/>
      <c r="J444" s="50"/>
      <c r="K444" s="50" t="s">
        <v>2032</v>
      </c>
      <c r="L444" s="58"/>
      <c r="M444" s="58"/>
      <c r="N444" s="58"/>
      <c r="O444" s="58"/>
      <c r="P444" s="59"/>
      <c r="Q444" s="60"/>
      <c r="R444" s="60"/>
      <c r="S444" s="60"/>
      <c r="T444" s="60"/>
      <c r="U444" s="60"/>
      <c r="V444" s="79"/>
      <c r="W444" s="90">
        <f t="shared" si="857"/>
        <v>0</v>
      </c>
      <c r="X444" s="101"/>
      <c r="Y444" s="50"/>
      <c r="Z444" s="50"/>
      <c r="AA444" s="51"/>
      <c r="AB444" s="68"/>
      <c r="AC444" s="68"/>
      <c r="AD444" s="68"/>
      <c r="AE444" s="68"/>
      <c r="AF444" s="68"/>
      <c r="AG444" s="67" t="str">
        <f t="shared" si="7"/>
        <v/>
      </c>
      <c r="AH444" s="51"/>
      <c r="AI444" s="51" t="str">
        <f t="shared" si="8"/>
        <v/>
      </c>
      <c r="AJ444" s="68" t="str">
        <f t="shared" si="9"/>
        <v/>
      </c>
      <c r="AK444" s="68" t="str">
        <f t="shared" si="10"/>
        <v/>
      </c>
      <c r="AL444" s="68" t="str">
        <f t="shared" si="11"/>
        <v/>
      </c>
      <c r="AM444" s="68" t="str">
        <f t="shared" si="12"/>
        <v/>
      </c>
      <c r="AN444" s="68" t="str">
        <f t="shared" si="13"/>
        <v/>
      </c>
      <c r="AO444" s="67" t="str">
        <f t="shared" si="14"/>
        <v/>
      </c>
      <c r="AP444" s="51"/>
      <c r="AQ444" s="51" t="str">
        <f t="shared" si="15"/>
        <v/>
      </c>
      <c r="AR444" s="68" t="str">
        <f t="shared" si="16"/>
        <v/>
      </c>
      <c r="AS444" s="68" t="str">
        <f t="shared" si="17"/>
        <v/>
      </c>
      <c r="AT444" s="68" t="str">
        <f t="shared" si="18"/>
        <v/>
      </c>
      <c r="AU444" s="68" t="str">
        <f t="shared" si="19"/>
        <v/>
      </c>
      <c r="AV444" s="68" t="str">
        <f t="shared" si="20"/>
        <v/>
      </c>
      <c r="AW444" s="67" t="str">
        <f t="shared" si="21"/>
        <v/>
      </c>
      <c r="AX444" s="51"/>
      <c r="AY444" s="51" t="str">
        <f t="shared" si="22"/>
        <v/>
      </c>
      <c r="AZ444" s="68" t="str">
        <f t="shared" si="23"/>
        <v/>
      </c>
      <c r="BA444" s="68" t="str">
        <f t="shared" si="24"/>
        <v/>
      </c>
      <c r="BB444" s="68" t="str">
        <f t="shared" si="25"/>
        <v/>
      </c>
      <c r="BC444" s="68" t="str">
        <f t="shared" si="26"/>
        <v/>
      </c>
      <c r="BD444" s="68" t="str">
        <f t="shared" si="27"/>
        <v/>
      </c>
      <c r="BE444" s="68" t="str">
        <f t="shared" si="28"/>
        <v/>
      </c>
      <c r="BF444" s="51"/>
      <c r="BG444" s="69" t="str">
        <f t="shared" si="29"/>
        <v/>
      </c>
      <c r="BH444" s="67" t="str">
        <f t="shared" si="30"/>
        <v/>
      </c>
      <c r="BI444" s="67" t="str">
        <f t="shared" si="31"/>
        <v/>
      </c>
      <c r="BJ444" s="67" t="str">
        <f t="shared" si="32"/>
        <v/>
      </c>
      <c r="BK444" s="67" t="str">
        <f t="shared" si="33"/>
        <v/>
      </c>
      <c r="BL444" s="67" t="str">
        <f t="shared" si="34"/>
        <v/>
      </c>
      <c r="BM444" s="65" t="str">
        <f t="shared" si="35"/>
        <v/>
      </c>
      <c r="BN444" s="70"/>
      <c r="BO444" s="70"/>
      <c r="BP444" s="51"/>
      <c r="BQ444" s="51"/>
      <c r="BR444" s="51"/>
      <c r="BS444" s="69" t="str">
        <f t="shared" si="40"/>
        <v/>
      </c>
      <c r="BT444" s="70"/>
      <c r="BU444" s="65"/>
      <c r="BV444" s="68"/>
      <c r="BW444" s="68"/>
      <c r="BX444" s="68"/>
      <c r="BY444" s="67" t="str">
        <f t="shared" si="44"/>
        <v/>
      </c>
      <c r="BZ444" s="65"/>
      <c r="CA444" s="65" t="str">
        <f t="shared" si="45"/>
        <v/>
      </c>
      <c r="CB444" s="67" t="str">
        <f t="shared" si="46"/>
        <v/>
      </c>
      <c r="CC444" s="67" t="str">
        <f t="shared" si="47"/>
        <v/>
      </c>
      <c r="CD444" s="67" t="str">
        <f t="shared" si="48"/>
        <v/>
      </c>
      <c r="CE444" s="67" t="str">
        <f t="shared" si="49"/>
        <v/>
      </c>
      <c r="CF444" s="65"/>
      <c r="CG444" s="65"/>
      <c r="CH444" s="68"/>
      <c r="CI444" s="68"/>
      <c r="CJ444" s="68"/>
      <c r="CK444" s="67" t="str">
        <f t="shared" si="54"/>
        <v/>
      </c>
      <c r="CL444" s="65"/>
      <c r="CM444" s="65"/>
      <c r="CN444" s="68"/>
      <c r="CO444" s="68"/>
      <c r="CP444" s="68"/>
      <c r="CQ444" s="67" t="str">
        <f t="shared" si="59"/>
        <v/>
      </c>
      <c r="CR444" s="65"/>
      <c r="CS444" s="65"/>
      <c r="CT444" s="68"/>
      <c r="CU444" s="68"/>
      <c r="CV444" s="68"/>
      <c r="CW444" s="67" t="str">
        <f t="shared" si="64"/>
        <v/>
      </c>
      <c r="CX444" s="65"/>
      <c r="CY444" s="65"/>
      <c r="CZ444" s="68"/>
      <c r="DA444" s="68"/>
      <c r="DB444" s="68"/>
      <c r="DC444" s="67" t="str">
        <f t="shared" si="69"/>
        <v/>
      </c>
      <c r="DD444" s="65"/>
      <c r="DE444" s="65"/>
      <c r="DF444" s="51"/>
      <c r="DG444" s="51"/>
      <c r="DH444" s="51"/>
      <c r="DI444" s="69" t="str">
        <f t="shared" si="74"/>
        <v/>
      </c>
      <c r="DJ444" s="70"/>
      <c r="DK444" s="70"/>
      <c r="DL444" s="51"/>
      <c r="DM444" s="51"/>
      <c r="DN444" s="51"/>
      <c r="DO444" s="69" t="str">
        <f t="shared" si="79"/>
        <v/>
      </c>
      <c r="DP444" s="51"/>
      <c r="DQ444" s="51"/>
      <c r="DR444" s="51"/>
      <c r="DS444" s="51"/>
      <c r="DT444" s="51"/>
      <c r="DU444" s="181"/>
    </row>
    <row r="445" spans="1:125" ht="15" x14ac:dyDescent="0.25">
      <c r="A445" s="50">
        <v>2014</v>
      </c>
      <c r="B445" s="51" t="s">
        <v>1279</v>
      </c>
      <c r="C445" s="50" t="s">
        <v>1280</v>
      </c>
      <c r="D445" s="53" t="s">
        <v>1125</v>
      </c>
      <c r="E445" s="50" t="s">
        <v>152</v>
      </c>
      <c r="F445" s="54">
        <v>146865</v>
      </c>
      <c r="G445" s="54" t="s">
        <v>364</v>
      </c>
      <c r="H445" s="54">
        <v>155731</v>
      </c>
      <c r="I445" s="55">
        <v>887674</v>
      </c>
      <c r="J445" s="50"/>
      <c r="K445" s="50" t="s">
        <v>2032</v>
      </c>
      <c r="L445" s="58" t="s">
        <v>2032</v>
      </c>
      <c r="M445" s="58" t="s">
        <v>2032</v>
      </c>
      <c r="N445" s="58" t="s">
        <v>2032</v>
      </c>
      <c r="O445" s="58" t="s">
        <v>2032</v>
      </c>
      <c r="P445" s="59"/>
      <c r="Q445" s="60">
        <v>0</v>
      </c>
      <c r="R445" s="60">
        <v>474397</v>
      </c>
      <c r="S445" s="60">
        <v>162493</v>
      </c>
      <c r="T445" s="60">
        <v>250784</v>
      </c>
      <c r="U445" s="60">
        <v>0</v>
      </c>
      <c r="V445" s="79"/>
      <c r="W445" s="90">
        <f t="shared" si="857"/>
        <v>887674</v>
      </c>
      <c r="X445" s="101">
        <v>158456</v>
      </c>
      <c r="Y445" s="50" t="s">
        <v>167</v>
      </c>
      <c r="Z445" s="50" t="s">
        <v>1125</v>
      </c>
      <c r="AA445" s="51" t="str">
        <f>IF(A445 =2014,IF(Y445 ="",F445,""),"")</f>
        <v/>
      </c>
      <c r="AB445" s="68" t="str">
        <f>IF(A445 =2014,IF(Y445 ="",I445,""),"")</f>
        <v/>
      </c>
      <c r="AC445" s="68" t="str">
        <f>IF(A445 =2014,IF(Y445 ="",Q445,""),"")</f>
        <v/>
      </c>
      <c r="AD445" s="68" t="str">
        <f>IF(A445 =2014,IF(Y445 ="",R445,""),"")</f>
        <v/>
      </c>
      <c r="AE445" s="68" t="str">
        <f>IF(A445 =2014,IF(Y445 ="",S445,""),"")</f>
        <v/>
      </c>
      <c r="AF445" s="68" t="str">
        <f>IF(A445 =2014,IF(Y445 ="",T445+U445,""),"")</f>
        <v/>
      </c>
      <c r="AG445" s="67" t="str">
        <f t="shared" si="7"/>
        <v/>
      </c>
      <c r="AH445" s="51"/>
      <c r="AI445" s="51" t="str">
        <f t="shared" si="8"/>
        <v/>
      </c>
      <c r="AJ445" s="68" t="str">
        <f t="shared" si="9"/>
        <v/>
      </c>
      <c r="AK445" s="68" t="str">
        <f t="shared" si="10"/>
        <v/>
      </c>
      <c r="AL445" s="68" t="str">
        <f t="shared" si="11"/>
        <v/>
      </c>
      <c r="AM445" s="68" t="str">
        <f t="shared" si="12"/>
        <v/>
      </c>
      <c r="AN445" s="68" t="str">
        <f t="shared" si="13"/>
        <v/>
      </c>
      <c r="AO445" s="67" t="str">
        <f t="shared" si="14"/>
        <v/>
      </c>
      <c r="AP445" s="51"/>
      <c r="AQ445" s="51" t="str">
        <f t="shared" si="15"/>
        <v/>
      </c>
      <c r="AR445" s="68" t="str">
        <f t="shared" si="16"/>
        <v/>
      </c>
      <c r="AS445" s="68" t="str">
        <f t="shared" si="17"/>
        <v/>
      </c>
      <c r="AT445" s="68" t="str">
        <f t="shared" si="18"/>
        <v/>
      </c>
      <c r="AU445" s="68" t="str">
        <f t="shared" si="19"/>
        <v/>
      </c>
      <c r="AV445" s="68" t="str">
        <f t="shared" si="20"/>
        <v/>
      </c>
      <c r="AW445" s="67" t="str">
        <f t="shared" si="21"/>
        <v/>
      </c>
      <c r="AX445" s="51"/>
      <c r="AY445" s="51" t="str">
        <f t="shared" si="22"/>
        <v/>
      </c>
      <c r="AZ445" s="68" t="str">
        <f t="shared" si="23"/>
        <v/>
      </c>
      <c r="BA445" s="68" t="str">
        <f t="shared" si="24"/>
        <v/>
      </c>
      <c r="BB445" s="68" t="str">
        <f t="shared" si="25"/>
        <v/>
      </c>
      <c r="BC445" s="68" t="str">
        <f t="shared" si="26"/>
        <v/>
      </c>
      <c r="BD445" s="68" t="str">
        <f t="shared" si="27"/>
        <v/>
      </c>
      <c r="BE445" s="68" t="str">
        <f t="shared" si="28"/>
        <v/>
      </c>
      <c r="BF445" s="51"/>
      <c r="BG445" s="69" t="str">
        <f t="shared" si="29"/>
        <v/>
      </c>
      <c r="BH445" s="67" t="str">
        <f t="shared" si="30"/>
        <v/>
      </c>
      <c r="BI445" s="67" t="str">
        <f t="shared" si="31"/>
        <v/>
      </c>
      <c r="BJ445" s="67" t="str">
        <f t="shared" si="32"/>
        <v/>
      </c>
      <c r="BK445" s="67" t="str">
        <f t="shared" si="33"/>
        <v/>
      </c>
      <c r="BL445" s="67" t="str">
        <f t="shared" si="34"/>
        <v/>
      </c>
      <c r="BM445" s="65" t="str">
        <f t="shared" si="35"/>
        <v/>
      </c>
      <c r="BN445" s="70"/>
      <c r="BO445" s="71">
        <f>IF(A445 =2014,F445,"")</f>
        <v>146865</v>
      </c>
      <c r="BP445" s="51" t="str">
        <f>IF(A445 =2015,F445,"")</f>
        <v/>
      </c>
      <c r="BQ445" s="51" t="str">
        <f>IF(A445 =2016,F445,"")</f>
        <v/>
      </c>
      <c r="BR445" s="51" t="str">
        <f>IF(A445 =2017,F445,"")</f>
        <v/>
      </c>
      <c r="BS445" s="69" t="str">
        <f t="shared" si="40"/>
        <v/>
      </c>
      <c r="BT445" s="70"/>
      <c r="BU445" s="65">
        <f>IF(A445 =2014,I445,"")</f>
        <v>887674</v>
      </c>
      <c r="BV445" s="68" t="str">
        <f>IF(A445 =2015,I445,"")</f>
        <v/>
      </c>
      <c r="BW445" s="68" t="str">
        <f>IF(A445 =2016,I445,"")</f>
        <v/>
      </c>
      <c r="BX445" s="68" t="str">
        <f>IF(A445 =2017,I445,"")</f>
        <v/>
      </c>
      <c r="BY445" s="67" t="str">
        <f t="shared" si="44"/>
        <v/>
      </c>
      <c r="BZ445" s="65"/>
      <c r="CA445" s="65">
        <f t="shared" si="45"/>
        <v>158456</v>
      </c>
      <c r="CB445" s="67" t="str">
        <f t="shared" si="46"/>
        <v/>
      </c>
      <c r="CC445" s="67" t="str">
        <f t="shared" si="47"/>
        <v/>
      </c>
      <c r="CD445" s="67" t="str">
        <f t="shared" si="48"/>
        <v/>
      </c>
      <c r="CE445" s="67" t="str">
        <f t="shared" si="49"/>
        <v/>
      </c>
      <c r="CF445" s="65"/>
      <c r="CG445" s="65">
        <f>IF(A445 =2014,Q445+R445+S445+T445+U445,"")</f>
        <v>887674</v>
      </c>
      <c r="CH445" s="68" t="str">
        <f>IF(A445 =2015,Q445+R445+S445+T445+U445,"")</f>
        <v/>
      </c>
      <c r="CI445" s="68" t="str">
        <f>IF(A445 =2016,Q445+R445+S445+T445+U445,"")</f>
        <v/>
      </c>
      <c r="CJ445" s="68" t="str">
        <f>IF(A445 =2017,Q445+R445+S445+T445+U445,"")</f>
        <v/>
      </c>
      <c r="CK445" s="67" t="str">
        <f t="shared" si="54"/>
        <v/>
      </c>
      <c r="CL445" s="65"/>
      <c r="CM445" s="65">
        <f>IF(A445 =2014,Q445,"")</f>
        <v>0</v>
      </c>
      <c r="CN445" s="68" t="str">
        <f>IF(A445 =2015,Q445,"")</f>
        <v/>
      </c>
      <c r="CO445" s="68" t="str">
        <f>IF(A445 =2016,Q445,"")</f>
        <v/>
      </c>
      <c r="CP445" s="68" t="str">
        <f>IF(A445 =2017,Q445,"")</f>
        <v/>
      </c>
      <c r="CQ445" s="67" t="str">
        <f t="shared" si="59"/>
        <v/>
      </c>
      <c r="CR445" s="65"/>
      <c r="CS445" s="65">
        <f>IF(A445 =2014,R445,"")</f>
        <v>474397</v>
      </c>
      <c r="CT445" s="68" t="str">
        <f>IF(A445 =2015,R445,"")</f>
        <v/>
      </c>
      <c r="CU445" s="68" t="str">
        <f>IF(A445 =2016,R445,"")</f>
        <v/>
      </c>
      <c r="CV445" s="68" t="str">
        <f>IF(A445 =2017,R445,"")</f>
        <v/>
      </c>
      <c r="CW445" s="67" t="str">
        <f t="shared" si="64"/>
        <v/>
      </c>
      <c r="CX445" s="65"/>
      <c r="CY445" s="65">
        <f>IF(A445 =2014,S445,"")</f>
        <v>162493</v>
      </c>
      <c r="CZ445" s="68" t="str">
        <f>IF(A445 =2015,S445,"")</f>
        <v/>
      </c>
      <c r="DA445" s="68" t="str">
        <f>IF(A445 =2016,S445,"")</f>
        <v/>
      </c>
      <c r="DB445" s="68" t="str">
        <f>IF(A445 =2017,S445,"")</f>
        <v/>
      </c>
      <c r="DC445" s="67" t="str">
        <f t="shared" si="69"/>
        <v/>
      </c>
      <c r="DD445" s="65"/>
      <c r="DE445" s="65">
        <f>IF(A445 =2014,T445,"")</f>
        <v>250784</v>
      </c>
      <c r="DF445" s="51" t="str">
        <f>IF(A445 =2015,T445,"")</f>
        <v/>
      </c>
      <c r="DG445" s="51" t="str">
        <f>IF(A445 =2016,T445,"")</f>
        <v/>
      </c>
      <c r="DH445" s="51" t="str">
        <f>IF(A445 =2017,T445,"")</f>
        <v/>
      </c>
      <c r="DI445" s="69" t="str">
        <f t="shared" si="74"/>
        <v/>
      </c>
      <c r="DJ445" s="70"/>
      <c r="DK445" s="65">
        <f>IF(A445 =2014,U445,"")</f>
        <v>0</v>
      </c>
      <c r="DL445" s="51" t="str">
        <f>IF(A445 =2015,U445,"")</f>
        <v/>
      </c>
      <c r="DM445" s="51" t="str">
        <f>IF(A445 =2016,U445,"")</f>
        <v/>
      </c>
      <c r="DN445" s="51" t="str">
        <f>IF(A445 =2017,U445,"")</f>
        <v/>
      </c>
      <c r="DO445" s="69" t="str">
        <f t="shared" si="79"/>
        <v/>
      </c>
      <c r="DP445" s="51"/>
      <c r="DQ445" s="51"/>
      <c r="DR445" s="51"/>
      <c r="DS445" s="51"/>
      <c r="DT445" s="51"/>
      <c r="DU445" s="181"/>
    </row>
    <row r="446" spans="1:125" ht="15" x14ac:dyDescent="0.25">
      <c r="A446" s="50"/>
      <c r="B446" s="51"/>
      <c r="C446" s="50"/>
      <c r="D446" s="53"/>
      <c r="E446" s="50"/>
      <c r="F446" s="54"/>
      <c r="G446" s="54"/>
      <c r="H446" s="54"/>
      <c r="I446" s="55"/>
      <c r="J446" s="50"/>
      <c r="K446" s="50" t="s">
        <v>2032</v>
      </c>
      <c r="L446" s="58"/>
      <c r="M446" s="58"/>
      <c r="N446" s="58"/>
      <c r="O446" s="58"/>
      <c r="P446" s="59"/>
      <c r="Q446" s="60"/>
      <c r="R446" s="60"/>
      <c r="S446" s="60"/>
      <c r="T446" s="60"/>
      <c r="U446" s="60"/>
      <c r="V446" s="79"/>
      <c r="W446" s="90">
        <f t="shared" si="857"/>
        <v>0</v>
      </c>
      <c r="X446" s="101"/>
      <c r="Y446" s="50"/>
      <c r="Z446" s="50"/>
      <c r="AA446" s="51"/>
      <c r="AB446" s="68"/>
      <c r="AC446" s="68"/>
      <c r="AD446" s="68"/>
      <c r="AE446" s="68"/>
      <c r="AF446" s="68"/>
      <c r="AG446" s="67" t="str">
        <f t="shared" si="7"/>
        <v/>
      </c>
      <c r="AH446" s="51"/>
      <c r="AI446" s="51" t="str">
        <f t="shared" si="8"/>
        <v/>
      </c>
      <c r="AJ446" s="68" t="str">
        <f t="shared" si="9"/>
        <v/>
      </c>
      <c r="AK446" s="68" t="str">
        <f t="shared" si="10"/>
        <v/>
      </c>
      <c r="AL446" s="68" t="str">
        <f t="shared" si="11"/>
        <v/>
      </c>
      <c r="AM446" s="68" t="str">
        <f t="shared" si="12"/>
        <v/>
      </c>
      <c r="AN446" s="68" t="str">
        <f t="shared" si="13"/>
        <v/>
      </c>
      <c r="AO446" s="67" t="str">
        <f t="shared" si="14"/>
        <v/>
      </c>
      <c r="AP446" s="51"/>
      <c r="AQ446" s="51" t="str">
        <f t="shared" si="15"/>
        <v/>
      </c>
      <c r="AR446" s="68" t="str">
        <f t="shared" si="16"/>
        <v/>
      </c>
      <c r="AS446" s="68" t="str">
        <f t="shared" si="17"/>
        <v/>
      </c>
      <c r="AT446" s="68" t="str">
        <f t="shared" si="18"/>
        <v/>
      </c>
      <c r="AU446" s="68" t="str">
        <f t="shared" si="19"/>
        <v/>
      </c>
      <c r="AV446" s="68" t="str">
        <f t="shared" si="20"/>
        <v/>
      </c>
      <c r="AW446" s="67" t="str">
        <f t="shared" si="21"/>
        <v/>
      </c>
      <c r="AX446" s="51"/>
      <c r="AY446" s="51" t="str">
        <f t="shared" si="22"/>
        <v/>
      </c>
      <c r="AZ446" s="68" t="str">
        <f t="shared" si="23"/>
        <v/>
      </c>
      <c r="BA446" s="68" t="str">
        <f t="shared" si="24"/>
        <v/>
      </c>
      <c r="BB446" s="68" t="str">
        <f t="shared" si="25"/>
        <v/>
      </c>
      <c r="BC446" s="68" t="str">
        <f t="shared" si="26"/>
        <v/>
      </c>
      <c r="BD446" s="68" t="str">
        <f t="shared" si="27"/>
        <v/>
      </c>
      <c r="BE446" s="68" t="str">
        <f t="shared" si="28"/>
        <v/>
      </c>
      <c r="BF446" s="51"/>
      <c r="BG446" s="69" t="str">
        <f t="shared" si="29"/>
        <v/>
      </c>
      <c r="BH446" s="67" t="str">
        <f t="shared" si="30"/>
        <v/>
      </c>
      <c r="BI446" s="67" t="str">
        <f t="shared" si="31"/>
        <v/>
      </c>
      <c r="BJ446" s="67" t="str">
        <f t="shared" si="32"/>
        <v/>
      </c>
      <c r="BK446" s="67" t="str">
        <f t="shared" si="33"/>
        <v/>
      </c>
      <c r="BL446" s="67" t="str">
        <f t="shared" si="34"/>
        <v/>
      </c>
      <c r="BM446" s="65" t="str">
        <f t="shared" si="35"/>
        <v/>
      </c>
      <c r="BN446" s="70"/>
      <c r="BO446" s="70"/>
      <c r="BP446" s="51"/>
      <c r="BQ446" s="51"/>
      <c r="BR446" s="51"/>
      <c r="BS446" s="69"/>
      <c r="BT446" s="70"/>
      <c r="BU446" s="65"/>
      <c r="BV446" s="68"/>
      <c r="BW446" s="68"/>
      <c r="BX446" s="68"/>
      <c r="BY446" s="67" t="str">
        <f t="shared" si="44"/>
        <v/>
      </c>
      <c r="BZ446" s="65"/>
      <c r="CA446" s="65" t="str">
        <f t="shared" si="45"/>
        <v/>
      </c>
      <c r="CB446" s="67" t="str">
        <f t="shared" si="46"/>
        <v/>
      </c>
      <c r="CC446" s="67" t="str">
        <f t="shared" si="47"/>
        <v/>
      </c>
      <c r="CD446" s="67" t="str">
        <f t="shared" si="48"/>
        <v/>
      </c>
      <c r="CE446" s="67" t="str">
        <f t="shared" si="49"/>
        <v/>
      </c>
      <c r="CF446" s="65"/>
      <c r="CG446" s="65"/>
      <c r="CH446" s="68"/>
      <c r="CI446" s="68"/>
      <c r="CJ446" s="68"/>
      <c r="CK446" s="67" t="str">
        <f t="shared" si="54"/>
        <v/>
      </c>
      <c r="CL446" s="65"/>
      <c r="CM446" s="65"/>
      <c r="CN446" s="68"/>
      <c r="CO446" s="68"/>
      <c r="CP446" s="68"/>
      <c r="CQ446" s="67" t="str">
        <f t="shared" si="59"/>
        <v/>
      </c>
      <c r="CR446" s="65"/>
      <c r="CS446" s="65"/>
      <c r="CT446" s="68"/>
      <c r="CU446" s="68"/>
      <c r="CV446" s="68"/>
      <c r="CW446" s="67" t="str">
        <f t="shared" si="64"/>
        <v/>
      </c>
      <c r="CX446" s="65"/>
      <c r="CY446" s="65"/>
      <c r="CZ446" s="68"/>
      <c r="DA446" s="68"/>
      <c r="DB446" s="68"/>
      <c r="DC446" s="67" t="str">
        <f t="shared" si="69"/>
        <v/>
      </c>
      <c r="DD446" s="65"/>
      <c r="DE446" s="65"/>
      <c r="DF446" s="51"/>
      <c r="DG446" s="51"/>
      <c r="DH446" s="51"/>
      <c r="DI446" s="69" t="str">
        <f t="shared" si="74"/>
        <v/>
      </c>
      <c r="DJ446" s="70"/>
      <c r="DK446" s="70"/>
      <c r="DL446" s="51"/>
      <c r="DM446" s="51"/>
      <c r="DN446" s="51"/>
      <c r="DO446" s="69" t="str">
        <f t="shared" si="79"/>
        <v/>
      </c>
      <c r="DP446" s="51"/>
      <c r="DQ446" s="51"/>
      <c r="DR446" s="51"/>
      <c r="DS446" s="51"/>
      <c r="DT446" s="51"/>
      <c r="DU446" s="181"/>
    </row>
    <row r="447" spans="1:125" ht="15" x14ac:dyDescent="0.25">
      <c r="A447" s="50">
        <v>2014</v>
      </c>
      <c r="B447" s="51" t="s">
        <v>1281</v>
      </c>
      <c r="C447" s="50" t="s">
        <v>880</v>
      </c>
      <c r="D447" s="53" t="s">
        <v>343</v>
      </c>
      <c r="E447" s="50" t="s">
        <v>47</v>
      </c>
      <c r="F447" s="54">
        <v>815785</v>
      </c>
      <c r="G447" s="54">
        <v>8836194</v>
      </c>
      <c r="H447" s="54">
        <v>1558156</v>
      </c>
      <c r="I447" s="55">
        <v>8818895</v>
      </c>
      <c r="J447" s="50"/>
      <c r="K447" s="50" t="s">
        <v>2032</v>
      </c>
      <c r="L447" s="58" t="s">
        <v>2032</v>
      </c>
      <c r="M447" s="58" t="s">
        <v>2032</v>
      </c>
      <c r="N447" s="58" t="s">
        <v>2032</v>
      </c>
      <c r="O447" s="58" t="s">
        <v>2032</v>
      </c>
      <c r="P447" s="59"/>
      <c r="Q447" s="60">
        <v>2698488</v>
      </c>
      <c r="R447" s="60">
        <v>3312077</v>
      </c>
      <c r="S447" s="60">
        <v>1181366</v>
      </c>
      <c r="T447" s="60">
        <v>1609211</v>
      </c>
      <c r="U447" s="60">
        <v>55953</v>
      </c>
      <c r="V447" s="79"/>
      <c r="W447" s="90">
        <f t="shared" si="857"/>
        <v>8857095</v>
      </c>
      <c r="X447" s="101">
        <v>277281</v>
      </c>
      <c r="Y447" s="50" t="s">
        <v>167</v>
      </c>
      <c r="Z447" s="50" t="s">
        <v>343</v>
      </c>
      <c r="AA447" s="51" t="str">
        <f t="shared" ref="AA447:AA450" si="2910">IF(A447 =2014,IF(Y447 ="",F447,""),"")</f>
        <v/>
      </c>
      <c r="AB447" s="68" t="str">
        <f t="shared" ref="AB447:AB450" si="2911">IF(A447 =2014,IF(Y447 ="",I447,""),"")</f>
        <v/>
      </c>
      <c r="AC447" s="68" t="str">
        <f t="shared" ref="AC447:AC450" si="2912">IF(A447 =2014,IF(Y447 ="",Q447,""),"")</f>
        <v/>
      </c>
      <c r="AD447" s="68" t="str">
        <f t="shared" ref="AD447:AD450" si="2913">IF(A447 =2014,IF(Y447 ="",R447,""),"")</f>
        <v/>
      </c>
      <c r="AE447" s="68" t="str">
        <f t="shared" ref="AE447:AE450" si="2914">IF(A447 =2014,IF(Y447 ="",S447,""),"")</f>
        <v/>
      </c>
      <c r="AF447" s="68" t="str">
        <f t="shared" ref="AF447:AF450" si="2915">IF(A447 =2014,IF(Y447 ="",T447+U447,""),"")</f>
        <v/>
      </c>
      <c r="AG447" s="67" t="str">
        <f t="shared" si="7"/>
        <v/>
      </c>
      <c r="AH447" s="51"/>
      <c r="AI447" s="51" t="str">
        <f t="shared" si="8"/>
        <v/>
      </c>
      <c r="AJ447" s="68" t="str">
        <f t="shared" si="9"/>
        <v/>
      </c>
      <c r="AK447" s="68" t="str">
        <f t="shared" si="10"/>
        <v/>
      </c>
      <c r="AL447" s="68" t="str">
        <f t="shared" si="11"/>
        <v/>
      </c>
      <c r="AM447" s="68" t="str">
        <f t="shared" si="12"/>
        <v/>
      </c>
      <c r="AN447" s="68" t="str">
        <f t="shared" si="13"/>
        <v/>
      </c>
      <c r="AO447" s="67" t="str">
        <f t="shared" si="14"/>
        <v/>
      </c>
      <c r="AP447" s="51"/>
      <c r="AQ447" s="51" t="str">
        <f t="shared" si="15"/>
        <v/>
      </c>
      <c r="AR447" s="68" t="str">
        <f t="shared" si="16"/>
        <v/>
      </c>
      <c r="AS447" s="68" t="str">
        <f t="shared" si="17"/>
        <v/>
      </c>
      <c r="AT447" s="68" t="str">
        <f t="shared" si="18"/>
        <v/>
      </c>
      <c r="AU447" s="68" t="str">
        <f t="shared" si="19"/>
        <v/>
      </c>
      <c r="AV447" s="68" t="str">
        <f t="shared" si="20"/>
        <v/>
      </c>
      <c r="AW447" s="67" t="str">
        <f t="shared" si="21"/>
        <v/>
      </c>
      <c r="AX447" s="51"/>
      <c r="AY447" s="51" t="str">
        <f t="shared" si="22"/>
        <v/>
      </c>
      <c r="AZ447" s="68" t="str">
        <f t="shared" si="23"/>
        <v/>
      </c>
      <c r="BA447" s="68" t="str">
        <f t="shared" si="24"/>
        <v/>
      </c>
      <c r="BB447" s="68" t="str">
        <f t="shared" si="25"/>
        <v/>
      </c>
      <c r="BC447" s="68" t="str">
        <f t="shared" si="26"/>
        <v/>
      </c>
      <c r="BD447" s="68" t="str">
        <f t="shared" si="27"/>
        <v/>
      </c>
      <c r="BE447" s="68" t="str">
        <f t="shared" si="28"/>
        <v/>
      </c>
      <c r="BF447" s="51"/>
      <c r="BG447" s="69" t="str">
        <f t="shared" si="29"/>
        <v/>
      </c>
      <c r="BH447" s="67" t="str">
        <f t="shared" si="30"/>
        <v/>
      </c>
      <c r="BI447" s="67" t="str">
        <f t="shared" si="31"/>
        <v/>
      </c>
      <c r="BJ447" s="67" t="str">
        <f t="shared" si="32"/>
        <v/>
      </c>
      <c r="BK447" s="67" t="str">
        <f t="shared" si="33"/>
        <v/>
      </c>
      <c r="BL447" s="67" t="str">
        <f t="shared" si="34"/>
        <v/>
      </c>
      <c r="BM447" s="65" t="str">
        <f t="shared" si="35"/>
        <v/>
      </c>
      <c r="BN447" s="70"/>
      <c r="BO447" s="71">
        <f t="shared" ref="BO447:BO450" si="2916">IF(A447 =2014,F447,"")</f>
        <v>815785</v>
      </c>
      <c r="BP447" s="51" t="str">
        <f t="shared" ref="BP447:BP450" si="2917">IF(A447 =2015,F447,"")</f>
        <v/>
      </c>
      <c r="BQ447" s="51" t="str">
        <f t="shared" ref="BQ447:BQ450" si="2918">IF(A447 =2016,F447,"")</f>
        <v/>
      </c>
      <c r="BR447" s="51" t="str">
        <f t="shared" ref="BR447:BR450" si="2919">IF(A447 =2017,F447,"")</f>
        <v/>
      </c>
      <c r="BS447" s="69" t="str">
        <f t="shared" ref="BS447:BS1196" si="2920">IF(A447 =2018,F447,"")</f>
        <v/>
      </c>
      <c r="BT447" s="70"/>
      <c r="BU447" s="65">
        <f t="shared" ref="BU447:BU450" si="2921">IF(A447 =2014,I447,"")</f>
        <v>8818895</v>
      </c>
      <c r="BV447" s="68" t="str">
        <f t="shared" ref="BV447:BV450" si="2922">IF(A447 =2015,I447,"")</f>
        <v/>
      </c>
      <c r="BW447" s="68" t="str">
        <f t="shared" ref="BW447:BW450" si="2923">IF(A447 =2016,I447,"")</f>
        <v/>
      </c>
      <c r="BX447" s="68" t="str">
        <f t="shared" ref="BX447:BX450" si="2924">IF(A447 =2017,I447,"")</f>
        <v/>
      </c>
      <c r="BY447" s="67" t="str">
        <f t="shared" si="44"/>
        <v/>
      </c>
      <c r="BZ447" s="65"/>
      <c r="CA447" s="65">
        <f t="shared" si="45"/>
        <v>277281</v>
      </c>
      <c r="CB447" s="67" t="str">
        <f t="shared" si="46"/>
        <v/>
      </c>
      <c r="CC447" s="67" t="str">
        <f t="shared" si="47"/>
        <v/>
      </c>
      <c r="CD447" s="67" t="str">
        <f t="shared" si="48"/>
        <v/>
      </c>
      <c r="CE447" s="67" t="str">
        <f t="shared" si="49"/>
        <v/>
      </c>
      <c r="CF447" s="65"/>
      <c r="CG447" s="65">
        <f t="shared" ref="CG447:CG450" si="2925">IF(A447 =2014,Q447+R447+S447+T447+U447,"")</f>
        <v>8857095</v>
      </c>
      <c r="CH447" s="68" t="str">
        <f t="shared" ref="CH447:CH450" si="2926">IF(A447 =2015,Q447+R447+S447+T447+U447,"")</f>
        <v/>
      </c>
      <c r="CI447" s="68" t="str">
        <f t="shared" ref="CI447:CI450" si="2927">IF(A447 =2016,Q447+R447+S447+T447+U447,"")</f>
        <v/>
      </c>
      <c r="CJ447" s="68" t="str">
        <f t="shared" ref="CJ447:CJ450" si="2928">IF(A447 =2017,Q447+R447+S447+T447+U447,"")</f>
        <v/>
      </c>
      <c r="CK447" s="67" t="str">
        <f t="shared" si="54"/>
        <v/>
      </c>
      <c r="CL447" s="65"/>
      <c r="CM447" s="65">
        <f t="shared" ref="CM447:CM450" si="2929">IF(A447 =2014,Q447,"")</f>
        <v>2698488</v>
      </c>
      <c r="CN447" s="68" t="str">
        <f t="shared" ref="CN447:CN450" si="2930">IF(A447 =2015,Q447,"")</f>
        <v/>
      </c>
      <c r="CO447" s="68" t="str">
        <f t="shared" ref="CO447:CO450" si="2931">IF(A447 =2016,Q447,"")</f>
        <v/>
      </c>
      <c r="CP447" s="68" t="str">
        <f t="shared" ref="CP447:CP450" si="2932">IF(A447 =2017,Q447,"")</f>
        <v/>
      </c>
      <c r="CQ447" s="67" t="str">
        <f t="shared" si="59"/>
        <v/>
      </c>
      <c r="CR447" s="65"/>
      <c r="CS447" s="65">
        <f t="shared" ref="CS447:CS450" si="2933">IF(A447 =2014,R447,"")</f>
        <v>3312077</v>
      </c>
      <c r="CT447" s="68" t="str">
        <f t="shared" ref="CT447:CT450" si="2934">IF(A447 =2015,R447,"")</f>
        <v/>
      </c>
      <c r="CU447" s="68" t="str">
        <f t="shared" ref="CU447:CU450" si="2935">IF(A447 =2016,R447,"")</f>
        <v/>
      </c>
      <c r="CV447" s="68" t="str">
        <f t="shared" ref="CV447:CV450" si="2936">IF(A447 =2017,R447,"")</f>
        <v/>
      </c>
      <c r="CW447" s="67" t="str">
        <f t="shared" si="64"/>
        <v/>
      </c>
      <c r="CX447" s="65"/>
      <c r="CY447" s="65">
        <f t="shared" ref="CY447:CY450" si="2937">IF(A447 =2014,S447,"")</f>
        <v>1181366</v>
      </c>
      <c r="CZ447" s="68" t="str">
        <f t="shared" ref="CZ447:CZ450" si="2938">IF(A447 =2015,S447,"")</f>
        <v/>
      </c>
      <c r="DA447" s="68" t="str">
        <f t="shared" ref="DA447:DA450" si="2939">IF(A447 =2016,S447,"")</f>
        <v/>
      </c>
      <c r="DB447" s="68" t="str">
        <f t="shared" ref="DB447:DB450" si="2940">IF(A447 =2017,S447,"")</f>
        <v/>
      </c>
      <c r="DC447" s="67" t="str">
        <f t="shared" si="69"/>
        <v/>
      </c>
      <c r="DD447" s="65"/>
      <c r="DE447" s="65">
        <f t="shared" ref="DE447:DE450" si="2941">IF(A447 =2014,T447,"")</f>
        <v>1609211</v>
      </c>
      <c r="DF447" s="51" t="str">
        <f t="shared" ref="DF447:DF450" si="2942">IF(A447 =2015,T447,"")</f>
        <v/>
      </c>
      <c r="DG447" s="51" t="str">
        <f t="shared" ref="DG447:DG450" si="2943">IF(A447 =2016,T447,"")</f>
        <v/>
      </c>
      <c r="DH447" s="51" t="str">
        <f t="shared" ref="DH447:DH450" si="2944">IF(A447 =2017,T447,"")</f>
        <v/>
      </c>
      <c r="DI447" s="69" t="str">
        <f t="shared" si="74"/>
        <v/>
      </c>
      <c r="DJ447" s="70"/>
      <c r="DK447" s="65">
        <f t="shared" ref="DK447:DK450" si="2945">IF(A447 =2014,U447,"")</f>
        <v>55953</v>
      </c>
      <c r="DL447" s="51" t="str">
        <f t="shared" ref="DL447:DL450" si="2946">IF(A447 =2015,U447,"")</f>
        <v/>
      </c>
      <c r="DM447" s="51" t="str">
        <f t="shared" ref="DM447:DM450" si="2947">IF(A447 =2016,U447,"")</f>
        <v/>
      </c>
      <c r="DN447" s="51" t="str">
        <f t="shared" ref="DN447:DN450" si="2948">IF(A447 =2017,U447,"")</f>
        <v/>
      </c>
      <c r="DO447" s="69" t="str">
        <f t="shared" si="79"/>
        <v/>
      </c>
      <c r="DP447" s="51"/>
      <c r="DQ447" s="51"/>
      <c r="DR447" s="51"/>
      <c r="DS447" s="51"/>
      <c r="DT447" s="51"/>
      <c r="DU447" s="181"/>
    </row>
    <row r="448" spans="1:125" ht="15" x14ac:dyDescent="0.25">
      <c r="A448" s="50">
        <v>2015</v>
      </c>
      <c r="B448" s="51" t="s">
        <v>1218</v>
      </c>
      <c r="C448" s="50" t="s">
        <v>880</v>
      </c>
      <c r="D448" s="53" t="s">
        <v>343</v>
      </c>
      <c r="E448" s="50" t="s">
        <v>47</v>
      </c>
      <c r="F448" s="54">
        <v>785088</v>
      </c>
      <c r="G448" s="54">
        <v>8526476</v>
      </c>
      <c r="H448" s="54">
        <v>1565836</v>
      </c>
      <c r="I448" s="55">
        <v>8997650</v>
      </c>
      <c r="J448" s="50"/>
      <c r="K448" s="50" t="s">
        <v>2032</v>
      </c>
      <c r="L448" s="58" t="s">
        <v>2032</v>
      </c>
      <c r="M448" s="58" t="s">
        <v>2032</v>
      </c>
      <c r="N448" s="58" t="s">
        <v>2032</v>
      </c>
      <c r="O448" s="58" t="s">
        <v>2032</v>
      </c>
      <c r="P448" s="59"/>
      <c r="Q448" s="60">
        <v>2309507</v>
      </c>
      <c r="R448" s="60">
        <v>3949840</v>
      </c>
      <c r="S448" s="60">
        <v>1150769</v>
      </c>
      <c r="T448" s="60">
        <v>1558110</v>
      </c>
      <c r="U448" s="60">
        <v>29424</v>
      </c>
      <c r="V448" s="79"/>
      <c r="W448" s="90">
        <f t="shared" si="857"/>
        <v>8997650</v>
      </c>
      <c r="X448" s="101">
        <v>42872</v>
      </c>
      <c r="Y448" s="50" t="s">
        <v>167</v>
      </c>
      <c r="Z448" s="50" t="s">
        <v>343</v>
      </c>
      <c r="AA448" s="51" t="str">
        <f t="shared" si="2910"/>
        <v/>
      </c>
      <c r="AB448" s="68" t="str">
        <f t="shared" si="2911"/>
        <v/>
      </c>
      <c r="AC448" s="68" t="str">
        <f t="shared" si="2912"/>
        <v/>
      </c>
      <c r="AD448" s="68" t="str">
        <f t="shared" si="2913"/>
        <v/>
      </c>
      <c r="AE448" s="68" t="str">
        <f t="shared" si="2914"/>
        <v/>
      </c>
      <c r="AF448" s="68" t="str">
        <f t="shared" si="2915"/>
        <v/>
      </c>
      <c r="AG448" s="67" t="str">
        <f t="shared" si="7"/>
        <v/>
      </c>
      <c r="AH448" s="51"/>
      <c r="AI448" s="51" t="str">
        <f t="shared" si="8"/>
        <v/>
      </c>
      <c r="AJ448" s="68" t="str">
        <f t="shared" si="9"/>
        <v/>
      </c>
      <c r="AK448" s="68" t="str">
        <f t="shared" si="10"/>
        <v/>
      </c>
      <c r="AL448" s="68" t="str">
        <f t="shared" si="11"/>
        <v/>
      </c>
      <c r="AM448" s="68" t="str">
        <f t="shared" si="12"/>
        <v/>
      </c>
      <c r="AN448" s="68" t="str">
        <f t="shared" si="13"/>
        <v/>
      </c>
      <c r="AO448" s="67" t="str">
        <f t="shared" si="14"/>
        <v/>
      </c>
      <c r="AP448" s="51"/>
      <c r="AQ448" s="51" t="str">
        <f t="shared" si="15"/>
        <v/>
      </c>
      <c r="AR448" s="68" t="str">
        <f t="shared" si="16"/>
        <v/>
      </c>
      <c r="AS448" s="68" t="str">
        <f t="shared" si="17"/>
        <v/>
      </c>
      <c r="AT448" s="68" t="str">
        <f t="shared" si="18"/>
        <v/>
      </c>
      <c r="AU448" s="68" t="str">
        <f t="shared" si="19"/>
        <v/>
      </c>
      <c r="AV448" s="68" t="str">
        <f t="shared" si="20"/>
        <v/>
      </c>
      <c r="AW448" s="67" t="str">
        <f t="shared" si="21"/>
        <v/>
      </c>
      <c r="AX448" s="51"/>
      <c r="AY448" s="51" t="str">
        <f t="shared" si="22"/>
        <v/>
      </c>
      <c r="AZ448" s="68" t="str">
        <f t="shared" si="23"/>
        <v/>
      </c>
      <c r="BA448" s="68" t="str">
        <f t="shared" si="24"/>
        <v/>
      </c>
      <c r="BB448" s="68" t="str">
        <f t="shared" si="25"/>
        <v/>
      </c>
      <c r="BC448" s="68" t="str">
        <f t="shared" si="26"/>
        <v/>
      </c>
      <c r="BD448" s="68" t="str">
        <f t="shared" si="27"/>
        <v/>
      </c>
      <c r="BE448" s="68" t="str">
        <f t="shared" si="28"/>
        <v/>
      </c>
      <c r="BF448" s="51"/>
      <c r="BG448" s="69" t="str">
        <f t="shared" si="29"/>
        <v/>
      </c>
      <c r="BH448" s="67" t="str">
        <f t="shared" si="30"/>
        <v/>
      </c>
      <c r="BI448" s="67" t="str">
        <f t="shared" si="31"/>
        <v/>
      </c>
      <c r="BJ448" s="67" t="str">
        <f t="shared" si="32"/>
        <v/>
      </c>
      <c r="BK448" s="67" t="str">
        <f t="shared" si="33"/>
        <v/>
      </c>
      <c r="BL448" s="67" t="str">
        <f t="shared" si="34"/>
        <v/>
      </c>
      <c r="BM448" s="65" t="str">
        <f t="shared" si="35"/>
        <v/>
      </c>
      <c r="BN448" s="51"/>
      <c r="BO448" s="51" t="str">
        <f t="shared" si="2916"/>
        <v/>
      </c>
      <c r="BP448" s="71">
        <f t="shared" si="2917"/>
        <v>785088</v>
      </c>
      <c r="BQ448" s="51" t="str">
        <f t="shared" si="2918"/>
        <v/>
      </c>
      <c r="BR448" s="51" t="str">
        <f t="shared" si="2919"/>
        <v/>
      </c>
      <c r="BS448" s="69" t="str">
        <f t="shared" si="2920"/>
        <v/>
      </c>
      <c r="BT448" s="51"/>
      <c r="BU448" s="68" t="str">
        <f t="shared" si="2921"/>
        <v/>
      </c>
      <c r="BV448" s="65">
        <f t="shared" si="2922"/>
        <v>8997650</v>
      </c>
      <c r="BW448" s="68" t="str">
        <f t="shared" si="2923"/>
        <v/>
      </c>
      <c r="BX448" s="68" t="str">
        <f t="shared" si="2924"/>
        <v/>
      </c>
      <c r="BY448" s="67" t="str">
        <f t="shared" si="44"/>
        <v/>
      </c>
      <c r="BZ448" s="68"/>
      <c r="CA448" s="65" t="str">
        <f t="shared" si="45"/>
        <v/>
      </c>
      <c r="CB448" s="67">
        <f t="shared" si="46"/>
        <v>42872</v>
      </c>
      <c r="CC448" s="67" t="str">
        <f t="shared" si="47"/>
        <v/>
      </c>
      <c r="CD448" s="67" t="str">
        <f t="shared" si="48"/>
        <v/>
      </c>
      <c r="CE448" s="67" t="str">
        <f t="shared" si="49"/>
        <v/>
      </c>
      <c r="CF448" s="68"/>
      <c r="CG448" s="68" t="str">
        <f t="shared" si="2925"/>
        <v/>
      </c>
      <c r="CH448" s="65">
        <f t="shared" si="2926"/>
        <v>8997650</v>
      </c>
      <c r="CI448" s="68" t="str">
        <f t="shared" si="2927"/>
        <v/>
      </c>
      <c r="CJ448" s="68" t="str">
        <f t="shared" si="2928"/>
        <v/>
      </c>
      <c r="CK448" s="67" t="str">
        <f t="shared" si="54"/>
        <v/>
      </c>
      <c r="CL448" s="68"/>
      <c r="CM448" s="68" t="str">
        <f t="shared" si="2929"/>
        <v/>
      </c>
      <c r="CN448" s="65">
        <f t="shared" si="2930"/>
        <v>2309507</v>
      </c>
      <c r="CO448" s="68" t="str">
        <f t="shared" si="2931"/>
        <v/>
      </c>
      <c r="CP448" s="68" t="str">
        <f t="shared" si="2932"/>
        <v/>
      </c>
      <c r="CQ448" s="67" t="str">
        <f t="shared" si="59"/>
        <v/>
      </c>
      <c r="CR448" s="68"/>
      <c r="CS448" s="68" t="str">
        <f t="shared" si="2933"/>
        <v/>
      </c>
      <c r="CT448" s="65">
        <f t="shared" si="2934"/>
        <v>3949840</v>
      </c>
      <c r="CU448" s="68" t="str">
        <f t="shared" si="2935"/>
        <v/>
      </c>
      <c r="CV448" s="68" t="str">
        <f t="shared" si="2936"/>
        <v/>
      </c>
      <c r="CW448" s="67" t="str">
        <f t="shared" si="64"/>
        <v/>
      </c>
      <c r="CX448" s="68"/>
      <c r="CY448" s="68" t="str">
        <f t="shared" si="2937"/>
        <v/>
      </c>
      <c r="CZ448" s="65">
        <f t="shared" si="2938"/>
        <v>1150769</v>
      </c>
      <c r="DA448" s="68" t="str">
        <f t="shared" si="2939"/>
        <v/>
      </c>
      <c r="DB448" s="68" t="str">
        <f t="shared" si="2940"/>
        <v/>
      </c>
      <c r="DC448" s="67" t="str">
        <f t="shared" si="69"/>
        <v/>
      </c>
      <c r="DD448" s="68"/>
      <c r="DE448" s="68" t="str">
        <f t="shared" si="2941"/>
        <v/>
      </c>
      <c r="DF448" s="65">
        <f t="shared" si="2942"/>
        <v>1558110</v>
      </c>
      <c r="DG448" s="51" t="str">
        <f t="shared" si="2943"/>
        <v/>
      </c>
      <c r="DH448" s="51" t="str">
        <f t="shared" si="2944"/>
        <v/>
      </c>
      <c r="DI448" s="69" t="str">
        <f t="shared" si="74"/>
        <v/>
      </c>
      <c r="DJ448" s="51"/>
      <c r="DK448" s="51" t="str">
        <f t="shared" si="2945"/>
        <v/>
      </c>
      <c r="DL448" s="65">
        <f t="shared" si="2946"/>
        <v>29424</v>
      </c>
      <c r="DM448" s="51" t="str">
        <f t="shared" si="2947"/>
        <v/>
      </c>
      <c r="DN448" s="51" t="str">
        <f t="shared" si="2948"/>
        <v/>
      </c>
      <c r="DO448" s="69" t="str">
        <f t="shared" si="79"/>
        <v/>
      </c>
      <c r="DP448" s="51"/>
      <c r="DQ448" s="51"/>
      <c r="DR448" s="51"/>
      <c r="DS448" s="51"/>
      <c r="DT448" s="51"/>
      <c r="DU448" s="181"/>
    </row>
    <row r="449" spans="1:125" ht="15" x14ac:dyDescent="0.25">
      <c r="A449" s="50">
        <v>2016</v>
      </c>
      <c r="B449" s="51" t="s">
        <v>1218</v>
      </c>
      <c r="C449" s="50" t="s">
        <v>880</v>
      </c>
      <c r="D449" s="53" t="s">
        <v>343</v>
      </c>
      <c r="E449" s="50" t="s">
        <v>47</v>
      </c>
      <c r="F449" s="54">
        <v>777079</v>
      </c>
      <c r="G449" s="54">
        <v>7998784</v>
      </c>
      <c r="H449" s="54">
        <v>1811826</v>
      </c>
      <c r="I449" s="55">
        <v>10292024</v>
      </c>
      <c r="J449" s="50"/>
      <c r="K449" s="50" t="s">
        <v>2032</v>
      </c>
      <c r="L449" s="58" t="s">
        <v>2032</v>
      </c>
      <c r="M449" s="58" t="s">
        <v>2032</v>
      </c>
      <c r="N449" s="58" t="s">
        <v>2032</v>
      </c>
      <c r="O449" s="58" t="s">
        <v>2032</v>
      </c>
      <c r="P449" s="59"/>
      <c r="Q449" s="60">
        <v>2620528</v>
      </c>
      <c r="R449" s="60">
        <v>4649510</v>
      </c>
      <c r="S449" s="60">
        <v>1087213</v>
      </c>
      <c r="T449" s="60">
        <v>1487704</v>
      </c>
      <c r="U449" s="60">
        <v>487199</v>
      </c>
      <c r="V449" s="79"/>
      <c r="W449" s="90">
        <f t="shared" si="857"/>
        <v>10332154</v>
      </c>
      <c r="X449" s="101">
        <v>5737455</v>
      </c>
      <c r="Y449" s="50" t="s">
        <v>167</v>
      </c>
      <c r="Z449" s="50" t="s">
        <v>343</v>
      </c>
      <c r="AA449" s="51" t="str">
        <f t="shared" si="2910"/>
        <v/>
      </c>
      <c r="AB449" s="68" t="str">
        <f t="shared" si="2911"/>
        <v/>
      </c>
      <c r="AC449" s="68" t="str">
        <f t="shared" si="2912"/>
        <v/>
      </c>
      <c r="AD449" s="68" t="str">
        <f t="shared" si="2913"/>
        <v/>
      </c>
      <c r="AE449" s="68" t="str">
        <f t="shared" si="2914"/>
        <v/>
      </c>
      <c r="AF449" s="68" t="str">
        <f t="shared" si="2915"/>
        <v/>
      </c>
      <c r="AG449" s="67" t="str">
        <f t="shared" si="7"/>
        <v/>
      </c>
      <c r="AH449" s="51"/>
      <c r="AI449" s="51" t="str">
        <f t="shared" si="8"/>
        <v/>
      </c>
      <c r="AJ449" s="68" t="str">
        <f t="shared" si="9"/>
        <v/>
      </c>
      <c r="AK449" s="68" t="str">
        <f t="shared" si="10"/>
        <v/>
      </c>
      <c r="AL449" s="68" t="str">
        <f t="shared" si="11"/>
        <v/>
      </c>
      <c r="AM449" s="68" t="str">
        <f t="shared" si="12"/>
        <v/>
      </c>
      <c r="AN449" s="68" t="str">
        <f t="shared" si="13"/>
        <v/>
      </c>
      <c r="AO449" s="67" t="str">
        <f t="shared" si="14"/>
        <v/>
      </c>
      <c r="AP449" s="51"/>
      <c r="AQ449" s="51" t="str">
        <f t="shared" si="15"/>
        <v/>
      </c>
      <c r="AR449" s="68" t="str">
        <f t="shared" si="16"/>
        <v/>
      </c>
      <c r="AS449" s="68" t="str">
        <f t="shared" si="17"/>
        <v/>
      </c>
      <c r="AT449" s="68" t="str">
        <f t="shared" si="18"/>
        <v/>
      </c>
      <c r="AU449" s="68" t="str">
        <f t="shared" si="19"/>
        <v/>
      </c>
      <c r="AV449" s="68" t="str">
        <f t="shared" si="20"/>
        <v/>
      </c>
      <c r="AW449" s="67" t="str">
        <f t="shared" si="21"/>
        <v/>
      </c>
      <c r="AX449" s="51"/>
      <c r="AY449" s="51" t="str">
        <f t="shared" si="22"/>
        <v/>
      </c>
      <c r="AZ449" s="68" t="str">
        <f t="shared" si="23"/>
        <v/>
      </c>
      <c r="BA449" s="68" t="str">
        <f t="shared" si="24"/>
        <v/>
      </c>
      <c r="BB449" s="68" t="str">
        <f t="shared" si="25"/>
        <v/>
      </c>
      <c r="BC449" s="68" t="str">
        <f t="shared" si="26"/>
        <v/>
      </c>
      <c r="BD449" s="68" t="str">
        <f t="shared" si="27"/>
        <v/>
      </c>
      <c r="BE449" s="68" t="str">
        <f t="shared" si="28"/>
        <v/>
      </c>
      <c r="BF449" s="51"/>
      <c r="BG449" s="69" t="str">
        <f t="shared" si="29"/>
        <v/>
      </c>
      <c r="BH449" s="67" t="str">
        <f t="shared" si="30"/>
        <v/>
      </c>
      <c r="BI449" s="67" t="str">
        <f t="shared" si="31"/>
        <v/>
      </c>
      <c r="BJ449" s="67" t="str">
        <f t="shared" si="32"/>
        <v/>
      </c>
      <c r="BK449" s="67" t="str">
        <f t="shared" si="33"/>
        <v/>
      </c>
      <c r="BL449" s="67" t="str">
        <f t="shared" si="34"/>
        <v/>
      </c>
      <c r="BM449" s="65" t="str">
        <f t="shared" si="35"/>
        <v/>
      </c>
      <c r="BN449" s="51"/>
      <c r="BO449" s="51" t="str">
        <f t="shared" si="2916"/>
        <v/>
      </c>
      <c r="BP449" s="51" t="str">
        <f t="shared" si="2917"/>
        <v/>
      </c>
      <c r="BQ449" s="71">
        <f t="shared" si="2918"/>
        <v>777079</v>
      </c>
      <c r="BR449" s="51" t="str">
        <f t="shared" si="2919"/>
        <v/>
      </c>
      <c r="BS449" s="69" t="str">
        <f t="shared" si="2920"/>
        <v/>
      </c>
      <c r="BT449" s="51"/>
      <c r="BU449" s="68" t="str">
        <f t="shared" si="2921"/>
        <v/>
      </c>
      <c r="BV449" s="68" t="str">
        <f t="shared" si="2922"/>
        <v/>
      </c>
      <c r="BW449" s="65">
        <f t="shared" si="2923"/>
        <v>10292024</v>
      </c>
      <c r="BX449" s="68" t="str">
        <f t="shared" si="2924"/>
        <v/>
      </c>
      <c r="BY449" s="67" t="str">
        <f t="shared" si="44"/>
        <v/>
      </c>
      <c r="BZ449" s="68"/>
      <c r="CA449" s="65" t="str">
        <f t="shared" si="45"/>
        <v/>
      </c>
      <c r="CB449" s="67" t="str">
        <f t="shared" si="46"/>
        <v/>
      </c>
      <c r="CC449" s="67">
        <f t="shared" si="47"/>
        <v>5737455</v>
      </c>
      <c r="CD449" s="67" t="str">
        <f t="shared" si="48"/>
        <v/>
      </c>
      <c r="CE449" s="67" t="str">
        <f t="shared" si="49"/>
        <v/>
      </c>
      <c r="CF449" s="68"/>
      <c r="CG449" s="68" t="str">
        <f t="shared" si="2925"/>
        <v/>
      </c>
      <c r="CH449" s="68" t="str">
        <f t="shared" si="2926"/>
        <v/>
      </c>
      <c r="CI449" s="65">
        <f t="shared" si="2927"/>
        <v>10332154</v>
      </c>
      <c r="CJ449" s="68" t="str">
        <f t="shared" si="2928"/>
        <v/>
      </c>
      <c r="CK449" s="67" t="str">
        <f t="shared" si="54"/>
        <v/>
      </c>
      <c r="CL449" s="68"/>
      <c r="CM449" s="68" t="str">
        <f t="shared" si="2929"/>
        <v/>
      </c>
      <c r="CN449" s="68" t="str">
        <f t="shared" si="2930"/>
        <v/>
      </c>
      <c r="CO449" s="65">
        <f t="shared" si="2931"/>
        <v>2620528</v>
      </c>
      <c r="CP449" s="68" t="str">
        <f t="shared" si="2932"/>
        <v/>
      </c>
      <c r="CQ449" s="67" t="str">
        <f t="shared" si="59"/>
        <v/>
      </c>
      <c r="CR449" s="68"/>
      <c r="CS449" s="68" t="str">
        <f t="shared" si="2933"/>
        <v/>
      </c>
      <c r="CT449" s="68" t="str">
        <f t="shared" si="2934"/>
        <v/>
      </c>
      <c r="CU449" s="65">
        <f t="shared" si="2935"/>
        <v>4649510</v>
      </c>
      <c r="CV449" s="68" t="str">
        <f t="shared" si="2936"/>
        <v/>
      </c>
      <c r="CW449" s="67" t="str">
        <f t="shared" si="64"/>
        <v/>
      </c>
      <c r="CX449" s="68"/>
      <c r="CY449" s="68" t="str">
        <f t="shared" si="2937"/>
        <v/>
      </c>
      <c r="CZ449" s="68" t="str">
        <f t="shared" si="2938"/>
        <v/>
      </c>
      <c r="DA449" s="65">
        <f t="shared" si="2939"/>
        <v>1087213</v>
      </c>
      <c r="DB449" s="68" t="str">
        <f t="shared" si="2940"/>
        <v/>
      </c>
      <c r="DC449" s="67" t="str">
        <f t="shared" si="69"/>
        <v/>
      </c>
      <c r="DD449" s="68"/>
      <c r="DE449" s="68" t="str">
        <f t="shared" si="2941"/>
        <v/>
      </c>
      <c r="DF449" s="51" t="str">
        <f t="shared" si="2942"/>
        <v/>
      </c>
      <c r="DG449" s="65">
        <f t="shared" si="2943"/>
        <v>1487704</v>
      </c>
      <c r="DH449" s="51" t="str">
        <f t="shared" si="2944"/>
        <v/>
      </c>
      <c r="DI449" s="69" t="str">
        <f t="shared" si="74"/>
        <v/>
      </c>
      <c r="DJ449" s="51"/>
      <c r="DK449" s="51" t="str">
        <f t="shared" si="2945"/>
        <v/>
      </c>
      <c r="DL449" s="51" t="str">
        <f t="shared" si="2946"/>
        <v/>
      </c>
      <c r="DM449" s="65">
        <f t="shared" si="2947"/>
        <v>487199</v>
      </c>
      <c r="DN449" s="51" t="str">
        <f t="shared" si="2948"/>
        <v/>
      </c>
      <c r="DO449" s="69" t="str">
        <f t="shared" si="79"/>
        <v/>
      </c>
      <c r="DP449" s="51"/>
      <c r="DQ449" s="51"/>
      <c r="DR449" s="51"/>
      <c r="DS449" s="51"/>
      <c r="DT449" s="51"/>
      <c r="DU449" s="181"/>
    </row>
    <row r="450" spans="1:125" ht="15" x14ac:dyDescent="0.25">
      <c r="A450" s="50">
        <v>2017</v>
      </c>
      <c r="B450" s="51" t="s">
        <v>1218</v>
      </c>
      <c r="C450" s="50" t="s">
        <v>880</v>
      </c>
      <c r="D450" s="53" t="s">
        <v>343</v>
      </c>
      <c r="E450" s="50" t="s">
        <v>47</v>
      </c>
      <c r="F450" s="54">
        <v>744031</v>
      </c>
      <c r="G450" s="54">
        <v>7083740</v>
      </c>
      <c r="H450" s="54">
        <v>1871528</v>
      </c>
      <c r="I450" s="55">
        <v>11300904</v>
      </c>
      <c r="J450" s="50"/>
      <c r="K450" s="50" t="s">
        <v>2032</v>
      </c>
      <c r="L450" s="58" t="s">
        <v>2032</v>
      </c>
      <c r="M450" s="58" t="s">
        <v>2032</v>
      </c>
      <c r="N450" s="58" t="s">
        <v>2032</v>
      </c>
      <c r="O450" s="58" t="s">
        <v>2032</v>
      </c>
      <c r="P450" s="59"/>
      <c r="Q450" s="60">
        <v>3899393</v>
      </c>
      <c r="R450" s="60">
        <v>4122794</v>
      </c>
      <c r="S450" s="60">
        <v>1124545</v>
      </c>
      <c r="T450" s="60">
        <v>2339060</v>
      </c>
      <c r="U450" s="60">
        <v>0</v>
      </c>
      <c r="V450" s="79"/>
      <c r="W450" s="90">
        <f t="shared" si="857"/>
        <v>11485792</v>
      </c>
      <c r="X450" s="101">
        <v>2828271</v>
      </c>
      <c r="Y450" s="50" t="s">
        <v>167</v>
      </c>
      <c r="Z450" s="50" t="s">
        <v>343</v>
      </c>
      <c r="AA450" s="51" t="str">
        <f t="shared" si="2910"/>
        <v/>
      </c>
      <c r="AB450" s="68" t="str">
        <f t="shared" si="2911"/>
        <v/>
      </c>
      <c r="AC450" s="68" t="str">
        <f t="shared" si="2912"/>
        <v/>
      </c>
      <c r="AD450" s="68" t="str">
        <f t="shared" si="2913"/>
        <v/>
      </c>
      <c r="AE450" s="68" t="str">
        <f t="shared" si="2914"/>
        <v/>
      </c>
      <c r="AF450" s="68" t="str">
        <f t="shared" si="2915"/>
        <v/>
      </c>
      <c r="AG450" s="67" t="str">
        <f t="shared" si="7"/>
        <v/>
      </c>
      <c r="AH450" s="51"/>
      <c r="AI450" s="51" t="str">
        <f t="shared" si="8"/>
        <v/>
      </c>
      <c r="AJ450" s="68" t="str">
        <f t="shared" si="9"/>
        <v/>
      </c>
      <c r="AK450" s="68" t="str">
        <f t="shared" si="10"/>
        <v/>
      </c>
      <c r="AL450" s="68" t="str">
        <f t="shared" si="11"/>
        <v/>
      </c>
      <c r="AM450" s="68" t="str">
        <f t="shared" si="12"/>
        <v/>
      </c>
      <c r="AN450" s="68" t="str">
        <f t="shared" si="13"/>
        <v/>
      </c>
      <c r="AO450" s="67" t="str">
        <f t="shared" si="14"/>
        <v/>
      </c>
      <c r="AP450" s="51"/>
      <c r="AQ450" s="51" t="str">
        <f t="shared" si="15"/>
        <v/>
      </c>
      <c r="AR450" s="68" t="str">
        <f t="shared" si="16"/>
        <v/>
      </c>
      <c r="AS450" s="68" t="str">
        <f t="shared" si="17"/>
        <v/>
      </c>
      <c r="AT450" s="68" t="str">
        <f t="shared" si="18"/>
        <v/>
      </c>
      <c r="AU450" s="68" t="str">
        <f t="shared" si="19"/>
        <v/>
      </c>
      <c r="AV450" s="68" t="str">
        <f t="shared" si="20"/>
        <v/>
      </c>
      <c r="AW450" s="67" t="str">
        <f t="shared" si="21"/>
        <v/>
      </c>
      <c r="AX450" s="51"/>
      <c r="AY450" s="51" t="str">
        <f t="shared" si="22"/>
        <v/>
      </c>
      <c r="AZ450" s="68" t="str">
        <f t="shared" si="23"/>
        <v/>
      </c>
      <c r="BA450" s="68" t="str">
        <f t="shared" si="24"/>
        <v/>
      </c>
      <c r="BB450" s="68" t="str">
        <f t="shared" si="25"/>
        <v/>
      </c>
      <c r="BC450" s="68" t="str">
        <f t="shared" si="26"/>
        <v/>
      </c>
      <c r="BD450" s="68" t="str">
        <f t="shared" si="27"/>
        <v/>
      </c>
      <c r="BE450" s="68" t="str">
        <f t="shared" si="28"/>
        <v/>
      </c>
      <c r="BF450" s="51"/>
      <c r="BG450" s="69" t="str">
        <f t="shared" si="29"/>
        <v/>
      </c>
      <c r="BH450" s="67" t="str">
        <f t="shared" si="30"/>
        <v/>
      </c>
      <c r="BI450" s="67" t="str">
        <f t="shared" si="31"/>
        <v/>
      </c>
      <c r="BJ450" s="67" t="str">
        <f t="shared" si="32"/>
        <v/>
      </c>
      <c r="BK450" s="67" t="str">
        <f t="shared" si="33"/>
        <v/>
      </c>
      <c r="BL450" s="67" t="str">
        <f t="shared" si="34"/>
        <v/>
      </c>
      <c r="BM450" s="65" t="str">
        <f t="shared" si="35"/>
        <v/>
      </c>
      <c r="BN450" s="51"/>
      <c r="BO450" s="51" t="str">
        <f t="shared" si="2916"/>
        <v/>
      </c>
      <c r="BP450" s="51" t="str">
        <f t="shared" si="2917"/>
        <v/>
      </c>
      <c r="BQ450" s="51" t="str">
        <f t="shared" si="2918"/>
        <v/>
      </c>
      <c r="BR450" s="71">
        <f t="shared" si="2919"/>
        <v>744031</v>
      </c>
      <c r="BS450" s="69" t="str">
        <f t="shared" si="2920"/>
        <v/>
      </c>
      <c r="BT450" s="51"/>
      <c r="BU450" s="68" t="str">
        <f t="shared" si="2921"/>
        <v/>
      </c>
      <c r="BV450" s="68" t="str">
        <f t="shared" si="2922"/>
        <v/>
      </c>
      <c r="BW450" s="68" t="str">
        <f t="shared" si="2923"/>
        <v/>
      </c>
      <c r="BX450" s="65">
        <f t="shared" si="2924"/>
        <v>11300904</v>
      </c>
      <c r="BY450" s="67" t="str">
        <f t="shared" si="44"/>
        <v/>
      </c>
      <c r="BZ450" s="68"/>
      <c r="CA450" s="65" t="str">
        <f t="shared" si="45"/>
        <v/>
      </c>
      <c r="CB450" s="67" t="str">
        <f t="shared" si="46"/>
        <v/>
      </c>
      <c r="CC450" s="67" t="str">
        <f t="shared" si="47"/>
        <v/>
      </c>
      <c r="CD450" s="67">
        <f t="shared" si="48"/>
        <v>2828271</v>
      </c>
      <c r="CE450" s="67" t="str">
        <f t="shared" si="49"/>
        <v/>
      </c>
      <c r="CF450" s="68"/>
      <c r="CG450" s="68" t="str">
        <f t="shared" si="2925"/>
        <v/>
      </c>
      <c r="CH450" s="68" t="str">
        <f t="shared" si="2926"/>
        <v/>
      </c>
      <c r="CI450" s="68" t="str">
        <f t="shared" si="2927"/>
        <v/>
      </c>
      <c r="CJ450" s="65">
        <f t="shared" si="2928"/>
        <v>11485792</v>
      </c>
      <c r="CK450" s="67" t="str">
        <f t="shared" si="54"/>
        <v/>
      </c>
      <c r="CL450" s="68"/>
      <c r="CM450" s="68" t="str">
        <f t="shared" si="2929"/>
        <v/>
      </c>
      <c r="CN450" s="68" t="str">
        <f t="shared" si="2930"/>
        <v/>
      </c>
      <c r="CO450" s="68" t="str">
        <f t="shared" si="2931"/>
        <v/>
      </c>
      <c r="CP450" s="65">
        <f t="shared" si="2932"/>
        <v>3899393</v>
      </c>
      <c r="CQ450" s="67" t="str">
        <f t="shared" si="59"/>
        <v/>
      </c>
      <c r="CR450" s="68"/>
      <c r="CS450" s="68" t="str">
        <f t="shared" si="2933"/>
        <v/>
      </c>
      <c r="CT450" s="68" t="str">
        <f t="shared" si="2934"/>
        <v/>
      </c>
      <c r="CU450" s="68" t="str">
        <f t="shared" si="2935"/>
        <v/>
      </c>
      <c r="CV450" s="65">
        <f t="shared" si="2936"/>
        <v>4122794</v>
      </c>
      <c r="CW450" s="67" t="str">
        <f t="shared" si="64"/>
        <v/>
      </c>
      <c r="CX450" s="68"/>
      <c r="CY450" s="68" t="str">
        <f t="shared" si="2937"/>
        <v/>
      </c>
      <c r="CZ450" s="68" t="str">
        <f t="shared" si="2938"/>
        <v/>
      </c>
      <c r="DA450" s="68" t="str">
        <f t="shared" si="2939"/>
        <v/>
      </c>
      <c r="DB450" s="65">
        <f t="shared" si="2940"/>
        <v>1124545</v>
      </c>
      <c r="DC450" s="67" t="str">
        <f t="shared" si="69"/>
        <v/>
      </c>
      <c r="DD450" s="68"/>
      <c r="DE450" s="68" t="str">
        <f t="shared" si="2941"/>
        <v/>
      </c>
      <c r="DF450" s="51" t="str">
        <f t="shared" si="2942"/>
        <v/>
      </c>
      <c r="DG450" s="51" t="str">
        <f t="shared" si="2943"/>
        <v/>
      </c>
      <c r="DH450" s="65">
        <f t="shared" si="2944"/>
        <v>2339060</v>
      </c>
      <c r="DI450" s="69" t="str">
        <f t="shared" si="74"/>
        <v/>
      </c>
      <c r="DJ450" s="51"/>
      <c r="DK450" s="51" t="str">
        <f t="shared" si="2945"/>
        <v/>
      </c>
      <c r="DL450" s="51" t="str">
        <f t="shared" si="2946"/>
        <v/>
      </c>
      <c r="DM450" s="51" t="str">
        <f t="shared" si="2947"/>
        <v/>
      </c>
      <c r="DN450" s="65">
        <f t="shared" si="2948"/>
        <v>0</v>
      </c>
      <c r="DO450" s="69" t="str">
        <f t="shared" si="79"/>
        <v/>
      </c>
      <c r="DP450" s="51"/>
      <c r="DQ450" s="51"/>
      <c r="DR450" s="51"/>
      <c r="DS450" s="51"/>
      <c r="DT450" s="51"/>
      <c r="DU450" s="181"/>
    </row>
    <row r="451" spans="1:125" ht="15" x14ac:dyDescent="0.25">
      <c r="A451" s="56">
        <v>2018</v>
      </c>
      <c r="B451" s="51" t="s">
        <v>1218</v>
      </c>
      <c r="C451" s="50" t="s">
        <v>880</v>
      </c>
      <c r="D451" s="170" t="s">
        <v>343</v>
      </c>
      <c r="E451" s="50" t="s">
        <v>47</v>
      </c>
      <c r="F451" s="89">
        <v>785348</v>
      </c>
      <c r="G451" s="89">
        <v>7864145</v>
      </c>
      <c r="H451" s="89">
        <v>1909908</v>
      </c>
      <c r="I451" s="90">
        <v>12784499</v>
      </c>
      <c r="J451" s="50"/>
      <c r="K451" s="50" t="s">
        <v>2032</v>
      </c>
      <c r="L451" s="58"/>
      <c r="M451" s="58"/>
      <c r="N451" s="58"/>
      <c r="O451" s="58"/>
      <c r="P451" s="91"/>
      <c r="Q451" s="92">
        <v>3912915</v>
      </c>
      <c r="R451" s="92">
        <v>7203139</v>
      </c>
      <c r="S451" s="92">
        <v>1138472</v>
      </c>
      <c r="T451" s="92">
        <v>2340244</v>
      </c>
      <c r="U451" s="94"/>
      <c r="V451" s="94"/>
      <c r="W451" s="90">
        <f t="shared" si="857"/>
        <v>14594770</v>
      </c>
      <c r="X451" s="90">
        <v>1617404</v>
      </c>
      <c r="Y451" s="56" t="s">
        <v>167</v>
      </c>
      <c r="Z451" s="50"/>
      <c r="AA451" s="51"/>
      <c r="AB451" s="68"/>
      <c r="AC451" s="68"/>
      <c r="AD451" s="68"/>
      <c r="AE451" s="68"/>
      <c r="AF451" s="68"/>
      <c r="AG451" s="67" t="str">
        <f t="shared" si="7"/>
        <v/>
      </c>
      <c r="AH451" s="51"/>
      <c r="AI451" s="51" t="str">
        <f t="shared" si="8"/>
        <v/>
      </c>
      <c r="AJ451" s="68" t="str">
        <f t="shared" si="9"/>
        <v/>
      </c>
      <c r="AK451" s="68" t="str">
        <f t="shared" si="10"/>
        <v/>
      </c>
      <c r="AL451" s="68" t="str">
        <f t="shared" si="11"/>
        <v/>
      </c>
      <c r="AM451" s="68" t="str">
        <f t="shared" si="12"/>
        <v/>
      </c>
      <c r="AN451" s="68" t="str">
        <f t="shared" si="13"/>
        <v/>
      </c>
      <c r="AO451" s="67" t="str">
        <f t="shared" si="14"/>
        <v/>
      </c>
      <c r="AP451" s="51"/>
      <c r="AQ451" s="51" t="str">
        <f t="shared" si="15"/>
        <v/>
      </c>
      <c r="AR451" s="68" t="str">
        <f t="shared" si="16"/>
        <v/>
      </c>
      <c r="AS451" s="68" t="str">
        <f t="shared" si="17"/>
        <v/>
      </c>
      <c r="AT451" s="68" t="str">
        <f t="shared" si="18"/>
        <v/>
      </c>
      <c r="AU451" s="68" t="str">
        <f t="shared" si="19"/>
        <v/>
      </c>
      <c r="AV451" s="68" t="str">
        <f t="shared" si="20"/>
        <v/>
      </c>
      <c r="AW451" s="67" t="str">
        <f t="shared" si="21"/>
        <v/>
      </c>
      <c r="AX451" s="51"/>
      <c r="AY451" s="51" t="str">
        <f t="shared" si="22"/>
        <v/>
      </c>
      <c r="AZ451" s="68" t="str">
        <f t="shared" si="23"/>
        <v/>
      </c>
      <c r="BA451" s="68" t="str">
        <f t="shared" si="24"/>
        <v/>
      </c>
      <c r="BB451" s="68" t="str">
        <f t="shared" si="25"/>
        <v/>
      </c>
      <c r="BC451" s="68" t="str">
        <f t="shared" si="26"/>
        <v/>
      </c>
      <c r="BD451" s="68" t="str">
        <f t="shared" si="27"/>
        <v/>
      </c>
      <c r="BE451" s="68" t="str">
        <f t="shared" si="28"/>
        <v/>
      </c>
      <c r="BF451" s="51"/>
      <c r="BG451" s="69" t="str">
        <f t="shared" si="29"/>
        <v/>
      </c>
      <c r="BH451" s="67" t="str">
        <f t="shared" si="30"/>
        <v/>
      </c>
      <c r="BI451" s="67" t="str">
        <f t="shared" si="31"/>
        <v/>
      </c>
      <c r="BJ451" s="67" t="str">
        <f t="shared" si="32"/>
        <v/>
      </c>
      <c r="BK451" s="67" t="str">
        <f t="shared" si="33"/>
        <v/>
      </c>
      <c r="BL451" s="67" t="str">
        <f t="shared" si="34"/>
        <v/>
      </c>
      <c r="BM451" s="65" t="str">
        <f t="shared" si="35"/>
        <v/>
      </c>
      <c r="BN451" s="70"/>
      <c r="BO451" s="70"/>
      <c r="BP451" s="51"/>
      <c r="BQ451" s="51"/>
      <c r="BR451" s="51"/>
      <c r="BS451" s="96">
        <f t="shared" si="2920"/>
        <v>785348</v>
      </c>
      <c r="BT451" s="70"/>
      <c r="BU451" s="65"/>
      <c r="BV451" s="68"/>
      <c r="BW451" s="68"/>
      <c r="BX451" s="68"/>
      <c r="BY451" s="67">
        <f t="shared" si="44"/>
        <v>12784499</v>
      </c>
      <c r="BZ451" s="65"/>
      <c r="CA451" s="65" t="str">
        <f t="shared" si="45"/>
        <v/>
      </c>
      <c r="CB451" s="67" t="str">
        <f t="shared" si="46"/>
        <v/>
      </c>
      <c r="CC451" s="67" t="str">
        <f t="shared" si="47"/>
        <v/>
      </c>
      <c r="CD451" s="67" t="str">
        <f t="shared" si="48"/>
        <v/>
      </c>
      <c r="CE451" s="67">
        <f t="shared" si="49"/>
        <v>1617404</v>
      </c>
      <c r="CF451" s="65"/>
      <c r="CG451" s="65"/>
      <c r="CH451" s="68"/>
      <c r="CI451" s="68"/>
      <c r="CJ451" s="68"/>
      <c r="CK451" s="67">
        <f t="shared" si="54"/>
        <v>14594770</v>
      </c>
      <c r="CL451" s="65"/>
      <c r="CM451" s="65"/>
      <c r="CN451" s="68"/>
      <c r="CO451" s="68"/>
      <c r="CP451" s="68"/>
      <c r="CQ451" s="67">
        <f t="shared" si="59"/>
        <v>3912915</v>
      </c>
      <c r="CR451" s="65"/>
      <c r="CS451" s="65"/>
      <c r="CT451" s="68"/>
      <c r="CU451" s="68"/>
      <c r="CV451" s="68"/>
      <c r="CW451" s="67">
        <f t="shared" si="64"/>
        <v>7203139</v>
      </c>
      <c r="CX451" s="65"/>
      <c r="CY451" s="65"/>
      <c r="CZ451" s="68"/>
      <c r="DA451" s="68"/>
      <c r="DB451" s="68"/>
      <c r="DC451" s="67">
        <f t="shared" si="69"/>
        <v>1138472</v>
      </c>
      <c r="DD451" s="65"/>
      <c r="DE451" s="65"/>
      <c r="DF451" s="51"/>
      <c r="DG451" s="51"/>
      <c r="DH451" s="51"/>
      <c r="DI451" s="67">
        <f t="shared" si="74"/>
        <v>2340244</v>
      </c>
      <c r="DJ451" s="70"/>
      <c r="DK451" s="70"/>
      <c r="DL451" s="51"/>
      <c r="DM451" s="51"/>
      <c r="DN451" s="51"/>
      <c r="DO451" s="67">
        <f t="shared" si="79"/>
        <v>3912915</v>
      </c>
      <c r="DP451" s="51"/>
      <c r="DQ451" s="51"/>
      <c r="DR451" s="51"/>
      <c r="DS451" s="51"/>
      <c r="DT451" s="51"/>
      <c r="DU451" s="181"/>
    </row>
    <row r="452" spans="1:125" ht="15" x14ac:dyDescent="0.25">
      <c r="A452" s="50"/>
      <c r="B452" s="51"/>
      <c r="C452" s="50"/>
      <c r="D452" s="53"/>
      <c r="E452" s="50"/>
      <c r="F452" s="54"/>
      <c r="G452" s="54"/>
      <c r="H452" s="54"/>
      <c r="I452" s="55"/>
      <c r="J452" s="50"/>
      <c r="K452" s="50" t="s">
        <v>2032</v>
      </c>
      <c r="L452" s="58"/>
      <c r="M452" s="58"/>
      <c r="N452" s="58"/>
      <c r="O452" s="58"/>
      <c r="P452" s="59"/>
      <c r="Q452" s="60"/>
      <c r="R452" s="60"/>
      <c r="S452" s="60"/>
      <c r="T452" s="60"/>
      <c r="U452" s="60"/>
      <c r="V452" s="79"/>
      <c r="W452" s="90">
        <f t="shared" si="857"/>
        <v>0</v>
      </c>
      <c r="X452" s="101"/>
      <c r="Y452" s="50"/>
      <c r="Z452" s="50"/>
      <c r="AA452" s="51"/>
      <c r="AB452" s="68"/>
      <c r="AC452" s="68"/>
      <c r="AD452" s="68"/>
      <c r="AE452" s="68"/>
      <c r="AF452" s="68"/>
      <c r="AG452" s="67" t="str">
        <f t="shared" si="7"/>
        <v/>
      </c>
      <c r="AH452" s="51"/>
      <c r="AI452" s="51" t="str">
        <f t="shared" si="8"/>
        <v/>
      </c>
      <c r="AJ452" s="68" t="str">
        <f t="shared" si="9"/>
        <v/>
      </c>
      <c r="AK452" s="68" t="str">
        <f t="shared" si="10"/>
        <v/>
      </c>
      <c r="AL452" s="68" t="str">
        <f t="shared" si="11"/>
        <v/>
      </c>
      <c r="AM452" s="68" t="str">
        <f t="shared" si="12"/>
        <v/>
      </c>
      <c r="AN452" s="68" t="str">
        <f t="shared" si="13"/>
        <v/>
      </c>
      <c r="AO452" s="67" t="str">
        <f t="shared" si="14"/>
        <v/>
      </c>
      <c r="AP452" s="51"/>
      <c r="AQ452" s="51" t="str">
        <f t="shared" si="15"/>
        <v/>
      </c>
      <c r="AR452" s="68" t="str">
        <f t="shared" si="16"/>
        <v/>
      </c>
      <c r="AS452" s="68" t="str">
        <f t="shared" si="17"/>
        <v/>
      </c>
      <c r="AT452" s="68" t="str">
        <f t="shared" si="18"/>
        <v/>
      </c>
      <c r="AU452" s="68" t="str">
        <f t="shared" si="19"/>
        <v/>
      </c>
      <c r="AV452" s="68" t="str">
        <f t="shared" si="20"/>
        <v/>
      </c>
      <c r="AW452" s="67" t="str">
        <f t="shared" si="21"/>
        <v/>
      </c>
      <c r="AX452" s="51"/>
      <c r="AY452" s="51" t="str">
        <f t="shared" si="22"/>
        <v/>
      </c>
      <c r="AZ452" s="68" t="str">
        <f t="shared" si="23"/>
        <v/>
      </c>
      <c r="BA452" s="68" t="str">
        <f t="shared" si="24"/>
        <v/>
      </c>
      <c r="BB452" s="68" t="str">
        <f t="shared" si="25"/>
        <v/>
      </c>
      <c r="BC452" s="68" t="str">
        <f t="shared" si="26"/>
        <v/>
      </c>
      <c r="BD452" s="68" t="str">
        <f t="shared" si="27"/>
        <v/>
      </c>
      <c r="BE452" s="68" t="str">
        <f t="shared" si="28"/>
        <v/>
      </c>
      <c r="BF452" s="51"/>
      <c r="BG452" s="69" t="str">
        <f t="shared" si="29"/>
        <v/>
      </c>
      <c r="BH452" s="67" t="str">
        <f t="shared" si="30"/>
        <v/>
      </c>
      <c r="BI452" s="67" t="str">
        <f t="shared" si="31"/>
        <v/>
      </c>
      <c r="BJ452" s="67" t="str">
        <f t="shared" si="32"/>
        <v/>
      </c>
      <c r="BK452" s="67" t="str">
        <f t="shared" si="33"/>
        <v/>
      </c>
      <c r="BL452" s="67" t="str">
        <f t="shared" si="34"/>
        <v/>
      </c>
      <c r="BM452" s="65" t="str">
        <f t="shared" si="35"/>
        <v/>
      </c>
      <c r="BN452" s="70"/>
      <c r="BO452" s="70"/>
      <c r="BP452" s="51"/>
      <c r="BQ452" s="51"/>
      <c r="BR452" s="51"/>
      <c r="BS452" s="69" t="str">
        <f t="shared" si="2920"/>
        <v/>
      </c>
      <c r="BT452" s="70"/>
      <c r="BU452" s="65"/>
      <c r="BV452" s="68"/>
      <c r="BW452" s="68"/>
      <c r="BX452" s="68"/>
      <c r="BY452" s="67" t="str">
        <f t="shared" si="44"/>
        <v/>
      </c>
      <c r="BZ452" s="65"/>
      <c r="CA452" s="65" t="str">
        <f t="shared" si="45"/>
        <v/>
      </c>
      <c r="CB452" s="67" t="str">
        <f t="shared" si="46"/>
        <v/>
      </c>
      <c r="CC452" s="67" t="str">
        <f t="shared" si="47"/>
        <v/>
      </c>
      <c r="CD452" s="67" t="str">
        <f t="shared" si="48"/>
        <v/>
      </c>
      <c r="CE452" s="67" t="str">
        <f t="shared" si="49"/>
        <v/>
      </c>
      <c r="CF452" s="65"/>
      <c r="CG452" s="65"/>
      <c r="CH452" s="68"/>
      <c r="CI452" s="68"/>
      <c r="CJ452" s="68"/>
      <c r="CK452" s="67" t="str">
        <f t="shared" si="54"/>
        <v/>
      </c>
      <c r="CL452" s="65"/>
      <c r="CM452" s="65"/>
      <c r="CN452" s="68"/>
      <c r="CO452" s="68"/>
      <c r="CP452" s="68"/>
      <c r="CQ452" s="67" t="str">
        <f t="shared" si="59"/>
        <v/>
      </c>
      <c r="CR452" s="65"/>
      <c r="CS452" s="65"/>
      <c r="CT452" s="68"/>
      <c r="CU452" s="68"/>
      <c r="CV452" s="68"/>
      <c r="CW452" s="67" t="str">
        <f t="shared" si="64"/>
        <v/>
      </c>
      <c r="CX452" s="65"/>
      <c r="CY452" s="65"/>
      <c r="CZ452" s="68"/>
      <c r="DA452" s="68"/>
      <c r="DB452" s="68"/>
      <c r="DC452" s="67" t="str">
        <f t="shared" si="69"/>
        <v/>
      </c>
      <c r="DD452" s="65"/>
      <c r="DE452" s="65"/>
      <c r="DF452" s="51"/>
      <c r="DG452" s="51"/>
      <c r="DH452" s="51"/>
      <c r="DI452" s="69" t="str">
        <f t="shared" si="74"/>
        <v/>
      </c>
      <c r="DJ452" s="70"/>
      <c r="DK452" s="70"/>
      <c r="DL452" s="51"/>
      <c r="DM452" s="51"/>
      <c r="DN452" s="51"/>
      <c r="DO452" s="69" t="str">
        <f t="shared" si="79"/>
        <v/>
      </c>
      <c r="DP452" s="51"/>
      <c r="DQ452" s="51"/>
      <c r="DR452" s="51"/>
      <c r="DS452" s="51"/>
      <c r="DT452" s="51"/>
      <c r="DU452" s="181"/>
    </row>
    <row r="453" spans="1:125" ht="15" x14ac:dyDescent="0.25">
      <c r="A453" s="50">
        <v>2014</v>
      </c>
      <c r="B453" s="51" t="s">
        <v>1166</v>
      </c>
      <c r="C453" s="50" t="s">
        <v>1167</v>
      </c>
      <c r="D453" s="53" t="s">
        <v>297</v>
      </c>
      <c r="E453" s="50" t="s">
        <v>141</v>
      </c>
      <c r="F453" s="54">
        <v>139098</v>
      </c>
      <c r="G453" s="54" t="s">
        <v>364</v>
      </c>
      <c r="H453" s="54">
        <v>275073</v>
      </c>
      <c r="I453" s="55">
        <v>1835984</v>
      </c>
      <c r="J453" s="50"/>
      <c r="K453" s="50" t="s">
        <v>2032</v>
      </c>
      <c r="L453" s="58" t="s">
        <v>2032</v>
      </c>
      <c r="M453" s="58" t="s">
        <v>2032</v>
      </c>
      <c r="N453" s="58" t="s">
        <v>2032</v>
      </c>
      <c r="O453" s="58" t="s">
        <v>2032</v>
      </c>
      <c r="P453" s="59"/>
      <c r="Q453" s="60">
        <v>0</v>
      </c>
      <c r="R453" s="60">
        <v>880767</v>
      </c>
      <c r="S453" s="60">
        <v>106692</v>
      </c>
      <c r="T453" s="60">
        <v>763103</v>
      </c>
      <c r="U453" s="60">
        <v>85422</v>
      </c>
      <c r="V453" s="79"/>
      <c r="W453" s="90">
        <f t="shared" si="857"/>
        <v>1835984</v>
      </c>
      <c r="X453" s="101">
        <v>0</v>
      </c>
      <c r="Y453" s="50" t="s">
        <v>167</v>
      </c>
      <c r="Z453" s="50" t="s">
        <v>297</v>
      </c>
      <c r="AA453" s="51" t="str">
        <f t="shared" ref="AA453:AA456" si="2949">IF(A453 =2014,IF(Y453 ="",F453,""),"")</f>
        <v/>
      </c>
      <c r="AB453" s="68" t="str">
        <f t="shared" ref="AB453:AB456" si="2950">IF(A453 =2014,IF(Y453 ="",I453,""),"")</f>
        <v/>
      </c>
      <c r="AC453" s="68" t="str">
        <f t="shared" ref="AC453:AC456" si="2951">IF(A453 =2014,IF(Y453 ="",Q453,""),"")</f>
        <v/>
      </c>
      <c r="AD453" s="68" t="str">
        <f t="shared" ref="AD453:AD456" si="2952">IF(A453 =2014,IF(Y453 ="",R453,""),"")</f>
        <v/>
      </c>
      <c r="AE453" s="68" t="str">
        <f t="shared" ref="AE453:AE456" si="2953">IF(A453 =2014,IF(Y453 ="",S453,""),"")</f>
        <v/>
      </c>
      <c r="AF453" s="68" t="str">
        <f t="shared" ref="AF453:AF456" si="2954">IF(A453 =2014,IF(Y453 ="",T453+U453,""),"")</f>
        <v/>
      </c>
      <c r="AG453" s="67" t="str">
        <f t="shared" si="7"/>
        <v/>
      </c>
      <c r="AH453" s="51"/>
      <c r="AI453" s="51" t="str">
        <f t="shared" si="8"/>
        <v/>
      </c>
      <c r="AJ453" s="68" t="str">
        <f t="shared" si="9"/>
        <v/>
      </c>
      <c r="AK453" s="68" t="str">
        <f t="shared" si="10"/>
        <v/>
      </c>
      <c r="AL453" s="68" t="str">
        <f t="shared" si="11"/>
        <v/>
      </c>
      <c r="AM453" s="68" t="str">
        <f t="shared" si="12"/>
        <v/>
      </c>
      <c r="AN453" s="68" t="str">
        <f t="shared" si="13"/>
        <v/>
      </c>
      <c r="AO453" s="67" t="str">
        <f t="shared" si="14"/>
        <v/>
      </c>
      <c r="AP453" s="51"/>
      <c r="AQ453" s="51" t="str">
        <f t="shared" si="15"/>
        <v/>
      </c>
      <c r="AR453" s="68" t="str">
        <f t="shared" si="16"/>
        <v/>
      </c>
      <c r="AS453" s="68" t="str">
        <f t="shared" si="17"/>
        <v/>
      </c>
      <c r="AT453" s="68" t="str">
        <f t="shared" si="18"/>
        <v/>
      </c>
      <c r="AU453" s="68" t="str">
        <f t="shared" si="19"/>
        <v/>
      </c>
      <c r="AV453" s="68" t="str">
        <f t="shared" si="20"/>
        <v/>
      </c>
      <c r="AW453" s="67" t="str">
        <f t="shared" si="21"/>
        <v/>
      </c>
      <c r="AX453" s="51"/>
      <c r="AY453" s="51" t="str">
        <f t="shared" si="22"/>
        <v/>
      </c>
      <c r="AZ453" s="68" t="str">
        <f t="shared" si="23"/>
        <v/>
      </c>
      <c r="BA453" s="68" t="str">
        <f t="shared" si="24"/>
        <v/>
      </c>
      <c r="BB453" s="68" t="str">
        <f t="shared" si="25"/>
        <v/>
      </c>
      <c r="BC453" s="68" t="str">
        <f t="shared" si="26"/>
        <v/>
      </c>
      <c r="BD453" s="68" t="str">
        <f t="shared" si="27"/>
        <v/>
      </c>
      <c r="BE453" s="68" t="str">
        <f t="shared" si="28"/>
        <v/>
      </c>
      <c r="BF453" s="51"/>
      <c r="BG453" s="69" t="str">
        <f t="shared" si="29"/>
        <v/>
      </c>
      <c r="BH453" s="67" t="str">
        <f t="shared" si="30"/>
        <v/>
      </c>
      <c r="BI453" s="67" t="str">
        <f t="shared" si="31"/>
        <v/>
      </c>
      <c r="BJ453" s="67" t="str">
        <f t="shared" si="32"/>
        <v/>
      </c>
      <c r="BK453" s="67" t="str">
        <f t="shared" si="33"/>
        <v/>
      </c>
      <c r="BL453" s="67" t="str">
        <f t="shared" si="34"/>
        <v/>
      </c>
      <c r="BM453" s="65" t="str">
        <f t="shared" si="35"/>
        <v/>
      </c>
      <c r="BN453" s="70"/>
      <c r="BO453" s="71">
        <f t="shared" ref="BO453:BO456" si="2955">IF(A453 =2014,F453,"")</f>
        <v>139098</v>
      </c>
      <c r="BP453" s="51" t="str">
        <f t="shared" ref="BP453:BP456" si="2956">IF(A453 =2015,F453,"")</f>
        <v/>
      </c>
      <c r="BQ453" s="51" t="str">
        <f t="shared" ref="BQ453:BQ456" si="2957">IF(A453 =2016,F453,"")</f>
        <v/>
      </c>
      <c r="BR453" s="51" t="str">
        <f t="shared" ref="BR453:BR456" si="2958">IF(A453 =2017,F453,"")</f>
        <v/>
      </c>
      <c r="BS453" s="69" t="str">
        <f t="shared" si="2920"/>
        <v/>
      </c>
      <c r="BT453" s="70"/>
      <c r="BU453" s="65">
        <f t="shared" ref="BU453:BU456" si="2959">IF(A453 =2014,I453,"")</f>
        <v>1835984</v>
      </c>
      <c r="BV453" s="68" t="str">
        <f t="shared" ref="BV453:BV456" si="2960">IF(A453 =2015,I453,"")</f>
        <v/>
      </c>
      <c r="BW453" s="68" t="str">
        <f t="shared" ref="BW453:BW456" si="2961">IF(A453 =2016,I453,"")</f>
        <v/>
      </c>
      <c r="BX453" s="68" t="str">
        <f t="shared" ref="BX453:BX456" si="2962">IF(A453 =2017,I453,"")</f>
        <v/>
      </c>
      <c r="BY453" s="67" t="str">
        <f t="shared" si="44"/>
        <v/>
      </c>
      <c r="BZ453" s="65"/>
      <c r="CA453" s="65">
        <f t="shared" si="45"/>
        <v>0</v>
      </c>
      <c r="CB453" s="67" t="str">
        <f t="shared" si="46"/>
        <v/>
      </c>
      <c r="CC453" s="67" t="str">
        <f t="shared" si="47"/>
        <v/>
      </c>
      <c r="CD453" s="67" t="str">
        <f t="shared" si="48"/>
        <v/>
      </c>
      <c r="CE453" s="67" t="str">
        <f t="shared" si="49"/>
        <v/>
      </c>
      <c r="CF453" s="65"/>
      <c r="CG453" s="65">
        <f t="shared" ref="CG453:CG456" si="2963">IF(A453 =2014,Q453+R453+S453+T453+U453,"")</f>
        <v>1835984</v>
      </c>
      <c r="CH453" s="68" t="str">
        <f t="shared" ref="CH453:CH456" si="2964">IF(A453 =2015,Q453+R453+S453+T453+U453,"")</f>
        <v/>
      </c>
      <c r="CI453" s="68" t="str">
        <f t="shared" ref="CI453:CI456" si="2965">IF(A453 =2016,Q453+R453+S453+T453+U453,"")</f>
        <v/>
      </c>
      <c r="CJ453" s="68" t="str">
        <f t="shared" ref="CJ453:CJ456" si="2966">IF(A453 =2017,Q453+R453+S453+T453+U453,"")</f>
        <v/>
      </c>
      <c r="CK453" s="67" t="str">
        <f t="shared" si="54"/>
        <v/>
      </c>
      <c r="CL453" s="65"/>
      <c r="CM453" s="65">
        <f t="shared" ref="CM453:CM456" si="2967">IF(A453 =2014,Q453,"")</f>
        <v>0</v>
      </c>
      <c r="CN453" s="68" t="str">
        <f t="shared" ref="CN453:CN456" si="2968">IF(A453 =2015,Q453,"")</f>
        <v/>
      </c>
      <c r="CO453" s="68" t="str">
        <f t="shared" ref="CO453:CO456" si="2969">IF(A453 =2016,Q453,"")</f>
        <v/>
      </c>
      <c r="CP453" s="68" t="str">
        <f t="shared" ref="CP453:CP456" si="2970">IF(A453 =2017,Q453,"")</f>
        <v/>
      </c>
      <c r="CQ453" s="67" t="str">
        <f t="shared" si="59"/>
        <v/>
      </c>
      <c r="CR453" s="65"/>
      <c r="CS453" s="65">
        <f t="shared" ref="CS453:CS456" si="2971">IF(A453 =2014,R453,"")</f>
        <v>880767</v>
      </c>
      <c r="CT453" s="68" t="str">
        <f t="shared" ref="CT453:CT456" si="2972">IF(A453 =2015,R453,"")</f>
        <v/>
      </c>
      <c r="CU453" s="68" t="str">
        <f t="shared" ref="CU453:CU456" si="2973">IF(A453 =2016,R453,"")</f>
        <v/>
      </c>
      <c r="CV453" s="68" t="str">
        <f t="shared" ref="CV453:CV456" si="2974">IF(A453 =2017,R453,"")</f>
        <v/>
      </c>
      <c r="CW453" s="67" t="str">
        <f t="shared" si="64"/>
        <v/>
      </c>
      <c r="CX453" s="65"/>
      <c r="CY453" s="65">
        <f t="shared" ref="CY453:CY456" si="2975">IF(A453 =2014,S453,"")</f>
        <v>106692</v>
      </c>
      <c r="CZ453" s="68" t="str">
        <f t="shared" ref="CZ453:CZ456" si="2976">IF(A453 =2015,S453,"")</f>
        <v/>
      </c>
      <c r="DA453" s="68" t="str">
        <f t="shared" ref="DA453:DA456" si="2977">IF(A453 =2016,S453,"")</f>
        <v/>
      </c>
      <c r="DB453" s="68" t="str">
        <f t="shared" ref="DB453:DB456" si="2978">IF(A453 =2017,S453,"")</f>
        <v/>
      </c>
      <c r="DC453" s="67" t="str">
        <f t="shared" si="69"/>
        <v/>
      </c>
      <c r="DD453" s="65"/>
      <c r="DE453" s="65">
        <f t="shared" ref="DE453:DE456" si="2979">IF(A453 =2014,T453,"")</f>
        <v>763103</v>
      </c>
      <c r="DF453" s="51" t="str">
        <f t="shared" ref="DF453:DF456" si="2980">IF(A453 =2015,T453,"")</f>
        <v/>
      </c>
      <c r="DG453" s="51" t="str">
        <f t="shared" ref="DG453:DG456" si="2981">IF(A453 =2016,T453,"")</f>
        <v/>
      </c>
      <c r="DH453" s="51" t="str">
        <f t="shared" ref="DH453:DH456" si="2982">IF(A453 =2017,T453,"")</f>
        <v/>
      </c>
      <c r="DI453" s="69" t="str">
        <f t="shared" si="74"/>
        <v/>
      </c>
      <c r="DJ453" s="70"/>
      <c r="DK453" s="65">
        <f t="shared" ref="DK453:DK456" si="2983">IF(A453 =2014,U453,"")</f>
        <v>85422</v>
      </c>
      <c r="DL453" s="51" t="str">
        <f t="shared" ref="DL453:DL456" si="2984">IF(A453 =2015,U453,"")</f>
        <v/>
      </c>
      <c r="DM453" s="51" t="str">
        <f t="shared" ref="DM453:DM456" si="2985">IF(A453 =2016,U453,"")</f>
        <v/>
      </c>
      <c r="DN453" s="51" t="str">
        <f t="shared" ref="DN453:DN456" si="2986">IF(A453 =2017,U453,"")</f>
        <v/>
      </c>
      <c r="DO453" s="69" t="str">
        <f t="shared" si="79"/>
        <v/>
      </c>
      <c r="DP453" s="51"/>
      <c r="DQ453" s="51"/>
      <c r="DR453" s="51"/>
      <c r="DS453" s="51"/>
      <c r="DT453" s="51"/>
      <c r="DU453" s="181"/>
    </row>
    <row r="454" spans="1:125" ht="15" x14ac:dyDescent="0.25">
      <c r="A454" s="50">
        <v>2015</v>
      </c>
      <c r="B454" s="51" t="s">
        <v>1166</v>
      </c>
      <c r="C454" s="50" t="s">
        <v>1167</v>
      </c>
      <c r="D454" s="53" t="s">
        <v>297</v>
      </c>
      <c r="E454" s="50" t="s">
        <v>141</v>
      </c>
      <c r="F454" s="54">
        <v>175982</v>
      </c>
      <c r="G454" s="54" t="s">
        <v>364</v>
      </c>
      <c r="H454" s="54">
        <v>379091</v>
      </c>
      <c r="I454" s="55">
        <v>2128891</v>
      </c>
      <c r="J454" s="50"/>
      <c r="K454" s="50" t="s">
        <v>2032</v>
      </c>
      <c r="L454" s="58" t="s">
        <v>2032</v>
      </c>
      <c r="M454" s="58" t="s">
        <v>2032</v>
      </c>
      <c r="N454" s="58" t="s">
        <v>2032</v>
      </c>
      <c r="O454" s="58" t="s">
        <v>2032</v>
      </c>
      <c r="P454" s="59"/>
      <c r="Q454" s="60">
        <v>0</v>
      </c>
      <c r="R454" s="60">
        <v>1015078</v>
      </c>
      <c r="S454" s="60">
        <v>108194</v>
      </c>
      <c r="T454" s="60">
        <v>954975</v>
      </c>
      <c r="U454" s="60">
        <v>50644</v>
      </c>
      <c r="V454" s="79"/>
      <c r="W454" s="90">
        <f t="shared" si="857"/>
        <v>2128891</v>
      </c>
      <c r="X454" s="101">
        <v>0</v>
      </c>
      <c r="Y454" s="50" t="s">
        <v>167</v>
      </c>
      <c r="Z454" s="50" t="s">
        <v>297</v>
      </c>
      <c r="AA454" s="51" t="str">
        <f t="shared" si="2949"/>
        <v/>
      </c>
      <c r="AB454" s="68" t="str">
        <f t="shared" si="2950"/>
        <v/>
      </c>
      <c r="AC454" s="68" t="str">
        <f t="shared" si="2951"/>
        <v/>
      </c>
      <c r="AD454" s="68" t="str">
        <f t="shared" si="2952"/>
        <v/>
      </c>
      <c r="AE454" s="68" t="str">
        <f t="shared" si="2953"/>
        <v/>
      </c>
      <c r="AF454" s="68" t="str">
        <f t="shared" si="2954"/>
        <v/>
      </c>
      <c r="AG454" s="67" t="str">
        <f t="shared" si="7"/>
        <v/>
      </c>
      <c r="AH454" s="51"/>
      <c r="AI454" s="51" t="str">
        <f t="shared" si="8"/>
        <v/>
      </c>
      <c r="AJ454" s="68" t="str">
        <f t="shared" si="9"/>
        <v/>
      </c>
      <c r="AK454" s="68" t="str">
        <f t="shared" si="10"/>
        <v/>
      </c>
      <c r="AL454" s="68" t="str">
        <f t="shared" si="11"/>
        <v/>
      </c>
      <c r="AM454" s="68" t="str">
        <f t="shared" si="12"/>
        <v/>
      </c>
      <c r="AN454" s="68" t="str">
        <f t="shared" si="13"/>
        <v/>
      </c>
      <c r="AO454" s="67" t="str">
        <f t="shared" si="14"/>
        <v/>
      </c>
      <c r="AP454" s="51"/>
      <c r="AQ454" s="51" t="str">
        <f t="shared" si="15"/>
        <v/>
      </c>
      <c r="AR454" s="68" t="str">
        <f t="shared" si="16"/>
        <v/>
      </c>
      <c r="AS454" s="68" t="str">
        <f t="shared" si="17"/>
        <v/>
      </c>
      <c r="AT454" s="68" t="str">
        <f t="shared" si="18"/>
        <v/>
      </c>
      <c r="AU454" s="68" t="str">
        <f t="shared" si="19"/>
        <v/>
      </c>
      <c r="AV454" s="68" t="str">
        <f t="shared" si="20"/>
        <v/>
      </c>
      <c r="AW454" s="67" t="str">
        <f t="shared" si="21"/>
        <v/>
      </c>
      <c r="AX454" s="51"/>
      <c r="AY454" s="51" t="str">
        <f t="shared" si="22"/>
        <v/>
      </c>
      <c r="AZ454" s="68" t="str">
        <f t="shared" si="23"/>
        <v/>
      </c>
      <c r="BA454" s="68" t="str">
        <f t="shared" si="24"/>
        <v/>
      </c>
      <c r="BB454" s="68" t="str">
        <f t="shared" si="25"/>
        <v/>
      </c>
      <c r="BC454" s="68" t="str">
        <f t="shared" si="26"/>
        <v/>
      </c>
      <c r="BD454" s="68" t="str">
        <f t="shared" si="27"/>
        <v/>
      </c>
      <c r="BE454" s="68" t="str">
        <f t="shared" si="28"/>
        <v/>
      </c>
      <c r="BF454" s="51"/>
      <c r="BG454" s="69" t="str">
        <f t="shared" si="29"/>
        <v/>
      </c>
      <c r="BH454" s="67" t="str">
        <f t="shared" si="30"/>
        <v/>
      </c>
      <c r="BI454" s="67" t="str">
        <f t="shared" si="31"/>
        <v/>
      </c>
      <c r="BJ454" s="67" t="str">
        <f t="shared" si="32"/>
        <v/>
      </c>
      <c r="BK454" s="67" t="str">
        <f t="shared" si="33"/>
        <v/>
      </c>
      <c r="BL454" s="67" t="str">
        <f t="shared" si="34"/>
        <v/>
      </c>
      <c r="BM454" s="65" t="str">
        <f t="shared" si="35"/>
        <v/>
      </c>
      <c r="BN454" s="51"/>
      <c r="BO454" s="51" t="str">
        <f t="shared" si="2955"/>
        <v/>
      </c>
      <c r="BP454" s="71">
        <f t="shared" si="2956"/>
        <v>175982</v>
      </c>
      <c r="BQ454" s="51" t="str">
        <f t="shared" si="2957"/>
        <v/>
      </c>
      <c r="BR454" s="51" t="str">
        <f t="shared" si="2958"/>
        <v/>
      </c>
      <c r="BS454" s="69" t="str">
        <f t="shared" si="2920"/>
        <v/>
      </c>
      <c r="BT454" s="51"/>
      <c r="BU454" s="68" t="str">
        <f t="shared" si="2959"/>
        <v/>
      </c>
      <c r="BV454" s="65">
        <f t="shared" si="2960"/>
        <v>2128891</v>
      </c>
      <c r="BW454" s="68" t="str">
        <f t="shared" si="2961"/>
        <v/>
      </c>
      <c r="BX454" s="68" t="str">
        <f t="shared" si="2962"/>
        <v/>
      </c>
      <c r="BY454" s="67" t="str">
        <f t="shared" si="44"/>
        <v/>
      </c>
      <c r="BZ454" s="68"/>
      <c r="CA454" s="65" t="str">
        <f t="shared" si="45"/>
        <v/>
      </c>
      <c r="CB454" s="67">
        <f t="shared" si="46"/>
        <v>0</v>
      </c>
      <c r="CC454" s="67" t="str">
        <f t="shared" si="47"/>
        <v/>
      </c>
      <c r="CD454" s="67" t="str">
        <f t="shared" si="48"/>
        <v/>
      </c>
      <c r="CE454" s="67" t="str">
        <f t="shared" si="49"/>
        <v/>
      </c>
      <c r="CF454" s="68"/>
      <c r="CG454" s="68" t="str">
        <f t="shared" si="2963"/>
        <v/>
      </c>
      <c r="CH454" s="65">
        <f t="shared" si="2964"/>
        <v>2128891</v>
      </c>
      <c r="CI454" s="68" t="str">
        <f t="shared" si="2965"/>
        <v/>
      </c>
      <c r="CJ454" s="68" t="str">
        <f t="shared" si="2966"/>
        <v/>
      </c>
      <c r="CK454" s="67" t="str">
        <f t="shared" si="54"/>
        <v/>
      </c>
      <c r="CL454" s="68"/>
      <c r="CM454" s="68" t="str">
        <f t="shared" si="2967"/>
        <v/>
      </c>
      <c r="CN454" s="65">
        <f t="shared" si="2968"/>
        <v>0</v>
      </c>
      <c r="CO454" s="68" t="str">
        <f t="shared" si="2969"/>
        <v/>
      </c>
      <c r="CP454" s="68" t="str">
        <f t="shared" si="2970"/>
        <v/>
      </c>
      <c r="CQ454" s="67" t="str">
        <f t="shared" si="59"/>
        <v/>
      </c>
      <c r="CR454" s="68"/>
      <c r="CS454" s="68" t="str">
        <f t="shared" si="2971"/>
        <v/>
      </c>
      <c r="CT454" s="65">
        <f t="shared" si="2972"/>
        <v>1015078</v>
      </c>
      <c r="CU454" s="68" t="str">
        <f t="shared" si="2973"/>
        <v/>
      </c>
      <c r="CV454" s="68" t="str">
        <f t="shared" si="2974"/>
        <v/>
      </c>
      <c r="CW454" s="67" t="str">
        <f t="shared" si="64"/>
        <v/>
      </c>
      <c r="CX454" s="68"/>
      <c r="CY454" s="68" t="str">
        <f t="shared" si="2975"/>
        <v/>
      </c>
      <c r="CZ454" s="65">
        <f t="shared" si="2976"/>
        <v>108194</v>
      </c>
      <c r="DA454" s="68" t="str">
        <f t="shared" si="2977"/>
        <v/>
      </c>
      <c r="DB454" s="68" t="str">
        <f t="shared" si="2978"/>
        <v/>
      </c>
      <c r="DC454" s="67" t="str">
        <f t="shared" si="69"/>
        <v/>
      </c>
      <c r="DD454" s="68"/>
      <c r="DE454" s="68" t="str">
        <f t="shared" si="2979"/>
        <v/>
      </c>
      <c r="DF454" s="65">
        <f t="shared" si="2980"/>
        <v>954975</v>
      </c>
      <c r="DG454" s="51" t="str">
        <f t="shared" si="2981"/>
        <v/>
      </c>
      <c r="DH454" s="51" t="str">
        <f t="shared" si="2982"/>
        <v/>
      </c>
      <c r="DI454" s="69" t="str">
        <f t="shared" si="74"/>
        <v/>
      </c>
      <c r="DJ454" s="51"/>
      <c r="DK454" s="51" t="str">
        <f t="shared" si="2983"/>
        <v/>
      </c>
      <c r="DL454" s="65">
        <f t="shared" si="2984"/>
        <v>50644</v>
      </c>
      <c r="DM454" s="51" t="str">
        <f t="shared" si="2985"/>
        <v/>
      </c>
      <c r="DN454" s="51" t="str">
        <f t="shared" si="2986"/>
        <v/>
      </c>
      <c r="DO454" s="69" t="str">
        <f t="shared" si="79"/>
        <v/>
      </c>
      <c r="DP454" s="51"/>
      <c r="DQ454" s="51"/>
      <c r="DR454" s="51"/>
      <c r="DS454" s="51"/>
      <c r="DT454" s="51"/>
      <c r="DU454" s="181"/>
    </row>
    <row r="455" spans="1:125" ht="15" x14ac:dyDescent="0.25">
      <c r="A455" s="50">
        <v>2016</v>
      </c>
      <c r="B455" s="51" t="s">
        <v>1166</v>
      </c>
      <c r="C455" s="50" t="s">
        <v>1167</v>
      </c>
      <c r="D455" s="53" t="s">
        <v>297</v>
      </c>
      <c r="E455" s="50" t="s">
        <v>141</v>
      </c>
      <c r="F455" s="54">
        <v>174219</v>
      </c>
      <c r="G455" s="54" t="s">
        <v>364</v>
      </c>
      <c r="H455" s="54">
        <v>428499</v>
      </c>
      <c r="I455" s="55">
        <v>2242561</v>
      </c>
      <c r="J455" s="50"/>
      <c r="K455" s="50" t="s">
        <v>2032</v>
      </c>
      <c r="L455" s="58" t="s">
        <v>2032</v>
      </c>
      <c r="M455" s="58" t="s">
        <v>2032</v>
      </c>
      <c r="N455" s="58" t="s">
        <v>2032</v>
      </c>
      <c r="O455" s="58" t="s">
        <v>2032</v>
      </c>
      <c r="P455" s="59"/>
      <c r="Q455" s="60">
        <v>0</v>
      </c>
      <c r="R455" s="60">
        <v>1079384</v>
      </c>
      <c r="S455" s="60">
        <v>95470</v>
      </c>
      <c r="T455" s="60">
        <v>1047340</v>
      </c>
      <c r="U455" s="60">
        <v>73827</v>
      </c>
      <c r="V455" s="79"/>
      <c r="W455" s="90">
        <f t="shared" si="857"/>
        <v>2296021</v>
      </c>
      <c r="X455" s="101">
        <v>0</v>
      </c>
      <c r="Y455" s="50" t="s">
        <v>167</v>
      </c>
      <c r="Z455" s="50" t="s">
        <v>297</v>
      </c>
      <c r="AA455" s="51" t="str">
        <f t="shared" si="2949"/>
        <v/>
      </c>
      <c r="AB455" s="68" t="str">
        <f t="shared" si="2950"/>
        <v/>
      </c>
      <c r="AC455" s="68" t="str">
        <f t="shared" si="2951"/>
        <v/>
      </c>
      <c r="AD455" s="68" t="str">
        <f t="shared" si="2952"/>
        <v/>
      </c>
      <c r="AE455" s="68" t="str">
        <f t="shared" si="2953"/>
        <v/>
      </c>
      <c r="AF455" s="68" t="str">
        <f t="shared" si="2954"/>
        <v/>
      </c>
      <c r="AG455" s="67" t="str">
        <f t="shared" si="7"/>
        <v/>
      </c>
      <c r="AH455" s="51"/>
      <c r="AI455" s="51" t="str">
        <f t="shared" si="8"/>
        <v/>
      </c>
      <c r="AJ455" s="68" t="str">
        <f t="shared" si="9"/>
        <v/>
      </c>
      <c r="AK455" s="68" t="str">
        <f t="shared" si="10"/>
        <v/>
      </c>
      <c r="AL455" s="68" t="str">
        <f t="shared" si="11"/>
        <v/>
      </c>
      <c r="AM455" s="68" t="str">
        <f t="shared" si="12"/>
        <v/>
      </c>
      <c r="AN455" s="68" t="str">
        <f t="shared" si="13"/>
        <v/>
      </c>
      <c r="AO455" s="67" t="str">
        <f t="shared" si="14"/>
        <v/>
      </c>
      <c r="AP455" s="51"/>
      <c r="AQ455" s="51" t="str">
        <f t="shared" si="15"/>
        <v/>
      </c>
      <c r="AR455" s="68" t="str">
        <f t="shared" si="16"/>
        <v/>
      </c>
      <c r="AS455" s="68" t="str">
        <f t="shared" si="17"/>
        <v/>
      </c>
      <c r="AT455" s="68" t="str">
        <f t="shared" si="18"/>
        <v/>
      </c>
      <c r="AU455" s="68" t="str">
        <f t="shared" si="19"/>
        <v/>
      </c>
      <c r="AV455" s="68" t="str">
        <f t="shared" si="20"/>
        <v/>
      </c>
      <c r="AW455" s="67" t="str">
        <f t="shared" si="21"/>
        <v/>
      </c>
      <c r="AX455" s="51"/>
      <c r="AY455" s="51" t="str">
        <f t="shared" si="22"/>
        <v/>
      </c>
      <c r="AZ455" s="68" t="str">
        <f t="shared" si="23"/>
        <v/>
      </c>
      <c r="BA455" s="68" t="str">
        <f t="shared" si="24"/>
        <v/>
      </c>
      <c r="BB455" s="68" t="str">
        <f t="shared" si="25"/>
        <v/>
      </c>
      <c r="BC455" s="68" t="str">
        <f t="shared" si="26"/>
        <v/>
      </c>
      <c r="BD455" s="68" t="str">
        <f t="shared" si="27"/>
        <v/>
      </c>
      <c r="BE455" s="68" t="str">
        <f t="shared" si="28"/>
        <v/>
      </c>
      <c r="BF455" s="51"/>
      <c r="BG455" s="69" t="str">
        <f t="shared" si="29"/>
        <v/>
      </c>
      <c r="BH455" s="67" t="str">
        <f t="shared" si="30"/>
        <v/>
      </c>
      <c r="BI455" s="67" t="str">
        <f t="shared" si="31"/>
        <v/>
      </c>
      <c r="BJ455" s="67" t="str">
        <f t="shared" si="32"/>
        <v/>
      </c>
      <c r="BK455" s="67" t="str">
        <f t="shared" si="33"/>
        <v/>
      </c>
      <c r="BL455" s="67" t="str">
        <f t="shared" si="34"/>
        <v/>
      </c>
      <c r="BM455" s="65" t="str">
        <f t="shared" si="35"/>
        <v/>
      </c>
      <c r="BN455" s="51"/>
      <c r="BO455" s="51" t="str">
        <f t="shared" si="2955"/>
        <v/>
      </c>
      <c r="BP455" s="51" t="str">
        <f t="shared" si="2956"/>
        <v/>
      </c>
      <c r="BQ455" s="71">
        <f t="shared" si="2957"/>
        <v>174219</v>
      </c>
      <c r="BR455" s="51" t="str">
        <f t="shared" si="2958"/>
        <v/>
      </c>
      <c r="BS455" s="69" t="str">
        <f t="shared" si="2920"/>
        <v/>
      </c>
      <c r="BT455" s="51"/>
      <c r="BU455" s="68" t="str">
        <f t="shared" si="2959"/>
        <v/>
      </c>
      <c r="BV455" s="68" t="str">
        <f t="shared" si="2960"/>
        <v/>
      </c>
      <c r="BW455" s="65">
        <f t="shared" si="2961"/>
        <v>2242561</v>
      </c>
      <c r="BX455" s="68" t="str">
        <f t="shared" si="2962"/>
        <v/>
      </c>
      <c r="BY455" s="67" t="str">
        <f t="shared" si="44"/>
        <v/>
      </c>
      <c r="BZ455" s="68"/>
      <c r="CA455" s="65" t="str">
        <f t="shared" si="45"/>
        <v/>
      </c>
      <c r="CB455" s="67" t="str">
        <f t="shared" si="46"/>
        <v/>
      </c>
      <c r="CC455" s="67">
        <f t="shared" si="47"/>
        <v>0</v>
      </c>
      <c r="CD455" s="67" t="str">
        <f t="shared" si="48"/>
        <v/>
      </c>
      <c r="CE455" s="67" t="str">
        <f t="shared" si="49"/>
        <v/>
      </c>
      <c r="CF455" s="68"/>
      <c r="CG455" s="68" t="str">
        <f t="shared" si="2963"/>
        <v/>
      </c>
      <c r="CH455" s="68" t="str">
        <f t="shared" si="2964"/>
        <v/>
      </c>
      <c r="CI455" s="65">
        <f t="shared" si="2965"/>
        <v>2296021</v>
      </c>
      <c r="CJ455" s="68" t="str">
        <f t="shared" si="2966"/>
        <v/>
      </c>
      <c r="CK455" s="67" t="str">
        <f t="shared" si="54"/>
        <v/>
      </c>
      <c r="CL455" s="68"/>
      <c r="CM455" s="68" t="str">
        <f t="shared" si="2967"/>
        <v/>
      </c>
      <c r="CN455" s="68" t="str">
        <f t="shared" si="2968"/>
        <v/>
      </c>
      <c r="CO455" s="65">
        <f t="shared" si="2969"/>
        <v>0</v>
      </c>
      <c r="CP455" s="68" t="str">
        <f t="shared" si="2970"/>
        <v/>
      </c>
      <c r="CQ455" s="67" t="str">
        <f t="shared" si="59"/>
        <v/>
      </c>
      <c r="CR455" s="68"/>
      <c r="CS455" s="68" t="str">
        <f t="shared" si="2971"/>
        <v/>
      </c>
      <c r="CT455" s="68" t="str">
        <f t="shared" si="2972"/>
        <v/>
      </c>
      <c r="CU455" s="65">
        <f t="shared" si="2973"/>
        <v>1079384</v>
      </c>
      <c r="CV455" s="68" t="str">
        <f t="shared" si="2974"/>
        <v/>
      </c>
      <c r="CW455" s="67" t="str">
        <f t="shared" si="64"/>
        <v/>
      </c>
      <c r="CX455" s="68"/>
      <c r="CY455" s="68" t="str">
        <f t="shared" si="2975"/>
        <v/>
      </c>
      <c r="CZ455" s="68" t="str">
        <f t="shared" si="2976"/>
        <v/>
      </c>
      <c r="DA455" s="65">
        <f t="shared" si="2977"/>
        <v>95470</v>
      </c>
      <c r="DB455" s="68" t="str">
        <f t="shared" si="2978"/>
        <v/>
      </c>
      <c r="DC455" s="67" t="str">
        <f t="shared" si="69"/>
        <v/>
      </c>
      <c r="DD455" s="68"/>
      <c r="DE455" s="68" t="str">
        <f t="shared" si="2979"/>
        <v/>
      </c>
      <c r="DF455" s="51" t="str">
        <f t="shared" si="2980"/>
        <v/>
      </c>
      <c r="DG455" s="65">
        <f t="shared" si="2981"/>
        <v>1047340</v>
      </c>
      <c r="DH455" s="51" t="str">
        <f t="shared" si="2982"/>
        <v/>
      </c>
      <c r="DI455" s="69" t="str">
        <f t="shared" si="74"/>
        <v/>
      </c>
      <c r="DJ455" s="51"/>
      <c r="DK455" s="51" t="str">
        <f t="shared" si="2983"/>
        <v/>
      </c>
      <c r="DL455" s="51" t="str">
        <f t="shared" si="2984"/>
        <v/>
      </c>
      <c r="DM455" s="65">
        <f t="shared" si="2985"/>
        <v>73827</v>
      </c>
      <c r="DN455" s="51" t="str">
        <f t="shared" si="2986"/>
        <v/>
      </c>
      <c r="DO455" s="69" t="str">
        <f t="shared" si="79"/>
        <v/>
      </c>
      <c r="DP455" s="51"/>
      <c r="DQ455" s="51"/>
      <c r="DR455" s="51"/>
      <c r="DS455" s="51"/>
      <c r="DT455" s="51"/>
      <c r="DU455" s="181"/>
    </row>
    <row r="456" spans="1:125" ht="15" x14ac:dyDescent="0.25">
      <c r="A456" s="50">
        <v>2017</v>
      </c>
      <c r="B456" s="51" t="s">
        <v>1166</v>
      </c>
      <c r="C456" s="50" t="s">
        <v>1167</v>
      </c>
      <c r="D456" s="53" t="s">
        <v>297</v>
      </c>
      <c r="E456" s="50" t="s">
        <v>141</v>
      </c>
      <c r="F456" s="54">
        <v>167484</v>
      </c>
      <c r="G456" s="54" t="s">
        <v>364</v>
      </c>
      <c r="H456" s="54">
        <v>397928</v>
      </c>
      <c r="I456" s="55">
        <v>3258090</v>
      </c>
      <c r="J456" s="50"/>
      <c r="K456" s="50" t="s">
        <v>2032</v>
      </c>
      <c r="L456" s="58" t="s">
        <v>2032</v>
      </c>
      <c r="M456" s="58" t="s">
        <v>2032</v>
      </c>
      <c r="N456" s="58" t="s">
        <v>2032</v>
      </c>
      <c r="O456" s="58" t="s">
        <v>2032</v>
      </c>
      <c r="P456" s="59"/>
      <c r="Q456" s="60">
        <v>0</v>
      </c>
      <c r="R456" s="60">
        <v>1597096</v>
      </c>
      <c r="S456" s="60">
        <v>113913</v>
      </c>
      <c r="T456" s="60">
        <v>1714514</v>
      </c>
      <c r="U456" s="60">
        <v>45337</v>
      </c>
      <c r="V456" s="79"/>
      <c r="W456" s="90">
        <f t="shared" si="857"/>
        <v>3470860</v>
      </c>
      <c r="X456" s="101">
        <v>2699370</v>
      </c>
      <c r="Y456" s="50" t="s">
        <v>167</v>
      </c>
      <c r="Z456" s="50" t="s">
        <v>297</v>
      </c>
      <c r="AA456" s="51" t="str">
        <f t="shared" si="2949"/>
        <v/>
      </c>
      <c r="AB456" s="68" t="str">
        <f t="shared" si="2950"/>
        <v/>
      </c>
      <c r="AC456" s="68" t="str">
        <f t="shared" si="2951"/>
        <v/>
      </c>
      <c r="AD456" s="68" t="str">
        <f t="shared" si="2952"/>
        <v/>
      </c>
      <c r="AE456" s="68" t="str">
        <f t="shared" si="2953"/>
        <v/>
      </c>
      <c r="AF456" s="68" t="str">
        <f t="shared" si="2954"/>
        <v/>
      </c>
      <c r="AG456" s="67" t="str">
        <f t="shared" si="7"/>
        <v/>
      </c>
      <c r="AH456" s="51"/>
      <c r="AI456" s="51" t="str">
        <f t="shared" si="8"/>
        <v/>
      </c>
      <c r="AJ456" s="68" t="str">
        <f t="shared" si="9"/>
        <v/>
      </c>
      <c r="AK456" s="68" t="str">
        <f t="shared" si="10"/>
        <v/>
      </c>
      <c r="AL456" s="68" t="str">
        <f t="shared" si="11"/>
        <v/>
      </c>
      <c r="AM456" s="68" t="str">
        <f t="shared" si="12"/>
        <v/>
      </c>
      <c r="AN456" s="68" t="str">
        <f t="shared" si="13"/>
        <v/>
      </c>
      <c r="AO456" s="67" t="str">
        <f t="shared" si="14"/>
        <v/>
      </c>
      <c r="AP456" s="51"/>
      <c r="AQ456" s="51" t="str">
        <f t="shared" si="15"/>
        <v/>
      </c>
      <c r="AR456" s="68" t="str">
        <f t="shared" si="16"/>
        <v/>
      </c>
      <c r="AS456" s="68" t="str">
        <f t="shared" si="17"/>
        <v/>
      </c>
      <c r="AT456" s="68" t="str">
        <f t="shared" si="18"/>
        <v/>
      </c>
      <c r="AU456" s="68" t="str">
        <f t="shared" si="19"/>
        <v/>
      </c>
      <c r="AV456" s="68" t="str">
        <f t="shared" si="20"/>
        <v/>
      </c>
      <c r="AW456" s="67" t="str">
        <f t="shared" si="21"/>
        <v/>
      </c>
      <c r="AX456" s="51"/>
      <c r="AY456" s="51" t="str">
        <f t="shared" si="22"/>
        <v/>
      </c>
      <c r="AZ456" s="68" t="str">
        <f t="shared" si="23"/>
        <v/>
      </c>
      <c r="BA456" s="68" t="str">
        <f t="shared" si="24"/>
        <v/>
      </c>
      <c r="BB456" s="68" t="str">
        <f t="shared" si="25"/>
        <v/>
      </c>
      <c r="BC456" s="68" t="str">
        <f t="shared" si="26"/>
        <v/>
      </c>
      <c r="BD456" s="68" t="str">
        <f t="shared" si="27"/>
        <v/>
      </c>
      <c r="BE456" s="68" t="str">
        <f t="shared" si="28"/>
        <v/>
      </c>
      <c r="BF456" s="51"/>
      <c r="BG456" s="69" t="str">
        <f t="shared" si="29"/>
        <v/>
      </c>
      <c r="BH456" s="67" t="str">
        <f t="shared" si="30"/>
        <v/>
      </c>
      <c r="BI456" s="67" t="str">
        <f t="shared" si="31"/>
        <v/>
      </c>
      <c r="BJ456" s="67" t="str">
        <f t="shared" si="32"/>
        <v/>
      </c>
      <c r="BK456" s="67" t="str">
        <f t="shared" si="33"/>
        <v/>
      </c>
      <c r="BL456" s="67" t="str">
        <f t="shared" si="34"/>
        <v/>
      </c>
      <c r="BM456" s="65" t="str">
        <f t="shared" si="35"/>
        <v/>
      </c>
      <c r="BN456" s="51"/>
      <c r="BO456" s="51" t="str">
        <f t="shared" si="2955"/>
        <v/>
      </c>
      <c r="BP456" s="51" t="str">
        <f t="shared" si="2956"/>
        <v/>
      </c>
      <c r="BQ456" s="51" t="str">
        <f t="shared" si="2957"/>
        <v/>
      </c>
      <c r="BR456" s="71">
        <f t="shared" si="2958"/>
        <v>167484</v>
      </c>
      <c r="BS456" s="69" t="str">
        <f t="shared" si="2920"/>
        <v/>
      </c>
      <c r="BT456" s="51"/>
      <c r="BU456" s="68" t="str">
        <f t="shared" si="2959"/>
        <v/>
      </c>
      <c r="BV456" s="68" t="str">
        <f t="shared" si="2960"/>
        <v/>
      </c>
      <c r="BW456" s="68" t="str">
        <f t="shared" si="2961"/>
        <v/>
      </c>
      <c r="BX456" s="65">
        <f t="shared" si="2962"/>
        <v>3258090</v>
      </c>
      <c r="BY456" s="67" t="str">
        <f t="shared" si="44"/>
        <v/>
      </c>
      <c r="BZ456" s="68"/>
      <c r="CA456" s="65" t="str">
        <f t="shared" si="45"/>
        <v/>
      </c>
      <c r="CB456" s="67" t="str">
        <f t="shared" si="46"/>
        <v/>
      </c>
      <c r="CC456" s="67" t="str">
        <f t="shared" si="47"/>
        <v/>
      </c>
      <c r="CD456" s="67">
        <f t="shared" si="48"/>
        <v>2699370</v>
      </c>
      <c r="CE456" s="67" t="str">
        <f t="shared" si="49"/>
        <v/>
      </c>
      <c r="CF456" s="68"/>
      <c r="CG456" s="68" t="str">
        <f t="shared" si="2963"/>
        <v/>
      </c>
      <c r="CH456" s="68" t="str">
        <f t="shared" si="2964"/>
        <v/>
      </c>
      <c r="CI456" s="68" t="str">
        <f t="shared" si="2965"/>
        <v/>
      </c>
      <c r="CJ456" s="65">
        <f t="shared" si="2966"/>
        <v>3470860</v>
      </c>
      <c r="CK456" s="67" t="str">
        <f t="shared" si="54"/>
        <v/>
      </c>
      <c r="CL456" s="68"/>
      <c r="CM456" s="68" t="str">
        <f t="shared" si="2967"/>
        <v/>
      </c>
      <c r="CN456" s="68" t="str">
        <f t="shared" si="2968"/>
        <v/>
      </c>
      <c r="CO456" s="68" t="str">
        <f t="shared" si="2969"/>
        <v/>
      </c>
      <c r="CP456" s="65">
        <f t="shared" si="2970"/>
        <v>0</v>
      </c>
      <c r="CQ456" s="67" t="str">
        <f t="shared" si="59"/>
        <v/>
      </c>
      <c r="CR456" s="68"/>
      <c r="CS456" s="68" t="str">
        <f t="shared" si="2971"/>
        <v/>
      </c>
      <c r="CT456" s="68" t="str">
        <f t="shared" si="2972"/>
        <v/>
      </c>
      <c r="CU456" s="68" t="str">
        <f t="shared" si="2973"/>
        <v/>
      </c>
      <c r="CV456" s="65">
        <f t="shared" si="2974"/>
        <v>1597096</v>
      </c>
      <c r="CW456" s="67" t="str">
        <f t="shared" si="64"/>
        <v/>
      </c>
      <c r="CX456" s="68"/>
      <c r="CY456" s="68" t="str">
        <f t="shared" si="2975"/>
        <v/>
      </c>
      <c r="CZ456" s="68" t="str">
        <f t="shared" si="2976"/>
        <v/>
      </c>
      <c r="DA456" s="68" t="str">
        <f t="shared" si="2977"/>
        <v/>
      </c>
      <c r="DB456" s="65">
        <f t="shared" si="2978"/>
        <v>113913</v>
      </c>
      <c r="DC456" s="67" t="str">
        <f t="shared" si="69"/>
        <v/>
      </c>
      <c r="DD456" s="68"/>
      <c r="DE456" s="68" t="str">
        <f t="shared" si="2979"/>
        <v/>
      </c>
      <c r="DF456" s="51" t="str">
        <f t="shared" si="2980"/>
        <v/>
      </c>
      <c r="DG456" s="51" t="str">
        <f t="shared" si="2981"/>
        <v/>
      </c>
      <c r="DH456" s="65">
        <f t="shared" si="2982"/>
        <v>1714514</v>
      </c>
      <c r="DI456" s="69" t="str">
        <f t="shared" si="74"/>
        <v/>
      </c>
      <c r="DJ456" s="51"/>
      <c r="DK456" s="51" t="str">
        <f t="shared" si="2983"/>
        <v/>
      </c>
      <c r="DL456" s="51" t="str">
        <f t="shared" si="2984"/>
        <v/>
      </c>
      <c r="DM456" s="51" t="str">
        <f t="shared" si="2985"/>
        <v/>
      </c>
      <c r="DN456" s="65">
        <f t="shared" si="2986"/>
        <v>45337</v>
      </c>
      <c r="DO456" s="69" t="str">
        <f t="shared" si="79"/>
        <v/>
      </c>
      <c r="DP456" s="51"/>
      <c r="DQ456" s="51"/>
      <c r="DR456" s="51"/>
      <c r="DS456" s="51"/>
      <c r="DT456" s="51"/>
      <c r="DU456" s="181"/>
    </row>
    <row r="457" spans="1:125" ht="15" x14ac:dyDescent="0.25">
      <c r="A457" s="50">
        <v>2018</v>
      </c>
      <c r="B457" s="51" t="s">
        <v>1166</v>
      </c>
      <c r="C457" s="50" t="s">
        <v>1167</v>
      </c>
      <c r="D457" s="170" t="s">
        <v>297</v>
      </c>
      <c r="E457" s="50" t="s">
        <v>141</v>
      </c>
      <c r="F457" s="89">
        <v>167702</v>
      </c>
      <c r="G457" s="89">
        <v>0</v>
      </c>
      <c r="H457" s="89">
        <v>416966</v>
      </c>
      <c r="I457" s="90">
        <v>4356839</v>
      </c>
      <c r="J457" s="50"/>
      <c r="K457" s="50" t="s">
        <v>2032</v>
      </c>
      <c r="L457" s="58"/>
      <c r="M457" s="58"/>
      <c r="N457" s="58"/>
      <c r="O457" s="58"/>
      <c r="P457" s="91"/>
      <c r="Q457" s="92">
        <v>0</v>
      </c>
      <c r="R457" s="92">
        <v>2237182</v>
      </c>
      <c r="S457" s="92">
        <v>162145</v>
      </c>
      <c r="T457" s="92">
        <v>2167305</v>
      </c>
      <c r="U457" s="94"/>
      <c r="V457" s="94"/>
      <c r="W457" s="90">
        <f t="shared" si="857"/>
        <v>4566632</v>
      </c>
      <c r="X457" s="90">
        <v>48061</v>
      </c>
      <c r="Y457" s="509">
        <v>4566632</v>
      </c>
      <c r="Z457" s="50"/>
      <c r="AA457" s="51"/>
      <c r="AB457" s="68"/>
      <c r="AC457" s="68"/>
      <c r="AD457" s="68"/>
      <c r="AE457" s="68"/>
      <c r="AF457" s="68"/>
      <c r="AG457" s="67" t="str">
        <f t="shared" si="7"/>
        <v/>
      </c>
      <c r="AH457" s="51"/>
      <c r="AI457" s="51" t="str">
        <f t="shared" si="8"/>
        <v/>
      </c>
      <c r="AJ457" s="68" t="str">
        <f t="shared" si="9"/>
        <v/>
      </c>
      <c r="AK457" s="68" t="str">
        <f t="shared" si="10"/>
        <v/>
      </c>
      <c r="AL457" s="68" t="str">
        <f t="shared" si="11"/>
        <v/>
      </c>
      <c r="AM457" s="68" t="str">
        <f t="shared" si="12"/>
        <v/>
      </c>
      <c r="AN457" s="68" t="str">
        <f t="shared" si="13"/>
        <v/>
      </c>
      <c r="AO457" s="67" t="str">
        <f t="shared" si="14"/>
        <v/>
      </c>
      <c r="AP457" s="51"/>
      <c r="AQ457" s="51" t="str">
        <f t="shared" si="15"/>
        <v/>
      </c>
      <c r="AR457" s="68" t="str">
        <f t="shared" si="16"/>
        <v/>
      </c>
      <c r="AS457" s="68" t="str">
        <f t="shared" si="17"/>
        <v/>
      </c>
      <c r="AT457" s="68" t="str">
        <f t="shared" si="18"/>
        <v/>
      </c>
      <c r="AU457" s="68" t="str">
        <f t="shared" si="19"/>
        <v/>
      </c>
      <c r="AV457" s="68" t="str">
        <f t="shared" si="20"/>
        <v/>
      </c>
      <c r="AW457" s="67" t="str">
        <f t="shared" si="21"/>
        <v/>
      </c>
      <c r="AX457" s="51"/>
      <c r="AY457" s="51" t="str">
        <f t="shared" si="22"/>
        <v/>
      </c>
      <c r="AZ457" s="68" t="str">
        <f t="shared" si="23"/>
        <v/>
      </c>
      <c r="BA457" s="68" t="str">
        <f t="shared" si="24"/>
        <v/>
      </c>
      <c r="BB457" s="68" t="str">
        <f t="shared" si="25"/>
        <v/>
      </c>
      <c r="BC457" s="68" t="str">
        <f t="shared" si="26"/>
        <v/>
      </c>
      <c r="BD457" s="68" t="str">
        <f t="shared" si="27"/>
        <v/>
      </c>
      <c r="BE457" s="68" t="str">
        <f t="shared" si="28"/>
        <v/>
      </c>
      <c r="BF457" s="51"/>
      <c r="BG457" s="69" t="str">
        <f t="shared" si="29"/>
        <v/>
      </c>
      <c r="BH457" s="67" t="str">
        <f t="shared" si="30"/>
        <v/>
      </c>
      <c r="BI457" s="67" t="str">
        <f t="shared" si="31"/>
        <v/>
      </c>
      <c r="BJ457" s="67" t="str">
        <f t="shared" si="32"/>
        <v/>
      </c>
      <c r="BK457" s="67" t="str">
        <f t="shared" si="33"/>
        <v/>
      </c>
      <c r="BL457" s="67" t="str">
        <f t="shared" si="34"/>
        <v/>
      </c>
      <c r="BM457" s="65" t="str">
        <f t="shared" si="35"/>
        <v/>
      </c>
      <c r="BN457" s="70"/>
      <c r="BO457" s="70"/>
      <c r="BP457" s="51"/>
      <c r="BQ457" s="51"/>
      <c r="BR457" s="51"/>
      <c r="BS457" s="96">
        <f t="shared" si="2920"/>
        <v>167702</v>
      </c>
      <c r="BT457" s="70"/>
      <c r="BU457" s="65"/>
      <c r="BV457" s="68"/>
      <c r="BW457" s="68"/>
      <c r="BX457" s="68"/>
      <c r="BY457" s="67">
        <f t="shared" si="44"/>
        <v>4356839</v>
      </c>
      <c r="BZ457" s="65"/>
      <c r="CA457" s="65" t="str">
        <f t="shared" si="45"/>
        <v/>
      </c>
      <c r="CB457" s="67" t="str">
        <f t="shared" si="46"/>
        <v/>
      </c>
      <c r="CC457" s="67" t="str">
        <f t="shared" si="47"/>
        <v/>
      </c>
      <c r="CD457" s="67" t="str">
        <f t="shared" si="48"/>
        <v/>
      </c>
      <c r="CE457" s="67">
        <f t="shared" si="49"/>
        <v>48061</v>
      </c>
      <c r="CF457" s="65"/>
      <c r="CG457" s="65"/>
      <c r="CH457" s="68"/>
      <c r="CI457" s="68"/>
      <c r="CJ457" s="68"/>
      <c r="CK457" s="67">
        <f t="shared" si="54"/>
        <v>4566632</v>
      </c>
      <c r="CL457" s="65"/>
      <c r="CM457" s="65"/>
      <c r="CN457" s="68"/>
      <c r="CO457" s="68"/>
      <c r="CP457" s="68"/>
      <c r="CQ457" s="67">
        <f t="shared" si="59"/>
        <v>0</v>
      </c>
      <c r="CR457" s="65"/>
      <c r="CS457" s="65"/>
      <c r="CT457" s="68"/>
      <c r="CU457" s="68"/>
      <c r="CV457" s="68"/>
      <c r="CW457" s="67">
        <f t="shared" si="64"/>
        <v>2237182</v>
      </c>
      <c r="CX457" s="65"/>
      <c r="CY457" s="65"/>
      <c r="CZ457" s="68"/>
      <c r="DA457" s="68"/>
      <c r="DB457" s="68"/>
      <c r="DC457" s="67">
        <f t="shared" si="69"/>
        <v>162145</v>
      </c>
      <c r="DD457" s="65"/>
      <c r="DE457" s="65"/>
      <c r="DF457" s="51"/>
      <c r="DG457" s="51"/>
      <c r="DH457" s="51"/>
      <c r="DI457" s="67">
        <f t="shared" si="74"/>
        <v>2167305</v>
      </c>
      <c r="DJ457" s="70"/>
      <c r="DK457" s="70"/>
      <c r="DL457" s="51"/>
      <c r="DM457" s="51"/>
      <c r="DN457" s="51"/>
      <c r="DO457" s="67">
        <f t="shared" si="79"/>
        <v>0</v>
      </c>
      <c r="DP457" s="51"/>
      <c r="DQ457" s="51"/>
      <c r="DR457" s="51"/>
      <c r="DS457" s="51"/>
      <c r="DT457" s="51"/>
      <c r="DU457" s="181"/>
    </row>
    <row r="458" spans="1:125" ht="15" x14ac:dyDescent="0.25">
      <c r="A458" s="50"/>
      <c r="B458" s="51"/>
      <c r="C458" s="50"/>
      <c r="D458" s="53"/>
      <c r="E458" s="50"/>
      <c r="F458" s="54"/>
      <c r="G458" s="54"/>
      <c r="H458" s="54"/>
      <c r="I458" s="55"/>
      <c r="J458" s="50"/>
      <c r="K458" s="50" t="s">
        <v>2032</v>
      </c>
      <c r="L458" s="58"/>
      <c r="M458" s="58"/>
      <c r="N458" s="58"/>
      <c r="O458" s="58"/>
      <c r="P458" s="59"/>
      <c r="Q458" s="60"/>
      <c r="R458" s="60"/>
      <c r="S458" s="60"/>
      <c r="T458" s="60"/>
      <c r="U458" s="60"/>
      <c r="V458" s="79"/>
      <c r="W458" s="90">
        <f t="shared" si="857"/>
        <v>0</v>
      </c>
      <c r="X458" s="101"/>
      <c r="Y458" s="50"/>
      <c r="Z458" s="50"/>
      <c r="AA458" s="51"/>
      <c r="AB458" s="68"/>
      <c r="AC458" s="68"/>
      <c r="AD458" s="68"/>
      <c r="AE458" s="68"/>
      <c r="AF458" s="68"/>
      <c r="AG458" s="67" t="str">
        <f t="shared" si="7"/>
        <v/>
      </c>
      <c r="AH458" s="51"/>
      <c r="AI458" s="51" t="str">
        <f t="shared" si="8"/>
        <v/>
      </c>
      <c r="AJ458" s="68" t="str">
        <f t="shared" si="9"/>
        <v/>
      </c>
      <c r="AK458" s="68" t="str">
        <f t="shared" si="10"/>
        <v/>
      </c>
      <c r="AL458" s="68" t="str">
        <f t="shared" si="11"/>
        <v/>
      </c>
      <c r="AM458" s="68" t="str">
        <f t="shared" si="12"/>
        <v/>
      </c>
      <c r="AN458" s="68" t="str">
        <f t="shared" si="13"/>
        <v/>
      </c>
      <c r="AO458" s="67" t="str">
        <f t="shared" si="14"/>
        <v/>
      </c>
      <c r="AP458" s="51"/>
      <c r="AQ458" s="51" t="str">
        <f t="shared" si="15"/>
        <v/>
      </c>
      <c r="AR458" s="68" t="str">
        <f t="shared" si="16"/>
        <v/>
      </c>
      <c r="AS458" s="68" t="str">
        <f t="shared" si="17"/>
        <v/>
      </c>
      <c r="AT458" s="68" t="str">
        <f t="shared" si="18"/>
        <v/>
      </c>
      <c r="AU458" s="68" t="str">
        <f t="shared" si="19"/>
        <v/>
      </c>
      <c r="AV458" s="68" t="str">
        <f t="shared" si="20"/>
        <v/>
      </c>
      <c r="AW458" s="67" t="str">
        <f t="shared" si="21"/>
        <v/>
      </c>
      <c r="AX458" s="51"/>
      <c r="AY458" s="51" t="str">
        <f t="shared" si="22"/>
        <v/>
      </c>
      <c r="AZ458" s="68" t="str">
        <f t="shared" si="23"/>
        <v/>
      </c>
      <c r="BA458" s="68" t="str">
        <f t="shared" si="24"/>
        <v/>
      </c>
      <c r="BB458" s="68" t="str">
        <f t="shared" si="25"/>
        <v/>
      </c>
      <c r="BC458" s="68" t="str">
        <f t="shared" si="26"/>
        <v/>
      </c>
      <c r="BD458" s="68" t="str">
        <f t="shared" si="27"/>
        <v/>
      </c>
      <c r="BE458" s="68" t="str">
        <f t="shared" si="28"/>
        <v/>
      </c>
      <c r="BF458" s="51"/>
      <c r="BG458" s="69" t="str">
        <f t="shared" si="29"/>
        <v/>
      </c>
      <c r="BH458" s="67" t="str">
        <f t="shared" si="30"/>
        <v/>
      </c>
      <c r="BI458" s="67" t="str">
        <f t="shared" si="31"/>
        <v/>
      </c>
      <c r="BJ458" s="67" t="str">
        <f t="shared" si="32"/>
        <v/>
      </c>
      <c r="BK458" s="67" t="str">
        <f t="shared" si="33"/>
        <v/>
      </c>
      <c r="BL458" s="67" t="str">
        <f t="shared" si="34"/>
        <v/>
      </c>
      <c r="BM458" s="65" t="str">
        <f t="shared" si="35"/>
        <v/>
      </c>
      <c r="BN458" s="70"/>
      <c r="BO458" s="70"/>
      <c r="BP458" s="51"/>
      <c r="BQ458" s="51"/>
      <c r="BR458" s="51"/>
      <c r="BS458" s="69" t="str">
        <f t="shared" si="2920"/>
        <v/>
      </c>
      <c r="BT458" s="70"/>
      <c r="BU458" s="65"/>
      <c r="BV458" s="68"/>
      <c r="BW458" s="68"/>
      <c r="BX458" s="68"/>
      <c r="BY458" s="67" t="str">
        <f t="shared" si="44"/>
        <v/>
      </c>
      <c r="BZ458" s="65"/>
      <c r="CA458" s="65" t="str">
        <f t="shared" si="45"/>
        <v/>
      </c>
      <c r="CB458" s="67" t="str">
        <f t="shared" si="46"/>
        <v/>
      </c>
      <c r="CC458" s="67" t="str">
        <f t="shared" si="47"/>
        <v/>
      </c>
      <c r="CD458" s="67" t="str">
        <f t="shared" si="48"/>
        <v/>
      </c>
      <c r="CE458" s="67" t="str">
        <f t="shared" si="49"/>
        <v/>
      </c>
      <c r="CF458" s="65"/>
      <c r="CG458" s="65"/>
      <c r="CH458" s="68"/>
      <c r="CI458" s="68"/>
      <c r="CJ458" s="68"/>
      <c r="CK458" s="67" t="str">
        <f t="shared" si="54"/>
        <v/>
      </c>
      <c r="CL458" s="65"/>
      <c r="CM458" s="65"/>
      <c r="CN458" s="68"/>
      <c r="CO458" s="68"/>
      <c r="CP458" s="68"/>
      <c r="CQ458" s="67" t="str">
        <f t="shared" si="59"/>
        <v/>
      </c>
      <c r="CR458" s="65"/>
      <c r="CS458" s="65"/>
      <c r="CT458" s="68"/>
      <c r="CU458" s="68"/>
      <c r="CV458" s="68"/>
      <c r="CW458" s="67" t="str">
        <f t="shared" si="64"/>
        <v/>
      </c>
      <c r="CX458" s="65"/>
      <c r="CY458" s="65"/>
      <c r="CZ458" s="68"/>
      <c r="DA458" s="68"/>
      <c r="DB458" s="68"/>
      <c r="DC458" s="67" t="str">
        <f t="shared" si="69"/>
        <v/>
      </c>
      <c r="DD458" s="65"/>
      <c r="DE458" s="65"/>
      <c r="DF458" s="51"/>
      <c r="DG458" s="51"/>
      <c r="DH458" s="51"/>
      <c r="DI458" s="69" t="str">
        <f t="shared" si="74"/>
        <v/>
      </c>
      <c r="DJ458" s="70"/>
      <c r="DK458" s="70"/>
      <c r="DL458" s="51"/>
      <c r="DM458" s="51"/>
      <c r="DN458" s="51"/>
      <c r="DO458" s="69" t="str">
        <f t="shared" si="79"/>
        <v/>
      </c>
      <c r="DP458" s="51"/>
      <c r="DQ458" s="51"/>
      <c r="DR458" s="51"/>
      <c r="DS458" s="51"/>
      <c r="DT458" s="51"/>
      <c r="DU458" s="181"/>
    </row>
    <row r="459" spans="1:125" ht="15" x14ac:dyDescent="0.25">
      <c r="A459" s="50">
        <v>2014</v>
      </c>
      <c r="B459" s="51" t="s">
        <v>1091</v>
      </c>
      <c r="C459" s="50" t="s">
        <v>1092</v>
      </c>
      <c r="D459" s="53" t="s">
        <v>985</v>
      </c>
      <c r="E459" s="50" t="s">
        <v>150</v>
      </c>
      <c r="F459" s="54">
        <v>636453</v>
      </c>
      <c r="G459" s="54" t="s">
        <v>364</v>
      </c>
      <c r="H459" s="54">
        <v>657925</v>
      </c>
      <c r="I459" s="55">
        <v>2523006</v>
      </c>
      <c r="J459" s="50"/>
      <c r="K459" s="50" t="s">
        <v>2032</v>
      </c>
      <c r="L459" s="58" t="s">
        <v>2032</v>
      </c>
      <c r="M459" s="58" t="s">
        <v>2032</v>
      </c>
      <c r="N459" s="58" t="s">
        <v>2032</v>
      </c>
      <c r="O459" s="58" t="s">
        <v>2032</v>
      </c>
      <c r="P459" s="59"/>
      <c r="Q459" s="60">
        <v>702346</v>
      </c>
      <c r="R459" s="60">
        <v>0</v>
      </c>
      <c r="S459" s="60">
        <v>608289</v>
      </c>
      <c r="T459" s="60">
        <v>1212371</v>
      </c>
      <c r="U459" s="60">
        <v>0</v>
      </c>
      <c r="V459" s="79"/>
      <c r="W459" s="90">
        <f t="shared" si="857"/>
        <v>2523006</v>
      </c>
      <c r="X459" s="101">
        <v>1798021</v>
      </c>
      <c r="Y459" s="50" t="s">
        <v>167</v>
      </c>
      <c r="Z459" s="50" t="s">
        <v>985</v>
      </c>
      <c r="AA459" s="51" t="str">
        <f t="shared" ref="AA459:AA462" si="2987">IF(A459 =2014,IF(Y459 ="",F459,""),"")</f>
        <v/>
      </c>
      <c r="AB459" s="68" t="str">
        <f t="shared" ref="AB459:AB462" si="2988">IF(A459 =2014,IF(Y459 ="",I459,""),"")</f>
        <v/>
      </c>
      <c r="AC459" s="68" t="str">
        <f t="shared" ref="AC459:AC462" si="2989">IF(A459 =2014,IF(Y459 ="",Q459,""),"")</f>
        <v/>
      </c>
      <c r="AD459" s="68" t="str">
        <f t="shared" ref="AD459:AD462" si="2990">IF(A459 =2014,IF(Y459 ="",R459,""),"")</f>
        <v/>
      </c>
      <c r="AE459" s="68" t="str">
        <f t="shared" ref="AE459:AE462" si="2991">IF(A459 =2014,IF(Y459 ="",S459,""),"")</f>
        <v/>
      </c>
      <c r="AF459" s="68" t="str">
        <f t="shared" ref="AF459:AF462" si="2992">IF(A459 =2014,IF(Y459 ="",T459+U459,""),"")</f>
        <v/>
      </c>
      <c r="AG459" s="67" t="str">
        <f t="shared" si="7"/>
        <v/>
      </c>
      <c r="AH459" s="51"/>
      <c r="AI459" s="51" t="str">
        <f t="shared" si="8"/>
        <v/>
      </c>
      <c r="AJ459" s="68" t="str">
        <f t="shared" si="9"/>
        <v/>
      </c>
      <c r="AK459" s="68" t="str">
        <f t="shared" si="10"/>
        <v/>
      </c>
      <c r="AL459" s="68" t="str">
        <f t="shared" si="11"/>
        <v/>
      </c>
      <c r="AM459" s="68" t="str">
        <f t="shared" si="12"/>
        <v/>
      </c>
      <c r="AN459" s="68" t="str">
        <f t="shared" si="13"/>
        <v/>
      </c>
      <c r="AO459" s="67" t="str">
        <f t="shared" si="14"/>
        <v/>
      </c>
      <c r="AP459" s="51"/>
      <c r="AQ459" s="51" t="str">
        <f t="shared" si="15"/>
        <v/>
      </c>
      <c r="AR459" s="68" t="str">
        <f t="shared" si="16"/>
        <v/>
      </c>
      <c r="AS459" s="68" t="str">
        <f t="shared" si="17"/>
        <v/>
      </c>
      <c r="AT459" s="68" t="str">
        <f t="shared" si="18"/>
        <v/>
      </c>
      <c r="AU459" s="68" t="str">
        <f t="shared" si="19"/>
        <v/>
      </c>
      <c r="AV459" s="68" t="str">
        <f t="shared" si="20"/>
        <v/>
      </c>
      <c r="AW459" s="67" t="str">
        <f t="shared" si="21"/>
        <v/>
      </c>
      <c r="AX459" s="51"/>
      <c r="AY459" s="51" t="str">
        <f t="shared" si="22"/>
        <v/>
      </c>
      <c r="AZ459" s="68" t="str">
        <f t="shared" si="23"/>
        <v/>
      </c>
      <c r="BA459" s="68" t="str">
        <f t="shared" si="24"/>
        <v/>
      </c>
      <c r="BB459" s="68" t="str">
        <f t="shared" si="25"/>
        <v/>
      </c>
      <c r="BC459" s="68" t="str">
        <f t="shared" si="26"/>
        <v/>
      </c>
      <c r="BD459" s="68" t="str">
        <f t="shared" si="27"/>
        <v/>
      </c>
      <c r="BE459" s="68" t="str">
        <f t="shared" si="28"/>
        <v/>
      </c>
      <c r="BF459" s="51"/>
      <c r="BG459" s="69" t="str">
        <f t="shared" si="29"/>
        <v/>
      </c>
      <c r="BH459" s="67" t="str">
        <f t="shared" si="30"/>
        <v/>
      </c>
      <c r="BI459" s="67" t="str">
        <f t="shared" si="31"/>
        <v/>
      </c>
      <c r="BJ459" s="67" t="str">
        <f t="shared" si="32"/>
        <v/>
      </c>
      <c r="BK459" s="67" t="str">
        <f t="shared" si="33"/>
        <v/>
      </c>
      <c r="BL459" s="67" t="str">
        <f t="shared" si="34"/>
        <v/>
      </c>
      <c r="BM459" s="65" t="str">
        <f t="shared" si="35"/>
        <v/>
      </c>
      <c r="BN459" s="70"/>
      <c r="BO459" s="71">
        <f t="shared" ref="BO459:BO462" si="2993">IF(A459 =2014,F459,"")</f>
        <v>636453</v>
      </c>
      <c r="BP459" s="51" t="str">
        <f t="shared" ref="BP459:BP462" si="2994">IF(A459 =2015,F459,"")</f>
        <v/>
      </c>
      <c r="BQ459" s="51" t="str">
        <f t="shared" ref="BQ459:BQ462" si="2995">IF(A459 =2016,F459,"")</f>
        <v/>
      </c>
      <c r="BR459" s="51" t="str">
        <f t="shared" ref="BR459:BR462" si="2996">IF(A459 =2017,F459,"")</f>
        <v/>
      </c>
      <c r="BS459" s="69" t="str">
        <f t="shared" si="2920"/>
        <v/>
      </c>
      <c r="BT459" s="70"/>
      <c r="BU459" s="65">
        <f t="shared" ref="BU459:BU462" si="2997">IF(A459 =2014,I459,"")</f>
        <v>2523006</v>
      </c>
      <c r="BV459" s="68" t="str">
        <f t="shared" ref="BV459:BV462" si="2998">IF(A459 =2015,I459,"")</f>
        <v/>
      </c>
      <c r="BW459" s="68" t="str">
        <f t="shared" ref="BW459:BW462" si="2999">IF(A459 =2016,I459,"")</f>
        <v/>
      </c>
      <c r="BX459" s="68" t="str">
        <f t="shared" ref="BX459:BX462" si="3000">IF(A459 =2017,I459,"")</f>
        <v/>
      </c>
      <c r="BY459" s="67" t="str">
        <f t="shared" si="44"/>
        <v/>
      </c>
      <c r="BZ459" s="65"/>
      <c r="CA459" s="65">
        <f t="shared" si="45"/>
        <v>1798021</v>
      </c>
      <c r="CB459" s="67" t="str">
        <f t="shared" si="46"/>
        <v/>
      </c>
      <c r="CC459" s="67" t="str">
        <f t="shared" si="47"/>
        <v/>
      </c>
      <c r="CD459" s="67" t="str">
        <f t="shared" si="48"/>
        <v/>
      </c>
      <c r="CE459" s="67" t="str">
        <f t="shared" si="49"/>
        <v/>
      </c>
      <c r="CF459" s="65"/>
      <c r="CG459" s="65">
        <f t="shared" ref="CG459:CG462" si="3001">IF(A459 =2014,Q459+R459+S459+T459+U459,"")</f>
        <v>2523006</v>
      </c>
      <c r="CH459" s="68" t="str">
        <f t="shared" ref="CH459:CH462" si="3002">IF(A459 =2015,Q459+R459+S459+T459+U459,"")</f>
        <v/>
      </c>
      <c r="CI459" s="68" t="str">
        <f t="shared" ref="CI459:CI462" si="3003">IF(A459 =2016,Q459+R459+S459+T459+U459,"")</f>
        <v/>
      </c>
      <c r="CJ459" s="68" t="str">
        <f t="shared" ref="CJ459:CJ462" si="3004">IF(A459 =2017,Q459+R459+S459+T459+U459,"")</f>
        <v/>
      </c>
      <c r="CK459" s="67" t="str">
        <f t="shared" si="54"/>
        <v/>
      </c>
      <c r="CL459" s="65"/>
      <c r="CM459" s="65">
        <f t="shared" ref="CM459:CM462" si="3005">IF(A459 =2014,Q459,"")</f>
        <v>702346</v>
      </c>
      <c r="CN459" s="68" t="str">
        <f t="shared" ref="CN459:CN462" si="3006">IF(A459 =2015,Q459,"")</f>
        <v/>
      </c>
      <c r="CO459" s="68" t="str">
        <f t="shared" ref="CO459:CO462" si="3007">IF(A459 =2016,Q459,"")</f>
        <v/>
      </c>
      <c r="CP459" s="68" t="str">
        <f t="shared" ref="CP459:CP462" si="3008">IF(A459 =2017,Q459,"")</f>
        <v/>
      </c>
      <c r="CQ459" s="67" t="str">
        <f t="shared" si="59"/>
        <v/>
      </c>
      <c r="CR459" s="65"/>
      <c r="CS459" s="65">
        <f t="shared" ref="CS459:CS462" si="3009">IF(A459 =2014,R459,"")</f>
        <v>0</v>
      </c>
      <c r="CT459" s="68" t="str">
        <f t="shared" ref="CT459:CT462" si="3010">IF(A459 =2015,R459,"")</f>
        <v/>
      </c>
      <c r="CU459" s="68" t="str">
        <f t="shared" ref="CU459:CU462" si="3011">IF(A459 =2016,R459,"")</f>
        <v/>
      </c>
      <c r="CV459" s="68" t="str">
        <f t="shared" ref="CV459:CV462" si="3012">IF(A459 =2017,R459,"")</f>
        <v/>
      </c>
      <c r="CW459" s="67" t="str">
        <f t="shared" si="64"/>
        <v/>
      </c>
      <c r="CX459" s="65"/>
      <c r="CY459" s="65">
        <f t="shared" ref="CY459:CY462" si="3013">IF(A459 =2014,S459,"")</f>
        <v>608289</v>
      </c>
      <c r="CZ459" s="68" t="str">
        <f t="shared" ref="CZ459:CZ462" si="3014">IF(A459 =2015,S459,"")</f>
        <v/>
      </c>
      <c r="DA459" s="68" t="str">
        <f t="shared" ref="DA459:DA462" si="3015">IF(A459 =2016,S459,"")</f>
        <v/>
      </c>
      <c r="DB459" s="68" t="str">
        <f t="shared" ref="DB459:DB462" si="3016">IF(A459 =2017,S459,"")</f>
        <v/>
      </c>
      <c r="DC459" s="67" t="str">
        <f t="shared" si="69"/>
        <v/>
      </c>
      <c r="DD459" s="65"/>
      <c r="DE459" s="65">
        <f t="shared" ref="DE459:DE462" si="3017">IF(A459 =2014,T459,"")</f>
        <v>1212371</v>
      </c>
      <c r="DF459" s="51" t="str">
        <f t="shared" ref="DF459:DF462" si="3018">IF(A459 =2015,T459,"")</f>
        <v/>
      </c>
      <c r="DG459" s="51" t="str">
        <f t="shared" ref="DG459:DG462" si="3019">IF(A459 =2016,T459,"")</f>
        <v/>
      </c>
      <c r="DH459" s="51" t="str">
        <f t="shared" ref="DH459:DH462" si="3020">IF(A459 =2017,T459,"")</f>
        <v/>
      </c>
      <c r="DI459" s="69" t="str">
        <f t="shared" si="74"/>
        <v/>
      </c>
      <c r="DJ459" s="70"/>
      <c r="DK459" s="65">
        <f t="shared" ref="DK459:DK462" si="3021">IF(A459 =2014,U459,"")</f>
        <v>0</v>
      </c>
      <c r="DL459" s="51" t="str">
        <f t="shared" ref="DL459:DL462" si="3022">IF(A459 =2015,U459,"")</f>
        <v/>
      </c>
      <c r="DM459" s="51" t="str">
        <f t="shared" ref="DM459:DM462" si="3023">IF(A459 =2016,U459,"")</f>
        <v/>
      </c>
      <c r="DN459" s="51" t="str">
        <f t="shared" ref="DN459:DN462" si="3024">IF(A459 =2017,U459,"")</f>
        <v/>
      </c>
      <c r="DO459" s="69" t="str">
        <f t="shared" si="79"/>
        <v/>
      </c>
      <c r="DP459" s="51"/>
      <c r="DQ459" s="51"/>
      <c r="DR459" s="51"/>
      <c r="DS459" s="51"/>
      <c r="DT459" s="51"/>
      <c r="DU459" s="181"/>
    </row>
    <row r="460" spans="1:125" ht="15" x14ac:dyDescent="0.25">
      <c r="A460" s="50">
        <v>2015</v>
      </c>
      <c r="B460" s="51" t="s">
        <v>1091</v>
      </c>
      <c r="C460" s="50" t="s">
        <v>1092</v>
      </c>
      <c r="D460" s="53" t="s">
        <v>985</v>
      </c>
      <c r="E460" s="50" t="s">
        <v>150</v>
      </c>
      <c r="F460" s="54">
        <v>660113</v>
      </c>
      <c r="G460" s="54" t="s">
        <v>364</v>
      </c>
      <c r="H460" s="54">
        <v>647680</v>
      </c>
      <c r="I460" s="55">
        <v>2602379</v>
      </c>
      <c r="J460" s="50"/>
      <c r="K460" s="50" t="s">
        <v>2032</v>
      </c>
      <c r="L460" s="58" t="s">
        <v>2032</v>
      </c>
      <c r="M460" s="58" t="s">
        <v>2032</v>
      </c>
      <c r="N460" s="58" t="s">
        <v>2032</v>
      </c>
      <c r="O460" s="58" t="s">
        <v>2032</v>
      </c>
      <c r="P460" s="59"/>
      <c r="Q460" s="60">
        <v>675548</v>
      </c>
      <c r="R460" s="60">
        <v>0</v>
      </c>
      <c r="S460" s="60">
        <v>550503</v>
      </c>
      <c r="T460" s="60">
        <v>1283845</v>
      </c>
      <c r="U460" s="60">
        <v>92483</v>
      </c>
      <c r="V460" s="79"/>
      <c r="W460" s="90">
        <f t="shared" si="857"/>
        <v>2602379</v>
      </c>
      <c r="X460" s="101">
        <v>986568</v>
      </c>
      <c r="Y460" s="50" t="s">
        <v>167</v>
      </c>
      <c r="Z460" s="50" t="s">
        <v>985</v>
      </c>
      <c r="AA460" s="51" t="str">
        <f t="shared" si="2987"/>
        <v/>
      </c>
      <c r="AB460" s="68" t="str">
        <f t="shared" si="2988"/>
        <v/>
      </c>
      <c r="AC460" s="68" t="str">
        <f t="shared" si="2989"/>
        <v/>
      </c>
      <c r="AD460" s="68" t="str">
        <f t="shared" si="2990"/>
        <v/>
      </c>
      <c r="AE460" s="68" t="str">
        <f t="shared" si="2991"/>
        <v/>
      </c>
      <c r="AF460" s="68" t="str">
        <f t="shared" si="2992"/>
        <v/>
      </c>
      <c r="AG460" s="67" t="str">
        <f t="shared" si="7"/>
        <v/>
      </c>
      <c r="AH460" s="51"/>
      <c r="AI460" s="51" t="str">
        <f t="shared" si="8"/>
        <v/>
      </c>
      <c r="AJ460" s="68" t="str">
        <f t="shared" si="9"/>
        <v/>
      </c>
      <c r="AK460" s="68" t="str">
        <f t="shared" si="10"/>
        <v/>
      </c>
      <c r="AL460" s="68" t="str">
        <f t="shared" si="11"/>
        <v/>
      </c>
      <c r="AM460" s="68" t="str">
        <f t="shared" si="12"/>
        <v/>
      </c>
      <c r="AN460" s="68" t="str">
        <f t="shared" si="13"/>
        <v/>
      </c>
      <c r="AO460" s="67" t="str">
        <f t="shared" si="14"/>
        <v/>
      </c>
      <c r="AP460" s="51"/>
      <c r="AQ460" s="51" t="str">
        <f t="shared" si="15"/>
        <v/>
      </c>
      <c r="AR460" s="68" t="str">
        <f t="shared" si="16"/>
        <v/>
      </c>
      <c r="AS460" s="68" t="str">
        <f t="shared" si="17"/>
        <v/>
      </c>
      <c r="AT460" s="68" t="str">
        <f t="shared" si="18"/>
        <v/>
      </c>
      <c r="AU460" s="68" t="str">
        <f t="shared" si="19"/>
        <v/>
      </c>
      <c r="AV460" s="68" t="str">
        <f t="shared" si="20"/>
        <v/>
      </c>
      <c r="AW460" s="67" t="str">
        <f t="shared" si="21"/>
        <v/>
      </c>
      <c r="AX460" s="51"/>
      <c r="AY460" s="51" t="str">
        <f t="shared" si="22"/>
        <v/>
      </c>
      <c r="AZ460" s="68" t="str">
        <f t="shared" si="23"/>
        <v/>
      </c>
      <c r="BA460" s="68" t="str">
        <f t="shared" si="24"/>
        <v/>
      </c>
      <c r="BB460" s="68" t="str">
        <f t="shared" si="25"/>
        <v/>
      </c>
      <c r="BC460" s="68" t="str">
        <f t="shared" si="26"/>
        <v/>
      </c>
      <c r="BD460" s="68" t="str">
        <f t="shared" si="27"/>
        <v/>
      </c>
      <c r="BE460" s="68" t="str">
        <f t="shared" si="28"/>
        <v/>
      </c>
      <c r="BF460" s="51"/>
      <c r="BG460" s="69" t="str">
        <f t="shared" si="29"/>
        <v/>
      </c>
      <c r="BH460" s="67" t="str">
        <f t="shared" si="30"/>
        <v/>
      </c>
      <c r="BI460" s="67" t="str">
        <f t="shared" si="31"/>
        <v/>
      </c>
      <c r="BJ460" s="67" t="str">
        <f t="shared" si="32"/>
        <v/>
      </c>
      <c r="BK460" s="67" t="str">
        <f t="shared" si="33"/>
        <v/>
      </c>
      <c r="BL460" s="67" t="str">
        <f t="shared" si="34"/>
        <v/>
      </c>
      <c r="BM460" s="65" t="str">
        <f t="shared" si="35"/>
        <v/>
      </c>
      <c r="BN460" s="51"/>
      <c r="BO460" s="51" t="str">
        <f t="shared" si="2993"/>
        <v/>
      </c>
      <c r="BP460" s="71">
        <f t="shared" si="2994"/>
        <v>660113</v>
      </c>
      <c r="BQ460" s="51" t="str">
        <f t="shared" si="2995"/>
        <v/>
      </c>
      <c r="BR460" s="51" t="str">
        <f t="shared" si="2996"/>
        <v/>
      </c>
      <c r="BS460" s="69" t="str">
        <f t="shared" si="2920"/>
        <v/>
      </c>
      <c r="BT460" s="51"/>
      <c r="BU460" s="68" t="str">
        <f t="shared" si="2997"/>
        <v/>
      </c>
      <c r="BV460" s="65">
        <f t="shared" si="2998"/>
        <v>2602379</v>
      </c>
      <c r="BW460" s="68" t="str">
        <f t="shared" si="2999"/>
        <v/>
      </c>
      <c r="BX460" s="68" t="str">
        <f t="shared" si="3000"/>
        <v/>
      </c>
      <c r="BY460" s="67" t="str">
        <f t="shared" si="44"/>
        <v/>
      </c>
      <c r="BZ460" s="68"/>
      <c r="CA460" s="65" t="str">
        <f t="shared" si="45"/>
        <v/>
      </c>
      <c r="CB460" s="67">
        <f t="shared" si="46"/>
        <v>986568</v>
      </c>
      <c r="CC460" s="67" t="str">
        <f t="shared" si="47"/>
        <v/>
      </c>
      <c r="CD460" s="67" t="str">
        <f t="shared" si="48"/>
        <v/>
      </c>
      <c r="CE460" s="67" t="str">
        <f t="shared" si="49"/>
        <v/>
      </c>
      <c r="CF460" s="68"/>
      <c r="CG460" s="68" t="str">
        <f t="shared" si="3001"/>
        <v/>
      </c>
      <c r="CH460" s="65">
        <f t="shared" si="3002"/>
        <v>2602379</v>
      </c>
      <c r="CI460" s="68" t="str">
        <f t="shared" si="3003"/>
        <v/>
      </c>
      <c r="CJ460" s="68" t="str">
        <f t="shared" si="3004"/>
        <v/>
      </c>
      <c r="CK460" s="67" t="str">
        <f t="shared" si="54"/>
        <v/>
      </c>
      <c r="CL460" s="68"/>
      <c r="CM460" s="68" t="str">
        <f t="shared" si="3005"/>
        <v/>
      </c>
      <c r="CN460" s="65">
        <f t="shared" si="3006"/>
        <v>675548</v>
      </c>
      <c r="CO460" s="68" t="str">
        <f t="shared" si="3007"/>
        <v/>
      </c>
      <c r="CP460" s="68" t="str">
        <f t="shared" si="3008"/>
        <v/>
      </c>
      <c r="CQ460" s="67" t="str">
        <f t="shared" si="59"/>
        <v/>
      </c>
      <c r="CR460" s="68"/>
      <c r="CS460" s="68" t="str">
        <f t="shared" si="3009"/>
        <v/>
      </c>
      <c r="CT460" s="65">
        <f t="shared" si="3010"/>
        <v>0</v>
      </c>
      <c r="CU460" s="68" t="str">
        <f t="shared" si="3011"/>
        <v/>
      </c>
      <c r="CV460" s="68" t="str">
        <f t="shared" si="3012"/>
        <v/>
      </c>
      <c r="CW460" s="67" t="str">
        <f t="shared" si="64"/>
        <v/>
      </c>
      <c r="CX460" s="68"/>
      <c r="CY460" s="68" t="str">
        <f t="shared" si="3013"/>
        <v/>
      </c>
      <c r="CZ460" s="65">
        <f t="shared" si="3014"/>
        <v>550503</v>
      </c>
      <c r="DA460" s="68" t="str">
        <f t="shared" si="3015"/>
        <v/>
      </c>
      <c r="DB460" s="68" t="str">
        <f t="shared" si="3016"/>
        <v/>
      </c>
      <c r="DC460" s="67" t="str">
        <f t="shared" si="69"/>
        <v/>
      </c>
      <c r="DD460" s="68"/>
      <c r="DE460" s="68" t="str">
        <f t="shared" si="3017"/>
        <v/>
      </c>
      <c r="DF460" s="65">
        <f t="shared" si="3018"/>
        <v>1283845</v>
      </c>
      <c r="DG460" s="51" t="str">
        <f t="shared" si="3019"/>
        <v/>
      </c>
      <c r="DH460" s="51" t="str">
        <f t="shared" si="3020"/>
        <v/>
      </c>
      <c r="DI460" s="69" t="str">
        <f t="shared" si="74"/>
        <v/>
      </c>
      <c r="DJ460" s="51"/>
      <c r="DK460" s="51" t="str">
        <f t="shared" si="3021"/>
        <v/>
      </c>
      <c r="DL460" s="65">
        <f t="shared" si="3022"/>
        <v>92483</v>
      </c>
      <c r="DM460" s="51" t="str">
        <f t="shared" si="3023"/>
        <v/>
      </c>
      <c r="DN460" s="51" t="str">
        <f t="shared" si="3024"/>
        <v/>
      </c>
      <c r="DO460" s="69" t="str">
        <f t="shared" si="79"/>
        <v/>
      </c>
      <c r="DP460" s="51"/>
      <c r="DQ460" s="51"/>
      <c r="DR460" s="51"/>
      <c r="DS460" s="51"/>
      <c r="DT460" s="51"/>
      <c r="DU460" s="181"/>
    </row>
    <row r="461" spans="1:125" ht="15" x14ac:dyDescent="0.25">
      <c r="A461" s="50">
        <v>2016</v>
      </c>
      <c r="B461" s="51" t="s">
        <v>1091</v>
      </c>
      <c r="C461" s="50" t="s">
        <v>1092</v>
      </c>
      <c r="D461" s="53" t="s">
        <v>985</v>
      </c>
      <c r="E461" s="50" t="s">
        <v>150</v>
      </c>
      <c r="F461" s="54">
        <v>669793</v>
      </c>
      <c r="G461" s="54" t="s">
        <v>364</v>
      </c>
      <c r="H461" s="54">
        <v>732528</v>
      </c>
      <c r="I461" s="55">
        <v>2876237</v>
      </c>
      <c r="J461" s="50"/>
      <c r="K461" s="50" t="s">
        <v>2032</v>
      </c>
      <c r="L461" s="58" t="s">
        <v>2032</v>
      </c>
      <c r="M461" s="58" t="s">
        <v>2032</v>
      </c>
      <c r="N461" s="58" t="s">
        <v>2032</v>
      </c>
      <c r="O461" s="58" t="s">
        <v>2032</v>
      </c>
      <c r="P461" s="59"/>
      <c r="Q461" s="60">
        <v>626904</v>
      </c>
      <c r="R461" s="60">
        <v>0</v>
      </c>
      <c r="S461" s="60">
        <v>534697</v>
      </c>
      <c r="T461" s="60">
        <v>1628362</v>
      </c>
      <c r="U461" s="60">
        <v>86274</v>
      </c>
      <c r="V461" s="79"/>
      <c r="W461" s="90">
        <f t="shared" si="857"/>
        <v>2876237</v>
      </c>
      <c r="X461" s="101">
        <v>2632971</v>
      </c>
      <c r="Y461" s="50" t="s">
        <v>167</v>
      </c>
      <c r="Z461" s="50" t="s">
        <v>985</v>
      </c>
      <c r="AA461" s="51" t="str">
        <f t="shared" si="2987"/>
        <v/>
      </c>
      <c r="AB461" s="68" t="str">
        <f t="shared" si="2988"/>
        <v/>
      </c>
      <c r="AC461" s="68" t="str">
        <f t="shared" si="2989"/>
        <v/>
      </c>
      <c r="AD461" s="68" t="str">
        <f t="shared" si="2990"/>
        <v/>
      </c>
      <c r="AE461" s="68" t="str">
        <f t="shared" si="2991"/>
        <v/>
      </c>
      <c r="AF461" s="68" t="str">
        <f t="shared" si="2992"/>
        <v/>
      </c>
      <c r="AG461" s="67" t="str">
        <f t="shared" si="7"/>
        <v/>
      </c>
      <c r="AH461" s="51"/>
      <c r="AI461" s="51" t="str">
        <f t="shared" si="8"/>
        <v/>
      </c>
      <c r="AJ461" s="68" t="str">
        <f t="shared" si="9"/>
        <v/>
      </c>
      <c r="AK461" s="68" t="str">
        <f t="shared" si="10"/>
        <v/>
      </c>
      <c r="AL461" s="68" t="str">
        <f t="shared" si="11"/>
        <v/>
      </c>
      <c r="AM461" s="68" t="str">
        <f t="shared" si="12"/>
        <v/>
      </c>
      <c r="AN461" s="68" t="str">
        <f t="shared" si="13"/>
        <v/>
      </c>
      <c r="AO461" s="67" t="str">
        <f t="shared" si="14"/>
        <v/>
      </c>
      <c r="AP461" s="51"/>
      <c r="AQ461" s="51" t="str">
        <f t="shared" si="15"/>
        <v/>
      </c>
      <c r="AR461" s="68" t="str">
        <f t="shared" si="16"/>
        <v/>
      </c>
      <c r="AS461" s="68" t="str">
        <f t="shared" si="17"/>
        <v/>
      </c>
      <c r="AT461" s="68" t="str">
        <f t="shared" si="18"/>
        <v/>
      </c>
      <c r="AU461" s="68" t="str">
        <f t="shared" si="19"/>
        <v/>
      </c>
      <c r="AV461" s="68" t="str">
        <f t="shared" si="20"/>
        <v/>
      </c>
      <c r="AW461" s="67" t="str">
        <f t="shared" si="21"/>
        <v/>
      </c>
      <c r="AX461" s="51"/>
      <c r="AY461" s="51" t="str">
        <f t="shared" si="22"/>
        <v/>
      </c>
      <c r="AZ461" s="68" t="str">
        <f t="shared" si="23"/>
        <v/>
      </c>
      <c r="BA461" s="68" t="str">
        <f t="shared" si="24"/>
        <v/>
      </c>
      <c r="BB461" s="68" t="str">
        <f t="shared" si="25"/>
        <v/>
      </c>
      <c r="BC461" s="68" t="str">
        <f t="shared" si="26"/>
        <v/>
      </c>
      <c r="BD461" s="68" t="str">
        <f t="shared" si="27"/>
        <v/>
      </c>
      <c r="BE461" s="68" t="str">
        <f t="shared" si="28"/>
        <v/>
      </c>
      <c r="BF461" s="51"/>
      <c r="BG461" s="69" t="str">
        <f t="shared" si="29"/>
        <v/>
      </c>
      <c r="BH461" s="67" t="str">
        <f t="shared" si="30"/>
        <v/>
      </c>
      <c r="BI461" s="67" t="str">
        <f t="shared" si="31"/>
        <v/>
      </c>
      <c r="BJ461" s="67" t="str">
        <f t="shared" si="32"/>
        <v/>
      </c>
      <c r="BK461" s="67" t="str">
        <f t="shared" si="33"/>
        <v/>
      </c>
      <c r="BL461" s="67" t="str">
        <f t="shared" si="34"/>
        <v/>
      </c>
      <c r="BM461" s="65" t="str">
        <f t="shared" si="35"/>
        <v/>
      </c>
      <c r="BN461" s="51"/>
      <c r="BO461" s="51" t="str">
        <f t="shared" si="2993"/>
        <v/>
      </c>
      <c r="BP461" s="51" t="str">
        <f t="shared" si="2994"/>
        <v/>
      </c>
      <c r="BQ461" s="71">
        <f t="shared" si="2995"/>
        <v>669793</v>
      </c>
      <c r="BR461" s="51" t="str">
        <f t="shared" si="2996"/>
        <v/>
      </c>
      <c r="BS461" s="69" t="str">
        <f t="shared" si="2920"/>
        <v/>
      </c>
      <c r="BT461" s="51"/>
      <c r="BU461" s="68" t="str">
        <f t="shared" si="2997"/>
        <v/>
      </c>
      <c r="BV461" s="68" t="str">
        <f t="shared" si="2998"/>
        <v/>
      </c>
      <c r="BW461" s="65">
        <f t="shared" si="2999"/>
        <v>2876237</v>
      </c>
      <c r="BX461" s="68" t="str">
        <f t="shared" si="3000"/>
        <v/>
      </c>
      <c r="BY461" s="67" t="str">
        <f t="shared" si="44"/>
        <v/>
      </c>
      <c r="BZ461" s="68"/>
      <c r="CA461" s="65" t="str">
        <f t="shared" si="45"/>
        <v/>
      </c>
      <c r="CB461" s="67" t="str">
        <f t="shared" si="46"/>
        <v/>
      </c>
      <c r="CC461" s="67">
        <f t="shared" si="47"/>
        <v>2632971</v>
      </c>
      <c r="CD461" s="67" t="str">
        <f t="shared" si="48"/>
        <v/>
      </c>
      <c r="CE461" s="67" t="str">
        <f t="shared" si="49"/>
        <v/>
      </c>
      <c r="CF461" s="68"/>
      <c r="CG461" s="68" t="str">
        <f t="shared" si="3001"/>
        <v/>
      </c>
      <c r="CH461" s="68" t="str">
        <f t="shared" si="3002"/>
        <v/>
      </c>
      <c r="CI461" s="65">
        <f t="shared" si="3003"/>
        <v>2876237</v>
      </c>
      <c r="CJ461" s="68" t="str">
        <f t="shared" si="3004"/>
        <v/>
      </c>
      <c r="CK461" s="67" t="str">
        <f t="shared" si="54"/>
        <v/>
      </c>
      <c r="CL461" s="68"/>
      <c r="CM461" s="68" t="str">
        <f t="shared" si="3005"/>
        <v/>
      </c>
      <c r="CN461" s="68" t="str">
        <f t="shared" si="3006"/>
        <v/>
      </c>
      <c r="CO461" s="65">
        <f t="shared" si="3007"/>
        <v>626904</v>
      </c>
      <c r="CP461" s="68" t="str">
        <f t="shared" si="3008"/>
        <v/>
      </c>
      <c r="CQ461" s="67" t="str">
        <f t="shared" si="59"/>
        <v/>
      </c>
      <c r="CR461" s="68"/>
      <c r="CS461" s="68" t="str">
        <f t="shared" si="3009"/>
        <v/>
      </c>
      <c r="CT461" s="68" t="str">
        <f t="shared" si="3010"/>
        <v/>
      </c>
      <c r="CU461" s="65">
        <f t="shared" si="3011"/>
        <v>0</v>
      </c>
      <c r="CV461" s="68" t="str">
        <f t="shared" si="3012"/>
        <v/>
      </c>
      <c r="CW461" s="67" t="str">
        <f t="shared" si="64"/>
        <v/>
      </c>
      <c r="CX461" s="68"/>
      <c r="CY461" s="68" t="str">
        <f t="shared" si="3013"/>
        <v/>
      </c>
      <c r="CZ461" s="68" t="str">
        <f t="shared" si="3014"/>
        <v/>
      </c>
      <c r="DA461" s="65">
        <f t="shared" si="3015"/>
        <v>534697</v>
      </c>
      <c r="DB461" s="68" t="str">
        <f t="shared" si="3016"/>
        <v/>
      </c>
      <c r="DC461" s="67" t="str">
        <f t="shared" si="69"/>
        <v/>
      </c>
      <c r="DD461" s="68"/>
      <c r="DE461" s="68" t="str">
        <f t="shared" si="3017"/>
        <v/>
      </c>
      <c r="DF461" s="51" t="str">
        <f t="shared" si="3018"/>
        <v/>
      </c>
      <c r="DG461" s="65">
        <f t="shared" si="3019"/>
        <v>1628362</v>
      </c>
      <c r="DH461" s="51" t="str">
        <f t="shared" si="3020"/>
        <v/>
      </c>
      <c r="DI461" s="69" t="str">
        <f t="shared" si="74"/>
        <v/>
      </c>
      <c r="DJ461" s="51"/>
      <c r="DK461" s="51" t="str">
        <f t="shared" si="3021"/>
        <v/>
      </c>
      <c r="DL461" s="51" t="str">
        <f t="shared" si="3022"/>
        <v/>
      </c>
      <c r="DM461" s="65">
        <f t="shared" si="3023"/>
        <v>86274</v>
      </c>
      <c r="DN461" s="51" t="str">
        <f t="shared" si="3024"/>
        <v/>
      </c>
      <c r="DO461" s="69" t="str">
        <f t="shared" si="79"/>
        <v/>
      </c>
      <c r="DP461" s="51"/>
      <c r="DQ461" s="51"/>
      <c r="DR461" s="51"/>
      <c r="DS461" s="51"/>
      <c r="DT461" s="51"/>
      <c r="DU461" s="181"/>
    </row>
    <row r="462" spans="1:125" ht="15" x14ac:dyDescent="0.25">
      <c r="A462" s="50">
        <v>2017</v>
      </c>
      <c r="B462" s="51" t="s">
        <v>1091</v>
      </c>
      <c r="C462" s="50" t="s">
        <v>1092</v>
      </c>
      <c r="D462" s="53" t="s">
        <v>985</v>
      </c>
      <c r="E462" s="50" t="s">
        <v>150</v>
      </c>
      <c r="F462" s="54">
        <v>630900</v>
      </c>
      <c r="G462" s="54" t="s">
        <v>364</v>
      </c>
      <c r="H462" s="54">
        <v>741136</v>
      </c>
      <c r="I462" s="55">
        <v>3855166</v>
      </c>
      <c r="J462" s="50"/>
      <c r="K462" s="50" t="s">
        <v>2032</v>
      </c>
      <c r="L462" s="58" t="s">
        <v>2032</v>
      </c>
      <c r="M462" s="58" t="s">
        <v>2032</v>
      </c>
      <c r="N462" s="58" t="s">
        <v>2032</v>
      </c>
      <c r="O462" s="58" t="s">
        <v>2032</v>
      </c>
      <c r="P462" s="59"/>
      <c r="Q462" s="60">
        <v>1548824</v>
      </c>
      <c r="R462" s="60">
        <v>0</v>
      </c>
      <c r="S462" s="60">
        <v>545804</v>
      </c>
      <c r="T462" s="60">
        <v>1667930</v>
      </c>
      <c r="U462" s="60">
        <v>92608</v>
      </c>
      <c r="V462" s="79"/>
      <c r="W462" s="90">
        <f t="shared" si="857"/>
        <v>3855166</v>
      </c>
      <c r="X462" s="101">
        <v>83814</v>
      </c>
      <c r="Y462" s="50" t="s">
        <v>167</v>
      </c>
      <c r="Z462" s="50" t="s">
        <v>985</v>
      </c>
      <c r="AA462" s="51" t="str">
        <f t="shared" si="2987"/>
        <v/>
      </c>
      <c r="AB462" s="68" t="str">
        <f t="shared" si="2988"/>
        <v/>
      </c>
      <c r="AC462" s="68" t="str">
        <f t="shared" si="2989"/>
        <v/>
      </c>
      <c r="AD462" s="68" t="str">
        <f t="shared" si="2990"/>
        <v/>
      </c>
      <c r="AE462" s="68" t="str">
        <f t="shared" si="2991"/>
        <v/>
      </c>
      <c r="AF462" s="68" t="str">
        <f t="shared" si="2992"/>
        <v/>
      </c>
      <c r="AG462" s="67" t="str">
        <f t="shared" si="7"/>
        <v/>
      </c>
      <c r="AH462" s="51"/>
      <c r="AI462" s="51" t="str">
        <f t="shared" si="8"/>
        <v/>
      </c>
      <c r="AJ462" s="68" t="str">
        <f t="shared" si="9"/>
        <v/>
      </c>
      <c r="AK462" s="68" t="str">
        <f t="shared" si="10"/>
        <v/>
      </c>
      <c r="AL462" s="68" t="str">
        <f t="shared" si="11"/>
        <v/>
      </c>
      <c r="AM462" s="68" t="str">
        <f t="shared" si="12"/>
        <v/>
      </c>
      <c r="AN462" s="68" t="str">
        <f t="shared" si="13"/>
        <v/>
      </c>
      <c r="AO462" s="67" t="str">
        <f t="shared" si="14"/>
        <v/>
      </c>
      <c r="AP462" s="51"/>
      <c r="AQ462" s="51" t="str">
        <f t="shared" si="15"/>
        <v/>
      </c>
      <c r="AR462" s="68" t="str">
        <f t="shared" si="16"/>
        <v/>
      </c>
      <c r="AS462" s="68" t="str">
        <f t="shared" si="17"/>
        <v/>
      </c>
      <c r="AT462" s="68" t="str">
        <f t="shared" si="18"/>
        <v/>
      </c>
      <c r="AU462" s="68" t="str">
        <f t="shared" si="19"/>
        <v/>
      </c>
      <c r="AV462" s="68" t="str">
        <f t="shared" si="20"/>
        <v/>
      </c>
      <c r="AW462" s="67" t="str">
        <f t="shared" si="21"/>
        <v/>
      </c>
      <c r="AX462" s="51"/>
      <c r="AY462" s="51" t="str">
        <f t="shared" si="22"/>
        <v/>
      </c>
      <c r="AZ462" s="68" t="str">
        <f t="shared" si="23"/>
        <v/>
      </c>
      <c r="BA462" s="68" t="str">
        <f t="shared" si="24"/>
        <v/>
      </c>
      <c r="BB462" s="68" t="str">
        <f t="shared" si="25"/>
        <v/>
      </c>
      <c r="BC462" s="68" t="str">
        <f t="shared" si="26"/>
        <v/>
      </c>
      <c r="BD462" s="68" t="str">
        <f t="shared" si="27"/>
        <v/>
      </c>
      <c r="BE462" s="68" t="str">
        <f t="shared" si="28"/>
        <v/>
      </c>
      <c r="BF462" s="51"/>
      <c r="BG462" s="69" t="str">
        <f t="shared" si="29"/>
        <v/>
      </c>
      <c r="BH462" s="67" t="str">
        <f t="shared" si="30"/>
        <v/>
      </c>
      <c r="BI462" s="67" t="str">
        <f t="shared" si="31"/>
        <v/>
      </c>
      <c r="BJ462" s="67" t="str">
        <f t="shared" si="32"/>
        <v/>
      </c>
      <c r="BK462" s="67" t="str">
        <f t="shared" si="33"/>
        <v/>
      </c>
      <c r="BL462" s="67" t="str">
        <f t="shared" si="34"/>
        <v/>
      </c>
      <c r="BM462" s="65" t="str">
        <f t="shared" si="35"/>
        <v/>
      </c>
      <c r="BN462" s="51"/>
      <c r="BO462" s="51" t="str">
        <f t="shared" si="2993"/>
        <v/>
      </c>
      <c r="BP462" s="51" t="str">
        <f t="shared" si="2994"/>
        <v/>
      </c>
      <c r="BQ462" s="51" t="str">
        <f t="shared" si="2995"/>
        <v/>
      </c>
      <c r="BR462" s="71">
        <f t="shared" si="2996"/>
        <v>630900</v>
      </c>
      <c r="BS462" s="69" t="str">
        <f t="shared" si="2920"/>
        <v/>
      </c>
      <c r="BT462" s="51"/>
      <c r="BU462" s="68" t="str">
        <f t="shared" si="2997"/>
        <v/>
      </c>
      <c r="BV462" s="68" t="str">
        <f t="shared" si="2998"/>
        <v/>
      </c>
      <c r="BW462" s="68" t="str">
        <f t="shared" si="2999"/>
        <v/>
      </c>
      <c r="BX462" s="65">
        <f t="shared" si="3000"/>
        <v>3855166</v>
      </c>
      <c r="BY462" s="67" t="str">
        <f t="shared" si="44"/>
        <v/>
      </c>
      <c r="BZ462" s="68"/>
      <c r="CA462" s="65" t="str">
        <f t="shared" si="45"/>
        <v/>
      </c>
      <c r="CB462" s="67" t="str">
        <f t="shared" si="46"/>
        <v/>
      </c>
      <c r="CC462" s="67" t="str">
        <f t="shared" si="47"/>
        <v/>
      </c>
      <c r="CD462" s="67">
        <f t="shared" si="48"/>
        <v>83814</v>
      </c>
      <c r="CE462" s="67" t="str">
        <f t="shared" si="49"/>
        <v/>
      </c>
      <c r="CF462" s="68"/>
      <c r="CG462" s="68" t="str">
        <f t="shared" si="3001"/>
        <v/>
      </c>
      <c r="CH462" s="68" t="str">
        <f t="shared" si="3002"/>
        <v/>
      </c>
      <c r="CI462" s="68" t="str">
        <f t="shared" si="3003"/>
        <v/>
      </c>
      <c r="CJ462" s="65">
        <f t="shared" si="3004"/>
        <v>3855166</v>
      </c>
      <c r="CK462" s="67" t="str">
        <f t="shared" si="54"/>
        <v/>
      </c>
      <c r="CL462" s="68"/>
      <c r="CM462" s="68" t="str">
        <f t="shared" si="3005"/>
        <v/>
      </c>
      <c r="CN462" s="68" t="str">
        <f t="shared" si="3006"/>
        <v/>
      </c>
      <c r="CO462" s="68" t="str">
        <f t="shared" si="3007"/>
        <v/>
      </c>
      <c r="CP462" s="65">
        <f t="shared" si="3008"/>
        <v>1548824</v>
      </c>
      <c r="CQ462" s="67" t="str">
        <f t="shared" si="59"/>
        <v/>
      </c>
      <c r="CR462" s="68"/>
      <c r="CS462" s="68" t="str">
        <f t="shared" si="3009"/>
        <v/>
      </c>
      <c r="CT462" s="68" t="str">
        <f t="shared" si="3010"/>
        <v/>
      </c>
      <c r="CU462" s="68" t="str">
        <f t="shared" si="3011"/>
        <v/>
      </c>
      <c r="CV462" s="65">
        <f t="shared" si="3012"/>
        <v>0</v>
      </c>
      <c r="CW462" s="67" t="str">
        <f t="shared" si="64"/>
        <v/>
      </c>
      <c r="CX462" s="68"/>
      <c r="CY462" s="68" t="str">
        <f t="shared" si="3013"/>
        <v/>
      </c>
      <c r="CZ462" s="68" t="str">
        <f t="shared" si="3014"/>
        <v/>
      </c>
      <c r="DA462" s="68" t="str">
        <f t="shared" si="3015"/>
        <v/>
      </c>
      <c r="DB462" s="65">
        <f t="shared" si="3016"/>
        <v>545804</v>
      </c>
      <c r="DC462" s="67" t="str">
        <f t="shared" si="69"/>
        <v/>
      </c>
      <c r="DD462" s="68"/>
      <c r="DE462" s="68" t="str">
        <f t="shared" si="3017"/>
        <v/>
      </c>
      <c r="DF462" s="51" t="str">
        <f t="shared" si="3018"/>
        <v/>
      </c>
      <c r="DG462" s="51" t="str">
        <f t="shared" si="3019"/>
        <v/>
      </c>
      <c r="DH462" s="65">
        <f t="shared" si="3020"/>
        <v>1667930</v>
      </c>
      <c r="DI462" s="69" t="str">
        <f t="shared" si="74"/>
        <v/>
      </c>
      <c r="DJ462" s="51"/>
      <c r="DK462" s="51" t="str">
        <f t="shared" si="3021"/>
        <v/>
      </c>
      <c r="DL462" s="51" t="str">
        <f t="shared" si="3022"/>
        <v/>
      </c>
      <c r="DM462" s="51" t="str">
        <f t="shared" si="3023"/>
        <v/>
      </c>
      <c r="DN462" s="65">
        <f t="shared" si="3024"/>
        <v>92608</v>
      </c>
      <c r="DO462" s="69" t="str">
        <f t="shared" si="79"/>
        <v/>
      </c>
      <c r="DP462" s="51"/>
      <c r="DQ462" s="51"/>
      <c r="DR462" s="51"/>
      <c r="DS462" s="51"/>
      <c r="DT462" s="51"/>
      <c r="DU462" s="181"/>
    </row>
    <row r="463" spans="1:125" ht="15" x14ac:dyDescent="0.25">
      <c r="A463" s="56">
        <v>2018</v>
      </c>
      <c r="B463" s="51" t="s">
        <v>1091</v>
      </c>
      <c r="C463" s="50" t="s">
        <v>1092</v>
      </c>
      <c r="D463" s="170" t="s">
        <v>985</v>
      </c>
      <c r="E463" s="50" t="s">
        <v>150</v>
      </c>
      <c r="F463" s="89">
        <v>648649</v>
      </c>
      <c r="G463" s="89">
        <v>0</v>
      </c>
      <c r="H463" s="89">
        <v>742618</v>
      </c>
      <c r="I463" s="90">
        <v>4025065</v>
      </c>
      <c r="J463" s="50"/>
      <c r="K463" s="50" t="s">
        <v>2032</v>
      </c>
      <c r="L463" s="58"/>
      <c r="M463" s="58"/>
      <c r="N463" s="58"/>
      <c r="O463" s="58"/>
      <c r="P463" s="91"/>
      <c r="Q463" s="92">
        <v>852209</v>
      </c>
      <c r="R463" s="92">
        <v>25099</v>
      </c>
      <c r="S463" s="92">
        <v>666313</v>
      </c>
      <c r="T463" s="92">
        <v>2481444</v>
      </c>
      <c r="U463" s="94"/>
      <c r="V463" s="94"/>
      <c r="W463" s="90">
        <f t="shared" si="857"/>
        <v>4025065</v>
      </c>
      <c r="X463" s="90">
        <v>1763335</v>
      </c>
      <c r="Y463" s="56" t="s">
        <v>167</v>
      </c>
      <c r="Z463" s="50"/>
      <c r="AA463" s="51"/>
      <c r="AB463" s="68"/>
      <c r="AC463" s="68"/>
      <c r="AD463" s="68"/>
      <c r="AE463" s="68"/>
      <c r="AF463" s="68"/>
      <c r="AG463" s="67" t="str">
        <f t="shared" si="7"/>
        <v/>
      </c>
      <c r="AH463" s="51"/>
      <c r="AI463" s="51" t="str">
        <f t="shared" si="8"/>
        <v/>
      </c>
      <c r="AJ463" s="68" t="str">
        <f t="shared" si="9"/>
        <v/>
      </c>
      <c r="AK463" s="68" t="str">
        <f t="shared" si="10"/>
        <v/>
      </c>
      <c r="AL463" s="68" t="str">
        <f t="shared" si="11"/>
        <v/>
      </c>
      <c r="AM463" s="68" t="str">
        <f t="shared" si="12"/>
        <v/>
      </c>
      <c r="AN463" s="68" t="str">
        <f t="shared" si="13"/>
        <v/>
      </c>
      <c r="AO463" s="67" t="str">
        <f t="shared" si="14"/>
        <v/>
      </c>
      <c r="AP463" s="51"/>
      <c r="AQ463" s="51" t="str">
        <f t="shared" si="15"/>
        <v/>
      </c>
      <c r="AR463" s="68" t="str">
        <f t="shared" si="16"/>
        <v/>
      </c>
      <c r="AS463" s="68" t="str">
        <f t="shared" si="17"/>
        <v/>
      </c>
      <c r="AT463" s="68" t="str">
        <f t="shared" si="18"/>
        <v/>
      </c>
      <c r="AU463" s="68" t="str">
        <f t="shared" si="19"/>
        <v/>
      </c>
      <c r="AV463" s="68" t="str">
        <f t="shared" si="20"/>
        <v/>
      </c>
      <c r="AW463" s="67" t="str">
        <f t="shared" si="21"/>
        <v/>
      </c>
      <c r="AX463" s="51"/>
      <c r="AY463" s="51" t="str">
        <f t="shared" si="22"/>
        <v/>
      </c>
      <c r="AZ463" s="68" t="str">
        <f t="shared" si="23"/>
        <v/>
      </c>
      <c r="BA463" s="68" t="str">
        <f t="shared" si="24"/>
        <v/>
      </c>
      <c r="BB463" s="68" t="str">
        <f t="shared" si="25"/>
        <v/>
      </c>
      <c r="BC463" s="68" t="str">
        <f t="shared" si="26"/>
        <v/>
      </c>
      <c r="BD463" s="68" t="str">
        <f t="shared" si="27"/>
        <v/>
      </c>
      <c r="BE463" s="68" t="str">
        <f t="shared" si="28"/>
        <v/>
      </c>
      <c r="BF463" s="51"/>
      <c r="BG463" s="69" t="str">
        <f t="shared" si="29"/>
        <v/>
      </c>
      <c r="BH463" s="67" t="str">
        <f t="shared" si="30"/>
        <v/>
      </c>
      <c r="BI463" s="67" t="str">
        <f t="shared" si="31"/>
        <v/>
      </c>
      <c r="BJ463" s="67" t="str">
        <f t="shared" si="32"/>
        <v/>
      </c>
      <c r="BK463" s="67" t="str">
        <f t="shared" si="33"/>
        <v/>
      </c>
      <c r="BL463" s="67" t="str">
        <f t="shared" si="34"/>
        <v/>
      </c>
      <c r="BM463" s="65" t="str">
        <f t="shared" si="35"/>
        <v/>
      </c>
      <c r="BN463" s="70"/>
      <c r="BO463" s="70"/>
      <c r="BP463" s="51"/>
      <c r="BQ463" s="51"/>
      <c r="BR463" s="51"/>
      <c r="BS463" s="96">
        <f t="shared" si="2920"/>
        <v>648649</v>
      </c>
      <c r="BT463" s="70"/>
      <c r="BU463" s="65"/>
      <c r="BV463" s="68"/>
      <c r="BW463" s="68"/>
      <c r="BX463" s="68"/>
      <c r="BY463" s="67">
        <f t="shared" si="44"/>
        <v>4025065</v>
      </c>
      <c r="BZ463" s="65"/>
      <c r="CA463" s="65" t="str">
        <f t="shared" si="45"/>
        <v/>
      </c>
      <c r="CB463" s="67" t="str">
        <f t="shared" si="46"/>
        <v/>
      </c>
      <c r="CC463" s="67" t="str">
        <f t="shared" si="47"/>
        <v/>
      </c>
      <c r="CD463" s="67" t="str">
        <f t="shared" si="48"/>
        <v/>
      </c>
      <c r="CE463" s="67">
        <f t="shared" si="49"/>
        <v>1763335</v>
      </c>
      <c r="CF463" s="65"/>
      <c r="CG463" s="65"/>
      <c r="CH463" s="68"/>
      <c r="CI463" s="68"/>
      <c r="CJ463" s="68"/>
      <c r="CK463" s="67">
        <f t="shared" si="54"/>
        <v>4025065</v>
      </c>
      <c r="CL463" s="65"/>
      <c r="CM463" s="65"/>
      <c r="CN463" s="68"/>
      <c r="CO463" s="68"/>
      <c r="CP463" s="68"/>
      <c r="CQ463" s="67">
        <f t="shared" si="59"/>
        <v>852209</v>
      </c>
      <c r="CR463" s="65"/>
      <c r="CS463" s="65"/>
      <c r="CT463" s="68"/>
      <c r="CU463" s="68"/>
      <c r="CV463" s="68"/>
      <c r="CW463" s="67">
        <f t="shared" si="64"/>
        <v>25099</v>
      </c>
      <c r="CX463" s="65"/>
      <c r="CY463" s="65"/>
      <c r="CZ463" s="68"/>
      <c r="DA463" s="68"/>
      <c r="DB463" s="68"/>
      <c r="DC463" s="67">
        <f t="shared" si="69"/>
        <v>666313</v>
      </c>
      <c r="DD463" s="65"/>
      <c r="DE463" s="65"/>
      <c r="DF463" s="51"/>
      <c r="DG463" s="51"/>
      <c r="DH463" s="51"/>
      <c r="DI463" s="67">
        <f t="shared" si="74"/>
        <v>2481444</v>
      </c>
      <c r="DJ463" s="70"/>
      <c r="DK463" s="70"/>
      <c r="DL463" s="51"/>
      <c r="DM463" s="51"/>
      <c r="DN463" s="51"/>
      <c r="DO463" s="67">
        <f t="shared" si="79"/>
        <v>852209</v>
      </c>
      <c r="DP463" s="51"/>
      <c r="DQ463" s="51"/>
      <c r="DR463" s="51"/>
      <c r="DS463" s="51"/>
      <c r="DT463" s="51"/>
      <c r="DU463" s="181"/>
    </row>
    <row r="464" spans="1:125" ht="15" x14ac:dyDescent="0.25">
      <c r="A464" s="50"/>
      <c r="B464" s="51"/>
      <c r="C464" s="50"/>
      <c r="D464" s="53"/>
      <c r="E464" s="50"/>
      <c r="F464" s="54"/>
      <c r="G464" s="54"/>
      <c r="H464" s="54"/>
      <c r="I464" s="55"/>
      <c r="J464" s="50"/>
      <c r="K464" s="50" t="s">
        <v>2032</v>
      </c>
      <c r="L464" s="58"/>
      <c r="M464" s="58"/>
      <c r="N464" s="58"/>
      <c r="O464" s="58"/>
      <c r="P464" s="59"/>
      <c r="Q464" s="60"/>
      <c r="R464" s="60"/>
      <c r="S464" s="60"/>
      <c r="T464" s="60"/>
      <c r="U464" s="60"/>
      <c r="V464" s="79"/>
      <c r="W464" s="90">
        <f t="shared" si="857"/>
        <v>0</v>
      </c>
      <c r="X464" s="101"/>
      <c r="Y464" s="50"/>
      <c r="Z464" s="50"/>
      <c r="AA464" s="51"/>
      <c r="AB464" s="68"/>
      <c r="AC464" s="68"/>
      <c r="AD464" s="68"/>
      <c r="AE464" s="68"/>
      <c r="AF464" s="68"/>
      <c r="AG464" s="67" t="str">
        <f t="shared" si="7"/>
        <v/>
      </c>
      <c r="AH464" s="51"/>
      <c r="AI464" s="51" t="str">
        <f t="shared" si="8"/>
        <v/>
      </c>
      <c r="AJ464" s="68" t="str">
        <f t="shared" si="9"/>
        <v/>
      </c>
      <c r="AK464" s="68" t="str">
        <f t="shared" si="10"/>
        <v/>
      </c>
      <c r="AL464" s="68" t="str">
        <f t="shared" si="11"/>
        <v/>
      </c>
      <c r="AM464" s="68" t="str">
        <f t="shared" si="12"/>
        <v/>
      </c>
      <c r="AN464" s="68" t="str">
        <f t="shared" si="13"/>
        <v/>
      </c>
      <c r="AO464" s="67" t="str">
        <f t="shared" si="14"/>
        <v/>
      </c>
      <c r="AP464" s="51"/>
      <c r="AQ464" s="51" t="str">
        <f t="shared" si="15"/>
        <v/>
      </c>
      <c r="AR464" s="68" t="str">
        <f t="shared" si="16"/>
        <v/>
      </c>
      <c r="AS464" s="68" t="str">
        <f t="shared" si="17"/>
        <v/>
      </c>
      <c r="AT464" s="68" t="str">
        <f t="shared" si="18"/>
        <v/>
      </c>
      <c r="AU464" s="68" t="str">
        <f t="shared" si="19"/>
        <v/>
      </c>
      <c r="AV464" s="68" t="str">
        <f t="shared" si="20"/>
        <v/>
      </c>
      <c r="AW464" s="67" t="str">
        <f t="shared" si="21"/>
        <v/>
      </c>
      <c r="AX464" s="51"/>
      <c r="AY464" s="51" t="str">
        <f t="shared" si="22"/>
        <v/>
      </c>
      <c r="AZ464" s="68" t="str">
        <f t="shared" si="23"/>
        <v/>
      </c>
      <c r="BA464" s="68" t="str">
        <f t="shared" si="24"/>
        <v/>
      </c>
      <c r="BB464" s="68" t="str">
        <f t="shared" si="25"/>
        <v/>
      </c>
      <c r="BC464" s="68" t="str">
        <f t="shared" si="26"/>
        <v/>
      </c>
      <c r="BD464" s="68" t="str">
        <f t="shared" si="27"/>
        <v/>
      </c>
      <c r="BE464" s="68" t="str">
        <f t="shared" si="28"/>
        <v/>
      </c>
      <c r="BF464" s="51"/>
      <c r="BG464" s="69" t="str">
        <f t="shared" si="29"/>
        <v/>
      </c>
      <c r="BH464" s="67" t="str">
        <f t="shared" si="30"/>
        <v/>
      </c>
      <c r="BI464" s="67" t="str">
        <f t="shared" si="31"/>
        <v/>
      </c>
      <c r="BJ464" s="67" t="str">
        <f t="shared" si="32"/>
        <v/>
      </c>
      <c r="BK464" s="67" t="str">
        <f t="shared" si="33"/>
        <v/>
      </c>
      <c r="BL464" s="67" t="str">
        <f t="shared" si="34"/>
        <v/>
      </c>
      <c r="BM464" s="65" t="str">
        <f t="shared" si="35"/>
        <v/>
      </c>
      <c r="BN464" s="70"/>
      <c r="BO464" s="70"/>
      <c r="BP464" s="51"/>
      <c r="BQ464" s="51"/>
      <c r="BR464" s="51"/>
      <c r="BS464" s="69" t="str">
        <f t="shared" si="2920"/>
        <v/>
      </c>
      <c r="BT464" s="70"/>
      <c r="BU464" s="65"/>
      <c r="BV464" s="68"/>
      <c r="BW464" s="68"/>
      <c r="BX464" s="68"/>
      <c r="BY464" s="67" t="str">
        <f t="shared" si="44"/>
        <v/>
      </c>
      <c r="BZ464" s="65"/>
      <c r="CA464" s="65" t="str">
        <f t="shared" si="45"/>
        <v/>
      </c>
      <c r="CB464" s="67" t="str">
        <f t="shared" si="46"/>
        <v/>
      </c>
      <c r="CC464" s="67" t="str">
        <f t="shared" si="47"/>
        <v/>
      </c>
      <c r="CD464" s="67" t="str">
        <f t="shared" si="48"/>
        <v/>
      </c>
      <c r="CE464" s="67" t="str">
        <f t="shared" si="49"/>
        <v/>
      </c>
      <c r="CF464" s="65"/>
      <c r="CG464" s="65"/>
      <c r="CH464" s="68"/>
      <c r="CI464" s="68"/>
      <c r="CJ464" s="68"/>
      <c r="CK464" s="67" t="str">
        <f t="shared" si="54"/>
        <v/>
      </c>
      <c r="CL464" s="65"/>
      <c r="CM464" s="65"/>
      <c r="CN464" s="68"/>
      <c r="CO464" s="68"/>
      <c r="CP464" s="68"/>
      <c r="CQ464" s="67" t="str">
        <f t="shared" si="59"/>
        <v/>
      </c>
      <c r="CR464" s="65"/>
      <c r="CS464" s="65"/>
      <c r="CT464" s="68"/>
      <c r="CU464" s="68"/>
      <c r="CV464" s="68"/>
      <c r="CW464" s="67" t="str">
        <f t="shared" si="64"/>
        <v/>
      </c>
      <c r="CX464" s="65"/>
      <c r="CY464" s="65"/>
      <c r="CZ464" s="68"/>
      <c r="DA464" s="68"/>
      <c r="DB464" s="68"/>
      <c r="DC464" s="67" t="str">
        <f t="shared" si="69"/>
        <v/>
      </c>
      <c r="DD464" s="65"/>
      <c r="DE464" s="65"/>
      <c r="DF464" s="51"/>
      <c r="DG464" s="51"/>
      <c r="DH464" s="51"/>
      <c r="DI464" s="69" t="str">
        <f t="shared" si="74"/>
        <v/>
      </c>
      <c r="DJ464" s="70"/>
      <c r="DK464" s="70"/>
      <c r="DL464" s="51"/>
      <c r="DM464" s="51"/>
      <c r="DN464" s="51"/>
      <c r="DO464" s="69" t="str">
        <f t="shared" si="79"/>
        <v/>
      </c>
      <c r="DP464" s="51"/>
      <c r="DQ464" s="51"/>
      <c r="DR464" s="51"/>
      <c r="DS464" s="51"/>
      <c r="DT464" s="51"/>
      <c r="DU464" s="181"/>
    </row>
    <row r="465" spans="1:125" ht="15" x14ac:dyDescent="0.25">
      <c r="A465" s="50">
        <v>2014</v>
      </c>
      <c r="B465" s="51" t="s">
        <v>1038</v>
      </c>
      <c r="C465" s="50" t="s">
        <v>1039</v>
      </c>
      <c r="D465" s="53" t="s">
        <v>1039</v>
      </c>
      <c r="E465" s="50" t="s">
        <v>146</v>
      </c>
      <c r="F465" s="54">
        <v>180372</v>
      </c>
      <c r="G465" s="54" t="s">
        <v>364</v>
      </c>
      <c r="H465" s="54">
        <v>360887</v>
      </c>
      <c r="I465" s="55">
        <v>1638948</v>
      </c>
      <c r="J465" s="50"/>
      <c r="K465" s="50" t="s">
        <v>2032</v>
      </c>
      <c r="L465" s="58" t="s">
        <v>2032</v>
      </c>
      <c r="M465" s="58" t="s">
        <v>2032</v>
      </c>
      <c r="N465" s="58" t="s">
        <v>2032</v>
      </c>
      <c r="O465" s="58" t="s">
        <v>2032</v>
      </c>
      <c r="P465" s="59"/>
      <c r="Q465" s="60">
        <v>0</v>
      </c>
      <c r="R465" s="60">
        <v>658218</v>
      </c>
      <c r="S465" s="60">
        <v>149180</v>
      </c>
      <c r="T465" s="60">
        <v>801505</v>
      </c>
      <c r="U465" s="60">
        <v>30045</v>
      </c>
      <c r="V465" s="79"/>
      <c r="W465" s="90">
        <f t="shared" si="857"/>
        <v>1638948</v>
      </c>
      <c r="X465" s="101">
        <v>607061</v>
      </c>
      <c r="Y465" s="50" t="s">
        <v>167</v>
      </c>
      <c r="Z465" s="50" t="s">
        <v>1039</v>
      </c>
      <c r="AA465" s="51" t="str">
        <f t="shared" ref="AA465:AA468" si="3025">IF(A465 =2014,IF(Y465 ="",F465,""),"")</f>
        <v/>
      </c>
      <c r="AB465" s="68" t="str">
        <f t="shared" ref="AB465:AB468" si="3026">IF(A465 =2014,IF(Y465 ="",I465,""),"")</f>
        <v/>
      </c>
      <c r="AC465" s="68" t="str">
        <f t="shared" ref="AC465:AC468" si="3027">IF(A465 =2014,IF(Y465 ="",Q465,""),"")</f>
        <v/>
      </c>
      <c r="AD465" s="68" t="str">
        <f t="shared" ref="AD465:AD468" si="3028">IF(A465 =2014,IF(Y465 ="",R465,""),"")</f>
        <v/>
      </c>
      <c r="AE465" s="68" t="str">
        <f t="shared" ref="AE465:AE468" si="3029">IF(A465 =2014,IF(Y465 ="",S465,""),"")</f>
        <v/>
      </c>
      <c r="AF465" s="68" t="str">
        <f t="shared" ref="AF465:AF468" si="3030">IF(A465 =2014,IF(Y465 ="",T465+U465,""),"")</f>
        <v/>
      </c>
      <c r="AG465" s="67" t="str">
        <f t="shared" si="7"/>
        <v/>
      </c>
      <c r="AH465" s="51"/>
      <c r="AI465" s="51" t="str">
        <f t="shared" si="8"/>
        <v/>
      </c>
      <c r="AJ465" s="68" t="str">
        <f t="shared" si="9"/>
        <v/>
      </c>
      <c r="AK465" s="68" t="str">
        <f t="shared" si="10"/>
        <v/>
      </c>
      <c r="AL465" s="68" t="str">
        <f t="shared" si="11"/>
        <v/>
      </c>
      <c r="AM465" s="68" t="str">
        <f t="shared" si="12"/>
        <v/>
      </c>
      <c r="AN465" s="68" t="str">
        <f t="shared" si="13"/>
        <v/>
      </c>
      <c r="AO465" s="67" t="str">
        <f t="shared" si="14"/>
        <v/>
      </c>
      <c r="AP465" s="51"/>
      <c r="AQ465" s="51" t="str">
        <f t="shared" si="15"/>
        <v/>
      </c>
      <c r="AR465" s="68" t="str">
        <f t="shared" si="16"/>
        <v/>
      </c>
      <c r="AS465" s="68" t="str">
        <f t="shared" si="17"/>
        <v/>
      </c>
      <c r="AT465" s="68" t="str">
        <f t="shared" si="18"/>
        <v/>
      </c>
      <c r="AU465" s="68" t="str">
        <f t="shared" si="19"/>
        <v/>
      </c>
      <c r="AV465" s="68" t="str">
        <f t="shared" si="20"/>
        <v/>
      </c>
      <c r="AW465" s="67" t="str">
        <f t="shared" si="21"/>
        <v/>
      </c>
      <c r="AX465" s="51"/>
      <c r="AY465" s="51" t="str">
        <f t="shared" si="22"/>
        <v/>
      </c>
      <c r="AZ465" s="68" t="str">
        <f t="shared" si="23"/>
        <v/>
      </c>
      <c r="BA465" s="68" t="str">
        <f t="shared" si="24"/>
        <v/>
      </c>
      <c r="BB465" s="68" t="str">
        <f t="shared" si="25"/>
        <v/>
      </c>
      <c r="BC465" s="68" t="str">
        <f t="shared" si="26"/>
        <v/>
      </c>
      <c r="BD465" s="68" t="str">
        <f t="shared" si="27"/>
        <v/>
      </c>
      <c r="BE465" s="68" t="str">
        <f t="shared" si="28"/>
        <v/>
      </c>
      <c r="BF465" s="51"/>
      <c r="BG465" s="69" t="str">
        <f t="shared" si="29"/>
        <v/>
      </c>
      <c r="BH465" s="67" t="str">
        <f t="shared" si="30"/>
        <v/>
      </c>
      <c r="BI465" s="67" t="str">
        <f t="shared" si="31"/>
        <v/>
      </c>
      <c r="BJ465" s="67" t="str">
        <f t="shared" si="32"/>
        <v/>
      </c>
      <c r="BK465" s="67" t="str">
        <f t="shared" si="33"/>
        <v/>
      </c>
      <c r="BL465" s="67" t="str">
        <f t="shared" si="34"/>
        <v/>
      </c>
      <c r="BM465" s="65" t="str">
        <f t="shared" si="35"/>
        <v/>
      </c>
      <c r="BN465" s="70"/>
      <c r="BO465" s="71">
        <f t="shared" ref="BO465:BO468" si="3031">IF(A465 =2014,F465,"")</f>
        <v>180372</v>
      </c>
      <c r="BP465" s="51" t="str">
        <f t="shared" ref="BP465:BP468" si="3032">IF(A465 =2015,F465,"")</f>
        <v/>
      </c>
      <c r="BQ465" s="51" t="str">
        <f t="shared" ref="BQ465:BQ468" si="3033">IF(A465 =2016,F465,"")</f>
        <v/>
      </c>
      <c r="BR465" s="51" t="str">
        <f t="shared" ref="BR465:BR468" si="3034">IF(A465 =2017,F465,"")</f>
        <v/>
      </c>
      <c r="BS465" s="69" t="str">
        <f t="shared" si="2920"/>
        <v/>
      </c>
      <c r="BT465" s="70"/>
      <c r="BU465" s="65">
        <f t="shared" ref="BU465:BU468" si="3035">IF(A465 =2014,I465,"")</f>
        <v>1638948</v>
      </c>
      <c r="BV465" s="68" t="str">
        <f t="shared" ref="BV465:BV468" si="3036">IF(A465 =2015,I465,"")</f>
        <v/>
      </c>
      <c r="BW465" s="68" t="str">
        <f t="shared" ref="BW465:BW468" si="3037">IF(A465 =2016,I465,"")</f>
        <v/>
      </c>
      <c r="BX465" s="68" t="str">
        <f t="shared" ref="BX465:BX468" si="3038">IF(A465 =2017,I465,"")</f>
        <v/>
      </c>
      <c r="BY465" s="67" t="str">
        <f t="shared" si="44"/>
        <v/>
      </c>
      <c r="BZ465" s="65"/>
      <c r="CA465" s="65">
        <f t="shared" si="45"/>
        <v>607061</v>
      </c>
      <c r="CB465" s="67" t="str">
        <f t="shared" si="46"/>
        <v/>
      </c>
      <c r="CC465" s="67" t="str">
        <f t="shared" si="47"/>
        <v/>
      </c>
      <c r="CD465" s="67" t="str">
        <f t="shared" si="48"/>
        <v/>
      </c>
      <c r="CE465" s="67" t="str">
        <f t="shared" si="49"/>
        <v/>
      </c>
      <c r="CF465" s="65"/>
      <c r="CG465" s="65">
        <f t="shared" ref="CG465:CG468" si="3039">IF(A465 =2014,Q465+R465+S465+T465+U465,"")</f>
        <v>1638948</v>
      </c>
      <c r="CH465" s="68" t="str">
        <f t="shared" ref="CH465:CH468" si="3040">IF(A465 =2015,Q465+R465+S465+T465+U465,"")</f>
        <v/>
      </c>
      <c r="CI465" s="68" t="str">
        <f t="shared" ref="CI465:CI468" si="3041">IF(A465 =2016,Q465+R465+S465+T465+U465,"")</f>
        <v/>
      </c>
      <c r="CJ465" s="68" t="str">
        <f t="shared" ref="CJ465:CJ468" si="3042">IF(A465 =2017,Q465+R465+S465+T465+U465,"")</f>
        <v/>
      </c>
      <c r="CK465" s="67" t="str">
        <f t="shared" si="54"/>
        <v/>
      </c>
      <c r="CL465" s="65"/>
      <c r="CM465" s="65">
        <f t="shared" ref="CM465:CM468" si="3043">IF(A465 =2014,Q465,"")</f>
        <v>0</v>
      </c>
      <c r="CN465" s="68" t="str">
        <f t="shared" ref="CN465:CN468" si="3044">IF(A465 =2015,Q465,"")</f>
        <v/>
      </c>
      <c r="CO465" s="68" t="str">
        <f t="shared" ref="CO465:CO468" si="3045">IF(A465 =2016,Q465,"")</f>
        <v/>
      </c>
      <c r="CP465" s="68" t="str">
        <f t="shared" ref="CP465:CP468" si="3046">IF(A465 =2017,Q465,"")</f>
        <v/>
      </c>
      <c r="CQ465" s="67" t="str">
        <f t="shared" si="59"/>
        <v/>
      </c>
      <c r="CR465" s="65"/>
      <c r="CS465" s="65">
        <f t="shared" ref="CS465:CS468" si="3047">IF(A465 =2014,R465,"")</f>
        <v>658218</v>
      </c>
      <c r="CT465" s="68" t="str">
        <f t="shared" ref="CT465:CT468" si="3048">IF(A465 =2015,R465,"")</f>
        <v/>
      </c>
      <c r="CU465" s="68" t="str">
        <f t="shared" ref="CU465:CU468" si="3049">IF(A465 =2016,R465,"")</f>
        <v/>
      </c>
      <c r="CV465" s="68" t="str">
        <f t="shared" ref="CV465:CV468" si="3050">IF(A465 =2017,R465,"")</f>
        <v/>
      </c>
      <c r="CW465" s="67" t="str">
        <f t="shared" si="64"/>
        <v/>
      </c>
      <c r="CX465" s="65"/>
      <c r="CY465" s="65">
        <f t="shared" ref="CY465:CY468" si="3051">IF(A465 =2014,S465,"")</f>
        <v>149180</v>
      </c>
      <c r="CZ465" s="68" t="str">
        <f t="shared" ref="CZ465:CZ468" si="3052">IF(A465 =2015,S465,"")</f>
        <v/>
      </c>
      <c r="DA465" s="68" t="str">
        <f t="shared" ref="DA465:DA468" si="3053">IF(A465 =2016,S465,"")</f>
        <v/>
      </c>
      <c r="DB465" s="68" t="str">
        <f t="shared" ref="DB465:DB468" si="3054">IF(A465 =2017,S465,"")</f>
        <v/>
      </c>
      <c r="DC465" s="67" t="str">
        <f t="shared" si="69"/>
        <v/>
      </c>
      <c r="DD465" s="65"/>
      <c r="DE465" s="65">
        <f t="shared" ref="DE465:DE468" si="3055">IF(A465 =2014,T465,"")</f>
        <v>801505</v>
      </c>
      <c r="DF465" s="51" t="str">
        <f t="shared" ref="DF465:DF468" si="3056">IF(A465 =2015,T465,"")</f>
        <v/>
      </c>
      <c r="DG465" s="51" t="str">
        <f t="shared" ref="DG465:DG468" si="3057">IF(A465 =2016,T465,"")</f>
        <v/>
      </c>
      <c r="DH465" s="51" t="str">
        <f t="shared" ref="DH465:DH468" si="3058">IF(A465 =2017,T465,"")</f>
        <v/>
      </c>
      <c r="DI465" s="69" t="str">
        <f t="shared" si="74"/>
        <v/>
      </c>
      <c r="DJ465" s="70"/>
      <c r="DK465" s="65">
        <f t="shared" ref="DK465:DK468" si="3059">IF(A465 =2014,U465,"")</f>
        <v>30045</v>
      </c>
      <c r="DL465" s="51" t="str">
        <f t="shared" ref="DL465:DL468" si="3060">IF(A465 =2015,U465,"")</f>
        <v/>
      </c>
      <c r="DM465" s="51" t="str">
        <f t="shared" ref="DM465:DM468" si="3061">IF(A465 =2016,U465,"")</f>
        <v/>
      </c>
      <c r="DN465" s="51" t="str">
        <f t="shared" ref="DN465:DN468" si="3062">IF(A465 =2017,U465,"")</f>
        <v/>
      </c>
      <c r="DO465" s="69" t="str">
        <f t="shared" si="79"/>
        <v/>
      </c>
      <c r="DP465" s="51"/>
      <c r="DQ465" s="51"/>
      <c r="DR465" s="51"/>
      <c r="DS465" s="51"/>
      <c r="DT465" s="51"/>
      <c r="DU465" s="181"/>
    </row>
    <row r="466" spans="1:125" ht="15" x14ac:dyDescent="0.25">
      <c r="A466" s="50">
        <v>2015</v>
      </c>
      <c r="B466" s="51" t="s">
        <v>1038</v>
      </c>
      <c r="C466" s="50" t="s">
        <v>1039</v>
      </c>
      <c r="D466" s="53" t="s">
        <v>1039</v>
      </c>
      <c r="E466" s="50" t="s">
        <v>146</v>
      </c>
      <c r="F466" s="54">
        <v>171998</v>
      </c>
      <c r="G466" s="54" t="s">
        <v>364</v>
      </c>
      <c r="H466" s="54">
        <v>350303</v>
      </c>
      <c r="I466" s="55">
        <v>1463733</v>
      </c>
      <c r="J466" s="50"/>
      <c r="K466" s="50" t="s">
        <v>2032</v>
      </c>
      <c r="L466" s="58" t="s">
        <v>2032</v>
      </c>
      <c r="M466" s="58" t="s">
        <v>2032</v>
      </c>
      <c r="N466" s="58" t="s">
        <v>2032</v>
      </c>
      <c r="O466" s="58" t="s">
        <v>2032</v>
      </c>
      <c r="P466" s="59"/>
      <c r="Q466" s="60">
        <v>0</v>
      </c>
      <c r="R466" s="60">
        <v>426076</v>
      </c>
      <c r="S466" s="60">
        <v>121694</v>
      </c>
      <c r="T466" s="60">
        <v>888435</v>
      </c>
      <c r="U466" s="60">
        <v>27528</v>
      </c>
      <c r="V466" s="79"/>
      <c r="W466" s="90">
        <f t="shared" si="857"/>
        <v>1463733</v>
      </c>
      <c r="X466" s="101">
        <v>42682</v>
      </c>
      <c r="Y466" s="50" t="s">
        <v>167</v>
      </c>
      <c r="Z466" s="50" t="s">
        <v>1039</v>
      </c>
      <c r="AA466" s="51" t="str">
        <f t="shared" si="3025"/>
        <v/>
      </c>
      <c r="AB466" s="68" t="str">
        <f t="shared" si="3026"/>
        <v/>
      </c>
      <c r="AC466" s="68" t="str">
        <f t="shared" si="3027"/>
        <v/>
      </c>
      <c r="AD466" s="68" t="str">
        <f t="shared" si="3028"/>
        <v/>
      </c>
      <c r="AE466" s="68" t="str">
        <f t="shared" si="3029"/>
        <v/>
      </c>
      <c r="AF466" s="68" t="str">
        <f t="shared" si="3030"/>
        <v/>
      </c>
      <c r="AG466" s="67" t="str">
        <f t="shared" si="7"/>
        <v/>
      </c>
      <c r="AH466" s="51"/>
      <c r="AI466" s="51" t="str">
        <f t="shared" si="8"/>
        <v/>
      </c>
      <c r="AJ466" s="68" t="str">
        <f t="shared" si="9"/>
        <v/>
      </c>
      <c r="AK466" s="68" t="str">
        <f t="shared" si="10"/>
        <v/>
      </c>
      <c r="AL466" s="68" t="str">
        <f t="shared" si="11"/>
        <v/>
      </c>
      <c r="AM466" s="68" t="str">
        <f t="shared" si="12"/>
        <v/>
      </c>
      <c r="AN466" s="68" t="str">
        <f t="shared" si="13"/>
        <v/>
      </c>
      <c r="AO466" s="67" t="str">
        <f t="shared" si="14"/>
        <v/>
      </c>
      <c r="AP466" s="51"/>
      <c r="AQ466" s="51" t="str">
        <f t="shared" si="15"/>
        <v/>
      </c>
      <c r="AR466" s="68" t="str">
        <f t="shared" si="16"/>
        <v/>
      </c>
      <c r="AS466" s="68" t="str">
        <f t="shared" si="17"/>
        <v/>
      </c>
      <c r="AT466" s="68" t="str">
        <f t="shared" si="18"/>
        <v/>
      </c>
      <c r="AU466" s="68" t="str">
        <f t="shared" si="19"/>
        <v/>
      </c>
      <c r="AV466" s="68" t="str">
        <f t="shared" si="20"/>
        <v/>
      </c>
      <c r="AW466" s="67" t="str">
        <f t="shared" si="21"/>
        <v/>
      </c>
      <c r="AX466" s="51"/>
      <c r="AY466" s="51" t="str">
        <f t="shared" si="22"/>
        <v/>
      </c>
      <c r="AZ466" s="68" t="str">
        <f t="shared" si="23"/>
        <v/>
      </c>
      <c r="BA466" s="68" t="str">
        <f t="shared" si="24"/>
        <v/>
      </c>
      <c r="BB466" s="68" t="str">
        <f t="shared" si="25"/>
        <v/>
      </c>
      <c r="BC466" s="68" t="str">
        <f t="shared" si="26"/>
        <v/>
      </c>
      <c r="BD466" s="68" t="str">
        <f t="shared" si="27"/>
        <v/>
      </c>
      <c r="BE466" s="68" t="str">
        <f t="shared" si="28"/>
        <v/>
      </c>
      <c r="BF466" s="51"/>
      <c r="BG466" s="69" t="str">
        <f t="shared" si="29"/>
        <v/>
      </c>
      <c r="BH466" s="67" t="str">
        <f t="shared" si="30"/>
        <v/>
      </c>
      <c r="BI466" s="67" t="str">
        <f t="shared" si="31"/>
        <v/>
      </c>
      <c r="BJ466" s="67" t="str">
        <f t="shared" si="32"/>
        <v/>
      </c>
      <c r="BK466" s="67" t="str">
        <f t="shared" si="33"/>
        <v/>
      </c>
      <c r="BL466" s="67" t="str">
        <f t="shared" si="34"/>
        <v/>
      </c>
      <c r="BM466" s="65" t="str">
        <f t="shared" si="35"/>
        <v/>
      </c>
      <c r="BN466" s="51"/>
      <c r="BO466" s="51" t="str">
        <f t="shared" si="3031"/>
        <v/>
      </c>
      <c r="BP466" s="71">
        <f t="shared" si="3032"/>
        <v>171998</v>
      </c>
      <c r="BQ466" s="51" t="str">
        <f t="shared" si="3033"/>
        <v/>
      </c>
      <c r="BR466" s="51" t="str">
        <f t="shared" si="3034"/>
        <v/>
      </c>
      <c r="BS466" s="69" t="str">
        <f t="shared" si="2920"/>
        <v/>
      </c>
      <c r="BT466" s="51"/>
      <c r="BU466" s="68" t="str">
        <f t="shared" si="3035"/>
        <v/>
      </c>
      <c r="BV466" s="65">
        <f t="shared" si="3036"/>
        <v>1463733</v>
      </c>
      <c r="BW466" s="68" t="str">
        <f t="shared" si="3037"/>
        <v/>
      </c>
      <c r="BX466" s="68" t="str">
        <f t="shared" si="3038"/>
        <v/>
      </c>
      <c r="BY466" s="67" t="str">
        <f t="shared" si="44"/>
        <v/>
      </c>
      <c r="BZ466" s="68"/>
      <c r="CA466" s="65" t="str">
        <f t="shared" si="45"/>
        <v/>
      </c>
      <c r="CB466" s="67">
        <f t="shared" si="46"/>
        <v>42682</v>
      </c>
      <c r="CC466" s="67" t="str">
        <f t="shared" si="47"/>
        <v/>
      </c>
      <c r="CD466" s="67" t="str">
        <f t="shared" si="48"/>
        <v/>
      </c>
      <c r="CE466" s="67" t="str">
        <f t="shared" si="49"/>
        <v/>
      </c>
      <c r="CF466" s="68"/>
      <c r="CG466" s="68" t="str">
        <f t="shared" si="3039"/>
        <v/>
      </c>
      <c r="CH466" s="65">
        <f t="shared" si="3040"/>
        <v>1463733</v>
      </c>
      <c r="CI466" s="68" t="str">
        <f t="shared" si="3041"/>
        <v/>
      </c>
      <c r="CJ466" s="68" t="str">
        <f t="shared" si="3042"/>
        <v/>
      </c>
      <c r="CK466" s="67" t="str">
        <f t="shared" si="54"/>
        <v/>
      </c>
      <c r="CL466" s="68"/>
      <c r="CM466" s="68" t="str">
        <f t="shared" si="3043"/>
        <v/>
      </c>
      <c r="CN466" s="65">
        <f t="shared" si="3044"/>
        <v>0</v>
      </c>
      <c r="CO466" s="68" t="str">
        <f t="shared" si="3045"/>
        <v/>
      </c>
      <c r="CP466" s="68" t="str">
        <f t="shared" si="3046"/>
        <v/>
      </c>
      <c r="CQ466" s="67" t="str">
        <f t="shared" si="59"/>
        <v/>
      </c>
      <c r="CR466" s="68"/>
      <c r="CS466" s="68" t="str">
        <f t="shared" si="3047"/>
        <v/>
      </c>
      <c r="CT466" s="65">
        <f t="shared" si="3048"/>
        <v>426076</v>
      </c>
      <c r="CU466" s="68" t="str">
        <f t="shared" si="3049"/>
        <v/>
      </c>
      <c r="CV466" s="68" t="str">
        <f t="shared" si="3050"/>
        <v/>
      </c>
      <c r="CW466" s="67" t="str">
        <f t="shared" si="64"/>
        <v/>
      </c>
      <c r="CX466" s="68"/>
      <c r="CY466" s="68" t="str">
        <f t="shared" si="3051"/>
        <v/>
      </c>
      <c r="CZ466" s="65">
        <f t="shared" si="3052"/>
        <v>121694</v>
      </c>
      <c r="DA466" s="68" t="str">
        <f t="shared" si="3053"/>
        <v/>
      </c>
      <c r="DB466" s="68" t="str">
        <f t="shared" si="3054"/>
        <v/>
      </c>
      <c r="DC466" s="67" t="str">
        <f t="shared" si="69"/>
        <v/>
      </c>
      <c r="DD466" s="68"/>
      <c r="DE466" s="68" t="str">
        <f t="shared" si="3055"/>
        <v/>
      </c>
      <c r="DF466" s="65">
        <f t="shared" si="3056"/>
        <v>888435</v>
      </c>
      <c r="DG466" s="51" t="str">
        <f t="shared" si="3057"/>
        <v/>
      </c>
      <c r="DH466" s="51" t="str">
        <f t="shared" si="3058"/>
        <v/>
      </c>
      <c r="DI466" s="69" t="str">
        <f t="shared" si="74"/>
        <v/>
      </c>
      <c r="DJ466" s="51"/>
      <c r="DK466" s="51" t="str">
        <f t="shared" si="3059"/>
        <v/>
      </c>
      <c r="DL466" s="65">
        <f t="shared" si="3060"/>
        <v>27528</v>
      </c>
      <c r="DM466" s="51" t="str">
        <f t="shared" si="3061"/>
        <v/>
      </c>
      <c r="DN466" s="51" t="str">
        <f t="shared" si="3062"/>
        <v/>
      </c>
      <c r="DO466" s="69" t="str">
        <f t="shared" si="79"/>
        <v/>
      </c>
      <c r="DP466" s="51"/>
      <c r="DQ466" s="51"/>
      <c r="DR466" s="51"/>
      <c r="DS466" s="51"/>
      <c r="DT466" s="51"/>
      <c r="DU466" s="181"/>
    </row>
    <row r="467" spans="1:125" ht="15" x14ac:dyDescent="0.25">
      <c r="A467" s="50">
        <v>2016</v>
      </c>
      <c r="B467" s="51" t="s">
        <v>1038</v>
      </c>
      <c r="C467" s="50" t="s">
        <v>1039</v>
      </c>
      <c r="D467" s="53" t="s">
        <v>1039</v>
      </c>
      <c r="E467" s="50" t="s">
        <v>146</v>
      </c>
      <c r="F467" s="54">
        <v>147537</v>
      </c>
      <c r="G467" s="54" t="s">
        <v>364</v>
      </c>
      <c r="H467" s="54">
        <v>346864</v>
      </c>
      <c r="I467" s="55">
        <v>1748586</v>
      </c>
      <c r="J467" s="50"/>
      <c r="K467" s="50" t="s">
        <v>2032</v>
      </c>
      <c r="L467" s="58" t="s">
        <v>2032</v>
      </c>
      <c r="M467" s="58" t="s">
        <v>2032</v>
      </c>
      <c r="N467" s="58" t="s">
        <v>2032</v>
      </c>
      <c r="O467" s="58" t="s">
        <v>2032</v>
      </c>
      <c r="P467" s="59"/>
      <c r="Q467" s="60">
        <v>0</v>
      </c>
      <c r="R467" s="60">
        <v>613552</v>
      </c>
      <c r="S467" s="60">
        <v>117052</v>
      </c>
      <c r="T467" s="60">
        <v>731682</v>
      </c>
      <c r="U467" s="60">
        <v>286300</v>
      </c>
      <c r="V467" s="79"/>
      <c r="W467" s="90">
        <f t="shared" si="857"/>
        <v>1748586</v>
      </c>
      <c r="X467" s="101">
        <v>0</v>
      </c>
      <c r="Y467" s="50" t="s">
        <v>167</v>
      </c>
      <c r="Z467" s="50" t="s">
        <v>1039</v>
      </c>
      <c r="AA467" s="51" t="str">
        <f t="shared" si="3025"/>
        <v/>
      </c>
      <c r="AB467" s="68" t="str">
        <f t="shared" si="3026"/>
        <v/>
      </c>
      <c r="AC467" s="68" t="str">
        <f t="shared" si="3027"/>
        <v/>
      </c>
      <c r="AD467" s="68" t="str">
        <f t="shared" si="3028"/>
        <v/>
      </c>
      <c r="AE467" s="68" t="str">
        <f t="shared" si="3029"/>
        <v/>
      </c>
      <c r="AF467" s="68" t="str">
        <f t="shared" si="3030"/>
        <v/>
      </c>
      <c r="AG467" s="67" t="str">
        <f t="shared" si="7"/>
        <v/>
      </c>
      <c r="AH467" s="51"/>
      <c r="AI467" s="51" t="str">
        <f t="shared" si="8"/>
        <v/>
      </c>
      <c r="AJ467" s="68" t="str">
        <f t="shared" si="9"/>
        <v/>
      </c>
      <c r="AK467" s="68" t="str">
        <f t="shared" si="10"/>
        <v/>
      </c>
      <c r="AL467" s="68" t="str">
        <f t="shared" si="11"/>
        <v/>
      </c>
      <c r="AM467" s="68" t="str">
        <f t="shared" si="12"/>
        <v/>
      </c>
      <c r="AN467" s="68" t="str">
        <f t="shared" si="13"/>
        <v/>
      </c>
      <c r="AO467" s="67" t="str">
        <f t="shared" si="14"/>
        <v/>
      </c>
      <c r="AP467" s="51"/>
      <c r="AQ467" s="51" t="str">
        <f t="shared" si="15"/>
        <v/>
      </c>
      <c r="AR467" s="68" t="str">
        <f t="shared" si="16"/>
        <v/>
      </c>
      <c r="AS467" s="68" t="str">
        <f t="shared" si="17"/>
        <v/>
      </c>
      <c r="AT467" s="68" t="str">
        <f t="shared" si="18"/>
        <v/>
      </c>
      <c r="AU467" s="68" t="str">
        <f t="shared" si="19"/>
        <v/>
      </c>
      <c r="AV467" s="68" t="str">
        <f t="shared" si="20"/>
        <v/>
      </c>
      <c r="AW467" s="67" t="str">
        <f t="shared" si="21"/>
        <v/>
      </c>
      <c r="AX467" s="51"/>
      <c r="AY467" s="51" t="str">
        <f t="shared" si="22"/>
        <v/>
      </c>
      <c r="AZ467" s="68" t="str">
        <f t="shared" si="23"/>
        <v/>
      </c>
      <c r="BA467" s="68" t="str">
        <f t="shared" si="24"/>
        <v/>
      </c>
      <c r="BB467" s="68" t="str">
        <f t="shared" si="25"/>
        <v/>
      </c>
      <c r="BC467" s="68" t="str">
        <f t="shared" si="26"/>
        <v/>
      </c>
      <c r="BD467" s="68" t="str">
        <f t="shared" si="27"/>
        <v/>
      </c>
      <c r="BE467" s="68" t="str">
        <f t="shared" si="28"/>
        <v/>
      </c>
      <c r="BF467" s="51"/>
      <c r="BG467" s="69" t="str">
        <f t="shared" si="29"/>
        <v/>
      </c>
      <c r="BH467" s="67" t="str">
        <f t="shared" si="30"/>
        <v/>
      </c>
      <c r="BI467" s="67" t="str">
        <f t="shared" si="31"/>
        <v/>
      </c>
      <c r="BJ467" s="67" t="str">
        <f t="shared" si="32"/>
        <v/>
      </c>
      <c r="BK467" s="67" t="str">
        <f t="shared" si="33"/>
        <v/>
      </c>
      <c r="BL467" s="67" t="str">
        <f t="shared" si="34"/>
        <v/>
      </c>
      <c r="BM467" s="65" t="str">
        <f t="shared" si="35"/>
        <v/>
      </c>
      <c r="BN467" s="51"/>
      <c r="BO467" s="51" t="str">
        <f t="shared" si="3031"/>
        <v/>
      </c>
      <c r="BP467" s="51" t="str">
        <f t="shared" si="3032"/>
        <v/>
      </c>
      <c r="BQ467" s="71">
        <f t="shared" si="3033"/>
        <v>147537</v>
      </c>
      <c r="BR467" s="51" t="str">
        <f t="shared" si="3034"/>
        <v/>
      </c>
      <c r="BS467" s="69" t="str">
        <f t="shared" si="2920"/>
        <v/>
      </c>
      <c r="BT467" s="51"/>
      <c r="BU467" s="68" t="str">
        <f t="shared" si="3035"/>
        <v/>
      </c>
      <c r="BV467" s="68" t="str">
        <f t="shared" si="3036"/>
        <v/>
      </c>
      <c r="BW467" s="65">
        <f t="shared" si="3037"/>
        <v>1748586</v>
      </c>
      <c r="BX467" s="68" t="str">
        <f t="shared" si="3038"/>
        <v/>
      </c>
      <c r="BY467" s="67" t="str">
        <f t="shared" si="44"/>
        <v/>
      </c>
      <c r="BZ467" s="68"/>
      <c r="CA467" s="65" t="str">
        <f t="shared" si="45"/>
        <v/>
      </c>
      <c r="CB467" s="67" t="str">
        <f t="shared" si="46"/>
        <v/>
      </c>
      <c r="CC467" s="67">
        <f t="shared" si="47"/>
        <v>0</v>
      </c>
      <c r="CD467" s="67" t="str">
        <f t="shared" si="48"/>
        <v/>
      </c>
      <c r="CE467" s="67" t="str">
        <f t="shared" si="49"/>
        <v/>
      </c>
      <c r="CF467" s="68"/>
      <c r="CG467" s="68" t="str">
        <f t="shared" si="3039"/>
        <v/>
      </c>
      <c r="CH467" s="68" t="str">
        <f t="shared" si="3040"/>
        <v/>
      </c>
      <c r="CI467" s="65">
        <f t="shared" si="3041"/>
        <v>1748586</v>
      </c>
      <c r="CJ467" s="68" t="str">
        <f t="shared" si="3042"/>
        <v/>
      </c>
      <c r="CK467" s="67" t="str">
        <f t="shared" si="54"/>
        <v/>
      </c>
      <c r="CL467" s="68"/>
      <c r="CM467" s="68" t="str">
        <f t="shared" si="3043"/>
        <v/>
      </c>
      <c r="CN467" s="68" t="str">
        <f t="shared" si="3044"/>
        <v/>
      </c>
      <c r="CO467" s="65">
        <f t="shared" si="3045"/>
        <v>0</v>
      </c>
      <c r="CP467" s="68" t="str">
        <f t="shared" si="3046"/>
        <v/>
      </c>
      <c r="CQ467" s="67" t="str">
        <f t="shared" si="59"/>
        <v/>
      </c>
      <c r="CR467" s="68"/>
      <c r="CS467" s="68" t="str">
        <f t="shared" si="3047"/>
        <v/>
      </c>
      <c r="CT467" s="68" t="str">
        <f t="shared" si="3048"/>
        <v/>
      </c>
      <c r="CU467" s="65">
        <f t="shared" si="3049"/>
        <v>613552</v>
      </c>
      <c r="CV467" s="68" t="str">
        <f t="shared" si="3050"/>
        <v/>
      </c>
      <c r="CW467" s="67" t="str">
        <f t="shared" si="64"/>
        <v/>
      </c>
      <c r="CX467" s="68"/>
      <c r="CY467" s="68" t="str">
        <f t="shared" si="3051"/>
        <v/>
      </c>
      <c r="CZ467" s="68" t="str">
        <f t="shared" si="3052"/>
        <v/>
      </c>
      <c r="DA467" s="65">
        <f t="shared" si="3053"/>
        <v>117052</v>
      </c>
      <c r="DB467" s="68" t="str">
        <f t="shared" si="3054"/>
        <v/>
      </c>
      <c r="DC467" s="67" t="str">
        <f t="shared" si="69"/>
        <v/>
      </c>
      <c r="DD467" s="68"/>
      <c r="DE467" s="68" t="str">
        <f t="shared" si="3055"/>
        <v/>
      </c>
      <c r="DF467" s="51" t="str">
        <f t="shared" si="3056"/>
        <v/>
      </c>
      <c r="DG467" s="65">
        <f t="shared" si="3057"/>
        <v>731682</v>
      </c>
      <c r="DH467" s="51" t="str">
        <f t="shared" si="3058"/>
        <v/>
      </c>
      <c r="DI467" s="69" t="str">
        <f t="shared" si="74"/>
        <v/>
      </c>
      <c r="DJ467" s="51"/>
      <c r="DK467" s="51" t="str">
        <f t="shared" si="3059"/>
        <v/>
      </c>
      <c r="DL467" s="51" t="str">
        <f t="shared" si="3060"/>
        <v/>
      </c>
      <c r="DM467" s="65">
        <f t="shared" si="3061"/>
        <v>286300</v>
      </c>
      <c r="DN467" s="51" t="str">
        <f t="shared" si="3062"/>
        <v/>
      </c>
      <c r="DO467" s="69" t="str">
        <f t="shared" si="79"/>
        <v/>
      </c>
      <c r="DP467" s="51"/>
      <c r="DQ467" s="51"/>
      <c r="DR467" s="51"/>
      <c r="DS467" s="51"/>
      <c r="DT467" s="51"/>
      <c r="DU467" s="181"/>
    </row>
    <row r="468" spans="1:125" ht="15" x14ac:dyDescent="0.25">
      <c r="A468" s="50">
        <v>2017</v>
      </c>
      <c r="B468" s="51" t="s">
        <v>1038</v>
      </c>
      <c r="C468" s="50" t="s">
        <v>1039</v>
      </c>
      <c r="D468" s="53" t="s">
        <v>1039</v>
      </c>
      <c r="E468" s="50" t="s">
        <v>146</v>
      </c>
      <c r="F468" s="54">
        <v>138663</v>
      </c>
      <c r="G468" s="54" t="s">
        <v>364</v>
      </c>
      <c r="H468" s="54">
        <v>366748</v>
      </c>
      <c r="I468" s="55">
        <v>1873235</v>
      </c>
      <c r="J468" s="50"/>
      <c r="K468" s="50" t="s">
        <v>2032</v>
      </c>
      <c r="L468" s="58" t="s">
        <v>2032</v>
      </c>
      <c r="M468" s="58" t="s">
        <v>2032</v>
      </c>
      <c r="N468" s="58" t="s">
        <v>2032</v>
      </c>
      <c r="O468" s="58" t="s">
        <v>2032</v>
      </c>
      <c r="P468" s="59"/>
      <c r="Q468" s="60">
        <v>0</v>
      </c>
      <c r="R468" s="60">
        <v>665218</v>
      </c>
      <c r="S468" s="60">
        <v>107015</v>
      </c>
      <c r="T468" s="60">
        <v>809836</v>
      </c>
      <c r="U468" s="60">
        <v>291166</v>
      </c>
      <c r="V468" s="79"/>
      <c r="W468" s="90">
        <f t="shared" si="857"/>
        <v>1873235</v>
      </c>
      <c r="X468" s="101">
        <v>0</v>
      </c>
      <c r="Y468" s="50" t="s">
        <v>167</v>
      </c>
      <c r="Z468" s="50" t="s">
        <v>1039</v>
      </c>
      <c r="AA468" s="51" t="str">
        <f t="shared" si="3025"/>
        <v/>
      </c>
      <c r="AB468" s="68" t="str">
        <f t="shared" si="3026"/>
        <v/>
      </c>
      <c r="AC468" s="68" t="str">
        <f t="shared" si="3027"/>
        <v/>
      </c>
      <c r="AD468" s="68" t="str">
        <f t="shared" si="3028"/>
        <v/>
      </c>
      <c r="AE468" s="68" t="str">
        <f t="shared" si="3029"/>
        <v/>
      </c>
      <c r="AF468" s="68" t="str">
        <f t="shared" si="3030"/>
        <v/>
      </c>
      <c r="AG468" s="67" t="str">
        <f t="shared" si="7"/>
        <v/>
      </c>
      <c r="AH468" s="51"/>
      <c r="AI468" s="51" t="str">
        <f t="shared" si="8"/>
        <v/>
      </c>
      <c r="AJ468" s="68" t="str">
        <f t="shared" si="9"/>
        <v/>
      </c>
      <c r="AK468" s="68" t="str">
        <f t="shared" si="10"/>
        <v/>
      </c>
      <c r="AL468" s="68" t="str">
        <f t="shared" si="11"/>
        <v/>
      </c>
      <c r="AM468" s="68" t="str">
        <f t="shared" si="12"/>
        <v/>
      </c>
      <c r="AN468" s="68" t="str">
        <f t="shared" si="13"/>
        <v/>
      </c>
      <c r="AO468" s="67" t="str">
        <f t="shared" si="14"/>
        <v/>
      </c>
      <c r="AP468" s="51"/>
      <c r="AQ468" s="51" t="str">
        <f t="shared" si="15"/>
        <v/>
      </c>
      <c r="AR468" s="68" t="str">
        <f t="shared" si="16"/>
        <v/>
      </c>
      <c r="AS468" s="68" t="str">
        <f t="shared" si="17"/>
        <v/>
      </c>
      <c r="AT468" s="68" t="str">
        <f t="shared" si="18"/>
        <v/>
      </c>
      <c r="AU468" s="68" t="str">
        <f t="shared" si="19"/>
        <v/>
      </c>
      <c r="AV468" s="68" t="str">
        <f t="shared" si="20"/>
        <v/>
      </c>
      <c r="AW468" s="67" t="str">
        <f t="shared" si="21"/>
        <v/>
      </c>
      <c r="AX468" s="51"/>
      <c r="AY468" s="51" t="str">
        <f t="shared" si="22"/>
        <v/>
      </c>
      <c r="AZ468" s="68" t="str">
        <f t="shared" si="23"/>
        <v/>
      </c>
      <c r="BA468" s="68" t="str">
        <f t="shared" si="24"/>
        <v/>
      </c>
      <c r="BB468" s="68" t="str">
        <f t="shared" si="25"/>
        <v/>
      </c>
      <c r="BC468" s="68" t="str">
        <f t="shared" si="26"/>
        <v/>
      </c>
      <c r="BD468" s="68" t="str">
        <f t="shared" si="27"/>
        <v/>
      </c>
      <c r="BE468" s="68" t="str">
        <f t="shared" si="28"/>
        <v/>
      </c>
      <c r="BF468" s="51"/>
      <c r="BG468" s="69" t="str">
        <f t="shared" si="29"/>
        <v/>
      </c>
      <c r="BH468" s="67" t="str">
        <f t="shared" si="30"/>
        <v/>
      </c>
      <c r="BI468" s="67" t="str">
        <f t="shared" si="31"/>
        <v/>
      </c>
      <c r="BJ468" s="67" t="str">
        <f t="shared" si="32"/>
        <v/>
      </c>
      <c r="BK468" s="67" t="str">
        <f t="shared" si="33"/>
        <v/>
      </c>
      <c r="BL468" s="67" t="str">
        <f t="shared" si="34"/>
        <v/>
      </c>
      <c r="BM468" s="65" t="str">
        <f t="shared" si="35"/>
        <v/>
      </c>
      <c r="BN468" s="51"/>
      <c r="BO468" s="51" t="str">
        <f t="shared" si="3031"/>
        <v/>
      </c>
      <c r="BP468" s="51" t="str">
        <f t="shared" si="3032"/>
        <v/>
      </c>
      <c r="BQ468" s="51" t="str">
        <f t="shared" si="3033"/>
        <v/>
      </c>
      <c r="BR468" s="71">
        <f t="shared" si="3034"/>
        <v>138663</v>
      </c>
      <c r="BS468" s="69" t="str">
        <f t="shared" si="2920"/>
        <v/>
      </c>
      <c r="BT468" s="51"/>
      <c r="BU468" s="68" t="str">
        <f t="shared" si="3035"/>
        <v/>
      </c>
      <c r="BV468" s="68" t="str">
        <f t="shared" si="3036"/>
        <v/>
      </c>
      <c r="BW468" s="68" t="str">
        <f t="shared" si="3037"/>
        <v/>
      </c>
      <c r="BX468" s="65">
        <f t="shared" si="3038"/>
        <v>1873235</v>
      </c>
      <c r="BY468" s="67" t="str">
        <f t="shared" si="44"/>
        <v/>
      </c>
      <c r="BZ468" s="68"/>
      <c r="CA468" s="65" t="str">
        <f t="shared" si="45"/>
        <v/>
      </c>
      <c r="CB468" s="67" t="str">
        <f t="shared" si="46"/>
        <v/>
      </c>
      <c r="CC468" s="67" t="str">
        <f t="shared" si="47"/>
        <v/>
      </c>
      <c r="CD468" s="67">
        <f t="shared" si="48"/>
        <v>0</v>
      </c>
      <c r="CE468" s="67" t="str">
        <f t="shared" si="49"/>
        <v/>
      </c>
      <c r="CF468" s="68"/>
      <c r="CG468" s="68" t="str">
        <f t="shared" si="3039"/>
        <v/>
      </c>
      <c r="CH468" s="68" t="str">
        <f t="shared" si="3040"/>
        <v/>
      </c>
      <c r="CI468" s="68" t="str">
        <f t="shared" si="3041"/>
        <v/>
      </c>
      <c r="CJ468" s="65">
        <f t="shared" si="3042"/>
        <v>1873235</v>
      </c>
      <c r="CK468" s="67" t="str">
        <f t="shared" si="54"/>
        <v/>
      </c>
      <c r="CL468" s="68"/>
      <c r="CM468" s="68" t="str">
        <f t="shared" si="3043"/>
        <v/>
      </c>
      <c r="CN468" s="68" t="str">
        <f t="shared" si="3044"/>
        <v/>
      </c>
      <c r="CO468" s="68" t="str">
        <f t="shared" si="3045"/>
        <v/>
      </c>
      <c r="CP468" s="65">
        <f t="shared" si="3046"/>
        <v>0</v>
      </c>
      <c r="CQ468" s="67" t="str">
        <f t="shared" si="59"/>
        <v/>
      </c>
      <c r="CR468" s="68"/>
      <c r="CS468" s="68" t="str">
        <f t="shared" si="3047"/>
        <v/>
      </c>
      <c r="CT468" s="68" t="str">
        <f t="shared" si="3048"/>
        <v/>
      </c>
      <c r="CU468" s="68" t="str">
        <f t="shared" si="3049"/>
        <v/>
      </c>
      <c r="CV468" s="65">
        <f t="shared" si="3050"/>
        <v>665218</v>
      </c>
      <c r="CW468" s="67" t="str">
        <f t="shared" si="64"/>
        <v/>
      </c>
      <c r="CX468" s="68"/>
      <c r="CY468" s="68" t="str">
        <f t="shared" si="3051"/>
        <v/>
      </c>
      <c r="CZ468" s="68" t="str">
        <f t="shared" si="3052"/>
        <v/>
      </c>
      <c r="DA468" s="68" t="str">
        <f t="shared" si="3053"/>
        <v/>
      </c>
      <c r="DB468" s="65">
        <f t="shared" si="3054"/>
        <v>107015</v>
      </c>
      <c r="DC468" s="67" t="str">
        <f t="shared" si="69"/>
        <v/>
      </c>
      <c r="DD468" s="68"/>
      <c r="DE468" s="68" t="str">
        <f t="shared" si="3055"/>
        <v/>
      </c>
      <c r="DF468" s="51" t="str">
        <f t="shared" si="3056"/>
        <v/>
      </c>
      <c r="DG468" s="51" t="str">
        <f t="shared" si="3057"/>
        <v/>
      </c>
      <c r="DH468" s="65">
        <f t="shared" si="3058"/>
        <v>809836</v>
      </c>
      <c r="DI468" s="69" t="str">
        <f t="shared" si="74"/>
        <v/>
      </c>
      <c r="DJ468" s="51"/>
      <c r="DK468" s="51" t="str">
        <f t="shared" si="3059"/>
        <v/>
      </c>
      <c r="DL468" s="51" t="str">
        <f t="shared" si="3060"/>
        <v/>
      </c>
      <c r="DM468" s="51" t="str">
        <f t="shared" si="3061"/>
        <v/>
      </c>
      <c r="DN468" s="65">
        <f t="shared" si="3062"/>
        <v>291166</v>
      </c>
      <c r="DO468" s="69" t="str">
        <f t="shared" si="79"/>
        <v/>
      </c>
      <c r="DP468" s="51"/>
      <c r="DQ468" s="51"/>
      <c r="DR468" s="51"/>
      <c r="DS468" s="51"/>
      <c r="DT468" s="51"/>
      <c r="DU468" s="181"/>
    </row>
    <row r="469" spans="1:125" ht="15" x14ac:dyDescent="0.25">
      <c r="A469" s="56">
        <v>2018</v>
      </c>
      <c r="B469" s="51" t="s">
        <v>1038</v>
      </c>
      <c r="C469" s="50" t="s">
        <v>1039</v>
      </c>
      <c r="D469" s="170" t="s">
        <v>1039</v>
      </c>
      <c r="E469" s="50" t="s">
        <v>146</v>
      </c>
      <c r="F469" s="89">
        <v>143788</v>
      </c>
      <c r="G469" s="89">
        <v>0</v>
      </c>
      <c r="H469" s="89">
        <v>353873</v>
      </c>
      <c r="I469" s="90">
        <v>2134957</v>
      </c>
      <c r="J469" s="50"/>
      <c r="K469" s="50" t="s">
        <v>2032</v>
      </c>
      <c r="L469" s="58"/>
      <c r="M469" s="58"/>
      <c r="N469" s="58"/>
      <c r="O469" s="58"/>
      <c r="P469" s="91"/>
      <c r="Q469" s="92">
        <v>0</v>
      </c>
      <c r="R469" s="92">
        <v>755234</v>
      </c>
      <c r="S469" s="92">
        <v>451870</v>
      </c>
      <c r="T469" s="92">
        <v>927853</v>
      </c>
      <c r="U469" s="94"/>
      <c r="V469" s="94"/>
      <c r="W469" s="90">
        <f t="shared" si="857"/>
        <v>2134957</v>
      </c>
      <c r="X469" s="101">
        <v>0</v>
      </c>
      <c r="Y469" s="56" t="s">
        <v>167</v>
      </c>
      <c r="Z469" s="50"/>
      <c r="AA469" s="51"/>
      <c r="AB469" s="68"/>
      <c r="AC469" s="68"/>
      <c r="AD469" s="68"/>
      <c r="AE469" s="68"/>
      <c r="AF469" s="68"/>
      <c r="AG469" s="67" t="str">
        <f t="shared" si="7"/>
        <v/>
      </c>
      <c r="AH469" s="51"/>
      <c r="AI469" s="51" t="str">
        <f t="shared" si="8"/>
        <v/>
      </c>
      <c r="AJ469" s="68" t="str">
        <f t="shared" si="9"/>
        <v/>
      </c>
      <c r="AK469" s="68" t="str">
        <f t="shared" si="10"/>
        <v/>
      </c>
      <c r="AL469" s="68" t="str">
        <f t="shared" si="11"/>
        <v/>
      </c>
      <c r="AM469" s="68" t="str">
        <f t="shared" si="12"/>
        <v/>
      </c>
      <c r="AN469" s="68" t="str">
        <f t="shared" si="13"/>
        <v/>
      </c>
      <c r="AO469" s="67" t="str">
        <f t="shared" si="14"/>
        <v/>
      </c>
      <c r="AP469" s="51"/>
      <c r="AQ469" s="51" t="str">
        <f t="shared" si="15"/>
        <v/>
      </c>
      <c r="AR469" s="68" t="str">
        <f t="shared" si="16"/>
        <v/>
      </c>
      <c r="AS469" s="68" t="str">
        <f t="shared" si="17"/>
        <v/>
      </c>
      <c r="AT469" s="68" t="str">
        <f t="shared" si="18"/>
        <v/>
      </c>
      <c r="AU469" s="68" t="str">
        <f t="shared" si="19"/>
        <v/>
      </c>
      <c r="AV469" s="68" t="str">
        <f t="shared" si="20"/>
        <v/>
      </c>
      <c r="AW469" s="67" t="str">
        <f t="shared" si="21"/>
        <v/>
      </c>
      <c r="AX469" s="51"/>
      <c r="AY469" s="51" t="str">
        <f t="shared" si="22"/>
        <v/>
      </c>
      <c r="AZ469" s="68" t="str">
        <f t="shared" si="23"/>
        <v/>
      </c>
      <c r="BA469" s="68" t="str">
        <f t="shared" si="24"/>
        <v/>
      </c>
      <c r="BB469" s="68" t="str">
        <f t="shared" si="25"/>
        <v/>
      </c>
      <c r="BC469" s="68" t="str">
        <f t="shared" si="26"/>
        <v/>
      </c>
      <c r="BD469" s="68" t="str">
        <f t="shared" si="27"/>
        <v/>
      </c>
      <c r="BE469" s="68" t="str">
        <f t="shared" si="28"/>
        <v/>
      </c>
      <c r="BF469" s="51"/>
      <c r="BG469" s="69" t="str">
        <f t="shared" si="29"/>
        <v/>
      </c>
      <c r="BH469" s="67" t="str">
        <f t="shared" si="30"/>
        <v/>
      </c>
      <c r="BI469" s="67" t="str">
        <f t="shared" si="31"/>
        <v/>
      </c>
      <c r="BJ469" s="67" t="str">
        <f t="shared" si="32"/>
        <v/>
      </c>
      <c r="BK469" s="67" t="str">
        <f t="shared" si="33"/>
        <v/>
      </c>
      <c r="BL469" s="67" t="str">
        <f t="shared" si="34"/>
        <v/>
      </c>
      <c r="BM469" s="65" t="str">
        <f t="shared" si="35"/>
        <v/>
      </c>
      <c r="BN469" s="70"/>
      <c r="BO469" s="70"/>
      <c r="BP469" s="51"/>
      <c r="BQ469" s="51"/>
      <c r="BR469" s="51"/>
      <c r="BS469" s="96">
        <f t="shared" si="2920"/>
        <v>143788</v>
      </c>
      <c r="BT469" s="70"/>
      <c r="BU469" s="65"/>
      <c r="BV469" s="68"/>
      <c r="BW469" s="68"/>
      <c r="BX469" s="68"/>
      <c r="BY469" s="67">
        <f t="shared" si="44"/>
        <v>2134957</v>
      </c>
      <c r="BZ469" s="65"/>
      <c r="CA469" s="65" t="str">
        <f t="shared" si="45"/>
        <v/>
      </c>
      <c r="CB469" s="67" t="str">
        <f t="shared" si="46"/>
        <v/>
      </c>
      <c r="CC469" s="67" t="str">
        <f t="shared" si="47"/>
        <v/>
      </c>
      <c r="CD469" s="67" t="str">
        <f t="shared" si="48"/>
        <v/>
      </c>
      <c r="CE469" s="67">
        <f t="shared" si="49"/>
        <v>0</v>
      </c>
      <c r="CF469" s="65"/>
      <c r="CG469" s="65"/>
      <c r="CH469" s="68"/>
      <c r="CI469" s="68"/>
      <c r="CJ469" s="68"/>
      <c r="CK469" s="67">
        <f t="shared" si="54"/>
        <v>2134957</v>
      </c>
      <c r="CL469" s="65"/>
      <c r="CM469" s="65"/>
      <c r="CN469" s="68"/>
      <c r="CO469" s="68"/>
      <c r="CP469" s="68"/>
      <c r="CQ469" s="67">
        <f t="shared" si="59"/>
        <v>0</v>
      </c>
      <c r="CR469" s="65"/>
      <c r="CS469" s="65"/>
      <c r="CT469" s="68"/>
      <c r="CU469" s="68"/>
      <c r="CV469" s="68"/>
      <c r="CW469" s="67">
        <f t="shared" si="64"/>
        <v>755234</v>
      </c>
      <c r="CX469" s="65"/>
      <c r="CY469" s="65"/>
      <c r="CZ469" s="68"/>
      <c r="DA469" s="68"/>
      <c r="DB469" s="68"/>
      <c r="DC469" s="67">
        <f t="shared" si="69"/>
        <v>451870</v>
      </c>
      <c r="DD469" s="65"/>
      <c r="DE469" s="65"/>
      <c r="DF469" s="51"/>
      <c r="DG469" s="51"/>
      <c r="DH469" s="51"/>
      <c r="DI469" s="67">
        <f t="shared" si="74"/>
        <v>927853</v>
      </c>
      <c r="DJ469" s="70"/>
      <c r="DK469" s="70"/>
      <c r="DL469" s="51"/>
      <c r="DM469" s="51"/>
      <c r="DN469" s="51"/>
      <c r="DO469" s="67">
        <f t="shared" si="79"/>
        <v>0</v>
      </c>
      <c r="DP469" s="51"/>
      <c r="DQ469" s="51"/>
      <c r="DR469" s="51"/>
      <c r="DS469" s="51"/>
      <c r="DT469" s="51"/>
      <c r="DU469" s="181"/>
    </row>
    <row r="470" spans="1:125" ht="15" x14ac:dyDescent="0.25">
      <c r="A470" s="50"/>
      <c r="B470" s="51"/>
      <c r="C470" s="50"/>
      <c r="D470" s="53"/>
      <c r="E470" s="50"/>
      <c r="F470" s="54"/>
      <c r="G470" s="54"/>
      <c r="H470" s="54"/>
      <c r="I470" s="55"/>
      <c r="J470" s="50"/>
      <c r="K470" s="50" t="s">
        <v>2032</v>
      </c>
      <c r="L470" s="58"/>
      <c r="M470" s="58"/>
      <c r="N470" s="58"/>
      <c r="O470" s="58"/>
      <c r="P470" s="59"/>
      <c r="Q470" s="60"/>
      <c r="R470" s="60"/>
      <c r="S470" s="60"/>
      <c r="T470" s="60"/>
      <c r="U470" s="60"/>
      <c r="V470" s="79"/>
      <c r="W470" s="90">
        <f t="shared" si="857"/>
        <v>0</v>
      </c>
      <c r="X470" s="101"/>
      <c r="Y470" s="50"/>
      <c r="Z470" s="50"/>
      <c r="AA470" s="51"/>
      <c r="AB470" s="68"/>
      <c r="AC470" s="68"/>
      <c r="AD470" s="68"/>
      <c r="AE470" s="68"/>
      <c r="AF470" s="68"/>
      <c r="AG470" s="67" t="str">
        <f t="shared" si="7"/>
        <v/>
      </c>
      <c r="AH470" s="51"/>
      <c r="AI470" s="51" t="str">
        <f t="shared" si="8"/>
        <v/>
      </c>
      <c r="AJ470" s="68" t="str">
        <f t="shared" si="9"/>
        <v/>
      </c>
      <c r="AK470" s="68" t="str">
        <f t="shared" si="10"/>
        <v/>
      </c>
      <c r="AL470" s="68" t="str">
        <f t="shared" si="11"/>
        <v/>
      </c>
      <c r="AM470" s="68" t="str">
        <f t="shared" si="12"/>
        <v/>
      </c>
      <c r="AN470" s="68" t="str">
        <f t="shared" si="13"/>
        <v/>
      </c>
      <c r="AO470" s="67" t="str">
        <f t="shared" si="14"/>
        <v/>
      </c>
      <c r="AP470" s="51"/>
      <c r="AQ470" s="51" t="str">
        <f t="shared" si="15"/>
        <v/>
      </c>
      <c r="AR470" s="68" t="str">
        <f t="shared" si="16"/>
        <v/>
      </c>
      <c r="AS470" s="68" t="str">
        <f t="shared" si="17"/>
        <v/>
      </c>
      <c r="AT470" s="68" t="str">
        <f t="shared" si="18"/>
        <v/>
      </c>
      <c r="AU470" s="68" t="str">
        <f t="shared" si="19"/>
        <v/>
      </c>
      <c r="AV470" s="68" t="str">
        <f t="shared" si="20"/>
        <v/>
      </c>
      <c r="AW470" s="67" t="str">
        <f t="shared" si="21"/>
        <v/>
      </c>
      <c r="AX470" s="51"/>
      <c r="AY470" s="51" t="str">
        <f t="shared" si="22"/>
        <v/>
      </c>
      <c r="AZ470" s="68" t="str">
        <f t="shared" si="23"/>
        <v/>
      </c>
      <c r="BA470" s="68" t="str">
        <f t="shared" si="24"/>
        <v/>
      </c>
      <c r="BB470" s="68" t="str">
        <f t="shared" si="25"/>
        <v/>
      </c>
      <c r="BC470" s="68" t="str">
        <f t="shared" si="26"/>
        <v/>
      </c>
      <c r="BD470" s="68" t="str">
        <f t="shared" si="27"/>
        <v/>
      </c>
      <c r="BE470" s="68" t="str">
        <f t="shared" si="28"/>
        <v/>
      </c>
      <c r="BF470" s="51"/>
      <c r="BG470" s="69" t="str">
        <f t="shared" si="29"/>
        <v/>
      </c>
      <c r="BH470" s="67" t="str">
        <f t="shared" si="30"/>
        <v/>
      </c>
      <c r="BI470" s="67" t="str">
        <f t="shared" si="31"/>
        <v/>
      </c>
      <c r="BJ470" s="67" t="str">
        <f t="shared" si="32"/>
        <v/>
      </c>
      <c r="BK470" s="67" t="str">
        <f t="shared" si="33"/>
        <v/>
      </c>
      <c r="BL470" s="67" t="str">
        <f t="shared" si="34"/>
        <v/>
      </c>
      <c r="BM470" s="65" t="str">
        <f t="shared" si="35"/>
        <v/>
      </c>
      <c r="BN470" s="70"/>
      <c r="BO470" s="70"/>
      <c r="BP470" s="51"/>
      <c r="BQ470" s="51"/>
      <c r="BR470" s="51"/>
      <c r="BS470" s="69" t="str">
        <f t="shared" si="2920"/>
        <v/>
      </c>
      <c r="BT470" s="70"/>
      <c r="BU470" s="65"/>
      <c r="BV470" s="68"/>
      <c r="BW470" s="68"/>
      <c r="BX470" s="68"/>
      <c r="BY470" s="67" t="str">
        <f t="shared" si="44"/>
        <v/>
      </c>
      <c r="BZ470" s="65"/>
      <c r="CA470" s="65" t="str">
        <f t="shared" si="45"/>
        <v/>
      </c>
      <c r="CB470" s="67" t="str">
        <f t="shared" si="46"/>
        <v/>
      </c>
      <c r="CC470" s="67" t="str">
        <f t="shared" si="47"/>
        <v/>
      </c>
      <c r="CD470" s="67" t="str">
        <f t="shared" si="48"/>
        <v/>
      </c>
      <c r="CE470" s="67" t="str">
        <f t="shared" si="49"/>
        <v/>
      </c>
      <c r="CF470" s="65"/>
      <c r="CG470" s="65"/>
      <c r="CH470" s="68"/>
      <c r="CI470" s="68"/>
      <c r="CJ470" s="68"/>
      <c r="CK470" s="67" t="str">
        <f t="shared" si="54"/>
        <v/>
      </c>
      <c r="CL470" s="65"/>
      <c r="CM470" s="65"/>
      <c r="CN470" s="68"/>
      <c r="CO470" s="68"/>
      <c r="CP470" s="68"/>
      <c r="CQ470" s="67" t="str">
        <f t="shared" si="59"/>
        <v/>
      </c>
      <c r="CR470" s="65"/>
      <c r="CS470" s="65"/>
      <c r="CT470" s="68"/>
      <c r="CU470" s="68"/>
      <c r="CV470" s="68"/>
      <c r="CW470" s="67" t="str">
        <f t="shared" si="64"/>
        <v/>
      </c>
      <c r="CX470" s="65"/>
      <c r="CY470" s="65"/>
      <c r="CZ470" s="68"/>
      <c r="DA470" s="68"/>
      <c r="DB470" s="68"/>
      <c r="DC470" s="67" t="str">
        <f t="shared" si="69"/>
        <v/>
      </c>
      <c r="DD470" s="65"/>
      <c r="DE470" s="65"/>
      <c r="DF470" s="51"/>
      <c r="DG470" s="51"/>
      <c r="DH470" s="51"/>
      <c r="DI470" s="69" t="str">
        <f t="shared" si="74"/>
        <v/>
      </c>
      <c r="DJ470" s="70"/>
      <c r="DK470" s="70"/>
      <c r="DL470" s="51"/>
      <c r="DM470" s="51"/>
      <c r="DN470" s="51"/>
      <c r="DO470" s="69" t="str">
        <f t="shared" si="79"/>
        <v/>
      </c>
      <c r="DP470" s="51"/>
      <c r="DQ470" s="51"/>
      <c r="DR470" s="51"/>
      <c r="DS470" s="51"/>
      <c r="DT470" s="51"/>
      <c r="DU470" s="181"/>
    </row>
    <row r="471" spans="1:125" ht="15" x14ac:dyDescent="0.25">
      <c r="A471" s="50">
        <v>2014</v>
      </c>
      <c r="B471" s="51" t="s">
        <v>999</v>
      </c>
      <c r="C471" s="50" t="s">
        <v>998</v>
      </c>
      <c r="D471" s="53" t="s">
        <v>1345</v>
      </c>
      <c r="E471" s="50" t="s">
        <v>140</v>
      </c>
      <c r="F471" s="54">
        <v>794795</v>
      </c>
      <c r="G471" s="54">
        <v>4312504</v>
      </c>
      <c r="H471" s="54">
        <v>734233</v>
      </c>
      <c r="I471" s="55">
        <v>3523870</v>
      </c>
      <c r="J471" s="50"/>
      <c r="K471" s="50" t="s">
        <v>2032</v>
      </c>
      <c r="L471" s="58" t="s">
        <v>2032</v>
      </c>
      <c r="M471" s="58" t="s">
        <v>2032</v>
      </c>
      <c r="N471" s="58" t="s">
        <v>2032</v>
      </c>
      <c r="O471" s="58" t="s">
        <v>2032</v>
      </c>
      <c r="P471" s="59"/>
      <c r="Q471" s="60">
        <v>0</v>
      </c>
      <c r="R471" s="60">
        <v>208760</v>
      </c>
      <c r="S471" s="60">
        <v>662327</v>
      </c>
      <c r="T471" s="60">
        <v>2654432</v>
      </c>
      <c r="U471" s="60">
        <v>714</v>
      </c>
      <c r="V471" s="79"/>
      <c r="W471" s="90">
        <f t="shared" si="857"/>
        <v>3526233</v>
      </c>
      <c r="X471" s="101">
        <v>2498380</v>
      </c>
      <c r="Y471" s="50" t="s">
        <v>167</v>
      </c>
      <c r="Z471" s="50" t="s">
        <v>1345</v>
      </c>
      <c r="AA471" s="51" t="str">
        <f t="shared" ref="AA471:AA474" si="3063">IF(A471 =2014,IF(Y471 ="",F471,""),"")</f>
        <v/>
      </c>
      <c r="AB471" s="68" t="str">
        <f t="shared" ref="AB471:AB474" si="3064">IF(A471 =2014,IF(Y471 ="",I471,""),"")</f>
        <v/>
      </c>
      <c r="AC471" s="68" t="str">
        <f t="shared" ref="AC471:AC474" si="3065">IF(A471 =2014,IF(Y471 ="",Q471,""),"")</f>
        <v/>
      </c>
      <c r="AD471" s="68" t="str">
        <f t="shared" ref="AD471:AD474" si="3066">IF(A471 =2014,IF(Y471 ="",R471,""),"")</f>
        <v/>
      </c>
      <c r="AE471" s="68" t="str">
        <f t="shared" ref="AE471:AE474" si="3067">IF(A471 =2014,IF(Y471 ="",S471,""),"")</f>
        <v/>
      </c>
      <c r="AF471" s="68" t="str">
        <f t="shared" ref="AF471:AF474" si="3068">IF(A471 =2014,IF(Y471 ="",T471+U471,""),"")</f>
        <v/>
      </c>
      <c r="AG471" s="67" t="str">
        <f t="shared" si="7"/>
        <v/>
      </c>
      <c r="AH471" s="51"/>
      <c r="AI471" s="51" t="str">
        <f t="shared" si="8"/>
        <v/>
      </c>
      <c r="AJ471" s="68" t="str">
        <f t="shared" si="9"/>
        <v/>
      </c>
      <c r="AK471" s="68" t="str">
        <f t="shared" si="10"/>
        <v/>
      </c>
      <c r="AL471" s="68" t="str">
        <f t="shared" si="11"/>
        <v/>
      </c>
      <c r="AM471" s="68" t="str">
        <f t="shared" si="12"/>
        <v/>
      </c>
      <c r="AN471" s="68" t="str">
        <f t="shared" si="13"/>
        <v/>
      </c>
      <c r="AO471" s="67" t="str">
        <f t="shared" si="14"/>
        <v/>
      </c>
      <c r="AP471" s="51"/>
      <c r="AQ471" s="51" t="str">
        <f t="shared" si="15"/>
        <v/>
      </c>
      <c r="AR471" s="68" t="str">
        <f t="shared" si="16"/>
        <v/>
      </c>
      <c r="AS471" s="68" t="str">
        <f t="shared" si="17"/>
        <v/>
      </c>
      <c r="AT471" s="68" t="str">
        <f t="shared" si="18"/>
        <v/>
      </c>
      <c r="AU471" s="68" t="str">
        <f t="shared" si="19"/>
        <v/>
      </c>
      <c r="AV471" s="68" t="str">
        <f t="shared" si="20"/>
        <v/>
      </c>
      <c r="AW471" s="67" t="str">
        <f t="shared" si="21"/>
        <v/>
      </c>
      <c r="AX471" s="51"/>
      <c r="AY471" s="51" t="str">
        <f t="shared" si="22"/>
        <v/>
      </c>
      <c r="AZ471" s="68" t="str">
        <f t="shared" si="23"/>
        <v/>
      </c>
      <c r="BA471" s="68" t="str">
        <f t="shared" si="24"/>
        <v/>
      </c>
      <c r="BB471" s="68" t="str">
        <f t="shared" si="25"/>
        <v/>
      </c>
      <c r="BC471" s="68" t="str">
        <f t="shared" si="26"/>
        <v/>
      </c>
      <c r="BD471" s="68" t="str">
        <f t="shared" si="27"/>
        <v/>
      </c>
      <c r="BE471" s="68" t="str">
        <f t="shared" si="28"/>
        <v/>
      </c>
      <c r="BF471" s="51"/>
      <c r="BG471" s="69" t="str">
        <f t="shared" si="29"/>
        <v/>
      </c>
      <c r="BH471" s="67" t="str">
        <f t="shared" si="30"/>
        <v/>
      </c>
      <c r="BI471" s="67" t="str">
        <f t="shared" si="31"/>
        <v/>
      </c>
      <c r="BJ471" s="67" t="str">
        <f t="shared" si="32"/>
        <v/>
      </c>
      <c r="BK471" s="67" t="str">
        <f t="shared" si="33"/>
        <v/>
      </c>
      <c r="BL471" s="67" t="str">
        <f t="shared" si="34"/>
        <v/>
      </c>
      <c r="BM471" s="65" t="str">
        <f t="shared" si="35"/>
        <v/>
      </c>
      <c r="BN471" s="70"/>
      <c r="BO471" s="71">
        <f t="shared" ref="BO471:BO474" si="3069">IF(A471 =2014,F471,"")</f>
        <v>794795</v>
      </c>
      <c r="BP471" s="51" t="str">
        <f t="shared" ref="BP471:BP474" si="3070">IF(A471 =2015,F471,"")</f>
        <v/>
      </c>
      <c r="BQ471" s="51" t="str">
        <f t="shared" ref="BQ471:BQ474" si="3071">IF(A471 =2016,F471,"")</f>
        <v/>
      </c>
      <c r="BR471" s="51" t="str">
        <f t="shared" ref="BR471:BR474" si="3072">IF(A471 =2017,F471,"")</f>
        <v/>
      </c>
      <c r="BS471" s="69" t="str">
        <f t="shared" si="2920"/>
        <v/>
      </c>
      <c r="BT471" s="70"/>
      <c r="BU471" s="65">
        <f t="shared" ref="BU471:BU474" si="3073">IF(A471 =2014,I471,"")</f>
        <v>3523870</v>
      </c>
      <c r="BV471" s="68" t="str">
        <f t="shared" ref="BV471:BV474" si="3074">IF(A471 =2015,I471,"")</f>
        <v/>
      </c>
      <c r="BW471" s="68" t="str">
        <f t="shared" ref="BW471:BW474" si="3075">IF(A471 =2016,I471,"")</f>
        <v/>
      </c>
      <c r="BX471" s="68" t="str">
        <f t="shared" ref="BX471:BX474" si="3076">IF(A471 =2017,I471,"")</f>
        <v/>
      </c>
      <c r="BY471" s="67" t="str">
        <f t="shared" si="44"/>
        <v/>
      </c>
      <c r="BZ471" s="65"/>
      <c r="CA471" s="65">
        <f t="shared" si="45"/>
        <v>2498380</v>
      </c>
      <c r="CB471" s="67" t="str">
        <f t="shared" si="46"/>
        <v/>
      </c>
      <c r="CC471" s="67" t="str">
        <f t="shared" si="47"/>
        <v/>
      </c>
      <c r="CD471" s="67" t="str">
        <f t="shared" si="48"/>
        <v/>
      </c>
      <c r="CE471" s="67" t="str">
        <f t="shared" si="49"/>
        <v/>
      </c>
      <c r="CF471" s="65"/>
      <c r="CG471" s="65">
        <f t="shared" ref="CG471:CG474" si="3077">IF(A471 =2014,Q471+R471+S471+T471+U471,"")</f>
        <v>3526233</v>
      </c>
      <c r="CH471" s="68" t="str">
        <f t="shared" ref="CH471:CH474" si="3078">IF(A471 =2015,Q471+R471+S471+T471+U471,"")</f>
        <v/>
      </c>
      <c r="CI471" s="68" t="str">
        <f t="shared" ref="CI471:CI474" si="3079">IF(A471 =2016,Q471+R471+S471+T471+U471,"")</f>
        <v/>
      </c>
      <c r="CJ471" s="68" t="str">
        <f t="shared" ref="CJ471:CJ474" si="3080">IF(A471 =2017,Q471+R471+S471+T471+U471,"")</f>
        <v/>
      </c>
      <c r="CK471" s="67" t="str">
        <f t="shared" si="54"/>
        <v/>
      </c>
      <c r="CL471" s="65"/>
      <c r="CM471" s="65">
        <f t="shared" ref="CM471:CM474" si="3081">IF(A471 =2014,Q471,"")</f>
        <v>0</v>
      </c>
      <c r="CN471" s="68" t="str">
        <f t="shared" ref="CN471:CN474" si="3082">IF(A471 =2015,Q471,"")</f>
        <v/>
      </c>
      <c r="CO471" s="68" t="str">
        <f t="shared" ref="CO471:CO474" si="3083">IF(A471 =2016,Q471,"")</f>
        <v/>
      </c>
      <c r="CP471" s="68" t="str">
        <f t="shared" ref="CP471:CP474" si="3084">IF(A471 =2017,Q471,"")</f>
        <v/>
      </c>
      <c r="CQ471" s="67" t="str">
        <f t="shared" si="59"/>
        <v/>
      </c>
      <c r="CR471" s="65"/>
      <c r="CS471" s="65">
        <f t="shared" ref="CS471:CS474" si="3085">IF(A471 =2014,R471,"")</f>
        <v>208760</v>
      </c>
      <c r="CT471" s="68" t="str">
        <f t="shared" ref="CT471:CT474" si="3086">IF(A471 =2015,R471,"")</f>
        <v/>
      </c>
      <c r="CU471" s="68" t="str">
        <f t="shared" ref="CU471:CU474" si="3087">IF(A471 =2016,R471,"")</f>
        <v/>
      </c>
      <c r="CV471" s="68" t="str">
        <f t="shared" ref="CV471:CV474" si="3088">IF(A471 =2017,R471,"")</f>
        <v/>
      </c>
      <c r="CW471" s="67" t="str">
        <f t="shared" si="64"/>
        <v/>
      </c>
      <c r="CX471" s="65"/>
      <c r="CY471" s="65">
        <f t="shared" ref="CY471:CY474" si="3089">IF(A471 =2014,S471,"")</f>
        <v>662327</v>
      </c>
      <c r="CZ471" s="68" t="str">
        <f t="shared" ref="CZ471:CZ474" si="3090">IF(A471 =2015,S471,"")</f>
        <v/>
      </c>
      <c r="DA471" s="68" t="str">
        <f t="shared" ref="DA471:DA474" si="3091">IF(A471 =2016,S471,"")</f>
        <v/>
      </c>
      <c r="DB471" s="68" t="str">
        <f t="shared" ref="DB471:DB474" si="3092">IF(A471 =2017,S471,"")</f>
        <v/>
      </c>
      <c r="DC471" s="67" t="str">
        <f t="shared" si="69"/>
        <v/>
      </c>
      <c r="DD471" s="65"/>
      <c r="DE471" s="65">
        <f t="shared" ref="DE471:DE474" si="3093">IF(A471 =2014,T471,"")</f>
        <v>2654432</v>
      </c>
      <c r="DF471" s="51" t="str">
        <f t="shared" ref="DF471:DF474" si="3094">IF(A471 =2015,T471,"")</f>
        <v/>
      </c>
      <c r="DG471" s="51" t="str">
        <f t="shared" ref="DG471:DG474" si="3095">IF(A471 =2016,T471,"")</f>
        <v/>
      </c>
      <c r="DH471" s="51" t="str">
        <f t="shared" ref="DH471:DH474" si="3096">IF(A471 =2017,T471,"")</f>
        <v/>
      </c>
      <c r="DI471" s="69" t="str">
        <f t="shared" si="74"/>
        <v/>
      </c>
      <c r="DJ471" s="70"/>
      <c r="DK471" s="65">
        <f t="shared" ref="DK471:DK474" si="3097">IF(A471 =2014,U471,"")</f>
        <v>714</v>
      </c>
      <c r="DL471" s="51" t="str">
        <f t="shared" ref="DL471:DL474" si="3098">IF(A471 =2015,U471,"")</f>
        <v/>
      </c>
      <c r="DM471" s="51" t="str">
        <f t="shared" ref="DM471:DM474" si="3099">IF(A471 =2016,U471,"")</f>
        <v/>
      </c>
      <c r="DN471" s="51" t="str">
        <f t="shared" ref="DN471:DN474" si="3100">IF(A471 =2017,U471,"")</f>
        <v/>
      </c>
      <c r="DO471" s="69" t="str">
        <f t="shared" si="79"/>
        <v/>
      </c>
      <c r="DP471" s="51"/>
      <c r="DQ471" s="51"/>
      <c r="DR471" s="51"/>
      <c r="DS471" s="51"/>
      <c r="DT471" s="51"/>
      <c r="DU471" s="181"/>
    </row>
    <row r="472" spans="1:125" ht="15" x14ac:dyDescent="0.25">
      <c r="A472" s="50">
        <v>2015</v>
      </c>
      <c r="B472" s="51" t="s">
        <v>999</v>
      </c>
      <c r="C472" s="50" t="s">
        <v>998</v>
      </c>
      <c r="D472" s="53" t="s">
        <v>1345</v>
      </c>
      <c r="E472" s="50" t="s">
        <v>140</v>
      </c>
      <c r="F472" s="54">
        <v>804765</v>
      </c>
      <c r="G472" s="54">
        <v>4391637</v>
      </c>
      <c r="H472" s="54">
        <v>741943</v>
      </c>
      <c r="I472" s="55">
        <v>3475124</v>
      </c>
      <c r="J472" s="50"/>
      <c r="K472" s="50" t="s">
        <v>2032</v>
      </c>
      <c r="L472" s="58" t="s">
        <v>2032</v>
      </c>
      <c r="M472" s="58" t="s">
        <v>2032</v>
      </c>
      <c r="N472" s="58" t="s">
        <v>2032</v>
      </c>
      <c r="O472" s="58" t="s">
        <v>2032</v>
      </c>
      <c r="P472" s="59"/>
      <c r="Q472" s="60">
        <v>0</v>
      </c>
      <c r="R472" s="60">
        <v>187102</v>
      </c>
      <c r="S472" s="60">
        <v>668286</v>
      </c>
      <c r="T472" s="60">
        <v>2626387</v>
      </c>
      <c r="U472" s="60">
        <v>0</v>
      </c>
      <c r="V472" s="79"/>
      <c r="W472" s="90">
        <f t="shared" si="857"/>
        <v>3481775</v>
      </c>
      <c r="X472" s="101">
        <v>1348453</v>
      </c>
      <c r="Y472" s="50" t="s">
        <v>167</v>
      </c>
      <c r="Z472" s="50" t="s">
        <v>1345</v>
      </c>
      <c r="AA472" s="51" t="str">
        <f t="shared" si="3063"/>
        <v/>
      </c>
      <c r="AB472" s="68" t="str">
        <f t="shared" si="3064"/>
        <v/>
      </c>
      <c r="AC472" s="68" t="str">
        <f t="shared" si="3065"/>
        <v/>
      </c>
      <c r="AD472" s="68" t="str">
        <f t="shared" si="3066"/>
        <v/>
      </c>
      <c r="AE472" s="68" t="str">
        <f t="shared" si="3067"/>
        <v/>
      </c>
      <c r="AF472" s="68" t="str">
        <f t="shared" si="3068"/>
        <v/>
      </c>
      <c r="AG472" s="67" t="str">
        <f t="shared" si="7"/>
        <v/>
      </c>
      <c r="AH472" s="51"/>
      <c r="AI472" s="51" t="str">
        <f t="shared" si="8"/>
        <v/>
      </c>
      <c r="AJ472" s="68" t="str">
        <f t="shared" si="9"/>
        <v/>
      </c>
      <c r="AK472" s="68" t="str">
        <f t="shared" si="10"/>
        <v/>
      </c>
      <c r="AL472" s="68" t="str">
        <f t="shared" si="11"/>
        <v/>
      </c>
      <c r="AM472" s="68" t="str">
        <f t="shared" si="12"/>
        <v/>
      </c>
      <c r="AN472" s="68" t="str">
        <f t="shared" si="13"/>
        <v/>
      </c>
      <c r="AO472" s="67" t="str">
        <f t="shared" si="14"/>
        <v/>
      </c>
      <c r="AP472" s="51"/>
      <c r="AQ472" s="51" t="str">
        <f t="shared" si="15"/>
        <v/>
      </c>
      <c r="AR472" s="68" t="str">
        <f t="shared" si="16"/>
        <v/>
      </c>
      <c r="AS472" s="68" t="str">
        <f t="shared" si="17"/>
        <v/>
      </c>
      <c r="AT472" s="68" t="str">
        <f t="shared" si="18"/>
        <v/>
      </c>
      <c r="AU472" s="68" t="str">
        <f t="shared" si="19"/>
        <v/>
      </c>
      <c r="AV472" s="68" t="str">
        <f t="shared" si="20"/>
        <v/>
      </c>
      <c r="AW472" s="67" t="str">
        <f t="shared" si="21"/>
        <v/>
      </c>
      <c r="AX472" s="51"/>
      <c r="AY472" s="51" t="str">
        <f t="shared" si="22"/>
        <v/>
      </c>
      <c r="AZ472" s="68" t="str">
        <f t="shared" si="23"/>
        <v/>
      </c>
      <c r="BA472" s="68" t="str">
        <f t="shared" si="24"/>
        <v/>
      </c>
      <c r="BB472" s="68" t="str">
        <f t="shared" si="25"/>
        <v/>
      </c>
      <c r="BC472" s="68" t="str">
        <f t="shared" si="26"/>
        <v/>
      </c>
      <c r="BD472" s="68" t="str">
        <f t="shared" si="27"/>
        <v/>
      </c>
      <c r="BE472" s="68" t="str">
        <f t="shared" si="28"/>
        <v/>
      </c>
      <c r="BF472" s="51"/>
      <c r="BG472" s="69" t="str">
        <f t="shared" si="29"/>
        <v/>
      </c>
      <c r="BH472" s="67" t="str">
        <f t="shared" si="30"/>
        <v/>
      </c>
      <c r="BI472" s="67" t="str">
        <f t="shared" si="31"/>
        <v/>
      </c>
      <c r="BJ472" s="67" t="str">
        <f t="shared" si="32"/>
        <v/>
      </c>
      <c r="BK472" s="67" t="str">
        <f t="shared" si="33"/>
        <v/>
      </c>
      <c r="BL472" s="67" t="str">
        <f t="shared" si="34"/>
        <v/>
      </c>
      <c r="BM472" s="65" t="str">
        <f t="shared" si="35"/>
        <v/>
      </c>
      <c r="BN472" s="51"/>
      <c r="BO472" s="51" t="str">
        <f t="shared" si="3069"/>
        <v/>
      </c>
      <c r="BP472" s="71">
        <f t="shared" si="3070"/>
        <v>804765</v>
      </c>
      <c r="BQ472" s="51" t="str">
        <f t="shared" si="3071"/>
        <v/>
      </c>
      <c r="BR472" s="51" t="str">
        <f t="shared" si="3072"/>
        <v/>
      </c>
      <c r="BS472" s="69" t="str">
        <f t="shared" si="2920"/>
        <v/>
      </c>
      <c r="BT472" s="51"/>
      <c r="BU472" s="68" t="str">
        <f t="shared" si="3073"/>
        <v/>
      </c>
      <c r="BV472" s="65">
        <f t="shared" si="3074"/>
        <v>3475124</v>
      </c>
      <c r="BW472" s="68" t="str">
        <f t="shared" si="3075"/>
        <v/>
      </c>
      <c r="BX472" s="68" t="str">
        <f t="shared" si="3076"/>
        <v/>
      </c>
      <c r="BY472" s="67" t="str">
        <f t="shared" si="44"/>
        <v/>
      </c>
      <c r="BZ472" s="68"/>
      <c r="CA472" s="65" t="str">
        <f t="shared" si="45"/>
        <v/>
      </c>
      <c r="CB472" s="67">
        <f t="shared" si="46"/>
        <v>1348453</v>
      </c>
      <c r="CC472" s="67" t="str">
        <f t="shared" si="47"/>
        <v/>
      </c>
      <c r="CD472" s="67" t="str">
        <f t="shared" si="48"/>
        <v/>
      </c>
      <c r="CE472" s="67" t="str">
        <f t="shared" si="49"/>
        <v/>
      </c>
      <c r="CF472" s="68"/>
      <c r="CG472" s="68" t="str">
        <f t="shared" si="3077"/>
        <v/>
      </c>
      <c r="CH472" s="65">
        <f t="shared" si="3078"/>
        <v>3481775</v>
      </c>
      <c r="CI472" s="68" t="str">
        <f t="shared" si="3079"/>
        <v/>
      </c>
      <c r="CJ472" s="68" t="str">
        <f t="shared" si="3080"/>
        <v/>
      </c>
      <c r="CK472" s="67" t="str">
        <f t="shared" si="54"/>
        <v/>
      </c>
      <c r="CL472" s="68"/>
      <c r="CM472" s="68" t="str">
        <f t="shared" si="3081"/>
        <v/>
      </c>
      <c r="CN472" s="65">
        <f t="shared" si="3082"/>
        <v>0</v>
      </c>
      <c r="CO472" s="68" t="str">
        <f t="shared" si="3083"/>
        <v/>
      </c>
      <c r="CP472" s="68" t="str">
        <f t="shared" si="3084"/>
        <v/>
      </c>
      <c r="CQ472" s="67" t="str">
        <f t="shared" si="59"/>
        <v/>
      </c>
      <c r="CR472" s="68"/>
      <c r="CS472" s="68" t="str">
        <f t="shared" si="3085"/>
        <v/>
      </c>
      <c r="CT472" s="65">
        <f t="shared" si="3086"/>
        <v>187102</v>
      </c>
      <c r="CU472" s="68" t="str">
        <f t="shared" si="3087"/>
        <v/>
      </c>
      <c r="CV472" s="68" t="str">
        <f t="shared" si="3088"/>
        <v/>
      </c>
      <c r="CW472" s="67" t="str">
        <f t="shared" si="64"/>
        <v/>
      </c>
      <c r="CX472" s="68"/>
      <c r="CY472" s="68" t="str">
        <f t="shared" si="3089"/>
        <v/>
      </c>
      <c r="CZ472" s="65">
        <f t="shared" si="3090"/>
        <v>668286</v>
      </c>
      <c r="DA472" s="68" t="str">
        <f t="shared" si="3091"/>
        <v/>
      </c>
      <c r="DB472" s="68" t="str">
        <f t="shared" si="3092"/>
        <v/>
      </c>
      <c r="DC472" s="67" t="str">
        <f t="shared" si="69"/>
        <v/>
      </c>
      <c r="DD472" s="68"/>
      <c r="DE472" s="68" t="str">
        <f t="shared" si="3093"/>
        <v/>
      </c>
      <c r="DF472" s="65">
        <f t="shared" si="3094"/>
        <v>2626387</v>
      </c>
      <c r="DG472" s="51" t="str">
        <f t="shared" si="3095"/>
        <v/>
      </c>
      <c r="DH472" s="51" t="str">
        <f t="shared" si="3096"/>
        <v/>
      </c>
      <c r="DI472" s="69" t="str">
        <f t="shared" si="74"/>
        <v/>
      </c>
      <c r="DJ472" s="51"/>
      <c r="DK472" s="51" t="str">
        <f t="shared" si="3097"/>
        <v/>
      </c>
      <c r="DL472" s="65">
        <f t="shared" si="3098"/>
        <v>0</v>
      </c>
      <c r="DM472" s="51" t="str">
        <f t="shared" si="3099"/>
        <v/>
      </c>
      <c r="DN472" s="51" t="str">
        <f t="shared" si="3100"/>
        <v/>
      </c>
      <c r="DO472" s="69" t="str">
        <f t="shared" si="79"/>
        <v/>
      </c>
      <c r="DP472" s="51"/>
      <c r="DQ472" s="51"/>
      <c r="DR472" s="51"/>
      <c r="DS472" s="51"/>
      <c r="DT472" s="51"/>
      <c r="DU472" s="181"/>
    </row>
    <row r="473" spans="1:125" ht="15" x14ac:dyDescent="0.25">
      <c r="A473" s="50">
        <v>2016</v>
      </c>
      <c r="B473" s="51" t="s">
        <v>999</v>
      </c>
      <c r="C473" s="50" t="s">
        <v>998</v>
      </c>
      <c r="D473" s="53" t="s">
        <v>1345</v>
      </c>
      <c r="E473" s="50" t="s">
        <v>140</v>
      </c>
      <c r="F473" s="54">
        <v>704744</v>
      </c>
      <c r="G473" s="54">
        <v>3859715</v>
      </c>
      <c r="H473" s="54">
        <v>752398</v>
      </c>
      <c r="I473" s="55">
        <v>3601110</v>
      </c>
      <c r="J473" s="50"/>
      <c r="K473" s="50" t="s">
        <v>2032</v>
      </c>
      <c r="L473" s="58" t="s">
        <v>2032</v>
      </c>
      <c r="M473" s="58" t="s">
        <v>2032</v>
      </c>
      <c r="N473" s="58" t="s">
        <v>2032</v>
      </c>
      <c r="O473" s="58" t="s">
        <v>2032</v>
      </c>
      <c r="P473" s="59"/>
      <c r="Q473" s="60">
        <v>0</v>
      </c>
      <c r="R473" s="60">
        <v>79696</v>
      </c>
      <c r="S473" s="60">
        <v>617404</v>
      </c>
      <c r="T473" s="60">
        <v>2904463</v>
      </c>
      <c r="U473" s="60">
        <v>0</v>
      </c>
      <c r="V473" s="79"/>
      <c r="W473" s="90">
        <f t="shared" si="857"/>
        <v>3601563</v>
      </c>
      <c r="X473" s="101">
        <v>4010435</v>
      </c>
      <c r="Y473" s="50" t="s">
        <v>167</v>
      </c>
      <c r="Z473" s="50" t="s">
        <v>1345</v>
      </c>
      <c r="AA473" s="51" t="str">
        <f t="shared" si="3063"/>
        <v/>
      </c>
      <c r="AB473" s="68" t="str">
        <f t="shared" si="3064"/>
        <v/>
      </c>
      <c r="AC473" s="68" t="str">
        <f t="shared" si="3065"/>
        <v/>
      </c>
      <c r="AD473" s="68" t="str">
        <f t="shared" si="3066"/>
        <v/>
      </c>
      <c r="AE473" s="68" t="str">
        <f t="shared" si="3067"/>
        <v/>
      </c>
      <c r="AF473" s="68" t="str">
        <f t="shared" si="3068"/>
        <v/>
      </c>
      <c r="AG473" s="67" t="str">
        <f t="shared" si="7"/>
        <v/>
      </c>
      <c r="AH473" s="51"/>
      <c r="AI473" s="51" t="str">
        <f t="shared" si="8"/>
        <v/>
      </c>
      <c r="AJ473" s="68" t="str">
        <f t="shared" si="9"/>
        <v/>
      </c>
      <c r="AK473" s="68" t="str">
        <f t="shared" si="10"/>
        <v/>
      </c>
      <c r="AL473" s="68" t="str">
        <f t="shared" si="11"/>
        <v/>
      </c>
      <c r="AM473" s="68" t="str">
        <f t="shared" si="12"/>
        <v/>
      </c>
      <c r="AN473" s="68" t="str">
        <f t="shared" si="13"/>
        <v/>
      </c>
      <c r="AO473" s="67" t="str">
        <f t="shared" si="14"/>
        <v/>
      </c>
      <c r="AP473" s="51"/>
      <c r="AQ473" s="51" t="str">
        <f t="shared" si="15"/>
        <v/>
      </c>
      <c r="AR473" s="68" t="str">
        <f t="shared" si="16"/>
        <v/>
      </c>
      <c r="AS473" s="68" t="str">
        <f t="shared" si="17"/>
        <v/>
      </c>
      <c r="AT473" s="68" t="str">
        <f t="shared" si="18"/>
        <v/>
      </c>
      <c r="AU473" s="68" t="str">
        <f t="shared" si="19"/>
        <v/>
      </c>
      <c r="AV473" s="68" t="str">
        <f t="shared" si="20"/>
        <v/>
      </c>
      <c r="AW473" s="67" t="str">
        <f t="shared" si="21"/>
        <v/>
      </c>
      <c r="AX473" s="51"/>
      <c r="AY473" s="51" t="str">
        <f t="shared" si="22"/>
        <v/>
      </c>
      <c r="AZ473" s="68" t="str">
        <f t="shared" si="23"/>
        <v/>
      </c>
      <c r="BA473" s="68" t="str">
        <f t="shared" si="24"/>
        <v/>
      </c>
      <c r="BB473" s="68" t="str">
        <f t="shared" si="25"/>
        <v/>
      </c>
      <c r="BC473" s="68" t="str">
        <f t="shared" si="26"/>
        <v/>
      </c>
      <c r="BD473" s="68" t="str">
        <f t="shared" si="27"/>
        <v/>
      </c>
      <c r="BE473" s="68" t="str">
        <f t="shared" si="28"/>
        <v/>
      </c>
      <c r="BF473" s="51"/>
      <c r="BG473" s="69" t="str">
        <f t="shared" si="29"/>
        <v/>
      </c>
      <c r="BH473" s="67" t="str">
        <f t="shared" si="30"/>
        <v/>
      </c>
      <c r="BI473" s="67" t="str">
        <f t="shared" si="31"/>
        <v/>
      </c>
      <c r="BJ473" s="67" t="str">
        <f t="shared" si="32"/>
        <v/>
      </c>
      <c r="BK473" s="67" t="str">
        <f t="shared" si="33"/>
        <v/>
      </c>
      <c r="BL473" s="67" t="str">
        <f t="shared" si="34"/>
        <v/>
      </c>
      <c r="BM473" s="65" t="str">
        <f t="shared" si="35"/>
        <v/>
      </c>
      <c r="BN473" s="51"/>
      <c r="BO473" s="51" t="str">
        <f t="shared" si="3069"/>
        <v/>
      </c>
      <c r="BP473" s="51" t="str">
        <f t="shared" si="3070"/>
        <v/>
      </c>
      <c r="BQ473" s="71">
        <f t="shared" si="3071"/>
        <v>704744</v>
      </c>
      <c r="BR473" s="51" t="str">
        <f t="shared" si="3072"/>
        <v/>
      </c>
      <c r="BS473" s="69" t="str">
        <f t="shared" si="2920"/>
        <v/>
      </c>
      <c r="BT473" s="51"/>
      <c r="BU473" s="68" t="str">
        <f t="shared" si="3073"/>
        <v/>
      </c>
      <c r="BV473" s="68" t="str">
        <f t="shared" si="3074"/>
        <v/>
      </c>
      <c r="BW473" s="65">
        <f t="shared" si="3075"/>
        <v>3601110</v>
      </c>
      <c r="BX473" s="68" t="str">
        <f t="shared" si="3076"/>
        <v/>
      </c>
      <c r="BY473" s="67" t="str">
        <f t="shared" si="44"/>
        <v/>
      </c>
      <c r="BZ473" s="68"/>
      <c r="CA473" s="65" t="str">
        <f t="shared" si="45"/>
        <v/>
      </c>
      <c r="CB473" s="67" t="str">
        <f t="shared" si="46"/>
        <v/>
      </c>
      <c r="CC473" s="67">
        <f t="shared" si="47"/>
        <v>4010435</v>
      </c>
      <c r="CD473" s="67" t="str">
        <f t="shared" si="48"/>
        <v/>
      </c>
      <c r="CE473" s="67" t="str">
        <f t="shared" si="49"/>
        <v/>
      </c>
      <c r="CF473" s="68"/>
      <c r="CG473" s="68" t="str">
        <f t="shared" si="3077"/>
        <v/>
      </c>
      <c r="CH473" s="68" t="str">
        <f t="shared" si="3078"/>
        <v/>
      </c>
      <c r="CI473" s="65">
        <f t="shared" si="3079"/>
        <v>3601563</v>
      </c>
      <c r="CJ473" s="68" t="str">
        <f t="shared" si="3080"/>
        <v/>
      </c>
      <c r="CK473" s="67" t="str">
        <f t="shared" si="54"/>
        <v/>
      </c>
      <c r="CL473" s="68"/>
      <c r="CM473" s="68" t="str">
        <f t="shared" si="3081"/>
        <v/>
      </c>
      <c r="CN473" s="68" t="str">
        <f t="shared" si="3082"/>
        <v/>
      </c>
      <c r="CO473" s="65">
        <f t="shared" si="3083"/>
        <v>0</v>
      </c>
      <c r="CP473" s="68" t="str">
        <f t="shared" si="3084"/>
        <v/>
      </c>
      <c r="CQ473" s="67" t="str">
        <f t="shared" si="59"/>
        <v/>
      </c>
      <c r="CR473" s="68"/>
      <c r="CS473" s="68" t="str">
        <f t="shared" si="3085"/>
        <v/>
      </c>
      <c r="CT473" s="68" t="str">
        <f t="shared" si="3086"/>
        <v/>
      </c>
      <c r="CU473" s="65">
        <f t="shared" si="3087"/>
        <v>79696</v>
      </c>
      <c r="CV473" s="68" t="str">
        <f t="shared" si="3088"/>
        <v/>
      </c>
      <c r="CW473" s="67" t="str">
        <f t="shared" si="64"/>
        <v/>
      </c>
      <c r="CX473" s="68"/>
      <c r="CY473" s="68" t="str">
        <f t="shared" si="3089"/>
        <v/>
      </c>
      <c r="CZ473" s="68" t="str">
        <f t="shared" si="3090"/>
        <v/>
      </c>
      <c r="DA473" s="65">
        <f t="shared" si="3091"/>
        <v>617404</v>
      </c>
      <c r="DB473" s="68" t="str">
        <f t="shared" si="3092"/>
        <v/>
      </c>
      <c r="DC473" s="67" t="str">
        <f t="shared" si="69"/>
        <v/>
      </c>
      <c r="DD473" s="68"/>
      <c r="DE473" s="68" t="str">
        <f t="shared" si="3093"/>
        <v/>
      </c>
      <c r="DF473" s="51" t="str">
        <f t="shared" si="3094"/>
        <v/>
      </c>
      <c r="DG473" s="65">
        <f t="shared" si="3095"/>
        <v>2904463</v>
      </c>
      <c r="DH473" s="51" t="str">
        <f t="shared" si="3096"/>
        <v/>
      </c>
      <c r="DI473" s="69" t="str">
        <f t="shared" si="74"/>
        <v/>
      </c>
      <c r="DJ473" s="51"/>
      <c r="DK473" s="51" t="str">
        <f t="shared" si="3097"/>
        <v/>
      </c>
      <c r="DL473" s="51" t="str">
        <f t="shared" si="3098"/>
        <v/>
      </c>
      <c r="DM473" s="65">
        <f t="shared" si="3099"/>
        <v>0</v>
      </c>
      <c r="DN473" s="51" t="str">
        <f t="shared" si="3100"/>
        <v/>
      </c>
      <c r="DO473" s="69" t="str">
        <f t="shared" si="79"/>
        <v/>
      </c>
      <c r="DP473" s="51"/>
      <c r="DQ473" s="51"/>
      <c r="DR473" s="51"/>
      <c r="DS473" s="51"/>
      <c r="DT473" s="51"/>
      <c r="DU473" s="181"/>
    </row>
    <row r="474" spans="1:125" ht="15" x14ac:dyDescent="0.25">
      <c r="A474" s="50">
        <v>2017</v>
      </c>
      <c r="B474" s="51" t="s">
        <v>999</v>
      </c>
      <c r="C474" s="50" t="s">
        <v>998</v>
      </c>
      <c r="D474" s="53" t="s">
        <v>1345</v>
      </c>
      <c r="E474" s="50" t="s">
        <v>140</v>
      </c>
      <c r="F474" s="54">
        <v>738148</v>
      </c>
      <c r="G474" s="54">
        <v>4721387</v>
      </c>
      <c r="H474" s="54">
        <v>831828</v>
      </c>
      <c r="I474" s="55">
        <v>3968902</v>
      </c>
      <c r="J474" s="50"/>
      <c r="K474" s="50" t="s">
        <v>2032</v>
      </c>
      <c r="L474" s="58" t="s">
        <v>2032</v>
      </c>
      <c r="M474" s="58" t="s">
        <v>2032</v>
      </c>
      <c r="N474" s="58" t="s">
        <v>2032</v>
      </c>
      <c r="O474" s="58" t="s">
        <v>2032</v>
      </c>
      <c r="P474" s="59"/>
      <c r="Q474" s="60">
        <v>0</v>
      </c>
      <c r="R474" s="60">
        <v>442064</v>
      </c>
      <c r="S474" s="60">
        <v>558127</v>
      </c>
      <c r="T474" s="60">
        <v>2968923</v>
      </c>
      <c r="U474" s="60">
        <v>0</v>
      </c>
      <c r="V474" s="79"/>
      <c r="W474" s="90">
        <f t="shared" si="857"/>
        <v>3969114</v>
      </c>
      <c r="X474" s="101">
        <v>408900</v>
      </c>
      <c r="Y474" s="50" t="s">
        <v>167</v>
      </c>
      <c r="Z474" s="50" t="s">
        <v>1345</v>
      </c>
      <c r="AA474" s="51" t="str">
        <f t="shared" si="3063"/>
        <v/>
      </c>
      <c r="AB474" s="68" t="str">
        <f t="shared" si="3064"/>
        <v/>
      </c>
      <c r="AC474" s="68" t="str">
        <f t="shared" si="3065"/>
        <v/>
      </c>
      <c r="AD474" s="68" t="str">
        <f t="shared" si="3066"/>
        <v/>
      </c>
      <c r="AE474" s="68" t="str">
        <f t="shared" si="3067"/>
        <v/>
      </c>
      <c r="AF474" s="68" t="str">
        <f t="shared" si="3068"/>
        <v/>
      </c>
      <c r="AG474" s="67" t="str">
        <f t="shared" si="7"/>
        <v/>
      </c>
      <c r="AH474" s="51"/>
      <c r="AI474" s="51" t="str">
        <f t="shared" si="8"/>
        <v/>
      </c>
      <c r="AJ474" s="68" t="str">
        <f t="shared" si="9"/>
        <v/>
      </c>
      <c r="AK474" s="68" t="str">
        <f t="shared" si="10"/>
        <v/>
      </c>
      <c r="AL474" s="68" t="str">
        <f t="shared" si="11"/>
        <v/>
      </c>
      <c r="AM474" s="68" t="str">
        <f t="shared" si="12"/>
        <v/>
      </c>
      <c r="AN474" s="68" t="str">
        <f t="shared" si="13"/>
        <v/>
      </c>
      <c r="AO474" s="67" t="str">
        <f t="shared" si="14"/>
        <v/>
      </c>
      <c r="AP474" s="51"/>
      <c r="AQ474" s="51" t="str">
        <f t="shared" si="15"/>
        <v/>
      </c>
      <c r="AR474" s="68" t="str">
        <f t="shared" si="16"/>
        <v/>
      </c>
      <c r="AS474" s="68" t="str">
        <f t="shared" si="17"/>
        <v/>
      </c>
      <c r="AT474" s="68" t="str">
        <f t="shared" si="18"/>
        <v/>
      </c>
      <c r="AU474" s="68" t="str">
        <f t="shared" si="19"/>
        <v/>
      </c>
      <c r="AV474" s="68" t="str">
        <f t="shared" si="20"/>
        <v/>
      </c>
      <c r="AW474" s="67" t="str">
        <f t="shared" si="21"/>
        <v/>
      </c>
      <c r="AX474" s="51"/>
      <c r="AY474" s="51" t="str">
        <f t="shared" si="22"/>
        <v/>
      </c>
      <c r="AZ474" s="68" t="str">
        <f t="shared" si="23"/>
        <v/>
      </c>
      <c r="BA474" s="68" t="str">
        <f t="shared" si="24"/>
        <v/>
      </c>
      <c r="BB474" s="68" t="str">
        <f t="shared" si="25"/>
        <v/>
      </c>
      <c r="BC474" s="68" t="str">
        <f t="shared" si="26"/>
        <v/>
      </c>
      <c r="BD474" s="68" t="str">
        <f t="shared" si="27"/>
        <v/>
      </c>
      <c r="BE474" s="68" t="str">
        <f t="shared" si="28"/>
        <v/>
      </c>
      <c r="BF474" s="51"/>
      <c r="BG474" s="69" t="str">
        <f t="shared" si="29"/>
        <v/>
      </c>
      <c r="BH474" s="67" t="str">
        <f t="shared" si="30"/>
        <v/>
      </c>
      <c r="BI474" s="67" t="str">
        <f t="shared" si="31"/>
        <v/>
      </c>
      <c r="BJ474" s="67" t="str">
        <f t="shared" si="32"/>
        <v/>
      </c>
      <c r="BK474" s="67" t="str">
        <f t="shared" si="33"/>
        <v/>
      </c>
      <c r="BL474" s="67" t="str">
        <f t="shared" si="34"/>
        <v/>
      </c>
      <c r="BM474" s="65" t="str">
        <f t="shared" si="35"/>
        <v/>
      </c>
      <c r="BN474" s="51"/>
      <c r="BO474" s="51" t="str">
        <f t="shared" si="3069"/>
        <v/>
      </c>
      <c r="BP474" s="51" t="str">
        <f t="shared" si="3070"/>
        <v/>
      </c>
      <c r="BQ474" s="51" t="str">
        <f t="shared" si="3071"/>
        <v/>
      </c>
      <c r="BR474" s="71">
        <f t="shared" si="3072"/>
        <v>738148</v>
      </c>
      <c r="BS474" s="69" t="str">
        <f t="shared" si="2920"/>
        <v/>
      </c>
      <c r="BT474" s="51"/>
      <c r="BU474" s="68" t="str">
        <f t="shared" si="3073"/>
        <v/>
      </c>
      <c r="BV474" s="68" t="str">
        <f t="shared" si="3074"/>
        <v/>
      </c>
      <c r="BW474" s="68" t="str">
        <f t="shared" si="3075"/>
        <v/>
      </c>
      <c r="BX474" s="65">
        <f t="shared" si="3076"/>
        <v>3968902</v>
      </c>
      <c r="BY474" s="67" t="str">
        <f t="shared" si="44"/>
        <v/>
      </c>
      <c r="BZ474" s="68"/>
      <c r="CA474" s="65" t="str">
        <f t="shared" si="45"/>
        <v/>
      </c>
      <c r="CB474" s="67" t="str">
        <f t="shared" si="46"/>
        <v/>
      </c>
      <c r="CC474" s="67" t="str">
        <f t="shared" si="47"/>
        <v/>
      </c>
      <c r="CD474" s="67">
        <f t="shared" si="48"/>
        <v>408900</v>
      </c>
      <c r="CE474" s="67" t="str">
        <f t="shared" si="49"/>
        <v/>
      </c>
      <c r="CF474" s="68"/>
      <c r="CG474" s="68" t="str">
        <f t="shared" si="3077"/>
        <v/>
      </c>
      <c r="CH474" s="68" t="str">
        <f t="shared" si="3078"/>
        <v/>
      </c>
      <c r="CI474" s="68" t="str">
        <f t="shared" si="3079"/>
        <v/>
      </c>
      <c r="CJ474" s="65">
        <f t="shared" si="3080"/>
        <v>3969114</v>
      </c>
      <c r="CK474" s="67" t="str">
        <f t="shared" si="54"/>
        <v/>
      </c>
      <c r="CL474" s="68"/>
      <c r="CM474" s="68" t="str">
        <f t="shared" si="3081"/>
        <v/>
      </c>
      <c r="CN474" s="68" t="str">
        <f t="shared" si="3082"/>
        <v/>
      </c>
      <c r="CO474" s="68" t="str">
        <f t="shared" si="3083"/>
        <v/>
      </c>
      <c r="CP474" s="65">
        <f t="shared" si="3084"/>
        <v>0</v>
      </c>
      <c r="CQ474" s="67" t="str">
        <f t="shared" si="59"/>
        <v/>
      </c>
      <c r="CR474" s="68"/>
      <c r="CS474" s="68" t="str">
        <f t="shared" si="3085"/>
        <v/>
      </c>
      <c r="CT474" s="68" t="str">
        <f t="shared" si="3086"/>
        <v/>
      </c>
      <c r="CU474" s="68" t="str">
        <f t="shared" si="3087"/>
        <v/>
      </c>
      <c r="CV474" s="65">
        <f t="shared" si="3088"/>
        <v>442064</v>
      </c>
      <c r="CW474" s="67" t="str">
        <f t="shared" si="64"/>
        <v/>
      </c>
      <c r="CX474" s="68"/>
      <c r="CY474" s="68" t="str">
        <f t="shared" si="3089"/>
        <v/>
      </c>
      <c r="CZ474" s="68" t="str">
        <f t="shared" si="3090"/>
        <v/>
      </c>
      <c r="DA474" s="68" t="str">
        <f t="shared" si="3091"/>
        <v/>
      </c>
      <c r="DB474" s="65">
        <f t="shared" si="3092"/>
        <v>558127</v>
      </c>
      <c r="DC474" s="67" t="str">
        <f t="shared" si="69"/>
        <v/>
      </c>
      <c r="DD474" s="68"/>
      <c r="DE474" s="68" t="str">
        <f t="shared" si="3093"/>
        <v/>
      </c>
      <c r="DF474" s="51" t="str">
        <f t="shared" si="3094"/>
        <v/>
      </c>
      <c r="DG474" s="51" t="str">
        <f t="shared" si="3095"/>
        <v/>
      </c>
      <c r="DH474" s="65">
        <f t="shared" si="3096"/>
        <v>2968923</v>
      </c>
      <c r="DI474" s="69" t="str">
        <f t="shared" si="74"/>
        <v/>
      </c>
      <c r="DJ474" s="51"/>
      <c r="DK474" s="51" t="str">
        <f t="shared" si="3097"/>
        <v/>
      </c>
      <c r="DL474" s="51" t="str">
        <f t="shared" si="3098"/>
        <v/>
      </c>
      <c r="DM474" s="51" t="str">
        <f t="shared" si="3099"/>
        <v/>
      </c>
      <c r="DN474" s="65">
        <f t="shared" si="3100"/>
        <v>0</v>
      </c>
      <c r="DO474" s="69" t="str">
        <f t="shared" si="79"/>
        <v/>
      </c>
      <c r="DP474" s="51"/>
      <c r="DQ474" s="51"/>
      <c r="DR474" s="51"/>
      <c r="DS474" s="51"/>
      <c r="DT474" s="51"/>
      <c r="DU474" s="181"/>
    </row>
    <row r="475" spans="1:125" ht="15" x14ac:dyDescent="0.25">
      <c r="A475" s="50">
        <v>2018</v>
      </c>
      <c r="B475" s="51" t="s">
        <v>999</v>
      </c>
      <c r="C475" s="50" t="s">
        <v>998</v>
      </c>
      <c r="D475" s="170" t="s">
        <v>1345</v>
      </c>
      <c r="E475" s="50" t="s">
        <v>140</v>
      </c>
      <c r="F475" s="89">
        <v>719223</v>
      </c>
      <c r="G475" s="89">
        <v>4550413</v>
      </c>
      <c r="H475" s="89">
        <v>824252</v>
      </c>
      <c r="I475" s="90">
        <v>3959972</v>
      </c>
      <c r="J475" s="50"/>
      <c r="K475" s="50" t="s">
        <v>2032</v>
      </c>
      <c r="L475" s="58"/>
      <c r="M475" s="58"/>
      <c r="N475" s="58"/>
      <c r="O475" s="58"/>
      <c r="P475" s="91"/>
      <c r="Q475" s="92">
        <v>0</v>
      </c>
      <c r="R475" s="92">
        <v>589658</v>
      </c>
      <c r="S475" s="92">
        <v>616136</v>
      </c>
      <c r="T475" s="92">
        <v>2776659</v>
      </c>
      <c r="U475" s="94"/>
      <c r="V475" s="94"/>
      <c r="W475" s="90">
        <f t="shared" si="857"/>
        <v>3982453</v>
      </c>
      <c r="X475" s="90">
        <v>753226</v>
      </c>
      <c r="Y475" s="56" t="s">
        <v>167</v>
      </c>
      <c r="Z475" s="50"/>
      <c r="AA475" s="51"/>
      <c r="AB475" s="68"/>
      <c r="AC475" s="68"/>
      <c r="AD475" s="68"/>
      <c r="AE475" s="68"/>
      <c r="AF475" s="68"/>
      <c r="AG475" s="67" t="str">
        <f t="shared" si="7"/>
        <v/>
      </c>
      <c r="AH475" s="51"/>
      <c r="AI475" s="51" t="str">
        <f t="shared" si="8"/>
        <v/>
      </c>
      <c r="AJ475" s="68" t="str">
        <f t="shared" si="9"/>
        <v/>
      </c>
      <c r="AK475" s="68" t="str">
        <f t="shared" si="10"/>
        <v/>
      </c>
      <c r="AL475" s="68" t="str">
        <f t="shared" si="11"/>
        <v/>
      </c>
      <c r="AM475" s="68" t="str">
        <f t="shared" si="12"/>
        <v/>
      </c>
      <c r="AN475" s="68" t="str">
        <f t="shared" si="13"/>
        <v/>
      </c>
      <c r="AO475" s="67" t="str">
        <f t="shared" si="14"/>
        <v/>
      </c>
      <c r="AP475" s="51"/>
      <c r="AQ475" s="51" t="str">
        <f t="shared" si="15"/>
        <v/>
      </c>
      <c r="AR475" s="68" t="str">
        <f t="shared" si="16"/>
        <v/>
      </c>
      <c r="AS475" s="68" t="str">
        <f t="shared" si="17"/>
        <v/>
      </c>
      <c r="AT475" s="68" t="str">
        <f t="shared" si="18"/>
        <v/>
      </c>
      <c r="AU475" s="68" t="str">
        <f t="shared" si="19"/>
        <v/>
      </c>
      <c r="AV475" s="68" t="str">
        <f t="shared" si="20"/>
        <v/>
      </c>
      <c r="AW475" s="67" t="str">
        <f t="shared" si="21"/>
        <v/>
      </c>
      <c r="AX475" s="51"/>
      <c r="AY475" s="51" t="str">
        <f t="shared" si="22"/>
        <v/>
      </c>
      <c r="AZ475" s="68" t="str">
        <f t="shared" si="23"/>
        <v/>
      </c>
      <c r="BA475" s="68" t="str">
        <f t="shared" si="24"/>
        <v/>
      </c>
      <c r="BB475" s="68" t="str">
        <f t="shared" si="25"/>
        <v/>
      </c>
      <c r="BC475" s="68" t="str">
        <f t="shared" si="26"/>
        <v/>
      </c>
      <c r="BD475" s="68" t="str">
        <f t="shared" si="27"/>
        <v/>
      </c>
      <c r="BE475" s="68" t="str">
        <f t="shared" si="28"/>
        <v/>
      </c>
      <c r="BF475" s="51"/>
      <c r="BG475" s="69" t="str">
        <f t="shared" si="29"/>
        <v/>
      </c>
      <c r="BH475" s="67" t="str">
        <f t="shared" si="30"/>
        <v/>
      </c>
      <c r="BI475" s="67" t="str">
        <f t="shared" si="31"/>
        <v/>
      </c>
      <c r="BJ475" s="67" t="str">
        <f t="shared" si="32"/>
        <v/>
      </c>
      <c r="BK475" s="67" t="str">
        <f t="shared" si="33"/>
        <v/>
      </c>
      <c r="BL475" s="67" t="str">
        <f t="shared" si="34"/>
        <v/>
      </c>
      <c r="BM475" s="65" t="str">
        <f t="shared" si="35"/>
        <v/>
      </c>
      <c r="BN475" s="70"/>
      <c r="BO475" s="70"/>
      <c r="BP475" s="51"/>
      <c r="BQ475" s="51"/>
      <c r="BR475" s="51"/>
      <c r="BS475" s="96">
        <f t="shared" si="2920"/>
        <v>719223</v>
      </c>
      <c r="BT475" s="70"/>
      <c r="BU475" s="65"/>
      <c r="BV475" s="68"/>
      <c r="BW475" s="68"/>
      <c r="BX475" s="68"/>
      <c r="BY475" s="67">
        <f t="shared" si="44"/>
        <v>3959972</v>
      </c>
      <c r="BZ475" s="65"/>
      <c r="CA475" s="65" t="str">
        <f t="shared" si="45"/>
        <v/>
      </c>
      <c r="CB475" s="67" t="str">
        <f t="shared" si="46"/>
        <v/>
      </c>
      <c r="CC475" s="67" t="str">
        <f t="shared" si="47"/>
        <v/>
      </c>
      <c r="CD475" s="67" t="str">
        <f t="shared" si="48"/>
        <v/>
      </c>
      <c r="CE475" s="67">
        <f t="shared" si="49"/>
        <v>753226</v>
      </c>
      <c r="CF475" s="65"/>
      <c r="CG475" s="65"/>
      <c r="CH475" s="68"/>
      <c r="CI475" s="68"/>
      <c r="CJ475" s="68"/>
      <c r="CK475" s="67">
        <f t="shared" si="54"/>
        <v>3982453</v>
      </c>
      <c r="CL475" s="65"/>
      <c r="CM475" s="65"/>
      <c r="CN475" s="68"/>
      <c r="CO475" s="68"/>
      <c r="CP475" s="68"/>
      <c r="CQ475" s="67">
        <f t="shared" si="59"/>
        <v>0</v>
      </c>
      <c r="CR475" s="65"/>
      <c r="CS475" s="65"/>
      <c r="CT475" s="68"/>
      <c r="CU475" s="68"/>
      <c r="CV475" s="68"/>
      <c r="CW475" s="67">
        <f t="shared" si="64"/>
        <v>589658</v>
      </c>
      <c r="CX475" s="65"/>
      <c r="CY475" s="65"/>
      <c r="CZ475" s="68"/>
      <c r="DA475" s="68"/>
      <c r="DB475" s="68"/>
      <c r="DC475" s="67">
        <f t="shared" si="69"/>
        <v>616136</v>
      </c>
      <c r="DD475" s="65"/>
      <c r="DE475" s="65"/>
      <c r="DF475" s="51"/>
      <c r="DG475" s="51"/>
      <c r="DH475" s="51"/>
      <c r="DI475" s="67">
        <f t="shared" si="74"/>
        <v>2776659</v>
      </c>
      <c r="DJ475" s="70"/>
      <c r="DK475" s="70"/>
      <c r="DL475" s="51"/>
      <c r="DM475" s="51"/>
      <c r="DN475" s="51"/>
      <c r="DO475" s="67">
        <f t="shared" si="79"/>
        <v>0</v>
      </c>
      <c r="DP475" s="51"/>
      <c r="DQ475" s="51"/>
      <c r="DR475" s="51"/>
      <c r="DS475" s="51"/>
      <c r="DT475" s="51"/>
      <c r="DU475" s="181"/>
    </row>
    <row r="476" spans="1:125" ht="15" x14ac:dyDescent="0.25">
      <c r="A476" s="50"/>
      <c r="B476" s="51"/>
      <c r="C476" s="50"/>
      <c r="D476" s="53"/>
      <c r="E476" s="50"/>
      <c r="F476" s="54"/>
      <c r="G476" s="54"/>
      <c r="H476" s="54"/>
      <c r="I476" s="55"/>
      <c r="J476" s="50"/>
      <c r="K476" s="50" t="s">
        <v>2032</v>
      </c>
      <c r="L476" s="58"/>
      <c r="M476" s="58"/>
      <c r="N476" s="58"/>
      <c r="O476" s="58"/>
      <c r="P476" s="59"/>
      <c r="Q476" s="60"/>
      <c r="R476" s="60"/>
      <c r="S476" s="60"/>
      <c r="T476" s="60"/>
      <c r="U476" s="60"/>
      <c r="V476" s="79"/>
      <c r="W476" s="90">
        <f t="shared" si="857"/>
        <v>0</v>
      </c>
      <c r="X476" s="101"/>
      <c r="Y476" s="50"/>
      <c r="Z476" s="50"/>
      <c r="AA476" s="51"/>
      <c r="AB476" s="68"/>
      <c r="AC476" s="68"/>
      <c r="AD476" s="68"/>
      <c r="AE476" s="68"/>
      <c r="AF476" s="68"/>
      <c r="AG476" s="67" t="str">
        <f t="shared" si="7"/>
        <v/>
      </c>
      <c r="AH476" s="51"/>
      <c r="AI476" s="51" t="str">
        <f t="shared" si="8"/>
        <v/>
      </c>
      <c r="AJ476" s="68" t="str">
        <f t="shared" si="9"/>
        <v/>
      </c>
      <c r="AK476" s="68" t="str">
        <f t="shared" si="10"/>
        <v/>
      </c>
      <c r="AL476" s="68" t="str">
        <f t="shared" si="11"/>
        <v/>
      </c>
      <c r="AM476" s="68" t="str">
        <f t="shared" si="12"/>
        <v/>
      </c>
      <c r="AN476" s="68" t="str">
        <f t="shared" si="13"/>
        <v/>
      </c>
      <c r="AO476" s="67" t="str">
        <f t="shared" si="14"/>
        <v/>
      </c>
      <c r="AP476" s="51"/>
      <c r="AQ476" s="51" t="str">
        <f t="shared" si="15"/>
        <v/>
      </c>
      <c r="AR476" s="68" t="str">
        <f t="shared" si="16"/>
        <v/>
      </c>
      <c r="AS476" s="68" t="str">
        <f t="shared" si="17"/>
        <v/>
      </c>
      <c r="AT476" s="68" t="str">
        <f t="shared" si="18"/>
        <v/>
      </c>
      <c r="AU476" s="68" t="str">
        <f t="shared" si="19"/>
        <v/>
      </c>
      <c r="AV476" s="68" t="str">
        <f t="shared" si="20"/>
        <v/>
      </c>
      <c r="AW476" s="67" t="str">
        <f t="shared" si="21"/>
        <v/>
      </c>
      <c r="AX476" s="51"/>
      <c r="AY476" s="51" t="str">
        <f t="shared" si="22"/>
        <v/>
      </c>
      <c r="AZ476" s="68" t="str">
        <f t="shared" si="23"/>
        <v/>
      </c>
      <c r="BA476" s="68" t="str">
        <f t="shared" si="24"/>
        <v/>
      </c>
      <c r="BB476" s="68" t="str">
        <f t="shared" si="25"/>
        <v/>
      </c>
      <c r="BC476" s="68" t="str">
        <f t="shared" si="26"/>
        <v/>
      </c>
      <c r="BD476" s="68" t="str">
        <f t="shared" si="27"/>
        <v/>
      </c>
      <c r="BE476" s="68" t="str">
        <f t="shared" si="28"/>
        <v/>
      </c>
      <c r="BF476" s="51"/>
      <c r="BG476" s="69" t="str">
        <f t="shared" si="29"/>
        <v/>
      </c>
      <c r="BH476" s="67" t="str">
        <f t="shared" si="30"/>
        <v/>
      </c>
      <c r="BI476" s="67" t="str">
        <f t="shared" si="31"/>
        <v/>
      </c>
      <c r="BJ476" s="67" t="str">
        <f t="shared" si="32"/>
        <v/>
      </c>
      <c r="BK476" s="67" t="str">
        <f t="shared" si="33"/>
        <v/>
      </c>
      <c r="BL476" s="67" t="str">
        <f t="shared" si="34"/>
        <v/>
      </c>
      <c r="BM476" s="65" t="str">
        <f t="shared" si="35"/>
        <v/>
      </c>
      <c r="BN476" s="70"/>
      <c r="BO476" s="70"/>
      <c r="BP476" s="51"/>
      <c r="BQ476" s="51"/>
      <c r="BR476" s="51"/>
      <c r="BS476" s="69" t="str">
        <f t="shared" si="2920"/>
        <v/>
      </c>
      <c r="BT476" s="70"/>
      <c r="BU476" s="65"/>
      <c r="BV476" s="68"/>
      <c r="BW476" s="68"/>
      <c r="BX476" s="68"/>
      <c r="BY476" s="67" t="str">
        <f t="shared" si="44"/>
        <v/>
      </c>
      <c r="BZ476" s="65"/>
      <c r="CA476" s="65" t="str">
        <f t="shared" si="45"/>
        <v/>
      </c>
      <c r="CB476" s="67" t="str">
        <f t="shared" si="46"/>
        <v/>
      </c>
      <c r="CC476" s="67" t="str">
        <f t="shared" si="47"/>
        <v/>
      </c>
      <c r="CD476" s="67" t="str">
        <f t="shared" si="48"/>
        <v/>
      </c>
      <c r="CE476" s="67" t="str">
        <f t="shared" si="49"/>
        <v/>
      </c>
      <c r="CF476" s="65"/>
      <c r="CG476" s="65"/>
      <c r="CH476" s="68"/>
      <c r="CI476" s="68"/>
      <c r="CJ476" s="68"/>
      <c r="CK476" s="67" t="str">
        <f t="shared" si="54"/>
        <v/>
      </c>
      <c r="CL476" s="65"/>
      <c r="CM476" s="65"/>
      <c r="CN476" s="68"/>
      <c r="CO476" s="68"/>
      <c r="CP476" s="68"/>
      <c r="CQ476" s="67" t="str">
        <f t="shared" si="59"/>
        <v/>
      </c>
      <c r="CR476" s="65"/>
      <c r="CS476" s="65"/>
      <c r="CT476" s="68"/>
      <c r="CU476" s="68"/>
      <c r="CV476" s="68"/>
      <c r="CW476" s="67" t="str">
        <f t="shared" si="64"/>
        <v/>
      </c>
      <c r="CX476" s="65"/>
      <c r="CY476" s="65"/>
      <c r="CZ476" s="68"/>
      <c r="DA476" s="68"/>
      <c r="DB476" s="68"/>
      <c r="DC476" s="67" t="str">
        <f t="shared" si="69"/>
        <v/>
      </c>
      <c r="DD476" s="65"/>
      <c r="DE476" s="65"/>
      <c r="DF476" s="51"/>
      <c r="DG476" s="51"/>
      <c r="DH476" s="51"/>
      <c r="DI476" s="69" t="str">
        <f t="shared" si="74"/>
        <v/>
      </c>
      <c r="DJ476" s="70"/>
      <c r="DK476" s="70"/>
      <c r="DL476" s="51"/>
      <c r="DM476" s="51"/>
      <c r="DN476" s="51"/>
      <c r="DO476" s="69" t="str">
        <f t="shared" si="79"/>
        <v/>
      </c>
      <c r="DP476" s="51"/>
      <c r="DQ476" s="51"/>
      <c r="DR476" s="51"/>
      <c r="DS476" s="51"/>
      <c r="DT476" s="51"/>
      <c r="DU476" s="181"/>
    </row>
    <row r="477" spans="1:125" ht="15" x14ac:dyDescent="0.25">
      <c r="A477" s="50">
        <v>2014</v>
      </c>
      <c r="B477" s="51" t="s">
        <v>1173</v>
      </c>
      <c r="C477" s="50" t="s">
        <v>1174</v>
      </c>
      <c r="D477" s="53" t="s">
        <v>184</v>
      </c>
      <c r="E477" s="50" t="s">
        <v>1499</v>
      </c>
      <c r="F477" s="54">
        <v>117038</v>
      </c>
      <c r="G477" s="54">
        <v>427598</v>
      </c>
      <c r="H477" s="54">
        <v>182925</v>
      </c>
      <c r="I477" s="55">
        <v>1136837</v>
      </c>
      <c r="J477" s="50"/>
      <c r="K477" s="50" t="s">
        <v>2032</v>
      </c>
      <c r="L477" s="58" t="s">
        <v>2032</v>
      </c>
      <c r="M477" s="58" t="s">
        <v>2032</v>
      </c>
      <c r="N477" s="58" t="s">
        <v>2032</v>
      </c>
      <c r="O477" s="58" t="s">
        <v>2032</v>
      </c>
      <c r="P477" s="59"/>
      <c r="Q477" s="60">
        <v>0</v>
      </c>
      <c r="R477" s="60">
        <v>580762</v>
      </c>
      <c r="S477" s="60">
        <v>150150</v>
      </c>
      <c r="T477" s="60">
        <v>405925</v>
      </c>
      <c r="U477" s="60">
        <v>0</v>
      </c>
      <c r="V477" s="79"/>
      <c r="W477" s="90">
        <f t="shared" si="857"/>
        <v>1136837</v>
      </c>
      <c r="X477" s="101">
        <v>374583</v>
      </c>
      <c r="Y477" s="50" t="s">
        <v>167</v>
      </c>
      <c r="Z477" s="50" t="s">
        <v>184</v>
      </c>
      <c r="AA477" s="51" t="str">
        <f t="shared" ref="AA477:AA480" si="3101">IF(A477 =2014,IF(Y477 ="",F477,""),"")</f>
        <v/>
      </c>
      <c r="AB477" s="68" t="str">
        <f t="shared" ref="AB477:AB480" si="3102">IF(A477 =2014,IF(Y477 ="",I477,""),"")</f>
        <v/>
      </c>
      <c r="AC477" s="68" t="str">
        <f t="shared" ref="AC477:AC480" si="3103">IF(A477 =2014,IF(Y477 ="",Q477,""),"")</f>
        <v/>
      </c>
      <c r="AD477" s="68" t="str">
        <f t="shared" ref="AD477:AD480" si="3104">IF(A477 =2014,IF(Y477 ="",R477,""),"")</f>
        <v/>
      </c>
      <c r="AE477" s="68" t="str">
        <f t="shared" ref="AE477:AE480" si="3105">IF(A477 =2014,IF(Y477 ="",S477,""),"")</f>
        <v/>
      </c>
      <c r="AF477" s="68" t="str">
        <f t="shared" ref="AF477:AF480" si="3106">IF(A477 =2014,IF(Y477 ="",T477+U477,""),"")</f>
        <v/>
      </c>
      <c r="AG477" s="67" t="str">
        <f t="shared" si="7"/>
        <v/>
      </c>
      <c r="AH477" s="51"/>
      <c r="AI477" s="51" t="str">
        <f t="shared" si="8"/>
        <v/>
      </c>
      <c r="AJ477" s="68" t="str">
        <f t="shared" si="9"/>
        <v/>
      </c>
      <c r="AK477" s="68" t="str">
        <f t="shared" si="10"/>
        <v/>
      </c>
      <c r="AL477" s="68" t="str">
        <f t="shared" si="11"/>
        <v/>
      </c>
      <c r="AM477" s="68" t="str">
        <f t="shared" si="12"/>
        <v/>
      </c>
      <c r="AN477" s="68" t="str">
        <f t="shared" si="13"/>
        <v/>
      </c>
      <c r="AO477" s="67" t="str">
        <f t="shared" si="14"/>
        <v/>
      </c>
      <c r="AP477" s="51"/>
      <c r="AQ477" s="51" t="str">
        <f t="shared" si="15"/>
        <v/>
      </c>
      <c r="AR477" s="68" t="str">
        <f t="shared" si="16"/>
        <v/>
      </c>
      <c r="AS477" s="68" t="str">
        <f t="shared" si="17"/>
        <v/>
      </c>
      <c r="AT477" s="68" t="str">
        <f t="shared" si="18"/>
        <v/>
      </c>
      <c r="AU477" s="68" t="str">
        <f t="shared" si="19"/>
        <v/>
      </c>
      <c r="AV477" s="68" t="str">
        <f t="shared" si="20"/>
        <v/>
      </c>
      <c r="AW477" s="67" t="str">
        <f t="shared" si="21"/>
        <v/>
      </c>
      <c r="AX477" s="51"/>
      <c r="AY477" s="51" t="str">
        <f t="shared" si="22"/>
        <v/>
      </c>
      <c r="AZ477" s="68" t="str">
        <f t="shared" si="23"/>
        <v/>
      </c>
      <c r="BA477" s="68" t="str">
        <f t="shared" si="24"/>
        <v/>
      </c>
      <c r="BB477" s="68" t="str">
        <f t="shared" si="25"/>
        <v/>
      </c>
      <c r="BC477" s="68" t="str">
        <f t="shared" si="26"/>
        <v/>
      </c>
      <c r="BD477" s="68" t="str">
        <f t="shared" si="27"/>
        <v/>
      </c>
      <c r="BE477" s="68" t="str">
        <f t="shared" si="28"/>
        <v/>
      </c>
      <c r="BF477" s="51"/>
      <c r="BG477" s="69" t="str">
        <f t="shared" si="29"/>
        <v/>
      </c>
      <c r="BH477" s="67" t="str">
        <f t="shared" si="30"/>
        <v/>
      </c>
      <c r="BI477" s="67" t="str">
        <f t="shared" si="31"/>
        <v/>
      </c>
      <c r="BJ477" s="67" t="str">
        <f t="shared" si="32"/>
        <v/>
      </c>
      <c r="BK477" s="67" t="str">
        <f t="shared" si="33"/>
        <v/>
      </c>
      <c r="BL477" s="67" t="str">
        <f t="shared" si="34"/>
        <v/>
      </c>
      <c r="BM477" s="65" t="str">
        <f t="shared" si="35"/>
        <v/>
      </c>
      <c r="BN477" s="70"/>
      <c r="BO477" s="71">
        <f t="shared" ref="BO477:BO480" si="3107">IF(A477 =2014,F477,"")</f>
        <v>117038</v>
      </c>
      <c r="BP477" s="51" t="str">
        <f t="shared" ref="BP477:BP480" si="3108">IF(A477 =2015,F477,"")</f>
        <v/>
      </c>
      <c r="BQ477" s="51" t="str">
        <f t="shared" ref="BQ477:BQ480" si="3109">IF(A477 =2016,F477,"")</f>
        <v/>
      </c>
      <c r="BR477" s="51" t="str">
        <f t="shared" ref="BR477:BR480" si="3110">IF(A477 =2017,F477,"")</f>
        <v/>
      </c>
      <c r="BS477" s="69" t="str">
        <f t="shared" si="2920"/>
        <v/>
      </c>
      <c r="BT477" s="70"/>
      <c r="BU477" s="65">
        <f t="shared" ref="BU477:BU480" si="3111">IF(A477 =2014,I477,"")</f>
        <v>1136837</v>
      </c>
      <c r="BV477" s="68" t="str">
        <f t="shared" ref="BV477:BV480" si="3112">IF(A477 =2015,I477,"")</f>
        <v/>
      </c>
      <c r="BW477" s="68" t="str">
        <f t="shared" ref="BW477:BW480" si="3113">IF(A477 =2016,I477,"")</f>
        <v/>
      </c>
      <c r="BX477" s="68" t="str">
        <f t="shared" ref="BX477:BX480" si="3114">IF(A477 =2017,I477,"")</f>
        <v/>
      </c>
      <c r="BY477" s="67" t="str">
        <f t="shared" si="44"/>
        <v/>
      </c>
      <c r="BZ477" s="65"/>
      <c r="CA477" s="65">
        <f t="shared" si="45"/>
        <v>374583</v>
      </c>
      <c r="CB477" s="67" t="str">
        <f t="shared" si="46"/>
        <v/>
      </c>
      <c r="CC477" s="67" t="str">
        <f t="shared" si="47"/>
        <v/>
      </c>
      <c r="CD477" s="67" t="str">
        <f t="shared" si="48"/>
        <v/>
      </c>
      <c r="CE477" s="67" t="str">
        <f t="shared" si="49"/>
        <v/>
      </c>
      <c r="CF477" s="65"/>
      <c r="CG477" s="65">
        <f t="shared" ref="CG477:CG480" si="3115">IF(A477 =2014,Q477+R477+S477+T477+U477,"")</f>
        <v>1136837</v>
      </c>
      <c r="CH477" s="68" t="str">
        <f t="shared" ref="CH477:CH480" si="3116">IF(A477 =2015,Q477+R477+S477+T477+U477,"")</f>
        <v/>
      </c>
      <c r="CI477" s="68" t="str">
        <f t="shared" ref="CI477:CI480" si="3117">IF(A477 =2016,Q477+R477+S477+T477+U477,"")</f>
        <v/>
      </c>
      <c r="CJ477" s="68" t="str">
        <f t="shared" ref="CJ477:CJ480" si="3118">IF(A477 =2017,Q477+R477+S477+T477+U477,"")</f>
        <v/>
      </c>
      <c r="CK477" s="67" t="str">
        <f t="shared" si="54"/>
        <v/>
      </c>
      <c r="CL477" s="65"/>
      <c r="CM477" s="65">
        <f t="shared" ref="CM477:CM480" si="3119">IF(A477 =2014,Q477,"")</f>
        <v>0</v>
      </c>
      <c r="CN477" s="68" t="str">
        <f t="shared" ref="CN477:CN480" si="3120">IF(A477 =2015,Q477,"")</f>
        <v/>
      </c>
      <c r="CO477" s="68" t="str">
        <f t="shared" ref="CO477:CO480" si="3121">IF(A477 =2016,Q477,"")</f>
        <v/>
      </c>
      <c r="CP477" s="68" t="str">
        <f t="shared" ref="CP477:CP480" si="3122">IF(A477 =2017,Q477,"")</f>
        <v/>
      </c>
      <c r="CQ477" s="67" t="str">
        <f t="shared" si="59"/>
        <v/>
      </c>
      <c r="CR477" s="65"/>
      <c r="CS477" s="65">
        <f t="shared" ref="CS477:CS480" si="3123">IF(A477 =2014,R477,"")</f>
        <v>580762</v>
      </c>
      <c r="CT477" s="68" t="str">
        <f t="shared" ref="CT477:CT480" si="3124">IF(A477 =2015,R477,"")</f>
        <v/>
      </c>
      <c r="CU477" s="68" t="str">
        <f t="shared" ref="CU477:CU480" si="3125">IF(A477 =2016,R477,"")</f>
        <v/>
      </c>
      <c r="CV477" s="68" t="str">
        <f t="shared" ref="CV477:CV480" si="3126">IF(A477 =2017,R477,"")</f>
        <v/>
      </c>
      <c r="CW477" s="67" t="str">
        <f t="shared" si="64"/>
        <v/>
      </c>
      <c r="CX477" s="65"/>
      <c r="CY477" s="65">
        <f t="shared" ref="CY477:CY480" si="3127">IF(A477 =2014,S477,"")</f>
        <v>150150</v>
      </c>
      <c r="CZ477" s="68" t="str">
        <f t="shared" ref="CZ477:CZ480" si="3128">IF(A477 =2015,S477,"")</f>
        <v/>
      </c>
      <c r="DA477" s="68" t="str">
        <f t="shared" ref="DA477:DA480" si="3129">IF(A477 =2016,S477,"")</f>
        <v/>
      </c>
      <c r="DB477" s="68" t="str">
        <f t="shared" ref="DB477:DB480" si="3130">IF(A477 =2017,S477,"")</f>
        <v/>
      </c>
      <c r="DC477" s="67" t="str">
        <f t="shared" si="69"/>
        <v/>
      </c>
      <c r="DD477" s="65"/>
      <c r="DE477" s="65">
        <f t="shared" ref="DE477:DE480" si="3131">IF(A477 =2014,T477,"")</f>
        <v>405925</v>
      </c>
      <c r="DF477" s="51" t="str">
        <f t="shared" ref="DF477:DF480" si="3132">IF(A477 =2015,T477,"")</f>
        <v/>
      </c>
      <c r="DG477" s="51" t="str">
        <f t="shared" ref="DG477:DG480" si="3133">IF(A477 =2016,T477,"")</f>
        <v/>
      </c>
      <c r="DH477" s="51" t="str">
        <f t="shared" ref="DH477:DH480" si="3134">IF(A477 =2017,T477,"")</f>
        <v/>
      </c>
      <c r="DI477" s="69" t="str">
        <f t="shared" si="74"/>
        <v/>
      </c>
      <c r="DJ477" s="70"/>
      <c r="DK477" s="65">
        <f t="shared" ref="DK477:DK480" si="3135">IF(A477 =2014,U477,"")</f>
        <v>0</v>
      </c>
      <c r="DL477" s="51" t="str">
        <f t="shared" ref="DL477:DL480" si="3136">IF(A477 =2015,U477,"")</f>
        <v/>
      </c>
      <c r="DM477" s="51" t="str">
        <f t="shared" ref="DM477:DM480" si="3137">IF(A477 =2016,U477,"")</f>
        <v/>
      </c>
      <c r="DN477" s="51" t="str">
        <f t="shared" ref="DN477:DN480" si="3138">IF(A477 =2017,U477,"")</f>
        <v/>
      </c>
      <c r="DO477" s="69" t="str">
        <f t="shared" si="79"/>
        <v/>
      </c>
      <c r="DP477" s="51"/>
      <c r="DQ477" s="51"/>
      <c r="DR477" s="51"/>
      <c r="DS477" s="51"/>
      <c r="DT477" s="51"/>
      <c r="DU477" s="181"/>
    </row>
    <row r="478" spans="1:125" ht="15" x14ac:dyDescent="0.25">
      <c r="A478" s="50">
        <v>2015</v>
      </c>
      <c r="B478" s="51" t="s">
        <v>1173</v>
      </c>
      <c r="C478" s="50" t="s">
        <v>1174</v>
      </c>
      <c r="D478" s="53" t="s">
        <v>184</v>
      </c>
      <c r="E478" s="50" t="s">
        <v>1499</v>
      </c>
      <c r="F478" s="54">
        <v>119055</v>
      </c>
      <c r="G478" s="54">
        <v>439992</v>
      </c>
      <c r="H478" s="54">
        <v>199772</v>
      </c>
      <c r="I478" s="55">
        <v>1139276</v>
      </c>
      <c r="J478" s="50"/>
      <c r="K478" s="50" t="s">
        <v>2032</v>
      </c>
      <c r="L478" s="58" t="s">
        <v>2032</v>
      </c>
      <c r="M478" s="58" t="s">
        <v>2032</v>
      </c>
      <c r="N478" s="58" t="s">
        <v>2032</v>
      </c>
      <c r="O478" s="58" t="s">
        <v>2032</v>
      </c>
      <c r="P478" s="59"/>
      <c r="Q478" s="60">
        <v>0</v>
      </c>
      <c r="R478" s="60">
        <v>501972</v>
      </c>
      <c r="S478" s="60">
        <v>144959</v>
      </c>
      <c r="T478" s="60">
        <v>484479</v>
      </c>
      <c r="U478" s="60">
        <v>7866</v>
      </c>
      <c r="V478" s="79"/>
      <c r="W478" s="90">
        <f t="shared" si="857"/>
        <v>1139276</v>
      </c>
      <c r="X478" s="101">
        <v>344368</v>
      </c>
      <c r="Y478" s="50" t="s">
        <v>167</v>
      </c>
      <c r="Z478" s="50" t="s">
        <v>184</v>
      </c>
      <c r="AA478" s="51" t="str">
        <f t="shared" si="3101"/>
        <v/>
      </c>
      <c r="AB478" s="68" t="str">
        <f t="shared" si="3102"/>
        <v/>
      </c>
      <c r="AC478" s="68" t="str">
        <f t="shared" si="3103"/>
        <v/>
      </c>
      <c r="AD478" s="68" t="str">
        <f t="shared" si="3104"/>
        <v/>
      </c>
      <c r="AE478" s="68" t="str">
        <f t="shared" si="3105"/>
        <v/>
      </c>
      <c r="AF478" s="68" t="str">
        <f t="shared" si="3106"/>
        <v/>
      </c>
      <c r="AG478" s="67" t="str">
        <f t="shared" si="7"/>
        <v/>
      </c>
      <c r="AH478" s="51"/>
      <c r="AI478" s="51" t="str">
        <f t="shared" si="8"/>
        <v/>
      </c>
      <c r="AJ478" s="68" t="str">
        <f t="shared" si="9"/>
        <v/>
      </c>
      <c r="AK478" s="68" t="str">
        <f t="shared" si="10"/>
        <v/>
      </c>
      <c r="AL478" s="68" t="str">
        <f t="shared" si="11"/>
        <v/>
      </c>
      <c r="AM478" s="68" t="str">
        <f t="shared" si="12"/>
        <v/>
      </c>
      <c r="AN478" s="68" t="str">
        <f t="shared" si="13"/>
        <v/>
      </c>
      <c r="AO478" s="67" t="str">
        <f t="shared" si="14"/>
        <v/>
      </c>
      <c r="AP478" s="51"/>
      <c r="AQ478" s="51" t="str">
        <f t="shared" si="15"/>
        <v/>
      </c>
      <c r="AR478" s="68" t="str">
        <f t="shared" si="16"/>
        <v/>
      </c>
      <c r="AS478" s="68" t="str">
        <f t="shared" si="17"/>
        <v/>
      </c>
      <c r="AT478" s="68" t="str">
        <f t="shared" si="18"/>
        <v/>
      </c>
      <c r="AU478" s="68" t="str">
        <f t="shared" si="19"/>
        <v/>
      </c>
      <c r="AV478" s="68" t="str">
        <f t="shared" si="20"/>
        <v/>
      </c>
      <c r="AW478" s="67" t="str">
        <f t="shared" si="21"/>
        <v/>
      </c>
      <c r="AX478" s="51"/>
      <c r="AY478" s="51" t="str">
        <f t="shared" si="22"/>
        <v/>
      </c>
      <c r="AZ478" s="68" t="str">
        <f t="shared" si="23"/>
        <v/>
      </c>
      <c r="BA478" s="68" t="str">
        <f t="shared" si="24"/>
        <v/>
      </c>
      <c r="BB478" s="68" t="str">
        <f t="shared" si="25"/>
        <v/>
      </c>
      <c r="BC478" s="68" t="str">
        <f t="shared" si="26"/>
        <v/>
      </c>
      <c r="BD478" s="68" t="str">
        <f t="shared" si="27"/>
        <v/>
      </c>
      <c r="BE478" s="68" t="str">
        <f t="shared" si="28"/>
        <v/>
      </c>
      <c r="BF478" s="51"/>
      <c r="BG478" s="69" t="str">
        <f t="shared" si="29"/>
        <v/>
      </c>
      <c r="BH478" s="67" t="str">
        <f t="shared" si="30"/>
        <v/>
      </c>
      <c r="BI478" s="67" t="str">
        <f t="shared" si="31"/>
        <v/>
      </c>
      <c r="BJ478" s="67" t="str">
        <f t="shared" si="32"/>
        <v/>
      </c>
      <c r="BK478" s="67" t="str">
        <f t="shared" si="33"/>
        <v/>
      </c>
      <c r="BL478" s="67" t="str">
        <f t="shared" si="34"/>
        <v/>
      </c>
      <c r="BM478" s="65" t="str">
        <f t="shared" si="35"/>
        <v/>
      </c>
      <c r="BN478" s="51"/>
      <c r="BO478" s="51" t="str">
        <f t="shared" si="3107"/>
        <v/>
      </c>
      <c r="BP478" s="71">
        <f t="shared" si="3108"/>
        <v>119055</v>
      </c>
      <c r="BQ478" s="51" t="str">
        <f t="shared" si="3109"/>
        <v/>
      </c>
      <c r="BR478" s="51" t="str">
        <f t="shared" si="3110"/>
        <v/>
      </c>
      <c r="BS478" s="69" t="str">
        <f t="shared" si="2920"/>
        <v/>
      </c>
      <c r="BT478" s="51"/>
      <c r="BU478" s="68" t="str">
        <f t="shared" si="3111"/>
        <v/>
      </c>
      <c r="BV478" s="65">
        <f t="shared" si="3112"/>
        <v>1139276</v>
      </c>
      <c r="BW478" s="68" t="str">
        <f t="shared" si="3113"/>
        <v/>
      </c>
      <c r="BX478" s="68" t="str">
        <f t="shared" si="3114"/>
        <v/>
      </c>
      <c r="BY478" s="67" t="str">
        <f t="shared" si="44"/>
        <v/>
      </c>
      <c r="BZ478" s="68"/>
      <c r="CA478" s="65" t="str">
        <f t="shared" si="45"/>
        <v/>
      </c>
      <c r="CB478" s="67">
        <f t="shared" si="46"/>
        <v>344368</v>
      </c>
      <c r="CC478" s="67" t="str">
        <f t="shared" si="47"/>
        <v/>
      </c>
      <c r="CD478" s="67" t="str">
        <f t="shared" si="48"/>
        <v/>
      </c>
      <c r="CE478" s="67" t="str">
        <f t="shared" si="49"/>
        <v/>
      </c>
      <c r="CF478" s="68"/>
      <c r="CG478" s="68" t="str">
        <f t="shared" si="3115"/>
        <v/>
      </c>
      <c r="CH478" s="65">
        <f t="shared" si="3116"/>
        <v>1139276</v>
      </c>
      <c r="CI478" s="68" t="str">
        <f t="shared" si="3117"/>
        <v/>
      </c>
      <c r="CJ478" s="68" t="str">
        <f t="shared" si="3118"/>
        <v/>
      </c>
      <c r="CK478" s="67" t="str">
        <f t="shared" si="54"/>
        <v/>
      </c>
      <c r="CL478" s="68"/>
      <c r="CM478" s="68" t="str">
        <f t="shared" si="3119"/>
        <v/>
      </c>
      <c r="CN478" s="65">
        <f t="shared" si="3120"/>
        <v>0</v>
      </c>
      <c r="CO478" s="68" t="str">
        <f t="shared" si="3121"/>
        <v/>
      </c>
      <c r="CP478" s="68" t="str">
        <f t="shared" si="3122"/>
        <v/>
      </c>
      <c r="CQ478" s="67" t="str">
        <f t="shared" si="59"/>
        <v/>
      </c>
      <c r="CR478" s="68"/>
      <c r="CS478" s="68" t="str">
        <f t="shared" si="3123"/>
        <v/>
      </c>
      <c r="CT478" s="65">
        <f t="shared" si="3124"/>
        <v>501972</v>
      </c>
      <c r="CU478" s="68" t="str">
        <f t="shared" si="3125"/>
        <v/>
      </c>
      <c r="CV478" s="68" t="str">
        <f t="shared" si="3126"/>
        <v/>
      </c>
      <c r="CW478" s="67" t="str">
        <f t="shared" si="64"/>
        <v/>
      </c>
      <c r="CX478" s="68"/>
      <c r="CY478" s="68" t="str">
        <f t="shared" si="3127"/>
        <v/>
      </c>
      <c r="CZ478" s="65">
        <f t="shared" si="3128"/>
        <v>144959</v>
      </c>
      <c r="DA478" s="68" t="str">
        <f t="shared" si="3129"/>
        <v/>
      </c>
      <c r="DB478" s="68" t="str">
        <f t="shared" si="3130"/>
        <v/>
      </c>
      <c r="DC478" s="67" t="str">
        <f t="shared" si="69"/>
        <v/>
      </c>
      <c r="DD478" s="68"/>
      <c r="DE478" s="68" t="str">
        <f t="shared" si="3131"/>
        <v/>
      </c>
      <c r="DF478" s="65">
        <f t="shared" si="3132"/>
        <v>484479</v>
      </c>
      <c r="DG478" s="51" t="str">
        <f t="shared" si="3133"/>
        <v/>
      </c>
      <c r="DH478" s="51" t="str">
        <f t="shared" si="3134"/>
        <v/>
      </c>
      <c r="DI478" s="69" t="str">
        <f t="shared" si="74"/>
        <v/>
      </c>
      <c r="DJ478" s="51"/>
      <c r="DK478" s="51" t="str">
        <f t="shared" si="3135"/>
        <v/>
      </c>
      <c r="DL478" s="65">
        <f t="shared" si="3136"/>
        <v>7866</v>
      </c>
      <c r="DM478" s="51" t="str">
        <f t="shared" si="3137"/>
        <v/>
      </c>
      <c r="DN478" s="51" t="str">
        <f t="shared" si="3138"/>
        <v/>
      </c>
      <c r="DO478" s="69" t="str">
        <f t="shared" si="79"/>
        <v/>
      </c>
      <c r="DP478" s="51"/>
      <c r="DQ478" s="51"/>
      <c r="DR478" s="51"/>
      <c r="DS478" s="51"/>
      <c r="DT478" s="51"/>
      <c r="DU478" s="181"/>
    </row>
    <row r="479" spans="1:125" ht="15" x14ac:dyDescent="0.25">
      <c r="A479" s="50">
        <v>2016</v>
      </c>
      <c r="B479" s="51" t="s">
        <v>1173</v>
      </c>
      <c r="C479" s="50" t="s">
        <v>1174</v>
      </c>
      <c r="D479" s="53" t="s">
        <v>184</v>
      </c>
      <c r="E479" s="50" t="s">
        <v>1499</v>
      </c>
      <c r="F479" s="54">
        <v>120698</v>
      </c>
      <c r="G479" s="54">
        <v>435125</v>
      </c>
      <c r="H479" s="54">
        <v>194666</v>
      </c>
      <c r="I479" s="55">
        <v>1247225</v>
      </c>
      <c r="J479" s="50"/>
      <c r="K479" s="50" t="s">
        <v>2032</v>
      </c>
      <c r="L479" s="58" t="s">
        <v>2032</v>
      </c>
      <c r="M479" s="58" t="s">
        <v>2032</v>
      </c>
      <c r="N479" s="58" t="s">
        <v>2032</v>
      </c>
      <c r="O479" s="58" t="s">
        <v>2032</v>
      </c>
      <c r="P479" s="59"/>
      <c r="Q479" s="60">
        <v>0</v>
      </c>
      <c r="R479" s="60">
        <v>537700</v>
      </c>
      <c r="S479" s="60">
        <v>148162</v>
      </c>
      <c r="T479" s="60">
        <v>518655</v>
      </c>
      <c r="U479" s="60">
        <v>42708</v>
      </c>
      <c r="V479" s="79"/>
      <c r="W479" s="90">
        <f t="shared" si="857"/>
        <v>1247225</v>
      </c>
      <c r="X479" s="101">
        <v>1482655</v>
      </c>
      <c r="Y479" s="50" t="s">
        <v>167</v>
      </c>
      <c r="Z479" s="50" t="s">
        <v>184</v>
      </c>
      <c r="AA479" s="51" t="str">
        <f t="shared" si="3101"/>
        <v/>
      </c>
      <c r="AB479" s="68" t="str">
        <f t="shared" si="3102"/>
        <v/>
      </c>
      <c r="AC479" s="68" t="str">
        <f t="shared" si="3103"/>
        <v/>
      </c>
      <c r="AD479" s="68" t="str">
        <f t="shared" si="3104"/>
        <v/>
      </c>
      <c r="AE479" s="68" t="str">
        <f t="shared" si="3105"/>
        <v/>
      </c>
      <c r="AF479" s="68" t="str">
        <f t="shared" si="3106"/>
        <v/>
      </c>
      <c r="AG479" s="67" t="str">
        <f t="shared" si="7"/>
        <v/>
      </c>
      <c r="AH479" s="51"/>
      <c r="AI479" s="51" t="str">
        <f t="shared" si="8"/>
        <v/>
      </c>
      <c r="AJ479" s="68" t="str">
        <f t="shared" si="9"/>
        <v/>
      </c>
      <c r="AK479" s="68" t="str">
        <f t="shared" si="10"/>
        <v/>
      </c>
      <c r="AL479" s="68" t="str">
        <f t="shared" si="11"/>
        <v/>
      </c>
      <c r="AM479" s="68" t="str">
        <f t="shared" si="12"/>
        <v/>
      </c>
      <c r="AN479" s="68" t="str">
        <f t="shared" si="13"/>
        <v/>
      </c>
      <c r="AO479" s="67" t="str">
        <f t="shared" si="14"/>
        <v/>
      </c>
      <c r="AP479" s="51"/>
      <c r="AQ479" s="51" t="str">
        <f t="shared" si="15"/>
        <v/>
      </c>
      <c r="AR479" s="68" t="str">
        <f t="shared" si="16"/>
        <v/>
      </c>
      <c r="AS479" s="68" t="str">
        <f t="shared" si="17"/>
        <v/>
      </c>
      <c r="AT479" s="68" t="str">
        <f t="shared" si="18"/>
        <v/>
      </c>
      <c r="AU479" s="68" t="str">
        <f t="shared" si="19"/>
        <v/>
      </c>
      <c r="AV479" s="68" t="str">
        <f t="shared" si="20"/>
        <v/>
      </c>
      <c r="AW479" s="67" t="str">
        <f t="shared" si="21"/>
        <v/>
      </c>
      <c r="AX479" s="51"/>
      <c r="AY479" s="51" t="str">
        <f t="shared" si="22"/>
        <v/>
      </c>
      <c r="AZ479" s="68" t="str">
        <f t="shared" si="23"/>
        <v/>
      </c>
      <c r="BA479" s="68" t="str">
        <f t="shared" si="24"/>
        <v/>
      </c>
      <c r="BB479" s="68" t="str">
        <f t="shared" si="25"/>
        <v/>
      </c>
      <c r="BC479" s="68" t="str">
        <f t="shared" si="26"/>
        <v/>
      </c>
      <c r="BD479" s="68" t="str">
        <f t="shared" si="27"/>
        <v/>
      </c>
      <c r="BE479" s="68" t="str">
        <f t="shared" si="28"/>
        <v/>
      </c>
      <c r="BF479" s="51"/>
      <c r="BG479" s="69" t="str">
        <f t="shared" si="29"/>
        <v/>
      </c>
      <c r="BH479" s="67" t="str">
        <f t="shared" si="30"/>
        <v/>
      </c>
      <c r="BI479" s="67" t="str">
        <f t="shared" si="31"/>
        <v/>
      </c>
      <c r="BJ479" s="67" t="str">
        <f t="shared" si="32"/>
        <v/>
      </c>
      <c r="BK479" s="67" t="str">
        <f t="shared" si="33"/>
        <v/>
      </c>
      <c r="BL479" s="67" t="str">
        <f t="shared" si="34"/>
        <v/>
      </c>
      <c r="BM479" s="65" t="str">
        <f t="shared" si="35"/>
        <v/>
      </c>
      <c r="BN479" s="51"/>
      <c r="BO479" s="51" t="str">
        <f t="shared" si="3107"/>
        <v/>
      </c>
      <c r="BP479" s="51" t="str">
        <f t="shared" si="3108"/>
        <v/>
      </c>
      <c r="BQ479" s="71">
        <f t="shared" si="3109"/>
        <v>120698</v>
      </c>
      <c r="BR479" s="51" t="str">
        <f t="shared" si="3110"/>
        <v/>
      </c>
      <c r="BS479" s="69" t="str">
        <f t="shared" si="2920"/>
        <v/>
      </c>
      <c r="BT479" s="51"/>
      <c r="BU479" s="68" t="str">
        <f t="shared" si="3111"/>
        <v/>
      </c>
      <c r="BV479" s="68" t="str">
        <f t="shared" si="3112"/>
        <v/>
      </c>
      <c r="BW479" s="65">
        <f t="shared" si="3113"/>
        <v>1247225</v>
      </c>
      <c r="BX479" s="68" t="str">
        <f t="shared" si="3114"/>
        <v/>
      </c>
      <c r="BY479" s="67" t="str">
        <f t="shared" si="44"/>
        <v/>
      </c>
      <c r="BZ479" s="68"/>
      <c r="CA479" s="65" t="str">
        <f t="shared" si="45"/>
        <v/>
      </c>
      <c r="CB479" s="67" t="str">
        <f t="shared" si="46"/>
        <v/>
      </c>
      <c r="CC479" s="67">
        <f t="shared" si="47"/>
        <v>1482655</v>
      </c>
      <c r="CD479" s="67" t="str">
        <f t="shared" si="48"/>
        <v/>
      </c>
      <c r="CE479" s="67" t="str">
        <f t="shared" si="49"/>
        <v/>
      </c>
      <c r="CF479" s="68"/>
      <c r="CG479" s="68" t="str">
        <f t="shared" si="3115"/>
        <v/>
      </c>
      <c r="CH479" s="68" t="str">
        <f t="shared" si="3116"/>
        <v/>
      </c>
      <c r="CI479" s="65">
        <f t="shared" si="3117"/>
        <v>1247225</v>
      </c>
      <c r="CJ479" s="68" t="str">
        <f t="shared" si="3118"/>
        <v/>
      </c>
      <c r="CK479" s="67" t="str">
        <f t="shared" si="54"/>
        <v/>
      </c>
      <c r="CL479" s="68"/>
      <c r="CM479" s="68" t="str">
        <f t="shared" si="3119"/>
        <v/>
      </c>
      <c r="CN479" s="68" t="str">
        <f t="shared" si="3120"/>
        <v/>
      </c>
      <c r="CO479" s="65">
        <f t="shared" si="3121"/>
        <v>0</v>
      </c>
      <c r="CP479" s="68" t="str">
        <f t="shared" si="3122"/>
        <v/>
      </c>
      <c r="CQ479" s="67" t="str">
        <f t="shared" si="59"/>
        <v/>
      </c>
      <c r="CR479" s="68"/>
      <c r="CS479" s="68" t="str">
        <f t="shared" si="3123"/>
        <v/>
      </c>
      <c r="CT479" s="68" t="str">
        <f t="shared" si="3124"/>
        <v/>
      </c>
      <c r="CU479" s="65">
        <f t="shared" si="3125"/>
        <v>537700</v>
      </c>
      <c r="CV479" s="68" t="str">
        <f t="shared" si="3126"/>
        <v/>
      </c>
      <c r="CW479" s="67" t="str">
        <f t="shared" si="64"/>
        <v/>
      </c>
      <c r="CX479" s="68"/>
      <c r="CY479" s="68" t="str">
        <f t="shared" si="3127"/>
        <v/>
      </c>
      <c r="CZ479" s="68" t="str">
        <f t="shared" si="3128"/>
        <v/>
      </c>
      <c r="DA479" s="65">
        <f t="shared" si="3129"/>
        <v>148162</v>
      </c>
      <c r="DB479" s="68" t="str">
        <f t="shared" si="3130"/>
        <v/>
      </c>
      <c r="DC479" s="67" t="str">
        <f t="shared" si="69"/>
        <v/>
      </c>
      <c r="DD479" s="68"/>
      <c r="DE479" s="68" t="str">
        <f t="shared" si="3131"/>
        <v/>
      </c>
      <c r="DF479" s="51" t="str">
        <f t="shared" si="3132"/>
        <v/>
      </c>
      <c r="DG479" s="65">
        <f t="shared" si="3133"/>
        <v>518655</v>
      </c>
      <c r="DH479" s="51" t="str">
        <f t="shared" si="3134"/>
        <v/>
      </c>
      <c r="DI479" s="69" t="str">
        <f t="shared" si="74"/>
        <v/>
      </c>
      <c r="DJ479" s="51"/>
      <c r="DK479" s="51" t="str">
        <f t="shared" si="3135"/>
        <v/>
      </c>
      <c r="DL479" s="51" t="str">
        <f t="shared" si="3136"/>
        <v/>
      </c>
      <c r="DM479" s="65">
        <f t="shared" si="3137"/>
        <v>42708</v>
      </c>
      <c r="DN479" s="51" t="str">
        <f t="shared" si="3138"/>
        <v/>
      </c>
      <c r="DO479" s="69" t="str">
        <f t="shared" si="79"/>
        <v/>
      </c>
      <c r="DP479" s="51"/>
      <c r="DQ479" s="51"/>
      <c r="DR479" s="51"/>
      <c r="DS479" s="51"/>
      <c r="DT479" s="51"/>
      <c r="DU479" s="181"/>
    </row>
    <row r="480" spans="1:125" ht="15" x14ac:dyDescent="0.25">
      <c r="A480" s="50">
        <v>2017</v>
      </c>
      <c r="B480" s="51" t="s">
        <v>1173</v>
      </c>
      <c r="C480" s="50" t="s">
        <v>1174</v>
      </c>
      <c r="D480" s="53" t="s">
        <v>184</v>
      </c>
      <c r="E480" s="50" t="s">
        <v>1499</v>
      </c>
      <c r="F480" s="54">
        <v>126001</v>
      </c>
      <c r="G480" s="54">
        <v>455265</v>
      </c>
      <c r="H480" s="54">
        <v>228697</v>
      </c>
      <c r="I480" s="55">
        <v>1395620</v>
      </c>
      <c r="J480" s="50"/>
      <c r="K480" s="50" t="s">
        <v>2032</v>
      </c>
      <c r="L480" s="58" t="s">
        <v>2032</v>
      </c>
      <c r="M480" s="58" t="s">
        <v>2032</v>
      </c>
      <c r="N480" s="58" t="s">
        <v>2032</v>
      </c>
      <c r="O480" s="58" t="s">
        <v>2032</v>
      </c>
      <c r="P480" s="59"/>
      <c r="Q480" s="60">
        <v>0</v>
      </c>
      <c r="R480" s="60">
        <v>648508</v>
      </c>
      <c r="S480" s="60">
        <v>91755</v>
      </c>
      <c r="T480" s="60">
        <v>607856</v>
      </c>
      <c r="U480" s="60">
        <v>47501</v>
      </c>
      <c r="V480" s="79"/>
      <c r="W480" s="90">
        <f t="shared" si="857"/>
        <v>1395620</v>
      </c>
      <c r="X480" s="101">
        <v>807547</v>
      </c>
      <c r="Y480" s="50" t="s">
        <v>167</v>
      </c>
      <c r="Z480" s="50" t="s">
        <v>184</v>
      </c>
      <c r="AA480" s="51" t="str">
        <f t="shared" si="3101"/>
        <v/>
      </c>
      <c r="AB480" s="68" t="str">
        <f t="shared" si="3102"/>
        <v/>
      </c>
      <c r="AC480" s="68" t="str">
        <f t="shared" si="3103"/>
        <v/>
      </c>
      <c r="AD480" s="68" t="str">
        <f t="shared" si="3104"/>
        <v/>
      </c>
      <c r="AE480" s="68" t="str">
        <f t="shared" si="3105"/>
        <v/>
      </c>
      <c r="AF480" s="68" t="str">
        <f t="shared" si="3106"/>
        <v/>
      </c>
      <c r="AG480" s="67" t="str">
        <f t="shared" si="7"/>
        <v/>
      </c>
      <c r="AH480" s="51"/>
      <c r="AI480" s="51" t="str">
        <f t="shared" si="8"/>
        <v/>
      </c>
      <c r="AJ480" s="68" t="str">
        <f t="shared" si="9"/>
        <v/>
      </c>
      <c r="AK480" s="68" t="str">
        <f t="shared" si="10"/>
        <v/>
      </c>
      <c r="AL480" s="68" t="str">
        <f t="shared" si="11"/>
        <v/>
      </c>
      <c r="AM480" s="68" t="str">
        <f t="shared" si="12"/>
        <v/>
      </c>
      <c r="AN480" s="68" t="str">
        <f t="shared" si="13"/>
        <v/>
      </c>
      <c r="AO480" s="67" t="str">
        <f t="shared" si="14"/>
        <v/>
      </c>
      <c r="AP480" s="51"/>
      <c r="AQ480" s="51" t="str">
        <f t="shared" si="15"/>
        <v/>
      </c>
      <c r="AR480" s="68" t="str">
        <f t="shared" si="16"/>
        <v/>
      </c>
      <c r="AS480" s="68" t="str">
        <f t="shared" si="17"/>
        <v/>
      </c>
      <c r="AT480" s="68" t="str">
        <f t="shared" si="18"/>
        <v/>
      </c>
      <c r="AU480" s="68" t="str">
        <f t="shared" si="19"/>
        <v/>
      </c>
      <c r="AV480" s="68" t="str">
        <f t="shared" si="20"/>
        <v/>
      </c>
      <c r="AW480" s="67" t="str">
        <f t="shared" si="21"/>
        <v/>
      </c>
      <c r="AX480" s="51"/>
      <c r="AY480" s="51" t="str">
        <f t="shared" si="22"/>
        <v/>
      </c>
      <c r="AZ480" s="68" t="str">
        <f t="shared" si="23"/>
        <v/>
      </c>
      <c r="BA480" s="68" t="str">
        <f t="shared" si="24"/>
        <v/>
      </c>
      <c r="BB480" s="68" t="str">
        <f t="shared" si="25"/>
        <v/>
      </c>
      <c r="BC480" s="68" t="str">
        <f t="shared" si="26"/>
        <v/>
      </c>
      <c r="BD480" s="68" t="str">
        <f t="shared" si="27"/>
        <v/>
      </c>
      <c r="BE480" s="68" t="str">
        <f t="shared" si="28"/>
        <v/>
      </c>
      <c r="BF480" s="51"/>
      <c r="BG480" s="69" t="str">
        <f t="shared" si="29"/>
        <v/>
      </c>
      <c r="BH480" s="67" t="str">
        <f t="shared" si="30"/>
        <v/>
      </c>
      <c r="BI480" s="67" t="str">
        <f t="shared" si="31"/>
        <v/>
      </c>
      <c r="BJ480" s="67" t="str">
        <f t="shared" si="32"/>
        <v/>
      </c>
      <c r="BK480" s="67" t="str">
        <f t="shared" si="33"/>
        <v/>
      </c>
      <c r="BL480" s="67" t="str">
        <f t="shared" si="34"/>
        <v/>
      </c>
      <c r="BM480" s="65" t="str">
        <f t="shared" si="35"/>
        <v/>
      </c>
      <c r="BN480" s="51"/>
      <c r="BO480" s="51" t="str">
        <f t="shared" si="3107"/>
        <v/>
      </c>
      <c r="BP480" s="51" t="str">
        <f t="shared" si="3108"/>
        <v/>
      </c>
      <c r="BQ480" s="51" t="str">
        <f t="shared" si="3109"/>
        <v/>
      </c>
      <c r="BR480" s="71">
        <f t="shared" si="3110"/>
        <v>126001</v>
      </c>
      <c r="BS480" s="69" t="str">
        <f t="shared" si="2920"/>
        <v/>
      </c>
      <c r="BT480" s="51"/>
      <c r="BU480" s="68" t="str">
        <f t="shared" si="3111"/>
        <v/>
      </c>
      <c r="BV480" s="68" t="str">
        <f t="shared" si="3112"/>
        <v/>
      </c>
      <c r="BW480" s="68" t="str">
        <f t="shared" si="3113"/>
        <v/>
      </c>
      <c r="BX480" s="65">
        <f t="shared" si="3114"/>
        <v>1395620</v>
      </c>
      <c r="BY480" s="67" t="str">
        <f t="shared" si="44"/>
        <v/>
      </c>
      <c r="BZ480" s="68"/>
      <c r="CA480" s="65" t="str">
        <f t="shared" si="45"/>
        <v/>
      </c>
      <c r="CB480" s="67" t="str">
        <f t="shared" si="46"/>
        <v/>
      </c>
      <c r="CC480" s="67" t="str">
        <f t="shared" si="47"/>
        <v/>
      </c>
      <c r="CD480" s="67">
        <f t="shared" si="48"/>
        <v>807547</v>
      </c>
      <c r="CE480" s="67" t="str">
        <f t="shared" si="49"/>
        <v/>
      </c>
      <c r="CF480" s="68"/>
      <c r="CG480" s="68" t="str">
        <f t="shared" si="3115"/>
        <v/>
      </c>
      <c r="CH480" s="68" t="str">
        <f t="shared" si="3116"/>
        <v/>
      </c>
      <c r="CI480" s="68" t="str">
        <f t="shared" si="3117"/>
        <v/>
      </c>
      <c r="CJ480" s="65">
        <f t="shared" si="3118"/>
        <v>1395620</v>
      </c>
      <c r="CK480" s="67" t="str">
        <f t="shared" si="54"/>
        <v/>
      </c>
      <c r="CL480" s="68"/>
      <c r="CM480" s="68" t="str">
        <f t="shared" si="3119"/>
        <v/>
      </c>
      <c r="CN480" s="68" t="str">
        <f t="shared" si="3120"/>
        <v/>
      </c>
      <c r="CO480" s="68" t="str">
        <f t="shared" si="3121"/>
        <v/>
      </c>
      <c r="CP480" s="65">
        <f t="shared" si="3122"/>
        <v>0</v>
      </c>
      <c r="CQ480" s="67" t="str">
        <f t="shared" si="59"/>
        <v/>
      </c>
      <c r="CR480" s="68"/>
      <c r="CS480" s="68" t="str">
        <f t="shared" si="3123"/>
        <v/>
      </c>
      <c r="CT480" s="68" t="str">
        <f t="shared" si="3124"/>
        <v/>
      </c>
      <c r="CU480" s="68" t="str">
        <f t="shared" si="3125"/>
        <v/>
      </c>
      <c r="CV480" s="65">
        <f t="shared" si="3126"/>
        <v>648508</v>
      </c>
      <c r="CW480" s="67" t="str">
        <f t="shared" si="64"/>
        <v/>
      </c>
      <c r="CX480" s="68"/>
      <c r="CY480" s="68" t="str">
        <f t="shared" si="3127"/>
        <v/>
      </c>
      <c r="CZ480" s="68" t="str">
        <f t="shared" si="3128"/>
        <v/>
      </c>
      <c r="DA480" s="68" t="str">
        <f t="shared" si="3129"/>
        <v/>
      </c>
      <c r="DB480" s="65">
        <f t="shared" si="3130"/>
        <v>91755</v>
      </c>
      <c r="DC480" s="67" t="str">
        <f t="shared" si="69"/>
        <v/>
      </c>
      <c r="DD480" s="68"/>
      <c r="DE480" s="68" t="str">
        <f t="shared" si="3131"/>
        <v/>
      </c>
      <c r="DF480" s="51" t="str">
        <f t="shared" si="3132"/>
        <v/>
      </c>
      <c r="DG480" s="51" t="str">
        <f t="shared" si="3133"/>
        <v/>
      </c>
      <c r="DH480" s="65">
        <f t="shared" si="3134"/>
        <v>607856</v>
      </c>
      <c r="DI480" s="69" t="str">
        <f t="shared" si="74"/>
        <v/>
      </c>
      <c r="DJ480" s="51"/>
      <c r="DK480" s="51" t="str">
        <f t="shared" si="3135"/>
        <v/>
      </c>
      <c r="DL480" s="51" t="str">
        <f t="shared" si="3136"/>
        <v/>
      </c>
      <c r="DM480" s="51" t="str">
        <f t="shared" si="3137"/>
        <v/>
      </c>
      <c r="DN480" s="65">
        <f t="shared" si="3138"/>
        <v>47501</v>
      </c>
      <c r="DO480" s="69" t="str">
        <f t="shared" si="79"/>
        <v/>
      </c>
      <c r="DP480" s="51"/>
      <c r="DQ480" s="51"/>
      <c r="DR480" s="51"/>
      <c r="DS480" s="51"/>
      <c r="DT480" s="51"/>
      <c r="DU480" s="181"/>
    </row>
    <row r="481" spans="1:125" ht="15" x14ac:dyDescent="0.25">
      <c r="A481" s="50">
        <v>2018</v>
      </c>
      <c r="B481" s="51" t="s">
        <v>1173</v>
      </c>
      <c r="C481" s="50" t="s">
        <v>1174</v>
      </c>
      <c r="D481" s="170" t="s">
        <v>184</v>
      </c>
      <c r="E481" s="50" t="s">
        <v>1499</v>
      </c>
      <c r="F481" s="89">
        <v>156197</v>
      </c>
      <c r="G481" s="89">
        <v>566211</v>
      </c>
      <c r="H481" s="89">
        <v>304094</v>
      </c>
      <c r="I481" s="90">
        <v>2193386</v>
      </c>
      <c r="J481" s="50"/>
      <c r="K481" s="50" t="s">
        <v>2032</v>
      </c>
      <c r="L481" s="58"/>
      <c r="M481" s="58"/>
      <c r="N481" s="58"/>
      <c r="O481" s="58"/>
      <c r="P481" s="91"/>
      <c r="Q481" s="92">
        <v>49533</v>
      </c>
      <c r="R481" s="92">
        <v>945618</v>
      </c>
      <c r="S481" s="92">
        <v>274225</v>
      </c>
      <c r="T481" s="92">
        <v>924010</v>
      </c>
      <c r="U481" s="94"/>
      <c r="V481" s="94"/>
      <c r="W481" s="90">
        <f t="shared" si="857"/>
        <v>2193386</v>
      </c>
      <c r="X481" s="90">
        <v>6089318</v>
      </c>
      <c r="Y481" s="56" t="s">
        <v>167</v>
      </c>
      <c r="Z481" s="50"/>
      <c r="AA481" s="51"/>
      <c r="AB481" s="68"/>
      <c r="AC481" s="68"/>
      <c r="AD481" s="68"/>
      <c r="AE481" s="68"/>
      <c r="AF481" s="68"/>
      <c r="AG481" s="67" t="str">
        <f t="shared" si="7"/>
        <v/>
      </c>
      <c r="AH481" s="51"/>
      <c r="AI481" s="51" t="str">
        <f t="shared" si="8"/>
        <v/>
      </c>
      <c r="AJ481" s="68" t="str">
        <f t="shared" si="9"/>
        <v/>
      </c>
      <c r="AK481" s="68" t="str">
        <f t="shared" si="10"/>
        <v/>
      </c>
      <c r="AL481" s="68" t="str">
        <f t="shared" si="11"/>
        <v/>
      </c>
      <c r="AM481" s="68" t="str">
        <f t="shared" si="12"/>
        <v/>
      </c>
      <c r="AN481" s="68" t="str">
        <f t="shared" si="13"/>
        <v/>
      </c>
      <c r="AO481" s="67" t="str">
        <f t="shared" si="14"/>
        <v/>
      </c>
      <c r="AP481" s="51"/>
      <c r="AQ481" s="51" t="str">
        <f t="shared" si="15"/>
        <v/>
      </c>
      <c r="AR481" s="68" t="str">
        <f t="shared" si="16"/>
        <v/>
      </c>
      <c r="AS481" s="68" t="str">
        <f t="shared" si="17"/>
        <v/>
      </c>
      <c r="AT481" s="68" t="str">
        <f t="shared" si="18"/>
        <v/>
      </c>
      <c r="AU481" s="68" t="str">
        <f t="shared" si="19"/>
        <v/>
      </c>
      <c r="AV481" s="68" t="str">
        <f t="shared" si="20"/>
        <v/>
      </c>
      <c r="AW481" s="67" t="str">
        <f t="shared" si="21"/>
        <v/>
      </c>
      <c r="AX481" s="51"/>
      <c r="AY481" s="51" t="str">
        <f t="shared" si="22"/>
        <v/>
      </c>
      <c r="AZ481" s="68" t="str">
        <f t="shared" si="23"/>
        <v/>
      </c>
      <c r="BA481" s="68" t="str">
        <f t="shared" si="24"/>
        <v/>
      </c>
      <c r="BB481" s="68" t="str">
        <f t="shared" si="25"/>
        <v/>
      </c>
      <c r="BC481" s="68" t="str">
        <f t="shared" si="26"/>
        <v/>
      </c>
      <c r="BD481" s="68" t="str">
        <f t="shared" si="27"/>
        <v/>
      </c>
      <c r="BE481" s="68" t="str">
        <f t="shared" si="28"/>
        <v/>
      </c>
      <c r="BF481" s="51"/>
      <c r="BG481" s="69" t="str">
        <f t="shared" si="29"/>
        <v/>
      </c>
      <c r="BH481" s="67" t="str">
        <f t="shared" si="30"/>
        <v/>
      </c>
      <c r="BI481" s="67" t="str">
        <f t="shared" si="31"/>
        <v/>
      </c>
      <c r="BJ481" s="67" t="str">
        <f t="shared" si="32"/>
        <v/>
      </c>
      <c r="BK481" s="67" t="str">
        <f t="shared" si="33"/>
        <v/>
      </c>
      <c r="BL481" s="67" t="str">
        <f t="shared" si="34"/>
        <v/>
      </c>
      <c r="BM481" s="65" t="str">
        <f t="shared" si="35"/>
        <v/>
      </c>
      <c r="BN481" s="51"/>
      <c r="BO481" s="51"/>
      <c r="BP481" s="51"/>
      <c r="BQ481" s="51"/>
      <c r="BR481" s="70"/>
      <c r="BS481" s="96">
        <f t="shared" si="2920"/>
        <v>156197</v>
      </c>
      <c r="BT481" s="51"/>
      <c r="BU481" s="68"/>
      <c r="BV481" s="68"/>
      <c r="BW481" s="68"/>
      <c r="BX481" s="65"/>
      <c r="BY481" s="67">
        <f t="shared" si="44"/>
        <v>2193386</v>
      </c>
      <c r="BZ481" s="68"/>
      <c r="CA481" s="65" t="str">
        <f t="shared" si="45"/>
        <v/>
      </c>
      <c r="CB481" s="67" t="str">
        <f t="shared" si="46"/>
        <v/>
      </c>
      <c r="CC481" s="67" t="str">
        <f t="shared" si="47"/>
        <v/>
      </c>
      <c r="CD481" s="67" t="str">
        <f t="shared" si="48"/>
        <v/>
      </c>
      <c r="CE481" s="67">
        <f t="shared" si="49"/>
        <v>6089318</v>
      </c>
      <c r="CF481" s="68"/>
      <c r="CG481" s="68"/>
      <c r="CH481" s="68"/>
      <c r="CI481" s="68"/>
      <c r="CJ481" s="65"/>
      <c r="CK481" s="67">
        <f t="shared" si="54"/>
        <v>2193386</v>
      </c>
      <c r="CL481" s="68"/>
      <c r="CM481" s="68"/>
      <c r="CN481" s="68"/>
      <c r="CO481" s="68"/>
      <c r="CP481" s="65"/>
      <c r="CQ481" s="67">
        <f t="shared" si="59"/>
        <v>49533</v>
      </c>
      <c r="CR481" s="68"/>
      <c r="CS481" s="68"/>
      <c r="CT481" s="68"/>
      <c r="CU481" s="68"/>
      <c r="CV481" s="65"/>
      <c r="CW481" s="67">
        <f t="shared" si="64"/>
        <v>945618</v>
      </c>
      <c r="CX481" s="68"/>
      <c r="CY481" s="68"/>
      <c r="CZ481" s="68"/>
      <c r="DA481" s="68"/>
      <c r="DB481" s="65"/>
      <c r="DC481" s="67">
        <f t="shared" si="69"/>
        <v>274225</v>
      </c>
      <c r="DD481" s="68"/>
      <c r="DE481" s="68"/>
      <c r="DF481" s="51"/>
      <c r="DG481" s="51"/>
      <c r="DH481" s="70"/>
      <c r="DI481" s="67">
        <f t="shared" si="74"/>
        <v>924010</v>
      </c>
      <c r="DJ481" s="51"/>
      <c r="DK481" s="51"/>
      <c r="DL481" s="51"/>
      <c r="DM481" s="51"/>
      <c r="DN481" s="70"/>
      <c r="DO481" s="67">
        <f t="shared" si="79"/>
        <v>49533</v>
      </c>
      <c r="DP481" s="51"/>
      <c r="DQ481" s="51"/>
      <c r="DR481" s="51"/>
      <c r="DS481" s="51"/>
      <c r="DT481" s="51"/>
      <c r="DU481" s="181"/>
    </row>
    <row r="482" spans="1:125" ht="15" x14ac:dyDescent="0.25">
      <c r="A482" s="50"/>
      <c r="B482" s="51"/>
      <c r="C482" s="50"/>
      <c r="D482" s="53"/>
      <c r="E482" s="50"/>
      <c r="F482" s="506"/>
      <c r="G482" s="506"/>
      <c r="H482" s="506"/>
      <c r="I482" s="507"/>
      <c r="J482" s="56"/>
      <c r="K482" s="50" t="s">
        <v>2032</v>
      </c>
      <c r="L482" s="58"/>
      <c r="M482" s="58"/>
      <c r="N482" s="58"/>
      <c r="O482" s="58"/>
      <c r="P482" s="59"/>
      <c r="Q482" s="60"/>
      <c r="R482" s="60"/>
      <c r="S482" s="60"/>
      <c r="T482" s="60"/>
      <c r="U482" s="60"/>
      <c r="V482" s="79"/>
      <c r="W482" s="90">
        <f t="shared" si="857"/>
        <v>0</v>
      </c>
      <c r="X482" s="101"/>
      <c r="Y482" s="50"/>
      <c r="Z482" s="50"/>
      <c r="AA482" s="51"/>
      <c r="AB482" s="68"/>
      <c r="AC482" s="68"/>
      <c r="AD482" s="68"/>
      <c r="AE482" s="68"/>
      <c r="AF482" s="68"/>
      <c r="AG482" s="67" t="str">
        <f t="shared" si="7"/>
        <v/>
      </c>
      <c r="AH482" s="51"/>
      <c r="AI482" s="51" t="str">
        <f t="shared" si="8"/>
        <v/>
      </c>
      <c r="AJ482" s="68" t="str">
        <f t="shared" si="9"/>
        <v/>
      </c>
      <c r="AK482" s="68" t="str">
        <f t="shared" si="10"/>
        <v/>
      </c>
      <c r="AL482" s="68" t="str">
        <f t="shared" si="11"/>
        <v/>
      </c>
      <c r="AM482" s="68" t="str">
        <f t="shared" si="12"/>
        <v/>
      </c>
      <c r="AN482" s="68" t="str">
        <f t="shared" si="13"/>
        <v/>
      </c>
      <c r="AO482" s="67" t="str">
        <f t="shared" si="14"/>
        <v/>
      </c>
      <c r="AP482" s="51"/>
      <c r="AQ482" s="51" t="str">
        <f t="shared" si="15"/>
        <v/>
      </c>
      <c r="AR482" s="68" t="str">
        <f t="shared" si="16"/>
        <v/>
      </c>
      <c r="AS482" s="68" t="str">
        <f t="shared" si="17"/>
        <v/>
      </c>
      <c r="AT482" s="68" t="str">
        <f t="shared" si="18"/>
        <v/>
      </c>
      <c r="AU482" s="68" t="str">
        <f t="shared" si="19"/>
        <v/>
      </c>
      <c r="AV482" s="68" t="str">
        <f t="shared" si="20"/>
        <v/>
      </c>
      <c r="AW482" s="67" t="str">
        <f t="shared" si="21"/>
        <v/>
      </c>
      <c r="AX482" s="51"/>
      <c r="AY482" s="51" t="str">
        <f t="shared" si="22"/>
        <v/>
      </c>
      <c r="AZ482" s="68" t="str">
        <f t="shared" si="23"/>
        <v/>
      </c>
      <c r="BA482" s="68" t="str">
        <f t="shared" si="24"/>
        <v/>
      </c>
      <c r="BB482" s="68" t="str">
        <f t="shared" si="25"/>
        <v/>
      </c>
      <c r="BC482" s="68" t="str">
        <f t="shared" si="26"/>
        <v/>
      </c>
      <c r="BD482" s="68" t="str">
        <f t="shared" si="27"/>
        <v/>
      </c>
      <c r="BE482" s="68" t="str">
        <f t="shared" si="28"/>
        <v/>
      </c>
      <c r="BF482" s="51"/>
      <c r="BG482" s="69" t="str">
        <f t="shared" si="29"/>
        <v/>
      </c>
      <c r="BH482" s="67" t="str">
        <f t="shared" si="30"/>
        <v/>
      </c>
      <c r="BI482" s="67" t="str">
        <f t="shared" si="31"/>
        <v/>
      </c>
      <c r="BJ482" s="67" t="str">
        <f t="shared" si="32"/>
        <v/>
      </c>
      <c r="BK482" s="67" t="str">
        <f t="shared" si="33"/>
        <v/>
      </c>
      <c r="BL482" s="67" t="str">
        <f t="shared" si="34"/>
        <v/>
      </c>
      <c r="BM482" s="65" t="str">
        <f t="shared" si="35"/>
        <v/>
      </c>
      <c r="BN482" s="70"/>
      <c r="BO482" s="70"/>
      <c r="BP482" s="51"/>
      <c r="BQ482" s="51"/>
      <c r="BR482" s="51"/>
      <c r="BS482" s="69" t="str">
        <f t="shared" si="2920"/>
        <v/>
      </c>
      <c r="BT482" s="70"/>
      <c r="BU482" s="65"/>
      <c r="BV482" s="68"/>
      <c r="BW482" s="68"/>
      <c r="BX482" s="68"/>
      <c r="BY482" s="67" t="str">
        <f t="shared" si="44"/>
        <v/>
      </c>
      <c r="BZ482" s="65"/>
      <c r="CA482" s="65" t="str">
        <f t="shared" si="45"/>
        <v/>
      </c>
      <c r="CB482" s="67" t="str">
        <f t="shared" si="46"/>
        <v/>
      </c>
      <c r="CC482" s="67" t="str">
        <f t="shared" si="47"/>
        <v/>
      </c>
      <c r="CD482" s="67" t="str">
        <f t="shared" si="48"/>
        <v/>
      </c>
      <c r="CE482" s="67" t="str">
        <f t="shared" si="49"/>
        <v/>
      </c>
      <c r="CF482" s="65"/>
      <c r="CG482" s="65"/>
      <c r="CH482" s="68"/>
      <c r="CI482" s="68"/>
      <c r="CJ482" s="68"/>
      <c r="CK482" s="67" t="str">
        <f t="shared" si="54"/>
        <v/>
      </c>
      <c r="CL482" s="65"/>
      <c r="CM482" s="65"/>
      <c r="CN482" s="68"/>
      <c r="CO482" s="68"/>
      <c r="CP482" s="68"/>
      <c r="CQ482" s="67" t="str">
        <f t="shared" si="59"/>
        <v/>
      </c>
      <c r="CR482" s="65"/>
      <c r="CS482" s="65"/>
      <c r="CT482" s="68"/>
      <c r="CU482" s="68"/>
      <c r="CV482" s="68"/>
      <c r="CW482" s="67" t="str">
        <f t="shared" si="64"/>
        <v/>
      </c>
      <c r="CX482" s="65"/>
      <c r="CY482" s="65"/>
      <c r="CZ482" s="68"/>
      <c r="DA482" s="68"/>
      <c r="DB482" s="68"/>
      <c r="DC482" s="67" t="str">
        <f t="shared" si="69"/>
        <v/>
      </c>
      <c r="DD482" s="65"/>
      <c r="DE482" s="65"/>
      <c r="DF482" s="51"/>
      <c r="DG482" s="51"/>
      <c r="DH482" s="51"/>
      <c r="DI482" s="69" t="str">
        <f t="shared" si="74"/>
        <v/>
      </c>
      <c r="DJ482" s="70"/>
      <c r="DK482" s="70"/>
      <c r="DL482" s="51"/>
      <c r="DM482" s="51"/>
      <c r="DN482" s="51"/>
      <c r="DO482" s="69" t="str">
        <f t="shared" si="79"/>
        <v/>
      </c>
      <c r="DP482" s="51"/>
      <c r="DQ482" s="51"/>
      <c r="DR482" s="51"/>
      <c r="DS482" s="51"/>
      <c r="DT482" s="51"/>
      <c r="DU482" s="181"/>
    </row>
    <row r="483" spans="1:125" ht="15" x14ac:dyDescent="0.25">
      <c r="A483" s="50">
        <v>2014</v>
      </c>
      <c r="B483" s="51" t="s">
        <v>961</v>
      </c>
      <c r="C483" s="50" t="s">
        <v>962</v>
      </c>
      <c r="D483" s="53" t="s">
        <v>343</v>
      </c>
      <c r="E483" s="50" t="s">
        <v>47</v>
      </c>
      <c r="F483" s="54">
        <v>1043906</v>
      </c>
      <c r="G483" s="54">
        <v>14480815</v>
      </c>
      <c r="H483" s="54">
        <v>1033114</v>
      </c>
      <c r="I483" s="55">
        <v>8318006</v>
      </c>
      <c r="J483" s="50"/>
      <c r="K483" s="50" t="s">
        <v>2032</v>
      </c>
      <c r="L483" s="58" t="s">
        <v>2032</v>
      </c>
      <c r="M483" s="58" t="s">
        <v>2032</v>
      </c>
      <c r="N483" s="58" t="s">
        <v>2032</v>
      </c>
      <c r="O483" s="58" t="s">
        <v>2032</v>
      </c>
      <c r="P483" s="59"/>
      <c r="Q483" s="60">
        <v>5244493</v>
      </c>
      <c r="R483" s="60">
        <v>1121815</v>
      </c>
      <c r="S483" s="60">
        <v>1583621</v>
      </c>
      <c r="T483" s="60">
        <v>347608</v>
      </c>
      <c r="U483" s="60">
        <v>20469</v>
      </c>
      <c r="V483" s="79"/>
      <c r="W483" s="90">
        <f t="shared" si="857"/>
        <v>8318006</v>
      </c>
      <c r="X483" s="101">
        <v>1608083</v>
      </c>
      <c r="Y483" s="50"/>
      <c r="Z483" s="50" t="s">
        <v>343</v>
      </c>
      <c r="AA483" s="80">
        <f t="shared" ref="AA483:AA486" si="3139">IF(A483 =2014,IF(Y483 ="",F483,""),"")</f>
        <v>1043906</v>
      </c>
      <c r="AB483" s="68">
        <f t="shared" ref="AB483:AB486" si="3140">IF(A483 =2014,IF(Y483 ="",I483,""),"")</f>
        <v>8318006</v>
      </c>
      <c r="AC483" s="68">
        <f t="shared" ref="AC483:AC486" si="3141">IF(A483 =2014,IF(Y483 ="",Q483,""),"")</f>
        <v>5244493</v>
      </c>
      <c r="AD483" s="68">
        <f t="shared" ref="AD483:AD486" si="3142">IF(A483 =2014,IF(Y483 ="",R483,""),"")</f>
        <v>1121815</v>
      </c>
      <c r="AE483" s="68">
        <f t="shared" ref="AE483:AE486" si="3143">IF(A483 =2014,IF(Y483 ="",S483,""),"")</f>
        <v>1583621</v>
      </c>
      <c r="AF483" s="68">
        <f t="shared" ref="AF483:AF486" si="3144">IF(A483 =2014,IF(Y483 ="",T483+U483,""),"")</f>
        <v>368077</v>
      </c>
      <c r="AG483" s="67">
        <f t="shared" si="7"/>
        <v>1608083</v>
      </c>
      <c r="AH483" s="51"/>
      <c r="AI483" s="51" t="str">
        <f t="shared" si="8"/>
        <v/>
      </c>
      <c r="AJ483" s="68" t="str">
        <f t="shared" si="9"/>
        <v/>
      </c>
      <c r="AK483" s="68" t="str">
        <f t="shared" si="10"/>
        <v/>
      </c>
      <c r="AL483" s="68" t="str">
        <f t="shared" si="11"/>
        <v/>
      </c>
      <c r="AM483" s="68" t="str">
        <f t="shared" si="12"/>
        <v/>
      </c>
      <c r="AN483" s="68" t="str">
        <f t="shared" si="13"/>
        <v/>
      </c>
      <c r="AO483" s="67" t="str">
        <f t="shared" si="14"/>
        <v/>
      </c>
      <c r="AP483" s="51"/>
      <c r="AQ483" s="51" t="str">
        <f t="shared" si="15"/>
        <v/>
      </c>
      <c r="AR483" s="68" t="str">
        <f t="shared" si="16"/>
        <v/>
      </c>
      <c r="AS483" s="68" t="str">
        <f t="shared" si="17"/>
        <v/>
      </c>
      <c r="AT483" s="68" t="str">
        <f t="shared" si="18"/>
        <v/>
      </c>
      <c r="AU483" s="68" t="str">
        <f t="shared" si="19"/>
        <v/>
      </c>
      <c r="AV483" s="68" t="str">
        <f t="shared" si="20"/>
        <v/>
      </c>
      <c r="AW483" s="67" t="str">
        <f t="shared" si="21"/>
        <v/>
      </c>
      <c r="AX483" s="51"/>
      <c r="AY483" s="51" t="str">
        <f t="shared" si="22"/>
        <v/>
      </c>
      <c r="AZ483" s="68" t="str">
        <f t="shared" si="23"/>
        <v/>
      </c>
      <c r="BA483" s="68" t="str">
        <f t="shared" si="24"/>
        <v/>
      </c>
      <c r="BB483" s="68" t="str">
        <f t="shared" si="25"/>
        <v/>
      </c>
      <c r="BC483" s="68" t="str">
        <f t="shared" si="26"/>
        <v/>
      </c>
      <c r="BD483" s="68" t="str">
        <f t="shared" si="27"/>
        <v/>
      </c>
      <c r="BE483" s="68" t="str">
        <f t="shared" si="28"/>
        <v/>
      </c>
      <c r="BF483" s="51"/>
      <c r="BG483" s="69" t="str">
        <f t="shared" si="29"/>
        <v/>
      </c>
      <c r="BH483" s="67" t="str">
        <f t="shared" si="30"/>
        <v/>
      </c>
      <c r="BI483" s="67" t="str">
        <f t="shared" si="31"/>
        <v/>
      </c>
      <c r="BJ483" s="67" t="str">
        <f t="shared" si="32"/>
        <v/>
      </c>
      <c r="BK483" s="67" t="str">
        <f t="shared" si="33"/>
        <v/>
      </c>
      <c r="BL483" s="67" t="str">
        <f t="shared" si="34"/>
        <v/>
      </c>
      <c r="BM483" s="65" t="str">
        <f t="shared" si="35"/>
        <v/>
      </c>
      <c r="BN483" s="70"/>
      <c r="BO483" s="71">
        <f t="shared" ref="BO483:BO486" si="3145">IF(A483 =2014,F483,"")</f>
        <v>1043906</v>
      </c>
      <c r="BP483" s="51" t="str">
        <f t="shared" ref="BP483:BP486" si="3146">IF(A483 =2015,F483,"")</f>
        <v/>
      </c>
      <c r="BQ483" s="51" t="str">
        <f t="shared" ref="BQ483:BQ486" si="3147">IF(A483 =2016,F483,"")</f>
        <v/>
      </c>
      <c r="BR483" s="51" t="str">
        <f t="shared" ref="BR483:BR486" si="3148">IF(A483 =2017,F483,"")</f>
        <v/>
      </c>
      <c r="BS483" s="69" t="str">
        <f t="shared" si="2920"/>
        <v/>
      </c>
      <c r="BT483" s="70"/>
      <c r="BU483" s="65">
        <f t="shared" ref="BU483:BU486" si="3149">IF(A483 =2014,I483,"")</f>
        <v>8318006</v>
      </c>
      <c r="BV483" s="68" t="str">
        <f t="shared" ref="BV483:BV486" si="3150">IF(A483 =2015,I483,"")</f>
        <v/>
      </c>
      <c r="BW483" s="68" t="str">
        <f t="shared" ref="BW483:BW486" si="3151">IF(A483 =2016,I483,"")</f>
        <v/>
      </c>
      <c r="BX483" s="68" t="str">
        <f t="shared" ref="BX483:BX486" si="3152">IF(A483 =2017,I483,"")</f>
        <v/>
      </c>
      <c r="BY483" s="67" t="str">
        <f t="shared" si="44"/>
        <v/>
      </c>
      <c r="BZ483" s="65"/>
      <c r="CA483" s="65">
        <f t="shared" si="45"/>
        <v>1608083</v>
      </c>
      <c r="CB483" s="67" t="str">
        <f t="shared" si="46"/>
        <v/>
      </c>
      <c r="CC483" s="67" t="str">
        <f t="shared" si="47"/>
        <v/>
      </c>
      <c r="CD483" s="67" t="str">
        <f t="shared" si="48"/>
        <v/>
      </c>
      <c r="CE483" s="67" t="str">
        <f t="shared" si="49"/>
        <v/>
      </c>
      <c r="CF483" s="65"/>
      <c r="CG483" s="65">
        <f t="shared" ref="CG483:CG486" si="3153">IF(A483 =2014,Q483+R483+S483+T483+U483,"")</f>
        <v>8318006</v>
      </c>
      <c r="CH483" s="68" t="str">
        <f t="shared" ref="CH483:CH486" si="3154">IF(A483 =2015,Q483+R483+S483+T483+U483,"")</f>
        <v/>
      </c>
      <c r="CI483" s="68" t="str">
        <f t="shared" ref="CI483:CI486" si="3155">IF(A483 =2016,Q483+R483+S483+T483+U483,"")</f>
        <v/>
      </c>
      <c r="CJ483" s="68" t="str">
        <f t="shared" ref="CJ483:CJ486" si="3156">IF(A483 =2017,Q483+R483+S483+T483+U483,"")</f>
        <v/>
      </c>
      <c r="CK483" s="67" t="str">
        <f t="shared" si="54"/>
        <v/>
      </c>
      <c r="CL483" s="65"/>
      <c r="CM483" s="65">
        <f t="shared" ref="CM483:CM486" si="3157">IF(A483 =2014,Q483,"")</f>
        <v>5244493</v>
      </c>
      <c r="CN483" s="68" t="str">
        <f t="shared" ref="CN483:CN486" si="3158">IF(A483 =2015,Q483,"")</f>
        <v/>
      </c>
      <c r="CO483" s="68" t="str">
        <f t="shared" ref="CO483:CO486" si="3159">IF(A483 =2016,Q483,"")</f>
        <v/>
      </c>
      <c r="CP483" s="68" t="str">
        <f t="shared" ref="CP483:CP486" si="3160">IF(A483 =2017,Q483,"")</f>
        <v/>
      </c>
      <c r="CQ483" s="67" t="str">
        <f t="shared" si="59"/>
        <v/>
      </c>
      <c r="CR483" s="65"/>
      <c r="CS483" s="65">
        <f t="shared" ref="CS483:CS486" si="3161">IF(A483 =2014,R483,"")</f>
        <v>1121815</v>
      </c>
      <c r="CT483" s="68" t="str">
        <f t="shared" ref="CT483:CT486" si="3162">IF(A483 =2015,R483,"")</f>
        <v/>
      </c>
      <c r="CU483" s="68" t="str">
        <f t="shared" ref="CU483:CU486" si="3163">IF(A483 =2016,R483,"")</f>
        <v/>
      </c>
      <c r="CV483" s="68" t="str">
        <f t="shared" ref="CV483:CV486" si="3164">IF(A483 =2017,R483,"")</f>
        <v/>
      </c>
      <c r="CW483" s="67" t="str">
        <f t="shared" si="64"/>
        <v/>
      </c>
      <c r="CX483" s="65"/>
      <c r="CY483" s="65">
        <f t="shared" ref="CY483:CY486" si="3165">IF(A483 =2014,S483,"")</f>
        <v>1583621</v>
      </c>
      <c r="CZ483" s="68" t="str">
        <f t="shared" ref="CZ483:CZ486" si="3166">IF(A483 =2015,S483,"")</f>
        <v/>
      </c>
      <c r="DA483" s="68" t="str">
        <f t="shared" ref="DA483:DA486" si="3167">IF(A483 =2016,S483,"")</f>
        <v/>
      </c>
      <c r="DB483" s="68" t="str">
        <f t="shared" ref="DB483:DB486" si="3168">IF(A483 =2017,S483,"")</f>
        <v/>
      </c>
      <c r="DC483" s="67" t="str">
        <f t="shared" si="69"/>
        <v/>
      </c>
      <c r="DD483" s="65"/>
      <c r="DE483" s="65">
        <f t="shared" ref="DE483:DE486" si="3169">IF(A483 =2014,T483,"")</f>
        <v>347608</v>
      </c>
      <c r="DF483" s="51" t="str">
        <f t="shared" ref="DF483:DF486" si="3170">IF(A483 =2015,T483,"")</f>
        <v/>
      </c>
      <c r="DG483" s="51" t="str">
        <f t="shared" ref="DG483:DG486" si="3171">IF(A483 =2016,T483,"")</f>
        <v/>
      </c>
      <c r="DH483" s="51" t="str">
        <f t="shared" ref="DH483:DH486" si="3172">IF(A483 =2017,T483,"")</f>
        <v/>
      </c>
      <c r="DI483" s="69" t="str">
        <f t="shared" si="74"/>
        <v/>
      </c>
      <c r="DJ483" s="70"/>
      <c r="DK483" s="65">
        <f t="shared" ref="DK483:DK486" si="3173">IF(A483 =2014,U483,"")</f>
        <v>20469</v>
      </c>
      <c r="DL483" s="51" t="str">
        <f t="shared" ref="DL483:DL486" si="3174">IF(A483 =2015,U483,"")</f>
        <v/>
      </c>
      <c r="DM483" s="51" t="str">
        <f t="shared" ref="DM483:DM486" si="3175">IF(A483 =2016,U483,"")</f>
        <v/>
      </c>
      <c r="DN483" s="51" t="str">
        <f t="shared" ref="DN483:DN486" si="3176">IF(A483 =2017,U483,"")</f>
        <v/>
      </c>
      <c r="DO483" s="69" t="str">
        <f t="shared" si="79"/>
        <v/>
      </c>
      <c r="DP483" s="51"/>
      <c r="DQ483" s="51"/>
      <c r="DR483" s="51"/>
      <c r="DS483" s="51"/>
      <c r="DT483" s="51"/>
      <c r="DU483" s="181"/>
    </row>
    <row r="484" spans="1:125" ht="15" x14ac:dyDescent="0.25">
      <c r="A484" s="50">
        <v>2015</v>
      </c>
      <c r="B484" s="51" t="s">
        <v>961</v>
      </c>
      <c r="C484" s="50" t="s">
        <v>962</v>
      </c>
      <c r="D484" s="53" t="s">
        <v>343</v>
      </c>
      <c r="E484" s="50" t="s">
        <v>47</v>
      </c>
      <c r="F484" s="54">
        <v>1032038</v>
      </c>
      <c r="G484" s="54">
        <v>8867190</v>
      </c>
      <c r="H484" s="54">
        <v>1080819</v>
      </c>
      <c r="I484" s="55">
        <v>8850490</v>
      </c>
      <c r="J484" s="50"/>
      <c r="K484" s="50" t="s">
        <v>2032</v>
      </c>
      <c r="L484" s="58" t="s">
        <v>2032</v>
      </c>
      <c r="M484" s="58" t="s">
        <v>2032</v>
      </c>
      <c r="N484" s="58" t="s">
        <v>2032</v>
      </c>
      <c r="O484" s="58" t="s">
        <v>2032</v>
      </c>
      <c r="P484" s="59"/>
      <c r="Q484" s="60">
        <v>5948984</v>
      </c>
      <c r="R484" s="60">
        <v>350911</v>
      </c>
      <c r="S484" s="60">
        <v>1618572</v>
      </c>
      <c r="T484" s="60">
        <v>924828</v>
      </c>
      <c r="U484" s="60">
        <v>7195</v>
      </c>
      <c r="V484" s="79"/>
      <c r="W484" s="90">
        <f t="shared" si="857"/>
        <v>8850490</v>
      </c>
      <c r="X484" s="101">
        <v>952438</v>
      </c>
      <c r="Y484" s="50"/>
      <c r="Z484" s="50" t="s">
        <v>343</v>
      </c>
      <c r="AA484" s="51" t="str">
        <f t="shared" si="3139"/>
        <v/>
      </c>
      <c r="AB484" s="68" t="str">
        <f t="shared" si="3140"/>
        <v/>
      </c>
      <c r="AC484" s="68" t="str">
        <f t="shared" si="3141"/>
        <v/>
      </c>
      <c r="AD484" s="68" t="str">
        <f t="shared" si="3142"/>
        <v/>
      </c>
      <c r="AE484" s="68" t="str">
        <f t="shared" si="3143"/>
        <v/>
      </c>
      <c r="AF484" s="68" t="str">
        <f t="shared" si="3144"/>
        <v/>
      </c>
      <c r="AG484" s="67" t="str">
        <f t="shared" si="7"/>
        <v/>
      </c>
      <c r="AH484" s="51"/>
      <c r="AI484" s="80">
        <f t="shared" si="8"/>
        <v>1032038</v>
      </c>
      <c r="AJ484" s="68">
        <f t="shared" si="9"/>
        <v>8850490</v>
      </c>
      <c r="AK484" s="68">
        <f t="shared" si="10"/>
        <v>5948984</v>
      </c>
      <c r="AL484" s="68">
        <f t="shared" si="11"/>
        <v>350911</v>
      </c>
      <c r="AM484" s="68">
        <f t="shared" si="12"/>
        <v>1618572</v>
      </c>
      <c r="AN484" s="68">
        <f t="shared" si="13"/>
        <v>932023</v>
      </c>
      <c r="AO484" s="67">
        <f t="shared" si="14"/>
        <v>952438</v>
      </c>
      <c r="AP484" s="51"/>
      <c r="AQ484" s="51" t="str">
        <f t="shared" si="15"/>
        <v/>
      </c>
      <c r="AR484" s="68" t="str">
        <f t="shared" si="16"/>
        <v/>
      </c>
      <c r="AS484" s="68" t="str">
        <f t="shared" si="17"/>
        <v/>
      </c>
      <c r="AT484" s="68" t="str">
        <f t="shared" si="18"/>
        <v/>
      </c>
      <c r="AU484" s="68" t="str">
        <f t="shared" si="19"/>
        <v/>
      </c>
      <c r="AV484" s="68" t="str">
        <f t="shared" si="20"/>
        <v/>
      </c>
      <c r="AW484" s="67" t="str">
        <f t="shared" si="21"/>
        <v/>
      </c>
      <c r="AX484" s="51"/>
      <c r="AY484" s="51" t="str">
        <f t="shared" si="22"/>
        <v/>
      </c>
      <c r="AZ484" s="68" t="str">
        <f t="shared" si="23"/>
        <v/>
      </c>
      <c r="BA484" s="68" t="str">
        <f t="shared" si="24"/>
        <v/>
      </c>
      <c r="BB484" s="68" t="str">
        <f t="shared" si="25"/>
        <v/>
      </c>
      <c r="BC484" s="68" t="str">
        <f t="shared" si="26"/>
        <v/>
      </c>
      <c r="BD484" s="68" t="str">
        <f t="shared" si="27"/>
        <v/>
      </c>
      <c r="BE484" s="68" t="str">
        <f t="shared" si="28"/>
        <v/>
      </c>
      <c r="BF484" s="51"/>
      <c r="BG484" s="69" t="str">
        <f t="shared" si="29"/>
        <v/>
      </c>
      <c r="BH484" s="67" t="str">
        <f t="shared" si="30"/>
        <v/>
      </c>
      <c r="BI484" s="67" t="str">
        <f t="shared" si="31"/>
        <v/>
      </c>
      <c r="BJ484" s="67" t="str">
        <f t="shared" si="32"/>
        <v/>
      </c>
      <c r="BK484" s="67" t="str">
        <f t="shared" si="33"/>
        <v/>
      </c>
      <c r="BL484" s="67" t="str">
        <f t="shared" si="34"/>
        <v/>
      </c>
      <c r="BM484" s="65" t="str">
        <f t="shared" si="35"/>
        <v/>
      </c>
      <c r="BN484" s="51"/>
      <c r="BO484" s="51" t="str">
        <f t="shared" si="3145"/>
        <v/>
      </c>
      <c r="BP484" s="71">
        <f t="shared" si="3146"/>
        <v>1032038</v>
      </c>
      <c r="BQ484" s="51" t="str">
        <f t="shared" si="3147"/>
        <v/>
      </c>
      <c r="BR484" s="51" t="str">
        <f t="shared" si="3148"/>
        <v/>
      </c>
      <c r="BS484" s="69" t="str">
        <f t="shared" si="2920"/>
        <v/>
      </c>
      <c r="BT484" s="51"/>
      <c r="BU484" s="68" t="str">
        <f t="shared" si="3149"/>
        <v/>
      </c>
      <c r="BV484" s="65">
        <f t="shared" si="3150"/>
        <v>8850490</v>
      </c>
      <c r="BW484" s="68" t="str">
        <f t="shared" si="3151"/>
        <v/>
      </c>
      <c r="BX484" s="68" t="str">
        <f t="shared" si="3152"/>
        <v/>
      </c>
      <c r="BY484" s="67" t="str">
        <f t="shared" si="44"/>
        <v/>
      </c>
      <c r="BZ484" s="68"/>
      <c r="CA484" s="65" t="str">
        <f t="shared" si="45"/>
        <v/>
      </c>
      <c r="CB484" s="67">
        <f t="shared" si="46"/>
        <v>952438</v>
      </c>
      <c r="CC484" s="67" t="str">
        <f t="shared" si="47"/>
        <v/>
      </c>
      <c r="CD484" s="67" t="str">
        <f t="shared" si="48"/>
        <v/>
      </c>
      <c r="CE484" s="67" t="str">
        <f t="shared" si="49"/>
        <v/>
      </c>
      <c r="CF484" s="68"/>
      <c r="CG484" s="68" t="str">
        <f t="shared" si="3153"/>
        <v/>
      </c>
      <c r="CH484" s="65">
        <f t="shared" si="3154"/>
        <v>8850490</v>
      </c>
      <c r="CI484" s="68" t="str">
        <f t="shared" si="3155"/>
        <v/>
      </c>
      <c r="CJ484" s="68" t="str">
        <f t="shared" si="3156"/>
        <v/>
      </c>
      <c r="CK484" s="67" t="str">
        <f t="shared" si="54"/>
        <v/>
      </c>
      <c r="CL484" s="68"/>
      <c r="CM484" s="68" t="str">
        <f t="shared" si="3157"/>
        <v/>
      </c>
      <c r="CN484" s="65">
        <f t="shared" si="3158"/>
        <v>5948984</v>
      </c>
      <c r="CO484" s="68" t="str">
        <f t="shared" si="3159"/>
        <v/>
      </c>
      <c r="CP484" s="68" t="str">
        <f t="shared" si="3160"/>
        <v/>
      </c>
      <c r="CQ484" s="67" t="str">
        <f t="shared" si="59"/>
        <v/>
      </c>
      <c r="CR484" s="68"/>
      <c r="CS484" s="68" t="str">
        <f t="shared" si="3161"/>
        <v/>
      </c>
      <c r="CT484" s="65">
        <f t="shared" si="3162"/>
        <v>350911</v>
      </c>
      <c r="CU484" s="68" t="str">
        <f t="shared" si="3163"/>
        <v/>
      </c>
      <c r="CV484" s="68" t="str">
        <f t="shared" si="3164"/>
        <v/>
      </c>
      <c r="CW484" s="67" t="str">
        <f t="shared" si="64"/>
        <v/>
      </c>
      <c r="CX484" s="68"/>
      <c r="CY484" s="68" t="str">
        <f t="shared" si="3165"/>
        <v/>
      </c>
      <c r="CZ484" s="65">
        <f t="shared" si="3166"/>
        <v>1618572</v>
      </c>
      <c r="DA484" s="68" t="str">
        <f t="shared" si="3167"/>
        <v/>
      </c>
      <c r="DB484" s="68" t="str">
        <f t="shared" si="3168"/>
        <v/>
      </c>
      <c r="DC484" s="67" t="str">
        <f t="shared" si="69"/>
        <v/>
      </c>
      <c r="DD484" s="68"/>
      <c r="DE484" s="68" t="str">
        <f t="shared" si="3169"/>
        <v/>
      </c>
      <c r="DF484" s="65">
        <f t="shared" si="3170"/>
        <v>924828</v>
      </c>
      <c r="DG484" s="51" t="str">
        <f t="shared" si="3171"/>
        <v/>
      </c>
      <c r="DH484" s="51" t="str">
        <f t="shared" si="3172"/>
        <v/>
      </c>
      <c r="DI484" s="69" t="str">
        <f t="shared" si="74"/>
        <v/>
      </c>
      <c r="DJ484" s="51"/>
      <c r="DK484" s="51" t="str">
        <f t="shared" si="3173"/>
        <v/>
      </c>
      <c r="DL484" s="65">
        <f t="shared" si="3174"/>
        <v>7195</v>
      </c>
      <c r="DM484" s="51" t="str">
        <f t="shared" si="3175"/>
        <v/>
      </c>
      <c r="DN484" s="51" t="str">
        <f t="shared" si="3176"/>
        <v/>
      </c>
      <c r="DO484" s="69" t="str">
        <f t="shared" si="79"/>
        <v/>
      </c>
      <c r="DP484" s="51"/>
      <c r="DQ484" s="51"/>
      <c r="DR484" s="51"/>
      <c r="DS484" s="51"/>
      <c r="DT484" s="51"/>
      <c r="DU484" s="181"/>
    </row>
    <row r="485" spans="1:125" ht="15" x14ac:dyDescent="0.25">
      <c r="A485" s="50">
        <v>2016</v>
      </c>
      <c r="B485" s="51" t="s">
        <v>961</v>
      </c>
      <c r="C485" s="50" t="s">
        <v>962</v>
      </c>
      <c r="D485" s="53" t="s">
        <v>343</v>
      </c>
      <c r="E485" s="50" t="s">
        <v>47</v>
      </c>
      <c r="F485" s="54">
        <v>945263</v>
      </c>
      <c r="G485" s="54">
        <v>8154748</v>
      </c>
      <c r="H485" s="54">
        <v>1073588</v>
      </c>
      <c r="I485" s="55">
        <v>9371641</v>
      </c>
      <c r="J485" s="50"/>
      <c r="K485" s="50" t="s">
        <v>2032</v>
      </c>
      <c r="L485" s="58" t="s">
        <v>2032</v>
      </c>
      <c r="M485" s="58" t="s">
        <v>2032</v>
      </c>
      <c r="N485" s="58" t="s">
        <v>2032</v>
      </c>
      <c r="O485" s="58" t="s">
        <v>2032</v>
      </c>
      <c r="P485" s="59"/>
      <c r="Q485" s="60">
        <v>6398146</v>
      </c>
      <c r="R485" s="60">
        <v>449851</v>
      </c>
      <c r="S485" s="60">
        <v>1454582</v>
      </c>
      <c r="T485" s="60">
        <v>1062032</v>
      </c>
      <c r="U485" s="60">
        <v>7030</v>
      </c>
      <c r="V485" s="79"/>
      <c r="W485" s="90">
        <f t="shared" si="857"/>
        <v>9371641</v>
      </c>
      <c r="X485" s="101">
        <v>4574332</v>
      </c>
      <c r="Y485" s="50"/>
      <c r="Z485" s="50" t="s">
        <v>343</v>
      </c>
      <c r="AA485" s="51" t="str">
        <f t="shared" si="3139"/>
        <v/>
      </c>
      <c r="AB485" s="68" t="str">
        <f t="shared" si="3140"/>
        <v/>
      </c>
      <c r="AC485" s="68" t="str">
        <f t="shared" si="3141"/>
        <v/>
      </c>
      <c r="AD485" s="68" t="str">
        <f t="shared" si="3142"/>
        <v/>
      </c>
      <c r="AE485" s="68" t="str">
        <f t="shared" si="3143"/>
        <v/>
      </c>
      <c r="AF485" s="68" t="str">
        <f t="shared" si="3144"/>
        <v/>
      </c>
      <c r="AG485" s="67" t="str">
        <f t="shared" si="7"/>
        <v/>
      </c>
      <c r="AH485" s="51"/>
      <c r="AI485" s="51" t="str">
        <f t="shared" si="8"/>
        <v/>
      </c>
      <c r="AJ485" s="68" t="str">
        <f t="shared" si="9"/>
        <v/>
      </c>
      <c r="AK485" s="68" t="str">
        <f t="shared" si="10"/>
        <v/>
      </c>
      <c r="AL485" s="68" t="str">
        <f t="shared" si="11"/>
        <v/>
      </c>
      <c r="AM485" s="68" t="str">
        <f t="shared" si="12"/>
        <v/>
      </c>
      <c r="AN485" s="68" t="str">
        <f t="shared" si="13"/>
        <v/>
      </c>
      <c r="AO485" s="67" t="str">
        <f t="shared" si="14"/>
        <v/>
      </c>
      <c r="AP485" s="51"/>
      <c r="AQ485" s="80">
        <f t="shared" si="15"/>
        <v>945263</v>
      </c>
      <c r="AR485" s="68">
        <f t="shared" si="16"/>
        <v>9371641</v>
      </c>
      <c r="AS485" s="68">
        <f t="shared" si="17"/>
        <v>6398146</v>
      </c>
      <c r="AT485" s="68">
        <f t="shared" si="18"/>
        <v>449851</v>
      </c>
      <c r="AU485" s="68">
        <f t="shared" si="19"/>
        <v>1454582</v>
      </c>
      <c r="AV485" s="68">
        <f t="shared" si="20"/>
        <v>1069062</v>
      </c>
      <c r="AW485" s="67">
        <f t="shared" si="21"/>
        <v>4574332</v>
      </c>
      <c r="AX485" s="51"/>
      <c r="AY485" s="51" t="str">
        <f t="shared" si="22"/>
        <v/>
      </c>
      <c r="AZ485" s="68" t="str">
        <f t="shared" si="23"/>
        <v/>
      </c>
      <c r="BA485" s="68" t="str">
        <f t="shared" si="24"/>
        <v/>
      </c>
      <c r="BB485" s="68" t="str">
        <f t="shared" si="25"/>
        <v/>
      </c>
      <c r="BC485" s="68" t="str">
        <f t="shared" si="26"/>
        <v/>
      </c>
      <c r="BD485" s="68" t="str">
        <f t="shared" si="27"/>
        <v/>
      </c>
      <c r="BE485" s="68" t="str">
        <f t="shared" si="28"/>
        <v/>
      </c>
      <c r="BF485" s="51"/>
      <c r="BG485" s="69" t="str">
        <f t="shared" si="29"/>
        <v/>
      </c>
      <c r="BH485" s="67" t="str">
        <f t="shared" si="30"/>
        <v/>
      </c>
      <c r="BI485" s="67" t="str">
        <f t="shared" si="31"/>
        <v/>
      </c>
      <c r="BJ485" s="67" t="str">
        <f t="shared" si="32"/>
        <v/>
      </c>
      <c r="BK485" s="67" t="str">
        <f t="shared" si="33"/>
        <v/>
      </c>
      <c r="BL485" s="67" t="str">
        <f t="shared" si="34"/>
        <v/>
      </c>
      <c r="BM485" s="65" t="str">
        <f t="shared" si="35"/>
        <v/>
      </c>
      <c r="BN485" s="51"/>
      <c r="BO485" s="51" t="str">
        <f t="shared" si="3145"/>
        <v/>
      </c>
      <c r="BP485" s="51" t="str">
        <f t="shared" si="3146"/>
        <v/>
      </c>
      <c r="BQ485" s="71">
        <f t="shared" si="3147"/>
        <v>945263</v>
      </c>
      <c r="BR485" s="51" t="str">
        <f t="shared" si="3148"/>
        <v/>
      </c>
      <c r="BS485" s="69" t="str">
        <f t="shared" si="2920"/>
        <v/>
      </c>
      <c r="BT485" s="51"/>
      <c r="BU485" s="68" t="str">
        <f t="shared" si="3149"/>
        <v/>
      </c>
      <c r="BV485" s="68" t="str">
        <f t="shared" si="3150"/>
        <v/>
      </c>
      <c r="BW485" s="65">
        <f t="shared" si="3151"/>
        <v>9371641</v>
      </c>
      <c r="BX485" s="68" t="str">
        <f t="shared" si="3152"/>
        <v/>
      </c>
      <c r="BY485" s="67" t="str">
        <f t="shared" si="44"/>
        <v/>
      </c>
      <c r="BZ485" s="68"/>
      <c r="CA485" s="65" t="str">
        <f t="shared" si="45"/>
        <v/>
      </c>
      <c r="CB485" s="67" t="str">
        <f t="shared" si="46"/>
        <v/>
      </c>
      <c r="CC485" s="67">
        <f t="shared" si="47"/>
        <v>4574332</v>
      </c>
      <c r="CD485" s="67" t="str">
        <f t="shared" si="48"/>
        <v/>
      </c>
      <c r="CE485" s="67" t="str">
        <f t="shared" si="49"/>
        <v/>
      </c>
      <c r="CF485" s="68"/>
      <c r="CG485" s="68" t="str">
        <f t="shared" si="3153"/>
        <v/>
      </c>
      <c r="CH485" s="68" t="str">
        <f t="shared" si="3154"/>
        <v/>
      </c>
      <c r="CI485" s="65">
        <f t="shared" si="3155"/>
        <v>9371641</v>
      </c>
      <c r="CJ485" s="68" t="str">
        <f t="shared" si="3156"/>
        <v/>
      </c>
      <c r="CK485" s="67" t="str">
        <f t="shared" si="54"/>
        <v/>
      </c>
      <c r="CL485" s="68"/>
      <c r="CM485" s="68" t="str">
        <f t="shared" si="3157"/>
        <v/>
      </c>
      <c r="CN485" s="68" t="str">
        <f t="shared" si="3158"/>
        <v/>
      </c>
      <c r="CO485" s="65">
        <f t="shared" si="3159"/>
        <v>6398146</v>
      </c>
      <c r="CP485" s="68" t="str">
        <f t="shared" si="3160"/>
        <v/>
      </c>
      <c r="CQ485" s="67" t="str">
        <f t="shared" si="59"/>
        <v/>
      </c>
      <c r="CR485" s="68"/>
      <c r="CS485" s="68" t="str">
        <f t="shared" si="3161"/>
        <v/>
      </c>
      <c r="CT485" s="68" t="str">
        <f t="shared" si="3162"/>
        <v/>
      </c>
      <c r="CU485" s="65">
        <f t="shared" si="3163"/>
        <v>449851</v>
      </c>
      <c r="CV485" s="68" t="str">
        <f t="shared" si="3164"/>
        <v/>
      </c>
      <c r="CW485" s="67" t="str">
        <f t="shared" si="64"/>
        <v/>
      </c>
      <c r="CX485" s="68"/>
      <c r="CY485" s="68" t="str">
        <f t="shared" si="3165"/>
        <v/>
      </c>
      <c r="CZ485" s="68" t="str">
        <f t="shared" si="3166"/>
        <v/>
      </c>
      <c r="DA485" s="65">
        <f t="shared" si="3167"/>
        <v>1454582</v>
      </c>
      <c r="DB485" s="68" t="str">
        <f t="shared" si="3168"/>
        <v/>
      </c>
      <c r="DC485" s="67" t="str">
        <f t="shared" si="69"/>
        <v/>
      </c>
      <c r="DD485" s="68"/>
      <c r="DE485" s="68" t="str">
        <f t="shared" si="3169"/>
        <v/>
      </c>
      <c r="DF485" s="51" t="str">
        <f t="shared" si="3170"/>
        <v/>
      </c>
      <c r="DG485" s="65">
        <f t="shared" si="3171"/>
        <v>1062032</v>
      </c>
      <c r="DH485" s="51" t="str">
        <f t="shared" si="3172"/>
        <v/>
      </c>
      <c r="DI485" s="69" t="str">
        <f t="shared" si="74"/>
        <v/>
      </c>
      <c r="DJ485" s="51"/>
      <c r="DK485" s="51" t="str">
        <f t="shared" si="3173"/>
        <v/>
      </c>
      <c r="DL485" s="51" t="str">
        <f t="shared" si="3174"/>
        <v/>
      </c>
      <c r="DM485" s="65">
        <f t="shared" si="3175"/>
        <v>7030</v>
      </c>
      <c r="DN485" s="51" t="str">
        <f t="shared" si="3176"/>
        <v/>
      </c>
      <c r="DO485" s="69" t="str">
        <f t="shared" si="79"/>
        <v/>
      </c>
      <c r="DP485" s="51"/>
      <c r="DQ485" s="51"/>
      <c r="DR485" s="51"/>
      <c r="DS485" s="51"/>
      <c r="DT485" s="51"/>
      <c r="DU485" s="181"/>
    </row>
    <row r="486" spans="1:125" ht="15" x14ac:dyDescent="0.25">
      <c r="A486" s="50">
        <v>2017</v>
      </c>
      <c r="B486" s="51" t="s">
        <v>961</v>
      </c>
      <c r="C486" s="50" t="s">
        <v>962</v>
      </c>
      <c r="D486" s="53" t="s">
        <v>343</v>
      </c>
      <c r="E486" s="50" t="s">
        <v>47</v>
      </c>
      <c r="F486" s="54">
        <v>860773</v>
      </c>
      <c r="G486" s="54">
        <v>7315664</v>
      </c>
      <c r="H486" s="54">
        <v>1085711</v>
      </c>
      <c r="I486" s="55">
        <v>9993257</v>
      </c>
      <c r="J486" s="50"/>
      <c r="K486" s="50" t="s">
        <v>2032</v>
      </c>
      <c r="L486" s="58" t="s">
        <v>2032</v>
      </c>
      <c r="M486" s="58" t="s">
        <v>2032</v>
      </c>
      <c r="N486" s="58" t="s">
        <v>2032</v>
      </c>
      <c r="O486" s="58" t="s">
        <v>2032</v>
      </c>
      <c r="P486" s="59"/>
      <c r="Q486" s="60">
        <v>6537787</v>
      </c>
      <c r="R486" s="60">
        <v>885250</v>
      </c>
      <c r="S486" s="60">
        <v>1430071</v>
      </c>
      <c r="T486" s="60">
        <v>1140079</v>
      </c>
      <c r="U486" s="60">
        <v>70</v>
      </c>
      <c r="V486" s="79"/>
      <c r="W486" s="90">
        <f t="shared" si="857"/>
        <v>9993257</v>
      </c>
      <c r="X486" s="101">
        <v>488485</v>
      </c>
      <c r="Y486" s="50"/>
      <c r="Z486" s="50" t="s">
        <v>343</v>
      </c>
      <c r="AA486" s="51" t="str">
        <f t="shared" si="3139"/>
        <v/>
      </c>
      <c r="AB486" s="68" t="str">
        <f t="shared" si="3140"/>
        <v/>
      </c>
      <c r="AC486" s="68" t="str">
        <f t="shared" si="3141"/>
        <v/>
      </c>
      <c r="AD486" s="68" t="str">
        <f t="shared" si="3142"/>
        <v/>
      </c>
      <c r="AE486" s="68" t="str">
        <f t="shared" si="3143"/>
        <v/>
      </c>
      <c r="AF486" s="68" t="str">
        <f t="shared" si="3144"/>
        <v/>
      </c>
      <c r="AG486" s="67" t="str">
        <f t="shared" si="7"/>
        <v/>
      </c>
      <c r="AH486" s="51"/>
      <c r="AI486" s="51" t="str">
        <f t="shared" si="8"/>
        <v/>
      </c>
      <c r="AJ486" s="68" t="str">
        <f t="shared" si="9"/>
        <v/>
      </c>
      <c r="AK486" s="68" t="str">
        <f t="shared" si="10"/>
        <v/>
      </c>
      <c r="AL486" s="68" t="str">
        <f t="shared" si="11"/>
        <v/>
      </c>
      <c r="AM486" s="68" t="str">
        <f t="shared" si="12"/>
        <v/>
      </c>
      <c r="AN486" s="68" t="str">
        <f t="shared" si="13"/>
        <v/>
      </c>
      <c r="AO486" s="67" t="str">
        <f t="shared" si="14"/>
        <v/>
      </c>
      <c r="AP486" s="51"/>
      <c r="AQ486" s="51" t="str">
        <f t="shared" si="15"/>
        <v/>
      </c>
      <c r="AR486" s="68" t="str">
        <f t="shared" si="16"/>
        <v/>
      </c>
      <c r="AS486" s="68" t="str">
        <f t="shared" si="17"/>
        <v/>
      </c>
      <c r="AT486" s="68" t="str">
        <f t="shared" si="18"/>
        <v/>
      </c>
      <c r="AU486" s="68" t="str">
        <f t="shared" si="19"/>
        <v/>
      </c>
      <c r="AV486" s="68" t="str">
        <f t="shared" si="20"/>
        <v/>
      </c>
      <c r="AW486" s="67" t="str">
        <f t="shared" si="21"/>
        <v/>
      </c>
      <c r="AX486" s="51"/>
      <c r="AY486" s="80">
        <f t="shared" si="22"/>
        <v>860773</v>
      </c>
      <c r="AZ486" s="68">
        <f t="shared" si="23"/>
        <v>9993257</v>
      </c>
      <c r="BA486" s="68">
        <f t="shared" si="24"/>
        <v>6537787</v>
      </c>
      <c r="BB486" s="68">
        <f t="shared" si="25"/>
        <v>885250</v>
      </c>
      <c r="BC486" s="68">
        <f t="shared" si="26"/>
        <v>1430071</v>
      </c>
      <c r="BD486" s="68">
        <f t="shared" si="27"/>
        <v>1140149</v>
      </c>
      <c r="BE486" s="68">
        <f t="shared" si="28"/>
        <v>488485</v>
      </c>
      <c r="BF486" s="51"/>
      <c r="BG486" s="69" t="str">
        <f t="shared" si="29"/>
        <v/>
      </c>
      <c r="BH486" s="67" t="str">
        <f t="shared" si="30"/>
        <v/>
      </c>
      <c r="BI486" s="67" t="str">
        <f t="shared" si="31"/>
        <v/>
      </c>
      <c r="BJ486" s="67" t="str">
        <f t="shared" si="32"/>
        <v/>
      </c>
      <c r="BK486" s="67" t="str">
        <f t="shared" si="33"/>
        <v/>
      </c>
      <c r="BL486" s="67" t="str">
        <f t="shared" si="34"/>
        <v/>
      </c>
      <c r="BM486" s="65" t="str">
        <f t="shared" si="35"/>
        <v/>
      </c>
      <c r="BN486" s="51"/>
      <c r="BO486" s="51" t="str">
        <f t="shared" si="3145"/>
        <v/>
      </c>
      <c r="BP486" s="51" t="str">
        <f t="shared" si="3146"/>
        <v/>
      </c>
      <c r="BQ486" s="51" t="str">
        <f t="shared" si="3147"/>
        <v/>
      </c>
      <c r="BR486" s="71">
        <f t="shared" si="3148"/>
        <v>860773</v>
      </c>
      <c r="BS486" s="69" t="str">
        <f t="shared" si="2920"/>
        <v/>
      </c>
      <c r="BT486" s="51"/>
      <c r="BU486" s="68" t="str">
        <f t="shared" si="3149"/>
        <v/>
      </c>
      <c r="BV486" s="68" t="str">
        <f t="shared" si="3150"/>
        <v/>
      </c>
      <c r="BW486" s="68" t="str">
        <f t="shared" si="3151"/>
        <v/>
      </c>
      <c r="BX486" s="65">
        <f t="shared" si="3152"/>
        <v>9993257</v>
      </c>
      <c r="BY486" s="67" t="str">
        <f t="shared" si="44"/>
        <v/>
      </c>
      <c r="BZ486" s="68"/>
      <c r="CA486" s="65" t="str">
        <f t="shared" si="45"/>
        <v/>
      </c>
      <c r="CB486" s="67" t="str">
        <f t="shared" si="46"/>
        <v/>
      </c>
      <c r="CC486" s="67" t="str">
        <f t="shared" si="47"/>
        <v/>
      </c>
      <c r="CD486" s="67">
        <f t="shared" si="48"/>
        <v>488485</v>
      </c>
      <c r="CE486" s="67" t="str">
        <f t="shared" si="49"/>
        <v/>
      </c>
      <c r="CF486" s="68"/>
      <c r="CG486" s="68" t="str">
        <f t="shared" si="3153"/>
        <v/>
      </c>
      <c r="CH486" s="68" t="str">
        <f t="shared" si="3154"/>
        <v/>
      </c>
      <c r="CI486" s="68" t="str">
        <f t="shared" si="3155"/>
        <v/>
      </c>
      <c r="CJ486" s="65">
        <f t="shared" si="3156"/>
        <v>9993257</v>
      </c>
      <c r="CK486" s="67" t="str">
        <f t="shared" si="54"/>
        <v/>
      </c>
      <c r="CL486" s="68"/>
      <c r="CM486" s="68" t="str">
        <f t="shared" si="3157"/>
        <v/>
      </c>
      <c r="CN486" s="68" t="str">
        <f t="shared" si="3158"/>
        <v/>
      </c>
      <c r="CO486" s="68" t="str">
        <f t="shared" si="3159"/>
        <v/>
      </c>
      <c r="CP486" s="65">
        <f t="shared" si="3160"/>
        <v>6537787</v>
      </c>
      <c r="CQ486" s="67" t="str">
        <f t="shared" si="59"/>
        <v/>
      </c>
      <c r="CR486" s="68"/>
      <c r="CS486" s="68" t="str">
        <f t="shared" si="3161"/>
        <v/>
      </c>
      <c r="CT486" s="68" t="str">
        <f t="shared" si="3162"/>
        <v/>
      </c>
      <c r="CU486" s="68" t="str">
        <f t="shared" si="3163"/>
        <v/>
      </c>
      <c r="CV486" s="65">
        <f t="shared" si="3164"/>
        <v>885250</v>
      </c>
      <c r="CW486" s="67" t="str">
        <f t="shared" si="64"/>
        <v/>
      </c>
      <c r="CX486" s="68"/>
      <c r="CY486" s="68" t="str">
        <f t="shared" si="3165"/>
        <v/>
      </c>
      <c r="CZ486" s="68" t="str">
        <f t="shared" si="3166"/>
        <v/>
      </c>
      <c r="DA486" s="68" t="str">
        <f t="shared" si="3167"/>
        <v/>
      </c>
      <c r="DB486" s="65">
        <f t="shared" si="3168"/>
        <v>1430071</v>
      </c>
      <c r="DC486" s="67" t="str">
        <f t="shared" si="69"/>
        <v/>
      </c>
      <c r="DD486" s="68"/>
      <c r="DE486" s="68" t="str">
        <f t="shared" si="3169"/>
        <v/>
      </c>
      <c r="DF486" s="51" t="str">
        <f t="shared" si="3170"/>
        <v/>
      </c>
      <c r="DG486" s="51" t="str">
        <f t="shared" si="3171"/>
        <v/>
      </c>
      <c r="DH486" s="65">
        <f t="shared" si="3172"/>
        <v>1140079</v>
      </c>
      <c r="DI486" s="69" t="str">
        <f t="shared" si="74"/>
        <v/>
      </c>
      <c r="DJ486" s="51"/>
      <c r="DK486" s="51" t="str">
        <f t="shared" si="3173"/>
        <v/>
      </c>
      <c r="DL486" s="51" t="str">
        <f t="shared" si="3174"/>
        <v/>
      </c>
      <c r="DM486" s="51" t="str">
        <f t="shared" si="3175"/>
        <v/>
      </c>
      <c r="DN486" s="65">
        <f t="shared" si="3176"/>
        <v>70</v>
      </c>
      <c r="DO486" s="69" t="str">
        <f t="shared" si="79"/>
        <v/>
      </c>
      <c r="DP486" s="51"/>
      <c r="DQ486" s="51"/>
      <c r="DR486" s="51"/>
      <c r="DS486" s="51"/>
      <c r="DT486" s="51"/>
      <c r="DU486" s="181"/>
    </row>
    <row r="487" spans="1:125" ht="15" x14ac:dyDescent="0.25">
      <c r="A487" s="86">
        <v>2018</v>
      </c>
      <c r="B487" s="87" t="s">
        <v>961</v>
      </c>
      <c r="C487" s="88" t="s">
        <v>962</v>
      </c>
      <c r="D487" s="170" t="s">
        <v>343</v>
      </c>
      <c r="E487" s="88" t="s">
        <v>47</v>
      </c>
      <c r="F487" s="89">
        <v>783569</v>
      </c>
      <c r="G487" s="89">
        <v>6580950</v>
      </c>
      <c r="H487" s="89">
        <v>1025867</v>
      </c>
      <c r="I487" s="90">
        <v>9504179</v>
      </c>
      <c r="J487" s="50"/>
      <c r="K487" s="50" t="s">
        <v>2032</v>
      </c>
      <c r="L487" s="58"/>
      <c r="M487" s="58"/>
      <c r="N487" s="58"/>
      <c r="O487" s="58"/>
      <c r="P487" s="91"/>
      <c r="Q487" s="92">
        <v>6755482</v>
      </c>
      <c r="R487" s="92">
        <v>127654</v>
      </c>
      <c r="S487" s="92">
        <v>1319149</v>
      </c>
      <c r="T487" s="92">
        <v>1301894</v>
      </c>
      <c r="U487" s="94"/>
      <c r="V487" s="94"/>
      <c r="W487" s="90">
        <f t="shared" si="857"/>
        <v>9504179</v>
      </c>
      <c r="X487" s="90">
        <v>3386364</v>
      </c>
      <c r="Y487" s="50"/>
      <c r="Z487" s="50"/>
      <c r="AA487" s="51"/>
      <c r="AB487" s="68"/>
      <c r="AC487" s="68"/>
      <c r="AD487" s="68"/>
      <c r="AE487" s="68"/>
      <c r="AF487" s="68"/>
      <c r="AG487" s="67" t="str">
        <f t="shared" si="7"/>
        <v/>
      </c>
      <c r="AH487" s="51"/>
      <c r="AI487" s="51" t="str">
        <f t="shared" si="8"/>
        <v/>
      </c>
      <c r="AJ487" s="68" t="str">
        <f t="shared" si="9"/>
        <v/>
      </c>
      <c r="AK487" s="68" t="str">
        <f t="shared" si="10"/>
        <v/>
      </c>
      <c r="AL487" s="68" t="str">
        <f t="shared" si="11"/>
        <v/>
      </c>
      <c r="AM487" s="68" t="str">
        <f t="shared" si="12"/>
        <v/>
      </c>
      <c r="AN487" s="68" t="str">
        <f t="shared" si="13"/>
        <v/>
      </c>
      <c r="AO487" s="67" t="str">
        <f t="shared" si="14"/>
        <v/>
      </c>
      <c r="AP487" s="51"/>
      <c r="AQ487" s="51" t="str">
        <f t="shared" si="15"/>
        <v/>
      </c>
      <c r="AR487" s="68" t="str">
        <f t="shared" si="16"/>
        <v/>
      </c>
      <c r="AS487" s="68" t="str">
        <f t="shared" si="17"/>
        <v/>
      </c>
      <c r="AT487" s="68" t="str">
        <f t="shared" si="18"/>
        <v/>
      </c>
      <c r="AU487" s="68" t="str">
        <f t="shared" si="19"/>
        <v/>
      </c>
      <c r="AV487" s="68" t="str">
        <f t="shared" si="20"/>
        <v/>
      </c>
      <c r="AW487" s="67" t="str">
        <f t="shared" si="21"/>
        <v/>
      </c>
      <c r="AX487" s="51"/>
      <c r="AY487" s="51" t="str">
        <f t="shared" si="22"/>
        <v/>
      </c>
      <c r="AZ487" s="68" t="str">
        <f t="shared" si="23"/>
        <v/>
      </c>
      <c r="BA487" s="68" t="str">
        <f t="shared" si="24"/>
        <v/>
      </c>
      <c r="BB487" s="68" t="str">
        <f t="shared" si="25"/>
        <v/>
      </c>
      <c r="BC487" s="68" t="str">
        <f t="shared" si="26"/>
        <v/>
      </c>
      <c r="BD487" s="68" t="str">
        <f t="shared" si="27"/>
        <v/>
      </c>
      <c r="BE487" s="68" t="str">
        <f t="shared" si="28"/>
        <v/>
      </c>
      <c r="BF487" s="51"/>
      <c r="BG487" s="96">
        <f t="shared" si="29"/>
        <v>783569</v>
      </c>
      <c r="BH487" s="67">
        <f t="shared" si="30"/>
        <v>9504179</v>
      </c>
      <c r="BI487" s="67">
        <f t="shared" si="31"/>
        <v>6755482</v>
      </c>
      <c r="BJ487" s="67">
        <f t="shared" si="32"/>
        <v>127654</v>
      </c>
      <c r="BK487" s="67">
        <f t="shared" si="33"/>
        <v>1319149</v>
      </c>
      <c r="BL487" s="67">
        <f t="shared" si="34"/>
        <v>1301894</v>
      </c>
      <c r="BM487" s="65">
        <f t="shared" si="35"/>
        <v>3386364</v>
      </c>
      <c r="BN487" s="70"/>
      <c r="BO487" s="70"/>
      <c r="BP487" s="51"/>
      <c r="BQ487" s="51"/>
      <c r="BR487" s="51"/>
      <c r="BS487" s="96">
        <f t="shared" si="2920"/>
        <v>783569</v>
      </c>
      <c r="BT487" s="70"/>
      <c r="BU487" s="65"/>
      <c r="BV487" s="68"/>
      <c r="BW487" s="68"/>
      <c r="BX487" s="68"/>
      <c r="BY487" s="67">
        <f t="shared" si="44"/>
        <v>9504179</v>
      </c>
      <c r="BZ487" s="65"/>
      <c r="CA487" s="65" t="str">
        <f t="shared" si="45"/>
        <v/>
      </c>
      <c r="CB487" s="67" t="str">
        <f t="shared" si="46"/>
        <v/>
      </c>
      <c r="CC487" s="67" t="str">
        <f t="shared" si="47"/>
        <v/>
      </c>
      <c r="CD487" s="67" t="str">
        <f t="shared" si="48"/>
        <v/>
      </c>
      <c r="CE487" s="67">
        <f t="shared" si="49"/>
        <v>3386364</v>
      </c>
      <c r="CF487" s="65"/>
      <c r="CG487" s="65"/>
      <c r="CH487" s="68"/>
      <c r="CI487" s="68"/>
      <c r="CJ487" s="68"/>
      <c r="CK487" s="67">
        <f t="shared" si="54"/>
        <v>9504179</v>
      </c>
      <c r="CL487" s="65"/>
      <c r="CM487" s="65"/>
      <c r="CN487" s="68"/>
      <c r="CO487" s="68"/>
      <c r="CP487" s="68"/>
      <c r="CQ487" s="67">
        <f t="shared" si="59"/>
        <v>6755482</v>
      </c>
      <c r="CR487" s="65"/>
      <c r="CS487" s="65"/>
      <c r="CT487" s="68"/>
      <c r="CU487" s="68"/>
      <c r="CV487" s="68"/>
      <c r="CW487" s="67">
        <f t="shared" si="64"/>
        <v>127654</v>
      </c>
      <c r="CX487" s="65"/>
      <c r="CY487" s="65"/>
      <c r="CZ487" s="68"/>
      <c r="DA487" s="68"/>
      <c r="DB487" s="68"/>
      <c r="DC487" s="67">
        <f t="shared" si="69"/>
        <v>1319149</v>
      </c>
      <c r="DD487" s="65"/>
      <c r="DE487" s="65"/>
      <c r="DF487" s="51"/>
      <c r="DG487" s="51"/>
      <c r="DH487" s="51"/>
      <c r="DI487" s="67">
        <f t="shared" si="74"/>
        <v>1301894</v>
      </c>
      <c r="DJ487" s="70"/>
      <c r="DK487" s="70"/>
      <c r="DL487" s="51"/>
      <c r="DM487" s="51"/>
      <c r="DN487" s="51"/>
      <c r="DO487" s="67">
        <f t="shared" si="79"/>
        <v>6755482</v>
      </c>
      <c r="DP487" s="51"/>
      <c r="DQ487" s="51"/>
      <c r="DR487" s="51"/>
      <c r="DS487" s="51"/>
      <c r="DT487" s="51"/>
      <c r="DU487" s="181"/>
    </row>
    <row r="488" spans="1:125" ht="15" x14ac:dyDescent="0.25">
      <c r="A488" s="50"/>
      <c r="B488" s="51"/>
      <c r="C488" s="50"/>
      <c r="D488" s="53"/>
      <c r="E488" s="50"/>
      <c r="F488" s="54"/>
      <c r="G488" s="54"/>
      <c r="H488" s="54"/>
      <c r="I488" s="55"/>
      <c r="J488" s="50"/>
      <c r="K488" s="50" t="s">
        <v>2032</v>
      </c>
      <c r="L488" s="58"/>
      <c r="M488" s="58"/>
      <c r="N488" s="58"/>
      <c r="O488" s="58"/>
      <c r="P488" s="59"/>
      <c r="Q488" s="60"/>
      <c r="R488" s="60"/>
      <c r="S488" s="60"/>
      <c r="T488" s="60"/>
      <c r="U488" s="60"/>
      <c r="V488" s="79"/>
      <c r="W488" s="90">
        <f t="shared" si="857"/>
        <v>0</v>
      </c>
      <c r="X488" s="101"/>
      <c r="Y488" s="50"/>
      <c r="Z488" s="50"/>
      <c r="AA488" s="51"/>
      <c r="AB488" s="68"/>
      <c r="AC488" s="68"/>
      <c r="AD488" s="68"/>
      <c r="AE488" s="68"/>
      <c r="AF488" s="68"/>
      <c r="AG488" s="67" t="str">
        <f t="shared" si="7"/>
        <v/>
      </c>
      <c r="AH488" s="51"/>
      <c r="AI488" s="51" t="str">
        <f t="shared" si="8"/>
        <v/>
      </c>
      <c r="AJ488" s="68" t="str">
        <f t="shared" si="9"/>
        <v/>
      </c>
      <c r="AK488" s="68" t="str">
        <f t="shared" si="10"/>
        <v/>
      </c>
      <c r="AL488" s="68" t="str">
        <f t="shared" si="11"/>
        <v/>
      </c>
      <c r="AM488" s="68" t="str">
        <f t="shared" si="12"/>
        <v/>
      </c>
      <c r="AN488" s="68" t="str">
        <f t="shared" si="13"/>
        <v/>
      </c>
      <c r="AO488" s="67" t="str">
        <f t="shared" si="14"/>
        <v/>
      </c>
      <c r="AP488" s="51"/>
      <c r="AQ488" s="51" t="str">
        <f t="shared" si="15"/>
        <v/>
      </c>
      <c r="AR488" s="68" t="str">
        <f t="shared" si="16"/>
        <v/>
      </c>
      <c r="AS488" s="68" t="str">
        <f t="shared" si="17"/>
        <v/>
      </c>
      <c r="AT488" s="68" t="str">
        <f t="shared" si="18"/>
        <v/>
      </c>
      <c r="AU488" s="68" t="str">
        <f t="shared" si="19"/>
        <v/>
      </c>
      <c r="AV488" s="68" t="str">
        <f t="shared" si="20"/>
        <v/>
      </c>
      <c r="AW488" s="67" t="str">
        <f t="shared" si="21"/>
        <v/>
      </c>
      <c r="AX488" s="51"/>
      <c r="AY488" s="51" t="str">
        <f t="shared" si="22"/>
        <v/>
      </c>
      <c r="AZ488" s="68" t="str">
        <f t="shared" si="23"/>
        <v/>
      </c>
      <c r="BA488" s="68" t="str">
        <f t="shared" si="24"/>
        <v/>
      </c>
      <c r="BB488" s="68" t="str">
        <f t="shared" si="25"/>
        <v/>
      </c>
      <c r="BC488" s="68" t="str">
        <f t="shared" si="26"/>
        <v/>
      </c>
      <c r="BD488" s="68" t="str">
        <f t="shared" si="27"/>
        <v/>
      </c>
      <c r="BE488" s="68" t="str">
        <f t="shared" si="28"/>
        <v/>
      </c>
      <c r="BF488" s="51"/>
      <c r="BG488" s="69" t="str">
        <f t="shared" si="29"/>
        <v/>
      </c>
      <c r="BH488" s="67" t="str">
        <f t="shared" si="30"/>
        <v/>
      </c>
      <c r="BI488" s="67" t="str">
        <f t="shared" si="31"/>
        <v/>
      </c>
      <c r="BJ488" s="67" t="str">
        <f t="shared" si="32"/>
        <v/>
      </c>
      <c r="BK488" s="67" t="str">
        <f t="shared" si="33"/>
        <v/>
      </c>
      <c r="BL488" s="67" t="str">
        <f t="shared" si="34"/>
        <v/>
      </c>
      <c r="BM488" s="65" t="str">
        <f t="shared" si="35"/>
        <v/>
      </c>
      <c r="BN488" s="70"/>
      <c r="BO488" s="70"/>
      <c r="BP488" s="51"/>
      <c r="BQ488" s="51"/>
      <c r="BR488" s="51"/>
      <c r="BS488" s="69" t="str">
        <f t="shared" si="2920"/>
        <v/>
      </c>
      <c r="BT488" s="70"/>
      <c r="BU488" s="65"/>
      <c r="BV488" s="68"/>
      <c r="BW488" s="68"/>
      <c r="BX488" s="68"/>
      <c r="BY488" s="67" t="str">
        <f t="shared" si="44"/>
        <v/>
      </c>
      <c r="BZ488" s="65"/>
      <c r="CA488" s="65" t="str">
        <f t="shared" si="45"/>
        <v/>
      </c>
      <c r="CB488" s="67" t="str">
        <f t="shared" si="46"/>
        <v/>
      </c>
      <c r="CC488" s="67" t="str">
        <f t="shared" si="47"/>
        <v/>
      </c>
      <c r="CD488" s="67" t="str">
        <f t="shared" si="48"/>
        <v/>
      </c>
      <c r="CE488" s="67" t="str">
        <f t="shared" si="49"/>
        <v/>
      </c>
      <c r="CF488" s="65"/>
      <c r="CG488" s="65"/>
      <c r="CH488" s="68"/>
      <c r="CI488" s="68"/>
      <c r="CJ488" s="68"/>
      <c r="CK488" s="67" t="str">
        <f t="shared" si="54"/>
        <v/>
      </c>
      <c r="CL488" s="65"/>
      <c r="CM488" s="65"/>
      <c r="CN488" s="68"/>
      <c r="CO488" s="68"/>
      <c r="CP488" s="68"/>
      <c r="CQ488" s="67" t="str">
        <f t="shared" si="59"/>
        <v/>
      </c>
      <c r="CR488" s="65"/>
      <c r="CS488" s="65"/>
      <c r="CT488" s="68"/>
      <c r="CU488" s="68"/>
      <c r="CV488" s="68"/>
      <c r="CW488" s="67" t="str">
        <f t="shared" si="64"/>
        <v/>
      </c>
      <c r="CX488" s="65"/>
      <c r="CY488" s="65"/>
      <c r="CZ488" s="68"/>
      <c r="DA488" s="68"/>
      <c r="DB488" s="68"/>
      <c r="DC488" s="67" t="str">
        <f t="shared" si="69"/>
        <v/>
      </c>
      <c r="DD488" s="65"/>
      <c r="DE488" s="65"/>
      <c r="DF488" s="51"/>
      <c r="DG488" s="51"/>
      <c r="DH488" s="51"/>
      <c r="DI488" s="69" t="str">
        <f t="shared" si="74"/>
        <v/>
      </c>
      <c r="DJ488" s="70"/>
      <c r="DK488" s="70"/>
      <c r="DL488" s="51"/>
      <c r="DM488" s="51"/>
      <c r="DN488" s="51"/>
      <c r="DO488" s="69" t="str">
        <f t="shared" si="79"/>
        <v/>
      </c>
      <c r="DP488" s="51"/>
      <c r="DQ488" s="51"/>
      <c r="DR488" s="51"/>
      <c r="DS488" s="51"/>
      <c r="DT488" s="51"/>
      <c r="DU488" s="181"/>
    </row>
    <row r="489" spans="1:125" ht="15" x14ac:dyDescent="0.25">
      <c r="A489" s="50">
        <v>2014</v>
      </c>
      <c r="B489" s="51" t="s">
        <v>1124</v>
      </c>
      <c r="C489" s="50" t="s">
        <v>1125</v>
      </c>
      <c r="D489" s="53" t="s">
        <v>1125</v>
      </c>
      <c r="E489" s="50" t="s">
        <v>155</v>
      </c>
      <c r="F489" s="54">
        <v>1087419</v>
      </c>
      <c r="G489" s="54">
        <v>14511259</v>
      </c>
      <c r="H489" s="54">
        <v>1874091</v>
      </c>
      <c r="I489" s="55">
        <v>8627680</v>
      </c>
      <c r="J489" s="50"/>
      <c r="K489" s="50" t="s">
        <v>2032</v>
      </c>
      <c r="L489" s="58" t="s">
        <v>2032</v>
      </c>
      <c r="M489" s="58" t="s">
        <v>2032</v>
      </c>
      <c r="N489" s="58" t="s">
        <v>2032</v>
      </c>
      <c r="O489" s="58" t="s">
        <v>2032</v>
      </c>
      <c r="P489" s="59"/>
      <c r="Q489" s="60">
        <v>95119</v>
      </c>
      <c r="R489" s="60">
        <v>5510169</v>
      </c>
      <c r="S489" s="60">
        <v>1723801</v>
      </c>
      <c r="T489" s="60">
        <v>2555447</v>
      </c>
      <c r="U489" s="60">
        <v>0</v>
      </c>
      <c r="V489" s="79"/>
      <c r="W489" s="90">
        <f t="shared" si="857"/>
        <v>9884536</v>
      </c>
      <c r="X489" s="101">
        <v>5662210</v>
      </c>
      <c r="Y489" s="50" t="s">
        <v>167</v>
      </c>
      <c r="Z489" s="50" t="s">
        <v>1125</v>
      </c>
      <c r="AA489" s="51" t="str">
        <f t="shared" ref="AA489:AA492" si="3177">IF(A489 =2014,IF(Y489 ="",F489,""),"")</f>
        <v/>
      </c>
      <c r="AB489" s="68" t="str">
        <f t="shared" ref="AB489:AB492" si="3178">IF(A489 =2014,IF(Y489 ="",I489,""),"")</f>
        <v/>
      </c>
      <c r="AC489" s="68" t="str">
        <f t="shared" ref="AC489:AC492" si="3179">IF(A489 =2014,IF(Y489 ="",Q489,""),"")</f>
        <v/>
      </c>
      <c r="AD489" s="68" t="str">
        <f t="shared" ref="AD489:AD492" si="3180">IF(A489 =2014,IF(Y489 ="",R489,""),"")</f>
        <v/>
      </c>
      <c r="AE489" s="68" t="str">
        <f t="shared" ref="AE489:AE492" si="3181">IF(A489 =2014,IF(Y489 ="",S489,""),"")</f>
        <v/>
      </c>
      <c r="AF489" s="68" t="str">
        <f t="shared" ref="AF489:AF492" si="3182">IF(A489 =2014,IF(Y489 ="",T489+U489,""),"")</f>
        <v/>
      </c>
      <c r="AG489" s="67" t="str">
        <f t="shared" si="7"/>
        <v/>
      </c>
      <c r="AH489" s="51"/>
      <c r="AI489" s="51" t="str">
        <f t="shared" si="8"/>
        <v/>
      </c>
      <c r="AJ489" s="68" t="str">
        <f t="shared" si="9"/>
        <v/>
      </c>
      <c r="AK489" s="68" t="str">
        <f t="shared" si="10"/>
        <v/>
      </c>
      <c r="AL489" s="68" t="str">
        <f t="shared" si="11"/>
        <v/>
      </c>
      <c r="AM489" s="68" t="str">
        <f t="shared" si="12"/>
        <v/>
      </c>
      <c r="AN489" s="68" t="str">
        <f t="shared" si="13"/>
        <v/>
      </c>
      <c r="AO489" s="67" t="str">
        <f t="shared" si="14"/>
        <v/>
      </c>
      <c r="AP489" s="51"/>
      <c r="AQ489" s="51" t="str">
        <f t="shared" si="15"/>
        <v/>
      </c>
      <c r="AR489" s="68" t="str">
        <f t="shared" si="16"/>
        <v/>
      </c>
      <c r="AS489" s="68" t="str">
        <f t="shared" si="17"/>
        <v/>
      </c>
      <c r="AT489" s="68" t="str">
        <f t="shared" si="18"/>
        <v/>
      </c>
      <c r="AU489" s="68" t="str">
        <f t="shared" si="19"/>
        <v/>
      </c>
      <c r="AV489" s="68" t="str">
        <f t="shared" si="20"/>
        <v/>
      </c>
      <c r="AW489" s="67" t="str">
        <f t="shared" si="21"/>
        <v/>
      </c>
      <c r="AX489" s="51"/>
      <c r="AY489" s="51" t="str">
        <f t="shared" si="22"/>
        <v/>
      </c>
      <c r="AZ489" s="68" t="str">
        <f t="shared" si="23"/>
        <v/>
      </c>
      <c r="BA489" s="68" t="str">
        <f t="shared" si="24"/>
        <v/>
      </c>
      <c r="BB489" s="68" t="str">
        <f t="shared" si="25"/>
        <v/>
      </c>
      <c r="BC489" s="68" t="str">
        <f t="shared" si="26"/>
        <v/>
      </c>
      <c r="BD489" s="68" t="str">
        <f t="shared" si="27"/>
        <v/>
      </c>
      <c r="BE489" s="68" t="str">
        <f t="shared" si="28"/>
        <v/>
      </c>
      <c r="BF489" s="51"/>
      <c r="BG489" s="69" t="str">
        <f t="shared" si="29"/>
        <v/>
      </c>
      <c r="BH489" s="67" t="str">
        <f t="shared" si="30"/>
        <v/>
      </c>
      <c r="BI489" s="67" t="str">
        <f t="shared" si="31"/>
        <v/>
      </c>
      <c r="BJ489" s="67" t="str">
        <f t="shared" si="32"/>
        <v/>
      </c>
      <c r="BK489" s="67" t="str">
        <f t="shared" si="33"/>
        <v/>
      </c>
      <c r="BL489" s="67" t="str">
        <f t="shared" si="34"/>
        <v/>
      </c>
      <c r="BM489" s="65" t="str">
        <f t="shared" si="35"/>
        <v/>
      </c>
      <c r="BN489" s="70"/>
      <c r="BO489" s="71">
        <f t="shared" ref="BO489:BO492" si="3183">IF(A489 =2014,F489,"")</f>
        <v>1087419</v>
      </c>
      <c r="BP489" s="51" t="str">
        <f t="shared" ref="BP489:BP492" si="3184">IF(A489 =2015,F489,"")</f>
        <v/>
      </c>
      <c r="BQ489" s="51" t="str">
        <f t="shared" ref="BQ489:BQ492" si="3185">IF(A489 =2016,F489,"")</f>
        <v/>
      </c>
      <c r="BR489" s="51" t="str">
        <f t="shared" ref="BR489:BR492" si="3186">IF(A489 =2017,F489,"")</f>
        <v/>
      </c>
      <c r="BS489" s="69" t="str">
        <f t="shared" si="2920"/>
        <v/>
      </c>
      <c r="BT489" s="70"/>
      <c r="BU489" s="65">
        <f t="shared" ref="BU489:BU492" si="3187">IF(A489 =2014,I489,"")</f>
        <v>8627680</v>
      </c>
      <c r="BV489" s="68" t="str">
        <f t="shared" ref="BV489:BV492" si="3188">IF(A489 =2015,I489,"")</f>
        <v/>
      </c>
      <c r="BW489" s="68" t="str">
        <f t="shared" ref="BW489:BW492" si="3189">IF(A489 =2016,I489,"")</f>
        <v/>
      </c>
      <c r="BX489" s="68" t="str">
        <f t="shared" ref="BX489:BX492" si="3190">IF(A489 =2017,I489,"")</f>
        <v/>
      </c>
      <c r="BY489" s="67" t="str">
        <f t="shared" si="44"/>
        <v/>
      </c>
      <c r="BZ489" s="65"/>
      <c r="CA489" s="65">
        <f t="shared" si="45"/>
        <v>5662210</v>
      </c>
      <c r="CB489" s="67" t="str">
        <f t="shared" si="46"/>
        <v/>
      </c>
      <c r="CC489" s="67" t="str">
        <f t="shared" si="47"/>
        <v/>
      </c>
      <c r="CD489" s="67" t="str">
        <f t="shared" si="48"/>
        <v/>
      </c>
      <c r="CE489" s="67" t="str">
        <f t="shared" si="49"/>
        <v/>
      </c>
      <c r="CF489" s="65"/>
      <c r="CG489" s="65">
        <f t="shared" ref="CG489:CG492" si="3191">IF(A489 =2014,Q489+R489+S489+T489+U489,"")</f>
        <v>9884536</v>
      </c>
      <c r="CH489" s="68" t="str">
        <f t="shared" ref="CH489:CH492" si="3192">IF(A489 =2015,Q489+R489+S489+T489+U489,"")</f>
        <v/>
      </c>
      <c r="CI489" s="68" t="str">
        <f t="shared" ref="CI489:CI492" si="3193">IF(A489 =2016,Q489+R489+S489+T489+U489,"")</f>
        <v/>
      </c>
      <c r="CJ489" s="68" t="str">
        <f t="shared" ref="CJ489:CJ492" si="3194">IF(A489 =2017,Q489+R489+S489+T489+U489,"")</f>
        <v/>
      </c>
      <c r="CK489" s="67" t="str">
        <f t="shared" si="54"/>
        <v/>
      </c>
      <c r="CL489" s="65"/>
      <c r="CM489" s="65">
        <f t="shared" ref="CM489:CM492" si="3195">IF(A489 =2014,Q489,"")</f>
        <v>95119</v>
      </c>
      <c r="CN489" s="68" t="str">
        <f t="shared" ref="CN489:CN492" si="3196">IF(A489 =2015,Q489,"")</f>
        <v/>
      </c>
      <c r="CO489" s="68" t="str">
        <f t="shared" ref="CO489:CO492" si="3197">IF(A489 =2016,Q489,"")</f>
        <v/>
      </c>
      <c r="CP489" s="68" t="str">
        <f t="shared" ref="CP489:CP492" si="3198">IF(A489 =2017,Q489,"")</f>
        <v/>
      </c>
      <c r="CQ489" s="67" t="str">
        <f t="shared" si="59"/>
        <v/>
      </c>
      <c r="CR489" s="65"/>
      <c r="CS489" s="65">
        <f t="shared" ref="CS489:CS492" si="3199">IF(A489 =2014,R489,"")</f>
        <v>5510169</v>
      </c>
      <c r="CT489" s="68" t="str">
        <f t="shared" ref="CT489:CT492" si="3200">IF(A489 =2015,R489,"")</f>
        <v/>
      </c>
      <c r="CU489" s="68" t="str">
        <f t="shared" ref="CU489:CU492" si="3201">IF(A489 =2016,R489,"")</f>
        <v/>
      </c>
      <c r="CV489" s="68" t="str">
        <f t="shared" ref="CV489:CV492" si="3202">IF(A489 =2017,R489,"")</f>
        <v/>
      </c>
      <c r="CW489" s="67" t="str">
        <f t="shared" si="64"/>
        <v/>
      </c>
      <c r="CX489" s="65"/>
      <c r="CY489" s="65">
        <f t="shared" ref="CY489:CY492" si="3203">IF(A489 =2014,S489,"")</f>
        <v>1723801</v>
      </c>
      <c r="CZ489" s="68" t="str">
        <f t="shared" ref="CZ489:CZ492" si="3204">IF(A489 =2015,S489,"")</f>
        <v/>
      </c>
      <c r="DA489" s="68" t="str">
        <f t="shared" ref="DA489:DA492" si="3205">IF(A489 =2016,S489,"")</f>
        <v/>
      </c>
      <c r="DB489" s="68" t="str">
        <f t="shared" ref="DB489:DB492" si="3206">IF(A489 =2017,S489,"")</f>
        <v/>
      </c>
      <c r="DC489" s="67" t="str">
        <f t="shared" si="69"/>
        <v/>
      </c>
      <c r="DD489" s="65"/>
      <c r="DE489" s="65">
        <f t="shared" ref="DE489:DE492" si="3207">IF(A489 =2014,T489,"")</f>
        <v>2555447</v>
      </c>
      <c r="DF489" s="51" t="str">
        <f t="shared" ref="DF489:DF492" si="3208">IF(A489 =2015,T489,"")</f>
        <v/>
      </c>
      <c r="DG489" s="51" t="str">
        <f t="shared" ref="DG489:DG492" si="3209">IF(A489 =2016,T489,"")</f>
        <v/>
      </c>
      <c r="DH489" s="51" t="str">
        <f t="shared" ref="DH489:DH492" si="3210">IF(A489 =2017,T489,"")</f>
        <v/>
      </c>
      <c r="DI489" s="69" t="str">
        <f t="shared" si="74"/>
        <v/>
      </c>
      <c r="DJ489" s="70"/>
      <c r="DK489" s="65">
        <f t="shared" ref="DK489:DK492" si="3211">IF(A489 =2014,U489,"")</f>
        <v>0</v>
      </c>
      <c r="DL489" s="51" t="str">
        <f t="shared" ref="DL489:DL492" si="3212">IF(A489 =2015,U489,"")</f>
        <v/>
      </c>
      <c r="DM489" s="51" t="str">
        <f t="shared" ref="DM489:DM492" si="3213">IF(A489 =2016,U489,"")</f>
        <v/>
      </c>
      <c r="DN489" s="51" t="str">
        <f t="shared" ref="DN489:DN492" si="3214">IF(A489 =2017,U489,"")</f>
        <v/>
      </c>
      <c r="DO489" s="69" t="str">
        <f t="shared" si="79"/>
        <v/>
      </c>
      <c r="DP489" s="51"/>
      <c r="DQ489" s="51"/>
      <c r="DR489" s="51"/>
      <c r="DS489" s="51"/>
      <c r="DT489" s="51"/>
      <c r="DU489" s="181"/>
    </row>
    <row r="490" spans="1:125" ht="15" x14ac:dyDescent="0.25">
      <c r="A490" s="50">
        <v>2015</v>
      </c>
      <c r="B490" s="51" t="s">
        <v>1124</v>
      </c>
      <c r="C490" s="50" t="s">
        <v>1125</v>
      </c>
      <c r="D490" s="53" t="s">
        <v>1125</v>
      </c>
      <c r="E490" s="50" t="s">
        <v>155</v>
      </c>
      <c r="F490" s="54">
        <v>1170714</v>
      </c>
      <c r="G490" s="54">
        <v>14466383</v>
      </c>
      <c r="H490" s="54">
        <v>1897869</v>
      </c>
      <c r="I490" s="55">
        <v>9105421</v>
      </c>
      <c r="J490" s="50"/>
      <c r="K490" s="50" t="s">
        <v>2032</v>
      </c>
      <c r="L490" s="58" t="s">
        <v>2032</v>
      </c>
      <c r="M490" s="58" t="s">
        <v>2032</v>
      </c>
      <c r="N490" s="58" t="s">
        <v>2032</v>
      </c>
      <c r="O490" s="58" t="s">
        <v>2032</v>
      </c>
      <c r="P490" s="59"/>
      <c r="Q490" s="60">
        <v>0</v>
      </c>
      <c r="R490" s="60">
        <v>4502848</v>
      </c>
      <c r="S490" s="60">
        <v>1683042</v>
      </c>
      <c r="T490" s="60">
        <v>3435681</v>
      </c>
      <c r="U490" s="60">
        <v>98309</v>
      </c>
      <c r="V490" s="79"/>
      <c r="W490" s="90">
        <f t="shared" si="857"/>
        <v>9719880</v>
      </c>
      <c r="X490" s="101">
        <v>5127995</v>
      </c>
      <c r="Y490" s="50" t="s">
        <v>167</v>
      </c>
      <c r="Z490" s="50" t="s">
        <v>1125</v>
      </c>
      <c r="AA490" s="51" t="str">
        <f t="shared" si="3177"/>
        <v/>
      </c>
      <c r="AB490" s="68" t="str">
        <f t="shared" si="3178"/>
        <v/>
      </c>
      <c r="AC490" s="68" t="str">
        <f t="shared" si="3179"/>
        <v/>
      </c>
      <c r="AD490" s="68" t="str">
        <f t="shared" si="3180"/>
        <v/>
      </c>
      <c r="AE490" s="68" t="str">
        <f t="shared" si="3181"/>
        <v/>
      </c>
      <c r="AF490" s="68" t="str">
        <f t="shared" si="3182"/>
        <v/>
      </c>
      <c r="AG490" s="67" t="str">
        <f t="shared" si="7"/>
        <v/>
      </c>
      <c r="AH490" s="51"/>
      <c r="AI490" s="51" t="str">
        <f t="shared" si="8"/>
        <v/>
      </c>
      <c r="AJ490" s="68" t="str">
        <f t="shared" si="9"/>
        <v/>
      </c>
      <c r="AK490" s="68" t="str">
        <f t="shared" si="10"/>
        <v/>
      </c>
      <c r="AL490" s="68" t="str">
        <f t="shared" si="11"/>
        <v/>
      </c>
      <c r="AM490" s="68" t="str">
        <f t="shared" si="12"/>
        <v/>
      </c>
      <c r="AN490" s="68" t="str">
        <f t="shared" si="13"/>
        <v/>
      </c>
      <c r="AO490" s="67" t="str">
        <f t="shared" si="14"/>
        <v/>
      </c>
      <c r="AP490" s="51"/>
      <c r="AQ490" s="51" t="str">
        <f t="shared" si="15"/>
        <v/>
      </c>
      <c r="AR490" s="68" t="str">
        <f t="shared" si="16"/>
        <v/>
      </c>
      <c r="AS490" s="68" t="str">
        <f t="shared" si="17"/>
        <v/>
      </c>
      <c r="AT490" s="68" t="str">
        <f t="shared" si="18"/>
        <v/>
      </c>
      <c r="AU490" s="68" t="str">
        <f t="shared" si="19"/>
        <v/>
      </c>
      <c r="AV490" s="68" t="str">
        <f t="shared" si="20"/>
        <v/>
      </c>
      <c r="AW490" s="67" t="str">
        <f t="shared" si="21"/>
        <v/>
      </c>
      <c r="AX490" s="51"/>
      <c r="AY490" s="51" t="str">
        <f t="shared" si="22"/>
        <v/>
      </c>
      <c r="AZ490" s="68" t="str">
        <f t="shared" si="23"/>
        <v/>
      </c>
      <c r="BA490" s="68" t="str">
        <f t="shared" si="24"/>
        <v/>
      </c>
      <c r="BB490" s="68" t="str">
        <f t="shared" si="25"/>
        <v/>
      </c>
      <c r="BC490" s="68" t="str">
        <f t="shared" si="26"/>
        <v/>
      </c>
      <c r="BD490" s="68" t="str">
        <f t="shared" si="27"/>
        <v/>
      </c>
      <c r="BE490" s="68" t="str">
        <f t="shared" si="28"/>
        <v/>
      </c>
      <c r="BF490" s="51"/>
      <c r="BG490" s="69" t="str">
        <f t="shared" si="29"/>
        <v/>
      </c>
      <c r="BH490" s="67" t="str">
        <f t="shared" si="30"/>
        <v/>
      </c>
      <c r="BI490" s="67" t="str">
        <f t="shared" si="31"/>
        <v/>
      </c>
      <c r="BJ490" s="67" t="str">
        <f t="shared" si="32"/>
        <v/>
      </c>
      <c r="BK490" s="67" t="str">
        <f t="shared" si="33"/>
        <v/>
      </c>
      <c r="BL490" s="67" t="str">
        <f t="shared" si="34"/>
        <v/>
      </c>
      <c r="BM490" s="65" t="str">
        <f t="shared" si="35"/>
        <v/>
      </c>
      <c r="BN490" s="51"/>
      <c r="BO490" s="51" t="str">
        <f t="shared" si="3183"/>
        <v/>
      </c>
      <c r="BP490" s="71">
        <f t="shared" si="3184"/>
        <v>1170714</v>
      </c>
      <c r="BQ490" s="51" t="str">
        <f t="shared" si="3185"/>
        <v/>
      </c>
      <c r="BR490" s="51" t="str">
        <f t="shared" si="3186"/>
        <v/>
      </c>
      <c r="BS490" s="69" t="str">
        <f t="shared" si="2920"/>
        <v/>
      </c>
      <c r="BT490" s="51"/>
      <c r="BU490" s="68" t="str">
        <f t="shared" si="3187"/>
        <v/>
      </c>
      <c r="BV490" s="65">
        <f t="shared" si="3188"/>
        <v>9105421</v>
      </c>
      <c r="BW490" s="68" t="str">
        <f t="shared" si="3189"/>
        <v/>
      </c>
      <c r="BX490" s="68" t="str">
        <f t="shared" si="3190"/>
        <v/>
      </c>
      <c r="BY490" s="67" t="str">
        <f t="shared" si="44"/>
        <v/>
      </c>
      <c r="BZ490" s="68"/>
      <c r="CA490" s="65" t="str">
        <f t="shared" si="45"/>
        <v/>
      </c>
      <c r="CB490" s="67">
        <f t="shared" si="46"/>
        <v>5127995</v>
      </c>
      <c r="CC490" s="67" t="str">
        <f t="shared" si="47"/>
        <v/>
      </c>
      <c r="CD490" s="67" t="str">
        <f t="shared" si="48"/>
        <v/>
      </c>
      <c r="CE490" s="67" t="str">
        <f t="shared" si="49"/>
        <v/>
      </c>
      <c r="CF490" s="68"/>
      <c r="CG490" s="68" t="str">
        <f t="shared" si="3191"/>
        <v/>
      </c>
      <c r="CH490" s="65">
        <f t="shared" si="3192"/>
        <v>9719880</v>
      </c>
      <c r="CI490" s="68" t="str">
        <f t="shared" si="3193"/>
        <v/>
      </c>
      <c r="CJ490" s="68" t="str">
        <f t="shared" si="3194"/>
        <v/>
      </c>
      <c r="CK490" s="67" t="str">
        <f t="shared" si="54"/>
        <v/>
      </c>
      <c r="CL490" s="68"/>
      <c r="CM490" s="68" t="str">
        <f t="shared" si="3195"/>
        <v/>
      </c>
      <c r="CN490" s="65">
        <f t="shared" si="3196"/>
        <v>0</v>
      </c>
      <c r="CO490" s="68" t="str">
        <f t="shared" si="3197"/>
        <v/>
      </c>
      <c r="CP490" s="68" t="str">
        <f t="shared" si="3198"/>
        <v/>
      </c>
      <c r="CQ490" s="67" t="str">
        <f t="shared" si="59"/>
        <v/>
      </c>
      <c r="CR490" s="68"/>
      <c r="CS490" s="68" t="str">
        <f t="shared" si="3199"/>
        <v/>
      </c>
      <c r="CT490" s="65">
        <f t="shared" si="3200"/>
        <v>4502848</v>
      </c>
      <c r="CU490" s="68" t="str">
        <f t="shared" si="3201"/>
        <v/>
      </c>
      <c r="CV490" s="68" t="str">
        <f t="shared" si="3202"/>
        <v/>
      </c>
      <c r="CW490" s="67" t="str">
        <f t="shared" si="64"/>
        <v/>
      </c>
      <c r="CX490" s="68"/>
      <c r="CY490" s="68" t="str">
        <f t="shared" si="3203"/>
        <v/>
      </c>
      <c r="CZ490" s="65">
        <f t="shared" si="3204"/>
        <v>1683042</v>
      </c>
      <c r="DA490" s="68" t="str">
        <f t="shared" si="3205"/>
        <v/>
      </c>
      <c r="DB490" s="68" t="str">
        <f t="shared" si="3206"/>
        <v/>
      </c>
      <c r="DC490" s="67" t="str">
        <f t="shared" si="69"/>
        <v/>
      </c>
      <c r="DD490" s="68"/>
      <c r="DE490" s="68" t="str">
        <f t="shared" si="3207"/>
        <v/>
      </c>
      <c r="DF490" s="65">
        <f t="shared" si="3208"/>
        <v>3435681</v>
      </c>
      <c r="DG490" s="51" t="str">
        <f t="shared" si="3209"/>
        <v/>
      </c>
      <c r="DH490" s="51" t="str">
        <f t="shared" si="3210"/>
        <v/>
      </c>
      <c r="DI490" s="69" t="str">
        <f t="shared" si="74"/>
        <v/>
      </c>
      <c r="DJ490" s="51"/>
      <c r="DK490" s="51" t="str">
        <f t="shared" si="3211"/>
        <v/>
      </c>
      <c r="DL490" s="65">
        <f t="shared" si="3212"/>
        <v>98309</v>
      </c>
      <c r="DM490" s="51" t="str">
        <f t="shared" si="3213"/>
        <v/>
      </c>
      <c r="DN490" s="51" t="str">
        <f t="shared" si="3214"/>
        <v/>
      </c>
      <c r="DO490" s="69" t="str">
        <f t="shared" si="79"/>
        <v/>
      </c>
      <c r="DP490" s="51"/>
      <c r="DQ490" s="51"/>
      <c r="DR490" s="51"/>
      <c r="DS490" s="51"/>
      <c r="DT490" s="51"/>
      <c r="DU490" s="181"/>
    </row>
    <row r="491" spans="1:125" ht="15" x14ac:dyDescent="0.25">
      <c r="A491" s="50">
        <v>2016</v>
      </c>
      <c r="B491" s="51" t="s">
        <v>1124</v>
      </c>
      <c r="C491" s="50" t="s">
        <v>1125</v>
      </c>
      <c r="D491" s="53" t="s">
        <v>1125</v>
      </c>
      <c r="E491" s="50" t="s">
        <v>155</v>
      </c>
      <c r="F491" s="54">
        <v>1081224</v>
      </c>
      <c r="G491" s="54">
        <v>13185821</v>
      </c>
      <c r="H491" s="54">
        <v>1809895</v>
      </c>
      <c r="I491" s="55">
        <v>9299650</v>
      </c>
      <c r="J491" s="50"/>
      <c r="K491" s="50" t="s">
        <v>2032</v>
      </c>
      <c r="L491" s="58" t="s">
        <v>2032</v>
      </c>
      <c r="M491" s="58" t="s">
        <v>2032</v>
      </c>
      <c r="N491" s="58" t="s">
        <v>2032</v>
      </c>
      <c r="O491" s="58" t="s">
        <v>2032</v>
      </c>
      <c r="P491" s="59"/>
      <c r="Q491" s="60">
        <v>0</v>
      </c>
      <c r="R491" s="60">
        <v>4711733</v>
      </c>
      <c r="S491" s="60">
        <v>1557404</v>
      </c>
      <c r="T491" s="60">
        <v>3263721</v>
      </c>
      <c r="U491" s="60">
        <v>47608</v>
      </c>
      <c r="V491" s="79"/>
      <c r="W491" s="90">
        <f t="shared" si="857"/>
        <v>9580466</v>
      </c>
      <c r="X491" s="101">
        <v>1255919</v>
      </c>
      <c r="Y491" s="50" t="s">
        <v>167</v>
      </c>
      <c r="Z491" s="50" t="s">
        <v>1125</v>
      </c>
      <c r="AA491" s="51" t="str">
        <f t="shared" si="3177"/>
        <v/>
      </c>
      <c r="AB491" s="68" t="str">
        <f t="shared" si="3178"/>
        <v/>
      </c>
      <c r="AC491" s="68" t="str">
        <f t="shared" si="3179"/>
        <v/>
      </c>
      <c r="AD491" s="68" t="str">
        <f t="shared" si="3180"/>
        <v/>
      </c>
      <c r="AE491" s="68" t="str">
        <f t="shared" si="3181"/>
        <v/>
      </c>
      <c r="AF491" s="68" t="str">
        <f t="shared" si="3182"/>
        <v/>
      </c>
      <c r="AG491" s="67" t="str">
        <f t="shared" si="7"/>
        <v/>
      </c>
      <c r="AH491" s="51"/>
      <c r="AI491" s="51" t="str">
        <f t="shared" si="8"/>
        <v/>
      </c>
      <c r="AJ491" s="68" t="str">
        <f t="shared" si="9"/>
        <v/>
      </c>
      <c r="AK491" s="68" t="str">
        <f t="shared" si="10"/>
        <v/>
      </c>
      <c r="AL491" s="68" t="str">
        <f t="shared" si="11"/>
        <v/>
      </c>
      <c r="AM491" s="68" t="str">
        <f t="shared" si="12"/>
        <v/>
      </c>
      <c r="AN491" s="68" t="str">
        <f t="shared" si="13"/>
        <v/>
      </c>
      <c r="AO491" s="67" t="str">
        <f t="shared" si="14"/>
        <v/>
      </c>
      <c r="AP491" s="51"/>
      <c r="AQ491" s="51" t="str">
        <f t="shared" si="15"/>
        <v/>
      </c>
      <c r="AR491" s="68" t="str">
        <f t="shared" si="16"/>
        <v/>
      </c>
      <c r="AS491" s="68" t="str">
        <f t="shared" si="17"/>
        <v/>
      </c>
      <c r="AT491" s="68" t="str">
        <f t="shared" si="18"/>
        <v/>
      </c>
      <c r="AU491" s="68" t="str">
        <f t="shared" si="19"/>
        <v/>
      </c>
      <c r="AV491" s="68" t="str">
        <f t="shared" si="20"/>
        <v/>
      </c>
      <c r="AW491" s="67" t="str">
        <f t="shared" si="21"/>
        <v/>
      </c>
      <c r="AX491" s="51"/>
      <c r="AY491" s="51" t="str">
        <f t="shared" si="22"/>
        <v/>
      </c>
      <c r="AZ491" s="68" t="str">
        <f t="shared" si="23"/>
        <v/>
      </c>
      <c r="BA491" s="68" t="str">
        <f t="shared" si="24"/>
        <v/>
      </c>
      <c r="BB491" s="68" t="str">
        <f t="shared" si="25"/>
        <v/>
      </c>
      <c r="BC491" s="68" t="str">
        <f t="shared" si="26"/>
        <v/>
      </c>
      <c r="BD491" s="68" t="str">
        <f t="shared" si="27"/>
        <v/>
      </c>
      <c r="BE491" s="68" t="str">
        <f t="shared" si="28"/>
        <v/>
      </c>
      <c r="BF491" s="51"/>
      <c r="BG491" s="69" t="str">
        <f t="shared" si="29"/>
        <v/>
      </c>
      <c r="BH491" s="67" t="str">
        <f t="shared" si="30"/>
        <v/>
      </c>
      <c r="BI491" s="67" t="str">
        <f t="shared" si="31"/>
        <v/>
      </c>
      <c r="BJ491" s="67" t="str">
        <f t="shared" si="32"/>
        <v/>
      </c>
      <c r="BK491" s="67" t="str">
        <f t="shared" si="33"/>
        <v/>
      </c>
      <c r="BL491" s="67" t="str">
        <f t="shared" si="34"/>
        <v/>
      </c>
      <c r="BM491" s="65" t="str">
        <f t="shared" si="35"/>
        <v/>
      </c>
      <c r="BN491" s="51"/>
      <c r="BO491" s="51" t="str">
        <f t="shared" si="3183"/>
        <v/>
      </c>
      <c r="BP491" s="51" t="str">
        <f t="shared" si="3184"/>
        <v/>
      </c>
      <c r="BQ491" s="71">
        <f t="shared" si="3185"/>
        <v>1081224</v>
      </c>
      <c r="BR491" s="51" t="str">
        <f t="shared" si="3186"/>
        <v/>
      </c>
      <c r="BS491" s="69" t="str">
        <f t="shared" si="2920"/>
        <v/>
      </c>
      <c r="BT491" s="51"/>
      <c r="BU491" s="68" t="str">
        <f t="shared" si="3187"/>
        <v/>
      </c>
      <c r="BV491" s="68" t="str">
        <f t="shared" si="3188"/>
        <v/>
      </c>
      <c r="BW491" s="65">
        <f t="shared" si="3189"/>
        <v>9299650</v>
      </c>
      <c r="BX491" s="68" t="str">
        <f t="shared" si="3190"/>
        <v/>
      </c>
      <c r="BY491" s="67" t="str">
        <f t="shared" si="44"/>
        <v/>
      </c>
      <c r="BZ491" s="68"/>
      <c r="CA491" s="65" t="str">
        <f t="shared" si="45"/>
        <v/>
      </c>
      <c r="CB491" s="67" t="str">
        <f t="shared" si="46"/>
        <v/>
      </c>
      <c r="CC491" s="67">
        <f t="shared" si="47"/>
        <v>1255919</v>
      </c>
      <c r="CD491" s="67" t="str">
        <f t="shared" si="48"/>
        <v/>
      </c>
      <c r="CE491" s="67" t="str">
        <f t="shared" si="49"/>
        <v/>
      </c>
      <c r="CF491" s="68"/>
      <c r="CG491" s="68" t="str">
        <f t="shared" si="3191"/>
        <v/>
      </c>
      <c r="CH491" s="68" t="str">
        <f t="shared" si="3192"/>
        <v/>
      </c>
      <c r="CI491" s="65">
        <f t="shared" si="3193"/>
        <v>9580466</v>
      </c>
      <c r="CJ491" s="68" t="str">
        <f t="shared" si="3194"/>
        <v/>
      </c>
      <c r="CK491" s="67" t="str">
        <f t="shared" si="54"/>
        <v/>
      </c>
      <c r="CL491" s="68"/>
      <c r="CM491" s="68" t="str">
        <f t="shared" si="3195"/>
        <v/>
      </c>
      <c r="CN491" s="68" t="str">
        <f t="shared" si="3196"/>
        <v/>
      </c>
      <c r="CO491" s="65">
        <f t="shared" si="3197"/>
        <v>0</v>
      </c>
      <c r="CP491" s="68" t="str">
        <f t="shared" si="3198"/>
        <v/>
      </c>
      <c r="CQ491" s="67" t="str">
        <f t="shared" si="59"/>
        <v/>
      </c>
      <c r="CR491" s="68"/>
      <c r="CS491" s="68" t="str">
        <f t="shared" si="3199"/>
        <v/>
      </c>
      <c r="CT491" s="68" t="str">
        <f t="shared" si="3200"/>
        <v/>
      </c>
      <c r="CU491" s="65">
        <f t="shared" si="3201"/>
        <v>4711733</v>
      </c>
      <c r="CV491" s="68" t="str">
        <f t="shared" si="3202"/>
        <v/>
      </c>
      <c r="CW491" s="67" t="str">
        <f t="shared" si="64"/>
        <v/>
      </c>
      <c r="CX491" s="68"/>
      <c r="CY491" s="68" t="str">
        <f t="shared" si="3203"/>
        <v/>
      </c>
      <c r="CZ491" s="68" t="str">
        <f t="shared" si="3204"/>
        <v/>
      </c>
      <c r="DA491" s="65">
        <f t="shared" si="3205"/>
        <v>1557404</v>
      </c>
      <c r="DB491" s="68" t="str">
        <f t="shared" si="3206"/>
        <v/>
      </c>
      <c r="DC491" s="67" t="str">
        <f t="shared" si="69"/>
        <v/>
      </c>
      <c r="DD491" s="68"/>
      <c r="DE491" s="68" t="str">
        <f t="shared" si="3207"/>
        <v/>
      </c>
      <c r="DF491" s="51" t="str">
        <f t="shared" si="3208"/>
        <v/>
      </c>
      <c r="DG491" s="65">
        <f t="shared" si="3209"/>
        <v>3263721</v>
      </c>
      <c r="DH491" s="51" t="str">
        <f t="shared" si="3210"/>
        <v/>
      </c>
      <c r="DI491" s="69" t="str">
        <f t="shared" si="74"/>
        <v/>
      </c>
      <c r="DJ491" s="51"/>
      <c r="DK491" s="51" t="str">
        <f t="shared" si="3211"/>
        <v/>
      </c>
      <c r="DL491" s="51" t="str">
        <f t="shared" si="3212"/>
        <v/>
      </c>
      <c r="DM491" s="65">
        <f t="shared" si="3213"/>
        <v>47608</v>
      </c>
      <c r="DN491" s="51" t="str">
        <f t="shared" si="3214"/>
        <v/>
      </c>
      <c r="DO491" s="69" t="str">
        <f t="shared" si="79"/>
        <v/>
      </c>
      <c r="DP491" s="51"/>
      <c r="DQ491" s="51"/>
      <c r="DR491" s="51"/>
      <c r="DS491" s="51"/>
      <c r="DT491" s="51"/>
      <c r="DU491" s="181"/>
    </row>
    <row r="492" spans="1:125" ht="15" x14ac:dyDescent="0.25">
      <c r="A492" s="50">
        <v>2017</v>
      </c>
      <c r="B492" s="51" t="s">
        <v>1124</v>
      </c>
      <c r="C492" s="50" t="s">
        <v>1125</v>
      </c>
      <c r="D492" s="53" t="s">
        <v>1125</v>
      </c>
      <c r="E492" s="50" t="s">
        <v>155</v>
      </c>
      <c r="F492" s="54">
        <v>1174768</v>
      </c>
      <c r="G492" s="54">
        <v>12800158</v>
      </c>
      <c r="H492" s="54">
        <v>1908894</v>
      </c>
      <c r="I492" s="55">
        <v>10062959</v>
      </c>
      <c r="J492" s="50"/>
      <c r="K492" s="50" t="s">
        <v>2032</v>
      </c>
      <c r="L492" s="58" t="s">
        <v>2032</v>
      </c>
      <c r="M492" s="58" t="s">
        <v>2032</v>
      </c>
      <c r="N492" s="58" t="s">
        <v>2032</v>
      </c>
      <c r="O492" s="58" t="s">
        <v>2032</v>
      </c>
      <c r="P492" s="59"/>
      <c r="Q492" s="60">
        <v>0</v>
      </c>
      <c r="R492" s="60">
        <v>5551795</v>
      </c>
      <c r="S492" s="60">
        <v>1637489</v>
      </c>
      <c r="T492" s="60">
        <v>3337741</v>
      </c>
      <c r="U492" s="60">
        <v>34051</v>
      </c>
      <c r="V492" s="79"/>
      <c r="W492" s="90">
        <f t="shared" si="857"/>
        <v>10561076</v>
      </c>
      <c r="X492" s="101">
        <v>1678698</v>
      </c>
      <c r="Y492" s="50" t="s">
        <v>167</v>
      </c>
      <c r="Z492" s="50" t="s">
        <v>1125</v>
      </c>
      <c r="AA492" s="51" t="str">
        <f t="shared" si="3177"/>
        <v/>
      </c>
      <c r="AB492" s="68" t="str">
        <f t="shared" si="3178"/>
        <v/>
      </c>
      <c r="AC492" s="68" t="str">
        <f t="shared" si="3179"/>
        <v/>
      </c>
      <c r="AD492" s="68" t="str">
        <f t="shared" si="3180"/>
        <v/>
      </c>
      <c r="AE492" s="68" t="str">
        <f t="shared" si="3181"/>
        <v/>
      </c>
      <c r="AF492" s="68" t="str">
        <f t="shared" si="3182"/>
        <v/>
      </c>
      <c r="AG492" s="67" t="str">
        <f t="shared" si="7"/>
        <v/>
      </c>
      <c r="AH492" s="51"/>
      <c r="AI492" s="51" t="str">
        <f t="shared" si="8"/>
        <v/>
      </c>
      <c r="AJ492" s="68" t="str">
        <f t="shared" si="9"/>
        <v/>
      </c>
      <c r="AK492" s="68" t="str">
        <f t="shared" si="10"/>
        <v/>
      </c>
      <c r="AL492" s="68" t="str">
        <f t="shared" si="11"/>
        <v/>
      </c>
      <c r="AM492" s="68" t="str">
        <f t="shared" si="12"/>
        <v/>
      </c>
      <c r="AN492" s="68" t="str">
        <f t="shared" si="13"/>
        <v/>
      </c>
      <c r="AO492" s="67" t="str">
        <f t="shared" si="14"/>
        <v/>
      </c>
      <c r="AP492" s="51"/>
      <c r="AQ492" s="51" t="str">
        <f t="shared" si="15"/>
        <v/>
      </c>
      <c r="AR492" s="68" t="str">
        <f t="shared" si="16"/>
        <v/>
      </c>
      <c r="AS492" s="68" t="str">
        <f t="shared" si="17"/>
        <v/>
      </c>
      <c r="AT492" s="68" t="str">
        <f t="shared" si="18"/>
        <v/>
      </c>
      <c r="AU492" s="68" t="str">
        <f t="shared" si="19"/>
        <v/>
      </c>
      <c r="AV492" s="68" t="str">
        <f t="shared" si="20"/>
        <v/>
      </c>
      <c r="AW492" s="67" t="str">
        <f t="shared" si="21"/>
        <v/>
      </c>
      <c r="AX492" s="51"/>
      <c r="AY492" s="51" t="str">
        <f t="shared" si="22"/>
        <v/>
      </c>
      <c r="AZ492" s="68" t="str">
        <f t="shared" si="23"/>
        <v/>
      </c>
      <c r="BA492" s="68" t="str">
        <f t="shared" si="24"/>
        <v/>
      </c>
      <c r="BB492" s="68" t="str">
        <f t="shared" si="25"/>
        <v/>
      </c>
      <c r="BC492" s="68" t="str">
        <f t="shared" si="26"/>
        <v/>
      </c>
      <c r="BD492" s="68" t="str">
        <f t="shared" si="27"/>
        <v/>
      </c>
      <c r="BE492" s="68" t="str">
        <f t="shared" si="28"/>
        <v/>
      </c>
      <c r="BF492" s="51"/>
      <c r="BG492" s="69" t="str">
        <f t="shared" si="29"/>
        <v/>
      </c>
      <c r="BH492" s="67" t="str">
        <f t="shared" si="30"/>
        <v/>
      </c>
      <c r="BI492" s="67" t="str">
        <f t="shared" si="31"/>
        <v/>
      </c>
      <c r="BJ492" s="67" t="str">
        <f t="shared" si="32"/>
        <v/>
      </c>
      <c r="BK492" s="67" t="str">
        <f t="shared" si="33"/>
        <v/>
      </c>
      <c r="BL492" s="67" t="str">
        <f t="shared" si="34"/>
        <v/>
      </c>
      <c r="BM492" s="65" t="str">
        <f t="shared" si="35"/>
        <v/>
      </c>
      <c r="BN492" s="51"/>
      <c r="BO492" s="51" t="str">
        <f t="shared" si="3183"/>
        <v/>
      </c>
      <c r="BP492" s="51" t="str">
        <f t="shared" si="3184"/>
        <v/>
      </c>
      <c r="BQ492" s="51" t="str">
        <f t="shared" si="3185"/>
        <v/>
      </c>
      <c r="BR492" s="71">
        <f t="shared" si="3186"/>
        <v>1174768</v>
      </c>
      <c r="BS492" s="69" t="str">
        <f t="shared" si="2920"/>
        <v/>
      </c>
      <c r="BT492" s="51"/>
      <c r="BU492" s="68" t="str">
        <f t="shared" si="3187"/>
        <v/>
      </c>
      <c r="BV492" s="68" t="str">
        <f t="shared" si="3188"/>
        <v/>
      </c>
      <c r="BW492" s="68" t="str">
        <f t="shared" si="3189"/>
        <v/>
      </c>
      <c r="BX492" s="65">
        <f t="shared" si="3190"/>
        <v>10062959</v>
      </c>
      <c r="BY492" s="67" t="str">
        <f t="shared" si="44"/>
        <v/>
      </c>
      <c r="BZ492" s="68"/>
      <c r="CA492" s="65" t="str">
        <f t="shared" si="45"/>
        <v/>
      </c>
      <c r="CB492" s="67" t="str">
        <f t="shared" si="46"/>
        <v/>
      </c>
      <c r="CC492" s="67" t="str">
        <f t="shared" si="47"/>
        <v/>
      </c>
      <c r="CD492" s="67">
        <f t="shared" si="48"/>
        <v>1678698</v>
      </c>
      <c r="CE492" s="67" t="str">
        <f t="shared" si="49"/>
        <v/>
      </c>
      <c r="CF492" s="68"/>
      <c r="CG492" s="68" t="str">
        <f t="shared" si="3191"/>
        <v/>
      </c>
      <c r="CH492" s="68" t="str">
        <f t="shared" si="3192"/>
        <v/>
      </c>
      <c r="CI492" s="68" t="str">
        <f t="shared" si="3193"/>
        <v/>
      </c>
      <c r="CJ492" s="65">
        <f t="shared" si="3194"/>
        <v>10561076</v>
      </c>
      <c r="CK492" s="67" t="str">
        <f t="shared" si="54"/>
        <v/>
      </c>
      <c r="CL492" s="68"/>
      <c r="CM492" s="68" t="str">
        <f t="shared" si="3195"/>
        <v/>
      </c>
      <c r="CN492" s="68" t="str">
        <f t="shared" si="3196"/>
        <v/>
      </c>
      <c r="CO492" s="68" t="str">
        <f t="shared" si="3197"/>
        <v/>
      </c>
      <c r="CP492" s="65">
        <f t="shared" si="3198"/>
        <v>0</v>
      </c>
      <c r="CQ492" s="67" t="str">
        <f t="shared" si="59"/>
        <v/>
      </c>
      <c r="CR492" s="68"/>
      <c r="CS492" s="68" t="str">
        <f t="shared" si="3199"/>
        <v/>
      </c>
      <c r="CT492" s="68" t="str">
        <f t="shared" si="3200"/>
        <v/>
      </c>
      <c r="CU492" s="68" t="str">
        <f t="shared" si="3201"/>
        <v/>
      </c>
      <c r="CV492" s="65">
        <f t="shared" si="3202"/>
        <v>5551795</v>
      </c>
      <c r="CW492" s="67" t="str">
        <f t="shared" si="64"/>
        <v/>
      </c>
      <c r="CX492" s="68"/>
      <c r="CY492" s="68" t="str">
        <f t="shared" si="3203"/>
        <v/>
      </c>
      <c r="CZ492" s="68" t="str">
        <f t="shared" si="3204"/>
        <v/>
      </c>
      <c r="DA492" s="68" t="str">
        <f t="shared" si="3205"/>
        <v/>
      </c>
      <c r="DB492" s="65">
        <f t="shared" si="3206"/>
        <v>1637489</v>
      </c>
      <c r="DC492" s="67" t="str">
        <f t="shared" si="69"/>
        <v/>
      </c>
      <c r="DD492" s="68"/>
      <c r="DE492" s="68" t="str">
        <f t="shared" si="3207"/>
        <v/>
      </c>
      <c r="DF492" s="51" t="str">
        <f t="shared" si="3208"/>
        <v/>
      </c>
      <c r="DG492" s="51" t="str">
        <f t="shared" si="3209"/>
        <v/>
      </c>
      <c r="DH492" s="65">
        <f t="shared" si="3210"/>
        <v>3337741</v>
      </c>
      <c r="DI492" s="69" t="str">
        <f t="shared" si="74"/>
        <v/>
      </c>
      <c r="DJ492" s="51"/>
      <c r="DK492" s="51" t="str">
        <f t="shared" si="3211"/>
        <v/>
      </c>
      <c r="DL492" s="51" t="str">
        <f t="shared" si="3212"/>
        <v/>
      </c>
      <c r="DM492" s="51" t="str">
        <f t="shared" si="3213"/>
        <v/>
      </c>
      <c r="DN492" s="65">
        <f t="shared" si="3214"/>
        <v>34051</v>
      </c>
      <c r="DO492" s="69" t="str">
        <f t="shared" si="79"/>
        <v/>
      </c>
      <c r="DP492" s="51"/>
      <c r="DQ492" s="51"/>
      <c r="DR492" s="51"/>
      <c r="DS492" s="51"/>
      <c r="DT492" s="51"/>
      <c r="DU492" s="181"/>
    </row>
    <row r="493" spans="1:125" ht="15" x14ac:dyDescent="0.25">
      <c r="A493" s="56">
        <v>2018</v>
      </c>
      <c r="B493" s="51" t="s">
        <v>1124</v>
      </c>
      <c r="C493" s="50" t="s">
        <v>1125</v>
      </c>
      <c r="D493" s="170" t="s">
        <v>1125</v>
      </c>
      <c r="E493" s="50" t="s">
        <v>155</v>
      </c>
      <c r="F493" s="89">
        <v>1118793</v>
      </c>
      <c r="G493" s="89">
        <v>12413005</v>
      </c>
      <c r="H493" s="89">
        <v>1865207</v>
      </c>
      <c r="I493" s="90">
        <v>10914670</v>
      </c>
      <c r="J493" s="50"/>
      <c r="K493" s="50" t="s">
        <v>2032</v>
      </c>
      <c r="L493" s="58"/>
      <c r="M493" s="58"/>
      <c r="N493" s="58"/>
      <c r="O493" s="58"/>
      <c r="P493" s="91"/>
      <c r="Q493" s="92">
        <v>0</v>
      </c>
      <c r="R493" s="92">
        <v>6769909</v>
      </c>
      <c r="S493" s="92">
        <v>1771339</v>
      </c>
      <c r="T493" s="92">
        <v>3491500</v>
      </c>
      <c r="U493" s="94"/>
      <c r="V493" s="94"/>
      <c r="W493" s="90">
        <f t="shared" si="857"/>
        <v>12032748</v>
      </c>
      <c r="X493" s="90">
        <v>1170770</v>
      </c>
      <c r="Y493" s="56" t="s">
        <v>167</v>
      </c>
      <c r="Z493" s="50"/>
      <c r="AA493" s="51"/>
      <c r="AB493" s="68"/>
      <c r="AC493" s="68"/>
      <c r="AD493" s="68"/>
      <c r="AE493" s="68"/>
      <c r="AF493" s="68"/>
      <c r="AG493" s="67" t="str">
        <f t="shared" si="7"/>
        <v/>
      </c>
      <c r="AH493" s="51"/>
      <c r="AI493" s="51" t="str">
        <f t="shared" si="8"/>
        <v/>
      </c>
      <c r="AJ493" s="68" t="str">
        <f t="shared" si="9"/>
        <v/>
      </c>
      <c r="AK493" s="68" t="str">
        <f t="shared" si="10"/>
        <v/>
      </c>
      <c r="AL493" s="68" t="str">
        <f t="shared" si="11"/>
        <v/>
      </c>
      <c r="AM493" s="68" t="str">
        <f t="shared" si="12"/>
        <v/>
      </c>
      <c r="AN493" s="68" t="str">
        <f t="shared" si="13"/>
        <v/>
      </c>
      <c r="AO493" s="67" t="str">
        <f t="shared" si="14"/>
        <v/>
      </c>
      <c r="AP493" s="51"/>
      <c r="AQ493" s="51" t="str">
        <f t="shared" si="15"/>
        <v/>
      </c>
      <c r="AR493" s="68" t="str">
        <f t="shared" si="16"/>
        <v/>
      </c>
      <c r="AS493" s="68" t="str">
        <f t="shared" si="17"/>
        <v/>
      </c>
      <c r="AT493" s="68" t="str">
        <f t="shared" si="18"/>
        <v/>
      </c>
      <c r="AU493" s="68" t="str">
        <f t="shared" si="19"/>
        <v/>
      </c>
      <c r="AV493" s="68" t="str">
        <f t="shared" si="20"/>
        <v/>
      </c>
      <c r="AW493" s="67" t="str">
        <f t="shared" si="21"/>
        <v/>
      </c>
      <c r="AX493" s="51"/>
      <c r="AY493" s="51" t="str">
        <f t="shared" si="22"/>
        <v/>
      </c>
      <c r="AZ493" s="68" t="str">
        <f t="shared" si="23"/>
        <v/>
      </c>
      <c r="BA493" s="68" t="str">
        <f t="shared" si="24"/>
        <v/>
      </c>
      <c r="BB493" s="68" t="str">
        <f t="shared" si="25"/>
        <v/>
      </c>
      <c r="BC493" s="68" t="str">
        <f t="shared" si="26"/>
        <v/>
      </c>
      <c r="BD493" s="68" t="str">
        <f t="shared" si="27"/>
        <v/>
      </c>
      <c r="BE493" s="68" t="str">
        <f t="shared" si="28"/>
        <v/>
      </c>
      <c r="BF493" s="51"/>
      <c r="BG493" s="69" t="str">
        <f t="shared" si="29"/>
        <v/>
      </c>
      <c r="BH493" s="67" t="str">
        <f t="shared" si="30"/>
        <v/>
      </c>
      <c r="BI493" s="67" t="str">
        <f t="shared" si="31"/>
        <v/>
      </c>
      <c r="BJ493" s="67" t="str">
        <f t="shared" si="32"/>
        <v/>
      </c>
      <c r="BK493" s="67" t="str">
        <f t="shared" si="33"/>
        <v/>
      </c>
      <c r="BL493" s="67" t="str">
        <f t="shared" si="34"/>
        <v/>
      </c>
      <c r="BM493" s="65" t="str">
        <f t="shared" si="35"/>
        <v/>
      </c>
      <c r="BN493" s="70"/>
      <c r="BO493" s="70"/>
      <c r="BP493" s="51"/>
      <c r="BQ493" s="51"/>
      <c r="BR493" s="51"/>
      <c r="BS493" s="96">
        <f t="shared" si="2920"/>
        <v>1118793</v>
      </c>
      <c r="BT493" s="70"/>
      <c r="BU493" s="65"/>
      <c r="BV493" s="68"/>
      <c r="BW493" s="68"/>
      <c r="BX493" s="68"/>
      <c r="BY493" s="67">
        <f t="shared" si="44"/>
        <v>10914670</v>
      </c>
      <c r="BZ493" s="65"/>
      <c r="CA493" s="65" t="str">
        <f t="shared" si="45"/>
        <v/>
      </c>
      <c r="CB493" s="67" t="str">
        <f t="shared" si="46"/>
        <v/>
      </c>
      <c r="CC493" s="67" t="str">
        <f t="shared" si="47"/>
        <v/>
      </c>
      <c r="CD493" s="67" t="str">
        <f t="shared" si="48"/>
        <v/>
      </c>
      <c r="CE493" s="67">
        <f t="shared" si="49"/>
        <v>1170770</v>
      </c>
      <c r="CF493" s="65"/>
      <c r="CG493" s="65"/>
      <c r="CH493" s="68"/>
      <c r="CI493" s="68"/>
      <c r="CJ493" s="68"/>
      <c r="CK493" s="67">
        <f t="shared" si="54"/>
        <v>12032748</v>
      </c>
      <c r="CL493" s="65"/>
      <c r="CM493" s="65"/>
      <c r="CN493" s="68"/>
      <c r="CO493" s="68"/>
      <c r="CP493" s="68"/>
      <c r="CQ493" s="67">
        <f t="shared" si="59"/>
        <v>0</v>
      </c>
      <c r="CR493" s="65"/>
      <c r="CS493" s="65"/>
      <c r="CT493" s="68"/>
      <c r="CU493" s="68"/>
      <c r="CV493" s="68"/>
      <c r="CW493" s="67">
        <f t="shared" si="64"/>
        <v>6769909</v>
      </c>
      <c r="CX493" s="65"/>
      <c r="CY493" s="65"/>
      <c r="CZ493" s="68"/>
      <c r="DA493" s="68"/>
      <c r="DB493" s="68"/>
      <c r="DC493" s="67">
        <f t="shared" si="69"/>
        <v>1771339</v>
      </c>
      <c r="DD493" s="65"/>
      <c r="DE493" s="65"/>
      <c r="DF493" s="51"/>
      <c r="DG493" s="51"/>
      <c r="DH493" s="51"/>
      <c r="DI493" s="67">
        <f t="shared" si="74"/>
        <v>3491500</v>
      </c>
      <c r="DJ493" s="70"/>
      <c r="DK493" s="70"/>
      <c r="DL493" s="51"/>
      <c r="DM493" s="51"/>
      <c r="DN493" s="51"/>
      <c r="DO493" s="67">
        <f t="shared" si="79"/>
        <v>0</v>
      </c>
      <c r="DP493" s="51"/>
      <c r="DQ493" s="51"/>
      <c r="DR493" s="51"/>
      <c r="DS493" s="51"/>
      <c r="DT493" s="51"/>
      <c r="DU493" s="181"/>
    </row>
    <row r="494" spans="1:125" ht="15" x14ac:dyDescent="0.25">
      <c r="A494" s="50"/>
      <c r="B494" s="51"/>
      <c r="C494" s="50"/>
      <c r="D494" s="53"/>
      <c r="E494" s="50"/>
      <c r="F494" s="54"/>
      <c r="G494" s="54"/>
      <c r="H494" s="54"/>
      <c r="I494" s="55"/>
      <c r="J494" s="50"/>
      <c r="K494" s="50" t="s">
        <v>2032</v>
      </c>
      <c r="L494" s="58"/>
      <c r="M494" s="58"/>
      <c r="N494" s="58"/>
      <c r="O494" s="58"/>
      <c r="P494" s="59"/>
      <c r="Q494" s="60"/>
      <c r="R494" s="60"/>
      <c r="S494" s="60"/>
      <c r="T494" s="60"/>
      <c r="U494" s="60"/>
      <c r="V494" s="79"/>
      <c r="W494" s="90">
        <f t="shared" si="857"/>
        <v>0</v>
      </c>
      <c r="X494" s="101"/>
      <c r="Y494" s="50"/>
      <c r="Z494" s="50"/>
      <c r="AA494" s="51"/>
      <c r="AB494" s="68"/>
      <c r="AC494" s="68"/>
      <c r="AD494" s="68"/>
      <c r="AE494" s="68"/>
      <c r="AF494" s="68"/>
      <c r="AG494" s="67" t="str">
        <f t="shared" si="7"/>
        <v/>
      </c>
      <c r="AH494" s="51"/>
      <c r="AI494" s="51" t="str">
        <f t="shared" si="8"/>
        <v/>
      </c>
      <c r="AJ494" s="68" t="str">
        <f t="shared" si="9"/>
        <v/>
      </c>
      <c r="AK494" s="68" t="str">
        <f t="shared" si="10"/>
        <v/>
      </c>
      <c r="AL494" s="68" t="str">
        <f t="shared" si="11"/>
        <v/>
      </c>
      <c r="AM494" s="68" t="str">
        <f t="shared" si="12"/>
        <v/>
      </c>
      <c r="AN494" s="68" t="str">
        <f t="shared" si="13"/>
        <v/>
      </c>
      <c r="AO494" s="67" t="str">
        <f t="shared" si="14"/>
        <v/>
      </c>
      <c r="AP494" s="51"/>
      <c r="AQ494" s="51" t="str">
        <f t="shared" si="15"/>
        <v/>
      </c>
      <c r="AR494" s="68" t="str">
        <f t="shared" si="16"/>
        <v/>
      </c>
      <c r="AS494" s="68" t="str">
        <f t="shared" si="17"/>
        <v/>
      </c>
      <c r="AT494" s="68" t="str">
        <f t="shared" si="18"/>
        <v/>
      </c>
      <c r="AU494" s="68" t="str">
        <f t="shared" si="19"/>
        <v/>
      </c>
      <c r="AV494" s="68" t="str">
        <f t="shared" si="20"/>
        <v/>
      </c>
      <c r="AW494" s="67" t="str">
        <f t="shared" si="21"/>
        <v/>
      </c>
      <c r="AX494" s="51"/>
      <c r="AY494" s="51" t="str">
        <f t="shared" si="22"/>
        <v/>
      </c>
      <c r="AZ494" s="68" t="str">
        <f t="shared" si="23"/>
        <v/>
      </c>
      <c r="BA494" s="68" t="str">
        <f t="shared" si="24"/>
        <v/>
      </c>
      <c r="BB494" s="68" t="str">
        <f t="shared" si="25"/>
        <v/>
      </c>
      <c r="BC494" s="68" t="str">
        <f t="shared" si="26"/>
        <v/>
      </c>
      <c r="BD494" s="68" t="str">
        <f t="shared" si="27"/>
        <v/>
      </c>
      <c r="BE494" s="68" t="str">
        <f t="shared" si="28"/>
        <v/>
      </c>
      <c r="BF494" s="51"/>
      <c r="BG494" s="69" t="str">
        <f t="shared" si="29"/>
        <v/>
      </c>
      <c r="BH494" s="67" t="str">
        <f t="shared" si="30"/>
        <v/>
      </c>
      <c r="BI494" s="67" t="str">
        <f t="shared" si="31"/>
        <v/>
      </c>
      <c r="BJ494" s="67" t="str">
        <f t="shared" si="32"/>
        <v/>
      </c>
      <c r="BK494" s="67" t="str">
        <f t="shared" si="33"/>
        <v/>
      </c>
      <c r="BL494" s="67" t="str">
        <f t="shared" si="34"/>
        <v/>
      </c>
      <c r="BM494" s="65" t="str">
        <f t="shared" si="35"/>
        <v/>
      </c>
      <c r="BN494" s="70"/>
      <c r="BO494" s="70"/>
      <c r="BP494" s="51"/>
      <c r="BQ494" s="51"/>
      <c r="BR494" s="51"/>
      <c r="BS494" s="69" t="str">
        <f t="shared" si="2920"/>
        <v/>
      </c>
      <c r="BT494" s="70"/>
      <c r="BU494" s="65"/>
      <c r="BV494" s="68"/>
      <c r="BW494" s="68"/>
      <c r="BX494" s="68"/>
      <c r="BY494" s="67" t="str">
        <f t="shared" si="44"/>
        <v/>
      </c>
      <c r="BZ494" s="65"/>
      <c r="CA494" s="65" t="str">
        <f t="shared" si="45"/>
        <v/>
      </c>
      <c r="CB494" s="67" t="str">
        <f t="shared" si="46"/>
        <v/>
      </c>
      <c r="CC494" s="67" t="str">
        <f t="shared" si="47"/>
        <v/>
      </c>
      <c r="CD494" s="67" t="str">
        <f t="shared" si="48"/>
        <v/>
      </c>
      <c r="CE494" s="67" t="str">
        <f t="shared" si="49"/>
        <v/>
      </c>
      <c r="CF494" s="65"/>
      <c r="CG494" s="65"/>
      <c r="CH494" s="68"/>
      <c r="CI494" s="68"/>
      <c r="CJ494" s="68"/>
      <c r="CK494" s="67" t="str">
        <f t="shared" si="54"/>
        <v/>
      </c>
      <c r="CL494" s="65"/>
      <c r="CM494" s="65"/>
      <c r="CN494" s="68"/>
      <c r="CO494" s="68"/>
      <c r="CP494" s="68"/>
      <c r="CQ494" s="67" t="str">
        <f t="shared" si="59"/>
        <v/>
      </c>
      <c r="CR494" s="65"/>
      <c r="CS494" s="65"/>
      <c r="CT494" s="68"/>
      <c r="CU494" s="68"/>
      <c r="CV494" s="68"/>
      <c r="CW494" s="67" t="str">
        <f t="shared" si="64"/>
        <v/>
      </c>
      <c r="CX494" s="65"/>
      <c r="CY494" s="65"/>
      <c r="CZ494" s="68"/>
      <c r="DA494" s="68"/>
      <c r="DB494" s="68"/>
      <c r="DC494" s="67" t="str">
        <f t="shared" si="69"/>
        <v/>
      </c>
      <c r="DD494" s="65"/>
      <c r="DE494" s="65"/>
      <c r="DF494" s="51"/>
      <c r="DG494" s="51"/>
      <c r="DH494" s="51"/>
      <c r="DI494" s="69" t="str">
        <f t="shared" si="74"/>
        <v/>
      </c>
      <c r="DJ494" s="70"/>
      <c r="DK494" s="70"/>
      <c r="DL494" s="51"/>
      <c r="DM494" s="51"/>
      <c r="DN494" s="51"/>
      <c r="DO494" s="69" t="str">
        <f t="shared" si="79"/>
        <v/>
      </c>
      <c r="DP494" s="51"/>
      <c r="DQ494" s="51"/>
      <c r="DR494" s="51"/>
      <c r="DS494" s="51"/>
      <c r="DT494" s="51"/>
      <c r="DU494" s="181"/>
    </row>
    <row r="495" spans="1:125" ht="15" x14ac:dyDescent="0.25">
      <c r="A495" s="50">
        <v>2014</v>
      </c>
      <c r="B495" s="51" t="s">
        <v>914</v>
      </c>
      <c r="C495" s="50" t="s">
        <v>915</v>
      </c>
      <c r="D495" s="53" t="s">
        <v>1500</v>
      </c>
      <c r="E495" s="50" t="s">
        <v>138</v>
      </c>
      <c r="F495" s="54">
        <v>1518172</v>
      </c>
      <c r="G495" s="54">
        <v>8308296</v>
      </c>
      <c r="H495" s="54">
        <v>1555232</v>
      </c>
      <c r="I495" s="55">
        <v>8946709</v>
      </c>
      <c r="J495" s="50"/>
      <c r="K495" s="50" t="s">
        <v>2032</v>
      </c>
      <c r="L495" s="58" t="s">
        <v>2032</v>
      </c>
      <c r="M495" s="58" t="s">
        <v>2032</v>
      </c>
      <c r="N495" s="58" t="s">
        <v>2032</v>
      </c>
      <c r="O495" s="58" t="s">
        <v>2032</v>
      </c>
      <c r="P495" s="59"/>
      <c r="Q495" s="60">
        <v>0</v>
      </c>
      <c r="R495" s="60">
        <v>4332371</v>
      </c>
      <c r="S495" s="60">
        <v>1641035</v>
      </c>
      <c r="T495" s="60">
        <v>2922292</v>
      </c>
      <c r="U495" s="60">
        <v>51011</v>
      </c>
      <c r="V495" s="79"/>
      <c r="W495" s="90">
        <f t="shared" si="857"/>
        <v>8946709</v>
      </c>
      <c r="X495" s="101">
        <v>1358150</v>
      </c>
      <c r="Y495" s="50" t="s">
        <v>167</v>
      </c>
      <c r="Z495" s="50" t="s">
        <v>1500</v>
      </c>
      <c r="AA495" s="51" t="str">
        <f t="shared" ref="AA495:AA498" si="3215">IF(A495 =2014,IF(Y495 ="",F495,""),"")</f>
        <v/>
      </c>
      <c r="AB495" s="68" t="str">
        <f t="shared" ref="AB495:AB498" si="3216">IF(A495 =2014,IF(Y495 ="",I495,""),"")</f>
        <v/>
      </c>
      <c r="AC495" s="68" t="str">
        <f t="shared" ref="AC495:AC498" si="3217">IF(A495 =2014,IF(Y495 ="",Q495,""),"")</f>
        <v/>
      </c>
      <c r="AD495" s="68" t="str">
        <f t="shared" ref="AD495:AD498" si="3218">IF(A495 =2014,IF(Y495 ="",R495,""),"")</f>
        <v/>
      </c>
      <c r="AE495" s="68" t="str">
        <f t="shared" ref="AE495:AE498" si="3219">IF(A495 =2014,IF(Y495 ="",S495,""),"")</f>
        <v/>
      </c>
      <c r="AF495" s="68" t="str">
        <f t="shared" ref="AF495:AF498" si="3220">IF(A495 =2014,IF(Y495 ="",T495+U495,""),"")</f>
        <v/>
      </c>
      <c r="AG495" s="67" t="str">
        <f t="shared" si="7"/>
        <v/>
      </c>
      <c r="AH495" s="51"/>
      <c r="AI495" s="51" t="str">
        <f t="shared" si="8"/>
        <v/>
      </c>
      <c r="AJ495" s="68" t="str">
        <f t="shared" si="9"/>
        <v/>
      </c>
      <c r="AK495" s="68" t="str">
        <f t="shared" si="10"/>
        <v/>
      </c>
      <c r="AL495" s="68" t="str">
        <f t="shared" si="11"/>
        <v/>
      </c>
      <c r="AM495" s="68" t="str">
        <f t="shared" si="12"/>
        <v/>
      </c>
      <c r="AN495" s="68" t="str">
        <f t="shared" si="13"/>
        <v/>
      </c>
      <c r="AO495" s="67" t="str">
        <f t="shared" si="14"/>
        <v/>
      </c>
      <c r="AP495" s="51"/>
      <c r="AQ495" s="51" t="str">
        <f t="shared" si="15"/>
        <v/>
      </c>
      <c r="AR495" s="68" t="str">
        <f t="shared" si="16"/>
        <v/>
      </c>
      <c r="AS495" s="68" t="str">
        <f t="shared" si="17"/>
        <v/>
      </c>
      <c r="AT495" s="68" t="str">
        <f t="shared" si="18"/>
        <v/>
      </c>
      <c r="AU495" s="68" t="str">
        <f t="shared" si="19"/>
        <v/>
      </c>
      <c r="AV495" s="68" t="str">
        <f t="shared" si="20"/>
        <v/>
      </c>
      <c r="AW495" s="67" t="str">
        <f t="shared" si="21"/>
        <v/>
      </c>
      <c r="AX495" s="51"/>
      <c r="AY495" s="51" t="str">
        <f t="shared" si="22"/>
        <v/>
      </c>
      <c r="AZ495" s="68" t="str">
        <f t="shared" si="23"/>
        <v/>
      </c>
      <c r="BA495" s="68" t="str">
        <f t="shared" si="24"/>
        <v/>
      </c>
      <c r="BB495" s="68" t="str">
        <f t="shared" si="25"/>
        <v/>
      </c>
      <c r="BC495" s="68" t="str">
        <f t="shared" si="26"/>
        <v/>
      </c>
      <c r="BD495" s="68" t="str">
        <f t="shared" si="27"/>
        <v/>
      </c>
      <c r="BE495" s="68" t="str">
        <f t="shared" si="28"/>
        <v/>
      </c>
      <c r="BF495" s="51"/>
      <c r="BG495" s="69" t="str">
        <f t="shared" si="29"/>
        <v/>
      </c>
      <c r="BH495" s="67" t="str">
        <f t="shared" si="30"/>
        <v/>
      </c>
      <c r="BI495" s="67" t="str">
        <f t="shared" si="31"/>
        <v/>
      </c>
      <c r="BJ495" s="67" t="str">
        <f t="shared" si="32"/>
        <v/>
      </c>
      <c r="BK495" s="67" t="str">
        <f t="shared" si="33"/>
        <v/>
      </c>
      <c r="BL495" s="67" t="str">
        <f t="shared" si="34"/>
        <v/>
      </c>
      <c r="BM495" s="65" t="str">
        <f t="shared" si="35"/>
        <v/>
      </c>
      <c r="BN495" s="70"/>
      <c r="BO495" s="71">
        <f t="shared" ref="BO495:BO498" si="3221">IF(A495 =2014,F495,"")</f>
        <v>1518172</v>
      </c>
      <c r="BP495" s="51" t="str">
        <f t="shared" ref="BP495:BP498" si="3222">IF(A495 =2015,F495,"")</f>
        <v/>
      </c>
      <c r="BQ495" s="51" t="str">
        <f t="shared" ref="BQ495:BQ498" si="3223">IF(A495 =2016,F495,"")</f>
        <v/>
      </c>
      <c r="BR495" s="51" t="str">
        <f t="shared" ref="BR495:BR498" si="3224">IF(A495 =2017,F495,"")</f>
        <v/>
      </c>
      <c r="BS495" s="69" t="str">
        <f t="shared" si="2920"/>
        <v/>
      </c>
      <c r="BT495" s="70"/>
      <c r="BU495" s="65">
        <f t="shared" ref="BU495:BU498" si="3225">IF(A495 =2014,I495,"")</f>
        <v>8946709</v>
      </c>
      <c r="BV495" s="68" t="str">
        <f t="shared" ref="BV495:BV498" si="3226">IF(A495 =2015,I495,"")</f>
        <v/>
      </c>
      <c r="BW495" s="68" t="str">
        <f t="shared" ref="BW495:BW498" si="3227">IF(A495 =2016,I495,"")</f>
        <v/>
      </c>
      <c r="BX495" s="68" t="str">
        <f t="shared" ref="BX495:BX498" si="3228">IF(A495 =2017,I495,"")</f>
        <v/>
      </c>
      <c r="BY495" s="67" t="str">
        <f t="shared" si="44"/>
        <v/>
      </c>
      <c r="BZ495" s="65"/>
      <c r="CA495" s="65">
        <f t="shared" si="45"/>
        <v>1358150</v>
      </c>
      <c r="CB495" s="67" t="str">
        <f t="shared" si="46"/>
        <v/>
      </c>
      <c r="CC495" s="67" t="str">
        <f t="shared" si="47"/>
        <v/>
      </c>
      <c r="CD495" s="67" t="str">
        <f t="shared" si="48"/>
        <v/>
      </c>
      <c r="CE495" s="67" t="str">
        <f t="shared" si="49"/>
        <v/>
      </c>
      <c r="CF495" s="65"/>
      <c r="CG495" s="65">
        <f t="shared" ref="CG495:CG498" si="3229">IF(A495 =2014,Q495+R495+S495+T495+U495,"")</f>
        <v>8946709</v>
      </c>
      <c r="CH495" s="68" t="str">
        <f t="shared" ref="CH495:CH498" si="3230">IF(A495 =2015,Q495+R495+S495+T495+U495,"")</f>
        <v/>
      </c>
      <c r="CI495" s="68" t="str">
        <f t="shared" ref="CI495:CI498" si="3231">IF(A495 =2016,Q495+R495+S495+T495+U495,"")</f>
        <v/>
      </c>
      <c r="CJ495" s="68" t="str">
        <f t="shared" ref="CJ495:CJ498" si="3232">IF(A495 =2017,Q495+R495+S495+T495+U495,"")</f>
        <v/>
      </c>
      <c r="CK495" s="67" t="str">
        <f t="shared" si="54"/>
        <v/>
      </c>
      <c r="CL495" s="65"/>
      <c r="CM495" s="65">
        <f t="shared" ref="CM495:CM498" si="3233">IF(A495 =2014,Q495,"")</f>
        <v>0</v>
      </c>
      <c r="CN495" s="68" t="str">
        <f t="shared" ref="CN495:CN498" si="3234">IF(A495 =2015,Q495,"")</f>
        <v/>
      </c>
      <c r="CO495" s="68" t="str">
        <f t="shared" ref="CO495:CO498" si="3235">IF(A495 =2016,Q495,"")</f>
        <v/>
      </c>
      <c r="CP495" s="68" t="str">
        <f t="shared" ref="CP495:CP498" si="3236">IF(A495 =2017,Q495,"")</f>
        <v/>
      </c>
      <c r="CQ495" s="67" t="str">
        <f t="shared" si="59"/>
        <v/>
      </c>
      <c r="CR495" s="65"/>
      <c r="CS495" s="65">
        <f t="shared" ref="CS495:CS498" si="3237">IF(A495 =2014,R495,"")</f>
        <v>4332371</v>
      </c>
      <c r="CT495" s="68" t="str">
        <f t="shared" ref="CT495:CT498" si="3238">IF(A495 =2015,R495,"")</f>
        <v/>
      </c>
      <c r="CU495" s="68" t="str">
        <f t="shared" ref="CU495:CU498" si="3239">IF(A495 =2016,R495,"")</f>
        <v/>
      </c>
      <c r="CV495" s="68" t="str">
        <f t="shared" ref="CV495:CV498" si="3240">IF(A495 =2017,R495,"")</f>
        <v/>
      </c>
      <c r="CW495" s="67" t="str">
        <f t="shared" si="64"/>
        <v/>
      </c>
      <c r="CX495" s="65"/>
      <c r="CY495" s="65">
        <f t="shared" ref="CY495:CY498" si="3241">IF(A495 =2014,S495,"")</f>
        <v>1641035</v>
      </c>
      <c r="CZ495" s="68" t="str">
        <f t="shared" ref="CZ495:CZ498" si="3242">IF(A495 =2015,S495,"")</f>
        <v/>
      </c>
      <c r="DA495" s="68" t="str">
        <f t="shared" ref="DA495:DA498" si="3243">IF(A495 =2016,S495,"")</f>
        <v/>
      </c>
      <c r="DB495" s="68" t="str">
        <f t="shared" ref="DB495:DB498" si="3244">IF(A495 =2017,S495,"")</f>
        <v/>
      </c>
      <c r="DC495" s="67" t="str">
        <f t="shared" si="69"/>
        <v/>
      </c>
      <c r="DD495" s="65"/>
      <c r="DE495" s="65">
        <f t="shared" ref="DE495:DE498" si="3245">IF(A495 =2014,T495,"")</f>
        <v>2922292</v>
      </c>
      <c r="DF495" s="51" t="str">
        <f t="shared" ref="DF495:DF498" si="3246">IF(A495 =2015,T495,"")</f>
        <v/>
      </c>
      <c r="DG495" s="51" t="str">
        <f t="shared" ref="DG495:DG498" si="3247">IF(A495 =2016,T495,"")</f>
        <v/>
      </c>
      <c r="DH495" s="51" t="str">
        <f t="shared" ref="DH495:DH498" si="3248">IF(A495 =2017,T495,"")</f>
        <v/>
      </c>
      <c r="DI495" s="69" t="str">
        <f t="shared" si="74"/>
        <v/>
      </c>
      <c r="DJ495" s="70"/>
      <c r="DK495" s="65">
        <f t="shared" ref="DK495:DK498" si="3249">IF(A495 =2014,U495,"")</f>
        <v>51011</v>
      </c>
      <c r="DL495" s="51" t="str">
        <f t="shared" ref="DL495:DL498" si="3250">IF(A495 =2015,U495,"")</f>
        <v/>
      </c>
      <c r="DM495" s="51" t="str">
        <f t="shared" ref="DM495:DM498" si="3251">IF(A495 =2016,U495,"")</f>
        <v/>
      </c>
      <c r="DN495" s="51" t="str">
        <f t="shared" ref="DN495:DN498" si="3252">IF(A495 =2017,U495,"")</f>
        <v/>
      </c>
      <c r="DO495" s="69" t="str">
        <f t="shared" si="79"/>
        <v/>
      </c>
      <c r="DP495" s="51"/>
      <c r="DQ495" s="51"/>
      <c r="DR495" s="51"/>
      <c r="DS495" s="51"/>
      <c r="DT495" s="51"/>
      <c r="DU495" s="181"/>
    </row>
    <row r="496" spans="1:125" ht="15" x14ac:dyDescent="0.25">
      <c r="A496" s="50">
        <v>2015</v>
      </c>
      <c r="B496" s="51" t="s">
        <v>914</v>
      </c>
      <c r="C496" s="50" t="s">
        <v>915</v>
      </c>
      <c r="D496" s="53" t="s">
        <v>1500</v>
      </c>
      <c r="E496" s="50" t="s">
        <v>138</v>
      </c>
      <c r="F496" s="54">
        <v>1508745</v>
      </c>
      <c r="G496" s="54">
        <v>8444491</v>
      </c>
      <c r="H496" s="54">
        <v>1520997</v>
      </c>
      <c r="I496" s="55">
        <v>9222650</v>
      </c>
      <c r="J496" s="50"/>
      <c r="K496" s="50" t="s">
        <v>2032</v>
      </c>
      <c r="L496" s="58" t="s">
        <v>2032</v>
      </c>
      <c r="M496" s="58" t="s">
        <v>2032</v>
      </c>
      <c r="N496" s="58" t="s">
        <v>2032</v>
      </c>
      <c r="O496" s="58" t="s">
        <v>2032</v>
      </c>
      <c r="P496" s="59"/>
      <c r="Q496" s="60">
        <v>0</v>
      </c>
      <c r="R496" s="60">
        <v>4343902</v>
      </c>
      <c r="S496" s="60">
        <v>1692852</v>
      </c>
      <c r="T496" s="60">
        <v>3130815</v>
      </c>
      <c r="U496" s="60">
        <v>55081</v>
      </c>
      <c r="V496" s="79"/>
      <c r="W496" s="90">
        <f t="shared" si="857"/>
        <v>9222650</v>
      </c>
      <c r="X496" s="101">
        <v>3058943</v>
      </c>
      <c r="Y496" s="50" t="s">
        <v>167</v>
      </c>
      <c r="Z496" s="50" t="s">
        <v>1500</v>
      </c>
      <c r="AA496" s="51" t="str">
        <f t="shared" si="3215"/>
        <v/>
      </c>
      <c r="AB496" s="68" t="str">
        <f t="shared" si="3216"/>
        <v/>
      </c>
      <c r="AC496" s="68" t="str">
        <f t="shared" si="3217"/>
        <v/>
      </c>
      <c r="AD496" s="68" t="str">
        <f t="shared" si="3218"/>
        <v/>
      </c>
      <c r="AE496" s="68" t="str">
        <f t="shared" si="3219"/>
        <v/>
      </c>
      <c r="AF496" s="68" t="str">
        <f t="shared" si="3220"/>
        <v/>
      </c>
      <c r="AG496" s="67" t="str">
        <f t="shared" si="7"/>
        <v/>
      </c>
      <c r="AH496" s="51"/>
      <c r="AI496" s="51" t="str">
        <f t="shared" si="8"/>
        <v/>
      </c>
      <c r="AJ496" s="68" t="str">
        <f t="shared" si="9"/>
        <v/>
      </c>
      <c r="AK496" s="68" t="str">
        <f t="shared" si="10"/>
        <v/>
      </c>
      <c r="AL496" s="68" t="str">
        <f t="shared" si="11"/>
        <v/>
      </c>
      <c r="AM496" s="68" t="str">
        <f t="shared" si="12"/>
        <v/>
      </c>
      <c r="AN496" s="68" t="str">
        <f t="shared" si="13"/>
        <v/>
      </c>
      <c r="AO496" s="67" t="str">
        <f t="shared" si="14"/>
        <v/>
      </c>
      <c r="AP496" s="51"/>
      <c r="AQ496" s="51" t="str">
        <f t="shared" si="15"/>
        <v/>
      </c>
      <c r="AR496" s="68" t="str">
        <f t="shared" si="16"/>
        <v/>
      </c>
      <c r="AS496" s="68" t="str">
        <f t="shared" si="17"/>
        <v/>
      </c>
      <c r="AT496" s="68" t="str">
        <f t="shared" si="18"/>
        <v/>
      </c>
      <c r="AU496" s="68" t="str">
        <f t="shared" si="19"/>
        <v/>
      </c>
      <c r="AV496" s="68" t="str">
        <f t="shared" si="20"/>
        <v/>
      </c>
      <c r="AW496" s="67" t="str">
        <f t="shared" si="21"/>
        <v/>
      </c>
      <c r="AX496" s="51"/>
      <c r="AY496" s="51" t="str">
        <f t="shared" si="22"/>
        <v/>
      </c>
      <c r="AZ496" s="68" t="str">
        <f t="shared" si="23"/>
        <v/>
      </c>
      <c r="BA496" s="68" t="str">
        <f t="shared" si="24"/>
        <v/>
      </c>
      <c r="BB496" s="68" t="str">
        <f t="shared" si="25"/>
        <v/>
      </c>
      <c r="BC496" s="68" t="str">
        <f t="shared" si="26"/>
        <v/>
      </c>
      <c r="BD496" s="68" t="str">
        <f t="shared" si="27"/>
        <v/>
      </c>
      <c r="BE496" s="68" t="str">
        <f t="shared" si="28"/>
        <v/>
      </c>
      <c r="BF496" s="51"/>
      <c r="BG496" s="69" t="str">
        <f t="shared" si="29"/>
        <v/>
      </c>
      <c r="BH496" s="67" t="str">
        <f t="shared" si="30"/>
        <v/>
      </c>
      <c r="BI496" s="67" t="str">
        <f t="shared" si="31"/>
        <v/>
      </c>
      <c r="BJ496" s="67" t="str">
        <f t="shared" si="32"/>
        <v/>
      </c>
      <c r="BK496" s="67" t="str">
        <f t="shared" si="33"/>
        <v/>
      </c>
      <c r="BL496" s="67" t="str">
        <f t="shared" si="34"/>
        <v/>
      </c>
      <c r="BM496" s="65" t="str">
        <f t="shared" si="35"/>
        <v/>
      </c>
      <c r="BN496" s="51"/>
      <c r="BO496" s="51" t="str">
        <f t="shared" si="3221"/>
        <v/>
      </c>
      <c r="BP496" s="71">
        <f t="shared" si="3222"/>
        <v>1508745</v>
      </c>
      <c r="BQ496" s="51" t="str">
        <f t="shared" si="3223"/>
        <v/>
      </c>
      <c r="BR496" s="51" t="str">
        <f t="shared" si="3224"/>
        <v/>
      </c>
      <c r="BS496" s="69" t="str">
        <f t="shared" si="2920"/>
        <v/>
      </c>
      <c r="BT496" s="51"/>
      <c r="BU496" s="68" t="str">
        <f t="shared" si="3225"/>
        <v/>
      </c>
      <c r="BV496" s="65">
        <f t="shared" si="3226"/>
        <v>9222650</v>
      </c>
      <c r="BW496" s="68" t="str">
        <f t="shared" si="3227"/>
        <v/>
      </c>
      <c r="BX496" s="68" t="str">
        <f t="shared" si="3228"/>
        <v/>
      </c>
      <c r="BY496" s="67" t="str">
        <f t="shared" si="44"/>
        <v/>
      </c>
      <c r="BZ496" s="68"/>
      <c r="CA496" s="65" t="str">
        <f t="shared" si="45"/>
        <v/>
      </c>
      <c r="CB496" s="67">
        <f t="shared" si="46"/>
        <v>3058943</v>
      </c>
      <c r="CC496" s="67" t="str">
        <f t="shared" si="47"/>
        <v/>
      </c>
      <c r="CD496" s="67" t="str">
        <f t="shared" si="48"/>
        <v/>
      </c>
      <c r="CE496" s="67" t="str">
        <f t="shared" si="49"/>
        <v/>
      </c>
      <c r="CF496" s="68"/>
      <c r="CG496" s="68" t="str">
        <f t="shared" si="3229"/>
        <v/>
      </c>
      <c r="CH496" s="65">
        <f t="shared" si="3230"/>
        <v>9222650</v>
      </c>
      <c r="CI496" s="68" t="str">
        <f t="shared" si="3231"/>
        <v/>
      </c>
      <c r="CJ496" s="68" t="str">
        <f t="shared" si="3232"/>
        <v/>
      </c>
      <c r="CK496" s="67" t="str">
        <f t="shared" si="54"/>
        <v/>
      </c>
      <c r="CL496" s="68"/>
      <c r="CM496" s="68" t="str">
        <f t="shared" si="3233"/>
        <v/>
      </c>
      <c r="CN496" s="65">
        <f t="shared" si="3234"/>
        <v>0</v>
      </c>
      <c r="CO496" s="68" t="str">
        <f t="shared" si="3235"/>
        <v/>
      </c>
      <c r="CP496" s="68" t="str">
        <f t="shared" si="3236"/>
        <v/>
      </c>
      <c r="CQ496" s="67" t="str">
        <f t="shared" si="59"/>
        <v/>
      </c>
      <c r="CR496" s="68"/>
      <c r="CS496" s="68" t="str">
        <f t="shared" si="3237"/>
        <v/>
      </c>
      <c r="CT496" s="65">
        <f t="shared" si="3238"/>
        <v>4343902</v>
      </c>
      <c r="CU496" s="68" t="str">
        <f t="shared" si="3239"/>
        <v/>
      </c>
      <c r="CV496" s="68" t="str">
        <f t="shared" si="3240"/>
        <v/>
      </c>
      <c r="CW496" s="67" t="str">
        <f t="shared" si="64"/>
        <v/>
      </c>
      <c r="CX496" s="68"/>
      <c r="CY496" s="68" t="str">
        <f t="shared" si="3241"/>
        <v/>
      </c>
      <c r="CZ496" s="65">
        <f t="shared" si="3242"/>
        <v>1692852</v>
      </c>
      <c r="DA496" s="68" t="str">
        <f t="shared" si="3243"/>
        <v/>
      </c>
      <c r="DB496" s="68" t="str">
        <f t="shared" si="3244"/>
        <v/>
      </c>
      <c r="DC496" s="67" t="str">
        <f t="shared" si="69"/>
        <v/>
      </c>
      <c r="DD496" s="68"/>
      <c r="DE496" s="68" t="str">
        <f t="shared" si="3245"/>
        <v/>
      </c>
      <c r="DF496" s="65">
        <f t="shared" si="3246"/>
        <v>3130815</v>
      </c>
      <c r="DG496" s="51" t="str">
        <f t="shared" si="3247"/>
        <v/>
      </c>
      <c r="DH496" s="51" t="str">
        <f t="shared" si="3248"/>
        <v/>
      </c>
      <c r="DI496" s="69" t="str">
        <f t="shared" si="74"/>
        <v/>
      </c>
      <c r="DJ496" s="51"/>
      <c r="DK496" s="51" t="str">
        <f t="shared" si="3249"/>
        <v/>
      </c>
      <c r="DL496" s="65">
        <f t="shared" si="3250"/>
        <v>55081</v>
      </c>
      <c r="DM496" s="51" t="str">
        <f t="shared" si="3251"/>
        <v/>
      </c>
      <c r="DN496" s="51" t="str">
        <f t="shared" si="3252"/>
        <v/>
      </c>
      <c r="DO496" s="69" t="str">
        <f t="shared" si="79"/>
        <v/>
      </c>
      <c r="DP496" s="51"/>
      <c r="DQ496" s="51"/>
      <c r="DR496" s="51"/>
      <c r="DS496" s="51"/>
      <c r="DT496" s="51"/>
      <c r="DU496" s="181"/>
    </row>
    <row r="497" spans="1:125" ht="15" x14ac:dyDescent="0.25">
      <c r="A497" s="50">
        <v>2016</v>
      </c>
      <c r="B497" s="51" t="s">
        <v>914</v>
      </c>
      <c r="C497" s="50" t="s">
        <v>915</v>
      </c>
      <c r="D497" s="53" t="s">
        <v>1500</v>
      </c>
      <c r="E497" s="50" t="s">
        <v>138</v>
      </c>
      <c r="F497" s="54">
        <v>1420407</v>
      </c>
      <c r="G497" s="54">
        <v>7879113</v>
      </c>
      <c r="H497" s="54">
        <v>1389541</v>
      </c>
      <c r="I497" s="55">
        <v>9014953</v>
      </c>
      <c r="J497" s="50"/>
      <c r="K497" s="50" t="s">
        <v>2032</v>
      </c>
      <c r="L497" s="58" t="s">
        <v>2032</v>
      </c>
      <c r="M497" s="58" t="s">
        <v>2032</v>
      </c>
      <c r="N497" s="58" t="s">
        <v>2032</v>
      </c>
      <c r="O497" s="58" t="s">
        <v>2032</v>
      </c>
      <c r="P497" s="59"/>
      <c r="Q497" s="60">
        <v>0</v>
      </c>
      <c r="R497" s="60">
        <v>4169319</v>
      </c>
      <c r="S497" s="60">
        <v>1707444</v>
      </c>
      <c r="T497" s="60">
        <v>3086339</v>
      </c>
      <c r="U497" s="60">
        <v>51851</v>
      </c>
      <c r="V497" s="79"/>
      <c r="W497" s="90">
        <f t="shared" si="857"/>
        <v>9014953</v>
      </c>
      <c r="X497" s="101">
        <v>1382644</v>
      </c>
      <c r="Y497" s="50" t="s">
        <v>167</v>
      </c>
      <c r="Z497" s="50" t="s">
        <v>1500</v>
      </c>
      <c r="AA497" s="51" t="str">
        <f t="shared" si="3215"/>
        <v/>
      </c>
      <c r="AB497" s="68" t="str">
        <f t="shared" si="3216"/>
        <v/>
      </c>
      <c r="AC497" s="68" t="str">
        <f t="shared" si="3217"/>
        <v/>
      </c>
      <c r="AD497" s="68" t="str">
        <f t="shared" si="3218"/>
        <v/>
      </c>
      <c r="AE497" s="68" t="str">
        <f t="shared" si="3219"/>
        <v/>
      </c>
      <c r="AF497" s="68" t="str">
        <f t="shared" si="3220"/>
        <v/>
      </c>
      <c r="AG497" s="67" t="str">
        <f t="shared" si="7"/>
        <v/>
      </c>
      <c r="AH497" s="51"/>
      <c r="AI497" s="51" t="str">
        <f t="shared" si="8"/>
        <v/>
      </c>
      <c r="AJ497" s="68" t="str">
        <f t="shared" si="9"/>
        <v/>
      </c>
      <c r="AK497" s="68" t="str">
        <f t="shared" si="10"/>
        <v/>
      </c>
      <c r="AL497" s="68" t="str">
        <f t="shared" si="11"/>
        <v/>
      </c>
      <c r="AM497" s="68" t="str">
        <f t="shared" si="12"/>
        <v/>
      </c>
      <c r="AN497" s="68" t="str">
        <f t="shared" si="13"/>
        <v/>
      </c>
      <c r="AO497" s="67" t="str">
        <f t="shared" si="14"/>
        <v/>
      </c>
      <c r="AP497" s="51"/>
      <c r="AQ497" s="51" t="str">
        <f t="shared" si="15"/>
        <v/>
      </c>
      <c r="AR497" s="68" t="str">
        <f t="shared" si="16"/>
        <v/>
      </c>
      <c r="AS497" s="68" t="str">
        <f t="shared" si="17"/>
        <v/>
      </c>
      <c r="AT497" s="68" t="str">
        <f t="shared" si="18"/>
        <v/>
      </c>
      <c r="AU497" s="68" t="str">
        <f t="shared" si="19"/>
        <v/>
      </c>
      <c r="AV497" s="68" t="str">
        <f t="shared" si="20"/>
        <v/>
      </c>
      <c r="AW497" s="67" t="str">
        <f t="shared" si="21"/>
        <v/>
      </c>
      <c r="AX497" s="51"/>
      <c r="AY497" s="51" t="str">
        <f t="shared" si="22"/>
        <v/>
      </c>
      <c r="AZ497" s="68" t="str">
        <f t="shared" si="23"/>
        <v/>
      </c>
      <c r="BA497" s="68" t="str">
        <f t="shared" si="24"/>
        <v/>
      </c>
      <c r="BB497" s="68" t="str">
        <f t="shared" si="25"/>
        <v/>
      </c>
      <c r="BC497" s="68" t="str">
        <f t="shared" si="26"/>
        <v/>
      </c>
      <c r="BD497" s="68" t="str">
        <f t="shared" si="27"/>
        <v/>
      </c>
      <c r="BE497" s="68" t="str">
        <f t="shared" si="28"/>
        <v/>
      </c>
      <c r="BF497" s="51"/>
      <c r="BG497" s="69" t="str">
        <f t="shared" si="29"/>
        <v/>
      </c>
      <c r="BH497" s="67" t="str">
        <f t="shared" si="30"/>
        <v/>
      </c>
      <c r="BI497" s="67" t="str">
        <f t="shared" si="31"/>
        <v/>
      </c>
      <c r="BJ497" s="67" t="str">
        <f t="shared" si="32"/>
        <v/>
      </c>
      <c r="BK497" s="67" t="str">
        <f t="shared" si="33"/>
        <v/>
      </c>
      <c r="BL497" s="67" t="str">
        <f t="shared" si="34"/>
        <v/>
      </c>
      <c r="BM497" s="65" t="str">
        <f t="shared" si="35"/>
        <v/>
      </c>
      <c r="BN497" s="51"/>
      <c r="BO497" s="51" t="str">
        <f t="shared" si="3221"/>
        <v/>
      </c>
      <c r="BP497" s="51" t="str">
        <f t="shared" si="3222"/>
        <v/>
      </c>
      <c r="BQ497" s="71">
        <f t="shared" si="3223"/>
        <v>1420407</v>
      </c>
      <c r="BR497" s="51" t="str">
        <f t="shared" si="3224"/>
        <v/>
      </c>
      <c r="BS497" s="69" t="str">
        <f t="shared" si="2920"/>
        <v/>
      </c>
      <c r="BT497" s="51"/>
      <c r="BU497" s="68" t="str">
        <f t="shared" si="3225"/>
        <v/>
      </c>
      <c r="BV497" s="68" t="str">
        <f t="shared" si="3226"/>
        <v/>
      </c>
      <c r="BW497" s="65">
        <f t="shared" si="3227"/>
        <v>9014953</v>
      </c>
      <c r="BX497" s="68" t="str">
        <f t="shared" si="3228"/>
        <v/>
      </c>
      <c r="BY497" s="67" t="str">
        <f t="shared" si="44"/>
        <v/>
      </c>
      <c r="BZ497" s="68"/>
      <c r="CA497" s="65" t="str">
        <f t="shared" si="45"/>
        <v/>
      </c>
      <c r="CB497" s="67" t="str">
        <f t="shared" si="46"/>
        <v/>
      </c>
      <c r="CC497" s="67">
        <f t="shared" si="47"/>
        <v>1382644</v>
      </c>
      <c r="CD497" s="67" t="str">
        <f t="shared" si="48"/>
        <v/>
      </c>
      <c r="CE497" s="67" t="str">
        <f t="shared" si="49"/>
        <v/>
      </c>
      <c r="CF497" s="68"/>
      <c r="CG497" s="68" t="str">
        <f t="shared" si="3229"/>
        <v/>
      </c>
      <c r="CH497" s="68" t="str">
        <f t="shared" si="3230"/>
        <v/>
      </c>
      <c r="CI497" s="65">
        <f t="shared" si="3231"/>
        <v>9014953</v>
      </c>
      <c r="CJ497" s="68" t="str">
        <f t="shared" si="3232"/>
        <v/>
      </c>
      <c r="CK497" s="67" t="str">
        <f t="shared" si="54"/>
        <v/>
      </c>
      <c r="CL497" s="68"/>
      <c r="CM497" s="68" t="str">
        <f t="shared" si="3233"/>
        <v/>
      </c>
      <c r="CN497" s="68" t="str">
        <f t="shared" si="3234"/>
        <v/>
      </c>
      <c r="CO497" s="65">
        <f t="shared" si="3235"/>
        <v>0</v>
      </c>
      <c r="CP497" s="68" t="str">
        <f t="shared" si="3236"/>
        <v/>
      </c>
      <c r="CQ497" s="67" t="str">
        <f t="shared" si="59"/>
        <v/>
      </c>
      <c r="CR497" s="68"/>
      <c r="CS497" s="68" t="str">
        <f t="shared" si="3237"/>
        <v/>
      </c>
      <c r="CT497" s="68" t="str">
        <f t="shared" si="3238"/>
        <v/>
      </c>
      <c r="CU497" s="65">
        <f t="shared" si="3239"/>
        <v>4169319</v>
      </c>
      <c r="CV497" s="68" t="str">
        <f t="shared" si="3240"/>
        <v/>
      </c>
      <c r="CW497" s="67" t="str">
        <f t="shared" si="64"/>
        <v/>
      </c>
      <c r="CX497" s="68"/>
      <c r="CY497" s="68" t="str">
        <f t="shared" si="3241"/>
        <v/>
      </c>
      <c r="CZ497" s="68" t="str">
        <f t="shared" si="3242"/>
        <v/>
      </c>
      <c r="DA497" s="65">
        <f t="shared" si="3243"/>
        <v>1707444</v>
      </c>
      <c r="DB497" s="68" t="str">
        <f t="shared" si="3244"/>
        <v/>
      </c>
      <c r="DC497" s="67" t="str">
        <f t="shared" si="69"/>
        <v/>
      </c>
      <c r="DD497" s="68"/>
      <c r="DE497" s="68" t="str">
        <f t="shared" si="3245"/>
        <v/>
      </c>
      <c r="DF497" s="51" t="str">
        <f t="shared" si="3246"/>
        <v/>
      </c>
      <c r="DG497" s="65">
        <f t="shared" si="3247"/>
        <v>3086339</v>
      </c>
      <c r="DH497" s="51" t="str">
        <f t="shared" si="3248"/>
        <v/>
      </c>
      <c r="DI497" s="69" t="str">
        <f t="shared" si="74"/>
        <v/>
      </c>
      <c r="DJ497" s="51"/>
      <c r="DK497" s="51" t="str">
        <f t="shared" si="3249"/>
        <v/>
      </c>
      <c r="DL497" s="51" t="str">
        <f t="shared" si="3250"/>
        <v/>
      </c>
      <c r="DM497" s="65">
        <f t="shared" si="3251"/>
        <v>51851</v>
      </c>
      <c r="DN497" s="51" t="str">
        <f t="shared" si="3252"/>
        <v/>
      </c>
      <c r="DO497" s="69" t="str">
        <f t="shared" si="79"/>
        <v/>
      </c>
      <c r="DP497" s="51"/>
      <c r="DQ497" s="51"/>
      <c r="DR497" s="51"/>
      <c r="DS497" s="51"/>
      <c r="DT497" s="51"/>
      <c r="DU497" s="181"/>
    </row>
    <row r="498" spans="1:125" ht="15" x14ac:dyDescent="0.25">
      <c r="A498" s="50">
        <v>2017</v>
      </c>
      <c r="B498" s="51" t="s">
        <v>914</v>
      </c>
      <c r="C498" s="50" t="s">
        <v>915</v>
      </c>
      <c r="D498" s="53" t="s">
        <v>1500</v>
      </c>
      <c r="E498" s="50" t="s">
        <v>138</v>
      </c>
      <c r="F498" s="54">
        <v>1308853</v>
      </c>
      <c r="G498" s="54">
        <v>6345757</v>
      </c>
      <c r="H498" s="54">
        <v>1526933</v>
      </c>
      <c r="I498" s="55">
        <v>9633640</v>
      </c>
      <c r="J498" s="50"/>
      <c r="K498" s="50" t="s">
        <v>2032</v>
      </c>
      <c r="L498" s="58" t="s">
        <v>2032</v>
      </c>
      <c r="M498" s="58" t="s">
        <v>2032</v>
      </c>
      <c r="N498" s="58" t="s">
        <v>2032</v>
      </c>
      <c r="O498" s="58" t="s">
        <v>2032</v>
      </c>
      <c r="P498" s="59"/>
      <c r="Q498" s="60">
        <v>0</v>
      </c>
      <c r="R498" s="60">
        <v>4653651</v>
      </c>
      <c r="S498" s="60">
        <v>1613545</v>
      </c>
      <c r="T498" s="60">
        <v>3308621</v>
      </c>
      <c r="U498" s="60">
        <v>57823</v>
      </c>
      <c r="V498" s="79"/>
      <c r="W498" s="90">
        <f t="shared" si="857"/>
        <v>9633640</v>
      </c>
      <c r="X498" s="101">
        <v>2937395</v>
      </c>
      <c r="Y498" s="50" t="s">
        <v>167</v>
      </c>
      <c r="Z498" s="50" t="s">
        <v>1500</v>
      </c>
      <c r="AA498" s="51" t="str">
        <f t="shared" si="3215"/>
        <v/>
      </c>
      <c r="AB498" s="68" t="str">
        <f t="shared" si="3216"/>
        <v/>
      </c>
      <c r="AC498" s="68" t="str">
        <f t="shared" si="3217"/>
        <v/>
      </c>
      <c r="AD498" s="68" t="str">
        <f t="shared" si="3218"/>
        <v/>
      </c>
      <c r="AE498" s="68" t="str">
        <f t="shared" si="3219"/>
        <v/>
      </c>
      <c r="AF498" s="68" t="str">
        <f t="shared" si="3220"/>
        <v/>
      </c>
      <c r="AG498" s="67" t="str">
        <f t="shared" si="7"/>
        <v/>
      </c>
      <c r="AH498" s="51"/>
      <c r="AI498" s="51" t="str">
        <f t="shared" si="8"/>
        <v/>
      </c>
      <c r="AJ498" s="68" t="str">
        <f t="shared" si="9"/>
        <v/>
      </c>
      <c r="AK498" s="68" t="str">
        <f t="shared" si="10"/>
        <v/>
      </c>
      <c r="AL498" s="68" t="str">
        <f t="shared" si="11"/>
        <v/>
      </c>
      <c r="AM498" s="68" t="str">
        <f t="shared" si="12"/>
        <v/>
      </c>
      <c r="AN498" s="68" t="str">
        <f t="shared" si="13"/>
        <v/>
      </c>
      <c r="AO498" s="67" t="str">
        <f t="shared" si="14"/>
        <v/>
      </c>
      <c r="AP498" s="51"/>
      <c r="AQ498" s="51" t="str">
        <f t="shared" si="15"/>
        <v/>
      </c>
      <c r="AR498" s="68" t="str">
        <f t="shared" si="16"/>
        <v/>
      </c>
      <c r="AS498" s="68" t="str">
        <f t="shared" si="17"/>
        <v/>
      </c>
      <c r="AT498" s="68" t="str">
        <f t="shared" si="18"/>
        <v/>
      </c>
      <c r="AU498" s="68" t="str">
        <f t="shared" si="19"/>
        <v/>
      </c>
      <c r="AV498" s="68" t="str">
        <f t="shared" si="20"/>
        <v/>
      </c>
      <c r="AW498" s="67" t="str">
        <f t="shared" si="21"/>
        <v/>
      </c>
      <c r="AX498" s="51"/>
      <c r="AY498" s="51" t="str">
        <f t="shared" si="22"/>
        <v/>
      </c>
      <c r="AZ498" s="68" t="str">
        <f t="shared" si="23"/>
        <v/>
      </c>
      <c r="BA498" s="68" t="str">
        <f t="shared" si="24"/>
        <v/>
      </c>
      <c r="BB498" s="68" t="str">
        <f t="shared" si="25"/>
        <v/>
      </c>
      <c r="BC498" s="68" t="str">
        <f t="shared" si="26"/>
        <v/>
      </c>
      <c r="BD498" s="68" t="str">
        <f t="shared" si="27"/>
        <v/>
      </c>
      <c r="BE498" s="68" t="str">
        <f t="shared" si="28"/>
        <v/>
      </c>
      <c r="BF498" s="51"/>
      <c r="BG498" s="69" t="str">
        <f t="shared" si="29"/>
        <v/>
      </c>
      <c r="BH498" s="67" t="str">
        <f t="shared" si="30"/>
        <v/>
      </c>
      <c r="BI498" s="67" t="str">
        <f t="shared" si="31"/>
        <v/>
      </c>
      <c r="BJ498" s="67" t="str">
        <f t="shared" si="32"/>
        <v/>
      </c>
      <c r="BK498" s="67" t="str">
        <f t="shared" si="33"/>
        <v/>
      </c>
      <c r="BL498" s="67" t="str">
        <f t="shared" si="34"/>
        <v/>
      </c>
      <c r="BM498" s="65" t="str">
        <f t="shared" si="35"/>
        <v/>
      </c>
      <c r="BN498" s="51"/>
      <c r="BO498" s="51" t="str">
        <f t="shared" si="3221"/>
        <v/>
      </c>
      <c r="BP498" s="51" t="str">
        <f t="shared" si="3222"/>
        <v/>
      </c>
      <c r="BQ498" s="51" t="str">
        <f t="shared" si="3223"/>
        <v/>
      </c>
      <c r="BR498" s="71">
        <f t="shared" si="3224"/>
        <v>1308853</v>
      </c>
      <c r="BS498" s="69" t="str">
        <f t="shared" si="2920"/>
        <v/>
      </c>
      <c r="BT498" s="51"/>
      <c r="BU498" s="68" t="str">
        <f t="shared" si="3225"/>
        <v/>
      </c>
      <c r="BV498" s="68" t="str">
        <f t="shared" si="3226"/>
        <v/>
      </c>
      <c r="BW498" s="68" t="str">
        <f t="shared" si="3227"/>
        <v/>
      </c>
      <c r="BX498" s="65">
        <f t="shared" si="3228"/>
        <v>9633640</v>
      </c>
      <c r="BY498" s="67" t="str">
        <f t="shared" si="44"/>
        <v/>
      </c>
      <c r="BZ498" s="68"/>
      <c r="CA498" s="65" t="str">
        <f t="shared" si="45"/>
        <v/>
      </c>
      <c r="CB498" s="67" t="str">
        <f t="shared" si="46"/>
        <v/>
      </c>
      <c r="CC498" s="67" t="str">
        <f t="shared" si="47"/>
        <v/>
      </c>
      <c r="CD498" s="67">
        <f t="shared" si="48"/>
        <v>2937395</v>
      </c>
      <c r="CE498" s="67" t="str">
        <f t="shared" si="49"/>
        <v/>
      </c>
      <c r="CF498" s="68"/>
      <c r="CG498" s="68" t="str">
        <f t="shared" si="3229"/>
        <v/>
      </c>
      <c r="CH498" s="68" t="str">
        <f t="shared" si="3230"/>
        <v/>
      </c>
      <c r="CI498" s="68" t="str">
        <f t="shared" si="3231"/>
        <v/>
      </c>
      <c r="CJ498" s="65">
        <f t="shared" si="3232"/>
        <v>9633640</v>
      </c>
      <c r="CK498" s="67" t="str">
        <f t="shared" si="54"/>
        <v/>
      </c>
      <c r="CL498" s="68"/>
      <c r="CM498" s="68" t="str">
        <f t="shared" si="3233"/>
        <v/>
      </c>
      <c r="CN498" s="68" t="str">
        <f t="shared" si="3234"/>
        <v/>
      </c>
      <c r="CO498" s="68" t="str">
        <f t="shared" si="3235"/>
        <v/>
      </c>
      <c r="CP498" s="65">
        <f t="shared" si="3236"/>
        <v>0</v>
      </c>
      <c r="CQ498" s="67" t="str">
        <f t="shared" si="59"/>
        <v/>
      </c>
      <c r="CR498" s="68"/>
      <c r="CS498" s="68" t="str">
        <f t="shared" si="3237"/>
        <v/>
      </c>
      <c r="CT498" s="68" t="str">
        <f t="shared" si="3238"/>
        <v/>
      </c>
      <c r="CU498" s="68" t="str">
        <f t="shared" si="3239"/>
        <v/>
      </c>
      <c r="CV498" s="65">
        <f t="shared" si="3240"/>
        <v>4653651</v>
      </c>
      <c r="CW498" s="67" t="str">
        <f t="shared" si="64"/>
        <v/>
      </c>
      <c r="CX498" s="68"/>
      <c r="CY498" s="68" t="str">
        <f t="shared" si="3241"/>
        <v/>
      </c>
      <c r="CZ498" s="68" t="str">
        <f t="shared" si="3242"/>
        <v/>
      </c>
      <c r="DA498" s="68" t="str">
        <f t="shared" si="3243"/>
        <v/>
      </c>
      <c r="DB498" s="65">
        <f t="shared" si="3244"/>
        <v>1613545</v>
      </c>
      <c r="DC498" s="67" t="str">
        <f t="shared" si="69"/>
        <v/>
      </c>
      <c r="DD498" s="68"/>
      <c r="DE498" s="68" t="str">
        <f t="shared" si="3245"/>
        <v/>
      </c>
      <c r="DF498" s="51" t="str">
        <f t="shared" si="3246"/>
        <v/>
      </c>
      <c r="DG498" s="51" t="str">
        <f t="shared" si="3247"/>
        <v/>
      </c>
      <c r="DH498" s="65">
        <f t="shared" si="3248"/>
        <v>3308621</v>
      </c>
      <c r="DI498" s="69" t="str">
        <f t="shared" si="74"/>
        <v/>
      </c>
      <c r="DJ498" s="51"/>
      <c r="DK498" s="51" t="str">
        <f t="shared" si="3249"/>
        <v/>
      </c>
      <c r="DL498" s="51" t="str">
        <f t="shared" si="3250"/>
        <v/>
      </c>
      <c r="DM498" s="51" t="str">
        <f t="shared" si="3251"/>
        <v/>
      </c>
      <c r="DN498" s="65">
        <f t="shared" si="3252"/>
        <v>57823</v>
      </c>
      <c r="DO498" s="69" t="str">
        <f t="shared" si="79"/>
        <v/>
      </c>
      <c r="DP498" s="51"/>
      <c r="DQ498" s="51"/>
      <c r="DR498" s="51"/>
      <c r="DS498" s="51"/>
      <c r="DT498" s="51"/>
      <c r="DU498" s="181"/>
    </row>
    <row r="499" spans="1:125" ht="15" x14ac:dyDescent="0.25">
      <c r="A499" s="56">
        <v>2018</v>
      </c>
      <c r="B499" s="51" t="s">
        <v>914</v>
      </c>
      <c r="C499" s="50" t="s">
        <v>915</v>
      </c>
      <c r="D499" s="170" t="s">
        <v>1500</v>
      </c>
      <c r="E499" s="50" t="s">
        <v>138</v>
      </c>
      <c r="F499" s="89">
        <v>1247667</v>
      </c>
      <c r="G499" s="89">
        <v>5955234</v>
      </c>
      <c r="H499" s="89">
        <v>1456830</v>
      </c>
      <c r="I499" s="90">
        <v>9571883</v>
      </c>
      <c r="J499" s="50"/>
      <c r="K499" s="50" t="s">
        <v>2032</v>
      </c>
      <c r="L499" s="58"/>
      <c r="M499" s="58"/>
      <c r="N499" s="58"/>
      <c r="O499" s="58"/>
      <c r="P499" s="91"/>
      <c r="Q499" s="92">
        <v>0</v>
      </c>
      <c r="R499" s="92">
        <v>5014373</v>
      </c>
      <c r="S499" s="92">
        <v>1667150</v>
      </c>
      <c r="T499" s="92">
        <v>2936380</v>
      </c>
      <c r="U499" s="94"/>
      <c r="V499" s="94"/>
      <c r="W499" s="90">
        <f t="shared" si="857"/>
        <v>9617903</v>
      </c>
      <c r="X499" s="90">
        <v>4640411</v>
      </c>
      <c r="Y499" s="56" t="s">
        <v>167</v>
      </c>
      <c r="Z499" s="50"/>
      <c r="AA499" s="51"/>
      <c r="AB499" s="68"/>
      <c r="AC499" s="68"/>
      <c r="AD499" s="68"/>
      <c r="AE499" s="68"/>
      <c r="AF499" s="68"/>
      <c r="AG499" s="67" t="str">
        <f t="shared" si="7"/>
        <v/>
      </c>
      <c r="AH499" s="51"/>
      <c r="AI499" s="51" t="str">
        <f t="shared" si="8"/>
        <v/>
      </c>
      <c r="AJ499" s="68" t="str">
        <f t="shared" si="9"/>
        <v/>
      </c>
      <c r="AK499" s="68" t="str">
        <f t="shared" si="10"/>
        <v/>
      </c>
      <c r="AL499" s="68" t="str">
        <f t="shared" si="11"/>
        <v/>
      </c>
      <c r="AM499" s="68" t="str">
        <f t="shared" si="12"/>
        <v/>
      </c>
      <c r="AN499" s="68" t="str">
        <f t="shared" si="13"/>
        <v/>
      </c>
      <c r="AO499" s="67" t="str">
        <f t="shared" si="14"/>
        <v/>
      </c>
      <c r="AP499" s="51"/>
      <c r="AQ499" s="51" t="str">
        <f t="shared" si="15"/>
        <v/>
      </c>
      <c r="AR499" s="68" t="str">
        <f t="shared" si="16"/>
        <v/>
      </c>
      <c r="AS499" s="68" t="str">
        <f t="shared" si="17"/>
        <v/>
      </c>
      <c r="AT499" s="68" t="str">
        <f t="shared" si="18"/>
        <v/>
      </c>
      <c r="AU499" s="68" t="str">
        <f t="shared" si="19"/>
        <v/>
      </c>
      <c r="AV499" s="68" t="str">
        <f t="shared" si="20"/>
        <v/>
      </c>
      <c r="AW499" s="67" t="str">
        <f t="shared" si="21"/>
        <v/>
      </c>
      <c r="AX499" s="51"/>
      <c r="AY499" s="51" t="str">
        <f t="shared" si="22"/>
        <v/>
      </c>
      <c r="AZ499" s="68" t="str">
        <f t="shared" si="23"/>
        <v/>
      </c>
      <c r="BA499" s="68" t="str">
        <f t="shared" si="24"/>
        <v/>
      </c>
      <c r="BB499" s="68" t="str">
        <f t="shared" si="25"/>
        <v/>
      </c>
      <c r="BC499" s="68" t="str">
        <f t="shared" si="26"/>
        <v/>
      </c>
      <c r="BD499" s="68" t="str">
        <f t="shared" si="27"/>
        <v/>
      </c>
      <c r="BE499" s="68" t="str">
        <f t="shared" si="28"/>
        <v/>
      </c>
      <c r="BF499" s="51"/>
      <c r="BG499" s="69" t="str">
        <f t="shared" si="29"/>
        <v/>
      </c>
      <c r="BH499" s="67" t="str">
        <f t="shared" si="30"/>
        <v/>
      </c>
      <c r="BI499" s="67" t="str">
        <f t="shared" si="31"/>
        <v/>
      </c>
      <c r="BJ499" s="67" t="str">
        <f t="shared" si="32"/>
        <v/>
      </c>
      <c r="BK499" s="67" t="str">
        <f t="shared" si="33"/>
        <v/>
      </c>
      <c r="BL499" s="67" t="str">
        <f t="shared" si="34"/>
        <v/>
      </c>
      <c r="BM499" s="65" t="str">
        <f t="shared" si="35"/>
        <v/>
      </c>
      <c r="BN499" s="51"/>
      <c r="BO499" s="51"/>
      <c r="BP499" s="51"/>
      <c r="BQ499" s="51"/>
      <c r="BR499" s="70"/>
      <c r="BS499" s="96">
        <f t="shared" si="2920"/>
        <v>1247667</v>
      </c>
      <c r="BT499" s="51"/>
      <c r="BU499" s="68"/>
      <c r="BV499" s="68"/>
      <c r="BW499" s="68"/>
      <c r="BX499" s="65"/>
      <c r="BY499" s="67">
        <f t="shared" si="44"/>
        <v>9571883</v>
      </c>
      <c r="BZ499" s="68"/>
      <c r="CA499" s="65" t="str">
        <f t="shared" si="45"/>
        <v/>
      </c>
      <c r="CB499" s="67" t="str">
        <f t="shared" si="46"/>
        <v/>
      </c>
      <c r="CC499" s="67" t="str">
        <f t="shared" si="47"/>
        <v/>
      </c>
      <c r="CD499" s="67" t="str">
        <f t="shared" si="48"/>
        <v/>
      </c>
      <c r="CE499" s="67">
        <f t="shared" si="49"/>
        <v>4640411</v>
      </c>
      <c r="CF499" s="68"/>
      <c r="CG499" s="68"/>
      <c r="CH499" s="68"/>
      <c r="CI499" s="68"/>
      <c r="CJ499" s="65"/>
      <c r="CK499" s="67">
        <f t="shared" si="54"/>
        <v>9617903</v>
      </c>
      <c r="CL499" s="68"/>
      <c r="CM499" s="68"/>
      <c r="CN499" s="68"/>
      <c r="CO499" s="68"/>
      <c r="CP499" s="65"/>
      <c r="CQ499" s="67">
        <f t="shared" si="59"/>
        <v>0</v>
      </c>
      <c r="CR499" s="68"/>
      <c r="CS499" s="68"/>
      <c r="CT499" s="68"/>
      <c r="CU499" s="68"/>
      <c r="CV499" s="65"/>
      <c r="CW499" s="67">
        <f t="shared" si="64"/>
        <v>5014373</v>
      </c>
      <c r="CX499" s="68"/>
      <c r="CY499" s="68"/>
      <c r="CZ499" s="68"/>
      <c r="DA499" s="68"/>
      <c r="DB499" s="65"/>
      <c r="DC499" s="67">
        <f t="shared" si="69"/>
        <v>1667150</v>
      </c>
      <c r="DD499" s="68"/>
      <c r="DE499" s="68"/>
      <c r="DF499" s="51"/>
      <c r="DG499" s="51"/>
      <c r="DH499" s="70"/>
      <c r="DI499" s="67">
        <f t="shared" si="74"/>
        <v>2936380</v>
      </c>
      <c r="DJ499" s="51"/>
      <c r="DK499" s="51"/>
      <c r="DL499" s="51"/>
      <c r="DM499" s="51"/>
      <c r="DN499" s="70"/>
      <c r="DO499" s="67">
        <f t="shared" si="79"/>
        <v>0</v>
      </c>
      <c r="DP499" s="51"/>
      <c r="DQ499" s="51"/>
      <c r="DR499" s="51"/>
      <c r="DS499" s="51"/>
      <c r="DT499" s="51"/>
      <c r="DU499" s="181"/>
    </row>
    <row r="500" spans="1:125" ht="15" x14ac:dyDescent="0.25">
      <c r="A500" s="50"/>
      <c r="B500" s="51"/>
      <c r="C500" s="50"/>
      <c r="D500" s="53"/>
      <c r="E500" s="50"/>
      <c r="F500" s="54"/>
      <c r="G500" s="54"/>
      <c r="H500" s="54"/>
      <c r="I500" s="55"/>
      <c r="J500" s="50"/>
      <c r="K500" s="50" t="s">
        <v>2032</v>
      </c>
      <c r="L500" s="58"/>
      <c r="M500" s="58"/>
      <c r="N500" s="58"/>
      <c r="O500" s="58"/>
      <c r="P500" s="59"/>
      <c r="Q500" s="60"/>
      <c r="R500" s="60"/>
      <c r="S500" s="60"/>
      <c r="T500" s="60"/>
      <c r="U500" s="60"/>
      <c r="V500" s="79"/>
      <c r="W500" s="90">
        <f t="shared" si="857"/>
        <v>0</v>
      </c>
      <c r="X500" s="101"/>
      <c r="Y500" s="50"/>
      <c r="Z500" s="50"/>
      <c r="AA500" s="51"/>
      <c r="AB500" s="68"/>
      <c r="AC500" s="68"/>
      <c r="AD500" s="68"/>
      <c r="AE500" s="68"/>
      <c r="AF500" s="68"/>
      <c r="AG500" s="67" t="str">
        <f t="shared" si="7"/>
        <v/>
      </c>
      <c r="AH500" s="51"/>
      <c r="AI500" s="51" t="str">
        <f t="shared" si="8"/>
        <v/>
      </c>
      <c r="AJ500" s="68" t="str">
        <f t="shared" si="9"/>
        <v/>
      </c>
      <c r="AK500" s="68" t="str">
        <f t="shared" si="10"/>
        <v/>
      </c>
      <c r="AL500" s="68" t="str">
        <f t="shared" si="11"/>
        <v/>
      </c>
      <c r="AM500" s="68" t="str">
        <f t="shared" si="12"/>
        <v/>
      </c>
      <c r="AN500" s="68" t="str">
        <f t="shared" si="13"/>
        <v/>
      </c>
      <c r="AO500" s="67" t="str">
        <f t="shared" si="14"/>
        <v/>
      </c>
      <c r="AP500" s="51"/>
      <c r="AQ500" s="51" t="str">
        <f t="shared" si="15"/>
        <v/>
      </c>
      <c r="AR500" s="68" t="str">
        <f t="shared" si="16"/>
        <v/>
      </c>
      <c r="AS500" s="68" t="str">
        <f t="shared" si="17"/>
        <v/>
      </c>
      <c r="AT500" s="68" t="str">
        <f t="shared" si="18"/>
        <v/>
      </c>
      <c r="AU500" s="68" t="str">
        <f t="shared" si="19"/>
        <v/>
      </c>
      <c r="AV500" s="68" t="str">
        <f t="shared" si="20"/>
        <v/>
      </c>
      <c r="AW500" s="67" t="str">
        <f t="shared" si="21"/>
        <v/>
      </c>
      <c r="AX500" s="51"/>
      <c r="AY500" s="51" t="str">
        <f t="shared" si="22"/>
        <v/>
      </c>
      <c r="AZ500" s="68" t="str">
        <f t="shared" si="23"/>
        <v/>
      </c>
      <c r="BA500" s="68" t="str">
        <f t="shared" si="24"/>
        <v/>
      </c>
      <c r="BB500" s="68" t="str">
        <f t="shared" si="25"/>
        <v/>
      </c>
      <c r="BC500" s="68" t="str">
        <f t="shared" si="26"/>
        <v/>
      </c>
      <c r="BD500" s="68" t="str">
        <f t="shared" si="27"/>
        <v/>
      </c>
      <c r="BE500" s="68" t="str">
        <f t="shared" si="28"/>
        <v/>
      </c>
      <c r="BF500" s="51"/>
      <c r="BG500" s="69" t="str">
        <f t="shared" si="29"/>
        <v/>
      </c>
      <c r="BH500" s="67" t="str">
        <f t="shared" si="30"/>
        <v/>
      </c>
      <c r="BI500" s="67" t="str">
        <f t="shared" si="31"/>
        <v/>
      </c>
      <c r="BJ500" s="67" t="str">
        <f t="shared" si="32"/>
        <v/>
      </c>
      <c r="BK500" s="67" t="str">
        <f t="shared" si="33"/>
        <v/>
      </c>
      <c r="BL500" s="67" t="str">
        <f t="shared" si="34"/>
        <v/>
      </c>
      <c r="BM500" s="65" t="str">
        <f t="shared" si="35"/>
        <v/>
      </c>
      <c r="BN500" s="51"/>
      <c r="BO500" s="51"/>
      <c r="BP500" s="51"/>
      <c r="BQ500" s="51"/>
      <c r="BR500" s="70"/>
      <c r="BS500" s="69" t="str">
        <f t="shared" si="2920"/>
        <v/>
      </c>
      <c r="BT500" s="51"/>
      <c r="BU500" s="68"/>
      <c r="BV500" s="68"/>
      <c r="BW500" s="68"/>
      <c r="BX500" s="65"/>
      <c r="BY500" s="67" t="str">
        <f t="shared" si="44"/>
        <v/>
      </c>
      <c r="BZ500" s="68"/>
      <c r="CA500" s="65" t="str">
        <f t="shared" si="45"/>
        <v/>
      </c>
      <c r="CB500" s="67" t="str">
        <f t="shared" si="46"/>
        <v/>
      </c>
      <c r="CC500" s="67" t="str">
        <f t="shared" si="47"/>
        <v/>
      </c>
      <c r="CD500" s="67" t="str">
        <f t="shared" si="48"/>
        <v/>
      </c>
      <c r="CE500" s="67" t="str">
        <f t="shared" si="49"/>
        <v/>
      </c>
      <c r="CF500" s="68"/>
      <c r="CG500" s="68"/>
      <c r="CH500" s="68"/>
      <c r="CI500" s="68"/>
      <c r="CJ500" s="65"/>
      <c r="CK500" s="67" t="str">
        <f t="shared" si="54"/>
        <v/>
      </c>
      <c r="CL500" s="68"/>
      <c r="CM500" s="68"/>
      <c r="CN500" s="68"/>
      <c r="CO500" s="68"/>
      <c r="CP500" s="65"/>
      <c r="CQ500" s="67" t="str">
        <f t="shared" si="59"/>
        <v/>
      </c>
      <c r="CR500" s="68"/>
      <c r="CS500" s="68"/>
      <c r="CT500" s="68"/>
      <c r="CU500" s="68"/>
      <c r="CV500" s="65"/>
      <c r="CW500" s="67" t="str">
        <f t="shared" si="64"/>
        <v/>
      </c>
      <c r="CX500" s="68"/>
      <c r="CY500" s="68"/>
      <c r="CZ500" s="68"/>
      <c r="DA500" s="68"/>
      <c r="DB500" s="65"/>
      <c r="DC500" s="67" t="str">
        <f t="shared" si="69"/>
        <v/>
      </c>
      <c r="DD500" s="68"/>
      <c r="DE500" s="68"/>
      <c r="DF500" s="51"/>
      <c r="DG500" s="51"/>
      <c r="DH500" s="70"/>
      <c r="DI500" s="69" t="str">
        <f t="shared" si="74"/>
        <v/>
      </c>
      <c r="DJ500" s="51"/>
      <c r="DK500" s="51"/>
      <c r="DL500" s="51"/>
      <c r="DM500" s="51"/>
      <c r="DN500" s="70"/>
      <c r="DO500" s="69" t="str">
        <f t="shared" si="79"/>
        <v/>
      </c>
      <c r="DP500" s="51"/>
      <c r="DQ500" s="51"/>
      <c r="DR500" s="51"/>
      <c r="DS500" s="51"/>
      <c r="DT500" s="51"/>
      <c r="DU500" s="181"/>
    </row>
    <row r="501" spans="1:125" ht="15" x14ac:dyDescent="0.25">
      <c r="A501" s="50">
        <v>2014</v>
      </c>
      <c r="B501" s="51" t="s">
        <v>660</v>
      </c>
      <c r="C501" s="50" t="s">
        <v>661</v>
      </c>
      <c r="D501" s="53" t="s">
        <v>342</v>
      </c>
      <c r="E501" s="50" t="s">
        <v>7</v>
      </c>
      <c r="F501" s="54">
        <v>9010525</v>
      </c>
      <c r="G501" s="54">
        <v>17840839</v>
      </c>
      <c r="H501" s="54">
        <v>1466777</v>
      </c>
      <c r="I501" s="55">
        <v>13062010</v>
      </c>
      <c r="J501" s="50"/>
      <c r="K501" s="50" t="s">
        <v>2032</v>
      </c>
      <c r="L501" s="58" t="s">
        <v>2032</v>
      </c>
      <c r="M501" s="58" t="s">
        <v>2032</v>
      </c>
      <c r="N501" s="58" t="s">
        <v>2032</v>
      </c>
      <c r="O501" s="58" t="s">
        <v>2032</v>
      </c>
      <c r="P501" s="59"/>
      <c r="Q501" s="60">
        <v>191293</v>
      </c>
      <c r="R501" s="60">
        <v>0</v>
      </c>
      <c r="S501" s="60">
        <v>6381318</v>
      </c>
      <c r="T501" s="60">
        <v>0</v>
      </c>
      <c r="U501" s="60">
        <v>7038872</v>
      </c>
      <c r="V501" s="79"/>
      <c r="W501" s="90">
        <f t="shared" si="857"/>
        <v>13611483</v>
      </c>
      <c r="X501" s="101">
        <v>757527</v>
      </c>
      <c r="Y501" s="50"/>
      <c r="Z501" s="50" t="s">
        <v>342</v>
      </c>
      <c r="AA501" s="62">
        <f t="shared" ref="AA501:AA504" si="3253">IF(A501 =2014,IF(Y501 ="",F501,""),"")</f>
        <v>9010525</v>
      </c>
      <c r="AB501" s="64">
        <f t="shared" ref="AB501:AB504" si="3254">IF(A501 =2014,IF(Y501 ="",I501,""),"")</f>
        <v>13062010</v>
      </c>
      <c r="AC501" s="64">
        <f t="shared" ref="AC501:AC504" si="3255">IF(A501 =2014,IF(Y501 ="",Q501,""),"")</f>
        <v>191293</v>
      </c>
      <c r="AD501" s="64">
        <f t="shared" ref="AD501:AD504" si="3256">IF(A501 =2014,IF(Y501 ="",R501,""),"")</f>
        <v>0</v>
      </c>
      <c r="AE501" s="65">
        <f t="shared" ref="AE501:AE504" si="3257">IF(A501 =2014,IF(Y501 ="",S501,""),"")</f>
        <v>6381318</v>
      </c>
      <c r="AF501" s="65">
        <f t="shared" ref="AF501:AF504" si="3258">IF(A501 =2014,IF(Y501 ="",T501+U501,""),"")</f>
        <v>7038872</v>
      </c>
      <c r="AG501" s="67">
        <f t="shared" si="7"/>
        <v>757527</v>
      </c>
      <c r="AH501" s="51"/>
      <c r="AI501" s="51" t="str">
        <f t="shared" si="8"/>
        <v/>
      </c>
      <c r="AJ501" s="68" t="str">
        <f t="shared" si="9"/>
        <v/>
      </c>
      <c r="AK501" s="68" t="str">
        <f t="shared" si="10"/>
        <v/>
      </c>
      <c r="AL501" s="68" t="str">
        <f t="shared" si="11"/>
        <v/>
      </c>
      <c r="AM501" s="68" t="str">
        <f t="shared" si="12"/>
        <v/>
      </c>
      <c r="AN501" s="68" t="str">
        <f t="shared" si="13"/>
        <v/>
      </c>
      <c r="AO501" s="67" t="str">
        <f t="shared" si="14"/>
        <v/>
      </c>
      <c r="AP501" s="51"/>
      <c r="AQ501" s="51" t="str">
        <f t="shared" si="15"/>
        <v/>
      </c>
      <c r="AR501" s="68" t="str">
        <f t="shared" si="16"/>
        <v/>
      </c>
      <c r="AS501" s="68" t="str">
        <f t="shared" si="17"/>
        <v/>
      </c>
      <c r="AT501" s="68" t="str">
        <f t="shared" si="18"/>
        <v/>
      </c>
      <c r="AU501" s="68" t="str">
        <f t="shared" si="19"/>
        <v/>
      </c>
      <c r="AV501" s="68" t="str">
        <f t="shared" si="20"/>
        <v/>
      </c>
      <c r="AW501" s="67" t="str">
        <f t="shared" si="21"/>
        <v/>
      </c>
      <c r="AX501" s="51"/>
      <c r="AY501" s="51" t="str">
        <f t="shared" si="22"/>
        <v/>
      </c>
      <c r="AZ501" s="68" t="str">
        <f t="shared" si="23"/>
        <v/>
      </c>
      <c r="BA501" s="68" t="str">
        <f t="shared" si="24"/>
        <v/>
      </c>
      <c r="BB501" s="68" t="str">
        <f t="shared" si="25"/>
        <v/>
      </c>
      <c r="BC501" s="68" t="str">
        <f t="shared" si="26"/>
        <v/>
      </c>
      <c r="BD501" s="68" t="str">
        <f t="shared" si="27"/>
        <v/>
      </c>
      <c r="BE501" s="68" t="str">
        <f t="shared" si="28"/>
        <v/>
      </c>
      <c r="BF501" s="51"/>
      <c r="BG501" s="69" t="str">
        <f t="shared" si="29"/>
        <v/>
      </c>
      <c r="BH501" s="67" t="str">
        <f t="shared" si="30"/>
        <v/>
      </c>
      <c r="BI501" s="67" t="str">
        <f t="shared" si="31"/>
        <v/>
      </c>
      <c r="BJ501" s="67" t="str">
        <f t="shared" si="32"/>
        <v/>
      </c>
      <c r="BK501" s="67" t="str">
        <f t="shared" si="33"/>
        <v/>
      </c>
      <c r="BL501" s="67" t="str">
        <f t="shared" si="34"/>
        <v/>
      </c>
      <c r="BM501" s="65" t="str">
        <f t="shared" si="35"/>
        <v/>
      </c>
      <c r="BN501" s="70"/>
      <c r="BO501" s="71">
        <f t="shared" ref="BO501:BO504" si="3259">IF(A501 =2014,F501,"")</f>
        <v>9010525</v>
      </c>
      <c r="BP501" s="51" t="str">
        <f t="shared" ref="BP501:BP504" si="3260">IF(A501 =2015,F501,"")</f>
        <v/>
      </c>
      <c r="BQ501" s="51" t="str">
        <f t="shared" ref="BQ501:BQ504" si="3261">IF(A501 =2016,F501,"")</f>
        <v/>
      </c>
      <c r="BR501" s="51" t="str">
        <f t="shared" ref="BR501:BR504" si="3262">IF(A501 =2017,F501,"")</f>
        <v/>
      </c>
      <c r="BS501" s="69" t="str">
        <f t="shared" si="2920"/>
        <v/>
      </c>
      <c r="BT501" s="70"/>
      <c r="BU501" s="65">
        <f t="shared" ref="BU501:BU504" si="3263">IF(A501 =2014,I501,"")</f>
        <v>13062010</v>
      </c>
      <c r="BV501" s="68" t="str">
        <f t="shared" ref="BV501:BV504" si="3264">IF(A501 =2015,I501,"")</f>
        <v/>
      </c>
      <c r="BW501" s="68" t="str">
        <f t="shared" ref="BW501:BW504" si="3265">IF(A501 =2016,I501,"")</f>
        <v/>
      </c>
      <c r="BX501" s="68" t="str">
        <f t="shared" ref="BX501:BX504" si="3266">IF(A501 =2017,I501,"")</f>
        <v/>
      </c>
      <c r="BY501" s="67" t="str">
        <f t="shared" si="44"/>
        <v/>
      </c>
      <c r="BZ501" s="65"/>
      <c r="CA501" s="65">
        <f t="shared" si="45"/>
        <v>757527</v>
      </c>
      <c r="CB501" s="67" t="str">
        <f t="shared" si="46"/>
        <v/>
      </c>
      <c r="CC501" s="67" t="str">
        <f t="shared" si="47"/>
        <v/>
      </c>
      <c r="CD501" s="67" t="str">
        <f t="shared" si="48"/>
        <v/>
      </c>
      <c r="CE501" s="67" t="str">
        <f t="shared" si="49"/>
        <v/>
      </c>
      <c r="CF501" s="65"/>
      <c r="CG501" s="65">
        <f t="shared" ref="CG501:CG504" si="3267">IF(A501 =2014,Q501+R501+S501+T501+U501,"")</f>
        <v>13611483</v>
      </c>
      <c r="CH501" s="68" t="str">
        <f t="shared" ref="CH501:CH504" si="3268">IF(A501 =2015,Q501+R501+S501+T501+U501,"")</f>
        <v/>
      </c>
      <c r="CI501" s="68" t="str">
        <f t="shared" ref="CI501:CI504" si="3269">IF(A501 =2016,Q501+R501+S501+T501+U501,"")</f>
        <v/>
      </c>
      <c r="CJ501" s="68" t="str">
        <f t="shared" ref="CJ501:CJ504" si="3270">IF(A501 =2017,Q501+R501+S501+T501+U501,"")</f>
        <v/>
      </c>
      <c r="CK501" s="67" t="str">
        <f t="shared" si="54"/>
        <v/>
      </c>
      <c r="CL501" s="65"/>
      <c r="CM501" s="65">
        <f t="shared" ref="CM501:CM504" si="3271">IF(A501 =2014,Q501,"")</f>
        <v>191293</v>
      </c>
      <c r="CN501" s="68" t="str">
        <f t="shared" ref="CN501:CN504" si="3272">IF(A501 =2015,Q501,"")</f>
        <v/>
      </c>
      <c r="CO501" s="68" t="str">
        <f t="shared" ref="CO501:CO504" si="3273">IF(A501 =2016,Q501,"")</f>
        <v/>
      </c>
      <c r="CP501" s="68" t="str">
        <f t="shared" ref="CP501:CP504" si="3274">IF(A501 =2017,Q501,"")</f>
        <v/>
      </c>
      <c r="CQ501" s="67" t="str">
        <f t="shared" si="59"/>
        <v/>
      </c>
      <c r="CR501" s="65"/>
      <c r="CS501" s="65">
        <f t="shared" ref="CS501:CS504" si="3275">IF(A501 =2014,R501,"")</f>
        <v>0</v>
      </c>
      <c r="CT501" s="68" t="str">
        <f t="shared" ref="CT501:CT504" si="3276">IF(A501 =2015,R501,"")</f>
        <v/>
      </c>
      <c r="CU501" s="68" t="str">
        <f t="shared" ref="CU501:CU504" si="3277">IF(A501 =2016,R501,"")</f>
        <v/>
      </c>
      <c r="CV501" s="68" t="str">
        <f t="shared" ref="CV501:CV504" si="3278">IF(A501 =2017,R501,"")</f>
        <v/>
      </c>
      <c r="CW501" s="67" t="str">
        <f t="shared" si="64"/>
        <v/>
      </c>
      <c r="CX501" s="65"/>
      <c r="CY501" s="65">
        <f t="shared" ref="CY501:CY504" si="3279">IF(A501 =2014,S501,"")</f>
        <v>6381318</v>
      </c>
      <c r="CZ501" s="68" t="str">
        <f t="shared" ref="CZ501:CZ504" si="3280">IF(A501 =2015,S501,"")</f>
        <v/>
      </c>
      <c r="DA501" s="68" t="str">
        <f t="shared" ref="DA501:DA504" si="3281">IF(A501 =2016,S501,"")</f>
        <v/>
      </c>
      <c r="DB501" s="68" t="str">
        <f t="shared" ref="DB501:DB504" si="3282">IF(A501 =2017,S501,"")</f>
        <v/>
      </c>
      <c r="DC501" s="67" t="str">
        <f t="shared" si="69"/>
        <v/>
      </c>
      <c r="DD501" s="65"/>
      <c r="DE501" s="65">
        <f t="shared" ref="DE501:DE504" si="3283">IF(A501 =2014,T501,"")</f>
        <v>0</v>
      </c>
      <c r="DF501" s="51" t="str">
        <f t="shared" ref="DF501:DF504" si="3284">IF(A501 =2015,T501,"")</f>
        <v/>
      </c>
      <c r="DG501" s="51" t="str">
        <f t="shared" ref="DG501:DG504" si="3285">IF(A501 =2016,T501,"")</f>
        <v/>
      </c>
      <c r="DH501" s="51" t="str">
        <f t="shared" ref="DH501:DH504" si="3286">IF(A501 =2017,T501,"")</f>
        <v/>
      </c>
      <c r="DI501" s="69" t="str">
        <f t="shared" si="74"/>
        <v/>
      </c>
      <c r="DJ501" s="70"/>
      <c r="DK501" s="65">
        <f t="shared" ref="DK501:DK504" si="3287">IF(A501 =2014,U501,"")</f>
        <v>7038872</v>
      </c>
      <c r="DL501" s="51" t="str">
        <f t="shared" ref="DL501:DL504" si="3288">IF(A501 =2015,U501,"")</f>
        <v/>
      </c>
      <c r="DM501" s="51" t="str">
        <f t="shared" ref="DM501:DM504" si="3289">IF(A501 =2016,U501,"")</f>
        <v/>
      </c>
      <c r="DN501" s="51" t="str">
        <f t="shared" ref="DN501:DN504" si="3290">IF(A501 =2017,U501,"")</f>
        <v/>
      </c>
      <c r="DO501" s="69" t="str">
        <f t="shared" si="79"/>
        <v/>
      </c>
      <c r="DP501" s="51"/>
      <c r="DQ501" s="51"/>
      <c r="DR501" s="51"/>
      <c r="DS501" s="51"/>
      <c r="DT501" s="51"/>
      <c r="DU501" s="181"/>
    </row>
    <row r="502" spans="1:125" ht="15" x14ac:dyDescent="0.25">
      <c r="A502" s="50">
        <v>2015</v>
      </c>
      <c r="B502" s="51" t="s">
        <v>660</v>
      </c>
      <c r="C502" s="50" t="s">
        <v>661</v>
      </c>
      <c r="D502" s="53" t="s">
        <v>342</v>
      </c>
      <c r="E502" s="50" t="s">
        <v>7</v>
      </c>
      <c r="F502" s="54">
        <v>8915038</v>
      </c>
      <c r="G502" s="54">
        <v>17660535</v>
      </c>
      <c r="H502" s="54">
        <v>1469329</v>
      </c>
      <c r="I502" s="55">
        <v>13088528</v>
      </c>
      <c r="J502" s="50"/>
      <c r="K502" s="50" t="s">
        <v>2032</v>
      </c>
      <c r="L502" s="58" t="s">
        <v>2032</v>
      </c>
      <c r="M502" s="58" t="s">
        <v>2032</v>
      </c>
      <c r="N502" s="58" t="s">
        <v>2032</v>
      </c>
      <c r="O502" s="58" t="s">
        <v>2032</v>
      </c>
      <c r="P502" s="59"/>
      <c r="Q502" s="60">
        <v>355631</v>
      </c>
      <c r="R502" s="60">
        <v>0</v>
      </c>
      <c r="S502" s="60">
        <v>5722763</v>
      </c>
      <c r="T502" s="60">
        <v>147148</v>
      </c>
      <c r="U502" s="60">
        <v>7363065</v>
      </c>
      <c r="V502" s="79"/>
      <c r="W502" s="90">
        <f t="shared" si="857"/>
        <v>13588607</v>
      </c>
      <c r="X502" s="101">
        <v>1028169</v>
      </c>
      <c r="Y502" s="50"/>
      <c r="Z502" s="50" t="s">
        <v>342</v>
      </c>
      <c r="AA502" s="51" t="str">
        <f t="shared" si="3253"/>
        <v/>
      </c>
      <c r="AB502" s="68" t="str">
        <f t="shared" si="3254"/>
        <v/>
      </c>
      <c r="AC502" s="68" t="str">
        <f t="shared" si="3255"/>
        <v/>
      </c>
      <c r="AD502" s="68" t="str">
        <f t="shared" si="3256"/>
        <v/>
      </c>
      <c r="AE502" s="68" t="str">
        <f t="shared" si="3257"/>
        <v/>
      </c>
      <c r="AF502" s="68" t="str">
        <f t="shared" si="3258"/>
        <v/>
      </c>
      <c r="AG502" s="67" t="str">
        <f t="shared" si="7"/>
        <v/>
      </c>
      <c r="AH502" s="51"/>
      <c r="AI502" s="80">
        <f t="shared" si="8"/>
        <v>8915038</v>
      </c>
      <c r="AJ502" s="68">
        <f t="shared" si="9"/>
        <v>13088528</v>
      </c>
      <c r="AK502" s="68">
        <f t="shared" si="10"/>
        <v>355631</v>
      </c>
      <c r="AL502" s="68">
        <f t="shared" si="11"/>
        <v>0</v>
      </c>
      <c r="AM502" s="68">
        <f t="shared" si="12"/>
        <v>5722763</v>
      </c>
      <c r="AN502" s="68">
        <f t="shared" si="13"/>
        <v>7510213</v>
      </c>
      <c r="AO502" s="67">
        <f t="shared" si="14"/>
        <v>1028169</v>
      </c>
      <c r="AP502" s="51"/>
      <c r="AQ502" s="51" t="str">
        <f t="shared" si="15"/>
        <v/>
      </c>
      <c r="AR502" s="68" t="str">
        <f t="shared" si="16"/>
        <v/>
      </c>
      <c r="AS502" s="68" t="str">
        <f t="shared" si="17"/>
        <v/>
      </c>
      <c r="AT502" s="68" t="str">
        <f t="shared" si="18"/>
        <v/>
      </c>
      <c r="AU502" s="68" t="str">
        <f t="shared" si="19"/>
        <v/>
      </c>
      <c r="AV502" s="68" t="str">
        <f t="shared" si="20"/>
        <v/>
      </c>
      <c r="AW502" s="67" t="str">
        <f t="shared" si="21"/>
        <v/>
      </c>
      <c r="AX502" s="51"/>
      <c r="AY502" s="51" t="str">
        <f t="shared" si="22"/>
        <v/>
      </c>
      <c r="AZ502" s="68" t="str">
        <f t="shared" si="23"/>
        <v/>
      </c>
      <c r="BA502" s="68" t="str">
        <f t="shared" si="24"/>
        <v/>
      </c>
      <c r="BB502" s="68" t="str">
        <f t="shared" si="25"/>
        <v/>
      </c>
      <c r="BC502" s="68" t="str">
        <f t="shared" si="26"/>
        <v/>
      </c>
      <c r="BD502" s="68" t="str">
        <f t="shared" si="27"/>
        <v/>
      </c>
      <c r="BE502" s="68" t="str">
        <f t="shared" si="28"/>
        <v/>
      </c>
      <c r="BF502" s="51"/>
      <c r="BG502" s="69" t="str">
        <f t="shared" si="29"/>
        <v/>
      </c>
      <c r="BH502" s="67" t="str">
        <f t="shared" si="30"/>
        <v/>
      </c>
      <c r="BI502" s="67" t="str">
        <f t="shared" si="31"/>
        <v/>
      </c>
      <c r="BJ502" s="67" t="str">
        <f t="shared" si="32"/>
        <v/>
      </c>
      <c r="BK502" s="67" t="str">
        <f t="shared" si="33"/>
        <v/>
      </c>
      <c r="BL502" s="67" t="str">
        <f t="shared" si="34"/>
        <v/>
      </c>
      <c r="BM502" s="65" t="str">
        <f t="shared" si="35"/>
        <v/>
      </c>
      <c r="BN502" s="51"/>
      <c r="BO502" s="51" t="str">
        <f t="shared" si="3259"/>
        <v/>
      </c>
      <c r="BP502" s="71">
        <f t="shared" si="3260"/>
        <v>8915038</v>
      </c>
      <c r="BQ502" s="51" t="str">
        <f t="shared" si="3261"/>
        <v/>
      </c>
      <c r="BR502" s="51" t="str">
        <f t="shared" si="3262"/>
        <v/>
      </c>
      <c r="BS502" s="69" t="str">
        <f t="shared" si="2920"/>
        <v/>
      </c>
      <c r="BT502" s="51"/>
      <c r="BU502" s="68" t="str">
        <f t="shared" si="3263"/>
        <v/>
      </c>
      <c r="BV502" s="65">
        <f t="shared" si="3264"/>
        <v>13088528</v>
      </c>
      <c r="BW502" s="68" t="str">
        <f t="shared" si="3265"/>
        <v/>
      </c>
      <c r="BX502" s="68" t="str">
        <f t="shared" si="3266"/>
        <v/>
      </c>
      <c r="BY502" s="67" t="str">
        <f t="shared" si="44"/>
        <v/>
      </c>
      <c r="BZ502" s="68"/>
      <c r="CA502" s="65" t="str">
        <f t="shared" si="45"/>
        <v/>
      </c>
      <c r="CB502" s="67">
        <f t="shared" si="46"/>
        <v>1028169</v>
      </c>
      <c r="CC502" s="67" t="str">
        <f t="shared" si="47"/>
        <v/>
      </c>
      <c r="CD502" s="67" t="str">
        <f t="shared" si="48"/>
        <v/>
      </c>
      <c r="CE502" s="67" t="str">
        <f t="shared" si="49"/>
        <v/>
      </c>
      <c r="CF502" s="68"/>
      <c r="CG502" s="68" t="str">
        <f t="shared" si="3267"/>
        <v/>
      </c>
      <c r="CH502" s="65">
        <f t="shared" si="3268"/>
        <v>13588607</v>
      </c>
      <c r="CI502" s="68" t="str">
        <f t="shared" si="3269"/>
        <v/>
      </c>
      <c r="CJ502" s="68" t="str">
        <f t="shared" si="3270"/>
        <v/>
      </c>
      <c r="CK502" s="67" t="str">
        <f t="shared" si="54"/>
        <v/>
      </c>
      <c r="CL502" s="68"/>
      <c r="CM502" s="68" t="str">
        <f t="shared" si="3271"/>
        <v/>
      </c>
      <c r="CN502" s="65">
        <f t="shared" si="3272"/>
        <v>355631</v>
      </c>
      <c r="CO502" s="68" t="str">
        <f t="shared" si="3273"/>
        <v/>
      </c>
      <c r="CP502" s="68" t="str">
        <f t="shared" si="3274"/>
        <v/>
      </c>
      <c r="CQ502" s="67" t="str">
        <f t="shared" si="59"/>
        <v/>
      </c>
      <c r="CR502" s="68"/>
      <c r="CS502" s="68" t="str">
        <f t="shared" si="3275"/>
        <v/>
      </c>
      <c r="CT502" s="65">
        <f t="shared" si="3276"/>
        <v>0</v>
      </c>
      <c r="CU502" s="68" t="str">
        <f t="shared" si="3277"/>
        <v/>
      </c>
      <c r="CV502" s="68" t="str">
        <f t="shared" si="3278"/>
        <v/>
      </c>
      <c r="CW502" s="67" t="str">
        <f t="shared" si="64"/>
        <v/>
      </c>
      <c r="CX502" s="68"/>
      <c r="CY502" s="68" t="str">
        <f t="shared" si="3279"/>
        <v/>
      </c>
      <c r="CZ502" s="65">
        <f t="shared" si="3280"/>
        <v>5722763</v>
      </c>
      <c r="DA502" s="68" t="str">
        <f t="shared" si="3281"/>
        <v/>
      </c>
      <c r="DB502" s="68" t="str">
        <f t="shared" si="3282"/>
        <v/>
      </c>
      <c r="DC502" s="67" t="str">
        <f t="shared" si="69"/>
        <v/>
      </c>
      <c r="DD502" s="68"/>
      <c r="DE502" s="68" t="str">
        <f t="shared" si="3283"/>
        <v/>
      </c>
      <c r="DF502" s="65">
        <f t="shared" si="3284"/>
        <v>147148</v>
      </c>
      <c r="DG502" s="51" t="str">
        <f t="shared" si="3285"/>
        <v/>
      </c>
      <c r="DH502" s="51" t="str">
        <f t="shared" si="3286"/>
        <v/>
      </c>
      <c r="DI502" s="69" t="str">
        <f t="shared" si="74"/>
        <v/>
      </c>
      <c r="DJ502" s="51"/>
      <c r="DK502" s="51" t="str">
        <f t="shared" si="3287"/>
        <v/>
      </c>
      <c r="DL502" s="65">
        <f t="shared" si="3288"/>
        <v>7363065</v>
      </c>
      <c r="DM502" s="51" t="str">
        <f t="shared" si="3289"/>
        <v/>
      </c>
      <c r="DN502" s="51" t="str">
        <f t="shared" si="3290"/>
        <v/>
      </c>
      <c r="DO502" s="69" t="str">
        <f t="shared" si="79"/>
        <v/>
      </c>
      <c r="DP502" s="51"/>
      <c r="DQ502" s="51"/>
      <c r="DR502" s="51"/>
      <c r="DS502" s="51"/>
      <c r="DT502" s="51"/>
      <c r="DU502" s="181"/>
    </row>
    <row r="503" spans="1:125" ht="15" x14ac:dyDescent="0.25">
      <c r="A503" s="50">
        <v>2016</v>
      </c>
      <c r="B503" s="51" t="s">
        <v>660</v>
      </c>
      <c r="C503" s="50" t="s">
        <v>661</v>
      </c>
      <c r="D503" s="53" t="s">
        <v>342</v>
      </c>
      <c r="E503" s="50" t="s">
        <v>7</v>
      </c>
      <c r="F503" s="54">
        <v>9528312</v>
      </c>
      <c r="G503" s="54">
        <v>18866058</v>
      </c>
      <c r="H503" s="54">
        <v>1527263</v>
      </c>
      <c r="I503" s="55">
        <v>13089278</v>
      </c>
      <c r="J503" s="50"/>
      <c r="K503" s="50" t="s">
        <v>2032</v>
      </c>
      <c r="L503" s="58" t="s">
        <v>2032</v>
      </c>
      <c r="M503" s="58" t="s">
        <v>2032</v>
      </c>
      <c r="N503" s="58" t="s">
        <v>2032</v>
      </c>
      <c r="O503" s="58" t="s">
        <v>2032</v>
      </c>
      <c r="P503" s="59"/>
      <c r="Q503" s="60">
        <v>2497059</v>
      </c>
      <c r="R503" s="60">
        <v>0</v>
      </c>
      <c r="S503" s="60">
        <v>5130125</v>
      </c>
      <c r="T503" s="60">
        <v>0</v>
      </c>
      <c r="U503" s="60">
        <v>6714914</v>
      </c>
      <c r="V503" s="79"/>
      <c r="W503" s="90">
        <f t="shared" si="857"/>
        <v>14342098</v>
      </c>
      <c r="X503" s="101">
        <v>42378</v>
      </c>
      <c r="Y503" s="50"/>
      <c r="Z503" s="50" t="s">
        <v>342</v>
      </c>
      <c r="AA503" s="51" t="str">
        <f t="shared" si="3253"/>
        <v/>
      </c>
      <c r="AB503" s="68" t="str">
        <f t="shared" si="3254"/>
        <v/>
      </c>
      <c r="AC503" s="68" t="str">
        <f t="shared" si="3255"/>
        <v/>
      </c>
      <c r="AD503" s="68" t="str">
        <f t="shared" si="3256"/>
        <v/>
      </c>
      <c r="AE503" s="68" t="str">
        <f t="shared" si="3257"/>
        <v/>
      </c>
      <c r="AF503" s="68" t="str">
        <f t="shared" si="3258"/>
        <v/>
      </c>
      <c r="AG503" s="67" t="str">
        <f t="shared" si="7"/>
        <v/>
      </c>
      <c r="AH503" s="51"/>
      <c r="AI503" s="51" t="str">
        <f t="shared" si="8"/>
        <v/>
      </c>
      <c r="AJ503" s="68" t="str">
        <f t="shared" si="9"/>
        <v/>
      </c>
      <c r="AK503" s="68" t="str">
        <f t="shared" si="10"/>
        <v/>
      </c>
      <c r="AL503" s="68" t="str">
        <f t="shared" si="11"/>
        <v/>
      </c>
      <c r="AM503" s="68" t="str">
        <f t="shared" si="12"/>
        <v/>
      </c>
      <c r="AN503" s="68" t="str">
        <f t="shared" si="13"/>
        <v/>
      </c>
      <c r="AO503" s="67" t="str">
        <f t="shared" si="14"/>
        <v/>
      </c>
      <c r="AP503" s="51"/>
      <c r="AQ503" s="80">
        <f t="shared" si="15"/>
        <v>9528312</v>
      </c>
      <c r="AR503" s="68">
        <f t="shared" si="16"/>
        <v>13089278</v>
      </c>
      <c r="AS503" s="68">
        <f t="shared" si="17"/>
        <v>2497059</v>
      </c>
      <c r="AT503" s="68">
        <f t="shared" si="18"/>
        <v>0</v>
      </c>
      <c r="AU503" s="68">
        <f t="shared" si="19"/>
        <v>5130125</v>
      </c>
      <c r="AV503" s="68">
        <f t="shared" si="20"/>
        <v>6714914</v>
      </c>
      <c r="AW503" s="67">
        <f t="shared" si="21"/>
        <v>42378</v>
      </c>
      <c r="AX503" s="51"/>
      <c r="AY503" s="51" t="str">
        <f t="shared" si="22"/>
        <v/>
      </c>
      <c r="AZ503" s="68" t="str">
        <f t="shared" si="23"/>
        <v/>
      </c>
      <c r="BA503" s="68" t="str">
        <f t="shared" si="24"/>
        <v/>
      </c>
      <c r="BB503" s="68" t="str">
        <f t="shared" si="25"/>
        <v/>
      </c>
      <c r="BC503" s="68" t="str">
        <f t="shared" si="26"/>
        <v/>
      </c>
      <c r="BD503" s="68" t="str">
        <f t="shared" si="27"/>
        <v/>
      </c>
      <c r="BE503" s="68" t="str">
        <f t="shared" si="28"/>
        <v/>
      </c>
      <c r="BF503" s="51"/>
      <c r="BG503" s="69" t="str">
        <f t="shared" si="29"/>
        <v/>
      </c>
      <c r="BH503" s="67" t="str">
        <f t="shared" si="30"/>
        <v/>
      </c>
      <c r="BI503" s="67" t="str">
        <f t="shared" si="31"/>
        <v/>
      </c>
      <c r="BJ503" s="67" t="str">
        <f t="shared" si="32"/>
        <v/>
      </c>
      <c r="BK503" s="67" t="str">
        <f t="shared" si="33"/>
        <v/>
      </c>
      <c r="BL503" s="67" t="str">
        <f t="shared" si="34"/>
        <v/>
      </c>
      <c r="BM503" s="65" t="str">
        <f t="shared" si="35"/>
        <v/>
      </c>
      <c r="BN503" s="51"/>
      <c r="BO503" s="51" t="str">
        <f t="shared" si="3259"/>
        <v/>
      </c>
      <c r="BP503" s="51" t="str">
        <f t="shared" si="3260"/>
        <v/>
      </c>
      <c r="BQ503" s="71">
        <f t="shared" si="3261"/>
        <v>9528312</v>
      </c>
      <c r="BR503" s="51" t="str">
        <f t="shared" si="3262"/>
        <v/>
      </c>
      <c r="BS503" s="69" t="str">
        <f t="shared" si="2920"/>
        <v/>
      </c>
      <c r="BT503" s="51"/>
      <c r="BU503" s="68" t="str">
        <f t="shared" si="3263"/>
        <v/>
      </c>
      <c r="BV503" s="68" t="str">
        <f t="shared" si="3264"/>
        <v/>
      </c>
      <c r="BW503" s="65">
        <f t="shared" si="3265"/>
        <v>13089278</v>
      </c>
      <c r="BX503" s="68" t="str">
        <f t="shared" si="3266"/>
        <v/>
      </c>
      <c r="BY503" s="67" t="str">
        <f t="shared" si="44"/>
        <v/>
      </c>
      <c r="BZ503" s="68"/>
      <c r="CA503" s="65" t="str">
        <f t="shared" si="45"/>
        <v/>
      </c>
      <c r="CB503" s="67" t="str">
        <f t="shared" si="46"/>
        <v/>
      </c>
      <c r="CC503" s="67">
        <f t="shared" si="47"/>
        <v>42378</v>
      </c>
      <c r="CD503" s="67" t="str">
        <f t="shared" si="48"/>
        <v/>
      </c>
      <c r="CE503" s="67" t="str">
        <f t="shared" si="49"/>
        <v/>
      </c>
      <c r="CF503" s="68"/>
      <c r="CG503" s="68" t="str">
        <f t="shared" si="3267"/>
        <v/>
      </c>
      <c r="CH503" s="68" t="str">
        <f t="shared" si="3268"/>
        <v/>
      </c>
      <c r="CI503" s="65">
        <f t="shared" si="3269"/>
        <v>14342098</v>
      </c>
      <c r="CJ503" s="68" t="str">
        <f t="shared" si="3270"/>
        <v/>
      </c>
      <c r="CK503" s="67" t="str">
        <f t="shared" si="54"/>
        <v/>
      </c>
      <c r="CL503" s="68"/>
      <c r="CM503" s="68" t="str">
        <f t="shared" si="3271"/>
        <v/>
      </c>
      <c r="CN503" s="68" t="str">
        <f t="shared" si="3272"/>
        <v/>
      </c>
      <c r="CO503" s="65">
        <f t="shared" si="3273"/>
        <v>2497059</v>
      </c>
      <c r="CP503" s="68" t="str">
        <f t="shared" si="3274"/>
        <v/>
      </c>
      <c r="CQ503" s="67" t="str">
        <f t="shared" si="59"/>
        <v/>
      </c>
      <c r="CR503" s="68"/>
      <c r="CS503" s="68" t="str">
        <f t="shared" si="3275"/>
        <v/>
      </c>
      <c r="CT503" s="68" t="str">
        <f t="shared" si="3276"/>
        <v/>
      </c>
      <c r="CU503" s="65">
        <f t="shared" si="3277"/>
        <v>0</v>
      </c>
      <c r="CV503" s="68" t="str">
        <f t="shared" si="3278"/>
        <v/>
      </c>
      <c r="CW503" s="67" t="str">
        <f t="shared" si="64"/>
        <v/>
      </c>
      <c r="CX503" s="68"/>
      <c r="CY503" s="68" t="str">
        <f t="shared" si="3279"/>
        <v/>
      </c>
      <c r="CZ503" s="68" t="str">
        <f t="shared" si="3280"/>
        <v/>
      </c>
      <c r="DA503" s="65">
        <f t="shared" si="3281"/>
        <v>5130125</v>
      </c>
      <c r="DB503" s="68" t="str">
        <f t="shared" si="3282"/>
        <v/>
      </c>
      <c r="DC503" s="67" t="str">
        <f t="shared" si="69"/>
        <v/>
      </c>
      <c r="DD503" s="68"/>
      <c r="DE503" s="68" t="str">
        <f t="shared" si="3283"/>
        <v/>
      </c>
      <c r="DF503" s="51" t="str">
        <f t="shared" si="3284"/>
        <v/>
      </c>
      <c r="DG503" s="65">
        <f t="shared" si="3285"/>
        <v>0</v>
      </c>
      <c r="DH503" s="51" t="str">
        <f t="shared" si="3286"/>
        <v/>
      </c>
      <c r="DI503" s="69" t="str">
        <f t="shared" si="74"/>
        <v/>
      </c>
      <c r="DJ503" s="51"/>
      <c r="DK503" s="51" t="str">
        <f t="shared" si="3287"/>
        <v/>
      </c>
      <c r="DL503" s="51" t="str">
        <f t="shared" si="3288"/>
        <v/>
      </c>
      <c r="DM503" s="65">
        <f t="shared" si="3289"/>
        <v>6714914</v>
      </c>
      <c r="DN503" s="51" t="str">
        <f t="shared" si="3290"/>
        <v/>
      </c>
      <c r="DO503" s="69" t="str">
        <f t="shared" si="79"/>
        <v/>
      </c>
      <c r="DP503" s="51"/>
      <c r="DQ503" s="51"/>
      <c r="DR503" s="51"/>
      <c r="DS503" s="51"/>
      <c r="DT503" s="51"/>
      <c r="DU503" s="181"/>
    </row>
    <row r="504" spans="1:125" ht="15" x14ac:dyDescent="0.25">
      <c r="A504" s="50">
        <v>2017</v>
      </c>
      <c r="B504" s="51" t="s">
        <v>660</v>
      </c>
      <c r="C504" s="50" t="s">
        <v>661</v>
      </c>
      <c r="D504" s="53" t="s">
        <v>342</v>
      </c>
      <c r="E504" s="50" t="s">
        <v>7</v>
      </c>
      <c r="F504" s="54">
        <v>9535775</v>
      </c>
      <c r="G504" s="54">
        <v>18897330</v>
      </c>
      <c r="H504" s="54">
        <v>1447483</v>
      </c>
      <c r="I504" s="55">
        <v>15027491</v>
      </c>
      <c r="J504" s="50"/>
      <c r="K504" s="50" t="s">
        <v>2032</v>
      </c>
      <c r="L504" s="58" t="s">
        <v>2032</v>
      </c>
      <c r="M504" s="58" t="s">
        <v>2032</v>
      </c>
      <c r="N504" s="58" t="s">
        <v>2032</v>
      </c>
      <c r="O504" s="58" t="s">
        <v>2032</v>
      </c>
      <c r="P504" s="59"/>
      <c r="Q504" s="60">
        <v>8359858</v>
      </c>
      <c r="R504" s="60">
        <v>87456</v>
      </c>
      <c r="S504" s="60">
        <v>5824927</v>
      </c>
      <c r="T504" s="60">
        <v>245337</v>
      </c>
      <c r="U504" s="60">
        <v>958649</v>
      </c>
      <c r="V504" s="79"/>
      <c r="W504" s="90">
        <f t="shared" si="857"/>
        <v>15476227</v>
      </c>
      <c r="X504" s="101">
        <v>802451</v>
      </c>
      <c r="Y504" s="50"/>
      <c r="Z504" s="50" t="s">
        <v>342</v>
      </c>
      <c r="AA504" s="51" t="str">
        <f t="shared" si="3253"/>
        <v/>
      </c>
      <c r="AB504" s="68" t="str">
        <f t="shared" si="3254"/>
        <v/>
      </c>
      <c r="AC504" s="68" t="str">
        <f t="shared" si="3255"/>
        <v/>
      </c>
      <c r="AD504" s="68" t="str">
        <f t="shared" si="3256"/>
        <v/>
      </c>
      <c r="AE504" s="68" t="str">
        <f t="shared" si="3257"/>
        <v/>
      </c>
      <c r="AF504" s="68" t="str">
        <f t="shared" si="3258"/>
        <v/>
      </c>
      <c r="AG504" s="67" t="str">
        <f t="shared" si="7"/>
        <v/>
      </c>
      <c r="AH504" s="51"/>
      <c r="AI504" s="51" t="str">
        <f t="shared" si="8"/>
        <v/>
      </c>
      <c r="AJ504" s="68" t="str">
        <f t="shared" si="9"/>
        <v/>
      </c>
      <c r="AK504" s="68" t="str">
        <f t="shared" si="10"/>
        <v/>
      </c>
      <c r="AL504" s="68" t="str">
        <f t="shared" si="11"/>
        <v/>
      </c>
      <c r="AM504" s="68" t="str">
        <f t="shared" si="12"/>
        <v/>
      </c>
      <c r="AN504" s="68" t="str">
        <f t="shared" si="13"/>
        <v/>
      </c>
      <c r="AO504" s="67" t="str">
        <f t="shared" si="14"/>
        <v/>
      </c>
      <c r="AP504" s="51"/>
      <c r="AQ504" s="51" t="str">
        <f t="shared" si="15"/>
        <v/>
      </c>
      <c r="AR504" s="68" t="str">
        <f t="shared" si="16"/>
        <v/>
      </c>
      <c r="AS504" s="68" t="str">
        <f t="shared" si="17"/>
        <v/>
      </c>
      <c r="AT504" s="68" t="str">
        <f t="shared" si="18"/>
        <v/>
      </c>
      <c r="AU504" s="68" t="str">
        <f t="shared" si="19"/>
        <v/>
      </c>
      <c r="AV504" s="68" t="str">
        <f t="shared" si="20"/>
        <v/>
      </c>
      <c r="AW504" s="67" t="str">
        <f t="shared" si="21"/>
        <v/>
      </c>
      <c r="AX504" s="51"/>
      <c r="AY504" s="80">
        <f t="shared" si="22"/>
        <v>9535775</v>
      </c>
      <c r="AZ504" s="68">
        <f t="shared" si="23"/>
        <v>15027491</v>
      </c>
      <c r="BA504" s="68">
        <f t="shared" si="24"/>
        <v>8359858</v>
      </c>
      <c r="BB504" s="68">
        <f t="shared" si="25"/>
        <v>87456</v>
      </c>
      <c r="BC504" s="68">
        <f t="shared" si="26"/>
        <v>5824927</v>
      </c>
      <c r="BD504" s="68">
        <f t="shared" si="27"/>
        <v>1203986</v>
      </c>
      <c r="BE504" s="68">
        <f t="shared" si="28"/>
        <v>802451</v>
      </c>
      <c r="BF504" s="51"/>
      <c r="BG504" s="69" t="str">
        <f t="shared" si="29"/>
        <v/>
      </c>
      <c r="BH504" s="67" t="str">
        <f t="shared" si="30"/>
        <v/>
      </c>
      <c r="BI504" s="67" t="str">
        <f t="shared" si="31"/>
        <v/>
      </c>
      <c r="BJ504" s="67" t="str">
        <f t="shared" si="32"/>
        <v/>
      </c>
      <c r="BK504" s="67" t="str">
        <f t="shared" si="33"/>
        <v/>
      </c>
      <c r="BL504" s="67" t="str">
        <f t="shared" si="34"/>
        <v/>
      </c>
      <c r="BM504" s="65" t="str">
        <f t="shared" si="35"/>
        <v/>
      </c>
      <c r="BN504" s="51"/>
      <c r="BO504" s="51" t="str">
        <f t="shared" si="3259"/>
        <v/>
      </c>
      <c r="BP504" s="51" t="str">
        <f t="shared" si="3260"/>
        <v/>
      </c>
      <c r="BQ504" s="51" t="str">
        <f t="shared" si="3261"/>
        <v/>
      </c>
      <c r="BR504" s="71">
        <f t="shared" si="3262"/>
        <v>9535775</v>
      </c>
      <c r="BS504" s="69" t="str">
        <f t="shared" si="2920"/>
        <v/>
      </c>
      <c r="BT504" s="51"/>
      <c r="BU504" s="68" t="str">
        <f t="shared" si="3263"/>
        <v/>
      </c>
      <c r="BV504" s="68" t="str">
        <f t="shared" si="3264"/>
        <v/>
      </c>
      <c r="BW504" s="68" t="str">
        <f t="shared" si="3265"/>
        <v/>
      </c>
      <c r="BX504" s="65">
        <f t="shared" si="3266"/>
        <v>15027491</v>
      </c>
      <c r="BY504" s="67" t="str">
        <f t="shared" si="44"/>
        <v/>
      </c>
      <c r="BZ504" s="68"/>
      <c r="CA504" s="65" t="str">
        <f t="shared" si="45"/>
        <v/>
      </c>
      <c r="CB504" s="67" t="str">
        <f t="shared" si="46"/>
        <v/>
      </c>
      <c r="CC504" s="67" t="str">
        <f t="shared" si="47"/>
        <v/>
      </c>
      <c r="CD504" s="67">
        <f t="shared" si="48"/>
        <v>802451</v>
      </c>
      <c r="CE504" s="67" t="str">
        <f t="shared" si="49"/>
        <v/>
      </c>
      <c r="CF504" s="68"/>
      <c r="CG504" s="68" t="str">
        <f t="shared" si="3267"/>
        <v/>
      </c>
      <c r="CH504" s="68" t="str">
        <f t="shared" si="3268"/>
        <v/>
      </c>
      <c r="CI504" s="68" t="str">
        <f t="shared" si="3269"/>
        <v/>
      </c>
      <c r="CJ504" s="65">
        <f t="shared" si="3270"/>
        <v>15476227</v>
      </c>
      <c r="CK504" s="67" t="str">
        <f t="shared" si="54"/>
        <v/>
      </c>
      <c r="CL504" s="68"/>
      <c r="CM504" s="68" t="str">
        <f t="shared" si="3271"/>
        <v/>
      </c>
      <c r="CN504" s="68" t="str">
        <f t="shared" si="3272"/>
        <v/>
      </c>
      <c r="CO504" s="68" t="str">
        <f t="shared" si="3273"/>
        <v/>
      </c>
      <c r="CP504" s="65">
        <f t="shared" si="3274"/>
        <v>8359858</v>
      </c>
      <c r="CQ504" s="67" t="str">
        <f t="shared" si="59"/>
        <v/>
      </c>
      <c r="CR504" s="68"/>
      <c r="CS504" s="68" t="str">
        <f t="shared" si="3275"/>
        <v/>
      </c>
      <c r="CT504" s="68" t="str">
        <f t="shared" si="3276"/>
        <v/>
      </c>
      <c r="CU504" s="68" t="str">
        <f t="shared" si="3277"/>
        <v/>
      </c>
      <c r="CV504" s="65">
        <f t="shared" si="3278"/>
        <v>87456</v>
      </c>
      <c r="CW504" s="67" t="str">
        <f t="shared" si="64"/>
        <v/>
      </c>
      <c r="CX504" s="68"/>
      <c r="CY504" s="68" t="str">
        <f t="shared" si="3279"/>
        <v/>
      </c>
      <c r="CZ504" s="68" t="str">
        <f t="shared" si="3280"/>
        <v/>
      </c>
      <c r="DA504" s="68" t="str">
        <f t="shared" si="3281"/>
        <v/>
      </c>
      <c r="DB504" s="65">
        <f t="shared" si="3282"/>
        <v>5824927</v>
      </c>
      <c r="DC504" s="67" t="str">
        <f t="shared" si="69"/>
        <v/>
      </c>
      <c r="DD504" s="68"/>
      <c r="DE504" s="68" t="str">
        <f t="shared" si="3283"/>
        <v/>
      </c>
      <c r="DF504" s="51" t="str">
        <f t="shared" si="3284"/>
        <v/>
      </c>
      <c r="DG504" s="51" t="str">
        <f t="shared" si="3285"/>
        <v/>
      </c>
      <c r="DH504" s="65">
        <f t="shared" si="3286"/>
        <v>245337</v>
      </c>
      <c r="DI504" s="69" t="str">
        <f t="shared" si="74"/>
        <v/>
      </c>
      <c r="DJ504" s="51"/>
      <c r="DK504" s="51" t="str">
        <f t="shared" si="3287"/>
        <v/>
      </c>
      <c r="DL504" s="51" t="str">
        <f t="shared" si="3288"/>
        <v/>
      </c>
      <c r="DM504" s="51" t="str">
        <f t="shared" si="3289"/>
        <v/>
      </c>
      <c r="DN504" s="65">
        <f t="shared" si="3290"/>
        <v>958649</v>
      </c>
      <c r="DO504" s="69" t="str">
        <f t="shared" si="79"/>
        <v/>
      </c>
      <c r="DP504" s="51"/>
      <c r="DQ504" s="51"/>
      <c r="DR504" s="51"/>
      <c r="DS504" s="51"/>
      <c r="DT504" s="51"/>
      <c r="DU504" s="181"/>
    </row>
    <row r="505" spans="1:125" ht="15" x14ac:dyDescent="0.25">
      <c r="A505" s="56">
        <v>2018</v>
      </c>
      <c r="B505" s="51" t="s">
        <v>660</v>
      </c>
      <c r="C505" s="50" t="s">
        <v>661</v>
      </c>
      <c r="D505" s="170" t="s">
        <v>342</v>
      </c>
      <c r="E505" s="50" t="s">
        <v>7</v>
      </c>
      <c r="F505" s="89">
        <v>9631356</v>
      </c>
      <c r="G505" s="89">
        <v>19086458</v>
      </c>
      <c r="H505" s="89">
        <v>1559277</v>
      </c>
      <c r="I505" s="90">
        <v>15610810</v>
      </c>
      <c r="J505" s="56" t="s">
        <v>209</v>
      </c>
      <c r="K505" s="50" t="s">
        <v>2032</v>
      </c>
      <c r="L505" s="112">
        <v>15610810</v>
      </c>
      <c r="M505" s="58"/>
      <c r="N505" s="58"/>
      <c r="O505" s="58"/>
      <c r="P505" s="91"/>
      <c r="Q505" s="92">
        <v>10386263</v>
      </c>
      <c r="R505" s="92">
        <v>0</v>
      </c>
      <c r="S505" s="92">
        <v>5470472</v>
      </c>
      <c r="T505" s="92">
        <v>392817</v>
      </c>
      <c r="U505" s="94"/>
      <c r="V505" s="94"/>
      <c r="W505" s="90">
        <f t="shared" si="857"/>
        <v>16249552</v>
      </c>
      <c r="X505" s="90">
        <v>740892</v>
      </c>
      <c r="Y505" s="50"/>
      <c r="Z505" s="50"/>
      <c r="AA505" s="51"/>
      <c r="AB505" s="68"/>
      <c r="AC505" s="68"/>
      <c r="AD505" s="68"/>
      <c r="AE505" s="68"/>
      <c r="AF505" s="68"/>
      <c r="AG505" s="67" t="str">
        <f t="shared" si="7"/>
        <v/>
      </c>
      <c r="AH505" s="51"/>
      <c r="AI505" s="51" t="str">
        <f t="shared" si="8"/>
        <v/>
      </c>
      <c r="AJ505" s="68" t="str">
        <f t="shared" si="9"/>
        <v/>
      </c>
      <c r="AK505" s="68" t="str">
        <f t="shared" si="10"/>
        <v/>
      </c>
      <c r="AL505" s="68" t="str">
        <f t="shared" si="11"/>
        <v/>
      </c>
      <c r="AM505" s="68" t="str">
        <f t="shared" si="12"/>
        <v/>
      </c>
      <c r="AN505" s="68" t="str">
        <f t="shared" si="13"/>
        <v/>
      </c>
      <c r="AO505" s="67" t="str">
        <f t="shared" si="14"/>
        <v/>
      </c>
      <c r="AP505" s="51"/>
      <c r="AQ505" s="51" t="str">
        <f t="shared" si="15"/>
        <v/>
      </c>
      <c r="AR505" s="68" t="str">
        <f t="shared" si="16"/>
        <v/>
      </c>
      <c r="AS505" s="68" t="str">
        <f t="shared" si="17"/>
        <v/>
      </c>
      <c r="AT505" s="68" t="str">
        <f t="shared" si="18"/>
        <v/>
      </c>
      <c r="AU505" s="68" t="str">
        <f t="shared" si="19"/>
        <v/>
      </c>
      <c r="AV505" s="68" t="str">
        <f t="shared" si="20"/>
        <v/>
      </c>
      <c r="AW505" s="67" t="str">
        <f t="shared" si="21"/>
        <v/>
      </c>
      <c r="AX505" s="51"/>
      <c r="AY505" s="51" t="str">
        <f t="shared" si="22"/>
        <v/>
      </c>
      <c r="AZ505" s="68" t="str">
        <f t="shared" si="23"/>
        <v/>
      </c>
      <c r="BA505" s="68" t="str">
        <f t="shared" si="24"/>
        <v/>
      </c>
      <c r="BB505" s="68" t="str">
        <f t="shared" si="25"/>
        <v/>
      </c>
      <c r="BC505" s="68" t="str">
        <f t="shared" si="26"/>
        <v/>
      </c>
      <c r="BD505" s="68" t="str">
        <f t="shared" si="27"/>
        <v/>
      </c>
      <c r="BE505" s="68" t="str">
        <f t="shared" si="28"/>
        <v/>
      </c>
      <c r="BF505" s="51"/>
      <c r="BG505" s="96">
        <f t="shared" si="29"/>
        <v>9631356</v>
      </c>
      <c r="BH505" s="67">
        <f t="shared" si="30"/>
        <v>15610810</v>
      </c>
      <c r="BI505" s="67">
        <f t="shared" si="31"/>
        <v>10386263</v>
      </c>
      <c r="BJ505" s="67">
        <f t="shared" si="32"/>
        <v>0</v>
      </c>
      <c r="BK505" s="67">
        <f t="shared" si="33"/>
        <v>5470472</v>
      </c>
      <c r="BL505" s="67">
        <f t="shared" si="34"/>
        <v>392817</v>
      </c>
      <c r="BM505" s="65">
        <f t="shared" si="35"/>
        <v>740892</v>
      </c>
      <c r="BN505" s="70"/>
      <c r="BO505" s="70"/>
      <c r="BP505" s="51"/>
      <c r="BQ505" s="51"/>
      <c r="BR505" s="51"/>
      <c r="BS505" s="96">
        <f t="shared" si="2920"/>
        <v>9631356</v>
      </c>
      <c r="BT505" s="70"/>
      <c r="BU505" s="65"/>
      <c r="BV505" s="68"/>
      <c r="BW505" s="68"/>
      <c r="BX505" s="68"/>
      <c r="BY505" s="67">
        <f t="shared" si="44"/>
        <v>15610810</v>
      </c>
      <c r="BZ505" s="65"/>
      <c r="CA505" s="65" t="str">
        <f t="shared" si="45"/>
        <v/>
      </c>
      <c r="CB505" s="67" t="str">
        <f t="shared" si="46"/>
        <v/>
      </c>
      <c r="CC505" s="67" t="str">
        <f t="shared" si="47"/>
        <v/>
      </c>
      <c r="CD505" s="67" t="str">
        <f t="shared" si="48"/>
        <v/>
      </c>
      <c r="CE505" s="67">
        <f t="shared" si="49"/>
        <v>740892</v>
      </c>
      <c r="CF505" s="65"/>
      <c r="CG505" s="65"/>
      <c r="CH505" s="68"/>
      <c r="CI505" s="68"/>
      <c r="CJ505" s="68"/>
      <c r="CK505" s="67">
        <f t="shared" si="54"/>
        <v>16249552</v>
      </c>
      <c r="CL505" s="65"/>
      <c r="CM505" s="65"/>
      <c r="CN505" s="68"/>
      <c r="CO505" s="68"/>
      <c r="CP505" s="68"/>
      <c r="CQ505" s="67">
        <f t="shared" si="59"/>
        <v>10386263</v>
      </c>
      <c r="CR505" s="65"/>
      <c r="CS505" s="65"/>
      <c r="CT505" s="68"/>
      <c r="CU505" s="68"/>
      <c r="CV505" s="68"/>
      <c r="CW505" s="67">
        <f t="shared" si="64"/>
        <v>0</v>
      </c>
      <c r="CX505" s="65"/>
      <c r="CY505" s="65"/>
      <c r="CZ505" s="68"/>
      <c r="DA505" s="68"/>
      <c r="DB505" s="68"/>
      <c r="DC505" s="67">
        <f t="shared" si="69"/>
        <v>5470472</v>
      </c>
      <c r="DD505" s="65"/>
      <c r="DE505" s="65"/>
      <c r="DF505" s="51"/>
      <c r="DG505" s="51"/>
      <c r="DH505" s="51"/>
      <c r="DI505" s="67">
        <f t="shared" si="74"/>
        <v>392817</v>
      </c>
      <c r="DJ505" s="70"/>
      <c r="DK505" s="70"/>
      <c r="DL505" s="51"/>
      <c r="DM505" s="51"/>
      <c r="DN505" s="51"/>
      <c r="DO505" s="67">
        <f t="shared" si="79"/>
        <v>10386263</v>
      </c>
      <c r="DP505" s="51"/>
      <c r="DQ505" s="51"/>
      <c r="DR505" s="51"/>
      <c r="DS505" s="51"/>
      <c r="DT505" s="51"/>
      <c r="DU505" s="181"/>
    </row>
    <row r="506" spans="1:125" ht="15" x14ac:dyDescent="0.25">
      <c r="A506" s="50"/>
      <c r="B506" s="51"/>
      <c r="C506" s="50"/>
      <c r="D506" s="53"/>
      <c r="E506" s="50"/>
      <c r="F506" s="54"/>
      <c r="G506" s="54"/>
      <c r="H506" s="54"/>
      <c r="I506" s="55"/>
      <c r="J506" s="50"/>
      <c r="K506" s="50" t="s">
        <v>2032</v>
      </c>
      <c r="L506" s="58"/>
      <c r="M506" s="58"/>
      <c r="N506" s="58"/>
      <c r="O506" s="58"/>
      <c r="P506" s="59"/>
      <c r="Q506" s="60"/>
      <c r="R506" s="60"/>
      <c r="S506" s="60"/>
      <c r="T506" s="60"/>
      <c r="U506" s="60"/>
      <c r="V506" s="79"/>
      <c r="W506" s="90">
        <f t="shared" si="857"/>
        <v>0</v>
      </c>
      <c r="X506" s="101"/>
      <c r="Y506" s="50"/>
      <c r="Z506" s="50"/>
      <c r="AA506" s="51"/>
      <c r="AB506" s="68"/>
      <c r="AC506" s="68"/>
      <c r="AD506" s="68"/>
      <c r="AE506" s="68"/>
      <c r="AF506" s="68"/>
      <c r="AG506" s="67" t="str">
        <f t="shared" si="7"/>
        <v/>
      </c>
      <c r="AH506" s="51"/>
      <c r="AI506" s="51" t="str">
        <f t="shared" si="8"/>
        <v/>
      </c>
      <c r="AJ506" s="68" t="str">
        <f t="shared" si="9"/>
        <v/>
      </c>
      <c r="AK506" s="68" t="str">
        <f t="shared" si="10"/>
        <v/>
      </c>
      <c r="AL506" s="68" t="str">
        <f t="shared" si="11"/>
        <v/>
      </c>
      <c r="AM506" s="68" t="str">
        <f t="shared" si="12"/>
        <v/>
      </c>
      <c r="AN506" s="68" t="str">
        <f t="shared" si="13"/>
        <v/>
      </c>
      <c r="AO506" s="67" t="str">
        <f t="shared" si="14"/>
        <v/>
      </c>
      <c r="AP506" s="51"/>
      <c r="AQ506" s="51" t="str">
        <f t="shared" si="15"/>
        <v/>
      </c>
      <c r="AR506" s="68" t="str">
        <f t="shared" si="16"/>
        <v/>
      </c>
      <c r="AS506" s="68" t="str">
        <f t="shared" si="17"/>
        <v/>
      </c>
      <c r="AT506" s="68" t="str">
        <f t="shared" si="18"/>
        <v/>
      </c>
      <c r="AU506" s="68" t="str">
        <f t="shared" si="19"/>
        <v/>
      </c>
      <c r="AV506" s="68" t="str">
        <f t="shared" si="20"/>
        <v/>
      </c>
      <c r="AW506" s="67" t="str">
        <f t="shared" si="21"/>
        <v/>
      </c>
      <c r="AX506" s="51"/>
      <c r="AY506" s="51" t="str">
        <f t="shared" si="22"/>
        <v/>
      </c>
      <c r="AZ506" s="68" t="str">
        <f t="shared" si="23"/>
        <v/>
      </c>
      <c r="BA506" s="68" t="str">
        <f t="shared" si="24"/>
        <v/>
      </c>
      <c r="BB506" s="68" t="str">
        <f t="shared" si="25"/>
        <v/>
      </c>
      <c r="BC506" s="68" t="str">
        <f t="shared" si="26"/>
        <v/>
      </c>
      <c r="BD506" s="68" t="str">
        <f t="shared" si="27"/>
        <v/>
      </c>
      <c r="BE506" s="68" t="str">
        <f t="shared" si="28"/>
        <v/>
      </c>
      <c r="BF506" s="51"/>
      <c r="BG506" s="69" t="str">
        <f t="shared" si="29"/>
        <v/>
      </c>
      <c r="BH506" s="67" t="str">
        <f t="shared" si="30"/>
        <v/>
      </c>
      <c r="BI506" s="67" t="str">
        <f t="shared" si="31"/>
        <v/>
      </c>
      <c r="BJ506" s="67" t="str">
        <f t="shared" si="32"/>
        <v/>
      </c>
      <c r="BK506" s="67" t="str">
        <f t="shared" si="33"/>
        <v/>
      </c>
      <c r="BL506" s="67" t="str">
        <f t="shared" si="34"/>
        <v/>
      </c>
      <c r="BM506" s="65" t="str">
        <f t="shared" si="35"/>
        <v/>
      </c>
      <c r="BN506" s="70"/>
      <c r="BO506" s="70"/>
      <c r="BP506" s="51"/>
      <c r="BQ506" s="51"/>
      <c r="BR506" s="51"/>
      <c r="BS506" s="69" t="str">
        <f t="shared" si="2920"/>
        <v/>
      </c>
      <c r="BT506" s="70"/>
      <c r="BU506" s="65"/>
      <c r="BV506" s="68"/>
      <c r="BW506" s="68"/>
      <c r="BX506" s="68"/>
      <c r="BY506" s="67" t="str">
        <f t="shared" si="44"/>
        <v/>
      </c>
      <c r="BZ506" s="65"/>
      <c r="CA506" s="65" t="str">
        <f t="shared" si="45"/>
        <v/>
      </c>
      <c r="CB506" s="67" t="str">
        <f t="shared" si="46"/>
        <v/>
      </c>
      <c r="CC506" s="67" t="str">
        <f t="shared" si="47"/>
        <v/>
      </c>
      <c r="CD506" s="67" t="str">
        <f t="shared" si="48"/>
        <v/>
      </c>
      <c r="CE506" s="67" t="str">
        <f t="shared" si="49"/>
        <v/>
      </c>
      <c r="CF506" s="65"/>
      <c r="CG506" s="65"/>
      <c r="CH506" s="68"/>
      <c r="CI506" s="68"/>
      <c r="CJ506" s="68"/>
      <c r="CK506" s="67" t="str">
        <f t="shared" si="54"/>
        <v/>
      </c>
      <c r="CL506" s="65"/>
      <c r="CM506" s="65"/>
      <c r="CN506" s="68"/>
      <c r="CO506" s="68"/>
      <c r="CP506" s="68"/>
      <c r="CQ506" s="67" t="str">
        <f t="shared" si="59"/>
        <v/>
      </c>
      <c r="CR506" s="65"/>
      <c r="CS506" s="65"/>
      <c r="CT506" s="68"/>
      <c r="CU506" s="68"/>
      <c r="CV506" s="68"/>
      <c r="CW506" s="67" t="str">
        <f t="shared" si="64"/>
        <v/>
      </c>
      <c r="CX506" s="65"/>
      <c r="CY506" s="65"/>
      <c r="CZ506" s="68"/>
      <c r="DA506" s="68"/>
      <c r="DB506" s="68"/>
      <c r="DC506" s="67" t="str">
        <f t="shared" si="69"/>
        <v/>
      </c>
      <c r="DD506" s="65"/>
      <c r="DE506" s="65"/>
      <c r="DF506" s="51"/>
      <c r="DG506" s="51"/>
      <c r="DH506" s="51"/>
      <c r="DI506" s="69" t="str">
        <f t="shared" si="74"/>
        <v/>
      </c>
      <c r="DJ506" s="70"/>
      <c r="DK506" s="70"/>
      <c r="DL506" s="51"/>
      <c r="DM506" s="51"/>
      <c r="DN506" s="51"/>
      <c r="DO506" s="69" t="str">
        <f t="shared" si="79"/>
        <v/>
      </c>
      <c r="DP506" s="51"/>
      <c r="DQ506" s="51"/>
      <c r="DR506" s="51"/>
      <c r="DS506" s="51"/>
      <c r="DT506" s="51"/>
      <c r="DU506" s="181"/>
    </row>
    <row r="507" spans="1:125" ht="15" x14ac:dyDescent="0.25">
      <c r="A507" s="50">
        <v>2014</v>
      </c>
      <c r="B507" s="51" t="s">
        <v>1088</v>
      </c>
      <c r="C507" s="50" t="s">
        <v>1089</v>
      </c>
      <c r="D507" s="53" t="s">
        <v>346</v>
      </c>
      <c r="E507" s="50" t="s">
        <v>154</v>
      </c>
      <c r="F507" s="54">
        <v>384931</v>
      </c>
      <c r="G507" s="54">
        <v>855513</v>
      </c>
      <c r="H507" s="54">
        <v>308026</v>
      </c>
      <c r="I507" s="55">
        <v>2226363</v>
      </c>
      <c r="J507" s="50"/>
      <c r="K507" s="50" t="s">
        <v>2032</v>
      </c>
      <c r="L507" s="58" t="s">
        <v>2032</v>
      </c>
      <c r="M507" s="58" t="s">
        <v>2032</v>
      </c>
      <c r="N507" s="58" t="s">
        <v>2032</v>
      </c>
      <c r="O507" s="58" t="s">
        <v>2032</v>
      </c>
      <c r="P507" s="59"/>
      <c r="Q507" s="60">
        <v>289080</v>
      </c>
      <c r="R507" s="60">
        <v>1513532</v>
      </c>
      <c r="S507" s="60">
        <v>272671</v>
      </c>
      <c r="T507" s="60">
        <v>149180</v>
      </c>
      <c r="U507" s="60">
        <v>19759</v>
      </c>
      <c r="V507" s="79"/>
      <c r="W507" s="90">
        <f t="shared" si="857"/>
        <v>2244222</v>
      </c>
      <c r="X507" s="101">
        <v>1690153</v>
      </c>
      <c r="Y507" s="50"/>
      <c r="Z507" s="50" t="s">
        <v>346</v>
      </c>
      <c r="AA507" s="80">
        <f t="shared" ref="AA507:AA510" si="3291">IF(A507 =2014,IF(Y507 ="",F507,""),"")</f>
        <v>384931</v>
      </c>
      <c r="AB507" s="68">
        <f t="shared" ref="AB507:AB510" si="3292">IF(A507 =2014,IF(Y507 ="",I507,""),"")</f>
        <v>2226363</v>
      </c>
      <c r="AC507" s="68">
        <f t="shared" ref="AC507:AC510" si="3293">IF(A507 =2014,IF(Y507 ="",Q507,""),"")</f>
        <v>289080</v>
      </c>
      <c r="AD507" s="68">
        <f t="shared" ref="AD507:AD510" si="3294">IF(A507 =2014,IF(Y507 ="",R507,""),"")</f>
        <v>1513532</v>
      </c>
      <c r="AE507" s="68">
        <f t="shared" ref="AE507:AE510" si="3295">IF(A507 =2014,IF(Y507 ="",S507,""),"")</f>
        <v>272671</v>
      </c>
      <c r="AF507" s="68">
        <f t="shared" ref="AF507:AF510" si="3296">IF(A507 =2014,IF(Y507 ="",T507+U507,""),"")</f>
        <v>168939</v>
      </c>
      <c r="AG507" s="67">
        <f t="shared" si="7"/>
        <v>1690153</v>
      </c>
      <c r="AH507" s="51"/>
      <c r="AI507" s="51" t="str">
        <f t="shared" si="8"/>
        <v/>
      </c>
      <c r="AJ507" s="68" t="str">
        <f t="shared" si="9"/>
        <v/>
      </c>
      <c r="AK507" s="68" t="str">
        <f t="shared" si="10"/>
        <v/>
      </c>
      <c r="AL507" s="68" t="str">
        <f t="shared" si="11"/>
        <v/>
      </c>
      <c r="AM507" s="68" t="str">
        <f t="shared" si="12"/>
        <v/>
      </c>
      <c r="AN507" s="68" t="str">
        <f t="shared" si="13"/>
        <v/>
      </c>
      <c r="AO507" s="67" t="str">
        <f t="shared" si="14"/>
        <v/>
      </c>
      <c r="AP507" s="51"/>
      <c r="AQ507" s="51" t="str">
        <f t="shared" si="15"/>
        <v/>
      </c>
      <c r="AR507" s="68" t="str">
        <f t="shared" si="16"/>
        <v/>
      </c>
      <c r="AS507" s="68" t="str">
        <f t="shared" si="17"/>
        <v/>
      </c>
      <c r="AT507" s="68" t="str">
        <f t="shared" si="18"/>
        <v/>
      </c>
      <c r="AU507" s="68" t="str">
        <f t="shared" si="19"/>
        <v/>
      </c>
      <c r="AV507" s="68" t="str">
        <f t="shared" si="20"/>
        <v/>
      </c>
      <c r="AW507" s="67" t="str">
        <f t="shared" si="21"/>
        <v/>
      </c>
      <c r="AX507" s="51"/>
      <c r="AY507" s="51" t="str">
        <f t="shared" si="22"/>
        <v/>
      </c>
      <c r="AZ507" s="68" t="str">
        <f t="shared" si="23"/>
        <v/>
      </c>
      <c r="BA507" s="68" t="str">
        <f t="shared" si="24"/>
        <v/>
      </c>
      <c r="BB507" s="68" t="str">
        <f t="shared" si="25"/>
        <v/>
      </c>
      <c r="BC507" s="68" t="str">
        <f t="shared" si="26"/>
        <v/>
      </c>
      <c r="BD507" s="68" t="str">
        <f t="shared" si="27"/>
        <v/>
      </c>
      <c r="BE507" s="68" t="str">
        <f t="shared" si="28"/>
        <v/>
      </c>
      <c r="BF507" s="51"/>
      <c r="BG507" s="69" t="str">
        <f t="shared" si="29"/>
        <v/>
      </c>
      <c r="BH507" s="67" t="str">
        <f t="shared" si="30"/>
        <v/>
      </c>
      <c r="BI507" s="67" t="str">
        <f t="shared" si="31"/>
        <v/>
      </c>
      <c r="BJ507" s="67" t="str">
        <f t="shared" si="32"/>
        <v/>
      </c>
      <c r="BK507" s="67" t="str">
        <f t="shared" si="33"/>
        <v/>
      </c>
      <c r="BL507" s="67" t="str">
        <f t="shared" si="34"/>
        <v/>
      </c>
      <c r="BM507" s="65" t="str">
        <f t="shared" si="35"/>
        <v/>
      </c>
      <c r="BN507" s="70"/>
      <c r="BO507" s="71">
        <f t="shared" ref="BO507:BO510" si="3297">IF(A507 =2014,F507,"")</f>
        <v>384931</v>
      </c>
      <c r="BP507" s="51" t="str">
        <f t="shared" ref="BP507:BP510" si="3298">IF(A507 =2015,F507,"")</f>
        <v/>
      </c>
      <c r="BQ507" s="51" t="str">
        <f t="shared" ref="BQ507:BQ510" si="3299">IF(A507 =2016,F507,"")</f>
        <v/>
      </c>
      <c r="BR507" s="51" t="str">
        <f t="shared" ref="BR507:BR510" si="3300">IF(A507 =2017,F507,"")</f>
        <v/>
      </c>
      <c r="BS507" s="69" t="str">
        <f t="shared" si="2920"/>
        <v/>
      </c>
      <c r="BT507" s="70"/>
      <c r="BU507" s="65">
        <f t="shared" ref="BU507:BU510" si="3301">IF(A507 =2014,I507,"")</f>
        <v>2226363</v>
      </c>
      <c r="BV507" s="68" t="str">
        <f t="shared" ref="BV507:BV510" si="3302">IF(A507 =2015,I507,"")</f>
        <v/>
      </c>
      <c r="BW507" s="68" t="str">
        <f t="shared" ref="BW507:BW510" si="3303">IF(A507 =2016,I507,"")</f>
        <v/>
      </c>
      <c r="BX507" s="68" t="str">
        <f t="shared" ref="BX507:BX510" si="3304">IF(A507 =2017,I507,"")</f>
        <v/>
      </c>
      <c r="BY507" s="67" t="str">
        <f t="shared" si="44"/>
        <v/>
      </c>
      <c r="BZ507" s="65"/>
      <c r="CA507" s="65">
        <f t="shared" si="45"/>
        <v>1690153</v>
      </c>
      <c r="CB507" s="67" t="str">
        <f t="shared" si="46"/>
        <v/>
      </c>
      <c r="CC507" s="67" t="str">
        <f t="shared" si="47"/>
        <v/>
      </c>
      <c r="CD507" s="67" t="str">
        <f t="shared" si="48"/>
        <v/>
      </c>
      <c r="CE507" s="67" t="str">
        <f t="shared" si="49"/>
        <v/>
      </c>
      <c r="CF507" s="65"/>
      <c r="CG507" s="65">
        <f t="shared" ref="CG507:CG510" si="3305">IF(A507 =2014,Q507+R507+S507+T507+U507,"")</f>
        <v>2244222</v>
      </c>
      <c r="CH507" s="68" t="str">
        <f t="shared" ref="CH507:CH510" si="3306">IF(A507 =2015,Q507+R507+S507+T507+U507,"")</f>
        <v/>
      </c>
      <c r="CI507" s="68" t="str">
        <f t="shared" ref="CI507:CI510" si="3307">IF(A507 =2016,Q507+R507+S507+T507+U507,"")</f>
        <v/>
      </c>
      <c r="CJ507" s="68" t="str">
        <f t="shared" ref="CJ507:CJ510" si="3308">IF(A507 =2017,Q507+R507+S507+T507+U507,"")</f>
        <v/>
      </c>
      <c r="CK507" s="67" t="str">
        <f t="shared" si="54"/>
        <v/>
      </c>
      <c r="CL507" s="65"/>
      <c r="CM507" s="65">
        <f t="shared" ref="CM507:CM510" si="3309">IF(A507 =2014,Q507,"")</f>
        <v>289080</v>
      </c>
      <c r="CN507" s="68" t="str">
        <f t="shared" ref="CN507:CN510" si="3310">IF(A507 =2015,Q507,"")</f>
        <v/>
      </c>
      <c r="CO507" s="68" t="str">
        <f t="shared" ref="CO507:CO510" si="3311">IF(A507 =2016,Q507,"")</f>
        <v/>
      </c>
      <c r="CP507" s="68" t="str">
        <f t="shared" ref="CP507:CP510" si="3312">IF(A507 =2017,Q507,"")</f>
        <v/>
      </c>
      <c r="CQ507" s="67" t="str">
        <f t="shared" si="59"/>
        <v/>
      </c>
      <c r="CR507" s="65"/>
      <c r="CS507" s="65">
        <f t="shared" ref="CS507:CS510" si="3313">IF(A507 =2014,R507,"")</f>
        <v>1513532</v>
      </c>
      <c r="CT507" s="68" t="str">
        <f t="shared" ref="CT507:CT510" si="3314">IF(A507 =2015,R507,"")</f>
        <v/>
      </c>
      <c r="CU507" s="68" t="str">
        <f t="shared" ref="CU507:CU510" si="3315">IF(A507 =2016,R507,"")</f>
        <v/>
      </c>
      <c r="CV507" s="68" t="str">
        <f t="shared" ref="CV507:CV510" si="3316">IF(A507 =2017,R507,"")</f>
        <v/>
      </c>
      <c r="CW507" s="67" t="str">
        <f t="shared" si="64"/>
        <v/>
      </c>
      <c r="CX507" s="65"/>
      <c r="CY507" s="65">
        <f t="shared" ref="CY507:CY510" si="3317">IF(A507 =2014,S507,"")</f>
        <v>272671</v>
      </c>
      <c r="CZ507" s="68" t="str">
        <f t="shared" ref="CZ507:CZ510" si="3318">IF(A507 =2015,S507,"")</f>
        <v/>
      </c>
      <c r="DA507" s="68" t="str">
        <f t="shared" ref="DA507:DA510" si="3319">IF(A507 =2016,S507,"")</f>
        <v/>
      </c>
      <c r="DB507" s="68" t="str">
        <f t="shared" ref="DB507:DB510" si="3320">IF(A507 =2017,S507,"")</f>
        <v/>
      </c>
      <c r="DC507" s="67" t="str">
        <f t="shared" si="69"/>
        <v/>
      </c>
      <c r="DD507" s="65"/>
      <c r="DE507" s="65">
        <f t="shared" ref="DE507:DE510" si="3321">IF(A507 =2014,T507,"")</f>
        <v>149180</v>
      </c>
      <c r="DF507" s="51" t="str">
        <f t="shared" ref="DF507:DF510" si="3322">IF(A507 =2015,T507,"")</f>
        <v/>
      </c>
      <c r="DG507" s="51" t="str">
        <f t="shared" ref="DG507:DG510" si="3323">IF(A507 =2016,T507,"")</f>
        <v/>
      </c>
      <c r="DH507" s="51" t="str">
        <f t="shared" ref="DH507:DH510" si="3324">IF(A507 =2017,T507,"")</f>
        <v/>
      </c>
      <c r="DI507" s="69" t="str">
        <f t="shared" si="74"/>
        <v/>
      </c>
      <c r="DJ507" s="70"/>
      <c r="DK507" s="65">
        <f t="shared" ref="DK507:DK510" si="3325">IF(A507 =2014,U507,"")</f>
        <v>19759</v>
      </c>
      <c r="DL507" s="51" t="str">
        <f t="shared" ref="DL507:DL510" si="3326">IF(A507 =2015,U507,"")</f>
        <v/>
      </c>
      <c r="DM507" s="51" t="str">
        <f t="shared" ref="DM507:DM510" si="3327">IF(A507 =2016,U507,"")</f>
        <v/>
      </c>
      <c r="DN507" s="51" t="str">
        <f t="shared" ref="DN507:DN510" si="3328">IF(A507 =2017,U507,"")</f>
        <v/>
      </c>
      <c r="DO507" s="69" t="str">
        <f t="shared" si="79"/>
        <v/>
      </c>
      <c r="DP507" s="51"/>
      <c r="DQ507" s="51"/>
      <c r="DR507" s="51"/>
      <c r="DS507" s="51"/>
      <c r="DT507" s="51"/>
      <c r="DU507" s="181"/>
    </row>
    <row r="508" spans="1:125" ht="15" x14ac:dyDescent="0.25">
      <c r="A508" s="50">
        <v>2015</v>
      </c>
      <c r="B508" s="51" t="s">
        <v>1088</v>
      </c>
      <c r="C508" s="50" t="s">
        <v>1089</v>
      </c>
      <c r="D508" s="53" t="s">
        <v>346</v>
      </c>
      <c r="E508" s="50" t="s">
        <v>154</v>
      </c>
      <c r="F508" s="54">
        <v>400406</v>
      </c>
      <c r="G508" s="54">
        <v>892136</v>
      </c>
      <c r="H508" s="54">
        <v>331375</v>
      </c>
      <c r="I508" s="55">
        <v>2250414</v>
      </c>
      <c r="J508" s="50"/>
      <c r="K508" s="50" t="s">
        <v>2032</v>
      </c>
      <c r="L508" s="58" t="s">
        <v>2032</v>
      </c>
      <c r="M508" s="58" t="s">
        <v>2032</v>
      </c>
      <c r="N508" s="58" t="s">
        <v>2032</v>
      </c>
      <c r="O508" s="58" t="s">
        <v>2032</v>
      </c>
      <c r="P508" s="59"/>
      <c r="Q508" s="60">
        <v>332423</v>
      </c>
      <c r="R508" s="60">
        <v>1572826</v>
      </c>
      <c r="S508" s="60">
        <v>145867</v>
      </c>
      <c r="T508" s="60">
        <v>173471</v>
      </c>
      <c r="U508" s="60">
        <v>35364</v>
      </c>
      <c r="V508" s="79"/>
      <c r="W508" s="90">
        <f t="shared" si="857"/>
        <v>2259951</v>
      </c>
      <c r="X508" s="101">
        <v>466357</v>
      </c>
      <c r="Y508" s="50"/>
      <c r="Z508" s="50" t="s">
        <v>346</v>
      </c>
      <c r="AA508" s="51" t="str">
        <f t="shared" si="3291"/>
        <v/>
      </c>
      <c r="AB508" s="68" t="str">
        <f t="shared" si="3292"/>
        <v/>
      </c>
      <c r="AC508" s="68" t="str">
        <f t="shared" si="3293"/>
        <v/>
      </c>
      <c r="AD508" s="68" t="str">
        <f t="shared" si="3294"/>
        <v/>
      </c>
      <c r="AE508" s="68" t="str">
        <f t="shared" si="3295"/>
        <v/>
      </c>
      <c r="AF508" s="68" t="str">
        <f t="shared" si="3296"/>
        <v/>
      </c>
      <c r="AG508" s="67" t="str">
        <f t="shared" si="7"/>
        <v/>
      </c>
      <c r="AH508" s="51"/>
      <c r="AI508" s="80">
        <f t="shared" si="8"/>
        <v>400406</v>
      </c>
      <c r="AJ508" s="68">
        <f t="shared" si="9"/>
        <v>2250414</v>
      </c>
      <c r="AK508" s="68">
        <f t="shared" si="10"/>
        <v>332423</v>
      </c>
      <c r="AL508" s="68">
        <f t="shared" si="11"/>
        <v>1572826</v>
      </c>
      <c r="AM508" s="68">
        <f t="shared" si="12"/>
        <v>145867</v>
      </c>
      <c r="AN508" s="68">
        <f t="shared" si="13"/>
        <v>208835</v>
      </c>
      <c r="AO508" s="67">
        <f t="shared" si="14"/>
        <v>466357</v>
      </c>
      <c r="AP508" s="51"/>
      <c r="AQ508" s="51" t="str">
        <f t="shared" si="15"/>
        <v/>
      </c>
      <c r="AR508" s="68" t="str">
        <f t="shared" si="16"/>
        <v/>
      </c>
      <c r="AS508" s="68" t="str">
        <f t="shared" si="17"/>
        <v/>
      </c>
      <c r="AT508" s="68" t="str">
        <f t="shared" si="18"/>
        <v/>
      </c>
      <c r="AU508" s="68" t="str">
        <f t="shared" si="19"/>
        <v/>
      </c>
      <c r="AV508" s="68" t="str">
        <f t="shared" si="20"/>
        <v/>
      </c>
      <c r="AW508" s="67" t="str">
        <f t="shared" si="21"/>
        <v/>
      </c>
      <c r="AX508" s="51"/>
      <c r="AY508" s="51" t="str">
        <f t="shared" si="22"/>
        <v/>
      </c>
      <c r="AZ508" s="68" t="str">
        <f t="shared" si="23"/>
        <v/>
      </c>
      <c r="BA508" s="68" t="str">
        <f t="shared" si="24"/>
        <v/>
      </c>
      <c r="BB508" s="68" t="str">
        <f t="shared" si="25"/>
        <v/>
      </c>
      <c r="BC508" s="68" t="str">
        <f t="shared" si="26"/>
        <v/>
      </c>
      <c r="BD508" s="68" t="str">
        <f t="shared" si="27"/>
        <v/>
      </c>
      <c r="BE508" s="68" t="str">
        <f t="shared" si="28"/>
        <v/>
      </c>
      <c r="BF508" s="51"/>
      <c r="BG508" s="69" t="str">
        <f t="shared" si="29"/>
        <v/>
      </c>
      <c r="BH508" s="67" t="str">
        <f t="shared" si="30"/>
        <v/>
      </c>
      <c r="BI508" s="67" t="str">
        <f t="shared" si="31"/>
        <v/>
      </c>
      <c r="BJ508" s="67" t="str">
        <f t="shared" si="32"/>
        <v/>
      </c>
      <c r="BK508" s="67" t="str">
        <f t="shared" si="33"/>
        <v/>
      </c>
      <c r="BL508" s="67" t="str">
        <f t="shared" si="34"/>
        <v/>
      </c>
      <c r="BM508" s="65" t="str">
        <f t="shared" si="35"/>
        <v/>
      </c>
      <c r="BN508" s="51"/>
      <c r="BO508" s="51" t="str">
        <f t="shared" si="3297"/>
        <v/>
      </c>
      <c r="BP508" s="71">
        <f t="shared" si="3298"/>
        <v>400406</v>
      </c>
      <c r="BQ508" s="51" t="str">
        <f t="shared" si="3299"/>
        <v/>
      </c>
      <c r="BR508" s="51" t="str">
        <f t="shared" si="3300"/>
        <v/>
      </c>
      <c r="BS508" s="69" t="str">
        <f t="shared" si="2920"/>
        <v/>
      </c>
      <c r="BT508" s="51"/>
      <c r="BU508" s="68" t="str">
        <f t="shared" si="3301"/>
        <v/>
      </c>
      <c r="BV508" s="65">
        <f t="shared" si="3302"/>
        <v>2250414</v>
      </c>
      <c r="BW508" s="68" t="str">
        <f t="shared" si="3303"/>
        <v/>
      </c>
      <c r="BX508" s="68" t="str">
        <f t="shared" si="3304"/>
        <v/>
      </c>
      <c r="BY508" s="67" t="str">
        <f t="shared" si="44"/>
        <v/>
      </c>
      <c r="BZ508" s="68"/>
      <c r="CA508" s="65" t="str">
        <f t="shared" si="45"/>
        <v/>
      </c>
      <c r="CB508" s="67">
        <f t="shared" si="46"/>
        <v>466357</v>
      </c>
      <c r="CC508" s="67" t="str">
        <f t="shared" si="47"/>
        <v/>
      </c>
      <c r="CD508" s="67" t="str">
        <f t="shared" si="48"/>
        <v/>
      </c>
      <c r="CE508" s="67" t="str">
        <f t="shared" si="49"/>
        <v/>
      </c>
      <c r="CF508" s="68"/>
      <c r="CG508" s="68" t="str">
        <f t="shared" si="3305"/>
        <v/>
      </c>
      <c r="CH508" s="65">
        <f t="shared" si="3306"/>
        <v>2259951</v>
      </c>
      <c r="CI508" s="68" t="str">
        <f t="shared" si="3307"/>
        <v/>
      </c>
      <c r="CJ508" s="68" t="str">
        <f t="shared" si="3308"/>
        <v/>
      </c>
      <c r="CK508" s="67" t="str">
        <f t="shared" si="54"/>
        <v/>
      </c>
      <c r="CL508" s="68"/>
      <c r="CM508" s="68" t="str">
        <f t="shared" si="3309"/>
        <v/>
      </c>
      <c r="CN508" s="65">
        <f t="shared" si="3310"/>
        <v>332423</v>
      </c>
      <c r="CO508" s="68" t="str">
        <f t="shared" si="3311"/>
        <v/>
      </c>
      <c r="CP508" s="68" t="str">
        <f t="shared" si="3312"/>
        <v/>
      </c>
      <c r="CQ508" s="67" t="str">
        <f t="shared" si="59"/>
        <v/>
      </c>
      <c r="CR508" s="68"/>
      <c r="CS508" s="68" t="str">
        <f t="shared" si="3313"/>
        <v/>
      </c>
      <c r="CT508" s="65">
        <f t="shared" si="3314"/>
        <v>1572826</v>
      </c>
      <c r="CU508" s="68" t="str">
        <f t="shared" si="3315"/>
        <v/>
      </c>
      <c r="CV508" s="68" t="str">
        <f t="shared" si="3316"/>
        <v/>
      </c>
      <c r="CW508" s="67" t="str">
        <f t="shared" si="64"/>
        <v/>
      </c>
      <c r="CX508" s="68"/>
      <c r="CY508" s="68" t="str">
        <f t="shared" si="3317"/>
        <v/>
      </c>
      <c r="CZ508" s="65">
        <f t="shared" si="3318"/>
        <v>145867</v>
      </c>
      <c r="DA508" s="68" t="str">
        <f t="shared" si="3319"/>
        <v/>
      </c>
      <c r="DB508" s="68" t="str">
        <f t="shared" si="3320"/>
        <v/>
      </c>
      <c r="DC508" s="67" t="str">
        <f t="shared" si="69"/>
        <v/>
      </c>
      <c r="DD508" s="68"/>
      <c r="DE508" s="68" t="str">
        <f t="shared" si="3321"/>
        <v/>
      </c>
      <c r="DF508" s="65">
        <f t="shared" si="3322"/>
        <v>173471</v>
      </c>
      <c r="DG508" s="51" t="str">
        <f t="shared" si="3323"/>
        <v/>
      </c>
      <c r="DH508" s="51" t="str">
        <f t="shared" si="3324"/>
        <v/>
      </c>
      <c r="DI508" s="69" t="str">
        <f t="shared" si="74"/>
        <v/>
      </c>
      <c r="DJ508" s="51"/>
      <c r="DK508" s="51" t="str">
        <f t="shared" si="3325"/>
        <v/>
      </c>
      <c r="DL508" s="65">
        <f t="shared" si="3326"/>
        <v>35364</v>
      </c>
      <c r="DM508" s="51" t="str">
        <f t="shared" si="3327"/>
        <v/>
      </c>
      <c r="DN508" s="51" t="str">
        <f t="shared" si="3328"/>
        <v/>
      </c>
      <c r="DO508" s="69" t="str">
        <f t="shared" si="79"/>
        <v/>
      </c>
      <c r="DP508" s="51"/>
      <c r="DQ508" s="51"/>
      <c r="DR508" s="51"/>
      <c r="DS508" s="51"/>
      <c r="DT508" s="51"/>
      <c r="DU508" s="181"/>
    </row>
    <row r="509" spans="1:125" ht="15" x14ac:dyDescent="0.25">
      <c r="A509" s="50">
        <v>2016</v>
      </c>
      <c r="B509" s="51" t="s">
        <v>1088</v>
      </c>
      <c r="C509" s="50" t="s">
        <v>1089</v>
      </c>
      <c r="D509" s="53" t="s">
        <v>346</v>
      </c>
      <c r="E509" s="50" t="s">
        <v>154</v>
      </c>
      <c r="F509" s="54">
        <v>373291</v>
      </c>
      <c r="G509" s="54">
        <v>820124</v>
      </c>
      <c r="H509" s="54">
        <v>332376</v>
      </c>
      <c r="I509" s="55">
        <v>2413564</v>
      </c>
      <c r="J509" s="50"/>
      <c r="K509" s="50" t="s">
        <v>2032</v>
      </c>
      <c r="L509" s="58" t="s">
        <v>2032</v>
      </c>
      <c r="M509" s="58" t="s">
        <v>2032</v>
      </c>
      <c r="N509" s="58" t="s">
        <v>2032</v>
      </c>
      <c r="O509" s="58" t="s">
        <v>2032</v>
      </c>
      <c r="P509" s="59"/>
      <c r="Q509" s="60">
        <v>325580</v>
      </c>
      <c r="R509" s="60">
        <v>1592140</v>
      </c>
      <c r="S509" s="60">
        <v>280665</v>
      </c>
      <c r="T509" s="60">
        <v>196353</v>
      </c>
      <c r="U509" s="60">
        <v>26953</v>
      </c>
      <c r="V509" s="79"/>
      <c r="W509" s="90">
        <f t="shared" si="857"/>
        <v>2421691</v>
      </c>
      <c r="X509" s="101">
        <v>518823</v>
      </c>
      <c r="Y509" s="50"/>
      <c r="Z509" s="50" t="s">
        <v>346</v>
      </c>
      <c r="AA509" s="51" t="str">
        <f t="shared" si="3291"/>
        <v/>
      </c>
      <c r="AB509" s="68" t="str">
        <f t="shared" si="3292"/>
        <v/>
      </c>
      <c r="AC509" s="68" t="str">
        <f t="shared" si="3293"/>
        <v/>
      </c>
      <c r="AD509" s="68" t="str">
        <f t="shared" si="3294"/>
        <v/>
      </c>
      <c r="AE509" s="68" t="str">
        <f t="shared" si="3295"/>
        <v/>
      </c>
      <c r="AF509" s="68" t="str">
        <f t="shared" si="3296"/>
        <v/>
      </c>
      <c r="AG509" s="67" t="str">
        <f t="shared" si="7"/>
        <v/>
      </c>
      <c r="AH509" s="51"/>
      <c r="AI509" s="51" t="str">
        <f t="shared" si="8"/>
        <v/>
      </c>
      <c r="AJ509" s="68" t="str">
        <f t="shared" si="9"/>
        <v/>
      </c>
      <c r="AK509" s="68" t="str">
        <f t="shared" si="10"/>
        <v/>
      </c>
      <c r="AL509" s="68" t="str">
        <f t="shared" si="11"/>
        <v/>
      </c>
      <c r="AM509" s="68" t="str">
        <f t="shared" si="12"/>
        <v/>
      </c>
      <c r="AN509" s="68" t="str">
        <f t="shared" si="13"/>
        <v/>
      </c>
      <c r="AO509" s="67" t="str">
        <f t="shared" si="14"/>
        <v/>
      </c>
      <c r="AP509" s="51"/>
      <c r="AQ509" s="80">
        <f t="shared" si="15"/>
        <v>373291</v>
      </c>
      <c r="AR509" s="68">
        <f t="shared" si="16"/>
        <v>2413564</v>
      </c>
      <c r="AS509" s="68">
        <f t="shared" si="17"/>
        <v>325580</v>
      </c>
      <c r="AT509" s="68">
        <f t="shared" si="18"/>
        <v>1592140</v>
      </c>
      <c r="AU509" s="68">
        <f t="shared" si="19"/>
        <v>280665</v>
      </c>
      <c r="AV509" s="68">
        <f t="shared" si="20"/>
        <v>223306</v>
      </c>
      <c r="AW509" s="67">
        <f t="shared" si="21"/>
        <v>518823</v>
      </c>
      <c r="AX509" s="51"/>
      <c r="AY509" s="51" t="str">
        <f t="shared" si="22"/>
        <v/>
      </c>
      <c r="AZ509" s="68" t="str">
        <f t="shared" si="23"/>
        <v/>
      </c>
      <c r="BA509" s="68" t="str">
        <f t="shared" si="24"/>
        <v/>
      </c>
      <c r="BB509" s="68" t="str">
        <f t="shared" si="25"/>
        <v/>
      </c>
      <c r="BC509" s="68" t="str">
        <f t="shared" si="26"/>
        <v/>
      </c>
      <c r="BD509" s="68" t="str">
        <f t="shared" si="27"/>
        <v/>
      </c>
      <c r="BE509" s="68" t="str">
        <f t="shared" si="28"/>
        <v/>
      </c>
      <c r="BF509" s="51"/>
      <c r="BG509" s="69" t="str">
        <f t="shared" si="29"/>
        <v/>
      </c>
      <c r="BH509" s="67" t="str">
        <f t="shared" si="30"/>
        <v/>
      </c>
      <c r="BI509" s="67" t="str">
        <f t="shared" si="31"/>
        <v/>
      </c>
      <c r="BJ509" s="67" t="str">
        <f t="shared" si="32"/>
        <v/>
      </c>
      <c r="BK509" s="67" t="str">
        <f t="shared" si="33"/>
        <v/>
      </c>
      <c r="BL509" s="67" t="str">
        <f t="shared" si="34"/>
        <v/>
      </c>
      <c r="BM509" s="65" t="str">
        <f t="shared" si="35"/>
        <v/>
      </c>
      <c r="BN509" s="51"/>
      <c r="BO509" s="51" t="str">
        <f t="shared" si="3297"/>
        <v/>
      </c>
      <c r="BP509" s="51" t="str">
        <f t="shared" si="3298"/>
        <v/>
      </c>
      <c r="BQ509" s="71">
        <f t="shared" si="3299"/>
        <v>373291</v>
      </c>
      <c r="BR509" s="51" t="str">
        <f t="shared" si="3300"/>
        <v/>
      </c>
      <c r="BS509" s="69" t="str">
        <f t="shared" si="2920"/>
        <v/>
      </c>
      <c r="BT509" s="51"/>
      <c r="BU509" s="68" t="str">
        <f t="shared" si="3301"/>
        <v/>
      </c>
      <c r="BV509" s="68" t="str">
        <f t="shared" si="3302"/>
        <v/>
      </c>
      <c r="BW509" s="65">
        <f t="shared" si="3303"/>
        <v>2413564</v>
      </c>
      <c r="BX509" s="68" t="str">
        <f t="shared" si="3304"/>
        <v/>
      </c>
      <c r="BY509" s="67" t="str">
        <f t="shared" si="44"/>
        <v/>
      </c>
      <c r="BZ509" s="68"/>
      <c r="CA509" s="65" t="str">
        <f t="shared" si="45"/>
        <v/>
      </c>
      <c r="CB509" s="67" t="str">
        <f t="shared" si="46"/>
        <v/>
      </c>
      <c r="CC509" s="67">
        <f t="shared" si="47"/>
        <v>518823</v>
      </c>
      <c r="CD509" s="67" t="str">
        <f t="shared" si="48"/>
        <v/>
      </c>
      <c r="CE509" s="67" t="str">
        <f t="shared" si="49"/>
        <v/>
      </c>
      <c r="CF509" s="68"/>
      <c r="CG509" s="68" t="str">
        <f t="shared" si="3305"/>
        <v/>
      </c>
      <c r="CH509" s="68" t="str">
        <f t="shared" si="3306"/>
        <v/>
      </c>
      <c r="CI509" s="65">
        <f t="shared" si="3307"/>
        <v>2421691</v>
      </c>
      <c r="CJ509" s="68" t="str">
        <f t="shared" si="3308"/>
        <v/>
      </c>
      <c r="CK509" s="67" t="str">
        <f t="shared" si="54"/>
        <v/>
      </c>
      <c r="CL509" s="68"/>
      <c r="CM509" s="68" t="str">
        <f t="shared" si="3309"/>
        <v/>
      </c>
      <c r="CN509" s="68" t="str">
        <f t="shared" si="3310"/>
        <v/>
      </c>
      <c r="CO509" s="65">
        <f t="shared" si="3311"/>
        <v>325580</v>
      </c>
      <c r="CP509" s="68" t="str">
        <f t="shared" si="3312"/>
        <v/>
      </c>
      <c r="CQ509" s="67" t="str">
        <f t="shared" si="59"/>
        <v/>
      </c>
      <c r="CR509" s="68"/>
      <c r="CS509" s="68" t="str">
        <f t="shared" si="3313"/>
        <v/>
      </c>
      <c r="CT509" s="68" t="str">
        <f t="shared" si="3314"/>
        <v/>
      </c>
      <c r="CU509" s="65">
        <f t="shared" si="3315"/>
        <v>1592140</v>
      </c>
      <c r="CV509" s="68" t="str">
        <f t="shared" si="3316"/>
        <v/>
      </c>
      <c r="CW509" s="67" t="str">
        <f t="shared" si="64"/>
        <v/>
      </c>
      <c r="CX509" s="68"/>
      <c r="CY509" s="68" t="str">
        <f t="shared" si="3317"/>
        <v/>
      </c>
      <c r="CZ509" s="68" t="str">
        <f t="shared" si="3318"/>
        <v/>
      </c>
      <c r="DA509" s="65">
        <f t="shared" si="3319"/>
        <v>280665</v>
      </c>
      <c r="DB509" s="68" t="str">
        <f t="shared" si="3320"/>
        <v/>
      </c>
      <c r="DC509" s="67" t="str">
        <f t="shared" si="69"/>
        <v/>
      </c>
      <c r="DD509" s="68"/>
      <c r="DE509" s="68" t="str">
        <f t="shared" si="3321"/>
        <v/>
      </c>
      <c r="DF509" s="51" t="str">
        <f t="shared" si="3322"/>
        <v/>
      </c>
      <c r="DG509" s="65">
        <f t="shared" si="3323"/>
        <v>196353</v>
      </c>
      <c r="DH509" s="51" t="str">
        <f t="shared" si="3324"/>
        <v/>
      </c>
      <c r="DI509" s="69" t="str">
        <f t="shared" si="74"/>
        <v/>
      </c>
      <c r="DJ509" s="51"/>
      <c r="DK509" s="51" t="str">
        <f t="shared" si="3325"/>
        <v/>
      </c>
      <c r="DL509" s="51" t="str">
        <f t="shared" si="3326"/>
        <v/>
      </c>
      <c r="DM509" s="65">
        <f t="shared" si="3327"/>
        <v>26953</v>
      </c>
      <c r="DN509" s="51" t="str">
        <f t="shared" si="3328"/>
        <v/>
      </c>
      <c r="DO509" s="69" t="str">
        <f t="shared" si="79"/>
        <v/>
      </c>
      <c r="DP509" s="51"/>
      <c r="DQ509" s="51"/>
      <c r="DR509" s="51"/>
      <c r="DS509" s="51"/>
      <c r="DT509" s="51"/>
      <c r="DU509" s="181"/>
    </row>
    <row r="510" spans="1:125" ht="15" x14ac:dyDescent="0.25">
      <c r="A510" s="50">
        <v>2017</v>
      </c>
      <c r="B510" s="51" t="s">
        <v>1088</v>
      </c>
      <c r="C510" s="50" t="s">
        <v>1089</v>
      </c>
      <c r="D510" s="53" t="s">
        <v>346</v>
      </c>
      <c r="E510" s="50" t="s">
        <v>154</v>
      </c>
      <c r="F510" s="54">
        <v>363037</v>
      </c>
      <c r="G510" s="54">
        <v>1024074</v>
      </c>
      <c r="H510" s="54">
        <v>321939</v>
      </c>
      <c r="I510" s="55">
        <v>2655354</v>
      </c>
      <c r="J510" s="50"/>
      <c r="K510" s="50" t="s">
        <v>2032</v>
      </c>
      <c r="L510" s="58" t="s">
        <v>2032</v>
      </c>
      <c r="M510" s="58" t="s">
        <v>2032</v>
      </c>
      <c r="N510" s="58" t="s">
        <v>2032</v>
      </c>
      <c r="O510" s="58" t="s">
        <v>2032</v>
      </c>
      <c r="P510" s="59"/>
      <c r="Q510" s="60">
        <v>526919</v>
      </c>
      <c r="R510" s="60">
        <v>1733506</v>
      </c>
      <c r="S510" s="60">
        <v>264875</v>
      </c>
      <c r="T510" s="60">
        <v>107633</v>
      </c>
      <c r="U510" s="60">
        <v>28674</v>
      </c>
      <c r="V510" s="79"/>
      <c r="W510" s="90">
        <f t="shared" si="857"/>
        <v>2661607</v>
      </c>
      <c r="X510" s="101">
        <v>2877912</v>
      </c>
      <c r="Y510" s="50"/>
      <c r="Z510" s="50" t="s">
        <v>346</v>
      </c>
      <c r="AA510" s="51" t="str">
        <f t="shared" si="3291"/>
        <v/>
      </c>
      <c r="AB510" s="68" t="str">
        <f t="shared" si="3292"/>
        <v/>
      </c>
      <c r="AC510" s="68" t="str">
        <f t="shared" si="3293"/>
        <v/>
      </c>
      <c r="AD510" s="68" t="str">
        <f t="shared" si="3294"/>
        <v/>
      </c>
      <c r="AE510" s="68" t="str">
        <f t="shared" si="3295"/>
        <v/>
      </c>
      <c r="AF510" s="68" t="str">
        <f t="shared" si="3296"/>
        <v/>
      </c>
      <c r="AG510" s="67" t="str">
        <f t="shared" si="7"/>
        <v/>
      </c>
      <c r="AH510" s="51"/>
      <c r="AI510" s="51" t="str">
        <f t="shared" si="8"/>
        <v/>
      </c>
      <c r="AJ510" s="68" t="str">
        <f t="shared" si="9"/>
        <v/>
      </c>
      <c r="AK510" s="68" t="str">
        <f t="shared" si="10"/>
        <v/>
      </c>
      <c r="AL510" s="68" t="str">
        <f t="shared" si="11"/>
        <v/>
      </c>
      <c r="AM510" s="68" t="str">
        <f t="shared" si="12"/>
        <v/>
      </c>
      <c r="AN510" s="68" t="str">
        <f t="shared" si="13"/>
        <v/>
      </c>
      <c r="AO510" s="67" t="str">
        <f t="shared" si="14"/>
        <v/>
      </c>
      <c r="AP510" s="51"/>
      <c r="AQ510" s="51" t="str">
        <f t="shared" si="15"/>
        <v/>
      </c>
      <c r="AR510" s="68" t="str">
        <f t="shared" si="16"/>
        <v/>
      </c>
      <c r="AS510" s="68" t="str">
        <f t="shared" si="17"/>
        <v/>
      </c>
      <c r="AT510" s="68" t="str">
        <f t="shared" si="18"/>
        <v/>
      </c>
      <c r="AU510" s="68" t="str">
        <f t="shared" si="19"/>
        <v/>
      </c>
      <c r="AV510" s="68" t="str">
        <f t="shared" si="20"/>
        <v/>
      </c>
      <c r="AW510" s="67" t="str">
        <f t="shared" si="21"/>
        <v/>
      </c>
      <c r="AX510" s="51"/>
      <c r="AY510" s="80">
        <f t="shared" si="22"/>
        <v>363037</v>
      </c>
      <c r="AZ510" s="68">
        <f t="shared" si="23"/>
        <v>2655354</v>
      </c>
      <c r="BA510" s="68">
        <f t="shared" si="24"/>
        <v>526919</v>
      </c>
      <c r="BB510" s="68">
        <f t="shared" si="25"/>
        <v>1733506</v>
      </c>
      <c r="BC510" s="68">
        <f t="shared" si="26"/>
        <v>264875</v>
      </c>
      <c r="BD510" s="68">
        <f t="shared" si="27"/>
        <v>136307</v>
      </c>
      <c r="BE510" s="68">
        <f t="shared" si="28"/>
        <v>2877912</v>
      </c>
      <c r="BF510" s="51"/>
      <c r="BG510" s="69" t="str">
        <f t="shared" si="29"/>
        <v/>
      </c>
      <c r="BH510" s="67" t="str">
        <f t="shared" si="30"/>
        <v/>
      </c>
      <c r="BI510" s="67" t="str">
        <f t="shared" si="31"/>
        <v/>
      </c>
      <c r="BJ510" s="67" t="str">
        <f t="shared" si="32"/>
        <v/>
      </c>
      <c r="BK510" s="67" t="str">
        <f t="shared" si="33"/>
        <v/>
      </c>
      <c r="BL510" s="67" t="str">
        <f t="shared" si="34"/>
        <v/>
      </c>
      <c r="BM510" s="65" t="str">
        <f t="shared" si="35"/>
        <v/>
      </c>
      <c r="BN510" s="51"/>
      <c r="BO510" s="51" t="str">
        <f t="shared" si="3297"/>
        <v/>
      </c>
      <c r="BP510" s="51" t="str">
        <f t="shared" si="3298"/>
        <v/>
      </c>
      <c r="BQ510" s="51" t="str">
        <f t="shared" si="3299"/>
        <v/>
      </c>
      <c r="BR510" s="71">
        <f t="shared" si="3300"/>
        <v>363037</v>
      </c>
      <c r="BS510" s="69" t="str">
        <f t="shared" si="2920"/>
        <v/>
      </c>
      <c r="BT510" s="51"/>
      <c r="BU510" s="68" t="str">
        <f t="shared" si="3301"/>
        <v/>
      </c>
      <c r="BV510" s="68" t="str">
        <f t="shared" si="3302"/>
        <v/>
      </c>
      <c r="BW510" s="68" t="str">
        <f t="shared" si="3303"/>
        <v/>
      </c>
      <c r="BX510" s="65">
        <f t="shared" si="3304"/>
        <v>2655354</v>
      </c>
      <c r="BY510" s="67" t="str">
        <f t="shared" si="44"/>
        <v/>
      </c>
      <c r="BZ510" s="68"/>
      <c r="CA510" s="65" t="str">
        <f t="shared" si="45"/>
        <v/>
      </c>
      <c r="CB510" s="67" t="str">
        <f t="shared" si="46"/>
        <v/>
      </c>
      <c r="CC510" s="67" t="str">
        <f t="shared" si="47"/>
        <v/>
      </c>
      <c r="CD510" s="67">
        <f t="shared" si="48"/>
        <v>2877912</v>
      </c>
      <c r="CE510" s="67" t="str">
        <f t="shared" si="49"/>
        <v/>
      </c>
      <c r="CF510" s="68"/>
      <c r="CG510" s="68" t="str">
        <f t="shared" si="3305"/>
        <v/>
      </c>
      <c r="CH510" s="68" t="str">
        <f t="shared" si="3306"/>
        <v/>
      </c>
      <c r="CI510" s="68" t="str">
        <f t="shared" si="3307"/>
        <v/>
      </c>
      <c r="CJ510" s="65">
        <f t="shared" si="3308"/>
        <v>2661607</v>
      </c>
      <c r="CK510" s="67" t="str">
        <f t="shared" si="54"/>
        <v/>
      </c>
      <c r="CL510" s="68"/>
      <c r="CM510" s="68" t="str">
        <f t="shared" si="3309"/>
        <v/>
      </c>
      <c r="CN510" s="68" t="str">
        <f t="shared" si="3310"/>
        <v/>
      </c>
      <c r="CO510" s="68" t="str">
        <f t="shared" si="3311"/>
        <v/>
      </c>
      <c r="CP510" s="65">
        <f t="shared" si="3312"/>
        <v>526919</v>
      </c>
      <c r="CQ510" s="67" t="str">
        <f t="shared" si="59"/>
        <v/>
      </c>
      <c r="CR510" s="68"/>
      <c r="CS510" s="68" t="str">
        <f t="shared" si="3313"/>
        <v/>
      </c>
      <c r="CT510" s="68" t="str">
        <f t="shared" si="3314"/>
        <v/>
      </c>
      <c r="CU510" s="68" t="str">
        <f t="shared" si="3315"/>
        <v/>
      </c>
      <c r="CV510" s="65">
        <f t="shared" si="3316"/>
        <v>1733506</v>
      </c>
      <c r="CW510" s="67" t="str">
        <f t="shared" si="64"/>
        <v/>
      </c>
      <c r="CX510" s="68"/>
      <c r="CY510" s="68" t="str">
        <f t="shared" si="3317"/>
        <v/>
      </c>
      <c r="CZ510" s="68" t="str">
        <f t="shared" si="3318"/>
        <v/>
      </c>
      <c r="DA510" s="68" t="str">
        <f t="shared" si="3319"/>
        <v/>
      </c>
      <c r="DB510" s="65">
        <f t="shared" si="3320"/>
        <v>264875</v>
      </c>
      <c r="DC510" s="67" t="str">
        <f t="shared" si="69"/>
        <v/>
      </c>
      <c r="DD510" s="68"/>
      <c r="DE510" s="68" t="str">
        <f t="shared" si="3321"/>
        <v/>
      </c>
      <c r="DF510" s="51" t="str">
        <f t="shared" si="3322"/>
        <v/>
      </c>
      <c r="DG510" s="51" t="str">
        <f t="shared" si="3323"/>
        <v/>
      </c>
      <c r="DH510" s="65">
        <f t="shared" si="3324"/>
        <v>107633</v>
      </c>
      <c r="DI510" s="69" t="str">
        <f t="shared" si="74"/>
        <v/>
      </c>
      <c r="DJ510" s="51"/>
      <c r="DK510" s="51" t="str">
        <f t="shared" si="3325"/>
        <v/>
      </c>
      <c r="DL510" s="51" t="str">
        <f t="shared" si="3326"/>
        <v/>
      </c>
      <c r="DM510" s="51" t="str">
        <f t="shared" si="3327"/>
        <v/>
      </c>
      <c r="DN510" s="65">
        <f t="shared" si="3328"/>
        <v>28674</v>
      </c>
      <c r="DO510" s="69" t="str">
        <f t="shared" si="79"/>
        <v/>
      </c>
      <c r="DP510" s="51"/>
      <c r="DQ510" s="51"/>
      <c r="DR510" s="51"/>
      <c r="DS510" s="51"/>
      <c r="DT510" s="51"/>
      <c r="DU510" s="181"/>
    </row>
    <row r="511" spans="1:125" ht="15" x14ac:dyDescent="0.25">
      <c r="A511" s="56">
        <v>2018</v>
      </c>
      <c r="B511" s="51" t="s">
        <v>1088</v>
      </c>
      <c r="C511" s="50" t="s">
        <v>1089</v>
      </c>
      <c r="D511" s="170" t="s">
        <v>346</v>
      </c>
      <c r="E511" s="50" t="s">
        <v>154</v>
      </c>
      <c r="F511" s="89">
        <v>340410</v>
      </c>
      <c r="G511" s="89">
        <v>946834</v>
      </c>
      <c r="H511" s="89">
        <v>300968</v>
      </c>
      <c r="I511" s="90">
        <v>2687781</v>
      </c>
      <c r="J511" s="50"/>
      <c r="K511" s="50" t="s">
        <v>2032</v>
      </c>
      <c r="L511" s="58"/>
      <c r="M511" s="58"/>
      <c r="N511" s="58"/>
      <c r="O511" s="58"/>
      <c r="P511" s="91"/>
      <c r="Q511" s="92">
        <v>406728</v>
      </c>
      <c r="R511" s="92">
        <v>1975146</v>
      </c>
      <c r="S511" s="92">
        <v>293969</v>
      </c>
      <c r="T511" s="92">
        <v>17982</v>
      </c>
      <c r="U511" s="94"/>
      <c r="V511" s="94"/>
      <c r="W511" s="90">
        <f t="shared" si="857"/>
        <v>2693825</v>
      </c>
      <c r="X511" s="90">
        <v>193827</v>
      </c>
      <c r="Y511" s="50"/>
      <c r="Z511" s="50"/>
      <c r="AA511" s="51"/>
      <c r="AB511" s="68"/>
      <c r="AC511" s="68"/>
      <c r="AD511" s="68"/>
      <c r="AE511" s="68"/>
      <c r="AF511" s="68"/>
      <c r="AG511" s="67" t="str">
        <f t="shared" si="7"/>
        <v/>
      </c>
      <c r="AH511" s="51"/>
      <c r="AI511" s="51" t="str">
        <f t="shared" si="8"/>
        <v/>
      </c>
      <c r="AJ511" s="68" t="str">
        <f t="shared" si="9"/>
        <v/>
      </c>
      <c r="AK511" s="68" t="str">
        <f t="shared" si="10"/>
        <v/>
      </c>
      <c r="AL511" s="68" t="str">
        <f t="shared" si="11"/>
        <v/>
      </c>
      <c r="AM511" s="68" t="str">
        <f t="shared" si="12"/>
        <v/>
      </c>
      <c r="AN511" s="68" t="str">
        <f t="shared" si="13"/>
        <v/>
      </c>
      <c r="AO511" s="67" t="str">
        <f t="shared" si="14"/>
        <v/>
      </c>
      <c r="AP511" s="51"/>
      <c r="AQ511" s="51" t="str">
        <f t="shared" si="15"/>
        <v/>
      </c>
      <c r="AR511" s="68" t="str">
        <f t="shared" si="16"/>
        <v/>
      </c>
      <c r="AS511" s="68" t="str">
        <f t="shared" si="17"/>
        <v/>
      </c>
      <c r="AT511" s="68" t="str">
        <f t="shared" si="18"/>
        <v/>
      </c>
      <c r="AU511" s="68" t="str">
        <f t="shared" si="19"/>
        <v/>
      </c>
      <c r="AV511" s="68" t="str">
        <f t="shared" si="20"/>
        <v/>
      </c>
      <c r="AW511" s="67" t="str">
        <f t="shared" si="21"/>
        <v/>
      </c>
      <c r="AX511" s="51"/>
      <c r="AY511" s="51" t="str">
        <f t="shared" si="22"/>
        <v/>
      </c>
      <c r="AZ511" s="68" t="str">
        <f t="shared" si="23"/>
        <v/>
      </c>
      <c r="BA511" s="68" t="str">
        <f t="shared" si="24"/>
        <v/>
      </c>
      <c r="BB511" s="68" t="str">
        <f t="shared" si="25"/>
        <v/>
      </c>
      <c r="BC511" s="68" t="str">
        <f t="shared" si="26"/>
        <v/>
      </c>
      <c r="BD511" s="68" t="str">
        <f t="shared" si="27"/>
        <v/>
      </c>
      <c r="BE511" s="68" t="str">
        <f t="shared" si="28"/>
        <v/>
      </c>
      <c r="BF511" s="51"/>
      <c r="BG511" s="96">
        <f t="shared" si="29"/>
        <v>340410</v>
      </c>
      <c r="BH511" s="67">
        <f t="shared" si="30"/>
        <v>2687781</v>
      </c>
      <c r="BI511" s="67">
        <f t="shared" si="31"/>
        <v>406728</v>
      </c>
      <c r="BJ511" s="67">
        <f t="shared" si="32"/>
        <v>1975146</v>
      </c>
      <c r="BK511" s="67">
        <f t="shared" si="33"/>
        <v>293969</v>
      </c>
      <c r="BL511" s="67">
        <f t="shared" si="34"/>
        <v>17982</v>
      </c>
      <c r="BM511" s="65">
        <f t="shared" si="35"/>
        <v>193827</v>
      </c>
      <c r="BN511" s="51"/>
      <c r="BO511" s="51"/>
      <c r="BP511" s="51"/>
      <c r="BQ511" s="51"/>
      <c r="BR511" s="70"/>
      <c r="BS511" s="96">
        <f t="shared" si="2920"/>
        <v>340410</v>
      </c>
      <c r="BT511" s="51"/>
      <c r="BU511" s="68"/>
      <c r="BV511" s="68"/>
      <c r="BW511" s="68"/>
      <c r="BX511" s="65"/>
      <c r="BY511" s="67">
        <f t="shared" si="44"/>
        <v>2687781</v>
      </c>
      <c r="BZ511" s="68"/>
      <c r="CA511" s="65" t="str">
        <f t="shared" si="45"/>
        <v/>
      </c>
      <c r="CB511" s="67" t="str">
        <f t="shared" si="46"/>
        <v/>
      </c>
      <c r="CC511" s="67" t="str">
        <f t="shared" si="47"/>
        <v/>
      </c>
      <c r="CD511" s="67" t="str">
        <f t="shared" si="48"/>
        <v/>
      </c>
      <c r="CE511" s="67">
        <f t="shared" si="49"/>
        <v>193827</v>
      </c>
      <c r="CF511" s="68"/>
      <c r="CG511" s="68"/>
      <c r="CH511" s="68"/>
      <c r="CI511" s="68"/>
      <c r="CJ511" s="65"/>
      <c r="CK511" s="67">
        <f t="shared" si="54"/>
        <v>2693825</v>
      </c>
      <c r="CL511" s="68"/>
      <c r="CM511" s="68"/>
      <c r="CN511" s="68"/>
      <c r="CO511" s="68"/>
      <c r="CP511" s="65"/>
      <c r="CQ511" s="67">
        <f t="shared" si="59"/>
        <v>406728</v>
      </c>
      <c r="CR511" s="68"/>
      <c r="CS511" s="68"/>
      <c r="CT511" s="68"/>
      <c r="CU511" s="68"/>
      <c r="CV511" s="65"/>
      <c r="CW511" s="67">
        <f t="shared" si="64"/>
        <v>1975146</v>
      </c>
      <c r="CX511" s="68"/>
      <c r="CY511" s="68"/>
      <c r="CZ511" s="68"/>
      <c r="DA511" s="68"/>
      <c r="DB511" s="65"/>
      <c r="DC511" s="67">
        <f t="shared" si="69"/>
        <v>293969</v>
      </c>
      <c r="DD511" s="68"/>
      <c r="DE511" s="68"/>
      <c r="DF511" s="51"/>
      <c r="DG511" s="51"/>
      <c r="DH511" s="70"/>
      <c r="DI511" s="67">
        <f t="shared" si="74"/>
        <v>17982</v>
      </c>
      <c r="DJ511" s="51"/>
      <c r="DK511" s="51"/>
      <c r="DL511" s="51"/>
      <c r="DM511" s="51"/>
      <c r="DN511" s="70"/>
      <c r="DO511" s="67">
        <f t="shared" si="79"/>
        <v>406728</v>
      </c>
      <c r="DP511" s="51"/>
      <c r="DQ511" s="51"/>
      <c r="DR511" s="51"/>
      <c r="DS511" s="51"/>
      <c r="DT511" s="51"/>
      <c r="DU511" s="181"/>
    </row>
    <row r="512" spans="1:125" ht="15" x14ac:dyDescent="0.25">
      <c r="A512" s="50"/>
      <c r="B512" s="51"/>
      <c r="C512" s="50"/>
      <c r="D512" s="53"/>
      <c r="E512" s="50"/>
      <c r="F512" s="54"/>
      <c r="G512" s="54"/>
      <c r="H512" s="54"/>
      <c r="I512" s="55"/>
      <c r="J512" s="50"/>
      <c r="K512" s="50" t="s">
        <v>2032</v>
      </c>
      <c r="L512" s="58"/>
      <c r="M512" s="58"/>
      <c r="N512" s="58"/>
      <c r="O512" s="58"/>
      <c r="P512" s="59"/>
      <c r="Q512" s="60"/>
      <c r="R512" s="60"/>
      <c r="S512" s="60"/>
      <c r="T512" s="60"/>
      <c r="U512" s="60"/>
      <c r="V512" s="79"/>
      <c r="W512" s="90">
        <f t="shared" si="857"/>
        <v>0</v>
      </c>
      <c r="X512" s="101"/>
      <c r="Y512" s="50"/>
      <c r="Z512" s="50"/>
      <c r="AA512" s="51"/>
      <c r="AB512" s="68"/>
      <c r="AC512" s="68"/>
      <c r="AD512" s="68"/>
      <c r="AE512" s="68"/>
      <c r="AF512" s="68"/>
      <c r="AG512" s="67" t="str">
        <f t="shared" si="7"/>
        <v/>
      </c>
      <c r="AH512" s="51"/>
      <c r="AI512" s="51" t="str">
        <f t="shared" si="8"/>
        <v/>
      </c>
      <c r="AJ512" s="68" t="str">
        <f t="shared" si="9"/>
        <v/>
      </c>
      <c r="AK512" s="68" t="str">
        <f t="shared" si="10"/>
        <v/>
      </c>
      <c r="AL512" s="68" t="str">
        <f t="shared" si="11"/>
        <v/>
      </c>
      <c r="AM512" s="68" t="str">
        <f t="shared" si="12"/>
        <v/>
      </c>
      <c r="AN512" s="68" t="str">
        <f t="shared" si="13"/>
        <v/>
      </c>
      <c r="AO512" s="67" t="str">
        <f t="shared" si="14"/>
        <v/>
      </c>
      <c r="AP512" s="51"/>
      <c r="AQ512" s="51" t="str">
        <f t="shared" si="15"/>
        <v/>
      </c>
      <c r="AR512" s="68" t="str">
        <f t="shared" si="16"/>
        <v/>
      </c>
      <c r="AS512" s="68" t="str">
        <f t="shared" si="17"/>
        <v/>
      </c>
      <c r="AT512" s="68" t="str">
        <f t="shared" si="18"/>
        <v/>
      </c>
      <c r="AU512" s="68" t="str">
        <f t="shared" si="19"/>
        <v/>
      </c>
      <c r="AV512" s="68" t="str">
        <f t="shared" si="20"/>
        <v/>
      </c>
      <c r="AW512" s="67" t="str">
        <f t="shared" si="21"/>
        <v/>
      </c>
      <c r="AX512" s="51"/>
      <c r="AY512" s="51" t="str">
        <f t="shared" si="22"/>
        <v/>
      </c>
      <c r="AZ512" s="68" t="str">
        <f t="shared" si="23"/>
        <v/>
      </c>
      <c r="BA512" s="68" t="str">
        <f t="shared" si="24"/>
        <v/>
      </c>
      <c r="BB512" s="68" t="str">
        <f t="shared" si="25"/>
        <v/>
      </c>
      <c r="BC512" s="68" t="str">
        <f t="shared" si="26"/>
        <v/>
      </c>
      <c r="BD512" s="68" t="str">
        <f t="shared" si="27"/>
        <v/>
      </c>
      <c r="BE512" s="68" t="str">
        <f t="shared" si="28"/>
        <v/>
      </c>
      <c r="BF512" s="51"/>
      <c r="BG512" s="69" t="str">
        <f t="shared" si="29"/>
        <v/>
      </c>
      <c r="BH512" s="67" t="str">
        <f t="shared" si="30"/>
        <v/>
      </c>
      <c r="BI512" s="67" t="str">
        <f t="shared" si="31"/>
        <v/>
      </c>
      <c r="BJ512" s="67" t="str">
        <f t="shared" si="32"/>
        <v/>
      </c>
      <c r="BK512" s="67" t="str">
        <f t="shared" si="33"/>
        <v/>
      </c>
      <c r="BL512" s="67" t="str">
        <f t="shared" si="34"/>
        <v/>
      </c>
      <c r="BM512" s="65" t="str">
        <f t="shared" si="35"/>
        <v/>
      </c>
      <c r="BN512" s="51"/>
      <c r="BO512" s="51"/>
      <c r="BP512" s="51"/>
      <c r="BQ512" s="51"/>
      <c r="BR512" s="70"/>
      <c r="BS512" s="69" t="str">
        <f t="shared" si="2920"/>
        <v/>
      </c>
      <c r="BT512" s="51"/>
      <c r="BU512" s="68"/>
      <c r="BV512" s="68"/>
      <c r="BW512" s="68"/>
      <c r="BX512" s="65"/>
      <c r="BY512" s="67" t="str">
        <f t="shared" si="44"/>
        <v/>
      </c>
      <c r="BZ512" s="68"/>
      <c r="CA512" s="65" t="str">
        <f t="shared" si="45"/>
        <v/>
      </c>
      <c r="CB512" s="67" t="str">
        <f t="shared" si="46"/>
        <v/>
      </c>
      <c r="CC512" s="67" t="str">
        <f t="shared" si="47"/>
        <v/>
      </c>
      <c r="CD512" s="67" t="str">
        <f t="shared" si="48"/>
        <v/>
      </c>
      <c r="CE512" s="67" t="str">
        <f t="shared" si="49"/>
        <v/>
      </c>
      <c r="CF512" s="68"/>
      <c r="CG512" s="68"/>
      <c r="CH512" s="68"/>
      <c r="CI512" s="68"/>
      <c r="CJ512" s="65"/>
      <c r="CK512" s="67" t="str">
        <f t="shared" si="54"/>
        <v/>
      </c>
      <c r="CL512" s="68"/>
      <c r="CM512" s="68"/>
      <c r="CN512" s="68"/>
      <c r="CO512" s="68"/>
      <c r="CP512" s="65"/>
      <c r="CQ512" s="67" t="str">
        <f t="shared" si="59"/>
        <v/>
      </c>
      <c r="CR512" s="68"/>
      <c r="CS512" s="68"/>
      <c r="CT512" s="68"/>
      <c r="CU512" s="68"/>
      <c r="CV512" s="65"/>
      <c r="CW512" s="67" t="str">
        <f t="shared" si="64"/>
        <v/>
      </c>
      <c r="CX512" s="68"/>
      <c r="CY512" s="68"/>
      <c r="CZ512" s="68"/>
      <c r="DA512" s="68"/>
      <c r="DB512" s="65"/>
      <c r="DC512" s="67" t="str">
        <f t="shared" si="69"/>
        <v/>
      </c>
      <c r="DD512" s="68"/>
      <c r="DE512" s="68"/>
      <c r="DF512" s="51"/>
      <c r="DG512" s="51"/>
      <c r="DH512" s="70"/>
      <c r="DI512" s="69" t="str">
        <f t="shared" si="74"/>
        <v/>
      </c>
      <c r="DJ512" s="51"/>
      <c r="DK512" s="51"/>
      <c r="DL512" s="51"/>
      <c r="DM512" s="51"/>
      <c r="DN512" s="70"/>
      <c r="DO512" s="69" t="str">
        <f t="shared" si="79"/>
        <v/>
      </c>
      <c r="DP512" s="51"/>
      <c r="DQ512" s="51"/>
      <c r="DR512" s="51"/>
      <c r="DS512" s="51"/>
      <c r="DT512" s="51"/>
      <c r="DU512" s="181"/>
    </row>
    <row r="513" spans="1:125" ht="15" x14ac:dyDescent="0.25">
      <c r="A513" s="50">
        <v>2014</v>
      </c>
      <c r="B513" s="51" t="s">
        <v>622</v>
      </c>
      <c r="C513" s="50" t="s">
        <v>623</v>
      </c>
      <c r="D513" s="53" t="s">
        <v>193</v>
      </c>
      <c r="E513" s="50" t="s">
        <v>7</v>
      </c>
      <c r="F513" s="54">
        <v>410585</v>
      </c>
      <c r="G513" s="54">
        <v>1669573</v>
      </c>
      <c r="H513" s="54">
        <v>475564</v>
      </c>
      <c r="I513" s="55">
        <v>3229914</v>
      </c>
      <c r="J513" s="50"/>
      <c r="K513" s="50" t="s">
        <v>2032</v>
      </c>
      <c r="L513" s="58" t="s">
        <v>2032</v>
      </c>
      <c r="M513" s="58" t="s">
        <v>2032</v>
      </c>
      <c r="N513" s="58" t="s">
        <v>2032</v>
      </c>
      <c r="O513" s="58" t="s">
        <v>2032</v>
      </c>
      <c r="P513" s="59"/>
      <c r="Q513" s="60">
        <v>2111925</v>
      </c>
      <c r="R513" s="60">
        <v>782904</v>
      </c>
      <c r="S513" s="60">
        <v>334296</v>
      </c>
      <c r="T513" s="60">
        <v>0</v>
      </c>
      <c r="U513" s="60">
        <v>789</v>
      </c>
      <c r="V513" s="79"/>
      <c r="W513" s="90">
        <f t="shared" si="857"/>
        <v>3229914</v>
      </c>
      <c r="X513" s="101">
        <v>23958</v>
      </c>
      <c r="Y513" s="50"/>
      <c r="Z513" s="50" t="s">
        <v>193</v>
      </c>
      <c r="AA513" s="62">
        <f t="shared" ref="AA513:AA516" si="3329">IF(A513 =2014,IF(Y513 ="",F513,""),"")</f>
        <v>410585</v>
      </c>
      <c r="AB513" s="64">
        <f t="shared" ref="AB513:AB516" si="3330">IF(A513 =2014,IF(Y513 ="",I513,""),"")</f>
        <v>3229914</v>
      </c>
      <c r="AC513" s="64">
        <f t="shared" ref="AC513:AC516" si="3331">IF(A513 =2014,IF(Y513 ="",Q513,""),"")</f>
        <v>2111925</v>
      </c>
      <c r="AD513" s="64">
        <f t="shared" ref="AD513:AD516" si="3332">IF(A513 =2014,IF(Y513 ="",R513,""),"")</f>
        <v>782904</v>
      </c>
      <c r="AE513" s="65">
        <f t="shared" ref="AE513:AE516" si="3333">IF(A513 =2014,IF(Y513 ="",S513,""),"")</f>
        <v>334296</v>
      </c>
      <c r="AF513" s="65">
        <f t="shared" ref="AF513:AF516" si="3334">IF(A513 =2014,IF(Y513 ="",T513+U513,""),"")</f>
        <v>789</v>
      </c>
      <c r="AG513" s="67">
        <f t="shared" si="7"/>
        <v>23958</v>
      </c>
      <c r="AH513" s="51"/>
      <c r="AI513" s="51" t="str">
        <f t="shared" si="8"/>
        <v/>
      </c>
      <c r="AJ513" s="68" t="str">
        <f t="shared" si="9"/>
        <v/>
      </c>
      <c r="AK513" s="68" t="str">
        <f t="shared" si="10"/>
        <v/>
      </c>
      <c r="AL513" s="68" t="str">
        <f t="shared" si="11"/>
        <v/>
      </c>
      <c r="AM513" s="68" t="str">
        <f t="shared" si="12"/>
        <v/>
      </c>
      <c r="AN513" s="68" t="str">
        <f t="shared" si="13"/>
        <v/>
      </c>
      <c r="AO513" s="67" t="str">
        <f t="shared" si="14"/>
        <v/>
      </c>
      <c r="AP513" s="51"/>
      <c r="AQ513" s="51" t="str">
        <f t="shared" si="15"/>
        <v/>
      </c>
      <c r="AR513" s="68" t="str">
        <f t="shared" si="16"/>
        <v/>
      </c>
      <c r="AS513" s="68" t="str">
        <f t="shared" si="17"/>
        <v/>
      </c>
      <c r="AT513" s="68" t="str">
        <f t="shared" si="18"/>
        <v/>
      </c>
      <c r="AU513" s="68" t="str">
        <f t="shared" si="19"/>
        <v/>
      </c>
      <c r="AV513" s="68" t="str">
        <f t="shared" si="20"/>
        <v/>
      </c>
      <c r="AW513" s="67" t="str">
        <f t="shared" si="21"/>
        <v/>
      </c>
      <c r="AX513" s="51"/>
      <c r="AY513" s="51" t="str">
        <f t="shared" si="22"/>
        <v/>
      </c>
      <c r="AZ513" s="68" t="str">
        <f t="shared" si="23"/>
        <v/>
      </c>
      <c r="BA513" s="68" t="str">
        <f t="shared" si="24"/>
        <v/>
      </c>
      <c r="BB513" s="68" t="str">
        <f t="shared" si="25"/>
        <v/>
      </c>
      <c r="BC513" s="68" t="str">
        <f t="shared" si="26"/>
        <v/>
      </c>
      <c r="BD513" s="68" t="str">
        <f t="shared" si="27"/>
        <v/>
      </c>
      <c r="BE513" s="68" t="str">
        <f t="shared" si="28"/>
        <v/>
      </c>
      <c r="BF513" s="51"/>
      <c r="BG513" s="69" t="str">
        <f t="shared" si="29"/>
        <v/>
      </c>
      <c r="BH513" s="67" t="str">
        <f t="shared" si="30"/>
        <v/>
      </c>
      <c r="BI513" s="67" t="str">
        <f t="shared" si="31"/>
        <v/>
      </c>
      <c r="BJ513" s="67" t="str">
        <f t="shared" si="32"/>
        <v/>
      </c>
      <c r="BK513" s="67" t="str">
        <f t="shared" si="33"/>
        <v/>
      </c>
      <c r="BL513" s="67" t="str">
        <f t="shared" si="34"/>
        <v/>
      </c>
      <c r="BM513" s="65" t="str">
        <f t="shared" si="35"/>
        <v/>
      </c>
      <c r="BN513" s="70"/>
      <c r="BO513" s="71">
        <f t="shared" ref="BO513:BO516" si="3335">IF(A513 =2014,F513,"")</f>
        <v>410585</v>
      </c>
      <c r="BP513" s="51" t="str">
        <f t="shared" ref="BP513:BP516" si="3336">IF(A513 =2015,F513,"")</f>
        <v/>
      </c>
      <c r="BQ513" s="51" t="str">
        <f t="shared" ref="BQ513:BQ516" si="3337">IF(A513 =2016,F513,"")</f>
        <v/>
      </c>
      <c r="BR513" s="51" t="str">
        <f t="shared" ref="BR513:BR516" si="3338">IF(A513 =2017,F513,"")</f>
        <v/>
      </c>
      <c r="BS513" s="69" t="str">
        <f t="shared" si="2920"/>
        <v/>
      </c>
      <c r="BT513" s="70"/>
      <c r="BU513" s="65">
        <f t="shared" ref="BU513:BU516" si="3339">IF(A513 =2014,I513,"")</f>
        <v>3229914</v>
      </c>
      <c r="BV513" s="68" t="str">
        <f t="shared" ref="BV513:BV516" si="3340">IF(A513 =2015,I513,"")</f>
        <v/>
      </c>
      <c r="BW513" s="68" t="str">
        <f t="shared" ref="BW513:BW516" si="3341">IF(A513 =2016,I513,"")</f>
        <v/>
      </c>
      <c r="BX513" s="68" t="str">
        <f t="shared" ref="BX513:BX516" si="3342">IF(A513 =2017,I513,"")</f>
        <v/>
      </c>
      <c r="BY513" s="67" t="str">
        <f t="shared" si="44"/>
        <v/>
      </c>
      <c r="BZ513" s="65"/>
      <c r="CA513" s="65">
        <f t="shared" si="45"/>
        <v>23958</v>
      </c>
      <c r="CB513" s="67" t="str">
        <f t="shared" si="46"/>
        <v/>
      </c>
      <c r="CC513" s="67" t="str">
        <f t="shared" si="47"/>
        <v/>
      </c>
      <c r="CD513" s="67" t="str">
        <f t="shared" si="48"/>
        <v/>
      </c>
      <c r="CE513" s="67" t="str">
        <f t="shared" si="49"/>
        <v/>
      </c>
      <c r="CF513" s="65"/>
      <c r="CG513" s="65">
        <f t="shared" ref="CG513:CG516" si="3343">IF(A513 =2014,Q513+R513+S513+T513+U513,"")</f>
        <v>3229914</v>
      </c>
      <c r="CH513" s="68" t="str">
        <f t="shared" ref="CH513:CH516" si="3344">IF(A513 =2015,Q513+R513+S513+T513+U513,"")</f>
        <v/>
      </c>
      <c r="CI513" s="68" t="str">
        <f t="shared" ref="CI513:CI516" si="3345">IF(A513 =2016,Q513+R513+S513+T513+U513,"")</f>
        <v/>
      </c>
      <c r="CJ513" s="68" t="str">
        <f t="shared" ref="CJ513:CJ516" si="3346">IF(A513 =2017,Q513+R513+S513+T513+U513,"")</f>
        <v/>
      </c>
      <c r="CK513" s="67" t="str">
        <f t="shared" si="54"/>
        <v/>
      </c>
      <c r="CL513" s="65"/>
      <c r="CM513" s="65">
        <f t="shared" ref="CM513:CM516" si="3347">IF(A513 =2014,Q513,"")</f>
        <v>2111925</v>
      </c>
      <c r="CN513" s="68" t="str">
        <f t="shared" ref="CN513:CN516" si="3348">IF(A513 =2015,Q513,"")</f>
        <v/>
      </c>
      <c r="CO513" s="68" t="str">
        <f t="shared" ref="CO513:CO516" si="3349">IF(A513 =2016,Q513,"")</f>
        <v/>
      </c>
      <c r="CP513" s="68" t="str">
        <f t="shared" ref="CP513:CP516" si="3350">IF(A513 =2017,Q513,"")</f>
        <v/>
      </c>
      <c r="CQ513" s="67" t="str">
        <f t="shared" si="59"/>
        <v/>
      </c>
      <c r="CR513" s="65"/>
      <c r="CS513" s="65">
        <f t="shared" ref="CS513:CS516" si="3351">IF(A513 =2014,R513,"")</f>
        <v>782904</v>
      </c>
      <c r="CT513" s="68" t="str">
        <f t="shared" ref="CT513:CT516" si="3352">IF(A513 =2015,R513,"")</f>
        <v/>
      </c>
      <c r="CU513" s="68" t="str">
        <f t="shared" ref="CU513:CU516" si="3353">IF(A513 =2016,R513,"")</f>
        <v/>
      </c>
      <c r="CV513" s="68" t="str">
        <f t="shared" ref="CV513:CV516" si="3354">IF(A513 =2017,R513,"")</f>
        <v/>
      </c>
      <c r="CW513" s="67" t="str">
        <f t="shared" si="64"/>
        <v/>
      </c>
      <c r="CX513" s="65"/>
      <c r="CY513" s="65">
        <f t="shared" ref="CY513:CY516" si="3355">IF(A513 =2014,S513,"")</f>
        <v>334296</v>
      </c>
      <c r="CZ513" s="68" t="str">
        <f t="shared" ref="CZ513:CZ516" si="3356">IF(A513 =2015,S513,"")</f>
        <v/>
      </c>
      <c r="DA513" s="68" t="str">
        <f t="shared" ref="DA513:DA516" si="3357">IF(A513 =2016,S513,"")</f>
        <v/>
      </c>
      <c r="DB513" s="68" t="str">
        <f t="shared" ref="DB513:DB516" si="3358">IF(A513 =2017,S513,"")</f>
        <v/>
      </c>
      <c r="DC513" s="67" t="str">
        <f t="shared" si="69"/>
        <v/>
      </c>
      <c r="DD513" s="65"/>
      <c r="DE513" s="65">
        <f t="shared" ref="DE513:DE516" si="3359">IF(A513 =2014,T513,"")</f>
        <v>0</v>
      </c>
      <c r="DF513" s="51" t="str">
        <f t="shared" ref="DF513:DF516" si="3360">IF(A513 =2015,T513,"")</f>
        <v/>
      </c>
      <c r="DG513" s="51" t="str">
        <f t="shared" ref="DG513:DG516" si="3361">IF(A513 =2016,T513,"")</f>
        <v/>
      </c>
      <c r="DH513" s="51" t="str">
        <f t="shared" ref="DH513:DH516" si="3362">IF(A513 =2017,T513,"")</f>
        <v/>
      </c>
      <c r="DI513" s="69" t="str">
        <f t="shared" si="74"/>
        <v/>
      </c>
      <c r="DJ513" s="70"/>
      <c r="DK513" s="65">
        <f t="shared" ref="DK513:DK516" si="3363">IF(A513 =2014,U513,"")</f>
        <v>789</v>
      </c>
      <c r="DL513" s="51" t="str">
        <f t="shared" ref="DL513:DL516" si="3364">IF(A513 =2015,U513,"")</f>
        <v/>
      </c>
      <c r="DM513" s="51" t="str">
        <f t="shared" ref="DM513:DM516" si="3365">IF(A513 =2016,U513,"")</f>
        <v/>
      </c>
      <c r="DN513" s="51" t="str">
        <f t="shared" ref="DN513:DN516" si="3366">IF(A513 =2017,U513,"")</f>
        <v/>
      </c>
      <c r="DO513" s="69" t="str">
        <f t="shared" si="79"/>
        <v/>
      </c>
      <c r="DP513" s="51"/>
      <c r="DQ513" s="51"/>
      <c r="DR513" s="51"/>
      <c r="DS513" s="51"/>
      <c r="DT513" s="51"/>
      <c r="DU513" s="181"/>
    </row>
    <row r="514" spans="1:125" ht="15" x14ac:dyDescent="0.25">
      <c r="A514" s="50">
        <v>2015</v>
      </c>
      <c r="B514" s="51" t="s">
        <v>622</v>
      </c>
      <c r="C514" s="50" t="s">
        <v>623</v>
      </c>
      <c r="D514" s="53" t="s">
        <v>193</v>
      </c>
      <c r="E514" s="50" t="s">
        <v>7</v>
      </c>
      <c r="F514" s="54">
        <v>415259</v>
      </c>
      <c r="G514" s="54">
        <v>1694612</v>
      </c>
      <c r="H514" s="54">
        <v>459468</v>
      </c>
      <c r="I514" s="55">
        <v>3252773</v>
      </c>
      <c r="J514" s="50"/>
      <c r="K514" s="50" t="s">
        <v>2032</v>
      </c>
      <c r="L514" s="58" t="s">
        <v>2032</v>
      </c>
      <c r="M514" s="58" t="s">
        <v>2032</v>
      </c>
      <c r="N514" s="58" t="s">
        <v>2032</v>
      </c>
      <c r="O514" s="58" t="s">
        <v>2032</v>
      </c>
      <c r="P514" s="59"/>
      <c r="Q514" s="60">
        <v>2117826</v>
      </c>
      <c r="R514" s="60">
        <v>790335</v>
      </c>
      <c r="S514" s="60">
        <v>343863</v>
      </c>
      <c r="T514" s="60">
        <v>0</v>
      </c>
      <c r="U514" s="60">
        <v>749</v>
      </c>
      <c r="V514" s="79"/>
      <c r="W514" s="90">
        <f t="shared" si="857"/>
        <v>3252773</v>
      </c>
      <c r="X514" s="101">
        <v>1467702</v>
      </c>
      <c r="Y514" s="50"/>
      <c r="Z514" s="50" t="s">
        <v>193</v>
      </c>
      <c r="AA514" s="51" t="str">
        <f t="shared" si="3329"/>
        <v/>
      </c>
      <c r="AB514" s="68" t="str">
        <f t="shared" si="3330"/>
        <v/>
      </c>
      <c r="AC514" s="68" t="str">
        <f t="shared" si="3331"/>
        <v/>
      </c>
      <c r="AD514" s="68" t="str">
        <f t="shared" si="3332"/>
        <v/>
      </c>
      <c r="AE514" s="68" t="str">
        <f t="shared" si="3333"/>
        <v/>
      </c>
      <c r="AF514" s="68" t="str">
        <f t="shared" si="3334"/>
        <v/>
      </c>
      <c r="AG514" s="67" t="str">
        <f t="shared" si="7"/>
        <v/>
      </c>
      <c r="AH514" s="51"/>
      <c r="AI514" s="80">
        <f t="shared" si="8"/>
        <v>415259</v>
      </c>
      <c r="AJ514" s="68">
        <f t="shared" si="9"/>
        <v>3252773</v>
      </c>
      <c r="AK514" s="68">
        <f t="shared" si="10"/>
        <v>2117826</v>
      </c>
      <c r="AL514" s="68">
        <f t="shared" si="11"/>
        <v>790335</v>
      </c>
      <c r="AM514" s="68">
        <f t="shared" si="12"/>
        <v>343863</v>
      </c>
      <c r="AN514" s="68">
        <f t="shared" si="13"/>
        <v>749</v>
      </c>
      <c r="AO514" s="67">
        <f t="shared" si="14"/>
        <v>1467702</v>
      </c>
      <c r="AP514" s="51"/>
      <c r="AQ514" s="51" t="str">
        <f t="shared" si="15"/>
        <v/>
      </c>
      <c r="AR514" s="68" t="str">
        <f t="shared" si="16"/>
        <v/>
      </c>
      <c r="AS514" s="68" t="str">
        <f t="shared" si="17"/>
        <v/>
      </c>
      <c r="AT514" s="68" t="str">
        <f t="shared" si="18"/>
        <v/>
      </c>
      <c r="AU514" s="68" t="str">
        <f t="shared" si="19"/>
        <v/>
      </c>
      <c r="AV514" s="68" t="str">
        <f t="shared" si="20"/>
        <v/>
      </c>
      <c r="AW514" s="67" t="str">
        <f t="shared" si="21"/>
        <v/>
      </c>
      <c r="AX514" s="51"/>
      <c r="AY514" s="51" t="str">
        <f t="shared" si="22"/>
        <v/>
      </c>
      <c r="AZ514" s="68" t="str">
        <f t="shared" si="23"/>
        <v/>
      </c>
      <c r="BA514" s="68" t="str">
        <f t="shared" si="24"/>
        <v/>
      </c>
      <c r="BB514" s="68" t="str">
        <f t="shared" si="25"/>
        <v/>
      </c>
      <c r="BC514" s="68" t="str">
        <f t="shared" si="26"/>
        <v/>
      </c>
      <c r="BD514" s="68" t="str">
        <f t="shared" si="27"/>
        <v/>
      </c>
      <c r="BE514" s="68" t="str">
        <f t="shared" si="28"/>
        <v/>
      </c>
      <c r="BF514" s="51"/>
      <c r="BG514" s="69" t="str">
        <f t="shared" si="29"/>
        <v/>
      </c>
      <c r="BH514" s="67" t="str">
        <f t="shared" si="30"/>
        <v/>
      </c>
      <c r="BI514" s="67" t="str">
        <f t="shared" si="31"/>
        <v/>
      </c>
      <c r="BJ514" s="67" t="str">
        <f t="shared" si="32"/>
        <v/>
      </c>
      <c r="BK514" s="67" t="str">
        <f t="shared" si="33"/>
        <v/>
      </c>
      <c r="BL514" s="67" t="str">
        <f t="shared" si="34"/>
        <v/>
      </c>
      <c r="BM514" s="65" t="str">
        <f t="shared" si="35"/>
        <v/>
      </c>
      <c r="BN514" s="51"/>
      <c r="BO514" s="51" t="str">
        <f t="shared" si="3335"/>
        <v/>
      </c>
      <c r="BP514" s="71">
        <f t="shared" si="3336"/>
        <v>415259</v>
      </c>
      <c r="BQ514" s="51" t="str">
        <f t="shared" si="3337"/>
        <v/>
      </c>
      <c r="BR514" s="51" t="str">
        <f t="shared" si="3338"/>
        <v/>
      </c>
      <c r="BS514" s="69" t="str">
        <f t="shared" si="2920"/>
        <v/>
      </c>
      <c r="BT514" s="51"/>
      <c r="BU514" s="68" t="str">
        <f t="shared" si="3339"/>
        <v/>
      </c>
      <c r="BV514" s="65">
        <f t="shared" si="3340"/>
        <v>3252773</v>
      </c>
      <c r="BW514" s="68" t="str">
        <f t="shared" si="3341"/>
        <v/>
      </c>
      <c r="BX514" s="68" t="str">
        <f t="shared" si="3342"/>
        <v/>
      </c>
      <c r="BY514" s="67" t="str">
        <f t="shared" si="44"/>
        <v/>
      </c>
      <c r="BZ514" s="68"/>
      <c r="CA514" s="65" t="str">
        <f t="shared" si="45"/>
        <v/>
      </c>
      <c r="CB514" s="67">
        <f t="shared" si="46"/>
        <v>1467702</v>
      </c>
      <c r="CC514" s="67" t="str">
        <f t="shared" si="47"/>
        <v/>
      </c>
      <c r="CD514" s="67" t="str">
        <f t="shared" si="48"/>
        <v/>
      </c>
      <c r="CE514" s="67" t="str">
        <f t="shared" si="49"/>
        <v/>
      </c>
      <c r="CF514" s="68"/>
      <c r="CG514" s="68" t="str">
        <f t="shared" si="3343"/>
        <v/>
      </c>
      <c r="CH514" s="65">
        <f t="shared" si="3344"/>
        <v>3252773</v>
      </c>
      <c r="CI514" s="68" t="str">
        <f t="shared" si="3345"/>
        <v/>
      </c>
      <c r="CJ514" s="68" t="str">
        <f t="shared" si="3346"/>
        <v/>
      </c>
      <c r="CK514" s="67" t="str">
        <f t="shared" si="54"/>
        <v/>
      </c>
      <c r="CL514" s="68"/>
      <c r="CM514" s="68" t="str">
        <f t="shared" si="3347"/>
        <v/>
      </c>
      <c r="CN514" s="65">
        <f t="shared" si="3348"/>
        <v>2117826</v>
      </c>
      <c r="CO514" s="68" t="str">
        <f t="shared" si="3349"/>
        <v/>
      </c>
      <c r="CP514" s="68" t="str">
        <f t="shared" si="3350"/>
        <v/>
      </c>
      <c r="CQ514" s="67" t="str">
        <f t="shared" si="59"/>
        <v/>
      </c>
      <c r="CR514" s="68"/>
      <c r="CS514" s="68" t="str">
        <f t="shared" si="3351"/>
        <v/>
      </c>
      <c r="CT514" s="65">
        <f t="shared" si="3352"/>
        <v>790335</v>
      </c>
      <c r="CU514" s="68" t="str">
        <f t="shared" si="3353"/>
        <v/>
      </c>
      <c r="CV514" s="68" t="str">
        <f t="shared" si="3354"/>
        <v/>
      </c>
      <c r="CW514" s="67" t="str">
        <f t="shared" si="64"/>
        <v/>
      </c>
      <c r="CX514" s="68"/>
      <c r="CY514" s="68" t="str">
        <f t="shared" si="3355"/>
        <v/>
      </c>
      <c r="CZ514" s="65">
        <f t="shared" si="3356"/>
        <v>343863</v>
      </c>
      <c r="DA514" s="68" t="str">
        <f t="shared" si="3357"/>
        <v/>
      </c>
      <c r="DB514" s="68" t="str">
        <f t="shared" si="3358"/>
        <v/>
      </c>
      <c r="DC514" s="67" t="str">
        <f t="shared" si="69"/>
        <v/>
      </c>
      <c r="DD514" s="68"/>
      <c r="DE514" s="68" t="str">
        <f t="shared" si="3359"/>
        <v/>
      </c>
      <c r="DF514" s="65">
        <f t="shared" si="3360"/>
        <v>0</v>
      </c>
      <c r="DG514" s="51" t="str">
        <f t="shared" si="3361"/>
        <v/>
      </c>
      <c r="DH514" s="51" t="str">
        <f t="shared" si="3362"/>
        <v/>
      </c>
      <c r="DI514" s="69" t="str">
        <f t="shared" si="74"/>
        <v/>
      </c>
      <c r="DJ514" s="51"/>
      <c r="DK514" s="51" t="str">
        <f t="shared" si="3363"/>
        <v/>
      </c>
      <c r="DL514" s="65">
        <f t="shared" si="3364"/>
        <v>749</v>
      </c>
      <c r="DM514" s="51" t="str">
        <f t="shared" si="3365"/>
        <v/>
      </c>
      <c r="DN514" s="51" t="str">
        <f t="shared" si="3366"/>
        <v/>
      </c>
      <c r="DO514" s="69" t="str">
        <f t="shared" si="79"/>
        <v/>
      </c>
      <c r="DP514" s="51"/>
      <c r="DQ514" s="51"/>
      <c r="DR514" s="51"/>
      <c r="DS514" s="51"/>
      <c r="DT514" s="51"/>
      <c r="DU514" s="181"/>
    </row>
    <row r="515" spans="1:125" ht="15" x14ac:dyDescent="0.25">
      <c r="A515" s="50">
        <v>2016</v>
      </c>
      <c r="B515" s="51" t="s">
        <v>622</v>
      </c>
      <c r="C515" s="50" t="s">
        <v>623</v>
      </c>
      <c r="D515" s="53" t="s">
        <v>193</v>
      </c>
      <c r="E515" s="50" t="s">
        <v>7</v>
      </c>
      <c r="F515" s="54">
        <v>407272</v>
      </c>
      <c r="G515" s="54">
        <v>1595614</v>
      </c>
      <c r="H515" s="54">
        <v>458198</v>
      </c>
      <c r="I515" s="55">
        <v>3353214</v>
      </c>
      <c r="J515" s="50"/>
      <c r="K515" s="50" t="s">
        <v>2032</v>
      </c>
      <c r="L515" s="58" t="s">
        <v>2032</v>
      </c>
      <c r="M515" s="58" t="s">
        <v>2032</v>
      </c>
      <c r="N515" s="58" t="s">
        <v>2032</v>
      </c>
      <c r="O515" s="58" t="s">
        <v>2032</v>
      </c>
      <c r="P515" s="59"/>
      <c r="Q515" s="60">
        <v>2211960</v>
      </c>
      <c r="R515" s="60">
        <v>764319</v>
      </c>
      <c r="S515" s="60">
        <v>345002</v>
      </c>
      <c r="T515" s="60">
        <v>31119</v>
      </c>
      <c r="U515" s="60">
        <v>814</v>
      </c>
      <c r="V515" s="79"/>
      <c r="W515" s="90">
        <f t="shared" si="857"/>
        <v>3353214</v>
      </c>
      <c r="X515" s="101">
        <v>0</v>
      </c>
      <c r="Y515" s="50"/>
      <c r="Z515" s="50" t="s">
        <v>193</v>
      </c>
      <c r="AA515" s="51" t="str">
        <f t="shared" si="3329"/>
        <v/>
      </c>
      <c r="AB515" s="68" t="str">
        <f t="shared" si="3330"/>
        <v/>
      </c>
      <c r="AC515" s="68" t="str">
        <f t="shared" si="3331"/>
        <v/>
      </c>
      <c r="AD515" s="68" t="str">
        <f t="shared" si="3332"/>
        <v/>
      </c>
      <c r="AE515" s="68" t="str">
        <f t="shared" si="3333"/>
        <v/>
      </c>
      <c r="AF515" s="68" t="str">
        <f t="shared" si="3334"/>
        <v/>
      </c>
      <c r="AG515" s="67" t="str">
        <f t="shared" si="7"/>
        <v/>
      </c>
      <c r="AH515" s="51"/>
      <c r="AI515" s="51" t="str">
        <f t="shared" si="8"/>
        <v/>
      </c>
      <c r="AJ515" s="68" t="str">
        <f t="shared" si="9"/>
        <v/>
      </c>
      <c r="AK515" s="68" t="str">
        <f t="shared" si="10"/>
        <v/>
      </c>
      <c r="AL515" s="68" t="str">
        <f t="shared" si="11"/>
        <v/>
      </c>
      <c r="AM515" s="68" t="str">
        <f t="shared" si="12"/>
        <v/>
      </c>
      <c r="AN515" s="68" t="str">
        <f t="shared" si="13"/>
        <v/>
      </c>
      <c r="AO515" s="67" t="str">
        <f t="shared" si="14"/>
        <v/>
      </c>
      <c r="AP515" s="51"/>
      <c r="AQ515" s="80">
        <f t="shared" si="15"/>
        <v>407272</v>
      </c>
      <c r="AR515" s="68">
        <f t="shared" si="16"/>
        <v>3353214</v>
      </c>
      <c r="AS515" s="68">
        <f t="shared" si="17"/>
        <v>2211960</v>
      </c>
      <c r="AT515" s="68">
        <f t="shared" si="18"/>
        <v>764319</v>
      </c>
      <c r="AU515" s="68">
        <f t="shared" si="19"/>
        <v>345002</v>
      </c>
      <c r="AV515" s="68">
        <f t="shared" si="20"/>
        <v>31933</v>
      </c>
      <c r="AW515" s="67">
        <f t="shared" si="21"/>
        <v>0</v>
      </c>
      <c r="AX515" s="51"/>
      <c r="AY515" s="51" t="str">
        <f t="shared" si="22"/>
        <v/>
      </c>
      <c r="AZ515" s="68" t="str">
        <f t="shared" si="23"/>
        <v/>
      </c>
      <c r="BA515" s="68" t="str">
        <f t="shared" si="24"/>
        <v/>
      </c>
      <c r="BB515" s="68" t="str">
        <f t="shared" si="25"/>
        <v/>
      </c>
      <c r="BC515" s="68" t="str">
        <f t="shared" si="26"/>
        <v/>
      </c>
      <c r="BD515" s="68" t="str">
        <f t="shared" si="27"/>
        <v/>
      </c>
      <c r="BE515" s="68" t="str">
        <f t="shared" si="28"/>
        <v/>
      </c>
      <c r="BF515" s="51"/>
      <c r="BG515" s="69" t="str">
        <f t="shared" si="29"/>
        <v/>
      </c>
      <c r="BH515" s="67" t="str">
        <f t="shared" si="30"/>
        <v/>
      </c>
      <c r="BI515" s="67" t="str">
        <f t="shared" si="31"/>
        <v/>
      </c>
      <c r="BJ515" s="67" t="str">
        <f t="shared" si="32"/>
        <v/>
      </c>
      <c r="BK515" s="67" t="str">
        <f t="shared" si="33"/>
        <v/>
      </c>
      <c r="BL515" s="67" t="str">
        <f t="shared" si="34"/>
        <v/>
      </c>
      <c r="BM515" s="65" t="str">
        <f t="shared" si="35"/>
        <v/>
      </c>
      <c r="BN515" s="51"/>
      <c r="BO515" s="51" t="str">
        <f t="shared" si="3335"/>
        <v/>
      </c>
      <c r="BP515" s="51" t="str">
        <f t="shared" si="3336"/>
        <v/>
      </c>
      <c r="BQ515" s="71">
        <f t="shared" si="3337"/>
        <v>407272</v>
      </c>
      <c r="BR515" s="51" t="str">
        <f t="shared" si="3338"/>
        <v/>
      </c>
      <c r="BS515" s="69" t="str">
        <f t="shared" si="2920"/>
        <v/>
      </c>
      <c r="BT515" s="51"/>
      <c r="BU515" s="68" t="str">
        <f t="shared" si="3339"/>
        <v/>
      </c>
      <c r="BV515" s="68" t="str">
        <f t="shared" si="3340"/>
        <v/>
      </c>
      <c r="BW515" s="65">
        <f t="shared" si="3341"/>
        <v>3353214</v>
      </c>
      <c r="BX515" s="68" t="str">
        <f t="shared" si="3342"/>
        <v/>
      </c>
      <c r="BY515" s="67" t="str">
        <f t="shared" si="44"/>
        <v/>
      </c>
      <c r="BZ515" s="68"/>
      <c r="CA515" s="65" t="str">
        <f t="shared" si="45"/>
        <v/>
      </c>
      <c r="CB515" s="67" t="str">
        <f t="shared" si="46"/>
        <v/>
      </c>
      <c r="CC515" s="67">
        <f t="shared" si="47"/>
        <v>0</v>
      </c>
      <c r="CD515" s="67" t="str">
        <f t="shared" si="48"/>
        <v/>
      </c>
      <c r="CE515" s="67" t="str">
        <f t="shared" si="49"/>
        <v/>
      </c>
      <c r="CF515" s="68"/>
      <c r="CG515" s="68" t="str">
        <f t="shared" si="3343"/>
        <v/>
      </c>
      <c r="CH515" s="68" t="str">
        <f t="shared" si="3344"/>
        <v/>
      </c>
      <c r="CI515" s="65">
        <f t="shared" si="3345"/>
        <v>3353214</v>
      </c>
      <c r="CJ515" s="68" t="str">
        <f t="shared" si="3346"/>
        <v/>
      </c>
      <c r="CK515" s="67" t="str">
        <f t="shared" si="54"/>
        <v/>
      </c>
      <c r="CL515" s="68"/>
      <c r="CM515" s="68" t="str">
        <f t="shared" si="3347"/>
        <v/>
      </c>
      <c r="CN515" s="68" t="str">
        <f t="shared" si="3348"/>
        <v/>
      </c>
      <c r="CO515" s="65">
        <f t="shared" si="3349"/>
        <v>2211960</v>
      </c>
      <c r="CP515" s="68" t="str">
        <f t="shared" si="3350"/>
        <v/>
      </c>
      <c r="CQ515" s="67" t="str">
        <f t="shared" si="59"/>
        <v/>
      </c>
      <c r="CR515" s="68"/>
      <c r="CS515" s="68" t="str">
        <f t="shared" si="3351"/>
        <v/>
      </c>
      <c r="CT515" s="68" t="str">
        <f t="shared" si="3352"/>
        <v/>
      </c>
      <c r="CU515" s="65">
        <f t="shared" si="3353"/>
        <v>764319</v>
      </c>
      <c r="CV515" s="68" t="str">
        <f t="shared" si="3354"/>
        <v/>
      </c>
      <c r="CW515" s="67" t="str">
        <f t="shared" si="64"/>
        <v/>
      </c>
      <c r="CX515" s="68"/>
      <c r="CY515" s="68" t="str">
        <f t="shared" si="3355"/>
        <v/>
      </c>
      <c r="CZ515" s="68" t="str">
        <f t="shared" si="3356"/>
        <v/>
      </c>
      <c r="DA515" s="65">
        <f t="shared" si="3357"/>
        <v>345002</v>
      </c>
      <c r="DB515" s="68" t="str">
        <f t="shared" si="3358"/>
        <v/>
      </c>
      <c r="DC515" s="67" t="str">
        <f t="shared" si="69"/>
        <v/>
      </c>
      <c r="DD515" s="68"/>
      <c r="DE515" s="68" t="str">
        <f t="shared" si="3359"/>
        <v/>
      </c>
      <c r="DF515" s="51" t="str">
        <f t="shared" si="3360"/>
        <v/>
      </c>
      <c r="DG515" s="65">
        <f t="shared" si="3361"/>
        <v>31119</v>
      </c>
      <c r="DH515" s="51" t="str">
        <f t="shared" si="3362"/>
        <v/>
      </c>
      <c r="DI515" s="69" t="str">
        <f t="shared" si="74"/>
        <v/>
      </c>
      <c r="DJ515" s="51"/>
      <c r="DK515" s="51" t="str">
        <f t="shared" si="3363"/>
        <v/>
      </c>
      <c r="DL515" s="51" t="str">
        <f t="shared" si="3364"/>
        <v/>
      </c>
      <c r="DM515" s="65">
        <f t="shared" si="3365"/>
        <v>814</v>
      </c>
      <c r="DN515" s="51" t="str">
        <f t="shared" si="3366"/>
        <v/>
      </c>
      <c r="DO515" s="69" t="str">
        <f t="shared" si="79"/>
        <v/>
      </c>
      <c r="DP515" s="51"/>
      <c r="DQ515" s="51"/>
      <c r="DR515" s="51"/>
      <c r="DS515" s="51"/>
      <c r="DT515" s="51"/>
      <c r="DU515" s="181"/>
    </row>
    <row r="516" spans="1:125" ht="15" x14ac:dyDescent="0.25">
      <c r="A516" s="50">
        <v>2017</v>
      </c>
      <c r="B516" s="51" t="s">
        <v>622</v>
      </c>
      <c r="C516" s="50" t="s">
        <v>623</v>
      </c>
      <c r="D516" s="53" t="s">
        <v>193</v>
      </c>
      <c r="E516" s="50" t="s">
        <v>7</v>
      </c>
      <c r="F516" s="54">
        <v>383112</v>
      </c>
      <c r="G516" s="54">
        <v>1575310</v>
      </c>
      <c r="H516" s="54">
        <v>448682</v>
      </c>
      <c r="I516" s="55">
        <v>3448392</v>
      </c>
      <c r="J516" s="50"/>
      <c r="K516" s="50" t="s">
        <v>2032</v>
      </c>
      <c r="L516" s="58" t="s">
        <v>2032</v>
      </c>
      <c r="M516" s="58" t="s">
        <v>2032</v>
      </c>
      <c r="N516" s="58" t="s">
        <v>2032</v>
      </c>
      <c r="O516" s="58" t="s">
        <v>2032</v>
      </c>
      <c r="P516" s="59"/>
      <c r="Q516" s="60">
        <v>2353336</v>
      </c>
      <c r="R516" s="60">
        <v>771272</v>
      </c>
      <c r="S516" s="60">
        <v>322777</v>
      </c>
      <c r="T516" s="60">
        <v>0</v>
      </c>
      <c r="U516" s="60">
        <v>1007</v>
      </c>
      <c r="V516" s="79"/>
      <c r="W516" s="90">
        <f t="shared" si="857"/>
        <v>3448392</v>
      </c>
      <c r="X516" s="101">
        <v>0</v>
      </c>
      <c r="Y516" s="50"/>
      <c r="Z516" s="50" t="s">
        <v>193</v>
      </c>
      <c r="AA516" s="51" t="str">
        <f t="shared" si="3329"/>
        <v/>
      </c>
      <c r="AB516" s="68" t="str">
        <f t="shared" si="3330"/>
        <v/>
      </c>
      <c r="AC516" s="68" t="str">
        <f t="shared" si="3331"/>
        <v/>
      </c>
      <c r="AD516" s="68" t="str">
        <f t="shared" si="3332"/>
        <v/>
      </c>
      <c r="AE516" s="68" t="str">
        <f t="shared" si="3333"/>
        <v/>
      </c>
      <c r="AF516" s="68" t="str">
        <f t="shared" si="3334"/>
        <v/>
      </c>
      <c r="AG516" s="67" t="str">
        <f t="shared" si="7"/>
        <v/>
      </c>
      <c r="AH516" s="51"/>
      <c r="AI516" s="51" t="str">
        <f t="shared" si="8"/>
        <v/>
      </c>
      <c r="AJ516" s="68" t="str">
        <f t="shared" si="9"/>
        <v/>
      </c>
      <c r="AK516" s="68" t="str">
        <f t="shared" si="10"/>
        <v/>
      </c>
      <c r="AL516" s="68" t="str">
        <f t="shared" si="11"/>
        <v/>
      </c>
      <c r="AM516" s="68" t="str">
        <f t="shared" si="12"/>
        <v/>
      </c>
      <c r="AN516" s="68" t="str">
        <f t="shared" si="13"/>
        <v/>
      </c>
      <c r="AO516" s="67" t="str">
        <f t="shared" si="14"/>
        <v/>
      </c>
      <c r="AP516" s="51"/>
      <c r="AQ516" s="51" t="str">
        <f t="shared" si="15"/>
        <v/>
      </c>
      <c r="AR516" s="68" t="str">
        <f t="shared" si="16"/>
        <v/>
      </c>
      <c r="AS516" s="68" t="str">
        <f t="shared" si="17"/>
        <v/>
      </c>
      <c r="AT516" s="68" t="str">
        <f t="shared" si="18"/>
        <v/>
      </c>
      <c r="AU516" s="68" t="str">
        <f t="shared" si="19"/>
        <v/>
      </c>
      <c r="AV516" s="68" t="str">
        <f t="shared" si="20"/>
        <v/>
      </c>
      <c r="AW516" s="67" t="str">
        <f t="shared" si="21"/>
        <v/>
      </c>
      <c r="AX516" s="51"/>
      <c r="AY516" s="80">
        <f t="shared" si="22"/>
        <v>383112</v>
      </c>
      <c r="AZ516" s="68">
        <f t="shared" si="23"/>
        <v>3448392</v>
      </c>
      <c r="BA516" s="68">
        <f t="shared" si="24"/>
        <v>2353336</v>
      </c>
      <c r="BB516" s="68">
        <f t="shared" si="25"/>
        <v>771272</v>
      </c>
      <c r="BC516" s="68">
        <f t="shared" si="26"/>
        <v>322777</v>
      </c>
      <c r="BD516" s="68">
        <f t="shared" si="27"/>
        <v>1007</v>
      </c>
      <c r="BE516" s="68">
        <f t="shared" si="28"/>
        <v>0</v>
      </c>
      <c r="BF516" s="51"/>
      <c r="BG516" s="69" t="str">
        <f t="shared" si="29"/>
        <v/>
      </c>
      <c r="BH516" s="67" t="str">
        <f t="shared" si="30"/>
        <v/>
      </c>
      <c r="BI516" s="67" t="str">
        <f t="shared" si="31"/>
        <v/>
      </c>
      <c r="BJ516" s="67" t="str">
        <f t="shared" si="32"/>
        <v/>
      </c>
      <c r="BK516" s="67" t="str">
        <f t="shared" si="33"/>
        <v/>
      </c>
      <c r="BL516" s="67" t="str">
        <f t="shared" si="34"/>
        <v/>
      </c>
      <c r="BM516" s="65" t="str">
        <f t="shared" si="35"/>
        <v/>
      </c>
      <c r="BN516" s="51"/>
      <c r="BO516" s="51" t="str">
        <f t="shared" si="3335"/>
        <v/>
      </c>
      <c r="BP516" s="51" t="str">
        <f t="shared" si="3336"/>
        <v/>
      </c>
      <c r="BQ516" s="51" t="str">
        <f t="shared" si="3337"/>
        <v/>
      </c>
      <c r="BR516" s="71">
        <f t="shared" si="3338"/>
        <v>383112</v>
      </c>
      <c r="BS516" s="69" t="str">
        <f t="shared" si="2920"/>
        <v/>
      </c>
      <c r="BT516" s="51"/>
      <c r="BU516" s="68" t="str">
        <f t="shared" si="3339"/>
        <v/>
      </c>
      <c r="BV516" s="68" t="str">
        <f t="shared" si="3340"/>
        <v/>
      </c>
      <c r="BW516" s="68" t="str">
        <f t="shared" si="3341"/>
        <v/>
      </c>
      <c r="BX516" s="65">
        <f t="shared" si="3342"/>
        <v>3448392</v>
      </c>
      <c r="BY516" s="67" t="str">
        <f t="shared" si="44"/>
        <v/>
      </c>
      <c r="BZ516" s="68"/>
      <c r="CA516" s="65" t="str">
        <f t="shared" si="45"/>
        <v/>
      </c>
      <c r="CB516" s="67" t="str">
        <f t="shared" si="46"/>
        <v/>
      </c>
      <c r="CC516" s="67" t="str">
        <f t="shared" si="47"/>
        <v/>
      </c>
      <c r="CD516" s="67">
        <f t="shared" si="48"/>
        <v>0</v>
      </c>
      <c r="CE516" s="67" t="str">
        <f t="shared" si="49"/>
        <v/>
      </c>
      <c r="CF516" s="68"/>
      <c r="CG516" s="68" t="str">
        <f t="shared" si="3343"/>
        <v/>
      </c>
      <c r="CH516" s="68" t="str">
        <f t="shared" si="3344"/>
        <v/>
      </c>
      <c r="CI516" s="68" t="str">
        <f t="shared" si="3345"/>
        <v/>
      </c>
      <c r="CJ516" s="65">
        <f t="shared" si="3346"/>
        <v>3448392</v>
      </c>
      <c r="CK516" s="67" t="str">
        <f t="shared" si="54"/>
        <v/>
      </c>
      <c r="CL516" s="68"/>
      <c r="CM516" s="68" t="str">
        <f t="shared" si="3347"/>
        <v/>
      </c>
      <c r="CN516" s="68" t="str">
        <f t="shared" si="3348"/>
        <v/>
      </c>
      <c r="CO516" s="68" t="str">
        <f t="shared" si="3349"/>
        <v/>
      </c>
      <c r="CP516" s="65">
        <f t="shared" si="3350"/>
        <v>2353336</v>
      </c>
      <c r="CQ516" s="67" t="str">
        <f t="shared" si="59"/>
        <v/>
      </c>
      <c r="CR516" s="68"/>
      <c r="CS516" s="68" t="str">
        <f t="shared" si="3351"/>
        <v/>
      </c>
      <c r="CT516" s="68" t="str">
        <f t="shared" si="3352"/>
        <v/>
      </c>
      <c r="CU516" s="68" t="str">
        <f t="shared" si="3353"/>
        <v/>
      </c>
      <c r="CV516" s="65">
        <f t="shared" si="3354"/>
        <v>771272</v>
      </c>
      <c r="CW516" s="67" t="str">
        <f t="shared" si="64"/>
        <v/>
      </c>
      <c r="CX516" s="68"/>
      <c r="CY516" s="68" t="str">
        <f t="shared" si="3355"/>
        <v/>
      </c>
      <c r="CZ516" s="68" t="str">
        <f t="shared" si="3356"/>
        <v/>
      </c>
      <c r="DA516" s="68" t="str">
        <f t="shared" si="3357"/>
        <v/>
      </c>
      <c r="DB516" s="65">
        <f t="shared" si="3358"/>
        <v>322777</v>
      </c>
      <c r="DC516" s="67" t="str">
        <f t="shared" si="69"/>
        <v/>
      </c>
      <c r="DD516" s="68"/>
      <c r="DE516" s="68" t="str">
        <f t="shared" si="3359"/>
        <v/>
      </c>
      <c r="DF516" s="51" t="str">
        <f t="shared" si="3360"/>
        <v/>
      </c>
      <c r="DG516" s="51" t="str">
        <f t="shared" si="3361"/>
        <v/>
      </c>
      <c r="DH516" s="65">
        <f t="shared" si="3362"/>
        <v>0</v>
      </c>
      <c r="DI516" s="69" t="str">
        <f t="shared" si="74"/>
        <v/>
      </c>
      <c r="DJ516" s="51"/>
      <c r="DK516" s="51" t="str">
        <f t="shared" si="3363"/>
        <v/>
      </c>
      <c r="DL516" s="51" t="str">
        <f t="shared" si="3364"/>
        <v/>
      </c>
      <c r="DM516" s="51" t="str">
        <f t="shared" si="3365"/>
        <v/>
      </c>
      <c r="DN516" s="65">
        <f t="shared" si="3366"/>
        <v>1007</v>
      </c>
      <c r="DO516" s="69" t="str">
        <f t="shared" si="79"/>
        <v/>
      </c>
      <c r="DP516" s="51"/>
      <c r="DQ516" s="51"/>
      <c r="DR516" s="51"/>
      <c r="DS516" s="51"/>
      <c r="DT516" s="51"/>
      <c r="DU516" s="181"/>
    </row>
    <row r="517" spans="1:125" ht="15" x14ac:dyDescent="0.25">
      <c r="A517" s="56">
        <v>2018</v>
      </c>
      <c r="B517" s="51" t="s">
        <v>622</v>
      </c>
      <c r="C517" s="50" t="s">
        <v>623</v>
      </c>
      <c r="D517" s="170" t="s">
        <v>193</v>
      </c>
      <c r="E517" s="50" t="s">
        <v>7</v>
      </c>
      <c r="F517" s="89">
        <v>375545</v>
      </c>
      <c r="G517" s="89">
        <v>1506913</v>
      </c>
      <c r="H517" s="89">
        <v>448541</v>
      </c>
      <c r="I517" s="90">
        <v>3788300</v>
      </c>
      <c r="J517" s="56" t="s">
        <v>209</v>
      </c>
      <c r="K517" s="50" t="s">
        <v>2032</v>
      </c>
      <c r="L517" s="112">
        <v>3788300</v>
      </c>
      <c r="M517" s="58"/>
      <c r="N517" s="58"/>
      <c r="O517" s="58"/>
      <c r="P517" s="91"/>
      <c r="Q517" s="92">
        <v>2656085</v>
      </c>
      <c r="R517" s="92">
        <v>784836</v>
      </c>
      <c r="S517" s="92">
        <v>327979</v>
      </c>
      <c r="T517" s="92">
        <v>19400</v>
      </c>
      <c r="U517" s="94"/>
      <c r="V517" s="94"/>
      <c r="W517" s="90">
        <f t="shared" si="857"/>
        <v>3788300</v>
      </c>
      <c r="X517" s="90">
        <v>65374</v>
      </c>
      <c r="Y517" s="50"/>
      <c r="Z517" s="50"/>
      <c r="AA517" s="51"/>
      <c r="AB517" s="68"/>
      <c r="AC517" s="68"/>
      <c r="AD517" s="68"/>
      <c r="AE517" s="68"/>
      <c r="AF517" s="68"/>
      <c r="AG517" s="67" t="str">
        <f t="shared" si="7"/>
        <v/>
      </c>
      <c r="AH517" s="51"/>
      <c r="AI517" s="51" t="str">
        <f t="shared" si="8"/>
        <v/>
      </c>
      <c r="AJ517" s="68" t="str">
        <f t="shared" si="9"/>
        <v/>
      </c>
      <c r="AK517" s="68" t="str">
        <f t="shared" si="10"/>
        <v/>
      </c>
      <c r="AL517" s="68" t="str">
        <f t="shared" si="11"/>
        <v/>
      </c>
      <c r="AM517" s="68" t="str">
        <f t="shared" si="12"/>
        <v/>
      </c>
      <c r="AN517" s="68" t="str">
        <f t="shared" si="13"/>
        <v/>
      </c>
      <c r="AO517" s="67" t="str">
        <f t="shared" si="14"/>
        <v/>
      </c>
      <c r="AP517" s="51"/>
      <c r="AQ517" s="51" t="str">
        <f t="shared" si="15"/>
        <v/>
      </c>
      <c r="AR517" s="68" t="str">
        <f t="shared" si="16"/>
        <v/>
      </c>
      <c r="AS517" s="68" t="str">
        <f t="shared" si="17"/>
        <v/>
      </c>
      <c r="AT517" s="68" t="str">
        <f t="shared" si="18"/>
        <v/>
      </c>
      <c r="AU517" s="68" t="str">
        <f t="shared" si="19"/>
        <v/>
      </c>
      <c r="AV517" s="68" t="str">
        <f t="shared" si="20"/>
        <v/>
      </c>
      <c r="AW517" s="67" t="str">
        <f t="shared" si="21"/>
        <v/>
      </c>
      <c r="AX517" s="51"/>
      <c r="AY517" s="51" t="str">
        <f t="shared" si="22"/>
        <v/>
      </c>
      <c r="AZ517" s="68" t="str">
        <f t="shared" si="23"/>
        <v/>
      </c>
      <c r="BA517" s="68" t="str">
        <f t="shared" si="24"/>
        <v/>
      </c>
      <c r="BB517" s="68" t="str">
        <f t="shared" si="25"/>
        <v/>
      </c>
      <c r="BC517" s="68" t="str">
        <f t="shared" si="26"/>
        <v/>
      </c>
      <c r="BD517" s="68" t="str">
        <f t="shared" si="27"/>
        <v/>
      </c>
      <c r="BE517" s="68" t="str">
        <f t="shared" si="28"/>
        <v/>
      </c>
      <c r="BF517" s="51"/>
      <c r="BG517" s="96">
        <f t="shared" si="29"/>
        <v>375545</v>
      </c>
      <c r="BH517" s="67">
        <f t="shared" si="30"/>
        <v>3788300</v>
      </c>
      <c r="BI517" s="67">
        <f t="shared" si="31"/>
        <v>2656085</v>
      </c>
      <c r="BJ517" s="67">
        <f t="shared" si="32"/>
        <v>784836</v>
      </c>
      <c r="BK517" s="67">
        <f t="shared" si="33"/>
        <v>327979</v>
      </c>
      <c r="BL517" s="67">
        <f t="shared" si="34"/>
        <v>19400</v>
      </c>
      <c r="BM517" s="65">
        <f t="shared" si="35"/>
        <v>65374</v>
      </c>
      <c r="BN517" s="70"/>
      <c r="BO517" s="70"/>
      <c r="BP517" s="51"/>
      <c r="BQ517" s="51"/>
      <c r="BR517" s="51"/>
      <c r="BS517" s="96">
        <f t="shared" si="2920"/>
        <v>375545</v>
      </c>
      <c r="BT517" s="70"/>
      <c r="BU517" s="65"/>
      <c r="BV517" s="68"/>
      <c r="BW517" s="68"/>
      <c r="BX517" s="68"/>
      <c r="BY517" s="67">
        <f t="shared" si="44"/>
        <v>3788300</v>
      </c>
      <c r="BZ517" s="65"/>
      <c r="CA517" s="65" t="str">
        <f t="shared" si="45"/>
        <v/>
      </c>
      <c r="CB517" s="67" t="str">
        <f t="shared" si="46"/>
        <v/>
      </c>
      <c r="CC517" s="67" t="str">
        <f t="shared" si="47"/>
        <v/>
      </c>
      <c r="CD517" s="67" t="str">
        <f t="shared" si="48"/>
        <v/>
      </c>
      <c r="CE517" s="67">
        <f t="shared" si="49"/>
        <v>65374</v>
      </c>
      <c r="CF517" s="65"/>
      <c r="CG517" s="65"/>
      <c r="CH517" s="68"/>
      <c r="CI517" s="68"/>
      <c r="CJ517" s="68"/>
      <c r="CK517" s="67">
        <f t="shared" si="54"/>
        <v>3788300</v>
      </c>
      <c r="CL517" s="65"/>
      <c r="CM517" s="65"/>
      <c r="CN517" s="68"/>
      <c r="CO517" s="68"/>
      <c r="CP517" s="68"/>
      <c r="CQ517" s="67">
        <f t="shared" si="59"/>
        <v>2656085</v>
      </c>
      <c r="CR517" s="65"/>
      <c r="CS517" s="65"/>
      <c r="CT517" s="68"/>
      <c r="CU517" s="68"/>
      <c r="CV517" s="68"/>
      <c r="CW517" s="67">
        <f t="shared" si="64"/>
        <v>784836</v>
      </c>
      <c r="CX517" s="65"/>
      <c r="CY517" s="65"/>
      <c r="CZ517" s="68"/>
      <c r="DA517" s="68"/>
      <c r="DB517" s="68"/>
      <c r="DC517" s="67">
        <f t="shared" si="69"/>
        <v>327979</v>
      </c>
      <c r="DD517" s="65"/>
      <c r="DE517" s="65"/>
      <c r="DF517" s="51"/>
      <c r="DG517" s="51"/>
      <c r="DH517" s="51"/>
      <c r="DI517" s="67">
        <f t="shared" si="74"/>
        <v>19400</v>
      </c>
      <c r="DJ517" s="70"/>
      <c r="DK517" s="70"/>
      <c r="DL517" s="51"/>
      <c r="DM517" s="51"/>
      <c r="DN517" s="51"/>
      <c r="DO517" s="67">
        <f t="shared" si="79"/>
        <v>2656085</v>
      </c>
      <c r="DP517" s="51"/>
      <c r="DQ517" s="51"/>
      <c r="DR517" s="51"/>
      <c r="DS517" s="51"/>
      <c r="DT517" s="51"/>
      <c r="DU517" s="181"/>
    </row>
    <row r="518" spans="1:125" ht="15" x14ac:dyDescent="0.25">
      <c r="A518" s="50"/>
      <c r="B518" s="51"/>
      <c r="C518" s="50"/>
      <c r="D518" s="53"/>
      <c r="E518" s="50"/>
      <c r="F518" s="54"/>
      <c r="G518" s="54"/>
      <c r="H518" s="54"/>
      <c r="I518" s="55"/>
      <c r="J518" s="50"/>
      <c r="K518" s="50" t="s">
        <v>2032</v>
      </c>
      <c r="L518" s="58"/>
      <c r="M518" s="58"/>
      <c r="N518" s="58"/>
      <c r="O518" s="58"/>
      <c r="P518" s="59"/>
      <c r="Q518" s="60"/>
      <c r="R518" s="60"/>
      <c r="S518" s="60"/>
      <c r="T518" s="60"/>
      <c r="U518" s="60"/>
      <c r="V518" s="79"/>
      <c r="W518" s="90">
        <f t="shared" si="857"/>
        <v>0</v>
      </c>
      <c r="X518" s="101"/>
      <c r="Y518" s="50"/>
      <c r="Z518" s="50"/>
      <c r="AA518" s="51"/>
      <c r="AB518" s="68"/>
      <c r="AC518" s="68"/>
      <c r="AD518" s="68"/>
      <c r="AE518" s="68"/>
      <c r="AF518" s="68"/>
      <c r="AG518" s="67" t="str">
        <f t="shared" si="7"/>
        <v/>
      </c>
      <c r="AH518" s="51"/>
      <c r="AI518" s="51" t="str">
        <f t="shared" si="8"/>
        <v/>
      </c>
      <c r="AJ518" s="68" t="str">
        <f t="shared" si="9"/>
        <v/>
      </c>
      <c r="AK518" s="68" t="str">
        <f t="shared" si="10"/>
        <v/>
      </c>
      <c r="AL518" s="68" t="str">
        <f t="shared" si="11"/>
        <v/>
      </c>
      <c r="AM518" s="68" t="str">
        <f t="shared" si="12"/>
        <v/>
      </c>
      <c r="AN518" s="68" t="str">
        <f t="shared" si="13"/>
        <v/>
      </c>
      <c r="AO518" s="67" t="str">
        <f t="shared" si="14"/>
        <v/>
      </c>
      <c r="AP518" s="51"/>
      <c r="AQ518" s="51" t="str">
        <f t="shared" si="15"/>
        <v/>
      </c>
      <c r="AR518" s="68" t="str">
        <f t="shared" si="16"/>
        <v/>
      </c>
      <c r="AS518" s="68" t="str">
        <f t="shared" si="17"/>
        <v/>
      </c>
      <c r="AT518" s="68" t="str">
        <f t="shared" si="18"/>
        <v/>
      </c>
      <c r="AU518" s="68" t="str">
        <f t="shared" si="19"/>
        <v/>
      </c>
      <c r="AV518" s="68" t="str">
        <f t="shared" si="20"/>
        <v/>
      </c>
      <c r="AW518" s="67" t="str">
        <f t="shared" si="21"/>
        <v/>
      </c>
      <c r="AX518" s="51"/>
      <c r="AY518" s="51" t="str">
        <f t="shared" si="22"/>
        <v/>
      </c>
      <c r="AZ518" s="68" t="str">
        <f t="shared" si="23"/>
        <v/>
      </c>
      <c r="BA518" s="68" t="str">
        <f t="shared" si="24"/>
        <v/>
      </c>
      <c r="BB518" s="68" t="str">
        <f t="shared" si="25"/>
        <v/>
      </c>
      <c r="BC518" s="68" t="str">
        <f t="shared" si="26"/>
        <v/>
      </c>
      <c r="BD518" s="68" t="str">
        <f t="shared" si="27"/>
        <v/>
      </c>
      <c r="BE518" s="68" t="str">
        <f t="shared" si="28"/>
        <v/>
      </c>
      <c r="BF518" s="51"/>
      <c r="BG518" s="69" t="str">
        <f t="shared" si="29"/>
        <v/>
      </c>
      <c r="BH518" s="67" t="str">
        <f t="shared" si="30"/>
        <v/>
      </c>
      <c r="BI518" s="67" t="str">
        <f t="shared" si="31"/>
        <v/>
      </c>
      <c r="BJ518" s="67" t="str">
        <f t="shared" si="32"/>
        <v/>
      </c>
      <c r="BK518" s="67" t="str">
        <f t="shared" si="33"/>
        <v/>
      </c>
      <c r="BL518" s="67" t="str">
        <f t="shared" si="34"/>
        <v/>
      </c>
      <c r="BM518" s="65" t="str">
        <f t="shared" si="35"/>
        <v/>
      </c>
      <c r="BN518" s="70"/>
      <c r="BO518" s="70"/>
      <c r="BP518" s="51"/>
      <c r="BQ518" s="51"/>
      <c r="BR518" s="51"/>
      <c r="BS518" s="69" t="str">
        <f t="shared" si="2920"/>
        <v/>
      </c>
      <c r="BT518" s="70"/>
      <c r="BU518" s="65"/>
      <c r="BV518" s="68"/>
      <c r="BW518" s="68"/>
      <c r="BX518" s="68"/>
      <c r="BY518" s="67" t="str">
        <f t="shared" si="44"/>
        <v/>
      </c>
      <c r="BZ518" s="65"/>
      <c r="CA518" s="65" t="str">
        <f t="shared" si="45"/>
        <v/>
      </c>
      <c r="CB518" s="67" t="str">
        <f t="shared" si="46"/>
        <v/>
      </c>
      <c r="CC518" s="67" t="str">
        <f t="shared" si="47"/>
        <v/>
      </c>
      <c r="CD518" s="67" t="str">
        <f t="shared" si="48"/>
        <v/>
      </c>
      <c r="CE518" s="67" t="str">
        <f t="shared" si="49"/>
        <v/>
      </c>
      <c r="CF518" s="65"/>
      <c r="CG518" s="65"/>
      <c r="CH518" s="68"/>
      <c r="CI518" s="68"/>
      <c r="CJ518" s="68"/>
      <c r="CK518" s="67" t="str">
        <f t="shared" si="54"/>
        <v/>
      </c>
      <c r="CL518" s="65"/>
      <c r="CM518" s="65"/>
      <c r="CN518" s="68"/>
      <c r="CO518" s="68"/>
      <c r="CP518" s="68"/>
      <c r="CQ518" s="67" t="str">
        <f t="shared" si="59"/>
        <v/>
      </c>
      <c r="CR518" s="65"/>
      <c r="CS518" s="65"/>
      <c r="CT518" s="68"/>
      <c r="CU518" s="68"/>
      <c r="CV518" s="68"/>
      <c r="CW518" s="67" t="str">
        <f t="shared" si="64"/>
        <v/>
      </c>
      <c r="CX518" s="65"/>
      <c r="CY518" s="65"/>
      <c r="CZ518" s="68"/>
      <c r="DA518" s="68"/>
      <c r="DB518" s="68"/>
      <c r="DC518" s="67" t="str">
        <f t="shared" si="69"/>
        <v/>
      </c>
      <c r="DD518" s="65"/>
      <c r="DE518" s="65"/>
      <c r="DF518" s="51"/>
      <c r="DG518" s="51"/>
      <c r="DH518" s="51"/>
      <c r="DI518" s="69" t="str">
        <f t="shared" si="74"/>
        <v/>
      </c>
      <c r="DJ518" s="70"/>
      <c r="DK518" s="70"/>
      <c r="DL518" s="51"/>
      <c r="DM518" s="51"/>
      <c r="DN518" s="51"/>
      <c r="DO518" s="69" t="str">
        <f t="shared" si="79"/>
        <v/>
      </c>
      <c r="DP518" s="51"/>
      <c r="DQ518" s="51"/>
      <c r="DR518" s="51"/>
      <c r="DS518" s="51"/>
      <c r="DT518" s="51"/>
      <c r="DU518" s="181"/>
    </row>
    <row r="519" spans="1:125" ht="15" x14ac:dyDescent="0.25">
      <c r="A519" s="50">
        <v>2014</v>
      </c>
      <c r="B519" s="51" t="s">
        <v>1233</v>
      </c>
      <c r="C519" s="50" t="s">
        <v>1048</v>
      </c>
      <c r="D519" s="53" t="s">
        <v>297</v>
      </c>
      <c r="E519" s="50" t="s">
        <v>143</v>
      </c>
      <c r="F519" s="54">
        <v>75399</v>
      </c>
      <c r="G519" s="54" t="s">
        <v>364</v>
      </c>
      <c r="H519" s="54">
        <v>178345</v>
      </c>
      <c r="I519" s="55">
        <v>952225</v>
      </c>
      <c r="J519" s="50"/>
      <c r="K519" s="50" t="s">
        <v>2032</v>
      </c>
      <c r="L519" s="58" t="s">
        <v>2032</v>
      </c>
      <c r="M519" s="58" t="s">
        <v>2032</v>
      </c>
      <c r="N519" s="58" t="s">
        <v>2032</v>
      </c>
      <c r="O519" s="58" t="s">
        <v>2032</v>
      </c>
      <c r="P519" s="59"/>
      <c r="Q519" s="60">
        <v>430538</v>
      </c>
      <c r="R519" s="60">
        <v>0</v>
      </c>
      <c r="S519" s="60">
        <v>67027</v>
      </c>
      <c r="T519" s="60">
        <v>430538</v>
      </c>
      <c r="U519" s="60">
        <v>24122</v>
      </c>
      <c r="V519" s="79"/>
      <c r="W519" s="90">
        <f t="shared" si="857"/>
        <v>952225</v>
      </c>
      <c r="X519" s="101">
        <v>601847</v>
      </c>
      <c r="Y519" s="50" t="s">
        <v>167</v>
      </c>
      <c r="Z519" s="50" t="s">
        <v>297</v>
      </c>
      <c r="AA519" s="51" t="str">
        <f t="shared" ref="AA519:AA522" si="3367">IF(A519 =2014,IF(Y519 ="",F519,""),"")</f>
        <v/>
      </c>
      <c r="AB519" s="68" t="str">
        <f t="shared" ref="AB519:AB522" si="3368">IF(A519 =2014,IF(Y519 ="",I519,""),"")</f>
        <v/>
      </c>
      <c r="AC519" s="68" t="str">
        <f t="shared" ref="AC519:AC522" si="3369">IF(A519 =2014,IF(Y519 ="",Q519,""),"")</f>
        <v/>
      </c>
      <c r="AD519" s="68" t="str">
        <f t="shared" ref="AD519:AD522" si="3370">IF(A519 =2014,IF(Y519 ="",R519,""),"")</f>
        <v/>
      </c>
      <c r="AE519" s="68" t="str">
        <f t="shared" ref="AE519:AE522" si="3371">IF(A519 =2014,IF(Y519 ="",S519,""),"")</f>
        <v/>
      </c>
      <c r="AF519" s="68" t="str">
        <f t="shared" ref="AF519:AF522" si="3372">IF(A519 =2014,IF(Y519 ="",T519+U519,""),"")</f>
        <v/>
      </c>
      <c r="AG519" s="67" t="str">
        <f t="shared" si="7"/>
        <v/>
      </c>
      <c r="AH519" s="51"/>
      <c r="AI519" s="51" t="str">
        <f t="shared" si="8"/>
        <v/>
      </c>
      <c r="AJ519" s="68" t="str">
        <f t="shared" si="9"/>
        <v/>
      </c>
      <c r="AK519" s="68" t="str">
        <f t="shared" si="10"/>
        <v/>
      </c>
      <c r="AL519" s="68" t="str">
        <f t="shared" si="11"/>
        <v/>
      </c>
      <c r="AM519" s="68" t="str">
        <f t="shared" si="12"/>
        <v/>
      </c>
      <c r="AN519" s="68" t="str">
        <f t="shared" si="13"/>
        <v/>
      </c>
      <c r="AO519" s="67" t="str">
        <f t="shared" si="14"/>
        <v/>
      </c>
      <c r="AP519" s="51"/>
      <c r="AQ519" s="51" t="str">
        <f t="shared" si="15"/>
        <v/>
      </c>
      <c r="AR519" s="68" t="str">
        <f t="shared" si="16"/>
        <v/>
      </c>
      <c r="AS519" s="68" t="str">
        <f t="shared" si="17"/>
        <v/>
      </c>
      <c r="AT519" s="68" t="str">
        <f t="shared" si="18"/>
        <v/>
      </c>
      <c r="AU519" s="68" t="str">
        <f t="shared" si="19"/>
        <v/>
      </c>
      <c r="AV519" s="68" t="str">
        <f t="shared" si="20"/>
        <v/>
      </c>
      <c r="AW519" s="67" t="str">
        <f t="shared" si="21"/>
        <v/>
      </c>
      <c r="AX519" s="51"/>
      <c r="AY519" s="51" t="str">
        <f t="shared" si="22"/>
        <v/>
      </c>
      <c r="AZ519" s="68" t="str">
        <f t="shared" si="23"/>
        <v/>
      </c>
      <c r="BA519" s="68" t="str">
        <f t="shared" si="24"/>
        <v/>
      </c>
      <c r="BB519" s="68" t="str">
        <f t="shared" si="25"/>
        <v/>
      </c>
      <c r="BC519" s="68" t="str">
        <f t="shared" si="26"/>
        <v/>
      </c>
      <c r="BD519" s="68" t="str">
        <f t="shared" si="27"/>
        <v/>
      </c>
      <c r="BE519" s="68" t="str">
        <f t="shared" si="28"/>
        <v/>
      </c>
      <c r="BF519" s="51"/>
      <c r="BG519" s="69" t="str">
        <f t="shared" si="29"/>
        <v/>
      </c>
      <c r="BH519" s="67" t="str">
        <f t="shared" si="30"/>
        <v/>
      </c>
      <c r="BI519" s="67" t="str">
        <f t="shared" si="31"/>
        <v/>
      </c>
      <c r="BJ519" s="67" t="str">
        <f t="shared" si="32"/>
        <v/>
      </c>
      <c r="BK519" s="67" t="str">
        <f t="shared" si="33"/>
        <v/>
      </c>
      <c r="BL519" s="67" t="str">
        <f t="shared" si="34"/>
        <v/>
      </c>
      <c r="BM519" s="65" t="str">
        <f t="shared" si="35"/>
        <v/>
      </c>
      <c r="BN519" s="70"/>
      <c r="BO519" s="71">
        <f t="shared" ref="BO519:BO522" si="3373">IF(A519 =2014,F519,"")</f>
        <v>75399</v>
      </c>
      <c r="BP519" s="51" t="str">
        <f t="shared" ref="BP519:BP522" si="3374">IF(A519 =2015,F519,"")</f>
        <v/>
      </c>
      <c r="BQ519" s="51" t="str">
        <f t="shared" ref="BQ519:BQ522" si="3375">IF(A519 =2016,F519,"")</f>
        <v/>
      </c>
      <c r="BR519" s="51" t="str">
        <f t="shared" ref="BR519:BR522" si="3376">IF(A519 =2017,F519,"")</f>
        <v/>
      </c>
      <c r="BS519" s="69" t="str">
        <f t="shared" si="2920"/>
        <v/>
      </c>
      <c r="BT519" s="70"/>
      <c r="BU519" s="65">
        <f t="shared" ref="BU519:BU522" si="3377">IF(A519 =2014,I519,"")</f>
        <v>952225</v>
      </c>
      <c r="BV519" s="68" t="str">
        <f t="shared" ref="BV519:BV522" si="3378">IF(A519 =2015,I519,"")</f>
        <v/>
      </c>
      <c r="BW519" s="68" t="str">
        <f t="shared" ref="BW519:BW522" si="3379">IF(A519 =2016,I519,"")</f>
        <v/>
      </c>
      <c r="BX519" s="68" t="str">
        <f t="shared" ref="BX519:BX522" si="3380">IF(A519 =2017,I519,"")</f>
        <v/>
      </c>
      <c r="BY519" s="67" t="str">
        <f t="shared" si="44"/>
        <v/>
      </c>
      <c r="BZ519" s="65"/>
      <c r="CA519" s="65">
        <f t="shared" si="45"/>
        <v>601847</v>
      </c>
      <c r="CB519" s="67" t="str">
        <f t="shared" si="46"/>
        <v/>
      </c>
      <c r="CC519" s="67" t="str">
        <f t="shared" si="47"/>
        <v/>
      </c>
      <c r="CD519" s="67" t="str">
        <f t="shared" si="48"/>
        <v/>
      </c>
      <c r="CE519" s="67" t="str">
        <f t="shared" si="49"/>
        <v/>
      </c>
      <c r="CF519" s="65"/>
      <c r="CG519" s="65">
        <f t="shared" ref="CG519:CG522" si="3381">IF(A519 =2014,Q519+R519+S519+T519+U519,"")</f>
        <v>952225</v>
      </c>
      <c r="CH519" s="68" t="str">
        <f t="shared" ref="CH519:CH522" si="3382">IF(A519 =2015,Q519+R519+S519+T519+U519,"")</f>
        <v/>
      </c>
      <c r="CI519" s="68" t="str">
        <f t="shared" ref="CI519:CI522" si="3383">IF(A519 =2016,Q519+R519+S519+T519+U519,"")</f>
        <v/>
      </c>
      <c r="CJ519" s="68" t="str">
        <f t="shared" ref="CJ519:CJ522" si="3384">IF(A519 =2017,Q519+R519+S519+T519+U519,"")</f>
        <v/>
      </c>
      <c r="CK519" s="67" t="str">
        <f t="shared" si="54"/>
        <v/>
      </c>
      <c r="CL519" s="65"/>
      <c r="CM519" s="65">
        <f t="shared" ref="CM519:CM522" si="3385">IF(A519 =2014,Q519,"")</f>
        <v>430538</v>
      </c>
      <c r="CN519" s="68" t="str">
        <f t="shared" ref="CN519:CN522" si="3386">IF(A519 =2015,Q519,"")</f>
        <v/>
      </c>
      <c r="CO519" s="68" t="str">
        <f t="shared" ref="CO519:CO522" si="3387">IF(A519 =2016,Q519,"")</f>
        <v/>
      </c>
      <c r="CP519" s="68" t="str">
        <f t="shared" ref="CP519:CP522" si="3388">IF(A519 =2017,Q519,"")</f>
        <v/>
      </c>
      <c r="CQ519" s="67" t="str">
        <f t="shared" si="59"/>
        <v/>
      </c>
      <c r="CR519" s="65"/>
      <c r="CS519" s="65">
        <f t="shared" ref="CS519:CS522" si="3389">IF(A519 =2014,R519,"")</f>
        <v>0</v>
      </c>
      <c r="CT519" s="68" t="str">
        <f t="shared" ref="CT519:CT522" si="3390">IF(A519 =2015,R519,"")</f>
        <v/>
      </c>
      <c r="CU519" s="68" t="str">
        <f t="shared" ref="CU519:CU522" si="3391">IF(A519 =2016,R519,"")</f>
        <v/>
      </c>
      <c r="CV519" s="68" t="str">
        <f t="shared" ref="CV519:CV522" si="3392">IF(A519 =2017,R519,"")</f>
        <v/>
      </c>
      <c r="CW519" s="67" t="str">
        <f t="shared" si="64"/>
        <v/>
      </c>
      <c r="CX519" s="65"/>
      <c r="CY519" s="65">
        <f t="shared" ref="CY519:CY522" si="3393">IF(A519 =2014,S519,"")</f>
        <v>67027</v>
      </c>
      <c r="CZ519" s="68" t="str">
        <f t="shared" ref="CZ519:CZ522" si="3394">IF(A519 =2015,S519,"")</f>
        <v/>
      </c>
      <c r="DA519" s="68" t="str">
        <f t="shared" ref="DA519:DA522" si="3395">IF(A519 =2016,S519,"")</f>
        <v/>
      </c>
      <c r="DB519" s="68" t="str">
        <f t="shared" ref="DB519:DB522" si="3396">IF(A519 =2017,S519,"")</f>
        <v/>
      </c>
      <c r="DC519" s="67" t="str">
        <f t="shared" si="69"/>
        <v/>
      </c>
      <c r="DD519" s="65"/>
      <c r="DE519" s="65">
        <f t="shared" ref="DE519:DE522" si="3397">IF(A519 =2014,T519,"")</f>
        <v>430538</v>
      </c>
      <c r="DF519" s="51" t="str">
        <f t="shared" ref="DF519:DF522" si="3398">IF(A519 =2015,T519,"")</f>
        <v/>
      </c>
      <c r="DG519" s="51" t="str">
        <f t="shared" ref="DG519:DG522" si="3399">IF(A519 =2016,T519,"")</f>
        <v/>
      </c>
      <c r="DH519" s="51" t="str">
        <f t="shared" ref="DH519:DH522" si="3400">IF(A519 =2017,T519,"")</f>
        <v/>
      </c>
      <c r="DI519" s="69" t="str">
        <f t="shared" si="74"/>
        <v/>
      </c>
      <c r="DJ519" s="70"/>
      <c r="DK519" s="65">
        <f t="shared" ref="DK519:DK522" si="3401">IF(A519 =2014,U519,"")</f>
        <v>24122</v>
      </c>
      <c r="DL519" s="51" t="str">
        <f t="shared" ref="DL519:DL522" si="3402">IF(A519 =2015,U519,"")</f>
        <v/>
      </c>
      <c r="DM519" s="51" t="str">
        <f t="shared" ref="DM519:DM522" si="3403">IF(A519 =2016,U519,"")</f>
        <v/>
      </c>
      <c r="DN519" s="51" t="str">
        <f t="shared" ref="DN519:DN522" si="3404">IF(A519 =2017,U519,"")</f>
        <v/>
      </c>
      <c r="DO519" s="69" t="str">
        <f t="shared" si="79"/>
        <v/>
      </c>
      <c r="DP519" s="51"/>
      <c r="DQ519" s="51"/>
      <c r="DR519" s="51"/>
      <c r="DS519" s="51"/>
      <c r="DT519" s="51"/>
      <c r="DU519" s="181"/>
    </row>
    <row r="520" spans="1:125" ht="15" x14ac:dyDescent="0.25">
      <c r="A520" s="50">
        <v>2015</v>
      </c>
      <c r="B520" s="51" t="s">
        <v>1233</v>
      </c>
      <c r="C520" s="50" t="s">
        <v>1048</v>
      </c>
      <c r="D520" s="53" t="s">
        <v>297</v>
      </c>
      <c r="E520" s="50" t="s">
        <v>143</v>
      </c>
      <c r="F520" s="54">
        <v>73001</v>
      </c>
      <c r="G520" s="54" t="s">
        <v>364</v>
      </c>
      <c r="H520" s="54">
        <v>180446</v>
      </c>
      <c r="I520" s="55">
        <v>860802</v>
      </c>
      <c r="J520" s="50"/>
      <c r="K520" s="50" t="s">
        <v>2032</v>
      </c>
      <c r="L520" s="58" t="s">
        <v>2032</v>
      </c>
      <c r="M520" s="58" t="s">
        <v>2032</v>
      </c>
      <c r="N520" s="58" t="s">
        <v>2032</v>
      </c>
      <c r="O520" s="58" t="s">
        <v>2032</v>
      </c>
      <c r="P520" s="59"/>
      <c r="Q520" s="60">
        <v>385117</v>
      </c>
      <c r="R520" s="60">
        <v>0</v>
      </c>
      <c r="S520" s="60">
        <v>60847</v>
      </c>
      <c r="T520" s="60">
        <v>373575</v>
      </c>
      <c r="U520" s="60">
        <v>41263</v>
      </c>
      <c r="V520" s="79"/>
      <c r="W520" s="90">
        <f t="shared" si="857"/>
        <v>860802</v>
      </c>
      <c r="X520" s="101">
        <v>146273</v>
      </c>
      <c r="Y520" s="50" t="s">
        <v>167</v>
      </c>
      <c r="Z520" s="50" t="s">
        <v>297</v>
      </c>
      <c r="AA520" s="51" t="str">
        <f t="shared" si="3367"/>
        <v/>
      </c>
      <c r="AB520" s="68" t="str">
        <f t="shared" si="3368"/>
        <v/>
      </c>
      <c r="AC520" s="68" t="str">
        <f t="shared" si="3369"/>
        <v/>
      </c>
      <c r="AD520" s="68" t="str">
        <f t="shared" si="3370"/>
        <v/>
      </c>
      <c r="AE520" s="68" t="str">
        <f t="shared" si="3371"/>
        <v/>
      </c>
      <c r="AF520" s="68" t="str">
        <f t="shared" si="3372"/>
        <v/>
      </c>
      <c r="AG520" s="67" t="str">
        <f t="shared" si="7"/>
        <v/>
      </c>
      <c r="AH520" s="51"/>
      <c r="AI520" s="51" t="str">
        <f t="shared" si="8"/>
        <v/>
      </c>
      <c r="AJ520" s="68" t="str">
        <f t="shared" si="9"/>
        <v/>
      </c>
      <c r="AK520" s="68" t="str">
        <f t="shared" si="10"/>
        <v/>
      </c>
      <c r="AL520" s="68" t="str">
        <f t="shared" si="11"/>
        <v/>
      </c>
      <c r="AM520" s="68" t="str">
        <f t="shared" si="12"/>
        <v/>
      </c>
      <c r="AN520" s="68" t="str">
        <f t="shared" si="13"/>
        <v/>
      </c>
      <c r="AO520" s="67" t="str">
        <f t="shared" si="14"/>
        <v/>
      </c>
      <c r="AP520" s="51"/>
      <c r="AQ520" s="51" t="str">
        <f t="shared" si="15"/>
        <v/>
      </c>
      <c r="AR520" s="68" t="str">
        <f t="shared" si="16"/>
        <v/>
      </c>
      <c r="AS520" s="68" t="str">
        <f t="shared" si="17"/>
        <v/>
      </c>
      <c r="AT520" s="68" t="str">
        <f t="shared" si="18"/>
        <v/>
      </c>
      <c r="AU520" s="68" t="str">
        <f t="shared" si="19"/>
        <v/>
      </c>
      <c r="AV520" s="68" t="str">
        <f t="shared" si="20"/>
        <v/>
      </c>
      <c r="AW520" s="67" t="str">
        <f t="shared" si="21"/>
        <v/>
      </c>
      <c r="AX520" s="51"/>
      <c r="AY520" s="51" t="str">
        <f t="shared" si="22"/>
        <v/>
      </c>
      <c r="AZ520" s="68" t="str">
        <f t="shared" si="23"/>
        <v/>
      </c>
      <c r="BA520" s="68" t="str">
        <f t="shared" si="24"/>
        <v/>
      </c>
      <c r="BB520" s="68" t="str">
        <f t="shared" si="25"/>
        <v/>
      </c>
      <c r="BC520" s="68" t="str">
        <f t="shared" si="26"/>
        <v/>
      </c>
      <c r="BD520" s="68" t="str">
        <f t="shared" si="27"/>
        <v/>
      </c>
      <c r="BE520" s="68" t="str">
        <f t="shared" si="28"/>
        <v/>
      </c>
      <c r="BF520" s="51"/>
      <c r="BG520" s="69" t="str">
        <f t="shared" si="29"/>
        <v/>
      </c>
      <c r="BH520" s="67" t="str">
        <f t="shared" si="30"/>
        <v/>
      </c>
      <c r="BI520" s="67" t="str">
        <f t="shared" si="31"/>
        <v/>
      </c>
      <c r="BJ520" s="67" t="str">
        <f t="shared" si="32"/>
        <v/>
      </c>
      <c r="BK520" s="67" t="str">
        <f t="shared" si="33"/>
        <v/>
      </c>
      <c r="BL520" s="67" t="str">
        <f t="shared" si="34"/>
        <v/>
      </c>
      <c r="BM520" s="65" t="str">
        <f t="shared" si="35"/>
        <v/>
      </c>
      <c r="BN520" s="51"/>
      <c r="BO520" s="51" t="str">
        <f t="shared" si="3373"/>
        <v/>
      </c>
      <c r="BP520" s="71">
        <f t="shared" si="3374"/>
        <v>73001</v>
      </c>
      <c r="BQ520" s="51" t="str">
        <f t="shared" si="3375"/>
        <v/>
      </c>
      <c r="BR520" s="51" t="str">
        <f t="shared" si="3376"/>
        <v/>
      </c>
      <c r="BS520" s="69" t="str">
        <f t="shared" si="2920"/>
        <v/>
      </c>
      <c r="BT520" s="51"/>
      <c r="BU520" s="68" t="str">
        <f t="shared" si="3377"/>
        <v/>
      </c>
      <c r="BV520" s="65">
        <f t="shared" si="3378"/>
        <v>860802</v>
      </c>
      <c r="BW520" s="68" t="str">
        <f t="shared" si="3379"/>
        <v/>
      </c>
      <c r="BX520" s="68" t="str">
        <f t="shared" si="3380"/>
        <v/>
      </c>
      <c r="BY520" s="67" t="str">
        <f t="shared" si="44"/>
        <v/>
      </c>
      <c r="BZ520" s="68"/>
      <c r="CA520" s="65" t="str">
        <f t="shared" si="45"/>
        <v/>
      </c>
      <c r="CB520" s="67">
        <f t="shared" si="46"/>
        <v>146273</v>
      </c>
      <c r="CC520" s="67" t="str">
        <f t="shared" si="47"/>
        <v/>
      </c>
      <c r="CD520" s="67" t="str">
        <f t="shared" si="48"/>
        <v/>
      </c>
      <c r="CE520" s="67" t="str">
        <f t="shared" si="49"/>
        <v/>
      </c>
      <c r="CF520" s="68"/>
      <c r="CG520" s="68" t="str">
        <f t="shared" si="3381"/>
        <v/>
      </c>
      <c r="CH520" s="65">
        <f t="shared" si="3382"/>
        <v>860802</v>
      </c>
      <c r="CI520" s="68" t="str">
        <f t="shared" si="3383"/>
        <v/>
      </c>
      <c r="CJ520" s="68" t="str">
        <f t="shared" si="3384"/>
        <v/>
      </c>
      <c r="CK520" s="67" t="str">
        <f t="shared" si="54"/>
        <v/>
      </c>
      <c r="CL520" s="68"/>
      <c r="CM520" s="68" t="str">
        <f t="shared" si="3385"/>
        <v/>
      </c>
      <c r="CN520" s="65">
        <f t="shared" si="3386"/>
        <v>385117</v>
      </c>
      <c r="CO520" s="68" t="str">
        <f t="shared" si="3387"/>
        <v/>
      </c>
      <c r="CP520" s="68" t="str">
        <f t="shared" si="3388"/>
        <v/>
      </c>
      <c r="CQ520" s="67" t="str">
        <f t="shared" si="59"/>
        <v/>
      </c>
      <c r="CR520" s="68"/>
      <c r="CS520" s="68" t="str">
        <f t="shared" si="3389"/>
        <v/>
      </c>
      <c r="CT520" s="65">
        <f t="shared" si="3390"/>
        <v>0</v>
      </c>
      <c r="CU520" s="68" t="str">
        <f t="shared" si="3391"/>
        <v/>
      </c>
      <c r="CV520" s="68" t="str">
        <f t="shared" si="3392"/>
        <v/>
      </c>
      <c r="CW520" s="67" t="str">
        <f t="shared" si="64"/>
        <v/>
      </c>
      <c r="CX520" s="68"/>
      <c r="CY520" s="68" t="str">
        <f t="shared" si="3393"/>
        <v/>
      </c>
      <c r="CZ520" s="65">
        <f t="shared" si="3394"/>
        <v>60847</v>
      </c>
      <c r="DA520" s="68" t="str">
        <f t="shared" si="3395"/>
        <v/>
      </c>
      <c r="DB520" s="68" t="str">
        <f t="shared" si="3396"/>
        <v/>
      </c>
      <c r="DC520" s="67" t="str">
        <f t="shared" si="69"/>
        <v/>
      </c>
      <c r="DD520" s="68"/>
      <c r="DE520" s="68" t="str">
        <f t="shared" si="3397"/>
        <v/>
      </c>
      <c r="DF520" s="65">
        <f t="shared" si="3398"/>
        <v>373575</v>
      </c>
      <c r="DG520" s="51" t="str">
        <f t="shared" si="3399"/>
        <v/>
      </c>
      <c r="DH520" s="51" t="str">
        <f t="shared" si="3400"/>
        <v/>
      </c>
      <c r="DI520" s="69" t="str">
        <f t="shared" si="74"/>
        <v/>
      </c>
      <c r="DJ520" s="51"/>
      <c r="DK520" s="51" t="str">
        <f t="shared" si="3401"/>
        <v/>
      </c>
      <c r="DL520" s="65">
        <f t="shared" si="3402"/>
        <v>41263</v>
      </c>
      <c r="DM520" s="51" t="str">
        <f t="shared" si="3403"/>
        <v/>
      </c>
      <c r="DN520" s="51" t="str">
        <f t="shared" si="3404"/>
        <v/>
      </c>
      <c r="DO520" s="69" t="str">
        <f t="shared" si="79"/>
        <v/>
      </c>
      <c r="DP520" s="51"/>
      <c r="DQ520" s="51"/>
      <c r="DR520" s="51"/>
      <c r="DS520" s="51"/>
      <c r="DT520" s="51"/>
      <c r="DU520" s="181"/>
    </row>
    <row r="521" spans="1:125" ht="15" x14ac:dyDescent="0.25">
      <c r="A521" s="50">
        <v>2016</v>
      </c>
      <c r="B521" s="51" t="s">
        <v>1233</v>
      </c>
      <c r="C521" s="50" t="s">
        <v>1048</v>
      </c>
      <c r="D521" s="53" t="s">
        <v>297</v>
      </c>
      <c r="E521" s="50" t="s">
        <v>143</v>
      </c>
      <c r="F521" s="54">
        <v>68990</v>
      </c>
      <c r="G521" s="54" t="s">
        <v>364</v>
      </c>
      <c r="H521" s="54">
        <v>180075</v>
      </c>
      <c r="I521" s="55">
        <v>815495</v>
      </c>
      <c r="J521" s="50"/>
      <c r="K521" s="50" t="s">
        <v>2032</v>
      </c>
      <c r="L521" s="58" t="s">
        <v>2032</v>
      </c>
      <c r="M521" s="58" t="s">
        <v>2032</v>
      </c>
      <c r="N521" s="58" t="s">
        <v>2032</v>
      </c>
      <c r="O521" s="58" t="s">
        <v>2032</v>
      </c>
      <c r="P521" s="59"/>
      <c r="Q521" s="60">
        <v>378742</v>
      </c>
      <c r="R521" s="60">
        <v>0</v>
      </c>
      <c r="S521" s="60">
        <v>60731</v>
      </c>
      <c r="T521" s="60">
        <v>378787</v>
      </c>
      <c r="U521" s="60">
        <v>50695</v>
      </c>
      <c r="V521" s="79"/>
      <c r="W521" s="90">
        <f t="shared" si="857"/>
        <v>868955</v>
      </c>
      <c r="X521" s="101">
        <v>37225</v>
      </c>
      <c r="Y521" s="50" t="s">
        <v>167</v>
      </c>
      <c r="Z521" s="50" t="s">
        <v>297</v>
      </c>
      <c r="AA521" s="51" t="str">
        <f t="shared" si="3367"/>
        <v/>
      </c>
      <c r="AB521" s="68" t="str">
        <f t="shared" si="3368"/>
        <v/>
      </c>
      <c r="AC521" s="68" t="str">
        <f t="shared" si="3369"/>
        <v/>
      </c>
      <c r="AD521" s="68" t="str">
        <f t="shared" si="3370"/>
        <v/>
      </c>
      <c r="AE521" s="68" t="str">
        <f t="shared" si="3371"/>
        <v/>
      </c>
      <c r="AF521" s="68" t="str">
        <f t="shared" si="3372"/>
        <v/>
      </c>
      <c r="AG521" s="67" t="str">
        <f t="shared" si="7"/>
        <v/>
      </c>
      <c r="AH521" s="51"/>
      <c r="AI521" s="51" t="str">
        <f t="shared" si="8"/>
        <v/>
      </c>
      <c r="AJ521" s="68" t="str">
        <f t="shared" si="9"/>
        <v/>
      </c>
      <c r="AK521" s="68" t="str">
        <f t="shared" si="10"/>
        <v/>
      </c>
      <c r="AL521" s="68" t="str">
        <f t="shared" si="11"/>
        <v/>
      </c>
      <c r="AM521" s="68" t="str">
        <f t="shared" si="12"/>
        <v/>
      </c>
      <c r="AN521" s="68" t="str">
        <f t="shared" si="13"/>
        <v/>
      </c>
      <c r="AO521" s="67" t="str">
        <f t="shared" si="14"/>
        <v/>
      </c>
      <c r="AP521" s="51"/>
      <c r="AQ521" s="51" t="str">
        <f t="shared" si="15"/>
        <v/>
      </c>
      <c r="AR521" s="68" t="str">
        <f t="shared" si="16"/>
        <v/>
      </c>
      <c r="AS521" s="68" t="str">
        <f t="shared" si="17"/>
        <v/>
      </c>
      <c r="AT521" s="68" t="str">
        <f t="shared" si="18"/>
        <v/>
      </c>
      <c r="AU521" s="68" t="str">
        <f t="shared" si="19"/>
        <v/>
      </c>
      <c r="AV521" s="68" t="str">
        <f t="shared" si="20"/>
        <v/>
      </c>
      <c r="AW521" s="67" t="str">
        <f t="shared" si="21"/>
        <v/>
      </c>
      <c r="AX521" s="51"/>
      <c r="AY521" s="51" t="str">
        <f t="shared" si="22"/>
        <v/>
      </c>
      <c r="AZ521" s="68" t="str">
        <f t="shared" si="23"/>
        <v/>
      </c>
      <c r="BA521" s="68" t="str">
        <f t="shared" si="24"/>
        <v/>
      </c>
      <c r="BB521" s="68" t="str">
        <f t="shared" si="25"/>
        <v/>
      </c>
      <c r="BC521" s="68" t="str">
        <f t="shared" si="26"/>
        <v/>
      </c>
      <c r="BD521" s="68" t="str">
        <f t="shared" si="27"/>
        <v/>
      </c>
      <c r="BE521" s="68" t="str">
        <f t="shared" si="28"/>
        <v/>
      </c>
      <c r="BF521" s="51"/>
      <c r="BG521" s="69" t="str">
        <f t="shared" si="29"/>
        <v/>
      </c>
      <c r="BH521" s="67" t="str">
        <f t="shared" si="30"/>
        <v/>
      </c>
      <c r="BI521" s="67" t="str">
        <f t="shared" si="31"/>
        <v/>
      </c>
      <c r="BJ521" s="67" t="str">
        <f t="shared" si="32"/>
        <v/>
      </c>
      <c r="BK521" s="67" t="str">
        <f t="shared" si="33"/>
        <v/>
      </c>
      <c r="BL521" s="67" t="str">
        <f t="shared" si="34"/>
        <v/>
      </c>
      <c r="BM521" s="65" t="str">
        <f t="shared" si="35"/>
        <v/>
      </c>
      <c r="BN521" s="51"/>
      <c r="BO521" s="51" t="str">
        <f t="shared" si="3373"/>
        <v/>
      </c>
      <c r="BP521" s="51" t="str">
        <f t="shared" si="3374"/>
        <v/>
      </c>
      <c r="BQ521" s="71">
        <f t="shared" si="3375"/>
        <v>68990</v>
      </c>
      <c r="BR521" s="51" t="str">
        <f t="shared" si="3376"/>
        <v/>
      </c>
      <c r="BS521" s="69" t="str">
        <f t="shared" si="2920"/>
        <v/>
      </c>
      <c r="BT521" s="51"/>
      <c r="BU521" s="68" t="str">
        <f t="shared" si="3377"/>
        <v/>
      </c>
      <c r="BV521" s="68" t="str">
        <f t="shared" si="3378"/>
        <v/>
      </c>
      <c r="BW521" s="65">
        <f t="shared" si="3379"/>
        <v>815495</v>
      </c>
      <c r="BX521" s="68" t="str">
        <f t="shared" si="3380"/>
        <v/>
      </c>
      <c r="BY521" s="67" t="str">
        <f t="shared" si="44"/>
        <v/>
      </c>
      <c r="BZ521" s="68"/>
      <c r="CA521" s="65" t="str">
        <f t="shared" si="45"/>
        <v/>
      </c>
      <c r="CB521" s="67" t="str">
        <f t="shared" si="46"/>
        <v/>
      </c>
      <c r="CC521" s="67">
        <f t="shared" si="47"/>
        <v>37225</v>
      </c>
      <c r="CD521" s="67" t="str">
        <f t="shared" si="48"/>
        <v/>
      </c>
      <c r="CE521" s="67" t="str">
        <f t="shared" si="49"/>
        <v/>
      </c>
      <c r="CF521" s="68"/>
      <c r="CG521" s="68" t="str">
        <f t="shared" si="3381"/>
        <v/>
      </c>
      <c r="CH521" s="68" t="str">
        <f t="shared" si="3382"/>
        <v/>
      </c>
      <c r="CI521" s="65">
        <f t="shared" si="3383"/>
        <v>868955</v>
      </c>
      <c r="CJ521" s="68" t="str">
        <f t="shared" si="3384"/>
        <v/>
      </c>
      <c r="CK521" s="67" t="str">
        <f t="shared" si="54"/>
        <v/>
      </c>
      <c r="CL521" s="68"/>
      <c r="CM521" s="68" t="str">
        <f t="shared" si="3385"/>
        <v/>
      </c>
      <c r="CN521" s="68" t="str">
        <f t="shared" si="3386"/>
        <v/>
      </c>
      <c r="CO521" s="65">
        <f t="shared" si="3387"/>
        <v>378742</v>
      </c>
      <c r="CP521" s="68" t="str">
        <f t="shared" si="3388"/>
        <v/>
      </c>
      <c r="CQ521" s="67" t="str">
        <f t="shared" si="59"/>
        <v/>
      </c>
      <c r="CR521" s="68"/>
      <c r="CS521" s="68" t="str">
        <f t="shared" si="3389"/>
        <v/>
      </c>
      <c r="CT521" s="68" t="str">
        <f t="shared" si="3390"/>
        <v/>
      </c>
      <c r="CU521" s="65">
        <f t="shared" si="3391"/>
        <v>0</v>
      </c>
      <c r="CV521" s="68" t="str">
        <f t="shared" si="3392"/>
        <v/>
      </c>
      <c r="CW521" s="67" t="str">
        <f t="shared" si="64"/>
        <v/>
      </c>
      <c r="CX521" s="68"/>
      <c r="CY521" s="68" t="str">
        <f t="shared" si="3393"/>
        <v/>
      </c>
      <c r="CZ521" s="68" t="str">
        <f t="shared" si="3394"/>
        <v/>
      </c>
      <c r="DA521" s="65">
        <f t="shared" si="3395"/>
        <v>60731</v>
      </c>
      <c r="DB521" s="68" t="str">
        <f t="shared" si="3396"/>
        <v/>
      </c>
      <c r="DC521" s="67" t="str">
        <f t="shared" si="69"/>
        <v/>
      </c>
      <c r="DD521" s="68"/>
      <c r="DE521" s="68" t="str">
        <f t="shared" si="3397"/>
        <v/>
      </c>
      <c r="DF521" s="51" t="str">
        <f t="shared" si="3398"/>
        <v/>
      </c>
      <c r="DG521" s="65">
        <f t="shared" si="3399"/>
        <v>378787</v>
      </c>
      <c r="DH521" s="51" t="str">
        <f t="shared" si="3400"/>
        <v/>
      </c>
      <c r="DI521" s="69" t="str">
        <f t="shared" si="74"/>
        <v/>
      </c>
      <c r="DJ521" s="51"/>
      <c r="DK521" s="51" t="str">
        <f t="shared" si="3401"/>
        <v/>
      </c>
      <c r="DL521" s="51" t="str">
        <f t="shared" si="3402"/>
        <v/>
      </c>
      <c r="DM521" s="65">
        <f t="shared" si="3403"/>
        <v>50695</v>
      </c>
      <c r="DN521" s="51" t="str">
        <f t="shared" si="3404"/>
        <v/>
      </c>
      <c r="DO521" s="69" t="str">
        <f t="shared" si="79"/>
        <v/>
      </c>
      <c r="DP521" s="51"/>
      <c r="DQ521" s="51"/>
      <c r="DR521" s="51"/>
      <c r="DS521" s="51"/>
      <c r="DT521" s="51"/>
      <c r="DU521" s="181"/>
    </row>
    <row r="522" spans="1:125" ht="15" x14ac:dyDescent="0.25">
      <c r="A522" s="50">
        <v>2017</v>
      </c>
      <c r="B522" s="51" t="s">
        <v>1233</v>
      </c>
      <c r="C522" s="50" t="s">
        <v>1048</v>
      </c>
      <c r="D522" s="53" t="s">
        <v>297</v>
      </c>
      <c r="E522" s="50" t="s">
        <v>143</v>
      </c>
      <c r="F522" s="54">
        <v>64106</v>
      </c>
      <c r="G522" s="54" t="s">
        <v>364</v>
      </c>
      <c r="H522" s="54">
        <v>181966</v>
      </c>
      <c r="I522" s="55">
        <v>1078242</v>
      </c>
      <c r="J522" s="50"/>
      <c r="K522" s="50" t="s">
        <v>2032</v>
      </c>
      <c r="L522" s="58" t="s">
        <v>2032</v>
      </c>
      <c r="M522" s="58" t="s">
        <v>2032</v>
      </c>
      <c r="N522" s="58" t="s">
        <v>2032</v>
      </c>
      <c r="O522" s="58" t="s">
        <v>2032</v>
      </c>
      <c r="P522" s="59"/>
      <c r="Q522" s="60">
        <v>589057</v>
      </c>
      <c r="R522" s="60">
        <v>0</v>
      </c>
      <c r="S522" s="60">
        <v>54929</v>
      </c>
      <c r="T522" s="60">
        <v>422571</v>
      </c>
      <c r="U522" s="60">
        <v>65145</v>
      </c>
      <c r="V522" s="79"/>
      <c r="W522" s="90">
        <f t="shared" si="857"/>
        <v>1131702</v>
      </c>
      <c r="X522" s="101">
        <v>3302</v>
      </c>
      <c r="Y522" s="50" t="s">
        <v>167</v>
      </c>
      <c r="Z522" s="50" t="s">
        <v>297</v>
      </c>
      <c r="AA522" s="51" t="str">
        <f t="shared" si="3367"/>
        <v/>
      </c>
      <c r="AB522" s="68" t="str">
        <f t="shared" si="3368"/>
        <v/>
      </c>
      <c r="AC522" s="68" t="str">
        <f t="shared" si="3369"/>
        <v/>
      </c>
      <c r="AD522" s="68" t="str">
        <f t="shared" si="3370"/>
        <v/>
      </c>
      <c r="AE522" s="68" t="str">
        <f t="shared" si="3371"/>
        <v/>
      </c>
      <c r="AF522" s="68" t="str">
        <f t="shared" si="3372"/>
        <v/>
      </c>
      <c r="AG522" s="67" t="str">
        <f t="shared" si="7"/>
        <v/>
      </c>
      <c r="AH522" s="51"/>
      <c r="AI522" s="51" t="str">
        <f t="shared" si="8"/>
        <v/>
      </c>
      <c r="AJ522" s="68" t="str">
        <f t="shared" si="9"/>
        <v/>
      </c>
      <c r="AK522" s="68" t="str">
        <f t="shared" si="10"/>
        <v/>
      </c>
      <c r="AL522" s="68" t="str">
        <f t="shared" si="11"/>
        <v/>
      </c>
      <c r="AM522" s="68" t="str">
        <f t="shared" si="12"/>
        <v/>
      </c>
      <c r="AN522" s="68" t="str">
        <f t="shared" si="13"/>
        <v/>
      </c>
      <c r="AO522" s="67" t="str">
        <f t="shared" si="14"/>
        <v/>
      </c>
      <c r="AP522" s="51"/>
      <c r="AQ522" s="51" t="str">
        <f t="shared" si="15"/>
        <v/>
      </c>
      <c r="AR522" s="68" t="str">
        <f t="shared" si="16"/>
        <v/>
      </c>
      <c r="AS522" s="68" t="str">
        <f t="shared" si="17"/>
        <v/>
      </c>
      <c r="AT522" s="68" t="str">
        <f t="shared" si="18"/>
        <v/>
      </c>
      <c r="AU522" s="68" t="str">
        <f t="shared" si="19"/>
        <v/>
      </c>
      <c r="AV522" s="68" t="str">
        <f t="shared" si="20"/>
        <v/>
      </c>
      <c r="AW522" s="67" t="str">
        <f t="shared" si="21"/>
        <v/>
      </c>
      <c r="AX522" s="51"/>
      <c r="AY522" s="51" t="str">
        <f t="shared" si="22"/>
        <v/>
      </c>
      <c r="AZ522" s="68" t="str">
        <f t="shared" si="23"/>
        <v/>
      </c>
      <c r="BA522" s="68" t="str">
        <f t="shared" si="24"/>
        <v/>
      </c>
      <c r="BB522" s="68" t="str">
        <f t="shared" si="25"/>
        <v/>
      </c>
      <c r="BC522" s="68" t="str">
        <f t="shared" si="26"/>
        <v/>
      </c>
      <c r="BD522" s="68" t="str">
        <f t="shared" si="27"/>
        <v/>
      </c>
      <c r="BE522" s="68" t="str">
        <f t="shared" si="28"/>
        <v/>
      </c>
      <c r="BF522" s="51"/>
      <c r="BG522" s="69" t="str">
        <f t="shared" si="29"/>
        <v/>
      </c>
      <c r="BH522" s="67" t="str">
        <f t="shared" si="30"/>
        <v/>
      </c>
      <c r="BI522" s="67" t="str">
        <f t="shared" si="31"/>
        <v/>
      </c>
      <c r="BJ522" s="67" t="str">
        <f t="shared" si="32"/>
        <v/>
      </c>
      <c r="BK522" s="67" t="str">
        <f t="shared" si="33"/>
        <v/>
      </c>
      <c r="BL522" s="67" t="str">
        <f t="shared" si="34"/>
        <v/>
      </c>
      <c r="BM522" s="65" t="str">
        <f t="shared" si="35"/>
        <v/>
      </c>
      <c r="BN522" s="51"/>
      <c r="BO522" s="51" t="str">
        <f t="shared" si="3373"/>
        <v/>
      </c>
      <c r="BP522" s="51" t="str">
        <f t="shared" si="3374"/>
        <v/>
      </c>
      <c r="BQ522" s="51" t="str">
        <f t="shared" si="3375"/>
        <v/>
      </c>
      <c r="BR522" s="71">
        <f t="shared" si="3376"/>
        <v>64106</v>
      </c>
      <c r="BS522" s="69" t="str">
        <f t="shared" si="2920"/>
        <v/>
      </c>
      <c r="BT522" s="51"/>
      <c r="BU522" s="68" t="str">
        <f t="shared" si="3377"/>
        <v/>
      </c>
      <c r="BV522" s="68" t="str">
        <f t="shared" si="3378"/>
        <v/>
      </c>
      <c r="BW522" s="68" t="str">
        <f t="shared" si="3379"/>
        <v/>
      </c>
      <c r="BX522" s="65">
        <f t="shared" si="3380"/>
        <v>1078242</v>
      </c>
      <c r="BY522" s="67" t="str">
        <f t="shared" si="44"/>
        <v/>
      </c>
      <c r="BZ522" s="68"/>
      <c r="CA522" s="65" t="str">
        <f t="shared" si="45"/>
        <v/>
      </c>
      <c r="CB522" s="67" t="str">
        <f t="shared" si="46"/>
        <v/>
      </c>
      <c r="CC522" s="67" t="str">
        <f t="shared" si="47"/>
        <v/>
      </c>
      <c r="CD522" s="67">
        <f t="shared" si="48"/>
        <v>3302</v>
      </c>
      <c r="CE522" s="67" t="str">
        <f t="shared" si="49"/>
        <v/>
      </c>
      <c r="CF522" s="68"/>
      <c r="CG522" s="68" t="str">
        <f t="shared" si="3381"/>
        <v/>
      </c>
      <c r="CH522" s="68" t="str">
        <f t="shared" si="3382"/>
        <v/>
      </c>
      <c r="CI522" s="68" t="str">
        <f t="shared" si="3383"/>
        <v/>
      </c>
      <c r="CJ522" s="65">
        <f t="shared" si="3384"/>
        <v>1131702</v>
      </c>
      <c r="CK522" s="67" t="str">
        <f t="shared" si="54"/>
        <v/>
      </c>
      <c r="CL522" s="68"/>
      <c r="CM522" s="68" t="str">
        <f t="shared" si="3385"/>
        <v/>
      </c>
      <c r="CN522" s="68" t="str">
        <f t="shared" si="3386"/>
        <v/>
      </c>
      <c r="CO522" s="68" t="str">
        <f t="shared" si="3387"/>
        <v/>
      </c>
      <c r="CP522" s="65">
        <f t="shared" si="3388"/>
        <v>589057</v>
      </c>
      <c r="CQ522" s="67" t="str">
        <f t="shared" si="59"/>
        <v/>
      </c>
      <c r="CR522" s="68"/>
      <c r="CS522" s="68" t="str">
        <f t="shared" si="3389"/>
        <v/>
      </c>
      <c r="CT522" s="68" t="str">
        <f t="shared" si="3390"/>
        <v/>
      </c>
      <c r="CU522" s="68" t="str">
        <f t="shared" si="3391"/>
        <v/>
      </c>
      <c r="CV522" s="65">
        <f t="shared" si="3392"/>
        <v>0</v>
      </c>
      <c r="CW522" s="67" t="str">
        <f t="shared" si="64"/>
        <v/>
      </c>
      <c r="CX522" s="68"/>
      <c r="CY522" s="68" t="str">
        <f t="shared" si="3393"/>
        <v/>
      </c>
      <c r="CZ522" s="68" t="str">
        <f t="shared" si="3394"/>
        <v/>
      </c>
      <c r="DA522" s="68" t="str">
        <f t="shared" si="3395"/>
        <v/>
      </c>
      <c r="DB522" s="65">
        <f t="shared" si="3396"/>
        <v>54929</v>
      </c>
      <c r="DC522" s="67" t="str">
        <f t="shared" si="69"/>
        <v/>
      </c>
      <c r="DD522" s="68"/>
      <c r="DE522" s="68" t="str">
        <f t="shared" si="3397"/>
        <v/>
      </c>
      <c r="DF522" s="51" t="str">
        <f t="shared" si="3398"/>
        <v/>
      </c>
      <c r="DG522" s="51" t="str">
        <f t="shared" si="3399"/>
        <v/>
      </c>
      <c r="DH522" s="65">
        <f t="shared" si="3400"/>
        <v>422571</v>
      </c>
      <c r="DI522" s="69" t="str">
        <f t="shared" si="74"/>
        <v/>
      </c>
      <c r="DJ522" s="51"/>
      <c r="DK522" s="51" t="str">
        <f t="shared" si="3401"/>
        <v/>
      </c>
      <c r="DL522" s="51" t="str">
        <f t="shared" si="3402"/>
        <v/>
      </c>
      <c r="DM522" s="51" t="str">
        <f t="shared" si="3403"/>
        <v/>
      </c>
      <c r="DN522" s="65">
        <f t="shared" si="3404"/>
        <v>65145</v>
      </c>
      <c r="DO522" s="69" t="str">
        <f t="shared" si="79"/>
        <v/>
      </c>
      <c r="DP522" s="51"/>
      <c r="DQ522" s="51"/>
      <c r="DR522" s="51"/>
      <c r="DS522" s="51"/>
      <c r="DT522" s="51"/>
      <c r="DU522" s="181"/>
    </row>
    <row r="523" spans="1:125" ht="15" x14ac:dyDescent="0.25">
      <c r="A523" s="56">
        <v>2018</v>
      </c>
      <c r="B523" s="51" t="s">
        <v>1233</v>
      </c>
      <c r="C523" s="50" t="s">
        <v>1048</v>
      </c>
      <c r="D523" s="170" t="s">
        <v>297</v>
      </c>
      <c r="E523" s="50" t="s">
        <v>143</v>
      </c>
      <c r="F523" s="89">
        <v>61679</v>
      </c>
      <c r="G523" s="89">
        <v>0</v>
      </c>
      <c r="H523" s="89">
        <v>178343</v>
      </c>
      <c r="I523" s="90">
        <v>1557387</v>
      </c>
      <c r="J523" s="50"/>
      <c r="K523" s="50" t="s">
        <v>2032</v>
      </c>
      <c r="L523" s="58"/>
      <c r="M523" s="58"/>
      <c r="N523" s="58"/>
      <c r="O523" s="58"/>
      <c r="P523" s="91"/>
      <c r="Q523" s="92">
        <v>0</v>
      </c>
      <c r="R523" s="92">
        <v>897243</v>
      </c>
      <c r="S523" s="92">
        <v>114874</v>
      </c>
      <c r="T523" s="92">
        <v>545270</v>
      </c>
      <c r="U523" s="94"/>
      <c r="V523" s="94"/>
      <c r="W523" s="90">
        <f t="shared" si="857"/>
        <v>1557387</v>
      </c>
      <c r="X523" s="90">
        <v>1344904</v>
      </c>
      <c r="Y523" s="56" t="s">
        <v>167</v>
      </c>
      <c r="Z523" s="50"/>
      <c r="AA523" s="51"/>
      <c r="AB523" s="68"/>
      <c r="AC523" s="68"/>
      <c r="AD523" s="68"/>
      <c r="AE523" s="68"/>
      <c r="AF523" s="68"/>
      <c r="AG523" s="67" t="str">
        <f t="shared" si="7"/>
        <v/>
      </c>
      <c r="AH523" s="51"/>
      <c r="AI523" s="51" t="str">
        <f t="shared" si="8"/>
        <v/>
      </c>
      <c r="AJ523" s="68" t="str">
        <f t="shared" si="9"/>
        <v/>
      </c>
      <c r="AK523" s="68" t="str">
        <f t="shared" si="10"/>
        <v/>
      </c>
      <c r="AL523" s="68" t="str">
        <f t="shared" si="11"/>
        <v/>
      </c>
      <c r="AM523" s="68" t="str">
        <f t="shared" si="12"/>
        <v/>
      </c>
      <c r="AN523" s="68" t="str">
        <f t="shared" si="13"/>
        <v/>
      </c>
      <c r="AO523" s="67" t="str">
        <f t="shared" si="14"/>
        <v/>
      </c>
      <c r="AP523" s="51"/>
      <c r="AQ523" s="51" t="str">
        <f t="shared" si="15"/>
        <v/>
      </c>
      <c r="AR523" s="68" t="str">
        <f t="shared" si="16"/>
        <v/>
      </c>
      <c r="AS523" s="68" t="str">
        <f t="shared" si="17"/>
        <v/>
      </c>
      <c r="AT523" s="68" t="str">
        <f t="shared" si="18"/>
        <v/>
      </c>
      <c r="AU523" s="68" t="str">
        <f t="shared" si="19"/>
        <v/>
      </c>
      <c r="AV523" s="68" t="str">
        <f t="shared" si="20"/>
        <v/>
      </c>
      <c r="AW523" s="67" t="str">
        <f t="shared" si="21"/>
        <v/>
      </c>
      <c r="AX523" s="51"/>
      <c r="AY523" s="51" t="str">
        <f t="shared" si="22"/>
        <v/>
      </c>
      <c r="AZ523" s="68" t="str">
        <f t="shared" si="23"/>
        <v/>
      </c>
      <c r="BA523" s="68" t="str">
        <f t="shared" si="24"/>
        <v/>
      </c>
      <c r="BB523" s="68" t="str">
        <f t="shared" si="25"/>
        <v/>
      </c>
      <c r="BC523" s="68" t="str">
        <f t="shared" si="26"/>
        <v/>
      </c>
      <c r="BD523" s="68" t="str">
        <f t="shared" si="27"/>
        <v/>
      </c>
      <c r="BE523" s="68" t="str">
        <f t="shared" si="28"/>
        <v/>
      </c>
      <c r="BF523" s="51"/>
      <c r="BG523" s="69" t="str">
        <f t="shared" si="29"/>
        <v/>
      </c>
      <c r="BH523" s="67" t="str">
        <f t="shared" si="30"/>
        <v/>
      </c>
      <c r="BI523" s="67" t="str">
        <f t="shared" si="31"/>
        <v/>
      </c>
      <c r="BJ523" s="67" t="str">
        <f t="shared" si="32"/>
        <v/>
      </c>
      <c r="BK523" s="67" t="str">
        <f t="shared" si="33"/>
        <v/>
      </c>
      <c r="BL523" s="67" t="str">
        <f t="shared" si="34"/>
        <v/>
      </c>
      <c r="BM523" s="65" t="str">
        <f t="shared" si="35"/>
        <v/>
      </c>
      <c r="BN523" s="51"/>
      <c r="BO523" s="51"/>
      <c r="BP523" s="51"/>
      <c r="BQ523" s="51"/>
      <c r="BR523" s="51"/>
      <c r="BS523" s="96">
        <f t="shared" si="2920"/>
        <v>61679</v>
      </c>
      <c r="BT523" s="70"/>
      <c r="BU523" s="65"/>
      <c r="BV523" s="68"/>
      <c r="BW523" s="68"/>
      <c r="BX523" s="68"/>
      <c r="BY523" s="67">
        <f t="shared" si="44"/>
        <v>1557387</v>
      </c>
      <c r="BZ523" s="65"/>
      <c r="CA523" s="65" t="str">
        <f t="shared" si="45"/>
        <v/>
      </c>
      <c r="CB523" s="67" t="str">
        <f t="shared" si="46"/>
        <v/>
      </c>
      <c r="CC523" s="67" t="str">
        <f t="shared" si="47"/>
        <v/>
      </c>
      <c r="CD523" s="67" t="str">
        <f t="shared" si="48"/>
        <v/>
      </c>
      <c r="CE523" s="67">
        <f t="shared" si="49"/>
        <v>1344904</v>
      </c>
      <c r="CF523" s="65"/>
      <c r="CG523" s="65"/>
      <c r="CH523" s="68"/>
      <c r="CI523" s="68"/>
      <c r="CJ523" s="68"/>
      <c r="CK523" s="67">
        <f t="shared" si="54"/>
        <v>1557387</v>
      </c>
      <c r="CL523" s="65"/>
      <c r="CM523" s="65"/>
      <c r="CN523" s="68"/>
      <c r="CO523" s="68"/>
      <c r="CP523" s="68"/>
      <c r="CQ523" s="67">
        <f t="shared" si="59"/>
        <v>0</v>
      </c>
      <c r="CR523" s="65"/>
      <c r="CS523" s="65"/>
      <c r="CT523" s="68"/>
      <c r="CU523" s="68"/>
      <c r="CV523" s="68"/>
      <c r="CW523" s="67">
        <f t="shared" si="64"/>
        <v>897243</v>
      </c>
      <c r="CX523" s="65"/>
      <c r="CY523" s="65"/>
      <c r="CZ523" s="68"/>
      <c r="DA523" s="68"/>
      <c r="DB523" s="68"/>
      <c r="DC523" s="67">
        <f t="shared" si="69"/>
        <v>114874</v>
      </c>
      <c r="DD523" s="65"/>
      <c r="DE523" s="65"/>
      <c r="DF523" s="51"/>
      <c r="DG523" s="51"/>
      <c r="DH523" s="51"/>
      <c r="DI523" s="67">
        <f t="shared" si="74"/>
        <v>545270</v>
      </c>
      <c r="DJ523" s="70"/>
      <c r="DK523" s="70"/>
      <c r="DL523" s="51"/>
      <c r="DM523" s="51"/>
      <c r="DN523" s="51"/>
      <c r="DO523" s="67">
        <f t="shared" si="79"/>
        <v>0</v>
      </c>
      <c r="DP523" s="51"/>
      <c r="DQ523" s="51"/>
      <c r="DR523" s="51"/>
      <c r="DS523" s="51"/>
      <c r="DT523" s="51"/>
      <c r="DU523" s="181"/>
    </row>
    <row r="524" spans="1:125" ht="15" x14ac:dyDescent="0.25">
      <c r="A524" s="50"/>
      <c r="B524" s="51"/>
      <c r="C524" s="50"/>
      <c r="D524" s="53"/>
      <c r="E524" s="50"/>
      <c r="F524" s="54"/>
      <c r="G524" s="54"/>
      <c r="H524" s="54"/>
      <c r="I524" s="55"/>
      <c r="J524" s="50"/>
      <c r="K524" s="50" t="s">
        <v>2032</v>
      </c>
      <c r="L524" s="58"/>
      <c r="M524" s="58"/>
      <c r="N524" s="58"/>
      <c r="O524" s="58"/>
      <c r="P524" s="59"/>
      <c r="Q524" s="60"/>
      <c r="R524" s="60"/>
      <c r="S524" s="60"/>
      <c r="T524" s="60"/>
      <c r="U524" s="60"/>
      <c r="V524" s="79"/>
      <c r="W524" s="90">
        <f t="shared" si="857"/>
        <v>0</v>
      </c>
      <c r="X524" s="101"/>
      <c r="Y524" s="50"/>
      <c r="Z524" s="50"/>
      <c r="AA524" s="51"/>
      <c r="AB524" s="68"/>
      <c r="AC524" s="68"/>
      <c r="AD524" s="68"/>
      <c r="AE524" s="68"/>
      <c r="AF524" s="68"/>
      <c r="AG524" s="67" t="str">
        <f t="shared" si="7"/>
        <v/>
      </c>
      <c r="AH524" s="51"/>
      <c r="AI524" s="51" t="str">
        <f t="shared" si="8"/>
        <v/>
      </c>
      <c r="AJ524" s="68" t="str">
        <f t="shared" si="9"/>
        <v/>
      </c>
      <c r="AK524" s="68" t="str">
        <f t="shared" si="10"/>
        <v/>
      </c>
      <c r="AL524" s="68" t="str">
        <f t="shared" si="11"/>
        <v/>
      </c>
      <c r="AM524" s="68" t="str">
        <f t="shared" si="12"/>
        <v/>
      </c>
      <c r="AN524" s="68" t="str">
        <f t="shared" si="13"/>
        <v/>
      </c>
      <c r="AO524" s="67" t="str">
        <f t="shared" si="14"/>
        <v/>
      </c>
      <c r="AP524" s="51"/>
      <c r="AQ524" s="51" t="str">
        <f t="shared" si="15"/>
        <v/>
      </c>
      <c r="AR524" s="68" t="str">
        <f t="shared" si="16"/>
        <v/>
      </c>
      <c r="AS524" s="68" t="str">
        <f t="shared" si="17"/>
        <v/>
      </c>
      <c r="AT524" s="68" t="str">
        <f t="shared" si="18"/>
        <v/>
      </c>
      <c r="AU524" s="68" t="str">
        <f t="shared" si="19"/>
        <v/>
      </c>
      <c r="AV524" s="68" t="str">
        <f t="shared" si="20"/>
        <v/>
      </c>
      <c r="AW524" s="67" t="str">
        <f t="shared" si="21"/>
        <v/>
      </c>
      <c r="AX524" s="51"/>
      <c r="AY524" s="51" t="str">
        <f t="shared" si="22"/>
        <v/>
      </c>
      <c r="AZ524" s="68" t="str">
        <f t="shared" si="23"/>
        <v/>
      </c>
      <c r="BA524" s="68" t="str">
        <f t="shared" si="24"/>
        <v/>
      </c>
      <c r="BB524" s="68" t="str">
        <f t="shared" si="25"/>
        <v/>
      </c>
      <c r="BC524" s="68" t="str">
        <f t="shared" si="26"/>
        <v/>
      </c>
      <c r="BD524" s="68" t="str">
        <f t="shared" si="27"/>
        <v/>
      </c>
      <c r="BE524" s="68" t="str">
        <f t="shared" si="28"/>
        <v/>
      </c>
      <c r="BF524" s="51"/>
      <c r="BG524" s="69" t="str">
        <f t="shared" si="29"/>
        <v/>
      </c>
      <c r="BH524" s="67" t="str">
        <f t="shared" si="30"/>
        <v/>
      </c>
      <c r="BI524" s="67" t="str">
        <f t="shared" si="31"/>
        <v/>
      </c>
      <c r="BJ524" s="67" t="str">
        <f t="shared" si="32"/>
        <v/>
      </c>
      <c r="BK524" s="67" t="str">
        <f t="shared" si="33"/>
        <v/>
      </c>
      <c r="BL524" s="67" t="str">
        <f t="shared" si="34"/>
        <v/>
      </c>
      <c r="BM524" s="65" t="str">
        <f t="shared" si="35"/>
        <v/>
      </c>
      <c r="BN524" s="51"/>
      <c r="BO524" s="51"/>
      <c r="BP524" s="51"/>
      <c r="BQ524" s="51"/>
      <c r="BR524" s="51"/>
      <c r="BS524" s="69" t="str">
        <f t="shared" si="2920"/>
        <v/>
      </c>
      <c r="BT524" s="70"/>
      <c r="BU524" s="65"/>
      <c r="BV524" s="68"/>
      <c r="BW524" s="68"/>
      <c r="BX524" s="68"/>
      <c r="BY524" s="67" t="str">
        <f t="shared" si="44"/>
        <v/>
      </c>
      <c r="BZ524" s="65"/>
      <c r="CA524" s="65" t="str">
        <f t="shared" si="45"/>
        <v/>
      </c>
      <c r="CB524" s="67" t="str">
        <f t="shared" si="46"/>
        <v/>
      </c>
      <c r="CC524" s="67" t="str">
        <f t="shared" si="47"/>
        <v/>
      </c>
      <c r="CD524" s="67" t="str">
        <f t="shared" si="48"/>
        <v/>
      </c>
      <c r="CE524" s="67" t="str">
        <f t="shared" si="49"/>
        <v/>
      </c>
      <c r="CF524" s="65"/>
      <c r="CG524" s="65"/>
      <c r="CH524" s="68"/>
      <c r="CI524" s="68"/>
      <c r="CJ524" s="68"/>
      <c r="CK524" s="67" t="str">
        <f t="shared" si="54"/>
        <v/>
      </c>
      <c r="CL524" s="65"/>
      <c r="CM524" s="65"/>
      <c r="CN524" s="68"/>
      <c r="CO524" s="68"/>
      <c r="CP524" s="68"/>
      <c r="CQ524" s="67" t="str">
        <f t="shared" si="59"/>
        <v/>
      </c>
      <c r="CR524" s="65"/>
      <c r="CS524" s="65"/>
      <c r="CT524" s="68"/>
      <c r="CU524" s="68"/>
      <c r="CV524" s="68"/>
      <c r="CW524" s="67" t="str">
        <f t="shared" si="64"/>
        <v/>
      </c>
      <c r="CX524" s="65"/>
      <c r="CY524" s="65"/>
      <c r="CZ524" s="68"/>
      <c r="DA524" s="68"/>
      <c r="DB524" s="68"/>
      <c r="DC524" s="67" t="str">
        <f t="shared" si="69"/>
        <v/>
      </c>
      <c r="DD524" s="65"/>
      <c r="DE524" s="65"/>
      <c r="DF524" s="51"/>
      <c r="DG524" s="51"/>
      <c r="DH524" s="51"/>
      <c r="DI524" s="69" t="str">
        <f t="shared" si="74"/>
        <v/>
      </c>
      <c r="DJ524" s="70"/>
      <c r="DK524" s="70"/>
      <c r="DL524" s="51"/>
      <c r="DM524" s="51"/>
      <c r="DN524" s="51"/>
      <c r="DO524" s="69" t="str">
        <f t="shared" si="79"/>
        <v/>
      </c>
      <c r="DP524" s="51"/>
      <c r="DQ524" s="51"/>
      <c r="DR524" s="51"/>
      <c r="DS524" s="51"/>
      <c r="DT524" s="51"/>
      <c r="DU524" s="181"/>
    </row>
    <row r="525" spans="1:125" ht="15" x14ac:dyDescent="0.25">
      <c r="A525" s="50">
        <v>2014</v>
      </c>
      <c r="B525" s="51" t="s">
        <v>1109</v>
      </c>
      <c r="C525" s="50" t="s">
        <v>422</v>
      </c>
      <c r="D525" s="53" t="s">
        <v>422</v>
      </c>
      <c r="E525" s="50" t="s">
        <v>36</v>
      </c>
      <c r="F525" s="54" t="s">
        <v>364</v>
      </c>
      <c r="G525" s="54" t="s">
        <v>364</v>
      </c>
      <c r="H525" s="54" t="s">
        <v>364</v>
      </c>
      <c r="I525" s="55">
        <v>0</v>
      </c>
      <c r="J525" s="50"/>
      <c r="K525" s="50" t="s">
        <v>2032</v>
      </c>
      <c r="L525" s="58" t="s">
        <v>2032</v>
      </c>
      <c r="M525" s="58" t="s">
        <v>2032</v>
      </c>
      <c r="N525" s="58" t="s">
        <v>2032</v>
      </c>
      <c r="O525" s="58" t="s">
        <v>2032</v>
      </c>
      <c r="P525" s="59"/>
      <c r="Q525" s="60">
        <v>0</v>
      </c>
      <c r="R525" s="60">
        <v>0</v>
      </c>
      <c r="S525" s="60">
        <v>0</v>
      </c>
      <c r="T525" s="60">
        <v>0</v>
      </c>
      <c r="U525" s="60">
        <v>0</v>
      </c>
      <c r="V525" s="79"/>
      <c r="W525" s="90">
        <f t="shared" si="857"/>
        <v>0</v>
      </c>
      <c r="X525" s="101">
        <v>36912442</v>
      </c>
      <c r="Y525" s="50" t="s">
        <v>167</v>
      </c>
      <c r="Z525" s="50" t="s">
        <v>422</v>
      </c>
      <c r="AA525" s="51" t="str">
        <f t="shared" ref="AA525:AA528" si="3405">IF(A525 =2014,IF(Y525 ="",F525,""),"")</f>
        <v/>
      </c>
      <c r="AB525" s="68" t="str">
        <f t="shared" ref="AB525:AB528" si="3406">IF(A525 =2014,IF(Y525 ="",I525,""),"")</f>
        <v/>
      </c>
      <c r="AC525" s="68" t="str">
        <f t="shared" ref="AC525:AC528" si="3407">IF(A525 =2014,IF(Y525 ="",Q525,""),"")</f>
        <v/>
      </c>
      <c r="AD525" s="68" t="str">
        <f t="shared" ref="AD525:AD528" si="3408">IF(A525 =2014,IF(Y525 ="",R525,""),"")</f>
        <v/>
      </c>
      <c r="AE525" s="68" t="str">
        <f t="shared" ref="AE525:AE528" si="3409">IF(A525 =2014,IF(Y525 ="",S525,""),"")</f>
        <v/>
      </c>
      <c r="AF525" s="68" t="str">
        <f t="shared" ref="AF525:AF528" si="3410">IF(A525 =2014,IF(Y525 ="",T525+U525,""),"")</f>
        <v/>
      </c>
      <c r="AG525" s="67" t="str">
        <f t="shared" si="7"/>
        <v/>
      </c>
      <c r="AH525" s="51"/>
      <c r="AI525" s="51" t="str">
        <f t="shared" si="8"/>
        <v/>
      </c>
      <c r="AJ525" s="68" t="str">
        <f t="shared" si="9"/>
        <v/>
      </c>
      <c r="AK525" s="68" t="str">
        <f t="shared" si="10"/>
        <v/>
      </c>
      <c r="AL525" s="68" t="str">
        <f t="shared" si="11"/>
        <v/>
      </c>
      <c r="AM525" s="68" t="str">
        <f t="shared" si="12"/>
        <v/>
      </c>
      <c r="AN525" s="68" t="str">
        <f t="shared" si="13"/>
        <v/>
      </c>
      <c r="AO525" s="67" t="str">
        <f t="shared" si="14"/>
        <v/>
      </c>
      <c r="AP525" s="51"/>
      <c r="AQ525" s="51" t="str">
        <f t="shared" si="15"/>
        <v/>
      </c>
      <c r="AR525" s="68" t="str">
        <f t="shared" si="16"/>
        <v/>
      </c>
      <c r="AS525" s="68" t="str">
        <f t="shared" si="17"/>
        <v/>
      </c>
      <c r="AT525" s="68" t="str">
        <f t="shared" si="18"/>
        <v/>
      </c>
      <c r="AU525" s="68" t="str">
        <f t="shared" si="19"/>
        <v/>
      </c>
      <c r="AV525" s="68" t="str">
        <f t="shared" si="20"/>
        <v/>
      </c>
      <c r="AW525" s="67" t="str">
        <f t="shared" si="21"/>
        <v/>
      </c>
      <c r="AX525" s="51"/>
      <c r="AY525" s="51" t="str">
        <f t="shared" si="22"/>
        <v/>
      </c>
      <c r="AZ525" s="68" t="str">
        <f t="shared" si="23"/>
        <v/>
      </c>
      <c r="BA525" s="68" t="str">
        <f t="shared" si="24"/>
        <v/>
      </c>
      <c r="BB525" s="68" t="str">
        <f t="shared" si="25"/>
        <v/>
      </c>
      <c r="BC525" s="68" t="str">
        <f t="shared" si="26"/>
        <v/>
      </c>
      <c r="BD525" s="68" t="str">
        <f t="shared" si="27"/>
        <v/>
      </c>
      <c r="BE525" s="68" t="str">
        <f t="shared" si="28"/>
        <v/>
      </c>
      <c r="BF525" s="51"/>
      <c r="BG525" s="69" t="str">
        <f t="shared" si="29"/>
        <v/>
      </c>
      <c r="BH525" s="67" t="str">
        <f t="shared" si="30"/>
        <v/>
      </c>
      <c r="BI525" s="67" t="str">
        <f t="shared" si="31"/>
        <v/>
      </c>
      <c r="BJ525" s="67" t="str">
        <f t="shared" si="32"/>
        <v/>
      </c>
      <c r="BK525" s="67" t="str">
        <f t="shared" si="33"/>
        <v/>
      </c>
      <c r="BL525" s="67" t="str">
        <f t="shared" si="34"/>
        <v/>
      </c>
      <c r="BM525" s="65" t="str">
        <f t="shared" si="35"/>
        <v/>
      </c>
      <c r="BN525" s="51"/>
      <c r="BO525" s="80" t="str">
        <f t="shared" ref="BO525:BO528" si="3411">IF(A525 =2014,F525,"")</f>
        <v>NA</v>
      </c>
      <c r="BP525" s="51" t="str">
        <f t="shared" ref="BP525:BP528" si="3412">IF(A525 =2015,F525,"")</f>
        <v/>
      </c>
      <c r="BQ525" s="51" t="str">
        <f t="shared" ref="BQ525:BQ528" si="3413">IF(A525 =2016,F525,"")</f>
        <v/>
      </c>
      <c r="BR525" s="51" t="str">
        <f t="shared" ref="BR525:BR528" si="3414">IF(A525 =2017,F525,"")</f>
        <v/>
      </c>
      <c r="BS525" s="69" t="str">
        <f t="shared" si="2920"/>
        <v/>
      </c>
      <c r="BT525" s="70"/>
      <c r="BU525" s="65">
        <f t="shared" ref="BU525:BU528" si="3415">IF(A525 =2014,I525,"")</f>
        <v>0</v>
      </c>
      <c r="BV525" s="68" t="str">
        <f t="shared" ref="BV525:BV528" si="3416">IF(A525 =2015,I525,"")</f>
        <v/>
      </c>
      <c r="BW525" s="68" t="str">
        <f t="shared" ref="BW525:BW528" si="3417">IF(A525 =2016,I525,"")</f>
        <v/>
      </c>
      <c r="BX525" s="68" t="str">
        <f t="shared" ref="BX525:BX528" si="3418">IF(A525 =2017,I525,"")</f>
        <v/>
      </c>
      <c r="BY525" s="67" t="str">
        <f t="shared" si="44"/>
        <v/>
      </c>
      <c r="BZ525" s="65"/>
      <c r="CA525" s="65">
        <f t="shared" si="45"/>
        <v>36912442</v>
      </c>
      <c r="CB525" s="67" t="str">
        <f t="shared" si="46"/>
        <v/>
      </c>
      <c r="CC525" s="67" t="str">
        <f t="shared" si="47"/>
        <v/>
      </c>
      <c r="CD525" s="67" t="str">
        <f t="shared" si="48"/>
        <v/>
      </c>
      <c r="CE525" s="67" t="str">
        <f t="shared" si="49"/>
        <v/>
      </c>
      <c r="CF525" s="65"/>
      <c r="CG525" s="65">
        <f t="shared" ref="CG525:CG528" si="3419">IF(A525 =2014,Q525+R525+S525+T525+U525,"")</f>
        <v>0</v>
      </c>
      <c r="CH525" s="68" t="str">
        <f t="shared" ref="CH525:CH528" si="3420">IF(A525 =2015,Q525+R525+S525+T525+U525,"")</f>
        <v/>
      </c>
      <c r="CI525" s="68" t="str">
        <f t="shared" ref="CI525:CI528" si="3421">IF(A525 =2016,Q525+R525+S525+T525+U525,"")</f>
        <v/>
      </c>
      <c r="CJ525" s="68" t="str">
        <f t="shared" ref="CJ525:CJ528" si="3422">IF(A525 =2017,Q525+R525+S525+T525+U525,"")</f>
        <v/>
      </c>
      <c r="CK525" s="67" t="str">
        <f t="shared" si="54"/>
        <v/>
      </c>
      <c r="CL525" s="65"/>
      <c r="CM525" s="65">
        <f t="shared" ref="CM525:CM528" si="3423">IF(A525 =2014,Q525,"")</f>
        <v>0</v>
      </c>
      <c r="CN525" s="68" t="str">
        <f t="shared" ref="CN525:CN528" si="3424">IF(A525 =2015,Q525,"")</f>
        <v/>
      </c>
      <c r="CO525" s="68" t="str">
        <f t="shared" ref="CO525:CO528" si="3425">IF(A525 =2016,Q525,"")</f>
        <v/>
      </c>
      <c r="CP525" s="68" t="str">
        <f t="shared" ref="CP525:CP528" si="3426">IF(A525 =2017,Q525,"")</f>
        <v/>
      </c>
      <c r="CQ525" s="67" t="str">
        <f t="shared" si="59"/>
        <v/>
      </c>
      <c r="CR525" s="65"/>
      <c r="CS525" s="65">
        <f t="shared" ref="CS525:CS528" si="3427">IF(A525 =2014,R525,"")</f>
        <v>0</v>
      </c>
      <c r="CT525" s="68" t="str">
        <f t="shared" ref="CT525:CT528" si="3428">IF(A525 =2015,R525,"")</f>
        <v/>
      </c>
      <c r="CU525" s="68" t="str">
        <f t="shared" ref="CU525:CU528" si="3429">IF(A525 =2016,R525,"")</f>
        <v/>
      </c>
      <c r="CV525" s="68" t="str">
        <f t="shared" ref="CV525:CV528" si="3430">IF(A525 =2017,R525,"")</f>
        <v/>
      </c>
      <c r="CW525" s="67" t="str">
        <f t="shared" si="64"/>
        <v/>
      </c>
      <c r="CX525" s="65"/>
      <c r="CY525" s="65">
        <f t="shared" ref="CY525:CY528" si="3431">IF(A525 =2014,S525,"")</f>
        <v>0</v>
      </c>
      <c r="CZ525" s="68" t="str">
        <f t="shared" ref="CZ525:CZ528" si="3432">IF(A525 =2015,S525,"")</f>
        <v/>
      </c>
      <c r="DA525" s="68" t="str">
        <f t="shared" ref="DA525:DA528" si="3433">IF(A525 =2016,S525,"")</f>
        <v/>
      </c>
      <c r="DB525" s="68" t="str">
        <f t="shared" ref="DB525:DB528" si="3434">IF(A525 =2017,S525,"")</f>
        <v/>
      </c>
      <c r="DC525" s="67" t="str">
        <f t="shared" si="69"/>
        <v/>
      </c>
      <c r="DD525" s="65"/>
      <c r="DE525" s="65">
        <f t="shared" ref="DE525:DE528" si="3435">IF(A525 =2014,T525,"")</f>
        <v>0</v>
      </c>
      <c r="DF525" s="51" t="str">
        <f t="shared" ref="DF525:DF528" si="3436">IF(A525 =2015,T525,"")</f>
        <v/>
      </c>
      <c r="DG525" s="51" t="str">
        <f t="shared" ref="DG525:DG528" si="3437">IF(A525 =2016,T525,"")</f>
        <v/>
      </c>
      <c r="DH525" s="51" t="str">
        <f t="shared" ref="DH525:DH528" si="3438">IF(A525 =2017,T525,"")</f>
        <v/>
      </c>
      <c r="DI525" s="69" t="str">
        <f t="shared" si="74"/>
        <v/>
      </c>
      <c r="DJ525" s="70"/>
      <c r="DK525" s="65">
        <f t="shared" ref="DK525:DK528" si="3439">IF(A525 =2014,U525,"")</f>
        <v>0</v>
      </c>
      <c r="DL525" s="51" t="str">
        <f t="shared" ref="DL525:DL528" si="3440">IF(A525 =2015,U525,"")</f>
        <v/>
      </c>
      <c r="DM525" s="51" t="str">
        <f t="shared" ref="DM525:DM528" si="3441">IF(A525 =2016,U525,"")</f>
        <v/>
      </c>
      <c r="DN525" s="51" t="str">
        <f t="shared" ref="DN525:DN528" si="3442">IF(A525 =2017,U525,"")</f>
        <v/>
      </c>
      <c r="DO525" s="69" t="str">
        <f t="shared" si="79"/>
        <v/>
      </c>
      <c r="DP525" s="51"/>
      <c r="DQ525" s="51"/>
      <c r="DR525" s="51"/>
      <c r="DS525" s="51"/>
      <c r="DT525" s="51"/>
      <c r="DU525" s="181"/>
    </row>
    <row r="526" spans="1:125" ht="15" x14ac:dyDescent="0.25">
      <c r="A526" s="50">
        <v>2015</v>
      </c>
      <c r="B526" s="51" t="s">
        <v>1109</v>
      </c>
      <c r="C526" s="50" t="s">
        <v>422</v>
      </c>
      <c r="D526" s="53" t="s">
        <v>422</v>
      </c>
      <c r="E526" s="50" t="s">
        <v>36</v>
      </c>
      <c r="F526" s="54" t="s">
        <v>364</v>
      </c>
      <c r="G526" s="54" t="s">
        <v>364</v>
      </c>
      <c r="H526" s="54" t="s">
        <v>364</v>
      </c>
      <c r="I526" s="55">
        <v>0</v>
      </c>
      <c r="J526" s="50"/>
      <c r="K526" s="50" t="s">
        <v>2032</v>
      </c>
      <c r="L526" s="58" t="s">
        <v>2032</v>
      </c>
      <c r="M526" s="58" t="s">
        <v>2032</v>
      </c>
      <c r="N526" s="58" t="s">
        <v>2032</v>
      </c>
      <c r="O526" s="58" t="s">
        <v>2032</v>
      </c>
      <c r="P526" s="59"/>
      <c r="Q526" s="60">
        <v>0</v>
      </c>
      <c r="R526" s="60">
        <v>0</v>
      </c>
      <c r="S526" s="60">
        <v>0</v>
      </c>
      <c r="T526" s="60">
        <v>0</v>
      </c>
      <c r="U526" s="60">
        <v>0</v>
      </c>
      <c r="V526" s="79"/>
      <c r="W526" s="90">
        <f t="shared" si="857"/>
        <v>0</v>
      </c>
      <c r="X526" s="101">
        <v>76974395</v>
      </c>
      <c r="Y526" s="50" t="s">
        <v>167</v>
      </c>
      <c r="Z526" s="50" t="s">
        <v>422</v>
      </c>
      <c r="AA526" s="51" t="str">
        <f t="shared" si="3405"/>
        <v/>
      </c>
      <c r="AB526" s="68" t="str">
        <f t="shared" si="3406"/>
        <v/>
      </c>
      <c r="AC526" s="68" t="str">
        <f t="shared" si="3407"/>
        <v/>
      </c>
      <c r="AD526" s="68" t="str">
        <f t="shared" si="3408"/>
        <v/>
      </c>
      <c r="AE526" s="68" t="str">
        <f t="shared" si="3409"/>
        <v/>
      </c>
      <c r="AF526" s="68" t="str">
        <f t="shared" si="3410"/>
        <v/>
      </c>
      <c r="AG526" s="67" t="str">
        <f t="shared" si="7"/>
        <v/>
      </c>
      <c r="AH526" s="51"/>
      <c r="AI526" s="51" t="str">
        <f t="shared" si="8"/>
        <v/>
      </c>
      <c r="AJ526" s="68" t="str">
        <f t="shared" si="9"/>
        <v/>
      </c>
      <c r="AK526" s="68" t="str">
        <f t="shared" si="10"/>
        <v/>
      </c>
      <c r="AL526" s="68" t="str">
        <f t="shared" si="11"/>
        <v/>
      </c>
      <c r="AM526" s="68" t="str">
        <f t="shared" si="12"/>
        <v/>
      </c>
      <c r="AN526" s="68" t="str">
        <f t="shared" si="13"/>
        <v/>
      </c>
      <c r="AO526" s="67" t="str">
        <f t="shared" si="14"/>
        <v/>
      </c>
      <c r="AP526" s="51"/>
      <c r="AQ526" s="51" t="str">
        <f t="shared" si="15"/>
        <v/>
      </c>
      <c r="AR526" s="68" t="str">
        <f t="shared" si="16"/>
        <v/>
      </c>
      <c r="AS526" s="68" t="str">
        <f t="shared" si="17"/>
        <v/>
      </c>
      <c r="AT526" s="68" t="str">
        <f t="shared" si="18"/>
        <v/>
      </c>
      <c r="AU526" s="68" t="str">
        <f t="shared" si="19"/>
        <v/>
      </c>
      <c r="AV526" s="68" t="str">
        <f t="shared" si="20"/>
        <v/>
      </c>
      <c r="AW526" s="67" t="str">
        <f t="shared" si="21"/>
        <v/>
      </c>
      <c r="AX526" s="51"/>
      <c r="AY526" s="51" t="str">
        <f t="shared" si="22"/>
        <v/>
      </c>
      <c r="AZ526" s="68" t="str">
        <f t="shared" si="23"/>
        <v/>
      </c>
      <c r="BA526" s="68" t="str">
        <f t="shared" si="24"/>
        <v/>
      </c>
      <c r="BB526" s="68" t="str">
        <f t="shared" si="25"/>
        <v/>
      </c>
      <c r="BC526" s="68" t="str">
        <f t="shared" si="26"/>
        <v/>
      </c>
      <c r="BD526" s="68" t="str">
        <f t="shared" si="27"/>
        <v/>
      </c>
      <c r="BE526" s="68" t="str">
        <f t="shared" si="28"/>
        <v/>
      </c>
      <c r="BF526" s="51"/>
      <c r="BG526" s="69" t="str">
        <f t="shared" si="29"/>
        <v/>
      </c>
      <c r="BH526" s="67" t="str">
        <f t="shared" si="30"/>
        <v/>
      </c>
      <c r="BI526" s="67" t="str">
        <f t="shared" si="31"/>
        <v/>
      </c>
      <c r="BJ526" s="67" t="str">
        <f t="shared" si="32"/>
        <v/>
      </c>
      <c r="BK526" s="67" t="str">
        <f t="shared" si="33"/>
        <v/>
      </c>
      <c r="BL526" s="67" t="str">
        <f t="shared" si="34"/>
        <v/>
      </c>
      <c r="BM526" s="65" t="str">
        <f t="shared" si="35"/>
        <v/>
      </c>
      <c r="BN526" s="51"/>
      <c r="BO526" s="51" t="str">
        <f t="shared" si="3411"/>
        <v/>
      </c>
      <c r="BP526" s="80" t="str">
        <f t="shared" si="3412"/>
        <v>NA</v>
      </c>
      <c r="BQ526" s="51" t="str">
        <f t="shared" si="3413"/>
        <v/>
      </c>
      <c r="BR526" s="51" t="str">
        <f t="shared" si="3414"/>
        <v/>
      </c>
      <c r="BS526" s="69" t="str">
        <f t="shared" si="2920"/>
        <v/>
      </c>
      <c r="BT526" s="51"/>
      <c r="BU526" s="68" t="str">
        <f t="shared" si="3415"/>
        <v/>
      </c>
      <c r="BV526" s="65">
        <f t="shared" si="3416"/>
        <v>0</v>
      </c>
      <c r="BW526" s="68" t="str">
        <f t="shared" si="3417"/>
        <v/>
      </c>
      <c r="BX526" s="68" t="str">
        <f t="shared" si="3418"/>
        <v/>
      </c>
      <c r="BY526" s="67" t="str">
        <f t="shared" si="44"/>
        <v/>
      </c>
      <c r="BZ526" s="68"/>
      <c r="CA526" s="65" t="str">
        <f t="shared" si="45"/>
        <v/>
      </c>
      <c r="CB526" s="67">
        <f t="shared" si="46"/>
        <v>76974395</v>
      </c>
      <c r="CC526" s="67" t="str">
        <f t="shared" si="47"/>
        <v/>
      </c>
      <c r="CD526" s="67" t="str">
        <f t="shared" si="48"/>
        <v/>
      </c>
      <c r="CE526" s="67" t="str">
        <f t="shared" si="49"/>
        <v/>
      </c>
      <c r="CF526" s="68"/>
      <c r="CG526" s="68" t="str">
        <f t="shared" si="3419"/>
        <v/>
      </c>
      <c r="CH526" s="65">
        <f t="shared" si="3420"/>
        <v>0</v>
      </c>
      <c r="CI526" s="68" t="str">
        <f t="shared" si="3421"/>
        <v/>
      </c>
      <c r="CJ526" s="68" t="str">
        <f t="shared" si="3422"/>
        <v/>
      </c>
      <c r="CK526" s="67" t="str">
        <f t="shared" si="54"/>
        <v/>
      </c>
      <c r="CL526" s="68"/>
      <c r="CM526" s="68" t="str">
        <f t="shared" si="3423"/>
        <v/>
      </c>
      <c r="CN526" s="65">
        <f t="shared" si="3424"/>
        <v>0</v>
      </c>
      <c r="CO526" s="68" t="str">
        <f t="shared" si="3425"/>
        <v/>
      </c>
      <c r="CP526" s="68" t="str">
        <f t="shared" si="3426"/>
        <v/>
      </c>
      <c r="CQ526" s="67" t="str">
        <f t="shared" si="59"/>
        <v/>
      </c>
      <c r="CR526" s="68"/>
      <c r="CS526" s="68" t="str">
        <f t="shared" si="3427"/>
        <v/>
      </c>
      <c r="CT526" s="65">
        <f t="shared" si="3428"/>
        <v>0</v>
      </c>
      <c r="CU526" s="68" t="str">
        <f t="shared" si="3429"/>
        <v/>
      </c>
      <c r="CV526" s="68" t="str">
        <f t="shared" si="3430"/>
        <v/>
      </c>
      <c r="CW526" s="67" t="str">
        <f t="shared" si="64"/>
        <v/>
      </c>
      <c r="CX526" s="68"/>
      <c r="CY526" s="68" t="str">
        <f t="shared" si="3431"/>
        <v/>
      </c>
      <c r="CZ526" s="65">
        <f t="shared" si="3432"/>
        <v>0</v>
      </c>
      <c r="DA526" s="68" t="str">
        <f t="shared" si="3433"/>
        <v/>
      </c>
      <c r="DB526" s="68" t="str">
        <f t="shared" si="3434"/>
        <v/>
      </c>
      <c r="DC526" s="67" t="str">
        <f t="shared" si="69"/>
        <v/>
      </c>
      <c r="DD526" s="68"/>
      <c r="DE526" s="68" t="str">
        <f t="shared" si="3435"/>
        <v/>
      </c>
      <c r="DF526" s="65">
        <f t="shared" si="3436"/>
        <v>0</v>
      </c>
      <c r="DG526" s="51" t="str">
        <f t="shared" si="3437"/>
        <v/>
      </c>
      <c r="DH526" s="51" t="str">
        <f t="shared" si="3438"/>
        <v/>
      </c>
      <c r="DI526" s="69" t="str">
        <f t="shared" si="74"/>
        <v/>
      </c>
      <c r="DJ526" s="51"/>
      <c r="DK526" s="51" t="str">
        <f t="shared" si="3439"/>
        <v/>
      </c>
      <c r="DL526" s="65">
        <f t="shared" si="3440"/>
        <v>0</v>
      </c>
      <c r="DM526" s="51" t="str">
        <f t="shared" si="3441"/>
        <v/>
      </c>
      <c r="DN526" s="51" t="str">
        <f t="shared" si="3442"/>
        <v/>
      </c>
      <c r="DO526" s="69" t="str">
        <f t="shared" si="79"/>
        <v/>
      </c>
      <c r="DP526" s="51"/>
      <c r="DQ526" s="51"/>
      <c r="DR526" s="51"/>
      <c r="DS526" s="51"/>
      <c r="DT526" s="51"/>
      <c r="DU526" s="181"/>
    </row>
    <row r="527" spans="1:125" ht="15" x14ac:dyDescent="0.25">
      <c r="A527" s="50">
        <v>2016</v>
      </c>
      <c r="B527" s="51" t="s">
        <v>1109</v>
      </c>
      <c r="C527" s="50" t="s">
        <v>422</v>
      </c>
      <c r="D527" s="53" t="s">
        <v>422</v>
      </c>
      <c r="E527" s="50" t="s">
        <v>36</v>
      </c>
      <c r="F527" s="54" t="s">
        <v>364</v>
      </c>
      <c r="G527" s="54" t="s">
        <v>364</v>
      </c>
      <c r="H527" s="54" t="s">
        <v>364</v>
      </c>
      <c r="I527" s="55">
        <v>0</v>
      </c>
      <c r="J527" s="50"/>
      <c r="K527" s="50" t="s">
        <v>2032</v>
      </c>
      <c r="L527" s="58" t="s">
        <v>2032</v>
      </c>
      <c r="M527" s="58" t="s">
        <v>2032</v>
      </c>
      <c r="N527" s="58" t="s">
        <v>2032</v>
      </c>
      <c r="O527" s="58" t="s">
        <v>2032</v>
      </c>
      <c r="P527" s="59"/>
      <c r="Q527" s="60">
        <v>0</v>
      </c>
      <c r="R527" s="60">
        <v>0</v>
      </c>
      <c r="S527" s="60">
        <v>0</v>
      </c>
      <c r="T527" s="60">
        <v>0</v>
      </c>
      <c r="U527" s="60">
        <v>0</v>
      </c>
      <c r="V527" s="79"/>
      <c r="W527" s="90">
        <f t="shared" si="857"/>
        <v>0</v>
      </c>
      <c r="X527" s="101">
        <v>65782033</v>
      </c>
      <c r="Y527" s="50" t="s">
        <v>167</v>
      </c>
      <c r="Z527" s="50" t="s">
        <v>422</v>
      </c>
      <c r="AA527" s="51" t="str">
        <f t="shared" si="3405"/>
        <v/>
      </c>
      <c r="AB527" s="68" t="str">
        <f t="shared" si="3406"/>
        <v/>
      </c>
      <c r="AC527" s="68" t="str">
        <f t="shared" si="3407"/>
        <v/>
      </c>
      <c r="AD527" s="68" t="str">
        <f t="shared" si="3408"/>
        <v/>
      </c>
      <c r="AE527" s="68" t="str">
        <f t="shared" si="3409"/>
        <v/>
      </c>
      <c r="AF527" s="68" t="str">
        <f t="shared" si="3410"/>
        <v/>
      </c>
      <c r="AG527" s="67" t="str">
        <f t="shared" si="7"/>
        <v/>
      </c>
      <c r="AH527" s="51"/>
      <c r="AI527" s="51" t="str">
        <f t="shared" si="8"/>
        <v/>
      </c>
      <c r="AJ527" s="68" t="str">
        <f t="shared" si="9"/>
        <v/>
      </c>
      <c r="AK527" s="68" t="str">
        <f t="shared" si="10"/>
        <v/>
      </c>
      <c r="AL527" s="68" t="str">
        <f t="shared" si="11"/>
        <v/>
      </c>
      <c r="AM527" s="68" t="str">
        <f t="shared" si="12"/>
        <v/>
      </c>
      <c r="AN527" s="68" t="str">
        <f t="shared" si="13"/>
        <v/>
      </c>
      <c r="AO527" s="67" t="str">
        <f t="shared" si="14"/>
        <v/>
      </c>
      <c r="AP527" s="51"/>
      <c r="AQ527" s="51" t="str">
        <f t="shared" si="15"/>
        <v/>
      </c>
      <c r="AR527" s="68" t="str">
        <f t="shared" si="16"/>
        <v/>
      </c>
      <c r="AS527" s="68" t="str">
        <f t="shared" si="17"/>
        <v/>
      </c>
      <c r="AT527" s="68" t="str">
        <f t="shared" si="18"/>
        <v/>
      </c>
      <c r="AU527" s="68" t="str">
        <f t="shared" si="19"/>
        <v/>
      </c>
      <c r="AV527" s="68" t="str">
        <f t="shared" si="20"/>
        <v/>
      </c>
      <c r="AW527" s="67" t="str">
        <f t="shared" si="21"/>
        <v/>
      </c>
      <c r="AX527" s="51"/>
      <c r="AY527" s="51" t="str">
        <f t="shared" si="22"/>
        <v/>
      </c>
      <c r="AZ527" s="68" t="str">
        <f t="shared" si="23"/>
        <v/>
      </c>
      <c r="BA527" s="68" t="str">
        <f t="shared" si="24"/>
        <v/>
      </c>
      <c r="BB527" s="68" t="str">
        <f t="shared" si="25"/>
        <v/>
      </c>
      <c r="BC527" s="68" t="str">
        <f t="shared" si="26"/>
        <v/>
      </c>
      <c r="BD527" s="68" t="str">
        <f t="shared" si="27"/>
        <v/>
      </c>
      <c r="BE527" s="68" t="str">
        <f t="shared" si="28"/>
        <v/>
      </c>
      <c r="BF527" s="51"/>
      <c r="BG527" s="69" t="str">
        <f t="shared" si="29"/>
        <v/>
      </c>
      <c r="BH527" s="67" t="str">
        <f t="shared" si="30"/>
        <v/>
      </c>
      <c r="BI527" s="67" t="str">
        <f t="shared" si="31"/>
        <v/>
      </c>
      <c r="BJ527" s="67" t="str">
        <f t="shared" si="32"/>
        <v/>
      </c>
      <c r="BK527" s="67" t="str">
        <f t="shared" si="33"/>
        <v/>
      </c>
      <c r="BL527" s="67" t="str">
        <f t="shared" si="34"/>
        <v/>
      </c>
      <c r="BM527" s="65" t="str">
        <f t="shared" si="35"/>
        <v/>
      </c>
      <c r="BN527" s="51"/>
      <c r="BO527" s="51" t="str">
        <f t="shared" si="3411"/>
        <v/>
      </c>
      <c r="BP527" s="51" t="str">
        <f t="shared" si="3412"/>
        <v/>
      </c>
      <c r="BQ527" s="80" t="str">
        <f t="shared" si="3413"/>
        <v>NA</v>
      </c>
      <c r="BR527" s="51" t="str">
        <f t="shared" si="3414"/>
        <v/>
      </c>
      <c r="BS527" s="69" t="str">
        <f t="shared" si="2920"/>
        <v/>
      </c>
      <c r="BT527" s="51"/>
      <c r="BU527" s="68" t="str">
        <f t="shared" si="3415"/>
        <v/>
      </c>
      <c r="BV527" s="68" t="str">
        <f t="shared" si="3416"/>
        <v/>
      </c>
      <c r="BW527" s="65">
        <f t="shared" si="3417"/>
        <v>0</v>
      </c>
      <c r="BX527" s="68" t="str">
        <f t="shared" si="3418"/>
        <v/>
      </c>
      <c r="BY527" s="67" t="str">
        <f t="shared" si="44"/>
        <v/>
      </c>
      <c r="BZ527" s="68"/>
      <c r="CA527" s="65" t="str">
        <f t="shared" si="45"/>
        <v/>
      </c>
      <c r="CB527" s="67" t="str">
        <f t="shared" si="46"/>
        <v/>
      </c>
      <c r="CC527" s="67">
        <f t="shared" si="47"/>
        <v>65782033</v>
      </c>
      <c r="CD527" s="67" t="str">
        <f t="shared" si="48"/>
        <v/>
      </c>
      <c r="CE527" s="67" t="str">
        <f t="shared" si="49"/>
        <v/>
      </c>
      <c r="CF527" s="68"/>
      <c r="CG527" s="68" t="str">
        <f t="shared" si="3419"/>
        <v/>
      </c>
      <c r="CH527" s="68" t="str">
        <f t="shared" si="3420"/>
        <v/>
      </c>
      <c r="CI527" s="65">
        <f t="shared" si="3421"/>
        <v>0</v>
      </c>
      <c r="CJ527" s="68" t="str">
        <f t="shared" si="3422"/>
        <v/>
      </c>
      <c r="CK527" s="67" t="str">
        <f t="shared" si="54"/>
        <v/>
      </c>
      <c r="CL527" s="68"/>
      <c r="CM527" s="68" t="str">
        <f t="shared" si="3423"/>
        <v/>
      </c>
      <c r="CN527" s="68" t="str">
        <f t="shared" si="3424"/>
        <v/>
      </c>
      <c r="CO527" s="65">
        <f t="shared" si="3425"/>
        <v>0</v>
      </c>
      <c r="CP527" s="68" t="str">
        <f t="shared" si="3426"/>
        <v/>
      </c>
      <c r="CQ527" s="67" t="str">
        <f t="shared" si="59"/>
        <v/>
      </c>
      <c r="CR527" s="68"/>
      <c r="CS527" s="68" t="str">
        <f t="shared" si="3427"/>
        <v/>
      </c>
      <c r="CT527" s="68" t="str">
        <f t="shared" si="3428"/>
        <v/>
      </c>
      <c r="CU527" s="65">
        <f t="shared" si="3429"/>
        <v>0</v>
      </c>
      <c r="CV527" s="68" t="str">
        <f t="shared" si="3430"/>
        <v/>
      </c>
      <c r="CW527" s="67" t="str">
        <f t="shared" si="64"/>
        <v/>
      </c>
      <c r="CX527" s="68"/>
      <c r="CY527" s="68" t="str">
        <f t="shared" si="3431"/>
        <v/>
      </c>
      <c r="CZ527" s="68" t="str">
        <f t="shared" si="3432"/>
        <v/>
      </c>
      <c r="DA527" s="65">
        <f t="shared" si="3433"/>
        <v>0</v>
      </c>
      <c r="DB527" s="68" t="str">
        <f t="shared" si="3434"/>
        <v/>
      </c>
      <c r="DC527" s="67" t="str">
        <f t="shared" si="69"/>
        <v/>
      </c>
      <c r="DD527" s="68"/>
      <c r="DE527" s="68" t="str">
        <f t="shared" si="3435"/>
        <v/>
      </c>
      <c r="DF527" s="51" t="str">
        <f t="shared" si="3436"/>
        <v/>
      </c>
      <c r="DG527" s="65">
        <f t="shared" si="3437"/>
        <v>0</v>
      </c>
      <c r="DH527" s="51" t="str">
        <f t="shared" si="3438"/>
        <v/>
      </c>
      <c r="DI527" s="69" t="str">
        <f t="shared" si="74"/>
        <v/>
      </c>
      <c r="DJ527" s="51"/>
      <c r="DK527" s="51" t="str">
        <f t="shared" si="3439"/>
        <v/>
      </c>
      <c r="DL527" s="51" t="str">
        <f t="shared" si="3440"/>
        <v/>
      </c>
      <c r="DM527" s="65">
        <f t="shared" si="3441"/>
        <v>0</v>
      </c>
      <c r="DN527" s="51" t="str">
        <f t="shared" si="3442"/>
        <v/>
      </c>
      <c r="DO527" s="69" t="str">
        <f t="shared" si="79"/>
        <v/>
      </c>
      <c r="DP527" s="51"/>
      <c r="DQ527" s="51"/>
      <c r="DR527" s="51"/>
      <c r="DS527" s="51"/>
      <c r="DT527" s="51"/>
      <c r="DU527" s="181"/>
    </row>
    <row r="528" spans="1:125" ht="15" x14ac:dyDescent="0.25">
      <c r="A528" s="50">
        <v>2017</v>
      </c>
      <c r="B528" s="51" t="s">
        <v>1109</v>
      </c>
      <c r="C528" s="50" t="s">
        <v>422</v>
      </c>
      <c r="D528" s="53" t="s">
        <v>422</v>
      </c>
      <c r="E528" s="50" t="s">
        <v>36</v>
      </c>
      <c r="F528" s="54" t="s">
        <v>364</v>
      </c>
      <c r="G528" s="54" t="s">
        <v>364</v>
      </c>
      <c r="H528" s="54" t="s">
        <v>364</v>
      </c>
      <c r="I528" s="55">
        <v>0</v>
      </c>
      <c r="J528" s="50"/>
      <c r="K528" s="50" t="s">
        <v>2032</v>
      </c>
      <c r="L528" s="58" t="s">
        <v>2032</v>
      </c>
      <c r="M528" s="58" t="s">
        <v>2032</v>
      </c>
      <c r="N528" s="58" t="s">
        <v>2032</v>
      </c>
      <c r="O528" s="58" t="s">
        <v>2032</v>
      </c>
      <c r="P528" s="59"/>
      <c r="Q528" s="60">
        <v>0</v>
      </c>
      <c r="R528" s="60">
        <v>0</v>
      </c>
      <c r="S528" s="60">
        <v>0</v>
      </c>
      <c r="T528" s="60">
        <v>0</v>
      </c>
      <c r="U528" s="60">
        <v>0</v>
      </c>
      <c r="V528" s="79"/>
      <c r="W528" s="90">
        <f t="shared" si="857"/>
        <v>0</v>
      </c>
      <c r="X528" s="101">
        <v>14777066</v>
      </c>
      <c r="Y528" s="50" t="s">
        <v>167</v>
      </c>
      <c r="Z528" s="50" t="s">
        <v>422</v>
      </c>
      <c r="AA528" s="51" t="str">
        <f t="shared" si="3405"/>
        <v/>
      </c>
      <c r="AB528" s="68" t="str">
        <f t="shared" si="3406"/>
        <v/>
      </c>
      <c r="AC528" s="68" t="str">
        <f t="shared" si="3407"/>
        <v/>
      </c>
      <c r="AD528" s="68" t="str">
        <f t="shared" si="3408"/>
        <v/>
      </c>
      <c r="AE528" s="68" t="str">
        <f t="shared" si="3409"/>
        <v/>
      </c>
      <c r="AF528" s="68" t="str">
        <f t="shared" si="3410"/>
        <v/>
      </c>
      <c r="AG528" s="67" t="str">
        <f t="shared" si="7"/>
        <v/>
      </c>
      <c r="AH528" s="51"/>
      <c r="AI528" s="51" t="str">
        <f t="shared" si="8"/>
        <v/>
      </c>
      <c r="AJ528" s="68" t="str">
        <f t="shared" si="9"/>
        <v/>
      </c>
      <c r="AK528" s="68" t="str">
        <f t="shared" si="10"/>
        <v/>
      </c>
      <c r="AL528" s="68" t="str">
        <f t="shared" si="11"/>
        <v/>
      </c>
      <c r="AM528" s="68" t="str">
        <f t="shared" si="12"/>
        <v/>
      </c>
      <c r="AN528" s="68" t="str">
        <f t="shared" si="13"/>
        <v/>
      </c>
      <c r="AO528" s="67" t="str">
        <f t="shared" si="14"/>
        <v/>
      </c>
      <c r="AP528" s="51"/>
      <c r="AQ528" s="51" t="str">
        <f t="shared" si="15"/>
        <v/>
      </c>
      <c r="AR528" s="68" t="str">
        <f t="shared" si="16"/>
        <v/>
      </c>
      <c r="AS528" s="68" t="str">
        <f t="shared" si="17"/>
        <v/>
      </c>
      <c r="AT528" s="68" t="str">
        <f t="shared" si="18"/>
        <v/>
      </c>
      <c r="AU528" s="68" t="str">
        <f t="shared" si="19"/>
        <v/>
      </c>
      <c r="AV528" s="68" t="str">
        <f t="shared" si="20"/>
        <v/>
      </c>
      <c r="AW528" s="67" t="str">
        <f t="shared" si="21"/>
        <v/>
      </c>
      <c r="AX528" s="51"/>
      <c r="AY528" s="51" t="str">
        <f t="shared" si="22"/>
        <v/>
      </c>
      <c r="AZ528" s="68" t="str">
        <f t="shared" si="23"/>
        <v/>
      </c>
      <c r="BA528" s="68" t="str">
        <f t="shared" si="24"/>
        <v/>
      </c>
      <c r="BB528" s="68" t="str">
        <f t="shared" si="25"/>
        <v/>
      </c>
      <c r="BC528" s="68" t="str">
        <f t="shared" si="26"/>
        <v/>
      </c>
      <c r="BD528" s="68" t="str">
        <f t="shared" si="27"/>
        <v/>
      </c>
      <c r="BE528" s="68" t="str">
        <f t="shared" si="28"/>
        <v/>
      </c>
      <c r="BF528" s="51"/>
      <c r="BG528" s="69" t="str">
        <f t="shared" si="29"/>
        <v/>
      </c>
      <c r="BH528" s="67" t="str">
        <f t="shared" si="30"/>
        <v/>
      </c>
      <c r="BI528" s="67" t="str">
        <f t="shared" si="31"/>
        <v/>
      </c>
      <c r="BJ528" s="67" t="str">
        <f t="shared" si="32"/>
        <v/>
      </c>
      <c r="BK528" s="67" t="str">
        <f t="shared" si="33"/>
        <v/>
      </c>
      <c r="BL528" s="67" t="str">
        <f t="shared" si="34"/>
        <v/>
      </c>
      <c r="BM528" s="65" t="str">
        <f t="shared" si="35"/>
        <v/>
      </c>
      <c r="BN528" s="51"/>
      <c r="BO528" s="51" t="str">
        <f t="shared" si="3411"/>
        <v/>
      </c>
      <c r="BP528" s="51" t="str">
        <f t="shared" si="3412"/>
        <v/>
      </c>
      <c r="BQ528" s="51" t="str">
        <f t="shared" si="3413"/>
        <v/>
      </c>
      <c r="BR528" s="80" t="str">
        <f t="shared" si="3414"/>
        <v>NA</v>
      </c>
      <c r="BS528" s="69" t="str">
        <f t="shared" si="2920"/>
        <v/>
      </c>
      <c r="BT528" s="51"/>
      <c r="BU528" s="68" t="str">
        <f t="shared" si="3415"/>
        <v/>
      </c>
      <c r="BV528" s="68" t="str">
        <f t="shared" si="3416"/>
        <v/>
      </c>
      <c r="BW528" s="68" t="str">
        <f t="shared" si="3417"/>
        <v/>
      </c>
      <c r="BX528" s="65">
        <f t="shared" si="3418"/>
        <v>0</v>
      </c>
      <c r="BY528" s="67" t="str">
        <f t="shared" si="44"/>
        <v/>
      </c>
      <c r="BZ528" s="68"/>
      <c r="CA528" s="65" t="str">
        <f t="shared" si="45"/>
        <v/>
      </c>
      <c r="CB528" s="67" t="str">
        <f t="shared" si="46"/>
        <v/>
      </c>
      <c r="CC528" s="67" t="str">
        <f t="shared" si="47"/>
        <v/>
      </c>
      <c r="CD528" s="67">
        <f t="shared" si="48"/>
        <v>14777066</v>
      </c>
      <c r="CE528" s="67" t="str">
        <f t="shared" si="49"/>
        <v/>
      </c>
      <c r="CF528" s="68"/>
      <c r="CG528" s="68" t="str">
        <f t="shared" si="3419"/>
        <v/>
      </c>
      <c r="CH528" s="68" t="str">
        <f t="shared" si="3420"/>
        <v/>
      </c>
      <c r="CI528" s="68" t="str">
        <f t="shared" si="3421"/>
        <v/>
      </c>
      <c r="CJ528" s="65">
        <f t="shared" si="3422"/>
        <v>0</v>
      </c>
      <c r="CK528" s="67" t="str">
        <f t="shared" si="54"/>
        <v/>
      </c>
      <c r="CL528" s="68"/>
      <c r="CM528" s="68" t="str">
        <f t="shared" si="3423"/>
        <v/>
      </c>
      <c r="CN528" s="68" t="str">
        <f t="shared" si="3424"/>
        <v/>
      </c>
      <c r="CO528" s="68" t="str">
        <f t="shared" si="3425"/>
        <v/>
      </c>
      <c r="CP528" s="65">
        <f t="shared" si="3426"/>
        <v>0</v>
      </c>
      <c r="CQ528" s="67" t="str">
        <f t="shared" si="59"/>
        <v/>
      </c>
      <c r="CR528" s="68"/>
      <c r="CS528" s="68" t="str">
        <f t="shared" si="3427"/>
        <v/>
      </c>
      <c r="CT528" s="68" t="str">
        <f t="shared" si="3428"/>
        <v/>
      </c>
      <c r="CU528" s="68" t="str">
        <f t="shared" si="3429"/>
        <v/>
      </c>
      <c r="CV528" s="65">
        <f t="shared" si="3430"/>
        <v>0</v>
      </c>
      <c r="CW528" s="67" t="str">
        <f t="shared" si="64"/>
        <v/>
      </c>
      <c r="CX528" s="68"/>
      <c r="CY528" s="68" t="str">
        <f t="shared" si="3431"/>
        <v/>
      </c>
      <c r="CZ528" s="68" t="str">
        <f t="shared" si="3432"/>
        <v/>
      </c>
      <c r="DA528" s="68" t="str">
        <f t="shared" si="3433"/>
        <v/>
      </c>
      <c r="DB528" s="65">
        <f t="shared" si="3434"/>
        <v>0</v>
      </c>
      <c r="DC528" s="67" t="str">
        <f t="shared" si="69"/>
        <v/>
      </c>
      <c r="DD528" s="68"/>
      <c r="DE528" s="68" t="str">
        <f t="shared" si="3435"/>
        <v/>
      </c>
      <c r="DF528" s="51" t="str">
        <f t="shared" si="3436"/>
        <v/>
      </c>
      <c r="DG528" s="51" t="str">
        <f t="shared" si="3437"/>
        <v/>
      </c>
      <c r="DH528" s="65">
        <f t="shared" si="3438"/>
        <v>0</v>
      </c>
      <c r="DI528" s="69" t="str">
        <f t="shared" si="74"/>
        <v/>
      </c>
      <c r="DJ528" s="51"/>
      <c r="DK528" s="51" t="str">
        <f t="shared" si="3439"/>
        <v/>
      </c>
      <c r="DL528" s="51" t="str">
        <f t="shared" si="3440"/>
        <v/>
      </c>
      <c r="DM528" s="51" t="str">
        <f t="shared" si="3441"/>
        <v/>
      </c>
      <c r="DN528" s="65">
        <f t="shared" si="3442"/>
        <v>0</v>
      </c>
      <c r="DO528" s="69" t="str">
        <f t="shared" si="79"/>
        <v/>
      </c>
      <c r="DP528" s="51"/>
      <c r="DQ528" s="51"/>
      <c r="DR528" s="51"/>
      <c r="DS528" s="51"/>
      <c r="DT528" s="51"/>
      <c r="DU528" s="181"/>
    </row>
    <row r="529" spans="1:125" ht="15" x14ac:dyDescent="0.25">
      <c r="A529" s="56">
        <v>2018</v>
      </c>
      <c r="B529" s="51" t="s">
        <v>1109</v>
      </c>
      <c r="C529" s="50" t="s">
        <v>422</v>
      </c>
      <c r="D529" s="170" t="s">
        <v>422</v>
      </c>
      <c r="E529" s="50" t="s">
        <v>36</v>
      </c>
      <c r="F529" s="89">
        <v>13474</v>
      </c>
      <c r="G529" s="89">
        <v>490827</v>
      </c>
      <c r="H529" s="89">
        <v>106479</v>
      </c>
      <c r="I529" s="90">
        <v>256730</v>
      </c>
      <c r="J529" s="56" t="s">
        <v>440</v>
      </c>
      <c r="K529" s="50" t="s">
        <v>2032</v>
      </c>
      <c r="L529" s="58"/>
      <c r="M529" s="58"/>
      <c r="N529" s="112">
        <v>256730</v>
      </c>
      <c r="O529" s="58"/>
      <c r="P529" s="91"/>
      <c r="Q529" s="92">
        <v>24950</v>
      </c>
      <c r="R529" s="92">
        <v>0</v>
      </c>
      <c r="S529" s="92">
        <v>60338</v>
      </c>
      <c r="T529" s="92">
        <v>0</v>
      </c>
      <c r="U529" s="519">
        <v>197386</v>
      </c>
      <c r="V529" s="94"/>
      <c r="W529" s="90">
        <f t="shared" si="857"/>
        <v>282674</v>
      </c>
      <c r="X529" s="101">
        <v>0</v>
      </c>
      <c r="Y529" s="56" t="s">
        <v>167</v>
      </c>
      <c r="Z529" s="50"/>
      <c r="AA529" s="51"/>
      <c r="AB529" s="68"/>
      <c r="AC529" s="68"/>
      <c r="AD529" s="68"/>
      <c r="AE529" s="68"/>
      <c r="AF529" s="68"/>
      <c r="AG529" s="67" t="str">
        <f t="shared" si="7"/>
        <v/>
      </c>
      <c r="AH529" s="51"/>
      <c r="AI529" s="51" t="str">
        <f t="shared" si="8"/>
        <v/>
      </c>
      <c r="AJ529" s="68" t="str">
        <f t="shared" si="9"/>
        <v/>
      </c>
      <c r="AK529" s="68" t="str">
        <f t="shared" si="10"/>
        <v/>
      </c>
      <c r="AL529" s="68" t="str">
        <f t="shared" si="11"/>
        <v/>
      </c>
      <c r="AM529" s="68" t="str">
        <f t="shared" si="12"/>
        <v/>
      </c>
      <c r="AN529" s="68" t="str">
        <f t="shared" si="13"/>
        <v/>
      </c>
      <c r="AO529" s="67" t="str">
        <f t="shared" si="14"/>
        <v/>
      </c>
      <c r="AP529" s="51"/>
      <c r="AQ529" s="51" t="str">
        <f t="shared" si="15"/>
        <v/>
      </c>
      <c r="AR529" s="68" t="str">
        <f t="shared" si="16"/>
        <v/>
      </c>
      <c r="AS529" s="68" t="str">
        <f t="shared" si="17"/>
        <v/>
      </c>
      <c r="AT529" s="68" t="str">
        <f t="shared" si="18"/>
        <v/>
      </c>
      <c r="AU529" s="68" t="str">
        <f t="shared" si="19"/>
        <v/>
      </c>
      <c r="AV529" s="68" t="str">
        <f t="shared" si="20"/>
        <v/>
      </c>
      <c r="AW529" s="67" t="str">
        <f t="shared" si="21"/>
        <v/>
      </c>
      <c r="AX529" s="51"/>
      <c r="AY529" s="51" t="str">
        <f t="shared" si="22"/>
        <v/>
      </c>
      <c r="AZ529" s="68" t="str">
        <f t="shared" si="23"/>
        <v/>
      </c>
      <c r="BA529" s="68" t="str">
        <f t="shared" si="24"/>
        <v/>
      </c>
      <c r="BB529" s="68" t="str">
        <f t="shared" si="25"/>
        <v/>
      </c>
      <c r="BC529" s="68" t="str">
        <f t="shared" si="26"/>
        <v/>
      </c>
      <c r="BD529" s="68" t="str">
        <f t="shared" si="27"/>
        <v/>
      </c>
      <c r="BE529" s="68" t="str">
        <f t="shared" si="28"/>
        <v/>
      </c>
      <c r="BF529" s="51"/>
      <c r="BG529" s="69" t="str">
        <f t="shared" si="29"/>
        <v/>
      </c>
      <c r="BH529" s="67" t="str">
        <f t="shared" si="30"/>
        <v/>
      </c>
      <c r="BI529" s="67" t="str">
        <f t="shared" si="31"/>
        <v/>
      </c>
      <c r="BJ529" s="67" t="str">
        <f t="shared" si="32"/>
        <v/>
      </c>
      <c r="BK529" s="67" t="str">
        <f t="shared" si="33"/>
        <v/>
      </c>
      <c r="BL529" s="67" t="str">
        <f t="shared" si="34"/>
        <v/>
      </c>
      <c r="BM529" s="65" t="str">
        <f t="shared" si="35"/>
        <v/>
      </c>
      <c r="BN529" s="51"/>
      <c r="BO529" s="51"/>
      <c r="BP529" s="51"/>
      <c r="BQ529" s="51"/>
      <c r="BR529" s="51"/>
      <c r="BS529" s="96">
        <f t="shared" si="2920"/>
        <v>13474</v>
      </c>
      <c r="BT529" s="51"/>
      <c r="BU529" s="68"/>
      <c r="BV529" s="68"/>
      <c r="BW529" s="68"/>
      <c r="BX529" s="65"/>
      <c r="BY529" s="67">
        <f t="shared" si="44"/>
        <v>256730</v>
      </c>
      <c r="BZ529" s="68"/>
      <c r="CA529" s="65" t="str">
        <f t="shared" si="45"/>
        <v/>
      </c>
      <c r="CB529" s="67" t="str">
        <f t="shared" si="46"/>
        <v/>
      </c>
      <c r="CC529" s="67" t="str">
        <f t="shared" si="47"/>
        <v/>
      </c>
      <c r="CD529" s="67" t="str">
        <f t="shared" si="48"/>
        <v/>
      </c>
      <c r="CE529" s="67">
        <f t="shared" si="49"/>
        <v>0</v>
      </c>
      <c r="CF529" s="68"/>
      <c r="CG529" s="68"/>
      <c r="CH529" s="68"/>
      <c r="CI529" s="68"/>
      <c r="CJ529" s="65"/>
      <c r="CK529" s="67">
        <f t="shared" si="54"/>
        <v>282674</v>
      </c>
      <c r="CL529" s="68"/>
      <c r="CM529" s="68"/>
      <c r="CN529" s="68"/>
      <c r="CO529" s="68"/>
      <c r="CP529" s="65"/>
      <c r="CQ529" s="67">
        <f t="shared" si="59"/>
        <v>24950</v>
      </c>
      <c r="CR529" s="68"/>
      <c r="CS529" s="68"/>
      <c r="CT529" s="68"/>
      <c r="CU529" s="68"/>
      <c r="CV529" s="65"/>
      <c r="CW529" s="67">
        <f t="shared" si="64"/>
        <v>0</v>
      </c>
      <c r="CX529" s="68"/>
      <c r="CY529" s="68"/>
      <c r="CZ529" s="68"/>
      <c r="DA529" s="68"/>
      <c r="DB529" s="65"/>
      <c r="DC529" s="67">
        <f t="shared" si="69"/>
        <v>60338</v>
      </c>
      <c r="DD529" s="68"/>
      <c r="DE529" s="68"/>
      <c r="DF529" s="51"/>
      <c r="DG529" s="51"/>
      <c r="DH529" s="70"/>
      <c r="DI529" s="67">
        <f t="shared" si="74"/>
        <v>0</v>
      </c>
      <c r="DJ529" s="51"/>
      <c r="DK529" s="51"/>
      <c r="DL529" s="51"/>
      <c r="DM529" s="51"/>
      <c r="DN529" s="70"/>
      <c r="DO529" s="67">
        <f t="shared" si="79"/>
        <v>24950</v>
      </c>
      <c r="DP529" s="51"/>
      <c r="DQ529" s="51"/>
      <c r="DR529" s="51"/>
      <c r="DS529" s="51"/>
      <c r="DT529" s="51"/>
      <c r="DU529" s="181"/>
    </row>
    <row r="530" spans="1:125" ht="15" x14ac:dyDescent="0.25">
      <c r="A530" s="50"/>
      <c r="B530" s="51"/>
      <c r="C530" s="50"/>
      <c r="D530" s="53"/>
      <c r="E530" s="50"/>
      <c r="F530" s="54"/>
      <c r="G530" s="54"/>
      <c r="H530" s="54"/>
      <c r="I530" s="55"/>
      <c r="J530" s="50"/>
      <c r="K530" s="50" t="s">
        <v>2032</v>
      </c>
      <c r="L530" s="58"/>
      <c r="M530" s="58"/>
      <c r="N530" s="58"/>
      <c r="O530" s="58"/>
      <c r="P530" s="59"/>
      <c r="Q530" s="60"/>
      <c r="R530" s="60"/>
      <c r="S530" s="60"/>
      <c r="T530" s="60"/>
      <c r="U530" s="60"/>
      <c r="V530" s="79"/>
      <c r="W530" s="90">
        <f t="shared" si="857"/>
        <v>0</v>
      </c>
      <c r="X530" s="101"/>
      <c r="Y530" s="50"/>
      <c r="Z530" s="50"/>
      <c r="AA530" s="51"/>
      <c r="AB530" s="68"/>
      <c r="AC530" s="68"/>
      <c r="AD530" s="68"/>
      <c r="AE530" s="68"/>
      <c r="AF530" s="68"/>
      <c r="AG530" s="67" t="str">
        <f t="shared" si="7"/>
        <v/>
      </c>
      <c r="AH530" s="51"/>
      <c r="AI530" s="51" t="str">
        <f t="shared" si="8"/>
        <v/>
      </c>
      <c r="AJ530" s="68" t="str">
        <f t="shared" si="9"/>
        <v/>
      </c>
      <c r="AK530" s="68" t="str">
        <f t="shared" si="10"/>
        <v/>
      </c>
      <c r="AL530" s="68" t="str">
        <f t="shared" si="11"/>
        <v/>
      </c>
      <c r="AM530" s="68" t="str">
        <f t="shared" si="12"/>
        <v/>
      </c>
      <c r="AN530" s="68" t="str">
        <f t="shared" si="13"/>
        <v/>
      </c>
      <c r="AO530" s="67" t="str">
        <f t="shared" si="14"/>
        <v/>
      </c>
      <c r="AP530" s="51"/>
      <c r="AQ530" s="51" t="str">
        <f t="shared" si="15"/>
        <v/>
      </c>
      <c r="AR530" s="68" t="str">
        <f t="shared" si="16"/>
        <v/>
      </c>
      <c r="AS530" s="68" t="str">
        <f t="shared" si="17"/>
        <v/>
      </c>
      <c r="AT530" s="68" t="str">
        <f t="shared" si="18"/>
        <v/>
      </c>
      <c r="AU530" s="68" t="str">
        <f t="shared" si="19"/>
        <v/>
      </c>
      <c r="AV530" s="68" t="str">
        <f t="shared" si="20"/>
        <v/>
      </c>
      <c r="AW530" s="67" t="str">
        <f t="shared" si="21"/>
        <v/>
      </c>
      <c r="AX530" s="51"/>
      <c r="AY530" s="51" t="str">
        <f t="shared" si="22"/>
        <v/>
      </c>
      <c r="AZ530" s="68" t="str">
        <f t="shared" si="23"/>
        <v/>
      </c>
      <c r="BA530" s="68" t="str">
        <f t="shared" si="24"/>
        <v/>
      </c>
      <c r="BB530" s="68" t="str">
        <f t="shared" si="25"/>
        <v/>
      </c>
      <c r="BC530" s="68" t="str">
        <f t="shared" si="26"/>
        <v/>
      </c>
      <c r="BD530" s="68" t="str">
        <f t="shared" si="27"/>
        <v/>
      </c>
      <c r="BE530" s="68" t="str">
        <f t="shared" si="28"/>
        <v/>
      </c>
      <c r="BF530" s="51"/>
      <c r="BG530" s="69" t="str">
        <f t="shared" si="29"/>
        <v/>
      </c>
      <c r="BH530" s="67" t="str">
        <f t="shared" si="30"/>
        <v/>
      </c>
      <c r="BI530" s="67" t="str">
        <f t="shared" si="31"/>
        <v/>
      </c>
      <c r="BJ530" s="67" t="str">
        <f t="shared" si="32"/>
        <v/>
      </c>
      <c r="BK530" s="67" t="str">
        <f t="shared" si="33"/>
        <v/>
      </c>
      <c r="BL530" s="67" t="str">
        <f t="shared" si="34"/>
        <v/>
      </c>
      <c r="BM530" s="65" t="str">
        <f t="shared" si="35"/>
        <v/>
      </c>
      <c r="BN530" s="51"/>
      <c r="BO530" s="51"/>
      <c r="BP530" s="51"/>
      <c r="BQ530" s="51"/>
      <c r="BR530" s="51"/>
      <c r="BS530" s="69" t="str">
        <f t="shared" si="2920"/>
        <v/>
      </c>
      <c r="BT530" s="51"/>
      <c r="BU530" s="68"/>
      <c r="BV530" s="68"/>
      <c r="BW530" s="68"/>
      <c r="BX530" s="65"/>
      <c r="BY530" s="67" t="str">
        <f t="shared" si="44"/>
        <v/>
      </c>
      <c r="BZ530" s="68"/>
      <c r="CA530" s="65" t="str">
        <f t="shared" si="45"/>
        <v/>
      </c>
      <c r="CB530" s="67" t="str">
        <f t="shared" si="46"/>
        <v/>
      </c>
      <c r="CC530" s="67" t="str">
        <f t="shared" si="47"/>
        <v/>
      </c>
      <c r="CD530" s="67" t="str">
        <f t="shared" si="48"/>
        <v/>
      </c>
      <c r="CE530" s="67" t="str">
        <f t="shared" si="49"/>
        <v/>
      </c>
      <c r="CF530" s="68"/>
      <c r="CG530" s="68"/>
      <c r="CH530" s="68"/>
      <c r="CI530" s="68"/>
      <c r="CJ530" s="65"/>
      <c r="CK530" s="67" t="str">
        <f t="shared" si="54"/>
        <v/>
      </c>
      <c r="CL530" s="68"/>
      <c r="CM530" s="68"/>
      <c r="CN530" s="68"/>
      <c r="CO530" s="68"/>
      <c r="CP530" s="65"/>
      <c r="CQ530" s="67" t="str">
        <f t="shared" si="59"/>
        <v/>
      </c>
      <c r="CR530" s="68"/>
      <c r="CS530" s="68"/>
      <c r="CT530" s="68"/>
      <c r="CU530" s="68"/>
      <c r="CV530" s="65"/>
      <c r="CW530" s="67" t="str">
        <f t="shared" si="64"/>
        <v/>
      </c>
      <c r="CX530" s="68"/>
      <c r="CY530" s="68"/>
      <c r="CZ530" s="68"/>
      <c r="DA530" s="68"/>
      <c r="DB530" s="65"/>
      <c r="DC530" s="67" t="str">
        <f t="shared" si="69"/>
        <v/>
      </c>
      <c r="DD530" s="68"/>
      <c r="DE530" s="68"/>
      <c r="DF530" s="51"/>
      <c r="DG530" s="51"/>
      <c r="DH530" s="70"/>
      <c r="DI530" s="69" t="str">
        <f t="shared" si="74"/>
        <v/>
      </c>
      <c r="DJ530" s="51"/>
      <c r="DK530" s="51"/>
      <c r="DL530" s="51"/>
      <c r="DM530" s="51"/>
      <c r="DN530" s="70"/>
      <c r="DO530" s="69" t="str">
        <f t="shared" si="79"/>
        <v/>
      </c>
      <c r="DP530" s="51"/>
      <c r="DQ530" s="51"/>
      <c r="DR530" s="51"/>
      <c r="DS530" s="51"/>
      <c r="DT530" s="51"/>
      <c r="DU530" s="181"/>
    </row>
    <row r="531" spans="1:125" ht="15" x14ac:dyDescent="0.25">
      <c r="A531" s="50">
        <v>2014</v>
      </c>
      <c r="B531" s="51" t="s">
        <v>976</v>
      </c>
      <c r="C531" s="50" t="s">
        <v>977</v>
      </c>
      <c r="D531" s="53" t="s">
        <v>343</v>
      </c>
      <c r="E531" s="50" t="s">
        <v>47</v>
      </c>
      <c r="F531" s="54">
        <v>92173</v>
      </c>
      <c r="G531" s="54" t="s">
        <v>364</v>
      </c>
      <c r="H531" s="54">
        <v>165306</v>
      </c>
      <c r="I531" s="55">
        <v>1835952</v>
      </c>
      <c r="J531" s="50"/>
      <c r="K531" s="50" t="s">
        <v>2032</v>
      </c>
      <c r="L531" s="58" t="s">
        <v>2032</v>
      </c>
      <c r="M531" s="58" t="s">
        <v>2032</v>
      </c>
      <c r="N531" s="58" t="s">
        <v>2032</v>
      </c>
      <c r="O531" s="58" t="s">
        <v>2032</v>
      </c>
      <c r="P531" s="59"/>
      <c r="Q531" s="60">
        <v>0</v>
      </c>
      <c r="R531" s="60">
        <v>1274816</v>
      </c>
      <c r="S531" s="60">
        <v>149757</v>
      </c>
      <c r="T531" s="60">
        <v>411379</v>
      </c>
      <c r="U531" s="60">
        <v>0</v>
      </c>
      <c r="V531" s="79"/>
      <c r="W531" s="90">
        <f t="shared" si="857"/>
        <v>1835952</v>
      </c>
      <c r="X531" s="101">
        <v>0</v>
      </c>
      <c r="Y531" s="50"/>
      <c r="Z531" s="50" t="s">
        <v>343</v>
      </c>
      <c r="AA531" s="80">
        <f t="shared" ref="AA531:AA534" si="3443">IF(A531 =2014,IF(Y531 ="",F531,""),"")</f>
        <v>92173</v>
      </c>
      <c r="AB531" s="68">
        <f t="shared" ref="AB531:AB534" si="3444">IF(A531 =2014,IF(Y531 ="",I531,""),"")</f>
        <v>1835952</v>
      </c>
      <c r="AC531" s="68">
        <f t="shared" ref="AC531:AC534" si="3445">IF(A531 =2014,IF(Y531 ="",Q531,""),"")</f>
        <v>0</v>
      </c>
      <c r="AD531" s="68">
        <f t="shared" ref="AD531:AD534" si="3446">IF(A531 =2014,IF(Y531 ="",R531,""),"")</f>
        <v>1274816</v>
      </c>
      <c r="AE531" s="68">
        <f t="shared" ref="AE531:AE534" si="3447">IF(A531 =2014,IF(Y531 ="",S531,""),"")</f>
        <v>149757</v>
      </c>
      <c r="AF531" s="68">
        <f t="shared" ref="AF531:AF534" si="3448">IF(A531 =2014,IF(Y531 ="",T531+U531,""),"")</f>
        <v>411379</v>
      </c>
      <c r="AG531" s="67">
        <f t="shared" si="7"/>
        <v>0</v>
      </c>
      <c r="AH531" s="51"/>
      <c r="AI531" s="51" t="str">
        <f t="shared" si="8"/>
        <v/>
      </c>
      <c r="AJ531" s="68" t="str">
        <f t="shared" si="9"/>
        <v/>
      </c>
      <c r="AK531" s="68" t="str">
        <f t="shared" si="10"/>
        <v/>
      </c>
      <c r="AL531" s="68" t="str">
        <f t="shared" si="11"/>
        <v/>
      </c>
      <c r="AM531" s="68" t="str">
        <f t="shared" si="12"/>
        <v/>
      </c>
      <c r="AN531" s="68" t="str">
        <f t="shared" si="13"/>
        <v/>
      </c>
      <c r="AO531" s="67" t="str">
        <f t="shared" si="14"/>
        <v/>
      </c>
      <c r="AP531" s="51"/>
      <c r="AQ531" s="51" t="str">
        <f t="shared" si="15"/>
        <v/>
      </c>
      <c r="AR531" s="68" t="str">
        <f t="shared" si="16"/>
        <v/>
      </c>
      <c r="AS531" s="68" t="str">
        <f t="shared" si="17"/>
        <v/>
      </c>
      <c r="AT531" s="68" t="str">
        <f t="shared" si="18"/>
        <v/>
      </c>
      <c r="AU531" s="68" t="str">
        <f t="shared" si="19"/>
        <v/>
      </c>
      <c r="AV531" s="68" t="str">
        <f t="shared" si="20"/>
        <v/>
      </c>
      <c r="AW531" s="67" t="str">
        <f t="shared" si="21"/>
        <v/>
      </c>
      <c r="AX531" s="51"/>
      <c r="AY531" s="51" t="str">
        <f t="shared" si="22"/>
        <v/>
      </c>
      <c r="AZ531" s="68" t="str">
        <f t="shared" si="23"/>
        <v/>
      </c>
      <c r="BA531" s="68" t="str">
        <f t="shared" si="24"/>
        <v/>
      </c>
      <c r="BB531" s="68" t="str">
        <f t="shared" si="25"/>
        <v/>
      </c>
      <c r="BC531" s="68" t="str">
        <f t="shared" si="26"/>
        <v/>
      </c>
      <c r="BD531" s="68" t="str">
        <f t="shared" si="27"/>
        <v/>
      </c>
      <c r="BE531" s="68" t="str">
        <f t="shared" si="28"/>
        <v/>
      </c>
      <c r="BF531" s="51"/>
      <c r="BG531" s="69" t="str">
        <f t="shared" si="29"/>
        <v/>
      </c>
      <c r="BH531" s="67" t="str">
        <f t="shared" si="30"/>
        <v/>
      </c>
      <c r="BI531" s="67" t="str">
        <f t="shared" si="31"/>
        <v/>
      </c>
      <c r="BJ531" s="67" t="str">
        <f t="shared" si="32"/>
        <v/>
      </c>
      <c r="BK531" s="67" t="str">
        <f t="shared" si="33"/>
        <v/>
      </c>
      <c r="BL531" s="67" t="str">
        <f t="shared" si="34"/>
        <v/>
      </c>
      <c r="BM531" s="65" t="str">
        <f t="shared" si="35"/>
        <v/>
      </c>
      <c r="BN531" s="70"/>
      <c r="BO531" s="71">
        <f t="shared" ref="BO531:BO534" si="3449">IF(A531 =2014,F531,"")</f>
        <v>92173</v>
      </c>
      <c r="BP531" s="51" t="str">
        <f t="shared" ref="BP531:BP534" si="3450">IF(A531 =2015,F531,"")</f>
        <v/>
      </c>
      <c r="BQ531" s="51" t="str">
        <f t="shared" ref="BQ531:BQ534" si="3451">IF(A531 =2016,F531,"")</f>
        <v/>
      </c>
      <c r="BR531" s="51" t="str">
        <f t="shared" ref="BR531:BR534" si="3452">IF(A531 =2017,F531,"")</f>
        <v/>
      </c>
      <c r="BS531" s="69" t="str">
        <f t="shared" si="2920"/>
        <v/>
      </c>
      <c r="BT531" s="70"/>
      <c r="BU531" s="65">
        <f t="shared" ref="BU531:BU534" si="3453">IF(A531 =2014,I531,"")</f>
        <v>1835952</v>
      </c>
      <c r="BV531" s="68" t="str">
        <f t="shared" ref="BV531:BV534" si="3454">IF(A531 =2015,I531,"")</f>
        <v/>
      </c>
      <c r="BW531" s="68" t="str">
        <f t="shared" ref="BW531:BW534" si="3455">IF(A531 =2016,I531,"")</f>
        <v/>
      </c>
      <c r="BX531" s="68" t="str">
        <f t="shared" ref="BX531:BX534" si="3456">IF(A531 =2017,I531,"")</f>
        <v/>
      </c>
      <c r="BY531" s="67" t="str">
        <f t="shared" si="44"/>
        <v/>
      </c>
      <c r="BZ531" s="65"/>
      <c r="CA531" s="65">
        <f t="shared" si="45"/>
        <v>0</v>
      </c>
      <c r="CB531" s="67" t="str">
        <f t="shared" si="46"/>
        <v/>
      </c>
      <c r="CC531" s="67" t="str">
        <f t="shared" si="47"/>
        <v/>
      </c>
      <c r="CD531" s="67" t="str">
        <f t="shared" si="48"/>
        <v/>
      </c>
      <c r="CE531" s="67" t="str">
        <f t="shared" si="49"/>
        <v/>
      </c>
      <c r="CF531" s="65"/>
      <c r="CG531" s="65">
        <f t="shared" ref="CG531:CG534" si="3457">IF(A531 =2014,Q531+R531+S531+T531+U531,"")</f>
        <v>1835952</v>
      </c>
      <c r="CH531" s="68" t="str">
        <f t="shared" ref="CH531:CH534" si="3458">IF(A531 =2015,Q531+R531+S531+T531+U531,"")</f>
        <v/>
      </c>
      <c r="CI531" s="68" t="str">
        <f t="shared" ref="CI531:CI534" si="3459">IF(A531 =2016,Q531+R531+S531+T531+U531,"")</f>
        <v/>
      </c>
      <c r="CJ531" s="68" t="str">
        <f t="shared" ref="CJ531:CJ534" si="3460">IF(A531 =2017,Q531+R531+S531+T531+U531,"")</f>
        <v/>
      </c>
      <c r="CK531" s="67" t="str">
        <f t="shared" si="54"/>
        <v/>
      </c>
      <c r="CL531" s="65"/>
      <c r="CM531" s="65">
        <f t="shared" ref="CM531:CM534" si="3461">IF(A531 =2014,Q531,"")</f>
        <v>0</v>
      </c>
      <c r="CN531" s="68" t="str">
        <f t="shared" ref="CN531:CN534" si="3462">IF(A531 =2015,Q531,"")</f>
        <v/>
      </c>
      <c r="CO531" s="68" t="str">
        <f t="shared" ref="CO531:CO534" si="3463">IF(A531 =2016,Q531,"")</f>
        <v/>
      </c>
      <c r="CP531" s="68" t="str">
        <f t="shared" ref="CP531:CP534" si="3464">IF(A531 =2017,Q531,"")</f>
        <v/>
      </c>
      <c r="CQ531" s="67" t="str">
        <f t="shared" si="59"/>
        <v/>
      </c>
      <c r="CR531" s="65"/>
      <c r="CS531" s="65">
        <f t="shared" ref="CS531:CS534" si="3465">IF(A531 =2014,R531,"")</f>
        <v>1274816</v>
      </c>
      <c r="CT531" s="68" t="str">
        <f t="shared" ref="CT531:CT534" si="3466">IF(A531 =2015,R531,"")</f>
        <v/>
      </c>
      <c r="CU531" s="68" t="str">
        <f t="shared" ref="CU531:CU534" si="3467">IF(A531 =2016,R531,"")</f>
        <v/>
      </c>
      <c r="CV531" s="68" t="str">
        <f t="shared" ref="CV531:CV534" si="3468">IF(A531 =2017,R531,"")</f>
        <v/>
      </c>
      <c r="CW531" s="67" t="str">
        <f t="shared" si="64"/>
        <v/>
      </c>
      <c r="CX531" s="65"/>
      <c r="CY531" s="65">
        <f t="shared" ref="CY531:CY534" si="3469">IF(A531 =2014,S531,"")</f>
        <v>149757</v>
      </c>
      <c r="CZ531" s="68" t="str">
        <f t="shared" ref="CZ531:CZ534" si="3470">IF(A531 =2015,S531,"")</f>
        <v/>
      </c>
      <c r="DA531" s="68" t="str">
        <f t="shared" ref="DA531:DA534" si="3471">IF(A531 =2016,S531,"")</f>
        <v/>
      </c>
      <c r="DB531" s="68" t="str">
        <f t="shared" ref="DB531:DB534" si="3472">IF(A531 =2017,S531,"")</f>
        <v/>
      </c>
      <c r="DC531" s="67" t="str">
        <f t="shared" si="69"/>
        <v/>
      </c>
      <c r="DD531" s="65"/>
      <c r="DE531" s="65">
        <f t="shared" ref="DE531:DE534" si="3473">IF(A531 =2014,T531,"")</f>
        <v>411379</v>
      </c>
      <c r="DF531" s="51" t="str">
        <f t="shared" ref="DF531:DF534" si="3474">IF(A531 =2015,T531,"")</f>
        <v/>
      </c>
      <c r="DG531" s="51" t="str">
        <f t="shared" ref="DG531:DG534" si="3475">IF(A531 =2016,T531,"")</f>
        <v/>
      </c>
      <c r="DH531" s="51" t="str">
        <f t="shared" ref="DH531:DH534" si="3476">IF(A531 =2017,T531,"")</f>
        <v/>
      </c>
      <c r="DI531" s="69" t="str">
        <f t="shared" si="74"/>
        <v/>
      </c>
      <c r="DJ531" s="70"/>
      <c r="DK531" s="65">
        <f t="shared" ref="DK531:DK534" si="3477">IF(A531 =2014,U531,"")</f>
        <v>0</v>
      </c>
      <c r="DL531" s="51" t="str">
        <f t="shared" ref="DL531:DL534" si="3478">IF(A531 =2015,U531,"")</f>
        <v/>
      </c>
      <c r="DM531" s="51" t="str">
        <f t="shared" ref="DM531:DM534" si="3479">IF(A531 =2016,U531,"")</f>
        <v/>
      </c>
      <c r="DN531" s="51" t="str">
        <f t="shared" ref="DN531:DN534" si="3480">IF(A531 =2017,U531,"")</f>
        <v/>
      </c>
      <c r="DO531" s="69" t="str">
        <f t="shared" si="79"/>
        <v/>
      </c>
      <c r="DP531" s="51"/>
      <c r="DQ531" s="51"/>
      <c r="DR531" s="51"/>
      <c r="DS531" s="51"/>
      <c r="DT531" s="51"/>
      <c r="DU531" s="181"/>
    </row>
    <row r="532" spans="1:125" ht="15" x14ac:dyDescent="0.25">
      <c r="A532" s="50">
        <v>2015</v>
      </c>
      <c r="B532" s="51" t="s">
        <v>976</v>
      </c>
      <c r="C532" s="50" t="s">
        <v>977</v>
      </c>
      <c r="D532" s="53" t="s">
        <v>343</v>
      </c>
      <c r="E532" s="50" t="s">
        <v>47</v>
      </c>
      <c r="F532" s="54">
        <v>91930</v>
      </c>
      <c r="G532" s="54" t="s">
        <v>364</v>
      </c>
      <c r="H532" s="54">
        <v>184396</v>
      </c>
      <c r="I532" s="55">
        <v>1738690</v>
      </c>
      <c r="J532" s="50"/>
      <c r="K532" s="50" t="s">
        <v>2032</v>
      </c>
      <c r="L532" s="58" t="s">
        <v>2032</v>
      </c>
      <c r="M532" s="58" t="s">
        <v>2032</v>
      </c>
      <c r="N532" s="58" t="s">
        <v>2032</v>
      </c>
      <c r="O532" s="58" t="s">
        <v>2032</v>
      </c>
      <c r="P532" s="59"/>
      <c r="Q532" s="60">
        <v>1585664</v>
      </c>
      <c r="R532" s="60">
        <v>0</v>
      </c>
      <c r="S532" s="60">
        <v>153027</v>
      </c>
      <c r="T532" s="60">
        <v>236532</v>
      </c>
      <c r="U532" s="60">
        <v>132063</v>
      </c>
      <c r="V532" s="79"/>
      <c r="W532" s="90">
        <f t="shared" si="857"/>
        <v>2107286</v>
      </c>
      <c r="X532" s="101">
        <v>1521075</v>
      </c>
      <c r="Y532" s="50"/>
      <c r="Z532" s="50" t="s">
        <v>343</v>
      </c>
      <c r="AA532" s="51" t="str">
        <f t="shared" si="3443"/>
        <v/>
      </c>
      <c r="AB532" s="68" t="str">
        <f t="shared" si="3444"/>
        <v/>
      </c>
      <c r="AC532" s="68" t="str">
        <f t="shared" si="3445"/>
        <v/>
      </c>
      <c r="AD532" s="68" t="str">
        <f t="shared" si="3446"/>
        <v/>
      </c>
      <c r="AE532" s="68" t="str">
        <f t="shared" si="3447"/>
        <v/>
      </c>
      <c r="AF532" s="68" t="str">
        <f t="shared" si="3448"/>
        <v/>
      </c>
      <c r="AG532" s="67" t="str">
        <f t="shared" si="7"/>
        <v/>
      </c>
      <c r="AH532" s="51"/>
      <c r="AI532" s="80">
        <f t="shared" si="8"/>
        <v>91930</v>
      </c>
      <c r="AJ532" s="68">
        <f t="shared" si="9"/>
        <v>1738690</v>
      </c>
      <c r="AK532" s="68">
        <f t="shared" si="10"/>
        <v>1585664</v>
      </c>
      <c r="AL532" s="68">
        <f t="shared" si="11"/>
        <v>0</v>
      </c>
      <c r="AM532" s="68">
        <f t="shared" si="12"/>
        <v>153027</v>
      </c>
      <c r="AN532" s="68">
        <f t="shared" si="13"/>
        <v>368595</v>
      </c>
      <c r="AO532" s="67">
        <f t="shared" si="14"/>
        <v>1521075</v>
      </c>
      <c r="AP532" s="51"/>
      <c r="AQ532" s="51" t="str">
        <f t="shared" si="15"/>
        <v/>
      </c>
      <c r="AR532" s="68" t="str">
        <f t="shared" si="16"/>
        <v/>
      </c>
      <c r="AS532" s="68" t="str">
        <f t="shared" si="17"/>
        <v/>
      </c>
      <c r="AT532" s="68" t="str">
        <f t="shared" si="18"/>
        <v/>
      </c>
      <c r="AU532" s="68" t="str">
        <f t="shared" si="19"/>
        <v/>
      </c>
      <c r="AV532" s="68" t="str">
        <f t="shared" si="20"/>
        <v/>
      </c>
      <c r="AW532" s="67" t="str">
        <f t="shared" si="21"/>
        <v/>
      </c>
      <c r="AX532" s="51"/>
      <c r="AY532" s="51" t="str">
        <f t="shared" si="22"/>
        <v/>
      </c>
      <c r="AZ532" s="68" t="str">
        <f t="shared" si="23"/>
        <v/>
      </c>
      <c r="BA532" s="68" t="str">
        <f t="shared" si="24"/>
        <v/>
      </c>
      <c r="BB532" s="68" t="str">
        <f t="shared" si="25"/>
        <v/>
      </c>
      <c r="BC532" s="68" t="str">
        <f t="shared" si="26"/>
        <v/>
      </c>
      <c r="BD532" s="68" t="str">
        <f t="shared" si="27"/>
        <v/>
      </c>
      <c r="BE532" s="68" t="str">
        <f t="shared" si="28"/>
        <v/>
      </c>
      <c r="BF532" s="51"/>
      <c r="BG532" s="69" t="str">
        <f t="shared" si="29"/>
        <v/>
      </c>
      <c r="BH532" s="67" t="str">
        <f t="shared" si="30"/>
        <v/>
      </c>
      <c r="BI532" s="67" t="str">
        <f t="shared" si="31"/>
        <v/>
      </c>
      <c r="BJ532" s="67" t="str">
        <f t="shared" si="32"/>
        <v/>
      </c>
      <c r="BK532" s="67" t="str">
        <f t="shared" si="33"/>
        <v/>
      </c>
      <c r="BL532" s="67" t="str">
        <f t="shared" si="34"/>
        <v/>
      </c>
      <c r="BM532" s="65" t="str">
        <f t="shared" si="35"/>
        <v/>
      </c>
      <c r="BN532" s="51"/>
      <c r="BO532" s="51" t="str">
        <f t="shared" si="3449"/>
        <v/>
      </c>
      <c r="BP532" s="71">
        <f t="shared" si="3450"/>
        <v>91930</v>
      </c>
      <c r="BQ532" s="51" t="str">
        <f t="shared" si="3451"/>
        <v/>
      </c>
      <c r="BR532" s="51" t="str">
        <f t="shared" si="3452"/>
        <v/>
      </c>
      <c r="BS532" s="69" t="str">
        <f t="shared" si="2920"/>
        <v/>
      </c>
      <c r="BT532" s="51"/>
      <c r="BU532" s="68" t="str">
        <f t="shared" si="3453"/>
        <v/>
      </c>
      <c r="BV532" s="65">
        <f t="shared" si="3454"/>
        <v>1738690</v>
      </c>
      <c r="BW532" s="68" t="str">
        <f t="shared" si="3455"/>
        <v/>
      </c>
      <c r="BX532" s="68" t="str">
        <f t="shared" si="3456"/>
        <v/>
      </c>
      <c r="BY532" s="67" t="str">
        <f t="shared" si="44"/>
        <v/>
      </c>
      <c r="BZ532" s="68"/>
      <c r="CA532" s="65" t="str">
        <f t="shared" si="45"/>
        <v/>
      </c>
      <c r="CB532" s="67">
        <f t="shared" si="46"/>
        <v>1521075</v>
      </c>
      <c r="CC532" s="67" t="str">
        <f t="shared" si="47"/>
        <v/>
      </c>
      <c r="CD532" s="67" t="str">
        <f t="shared" si="48"/>
        <v/>
      </c>
      <c r="CE532" s="67" t="str">
        <f t="shared" si="49"/>
        <v/>
      </c>
      <c r="CF532" s="68"/>
      <c r="CG532" s="68" t="str">
        <f t="shared" si="3457"/>
        <v/>
      </c>
      <c r="CH532" s="65">
        <f t="shared" si="3458"/>
        <v>2107286</v>
      </c>
      <c r="CI532" s="68" t="str">
        <f t="shared" si="3459"/>
        <v/>
      </c>
      <c r="CJ532" s="68" t="str">
        <f t="shared" si="3460"/>
        <v/>
      </c>
      <c r="CK532" s="67" t="str">
        <f t="shared" si="54"/>
        <v/>
      </c>
      <c r="CL532" s="68"/>
      <c r="CM532" s="68" t="str">
        <f t="shared" si="3461"/>
        <v/>
      </c>
      <c r="CN532" s="65">
        <f t="shared" si="3462"/>
        <v>1585664</v>
      </c>
      <c r="CO532" s="68" t="str">
        <f t="shared" si="3463"/>
        <v/>
      </c>
      <c r="CP532" s="68" t="str">
        <f t="shared" si="3464"/>
        <v/>
      </c>
      <c r="CQ532" s="67" t="str">
        <f t="shared" si="59"/>
        <v/>
      </c>
      <c r="CR532" s="68"/>
      <c r="CS532" s="68" t="str">
        <f t="shared" si="3465"/>
        <v/>
      </c>
      <c r="CT532" s="65">
        <f t="shared" si="3466"/>
        <v>0</v>
      </c>
      <c r="CU532" s="68" t="str">
        <f t="shared" si="3467"/>
        <v/>
      </c>
      <c r="CV532" s="68" t="str">
        <f t="shared" si="3468"/>
        <v/>
      </c>
      <c r="CW532" s="67" t="str">
        <f t="shared" si="64"/>
        <v/>
      </c>
      <c r="CX532" s="68"/>
      <c r="CY532" s="68" t="str">
        <f t="shared" si="3469"/>
        <v/>
      </c>
      <c r="CZ532" s="65">
        <f t="shared" si="3470"/>
        <v>153027</v>
      </c>
      <c r="DA532" s="68" t="str">
        <f t="shared" si="3471"/>
        <v/>
      </c>
      <c r="DB532" s="68" t="str">
        <f t="shared" si="3472"/>
        <v/>
      </c>
      <c r="DC532" s="67" t="str">
        <f t="shared" si="69"/>
        <v/>
      </c>
      <c r="DD532" s="68"/>
      <c r="DE532" s="68" t="str">
        <f t="shared" si="3473"/>
        <v/>
      </c>
      <c r="DF532" s="65">
        <f t="shared" si="3474"/>
        <v>236532</v>
      </c>
      <c r="DG532" s="51" t="str">
        <f t="shared" si="3475"/>
        <v/>
      </c>
      <c r="DH532" s="51" t="str">
        <f t="shared" si="3476"/>
        <v/>
      </c>
      <c r="DI532" s="69" t="str">
        <f t="shared" si="74"/>
        <v/>
      </c>
      <c r="DJ532" s="51"/>
      <c r="DK532" s="51" t="str">
        <f t="shared" si="3477"/>
        <v/>
      </c>
      <c r="DL532" s="65">
        <f t="shared" si="3478"/>
        <v>132063</v>
      </c>
      <c r="DM532" s="51" t="str">
        <f t="shared" si="3479"/>
        <v/>
      </c>
      <c r="DN532" s="51" t="str">
        <f t="shared" si="3480"/>
        <v/>
      </c>
      <c r="DO532" s="69" t="str">
        <f t="shared" si="79"/>
        <v/>
      </c>
      <c r="DP532" s="51"/>
      <c r="DQ532" s="51"/>
      <c r="DR532" s="51"/>
      <c r="DS532" s="51"/>
      <c r="DT532" s="51"/>
      <c r="DU532" s="181"/>
    </row>
    <row r="533" spans="1:125" ht="15" x14ac:dyDescent="0.25">
      <c r="A533" s="50">
        <v>2016</v>
      </c>
      <c r="B533" s="51" t="s">
        <v>976</v>
      </c>
      <c r="C533" s="50" t="s">
        <v>977</v>
      </c>
      <c r="D533" s="53" t="s">
        <v>343</v>
      </c>
      <c r="E533" s="50" t="s">
        <v>47</v>
      </c>
      <c r="F533" s="54">
        <v>95687</v>
      </c>
      <c r="G533" s="54" t="s">
        <v>364</v>
      </c>
      <c r="H533" s="54">
        <v>189878</v>
      </c>
      <c r="I533" s="55">
        <v>1743238</v>
      </c>
      <c r="J533" s="50"/>
      <c r="K533" s="50" t="s">
        <v>2032</v>
      </c>
      <c r="L533" s="58" t="s">
        <v>2032</v>
      </c>
      <c r="M533" s="58" t="s">
        <v>2032</v>
      </c>
      <c r="N533" s="58" t="s">
        <v>2032</v>
      </c>
      <c r="O533" s="58" t="s">
        <v>2032</v>
      </c>
      <c r="P533" s="59"/>
      <c r="Q533" s="60">
        <v>1457000</v>
      </c>
      <c r="R533" s="60">
        <v>0</v>
      </c>
      <c r="S533" s="60">
        <v>131455</v>
      </c>
      <c r="T533" s="60">
        <v>154783</v>
      </c>
      <c r="U533" s="60">
        <v>0</v>
      </c>
      <c r="V533" s="79"/>
      <c r="W533" s="90">
        <f t="shared" si="857"/>
        <v>1743238</v>
      </c>
      <c r="X533" s="101">
        <v>1420387</v>
      </c>
      <c r="Y533" s="50"/>
      <c r="Z533" s="50" t="s">
        <v>343</v>
      </c>
      <c r="AA533" s="51" t="str">
        <f t="shared" si="3443"/>
        <v/>
      </c>
      <c r="AB533" s="68" t="str">
        <f t="shared" si="3444"/>
        <v/>
      </c>
      <c r="AC533" s="68" t="str">
        <f t="shared" si="3445"/>
        <v/>
      </c>
      <c r="AD533" s="68" t="str">
        <f t="shared" si="3446"/>
        <v/>
      </c>
      <c r="AE533" s="68" t="str">
        <f t="shared" si="3447"/>
        <v/>
      </c>
      <c r="AF533" s="68" t="str">
        <f t="shared" si="3448"/>
        <v/>
      </c>
      <c r="AG533" s="67" t="str">
        <f t="shared" si="7"/>
        <v/>
      </c>
      <c r="AH533" s="51"/>
      <c r="AI533" s="51" t="str">
        <f t="shared" si="8"/>
        <v/>
      </c>
      <c r="AJ533" s="68" t="str">
        <f t="shared" si="9"/>
        <v/>
      </c>
      <c r="AK533" s="68" t="str">
        <f t="shared" si="10"/>
        <v/>
      </c>
      <c r="AL533" s="68" t="str">
        <f t="shared" si="11"/>
        <v/>
      </c>
      <c r="AM533" s="68" t="str">
        <f t="shared" si="12"/>
        <v/>
      </c>
      <c r="AN533" s="68" t="str">
        <f t="shared" si="13"/>
        <v/>
      </c>
      <c r="AO533" s="67" t="str">
        <f t="shared" si="14"/>
        <v/>
      </c>
      <c r="AP533" s="51"/>
      <c r="AQ533" s="80">
        <f t="shared" si="15"/>
        <v>95687</v>
      </c>
      <c r="AR533" s="68">
        <f t="shared" si="16"/>
        <v>1743238</v>
      </c>
      <c r="AS533" s="68">
        <f t="shared" si="17"/>
        <v>1457000</v>
      </c>
      <c r="AT533" s="68">
        <f t="shared" si="18"/>
        <v>0</v>
      </c>
      <c r="AU533" s="68">
        <f t="shared" si="19"/>
        <v>131455</v>
      </c>
      <c r="AV533" s="68">
        <f t="shared" si="20"/>
        <v>154783</v>
      </c>
      <c r="AW533" s="67">
        <f t="shared" si="21"/>
        <v>1420387</v>
      </c>
      <c r="AX533" s="51"/>
      <c r="AY533" s="51" t="str">
        <f t="shared" si="22"/>
        <v/>
      </c>
      <c r="AZ533" s="68" t="str">
        <f t="shared" si="23"/>
        <v/>
      </c>
      <c r="BA533" s="68" t="str">
        <f t="shared" si="24"/>
        <v/>
      </c>
      <c r="BB533" s="68" t="str">
        <f t="shared" si="25"/>
        <v/>
      </c>
      <c r="BC533" s="68" t="str">
        <f t="shared" si="26"/>
        <v/>
      </c>
      <c r="BD533" s="68" t="str">
        <f t="shared" si="27"/>
        <v/>
      </c>
      <c r="BE533" s="68" t="str">
        <f t="shared" si="28"/>
        <v/>
      </c>
      <c r="BF533" s="51"/>
      <c r="BG533" s="69" t="str">
        <f t="shared" si="29"/>
        <v/>
      </c>
      <c r="BH533" s="67" t="str">
        <f t="shared" si="30"/>
        <v/>
      </c>
      <c r="BI533" s="67" t="str">
        <f t="shared" si="31"/>
        <v/>
      </c>
      <c r="BJ533" s="67" t="str">
        <f t="shared" si="32"/>
        <v/>
      </c>
      <c r="BK533" s="67" t="str">
        <f t="shared" si="33"/>
        <v/>
      </c>
      <c r="BL533" s="67" t="str">
        <f t="shared" si="34"/>
        <v/>
      </c>
      <c r="BM533" s="65" t="str">
        <f t="shared" si="35"/>
        <v/>
      </c>
      <c r="BN533" s="51"/>
      <c r="BO533" s="51" t="str">
        <f t="shared" si="3449"/>
        <v/>
      </c>
      <c r="BP533" s="51" t="str">
        <f t="shared" si="3450"/>
        <v/>
      </c>
      <c r="BQ533" s="71">
        <f t="shared" si="3451"/>
        <v>95687</v>
      </c>
      <c r="BR533" s="51" t="str">
        <f t="shared" si="3452"/>
        <v/>
      </c>
      <c r="BS533" s="69" t="str">
        <f t="shared" si="2920"/>
        <v/>
      </c>
      <c r="BT533" s="51"/>
      <c r="BU533" s="68" t="str">
        <f t="shared" si="3453"/>
        <v/>
      </c>
      <c r="BV533" s="68" t="str">
        <f t="shared" si="3454"/>
        <v/>
      </c>
      <c r="BW533" s="65">
        <f t="shared" si="3455"/>
        <v>1743238</v>
      </c>
      <c r="BX533" s="68" t="str">
        <f t="shared" si="3456"/>
        <v/>
      </c>
      <c r="BY533" s="67" t="str">
        <f t="shared" si="44"/>
        <v/>
      </c>
      <c r="BZ533" s="68"/>
      <c r="CA533" s="65" t="str">
        <f t="shared" si="45"/>
        <v/>
      </c>
      <c r="CB533" s="67" t="str">
        <f t="shared" si="46"/>
        <v/>
      </c>
      <c r="CC533" s="67">
        <f t="shared" si="47"/>
        <v>1420387</v>
      </c>
      <c r="CD533" s="67" t="str">
        <f t="shared" si="48"/>
        <v/>
      </c>
      <c r="CE533" s="67" t="str">
        <f t="shared" si="49"/>
        <v/>
      </c>
      <c r="CF533" s="68"/>
      <c r="CG533" s="68" t="str">
        <f t="shared" si="3457"/>
        <v/>
      </c>
      <c r="CH533" s="68" t="str">
        <f t="shared" si="3458"/>
        <v/>
      </c>
      <c r="CI533" s="65">
        <f t="shared" si="3459"/>
        <v>1743238</v>
      </c>
      <c r="CJ533" s="68" t="str">
        <f t="shared" si="3460"/>
        <v/>
      </c>
      <c r="CK533" s="67" t="str">
        <f t="shared" si="54"/>
        <v/>
      </c>
      <c r="CL533" s="68"/>
      <c r="CM533" s="68" t="str">
        <f t="shared" si="3461"/>
        <v/>
      </c>
      <c r="CN533" s="68" t="str">
        <f t="shared" si="3462"/>
        <v/>
      </c>
      <c r="CO533" s="65">
        <f t="shared" si="3463"/>
        <v>1457000</v>
      </c>
      <c r="CP533" s="68" t="str">
        <f t="shared" si="3464"/>
        <v/>
      </c>
      <c r="CQ533" s="67" t="str">
        <f t="shared" si="59"/>
        <v/>
      </c>
      <c r="CR533" s="68"/>
      <c r="CS533" s="68" t="str">
        <f t="shared" si="3465"/>
        <v/>
      </c>
      <c r="CT533" s="68" t="str">
        <f t="shared" si="3466"/>
        <v/>
      </c>
      <c r="CU533" s="65">
        <f t="shared" si="3467"/>
        <v>0</v>
      </c>
      <c r="CV533" s="68" t="str">
        <f t="shared" si="3468"/>
        <v/>
      </c>
      <c r="CW533" s="67" t="str">
        <f t="shared" si="64"/>
        <v/>
      </c>
      <c r="CX533" s="68"/>
      <c r="CY533" s="68" t="str">
        <f t="shared" si="3469"/>
        <v/>
      </c>
      <c r="CZ533" s="68" t="str">
        <f t="shared" si="3470"/>
        <v/>
      </c>
      <c r="DA533" s="65">
        <f t="shared" si="3471"/>
        <v>131455</v>
      </c>
      <c r="DB533" s="68" t="str">
        <f t="shared" si="3472"/>
        <v/>
      </c>
      <c r="DC533" s="67" t="str">
        <f t="shared" si="69"/>
        <v/>
      </c>
      <c r="DD533" s="68"/>
      <c r="DE533" s="68" t="str">
        <f t="shared" si="3473"/>
        <v/>
      </c>
      <c r="DF533" s="51" t="str">
        <f t="shared" si="3474"/>
        <v/>
      </c>
      <c r="DG533" s="65">
        <f t="shared" si="3475"/>
        <v>154783</v>
      </c>
      <c r="DH533" s="51" t="str">
        <f t="shared" si="3476"/>
        <v/>
      </c>
      <c r="DI533" s="69" t="str">
        <f t="shared" si="74"/>
        <v/>
      </c>
      <c r="DJ533" s="51"/>
      <c r="DK533" s="51" t="str">
        <f t="shared" si="3477"/>
        <v/>
      </c>
      <c r="DL533" s="51" t="str">
        <f t="shared" si="3478"/>
        <v/>
      </c>
      <c r="DM533" s="65">
        <f t="shared" si="3479"/>
        <v>0</v>
      </c>
      <c r="DN533" s="51" t="str">
        <f t="shared" si="3480"/>
        <v/>
      </c>
      <c r="DO533" s="69" t="str">
        <f t="shared" si="79"/>
        <v/>
      </c>
      <c r="DP533" s="51"/>
      <c r="DQ533" s="51"/>
      <c r="DR533" s="51"/>
      <c r="DS533" s="51"/>
      <c r="DT533" s="51"/>
      <c r="DU533" s="181"/>
    </row>
    <row r="534" spans="1:125" ht="15" x14ac:dyDescent="0.25">
      <c r="A534" s="50">
        <v>2017</v>
      </c>
      <c r="B534" s="51" t="s">
        <v>976</v>
      </c>
      <c r="C534" s="50" t="s">
        <v>977</v>
      </c>
      <c r="D534" s="53" t="s">
        <v>343</v>
      </c>
      <c r="E534" s="50" t="s">
        <v>47</v>
      </c>
      <c r="F534" s="54">
        <v>92281</v>
      </c>
      <c r="G534" s="54" t="s">
        <v>364</v>
      </c>
      <c r="H534" s="54">
        <v>184860</v>
      </c>
      <c r="I534" s="55">
        <v>1742415</v>
      </c>
      <c r="J534" s="50"/>
      <c r="K534" s="50" t="s">
        <v>2032</v>
      </c>
      <c r="L534" s="58" t="s">
        <v>2032</v>
      </c>
      <c r="M534" s="58" t="s">
        <v>2032</v>
      </c>
      <c r="N534" s="58" t="s">
        <v>2032</v>
      </c>
      <c r="O534" s="58" t="s">
        <v>2032</v>
      </c>
      <c r="P534" s="59"/>
      <c r="Q534" s="60">
        <v>1672844</v>
      </c>
      <c r="R534" s="60">
        <v>0</v>
      </c>
      <c r="S534" s="60">
        <v>0</v>
      </c>
      <c r="T534" s="60">
        <v>69571</v>
      </c>
      <c r="U534" s="60">
        <v>0</v>
      </c>
      <c r="V534" s="79"/>
      <c r="W534" s="90">
        <f t="shared" si="857"/>
        <v>1742415</v>
      </c>
      <c r="X534" s="101">
        <v>35078</v>
      </c>
      <c r="Y534" s="50"/>
      <c r="Z534" s="50" t="s">
        <v>343</v>
      </c>
      <c r="AA534" s="51" t="str">
        <f t="shared" si="3443"/>
        <v/>
      </c>
      <c r="AB534" s="68" t="str">
        <f t="shared" si="3444"/>
        <v/>
      </c>
      <c r="AC534" s="68" t="str">
        <f t="shared" si="3445"/>
        <v/>
      </c>
      <c r="AD534" s="68" t="str">
        <f t="shared" si="3446"/>
        <v/>
      </c>
      <c r="AE534" s="68" t="str">
        <f t="shared" si="3447"/>
        <v/>
      </c>
      <c r="AF534" s="68" t="str">
        <f t="shared" si="3448"/>
        <v/>
      </c>
      <c r="AG534" s="67" t="str">
        <f t="shared" si="7"/>
        <v/>
      </c>
      <c r="AH534" s="51"/>
      <c r="AI534" s="51" t="str">
        <f t="shared" si="8"/>
        <v/>
      </c>
      <c r="AJ534" s="68" t="str">
        <f t="shared" si="9"/>
        <v/>
      </c>
      <c r="AK534" s="68" t="str">
        <f t="shared" si="10"/>
        <v/>
      </c>
      <c r="AL534" s="68" t="str">
        <f t="shared" si="11"/>
        <v/>
      </c>
      <c r="AM534" s="68" t="str">
        <f t="shared" si="12"/>
        <v/>
      </c>
      <c r="AN534" s="68" t="str">
        <f t="shared" si="13"/>
        <v/>
      </c>
      <c r="AO534" s="67" t="str">
        <f t="shared" si="14"/>
        <v/>
      </c>
      <c r="AP534" s="51"/>
      <c r="AQ534" s="51" t="str">
        <f t="shared" si="15"/>
        <v/>
      </c>
      <c r="AR534" s="68" t="str">
        <f t="shared" si="16"/>
        <v/>
      </c>
      <c r="AS534" s="68" t="str">
        <f t="shared" si="17"/>
        <v/>
      </c>
      <c r="AT534" s="68" t="str">
        <f t="shared" si="18"/>
        <v/>
      </c>
      <c r="AU534" s="68" t="str">
        <f t="shared" si="19"/>
        <v/>
      </c>
      <c r="AV534" s="68" t="str">
        <f t="shared" si="20"/>
        <v/>
      </c>
      <c r="AW534" s="67" t="str">
        <f t="shared" si="21"/>
        <v/>
      </c>
      <c r="AX534" s="51"/>
      <c r="AY534" s="80">
        <f t="shared" si="22"/>
        <v>92281</v>
      </c>
      <c r="AZ534" s="68">
        <f t="shared" si="23"/>
        <v>1742415</v>
      </c>
      <c r="BA534" s="68">
        <f t="shared" si="24"/>
        <v>1672844</v>
      </c>
      <c r="BB534" s="68">
        <f t="shared" si="25"/>
        <v>0</v>
      </c>
      <c r="BC534" s="68">
        <f t="shared" si="26"/>
        <v>0</v>
      </c>
      <c r="BD534" s="68">
        <f t="shared" si="27"/>
        <v>69571</v>
      </c>
      <c r="BE534" s="68">
        <f t="shared" si="28"/>
        <v>35078</v>
      </c>
      <c r="BF534" s="51"/>
      <c r="BG534" s="69" t="str">
        <f t="shared" si="29"/>
        <v/>
      </c>
      <c r="BH534" s="67" t="str">
        <f t="shared" si="30"/>
        <v/>
      </c>
      <c r="BI534" s="67" t="str">
        <f t="shared" si="31"/>
        <v/>
      </c>
      <c r="BJ534" s="67" t="str">
        <f t="shared" si="32"/>
        <v/>
      </c>
      <c r="BK534" s="67" t="str">
        <f t="shared" si="33"/>
        <v/>
      </c>
      <c r="BL534" s="67" t="str">
        <f t="shared" si="34"/>
        <v/>
      </c>
      <c r="BM534" s="65" t="str">
        <f t="shared" si="35"/>
        <v/>
      </c>
      <c r="BN534" s="51"/>
      <c r="BO534" s="51" t="str">
        <f t="shared" si="3449"/>
        <v/>
      </c>
      <c r="BP534" s="51" t="str">
        <f t="shared" si="3450"/>
        <v/>
      </c>
      <c r="BQ534" s="51" t="str">
        <f t="shared" si="3451"/>
        <v/>
      </c>
      <c r="BR534" s="71">
        <f t="shared" si="3452"/>
        <v>92281</v>
      </c>
      <c r="BS534" s="69" t="str">
        <f t="shared" si="2920"/>
        <v/>
      </c>
      <c r="BT534" s="51"/>
      <c r="BU534" s="68" t="str">
        <f t="shared" si="3453"/>
        <v/>
      </c>
      <c r="BV534" s="68" t="str">
        <f t="shared" si="3454"/>
        <v/>
      </c>
      <c r="BW534" s="68" t="str">
        <f t="shared" si="3455"/>
        <v/>
      </c>
      <c r="BX534" s="65">
        <f t="shared" si="3456"/>
        <v>1742415</v>
      </c>
      <c r="BY534" s="67" t="str">
        <f t="shared" si="44"/>
        <v/>
      </c>
      <c r="BZ534" s="68"/>
      <c r="CA534" s="65" t="str">
        <f t="shared" si="45"/>
        <v/>
      </c>
      <c r="CB534" s="67" t="str">
        <f t="shared" si="46"/>
        <v/>
      </c>
      <c r="CC534" s="67" t="str">
        <f t="shared" si="47"/>
        <v/>
      </c>
      <c r="CD534" s="67">
        <f t="shared" si="48"/>
        <v>35078</v>
      </c>
      <c r="CE534" s="67" t="str">
        <f t="shared" si="49"/>
        <v/>
      </c>
      <c r="CF534" s="68"/>
      <c r="CG534" s="68" t="str">
        <f t="shared" si="3457"/>
        <v/>
      </c>
      <c r="CH534" s="68" t="str">
        <f t="shared" si="3458"/>
        <v/>
      </c>
      <c r="CI534" s="68" t="str">
        <f t="shared" si="3459"/>
        <v/>
      </c>
      <c r="CJ534" s="65">
        <f t="shared" si="3460"/>
        <v>1742415</v>
      </c>
      <c r="CK534" s="67" t="str">
        <f t="shared" si="54"/>
        <v/>
      </c>
      <c r="CL534" s="68"/>
      <c r="CM534" s="68" t="str">
        <f t="shared" si="3461"/>
        <v/>
      </c>
      <c r="CN534" s="68" t="str">
        <f t="shared" si="3462"/>
        <v/>
      </c>
      <c r="CO534" s="68" t="str">
        <f t="shared" si="3463"/>
        <v/>
      </c>
      <c r="CP534" s="65">
        <f t="shared" si="3464"/>
        <v>1672844</v>
      </c>
      <c r="CQ534" s="67" t="str">
        <f t="shared" si="59"/>
        <v/>
      </c>
      <c r="CR534" s="68"/>
      <c r="CS534" s="68" t="str">
        <f t="shared" si="3465"/>
        <v/>
      </c>
      <c r="CT534" s="68" t="str">
        <f t="shared" si="3466"/>
        <v/>
      </c>
      <c r="CU534" s="68" t="str">
        <f t="shared" si="3467"/>
        <v/>
      </c>
      <c r="CV534" s="65">
        <f t="shared" si="3468"/>
        <v>0</v>
      </c>
      <c r="CW534" s="67" t="str">
        <f t="shared" si="64"/>
        <v/>
      </c>
      <c r="CX534" s="68"/>
      <c r="CY534" s="68" t="str">
        <f t="shared" si="3469"/>
        <v/>
      </c>
      <c r="CZ534" s="68" t="str">
        <f t="shared" si="3470"/>
        <v/>
      </c>
      <c r="DA534" s="68" t="str">
        <f t="shared" si="3471"/>
        <v/>
      </c>
      <c r="DB534" s="65">
        <f t="shared" si="3472"/>
        <v>0</v>
      </c>
      <c r="DC534" s="67" t="str">
        <f t="shared" si="69"/>
        <v/>
      </c>
      <c r="DD534" s="68"/>
      <c r="DE534" s="68" t="str">
        <f t="shared" si="3473"/>
        <v/>
      </c>
      <c r="DF534" s="51" t="str">
        <f t="shared" si="3474"/>
        <v/>
      </c>
      <c r="DG534" s="51" t="str">
        <f t="shared" si="3475"/>
        <v/>
      </c>
      <c r="DH534" s="65">
        <f t="shared" si="3476"/>
        <v>69571</v>
      </c>
      <c r="DI534" s="69" t="str">
        <f t="shared" si="74"/>
        <v/>
      </c>
      <c r="DJ534" s="51"/>
      <c r="DK534" s="51" t="str">
        <f t="shared" si="3477"/>
        <v/>
      </c>
      <c r="DL534" s="51" t="str">
        <f t="shared" si="3478"/>
        <v/>
      </c>
      <c r="DM534" s="51" t="str">
        <f t="shared" si="3479"/>
        <v/>
      </c>
      <c r="DN534" s="65">
        <f t="shared" si="3480"/>
        <v>0</v>
      </c>
      <c r="DO534" s="69" t="str">
        <f t="shared" si="79"/>
        <v/>
      </c>
      <c r="DP534" s="51"/>
      <c r="DQ534" s="51"/>
      <c r="DR534" s="51"/>
      <c r="DS534" s="51"/>
      <c r="DT534" s="51"/>
      <c r="DU534" s="181"/>
    </row>
    <row r="535" spans="1:125" ht="15" x14ac:dyDescent="0.25">
      <c r="A535" s="50">
        <v>2018</v>
      </c>
      <c r="B535" s="51" t="s">
        <v>976</v>
      </c>
      <c r="C535" s="50" t="s">
        <v>977</v>
      </c>
      <c r="D535" s="170" t="s">
        <v>343</v>
      </c>
      <c r="E535" s="50" t="s">
        <v>47</v>
      </c>
      <c r="F535" s="89">
        <v>89802</v>
      </c>
      <c r="G535" s="89">
        <v>0</v>
      </c>
      <c r="H535" s="89">
        <v>182985</v>
      </c>
      <c r="I535" s="90">
        <v>2079819</v>
      </c>
      <c r="J535" s="50"/>
      <c r="K535" s="50" t="s">
        <v>2032</v>
      </c>
      <c r="L535" s="58"/>
      <c r="M535" s="58"/>
      <c r="N535" s="58"/>
      <c r="O535" s="58"/>
      <c r="P535" s="91"/>
      <c r="Q535" s="92">
        <v>1898439</v>
      </c>
      <c r="R535" s="92">
        <v>0</v>
      </c>
      <c r="S535" s="92">
        <v>0</v>
      </c>
      <c r="T535" s="92">
        <v>181380</v>
      </c>
      <c r="U535" s="94"/>
      <c r="V535" s="94"/>
      <c r="W535" s="90">
        <f t="shared" si="857"/>
        <v>2079819</v>
      </c>
      <c r="X535" s="101">
        <v>0</v>
      </c>
      <c r="Y535" s="50"/>
      <c r="Z535" s="50"/>
      <c r="AA535" s="51"/>
      <c r="AB535" s="68"/>
      <c r="AC535" s="68"/>
      <c r="AD535" s="68"/>
      <c r="AE535" s="68"/>
      <c r="AF535" s="68"/>
      <c r="AG535" s="67" t="str">
        <f t="shared" si="7"/>
        <v/>
      </c>
      <c r="AH535" s="51"/>
      <c r="AI535" s="51" t="str">
        <f t="shared" si="8"/>
        <v/>
      </c>
      <c r="AJ535" s="68" t="str">
        <f t="shared" si="9"/>
        <v/>
      </c>
      <c r="AK535" s="68" t="str">
        <f t="shared" si="10"/>
        <v/>
      </c>
      <c r="AL535" s="68" t="str">
        <f t="shared" si="11"/>
        <v/>
      </c>
      <c r="AM535" s="68" t="str">
        <f t="shared" si="12"/>
        <v/>
      </c>
      <c r="AN535" s="68" t="str">
        <f t="shared" si="13"/>
        <v/>
      </c>
      <c r="AO535" s="67" t="str">
        <f t="shared" si="14"/>
        <v/>
      </c>
      <c r="AP535" s="51"/>
      <c r="AQ535" s="51" t="str">
        <f t="shared" si="15"/>
        <v/>
      </c>
      <c r="AR535" s="68" t="str">
        <f t="shared" si="16"/>
        <v/>
      </c>
      <c r="AS535" s="68" t="str">
        <f t="shared" si="17"/>
        <v/>
      </c>
      <c r="AT535" s="68" t="str">
        <f t="shared" si="18"/>
        <v/>
      </c>
      <c r="AU535" s="68" t="str">
        <f t="shared" si="19"/>
        <v/>
      </c>
      <c r="AV535" s="68" t="str">
        <f t="shared" si="20"/>
        <v/>
      </c>
      <c r="AW535" s="67" t="str">
        <f t="shared" si="21"/>
        <v/>
      </c>
      <c r="AX535" s="51"/>
      <c r="AY535" s="51" t="str">
        <f t="shared" si="22"/>
        <v/>
      </c>
      <c r="AZ535" s="68" t="str">
        <f t="shared" si="23"/>
        <v/>
      </c>
      <c r="BA535" s="68" t="str">
        <f t="shared" si="24"/>
        <v/>
      </c>
      <c r="BB535" s="68" t="str">
        <f t="shared" si="25"/>
        <v/>
      </c>
      <c r="BC535" s="68" t="str">
        <f t="shared" si="26"/>
        <v/>
      </c>
      <c r="BD535" s="68" t="str">
        <f t="shared" si="27"/>
        <v/>
      </c>
      <c r="BE535" s="68" t="str">
        <f t="shared" si="28"/>
        <v/>
      </c>
      <c r="BF535" s="51"/>
      <c r="BG535" s="96">
        <f t="shared" si="29"/>
        <v>89802</v>
      </c>
      <c r="BH535" s="67">
        <f t="shared" si="30"/>
        <v>2079819</v>
      </c>
      <c r="BI535" s="67">
        <f t="shared" si="31"/>
        <v>1898439</v>
      </c>
      <c r="BJ535" s="67">
        <f t="shared" si="32"/>
        <v>0</v>
      </c>
      <c r="BK535" s="67">
        <f t="shared" si="33"/>
        <v>0</v>
      </c>
      <c r="BL535" s="67">
        <f t="shared" si="34"/>
        <v>181380</v>
      </c>
      <c r="BM535" s="65">
        <f t="shared" si="35"/>
        <v>0</v>
      </c>
      <c r="BN535" s="70"/>
      <c r="BO535" s="70"/>
      <c r="BP535" s="51"/>
      <c r="BQ535" s="51"/>
      <c r="BR535" s="51"/>
      <c r="BS535" s="96">
        <f t="shared" si="2920"/>
        <v>89802</v>
      </c>
      <c r="BT535" s="70"/>
      <c r="BU535" s="65"/>
      <c r="BV535" s="68"/>
      <c r="BW535" s="68"/>
      <c r="BX535" s="68"/>
      <c r="BY535" s="67">
        <f t="shared" si="44"/>
        <v>2079819</v>
      </c>
      <c r="BZ535" s="65"/>
      <c r="CA535" s="65" t="str">
        <f t="shared" si="45"/>
        <v/>
      </c>
      <c r="CB535" s="67" t="str">
        <f t="shared" si="46"/>
        <v/>
      </c>
      <c r="CC535" s="67" t="str">
        <f t="shared" si="47"/>
        <v/>
      </c>
      <c r="CD535" s="67" t="str">
        <f t="shared" si="48"/>
        <v/>
      </c>
      <c r="CE535" s="67">
        <f t="shared" si="49"/>
        <v>0</v>
      </c>
      <c r="CF535" s="65"/>
      <c r="CG535" s="65"/>
      <c r="CH535" s="68"/>
      <c r="CI535" s="68"/>
      <c r="CJ535" s="68"/>
      <c r="CK535" s="67">
        <f t="shared" si="54"/>
        <v>2079819</v>
      </c>
      <c r="CL535" s="65"/>
      <c r="CM535" s="65"/>
      <c r="CN535" s="68"/>
      <c r="CO535" s="68"/>
      <c r="CP535" s="68"/>
      <c r="CQ535" s="67">
        <f t="shared" si="59"/>
        <v>1898439</v>
      </c>
      <c r="CR535" s="65"/>
      <c r="CS535" s="65"/>
      <c r="CT535" s="68"/>
      <c r="CU535" s="68"/>
      <c r="CV535" s="68"/>
      <c r="CW535" s="67">
        <f t="shared" si="64"/>
        <v>0</v>
      </c>
      <c r="CX535" s="65"/>
      <c r="CY535" s="65"/>
      <c r="CZ535" s="68"/>
      <c r="DA535" s="68"/>
      <c r="DB535" s="68"/>
      <c r="DC535" s="67">
        <f t="shared" si="69"/>
        <v>0</v>
      </c>
      <c r="DD535" s="65"/>
      <c r="DE535" s="65"/>
      <c r="DF535" s="51"/>
      <c r="DG535" s="51"/>
      <c r="DH535" s="51"/>
      <c r="DI535" s="67">
        <f t="shared" si="74"/>
        <v>181380</v>
      </c>
      <c r="DJ535" s="70"/>
      <c r="DK535" s="70"/>
      <c r="DL535" s="51"/>
      <c r="DM535" s="51"/>
      <c r="DN535" s="51"/>
      <c r="DO535" s="67">
        <f t="shared" si="79"/>
        <v>1898439</v>
      </c>
      <c r="DP535" s="51"/>
      <c r="DQ535" s="51"/>
      <c r="DR535" s="51"/>
      <c r="DS535" s="51"/>
      <c r="DT535" s="51"/>
      <c r="DU535" s="181"/>
    </row>
    <row r="536" spans="1:125" ht="15" x14ac:dyDescent="0.25">
      <c r="A536" s="50"/>
      <c r="B536" s="51"/>
      <c r="C536" s="50"/>
      <c r="D536" s="53"/>
      <c r="E536" s="50"/>
      <c r="F536" s="54"/>
      <c r="G536" s="54"/>
      <c r="H536" s="54"/>
      <c r="I536" s="55"/>
      <c r="J536" s="50"/>
      <c r="K536" s="50" t="s">
        <v>2032</v>
      </c>
      <c r="L536" s="58"/>
      <c r="M536" s="58"/>
      <c r="N536" s="58"/>
      <c r="O536" s="58"/>
      <c r="P536" s="59"/>
      <c r="Q536" s="60"/>
      <c r="R536" s="60"/>
      <c r="S536" s="60"/>
      <c r="T536" s="60"/>
      <c r="U536" s="60"/>
      <c r="V536" s="79"/>
      <c r="W536" s="90">
        <f t="shared" si="857"/>
        <v>0</v>
      </c>
      <c r="X536" s="101"/>
      <c r="Y536" s="50"/>
      <c r="Z536" s="50"/>
      <c r="AA536" s="51"/>
      <c r="AB536" s="68"/>
      <c r="AC536" s="68"/>
      <c r="AD536" s="68"/>
      <c r="AE536" s="68"/>
      <c r="AF536" s="68"/>
      <c r="AG536" s="67" t="str">
        <f t="shared" si="7"/>
        <v/>
      </c>
      <c r="AH536" s="51"/>
      <c r="AI536" s="51" t="str">
        <f t="shared" si="8"/>
        <v/>
      </c>
      <c r="AJ536" s="68" t="str">
        <f t="shared" si="9"/>
        <v/>
      </c>
      <c r="AK536" s="68" t="str">
        <f t="shared" si="10"/>
        <v/>
      </c>
      <c r="AL536" s="68" t="str">
        <f t="shared" si="11"/>
        <v/>
      </c>
      <c r="AM536" s="68" t="str">
        <f t="shared" si="12"/>
        <v/>
      </c>
      <c r="AN536" s="68" t="str">
        <f t="shared" si="13"/>
        <v/>
      </c>
      <c r="AO536" s="67" t="str">
        <f t="shared" si="14"/>
        <v/>
      </c>
      <c r="AP536" s="51"/>
      <c r="AQ536" s="51" t="str">
        <f t="shared" si="15"/>
        <v/>
      </c>
      <c r="AR536" s="68" t="str">
        <f t="shared" si="16"/>
        <v/>
      </c>
      <c r="AS536" s="68" t="str">
        <f t="shared" si="17"/>
        <v/>
      </c>
      <c r="AT536" s="68" t="str">
        <f t="shared" si="18"/>
        <v/>
      </c>
      <c r="AU536" s="68" t="str">
        <f t="shared" si="19"/>
        <v/>
      </c>
      <c r="AV536" s="68" t="str">
        <f t="shared" si="20"/>
        <v/>
      </c>
      <c r="AW536" s="67" t="str">
        <f t="shared" si="21"/>
        <v/>
      </c>
      <c r="AX536" s="51"/>
      <c r="AY536" s="51" t="str">
        <f t="shared" si="22"/>
        <v/>
      </c>
      <c r="AZ536" s="68" t="str">
        <f t="shared" si="23"/>
        <v/>
      </c>
      <c r="BA536" s="68" t="str">
        <f t="shared" si="24"/>
        <v/>
      </c>
      <c r="BB536" s="68" t="str">
        <f t="shared" si="25"/>
        <v/>
      </c>
      <c r="BC536" s="68" t="str">
        <f t="shared" si="26"/>
        <v/>
      </c>
      <c r="BD536" s="68" t="str">
        <f t="shared" si="27"/>
        <v/>
      </c>
      <c r="BE536" s="68" t="str">
        <f t="shared" si="28"/>
        <v/>
      </c>
      <c r="BF536" s="51"/>
      <c r="BG536" s="69" t="str">
        <f t="shared" si="29"/>
        <v/>
      </c>
      <c r="BH536" s="67" t="str">
        <f t="shared" si="30"/>
        <v/>
      </c>
      <c r="BI536" s="67" t="str">
        <f t="shared" si="31"/>
        <v/>
      </c>
      <c r="BJ536" s="67" t="str">
        <f t="shared" si="32"/>
        <v/>
      </c>
      <c r="BK536" s="67" t="str">
        <f t="shared" si="33"/>
        <v/>
      </c>
      <c r="BL536" s="67" t="str">
        <f t="shared" si="34"/>
        <v/>
      </c>
      <c r="BM536" s="65" t="str">
        <f t="shared" si="35"/>
        <v/>
      </c>
      <c r="BN536" s="70"/>
      <c r="BO536" s="70"/>
      <c r="BP536" s="51"/>
      <c r="BQ536" s="51"/>
      <c r="BR536" s="51"/>
      <c r="BS536" s="69" t="str">
        <f t="shared" si="2920"/>
        <v/>
      </c>
      <c r="BT536" s="70"/>
      <c r="BU536" s="65"/>
      <c r="BV536" s="68"/>
      <c r="BW536" s="68"/>
      <c r="BX536" s="68"/>
      <c r="BY536" s="67" t="str">
        <f t="shared" si="44"/>
        <v/>
      </c>
      <c r="BZ536" s="65"/>
      <c r="CA536" s="65" t="str">
        <f t="shared" si="45"/>
        <v/>
      </c>
      <c r="CB536" s="67" t="str">
        <f t="shared" si="46"/>
        <v/>
      </c>
      <c r="CC536" s="67" t="str">
        <f t="shared" si="47"/>
        <v/>
      </c>
      <c r="CD536" s="67" t="str">
        <f t="shared" si="48"/>
        <v/>
      </c>
      <c r="CE536" s="67" t="str">
        <f t="shared" si="49"/>
        <v/>
      </c>
      <c r="CF536" s="65"/>
      <c r="CG536" s="65"/>
      <c r="CH536" s="68"/>
      <c r="CI536" s="68"/>
      <c r="CJ536" s="68"/>
      <c r="CK536" s="67" t="str">
        <f t="shared" si="54"/>
        <v/>
      </c>
      <c r="CL536" s="65"/>
      <c r="CM536" s="65"/>
      <c r="CN536" s="68"/>
      <c r="CO536" s="68"/>
      <c r="CP536" s="68"/>
      <c r="CQ536" s="67" t="str">
        <f t="shared" si="59"/>
        <v/>
      </c>
      <c r="CR536" s="65"/>
      <c r="CS536" s="65"/>
      <c r="CT536" s="68"/>
      <c r="CU536" s="68"/>
      <c r="CV536" s="68"/>
      <c r="CW536" s="67" t="str">
        <f t="shared" si="64"/>
        <v/>
      </c>
      <c r="CX536" s="65"/>
      <c r="CY536" s="65"/>
      <c r="CZ536" s="68"/>
      <c r="DA536" s="68"/>
      <c r="DB536" s="68"/>
      <c r="DC536" s="67" t="str">
        <f t="shared" si="69"/>
        <v/>
      </c>
      <c r="DD536" s="65"/>
      <c r="DE536" s="65"/>
      <c r="DF536" s="51"/>
      <c r="DG536" s="51"/>
      <c r="DH536" s="51"/>
      <c r="DI536" s="69" t="str">
        <f t="shared" si="74"/>
        <v/>
      </c>
      <c r="DJ536" s="70"/>
      <c r="DK536" s="70"/>
      <c r="DL536" s="51"/>
      <c r="DM536" s="51"/>
      <c r="DN536" s="51"/>
      <c r="DO536" s="69" t="str">
        <f t="shared" si="79"/>
        <v/>
      </c>
      <c r="DP536" s="51"/>
      <c r="DQ536" s="51"/>
      <c r="DR536" s="51"/>
      <c r="DS536" s="51"/>
      <c r="DT536" s="51"/>
      <c r="DU536" s="181"/>
    </row>
    <row r="537" spans="1:125" ht="15" x14ac:dyDescent="0.25">
      <c r="A537" s="50">
        <v>2014</v>
      </c>
      <c r="B537" s="51" t="s">
        <v>1113</v>
      </c>
      <c r="C537" s="50" t="s">
        <v>343</v>
      </c>
      <c r="D537" s="53" t="s">
        <v>343</v>
      </c>
      <c r="E537" s="50" t="s">
        <v>47</v>
      </c>
      <c r="F537" s="54">
        <v>381596</v>
      </c>
      <c r="G537" s="54">
        <v>3624861</v>
      </c>
      <c r="H537" s="54">
        <v>3272151</v>
      </c>
      <c r="I537" s="55">
        <v>17648136</v>
      </c>
      <c r="J537" s="50"/>
      <c r="K537" s="50" t="s">
        <v>2032</v>
      </c>
      <c r="L537" s="58" t="s">
        <v>2032</v>
      </c>
      <c r="M537" s="58" t="s">
        <v>2032</v>
      </c>
      <c r="N537" s="58" t="s">
        <v>2032</v>
      </c>
      <c r="O537" s="58" t="s">
        <v>2032</v>
      </c>
      <c r="P537" s="59"/>
      <c r="Q537" s="60">
        <v>3538926</v>
      </c>
      <c r="R537" s="60">
        <v>14531</v>
      </c>
      <c r="S537" s="60">
        <v>1383333</v>
      </c>
      <c r="T537" s="60">
        <v>0</v>
      </c>
      <c r="U537" s="60">
        <v>12841449</v>
      </c>
      <c r="V537" s="79"/>
      <c r="W537" s="90">
        <f t="shared" si="857"/>
        <v>17778239</v>
      </c>
      <c r="X537" s="101">
        <v>295905</v>
      </c>
      <c r="Y537" s="50"/>
      <c r="Z537" s="50" t="s">
        <v>343</v>
      </c>
      <c r="AA537" s="80">
        <f t="shared" ref="AA537:AA540" si="3481">IF(A537 =2014,IF(Y537 ="",F537,""),"")</f>
        <v>381596</v>
      </c>
      <c r="AB537" s="68">
        <f t="shared" ref="AB537:AB540" si="3482">IF(A537 =2014,IF(Y537 ="",I537,""),"")</f>
        <v>17648136</v>
      </c>
      <c r="AC537" s="68">
        <f t="shared" ref="AC537:AC540" si="3483">IF(A537 =2014,IF(Y537 ="",Q537,""),"")</f>
        <v>3538926</v>
      </c>
      <c r="AD537" s="68">
        <f t="shared" ref="AD537:AD540" si="3484">IF(A537 =2014,IF(Y537 ="",R537,""),"")</f>
        <v>14531</v>
      </c>
      <c r="AE537" s="68">
        <f t="shared" ref="AE537:AE540" si="3485">IF(A537 =2014,IF(Y537 ="",S537,""),"")</f>
        <v>1383333</v>
      </c>
      <c r="AF537" s="68">
        <f t="shared" ref="AF537:AF540" si="3486">IF(A537 =2014,IF(Y537 ="",T537+U537,""),"")</f>
        <v>12841449</v>
      </c>
      <c r="AG537" s="67">
        <f t="shared" si="7"/>
        <v>295905</v>
      </c>
      <c r="AH537" s="51"/>
      <c r="AI537" s="51" t="str">
        <f t="shared" si="8"/>
        <v/>
      </c>
      <c r="AJ537" s="68" t="str">
        <f t="shared" si="9"/>
        <v/>
      </c>
      <c r="AK537" s="68" t="str">
        <f t="shared" si="10"/>
        <v/>
      </c>
      <c r="AL537" s="68" t="str">
        <f t="shared" si="11"/>
        <v/>
      </c>
      <c r="AM537" s="68" t="str">
        <f t="shared" si="12"/>
        <v/>
      </c>
      <c r="AN537" s="68" t="str">
        <f t="shared" si="13"/>
        <v/>
      </c>
      <c r="AO537" s="67" t="str">
        <f t="shared" si="14"/>
        <v/>
      </c>
      <c r="AP537" s="51"/>
      <c r="AQ537" s="51" t="str">
        <f t="shared" si="15"/>
        <v/>
      </c>
      <c r="AR537" s="68" t="str">
        <f t="shared" si="16"/>
        <v/>
      </c>
      <c r="AS537" s="68" t="str">
        <f t="shared" si="17"/>
        <v/>
      </c>
      <c r="AT537" s="68" t="str">
        <f t="shared" si="18"/>
        <v/>
      </c>
      <c r="AU537" s="68" t="str">
        <f t="shared" si="19"/>
        <v/>
      </c>
      <c r="AV537" s="68" t="str">
        <f t="shared" si="20"/>
        <v/>
      </c>
      <c r="AW537" s="67" t="str">
        <f t="shared" si="21"/>
        <v/>
      </c>
      <c r="AX537" s="51"/>
      <c r="AY537" s="51" t="str">
        <f t="shared" si="22"/>
        <v/>
      </c>
      <c r="AZ537" s="68" t="str">
        <f t="shared" si="23"/>
        <v/>
      </c>
      <c r="BA537" s="68" t="str">
        <f t="shared" si="24"/>
        <v/>
      </c>
      <c r="BB537" s="68" t="str">
        <f t="shared" si="25"/>
        <v/>
      </c>
      <c r="BC537" s="68" t="str">
        <f t="shared" si="26"/>
        <v/>
      </c>
      <c r="BD537" s="68" t="str">
        <f t="shared" si="27"/>
        <v/>
      </c>
      <c r="BE537" s="68" t="str">
        <f t="shared" si="28"/>
        <v/>
      </c>
      <c r="BF537" s="51"/>
      <c r="BG537" s="69" t="str">
        <f t="shared" si="29"/>
        <v/>
      </c>
      <c r="BH537" s="67" t="str">
        <f t="shared" si="30"/>
        <v/>
      </c>
      <c r="BI537" s="67" t="str">
        <f t="shared" si="31"/>
        <v/>
      </c>
      <c r="BJ537" s="67" t="str">
        <f t="shared" si="32"/>
        <v/>
      </c>
      <c r="BK537" s="67" t="str">
        <f t="shared" si="33"/>
        <v/>
      </c>
      <c r="BL537" s="67" t="str">
        <f t="shared" si="34"/>
        <v/>
      </c>
      <c r="BM537" s="65" t="str">
        <f t="shared" si="35"/>
        <v/>
      </c>
      <c r="BN537" s="70"/>
      <c r="BO537" s="71">
        <f t="shared" ref="BO537:BO540" si="3487">IF(A537 =2014,F537,"")</f>
        <v>381596</v>
      </c>
      <c r="BP537" s="51" t="str">
        <f t="shared" ref="BP537:BP540" si="3488">IF(A537 =2015,F537,"")</f>
        <v/>
      </c>
      <c r="BQ537" s="51" t="str">
        <f t="shared" ref="BQ537:BQ540" si="3489">IF(A537 =2016,F537,"")</f>
        <v/>
      </c>
      <c r="BR537" s="51" t="str">
        <f t="shared" ref="BR537:BR540" si="3490">IF(A537 =2017,F537,"")</f>
        <v/>
      </c>
      <c r="BS537" s="69" t="str">
        <f t="shared" si="2920"/>
        <v/>
      </c>
      <c r="BT537" s="70"/>
      <c r="BU537" s="65">
        <f t="shared" ref="BU537:BU540" si="3491">IF(A537 =2014,I537,"")</f>
        <v>17648136</v>
      </c>
      <c r="BV537" s="68" t="str">
        <f t="shared" ref="BV537:BV540" si="3492">IF(A537 =2015,I537,"")</f>
        <v/>
      </c>
      <c r="BW537" s="68" t="str">
        <f t="shared" ref="BW537:BW540" si="3493">IF(A537 =2016,I537,"")</f>
        <v/>
      </c>
      <c r="BX537" s="68" t="str">
        <f t="shared" ref="BX537:BX540" si="3494">IF(A537 =2017,I537,"")</f>
        <v/>
      </c>
      <c r="BY537" s="67" t="str">
        <f t="shared" si="44"/>
        <v/>
      </c>
      <c r="BZ537" s="65"/>
      <c r="CA537" s="65">
        <f t="shared" si="45"/>
        <v>295905</v>
      </c>
      <c r="CB537" s="67" t="str">
        <f t="shared" si="46"/>
        <v/>
      </c>
      <c r="CC537" s="67" t="str">
        <f t="shared" si="47"/>
        <v/>
      </c>
      <c r="CD537" s="67" t="str">
        <f t="shared" si="48"/>
        <v/>
      </c>
      <c r="CE537" s="67" t="str">
        <f t="shared" si="49"/>
        <v/>
      </c>
      <c r="CF537" s="65"/>
      <c r="CG537" s="65">
        <f t="shared" ref="CG537:CG540" si="3495">IF(A537 =2014,Q537+R537+S537+T537+U537,"")</f>
        <v>17778239</v>
      </c>
      <c r="CH537" s="68" t="str">
        <f t="shared" ref="CH537:CH540" si="3496">IF(A537 =2015,Q537+R537+S537+T537+U537,"")</f>
        <v/>
      </c>
      <c r="CI537" s="68" t="str">
        <f t="shared" ref="CI537:CI540" si="3497">IF(A537 =2016,Q537+R537+S537+T537+U537,"")</f>
        <v/>
      </c>
      <c r="CJ537" s="68" t="str">
        <f t="shared" ref="CJ537:CJ540" si="3498">IF(A537 =2017,Q537+R537+S537+T537+U537,"")</f>
        <v/>
      </c>
      <c r="CK537" s="67" t="str">
        <f t="shared" si="54"/>
        <v/>
      </c>
      <c r="CL537" s="65"/>
      <c r="CM537" s="65">
        <f t="shared" ref="CM537:CM540" si="3499">IF(A537 =2014,Q537,"")</f>
        <v>3538926</v>
      </c>
      <c r="CN537" s="68" t="str">
        <f t="shared" ref="CN537:CN540" si="3500">IF(A537 =2015,Q537,"")</f>
        <v/>
      </c>
      <c r="CO537" s="68" t="str">
        <f t="shared" ref="CO537:CO540" si="3501">IF(A537 =2016,Q537,"")</f>
        <v/>
      </c>
      <c r="CP537" s="68" t="str">
        <f t="shared" ref="CP537:CP540" si="3502">IF(A537 =2017,Q537,"")</f>
        <v/>
      </c>
      <c r="CQ537" s="67" t="str">
        <f t="shared" si="59"/>
        <v/>
      </c>
      <c r="CR537" s="65"/>
      <c r="CS537" s="65">
        <f t="shared" ref="CS537:CS540" si="3503">IF(A537 =2014,R537,"")</f>
        <v>14531</v>
      </c>
      <c r="CT537" s="68" t="str">
        <f t="shared" ref="CT537:CT540" si="3504">IF(A537 =2015,R537,"")</f>
        <v/>
      </c>
      <c r="CU537" s="68" t="str">
        <f t="shared" ref="CU537:CU540" si="3505">IF(A537 =2016,R537,"")</f>
        <v/>
      </c>
      <c r="CV537" s="68" t="str">
        <f t="shared" ref="CV537:CV540" si="3506">IF(A537 =2017,R537,"")</f>
        <v/>
      </c>
      <c r="CW537" s="67" t="str">
        <f t="shared" si="64"/>
        <v/>
      </c>
      <c r="CX537" s="65"/>
      <c r="CY537" s="65">
        <f t="shared" ref="CY537:CY540" si="3507">IF(A537 =2014,S537,"")</f>
        <v>1383333</v>
      </c>
      <c r="CZ537" s="68" t="str">
        <f t="shared" ref="CZ537:CZ540" si="3508">IF(A537 =2015,S537,"")</f>
        <v/>
      </c>
      <c r="DA537" s="68" t="str">
        <f t="shared" ref="DA537:DA540" si="3509">IF(A537 =2016,S537,"")</f>
        <v/>
      </c>
      <c r="DB537" s="68" t="str">
        <f t="shared" ref="DB537:DB540" si="3510">IF(A537 =2017,S537,"")</f>
        <v/>
      </c>
      <c r="DC537" s="67" t="str">
        <f t="shared" si="69"/>
        <v/>
      </c>
      <c r="DD537" s="65"/>
      <c r="DE537" s="65">
        <f t="shared" ref="DE537:DE540" si="3511">IF(A537 =2014,T537,"")</f>
        <v>0</v>
      </c>
      <c r="DF537" s="51" t="str">
        <f t="shared" ref="DF537:DF540" si="3512">IF(A537 =2015,T537,"")</f>
        <v/>
      </c>
      <c r="DG537" s="51" t="str">
        <f t="shared" ref="DG537:DG540" si="3513">IF(A537 =2016,T537,"")</f>
        <v/>
      </c>
      <c r="DH537" s="51" t="str">
        <f t="shared" ref="DH537:DH540" si="3514">IF(A537 =2017,T537,"")</f>
        <v/>
      </c>
      <c r="DI537" s="69" t="str">
        <f t="shared" si="74"/>
        <v/>
      </c>
      <c r="DJ537" s="70"/>
      <c r="DK537" s="65">
        <f t="shared" ref="DK537:DK540" si="3515">IF(A537 =2014,U537,"")</f>
        <v>12841449</v>
      </c>
      <c r="DL537" s="51" t="str">
        <f t="shared" ref="DL537:DL540" si="3516">IF(A537 =2015,U537,"")</f>
        <v/>
      </c>
      <c r="DM537" s="51" t="str">
        <f t="shared" ref="DM537:DM540" si="3517">IF(A537 =2016,U537,"")</f>
        <v/>
      </c>
      <c r="DN537" s="51" t="str">
        <f t="shared" ref="DN537:DN540" si="3518">IF(A537 =2017,U537,"")</f>
        <v/>
      </c>
      <c r="DO537" s="69" t="str">
        <f t="shared" si="79"/>
        <v/>
      </c>
      <c r="DP537" s="51"/>
      <c r="DQ537" s="51"/>
      <c r="DR537" s="51"/>
      <c r="DS537" s="51"/>
      <c r="DT537" s="51"/>
      <c r="DU537" s="181"/>
    </row>
    <row r="538" spans="1:125" ht="15" x14ac:dyDescent="0.25">
      <c r="A538" s="50">
        <v>2015</v>
      </c>
      <c r="B538" s="51" t="s">
        <v>1113</v>
      </c>
      <c r="C538" s="50" t="s">
        <v>343</v>
      </c>
      <c r="D538" s="53" t="s">
        <v>343</v>
      </c>
      <c r="E538" s="50" t="s">
        <v>47</v>
      </c>
      <c r="F538" s="54">
        <v>416093</v>
      </c>
      <c r="G538" s="54">
        <v>3807732</v>
      </c>
      <c r="H538" s="54">
        <v>3605907</v>
      </c>
      <c r="I538" s="55">
        <v>18949482</v>
      </c>
      <c r="J538" s="50"/>
      <c r="K538" s="50" t="s">
        <v>2032</v>
      </c>
      <c r="L538" s="58" t="s">
        <v>2032</v>
      </c>
      <c r="M538" s="58" t="s">
        <v>2032</v>
      </c>
      <c r="N538" s="58" t="s">
        <v>2032</v>
      </c>
      <c r="O538" s="58" t="s">
        <v>2032</v>
      </c>
      <c r="P538" s="59"/>
      <c r="Q538" s="60">
        <v>3718151</v>
      </c>
      <c r="R538" s="60">
        <v>0</v>
      </c>
      <c r="S538" s="60">
        <v>1540674</v>
      </c>
      <c r="T538" s="60">
        <v>0</v>
      </c>
      <c r="U538" s="60">
        <v>13801153</v>
      </c>
      <c r="V538" s="79"/>
      <c r="W538" s="90">
        <f t="shared" si="857"/>
        <v>19059978</v>
      </c>
      <c r="X538" s="101">
        <v>572008</v>
      </c>
      <c r="Y538" s="50"/>
      <c r="Z538" s="50" t="s">
        <v>343</v>
      </c>
      <c r="AA538" s="51" t="str">
        <f t="shared" si="3481"/>
        <v/>
      </c>
      <c r="AB538" s="68" t="str">
        <f t="shared" si="3482"/>
        <v/>
      </c>
      <c r="AC538" s="68" t="str">
        <f t="shared" si="3483"/>
        <v/>
      </c>
      <c r="AD538" s="68" t="str">
        <f t="shared" si="3484"/>
        <v/>
      </c>
      <c r="AE538" s="68" t="str">
        <f t="shared" si="3485"/>
        <v/>
      </c>
      <c r="AF538" s="68" t="str">
        <f t="shared" si="3486"/>
        <v/>
      </c>
      <c r="AG538" s="67" t="str">
        <f t="shared" si="7"/>
        <v/>
      </c>
      <c r="AH538" s="51"/>
      <c r="AI538" s="80">
        <f t="shared" si="8"/>
        <v>416093</v>
      </c>
      <c r="AJ538" s="68">
        <f t="shared" si="9"/>
        <v>18949482</v>
      </c>
      <c r="AK538" s="68">
        <f t="shared" si="10"/>
        <v>3718151</v>
      </c>
      <c r="AL538" s="68">
        <f t="shared" si="11"/>
        <v>0</v>
      </c>
      <c r="AM538" s="68">
        <f t="shared" si="12"/>
        <v>1540674</v>
      </c>
      <c r="AN538" s="68">
        <f t="shared" si="13"/>
        <v>13801153</v>
      </c>
      <c r="AO538" s="67">
        <f t="shared" si="14"/>
        <v>572008</v>
      </c>
      <c r="AP538" s="51"/>
      <c r="AQ538" s="51" t="str">
        <f t="shared" si="15"/>
        <v/>
      </c>
      <c r="AR538" s="68" t="str">
        <f t="shared" si="16"/>
        <v/>
      </c>
      <c r="AS538" s="68" t="str">
        <f t="shared" si="17"/>
        <v/>
      </c>
      <c r="AT538" s="68" t="str">
        <f t="shared" si="18"/>
        <v/>
      </c>
      <c r="AU538" s="68" t="str">
        <f t="shared" si="19"/>
        <v/>
      </c>
      <c r="AV538" s="68" t="str">
        <f t="shared" si="20"/>
        <v/>
      </c>
      <c r="AW538" s="67" t="str">
        <f t="shared" si="21"/>
        <v/>
      </c>
      <c r="AX538" s="51"/>
      <c r="AY538" s="51" t="str">
        <f t="shared" si="22"/>
        <v/>
      </c>
      <c r="AZ538" s="68" t="str">
        <f t="shared" si="23"/>
        <v/>
      </c>
      <c r="BA538" s="68" t="str">
        <f t="shared" si="24"/>
        <v/>
      </c>
      <c r="BB538" s="68" t="str">
        <f t="shared" si="25"/>
        <v/>
      </c>
      <c r="BC538" s="68" t="str">
        <f t="shared" si="26"/>
        <v/>
      </c>
      <c r="BD538" s="68" t="str">
        <f t="shared" si="27"/>
        <v/>
      </c>
      <c r="BE538" s="68" t="str">
        <f t="shared" si="28"/>
        <v/>
      </c>
      <c r="BF538" s="51"/>
      <c r="BG538" s="69" t="str">
        <f t="shared" si="29"/>
        <v/>
      </c>
      <c r="BH538" s="67" t="str">
        <f t="shared" si="30"/>
        <v/>
      </c>
      <c r="BI538" s="67" t="str">
        <f t="shared" si="31"/>
        <v/>
      </c>
      <c r="BJ538" s="67" t="str">
        <f t="shared" si="32"/>
        <v/>
      </c>
      <c r="BK538" s="67" t="str">
        <f t="shared" si="33"/>
        <v/>
      </c>
      <c r="BL538" s="67" t="str">
        <f t="shared" si="34"/>
        <v/>
      </c>
      <c r="BM538" s="65" t="str">
        <f t="shared" si="35"/>
        <v/>
      </c>
      <c r="BN538" s="51"/>
      <c r="BO538" s="51" t="str">
        <f t="shared" si="3487"/>
        <v/>
      </c>
      <c r="BP538" s="71">
        <f t="shared" si="3488"/>
        <v>416093</v>
      </c>
      <c r="BQ538" s="51" t="str">
        <f t="shared" si="3489"/>
        <v/>
      </c>
      <c r="BR538" s="51" t="str">
        <f t="shared" si="3490"/>
        <v/>
      </c>
      <c r="BS538" s="69" t="str">
        <f t="shared" si="2920"/>
        <v/>
      </c>
      <c r="BT538" s="51"/>
      <c r="BU538" s="68" t="str">
        <f t="shared" si="3491"/>
        <v/>
      </c>
      <c r="BV538" s="65">
        <f t="shared" si="3492"/>
        <v>18949482</v>
      </c>
      <c r="BW538" s="68" t="str">
        <f t="shared" si="3493"/>
        <v/>
      </c>
      <c r="BX538" s="68" t="str">
        <f t="shared" si="3494"/>
        <v/>
      </c>
      <c r="BY538" s="67" t="str">
        <f t="shared" si="44"/>
        <v/>
      </c>
      <c r="BZ538" s="68"/>
      <c r="CA538" s="65" t="str">
        <f t="shared" si="45"/>
        <v/>
      </c>
      <c r="CB538" s="67">
        <f t="shared" si="46"/>
        <v>572008</v>
      </c>
      <c r="CC538" s="67" t="str">
        <f t="shared" si="47"/>
        <v/>
      </c>
      <c r="CD538" s="67" t="str">
        <f t="shared" si="48"/>
        <v/>
      </c>
      <c r="CE538" s="67" t="str">
        <f t="shared" si="49"/>
        <v/>
      </c>
      <c r="CF538" s="68"/>
      <c r="CG538" s="68" t="str">
        <f t="shared" si="3495"/>
        <v/>
      </c>
      <c r="CH538" s="65">
        <f t="shared" si="3496"/>
        <v>19059978</v>
      </c>
      <c r="CI538" s="68" t="str">
        <f t="shared" si="3497"/>
        <v/>
      </c>
      <c r="CJ538" s="68" t="str">
        <f t="shared" si="3498"/>
        <v/>
      </c>
      <c r="CK538" s="67" t="str">
        <f t="shared" si="54"/>
        <v/>
      </c>
      <c r="CL538" s="68"/>
      <c r="CM538" s="68" t="str">
        <f t="shared" si="3499"/>
        <v/>
      </c>
      <c r="CN538" s="65">
        <f t="shared" si="3500"/>
        <v>3718151</v>
      </c>
      <c r="CO538" s="68" t="str">
        <f t="shared" si="3501"/>
        <v/>
      </c>
      <c r="CP538" s="68" t="str">
        <f t="shared" si="3502"/>
        <v/>
      </c>
      <c r="CQ538" s="67" t="str">
        <f t="shared" si="59"/>
        <v/>
      </c>
      <c r="CR538" s="68"/>
      <c r="CS538" s="68" t="str">
        <f t="shared" si="3503"/>
        <v/>
      </c>
      <c r="CT538" s="65">
        <f t="shared" si="3504"/>
        <v>0</v>
      </c>
      <c r="CU538" s="68" t="str">
        <f t="shared" si="3505"/>
        <v/>
      </c>
      <c r="CV538" s="68" t="str">
        <f t="shared" si="3506"/>
        <v/>
      </c>
      <c r="CW538" s="67" t="str">
        <f t="shared" si="64"/>
        <v/>
      </c>
      <c r="CX538" s="68"/>
      <c r="CY538" s="68" t="str">
        <f t="shared" si="3507"/>
        <v/>
      </c>
      <c r="CZ538" s="65">
        <f t="shared" si="3508"/>
        <v>1540674</v>
      </c>
      <c r="DA538" s="68" t="str">
        <f t="shared" si="3509"/>
        <v/>
      </c>
      <c r="DB538" s="68" t="str">
        <f t="shared" si="3510"/>
        <v/>
      </c>
      <c r="DC538" s="67" t="str">
        <f t="shared" si="69"/>
        <v/>
      </c>
      <c r="DD538" s="68"/>
      <c r="DE538" s="68" t="str">
        <f t="shared" si="3511"/>
        <v/>
      </c>
      <c r="DF538" s="65">
        <f t="shared" si="3512"/>
        <v>0</v>
      </c>
      <c r="DG538" s="51" t="str">
        <f t="shared" si="3513"/>
        <v/>
      </c>
      <c r="DH538" s="51" t="str">
        <f t="shared" si="3514"/>
        <v/>
      </c>
      <c r="DI538" s="69" t="str">
        <f t="shared" si="74"/>
        <v/>
      </c>
      <c r="DJ538" s="51"/>
      <c r="DK538" s="51" t="str">
        <f t="shared" si="3515"/>
        <v/>
      </c>
      <c r="DL538" s="65">
        <f t="shared" si="3516"/>
        <v>13801153</v>
      </c>
      <c r="DM538" s="51" t="str">
        <f t="shared" si="3517"/>
        <v/>
      </c>
      <c r="DN538" s="51" t="str">
        <f t="shared" si="3518"/>
        <v/>
      </c>
      <c r="DO538" s="69" t="str">
        <f t="shared" si="79"/>
        <v/>
      </c>
      <c r="DP538" s="51"/>
      <c r="DQ538" s="51"/>
      <c r="DR538" s="51"/>
      <c r="DS538" s="51"/>
      <c r="DT538" s="51"/>
      <c r="DU538" s="181"/>
    </row>
    <row r="539" spans="1:125" ht="15" x14ac:dyDescent="0.25">
      <c r="A539" s="50">
        <v>2016</v>
      </c>
      <c r="B539" s="51" t="s">
        <v>1113</v>
      </c>
      <c r="C539" s="50" t="s">
        <v>343</v>
      </c>
      <c r="D539" s="53" t="s">
        <v>343</v>
      </c>
      <c r="E539" s="50" t="s">
        <v>47</v>
      </c>
      <c r="F539" s="54">
        <v>438010</v>
      </c>
      <c r="G539" s="54">
        <v>4051120</v>
      </c>
      <c r="H539" s="54">
        <v>3743319</v>
      </c>
      <c r="I539" s="55">
        <v>20909656</v>
      </c>
      <c r="J539" s="50"/>
      <c r="K539" s="50" t="s">
        <v>2032</v>
      </c>
      <c r="L539" s="58" t="s">
        <v>2032</v>
      </c>
      <c r="M539" s="58" t="s">
        <v>2032</v>
      </c>
      <c r="N539" s="58" t="s">
        <v>2032</v>
      </c>
      <c r="O539" s="58" t="s">
        <v>2032</v>
      </c>
      <c r="P539" s="59"/>
      <c r="Q539" s="60">
        <v>3159147</v>
      </c>
      <c r="R539" s="60">
        <v>0</v>
      </c>
      <c r="S539" s="60">
        <v>1738253</v>
      </c>
      <c r="T539" s="60">
        <v>0</v>
      </c>
      <c r="U539" s="60">
        <v>16150924</v>
      </c>
      <c r="V539" s="79"/>
      <c r="W539" s="90">
        <f t="shared" si="857"/>
        <v>21048324</v>
      </c>
      <c r="X539" s="101">
        <v>1041575</v>
      </c>
      <c r="Y539" s="50"/>
      <c r="Z539" s="50" t="s">
        <v>343</v>
      </c>
      <c r="AA539" s="51" t="str">
        <f t="shared" si="3481"/>
        <v/>
      </c>
      <c r="AB539" s="68" t="str">
        <f t="shared" si="3482"/>
        <v/>
      </c>
      <c r="AC539" s="68" t="str">
        <f t="shared" si="3483"/>
        <v/>
      </c>
      <c r="AD539" s="68" t="str">
        <f t="shared" si="3484"/>
        <v/>
      </c>
      <c r="AE539" s="68" t="str">
        <f t="shared" si="3485"/>
        <v/>
      </c>
      <c r="AF539" s="68" t="str">
        <f t="shared" si="3486"/>
        <v/>
      </c>
      <c r="AG539" s="67" t="str">
        <f t="shared" si="7"/>
        <v/>
      </c>
      <c r="AH539" s="51"/>
      <c r="AI539" s="51" t="str">
        <f t="shared" si="8"/>
        <v/>
      </c>
      <c r="AJ539" s="68" t="str">
        <f t="shared" si="9"/>
        <v/>
      </c>
      <c r="AK539" s="68" t="str">
        <f t="shared" si="10"/>
        <v/>
      </c>
      <c r="AL539" s="68" t="str">
        <f t="shared" si="11"/>
        <v/>
      </c>
      <c r="AM539" s="68" t="str">
        <f t="shared" si="12"/>
        <v/>
      </c>
      <c r="AN539" s="68" t="str">
        <f t="shared" si="13"/>
        <v/>
      </c>
      <c r="AO539" s="67" t="str">
        <f t="shared" si="14"/>
        <v/>
      </c>
      <c r="AP539" s="51"/>
      <c r="AQ539" s="80">
        <f t="shared" si="15"/>
        <v>438010</v>
      </c>
      <c r="AR539" s="68">
        <f t="shared" si="16"/>
        <v>20909656</v>
      </c>
      <c r="AS539" s="68">
        <f t="shared" si="17"/>
        <v>3159147</v>
      </c>
      <c r="AT539" s="68">
        <f t="shared" si="18"/>
        <v>0</v>
      </c>
      <c r="AU539" s="68">
        <f t="shared" si="19"/>
        <v>1738253</v>
      </c>
      <c r="AV539" s="68">
        <f t="shared" si="20"/>
        <v>16150924</v>
      </c>
      <c r="AW539" s="67">
        <f t="shared" si="21"/>
        <v>1041575</v>
      </c>
      <c r="AX539" s="51"/>
      <c r="AY539" s="51" t="str">
        <f t="shared" si="22"/>
        <v/>
      </c>
      <c r="AZ539" s="68" t="str">
        <f t="shared" si="23"/>
        <v/>
      </c>
      <c r="BA539" s="68" t="str">
        <f t="shared" si="24"/>
        <v/>
      </c>
      <c r="BB539" s="68" t="str">
        <f t="shared" si="25"/>
        <v/>
      </c>
      <c r="BC539" s="68" t="str">
        <f t="shared" si="26"/>
        <v/>
      </c>
      <c r="BD539" s="68" t="str">
        <f t="shared" si="27"/>
        <v/>
      </c>
      <c r="BE539" s="68" t="str">
        <f t="shared" si="28"/>
        <v/>
      </c>
      <c r="BF539" s="51"/>
      <c r="BG539" s="69" t="str">
        <f t="shared" si="29"/>
        <v/>
      </c>
      <c r="BH539" s="67" t="str">
        <f t="shared" si="30"/>
        <v/>
      </c>
      <c r="BI539" s="67" t="str">
        <f t="shared" si="31"/>
        <v/>
      </c>
      <c r="BJ539" s="67" t="str">
        <f t="shared" si="32"/>
        <v/>
      </c>
      <c r="BK539" s="67" t="str">
        <f t="shared" si="33"/>
        <v/>
      </c>
      <c r="BL539" s="67" t="str">
        <f t="shared" si="34"/>
        <v/>
      </c>
      <c r="BM539" s="65" t="str">
        <f t="shared" si="35"/>
        <v/>
      </c>
      <c r="BN539" s="51"/>
      <c r="BO539" s="51" t="str">
        <f t="shared" si="3487"/>
        <v/>
      </c>
      <c r="BP539" s="51" t="str">
        <f t="shared" si="3488"/>
        <v/>
      </c>
      <c r="BQ539" s="71">
        <f t="shared" si="3489"/>
        <v>438010</v>
      </c>
      <c r="BR539" s="51" t="str">
        <f t="shared" si="3490"/>
        <v/>
      </c>
      <c r="BS539" s="69" t="str">
        <f t="shared" si="2920"/>
        <v/>
      </c>
      <c r="BT539" s="51"/>
      <c r="BU539" s="68" t="str">
        <f t="shared" si="3491"/>
        <v/>
      </c>
      <c r="BV539" s="68" t="str">
        <f t="shared" si="3492"/>
        <v/>
      </c>
      <c r="BW539" s="65">
        <f t="shared" si="3493"/>
        <v>20909656</v>
      </c>
      <c r="BX539" s="68" t="str">
        <f t="shared" si="3494"/>
        <v/>
      </c>
      <c r="BY539" s="67" t="str">
        <f t="shared" si="44"/>
        <v/>
      </c>
      <c r="BZ539" s="68"/>
      <c r="CA539" s="65" t="str">
        <f t="shared" si="45"/>
        <v/>
      </c>
      <c r="CB539" s="67" t="str">
        <f t="shared" si="46"/>
        <v/>
      </c>
      <c r="CC539" s="67">
        <f t="shared" si="47"/>
        <v>1041575</v>
      </c>
      <c r="CD539" s="67" t="str">
        <f t="shared" si="48"/>
        <v/>
      </c>
      <c r="CE539" s="67" t="str">
        <f t="shared" si="49"/>
        <v/>
      </c>
      <c r="CF539" s="68"/>
      <c r="CG539" s="68" t="str">
        <f t="shared" si="3495"/>
        <v/>
      </c>
      <c r="CH539" s="68" t="str">
        <f t="shared" si="3496"/>
        <v/>
      </c>
      <c r="CI539" s="65">
        <f t="shared" si="3497"/>
        <v>21048324</v>
      </c>
      <c r="CJ539" s="68" t="str">
        <f t="shared" si="3498"/>
        <v/>
      </c>
      <c r="CK539" s="67" t="str">
        <f t="shared" si="54"/>
        <v/>
      </c>
      <c r="CL539" s="68"/>
      <c r="CM539" s="68" t="str">
        <f t="shared" si="3499"/>
        <v/>
      </c>
      <c r="CN539" s="68" t="str">
        <f t="shared" si="3500"/>
        <v/>
      </c>
      <c r="CO539" s="65">
        <f t="shared" si="3501"/>
        <v>3159147</v>
      </c>
      <c r="CP539" s="68" t="str">
        <f t="shared" si="3502"/>
        <v/>
      </c>
      <c r="CQ539" s="67" t="str">
        <f t="shared" si="59"/>
        <v/>
      </c>
      <c r="CR539" s="68"/>
      <c r="CS539" s="68" t="str">
        <f t="shared" si="3503"/>
        <v/>
      </c>
      <c r="CT539" s="68" t="str">
        <f t="shared" si="3504"/>
        <v/>
      </c>
      <c r="CU539" s="65">
        <f t="shared" si="3505"/>
        <v>0</v>
      </c>
      <c r="CV539" s="68" t="str">
        <f t="shared" si="3506"/>
        <v/>
      </c>
      <c r="CW539" s="67" t="str">
        <f t="shared" si="64"/>
        <v/>
      </c>
      <c r="CX539" s="68"/>
      <c r="CY539" s="68" t="str">
        <f t="shared" si="3507"/>
        <v/>
      </c>
      <c r="CZ539" s="68" t="str">
        <f t="shared" si="3508"/>
        <v/>
      </c>
      <c r="DA539" s="65">
        <f t="shared" si="3509"/>
        <v>1738253</v>
      </c>
      <c r="DB539" s="68" t="str">
        <f t="shared" si="3510"/>
        <v/>
      </c>
      <c r="DC539" s="67" t="str">
        <f t="shared" si="69"/>
        <v/>
      </c>
      <c r="DD539" s="68"/>
      <c r="DE539" s="68" t="str">
        <f t="shared" si="3511"/>
        <v/>
      </c>
      <c r="DF539" s="51" t="str">
        <f t="shared" si="3512"/>
        <v/>
      </c>
      <c r="DG539" s="65">
        <f t="shared" si="3513"/>
        <v>0</v>
      </c>
      <c r="DH539" s="51" t="str">
        <f t="shared" si="3514"/>
        <v/>
      </c>
      <c r="DI539" s="69" t="str">
        <f t="shared" si="74"/>
        <v/>
      </c>
      <c r="DJ539" s="51"/>
      <c r="DK539" s="51" t="str">
        <f t="shared" si="3515"/>
        <v/>
      </c>
      <c r="DL539" s="51" t="str">
        <f t="shared" si="3516"/>
        <v/>
      </c>
      <c r="DM539" s="65">
        <f t="shared" si="3517"/>
        <v>16150924</v>
      </c>
      <c r="DN539" s="51" t="str">
        <f t="shared" si="3518"/>
        <v/>
      </c>
      <c r="DO539" s="69" t="str">
        <f t="shared" si="79"/>
        <v/>
      </c>
      <c r="DP539" s="51"/>
      <c r="DQ539" s="51"/>
      <c r="DR539" s="51"/>
      <c r="DS539" s="51"/>
      <c r="DT539" s="51"/>
      <c r="DU539" s="181"/>
    </row>
    <row r="540" spans="1:125" ht="15" x14ac:dyDescent="0.25">
      <c r="A540" s="50">
        <v>2017</v>
      </c>
      <c r="B540" s="51" t="s">
        <v>1113</v>
      </c>
      <c r="C540" s="50" t="s">
        <v>343</v>
      </c>
      <c r="D540" s="53" t="s">
        <v>343</v>
      </c>
      <c r="E540" s="50" t="s">
        <v>47</v>
      </c>
      <c r="F540" s="54">
        <v>432090</v>
      </c>
      <c r="G540" s="54">
        <v>4157578</v>
      </c>
      <c r="H540" s="54">
        <v>3655419</v>
      </c>
      <c r="I540" s="55">
        <v>20821673</v>
      </c>
      <c r="J540" s="50"/>
      <c r="K540" s="50" t="s">
        <v>2032</v>
      </c>
      <c r="L540" s="58" t="s">
        <v>2032</v>
      </c>
      <c r="M540" s="58" t="s">
        <v>2032</v>
      </c>
      <c r="N540" s="58" t="s">
        <v>2032</v>
      </c>
      <c r="O540" s="58" t="s">
        <v>2032</v>
      </c>
      <c r="P540" s="59"/>
      <c r="Q540" s="60">
        <v>3516257</v>
      </c>
      <c r="R540" s="60">
        <v>0</v>
      </c>
      <c r="S540" s="60">
        <v>1924468</v>
      </c>
      <c r="T540" s="60">
        <v>10848</v>
      </c>
      <c r="U540" s="60">
        <v>15499356</v>
      </c>
      <c r="V540" s="79"/>
      <c r="W540" s="90">
        <f t="shared" si="857"/>
        <v>20950929</v>
      </c>
      <c r="X540" s="101">
        <v>849651</v>
      </c>
      <c r="Y540" s="50"/>
      <c r="Z540" s="50" t="s">
        <v>343</v>
      </c>
      <c r="AA540" s="51" t="str">
        <f t="shared" si="3481"/>
        <v/>
      </c>
      <c r="AB540" s="68" t="str">
        <f t="shared" si="3482"/>
        <v/>
      </c>
      <c r="AC540" s="68" t="str">
        <f t="shared" si="3483"/>
        <v/>
      </c>
      <c r="AD540" s="68" t="str">
        <f t="shared" si="3484"/>
        <v/>
      </c>
      <c r="AE540" s="68" t="str">
        <f t="shared" si="3485"/>
        <v/>
      </c>
      <c r="AF540" s="68" t="str">
        <f t="shared" si="3486"/>
        <v/>
      </c>
      <c r="AG540" s="67" t="str">
        <f t="shared" si="7"/>
        <v/>
      </c>
      <c r="AH540" s="51"/>
      <c r="AI540" s="51" t="str">
        <f t="shared" si="8"/>
        <v/>
      </c>
      <c r="AJ540" s="68" t="str">
        <f t="shared" si="9"/>
        <v/>
      </c>
      <c r="AK540" s="68" t="str">
        <f t="shared" si="10"/>
        <v/>
      </c>
      <c r="AL540" s="68" t="str">
        <f t="shared" si="11"/>
        <v/>
      </c>
      <c r="AM540" s="68" t="str">
        <f t="shared" si="12"/>
        <v/>
      </c>
      <c r="AN540" s="68" t="str">
        <f t="shared" si="13"/>
        <v/>
      </c>
      <c r="AO540" s="67" t="str">
        <f t="shared" si="14"/>
        <v/>
      </c>
      <c r="AP540" s="51"/>
      <c r="AQ540" s="51" t="str">
        <f t="shared" si="15"/>
        <v/>
      </c>
      <c r="AR540" s="68" t="str">
        <f t="shared" si="16"/>
        <v/>
      </c>
      <c r="AS540" s="68" t="str">
        <f t="shared" si="17"/>
        <v/>
      </c>
      <c r="AT540" s="68" t="str">
        <f t="shared" si="18"/>
        <v/>
      </c>
      <c r="AU540" s="68" t="str">
        <f t="shared" si="19"/>
        <v/>
      </c>
      <c r="AV540" s="68" t="str">
        <f t="shared" si="20"/>
        <v/>
      </c>
      <c r="AW540" s="67" t="str">
        <f t="shared" si="21"/>
        <v/>
      </c>
      <c r="AX540" s="51"/>
      <c r="AY540" s="80">
        <f t="shared" si="22"/>
        <v>432090</v>
      </c>
      <c r="AZ540" s="68">
        <f t="shared" si="23"/>
        <v>20821673</v>
      </c>
      <c r="BA540" s="68">
        <f t="shared" si="24"/>
        <v>3516257</v>
      </c>
      <c r="BB540" s="68">
        <f t="shared" si="25"/>
        <v>0</v>
      </c>
      <c r="BC540" s="68">
        <f t="shared" si="26"/>
        <v>1924468</v>
      </c>
      <c r="BD540" s="68">
        <f t="shared" si="27"/>
        <v>15510204</v>
      </c>
      <c r="BE540" s="68">
        <f t="shared" si="28"/>
        <v>849651</v>
      </c>
      <c r="BF540" s="51"/>
      <c r="BG540" s="69" t="str">
        <f t="shared" si="29"/>
        <v/>
      </c>
      <c r="BH540" s="67" t="str">
        <f t="shared" si="30"/>
        <v/>
      </c>
      <c r="BI540" s="67" t="str">
        <f t="shared" si="31"/>
        <v/>
      </c>
      <c r="BJ540" s="67" t="str">
        <f t="shared" si="32"/>
        <v/>
      </c>
      <c r="BK540" s="67" t="str">
        <f t="shared" si="33"/>
        <v/>
      </c>
      <c r="BL540" s="67" t="str">
        <f t="shared" si="34"/>
        <v/>
      </c>
      <c r="BM540" s="65" t="str">
        <f t="shared" si="35"/>
        <v/>
      </c>
      <c r="BN540" s="51"/>
      <c r="BO540" s="51" t="str">
        <f t="shared" si="3487"/>
        <v/>
      </c>
      <c r="BP540" s="51" t="str">
        <f t="shared" si="3488"/>
        <v/>
      </c>
      <c r="BQ540" s="51" t="str">
        <f t="shared" si="3489"/>
        <v/>
      </c>
      <c r="BR540" s="71">
        <f t="shared" si="3490"/>
        <v>432090</v>
      </c>
      <c r="BS540" s="69" t="str">
        <f t="shared" si="2920"/>
        <v/>
      </c>
      <c r="BT540" s="51"/>
      <c r="BU540" s="68" t="str">
        <f t="shared" si="3491"/>
        <v/>
      </c>
      <c r="BV540" s="68" t="str">
        <f t="shared" si="3492"/>
        <v/>
      </c>
      <c r="BW540" s="68" t="str">
        <f t="shared" si="3493"/>
        <v/>
      </c>
      <c r="BX540" s="65">
        <f t="shared" si="3494"/>
        <v>20821673</v>
      </c>
      <c r="BY540" s="67" t="str">
        <f t="shared" si="44"/>
        <v/>
      </c>
      <c r="BZ540" s="68"/>
      <c r="CA540" s="65" t="str">
        <f t="shared" si="45"/>
        <v/>
      </c>
      <c r="CB540" s="67" t="str">
        <f t="shared" si="46"/>
        <v/>
      </c>
      <c r="CC540" s="67" t="str">
        <f t="shared" si="47"/>
        <v/>
      </c>
      <c r="CD540" s="67">
        <f t="shared" si="48"/>
        <v>849651</v>
      </c>
      <c r="CE540" s="67" t="str">
        <f t="shared" si="49"/>
        <v/>
      </c>
      <c r="CF540" s="68"/>
      <c r="CG540" s="68" t="str">
        <f t="shared" si="3495"/>
        <v/>
      </c>
      <c r="CH540" s="68" t="str">
        <f t="shared" si="3496"/>
        <v/>
      </c>
      <c r="CI540" s="68" t="str">
        <f t="shared" si="3497"/>
        <v/>
      </c>
      <c r="CJ540" s="65">
        <f t="shared" si="3498"/>
        <v>20950929</v>
      </c>
      <c r="CK540" s="67" t="str">
        <f t="shared" si="54"/>
        <v/>
      </c>
      <c r="CL540" s="68"/>
      <c r="CM540" s="68" t="str">
        <f t="shared" si="3499"/>
        <v/>
      </c>
      <c r="CN540" s="68" t="str">
        <f t="shared" si="3500"/>
        <v/>
      </c>
      <c r="CO540" s="68" t="str">
        <f t="shared" si="3501"/>
        <v/>
      </c>
      <c r="CP540" s="65">
        <f t="shared" si="3502"/>
        <v>3516257</v>
      </c>
      <c r="CQ540" s="67" t="str">
        <f t="shared" si="59"/>
        <v/>
      </c>
      <c r="CR540" s="68"/>
      <c r="CS540" s="68" t="str">
        <f t="shared" si="3503"/>
        <v/>
      </c>
      <c r="CT540" s="68" t="str">
        <f t="shared" si="3504"/>
        <v/>
      </c>
      <c r="CU540" s="68" t="str">
        <f t="shared" si="3505"/>
        <v/>
      </c>
      <c r="CV540" s="65">
        <f t="shared" si="3506"/>
        <v>0</v>
      </c>
      <c r="CW540" s="67" t="str">
        <f t="shared" si="64"/>
        <v/>
      </c>
      <c r="CX540" s="68"/>
      <c r="CY540" s="68" t="str">
        <f t="shared" si="3507"/>
        <v/>
      </c>
      <c r="CZ540" s="68" t="str">
        <f t="shared" si="3508"/>
        <v/>
      </c>
      <c r="DA540" s="68" t="str">
        <f t="shared" si="3509"/>
        <v/>
      </c>
      <c r="DB540" s="65">
        <f t="shared" si="3510"/>
        <v>1924468</v>
      </c>
      <c r="DC540" s="67" t="str">
        <f t="shared" si="69"/>
        <v/>
      </c>
      <c r="DD540" s="68"/>
      <c r="DE540" s="68" t="str">
        <f t="shared" si="3511"/>
        <v/>
      </c>
      <c r="DF540" s="51" t="str">
        <f t="shared" si="3512"/>
        <v/>
      </c>
      <c r="DG540" s="51" t="str">
        <f t="shared" si="3513"/>
        <v/>
      </c>
      <c r="DH540" s="65">
        <f t="shared" si="3514"/>
        <v>10848</v>
      </c>
      <c r="DI540" s="69" t="str">
        <f t="shared" si="74"/>
        <v/>
      </c>
      <c r="DJ540" s="51"/>
      <c r="DK540" s="51" t="str">
        <f t="shared" si="3515"/>
        <v/>
      </c>
      <c r="DL540" s="51" t="str">
        <f t="shared" si="3516"/>
        <v/>
      </c>
      <c r="DM540" s="51" t="str">
        <f t="shared" si="3517"/>
        <v/>
      </c>
      <c r="DN540" s="65">
        <f t="shared" si="3518"/>
        <v>15499356</v>
      </c>
      <c r="DO540" s="69" t="str">
        <f t="shared" si="79"/>
        <v/>
      </c>
      <c r="DP540" s="51"/>
      <c r="DQ540" s="51"/>
      <c r="DR540" s="51"/>
      <c r="DS540" s="51"/>
      <c r="DT540" s="51"/>
      <c r="DU540" s="181"/>
    </row>
    <row r="541" spans="1:125" ht="15" x14ac:dyDescent="0.25">
      <c r="A541" s="56">
        <v>2018</v>
      </c>
      <c r="B541" s="51" t="s">
        <v>1113</v>
      </c>
      <c r="C541" s="50" t="s">
        <v>343</v>
      </c>
      <c r="D541" s="170" t="s">
        <v>343</v>
      </c>
      <c r="E541" s="50" t="s">
        <v>47</v>
      </c>
      <c r="F541" s="89">
        <v>413386</v>
      </c>
      <c r="G541" s="89">
        <v>3911583</v>
      </c>
      <c r="H541" s="89">
        <v>3537330</v>
      </c>
      <c r="I541" s="90">
        <v>19503908</v>
      </c>
      <c r="J541" s="50"/>
      <c r="K541" s="50" t="s">
        <v>2032</v>
      </c>
      <c r="L541" s="58"/>
      <c r="M541" s="58"/>
      <c r="N541" s="58"/>
      <c r="O541" s="58"/>
      <c r="P541" s="91"/>
      <c r="Q541" s="92">
        <v>5382114</v>
      </c>
      <c r="R541" s="92">
        <v>0</v>
      </c>
      <c r="S541" s="92">
        <v>14314713</v>
      </c>
      <c r="T541" s="92">
        <v>0</v>
      </c>
      <c r="U541" s="94"/>
      <c r="V541" s="94"/>
      <c r="W541" s="90">
        <f t="shared" si="857"/>
        <v>19696827</v>
      </c>
      <c r="X541" s="90">
        <v>3859514</v>
      </c>
      <c r="Y541" s="50"/>
      <c r="Z541" s="50"/>
      <c r="AA541" s="102"/>
      <c r="AB541" s="64"/>
      <c r="AC541" s="64"/>
      <c r="AD541" s="64"/>
      <c r="AE541" s="65"/>
      <c r="AF541" s="65"/>
      <c r="AG541" s="67" t="str">
        <f t="shared" si="7"/>
        <v/>
      </c>
      <c r="AH541" s="51"/>
      <c r="AI541" s="51" t="str">
        <f t="shared" si="8"/>
        <v/>
      </c>
      <c r="AJ541" s="68" t="str">
        <f t="shared" si="9"/>
        <v/>
      </c>
      <c r="AK541" s="68" t="str">
        <f t="shared" si="10"/>
        <v/>
      </c>
      <c r="AL541" s="68" t="str">
        <f t="shared" si="11"/>
        <v/>
      </c>
      <c r="AM541" s="68" t="str">
        <f t="shared" si="12"/>
        <v/>
      </c>
      <c r="AN541" s="68" t="str">
        <f t="shared" si="13"/>
        <v/>
      </c>
      <c r="AO541" s="67" t="str">
        <f t="shared" si="14"/>
        <v/>
      </c>
      <c r="AP541" s="51"/>
      <c r="AQ541" s="51" t="str">
        <f t="shared" si="15"/>
        <v/>
      </c>
      <c r="AR541" s="68" t="str">
        <f t="shared" si="16"/>
        <v/>
      </c>
      <c r="AS541" s="68" t="str">
        <f t="shared" si="17"/>
        <v/>
      </c>
      <c r="AT541" s="68" t="str">
        <f t="shared" si="18"/>
        <v/>
      </c>
      <c r="AU541" s="68" t="str">
        <f t="shared" si="19"/>
        <v/>
      </c>
      <c r="AV541" s="68" t="str">
        <f t="shared" si="20"/>
        <v/>
      </c>
      <c r="AW541" s="67" t="str">
        <f t="shared" si="21"/>
        <v/>
      </c>
      <c r="AX541" s="51"/>
      <c r="AY541" s="51" t="str">
        <f t="shared" si="22"/>
        <v/>
      </c>
      <c r="AZ541" s="68" t="str">
        <f t="shared" si="23"/>
        <v/>
      </c>
      <c r="BA541" s="68" t="str">
        <f t="shared" si="24"/>
        <v/>
      </c>
      <c r="BB541" s="68" t="str">
        <f t="shared" si="25"/>
        <v/>
      </c>
      <c r="BC541" s="68" t="str">
        <f t="shared" si="26"/>
        <v/>
      </c>
      <c r="BD541" s="68" t="str">
        <f t="shared" si="27"/>
        <v/>
      </c>
      <c r="BE541" s="68" t="str">
        <f t="shared" si="28"/>
        <v/>
      </c>
      <c r="BF541" s="51"/>
      <c r="BG541" s="96">
        <f t="shared" si="29"/>
        <v>413386</v>
      </c>
      <c r="BH541" s="67">
        <f t="shared" si="30"/>
        <v>19503908</v>
      </c>
      <c r="BI541" s="67">
        <f t="shared" si="31"/>
        <v>5382114</v>
      </c>
      <c r="BJ541" s="67">
        <f t="shared" si="32"/>
        <v>0</v>
      </c>
      <c r="BK541" s="67">
        <f t="shared" si="33"/>
        <v>14314713</v>
      </c>
      <c r="BL541" s="67">
        <f t="shared" si="34"/>
        <v>0</v>
      </c>
      <c r="BM541" s="65">
        <f t="shared" si="35"/>
        <v>3859514</v>
      </c>
      <c r="BN541" s="70"/>
      <c r="BO541" s="70"/>
      <c r="BP541" s="51"/>
      <c r="BQ541" s="51"/>
      <c r="BR541" s="51"/>
      <c r="BS541" s="96">
        <f t="shared" si="2920"/>
        <v>413386</v>
      </c>
      <c r="BT541" s="70"/>
      <c r="BU541" s="65"/>
      <c r="BV541" s="68"/>
      <c r="BW541" s="68"/>
      <c r="BX541" s="68"/>
      <c r="BY541" s="67">
        <f t="shared" si="44"/>
        <v>19503908</v>
      </c>
      <c r="BZ541" s="65"/>
      <c r="CA541" s="65" t="str">
        <f t="shared" si="45"/>
        <v/>
      </c>
      <c r="CB541" s="67" t="str">
        <f t="shared" si="46"/>
        <v/>
      </c>
      <c r="CC541" s="67" t="str">
        <f t="shared" si="47"/>
        <v/>
      </c>
      <c r="CD541" s="67" t="str">
        <f t="shared" si="48"/>
        <v/>
      </c>
      <c r="CE541" s="67">
        <f t="shared" si="49"/>
        <v>3859514</v>
      </c>
      <c r="CF541" s="65"/>
      <c r="CG541" s="65"/>
      <c r="CH541" s="68"/>
      <c r="CI541" s="68"/>
      <c r="CJ541" s="68"/>
      <c r="CK541" s="67">
        <f t="shared" si="54"/>
        <v>19696827</v>
      </c>
      <c r="CL541" s="65"/>
      <c r="CM541" s="65"/>
      <c r="CN541" s="68"/>
      <c r="CO541" s="68"/>
      <c r="CP541" s="68"/>
      <c r="CQ541" s="67">
        <f t="shared" si="59"/>
        <v>5382114</v>
      </c>
      <c r="CR541" s="65"/>
      <c r="CS541" s="65"/>
      <c r="CT541" s="68"/>
      <c r="CU541" s="68"/>
      <c r="CV541" s="68"/>
      <c r="CW541" s="67">
        <f t="shared" si="64"/>
        <v>0</v>
      </c>
      <c r="CX541" s="65"/>
      <c r="CY541" s="65"/>
      <c r="CZ541" s="68"/>
      <c r="DA541" s="68"/>
      <c r="DB541" s="68"/>
      <c r="DC541" s="67">
        <f t="shared" si="69"/>
        <v>14314713</v>
      </c>
      <c r="DD541" s="65"/>
      <c r="DE541" s="65"/>
      <c r="DF541" s="51"/>
      <c r="DG541" s="51"/>
      <c r="DH541" s="51"/>
      <c r="DI541" s="67">
        <f t="shared" si="74"/>
        <v>0</v>
      </c>
      <c r="DJ541" s="70"/>
      <c r="DK541" s="70"/>
      <c r="DL541" s="51"/>
      <c r="DM541" s="51"/>
      <c r="DN541" s="51"/>
      <c r="DO541" s="67">
        <f t="shared" si="79"/>
        <v>5382114</v>
      </c>
      <c r="DP541" s="51"/>
      <c r="DQ541" s="51"/>
      <c r="DR541" s="51"/>
      <c r="DS541" s="51"/>
      <c r="DT541" s="51"/>
      <c r="DU541" s="181"/>
    </row>
    <row r="542" spans="1:125" ht="15" x14ac:dyDescent="0.25">
      <c r="A542" s="50"/>
      <c r="B542" s="51"/>
      <c r="C542" s="50"/>
      <c r="D542" s="53"/>
      <c r="E542" s="50"/>
      <c r="F542" s="54"/>
      <c r="G542" s="54"/>
      <c r="H542" s="54"/>
      <c r="I542" s="55"/>
      <c r="J542" s="50"/>
      <c r="K542" s="50" t="s">
        <v>2032</v>
      </c>
      <c r="L542" s="58"/>
      <c r="M542" s="58"/>
      <c r="N542" s="58"/>
      <c r="O542" s="58"/>
      <c r="P542" s="59"/>
      <c r="Q542" s="60"/>
      <c r="R542" s="60"/>
      <c r="S542" s="60"/>
      <c r="T542" s="60"/>
      <c r="U542" s="60"/>
      <c r="V542" s="79"/>
      <c r="W542" s="90">
        <f t="shared" si="857"/>
        <v>0</v>
      </c>
      <c r="X542" s="101"/>
      <c r="Y542" s="50"/>
      <c r="Z542" s="50"/>
      <c r="AA542" s="102"/>
      <c r="AB542" s="64"/>
      <c r="AC542" s="64"/>
      <c r="AD542" s="64"/>
      <c r="AE542" s="65"/>
      <c r="AF542" s="65"/>
      <c r="AG542" s="67" t="str">
        <f t="shared" si="7"/>
        <v/>
      </c>
      <c r="AH542" s="51"/>
      <c r="AI542" s="51" t="str">
        <f t="shared" si="8"/>
        <v/>
      </c>
      <c r="AJ542" s="68" t="str">
        <f t="shared" si="9"/>
        <v/>
      </c>
      <c r="AK542" s="68" t="str">
        <f t="shared" si="10"/>
        <v/>
      </c>
      <c r="AL542" s="68" t="str">
        <f t="shared" si="11"/>
        <v/>
      </c>
      <c r="AM542" s="68" t="str">
        <f t="shared" si="12"/>
        <v/>
      </c>
      <c r="AN542" s="68" t="str">
        <f t="shared" si="13"/>
        <v/>
      </c>
      <c r="AO542" s="67" t="str">
        <f t="shared" si="14"/>
        <v/>
      </c>
      <c r="AP542" s="51"/>
      <c r="AQ542" s="51" t="str">
        <f t="shared" si="15"/>
        <v/>
      </c>
      <c r="AR542" s="68" t="str">
        <f t="shared" si="16"/>
        <v/>
      </c>
      <c r="AS542" s="68" t="str">
        <f t="shared" si="17"/>
        <v/>
      </c>
      <c r="AT542" s="68" t="str">
        <f t="shared" si="18"/>
        <v/>
      </c>
      <c r="AU542" s="68" t="str">
        <f t="shared" si="19"/>
        <v/>
      </c>
      <c r="AV542" s="68" t="str">
        <f t="shared" si="20"/>
        <v/>
      </c>
      <c r="AW542" s="67" t="str">
        <f t="shared" si="21"/>
        <v/>
      </c>
      <c r="AX542" s="51"/>
      <c r="AY542" s="51" t="str">
        <f t="shared" si="22"/>
        <v/>
      </c>
      <c r="AZ542" s="68" t="str">
        <f t="shared" si="23"/>
        <v/>
      </c>
      <c r="BA542" s="68" t="str">
        <f t="shared" si="24"/>
        <v/>
      </c>
      <c r="BB542" s="68" t="str">
        <f t="shared" si="25"/>
        <v/>
      </c>
      <c r="BC542" s="68" t="str">
        <f t="shared" si="26"/>
        <v/>
      </c>
      <c r="BD542" s="68" t="str">
        <f t="shared" si="27"/>
        <v/>
      </c>
      <c r="BE542" s="68" t="str">
        <f t="shared" si="28"/>
        <v/>
      </c>
      <c r="BF542" s="51"/>
      <c r="BG542" s="69" t="str">
        <f t="shared" si="29"/>
        <v/>
      </c>
      <c r="BH542" s="67" t="str">
        <f t="shared" si="30"/>
        <v/>
      </c>
      <c r="BI542" s="67" t="str">
        <f t="shared" si="31"/>
        <v/>
      </c>
      <c r="BJ542" s="67" t="str">
        <f t="shared" si="32"/>
        <v/>
      </c>
      <c r="BK542" s="67" t="str">
        <f t="shared" si="33"/>
        <v/>
      </c>
      <c r="BL542" s="67" t="str">
        <f t="shared" si="34"/>
        <v/>
      </c>
      <c r="BM542" s="65" t="str">
        <f t="shared" si="35"/>
        <v/>
      </c>
      <c r="BN542" s="70"/>
      <c r="BO542" s="70"/>
      <c r="BP542" s="51"/>
      <c r="BQ542" s="51"/>
      <c r="BR542" s="51"/>
      <c r="BS542" s="69" t="str">
        <f t="shared" si="2920"/>
        <v/>
      </c>
      <c r="BT542" s="70"/>
      <c r="BU542" s="65"/>
      <c r="BV542" s="68"/>
      <c r="BW542" s="68"/>
      <c r="BX542" s="68"/>
      <c r="BY542" s="67" t="str">
        <f t="shared" si="44"/>
        <v/>
      </c>
      <c r="BZ542" s="65"/>
      <c r="CA542" s="65" t="str">
        <f t="shared" si="45"/>
        <v/>
      </c>
      <c r="CB542" s="67" t="str">
        <f t="shared" si="46"/>
        <v/>
      </c>
      <c r="CC542" s="67" t="str">
        <f t="shared" si="47"/>
        <v/>
      </c>
      <c r="CD542" s="67" t="str">
        <f t="shared" si="48"/>
        <v/>
      </c>
      <c r="CE542" s="67" t="str">
        <f t="shared" si="49"/>
        <v/>
      </c>
      <c r="CF542" s="65"/>
      <c r="CG542" s="65"/>
      <c r="CH542" s="68"/>
      <c r="CI542" s="68"/>
      <c r="CJ542" s="68"/>
      <c r="CK542" s="67" t="str">
        <f t="shared" si="54"/>
        <v/>
      </c>
      <c r="CL542" s="65"/>
      <c r="CM542" s="65"/>
      <c r="CN542" s="68"/>
      <c r="CO542" s="68"/>
      <c r="CP542" s="68"/>
      <c r="CQ542" s="67" t="str">
        <f t="shared" si="59"/>
        <v/>
      </c>
      <c r="CR542" s="65"/>
      <c r="CS542" s="65"/>
      <c r="CT542" s="68"/>
      <c r="CU542" s="68"/>
      <c r="CV542" s="68"/>
      <c r="CW542" s="67" t="str">
        <f t="shared" si="64"/>
        <v/>
      </c>
      <c r="CX542" s="65"/>
      <c r="CY542" s="65"/>
      <c r="CZ542" s="68"/>
      <c r="DA542" s="68"/>
      <c r="DB542" s="68"/>
      <c r="DC542" s="67" t="str">
        <f t="shared" si="69"/>
        <v/>
      </c>
      <c r="DD542" s="65"/>
      <c r="DE542" s="65"/>
      <c r="DF542" s="51"/>
      <c r="DG542" s="51"/>
      <c r="DH542" s="51"/>
      <c r="DI542" s="69" t="str">
        <f t="shared" si="74"/>
        <v/>
      </c>
      <c r="DJ542" s="70"/>
      <c r="DK542" s="70"/>
      <c r="DL542" s="51"/>
      <c r="DM542" s="51"/>
      <c r="DN542" s="51"/>
      <c r="DO542" s="69" t="str">
        <f t="shared" si="79"/>
        <v/>
      </c>
      <c r="DP542" s="51"/>
      <c r="DQ542" s="51"/>
      <c r="DR542" s="51"/>
      <c r="DS542" s="51"/>
      <c r="DT542" s="51"/>
      <c r="DU542" s="181"/>
    </row>
    <row r="543" spans="1:125" ht="15" x14ac:dyDescent="0.25">
      <c r="A543" s="50">
        <v>2014</v>
      </c>
      <c r="B543" s="51" t="s">
        <v>451</v>
      </c>
      <c r="C543" s="50" t="s">
        <v>328</v>
      </c>
      <c r="D543" s="53" t="s">
        <v>328</v>
      </c>
      <c r="E543" s="50" t="s">
        <v>23</v>
      </c>
      <c r="F543" s="54">
        <v>1925648</v>
      </c>
      <c r="G543" s="54">
        <v>30143070</v>
      </c>
      <c r="H543" s="54">
        <v>310614</v>
      </c>
      <c r="I543" s="55">
        <v>24891898</v>
      </c>
      <c r="J543" s="50"/>
      <c r="K543" s="50" t="s">
        <v>2032</v>
      </c>
      <c r="L543" s="58" t="s">
        <v>2032</v>
      </c>
      <c r="M543" s="58" t="s">
        <v>2032</v>
      </c>
      <c r="N543" s="58" t="s">
        <v>2032</v>
      </c>
      <c r="O543" s="58" t="s">
        <v>2032</v>
      </c>
      <c r="P543" s="59"/>
      <c r="Q543" s="60">
        <v>12753094</v>
      </c>
      <c r="R543" s="60">
        <v>0</v>
      </c>
      <c r="S543" s="60">
        <v>13117524</v>
      </c>
      <c r="T543" s="60">
        <v>0</v>
      </c>
      <c r="U543" s="60">
        <v>3797</v>
      </c>
      <c r="V543" s="79"/>
      <c r="W543" s="90">
        <f t="shared" si="857"/>
        <v>25874415</v>
      </c>
      <c r="X543" s="101">
        <v>9987314</v>
      </c>
      <c r="Y543" s="50"/>
      <c r="Z543" s="50" t="s">
        <v>328</v>
      </c>
      <c r="AA543" s="62">
        <f t="shared" ref="AA543:AA546" si="3519">IF(A543 =2014,IF(Y543 ="",F543,""),"")</f>
        <v>1925648</v>
      </c>
      <c r="AB543" s="64">
        <f t="shared" ref="AB543:AB546" si="3520">IF(A543 =2014,IF(Y543 ="",I543,""),"")</f>
        <v>24891898</v>
      </c>
      <c r="AC543" s="64">
        <f t="shared" ref="AC543:AC546" si="3521">IF(A543 =2014,IF(Y543 ="",Q543,""),"")</f>
        <v>12753094</v>
      </c>
      <c r="AD543" s="64">
        <f t="shared" ref="AD543:AD546" si="3522">IF(A543 =2014,IF(Y543 ="",R543,""),"")</f>
        <v>0</v>
      </c>
      <c r="AE543" s="65">
        <f t="shared" ref="AE543:AE546" si="3523">IF(A543 =2014,IF(Y543 ="",S543,""),"")</f>
        <v>13117524</v>
      </c>
      <c r="AF543" s="65">
        <f t="shared" ref="AF543:AF546" si="3524">IF(A543 =2014,IF(Y543 ="",T543+U543,""),"")</f>
        <v>3797</v>
      </c>
      <c r="AG543" s="67">
        <f t="shared" si="7"/>
        <v>9987314</v>
      </c>
      <c r="AH543" s="51"/>
      <c r="AI543" s="51" t="str">
        <f t="shared" si="8"/>
        <v/>
      </c>
      <c r="AJ543" s="68" t="str">
        <f t="shared" si="9"/>
        <v/>
      </c>
      <c r="AK543" s="68" t="str">
        <f t="shared" si="10"/>
        <v/>
      </c>
      <c r="AL543" s="68" t="str">
        <f t="shared" si="11"/>
        <v/>
      </c>
      <c r="AM543" s="68" t="str">
        <f t="shared" si="12"/>
        <v/>
      </c>
      <c r="AN543" s="68" t="str">
        <f t="shared" si="13"/>
        <v/>
      </c>
      <c r="AO543" s="67" t="str">
        <f t="shared" si="14"/>
        <v/>
      </c>
      <c r="AP543" s="51"/>
      <c r="AQ543" s="51" t="str">
        <f t="shared" si="15"/>
        <v/>
      </c>
      <c r="AR543" s="68" t="str">
        <f t="shared" si="16"/>
        <v/>
      </c>
      <c r="AS543" s="68" t="str">
        <f t="shared" si="17"/>
        <v/>
      </c>
      <c r="AT543" s="68" t="str">
        <f t="shared" si="18"/>
        <v/>
      </c>
      <c r="AU543" s="68" t="str">
        <f t="shared" si="19"/>
        <v/>
      </c>
      <c r="AV543" s="68" t="str">
        <f t="shared" si="20"/>
        <v/>
      </c>
      <c r="AW543" s="67" t="str">
        <f t="shared" si="21"/>
        <v/>
      </c>
      <c r="AX543" s="51"/>
      <c r="AY543" s="51" t="str">
        <f t="shared" si="22"/>
        <v/>
      </c>
      <c r="AZ543" s="68" t="str">
        <f t="shared" si="23"/>
        <v/>
      </c>
      <c r="BA543" s="68" t="str">
        <f t="shared" si="24"/>
        <v/>
      </c>
      <c r="BB543" s="68" t="str">
        <f t="shared" si="25"/>
        <v/>
      </c>
      <c r="BC543" s="68" t="str">
        <f t="shared" si="26"/>
        <v/>
      </c>
      <c r="BD543" s="68" t="str">
        <f t="shared" si="27"/>
        <v/>
      </c>
      <c r="BE543" s="68" t="str">
        <f t="shared" si="28"/>
        <v/>
      </c>
      <c r="BF543" s="51"/>
      <c r="BG543" s="69" t="str">
        <f t="shared" si="29"/>
        <v/>
      </c>
      <c r="BH543" s="67" t="str">
        <f t="shared" si="30"/>
        <v/>
      </c>
      <c r="BI543" s="67" t="str">
        <f t="shared" si="31"/>
        <v/>
      </c>
      <c r="BJ543" s="67" t="str">
        <f t="shared" si="32"/>
        <v/>
      </c>
      <c r="BK543" s="67" t="str">
        <f t="shared" si="33"/>
        <v/>
      </c>
      <c r="BL543" s="67" t="str">
        <f t="shared" si="34"/>
        <v/>
      </c>
      <c r="BM543" s="65" t="str">
        <f t="shared" si="35"/>
        <v/>
      </c>
      <c r="BN543" s="70"/>
      <c r="BO543" s="71">
        <f t="shared" ref="BO543:BO546" si="3525">IF(A543 =2014,F543,"")</f>
        <v>1925648</v>
      </c>
      <c r="BP543" s="51" t="str">
        <f t="shared" ref="BP543:BP546" si="3526">IF(A543 =2015,F543,"")</f>
        <v/>
      </c>
      <c r="BQ543" s="51" t="str">
        <f t="shared" ref="BQ543:BQ546" si="3527">IF(A543 =2016,F543,"")</f>
        <v/>
      </c>
      <c r="BR543" s="51" t="str">
        <f t="shared" ref="BR543:BR546" si="3528">IF(A543 =2017,F543,"")</f>
        <v/>
      </c>
      <c r="BS543" s="69" t="str">
        <f t="shared" si="2920"/>
        <v/>
      </c>
      <c r="BT543" s="70"/>
      <c r="BU543" s="65">
        <f t="shared" ref="BU543:BU546" si="3529">IF(A543 =2014,I543,"")</f>
        <v>24891898</v>
      </c>
      <c r="BV543" s="68" t="str">
        <f t="shared" ref="BV543:BV546" si="3530">IF(A543 =2015,I543,"")</f>
        <v/>
      </c>
      <c r="BW543" s="68" t="str">
        <f t="shared" ref="BW543:BW546" si="3531">IF(A543 =2016,I543,"")</f>
        <v/>
      </c>
      <c r="BX543" s="68" t="str">
        <f t="shared" ref="BX543:BX546" si="3532">IF(A543 =2017,I543,"")</f>
        <v/>
      </c>
      <c r="BY543" s="67" t="str">
        <f t="shared" si="44"/>
        <v/>
      </c>
      <c r="BZ543" s="65"/>
      <c r="CA543" s="65">
        <f t="shared" si="45"/>
        <v>9987314</v>
      </c>
      <c r="CB543" s="67" t="str">
        <f t="shared" si="46"/>
        <v/>
      </c>
      <c r="CC543" s="67" t="str">
        <f t="shared" si="47"/>
        <v/>
      </c>
      <c r="CD543" s="67" t="str">
        <f t="shared" si="48"/>
        <v/>
      </c>
      <c r="CE543" s="67" t="str">
        <f t="shared" si="49"/>
        <v/>
      </c>
      <c r="CF543" s="65"/>
      <c r="CG543" s="65">
        <f t="shared" ref="CG543:CG546" si="3533">IF(A543 =2014,Q543+R543+S543+T543+U543,"")</f>
        <v>25874415</v>
      </c>
      <c r="CH543" s="68" t="str">
        <f t="shared" ref="CH543:CH546" si="3534">IF(A543 =2015,Q543+R543+S543+T543+U543,"")</f>
        <v/>
      </c>
      <c r="CI543" s="68" t="str">
        <f t="shared" ref="CI543:CI546" si="3535">IF(A543 =2016,Q543+R543+S543+T543+U543,"")</f>
        <v/>
      </c>
      <c r="CJ543" s="68" t="str">
        <f t="shared" ref="CJ543:CJ546" si="3536">IF(A543 =2017,Q543+R543+S543+T543+U543,"")</f>
        <v/>
      </c>
      <c r="CK543" s="67" t="str">
        <f t="shared" si="54"/>
        <v/>
      </c>
      <c r="CL543" s="65"/>
      <c r="CM543" s="65">
        <f t="shared" ref="CM543:CM546" si="3537">IF(A543 =2014,Q543,"")</f>
        <v>12753094</v>
      </c>
      <c r="CN543" s="68" t="str">
        <f t="shared" ref="CN543:CN546" si="3538">IF(A543 =2015,Q543,"")</f>
        <v/>
      </c>
      <c r="CO543" s="68" t="str">
        <f t="shared" ref="CO543:CO546" si="3539">IF(A543 =2016,Q543,"")</f>
        <v/>
      </c>
      <c r="CP543" s="68" t="str">
        <f t="shared" ref="CP543:CP546" si="3540">IF(A543 =2017,Q543,"")</f>
        <v/>
      </c>
      <c r="CQ543" s="67" t="str">
        <f t="shared" si="59"/>
        <v/>
      </c>
      <c r="CR543" s="65"/>
      <c r="CS543" s="65">
        <f t="shared" ref="CS543:CS546" si="3541">IF(A543 =2014,R543,"")</f>
        <v>0</v>
      </c>
      <c r="CT543" s="68" t="str">
        <f t="shared" ref="CT543:CT546" si="3542">IF(A543 =2015,R543,"")</f>
        <v/>
      </c>
      <c r="CU543" s="68" t="str">
        <f t="shared" ref="CU543:CU546" si="3543">IF(A543 =2016,R543,"")</f>
        <v/>
      </c>
      <c r="CV543" s="68" t="str">
        <f t="shared" ref="CV543:CV546" si="3544">IF(A543 =2017,R543,"")</f>
        <v/>
      </c>
      <c r="CW543" s="67" t="str">
        <f t="shared" si="64"/>
        <v/>
      </c>
      <c r="CX543" s="65"/>
      <c r="CY543" s="65">
        <f t="shared" ref="CY543:CY546" si="3545">IF(A543 =2014,S543,"")</f>
        <v>13117524</v>
      </c>
      <c r="CZ543" s="68" t="str">
        <f t="shared" ref="CZ543:CZ546" si="3546">IF(A543 =2015,S543,"")</f>
        <v/>
      </c>
      <c r="DA543" s="68" t="str">
        <f t="shared" ref="DA543:DA546" si="3547">IF(A543 =2016,S543,"")</f>
        <v/>
      </c>
      <c r="DB543" s="68" t="str">
        <f t="shared" ref="DB543:DB546" si="3548">IF(A543 =2017,S543,"")</f>
        <v/>
      </c>
      <c r="DC543" s="67" t="str">
        <f t="shared" si="69"/>
        <v/>
      </c>
      <c r="DD543" s="65"/>
      <c r="DE543" s="65">
        <f t="shared" ref="DE543:DE546" si="3549">IF(A543 =2014,T543,"")</f>
        <v>0</v>
      </c>
      <c r="DF543" s="51" t="str">
        <f t="shared" ref="DF543:DF546" si="3550">IF(A543 =2015,T543,"")</f>
        <v/>
      </c>
      <c r="DG543" s="51" t="str">
        <f t="shared" ref="DG543:DG546" si="3551">IF(A543 =2016,T543,"")</f>
        <v/>
      </c>
      <c r="DH543" s="51" t="str">
        <f t="shared" ref="DH543:DH546" si="3552">IF(A543 =2017,T543,"")</f>
        <v/>
      </c>
      <c r="DI543" s="69" t="str">
        <f t="shared" si="74"/>
        <v/>
      </c>
      <c r="DJ543" s="70"/>
      <c r="DK543" s="65">
        <f t="shared" ref="DK543:DK546" si="3553">IF(A543 =2014,U543,"")</f>
        <v>3797</v>
      </c>
      <c r="DL543" s="51" t="str">
        <f t="shared" ref="DL543:DL546" si="3554">IF(A543 =2015,U543,"")</f>
        <v/>
      </c>
      <c r="DM543" s="51" t="str">
        <f t="shared" ref="DM543:DM546" si="3555">IF(A543 =2016,U543,"")</f>
        <v/>
      </c>
      <c r="DN543" s="51" t="str">
        <f t="shared" ref="DN543:DN546" si="3556">IF(A543 =2017,U543,"")</f>
        <v/>
      </c>
      <c r="DO543" s="69" t="str">
        <f t="shared" si="79"/>
        <v/>
      </c>
      <c r="DP543" s="51"/>
      <c r="DQ543" s="51"/>
      <c r="DR543" s="51"/>
      <c r="DS543" s="51"/>
      <c r="DT543" s="51"/>
      <c r="DU543" s="181"/>
    </row>
    <row r="544" spans="1:125" ht="15" x14ac:dyDescent="0.25">
      <c r="A544" s="50">
        <v>2015</v>
      </c>
      <c r="B544" s="51" t="s">
        <v>451</v>
      </c>
      <c r="C544" s="50" t="s">
        <v>328</v>
      </c>
      <c r="D544" s="53" t="s">
        <v>328</v>
      </c>
      <c r="E544" s="50" t="s">
        <v>23</v>
      </c>
      <c r="F544" s="54">
        <v>2091276</v>
      </c>
      <c r="G544" s="54">
        <v>32017569</v>
      </c>
      <c r="H544" s="54">
        <v>308104</v>
      </c>
      <c r="I544" s="55">
        <v>25558806</v>
      </c>
      <c r="J544" s="50"/>
      <c r="K544" s="50" t="s">
        <v>2032</v>
      </c>
      <c r="L544" s="58" t="s">
        <v>2032</v>
      </c>
      <c r="M544" s="58" t="s">
        <v>2032</v>
      </c>
      <c r="N544" s="58" t="s">
        <v>2032</v>
      </c>
      <c r="O544" s="58" t="s">
        <v>2032</v>
      </c>
      <c r="P544" s="59"/>
      <c r="Q544" s="60">
        <v>12618775</v>
      </c>
      <c r="R544" s="60">
        <v>0</v>
      </c>
      <c r="S544" s="60">
        <v>13924923</v>
      </c>
      <c r="T544" s="60">
        <v>0</v>
      </c>
      <c r="U544" s="60">
        <v>1150</v>
      </c>
      <c r="V544" s="79"/>
      <c r="W544" s="90">
        <f t="shared" si="857"/>
        <v>26544848</v>
      </c>
      <c r="X544" s="101">
        <v>27337941</v>
      </c>
      <c r="Y544" s="50"/>
      <c r="Z544" s="50" t="s">
        <v>328</v>
      </c>
      <c r="AA544" s="51" t="str">
        <f t="shared" si="3519"/>
        <v/>
      </c>
      <c r="AB544" s="68" t="str">
        <f t="shared" si="3520"/>
        <v/>
      </c>
      <c r="AC544" s="68" t="str">
        <f t="shared" si="3521"/>
        <v/>
      </c>
      <c r="AD544" s="68" t="str">
        <f t="shared" si="3522"/>
        <v/>
      </c>
      <c r="AE544" s="68" t="str">
        <f t="shared" si="3523"/>
        <v/>
      </c>
      <c r="AF544" s="68" t="str">
        <f t="shared" si="3524"/>
        <v/>
      </c>
      <c r="AG544" s="67" t="str">
        <f t="shared" si="7"/>
        <v/>
      </c>
      <c r="AH544" s="51"/>
      <c r="AI544" s="80">
        <f t="shared" si="8"/>
        <v>2091276</v>
      </c>
      <c r="AJ544" s="68">
        <f t="shared" si="9"/>
        <v>25558806</v>
      </c>
      <c r="AK544" s="68">
        <f t="shared" si="10"/>
        <v>12618775</v>
      </c>
      <c r="AL544" s="68">
        <f t="shared" si="11"/>
        <v>0</v>
      </c>
      <c r="AM544" s="68">
        <f t="shared" si="12"/>
        <v>13924923</v>
      </c>
      <c r="AN544" s="68">
        <f t="shared" si="13"/>
        <v>1150</v>
      </c>
      <c r="AO544" s="67">
        <f t="shared" si="14"/>
        <v>27337941</v>
      </c>
      <c r="AP544" s="51"/>
      <c r="AQ544" s="51" t="str">
        <f t="shared" si="15"/>
        <v/>
      </c>
      <c r="AR544" s="68" t="str">
        <f t="shared" si="16"/>
        <v/>
      </c>
      <c r="AS544" s="68" t="str">
        <f t="shared" si="17"/>
        <v/>
      </c>
      <c r="AT544" s="68" t="str">
        <f t="shared" si="18"/>
        <v/>
      </c>
      <c r="AU544" s="68" t="str">
        <f t="shared" si="19"/>
        <v/>
      </c>
      <c r="AV544" s="68" t="str">
        <f t="shared" si="20"/>
        <v/>
      </c>
      <c r="AW544" s="67" t="str">
        <f t="shared" si="21"/>
        <v/>
      </c>
      <c r="AX544" s="51"/>
      <c r="AY544" s="51" t="str">
        <f t="shared" si="22"/>
        <v/>
      </c>
      <c r="AZ544" s="68" t="str">
        <f t="shared" si="23"/>
        <v/>
      </c>
      <c r="BA544" s="68" t="str">
        <f t="shared" si="24"/>
        <v/>
      </c>
      <c r="BB544" s="68" t="str">
        <f t="shared" si="25"/>
        <v/>
      </c>
      <c r="BC544" s="68" t="str">
        <f t="shared" si="26"/>
        <v/>
      </c>
      <c r="BD544" s="68" t="str">
        <f t="shared" si="27"/>
        <v/>
      </c>
      <c r="BE544" s="68" t="str">
        <f t="shared" si="28"/>
        <v/>
      </c>
      <c r="BF544" s="51"/>
      <c r="BG544" s="69" t="str">
        <f t="shared" si="29"/>
        <v/>
      </c>
      <c r="BH544" s="67" t="str">
        <f t="shared" si="30"/>
        <v/>
      </c>
      <c r="BI544" s="67" t="str">
        <f t="shared" si="31"/>
        <v/>
      </c>
      <c r="BJ544" s="67" t="str">
        <f t="shared" si="32"/>
        <v/>
      </c>
      <c r="BK544" s="67" t="str">
        <f t="shared" si="33"/>
        <v/>
      </c>
      <c r="BL544" s="67" t="str">
        <f t="shared" si="34"/>
        <v/>
      </c>
      <c r="BM544" s="65" t="str">
        <f t="shared" si="35"/>
        <v/>
      </c>
      <c r="BN544" s="51"/>
      <c r="BO544" s="51" t="str">
        <f t="shared" si="3525"/>
        <v/>
      </c>
      <c r="BP544" s="71">
        <f t="shared" si="3526"/>
        <v>2091276</v>
      </c>
      <c r="BQ544" s="51" t="str">
        <f t="shared" si="3527"/>
        <v/>
      </c>
      <c r="BR544" s="51" t="str">
        <f t="shared" si="3528"/>
        <v/>
      </c>
      <c r="BS544" s="69" t="str">
        <f t="shared" si="2920"/>
        <v/>
      </c>
      <c r="BT544" s="51"/>
      <c r="BU544" s="68" t="str">
        <f t="shared" si="3529"/>
        <v/>
      </c>
      <c r="BV544" s="65">
        <f t="shared" si="3530"/>
        <v>25558806</v>
      </c>
      <c r="BW544" s="68" t="str">
        <f t="shared" si="3531"/>
        <v/>
      </c>
      <c r="BX544" s="68" t="str">
        <f t="shared" si="3532"/>
        <v/>
      </c>
      <c r="BY544" s="67" t="str">
        <f t="shared" si="44"/>
        <v/>
      </c>
      <c r="BZ544" s="68"/>
      <c r="CA544" s="65" t="str">
        <f t="shared" si="45"/>
        <v/>
      </c>
      <c r="CB544" s="67">
        <f t="shared" si="46"/>
        <v>27337941</v>
      </c>
      <c r="CC544" s="67" t="str">
        <f t="shared" si="47"/>
        <v/>
      </c>
      <c r="CD544" s="67" t="str">
        <f t="shared" si="48"/>
        <v/>
      </c>
      <c r="CE544" s="67" t="str">
        <f t="shared" si="49"/>
        <v/>
      </c>
      <c r="CF544" s="68"/>
      <c r="CG544" s="68" t="str">
        <f t="shared" si="3533"/>
        <v/>
      </c>
      <c r="CH544" s="65">
        <f t="shared" si="3534"/>
        <v>26544848</v>
      </c>
      <c r="CI544" s="68" t="str">
        <f t="shared" si="3535"/>
        <v/>
      </c>
      <c r="CJ544" s="68" t="str">
        <f t="shared" si="3536"/>
        <v/>
      </c>
      <c r="CK544" s="67" t="str">
        <f t="shared" si="54"/>
        <v/>
      </c>
      <c r="CL544" s="68"/>
      <c r="CM544" s="68" t="str">
        <f t="shared" si="3537"/>
        <v/>
      </c>
      <c r="CN544" s="65">
        <f t="shared" si="3538"/>
        <v>12618775</v>
      </c>
      <c r="CO544" s="68" t="str">
        <f t="shared" si="3539"/>
        <v/>
      </c>
      <c r="CP544" s="68" t="str">
        <f t="shared" si="3540"/>
        <v/>
      </c>
      <c r="CQ544" s="67" t="str">
        <f t="shared" si="59"/>
        <v/>
      </c>
      <c r="CR544" s="68"/>
      <c r="CS544" s="68" t="str">
        <f t="shared" si="3541"/>
        <v/>
      </c>
      <c r="CT544" s="65">
        <f t="shared" si="3542"/>
        <v>0</v>
      </c>
      <c r="CU544" s="68" t="str">
        <f t="shared" si="3543"/>
        <v/>
      </c>
      <c r="CV544" s="68" t="str">
        <f t="shared" si="3544"/>
        <v/>
      </c>
      <c r="CW544" s="67" t="str">
        <f t="shared" si="64"/>
        <v/>
      </c>
      <c r="CX544" s="68"/>
      <c r="CY544" s="68" t="str">
        <f t="shared" si="3545"/>
        <v/>
      </c>
      <c r="CZ544" s="65">
        <f t="shared" si="3546"/>
        <v>13924923</v>
      </c>
      <c r="DA544" s="68" t="str">
        <f t="shared" si="3547"/>
        <v/>
      </c>
      <c r="DB544" s="68" t="str">
        <f t="shared" si="3548"/>
        <v/>
      </c>
      <c r="DC544" s="67" t="str">
        <f t="shared" si="69"/>
        <v/>
      </c>
      <c r="DD544" s="68"/>
      <c r="DE544" s="68" t="str">
        <f t="shared" si="3549"/>
        <v/>
      </c>
      <c r="DF544" s="65">
        <f t="shared" si="3550"/>
        <v>0</v>
      </c>
      <c r="DG544" s="51" t="str">
        <f t="shared" si="3551"/>
        <v/>
      </c>
      <c r="DH544" s="51" t="str">
        <f t="shared" si="3552"/>
        <v/>
      </c>
      <c r="DI544" s="69" t="str">
        <f t="shared" si="74"/>
        <v/>
      </c>
      <c r="DJ544" s="51"/>
      <c r="DK544" s="51" t="str">
        <f t="shared" si="3553"/>
        <v/>
      </c>
      <c r="DL544" s="65">
        <f t="shared" si="3554"/>
        <v>1150</v>
      </c>
      <c r="DM544" s="51" t="str">
        <f t="shared" si="3555"/>
        <v/>
      </c>
      <c r="DN544" s="51" t="str">
        <f t="shared" si="3556"/>
        <v/>
      </c>
      <c r="DO544" s="69" t="str">
        <f t="shared" si="79"/>
        <v/>
      </c>
      <c r="DP544" s="51"/>
      <c r="DQ544" s="51"/>
      <c r="DR544" s="51"/>
      <c r="DS544" s="51"/>
      <c r="DT544" s="51"/>
      <c r="DU544" s="181"/>
    </row>
    <row r="545" spans="1:125" ht="15" x14ac:dyDescent="0.25">
      <c r="A545" s="50">
        <v>2016</v>
      </c>
      <c r="B545" s="51" t="s">
        <v>451</v>
      </c>
      <c r="C545" s="50" t="s">
        <v>328</v>
      </c>
      <c r="D545" s="53" t="s">
        <v>328</v>
      </c>
      <c r="E545" s="50" t="s">
        <v>23</v>
      </c>
      <c r="F545" s="54">
        <v>2479944</v>
      </c>
      <c r="G545" s="54">
        <v>36828979</v>
      </c>
      <c r="H545" s="54">
        <v>318683</v>
      </c>
      <c r="I545" s="55">
        <v>25898530</v>
      </c>
      <c r="J545" s="50"/>
      <c r="K545" s="50" t="s">
        <v>2032</v>
      </c>
      <c r="L545" s="58" t="s">
        <v>2032</v>
      </c>
      <c r="M545" s="58" t="s">
        <v>2032</v>
      </c>
      <c r="N545" s="58" t="s">
        <v>2032</v>
      </c>
      <c r="O545" s="58" t="s">
        <v>2032</v>
      </c>
      <c r="P545" s="59"/>
      <c r="Q545" s="60">
        <v>10087099</v>
      </c>
      <c r="R545" s="60">
        <v>0</v>
      </c>
      <c r="S545" s="60">
        <v>16681858</v>
      </c>
      <c r="T545" s="60">
        <v>0</v>
      </c>
      <c r="U545" s="60">
        <v>1375</v>
      </c>
      <c r="V545" s="79"/>
      <c r="W545" s="90">
        <f t="shared" si="857"/>
        <v>26770332</v>
      </c>
      <c r="X545" s="101">
        <v>40731343</v>
      </c>
      <c r="Y545" s="50"/>
      <c r="Z545" s="50" t="s">
        <v>328</v>
      </c>
      <c r="AA545" s="51" t="str">
        <f t="shared" si="3519"/>
        <v/>
      </c>
      <c r="AB545" s="68" t="str">
        <f t="shared" si="3520"/>
        <v/>
      </c>
      <c r="AC545" s="68" t="str">
        <f t="shared" si="3521"/>
        <v/>
      </c>
      <c r="AD545" s="68" t="str">
        <f t="shared" si="3522"/>
        <v/>
      </c>
      <c r="AE545" s="68" t="str">
        <f t="shared" si="3523"/>
        <v/>
      </c>
      <c r="AF545" s="68" t="str">
        <f t="shared" si="3524"/>
        <v/>
      </c>
      <c r="AG545" s="67" t="str">
        <f t="shared" si="7"/>
        <v/>
      </c>
      <c r="AH545" s="51"/>
      <c r="AI545" s="51" t="str">
        <f t="shared" si="8"/>
        <v/>
      </c>
      <c r="AJ545" s="68" t="str">
        <f t="shared" si="9"/>
        <v/>
      </c>
      <c r="AK545" s="68" t="str">
        <f t="shared" si="10"/>
        <v/>
      </c>
      <c r="AL545" s="68" t="str">
        <f t="shared" si="11"/>
        <v/>
      </c>
      <c r="AM545" s="68" t="str">
        <f t="shared" si="12"/>
        <v/>
      </c>
      <c r="AN545" s="68" t="str">
        <f t="shared" si="13"/>
        <v/>
      </c>
      <c r="AO545" s="67" t="str">
        <f t="shared" si="14"/>
        <v/>
      </c>
      <c r="AP545" s="51"/>
      <c r="AQ545" s="80">
        <f t="shared" si="15"/>
        <v>2479944</v>
      </c>
      <c r="AR545" s="68">
        <f t="shared" si="16"/>
        <v>25898530</v>
      </c>
      <c r="AS545" s="68">
        <f t="shared" si="17"/>
        <v>10087099</v>
      </c>
      <c r="AT545" s="68">
        <f t="shared" si="18"/>
        <v>0</v>
      </c>
      <c r="AU545" s="68">
        <f t="shared" si="19"/>
        <v>16681858</v>
      </c>
      <c r="AV545" s="68">
        <f t="shared" si="20"/>
        <v>1375</v>
      </c>
      <c r="AW545" s="67">
        <f t="shared" si="21"/>
        <v>40731343</v>
      </c>
      <c r="AX545" s="51"/>
      <c r="AY545" s="51" t="str">
        <f t="shared" si="22"/>
        <v/>
      </c>
      <c r="AZ545" s="68" t="str">
        <f t="shared" si="23"/>
        <v/>
      </c>
      <c r="BA545" s="68" t="str">
        <f t="shared" si="24"/>
        <v/>
      </c>
      <c r="BB545" s="68" t="str">
        <f t="shared" si="25"/>
        <v/>
      </c>
      <c r="BC545" s="68" t="str">
        <f t="shared" si="26"/>
        <v/>
      </c>
      <c r="BD545" s="68" t="str">
        <f t="shared" si="27"/>
        <v/>
      </c>
      <c r="BE545" s="68" t="str">
        <f t="shared" si="28"/>
        <v/>
      </c>
      <c r="BF545" s="51"/>
      <c r="BG545" s="69" t="str">
        <f t="shared" si="29"/>
        <v/>
      </c>
      <c r="BH545" s="67" t="str">
        <f t="shared" si="30"/>
        <v/>
      </c>
      <c r="BI545" s="67" t="str">
        <f t="shared" si="31"/>
        <v/>
      </c>
      <c r="BJ545" s="67" t="str">
        <f t="shared" si="32"/>
        <v/>
      </c>
      <c r="BK545" s="67" t="str">
        <f t="shared" si="33"/>
        <v/>
      </c>
      <c r="BL545" s="67" t="str">
        <f t="shared" si="34"/>
        <v/>
      </c>
      <c r="BM545" s="65" t="str">
        <f t="shared" si="35"/>
        <v/>
      </c>
      <c r="BN545" s="51"/>
      <c r="BO545" s="51" t="str">
        <f t="shared" si="3525"/>
        <v/>
      </c>
      <c r="BP545" s="51" t="str">
        <f t="shared" si="3526"/>
        <v/>
      </c>
      <c r="BQ545" s="71">
        <f t="shared" si="3527"/>
        <v>2479944</v>
      </c>
      <c r="BR545" s="51" t="str">
        <f t="shared" si="3528"/>
        <v/>
      </c>
      <c r="BS545" s="69" t="str">
        <f t="shared" si="2920"/>
        <v/>
      </c>
      <c r="BT545" s="51"/>
      <c r="BU545" s="68" t="str">
        <f t="shared" si="3529"/>
        <v/>
      </c>
      <c r="BV545" s="68" t="str">
        <f t="shared" si="3530"/>
        <v/>
      </c>
      <c r="BW545" s="65">
        <f t="shared" si="3531"/>
        <v>25898530</v>
      </c>
      <c r="BX545" s="68" t="str">
        <f t="shared" si="3532"/>
        <v/>
      </c>
      <c r="BY545" s="67" t="str">
        <f t="shared" si="44"/>
        <v/>
      </c>
      <c r="BZ545" s="68"/>
      <c r="CA545" s="65" t="str">
        <f t="shared" si="45"/>
        <v/>
      </c>
      <c r="CB545" s="67" t="str">
        <f t="shared" si="46"/>
        <v/>
      </c>
      <c r="CC545" s="67">
        <f t="shared" si="47"/>
        <v>40731343</v>
      </c>
      <c r="CD545" s="67" t="str">
        <f t="shared" si="48"/>
        <v/>
      </c>
      <c r="CE545" s="67" t="str">
        <f t="shared" si="49"/>
        <v/>
      </c>
      <c r="CF545" s="68"/>
      <c r="CG545" s="68" t="str">
        <f t="shared" si="3533"/>
        <v/>
      </c>
      <c r="CH545" s="68" t="str">
        <f t="shared" si="3534"/>
        <v/>
      </c>
      <c r="CI545" s="65">
        <f t="shared" si="3535"/>
        <v>26770332</v>
      </c>
      <c r="CJ545" s="68" t="str">
        <f t="shared" si="3536"/>
        <v/>
      </c>
      <c r="CK545" s="67" t="str">
        <f t="shared" si="54"/>
        <v/>
      </c>
      <c r="CL545" s="68"/>
      <c r="CM545" s="68" t="str">
        <f t="shared" si="3537"/>
        <v/>
      </c>
      <c r="CN545" s="68" t="str">
        <f t="shared" si="3538"/>
        <v/>
      </c>
      <c r="CO545" s="65">
        <f t="shared" si="3539"/>
        <v>10087099</v>
      </c>
      <c r="CP545" s="68" t="str">
        <f t="shared" si="3540"/>
        <v/>
      </c>
      <c r="CQ545" s="67" t="str">
        <f t="shared" si="59"/>
        <v/>
      </c>
      <c r="CR545" s="68"/>
      <c r="CS545" s="68" t="str">
        <f t="shared" si="3541"/>
        <v/>
      </c>
      <c r="CT545" s="68" t="str">
        <f t="shared" si="3542"/>
        <v/>
      </c>
      <c r="CU545" s="65">
        <f t="shared" si="3543"/>
        <v>0</v>
      </c>
      <c r="CV545" s="68" t="str">
        <f t="shared" si="3544"/>
        <v/>
      </c>
      <c r="CW545" s="67" t="str">
        <f t="shared" si="64"/>
        <v/>
      </c>
      <c r="CX545" s="68"/>
      <c r="CY545" s="68" t="str">
        <f t="shared" si="3545"/>
        <v/>
      </c>
      <c r="CZ545" s="68" t="str">
        <f t="shared" si="3546"/>
        <v/>
      </c>
      <c r="DA545" s="65">
        <f t="shared" si="3547"/>
        <v>16681858</v>
      </c>
      <c r="DB545" s="68" t="str">
        <f t="shared" si="3548"/>
        <v/>
      </c>
      <c r="DC545" s="67" t="str">
        <f t="shared" si="69"/>
        <v/>
      </c>
      <c r="DD545" s="68"/>
      <c r="DE545" s="68" t="str">
        <f t="shared" si="3549"/>
        <v/>
      </c>
      <c r="DF545" s="51" t="str">
        <f t="shared" si="3550"/>
        <v/>
      </c>
      <c r="DG545" s="65">
        <f t="shared" si="3551"/>
        <v>0</v>
      </c>
      <c r="DH545" s="51" t="str">
        <f t="shared" si="3552"/>
        <v/>
      </c>
      <c r="DI545" s="69" t="str">
        <f t="shared" si="74"/>
        <v/>
      </c>
      <c r="DJ545" s="51"/>
      <c r="DK545" s="51" t="str">
        <f t="shared" si="3553"/>
        <v/>
      </c>
      <c r="DL545" s="51" t="str">
        <f t="shared" si="3554"/>
        <v/>
      </c>
      <c r="DM545" s="65">
        <f t="shared" si="3555"/>
        <v>1375</v>
      </c>
      <c r="DN545" s="51" t="str">
        <f t="shared" si="3556"/>
        <v/>
      </c>
      <c r="DO545" s="69" t="str">
        <f t="shared" si="79"/>
        <v/>
      </c>
      <c r="DP545" s="51"/>
      <c r="DQ545" s="51"/>
      <c r="DR545" s="51"/>
      <c r="DS545" s="51"/>
      <c r="DT545" s="51"/>
      <c r="DU545" s="181"/>
    </row>
    <row r="546" spans="1:125" ht="15" x14ac:dyDescent="0.25">
      <c r="A546" s="50">
        <v>2017</v>
      </c>
      <c r="B546" s="51" t="s">
        <v>451</v>
      </c>
      <c r="C546" s="50" t="s">
        <v>328</v>
      </c>
      <c r="D546" s="53" t="s">
        <v>328</v>
      </c>
      <c r="E546" s="50" t="s">
        <v>23</v>
      </c>
      <c r="F546" s="54">
        <v>2609411</v>
      </c>
      <c r="G546" s="54">
        <v>39179467</v>
      </c>
      <c r="H546" s="54">
        <v>405446</v>
      </c>
      <c r="I546" s="55">
        <v>30034284</v>
      </c>
      <c r="J546" s="50"/>
      <c r="K546" s="50" t="s">
        <v>2032</v>
      </c>
      <c r="L546" s="58" t="s">
        <v>2032</v>
      </c>
      <c r="M546" s="58" t="s">
        <v>2032</v>
      </c>
      <c r="N546" s="58" t="s">
        <v>2032</v>
      </c>
      <c r="O546" s="58" t="s">
        <v>2032</v>
      </c>
      <c r="P546" s="59"/>
      <c r="Q546" s="60">
        <v>12200562</v>
      </c>
      <c r="R546" s="60">
        <v>0</v>
      </c>
      <c r="S546" s="60">
        <v>18567319</v>
      </c>
      <c r="T546" s="60">
        <v>0</v>
      </c>
      <c r="U546" s="60">
        <v>2625</v>
      </c>
      <c r="V546" s="79"/>
      <c r="W546" s="90">
        <f t="shared" si="857"/>
        <v>30770506</v>
      </c>
      <c r="X546" s="101">
        <v>89867962</v>
      </c>
      <c r="Y546" s="50"/>
      <c r="Z546" s="50" t="s">
        <v>328</v>
      </c>
      <c r="AA546" s="51" t="str">
        <f t="shared" si="3519"/>
        <v/>
      </c>
      <c r="AB546" s="68" t="str">
        <f t="shared" si="3520"/>
        <v/>
      </c>
      <c r="AC546" s="68" t="str">
        <f t="shared" si="3521"/>
        <v/>
      </c>
      <c r="AD546" s="68" t="str">
        <f t="shared" si="3522"/>
        <v/>
      </c>
      <c r="AE546" s="68" t="str">
        <f t="shared" si="3523"/>
        <v/>
      </c>
      <c r="AF546" s="68" t="str">
        <f t="shared" si="3524"/>
        <v/>
      </c>
      <c r="AG546" s="67" t="str">
        <f t="shared" si="7"/>
        <v/>
      </c>
      <c r="AH546" s="51"/>
      <c r="AI546" s="51" t="str">
        <f t="shared" si="8"/>
        <v/>
      </c>
      <c r="AJ546" s="68" t="str">
        <f t="shared" si="9"/>
        <v/>
      </c>
      <c r="AK546" s="68" t="str">
        <f t="shared" si="10"/>
        <v/>
      </c>
      <c r="AL546" s="68" t="str">
        <f t="shared" si="11"/>
        <v/>
      </c>
      <c r="AM546" s="68" t="str">
        <f t="shared" si="12"/>
        <v/>
      </c>
      <c r="AN546" s="68" t="str">
        <f t="shared" si="13"/>
        <v/>
      </c>
      <c r="AO546" s="67" t="str">
        <f t="shared" si="14"/>
        <v/>
      </c>
      <c r="AP546" s="51"/>
      <c r="AQ546" s="51" t="str">
        <f t="shared" si="15"/>
        <v/>
      </c>
      <c r="AR546" s="68" t="str">
        <f t="shared" si="16"/>
        <v/>
      </c>
      <c r="AS546" s="68" t="str">
        <f t="shared" si="17"/>
        <v/>
      </c>
      <c r="AT546" s="68" t="str">
        <f t="shared" si="18"/>
        <v/>
      </c>
      <c r="AU546" s="68" t="str">
        <f t="shared" si="19"/>
        <v/>
      </c>
      <c r="AV546" s="68" t="str">
        <f t="shared" si="20"/>
        <v/>
      </c>
      <c r="AW546" s="67" t="str">
        <f t="shared" si="21"/>
        <v/>
      </c>
      <c r="AX546" s="51"/>
      <c r="AY546" s="80">
        <f t="shared" si="22"/>
        <v>2609411</v>
      </c>
      <c r="AZ546" s="68">
        <f t="shared" si="23"/>
        <v>30034284</v>
      </c>
      <c r="BA546" s="68">
        <f t="shared" si="24"/>
        <v>12200562</v>
      </c>
      <c r="BB546" s="68">
        <f t="shared" si="25"/>
        <v>0</v>
      </c>
      <c r="BC546" s="68">
        <f t="shared" si="26"/>
        <v>18567319</v>
      </c>
      <c r="BD546" s="68">
        <f t="shared" si="27"/>
        <v>2625</v>
      </c>
      <c r="BE546" s="68">
        <f t="shared" si="28"/>
        <v>89867962</v>
      </c>
      <c r="BF546" s="51"/>
      <c r="BG546" s="69" t="str">
        <f t="shared" si="29"/>
        <v/>
      </c>
      <c r="BH546" s="67" t="str">
        <f t="shared" si="30"/>
        <v/>
      </c>
      <c r="BI546" s="67" t="str">
        <f t="shared" si="31"/>
        <v/>
      </c>
      <c r="BJ546" s="67" t="str">
        <f t="shared" si="32"/>
        <v/>
      </c>
      <c r="BK546" s="67" t="str">
        <f t="shared" si="33"/>
        <v/>
      </c>
      <c r="BL546" s="67" t="str">
        <f t="shared" si="34"/>
        <v/>
      </c>
      <c r="BM546" s="65" t="str">
        <f t="shared" si="35"/>
        <v/>
      </c>
      <c r="BN546" s="51"/>
      <c r="BO546" s="51" t="str">
        <f t="shared" si="3525"/>
        <v/>
      </c>
      <c r="BP546" s="51" t="str">
        <f t="shared" si="3526"/>
        <v/>
      </c>
      <c r="BQ546" s="51" t="str">
        <f t="shared" si="3527"/>
        <v/>
      </c>
      <c r="BR546" s="71">
        <f t="shared" si="3528"/>
        <v>2609411</v>
      </c>
      <c r="BS546" s="69" t="str">
        <f t="shared" si="2920"/>
        <v/>
      </c>
      <c r="BT546" s="51"/>
      <c r="BU546" s="68" t="str">
        <f t="shared" si="3529"/>
        <v/>
      </c>
      <c r="BV546" s="68" t="str">
        <f t="shared" si="3530"/>
        <v/>
      </c>
      <c r="BW546" s="68" t="str">
        <f t="shared" si="3531"/>
        <v/>
      </c>
      <c r="BX546" s="65">
        <f t="shared" si="3532"/>
        <v>30034284</v>
      </c>
      <c r="BY546" s="67" t="str">
        <f t="shared" si="44"/>
        <v/>
      </c>
      <c r="BZ546" s="68"/>
      <c r="CA546" s="65" t="str">
        <f t="shared" si="45"/>
        <v/>
      </c>
      <c r="CB546" s="67" t="str">
        <f t="shared" si="46"/>
        <v/>
      </c>
      <c r="CC546" s="67" t="str">
        <f t="shared" si="47"/>
        <v/>
      </c>
      <c r="CD546" s="67">
        <f t="shared" si="48"/>
        <v>89867962</v>
      </c>
      <c r="CE546" s="67" t="str">
        <f t="shared" si="49"/>
        <v/>
      </c>
      <c r="CF546" s="68"/>
      <c r="CG546" s="68" t="str">
        <f t="shared" si="3533"/>
        <v/>
      </c>
      <c r="CH546" s="68" t="str">
        <f t="shared" si="3534"/>
        <v/>
      </c>
      <c r="CI546" s="68" t="str">
        <f t="shared" si="3535"/>
        <v/>
      </c>
      <c r="CJ546" s="65">
        <f t="shared" si="3536"/>
        <v>30770506</v>
      </c>
      <c r="CK546" s="67" t="str">
        <f t="shared" si="54"/>
        <v/>
      </c>
      <c r="CL546" s="68"/>
      <c r="CM546" s="68" t="str">
        <f t="shared" si="3537"/>
        <v/>
      </c>
      <c r="CN546" s="68" t="str">
        <f t="shared" si="3538"/>
        <v/>
      </c>
      <c r="CO546" s="68" t="str">
        <f t="shared" si="3539"/>
        <v/>
      </c>
      <c r="CP546" s="65">
        <f t="shared" si="3540"/>
        <v>12200562</v>
      </c>
      <c r="CQ546" s="67" t="str">
        <f t="shared" si="59"/>
        <v/>
      </c>
      <c r="CR546" s="68"/>
      <c r="CS546" s="68" t="str">
        <f t="shared" si="3541"/>
        <v/>
      </c>
      <c r="CT546" s="68" t="str">
        <f t="shared" si="3542"/>
        <v/>
      </c>
      <c r="CU546" s="68" t="str">
        <f t="shared" si="3543"/>
        <v/>
      </c>
      <c r="CV546" s="65">
        <f t="shared" si="3544"/>
        <v>0</v>
      </c>
      <c r="CW546" s="67" t="str">
        <f t="shared" si="64"/>
        <v/>
      </c>
      <c r="CX546" s="68"/>
      <c r="CY546" s="68" t="str">
        <f t="shared" si="3545"/>
        <v/>
      </c>
      <c r="CZ546" s="68" t="str">
        <f t="shared" si="3546"/>
        <v/>
      </c>
      <c r="DA546" s="68" t="str">
        <f t="shared" si="3547"/>
        <v/>
      </c>
      <c r="DB546" s="65">
        <f t="shared" si="3548"/>
        <v>18567319</v>
      </c>
      <c r="DC546" s="67" t="str">
        <f t="shared" si="69"/>
        <v/>
      </c>
      <c r="DD546" s="68"/>
      <c r="DE546" s="68" t="str">
        <f t="shared" si="3549"/>
        <v/>
      </c>
      <c r="DF546" s="51" t="str">
        <f t="shared" si="3550"/>
        <v/>
      </c>
      <c r="DG546" s="51" t="str">
        <f t="shared" si="3551"/>
        <v/>
      </c>
      <c r="DH546" s="65">
        <f t="shared" si="3552"/>
        <v>0</v>
      </c>
      <c r="DI546" s="69" t="str">
        <f t="shared" si="74"/>
        <v/>
      </c>
      <c r="DJ546" s="51"/>
      <c r="DK546" s="51" t="str">
        <f t="shared" si="3553"/>
        <v/>
      </c>
      <c r="DL546" s="51" t="str">
        <f t="shared" si="3554"/>
        <v/>
      </c>
      <c r="DM546" s="51" t="str">
        <f t="shared" si="3555"/>
        <v/>
      </c>
      <c r="DN546" s="65">
        <f t="shared" si="3556"/>
        <v>2625</v>
      </c>
      <c r="DO546" s="69" t="str">
        <f t="shared" si="79"/>
        <v/>
      </c>
      <c r="DP546" s="51"/>
      <c r="DQ546" s="51"/>
      <c r="DR546" s="51"/>
      <c r="DS546" s="51"/>
      <c r="DT546" s="51"/>
      <c r="DU546" s="181"/>
    </row>
    <row r="547" spans="1:125" ht="15" x14ac:dyDescent="0.25">
      <c r="A547" s="56">
        <v>2018</v>
      </c>
      <c r="B547" s="51" t="s">
        <v>451</v>
      </c>
      <c r="C547" s="50" t="s">
        <v>328</v>
      </c>
      <c r="D547" s="170" t="s">
        <v>328</v>
      </c>
      <c r="E547" s="50" t="s">
        <v>23</v>
      </c>
      <c r="F547" s="89">
        <v>2844400</v>
      </c>
      <c r="G547" s="89">
        <v>42864299</v>
      </c>
      <c r="H547" s="89">
        <v>427156</v>
      </c>
      <c r="I547" s="90">
        <v>34264635</v>
      </c>
      <c r="J547" s="56" t="s">
        <v>161</v>
      </c>
      <c r="K547" s="55">
        <v>34264635</v>
      </c>
      <c r="L547" s="58"/>
      <c r="M547" s="58"/>
      <c r="N547" s="58"/>
      <c r="O547" s="58"/>
      <c r="P547" s="91"/>
      <c r="Q547" s="92">
        <v>14620371</v>
      </c>
      <c r="R547" s="92">
        <v>0</v>
      </c>
      <c r="S547" s="92">
        <v>20418385</v>
      </c>
      <c r="T547" s="92">
        <v>0</v>
      </c>
      <c r="U547" s="94"/>
      <c r="V547" s="94"/>
      <c r="W547" s="90">
        <f t="shared" si="857"/>
        <v>35038756</v>
      </c>
      <c r="X547" s="90">
        <v>103647846</v>
      </c>
      <c r="Y547" s="50"/>
      <c r="Z547" s="50"/>
      <c r="AA547" s="51"/>
      <c r="AB547" s="68"/>
      <c r="AC547" s="68"/>
      <c r="AD547" s="68"/>
      <c r="AE547" s="68"/>
      <c r="AF547" s="68"/>
      <c r="AG547" s="67" t="str">
        <f t="shared" si="7"/>
        <v/>
      </c>
      <c r="AH547" s="51"/>
      <c r="AI547" s="51" t="str">
        <f t="shared" si="8"/>
        <v/>
      </c>
      <c r="AJ547" s="68" t="str">
        <f t="shared" si="9"/>
        <v/>
      </c>
      <c r="AK547" s="68" t="str">
        <f t="shared" si="10"/>
        <v/>
      </c>
      <c r="AL547" s="68" t="str">
        <f t="shared" si="11"/>
        <v/>
      </c>
      <c r="AM547" s="68" t="str">
        <f t="shared" si="12"/>
        <v/>
      </c>
      <c r="AN547" s="68" t="str">
        <f t="shared" si="13"/>
        <v/>
      </c>
      <c r="AO547" s="67" t="str">
        <f t="shared" si="14"/>
        <v/>
      </c>
      <c r="AP547" s="51"/>
      <c r="AQ547" s="51" t="str">
        <f t="shared" si="15"/>
        <v/>
      </c>
      <c r="AR547" s="68" t="str">
        <f t="shared" si="16"/>
        <v/>
      </c>
      <c r="AS547" s="68" t="str">
        <f t="shared" si="17"/>
        <v/>
      </c>
      <c r="AT547" s="68" t="str">
        <f t="shared" si="18"/>
        <v/>
      </c>
      <c r="AU547" s="68" t="str">
        <f t="shared" si="19"/>
        <v/>
      </c>
      <c r="AV547" s="68" t="str">
        <f t="shared" si="20"/>
        <v/>
      </c>
      <c r="AW547" s="67" t="str">
        <f t="shared" si="21"/>
        <v/>
      </c>
      <c r="AX547" s="51"/>
      <c r="AY547" s="51" t="str">
        <f t="shared" si="22"/>
        <v/>
      </c>
      <c r="AZ547" s="68" t="str">
        <f t="shared" si="23"/>
        <v/>
      </c>
      <c r="BA547" s="68" t="str">
        <f t="shared" si="24"/>
        <v/>
      </c>
      <c r="BB547" s="68" t="str">
        <f t="shared" si="25"/>
        <v/>
      </c>
      <c r="BC547" s="68" t="str">
        <f t="shared" si="26"/>
        <v/>
      </c>
      <c r="BD547" s="68" t="str">
        <f t="shared" si="27"/>
        <v/>
      </c>
      <c r="BE547" s="68" t="str">
        <f t="shared" si="28"/>
        <v/>
      </c>
      <c r="BF547" s="51"/>
      <c r="BG547" s="96">
        <f t="shared" si="29"/>
        <v>2844400</v>
      </c>
      <c r="BH547" s="67">
        <f t="shared" si="30"/>
        <v>34264635</v>
      </c>
      <c r="BI547" s="67">
        <f t="shared" si="31"/>
        <v>14620371</v>
      </c>
      <c r="BJ547" s="67">
        <f t="shared" si="32"/>
        <v>0</v>
      </c>
      <c r="BK547" s="67">
        <f t="shared" si="33"/>
        <v>20418385</v>
      </c>
      <c r="BL547" s="67">
        <f t="shared" si="34"/>
        <v>0</v>
      </c>
      <c r="BM547" s="65">
        <f t="shared" si="35"/>
        <v>103647846</v>
      </c>
      <c r="BN547" s="70"/>
      <c r="BO547" s="70"/>
      <c r="BP547" s="51"/>
      <c r="BQ547" s="51"/>
      <c r="BR547" s="51"/>
      <c r="BS547" s="96">
        <f t="shared" si="2920"/>
        <v>2844400</v>
      </c>
      <c r="BT547" s="70"/>
      <c r="BU547" s="65"/>
      <c r="BV547" s="68"/>
      <c r="BW547" s="68"/>
      <c r="BX547" s="68"/>
      <c r="BY547" s="67">
        <f t="shared" si="44"/>
        <v>34264635</v>
      </c>
      <c r="BZ547" s="65"/>
      <c r="CA547" s="65" t="str">
        <f t="shared" si="45"/>
        <v/>
      </c>
      <c r="CB547" s="67" t="str">
        <f t="shared" si="46"/>
        <v/>
      </c>
      <c r="CC547" s="67" t="str">
        <f t="shared" si="47"/>
        <v/>
      </c>
      <c r="CD547" s="67" t="str">
        <f t="shared" si="48"/>
        <v/>
      </c>
      <c r="CE547" s="67">
        <f t="shared" si="49"/>
        <v>103647846</v>
      </c>
      <c r="CF547" s="65"/>
      <c r="CG547" s="65"/>
      <c r="CH547" s="68"/>
      <c r="CI547" s="68"/>
      <c r="CJ547" s="68"/>
      <c r="CK547" s="67">
        <f t="shared" si="54"/>
        <v>35038756</v>
      </c>
      <c r="CL547" s="65"/>
      <c r="CM547" s="65"/>
      <c r="CN547" s="68"/>
      <c r="CO547" s="68"/>
      <c r="CP547" s="68"/>
      <c r="CQ547" s="67">
        <f t="shared" si="59"/>
        <v>14620371</v>
      </c>
      <c r="CR547" s="65"/>
      <c r="CS547" s="65"/>
      <c r="CT547" s="68"/>
      <c r="CU547" s="68"/>
      <c r="CV547" s="68"/>
      <c r="CW547" s="67">
        <f t="shared" si="64"/>
        <v>0</v>
      </c>
      <c r="CX547" s="65"/>
      <c r="CY547" s="65"/>
      <c r="CZ547" s="68"/>
      <c r="DA547" s="68"/>
      <c r="DB547" s="68"/>
      <c r="DC547" s="67">
        <f t="shared" si="69"/>
        <v>20418385</v>
      </c>
      <c r="DD547" s="65"/>
      <c r="DE547" s="65"/>
      <c r="DF547" s="51"/>
      <c r="DG547" s="51"/>
      <c r="DH547" s="51"/>
      <c r="DI547" s="67">
        <f t="shared" si="74"/>
        <v>0</v>
      </c>
      <c r="DJ547" s="70"/>
      <c r="DK547" s="70"/>
      <c r="DL547" s="51"/>
      <c r="DM547" s="51"/>
      <c r="DN547" s="51"/>
      <c r="DO547" s="67">
        <f t="shared" si="79"/>
        <v>14620371</v>
      </c>
      <c r="DP547" s="51"/>
      <c r="DQ547" s="51"/>
      <c r="DR547" s="51"/>
      <c r="DS547" s="51"/>
      <c r="DT547" s="51"/>
      <c r="DU547" s="181"/>
    </row>
    <row r="548" spans="1:125" ht="15" x14ac:dyDescent="0.25">
      <c r="A548" s="50"/>
      <c r="B548" s="51"/>
      <c r="C548" s="50"/>
      <c r="D548" s="53"/>
      <c r="E548" s="50"/>
      <c r="F548" s="54"/>
      <c r="G548" s="54"/>
      <c r="H548" s="54"/>
      <c r="I548" s="55"/>
      <c r="J548" s="50"/>
      <c r="K548" s="50" t="s">
        <v>2032</v>
      </c>
      <c r="L548" s="58"/>
      <c r="M548" s="58"/>
      <c r="N548" s="58"/>
      <c r="O548" s="58"/>
      <c r="P548" s="59"/>
      <c r="Q548" s="60"/>
      <c r="R548" s="60"/>
      <c r="S548" s="60"/>
      <c r="T548" s="60"/>
      <c r="U548" s="60"/>
      <c r="V548" s="79"/>
      <c r="W548" s="90">
        <f t="shared" si="857"/>
        <v>0</v>
      </c>
      <c r="X548" s="101"/>
      <c r="Y548" s="50"/>
      <c r="Z548" s="50"/>
      <c r="AA548" s="51"/>
      <c r="AB548" s="68"/>
      <c r="AC548" s="68"/>
      <c r="AD548" s="68"/>
      <c r="AE548" s="68"/>
      <c r="AF548" s="68"/>
      <c r="AG548" s="67" t="str">
        <f t="shared" si="7"/>
        <v/>
      </c>
      <c r="AH548" s="51"/>
      <c r="AI548" s="51" t="str">
        <f t="shared" si="8"/>
        <v/>
      </c>
      <c r="AJ548" s="68" t="str">
        <f t="shared" si="9"/>
        <v/>
      </c>
      <c r="AK548" s="68" t="str">
        <f t="shared" si="10"/>
        <v/>
      </c>
      <c r="AL548" s="68" t="str">
        <f t="shared" si="11"/>
        <v/>
      </c>
      <c r="AM548" s="68" t="str">
        <f t="shared" si="12"/>
        <v/>
      </c>
      <c r="AN548" s="68" t="str">
        <f t="shared" si="13"/>
        <v/>
      </c>
      <c r="AO548" s="67" t="str">
        <f t="shared" si="14"/>
        <v/>
      </c>
      <c r="AP548" s="51"/>
      <c r="AQ548" s="51" t="str">
        <f t="shared" si="15"/>
        <v/>
      </c>
      <c r="AR548" s="68" t="str">
        <f t="shared" si="16"/>
        <v/>
      </c>
      <c r="AS548" s="68" t="str">
        <f t="shared" si="17"/>
        <v/>
      </c>
      <c r="AT548" s="68" t="str">
        <f t="shared" si="18"/>
        <v/>
      </c>
      <c r="AU548" s="68" t="str">
        <f t="shared" si="19"/>
        <v/>
      </c>
      <c r="AV548" s="68" t="str">
        <f t="shared" si="20"/>
        <v/>
      </c>
      <c r="AW548" s="67" t="str">
        <f t="shared" si="21"/>
        <v/>
      </c>
      <c r="AX548" s="51"/>
      <c r="AY548" s="51" t="str">
        <f t="shared" si="22"/>
        <v/>
      </c>
      <c r="AZ548" s="68" t="str">
        <f t="shared" si="23"/>
        <v/>
      </c>
      <c r="BA548" s="68" t="str">
        <f t="shared" si="24"/>
        <v/>
      </c>
      <c r="BB548" s="68" t="str">
        <f t="shared" si="25"/>
        <v/>
      </c>
      <c r="BC548" s="68" t="str">
        <f t="shared" si="26"/>
        <v/>
      </c>
      <c r="BD548" s="68" t="str">
        <f t="shared" si="27"/>
        <v/>
      </c>
      <c r="BE548" s="68" t="str">
        <f t="shared" si="28"/>
        <v/>
      </c>
      <c r="BF548" s="51"/>
      <c r="BG548" s="69" t="str">
        <f t="shared" si="29"/>
        <v/>
      </c>
      <c r="BH548" s="67" t="str">
        <f t="shared" si="30"/>
        <v/>
      </c>
      <c r="BI548" s="67" t="str">
        <f t="shared" si="31"/>
        <v/>
      </c>
      <c r="BJ548" s="67" t="str">
        <f t="shared" si="32"/>
        <v/>
      </c>
      <c r="BK548" s="67" t="str">
        <f t="shared" si="33"/>
        <v/>
      </c>
      <c r="BL548" s="67" t="str">
        <f t="shared" si="34"/>
        <v/>
      </c>
      <c r="BM548" s="65" t="str">
        <f t="shared" si="35"/>
        <v/>
      </c>
      <c r="BN548" s="70"/>
      <c r="BO548" s="70"/>
      <c r="BP548" s="51"/>
      <c r="BQ548" s="51"/>
      <c r="BR548" s="51"/>
      <c r="BS548" s="69" t="str">
        <f t="shared" si="2920"/>
        <v/>
      </c>
      <c r="BT548" s="70"/>
      <c r="BU548" s="65"/>
      <c r="BV548" s="68"/>
      <c r="BW548" s="68"/>
      <c r="BX548" s="68"/>
      <c r="BY548" s="67" t="str">
        <f t="shared" si="44"/>
        <v/>
      </c>
      <c r="BZ548" s="65"/>
      <c r="CA548" s="65" t="str">
        <f t="shared" si="45"/>
        <v/>
      </c>
      <c r="CB548" s="67" t="str">
        <f t="shared" si="46"/>
        <v/>
      </c>
      <c r="CC548" s="67" t="str">
        <f t="shared" si="47"/>
        <v/>
      </c>
      <c r="CD548" s="67" t="str">
        <f t="shared" si="48"/>
        <v/>
      </c>
      <c r="CE548" s="67" t="str">
        <f t="shared" si="49"/>
        <v/>
      </c>
      <c r="CF548" s="65"/>
      <c r="CG548" s="65"/>
      <c r="CH548" s="68"/>
      <c r="CI548" s="68"/>
      <c r="CJ548" s="68"/>
      <c r="CK548" s="67" t="str">
        <f t="shared" si="54"/>
        <v/>
      </c>
      <c r="CL548" s="65"/>
      <c r="CM548" s="65"/>
      <c r="CN548" s="68"/>
      <c r="CO548" s="68"/>
      <c r="CP548" s="68"/>
      <c r="CQ548" s="67" t="str">
        <f t="shared" si="59"/>
        <v/>
      </c>
      <c r="CR548" s="65"/>
      <c r="CS548" s="65"/>
      <c r="CT548" s="68"/>
      <c r="CU548" s="68"/>
      <c r="CV548" s="68"/>
      <c r="CW548" s="67" t="str">
        <f t="shared" si="64"/>
        <v/>
      </c>
      <c r="CX548" s="65"/>
      <c r="CY548" s="65"/>
      <c r="CZ548" s="68"/>
      <c r="DA548" s="68"/>
      <c r="DB548" s="68"/>
      <c r="DC548" s="67" t="str">
        <f t="shared" si="69"/>
        <v/>
      </c>
      <c r="DD548" s="65"/>
      <c r="DE548" s="65"/>
      <c r="DF548" s="51"/>
      <c r="DG548" s="51"/>
      <c r="DH548" s="51"/>
      <c r="DI548" s="69" t="str">
        <f t="shared" si="74"/>
        <v/>
      </c>
      <c r="DJ548" s="70"/>
      <c r="DK548" s="70"/>
      <c r="DL548" s="51"/>
      <c r="DM548" s="51"/>
      <c r="DN548" s="51"/>
      <c r="DO548" s="69" t="str">
        <f t="shared" si="79"/>
        <v/>
      </c>
      <c r="DP548" s="51"/>
      <c r="DQ548" s="51"/>
      <c r="DR548" s="51"/>
      <c r="DS548" s="51"/>
      <c r="DT548" s="51"/>
      <c r="DU548" s="181"/>
    </row>
    <row r="549" spans="1:125" ht="15" x14ac:dyDescent="0.25">
      <c r="A549" s="50">
        <v>2014</v>
      </c>
      <c r="B549" s="51" t="s">
        <v>958</v>
      </c>
      <c r="C549" s="50" t="s">
        <v>959</v>
      </c>
      <c r="D549" s="53" t="s">
        <v>1503</v>
      </c>
      <c r="E549" s="50" t="s">
        <v>136</v>
      </c>
      <c r="F549" s="54">
        <v>893673</v>
      </c>
      <c r="G549" s="54">
        <v>9260083</v>
      </c>
      <c r="H549" s="54">
        <v>1111607</v>
      </c>
      <c r="I549" s="55">
        <v>5425071</v>
      </c>
      <c r="J549" s="50"/>
      <c r="K549" s="50" t="s">
        <v>2032</v>
      </c>
      <c r="L549" s="58" t="s">
        <v>2032</v>
      </c>
      <c r="M549" s="58" t="s">
        <v>2032</v>
      </c>
      <c r="N549" s="58" t="s">
        <v>2032</v>
      </c>
      <c r="O549" s="58" t="s">
        <v>2032</v>
      </c>
      <c r="P549" s="59"/>
      <c r="Q549" s="60">
        <v>0</v>
      </c>
      <c r="R549" s="60">
        <v>2690269</v>
      </c>
      <c r="S549" s="60">
        <v>783871</v>
      </c>
      <c r="T549" s="60">
        <v>2284650</v>
      </c>
      <c r="U549" s="60">
        <v>0</v>
      </c>
      <c r="V549" s="79"/>
      <c r="W549" s="90">
        <f t="shared" si="857"/>
        <v>5758790</v>
      </c>
      <c r="X549" s="101">
        <v>0</v>
      </c>
      <c r="Y549" s="50" t="s">
        <v>167</v>
      </c>
      <c r="Z549" s="50" t="s">
        <v>1503</v>
      </c>
      <c r="AA549" s="51" t="str">
        <f t="shared" ref="AA549:AA552" si="3557">IF(A549 =2014,IF(Y549 ="",F549,""),"")</f>
        <v/>
      </c>
      <c r="AB549" s="68" t="str">
        <f t="shared" ref="AB549:AB552" si="3558">IF(A549 =2014,IF(Y549 ="",I549,""),"")</f>
        <v/>
      </c>
      <c r="AC549" s="68" t="str">
        <f t="shared" ref="AC549:AC552" si="3559">IF(A549 =2014,IF(Y549 ="",Q549,""),"")</f>
        <v/>
      </c>
      <c r="AD549" s="68" t="str">
        <f t="shared" ref="AD549:AD552" si="3560">IF(A549 =2014,IF(Y549 ="",R549,""),"")</f>
        <v/>
      </c>
      <c r="AE549" s="68" t="str">
        <f t="shared" ref="AE549:AE552" si="3561">IF(A549 =2014,IF(Y549 ="",S549,""),"")</f>
        <v/>
      </c>
      <c r="AF549" s="68" t="str">
        <f t="shared" ref="AF549:AF552" si="3562">IF(A549 =2014,IF(Y549 ="",T549+U549,""),"")</f>
        <v/>
      </c>
      <c r="AG549" s="67" t="str">
        <f t="shared" si="7"/>
        <v/>
      </c>
      <c r="AH549" s="51"/>
      <c r="AI549" s="51" t="str">
        <f t="shared" si="8"/>
        <v/>
      </c>
      <c r="AJ549" s="68" t="str">
        <f t="shared" si="9"/>
        <v/>
      </c>
      <c r="AK549" s="68" t="str">
        <f t="shared" si="10"/>
        <v/>
      </c>
      <c r="AL549" s="68" t="str">
        <f t="shared" si="11"/>
        <v/>
      </c>
      <c r="AM549" s="68" t="str">
        <f t="shared" si="12"/>
        <v/>
      </c>
      <c r="AN549" s="68" t="str">
        <f t="shared" si="13"/>
        <v/>
      </c>
      <c r="AO549" s="67" t="str">
        <f t="shared" si="14"/>
        <v/>
      </c>
      <c r="AP549" s="51"/>
      <c r="AQ549" s="51" t="str">
        <f t="shared" si="15"/>
        <v/>
      </c>
      <c r="AR549" s="68" t="str">
        <f t="shared" si="16"/>
        <v/>
      </c>
      <c r="AS549" s="68" t="str">
        <f t="shared" si="17"/>
        <v/>
      </c>
      <c r="AT549" s="68" t="str">
        <f t="shared" si="18"/>
        <v/>
      </c>
      <c r="AU549" s="68" t="str">
        <f t="shared" si="19"/>
        <v/>
      </c>
      <c r="AV549" s="68" t="str">
        <f t="shared" si="20"/>
        <v/>
      </c>
      <c r="AW549" s="67" t="str">
        <f t="shared" si="21"/>
        <v/>
      </c>
      <c r="AX549" s="51"/>
      <c r="AY549" s="51" t="str">
        <f t="shared" si="22"/>
        <v/>
      </c>
      <c r="AZ549" s="68" t="str">
        <f t="shared" si="23"/>
        <v/>
      </c>
      <c r="BA549" s="68" t="str">
        <f t="shared" si="24"/>
        <v/>
      </c>
      <c r="BB549" s="68" t="str">
        <f t="shared" si="25"/>
        <v/>
      </c>
      <c r="BC549" s="68" t="str">
        <f t="shared" si="26"/>
        <v/>
      </c>
      <c r="BD549" s="68" t="str">
        <f t="shared" si="27"/>
        <v/>
      </c>
      <c r="BE549" s="68" t="str">
        <f t="shared" si="28"/>
        <v/>
      </c>
      <c r="BF549" s="51"/>
      <c r="BG549" s="69" t="str">
        <f t="shared" si="29"/>
        <v/>
      </c>
      <c r="BH549" s="67" t="str">
        <f t="shared" si="30"/>
        <v/>
      </c>
      <c r="BI549" s="67" t="str">
        <f t="shared" si="31"/>
        <v/>
      </c>
      <c r="BJ549" s="67" t="str">
        <f t="shared" si="32"/>
        <v/>
      </c>
      <c r="BK549" s="67" t="str">
        <f t="shared" si="33"/>
        <v/>
      </c>
      <c r="BL549" s="67" t="str">
        <f t="shared" si="34"/>
        <v/>
      </c>
      <c r="BM549" s="65" t="str">
        <f t="shared" si="35"/>
        <v/>
      </c>
      <c r="BN549" s="70"/>
      <c r="BO549" s="71">
        <f t="shared" ref="BO549:BO552" si="3563">IF(A549 =2014,F549,"")</f>
        <v>893673</v>
      </c>
      <c r="BP549" s="51" t="str">
        <f t="shared" ref="BP549:BP552" si="3564">IF(A549 =2015,F549,"")</f>
        <v/>
      </c>
      <c r="BQ549" s="51" t="str">
        <f t="shared" ref="BQ549:BQ552" si="3565">IF(A549 =2016,F549,"")</f>
        <v/>
      </c>
      <c r="BR549" s="51" t="str">
        <f t="shared" ref="BR549:BR552" si="3566">IF(A549 =2017,F549,"")</f>
        <v/>
      </c>
      <c r="BS549" s="69" t="str">
        <f t="shared" si="2920"/>
        <v/>
      </c>
      <c r="BT549" s="70"/>
      <c r="BU549" s="65">
        <f t="shared" ref="BU549:BU552" si="3567">IF(A549 =2014,I549,"")</f>
        <v>5425071</v>
      </c>
      <c r="BV549" s="68" t="str">
        <f t="shared" ref="BV549:BV552" si="3568">IF(A549 =2015,I549,"")</f>
        <v/>
      </c>
      <c r="BW549" s="68" t="str">
        <f t="shared" ref="BW549:BW552" si="3569">IF(A549 =2016,I549,"")</f>
        <v/>
      </c>
      <c r="BX549" s="68" t="str">
        <f t="shared" ref="BX549:BX552" si="3570">IF(A549 =2017,I549,"")</f>
        <v/>
      </c>
      <c r="BY549" s="67" t="str">
        <f t="shared" si="44"/>
        <v/>
      </c>
      <c r="BZ549" s="65"/>
      <c r="CA549" s="65">
        <f t="shared" si="45"/>
        <v>0</v>
      </c>
      <c r="CB549" s="67" t="str">
        <f t="shared" si="46"/>
        <v/>
      </c>
      <c r="CC549" s="67" t="str">
        <f t="shared" si="47"/>
        <v/>
      </c>
      <c r="CD549" s="67" t="str">
        <f t="shared" si="48"/>
        <v/>
      </c>
      <c r="CE549" s="67" t="str">
        <f t="shared" si="49"/>
        <v/>
      </c>
      <c r="CF549" s="65"/>
      <c r="CG549" s="65">
        <f t="shared" ref="CG549:CG552" si="3571">IF(A549 =2014,Q549+R549+S549+T549+U549,"")</f>
        <v>5758790</v>
      </c>
      <c r="CH549" s="68" t="str">
        <f t="shared" ref="CH549:CH552" si="3572">IF(A549 =2015,Q549+R549+S549+T549+U549,"")</f>
        <v/>
      </c>
      <c r="CI549" s="68" t="str">
        <f t="shared" ref="CI549:CI552" si="3573">IF(A549 =2016,Q549+R549+S549+T549+U549,"")</f>
        <v/>
      </c>
      <c r="CJ549" s="68" t="str">
        <f t="shared" ref="CJ549:CJ552" si="3574">IF(A549 =2017,Q549+R549+S549+T549+U549,"")</f>
        <v/>
      </c>
      <c r="CK549" s="67" t="str">
        <f t="shared" si="54"/>
        <v/>
      </c>
      <c r="CL549" s="65"/>
      <c r="CM549" s="65">
        <f t="shared" ref="CM549:CM552" si="3575">IF(A549 =2014,Q549,"")</f>
        <v>0</v>
      </c>
      <c r="CN549" s="68" t="str">
        <f t="shared" ref="CN549:CN552" si="3576">IF(A549 =2015,Q549,"")</f>
        <v/>
      </c>
      <c r="CO549" s="68" t="str">
        <f t="shared" ref="CO549:CO552" si="3577">IF(A549 =2016,Q549,"")</f>
        <v/>
      </c>
      <c r="CP549" s="68" t="str">
        <f t="shared" ref="CP549:CP552" si="3578">IF(A549 =2017,Q549,"")</f>
        <v/>
      </c>
      <c r="CQ549" s="67" t="str">
        <f t="shared" si="59"/>
        <v/>
      </c>
      <c r="CR549" s="65"/>
      <c r="CS549" s="65">
        <f t="shared" ref="CS549:CS552" si="3579">IF(A549 =2014,R549,"")</f>
        <v>2690269</v>
      </c>
      <c r="CT549" s="68" t="str">
        <f t="shared" ref="CT549:CT552" si="3580">IF(A549 =2015,R549,"")</f>
        <v/>
      </c>
      <c r="CU549" s="68" t="str">
        <f t="shared" ref="CU549:CU552" si="3581">IF(A549 =2016,R549,"")</f>
        <v/>
      </c>
      <c r="CV549" s="68" t="str">
        <f t="shared" ref="CV549:CV552" si="3582">IF(A549 =2017,R549,"")</f>
        <v/>
      </c>
      <c r="CW549" s="67" t="str">
        <f t="shared" si="64"/>
        <v/>
      </c>
      <c r="CX549" s="65"/>
      <c r="CY549" s="65">
        <f t="shared" ref="CY549:CY552" si="3583">IF(A549 =2014,S549,"")</f>
        <v>783871</v>
      </c>
      <c r="CZ549" s="68" t="str">
        <f t="shared" ref="CZ549:CZ552" si="3584">IF(A549 =2015,S549,"")</f>
        <v/>
      </c>
      <c r="DA549" s="68" t="str">
        <f t="shared" ref="DA549:DA552" si="3585">IF(A549 =2016,S549,"")</f>
        <v/>
      </c>
      <c r="DB549" s="68" t="str">
        <f t="shared" ref="DB549:DB552" si="3586">IF(A549 =2017,S549,"")</f>
        <v/>
      </c>
      <c r="DC549" s="67" t="str">
        <f t="shared" si="69"/>
        <v/>
      </c>
      <c r="DD549" s="65"/>
      <c r="DE549" s="65">
        <f t="shared" ref="DE549:DE552" si="3587">IF(A549 =2014,T549,"")</f>
        <v>2284650</v>
      </c>
      <c r="DF549" s="51" t="str">
        <f t="shared" ref="DF549:DF552" si="3588">IF(A549 =2015,T549,"")</f>
        <v/>
      </c>
      <c r="DG549" s="51" t="str">
        <f t="shared" ref="DG549:DG552" si="3589">IF(A549 =2016,T549,"")</f>
        <v/>
      </c>
      <c r="DH549" s="51" t="str">
        <f t="shared" ref="DH549:DH552" si="3590">IF(A549 =2017,T549,"")</f>
        <v/>
      </c>
      <c r="DI549" s="69" t="str">
        <f t="shared" si="74"/>
        <v/>
      </c>
      <c r="DJ549" s="70"/>
      <c r="DK549" s="65">
        <f t="shared" ref="DK549:DK552" si="3591">IF(A549 =2014,U549,"")</f>
        <v>0</v>
      </c>
      <c r="DL549" s="51" t="str">
        <f t="shared" ref="DL549:DL552" si="3592">IF(A549 =2015,U549,"")</f>
        <v/>
      </c>
      <c r="DM549" s="51" t="str">
        <f t="shared" ref="DM549:DM552" si="3593">IF(A549 =2016,U549,"")</f>
        <v/>
      </c>
      <c r="DN549" s="51" t="str">
        <f t="shared" ref="DN549:DN552" si="3594">IF(A549 =2017,U549,"")</f>
        <v/>
      </c>
      <c r="DO549" s="69" t="str">
        <f t="shared" si="79"/>
        <v/>
      </c>
      <c r="DP549" s="51"/>
      <c r="DQ549" s="51"/>
      <c r="DR549" s="51"/>
      <c r="DS549" s="51"/>
      <c r="DT549" s="51"/>
      <c r="DU549" s="181"/>
    </row>
    <row r="550" spans="1:125" ht="15" x14ac:dyDescent="0.25">
      <c r="A550" s="50">
        <v>2015</v>
      </c>
      <c r="B550" s="51" t="s">
        <v>958</v>
      </c>
      <c r="C550" s="50" t="s">
        <v>959</v>
      </c>
      <c r="D550" s="53" t="s">
        <v>1503</v>
      </c>
      <c r="E550" s="50" t="s">
        <v>136</v>
      </c>
      <c r="F550" s="54">
        <v>899531</v>
      </c>
      <c r="G550" s="54">
        <v>9437955</v>
      </c>
      <c r="H550" s="54">
        <v>1163097</v>
      </c>
      <c r="I550" s="55">
        <v>5389492</v>
      </c>
      <c r="J550" s="50"/>
      <c r="K550" s="50" t="s">
        <v>2032</v>
      </c>
      <c r="L550" s="58" t="s">
        <v>2032</v>
      </c>
      <c r="M550" s="58" t="s">
        <v>2032</v>
      </c>
      <c r="N550" s="58" t="s">
        <v>2032</v>
      </c>
      <c r="O550" s="58" t="s">
        <v>2032</v>
      </c>
      <c r="P550" s="59"/>
      <c r="Q550" s="60">
        <v>0</v>
      </c>
      <c r="R550" s="60">
        <v>3044970</v>
      </c>
      <c r="S550" s="60">
        <v>820170</v>
      </c>
      <c r="T550" s="60">
        <v>2339563</v>
      </c>
      <c r="U550" s="60">
        <v>0</v>
      </c>
      <c r="V550" s="79"/>
      <c r="W550" s="90">
        <f t="shared" si="857"/>
        <v>6204703</v>
      </c>
      <c r="X550" s="101">
        <v>0</v>
      </c>
      <c r="Y550" s="50" t="s">
        <v>167</v>
      </c>
      <c r="Z550" s="50" t="s">
        <v>1503</v>
      </c>
      <c r="AA550" s="51" t="str">
        <f t="shared" si="3557"/>
        <v/>
      </c>
      <c r="AB550" s="68" t="str">
        <f t="shared" si="3558"/>
        <v/>
      </c>
      <c r="AC550" s="68" t="str">
        <f t="shared" si="3559"/>
        <v/>
      </c>
      <c r="AD550" s="68" t="str">
        <f t="shared" si="3560"/>
        <v/>
      </c>
      <c r="AE550" s="68" t="str">
        <f t="shared" si="3561"/>
        <v/>
      </c>
      <c r="AF550" s="68" t="str">
        <f t="shared" si="3562"/>
        <v/>
      </c>
      <c r="AG550" s="67" t="str">
        <f t="shared" si="7"/>
        <v/>
      </c>
      <c r="AH550" s="51"/>
      <c r="AI550" s="51" t="str">
        <f t="shared" si="8"/>
        <v/>
      </c>
      <c r="AJ550" s="68" t="str">
        <f t="shared" si="9"/>
        <v/>
      </c>
      <c r="AK550" s="68" t="str">
        <f t="shared" si="10"/>
        <v/>
      </c>
      <c r="AL550" s="68" t="str">
        <f t="shared" si="11"/>
        <v/>
      </c>
      <c r="AM550" s="68" t="str">
        <f t="shared" si="12"/>
        <v/>
      </c>
      <c r="AN550" s="68" t="str">
        <f t="shared" si="13"/>
        <v/>
      </c>
      <c r="AO550" s="67" t="str">
        <f t="shared" si="14"/>
        <v/>
      </c>
      <c r="AP550" s="51"/>
      <c r="AQ550" s="51" t="str">
        <f t="shared" si="15"/>
        <v/>
      </c>
      <c r="AR550" s="68" t="str">
        <f t="shared" si="16"/>
        <v/>
      </c>
      <c r="AS550" s="68" t="str">
        <f t="shared" si="17"/>
        <v/>
      </c>
      <c r="AT550" s="68" t="str">
        <f t="shared" si="18"/>
        <v/>
      </c>
      <c r="AU550" s="68" t="str">
        <f t="shared" si="19"/>
        <v/>
      </c>
      <c r="AV550" s="68" t="str">
        <f t="shared" si="20"/>
        <v/>
      </c>
      <c r="AW550" s="67" t="str">
        <f t="shared" si="21"/>
        <v/>
      </c>
      <c r="AX550" s="51"/>
      <c r="AY550" s="51" t="str">
        <f t="shared" si="22"/>
        <v/>
      </c>
      <c r="AZ550" s="68" t="str">
        <f t="shared" si="23"/>
        <v/>
      </c>
      <c r="BA550" s="68" t="str">
        <f t="shared" si="24"/>
        <v/>
      </c>
      <c r="BB550" s="68" t="str">
        <f t="shared" si="25"/>
        <v/>
      </c>
      <c r="BC550" s="68" t="str">
        <f t="shared" si="26"/>
        <v/>
      </c>
      <c r="BD550" s="68" t="str">
        <f t="shared" si="27"/>
        <v/>
      </c>
      <c r="BE550" s="68" t="str">
        <f t="shared" si="28"/>
        <v/>
      </c>
      <c r="BF550" s="51"/>
      <c r="BG550" s="69" t="str">
        <f t="shared" si="29"/>
        <v/>
      </c>
      <c r="BH550" s="67" t="str">
        <f t="shared" si="30"/>
        <v/>
      </c>
      <c r="BI550" s="67" t="str">
        <f t="shared" si="31"/>
        <v/>
      </c>
      <c r="BJ550" s="67" t="str">
        <f t="shared" si="32"/>
        <v/>
      </c>
      <c r="BK550" s="67" t="str">
        <f t="shared" si="33"/>
        <v/>
      </c>
      <c r="BL550" s="67" t="str">
        <f t="shared" si="34"/>
        <v/>
      </c>
      <c r="BM550" s="65" t="str">
        <f t="shared" si="35"/>
        <v/>
      </c>
      <c r="BN550" s="51"/>
      <c r="BO550" s="51" t="str">
        <f t="shared" si="3563"/>
        <v/>
      </c>
      <c r="BP550" s="71">
        <f t="shared" si="3564"/>
        <v>899531</v>
      </c>
      <c r="BQ550" s="51" t="str">
        <f t="shared" si="3565"/>
        <v/>
      </c>
      <c r="BR550" s="51" t="str">
        <f t="shared" si="3566"/>
        <v/>
      </c>
      <c r="BS550" s="69" t="str">
        <f t="shared" si="2920"/>
        <v/>
      </c>
      <c r="BT550" s="51"/>
      <c r="BU550" s="68" t="str">
        <f t="shared" si="3567"/>
        <v/>
      </c>
      <c r="BV550" s="65">
        <f t="shared" si="3568"/>
        <v>5389492</v>
      </c>
      <c r="BW550" s="68" t="str">
        <f t="shared" si="3569"/>
        <v/>
      </c>
      <c r="BX550" s="68" t="str">
        <f t="shared" si="3570"/>
        <v/>
      </c>
      <c r="BY550" s="67" t="str">
        <f t="shared" si="44"/>
        <v/>
      </c>
      <c r="BZ550" s="68"/>
      <c r="CA550" s="65" t="str">
        <f t="shared" si="45"/>
        <v/>
      </c>
      <c r="CB550" s="67">
        <f t="shared" si="46"/>
        <v>0</v>
      </c>
      <c r="CC550" s="67" t="str">
        <f t="shared" si="47"/>
        <v/>
      </c>
      <c r="CD550" s="67" t="str">
        <f t="shared" si="48"/>
        <v/>
      </c>
      <c r="CE550" s="67" t="str">
        <f t="shared" si="49"/>
        <v/>
      </c>
      <c r="CF550" s="68"/>
      <c r="CG550" s="68" t="str">
        <f t="shared" si="3571"/>
        <v/>
      </c>
      <c r="CH550" s="65">
        <f t="shared" si="3572"/>
        <v>6204703</v>
      </c>
      <c r="CI550" s="68" t="str">
        <f t="shared" si="3573"/>
        <v/>
      </c>
      <c r="CJ550" s="68" t="str">
        <f t="shared" si="3574"/>
        <v/>
      </c>
      <c r="CK550" s="67" t="str">
        <f t="shared" si="54"/>
        <v/>
      </c>
      <c r="CL550" s="68"/>
      <c r="CM550" s="68" t="str">
        <f t="shared" si="3575"/>
        <v/>
      </c>
      <c r="CN550" s="65">
        <f t="shared" si="3576"/>
        <v>0</v>
      </c>
      <c r="CO550" s="68" t="str">
        <f t="shared" si="3577"/>
        <v/>
      </c>
      <c r="CP550" s="68" t="str">
        <f t="shared" si="3578"/>
        <v/>
      </c>
      <c r="CQ550" s="67" t="str">
        <f t="shared" si="59"/>
        <v/>
      </c>
      <c r="CR550" s="68"/>
      <c r="CS550" s="68" t="str">
        <f t="shared" si="3579"/>
        <v/>
      </c>
      <c r="CT550" s="65">
        <f t="shared" si="3580"/>
        <v>3044970</v>
      </c>
      <c r="CU550" s="68" t="str">
        <f t="shared" si="3581"/>
        <v/>
      </c>
      <c r="CV550" s="68" t="str">
        <f t="shared" si="3582"/>
        <v/>
      </c>
      <c r="CW550" s="67" t="str">
        <f t="shared" si="64"/>
        <v/>
      </c>
      <c r="CX550" s="68"/>
      <c r="CY550" s="68" t="str">
        <f t="shared" si="3583"/>
        <v/>
      </c>
      <c r="CZ550" s="65">
        <f t="shared" si="3584"/>
        <v>820170</v>
      </c>
      <c r="DA550" s="68" t="str">
        <f t="shared" si="3585"/>
        <v/>
      </c>
      <c r="DB550" s="68" t="str">
        <f t="shared" si="3586"/>
        <v/>
      </c>
      <c r="DC550" s="67" t="str">
        <f t="shared" si="69"/>
        <v/>
      </c>
      <c r="DD550" s="68"/>
      <c r="DE550" s="68" t="str">
        <f t="shared" si="3587"/>
        <v/>
      </c>
      <c r="DF550" s="65">
        <f t="shared" si="3588"/>
        <v>2339563</v>
      </c>
      <c r="DG550" s="51" t="str">
        <f t="shared" si="3589"/>
        <v/>
      </c>
      <c r="DH550" s="51" t="str">
        <f t="shared" si="3590"/>
        <v/>
      </c>
      <c r="DI550" s="69" t="str">
        <f t="shared" si="74"/>
        <v/>
      </c>
      <c r="DJ550" s="51"/>
      <c r="DK550" s="51" t="str">
        <f t="shared" si="3591"/>
        <v/>
      </c>
      <c r="DL550" s="65">
        <f t="shared" si="3592"/>
        <v>0</v>
      </c>
      <c r="DM550" s="51" t="str">
        <f t="shared" si="3593"/>
        <v/>
      </c>
      <c r="DN550" s="51" t="str">
        <f t="shared" si="3594"/>
        <v/>
      </c>
      <c r="DO550" s="69" t="str">
        <f t="shared" si="79"/>
        <v/>
      </c>
      <c r="DP550" s="51"/>
      <c r="DQ550" s="51"/>
      <c r="DR550" s="51"/>
      <c r="DS550" s="51"/>
      <c r="DT550" s="51"/>
      <c r="DU550" s="181"/>
    </row>
    <row r="551" spans="1:125" ht="15" x14ac:dyDescent="0.25">
      <c r="A551" s="50">
        <v>2016</v>
      </c>
      <c r="B551" s="51" t="s">
        <v>958</v>
      </c>
      <c r="C551" s="50" t="s">
        <v>959</v>
      </c>
      <c r="D551" s="53" t="s">
        <v>1503</v>
      </c>
      <c r="E551" s="50" t="s">
        <v>136</v>
      </c>
      <c r="F551" s="54">
        <v>875127</v>
      </c>
      <c r="G551" s="54">
        <v>9280786</v>
      </c>
      <c r="H551" s="54">
        <v>1177394</v>
      </c>
      <c r="I551" s="55">
        <v>5405439</v>
      </c>
      <c r="J551" s="50"/>
      <c r="K551" s="50" t="s">
        <v>2032</v>
      </c>
      <c r="L551" s="58" t="s">
        <v>2032</v>
      </c>
      <c r="M551" s="58" t="s">
        <v>2032</v>
      </c>
      <c r="N551" s="58" t="s">
        <v>2032</v>
      </c>
      <c r="O551" s="58" t="s">
        <v>2032</v>
      </c>
      <c r="P551" s="59"/>
      <c r="Q551" s="60">
        <v>0</v>
      </c>
      <c r="R551" s="60">
        <v>3089932</v>
      </c>
      <c r="S551" s="60">
        <v>784662</v>
      </c>
      <c r="T551" s="60">
        <v>2537726</v>
      </c>
      <c r="U551" s="60">
        <v>0</v>
      </c>
      <c r="V551" s="79"/>
      <c r="W551" s="90">
        <f t="shared" si="857"/>
        <v>6412320</v>
      </c>
      <c r="X551" s="101">
        <v>3211455</v>
      </c>
      <c r="Y551" s="50" t="s">
        <v>167</v>
      </c>
      <c r="Z551" s="50" t="s">
        <v>1503</v>
      </c>
      <c r="AA551" s="51" t="str">
        <f t="shared" si="3557"/>
        <v/>
      </c>
      <c r="AB551" s="68" t="str">
        <f t="shared" si="3558"/>
        <v/>
      </c>
      <c r="AC551" s="68" t="str">
        <f t="shared" si="3559"/>
        <v/>
      </c>
      <c r="AD551" s="68" t="str">
        <f t="shared" si="3560"/>
        <v/>
      </c>
      <c r="AE551" s="68" t="str">
        <f t="shared" si="3561"/>
        <v/>
      </c>
      <c r="AF551" s="68" t="str">
        <f t="shared" si="3562"/>
        <v/>
      </c>
      <c r="AG551" s="67" t="str">
        <f t="shared" si="7"/>
        <v/>
      </c>
      <c r="AH551" s="51"/>
      <c r="AI551" s="51" t="str">
        <f t="shared" si="8"/>
        <v/>
      </c>
      <c r="AJ551" s="68" t="str">
        <f t="shared" si="9"/>
        <v/>
      </c>
      <c r="AK551" s="68" t="str">
        <f t="shared" si="10"/>
        <v/>
      </c>
      <c r="AL551" s="68" t="str">
        <f t="shared" si="11"/>
        <v/>
      </c>
      <c r="AM551" s="68" t="str">
        <f t="shared" si="12"/>
        <v/>
      </c>
      <c r="AN551" s="68" t="str">
        <f t="shared" si="13"/>
        <v/>
      </c>
      <c r="AO551" s="67" t="str">
        <f t="shared" si="14"/>
        <v/>
      </c>
      <c r="AP551" s="51"/>
      <c r="AQ551" s="51" t="str">
        <f t="shared" si="15"/>
        <v/>
      </c>
      <c r="AR551" s="68" t="str">
        <f t="shared" si="16"/>
        <v/>
      </c>
      <c r="AS551" s="68" t="str">
        <f t="shared" si="17"/>
        <v/>
      </c>
      <c r="AT551" s="68" t="str">
        <f t="shared" si="18"/>
        <v/>
      </c>
      <c r="AU551" s="68" t="str">
        <f t="shared" si="19"/>
        <v/>
      </c>
      <c r="AV551" s="68" t="str">
        <f t="shared" si="20"/>
        <v/>
      </c>
      <c r="AW551" s="67" t="str">
        <f t="shared" si="21"/>
        <v/>
      </c>
      <c r="AX551" s="51"/>
      <c r="AY551" s="51" t="str">
        <f t="shared" si="22"/>
        <v/>
      </c>
      <c r="AZ551" s="68" t="str">
        <f t="shared" si="23"/>
        <v/>
      </c>
      <c r="BA551" s="68" t="str">
        <f t="shared" si="24"/>
        <v/>
      </c>
      <c r="BB551" s="68" t="str">
        <f t="shared" si="25"/>
        <v/>
      </c>
      <c r="BC551" s="68" t="str">
        <f t="shared" si="26"/>
        <v/>
      </c>
      <c r="BD551" s="68" t="str">
        <f t="shared" si="27"/>
        <v/>
      </c>
      <c r="BE551" s="68" t="str">
        <f t="shared" si="28"/>
        <v/>
      </c>
      <c r="BF551" s="51"/>
      <c r="BG551" s="69" t="str">
        <f t="shared" si="29"/>
        <v/>
      </c>
      <c r="BH551" s="67" t="str">
        <f t="shared" si="30"/>
        <v/>
      </c>
      <c r="BI551" s="67" t="str">
        <f t="shared" si="31"/>
        <v/>
      </c>
      <c r="BJ551" s="67" t="str">
        <f t="shared" si="32"/>
        <v/>
      </c>
      <c r="BK551" s="67" t="str">
        <f t="shared" si="33"/>
        <v/>
      </c>
      <c r="BL551" s="67" t="str">
        <f t="shared" si="34"/>
        <v/>
      </c>
      <c r="BM551" s="65" t="str">
        <f t="shared" si="35"/>
        <v/>
      </c>
      <c r="BN551" s="51"/>
      <c r="BO551" s="51" t="str">
        <f t="shared" si="3563"/>
        <v/>
      </c>
      <c r="BP551" s="51" t="str">
        <f t="shared" si="3564"/>
        <v/>
      </c>
      <c r="BQ551" s="71">
        <f t="shared" si="3565"/>
        <v>875127</v>
      </c>
      <c r="BR551" s="51" t="str">
        <f t="shared" si="3566"/>
        <v/>
      </c>
      <c r="BS551" s="69" t="str">
        <f t="shared" si="2920"/>
        <v/>
      </c>
      <c r="BT551" s="51"/>
      <c r="BU551" s="68" t="str">
        <f t="shared" si="3567"/>
        <v/>
      </c>
      <c r="BV551" s="68" t="str">
        <f t="shared" si="3568"/>
        <v/>
      </c>
      <c r="BW551" s="65">
        <f t="shared" si="3569"/>
        <v>5405439</v>
      </c>
      <c r="BX551" s="68" t="str">
        <f t="shared" si="3570"/>
        <v/>
      </c>
      <c r="BY551" s="67" t="str">
        <f t="shared" si="44"/>
        <v/>
      </c>
      <c r="BZ551" s="68"/>
      <c r="CA551" s="65" t="str">
        <f t="shared" si="45"/>
        <v/>
      </c>
      <c r="CB551" s="67" t="str">
        <f t="shared" si="46"/>
        <v/>
      </c>
      <c r="CC551" s="67">
        <f t="shared" si="47"/>
        <v>3211455</v>
      </c>
      <c r="CD551" s="67" t="str">
        <f t="shared" si="48"/>
        <v/>
      </c>
      <c r="CE551" s="67" t="str">
        <f t="shared" si="49"/>
        <v/>
      </c>
      <c r="CF551" s="68"/>
      <c r="CG551" s="68" t="str">
        <f t="shared" si="3571"/>
        <v/>
      </c>
      <c r="CH551" s="68" t="str">
        <f t="shared" si="3572"/>
        <v/>
      </c>
      <c r="CI551" s="65">
        <f t="shared" si="3573"/>
        <v>6412320</v>
      </c>
      <c r="CJ551" s="68" t="str">
        <f t="shared" si="3574"/>
        <v/>
      </c>
      <c r="CK551" s="67" t="str">
        <f t="shared" si="54"/>
        <v/>
      </c>
      <c r="CL551" s="68"/>
      <c r="CM551" s="68" t="str">
        <f t="shared" si="3575"/>
        <v/>
      </c>
      <c r="CN551" s="68" t="str">
        <f t="shared" si="3576"/>
        <v/>
      </c>
      <c r="CO551" s="65">
        <f t="shared" si="3577"/>
        <v>0</v>
      </c>
      <c r="CP551" s="68" t="str">
        <f t="shared" si="3578"/>
        <v/>
      </c>
      <c r="CQ551" s="67" t="str">
        <f t="shared" si="59"/>
        <v/>
      </c>
      <c r="CR551" s="68"/>
      <c r="CS551" s="68" t="str">
        <f t="shared" si="3579"/>
        <v/>
      </c>
      <c r="CT551" s="68" t="str">
        <f t="shared" si="3580"/>
        <v/>
      </c>
      <c r="CU551" s="65">
        <f t="shared" si="3581"/>
        <v>3089932</v>
      </c>
      <c r="CV551" s="68" t="str">
        <f t="shared" si="3582"/>
        <v/>
      </c>
      <c r="CW551" s="67" t="str">
        <f t="shared" si="64"/>
        <v/>
      </c>
      <c r="CX551" s="68"/>
      <c r="CY551" s="68" t="str">
        <f t="shared" si="3583"/>
        <v/>
      </c>
      <c r="CZ551" s="68" t="str">
        <f t="shared" si="3584"/>
        <v/>
      </c>
      <c r="DA551" s="65">
        <f t="shared" si="3585"/>
        <v>784662</v>
      </c>
      <c r="DB551" s="68" t="str">
        <f t="shared" si="3586"/>
        <v/>
      </c>
      <c r="DC551" s="67" t="str">
        <f t="shared" si="69"/>
        <v/>
      </c>
      <c r="DD551" s="68"/>
      <c r="DE551" s="68" t="str">
        <f t="shared" si="3587"/>
        <v/>
      </c>
      <c r="DF551" s="51" t="str">
        <f t="shared" si="3588"/>
        <v/>
      </c>
      <c r="DG551" s="65">
        <f t="shared" si="3589"/>
        <v>2537726</v>
      </c>
      <c r="DH551" s="51" t="str">
        <f t="shared" si="3590"/>
        <v/>
      </c>
      <c r="DI551" s="69" t="str">
        <f t="shared" si="74"/>
        <v/>
      </c>
      <c r="DJ551" s="51"/>
      <c r="DK551" s="51" t="str">
        <f t="shared" si="3591"/>
        <v/>
      </c>
      <c r="DL551" s="51" t="str">
        <f t="shared" si="3592"/>
        <v/>
      </c>
      <c r="DM551" s="65">
        <f t="shared" si="3593"/>
        <v>0</v>
      </c>
      <c r="DN551" s="51" t="str">
        <f t="shared" si="3594"/>
        <v/>
      </c>
      <c r="DO551" s="69" t="str">
        <f t="shared" si="79"/>
        <v/>
      </c>
      <c r="DP551" s="51"/>
      <c r="DQ551" s="51"/>
      <c r="DR551" s="51"/>
      <c r="DS551" s="51"/>
      <c r="DT551" s="51"/>
      <c r="DU551" s="181"/>
    </row>
    <row r="552" spans="1:125" ht="15" x14ac:dyDescent="0.25">
      <c r="A552" s="50">
        <v>2017</v>
      </c>
      <c r="B552" s="51" t="s">
        <v>958</v>
      </c>
      <c r="C552" s="50" t="s">
        <v>959</v>
      </c>
      <c r="D552" s="53" t="s">
        <v>1503</v>
      </c>
      <c r="E552" s="50" t="s">
        <v>136</v>
      </c>
      <c r="F552" s="54">
        <v>815712</v>
      </c>
      <c r="G552" s="54">
        <v>8365042</v>
      </c>
      <c r="H552" s="54">
        <v>1190021</v>
      </c>
      <c r="I552" s="55">
        <v>5415194</v>
      </c>
      <c r="J552" s="50"/>
      <c r="K552" s="50" t="s">
        <v>2032</v>
      </c>
      <c r="L552" s="58" t="s">
        <v>2032</v>
      </c>
      <c r="M552" s="58" t="s">
        <v>2032</v>
      </c>
      <c r="N552" s="58" t="s">
        <v>2032</v>
      </c>
      <c r="O552" s="58" t="s">
        <v>2032</v>
      </c>
      <c r="P552" s="59"/>
      <c r="Q552" s="60">
        <v>0</v>
      </c>
      <c r="R552" s="60">
        <v>2754573</v>
      </c>
      <c r="S552" s="60">
        <v>715493</v>
      </c>
      <c r="T552" s="60">
        <v>2890102</v>
      </c>
      <c r="U552" s="60">
        <v>0</v>
      </c>
      <c r="V552" s="79"/>
      <c r="W552" s="90">
        <f t="shared" si="857"/>
        <v>6360168</v>
      </c>
      <c r="X552" s="101">
        <v>0</v>
      </c>
      <c r="Y552" s="50" t="s">
        <v>167</v>
      </c>
      <c r="Z552" s="50" t="s">
        <v>1503</v>
      </c>
      <c r="AA552" s="51" t="str">
        <f t="shared" si="3557"/>
        <v/>
      </c>
      <c r="AB552" s="68" t="str">
        <f t="shared" si="3558"/>
        <v/>
      </c>
      <c r="AC552" s="68" t="str">
        <f t="shared" si="3559"/>
        <v/>
      </c>
      <c r="AD552" s="68" t="str">
        <f t="shared" si="3560"/>
        <v/>
      </c>
      <c r="AE552" s="68" t="str">
        <f t="shared" si="3561"/>
        <v/>
      </c>
      <c r="AF552" s="68" t="str">
        <f t="shared" si="3562"/>
        <v/>
      </c>
      <c r="AG552" s="67" t="str">
        <f t="shared" si="7"/>
        <v/>
      </c>
      <c r="AH552" s="51"/>
      <c r="AI552" s="51" t="str">
        <f t="shared" si="8"/>
        <v/>
      </c>
      <c r="AJ552" s="68" t="str">
        <f t="shared" si="9"/>
        <v/>
      </c>
      <c r="AK552" s="68" t="str">
        <f t="shared" si="10"/>
        <v/>
      </c>
      <c r="AL552" s="68" t="str">
        <f t="shared" si="11"/>
        <v/>
      </c>
      <c r="AM552" s="68" t="str">
        <f t="shared" si="12"/>
        <v/>
      </c>
      <c r="AN552" s="68" t="str">
        <f t="shared" si="13"/>
        <v/>
      </c>
      <c r="AO552" s="67" t="str">
        <f t="shared" si="14"/>
        <v/>
      </c>
      <c r="AP552" s="51"/>
      <c r="AQ552" s="51" t="str">
        <f t="shared" si="15"/>
        <v/>
      </c>
      <c r="AR552" s="68" t="str">
        <f t="shared" si="16"/>
        <v/>
      </c>
      <c r="AS552" s="68" t="str">
        <f t="shared" si="17"/>
        <v/>
      </c>
      <c r="AT552" s="68" t="str">
        <f t="shared" si="18"/>
        <v/>
      </c>
      <c r="AU552" s="68" t="str">
        <f t="shared" si="19"/>
        <v/>
      </c>
      <c r="AV552" s="68" t="str">
        <f t="shared" si="20"/>
        <v/>
      </c>
      <c r="AW552" s="67" t="str">
        <f t="shared" si="21"/>
        <v/>
      </c>
      <c r="AX552" s="51"/>
      <c r="AY552" s="51" t="str">
        <f t="shared" si="22"/>
        <v/>
      </c>
      <c r="AZ552" s="68" t="str">
        <f t="shared" si="23"/>
        <v/>
      </c>
      <c r="BA552" s="68" t="str">
        <f t="shared" si="24"/>
        <v/>
      </c>
      <c r="BB552" s="68" t="str">
        <f t="shared" si="25"/>
        <v/>
      </c>
      <c r="BC552" s="68" t="str">
        <f t="shared" si="26"/>
        <v/>
      </c>
      <c r="BD552" s="68" t="str">
        <f t="shared" si="27"/>
        <v/>
      </c>
      <c r="BE552" s="68" t="str">
        <f t="shared" si="28"/>
        <v/>
      </c>
      <c r="BF552" s="51"/>
      <c r="BG552" s="69" t="str">
        <f t="shared" si="29"/>
        <v/>
      </c>
      <c r="BH552" s="67" t="str">
        <f t="shared" si="30"/>
        <v/>
      </c>
      <c r="BI552" s="67" t="str">
        <f t="shared" si="31"/>
        <v/>
      </c>
      <c r="BJ552" s="67" t="str">
        <f t="shared" si="32"/>
        <v/>
      </c>
      <c r="BK552" s="67" t="str">
        <f t="shared" si="33"/>
        <v/>
      </c>
      <c r="BL552" s="67" t="str">
        <f t="shared" si="34"/>
        <v/>
      </c>
      <c r="BM552" s="65" t="str">
        <f t="shared" si="35"/>
        <v/>
      </c>
      <c r="BN552" s="51"/>
      <c r="BO552" s="51" t="str">
        <f t="shared" si="3563"/>
        <v/>
      </c>
      <c r="BP552" s="51" t="str">
        <f t="shared" si="3564"/>
        <v/>
      </c>
      <c r="BQ552" s="51" t="str">
        <f t="shared" si="3565"/>
        <v/>
      </c>
      <c r="BR552" s="71">
        <f t="shared" si="3566"/>
        <v>815712</v>
      </c>
      <c r="BS552" s="69" t="str">
        <f t="shared" si="2920"/>
        <v/>
      </c>
      <c r="BT552" s="51"/>
      <c r="BU552" s="68" t="str">
        <f t="shared" si="3567"/>
        <v/>
      </c>
      <c r="BV552" s="68" t="str">
        <f t="shared" si="3568"/>
        <v/>
      </c>
      <c r="BW552" s="68" t="str">
        <f t="shared" si="3569"/>
        <v/>
      </c>
      <c r="BX552" s="65">
        <f t="shared" si="3570"/>
        <v>5415194</v>
      </c>
      <c r="BY552" s="67" t="str">
        <f t="shared" si="44"/>
        <v/>
      </c>
      <c r="BZ552" s="68"/>
      <c r="CA552" s="65" t="str">
        <f t="shared" si="45"/>
        <v/>
      </c>
      <c r="CB552" s="67" t="str">
        <f t="shared" si="46"/>
        <v/>
      </c>
      <c r="CC552" s="67" t="str">
        <f t="shared" si="47"/>
        <v/>
      </c>
      <c r="CD552" s="67">
        <f t="shared" si="48"/>
        <v>0</v>
      </c>
      <c r="CE552" s="67" t="str">
        <f t="shared" si="49"/>
        <v/>
      </c>
      <c r="CF552" s="68"/>
      <c r="CG552" s="68" t="str">
        <f t="shared" si="3571"/>
        <v/>
      </c>
      <c r="CH552" s="68" t="str">
        <f t="shared" si="3572"/>
        <v/>
      </c>
      <c r="CI552" s="68" t="str">
        <f t="shared" si="3573"/>
        <v/>
      </c>
      <c r="CJ552" s="65">
        <f t="shared" si="3574"/>
        <v>6360168</v>
      </c>
      <c r="CK552" s="67" t="str">
        <f t="shared" si="54"/>
        <v/>
      </c>
      <c r="CL552" s="68"/>
      <c r="CM552" s="68" t="str">
        <f t="shared" si="3575"/>
        <v/>
      </c>
      <c r="CN552" s="68" t="str">
        <f t="shared" si="3576"/>
        <v/>
      </c>
      <c r="CO552" s="68" t="str">
        <f t="shared" si="3577"/>
        <v/>
      </c>
      <c r="CP552" s="65">
        <f t="shared" si="3578"/>
        <v>0</v>
      </c>
      <c r="CQ552" s="67" t="str">
        <f t="shared" si="59"/>
        <v/>
      </c>
      <c r="CR552" s="68"/>
      <c r="CS552" s="68" t="str">
        <f t="shared" si="3579"/>
        <v/>
      </c>
      <c r="CT552" s="68" t="str">
        <f t="shared" si="3580"/>
        <v/>
      </c>
      <c r="CU552" s="68" t="str">
        <f t="shared" si="3581"/>
        <v/>
      </c>
      <c r="CV552" s="65">
        <f t="shared" si="3582"/>
        <v>2754573</v>
      </c>
      <c r="CW552" s="67" t="str">
        <f t="shared" si="64"/>
        <v/>
      </c>
      <c r="CX552" s="68"/>
      <c r="CY552" s="68" t="str">
        <f t="shared" si="3583"/>
        <v/>
      </c>
      <c r="CZ552" s="68" t="str">
        <f t="shared" si="3584"/>
        <v/>
      </c>
      <c r="DA552" s="68" t="str">
        <f t="shared" si="3585"/>
        <v/>
      </c>
      <c r="DB552" s="65">
        <f t="shared" si="3586"/>
        <v>715493</v>
      </c>
      <c r="DC552" s="67" t="str">
        <f t="shared" si="69"/>
        <v/>
      </c>
      <c r="DD552" s="68"/>
      <c r="DE552" s="68" t="str">
        <f t="shared" si="3587"/>
        <v/>
      </c>
      <c r="DF552" s="51" t="str">
        <f t="shared" si="3588"/>
        <v/>
      </c>
      <c r="DG552" s="51" t="str">
        <f t="shared" si="3589"/>
        <v/>
      </c>
      <c r="DH552" s="65">
        <f t="shared" si="3590"/>
        <v>2890102</v>
      </c>
      <c r="DI552" s="69" t="str">
        <f t="shared" si="74"/>
        <v/>
      </c>
      <c r="DJ552" s="51"/>
      <c r="DK552" s="51" t="str">
        <f t="shared" si="3591"/>
        <v/>
      </c>
      <c r="DL552" s="51" t="str">
        <f t="shared" si="3592"/>
        <v/>
      </c>
      <c r="DM552" s="51" t="str">
        <f t="shared" si="3593"/>
        <v/>
      </c>
      <c r="DN552" s="65">
        <f t="shared" si="3594"/>
        <v>0</v>
      </c>
      <c r="DO552" s="69" t="str">
        <f t="shared" si="79"/>
        <v/>
      </c>
      <c r="DP552" s="51"/>
      <c r="DQ552" s="51"/>
      <c r="DR552" s="51"/>
      <c r="DS552" s="51"/>
      <c r="DT552" s="51"/>
      <c r="DU552" s="181"/>
    </row>
    <row r="553" spans="1:125" ht="15" x14ac:dyDescent="0.25">
      <c r="A553" s="56">
        <v>2018</v>
      </c>
      <c r="B553" s="51" t="s">
        <v>958</v>
      </c>
      <c r="C553" s="50" t="s">
        <v>959</v>
      </c>
      <c r="D553" s="170" t="s">
        <v>1503</v>
      </c>
      <c r="E553" s="50" t="s">
        <v>136</v>
      </c>
      <c r="F553" s="89">
        <v>812532</v>
      </c>
      <c r="G553" s="89">
        <v>8830401</v>
      </c>
      <c r="H553" s="89">
        <v>1288932</v>
      </c>
      <c r="I553" s="90">
        <v>5580350</v>
      </c>
      <c r="J553" s="59"/>
      <c r="K553" s="50" t="s">
        <v>2032</v>
      </c>
      <c r="L553" s="58"/>
      <c r="M553" s="58"/>
      <c r="N553" s="58"/>
      <c r="O553" s="58"/>
      <c r="P553" s="91"/>
      <c r="Q553" s="92">
        <v>0</v>
      </c>
      <c r="R553" s="92">
        <v>2608219</v>
      </c>
      <c r="S553" s="92">
        <v>736677</v>
      </c>
      <c r="T553" s="92">
        <v>3195145</v>
      </c>
      <c r="U553" s="94"/>
      <c r="V553" s="94"/>
      <c r="W553" s="90">
        <f t="shared" si="857"/>
        <v>6540041</v>
      </c>
      <c r="X553" s="90">
        <v>773600</v>
      </c>
      <c r="Y553" s="56" t="s">
        <v>167</v>
      </c>
      <c r="Z553" s="50"/>
      <c r="AA553" s="51"/>
      <c r="AB553" s="64"/>
      <c r="AC553" s="64"/>
      <c r="AD553" s="64"/>
      <c r="AE553" s="65"/>
      <c r="AF553" s="65"/>
      <c r="AG553" s="67" t="str">
        <f t="shared" si="7"/>
        <v/>
      </c>
      <c r="AH553" s="51"/>
      <c r="AI553" s="51" t="str">
        <f t="shared" si="8"/>
        <v/>
      </c>
      <c r="AJ553" s="68" t="str">
        <f t="shared" si="9"/>
        <v/>
      </c>
      <c r="AK553" s="68" t="str">
        <f t="shared" si="10"/>
        <v/>
      </c>
      <c r="AL553" s="68" t="str">
        <f t="shared" si="11"/>
        <v/>
      </c>
      <c r="AM553" s="68" t="str">
        <f t="shared" si="12"/>
        <v/>
      </c>
      <c r="AN553" s="68" t="str">
        <f t="shared" si="13"/>
        <v/>
      </c>
      <c r="AO553" s="67" t="str">
        <f t="shared" si="14"/>
        <v/>
      </c>
      <c r="AP553" s="51"/>
      <c r="AQ553" s="51" t="str">
        <f t="shared" si="15"/>
        <v/>
      </c>
      <c r="AR553" s="68" t="str">
        <f t="shared" si="16"/>
        <v/>
      </c>
      <c r="AS553" s="68" t="str">
        <f t="shared" si="17"/>
        <v/>
      </c>
      <c r="AT553" s="68" t="str">
        <f t="shared" si="18"/>
        <v/>
      </c>
      <c r="AU553" s="68" t="str">
        <f t="shared" si="19"/>
        <v/>
      </c>
      <c r="AV553" s="68" t="str">
        <f t="shared" si="20"/>
        <v/>
      </c>
      <c r="AW553" s="67" t="str">
        <f t="shared" si="21"/>
        <v/>
      </c>
      <c r="AX553" s="51"/>
      <c r="AY553" s="51" t="str">
        <f t="shared" si="22"/>
        <v/>
      </c>
      <c r="AZ553" s="68" t="str">
        <f t="shared" si="23"/>
        <v/>
      </c>
      <c r="BA553" s="68" t="str">
        <f t="shared" si="24"/>
        <v/>
      </c>
      <c r="BB553" s="68" t="str">
        <f t="shared" si="25"/>
        <v/>
      </c>
      <c r="BC553" s="68" t="str">
        <f t="shared" si="26"/>
        <v/>
      </c>
      <c r="BD553" s="68" t="str">
        <f t="shared" si="27"/>
        <v/>
      </c>
      <c r="BE553" s="68" t="str">
        <f t="shared" si="28"/>
        <v/>
      </c>
      <c r="BF553" s="51"/>
      <c r="BG553" s="69" t="str">
        <f t="shared" si="29"/>
        <v/>
      </c>
      <c r="BH553" s="67" t="str">
        <f t="shared" si="30"/>
        <v/>
      </c>
      <c r="BI553" s="67" t="str">
        <f t="shared" si="31"/>
        <v/>
      </c>
      <c r="BJ553" s="67" t="str">
        <f t="shared" si="32"/>
        <v/>
      </c>
      <c r="BK553" s="67" t="str">
        <f t="shared" si="33"/>
        <v/>
      </c>
      <c r="BL553" s="67" t="str">
        <f t="shared" si="34"/>
        <v/>
      </c>
      <c r="BM553" s="65" t="str">
        <f t="shared" si="35"/>
        <v/>
      </c>
      <c r="BN553" s="51"/>
      <c r="BO553" s="51"/>
      <c r="BP553" s="51"/>
      <c r="BQ553" s="51"/>
      <c r="BR553" s="51"/>
      <c r="BS553" s="96">
        <f t="shared" si="2920"/>
        <v>812532</v>
      </c>
      <c r="BT553" s="70"/>
      <c r="BU553" s="65"/>
      <c r="BV553" s="68"/>
      <c r="BW553" s="68"/>
      <c r="BX553" s="68"/>
      <c r="BY553" s="67">
        <f t="shared" si="44"/>
        <v>5580350</v>
      </c>
      <c r="BZ553" s="65"/>
      <c r="CA553" s="65" t="str">
        <f t="shared" si="45"/>
        <v/>
      </c>
      <c r="CB553" s="67" t="str">
        <f t="shared" si="46"/>
        <v/>
      </c>
      <c r="CC553" s="67" t="str">
        <f t="shared" si="47"/>
        <v/>
      </c>
      <c r="CD553" s="67" t="str">
        <f t="shared" si="48"/>
        <v/>
      </c>
      <c r="CE553" s="67">
        <f t="shared" si="49"/>
        <v>773600</v>
      </c>
      <c r="CF553" s="65"/>
      <c r="CG553" s="65"/>
      <c r="CH553" s="68"/>
      <c r="CI553" s="68"/>
      <c r="CJ553" s="68"/>
      <c r="CK553" s="67">
        <f t="shared" si="54"/>
        <v>6540041</v>
      </c>
      <c r="CL553" s="65"/>
      <c r="CM553" s="65"/>
      <c r="CN553" s="68"/>
      <c r="CO553" s="68"/>
      <c r="CP553" s="68"/>
      <c r="CQ553" s="67">
        <f t="shared" si="59"/>
        <v>0</v>
      </c>
      <c r="CR553" s="65"/>
      <c r="CS553" s="65"/>
      <c r="CT553" s="68"/>
      <c r="CU553" s="68"/>
      <c r="CV553" s="68"/>
      <c r="CW553" s="67">
        <f t="shared" si="64"/>
        <v>2608219</v>
      </c>
      <c r="CX553" s="65"/>
      <c r="CY553" s="65"/>
      <c r="CZ553" s="68"/>
      <c r="DA553" s="68"/>
      <c r="DB553" s="68"/>
      <c r="DC553" s="67">
        <f t="shared" si="69"/>
        <v>736677</v>
      </c>
      <c r="DD553" s="65"/>
      <c r="DE553" s="65"/>
      <c r="DF553" s="51"/>
      <c r="DG553" s="51"/>
      <c r="DH553" s="51"/>
      <c r="DI553" s="67">
        <f t="shared" si="74"/>
        <v>3195145</v>
      </c>
      <c r="DJ553" s="70"/>
      <c r="DK553" s="70"/>
      <c r="DL553" s="51"/>
      <c r="DM553" s="51"/>
      <c r="DN553" s="51"/>
      <c r="DO553" s="67">
        <f t="shared" si="79"/>
        <v>0</v>
      </c>
      <c r="DP553" s="51"/>
      <c r="DQ553" s="51"/>
      <c r="DR553" s="51"/>
      <c r="DS553" s="51"/>
      <c r="DT553" s="51"/>
      <c r="DU553" s="181"/>
    </row>
    <row r="554" spans="1:125" ht="15" x14ac:dyDescent="0.25">
      <c r="A554" s="50"/>
      <c r="B554" s="51"/>
      <c r="C554" s="50"/>
      <c r="D554" s="53"/>
      <c r="E554" s="50"/>
      <c r="F554" s="54"/>
      <c r="G554" s="54"/>
      <c r="H554" s="54"/>
      <c r="I554" s="55"/>
      <c r="J554" s="50"/>
      <c r="K554" s="50" t="s">
        <v>2032</v>
      </c>
      <c r="L554" s="58"/>
      <c r="M554" s="58"/>
      <c r="N554" s="58"/>
      <c r="O554" s="58"/>
      <c r="P554" s="59"/>
      <c r="Q554" s="60"/>
      <c r="R554" s="60"/>
      <c r="S554" s="60"/>
      <c r="T554" s="60"/>
      <c r="U554" s="60"/>
      <c r="V554" s="79"/>
      <c r="W554" s="90">
        <f t="shared" si="857"/>
        <v>0</v>
      </c>
      <c r="X554" s="101"/>
      <c r="Y554" s="50"/>
      <c r="Z554" s="50"/>
      <c r="AA554" s="51"/>
      <c r="AB554" s="64"/>
      <c r="AC554" s="64"/>
      <c r="AD554" s="64"/>
      <c r="AE554" s="65"/>
      <c r="AF554" s="65"/>
      <c r="AG554" s="67" t="str">
        <f t="shared" si="7"/>
        <v/>
      </c>
      <c r="AH554" s="51"/>
      <c r="AI554" s="51" t="str">
        <f t="shared" si="8"/>
        <v/>
      </c>
      <c r="AJ554" s="68" t="str">
        <f t="shared" si="9"/>
        <v/>
      </c>
      <c r="AK554" s="68" t="str">
        <f t="shared" si="10"/>
        <v/>
      </c>
      <c r="AL554" s="68" t="str">
        <f t="shared" si="11"/>
        <v/>
      </c>
      <c r="AM554" s="68" t="str">
        <f t="shared" si="12"/>
        <v/>
      </c>
      <c r="AN554" s="68" t="str">
        <f t="shared" si="13"/>
        <v/>
      </c>
      <c r="AO554" s="67" t="str">
        <f t="shared" si="14"/>
        <v/>
      </c>
      <c r="AP554" s="51"/>
      <c r="AQ554" s="51" t="str">
        <f t="shared" si="15"/>
        <v/>
      </c>
      <c r="AR554" s="68" t="str">
        <f t="shared" si="16"/>
        <v/>
      </c>
      <c r="AS554" s="68" t="str">
        <f t="shared" si="17"/>
        <v/>
      </c>
      <c r="AT554" s="68" t="str">
        <f t="shared" si="18"/>
        <v/>
      </c>
      <c r="AU554" s="68" t="str">
        <f t="shared" si="19"/>
        <v/>
      </c>
      <c r="AV554" s="68" t="str">
        <f t="shared" si="20"/>
        <v/>
      </c>
      <c r="AW554" s="67" t="str">
        <f t="shared" si="21"/>
        <v/>
      </c>
      <c r="AX554" s="51"/>
      <c r="AY554" s="51" t="str">
        <f t="shared" si="22"/>
        <v/>
      </c>
      <c r="AZ554" s="68" t="str">
        <f t="shared" si="23"/>
        <v/>
      </c>
      <c r="BA554" s="68" t="str">
        <f t="shared" si="24"/>
        <v/>
      </c>
      <c r="BB554" s="68" t="str">
        <f t="shared" si="25"/>
        <v/>
      </c>
      <c r="BC554" s="68" t="str">
        <f t="shared" si="26"/>
        <v/>
      </c>
      <c r="BD554" s="68" t="str">
        <f t="shared" si="27"/>
        <v/>
      </c>
      <c r="BE554" s="68" t="str">
        <f t="shared" si="28"/>
        <v/>
      </c>
      <c r="BF554" s="51"/>
      <c r="BG554" s="69" t="str">
        <f t="shared" si="29"/>
        <v/>
      </c>
      <c r="BH554" s="67" t="str">
        <f t="shared" si="30"/>
        <v/>
      </c>
      <c r="BI554" s="67" t="str">
        <f t="shared" si="31"/>
        <v/>
      </c>
      <c r="BJ554" s="67" t="str">
        <f t="shared" si="32"/>
        <v/>
      </c>
      <c r="BK554" s="67" t="str">
        <f t="shared" si="33"/>
        <v/>
      </c>
      <c r="BL554" s="67" t="str">
        <f t="shared" si="34"/>
        <v/>
      </c>
      <c r="BM554" s="65" t="str">
        <f t="shared" si="35"/>
        <v/>
      </c>
      <c r="BN554" s="51"/>
      <c r="BO554" s="51"/>
      <c r="BP554" s="51"/>
      <c r="BQ554" s="51"/>
      <c r="BR554" s="51"/>
      <c r="BS554" s="69" t="str">
        <f t="shared" si="2920"/>
        <v/>
      </c>
      <c r="BT554" s="70"/>
      <c r="BU554" s="65"/>
      <c r="BV554" s="68"/>
      <c r="BW554" s="68"/>
      <c r="BX554" s="68"/>
      <c r="BY554" s="67" t="str">
        <f t="shared" si="44"/>
        <v/>
      </c>
      <c r="BZ554" s="65"/>
      <c r="CA554" s="65" t="str">
        <f t="shared" si="45"/>
        <v/>
      </c>
      <c r="CB554" s="67" t="str">
        <f t="shared" si="46"/>
        <v/>
      </c>
      <c r="CC554" s="67" t="str">
        <f t="shared" si="47"/>
        <v/>
      </c>
      <c r="CD554" s="67" t="str">
        <f t="shared" si="48"/>
        <v/>
      </c>
      <c r="CE554" s="67" t="str">
        <f t="shared" si="49"/>
        <v/>
      </c>
      <c r="CF554" s="65"/>
      <c r="CG554" s="65"/>
      <c r="CH554" s="68"/>
      <c r="CI554" s="68"/>
      <c r="CJ554" s="68"/>
      <c r="CK554" s="67" t="str">
        <f t="shared" si="54"/>
        <v/>
      </c>
      <c r="CL554" s="65"/>
      <c r="CM554" s="65"/>
      <c r="CN554" s="68"/>
      <c r="CO554" s="68"/>
      <c r="CP554" s="68"/>
      <c r="CQ554" s="67" t="str">
        <f t="shared" si="59"/>
        <v/>
      </c>
      <c r="CR554" s="65"/>
      <c r="CS554" s="65"/>
      <c r="CT554" s="68"/>
      <c r="CU554" s="68"/>
      <c r="CV554" s="68"/>
      <c r="CW554" s="67" t="str">
        <f t="shared" si="64"/>
        <v/>
      </c>
      <c r="CX554" s="65"/>
      <c r="CY554" s="65"/>
      <c r="CZ554" s="68"/>
      <c r="DA554" s="68"/>
      <c r="DB554" s="68"/>
      <c r="DC554" s="67" t="str">
        <f t="shared" si="69"/>
        <v/>
      </c>
      <c r="DD554" s="65"/>
      <c r="DE554" s="65"/>
      <c r="DF554" s="51"/>
      <c r="DG554" s="51"/>
      <c r="DH554" s="51"/>
      <c r="DI554" s="69" t="str">
        <f t="shared" si="74"/>
        <v/>
      </c>
      <c r="DJ554" s="70"/>
      <c r="DK554" s="70"/>
      <c r="DL554" s="51"/>
      <c r="DM554" s="51"/>
      <c r="DN554" s="51"/>
      <c r="DO554" s="69" t="str">
        <f t="shared" si="79"/>
        <v/>
      </c>
      <c r="DP554" s="51"/>
      <c r="DQ554" s="51"/>
      <c r="DR554" s="51"/>
      <c r="DS554" s="51"/>
      <c r="DT554" s="51"/>
      <c r="DU554" s="181"/>
    </row>
    <row r="555" spans="1:125" ht="15" x14ac:dyDescent="0.25">
      <c r="A555" s="50">
        <v>2014</v>
      </c>
      <c r="B555" s="51" t="s">
        <v>1070</v>
      </c>
      <c r="C555" s="50" t="s">
        <v>1071</v>
      </c>
      <c r="D555" s="53" t="s">
        <v>347</v>
      </c>
      <c r="E555" s="50" t="s">
        <v>112</v>
      </c>
      <c r="F555" s="54" t="s">
        <v>364</v>
      </c>
      <c r="G555" s="54" t="s">
        <v>364</v>
      </c>
      <c r="H555" s="54" t="s">
        <v>364</v>
      </c>
      <c r="I555" s="55">
        <v>289204</v>
      </c>
      <c r="J555" s="50"/>
      <c r="K555" s="50" t="s">
        <v>2032</v>
      </c>
      <c r="L555" s="58" t="s">
        <v>2032</v>
      </c>
      <c r="M555" s="58" t="s">
        <v>2032</v>
      </c>
      <c r="N555" s="58" t="s">
        <v>2032</v>
      </c>
      <c r="O555" s="58" t="s">
        <v>2032</v>
      </c>
      <c r="P555" s="59"/>
      <c r="Q555" s="60">
        <v>0</v>
      </c>
      <c r="R555" s="60">
        <v>288662</v>
      </c>
      <c r="S555" s="60">
        <v>73950</v>
      </c>
      <c r="T555" s="60">
        <v>344876</v>
      </c>
      <c r="U555" s="60">
        <v>295975</v>
      </c>
      <c r="V555" s="79"/>
      <c r="W555" s="90">
        <f t="shared" si="857"/>
        <v>1003463</v>
      </c>
      <c r="X555" s="101">
        <v>19744</v>
      </c>
      <c r="Y555" s="50"/>
      <c r="Z555" s="50" t="s">
        <v>347</v>
      </c>
      <c r="AA555" s="80" t="str">
        <f t="shared" ref="AA555:AA557" si="3595">IF(A555 =2014,IF(Y555 ="",F555,""),"")</f>
        <v>NA</v>
      </c>
      <c r="AB555" s="64">
        <f t="shared" ref="AB555:AB557" si="3596">IF(A555 =2014,IF(Y555 ="",I555,""),"")</f>
        <v>289204</v>
      </c>
      <c r="AC555" s="64">
        <f t="shared" ref="AC555:AC557" si="3597">IF(A555 =2014,IF(Y555 ="",Q555,""),"")</f>
        <v>0</v>
      </c>
      <c r="AD555" s="64">
        <f t="shared" ref="AD555:AD557" si="3598">IF(A555 =2014,IF(Y555 ="",R555,""),"")</f>
        <v>288662</v>
      </c>
      <c r="AE555" s="65">
        <f t="shared" ref="AE555:AE557" si="3599">IF(A555 =2014,IF(Y555 ="",S555,""),"")</f>
        <v>73950</v>
      </c>
      <c r="AF555" s="65">
        <f t="shared" ref="AF555:AF557" si="3600">IF(A555 =2014,IF(Y555 ="",T555+U555,""),"")</f>
        <v>640851</v>
      </c>
      <c r="AG555" s="67">
        <f t="shared" si="7"/>
        <v>19744</v>
      </c>
      <c r="AH555" s="51"/>
      <c r="AI555" s="51" t="str">
        <f t="shared" si="8"/>
        <v/>
      </c>
      <c r="AJ555" s="68" t="str">
        <f t="shared" si="9"/>
        <v/>
      </c>
      <c r="AK555" s="68" t="str">
        <f t="shared" si="10"/>
        <v/>
      </c>
      <c r="AL555" s="68" t="str">
        <f t="shared" si="11"/>
        <v/>
      </c>
      <c r="AM555" s="68" t="str">
        <f t="shared" si="12"/>
        <v/>
      </c>
      <c r="AN555" s="68" t="str">
        <f t="shared" si="13"/>
        <v/>
      </c>
      <c r="AO555" s="67" t="str">
        <f t="shared" si="14"/>
        <v/>
      </c>
      <c r="AP555" s="51"/>
      <c r="AQ555" s="51" t="str">
        <f t="shared" si="15"/>
        <v/>
      </c>
      <c r="AR555" s="68" t="str">
        <f t="shared" si="16"/>
        <v/>
      </c>
      <c r="AS555" s="68" t="str">
        <f t="shared" si="17"/>
        <v/>
      </c>
      <c r="AT555" s="68" t="str">
        <f t="shared" si="18"/>
        <v/>
      </c>
      <c r="AU555" s="68" t="str">
        <f t="shared" si="19"/>
        <v/>
      </c>
      <c r="AV555" s="68" t="str">
        <f t="shared" si="20"/>
        <v/>
      </c>
      <c r="AW555" s="67" t="str">
        <f t="shared" si="21"/>
        <v/>
      </c>
      <c r="AX555" s="51"/>
      <c r="AY555" s="51" t="str">
        <f t="shared" si="22"/>
        <v/>
      </c>
      <c r="AZ555" s="68" t="str">
        <f t="shared" si="23"/>
        <v/>
      </c>
      <c r="BA555" s="68" t="str">
        <f t="shared" si="24"/>
        <v/>
      </c>
      <c r="BB555" s="68" t="str">
        <f t="shared" si="25"/>
        <v/>
      </c>
      <c r="BC555" s="68" t="str">
        <f t="shared" si="26"/>
        <v/>
      </c>
      <c r="BD555" s="68" t="str">
        <f t="shared" si="27"/>
        <v/>
      </c>
      <c r="BE555" s="68" t="str">
        <f t="shared" si="28"/>
        <v/>
      </c>
      <c r="BF555" s="51"/>
      <c r="BG555" s="69" t="str">
        <f t="shared" si="29"/>
        <v/>
      </c>
      <c r="BH555" s="67" t="str">
        <f t="shared" si="30"/>
        <v/>
      </c>
      <c r="BI555" s="67" t="str">
        <f t="shared" si="31"/>
        <v/>
      </c>
      <c r="BJ555" s="67" t="str">
        <f t="shared" si="32"/>
        <v/>
      </c>
      <c r="BK555" s="67" t="str">
        <f t="shared" si="33"/>
        <v/>
      </c>
      <c r="BL555" s="67" t="str">
        <f t="shared" si="34"/>
        <v/>
      </c>
      <c r="BM555" s="65" t="str">
        <f t="shared" si="35"/>
        <v/>
      </c>
      <c r="BN555" s="51"/>
      <c r="BO555" s="80" t="str">
        <f t="shared" ref="BO555:BO557" si="3601">IF(A555 =2014,F555,"")</f>
        <v>NA</v>
      </c>
      <c r="BP555" s="51" t="str">
        <f t="shared" ref="BP555:BP557" si="3602">IF(A555 =2015,F555,"")</f>
        <v/>
      </c>
      <c r="BQ555" s="51" t="str">
        <f t="shared" ref="BQ555:BQ557" si="3603">IF(A555 =2016,F555,"")</f>
        <v/>
      </c>
      <c r="BR555" s="51" t="str">
        <f t="shared" ref="BR555:BR557" si="3604">IF(A555 =2017,F555,"")</f>
        <v/>
      </c>
      <c r="BS555" s="69" t="str">
        <f t="shared" si="2920"/>
        <v/>
      </c>
      <c r="BT555" s="70"/>
      <c r="BU555" s="65">
        <f t="shared" ref="BU555:BU557" si="3605">IF(A555 =2014,I555,"")</f>
        <v>289204</v>
      </c>
      <c r="BV555" s="68" t="str">
        <f t="shared" ref="BV555:BV557" si="3606">IF(A555 =2015,I555,"")</f>
        <v/>
      </c>
      <c r="BW555" s="68" t="str">
        <f t="shared" ref="BW555:BW557" si="3607">IF(A555 =2016,I555,"")</f>
        <v/>
      </c>
      <c r="BX555" s="68" t="str">
        <f t="shared" ref="BX555:BX557" si="3608">IF(A555 =2017,I555,"")</f>
        <v/>
      </c>
      <c r="BY555" s="67" t="str">
        <f t="shared" si="44"/>
        <v/>
      </c>
      <c r="BZ555" s="65"/>
      <c r="CA555" s="65">
        <f t="shared" si="45"/>
        <v>19744</v>
      </c>
      <c r="CB555" s="67" t="str">
        <f t="shared" si="46"/>
        <v/>
      </c>
      <c r="CC555" s="67" t="str">
        <f t="shared" si="47"/>
        <v/>
      </c>
      <c r="CD555" s="67" t="str">
        <f t="shared" si="48"/>
        <v/>
      </c>
      <c r="CE555" s="67" t="str">
        <f t="shared" si="49"/>
        <v/>
      </c>
      <c r="CF555" s="65"/>
      <c r="CG555" s="65">
        <f t="shared" ref="CG555:CG557" si="3609">IF(A555 =2014,Q555+R555+S555+T555+U555,"")</f>
        <v>1003463</v>
      </c>
      <c r="CH555" s="68" t="str">
        <f t="shared" ref="CH555:CH557" si="3610">IF(A555 =2015,Q555+R555+S555+T555+U555,"")</f>
        <v/>
      </c>
      <c r="CI555" s="68" t="str">
        <f t="shared" ref="CI555:CI557" si="3611">IF(A555 =2016,Q555+R555+S555+T555+U555,"")</f>
        <v/>
      </c>
      <c r="CJ555" s="68" t="str">
        <f t="shared" ref="CJ555:CJ557" si="3612">IF(A555 =2017,Q555+R555+S555+T555+U555,"")</f>
        <v/>
      </c>
      <c r="CK555" s="67" t="str">
        <f t="shared" si="54"/>
        <v/>
      </c>
      <c r="CL555" s="65"/>
      <c r="CM555" s="65">
        <f t="shared" ref="CM555:CM557" si="3613">IF(A555 =2014,Q555,"")</f>
        <v>0</v>
      </c>
      <c r="CN555" s="68" t="str">
        <f t="shared" ref="CN555:CN557" si="3614">IF(A555 =2015,Q555,"")</f>
        <v/>
      </c>
      <c r="CO555" s="68" t="str">
        <f t="shared" ref="CO555:CO557" si="3615">IF(A555 =2016,Q555,"")</f>
        <v/>
      </c>
      <c r="CP555" s="68" t="str">
        <f t="shared" ref="CP555:CP557" si="3616">IF(A555 =2017,Q555,"")</f>
        <v/>
      </c>
      <c r="CQ555" s="67" t="str">
        <f t="shared" si="59"/>
        <v/>
      </c>
      <c r="CR555" s="65"/>
      <c r="CS555" s="65">
        <f t="shared" ref="CS555:CS557" si="3617">IF(A555 =2014,R555,"")</f>
        <v>288662</v>
      </c>
      <c r="CT555" s="68" t="str">
        <f t="shared" ref="CT555:CT557" si="3618">IF(A555 =2015,R555,"")</f>
        <v/>
      </c>
      <c r="CU555" s="68" t="str">
        <f t="shared" ref="CU555:CU557" si="3619">IF(A555 =2016,R555,"")</f>
        <v/>
      </c>
      <c r="CV555" s="68" t="str">
        <f t="shared" ref="CV555:CV557" si="3620">IF(A555 =2017,R555,"")</f>
        <v/>
      </c>
      <c r="CW555" s="67" t="str">
        <f t="shared" si="64"/>
        <v/>
      </c>
      <c r="CX555" s="65"/>
      <c r="CY555" s="65">
        <f t="shared" ref="CY555:CY557" si="3621">IF(A555 =2014,S555,"")</f>
        <v>73950</v>
      </c>
      <c r="CZ555" s="68" t="str">
        <f t="shared" ref="CZ555:CZ557" si="3622">IF(A555 =2015,S555,"")</f>
        <v/>
      </c>
      <c r="DA555" s="68" t="str">
        <f t="shared" ref="DA555:DA557" si="3623">IF(A555 =2016,S555,"")</f>
        <v/>
      </c>
      <c r="DB555" s="68" t="str">
        <f t="shared" ref="DB555:DB557" si="3624">IF(A555 =2017,S555,"")</f>
        <v/>
      </c>
      <c r="DC555" s="67" t="str">
        <f t="shared" si="69"/>
        <v/>
      </c>
      <c r="DD555" s="65"/>
      <c r="DE555" s="65">
        <f t="shared" ref="DE555:DE557" si="3625">IF(A555 =2014,T555,"")</f>
        <v>344876</v>
      </c>
      <c r="DF555" s="51" t="str">
        <f t="shared" ref="DF555:DF557" si="3626">IF(A555 =2015,T555,"")</f>
        <v/>
      </c>
      <c r="DG555" s="51" t="str">
        <f t="shared" ref="DG555:DG557" si="3627">IF(A555 =2016,T555,"")</f>
        <v/>
      </c>
      <c r="DH555" s="51" t="str">
        <f t="shared" ref="DH555:DH557" si="3628">IF(A555 =2017,T555,"")</f>
        <v/>
      </c>
      <c r="DI555" s="69" t="str">
        <f t="shared" si="74"/>
        <v/>
      </c>
      <c r="DJ555" s="70"/>
      <c r="DK555" s="65">
        <f t="shared" ref="DK555:DK557" si="3629">IF(A555 =2014,U555,"")</f>
        <v>295975</v>
      </c>
      <c r="DL555" s="51" t="str">
        <f t="shared" ref="DL555:DL557" si="3630">IF(A555 =2015,U555,"")</f>
        <v/>
      </c>
      <c r="DM555" s="51" t="str">
        <f t="shared" ref="DM555:DM557" si="3631">IF(A555 =2016,U555,"")</f>
        <v/>
      </c>
      <c r="DN555" s="51" t="str">
        <f t="shared" ref="DN555:DN557" si="3632">IF(A555 =2017,U555,"")</f>
        <v/>
      </c>
      <c r="DO555" s="69" t="str">
        <f t="shared" si="79"/>
        <v/>
      </c>
      <c r="DP555" s="51"/>
      <c r="DQ555" s="51"/>
      <c r="DR555" s="51"/>
      <c r="DS555" s="51"/>
      <c r="DT555" s="51"/>
      <c r="DU555" s="181"/>
    </row>
    <row r="556" spans="1:125" ht="15" x14ac:dyDescent="0.25">
      <c r="A556" s="50">
        <v>2016</v>
      </c>
      <c r="B556" s="51" t="s">
        <v>1070</v>
      </c>
      <c r="C556" s="50" t="s">
        <v>1071</v>
      </c>
      <c r="D556" s="53" t="s">
        <v>347</v>
      </c>
      <c r="E556" s="50" t="s">
        <v>112</v>
      </c>
      <c r="F556" s="54">
        <v>66491</v>
      </c>
      <c r="G556" s="54" t="s">
        <v>364</v>
      </c>
      <c r="H556" s="54">
        <v>107295</v>
      </c>
      <c r="I556" s="55">
        <v>901740</v>
      </c>
      <c r="J556" s="50"/>
      <c r="K556" s="50" t="s">
        <v>2032</v>
      </c>
      <c r="L556" s="58" t="s">
        <v>2032</v>
      </c>
      <c r="M556" s="58" t="s">
        <v>2032</v>
      </c>
      <c r="N556" s="58" t="s">
        <v>2032</v>
      </c>
      <c r="O556" s="58" t="s">
        <v>2032</v>
      </c>
      <c r="P556" s="59"/>
      <c r="Q556" s="60">
        <v>284758</v>
      </c>
      <c r="R556" s="60">
        <v>373169</v>
      </c>
      <c r="S556" s="60">
        <v>53018</v>
      </c>
      <c r="T556" s="60">
        <v>285770</v>
      </c>
      <c r="U556" s="60">
        <v>0</v>
      </c>
      <c r="V556" s="79"/>
      <c r="W556" s="90">
        <f t="shared" si="857"/>
        <v>996715</v>
      </c>
      <c r="X556" s="101">
        <v>921696</v>
      </c>
      <c r="Y556" s="50"/>
      <c r="Z556" s="50" t="s">
        <v>347</v>
      </c>
      <c r="AA556" s="51" t="str">
        <f t="shared" si="3595"/>
        <v/>
      </c>
      <c r="AB556" s="68" t="str">
        <f t="shared" si="3596"/>
        <v/>
      </c>
      <c r="AC556" s="68" t="str">
        <f t="shared" si="3597"/>
        <v/>
      </c>
      <c r="AD556" s="68" t="str">
        <f t="shared" si="3598"/>
        <v/>
      </c>
      <c r="AE556" s="68" t="str">
        <f t="shared" si="3599"/>
        <v/>
      </c>
      <c r="AF556" s="68" t="str">
        <f t="shared" si="3600"/>
        <v/>
      </c>
      <c r="AG556" s="67" t="str">
        <f t="shared" si="7"/>
        <v/>
      </c>
      <c r="AH556" s="51"/>
      <c r="AI556" s="51" t="str">
        <f t="shared" si="8"/>
        <v/>
      </c>
      <c r="AJ556" s="68" t="str">
        <f t="shared" si="9"/>
        <v/>
      </c>
      <c r="AK556" s="68" t="str">
        <f t="shared" si="10"/>
        <v/>
      </c>
      <c r="AL556" s="68" t="str">
        <f t="shared" si="11"/>
        <v/>
      </c>
      <c r="AM556" s="68" t="str">
        <f t="shared" si="12"/>
        <v/>
      </c>
      <c r="AN556" s="68" t="str">
        <f t="shared" si="13"/>
        <v/>
      </c>
      <c r="AO556" s="67" t="str">
        <f t="shared" si="14"/>
        <v/>
      </c>
      <c r="AP556" s="51"/>
      <c r="AQ556" s="80">
        <f t="shared" si="15"/>
        <v>66491</v>
      </c>
      <c r="AR556" s="68">
        <f t="shared" si="16"/>
        <v>901740</v>
      </c>
      <c r="AS556" s="68">
        <f t="shared" si="17"/>
        <v>284758</v>
      </c>
      <c r="AT556" s="68">
        <f t="shared" si="18"/>
        <v>373169</v>
      </c>
      <c r="AU556" s="68">
        <f t="shared" si="19"/>
        <v>53018</v>
      </c>
      <c r="AV556" s="68">
        <f t="shared" si="20"/>
        <v>285770</v>
      </c>
      <c r="AW556" s="67">
        <f t="shared" si="21"/>
        <v>921696</v>
      </c>
      <c r="AX556" s="51"/>
      <c r="AY556" s="51" t="str">
        <f t="shared" si="22"/>
        <v/>
      </c>
      <c r="AZ556" s="68" t="str">
        <f t="shared" si="23"/>
        <v/>
      </c>
      <c r="BA556" s="68" t="str">
        <f t="shared" si="24"/>
        <v/>
      </c>
      <c r="BB556" s="68" t="str">
        <f t="shared" si="25"/>
        <v/>
      </c>
      <c r="BC556" s="68" t="str">
        <f t="shared" si="26"/>
        <v/>
      </c>
      <c r="BD556" s="68" t="str">
        <f t="shared" si="27"/>
        <v/>
      </c>
      <c r="BE556" s="68" t="str">
        <f t="shared" si="28"/>
        <v/>
      </c>
      <c r="BF556" s="51"/>
      <c r="BG556" s="69" t="str">
        <f t="shared" si="29"/>
        <v/>
      </c>
      <c r="BH556" s="67" t="str">
        <f t="shared" si="30"/>
        <v/>
      </c>
      <c r="BI556" s="67" t="str">
        <f t="shared" si="31"/>
        <v/>
      </c>
      <c r="BJ556" s="67" t="str">
        <f t="shared" si="32"/>
        <v/>
      </c>
      <c r="BK556" s="67" t="str">
        <f t="shared" si="33"/>
        <v/>
      </c>
      <c r="BL556" s="67" t="str">
        <f t="shared" si="34"/>
        <v/>
      </c>
      <c r="BM556" s="65" t="str">
        <f t="shared" si="35"/>
        <v/>
      </c>
      <c r="BN556" s="51"/>
      <c r="BO556" s="51" t="str">
        <f t="shared" si="3601"/>
        <v/>
      </c>
      <c r="BP556" s="51" t="str">
        <f t="shared" si="3602"/>
        <v/>
      </c>
      <c r="BQ556" s="71">
        <f t="shared" si="3603"/>
        <v>66491</v>
      </c>
      <c r="BR556" s="51" t="str">
        <f t="shared" si="3604"/>
        <v/>
      </c>
      <c r="BS556" s="69" t="str">
        <f t="shared" si="2920"/>
        <v/>
      </c>
      <c r="BT556" s="51"/>
      <c r="BU556" s="68" t="str">
        <f t="shared" si="3605"/>
        <v/>
      </c>
      <c r="BV556" s="68" t="str">
        <f t="shared" si="3606"/>
        <v/>
      </c>
      <c r="BW556" s="65">
        <f t="shared" si="3607"/>
        <v>901740</v>
      </c>
      <c r="BX556" s="68" t="str">
        <f t="shared" si="3608"/>
        <v/>
      </c>
      <c r="BY556" s="67" t="str">
        <f t="shared" si="44"/>
        <v/>
      </c>
      <c r="BZ556" s="68"/>
      <c r="CA556" s="65" t="str">
        <f t="shared" si="45"/>
        <v/>
      </c>
      <c r="CB556" s="67" t="str">
        <f t="shared" si="46"/>
        <v/>
      </c>
      <c r="CC556" s="67">
        <f t="shared" si="47"/>
        <v>921696</v>
      </c>
      <c r="CD556" s="67" t="str">
        <f t="shared" si="48"/>
        <v/>
      </c>
      <c r="CE556" s="67" t="str">
        <f t="shared" si="49"/>
        <v/>
      </c>
      <c r="CF556" s="68"/>
      <c r="CG556" s="68" t="str">
        <f t="shared" si="3609"/>
        <v/>
      </c>
      <c r="CH556" s="68" t="str">
        <f t="shared" si="3610"/>
        <v/>
      </c>
      <c r="CI556" s="65">
        <f t="shared" si="3611"/>
        <v>996715</v>
      </c>
      <c r="CJ556" s="68" t="str">
        <f t="shared" si="3612"/>
        <v/>
      </c>
      <c r="CK556" s="67" t="str">
        <f t="shared" si="54"/>
        <v/>
      </c>
      <c r="CL556" s="68"/>
      <c r="CM556" s="68" t="str">
        <f t="shared" si="3613"/>
        <v/>
      </c>
      <c r="CN556" s="68" t="str">
        <f t="shared" si="3614"/>
        <v/>
      </c>
      <c r="CO556" s="65">
        <f t="shared" si="3615"/>
        <v>284758</v>
      </c>
      <c r="CP556" s="68" t="str">
        <f t="shared" si="3616"/>
        <v/>
      </c>
      <c r="CQ556" s="67" t="str">
        <f t="shared" si="59"/>
        <v/>
      </c>
      <c r="CR556" s="68"/>
      <c r="CS556" s="68" t="str">
        <f t="shared" si="3617"/>
        <v/>
      </c>
      <c r="CT556" s="68" t="str">
        <f t="shared" si="3618"/>
        <v/>
      </c>
      <c r="CU556" s="65">
        <f t="shared" si="3619"/>
        <v>373169</v>
      </c>
      <c r="CV556" s="68" t="str">
        <f t="shared" si="3620"/>
        <v/>
      </c>
      <c r="CW556" s="67" t="str">
        <f t="shared" si="64"/>
        <v/>
      </c>
      <c r="CX556" s="68"/>
      <c r="CY556" s="68" t="str">
        <f t="shared" si="3621"/>
        <v/>
      </c>
      <c r="CZ556" s="68" t="str">
        <f t="shared" si="3622"/>
        <v/>
      </c>
      <c r="DA556" s="65">
        <f t="shared" si="3623"/>
        <v>53018</v>
      </c>
      <c r="DB556" s="68" t="str">
        <f t="shared" si="3624"/>
        <v/>
      </c>
      <c r="DC556" s="67" t="str">
        <f t="shared" si="69"/>
        <v/>
      </c>
      <c r="DD556" s="68"/>
      <c r="DE556" s="68" t="str">
        <f t="shared" si="3625"/>
        <v/>
      </c>
      <c r="DF556" s="51" t="str">
        <f t="shared" si="3626"/>
        <v/>
      </c>
      <c r="DG556" s="65">
        <f t="shared" si="3627"/>
        <v>285770</v>
      </c>
      <c r="DH556" s="51" t="str">
        <f t="shared" si="3628"/>
        <v/>
      </c>
      <c r="DI556" s="69" t="str">
        <f t="shared" si="74"/>
        <v/>
      </c>
      <c r="DJ556" s="51"/>
      <c r="DK556" s="51" t="str">
        <f t="shared" si="3629"/>
        <v/>
      </c>
      <c r="DL556" s="51" t="str">
        <f t="shared" si="3630"/>
        <v/>
      </c>
      <c r="DM556" s="65">
        <f t="shared" si="3631"/>
        <v>0</v>
      </c>
      <c r="DN556" s="51" t="str">
        <f t="shared" si="3632"/>
        <v/>
      </c>
      <c r="DO556" s="69" t="str">
        <f t="shared" si="79"/>
        <v/>
      </c>
      <c r="DP556" s="51"/>
      <c r="DQ556" s="51"/>
      <c r="DR556" s="51"/>
      <c r="DS556" s="51"/>
      <c r="DT556" s="51"/>
      <c r="DU556" s="181"/>
    </row>
    <row r="557" spans="1:125" ht="15" x14ac:dyDescent="0.25">
      <c r="A557" s="50">
        <v>2017</v>
      </c>
      <c r="B557" s="51" t="s">
        <v>1070</v>
      </c>
      <c r="C557" s="50" t="s">
        <v>1071</v>
      </c>
      <c r="D557" s="53" t="s">
        <v>347</v>
      </c>
      <c r="E557" s="50" t="s">
        <v>112</v>
      </c>
      <c r="F557" s="54">
        <v>58361</v>
      </c>
      <c r="G557" s="54" t="s">
        <v>364</v>
      </c>
      <c r="H557" s="54">
        <v>86506</v>
      </c>
      <c r="I557" s="55">
        <v>783163</v>
      </c>
      <c r="J557" s="50"/>
      <c r="K557" s="50" t="s">
        <v>2032</v>
      </c>
      <c r="L557" s="58" t="s">
        <v>2032</v>
      </c>
      <c r="M557" s="58" t="s">
        <v>2032</v>
      </c>
      <c r="N557" s="58" t="s">
        <v>2032</v>
      </c>
      <c r="O557" s="58" t="s">
        <v>2032</v>
      </c>
      <c r="P557" s="59"/>
      <c r="Q557" s="60">
        <v>258728</v>
      </c>
      <c r="R557" s="60">
        <v>413083</v>
      </c>
      <c r="S557" s="60">
        <v>42068</v>
      </c>
      <c r="T557" s="60">
        <v>198607</v>
      </c>
      <c r="U557" s="60">
        <v>1190</v>
      </c>
      <c r="V557" s="79"/>
      <c r="W557" s="90">
        <f t="shared" si="857"/>
        <v>913676</v>
      </c>
      <c r="X557" s="101">
        <v>0</v>
      </c>
      <c r="Y557" s="50"/>
      <c r="Z557" s="50" t="s">
        <v>347</v>
      </c>
      <c r="AA557" s="51" t="str">
        <f t="shared" si="3595"/>
        <v/>
      </c>
      <c r="AB557" s="68" t="str">
        <f t="shared" si="3596"/>
        <v/>
      </c>
      <c r="AC557" s="68" t="str">
        <f t="shared" si="3597"/>
        <v/>
      </c>
      <c r="AD557" s="68" t="str">
        <f t="shared" si="3598"/>
        <v/>
      </c>
      <c r="AE557" s="68" t="str">
        <f t="shared" si="3599"/>
        <v/>
      </c>
      <c r="AF557" s="68" t="str">
        <f t="shared" si="3600"/>
        <v/>
      </c>
      <c r="AG557" s="67" t="str">
        <f t="shared" si="7"/>
        <v/>
      </c>
      <c r="AH557" s="51"/>
      <c r="AI557" s="51" t="str">
        <f t="shared" si="8"/>
        <v/>
      </c>
      <c r="AJ557" s="68" t="str">
        <f t="shared" si="9"/>
        <v/>
      </c>
      <c r="AK557" s="68" t="str">
        <f t="shared" si="10"/>
        <v/>
      </c>
      <c r="AL557" s="68" t="str">
        <f t="shared" si="11"/>
        <v/>
      </c>
      <c r="AM557" s="68" t="str">
        <f t="shared" si="12"/>
        <v/>
      </c>
      <c r="AN557" s="68" t="str">
        <f t="shared" si="13"/>
        <v/>
      </c>
      <c r="AO557" s="67" t="str">
        <f t="shared" si="14"/>
        <v/>
      </c>
      <c r="AP557" s="51"/>
      <c r="AQ557" s="51" t="str">
        <f t="shared" si="15"/>
        <v/>
      </c>
      <c r="AR557" s="68" t="str">
        <f t="shared" si="16"/>
        <v/>
      </c>
      <c r="AS557" s="68" t="str">
        <f t="shared" si="17"/>
        <v/>
      </c>
      <c r="AT557" s="68" t="str">
        <f t="shared" si="18"/>
        <v/>
      </c>
      <c r="AU557" s="68" t="str">
        <f t="shared" si="19"/>
        <v/>
      </c>
      <c r="AV557" s="68" t="str">
        <f t="shared" si="20"/>
        <v/>
      </c>
      <c r="AW557" s="67" t="str">
        <f t="shared" si="21"/>
        <v/>
      </c>
      <c r="AX557" s="51"/>
      <c r="AY557" s="80">
        <f t="shared" si="22"/>
        <v>58361</v>
      </c>
      <c r="AZ557" s="68">
        <f t="shared" si="23"/>
        <v>783163</v>
      </c>
      <c r="BA557" s="68">
        <f t="shared" si="24"/>
        <v>258728</v>
      </c>
      <c r="BB557" s="68">
        <f t="shared" si="25"/>
        <v>413083</v>
      </c>
      <c r="BC557" s="68">
        <f t="shared" si="26"/>
        <v>42068</v>
      </c>
      <c r="BD557" s="68">
        <f t="shared" si="27"/>
        <v>199797</v>
      </c>
      <c r="BE557" s="68">
        <f t="shared" si="28"/>
        <v>0</v>
      </c>
      <c r="BF557" s="51"/>
      <c r="BG557" s="69" t="str">
        <f t="shared" si="29"/>
        <v/>
      </c>
      <c r="BH557" s="67" t="str">
        <f t="shared" si="30"/>
        <v/>
      </c>
      <c r="BI557" s="67" t="str">
        <f t="shared" si="31"/>
        <v/>
      </c>
      <c r="BJ557" s="67" t="str">
        <f t="shared" si="32"/>
        <v/>
      </c>
      <c r="BK557" s="67" t="str">
        <f t="shared" si="33"/>
        <v/>
      </c>
      <c r="BL557" s="67" t="str">
        <f t="shared" si="34"/>
        <v/>
      </c>
      <c r="BM557" s="65" t="str">
        <f t="shared" si="35"/>
        <v/>
      </c>
      <c r="BN557" s="51"/>
      <c r="BO557" s="51" t="str">
        <f t="shared" si="3601"/>
        <v/>
      </c>
      <c r="BP557" s="51" t="str">
        <f t="shared" si="3602"/>
        <v/>
      </c>
      <c r="BQ557" s="51" t="str">
        <f t="shared" si="3603"/>
        <v/>
      </c>
      <c r="BR557" s="71">
        <f t="shared" si="3604"/>
        <v>58361</v>
      </c>
      <c r="BS557" s="69" t="str">
        <f t="shared" si="2920"/>
        <v/>
      </c>
      <c r="BT557" s="51"/>
      <c r="BU557" s="68" t="str">
        <f t="shared" si="3605"/>
        <v/>
      </c>
      <c r="BV557" s="68" t="str">
        <f t="shared" si="3606"/>
        <v/>
      </c>
      <c r="BW557" s="68" t="str">
        <f t="shared" si="3607"/>
        <v/>
      </c>
      <c r="BX557" s="65">
        <f t="shared" si="3608"/>
        <v>783163</v>
      </c>
      <c r="BY557" s="67" t="str">
        <f t="shared" si="44"/>
        <v/>
      </c>
      <c r="BZ557" s="68"/>
      <c r="CA557" s="65" t="str">
        <f t="shared" si="45"/>
        <v/>
      </c>
      <c r="CB557" s="67" t="str">
        <f t="shared" si="46"/>
        <v/>
      </c>
      <c r="CC557" s="67" t="str">
        <f t="shared" si="47"/>
        <v/>
      </c>
      <c r="CD557" s="67">
        <f t="shared" si="48"/>
        <v>0</v>
      </c>
      <c r="CE557" s="67" t="str">
        <f t="shared" si="49"/>
        <v/>
      </c>
      <c r="CF557" s="68"/>
      <c r="CG557" s="68" t="str">
        <f t="shared" si="3609"/>
        <v/>
      </c>
      <c r="CH557" s="68" t="str">
        <f t="shared" si="3610"/>
        <v/>
      </c>
      <c r="CI557" s="68" t="str">
        <f t="shared" si="3611"/>
        <v/>
      </c>
      <c r="CJ557" s="65">
        <f t="shared" si="3612"/>
        <v>913676</v>
      </c>
      <c r="CK557" s="67" t="str">
        <f t="shared" si="54"/>
        <v/>
      </c>
      <c r="CL557" s="68"/>
      <c r="CM557" s="68" t="str">
        <f t="shared" si="3613"/>
        <v/>
      </c>
      <c r="CN557" s="68" t="str">
        <f t="shared" si="3614"/>
        <v/>
      </c>
      <c r="CO557" s="68" t="str">
        <f t="shared" si="3615"/>
        <v/>
      </c>
      <c r="CP557" s="65">
        <f t="shared" si="3616"/>
        <v>258728</v>
      </c>
      <c r="CQ557" s="67" t="str">
        <f t="shared" si="59"/>
        <v/>
      </c>
      <c r="CR557" s="68"/>
      <c r="CS557" s="68" t="str">
        <f t="shared" si="3617"/>
        <v/>
      </c>
      <c r="CT557" s="68" t="str">
        <f t="shared" si="3618"/>
        <v/>
      </c>
      <c r="CU557" s="68" t="str">
        <f t="shared" si="3619"/>
        <v/>
      </c>
      <c r="CV557" s="65">
        <f t="shared" si="3620"/>
        <v>413083</v>
      </c>
      <c r="CW557" s="67" t="str">
        <f t="shared" si="64"/>
        <v/>
      </c>
      <c r="CX557" s="68"/>
      <c r="CY557" s="68" t="str">
        <f t="shared" si="3621"/>
        <v/>
      </c>
      <c r="CZ557" s="68" t="str">
        <f t="shared" si="3622"/>
        <v/>
      </c>
      <c r="DA557" s="68" t="str">
        <f t="shared" si="3623"/>
        <v/>
      </c>
      <c r="DB557" s="65">
        <f t="shared" si="3624"/>
        <v>42068</v>
      </c>
      <c r="DC557" s="67" t="str">
        <f t="shared" si="69"/>
        <v/>
      </c>
      <c r="DD557" s="68"/>
      <c r="DE557" s="68" t="str">
        <f t="shared" si="3625"/>
        <v/>
      </c>
      <c r="DF557" s="51" t="str">
        <f t="shared" si="3626"/>
        <v/>
      </c>
      <c r="DG557" s="51" t="str">
        <f t="shared" si="3627"/>
        <v/>
      </c>
      <c r="DH557" s="65">
        <f t="shared" si="3628"/>
        <v>198607</v>
      </c>
      <c r="DI557" s="69" t="str">
        <f t="shared" si="74"/>
        <v/>
      </c>
      <c r="DJ557" s="51"/>
      <c r="DK557" s="51" t="str">
        <f t="shared" si="3629"/>
        <v/>
      </c>
      <c r="DL557" s="51" t="str">
        <f t="shared" si="3630"/>
        <v/>
      </c>
      <c r="DM557" s="51" t="str">
        <f t="shared" si="3631"/>
        <v/>
      </c>
      <c r="DN557" s="65">
        <f t="shared" si="3632"/>
        <v>1190</v>
      </c>
      <c r="DO557" s="69" t="str">
        <f t="shared" si="79"/>
        <v/>
      </c>
      <c r="DP557" s="51"/>
      <c r="DQ557" s="51"/>
      <c r="DR557" s="51"/>
      <c r="DS557" s="51"/>
      <c r="DT557" s="51"/>
      <c r="DU557" s="181"/>
    </row>
    <row r="558" spans="1:125" ht="15" x14ac:dyDescent="0.25">
      <c r="A558" s="56">
        <v>2018</v>
      </c>
      <c r="B558" s="51" t="s">
        <v>1070</v>
      </c>
      <c r="C558" s="50" t="s">
        <v>1071</v>
      </c>
      <c r="D558" s="170" t="s">
        <v>347</v>
      </c>
      <c r="E558" s="50" t="s">
        <v>112</v>
      </c>
      <c r="F558" s="89">
        <v>50714</v>
      </c>
      <c r="G558" s="89">
        <v>0</v>
      </c>
      <c r="H558" s="89">
        <v>84231</v>
      </c>
      <c r="I558" s="90">
        <v>874896</v>
      </c>
      <c r="J558" s="50"/>
      <c r="K558" s="50" t="s">
        <v>2032</v>
      </c>
      <c r="L558" s="58"/>
      <c r="M558" s="58"/>
      <c r="N558" s="58"/>
      <c r="O558" s="58"/>
      <c r="P558" s="91"/>
      <c r="Q558" s="92">
        <v>228144</v>
      </c>
      <c r="R558" s="92">
        <v>478271</v>
      </c>
      <c r="S558" s="92">
        <v>36852</v>
      </c>
      <c r="T558" s="92">
        <v>224040</v>
      </c>
      <c r="U558" s="94"/>
      <c r="V558" s="94"/>
      <c r="W558" s="90">
        <f t="shared" si="857"/>
        <v>967307</v>
      </c>
      <c r="X558" s="101">
        <v>0</v>
      </c>
      <c r="Y558" s="50"/>
      <c r="Z558" s="50"/>
      <c r="AA558" s="51"/>
      <c r="AB558" s="68"/>
      <c r="AC558" s="68"/>
      <c r="AD558" s="68"/>
      <c r="AE558" s="68"/>
      <c r="AF558" s="68"/>
      <c r="AG558" s="67" t="str">
        <f t="shared" si="7"/>
        <v/>
      </c>
      <c r="AH558" s="51"/>
      <c r="AI558" s="51" t="str">
        <f t="shared" si="8"/>
        <v/>
      </c>
      <c r="AJ558" s="68" t="str">
        <f t="shared" si="9"/>
        <v/>
      </c>
      <c r="AK558" s="68" t="str">
        <f t="shared" si="10"/>
        <v/>
      </c>
      <c r="AL558" s="68" t="str">
        <f t="shared" si="11"/>
        <v/>
      </c>
      <c r="AM558" s="68" t="str">
        <f t="shared" si="12"/>
        <v/>
      </c>
      <c r="AN558" s="68" t="str">
        <f t="shared" si="13"/>
        <v/>
      </c>
      <c r="AO558" s="67" t="str">
        <f t="shared" si="14"/>
        <v/>
      </c>
      <c r="AP558" s="51"/>
      <c r="AQ558" s="51" t="str">
        <f t="shared" si="15"/>
        <v/>
      </c>
      <c r="AR558" s="68" t="str">
        <f t="shared" si="16"/>
        <v/>
      </c>
      <c r="AS558" s="68" t="str">
        <f t="shared" si="17"/>
        <v/>
      </c>
      <c r="AT558" s="68" t="str">
        <f t="shared" si="18"/>
        <v/>
      </c>
      <c r="AU558" s="68" t="str">
        <f t="shared" si="19"/>
        <v/>
      </c>
      <c r="AV558" s="68" t="str">
        <f t="shared" si="20"/>
        <v/>
      </c>
      <c r="AW558" s="67" t="str">
        <f t="shared" si="21"/>
        <v/>
      </c>
      <c r="AX558" s="51"/>
      <c r="AY558" s="51" t="str">
        <f t="shared" si="22"/>
        <v/>
      </c>
      <c r="AZ558" s="68" t="str">
        <f t="shared" si="23"/>
        <v/>
      </c>
      <c r="BA558" s="68" t="str">
        <f t="shared" si="24"/>
        <v/>
      </c>
      <c r="BB558" s="68" t="str">
        <f t="shared" si="25"/>
        <v/>
      </c>
      <c r="BC558" s="68" t="str">
        <f t="shared" si="26"/>
        <v/>
      </c>
      <c r="BD558" s="68" t="str">
        <f t="shared" si="27"/>
        <v/>
      </c>
      <c r="BE558" s="68" t="str">
        <f t="shared" si="28"/>
        <v/>
      </c>
      <c r="BF558" s="51"/>
      <c r="BG558" s="96">
        <f t="shared" si="29"/>
        <v>50714</v>
      </c>
      <c r="BH558" s="67">
        <f t="shared" si="30"/>
        <v>874896</v>
      </c>
      <c r="BI558" s="67">
        <f t="shared" si="31"/>
        <v>228144</v>
      </c>
      <c r="BJ558" s="67">
        <f t="shared" si="32"/>
        <v>478271</v>
      </c>
      <c r="BK558" s="67">
        <f t="shared" si="33"/>
        <v>36852</v>
      </c>
      <c r="BL558" s="67">
        <f t="shared" si="34"/>
        <v>224040</v>
      </c>
      <c r="BM558" s="65">
        <f t="shared" si="35"/>
        <v>0</v>
      </c>
      <c r="BN558" s="70"/>
      <c r="BO558" s="70"/>
      <c r="BP558" s="51"/>
      <c r="BQ558" s="51"/>
      <c r="BR558" s="51"/>
      <c r="BS558" s="96">
        <f t="shared" si="2920"/>
        <v>50714</v>
      </c>
      <c r="BT558" s="70"/>
      <c r="BU558" s="65"/>
      <c r="BV558" s="68"/>
      <c r="BW558" s="68"/>
      <c r="BX558" s="68"/>
      <c r="BY558" s="67">
        <f t="shared" si="44"/>
        <v>874896</v>
      </c>
      <c r="BZ558" s="65"/>
      <c r="CA558" s="65" t="str">
        <f t="shared" si="45"/>
        <v/>
      </c>
      <c r="CB558" s="67" t="str">
        <f t="shared" si="46"/>
        <v/>
      </c>
      <c r="CC558" s="67" t="str">
        <f t="shared" si="47"/>
        <v/>
      </c>
      <c r="CD558" s="67" t="str">
        <f t="shared" si="48"/>
        <v/>
      </c>
      <c r="CE558" s="67">
        <f t="shared" si="49"/>
        <v>0</v>
      </c>
      <c r="CF558" s="65"/>
      <c r="CG558" s="65"/>
      <c r="CH558" s="68"/>
      <c r="CI558" s="68"/>
      <c r="CJ558" s="68"/>
      <c r="CK558" s="67">
        <f t="shared" si="54"/>
        <v>967307</v>
      </c>
      <c r="CL558" s="65"/>
      <c r="CM558" s="65"/>
      <c r="CN558" s="68"/>
      <c r="CO558" s="68"/>
      <c r="CP558" s="68"/>
      <c r="CQ558" s="67">
        <f t="shared" si="59"/>
        <v>228144</v>
      </c>
      <c r="CR558" s="65"/>
      <c r="CS558" s="65"/>
      <c r="CT558" s="68"/>
      <c r="CU558" s="68"/>
      <c r="CV558" s="68"/>
      <c r="CW558" s="67">
        <f t="shared" si="64"/>
        <v>478271</v>
      </c>
      <c r="CX558" s="65"/>
      <c r="CY558" s="65"/>
      <c r="CZ558" s="68"/>
      <c r="DA558" s="68"/>
      <c r="DB558" s="68"/>
      <c r="DC558" s="67">
        <f t="shared" si="69"/>
        <v>36852</v>
      </c>
      <c r="DD558" s="65"/>
      <c r="DE558" s="65"/>
      <c r="DF558" s="51"/>
      <c r="DG558" s="51"/>
      <c r="DH558" s="51"/>
      <c r="DI558" s="67">
        <f t="shared" si="74"/>
        <v>224040</v>
      </c>
      <c r="DJ558" s="70"/>
      <c r="DK558" s="70"/>
      <c r="DL558" s="51"/>
      <c r="DM558" s="51"/>
      <c r="DN558" s="51"/>
      <c r="DO558" s="67">
        <f t="shared" si="79"/>
        <v>228144</v>
      </c>
      <c r="DP558" s="51"/>
      <c r="DQ558" s="51"/>
      <c r="DR558" s="51"/>
      <c r="DS558" s="51"/>
      <c r="DT558" s="51"/>
      <c r="DU558" s="181"/>
    </row>
    <row r="559" spans="1:125" ht="15" x14ac:dyDescent="0.25">
      <c r="A559" s="50"/>
      <c r="B559" s="51"/>
      <c r="C559" s="50"/>
      <c r="D559" s="53"/>
      <c r="E559" s="50"/>
      <c r="F559" s="54"/>
      <c r="G559" s="54"/>
      <c r="H559" s="54"/>
      <c r="I559" s="55"/>
      <c r="J559" s="50"/>
      <c r="K559" s="50" t="s">
        <v>2032</v>
      </c>
      <c r="L559" s="58"/>
      <c r="M559" s="58"/>
      <c r="N559" s="58"/>
      <c r="O559" s="58"/>
      <c r="P559" s="59"/>
      <c r="Q559" s="60"/>
      <c r="R559" s="60"/>
      <c r="S559" s="60"/>
      <c r="T559" s="60"/>
      <c r="U559" s="60"/>
      <c r="V559" s="79"/>
      <c r="W559" s="90">
        <f t="shared" si="857"/>
        <v>0</v>
      </c>
      <c r="X559" s="101"/>
      <c r="Y559" s="50"/>
      <c r="Z559" s="50"/>
      <c r="AA559" s="51"/>
      <c r="AB559" s="68"/>
      <c r="AC559" s="68"/>
      <c r="AD559" s="68"/>
      <c r="AE559" s="68"/>
      <c r="AF559" s="68"/>
      <c r="AG559" s="67" t="str">
        <f t="shared" si="7"/>
        <v/>
      </c>
      <c r="AH559" s="51"/>
      <c r="AI559" s="51" t="str">
        <f t="shared" si="8"/>
        <v/>
      </c>
      <c r="AJ559" s="68" t="str">
        <f t="shared" si="9"/>
        <v/>
      </c>
      <c r="AK559" s="68" t="str">
        <f t="shared" si="10"/>
        <v/>
      </c>
      <c r="AL559" s="68" t="str">
        <f t="shared" si="11"/>
        <v/>
      </c>
      <c r="AM559" s="68" t="str">
        <f t="shared" si="12"/>
        <v/>
      </c>
      <c r="AN559" s="68" t="str">
        <f t="shared" si="13"/>
        <v/>
      </c>
      <c r="AO559" s="67" t="str">
        <f t="shared" si="14"/>
        <v/>
      </c>
      <c r="AP559" s="51"/>
      <c r="AQ559" s="51" t="str">
        <f t="shared" si="15"/>
        <v/>
      </c>
      <c r="AR559" s="68" t="str">
        <f t="shared" si="16"/>
        <v/>
      </c>
      <c r="AS559" s="68" t="str">
        <f t="shared" si="17"/>
        <v/>
      </c>
      <c r="AT559" s="68" t="str">
        <f t="shared" si="18"/>
        <v/>
      </c>
      <c r="AU559" s="68" t="str">
        <f t="shared" si="19"/>
        <v/>
      </c>
      <c r="AV559" s="68" t="str">
        <f t="shared" si="20"/>
        <v/>
      </c>
      <c r="AW559" s="67" t="str">
        <f t="shared" si="21"/>
        <v/>
      </c>
      <c r="AX559" s="51"/>
      <c r="AY559" s="51" t="str">
        <f t="shared" si="22"/>
        <v/>
      </c>
      <c r="AZ559" s="68" t="str">
        <f t="shared" si="23"/>
        <v/>
      </c>
      <c r="BA559" s="68" t="str">
        <f t="shared" si="24"/>
        <v/>
      </c>
      <c r="BB559" s="68" t="str">
        <f t="shared" si="25"/>
        <v/>
      </c>
      <c r="BC559" s="68" t="str">
        <f t="shared" si="26"/>
        <v/>
      </c>
      <c r="BD559" s="68" t="str">
        <f t="shared" si="27"/>
        <v/>
      </c>
      <c r="BE559" s="68" t="str">
        <f t="shared" si="28"/>
        <v/>
      </c>
      <c r="BF559" s="51"/>
      <c r="BG559" s="69" t="str">
        <f t="shared" si="29"/>
        <v/>
      </c>
      <c r="BH559" s="67" t="str">
        <f t="shared" si="30"/>
        <v/>
      </c>
      <c r="BI559" s="67" t="str">
        <f t="shared" si="31"/>
        <v/>
      </c>
      <c r="BJ559" s="67" t="str">
        <f t="shared" si="32"/>
        <v/>
      </c>
      <c r="BK559" s="67" t="str">
        <f t="shared" si="33"/>
        <v/>
      </c>
      <c r="BL559" s="67" t="str">
        <f t="shared" si="34"/>
        <v/>
      </c>
      <c r="BM559" s="65" t="str">
        <f t="shared" si="35"/>
        <v/>
      </c>
      <c r="BN559" s="70"/>
      <c r="BO559" s="70"/>
      <c r="BP559" s="51"/>
      <c r="BQ559" s="51"/>
      <c r="BR559" s="51"/>
      <c r="BS559" s="69" t="str">
        <f t="shared" si="2920"/>
        <v/>
      </c>
      <c r="BT559" s="70"/>
      <c r="BU559" s="65"/>
      <c r="BV559" s="68"/>
      <c r="BW559" s="68"/>
      <c r="BX559" s="68"/>
      <c r="BY559" s="67" t="str">
        <f t="shared" si="44"/>
        <v/>
      </c>
      <c r="BZ559" s="65"/>
      <c r="CA559" s="65" t="str">
        <f t="shared" si="45"/>
        <v/>
      </c>
      <c r="CB559" s="67" t="str">
        <f t="shared" si="46"/>
        <v/>
      </c>
      <c r="CC559" s="67" t="str">
        <f t="shared" si="47"/>
        <v/>
      </c>
      <c r="CD559" s="67" t="str">
        <f t="shared" si="48"/>
        <v/>
      </c>
      <c r="CE559" s="67" t="str">
        <f t="shared" si="49"/>
        <v/>
      </c>
      <c r="CF559" s="65"/>
      <c r="CG559" s="65"/>
      <c r="CH559" s="68"/>
      <c r="CI559" s="68"/>
      <c r="CJ559" s="68"/>
      <c r="CK559" s="67" t="str">
        <f t="shared" si="54"/>
        <v/>
      </c>
      <c r="CL559" s="65"/>
      <c r="CM559" s="65"/>
      <c r="CN559" s="68"/>
      <c r="CO559" s="68"/>
      <c r="CP559" s="68"/>
      <c r="CQ559" s="67" t="str">
        <f t="shared" si="59"/>
        <v/>
      </c>
      <c r="CR559" s="65"/>
      <c r="CS559" s="65"/>
      <c r="CT559" s="68"/>
      <c r="CU559" s="68"/>
      <c r="CV559" s="68"/>
      <c r="CW559" s="67" t="str">
        <f t="shared" si="64"/>
        <v/>
      </c>
      <c r="CX559" s="65"/>
      <c r="CY559" s="65"/>
      <c r="CZ559" s="68"/>
      <c r="DA559" s="68"/>
      <c r="DB559" s="68"/>
      <c r="DC559" s="67" t="str">
        <f t="shared" si="69"/>
        <v/>
      </c>
      <c r="DD559" s="65"/>
      <c r="DE559" s="65"/>
      <c r="DF559" s="51"/>
      <c r="DG559" s="51"/>
      <c r="DH559" s="51"/>
      <c r="DI559" s="69" t="str">
        <f t="shared" si="74"/>
        <v/>
      </c>
      <c r="DJ559" s="70"/>
      <c r="DK559" s="70"/>
      <c r="DL559" s="51"/>
      <c r="DM559" s="51"/>
      <c r="DN559" s="51"/>
      <c r="DO559" s="69" t="str">
        <f t="shared" si="79"/>
        <v/>
      </c>
      <c r="DP559" s="51"/>
      <c r="DQ559" s="51"/>
      <c r="DR559" s="51"/>
      <c r="DS559" s="51"/>
      <c r="DT559" s="51"/>
      <c r="DU559" s="181"/>
    </row>
    <row r="560" spans="1:125" ht="15" x14ac:dyDescent="0.25">
      <c r="A560" s="50">
        <v>2014</v>
      </c>
      <c r="B560" s="51" t="s">
        <v>939</v>
      </c>
      <c r="C560" s="50" t="s">
        <v>940</v>
      </c>
      <c r="D560" s="53" t="s">
        <v>1514</v>
      </c>
      <c r="E560" s="50" t="s">
        <v>47</v>
      </c>
      <c r="F560" s="54">
        <v>403192</v>
      </c>
      <c r="G560" s="54" t="s">
        <v>364</v>
      </c>
      <c r="H560" s="54">
        <v>1000040</v>
      </c>
      <c r="I560" s="55">
        <v>5769342</v>
      </c>
      <c r="J560" s="50"/>
      <c r="K560" s="50" t="s">
        <v>2032</v>
      </c>
      <c r="L560" s="58" t="s">
        <v>2032</v>
      </c>
      <c r="M560" s="58" t="s">
        <v>2032</v>
      </c>
      <c r="N560" s="58" t="s">
        <v>2032</v>
      </c>
      <c r="O560" s="58" t="s">
        <v>2032</v>
      </c>
      <c r="P560" s="59"/>
      <c r="Q560" s="60">
        <v>78972</v>
      </c>
      <c r="R560" s="60">
        <v>2927815</v>
      </c>
      <c r="S560" s="60">
        <v>1101007</v>
      </c>
      <c r="T560" s="60">
        <v>1142418</v>
      </c>
      <c r="U560" s="60">
        <v>519130</v>
      </c>
      <c r="V560" s="79"/>
      <c r="W560" s="90">
        <f t="shared" si="857"/>
        <v>5769342</v>
      </c>
      <c r="X560" s="101">
        <v>1161338</v>
      </c>
      <c r="Y560" s="50" t="s">
        <v>167</v>
      </c>
      <c r="Z560" s="50" t="s">
        <v>1514</v>
      </c>
      <c r="AA560" s="51" t="str">
        <f t="shared" ref="AA560:AA563" si="3633">IF(A560 =2014,IF(Y560 ="",F560,""),"")</f>
        <v/>
      </c>
      <c r="AB560" s="68" t="str">
        <f t="shared" ref="AB560:AB563" si="3634">IF(A560 =2014,IF(Y560 ="",I560,""),"")</f>
        <v/>
      </c>
      <c r="AC560" s="68" t="str">
        <f t="shared" ref="AC560:AC563" si="3635">IF(A560 =2014,IF(Y560 ="",Q560,""),"")</f>
        <v/>
      </c>
      <c r="AD560" s="68" t="str">
        <f t="shared" ref="AD560:AD563" si="3636">IF(A560 =2014,IF(Y560 ="",R560,""),"")</f>
        <v/>
      </c>
      <c r="AE560" s="68" t="str">
        <f t="shared" ref="AE560:AE563" si="3637">IF(A560 =2014,IF(Y560 ="",S560,""),"")</f>
        <v/>
      </c>
      <c r="AF560" s="68" t="str">
        <f t="shared" ref="AF560:AF563" si="3638">IF(A560 =2014,IF(Y560 ="",T560+U560,""),"")</f>
        <v/>
      </c>
      <c r="AG560" s="67" t="str">
        <f t="shared" si="7"/>
        <v/>
      </c>
      <c r="AH560" s="51"/>
      <c r="AI560" s="51" t="str">
        <f t="shared" si="8"/>
        <v/>
      </c>
      <c r="AJ560" s="68" t="str">
        <f t="shared" si="9"/>
        <v/>
      </c>
      <c r="AK560" s="68" t="str">
        <f t="shared" si="10"/>
        <v/>
      </c>
      <c r="AL560" s="68" t="str">
        <f t="shared" si="11"/>
        <v/>
      </c>
      <c r="AM560" s="68" t="str">
        <f t="shared" si="12"/>
        <v/>
      </c>
      <c r="AN560" s="68" t="str">
        <f t="shared" si="13"/>
        <v/>
      </c>
      <c r="AO560" s="67" t="str">
        <f t="shared" si="14"/>
        <v/>
      </c>
      <c r="AP560" s="51"/>
      <c r="AQ560" s="51" t="str">
        <f t="shared" si="15"/>
        <v/>
      </c>
      <c r="AR560" s="68" t="str">
        <f t="shared" si="16"/>
        <v/>
      </c>
      <c r="AS560" s="68" t="str">
        <f t="shared" si="17"/>
        <v/>
      </c>
      <c r="AT560" s="68" t="str">
        <f t="shared" si="18"/>
        <v/>
      </c>
      <c r="AU560" s="68" t="str">
        <f t="shared" si="19"/>
        <v/>
      </c>
      <c r="AV560" s="68" t="str">
        <f t="shared" si="20"/>
        <v/>
      </c>
      <c r="AW560" s="67" t="str">
        <f t="shared" si="21"/>
        <v/>
      </c>
      <c r="AX560" s="51"/>
      <c r="AY560" s="51" t="str">
        <f t="shared" si="22"/>
        <v/>
      </c>
      <c r="AZ560" s="68" t="str">
        <f t="shared" si="23"/>
        <v/>
      </c>
      <c r="BA560" s="68" t="str">
        <f t="shared" si="24"/>
        <v/>
      </c>
      <c r="BB560" s="68" t="str">
        <f t="shared" si="25"/>
        <v/>
      </c>
      <c r="BC560" s="68" t="str">
        <f t="shared" si="26"/>
        <v/>
      </c>
      <c r="BD560" s="68" t="str">
        <f t="shared" si="27"/>
        <v/>
      </c>
      <c r="BE560" s="68" t="str">
        <f t="shared" si="28"/>
        <v/>
      </c>
      <c r="BF560" s="51"/>
      <c r="BG560" s="69" t="str">
        <f t="shared" si="29"/>
        <v/>
      </c>
      <c r="BH560" s="67" t="str">
        <f t="shared" si="30"/>
        <v/>
      </c>
      <c r="BI560" s="67" t="str">
        <f t="shared" si="31"/>
        <v/>
      </c>
      <c r="BJ560" s="67" t="str">
        <f t="shared" si="32"/>
        <v/>
      </c>
      <c r="BK560" s="67" t="str">
        <f t="shared" si="33"/>
        <v/>
      </c>
      <c r="BL560" s="67" t="str">
        <f t="shared" si="34"/>
        <v/>
      </c>
      <c r="BM560" s="65" t="str">
        <f t="shared" si="35"/>
        <v/>
      </c>
      <c r="BN560" s="70"/>
      <c r="BO560" s="71">
        <f t="shared" ref="BO560:BO563" si="3639">IF(A560 =2014,F560,"")</f>
        <v>403192</v>
      </c>
      <c r="BP560" s="51" t="str">
        <f t="shared" ref="BP560:BP563" si="3640">IF(A560 =2015,F560,"")</f>
        <v/>
      </c>
      <c r="BQ560" s="51" t="str">
        <f t="shared" ref="BQ560:BQ563" si="3641">IF(A560 =2016,F560,"")</f>
        <v/>
      </c>
      <c r="BR560" s="51" t="str">
        <f t="shared" ref="BR560:BR563" si="3642">IF(A560 =2017,F560,"")</f>
        <v/>
      </c>
      <c r="BS560" s="69" t="str">
        <f t="shared" si="2920"/>
        <v/>
      </c>
      <c r="BT560" s="70"/>
      <c r="BU560" s="65">
        <f t="shared" ref="BU560:BU563" si="3643">IF(A560 =2014,I560,"")</f>
        <v>5769342</v>
      </c>
      <c r="BV560" s="68" t="str">
        <f t="shared" ref="BV560:BV563" si="3644">IF(A560 =2015,I560,"")</f>
        <v/>
      </c>
      <c r="BW560" s="68" t="str">
        <f t="shared" ref="BW560:BW563" si="3645">IF(A560 =2016,I560,"")</f>
        <v/>
      </c>
      <c r="BX560" s="68" t="str">
        <f t="shared" ref="BX560:BX563" si="3646">IF(A560 =2017,I560,"")</f>
        <v/>
      </c>
      <c r="BY560" s="67" t="str">
        <f t="shared" si="44"/>
        <v/>
      </c>
      <c r="BZ560" s="65"/>
      <c r="CA560" s="65">
        <f t="shared" si="45"/>
        <v>1161338</v>
      </c>
      <c r="CB560" s="67" t="str">
        <f t="shared" si="46"/>
        <v/>
      </c>
      <c r="CC560" s="67" t="str">
        <f t="shared" si="47"/>
        <v/>
      </c>
      <c r="CD560" s="67" t="str">
        <f t="shared" si="48"/>
        <v/>
      </c>
      <c r="CE560" s="67" t="str">
        <f t="shared" si="49"/>
        <v/>
      </c>
      <c r="CF560" s="65"/>
      <c r="CG560" s="65">
        <f t="shared" ref="CG560:CG563" si="3647">IF(A560 =2014,Q560+R560+S560+T560+U560,"")</f>
        <v>5769342</v>
      </c>
      <c r="CH560" s="68" t="str">
        <f t="shared" ref="CH560:CH563" si="3648">IF(A560 =2015,Q560+R560+S560+T560+U560,"")</f>
        <v/>
      </c>
      <c r="CI560" s="68" t="str">
        <f t="shared" ref="CI560:CI563" si="3649">IF(A560 =2016,Q560+R560+S560+T560+U560,"")</f>
        <v/>
      </c>
      <c r="CJ560" s="68" t="str">
        <f t="shared" ref="CJ560:CJ563" si="3650">IF(A560 =2017,Q560+R560+S560+T560+U560,"")</f>
        <v/>
      </c>
      <c r="CK560" s="67" t="str">
        <f t="shared" si="54"/>
        <v/>
      </c>
      <c r="CL560" s="65"/>
      <c r="CM560" s="65">
        <f t="shared" ref="CM560:CM563" si="3651">IF(A560 =2014,Q560,"")</f>
        <v>78972</v>
      </c>
      <c r="CN560" s="68" t="str">
        <f t="shared" ref="CN560:CN563" si="3652">IF(A560 =2015,Q560,"")</f>
        <v/>
      </c>
      <c r="CO560" s="68" t="str">
        <f t="shared" ref="CO560:CO563" si="3653">IF(A560 =2016,Q560,"")</f>
        <v/>
      </c>
      <c r="CP560" s="68" t="str">
        <f t="shared" ref="CP560:CP563" si="3654">IF(A560 =2017,Q560,"")</f>
        <v/>
      </c>
      <c r="CQ560" s="67" t="str">
        <f t="shared" si="59"/>
        <v/>
      </c>
      <c r="CR560" s="65"/>
      <c r="CS560" s="65">
        <f t="shared" ref="CS560:CS563" si="3655">IF(A560 =2014,R560,"")</f>
        <v>2927815</v>
      </c>
      <c r="CT560" s="68" t="str">
        <f t="shared" ref="CT560:CT563" si="3656">IF(A560 =2015,R560,"")</f>
        <v/>
      </c>
      <c r="CU560" s="68" t="str">
        <f t="shared" ref="CU560:CU563" si="3657">IF(A560 =2016,R560,"")</f>
        <v/>
      </c>
      <c r="CV560" s="68" t="str">
        <f t="shared" ref="CV560:CV563" si="3658">IF(A560 =2017,R560,"")</f>
        <v/>
      </c>
      <c r="CW560" s="67" t="str">
        <f t="shared" si="64"/>
        <v/>
      </c>
      <c r="CX560" s="65"/>
      <c r="CY560" s="65">
        <f t="shared" ref="CY560:CY563" si="3659">IF(A560 =2014,S560,"")</f>
        <v>1101007</v>
      </c>
      <c r="CZ560" s="68" t="str">
        <f t="shared" ref="CZ560:CZ563" si="3660">IF(A560 =2015,S560,"")</f>
        <v/>
      </c>
      <c r="DA560" s="68" t="str">
        <f t="shared" ref="DA560:DA563" si="3661">IF(A560 =2016,S560,"")</f>
        <v/>
      </c>
      <c r="DB560" s="68" t="str">
        <f t="shared" ref="DB560:DB563" si="3662">IF(A560 =2017,S560,"")</f>
        <v/>
      </c>
      <c r="DC560" s="67" t="str">
        <f t="shared" si="69"/>
        <v/>
      </c>
      <c r="DD560" s="65"/>
      <c r="DE560" s="65">
        <f t="shared" ref="DE560:DE563" si="3663">IF(A560 =2014,T560,"")</f>
        <v>1142418</v>
      </c>
      <c r="DF560" s="51" t="str">
        <f t="shared" ref="DF560:DF563" si="3664">IF(A560 =2015,T560,"")</f>
        <v/>
      </c>
      <c r="DG560" s="51" t="str">
        <f t="shared" ref="DG560:DG563" si="3665">IF(A560 =2016,T560,"")</f>
        <v/>
      </c>
      <c r="DH560" s="51" t="str">
        <f t="shared" ref="DH560:DH563" si="3666">IF(A560 =2017,T560,"")</f>
        <v/>
      </c>
      <c r="DI560" s="69" t="str">
        <f t="shared" si="74"/>
        <v/>
      </c>
      <c r="DJ560" s="70"/>
      <c r="DK560" s="65">
        <f t="shared" ref="DK560:DK563" si="3667">IF(A560 =2014,U560,"")</f>
        <v>519130</v>
      </c>
      <c r="DL560" s="51" t="str">
        <f t="shared" ref="DL560:DL563" si="3668">IF(A560 =2015,U560,"")</f>
        <v/>
      </c>
      <c r="DM560" s="51" t="str">
        <f t="shared" ref="DM560:DM563" si="3669">IF(A560 =2016,U560,"")</f>
        <v/>
      </c>
      <c r="DN560" s="51" t="str">
        <f t="shared" ref="DN560:DN563" si="3670">IF(A560 =2017,U560,"")</f>
        <v/>
      </c>
      <c r="DO560" s="69" t="str">
        <f t="shared" si="79"/>
        <v/>
      </c>
      <c r="DP560" s="51"/>
      <c r="DQ560" s="51"/>
      <c r="DR560" s="51"/>
      <c r="DS560" s="51"/>
      <c r="DT560" s="51"/>
      <c r="DU560" s="181"/>
    </row>
    <row r="561" spans="1:125" ht="15" x14ac:dyDescent="0.25">
      <c r="A561" s="50">
        <v>2015</v>
      </c>
      <c r="B561" s="51" t="s">
        <v>939</v>
      </c>
      <c r="C561" s="50" t="s">
        <v>940</v>
      </c>
      <c r="D561" s="53" t="s">
        <v>1514</v>
      </c>
      <c r="E561" s="50" t="s">
        <v>47</v>
      </c>
      <c r="F561" s="54">
        <v>374317</v>
      </c>
      <c r="G561" s="54" t="s">
        <v>364</v>
      </c>
      <c r="H561" s="54">
        <v>977774</v>
      </c>
      <c r="I561" s="55">
        <v>5751828</v>
      </c>
      <c r="J561" s="50"/>
      <c r="K561" s="50" t="s">
        <v>2032</v>
      </c>
      <c r="L561" s="58" t="s">
        <v>2032</v>
      </c>
      <c r="M561" s="58" t="s">
        <v>2032</v>
      </c>
      <c r="N561" s="58" t="s">
        <v>2032</v>
      </c>
      <c r="O561" s="58" t="s">
        <v>2032</v>
      </c>
      <c r="P561" s="59"/>
      <c r="Q561" s="60">
        <v>23490</v>
      </c>
      <c r="R561" s="60">
        <v>3283562</v>
      </c>
      <c r="S561" s="60">
        <v>1099773</v>
      </c>
      <c r="T561" s="60">
        <v>838772</v>
      </c>
      <c r="U561" s="60">
        <v>506231</v>
      </c>
      <c r="V561" s="79"/>
      <c r="W561" s="90">
        <f t="shared" si="857"/>
        <v>5751828</v>
      </c>
      <c r="X561" s="101">
        <v>1843155</v>
      </c>
      <c r="Y561" s="50" t="s">
        <v>167</v>
      </c>
      <c r="Z561" s="50" t="s">
        <v>1514</v>
      </c>
      <c r="AA561" s="51" t="str">
        <f t="shared" si="3633"/>
        <v/>
      </c>
      <c r="AB561" s="68" t="str">
        <f t="shared" si="3634"/>
        <v/>
      </c>
      <c r="AC561" s="68" t="str">
        <f t="shared" si="3635"/>
        <v/>
      </c>
      <c r="AD561" s="68" t="str">
        <f t="shared" si="3636"/>
        <v/>
      </c>
      <c r="AE561" s="68" t="str">
        <f t="shared" si="3637"/>
        <v/>
      </c>
      <c r="AF561" s="68" t="str">
        <f t="shared" si="3638"/>
        <v/>
      </c>
      <c r="AG561" s="67" t="str">
        <f t="shared" si="7"/>
        <v/>
      </c>
      <c r="AH561" s="51"/>
      <c r="AI561" s="51" t="str">
        <f t="shared" si="8"/>
        <v/>
      </c>
      <c r="AJ561" s="68" t="str">
        <f t="shared" si="9"/>
        <v/>
      </c>
      <c r="AK561" s="68" t="str">
        <f t="shared" si="10"/>
        <v/>
      </c>
      <c r="AL561" s="68" t="str">
        <f t="shared" si="11"/>
        <v/>
      </c>
      <c r="AM561" s="68" t="str">
        <f t="shared" si="12"/>
        <v/>
      </c>
      <c r="AN561" s="68" t="str">
        <f t="shared" si="13"/>
        <v/>
      </c>
      <c r="AO561" s="67" t="str">
        <f t="shared" si="14"/>
        <v/>
      </c>
      <c r="AP561" s="51"/>
      <c r="AQ561" s="51" t="str">
        <f t="shared" si="15"/>
        <v/>
      </c>
      <c r="AR561" s="68" t="str">
        <f t="shared" si="16"/>
        <v/>
      </c>
      <c r="AS561" s="68" t="str">
        <f t="shared" si="17"/>
        <v/>
      </c>
      <c r="AT561" s="68" t="str">
        <f t="shared" si="18"/>
        <v/>
      </c>
      <c r="AU561" s="68" t="str">
        <f t="shared" si="19"/>
        <v/>
      </c>
      <c r="AV561" s="68" t="str">
        <f t="shared" si="20"/>
        <v/>
      </c>
      <c r="AW561" s="67" t="str">
        <f t="shared" si="21"/>
        <v/>
      </c>
      <c r="AX561" s="51"/>
      <c r="AY561" s="51" t="str">
        <f t="shared" si="22"/>
        <v/>
      </c>
      <c r="AZ561" s="68" t="str">
        <f t="shared" si="23"/>
        <v/>
      </c>
      <c r="BA561" s="68" t="str">
        <f t="shared" si="24"/>
        <v/>
      </c>
      <c r="BB561" s="68" t="str">
        <f t="shared" si="25"/>
        <v/>
      </c>
      <c r="BC561" s="68" t="str">
        <f t="shared" si="26"/>
        <v/>
      </c>
      <c r="BD561" s="68" t="str">
        <f t="shared" si="27"/>
        <v/>
      </c>
      <c r="BE561" s="68" t="str">
        <f t="shared" si="28"/>
        <v/>
      </c>
      <c r="BF561" s="51"/>
      <c r="BG561" s="69" t="str">
        <f t="shared" si="29"/>
        <v/>
      </c>
      <c r="BH561" s="67" t="str">
        <f t="shared" si="30"/>
        <v/>
      </c>
      <c r="BI561" s="67" t="str">
        <f t="shared" si="31"/>
        <v/>
      </c>
      <c r="BJ561" s="67" t="str">
        <f t="shared" si="32"/>
        <v/>
      </c>
      <c r="BK561" s="67" t="str">
        <f t="shared" si="33"/>
        <v/>
      </c>
      <c r="BL561" s="67" t="str">
        <f t="shared" si="34"/>
        <v/>
      </c>
      <c r="BM561" s="65" t="str">
        <f t="shared" si="35"/>
        <v/>
      </c>
      <c r="BN561" s="51"/>
      <c r="BO561" s="51" t="str">
        <f t="shared" si="3639"/>
        <v/>
      </c>
      <c r="BP561" s="71">
        <f t="shared" si="3640"/>
        <v>374317</v>
      </c>
      <c r="BQ561" s="51" t="str">
        <f t="shared" si="3641"/>
        <v/>
      </c>
      <c r="BR561" s="51" t="str">
        <f t="shared" si="3642"/>
        <v/>
      </c>
      <c r="BS561" s="69" t="str">
        <f t="shared" si="2920"/>
        <v/>
      </c>
      <c r="BT561" s="51"/>
      <c r="BU561" s="68" t="str">
        <f t="shared" si="3643"/>
        <v/>
      </c>
      <c r="BV561" s="65">
        <f t="shared" si="3644"/>
        <v>5751828</v>
      </c>
      <c r="BW561" s="68" t="str">
        <f t="shared" si="3645"/>
        <v/>
      </c>
      <c r="BX561" s="68" t="str">
        <f t="shared" si="3646"/>
        <v/>
      </c>
      <c r="BY561" s="67" t="str">
        <f t="shared" si="44"/>
        <v/>
      </c>
      <c r="BZ561" s="68"/>
      <c r="CA561" s="65" t="str">
        <f t="shared" si="45"/>
        <v/>
      </c>
      <c r="CB561" s="67">
        <f t="shared" si="46"/>
        <v>1843155</v>
      </c>
      <c r="CC561" s="67" t="str">
        <f t="shared" si="47"/>
        <v/>
      </c>
      <c r="CD561" s="67" t="str">
        <f t="shared" si="48"/>
        <v/>
      </c>
      <c r="CE561" s="67" t="str">
        <f t="shared" si="49"/>
        <v/>
      </c>
      <c r="CF561" s="68"/>
      <c r="CG561" s="68" t="str">
        <f t="shared" si="3647"/>
        <v/>
      </c>
      <c r="CH561" s="65">
        <f t="shared" si="3648"/>
        <v>5751828</v>
      </c>
      <c r="CI561" s="68" t="str">
        <f t="shared" si="3649"/>
        <v/>
      </c>
      <c r="CJ561" s="68" t="str">
        <f t="shared" si="3650"/>
        <v/>
      </c>
      <c r="CK561" s="67" t="str">
        <f t="shared" si="54"/>
        <v/>
      </c>
      <c r="CL561" s="68"/>
      <c r="CM561" s="68" t="str">
        <f t="shared" si="3651"/>
        <v/>
      </c>
      <c r="CN561" s="65">
        <f t="shared" si="3652"/>
        <v>23490</v>
      </c>
      <c r="CO561" s="68" t="str">
        <f t="shared" si="3653"/>
        <v/>
      </c>
      <c r="CP561" s="68" t="str">
        <f t="shared" si="3654"/>
        <v/>
      </c>
      <c r="CQ561" s="67" t="str">
        <f t="shared" si="59"/>
        <v/>
      </c>
      <c r="CR561" s="68"/>
      <c r="CS561" s="68" t="str">
        <f t="shared" si="3655"/>
        <v/>
      </c>
      <c r="CT561" s="65">
        <f t="shared" si="3656"/>
        <v>3283562</v>
      </c>
      <c r="CU561" s="68" t="str">
        <f t="shared" si="3657"/>
        <v/>
      </c>
      <c r="CV561" s="68" t="str">
        <f t="shared" si="3658"/>
        <v/>
      </c>
      <c r="CW561" s="67" t="str">
        <f t="shared" si="64"/>
        <v/>
      </c>
      <c r="CX561" s="68"/>
      <c r="CY561" s="68" t="str">
        <f t="shared" si="3659"/>
        <v/>
      </c>
      <c r="CZ561" s="65">
        <f t="shared" si="3660"/>
        <v>1099773</v>
      </c>
      <c r="DA561" s="68" t="str">
        <f t="shared" si="3661"/>
        <v/>
      </c>
      <c r="DB561" s="68" t="str">
        <f t="shared" si="3662"/>
        <v/>
      </c>
      <c r="DC561" s="67" t="str">
        <f t="shared" si="69"/>
        <v/>
      </c>
      <c r="DD561" s="68"/>
      <c r="DE561" s="68" t="str">
        <f t="shared" si="3663"/>
        <v/>
      </c>
      <c r="DF561" s="65">
        <f t="shared" si="3664"/>
        <v>838772</v>
      </c>
      <c r="DG561" s="51" t="str">
        <f t="shared" si="3665"/>
        <v/>
      </c>
      <c r="DH561" s="51" t="str">
        <f t="shared" si="3666"/>
        <v/>
      </c>
      <c r="DI561" s="69" t="str">
        <f t="shared" si="74"/>
        <v/>
      </c>
      <c r="DJ561" s="51"/>
      <c r="DK561" s="51" t="str">
        <f t="shared" si="3667"/>
        <v/>
      </c>
      <c r="DL561" s="65">
        <f t="shared" si="3668"/>
        <v>506231</v>
      </c>
      <c r="DM561" s="51" t="str">
        <f t="shared" si="3669"/>
        <v/>
      </c>
      <c r="DN561" s="51" t="str">
        <f t="shared" si="3670"/>
        <v/>
      </c>
      <c r="DO561" s="69" t="str">
        <f t="shared" si="79"/>
        <v/>
      </c>
      <c r="DP561" s="51"/>
      <c r="DQ561" s="51"/>
      <c r="DR561" s="51"/>
      <c r="DS561" s="51"/>
      <c r="DT561" s="51"/>
      <c r="DU561" s="181"/>
    </row>
    <row r="562" spans="1:125" ht="15" x14ac:dyDescent="0.25">
      <c r="A562" s="50">
        <v>2016</v>
      </c>
      <c r="B562" s="51" t="s">
        <v>939</v>
      </c>
      <c r="C562" s="50" t="s">
        <v>940</v>
      </c>
      <c r="D562" s="53" t="s">
        <v>1514</v>
      </c>
      <c r="E562" s="50" t="s">
        <v>47</v>
      </c>
      <c r="F562" s="54">
        <v>391984</v>
      </c>
      <c r="G562" s="54">
        <v>9573092</v>
      </c>
      <c r="H562" s="54">
        <v>1139745</v>
      </c>
      <c r="I562" s="55">
        <v>6473212</v>
      </c>
      <c r="J562" s="50"/>
      <c r="K562" s="50" t="s">
        <v>2032</v>
      </c>
      <c r="L562" s="58" t="s">
        <v>2032</v>
      </c>
      <c r="M562" s="58" t="s">
        <v>2032</v>
      </c>
      <c r="N562" s="58" t="s">
        <v>2032</v>
      </c>
      <c r="O562" s="58" t="s">
        <v>2032</v>
      </c>
      <c r="P562" s="59"/>
      <c r="Q562" s="60">
        <v>4277058</v>
      </c>
      <c r="R562" s="60">
        <v>57723</v>
      </c>
      <c r="S562" s="60">
        <v>1600087</v>
      </c>
      <c r="T562" s="60">
        <v>493495</v>
      </c>
      <c r="U562" s="60">
        <v>44849</v>
      </c>
      <c r="V562" s="79"/>
      <c r="W562" s="90">
        <f t="shared" si="857"/>
        <v>6473212</v>
      </c>
      <c r="X562" s="101">
        <v>639949</v>
      </c>
      <c r="Y562" s="50" t="s">
        <v>167</v>
      </c>
      <c r="Z562" s="50" t="s">
        <v>1514</v>
      </c>
      <c r="AA562" s="51" t="str">
        <f t="shared" si="3633"/>
        <v/>
      </c>
      <c r="AB562" s="68" t="str">
        <f t="shared" si="3634"/>
        <v/>
      </c>
      <c r="AC562" s="68" t="str">
        <f t="shared" si="3635"/>
        <v/>
      </c>
      <c r="AD562" s="68" t="str">
        <f t="shared" si="3636"/>
        <v/>
      </c>
      <c r="AE562" s="68" t="str">
        <f t="shared" si="3637"/>
        <v/>
      </c>
      <c r="AF562" s="68" t="str">
        <f t="shared" si="3638"/>
        <v/>
      </c>
      <c r="AG562" s="67" t="str">
        <f t="shared" si="7"/>
        <v/>
      </c>
      <c r="AH562" s="51"/>
      <c r="AI562" s="51" t="str">
        <f t="shared" si="8"/>
        <v/>
      </c>
      <c r="AJ562" s="68" t="str">
        <f t="shared" si="9"/>
        <v/>
      </c>
      <c r="AK562" s="68" t="str">
        <f t="shared" si="10"/>
        <v/>
      </c>
      <c r="AL562" s="68" t="str">
        <f t="shared" si="11"/>
        <v/>
      </c>
      <c r="AM562" s="68" t="str">
        <f t="shared" si="12"/>
        <v/>
      </c>
      <c r="AN562" s="68" t="str">
        <f t="shared" si="13"/>
        <v/>
      </c>
      <c r="AO562" s="67" t="str">
        <f t="shared" si="14"/>
        <v/>
      </c>
      <c r="AP562" s="51"/>
      <c r="AQ562" s="51" t="str">
        <f t="shared" si="15"/>
        <v/>
      </c>
      <c r="AR562" s="68" t="str">
        <f t="shared" si="16"/>
        <v/>
      </c>
      <c r="AS562" s="68" t="str">
        <f t="shared" si="17"/>
        <v/>
      </c>
      <c r="AT562" s="68" t="str">
        <f t="shared" si="18"/>
        <v/>
      </c>
      <c r="AU562" s="68" t="str">
        <f t="shared" si="19"/>
        <v/>
      </c>
      <c r="AV562" s="68" t="str">
        <f t="shared" si="20"/>
        <v/>
      </c>
      <c r="AW562" s="67" t="str">
        <f t="shared" si="21"/>
        <v/>
      </c>
      <c r="AX562" s="51"/>
      <c r="AY562" s="51" t="str">
        <f t="shared" si="22"/>
        <v/>
      </c>
      <c r="AZ562" s="68" t="str">
        <f t="shared" si="23"/>
        <v/>
      </c>
      <c r="BA562" s="68" t="str">
        <f t="shared" si="24"/>
        <v/>
      </c>
      <c r="BB562" s="68" t="str">
        <f t="shared" si="25"/>
        <v/>
      </c>
      <c r="BC562" s="68" t="str">
        <f t="shared" si="26"/>
        <v/>
      </c>
      <c r="BD562" s="68" t="str">
        <f t="shared" si="27"/>
        <v/>
      </c>
      <c r="BE562" s="68" t="str">
        <f t="shared" si="28"/>
        <v/>
      </c>
      <c r="BF562" s="51"/>
      <c r="BG562" s="69" t="str">
        <f t="shared" si="29"/>
        <v/>
      </c>
      <c r="BH562" s="67" t="str">
        <f t="shared" si="30"/>
        <v/>
      </c>
      <c r="BI562" s="67" t="str">
        <f t="shared" si="31"/>
        <v/>
      </c>
      <c r="BJ562" s="67" t="str">
        <f t="shared" si="32"/>
        <v/>
      </c>
      <c r="BK562" s="67" t="str">
        <f t="shared" si="33"/>
        <v/>
      </c>
      <c r="BL562" s="67" t="str">
        <f t="shared" si="34"/>
        <v/>
      </c>
      <c r="BM562" s="65" t="str">
        <f t="shared" si="35"/>
        <v/>
      </c>
      <c r="BN562" s="51"/>
      <c r="BO562" s="51" t="str">
        <f t="shared" si="3639"/>
        <v/>
      </c>
      <c r="BP562" s="51" t="str">
        <f t="shared" si="3640"/>
        <v/>
      </c>
      <c r="BQ562" s="71">
        <f t="shared" si="3641"/>
        <v>391984</v>
      </c>
      <c r="BR562" s="51" t="str">
        <f t="shared" si="3642"/>
        <v/>
      </c>
      <c r="BS562" s="69" t="str">
        <f t="shared" si="2920"/>
        <v/>
      </c>
      <c r="BT562" s="51"/>
      <c r="BU562" s="68" t="str">
        <f t="shared" si="3643"/>
        <v/>
      </c>
      <c r="BV562" s="68" t="str">
        <f t="shared" si="3644"/>
        <v/>
      </c>
      <c r="BW562" s="65">
        <f t="shared" si="3645"/>
        <v>6473212</v>
      </c>
      <c r="BX562" s="68" t="str">
        <f t="shared" si="3646"/>
        <v/>
      </c>
      <c r="BY562" s="67" t="str">
        <f t="shared" si="44"/>
        <v/>
      </c>
      <c r="BZ562" s="68"/>
      <c r="CA562" s="65" t="str">
        <f t="shared" si="45"/>
        <v/>
      </c>
      <c r="CB562" s="67" t="str">
        <f t="shared" si="46"/>
        <v/>
      </c>
      <c r="CC562" s="67">
        <f t="shared" si="47"/>
        <v>639949</v>
      </c>
      <c r="CD562" s="67" t="str">
        <f t="shared" si="48"/>
        <v/>
      </c>
      <c r="CE562" s="67" t="str">
        <f t="shared" si="49"/>
        <v/>
      </c>
      <c r="CF562" s="68"/>
      <c r="CG562" s="68" t="str">
        <f t="shared" si="3647"/>
        <v/>
      </c>
      <c r="CH562" s="68" t="str">
        <f t="shared" si="3648"/>
        <v/>
      </c>
      <c r="CI562" s="65">
        <f t="shared" si="3649"/>
        <v>6473212</v>
      </c>
      <c r="CJ562" s="68" t="str">
        <f t="shared" si="3650"/>
        <v/>
      </c>
      <c r="CK562" s="67" t="str">
        <f t="shared" si="54"/>
        <v/>
      </c>
      <c r="CL562" s="68"/>
      <c r="CM562" s="68" t="str">
        <f t="shared" si="3651"/>
        <v/>
      </c>
      <c r="CN562" s="68" t="str">
        <f t="shared" si="3652"/>
        <v/>
      </c>
      <c r="CO562" s="65">
        <f t="shared" si="3653"/>
        <v>4277058</v>
      </c>
      <c r="CP562" s="68" t="str">
        <f t="shared" si="3654"/>
        <v/>
      </c>
      <c r="CQ562" s="67" t="str">
        <f t="shared" si="59"/>
        <v/>
      </c>
      <c r="CR562" s="68"/>
      <c r="CS562" s="68" t="str">
        <f t="shared" si="3655"/>
        <v/>
      </c>
      <c r="CT562" s="68" t="str">
        <f t="shared" si="3656"/>
        <v/>
      </c>
      <c r="CU562" s="65">
        <f t="shared" si="3657"/>
        <v>57723</v>
      </c>
      <c r="CV562" s="68" t="str">
        <f t="shared" si="3658"/>
        <v/>
      </c>
      <c r="CW562" s="67" t="str">
        <f t="shared" si="64"/>
        <v/>
      </c>
      <c r="CX562" s="68"/>
      <c r="CY562" s="68" t="str">
        <f t="shared" si="3659"/>
        <v/>
      </c>
      <c r="CZ562" s="68" t="str">
        <f t="shared" si="3660"/>
        <v/>
      </c>
      <c r="DA562" s="65">
        <f t="shared" si="3661"/>
        <v>1600087</v>
      </c>
      <c r="DB562" s="68" t="str">
        <f t="shared" si="3662"/>
        <v/>
      </c>
      <c r="DC562" s="67" t="str">
        <f t="shared" si="69"/>
        <v/>
      </c>
      <c r="DD562" s="68"/>
      <c r="DE562" s="68" t="str">
        <f t="shared" si="3663"/>
        <v/>
      </c>
      <c r="DF562" s="51" t="str">
        <f t="shared" si="3664"/>
        <v/>
      </c>
      <c r="DG562" s="65">
        <f t="shared" si="3665"/>
        <v>493495</v>
      </c>
      <c r="DH562" s="51" t="str">
        <f t="shared" si="3666"/>
        <v/>
      </c>
      <c r="DI562" s="69" t="str">
        <f t="shared" si="74"/>
        <v/>
      </c>
      <c r="DJ562" s="51"/>
      <c r="DK562" s="51" t="str">
        <f t="shared" si="3667"/>
        <v/>
      </c>
      <c r="DL562" s="51" t="str">
        <f t="shared" si="3668"/>
        <v/>
      </c>
      <c r="DM562" s="65">
        <f t="shared" si="3669"/>
        <v>44849</v>
      </c>
      <c r="DN562" s="51" t="str">
        <f t="shared" si="3670"/>
        <v/>
      </c>
      <c r="DO562" s="69" t="str">
        <f t="shared" si="79"/>
        <v/>
      </c>
      <c r="DP562" s="51"/>
      <c r="DQ562" s="51"/>
      <c r="DR562" s="51"/>
      <c r="DS562" s="51"/>
      <c r="DT562" s="51"/>
      <c r="DU562" s="181"/>
    </row>
    <row r="563" spans="1:125" ht="15" x14ac:dyDescent="0.25">
      <c r="A563" s="50">
        <v>2017</v>
      </c>
      <c r="B563" s="51" t="s">
        <v>939</v>
      </c>
      <c r="C563" s="50" t="s">
        <v>940</v>
      </c>
      <c r="D563" s="53" t="s">
        <v>1514</v>
      </c>
      <c r="E563" s="50" t="s">
        <v>47</v>
      </c>
      <c r="F563" s="54">
        <v>382408</v>
      </c>
      <c r="G563" s="54">
        <v>6634502</v>
      </c>
      <c r="H563" s="54">
        <v>1136392</v>
      </c>
      <c r="I563" s="55">
        <v>7691116</v>
      </c>
      <c r="J563" s="50"/>
      <c r="K563" s="50" t="s">
        <v>2032</v>
      </c>
      <c r="L563" s="58" t="s">
        <v>2032</v>
      </c>
      <c r="M563" s="58" t="s">
        <v>2032</v>
      </c>
      <c r="N563" s="58" t="s">
        <v>2032</v>
      </c>
      <c r="O563" s="58" t="s">
        <v>2032</v>
      </c>
      <c r="P563" s="59"/>
      <c r="Q563" s="60">
        <v>4731144</v>
      </c>
      <c r="R563" s="60">
        <v>855740</v>
      </c>
      <c r="S563" s="60">
        <v>1578065</v>
      </c>
      <c r="T563" s="60">
        <v>479675</v>
      </c>
      <c r="U563" s="60">
        <v>46492</v>
      </c>
      <c r="V563" s="79"/>
      <c r="W563" s="90">
        <f t="shared" si="857"/>
        <v>7691116</v>
      </c>
      <c r="X563" s="101">
        <v>4555150</v>
      </c>
      <c r="Y563" s="50" t="s">
        <v>167</v>
      </c>
      <c r="Z563" s="50" t="s">
        <v>1514</v>
      </c>
      <c r="AA563" s="51" t="str">
        <f t="shared" si="3633"/>
        <v/>
      </c>
      <c r="AB563" s="68" t="str">
        <f t="shared" si="3634"/>
        <v/>
      </c>
      <c r="AC563" s="68" t="str">
        <f t="shared" si="3635"/>
        <v/>
      </c>
      <c r="AD563" s="68" t="str">
        <f t="shared" si="3636"/>
        <v/>
      </c>
      <c r="AE563" s="68" t="str">
        <f t="shared" si="3637"/>
        <v/>
      </c>
      <c r="AF563" s="68" t="str">
        <f t="shared" si="3638"/>
        <v/>
      </c>
      <c r="AG563" s="67" t="str">
        <f t="shared" si="7"/>
        <v/>
      </c>
      <c r="AH563" s="51"/>
      <c r="AI563" s="51" t="str">
        <f t="shared" si="8"/>
        <v/>
      </c>
      <c r="AJ563" s="68" t="str">
        <f t="shared" si="9"/>
        <v/>
      </c>
      <c r="AK563" s="68" t="str">
        <f t="shared" si="10"/>
        <v/>
      </c>
      <c r="AL563" s="68" t="str">
        <f t="shared" si="11"/>
        <v/>
      </c>
      <c r="AM563" s="68" t="str">
        <f t="shared" si="12"/>
        <v/>
      </c>
      <c r="AN563" s="68" t="str">
        <f t="shared" si="13"/>
        <v/>
      </c>
      <c r="AO563" s="67" t="str">
        <f t="shared" si="14"/>
        <v/>
      </c>
      <c r="AP563" s="51"/>
      <c r="AQ563" s="51" t="str">
        <f t="shared" si="15"/>
        <v/>
      </c>
      <c r="AR563" s="68" t="str">
        <f t="shared" si="16"/>
        <v/>
      </c>
      <c r="AS563" s="68" t="str">
        <f t="shared" si="17"/>
        <v/>
      </c>
      <c r="AT563" s="68" t="str">
        <f t="shared" si="18"/>
        <v/>
      </c>
      <c r="AU563" s="68" t="str">
        <f t="shared" si="19"/>
        <v/>
      </c>
      <c r="AV563" s="68" t="str">
        <f t="shared" si="20"/>
        <v/>
      </c>
      <c r="AW563" s="67" t="str">
        <f t="shared" si="21"/>
        <v/>
      </c>
      <c r="AX563" s="51"/>
      <c r="AY563" s="51" t="str">
        <f t="shared" si="22"/>
        <v/>
      </c>
      <c r="AZ563" s="68" t="str">
        <f t="shared" si="23"/>
        <v/>
      </c>
      <c r="BA563" s="68" t="str">
        <f t="shared" si="24"/>
        <v/>
      </c>
      <c r="BB563" s="68" t="str">
        <f t="shared" si="25"/>
        <v/>
      </c>
      <c r="BC563" s="68" t="str">
        <f t="shared" si="26"/>
        <v/>
      </c>
      <c r="BD563" s="68" t="str">
        <f t="shared" si="27"/>
        <v/>
      </c>
      <c r="BE563" s="68" t="str">
        <f t="shared" si="28"/>
        <v/>
      </c>
      <c r="BF563" s="51"/>
      <c r="BG563" s="69" t="str">
        <f t="shared" si="29"/>
        <v/>
      </c>
      <c r="BH563" s="67" t="str">
        <f t="shared" si="30"/>
        <v/>
      </c>
      <c r="BI563" s="67" t="str">
        <f t="shared" si="31"/>
        <v/>
      </c>
      <c r="BJ563" s="67" t="str">
        <f t="shared" si="32"/>
        <v/>
      </c>
      <c r="BK563" s="67" t="str">
        <f t="shared" si="33"/>
        <v/>
      </c>
      <c r="BL563" s="67" t="str">
        <f t="shared" si="34"/>
        <v/>
      </c>
      <c r="BM563" s="65" t="str">
        <f t="shared" si="35"/>
        <v/>
      </c>
      <c r="BN563" s="51"/>
      <c r="BO563" s="51" t="str">
        <f t="shared" si="3639"/>
        <v/>
      </c>
      <c r="BP563" s="51" t="str">
        <f t="shared" si="3640"/>
        <v/>
      </c>
      <c r="BQ563" s="51" t="str">
        <f t="shared" si="3641"/>
        <v/>
      </c>
      <c r="BR563" s="71">
        <f t="shared" si="3642"/>
        <v>382408</v>
      </c>
      <c r="BS563" s="69" t="str">
        <f t="shared" si="2920"/>
        <v/>
      </c>
      <c r="BT563" s="51"/>
      <c r="BU563" s="68" t="str">
        <f t="shared" si="3643"/>
        <v/>
      </c>
      <c r="BV563" s="68" t="str">
        <f t="shared" si="3644"/>
        <v/>
      </c>
      <c r="BW563" s="68" t="str">
        <f t="shared" si="3645"/>
        <v/>
      </c>
      <c r="BX563" s="65">
        <f t="shared" si="3646"/>
        <v>7691116</v>
      </c>
      <c r="BY563" s="67" t="str">
        <f t="shared" si="44"/>
        <v/>
      </c>
      <c r="BZ563" s="68"/>
      <c r="CA563" s="65" t="str">
        <f t="shared" si="45"/>
        <v/>
      </c>
      <c r="CB563" s="67" t="str">
        <f t="shared" si="46"/>
        <v/>
      </c>
      <c r="CC563" s="67" t="str">
        <f t="shared" si="47"/>
        <v/>
      </c>
      <c r="CD563" s="67">
        <f t="shared" si="48"/>
        <v>4555150</v>
      </c>
      <c r="CE563" s="67" t="str">
        <f t="shared" si="49"/>
        <v/>
      </c>
      <c r="CF563" s="68"/>
      <c r="CG563" s="68" t="str">
        <f t="shared" si="3647"/>
        <v/>
      </c>
      <c r="CH563" s="68" t="str">
        <f t="shared" si="3648"/>
        <v/>
      </c>
      <c r="CI563" s="68" t="str">
        <f t="shared" si="3649"/>
        <v/>
      </c>
      <c r="CJ563" s="65">
        <f t="shared" si="3650"/>
        <v>7691116</v>
      </c>
      <c r="CK563" s="67" t="str">
        <f t="shared" si="54"/>
        <v/>
      </c>
      <c r="CL563" s="68"/>
      <c r="CM563" s="68" t="str">
        <f t="shared" si="3651"/>
        <v/>
      </c>
      <c r="CN563" s="68" t="str">
        <f t="shared" si="3652"/>
        <v/>
      </c>
      <c r="CO563" s="68" t="str">
        <f t="shared" si="3653"/>
        <v/>
      </c>
      <c r="CP563" s="65">
        <f t="shared" si="3654"/>
        <v>4731144</v>
      </c>
      <c r="CQ563" s="67" t="str">
        <f t="shared" si="59"/>
        <v/>
      </c>
      <c r="CR563" s="68"/>
      <c r="CS563" s="68" t="str">
        <f t="shared" si="3655"/>
        <v/>
      </c>
      <c r="CT563" s="68" t="str">
        <f t="shared" si="3656"/>
        <v/>
      </c>
      <c r="CU563" s="68" t="str">
        <f t="shared" si="3657"/>
        <v/>
      </c>
      <c r="CV563" s="65">
        <f t="shared" si="3658"/>
        <v>855740</v>
      </c>
      <c r="CW563" s="67" t="str">
        <f t="shared" si="64"/>
        <v/>
      </c>
      <c r="CX563" s="68"/>
      <c r="CY563" s="68" t="str">
        <f t="shared" si="3659"/>
        <v/>
      </c>
      <c r="CZ563" s="68" t="str">
        <f t="shared" si="3660"/>
        <v/>
      </c>
      <c r="DA563" s="68" t="str">
        <f t="shared" si="3661"/>
        <v/>
      </c>
      <c r="DB563" s="65">
        <f t="shared" si="3662"/>
        <v>1578065</v>
      </c>
      <c r="DC563" s="67" t="str">
        <f t="shared" si="69"/>
        <v/>
      </c>
      <c r="DD563" s="68"/>
      <c r="DE563" s="68" t="str">
        <f t="shared" si="3663"/>
        <v/>
      </c>
      <c r="DF563" s="51" t="str">
        <f t="shared" si="3664"/>
        <v/>
      </c>
      <c r="DG563" s="51" t="str">
        <f t="shared" si="3665"/>
        <v/>
      </c>
      <c r="DH563" s="65">
        <f t="shared" si="3666"/>
        <v>479675</v>
      </c>
      <c r="DI563" s="69" t="str">
        <f t="shared" si="74"/>
        <v/>
      </c>
      <c r="DJ563" s="51"/>
      <c r="DK563" s="51" t="str">
        <f t="shared" si="3667"/>
        <v/>
      </c>
      <c r="DL563" s="51" t="str">
        <f t="shared" si="3668"/>
        <v/>
      </c>
      <c r="DM563" s="51" t="str">
        <f t="shared" si="3669"/>
        <v/>
      </c>
      <c r="DN563" s="65">
        <f t="shared" si="3670"/>
        <v>46492</v>
      </c>
      <c r="DO563" s="69" t="str">
        <f t="shared" si="79"/>
        <v/>
      </c>
      <c r="DP563" s="51"/>
      <c r="DQ563" s="51"/>
      <c r="DR563" s="51"/>
      <c r="DS563" s="51"/>
      <c r="DT563" s="51"/>
      <c r="DU563" s="181"/>
    </row>
    <row r="564" spans="1:125" ht="15" x14ac:dyDescent="0.25">
      <c r="A564" s="56">
        <v>2018</v>
      </c>
      <c r="B564" s="51" t="s">
        <v>939</v>
      </c>
      <c r="C564" s="50" t="s">
        <v>940</v>
      </c>
      <c r="D564" s="170" t="s">
        <v>1514</v>
      </c>
      <c r="E564" s="50" t="s">
        <v>47</v>
      </c>
      <c r="F564" s="89">
        <v>372044</v>
      </c>
      <c r="G564" s="89">
        <v>6801000</v>
      </c>
      <c r="H564" s="89">
        <v>1151007</v>
      </c>
      <c r="I564" s="90">
        <v>8296176</v>
      </c>
      <c r="J564" s="50"/>
      <c r="K564" s="50" t="s">
        <v>2032</v>
      </c>
      <c r="L564" s="58"/>
      <c r="M564" s="58"/>
      <c r="N564" s="58"/>
      <c r="O564" s="58"/>
      <c r="P564" s="91"/>
      <c r="Q564" s="92">
        <v>6179255</v>
      </c>
      <c r="R564" s="92">
        <v>0</v>
      </c>
      <c r="S564" s="92">
        <v>1626290</v>
      </c>
      <c r="T564" s="92">
        <v>490631</v>
      </c>
      <c r="U564" s="94"/>
      <c r="V564" s="94"/>
      <c r="W564" s="90">
        <f t="shared" si="857"/>
        <v>8296176</v>
      </c>
      <c r="X564" s="90">
        <v>3088972</v>
      </c>
      <c r="Y564" s="56" t="s">
        <v>167</v>
      </c>
      <c r="Z564" s="50"/>
      <c r="AA564" s="51"/>
      <c r="AB564" s="68"/>
      <c r="AC564" s="68"/>
      <c r="AD564" s="68"/>
      <c r="AE564" s="68"/>
      <c r="AF564" s="68"/>
      <c r="AG564" s="67" t="str">
        <f t="shared" si="7"/>
        <v/>
      </c>
      <c r="AH564" s="51"/>
      <c r="AI564" s="51" t="str">
        <f t="shared" si="8"/>
        <v/>
      </c>
      <c r="AJ564" s="68" t="str">
        <f t="shared" si="9"/>
        <v/>
      </c>
      <c r="AK564" s="68" t="str">
        <f t="shared" si="10"/>
        <v/>
      </c>
      <c r="AL564" s="68" t="str">
        <f t="shared" si="11"/>
        <v/>
      </c>
      <c r="AM564" s="68" t="str">
        <f t="shared" si="12"/>
        <v/>
      </c>
      <c r="AN564" s="68" t="str">
        <f t="shared" si="13"/>
        <v/>
      </c>
      <c r="AO564" s="67" t="str">
        <f t="shared" si="14"/>
        <v/>
      </c>
      <c r="AP564" s="51"/>
      <c r="AQ564" s="51" t="str">
        <f t="shared" si="15"/>
        <v/>
      </c>
      <c r="AR564" s="68" t="str">
        <f t="shared" si="16"/>
        <v/>
      </c>
      <c r="AS564" s="68" t="str">
        <f t="shared" si="17"/>
        <v/>
      </c>
      <c r="AT564" s="68" t="str">
        <f t="shared" si="18"/>
        <v/>
      </c>
      <c r="AU564" s="68" t="str">
        <f t="shared" si="19"/>
        <v/>
      </c>
      <c r="AV564" s="68" t="str">
        <f t="shared" si="20"/>
        <v/>
      </c>
      <c r="AW564" s="67" t="str">
        <f t="shared" si="21"/>
        <v/>
      </c>
      <c r="AX564" s="51"/>
      <c r="AY564" s="51" t="str">
        <f t="shared" si="22"/>
        <v/>
      </c>
      <c r="AZ564" s="68" t="str">
        <f t="shared" si="23"/>
        <v/>
      </c>
      <c r="BA564" s="68" t="str">
        <f t="shared" si="24"/>
        <v/>
      </c>
      <c r="BB564" s="68" t="str">
        <f t="shared" si="25"/>
        <v/>
      </c>
      <c r="BC564" s="68" t="str">
        <f t="shared" si="26"/>
        <v/>
      </c>
      <c r="BD564" s="68" t="str">
        <f t="shared" si="27"/>
        <v/>
      </c>
      <c r="BE564" s="68" t="str">
        <f t="shared" si="28"/>
        <v/>
      </c>
      <c r="BF564" s="51"/>
      <c r="BG564" s="69" t="str">
        <f t="shared" si="29"/>
        <v/>
      </c>
      <c r="BH564" s="67" t="str">
        <f t="shared" si="30"/>
        <v/>
      </c>
      <c r="BI564" s="67" t="str">
        <f t="shared" si="31"/>
        <v/>
      </c>
      <c r="BJ564" s="67" t="str">
        <f t="shared" si="32"/>
        <v/>
      </c>
      <c r="BK564" s="67" t="str">
        <f t="shared" si="33"/>
        <v/>
      </c>
      <c r="BL564" s="67" t="str">
        <f t="shared" si="34"/>
        <v/>
      </c>
      <c r="BM564" s="65" t="str">
        <f t="shared" si="35"/>
        <v/>
      </c>
      <c r="BN564" s="70"/>
      <c r="BO564" s="70"/>
      <c r="BP564" s="51"/>
      <c r="BQ564" s="51"/>
      <c r="BR564" s="51"/>
      <c r="BS564" s="96">
        <f t="shared" si="2920"/>
        <v>372044</v>
      </c>
      <c r="BT564" s="70"/>
      <c r="BU564" s="65"/>
      <c r="BV564" s="68"/>
      <c r="BW564" s="68"/>
      <c r="BX564" s="68"/>
      <c r="BY564" s="67">
        <f t="shared" si="44"/>
        <v>8296176</v>
      </c>
      <c r="BZ564" s="65"/>
      <c r="CA564" s="65" t="str">
        <f t="shared" si="45"/>
        <v/>
      </c>
      <c r="CB564" s="67" t="str">
        <f t="shared" si="46"/>
        <v/>
      </c>
      <c r="CC564" s="67" t="str">
        <f t="shared" si="47"/>
        <v/>
      </c>
      <c r="CD564" s="67" t="str">
        <f t="shared" si="48"/>
        <v/>
      </c>
      <c r="CE564" s="67">
        <f t="shared" si="49"/>
        <v>3088972</v>
      </c>
      <c r="CF564" s="65"/>
      <c r="CG564" s="65"/>
      <c r="CH564" s="68"/>
      <c r="CI564" s="68"/>
      <c r="CJ564" s="68"/>
      <c r="CK564" s="67">
        <f t="shared" si="54"/>
        <v>8296176</v>
      </c>
      <c r="CL564" s="65"/>
      <c r="CM564" s="65"/>
      <c r="CN564" s="68"/>
      <c r="CO564" s="68"/>
      <c r="CP564" s="68"/>
      <c r="CQ564" s="67">
        <f t="shared" si="59"/>
        <v>6179255</v>
      </c>
      <c r="CR564" s="65"/>
      <c r="CS564" s="65"/>
      <c r="CT564" s="68"/>
      <c r="CU564" s="68"/>
      <c r="CV564" s="68"/>
      <c r="CW564" s="67">
        <f t="shared" si="64"/>
        <v>0</v>
      </c>
      <c r="CX564" s="65"/>
      <c r="CY564" s="65"/>
      <c r="CZ564" s="68"/>
      <c r="DA564" s="68"/>
      <c r="DB564" s="68"/>
      <c r="DC564" s="67">
        <f t="shared" si="69"/>
        <v>1626290</v>
      </c>
      <c r="DD564" s="65"/>
      <c r="DE564" s="65"/>
      <c r="DF564" s="51"/>
      <c r="DG564" s="51"/>
      <c r="DH564" s="51"/>
      <c r="DI564" s="67">
        <f t="shared" si="74"/>
        <v>490631</v>
      </c>
      <c r="DJ564" s="70"/>
      <c r="DK564" s="70"/>
      <c r="DL564" s="51"/>
      <c r="DM564" s="51"/>
      <c r="DN564" s="51"/>
      <c r="DO564" s="67">
        <f t="shared" si="79"/>
        <v>6179255</v>
      </c>
      <c r="DP564" s="51"/>
      <c r="DQ564" s="51"/>
      <c r="DR564" s="51"/>
      <c r="DS564" s="51"/>
      <c r="DT564" s="51"/>
      <c r="DU564" s="181"/>
    </row>
    <row r="565" spans="1:125" ht="15" x14ac:dyDescent="0.25">
      <c r="A565" s="50"/>
      <c r="B565" s="51"/>
      <c r="C565" s="50"/>
      <c r="D565" s="53"/>
      <c r="E565" s="50"/>
      <c r="F565" s="54"/>
      <c r="G565" s="54"/>
      <c r="H565" s="54"/>
      <c r="I565" s="55"/>
      <c r="J565" s="50"/>
      <c r="K565" s="50" t="s">
        <v>2032</v>
      </c>
      <c r="L565" s="58"/>
      <c r="M565" s="58"/>
      <c r="N565" s="58"/>
      <c r="O565" s="58"/>
      <c r="P565" s="59"/>
      <c r="Q565" s="60"/>
      <c r="R565" s="60"/>
      <c r="S565" s="60"/>
      <c r="T565" s="60"/>
      <c r="U565" s="60"/>
      <c r="V565" s="79"/>
      <c r="W565" s="90">
        <f t="shared" si="857"/>
        <v>0</v>
      </c>
      <c r="X565" s="101"/>
      <c r="Y565" s="50"/>
      <c r="Z565" s="50"/>
      <c r="AA565" s="51"/>
      <c r="AB565" s="68"/>
      <c r="AC565" s="68"/>
      <c r="AD565" s="68"/>
      <c r="AE565" s="68"/>
      <c r="AF565" s="68"/>
      <c r="AG565" s="67" t="str">
        <f t="shared" si="7"/>
        <v/>
      </c>
      <c r="AH565" s="51"/>
      <c r="AI565" s="51" t="str">
        <f t="shared" si="8"/>
        <v/>
      </c>
      <c r="AJ565" s="68" t="str">
        <f t="shared" si="9"/>
        <v/>
      </c>
      <c r="AK565" s="68" t="str">
        <f t="shared" si="10"/>
        <v/>
      </c>
      <c r="AL565" s="68" t="str">
        <f t="shared" si="11"/>
        <v/>
      </c>
      <c r="AM565" s="68" t="str">
        <f t="shared" si="12"/>
        <v/>
      </c>
      <c r="AN565" s="68" t="str">
        <f t="shared" si="13"/>
        <v/>
      </c>
      <c r="AO565" s="67" t="str">
        <f t="shared" si="14"/>
        <v/>
      </c>
      <c r="AP565" s="51"/>
      <c r="AQ565" s="51" t="str">
        <f t="shared" si="15"/>
        <v/>
      </c>
      <c r="AR565" s="68" t="str">
        <f t="shared" si="16"/>
        <v/>
      </c>
      <c r="AS565" s="68" t="str">
        <f t="shared" si="17"/>
        <v/>
      </c>
      <c r="AT565" s="68" t="str">
        <f t="shared" si="18"/>
        <v/>
      </c>
      <c r="AU565" s="68" t="str">
        <f t="shared" si="19"/>
        <v/>
      </c>
      <c r="AV565" s="68" t="str">
        <f t="shared" si="20"/>
        <v/>
      </c>
      <c r="AW565" s="67" t="str">
        <f t="shared" si="21"/>
        <v/>
      </c>
      <c r="AX565" s="51"/>
      <c r="AY565" s="51" t="str">
        <f t="shared" si="22"/>
        <v/>
      </c>
      <c r="AZ565" s="68" t="str">
        <f t="shared" si="23"/>
        <v/>
      </c>
      <c r="BA565" s="68" t="str">
        <f t="shared" si="24"/>
        <v/>
      </c>
      <c r="BB565" s="68" t="str">
        <f t="shared" si="25"/>
        <v/>
      </c>
      <c r="BC565" s="68" t="str">
        <f t="shared" si="26"/>
        <v/>
      </c>
      <c r="BD565" s="68" t="str">
        <f t="shared" si="27"/>
        <v/>
      </c>
      <c r="BE565" s="68" t="str">
        <f t="shared" si="28"/>
        <v/>
      </c>
      <c r="BF565" s="51"/>
      <c r="BG565" s="69" t="str">
        <f t="shared" si="29"/>
        <v/>
      </c>
      <c r="BH565" s="67" t="str">
        <f t="shared" si="30"/>
        <v/>
      </c>
      <c r="BI565" s="67" t="str">
        <f t="shared" si="31"/>
        <v/>
      </c>
      <c r="BJ565" s="67" t="str">
        <f t="shared" si="32"/>
        <v/>
      </c>
      <c r="BK565" s="67" t="str">
        <f t="shared" si="33"/>
        <v/>
      </c>
      <c r="BL565" s="67" t="str">
        <f t="shared" si="34"/>
        <v/>
      </c>
      <c r="BM565" s="65" t="str">
        <f t="shared" si="35"/>
        <v/>
      </c>
      <c r="BN565" s="70"/>
      <c r="BO565" s="70"/>
      <c r="BP565" s="51"/>
      <c r="BQ565" s="51"/>
      <c r="BR565" s="51"/>
      <c r="BS565" s="69" t="str">
        <f t="shared" si="2920"/>
        <v/>
      </c>
      <c r="BT565" s="70"/>
      <c r="BU565" s="65"/>
      <c r="BV565" s="68"/>
      <c r="BW565" s="68"/>
      <c r="BX565" s="68"/>
      <c r="BY565" s="67" t="str">
        <f t="shared" si="44"/>
        <v/>
      </c>
      <c r="BZ565" s="65"/>
      <c r="CA565" s="65" t="str">
        <f t="shared" si="45"/>
        <v/>
      </c>
      <c r="CB565" s="67" t="str">
        <f t="shared" si="46"/>
        <v/>
      </c>
      <c r="CC565" s="67" t="str">
        <f t="shared" si="47"/>
        <v/>
      </c>
      <c r="CD565" s="67" t="str">
        <f t="shared" si="48"/>
        <v/>
      </c>
      <c r="CE565" s="67" t="str">
        <f t="shared" si="49"/>
        <v/>
      </c>
      <c r="CF565" s="65"/>
      <c r="CG565" s="65"/>
      <c r="CH565" s="68"/>
      <c r="CI565" s="68"/>
      <c r="CJ565" s="68"/>
      <c r="CK565" s="67" t="str">
        <f t="shared" si="54"/>
        <v/>
      </c>
      <c r="CL565" s="65"/>
      <c r="CM565" s="65"/>
      <c r="CN565" s="68"/>
      <c r="CO565" s="68"/>
      <c r="CP565" s="68"/>
      <c r="CQ565" s="67" t="str">
        <f t="shared" si="59"/>
        <v/>
      </c>
      <c r="CR565" s="65"/>
      <c r="CS565" s="65"/>
      <c r="CT565" s="68"/>
      <c r="CU565" s="68"/>
      <c r="CV565" s="68"/>
      <c r="CW565" s="67" t="str">
        <f t="shared" si="64"/>
        <v/>
      </c>
      <c r="CX565" s="65"/>
      <c r="CY565" s="65"/>
      <c r="CZ565" s="68"/>
      <c r="DA565" s="68"/>
      <c r="DB565" s="68"/>
      <c r="DC565" s="67" t="str">
        <f t="shared" si="69"/>
        <v/>
      </c>
      <c r="DD565" s="65"/>
      <c r="DE565" s="65"/>
      <c r="DF565" s="51"/>
      <c r="DG565" s="51"/>
      <c r="DH565" s="51"/>
      <c r="DI565" s="69" t="str">
        <f t="shared" si="74"/>
        <v/>
      </c>
      <c r="DJ565" s="70"/>
      <c r="DK565" s="70"/>
      <c r="DL565" s="51"/>
      <c r="DM565" s="51"/>
      <c r="DN565" s="51"/>
      <c r="DO565" s="69" t="str">
        <f t="shared" si="79"/>
        <v/>
      </c>
      <c r="DP565" s="51"/>
      <c r="DQ565" s="51"/>
      <c r="DR565" s="51"/>
      <c r="DS565" s="51"/>
      <c r="DT565" s="51"/>
      <c r="DU565" s="181"/>
    </row>
    <row r="566" spans="1:125" ht="15" x14ac:dyDescent="0.25">
      <c r="A566" s="50">
        <v>2014</v>
      </c>
      <c r="B566" s="51" t="s">
        <v>997</v>
      </c>
      <c r="C566" s="50" t="s">
        <v>998</v>
      </c>
      <c r="D566" s="53" t="s">
        <v>1345</v>
      </c>
      <c r="E566" s="50" t="s">
        <v>140</v>
      </c>
      <c r="F566" s="54">
        <v>1844062</v>
      </c>
      <c r="G566" s="54">
        <v>80230435</v>
      </c>
      <c r="H566" s="54">
        <v>9143937</v>
      </c>
      <c r="I566" s="55">
        <v>7723892</v>
      </c>
      <c r="J566" s="50"/>
      <c r="K566" s="50" t="s">
        <v>2032</v>
      </c>
      <c r="L566" s="58" t="s">
        <v>2032</v>
      </c>
      <c r="M566" s="58" t="s">
        <v>2032</v>
      </c>
      <c r="N566" s="58" t="s">
        <v>2032</v>
      </c>
      <c r="O566" s="58" t="s">
        <v>2032</v>
      </c>
      <c r="P566" s="59"/>
      <c r="Q566" s="60">
        <v>188985</v>
      </c>
      <c r="R566" s="60">
        <v>505080</v>
      </c>
      <c r="S566" s="60">
        <v>6777562</v>
      </c>
      <c r="T566" s="60">
        <v>166575</v>
      </c>
      <c r="U566" s="60">
        <v>85690</v>
      </c>
      <c r="V566" s="79"/>
      <c r="W566" s="90">
        <f t="shared" si="857"/>
        <v>7723892</v>
      </c>
      <c r="X566" s="101">
        <v>620207</v>
      </c>
      <c r="Y566" s="50" t="s">
        <v>167</v>
      </c>
      <c r="Z566" s="50" t="s">
        <v>1345</v>
      </c>
      <c r="AA566" s="51" t="str">
        <f t="shared" ref="AA566:AA569" si="3671">IF(A566 =2014,IF(Y566 ="",F566,""),"")</f>
        <v/>
      </c>
      <c r="AB566" s="68" t="str">
        <f t="shared" ref="AB566:AB569" si="3672">IF(A566 =2014,IF(Y566 ="",I566,""),"")</f>
        <v/>
      </c>
      <c r="AC566" s="68" t="str">
        <f t="shared" ref="AC566:AC569" si="3673">IF(A566 =2014,IF(Y566 ="",Q566,""),"")</f>
        <v/>
      </c>
      <c r="AD566" s="68" t="str">
        <f t="shared" ref="AD566:AD569" si="3674">IF(A566 =2014,IF(Y566 ="",R566,""),"")</f>
        <v/>
      </c>
      <c r="AE566" s="68" t="str">
        <f t="shared" ref="AE566:AE569" si="3675">IF(A566 =2014,IF(Y566 ="",S566,""),"")</f>
        <v/>
      </c>
      <c r="AF566" s="68" t="str">
        <f t="shared" ref="AF566:AF569" si="3676">IF(A566 =2014,IF(Y566 ="",T566+U566,""),"")</f>
        <v/>
      </c>
      <c r="AG566" s="67" t="str">
        <f t="shared" si="7"/>
        <v/>
      </c>
      <c r="AH566" s="51"/>
      <c r="AI566" s="51" t="str">
        <f t="shared" si="8"/>
        <v/>
      </c>
      <c r="AJ566" s="68" t="str">
        <f t="shared" si="9"/>
        <v/>
      </c>
      <c r="AK566" s="68" t="str">
        <f t="shared" si="10"/>
        <v/>
      </c>
      <c r="AL566" s="68" t="str">
        <f t="shared" si="11"/>
        <v/>
      </c>
      <c r="AM566" s="68" t="str">
        <f t="shared" si="12"/>
        <v/>
      </c>
      <c r="AN566" s="68" t="str">
        <f t="shared" si="13"/>
        <v/>
      </c>
      <c r="AO566" s="67" t="str">
        <f t="shared" si="14"/>
        <v/>
      </c>
      <c r="AP566" s="51"/>
      <c r="AQ566" s="51" t="str">
        <f t="shared" si="15"/>
        <v/>
      </c>
      <c r="AR566" s="68" t="str">
        <f t="shared" si="16"/>
        <v/>
      </c>
      <c r="AS566" s="68" t="str">
        <f t="shared" si="17"/>
        <v/>
      </c>
      <c r="AT566" s="68" t="str">
        <f t="shared" si="18"/>
        <v/>
      </c>
      <c r="AU566" s="68" t="str">
        <f t="shared" si="19"/>
        <v/>
      </c>
      <c r="AV566" s="68" t="str">
        <f t="shared" si="20"/>
        <v/>
      </c>
      <c r="AW566" s="67" t="str">
        <f t="shared" si="21"/>
        <v/>
      </c>
      <c r="AX566" s="51"/>
      <c r="AY566" s="51" t="str">
        <f t="shared" si="22"/>
        <v/>
      </c>
      <c r="AZ566" s="68" t="str">
        <f t="shared" si="23"/>
        <v/>
      </c>
      <c r="BA566" s="68" t="str">
        <f t="shared" si="24"/>
        <v/>
      </c>
      <c r="BB566" s="68" t="str">
        <f t="shared" si="25"/>
        <v/>
      </c>
      <c r="BC566" s="68" t="str">
        <f t="shared" si="26"/>
        <v/>
      </c>
      <c r="BD566" s="68" t="str">
        <f t="shared" si="27"/>
        <v/>
      </c>
      <c r="BE566" s="68" t="str">
        <f t="shared" si="28"/>
        <v/>
      </c>
      <c r="BF566" s="51"/>
      <c r="BG566" s="69" t="str">
        <f t="shared" si="29"/>
        <v/>
      </c>
      <c r="BH566" s="67" t="str">
        <f t="shared" si="30"/>
        <v/>
      </c>
      <c r="BI566" s="67" t="str">
        <f t="shared" si="31"/>
        <v/>
      </c>
      <c r="BJ566" s="67" t="str">
        <f t="shared" si="32"/>
        <v/>
      </c>
      <c r="BK566" s="67" t="str">
        <f t="shared" si="33"/>
        <v/>
      </c>
      <c r="BL566" s="67" t="str">
        <f t="shared" si="34"/>
        <v/>
      </c>
      <c r="BM566" s="65" t="str">
        <f t="shared" si="35"/>
        <v/>
      </c>
      <c r="BN566" s="70"/>
      <c r="BO566" s="71">
        <f t="shared" ref="BO566:BO569" si="3677">IF(A566 =2014,F566,"")</f>
        <v>1844062</v>
      </c>
      <c r="BP566" s="51" t="str">
        <f t="shared" ref="BP566:BP569" si="3678">IF(A566 =2015,F566,"")</f>
        <v/>
      </c>
      <c r="BQ566" s="51" t="str">
        <f t="shared" ref="BQ566:BQ569" si="3679">IF(A566 =2016,F566,"")</f>
        <v/>
      </c>
      <c r="BR566" s="51" t="str">
        <f t="shared" ref="BR566:BR569" si="3680">IF(A566 =2017,F566,"")</f>
        <v/>
      </c>
      <c r="BS566" s="69" t="str">
        <f t="shared" si="2920"/>
        <v/>
      </c>
      <c r="BT566" s="70"/>
      <c r="BU566" s="65">
        <f t="shared" ref="BU566:BU569" si="3681">IF(A566 =2014,I566,"")</f>
        <v>7723892</v>
      </c>
      <c r="BV566" s="68" t="str">
        <f t="shared" ref="BV566:BV569" si="3682">IF(A566 =2015,I566,"")</f>
        <v/>
      </c>
      <c r="BW566" s="68" t="str">
        <f t="shared" ref="BW566:BW569" si="3683">IF(A566 =2016,I566,"")</f>
        <v/>
      </c>
      <c r="BX566" s="68" t="str">
        <f t="shared" ref="BX566:BX569" si="3684">IF(A566 =2017,I566,"")</f>
        <v/>
      </c>
      <c r="BY566" s="67" t="str">
        <f t="shared" si="44"/>
        <v/>
      </c>
      <c r="BZ566" s="65"/>
      <c r="CA566" s="65">
        <f t="shared" si="45"/>
        <v>620207</v>
      </c>
      <c r="CB566" s="67" t="str">
        <f t="shared" si="46"/>
        <v/>
      </c>
      <c r="CC566" s="67" t="str">
        <f t="shared" si="47"/>
        <v/>
      </c>
      <c r="CD566" s="67" t="str">
        <f t="shared" si="48"/>
        <v/>
      </c>
      <c r="CE566" s="67" t="str">
        <f t="shared" si="49"/>
        <v/>
      </c>
      <c r="CF566" s="65"/>
      <c r="CG566" s="65">
        <f t="shared" ref="CG566:CG569" si="3685">IF(A566 =2014,Q566+R566+S566+T566+U566,"")</f>
        <v>7723892</v>
      </c>
      <c r="CH566" s="68" t="str">
        <f t="shared" ref="CH566:CH569" si="3686">IF(A566 =2015,Q566+R566+S566+T566+U566,"")</f>
        <v/>
      </c>
      <c r="CI566" s="68" t="str">
        <f t="shared" ref="CI566:CI569" si="3687">IF(A566 =2016,Q566+R566+S566+T566+U566,"")</f>
        <v/>
      </c>
      <c r="CJ566" s="68" t="str">
        <f t="shared" ref="CJ566:CJ569" si="3688">IF(A566 =2017,Q566+R566+S566+T566+U566,"")</f>
        <v/>
      </c>
      <c r="CK566" s="67" t="str">
        <f t="shared" si="54"/>
        <v/>
      </c>
      <c r="CL566" s="65"/>
      <c r="CM566" s="65">
        <f t="shared" ref="CM566:CM569" si="3689">IF(A566 =2014,Q566,"")</f>
        <v>188985</v>
      </c>
      <c r="CN566" s="68" t="str">
        <f t="shared" ref="CN566:CN569" si="3690">IF(A566 =2015,Q566,"")</f>
        <v/>
      </c>
      <c r="CO566" s="68" t="str">
        <f t="shared" ref="CO566:CO569" si="3691">IF(A566 =2016,Q566,"")</f>
        <v/>
      </c>
      <c r="CP566" s="68" t="str">
        <f t="shared" ref="CP566:CP569" si="3692">IF(A566 =2017,Q566,"")</f>
        <v/>
      </c>
      <c r="CQ566" s="67" t="str">
        <f t="shared" si="59"/>
        <v/>
      </c>
      <c r="CR566" s="65"/>
      <c r="CS566" s="65">
        <f t="shared" ref="CS566:CS569" si="3693">IF(A566 =2014,R566,"")</f>
        <v>505080</v>
      </c>
      <c r="CT566" s="68" t="str">
        <f t="shared" ref="CT566:CT569" si="3694">IF(A566 =2015,R566,"")</f>
        <v/>
      </c>
      <c r="CU566" s="68" t="str">
        <f t="shared" ref="CU566:CU569" si="3695">IF(A566 =2016,R566,"")</f>
        <v/>
      </c>
      <c r="CV566" s="68" t="str">
        <f t="shared" ref="CV566:CV569" si="3696">IF(A566 =2017,R566,"")</f>
        <v/>
      </c>
      <c r="CW566" s="67" t="str">
        <f t="shared" si="64"/>
        <v/>
      </c>
      <c r="CX566" s="65"/>
      <c r="CY566" s="65">
        <f t="shared" ref="CY566:CY569" si="3697">IF(A566 =2014,S566,"")</f>
        <v>6777562</v>
      </c>
      <c r="CZ566" s="68" t="str">
        <f t="shared" ref="CZ566:CZ569" si="3698">IF(A566 =2015,S566,"")</f>
        <v/>
      </c>
      <c r="DA566" s="68" t="str">
        <f t="shared" ref="DA566:DA569" si="3699">IF(A566 =2016,S566,"")</f>
        <v/>
      </c>
      <c r="DB566" s="68" t="str">
        <f t="shared" ref="DB566:DB569" si="3700">IF(A566 =2017,S566,"")</f>
        <v/>
      </c>
      <c r="DC566" s="67" t="str">
        <f t="shared" si="69"/>
        <v/>
      </c>
      <c r="DD566" s="65"/>
      <c r="DE566" s="65">
        <f t="shared" ref="DE566:DE569" si="3701">IF(A566 =2014,T566,"")</f>
        <v>166575</v>
      </c>
      <c r="DF566" s="51" t="str">
        <f t="shared" ref="DF566:DF569" si="3702">IF(A566 =2015,T566,"")</f>
        <v/>
      </c>
      <c r="DG566" s="51" t="str">
        <f t="shared" ref="DG566:DG569" si="3703">IF(A566 =2016,T566,"")</f>
        <v/>
      </c>
      <c r="DH566" s="51" t="str">
        <f t="shared" ref="DH566:DH569" si="3704">IF(A566 =2017,T566,"")</f>
        <v/>
      </c>
      <c r="DI566" s="69" t="str">
        <f t="shared" si="74"/>
        <v/>
      </c>
      <c r="DJ566" s="70"/>
      <c r="DK566" s="65">
        <f t="shared" ref="DK566:DK569" si="3705">IF(A566 =2014,U566,"")</f>
        <v>85690</v>
      </c>
      <c r="DL566" s="51" t="str">
        <f t="shared" ref="DL566:DL569" si="3706">IF(A566 =2015,U566,"")</f>
        <v/>
      </c>
      <c r="DM566" s="51" t="str">
        <f t="shared" ref="DM566:DM569" si="3707">IF(A566 =2016,U566,"")</f>
        <v/>
      </c>
      <c r="DN566" s="51" t="str">
        <f t="shared" ref="DN566:DN569" si="3708">IF(A566 =2017,U566,"")</f>
        <v/>
      </c>
      <c r="DO566" s="69" t="str">
        <f t="shared" si="79"/>
        <v/>
      </c>
      <c r="DP566" s="51"/>
      <c r="DQ566" s="51"/>
      <c r="DR566" s="51"/>
      <c r="DS566" s="51"/>
      <c r="DT566" s="51"/>
      <c r="DU566" s="181"/>
    </row>
    <row r="567" spans="1:125" ht="15" x14ac:dyDescent="0.25">
      <c r="A567" s="50">
        <v>2015</v>
      </c>
      <c r="B567" s="51" t="s">
        <v>997</v>
      </c>
      <c r="C567" s="50" t="s">
        <v>998</v>
      </c>
      <c r="D567" s="53" t="s">
        <v>1345</v>
      </c>
      <c r="E567" s="50" t="s">
        <v>140</v>
      </c>
      <c r="F567" s="54">
        <v>2154084</v>
      </c>
      <c r="G567" s="54">
        <v>94156424</v>
      </c>
      <c r="H567" s="54">
        <v>9360517</v>
      </c>
      <c r="I567" s="55">
        <v>7690479</v>
      </c>
      <c r="J567" s="50"/>
      <c r="K567" s="50" t="s">
        <v>2032</v>
      </c>
      <c r="L567" s="58" t="s">
        <v>2032</v>
      </c>
      <c r="M567" s="58" t="s">
        <v>2032</v>
      </c>
      <c r="N567" s="58" t="s">
        <v>2032</v>
      </c>
      <c r="O567" s="58" t="s">
        <v>2032</v>
      </c>
      <c r="P567" s="59"/>
      <c r="Q567" s="60">
        <v>428124</v>
      </c>
      <c r="R567" s="60">
        <v>692400</v>
      </c>
      <c r="S567" s="60">
        <v>6971701</v>
      </c>
      <c r="T567" s="60">
        <v>55958</v>
      </c>
      <c r="U567" s="60">
        <v>104428</v>
      </c>
      <c r="V567" s="79"/>
      <c r="W567" s="90">
        <f t="shared" si="857"/>
        <v>8252611</v>
      </c>
      <c r="X567" s="101">
        <v>0</v>
      </c>
      <c r="Y567" s="50" t="s">
        <v>167</v>
      </c>
      <c r="Z567" s="50" t="s">
        <v>1345</v>
      </c>
      <c r="AA567" s="51" t="str">
        <f t="shared" si="3671"/>
        <v/>
      </c>
      <c r="AB567" s="68" t="str">
        <f t="shared" si="3672"/>
        <v/>
      </c>
      <c r="AC567" s="68" t="str">
        <f t="shared" si="3673"/>
        <v/>
      </c>
      <c r="AD567" s="68" t="str">
        <f t="shared" si="3674"/>
        <v/>
      </c>
      <c r="AE567" s="68" t="str">
        <f t="shared" si="3675"/>
        <v/>
      </c>
      <c r="AF567" s="68" t="str">
        <f t="shared" si="3676"/>
        <v/>
      </c>
      <c r="AG567" s="67" t="str">
        <f t="shared" si="7"/>
        <v/>
      </c>
      <c r="AH567" s="51"/>
      <c r="AI567" s="51" t="str">
        <f t="shared" si="8"/>
        <v/>
      </c>
      <c r="AJ567" s="68" t="str">
        <f t="shared" si="9"/>
        <v/>
      </c>
      <c r="AK567" s="68" t="str">
        <f t="shared" si="10"/>
        <v/>
      </c>
      <c r="AL567" s="68" t="str">
        <f t="shared" si="11"/>
        <v/>
      </c>
      <c r="AM567" s="68" t="str">
        <f t="shared" si="12"/>
        <v/>
      </c>
      <c r="AN567" s="68" t="str">
        <f t="shared" si="13"/>
        <v/>
      </c>
      <c r="AO567" s="67" t="str">
        <f t="shared" si="14"/>
        <v/>
      </c>
      <c r="AP567" s="51"/>
      <c r="AQ567" s="51" t="str">
        <f t="shared" si="15"/>
        <v/>
      </c>
      <c r="AR567" s="68" t="str">
        <f t="shared" si="16"/>
        <v/>
      </c>
      <c r="AS567" s="68" t="str">
        <f t="shared" si="17"/>
        <v/>
      </c>
      <c r="AT567" s="68" t="str">
        <f t="shared" si="18"/>
        <v/>
      </c>
      <c r="AU567" s="68" t="str">
        <f t="shared" si="19"/>
        <v/>
      </c>
      <c r="AV567" s="68" t="str">
        <f t="shared" si="20"/>
        <v/>
      </c>
      <c r="AW567" s="67" t="str">
        <f t="shared" si="21"/>
        <v/>
      </c>
      <c r="AX567" s="51"/>
      <c r="AY567" s="51" t="str">
        <f t="shared" si="22"/>
        <v/>
      </c>
      <c r="AZ567" s="68" t="str">
        <f t="shared" si="23"/>
        <v/>
      </c>
      <c r="BA567" s="68" t="str">
        <f t="shared" si="24"/>
        <v/>
      </c>
      <c r="BB567" s="68" t="str">
        <f t="shared" si="25"/>
        <v/>
      </c>
      <c r="BC567" s="68" t="str">
        <f t="shared" si="26"/>
        <v/>
      </c>
      <c r="BD567" s="68" t="str">
        <f t="shared" si="27"/>
        <v/>
      </c>
      <c r="BE567" s="68" t="str">
        <f t="shared" si="28"/>
        <v/>
      </c>
      <c r="BF567" s="51"/>
      <c r="BG567" s="69" t="str">
        <f t="shared" si="29"/>
        <v/>
      </c>
      <c r="BH567" s="67" t="str">
        <f t="shared" si="30"/>
        <v/>
      </c>
      <c r="BI567" s="67" t="str">
        <f t="shared" si="31"/>
        <v/>
      </c>
      <c r="BJ567" s="67" t="str">
        <f t="shared" si="32"/>
        <v/>
      </c>
      <c r="BK567" s="67" t="str">
        <f t="shared" si="33"/>
        <v/>
      </c>
      <c r="BL567" s="67" t="str">
        <f t="shared" si="34"/>
        <v/>
      </c>
      <c r="BM567" s="65" t="str">
        <f t="shared" si="35"/>
        <v/>
      </c>
      <c r="BN567" s="51"/>
      <c r="BO567" s="51" t="str">
        <f t="shared" si="3677"/>
        <v/>
      </c>
      <c r="BP567" s="71">
        <f t="shared" si="3678"/>
        <v>2154084</v>
      </c>
      <c r="BQ567" s="51" t="str">
        <f t="shared" si="3679"/>
        <v/>
      </c>
      <c r="BR567" s="51" t="str">
        <f t="shared" si="3680"/>
        <v/>
      </c>
      <c r="BS567" s="69" t="str">
        <f t="shared" si="2920"/>
        <v/>
      </c>
      <c r="BT567" s="51"/>
      <c r="BU567" s="68" t="str">
        <f t="shared" si="3681"/>
        <v/>
      </c>
      <c r="BV567" s="65">
        <f t="shared" si="3682"/>
        <v>7690479</v>
      </c>
      <c r="BW567" s="68" t="str">
        <f t="shared" si="3683"/>
        <v/>
      </c>
      <c r="BX567" s="68" t="str">
        <f t="shared" si="3684"/>
        <v/>
      </c>
      <c r="BY567" s="67" t="str">
        <f t="shared" si="44"/>
        <v/>
      </c>
      <c r="BZ567" s="68"/>
      <c r="CA567" s="65" t="str">
        <f t="shared" si="45"/>
        <v/>
      </c>
      <c r="CB567" s="67">
        <f t="shared" si="46"/>
        <v>0</v>
      </c>
      <c r="CC567" s="67" t="str">
        <f t="shared" si="47"/>
        <v/>
      </c>
      <c r="CD567" s="67" t="str">
        <f t="shared" si="48"/>
        <v/>
      </c>
      <c r="CE567" s="67" t="str">
        <f t="shared" si="49"/>
        <v/>
      </c>
      <c r="CF567" s="68"/>
      <c r="CG567" s="68" t="str">
        <f t="shared" si="3685"/>
        <v/>
      </c>
      <c r="CH567" s="65">
        <f t="shared" si="3686"/>
        <v>8252611</v>
      </c>
      <c r="CI567" s="68" t="str">
        <f t="shared" si="3687"/>
        <v/>
      </c>
      <c r="CJ567" s="68" t="str">
        <f t="shared" si="3688"/>
        <v/>
      </c>
      <c r="CK567" s="67" t="str">
        <f t="shared" si="54"/>
        <v/>
      </c>
      <c r="CL567" s="68"/>
      <c r="CM567" s="68" t="str">
        <f t="shared" si="3689"/>
        <v/>
      </c>
      <c r="CN567" s="65">
        <f t="shared" si="3690"/>
        <v>428124</v>
      </c>
      <c r="CO567" s="68" t="str">
        <f t="shared" si="3691"/>
        <v/>
      </c>
      <c r="CP567" s="68" t="str">
        <f t="shared" si="3692"/>
        <v/>
      </c>
      <c r="CQ567" s="67" t="str">
        <f t="shared" si="59"/>
        <v/>
      </c>
      <c r="CR567" s="68"/>
      <c r="CS567" s="68" t="str">
        <f t="shared" si="3693"/>
        <v/>
      </c>
      <c r="CT567" s="65">
        <f t="shared" si="3694"/>
        <v>692400</v>
      </c>
      <c r="CU567" s="68" t="str">
        <f t="shared" si="3695"/>
        <v/>
      </c>
      <c r="CV567" s="68" t="str">
        <f t="shared" si="3696"/>
        <v/>
      </c>
      <c r="CW567" s="67" t="str">
        <f t="shared" si="64"/>
        <v/>
      </c>
      <c r="CX567" s="68"/>
      <c r="CY567" s="68" t="str">
        <f t="shared" si="3697"/>
        <v/>
      </c>
      <c r="CZ567" s="65">
        <f t="shared" si="3698"/>
        <v>6971701</v>
      </c>
      <c r="DA567" s="68" t="str">
        <f t="shared" si="3699"/>
        <v/>
      </c>
      <c r="DB567" s="68" t="str">
        <f t="shared" si="3700"/>
        <v/>
      </c>
      <c r="DC567" s="67" t="str">
        <f t="shared" si="69"/>
        <v/>
      </c>
      <c r="DD567" s="68"/>
      <c r="DE567" s="68" t="str">
        <f t="shared" si="3701"/>
        <v/>
      </c>
      <c r="DF567" s="65">
        <f t="shared" si="3702"/>
        <v>55958</v>
      </c>
      <c r="DG567" s="51" t="str">
        <f t="shared" si="3703"/>
        <v/>
      </c>
      <c r="DH567" s="51" t="str">
        <f t="shared" si="3704"/>
        <v/>
      </c>
      <c r="DI567" s="69" t="str">
        <f t="shared" si="74"/>
        <v/>
      </c>
      <c r="DJ567" s="51"/>
      <c r="DK567" s="51" t="str">
        <f t="shared" si="3705"/>
        <v/>
      </c>
      <c r="DL567" s="65">
        <f t="shared" si="3706"/>
        <v>104428</v>
      </c>
      <c r="DM567" s="51" t="str">
        <f t="shared" si="3707"/>
        <v/>
      </c>
      <c r="DN567" s="51" t="str">
        <f t="shared" si="3708"/>
        <v/>
      </c>
      <c r="DO567" s="69" t="str">
        <f t="shared" si="79"/>
        <v/>
      </c>
      <c r="DP567" s="51"/>
      <c r="DQ567" s="51"/>
      <c r="DR567" s="51"/>
      <c r="DS567" s="51"/>
      <c r="DT567" s="51"/>
      <c r="DU567" s="181"/>
    </row>
    <row r="568" spans="1:125" ht="15" x14ac:dyDescent="0.25">
      <c r="A568" s="50">
        <v>2016</v>
      </c>
      <c r="B568" s="51" t="s">
        <v>997</v>
      </c>
      <c r="C568" s="50" t="s">
        <v>998</v>
      </c>
      <c r="D568" s="53" t="s">
        <v>1345</v>
      </c>
      <c r="E568" s="50" t="s">
        <v>140</v>
      </c>
      <c r="F568" s="54">
        <v>2462851</v>
      </c>
      <c r="G568" s="54">
        <v>109082773</v>
      </c>
      <c r="H568" s="54">
        <v>10368958</v>
      </c>
      <c r="I568" s="55">
        <v>8758048</v>
      </c>
      <c r="J568" s="50"/>
      <c r="K568" s="50" t="s">
        <v>2032</v>
      </c>
      <c r="L568" s="58" t="s">
        <v>2032</v>
      </c>
      <c r="M568" s="58" t="s">
        <v>2032</v>
      </c>
      <c r="N568" s="58" t="s">
        <v>2032</v>
      </c>
      <c r="O568" s="58" t="s">
        <v>2032</v>
      </c>
      <c r="P568" s="59"/>
      <c r="Q568" s="60">
        <v>503610</v>
      </c>
      <c r="R568" s="60">
        <v>1312383</v>
      </c>
      <c r="S568" s="60">
        <v>7523935</v>
      </c>
      <c r="T568" s="60">
        <v>7028</v>
      </c>
      <c r="U568" s="60">
        <v>99670</v>
      </c>
      <c r="V568" s="79"/>
      <c r="W568" s="90">
        <f t="shared" si="857"/>
        <v>9446626</v>
      </c>
      <c r="X568" s="101">
        <v>0</v>
      </c>
      <c r="Y568" s="50" t="s">
        <v>167</v>
      </c>
      <c r="Z568" s="50" t="s">
        <v>1345</v>
      </c>
      <c r="AA568" s="51" t="str">
        <f t="shared" si="3671"/>
        <v/>
      </c>
      <c r="AB568" s="68" t="str">
        <f t="shared" si="3672"/>
        <v/>
      </c>
      <c r="AC568" s="68" t="str">
        <f t="shared" si="3673"/>
        <v/>
      </c>
      <c r="AD568" s="68" t="str">
        <f t="shared" si="3674"/>
        <v/>
      </c>
      <c r="AE568" s="68" t="str">
        <f t="shared" si="3675"/>
        <v/>
      </c>
      <c r="AF568" s="68" t="str">
        <f t="shared" si="3676"/>
        <v/>
      </c>
      <c r="AG568" s="67" t="str">
        <f t="shared" si="7"/>
        <v/>
      </c>
      <c r="AH568" s="51"/>
      <c r="AI568" s="51" t="str">
        <f t="shared" si="8"/>
        <v/>
      </c>
      <c r="AJ568" s="68" t="str">
        <f t="shared" si="9"/>
        <v/>
      </c>
      <c r="AK568" s="68" t="str">
        <f t="shared" si="10"/>
        <v/>
      </c>
      <c r="AL568" s="68" t="str">
        <f t="shared" si="11"/>
        <v/>
      </c>
      <c r="AM568" s="68" t="str">
        <f t="shared" si="12"/>
        <v/>
      </c>
      <c r="AN568" s="68" t="str">
        <f t="shared" si="13"/>
        <v/>
      </c>
      <c r="AO568" s="67" t="str">
        <f t="shared" si="14"/>
        <v/>
      </c>
      <c r="AP568" s="51"/>
      <c r="AQ568" s="51" t="str">
        <f t="shared" si="15"/>
        <v/>
      </c>
      <c r="AR568" s="68" t="str">
        <f t="shared" si="16"/>
        <v/>
      </c>
      <c r="AS568" s="68" t="str">
        <f t="shared" si="17"/>
        <v/>
      </c>
      <c r="AT568" s="68" t="str">
        <f t="shared" si="18"/>
        <v/>
      </c>
      <c r="AU568" s="68" t="str">
        <f t="shared" si="19"/>
        <v/>
      </c>
      <c r="AV568" s="68" t="str">
        <f t="shared" si="20"/>
        <v/>
      </c>
      <c r="AW568" s="67" t="str">
        <f t="shared" si="21"/>
        <v/>
      </c>
      <c r="AX568" s="51"/>
      <c r="AY568" s="51" t="str">
        <f t="shared" si="22"/>
        <v/>
      </c>
      <c r="AZ568" s="68" t="str">
        <f t="shared" si="23"/>
        <v/>
      </c>
      <c r="BA568" s="68" t="str">
        <f t="shared" si="24"/>
        <v/>
      </c>
      <c r="BB568" s="68" t="str">
        <f t="shared" si="25"/>
        <v/>
      </c>
      <c r="BC568" s="68" t="str">
        <f t="shared" si="26"/>
        <v/>
      </c>
      <c r="BD568" s="68" t="str">
        <f t="shared" si="27"/>
        <v/>
      </c>
      <c r="BE568" s="68" t="str">
        <f t="shared" si="28"/>
        <v/>
      </c>
      <c r="BF568" s="51"/>
      <c r="BG568" s="69" t="str">
        <f t="shared" si="29"/>
        <v/>
      </c>
      <c r="BH568" s="67" t="str">
        <f t="shared" si="30"/>
        <v/>
      </c>
      <c r="BI568" s="67" t="str">
        <f t="shared" si="31"/>
        <v/>
      </c>
      <c r="BJ568" s="67" t="str">
        <f t="shared" si="32"/>
        <v/>
      </c>
      <c r="BK568" s="67" t="str">
        <f t="shared" si="33"/>
        <v/>
      </c>
      <c r="BL568" s="67" t="str">
        <f t="shared" si="34"/>
        <v/>
      </c>
      <c r="BM568" s="65" t="str">
        <f t="shared" si="35"/>
        <v/>
      </c>
      <c r="BN568" s="51"/>
      <c r="BO568" s="51" t="str">
        <f t="shared" si="3677"/>
        <v/>
      </c>
      <c r="BP568" s="51" t="str">
        <f t="shared" si="3678"/>
        <v/>
      </c>
      <c r="BQ568" s="71">
        <f t="shared" si="3679"/>
        <v>2462851</v>
      </c>
      <c r="BR568" s="51" t="str">
        <f t="shared" si="3680"/>
        <v/>
      </c>
      <c r="BS568" s="69" t="str">
        <f t="shared" si="2920"/>
        <v/>
      </c>
      <c r="BT568" s="51"/>
      <c r="BU568" s="68" t="str">
        <f t="shared" si="3681"/>
        <v/>
      </c>
      <c r="BV568" s="68" t="str">
        <f t="shared" si="3682"/>
        <v/>
      </c>
      <c r="BW568" s="65">
        <f t="shared" si="3683"/>
        <v>8758048</v>
      </c>
      <c r="BX568" s="68" t="str">
        <f t="shared" si="3684"/>
        <v/>
      </c>
      <c r="BY568" s="67" t="str">
        <f t="shared" si="44"/>
        <v/>
      </c>
      <c r="BZ568" s="68"/>
      <c r="CA568" s="65" t="str">
        <f t="shared" si="45"/>
        <v/>
      </c>
      <c r="CB568" s="67" t="str">
        <f t="shared" si="46"/>
        <v/>
      </c>
      <c r="CC568" s="67">
        <f t="shared" si="47"/>
        <v>0</v>
      </c>
      <c r="CD568" s="67" t="str">
        <f t="shared" si="48"/>
        <v/>
      </c>
      <c r="CE568" s="67" t="str">
        <f t="shared" si="49"/>
        <v/>
      </c>
      <c r="CF568" s="68"/>
      <c r="CG568" s="68" t="str">
        <f t="shared" si="3685"/>
        <v/>
      </c>
      <c r="CH568" s="68" t="str">
        <f t="shared" si="3686"/>
        <v/>
      </c>
      <c r="CI568" s="65">
        <f t="shared" si="3687"/>
        <v>9446626</v>
      </c>
      <c r="CJ568" s="68" t="str">
        <f t="shared" si="3688"/>
        <v/>
      </c>
      <c r="CK568" s="67" t="str">
        <f t="shared" si="54"/>
        <v/>
      </c>
      <c r="CL568" s="68"/>
      <c r="CM568" s="68" t="str">
        <f t="shared" si="3689"/>
        <v/>
      </c>
      <c r="CN568" s="68" t="str">
        <f t="shared" si="3690"/>
        <v/>
      </c>
      <c r="CO568" s="65">
        <f t="shared" si="3691"/>
        <v>503610</v>
      </c>
      <c r="CP568" s="68" t="str">
        <f t="shared" si="3692"/>
        <v/>
      </c>
      <c r="CQ568" s="67" t="str">
        <f t="shared" si="59"/>
        <v/>
      </c>
      <c r="CR568" s="68"/>
      <c r="CS568" s="68" t="str">
        <f t="shared" si="3693"/>
        <v/>
      </c>
      <c r="CT568" s="68" t="str">
        <f t="shared" si="3694"/>
        <v/>
      </c>
      <c r="CU568" s="65">
        <f t="shared" si="3695"/>
        <v>1312383</v>
      </c>
      <c r="CV568" s="68" t="str">
        <f t="shared" si="3696"/>
        <v/>
      </c>
      <c r="CW568" s="67" t="str">
        <f t="shared" si="64"/>
        <v/>
      </c>
      <c r="CX568" s="68"/>
      <c r="CY568" s="68" t="str">
        <f t="shared" si="3697"/>
        <v/>
      </c>
      <c r="CZ568" s="68" t="str">
        <f t="shared" si="3698"/>
        <v/>
      </c>
      <c r="DA568" s="65">
        <f t="shared" si="3699"/>
        <v>7523935</v>
      </c>
      <c r="DB568" s="68" t="str">
        <f t="shared" si="3700"/>
        <v/>
      </c>
      <c r="DC568" s="67" t="str">
        <f t="shared" si="69"/>
        <v/>
      </c>
      <c r="DD568" s="68"/>
      <c r="DE568" s="68" t="str">
        <f t="shared" si="3701"/>
        <v/>
      </c>
      <c r="DF568" s="51" t="str">
        <f t="shared" si="3702"/>
        <v/>
      </c>
      <c r="DG568" s="65">
        <f t="shared" si="3703"/>
        <v>7028</v>
      </c>
      <c r="DH568" s="51" t="str">
        <f t="shared" si="3704"/>
        <v/>
      </c>
      <c r="DI568" s="69" t="str">
        <f t="shared" si="74"/>
        <v/>
      </c>
      <c r="DJ568" s="51"/>
      <c r="DK568" s="51" t="str">
        <f t="shared" si="3705"/>
        <v/>
      </c>
      <c r="DL568" s="51" t="str">
        <f t="shared" si="3706"/>
        <v/>
      </c>
      <c r="DM568" s="65">
        <f t="shared" si="3707"/>
        <v>99670</v>
      </c>
      <c r="DN568" s="51" t="str">
        <f t="shared" si="3708"/>
        <v/>
      </c>
      <c r="DO568" s="69" t="str">
        <f t="shared" si="79"/>
        <v/>
      </c>
      <c r="DP568" s="51"/>
      <c r="DQ568" s="51"/>
      <c r="DR568" s="51"/>
      <c r="DS568" s="51"/>
      <c r="DT568" s="51"/>
      <c r="DU568" s="181"/>
    </row>
    <row r="569" spans="1:125" ht="15" x14ac:dyDescent="0.25">
      <c r="A569" s="50">
        <v>2017</v>
      </c>
      <c r="B569" s="51" t="s">
        <v>997</v>
      </c>
      <c r="C569" s="50" t="s">
        <v>998</v>
      </c>
      <c r="D569" s="53" t="s">
        <v>1345</v>
      </c>
      <c r="E569" s="50" t="s">
        <v>140</v>
      </c>
      <c r="F569" s="54">
        <v>2601036</v>
      </c>
      <c r="G569" s="54">
        <v>109970274</v>
      </c>
      <c r="H569" s="54">
        <v>10447552</v>
      </c>
      <c r="I569" s="55">
        <v>9680222</v>
      </c>
      <c r="J569" s="50"/>
      <c r="K569" s="50" t="s">
        <v>2032</v>
      </c>
      <c r="L569" s="58" t="s">
        <v>2032</v>
      </c>
      <c r="M569" s="58" t="s">
        <v>2032</v>
      </c>
      <c r="N569" s="58" t="s">
        <v>2032</v>
      </c>
      <c r="O569" s="58" t="s">
        <v>2032</v>
      </c>
      <c r="P569" s="59"/>
      <c r="Q569" s="60">
        <v>961582</v>
      </c>
      <c r="R569" s="60">
        <v>403290</v>
      </c>
      <c r="S569" s="60">
        <v>8499496</v>
      </c>
      <c r="T569" s="60">
        <v>16940</v>
      </c>
      <c r="U569" s="60">
        <v>273804</v>
      </c>
      <c r="V569" s="79"/>
      <c r="W569" s="90">
        <f t="shared" si="857"/>
        <v>10155112</v>
      </c>
      <c r="X569" s="101">
        <v>0</v>
      </c>
      <c r="Y569" s="50" t="s">
        <v>167</v>
      </c>
      <c r="Z569" s="50" t="s">
        <v>1345</v>
      </c>
      <c r="AA569" s="51" t="str">
        <f t="shared" si="3671"/>
        <v/>
      </c>
      <c r="AB569" s="68" t="str">
        <f t="shared" si="3672"/>
        <v/>
      </c>
      <c r="AC569" s="68" t="str">
        <f t="shared" si="3673"/>
        <v/>
      </c>
      <c r="AD569" s="68" t="str">
        <f t="shared" si="3674"/>
        <v/>
      </c>
      <c r="AE569" s="68" t="str">
        <f t="shared" si="3675"/>
        <v/>
      </c>
      <c r="AF569" s="68" t="str">
        <f t="shared" si="3676"/>
        <v/>
      </c>
      <c r="AG569" s="67" t="str">
        <f t="shared" si="7"/>
        <v/>
      </c>
      <c r="AH569" s="51"/>
      <c r="AI569" s="51" t="str">
        <f t="shared" si="8"/>
        <v/>
      </c>
      <c r="AJ569" s="68" t="str">
        <f t="shared" si="9"/>
        <v/>
      </c>
      <c r="AK569" s="68" t="str">
        <f t="shared" si="10"/>
        <v/>
      </c>
      <c r="AL569" s="68" t="str">
        <f t="shared" si="11"/>
        <v/>
      </c>
      <c r="AM569" s="68" t="str">
        <f t="shared" si="12"/>
        <v/>
      </c>
      <c r="AN569" s="68" t="str">
        <f t="shared" si="13"/>
        <v/>
      </c>
      <c r="AO569" s="67" t="str">
        <f t="shared" si="14"/>
        <v/>
      </c>
      <c r="AP569" s="51"/>
      <c r="AQ569" s="51" t="str">
        <f t="shared" si="15"/>
        <v/>
      </c>
      <c r="AR569" s="68" t="str">
        <f t="shared" si="16"/>
        <v/>
      </c>
      <c r="AS569" s="68" t="str">
        <f t="shared" si="17"/>
        <v/>
      </c>
      <c r="AT569" s="68" t="str">
        <f t="shared" si="18"/>
        <v/>
      </c>
      <c r="AU569" s="68" t="str">
        <f t="shared" si="19"/>
        <v/>
      </c>
      <c r="AV569" s="68" t="str">
        <f t="shared" si="20"/>
        <v/>
      </c>
      <c r="AW569" s="67" t="str">
        <f t="shared" si="21"/>
        <v/>
      </c>
      <c r="AX569" s="51"/>
      <c r="AY569" s="51" t="str">
        <f t="shared" si="22"/>
        <v/>
      </c>
      <c r="AZ569" s="68" t="str">
        <f t="shared" si="23"/>
        <v/>
      </c>
      <c r="BA569" s="68" t="str">
        <f t="shared" si="24"/>
        <v/>
      </c>
      <c r="BB569" s="68" t="str">
        <f t="shared" si="25"/>
        <v/>
      </c>
      <c r="BC569" s="68" t="str">
        <f t="shared" si="26"/>
        <v/>
      </c>
      <c r="BD569" s="68" t="str">
        <f t="shared" si="27"/>
        <v/>
      </c>
      <c r="BE569" s="68" t="str">
        <f t="shared" si="28"/>
        <v/>
      </c>
      <c r="BF569" s="51"/>
      <c r="BG569" s="69" t="str">
        <f t="shared" si="29"/>
        <v/>
      </c>
      <c r="BH569" s="67" t="str">
        <f t="shared" si="30"/>
        <v/>
      </c>
      <c r="BI569" s="67" t="str">
        <f t="shared" si="31"/>
        <v/>
      </c>
      <c r="BJ569" s="67" t="str">
        <f t="shared" si="32"/>
        <v/>
      </c>
      <c r="BK569" s="67" t="str">
        <f t="shared" si="33"/>
        <v/>
      </c>
      <c r="BL569" s="67" t="str">
        <f t="shared" si="34"/>
        <v/>
      </c>
      <c r="BM569" s="65" t="str">
        <f t="shared" si="35"/>
        <v/>
      </c>
      <c r="BN569" s="51"/>
      <c r="BO569" s="51" t="str">
        <f t="shared" si="3677"/>
        <v/>
      </c>
      <c r="BP569" s="51" t="str">
        <f t="shared" si="3678"/>
        <v/>
      </c>
      <c r="BQ569" s="51" t="str">
        <f t="shared" si="3679"/>
        <v/>
      </c>
      <c r="BR569" s="71">
        <f t="shared" si="3680"/>
        <v>2601036</v>
      </c>
      <c r="BS569" s="69" t="str">
        <f t="shared" si="2920"/>
        <v/>
      </c>
      <c r="BT569" s="51"/>
      <c r="BU569" s="68" t="str">
        <f t="shared" si="3681"/>
        <v/>
      </c>
      <c r="BV569" s="68" t="str">
        <f t="shared" si="3682"/>
        <v/>
      </c>
      <c r="BW569" s="68" t="str">
        <f t="shared" si="3683"/>
        <v/>
      </c>
      <c r="BX569" s="65">
        <f t="shared" si="3684"/>
        <v>9680222</v>
      </c>
      <c r="BY569" s="67" t="str">
        <f t="shared" si="44"/>
        <v/>
      </c>
      <c r="BZ569" s="68"/>
      <c r="CA569" s="65" t="str">
        <f t="shared" si="45"/>
        <v/>
      </c>
      <c r="CB569" s="67" t="str">
        <f t="shared" si="46"/>
        <v/>
      </c>
      <c r="CC569" s="67" t="str">
        <f t="shared" si="47"/>
        <v/>
      </c>
      <c r="CD569" s="67">
        <f t="shared" si="48"/>
        <v>0</v>
      </c>
      <c r="CE569" s="67" t="str">
        <f t="shared" si="49"/>
        <v/>
      </c>
      <c r="CF569" s="68"/>
      <c r="CG569" s="68" t="str">
        <f t="shared" si="3685"/>
        <v/>
      </c>
      <c r="CH569" s="68" t="str">
        <f t="shared" si="3686"/>
        <v/>
      </c>
      <c r="CI569" s="68" t="str">
        <f t="shared" si="3687"/>
        <v/>
      </c>
      <c r="CJ569" s="65">
        <f t="shared" si="3688"/>
        <v>10155112</v>
      </c>
      <c r="CK569" s="67" t="str">
        <f t="shared" si="54"/>
        <v/>
      </c>
      <c r="CL569" s="68"/>
      <c r="CM569" s="68" t="str">
        <f t="shared" si="3689"/>
        <v/>
      </c>
      <c r="CN569" s="68" t="str">
        <f t="shared" si="3690"/>
        <v/>
      </c>
      <c r="CO569" s="68" t="str">
        <f t="shared" si="3691"/>
        <v/>
      </c>
      <c r="CP569" s="65">
        <f t="shared" si="3692"/>
        <v>961582</v>
      </c>
      <c r="CQ569" s="67" t="str">
        <f t="shared" si="59"/>
        <v/>
      </c>
      <c r="CR569" s="68"/>
      <c r="CS569" s="68" t="str">
        <f t="shared" si="3693"/>
        <v/>
      </c>
      <c r="CT569" s="68" t="str">
        <f t="shared" si="3694"/>
        <v/>
      </c>
      <c r="CU569" s="68" t="str">
        <f t="shared" si="3695"/>
        <v/>
      </c>
      <c r="CV569" s="65">
        <f t="shared" si="3696"/>
        <v>403290</v>
      </c>
      <c r="CW569" s="67" t="str">
        <f t="shared" si="64"/>
        <v/>
      </c>
      <c r="CX569" s="68"/>
      <c r="CY569" s="68" t="str">
        <f t="shared" si="3697"/>
        <v/>
      </c>
      <c r="CZ569" s="68" t="str">
        <f t="shared" si="3698"/>
        <v/>
      </c>
      <c r="DA569" s="68" t="str">
        <f t="shared" si="3699"/>
        <v/>
      </c>
      <c r="DB569" s="65">
        <f t="shared" si="3700"/>
        <v>8499496</v>
      </c>
      <c r="DC569" s="67" t="str">
        <f t="shared" si="69"/>
        <v/>
      </c>
      <c r="DD569" s="68"/>
      <c r="DE569" s="68" t="str">
        <f t="shared" si="3701"/>
        <v/>
      </c>
      <c r="DF569" s="51" t="str">
        <f t="shared" si="3702"/>
        <v/>
      </c>
      <c r="DG569" s="51" t="str">
        <f t="shared" si="3703"/>
        <v/>
      </c>
      <c r="DH569" s="65">
        <f t="shared" si="3704"/>
        <v>16940</v>
      </c>
      <c r="DI569" s="69" t="str">
        <f t="shared" si="74"/>
        <v/>
      </c>
      <c r="DJ569" s="51"/>
      <c r="DK569" s="51" t="str">
        <f t="shared" si="3705"/>
        <v/>
      </c>
      <c r="DL569" s="51" t="str">
        <f t="shared" si="3706"/>
        <v/>
      </c>
      <c r="DM569" s="51" t="str">
        <f t="shared" si="3707"/>
        <v/>
      </c>
      <c r="DN569" s="65">
        <f t="shared" si="3708"/>
        <v>273804</v>
      </c>
      <c r="DO569" s="69" t="str">
        <f t="shared" si="79"/>
        <v/>
      </c>
      <c r="DP569" s="51"/>
      <c r="DQ569" s="51"/>
      <c r="DR569" s="51"/>
      <c r="DS569" s="51"/>
      <c r="DT569" s="51"/>
      <c r="DU569" s="181"/>
    </row>
    <row r="570" spans="1:125" ht="15" x14ac:dyDescent="0.25">
      <c r="A570" s="56">
        <v>2018</v>
      </c>
      <c r="B570" s="51" t="s">
        <v>997</v>
      </c>
      <c r="C570" s="50" t="s">
        <v>998</v>
      </c>
      <c r="D570" s="170" t="s">
        <v>1345</v>
      </c>
      <c r="E570" s="50" t="s">
        <v>140</v>
      </c>
      <c r="F570" s="195">
        <v>3173836</v>
      </c>
      <c r="G570" s="195">
        <v>126495990</v>
      </c>
      <c r="H570" s="195">
        <v>11145412</v>
      </c>
      <c r="I570" s="523">
        <v>8749971</v>
      </c>
      <c r="J570" s="50"/>
      <c r="K570" s="50" t="s">
        <v>2032</v>
      </c>
      <c r="L570" s="58"/>
      <c r="M570" s="58"/>
      <c r="N570" s="58"/>
      <c r="O570" s="58"/>
      <c r="P570" s="91"/>
      <c r="Q570" s="92">
        <v>1147987</v>
      </c>
      <c r="R570" s="92">
        <v>0</v>
      </c>
      <c r="S570" s="92">
        <v>9669102</v>
      </c>
      <c r="T570" s="92">
        <v>18927</v>
      </c>
      <c r="U570" s="94"/>
      <c r="V570" s="94"/>
      <c r="W570" s="90">
        <f t="shared" si="857"/>
        <v>10836016</v>
      </c>
      <c r="X570" s="101">
        <v>0</v>
      </c>
      <c r="Y570" s="56" t="s">
        <v>167</v>
      </c>
      <c r="Z570" s="50"/>
      <c r="AA570" s="102"/>
      <c r="AB570" s="64"/>
      <c r="AC570" s="64"/>
      <c r="AD570" s="64"/>
      <c r="AE570" s="65"/>
      <c r="AF570" s="65"/>
      <c r="AG570" s="67" t="str">
        <f t="shared" si="7"/>
        <v/>
      </c>
      <c r="AH570" s="51"/>
      <c r="AI570" s="51" t="str">
        <f t="shared" si="8"/>
        <v/>
      </c>
      <c r="AJ570" s="68" t="str">
        <f t="shared" si="9"/>
        <v/>
      </c>
      <c r="AK570" s="68" t="str">
        <f t="shared" si="10"/>
        <v/>
      </c>
      <c r="AL570" s="68" t="str">
        <f t="shared" si="11"/>
        <v/>
      </c>
      <c r="AM570" s="68" t="str">
        <f t="shared" si="12"/>
        <v/>
      </c>
      <c r="AN570" s="68" t="str">
        <f t="shared" si="13"/>
        <v/>
      </c>
      <c r="AO570" s="67" t="str">
        <f t="shared" si="14"/>
        <v/>
      </c>
      <c r="AP570" s="51"/>
      <c r="AQ570" s="51" t="str">
        <f t="shared" si="15"/>
        <v/>
      </c>
      <c r="AR570" s="68" t="str">
        <f t="shared" si="16"/>
        <v/>
      </c>
      <c r="AS570" s="68" t="str">
        <f t="shared" si="17"/>
        <v/>
      </c>
      <c r="AT570" s="68" t="str">
        <f t="shared" si="18"/>
        <v/>
      </c>
      <c r="AU570" s="68" t="str">
        <f t="shared" si="19"/>
        <v/>
      </c>
      <c r="AV570" s="68" t="str">
        <f t="shared" si="20"/>
        <v/>
      </c>
      <c r="AW570" s="67" t="str">
        <f t="shared" si="21"/>
        <v/>
      </c>
      <c r="AX570" s="51"/>
      <c r="AY570" s="51" t="str">
        <f t="shared" si="22"/>
        <v/>
      </c>
      <c r="AZ570" s="68" t="str">
        <f t="shared" si="23"/>
        <v/>
      </c>
      <c r="BA570" s="68" t="str">
        <f t="shared" si="24"/>
        <v/>
      </c>
      <c r="BB570" s="68" t="str">
        <f t="shared" si="25"/>
        <v/>
      </c>
      <c r="BC570" s="68" t="str">
        <f t="shared" si="26"/>
        <v/>
      </c>
      <c r="BD570" s="68" t="str">
        <f t="shared" si="27"/>
        <v/>
      </c>
      <c r="BE570" s="68" t="str">
        <f t="shared" si="28"/>
        <v/>
      </c>
      <c r="BF570" s="51"/>
      <c r="BG570" s="69" t="str">
        <f t="shared" si="29"/>
        <v/>
      </c>
      <c r="BH570" s="67" t="str">
        <f t="shared" si="30"/>
        <v/>
      </c>
      <c r="BI570" s="67" t="str">
        <f t="shared" si="31"/>
        <v/>
      </c>
      <c r="BJ570" s="67" t="str">
        <f t="shared" si="32"/>
        <v/>
      </c>
      <c r="BK570" s="67" t="str">
        <f t="shared" si="33"/>
        <v/>
      </c>
      <c r="BL570" s="67" t="str">
        <f t="shared" si="34"/>
        <v/>
      </c>
      <c r="BM570" s="65" t="str">
        <f t="shared" si="35"/>
        <v/>
      </c>
      <c r="BN570" s="70"/>
      <c r="BO570" s="70"/>
      <c r="BP570" s="51"/>
      <c r="BQ570" s="51"/>
      <c r="BR570" s="51"/>
      <c r="BS570" s="96">
        <f t="shared" si="2920"/>
        <v>3173836</v>
      </c>
      <c r="BT570" s="70"/>
      <c r="BU570" s="65"/>
      <c r="BV570" s="68"/>
      <c r="BW570" s="68"/>
      <c r="BX570" s="68"/>
      <c r="BY570" s="67">
        <f t="shared" si="44"/>
        <v>8749971</v>
      </c>
      <c r="BZ570" s="65"/>
      <c r="CA570" s="65" t="str">
        <f t="shared" si="45"/>
        <v/>
      </c>
      <c r="CB570" s="67" t="str">
        <f t="shared" si="46"/>
        <v/>
      </c>
      <c r="CC570" s="67" t="str">
        <f t="shared" si="47"/>
        <v/>
      </c>
      <c r="CD570" s="67" t="str">
        <f t="shared" si="48"/>
        <v/>
      </c>
      <c r="CE570" s="67">
        <f t="shared" si="49"/>
        <v>0</v>
      </c>
      <c r="CF570" s="65"/>
      <c r="CG570" s="65"/>
      <c r="CH570" s="68"/>
      <c r="CI570" s="68"/>
      <c r="CJ570" s="68"/>
      <c r="CK570" s="67">
        <f t="shared" si="54"/>
        <v>10836016</v>
      </c>
      <c r="CL570" s="65"/>
      <c r="CM570" s="65"/>
      <c r="CN570" s="68"/>
      <c r="CO570" s="68"/>
      <c r="CP570" s="68"/>
      <c r="CQ570" s="67">
        <f t="shared" si="59"/>
        <v>1147987</v>
      </c>
      <c r="CR570" s="65"/>
      <c r="CS570" s="65"/>
      <c r="CT570" s="68"/>
      <c r="CU570" s="68"/>
      <c r="CV570" s="68"/>
      <c r="CW570" s="67">
        <f t="shared" si="64"/>
        <v>0</v>
      </c>
      <c r="CX570" s="65"/>
      <c r="CY570" s="65"/>
      <c r="CZ570" s="68"/>
      <c r="DA570" s="68"/>
      <c r="DB570" s="68"/>
      <c r="DC570" s="67">
        <f t="shared" si="69"/>
        <v>9669102</v>
      </c>
      <c r="DD570" s="65"/>
      <c r="DE570" s="65"/>
      <c r="DF570" s="51"/>
      <c r="DG570" s="51"/>
      <c r="DH570" s="51"/>
      <c r="DI570" s="67">
        <f t="shared" si="74"/>
        <v>18927</v>
      </c>
      <c r="DJ570" s="70"/>
      <c r="DK570" s="70"/>
      <c r="DL570" s="51"/>
      <c r="DM570" s="51"/>
      <c r="DN570" s="51"/>
      <c r="DO570" s="67">
        <f t="shared" si="79"/>
        <v>1147987</v>
      </c>
      <c r="DP570" s="51"/>
      <c r="DQ570" s="51"/>
      <c r="DR570" s="51"/>
      <c r="DS570" s="51"/>
      <c r="DT570" s="51"/>
      <c r="DU570" s="181"/>
    </row>
    <row r="571" spans="1:125" ht="15" x14ac:dyDescent="0.25">
      <c r="A571" s="56"/>
      <c r="B571" s="51"/>
      <c r="C571" s="50"/>
      <c r="D571" s="53"/>
      <c r="E571" s="50"/>
      <c r="F571" s="218"/>
      <c r="G571" s="218"/>
      <c r="H571" s="218"/>
      <c r="I571" s="219"/>
      <c r="J571" s="50"/>
      <c r="K571" s="50" t="s">
        <v>2032</v>
      </c>
      <c r="L571" s="58"/>
      <c r="M571" s="58"/>
      <c r="N571" s="58"/>
      <c r="O571" s="58"/>
      <c r="P571" s="59"/>
      <c r="Q571" s="60"/>
      <c r="R571" s="60"/>
      <c r="S571" s="60"/>
      <c r="T571" s="60"/>
      <c r="U571" s="60"/>
      <c r="V571" s="79"/>
      <c r="W571" s="90">
        <f t="shared" si="857"/>
        <v>0</v>
      </c>
      <c r="X571" s="101"/>
      <c r="Y571" s="50"/>
      <c r="Z571" s="50"/>
      <c r="AA571" s="102"/>
      <c r="AB571" s="64"/>
      <c r="AC571" s="64"/>
      <c r="AD571" s="64"/>
      <c r="AE571" s="65"/>
      <c r="AF571" s="65"/>
      <c r="AG571" s="67" t="str">
        <f t="shared" si="7"/>
        <v/>
      </c>
      <c r="AH571" s="51"/>
      <c r="AI571" s="51" t="str">
        <f t="shared" si="8"/>
        <v/>
      </c>
      <c r="AJ571" s="68" t="str">
        <f t="shared" si="9"/>
        <v/>
      </c>
      <c r="AK571" s="68" t="str">
        <f t="shared" si="10"/>
        <v/>
      </c>
      <c r="AL571" s="68" t="str">
        <f t="shared" si="11"/>
        <v/>
      </c>
      <c r="AM571" s="68" t="str">
        <f t="shared" si="12"/>
        <v/>
      </c>
      <c r="AN571" s="68" t="str">
        <f t="shared" si="13"/>
        <v/>
      </c>
      <c r="AO571" s="67" t="str">
        <f t="shared" si="14"/>
        <v/>
      </c>
      <c r="AP571" s="51"/>
      <c r="AQ571" s="51" t="str">
        <f t="shared" si="15"/>
        <v/>
      </c>
      <c r="AR571" s="68" t="str">
        <f t="shared" si="16"/>
        <v/>
      </c>
      <c r="AS571" s="68" t="str">
        <f t="shared" si="17"/>
        <v/>
      </c>
      <c r="AT571" s="68" t="str">
        <f t="shared" si="18"/>
        <v/>
      </c>
      <c r="AU571" s="68" t="str">
        <f t="shared" si="19"/>
        <v/>
      </c>
      <c r="AV571" s="68" t="str">
        <f t="shared" si="20"/>
        <v/>
      </c>
      <c r="AW571" s="67" t="str">
        <f t="shared" si="21"/>
        <v/>
      </c>
      <c r="AX571" s="51"/>
      <c r="AY571" s="51" t="str">
        <f t="shared" si="22"/>
        <v/>
      </c>
      <c r="AZ571" s="68" t="str">
        <f t="shared" si="23"/>
        <v/>
      </c>
      <c r="BA571" s="68" t="str">
        <f t="shared" si="24"/>
        <v/>
      </c>
      <c r="BB571" s="68" t="str">
        <f t="shared" si="25"/>
        <v/>
      </c>
      <c r="BC571" s="68" t="str">
        <f t="shared" si="26"/>
        <v/>
      </c>
      <c r="BD571" s="68" t="str">
        <f t="shared" si="27"/>
        <v/>
      </c>
      <c r="BE571" s="68" t="str">
        <f t="shared" si="28"/>
        <v/>
      </c>
      <c r="BF571" s="51"/>
      <c r="BG571" s="69" t="str">
        <f t="shared" si="29"/>
        <v/>
      </c>
      <c r="BH571" s="67" t="str">
        <f t="shared" si="30"/>
        <v/>
      </c>
      <c r="BI571" s="67" t="str">
        <f t="shared" si="31"/>
        <v/>
      </c>
      <c r="BJ571" s="67" t="str">
        <f t="shared" si="32"/>
        <v/>
      </c>
      <c r="BK571" s="67" t="str">
        <f t="shared" si="33"/>
        <v/>
      </c>
      <c r="BL571" s="67" t="str">
        <f t="shared" si="34"/>
        <v/>
      </c>
      <c r="BM571" s="65" t="str">
        <f t="shared" si="35"/>
        <v/>
      </c>
      <c r="BN571" s="70"/>
      <c r="BO571" s="70"/>
      <c r="BP571" s="51"/>
      <c r="BQ571" s="51"/>
      <c r="BR571" s="51"/>
      <c r="BS571" s="69" t="str">
        <f t="shared" si="2920"/>
        <v/>
      </c>
      <c r="BT571" s="70"/>
      <c r="BU571" s="65"/>
      <c r="BV571" s="68"/>
      <c r="BW571" s="68"/>
      <c r="BX571" s="68"/>
      <c r="BY571" s="67" t="str">
        <f t="shared" si="44"/>
        <v/>
      </c>
      <c r="BZ571" s="65"/>
      <c r="CA571" s="65" t="str">
        <f t="shared" si="45"/>
        <v/>
      </c>
      <c r="CB571" s="67" t="str">
        <f t="shared" si="46"/>
        <v/>
      </c>
      <c r="CC571" s="67" t="str">
        <f t="shared" si="47"/>
        <v/>
      </c>
      <c r="CD571" s="67" t="str">
        <f t="shared" si="48"/>
        <v/>
      </c>
      <c r="CE571" s="67" t="str">
        <f t="shared" si="49"/>
        <v/>
      </c>
      <c r="CF571" s="65"/>
      <c r="CG571" s="65"/>
      <c r="CH571" s="68"/>
      <c r="CI571" s="68"/>
      <c r="CJ571" s="68"/>
      <c r="CK571" s="67" t="str">
        <f t="shared" si="54"/>
        <v/>
      </c>
      <c r="CL571" s="65"/>
      <c r="CM571" s="65"/>
      <c r="CN571" s="68"/>
      <c r="CO571" s="68"/>
      <c r="CP571" s="68"/>
      <c r="CQ571" s="67" t="str">
        <f t="shared" si="59"/>
        <v/>
      </c>
      <c r="CR571" s="65"/>
      <c r="CS571" s="65"/>
      <c r="CT571" s="68"/>
      <c r="CU571" s="68"/>
      <c r="CV571" s="68"/>
      <c r="CW571" s="67" t="str">
        <f t="shared" si="64"/>
        <v/>
      </c>
      <c r="CX571" s="65"/>
      <c r="CY571" s="65"/>
      <c r="CZ571" s="68"/>
      <c r="DA571" s="68"/>
      <c r="DB571" s="68"/>
      <c r="DC571" s="67" t="str">
        <f t="shared" si="69"/>
        <v/>
      </c>
      <c r="DD571" s="65"/>
      <c r="DE571" s="65"/>
      <c r="DF571" s="51"/>
      <c r="DG571" s="51"/>
      <c r="DH571" s="51"/>
      <c r="DI571" s="69" t="str">
        <f t="shared" si="74"/>
        <v/>
      </c>
      <c r="DJ571" s="70"/>
      <c r="DK571" s="70"/>
      <c r="DL571" s="51"/>
      <c r="DM571" s="51"/>
      <c r="DN571" s="51"/>
      <c r="DO571" s="69" t="str">
        <f t="shared" si="79"/>
        <v/>
      </c>
      <c r="DP571" s="51"/>
      <c r="DQ571" s="51"/>
      <c r="DR571" s="51"/>
      <c r="DS571" s="51"/>
      <c r="DT571" s="51"/>
      <c r="DU571" s="181"/>
    </row>
    <row r="572" spans="1:125" ht="15" x14ac:dyDescent="0.25">
      <c r="A572" s="50">
        <v>2014</v>
      </c>
      <c r="B572" s="51" t="s">
        <v>1226</v>
      </c>
      <c r="C572" s="50" t="s">
        <v>1227</v>
      </c>
      <c r="D572" s="53" t="s">
        <v>342</v>
      </c>
      <c r="E572" s="50" t="s">
        <v>7</v>
      </c>
      <c r="F572" s="54">
        <v>261169</v>
      </c>
      <c r="G572" s="54" t="s">
        <v>364</v>
      </c>
      <c r="H572" s="54">
        <v>187567</v>
      </c>
      <c r="I572" s="55">
        <v>2165618</v>
      </c>
      <c r="J572" s="50"/>
      <c r="K572" s="50" t="s">
        <v>2032</v>
      </c>
      <c r="L572" s="58" t="s">
        <v>2032</v>
      </c>
      <c r="M572" s="58" t="s">
        <v>2032</v>
      </c>
      <c r="N572" s="58" t="s">
        <v>2032</v>
      </c>
      <c r="O572" s="58" t="s">
        <v>2032</v>
      </c>
      <c r="P572" s="59"/>
      <c r="Q572" s="60">
        <v>1093644</v>
      </c>
      <c r="R572" s="60">
        <v>0</v>
      </c>
      <c r="S572" s="60">
        <v>115544</v>
      </c>
      <c r="T572" s="60">
        <v>738401</v>
      </c>
      <c r="U572" s="60">
        <v>218029</v>
      </c>
      <c r="V572" s="79"/>
      <c r="W572" s="90">
        <f t="shared" si="857"/>
        <v>2165618</v>
      </c>
      <c r="X572" s="101">
        <v>389057</v>
      </c>
      <c r="Y572" s="50"/>
      <c r="Z572" s="50" t="s">
        <v>342</v>
      </c>
      <c r="AA572" s="62">
        <f t="shared" ref="AA572:AA574" si="3709">IF(A572 =2014,IF(Y572 ="",F572,""),"")</f>
        <v>261169</v>
      </c>
      <c r="AB572" s="64">
        <f t="shared" ref="AB572:AB574" si="3710">IF(A572 =2014,IF(Y572 ="",I572,""),"")</f>
        <v>2165618</v>
      </c>
      <c r="AC572" s="64">
        <f t="shared" ref="AC572:AC574" si="3711">IF(A572 =2014,IF(Y572 ="",Q572,""),"")</f>
        <v>1093644</v>
      </c>
      <c r="AD572" s="64">
        <f t="shared" ref="AD572:AD574" si="3712">IF(A572 =2014,IF(Y572 ="",R572,""),"")</f>
        <v>0</v>
      </c>
      <c r="AE572" s="65">
        <f t="shared" ref="AE572:AE574" si="3713">IF(A572 =2014,IF(Y572 ="",S572,""),"")</f>
        <v>115544</v>
      </c>
      <c r="AF572" s="65">
        <f t="shared" ref="AF572:AF574" si="3714">IF(A572 =2014,IF(Y572 ="",T572+U572,""),"")</f>
        <v>956430</v>
      </c>
      <c r="AG572" s="67">
        <f t="shared" si="7"/>
        <v>389057</v>
      </c>
      <c r="AH572" s="51"/>
      <c r="AI572" s="51" t="str">
        <f t="shared" si="8"/>
        <v/>
      </c>
      <c r="AJ572" s="68" t="str">
        <f t="shared" si="9"/>
        <v/>
      </c>
      <c r="AK572" s="68" t="str">
        <f t="shared" si="10"/>
        <v/>
      </c>
      <c r="AL572" s="68" t="str">
        <f t="shared" si="11"/>
        <v/>
      </c>
      <c r="AM572" s="68" t="str">
        <f t="shared" si="12"/>
        <v/>
      </c>
      <c r="AN572" s="68" t="str">
        <f t="shared" si="13"/>
        <v/>
      </c>
      <c r="AO572" s="67" t="str">
        <f t="shared" si="14"/>
        <v/>
      </c>
      <c r="AP572" s="51"/>
      <c r="AQ572" s="51" t="str">
        <f t="shared" si="15"/>
        <v/>
      </c>
      <c r="AR572" s="68" t="str">
        <f t="shared" si="16"/>
        <v/>
      </c>
      <c r="AS572" s="68" t="str">
        <f t="shared" si="17"/>
        <v/>
      </c>
      <c r="AT572" s="68" t="str">
        <f t="shared" si="18"/>
        <v/>
      </c>
      <c r="AU572" s="68" t="str">
        <f t="shared" si="19"/>
        <v/>
      </c>
      <c r="AV572" s="68" t="str">
        <f t="shared" si="20"/>
        <v/>
      </c>
      <c r="AW572" s="67" t="str">
        <f t="shared" si="21"/>
        <v/>
      </c>
      <c r="AX572" s="51"/>
      <c r="AY572" s="51" t="str">
        <f t="shared" si="22"/>
        <v/>
      </c>
      <c r="AZ572" s="68" t="str">
        <f t="shared" si="23"/>
        <v/>
      </c>
      <c r="BA572" s="68" t="str">
        <f t="shared" si="24"/>
        <v/>
      </c>
      <c r="BB572" s="68" t="str">
        <f t="shared" si="25"/>
        <v/>
      </c>
      <c r="BC572" s="68" t="str">
        <f t="shared" si="26"/>
        <v/>
      </c>
      <c r="BD572" s="68" t="str">
        <f t="shared" si="27"/>
        <v/>
      </c>
      <c r="BE572" s="68" t="str">
        <f t="shared" si="28"/>
        <v/>
      </c>
      <c r="BF572" s="51"/>
      <c r="BG572" s="69" t="str">
        <f t="shared" si="29"/>
        <v/>
      </c>
      <c r="BH572" s="67" t="str">
        <f t="shared" si="30"/>
        <v/>
      </c>
      <c r="BI572" s="67" t="str">
        <f t="shared" si="31"/>
        <v/>
      </c>
      <c r="BJ572" s="67" t="str">
        <f t="shared" si="32"/>
        <v/>
      </c>
      <c r="BK572" s="67" t="str">
        <f t="shared" si="33"/>
        <v/>
      </c>
      <c r="BL572" s="67" t="str">
        <f t="shared" si="34"/>
        <v/>
      </c>
      <c r="BM572" s="65" t="str">
        <f t="shared" si="35"/>
        <v/>
      </c>
      <c r="BN572" s="70"/>
      <c r="BO572" s="71">
        <f t="shared" ref="BO572:BO574" si="3715">IF(A572 =2014,F572,"")</f>
        <v>261169</v>
      </c>
      <c r="BP572" s="51" t="str">
        <f t="shared" ref="BP572:BP574" si="3716">IF(A572 =2015,F572,"")</f>
        <v/>
      </c>
      <c r="BQ572" s="51" t="str">
        <f t="shared" ref="BQ572:BQ574" si="3717">IF(A572 =2016,F572,"")</f>
        <v/>
      </c>
      <c r="BR572" s="51" t="str">
        <f t="shared" ref="BR572:BR574" si="3718">IF(A572 =2017,F572,"")</f>
        <v/>
      </c>
      <c r="BS572" s="69" t="str">
        <f t="shared" si="2920"/>
        <v/>
      </c>
      <c r="BT572" s="70"/>
      <c r="BU572" s="65">
        <f t="shared" ref="BU572:BU574" si="3719">IF(A572 =2014,I572,"")</f>
        <v>2165618</v>
      </c>
      <c r="BV572" s="68" t="str">
        <f t="shared" ref="BV572:BV574" si="3720">IF(A572 =2015,I572,"")</f>
        <v/>
      </c>
      <c r="BW572" s="68" t="str">
        <f t="shared" ref="BW572:BW574" si="3721">IF(A572 =2016,I572,"")</f>
        <v/>
      </c>
      <c r="BX572" s="68" t="str">
        <f t="shared" ref="BX572:BX574" si="3722">IF(A572 =2017,I572,"")</f>
        <v/>
      </c>
      <c r="BY572" s="67" t="str">
        <f t="shared" si="44"/>
        <v/>
      </c>
      <c r="BZ572" s="65"/>
      <c r="CA572" s="65">
        <f t="shared" si="45"/>
        <v>389057</v>
      </c>
      <c r="CB572" s="67" t="str">
        <f t="shared" si="46"/>
        <v/>
      </c>
      <c r="CC572" s="67" t="str">
        <f t="shared" si="47"/>
        <v/>
      </c>
      <c r="CD572" s="67" t="str">
        <f t="shared" si="48"/>
        <v/>
      </c>
      <c r="CE572" s="67" t="str">
        <f t="shared" si="49"/>
        <v/>
      </c>
      <c r="CF572" s="65"/>
      <c r="CG572" s="65">
        <f t="shared" ref="CG572:CG574" si="3723">IF(A572 =2014,Q572+R572+S572+T572+U572,"")</f>
        <v>2165618</v>
      </c>
      <c r="CH572" s="68" t="str">
        <f t="shared" ref="CH572:CH574" si="3724">IF(A572 =2015,Q572+R572+S572+T572+U572,"")</f>
        <v/>
      </c>
      <c r="CI572" s="68" t="str">
        <f t="shared" ref="CI572:CI574" si="3725">IF(A572 =2016,Q572+R572+S572+T572+U572,"")</f>
        <v/>
      </c>
      <c r="CJ572" s="68" t="str">
        <f t="shared" ref="CJ572:CJ574" si="3726">IF(A572 =2017,Q572+R572+S572+T572+U572,"")</f>
        <v/>
      </c>
      <c r="CK572" s="67" t="str">
        <f t="shared" si="54"/>
        <v/>
      </c>
      <c r="CL572" s="65"/>
      <c r="CM572" s="65">
        <f t="shared" ref="CM572:CM574" si="3727">IF(A572 =2014,Q572,"")</f>
        <v>1093644</v>
      </c>
      <c r="CN572" s="68" t="str">
        <f t="shared" ref="CN572:CN574" si="3728">IF(A572 =2015,Q572,"")</f>
        <v/>
      </c>
      <c r="CO572" s="68" t="str">
        <f t="shared" ref="CO572:CO574" si="3729">IF(A572 =2016,Q572,"")</f>
        <v/>
      </c>
      <c r="CP572" s="68" t="str">
        <f t="shared" ref="CP572:CP574" si="3730">IF(A572 =2017,Q572,"")</f>
        <v/>
      </c>
      <c r="CQ572" s="67" t="str">
        <f t="shared" si="59"/>
        <v/>
      </c>
      <c r="CR572" s="65"/>
      <c r="CS572" s="65">
        <f t="shared" ref="CS572:CS574" si="3731">IF(A572 =2014,R572,"")</f>
        <v>0</v>
      </c>
      <c r="CT572" s="68" t="str">
        <f t="shared" ref="CT572:CT574" si="3732">IF(A572 =2015,R572,"")</f>
        <v/>
      </c>
      <c r="CU572" s="68" t="str">
        <f t="shared" ref="CU572:CU574" si="3733">IF(A572 =2016,R572,"")</f>
        <v/>
      </c>
      <c r="CV572" s="68" t="str">
        <f t="shared" ref="CV572:CV574" si="3734">IF(A572 =2017,R572,"")</f>
        <v/>
      </c>
      <c r="CW572" s="67" t="str">
        <f t="shared" si="64"/>
        <v/>
      </c>
      <c r="CX572" s="65"/>
      <c r="CY572" s="65">
        <f t="shared" ref="CY572:CY574" si="3735">IF(A572 =2014,S572,"")</f>
        <v>115544</v>
      </c>
      <c r="CZ572" s="68" t="str">
        <f t="shared" ref="CZ572:CZ574" si="3736">IF(A572 =2015,S572,"")</f>
        <v/>
      </c>
      <c r="DA572" s="68" t="str">
        <f t="shared" ref="DA572:DA574" si="3737">IF(A572 =2016,S572,"")</f>
        <v/>
      </c>
      <c r="DB572" s="68" t="str">
        <f t="shared" ref="DB572:DB574" si="3738">IF(A572 =2017,S572,"")</f>
        <v/>
      </c>
      <c r="DC572" s="67" t="str">
        <f t="shared" si="69"/>
        <v/>
      </c>
      <c r="DD572" s="65"/>
      <c r="DE572" s="65">
        <f t="shared" ref="DE572:DE574" si="3739">IF(A572 =2014,T572,"")</f>
        <v>738401</v>
      </c>
      <c r="DF572" s="51" t="str">
        <f t="shared" ref="DF572:DF574" si="3740">IF(A572 =2015,T572,"")</f>
        <v/>
      </c>
      <c r="DG572" s="51" t="str">
        <f t="shared" ref="DG572:DG574" si="3741">IF(A572 =2016,T572,"")</f>
        <v/>
      </c>
      <c r="DH572" s="51" t="str">
        <f t="shared" ref="DH572:DH574" si="3742">IF(A572 =2017,T572,"")</f>
        <v/>
      </c>
      <c r="DI572" s="69" t="str">
        <f t="shared" si="74"/>
        <v/>
      </c>
      <c r="DJ572" s="70"/>
      <c r="DK572" s="65">
        <f t="shared" ref="DK572:DK574" si="3743">IF(A572 =2014,U572,"")</f>
        <v>218029</v>
      </c>
      <c r="DL572" s="51" t="str">
        <f t="shared" ref="DL572:DL574" si="3744">IF(A572 =2015,U572,"")</f>
        <v/>
      </c>
      <c r="DM572" s="51" t="str">
        <f t="shared" ref="DM572:DM574" si="3745">IF(A572 =2016,U572,"")</f>
        <v/>
      </c>
      <c r="DN572" s="51" t="str">
        <f t="shared" ref="DN572:DN574" si="3746">IF(A572 =2017,U572,"")</f>
        <v/>
      </c>
      <c r="DO572" s="69" t="str">
        <f t="shared" si="79"/>
        <v/>
      </c>
      <c r="DP572" s="51"/>
      <c r="DQ572" s="51"/>
      <c r="DR572" s="51"/>
      <c r="DS572" s="51"/>
      <c r="DT572" s="51"/>
      <c r="DU572" s="181"/>
    </row>
    <row r="573" spans="1:125" ht="15" x14ac:dyDescent="0.25">
      <c r="A573" s="50">
        <v>2015</v>
      </c>
      <c r="B573" s="51" t="s">
        <v>1226</v>
      </c>
      <c r="C573" s="50" t="s">
        <v>1227</v>
      </c>
      <c r="D573" s="53" t="s">
        <v>342</v>
      </c>
      <c r="E573" s="50" t="s">
        <v>7</v>
      </c>
      <c r="F573" s="54">
        <v>255001</v>
      </c>
      <c r="G573" s="54" t="s">
        <v>364</v>
      </c>
      <c r="H573" s="54">
        <v>186943</v>
      </c>
      <c r="I573" s="55">
        <v>2091432</v>
      </c>
      <c r="J573" s="50"/>
      <c r="K573" s="50" t="s">
        <v>2032</v>
      </c>
      <c r="L573" s="58" t="s">
        <v>2032</v>
      </c>
      <c r="M573" s="58" t="s">
        <v>2032</v>
      </c>
      <c r="N573" s="58" t="s">
        <v>2032</v>
      </c>
      <c r="O573" s="58" t="s">
        <v>2032</v>
      </c>
      <c r="P573" s="59"/>
      <c r="Q573" s="60">
        <v>1813353</v>
      </c>
      <c r="R573" s="60">
        <v>0</v>
      </c>
      <c r="S573" s="60">
        <v>118905</v>
      </c>
      <c r="T573" s="60">
        <v>314151</v>
      </c>
      <c r="U573" s="60">
        <v>212670</v>
      </c>
      <c r="V573" s="79"/>
      <c r="W573" s="90">
        <f t="shared" si="857"/>
        <v>2459079</v>
      </c>
      <c r="X573" s="101">
        <v>401929</v>
      </c>
      <c r="Y573" s="50"/>
      <c r="Z573" s="50" t="s">
        <v>342</v>
      </c>
      <c r="AA573" s="51" t="str">
        <f t="shared" si="3709"/>
        <v/>
      </c>
      <c r="AB573" s="68" t="str">
        <f t="shared" si="3710"/>
        <v/>
      </c>
      <c r="AC573" s="68" t="str">
        <f t="shared" si="3711"/>
        <v/>
      </c>
      <c r="AD573" s="68" t="str">
        <f t="shared" si="3712"/>
        <v/>
      </c>
      <c r="AE573" s="68" t="str">
        <f t="shared" si="3713"/>
        <v/>
      </c>
      <c r="AF573" s="68" t="str">
        <f t="shared" si="3714"/>
        <v/>
      </c>
      <c r="AG573" s="67" t="str">
        <f t="shared" si="7"/>
        <v/>
      </c>
      <c r="AH573" s="51"/>
      <c r="AI573" s="80">
        <f t="shared" si="8"/>
        <v>255001</v>
      </c>
      <c r="AJ573" s="68">
        <f t="shared" si="9"/>
        <v>2091432</v>
      </c>
      <c r="AK573" s="68">
        <f t="shared" si="10"/>
        <v>1813353</v>
      </c>
      <c r="AL573" s="68">
        <f t="shared" si="11"/>
        <v>0</v>
      </c>
      <c r="AM573" s="68">
        <f t="shared" si="12"/>
        <v>118905</v>
      </c>
      <c r="AN573" s="68">
        <f t="shared" si="13"/>
        <v>526821</v>
      </c>
      <c r="AO573" s="67">
        <f t="shared" si="14"/>
        <v>401929</v>
      </c>
      <c r="AP573" s="51"/>
      <c r="AQ573" s="51" t="str">
        <f t="shared" si="15"/>
        <v/>
      </c>
      <c r="AR573" s="68" t="str">
        <f t="shared" si="16"/>
        <v/>
      </c>
      <c r="AS573" s="68" t="str">
        <f t="shared" si="17"/>
        <v/>
      </c>
      <c r="AT573" s="68" t="str">
        <f t="shared" si="18"/>
        <v/>
      </c>
      <c r="AU573" s="68" t="str">
        <f t="shared" si="19"/>
        <v/>
      </c>
      <c r="AV573" s="68" t="str">
        <f t="shared" si="20"/>
        <v/>
      </c>
      <c r="AW573" s="67" t="str">
        <f t="shared" si="21"/>
        <v/>
      </c>
      <c r="AX573" s="51"/>
      <c r="AY573" s="51" t="str">
        <f t="shared" si="22"/>
        <v/>
      </c>
      <c r="AZ573" s="68" t="str">
        <f t="shared" si="23"/>
        <v/>
      </c>
      <c r="BA573" s="68" t="str">
        <f t="shared" si="24"/>
        <v/>
      </c>
      <c r="BB573" s="68" t="str">
        <f t="shared" si="25"/>
        <v/>
      </c>
      <c r="BC573" s="68" t="str">
        <f t="shared" si="26"/>
        <v/>
      </c>
      <c r="BD573" s="68" t="str">
        <f t="shared" si="27"/>
        <v/>
      </c>
      <c r="BE573" s="68" t="str">
        <f t="shared" si="28"/>
        <v/>
      </c>
      <c r="BF573" s="51"/>
      <c r="BG573" s="69" t="str">
        <f t="shared" si="29"/>
        <v/>
      </c>
      <c r="BH573" s="67" t="str">
        <f t="shared" si="30"/>
        <v/>
      </c>
      <c r="BI573" s="67" t="str">
        <f t="shared" si="31"/>
        <v/>
      </c>
      <c r="BJ573" s="67" t="str">
        <f t="shared" si="32"/>
        <v/>
      </c>
      <c r="BK573" s="67" t="str">
        <f t="shared" si="33"/>
        <v/>
      </c>
      <c r="BL573" s="67" t="str">
        <f t="shared" si="34"/>
        <v/>
      </c>
      <c r="BM573" s="65" t="str">
        <f t="shared" si="35"/>
        <v/>
      </c>
      <c r="BN573" s="51"/>
      <c r="BO573" s="51" t="str">
        <f t="shared" si="3715"/>
        <v/>
      </c>
      <c r="BP573" s="71">
        <f t="shared" si="3716"/>
        <v>255001</v>
      </c>
      <c r="BQ573" s="51" t="str">
        <f t="shared" si="3717"/>
        <v/>
      </c>
      <c r="BR573" s="51" t="str">
        <f t="shared" si="3718"/>
        <v/>
      </c>
      <c r="BS573" s="69" t="str">
        <f t="shared" si="2920"/>
        <v/>
      </c>
      <c r="BT573" s="51"/>
      <c r="BU573" s="68" t="str">
        <f t="shared" si="3719"/>
        <v/>
      </c>
      <c r="BV573" s="65">
        <f t="shared" si="3720"/>
        <v>2091432</v>
      </c>
      <c r="BW573" s="68" t="str">
        <f t="shared" si="3721"/>
        <v/>
      </c>
      <c r="BX573" s="68" t="str">
        <f t="shared" si="3722"/>
        <v/>
      </c>
      <c r="BY573" s="67" t="str">
        <f t="shared" si="44"/>
        <v/>
      </c>
      <c r="BZ573" s="68"/>
      <c r="CA573" s="65" t="str">
        <f t="shared" si="45"/>
        <v/>
      </c>
      <c r="CB573" s="67">
        <f t="shared" si="46"/>
        <v>401929</v>
      </c>
      <c r="CC573" s="67" t="str">
        <f t="shared" si="47"/>
        <v/>
      </c>
      <c r="CD573" s="67" t="str">
        <f t="shared" si="48"/>
        <v/>
      </c>
      <c r="CE573" s="67" t="str">
        <f t="shared" si="49"/>
        <v/>
      </c>
      <c r="CF573" s="68"/>
      <c r="CG573" s="68" t="str">
        <f t="shared" si="3723"/>
        <v/>
      </c>
      <c r="CH573" s="65">
        <f t="shared" si="3724"/>
        <v>2459079</v>
      </c>
      <c r="CI573" s="68" t="str">
        <f t="shared" si="3725"/>
        <v/>
      </c>
      <c r="CJ573" s="68" t="str">
        <f t="shared" si="3726"/>
        <v/>
      </c>
      <c r="CK573" s="67" t="str">
        <f t="shared" si="54"/>
        <v/>
      </c>
      <c r="CL573" s="68"/>
      <c r="CM573" s="68" t="str">
        <f t="shared" si="3727"/>
        <v/>
      </c>
      <c r="CN573" s="65">
        <f t="shared" si="3728"/>
        <v>1813353</v>
      </c>
      <c r="CO573" s="68" t="str">
        <f t="shared" si="3729"/>
        <v/>
      </c>
      <c r="CP573" s="68" t="str">
        <f t="shared" si="3730"/>
        <v/>
      </c>
      <c r="CQ573" s="67" t="str">
        <f t="shared" si="59"/>
        <v/>
      </c>
      <c r="CR573" s="68"/>
      <c r="CS573" s="68" t="str">
        <f t="shared" si="3731"/>
        <v/>
      </c>
      <c r="CT573" s="65">
        <f t="shared" si="3732"/>
        <v>0</v>
      </c>
      <c r="CU573" s="68" t="str">
        <f t="shared" si="3733"/>
        <v/>
      </c>
      <c r="CV573" s="68" t="str">
        <f t="shared" si="3734"/>
        <v/>
      </c>
      <c r="CW573" s="67" t="str">
        <f t="shared" si="64"/>
        <v/>
      </c>
      <c r="CX573" s="68"/>
      <c r="CY573" s="68" t="str">
        <f t="shared" si="3735"/>
        <v/>
      </c>
      <c r="CZ573" s="65">
        <f t="shared" si="3736"/>
        <v>118905</v>
      </c>
      <c r="DA573" s="68" t="str">
        <f t="shared" si="3737"/>
        <v/>
      </c>
      <c r="DB573" s="68" t="str">
        <f t="shared" si="3738"/>
        <v/>
      </c>
      <c r="DC573" s="67" t="str">
        <f t="shared" si="69"/>
        <v/>
      </c>
      <c r="DD573" s="68"/>
      <c r="DE573" s="68" t="str">
        <f t="shared" si="3739"/>
        <v/>
      </c>
      <c r="DF573" s="65">
        <f t="shared" si="3740"/>
        <v>314151</v>
      </c>
      <c r="DG573" s="51" t="str">
        <f t="shared" si="3741"/>
        <v/>
      </c>
      <c r="DH573" s="51" t="str">
        <f t="shared" si="3742"/>
        <v/>
      </c>
      <c r="DI573" s="69" t="str">
        <f t="shared" si="74"/>
        <v/>
      </c>
      <c r="DJ573" s="51"/>
      <c r="DK573" s="51" t="str">
        <f t="shared" si="3743"/>
        <v/>
      </c>
      <c r="DL573" s="65">
        <f t="shared" si="3744"/>
        <v>212670</v>
      </c>
      <c r="DM573" s="51" t="str">
        <f t="shared" si="3745"/>
        <v/>
      </c>
      <c r="DN573" s="51" t="str">
        <f t="shared" si="3746"/>
        <v/>
      </c>
      <c r="DO573" s="69" t="str">
        <f t="shared" si="79"/>
        <v/>
      </c>
      <c r="DP573" s="51"/>
      <c r="DQ573" s="51"/>
      <c r="DR573" s="51"/>
      <c r="DS573" s="51"/>
      <c r="DT573" s="51"/>
      <c r="DU573" s="181"/>
    </row>
    <row r="574" spans="1:125" ht="15" x14ac:dyDescent="0.25">
      <c r="A574" s="50">
        <v>2016</v>
      </c>
      <c r="B574" s="51" t="s">
        <v>1226</v>
      </c>
      <c r="C574" s="50" t="s">
        <v>1227</v>
      </c>
      <c r="D574" s="53" t="s">
        <v>342</v>
      </c>
      <c r="E574" s="50" t="s">
        <v>7</v>
      </c>
      <c r="F574" s="54">
        <v>259936</v>
      </c>
      <c r="G574" s="54" t="s">
        <v>364</v>
      </c>
      <c r="H574" s="54">
        <v>187750</v>
      </c>
      <c r="I574" s="55">
        <v>1995467</v>
      </c>
      <c r="J574" s="50"/>
      <c r="K574" s="50" t="s">
        <v>2032</v>
      </c>
      <c r="L574" s="58" t="s">
        <v>2032</v>
      </c>
      <c r="M574" s="58" t="s">
        <v>2032</v>
      </c>
      <c r="N574" s="58" t="s">
        <v>2032</v>
      </c>
      <c r="O574" s="58" t="s">
        <v>2032</v>
      </c>
      <c r="P574" s="59"/>
      <c r="Q574" s="60">
        <v>1833756</v>
      </c>
      <c r="R574" s="60">
        <v>0</v>
      </c>
      <c r="S574" s="60">
        <v>126932</v>
      </c>
      <c r="T574" s="60">
        <v>0</v>
      </c>
      <c r="U574" s="60">
        <v>197444</v>
      </c>
      <c r="V574" s="79"/>
      <c r="W574" s="90">
        <f t="shared" si="857"/>
        <v>2158132</v>
      </c>
      <c r="X574" s="101">
        <v>415286</v>
      </c>
      <c r="Y574" s="50"/>
      <c r="Z574" s="50" t="s">
        <v>342</v>
      </c>
      <c r="AA574" s="51" t="str">
        <f t="shared" si="3709"/>
        <v/>
      </c>
      <c r="AB574" s="68" t="str">
        <f t="shared" si="3710"/>
        <v/>
      </c>
      <c r="AC574" s="68" t="str">
        <f t="shared" si="3711"/>
        <v/>
      </c>
      <c r="AD574" s="68" t="str">
        <f t="shared" si="3712"/>
        <v/>
      </c>
      <c r="AE574" s="68" t="str">
        <f t="shared" si="3713"/>
        <v/>
      </c>
      <c r="AF574" s="68" t="str">
        <f t="shared" si="3714"/>
        <v/>
      </c>
      <c r="AG574" s="67" t="str">
        <f t="shared" si="7"/>
        <v/>
      </c>
      <c r="AH574" s="51"/>
      <c r="AI574" s="51" t="str">
        <f t="shared" si="8"/>
        <v/>
      </c>
      <c r="AJ574" s="68" t="str">
        <f t="shared" si="9"/>
        <v/>
      </c>
      <c r="AK574" s="68" t="str">
        <f t="shared" si="10"/>
        <v/>
      </c>
      <c r="AL574" s="68" t="str">
        <f t="shared" si="11"/>
        <v/>
      </c>
      <c r="AM574" s="68" t="str">
        <f t="shared" si="12"/>
        <v/>
      </c>
      <c r="AN574" s="68" t="str">
        <f t="shared" si="13"/>
        <v/>
      </c>
      <c r="AO574" s="67" t="str">
        <f t="shared" si="14"/>
        <v/>
      </c>
      <c r="AP574" s="51"/>
      <c r="AQ574" s="80">
        <f t="shared" si="15"/>
        <v>259936</v>
      </c>
      <c r="AR574" s="68">
        <f t="shared" si="16"/>
        <v>1995467</v>
      </c>
      <c r="AS574" s="68">
        <f t="shared" si="17"/>
        <v>1833756</v>
      </c>
      <c r="AT574" s="68">
        <f t="shared" si="18"/>
        <v>0</v>
      </c>
      <c r="AU574" s="68">
        <f t="shared" si="19"/>
        <v>126932</v>
      </c>
      <c r="AV574" s="68">
        <f t="shared" si="20"/>
        <v>197444</v>
      </c>
      <c r="AW574" s="67">
        <f t="shared" si="21"/>
        <v>415286</v>
      </c>
      <c r="AX574" s="51"/>
      <c r="AY574" s="51" t="str">
        <f t="shared" si="22"/>
        <v/>
      </c>
      <c r="AZ574" s="68" t="str">
        <f t="shared" si="23"/>
        <v/>
      </c>
      <c r="BA574" s="68" t="str">
        <f t="shared" si="24"/>
        <v/>
      </c>
      <c r="BB574" s="68" t="str">
        <f t="shared" si="25"/>
        <v/>
      </c>
      <c r="BC574" s="68" t="str">
        <f t="shared" si="26"/>
        <v/>
      </c>
      <c r="BD574" s="68" t="str">
        <f t="shared" si="27"/>
        <v/>
      </c>
      <c r="BE574" s="68" t="str">
        <f t="shared" si="28"/>
        <v/>
      </c>
      <c r="BF574" s="51"/>
      <c r="BG574" s="69" t="str">
        <f t="shared" si="29"/>
        <v/>
      </c>
      <c r="BH574" s="67" t="str">
        <f t="shared" si="30"/>
        <v/>
      </c>
      <c r="BI574" s="67" t="str">
        <f t="shared" si="31"/>
        <v/>
      </c>
      <c r="BJ574" s="67" t="str">
        <f t="shared" si="32"/>
        <v/>
      </c>
      <c r="BK574" s="67" t="str">
        <f t="shared" si="33"/>
        <v/>
      </c>
      <c r="BL574" s="67" t="str">
        <f t="shared" si="34"/>
        <v/>
      </c>
      <c r="BM574" s="65" t="str">
        <f t="shared" si="35"/>
        <v/>
      </c>
      <c r="BN574" s="51"/>
      <c r="BO574" s="51" t="str">
        <f t="shared" si="3715"/>
        <v/>
      </c>
      <c r="BP574" s="51" t="str">
        <f t="shared" si="3716"/>
        <v/>
      </c>
      <c r="BQ574" s="71">
        <f t="shared" si="3717"/>
        <v>259936</v>
      </c>
      <c r="BR574" s="51" t="str">
        <f t="shared" si="3718"/>
        <v/>
      </c>
      <c r="BS574" s="69" t="str">
        <f t="shared" si="2920"/>
        <v/>
      </c>
      <c r="BT574" s="51"/>
      <c r="BU574" s="68" t="str">
        <f t="shared" si="3719"/>
        <v/>
      </c>
      <c r="BV574" s="68" t="str">
        <f t="shared" si="3720"/>
        <v/>
      </c>
      <c r="BW574" s="65">
        <f t="shared" si="3721"/>
        <v>1995467</v>
      </c>
      <c r="BX574" s="68" t="str">
        <f t="shared" si="3722"/>
        <v/>
      </c>
      <c r="BY574" s="67" t="str">
        <f t="shared" si="44"/>
        <v/>
      </c>
      <c r="BZ574" s="68"/>
      <c r="CA574" s="65" t="str">
        <f t="shared" si="45"/>
        <v/>
      </c>
      <c r="CB574" s="67" t="str">
        <f t="shared" si="46"/>
        <v/>
      </c>
      <c r="CC574" s="67">
        <f t="shared" si="47"/>
        <v>415286</v>
      </c>
      <c r="CD574" s="67" t="str">
        <f t="shared" si="48"/>
        <v/>
      </c>
      <c r="CE574" s="67" t="str">
        <f t="shared" si="49"/>
        <v/>
      </c>
      <c r="CF574" s="68"/>
      <c r="CG574" s="68" t="str">
        <f t="shared" si="3723"/>
        <v/>
      </c>
      <c r="CH574" s="68" t="str">
        <f t="shared" si="3724"/>
        <v/>
      </c>
      <c r="CI574" s="65">
        <f t="shared" si="3725"/>
        <v>2158132</v>
      </c>
      <c r="CJ574" s="68" t="str">
        <f t="shared" si="3726"/>
        <v/>
      </c>
      <c r="CK574" s="67" t="str">
        <f t="shared" si="54"/>
        <v/>
      </c>
      <c r="CL574" s="68"/>
      <c r="CM574" s="68" t="str">
        <f t="shared" si="3727"/>
        <v/>
      </c>
      <c r="CN574" s="68" t="str">
        <f t="shared" si="3728"/>
        <v/>
      </c>
      <c r="CO574" s="65">
        <f t="shared" si="3729"/>
        <v>1833756</v>
      </c>
      <c r="CP574" s="68" t="str">
        <f t="shared" si="3730"/>
        <v/>
      </c>
      <c r="CQ574" s="67" t="str">
        <f t="shared" si="59"/>
        <v/>
      </c>
      <c r="CR574" s="68"/>
      <c r="CS574" s="68" t="str">
        <f t="shared" si="3731"/>
        <v/>
      </c>
      <c r="CT574" s="68" t="str">
        <f t="shared" si="3732"/>
        <v/>
      </c>
      <c r="CU574" s="65">
        <f t="shared" si="3733"/>
        <v>0</v>
      </c>
      <c r="CV574" s="68" t="str">
        <f t="shared" si="3734"/>
        <v/>
      </c>
      <c r="CW574" s="67" t="str">
        <f t="shared" si="64"/>
        <v/>
      </c>
      <c r="CX574" s="68"/>
      <c r="CY574" s="68" t="str">
        <f t="shared" si="3735"/>
        <v/>
      </c>
      <c r="CZ574" s="68" t="str">
        <f t="shared" si="3736"/>
        <v/>
      </c>
      <c r="DA574" s="65">
        <f t="shared" si="3737"/>
        <v>126932</v>
      </c>
      <c r="DB574" s="68" t="str">
        <f t="shared" si="3738"/>
        <v/>
      </c>
      <c r="DC574" s="67" t="str">
        <f t="shared" si="69"/>
        <v/>
      </c>
      <c r="DD574" s="68"/>
      <c r="DE574" s="68" t="str">
        <f t="shared" si="3739"/>
        <v/>
      </c>
      <c r="DF574" s="51" t="str">
        <f t="shared" si="3740"/>
        <v/>
      </c>
      <c r="DG574" s="65">
        <f t="shared" si="3741"/>
        <v>0</v>
      </c>
      <c r="DH574" s="51" t="str">
        <f t="shared" si="3742"/>
        <v/>
      </c>
      <c r="DI574" s="69" t="str">
        <f t="shared" si="74"/>
        <v/>
      </c>
      <c r="DJ574" s="51"/>
      <c r="DK574" s="51" t="str">
        <f t="shared" si="3743"/>
        <v/>
      </c>
      <c r="DL574" s="51" t="str">
        <f t="shared" si="3744"/>
        <v/>
      </c>
      <c r="DM574" s="65">
        <f t="shared" si="3745"/>
        <v>197444</v>
      </c>
      <c r="DN574" s="51" t="str">
        <f t="shared" si="3746"/>
        <v/>
      </c>
      <c r="DO574" s="69" t="str">
        <f t="shared" si="79"/>
        <v/>
      </c>
      <c r="DP574" s="51"/>
      <c r="DQ574" s="51"/>
      <c r="DR574" s="51"/>
      <c r="DS574" s="51"/>
      <c r="DT574" s="51"/>
      <c r="DU574" s="181"/>
    </row>
    <row r="575" spans="1:125" ht="15" x14ac:dyDescent="0.25">
      <c r="A575" s="50"/>
      <c r="B575" s="51"/>
      <c r="C575" s="50"/>
      <c r="D575" s="53"/>
      <c r="E575" s="50"/>
      <c r="F575" s="54"/>
      <c r="G575" s="54"/>
      <c r="H575" s="54"/>
      <c r="I575" s="55"/>
      <c r="J575" s="50"/>
      <c r="K575" s="50" t="s">
        <v>2032</v>
      </c>
      <c r="L575" s="58"/>
      <c r="M575" s="58"/>
      <c r="N575" s="58"/>
      <c r="O575" s="58"/>
      <c r="P575" s="59"/>
      <c r="Q575" s="60"/>
      <c r="R575" s="60"/>
      <c r="S575" s="60"/>
      <c r="T575" s="60"/>
      <c r="U575" s="60"/>
      <c r="V575" s="79"/>
      <c r="W575" s="90">
        <f t="shared" si="857"/>
        <v>0</v>
      </c>
      <c r="X575" s="101"/>
      <c r="Y575" s="50"/>
      <c r="Z575" s="50"/>
      <c r="AA575" s="102"/>
      <c r="AB575" s="64"/>
      <c r="AC575" s="64"/>
      <c r="AD575" s="64"/>
      <c r="AE575" s="65"/>
      <c r="AF575" s="65"/>
      <c r="AG575" s="67" t="str">
        <f t="shared" si="7"/>
        <v/>
      </c>
      <c r="AH575" s="51"/>
      <c r="AI575" s="51" t="str">
        <f t="shared" si="8"/>
        <v/>
      </c>
      <c r="AJ575" s="68" t="str">
        <f t="shared" si="9"/>
        <v/>
      </c>
      <c r="AK575" s="68" t="str">
        <f t="shared" si="10"/>
        <v/>
      </c>
      <c r="AL575" s="68" t="str">
        <f t="shared" si="11"/>
        <v/>
      </c>
      <c r="AM575" s="68" t="str">
        <f t="shared" si="12"/>
        <v/>
      </c>
      <c r="AN575" s="68" t="str">
        <f t="shared" si="13"/>
        <v/>
      </c>
      <c r="AO575" s="67" t="str">
        <f t="shared" si="14"/>
        <v/>
      </c>
      <c r="AP575" s="51"/>
      <c r="AQ575" s="51" t="str">
        <f t="shared" si="15"/>
        <v/>
      </c>
      <c r="AR575" s="68" t="str">
        <f t="shared" si="16"/>
        <v/>
      </c>
      <c r="AS575" s="68" t="str">
        <f t="shared" si="17"/>
        <v/>
      </c>
      <c r="AT575" s="68" t="str">
        <f t="shared" si="18"/>
        <v/>
      </c>
      <c r="AU575" s="68" t="str">
        <f t="shared" si="19"/>
        <v/>
      </c>
      <c r="AV575" s="68" t="str">
        <f t="shared" si="20"/>
        <v/>
      </c>
      <c r="AW575" s="67" t="str">
        <f t="shared" si="21"/>
        <v/>
      </c>
      <c r="AX575" s="51"/>
      <c r="AY575" s="51" t="str">
        <f t="shared" si="22"/>
        <v/>
      </c>
      <c r="AZ575" s="68" t="str">
        <f t="shared" si="23"/>
        <v/>
      </c>
      <c r="BA575" s="68" t="str">
        <f t="shared" si="24"/>
        <v/>
      </c>
      <c r="BB575" s="68" t="str">
        <f t="shared" si="25"/>
        <v/>
      </c>
      <c r="BC575" s="68" t="str">
        <f t="shared" si="26"/>
        <v/>
      </c>
      <c r="BD575" s="68" t="str">
        <f t="shared" si="27"/>
        <v/>
      </c>
      <c r="BE575" s="68" t="str">
        <f t="shared" si="28"/>
        <v/>
      </c>
      <c r="BF575" s="51"/>
      <c r="BG575" s="69" t="str">
        <f t="shared" si="29"/>
        <v/>
      </c>
      <c r="BH575" s="67" t="str">
        <f t="shared" si="30"/>
        <v/>
      </c>
      <c r="BI575" s="67" t="str">
        <f t="shared" si="31"/>
        <v/>
      </c>
      <c r="BJ575" s="67" t="str">
        <f t="shared" si="32"/>
        <v/>
      </c>
      <c r="BK575" s="67" t="str">
        <f t="shared" si="33"/>
        <v/>
      </c>
      <c r="BL575" s="67" t="str">
        <f t="shared" si="34"/>
        <v/>
      </c>
      <c r="BM575" s="65" t="str">
        <f t="shared" si="35"/>
        <v/>
      </c>
      <c r="BN575" s="70"/>
      <c r="BO575" s="70"/>
      <c r="BP575" s="51"/>
      <c r="BQ575" s="51"/>
      <c r="BR575" s="51"/>
      <c r="BS575" s="69" t="str">
        <f t="shared" si="2920"/>
        <v/>
      </c>
      <c r="BT575" s="70"/>
      <c r="BU575" s="65"/>
      <c r="BV575" s="68"/>
      <c r="BW575" s="68"/>
      <c r="BX575" s="68"/>
      <c r="BY575" s="67" t="str">
        <f t="shared" si="44"/>
        <v/>
      </c>
      <c r="BZ575" s="65"/>
      <c r="CA575" s="65" t="str">
        <f t="shared" si="45"/>
        <v/>
      </c>
      <c r="CB575" s="67" t="str">
        <f t="shared" si="46"/>
        <v/>
      </c>
      <c r="CC575" s="67" t="str">
        <f t="shared" si="47"/>
        <v/>
      </c>
      <c r="CD575" s="67" t="str">
        <f t="shared" si="48"/>
        <v/>
      </c>
      <c r="CE575" s="67" t="str">
        <f t="shared" si="49"/>
        <v/>
      </c>
      <c r="CF575" s="65"/>
      <c r="CG575" s="65"/>
      <c r="CH575" s="68"/>
      <c r="CI575" s="68"/>
      <c r="CJ575" s="68"/>
      <c r="CK575" s="67" t="str">
        <f t="shared" si="54"/>
        <v/>
      </c>
      <c r="CL575" s="65"/>
      <c r="CM575" s="65"/>
      <c r="CN575" s="68"/>
      <c r="CO575" s="68"/>
      <c r="CP575" s="68"/>
      <c r="CQ575" s="67" t="str">
        <f t="shared" si="59"/>
        <v/>
      </c>
      <c r="CR575" s="65"/>
      <c r="CS575" s="65"/>
      <c r="CT575" s="68"/>
      <c r="CU575" s="68"/>
      <c r="CV575" s="68"/>
      <c r="CW575" s="67" t="str">
        <f t="shared" si="64"/>
        <v/>
      </c>
      <c r="CX575" s="65"/>
      <c r="CY575" s="65"/>
      <c r="CZ575" s="68"/>
      <c r="DA575" s="68"/>
      <c r="DB575" s="68"/>
      <c r="DC575" s="67" t="str">
        <f t="shared" si="69"/>
        <v/>
      </c>
      <c r="DD575" s="65"/>
      <c r="DE575" s="65"/>
      <c r="DF575" s="51"/>
      <c r="DG575" s="51"/>
      <c r="DH575" s="51"/>
      <c r="DI575" s="69" t="str">
        <f t="shared" si="74"/>
        <v/>
      </c>
      <c r="DJ575" s="70"/>
      <c r="DK575" s="70"/>
      <c r="DL575" s="51"/>
      <c r="DM575" s="51"/>
      <c r="DN575" s="51"/>
      <c r="DO575" s="69" t="str">
        <f t="shared" si="79"/>
        <v/>
      </c>
      <c r="DP575" s="51"/>
      <c r="DQ575" s="51"/>
      <c r="DR575" s="51"/>
      <c r="DS575" s="51"/>
      <c r="DT575" s="51"/>
      <c r="DU575" s="181"/>
    </row>
    <row r="576" spans="1:125" ht="15" x14ac:dyDescent="0.25">
      <c r="A576" s="50">
        <v>2014</v>
      </c>
      <c r="B576" s="51" t="s">
        <v>1182</v>
      </c>
      <c r="C576" s="50" t="s">
        <v>1183</v>
      </c>
      <c r="D576" s="53" t="s">
        <v>345</v>
      </c>
      <c r="E576" s="50" t="s">
        <v>117</v>
      </c>
      <c r="F576" s="54">
        <v>1472613</v>
      </c>
      <c r="G576" s="54">
        <v>10992018</v>
      </c>
      <c r="H576" s="54">
        <v>1759530</v>
      </c>
      <c r="I576" s="55">
        <v>11209154</v>
      </c>
      <c r="J576" s="50"/>
      <c r="K576" s="50" t="s">
        <v>2032</v>
      </c>
      <c r="L576" s="58" t="s">
        <v>2032</v>
      </c>
      <c r="M576" s="58" t="s">
        <v>2032</v>
      </c>
      <c r="N576" s="58" t="s">
        <v>2032</v>
      </c>
      <c r="O576" s="58" t="s">
        <v>2032</v>
      </c>
      <c r="P576" s="59"/>
      <c r="Q576" s="60">
        <v>2711161</v>
      </c>
      <c r="R576" s="60">
        <v>972365</v>
      </c>
      <c r="S576" s="60">
        <v>3951488</v>
      </c>
      <c r="T576" s="60">
        <v>2900868</v>
      </c>
      <c r="U576" s="60">
        <v>911595</v>
      </c>
      <c r="V576" s="79"/>
      <c r="W576" s="90">
        <f t="shared" si="857"/>
        <v>11447477</v>
      </c>
      <c r="X576" s="101">
        <v>2634328</v>
      </c>
      <c r="Y576" s="50"/>
      <c r="Z576" s="50" t="s">
        <v>345</v>
      </c>
      <c r="AA576" s="62">
        <f t="shared" ref="AA576:AA579" si="3747">IF(A576 =2014,IF(Y576 ="",F576,""),"")</f>
        <v>1472613</v>
      </c>
      <c r="AB576" s="64">
        <f t="shared" ref="AB576:AB579" si="3748">IF(A576 =2014,IF(Y576 ="",I576,""),"")</f>
        <v>11209154</v>
      </c>
      <c r="AC576" s="64">
        <f t="shared" ref="AC576:AC579" si="3749">IF(A576 =2014,IF(Y576 ="",Q576,""),"")</f>
        <v>2711161</v>
      </c>
      <c r="AD576" s="64">
        <f t="shared" ref="AD576:AD579" si="3750">IF(A576 =2014,IF(Y576 ="",R576,""),"")</f>
        <v>972365</v>
      </c>
      <c r="AE576" s="65">
        <f t="shared" ref="AE576:AE579" si="3751">IF(A576 =2014,IF(Y576 ="",S576,""),"")</f>
        <v>3951488</v>
      </c>
      <c r="AF576" s="65">
        <f t="shared" ref="AF576:AF579" si="3752">IF(A576 =2014,IF(Y576 ="",T576+U576,""),"")</f>
        <v>3812463</v>
      </c>
      <c r="AG576" s="67">
        <f t="shared" si="7"/>
        <v>2634328</v>
      </c>
      <c r="AH576" s="51"/>
      <c r="AI576" s="51" t="str">
        <f t="shared" si="8"/>
        <v/>
      </c>
      <c r="AJ576" s="68" t="str">
        <f t="shared" si="9"/>
        <v/>
      </c>
      <c r="AK576" s="68" t="str">
        <f t="shared" si="10"/>
        <v/>
      </c>
      <c r="AL576" s="68" t="str">
        <f t="shared" si="11"/>
        <v/>
      </c>
      <c r="AM576" s="68" t="str">
        <f t="shared" si="12"/>
        <v/>
      </c>
      <c r="AN576" s="68" t="str">
        <f t="shared" si="13"/>
        <v/>
      </c>
      <c r="AO576" s="67" t="str">
        <f t="shared" si="14"/>
        <v/>
      </c>
      <c r="AP576" s="51"/>
      <c r="AQ576" s="51" t="str">
        <f t="shared" si="15"/>
        <v/>
      </c>
      <c r="AR576" s="68" t="str">
        <f t="shared" si="16"/>
        <v/>
      </c>
      <c r="AS576" s="68" t="str">
        <f t="shared" si="17"/>
        <v/>
      </c>
      <c r="AT576" s="68" t="str">
        <f t="shared" si="18"/>
        <v/>
      </c>
      <c r="AU576" s="68" t="str">
        <f t="shared" si="19"/>
        <v/>
      </c>
      <c r="AV576" s="68" t="str">
        <f t="shared" si="20"/>
        <v/>
      </c>
      <c r="AW576" s="67" t="str">
        <f t="shared" si="21"/>
        <v/>
      </c>
      <c r="AX576" s="51"/>
      <c r="AY576" s="51" t="str">
        <f t="shared" si="22"/>
        <v/>
      </c>
      <c r="AZ576" s="68" t="str">
        <f t="shared" si="23"/>
        <v/>
      </c>
      <c r="BA576" s="68" t="str">
        <f t="shared" si="24"/>
        <v/>
      </c>
      <c r="BB576" s="68" t="str">
        <f t="shared" si="25"/>
        <v/>
      </c>
      <c r="BC576" s="68" t="str">
        <f t="shared" si="26"/>
        <v/>
      </c>
      <c r="BD576" s="68" t="str">
        <f t="shared" si="27"/>
        <v/>
      </c>
      <c r="BE576" s="68" t="str">
        <f t="shared" si="28"/>
        <v/>
      </c>
      <c r="BF576" s="51"/>
      <c r="BG576" s="69" t="str">
        <f t="shared" si="29"/>
        <v/>
      </c>
      <c r="BH576" s="67" t="str">
        <f t="shared" si="30"/>
        <v/>
      </c>
      <c r="BI576" s="67" t="str">
        <f t="shared" si="31"/>
        <v/>
      </c>
      <c r="BJ576" s="67" t="str">
        <f t="shared" si="32"/>
        <v/>
      </c>
      <c r="BK576" s="67" t="str">
        <f t="shared" si="33"/>
        <v/>
      </c>
      <c r="BL576" s="67" t="str">
        <f t="shared" si="34"/>
        <v/>
      </c>
      <c r="BM576" s="65" t="str">
        <f t="shared" si="35"/>
        <v/>
      </c>
      <c r="BN576" s="70"/>
      <c r="BO576" s="71">
        <f t="shared" ref="BO576:BO579" si="3753">IF(A576 =2014,F576,"")</f>
        <v>1472613</v>
      </c>
      <c r="BP576" s="51" t="str">
        <f t="shared" ref="BP576:BP579" si="3754">IF(A576 =2015,F576,"")</f>
        <v/>
      </c>
      <c r="BQ576" s="51" t="str">
        <f t="shared" ref="BQ576:BQ579" si="3755">IF(A576 =2016,F576,"")</f>
        <v/>
      </c>
      <c r="BR576" s="51" t="str">
        <f t="shared" ref="BR576:BR579" si="3756">IF(A576 =2017,F576,"")</f>
        <v/>
      </c>
      <c r="BS576" s="69" t="str">
        <f t="shared" si="2920"/>
        <v/>
      </c>
      <c r="BT576" s="70"/>
      <c r="BU576" s="65">
        <f t="shared" ref="BU576:BU579" si="3757">IF(A576 =2014,I576,"")</f>
        <v>11209154</v>
      </c>
      <c r="BV576" s="68" t="str">
        <f t="shared" ref="BV576:BV579" si="3758">IF(A576 =2015,I576,"")</f>
        <v/>
      </c>
      <c r="BW576" s="68" t="str">
        <f t="shared" ref="BW576:BW579" si="3759">IF(A576 =2016,I576,"")</f>
        <v/>
      </c>
      <c r="BX576" s="68" t="str">
        <f t="shared" ref="BX576:BX579" si="3760">IF(A576 =2017,I576,"")</f>
        <v/>
      </c>
      <c r="BY576" s="67" t="str">
        <f t="shared" si="44"/>
        <v/>
      </c>
      <c r="BZ576" s="65"/>
      <c r="CA576" s="65">
        <f t="shared" si="45"/>
        <v>2634328</v>
      </c>
      <c r="CB576" s="67" t="str">
        <f t="shared" si="46"/>
        <v/>
      </c>
      <c r="CC576" s="67" t="str">
        <f t="shared" si="47"/>
        <v/>
      </c>
      <c r="CD576" s="67" t="str">
        <f t="shared" si="48"/>
        <v/>
      </c>
      <c r="CE576" s="67" t="str">
        <f t="shared" si="49"/>
        <v/>
      </c>
      <c r="CF576" s="65"/>
      <c r="CG576" s="65">
        <f t="shared" ref="CG576:CG579" si="3761">IF(A576 =2014,Q576+R576+S576+T576+U576,"")</f>
        <v>11447477</v>
      </c>
      <c r="CH576" s="68" t="str">
        <f t="shared" ref="CH576:CH579" si="3762">IF(A576 =2015,Q576+R576+S576+T576+U576,"")</f>
        <v/>
      </c>
      <c r="CI576" s="68" t="str">
        <f t="shared" ref="CI576:CI579" si="3763">IF(A576 =2016,Q576+R576+S576+T576+U576,"")</f>
        <v/>
      </c>
      <c r="CJ576" s="68" t="str">
        <f t="shared" ref="CJ576:CJ579" si="3764">IF(A576 =2017,Q576+R576+S576+T576+U576,"")</f>
        <v/>
      </c>
      <c r="CK576" s="67" t="str">
        <f t="shared" si="54"/>
        <v/>
      </c>
      <c r="CL576" s="65"/>
      <c r="CM576" s="65">
        <f t="shared" ref="CM576:CM579" si="3765">IF(A576 =2014,Q576,"")</f>
        <v>2711161</v>
      </c>
      <c r="CN576" s="68" t="str">
        <f t="shared" ref="CN576:CN579" si="3766">IF(A576 =2015,Q576,"")</f>
        <v/>
      </c>
      <c r="CO576" s="68" t="str">
        <f t="shared" ref="CO576:CO579" si="3767">IF(A576 =2016,Q576,"")</f>
        <v/>
      </c>
      <c r="CP576" s="68" t="str">
        <f t="shared" ref="CP576:CP579" si="3768">IF(A576 =2017,Q576,"")</f>
        <v/>
      </c>
      <c r="CQ576" s="67" t="str">
        <f t="shared" si="59"/>
        <v/>
      </c>
      <c r="CR576" s="65"/>
      <c r="CS576" s="65">
        <f t="shared" ref="CS576:CS579" si="3769">IF(A576 =2014,R576,"")</f>
        <v>972365</v>
      </c>
      <c r="CT576" s="68" t="str">
        <f t="shared" ref="CT576:CT579" si="3770">IF(A576 =2015,R576,"")</f>
        <v/>
      </c>
      <c r="CU576" s="68" t="str">
        <f t="shared" ref="CU576:CU579" si="3771">IF(A576 =2016,R576,"")</f>
        <v/>
      </c>
      <c r="CV576" s="68" t="str">
        <f t="shared" ref="CV576:CV579" si="3772">IF(A576 =2017,R576,"")</f>
        <v/>
      </c>
      <c r="CW576" s="67" t="str">
        <f t="shared" si="64"/>
        <v/>
      </c>
      <c r="CX576" s="65"/>
      <c r="CY576" s="65">
        <f t="shared" ref="CY576:CY579" si="3773">IF(A576 =2014,S576,"")</f>
        <v>3951488</v>
      </c>
      <c r="CZ576" s="68" t="str">
        <f t="shared" ref="CZ576:CZ579" si="3774">IF(A576 =2015,S576,"")</f>
        <v/>
      </c>
      <c r="DA576" s="68" t="str">
        <f t="shared" ref="DA576:DA579" si="3775">IF(A576 =2016,S576,"")</f>
        <v/>
      </c>
      <c r="DB576" s="68" t="str">
        <f t="shared" ref="DB576:DB579" si="3776">IF(A576 =2017,S576,"")</f>
        <v/>
      </c>
      <c r="DC576" s="67" t="str">
        <f t="shared" si="69"/>
        <v/>
      </c>
      <c r="DD576" s="65"/>
      <c r="DE576" s="65">
        <f t="shared" ref="DE576:DE579" si="3777">IF(A576 =2014,T576,"")</f>
        <v>2900868</v>
      </c>
      <c r="DF576" s="51" t="str">
        <f t="shared" ref="DF576:DF579" si="3778">IF(A576 =2015,T576,"")</f>
        <v/>
      </c>
      <c r="DG576" s="51" t="str">
        <f t="shared" ref="DG576:DG579" si="3779">IF(A576 =2016,T576,"")</f>
        <v/>
      </c>
      <c r="DH576" s="51" t="str">
        <f t="shared" ref="DH576:DH579" si="3780">IF(A576 =2017,T576,"")</f>
        <v/>
      </c>
      <c r="DI576" s="69" t="str">
        <f t="shared" si="74"/>
        <v/>
      </c>
      <c r="DJ576" s="70"/>
      <c r="DK576" s="65">
        <f t="shared" ref="DK576:DK579" si="3781">IF(A576 =2014,U576,"")</f>
        <v>911595</v>
      </c>
      <c r="DL576" s="51" t="str">
        <f t="shared" ref="DL576:DL579" si="3782">IF(A576 =2015,U576,"")</f>
        <v/>
      </c>
      <c r="DM576" s="51" t="str">
        <f t="shared" ref="DM576:DM579" si="3783">IF(A576 =2016,U576,"")</f>
        <v/>
      </c>
      <c r="DN576" s="51" t="str">
        <f t="shared" ref="DN576:DN579" si="3784">IF(A576 =2017,U576,"")</f>
        <v/>
      </c>
      <c r="DO576" s="69" t="str">
        <f t="shared" si="79"/>
        <v/>
      </c>
      <c r="DP576" s="51"/>
      <c r="DQ576" s="51"/>
      <c r="DR576" s="51"/>
      <c r="DS576" s="51"/>
      <c r="DT576" s="51"/>
      <c r="DU576" s="181"/>
    </row>
    <row r="577" spans="1:125" ht="15" x14ac:dyDescent="0.25">
      <c r="A577" s="50">
        <v>2015</v>
      </c>
      <c r="B577" s="51" t="s">
        <v>1182</v>
      </c>
      <c r="C577" s="50" t="s">
        <v>1183</v>
      </c>
      <c r="D577" s="53" t="s">
        <v>345</v>
      </c>
      <c r="E577" s="50" t="s">
        <v>117</v>
      </c>
      <c r="F577" s="54">
        <v>1483826</v>
      </c>
      <c r="G577" s="54">
        <v>11187635</v>
      </c>
      <c r="H577" s="54">
        <v>1842875</v>
      </c>
      <c r="I577" s="55">
        <v>11796005</v>
      </c>
      <c r="J577" s="50"/>
      <c r="K577" s="50" t="s">
        <v>2032</v>
      </c>
      <c r="L577" s="58" t="s">
        <v>2032</v>
      </c>
      <c r="M577" s="58" t="s">
        <v>2032</v>
      </c>
      <c r="N577" s="58" t="s">
        <v>2032</v>
      </c>
      <c r="O577" s="58" t="s">
        <v>2032</v>
      </c>
      <c r="P577" s="59"/>
      <c r="Q577" s="60">
        <v>2859052</v>
      </c>
      <c r="R577" s="60">
        <v>1823642</v>
      </c>
      <c r="S577" s="60">
        <v>3808082</v>
      </c>
      <c r="T577" s="60">
        <v>3248854</v>
      </c>
      <c r="U577" s="60">
        <v>282288</v>
      </c>
      <c r="V577" s="79"/>
      <c r="W577" s="90">
        <f t="shared" si="857"/>
        <v>12021918</v>
      </c>
      <c r="X577" s="101">
        <v>11929337</v>
      </c>
      <c r="Y577" s="50"/>
      <c r="Z577" s="50" t="s">
        <v>345</v>
      </c>
      <c r="AA577" s="51" t="str">
        <f t="shared" si="3747"/>
        <v/>
      </c>
      <c r="AB577" s="68" t="str">
        <f t="shared" si="3748"/>
        <v/>
      </c>
      <c r="AC577" s="68" t="str">
        <f t="shared" si="3749"/>
        <v/>
      </c>
      <c r="AD577" s="68" t="str">
        <f t="shared" si="3750"/>
        <v/>
      </c>
      <c r="AE577" s="68" t="str">
        <f t="shared" si="3751"/>
        <v/>
      </c>
      <c r="AF577" s="68" t="str">
        <f t="shared" si="3752"/>
        <v/>
      </c>
      <c r="AG577" s="67" t="str">
        <f t="shared" si="7"/>
        <v/>
      </c>
      <c r="AH577" s="51"/>
      <c r="AI577" s="80">
        <f t="shared" si="8"/>
        <v>1483826</v>
      </c>
      <c r="AJ577" s="68">
        <f t="shared" si="9"/>
        <v>11796005</v>
      </c>
      <c r="AK577" s="68">
        <f t="shared" si="10"/>
        <v>2859052</v>
      </c>
      <c r="AL577" s="68">
        <f t="shared" si="11"/>
        <v>1823642</v>
      </c>
      <c r="AM577" s="68">
        <f t="shared" si="12"/>
        <v>3808082</v>
      </c>
      <c r="AN577" s="68">
        <f t="shared" si="13"/>
        <v>3531142</v>
      </c>
      <c r="AO577" s="67">
        <f t="shared" si="14"/>
        <v>11929337</v>
      </c>
      <c r="AP577" s="51"/>
      <c r="AQ577" s="51" t="str">
        <f t="shared" si="15"/>
        <v/>
      </c>
      <c r="AR577" s="68" t="str">
        <f t="shared" si="16"/>
        <v/>
      </c>
      <c r="AS577" s="68" t="str">
        <f t="shared" si="17"/>
        <v/>
      </c>
      <c r="AT577" s="68" t="str">
        <f t="shared" si="18"/>
        <v/>
      </c>
      <c r="AU577" s="68" t="str">
        <f t="shared" si="19"/>
        <v/>
      </c>
      <c r="AV577" s="68" t="str">
        <f t="shared" si="20"/>
        <v/>
      </c>
      <c r="AW577" s="67" t="str">
        <f t="shared" si="21"/>
        <v/>
      </c>
      <c r="AX577" s="51"/>
      <c r="AY577" s="51" t="str">
        <f t="shared" si="22"/>
        <v/>
      </c>
      <c r="AZ577" s="68" t="str">
        <f t="shared" si="23"/>
        <v/>
      </c>
      <c r="BA577" s="68" t="str">
        <f t="shared" si="24"/>
        <v/>
      </c>
      <c r="BB577" s="68" t="str">
        <f t="shared" si="25"/>
        <v/>
      </c>
      <c r="BC577" s="68" t="str">
        <f t="shared" si="26"/>
        <v/>
      </c>
      <c r="BD577" s="68" t="str">
        <f t="shared" si="27"/>
        <v/>
      </c>
      <c r="BE577" s="68" t="str">
        <f t="shared" si="28"/>
        <v/>
      </c>
      <c r="BF577" s="51"/>
      <c r="BG577" s="69" t="str">
        <f t="shared" si="29"/>
        <v/>
      </c>
      <c r="BH577" s="67" t="str">
        <f t="shared" si="30"/>
        <v/>
      </c>
      <c r="BI577" s="67" t="str">
        <f t="shared" si="31"/>
        <v/>
      </c>
      <c r="BJ577" s="67" t="str">
        <f t="shared" si="32"/>
        <v/>
      </c>
      <c r="BK577" s="67" t="str">
        <f t="shared" si="33"/>
        <v/>
      </c>
      <c r="BL577" s="67" t="str">
        <f t="shared" si="34"/>
        <v/>
      </c>
      <c r="BM577" s="65" t="str">
        <f t="shared" si="35"/>
        <v/>
      </c>
      <c r="BN577" s="51"/>
      <c r="BO577" s="51" t="str">
        <f t="shared" si="3753"/>
        <v/>
      </c>
      <c r="BP577" s="71">
        <f t="shared" si="3754"/>
        <v>1483826</v>
      </c>
      <c r="BQ577" s="51" t="str">
        <f t="shared" si="3755"/>
        <v/>
      </c>
      <c r="BR577" s="51" t="str">
        <f t="shared" si="3756"/>
        <v/>
      </c>
      <c r="BS577" s="69" t="str">
        <f t="shared" si="2920"/>
        <v/>
      </c>
      <c r="BT577" s="51"/>
      <c r="BU577" s="68" t="str">
        <f t="shared" si="3757"/>
        <v/>
      </c>
      <c r="BV577" s="65">
        <f t="shared" si="3758"/>
        <v>11796005</v>
      </c>
      <c r="BW577" s="68" t="str">
        <f t="shared" si="3759"/>
        <v/>
      </c>
      <c r="BX577" s="68" t="str">
        <f t="shared" si="3760"/>
        <v/>
      </c>
      <c r="BY577" s="67" t="str">
        <f t="shared" si="44"/>
        <v/>
      </c>
      <c r="BZ577" s="68"/>
      <c r="CA577" s="65" t="str">
        <f t="shared" si="45"/>
        <v/>
      </c>
      <c r="CB577" s="67">
        <f t="shared" si="46"/>
        <v>11929337</v>
      </c>
      <c r="CC577" s="67" t="str">
        <f t="shared" si="47"/>
        <v/>
      </c>
      <c r="CD577" s="67" t="str">
        <f t="shared" si="48"/>
        <v/>
      </c>
      <c r="CE577" s="67" t="str">
        <f t="shared" si="49"/>
        <v/>
      </c>
      <c r="CF577" s="68"/>
      <c r="CG577" s="68" t="str">
        <f t="shared" si="3761"/>
        <v/>
      </c>
      <c r="CH577" s="65">
        <f t="shared" si="3762"/>
        <v>12021918</v>
      </c>
      <c r="CI577" s="68" t="str">
        <f t="shared" si="3763"/>
        <v/>
      </c>
      <c r="CJ577" s="68" t="str">
        <f t="shared" si="3764"/>
        <v/>
      </c>
      <c r="CK577" s="67" t="str">
        <f t="shared" si="54"/>
        <v/>
      </c>
      <c r="CL577" s="68"/>
      <c r="CM577" s="68" t="str">
        <f t="shared" si="3765"/>
        <v/>
      </c>
      <c r="CN577" s="65">
        <f t="shared" si="3766"/>
        <v>2859052</v>
      </c>
      <c r="CO577" s="68" t="str">
        <f t="shared" si="3767"/>
        <v/>
      </c>
      <c r="CP577" s="68" t="str">
        <f t="shared" si="3768"/>
        <v/>
      </c>
      <c r="CQ577" s="67" t="str">
        <f t="shared" si="59"/>
        <v/>
      </c>
      <c r="CR577" s="68"/>
      <c r="CS577" s="68" t="str">
        <f t="shared" si="3769"/>
        <v/>
      </c>
      <c r="CT577" s="65">
        <f t="shared" si="3770"/>
        <v>1823642</v>
      </c>
      <c r="CU577" s="68" t="str">
        <f t="shared" si="3771"/>
        <v/>
      </c>
      <c r="CV577" s="68" t="str">
        <f t="shared" si="3772"/>
        <v/>
      </c>
      <c r="CW577" s="67" t="str">
        <f t="shared" si="64"/>
        <v/>
      </c>
      <c r="CX577" s="68"/>
      <c r="CY577" s="68" t="str">
        <f t="shared" si="3773"/>
        <v/>
      </c>
      <c r="CZ577" s="65">
        <f t="shared" si="3774"/>
        <v>3808082</v>
      </c>
      <c r="DA577" s="68" t="str">
        <f t="shared" si="3775"/>
        <v/>
      </c>
      <c r="DB577" s="68" t="str">
        <f t="shared" si="3776"/>
        <v/>
      </c>
      <c r="DC577" s="67" t="str">
        <f t="shared" si="69"/>
        <v/>
      </c>
      <c r="DD577" s="68"/>
      <c r="DE577" s="68" t="str">
        <f t="shared" si="3777"/>
        <v/>
      </c>
      <c r="DF577" s="65">
        <f t="shared" si="3778"/>
        <v>3248854</v>
      </c>
      <c r="DG577" s="51" t="str">
        <f t="shared" si="3779"/>
        <v/>
      </c>
      <c r="DH577" s="51" t="str">
        <f t="shared" si="3780"/>
        <v/>
      </c>
      <c r="DI577" s="69" t="str">
        <f t="shared" si="74"/>
        <v/>
      </c>
      <c r="DJ577" s="51"/>
      <c r="DK577" s="51" t="str">
        <f t="shared" si="3781"/>
        <v/>
      </c>
      <c r="DL577" s="65">
        <f t="shared" si="3782"/>
        <v>282288</v>
      </c>
      <c r="DM577" s="51" t="str">
        <f t="shared" si="3783"/>
        <v/>
      </c>
      <c r="DN577" s="51" t="str">
        <f t="shared" si="3784"/>
        <v/>
      </c>
      <c r="DO577" s="69" t="str">
        <f t="shared" si="79"/>
        <v/>
      </c>
      <c r="DP577" s="51"/>
      <c r="DQ577" s="51"/>
      <c r="DR577" s="51"/>
      <c r="DS577" s="51"/>
      <c r="DT577" s="51"/>
      <c r="DU577" s="181"/>
    </row>
    <row r="578" spans="1:125" ht="15" x14ac:dyDescent="0.25">
      <c r="A578" s="50">
        <v>2016</v>
      </c>
      <c r="B578" s="51" t="s">
        <v>1182</v>
      </c>
      <c r="C578" s="50" t="s">
        <v>1183</v>
      </c>
      <c r="D578" s="53" t="s">
        <v>345</v>
      </c>
      <c r="E578" s="50" t="s">
        <v>117</v>
      </c>
      <c r="F578" s="54">
        <v>1545945</v>
      </c>
      <c r="G578" s="54">
        <v>11632145</v>
      </c>
      <c r="H578" s="54">
        <v>2068631</v>
      </c>
      <c r="I578" s="55">
        <v>12193845</v>
      </c>
      <c r="J578" s="50"/>
      <c r="K578" s="50" t="s">
        <v>2032</v>
      </c>
      <c r="L578" s="58" t="s">
        <v>2032</v>
      </c>
      <c r="M578" s="58" t="s">
        <v>2032</v>
      </c>
      <c r="N578" s="58" t="s">
        <v>2032</v>
      </c>
      <c r="O578" s="58" t="s">
        <v>2032</v>
      </c>
      <c r="P578" s="59"/>
      <c r="Q578" s="60">
        <v>4684025</v>
      </c>
      <c r="R578" s="60">
        <v>606974</v>
      </c>
      <c r="S578" s="60">
        <v>3788192</v>
      </c>
      <c r="T578" s="60">
        <v>2865444</v>
      </c>
      <c r="U578" s="60">
        <v>457400</v>
      </c>
      <c r="V578" s="79"/>
      <c r="W578" s="90">
        <f t="shared" si="857"/>
        <v>12402035</v>
      </c>
      <c r="X578" s="101">
        <v>9194747</v>
      </c>
      <c r="Y578" s="50"/>
      <c r="Z578" s="50" t="s">
        <v>345</v>
      </c>
      <c r="AA578" s="51" t="str">
        <f t="shared" si="3747"/>
        <v/>
      </c>
      <c r="AB578" s="68" t="str">
        <f t="shared" si="3748"/>
        <v/>
      </c>
      <c r="AC578" s="68" t="str">
        <f t="shared" si="3749"/>
        <v/>
      </c>
      <c r="AD578" s="68" t="str">
        <f t="shared" si="3750"/>
        <v/>
      </c>
      <c r="AE578" s="68" t="str">
        <f t="shared" si="3751"/>
        <v/>
      </c>
      <c r="AF578" s="68" t="str">
        <f t="shared" si="3752"/>
        <v/>
      </c>
      <c r="AG578" s="67" t="str">
        <f t="shared" si="7"/>
        <v/>
      </c>
      <c r="AH578" s="51"/>
      <c r="AI578" s="51" t="str">
        <f t="shared" si="8"/>
        <v/>
      </c>
      <c r="AJ578" s="68" t="str">
        <f t="shared" si="9"/>
        <v/>
      </c>
      <c r="AK578" s="68" t="str">
        <f t="shared" si="10"/>
        <v/>
      </c>
      <c r="AL578" s="68" t="str">
        <f t="shared" si="11"/>
        <v/>
      </c>
      <c r="AM578" s="68" t="str">
        <f t="shared" si="12"/>
        <v/>
      </c>
      <c r="AN578" s="68" t="str">
        <f t="shared" si="13"/>
        <v/>
      </c>
      <c r="AO578" s="67" t="str">
        <f t="shared" si="14"/>
        <v/>
      </c>
      <c r="AP578" s="51"/>
      <c r="AQ578" s="80">
        <f t="shared" si="15"/>
        <v>1545945</v>
      </c>
      <c r="AR578" s="68">
        <f t="shared" si="16"/>
        <v>12193845</v>
      </c>
      <c r="AS578" s="68">
        <f t="shared" si="17"/>
        <v>4684025</v>
      </c>
      <c r="AT578" s="68">
        <f t="shared" si="18"/>
        <v>606974</v>
      </c>
      <c r="AU578" s="68">
        <f t="shared" si="19"/>
        <v>3788192</v>
      </c>
      <c r="AV578" s="68">
        <f t="shared" si="20"/>
        <v>3322844</v>
      </c>
      <c r="AW578" s="67">
        <f t="shared" si="21"/>
        <v>9194747</v>
      </c>
      <c r="AX578" s="51"/>
      <c r="AY578" s="51" t="str">
        <f t="shared" si="22"/>
        <v/>
      </c>
      <c r="AZ578" s="68" t="str">
        <f t="shared" si="23"/>
        <v/>
      </c>
      <c r="BA578" s="68" t="str">
        <f t="shared" si="24"/>
        <v/>
      </c>
      <c r="BB578" s="68" t="str">
        <f t="shared" si="25"/>
        <v/>
      </c>
      <c r="BC578" s="68" t="str">
        <f t="shared" si="26"/>
        <v/>
      </c>
      <c r="BD578" s="68" t="str">
        <f t="shared" si="27"/>
        <v/>
      </c>
      <c r="BE578" s="68" t="str">
        <f t="shared" si="28"/>
        <v/>
      </c>
      <c r="BF578" s="51"/>
      <c r="BG578" s="69" t="str">
        <f t="shared" si="29"/>
        <v/>
      </c>
      <c r="BH578" s="67" t="str">
        <f t="shared" si="30"/>
        <v/>
      </c>
      <c r="BI578" s="67" t="str">
        <f t="shared" si="31"/>
        <v/>
      </c>
      <c r="BJ578" s="67" t="str">
        <f t="shared" si="32"/>
        <v/>
      </c>
      <c r="BK578" s="67" t="str">
        <f t="shared" si="33"/>
        <v/>
      </c>
      <c r="BL578" s="67" t="str">
        <f t="shared" si="34"/>
        <v/>
      </c>
      <c r="BM578" s="65" t="str">
        <f t="shared" si="35"/>
        <v/>
      </c>
      <c r="BN578" s="51"/>
      <c r="BO578" s="51" t="str">
        <f t="shared" si="3753"/>
        <v/>
      </c>
      <c r="BP578" s="51" t="str">
        <f t="shared" si="3754"/>
        <v/>
      </c>
      <c r="BQ578" s="71">
        <f t="shared" si="3755"/>
        <v>1545945</v>
      </c>
      <c r="BR578" s="51" t="str">
        <f t="shared" si="3756"/>
        <v/>
      </c>
      <c r="BS578" s="69" t="str">
        <f t="shared" si="2920"/>
        <v/>
      </c>
      <c r="BT578" s="51"/>
      <c r="BU578" s="68" t="str">
        <f t="shared" si="3757"/>
        <v/>
      </c>
      <c r="BV578" s="68" t="str">
        <f t="shared" si="3758"/>
        <v/>
      </c>
      <c r="BW578" s="65">
        <f t="shared" si="3759"/>
        <v>12193845</v>
      </c>
      <c r="BX578" s="68" t="str">
        <f t="shared" si="3760"/>
        <v/>
      </c>
      <c r="BY578" s="67" t="str">
        <f t="shared" si="44"/>
        <v/>
      </c>
      <c r="BZ578" s="68"/>
      <c r="CA578" s="65" t="str">
        <f t="shared" si="45"/>
        <v/>
      </c>
      <c r="CB578" s="67" t="str">
        <f t="shared" si="46"/>
        <v/>
      </c>
      <c r="CC578" s="67">
        <f t="shared" si="47"/>
        <v>9194747</v>
      </c>
      <c r="CD578" s="67" t="str">
        <f t="shared" si="48"/>
        <v/>
      </c>
      <c r="CE578" s="67" t="str">
        <f t="shared" si="49"/>
        <v/>
      </c>
      <c r="CF578" s="68"/>
      <c r="CG578" s="68" t="str">
        <f t="shared" si="3761"/>
        <v/>
      </c>
      <c r="CH578" s="68" t="str">
        <f t="shared" si="3762"/>
        <v/>
      </c>
      <c r="CI578" s="65">
        <f t="shared" si="3763"/>
        <v>12402035</v>
      </c>
      <c r="CJ578" s="68" t="str">
        <f t="shared" si="3764"/>
        <v/>
      </c>
      <c r="CK578" s="67" t="str">
        <f t="shared" si="54"/>
        <v/>
      </c>
      <c r="CL578" s="68"/>
      <c r="CM578" s="68" t="str">
        <f t="shared" si="3765"/>
        <v/>
      </c>
      <c r="CN578" s="68" t="str">
        <f t="shared" si="3766"/>
        <v/>
      </c>
      <c r="CO578" s="65">
        <f t="shared" si="3767"/>
        <v>4684025</v>
      </c>
      <c r="CP578" s="68" t="str">
        <f t="shared" si="3768"/>
        <v/>
      </c>
      <c r="CQ578" s="67" t="str">
        <f t="shared" si="59"/>
        <v/>
      </c>
      <c r="CR578" s="68"/>
      <c r="CS578" s="68" t="str">
        <f t="shared" si="3769"/>
        <v/>
      </c>
      <c r="CT578" s="68" t="str">
        <f t="shared" si="3770"/>
        <v/>
      </c>
      <c r="CU578" s="65">
        <f t="shared" si="3771"/>
        <v>606974</v>
      </c>
      <c r="CV578" s="68" t="str">
        <f t="shared" si="3772"/>
        <v/>
      </c>
      <c r="CW578" s="67" t="str">
        <f t="shared" si="64"/>
        <v/>
      </c>
      <c r="CX578" s="68"/>
      <c r="CY578" s="68" t="str">
        <f t="shared" si="3773"/>
        <v/>
      </c>
      <c r="CZ578" s="68" t="str">
        <f t="shared" si="3774"/>
        <v/>
      </c>
      <c r="DA578" s="65">
        <f t="shared" si="3775"/>
        <v>3788192</v>
      </c>
      <c r="DB578" s="68" t="str">
        <f t="shared" si="3776"/>
        <v/>
      </c>
      <c r="DC578" s="67" t="str">
        <f t="shared" si="69"/>
        <v/>
      </c>
      <c r="DD578" s="68"/>
      <c r="DE578" s="68" t="str">
        <f t="shared" si="3777"/>
        <v/>
      </c>
      <c r="DF578" s="51" t="str">
        <f t="shared" si="3778"/>
        <v/>
      </c>
      <c r="DG578" s="65">
        <f t="shared" si="3779"/>
        <v>2865444</v>
      </c>
      <c r="DH578" s="51" t="str">
        <f t="shared" si="3780"/>
        <v/>
      </c>
      <c r="DI578" s="69" t="str">
        <f t="shared" si="74"/>
        <v/>
      </c>
      <c r="DJ578" s="51"/>
      <c r="DK578" s="51" t="str">
        <f t="shared" si="3781"/>
        <v/>
      </c>
      <c r="DL578" s="51" t="str">
        <f t="shared" si="3782"/>
        <v/>
      </c>
      <c r="DM578" s="65">
        <f t="shared" si="3783"/>
        <v>457400</v>
      </c>
      <c r="DN578" s="51" t="str">
        <f t="shared" si="3784"/>
        <v/>
      </c>
      <c r="DO578" s="69" t="str">
        <f t="shared" si="79"/>
        <v/>
      </c>
      <c r="DP578" s="51"/>
      <c r="DQ578" s="51"/>
      <c r="DR578" s="51"/>
      <c r="DS578" s="51"/>
      <c r="DT578" s="51"/>
      <c r="DU578" s="181"/>
    </row>
    <row r="579" spans="1:125" ht="15" x14ac:dyDescent="0.25">
      <c r="A579" s="50">
        <v>2017</v>
      </c>
      <c r="B579" s="51" t="s">
        <v>1182</v>
      </c>
      <c r="C579" s="50" t="s">
        <v>1183</v>
      </c>
      <c r="D579" s="53" t="s">
        <v>345</v>
      </c>
      <c r="E579" s="50" t="s">
        <v>117</v>
      </c>
      <c r="F579" s="54">
        <v>1437192</v>
      </c>
      <c r="G579" s="54">
        <v>11419482</v>
      </c>
      <c r="H579" s="54">
        <v>1845762</v>
      </c>
      <c r="I579" s="55">
        <v>13523996</v>
      </c>
      <c r="J579" s="50"/>
      <c r="K579" s="50" t="s">
        <v>2032</v>
      </c>
      <c r="L579" s="58" t="s">
        <v>2032</v>
      </c>
      <c r="M579" s="58" t="s">
        <v>2032</v>
      </c>
      <c r="N579" s="58" t="s">
        <v>2032</v>
      </c>
      <c r="O579" s="58" t="s">
        <v>2032</v>
      </c>
      <c r="P579" s="59"/>
      <c r="Q579" s="60">
        <v>5006092</v>
      </c>
      <c r="R579" s="60">
        <v>787799</v>
      </c>
      <c r="S579" s="60">
        <v>3531034</v>
      </c>
      <c r="T579" s="60">
        <v>3905075</v>
      </c>
      <c r="U579" s="60">
        <v>510692</v>
      </c>
      <c r="V579" s="79"/>
      <c r="W579" s="90">
        <f t="shared" si="857"/>
        <v>13740692</v>
      </c>
      <c r="X579" s="101">
        <v>10942749</v>
      </c>
      <c r="Y579" s="50"/>
      <c r="Z579" s="50" t="s">
        <v>345</v>
      </c>
      <c r="AA579" s="51" t="str">
        <f t="shared" si="3747"/>
        <v/>
      </c>
      <c r="AB579" s="68" t="str">
        <f t="shared" si="3748"/>
        <v/>
      </c>
      <c r="AC579" s="68" t="str">
        <f t="shared" si="3749"/>
        <v/>
      </c>
      <c r="AD579" s="68" t="str">
        <f t="shared" si="3750"/>
        <v/>
      </c>
      <c r="AE579" s="68" t="str">
        <f t="shared" si="3751"/>
        <v/>
      </c>
      <c r="AF579" s="68" t="str">
        <f t="shared" si="3752"/>
        <v/>
      </c>
      <c r="AG579" s="67" t="str">
        <f t="shared" si="7"/>
        <v/>
      </c>
      <c r="AH579" s="51"/>
      <c r="AI579" s="51" t="str">
        <f t="shared" si="8"/>
        <v/>
      </c>
      <c r="AJ579" s="68" t="str">
        <f t="shared" si="9"/>
        <v/>
      </c>
      <c r="AK579" s="68" t="str">
        <f t="shared" si="10"/>
        <v/>
      </c>
      <c r="AL579" s="68" t="str">
        <f t="shared" si="11"/>
        <v/>
      </c>
      <c r="AM579" s="68" t="str">
        <f t="shared" si="12"/>
        <v/>
      </c>
      <c r="AN579" s="68" t="str">
        <f t="shared" si="13"/>
        <v/>
      </c>
      <c r="AO579" s="67" t="str">
        <f t="shared" si="14"/>
        <v/>
      </c>
      <c r="AP579" s="51"/>
      <c r="AQ579" s="51" t="str">
        <f t="shared" si="15"/>
        <v/>
      </c>
      <c r="AR579" s="68" t="str">
        <f t="shared" si="16"/>
        <v/>
      </c>
      <c r="AS579" s="68" t="str">
        <f t="shared" si="17"/>
        <v/>
      </c>
      <c r="AT579" s="68" t="str">
        <f t="shared" si="18"/>
        <v/>
      </c>
      <c r="AU579" s="68" t="str">
        <f t="shared" si="19"/>
        <v/>
      </c>
      <c r="AV579" s="68" t="str">
        <f t="shared" si="20"/>
        <v/>
      </c>
      <c r="AW579" s="67" t="str">
        <f t="shared" si="21"/>
        <v/>
      </c>
      <c r="AX579" s="51"/>
      <c r="AY579" s="80">
        <f t="shared" si="22"/>
        <v>1437192</v>
      </c>
      <c r="AZ579" s="68">
        <f t="shared" si="23"/>
        <v>13523996</v>
      </c>
      <c r="BA579" s="68">
        <f t="shared" si="24"/>
        <v>5006092</v>
      </c>
      <c r="BB579" s="68">
        <f t="shared" si="25"/>
        <v>787799</v>
      </c>
      <c r="BC579" s="68">
        <f t="shared" si="26"/>
        <v>3531034</v>
      </c>
      <c r="BD579" s="68">
        <f t="shared" si="27"/>
        <v>4415767</v>
      </c>
      <c r="BE579" s="68">
        <f t="shared" si="28"/>
        <v>10942749</v>
      </c>
      <c r="BF579" s="51"/>
      <c r="BG579" s="69" t="str">
        <f t="shared" si="29"/>
        <v/>
      </c>
      <c r="BH579" s="67" t="str">
        <f t="shared" si="30"/>
        <v/>
      </c>
      <c r="BI579" s="67" t="str">
        <f t="shared" si="31"/>
        <v/>
      </c>
      <c r="BJ579" s="67" t="str">
        <f t="shared" si="32"/>
        <v/>
      </c>
      <c r="BK579" s="67" t="str">
        <f t="shared" si="33"/>
        <v/>
      </c>
      <c r="BL579" s="67" t="str">
        <f t="shared" si="34"/>
        <v/>
      </c>
      <c r="BM579" s="65" t="str">
        <f t="shared" si="35"/>
        <v/>
      </c>
      <c r="BN579" s="51"/>
      <c r="BO579" s="51" t="str">
        <f t="shared" si="3753"/>
        <v/>
      </c>
      <c r="BP579" s="51" t="str">
        <f t="shared" si="3754"/>
        <v/>
      </c>
      <c r="BQ579" s="51" t="str">
        <f t="shared" si="3755"/>
        <v/>
      </c>
      <c r="BR579" s="71">
        <f t="shared" si="3756"/>
        <v>1437192</v>
      </c>
      <c r="BS579" s="69" t="str">
        <f t="shared" si="2920"/>
        <v/>
      </c>
      <c r="BT579" s="51"/>
      <c r="BU579" s="68" t="str">
        <f t="shared" si="3757"/>
        <v/>
      </c>
      <c r="BV579" s="68" t="str">
        <f t="shared" si="3758"/>
        <v/>
      </c>
      <c r="BW579" s="68" t="str">
        <f t="shared" si="3759"/>
        <v/>
      </c>
      <c r="BX579" s="65">
        <f t="shared" si="3760"/>
        <v>13523996</v>
      </c>
      <c r="BY579" s="67" t="str">
        <f t="shared" si="44"/>
        <v/>
      </c>
      <c r="BZ579" s="68"/>
      <c r="CA579" s="65" t="str">
        <f t="shared" si="45"/>
        <v/>
      </c>
      <c r="CB579" s="67" t="str">
        <f t="shared" si="46"/>
        <v/>
      </c>
      <c r="CC579" s="67" t="str">
        <f t="shared" si="47"/>
        <v/>
      </c>
      <c r="CD579" s="67">
        <f t="shared" si="48"/>
        <v>10942749</v>
      </c>
      <c r="CE579" s="67" t="str">
        <f t="shared" si="49"/>
        <v/>
      </c>
      <c r="CF579" s="68"/>
      <c r="CG579" s="68" t="str">
        <f t="shared" si="3761"/>
        <v/>
      </c>
      <c r="CH579" s="68" t="str">
        <f t="shared" si="3762"/>
        <v/>
      </c>
      <c r="CI579" s="68" t="str">
        <f t="shared" si="3763"/>
        <v/>
      </c>
      <c r="CJ579" s="65">
        <f t="shared" si="3764"/>
        <v>13740692</v>
      </c>
      <c r="CK579" s="67" t="str">
        <f t="shared" si="54"/>
        <v/>
      </c>
      <c r="CL579" s="68"/>
      <c r="CM579" s="68" t="str">
        <f t="shared" si="3765"/>
        <v/>
      </c>
      <c r="CN579" s="68" t="str">
        <f t="shared" si="3766"/>
        <v/>
      </c>
      <c r="CO579" s="68" t="str">
        <f t="shared" si="3767"/>
        <v/>
      </c>
      <c r="CP579" s="65">
        <f t="shared" si="3768"/>
        <v>5006092</v>
      </c>
      <c r="CQ579" s="67" t="str">
        <f t="shared" si="59"/>
        <v/>
      </c>
      <c r="CR579" s="68"/>
      <c r="CS579" s="68" t="str">
        <f t="shared" si="3769"/>
        <v/>
      </c>
      <c r="CT579" s="68" t="str">
        <f t="shared" si="3770"/>
        <v/>
      </c>
      <c r="CU579" s="68" t="str">
        <f t="shared" si="3771"/>
        <v/>
      </c>
      <c r="CV579" s="65">
        <f t="shared" si="3772"/>
        <v>787799</v>
      </c>
      <c r="CW579" s="67" t="str">
        <f t="shared" si="64"/>
        <v/>
      </c>
      <c r="CX579" s="68"/>
      <c r="CY579" s="68" t="str">
        <f t="shared" si="3773"/>
        <v/>
      </c>
      <c r="CZ579" s="68" t="str">
        <f t="shared" si="3774"/>
        <v/>
      </c>
      <c r="DA579" s="68" t="str">
        <f t="shared" si="3775"/>
        <v/>
      </c>
      <c r="DB579" s="65">
        <f t="shared" si="3776"/>
        <v>3531034</v>
      </c>
      <c r="DC579" s="67" t="str">
        <f t="shared" si="69"/>
        <v/>
      </c>
      <c r="DD579" s="68"/>
      <c r="DE579" s="68" t="str">
        <f t="shared" si="3777"/>
        <v/>
      </c>
      <c r="DF579" s="51" t="str">
        <f t="shared" si="3778"/>
        <v/>
      </c>
      <c r="DG579" s="51" t="str">
        <f t="shared" si="3779"/>
        <v/>
      </c>
      <c r="DH579" s="65">
        <f t="shared" si="3780"/>
        <v>3905075</v>
      </c>
      <c r="DI579" s="69" t="str">
        <f t="shared" si="74"/>
        <v/>
      </c>
      <c r="DJ579" s="51"/>
      <c r="DK579" s="51" t="str">
        <f t="shared" si="3781"/>
        <v/>
      </c>
      <c r="DL579" s="51" t="str">
        <f t="shared" si="3782"/>
        <v/>
      </c>
      <c r="DM579" s="51" t="str">
        <f t="shared" si="3783"/>
        <v/>
      </c>
      <c r="DN579" s="65">
        <f t="shared" si="3784"/>
        <v>510692</v>
      </c>
      <c r="DO579" s="69" t="str">
        <f t="shared" si="79"/>
        <v/>
      </c>
      <c r="DP579" s="51"/>
      <c r="DQ579" s="51"/>
      <c r="DR579" s="51"/>
      <c r="DS579" s="51"/>
      <c r="DT579" s="51"/>
      <c r="DU579" s="181"/>
    </row>
    <row r="580" spans="1:125" ht="15" x14ac:dyDescent="0.25">
      <c r="A580" s="56">
        <v>2018</v>
      </c>
      <c r="B580" s="51" t="s">
        <v>1182</v>
      </c>
      <c r="C580" s="50" t="s">
        <v>1183</v>
      </c>
      <c r="D580" s="170" t="s">
        <v>345</v>
      </c>
      <c r="E580" s="50" t="s">
        <v>117</v>
      </c>
      <c r="F580" s="89">
        <v>1377287</v>
      </c>
      <c r="G580" s="89">
        <v>11248452</v>
      </c>
      <c r="H580" s="89">
        <v>1721283</v>
      </c>
      <c r="I580" s="90">
        <v>13698317</v>
      </c>
      <c r="J580" s="50"/>
      <c r="K580" s="50" t="s">
        <v>2032</v>
      </c>
      <c r="L580" s="58"/>
      <c r="M580" s="58"/>
      <c r="N580" s="58"/>
      <c r="O580" s="58"/>
      <c r="P580" s="91"/>
      <c r="Q580" s="92">
        <v>5941213</v>
      </c>
      <c r="R580" s="92">
        <v>216368</v>
      </c>
      <c r="S580" s="92">
        <v>3713717</v>
      </c>
      <c r="T580" s="92">
        <v>3981116</v>
      </c>
      <c r="U580" s="94"/>
      <c r="V580" s="94"/>
      <c r="W580" s="90">
        <f t="shared" si="857"/>
        <v>13852414</v>
      </c>
      <c r="X580" s="90">
        <v>4621989</v>
      </c>
      <c r="Y580" s="50"/>
      <c r="Z580" s="50"/>
      <c r="AA580" s="102"/>
      <c r="AB580" s="64"/>
      <c r="AC580" s="64"/>
      <c r="AD580" s="64"/>
      <c r="AE580" s="65"/>
      <c r="AF580" s="65"/>
      <c r="AG580" s="67" t="str">
        <f t="shared" si="7"/>
        <v/>
      </c>
      <c r="AH580" s="51"/>
      <c r="AI580" s="51" t="str">
        <f t="shared" si="8"/>
        <v/>
      </c>
      <c r="AJ580" s="68" t="str">
        <f t="shared" si="9"/>
        <v/>
      </c>
      <c r="AK580" s="68" t="str">
        <f t="shared" si="10"/>
        <v/>
      </c>
      <c r="AL580" s="68" t="str">
        <f t="shared" si="11"/>
        <v/>
      </c>
      <c r="AM580" s="68" t="str">
        <f t="shared" si="12"/>
        <v/>
      </c>
      <c r="AN580" s="68" t="str">
        <f t="shared" si="13"/>
        <v/>
      </c>
      <c r="AO580" s="67" t="str">
        <f t="shared" si="14"/>
        <v/>
      </c>
      <c r="AP580" s="51"/>
      <c r="AQ580" s="51" t="str">
        <f t="shared" si="15"/>
        <v/>
      </c>
      <c r="AR580" s="68" t="str">
        <f t="shared" si="16"/>
        <v/>
      </c>
      <c r="AS580" s="68" t="str">
        <f t="shared" si="17"/>
        <v/>
      </c>
      <c r="AT580" s="68" t="str">
        <f t="shared" si="18"/>
        <v/>
      </c>
      <c r="AU580" s="68" t="str">
        <f t="shared" si="19"/>
        <v/>
      </c>
      <c r="AV580" s="68" t="str">
        <f t="shared" si="20"/>
        <v/>
      </c>
      <c r="AW580" s="67" t="str">
        <f t="shared" si="21"/>
        <v/>
      </c>
      <c r="AX580" s="51"/>
      <c r="AY580" s="51" t="str">
        <f t="shared" si="22"/>
        <v/>
      </c>
      <c r="AZ580" s="68" t="str">
        <f t="shared" si="23"/>
        <v/>
      </c>
      <c r="BA580" s="68" t="str">
        <f t="shared" si="24"/>
        <v/>
      </c>
      <c r="BB580" s="68" t="str">
        <f t="shared" si="25"/>
        <v/>
      </c>
      <c r="BC580" s="68" t="str">
        <f t="shared" si="26"/>
        <v/>
      </c>
      <c r="BD580" s="68" t="str">
        <f t="shared" si="27"/>
        <v/>
      </c>
      <c r="BE580" s="68" t="str">
        <f t="shared" si="28"/>
        <v/>
      </c>
      <c r="BF580" s="51"/>
      <c r="BG580" s="96">
        <f t="shared" si="29"/>
        <v>1377287</v>
      </c>
      <c r="BH580" s="67">
        <f t="shared" si="30"/>
        <v>13698317</v>
      </c>
      <c r="BI580" s="67">
        <f t="shared" si="31"/>
        <v>5941213</v>
      </c>
      <c r="BJ580" s="67">
        <f t="shared" si="32"/>
        <v>216368</v>
      </c>
      <c r="BK580" s="67">
        <f t="shared" si="33"/>
        <v>3713717</v>
      </c>
      <c r="BL580" s="67">
        <f t="shared" si="34"/>
        <v>3981116</v>
      </c>
      <c r="BM580" s="65">
        <f t="shared" si="35"/>
        <v>4621989</v>
      </c>
      <c r="BN580" s="70"/>
      <c r="BO580" s="70"/>
      <c r="BP580" s="51"/>
      <c r="BQ580" s="51"/>
      <c r="BR580" s="51"/>
      <c r="BS580" s="96">
        <f t="shared" si="2920"/>
        <v>1377287</v>
      </c>
      <c r="BT580" s="70"/>
      <c r="BU580" s="65"/>
      <c r="BV580" s="68"/>
      <c r="BW580" s="68"/>
      <c r="BX580" s="68"/>
      <c r="BY580" s="67">
        <f t="shared" si="44"/>
        <v>13698317</v>
      </c>
      <c r="BZ580" s="65"/>
      <c r="CA580" s="65" t="str">
        <f t="shared" si="45"/>
        <v/>
      </c>
      <c r="CB580" s="67" t="str">
        <f t="shared" si="46"/>
        <v/>
      </c>
      <c r="CC580" s="67" t="str">
        <f t="shared" si="47"/>
        <v/>
      </c>
      <c r="CD580" s="67" t="str">
        <f t="shared" si="48"/>
        <v/>
      </c>
      <c r="CE580" s="67">
        <f t="shared" si="49"/>
        <v>4621989</v>
      </c>
      <c r="CF580" s="65"/>
      <c r="CG580" s="65"/>
      <c r="CH580" s="68"/>
      <c r="CI580" s="68"/>
      <c r="CJ580" s="68"/>
      <c r="CK580" s="67">
        <f t="shared" si="54"/>
        <v>13852414</v>
      </c>
      <c r="CL580" s="65"/>
      <c r="CM580" s="65"/>
      <c r="CN580" s="68"/>
      <c r="CO580" s="68"/>
      <c r="CP580" s="68"/>
      <c r="CQ580" s="67">
        <f t="shared" si="59"/>
        <v>5941213</v>
      </c>
      <c r="CR580" s="65"/>
      <c r="CS580" s="65"/>
      <c r="CT580" s="68"/>
      <c r="CU580" s="68"/>
      <c r="CV580" s="68"/>
      <c r="CW580" s="67">
        <f t="shared" si="64"/>
        <v>216368</v>
      </c>
      <c r="CX580" s="65"/>
      <c r="CY580" s="65"/>
      <c r="CZ580" s="68"/>
      <c r="DA580" s="68"/>
      <c r="DB580" s="68"/>
      <c r="DC580" s="67">
        <f t="shared" si="69"/>
        <v>3713717</v>
      </c>
      <c r="DD580" s="65"/>
      <c r="DE580" s="65"/>
      <c r="DF580" s="51"/>
      <c r="DG580" s="51"/>
      <c r="DH580" s="51"/>
      <c r="DI580" s="67">
        <f t="shared" si="74"/>
        <v>3981116</v>
      </c>
      <c r="DJ580" s="70"/>
      <c r="DK580" s="70"/>
      <c r="DL580" s="51"/>
      <c r="DM580" s="51"/>
      <c r="DN580" s="51"/>
      <c r="DO580" s="67">
        <f t="shared" si="79"/>
        <v>5941213</v>
      </c>
      <c r="DP580" s="51"/>
      <c r="DQ580" s="51"/>
      <c r="DR580" s="51"/>
      <c r="DS580" s="51"/>
      <c r="DT580" s="51"/>
      <c r="DU580" s="181"/>
    </row>
    <row r="581" spans="1:125" ht="15" x14ac:dyDescent="0.25">
      <c r="A581" s="50"/>
      <c r="B581" s="51"/>
      <c r="C581" s="50"/>
      <c r="D581" s="53"/>
      <c r="E581" s="50"/>
      <c r="F581" s="54"/>
      <c r="G581" s="54"/>
      <c r="H581" s="54"/>
      <c r="I581" s="55"/>
      <c r="J581" s="50"/>
      <c r="K581" s="50" t="s">
        <v>2032</v>
      </c>
      <c r="L581" s="58"/>
      <c r="M581" s="58"/>
      <c r="N581" s="58"/>
      <c r="O581" s="58"/>
      <c r="P581" s="59"/>
      <c r="Q581" s="60"/>
      <c r="R581" s="60"/>
      <c r="S581" s="60"/>
      <c r="T581" s="60"/>
      <c r="U581" s="60"/>
      <c r="V581" s="79"/>
      <c r="W581" s="90">
        <f t="shared" si="857"/>
        <v>0</v>
      </c>
      <c r="X581" s="101"/>
      <c r="Y581" s="50"/>
      <c r="Z581" s="50"/>
      <c r="AA581" s="102"/>
      <c r="AB581" s="64"/>
      <c r="AC581" s="64"/>
      <c r="AD581" s="64"/>
      <c r="AE581" s="65"/>
      <c r="AF581" s="65"/>
      <c r="AG581" s="67" t="str">
        <f t="shared" si="7"/>
        <v/>
      </c>
      <c r="AH581" s="51"/>
      <c r="AI581" s="51" t="str">
        <f t="shared" si="8"/>
        <v/>
      </c>
      <c r="AJ581" s="68" t="str">
        <f t="shared" si="9"/>
        <v/>
      </c>
      <c r="AK581" s="68" t="str">
        <f t="shared" si="10"/>
        <v/>
      </c>
      <c r="AL581" s="68" t="str">
        <f t="shared" si="11"/>
        <v/>
      </c>
      <c r="AM581" s="68" t="str">
        <f t="shared" si="12"/>
        <v/>
      </c>
      <c r="AN581" s="68" t="str">
        <f t="shared" si="13"/>
        <v/>
      </c>
      <c r="AO581" s="67" t="str">
        <f t="shared" si="14"/>
        <v/>
      </c>
      <c r="AP581" s="51"/>
      <c r="AQ581" s="51" t="str">
        <f t="shared" si="15"/>
        <v/>
      </c>
      <c r="AR581" s="68" t="str">
        <f t="shared" si="16"/>
        <v/>
      </c>
      <c r="AS581" s="68" t="str">
        <f t="shared" si="17"/>
        <v/>
      </c>
      <c r="AT581" s="68" t="str">
        <f t="shared" si="18"/>
        <v/>
      </c>
      <c r="AU581" s="68" t="str">
        <f t="shared" si="19"/>
        <v/>
      </c>
      <c r="AV581" s="68" t="str">
        <f t="shared" si="20"/>
        <v/>
      </c>
      <c r="AW581" s="67" t="str">
        <f t="shared" si="21"/>
        <v/>
      </c>
      <c r="AX581" s="51"/>
      <c r="AY581" s="51" t="str">
        <f t="shared" si="22"/>
        <v/>
      </c>
      <c r="AZ581" s="68" t="str">
        <f t="shared" si="23"/>
        <v/>
      </c>
      <c r="BA581" s="68" t="str">
        <f t="shared" si="24"/>
        <v/>
      </c>
      <c r="BB581" s="68" t="str">
        <f t="shared" si="25"/>
        <v/>
      </c>
      <c r="BC581" s="68" t="str">
        <f t="shared" si="26"/>
        <v/>
      </c>
      <c r="BD581" s="68" t="str">
        <f t="shared" si="27"/>
        <v/>
      </c>
      <c r="BE581" s="68" t="str">
        <f t="shared" si="28"/>
        <v/>
      </c>
      <c r="BF581" s="51"/>
      <c r="BG581" s="69" t="str">
        <f t="shared" si="29"/>
        <v/>
      </c>
      <c r="BH581" s="67" t="str">
        <f t="shared" si="30"/>
        <v/>
      </c>
      <c r="BI581" s="67" t="str">
        <f t="shared" si="31"/>
        <v/>
      </c>
      <c r="BJ581" s="67" t="str">
        <f t="shared" si="32"/>
        <v/>
      </c>
      <c r="BK581" s="67" t="str">
        <f t="shared" si="33"/>
        <v/>
      </c>
      <c r="BL581" s="67" t="str">
        <f t="shared" si="34"/>
        <v/>
      </c>
      <c r="BM581" s="65" t="str">
        <f t="shared" si="35"/>
        <v/>
      </c>
      <c r="BN581" s="70"/>
      <c r="BO581" s="70"/>
      <c r="BP581" s="51"/>
      <c r="BQ581" s="51"/>
      <c r="BR581" s="51"/>
      <c r="BS581" s="69" t="str">
        <f t="shared" si="2920"/>
        <v/>
      </c>
      <c r="BT581" s="70"/>
      <c r="BU581" s="65"/>
      <c r="BV581" s="68"/>
      <c r="BW581" s="68"/>
      <c r="BX581" s="68"/>
      <c r="BY581" s="67" t="str">
        <f t="shared" si="44"/>
        <v/>
      </c>
      <c r="BZ581" s="65"/>
      <c r="CA581" s="65" t="str">
        <f t="shared" si="45"/>
        <v/>
      </c>
      <c r="CB581" s="67" t="str">
        <f t="shared" si="46"/>
        <v/>
      </c>
      <c r="CC581" s="67" t="str">
        <f t="shared" si="47"/>
        <v/>
      </c>
      <c r="CD581" s="67" t="str">
        <f t="shared" si="48"/>
        <v/>
      </c>
      <c r="CE581" s="67" t="str">
        <f t="shared" si="49"/>
        <v/>
      </c>
      <c r="CF581" s="65"/>
      <c r="CG581" s="65"/>
      <c r="CH581" s="68"/>
      <c r="CI581" s="68"/>
      <c r="CJ581" s="68"/>
      <c r="CK581" s="67" t="str">
        <f t="shared" si="54"/>
        <v/>
      </c>
      <c r="CL581" s="65"/>
      <c r="CM581" s="65"/>
      <c r="CN581" s="68"/>
      <c r="CO581" s="68"/>
      <c r="CP581" s="68"/>
      <c r="CQ581" s="67" t="str">
        <f t="shared" si="59"/>
        <v/>
      </c>
      <c r="CR581" s="65"/>
      <c r="CS581" s="65"/>
      <c r="CT581" s="68"/>
      <c r="CU581" s="68"/>
      <c r="CV581" s="68"/>
      <c r="CW581" s="67" t="str">
        <f t="shared" si="64"/>
        <v/>
      </c>
      <c r="CX581" s="65"/>
      <c r="CY581" s="65"/>
      <c r="CZ581" s="68"/>
      <c r="DA581" s="68"/>
      <c r="DB581" s="68"/>
      <c r="DC581" s="67" t="str">
        <f t="shared" si="69"/>
        <v/>
      </c>
      <c r="DD581" s="65"/>
      <c r="DE581" s="65"/>
      <c r="DF581" s="51"/>
      <c r="DG581" s="51"/>
      <c r="DH581" s="51"/>
      <c r="DI581" s="69" t="str">
        <f t="shared" si="74"/>
        <v/>
      </c>
      <c r="DJ581" s="70"/>
      <c r="DK581" s="70"/>
      <c r="DL581" s="51"/>
      <c r="DM581" s="51"/>
      <c r="DN581" s="51"/>
      <c r="DO581" s="69" t="str">
        <f t="shared" si="79"/>
        <v/>
      </c>
      <c r="DP581" s="51"/>
      <c r="DQ581" s="51"/>
      <c r="DR581" s="51"/>
      <c r="DS581" s="51"/>
      <c r="DT581" s="51"/>
      <c r="DU581" s="181"/>
    </row>
    <row r="582" spans="1:125" ht="15" x14ac:dyDescent="0.25">
      <c r="A582" s="50">
        <v>2014</v>
      </c>
      <c r="B582" s="51" t="s">
        <v>448</v>
      </c>
      <c r="C582" s="50" t="s">
        <v>449</v>
      </c>
      <c r="D582" s="53" t="s">
        <v>341</v>
      </c>
      <c r="E582" s="50" t="s">
        <v>23</v>
      </c>
      <c r="F582" s="54">
        <v>827228</v>
      </c>
      <c r="G582" s="54">
        <v>3816138</v>
      </c>
      <c r="H582" s="54">
        <v>1731922</v>
      </c>
      <c r="I582" s="55">
        <v>11034125</v>
      </c>
      <c r="J582" s="50"/>
      <c r="K582" s="50" t="s">
        <v>2032</v>
      </c>
      <c r="L582" s="58" t="s">
        <v>2032</v>
      </c>
      <c r="M582" s="58" t="s">
        <v>2032</v>
      </c>
      <c r="N582" s="58" t="s">
        <v>2032</v>
      </c>
      <c r="O582" s="58" t="s">
        <v>2032</v>
      </c>
      <c r="P582" s="59"/>
      <c r="Q582" s="60">
        <v>14395669</v>
      </c>
      <c r="R582" s="60">
        <v>5395582</v>
      </c>
      <c r="S582" s="60">
        <v>3667183</v>
      </c>
      <c r="T582" s="60">
        <v>1448746</v>
      </c>
      <c r="U582" s="60">
        <v>361165</v>
      </c>
      <c r="V582" s="79"/>
      <c r="W582" s="90">
        <f t="shared" si="857"/>
        <v>25268345</v>
      </c>
      <c r="X582" s="101">
        <v>2024684</v>
      </c>
      <c r="Y582" s="50"/>
      <c r="Z582" s="50" t="s">
        <v>341</v>
      </c>
      <c r="AA582" s="62">
        <f t="shared" ref="AA582:AA585" si="3785">IF(A582 =2014,IF(Y582 ="",F582,""),"")</f>
        <v>827228</v>
      </c>
      <c r="AB582" s="64">
        <f t="shared" ref="AB582:AB585" si="3786">IF(A582 =2014,IF(Y582 ="",I582,""),"")</f>
        <v>11034125</v>
      </c>
      <c r="AC582" s="64">
        <f t="shared" ref="AC582:AC585" si="3787">IF(A582 =2014,IF(Y582 ="",Q582,""),"")</f>
        <v>14395669</v>
      </c>
      <c r="AD582" s="64">
        <f t="shared" ref="AD582:AD585" si="3788">IF(A582 =2014,IF(Y582 ="",R582,""),"")</f>
        <v>5395582</v>
      </c>
      <c r="AE582" s="65">
        <f t="shared" ref="AE582:AE585" si="3789">IF(A582 =2014,IF(Y582 ="",S582,""),"")</f>
        <v>3667183</v>
      </c>
      <c r="AF582" s="65">
        <f t="shared" ref="AF582:AF585" si="3790">IF(A582 =2014,IF(Y582 ="",T582+U582,""),"")</f>
        <v>1809911</v>
      </c>
      <c r="AG582" s="67">
        <f t="shared" si="7"/>
        <v>2024684</v>
      </c>
      <c r="AH582" s="51"/>
      <c r="AI582" s="51" t="str">
        <f t="shared" si="8"/>
        <v/>
      </c>
      <c r="AJ582" s="68" t="str">
        <f t="shared" si="9"/>
        <v/>
      </c>
      <c r="AK582" s="68" t="str">
        <f t="shared" si="10"/>
        <v/>
      </c>
      <c r="AL582" s="68" t="str">
        <f t="shared" si="11"/>
        <v/>
      </c>
      <c r="AM582" s="68" t="str">
        <f t="shared" si="12"/>
        <v/>
      </c>
      <c r="AN582" s="68" t="str">
        <f t="shared" si="13"/>
        <v/>
      </c>
      <c r="AO582" s="67" t="str">
        <f t="shared" si="14"/>
        <v/>
      </c>
      <c r="AP582" s="51"/>
      <c r="AQ582" s="51" t="str">
        <f t="shared" si="15"/>
        <v/>
      </c>
      <c r="AR582" s="68" t="str">
        <f t="shared" si="16"/>
        <v/>
      </c>
      <c r="AS582" s="68" t="str">
        <f t="shared" si="17"/>
        <v/>
      </c>
      <c r="AT582" s="68" t="str">
        <f t="shared" si="18"/>
        <v/>
      </c>
      <c r="AU582" s="68" t="str">
        <f t="shared" si="19"/>
        <v/>
      </c>
      <c r="AV582" s="68" t="str">
        <f t="shared" si="20"/>
        <v/>
      </c>
      <c r="AW582" s="67" t="str">
        <f t="shared" si="21"/>
        <v/>
      </c>
      <c r="AX582" s="51"/>
      <c r="AY582" s="51" t="str">
        <f t="shared" si="22"/>
        <v/>
      </c>
      <c r="AZ582" s="68" t="str">
        <f t="shared" si="23"/>
        <v/>
      </c>
      <c r="BA582" s="68" t="str">
        <f t="shared" si="24"/>
        <v/>
      </c>
      <c r="BB582" s="68" t="str">
        <f t="shared" si="25"/>
        <v/>
      </c>
      <c r="BC582" s="68" t="str">
        <f t="shared" si="26"/>
        <v/>
      </c>
      <c r="BD582" s="68" t="str">
        <f t="shared" si="27"/>
        <v/>
      </c>
      <c r="BE582" s="68" t="str">
        <f t="shared" si="28"/>
        <v/>
      </c>
      <c r="BF582" s="51"/>
      <c r="BG582" s="69" t="str">
        <f t="shared" si="29"/>
        <v/>
      </c>
      <c r="BH582" s="67" t="str">
        <f t="shared" si="30"/>
        <v/>
      </c>
      <c r="BI582" s="67" t="str">
        <f t="shared" si="31"/>
        <v/>
      </c>
      <c r="BJ582" s="67" t="str">
        <f t="shared" si="32"/>
        <v/>
      </c>
      <c r="BK582" s="67" t="str">
        <f t="shared" si="33"/>
        <v/>
      </c>
      <c r="BL582" s="67" t="str">
        <f t="shared" si="34"/>
        <v/>
      </c>
      <c r="BM582" s="65" t="str">
        <f t="shared" si="35"/>
        <v/>
      </c>
      <c r="BN582" s="70"/>
      <c r="BO582" s="71">
        <f t="shared" ref="BO582:BO585" si="3791">IF(A582 =2014,F582,"")</f>
        <v>827228</v>
      </c>
      <c r="BP582" s="51" t="str">
        <f t="shared" ref="BP582:BP585" si="3792">IF(A582 =2015,F582,"")</f>
        <v/>
      </c>
      <c r="BQ582" s="51" t="str">
        <f t="shared" ref="BQ582:BQ585" si="3793">IF(A582 =2016,F582,"")</f>
        <v/>
      </c>
      <c r="BR582" s="51" t="str">
        <f t="shared" ref="BR582:BR585" si="3794">IF(A582 =2017,F582,"")</f>
        <v/>
      </c>
      <c r="BS582" s="69" t="str">
        <f t="shared" si="2920"/>
        <v/>
      </c>
      <c r="BT582" s="70"/>
      <c r="BU582" s="65">
        <f t="shared" ref="BU582:BU585" si="3795">IF(A582 =2014,I582,"")</f>
        <v>11034125</v>
      </c>
      <c r="BV582" s="68" t="str">
        <f t="shared" ref="BV582:BV585" si="3796">IF(A582 =2015,I582,"")</f>
        <v/>
      </c>
      <c r="BW582" s="68" t="str">
        <f t="shared" ref="BW582:BW585" si="3797">IF(A582 =2016,I582,"")</f>
        <v/>
      </c>
      <c r="BX582" s="68" t="str">
        <f t="shared" ref="BX582:BX585" si="3798">IF(A582 =2017,I582,"")</f>
        <v/>
      </c>
      <c r="BY582" s="67" t="str">
        <f t="shared" si="44"/>
        <v/>
      </c>
      <c r="BZ582" s="65"/>
      <c r="CA582" s="65">
        <f t="shared" si="45"/>
        <v>2024684</v>
      </c>
      <c r="CB582" s="67" t="str">
        <f t="shared" si="46"/>
        <v/>
      </c>
      <c r="CC582" s="67" t="str">
        <f t="shared" si="47"/>
        <v/>
      </c>
      <c r="CD582" s="67" t="str">
        <f t="shared" si="48"/>
        <v/>
      </c>
      <c r="CE582" s="67" t="str">
        <f t="shared" si="49"/>
        <v/>
      </c>
      <c r="CF582" s="65"/>
      <c r="CG582" s="65">
        <f t="shared" ref="CG582:CG585" si="3799">IF(A582 =2014,Q582+R582+S582+T582+U582,"")</f>
        <v>25268345</v>
      </c>
      <c r="CH582" s="68" t="str">
        <f t="shared" ref="CH582:CH585" si="3800">IF(A582 =2015,Q582+R582+S582+T582+U582,"")</f>
        <v/>
      </c>
      <c r="CI582" s="68" t="str">
        <f t="shared" ref="CI582:CI585" si="3801">IF(A582 =2016,Q582+R582+S582+T582+U582,"")</f>
        <v/>
      </c>
      <c r="CJ582" s="68" t="str">
        <f t="shared" ref="CJ582:CJ585" si="3802">IF(A582 =2017,Q582+R582+S582+T582+U582,"")</f>
        <v/>
      </c>
      <c r="CK582" s="67" t="str">
        <f t="shared" si="54"/>
        <v/>
      </c>
      <c r="CL582" s="65"/>
      <c r="CM582" s="65">
        <f t="shared" ref="CM582:CM585" si="3803">IF(A582 =2014,Q582,"")</f>
        <v>14395669</v>
      </c>
      <c r="CN582" s="68" t="str">
        <f t="shared" ref="CN582:CN585" si="3804">IF(A582 =2015,Q582,"")</f>
        <v/>
      </c>
      <c r="CO582" s="68" t="str">
        <f t="shared" ref="CO582:CO585" si="3805">IF(A582 =2016,Q582,"")</f>
        <v/>
      </c>
      <c r="CP582" s="68" t="str">
        <f t="shared" ref="CP582:CP585" si="3806">IF(A582 =2017,Q582,"")</f>
        <v/>
      </c>
      <c r="CQ582" s="67" t="str">
        <f t="shared" si="59"/>
        <v/>
      </c>
      <c r="CR582" s="65"/>
      <c r="CS582" s="65">
        <f t="shared" ref="CS582:CS585" si="3807">IF(A582 =2014,R582,"")</f>
        <v>5395582</v>
      </c>
      <c r="CT582" s="68" t="str">
        <f t="shared" ref="CT582:CT585" si="3808">IF(A582 =2015,R582,"")</f>
        <v/>
      </c>
      <c r="CU582" s="68" t="str">
        <f t="shared" ref="CU582:CU585" si="3809">IF(A582 =2016,R582,"")</f>
        <v/>
      </c>
      <c r="CV582" s="68" t="str">
        <f t="shared" ref="CV582:CV585" si="3810">IF(A582 =2017,R582,"")</f>
        <v/>
      </c>
      <c r="CW582" s="67" t="str">
        <f t="shared" si="64"/>
        <v/>
      </c>
      <c r="CX582" s="65"/>
      <c r="CY582" s="65">
        <f t="shared" ref="CY582:CY585" si="3811">IF(A582 =2014,S582,"")</f>
        <v>3667183</v>
      </c>
      <c r="CZ582" s="68" t="str">
        <f t="shared" ref="CZ582:CZ585" si="3812">IF(A582 =2015,S582,"")</f>
        <v/>
      </c>
      <c r="DA582" s="68" t="str">
        <f t="shared" ref="DA582:DA585" si="3813">IF(A582 =2016,S582,"")</f>
        <v/>
      </c>
      <c r="DB582" s="68" t="str">
        <f t="shared" ref="DB582:DB585" si="3814">IF(A582 =2017,S582,"")</f>
        <v/>
      </c>
      <c r="DC582" s="67" t="str">
        <f t="shared" si="69"/>
        <v/>
      </c>
      <c r="DD582" s="65"/>
      <c r="DE582" s="65">
        <f t="shared" ref="DE582:DE585" si="3815">IF(A582 =2014,T582,"")</f>
        <v>1448746</v>
      </c>
      <c r="DF582" s="51" t="str">
        <f t="shared" ref="DF582:DF585" si="3816">IF(A582 =2015,T582,"")</f>
        <v/>
      </c>
      <c r="DG582" s="51" t="str">
        <f t="shared" ref="DG582:DG585" si="3817">IF(A582 =2016,T582,"")</f>
        <v/>
      </c>
      <c r="DH582" s="51" t="str">
        <f t="shared" ref="DH582:DH585" si="3818">IF(A582 =2017,T582,"")</f>
        <v/>
      </c>
      <c r="DI582" s="69" t="str">
        <f t="shared" si="74"/>
        <v/>
      </c>
      <c r="DJ582" s="70"/>
      <c r="DK582" s="65">
        <f t="shared" ref="DK582:DK585" si="3819">IF(A582 =2014,U582,"")</f>
        <v>361165</v>
      </c>
      <c r="DL582" s="51" t="str">
        <f t="shared" ref="DL582:DL585" si="3820">IF(A582 =2015,U582,"")</f>
        <v/>
      </c>
      <c r="DM582" s="51" t="str">
        <f t="shared" ref="DM582:DM585" si="3821">IF(A582 =2016,U582,"")</f>
        <v/>
      </c>
      <c r="DN582" s="51" t="str">
        <f t="shared" ref="DN582:DN585" si="3822">IF(A582 =2017,U582,"")</f>
        <v/>
      </c>
      <c r="DO582" s="69" t="str">
        <f t="shared" si="79"/>
        <v/>
      </c>
      <c r="DP582" s="51"/>
      <c r="DQ582" s="51"/>
      <c r="DR582" s="51"/>
      <c r="DS582" s="51"/>
      <c r="DT582" s="51"/>
      <c r="DU582" s="181"/>
    </row>
    <row r="583" spans="1:125" ht="15" x14ac:dyDescent="0.25">
      <c r="A583" s="50">
        <v>2015</v>
      </c>
      <c r="B583" s="51" t="s">
        <v>448</v>
      </c>
      <c r="C583" s="50" t="s">
        <v>449</v>
      </c>
      <c r="D583" s="53" t="s">
        <v>341</v>
      </c>
      <c r="E583" s="50" t="s">
        <v>23</v>
      </c>
      <c r="F583" s="54">
        <v>3389247</v>
      </c>
      <c r="G583" s="54">
        <v>14249244</v>
      </c>
      <c r="H583" s="54">
        <v>3060433</v>
      </c>
      <c r="I583" s="55">
        <v>23383587</v>
      </c>
      <c r="J583" s="50"/>
      <c r="K583" s="50" t="s">
        <v>2032</v>
      </c>
      <c r="L583" s="58" t="s">
        <v>2032</v>
      </c>
      <c r="M583" s="58" t="s">
        <v>2032</v>
      </c>
      <c r="N583" s="58" t="s">
        <v>2032</v>
      </c>
      <c r="O583" s="58" t="s">
        <v>2032</v>
      </c>
      <c r="P583" s="59"/>
      <c r="Q583" s="60">
        <v>12985667</v>
      </c>
      <c r="R583" s="60">
        <v>5872287</v>
      </c>
      <c r="S583" s="60">
        <v>3584172</v>
      </c>
      <c r="T583" s="60">
        <v>1418401</v>
      </c>
      <c r="U583" s="60">
        <v>295393</v>
      </c>
      <c r="V583" s="79"/>
      <c r="W583" s="90">
        <f t="shared" si="857"/>
        <v>24155920</v>
      </c>
      <c r="X583" s="101">
        <v>2380900</v>
      </c>
      <c r="Y583" s="50"/>
      <c r="Z583" s="50" t="s">
        <v>341</v>
      </c>
      <c r="AA583" s="51" t="str">
        <f t="shared" si="3785"/>
        <v/>
      </c>
      <c r="AB583" s="68" t="str">
        <f t="shared" si="3786"/>
        <v/>
      </c>
      <c r="AC583" s="68" t="str">
        <f t="shared" si="3787"/>
        <v/>
      </c>
      <c r="AD583" s="68" t="str">
        <f t="shared" si="3788"/>
        <v/>
      </c>
      <c r="AE583" s="68" t="str">
        <f t="shared" si="3789"/>
        <v/>
      </c>
      <c r="AF583" s="68" t="str">
        <f t="shared" si="3790"/>
        <v/>
      </c>
      <c r="AG583" s="67" t="str">
        <f t="shared" si="7"/>
        <v/>
      </c>
      <c r="AH583" s="51"/>
      <c r="AI583" s="80">
        <f t="shared" si="8"/>
        <v>3389247</v>
      </c>
      <c r="AJ583" s="68">
        <f t="shared" si="9"/>
        <v>23383587</v>
      </c>
      <c r="AK583" s="68">
        <f t="shared" si="10"/>
        <v>12985667</v>
      </c>
      <c r="AL583" s="68">
        <f t="shared" si="11"/>
        <v>5872287</v>
      </c>
      <c r="AM583" s="68">
        <f t="shared" si="12"/>
        <v>3584172</v>
      </c>
      <c r="AN583" s="68">
        <f t="shared" si="13"/>
        <v>1713794</v>
      </c>
      <c r="AO583" s="67">
        <f t="shared" si="14"/>
        <v>2380900</v>
      </c>
      <c r="AP583" s="51"/>
      <c r="AQ583" s="51" t="str">
        <f t="shared" si="15"/>
        <v/>
      </c>
      <c r="AR583" s="68" t="str">
        <f t="shared" si="16"/>
        <v/>
      </c>
      <c r="AS583" s="68" t="str">
        <f t="shared" si="17"/>
        <v/>
      </c>
      <c r="AT583" s="68" t="str">
        <f t="shared" si="18"/>
        <v/>
      </c>
      <c r="AU583" s="68" t="str">
        <f t="shared" si="19"/>
        <v/>
      </c>
      <c r="AV583" s="68" t="str">
        <f t="shared" si="20"/>
        <v/>
      </c>
      <c r="AW583" s="67" t="str">
        <f t="shared" si="21"/>
        <v/>
      </c>
      <c r="AX583" s="51"/>
      <c r="AY583" s="51" t="str">
        <f t="shared" si="22"/>
        <v/>
      </c>
      <c r="AZ583" s="68" t="str">
        <f t="shared" si="23"/>
        <v/>
      </c>
      <c r="BA583" s="68" t="str">
        <f t="shared" si="24"/>
        <v/>
      </c>
      <c r="BB583" s="68" t="str">
        <f t="shared" si="25"/>
        <v/>
      </c>
      <c r="BC583" s="68" t="str">
        <f t="shared" si="26"/>
        <v/>
      </c>
      <c r="BD583" s="68" t="str">
        <f t="shared" si="27"/>
        <v/>
      </c>
      <c r="BE583" s="68" t="str">
        <f t="shared" si="28"/>
        <v/>
      </c>
      <c r="BF583" s="51"/>
      <c r="BG583" s="69" t="str">
        <f t="shared" si="29"/>
        <v/>
      </c>
      <c r="BH583" s="67" t="str">
        <f t="shared" si="30"/>
        <v/>
      </c>
      <c r="BI583" s="67" t="str">
        <f t="shared" si="31"/>
        <v/>
      </c>
      <c r="BJ583" s="67" t="str">
        <f t="shared" si="32"/>
        <v/>
      </c>
      <c r="BK583" s="67" t="str">
        <f t="shared" si="33"/>
        <v/>
      </c>
      <c r="BL583" s="67" t="str">
        <f t="shared" si="34"/>
        <v/>
      </c>
      <c r="BM583" s="65" t="str">
        <f t="shared" si="35"/>
        <v/>
      </c>
      <c r="BN583" s="51"/>
      <c r="BO583" s="51" t="str">
        <f t="shared" si="3791"/>
        <v/>
      </c>
      <c r="BP583" s="71">
        <f t="shared" si="3792"/>
        <v>3389247</v>
      </c>
      <c r="BQ583" s="51" t="str">
        <f t="shared" si="3793"/>
        <v/>
      </c>
      <c r="BR583" s="51" t="str">
        <f t="shared" si="3794"/>
        <v/>
      </c>
      <c r="BS583" s="69" t="str">
        <f t="shared" si="2920"/>
        <v/>
      </c>
      <c r="BT583" s="51"/>
      <c r="BU583" s="68" t="str">
        <f t="shared" si="3795"/>
        <v/>
      </c>
      <c r="BV583" s="65">
        <f t="shared" si="3796"/>
        <v>23383587</v>
      </c>
      <c r="BW583" s="68" t="str">
        <f t="shared" si="3797"/>
        <v/>
      </c>
      <c r="BX583" s="68" t="str">
        <f t="shared" si="3798"/>
        <v/>
      </c>
      <c r="BY583" s="67" t="str">
        <f t="shared" si="44"/>
        <v/>
      </c>
      <c r="BZ583" s="68"/>
      <c r="CA583" s="65" t="str">
        <f t="shared" si="45"/>
        <v/>
      </c>
      <c r="CB583" s="67">
        <f t="shared" si="46"/>
        <v>2380900</v>
      </c>
      <c r="CC583" s="67" t="str">
        <f t="shared" si="47"/>
        <v/>
      </c>
      <c r="CD583" s="67" t="str">
        <f t="shared" si="48"/>
        <v/>
      </c>
      <c r="CE583" s="67" t="str">
        <f t="shared" si="49"/>
        <v/>
      </c>
      <c r="CF583" s="68"/>
      <c r="CG583" s="68" t="str">
        <f t="shared" si="3799"/>
        <v/>
      </c>
      <c r="CH583" s="65">
        <f t="shared" si="3800"/>
        <v>24155920</v>
      </c>
      <c r="CI583" s="68" t="str">
        <f t="shared" si="3801"/>
        <v/>
      </c>
      <c r="CJ583" s="68" t="str">
        <f t="shared" si="3802"/>
        <v/>
      </c>
      <c r="CK583" s="67" t="str">
        <f t="shared" si="54"/>
        <v/>
      </c>
      <c r="CL583" s="68"/>
      <c r="CM583" s="68" t="str">
        <f t="shared" si="3803"/>
        <v/>
      </c>
      <c r="CN583" s="65">
        <f t="shared" si="3804"/>
        <v>12985667</v>
      </c>
      <c r="CO583" s="68" t="str">
        <f t="shared" si="3805"/>
        <v/>
      </c>
      <c r="CP583" s="68" t="str">
        <f t="shared" si="3806"/>
        <v/>
      </c>
      <c r="CQ583" s="67" t="str">
        <f t="shared" si="59"/>
        <v/>
      </c>
      <c r="CR583" s="68"/>
      <c r="CS583" s="68" t="str">
        <f t="shared" si="3807"/>
        <v/>
      </c>
      <c r="CT583" s="65">
        <f t="shared" si="3808"/>
        <v>5872287</v>
      </c>
      <c r="CU583" s="68" t="str">
        <f t="shared" si="3809"/>
        <v/>
      </c>
      <c r="CV583" s="68" t="str">
        <f t="shared" si="3810"/>
        <v/>
      </c>
      <c r="CW583" s="67" t="str">
        <f t="shared" si="64"/>
        <v/>
      </c>
      <c r="CX583" s="68"/>
      <c r="CY583" s="68" t="str">
        <f t="shared" si="3811"/>
        <v/>
      </c>
      <c r="CZ583" s="65">
        <f t="shared" si="3812"/>
        <v>3584172</v>
      </c>
      <c r="DA583" s="68" t="str">
        <f t="shared" si="3813"/>
        <v/>
      </c>
      <c r="DB583" s="68" t="str">
        <f t="shared" si="3814"/>
        <v/>
      </c>
      <c r="DC583" s="67" t="str">
        <f t="shared" si="69"/>
        <v/>
      </c>
      <c r="DD583" s="68"/>
      <c r="DE583" s="68" t="str">
        <f t="shared" si="3815"/>
        <v/>
      </c>
      <c r="DF583" s="65">
        <f t="shared" si="3816"/>
        <v>1418401</v>
      </c>
      <c r="DG583" s="51" t="str">
        <f t="shared" si="3817"/>
        <v/>
      </c>
      <c r="DH583" s="51" t="str">
        <f t="shared" si="3818"/>
        <v/>
      </c>
      <c r="DI583" s="69" t="str">
        <f t="shared" si="74"/>
        <v/>
      </c>
      <c r="DJ583" s="51"/>
      <c r="DK583" s="51" t="str">
        <f t="shared" si="3819"/>
        <v/>
      </c>
      <c r="DL583" s="65">
        <f t="shared" si="3820"/>
        <v>295393</v>
      </c>
      <c r="DM583" s="51" t="str">
        <f t="shared" si="3821"/>
        <v/>
      </c>
      <c r="DN583" s="51" t="str">
        <f t="shared" si="3822"/>
        <v/>
      </c>
      <c r="DO583" s="69" t="str">
        <f t="shared" si="79"/>
        <v/>
      </c>
      <c r="DP583" s="51"/>
      <c r="DQ583" s="51"/>
      <c r="DR583" s="51"/>
      <c r="DS583" s="51"/>
      <c r="DT583" s="51"/>
      <c r="DU583" s="181"/>
    </row>
    <row r="584" spans="1:125" ht="15" x14ac:dyDescent="0.25">
      <c r="A584" s="50">
        <v>2016</v>
      </c>
      <c r="B584" s="51" t="s">
        <v>448</v>
      </c>
      <c r="C584" s="50" t="s">
        <v>449</v>
      </c>
      <c r="D584" s="53" t="s">
        <v>341</v>
      </c>
      <c r="E584" s="50" t="s">
        <v>23</v>
      </c>
      <c r="F584" s="54">
        <v>3129933</v>
      </c>
      <c r="G584" s="54">
        <v>13124777</v>
      </c>
      <c r="H584" s="54">
        <v>2854330</v>
      </c>
      <c r="I584" s="55">
        <v>21411229</v>
      </c>
      <c r="J584" s="50"/>
      <c r="K584" s="50" t="s">
        <v>2032</v>
      </c>
      <c r="L584" s="58" t="s">
        <v>2032</v>
      </c>
      <c r="M584" s="58" t="s">
        <v>2032</v>
      </c>
      <c r="N584" s="58" t="s">
        <v>2032</v>
      </c>
      <c r="O584" s="58" t="s">
        <v>2032</v>
      </c>
      <c r="P584" s="59"/>
      <c r="Q584" s="60">
        <v>11140213</v>
      </c>
      <c r="R584" s="60">
        <v>6173463</v>
      </c>
      <c r="S584" s="60">
        <v>3556507</v>
      </c>
      <c r="T584" s="60">
        <v>843776</v>
      </c>
      <c r="U584" s="60">
        <v>2420384</v>
      </c>
      <c r="V584" s="79"/>
      <c r="W584" s="90">
        <f t="shared" si="857"/>
        <v>24134343</v>
      </c>
      <c r="X584" s="101">
        <v>10500625</v>
      </c>
      <c r="Y584" s="50"/>
      <c r="Z584" s="50" t="s">
        <v>341</v>
      </c>
      <c r="AA584" s="51" t="str">
        <f t="shared" si="3785"/>
        <v/>
      </c>
      <c r="AB584" s="68" t="str">
        <f t="shared" si="3786"/>
        <v/>
      </c>
      <c r="AC584" s="68" t="str">
        <f t="shared" si="3787"/>
        <v/>
      </c>
      <c r="AD584" s="68" t="str">
        <f t="shared" si="3788"/>
        <v/>
      </c>
      <c r="AE584" s="68" t="str">
        <f t="shared" si="3789"/>
        <v/>
      </c>
      <c r="AF584" s="68" t="str">
        <f t="shared" si="3790"/>
        <v/>
      </c>
      <c r="AG584" s="67" t="str">
        <f t="shared" si="7"/>
        <v/>
      </c>
      <c r="AH584" s="51"/>
      <c r="AI584" s="51" t="str">
        <f t="shared" si="8"/>
        <v/>
      </c>
      <c r="AJ584" s="68" t="str">
        <f t="shared" si="9"/>
        <v/>
      </c>
      <c r="AK584" s="68" t="str">
        <f t="shared" si="10"/>
        <v/>
      </c>
      <c r="AL584" s="68" t="str">
        <f t="shared" si="11"/>
        <v/>
      </c>
      <c r="AM584" s="68" t="str">
        <f t="shared" si="12"/>
        <v/>
      </c>
      <c r="AN584" s="68" t="str">
        <f t="shared" si="13"/>
        <v/>
      </c>
      <c r="AO584" s="67" t="str">
        <f t="shared" si="14"/>
        <v/>
      </c>
      <c r="AP584" s="51"/>
      <c r="AQ584" s="80">
        <f t="shared" si="15"/>
        <v>3129933</v>
      </c>
      <c r="AR584" s="68">
        <f t="shared" si="16"/>
        <v>21411229</v>
      </c>
      <c r="AS584" s="68">
        <f t="shared" si="17"/>
        <v>11140213</v>
      </c>
      <c r="AT584" s="68">
        <f t="shared" si="18"/>
        <v>6173463</v>
      </c>
      <c r="AU584" s="68">
        <f t="shared" si="19"/>
        <v>3556507</v>
      </c>
      <c r="AV584" s="68">
        <f t="shared" si="20"/>
        <v>3264160</v>
      </c>
      <c r="AW584" s="67">
        <f t="shared" si="21"/>
        <v>10500625</v>
      </c>
      <c r="AX584" s="51"/>
      <c r="AY584" s="51" t="str">
        <f t="shared" si="22"/>
        <v/>
      </c>
      <c r="AZ584" s="68" t="str">
        <f t="shared" si="23"/>
        <v/>
      </c>
      <c r="BA584" s="68" t="str">
        <f t="shared" si="24"/>
        <v/>
      </c>
      <c r="BB584" s="68" t="str">
        <f t="shared" si="25"/>
        <v/>
      </c>
      <c r="BC584" s="68" t="str">
        <f t="shared" si="26"/>
        <v/>
      </c>
      <c r="BD584" s="68" t="str">
        <f t="shared" si="27"/>
        <v/>
      </c>
      <c r="BE584" s="68" t="str">
        <f t="shared" si="28"/>
        <v/>
      </c>
      <c r="BF584" s="51"/>
      <c r="BG584" s="69" t="str">
        <f t="shared" si="29"/>
        <v/>
      </c>
      <c r="BH584" s="67" t="str">
        <f t="shared" si="30"/>
        <v/>
      </c>
      <c r="BI584" s="67" t="str">
        <f t="shared" si="31"/>
        <v/>
      </c>
      <c r="BJ584" s="67" t="str">
        <f t="shared" si="32"/>
        <v/>
      </c>
      <c r="BK584" s="67" t="str">
        <f t="shared" si="33"/>
        <v/>
      </c>
      <c r="BL584" s="67" t="str">
        <f t="shared" si="34"/>
        <v/>
      </c>
      <c r="BM584" s="65" t="str">
        <f t="shared" si="35"/>
        <v/>
      </c>
      <c r="BN584" s="51"/>
      <c r="BO584" s="51" t="str">
        <f t="shared" si="3791"/>
        <v/>
      </c>
      <c r="BP584" s="51" t="str">
        <f t="shared" si="3792"/>
        <v/>
      </c>
      <c r="BQ584" s="71">
        <f t="shared" si="3793"/>
        <v>3129933</v>
      </c>
      <c r="BR584" s="51" t="str">
        <f t="shared" si="3794"/>
        <v/>
      </c>
      <c r="BS584" s="69" t="str">
        <f t="shared" si="2920"/>
        <v/>
      </c>
      <c r="BT584" s="51"/>
      <c r="BU584" s="68" t="str">
        <f t="shared" si="3795"/>
        <v/>
      </c>
      <c r="BV584" s="68" t="str">
        <f t="shared" si="3796"/>
        <v/>
      </c>
      <c r="BW584" s="65">
        <f t="shared" si="3797"/>
        <v>21411229</v>
      </c>
      <c r="BX584" s="68" t="str">
        <f t="shared" si="3798"/>
        <v/>
      </c>
      <c r="BY584" s="67" t="str">
        <f t="shared" si="44"/>
        <v/>
      </c>
      <c r="BZ584" s="68"/>
      <c r="CA584" s="65" t="str">
        <f t="shared" si="45"/>
        <v/>
      </c>
      <c r="CB584" s="67" t="str">
        <f t="shared" si="46"/>
        <v/>
      </c>
      <c r="CC584" s="67">
        <f t="shared" si="47"/>
        <v>10500625</v>
      </c>
      <c r="CD584" s="67" t="str">
        <f t="shared" si="48"/>
        <v/>
      </c>
      <c r="CE584" s="67" t="str">
        <f t="shared" si="49"/>
        <v/>
      </c>
      <c r="CF584" s="68"/>
      <c r="CG584" s="68" t="str">
        <f t="shared" si="3799"/>
        <v/>
      </c>
      <c r="CH584" s="68" t="str">
        <f t="shared" si="3800"/>
        <v/>
      </c>
      <c r="CI584" s="65">
        <f t="shared" si="3801"/>
        <v>24134343</v>
      </c>
      <c r="CJ584" s="68" t="str">
        <f t="shared" si="3802"/>
        <v/>
      </c>
      <c r="CK584" s="67" t="str">
        <f t="shared" si="54"/>
        <v/>
      </c>
      <c r="CL584" s="68"/>
      <c r="CM584" s="68" t="str">
        <f t="shared" si="3803"/>
        <v/>
      </c>
      <c r="CN584" s="68" t="str">
        <f t="shared" si="3804"/>
        <v/>
      </c>
      <c r="CO584" s="65">
        <f t="shared" si="3805"/>
        <v>11140213</v>
      </c>
      <c r="CP584" s="68" t="str">
        <f t="shared" si="3806"/>
        <v/>
      </c>
      <c r="CQ584" s="67" t="str">
        <f t="shared" si="59"/>
        <v/>
      </c>
      <c r="CR584" s="68"/>
      <c r="CS584" s="68" t="str">
        <f t="shared" si="3807"/>
        <v/>
      </c>
      <c r="CT584" s="68" t="str">
        <f t="shared" si="3808"/>
        <v/>
      </c>
      <c r="CU584" s="65">
        <f t="shared" si="3809"/>
        <v>6173463</v>
      </c>
      <c r="CV584" s="68" t="str">
        <f t="shared" si="3810"/>
        <v/>
      </c>
      <c r="CW584" s="67" t="str">
        <f t="shared" si="64"/>
        <v/>
      </c>
      <c r="CX584" s="68"/>
      <c r="CY584" s="68" t="str">
        <f t="shared" si="3811"/>
        <v/>
      </c>
      <c r="CZ584" s="68" t="str">
        <f t="shared" si="3812"/>
        <v/>
      </c>
      <c r="DA584" s="65">
        <f t="shared" si="3813"/>
        <v>3556507</v>
      </c>
      <c r="DB584" s="68" t="str">
        <f t="shared" si="3814"/>
        <v/>
      </c>
      <c r="DC584" s="67" t="str">
        <f t="shared" si="69"/>
        <v/>
      </c>
      <c r="DD584" s="68"/>
      <c r="DE584" s="68" t="str">
        <f t="shared" si="3815"/>
        <v/>
      </c>
      <c r="DF584" s="51" t="str">
        <f t="shared" si="3816"/>
        <v/>
      </c>
      <c r="DG584" s="65">
        <f t="shared" si="3817"/>
        <v>843776</v>
      </c>
      <c r="DH584" s="51" t="str">
        <f t="shared" si="3818"/>
        <v/>
      </c>
      <c r="DI584" s="69" t="str">
        <f t="shared" si="74"/>
        <v/>
      </c>
      <c r="DJ584" s="51"/>
      <c r="DK584" s="51" t="str">
        <f t="shared" si="3819"/>
        <v/>
      </c>
      <c r="DL584" s="51" t="str">
        <f t="shared" si="3820"/>
        <v/>
      </c>
      <c r="DM584" s="65">
        <f t="shared" si="3821"/>
        <v>2420384</v>
      </c>
      <c r="DN584" s="51" t="str">
        <f t="shared" si="3822"/>
        <v/>
      </c>
      <c r="DO584" s="69" t="str">
        <f t="shared" si="79"/>
        <v/>
      </c>
      <c r="DP584" s="51"/>
      <c r="DQ584" s="51"/>
      <c r="DR584" s="51"/>
      <c r="DS584" s="51"/>
      <c r="DT584" s="51"/>
      <c r="DU584" s="181"/>
    </row>
    <row r="585" spans="1:125" ht="15" x14ac:dyDescent="0.25">
      <c r="A585" s="50">
        <v>2017</v>
      </c>
      <c r="B585" s="51" t="s">
        <v>448</v>
      </c>
      <c r="C585" s="50" t="s">
        <v>449</v>
      </c>
      <c r="D585" s="53" t="s">
        <v>341</v>
      </c>
      <c r="E585" s="50" t="s">
        <v>23</v>
      </c>
      <c r="F585" s="54">
        <v>3018932</v>
      </c>
      <c r="G585" s="54">
        <v>12727393</v>
      </c>
      <c r="H585" s="54">
        <v>2924754</v>
      </c>
      <c r="I585" s="55">
        <v>23295533</v>
      </c>
      <c r="J585" s="50"/>
      <c r="K585" s="50" t="s">
        <v>2032</v>
      </c>
      <c r="L585" s="58" t="s">
        <v>2032</v>
      </c>
      <c r="M585" s="58" t="s">
        <v>2032</v>
      </c>
      <c r="N585" s="58" t="s">
        <v>2032</v>
      </c>
      <c r="O585" s="58" t="s">
        <v>2032</v>
      </c>
      <c r="P585" s="59"/>
      <c r="Q585" s="60">
        <v>12896864</v>
      </c>
      <c r="R585" s="60">
        <v>6036160</v>
      </c>
      <c r="S585" s="60">
        <v>3469466</v>
      </c>
      <c r="T585" s="60">
        <v>1092241</v>
      </c>
      <c r="U585" s="60">
        <v>3069129</v>
      </c>
      <c r="V585" s="79"/>
      <c r="W585" s="90">
        <f t="shared" si="857"/>
        <v>26563860</v>
      </c>
      <c r="X585" s="101">
        <v>4064032</v>
      </c>
      <c r="Y585" s="50"/>
      <c r="Z585" s="50" t="s">
        <v>341</v>
      </c>
      <c r="AA585" s="51" t="str">
        <f t="shared" si="3785"/>
        <v/>
      </c>
      <c r="AB585" s="68" t="str">
        <f t="shared" si="3786"/>
        <v/>
      </c>
      <c r="AC585" s="68" t="str">
        <f t="shared" si="3787"/>
        <v/>
      </c>
      <c r="AD585" s="68" t="str">
        <f t="shared" si="3788"/>
        <v/>
      </c>
      <c r="AE585" s="68" t="str">
        <f t="shared" si="3789"/>
        <v/>
      </c>
      <c r="AF585" s="68" t="str">
        <f t="shared" si="3790"/>
        <v/>
      </c>
      <c r="AG585" s="67" t="str">
        <f t="shared" si="7"/>
        <v/>
      </c>
      <c r="AH585" s="51"/>
      <c r="AI585" s="51" t="str">
        <f t="shared" si="8"/>
        <v/>
      </c>
      <c r="AJ585" s="68" t="str">
        <f t="shared" si="9"/>
        <v/>
      </c>
      <c r="AK585" s="68" t="str">
        <f t="shared" si="10"/>
        <v/>
      </c>
      <c r="AL585" s="68" t="str">
        <f t="shared" si="11"/>
        <v/>
      </c>
      <c r="AM585" s="68" t="str">
        <f t="shared" si="12"/>
        <v/>
      </c>
      <c r="AN585" s="68" t="str">
        <f t="shared" si="13"/>
        <v/>
      </c>
      <c r="AO585" s="67" t="str">
        <f t="shared" si="14"/>
        <v/>
      </c>
      <c r="AP585" s="51"/>
      <c r="AQ585" s="51" t="str">
        <f t="shared" si="15"/>
        <v/>
      </c>
      <c r="AR585" s="68" t="str">
        <f t="shared" si="16"/>
        <v/>
      </c>
      <c r="AS585" s="68" t="str">
        <f t="shared" si="17"/>
        <v/>
      </c>
      <c r="AT585" s="68" t="str">
        <f t="shared" si="18"/>
        <v/>
      </c>
      <c r="AU585" s="68" t="str">
        <f t="shared" si="19"/>
        <v/>
      </c>
      <c r="AV585" s="68" t="str">
        <f t="shared" si="20"/>
        <v/>
      </c>
      <c r="AW585" s="67" t="str">
        <f t="shared" si="21"/>
        <v/>
      </c>
      <c r="AX585" s="51"/>
      <c r="AY585" s="80">
        <f t="shared" si="22"/>
        <v>3018932</v>
      </c>
      <c r="AZ585" s="68">
        <f t="shared" si="23"/>
        <v>23295533</v>
      </c>
      <c r="BA585" s="68">
        <f t="shared" si="24"/>
        <v>12896864</v>
      </c>
      <c r="BB585" s="68">
        <f t="shared" si="25"/>
        <v>6036160</v>
      </c>
      <c r="BC585" s="68">
        <f t="shared" si="26"/>
        <v>3469466</v>
      </c>
      <c r="BD585" s="68">
        <f t="shared" si="27"/>
        <v>4161370</v>
      </c>
      <c r="BE585" s="68">
        <f t="shared" si="28"/>
        <v>4064032</v>
      </c>
      <c r="BF585" s="51"/>
      <c r="BG585" s="69" t="str">
        <f t="shared" si="29"/>
        <v/>
      </c>
      <c r="BH585" s="67" t="str">
        <f t="shared" si="30"/>
        <v/>
      </c>
      <c r="BI585" s="67" t="str">
        <f t="shared" si="31"/>
        <v/>
      </c>
      <c r="BJ585" s="67" t="str">
        <f t="shared" si="32"/>
        <v/>
      </c>
      <c r="BK585" s="67" t="str">
        <f t="shared" si="33"/>
        <v/>
      </c>
      <c r="BL585" s="67" t="str">
        <f t="shared" si="34"/>
        <v/>
      </c>
      <c r="BM585" s="65" t="str">
        <f t="shared" si="35"/>
        <v/>
      </c>
      <c r="BN585" s="51"/>
      <c r="BO585" s="51" t="str">
        <f t="shared" si="3791"/>
        <v/>
      </c>
      <c r="BP585" s="51" t="str">
        <f t="shared" si="3792"/>
        <v/>
      </c>
      <c r="BQ585" s="51" t="str">
        <f t="shared" si="3793"/>
        <v/>
      </c>
      <c r="BR585" s="71">
        <f t="shared" si="3794"/>
        <v>3018932</v>
      </c>
      <c r="BS585" s="69" t="str">
        <f t="shared" si="2920"/>
        <v/>
      </c>
      <c r="BT585" s="51"/>
      <c r="BU585" s="68" t="str">
        <f t="shared" si="3795"/>
        <v/>
      </c>
      <c r="BV585" s="68" t="str">
        <f t="shared" si="3796"/>
        <v/>
      </c>
      <c r="BW585" s="68" t="str">
        <f t="shared" si="3797"/>
        <v/>
      </c>
      <c r="BX585" s="65">
        <f t="shared" si="3798"/>
        <v>23295533</v>
      </c>
      <c r="BY585" s="67" t="str">
        <f t="shared" si="44"/>
        <v/>
      </c>
      <c r="BZ585" s="68"/>
      <c r="CA585" s="65" t="str">
        <f t="shared" si="45"/>
        <v/>
      </c>
      <c r="CB585" s="67" t="str">
        <f t="shared" si="46"/>
        <v/>
      </c>
      <c r="CC585" s="67" t="str">
        <f t="shared" si="47"/>
        <v/>
      </c>
      <c r="CD585" s="67">
        <f t="shared" si="48"/>
        <v>4064032</v>
      </c>
      <c r="CE585" s="67" t="str">
        <f t="shared" si="49"/>
        <v/>
      </c>
      <c r="CF585" s="68"/>
      <c r="CG585" s="68" t="str">
        <f t="shared" si="3799"/>
        <v/>
      </c>
      <c r="CH585" s="68" t="str">
        <f t="shared" si="3800"/>
        <v/>
      </c>
      <c r="CI585" s="68" t="str">
        <f t="shared" si="3801"/>
        <v/>
      </c>
      <c r="CJ585" s="65">
        <f t="shared" si="3802"/>
        <v>26563860</v>
      </c>
      <c r="CK585" s="67" t="str">
        <f t="shared" si="54"/>
        <v/>
      </c>
      <c r="CL585" s="68"/>
      <c r="CM585" s="68" t="str">
        <f t="shared" si="3803"/>
        <v/>
      </c>
      <c r="CN585" s="68" t="str">
        <f t="shared" si="3804"/>
        <v/>
      </c>
      <c r="CO585" s="68" t="str">
        <f t="shared" si="3805"/>
        <v/>
      </c>
      <c r="CP585" s="65">
        <f t="shared" si="3806"/>
        <v>12896864</v>
      </c>
      <c r="CQ585" s="67" t="str">
        <f t="shared" si="59"/>
        <v/>
      </c>
      <c r="CR585" s="68"/>
      <c r="CS585" s="68" t="str">
        <f t="shared" si="3807"/>
        <v/>
      </c>
      <c r="CT585" s="68" t="str">
        <f t="shared" si="3808"/>
        <v/>
      </c>
      <c r="CU585" s="68" t="str">
        <f t="shared" si="3809"/>
        <v/>
      </c>
      <c r="CV585" s="65">
        <f t="shared" si="3810"/>
        <v>6036160</v>
      </c>
      <c r="CW585" s="67" t="str">
        <f t="shared" si="64"/>
        <v/>
      </c>
      <c r="CX585" s="68"/>
      <c r="CY585" s="68" t="str">
        <f t="shared" si="3811"/>
        <v/>
      </c>
      <c r="CZ585" s="68" t="str">
        <f t="shared" si="3812"/>
        <v/>
      </c>
      <c r="DA585" s="68" t="str">
        <f t="shared" si="3813"/>
        <v/>
      </c>
      <c r="DB585" s="65">
        <f t="shared" si="3814"/>
        <v>3469466</v>
      </c>
      <c r="DC585" s="67" t="str">
        <f t="shared" si="69"/>
        <v/>
      </c>
      <c r="DD585" s="68"/>
      <c r="DE585" s="68" t="str">
        <f t="shared" si="3815"/>
        <v/>
      </c>
      <c r="DF585" s="51" t="str">
        <f t="shared" si="3816"/>
        <v/>
      </c>
      <c r="DG585" s="51" t="str">
        <f t="shared" si="3817"/>
        <v/>
      </c>
      <c r="DH585" s="65">
        <f t="shared" si="3818"/>
        <v>1092241</v>
      </c>
      <c r="DI585" s="69" t="str">
        <f t="shared" si="74"/>
        <v/>
      </c>
      <c r="DJ585" s="51"/>
      <c r="DK585" s="51" t="str">
        <f t="shared" si="3819"/>
        <v/>
      </c>
      <c r="DL585" s="51" t="str">
        <f t="shared" si="3820"/>
        <v/>
      </c>
      <c r="DM585" s="51" t="str">
        <f t="shared" si="3821"/>
        <v/>
      </c>
      <c r="DN585" s="65">
        <f t="shared" si="3822"/>
        <v>3069129</v>
      </c>
      <c r="DO585" s="69" t="str">
        <f t="shared" si="79"/>
        <v/>
      </c>
      <c r="DP585" s="51"/>
      <c r="DQ585" s="51"/>
      <c r="DR585" s="51"/>
      <c r="DS585" s="51"/>
      <c r="DT585" s="51"/>
      <c r="DU585" s="181"/>
    </row>
    <row r="586" spans="1:125" ht="15" x14ac:dyDescent="0.25">
      <c r="A586" s="56">
        <v>2018</v>
      </c>
      <c r="B586" s="51" t="s">
        <v>448</v>
      </c>
      <c r="C586" s="50" t="s">
        <v>449</v>
      </c>
      <c r="D586" s="170" t="s">
        <v>341</v>
      </c>
      <c r="E586" s="50" t="s">
        <v>23</v>
      </c>
      <c r="F586" s="89">
        <v>3099687</v>
      </c>
      <c r="G586" s="89">
        <v>13053770</v>
      </c>
      <c r="H586" s="89">
        <v>3004682</v>
      </c>
      <c r="I586" s="90">
        <v>25148854</v>
      </c>
      <c r="J586" s="56" t="s">
        <v>161</v>
      </c>
      <c r="K586" s="55">
        <v>25148854</v>
      </c>
      <c r="L586" s="58"/>
      <c r="M586" s="58"/>
      <c r="N586" s="58"/>
      <c r="O586" s="58"/>
      <c r="P586" s="91"/>
      <c r="Q586" s="92">
        <v>17831372</v>
      </c>
      <c r="R586" s="92">
        <v>6047142</v>
      </c>
      <c r="S586" s="92">
        <v>6733487</v>
      </c>
      <c r="T586" s="92">
        <v>1306575</v>
      </c>
      <c r="U586" s="94"/>
      <c r="V586" s="94"/>
      <c r="W586" s="90">
        <f t="shared" si="857"/>
        <v>31918576</v>
      </c>
      <c r="X586" s="90">
        <v>11144164</v>
      </c>
      <c r="Y586" s="50"/>
      <c r="Z586" s="50"/>
      <c r="AA586" s="51"/>
      <c r="AB586" s="68"/>
      <c r="AC586" s="68"/>
      <c r="AD586" s="68"/>
      <c r="AE586" s="68"/>
      <c r="AF586" s="68"/>
      <c r="AG586" s="67" t="str">
        <f t="shared" si="7"/>
        <v/>
      </c>
      <c r="AH586" s="51"/>
      <c r="AI586" s="51" t="str">
        <f t="shared" si="8"/>
        <v/>
      </c>
      <c r="AJ586" s="68" t="str">
        <f t="shared" si="9"/>
        <v/>
      </c>
      <c r="AK586" s="68" t="str">
        <f t="shared" si="10"/>
        <v/>
      </c>
      <c r="AL586" s="68" t="str">
        <f t="shared" si="11"/>
        <v/>
      </c>
      <c r="AM586" s="68" t="str">
        <f t="shared" si="12"/>
        <v/>
      </c>
      <c r="AN586" s="68" t="str">
        <f t="shared" si="13"/>
        <v/>
      </c>
      <c r="AO586" s="67" t="str">
        <f t="shared" si="14"/>
        <v/>
      </c>
      <c r="AP586" s="51"/>
      <c r="AQ586" s="51" t="str">
        <f t="shared" si="15"/>
        <v/>
      </c>
      <c r="AR586" s="68" t="str">
        <f t="shared" si="16"/>
        <v/>
      </c>
      <c r="AS586" s="68" t="str">
        <f t="shared" si="17"/>
        <v/>
      </c>
      <c r="AT586" s="68" t="str">
        <f t="shared" si="18"/>
        <v/>
      </c>
      <c r="AU586" s="68" t="str">
        <f t="shared" si="19"/>
        <v/>
      </c>
      <c r="AV586" s="68" t="str">
        <f t="shared" si="20"/>
        <v/>
      </c>
      <c r="AW586" s="67" t="str">
        <f t="shared" si="21"/>
        <v/>
      </c>
      <c r="AX586" s="51"/>
      <c r="AY586" s="51" t="str">
        <f t="shared" si="22"/>
        <v/>
      </c>
      <c r="AZ586" s="68" t="str">
        <f t="shared" si="23"/>
        <v/>
      </c>
      <c r="BA586" s="68" t="str">
        <f t="shared" si="24"/>
        <v/>
      </c>
      <c r="BB586" s="68" t="str">
        <f t="shared" si="25"/>
        <v/>
      </c>
      <c r="BC586" s="68" t="str">
        <f t="shared" si="26"/>
        <v/>
      </c>
      <c r="BD586" s="68" t="str">
        <f t="shared" si="27"/>
        <v/>
      </c>
      <c r="BE586" s="68" t="str">
        <f t="shared" si="28"/>
        <v/>
      </c>
      <c r="BF586" s="51"/>
      <c r="BG586" s="96">
        <f t="shared" si="29"/>
        <v>3099687</v>
      </c>
      <c r="BH586" s="67">
        <f t="shared" si="30"/>
        <v>25148854</v>
      </c>
      <c r="BI586" s="67">
        <f t="shared" si="31"/>
        <v>17831372</v>
      </c>
      <c r="BJ586" s="67">
        <f t="shared" si="32"/>
        <v>6047142</v>
      </c>
      <c r="BK586" s="67">
        <f t="shared" si="33"/>
        <v>6733487</v>
      </c>
      <c r="BL586" s="67">
        <f t="shared" si="34"/>
        <v>1306575</v>
      </c>
      <c r="BM586" s="65">
        <f t="shared" si="35"/>
        <v>11144164</v>
      </c>
      <c r="BN586" s="70"/>
      <c r="BO586" s="70"/>
      <c r="BP586" s="51"/>
      <c r="BQ586" s="51"/>
      <c r="BR586" s="51"/>
      <c r="BS586" s="96">
        <f t="shared" si="2920"/>
        <v>3099687</v>
      </c>
      <c r="BT586" s="70"/>
      <c r="BU586" s="65"/>
      <c r="BV586" s="68"/>
      <c r="BW586" s="68"/>
      <c r="BX586" s="68"/>
      <c r="BY586" s="67">
        <f t="shared" si="44"/>
        <v>25148854</v>
      </c>
      <c r="BZ586" s="65"/>
      <c r="CA586" s="65" t="str">
        <f t="shared" si="45"/>
        <v/>
      </c>
      <c r="CB586" s="67" t="str">
        <f t="shared" si="46"/>
        <v/>
      </c>
      <c r="CC586" s="67" t="str">
        <f t="shared" si="47"/>
        <v/>
      </c>
      <c r="CD586" s="67" t="str">
        <f t="shared" si="48"/>
        <v/>
      </c>
      <c r="CE586" s="67">
        <f t="shared" si="49"/>
        <v>11144164</v>
      </c>
      <c r="CF586" s="65"/>
      <c r="CG586" s="65"/>
      <c r="CH586" s="68"/>
      <c r="CI586" s="68"/>
      <c r="CJ586" s="68"/>
      <c r="CK586" s="67">
        <f t="shared" si="54"/>
        <v>31918576</v>
      </c>
      <c r="CL586" s="65"/>
      <c r="CM586" s="65"/>
      <c r="CN586" s="68"/>
      <c r="CO586" s="68"/>
      <c r="CP586" s="68"/>
      <c r="CQ586" s="67">
        <f t="shared" si="59"/>
        <v>17831372</v>
      </c>
      <c r="CR586" s="65"/>
      <c r="CS586" s="65"/>
      <c r="CT586" s="68"/>
      <c r="CU586" s="68"/>
      <c r="CV586" s="68"/>
      <c r="CW586" s="67">
        <f t="shared" si="64"/>
        <v>6047142</v>
      </c>
      <c r="CX586" s="65"/>
      <c r="CY586" s="65"/>
      <c r="CZ586" s="68"/>
      <c r="DA586" s="68"/>
      <c r="DB586" s="68"/>
      <c r="DC586" s="67">
        <f t="shared" si="69"/>
        <v>6733487</v>
      </c>
      <c r="DD586" s="65"/>
      <c r="DE586" s="65"/>
      <c r="DF586" s="51"/>
      <c r="DG586" s="51"/>
      <c r="DH586" s="51"/>
      <c r="DI586" s="67">
        <f t="shared" si="74"/>
        <v>1306575</v>
      </c>
      <c r="DJ586" s="70"/>
      <c r="DK586" s="70"/>
      <c r="DL586" s="51"/>
      <c r="DM586" s="51"/>
      <c r="DN586" s="51"/>
      <c r="DO586" s="67">
        <f t="shared" si="79"/>
        <v>17831372</v>
      </c>
      <c r="DP586" s="51"/>
      <c r="DQ586" s="51"/>
      <c r="DR586" s="51"/>
      <c r="DS586" s="51"/>
      <c r="DT586" s="51"/>
      <c r="DU586" s="181"/>
    </row>
    <row r="587" spans="1:125" ht="15" x14ac:dyDescent="0.25">
      <c r="A587" s="50"/>
      <c r="B587" s="51"/>
      <c r="C587" s="50"/>
      <c r="D587" s="53"/>
      <c r="E587" s="50"/>
      <c r="F587" s="54"/>
      <c r="G587" s="54"/>
      <c r="H587" s="54"/>
      <c r="I587" s="55"/>
      <c r="J587" s="50"/>
      <c r="K587" s="50" t="s">
        <v>2032</v>
      </c>
      <c r="L587" s="58"/>
      <c r="M587" s="58"/>
      <c r="N587" s="58"/>
      <c r="O587" s="58"/>
      <c r="P587" s="59"/>
      <c r="Q587" s="60"/>
      <c r="R587" s="60"/>
      <c r="S587" s="60"/>
      <c r="T587" s="60"/>
      <c r="U587" s="60"/>
      <c r="V587" s="79"/>
      <c r="W587" s="90">
        <f t="shared" si="857"/>
        <v>0</v>
      </c>
      <c r="X587" s="101"/>
      <c r="Y587" s="50"/>
      <c r="Z587" s="50"/>
      <c r="AA587" s="51"/>
      <c r="AB587" s="68"/>
      <c r="AC587" s="68"/>
      <c r="AD587" s="68"/>
      <c r="AE587" s="68"/>
      <c r="AF587" s="68"/>
      <c r="AG587" s="67" t="str">
        <f t="shared" si="7"/>
        <v/>
      </c>
      <c r="AH587" s="51"/>
      <c r="AI587" s="51" t="str">
        <f t="shared" si="8"/>
        <v/>
      </c>
      <c r="AJ587" s="68" t="str">
        <f t="shared" si="9"/>
        <v/>
      </c>
      <c r="AK587" s="68" t="str">
        <f t="shared" si="10"/>
        <v/>
      </c>
      <c r="AL587" s="68" t="str">
        <f t="shared" si="11"/>
        <v/>
      </c>
      <c r="AM587" s="68" t="str">
        <f t="shared" si="12"/>
        <v/>
      </c>
      <c r="AN587" s="68" t="str">
        <f t="shared" si="13"/>
        <v/>
      </c>
      <c r="AO587" s="67" t="str">
        <f t="shared" si="14"/>
        <v/>
      </c>
      <c r="AP587" s="51"/>
      <c r="AQ587" s="51" t="str">
        <f t="shared" si="15"/>
        <v/>
      </c>
      <c r="AR587" s="68" t="str">
        <f t="shared" si="16"/>
        <v/>
      </c>
      <c r="AS587" s="68" t="str">
        <f t="shared" si="17"/>
        <v/>
      </c>
      <c r="AT587" s="68" t="str">
        <f t="shared" si="18"/>
        <v/>
      </c>
      <c r="AU587" s="68" t="str">
        <f t="shared" si="19"/>
        <v/>
      </c>
      <c r="AV587" s="68" t="str">
        <f t="shared" si="20"/>
        <v/>
      </c>
      <c r="AW587" s="67" t="str">
        <f t="shared" si="21"/>
        <v/>
      </c>
      <c r="AX587" s="51"/>
      <c r="AY587" s="51" t="str">
        <f t="shared" si="22"/>
        <v/>
      </c>
      <c r="AZ587" s="68" t="str">
        <f t="shared" si="23"/>
        <v/>
      </c>
      <c r="BA587" s="68" t="str">
        <f t="shared" si="24"/>
        <v/>
      </c>
      <c r="BB587" s="68" t="str">
        <f t="shared" si="25"/>
        <v/>
      </c>
      <c r="BC587" s="68" t="str">
        <f t="shared" si="26"/>
        <v/>
      </c>
      <c r="BD587" s="68" t="str">
        <f t="shared" si="27"/>
        <v/>
      </c>
      <c r="BE587" s="68" t="str">
        <f t="shared" si="28"/>
        <v/>
      </c>
      <c r="BF587" s="51"/>
      <c r="BG587" s="69" t="str">
        <f t="shared" si="29"/>
        <v/>
      </c>
      <c r="BH587" s="67" t="str">
        <f t="shared" si="30"/>
        <v/>
      </c>
      <c r="BI587" s="67" t="str">
        <f t="shared" si="31"/>
        <v/>
      </c>
      <c r="BJ587" s="67" t="str">
        <f t="shared" si="32"/>
        <v/>
      </c>
      <c r="BK587" s="67" t="str">
        <f t="shared" si="33"/>
        <v/>
      </c>
      <c r="BL587" s="67" t="str">
        <f t="shared" si="34"/>
        <v/>
      </c>
      <c r="BM587" s="65" t="str">
        <f t="shared" si="35"/>
        <v/>
      </c>
      <c r="BN587" s="70"/>
      <c r="BO587" s="70"/>
      <c r="BP587" s="51"/>
      <c r="BQ587" s="51"/>
      <c r="BR587" s="51"/>
      <c r="BS587" s="69" t="str">
        <f t="shared" si="2920"/>
        <v/>
      </c>
      <c r="BT587" s="70"/>
      <c r="BU587" s="65"/>
      <c r="BV587" s="68"/>
      <c r="BW587" s="68"/>
      <c r="BX587" s="68"/>
      <c r="BY587" s="67" t="str">
        <f t="shared" si="44"/>
        <v/>
      </c>
      <c r="BZ587" s="65"/>
      <c r="CA587" s="65" t="str">
        <f t="shared" si="45"/>
        <v/>
      </c>
      <c r="CB587" s="67" t="str">
        <f t="shared" si="46"/>
        <v/>
      </c>
      <c r="CC587" s="67" t="str">
        <f t="shared" si="47"/>
        <v/>
      </c>
      <c r="CD587" s="67" t="str">
        <f t="shared" si="48"/>
        <v/>
      </c>
      <c r="CE587" s="67" t="str">
        <f t="shared" si="49"/>
        <v/>
      </c>
      <c r="CF587" s="65"/>
      <c r="CG587" s="65"/>
      <c r="CH587" s="68"/>
      <c r="CI587" s="68"/>
      <c r="CJ587" s="68"/>
      <c r="CK587" s="67" t="str">
        <f t="shared" si="54"/>
        <v/>
      </c>
      <c r="CL587" s="65"/>
      <c r="CM587" s="65"/>
      <c r="CN587" s="68"/>
      <c r="CO587" s="68"/>
      <c r="CP587" s="68"/>
      <c r="CQ587" s="67" t="str">
        <f t="shared" si="59"/>
        <v/>
      </c>
      <c r="CR587" s="65"/>
      <c r="CS587" s="65"/>
      <c r="CT587" s="68"/>
      <c r="CU587" s="68"/>
      <c r="CV587" s="68"/>
      <c r="CW587" s="67" t="str">
        <f t="shared" si="64"/>
        <v/>
      </c>
      <c r="CX587" s="65"/>
      <c r="CY587" s="65"/>
      <c r="CZ587" s="68"/>
      <c r="DA587" s="68"/>
      <c r="DB587" s="68"/>
      <c r="DC587" s="67" t="str">
        <f t="shared" si="69"/>
        <v/>
      </c>
      <c r="DD587" s="65"/>
      <c r="DE587" s="65"/>
      <c r="DF587" s="51"/>
      <c r="DG587" s="51"/>
      <c r="DH587" s="51"/>
      <c r="DI587" s="69" t="str">
        <f t="shared" si="74"/>
        <v/>
      </c>
      <c r="DJ587" s="70"/>
      <c r="DK587" s="70"/>
      <c r="DL587" s="51"/>
      <c r="DM587" s="51"/>
      <c r="DN587" s="51"/>
      <c r="DO587" s="69" t="str">
        <f t="shared" si="79"/>
        <v/>
      </c>
      <c r="DP587" s="51"/>
      <c r="DQ587" s="51"/>
      <c r="DR587" s="51"/>
      <c r="DS587" s="51"/>
      <c r="DT587" s="51"/>
      <c r="DU587" s="181"/>
    </row>
    <row r="588" spans="1:125" ht="15" x14ac:dyDescent="0.25">
      <c r="A588" s="50">
        <v>2014</v>
      </c>
      <c r="B588" s="51" t="s">
        <v>1228</v>
      </c>
      <c r="C588" s="50" t="s">
        <v>1229</v>
      </c>
      <c r="D588" s="170" t="s">
        <v>1527</v>
      </c>
      <c r="E588" s="50" t="s">
        <v>47</v>
      </c>
      <c r="F588" s="54">
        <v>49579</v>
      </c>
      <c r="G588" s="54" t="s">
        <v>364</v>
      </c>
      <c r="H588" s="54">
        <v>94457</v>
      </c>
      <c r="I588" s="55">
        <v>1081969</v>
      </c>
      <c r="J588" s="50"/>
      <c r="K588" s="50" t="s">
        <v>2032</v>
      </c>
      <c r="L588" s="58" t="s">
        <v>2032</v>
      </c>
      <c r="M588" s="58" t="s">
        <v>2032</v>
      </c>
      <c r="N588" s="58" t="s">
        <v>2032</v>
      </c>
      <c r="O588" s="58" t="s">
        <v>2032</v>
      </c>
      <c r="P588" s="59"/>
      <c r="Q588" s="60">
        <v>872761</v>
      </c>
      <c r="R588" s="60">
        <v>0</v>
      </c>
      <c r="S588" s="60">
        <v>47819</v>
      </c>
      <c r="T588" s="60">
        <v>161389</v>
      </c>
      <c r="U588" s="60">
        <v>0</v>
      </c>
      <c r="V588" s="79"/>
      <c r="W588" s="90">
        <f t="shared" si="857"/>
        <v>1081969</v>
      </c>
      <c r="X588" s="101">
        <v>0</v>
      </c>
      <c r="Y588" s="50" t="s">
        <v>167</v>
      </c>
      <c r="Z588" s="50" t="s">
        <v>1028</v>
      </c>
      <c r="AA588" s="51" t="str">
        <f t="shared" ref="AA588:AA590" si="3823">IF(A588 =2014,IF(Y588 ="",F588,""),"")</f>
        <v/>
      </c>
      <c r="AB588" s="68" t="str">
        <f t="shared" ref="AB588:AB590" si="3824">IF(A588 =2014,IF(Y588 ="",I588,""),"")</f>
        <v/>
      </c>
      <c r="AC588" s="68" t="str">
        <f t="shared" ref="AC588:AC590" si="3825">IF(A588 =2014,IF(Y588 ="",Q588,""),"")</f>
        <v/>
      </c>
      <c r="AD588" s="68" t="str">
        <f t="shared" ref="AD588:AD590" si="3826">IF(A588 =2014,IF(Y588 ="",R588,""),"")</f>
        <v/>
      </c>
      <c r="AE588" s="68" t="str">
        <f t="shared" ref="AE588:AE590" si="3827">IF(A588 =2014,IF(Y588 ="",S588,""),"")</f>
        <v/>
      </c>
      <c r="AF588" s="68" t="str">
        <f t="shared" ref="AF588:AF590" si="3828">IF(A588 =2014,IF(Y588 ="",T588+U588,""),"")</f>
        <v/>
      </c>
      <c r="AG588" s="67" t="str">
        <f t="shared" si="7"/>
        <v/>
      </c>
      <c r="AH588" s="51"/>
      <c r="AI588" s="51" t="str">
        <f t="shared" si="8"/>
        <v/>
      </c>
      <c r="AJ588" s="68" t="str">
        <f t="shared" si="9"/>
        <v/>
      </c>
      <c r="AK588" s="68" t="str">
        <f t="shared" si="10"/>
        <v/>
      </c>
      <c r="AL588" s="68" t="str">
        <f t="shared" si="11"/>
        <v/>
      </c>
      <c r="AM588" s="68" t="str">
        <f t="shared" si="12"/>
        <v/>
      </c>
      <c r="AN588" s="68" t="str">
        <f t="shared" si="13"/>
        <v/>
      </c>
      <c r="AO588" s="67" t="str">
        <f t="shared" si="14"/>
        <v/>
      </c>
      <c r="AP588" s="51"/>
      <c r="AQ588" s="51" t="str">
        <f t="shared" si="15"/>
        <v/>
      </c>
      <c r="AR588" s="68" t="str">
        <f t="shared" si="16"/>
        <v/>
      </c>
      <c r="AS588" s="68" t="str">
        <f t="shared" si="17"/>
        <v/>
      </c>
      <c r="AT588" s="68" t="str">
        <f t="shared" si="18"/>
        <v/>
      </c>
      <c r="AU588" s="68" t="str">
        <f t="shared" si="19"/>
        <v/>
      </c>
      <c r="AV588" s="68" t="str">
        <f t="shared" si="20"/>
        <v/>
      </c>
      <c r="AW588" s="67" t="str">
        <f t="shared" si="21"/>
        <v/>
      </c>
      <c r="AX588" s="51"/>
      <c r="AY588" s="51" t="str">
        <f t="shared" si="22"/>
        <v/>
      </c>
      <c r="AZ588" s="68" t="str">
        <f t="shared" si="23"/>
        <v/>
      </c>
      <c r="BA588" s="68" t="str">
        <f t="shared" si="24"/>
        <v/>
      </c>
      <c r="BB588" s="68" t="str">
        <f t="shared" si="25"/>
        <v/>
      </c>
      <c r="BC588" s="68" t="str">
        <f t="shared" si="26"/>
        <v/>
      </c>
      <c r="BD588" s="68" t="str">
        <f t="shared" si="27"/>
        <v/>
      </c>
      <c r="BE588" s="68" t="str">
        <f t="shared" si="28"/>
        <v/>
      </c>
      <c r="BF588" s="51"/>
      <c r="BG588" s="69" t="str">
        <f t="shared" si="29"/>
        <v/>
      </c>
      <c r="BH588" s="67" t="str">
        <f t="shared" si="30"/>
        <v/>
      </c>
      <c r="BI588" s="67" t="str">
        <f t="shared" si="31"/>
        <v/>
      </c>
      <c r="BJ588" s="67" t="str">
        <f t="shared" si="32"/>
        <v/>
      </c>
      <c r="BK588" s="67" t="str">
        <f t="shared" si="33"/>
        <v/>
      </c>
      <c r="BL588" s="67" t="str">
        <f t="shared" si="34"/>
        <v/>
      </c>
      <c r="BM588" s="65" t="str">
        <f t="shared" si="35"/>
        <v/>
      </c>
      <c r="BN588" s="70"/>
      <c r="BO588" s="71">
        <f t="shared" ref="BO588:BO590" si="3829">IF(A588 =2014,F588,"")</f>
        <v>49579</v>
      </c>
      <c r="BP588" s="51" t="str">
        <f t="shared" ref="BP588:BP590" si="3830">IF(A588 =2015,F588,"")</f>
        <v/>
      </c>
      <c r="BQ588" s="51" t="str">
        <f t="shared" ref="BQ588:BQ590" si="3831">IF(A588 =2016,F588,"")</f>
        <v/>
      </c>
      <c r="BR588" s="51" t="str">
        <f t="shared" ref="BR588:BR590" si="3832">IF(A588 =2017,F588,"")</f>
        <v/>
      </c>
      <c r="BS588" s="69" t="str">
        <f t="shared" si="2920"/>
        <v/>
      </c>
      <c r="BT588" s="70"/>
      <c r="BU588" s="65">
        <f t="shared" ref="BU588:BU590" si="3833">IF(A588 =2014,I588,"")</f>
        <v>1081969</v>
      </c>
      <c r="BV588" s="68" t="str">
        <f t="shared" ref="BV588:BV590" si="3834">IF(A588 =2015,I588,"")</f>
        <v/>
      </c>
      <c r="BW588" s="68" t="str">
        <f t="shared" ref="BW588:BW590" si="3835">IF(A588 =2016,I588,"")</f>
        <v/>
      </c>
      <c r="BX588" s="68" t="str">
        <f t="shared" ref="BX588:BX590" si="3836">IF(A588 =2017,I588,"")</f>
        <v/>
      </c>
      <c r="BY588" s="67" t="str">
        <f t="shared" si="44"/>
        <v/>
      </c>
      <c r="BZ588" s="65"/>
      <c r="CA588" s="65">
        <f t="shared" si="45"/>
        <v>0</v>
      </c>
      <c r="CB588" s="67" t="str">
        <f t="shared" si="46"/>
        <v/>
      </c>
      <c r="CC588" s="67" t="str">
        <f t="shared" si="47"/>
        <v/>
      </c>
      <c r="CD588" s="67" t="str">
        <f t="shared" si="48"/>
        <v/>
      </c>
      <c r="CE588" s="67" t="str">
        <f t="shared" si="49"/>
        <v/>
      </c>
      <c r="CF588" s="65"/>
      <c r="CG588" s="65">
        <f t="shared" ref="CG588:CG590" si="3837">IF(A588 =2014,Q588+R588+S588+T588+U588,"")</f>
        <v>1081969</v>
      </c>
      <c r="CH588" s="68" t="str">
        <f t="shared" ref="CH588:CH590" si="3838">IF(A588 =2015,Q588+R588+S588+T588+U588,"")</f>
        <v/>
      </c>
      <c r="CI588" s="68" t="str">
        <f t="shared" ref="CI588:CI590" si="3839">IF(A588 =2016,Q588+R588+S588+T588+U588,"")</f>
        <v/>
      </c>
      <c r="CJ588" s="68" t="str">
        <f t="shared" ref="CJ588:CJ590" si="3840">IF(A588 =2017,Q588+R588+S588+T588+U588,"")</f>
        <v/>
      </c>
      <c r="CK588" s="67" t="str">
        <f t="shared" si="54"/>
        <v/>
      </c>
      <c r="CL588" s="65"/>
      <c r="CM588" s="65">
        <f t="shared" ref="CM588:CM590" si="3841">IF(A588 =2014,Q588,"")</f>
        <v>872761</v>
      </c>
      <c r="CN588" s="68" t="str">
        <f t="shared" ref="CN588:CN590" si="3842">IF(A588 =2015,Q588,"")</f>
        <v/>
      </c>
      <c r="CO588" s="68" t="str">
        <f t="shared" ref="CO588:CO590" si="3843">IF(A588 =2016,Q588,"")</f>
        <v/>
      </c>
      <c r="CP588" s="68" t="str">
        <f t="shared" ref="CP588:CP590" si="3844">IF(A588 =2017,Q588,"")</f>
        <v/>
      </c>
      <c r="CQ588" s="67" t="str">
        <f t="shared" si="59"/>
        <v/>
      </c>
      <c r="CR588" s="65"/>
      <c r="CS588" s="65">
        <f t="shared" ref="CS588:CS590" si="3845">IF(A588 =2014,R588,"")</f>
        <v>0</v>
      </c>
      <c r="CT588" s="68" t="str">
        <f t="shared" ref="CT588:CT590" si="3846">IF(A588 =2015,R588,"")</f>
        <v/>
      </c>
      <c r="CU588" s="68" t="str">
        <f t="shared" ref="CU588:CU590" si="3847">IF(A588 =2016,R588,"")</f>
        <v/>
      </c>
      <c r="CV588" s="68" t="str">
        <f t="shared" ref="CV588:CV590" si="3848">IF(A588 =2017,R588,"")</f>
        <v/>
      </c>
      <c r="CW588" s="67" t="str">
        <f t="shared" si="64"/>
        <v/>
      </c>
      <c r="CX588" s="65"/>
      <c r="CY588" s="65">
        <f t="shared" ref="CY588:CY590" si="3849">IF(A588 =2014,S588,"")</f>
        <v>47819</v>
      </c>
      <c r="CZ588" s="68" t="str">
        <f t="shared" ref="CZ588:CZ590" si="3850">IF(A588 =2015,S588,"")</f>
        <v/>
      </c>
      <c r="DA588" s="68" t="str">
        <f t="shared" ref="DA588:DA590" si="3851">IF(A588 =2016,S588,"")</f>
        <v/>
      </c>
      <c r="DB588" s="68" t="str">
        <f t="shared" ref="DB588:DB590" si="3852">IF(A588 =2017,S588,"")</f>
        <v/>
      </c>
      <c r="DC588" s="67" t="str">
        <f t="shared" si="69"/>
        <v/>
      </c>
      <c r="DD588" s="65"/>
      <c r="DE588" s="65">
        <f t="shared" ref="DE588:DE590" si="3853">IF(A588 =2014,T588,"")</f>
        <v>161389</v>
      </c>
      <c r="DF588" s="51" t="str">
        <f t="shared" ref="DF588:DF590" si="3854">IF(A588 =2015,T588,"")</f>
        <v/>
      </c>
      <c r="DG588" s="51" t="str">
        <f t="shared" ref="DG588:DG590" si="3855">IF(A588 =2016,T588,"")</f>
        <v/>
      </c>
      <c r="DH588" s="51" t="str">
        <f t="shared" ref="DH588:DH590" si="3856">IF(A588 =2017,T588,"")</f>
        <v/>
      </c>
      <c r="DI588" s="69" t="str">
        <f t="shared" si="74"/>
        <v/>
      </c>
      <c r="DJ588" s="70"/>
      <c r="DK588" s="65">
        <f t="shared" ref="DK588:DK590" si="3857">IF(A588 =2014,U588,"")</f>
        <v>0</v>
      </c>
      <c r="DL588" s="51" t="str">
        <f t="shared" ref="DL588:DL590" si="3858">IF(A588 =2015,U588,"")</f>
        <v/>
      </c>
      <c r="DM588" s="51" t="str">
        <f t="shared" ref="DM588:DM590" si="3859">IF(A588 =2016,U588,"")</f>
        <v/>
      </c>
      <c r="DN588" s="51" t="str">
        <f t="shared" ref="DN588:DN590" si="3860">IF(A588 =2017,U588,"")</f>
        <v/>
      </c>
      <c r="DO588" s="69" t="str">
        <f t="shared" si="79"/>
        <v/>
      </c>
      <c r="DP588" s="51"/>
      <c r="DQ588" s="51"/>
      <c r="DR588" s="51"/>
      <c r="DS588" s="51"/>
      <c r="DT588" s="51"/>
      <c r="DU588" s="181"/>
    </row>
    <row r="589" spans="1:125" ht="15" x14ac:dyDescent="0.25">
      <c r="A589" s="50">
        <v>2015</v>
      </c>
      <c r="B589" s="51" t="s">
        <v>1228</v>
      </c>
      <c r="C589" s="50" t="s">
        <v>1229</v>
      </c>
      <c r="D589" s="170" t="s">
        <v>1527</v>
      </c>
      <c r="E589" s="50" t="s">
        <v>47</v>
      </c>
      <c r="F589" s="54">
        <v>45130</v>
      </c>
      <c r="G589" s="54" t="s">
        <v>364</v>
      </c>
      <c r="H589" s="54">
        <v>86609</v>
      </c>
      <c r="I589" s="55">
        <v>997167</v>
      </c>
      <c r="J589" s="50"/>
      <c r="K589" s="50" t="s">
        <v>2032</v>
      </c>
      <c r="L589" s="58" t="s">
        <v>2032</v>
      </c>
      <c r="M589" s="58" t="s">
        <v>2032</v>
      </c>
      <c r="N589" s="58" t="s">
        <v>2032</v>
      </c>
      <c r="O589" s="58" t="s">
        <v>2032</v>
      </c>
      <c r="P589" s="59"/>
      <c r="Q589" s="60">
        <v>795299</v>
      </c>
      <c r="R589" s="60">
        <v>0</v>
      </c>
      <c r="S589" s="60">
        <v>40479</v>
      </c>
      <c r="T589" s="60">
        <v>161389</v>
      </c>
      <c r="U589" s="60">
        <v>0</v>
      </c>
      <c r="V589" s="79"/>
      <c r="W589" s="90">
        <f t="shared" si="857"/>
        <v>997167</v>
      </c>
      <c r="X589" s="101">
        <v>0</v>
      </c>
      <c r="Y589" s="50" t="s">
        <v>167</v>
      </c>
      <c r="Z589" s="50" t="s">
        <v>1028</v>
      </c>
      <c r="AA589" s="51" t="str">
        <f t="shared" si="3823"/>
        <v/>
      </c>
      <c r="AB589" s="68" t="str">
        <f t="shared" si="3824"/>
        <v/>
      </c>
      <c r="AC589" s="68" t="str">
        <f t="shared" si="3825"/>
        <v/>
      </c>
      <c r="AD589" s="68" t="str">
        <f t="shared" si="3826"/>
        <v/>
      </c>
      <c r="AE589" s="68" t="str">
        <f t="shared" si="3827"/>
        <v/>
      </c>
      <c r="AF589" s="68" t="str">
        <f t="shared" si="3828"/>
        <v/>
      </c>
      <c r="AG589" s="67" t="str">
        <f t="shared" si="7"/>
        <v/>
      </c>
      <c r="AH589" s="51"/>
      <c r="AI589" s="51" t="str">
        <f t="shared" si="8"/>
        <v/>
      </c>
      <c r="AJ589" s="68" t="str">
        <f t="shared" si="9"/>
        <v/>
      </c>
      <c r="AK589" s="68" t="str">
        <f t="shared" si="10"/>
        <v/>
      </c>
      <c r="AL589" s="68" t="str">
        <f t="shared" si="11"/>
        <v/>
      </c>
      <c r="AM589" s="68" t="str">
        <f t="shared" si="12"/>
        <v/>
      </c>
      <c r="AN589" s="68" t="str">
        <f t="shared" si="13"/>
        <v/>
      </c>
      <c r="AO589" s="67" t="str">
        <f t="shared" si="14"/>
        <v/>
      </c>
      <c r="AP589" s="51"/>
      <c r="AQ589" s="51" t="str">
        <f t="shared" si="15"/>
        <v/>
      </c>
      <c r="AR589" s="68" t="str">
        <f t="shared" si="16"/>
        <v/>
      </c>
      <c r="AS589" s="68" t="str">
        <f t="shared" si="17"/>
        <v/>
      </c>
      <c r="AT589" s="68" t="str">
        <f t="shared" si="18"/>
        <v/>
      </c>
      <c r="AU589" s="68" t="str">
        <f t="shared" si="19"/>
        <v/>
      </c>
      <c r="AV589" s="68" t="str">
        <f t="shared" si="20"/>
        <v/>
      </c>
      <c r="AW589" s="67" t="str">
        <f t="shared" si="21"/>
        <v/>
      </c>
      <c r="AX589" s="51"/>
      <c r="AY589" s="51" t="str">
        <f t="shared" si="22"/>
        <v/>
      </c>
      <c r="AZ589" s="68" t="str">
        <f t="shared" si="23"/>
        <v/>
      </c>
      <c r="BA589" s="68" t="str">
        <f t="shared" si="24"/>
        <v/>
      </c>
      <c r="BB589" s="68" t="str">
        <f t="shared" si="25"/>
        <v/>
      </c>
      <c r="BC589" s="68" t="str">
        <f t="shared" si="26"/>
        <v/>
      </c>
      <c r="BD589" s="68" t="str">
        <f t="shared" si="27"/>
        <v/>
      </c>
      <c r="BE589" s="68" t="str">
        <f t="shared" si="28"/>
        <v/>
      </c>
      <c r="BF589" s="51"/>
      <c r="BG589" s="69" t="str">
        <f t="shared" si="29"/>
        <v/>
      </c>
      <c r="BH589" s="67" t="str">
        <f t="shared" si="30"/>
        <v/>
      </c>
      <c r="BI589" s="67" t="str">
        <f t="shared" si="31"/>
        <v/>
      </c>
      <c r="BJ589" s="67" t="str">
        <f t="shared" si="32"/>
        <v/>
      </c>
      <c r="BK589" s="67" t="str">
        <f t="shared" si="33"/>
        <v/>
      </c>
      <c r="BL589" s="67" t="str">
        <f t="shared" si="34"/>
        <v/>
      </c>
      <c r="BM589" s="65" t="str">
        <f t="shared" si="35"/>
        <v/>
      </c>
      <c r="BN589" s="51"/>
      <c r="BO589" s="51" t="str">
        <f t="shared" si="3829"/>
        <v/>
      </c>
      <c r="BP589" s="71">
        <f t="shared" si="3830"/>
        <v>45130</v>
      </c>
      <c r="BQ589" s="51" t="str">
        <f t="shared" si="3831"/>
        <v/>
      </c>
      <c r="BR589" s="51" t="str">
        <f t="shared" si="3832"/>
        <v/>
      </c>
      <c r="BS589" s="69" t="str">
        <f t="shared" si="2920"/>
        <v/>
      </c>
      <c r="BT589" s="51"/>
      <c r="BU589" s="68" t="str">
        <f t="shared" si="3833"/>
        <v/>
      </c>
      <c r="BV589" s="65">
        <f t="shared" si="3834"/>
        <v>997167</v>
      </c>
      <c r="BW589" s="68" t="str">
        <f t="shared" si="3835"/>
        <v/>
      </c>
      <c r="BX589" s="68" t="str">
        <f t="shared" si="3836"/>
        <v/>
      </c>
      <c r="BY589" s="67" t="str">
        <f t="shared" si="44"/>
        <v/>
      </c>
      <c r="BZ589" s="68"/>
      <c r="CA589" s="65" t="str">
        <f t="shared" si="45"/>
        <v/>
      </c>
      <c r="CB589" s="67">
        <f t="shared" si="46"/>
        <v>0</v>
      </c>
      <c r="CC589" s="67" t="str">
        <f t="shared" si="47"/>
        <v/>
      </c>
      <c r="CD589" s="67" t="str">
        <f t="shared" si="48"/>
        <v/>
      </c>
      <c r="CE589" s="67" t="str">
        <f t="shared" si="49"/>
        <v/>
      </c>
      <c r="CF589" s="68"/>
      <c r="CG589" s="68" t="str">
        <f t="shared" si="3837"/>
        <v/>
      </c>
      <c r="CH589" s="65">
        <f t="shared" si="3838"/>
        <v>997167</v>
      </c>
      <c r="CI589" s="68" t="str">
        <f t="shared" si="3839"/>
        <v/>
      </c>
      <c r="CJ589" s="68" t="str">
        <f t="shared" si="3840"/>
        <v/>
      </c>
      <c r="CK589" s="67" t="str">
        <f t="shared" si="54"/>
        <v/>
      </c>
      <c r="CL589" s="68"/>
      <c r="CM589" s="68" t="str">
        <f t="shared" si="3841"/>
        <v/>
      </c>
      <c r="CN589" s="65">
        <f t="shared" si="3842"/>
        <v>795299</v>
      </c>
      <c r="CO589" s="68" t="str">
        <f t="shared" si="3843"/>
        <v/>
      </c>
      <c r="CP589" s="68" t="str">
        <f t="shared" si="3844"/>
        <v/>
      </c>
      <c r="CQ589" s="67" t="str">
        <f t="shared" si="59"/>
        <v/>
      </c>
      <c r="CR589" s="68"/>
      <c r="CS589" s="68" t="str">
        <f t="shared" si="3845"/>
        <v/>
      </c>
      <c r="CT589" s="65">
        <f t="shared" si="3846"/>
        <v>0</v>
      </c>
      <c r="CU589" s="68" t="str">
        <f t="shared" si="3847"/>
        <v/>
      </c>
      <c r="CV589" s="68" t="str">
        <f t="shared" si="3848"/>
        <v/>
      </c>
      <c r="CW589" s="67" t="str">
        <f t="shared" si="64"/>
        <v/>
      </c>
      <c r="CX589" s="68"/>
      <c r="CY589" s="68" t="str">
        <f t="shared" si="3849"/>
        <v/>
      </c>
      <c r="CZ589" s="65">
        <f t="shared" si="3850"/>
        <v>40479</v>
      </c>
      <c r="DA589" s="68" t="str">
        <f t="shared" si="3851"/>
        <v/>
      </c>
      <c r="DB589" s="68" t="str">
        <f t="shared" si="3852"/>
        <v/>
      </c>
      <c r="DC589" s="67" t="str">
        <f t="shared" si="69"/>
        <v/>
      </c>
      <c r="DD589" s="68"/>
      <c r="DE589" s="68" t="str">
        <f t="shared" si="3853"/>
        <v/>
      </c>
      <c r="DF589" s="65">
        <f t="shared" si="3854"/>
        <v>161389</v>
      </c>
      <c r="DG589" s="51" t="str">
        <f t="shared" si="3855"/>
        <v/>
      </c>
      <c r="DH589" s="51" t="str">
        <f t="shared" si="3856"/>
        <v/>
      </c>
      <c r="DI589" s="69" t="str">
        <f t="shared" si="74"/>
        <v/>
      </c>
      <c r="DJ589" s="51"/>
      <c r="DK589" s="51" t="str">
        <f t="shared" si="3857"/>
        <v/>
      </c>
      <c r="DL589" s="65">
        <f t="shared" si="3858"/>
        <v>0</v>
      </c>
      <c r="DM589" s="51" t="str">
        <f t="shared" si="3859"/>
        <v/>
      </c>
      <c r="DN589" s="51" t="str">
        <f t="shared" si="3860"/>
        <v/>
      </c>
      <c r="DO589" s="69" t="str">
        <f t="shared" si="79"/>
        <v/>
      </c>
      <c r="DP589" s="51"/>
      <c r="DQ589" s="51"/>
      <c r="DR589" s="51"/>
      <c r="DS589" s="51"/>
      <c r="DT589" s="51"/>
      <c r="DU589" s="181"/>
    </row>
    <row r="590" spans="1:125" ht="15" x14ac:dyDescent="0.25">
      <c r="A590" s="50">
        <v>2016</v>
      </c>
      <c r="B590" s="51" t="s">
        <v>1228</v>
      </c>
      <c r="C590" s="50" t="s">
        <v>1229</v>
      </c>
      <c r="D590" s="170" t="s">
        <v>1527</v>
      </c>
      <c r="E590" s="50" t="s">
        <v>47</v>
      </c>
      <c r="F590" s="54" t="s">
        <v>364</v>
      </c>
      <c r="G590" s="54" t="s">
        <v>364</v>
      </c>
      <c r="H590" s="54" t="s">
        <v>364</v>
      </c>
      <c r="I590" s="55">
        <v>304435</v>
      </c>
      <c r="J590" s="50"/>
      <c r="K590" s="50" t="s">
        <v>2032</v>
      </c>
      <c r="L590" s="58" t="s">
        <v>2032</v>
      </c>
      <c r="M590" s="58" t="s">
        <v>2032</v>
      </c>
      <c r="N590" s="58" t="s">
        <v>2032</v>
      </c>
      <c r="O590" s="58" t="s">
        <v>2032</v>
      </c>
      <c r="P590" s="59"/>
      <c r="Q590" s="60">
        <v>10673</v>
      </c>
      <c r="R590" s="60">
        <v>618658</v>
      </c>
      <c r="S590" s="60">
        <v>31877</v>
      </c>
      <c r="T590" s="60">
        <v>171058</v>
      </c>
      <c r="U590" s="60">
        <v>0</v>
      </c>
      <c r="V590" s="79"/>
      <c r="W590" s="90">
        <f t="shared" si="857"/>
        <v>832266</v>
      </c>
      <c r="X590" s="101">
        <v>0</v>
      </c>
      <c r="Y590" s="50" t="s">
        <v>167</v>
      </c>
      <c r="Z590" s="50" t="s">
        <v>1028</v>
      </c>
      <c r="AA590" s="51" t="str">
        <f t="shared" si="3823"/>
        <v/>
      </c>
      <c r="AB590" s="68" t="str">
        <f t="shared" si="3824"/>
        <v/>
      </c>
      <c r="AC590" s="68" t="str">
        <f t="shared" si="3825"/>
        <v/>
      </c>
      <c r="AD590" s="68" t="str">
        <f t="shared" si="3826"/>
        <v/>
      </c>
      <c r="AE590" s="68" t="str">
        <f t="shared" si="3827"/>
        <v/>
      </c>
      <c r="AF590" s="68" t="str">
        <f t="shared" si="3828"/>
        <v/>
      </c>
      <c r="AG590" s="67" t="str">
        <f t="shared" si="7"/>
        <v/>
      </c>
      <c r="AH590" s="51"/>
      <c r="AI590" s="51" t="str">
        <f t="shared" si="8"/>
        <v/>
      </c>
      <c r="AJ590" s="68" t="str">
        <f t="shared" si="9"/>
        <v/>
      </c>
      <c r="AK590" s="68" t="str">
        <f t="shared" si="10"/>
        <v/>
      </c>
      <c r="AL590" s="68" t="str">
        <f t="shared" si="11"/>
        <v/>
      </c>
      <c r="AM590" s="68" t="str">
        <f t="shared" si="12"/>
        <v/>
      </c>
      <c r="AN590" s="68" t="str">
        <f t="shared" si="13"/>
        <v/>
      </c>
      <c r="AO590" s="67" t="str">
        <f t="shared" si="14"/>
        <v/>
      </c>
      <c r="AP590" s="51"/>
      <c r="AQ590" s="51" t="str">
        <f t="shared" si="15"/>
        <v/>
      </c>
      <c r="AR590" s="68" t="str">
        <f t="shared" si="16"/>
        <v/>
      </c>
      <c r="AS590" s="68" t="str">
        <f t="shared" si="17"/>
        <v/>
      </c>
      <c r="AT590" s="68" t="str">
        <f t="shared" si="18"/>
        <v/>
      </c>
      <c r="AU590" s="68" t="str">
        <f t="shared" si="19"/>
        <v/>
      </c>
      <c r="AV590" s="68" t="str">
        <f t="shared" si="20"/>
        <v/>
      </c>
      <c r="AW590" s="67" t="str">
        <f t="shared" si="21"/>
        <v/>
      </c>
      <c r="AX590" s="51"/>
      <c r="AY590" s="51" t="str">
        <f t="shared" si="22"/>
        <v/>
      </c>
      <c r="AZ590" s="68" t="str">
        <f t="shared" si="23"/>
        <v/>
      </c>
      <c r="BA590" s="68" t="str">
        <f t="shared" si="24"/>
        <v/>
      </c>
      <c r="BB590" s="68" t="str">
        <f t="shared" si="25"/>
        <v/>
      </c>
      <c r="BC590" s="68" t="str">
        <f t="shared" si="26"/>
        <v/>
      </c>
      <c r="BD590" s="68" t="str">
        <f t="shared" si="27"/>
        <v/>
      </c>
      <c r="BE590" s="68" t="str">
        <f t="shared" si="28"/>
        <v/>
      </c>
      <c r="BF590" s="51"/>
      <c r="BG590" s="69" t="str">
        <f t="shared" si="29"/>
        <v/>
      </c>
      <c r="BH590" s="67" t="str">
        <f t="shared" si="30"/>
        <v/>
      </c>
      <c r="BI590" s="67" t="str">
        <f t="shared" si="31"/>
        <v/>
      </c>
      <c r="BJ590" s="67" t="str">
        <f t="shared" si="32"/>
        <v/>
      </c>
      <c r="BK590" s="67" t="str">
        <f t="shared" si="33"/>
        <v/>
      </c>
      <c r="BL590" s="67" t="str">
        <f t="shared" si="34"/>
        <v/>
      </c>
      <c r="BM590" s="65" t="str">
        <f t="shared" si="35"/>
        <v/>
      </c>
      <c r="BN590" s="51"/>
      <c r="BO590" s="51" t="str">
        <f t="shared" si="3829"/>
        <v/>
      </c>
      <c r="BP590" s="51" t="str">
        <f t="shared" si="3830"/>
        <v/>
      </c>
      <c r="BQ590" s="80" t="str">
        <f t="shared" si="3831"/>
        <v>NA</v>
      </c>
      <c r="BR590" s="51" t="str">
        <f t="shared" si="3832"/>
        <v/>
      </c>
      <c r="BS590" s="69" t="str">
        <f t="shared" si="2920"/>
        <v/>
      </c>
      <c r="BT590" s="51"/>
      <c r="BU590" s="68" t="str">
        <f t="shared" si="3833"/>
        <v/>
      </c>
      <c r="BV590" s="68" t="str">
        <f t="shared" si="3834"/>
        <v/>
      </c>
      <c r="BW590" s="65">
        <f t="shared" si="3835"/>
        <v>304435</v>
      </c>
      <c r="BX590" s="68" t="str">
        <f t="shared" si="3836"/>
        <v/>
      </c>
      <c r="BY590" s="67" t="str">
        <f t="shared" si="44"/>
        <v/>
      </c>
      <c r="BZ590" s="68"/>
      <c r="CA590" s="65" t="str">
        <f t="shared" si="45"/>
        <v/>
      </c>
      <c r="CB590" s="67" t="str">
        <f t="shared" si="46"/>
        <v/>
      </c>
      <c r="CC590" s="67">
        <f t="shared" si="47"/>
        <v>0</v>
      </c>
      <c r="CD590" s="67" t="str">
        <f t="shared" si="48"/>
        <v/>
      </c>
      <c r="CE590" s="67" t="str">
        <f t="shared" si="49"/>
        <v/>
      </c>
      <c r="CF590" s="68"/>
      <c r="CG590" s="68" t="str">
        <f t="shared" si="3837"/>
        <v/>
      </c>
      <c r="CH590" s="68" t="str">
        <f t="shared" si="3838"/>
        <v/>
      </c>
      <c r="CI590" s="65">
        <f t="shared" si="3839"/>
        <v>832266</v>
      </c>
      <c r="CJ590" s="68" t="str">
        <f t="shared" si="3840"/>
        <v/>
      </c>
      <c r="CK590" s="67" t="str">
        <f t="shared" si="54"/>
        <v/>
      </c>
      <c r="CL590" s="68"/>
      <c r="CM590" s="68" t="str">
        <f t="shared" si="3841"/>
        <v/>
      </c>
      <c r="CN590" s="68" t="str">
        <f t="shared" si="3842"/>
        <v/>
      </c>
      <c r="CO590" s="65">
        <f t="shared" si="3843"/>
        <v>10673</v>
      </c>
      <c r="CP590" s="68" t="str">
        <f t="shared" si="3844"/>
        <v/>
      </c>
      <c r="CQ590" s="67" t="str">
        <f t="shared" si="59"/>
        <v/>
      </c>
      <c r="CR590" s="68"/>
      <c r="CS590" s="68" t="str">
        <f t="shared" si="3845"/>
        <v/>
      </c>
      <c r="CT590" s="68" t="str">
        <f t="shared" si="3846"/>
        <v/>
      </c>
      <c r="CU590" s="65">
        <f t="shared" si="3847"/>
        <v>618658</v>
      </c>
      <c r="CV590" s="68" t="str">
        <f t="shared" si="3848"/>
        <v/>
      </c>
      <c r="CW590" s="67" t="str">
        <f t="shared" si="64"/>
        <v/>
      </c>
      <c r="CX590" s="68"/>
      <c r="CY590" s="68" t="str">
        <f t="shared" si="3849"/>
        <v/>
      </c>
      <c r="CZ590" s="68" t="str">
        <f t="shared" si="3850"/>
        <v/>
      </c>
      <c r="DA590" s="65">
        <f t="shared" si="3851"/>
        <v>31877</v>
      </c>
      <c r="DB590" s="68" t="str">
        <f t="shared" si="3852"/>
        <v/>
      </c>
      <c r="DC590" s="67" t="str">
        <f t="shared" si="69"/>
        <v/>
      </c>
      <c r="DD590" s="68"/>
      <c r="DE590" s="68" t="str">
        <f t="shared" si="3853"/>
        <v/>
      </c>
      <c r="DF590" s="51" t="str">
        <f t="shared" si="3854"/>
        <v/>
      </c>
      <c r="DG590" s="65">
        <f t="shared" si="3855"/>
        <v>171058</v>
      </c>
      <c r="DH590" s="51" t="str">
        <f t="shared" si="3856"/>
        <v/>
      </c>
      <c r="DI590" s="69" t="str">
        <f t="shared" si="74"/>
        <v/>
      </c>
      <c r="DJ590" s="51"/>
      <c r="DK590" s="51" t="str">
        <f t="shared" si="3857"/>
        <v/>
      </c>
      <c r="DL590" s="51" t="str">
        <f t="shared" si="3858"/>
        <v/>
      </c>
      <c r="DM590" s="65">
        <f t="shared" si="3859"/>
        <v>0</v>
      </c>
      <c r="DN590" s="51" t="str">
        <f t="shared" si="3860"/>
        <v/>
      </c>
      <c r="DO590" s="69" t="str">
        <f t="shared" si="79"/>
        <v/>
      </c>
      <c r="DP590" s="51"/>
      <c r="DQ590" s="51"/>
      <c r="DR590" s="51"/>
      <c r="DS590" s="51"/>
      <c r="DT590" s="51"/>
      <c r="DU590" s="181"/>
    </row>
    <row r="591" spans="1:125" ht="15" x14ac:dyDescent="0.25">
      <c r="A591" s="50"/>
      <c r="B591" s="51"/>
      <c r="C591" s="50"/>
      <c r="D591" s="53"/>
      <c r="E591" s="50"/>
      <c r="F591" s="54"/>
      <c r="G591" s="54"/>
      <c r="H591" s="54"/>
      <c r="I591" s="55"/>
      <c r="J591" s="50"/>
      <c r="K591" s="50" t="s">
        <v>2032</v>
      </c>
      <c r="L591" s="58"/>
      <c r="M591" s="58"/>
      <c r="N591" s="58"/>
      <c r="O591" s="58"/>
      <c r="P591" s="59"/>
      <c r="Q591" s="60"/>
      <c r="R591" s="60"/>
      <c r="S591" s="60"/>
      <c r="T591" s="60"/>
      <c r="U591" s="60"/>
      <c r="V591" s="79"/>
      <c r="W591" s="90">
        <f t="shared" si="857"/>
        <v>0</v>
      </c>
      <c r="X591" s="101"/>
      <c r="Y591" s="50"/>
      <c r="Z591" s="50"/>
      <c r="AA591" s="51"/>
      <c r="AB591" s="68"/>
      <c r="AC591" s="68"/>
      <c r="AD591" s="68"/>
      <c r="AE591" s="68"/>
      <c r="AF591" s="68"/>
      <c r="AG591" s="67" t="str">
        <f t="shared" si="7"/>
        <v/>
      </c>
      <c r="AH591" s="51"/>
      <c r="AI591" s="51" t="str">
        <f t="shared" si="8"/>
        <v/>
      </c>
      <c r="AJ591" s="68" t="str">
        <f t="shared" si="9"/>
        <v/>
      </c>
      <c r="AK591" s="68" t="str">
        <f t="shared" si="10"/>
        <v/>
      </c>
      <c r="AL591" s="68" t="str">
        <f t="shared" si="11"/>
        <v/>
      </c>
      <c r="AM591" s="68" t="str">
        <f t="shared" si="12"/>
        <v/>
      </c>
      <c r="AN591" s="68" t="str">
        <f t="shared" si="13"/>
        <v/>
      </c>
      <c r="AO591" s="67" t="str">
        <f t="shared" si="14"/>
        <v/>
      </c>
      <c r="AP591" s="51"/>
      <c r="AQ591" s="51" t="str">
        <f t="shared" si="15"/>
        <v/>
      </c>
      <c r="AR591" s="68" t="str">
        <f t="shared" si="16"/>
        <v/>
      </c>
      <c r="AS591" s="68" t="str">
        <f t="shared" si="17"/>
        <v/>
      </c>
      <c r="AT591" s="68" t="str">
        <f t="shared" si="18"/>
        <v/>
      </c>
      <c r="AU591" s="68" t="str">
        <f t="shared" si="19"/>
        <v/>
      </c>
      <c r="AV591" s="68" t="str">
        <f t="shared" si="20"/>
        <v/>
      </c>
      <c r="AW591" s="67" t="str">
        <f t="shared" si="21"/>
        <v/>
      </c>
      <c r="AX591" s="51"/>
      <c r="AY591" s="51" t="str">
        <f t="shared" si="22"/>
        <v/>
      </c>
      <c r="AZ591" s="68" t="str">
        <f t="shared" si="23"/>
        <v/>
      </c>
      <c r="BA591" s="68" t="str">
        <f t="shared" si="24"/>
        <v/>
      </c>
      <c r="BB591" s="68" t="str">
        <f t="shared" si="25"/>
        <v/>
      </c>
      <c r="BC591" s="68" t="str">
        <f t="shared" si="26"/>
        <v/>
      </c>
      <c r="BD591" s="68" t="str">
        <f t="shared" si="27"/>
        <v/>
      </c>
      <c r="BE591" s="68" t="str">
        <f t="shared" si="28"/>
        <v/>
      </c>
      <c r="BF591" s="51"/>
      <c r="BG591" s="69" t="str">
        <f t="shared" si="29"/>
        <v/>
      </c>
      <c r="BH591" s="67" t="str">
        <f t="shared" si="30"/>
        <v/>
      </c>
      <c r="BI591" s="67" t="str">
        <f t="shared" si="31"/>
        <v/>
      </c>
      <c r="BJ591" s="67" t="str">
        <f t="shared" si="32"/>
        <v/>
      </c>
      <c r="BK591" s="67" t="str">
        <f t="shared" si="33"/>
        <v/>
      </c>
      <c r="BL591" s="67" t="str">
        <f t="shared" si="34"/>
        <v/>
      </c>
      <c r="BM591" s="65" t="str">
        <f t="shared" si="35"/>
        <v/>
      </c>
      <c r="BN591" s="70"/>
      <c r="BO591" s="70"/>
      <c r="BP591" s="51"/>
      <c r="BQ591" s="51"/>
      <c r="BR591" s="51"/>
      <c r="BS591" s="69" t="str">
        <f t="shared" si="2920"/>
        <v/>
      </c>
      <c r="BT591" s="70"/>
      <c r="BU591" s="65"/>
      <c r="BV591" s="68"/>
      <c r="BW591" s="68"/>
      <c r="BX591" s="68"/>
      <c r="BY591" s="67" t="str">
        <f t="shared" si="44"/>
        <v/>
      </c>
      <c r="BZ591" s="65"/>
      <c r="CA591" s="65" t="str">
        <f t="shared" si="45"/>
        <v/>
      </c>
      <c r="CB591" s="67" t="str">
        <f t="shared" si="46"/>
        <v/>
      </c>
      <c r="CC591" s="67" t="str">
        <f t="shared" si="47"/>
        <v/>
      </c>
      <c r="CD591" s="67" t="str">
        <f t="shared" si="48"/>
        <v/>
      </c>
      <c r="CE591" s="67" t="str">
        <f t="shared" si="49"/>
        <v/>
      </c>
      <c r="CF591" s="65"/>
      <c r="CG591" s="65"/>
      <c r="CH591" s="68"/>
      <c r="CI591" s="68"/>
      <c r="CJ591" s="68"/>
      <c r="CK591" s="67" t="str">
        <f t="shared" si="54"/>
        <v/>
      </c>
      <c r="CL591" s="65"/>
      <c r="CM591" s="65"/>
      <c r="CN591" s="68"/>
      <c r="CO591" s="68"/>
      <c r="CP591" s="68"/>
      <c r="CQ591" s="67" t="str">
        <f t="shared" si="59"/>
        <v/>
      </c>
      <c r="CR591" s="65"/>
      <c r="CS591" s="65"/>
      <c r="CT591" s="68"/>
      <c r="CU591" s="68"/>
      <c r="CV591" s="68"/>
      <c r="CW591" s="67" t="str">
        <f t="shared" si="64"/>
        <v/>
      </c>
      <c r="CX591" s="65"/>
      <c r="CY591" s="65"/>
      <c r="CZ591" s="68"/>
      <c r="DA591" s="68"/>
      <c r="DB591" s="68"/>
      <c r="DC591" s="67" t="str">
        <f t="shared" si="69"/>
        <v/>
      </c>
      <c r="DD591" s="65"/>
      <c r="DE591" s="65"/>
      <c r="DF591" s="51"/>
      <c r="DG591" s="51"/>
      <c r="DH591" s="51"/>
      <c r="DI591" s="69" t="str">
        <f t="shared" si="74"/>
        <v/>
      </c>
      <c r="DJ591" s="70"/>
      <c r="DK591" s="70"/>
      <c r="DL591" s="51"/>
      <c r="DM591" s="51"/>
      <c r="DN591" s="51"/>
      <c r="DO591" s="69" t="str">
        <f t="shared" si="79"/>
        <v/>
      </c>
      <c r="DP591" s="51"/>
      <c r="DQ591" s="51"/>
      <c r="DR591" s="51"/>
      <c r="DS591" s="51"/>
      <c r="DT591" s="51"/>
      <c r="DU591" s="181"/>
    </row>
    <row r="592" spans="1:125" ht="15" x14ac:dyDescent="0.25">
      <c r="A592" s="50">
        <v>2014</v>
      </c>
      <c r="B592" s="51" t="s">
        <v>1235</v>
      </c>
      <c r="C592" s="50" t="s">
        <v>183</v>
      </c>
      <c r="D592" s="53" t="s">
        <v>184</v>
      </c>
      <c r="E592" s="50" t="s">
        <v>99</v>
      </c>
      <c r="F592" s="54">
        <v>398485</v>
      </c>
      <c r="G592" s="54" t="s">
        <v>364</v>
      </c>
      <c r="H592" s="54">
        <v>1071786</v>
      </c>
      <c r="I592" s="55">
        <v>4210410</v>
      </c>
      <c r="J592" s="50"/>
      <c r="K592" s="50" t="s">
        <v>2032</v>
      </c>
      <c r="L592" s="58" t="s">
        <v>2032</v>
      </c>
      <c r="M592" s="58" t="s">
        <v>2032</v>
      </c>
      <c r="N592" s="58" t="s">
        <v>2032</v>
      </c>
      <c r="O592" s="58" t="s">
        <v>2032</v>
      </c>
      <c r="P592" s="59"/>
      <c r="Q592" s="60">
        <v>3128230</v>
      </c>
      <c r="R592" s="60">
        <v>22473</v>
      </c>
      <c r="S592" s="60">
        <v>514307</v>
      </c>
      <c r="T592" s="60">
        <v>545400</v>
      </c>
      <c r="U592" s="60">
        <v>0</v>
      </c>
      <c r="V592" s="79"/>
      <c r="W592" s="90">
        <f t="shared" si="857"/>
        <v>4210410</v>
      </c>
      <c r="X592" s="101">
        <v>3344371</v>
      </c>
      <c r="Y592" s="50" t="s">
        <v>167</v>
      </c>
      <c r="Z592" s="50" t="s">
        <v>184</v>
      </c>
      <c r="AA592" s="51" t="str">
        <f t="shared" ref="AA592:AA595" si="3861">IF(A592 =2014,IF(Y592 ="",F592,""),"")</f>
        <v/>
      </c>
      <c r="AB592" s="68" t="str">
        <f t="shared" ref="AB592:AB595" si="3862">IF(A592 =2014,IF(Y592 ="",I592,""),"")</f>
        <v/>
      </c>
      <c r="AC592" s="68" t="str">
        <f t="shared" ref="AC592:AC595" si="3863">IF(A592 =2014,IF(Y592 ="",Q592,""),"")</f>
        <v/>
      </c>
      <c r="AD592" s="68" t="str">
        <f t="shared" ref="AD592:AD595" si="3864">IF(A592 =2014,IF(Y592 ="",R592,""),"")</f>
        <v/>
      </c>
      <c r="AE592" s="68" t="str">
        <f t="shared" ref="AE592:AE595" si="3865">IF(A592 =2014,IF(Y592 ="",S592,""),"")</f>
        <v/>
      </c>
      <c r="AF592" s="68" t="str">
        <f t="shared" ref="AF592:AF595" si="3866">IF(A592 =2014,IF(Y592 ="",T592+U592,""),"")</f>
        <v/>
      </c>
      <c r="AG592" s="67" t="str">
        <f t="shared" si="7"/>
        <v/>
      </c>
      <c r="AH592" s="51"/>
      <c r="AI592" s="51" t="str">
        <f t="shared" si="8"/>
        <v/>
      </c>
      <c r="AJ592" s="68" t="str">
        <f t="shared" si="9"/>
        <v/>
      </c>
      <c r="AK592" s="68" t="str">
        <f t="shared" si="10"/>
        <v/>
      </c>
      <c r="AL592" s="68" t="str">
        <f t="shared" si="11"/>
        <v/>
      </c>
      <c r="AM592" s="68" t="str">
        <f t="shared" si="12"/>
        <v/>
      </c>
      <c r="AN592" s="68" t="str">
        <f t="shared" si="13"/>
        <v/>
      </c>
      <c r="AO592" s="67" t="str">
        <f t="shared" si="14"/>
        <v/>
      </c>
      <c r="AP592" s="51"/>
      <c r="AQ592" s="51" t="str">
        <f t="shared" si="15"/>
        <v/>
      </c>
      <c r="AR592" s="68" t="str">
        <f t="shared" si="16"/>
        <v/>
      </c>
      <c r="AS592" s="68" t="str">
        <f t="shared" si="17"/>
        <v/>
      </c>
      <c r="AT592" s="68" t="str">
        <f t="shared" si="18"/>
        <v/>
      </c>
      <c r="AU592" s="68" t="str">
        <f t="shared" si="19"/>
        <v/>
      </c>
      <c r="AV592" s="68" t="str">
        <f t="shared" si="20"/>
        <v/>
      </c>
      <c r="AW592" s="67" t="str">
        <f t="shared" si="21"/>
        <v/>
      </c>
      <c r="AX592" s="51"/>
      <c r="AY592" s="51" t="str">
        <f t="shared" si="22"/>
        <v/>
      </c>
      <c r="AZ592" s="68" t="str">
        <f t="shared" si="23"/>
        <v/>
      </c>
      <c r="BA592" s="68" t="str">
        <f t="shared" si="24"/>
        <v/>
      </c>
      <c r="BB592" s="68" t="str">
        <f t="shared" si="25"/>
        <v/>
      </c>
      <c r="BC592" s="68" t="str">
        <f t="shared" si="26"/>
        <v/>
      </c>
      <c r="BD592" s="68" t="str">
        <f t="shared" si="27"/>
        <v/>
      </c>
      <c r="BE592" s="68" t="str">
        <f t="shared" si="28"/>
        <v/>
      </c>
      <c r="BF592" s="51"/>
      <c r="BG592" s="69" t="str">
        <f t="shared" si="29"/>
        <v/>
      </c>
      <c r="BH592" s="67" t="str">
        <f t="shared" si="30"/>
        <v/>
      </c>
      <c r="BI592" s="67" t="str">
        <f t="shared" si="31"/>
        <v/>
      </c>
      <c r="BJ592" s="67" t="str">
        <f t="shared" si="32"/>
        <v/>
      </c>
      <c r="BK592" s="67" t="str">
        <f t="shared" si="33"/>
        <v/>
      </c>
      <c r="BL592" s="67" t="str">
        <f t="shared" si="34"/>
        <v/>
      </c>
      <c r="BM592" s="65" t="str">
        <f t="shared" si="35"/>
        <v/>
      </c>
      <c r="BN592" s="70"/>
      <c r="BO592" s="71">
        <f t="shared" ref="BO592:BO595" si="3867">IF(A592 =2014,F592,"")</f>
        <v>398485</v>
      </c>
      <c r="BP592" s="51" t="str">
        <f t="shared" ref="BP592:BP595" si="3868">IF(A592 =2015,F592,"")</f>
        <v/>
      </c>
      <c r="BQ592" s="51" t="str">
        <f t="shared" ref="BQ592:BQ595" si="3869">IF(A592 =2016,F592,"")</f>
        <v/>
      </c>
      <c r="BR592" s="51" t="str">
        <f t="shared" ref="BR592:BR595" si="3870">IF(A592 =2017,F592,"")</f>
        <v/>
      </c>
      <c r="BS592" s="69" t="str">
        <f t="shared" si="2920"/>
        <v/>
      </c>
      <c r="BT592" s="70"/>
      <c r="BU592" s="65">
        <f t="shared" ref="BU592:BU595" si="3871">IF(A592 =2014,I592,"")</f>
        <v>4210410</v>
      </c>
      <c r="BV592" s="68" t="str">
        <f t="shared" ref="BV592:BV595" si="3872">IF(A592 =2015,I592,"")</f>
        <v/>
      </c>
      <c r="BW592" s="68" t="str">
        <f t="shared" ref="BW592:BW595" si="3873">IF(A592 =2016,I592,"")</f>
        <v/>
      </c>
      <c r="BX592" s="68" t="str">
        <f t="shared" ref="BX592:BX595" si="3874">IF(A592 =2017,I592,"")</f>
        <v/>
      </c>
      <c r="BY592" s="67" t="str">
        <f t="shared" si="44"/>
        <v/>
      </c>
      <c r="BZ592" s="65"/>
      <c r="CA592" s="65">
        <f t="shared" si="45"/>
        <v>3344371</v>
      </c>
      <c r="CB592" s="67" t="str">
        <f t="shared" si="46"/>
        <v/>
      </c>
      <c r="CC592" s="67" t="str">
        <f t="shared" si="47"/>
        <v/>
      </c>
      <c r="CD592" s="67" t="str">
        <f t="shared" si="48"/>
        <v/>
      </c>
      <c r="CE592" s="67" t="str">
        <f t="shared" si="49"/>
        <v/>
      </c>
      <c r="CF592" s="65"/>
      <c r="CG592" s="65">
        <f t="shared" ref="CG592:CG595" si="3875">IF(A592 =2014,Q592+R592+S592+T592+U592,"")</f>
        <v>4210410</v>
      </c>
      <c r="CH592" s="68" t="str">
        <f t="shared" ref="CH592:CH595" si="3876">IF(A592 =2015,Q592+R592+S592+T592+U592,"")</f>
        <v/>
      </c>
      <c r="CI592" s="68" t="str">
        <f t="shared" ref="CI592:CI595" si="3877">IF(A592 =2016,Q592+R592+S592+T592+U592,"")</f>
        <v/>
      </c>
      <c r="CJ592" s="68" t="str">
        <f t="shared" ref="CJ592:CJ595" si="3878">IF(A592 =2017,Q592+R592+S592+T592+U592,"")</f>
        <v/>
      </c>
      <c r="CK592" s="67" t="str">
        <f t="shared" si="54"/>
        <v/>
      </c>
      <c r="CL592" s="65"/>
      <c r="CM592" s="65">
        <f t="shared" ref="CM592:CM595" si="3879">IF(A592 =2014,Q592,"")</f>
        <v>3128230</v>
      </c>
      <c r="CN592" s="68" t="str">
        <f t="shared" ref="CN592:CN595" si="3880">IF(A592 =2015,Q592,"")</f>
        <v/>
      </c>
      <c r="CO592" s="68" t="str">
        <f t="shared" ref="CO592:CO595" si="3881">IF(A592 =2016,Q592,"")</f>
        <v/>
      </c>
      <c r="CP592" s="68" t="str">
        <f t="shared" ref="CP592:CP595" si="3882">IF(A592 =2017,Q592,"")</f>
        <v/>
      </c>
      <c r="CQ592" s="67" t="str">
        <f t="shared" si="59"/>
        <v/>
      </c>
      <c r="CR592" s="65"/>
      <c r="CS592" s="65">
        <f t="shared" ref="CS592:CS595" si="3883">IF(A592 =2014,R592,"")</f>
        <v>22473</v>
      </c>
      <c r="CT592" s="68" t="str">
        <f t="shared" ref="CT592:CT595" si="3884">IF(A592 =2015,R592,"")</f>
        <v/>
      </c>
      <c r="CU592" s="68" t="str">
        <f t="shared" ref="CU592:CU595" si="3885">IF(A592 =2016,R592,"")</f>
        <v/>
      </c>
      <c r="CV592" s="68" t="str">
        <f t="shared" ref="CV592:CV595" si="3886">IF(A592 =2017,R592,"")</f>
        <v/>
      </c>
      <c r="CW592" s="67" t="str">
        <f t="shared" si="64"/>
        <v/>
      </c>
      <c r="CX592" s="65"/>
      <c r="CY592" s="65">
        <f t="shared" ref="CY592:CY595" si="3887">IF(A592 =2014,S592,"")</f>
        <v>514307</v>
      </c>
      <c r="CZ592" s="68" t="str">
        <f t="shared" ref="CZ592:CZ595" si="3888">IF(A592 =2015,S592,"")</f>
        <v/>
      </c>
      <c r="DA592" s="68" t="str">
        <f t="shared" ref="DA592:DA595" si="3889">IF(A592 =2016,S592,"")</f>
        <v/>
      </c>
      <c r="DB592" s="68" t="str">
        <f t="shared" ref="DB592:DB595" si="3890">IF(A592 =2017,S592,"")</f>
        <v/>
      </c>
      <c r="DC592" s="67" t="str">
        <f t="shared" si="69"/>
        <v/>
      </c>
      <c r="DD592" s="65"/>
      <c r="DE592" s="65">
        <f t="shared" ref="DE592:DE595" si="3891">IF(A592 =2014,T592,"")</f>
        <v>545400</v>
      </c>
      <c r="DF592" s="51" t="str">
        <f t="shared" ref="DF592:DF595" si="3892">IF(A592 =2015,T592,"")</f>
        <v/>
      </c>
      <c r="DG592" s="51" t="str">
        <f t="shared" ref="DG592:DG595" si="3893">IF(A592 =2016,T592,"")</f>
        <v/>
      </c>
      <c r="DH592" s="51" t="str">
        <f t="shared" ref="DH592:DH595" si="3894">IF(A592 =2017,T592,"")</f>
        <v/>
      </c>
      <c r="DI592" s="69" t="str">
        <f t="shared" si="74"/>
        <v/>
      </c>
      <c r="DJ592" s="70"/>
      <c r="DK592" s="65">
        <f t="shared" ref="DK592:DK595" si="3895">IF(A592 =2014,U592,"")</f>
        <v>0</v>
      </c>
      <c r="DL592" s="51" t="str">
        <f t="shared" ref="DL592:DL595" si="3896">IF(A592 =2015,U592,"")</f>
        <v/>
      </c>
      <c r="DM592" s="51" t="str">
        <f t="shared" ref="DM592:DM595" si="3897">IF(A592 =2016,U592,"")</f>
        <v/>
      </c>
      <c r="DN592" s="51" t="str">
        <f t="shared" ref="DN592:DN595" si="3898">IF(A592 =2017,U592,"")</f>
        <v/>
      </c>
      <c r="DO592" s="69" t="str">
        <f t="shared" si="79"/>
        <v/>
      </c>
      <c r="DP592" s="51"/>
      <c r="DQ592" s="51"/>
      <c r="DR592" s="51"/>
      <c r="DS592" s="51"/>
      <c r="DT592" s="51"/>
      <c r="DU592" s="181"/>
    </row>
    <row r="593" spans="1:125" ht="15" x14ac:dyDescent="0.25">
      <c r="A593" s="50">
        <v>2015</v>
      </c>
      <c r="B593" s="51" t="s">
        <v>1235</v>
      </c>
      <c r="C593" s="50" t="s">
        <v>183</v>
      </c>
      <c r="D593" s="53" t="s">
        <v>184</v>
      </c>
      <c r="E593" s="50" t="s">
        <v>99</v>
      </c>
      <c r="F593" s="54">
        <v>405140</v>
      </c>
      <c r="G593" s="54" t="s">
        <v>364</v>
      </c>
      <c r="H593" s="54">
        <v>1158231</v>
      </c>
      <c r="I593" s="55">
        <v>4717841</v>
      </c>
      <c r="J593" s="50"/>
      <c r="K593" s="50" t="s">
        <v>2032</v>
      </c>
      <c r="L593" s="58" t="s">
        <v>2032</v>
      </c>
      <c r="M593" s="58" t="s">
        <v>2032</v>
      </c>
      <c r="N593" s="58" t="s">
        <v>2032</v>
      </c>
      <c r="O593" s="58" t="s">
        <v>2032</v>
      </c>
      <c r="P593" s="59"/>
      <c r="Q593" s="60">
        <v>3698065</v>
      </c>
      <c r="R593" s="60">
        <v>26816</v>
      </c>
      <c r="S593" s="60">
        <v>536152</v>
      </c>
      <c r="T593" s="60">
        <v>456808</v>
      </c>
      <c r="U593" s="60">
        <v>0</v>
      </c>
      <c r="V593" s="79"/>
      <c r="W593" s="90">
        <f t="shared" si="857"/>
        <v>4717841</v>
      </c>
      <c r="X593" s="101">
        <v>219610</v>
      </c>
      <c r="Y593" s="50" t="s">
        <v>167</v>
      </c>
      <c r="Z593" s="50" t="s">
        <v>184</v>
      </c>
      <c r="AA593" s="51" t="str">
        <f t="shared" si="3861"/>
        <v/>
      </c>
      <c r="AB593" s="68" t="str">
        <f t="shared" si="3862"/>
        <v/>
      </c>
      <c r="AC593" s="68" t="str">
        <f t="shared" si="3863"/>
        <v/>
      </c>
      <c r="AD593" s="68" t="str">
        <f t="shared" si="3864"/>
        <v/>
      </c>
      <c r="AE593" s="68" t="str">
        <f t="shared" si="3865"/>
        <v/>
      </c>
      <c r="AF593" s="68" t="str">
        <f t="shared" si="3866"/>
        <v/>
      </c>
      <c r="AG593" s="67" t="str">
        <f t="shared" si="7"/>
        <v/>
      </c>
      <c r="AH593" s="51"/>
      <c r="AI593" s="51" t="str">
        <f t="shared" si="8"/>
        <v/>
      </c>
      <c r="AJ593" s="68" t="str">
        <f t="shared" si="9"/>
        <v/>
      </c>
      <c r="AK593" s="68" t="str">
        <f t="shared" si="10"/>
        <v/>
      </c>
      <c r="AL593" s="68" t="str">
        <f t="shared" si="11"/>
        <v/>
      </c>
      <c r="AM593" s="68" t="str">
        <f t="shared" si="12"/>
        <v/>
      </c>
      <c r="AN593" s="68" t="str">
        <f t="shared" si="13"/>
        <v/>
      </c>
      <c r="AO593" s="67" t="str">
        <f t="shared" si="14"/>
        <v/>
      </c>
      <c r="AP593" s="51"/>
      <c r="AQ593" s="51" t="str">
        <f t="shared" si="15"/>
        <v/>
      </c>
      <c r="AR593" s="68" t="str">
        <f t="shared" si="16"/>
        <v/>
      </c>
      <c r="AS593" s="68" t="str">
        <f t="shared" si="17"/>
        <v/>
      </c>
      <c r="AT593" s="68" t="str">
        <f t="shared" si="18"/>
        <v/>
      </c>
      <c r="AU593" s="68" t="str">
        <f t="shared" si="19"/>
        <v/>
      </c>
      <c r="AV593" s="68" t="str">
        <f t="shared" si="20"/>
        <v/>
      </c>
      <c r="AW593" s="67" t="str">
        <f t="shared" si="21"/>
        <v/>
      </c>
      <c r="AX593" s="51"/>
      <c r="AY593" s="51" t="str">
        <f t="shared" si="22"/>
        <v/>
      </c>
      <c r="AZ593" s="68" t="str">
        <f t="shared" si="23"/>
        <v/>
      </c>
      <c r="BA593" s="68" t="str">
        <f t="shared" si="24"/>
        <v/>
      </c>
      <c r="BB593" s="68" t="str">
        <f t="shared" si="25"/>
        <v/>
      </c>
      <c r="BC593" s="68" t="str">
        <f t="shared" si="26"/>
        <v/>
      </c>
      <c r="BD593" s="68" t="str">
        <f t="shared" si="27"/>
        <v/>
      </c>
      <c r="BE593" s="68" t="str">
        <f t="shared" si="28"/>
        <v/>
      </c>
      <c r="BF593" s="51"/>
      <c r="BG593" s="69" t="str">
        <f t="shared" si="29"/>
        <v/>
      </c>
      <c r="BH593" s="67" t="str">
        <f t="shared" si="30"/>
        <v/>
      </c>
      <c r="BI593" s="67" t="str">
        <f t="shared" si="31"/>
        <v/>
      </c>
      <c r="BJ593" s="67" t="str">
        <f t="shared" si="32"/>
        <v/>
      </c>
      <c r="BK593" s="67" t="str">
        <f t="shared" si="33"/>
        <v/>
      </c>
      <c r="BL593" s="67" t="str">
        <f t="shared" si="34"/>
        <v/>
      </c>
      <c r="BM593" s="65" t="str">
        <f t="shared" si="35"/>
        <v/>
      </c>
      <c r="BN593" s="51"/>
      <c r="BO593" s="51" t="str">
        <f t="shared" si="3867"/>
        <v/>
      </c>
      <c r="BP593" s="71">
        <f t="shared" si="3868"/>
        <v>405140</v>
      </c>
      <c r="BQ593" s="51" t="str">
        <f t="shared" si="3869"/>
        <v/>
      </c>
      <c r="BR593" s="51" t="str">
        <f t="shared" si="3870"/>
        <v/>
      </c>
      <c r="BS593" s="69" t="str">
        <f t="shared" si="2920"/>
        <v/>
      </c>
      <c r="BT593" s="51"/>
      <c r="BU593" s="68" t="str">
        <f t="shared" si="3871"/>
        <v/>
      </c>
      <c r="BV593" s="65">
        <f t="shared" si="3872"/>
        <v>4717841</v>
      </c>
      <c r="BW593" s="68" t="str">
        <f t="shared" si="3873"/>
        <v/>
      </c>
      <c r="BX593" s="68" t="str">
        <f t="shared" si="3874"/>
        <v/>
      </c>
      <c r="BY593" s="67" t="str">
        <f t="shared" si="44"/>
        <v/>
      </c>
      <c r="BZ593" s="68"/>
      <c r="CA593" s="65" t="str">
        <f t="shared" si="45"/>
        <v/>
      </c>
      <c r="CB593" s="67">
        <f t="shared" si="46"/>
        <v>219610</v>
      </c>
      <c r="CC593" s="67" t="str">
        <f t="shared" si="47"/>
        <v/>
      </c>
      <c r="CD593" s="67" t="str">
        <f t="shared" si="48"/>
        <v/>
      </c>
      <c r="CE593" s="67" t="str">
        <f t="shared" si="49"/>
        <v/>
      </c>
      <c r="CF593" s="68"/>
      <c r="CG593" s="68" t="str">
        <f t="shared" si="3875"/>
        <v/>
      </c>
      <c r="CH593" s="65">
        <f t="shared" si="3876"/>
        <v>4717841</v>
      </c>
      <c r="CI593" s="68" t="str">
        <f t="shared" si="3877"/>
        <v/>
      </c>
      <c r="CJ593" s="68" t="str">
        <f t="shared" si="3878"/>
        <v/>
      </c>
      <c r="CK593" s="67" t="str">
        <f t="shared" si="54"/>
        <v/>
      </c>
      <c r="CL593" s="68"/>
      <c r="CM593" s="68" t="str">
        <f t="shared" si="3879"/>
        <v/>
      </c>
      <c r="CN593" s="65">
        <f t="shared" si="3880"/>
        <v>3698065</v>
      </c>
      <c r="CO593" s="68" t="str">
        <f t="shared" si="3881"/>
        <v/>
      </c>
      <c r="CP593" s="68" t="str">
        <f t="shared" si="3882"/>
        <v/>
      </c>
      <c r="CQ593" s="67" t="str">
        <f t="shared" si="59"/>
        <v/>
      </c>
      <c r="CR593" s="68"/>
      <c r="CS593" s="68" t="str">
        <f t="shared" si="3883"/>
        <v/>
      </c>
      <c r="CT593" s="65">
        <f t="shared" si="3884"/>
        <v>26816</v>
      </c>
      <c r="CU593" s="68" t="str">
        <f t="shared" si="3885"/>
        <v/>
      </c>
      <c r="CV593" s="68" t="str">
        <f t="shared" si="3886"/>
        <v/>
      </c>
      <c r="CW593" s="67" t="str">
        <f t="shared" si="64"/>
        <v/>
      </c>
      <c r="CX593" s="68"/>
      <c r="CY593" s="68" t="str">
        <f t="shared" si="3887"/>
        <v/>
      </c>
      <c r="CZ593" s="65">
        <f t="shared" si="3888"/>
        <v>536152</v>
      </c>
      <c r="DA593" s="68" t="str">
        <f t="shared" si="3889"/>
        <v/>
      </c>
      <c r="DB593" s="68" t="str">
        <f t="shared" si="3890"/>
        <v/>
      </c>
      <c r="DC593" s="67" t="str">
        <f t="shared" si="69"/>
        <v/>
      </c>
      <c r="DD593" s="68"/>
      <c r="DE593" s="68" t="str">
        <f t="shared" si="3891"/>
        <v/>
      </c>
      <c r="DF593" s="65">
        <f t="shared" si="3892"/>
        <v>456808</v>
      </c>
      <c r="DG593" s="51" t="str">
        <f t="shared" si="3893"/>
        <v/>
      </c>
      <c r="DH593" s="51" t="str">
        <f t="shared" si="3894"/>
        <v/>
      </c>
      <c r="DI593" s="69" t="str">
        <f t="shared" si="74"/>
        <v/>
      </c>
      <c r="DJ593" s="51"/>
      <c r="DK593" s="51" t="str">
        <f t="shared" si="3895"/>
        <v/>
      </c>
      <c r="DL593" s="65">
        <f t="shared" si="3896"/>
        <v>0</v>
      </c>
      <c r="DM593" s="51" t="str">
        <f t="shared" si="3897"/>
        <v/>
      </c>
      <c r="DN593" s="51" t="str">
        <f t="shared" si="3898"/>
        <v/>
      </c>
      <c r="DO593" s="69" t="str">
        <f t="shared" si="79"/>
        <v/>
      </c>
      <c r="DP593" s="51"/>
      <c r="DQ593" s="51"/>
      <c r="DR593" s="51"/>
      <c r="DS593" s="51"/>
      <c r="DT593" s="51"/>
      <c r="DU593" s="181"/>
    </row>
    <row r="594" spans="1:125" ht="15" x14ac:dyDescent="0.25">
      <c r="A594" s="50">
        <v>2016</v>
      </c>
      <c r="B594" s="51" t="s">
        <v>1235</v>
      </c>
      <c r="C594" s="50" t="s">
        <v>183</v>
      </c>
      <c r="D594" s="53" t="s">
        <v>184</v>
      </c>
      <c r="E594" s="50" t="s">
        <v>99</v>
      </c>
      <c r="F594" s="54">
        <v>385286</v>
      </c>
      <c r="G594" s="54" t="s">
        <v>364</v>
      </c>
      <c r="H594" s="54">
        <v>1181541</v>
      </c>
      <c r="I594" s="55">
        <v>5077475</v>
      </c>
      <c r="J594" s="50"/>
      <c r="K594" s="50" t="s">
        <v>2032</v>
      </c>
      <c r="L594" s="58" t="s">
        <v>2032</v>
      </c>
      <c r="M594" s="58" t="s">
        <v>2032</v>
      </c>
      <c r="N594" s="58" t="s">
        <v>2032</v>
      </c>
      <c r="O594" s="58" t="s">
        <v>2032</v>
      </c>
      <c r="P594" s="59"/>
      <c r="Q594" s="60">
        <v>4479597</v>
      </c>
      <c r="R594" s="60">
        <v>26816</v>
      </c>
      <c r="S594" s="60">
        <v>510571</v>
      </c>
      <c r="T594" s="60">
        <v>433556</v>
      </c>
      <c r="U594" s="60">
        <v>0</v>
      </c>
      <c r="V594" s="79"/>
      <c r="W594" s="90">
        <f t="shared" si="857"/>
        <v>5450540</v>
      </c>
      <c r="X594" s="101">
        <v>5255990</v>
      </c>
      <c r="Y594" s="50" t="s">
        <v>167</v>
      </c>
      <c r="Z594" s="50" t="s">
        <v>184</v>
      </c>
      <c r="AA594" s="51" t="str">
        <f t="shared" si="3861"/>
        <v/>
      </c>
      <c r="AB594" s="68" t="str">
        <f t="shared" si="3862"/>
        <v/>
      </c>
      <c r="AC594" s="68" t="str">
        <f t="shared" si="3863"/>
        <v/>
      </c>
      <c r="AD594" s="68" t="str">
        <f t="shared" si="3864"/>
        <v/>
      </c>
      <c r="AE594" s="68" t="str">
        <f t="shared" si="3865"/>
        <v/>
      </c>
      <c r="AF594" s="68" t="str">
        <f t="shared" si="3866"/>
        <v/>
      </c>
      <c r="AG594" s="67" t="str">
        <f t="shared" si="7"/>
        <v/>
      </c>
      <c r="AH594" s="51"/>
      <c r="AI594" s="51" t="str">
        <f t="shared" si="8"/>
        <v/>
      </c>
      <c r="AJ594" s="68" t="str">
        <f t="shared" si="9"/>
        <v/>
      </c>
      <c r="AK594" s="68" t="str">
        <f t="shared" si="10"/>
        <v/>
      </c>
      <c r="AL594" s="68" t="str">
        <f t="shared" si="11"/>
        <v/>
      </c>
      <c r="AM594" s="68" t="str">
        <f t="shared" si="12"/>
        <v/>
      </c>
      <c r="AN594" s="68" t="str">
        <f t="shared" si="13"/>
        <v/>
      </c>
      <c r="AO594" s="67" t="str">
        <f t="shared" si="14"/>
        <v/>
      </c>
      <c r="AP594" s="51"/>
      <c r="AQ594" s="51" t="str">
        <f t="shared" si="15"/>
        <v/>
      </c>
      <c r="AR594" s="68" t="str">
        <f t="shared" si="16"/>
        <v/>
      </c>
      <c r="AS594" s="68" t="str">
        <f t="shared" si="17"/>
        <v/>
      </c>
      <c r="AT594" s="68" t="str">
        <f t="shared" si="18"/>
        <v/>
      </c>
      <c r="AU594" s="68" t="str">
        <f t="shared" si="19"/>
        <v/>
      </c>
      <c r="AV594" s="68" t="str">
        <f t="shared" si="20"/>
        <v/>
      </c>
      <c r="AW594" s="67" t="str">
        <f t="shared" si="21"/>
        <v/>
      </c>
      <c r="AX594" s="51"/>
      <c r="AY594" s="51" t="str">
        <f t="shared" si="22"/>
        <v/>
      </c>
      <c r="AZ594" s="68" t="str">
        <f t="shared" si="23"/>
        <v/>
      </c>
      <c r="BA594" s="68" t="str">
        <f t="shared" si="24"/>
        <v/>
      </c>
      <c r="BB594" s="68" t="str">
        <f t="shared" si="25"/>
        <v/>
      </c>
      <c r="BC594" s="68" t="str">
        <f t="shared" si="26"/>
        <v/>
      </c>
      <c r="BD594" s="68" t="str">
        <f t="shared" si="27"/>
        <v/>
      </c>
      <c r="BE594" s="68" t="str">
        <f t="shared" si="28"/>
        <v/>
      </c>
      <c r="BF594" s="51"/>
      <c r="BG594" s="69" t="str">
        <f t="shared" si="29"/>
        <v/>
      </c>
      <c r="BH594" s="67" t="str">
        <f t="shared" si="30"/>
        <v/>
      </c>
      <c r="BI594" s="67" t="str">
        <f t="shared" si="31"/>
        <v/>
      </c>
      <c r="BJ594" s="67" t="str">
        <f t="shared" si="32"/>
        <v/>
      </c>
      <c r="BK594" s="67" t="str">
        <f t="shared" si="33"/>
        <v/>
      </c>
      <c r="BL594" s="67" t="str">
        <f t="shared" si="34"/>
        <v/>
      </c>
      <c r="BM594" s="65" t="str">
        <f t="shared" si="35"/>
        <v/>
      </c>
      <c r="BN594" s="51"/>
      <c r="BO594" s="51" t="str">
        <f t="shared" si="3867"/>
        <v/>
      </c>
      <c r="BP594" s="51" t="str">
        <f t="shared" si="3868"/>
        <v/>
      </c>
      <c r="BQ594" s="71">
        <f t="shared" si="3869"/>
        <v>385286</v>
      </c>
      <c r="BR594" s="51" t="str">
        <f t="shared" si="3870"/>
        <v/>
      </c>
      <c r="BS594" s="69" t="str">
        <f t="shared" si="2920"/>
        <v/>
      </c>
      <c r="BT594" s="51"/>
      <c r="BU594" s="68" t="str">
        <f t="shared" si="3871"/>
        <v/>
      </c>
      <c r="BV594" s="68" t="str">
        <f t="shared" si="3872"/>
        <v/>
      </c>
      <c r="BW594" s="65">
        <f t="shared" si="3873"/>
        <v>5077475</v>
      </c>
      <c r="BX594" s="68" t="str">
        <f t="shared" si="3874"/>
        <v/>
      </c>
      <c r="BY594" s="67" t="str">
        <f t="shared" si="44"/>
        <v/>
      </c>
      <c r="BZ594" s="68"/>
      <c r="CA594" s="65" t="str">
        <f t="shared" si="45"/>
        <v/>
      </c>
      <c r="CB594" s="67" t="str">
        <f t="shared" si="46"/>
        <v/>
      </c>
      <c r="CC594" s="67">
        <f t="shared" si="47"/>
        <v>5255990</v>
      </c>
      <c r="CD594" s="67" t="str">
        <f t="shared" si="48"/>
        <v/>
      </c>
      <c r="CE594" s="67" t="str">
        <f t="shared" si="49"/>
        <v/>
      </c>
      <c r="CF594" s="68"/>
      <c r="CG594" s="68" t="str">
        <f t="shared" si="3875"/>
        <v/>
      </c>
      <c r="CH594" s="68" t="str">
        <f t="shared" si="3876"/>
        <v/>
      </c>
      <c r="CI594" s="65">
        <f t="shared" si="3877"/>
        <v>5450540</v>
      </c>
      <c r="CJ594" s="68" t="str">
        <f t="shared" si="3878"/>
        <v/>
      </c>
      <c r="CK594" s="67" t="str">
        <f t="shared" si="54"/>
        <v/>
      </c>
      <c r="CL594" s="68"/>
      <c r="CM594" s="68" t="str">
        <f t="shared" si="3879"/>
        <v/>
      </c>
      <c r="CN594" s="68" t="str">
        <f t="shared" si="3880"/>
        <v/>
      </c>
      <c r="CO594" s="65">
        <f t="shared" si="3881"/>
        <v>4479597</v>
      </c>
      <c r="CP594" s="68" t="str">
        <f t="shared" si="3882"/>
        <v/>
      </c>
      <c r="CQ594" s="67" t="str">
        <f t="shared" si="59"/>
        <v/>
      </c>
      <c r="CR594" s="68"/>
      <c r="CS594" s="68" t="str">
        <f t="shared" si="3883"/>
        <v/>
      </c>
      <c r="CT594" s="68" t="str">
        <f t="shared" si="3884"/>
        <v/>
      </c>
      <c r="CU594" s="65">
        <f t="shared" si="3885"/>
        <v>26816</v>
      </c>
      <c r="CV594" s="68" t="str">
        <f t="shared" si="3886"/>
        <v/>
      </c>
      <c r="CW594" s="67" t="str">
        <f t="shared" si="64"/>
        <v/>
      </c>
      <c r="CX594" s="68"/>
      <c r="CY594" s="68" t="str">
        <f t="shared" si="3887"/>
        <v/>
      </c>
      <c r="CZ594" s="68" t="str">
        <f t="shared" si="3888"/>
        <v/>
      </c>
      <c r="DA594" s="65">
        <f t="shared" si="3889"/>
        <v>510571</v>
      </c>
      <c r="DB594" s="68" t="str">
        <f t="shared" si="3890"/>
        <v/>
      </c>
      <c r="DC594" s="67" t="str">
        <f t="shared" si="69"/>
        <v/>
      </c>
      <c r="DD594" s="68"/>
      <c r="DE594" s="68" t="str">
        <f t="shared" si="3891"/>
        <v/>
      </c>
      <c r="DF594" s="51" t="str">
        <f t="shared" si="3892"/>
        <v/>
      </c>
      <c r="DG594" s="65">
        <f t="shared" si="3893"/>
        <v>433556</v>
      </c>
      <c r="DH594" s="51" t="str">
        <f t="shared" si="3894"/>
        <v/>
      </c>
      <c r="DI594" s="69" t="str">
        <f t="shared" si="74"/>
        <v/>
      </c>
      <c r="DJ594" s="51"/>
      <c r="DK594" s="51" t="str">
        <f t="shared" si="3895"/>
        <v/>
      </c>
      <c r="DL594" s="51" t="str">
        <f t="shared" si="3896"/>
        <v/>
      </c>
      <c r="DM594" s="65">
        <f t="shared" si="3897"/>
        <v>0</v>
      </c>
      <c r="DN594" s="51" t="str">
        <f t="shared" si="3898"/>
        <v/>
      </c>
      <c r="DO594" s="69" t="str">
        <f t="shared" si="79"/>
        <v/>
      </c>
      <c r="DP594" s="51"/>
      <c r="DQ594" s="51"/>
      <c r="DR594" s="51"/>
      <c r="DS594" s="51"/>
      <c r="DT594" s="51"/>
      <c r="DU594" s="181"/>
    </row>
    <row r="595" spans="1:125" ht="15" x14ac:dyDescent="0.25">
      <c r="A595" s="50">
        <v>2017</v>
      </c>
      <c r="B595" s="51" t="s">
        <v>1235</v>
      </c>
      <c r="C595" s="50" t="s">
        <v>183</v>
      </c>
      <c r="D595" s="53" t="s">
        <v>184</v>
      </c>
      <c r="E595" s="50" t="s">
        <v>99</v>
      </c>
      <c r="F595" s="54">
        <v>359052</v>
      </c>
      <c r="G595" s="54" t="s">
        <v>364</v>
      </c>
      <c r="H595" s="54">
        <v>1201909</v>
      </c>
      <c r="I595" s="55">
        <v>5886502</v>
      </c>
      <c r="J595" s="50"/>
      <c r="K595" s="50" t="s">
        <v>2032</v>
      </c>
      <c r="L595" s="58" t="s">
        <v>2032</v>
      </c>
      <c r="M595" s="58" t="s">
        <v>2032</v>
      </c>
      <c r="N595" s="58" t="s">
        <v>2032</v>
      </c>
      <c r="O595" s="58" t="s">
        <v>2032</v>
      </c>
      <c r="P595" s="59"/>
      <c r="Q595" s="60">
        <v>4849075</v>
      </c>
      <c r="R595" s="60">
        <v>13747</v>
      </c>
      <c r="S595" s="60">
        <v>559236</v>
      </c>
      <c r="T595" s="60">
        <v>837509</v>
      </c>
      <c r="U595" s="60">
        <v>0</v>
      </c>
      <c r="V595" s="79"/>
      <c r="W595" s="90">
        <f t="shared" si="857"/>
        <v>6259567</v>
      </c>
      <c r="X595" s="101">
        <v>1340578</v>
      </c>
      <c r="Y595" s="50" t="s">
        <v>167</v>
      </c>
      <c r="Z595" s="50" t="s">
        <v>184</v>
      </c>
      <c r="AA595" s="51" t="str">
        <f t="shared" si="3861"/>
        <v/>
      </c>
      <c r="AB595" s="68" t="str">
        <f t="shared" si="3862"/>
        <v/>
      </c>
      <c r="AC595" s="68" t="str">
        <f t="shared" si="3863"/>
        <v/>
      </c>
      <c r="AD595" s="68" t="str">
        <f t="shared" si="3864"/>
        <v/>
      </c>
      <c r="AE595" s="68" t="str">
        <f t="shared" si="3865"/>
        <v/>
      </c>
      <c r="AF595" s="68" t="str">
        <f t="shared" si="3866"/>
        <v/>
      </c>
      <c r="AG595" s="67" t="str">
        <f t="shared" si="7"/>
        <v/>
      </c>
      <c r="AH595" s="51"/>
      <c r="AI595" s="51" t="str">
        <f t="shared" si="8"/>
        <v/>
      </c>
      <c r="AJ595" s="68" t="str">
        <f t="shared" si="9"/>
        <v/>
      </c>
      <c r="AK595" s="68" t="str">
        <f t="shared" si="10"/>
        <v/>
      </c>
      <c r="AL595" s="68" t="str">
        <f t="shared" si="11"/>
        <v/>
      </c>
      <c r="AM595" s="68" t="str">
        <f t="shared" si="12"/>
        <v/>
      </c>
      <c r="AN595" s="68" t="str">
        <f t="shared" si="13"/>
        <v/>
      </c>
      <c r="AO595" s="67" t="str">
        <f t="shared" si="14"/>
        <v/>
      </c>
      <c r="AP595" s="51"/>
      <c r="AQ595" s="51" t="str">
        <f t="shared" si="15"/>
        <v/>
      </c>
      <c r="AR595" s="68" t="str">
        <f t="shared" si="16"/>
        <v/>
      </c>
      <c r="AS595" s="68" t="str">
        <f t="shared" si="17"/>
        <v/>
      </c>
      <c r="AT595" s="68" t="str">
        <f t="shared" si="18"/>
        <v/>
      </c>
      <c r="AU595" s="68" t="str">
        <f t="shared" si="19"/>
        <v/>
      </c>
      <c r="AV595" s="68" t="str">
        <f t="shared" si="20"/>
        <v/>
      </c>
      <c r="AW595" s="67" t="str">
        <f t="shared" si="21"/>
        <v/>
      </c>
      <c r="AX595" s="51"/>
      <c r="AY595" s="51" t="str">
        <f t="shared" si="22"/>
        <v/>
      </c>
      <c r="AZ595" s="68" t="str">
        <f t="shared" si="23"/>
        <v/>
      </c>
      <c r="BA595" s="68" t="str">
        <f t="shared" si="24"/>
        <v/>
      </c>
      <c r="BB595" s="68" t="str">
        <f t="shared" si="25"/>
        <v/>
      </c>
      <c r="BC595" s="68" t="str">
        <f t="shared" si="26"/>
        <v/>
      </c>
      <c r="BD595" s="68" t="str">
        <f t="shared" si="27"/>
        <v/>
      </c>
      <c r="BE595" s="68" t="str">
        <f t="shared" si="28"/>
        <v/>
      </c>
      <c r="BF595" s="51"/>
      <c r="BG595" s="69" t="str">
        <f t="shared" si="29"/>
        <v/>
      </c>
      <c r="BH595" s="67" t="str">
        <f t="shared" si="30"/>
        <v/>
      </c>
      <c r="BI595" s="67" t="str">
        <f t="shared" si="31"/>
        <v/>
      </c>
      <c r="BJ595" s="67" t="str">
        <f t="shared" si="32"/>
        <v/>
      </c>
      <c r="BK595" s="67" t="str">
        <f t="shared" si="33"/>
        <v/>
      </c>
      <c r="BL595" s="67" t="str">
        <f t="shared" si="34"/>
        <v/>
      </c>
      <c r="BM595" s="65" t="str">
        <f t="shared" si="35"/>
        <v/>
      </c>
      <c r="BN595" s="51"/>
      <c r="BO595" s="51" t="str">
        <f t="shared" si="3867"/>
        <v/>
      </c>
      <c r="BP595" s="51" t="str">
        <f t="shared" si="3868"/>
        <v/>
      </c>
      <c r="BQ595" s="51" t="str">
        <f t="shared" si="3869"/>
        <v/>
      </c>
      <c r="BR595" s="71">
        <f t="shared" si="3870"/>
        <v>359052</v>
      </c>
      <c r="BS595" s="69" t="str">
        <f t="shared" si="2920"/>
        <v/>
      </c>
      <c r="BT595" s="51"/>
      <c r="BU595" s="68" t="str">
        <f t="shared" si="3871"/>
        <v/>
      </c>
      <c r="BV595" s="68" t="str">
        <f t="shared" si="3872"/>
        <v/>
      </c>
      <c r="BW595" s="68" t="str">
        <f t="shared" si="3873"/>
        <v/>
      </c>
      <c r="BX595" s="65">
        <f t="shared" si="3874"/>
        <v>5886502</v>
      </c>
      <c r="BY595" s="67" t="str">
        <f t="shared" si="44"/>
        <v/>
      </c>
      <c r="BZ595" s="68"/>
      <c r="CA595" s="65" t="str">
        <f t="shared" si="45"/>
        <v/>
      </c>
      <c r="CB595" s="67" t="str">
        <f t="shared" si="46"/>
        <v/>
      </c>
      <c r="CC595" s="67" t="str">
        <f t="shared" si="47"/>
        <v/>
      </c>
      <c r="CD595" s="67">
        <f t="shared" si="48"/>
        <v>1340578</v>
      </c>
      <c r="CE595" s="67" t="str">
        <f t="shared" si="49"/>
        <v/>
      </c>
      <c r="CF595" s="68"/>
      <c r="CG595" s="68" t="str">
        <f t="shared" si="3875"/>
        <v/>
      </c>
      <c r="CH595" s="68" t="str">
        <f t="shared" si="3876"/>
        <v/>
      </c>
      <c r="CI595" s="68" t="str">
        <f t="shared" si="3877"/>
        <v/>
      </c>
      <c r="CJ595" s="65">
        <f t="shared" si="3878"/>
        <v>6259567</v>
      </c>
      <c r="CK595" s="67" t="str">
        <f t="shared" si="54"/>
        <v/>
      </c>
      <c r="CL595" s="68"/>
      <c r="CM595" s="68" t="str">
        <f t="shared" si="3879"/>
        <v/>
      </c>
      <c r="CN595" s="68" t="str">
        <f t="shared" si="3880"/>
        <v/>
      </c>
      <c r="CO595" s="68" t="str">
        <f t="shared" si="3881"/>
        <v/>
      </c>
      <c r="CP595" s="65">
        <f t="shared" si="3882"/>
        <v>4849075</v>
      </c>
      <c r="CQ595" s="67" t="str">
        <f t="shared" si="59"/>
        <v/>
      </c>
      <c r="CR595" s="68"/>
      <c r="CS595" s="68" t="str">
        <f t="shared" si="3883"/>
        <v/>
      </c>
      <c r="CT595" s="68" t="str">
        <f t="shared" si="3884"/>
        <v/>
      </c>
      <c r="CU595" s="68" t="str">
        <f t="shared" si="3885"/>
        <v/>
      </c>
      <c r="CV595" s="65">
        <f t="shared" si="3886"/>
        <v>13747</v>
      </c>
      <c r="CW595" s="67" t="str">
        <f t="shared" si="64"/>
        <v/>
      </c>
      <c r="CX595" s="68"/>
      <c r="CY595" s="68" t="str">
        <f t="shared" si="3887"/>
        <v/>
      </c>
      <c r="CZ595" s="68" t="str">
        <f t="shared" si="3888"/>
        <v/>
      </c>
      <c r="DA595" s="68" t="str">
        <f t="shared" si="3889"/>
        <v/>
      </c>
      <c r="DB595" s="65">
        <f t="shared" si="3890"/>
        <v>559236</v>
      </c>
      <c r="DC595" s="67" t="str">
        <f t="shared" si="69"/>
        <v/>
      </c>
      <c r="DD595" s="68"/>
      <c r="DE595" s="68" t="str">
        <f t="shared" si="3891"/>
        <v/>
      </c>
      <c r="DF595" s="51" t="str">
        <f t="shared" si="3892"/>
        <v/>
      </c>
      <c r="DG595" s="51" t="str">
        <f t="shared" si="3893"/>
        <v/>
      </c>
      <c r="DH595" s="65">
        <f t="shared" si="3894"/>
        <v>837509</v>
      </c>
      <c r="DI595" s="69" t="str">
        <f t="shared" si="74"/>
        <v/>
      </c>
      <c r="DJ595" s="51"/>
      <c r="DK595" s="51" t="str">
        <f t="shared" si="3895"/>
        <v/>
      </c>
      <c r="DL595" s="51" t="str">
        <f t="shared" si="3896"/>
        <v/>
      </c>
      <c r="DM595" s="51" t="str">
        <f t="shared" si="3897"/>
        <v/>
      </c>
      <c r="DN595" s="65">
        <f t="shared" si="3898"/>
        <v>0</v>
      </c>
      <c r="DO595" s="69" t="str">
        <f t="shared" si="79"/>
        <v/>
      </c>
      <c r="DP595" s="51"/>
      <c r="DQ595" s="51"/>
      <c r="DR595" s="51"/>
      <c r="DS595" s="51"/>
      <c r="DT595" s="51"/>
      <c r="DU595" s="181"/>
    </row>
    <row r="596" spans="1:125" ht="15" x14ac:dyDescent="0.25">
      <c r="A596" s="50">
        <v>2018</v>
      </c>
      <c r="B596" s="51" t="s">
        <v>1235</v>
      </c>
      <c r="C596" s="50" t="s">
        <v>183</v>
      </c>
      <c r="D596" s="53" t="s">
        <v>184</v>
      </c>
      <c r="E596" s="50" t="s">
        <v>99</v>
      </c>
      <c r="F596" s="89">
        <v>352690</v>
      </c>
      <c r="G596" s="89">
        <v>0</v>
      </c>
      <c r="H596" s="89">
        <v>1136839</v>
      </c>
      <c r="I596" s="90">
        <v>5651008</v>
      </c>
      <c r="J596" s="50"/>
      <c r="K596" s="50" t="s">
        <v>2032</v>
      </c>
      <c r="L596" s="58"/>
      <c r="M596" s="58"/>
      <c r="N596" s="58"/>
      <c r="O596" s="58"/>
      <c r="P596" s="91"/>
      <c r="Q596" s="92">
        <v>3797742</v>
      </c>
      <c r="R596" s="92">
        <v>25227</v>
      </c>
      <c r="S596" s="92">
        <v>583114</v>
      </c>
      <c r="T596" s="92">
        <v>1617990</v>
      </c>
      <c r="U596" s="94"/>
      <c r="V596" s="94"/>
      <c r="W596" s="90">
        <f t="shared" si="857"/>
        <v>6024073</v>
      </c>
      <c r="X596" s="90">
        <v>355199</v>
      </c>
      <c r="Y596" s="56" t="s">
        <v>167</v>
      </c>
      <c r="Z596" s="50"/>
      <c r="AA596" s="51"/>
      <c r="AB596" s="68"/>
      <c r="AC596" s="68"/>
      <c r="AD596" s="68"/>
      <c r="AE596" s="68"/>
      <c r="AF596" s="68"/>
      <c r="AG596" s="67" t="str">
        <f t="shared" si="7"/>
        <v/>
      </c>
      <c r="AH596" s="51"/>
      <c r="AI596" s="51" t="str">
        <f t="shared" si="8"/>
        <v/>
      </c>
      <c r="AJ596" s="68" t="str">
        <f t="shared" si="9"/>
        <v/>
      </c>
      <c r="AK596" s="68" t="str">
        <f t="shared" si="10"/>
        <v/>
      </c>
      <c r="AL596" s="68" t="str">
        <f t="shared" si="11"/>
        <v/>
      </c>
      <c r="AM596" s="68" t="str">
        <f t="shared" si="12"/>
        <v/>
      </c>
      <c r="AN596" s="68" t="str">
        <f t="shared" si="13"/>
        <v/>
      </c>
      <c r="AO596" s="67" t="str">
        <f t="shared" si="14"/>
        <v/>
      </c>
      <c r="AP596" s="51"/>
      <c r="AQ596" s="51" t="str">
        <f t="shared" si="15"/>
        <v/>
      </c>
      <c r="AR596" s="68" t="str">
        <f t="shared" si="16"/>
        <v/>
      </c>
      <c r="AS596" s="68" t="str">
        <f t="shared" si="17"/>
        <v/>
      </c>
      <c r="AT596" s="68" t="str">
        <f t="shared" si="18"/>
        <v/>
      </c>
      <c r="AU596" s="68" t="str">
        <f t="shared" si="19"/>
        <v/>
      </c>
      <c r="AV596" s="68" t="str">
        <f t="shared" si="20"/>
        <v/>
      </c>
      <c r="AW596" s="67" t="str">
        <f t="shared" si="21"/>
        <v/>
      </c>
      <c r="AX596" s="51"/>
      <c r="AY596" s="51" t="str">
        <f t="shared" si="22"/>
        <v/>
      </c>
      <c r="AZ596" s="68" t="str">
        <f t="shared" si="23"/>
        <v/>
      </c>
      <c r="BA596" s="68" t="str">
        <f t="shared" si="24"/>
        <v/>
      </c>
      <c r="BB596" s="68" t="str">
        <f t="shared" si="25"/>
        <v/>
      </c>
      <c r="BC596" s="68" t="str">
        <f t="shared" si="26"/>
        <v/>
      </c>
      <c r="BD596" s="68" t="str">
        <f t="shared" si="27"/>
        <v/>
      </c>
      <c r="BE596" s="68" t="str">
        <f t="shared" si="28"/>
        <v/>
      </c>
      <c r="BF596" s="51"/>
      <c r="BG596" s="69" t="str">
        <f t="shared" si="29"/>
        <v/>
      </c>
      <c r="BH596" s="67" t="str">
        <f t="shared" si="30"/>
        <v/>
      </c>
      <c r="BI596" s="67" t="str">
        <f t="shared" si="31"/>
        <v/>
      </c>
      <c r="BJ596" s="67" t="str">
        <f t="shared" si="32"/>
        <v/>
      </c>
      <c r="BK596" s="67" t="str">
        <f t="shared" si="33"/>
        <v/>
      </c>
      <c r="BL596" s="67" t="str">
        <f t="shared" si="34"/>
        <v/>
      </c>
      <c r="BM596" s="65" t="str">
        <f t="shared" si="35"/>
        <v/>
      </c>
      <c r="BN596" s="70"/>
      <c r="BO596" s="70"/>
      <c r="BP596" s="51"/>
      <c r="BQ596" s="51"/>
      <c r="BR596" s="51"/>
      <c r="BS596" s="96">
        <f t="shared" si="2920"/>
        <v>352690</v>
      </c>
      <c r="BT596" s="70"/>
      <c r="BU596" s="65"/>
      <c r="BV596" s="68"/>
      <c r="BW596" s="68"/>
      <c r="BX596" s="68"/>
      <c r="BY596" s="67">
        <f t="shared" si="44"/>
        <v>5651008</v>
      </c>
      <c r="BZ596" s="65"/>
      <c r="CA596" s="65" t="str">
        <f t="shared" si="45"/>
        <v/>
      </c>
      <c r="CB596" s="67" t="str">
        <f t="shared" si="46"/>
        <v/>
      </c>
      <c r="CC596" s="67" t="str">
        <f t="shared" si="47"/>
        <v/>
      </c>
      <c r="CD596" s="67" t="str">
        <f t="shared" si="48"/>
        <v/>
      </c>
      <c r="CE596" s="67">
        <f t="shared" si="49"/>
        <v>355199</v>
      </c>
      <c r="CF596" s="65"/>
      <c r="CG596" s="65"/>
      <c r="CH596" s="68"/>
      <c r="CI596" s="68"/>
      <c r="CJ596" s="68"/>
      <c r="CK596" s="67">
        <f t="shared" si="54"/>
        <v>6024073</v>
      </c>
      <c r="CL596" s="65"/>
      <c r="CM596" s="65"/>
      <c r="CN596" s="68"/>
      <c r="CO596" s="68"/>
      <c r="CP596" s="68"/>
      <c r="CQ596" s="67">
        <f t="shared" si="59"/>
        <v>3797742</v>
      </c>
      <c r="CR596" s="65"/>
      <c r="CS596" s="65"/>
      <c r="CT596" s="68"/>
      <c r="CU596" s="68"/>
      <c r="CV596" s="68"/>
      <c r="CW596" s="67">
        <f t="shared" si="64"/>
        <v>25227</v>
      </c>
      <c r="CX596" s="65"/>
      <c r="CY596" s="65"/>
      <c r="CZ596" s="68"/>
      <c r="DA596" s="68"/>
      <c r="DB596" s="68"/>
      <c r="DC596" s="67">
        <f t="shared" si="69"/>
        <v>583114</v>
      </c>
      <c r="DD596" s="65"/>
      <c r="DE596" s="65"/>
      <c r="DF596" s="51"/>
      <c r="DG596" s="51"/>
      <c r="DH596" s="51"/>
      <c r="DI596" s="67">
        <f t="shared" si="74"/>
        <v>1617990</v>
      </c>
      <c r="DJ596" s="70"/>
      <c r="DK596" s="70"/>
      <c r="DL596" s="51"/>
      <c r="DM596" s="51"/>
      <c r="DN596" s="51"/>
      <c r="DO596" s="67">
        <f t="shared" si="79"/>
        <v>3797742</v>
      </c>
      <c r="DP596" s="51"/>
      <c r="DQ596" s="51"/>
      <c r="DR596" s="51"/>
      <c r="DS596" s="51"/>
      <c r="DT596" s="51"/>
      <c r="DU596" s="181"/>
    </row>
    <row r="597" spans="1:125" ht="15" x14ac:dyDescent="0.25">
      <c r="A597" s="50"/>
      <c r="B597" s="51"/>
      <c r="C597" s="50"/>
      <c r="D597" s="53"/>
      <c r="E597" s="50"/>
      <c r="F597" s="54"/>
      <c r="G597" s="54"/>
      <c r="H597" s="54"/>
      <c r="I597" s="55"/>
      <c r="J597" s="50"/>
      <c r="K597" s="50" t="s">
        <v>2032</v>
      </c>
      <c r="L597" s="58"/>
      <c r="M597" s="58"/>
      <c r="N597" s="58"/>
      <c r="O597" s="58"/>
      <c r="P597" s="59"/>
      <c r="Q597" s="60"/>
      <c r="R597" s="60"/>
      <c r="S597" s="60"/>
      <c r="T597" s="60"/>
      <c r="U597" s="60"/>
      <c r="V597" s="79"/>
      <c r="W597" s="90">
        <f t="shared" si="857"/>
        <v>0</v>
      </c>
      <c r="X597" s="101"/>
      <c r="Y597" s="50"/>
      <c r="Z597" s="50"/>
      <c r="AA597" s="51"/>
      <c r="AB597" s="68"/>
      <c r="AC597" s="68"/>
      <c r="AD597" s="68"/>
      <c r="AE597" s="68"/>
      <c r="AF597" s="68"/>
      <c r="AG597" s="67" t="str">
        <f t="shared" si="7"/>
        <v/>
      </c>
      <c r="AH597" s="51"/>
      <c r="AI597" s="51" t="str">
        <f t="shared" si="8"/>
        <v/>
      </c>
      <c r="AJ597" s="68" t="str">
        <f t="shared" si="9"/>
        <v/>
      </c>
      <c r="AK597" s="68" t="str">
        <f t="shared" si="10"/>
        <v/>
      </c>
      <c r="AL597" s="68" t="str">
        <f t="shared" si="11"/>
        <v/>
      </c>
      <c r="AM597" s="68" t="str">
        <f t="shared" si="12"/>
        <v/>
      </c>
      <c r="AN597" s="68" t="str">
        <f t="shared" si="13"/>
        <v/>
      </c>
      <c r="AO597" s="67" t="str">
        <f t="shared" si="14"/>
        <v/>
      </c>
      <c r="AP597" s="51"/>
      <c r="AQ597" s="51" t="str">
        <f t="shared" si="15"/>
        <v/>
      </c>
      <c r="AR597" s="68" t="str">
        <f t="shared" si="16"/>
        <v/>
      </c>
      <c r="AS597" s="68" t="str">
        <f t="shared" si="17"/>
        <v/>
      </c>
      <c r="AT597" s="68" t="str">
        <f t="shared" si="18"/>
        <v/>
      </c>
      <c r="AU597" s="68" t="str">
        <f t="shared" si="19"/>
        <v/>
      </c>
      <c r="AV597" s="68" t="str">
        <f t="shared" si="20"/>
        <v/>
      </c>
      <c r="AW597" s="67" t="str">
        <f t="shared" si="21"/>
        <v/>
      </c>
      <c r="AX597" s="51"/>
      <c r="AY597" s="51" t="str">
        <f t="shared" si="22"/>
        <v/>
      </c>
      <c r="AZ597" s="68" t="str">
        <f t="shared" si="23"/>
        <v/>
      </c>
      <c r="BA597" s="68" t="str">
        <f t="shared" si="24"/>
        <v/>
      </c>
      <c r="BB597" s="68" t="str">
        <f t="shared" si="25"/>
        <v/>
      </c>
      <c r="BC597" s="68" t="str">
        <f t="shared" si="26"/>
        <v/>
      </c>
      <c r="BD597" s="68" t="str">
        <f t="shared" si="27"/>
        <v/>
      </c>
      <c r="BE597" s="68" t="str">
        <f t="shared" si="28"/>
        <v/>
      </c>
      <c r="BF597" s="51"/>
      <c r="BG597" s="69" t="str">
        <f t="shared" si="29"/>
        <v/>
      </c>
      <c r="BH597" s="67" t="str">
        <f t="shared" si="30"/>
        <v/>
      </c>
      <c r="BI597" s="67" t="str">
        <f t="shared" si="31"/>
        <v/>
      </c>
      <c r="BJ597" s="67" t="str">
        <f t="shared" si="32"/>
        <v/>
      </c>
      <c r="BK597" s="67" t="str">
        <f t="shared" si="33"/>
        <v/>
      </c>
      <c r="BL597" s="67" t="str">
        <f t="shared" si="34"/>
        <v/>
      </c>
      <c r="BM597" s="65" t="str">
        <f t="shared" si="35"/>
        <v/>
      </c>
      <c r="BN597" s="70"/>
      <c r="BO597" s="70"/>
      <c r="BP597" s="51"/>
      <c r="BQ597" s="51"/>
      <c r="BR597" s="51"/>
      <c r="BS597" s="69" t="str">
        <f t="shared" si="2920"/>
        <v/>
      </c>
      <c r="BT597" s="70"/>
      <c r="BU597" s="65"/>
      <c r="BV597" s="68"/>
      <c r="BW597" s="68"/>
      <c r="BX597" s="68"/>
      <c r="BY597" s="67" t="str">
        <f t="shared" si="44"/>
        <v/>
      </c>
      <c r="BZ597" s="65"/>
      <c r="CA597" s="65" t="str">
        <f t="shared" si="45"/>
        <v/>
      </c>
      <c r="CB597" s="67" t="str">
        <f t="shared" si="46"/>
        <v/>
      </c>
      <c r="CC597" s="67" t="str">
        <f t="shared" si="47"/>
        <v/>
      </c>
      <c r="CD597" s="67" t="str">
        <f t="shared" si="48"/>
        <v/>
      </c>
      <c r="CE597" s="67" t="str">
        <f t="shared" si="49"/>
        <v/>
      </c>
      <c r="CF597" s="65"/>
      <c r="CG597" s="65"/>
      <c r="CH597" s="68"/>
      <c r="CI597" s="68"/>
      <c r="CJ597" s="68"/>
      <c r="CK597" s="67" t="str">
        <f t="shared" si="54"/>
        <v/>
      </c>
      <c r="CL597" s="65"/>
      <c r="CM597" s="65"/>
      <c r="CN597" s="68"/>
      <c r="CO597" s="68"/>
      <c r="CP597" s="68"/>
      <c r="CQ597" s="67" t="str">
        <f t="shared" si="59"/>
        <v/>
      </c>
      <c r="CR597" s="65"/>
      <c r="CS597" s="65"/>
      <c r="CT597" s="68"/>
      <c r="CU597" s="68"/>
      <c r="CV597" s="68"/>
      <c r="CW597" s="67" t="str">
        <f t="shared" si="64"/>
        <v/>
      </c>
      <c r="CX597" s="65"/>
      <c r="CY597" s="65"/>
      <c r="CZ597" s="68"/>
      <c r="DA597" s="68"/>
      <c r="DB597" s="68"/>
      <c r="DC597" s="67" t="str">
        <f t="shared" si="69"/>
        <v/>
      </c>
      <c r="DD597" s="65"/>
      <c r="DE597" s="65"/>
      <c r="DF597" s="51"/>
      <c r="DG597" s="51"/>
      <c r="DH597" s="51"/>
      <c r="DI597" s="69" t="str">
        <f t="shared" si="74"/>
        <v/>
      </c>
      <c r="DJ597" s="70"/>
      <c r="DK597" s="70"/>
      <c r="DL597" s="51"/>
      <c r="DM597" s="51"/>
      <c r="DN597" s="51"/>
      <c r="DO597" s="69" t="str">
        <f t="shared" si="79"/>
        <v/>
      </c>
      <c r="DP597" s="51"/>
      <c r="DQ597" s="51"/>
      <c r="DR597" s="51"/>
      <c r="DS597" s="51"/>
      <c r="DT597" s="51"/>
      <c r="DU597" s="181"/>
    </row>
    <row r="598" spans="1:125" ht="15" x14ac:dyDescent="0.25">
      <c r="A598" s="50">
        <v>2014</v>
      </c>
      <c r="B598" s="51" t="s">
        <v>937</v>
      </c>
      <c r="C598" s="50" t="s">
        <v>938</v>
      </c>
      <c r="D598" s="53" t="s">
        <v>166</v>
      </c>
      <c r="E598" s="50" t="s">
        <v>157</v>
      </c>
      <c r="F598" s="54">
        <v>189474</v>
      </c>
      <c r="G598" s="54" t="s">
        <v>364</v>
      </c>
      <c r="H598" s="54">
        <v>202598</v>
      </c>
      <c r="I598" s="55">
        <v>1652490</v>
      </c>
      <c r="J598" s="50"/>
      <c r="K598" s="50" t="s">
        <v>2032</v>
      </c>
      <c r="L598" s="58" t="s">
        <v>2032</v>
      </c>
      <c r="M598" s="58" t="s">
        <v>2032</v>
      </c>
      <c r="N598" s="58" t="s">
        <v>2032</v>
      </c>
      <c r="O598" s="58" t="s">
        <v>2032</v>
      </c>
      <c r="P598" s="59"/>
      <c r="Q598" s="60">
        <v>1526264</v>
      </c>
      <c r="R598" s="60">
        <v>18048</v>
      </c>
      <c r="S598" s="60">
        <v>102427</v>
      </c>
      <c r="T598" s="60">
        <v>0</v>
      </c>
      <c r="U598" s="60">
        <v>5751</v>
      </c>
      <c r="V598" s="79"/>
      <c r="W598" s="90">
        <f t="shared" si="857"/>
        <v>1652490</v>
      </c>
      <c r="X598" s="101">
        <v>500666</v>
      </c>
      <c r="Y598" s="50" t="s">
        <v>167</v>
      </c>
      <c r="Z598" s="50" t="s">
        <v>166</v>
      </c>
      <c r="AA598" s="51" t="str">
        <f t="shared" ref="AA598:AA601" si="3899">IF(A598 =2014,IF(Y598 ="",F598,""),"")</f>
        <v/>
      </c>
      <c r="AB598" s="68" t="str">
        <f t="shared" ref="AB598:AB601" si="3900">IF(A598 =2014,IF(Y598 ="",I598,""),"")</f>
        <v/>
      </c>
      <c r="AC598" s="68" t="str">
        <f t="shared" ref="AC598:AC601" si="3901">IF(A598 =2014,IF(Y598 ="",Q598,""),"")</f>
        <v/>
      </c>
      <c r="AD598" s="68" t="str">
        <f t="shared" ref="AD598:AD601" si="3902">IF(A598 =2014,IF(Y598 ="",R598,""),"")</f>
        <v/>
      </c>
      <c r="AE598" s="68" t="str">
        <f t="shared" ref="AE598:AE601" si="3903">IF(A598 =2014,IF(Y598 ="",S598,""),"")</f>
        <v/>
      </c>
      <c r="AF598" s="68" t="str">
        <f t="shared" ref="AF598:AF601" si="3904">IF(A598 =2014,IF(Y598 ="",T598+U598,""),"")</f>
        <v/>
      </c>
      <c r="AG598" s="67" t="str">
        <f t="shared" si="7"/>
        <v/>
      </c>
      <c r="AH598" s="51"/>
      <c r="AI598" s="51" t="str">
        <f t="shared" si="8"/>
        <v/>
      </c>
      <c r="AJ598" s="68" t="str">
        <f t="shared" si="9"/>
        <v/>
      </c>
      <c r="AK598" s="68" t="str">
        <f t="shared" si="10"/>
        <v/>
      </c>
      <c r="AL598" s="68" t="str">
        <f t="shared" si="11"/>
        <v/>
      </c>
      <c r="AM598" s="68" t="str">
        <f t="shared" si="12"/>
        <v/>
      </c>
      <c r="AN598" s="68" t="str">
        <f t="shared" si="13"/>
        <v/>
      </c>
      <c r="AO598" s="67" t="str">
        <f t="shared" si="14"/>
        <v/>
      </c>
      <c r="AP598" s="51"/>
      <c r="AQ598" s="51" t="str">
        <f t="shared" si="15"/>
        <v/>
      </c>
      <c r="AR598" s="68" t="str">
        <f t="shared" si="16"/>
        <v/>
      </c>
      <c r="AS598" s="68" t="str">
        <f t="shared" si="17"/>
        <v/>
      </c>
      <c r="AT598" s="68" t="str">
        <f t="shared" si="18"/>
        <v/>
      </c>
      <c r="AU598" s="68" t="str">
        <f t="shared" si="19"/>
        <v/>
      </c>
      <c r="AV598" s="68" t="str">
        <f t="shared" si="20"/>
        <v/>
      </c>
      <c r="AW598" s="67" t="str">
        <f t="shared" si="21"/>
        <v/>
      </c>
      <c r="AX598" s="51"/>
      <c r="AY598" s="51" t="str">
        <f t="shared" si="22"/>
        <v/>
      </c>
      <c r="AZ598" s="68" t="str">
        <f t="shared" si="23"/>
        <v/>
      </c>
      <c r="BA598" s="68" t="str">
        <f t="shared" si="24"/>
        <v/>
      </c>
      <c r="BB598" s="68" t="str">
        <f t="shared" si="25"/>
        <v/>
      </c>
      <c r="BC598" s="68" t="str">
        <f t="shared" si="26"/>
        <v/>
      </c>
      <c r="BD598" s="68" t="str">
        <f t="shared" si="27"/>
        <v/>
      </c>
      <c r="BE598" s="68" t="str">
        <f t="shared" si="28"/>
        <v/>
      </c>
      <c r="BF598" s="51"/>
      <c r="BG598" s="69" t="str">
        <f t="shared" si="29"/>
        <v/>
      </c>
      <c r="BH598" s="67" t="str">
        <f t="shared" si="30"/>
        <v/>
      </c>
      <c r="BI598" s="67" t="str">
        <f t="shared" si="31"/>
        <v/>
      </c>
      <c r="BJ598" s="67" t="str">
        <f t="shared" si="32"/>
        <v/>
      </c>
      <c r="BK598" s="67" t="str">
        <f t="shared" si="33"/>
        <v/>
      </c>
      <c r="BL598" s="67" t="str">
        <f t="shared" si="34"/>
        <v/>
      </c>
      <c r="BM598" s="65" t="str">
        <f t="shared" si="35"/>
        <v/>
      </c>
      <c r="BN598" s="70"/>
      <c r="BO598" s="71">
        <f t="shared" ref="BO598:BO601" si="3905">IF(A598 =2014,F598,"")</f>
        <v>189474</v>
      </c>
      <c r="BP598" s="51" t="str">
        <f t="shared" ref="BP598:BP601" si="3906">IF(A598 =2015,F598,"")</f>
        <v/>
      </c>
      <c r="BQ598" s="51" t="str">
        <f t="shared" ref="BQ598:BQ601" si="3907">IF(A598 =2016,F598,"")</f>
        <v/>
      </c>
      <c r="BR598" s="51" t="str">
        <f t="shared" ref="BR598:BR601" si="3908">IF(A598 =2017,F598,"")</f>
        <v/>
      </c>
      <c r="BS598" s="69" t="str">
        <f t="shared" si="2920"/>
        <v/>
      </c>
      <c r="BT598" s="70"/>
      <c r="BU598" s="65">
        <f t="shared" ref="BU598:BU601" si="3909">IF(A598 =2014,I598,"")</f>
        <v>1652490</v>
      </c>
      <c r="BV598" s="68" t="str">
        <f t="shared" ref="BV598:BV601" si="3910">IF(A598 =2015,I598,"")</f>
        <v/>
      </c>
      <c r="BW598" s="68" t="str">
        <f t="shared" ref="BW598:BW601" si="3911">IF(A598 =2016,I598,"")</f>
        <v/>
      </c>
      <c r="BX598" s="68" t="str">
        <f t="shared" ref="BX598:BX601" si="3912">IF(A598 =2017,I598,"")</f>
        <v/>
      </c>
      <c r="BY598" s="67" t="str">
        <f t="shared" si="44"/>
        <v/>
      </c>
      <c r="BZ598" s="65"/>
      <c r="CA598" s="65">
        <f t="shared" si="45"/>
        <v>500666</v>
      </c>
      <c r="CB598" s="67" t="str">
        <f t="shared" si="46"/>
        <v/>
      </c>
      <c r="CC598" s="67" t="str">
        <f t="shared" si="47"/>
        <v/>
      </c>
      <c r="CD598" s="67" t="str">
        <f t="shared" si="48"/>
        <v/>
      </c>
      <c r="CE598" s="67" t="str">
        <f t="shared" si="49"/>
        <v/>
      </c>
      <c r="CF598" s="65"/>
      <c r="CG598" s="65">
        <f t="shared" ref="CG598:CG601" si="3913">IF(A598 =2014,Q598+R598+S598+T598+U598,"")</f>
        <v>1652490</v>
      </c>
      <c r="CH598" s="68" t="str">
        <f t="shared" ref="CH598:CH601" si="3914">IF(A598 =2015,Q598+R598+S598+T598+U598,"")</f>
        <v/>
      </c>
      <c r="CI598" s="68" t="str">
        <f t="shared" ref="CI598:CI601" si="3915">IF(A598 =2016,Q598+R598+S598+T598+U598,"")</f>
        <v/>
      </c>
      <c r="CJ598" s="68" t="str">
        <f t="shared" ref="CJ598:CJ601" si="3916">IF(A598 =2017,Q598+R598+S598+T598+U598,"")</f>
        <v/>
      </c>
      <c r="CK598" s="67" t="str">
        <f t="shared" si="54"/>
        <v/>
      </c>
      <c r="CL598" s="65"/>
      <c r="CM598" s="65">
        <f t="shared" ref="CM598:CM601" si="3917">IF(A598 =2014,Q598,"")</f>
        <v>1526264</v>
      </c>
      <c r="CN598" s="68" t="str">
        <f t="shared" ref="CN598:CN601" si="3918">IF(A598 =2015,Q598,"")</f>
        <v/>
      </c>
      <c r="CO598" s="68" t="str">
        <f t="shared" ref="CO598:CO601" si="3919">IF(A598 =2016,Q598,"")</f>
        <v/>
      </c>
      <c r="CP598" s="68" t="str">
        <f t="shared" ref="CP598:CP601" si="3920">IF(A598 =2017,Q598,"")</f>
        <v/>
      </c>
      <c r="CQ598" s="67" t="str">
        <f t="shared" si="59"/>
        <v/>
      </c>
      <c r="CR598" s="65"/>
      <c r="CS598" s="65">
        <f t="shared" ref="CS598:CS601" si="3921">IF(A598 =2014,R598,"")</f>
        <v>18048</v>
      </c>
      <c r="CT598" s="68" t="str">
        <f t="shared" ref="CT598:CT601" si="3922">IF(A598 =2015,R598,"")</f>
        <v/>
      </c>
      <c r="CU598" s="68" t="str">
        <f t="shared" ref="CU598:CU601" si="3923">IF(A598 =2016,R598,"")</f>
        <v/>
      </c>
      <c r="CV598" s="68" t="str">
        <f t="shared" ref="CV598:CV601" si="3924">IF(A598 =2017,R598,"")</f>
        <v/>
      </c>
      <c r="CW598" s="67" t="str">
        <f t="shared" si="64"/>
        <v/>
      </c>
      <c r="CX598" s="65"/>
      <c r="CY598" s="65">
        <f t="shared" ref="CY598:CY601" si="3925">IF(A598 =2014,S598,"")</f>
        <v>102427</v>
      </c>
      <c r="CZ598" s="68" t="str">
        <f t="shared" ref="CZ598:CZ601" si="3926">IF(A598 =2015,S598,"")</f>
        <v/>
      </c>
      <c r="DA598" s="68" t="str">
        <f t="shared" ref="DA598:DA601" si="3927">IF(A598 =2016,S598,"")</f>
        <v/>
      </c>
      <c r="DB598" s="68" t="str">
        <f t="shared" ref="DB598:DB601" si="3928">IF(A598 =2017,S598,"")</f>
        <v/>
      </c>
      <c r="DC598" s="67" t="str">
        <f t="shared" si="69"/>
        <v/>
      </c>
      <c r="DD598" s="65"/>
      <c r="DE598" s="65">
        <f t="shared" ref="DE598:DE601" si="3929">IF(A598 =2014,T598,"")</f>
        <v>0</v>
      </c>
      <c r="DF598" s="51" t="str">
        <f t="shared" ref="DF598:DF601" si="3930">IF(A598 =2015,T598,"")</f>
        <v/>
      </c>
      <c r="DG598" s="51" t="str">
        <f t="shared" ref="DG598:DG601" si="3931">IF(A598 =2016,T598,"")</f>
        <v/>
      </c>
      <c r="DH598" s="51" t="str">
        <f t="shared" ref="DH598:DH601" si="3932">IF(A598 =2017,T598,"")</f>
        <v/>
      </c>
      <c r="DI598" s="69" t="str">
        <f t="shared" si="74"/>
        <v/>
      </c>
      <c r="DJ598" s="70"/>
      <c r="DK598" s="65">
        <f t="shared" ref="DK598:DK601" si="3933">IF(A598 =2014,U598,"")</f>
        <v>5751</v>
      </c>
      <c r="DL598" s="51" t="str">
        <f t="shared" ref="DL598:DL601" si="3934">IF(A598 =2015,U598,"")</f>
        <v/>
      </c>
      <c r="DM598" s="51" t="str">
        <f t="shared" ref="DM598:DM601" si="3935">IF(A598 =2016,U598,"")</f>
        <v/>
      </c>
      <c r="DN598" s="51" t="str">
        <f t="shared" ref="DN598:DN601" si="3936">IF(A598 =2017,U598,"")</f>
        <v/>
      </c>
      <c r="DO598" s="69" t="str">
        <f t="shared" si="79"/>
        <v/>
      </c>
      <c r="DP598" s="51"/>
      <c r="DQ598" s="51"/>
      <c r="DR598" s="51"/>
      <c r="DS598" s="51"/>
      <c r="DT598" s="51"/>
      <c r="DU598" s="181"/>
    </row>
    <row r="599" spans="1:125" ht="15" x14ac:dyDescent="0.25">
      <c r="A599" s="50">
        <v>2015</v>
      </c>
      <c r="B599" s="51" t="s">
        <v>937</v>
      </c>
      <c r="C599" s="50" t="s">
        <v>938</v>
      </c>
      <c r="D599" s="53" t="s">
        <v>166</v>
      </c>
      <c r="E599" s="50" t="s">
        <v>157</v>
      </c>
      <c r="F599" s="54">
        <v>150916</v>
      </c>
      <c r="G599" s="54" t="s">
        <v>364</v>
      </c>
      <c r="H599" s="54">
        <v>240320</v>
      </c>
      <c r="I599" s="55">
        <v>1662774</v>
      </c>
      <c r="J599" s="50"/>
      <c r="K599" s="50" t="s">
        <v>2032</v>
      </c>
      <c r="L599" s="58" t="s">
        <v>2032</v>
      </c>
      <c r="M599" s="58" t="s">
        <v>2032</v>
      </c>
      <c r="N599" s="58" t="s">
        <v>2032</v>
      </c>
      <c r="O599" s="58" t="s">
        <v>2032</v>
      </c>
      <c r="P599" s="59"/>
      <c r="Q599" s="60">
        <v>1512230</v>
      </c>
      <c r="R599" s="60">
        <v>20778</v>
      </c>
      <c r="S599" s="60">
        <v>129766</v>
      </c>
      <c r="T599" s="60">
        <v>0</v>
      </c>
      <c r="U599" s="60">
        <v>0</v>
      </c>
      <c r="V599" s="79"/>
      <c r="W599" s="90">
        <f t="shared" si="857"/>
        <v>1662774</v>
      </c>
      <c r="X599" s="101">
        <v>118438</v>
      </c>
      <c r="Y599" s="50" t="s">
        <v>167</v>
      </c>
      <c r="Z599" s="50" t="s">
        <v>166</v>
      </c>
      <c r="AA599" s="51" t="str">
        <f t="shared" si="3899"/>
        <v/>
      </c>
      <c r="AB599" s="68" t="str">
        <f t="shared" si="3900"/>
        <v/>
      </c>
      <c r="AC599" s="68" t="str">
        <f t="shared" si="3901"/>
        <v/>
      </c>
      <c r="AD599" s="68" t="str">
        <f t="shared" si="3902"/>
        <v/>
      </c>
      <c r="AE599" s="68" t="str">
        <f t="shared" si="3903"/>
        <v/>
      </c>
      <c r="AF599" s="68" t="str">
        <f t="shared" si="3904"/>
        <v/>
      </c>
      <c r="AG599" s="67" t="str">
        <f t="shared" si="7"/>
        <v/>
      </c>
      <c r="AH599" s="51"/>
      <c r="AI599" s="51" t="str">
        <f t="shared" si="8"/>
        <v/>
      </c>
      <c r="AJ599" s="68" t="str">
        <f t="shared" si="9"/>
        <v/>
      </c>
      <c r="AK599" s="68" t="str">
        <f t="shared" si="10"/>
        <v/>
      </c>
      <c r="AL599" s="68" t="str">
        <f t="shared" si="11"/>
        <v/>
      </c>
      <c r="AM599" s="68" t="str">
        <f t="shared" si="12"/>
        <v/>
      </c>
      <c r="AN599" s="68" t="str">
        <f t="shared" si="13"/>
        <v/>
      </c>
      <c r="AO599" s="67" t="str">
        <f t="shared" si="14"/>
        <v/>
      </c>
      <c r="AP599" s="51"/>
      <c r="AQ599" s="51" t="str">
        <f t="shared" si="15"/>
        <v/>
      </c>
      <c r="AR599" s="68" t="str">
        <f t="shared" si="16"/>
        <v/>
      </c>
      <c r="AS599" s="68" t="str">
        <f t="shared" si="17"/>
        <v/>
      </c>
      <c r="AT599" s="68" t="str">
        <f t="shared" si="18"/>
        <v/>
      </c>
      <c r="AU599" s="68" t="str">
        <f t="shared" si="19"/>
        <v/>
      </c>
      <c r="AV599" s="68" t="str">
        <f t="shared" si="20"/>
        <v/>
      </c>
      <c r="AW599" s="67" t="str">
        <f t="shared" si="21"/>
        <v/>
      </c>
      <c r="AX599" s="51"/>
      <c r="AY599" s="51" t="str">
        <f t="shared" si="22"/>
        <v/>
      </c>
      <c r="AZ599" s="68" t="str">
        <f t="shared" si="23"/>
        <v/>
      </c>
      <c r="BA599" s="68" t="str">
        <f t="shared" si="24"/>
        <v/>
      </c>
      <c r="BB599" s="68" t="str">
        <f t="shared" si="25"/>
        <v/>
      </c>
      <c r="BC599" s="68" t="str">
        <f t="shared" si="26"/>
        <v/>
      </c>
      <c r="BD599" s="68" t="str">
        <f t="shared" si="27"/>
        <v/>
      </c>
      <c r="BE599" s="68" t="str">
        <f t="shared" si="28"/>
        <v/>
      </c>
      <c r="BF599" s="51"/>
      <c r="BG599" s="69" t="str">
        <f t="shared" si="29"/>
        <v/>
      </c>
      <c r="BH599" s="67" t="str">
        <f t="shared" si="30"/>
        <v/>
      </c>
      <c r="BI599" s="67" t="str">
        <f t="shared" si="31"/>
        <v/>
      </c>
      <c r="BJ599" s="67" t="str">
        <f t="shared" si="32"/>
        <v/>
      </c>
      <c r="BK599" s="67" t="str">
        <f t="shared" si="33"/>
        <v/>
      </c>
      <c r="BL599" s="67" t="str">
        <f t="shared" si="34"/>
        <v/>
      </c>
      <c r="BM599" s="65" t="str">
        <f t="shared" si="35"/>
        <v/>
      </c>
      <c r="BN599" s="51"/>
      <c r="BO599" s="51" t="str">
        <f t="shared" si="3905"/>
        <v/>
      </c>
      <c r="BP599" s="71">
        <f t="shared" si="3906"/>
        <v>150916</v>
      </c>
      <c r="BQ599" s="51" t="str">
        <f t="shared" si="3907"/>
        <v/>
      </c>
      <c r="BR599" s="51" t="str">
        <f t="shared" si="3908"/>
        <v/>
      </c>
      <c r="BS599" s="69" t="str">
        <f t="shared" si="2920"/>
        <v/>
      </c>
      <c r="BT599" s="51"/>
      <c r="BU599" s="68" t="str">
        <f t="shared" si="3909"/>
        <v/>
      </c>
      <c r="BV599" s="65">
        <f t="shared" si="3910"/>
        <v>1662774</v>
      </c>
      <c r="BW599" s="68" t="str">
        <f t="shared" si="3911"/>
        <v/>
      </c>
      <c r="BX599" s="68" t="str">
        <f t="shared" si="3912"/>
        <v/>
      </c>
      <c r="BY599" s="67" t="str">
        <f t="shared" si="44"/>
        <v/>
      </c>
      <c r="BZ599" s="68"/>
      <c r="CA599" s="65" t="str">
        <f t="shared" si="45"/>
        <v/>
      </c>
      <c r="CB599" s="67">
        <f t="shared" si="46"/>
        <v>118438</v>
      </c>
      <c r="CC599" s="67" t="str">
        <f t="shared" si="47"/>
        <v/>
      </c>
      <c r="CD599" s="67" t="str">
        <f t="shared" si="48"/>
        <v/>
      </c>
      <c r="CE599" s="67" t="str">
        <f t="shared" si="49"/>
        <v/>
      </c>
      <c r="CF599" s="68"/>
      <c r="CG599" s="68" t="str">
        <f t="shared" si="3913"/>
        <v/>
      </c>
      <c r="CH599" s="65">
        <f t="shared" si="3914"/>
        <v>1662774</v>
      </c>
      <c r="CI599" s="68" t="str">
        <f t="shared" si="3915"/>
        <v/>
      </c>
      <c r="CJ599" s="68" t="str">
        <f t="shared" si="3916"/>
        <v/>
      </c>
      <c r="CK599" s="67" t="str">
        <f t="shared" si="54"/>
        <v/>
      </c>
      <c r="CL599" s="68"/>
      <c r="CM599" s="68" t="str">
        <f t="shared" si="3917"/>
        <v/>
      </c>
      <c r="CN599" s="65">
        <f t="shared" si="3918"/>
        <v>1512230</v>
      </c>
      <c r="CO599" s="68" t="str">
        <f t="shared" si="3919"/>
        <v/>
      </c>
      <c r="CP599" s="68" t="str">
        <f t="shared" si="3920"/>
        <v/>
      </c>
      <c r="CQ599" s="67" t="str">
        <f t="shared" si="59"/>
        <v/>
      </c>
      <c r="CR599" s="68"/>
      <c r="CS599" s="68" t="str">
        <f t="shared" si="3921"/>
        <v/>
      </c>
      <c r="CT599" s="65">
        <f t="shared" si="3922"/>
        <v>20778</v>
      </c>
      <c r="CU599" s="68" t="str">
        <f t="shared" si="3923"/>
        <v/>
      </c>
      <c r="CV599" s="68" t="str">
        <f t="shared" si="3924"/>
        <v/>
      </c>
      <c r="CW599" s="67" t="str">
        <f t="shared" si="64"/>
        <v/>
      </c>
      <c r="CX599" s="68"/>
      <c r="CY599" s="68" t="str">
        <f t="shared" si="3925"/>
        <v/>
      </c>
      <c r="CZ599" s="65">
        <f t="shared" si="3926"/>
        <v>129766</v>
      </c>
      <c r="DA599" s="68" t="str">
        <f t="shared" si="3927"/>
        <v/>
      </c>
      <c r="DB599" s="68" t="str">
        <f t="shared" si="3928"/>
        <v/>
      </c>
      <c r="DC599" s="67" t="str">
        <f t="shared" si="69"/>
        <v/>
      </c>
      <c r="DD599" s="68"/>
      <c r="DE599" s="68" t="str">
        <f t="shared" si="3929"/>
        <v/>
      </c>
      <c r="DF599" s="65">
        <f t="shared" si="3930"/>
        <v>0</v>
      </c>
      <c r="DG599" s="51" t="str">
        <f t="shared" si="3931"/>
        <v/>
      </c>
      <c r="DH599" s="51" t="str">
        <f t="shared" si="3932"/>
        <v/>
      </c>
      <c r="DI599" s="69" t="str">
        <f t="shared" si="74"/>
        <v/>
      </c>
      <c r="DJ599" s="51"/>
      <c r="DK599" s="51" t="str">
        <f t="shared" si="3933"/>
        <v/>
      </c>
      <c r="DL599" s="65">
        <f t="shared" si="3934"/>
        <v>0</v>
      </c>
      <c r="DM599" s="51" t="str">
        <f t="shared" si="3935"/>
        <v/>
      </c>
      <c r="DN599" s="51" t="str">
        <f t="shared" si="3936"/>
        <v/>
      </c>
      <c r="DO599" s="69" t="str">
        <f t="shared" si="79"/>
        <v/>
      </c>
      <c r="DP599" s="51"/>
      <c r="DQ599" s="51"/>
      <c r="DR599" s="51"/>
      <c r="DS599" s="51"/>
      <c r="DT599" s="51"/>
      <c r="DU599" s="181"/>
    </row>
    <row r="600" spans="1:125" ht="15" x14ac:dyDescent="0.25">
      <c r="A600" s="50">
        <v>2016</v>
      </c>
      <c r="B600" s="51" t="s">
        <v>937</v>
      </c>
      <c r="C600" s="50" t="s">
        <v>938</v>
      </c>
      <c r="D600" s="53" t="s">
        <v>166</v>
      </c>
      <c r="E600" s="50" t="s">
        <v>157</v>
      </c>
      <c r="F600" s="54">
        <v>130448</v>
      </c>
      <c r="G600" s="54" t="s">
        <v>364</v>
      </c>
      <c r="H600" s="54">
        <v>263425</v>
      </c>
      <c r="I600" s="55">
        <v>1753881</v>
      </c>
      <c r="J600" s="50"/>
      <c r="K600" s="50" t="s">
        <v>2032</v>
      </c>
      <c r="L600" s="58" t="s">
        <v>2032</v>
      </c>
      <c r="M600" s="58" t="s">
        <v>2032</v>
      </c>
      <c r="N600" s="58" t="s">
        <v>2032</v>
      </c>
      <c r="O600" s="58" t="s">
        <v>2032</v>
      </c>
      <c r="P600" s="59"/>
      <c r="Q600" s="60">
        <v>801421</v>
      </c>
      <c r="R600" s="60">
        <v>0</v>
      </c>
      <c r="S600" s="60">
        <v>148039</v>
      </c>
      <c r="T600" s="60">
        <v>804421</v>
      </c>
      <c r="U600" s="60">
        <v>0</v>
      </c>
      <c r="V600" s="79"/>
      <c r="W600" s="90">
        <f t="shared" si="857"/>
        <v>1753881</v>
      </c>
      <c r="X600" s="101">
        <v>634534</v>
      </c>
      <c r="Y600" s="50" t="s">
        <v>167</v>
      </c>
      <c r="Z600" s="50" t="s">
        <v>166</v>
      </c>
      <c r="AA600" s="51" t="str">
        <f t="shared" si="3899"/>
        <v/>
      </c>
      <c r="AB600" s="68" t="str">
        <f t="shared" si="3900"/>
        <v/>
      </c>
      <c r="AC600" s="68" t="str">
        <f t="shared" si="3901"/>
        <v/>
      </c>
      <c r="AD600" s="68" t="str">
        <f t="shared" si="3902"/>
        <v/>
      </c>
      <c r="AE600" s="68" t="str">
        <f t="shared" si="3903"/>
        <v/>
      </c>
      <c r="AF600" s="68" t="str">
        <f t="shared" si="3904"/>
        <v/>
      </c>
      <c r="AG600" s="67" t="str">
        <f t="shared" si="7"/>
        <v/>
      </c>
      <c r="AH600" s="51"/>
      <c r="AI600" s="51" t="str">
        <f t="shared" si="8"/>
        <v/>
      </c>
      <c r="AJ600" s="68" t="str">
        <f t="shared" si="9"/>
        <v/>
      </c>
      <c r="AK600" s="68" t="str">
        <f t="shared" si="10"/>
        <v/>
      </c>
      <c r="AL600" s="68" t="str">
        <f t="shared" si="11"/>
        <v/>
      </c>
      <c r="AM600" s="68" t="str">
        <f t="shared" si="12"/>
        <v/>
      </c>
      <c r="AN600" s="68" t="str">
        <f t="shared" si="13"/>
        <v/>
      </c>
      <c r="AO600" s="67" t="str">
        <f t="shared" si="14"/>
        <v/>
      </c>
      <c r="AP600" s="51"/>
      <c r="AQ600" s="51" t="str">
        <f t="shared" si="15"/>
        <v/>
      </c>
      <c r="AR600" s="68" t="str">
        <f t="shared" si="16"/>
        <v/>
      </c>
      <c r="AS600" s="68" t="str">
        <f t="shared" si="17"/>
        <v/>
      </c>
      <c r="AT600" s="68" t="str">
        <f t="shared" si="18"/>
        <v/>
      </c>
      <c r="AU600" s="68" t="str">
        <f t="shared" si="19"/>
        <v/>
      </c>
      <c r="AV600" s="68" t="str">
        <f t="shared" si="20"/>
        <v/>
      </c>
      <c r="AW600" s="67" t="str">
        <f t="shared" si="21"/>
        <v/>
      </c>
      <c r="AX600" s="51"/>
      <c r="AY600" s="51" t="str">
        <f t="shared" si="22"/>
        <v/>
      </c>
      <c r="AZ600" s="68" t="str">
        <f t="shared" si="23"/>
        <v/>
      </c>
      <c r="BA600" s="68" t="str">
        <f t="shared" si="24"/>
        <v/>
      </c>
      <c r="BB600" s="68" t="str">
        <f t="shared" si="25"/>
        <v/>
      </c>
      <c r="BC600" s="68" t="str">
        <f t="shared" si="26"/>
        <v/>
      </c>
      <c r="BD600" s="68" t="str">
        <f t="shared" si="27"/>
        <v/>
      </c>
      <c r="BE600" s="68" t="str">
        <f t="shared" si="28"/>
        <v/>
      </c>
      <c r="BF600" s="51"/>
      <c r="BG600" s="69" t="str">
        <f t="shared" si="29"/>
        <v/>
      </c>
      <c r="BH600" s="67" t="str">
        <f t="shared" si="30"/>
        <v/>
      </c>
      <c r="BI600" s="67" t="str">
        <f t="shared" si="31"/>
        <v/>
      </c>
      <c r="BJ600" s="67" t="str">
        <f t="shared" si="32"/>
        <v/>
      </c>
      <c r="BK600" s="67" t="str">
        <f t="shared" si="33"/>
        <v/>
      </c>
      <c r="BL600" s="67" t="str">
        <f t="shared" si="34"/>
        <v/>
      </c>
      <c r="BM600" s="65" t="str">
        <f t="shared" si="35"/>
        <v/>
      </c>
      <c r="BN600" s="51"/>
      <c r="BO600" s="51" t="str">
        <f t="shared" si="3905"/>
        <v/>
      </c>
      <c r="BP600" s="51" t="str">
        <f t="shared" si="3906"/>
        <v/>
      </c>
      <c r="BQ600" s="71">
        <f t="shared" si="3907"/>
        <v>130448</v>
      </c>
      <c r="BR600" s="51" t="str">
        <f t="shared" si="3908"/>
        <v/>
      </c>
      <c r="BS600" s="69" t="str">
        <f t="shared" si="2920"/>
        <v/>
      </c>
      <c r="BT600" s="51"/>
      <c r="BU600" s="68" t="str">
        <f t="shared" si="3909"/>
        <v/>
      </c>
      <c r="BV600" s="68" t="str">
        <f t="shared" si="3910"/>
        <v/>
      </c>
      <c r="BW600" s="65">
        <f t="shared" si="3911"/>
        <v>1753881</v>
      </c>
      <c r="BX600" s="68" t="str">
        <f t="shared" si="3912"/>
        <v/>
      </c>
      <c r="BY600" s="67" t="str">
        <f t="shared" si="44"/>
        <v/>
      </c>
      <c r="BZ600" s="68"/>
      <c r="CA600" s="65" t="str">
        <f t="shared" si="45"/>
        <v/>
      </c>
      <c r="CB600" s="67" t="str">
        <f t="shared" si="46"/>
        <v/>
      </c>
      <c r="CC600" s="67">
        <f t="shared" si="47"/>
        <v>634534</v>
      </c>
      <c r="CD600" s="67" t="str">
        <f t="shared" si="48"/>
        <v/>
      </c>
      <c r="CE600" s="67" t="str">
        <f t="shared" si="49"/>
        <v/>
      </c>
      <c r="CF600" s="68"/>
      <c r="CG600" s="68" t="str">
        <f t="shared" si="3913"/>
        <v/>
      </c>
      <c r="CH600" s="68" t="str">
        <f t="shared" si="3914"/>
        <v/>
      </c>
      <c r="CI600" s="65">
        <f t="shared" si="3915"/>
        <v>1753881</v>
      </c>
      <c r="CJ600" s="68" t="str">
        <f t="shared" si="3916"/>
        <v/>
      </c>
      <c r="CK600" s="67" t="str">
        <f t="shared" si="54"/>
        <v/>
      </c>
      <c r="CL600" s="68"/>
      <c r="CM600" s="68" t="str">
        <f t="shared" si="3917"/>
        <v/>
      </c>
      <c r="CN600" s="68" t="str">
        <f t="shared" si="3918"/>
        <v/>
      </c>
      <c r="CO600" s="65">
        <f t="shared" si="3919"/>
        <v>801421</v>
      </c>
      <c r="CP600" s="68" t="str">
        <f t="shared" si="3920"/>
        <v/>
      </c>
      <c r="CQ600" s="67" t="str">
        <f t="shared" si="59"/>
        <v/>
      </c>
      <c r="CR600" s="68"/>
      <c r="CS600" s="68" t="str">
        <f t="shared" si="3921"/>
        <v/>
      </c>
      <c r="CT600" s="68" t="str">
        <f t="shared" si="3922"/>
        <v/>
      </c>
      <c r="CU600" s="65">
        <f t="shared" si="3923"/>
        <v>0</v>
      </c>
      <c r="CV600" s="68" t="str">
        <f t="shared" si="3924"/>
        <v/>
      </c>
      <c r="CW600" s="67" t="str">
        <f t="shared" si="64"/>
        <v/>
      </c>
      <c r="CX600" s="68"/>
      <c r="CY600" s="68" t="str">
        <f t="shared" si="3925"/>
        <v/>
      </c>
      <c r="CZ600" s="68" t="str">
        <f t="shared" si="3926"/>
        <v/>
      </c>
      <c r="DA600" s="65">
        <f t="shared" si="3927"/>
        <v>148039</v>
      </c>
      <c r="DB600" s="68" t="str">
        <f t="shared" si="3928"/>
        <v/>
      </c>
      <c r="DC600" s="67" t="str">
        <f t="shared" si="69"/>
        <v/>
      </c>
      <c r="DD600" s="68"/>
      <c r="DE600" s="68" t="str">
        <f t="shared" si="3929"/>
        <v/>
      </c>
      <c r="DF600" s="51" t="str">
        <f t="shared" si="3930"/>
        <v/>
      </c>
      <c r="DG600" s="65">
        <f t="shared" si="3931"/>
        <v>804421</v>
      </c>
      <c r="DH600" s="51" t="str">
        <f t="shared" si="3932"/>
        <v/>
      </c>
      <c r="DI600" s="69" t="str">
        <f t="shared" si="74"/>
        <v/>
      </c>
      <c r="DJ600" s="51"/>
      <c r="DK600" s="51" t="str">
        <f t="shared" si="3933"/>
        <v/>
      </c>
      <c r="DL600" s="51" t="str">
        <f t="shared" si="3934"/>
        <v/>
      </c>
      <c r="DM600" s="65">
        <f t="shared" si="3935"/>
        <v>0</v>
      </c>
      <c r="DN600" s="51" t="str">
        <f t="shared" si="3936"/>
        <v/>
      </c>
      <c r="DO600" s="69" t="str">
        <f t="shared" si="79"/>
        <v/>
      </c>
      <c r="DP600" s="51"/>
      <c r="DQ600" s="51"/>
      <c r="DR600" s="51"/>
      <c r="DS600" s="51"/>
      <c r="DT600" s="51"/>
      <c r="DU600" s="181"/>
    </row>
    <row r="601" spans="1:125" ht="15" x14ac:dyDescent="0.25">
      <c r="A601" s="50">
        <v>2017</v>
      </c>
      <c r="B601" s="51" t="s">
        <v>937</v>
      </c>
      <c r="C601" s="50" t="s">
        <v>938</v>
      </c>
      <c r="D601" s="53" t="s">
        <v>166</v>
      </c>
      <c r="E601" s="50" t="s">
        <v>157</v>
      </c>
      <c r="F601" s="54">
        <v>118386</v>
      </c>
      <c r="G601" s="54" t="s">
        <v>364</v>
      </c>
      <c r="H601" s="54">
        <v>234902</v>
      </c>
      <c r="I601" s="55">
        <v>1773053</v>
      </c>
      <c r="J601" s="50"/>
      <c r="K601" s="50" t="s">
        <v>2032</v>
      </c>
      <c r="L601" s="58" t="s">
        <v>2032</v>
      </c>
      <c r="M601" s="58" t="s">
        <v>2032</v>
      </c>
      <c r="N601" s="58" t="s">
        <v>2032</v>
      </c>
      <c r="O601" s="58" t="s">
        <v>2032</v>
      </c>
      <c r="P601" s="59"/>
      <c r="Q601" s="60">
        <v>841124</v>
      </c>
      <c r="R601" s="60">
        <v>0</v>
      </c>
      <c r="S601" s="60">
        <v>132182</v>
      </c>
      <c r="T601" s="60">
        <v>799747</v>
      </c>
      <c r="U601" s="60">
        <v>41377</v>
      </c>
      <c r="V601" s="79"/>
      <c r="W601" s="90">
        <f t="shared" si="857"/>
        <v>1814430</v>
      </c>
      <c r="X601" s="101">
        <v>744211</v>
      </c>
      <c r="Y601" s="50" t="s">
        <v>167</v>
      </c>
      <c r="Z601" s="50" t="s">
        <v>166</v>
      </c>
      <c r="AA601" s="51" t="str">
        <f t="shared" si="3899"/>
        <v/>
      </c>
      <c r="AB601" s="68" t="str">
        <f t="shared" si="3900"/>
        <v/>
      </c>
      <c r="AC601" s="68" t="str">
        <f t="shared" si="3901"/>
        <v/>
      </c>
      <c r="AD601" s="68" t="str">
        <f t="shared" si="3902"/>
        <v/>
      </c>
      <c r="AE601" s="68" t="str">
        <f t="shared" si="3903"/>
        <v/>
      </c>
      <c r="AF601" s="68" t="str">
        <f t="shared" si="3904"/>
        <v/>
      </c>
      <c r="AG601" s="67" t="str">
        <f t="shared" si="7"/>
        <v/>
      </c>
      <c r="AH601" s="51"/>
      <c r="AI601" s="51" t="str">
        <f t="shared" si="8"/>
        <v/>
      </c>
      <c r="AJ601" s="68" t="str">
        <f t="shared" si="9"/>
        <v/>
      </c>
      <c r="AK601" s="68" t="str">
        <f t="shared" si="10"/>
        <v/>
      </c>
      <c r="AL601" s="68" t="str">
        <f t="shared" si="11"/>
        <v/>
      </c>
      <c r="AM601" s="68" t="str">
        <f t="shared" si="12"/>
        <v/>
      </c>
      <c r="AN601" s="68" t="str">
        <f t="shared" si="13"/>
        <v/>
      </c>
      <c r="AO601" s="67" t="str">
        <f t="shared" si="14"/>
        <v/>
      </c>
      <c r="AP601" s="51"/>
      <c r="AQ601" s="51" t="str">
        <f t="shared" si="15"/>
        <v/>
      </c>
      <c r="AR601" s="68" t="str">
        <f t="shared" si="16"/>
        <v/>
      </c>
      <c r="AS601" s="68" t="str">
        <f t="shared" si="17"/>
        <v/>
      </c>
      <c r="AT601" s="68" t="str">
        <f t="shared" si="18"/>
        <v/>
      </c>
      <c r="AU601" s="68" t="str">
        <f t="shared" si="19"/>
        <v/>
      </c>
      <c r="AV601" s="68" t="str">
        <f t="shared" si="20"/>
        <v/>
      </c>
      <c r="AW601" s="67" t="str">
        <f t="shared" si="21"/>
        <v/>
      </c>
      <c r="AX601" s="51"/>
      <c r="AY601" s="51" t="str">
        <f t="shared" si="22"/>
        <v/>
      </c>
      <c r="AZ601" s="68" t="str">
        <f t="shared" si="23"/>
        <v/>
      </c>
      <c r="BA601" s="68" t="str">
        <f t="shared" si="24"/>
        <v/>
      </c>
      <c r="BB601" s="68" t="str">
        <f t="shared" si="25"/>
        <v/>
      </c>
      <c r="BC601" s="68" t="str">
        <f t="shared" si="26"/>
        <v/>
      </c>
      <c r="BD601" s="68" t="str">
        <f t="shared" si="27"/>
        <v/>
      </c>
      <c r="BE601" s="68" t="str">
        <f t="shared" si="28"/>
        <v/>
      </c>
      <c r="BF601" s="51"/>
      <c r="BG601" s="69" t="str">
        <f t="shared" si="29"/>
        <v/>
      </c>
      <c r="BH601" s="67" t="str">
        <f t="shared" si="30"/>
        <v/>
      </c>
      <c r="BI601" s="67" t="str">
        <f t="shared" si="31"/>
        <v/>
      </c>
      <c r="BJ601" s="67" t="str">
        <f t="shared" si="32"/>
        <v/>
      </c>
      <c r="BK601" s="67" t="str">
        <f t="shared" si="33"/>
        <v/>
      </c>
      <c r="BL601" s="67" t="str">
        <f t="shared" si="34"/>
        <v/>
      </c>
      <c r="BM601" s="65" t="str">
        <f t="shared" si="35"/>
        <v/>
      </c>
      <c r="BN601" s="51"/>
      <c r="BO601" s="51" t="str">
        <f t="shared" si="3905"/>
        <v/>
      </c>
      <c r="BP601" s="51" t="str">
        <f t="shared" si="3906"/>
        <v/>
      </c>
      <c r="BQ601" s="51" t="str">
        <f t="shared" si="3907"/>
        <v/>
      </c>
      <c r="BR601" s="71">
        <f t="shared" si="3908"/>
        <v>118386</v>
      </c>
      <c r="BS601" s="69" t="str">
        <f t="shared" si="2920"/>
        <v/>
      </c>
      <c r="BT601" s="51"/>
      <c r="BU601" s="68" t="str">
        <f t="shared" si="3909"/>
        <v/>
      </c>
      <c r="BV601" s="68" t="str">
        <f t="shared" si="3910"/>
        <v/>
      </c>
      <c r="BW601" s="68" t="str">
        <f t="shared" si="3911"/>
        <v/>
      </c>
      <c r="BX601" s="65">
        <f t="shared" si="3912"/>
        <v>1773053</v>
      </c>
      <c r="BY601" s="67" t="str">
        <f t="shared" si="44"/>
        <v/>
      </c>
      <c r="BZ601" s="68"/>
      <c r="CA601" s="65" t="str">
        <f t="shared" si="45"/>
        <v/>
      </c>
      <c r="CB601" s="67" t="str">
        <f t="shared" si="46"/>
        <v/>
      </c>
      <c r="CC601" s="67" t="str">
        <f t="shared" si="47"/>
        <v/>
      </c>
      <c r="CD601" s="67">
        <f t="shared" si="48"/>
        <v>744211</v>
      </c>
      <c r="CE601" s="67" t="str">
        <f t="shared" si="49"/>
        <v/>
      </c>
      <c r="CF601" s="68"/>
      <c r="CG601" s="68" t="str">
        <f t="shared" si="3913"/>
        <v/>
      </c>
      <c r="CH601" s="68" t="str">
        <f t="shared" si="3914"/>
        <v/>
      </c>
      <c r="CI601" s="68" t="str">
        <f t="shared" si="3915"/>
        <v/>
      </c>
      <c r="CJ601" s="65">
        <f t="shared" si="3916"/>
        <v>1814430</v>
      </c>
      <c r="CK601" s="67" t="str">
        <f t="shared" si="54"/>
        <v/>
      </c>
      <c r="CL601" s="68"/>
      <c r="CM601" s="68" t="str">
        <f t="shared" si="3917"/>
        <v/>
      </c>
      <c r="CN601" s="68" t="str">
        <f t="shared" si="3918"/>
        <v/>
      </c>
      <c r="CO601" s="68" t="str">
        <f t="shared" si="3919"/>
        <v/>
      </c>
      <c r="CP601" s="65">
        <f t="shared" si="3920"/>
        <v>841124</v>
      </c>
      <c r="CQ601" s="67" t="str">
        <f t="shared" si="59"/>
        <v/>
      </c>
      <c r="CR601" s="68"/>
      <c r="CS601" s="68" t="str">
        <f t="shared" si="3921"/>
        <v/>
      </c>
      <c r="CT601" s="68" t="str">
        <f t="shared" si="3922"/>
        <v/>
      </c>
      <c r="CU601" s="68" t="str">
        <f t="shared" si="3923"/>
        <v/>
      </c>
      <c r="CV601" s="65">
        <f t="shared" si="3924"/>
        <v>0</v>
      </c>
      <c r="CW601" s="67" t="str">
        <f t="shared" si="64"/>
        <v/>
      </c>
      <c r="CX601" s="68"/>
      <c r="CY601" s="68" t="str">
        <f t="shared" si="3925"/>
        <v/>
      </c>
      <c r="CZ601" s="68" t="str">
        <f t="shared" si="3926"/>
        <v/>
      </c>
      <c r="DA601" s="68" t="str">
        <f t="shared" si="3927"/>
        <v/>
      </c>
      <c r="DB601" s="65">
        <f t="shared" si="3928"/>
        <v>132182</v>
      </c>
      <c r="DC601" s="67" t="str">
        <f t="shared" si="69"/>
        <v/>
      </c>
      <c r="DD601" s="68"/>
      <c r="DE601" s="68" t="str">
        <f t="shared" si="3929"/>
        <v/>
      </c>
      <c r="DF601" s="51" t="str">
        <f t="shared" si="3930"/>
        <v/>
      </c>
      <c r="DG601" s="51" t="str">
        <f t="shared" si="3931"/>
        <v/>
      </c>
      <c r="DH601" s="65">
        <f t="shared" si="3932"/>
        <v>799747</v>
      </c>
      <c r="DI601" s="69" t="str">
        <f t="shared" si="74"/>
        <v/>
      </c>
      <c r="DJ601" s="51"/>
      <c r="DK601" s="51" t="str">
        <f t="shared" si="3933"/>
        <v/>
      </c>
      <c r="DL601" s="51" t="str">
        <f t="shared" si="3934"/>
        <v/>
      </c>
      <c r="DM601" s="51" t="str">
        <f t="shared" si="3935"/>
        <v/>
      </c>
      <c r="DN601" s="65">
        <f t="shared" si="3936"/>
        <v>41377</v>
      </c>
      <c r="DO601" s="69" t="str">
        <f t="shared" si="79"/>
        <v/>
      </c>
      <c r="DP601" s="51"/>
      <c r="DQ601" s="51"/>
      <c r="DR601" s="51"/>
      <c r="DS601" s="51"/>
      <c r="DT601" s="51"/>
      <c r="DU601" s="181"/>
    </row>
    <row r="602" spans="1:125" ht="15" x14ac:dyDescent="0.25">
      <c r="A602" s="50">
        <v>2018</v>
      </c>
      <c r="B602" s="51" t="s">
        <v>937</v>
      </c>
      <c r="C602" s="50" t="s">
        <v>938</v>
      </c>
      <c r="D602" s="170" t="s">
        <v>166</v>
      </c>
      <c r="E602" s="50" t="s">
        <v>157</v>
      </c>
      <c r="F602" s="89">
        <v>101679</v>
      </c>
      <c r="G602" s="89">
        <v>0</v>
      </c>
      <c r="H602" s="89">
        <v>204960</v>
      </c>
      <c r="I602" s="90">
        <v>1791590</v>
      </c>
      <c r="J602" s="50"/>
      <c r="K602" s="50" t="s">
        <v>2032</v>
      </c>
      <c r="L602" s="58"/>
      <c r="M602" s="58"/>
      <c r="N602" s="58"/>
      <c r="O602" s="58"/>
      <c r="P602" s="91"/>
      <c r="Q602" s="92">
        <v>819956</v>
      </c>
      <c r="R602" s="92">
        <v>0</v>
      </c>
      <c r="S602" s="92">
        <v>151679</v>
      </c>
      <c r="T602" s="92">
        <v>819955</v>
      </c>
      <c r="U602" s="94"/>
      <c r="V602" s="94"/>
      <c r="W602" s="90">
        <f t="shared" si="857"/>
        <v>1791590</v>
      </c>
      <c r="X602" s="90">
        <v>234623</v>
      </c>
      <c r="Y602" s="56" t="s">
        <v>167</v>
      </c>
      <c r="Z602" s="50"/>
      <c r="AA602" s="51"/>
      <c r="AB602" s="68"/>
      <c r="AC602" s="68"/>
      <c r="AD602" s="68"/>
      <c r="AE602" s="68"/>
      <c r="AF602" s="68"/>
      <c r="AG602" s="67" t="str">
        <f t="shared" si="7"/>
        <v/>
      </c>
      <c r="AH602" s="51"/>
      <c r="AI602" s="51" t="str">
        <f t="shared" si="8"/>
        <v/>
      </c>
      <c r="AJ602" s="68" t="str">
        <f t="shared" si="9"/>
        <v/>
      </c>
      <c r="AK602" s="68" t="str">
        <f t="shared" si="10"/>
        <v/>
      </c>
      <c r="AL602" s="68" t="str">
        <f t="shared" si="11"/>
        <v/>
      </c>
      <c r="AM602" s="68" t="str">
        <f t="shared" si="12"/>
        <v/>
      </c>
      <c r="AN602" s="68" t="str">
        <f t="shared" si="13"/>
        <v/>
      </c>
      <c r="AO602" s="67" t="str">
        <f t="shared" si="14"/>
        <v/>
      </c>
      <c r="AP602" s="51"/>
      <c r="AQ602" s="51" t="str">
        <f t="shared" si="15"/>
        <v/>
      </c>
      <c r="AR602" s="68" t="str">
        <f t="shared" si="16"/>
        <v/>
      </c>
      <c r="AS602" s="68" t="str">
        <f t="shared" si="17"/>
        <v/>
      </c>
      <c r="AT602" s="68" t="str">
        <f t="shared" si="18"/>
        <v/>
      </c>
      <c r="AU602" s="68" t="str">
        <f t="shared" si="19"/>
        <v/>
      </c>
      <c r="AV602" s="68" t="str">
        <f t="shared" si="20"/>
        <v/>
      </c>
      <c r="AW602" s="67" t="str">
        <f t="shared" si="21"/>
        <v/>
      </c>
      <c r="AX602" s="51"/>
      <c r="AY602" s="51" t="str">
        <f t="shared" si="22"/>
        <v/>
      </c>
      <c r="AZ602" s="68" t="str">
        <f t="shared" si="23"/>
        <v/>
      </c>
      <c r="BA602" s="68" t="str">
        <f t="shared" si="24"/>
        <v/>
      </c>
      <c r="BB602" s="68" t="str">
        <f t="shared" si="25"/>
        <v/>
      </c>
      <c r="BC602" s="68" t="str">
        <f t="shared" si="26"/>
        <v/>
      </c>
      <c r="BD602" s="68" t="str">
        <f t="shared" si="27"/>
        <v/>
      </c>
      <c r="BE602" s="68" t="str">
        <f t="shared" si="28"/>
        <v/>
      </c>
      <c r="BF602" s="51"/>
      <c r="BG602" s="69" t="str">
        <f t="shared" si="29"/>
        <v/>
      </c>
      <c r="BH602" s="67" t="str">
        <f t="shared" si="30"/>
        <v/>
      </c>
      <c r="BI602" s="67" t="str">
        <f t="shared" si="31"/>
        <v/>
      </c>
      <c r="BJ602" s="67" t="str">
        <f t="shared" si="32"/>
        <v/>
      </c>
      <c r="BK602" s="67" t="str">
        <f t="shared" si="33"/>
        <v/>
      </c>
      <c r="BL602" s="67" t="str">
        <f t="shared" si="34"/>
        <v/>
      </c>
      <c r="BM602" s="65" t="str">
        <f t="shared" si="35"/>
        <v/>
      </c>
      <c r="BN602" s="70"/>
      <c r="BO602" s="70"/>
      <c r="BP602" s="51"/>
      <c r="BQ602" s="51"/>
      <c r="BR602" s="51"/>
      <c r="BS602" s="96">
        <f t="shared" si="2920"/>
        <v>101679</v>
      </c>
      <c r="BT602" s="70"/>
      <c r="BU602" s="65"/>
      <c r="BV602" s="68"/>
      <c r="BW602" s="68"/>
      <c r="BX602" s="68"/>
      <c r="BY602" s="67">
        <f t="shared" si="44"/>
        <v>1791590</v>
      </c>
      <c r="BZ602" s="65"/>
      <c r="CA602" s="65" t="str">
        <f t="shared" si="45"/>
        <v/>
      </c>
      <c r="CB602" s="67" t="str">
        <f t="shared" si="46"/>
        <v/>
      </c>
      <c r="CC602" s="67" t="str">
        <f t="shared" si="47"/>
        <v/>
      </c>
      <c r="CD602" s="67" t="str">
        <f t="shared" si="48"/>
        <v/>
      </c>
      <c r="CE602" s="67">
        <f t="shared" si="49"/>
        <v>234623</v>
      </c>
      <c r="CF602" s="65"/>
      <c r="CG602" s="65"/>
      <c r="CH602" s="68"/>
      <c r="CI602" s="68"/>
      <c r="CJ602" s="68"/>
      <c r="CK602" s="67">
        <f t="shared" si="54"/>
        <v>1791590</v>
      </c>
      <c r="CL602" s="65"/>
      <c r="CM602" s="65"/>
      <c r="CN602" s="68"/>
      <c r="CO602" s="68"/>
      <c r="CP602" s="68"/>
      <c r="CQ602" s="67">
        <f t="shared" si="59"/>
        <v>819956</v>
      </c>
      <c r="CR602" s="65"/>
      <c r="CS602" s="65"/>
      <c r="CT602" s="68"/>
      <c r="CU602" s="68"/>
      <c r="CV602" s="68"/>
      <c r="CW602" s="67">
        <f t="shared" si="64"/>
        <v>0</v>
      </c>
      <c r="CX602" s="65"/>
      <c r="CY602" s="65"/>
      <c r="CZ602" s="68"/>
      <c r="DA602" s="68"/>
      <c r="DB602" s="68"/>
      <c r="DC602" s="67">
        <f t="shared" si="69"/>
        <v>151679</v>
      </c>
      <c r="DD602" s="65"/>
      <c r="DE602" s="65"/>
      <c r="DF602" s="51"/>
      <c r="DG602" s="51"/>
      <c r="DH602" s="51"/>
      <c r="DI602" s="67">
        <f t="shared" si="74"/>
        <v>819955</v>
      </c>
      <c r="DJ602" s="70"/>
      <c r="DK602" s="70"/>
      <c r="DL602" s="51"/>
      <c r="DM602" s="51"/>
      <c r="DN602" s="51"/>
      <c r="DO602" s="67">
        <f t="shared" si="79"/>
        <v>819956</v>
      </c>
      <c r="DP602" s="51"/>
      <c r="DQ602" s="51"/>
      <c r="DR602" s="51"/>
      <c r="DS602" s="51"/>
      <c r="DT602" s="51"/>
      <c r="DU602" s="181"/>
    </row>
    <row r="603" spans="1:125" ht="15" x14ac:dyDescent="0.25">
      <c r="A603" s="50"/>
      <c r="B603" s="51"/>
      <c r="C603" s="50"/>
      <c r="D603" s="53"/>
      <c r="E603" s="50"/>
      <c r="F603" s="54"/>
      <c r="G603" s="54"/>
      <c r="H603" s="54"/>
      <c r="I603" s="55"/>
      <c r="J603" s="50"/>
      <c r="K603" s="50" t="s">
        <v>2032</v>
      </c>
      <c r="L603" s="58"/>
      <c r="M603" s="58"/>
      <c r="N603" s="58"/>
      <c r="O603" s="58"/>
      <c r="P603" s="59"/>
      <c r="Q603" s="60"/>
      <c r="R603" s="60"/>
      <c r="S603" s="60"/>
      <c r="T603" s="60"/>
      <c r="U603" s="60"/>
      <c r="V603" s="79"/>
      <c r="W603" s="90">
        <f t="shared" si="857"/>
        <v>0</v>
      </c>
      <c r="X603" s="101"/>
      <c r="Y603" s="50"/>
      <c r="Z603" s="50"/>
      <c r="AA603" s="51"/>
      <c r="AB603" s="68"/>
      <c r="AC603" s="68"/>
      <c r="AD603" s="68"/>
      <c r="AE603" s="68"/>
      <c r="AF603" s="68"/>
      <c r="AG603" s="67" t="str">
        <f t="shared" si="7"/>
        <v/>
      </c>
      <c r="AH603" s="51"/>
      <c r="AI603" s="51" t="str">
        <f t="shared" si="8"/>
        <v/>
      </c>
      <c r="AJ603" s="68" t="str">
        <f t="shared" si="9"/>
        <v/>
      </c>
      <c r="AK603" s="68" t="str">
        <f t="shared" si="10"/>
        <v/>
      </c>
      <c r="AL603" s="68" t="str">
        <f t="shared" si="11"/>
        <v/>
      </c>
      <c r="AM603" s="68" t="str">
        <f t="shared" si="12"/>
        <v/>
      </c>
      <c r="AN603" s="68" t="str">
        <f t="shared" si="13"/>
        <v/>
      </c>
      <c r="AO603" s="67" t="str">
        <f t="shared" si="14"/>
        <v/>
      </c>
      <c r="AP603" s="51"/>
      <c r="AQ603" s="51" t="str">
        <f t="shared" si="15"/>
        <v/>
      </c>
      <c r="AR603" s="68" t="str">
        <f t="shared" si="16"/>
        <v/>
      </c>
      <c r="AS603" s="68" t="str">
        <f t="shared" si="17"/>
        <v/>
      </c>
      <c r="AT603" s="68" t="str">
        <f t="shared" si="18"/>
        <v/>
      </c>
      <c r="AU603" s="68" t="str">
        <f t="shared" si="19"/>
        <v/>
      </c>
      <c r="AV603" s="68" t="str">
        <f t="shared" si="20"/>
        <v/>
      </c>
      <c r="AW603" s="67" t="str">
        <f t="shared" si="21"/>
        <v/>
      </c>
      <c r="AX603" s="51"/>
      <c r="AY603" s="51" t="str">
        <f t="shared" si="22"/>
        <v/>
      </c>
      <c r="AZ603" s="68" t="str">
        <f t="shared" si="23"/>
        <v/>
      </c>
      <c r="BA603" s="68" t="str">
        <f t="shared" si="24"/>
        <v/>
      </c>
      <c r="BB603" s="68" t="str">
        <f t="shared" si="25"/>
        <v/>
      </c>
      <c r="BC603" s="68" t="str">
        <f t="shared" si="26"/>
        <v/>
      </c>
      <c r="BD603" s="68" t="str">
        <f t="shared" si="27"/>
        <v/>
      </c>
      <c r="BE603" s="68" t="str">
        <f t="shared" si="28"/>
        <v/>
      </c>
      <c r="BF603" s="51"/>
      <c r="BG603" s="69" t="str">
        <f t="shared" si="29"/>
        <v/>
      </c>
      <c r="BH603" s="67" t="str">
        <f t="shared" si="30"/>
        <v/>
      </c>
      <c r="BI603" s="67" t="str">
        <f t="shared" si="31"/>
        <v/>
      </c>
      <c r="BJ603" s="67" t="str">
        <f t="shared" si="32"/>
        <v/>
      </c>
      <c r="BK603" s="67" t="str">
        <f t="shared" si="33"/>
        <v/>
      </c>
      <c r="BL603" s="67" t="str">
        <f t="shared" si="34"/>
        <v/>
      </c>
      <c r="BM603" s="65" t="str">
        <f t="shared" si="35"/>
        <v/>
      </c>
      <c r="BN603" s="70"/>
      <c r="BO603" s="70"/>
      <c r="BP603" s="51"/>
      <c r="BQ603" s="51"/>
      <c r="BR603" s="51"/>
      <c r="BS603" s="69" t="str">
        <f t="shared" si="2920"/>
        <v/>
      </c>
      <c r="BT603" s="70"/>
      <c r="BU603" s="65"/>
      <c r="BV603" s="68"/>
      <c r="BW603" s="68"/>
      <c r="BX603" s="68"/>
      <c r="BY603" s="67" t="str">
        <f t="shared" si="44"/>
        <v/>
      </c>
      <c r="BZ603" s="65"/>
      <c r="CA603" s="65" t="str">
        <f t="shared" si="45"/>
        <v/>
      </c>
      <c r="CB603" s="67" t="str">
        <f t="shared" si="46"/>
        <v/>
      </c>
      <c r="CC603" s="67" t="str">
        <f t="shared" si="47"/>
        <v/>
      </c>
      <c r="CD603" s="67" t="str">
        <f t="shared" si="48"/>
        <v/>
      </c>
      <c r="CE603" s="67" t="str">
        <f t="shared" si="49"/>
        <v/>
      </c>
      <c r="CF603" s="65"/>
      <c r="CG603" s="65"/>
      <c r="CH603" s="68"/>
      <c r="CI603" s="68"/>
      <c r="CJ603" s="68"/>
      <c r="CK603" s="67" t="str">
        <f t="shared" si="54"/>
        <v/>
      </c>
      <c r="CL603" s="65"/>
      <c r="CM603" s="65"/>
      <c r="CN603" s="68"/>
      <c r="CO603" s="68"/>
      <c r="CP603" s="68"/>
      <c r="CQ603" s="67" t="str">
        <f t="shared" si="59"/>
        <v/>
      </c>
      <c r="CR603" s="65"/>
      <c r="CS603" s="65"/>
      <c r="CT603" s="68"/>
      <c r="CU603" s="68"/>
      <c r="CV603" s="68"/>
      <c r="CW603" s="67" t="str">
        <f t="shared" si="64"/>
        <v/>
      </c>
      <c r="CX603" s="65"/>
      <c r="CY603" s="65"/>
      <c r="CZ603" s="68"/>
      <c r="DA603" s="68"/>
      <c r="DB603" s="68"/>
      <c r="DC603" s="67" t="str">
        <f t="shared" si="69"/>
        <v/>
      </c>
      <c r="DD603" s="65"/>
      <c r="DE603" s="65"/>
      <c r="DF603" s="51"/>
      <c r="DG603" s="51"/>
      <c r="DH603" s="51"/>
      <c r="DI603" s="69" t="str">
        <f t="shared" si="74"/>
        <v/>
      </c>
      <c r="DJ603" s="70"/>
      <c r="DK603" s="70"/>
      <c r="DL603" s="51"/>
      <c r="DM603" s="51"/>
      <c r="DN603" s="51"/>
      <c r="DO603" s="69" t="str">
        <f t="shared" si="79"/>
        <v/>
      </c>
      <c r="DP603" s="51"/>
      <c r="DQ603" s="51"/>
      <c r="DR603" s="51"/>
      <c r="DS603" s="51"/>
      <c r="DT603" s="51"/>
      <c r="DU603" s="181"/>
    </row>
    <row r="604" spans="1:125" ht="15" x14ac:dyDescent="0.25">
      <c r="A604" s="50">
        <v>2014</v>
      </c>
      <c r="B604" s="51" t="s">
        <v>991</v>
      </c>
      <c r="C604" s="50" t="s">
        <v>992</v>
      </c>
      <c r="D604" s="53" t="s">
        <v>354</v>
      </c>
      <c r="E604" s="50" t="s">
        <v>114</v>
      </c>
      <c r="F604" s="54">
        <v>54439</v>
      </c>
      <c r="G604" s="54" t="s">
        <v>364</v>
      </c>
      <c r="H604" s="54">
        <v>311247</v>
      </c>
      <c r="I604" s="55">
        <v>1931666</v>
      </c>
      <c r="J604" s="50"/>
      <c r="K604" s="50" t="s">
        <v>2032</v>
      </c>
      <c r="L604" s="58" t="s">
        <v>2032</v>
      </c>
      <c r="M604" s="58" t="s">
        <v>2032</v>
      </c>
      <c r="N604" s="58" t="s">
        <v>2032</v>
      </c>
      <c r="O604" s="58" t="s">
        <v>2032</v>
      </c>
      <c r="P604" s="59"/>
      <c r="Q604" s="60">
        <v>820979</v>
      </c>
      <c r="R604" s="60">
        <v>56818</v>
      </c>
      <c r="S604" s="60">
        <v>803776</v>
      </c>
      <c r="T604" s="60">
        <v>18753</v>
      </c>
      <c r="U604" s="60">
        <v>231340</v>
      </c>
      <c r="V604" s="79"/>
      <c r="W604" s="90">
        <f t="shared" si="857"/>
        <v>1931666</v>
      </c>
      <c r="X604" s="101">
        <v>44000</v>
      </c>
      <c r="Y604" s="50" t="s">
        <v>167</v>
      </c>
      <c r="Z604" s="50" t="s">
        <v>354</v>
      </c>
      <c r="AA604" s="51" t="str">
        <f t="shared" ref="AA604:AA607" si="3937">IF(A604 =2014,IF(Y604 ="",F604,""),"")</f>
        <v/>
      </c>
      <c r="AB604" s="68" t="str">
        <f t="shared" ref="AB604:AB607" si="3938">IF(A604 =2014,IF(Y604 ="",I604,""),"")</f>
        <v/>
      </c>
      <c r="AC604" s="68" t="str">
        <f t="shared" ref="AC604:AC607" si="3939">IF(A604 =2014,IF(Y604 ="",Q604,""),"")</f>
        <v/>
      </c>
      <c r="AD604" s="68" t="str">
        <f t="shared" ref="AD604:AD607" si="3940">IF(A604 =2014,IF(Y604 ="",R604,""),"")</f>
        <v/>
      </c>
      <c r="AE604" s="68" t="str">
        <f t="shared" ref="AE604:AE607" si="3941">IF(A604 =2014,IF(Y604 ="",S604,""),"")</f>
        <v/>
      </c>
      <c r="AF604" s="68" t="str">
        <f t="shared" ref="AF604:AF607" si="3942">IF(A604 =2014,IF(Y604 ="",T604+U604,""),"")</f>
        <v/>
      </c>
      <c r="AG604" s="67" t="str">
        <f t="shared" si="7"/>
        <v/>
      </c>
      <c r="AH604" s="51"/>
      <c r="AI604" s="51" t="str">
        <f t="shared" si="8"/>
        <v/>
      </c>
      <c r="AJ604" s="68" t="str">
        <f t="shared" si="9"/>
        <v/>
      </c>
      <c r="AK604" s="68" t="str">
        <f t="shared" si="10"/>
        <v/>
      </c>
      <c r="AL604" s="68" t="str">
        <f t="shared" si="11"/>
        <v/>
      </c>
      <c r="AM604" s="68" t="str">
        <f t="shared" si="12"/>
        <v/>
      </c>
      <c r="AN604" s="68" t="str">
        <f t="shared" si="13"/>
        <v/>
      </c>
      <c r="AO604" s="67" t="str">
        <f t="shared" si="14"/>
        <v/>
      </c>
      <c r="AP604" s="51"/>
      <c r="AQ604" s="51" t="str">
        <f t="shared" si="15"/>
        <v/>
      </c>
      <c r="AR604" s="68" t="str">
        <f t="shared" si="16"/>
        <v/>
      </c>
      <c r="AS604" s="68" t="str">
        <f t="shared" si="17"/>
        <v/>
      </c>
      <c r="AT604" s="68" t="str">
        <f t="shared" si="18"/>
        <v/>
      </c>
      <c r="AU604" s="68" t="str">
        <f t="shared" si="19"/>
        <v/>
      </c>
      <c r="AV604" s="68" t="str">
        <f t="shared" si="20"/>
        <v/>
      </c>
      <c r="AW604" s="67" t="str">
        <f t="shared" si="21"/>
        <v/>
      </c>
      <c r="AX604" s="51"/>
      <c r="AY604" s="51" t="str">
        <f t="shared" si="22"/>
        <v/>
      </c>
      <c r="AZ604" s="68" t="str">
        <f t="shared" si="23"/>
        <v/>
      </c>
      <c r="BA604" s="68" t="str">
        <f t="shared" si="24"/>
        <v/>
      </c>
      <c r="BB604" s="68" t="str">
        <f t="shared" si="25"/>
        <v/>
      </c>
      <c r="BC604" s="68" t="str">
        <f t="shared" si="26"/>
        <v/>
      </c>
      <c r="BD604" s="68" t="str">
        <f t="shared" si="27"/>
        <v/>
      </c>
      <c r="BE604" s="68" t="str">
        <f t="shared" si="28"/>
        <v/>
      </c>
      <c r="BF604" s="51"/>
      <c r="BG604" s="69" t="str">
        <f t="shared" si="29"/>
        <v/>
      </c>
      <c r="BH604" s="67" t="str">
        <f t="shared" si="30"/>
        <v/>
      </c>
      <c r="BI604" s="67" t="str">
        <f t="shared" si="31"/>
        <v/>
      </c>
      <c r="BJ604" s="67" t="str">
        <f t="shared" si="32"/>
        <v/>
      </c>
      <c r="BK604" s="67" t="str">
        <f t="shared" si="33"/>
        <v/>
      </c>
      <c r="BL604" s="67" t="str">
        <f t="shared" si="34"/>
        <v/>
      </c>
      <c r="BM604" s="65" t="str">
        <f t="shared" si="35"/>
        <v/>
      </c>
      <c r="BN604" s="70"/>
      <c r="BO604" s="71">
        <f t="shared" ref="BO604:BO607" si="3943">IF(A604 =2014,F604,"")</f>
        <v>54439</v>
      </c>
      <c r="BP604" s="51" t="str">
        <f t="shared" ref="BP604:BP607" si="3944">IF(A604 =2015,F604,"")</f>
        <v/>
      </c>
      <c r="BQ604" s="51" t="str">
        <f t="shared" ref="BQ604:BQ607" si="3945">IF(A604 =2016,F604,"")</f>
        <v/>
      </c>
      <c r="BR604" s="51" t="str">
        <f t="shared" ref="BR604:BR607" si="3946">IF(A604 =2017,F604,"")</f>
        <v/>
      </c>
      <c r="BS604" s="69" t="str">
        <f t="shared" si="2920"/>
        <v/>
      </c>
      <c r="BT604" s="70"/>
      <c r="BU604" s="65">
        <f t="shared" ref="BU604:BU607" si="3947">IF(A604 =2014,I604,"")</f>
        <v>1931666</v>
      </c>
      <c r="BV604" s="68" t="str">
        <f t="shared" ref="BV604:BV607" si="3948">IF(A604 =2015,I604,"")</f>
        <v/>
      </c>
      <c r="BW604" s="68" t="str">
        <f t="shared" ref="BW604:BW607" si="3949">IF(A604 =2016,I604,"")</f>
        <v/>
      </c>
      <c r="BX604" s="68" t="str">
        <f t="shared" ref="BX604:BX607" si="3950">IF(A604 =2017,I604,"")</f>
        <v/>
      </c>
      <c r="BY604" s="67" t="str">
        <f t="shared" si="44"/>
        <v/>
      </c>
      <c r="BZ604" s="65"/>
      <c r="CA604" s="65">
        <f t="shared" si="45"/>
        <v>44000</v>
      </c>
      <c r="CB604" s="67" t="str">
        <f t="shared" si="46"/>
        <v/>
      </c>
      <c r="CC604" s="67" t="str">
        <f t="shared" si="47"/>
        <v/>
      </c>
      <c r="CD604" s="67" t="str">
        <f t="shared" si="48"/>
        <v/>
      </c>
      <c r="CE604" s="67" t="str">
        <f t="shared" si="49"/>
        <v/>
      </c>
      <c r="CF604" s="65"/>
      <c r="CG604" s="65">
        <f t="shared" ref="CG604:CG607" si="3951">IF(A604 =2014,Q604+R604+S604+T604+U604,"")</f>
        <v>1931666</v>
      </c>
      <c r="CH604" s="68" t="str">
        <f t="shared" ref="CH604:CH607" si="3952">IF(A604 =2015,Q604+R604+S604+T604+U604,"")</f>
        <v/>
      </c>
      <c r="CI604" s="68" t="str">
        <f t="shared" ref="CI604:CI607" si="3953">IF(A604 =2016,Q604+R604+S604+T604+U604,"")</f>
        <v/>
      </c>
      <c r="CJ604" s="68" t="str">
        <f t="shared" ref="CJ604:CJ607" si="3954">IF(A604 =2017,Q604+R604+S604+T604+U604,"")</f>
        <v/>
      </c>
      <c r="CK604" s="67" t="str">
        <f t="shared" si="54"/>
        <v/>
      </c>
      <c r="CL604" s="65"/>
      <c r="CM604" s="65">
        <f t="shared" ref="CM604:CM607" si="3955">IF(A604 =2014,Q604,"")</f>
        <v>820979</v>
      </c>
      <c r="CN604" s="68" t="str">
        <f t="shared" ref="CN604:CN607" si="3956">IF(A604 =2015,Q604,"")</f>
        <v/>
      </c>
      <c r="CO604" s="68" t="str">
        <f t="shared" ref="CO604:CO607" si="3957">IF(A604 =2016,Q604,"")</f>
        <v/>
      </c>
      <c r="CP604" s="68" t="str">
        <f t="shared" ref="CP604:CP607" si="3958">IF(A604 =2017,Q604,"")</f>
        <v/>
      </c>
      <c r="CQ604" s="67" t="str">
        <f t="shared" si="59"/>
        <v/>
      </c>
      <c r="CR604" s="65"/>
      <c r="CS604" s="65">
        <f t="shared" ref="CS604:CS607" si="3959">IF(A604 =2014,R604,"")</f>
        <v>56818</v>
      </c>
      <c r="CT604" s="68" t="str">
        <f t="shared" ref="CT604:CT607" si="3960">IF(A604 =2015,R604,"")</f>
        <v/>
      </c>
      <c r="CU604" s="68" t="str">
        <f t="shared" ref="CU604:CU607" si="3961">IF(A604 =2016,R604,"")</f>
        <v/>
      </c>
      <c r="CV604" s="68" t="str">
        <f t="shared" ref="CV604:CV607" si="3962">IF(A604 =2017,R604,"")</f>
        <v/>
      </c>
      <c r="CW604" s="67" t="str">
        <f t="shared" si="64"/>
        <v/>
      </c>
      <c r="CX604" s="65"/>
      <c r="CY604" s="65">
        <f t="shared" ref="CY604:CY607" si="3963">IF(A604 =2014,S604,"")</f>
        <v>803776</v>
      </c>
      <c r="CZ604" s="68" t="str">
        <f t="shared" ref="CZ604:CZ607" si="3964">IF(A604 =2015,S604,"")</f>
        <v/>
      </c>
      <c r="DA604" s="68" t="str">
        <f t="shared" ref="DA604:DA607" si="3965">IF(A604 =2016,S604,"")</f>
        <v/>
      </c>
      <c r="DB604" s="68" t="str">
        <f t="shared" ref="DB604:DB607" si="3966">IF(A604 =2017,S604,"")</f>
        <v/>
      </c>
      <c r="DC604" s="67" t="str">
        <f t="shared" si="69"/>
        <v/>
      </c>
      <c r="DD604" s="65"/>
      <c r="DE604" s="65">
        <f t="shared" ref="DE604:DE607" si="3967">IF(A604 =2014,T604,"")</f>
        <v>18753</v>
      </c>
      <c r="DF604" s="51" t="str">
        <f t="shared" ref="DF604:DF607" si="3968">IF(A604 =2015,T604,"")</f>
        <v/>
      </c>
      <c r="DG604" s="51" t="str">
        <f t="shared" ref="DG604:DG607" si="3969">IF(A604 =2016,T604,"")</f>
        <v/>
      </c>
      <c r="DH604" s="51" t="str">
        <f t="shared" ref="DH604:DH607" si="3970">IF(A604 =2017,T604,"")</f>
        <v/>
      </c>
      <c r="DI604" s="69" t="str">
        <f t="shared" si="74"/>
        <v/>
      </c>
      <c r="DJ604" s="70"/>
      <c r="DK604" s="65">
        <f t="shared" ref="DK604:DK607" si="3971">IF(A604 =2014,U604,"")</f>
        <v>231340</v>
      </c>
      <c r="DL604" s="51" t="str">
        <f t="shared" ref="DL604:DL607" si="3972">IF(A604 =2015,U604,"")</f>
        <v/>
      </c>
      <c r="DM604" s="51" t="str">
        <f t="shared" ref="DM604:DM607" si="3973">IF(A604 =2016,U604,"")</f>
        <v/>
      </c>
      <c r="DN604" s="51" t="str">
        <f t="shared" ref="DN604:DN607" si="3974">IF(A604 =2017,U604,"")</f>
        <v/>
      </c>
      <c r="DO604" s="69" t="str">
        <f t="shared" si="79"/>
        <v/>
      </c>
      <c r="DP604" s="51"/>
      <c r="DQ604" s="51"/>
      <c r="DR604" s="51"/>
      <c r="DS604" s="51"/>
      <c r="DT604" s="51"/>
      <c r="DU604" s="181"/>
    </row>
    <row r="605" spans="1:125" ht="15" x14ac:dyDescent="0.25">
      <c r="A605" s="50">
        <v>2015</v>
      </c>
      <c r="B605" s="51" t="s">
        <v>991</v>
      </c>
      <c r="C605" s="50" t="s">
        <v>992</v>
      </c>
      <c r="D605" s="53" t="s">
        <v>354</v>
      </c>
      <c r="E605" s="50" t="s">
        <v>114</v>
      </c>
      <c r="F605" s="54">
        <v>58356</v>
      </c>
      <c r="G605" s="54" t="s">
        <v>364</v>
      </c>
      <c r="H605" s="54">
        <v>325760</v>
      </c>
      <c r="I605" s="55">
        <v>2101885</v>
      </c>
      <c r="J605" s="50"/>
      <c r="K605" s="50" t="s">
        <v>2032</v>
      </c>
      <c r="L605" s="58" t="s">
        <v>2032</v>
      </c>
      <c r="M605" s="58" t="s">
        <v>2032</v>
      </c>
      <c r="N605" s="58" t="s">
        <v>2032</v>
      </c>
      <c r="O605" s="58" t="s">
        <v>2032</v>
      </c>
      <c r="P605" s="59"/>
      <c r="Q605" s="60">
        <v>901071</v>
      </c>
      <c r="R605" s="60">
        <v>55862</v>
      </c>
      <c r="S605" s="60">
        <v>820333</v>
      </c>
      <c r="T605" s="60">
        <v>0</v>
      </c>
      <c r="U605" s="60">
        <v>324619</v>
      </c>
      <c r="V605" s="79"/>
      <c r="W605" s="90">
        <f t="shared" si="857"/>
        <v>2101885</v>
      </c>
      <c r="X605" s="101">
        <v>50794</v>
      </c>
      <c r="Y605" s="50" t="s">
        <v>167</v>
      </c>
      <c r="Z605" s="50" t="s">
        <v>354</v>
      </c>
      <c r="AA605" s="51" t="str">
        <f t="shared" si="3937"/>
        <v/>
      </c>
      <c r="AB605" s="68" t="str">
        <f t="shared" si="3938"/>
        <v/>
      </c>
      <c r="AC605" s="68" t="str">
        <f t="shared" si="3939"/>
        <v/>
      </c>
      <c r="AD605" s="68" t="str">
        <f t="shared" si="3940"/>
        <v/>
      </c>
      <c r="AE605" s="68" t="str">
        <f t="shared" si="3941"/>
        <v/>
      </c>
      <c r="AF605" s="68" t="str">
        <f t="shared" si="3942"/>
        <v/>
      </c>
      <c r="AG605" s="67" t="str">
        <f t="shared" si="7"/>
        <v/>
      </c>
      <c r="AH605" s="51"/>
      <c r="AI605" s="51" t="str">
        <f t="shared" si="8"/>
        <v/>
      </c>
      <c r="AJ605" s="68" t="str">
        <f t="shared" si="9"/>
        <v/>
      </c>
      <c r="AK605" s="68" t="str">
        <f t="shared" si="10"/>
        <v/>
      </c>
      <c r="AL605" s="68" t="str">
        <f t="shared" si="11"/>
        <v/>
      </c>
      <c r="AM605" s="68" t="str">
        <f t="shared" si="12"/>
        <v/>
      </c>
      <c r="AN605" s="68" t="str">
        <f t="shared" si="13"/>
        <v/>
      </c>
      <c r="AO605" s="67" t="str">
        <f t="shared" si="14"/>
        <v/>
      </c>
      <c r="AP605" s="51"/>
      <c r="AQ605" s="51" t="str">
        <f t="shared" si="15"/>
        <v/>
      </c>
      <c r="AR605" s="68" t="str">
        <f t="shared" si="16"/>
        <v/>
      </c>
      <c r="AS605" s="68" t="str">
        <f t="shared" si="17"/>
        <v/>
      </c>
      <c r="AT605" s="68" t="str">
        <f t="shared" si="18"/>
        <v/>
      </c>
      <c r="AU605" s="68" t="str">
        <f t="shared" si="19"/>
        <v/>
      </c>
      <c r="AV605" s="68" t="str">
        <f t="shared" si="20"/>
        <v/>
      </c>
      <c r="AW605" s="67" t="str">
        <f t="shared" si="21"/>
        <v/>
      </c>
      <c r="AX605" s="51"/>
      <c r="AY605" s="51" t="str">
        <f t="shared" si="22"/>
        <v/>
      </c>
      <c r="AZ605" s="68" t="str">
        <f t="shared" si="23"/>
        <v/>
      </c>
      <c r="BA605" s="68" t="str">
        <f t="shared" si="24"/>
        <v/>
      </c>
      <c r="BB605" s="68" t="str">
        <f t="shared" si="25"/>
        <v/>
      </c>
      <c r="BC605" s="68" t="str">
        <f t="shared" si="26"/>
        <v/>
      </c>
      <c r="BD605" s="68" t="str">
        <f t="shared" si="27"/>
        <v/>
      </c>
      <c r="BE605" s="68" t="str">
        <f t="shared" si="28"/>
        <v/>
      </c>
      <c r="BF605" s="51"/>
      <c r="BG605" s="69" t="str">
        <f t="shared" si="29"/>
        <v/>
      </c>
      <c r="BH605" s="67" t="str">
        <f t="shared" si="30"/>
        <v/>
      </c>
      <c r="BI605" s="67" t="str">
        <f t="shared" si="31"/>
        <v/>
      </c>
      <c r="BJ605" s="67" t="str">
        <f t="shared" si="32"/>
        <v/>
      </c>
      <c r="BK605" s="67" t="str">
        <f t="shared" si="33"/>
        <v/>
      </c>
      <c r="BL605" s="67" t="str">
        <f t="shared" si="34"/>
        <v/>
      </c>
      <c r="BM605" s="65" t="str">
        <f t="shared" si="35"/>
        <v/>
      </c>
      <c r="BN605" s="51"/>
      <c r="BO605" s="51" t="str">
        <f t="shared" si="3943"/>
        <v/>
      </c>
      <c r="BP605" s="71">
        <f t="shared" si="3944"/>
        <v>58356</v>
      </c>
      <c r="BQ605" s="51" t="str">
        <f t="shared" si="3945"/>
        <v/>
      </c>
      <c r="BR605" s="51" t="str">
        <f t="shared" si="3946"/>
        <v/>
      </c>
      <c r="BS605" s="69" t="str">
        <f t="shared" si="2920"/>
        <v/>
      </c>
      <c r="BT605" s="51"/>
      <c r="BU605" s="68" t="str">
        <f t="shared" si="3947"/>
        <v/>
      </c>
      <c r="BV605" s="65">
        <f t="shared" si="3948"/>
        <v>2101885</v>
      </c>
      <c r="BW605" s="68" t="str">
        <f t="shared" si="3949"/>
        <v/>
      </c>
      <c r="BX605" s="68" t="str">
        <f t="shared" si="3950"/>
        <v/>
      </c>
      <c r="BY605" s="67" t="str">
        <f t="shared" si="44"/>
        <v/>
      </c>
      <c r="BZ605" s="68"/>
      <c r="CA605" s="65" t="str">
        <f t="shared" si="45"/>
        <v/>
      </c>
      <c r="CB605" s="67">
        <f t="shared" si="46"/>
        <v>50794</v>
      </c>
      <c r="CC605" s="67" t="str">
        <f t="shared" si="47"/>
        <v/>
      </c>
      <c r="CD605" s="67" t="str">
        <f t="shared" si="48"/>
        <v/>
      </c>
      <c r="CE605" s="67" t="str">
        <f t="shared" si="49"/>
        <v/>
      </c>
      <c r="CF605" s="68"/>
      <c r="CG605" s="68" t="str">
        <f t="shared" si="3951"/>
        <v/>
      </c>
      <c r="CH605" s="65">
        <f t="shared" si="3952"/>
        <v>2101885</v>
      </c>
      <c r="CI605" s="68" t="str">
        <f t="shared" si="3953"/>
        <v/>
      </c>
      <c r="CJ605" s="68" t="str">
        <f t="shared" si="3954"/>
        <v/>
      </c>
      <c r="CK605" s="67" t="str">
        <f t="shared" si="54"/>
        <v/>
      </c>
      <c r="CL605" s="68"/>
      <c r="CM605" s="68" t="str">
        <f t="shared" si="3955"/>
        <v/>
      </c>
      <c r="CN605" s="65">
        <f t="shared" si="3956"/>
        <v>901071</v>
      </c>
      <c r="CO605" s="68" t="str">
        <f t="shared" si="3957"/>
        <v/>
      </c>
      <c r="CP605" s="68" t="str">
        <f t="shared" si="3958"/>
        <v/>
      </c>
      <c r="CQ605" s="67" t="str">
        <f t="shared" si="59"/>
        <v/>
      </c>
      <c r="CR605" s="68"/>
      <c r="CS605" s="68" t="str">
        <f t="shared" si="3959"/>
        <v/>
      </c>
      <c r="CT605" s="65">
        <f t="shared" si="3960"/>
        <v>55862</v>
      </c>
      <c r="CU605" s="68" t="str">
        <f t="shared" si="3961"/>
        <v/>
      </c>
      <c r="CV605" s="68" t="str">
        <f t="shared" si="3962"/>
        <v/>
      </c>
      <c r="CW605" s="67" t="str">
        <f t="shared" si="64"/>
        <v/>
      </c>
      <c r="CX605" s="68"/>
      <c r="CY605" s="68" t="str">
        <f t="shared" si="3963"/>
        <v/>
      </c>
      <c r="CZ605" s="65">
        <f t="shared" si="3964"/>
        <v>820333</v>
      </c>
      <c r="DA605" s="68" t="str">
        <f t="shared" si="3965"/>
        <v/>
      </c>
      <c r="DB605" s="68" t="str">
        <f t="shared" si="3966"/>
        <v/>
      </c>
      <c r="DC605" s="67" t="str">
        <f t="shared" si="69"/>
        <v/>
      </c>
      <c r="DD605" s="68"/>
      <c r="DE605" s="68" t="str">
        <f t="shared" si="3967"/>
        <v/>
      </c>
      <c r="DF605" s="65">
        <f t="shared" si="3968"/>
        <v>0</v>
      </c>
      <c r="DG605" s="51" t="str">
        <f t="shared" si="3969"/>
        <v/>
      </c>
      <c r="DH605" s="51" t="str">
        <f t="shared" si="3970"/>
        <v/>
      </c>
      <c r="DI605" s="69" t="str">
        <f t="shared" si="74"/>
        <v/>
      </c>
      <c r="DJ605" s="51"/>
      <c r="DK605" s="51" t="str">
        <f t="shared" si="3971"/>
        <v/>
      </c>
      <c r="DL605" s="65">
        <f t="shared" si="3972"/>
        <v>324619</v>
      </c>
      <c r="DM605" s="51" t="str">
        <f t="shared" si="3973"/>
        <v/>
      </c>
      <c r="DN605" s="51" t="str">
        <f t="shared" si="3974"/>
        <v/>
      </c>
      <c r="DO605" s="69" t="str">
        <f t="shared" si="79"/>
        <v/>
      </c>
      <c r="DP605" s="51"/>
      <c r="DQ605" s="51"/>
      <c r="DR605" s="51"/>
      <c r="DS605" s="51"/>
      <c r="DT605" s="51"/>
      <c r="DU605" s="181"/>
    </row>
    <row r="606" spans="1:125" ht="15" x14ac:dyDescent="0.25">
      <c r="A606" s="50">
        <v>2016</v>
      </c>
      <c r="B606" s="51" t="s">
        <v>991</v>
      </c>
      <c r="C606" s="50" t="s">
        <v>992</v>
      </c>
      <c r="D606" s="53" t="s">
        <v>354</v>
      </c>
      <c r="E606" s="50" t="s">
        <v>114</v>
      </c>
      <c r="F606" s="54">
        <v>71285</v>
      </c>
      <c r="G606" s="54" t="s">
        <v>364</v>
      </c>
      <c r="H606" s="54">
        <v>662239</v>
      </c>
      <c r="I606" s="55">
        <v>2292052</v>
      </c>
      <c r="J606" s="50"/>
      <c r="K606" s="50" t="s">
        <v>2032</v>
      </c>
      <c r="L606" s="58" t="s">
        <v>2032</v>
      </c>
      <c r="M606" s="58" t="s">
        <v>2032</v>
      </c>
      <c r="N606" s="58" t="s">
        <v>2032</v>
      </c>
      <c r="O606" s="58" t="s">
        <v>2032</v>
      </c>
      <c r="P606" s="59"/>
      <c r="Q606" s="60">
        <v>928493</v>
      </c>
      <c r="R606" s="60">
        <v>52789</v>
      </c>
      <c r="S606" s="60">
        <v>999598</v>
      </c>
      <c r="T606" s="60">
        <v>0</v>
      </c>
      <c r="U606" s="60">
        <v>311172</v>
      </c>
      <c r="V606" s="79"/>
      <c r="W606" s="90">
        <f t="shared" si="857"/>
        <v>2292052</v>
      </c>
      <c r="X606" s="101">
        <v>0</v>
      </c>
      <c r="Y606" s="50" t="s">
        <v>167</v>
      </c>
      <c r="Z606" s="50" t="s">
        <v>354</v>
      </c>
      <c r="AA606" s="51" t="str">
        <f t="shared" si="3937"/>
        <v/>
      </c>
      <c r="AB606" s="68" t="str">
        <f t="shared" si="3938"/>
        <v/>
      </c>
      <c r="AC606" s="68" t="str">
        <f t="shared" si="3939"/>
        <v/>
      </c>
      <c r="AD606" s="68" t="str">
        <f t="shared" si="3940"/>
        <v/>
      </c>
      <c r="AE606" s="68" t="str">
        <f t="shared" si="3941"/>
        <v/>
      </c>
      <c r="AF606" s="68" t="str">
        <f t="shared" si="3942"/>
        <v/>
      </c>
      <c r="AG606" s="67" t="str">
        <f t="shared" si="7"/>
        <v/>
      </c>
      <c r="AH606" s="51"/>
      <c r="AI606" s="51" t="str">
        <f t="shared" si="8"/>
        <v/>
      </c>
      <c r="AJ606" s="68" t="str">
        <f t="shared" si="9"/>
        <v/>
      </c>
      <c r="AK606" s="68" t="str">
        <f t="shared" si="10"/>
        <v/>
      </c>
      <c r="AL606" s="68" t="str">
        <f t="shared" si="11"/>
        <v/>
      </c>
      <c r="AM606" s="68" t="str">
        <f t="shared" si="12"/>
        <v/>
      </c>
      <c r="AN606" s="68" t="str">
        <f t="shared" si="13"/>
        <v/>
      </c>
      <c r="AO606" s="67" t="str">
        <f t="shared" si="14"/>
        <v/>
      </c>
      <c r="AP606" s="51"/>
      <c r="AQ606" s="51" t="str">
        <f t="shared" si="15"/>
        <v/>
      </c>
      <c r="AR606" s="68" t="str">
        <f t="shared" si="16"/>
        <v/>
      </c>
      <c r="AS606" s="68" t="str">
        <f t="shared" si="17"/>
        <v/>
      </c>
      <c r="AT606" s="68" t="str">
        <f t="shared" si="18"/>
        <v/>
      </c>
      <c r="AU606" s="68" t="str">
        <f t="shared" si="19"/>
        <v/>
      </c>
      <c r="AV606" s="68" t="str">
        <f t="shared" si="20"/>
        <v/>
      </c>
      <c r="AW606" s="67" t="str">
        <f t="shared" si="21"/>
        <v/>
      </c>
      <c r="AX606" s="51"/>
      <c r="AY606" s="51" t="str">
        <f t="shared" si="22"/>
        <v/>
      </c>
      <c r="AZ606" s="68" t="str">
        <f t="shared" si="23"/>
        <v/>
      </c>
      <c r="BA606" s="68" t="str">
        <f t="shared" si="24"/>
        <v/>
      </c>
      <c r="BB606" s="68" t="str">
        <f t="shared" si="25"/>
        <v/>
      </c>
      <c r="BC606" s="68" t="str">
        <f t="shared" si="26"/>
        <v/>
      </c>
      <c r="BD606" s="68" t="str">
        <f t="shared" si="27"/>
        <v/>
      </c>
      <c r="BE606" s="68" t="str">
        <f t="shared" si="28"/>
        <v/>
      </c>
      <c r="BF606" s="51"/>
      <c r="BG606" s="69" t="str">
        <f t="shared" si="29"/>
        <v/>
      </c>
      <c r="BH606" s="67" t="str">
        <f t="shared" si="30"/>
        <v/>
      </c>
      <c r="BI606" s="67" t="str">
        <f t="shared" si="31"/>
        <v/>
      </c>
      <c r="BJ606" s="67" t="str">
        <f t="shared" si="32"/>
        <v/>
      </c>
      <c r="BK606" s="67" t="str">
        <f t="shared" si="33"/>
        <v/>
      </c>
      <c r="BL606" s="67" t="str">
        <f t="shared" si="34"/>
        <v/>
      </c>
      <c r="BM606" s="65" t="str">
        <f t="shared" si="35"/>
        <v/>
      </c>
      <c r="BN606" s="51"/>
      <c r="BO606" s="51" t="str">
        <f t="shared" si="3943"/>
        <v/>
      </c>
      <c r="BP606" s="51" t="str">
        <f t="shared" si="3944"/>
        <v/>
      </c>
      <c r="BQ606" s="71">
        <f t="shared" si="3945"/>
        <v>71285</v>
      </c>
      <c r="BR606" s="51" t="str">
        <f t="shared" si="3946"/>
        <v/>
      </c>
      <c r="BS606" s="69" t="str">
        <f t="shared" si="2920"/>
        <v/>
      </c>
      <c r="BT606" s="51"/>
      <c r="BU606" s="68" t="str">
        <f t="shared" si="3947"/>
        <v/>
      </c>
      <c r="BV606" s="68" t="str">
        <f t="shared" si="3948"/>
        <v/>
      </c>
      <c r="BW606" s="65">
        <f t="shared" si="3949"/>
        <v>2292052</v>
      </c>
      <c r="BX606" s="68" t="str">
        <f t="shared" si="3950"/>
        <v/>
      </c>
      <c r="BY606" s="67" t="str">
        <f t="shared" si="44"/>
        <v/>
      </c>
      <c r="BZ606" s="68"/>
      <c r="CA606" s="65" t="str">
        <f t="shared" si="45"/>
        <v/>
      </c>
      <c r="CB606" s="67" t="str">
        <f t="shared" si="46"/>
        <v/>
      </c>
      <c r="CC606" s="67">
        <f t="shared" si="47"/>
        <v>0</v>
      </c>
      <c r="CD606" s="67" t="str">
        <f t="shared" si="48"/>
        <v/>
      </c>
      <c r="CE606" s="67" t="str">
        <f t="shared" si="49"/>
        <v/>
      </c>
      <c r="CF606" s="68"/>
      <c r="CG606" s="68" t="str">
        <f t="shared" si="3951"/>
        <v/>
      </c>
      <c r="CH606" s="68" t="str">
        <f t="shared" si="3952"/>
        <v/>
      </c>
      <c r="CI606" s="65">
        <f t="shared" si="3953"/>
        <v>2292052</v>
      </c>
      <c r="CJ606" s="68" t="str">
        <f t="shared" si="3954"/>
        <v/>
      </c>
      <c r="CK606" s="67" t="str">
        <f t="shared" si="54"/>
        <v/>
      </c>
      <c r="CL606" s="68"/>
      <c r="CM606" s="68" t="str">
        <f t="shared" si="3955"/>
        <v/>
      </c>
      <c r="CN606" s="68" t="str">
        <f t="shared" si="3956"/>
        <v/>
      </c>
      <c r="CO606" s="65">
        <f t="shared" si="3957"/>
        <v>928493</v>
      </c>
      <c r="CP606" s="68" t="str">
        <f t="shared" si="3958"/>
        <v/>
      </c>
      <c r="CQ606" s="67" t="str">
        <f t="shared" si="59"/>
        <v/>
      </c>
      <c r="CR606" s="68"/>
      <c r="CS606" s="68" t="str">
        <f t="shared" si="3959"/>
        <v/>
      </c>
      <c r="CT606" s="68" t="str">
        <f t="shared" si="3960"/>
        <v/>
      </c>
      <c r="CU606" s="65">
        <f t="shared" si="3961"/>
        <v>52789</v>
      </c>
      <c r="CV606" s="68" t="str">
        <f t="shared" si="3962"/>
        <v/>
      </c>
      <c r="CW606" s="67" t="str">
        <f t="shared" si="64"/>
        <v/>
      </c>
      <c r="CX606" s="68"/>
      <c r="CY606" s="68" t="str">
        <f t="shared" si="3963"/>
        <v/>
      </c>
      <c r="CZ606" s="68" t="str">
        <f t="shared" si="3964"/>
        <v/>
      </c>
      <c r="DA606" s="65">
        <f t="shared" si="3965"/>
        <v>999598</v>
      </c>
      <c r="DB606" s="68" t="str">
        <f t="shared" si="3966"/>
        <v/>
      </c>
      <c r="DC606" s="67" t="str">
        <f t="shared" si="69"/>
        <v/>
      </c>
      <c r="DD606" s="68"/>
      <c r="DE606" s="68" t="str">
        <f t="shared" si="3967"/>
        <v/>
      </c>
      <c r="DF606" s="51" t="str">
        <f t="shared" si="3968"/>
        <v/>
      </c>
      <c r="DG606" s="65">
        <f t="shared" si="3969"/>
        <v>0</v>
      </c>
      <c r="DH606" s="51" t="str">
        <f t="shared" si="3970"/>
        <v/>
      </c>
      <c r="DI606" s="69" t="str">
        <f t="shared" si="74"/>
        <v/>
      </c>
      <c r="DJ606" s="51"/>
      <c r="DK606" s="51" t="str">
        <f t="shared" si="3971"/>
        <v/>
      </c>
      <c r="DL606" s="51" t="str">
        <f t="shared" si="3972"/>
        <v/>
      </c>
      <c r="DM606" s="65">
        <f t="shared" si="3973"/>
        <v>311172</v>
      </c>
      <c r="DN606" s="51" t="str">
        <f t="shared" si="3974"/>
        <v/>
      </c>
      <c r="DO606" s="69" t="str">
        <f t="shared" si="79"/>
        <v/>
      </c>
      <c r="DP606" s="51"/>
      <c r="DQ606" s="51"/>
      <c r="DR606" s="51"/>
      <c r="DS606" s="51"/>
      <c r="DT606" s="51"/>
      <c r="DU606" s="181"/>
    </row>
    <row r="607" spans="1:125" ht="15" x14ac:dyDescent="0.25">
      <c r="A607" s="50">
        <v>2017</v>
      </c>
      <c r="B607" s="51" t="s">
        <v>991</v>
      </c>
      <c r="C607" s="50" t="s">
        <v>992</v>
      </c>
      <c r="D607" s="53" t="s">
        <v>354</v>
      </c>
      <c r="E607" s="50" t="s">
        <v>114</v>
      </c>
      <c r="F607" s="54">
        <v>74669</v>
      </c>
      <c r="G607" s="54" t="s">
        <v>364</v>
      </c>
      <c r="H607" s="54">
        <v>625425</v>
      </c>
      <c r="I607" s="55">
        <v>2388524</v>
      </c>
      <c r="J607" s="50"/>
      <c r="K607" s="50" t="s">
        <v>2032</v>
      </c>
      <c r="L607" s="58" t="s">
        <v>2032</v>
      </c>
      <c r="M607" s="58" t="s">
        <v>2032</v>
      </c>
      <c r="N607" s="58" t="s">
        <v>2032</v>
      </c>
      <c r="O607" s="58" t="s">
        <v>2032</v>
      </c>
      <c r="P607" s="59"/>
      <c r="Q607" s="60">
        <v>941592</v>
      </c>
      <c r="R607" s="60">
        <v>42595</v>
      </c>
      <c r="S607" s="60">
        <v>1037533</v>
      </c>
      <c r="T607" s="60">
        <v>64781</v>
      </c>
      <c r="U607" s="60">
        <v>302023</v>
      </c>
      <c r="V607" s="79"/>
      <c r="W607" s="90">
        <f t="shared" si="857"/>
        <v>2388524</v>
      </c>
      <c r="X607" s="101">
        <v>248626</v>
      </c>
      <c r="Y607" s="50" t="s">
        <v>167</v>
      </c>
      <c r="Z607" s="50" t="s">
        <v>354</v>
      </c>
      <c r="AA607" s="51" t="str">
        <f t="shared" si="3937"/>
        <v/>
      </c>
      <c r="AB607" s="68" t="str">
        <f t="shared" si="3938"/>
        <v/>
      </c>
      <c r="AC607" s="68" t="str">
        <f t="shared" si="3939"/>
        <v/>
      </c>
      <c r="AD607" s="68" t="str">
        <f t="shared" si="3940"/>
        <v/>
      </c>
      <c r="AE607" s="68" t="str">
        <f t="shared" si="3941"/>
        <v/>
      </c>
      <c r="AF607" s="68" t="str">
        <f t="shared" si="3942"/>
        <v/>
      </c>
      <c r="AG607" s="67" t="str">
        <f t="shared" si="7"/>
        <v/>
      </c>
      <c r="AH607" s="51"/>
      <c r="AI607" s="51" t="str">
        <f t="shared" si="8"/>
        <v/>
      </c>
      <c r="AJ607" s="68" t="str">
        <f t="shared" si="9"/>
        <v/>
      </c>
      <c r="AK607" s="68" t="str">
        <f t="shared" si="10"/>
        <v/>
      </c>
      <c r="AL607" s="68" t="str">
        <f t="shared" si="11"/>
        <v/>
      </c>
      <c r="AM607" s="68" t="str">
        <f t="shared" si="12"/>
        <v/>
      </c>
      <c r="AN607" s="68" t="str">
        <f t="shared" si="13"/>
        <v/>
      </c>
      <c r="AO607" s="67" t="str">
        <f t="shared" si="14"/>
        <v/>
      </c>
      <c r="AP607" s="51"/>
      <c r="AQ607" s="51" t="str">
        <f t="shared" si="15"/>
        <v/>
      </c>
      <c r="AR607" s="68" t="str">
        <f t="shared" si="16"/>
        <v/>
      </c>
      <c r="AS607" s="68" t="str">
        <f t="shared" si="17"/>
        <v/>
      </c>
      <c r="AT607" s="68" t="str">
        <f t="shared" si="18"/>
        <v/>
      </c>
      <c r="AU607" s="68" t="str">
        <f t="shared" si="19"/>
        <v/>
      </c>
      <c r="AV607" s="68" t="str">
        <f t="shared" si="20"/>
        <v/>
      </c>
      <c r="AW607" s="67" t="str">
        <f t="shared" si="21"/>
        <v/>
      </c>
      <c r="AX607" s="51"/>
      <c r="AY607" s="51" t="str">
        <f t="shared" si="22"/>
        <v/>
      </c>
      <c r="AZ607" s="68" t="str">
        <f t="shared" si="23"/>
        <v/>
      </c>
      <c r="BA607" s="68" t="str">
        <f t="shared" si="24"/>
        <v/>
      </c>
      <c r="BB607" s="68" t="str">
        <f t="shared" si="25"/>
        <v/>
      </c>
      <c r="BC607" s="68" t="str">
        <f t="shared" si="26"/>
        <v/>
      </c>
      <c r="BD607" s="68" t="str">
        <f t="shared" si="27"/>
        <v/>
      </c>
      <c r="BE607" s="68" t="str">
        <f t="shared" si="28"/>
        <v/>
      </c>
      <c r="BF607" s="51"/>
      <c r="BG607" s="69" t="str">
        <f t="shared" si="29"/>
        <v/>
      </c>
      <c r="BH607" s="67" t="str">
        <f t="shared" si="30"/>
        <v/>
      </c>
      <c r="BI607" s="67" t="str">
        <f t="shared" si="31"/>
        <v/>
      </c>
      <c r="BJ607" s="67" t="str">
        <f t="shared" si="32"/>
        <v/>
      </c>
      <c r="BK607" s="67" t="str">
        <f t="shared" si="33"/>
        <v/>
      </c>
      <c r="BL607" s="67" t="str">
        <f t="shared" si="34"/>
        <v/>
      </c>
      <c r="BM607" s="65" t="str">
        <f t="shared" si="35"/>
        <v/>
      </c>
      <c r="BN607" s="51"/>
      <c r="BO607" s="51" t="str">
        <f t="shared" si="3943"/>
        <v/>
      </c>
      <c r="BP607" s="51" t="str">
        <f t="shared" si="3944"/>
        <v/>
      </c>
      <c r="BQ607" s="51" t="str">
        <f t="shared" si="3945"/>
        <v/>
      </c>
      <c r="BR607" s="71">
        <f t="shared" si="3946"/>
        <v>74669</v>
      </c>
      <c r="BS607" s="69" t="str">
        <f t="shared" si="2920"/>
        <v/>
      </c>
      <c r="BT607" s="51"/>
      <c r="BU607" s="68" t="str">
        <f t="shared" si="3947"/>
        <v/>
      </c>
      <c r="BV607" s="68" t="str">
        <f t="shared" si="3948"/>
        <v/>
      </c>
      <c r="BW607" s="68" t="str">
        <f t="shared" si="3949"/>
        <v/>
      </c>
      <c r="BX607" s="65">
        <f t="shared" si="3950"/>
        <v>2388524</v>
      </c>
      <c r="BY607" s="67" t="str">
        <f t="shared" si="44"/>
        <v/>
      </c>
      <c r="BZ607" s="68"/>
      <c r="CA607" s="65" t="str">
        <f t="shared" si="45"/>
        <v/>
      </c>
      <c r="CB607" s="67" t="str">
        <f t="shared" si="46"/>
        <v/>
      </c>
      <c r="CC607" s="67" t="str">
        <f t="shared" si="47"/>
        <v/>
      </c>
      <c r="CD607" s="67">
        <f t="shared" si="48"/>
        <v>248626</v>
      </c>
      <c r="CE607" s="67" t="str">
        <f t="shared" si="49"/>
        <v/>
      </c>
      <c r="CF607" s="68"/>
      <c r="CG607" s="68" t="str">
        <f t="shared" si="3951"/>
        <v/>
      </c>
      <c r="CH607" s="68" t="str">
        <f t="shared" si="3952"/>
        <v/>
      </c>
      <c r="CI607" s="68" t="str">
        <f t="shared" si="3953"/>
        <v/>
      </c>
      <c r="CJ607" s="65">
        <f t="shared" si="3954"/>
        <v>2388524</v>
      </c>
      <c r="CK607" s="67" t="str">
        <f t="shared" si="54"/>
        <v/>
      </c>
      <c r="CL607" s="68"/>
      <c r="CM607" s="68" t="str">
        <f t="shared" si="3955"/>
        <v/>
      </c>
      <c r="CN607" s="68" t="str">
        <f t="shared" si="3956"/>
        <v/>
      </c>
      <c r="CO607" s="68" t="str">
        <f t="shared" si="3957"/>
        <v/>
      </c>
      <c r="CP607" s="65">
        <f t="shared" si="3958"/>
        <v>941592</v>
      </c>
      <c r="CQ607" s="67" t="str">
        <f t="shared" si="59"/>
        <v/>
      </c>
      <c r="CR607" s="68"/>
      <c r="CS607" s="68" t="str">
        <f t="shared" si="3959"/>
        <v/>
      </c>
      <c r="CT607" s="68" t="str">
        <f t="shared" si="3960"/>
        <v/>
      </c>
      <c r="CU607" s="68" t="str">
        <f t="shared" si="3961"/>
        <v/>
      </c>
      <c r="CV607" s="65">
        <f t="shared" si="3962"/>
        <v>42595</v>
      </c>
      <c r="CW607" s="67" t="str">
        <f t="shared" si="64"/>
        <v/>
      </c>
      <c r="CX607" s="68"/>
      <c r="CY607" s="68" t="str">
        <f t="shared" si="3963"/>
        <v/>
      </c>
      <c r="CZ607" s="68" t="str">
        <f t="shared" si="3964"/>
        <v/>
      </c>
      <c r="DA607" s="68" t="str">
        <f t="shared" si="3965"/>
        <v/>
      </c>
      <c r="DB607" s="65">
        <f t="shared" si="3966"/>
        <v>1037533</v>
      </c>
      <c r="DC607" s="67" t="str">
        <f t="shared" si="69"/>
        <v/>
      </c>
      <c r="DD607" s="68"/>
      <c r="DE607" s="68" t="str">
        <f t="shared" si="3967"/>
        <v/>
      </c>
      <c r="DF607" s="51" t="str">
        <f t="shared" si="3968"/>
        <v/>
      </c>
      <c r="DG607" s="51" t="str">
        <f t="shared" si="3969"/>
        <v/>
      </c>
      <c r="DH607" s="65">
        <f t="shared" si="3970"/>
        <v>64781</v>
      </c>
      <c r="DI607" s="69" t="str">
        <f t="shared" si="74"/>
        <v/>
      </c>
      <c r="DJ607" s="51"/>
      <c r="DK607" s="51" t="str">
        <f t="shared" si="3971"/>
        <v/>
      </c>
      <c r="DL607" s="51" t="str">
        <f t="shared" si="3972"/>
        <v/>
      </c>
      <c r="DM607" s="51" t="str">
        <f t="shared" si="3973"/>
        <v/>
      </c>
      <c r="DN607" s="65">
        <f t="shared" si="3974"/>
        <v>302023</v>
      </c>
      <c r="DO607" s="69" t="str">
        <f t="shared" si="79"/>
        <v/>
      </c>
      <c r="DP607" s="51"/>
      <c r="DQ607" s="51"/>
      <c r="DR607" s="51"/>
      <c r="DS607" s="51"/>
      <c r="DT607" s="51"/>
      <c r="DU607" s="181"/>
    </row>
    <row r="608" spans="1:125" ht="15" x14ac:dyDescent="0.25">
      <c r="A608" s="56">
        <v>2018</v>
      </c>
      <c r="B608" s="51" t="s">
        <v>991</v>
      </c>
      <c r="C608" s="50" t="s">
        <v>992</v>
      </c>
      <c r="D608" s="170" t="s">
        <v>354</v>
      </c>
      <c r="E608" s="50" t="s">
        <v>114</v>
      </c>
      <c r="F608" s="89">
        <v>71579</v>
      </c>
      <c r="G608" s="89">
        <v>0</v>
      </c>
      <c r="H608" s="89">
        <v>542221</v>
      </c>
      <c r="I608" s="90">
        <v>2392130</v>
      </c>
      <c r="J608" s="80"/>
      <c r="K608" s="50" t="s">
        <v>2032</v>
      </c>
      <c r="L608" s="58"/>
      <c r="M608" s="58"/>
      <c r="N608" s="58"/>
      <c r="O608" s="58"/>
      <c r="P608" s="91"/>
      <c r="Q608" s="92">
        <v>1284813</v>
      </c>
      <c r="R608" s="92">
        <v>38680</v>
      </c>
      <c r="S608" s="92">
        <v>1038636</v>
      </c>
      <c r="T608" s="92">
        <v>30001</v>
      </c>
      <c r="U608" s="94"/>
      <c r="V608" s="94"/>
      <c r="W608" s="90">
        <f t="shared" si="857"/>
        <v>2392130</v>
      </c>
      <c r="X608" s="90">
        <v>65175</v>
      </c>
      <c r="Y608" s="56" t="s">
        <v>167</v>
      </c>
      <c r="Z608" s="50"/>
      <c r="AA608" s="51"/>
      <c r="AB608" s="68"/>
      <c r="AC608" s="68"/>
      <c r="AD608" s="68"/>
      <c r="AE608" s="68"/>
      <c r="AF608" s="68"/>
      <c r="AG608" s="67" t="str">
        <f t="shared" si="7"/>
        <v/>
      </c>
      <c r="AH608" s="51"/>
      <c r="AI608" s="51" t="str">
        <f t="shared" si="8"/>
        <v/>
      </c>
      <c r="AJ608" s="68" t="str">
        <f t="shared" si="9"/>
        <v/>
      </c>
      <c r="AK608" s="68" t="str">
        <f t="shared" si="10"/>
        <v/>
      </c>
      <c r="AL608" s="68" t="str">
        <f t="shared" si="11"/>
        <v/>
      </c>
      <c r="AM608" s="68" t="str">
        <f t="shared" si="12"/>
        <v/>
      </c>
      <c r="AN608" s="68" t="str">
        <f t="shared" si="13"/>
        <v/>
      </c>
      <c r="AO608" s="67" t="str">
        <f t="shared" si="14"/>
        <v/>
      </c>
      <c r="AP608" s="51"/>
      <c r="AQ608" s="51" t="str">
        <f t="shared" si="15"/>
        <v/>
      </c>
      <c r="AR608" s="68" t="str">
        <f t="shared" si="16"/>
        <v/>
      </c>
      <c r="AS608" s="68" t="str">
        <f t="shared" si="17"/>
        <v/>
      </c>
      <c r="AT608" s="68" t="str">
        <f t="shared" si="18"/>
        <v/>
      </c>
      <c r="AU608" s="68" t="str">
        <f t="shared" si="19"/>
        <v/>
      </c>
      <c r="AV608" s="68" t="str">
        <f t="shared" si="20"/>
        <v/>
      </c>
      <c r="AW608" s="67" t="str">
        <f t="shared" si="21"/>
        <v/>
      </c>
      <c r="AX608" s="51"/>
      <c r="AY608" s="51" t="str">
        <f t="shared" si="22"/>
        <v/>
      </c>
      <c r="AZ608" s="68" t="str">
        <f t="shared" si="23"/>
        <v/>
      </c>
      <c r="BA608" s="68" t="str">
        <f t="shared" si="24"/>
        <v/>
      </c>
      <c r="BB608" s="68" t="str">
        <f t="shared" si="25"/>
        <v/>
      </c>
      <c r="BC608" s="68" t="str">
        <f t="shared" si="26"/>
        <v/>
      </c>
      <c r="BD608" s="68" t="str">
        <f t="shared" si="27"/>
        <v/>
      </c>
      <c r="BE608" s="68" t="str">
        <f t="shared" si="28"/>
        <v/>
      </c>
      <c r="BF608" s="51"/>
      <c r="BG608" s="69" t="str">
        <f t="shared" si="29"/>
        <v/>
      </c>
      <c r="BH608" s="67" t="str">
        <f t="shared" si="30"/>
        <v/>
      </c>
      <c r="BI608" s="67" t="str">
        <f t="shared" si="31"/>
        <v/>
      </c>
      <c r="BJ608" s="67" t="str">
        <f t="shared" si="32"/>
        <v/>
      </c>
      <c r="BK608" s="67" t="str">
        <f t="shared" si="33"/>
        <v/>
      </c>
      <c r="BL608" s="67" t="str">
        <f t="shared" si="34"/>
        <v/>
      </c>
      <c r="BM608" s="65" t="str">
        <f t="shared" si="35"/>
        <v/>
      </c>
      <c r="BN608" s="70"/>
      <c r="BO608" s="70"/>
      <c r="BP608" s="51"/>
      <c r="BQ608" s="51"/>
      <c r="BR608" s="51"/>
      <c r="BS608" s="96">
        <f t="shared" si="2920"/>
        <v>71579</v>
      </c>
      <c r="BT608" s="70"/>
      <c r="BU608" s="65"/>
      <c r="BV608" s="68"/>
      <c r="BW608" s="68"/>
      <c r="BX608" s="68"/>
      <c r="BY608" s="67">
        <f t="shared" si="44"/>
        <v>2392130</v>
      </c>
      <c r="BZ608" s="65"/>
      <c r="CA608" s="65" t="str">
        <f t="shared" si="45"/>
        <v/>
      </c>
      <c r="CB608" s="67" t="str">
        <f t="shared" si="46"/>
        <v/>
      </c>
      <c r="CC608" s="67" t="str">
        <f t="shared" si="47"/>
        <v/>
      </c>
      <c r="CD608" s="67" t="str">
        <f t="shared" si="48"/>
        <v/>
      </c>
      <c r="CE608" s="67">
        <f t="shared" si="49"/>
        <v>65175</v>
      </c>
      <c r="CF608" s="65"/>
      <c r="CG608" s="65"/>
      <c r="CH608" s="68"/>
      <c r="CI608" s="68"/>
      <c r="CJ608" s="68"/>
      <c r="CK608" s="67">
        <f t="shared" si="54"/>
        <v>2392130</v>
      </c>
      <c r="CL608" s="65"/>
      <c r="CM608" s="65"/>
      <c r="CN608" s="68"/>
      <c r="CO608" s="68"/>
      <c r="CP608" s="68"/>
      <c r="CQ608" s="67">
        <f t="shared" si="59"/>
        <v>1284813</v>
      </c>
      <c r="CR608" s="65"/>
      <c r="CS608" s="65"/>
      <c r="CT608" s="68"/>
      <c r="CU608" s="68"/>
      <c r="CV608" s="68"/>
      <c r="CW608" s="67">
        <f t="shared" si="64"/>
        <v>38680</v>
      </c>
      <c r="CX608" s="65"/>
      <c r="CY608" s="65"/>
      <c r="CZ608" s="68"/>
      <c r="DA608" s="68"/>
      <c r="DB608" s="68"/>
      <c r="DC608" s="67">
        <f t="shared" si="69"/>
        <v>1038636</v>
      </c>
      <c r="DD608" s="65"/>
      <c r="DE608" s="65"/>
      <c r="DF608" s="51"/>
      <c r="DG608" s="51"/>
      <c r="DH608" s="51"/>
      <c r="DI608" s="67">
        <f t="shared" si="74"/>
        <v>30001</v>
      </c>
      <c r="DJ608" s="70"/>
      <c r="DK608" s="70"/>
      <c r="DL608" s="51"/>
      <c r="DM608" s="51"/>
      <c r="DN608" s="51"/>
      <c r="DO608" s="67">
        <f t="shared" si="79"/>
        <v>1284813</v>
      </c>
      <c r="DP608" s="51"/>
      <c r="DQ608" s="51"/>
      <c r="DR608" s="51"/>
      <c r="DS608" s="51"/>
      <c r="DT608" s="51"/>
      <c r="DU608" s="181"/>
    </row>
    <row r="609" spans="1:125" ht="15" x14ac:dyDescent="0.25">
      <c r="A609" s="50"/>
      <c r="B609" s="51"/>
      <c r="C609" s="50"/>
      <c r="D609" s="53"/>
      <c r="E609" s="50"/>
      <c r="F609" s="54"/>
      <c r="G609" s="54"/>
      <c r="H609" s="54"/>
      <c r="I609" s="55"/>
      <c r="J609" s="50"/>
      <c r="K609" s="50" t="s">
        <v>2032</v>
      </c>
      <c r="L609" s="58"/>
      <c r="M609" s="58"/>
      <c r="N609" s="58"/>
      <c r="O609" s="58"/>
      <c r="P609" s="59"/>
      <c r="Q609" s="60"/>
      <c r="R609" s="60"/>
      <c r="S609" s="60"/>
      <c r="T609" s="60"/>
      <c r="U609" s="60"/>
      <c r="V609" s="79"/>
      <c r="W609" s="90">
        <f t="shared" si="857"/>
        <v>0</v>
      </c>
      <c r="X609" s="101"/>
      <c r="Y609" s="50"/>
      <c r="Z609" s="50"/>
      <c r="AA609" s="51"/>
      <c r="AB609" s="68"/>
      <c r="AC609" s="68"/>
      <c r="AD609" s="68"/>
      <c r="AE609" s="68"/>
      <c r="AF609" s="68"/>
      <c r="AG609" s="67" t="str">
        <f t="shared" si="7"/>
        <v/>
      </c>
      <c r="AH609" s="51"/>
      <c r="AI609" s="51" t="str">
        <f t="shared" si="8"/>
        <v/>
      </c>
      <c r="AJ609" s="68" t="str">
        <f t="shared" si="9"/>
        <v/>
      </c>
      <c r="AK609" s="68" t="str">
        <f t="shared" si="10"/>
        <v/>
      </c>
      <c r="AL609" s="68" t="str">
        <f t="shared" si="11"/>
        <v/>
      </c>
      <c r="AM609" s="68" t="str">
        <f t="shared" si="12"/>
        <v/>
      </c>
      <c r="AN609" s="68" t="str">
        <f t="shared" si="13"/>
        <v/>
      </c>
      <c r="AO609" s="67" t="str">
        <f t="shared" si="14"/>
        <v/>
      </c>
      <c r="AP609" s="51"/>
      <c r="AQ609" s="51" t="str">
        <f t="shared" si="15"/>
        <v/>
      </c>
      <c r="AR609" s="68" t="str">
        <f t="shared" si="16"/>
        <v/>
      </c>
      <c r="AS609" s="68" t="str">
        <f t="shared" si="17"/>
        <v/>
      </c>
      <c r="AT609" s="68" t="str">
        <f t="shared" si="18"/>
        <v/>
      </c>
      <c r="AU609" s="68" t="str">
        <f t="shared" si="19"/>
        <v/>
      </c>
      <c r="AV609" s="68" t="str">
        <f t="shared" si="20"/>
        <v/>
      </c>
      <c r="AW609" s="67" t="str">
        <f t="shared" si="21"/>
        <v/>
      </c>
      <c r="AX609" s="51"/>
      <c r="AY609" s="51" t="str">
        <f t="shared" si="22"/>
        <v/>
      </c>
      <c r="AZ609" s="68" t="str">
        <f t="shared" si="23"/>
        <v/>
      </c>
      <c r="BA609" s="68" t="str">
        <f t="shared" si="24"/>
        <v/>
      </c>
      <c r="BB609" s="68" t="str">
        <f t="shared" si="25"/>
        <v/>
      </c>
      <c r="BC609" s="68" t="str">
        <f t="shared" si="26"/>
        <v/>
      </c>
      <c r="BD609" s="68" t="str">
        <f t="shared" si="27"/>
        <v/>
      </c>
      <c r="BE609" s="68" t="str">
        <f t="shared" si="28"/>
        <v/>
      </c>
      <c r="BF609" s="51"/>
      <c r="BG609" s="69" t="str">
        <f t="shared" si="29"/>
        <v/>
      </c>
      <c r="BH609" s="67" t="str">
        <f t="shared" si="30"/>
        <v/>
      </c>
      <c r="BI609" s="67" t="str">
        <f t="shared" si="31"/>
        <v/>
      </c>
      <c r="BJ609" s="67" t="str">
        <f t="shared" si="32"/>
        <v/>
      </c>
      <c r="BK609" s="67" t="str">
        <f t="shared" si="33"/>
        <v/>
      </c>
      <c r="BL609" s="67" t="str">
        <f t="shared" si="34"/>
        <v/>
      </c>
      <c r="BM609" s="65" t="str">
        <f t="shared" si="35"/>
        <v/>
      </c>
      <c r="BN609" s="70"/>
      <c r="BO609" s="70"/>
      <c r="BP609" s="51"/>
      <c r="BQ609" s="51"/>
      <c r="BR609" s="51"/>
      <c r="BS609" s="69" t="str">
        <f t="shared" si="2920"/>
        <v/>
      </c>
      <c r="BT609" s="70"/>
      <c r="BU609" s="65"/>
      <c r="BV609" s="68"/>
      <c r="BW609" s="68"/>
      <c r="BX609" s="68"/>
      <c r="BY609" s="67" t="str">
        <f t="shared" si="44"/>
        <v/>
      </c>
      <c r="BZ609" s="65"/>
      <c r="CA609" s="65" t="str">
        <f t="shared" si="45"/>
        <v/>
      </c>
      <c r="CB609" s="67" t="str">
        <f t="shared" si="46"/>
        <v/>
      </c>
      <c r="CC609" s="67" t="str">
        <f t="shared" si="47"/>
        <v/>
      </c>
      <c r="CD609" s="67" t="str">
        <f t="shared" si="48"/>
        <v/>
      </c>
      <c r="CE609" s="67" t="str">
        <f t="shared" si="49"/>
        <v/>
      </c>
      <c r="CF609" s="65"/>
      <c r="CG609" s="65"/>
      <c r="CH609" s="68"/>
      <c r="CI609" s="68"/>
      <c r="CJ609" s="68"/>
      <c r="CK609" s="67" t="str">
        <f t="shared" si="54"/>
        <v/>
      </c>
      <c r="CL609" s="65"/>
      <c r="CM609" s="65"/>
      <c r="CN609" s="68"/>
      <c r="CO609" s="68"/>
      <c r="CP609" s="68"/>
      <c r="CQ609" s="67" t="str">
        <f t="shared" si="59"/>
        <v/>
      </c>
      <c r="CR609" s="65"/>
      <c r="CS609" s="65"/>
      <c r="CT609" s="68"/>
      <c r="CU609" s="68"/>
      <c r="CV609" s="68"/>
      <c r="CW609" s="67" t="str">
        <f t="shared" si="64"/>
        <v/>
      </c>
      <c r="CX609" s="65"/>
      <c r="CY609" s="65"/>
      <c r="CZ609" s="68"/>
      <c r="DA609" s="68"/>
      <c r="DB609" s="68"/>
      <c r="DC609" s="67" t="str">
        <f t="shared" si="69"/>
        <v/>
      </c>
      <c r="DD609" s="65"/>
      <c r="DE609" s="65"/>
      <c r="DF609" s="51"/>
      <c r="DG609" s="51"/>
      <c r="DH609" s="51"/>
      <c r="DI609" s="69" t="str">
        <f t="shared" si="74"/>
        <v/>
      </c>
      <c r="DJ609" s="70"/>
      <c r="DK609" s="70"/>
      <c r="DL609" s="51"/>
      <c r="DM609" s="51"/>
      <c r="DN609" s="51"/>
      <c r="DO609" s="69" t="str">
        <f t="shared" si="79"/>
        <v/>
      </c>
      <c r="DP609" s="51"/>
      <c r="DQ609" s="51"/>
      <c r="DR609" s="51"/>
      <c r="DS609" s="51"/>
      <c r="DT609" s="51"/>
      <c r="DU609" s="181"/>
    </row>
    <row r="610" spans="1:125" ht="15" x14ac:dyDescent="0.25">
      <c r="A610" s="50">
        <v>2014</v>
      </c>
      <c r="B610" s="51" t="s">
        <v>1245</v>
      </c>
      <c r="C610" s="50" t="s">
        <v>985</v>
      </c>
      <c r="D610" s="53" t="s">
        <v>985</v>
      </c>
      <c r="E610" s="50" t="s">
        <v>111</v>
      </c>
      <c r="F610" s="54">
        <v>462957</v>
      </c>
      <c r="G610" s="54">
        <v>2324941</v>
      </c>
      <c r="H610" s="54">
        <v>607578</v>
      </c>
      <c r="I610" s="55">
        <v>2620971</v>
      </c>
      <c r="J610" s="50"/>
      <c r="K610" s="50" t="s">
        <v>2032</v>
      </c>
      <c r="L610" s="58" t="s">
        <v>2032</v>
      </c>
      <c r="M610" s="58" t="s">
        <v>2032</v>
      </c>
      <c r="N610" s="58" t="s">
        <v>2032</v>
      </c>
      <c r="O610" s="58" t="s">
        <v>2032</v>
      </c>
      <c r="P610" s="59"/>
      <c r="Q610" s="60">
        <v>1661239</v>
      </c>
      <c r="R610" s="60">
        <v>448727</v>
      </c>
      <c r="S610" s="60">
        <v>433260</v>
      </c>
      <c r="T610" s="60">
        <v>0</v>
      </c>
      <c r="U610" s="60">
        <v>126117</v>
      </c>
      <c r="V610" s="79"/>
      <c r="W610" s="90">
        <f t="shared" si="857"/>
        <v>2669343</v>
      </c>
      <c r="X610" s="101">
        <v>0</v>
      </c>
      <c r="Y610" s="50" t="s">
        <v>167</v>
      </c>
      <c r="Z610" s="50" t="s">
        <v>985</v>
      </c>
      <c r="AA610" s="51" t="str">
        <f t="shared" ref="AA610:AA613" si="3975">IF(A610 =2014,IF(Y610 ="",F610,""),"")</f>
        <v/>
      </c>
      <c r="AB610" s="68" t="str">
        <f t="shared" ref="AB610:AB613" si="3976">IF(A610 =2014,IF(Y610 ="",I610,""),"")</f>
        <v/>
      </c>
      <c r="AC610" s="68" t="str">
        <f t="shared" ref="AC610:AC613" si="3977">IF(A610 =2014,IF(Y610 ="",Q610,""),"")</f>
        <v/>
      </c>
      <c r="AD610" s="68" t="str">
        <f t="shared" ref="AD610:AD613" si="3978">IF(A610 =2014,IF(Y610 ="",R610,""),"")</f>
        <v/>
      </c>
      <c r="AE610" s="68" t="str">
        <f t="shared" ref="AE610:AE613" si="3979">IF(A610 =2014,IF(Y610 ="",S610,""),"")</f>
        <v/>
      </c>
      <c r="AF610" s="68" t="str">
        <f t="shared" ref="AF610:AF613" si="3980">IF(A610 =2014,IF(Y610 ="",T610+U610,""),"")</f>
        <v/>
      </c>
      <c r="AG610" s="67" t="str">
        <f t="shared" si="7"/>
        <v/>
      </c>
      <c r="AH610" s="51"/>
      <c r="AI610" s="51" t="str">
        <f t="shared" si="8"/>
        <v/>
      </c>
      <c r="AJ610" s="68" t="str">
        <f t="shared" si="9"/>
        <v/>
      </c>
      <c r="AK610" s="68" t="str">
        <f t="shared" si="10"/>
        <v/>
      </c>
      <c r="AL610" s="68" t="str">
        <f t="shared" si="11"/>
        <v/>
      </c>
      <c r="AM610" s="68" t="str">
        <f t="shared" si="12"/>
        <v/>
      </c>
      <c r="AN610" s="68" t="str">
        <f t="shared" si="13"/>
        <v/>
      </c>
      <c r="AO610" s="67" t="str">
        <f t="shared" si="14"/>
        <v/>
      </c>
      <c r="AP610" s="51"/>
      <c r="AQ610" s="51" t="str">
        <f t="shared" si="15"/>
        <v/>
      </c>
      <c r="AR610" s="68" t="str">
        <f t="shared" si="16"/>
        <v/>
      </c>
      <c r="AS610" s="68" t="str">
        <f t="shared" si="17"/>
        <v/>
      </c>
      <c r="AT610" s="68" t="str">
        <f t="shared" si="18"/>
        <v/>
      </c>
      <c r="AU610" s="68" t="str">
        <f t="shared" si="19"/>
        <v/>
      </c>
      <c r="AV610" s="68" t="str">
        <f t="shared" si="20"/>
        <v/>
      </c>
      <c r="AW610" s="67" t="str">
        <f t="shared" si="21"/>
        <v/>
      </c>
      <c r="AX610" s="51"/>
      <c r="AY610" s="51" t="str">
        <f t="shared" si="22"/>
        <v/>
      </c>
      <c r="AZ610" s="68" t="str">
        <f t="shared" si="23"/>
        <v/>
      </c>
      <c r="BA610" s="68" t="str">
        <f t="shared" si="24"/>
        <v/>
      </c>
      <c r="BB610" s="68" t="str">
        <f t="shared" si="25"/>
        <v/>
      </c>
      <c r="BC610" s="68" t="str">
        <f t="shared" si="26"/>
        <v/>
      </c>
      <c r="BD610" s="68" t="str">
        <f t="shared" si="27"/>
        <v/>
      </c>
      <c r="BE610" s="68" t="str">
        <f t="shared" si="28"/>
        <v/>
      </c>
      <c r="BF610" s="51"/>
      <c r="BG610" s="69" t="str">
        <f t="shared" si="29"/>
        <v/>
      </c>
      <c r="BH610" s="67" t="str">
        <f t="shared" si="30"/>
        <v/>
      </c>
      <c r="BI610" s="67" t="str">
        <f t="shared" si="31"/>
        <v/>
      </c>
      <c r="BJ610" s="67" t="str">
        <f t="shared" si="32"/>
        <v/>
      </c>
      <c r="BK610" s="67" t="str">
        <f t="shared" si="33"/>
        <v/>
      </c>
      <c r="BL610" s="67" t="str">
        <f t="shared" si="34"/>
        <v/>
      </c>
      <c r="BM610" s="65" t="str">
        <f t="shared" si="35"/>
        <v/>
      </c>
      <c r="BN610" s="70"/>
      <c r="BO610" s="71">
        <f t="shared" ref="BO610:BO613" si="3981">IF(A610 =2014,F610,"")</f>
        <v>462957</v>
      </c>
      <c r="BP610" s="51" t="str">
        <f t="shared" ref="BP610:BP613" si="3982">IF(A610 =2015,F610,"")</f>
        <v/>
      </c>
      <c r="BQ610" s="51" t="str">
        <f t="shared" ref="BQ610:BQ613" si="3983">IF(A610 =2016,F610,"")</f>
        <v/>
      </c>
      <c r="BR610" s="51" t="str">
        <f t="shared" ref="BR610:BR613" si="3984">IF(A610 =2017,F610,"")</f>
        <v/>
      </c>
      <c r="BS610" s="69" t="str">
        <f t="shared" si="2920"/>
        <v/>
      </c>
      <c r="BT610" s="70"/>
      <c r="BU610" s="65">
        <f t="shared" ref="BU610:BU613" si="3985">IF(A610 =2014,I610,"")</f>
        <v>2620971</v>
      </c>
      <c r="BV610" s="68" t="str">
        <f t="shared" ref="BV610:BV613" si="3986">IF(A610 =2015,I610,"")</f>
        <v/>
      </c>
      <c r="BW610" s="68" t="str">
        <f t="shared" ref="BW610:BW613" si="3987">IF(A610 =2016,I610,"")</f>
        <v/>
      </c>
      <c r="BX610" s="68" t="str">
        <f t="shared" ref="BX610:BX613" si="3988">IF(A610 =2017,I610,"")</f>
        <v/>
      </c>
      <c r="BY610" s="67" t="str">
        <f t="shared" si="44"/>
        <v/>
      </c>
      <c r="BZ610" s="65"/>
      <c r="CA610" s="65">
        <f t="shared" si="45"/>
        <v>0</v>
      </c>
      <c r="CB610" s="67" t="str">
        <f t="shared" si="46"/>
        <v/>
      </c>
      <c r="CC610" s="67" t="str">
        <f t="shared" si="47"/>
        <v/>
      </c>
      <c r="CD610" s="67" t="str">
        <f t="shared" si="48"/>
        <v/>
      </c>
      <c r="CE610" s="67" t="str">
        <f t="shared" si="49"/>
        <v/>
      </c>
      <c r="CF610" s="65"/>
      <c r="CG610" s="65">
        <f t="shared" ref="CG610:CG613" si="3989">IF(A610 =2014,Q610+R610+S610+T610+U610,"")</f>
        <v>2669343</v>
      </c>
      <c r="CH610" s="68" t="str">
        <f t="shared" ref="CH610:CH613" si="3990">IF(A610 =2015,Q610+R610+S610+T610+U610,"")</f>
        <v/>
      </c>
      <c r="CI610" s="68" t="str">
        <f t="shared" ref="CI610:CI613" si="3991">IF(A610 =2016,Q610+R610+S610+T610+U610,"")</f>
        <v/>
      </c>
      <c r="CJ610" s="68" t="str">
        <f t="shared" ref="CJ610:CJ613" si="3992">IF(A610 =2017,Q610+R610+S610+T610+U610,"")</f>
        <v/>
      </c>
      <c r="CK610" s="67" t="str">
        <f t="shared" si="54"/>
        <v/>
      </c>
      <c r="CL610" s="65"/>
      <c r="CM610" s="65">
        <f t="shared" ref="CM610:CM613" si="3993">IF(A610 =2014,Q610,"")</f>
        <v>1661239</v>
      </c>
      <c r="CN610" s="68" t="str">
        <f t="shared" ref="CN610:CN613" si="3994">IF(A610 =2015,Q610,"")</f>
        <v/>
      </c>
      <c r="CO610" s="68" t="str">
        <f t="shared" ref="CO610:CO613" si="3995">IF(A610 =2016,Q610,"")</f>
        <v/>
      </c>
      <c r="CP610" s="68" t="str">
        <f t="shared" ref="CP610:CP613" si="3996">IF(A610 =2017,Q610,"")</f>
        <v/>
      </c>
      <c r="CQ610" s="67" t="str">
        <f t="shared" si="59"/>
        <v/>
      </c>
      <c r="CR610" s="65"/>
      <c r="CS610" s="65">
        <f t="shared" ref="CS610:CS613" si="3997">IF(A610 =2014,R610,"")</f>
        <v>448727</v>
      </c>
      <c r="CT610" s="68" t="str">
        <f t="shared" ref="CT610:CT613" si="3998">IF(A610 =2015,R610,"")</f>
        <v/>
      </c>
      <c r="CU610" s="68" t="str">
        <f t="shared" ref="CU610:CU613" si="3999">IF(A610 =2016,R610,"")</f>
        <v/>
      </c>
      <c r="CV610" s="68" t="str">
        <f t="shared" ref="CV610:CV613" si="4000">IF(A610 =2017,R610,"")</f>
        <v/>
      </c>
      <c r="CW610" s="67" t="str">
        <f t="shared" si="64"/>
        <v/>
      </c>
      <c r="CX610" s="65"/>
      <c r="CY610" s="65">
        <f t="shared" ref="CY610:CY613" si="4001">IF(A610 =2014,S610,"")</f>
        <v>433260</v>
      </c>
      <c r="CZ610" s="68" t="str">
        <f t="shared" ref="CZ610:CZ613" si="4002">IF(A610 =2015,S610,"")</f>
        <v/>
      </c>
      <c r="DA610" s="68" t="str">
        <f t="shared" ref="DA610:DA613" si="4003">IF(A610 =2016,S610,"")</f>
        <v/>
      </c>
      <c r="DB610" s="68" t="str">
        <f t="shared" ref="DB610:DB613" si="4004">IF(A610 =2017,S610,"")</f>
        <v/>
      </c>
      <c r="DC610" s="67" t="str">
        <f t="shared" si="69"/>
        <v/>
      </c>
      <c r="DD610" s="65"/>
      <c r="DE610" s="65">
        <f t="shared" ref="DE610:DE613" si="4005">IF(A610 =2014,T610,"")</f>
        <v>0</v>
      </c>
      <c r="DF610" s="51" t="str">
        <f t="shared" ref="DF610:DF613" si="4006">IF(A610 =2015,T610,"")</f>
        <v/>
      </c>
      <c r="DG610" s="51" t="str">
        <f t="shared" ref="DG610:DG613" si="4007">IF(A610 =2016,T610,"")</f>
        <v/>
      </c>
      <c r="DH610" s="51" t="str">
        <f t="shared" ref="DH610:DH613" si="4008">IF(A610 =2017,T610,"")</f>
        <v/>
      </c>
      <c r="DI610" s="69" t="str">
        <f t="shared" si="74"/>
        <v/>
      </c>
      <c r="DJ610" s="70"/>
      <c r="DK610" s="65">
        <f t="shared" ref="DK610:DK613" si="4009">IF(A610 =2014,U610,"")</f>
        <v>126117</v>
      </c>
      <c r="DL610" s="51" t="str">
        <f t="shared" ref="DL610:DL613" si="4010">IF(A610 =2015,U610,"")</f>
        <v/>
      </c>
      <c r="DM610" s="51" t="str">
        <f t="shared" ref="DM610:DM613" si="4011">IF(A610 =2016,U610,"")</f>
        <v/>
      </c>
      <c r="DN610" s="51" t="str">
        <f t="shared" ref="DN610:DN613" si="4012">IF(A610 =2017,U610,"")</f>
        <v/>
      </c>
      <c r="DO610" s="69" t="str">
        <f t="shared" si="79"/>
        <v/>
      </c>
      <c r="DP610" s="51"/>
      <c r="DQ610" s="51"/>
      <c r="DR610" s="51"/>
      <c r="DS610" s="51"/>
      <c r="DT610" s="51"/>
      <c r="DU610" s="181"/>
    </row>
    <row r="611" spans="1:125" ht="15" x14ac:dyDescent="0.25">
      <c r="A611" s="50">
        <v>2015</v>
      </c>
      <c r="B611" s="51" t="s">
        <v>1245</v>
      </c>
      <c r="C611" s="50" t="s">
        <v>985</v>
      </c>
      <c r="D611" s="53" t="s">
        <v>985</v>
      </c>
      <c r="E611" s="50" t="s">
        <v>111</v>
      </c>
      <c r="F611" s="54">
        <v>455756</v>
      </c>
      <c r="G611" s="54">
        <v>1974156</v>
      </c>
      <c r="H611" s="54">
        <v>633362</v>
      </c>
      <c r="I611" s="55">
        <v>2773189</v>
      </c>
      <c r="J611" s="50"/>
      <c r="K611" s="50" t="s">
        <v>2032</v>
      </c>
      <c r="L611" s="58" t="s">
        <v>2032</v>
      </c>
      <c r="M611" s="58" t="s">
        <v>2032</v>
      </c>
      <c r="N611" s="58" t="s">
        <v>2032</v>
      </c>
      <c r="O611" s="58" t="s">
        <v>2032</v>
      </c>
      <c r="P611" s="59"/>
      <c r="Q611" s="60">
        <v>1258464</v>
      </c>
      <c r="R611" s="60">
        <v>1042268</v>
      </c>
      <c r="S611" s="60">
        <v>365324</v>
      </c>
      <c r="T611" s="60">
        <v>0</v>
      </c>
      <c r="U611" s="60">
        <v>200326</v>
      </c>
      <c r="V611" s="79"/>
      <c r="W611" s="90">
        <f t="shared" si="857"/>
        <v>2866382</v>
      </c>
      <c r="X611" s="101">
        <v>176171</v>
      </c>
      <c r="Y611" s="50" t="s">
        <v>167</v>
      </c>
      <c r="Z611" s="50" t="s">
        <v>985</v>
      </c>
      <c r="AA611" s="51" t="str">
        <f t="shared" si="3975"/>
        <v/>
      </c>
      <c r="AB611" s="68" t="str">
        <f t="shared" si="3976"/>
        <v/>
      </c>
      <c r="AC611" s="68" t="str">
        <f t="shared" si="3977"/>
        <v/>
      </c>
      <c r="AD611" s="68" t="str">
        <f t="shared" si="3978"/>
        <v/>
      </c>
      <c r="AE611" s="68" t="str">
        <f t="shared" si="3979"/>
        <v/>
      </c>
      <c r="AF611" s="68" t="str">
        <f t="shared" si="3980"/>
        <v/>
      </c>
      <c r="AG611" s="67" t="str">
        <f t="shared" si="7"/>
        <v/>
      </c>
      <c r="AH611" s="51"/>
      <c r="AI611" s="51" t="str">
        <f t="shared" si="8"/>
        <v/>
      </c>
      <c r="AJ611" s="68" t="str">
        <f t="shared" si="9"/>
        <v/>
      </c>
      <c r="AK611" s="68" t="str">
        <f t="shared" si="10"/>
        <v/>
      </c>
      <c r="AL611" s="68" t="str">
        <f t="shared" si="11"/>
        <v/>
      </c>
      <c r="AM611" s="68" t="str">
        <f t="shared" si="12"/>
        <v/>
      </c>
      <c r="AN611" s="68" t="str">
        <f t="shared" si="13"/>
        <v/>
      </c>
      <c r="AO611" s="67" t="str">
        <f t="shared" si="14"/>
        <v/>
      </c>
      <c r="AP611" s="51"/>
      <c r="AQ611" s="51" t="str">
        <f t="shared" si="15"/>
        <v/>
      </c>
      <c r="AR611" s="68" t="str">
        <f t="shared" si="16"/>
        <v/>
      </c>
      <c r="AS611" s="68" t="str">
        <f t="shared" si="17"/>
        <v/>
      </c>
      <c r="AT611" s="68" t="str">
        <f t="shared" si="18"/>
        <v/>
      </c>
      <c r="AU611" s="68" t="str">
        <f t="shared" si="19"/>
        <v/>
      </c>
      <c r="AV611" s="68" t="str">
        <f t="shared" si="20"/>
        <v/>
      </c>
      <c r="AW611" s="67" t="str">
        <f t="shared" si="21"/>
        <v/>
      </c>
      <c r="AX611" s="51"/>
      <c r="AY611" s="51" t="str">
        <f t="shared" si="22"/>
        <v/>
      </c>
      <c r="AZ611" s="68" t="str">
        <f t="shared" si="23"/>
        <v/>
      </c>
      <c r="BA611" s="68" t="str">
        <f t="shared" si="24"/>
        <v/>
      </c>
      <c r="BB611" s="68" t="str">
        <f t="shared" si="25"/>
        <v/>
      </c>
      <c r="BC611" s="68" t="str">
        <f t="shared" si="26"/>
        <v/>
      </c>
      <c r="BD611" s="68" t="str">
        <f t="shared" si="27"/>
        <v/>
      </c>
      <c r="BE611" s="68" t="str">
        <f t="shared" si="28"/>
        <v/>
      </c>
      <c r="BF611" s="51"/>
      <c r="BG611" s="69" t="str">
        <f t="shared" si="29"/>
        <v/>
      </c>
      <c r="BH611" s="67" t="str">
        <f t="shared" si="30"/>
        <v/>
      </c>
      <c r="BI611" s="67" t="str">
        <f t="shared" si="31"/>
        <v/>
      </c>
      <c r="BJ611" s="67" t="str">
        <f t="shared" si="32"/>
        <v/>
      </c>
      <c r="BK611" s="67" t="str">
        <f t="shared" si="33"/>
        <v/>
      </c>
      <c r="BL611" s="67" t="str">
        <f t="shared" si="34"/>
        <v/>
      </c>
      <c r="BM611" s="65" t="str">
        <f t="shared" si="35"/>
        <v/>
      </c>
      <c r="BN611" s="51"/>
      <c r="BO611" s="51" t="str">
        <f t="shared" si="3981"/>
        <v/>
      </c>
      <c r="BP611" s="71">
        <f t="shared" si="3982"/>
        <v>455756</v>
      </c>
      <c r="BQ611" s="51" t="str">
        <f t="shared" si="3983"/>
        <v/>
      </c>
      <c r="BR611" s="51" t="str">
        <f t="shared" si="3984"/>
        <v/>
      </c>
      <c r="BS611" s="69" t="str">
        <f t="shared" si="2920"/>
        <v/>
      </c>
      <c r="BT611" s="51"/>
      <c r="BU611" s="68" t="str">
        <f t="shared" si="3985"/>
        <v/>
      </c>
      <c r="BV611" s="65">
        <f t="shared" si="3986"/>
        <v>2773189</v>
      </c>
      <c r="BW611" s="68" t="str">
        <f t="shared" si="3987"/>
        <v/>
      </c>
      <c r="BX611" s="68" t="str">
        <f t="shared" si="3988"/>
        <v/>
      </c>
      <c r="BY611" s="67" t="str">
        <f t="shared" si="44"/>
        <v/>
      </c>
      <c r="BZ611" s="68"/>
      <c r="CA611" s="65" t="str">
        <f t="shared" si="45"/>
        <v/>
      </c>
      <c r="CB611" s="67">
        <f t="shared" si="46"/>
        <v>176171</v>
      </c>
      <c r="CC611" s="67" t="str">
        <f t="shared" si="47"/>
        <v/>
      </c>
      <c r="CD611" s="67" t="str">
        <f t="shared" si="48"/>
        <v/>
      </c>
      <c r="CE611" s="67" t="str">
        <f t="shared" si="49"/>
        <v/>
      </c>
      <c r="CF611" s="68"/>
      <c r="CG611" s="68" t="str">
        <f t="shared" si="3989"/>
        <v/>
      </c>
      <c r="CH611" s="65">
        <f t="shared" si="3990"/>
        <v>2866382</v>
      </c>
      <c r="CI611" s="68" t="str">
        <f t="shared" si="3991"/>
        <v/>
      </c>
      <c r="CJ611" s="68" t="str">
        <f t="shared" si="3992"/>
        <v/>
      </c>
      <c r="CK611" s="67" t="str">
        <f t="shared" si="54"/>
        <v/>
      </c>
      <c r="CL611" s="68"/>
      <c r="CM611" s="68" t="str">
        <f t="shared" si="3993"/>
        <v/>
      </c>
      <c r="CN611" s="65">
        <f t="shared" si="3994"/>
        <v>1258464</v>
      </c>
      <c r="CO611" s="68" t="str">
        <f t="shared" si="3995"/>
        <v/>
      </c>
      <c r="CP611" s="68" t="str">
        <f t="shared" si="3996"/>
        <v/>
      </c>
      <c r="CQ611" s="67" t="str">
        <f t="shared" si="59"/>
        <v/>
      </c>
      <c r="CR611" s="68"/>
      <c r="CS611" s="68" t="str">
        <f t="shared" si="3997"/>
        <v/>
      </c>
      <c r="CT611" s="65">
        <f t="shared" si="3998"/>
        <v>1042268</v>
      </c>
      <c r="CU611" s="68" t="str">
        <f t="shared" si="3999"/>
        <v/>
      </c>
      <c r="CV611" s="68" t="str">
        <f t="shared" si="4000"/>
        <v/>
      </c>
      <c r="CW611" s="67" t="str">
        <f t="shared" si="64"/>
        <v/>
      </c>
      <c r="CX611" s="68"/>
      <c r="CY611" s="68" t="str">
        <f t="shared" si="4001"/>
        <v/>
      </c>
      <c r="CZ611" s="65">
        <f t="shared" si="4002"/>
        <v>365324</v>
      </c>
      <c r="DA611" s="68" t="str">
        <f t="shared" si="4003"/>
        <v/>
      </c>
      <c r="DB611" s="68" t="str">
        <f t="shared" si="4004"/>
        <v/>
      </c>
      <c r="DC611" s="67" t="str">
        <f t="shared" si="69"/>
        <v/>
      </c>
      <c r="DD611" s="68"/>
      <c r="DE611" s="68" t="str">
        <f t="shared" si="4005"/>
        <v/>
      </c>
      <c r="DF611" s="65">
        <f t="shared" si="4006"/>
        <v>0</v>
      </c>
      <c r="DG611" s="51" t="str">
        <f t="shared" si="4007"/>
        <v/>
      </c>
      <c r="DH611" s="51" t="str">
        <f t="shared" si="4008"/>
        <v/>
      </c>
      <c r="DI611" s="69" t="str">
        <f t="shared" si="74"/>
        <v/>
      </c>
      <c r="DJ611" s="51"/>
      <c r="DK611" s="51" t="str">
        <f t="shared" si="4009"/>
        <v/>
      </c>
      <c r="DL611" s="65">
        <f t="shared" si="4010"/>
        <v>200326</v>
      </c>
      <c r="DM611" s="51" t="str">
        <f t="shared" si="4011"/>
        <v/>
      </c>
      <c r="DN611" s="51" t="str">
        <f t="shared" si="4012"/>
        <v/>
      </c>
      <c r="DO611" s="69" t="str">
        <f t="shared" si="79"/>
        <v/>
      </c>
      <c r="DP611" s="51"/>
      <c r="DQ611" s="51"/>
      <c r="DR611" s="51"/>
      <c r="DS611" s="51"/>
      <c r="DT611" s="51"/>
      <c r="DU611" s="181"/>
    </row>
    <row r="612" spans="1:125" ht="15" x14ac:dyDescent="0.25">
      <c r="A612" s="50">
        <v>2016</v>
      </c>
      <c r="B612" s="51" t="s">
        <v>1245</v>
      </c>
      <c r="C612" s="50" t="s">
        <v>985</v>
      </c>
      <c r="D612" s="53" t="s">
        <v>985</v>
      </c>
      <c r="E612" s="50" t="s">
        <v>111</v>
      </c>
      <c r="F612" s="54">
        <v>383345</v>
      </c>
      <c r="G612" s="54">
        <v>1659846</v>
      </c>
      <c r="H612" s="54">
        <v>654756</v>
      </c>
      <c r="I612" s="55">
        <v>2824041</v>
      </c>
      <c r="J612" s="50"/>
      <c r="K612" s="50" t="s">
        <v>2032</v>
      </c>
      <c r="L612" s="58" t="s">
        <v>2032</v>
      </c>
      <c r="M612" s="58" t="s">
        <v>2032</v>
      </c>
      <c r="N612" s="58" t="s">
        <v>2032</v>
      </c>
      <c r="O612" s="58" t="s">
        <v>2032</v>
      </c>
      <c r="P612" s="59"/>
      <c r="Q612" s="60">
        <v>2285805</v>
      </c>
      <c r="R612" s="60">
        <v>0</v>
      </c>
      <c r="S612" s="60">
        <v>333238</v>
      </c>
      <c r="T612" s="60">
        <v>0</v>
      </c>
      <c r="U612" s="60">
        <v>205920</v>
      </c>
      <c r="V612" s="79"/>
      <c r="W612" s="90">
        <f t="shared" si="857"/>
        <v>2824963</v>
      </c>
      <c r="X612" s="101">
        <v>2130185</v>
      </c>
      <c r="Y612" s="50" t="s">
        <v>167</v>
      </c>
      <c r="Z612" s="50" t="s">
        <v>985</v>
      </c>
      <c r="AA612" s="51" t="str">
        <f t="shared" si="3975"/>
        <v/>
      </c>
      <c r="AB612" s="68" t="str">
        <f t="shared" si="3976"/>
        <v/>
      </c>
      <c r="AC612" s="68" t="str">
        <f t="shared" si="3977"/>
        <v/>
      </c>
      <c r="AD612" s="68" t="str">
        <f t="shared" si="3978"/>
        <v/>
      </c>
      <c r="AE612" s="68" t="str">
        <f t="shared" si="3979"/>
        <v/>
      </c>
      <c r="AF612" s="68" t="str">
        <f t="shared" si="3980"/>
        <v/>
      </c>
      <c r="AG612" s="67" t="str">
        <f t="shared" si="7"/>
        <v/>
      </c>
      <c r="AH612" s="51"/>
      <c r="AI612" s="51" t="str">
        <f t="shared" si="8"/>
        <v/>
      </c>
      <c r="AJ612" s="68" t="str">
        <f t="shared" si="9"/>
        <v/>
      </c>
      <c r="AK612" s="68" t="str">
        <f t="shared" si="10"/>
        <v/>
      </c>
      <c r="AL612" s="68" t="str">
        <f t="shared" si="11"/>
        <v/>
      </c>
      <c r="AM612" s="68" t="str">
        <f t="shared" si="12"/>
        <v/>
      </c>
      <c r="AN612" s="68" t="str">
        <f t="shared" si="13"/>
        <v/>
      </c>
      <c r="AO612" s="67" t="str">
        <f t="shared" si="14"/>
        <v/>
      </c>
      <c r="AP612" s="51"/>
      <c r="AQ612" s="51" t="str">
        <f t="shared" si="15"/>
        <v/>
      </c>
      <c r="AR612" s="68" t="str">
        <f t="shared" si="16"/>
        <v/>
      </c>
      <c r="AS612" s="68" t="str">
        <f t="shared" si="17"/>
        <v/>
      </c>
      <c r="AT612" s="68" t="str">
        <f t="shared" si="18"/>
        <v/>
      </c>
      <c r="AU612" s="68" t="str">
        <f t="shared" si="19"/>
        <v/>
      </c>
      <c r="AV612" s="68" t="str">
        <f t="shared" si="20"/>
        <v/>
      </c>
      <c r="AW612" s="67" t="str">
        <f t="shared" si="21"/>
        <v/>
      </c>
      <c r="AX612" s="51"/>
      <c r="AY612" s="51" t="str">
        <f t="shared" si="22"/>
        <v/>
      </c>
      <c r="AZ612" s="68" t="str">
        <f t="shared" si="23"/>
        <v/>
      </c>
      <c r="BA612" s="68" t="str">
        <f t="shared" si="24"/>
        <v/>
      </c>
      <c r="BB612" s="68" t="str">
        <f t="shared" si="25"/>
        <v/>
      </c>
      <c r="BC612" s="68" t="str">
        <f t="shared" si="26"/>
        <v/>
      </c>
      <c r="BD612" s="68" t="str">
        <f t="shared" si="27"/>
        <v/>
      </c>
      <c r="BE612" s="68" t="str">
        <f t="shared" si="28"/>
        <v/>
      </c>
      <c r="BF612" s="51"/>
      <c r="BG612" s="69" t="str">
        <f t="shared" si="29"/>
        <v/>
      </c>
      <c r="BH612" s="67" t="str">
        <f t="shared" si="30"/>
        <v/>
      </c>
      <c r="BI612" s="67" t="str">
        <f t="shared" si="31"/>
        <v/>
      </c>
      <c r="BJ612" s="67" t="str">
        <f t="shared" si="32"/>
        <v/>
      </c>
      <c r="BK612" s="67" t="str">
        <f t="shared" si="33"/>
        <v/>
      </c>
      <c r="BL612" s="67" t="str">
        <f t="shared" si="34"/>
        <v/>
      </c>
      <c r="BM612" s="65" t="str">
        <f t="shared" si="35"/>
        <v/>
      </c>
      <c r="BN612" s="51"/>
      <c r="BO612" s="51" t="str">
        <f t="shared" si="3981"/>
        <v/>
      </c>
      <c r="BP612" s="51" t="str">
        <f t="shared" si="3982"/>
        <v/>
      </c>
      <c r="BQ612" s="71">
        <f t="shared" si="3983"/>
        <v>383345</v>
      </c>
      <c r="BR612" s="51" t="str">
        <f t="shared" si="3984"/>
        <v/>
      </c>
      <c r="BS612" s="69" t="str">
        <f t="shared" si="2920"/>
        <v/>
      </c>
      <c r="BT612" s="51"/>
      <c r="BU612" s="68" t="str">
        <f t="shared" si="3985"/>
        <v/>
      </c>
      <c r="BV612" s="68" t="str">
        <f t="shared" si="3986"/>
        <v/>
      </c>
      <c r="BW612" s="65">
        <f t="shared" si="3987"/>
        <v>2824041</v>
      </c>
      <c r="BX612" s="68" t="str">
        <f t="shared" si="3988"/>
        <v/>
      </c>
      <c r="BY612" s="67" t="str">
        <f t="shared" si="44"/>
        <v/>
      </c>
      <c r="BZ612" s="68"/>
      <c r="CA612" s="65" t="str">
        <f t="shared" si="45"/>
        <v/>
      </c>
      <c r="CB612" s="67" t="str">
        <f t="shared" si="46"/>
        <v/>
      </c>
      <c r="CC612" s="67">
        <f t="shared" si="47"/>
        <v>2130185</v>
      </c>
      <c r="CD612" s="67" t="str">
        <f t="shared" si="48"/>
        <v/>
      </c>
      <c r="CE612" s="67" t="str">
        <f t="shared" si="49"/>
        <v/>
      </c>
      <c r="CF612" s="68"/>
      <c r="CG612" s="68" t="str">
        <f t="shared" si="3989"/>
        <v/>
      </c>
      <c r="CH612" s="68" t="str">
        <f t="shared" si="3990"/>
        <v/>
      </c>
      <c r="CI612" s="65">
        <f t="shared" si="3991"/>
        <v>2824963</v>
      </c>
      <c r="CJ612" s="68" t="str">
        <f t="shared" si="3992"/>
        <v/>
      </c>
      <c r="CK612" s="67" t="str">
        <f t="shared" si="54"/>
        <v/>
      </c>
      <c r="CL612" s="68"/>
      <c r="CM612" s="68" t="str">
        <f t="shared" si="3993"/>
        <v/>
      </c>
      <c r="CN612" s="68" t="str">
        <f t="shared" si="3994"/>
        <v/>
      </c>
      <c r="CO612" s="65">
        <f t="shared" si="3995"/>
        <v>2285805</v>
      </c>
      <c r="CP612" s="68" t="str">
        <f t="shared" si="3996"/>
        <v/>
      </c>
      <c r="CQ612" s="67" t="str">
        <f t="shared" si="59"/>
        <v/>
      </c>
      <c r="CR612" s="68"/>
      <c r="CS612" s="68" t="str">
        <f t="shared" si="3997"/>
        <v/>
      </c>
      <c r="CT612" s="68" t="str">
        <f t="shared" si="3998"/>
        <v/>
      </c>
      <c r="CU612" s="65">
        <f t="shared" si="3999"/>
        <v>0</v>
      </c>
      <c r="CV612" s="68" t="str">
        <f t="shared" si="4000"/>
        <v/>
      </c>
      <c r="CW612" s="67" t="str">
        <f t="shared" si="64"/>
        <v/>
      </c>
      <c r="CX612" s="68"/>
      <c r="CY612" s="68" t="str">
        <f t="shared" si="4001"/>
        <v/>
      </c>
      <c r="CZ612" s="68" t="str">
        <f t="shared" si="4002"/>
        <v/>
      </c>
      <c r="DA612" s="65">
        <f t="shared" si="4003"/>
        <v>333238</v>
      </c>
      <c r="DB612" s="68" t="str">
        <f t="shared" si="4004"/>
        <v/>
      </c>
      <c r="DC612" s="67" t="str">
        <f t="shared" si="69"/>
        <v/>
      </c>
      <c r="DD612" s="68"/>
      <c r="DE612" s="68" t="str">
        <f t="shared" si="4005"/>
        <v/>
      </c>
      <c r="DF612" s="51" t="str">
        <f t="shared" si="4006"/>
        <v/>
      </c>
      <c r="DG612" s="65">
        <f t="shared" si="4007"/>
        <v>0</v>
      </c>
      <c r="DH612" s="51" t="str">
        <f t="shared" si="4008"/>
        <v/>
      </c>
      <c r="DI612" s="69" t="str">
        <f t="shared" si="74"/>
        <v/>
      </c>
      <c r="DJ612" s="51"/>
      <c r="DK612" s="51" t="str">
        <f t="shared" si="4009"/>
        <v/>
      </c>
      <c r="DL612" s="51" t="str">
        <f t="shared" si="4010"/>
        <v/>
      </c>
      <c r="DM612" s="65">
        <f t="shared" si="4011"/>
        <v>205920</v>
      </c>
      <c r="DN612" s="51" t="str">
        <f t="shared" si="4012"/>
        <v/>
      </c>
      <c r="DO612" s="69" t="str">
        <f t="shared" si="79"/>
        <v/>
      </c>
      <c r="DP612" s="51"/>
      <c r="DQ612" s="51"/>
      <c r="DR612" s="51"/>
      <c r="DS612" s="51"/>
      <c r="DT612" s="51"/>
      <c r="DU612" s="181"/>
    </row>
    <row r="613" spans="1:125" ht="15" x14ac:dyDescent="0.25">
      <c r="A613" s="50">
        <v>2017</v>
      </c>
      <c r="B613" s="51" t="s">
        <v>1245</v>
      </c>
      <c r="C613" s="50" t="s">
        <v>985</v>
      </c>
      <c r="D613" s="53" t="s">
        <v>985</v>
      </c>
      <c r="E613" s="50" t="s">
        <v>111</v>
      </c>
      <c r="F613" s="54">
        <v>338086</v>
      </c>
      <c r="G613" s="54">
        <v>1493654</v>
      </c>
      <c r="H613" s="54">
        <v>645879</v>
      </c>
      <c r="I613" s="55">
        <v>3019388</v>
      </c>
      <c r="J613" s="50"/>
      <c r="K613" s="50" t="s">
        <v>2032</v>
      </c>
      <c r="L613" s="58" t="s">
        <v>2032</v>
      </c>
      <c r="M613" s="58" t="s">
        <v>2032</v>
      </c>
      <c r="N613" s="58" t="s">
        <v>2032</v>
      </c>
      <c r="O613" s="58" t="s">
        <v>2032</v>
      </c>
      <c r="P613" s="59"/>
      <c r="Q613" s="60">
        <v>1032933</v>
      </c>
      <c r="R613" s="60">
        <v>520634</v>
      </c>
      <c r="S613" s="60">
        <v>313858</v>
      </c>
      <c r="T613" s="60">
        <v>1063216</v>
      </c>
      <c r="U613" s="60">
        <v>88747</v>
      </c>
      <c r="V613" s="79"/>
      <c r="W613" s="90">
        <f t="shared" si="857"/>
        <v>3019388</v>
      </c>
      <c r="X613" s="101">
        <v>22566</v>
      </c>
      <c r="Y613" s="50" t="s">
        <v>167</v>
      </c>
      <c r="Z613" s="50" t="s">
        <v>985</v>
      </c>
      <c r="AA613" s="51" t="str">
        <f t="shared" si="3975"/>
        <v/>
      </c>
      <c r="AB613" s="68" t="str">
        <f t="shared" si="3976"/>
        <v/>
      </c>
      <c r="AC613" s="68" t="str">
        <f t="shared" si="3977"/>
        <v/>
      </c>
      <c r="AD613" s="68" t="str">
        <f t="shared" si="3978"/>
        <v/>
      </c>
      <c r="AE613" s="68" t="str">
        <f t="shared" si="3979"/>
        <v/>
      </c>
      <c r="AF613" s="68" t="str">
        <f t="shared" si="3980"/>
        <v/>
      </c>
      <c r="AG613" s="67" t="str">
        <f t="shared" si="7"/>
        <v/>
      </c>
      <c r="AH613" s="51"/>
      <c r="AI613" s="51" t="str">
        <f t="shared" si="8"/>
        <v/>
      </c>
      <c r="AJ613" s="68" t="str">
        <f t="shared" si="9"/>
        <v/>
      </c>
      <c r="AK613" s="68" t="str">
        <f t="shared" si="10"/>
        <v/>
      </c>
      <c r="AL613" s="68" t="str">
        <f t="shared" si="11"/>
        <v/>
      </c>
      <c r="AM613" s="68" t="str">
        <f t="shared" si="12"/>
        <v/>
      </c>
      <c r="AN613" s="68" t="str">
        <f t="shared" si="13"/>
        <v/>
      </c>
      <c r="AO613" s="67" t="str">
        <f t="shared" si="14"/>
        <v/>
      </c>
      <c r="AP613" s="51"/>
      <c r="AQ613" s="51" t="str">
        <f t="shared" si="15"/>
        <v/>
      </c>
      <c r="AR613" s="68" t="str">
        <f t="shared" si="16"/>
        <v/>
      </c>
      <c r="AS613" s="68" t="str">
        <f t="shared" si="17"/>
        <v/>
      </c>
      <c r="AT613" s="68" t="str">
        <f t="shared" si="18"/>
        <v/>
      </c>
      <c r="AU613" s="68" t="str">
        <f t="shared" si="19"/>
        <v/>
      </c>
      <c r="AV613" s="68" t="str">
        <f t="shared" si="20"/>
        <v/>
      </c>
      <c r="AW613" s="67" t="str">
        <f t="shared" si="21"/>
        <v/>
      </c>
      <c r="AX613" s="51"/>
      <c r="AY613" s="51" t="str">
        <f t="shared" si="22"/>
        <v/>
      </c>
      <c r="AZ613" s="68" t="str">
        <f t="shared" si="23"/>
        <v/>
      </c>
      <c r="BA613" s="68" t="str">
        <f t="shared" si="24"/>
        <v/>
      </c>
      <c r="BB613" s="68" t="str">
        <f t="shared" si="25"/>
        <v/>
      </c>
      <c r="BC613" s="68" t="str">
        <f t="shared" si="26"/>
        <v/>
      </c>
      <c r="BD613" s="68" t="str">
        <f t="shared" si="27"/>
        <v/>
      </c>
      <c r="BE613" s="68" t="str">
        <f t="shared" si="28"/>
        <v/>
      </c>
      <c r="BF613" s="51"/>
      <c r="BG613" s="69" t="str">
        <f t="shared" si="29"/>
        <v/>
      </c>
      <c r="BH613" s="67" t="str">
        <f t="shared" si="30"/>
        <v/>
      </c>
      <c r="BI613" s="67" t="str">
        <f t="shared" si="31"/>
        <v/>
      </c>
      <c r="BJ613" s="67" t="str">
        <f t="shared" si="32"/>
        <v/>
      </c>
      <c r="BK613" s="67" t="str">
        <f t="shared" si="33"/>
        <v/>
      </c>
      <c r="BL613" s="67" t="str">
        <f t="shared" si="34"/>
        <v/>
      </c>
      <c r="BM613" s="65" t="str">
        <f t="shared" si="35"/>
        <v/>
      </c>
      <c r="BN613" s="51"/>
      <c r="BO613" s="51" t="str">
        <f t="shared" si="3981"/>
        <v/>
      </c>
      <c r="BP613" s="51" t="str">
        <f t="shared" si="3982"/>
        <v/>
      </c>
      <c r="BQ613" s="51" t="str">
        <f t="shared" si="3983"/>
        <v/>
      </c>
      <c r="BR613" s="71">
        <f t="shared" si="3984"/>
        <v>338086</v>
      </c>
      <c r="BS613" s="69" t="str">
        <f t="shared" si="2920"/>
        <v/>
      </c>
      <c r="BT613" s="51"/>
      <c r="BU613" s="68" t="str">
        <f t="shared" si="3985"/>
        <v/>
      </c>
      <c r="BV613" s="68" t="str">
        <f t="shared" si="3986"/>
        <v/>
      </c>
      <c r="BW613" s="68" t="str">
        <f t="shared" si="3987"/>
        <v/>
      </c>
      <c r="BX613" s="65">
        <f t="shared" si="3988"/>
        <v>3019388</v>
      </c>
      <c r="BY613" s="67" t="str">
        <f t="shared" si="44"/>
        <v/>
      </c>
      <c r="BZ613" s="68"/>
      <c r="CA613" s="65" t="str">
        <f t="shared" si="45"/>
        <v/>
      </c>
      <c r="CB613" s="67" t="str">
        <f t="shared" si="46"/>
        <v/>
      </c>
      <c r="CC613" s="67" t="str">
        <f t="shared" si="47"/>
        <v/>
      </c>
      <c r="CD613" s="67">
        <f t="shared" si="48"/>
        <v>22566</v>
      </c>
      <c r="CE613" s="67" t="str">
        <f t="shared" si="49"/>
        <v/>
      </c>
      <c r="CF613" s="68"/>
      <c r="CG613" s="68" t="str">
        <f t="shared" si="3989"/>
        <v/>
      </c>
      <c r="CH613" s="68" t="str">
        <f t="shared" si="3990"/>
        <v/>
      </c>
      <c r="CI613" s="68" t="str">
        <f t="shared" si="3991"/>
        <v/>
      </c>
      <c r="CJ613" s="65">
        <f t="shared" si="3992"/>
        <v>3019388</v>
      </c>
      <c r="CK613" s="67" t="str">
        <f t="shared" si="54"/>
        <v/>
      </c>
      <c r="CL613" s="68"/>
      <c r="CM613" s="68" t="str">
        <f t="shared" si="3993"/>
        <v/>
      </c>
      <c r="CN613" s="68" t="str">
        <f t="shared" si="3994"/>
        <v/>
      </c>
      <c r="CO613" s="68" t="str">
        <f t="shared" si="3995"/>
        <v/>
      </c>
      <c r="CP613" s="65">
        <f t="shared" si="3996"/>
        <v>1032933</v>
      </c>
      <c r="CQ613" s="67" t="str">
        <f t="shared" si="59"/>
        <v/>
      </c>
      <c r="CR613" s="68"/>
      <c r="CS613" s="68" t="str">
        <f t="shared" si="3997"/>
        <v/>
      </c>
      <c r="CT613" s="68" t="str">
        <f t="shared" si="3998"/>
        <v/>
      </c>
      <c r="CU613" s="68" t="str">
        <f t="shared" si="3999"/>
        <v/>
      </c>
      <c r="CV613" s="65">
        <f t="shared" si="4000"/>
        <v>520634</v>
      </c>
      <c r="CW613" s="67" t="str">
        <f t="shared" si="64"/>
        <v/>
      </c>
      <c r="CX613" s="68"/>
      <c r="CY613" s="68" t="str">
        <f t="shared" si="4001"/>
        <v/>
      </c>
      <c r="CZ613" s="68" t="str">
        <f t="shared" si="4002"/>
        <v/>
      </c>
      <c r="DA613" s="68" t="str">
        <f t="shared" si="4003"/>
        <v/>
      </c>
      <c r="DB613" s="65">
        <f t="shared" si="4004"/>
        <v>313858</v>
      </c>
      <c r="DC613" s="67" t="str">
        <f t="shared" si="69"/>
        <v/>
      </c>
      <c r="DD613" s="68"/>
      <c r="DE613" s="68" t="str">
        <f t="shared" si="4005"/>
        <v/>
      </c>
      <c r="DF613" s="51" t="str">
        <f t="shared" si="4006"/>
        <v/>
      </c>
      <c r="DG613" s="51" t="str">
        <f t="shared" si="4007"/>
        <v/>
      </c>
      <c r="DH613" s="65">
        <f t="shared" si="4008"/>
        <v>1063216</v>
      </c>
      <c r="DI613" s="69" t="str">
        <f t="shared" si="74"/>
        <v/>
      </c>
      <c r="DJ613" s="51"/>
      <c r="DK613" s="51" t="str">
        <f t="shared" si="4009"/>
        <v/>
      </c>
      <c r="DL613" s="51" t="str">
        <f t="shared" si="4010"/>
        <v/>
      </c>
      <c r="DM613" s="51" t="str">
        <f t="shared" si="4011"/>
        <v/>
      </c>
      <c r="DN613" s="65">
        <f t="shared" si="4012"/>
        <v>88747</v>
      </c>
      <c r="DO613" s="69" t="str">
        <f t="shared" si="79"/>
        <v/>
      </c>
      <c r="DP613" s="51"/>
      <c r="DQ613" s="51"/>
      <c r="DR613" s="51"/>
      <c r="DS613" s="51"/>
      <c r="DT613" s="51"/>
      <c r="DU613" s="181"/>
    </row>
    <row r="614" spans="1:125" ht="15" x14ac:dyDescent="0.25">
      <c r="A614" s="50">
        <v>2018</v>
      </c>
      <c r="B614" s="51" t="s">
        <v>1245</v>
      </c>
      <c r="C614" s="50" t="s">
        <v>985</v>
      </c>
      <c r="D614" s="170" t="s">
        <v>985</v>
      </c>
      <c r="E614" s="50" t="s">
        <v>111</v>
      </c>
      <c r="F614" s="89">
        <v>306079</v>
      </c>
      <c r="G614" s="89">
        <v>1348326</v>
      </c>
      <c r="H614" s="89">
        <v>639848</v>
      </c>
      <c r="I614" s="90">
        <v>3043780</v>
      </c>
      <c r="J614" s="50"/>
      <c r="K614" s="50" t="s">
        <v>2032</v>
      </c>
      <c r="L614" s="58"/>
      <c r="M614" s="58"/>
      <c r="N614" s="58"/>
      <c r="O614" s="58"/>
      <c r="P614" s="91"/>
      <c r="Q614" s="92">
        <v>1152762</v>
      </c>
      <c r="R614" s="92">
        <v>0</v>
      </c>
      <c r="S614" s="92">
        <v>420952</v>
      </c>
      <c r="T614" s="92">
        <v>1165347</v>
      </c>
      <c r="U614" s="93">
        <v>307375</v>
      </c>
      <c r="V614" s="94"/>
      <c r="W614" s="90">
        <f t="shared" si="857"/>
        <v>3046436</v>
      </c>
      <c r="X614" s="101">
        <v>0</v>
      </c>
      <c r="Y614" s="56" t="s">
        <v>167</v>
      </c>
      <c r="Z614" s="50"/>
      <c r="AA614" s="51"/>
      <c r="AB614" s="68"/>
      <c r="AC614" s="68"/>
      <c r="AD614" s="68"/>
      <c r="AE614" s="68"/>
      <c r="AF614" s="68"/>
      <c r="AG614" s="67" t="str">
        <f t="shared" si="7"/>
        <v/>
      </c>
      <c r="AH614" s="51"/>
      <c r="AI614" s="51" t="str">
        <f t="shared" si="8"/>
        <v/>
      </c>
      <c r="AJ614" s="68" t="str">
        <f t="shared" si="9"/>
        <v/>
      </c>
      <c r="AK614" s="68" t="str">
        <f t="shared" si="10"/>
        <v/>
      </c>
      <c r="AL614" s="68" t="str">
        <f t="shared" si="11"/>
        <v/>
      </c>
      <c r="AM614" s="68" t="str">
        <f t="shared" si="12"/>
        <v/>
      </c>
      <c r="AN614" s="68" t="str">
        <f t="shared" si="13"/>
        <v/>
      </c>
      <c r="AO614" s="67" t="str">
        <f t="shared" si="14"/>
        <v/>
      </c>
      <c r="AP614" s="51"/>
      <c r="AQ614" s="51" t="str">
        <f t="shared" si="15"/>
        <v/>
      </c>
      <c r="AR614" s="68" t="str">
        <f t="shared" si="16"/>
        <v/>
      </c>
      <c r="AS614" s="68" t="str">
        <f t="shared" si="17"/>
        <v/>
      </c>
      <c r="AT614" s="68" t="str">
        <f t="shared" si="18"/>
        <v/>
      </c>
      <c r="AU614" s="68" t="str">
        <f t="shared" si="19"/>
        <v/>
      </c>
      <c r="AV614" s="68" t="str">
        <f t="shared" si="20"/>
        <v/>
      </c>
      <c r="AW614" s="67" t="str">
        <f t="shared" si="21"/>
        <v/>
      </c>
      <c r="AX614" s="51"/>
      <c r="AY614" s="51" t="str">
        <f t="shared" si="22"/>
        <v/>
      </c>
      <c r="AZ614" s="68" t="str">
        <f t="shared" si="23"/>
        <v/>
      </c>
      <c r="BA614" s="68" t="str">
        <f t="shared" si="24"/>
        <v/>
      </c>
      <c r="BB614" s="68" t="str">
        <f t="shared" si="25"/>
        <v/>
      </c>
      <c r="BC614" s="68" t="str">
        <f t="shared" si="26"/>
        <v/>
      </c>
      <c r="BD614" s="68" t="str">
        <f t="shared" si="27"/>
        <v/>
      </c>
      <c r="BE614" s="68" t="str">
        <f t="shared" si="28"/>
        <v/>
      </c>
      <c r="BF614" s="51"/>
      <c r="BG614" s="69" t="str">
        <f t="shared" si="29"/>
        <v/>
      </c>
      <c r="BH614" s="67" t="str">
        <f t="shared" si="30"/>
        <v/>
      </c>
      <c r="BI614" s="67" t="str">
        <f t="shared" si="31"/>
        <v/>
      </c>
      <c r="BJ614" s="67" t="str">
        <f t="shared" si="32"/>
        <v/>
      </c>
      <c r="BK614" s="67" t="str">
        <f t="shared" si="33"/>
        <v/>
      </c>
      <c r="BL614" s="67" t="str">
        <f t="shared" si="34"/>
        <v/>
      </c>
      <c r="BM614" s="65" t="str">
        <f t="shared" si="35"/>
        <v/>
      </c>
      <c r="BN614" s="51"/>
      <c r="BO614" s="51"/>
      <c r="BP614" s="51"/>
      <c r="BQ614" s="70"/>
      <c r="BR614" s="51"/>
      <c r="BS614" s="96">
        <f t="shared" si="2920"/>
        <v>306079</v>
      </c>
      <c r="BT614" s="51"/>
      <c r="BU614" s="68"/>
      <c r="BV614" s="68"/>
      <c r="BW614" s="65"/>
      <c r="BX614" s="68"/>
      <c r="BY614" s="67">
        <f t="shared" si="44"/>
        <v>3043780</v>
      </c>
      <c r="BZ614" s="68"/>
      <c r="CA614" s="65" t="str">
        <f t="shared" si="45"/>
        <v/>
      </c>
      <c r="CB614" s="67" t="str">
        <f t="shared" si="46"/>
        <v/>
      </c>
      <c r="CC614" s="67" t="str">
        <f t="shared" si="47"/>
        <v/>
      </c>
      <c r="CD614" s="67" t="str">
        <f t="shared" si="48"/>
        <v/>
      </c>
      <c r="CE614" s="67">
        <f t="shared" si="49"/>
        <v>0</v>
      </c>
      <c r="CF614" s="68"/>
      <c r="CG614" s="68"/>
      <c r="CH614" s="68"/>
      <c r="CI614" s="65"/>
      <c r="CJ614" s="68"/>
      <c r="CK614" s="67">
        <f t="shared" si="54"/>
        <v>3046436</v>
      </c>
      <c r="CL614" s="68"/>
      <c r="CM614" s="68"/>
      <c r="CN614" s="68"/>
      <c r="CO614" s="65"/>
      <c r="CP614" s="68"/>
      <c r="CQ614" s="67">
        <f t="shared" si="59"/>
        <v>1152762</v>
      </c>
      <c r="CR614" s="68"/>
      <c r="CS614" s="68"/>
      <c r="CT614" s="68"/>
      <c r="CU614" s="65"/>
      <c r="CV614" s="68"/>
      <c r="CW614" s="67">
        <f t="shared" si="64"/>
        <v>0</v>
      </c>
      <c r="CX614" s="68"/>
      <c r="CY614" s="68"/>
      <c r="CZ614" s="68"/>
      <c r="DA614" s="65"/>
      <c r="DB614" s="68"/>
      <c r="DC614" s="67">
        <f t="shared" si="69"/>
        <v>420952</v>
      </c>
      <c r="DD614" s="68"/>
      <c r="DE614" s="68"/>
      <c r="DF614" s="51"/>
      <c r="DG614" s="70"/>
      <c r="DH614" s="51"/>
      <c r="DI614" s="67">
        <f t="shared" si="74"/>
        <v>1165347</v>
      </c>
      <c r="DJ614" s="51"/>
      <c r="DK614" s="51"/>
      <c r="DL614" s="51"/>
      <c r="DM614" s="70"/>
      <c r="DN614" s="51"/>
      <c r="DO614" s="67">
        <f t="shared" si="79"/>
        <v>1152762</v>
      </c>
      <c r="DP614" s="51"/>
      <c r="DQ614" s="51"/>
      <c r="DR614" s="51"/>
      <c r="DS614" s="51"/>
      <c r="DT614" s="51"/>
      <c r="DU614" s="181"/>
    </row>
    <row r="615" spans="1:125" ht="15" x14ac:dyDescent="0.25">
      <c r="A615" s="50"/>
      <c r="B615" s="51"/>
      <c r="C615" s="50"/>
      <c r="D615" s="53"/>
      <c r="E615" s="50"/>
      <c r="F615" s="54"/>
      <c r="G615" s="54"/>
      <c r="H615" s="54"/>
      <c r="I615" s="55"/>
      <c r="J615" s="50"/>
      <c r="K615" s="50" t="s">
        <v>2032</v>
      </c>
      <c r="L615" s="58"/>
      <c r="M615" s="58"/>
      <c r="N615" s="58"/>
      <c r="O615" s="58"/>
      <c r="P615" s="59"/>
      <c r="Q615" s="60"/>
      <c r="R615" s="60"/>
      <c r="S615" s="60"/>
      <c r="T615" s="60"/>
      <c r="U615" s="60"/>
      <c r="V615" s="79"/>
      <c r="W615" s="90">
        <f t="shared" si="857"/>
        <v>0</v>
      </c>
      <c r="X615" s="101"/>
      <c r="Y615" s="50"/>
      <c r="Z615" s="50"/>
      <c r="AA615" s="51"/>
      <c r="AB615" s="68"/>
      <c r="AC615" s="68"/>
      <c r="AD615" s="68"/>
      <c r="AE615" s="68"/>
      <c r="AF615" s="68"/>
      <c r="AG615" s="67" t="str">
        <f t="shared" si="7"/>
        <v/>
      </c>
      <c r="AH615" s="51"/>
      <c r="AI615" s="51" t="str">
        <f t="shared" si="8"/>
        <v/>
      </c>
      <c r="AJ615" s="68" t="str">
        <f t="shared" si="9"/>
        <v/>
      </c>
      <c r="AK615" s="68" t="str">
        <f t="shared" si="10"/>
        <v/>
      </c>
      <c r="AL615" s="68" t="str">
        <f t="shared" si="11"/>
        <v/>
      </c>
      <c r="AM615" s="68" t="str">
        <f t="shared" si="12"/>
        <v/>
      </c>
      <c r="AN615" s="68" t="str">
        <f t="shared" si="13"/>
        <v/>
      </c>
      <c r="AO615" s="67" t="str">
        <f t="shared" si="14"/>
        <v/>
      </c>
      <c r="AP615" s="51"/>
      <c r="AQ615" s="51" t="str">
        <f t="shared" si="15"/>
        <v/>
      </c>
      <c r="AR615" s="68" t="str">
        <f t="shared" si="16"/>
        <v/>
      </c>
      <c r="AS615" s="68" t="str">
        <f t="shared" si="17"/>
        <v/>
      </c>
      <c r="AT615" s="68" t="str">
        <f t="shared" si="18"/>
        <v/>
      </c>
      <c r="AU615" s="68" t="str">
        <f t="shared" si="19"/>
        <v/>
      </c>
      <c r="AV615" s="68" t="str">
        <f t="shared" si="20"/>
        <v/>
      </c>
      <c r="AW615" s="67" t="str">
        <f t="shared" si="21"/>
        <v/>
      </c>
      <c r="AX615" s="51"/>
      <c r="AY615" s="51" t="str">
        <f t="shared" si="22"/>
        <v/>
      </c>
      <c r="AZ615" s="68" t="str">
        <f t="shared" si="23"/>
        <v/>
      </c>
      <c r="BA615" s="68" t="str">
        <f t="shared" si="24"/>
        <v/>
      </c>
      <c r="BB615" s="68" t="str">
        <f t="shared" si="25"/>
        <v/>
      </c>
      <c r="BC615" s="68" t="str">
        <f t="shared" si="26"/>
        <v/>
      </c>
      <c r="BD615" s="68" t="str">
        <f t="shared" si="27"/>
        <v/>
      </c>
      <c r="BE615" s="68" t="str">
        <f t="shared" si="28"/>
        <v/>
      </c>
      <c r="BF615" s="51"/>
      <c r="BG615" s="69" t="str">
        <f t="shared" si="29"/>
        <v/>
      </c>
      <c r="BH615" s="67" t="str">
        <f t="shared" si="30"/>
        <v/>
      </c>
      <c r="BI615" s="67" t="str">
        <f t="shared" si="31"/>
        <v/>
      </c>
      <c r="BJ615" s="67" t="str">
        <f t="shared" si="32"/>
        <v/>
      </c>
      <c r="BK615" s="67" t="str">
        <f t="shared" si="33"/>
        <v/>
      </c>
      <c r="BL615" s="67" t="str">
        <f t="shared" si="34"/>
        <v/>
      </c>
      <c r="BM615" s="65" t="str">
        <f t="shared" si="35"/>
        <v/>
      </c>
      <c r="BN615" s="51"/>
      <c r="BO615" s="51"/>
      <c r="BP615" s="51"/>
      <c r="BQ615" s="70"/>
      <c r="BR615" s="51"/>
      <c r="BS615" s="69" t="str">
        <f t="shared" si="2920"/>
        <v/>
      </c>
      <c r="BT615" s="51"/>
      <c r="BU615" s="68"/>
      <c r="BV615" s="68"/>
      <c r="BW615" s="65"/>
      <c r="BX615" s="68"/>
      <c r="BY615" s="67" t="str">
        <f t="shared" si="44"/>
        <v/>
      </c>
      <c r="BZ615" s="68"/>
      <c r="CA615" s="65" t="str">
        <f t="shared" si="45"/>
        <v/>
      </c>
      <c r="CB615" s="67" t="str">
        <f t="shared" si="46"/>
        <v/>
      </c>
      <c r="CC615" s="67" t="str">
        <f t="shared" si="47"/>
        <v/>
      </c>
      <c r="CD615" s="67" t="str">
        <f t="shared" si="48"/>
        <v/>
      </c>
      <c r="CE615" s="67" t="str">
        <f t="shared" si="49"/>
        <v/>
      </c>
      <c r="CF615" s="68"/>
      <c r="CG615" s="68"/>
      <c r="CH615" s="68"/>
      <c r="CI615" s="65"/>
      <c r="CJ615" s="68"/>
      <c r="CK615" s="67" t="str">
        <f t="shared" si="54"/>
        <v/>
      </c>
      <c r="CL615" s="68"/>
      <c r="CM615" s="68"/>
      <c r="CN615" s="68"/>
      <c r="CO615" s="65"/>
      <c r="CP615" s="68"/>
      <c r="CQ615" s="67" t="str">
        <f t="shared" si="59"/>
        <v/>
      </c>
      <c r="CR615" s="68"/>
      <c r="CS615" s="68"/>
      <c r="CT615" s="68"/>
      <c r="CU615" s="65"/>
      <c r="CV615" s="68"/>
      <c r="CW615" s="67" t="str">
        <f t="shared" si="64"/>
        <v/>
      </c>
      <c r="CX615" s="68"/>
      <c r="CY615" s="68"/>
      <c r="CZ615" s="68"/>
      <c r="DA615" s="65"/>
      <c r="DB615" s="68"/>
      <c r="DC615" s="67" t="str">
        <f t="shared" si="69"/>
        <v/>
      </c>
      <c r="DD615" s="68"/>
      <c r="DE615" s="68"/>
      <c r="DF615" s="51"/>
      <c r="DG615" s="70"/>
      <c r="DH615" s="51"/>
      <c r="DI615" s="69" t="str">
        <f t="shared" si="74"/>
        <v/>
      </c>
      <c r="DJ615" s="51"/>
      <c r="DK615" s="51"/>
      <c r="DL615" s="51"/>
      <c r="DM615" s="70"/>
      <c r="DN615" s="51"/>
      <c r="DO615" s="69" t="str">
        <f t="shared" si="79"/>
        <v/>
      </c>
      <c r="DP615" s="51"/>
      <c r="DQ615" s="51"/>
      <c r="DR615" s="51"/>
      <c r="DS615" s="51"/>
      <c r="DT615" s="51"/>
      <c r="DU615" s="181"/>
    </row>
    <row r="616" spans="1:125" ht="15" x14ac:dyDescent="0.25">
      <c r="A616" s="50">
        <v>2016</v>
      </c>
      <c r="B616" s="51" t="s">
        <v>571</v>
      </c>
      <c r="C616" s="50" t="s">
        <v>572</v>
      </c>
      <c r="D616" s="53" t="s">
        <v>193</v>
      </c>
      <c r="E616" s="50" t="s">
        <v>7</v>
      </c>
      <c r="F616" s="54">
        <v>10880</v>
      </c>
      <c r="G616" s="54" t="s">
        <v>364</v>
      </c>
      <c r="H616" s="54">
        <v>69198</v>
      </c>
      <c r="I616" s="55">
        <v>276986</v>
      </c>
      <c r="J616" s="50"/>
      <c r="K616" s="50" t="s">
        <v>2032</v>
      </c>
      <c r="L616" s="58" t="s">
        <v>2032</v>
      </c>
      <c r="M616" s="58" t="s">
        <v>2032</v>
      </c>
      <c r="N616" s="58" t="s">
        <v>2032</v>
      </c>
      <c r="O616" s="58" t="s">
        <v>2032</v>
      </c>
      <c r="P616" s="59"/>
      <c r="Q616" s="60">
        <v>311353</v>
      </c>
      <c r="R616" s="60">
        <v>0</v>
      </c>
      <c r="S616" s="60">
        <v>19628</v>
      </c>
      <c r="T616" s="60">
        <v>0</v>
      </c>
      <c r="U616" s="60">
        <v>0</v>
      </c>
      <c r="V616" s="79"/>
      <c r="W616" s="90">
        <f t="shared" si="857"/>
        <v>330981</v>
      </c>
      <c r="X616" s="101">
        <v>0</v>
      </c>
      <c r="Y616" s="50"/>
      <c r="Z616" s="50" t="s">
        <v>193</v>
      </c>
      <c r="AA616" s="51" t="str">
        <f t="shared" ref="AA616:AA617" si="4013">IF(A616 =2014,IF(Y616 ="",F616,""),"")</f>
        <v/>
      </c>
      <c r="AB616" s="68" t="str">
        <f t="shared" ref="AB616:AB617" si="4014">IF(A616 =2014,IF(Y616 ="",I616,""),"")</f>
        <v/>
      </c>
      <c r="AC616" s="68" t="str">
        <f t="shared" ref="AC616:AC617" si="4015">IF(A616 =2014,IF(Y616 ="",Q616,""),"")</f>
        <v/>
      </c>
      <c r="AD616" s="68" t="str">
        <f t="shared" ref="AD616:AD617" si="4016">IF(A616 =2014,IF(Y616 ="",R616,""),"")</f>
        <v/>
      </c>
      <c r="AE616" s="68" t="str">
        <f t="shared" ref="AE616:AE617" si="4017">IF(A616 =2014,IF(Y616 ="",S616,""),"")</f>
        <v/>
      </c>
      <c r="AF616" s="68" t="str">
        <f t="shared" ref="AF616:AF617" si="4018">IF(A616 =2014,IF(Y616 ="",T616+U616,""),"")</f>
        <v/>
      </c>
      <c r="AG616" s="67" t="str">
        <f t="shared" si="7"/>
        <v/>
      </c>
      <c r="AH616" s="51"/>
      <c r="AI616" s="51" t="str">
        <f t="shared" si="8"/>
        <v/>
      </c>
      <c r="AJ616" s="68" t="str">
        <f t="shared" si="9"/>
        <v/>
      </c>
      <c r="AK616" s="68" t="str">
        <f t="shared" si="10"/>
        <v/>
      </c>
      <c r="AL616" s="68" t="str">
        <f t="shared" si="11"/>
        <v/>
      </c>
      <c r="AM616" s="68" t="str">
        <f t="shared" si="12"/>
        <v/>
      </c>
      <c r="AN616" s="68" t="str">
        <f t="shared" si="13"/>
        <v/>
      </c>
      <c r="AO616" s="67" t="str">
        <f t="shared" si="14"/>
        <v/>
      </c>
      <c r="AP616" s="51"/>
      <c r="AQ616" s="80">
        <f t="shared" si="15"/>
        <v>10880</v>
      </c>
      <c r="AR616" s="68">
        <f t="shared" si="16"/>
        <v>276986</v>
      </c>
      <c r="AS616" s="68">
        <f t="shared" si="17"/>
        <v>311353</v>
      </c>
      <c r="AT616" s="68">
        <f t="shared" si="18"/>
        <v>0</v>
      </c>
      <c r="AU616" s="68">
        <f t="shared" si="19"/>
        <v>19628</v>
      </c>
      <c r="AV616" s="68">
        <f t="shared" si="20"/>
        <v>0</v>
      </c>
      <c r="AW616" s="67">
        <f t="shared" si="21"/>
        <v>0</v>
      </c>
      <c r="AX616" s="51"/>
      <c r="AY616" s="51" t="str">
        <f t="shared" si="22"/>
        <v/>
      </c>
      <c r="AZ616" s="68" t="str">
        <f t="shared" si="23"/>
        <v/>
      </c>
      <c r="BA616" s="68" t="str">
        <f t="shared" si="24"/>
        <v/>
      </c>
      <c r="BB616" s="68" t="str">
        <f t="shared" si="25"/>
        <v/>
      </c>
      <c r="BC616" s="68" t="str">
        <f t="shared" si="26"/>
        <v/>
      </c>
      <c r="BD616" s="68" t="str">
        <f t="shared" si="27"/>
        <v/>
      </c>
      <c r="BE616" s="68" t="str">
        <f t="shared" si="28"/>
        <v/>
      </c>
      <c r="BF616" s="51"/>
      <c r="BG616" s="69" t="str">
        <f t="shared" si="29"/>
        <v/>
      </c>
      <c r="BH616" s="67" t="str">
        <f t="shared" si="30"/>
        <v/>
      </c>
      <c r="BI616" s="67" t="str">
        <f t="shared" si="31"/>
        <v/>
      </c>
      <c r="BJ616" s="67" t="str">
        <f t="shared" si="32"/>
        <v/>
      </c>
      <c r="BK616" s="67" t="str">
        <f t="shared" si="33"/>
        <v/>
      </c>
      <c r="BL616" s="67" t="str">
        <f t="shared" si="34"/>
        <v/>
      </c>
      <c r="BM616" s="65" t="str">
        <f t="shared" si="35"/>
        <v/>
      </c>
      <c r="BN616" s="51"/>
      <c r="BO616" s="51" t="str">
        <f t="shared" ref="BO616:BO617" si="4019">IF(A616 =2014,F616,"")</f>
        <v/>
      </c>
      <c r="BP616" s="51" t="str">
        <f t="shared" ref="BP616:BP617" si="4020">IF(A616 =2015,F616,"")</f>
        <v/>
      </c>
      <c r="BQ616" s="71">
        <f t="shared" ref="BQ616:BQ617" si="4021">IF(A616 =2016,F616,"")</f>
        <v>10880</v>
      </c>
      <c r="BR616" s="51" t="str">
        <f t="shared" ref="BR616:BR617" si="4022">IF(A616 =2017,F616,"")</f>
        <v/>
      </c>
      <c r="BS616" s="69" t="str">
        <f t="shared" si="2920"/>
        <v/>
      </c>
      <c r="BT616" s="51"/>
      <c r="BU616" s="68" t="str">
        <f t="shared" ref="BU616:BU617" si="4023">IF(A616 =2014,I616,"")</f>
        <v/>
      </c>
      <c r="BV616" s="68" t="str">
        <f t="shared" ref="BV616:BV617" si="4024">IF(A616 =2015,I616,"")</f>
        <v/>
      </c>
      <c r="BW616" s="65">
        <f t="shared" ref="BW616:BW617" si="4025">IF(A616 =2016,I616,"")</f>
        <v>276986</v>
      </c>
      <c r="BX616" s="68" t="str">
        <f t="shared" ref="BX616:BX617" si="4026">IF(A616 =2017,I616,"")</f>
        <v/>
      </c>
      <c r="BY616" s="67" t="str">
        <f t="shared" si="44"/>
        <v/>
      </c>
      <c r="BZ616" s="68"/>
      <c r="CA616" s="65" t="str">
        <f t="shared" si="45"/>
        <v/>
      </c>
      <c r="CB616" s="67" t="str">
        <f t="shared" si="46"/>
        <v/>
      </c>
      <c r="CC616" s="67">
        <f t="shared" si="47"/>
        <v>0</v>
      </c>
      <c r="CD616" s="67" t="str">
        <f t="shared" si="48"/>
        <v/>
      </c>
      <c r="CE616" s="67" t="str">
        <f t="shared" si="49"/>
        <v/>
      </c>
      <c r="CF616" s="68"/>
      <c r="CG616" s="68" t="str">
        <f t="shared" ref="CG616:CG617" si="4027">IF(A616 =2014,Q616+R616+S616+T616+U616,"")</f>
        <v/>
      </c>
      <c r="CH616" s="68" t="str">
        <f t="shared" ref="CH616:CH617" si="4028">IF(A616 =2015,Q616+R616+S616+T616+U616,"")</f>
        <v/>
      </c>
      <c r="CI616" s="65">
        <f t="shared" ref="CI616:CI617" si="4029">IF(A616 =2016,Q616+R616+S616+T616+U616,"")</f>
        <v>330981</v>
      </c>
      <c r="CJ616" s="68" t="str">
        <f t="shared" ref="CJ616:CJ617" si="4030">IF(A616 =2017,Q616+R616+S616+T616+U616,"")</f>
        <v/>
      </c>
      <c r="CK616" s="67" t="str">
        <f t="shared" si="54"/>
        <v/>
      </c>
      <c r="CL616" s="68"/>
      <c r="CM616" s="68" t="str">
        <f t="shared" ref="CM616:CM617" si="4031">IF(A616 =2014,Q616,"")</f>
        <v/>
      </c>
      <c r="CN616" s="68" t="str">
        <f t="shared" ref="CN616:CN617" si="4032">IF(A616 =2015,Q616,"")</f>
        <v/>
      </c>
      <c r="CO616" s="65">
        <f t="shared" ref="CO616:CO617" si="4033">IF(A616 =2016,Q616,"")</f>
        <v>311353</v>
      </c>
      <c r="CP616" s="68" t="str">
        <f t="shared" ref="CP616:CP617" si="4034">IF(A616 =2017,Q616,"")</f>
        <v/>
      </c>
      <c r="CQ616" s="67" t="str">
        <f t="shared" si="59"/>
        <v/>
      </c>
      <c r="CR616" s="68"/>
      <c r="CS616" s="68" t="str">
        <f t="shared" ref="CS616:CS617" si="4035">IF(A616 =2014,R616,"")</f>
        <v/>
      </c>
      <c r="CT616" s="68" t="str">
        <f t="shared" ref="CT616:CT617" si="4036">IF(A616 =2015,R616,"")</f>
        <v/>
      </c>
      <c r="CU616" s="65">
        <f t="shared" ref="CU616:CU617" si="4037">IF(A616 =2016,R616,"")</f>
        <v>0</v>
      </c>
      <c r="CV616" s="68" t="str">
        <f t="shared" ref="CV616:CV617" si="4038">IF(A616 =2017,R616,"")</f>
        <v/>
      </c>
      <c r="CW616" s="67" t="str">
        <f t="shared" si="64"/>
        <v/>
      </c>
      <c r="CX616" s="68"/>
      <c r="CY616" s="68" t="str">
        <f t="shared" ref="CY616:CY617" si="4039">IF(A616 =2014,S616,"")</f>
        <v/>
      </c>
      <c r="CZ616" s="68" t="str">
        <f t="shared" ref="CZ616:CZ617" si="4040">IF(A616 =2015,S616,"")</f>
        <v/>
      </c>
      <c r="DA616" s="65">
        <f t="shared" ref="DA616:DA617" si="4041">IF(A616 =2016,S616,"")</f>
        <v>19628</v>
      </c>
      <c r="DB616" s="68" t="str">
        <f t="shared" ref="DB616:DB617" si="4042">IF(A616 =2017,S616,"")</f>
        <v/>
      </c>
      <c r="DC616" s="67" t="str">
        <f t="shared" si="69"/>
        <v/>
      </c>
      <c r="DD616" s="68"/>
      <c r="DE616" s="68" t="str">
        <f t="shared" ref="DE616:DE617" si="4043">IF(A616 =2014,T616,"")</f>
        <v/>
      </c>
      <c r="DF616" s="51" t="str">
        <f t="shared" ref="DF616:DF617" si="4044">IF(A616 =2015,T616,"")</f>
        <v/>
      </c>
      <c r="DG616" s="65">
        <f t="shared" ref="DG616:DG617" si="4045">IF(A616 =2016,T616,"")</f>
        <v>0</v>
      </c>
      <c r="DH616" s="51" t="str">
        <f t="shared" ref="DH616:DH617" si="4046">IF(A616 =2017,T616,"")</f>
        <v/>
      </c>
      <c r="DI616" s="69" t="str">
        <f t="shared" si="74"/>
        <v/>
      </c>
      <c r="DJ616" s="51"/>
      <c r="DK616" s="51" t="str">
        <f t="shared" ref="DK616:DK617" si="4047">IF(A616 =2014,U616,"")</f>
        <v/>
      </c>
      <c r="DL616" s="51" t="str">
        <f t="shared" ref="DL616:DL617" si="4048">IF(A616 =2015,U616,"")</f>
        <v/>
      </c>
      <c r="DM616" s="65">
        <f t="shared" ref="DM616:DM617" si="4049">IF(A616 =2016,U616,"")</f>
        <v>0</v>
      </c>
      <c r="DN616" s="51" t="str">
        <f t="shared" ref="DN616:DN617" si="4050">IF(A616 =2017,U616,"")</f>
        <v/>
      </c>
      <c r="DO616" s="69" t="str">
        <f t="shared" si="79"/>
        <v/>
      </c>
      <c r="DP616" s="51"/>
      <c r="DQ616" s="51"/>
      <c r="DR616" s="51"/>
      <c r="DS616" s="51"/>
      <c r="DT616" s="51"/>
      <c r="DU616" s="181"/>
    </row>
    <row r="617" spans="1:125" ht="15" x14ac:dyDescent="0.25">
      <c r="A617" s="50">
        <v>2017</v>
      </c>
      <c r="B617" s="51" t="s">
        <v>571</v>
      </c>
      <c r="C617" s="50" t="s">
        <v>572</v>
      </c>
      <c r="D617" s="53" t="s">
        <v>193</v>
      </c>
      <c r="E617" s="50" t="s">
        <v>7</v>
      </c>
      <c r="F617" s="54">
        <v>9070</v>
      </c>
      <c r="G617" s="54" t="s">
        <v>364</v>
      </c>
      <c r="H617" s="54">
        <v>67507</v>
      </c>
      <c r="I617" s="55">
        <v>321114</v>
      </c>
      <c r="J617" s="50"/>
      <c r="K617" s="50" t="s">
        <v>2032</v>
      </c>
      <c r="L617" s="58" t="s">
        <v>2032</v>
      </c>
      <c r="M617" s="58" t="s">
        <v>2032</v>
      </c>
      <c r="N617" s="58" t="s">
        <v>2032</v>
      </c>
      <c r="O617" s="58" t="s">
        <v>2032</v>
      </c>
      <c r="P617" s="59"/>
      <c r="Q617" s="60">
        <v>311653</v>
      </c>
      <c r="R617" s="60">
        <v>0</v>
      </c>
      <c r="S617" s="60">
        <v>18006</v>
      </c>
      <c r="T617" s="60">
        <v>0</v>
      </c>
      <c r="U617" s="60">
        <v>0</v>
      </c>
      <c r="V617" s="79"/>
      <c r="W617" s="90">
        <f t="shared" si="857"/>
        <v>329659</v>
      </c>
      <c r="X617" s="101">
        <v>0</v>
      </c>
      <c r="Y617" s="50"/>
      <c r="Z617" s="50" t="s">
        <v>193</v>
      </c>
      <c r="AA617" s="51" t="str">
        <f t="shared" si="4013"/>
        <v/>
      </c>
      <c r="AB617" s="68" t="str">
        <f t="shared" si="4014"/>
        <v/>
      </c>
      <c r="AC617" s="68" t="str">
        <f t="shared" si="4015"/>
        <v/>
      </c>
      <c r="AD617" s="68" t="str">
        <f t="shared" si="4016"/>
        <v/>
      </c>
      <c r="AE617" s="68" t="str">
        <f t="shared" si="4017"/>
        <v/>
      </c>
      <c r="AF617" s="68" t="str">
        <f t="shared" si="4018"/>
        <v/>
      </c>
      <c r="AG617" s="67" t="str">
        <f t="shared" si="7"/>
        <v/>
      </c>
      <c r="AH617" s="51"/>
      <c r="AI617" s="51" t="str">
        <f t="shared" si="8"/>
        <v/>
      </c>
      <c r="AJ617" s="68" t="str">
        <f t="shared" si="9"/>
        <v/>
      </c>
      <c r="AK617" s="68" t="str">
        <f t="shared" si="10"/>
        <v/>
      </c>
      <c r="AL617" s="68" t="str">
        <f t="shared" si="11"/>
        <v/>
      </c>
      <c r="AM617" s="68" t="str">
        <f t="shared" si="12"/>
        <v/>
      </c>
      <c r="AN617" s="68" t="str">
        <f t="shared" si="13"/>
        <v/>
      </c>
      <c r="AO617" s="67" t="str">
        <f t="shared" si="14"/>
        <v/>
      </c>
      <c r="AP617" s="51"/>
      <c r="AQ617" s="51" t="str">
        <f t="shared" si="15"/>
        <v/>
      </c>
      <c r="AR617" s="68" t="str">
        <f t="shared" si="16"/>
        <v/>
      </c>
      <c r="AS617" s="68" t="str">
        <f t="shared" si="17"/>
        <v/>
      </c>
      <c r="AT617" s="68" t="str">
        <f t="shared" si="18"/>
        <v/>
      </c>
      <c r="AU617" s="68" t="str">
        <f t="shared" si="19"/>
        <v/>
      </c>
      <c r="AV617" s="68" t="str">
        <f t="shared" si="20"/>
        <v/>
      </c>
      <c r="AW617" s="67" t="str">
        <f t="shared" si="21"/>
        <v/>
      </c>
      <c r="AX617" s="51"/>
      <c r="AY617" s="80">
        <f t="shared" si="22"/>
        <v>9070</v>
      </c>
      <c r="AZ617" s="68">
        <f t="shared" si="23"/>
        <v>321114</v>
      </c>
      <c r="BA617" s="68">
        <f t="shared" si="24"/>
        <v>311653</v>
      </c>
      <c r="BB617" s="68">
        <f t="shared" si="25"/>
        <v>0</v>
      </c>
      <c r="BC617" s="68">
        <f t="shared" si="26"/>
        <v>18006</v>
      </c>
      <c r="BD617" s="68">
        <f t="shared" si="27"/>
        <v>0</v>
      </c>
      <c r="BE617" s="68">
        <f t="shared" si="28"/>
        <v>0</v>
      </c>
      <c r="BF617" s="51"/>
      <c r="BG617" s="69" t="str">
        <f t="shared" si="29"/>
        <v/>
      </c>
      <c r="BH617" s="67" t="str">
        <f t="shared" si="30"/>
        <v/>
      </c>
      <c r="BI617" s="67" t="str">
        <f t="shared" si="31"/>
        <v/>
      </c>
      <c r="BJ617" s="67" t="str">
        <f t="shared" si="32"/>
        <v/>
      </c>
      <c r="BK617" s="67" t="str">
        <f t="shared" si="33"/>
        <v/>
      </c>
      <c r="BL617" s="67" t="str">
        <f t="shared" si="34"/>
        <v/>
      </c>
      <c r="BM617" s="65" t="str">
        <f t="shared" si="35"/>
        <v/>
      </c>
      <c r="BN617" s="51"/>
      <c r="BO617" s="51" t="str">
        <f t="shared" si="4019"/>
        <v/>
      </c>
      <c r="BP617" s="51" t="str">
        <f t="shared" si="4020"/>
        <v/>
      </c>
      <c r="BQ617" s="51" t="str">
        <f t="shared" si="4021"/>
        <v/>
      </c>
      <c r="BR617" s="71">
        <f t="shared" si="4022"/>
        <v>9070</v>
      </c>
      <c r="BS617" s="69" t="str">
        <f t="shared" si="2920"/>
        <v/>
      </c>
      <c r="BT617" s="51"/>
      <c r="BU617" s="68" t="str">
        <f t="shared" si="4023"/>
        <v/>
      </c>
      <c r="BV617" s="68" t="str">
        <f t="shared" si="4024"/>
        <v/>
      </c>
      <c r="BW617" s="68" t="str">
        <f t="shared" si="4025"/>
        <v/>
      </c>
      <c r="BX617" s="65">
        <f t="shared" si="4026"/>
        <v>321114</v>
      </c>
      <c r="BY617" s="67" t="str">
        <f t="shared" si="44"/>
        <v/>
      </c>
      <c r="BZ617" s="68"/>
      <c r="CA617" s="65" t="str">
        <f t="shared" si="45"/>
        <v/>
      </c>
      <c r="CB617" s="67" t="str">
        <f t="shared" si="46"/>
        <v/>
      </c>
      <c r="CC617" s="67" t="str">
        <f t="shared" si="47"/>
        <v/>
      </c>
      <c r="CD617" s="67">
        <f t="shared" si="48"/>
        <v>0</v>
      </c>
      <c r="CE617" s="67" t="str">
        <f t="shared" si="49"/>
        <v/>
      </c>
      <c r="CF617" s="68"/>
      <c r="CG617" s="68" t="str">
        <f t="shared" si="4027"/>
        <v/>
      </c>
      <c r="CH617" s="68" t="str">
        <f t="shared" si="4028"/>
        <v/>
      </c>
      <c r="CI617" s="68" t="str">
        <f t="shared" si="4029"/>
        <v/>
      </c>
      <c r="CJ617" s="65">
        <f t="shared" si="4030"/>
        <v>329659</v>
      </c>
      <c r="CK617" s="67" t="str">
        <f t="shared" si="54"/>
        <v/>
      </c>
      <c r="CL617" s="68"/>
      <c r="CM617" s="68" t="str">
        <f t="shared" si="4031"/>
        <v/>
      </c>
      <c r="CN617" s="68" t="str">
        <f t="shared" si="4032"/>
        <v/>
      </c>
      <c r="CO617" s="68" t="str">
        <f t="shared" si="4033"/>
        <v/>
      </c>
      <c r="CP617" s="65">
        <f t="shared" si="4034"/>
        <v>311653</v>
      </c>
      <c r="CQ617" s="67" t="str">
        <f t="shared" si="59"/>
        <v/>
      </c>
      <c r="CR617" s="68"/>
      <c r="CS617" s="68" t="str">
        <f t="shared" si="4035"/>
        <v/>
      </c>
      <c r="CT617" s="68" t="str">
        <f t="shared" si="4036"/>
        <v/>
      </c>
      <c r="CU617" s="68" t="str">
        <f t="shared" si="4037"/>
        <v/>
      </c>
      <c r="CV617" s="65">
        <f t="shared" si="4038"/>
        <v>0</v>
      </c>
      <c r="CW617" s="67" t="str">
        <f t="shared" si="64"/>
        <v/>
      </c>
      <c r="CX617" s="68"/>
      <c r="CY617" s="68" t="str">
        <f t="shared" si="4039"/>
        <v/>
      </c>
      <c r="CZ617" s="68" t="str">
        <f t="shared" si="4040"/>
        <v/>
      </c>
      <c r="DA617" s="68" t="str">
        <f t="shared" si="4041"/>
        <v/>
      </c>
      <c r="DB617" s="65">
        <f t="shared" si="4042"/>
        <v>18006</v>
      </c>
      <c r="DC617" s="67" t="str">
        <f t="shared" si="69"/>
        <v/>
      </c>
      <c r="DD617" s="68"/>
      <c r="DE617" s="68" t="str">
        <f t="shared" si="4043"/>
        <v/>
      </c>
      <c r="DF617" s="51" t="str">
        <f t="shared" si="4044"/>
        <v/>
      </c>
      <c r="DG617" s="51" t="str">
        <f t="shared" si="4045"/>
        <v/>
      </c>
      <c r="DH617" s="65">
        <f t="shared" si="4046"/>
        <v>0</v>
      </c>
      <c r="DI617" s="69" t="str">
        <f t="shared" si="74"/>
        <v/>
      </c>
      <c r="DJ617" s="51"/>
      <c r="DK617" s="51" t="str">
        <f t="shared" si="4047"/>
        <v/>
      </c>
      <c r="DL617" s="51" t="str">
        <f t="shared" si="4048"/>
        <v/>
      </c>
      <c r="DM617" s="51" t="str">
        <f t="shared" si="4049"/>
        <v/>
      </c>
      <c r="DN617" s="65">
        <f t="shared" si="4050"/>
        <v>0</v>
      </c>
      <c r="DO617" s="69" t="str">
        <f t="shared" si="79"/>
        <v/>
      </c>
      <c r="DP617" s="51"/>
      <c r="DQ617" s="51"/>
      <c r="DR617" s="51"/>
      <c r="DS617" s="51"/>
      <c r="DT617" s="51"/>
      <c r="DU617" s="181"/>
    </row>
    <row r="618" spans="1:125" ht="15" x14ac:dyDescent="0.25">
      <c r="A618" s="56">
        <v>2018</v>
      </c>
      <c r="B618" s="51" t="s">
        <v>571</v>
      </c>
      <c r="C618" s="50" t="s">
        <v>572</v>
      </c>
      <c r="D618" s="170" t="s">
        <v>193</v>
      </c>
      <c r="E618" s="50" t="s">
        <v>7</v>
      </c>
      <c r="F618" s="89">
        <v>9014</v>
      </c>
      <c r="G618" s="89">
        <v>0</v>
      </c>
      <c r="H618" s="89">
        <v>77369</v>
      </c>
      <c r="I618" s="90">
        <v>347981</v>
      </c>
      <c r="J618" s="56" t="s">
        <v>209</v>
      </c>
      <c r="K618" s="50" t="s">
        <v>2032</v>
      </c>
      <c r="L618" s="112">
        <v>347981</v>
      </c>
      <c r="M618" s="58"/>
      <c r="N618" s="58"/>
      <c r="O618" s="58"/>
      <c r="P618" s="91"/>
      <c r="Q618" s="92">
        <v>338129</v>
      </c>
      <c r="R618" s="92">
        <v>0</v>
      </c>
      <c r="S618" s="92">
        <v>18397</v>
      </c>
      <c r="T618" s="92">
        <v>0</v>
      </c>
      <c r="U618" s="94"/>
      <c r="V618" s="94"/>
      <c r="W618" s="90">
        <f t="shared" si="857"/>
        <v>356526</v>
      </c>
      <c r="X618" s="101">
        <v>0</v>
      </c>
      <c r="Y618" s="50"/>
      <c r="Z618" s="50"/>
      <c r="AA618" s="51"/>
      <c r="AB618" s="68"/>
      <c r="AC618" s="68"/>
      <c r="AD618" s="68"/>
      <c r="AE618" s="68"/>
      <c r="AF618" s="68"/>
      <c r="AG618" s="67" t="str">
        <f t="shared" si="7"/>
        <v/>
      </c>
      <c r="AH618" s="51"/>
      <c r="AI618" s="51" t="str">
        <f t="shared" si="8"/>
        <v/>
      </c>
      <c r="AJ618" s="68" t="str">
        <f t="shared" si="9"/>
        <v/>
      </c>
      <c r="AK618" s="68" t="str">
        <f t="shared" si="10"/>
        <v/>
      </c>
      <c r="AL618" s="68" t="str">
        <f t="shared" si="11"/>
        <v/>
      </c>
      <c r="AM618" s="68" t="str">
        <f t="shared" si="12"/>
        <v/>
      </c>
      <c r="AN618" s="68" t="str">
        <f t="shared" si="13"/>
        <v/>
      </c>
      <c r="AO618" s="67" t="str">
        <f t="shared" si="14"/>
        <v/>
      </c>
      <c r="AP618" s="51"/>
      <c r="AQ618" s="51" t="str">
        <f t="shared" si="15"/>
        <v/>
      </c>
      <c r="AR618" s="68" t="str">
        <f t="shared" si="16"/>
        <v/>
      </c>
      <c r="AS618" s="68" t="str">
        <f t="shared" si="17"/>
        <v/>
      </c>
      <c r="AT618" s="68" t="str">
        <f t="shared" si="18"/>
        <v/>
      </c>
      <c r="AU618" s="68" t="str">
        <f t="shared" si="19"/>
        <v/>
      </c>
      <c r="AV618" s="68" t="str">
        <f t="shared" si="20"/>
        <v/>
      </c>
      <c r="AW618" s="67" t="str">
        <f t="shared" si="21"/>
        <v/>
      </c>
      <c r="AX618" s="51"/>
      <c r="AY618" s="51" t="str">
        <f t="shared" si="22"/>
        <v/>
      </c>
      <c r="AZ618" s="68" t="str">
        <f t="shared" si="23"/>
        <v/>
      </c>
      <c r="BA618" s="68" t="str">
        <f t="shared" si="24"/>
        <v/>
      </c>
      <c r="BB618" s="68" t="str">
        <f t="shared" si="25"/>
        <v/>
      </c>
      <c r="BC618" s="68" t="str">
        <f t="shared" si="26"/>
        <v/>
      </c>
      <c r="BD618" s="68" t="str">
        <f t="shared" si="27"/>
        <v/>
      </c>
      <c r="BE618" s="68" t="str">
        <f t="shared" si="28"/>
        <v/>
      </c>
      <c r="BF618" s="51"/>
      <c r="BG618" s="96">
        <f t="shared" si="29"/>
        <v>9014</v>
      </c>
      <c r="BH618" s="67">
        <f t="shared" si="30"/>
        <v>347981</v>
      </c>
      <c r="BI618" s="67">
        <f t="shared" si="31"/>
        <v>338129</v>
      </c>
      <c r="BJ618" s="67">
        <f t="shared" si="32"/>
        <v>0</v>
      </c>
      <c r="BK618" s="67">
        <f t="shared" si="33"/>
        <v>18397</v>
      </c>
      <c r="BL618" s="67">
        <f t="shared" si="34"/>
        <v>0</v>
      </c>
      <c r="BM618" s="65">
        <f t="shared" si="35"/>
        <v>0</v>
      </c>
      <c r="BN618" s="51"/>
      <c r="BO618" s="51"/>
      <c r="BP618" s="51"/>
      <c r="BQ618" s="70"/>
      <c r="BR618" s="51"/>
      <c r="BS618" s="96">
        <f t="shared" si="2920"/>
        <v>9014</v>
      </c>
      <c r="BT618" s="51"/>
      <c r="BU618" s="68"/>
      <c r="BV618" s="68"/>
      <c r="BW618" s="65"/>
      <c r="BX618" s="68"/>
      <c r="BY618" s="67">
        <f t="shared" si="44"/>
        <v>347981</v>
      </c>
      <c r="BZ618" s="68"/>
      <c r="CA618" s="65" t="str">
        <f t="shared" si="45"/>
        <v/>
      </c>
      <c r="CB618" s="67" t="str">
        <f t="shared" si="46"/>
        <v/>
      </c>
      <c r="CC618" s="67" t="str">
        <f t="shared" si="47"/>
        <v/>
      </c>
      <c r="CD618" s="67" t="str">
        <f t="shared" si="48"/>
        <v/>
      </c>
      <c r="CE618" s="67">
        <f t="shared" si="49"/>
        <v>0</v>
      </c>
      <c r="CF618" s="68"/>
      <c r="CG618" s="68"/>
      <c r="CH618" s="68"/>
      <c r="CI618" s="65"/>
      <c r="CJ618" s="68"/>
      <c r="CK618" s="67">
        <f t="shared" si="54"/>
        <v>356526</v>
      </c>
      <c r="CL618" s="68"/>
      <c r="CM618" s="68"/>
      <c r="CN618" s="68"/>
      <c r="CO618" s="65"/>
      <c r="CP618" s="68"/>
      <c r="CQ618" s="67">
        <f t="shared" si="59"/>
        <v>338129</v>
      </c>
      <c r="CR618" s="68"/>
      <c r="CS618" s="68"/>
      <c r="CT618" s="68"/>
      <c r="CU618" s="65"/>
      <c r="CV618" s="68"/>
      <c r="CW618" s="67">
        <f t="shared" si="64"/>
        <v>0</v>
      </c>
      <c r="CX618" s="68"/>
      <c r="CY618" s="68"/>
      <c r="CZ618" s="68"/>
      <c r="DA618" s="65"/>
      <c r="DB618" s="68"/>
      <c r="DC618" s="67">
        <f t="shared" si="69"/>
        <v>18397</v>
      </c>
      <c r="DD618" s="68"/>
      <c r="DE618" s="68"/>
      <c r="DF618" s="51"/>
      <c r="DG618" s="70"/>
      <c r="DH618" s="51"/>
      <c r="DI618" s="67">
        <f t="shared" si="74"/>
        <v>0</v>
      </c>
      <c r="DJ618" s="51"/>
      <c r="DK618" s="51"/>
      <c r="DL618" s="51"/>
      <c r="DM618" s="70"/>
      <c r="DN618" s="51"/>
      <c r="DO618" s="67">
        <f t="shared" si="79"/>
        <v>338129</v>
      </c>
      <c r="DP618" s="51"/>
      <c r="DQ618" s="51"/>
      <c r="DR618" s="51"/>
      <c r="DS618" s="51"/>
      <c r="DT618" s="51"/>
      <c r="DU618" s="181"/>
    </row>
    <row r="619" spans="1:125" ht="15" x14ac:dyDescent="0.25">
      <c r="A619" s="50"/>
      <c r="B619" s="51"/>
      <c r="C619" s="50"/>
      <c r="D619" s="53"/>
      <c r="E619" s="50"/>
      <c r="F619" s="54"/>
      <c r="G619" s="54"/>
      <c r="H619" s="54"/>
      <c r="I619" s="55"/>
      <c r="J619" s="50"/>
      <c r="K619" s="50" t="s">
        <v>2032</v>
      </c>
      <c r="L619" s="58"/>
      <c r="M619" s="58"/>
      <c r="N619" s="58"/>
      <c r="O619" s="58"/>
      <c r="P619" s="59"/>
      <c r="Q619" s="60"/>
      <c r="R619" s="60"/>
      <c r="S619" s="60"/>
      <c r="T619" s="60"/>
      <c r="U619" s="60"/>
      <c r="V619" s="79"/>
      <c r="W619" s="90">
        <f t="shared" si="857"/>
        <v>0</v>
      </c>
      <c r="X619" s="101"/>
      <c r="Y619" s="50"/>
      <c r="Z619" s="50"/>
      <c r="AA619" s="51"/>
      <c r="AB619" s="68"/>
      <c r="AC619" s="68"/>
      <c r="AD619" s="68"/>
      <c r="AE619" s="68"/>
      <c r="AF619" s="68"/>
      <c r="AG619" s="67" t="str">
        <f t="shared" si="7"/>
        <v/>
      </c>
      <c r="AH619" s="51"/>
      <c r="AI619" s="51" t="str">
        <f t="shared" si="8"/>
        <v/>
      </c>
      <c r="AJ619" s="68" t="str">
        <f t="shared" si="9"/>
        <v/>
      </c>
      <c r="AK619" s="68" t="str">
        <f t="shared" si="10"/>
        <v/>
      </c>
      <c r="AL619" s="68" t="str">
        <f t="shared" si="11"/>
        <v/>
      </c>
      <c r="AM619" s="68" t="str">
        <f t="shared" si="12"/>
        <v/>
      </c>
      <c r="AN619" s="68" t="str">
        <f t="shared" si="13"/>
        <v/>
      </c>
      <c r="AO619" s="67" t="str">
        <f t="shared" si="14"/>
        <v/>
      </c>
      <c r="AP619" s="51"/>
      <c r="AQ619" s="51" t="str">
        <f t="shared" si="15"/>
        <v/>
      </c>
      <c r="AR619" s="68" t="str">
        <f t="shared" si="16"/>
        <v/>
      </c>
      <c r="AS619" s="68" t="str">
        <f t="shared" si="17"/>
        <v/>
      </c>
      <c r="AT619" s="68" t="str">
        <f t="shared" si="18"/>
        <v/>
      </c>
      <c r="AU619" s="68" t="str">
        <f t="shared" si="19"/>
        <v/>
      </c>
      <c r="AV619" s="68" t="str">
        <f t="shared" si="20"/>
        <v/>
      </c>
      <c r="AW619" s="67" t="str">
        <f t="shared" si="21"/>
        <v/>
      </c>
      <c r="AX619" s="51"/>
      <c r="AY619" s="51" t="str">
        <f t="shared" si="22"/>
        <v/>
      </c>
      <c r="AZ619" s="68" t="str">
        <f t="shared" si="23"/>
        <v/>
      </c>
      <c r="BA619" s="68" t="str">
        <f t="shared" si="24"/>
        <v/>
      </c>
      <c r="BB619" s="68" t="str">
        <f t="shared" si="25"/>
        <v/>
      </c>
      <c r="BC619" s="68" t="str">
        <f t="shared" si="26"/>
        <v/>
      </c>
      <c r="BD619" s="68" t="str">
        <f t="shared" si="27"/>
        <v/>
      </c>
      <c r="BE619" s="68" t="str">
        <f t="shared" si="28"/>
        <v/>
      </c>
      <c r="BF619" s="51"/>
      <c r="BG619" s="69" t="str">
        <f t="shared" si="29"/>
        <v/>
      </c>
      <c r="BH619" s="67" t="str">
        <f t="shared" si="30"/>
        <v/>
      </c>
      <c r="BI619" s="67" t="str">
        <f t="shared" si="31"/>
        <v/>
      </c>
      <c r="BJ619" s="67" t="str">
        <f t="shared" si="32"/>
        <v/>
      </c>
      <c r="BK619" s="67" t="str">
        <f t="shared" si="33"/>
        <v/>
      </c>
      <c r="BL619" s="67" t="str">
        <f t="shared" si="34"/>
        <v/>
      </c>
      <c r="BM619" s="65" t="str">
        <f t="shared" si="35"/>
        <v/>
      </c>
      <c r="BN619" s="51"/>
      <c r="BO619" s="51"/>
      <c r="BP619" s="51"/>
      <c r="BQ619" s="70"/>
      <c r="BR619" s="51"/>
      <c r="BS619" s="69" t="str">
        <f t="shared" si="2920"/>
        <v/>
      </c>
      <c r="BT619" s="51"/>
      <c r="BU619" s="68"/>
      <c r="BV619" s="68"/>
      <c r="BW619" s="65"/>
      <c r="BX619" s="68"/>
      <c r="BY619" s="67" t="str">
        <f t="shared" si="44"/>
        <v/>
      </c>
      <c r="BZ619" s="68"/>
      <c r="CA619" s="65" t="str">
        <f t="shared" si="45"/>
        <v/>
      </c>
      <c r="CB619" s="67" t="str">
        <f t="shared" si="46"/>
        <v/>
      </c>
      <c r="CC619" s="67" t="str">
        <f t="shared" si="47"/>
        <v/>
      </c>
      <c r="CD619" s="67" t="str">
        <f t="shared" si="48"/>
        <v/>
      </c>
      <c r="CE619" s="67" t="str">
        <f t="shared" si="49"/>
        <v/>
      </c>
      <c r="CF619" s="68"/>
      <c r="CG619" s="68"/>
      <c r="CH619" s="68"/>
      <c r="CI619" s="65"/>
      <c r="CJ619" s="68"/>
      <c r="CK619" s="67" t="str">
        <f t="shared" si="54"/>
        <v/>
      </c>
      <c r="CL619" s="68"/>
      <c r="CM619" s="68"/>
      <c r="CN619" s="68"/>
      <c r="CO619" s="65"/>
      <c r="CP619" s="68"/>
      <c r="CQ619" s="67" t="str">
        <f t="shared" si="59"/>
        <v/>
      </c>
      <c r="CR619" s="68"/>
      <c r="CS619" s="68"/>
      <c r="CT619" s="68"/>
      <c r="CU619" s="65"/>
      <c r="CV619" s="68"/>
      <c r="CW619" s="67" t="str">
        <f t="shared" si="64"/>
        <v/>
      </c>
      <c r="CX619" s="68"/>
      <c r="CY619" s="68"/>
      <c r="CZ619" s="68"/>
      <c r="DA619" s="65"/>
      <c r="DB619" s="68"/>
      <c r="DC619" s="67" t="str">
        <f t="shared" si="69"/>
        <v/>
      </c>
      <c r="DD619" s="68"/>
      <c r="DE619" s="68"/>
      <c r="DF619" s="51"/>
      <c r="DG619" s="70"/>
      <c r="DH619" s="51"/>
      <c r="DI619" s="69" t="str">
        <f t="shared" si="74"/>
        <v/>
      </c>
      <c r="DJ619" s="51"/>
      <c r="DK619" s="51"/>
      <c r="DL619" s="51"/>
      <c r="DM619" s="70"/>
      <c r="DN619" s="51"/>
      <c r="DO619" s="69" t="str">
        <f t="shared" si="79"/>
        <v/>
      </c>
      <c r="DP619" s="51"/>
      <c r="DQ619" s="51"/>
      <c r="DR619" s="51"/>
      <c r="DS619" s="51"/>
      <c r="DT619" s="51"/>
      <c r="DU619" s="181"/>
    </row>
    <row r="620" spans="1:125" ht="15" x14ac:dyDescent="0.25">
      <c r="A620" s="50">
        <v>2016</v>
      </c>
      <c r="B620" s="51" t="s">
        <v>573</v>
      </c>
      <c r="C620" s="50" t="s">
        <v>574</v>
      </c>
      <c r="D620" s="53" t="s">
        <v>193</v>
      </c>
      <c r="E620" s="50" t="s">
        <v>7</v>
      </c>
      <c r="F620" s="54">
        <v>596024</v>
      </c>
      <c r="G620" s="54" t="s">
        <v>364</v>
      </c>
      <c r="H620" s="54">
        <v>289560</v>
      </c>
      <c r="I620" s="55">
        <v>1808873</v>
      </c>
      <c r="J620" s="50"/>
      <c r="K620" s="50" t="s">
        <v>2032</v>
      </c>
      <c r="L620" s="58" t="s">
        <v>2032</v>
      </c>
      <c r="M620" s="58" t="s">
        <v>2032</v>
      </c>
      <c r="N620" s="58" t="s">
        <v>2032</v>
      </c>
      <c r="O620" s="58" t="s">
        <v>2032</v>
      </c>
      <c r="P620" s="59"/>
      <c r="Q620" s="60">
        <v>1793326</v>
      </c>
      <c r="R620" s="60">
        <v>0</v>
      </c>
      <c r="S620" s="60">
        <v>130151</v>
      </c>
      <c r="T620" s="60">
        <v>0</v>
      </c>
      <c r="U620" s="60">
        <v>0</v>
      </c>
      <c r="V620" s="79"/>
      <c r="W620" s="90">
        <f t="shared" si="857"/>
        <v>1923477</v>
      </c>
      <c r="X620" s="101">
        <v>0</v>
      </c>
      <c r="Y620" s="50"/>
      <c r="Z620" s="50" t="s">
        <v>193</v>
      </c>
      <c r="AA620" s="51" t="str">
        <f t="shared" ref="AA620:AA621" si="4051">IF(A620 =2014,IF(Y620 ="",F620,""),"")</f>
        <v/>
      </c>
      <c r="AB620" s="68" t="str">
        <f t="shared" ref="AB620:AB621" si="4052">IF(A620 =2014,IF(Y620 ="",I620,""),"")</f>
        <v/>
      </c>
      <c r="AC620" s="68" t="str">
        <f t="shared" ref="AC620:AC621" si="4053">IF(A620 =2014,IF(Y620 ="",Q620,""),"")</f>
        <v/>
      </c>
      <c r="AD620" s="68" t="str">
        <f t="shared" ref="AD620:AD621" si="4054">IF(A620 =2014,IF(Y620 ="",R620,""),"")</f>
        <v/>
      </c>
      <c r="AE620" s="68" t="str">
        <f t="shared" ref="AE620:AE621" si="4055">IF(A620 =2014,IF(Y620 ="",S620,""),"")</f>
        <v/>
      </c>
      <c r="AF620" s="68" t="str">
        <f t="shared" ref="AF620:AF621" si="4056">IF(A620 =2014,IF(Y620 ="",T620+U620,""),"")</f>
        <v/>
      </c>
      <c r="AG620" s="67" t="str">
        <f t="shared" si="7"/>
        <v/>
      </c>
      <c r="AH620" s="51"/>
      <c r="AI620" s="51" t="str">
        <f t="shared" si="8"/>
        <v/>
      </c>
      <c r="AJ620" s="68" t="str">
        <f t="shared" si="9"/>
        <v/>
      </c>
      <c r="AK620" s="68" t="str">
        <f t="shared" si="10"/>
        <v/>
      </c>
      <c r="AL620" s="68" t="str">
        <f t="shared" si="11"/>
        <v/>
      </c>
      <c r="AM620" s="68" t="str">
        <f t="shared" si="12"/>
        <v/>
      </c>
      <c r="AN620" s="68" t="str">
        <f t="shared" si="13"/>
        <v/>
      </c>
      <c r="AO620" s="67" t="str">
        <f t="shared" si="14"/>
        <v/>
      </c>
      <c r="AP620" s="51"/>
      <c r="AQ620" s="80">
        <f t="shared" si="15"/>
        <v>596024</v>
      </c>
      <c r="AR620" s="68">
        <f t="shared" si="16"/>
        <v>1808873</v>
      </c>
      <c r="AS620" s="68">
        <f t="shared" si="17"/>
        <v>1793326</v>
      </c>
      <c r="AT620" s="68">
        <f t="shared" si="18"/>
        <v>0</v>
      </c>
      <c r="AU620" s="68">
        <f t="shared" si="19"/>
        <v>130151</v>
      </c>
      <c r="AV620" s="68">
        <f t="shared" si="20"/>
        <v>0</v>
      </c>
      <c r="AW620" s="67">
        <f t="shared" si="21"/>
        <v>0</v>
      </c>
      <c r="AX620" s="51"/>
      <c r="AY620" s="51" t="str">
        <f t="shared" si="22"/>
        <v/>
      </c>
      <c r="AZ620" s="68" t="str">
        <f t="shared" si="23"/>
        <v/>
      </c>
      <c r="BA620" s="68" t="str">
        <f t="shared" si="24"/>
        <v/>
      </c>
      <c r="BB620" s="68" t="str">
        <f t="shared" si="25"/>
        <v/>
      </c>
      <c r="BC620" s="68" t="str">
        <f t="shared" si="26"/>
        <v/>
      </c>
      <c r="BD620" s="68" t="str">
        <f t="shared" si="27"/>
        <v/>
      </c>
      <c r="BE620" s="68" t="str">
        <f t="shared" si="28"/>
        <v/>
      </c>
      <c r="BF620" s="51"/>
      <c r="BG620" s="69" t="str">
        <f t="shared" si="29"/>
        <v/>
      </c>
      <c r="BH620" s="67" t="str">
        <f t="shared" si="30"/>
        <v/>
      </c>
      <c r="BI620" s="67" t="str">
        <f t="shared" si="31"/>
        <v/>
      </c>
      <c r="BJ620" s="67" t="str">
        <f t="shared" si="32"/>
        <v/>
      </c>
      <c r="BK620" s="67" t="str">
        <f t="shared" si="33"/>
        <v/>
      </c>
      <c r="BL620" s="67" t="str">
        <f t="shared" si="34"/>
        <v/>
      </c>
      <c r="BM620" s="65" t="str">
        <f t="shared" si="35"/>
        <v/>
      </c>
      <c r="BN620" s="51"/>
      <c r="BO620" s="51" t="str">
        <f t="shared" ref="BO620:BO621" si="4057">IF(A620 =2014,F620,"")</f>
        <v/>
      </c>
      <c r="BP620" s="51" t="str">
        <f t="shared" ref="BP620:BP621" si="4058">IF(A620 =2015,F620,"")</f>
        <v/>
      </c>
      <c r="BQ620" s="71">
        <f t="shared" ref="BQ620:BQ621" si="4059">IF(A620 =2016,F620,"")</f>
        <v>596024</v>
      </c>
      <c r="BR620" s="51" t="str">
        <f t="shared" ref="BR620:BR621" si="4060">IF(A620 =2017,F620,"")</f>
        <v/>
      </c>
      <c r="BS620" s="69" t="str">
        <f t="shared" si="2920"/>
        <v/>
      </c>
      <c r="BT620" s="51"/>
      <c r="BU620" s="68" t="str">
        <f t="shared" ref="BU620:BU621" si="4061">IF(A620 =2014,I620,"")</f>
        <v/>
      </c>
      <c r="BV620" s="68" t="str">
        <f t="shared" ref="BV620:BV621" si="4062">IF(A620 =2015,I620,"")</f>
        <v/>
      </c>
      <c r="BW620" s="65">
        <f t="shared" ref="BW620:BW621" si="4063">IF(A620 =2016,I620,"")</f>
        <v>1808873</v>
      </c>
      <c r="BX620" s="68" t="str">
        <f t="shared" ref="BX620:BX621" si="4064">IF(A620 =2017,I620,"")</f>
        <v/>
      </c>
      <c r="BY620" s="67" t="str">
        <f t="shared" si="44"/>
        <v/>
      </c>
      <c r="BZ620" s="68"/>
      <c r="CA620" s="65" t="str">
        <f t="shared" si="45"/>
        <v/>
      </c>
      <c r="CB620" s="67" t="str">
        <f t="shared" si="46"/>
        <v/>
      </c>
      <c r="CC620" s="67">
        <f t="shared" si="47"/>
        <v>0</v>
      </c>
      <c r="CD620" s="67" t="str">
        <f t="shared" si="48"/>
        <v/>
      </c>
      <c r="CE620" s="67" t="str">
        <f t="shared" si="49"/>
        <v/>
      </c>
      <c r="CF620" s="68"/>
      <c r="CG620" s="68" t="str">
        <f t="shared" ref="CG620:CG621" si="4065">IF(A620 =2014,Q620+R620+S620+T620+U620,"")</f>
        <v/>
      </c>
      <c r="CH620" s="68" t="str">
        <f t="shared" ref="CH620:CH621" si="4066">IF(A620 =2015,Q620+R620+S620+T620+U620,"")</f>
        <v/>
      </c>
      <c r="CI620" s="65">
        <f t="shared" ref="CI620:CI621" si="4067">IF(A620 =2016,Q620+R620+S620+T620+U620,"")</f>
        <v>1923477</v>
      </c>
      <c r="CJ620" s="68" t="str">
        <f t="shared" ref="CJ620:CJ621" si="4068">IF(A620 =2017,Q620+R620+S620+T620+U620,"")</f>
        <v/>
      </c>
      <c r="CK620" s="67" t="str">
        <f t="shared" si="54"/>
        <v/>
      </c>
      <c r="CL620" s="68"/>
      <c r="CM620" s="68" t="str">
        <f t="shared" ref="CM620:CM621" si="4069">IF(A620 =2014,Q620,"")</f>
        <v/>
      </c>
      <c r="CN620" s="68" t="str">
        <f t="shared" ref="CN620:CN621" si="4070">IF(A620 =2015,Q620,"")</f>
        <v/>
      </c>
      <c r="CO620" s="65">
        <f t="shared" ref="CO620:CO621" si="4071">IF(A620 =2016,Q620,"")</f>
        <v>1793326</v>
      </c>
      <c r="CP620" s="68" t="str">
        <f t="shared" ref="CP620:CP621" si="4072">IF(A620 =2017,Q620,"")</f>
        <v/>
      </c>
      <c r="CQ620" s="67" t="str">
        <f t="shared" si="59"/>
        <v/>
      </c>
      <c r="CR620" s="68"/>
      <c r="CS620" s="68" t="str">
        <f t="shared" ref="CS620:CS621" si="4073">IF(A620 =2014,R620,"")</f>
        <v/>
      </c>
      <c r="CT620" s="68" t="str">
        <f t="shared" ref="CT620:CT621" si="4074">IF(A620 =2015,R620,"")</f>
        <v/>
      </c>
      <c r="CU620" s="65">
        <f t="shared" ref="CU620:CU621" si="4075">IF(A620 =2016,R620,"")</f>
        <v>0</v>
      </c>
      <c r="CV620" s="68" t="str">
        <f t="shared" ref="CV620:CV621" si="4076">IF(A620 =2017,R620,"")</f>
        <v/>
      </c>
      <c r="CW620" s="67" t="str">
        <f t="shared" si="64"/>
        <v/>
      </c>
      <c r="CX620" s="68"/>
      <c r="CY620" s="68" t="str">
        <f t="shared" ref="CY620:CY621" si="4077">IF(A620 =2014,S620,"")</f>
        <v/>
      </c>
      <c r="CZ620" s="68" t="str">
        <f t="shared" ref="CZ620:CZ621" si="4078">IF(A620 =2015,S620,"")</f>
        <v/>
      </c>
      <c r="DA620" s="65">
        <f t="shared" ref="DA620:DA621" si="4079">IF(A620 =2016,S620,"")</f>
        <v>130151</v>
      </c>
      <c r="DB620" s="68" t="str">
        <f t="shared" ref="DB620:DB621" si="4080">IF(A620 =2017,S620,"")</f>
        <v/>
      </c>
      <c r="DC620" s="67" t="str">
        <f t="shared" si="69"/>
        <v/>
      </c>
      <c r="DD620" s="68"/>
      <c r="DE620" s="68" t="str">
        <f t="shared" ref="DE620:DE621" si="4081">IF(A620 =2014,T620,"")</f>
        <v/>
      </c>
      <c r="DF620" s="51" t="str">
        <f t="shared" ref="DF620:DF621" si="4082">IF(A620 =2015,T620,"")</f>
        <v/>
      </c>
      <c r="DG620" s="65">
        <f t="shared" ref="DG620:DG621" si="4083">IF(A620 =2016,T620,"")</f>
        <v>0</v>
      </c>
      <c r="DH620" s="51" t="str">
        <f t="shared" ref="DH620:DH621" si="4084">IF(A620 =2017,T620,"")</f>
        <v/>
      </c>
      <c r="DI620" s="69" t="str">
        <f t="shared" si="74"/>
        <v/>
      </c>
      <c r="DJ620" s="51"/>
      <c r="DK620" s="51" t="str">
        <f t="shared" ref="DK620:DK621" si="4085">IF(A620 =2014,U620,"")</f>
        <v/>
      </c>
      <c r="DL620" s="51" t="str">
        <f t="shared" ref="DL620:DL621" si="4086">IF(A620 =2015,U620,"")</f>
        <v/>
      </c>
      <c r="DM620" s="65">
        <f t="shared" ref="DM620:DM621" si="4087">IF(A620 =2016,U620,"")</f>
        <v>0</v>
      </c>
      <c r="DN620" s="51" t="str">
        <f t="shared" ref="DN620:DN621" si="4088">IF(A620 =2017,U620,"")</f>
        <v/>
      </c>
      <c r="DO620" s="69" t="str">
        <f t="shared" si="79"/>
        <v/>
      </c>
      <c r="DP620" s="51"/>
      <c r="DQ620" s="51"/>
      <c r="DR620" s="51"/>
      <c r="DS620" s="51"/>
      <c r="DT620" s="51"/>
      <c r="DU620" s="181"/>
    </row>
    <row r="621" spans="1:125" ht="15" x14ac:dyDescent="0.25">
      <c r="A621" s="50">
        <v>2017</v>
      </c>
      <c r="B621" s="51" t="s">
        <v>573</v>
      </c>
      <c r="C621" s="50" t="s">
        <v>574</v>
      </c>
      <c r="D621" s="53" t="s">
        <v>193</v>
      </c>
      <c r="E621" s="50" t="s">
        <v>7</v>
      </c>
      <c r="F621" s="54">
        <v>517848</v>
      </c>
      <c r="G621" s="54" t="s">
        <v>364</v>
      </c>
      <c r="H621" s="54">
        <v>266764</v>
      </c>
      <c r="I621" s="55">
        <v>2195352</v>
      </c>
      <c r="J621" s="50"/>
      <c r="K621" s="50" t="s">
        <v>2032</v>
      </c>
      <c r="L621" s="58" t="s">
        <v>2032</v>
      </c>
      <c r="M621" s="58" t="s">
        <v>2032</v>
      </c>
      <c r="N621" s="58" t="s">
        <v>2032</v>
      </c>
      <c r="O621" s="58" t="s">
        <v>2032</v>
      </c>
      <c r="P621" s="59"/>
      <c r="Q621" s="60">
        <v>2199703</v>
      </c>
      <c r="R621" s="60">
        <v>0</v>
      </c>
      <c r="S621" s="60">
        <v>113691</v>
      </c>
      <c r="T621" s="60">
        <v>0</v>
      </c>
      <c r="U621" s="60">
        <v>0</v>
      </c>
      <c r="V621" s="79"/>
      <c r="W621" s="90">
        <f t="shared" si="857"/>
        <v>2313394</v>
      </c>
      <c r="X621" s="101">
        <v>0</v>
      </c>
      <c r="Y621" s="50"/>
      <c r="Z621" s="50" t="s">
        <v>193</v>
      </c>
      <c r="AA621" s="51" t="str">
        <f t="shared" si="4051"/>
        <v/>
      </c>
      <c r="AB621" s="68" t="str">
        <f t="shared" si="4052"/>
        <v/>
      </c>
      <c r="AC621" s="68" t="str">
        <f t="shared" si="4053"/>
        <v/>
      </c>
      <c r="AD621" s="68" t="str">
        <f t="shared" si="4054"/>
        <v/>
      </c>
      <c r="AE621" s="68" t="str">
        <f t="shared" si="4055"/>
        <v/>
      </c>
      <c r="AF621" s="68" t="str">
        <f t="shared" si="4056"/>
        <v/>
      </c>
      <c r="AG621" s="67" t="str">
        <f t="shared" si="7"/>
        <v/>
      </c>
      <c r="AH621" s="51"/>
      <c r="AI621" s="51" t="str">
        <f t="shared" si="8"/>
        <v/>
      </c>
      <c r="AJ621" s="68" t="str">
        <f t="shared" si="9"/>
        <v/>
      </c>
      <c r="AK621" s="68" t="str">
        <f t="shared" si="10"/>
        <v/>
      </c>
      <c r="AL621" s="68" t="str">
        <f t="shared" si="11"/>
        <v/>
      </c>
      <c r="AM621" s="68" t="str">
        <f t="shared" si="12"/>
        <v/>
      </c>
      <c r="AN621" s="68" t="str">
        <f t="shared" si="13"/>
        <v/>
      </c>
      <c r="AO621" s="67" t="str">
        <f t="shared" si="14"/>
        <v/>
      </c>
      <c r="AP621" s="51"/>
      <c r="AQ621" s="51" t="str">
        <f t="shared" si="15"/>
        <v/>
      </c>
      <c r="AR621" s="68" t="str">
        <f t="shared" si="16"/>
        <v/>
      </c>
      <c r="AS621" s="68" t="str">
        <f t="shared" si="17"/>
        <v/>
      </c>
      <c r="AT621" s="68" t="str">
        <f t="shared" si="18"/>
        <v/>
      </c>
      <c r="AU621" s="68" t="str">
        <f t="shared" si="19"/>
        <v/>
      </c>
      <c r="AV621" s="68" t="str">
        <f t="shared" si="20"/>
        <v/>
      </c>
      <c r="AW621" s="67" t="str">
        <f t="shared" si="21"/>
        <v/>
      </c>
      <c r="AX621" s="51"/>
      <c r="AY621" s="80">
        <f t="shared" si="22"/>
        <v>517848</v>
      </c>
      <c r="AZ621" s="68">
        <f t="shared" si="23"/>
        <v>2195352</v>
      </c>
      <c r="BA621" s="68">
        <f t="shared" si="24"/>
        <v>2199703</v>
      </c>
      <c r="BB621" s="68">
        <f t="shared" si="25"/>
        <v>0</v>
      </c>
      <c r="BC621" s="68">
        <f t="shared" si="26"/>
        <v>113691</v>
      </c>
      <c r="BD621" s="68">
        <f t="shared" si="27"/>
        <v>0</v>
      </c>
      <c r="BE621" s="68">
        <f t="shared" si="28"/>
        <v>0</v>
      </c>
      <c r="BF621" s="51"/>
      <c r="BG621" s="69" t="str">
        <f t="shared" si="29"/>
        <v/>
      </c>
      <c r="BH621" s="67" t="str">
        <f t="shared" si="30"/>
        <v/>
      </c>
      <c r="BI621" s="67" t="str">
        <f t="shared" si="31"/>
        <v/>
      </c>
      <c r="BJ621" s="67" t="str">
        <f t="shared" si="32"/>
        <v/>
      </c>
      <c r="BK621" s="67" t="str">
        <f t="shared" si="33"/>
        <v/>
      </c>
      <c r="BL621" s="67" t="str">
        <f t="shared" si="34"/>
        <v/>
      </c>
      <c r="BM621" s="65" t="str">
        <f t="shared" si="35"/>
        <v/>
      </c>
      <c r="BN621" s="51"/>
      <c r="BO621" s="51" t="str">
        <f t="shared" si="4057"/>
        <v/>
      </c>
      <c r="BP621" s="51" t="str">
        <f t="shared" si="4058"/>
        <v/>
      </c>
      <c r="BQ621" s="51" t="str">
        <f t="shared" si="4059"/>
        <v/>
      </c>
      <c r="BR621" s="71">
        <f t="shared" si="4060"/>
        <v>517848</v>
      </c>
      <c r="BS621" s="69" t="str">
        <f t="shared" si="2920"/>
        <v/>
      </c>
      <c r="BT621" s="51"/>
      <c r="BU621" s="68" t="str">
        <f t="shared" si="4061"/>
        <v/>
      </c>
      <c r="BV621" s="68" t="str">
        <f t="shared" si="4062"/>
        <v/>
      </c>
      <c r="BW621" s="68" t="str">
        <f t="shared" si="4063"/>
        <v/>
      </c>
      <c r="BX621" s="65">
        <f t="shared" si="4064"/>
        <v>2195352</v>
      </c>
      <c r="BY621" s="67" t="str">
        <f t="shared" si="44"/>
        <v/>
      </c>
      <c r="BZ621" s="68"/>
      <c r="CA621" s="65" t="str">
        <f t="shared" si="45"/>
        <v/>
      </c>
      <c r="CB621" s="67" t="str">
        <f t="shared" si="46"/>
        <v/>
      </c>
      <c r="CC621" s="67" t="str">
        <f t="shared" si="47"/>
        <v/>
      </c>
      <c r="CD621" s="67">
        <f t="shared" si="48"/>
        <v>0</v>
      </c>
      <c r="CE621" s="67" t="str">
        <f t="shared" si="49"/>
        <v/>
      </c>
      <c r="CF621" s="68"/>
      <c r="CG621" s="68" t="str">
        <f t="shared" si="4065"/>
        <v/>
      </c>
      <c r="CH621" s="68" t="str">
        <f t="shared" si="4066"/>
        <v/>
      </c>
      <c r="CI621" s="68" t="str">
        <f t="shared" si="4067"/>
        <v/>
      </c>
      <c r="CJ621" s="65">
        <f t="shared" si="4068"/>
        <v>2313394</v>
      </c>
      <c r="CK621" s="67" t="str">
        <f t="shared" si="54"/>
        <v/>
      </c>
      <c r="CL621" s="68"/>
      <c r="CM621" s="68" t="str">
        <f t="shared" si="4069"/>
        <v/>
      </c>
      <c r="CN621" s="68" t="str">
        <f t="shared" si="4070"/>
        <v/>
      </c>
      <c r="CO621" s="68" t="str">
        <f t="shared" si="4071"/>
        <v/>
      </c>
      <c r="CP621" s="65">
        <f t="shared" si="4072"/>
        <v>2199703</v>
      </c>
      <c r="CQ621" s="67" t="str">
        <f t="shared" si="59"/>
        <v/>
      </c>
      <c r="CR621" s="68"/>
      <c r="CS621" s="68" t="str">
        <f t="shared" si="4073"/>
        <v/>
      </c>
      <c r="CT621" s="68" t="str">
        <f t="shared" si="4074"/>
        <v/>
      </c>
      <c r="CU621" s="68" t="str">
        <f t="shared" si="4075"/>
        <v/>
      </c>
      <c r="CV621" s="65">
        <f t="shared" si="4076"/>
        <v>0</v>
      </c>
      <c r="CW621" s="67" t="str">
        <f t="shared" si="64"/>
        <v/>
      </c>
      <c r="CX621" s="68"/>
      <c r="CY621" s="68" t="str">
        <f t="shared" si="4077"/>
        <v/>
      </c>
      <c r="CZ621" s="68" t="str">
        <f t="shared" si="4078"/>
        <v/>
      </c>
      <c r="DA621" s="68" t="str">
        <f t="shared" si="4079"/>
        <v/>
      </c>
      <c r="DB621" s="65">
        <f t="shared" si="4080"/>
        <v>113691</v>
      </c>
      <c r="DC621" s="67" t="str">
        <f t="shared" si="69"/>
        <v/>
      </c>
      <c r="DD621" s="68"/>
      <c r="DE621" s="68" t="str">
        <f t="shared" si="4081"/>
        <v/>
      </c>
      <c r="DF621" s="51" t="str">
        <f t="shared" si="4082"/>
        <v/>
      </c>
      <c r="DG621" s="51" t="str">
        <f t="shared" si="4083"/>
        <v/>
      </c>
      <c r="DH621" s="65">
        <f t="shared" si="4084"/>
        <v>0</v>
      </c>
      <c r="DI621" s="69" t="str">
        <f t="shared" si="74"/>
        <v/>
      </c>
      <c r="DJ621" s="51"/>
      <c r="DK621" s="51" t="str">
        <f t="shared" si="4085"/>
        <v/>
      </c>
      <c r="DL621" s="51" t="str">
        <f t="shared" si="4086"/>
        <v/>
      </c>
      <c r="DM621" s="51" t="str">
        <f t="shared" si="4087"/>
        <v/>
      </c>
      <c r="DN621" s="65">
        <f t="shared" si="4088"/>
        <v>0</v>
      </c>
      <c r="DO621" s="69" t="str">
        <f t="shared" si="79"/>
        <v/>
      </c>
      <c r="DP621" s="51"/>
      <c r="DQ621" s="51"/>
      <c r="DR621" s="51"/>
      <c r="DS621" s="51"/>
      <c r="DT621" s="51"/>
      <c r="DU621" s="181"/>
    </row>
    <row r="622" spans="1:125" ht="15" x14ac:dyDescent="0.25">
      <c r="A622" s="56">
        <v>2018</v>
      </c>
      <c r="B622" s="51" t="s">
        <v>573</v>
      </c>
      <c r="C622" s="50" t="s">
        <v>574</v>
      </c>
      <c r="D622" s="170" t="s">
        <v>193</v>
      </c>
      <c r="E622" s="50" t="s">
        <v>7</v>
      </c>
      <c r="F622" s="89">
        <v>482015</v>
      </c>
      <c r="G622" s="89">
        <v>0</v>
      </c>
      <c r="H622" s="89">
        <v>267708</v>
      </c>
      <c r="I622" s="90">
        <v>1775880</v>
      </c>
      <c r="J622" s="56" t="s">
        <v>209</v>
      </c>
      <c r="K622" s="50" t="s">
        <v>2032</v>
      </c>
      <c r="L622" s="112">
        <v>1775880</v>
      </c>
      <c r="M622" s="58"/>
      <c r="N622" s="58"/>
      <c r="O622" s="58"/>
      <c r="P622" s="91"/>
      <c r="Q622" s="92">
        <v>1789688</v>
      </c>
      <c r="R622" s="92">
        <v>0</v>
      </c>
      <c r="S622" s="92">
        <v>103470</v>
      </c>
      <c r="T622" s="92">
        <v>0</v>
      </c>
      <c r="U622" s="94"/>
      <c r="V622" s="94"/>
      <c r="W622" s="90">
        <f t="shared" si="857"/>
        <v>1893158</v>
      </c>
      <c r="X622" s="101">
        <v>0</v>
      </c>
      <c r="Y622" s="50"/>
      <c r="Z622" s="50"/>
      <c r="AA622" s="51"/>
      <c r="AB622" s="68"/>
      <c r="AC622" s="68"/>
      <c r="AD622" s="68"/>
      <c r="AE622" s="68"/>
      <c r="AF622" s="68"/>
      <c r="AG622" s="67" t="str">
        <f t="shared" si="7"/>
        <v/>
      </c>
      <c r="AH622" s="51"/>
      <c r="AI622" s="51" t="str">
        <f t="shared" si="8"/>
        <v/>
      </c>
      <c r="AJ622" s="68" t="str">
        <f t="shared" si="9"/>
        <v/>
      </c>
      <c r="AK622" s="68" t="str">
        <f t="shared" si="10"/>
        <v/>
      </c>
      <c r="AL622" s="68" t="str">
        <f t="shared" si="11"/>
        <v/>
      </c>
      <c r="AM622" s="68" t="str">
        <f t="shared" si="12"/>
        <v/>
      </c>
      <c r="AN622" s="68" t="str">
        <f t="shared" si="13"/>
        <v/>
      </c>
      <c r="AO622" s="67" t="str">
        <f t="shared" si="14"/>
        <v/>
      </c>
      <c r="AP622" s="51"/>
      <c r="AQ622" s="51" t="str">
        <f t="shared" si="15"/>
        <v/>
      </c>
      <c r="AR622" s="68" t="str">
        <f t="shared" si="16"/>
        <v/>
      </c>
      <c r="AS622" s="68" t="str">
        <f t="shared" si="17"/>
        <v/>
      </c>
      <c r="AT622" s="68" t="str">
        <f t="shared" si="18"/>
        <v/>
      </c>
      <c r="AU622" s="68" t="str">
        <f t="shared" si="19"/>
        <v/>
      </c>
      <c r="AV622" s="68" t="str">
        <f t="shared" si="20"/>
        <v/>
      </c>
      <c r="AW622" s="67" t="str">
        <f t="shared" si="21"/>
        <v/>
      </c>
      <c r="AX622" s="51"/>
      <c r="AY622" s="51" t="str">
        <f t="shared" si="22"/>
        <v/>
      </c>
      <c r="AZ622" s="68" t="str">
        <f t="shared" si="23"/>
        <v/>
      </c>
      <c r="BA622" s="68" t="str">
        <f t="shared" si="24"/>
        <v/>
      </c>
      <c r="BB622" s="68" t="str">
        <f t="shared" si="25"/>
        <v/>
      </c>
      <c r="BC622" s="68" t="str">
        <f t="shared" si="26"/>
        <v/>
      </c>
      <c r="BD622" s="68" t="str">
        <f t="shared" si="27"/>
        <v/>
      </c>
      <c r="BE622" s="68" t="str">
        <f t="shared" si="28"/>
        <v/>
      </c>
      <c r="BF622" s="51"/>
      <c r="BG622" s="96">
        <f t="shared" si="29"/>
        <v>482015</v>
      </c>
      <c r="BH622" s="67">
        <f t="shared" si="30"/>
        <v>1775880</v>
      </c>
      <c r="BI622" s="67">
        <f t="shared" si="31"/>
        <v>1789688</v>
      </c>
      <c r="BJ622" s="67">
        <f t="shared" si="32"/>
        <v>0</v>
      </c>
      <c r="BK622" s="67">
        <f t="shared" si="33"/>
        <v>103470</v>
      </c>
      <c r="BL622" s="67">
        <f t="shared" si="34"/>
        <v>0</v>
      </c>
      <c r="BM622" s="65">
        <f t="shared" si="35"/>
        <v>0</v>
      </c>
      <c r="BN622" s="51"/>
      <c r="BO622" s="51"/>
      <c r="BP622" s="51"/>
      <c r="BQ622" s="70"/>
      <c r="BR622" s="51"/>
      <c r="BS622" s="96">
        <f t="shared" si="2920"/>
        <v>482015</v>
      </c>
      <c r="BT622" s="51"/>
      <c r="BU622" s="68"/>
      <c r="BV622" s="68"/>
      <c r="BW622" s="65"/>
      <c r="BX622" s="68"/>
      <c r="BY622" s="67">
        <f t="shared" si="44"/>
        <v>1775880</v>
      </c>
      <c r="BZ622" s="68"/>
      <c r="CA622" s="65" t="str">
        <f t="shared" si="45"/>
        <v/>
      </c>
      <c r="CB622" s="67" t="str">
        <f t="shared" si="46"/>
        <v/>
      </c>
      <c r="CC622" s="67" t="str">
        <f t="shared" si="47"/>
        <v/>
      </c>
      <c r="CD622" s="67" t="str">
        <f t="shared" si="48"/>
        <v/>
      </c>
      <c r="CE622" s="67">
        <f t="shared" si="49"/>
        <v>0</v>
      </c>
      <c r="CF622" s="68"/>
      <c r="CG622" s="68"/>
      <c r="CH622" s="68"/>
      <c r="CI622" s="65"/>
      <c r="CJ622" s="68"/>
      <c r="CK622" s="67">
        <f t="shared" si="54"/>
        <v>1893158</v>
      </c>
      <c r="CL622" s="68"/>
      <c r="CM622" s="68"/>
      <c r="CN622" s="68"/>
      <c r="CO622" s="65"/>
      <c r="CP622" s="68"/>
      <c r="CQ622" s="67">
        <f t="shared" si="59"/>
        <v>1789688</v>
      </c>
      <c r="CR622" s="68"/>
      <c r="CS622" s="68"/>
      <c r="CT622" s="68"/>
      <c r="CU622" s="65"/>
      <c r="CV622" s="68"/>
      <c r="CW622" s="67">
        <f t="shared" si="64"/>
        <v>0</v>
      </c>
      <c r="CX622" s="68"/>
      <c r="CY622" s="68"/>
      <c r="CZ622" s="68"/>
      <c r="DA622" s="65"/>
      <c r="DB622" s="68"/>
      <c r="DC622" s="67">
        <f t="shared" si="69"/>
        <v>103470</v>
      </c>
      <c r="DD622" s="68"/>
      <c r="DE622" s="68"/>
      <c r="DF622" s="51"/>
      <c r="DG622" s="70"/>
      <c r="DH622" s="51"/>
      <c r="DI622" s="67">
        <f t="shared" si="74"/>
        <v>0</v>
      </c>
      <c r="DJ622" s="51"/>
      <c r="DK622" s="51"/>
      <c r="DL622" s="51"/>
      <c r="DM622" s="70"/>
      <c r="DN622" s="51"/>
      <c r="DO622" s="67">
        <f t="shared" si="79"/>
        <v>1789688</v>
      </c>
      <c r="DP622" s="51"/>
      <c r="DQ622" s="51"/>
      <c r="DR622" s="51"/>
      <c r="DS622" s="51"/>
      <c r="DT622" s="51"/>
      <c r="DU622" s="181"/>
    </row>
    <row r="623" spans="1:125" ht="15" x14ac:dyDescent="0.25">
      <c r="A623" s="50"/>
      <c r="B623" s="51"/>
      <c r="C623" s="50"/>
      <c r="D623" s="53"/>
      <c r="E623" s="50"/>
      <c r="F623" s="54"/>
      <c r="G623" s="54"/>
      <c r="H623" s="54"/>
      <c r="I623" s="55"/>
      <c r="J623" s="50"/>
      <c r="K623" s="50" t="s">
        <v>2032</v>
      </c>
      <c r="L623" s="58"/>
      <c r="M623" s="58"/>
      <c r="N623" s="58"/>
      <c r="O623" s="58"/>
      <c r="P623" s="59"/>
      <c r="Q623" s="60"/>
      <c r="R623" s="60"/>
      <c r="S623" s="60"/>
      <c r="T623" s="60"/>
      <c r="U623" s="60"/>
      <c r="V623" s="79"/>
      <c r="W623" s="90">
        <f t="shared" si="857"/>
        <v>0</v>
      </c>
      <c r="X623" s="101"/>
      <c r="Y623" s="50"/>
      <c r="Z623" s="50"/>
      <c r="AA623" s="51"/>
      <c r="AB623" s="68"/>
      <c r="AC623" s="68"/>
      <c r="AD623" s="68"/>
      <c r="AE623" s="68"/>
      <c r="AF623" s="68"/>
      <c r="AG623" s="67" t="str">
        <f t="shared" si="7"/>
        <v/>
      </c>
      <c r="AH623" s="51"/>
      <c r="AI623" s="51" t="str">
        <f t="shared" si="8"/>
        <v/>
      </c>
      <c r="AJ623" s="68" t="str">
        <f t="shared" si="9"/>
        <v/>
      </c>
      <c r="AK623" s="68" t="str">
        <f t="shared" si="10"/>
        <v/>
      </c>
      <c r="AL623" s="68" t="str">
        <f t="shared" si="11"/>
        <v/>
      </c>
      <c r="AM623" s="68" t="str">
        <f t="shared" si="12"/>
        <v/>
      </c>
      <c r="AN623" s="68" t="str">
        <f t="shared" si="13"/>
        <v/>
      </c>
      <c r="AO623" s="67" t="str">
        <f t="shared" si="14"/>
        <v/>
      </c>
      <c r="AP623" s="51"/>
      <c r="AQ623" s="51" t="str">
        <f t="shared" si="15"/>
        <v/>
      </c>
      <c r="AR623" s="68" t="str">
        <f t="shared" si="16"/>
        <v/>
      </c>
      <c r="AS623" s="68" t="str">
        <f t="shared" si="17"/>
        <v/>
      </c>
      <c r="AT623" s="68" t="str">
        <f t="shared" si="18"/>
        <v/>
      </c>
      <c r="AU623" s="68" t="str">
        <f t="shared" si="19"/>
        <v/>
      </c>
      <c r="AV623" s="68" t="str">
        <f t="shared" si="20"/>
        <v/>
      </c>
      <c r="AW623" s="67" t="str">
        <f t="shared" si="21"/>
        <v/>
      </c>
      <c r="AX623" s="51"/>
      <c r="AY623" s="51" t="str">
        <f t="shared" si="22"/>
        <v/>
      </c>
      <c r="AZ623" s="68" t="str">
        <f t="shared" si="23"/>
        <v/>
      </c>
      <c r="BA623" s="68" t="str">
        <f t="shared" si="24"/>
        <v/>
      </c>
      <c r="BB623" s="68" t="str">
        <f t="shared" si="25"/>
        <v/>
      </c>
      <c r="BC623" s="68" t="str">
        <f t="shared" si="26"/>
        <v/>
      </c>
      <c r="BD623" s="68" t="str">
        <f t="shared" si="27"/>
        <v/>
      </c>
      <c r="BE623" s="68" t="str">
        <f t="shared" si="28"/>
        <v/>
      </c>
      <c r="BF623" s="51"/>
      <c r="BG623" s="69" t="str">
        <f t="shared" si="29"/>
        <v/>
      </c>
      <c r="BH623" s="67" t="str">
        <f t="shared" si="30"/>
        <v/>
      </c>
      <c r="BI623" s="67" t="str">
        <f t="shared" si="31"/>
        <v/>
      </c>
      <c r="BJ623" s="67" t="str">
        <f t="shared" si="32"/>
        <v/>
      </c>
      <c r="BK623" s="67" t="str">
        <f t="shared" si="33"/>
        <v/>
      </c>
      <c r="BL623" s="67" t="str">
        <f t="shared" si="34"/>
        <v/>
      </c>
      <c r="BM623" s="65" t="str">
        <f t="shared" si="35"/>
        <v/>
      </c>
      <c r="BN623" s="51"/>
      <c r="BO623" s="51"/>
      <c r="BP623" s="51"/>
      <c r="BQ623" s="70"/>
      <c r="BR623" s="51"/>
      <c r="BS623" s="69" t="str">
        <f t="shared" si="2920"/>
        <v/>
      </c>
      <c r="BT623" s="51"/>
      <c r="BU623" s="68"/>
      <c r="BV623" s="68"/>
      <c r="BW623" s="65"/>
      <c r="BX623" s="68"/>
      <c r="BY623" s="67" t="str">
        <f t="shared" si="44"/>
        <v/>
      </c>
      <c r="BZ623" s="68"/>
      <c r="CA623" s="65" t="str">
        <f t="shared" si="45"/>
        <v/>
      </c>
      <c r="CB623" s="67" t="str">
        <f t="shared" si="46"/>
        <v/>
      </c>
      <c r="CC623" s="67" t="str">
        <f t="shared" si="47"/>
        <v/>
      </c>
      <c r="CD623" s="67" t="str">
        <f t="shared" si="48"/>
        <v/>
      </c>
      <c r="CE623" s="67" t="str">
        <f t="shared" si="49"/>
        <v/>
      </c>
      <c r="CF623" s="68"/>
      <c r="CG623" s="68"/>
      <c r="CH623" s="68"/>
      <c r="CI623" s="65"/>
      <c r="CJ623" s="68"/>
      <c r="CK623" s="67" t="str">
        <f t="shared" si="54"/>
        <v/>
      </c>
      <c r="CL623" s="68"/>
      <c r="CM623" s="68"/>
      <c r="CN623" s="68"/>
      <c r="CO623" s="65"/>
      <c r="CP623" s="68"/>
      <c r="CQ623" s="67" t="str">
        <f t="shared" si="59"/>
        <v/>
      </c>
      <c r="CR623" s="68"/>
      <c r="CS623" s="68"/>
      <c r="CT623" s="68"/>
      <c r="CU623" s="65"/>
      <c r="CV623" s="68"/>
      <c r="CW623" s="67" t="str">
        <f t="shared" si="64"/>
        <v/>
      </c>
      <c r="CX623" s="68"/>
      <c r="CY623" s="68"/>
      <c r="CZ623" s="68"/>
      <c r="DA623" s="65"/>
      <c r="DB623" s="68"/>
      <c r="DC623" s="67" t="str">
        <f t="shared" si="69"/>
        <v/>
      </c>
      <c r="DD623" s="68"/>
      <c r="DE623" s="68"/>
      <c r="DF623" s="51"/>
      <c r="DG623" s="70"/>
      <c r="DH623" s="51"/>
      <c r="DI623" s="69" t="str">
        <f t="shared" si="74"/>
        <v/>
      </c>
      <c r="DJ623" s="51"/>
      <c r="DK623" s="51"/>
      <c r="DL623" s="51"/>
      <c r="DM623" s="70"/>
      <c r="DN623" s="51"/>
      <c r="DO623" s="69" t="str">
        <f t="shared" si="79"/>
        <v/>
      </c>
      <c r="DP623" s="51"/>
      <c r="DQ623" s="51"/>
      <c r="DR623" s="51"/>
      <c r="DS623" s="51"/>
      <c r="DT623" s="51"/>
      <c r="DU623" s="181"/>
    </row>
    <row r="624" spans="1:125" ht="15" x14ac:dyDescent="0.25">
      <c r="A624" s="50">
        <v>2016</v>
      </c>
      <c r="B624" s="51" t="s">
        <v>577</v>
      </c>
      <c r="C624" s="50" t="s">
        <v>578</v>
      </c>
      <c r="D624" s="53" t="s">
        <v>193</v>
      </c>
      <c r="E624" s="50" t="s">
        <v>7</v>
      </c>
      <c r="F624" s="54">
        <v>91047</v>
      </c>
      <c r="G624" s="54" t="s">
        <v>364</v>
      </c>
      <c r="H624" s="54">
        <v>44874</v>
      </c>
      <c r="I624" s="55">
        <v>632575</v>
      </c>
      <c r="J624" s="50"/>
      <c r="K624" s="50" t="s">
        <v>2032</v>
      </c>
      <c r="L624" s="58" t="s">
        <v>2032</v>
      </c>
      <c r="M624" s="58" t="s">
        <v>2032</v>
      </c>
      <c r="N624" s="58" t="s">
        <v>2032</v>
      </c>
      <c r="O624" s="58" t="s">
        <v>2032</v>
      </c>
      <c r="P624" s="59"/>
      <c r="Q624" s="60">
        <v>458617</v>
      </c>
      <c r="R624" s="60">
        <v>0</v>
      </c>
      <c r="S624" s="60">
        <v>178523</v>
      </c>
      <c r="T624" s="60">
        <v>0</v>
      </c>
      <c r="U624" s="60">
        <v>0</v>
      </c>
      <c r="V624" s="79"/>
      <c r="W624" s="90">
        <f t="shared" si="857"/>
        <v>637140</v>
      </c>
      <c r="X624" s="101">
        <v>1391580</v>
      </c>
      <c r="Y624" s="50"/>
      <c r="Z624" s="50" t="s">
        <v>193</v>
      </c>
      <c r="AA624" s="51" t="str">
        <f t="shared" ref="AA624:AA625" si="4089">IF(A624 =2014,IF(Y624 ="",F624,""),"")</f>
        <v/>
      </c>
      <c r="AB624" s="68" t="str">
        <f t="shared" ref="AB624:AB625" si="4090">IF(A624 =2014,IF(Y624 ="",I624,""),"")</f>
        <v/>
      </c>
      <c r="AC624" s="68" t="str">
        <f t="shared" ref="AC624:AC625" si="4091">IF(A624 =2014,IF(Y624 ="",Q624,""),"")</f>
        <v/>
      </c>
      <c r="AD624" s="68" t="str">
        <f t="shared" ref="AD624:AD625" si="4092">IF(A624 =2014,IF(Y624 ="",R624,""),"")</f>
        <v/>
      </c>
      <c r="AE624" s="68" t="str">
        <f t="shared" ref="AE624:AE625" si="4093">IF(A624 =2014,IF(Y624 ="",S624,""),"")</f>
        <v/>
      </c>
      <c r="AF624" s="68" t="str">
        <f t="shared" ref="AF624:AF625" si="4094">IF(A624 =2014,IF(Y624 ="",T624+U624,""),"")</f>
        <v/>
      </c>
      <c r="AG624" s="67" t="str">
        <f t="shared" si="7"/>
        <v/>
      </c>
      <c r="AH624" s="51"/>
      <c r="AI624" s="51" t="str">
        <f t="shared" si="8"/>
        <v/>
      </c>
      <c r="AJ624" s="68" t="str">
        <f t="shared" si="9"/>
        <v/>
      </c>
      <c r="AK624" s="68" t="str">
        <f t="shared" si="10"/>
        <v/>
      </c>
      <c r="AL624" s="68" t="str">
        <f t="shared" si="11"/>
        <v/>
      </c>
      <c r="AM624" s="68" t="str">
        <f t="shared" si="12"/>
        <v/>
      </c>
      <c r="AN624" s="68" t="str">
        <f t="shared" si="13"/>
        <v/>
      </c>
      <c r="AO624" s="67" t="str">
        <f t="shared" si="14"/>
        <v/>
      </c>
      <c r="AP624" s="51"/>
      <c r="AQ624" s="80">
        <f t="shared" si="15"/>
        <v>91047</v>
      </c>
      <c r="AR624" s="68">
        <f t="shared" si="16"/>
        <v>632575</v>
      </c>
      <c r="AS624" s="68">
        <f t="shared" si="17"/>
        <v>458617</v>
      </c>
      <c r="AT624" s="68">
        <f t="shared" si="18"/>
        <v>0</v>
      </c>
      <c r="AU624" s="68">
        <f t="shared" si="19"/>
        <v>178523</v>
      </c>
      <c r="AV624" s="68">
        <f t="shared" si="20"/>
        <v>0</v>
      </c>
      <c r="AW624" s="67">
        <f t="shared" si="21"/>
        <v>1391580</v>
      </c>
      <c r="AX624" s="51"/>
      <c r="AY624" s="51" t="str">
        <f t="shared" si="22"/>
        <v/>
      </c>
      <c r="AZ624" s="68" t="str">
        <f t="shared" si="23"/>
        <v/>
      </c>
      <c r="BA624" s="68" t="str">
        <f t="shared" si="24"/>
        <v/>
      </c>
      <c r="BB624" s="68" t="str">
        <f t="shared" si="25"/>
        <v/>
      </c>
      <c r="BC624" s="68" t="str">
        <f t="shared" si="26"/>
        <v/>
      </c>
      <c r="BD624" s="68" t="str">
        <f t="shared" si="27"/>
        <v/>
      </c>
      <c r="BE624" s="68" t="str">
        <f t="shared" si="28"/>
        <v/>
      </c>
      <c r="BF624" s="51"/>
      <c r="BG624" s="69" t="str">
        <f t="shared" si="29"/>
        <v/>
      </c>
      <c r="BH624" s="67" t="str">
        <f t="shared" si="30"/>
        <v/>
      </c>
      <c r="BI624" s="67" t="str">
        <f t="shared" si="31"/>
        <v/>
      </c>
      <c r="BJ624" s="67" t="str">
        <f t="shared" si="32"/>
        <v/>
      </c>
      <c r="BK624" s="67" t="str">
        <f t="shared" si="33"/>
        <v/>
      </c>
      <c r="BL624" s="67" t="str">
        <f t="shared" si="34"/>
        <v/>
      </c>
      <c r="BM624" s="65" t="str">
        <f t="shared" si="35"/>
        <v/>
      </c>
      <c r="BN624" s="51"/>
      <c r="BO624" s="51" t="str">
        <f t="shared" ref="BO624:BO625" si="4095">IF(A624 =2014,F624,"")</f>
        <v/>
      </c>
      <c r="BP624" s="51" t="str">
        <f t="shared" ref="BP624:BP625" si="4096">IF(A624 =2015,F624,"")</f>
        <v/>
      </c>
      <c r="BQ624" s="71">
        <f t="shared" ref="BQ624:BQ625" si="4097">IF(A624 =2016,F624,"")</f>
        <v>91047</v>
      </c>
      <c r="BR624" s="51" t="str">
        <f t="shared" ref="BR624:BR625" si="4098">IF(A624 =2017,F624,"")</f>
        <v/>
      </c>
      <c r="BS624" s="69" t="str">
        <f t="shared" si="2920"/>
        <v/>
      </c>
      <c r="BT624" s="51"/>
      <c r="BU624" s="68" t="str">
        <f t="shared" ref="BU624:BU625" si="4099">IF(A624 =2014,I624,"")</f>
        <v/>
      </c>
      <c r="BV624" s="68" t="str">
        <f t="shared" ref="BV624:BV625" si="4100">IF(A624 =2015,I624,"")</f>
        <v/>
      </c>
      <c r="BW624" s="65">
        <f t="shared" ref="BW624:BW625" si="4101">IF(A624 =2016,I624,"")</f>
        <v>632575</v>
      </c>
      <c r="BX624" s="68" t="str">
        <f t="shared" ref="BX624:BX625" si="4102">IF(A624 =2017,I624,"")</f>
        <v/>
      </c>
      <c r="BY624" s="67" t="str">
        <f t="shared" si="44"/>
        <v/>
      </c>
      <c r="BZ624" s="68"/>
      <c r="CA624" s="65" t="str">
        <f t="shared" si="45"/>
        <v/>
      </c>
      <c r="CB624" s="67" t="str">
        <f t="shared" si="46"/>
        <v/>
      </c>
      <c r="CC624" s="67">
        <f t="shared" si="47"/>
        <v>1391580</v>
      </c>
      <c r="CD624" s="67" t="str">
        <f t="shared" si="48"/>
        <v/>
      </c>
      <c r="CE624" s="67" t="str">
        <f t="shared" si="49"/>
        <v/>
      </c>
      <c r="CF624" s="68"/>
      <c r="CG624" s="68" t="str">
        <f t="shared" ref="CG624:CG625" si="4103">IF(A624 =2014,Q624+R624+S624+T624+U624,"")</f>
        <v/>
      </c>
      <c r="CH624" s="68" t="str">
        <f t="shared" ref="CH624:CH625" si="4104">IF(A624 =2015,Q624+R624+S624+T624+U624,"")</f>
        <v/>
      </c>
      <c r="CI624" s="65">
        <f t="shared" ref="CI624:CI625" si="4105">IF(A624 =2016,Q624+R624+S624+T624+U624,"")</f>
        <v>637140</v>
      </c>
      <c r="CJ624" s="68" t="str">
        <f t="shared" ref="CJ624:CJ625" si="4106">IF(A624 =2017,Q624+R624+S624+T624+U624,"")</f>
        <v/>
      </c>
      <c r="CK624" s="67" t="str">
        <f t="shared" si="54"/>
        <v/>
      </c>
      <c r="CL624" s="68"/>
      <c r="CM624" s="68" t="str">
        <f t="shared" ref="CM624:CM625" si="4107">IF(A624 =2014,Q624,"")</f>
        <v/>
      </c>
      <c r="CN624" s="68" t="str">
        <f t="shared" ref="CN624:CN625" si="4108">IF(A624 =2015,Q624,"")</f>
        <v/>
      </c>
      <c r="CO624" s="65">
        <f t="shared" ref="CO624:CO625" si="4109">IF(A624 =2016,Q624,"")</f>
        <v>458617</v>
      </c>
      <c r="CP624" s="68" t="str">
        <f t="shared" ref="CP624:CP625" si="4110">IF(A624 =2017,Q624,"")</f>
        <v/>
      </c>
      <c r="CQ624" s="67" t="str">
        <f t="shared" si="59"/>
        <v/>
      </c>
      <c r="CR624" s="68"/>
      <c r="CS624" s="68" t="str">
        <f t="shared" ref="CS624:CS625" si="4111">IF(A624 =2014,R624,"")</f>
        <v/>
      </c>
      <c r="CT624" s="68" t="str">
        <f t="shared" ref="CT624:CT625" si="4112">IF(A624 =2015,R624,"")</f>
        <v/>
      </c>
      <c r="CU624" s="65">
        <f t="shared" ref="CU624:CU625" si="4113">IF(A624 =2016,R624,"")</f>
        <v>0</v>
      </c>
      <c r="CV624" s="68" t="str">
        <f t="shared" ref="CV624:CV625" si="4114">IF(A624 =2017,R624,"")</f>
        <v/>
      </c>
      <c r="CW624" s="67" t="str">
        <f t="shared" si="64"/>
        <v/>
      </c>
      <c r="CX624" s="68"/>
      <c r="CY624" s="68" t="str">
        <f t="shared" ref="CY624:CY625" si="4115">IF(A624 =2014,S624,"")</f>
        <v/>
      </c>
      <c r="CZ624" s="68" t="str">
        <f t="shared" ref="CZ624:CZ625" si="4116">IF(A624 =2015,S624,"")</f>
        <v/>
      </c>
      <c r="DA624" s="65">
        <f t="shared" ref="DA624:DA625" si="4117">IF(A624 =2016,S624,"")</f>
        <v>178523</v>
      </c>
      <c r="DB624" s="68" t="str">
        <f t="shared" ref="DB624:DB625" si="4118">IF(A624 =2017,S624,"")</f>
        <v/>
      </c>
      <c r="DC624" s="67" t="str">
        <f t="shared" si="69"/>
        <v/>
      </c>
      <c r="DD624" s="68"/>
      <c r="DE624" s="68" t="str">
        <f t="shared" ref="DE624:DE625" si="4119">IF(A624 =2014,T624,"")</f>
        <v/>
      </c>
      <c r="DF624" s="51" t="str">
        <f t="shared" ref="DF624:DF625" si="4120">IF(A624 =2015,T624,"")</f>
        <v/>
      </c>
      <c r="DG624" s="65">
        <f t="shared" ref="DG624:DG625" si="4121">IF(A624 =2016,T624,"")</f>
        <v>0</v>
      </c>
      <c r="DH624" s="51" t="str">
        <f t="shared" ref="DH624:DH625" si="4122">IF(A624 =2017,T624,"")</f>
        <v/>
      </c>
      <c r="DI624" s="69" t="str">
        <f t="shared" si="74"/>
        <v/>
      </c>
      <c r="DJ624" s="51"/>
      <c r="DK624" s="51" t="str">
        <f t="shared" ref="DK624:DK625" si="4123">IF(A624 =2014,U624,"")</f>
        <v/>
      </c>
      <c r="DL624" s="51" t="str">
        <f t="shared" ref="DL624:DL625" si="4124">IF(A624 =2015,U624,"")</f>
        <v/>
      </c>
      <c r="DM624" s="65">
        <f t="shared" ref="DM624:DM625" si="4125">IF(A624 =2016,U624,"")</f>
        <v>0</v>
      </c>
      <c r="DN624" s="51" t="str">
        <f t="shared" ref="DN624:DN625" si="4126">IF(A624 =2017,U624,"")</f>
        <v/>
      </c>
      <c r="DO624" s="69" t="str">
        <f t="shared" si="79"/>
        <v/>
      </c>
      <c r="DP624" s="51"/>
      <c r="DQ624" s="51"/>
      <c r="DR624" s="51"/>
      <c r="DS624" s="51"/>
      <c r="DT624" s="51"/>
      <c r="DU624" s="181"/>
    </row>
    <row r="625" spans="1:125" ht="15" x14ac:dyDescent="0.25">
      <c r="A625" s="50">
        <v>2017</v>
      </c>
      <c r="B625" s="51" t="s">
        <v>577</v>
      </c>
      <c r="C625" s="50" t="s">
        <v>578</v>
      </c>
      <c r="D625" s="53" t="s">
        <v>193</v>
      </c>
      <c r="E625" s="50" t="s">
        <v>7</v>
      </c>
      <c r="F625" s="54">
        <v>61181</v>
      </c>
      <c r="G625" s="54" t="s">
        <v>364</v>
      </c>
      <c r="H625" s="54">
        <v>39716</v>
      </c>
      <c r="I625" s="55">
        <v>759048</v>
      </c>
      <c r="J625" s="50"/>
      <c r="K625" s="50" t="s">
        <v>2032</v>
      </c>
      <c r="L625" s="58" t="s">
        <v>2032</v>
      </c>
      <c r="M625" s="58" t="s">
        <v>2032</v>
      </c>
      <c r="N625" s="58" t="s">
        <v>2032</v>
      </c>
      <c r="O625" s="58" t="s">
        <v>2032</v>
      </c>
      <c r="P625" s="59"/>
      <c r="Q625" s="60">
        <v>692670</v>
      </c>
      <c r="R625" s="60">
        <v>0</v>
      </c>
      <c r="S625" s="60">
        <v>66378</v>
      </c>
      <c r="T625" s="60">
        <v>0</v>
      </c>
      <c r="U625" s="60">
        <v>0</v>
      </c>
      <c r="V625" s="79"/>
      <c r="W625" s="90">
        <f t="shared" si="857"/>
        <v>759048</v>
      </c>
      <c r="X625" s="101">
        <v>0</v>
      </c>
      <c r="Y625" s="50"/>
      <c r="Z625" s="50" t="s">
        <v>193</v>
      </c>
      <c r="AA625" s="51" t="str">
        <f t="shared" si="4089"/>
        <v/>
      </c>
      <c r="AB625" s="68" t="str">
        <f t="shared" si="4090"/>
        <v/>
      </c>
      <c r="AC625" s="68" t="str">
        <f t="shared" si="4091"/>
        <v/>
      </c>
      <c r="AD625" s="68" t="str">
        <f t="shared" si="4092"/>
        <v/>
      </c>
      <c r="AE625" s="68" t="str">
        <f t="shared" si="4093"/>
        <v/>
      </c>
      <c r="AF625" s="68" t="str">
        <f t="shared" si="4094"/>
        <v/>
      </c>
      <c r="AG625" s="67" t="str">
        <f t="shared" si="7"/>
        <v/>
      </c>
      <c r="AH625" s="51"/>
      <c r="AI625" s="51" t="str">
        <f t="shared" si="8"/>
        <v/>
      </c>
      <c r="AJ625" s="68" t="str">
        <f t="shared" si="9"/>
        <v/>
      </c>
      <c r="AK625" s="68" t="str">
        <f t="shared" si="10"/>
        <v/>
      </c>
      <c r="AL625" s="68" t="str">
        <f t="shared" si="11"/>
        <v/>
      </c>
      <c r="AM625" s="68" t="str">
        <f t="shared" si="12"/>
        <v/>
      </c>
      <c r="AN625" s="68" t="str">
        <f t="shared" si="13"/>
        <v/>
      </c>
      <c r="AO625" s="67" t="str">
        <f t="shared" si="14"/>
        <v/>
      </c>
      <c r="AP625" s="51"/>
      <c r="AQ625" s="51" t="str">
        <f t="shared" si="15"/>
        <v/>
      </c>
      <c r="AR625" s="68" t="str">
        <f t="shared" si="16"/>
        <v/>
      </c>
      <c r="AS625" s="68" t="str">
        <f t="shared" si="17"/>
        <v/>
      </c>
      <c r="AT625" s="68" t="str">
        <f t="shared" si="18"/>
        <v/>
      </c>
      <c r="AU625" s="68" t="str">
        <f t="shared" si="19"/>
        <v/>
      </c>
      <c r="AV625" s="68" t="str">
        <f t="shared" si="20"/>
        <v/>
      </c>
      <c r="AW625" s="67" t="str">
        <f t="shared" si="21"/>
        <v/>
      </c>
      <c r="AX625" s="51"/>
      <c r="AY625" s="80">
        <f t="shared" si="22"/>
        <v>61181</v>
      </c>
      <c r="AZ625" s="68">
        <f t="shared" si="23"/>
        <v>759048</v>
      </c>
      <c r="BA625" s="68">
        <f t="shared" si="24"/>
        <v>692670</v>
      </c>
      <c r="BB625" s="68">
        <f t="shared" si="25"/>
        <v>0</v>
      </c>
      <c r="BC625" s="68">
        <f t="shared" si="26"/>
        <v>66378</v>
      </c>
      <c r="BD625" s="68">
        <f t="shared" si="27"/>
        <v>0</v>
      </c>
      <c r="BE625" s="68">
        <f t="shared" si="28"/>
        <v>0</v>
      </c>
      <c r="BF625" s="51"/>
      <c r="BG625" s="69" t="str">
        <f t="shared" si="29"/>
        <v/>
      </c>
      <c r="BH625" s="67" t="str">
        <f t="shared" si="30"/>
        <v/>
      </c>
      <c r="BI625" s="67" t="str">
        <f t="shared" si="31"/>
        <v/>
      </c>
      <c r="BJ625" s="67" t="str">
        <f t="shared" si="32"/>
        <v/>
      </c>
      <c r="BK625" s="67" t="str">
        <f t="shared" si="33"/>
        <v/>
      </c>
      <c r="BL625" s="67" t="str">
        <f t="shared" si="34"/>
        <v/>
      </c>
      <c r="BM625" s="65" t="str">
        <f t="shared" si="35"/>
        <v/>
      </c>
      <c r="BN625" s="51"/>
      <c r="BO625" s="51" t="str">
        <f t="shared" si="4095"/>
        <v/>
      </c>
      <c r="BP625" s="51" t="str">
        <f t="shared" si="4096"/>
        <v/>
      </c>
      <c r="BQ625" s="51" t="str">
        <f t="shared" si="4097"/>
        <v/>
      </c>
      <c r="BR625" s="71">
        <f t="shared" si="4098"/>
        <v>61181</v>
      </c>
      <c r="BS625" s="69" t="str">
        <f t="shared" si="2920"/>
        <v/>
      </c>
      <c r="BT625" s="51"/>
      <c r="BU625" s="68" t="str">
        <f t="shared" si="4099"/>
        <v/>
      </c>
      <c r="BV625" s="68" t="str">
        <f t="shared" si="4100"/>
        <v/>
      </c>
      <c r="BW625" s="68" t="str">
        <f t="shared" si="4101"/>
        <v/>
      </c>
      <c r="BX625" s="65">
        <f t="shared" si="4102"/>
        <v>759048</v>
      </c>
      <c r="BY625" s="67" t="str">
        <f t="shared" si="44"/>
        <v/>
      </c>
      <c r="BZ625" s="68"/>
      <c r="CA625" s="65" t="str">
        <f t="shared" si="45"/>
        <v/>
      </c>
      <c r="CB625" s="67" t="str">
        <f t="shared" si="46"/>
        <v/>
      </c>
      <c r="CC625" s="67" t="str">
        <f t="shared" si="47"/>
        <v/>
      </c>
      <c r="CD625" s="67">
        <f t="shared" si="48"/>
        <v>0</v>
      </c>
      <c r="CE625" s="67" t="str">
        <f t="shared" si="49"/>
        <v/>
      </c>
      <c r="CF625" s="68"/>
      <c r="CG625" s="68" t="str">
        <f t="shared" si="4103"/>
        <v/>
      </c>
      <c r="CH625" s="68" t="str">
        <f t="shared" si="4104"/>
        <v/>
      </c>
      <c r="CI625" s="68" t="str">
        <f t="shared" si="4105"/>
        <v/>
      </c>
      <c r="CJ625" s="65">
        <f t="shared" si="4106"/>
        <v>759048</v>
      </c>
      <c r="CK625" s="67" t="str">
        <f t="shared" si="54"/>
        <v/>
      </c>
      <c r="CL625" s="68"/>
      <c r="CM625" s="68" t="str">
        <f t="shared" si="4107"/>
        <v/>
      </c>
      <c r="CN625" s="68" t="str">
        <f t="shared" si="4108"/>
        <v/>
      </c>
      <c r="CO625" s="68" t="str">
        <f t="shared" si="4109"/>
        <v/>
      </c>
      <c r="CP625" s="65">
        <f t="shared" si="4110"/>
        <v>692670</v>
      </c>
      <c r="CQ625" s="67" t="str">
        <f t="shared" si="59"/>
        <v/>
      </c>
      <c r="CR625" s="68"/>
      <c r="CS625" s="68" t="str">
        <f t="shared" si="4111"/>
        <v/>
      </c>
      <c r="CT625" s="68" t="str">
        <f t="shared" si="4112"/>
        <v/>
      </c>
      <c r="CU625" s="68" t="str">
        <f t="shared" si="4113"/>
        <v/>
      </c>
      <c r="CV625" s="65">
        <f t="shared" si="4114"/>
        <v>0</v>
      </c>
      <c r="CW625" s="67" t="str">
        <f t="shared" si="64"/>
        <v/>
      </c>
      <c r="CX625" s="68"/>
      <c r="CY625" s="68" t="str">
        <f t="shared" si="4115"/>
        <v/>
      </c>
      <c r="CZ625" s="68" t="str">
        <f t="shared" si="4116"/>
        <v/>
      </c>
      <c r="DA625" s="68" t="str">
        <f t="shared" si="4117"/>
        <v/>
      </c>
      <c r="DB625" s="65">
        <f t="shared" si="4118"/>
        <v>66378</v>
      </c>
      <c r="DC625" s="67" t="str">
        <f t="shared" si="69"/>
        <v/>
      </c>
      <c r="DD625" s="68"/>
      <c r="DE625" s="68" t="str">
        <f t="shared" si="4119"/>
        <v/>
      </c>
      <c r="DF625" s="51" t="str">
        <f t="shared" si="4120"/>
        <v/>
      </c>
      <c r="DG625" s="51" t="str">
        <f t="shared" si="4121"/>
        <v/>
      </c>
      <c r="DH625" s="65">
        <f t="shared" si="4122"/>
        <v>0</v>
      </c>
      <c r="DI625" s="69" t="str">
        <f t="shared" si="74"/>
        <v/>
      </c>
      <c r="DJ625" s="51"/>
      <c r="DK625" s="51" t="str">
        <f t="shared" si="4123"/>
        <v/>
      </c>
      <c r="DL625" s="51" t="str">
        <f t="shared" si="4124"/>
        <v/>
      </c>
      <c r="DM625" s="51" t="str">
        <f t="shared" si="4125"/>
        <v/>
      </c>
      <c r="DN625" s="65">
        <f t="shared" si="4126"/>
        <v>0</v>
      </c>
      <c r="DO625" s="69" t="str">
        <f t="shared" si="79"/>
        <v/>
      </c>
      <c r="DP625" s="51"/>
      <c r="DQ625" s="51"/>
      <c r="DR625" s="51"/>
      <c r="DS625" s="51"/>
      <c r="DT625" s="51"/>
      <c r="DU625" s="181"/>
    </row>
    <row r="626" spans="1:125" ht="15" x14ac:dyDescent="0.25">
      <c r="A626" s="56">
        <v>2018</v>
      </c>
      <c r="B626" s="51" t="s">
        <v>577</v>
      </c>
      <c r="C626" s="50" t="s">
        <v>578</v>
      </c>
      <c r="D626" s="170" t="s">
        <v>193</v>
      </c>
      <c r="E626" s="50" t="s">
        <v>7</v>
      </c>
      <c r="F626" s="89">
        <v>47765</v>
      </c>
      <c r="G626" s="89">
        <v>0</v>
      </c>
      <c r="H626" s="89">
        <v>36832</v>
      </c>
      <c r="I626" s="90">
        <v>803577</v>
      </c>
      <c r="J626" s="56" t="s">
        <v>209</v>
      </c>
      <c r="K626" s="50" t="s">
        <v>2032</v>
      </c>
      <c r="L626" s="112">
        <v>803577</v>
      </c>
      <c r="M626" s="58"/>
      <c r="N626" s="58"/>
      <c r="O626" s="58"/>
      <c r="P626" s="91"/>
      <c r="Q626" s="92">
        <v>578174</v>
      </c>
      <c r="R626" s="92">
        <v>141320</v>
      </c>
      <c r="S626" s="92">
        <v>100147</v>
      </c>
      <c r="T626" s="92">
        <v>0</v>
      </c>
      <c r="U626" s="94"/>
      <c r="V626" s="94"/>
      <c r="W626" s="90">
        <f t="shared" si="857"/>
        <v>819641</v>
      </c>
      <c r="X626" s="101">
        <v>0</v>
      </c>
      <c r="Y626" s="50"/>
      <c r="Z626" s="50"/>
      <c r="AA626" s="51"/>
      <c r="AB626" s="68"/>
      <c r="AC626" s="68"/>
      <c r="AD626" s="68"/>
      <c r="AE626" s="68"/>
      <c r="AF626" s="68"/>
      <c r="AG626" s="67" t="str">
        <f t="shared" si="7"/>
        <v/>
      </c>
      <c r="AH626" s="51"/>
      <c r="AI626" s="51" t="str">
        <f t="shared" si="8"/>
        <v/>
      </c>
      <c r="AJ626" s="68" t="str">
        <f t="shared" si="9"/>
        <v/>
      </c>
      <c r="AK626" s="68" t="str">
        <f t="shared" si="10"/>
        <v/>
      </c>
      <c r="AL626" s="68" t="str">
        <f t="shared" si="11"/>
        <v/>
      </c>
      <c r="AM626" s="68" t="str">
        <f t="shared" si="12"/>
        <v/>
      </c>
      <c r="AN626" s="68" t="str">
        <f t="shared" si="13"/>
        <v/>
      </c>
      <c r="AO626" s="67" t="str">
        <f t="shared" si="14"/>
        <v/>
      </c>
      <c r="AP626" s="51"/>
      <c r="AQ626" s="51" t="str">
        <f t="shared" si="15"/>
        <v/>
      </c>
      <c r="AR626" s="68" t="str">
        <f t="shared" si="16"/>
        <v/>
      </c>
      <c r="AS626" s="68" t="str">
        <f t="shared" si="17"/>
        <v/>
      </c>
      <c r="AT626" s="68" t="str">
        <f t="shared" si="18"/>
        <v/>
      </c>
      <c r="AU626" s="68" t="str">
        <f t="shared" si="19"/>
        <v/>
      </c>
      <c r="AV626" s="68" t="str">
        <f t="shared" si="20"/>
        <v/>
      </c>
      <c r="AW626" s="67" t="str">
        <f t="shared" si="21"/>
        <v/>
      </c>
      <c r="AX626" s="51"/>
      <c r="AY626" s="51" t="str">
        <f t="shared" si="22"/>
        <v/>
      </c>
      <c r="AZ626" s="68" t="str">
        <f t="shared" si="23"/>
        <v/>
      </c>
      <c r="BA626" s="68" t="str">
        <f t="shared" si="24"/>
        <v/>
      </c>
      <c r="BB626" s="68" t="str">
        <f t="shared" si="25"/>
        <v/>
      </c>
      <c r="BC626" s="68" t="str">
        <f t="shared" si="26"/>
        <v/>
      </c>
      <c r="BD626" s="68" t="str">
        <f t="shared" si="27"/>
        <v/>
      </c>
      <c r="BE626" s="68" t="str">
        <f t="shared" si="28"/>
        <v/>
      </c>
      <c r="BF626" s="51"/>
      <c r="BG626" s="96">
        <f t="shared" si="29"/>
        <v>47765</v>
      </c>
      <c r="BH626" s="67">
        <f t="shared" si="30"/>
        <v>803577</v>
      </c>
      <c r="BI626" s="67">
        <f t="shared" si="31"/>
        <v>578174</v>
      </c>
      <c r="BJ626" s="67">
        <f t="shared" si="32"/>
        <v>141320</v>
      </c>
      <c r="BK626" s="67">
        <f t="shared" si="33"/>
        <v>100147</v>
      </c>
      <c r="BL626" s="67">
        <f t="shared" si="34"/>
        <v>0</v>
      </c>
      <c r="BM626" s="65">
        <f t="shared" si="35"/>
        <v>0</v>
      </c>
      <c r="BN626" s="51"/>
      <c r="BO626" s="51"/>
      <c r="BP626" s="51"/>
      <c r="BQ626" s="70"/>
      <c r="BR626" s="51"/>
      <c r="BS626" s="96">
        <f t="shared" si="2920"/>
        <v>47765</v>
      </c>
      <c r="BT626" s="51"/>
      <c r="BU626" s="68"/>
      <c r="BV626" s="68"/>
      <c r="BW626" s="65"/>
      <c r="BX626" s="68"/>
      <c r="BY626" s="67">
        <f t="shared" si="44"/>
        <v>803577</v>
      </c>
      <c r="BZ626" s="68"/>
      <c r="CA626" s="65" t="str">
        <f t="shared" si="45"/>
        <v/>
      </c>
      <c r="CB626" s="67" t="str">
        <f t="shared" si="46"/>
        <v/>
      </c>
      <c r="CC626" s="67" t="str">
        <f t="shared" si="47"/>
        <v/>
      </c>
      <c r="CD626" s="67" t="str">
        <f t="shared" si="48"/>
        <v/>
      </c>
      <c r="CE626" s="67">
        <f t="shared" si="49"/>
        <v>0</v>
      </c>
      <c r="CF626" s="68"/>
      <c r="CG626" s="68"/>
      <c r="CH626" s="68"/>
      <c r="CI626" s="65"/>
      <c r="CJ626" s="68"/>
      <c r="CK626" s="67">
        <f t="shared" si="54"/>
        <v>819641</v>
      </c>
      <c r="CL626" s="68"/>
      <c r="CM626" s="68"/>
      <c r="CN626" s="68"/>
      <c r="CO626" s="65"/>
      <c r="CP626" s="68"/>
      <c r="CQ626" s="67">
        <f t="shared" si="59"/>
        <v>578174</v>
      </c>
      <c r="CR626" s="68"/>
      <c r="CS626" s="68"/>
      <c r="CT626" s="68"/>
      <c r="CU626" s="65"/>
      <c r="CV626" s="68"/>
      <c r="CW626" s="67">
        <f t="shared" si="64"/>
        <v>141320</v>
      </c>
      <c r="CX626" s="68"/>
      <c r="CY626" s="68"/>
      <c r="CZ626" s="68"/>
      <c r="DA626" s="65"/>
      <c r="DB626" s="68"/>
      <c r="DC626" s="67">
        <f t="shared" si="69"/>
        <v>100147</v>
      </c>
      <c r="DD626" s="68"/>
      <c r="DE626" s="68"/>
      <c r="DF626" s="51"/>
      <c r="DG626" s="70"/>
      <c r="DH626" s="51"/>
      <c r="DI626" s="67">
        <f t="shared" si="74"/>
        <v>0</v>
      </c>
      <c r="DJ626" s="51"/>
      <c r="DK626" s="51"/>
      <c r="DL626" s="51"/>
      <c r="DM626" s="70"/>
      <c r="DN626" s="51"/>
      <c r="DO626" s="67">
        <f t="shared" si="79"/>
        <v>578174</v>
      </c>
      <c r="DP626" s="51"/>
      <c r="DQ626" s="51"/>
      <c r="DR626" s="51"/>
      <c r="DS626" s="51"/>
      <c r="DT626" s="51"/>
      <c r="DU626" s="181"/>
    </row>
    <row r="627" spans="1:125" ht="15" x14ac:dyDescent="0.25">
      <c r="A627" s="50"/>
      <c r="B627" s="51"/>
      <c r="C627" s="50"/>
      <c r="D627" s="53"/>
      <c r="E627" s="50"/>
      <c r="F627" s="54"/>
      <c r="G627" s="54"/>
      <c r="H627" s="54"/>
      <c r="I627" s="55"/>
      <c r="J627" s="50"/>
      <c r="K627" s="50" t="s">
        <v>2032</v>
      </c>
      <c r="L627" s="58"/>
      <c r="M627" s="58"/>
      <c r="N627" s="58"/>
      <c r="O627" s="58"/>
      <c r="P627" s="59"/>
      <c r="Q627" s="60"/>
      <c r="R627" s="60"/>
      <c r="S627" s="60"/>
      <c r="T627" s="60"/>
      <c r="U627" s="60"/>
      <c r="V627" s="79"/>
      <c r="W627" s="90">
        <f t="shared" si="857"/>
        <v>0</v>
      </c>
      <c r="X627" s="101"/>
      <c r="Y627" s="50"/>
      <c r="Z627" s="50"/>
      <c r="AA627" s="51"/>
      <c r="AB627" s="68"/>
      <c r="AC627" s="68"/>
      <c r="AD627" s="68"/>
      <c r="AE627" s="68"/>
      <c r="AF627" s="68"/>
      <c r="AG627" s="67" t="str">
        <f t="shared" si="7"/>
        <v/>
      </c>
      <c r="AH627" s="51"/>
      <c r="AI627" s="51" t="str">
        <f t="shared" si="8"/>
        <v/>
      </c>
      <c r="AJ627" s="68" t="str">
        <f t="shared" si="9"/>
        <v/>
      </c>
      <c r="AK627" s="68" t="str">
        <f t="shared" si="10"/>
        <v/>
      </c>
      <c r="AL627" s="68" t="str">
        <f t="shared" si="11"/>
        <v/>
      </c>
      <c r="AM627" s="68" t="str">
        <f t="shared" si="12"/>
        <v/>
      </c>
      <c r="AN627" s="68" t="str">
        <f t="shared" si="13"/>
        <v/>
      </c>
      <c r="AO627" s="67" t="str">
        <f t="shared" si="14"/>
        <v/>
      </c>
      <c r="AP627" s="51"/>
      <c r="AQ627" s="51" t="str">
        <f t="shared" si="15"/>
        <v/>
      </c>
      <c r="AR627" s="68" t="str">
        <f t="shared" si="16"/>
        <v/>
      </c>
      <c r="AS627" s="68" t="str">
        <f t="shared" si="17"/>
        <v/>
      </c>
      <c r="AT627" s="68" t="str">
        <f t="shared" si="18"/>
        <v/>
      </c>
      <c r="AU627" s="68" t="str">
        <f t="shared" si="19"/>
        <v/>
      </c>
      <c r="AV627" s="68" t="str">
        <f t="shared" si="20"/>
        <v/>
      </c>
      <c r="AW627" s="67" t="str">
        <f t="shared" si="21"/>
        <v/>
      </c>
      <c r="AX627" s="51"/>
      <c r="AY627" s="51" t="str">
        <f t="shared" si="22"/>
        <v/>
      </c>
      <c r="AZ627" s="68" t="str">
        <f t="shared" si="23"/>
        <v/>
      </c>
      <c r="BA627" s="68" t="str">
        <f t="shared" si="24"/>
        <v/>
      </c>
      <c r="BB627" s="68" t="str">
        <f t="shared" si="25"/>
        <v/>
      </c>
      <c r="BC627" s="68" t="str">
        <f t="shared" si="26"/>
        <v/>
      </c>
      <c r="BD627" s="68" t="str">
        <f t="shared" si="27"/>
        <v/>
      </c>
      <c r="BE627" s="68" t="str">
        <f t="shared" si="28"/>
        <v/>
      </c>
      <c r="BF627" s="51"/>
      <c r="BG627" s="69" t="str">
        <f t="shared" si="29"/>
        <v/>
      </c>
      <c r="BH627" s="67" t="str">
        <f t="shared" si="30"/>
        <v/>
      </c>
      <c r="BI627" s="67" t="str">
        <f t="shared" si="31"/>
        <v/>
      </c>
      <c r="BJ627" s="67" t="str">
        <f t="shared" si="32"/>
        <v/>
      </c>
      <c r="BK627" s="67" t="str">
        <f t="shared" si="33"/>
        <v/>
      </c>
      <c r="BL627" s="67" t="str">
        <f t="shared" si="34"/>
        <v/>
      </c>
      <c r="BM627" s="65" t="str">
        <f t="shared" si="35"/>
        <v/>
      </c>
      <c r="BN627" s="51"/>
      <c r="BO627" s="51"/>
      <c r="BP627" s="51"/>
      <c r="BQ627" s="70"/>
      <c r="BR627" s="51"/>
      <c r="BS627" s="69" t="str">
        <f t="shared" si="2920"/>
        <v/>
      </c>
      <c r="BT627" s="51"/>
      <c r="BU627" s="68"/>
      <c r="BV627" s="68"/>
      <c r="BW627" s="65"/>
      <c r="BX627" s="68"/>
      <c r="BY627" s="67" t="str">
        <f t="shared" si="44"/>
        <v/>
      </c>
      <c r="BZ627" s="68"/>
      <c r="CA627" s="65" t="str">
        <f t="shared" si="45"/>
        <v/>
      </c>
      <c r="CB627" s="67" t="str">
        <f t="shared" si="46"/>
        <v/>
      </c>
      <c r="CC627" s="67" t="str">
        <f t="shared" si="47"/>
        <v/>
      </c>
      <c r="CD627" s="67" t="str">
        <f t="shared" si="48"/>
        <v/>
      </c>
      <c r="CE627" s="67" t="str">
        <f t="shared" si="49"/>
        <v/>
      </c>
      <c r="CF627" s="68"/>
      <c r="CG627" s="68"/>
      <c r="CH627" s="68"/>
      <c r="CI627" s="65"/>
      <c r="CJ627" s="68"/>
      <c r="CK627" s="67" t="str">
        <f t="shared" si="54"/>
        <v/>
      </c>
      <c r="CL627" s="68"/>
      <c r="CM627" s="68"/>
      <c r="CN627" s="68"/>
      <c r="CO627" s="65"/>
      <c r="CP627" s="68"/>
      <c r="CQ627" s="67" t="str">
        <f t="shared" si="59"/>
        <v/>
      </c>
      <c r="CR627" s="68"/>
      <c r="CS627" s="68"/>
      <c r="CT627" s="68"/>
      <c r="CU627" s="65"/>
      <c r="CV627" s="68"/>
      <c r="CW627" s="67" t="str">
        <f t="shared" si="64"/>
        <v/>
      </c>
      <c r="CX627" s="68"/>
      <c r="CY627" s="68"/>
      <c r="CZ627" s="68"/>
      <c r="DA627" s="65"/>
      <c r="DB627" s="68"/>
      <c r="DC627" s="67" t="str">
        <f t="shared" si="69"/>
        <v/>
      </c>
      <c r="DD627" s="68"/>
      <c r="DE627" s="68"/>
      <c r="DF627" s="51"/>
      <c r="DG627" s="70"/>
      <c r="DH627" s="51"/>
      <c r="DI627" s="69" t="str">
        <f t="shared" si="74"/>
        <v/>
      </c>
      <c r="DJ627" s="51"/>
      <c r="DK627" s="51"/>
      <c r="DL627" s="51"/>
      <c r="DM627" s="70"/>
      <c r="DN627" s="51"/>
      <c r="DO627" s="69" t="str">
        <f t="shared" si="79"/>
        <v/>
      </c>
      <c r="DP627" s="51"/>
      <c r="DQ627" s="51"/>
      <c r="DR627" s="51"/>
      <c r="DS627" s="51"/>
      <c r="DT627" s="51"/>
      <c r="DU627" s="181"/>
    </row>
    <row r="628" spans="1:125" ht="15" x14ac:dyDescent="0.25">
      <c r="A628" s="50">
        <v>2016</v>
      </c>
      <c r="B628" s="51" t="s">
        <v>579</v>
      </c>
      <c r="C628" s="50" t="s">
        <v>580</v>
      </c>
      <c r="D628" s="53" t="s">
        <v>193</v>
      </c>
      <c r="E628" s="50" t="s">
        <v>7</v>
      </c>
      <c r="F628" s="54">
        <v>35123</v>
      </c>
      <c r="G628" s="54" t="s">
        <v>364</v>
      </c>
      <c r="H628" s="54">
        <v>101187</v>
      </c>
      <c r="I628" s="55">
        <v>1042711</v>
      </c>
      <c r="J628" s="50"/>
      <c r="K628" s="50" t="s">
        <v>2032</v>
      </c>
      <c r="L628" s="58" t="s">
        <v>2032</v>
      </c>
      <c r="M628" s="58" t="s">
        <v>2032</v>
      </c>
      <c r="N628" s="58" t="s">
        <v>2032</v>
      </c>
      <c r="O628" s="58" t="s">
        <v>2032</v>
      </c>
      <c r="P628" s="59"/>
      <c r="Q628" s="60">
        <v>1027564</v>
      </c>
      <c r="R628" s="60">
        <v>0</v>
      </c>
      <c r="S628" s="60">
        <v>15147</v>
      </c>
      <c r="T628" s="60">
        <v>0</v>
      </c>
      <c r="U628" s="60">
        <v>0</v>
      </c>
      <c r="V628" s="79"/>
      <c r="W628" s="90">
        <f t="shared" si="857"/>
        <v>1042711</v>
      </c>
      <c r="X628" s="101">
        <v>0</v>
      </c>
      <c r="Y628" s="50"/>
      <c r="Z628" s="50" t="s">
        <v>193</v>
      </c>
      <c r="AA628" s="51" t="str">
        <f t="shared" ref="AA628:AA629" si="4127">IF(A628 =2014,IF(Y628 ="",F628,""),"")</f>
        <v/>
      </c>
      <c r="AB628" s="68" t="str">
        <f t="shared" ref="AB628:AB629" si="4128">IF(A628 =2014,IF(Y628 ="",I628,""),"")</f>
        <v/>
      </c>
      <c r="AC628" s="68" t="str">
        <f t="shared" ref="AC628:AC629" si="4129">IF(A628 =2014,IF(Y628 ="",Q628,""),"")</f>
        <v/>
      </c>
      <c r="AD628" s="68" t="str">
        <f t="shared" ref="AD628:AD629" si="4130">IF(A628 =2014,IF(Y628 ="",R628,""),"")</f>
        <v/>
      </c>
      <c r="AE628" s="68" t="str">
        <f t="shared" ref="AE628:AE629" si="4131">IF(A628 =2014,IF(Y628 ="",S628,""),"")</f>
        <v/>
      </c>
      <c r="AF628" s="68" t="str">
        <f t="shared" ref="AF628:AF629" si="4132">IF(A628 =2014,IF(Y628 ="",T628+U628,""),"")</f>
        <v/>
      </c>
      <c r="AG628" s="67" t="str">
        <f t="shared" si="7"/>
        <v/>
      </c>
      <c r="AH628" s="51"/>
      <c r="AI628" s="51" t="str">
        <f t="shared" si="8"/>
        <v/>
      </c>
      <c r="AJ628" s="68" t="str">
        <f t="shared" si="9"/>
        <v/>
      </c>
      <c r="AK628" s="68" t="str">
        <f t="shared" si="10"/>
        <v/>
      </c>
      <c r="AL628" s="68" t="str">
        <f t="shared" si="11"/>
        <v/>
      </c>
      <c r="AM628" s="68" t="str">
        <f t="shared" si="12"/>
        <v/>
      </c>
      <c r="AN628" s="68" t="str">
        <f t="shared" si="13"/>
        <v/>
      </c>
      <c r="AO628" s="67" t="str">
        <f t="shared" si="14"/>
        <v/>
      </c>
      <c r="AP628" s="51"/>
      <c r="AQ628" s="80">
        <f t="shared" si="15"/>
        <v>35123</v>
      </c>
      <c r="AR628" s="68">
        <f t="shared" si="16"/>
        <v>1042711</v>
      </c>
      <c r="AS628" s="68">
        <f t="shared" si="17"/>
        <v>1027564</v>
      </c>
      <c r="AT628" s="68">
        <f t="shared" si="18"/>
        <v>0</v>
      </c>
      <c r="AU628" s="68">
        <f t="shared" si="19"/>
        <v>15147</v>
      </c>
      <c r="AV628" s="68">
        <f t="shared" si="20"/>
        <v>0</v>
      </c>
      <c r="AW628" s="67">
        <f t="shared" si="21"/>
        <v>0</v>
      </c>
      <c r="AX628" s="51"/>
      <c r="AY628" s="51" t="str">
        <f t="shared" si="22"/>
        <v/>
      </c>
      <c r="AZ628" s="68" t="str">
        <f t="shared" si="23"/>
        <v/>
      </c>
      <c r="BA628" s="68" t="str">
        <f t="shared" si="24"/>
        <v/>
      </c>
      <c r="BB628" s="68" t="str">
        <f t="shared" si="25"/>
        <v/>
      </c>
      <c r="BC628" s="68" t="str">
        <f t="shared" si="26"/>
        <v/>
      </c>
      <c r="BD628" s="68" t="str">
        <f t="shared" si="27"/>
        <v/>
      </c>
      <c r="BE628" s="68" t="str">
        <f t="shared" si="28"/>
        <v/>
      </c>
      <c r="BF628" s="51"/>
      <c r="BG628" s="69" t="str">
        <f t="shared" si="29"/>
        <v/>
      </c>
      <c r="BH628" s="67" t="str">
        <f t="shared" si="30"/>
        <v/>
      </c>
      <c r="BI628" s="67" t="str">
        <f t="shared" si="31"/>
        <v/>
      </c>
      <c r="BJ628" s="67" t="str">
        <f t="shared" si="32"/>
        <v/>
      </c>
      <c r="BK628" s="67" t="str">
        <f t="shared" si="33"/>
        <v/>
      </c>
      <c r="BL628" s="67" t="str">
        <f t="shared" si="34"/>
        <v/>
      </c>
      <c r="BM628" s="65" t="str">
        <f t="shared" si="35"/>
        <v/>
      </c>
      <c r="BN628" s="51"/>
      <c r="BO628" s="51" t="str">
        <f t="shared" ref="BO628:BO629" si="4133">IF(A628 =2014,F628,"")</f>
        <v/>
      </c>
      <c r="BP628" s="51" t="str">
        <f t="shared" ref="BP628:BP629" si="4134">IF(A628 =2015,F628,"")</f>
        <v/>
      </c>
      <c r="BQ628" s="71">
        <f t="shared" ref="BQ628:BQ629" si="4135">IF(A628 =2016,F628,"")</f>
        <v>35123</v>
      </c>
      <c r="BR628" s="51" t="str">
        <f t="shared" ref="BR628:BR629" si="4136">IF(A628 =2017,F628,"")</f>
        <v/>
      </c>
      <c r="BS628" s="69" t="str">
        <f t="shared" si="2920"/>
        <v/>
      </c>
      <c r="BT628" s="51"/>
      <c r="BU628" s="68" t="str">
        <f t="shared" ref="BU628:BU629" si="4137">IF(A628 =2014,I628,"")</f>
        <v/>
      </c>
      <c r="BV628" s="68" t="str">
        <f t="shared" ref="BV628:BV629" si="4138">IF(A628 =2015,I628,"")</f>
        <v/>
      </c>
      <c r="BW628" s="65">
        <f t="shared" ref="BW628:BW629" si="4139">IF(A628 =2016,I628,"")</f>
        <v>1042711</v>
      </c>
      <c r="BX628" s="68" t="str">
        <f t="shared" ref="BX628:BX629" si="4140">IF(A628 =2017,I628,"")</f>
        <v/>
      </c>
      <c r="BY628" s="67" t="str">
        <f t="shared" si="44"/>
        <v/>
      </c>
      <c r="BZ628" s="68"/>
      <c r="CA628" s="65" t="str">
        <f t="shared" si="45"/>
        <v/>
      </c>
      <c r="CB628" s="67" t="str">
        <f t="shared" si="46"/>
        <v/>
      </c>
      <c r="CC628" s="67">
        <f t="shared" si="47"/>
        <v>0</v>
      </c>
      <c r="CD628" s="67" t="str">
        <f t="shared" si="48"/>
        <v/>
      </c>
      <c r="CE628" s="67" t="str">
        <f t="shared" si="49"/>
        <v/>
      </c>
      <c r="CF628" s="68"/>
      <c r="CG628" s="68" t="str">
        <f t="shared" ref="CG628:CG629" si="4141">IF(A628 =2014,Q628+R628+S628+T628+U628,"")</f>
        <v/>
      </c>
      <c r="CH628" s="68" t="str">
        <f t="shared" ref="CH628:CH629" si="4142">IF(A628 =2015,Q628+R628+S628+T628+U628,"")</f>
        <v/>
      </c>
      <c r="CI628" s="65">
        <f t="shared" ref="CI628:CI629" si="4143">IF(A628 =2016,Q628+R628+S628+T628+U628,"")</f>
        <v>1042711</v>
      </c>
      <c r="CJ628" s="68" t="str">
        <f t="shared" ref="CJ628:CJ629" si="4144">IF(A628 =2017,Q628+R628+S628+T628+U628,"")</f>
        <v/>
      </c>
      <c r="CK628" s="67" t="str">
        <f t="shared" si="54"/>
        <v/>
      </c>
      <c r="CL628" s="68"/>
      <c r="CM628" s="68" t="str">
        <f t="shared" ref="CM628:CM629" si="4145">IF(A628 =2014,Q628,"")</f>
        <v/>
      </c>
      <c r="CN628" s="68" t="str">
        <f t="shared" ref="CN628:CN629" si="4146">IF(A628 =2015,Q628,"")</f>
        <v/>
      </c>
      <c r="CO628" s="65">
        <f t="shared" ref="CO628:CO629" si="4147">IF(A628 =2016,Q628,"")</f>
        <v>1027564</v>
      </c>
      <c r="CP628" s="68" t="str">
        <f t="shared" ref="CP628:CP629" si="4148">IF(A628 =2017,Q628,"")</f>
        <v/>
      </c>
      <c r="CQ628" s="67" t="str">
        <f t="shared" si="59"/>
        <v/>
      </c>
      <c r="CR628" s="68"/>
      <c r="CS628" s="68" t="str">
        <f t="shared" ref="CS628:CS629" si="4149">IF(A628 =2014,R628,"")</f>
        <v/>
      </c>
      <c r="CT628" s="68" t="str">
        <f t="shared" ref="CT628:CT629" si="4150">IF(A628 =2015,R628,"")</f>
        <v/>
      </c>
      <c r="CU628" s="65">
        <f t="shared" ref="CU628:CU629" si="4151">IF(A628 =2016,R628,"")</f>
        <v>0</v>
      </c>
      <c r="CV628" s="68" t="str">
        <f t="shared" ref="CV628:CV629" si="4152">IF(A628 =2017,R628,"")</f>
        <v/>
      </c>
      <c r="CW628" s="67" t="str">
        <f t="shared" si="64"/>
        <v/>
      </c>
      <c r="CX628" s="68"/>
      <c r="CY628" s="68" t="str">
        <f t="shared" ref="CY628:CY629" si="4153">IF(A628 =2014,S628,"")</f>
        <v/>
      </c>
      <c r="CZ628" s="68" t="str">
        <f t="shared" ref="CZ628:CZ629" si="4154">IF(A628 =2015,S628,"")</f>
        <v/>
      </c>
      <c r="DA628" s="65">
        <f t="shared" ref="DA628:DA629" si="4155">IF(A628 =2016,S628,"")</f>
        <v>15147</v>
      </c>
      <c r="DB628" s="68" t="str">
        <f t="shared" ref="DB628:DB629" si="4156">IF(A628 =2017,S628,"")</f>
        <v/>
      </c>
      <c r="DC628" s="67" t="str">
        <f t="shared" si="69"/>
        <v/>
      </c>
      <c r="DD628" s="68"/>
      <c r="DE628" s="68" t="str">
        <f t="shared" ref="DE628:DE629" si="4157">IF(A628 =2014,T628,"")</f>
        <v/>
      </c>
      <c r="DF628" s="51" t="str">
        <f t="shared" ref="DF628:DF629" si="4158">IF(A628 =2015,T628,"")</f>
        <v/>
      </c>
      <c r="DG628" s="65">
        <f t="shared" ref="DG628:DG629" si="4159">IF(A628 =2016,T628,"")</f>
        <v>0</v>
      </c>
      <c r="DH628" s="51" t="str">
        <f t="shared" ref="DH628:DH629" si="4160">IF(A628 =2017,T628,"")</f>
        <v/>
      </c>
      <c r="DI628" s="69" t="str">
        <f t="shared" si="74"/>
        <v/>
      </c>
      <c r="DJ628" s="51"/>
      <c r="DK628" s="51" t="str">
        <f t="shared" ref="DK628:DK629" si="4161">IF(A628 =2014,U628,"")</f>
        <v/>
      </c>
      <c r="DL628" s="51" t="str">
        <f t="shared" ref="DL628:DL629" si="4162">IF(A628 =2015,U628,"")</f>
        <v/>
      </c>
      <c r="DM628" s="65">
        <f t="shared" ref="DM628:DM629" si="4163">IF(A628 =2016,U628,"")</f>
        <v>0</v>
      </c>
      <c r="DN628" s="51" t="str">
        <f t="shared" ref="DN628:DN629" si="4164">IF(A628 =2017,U628,"")</f>
        <v/>
      </c>
      <c r="DO628" s="69" t="str">
        <f t="shared" si="79"/>
        <v/>
      </c>
      <c r="DP628" s="51"/>
      <c r="DQ628" s="51"/>
      <c r="DR628" s="51"/>
      <c r="DS628" s="51"/>
      <c r="DT628" s="51"/>
      <c r="DU628" s="181"/>
    </row>
    <row r="629" spans="1:125" ht="15" x14ac:dyDescent="0.25">
      <c r="A629" s="50">
        <v>2017</v>
      </c>
      <c r="B629" s="51" t="s">
        <v>579</v>
      </c>
      <c r="C629" s="50" t="s">
        <v>580</v>
      </c>
      <c r="D629" s="53" t="s">
        <v>193</v>
      </c>
      <c r="E629" s="50" t="s">
        <v>7</v>
      </c>
      <c r="F629" s="54">
        <v>32947</v>
      </c>
      <c r="G629" s="54" t="s">
        <v>364</v>
      </c>
      <c r="H629" s="54">
        <v>94149</v>
      </c>
      <c r="I629" s="55">
        <v>1139731</v>
      </c>
      <c r="J629" s="50"/>
      <c r="K629" s="50" t="s">
        <v>2032</v>
      </c>
      <c r="L629" s="58" t="s">
        <v>2032</v>
      </c>
      <c r="M629" s="58" t="s">
        <v>2032</v>
      </c>
      <c r="N629" s="58" t="s">
        <v>2032</v>
      </c>
      <c r="O629" s="58" t="s">
        <v>2032</v>
      </c>
      <c r="P629" s="59"/>
      <c r="Q629" s="60">
        <v>1125224</v>
      </c>
      <c r="R629" s="60">
        <v>0</v>
      </c>
      <c r="S629" s="60">
        <v>14507</v>
      </c>
      <c r="T629" s="60">
        <v>0</v>
      </c>
      <c r="U629" s="60">
        <v>0</v>
      </c>
      <c r="V629" s="79"/>
      <c r="W629" s="90">
        <f t="shared" si="857"/>
        <v>1139731</v>
      </c>
      <c r="X629" s="101">
        <v>0</v>
      </c>
      <c r="Y629" s="50"/>
      <c r="Z629" s="50" t="s">
        <v>193</v>
      </c>
      <c r="AA629" s="51" t="str">
        <f t="shared" si="4127"/>
        <v/>
      </c>
      <c r="AB629" s="68" t="str">
        <f t="shared" si="4128"/>
        <v/>
      </c>
      <c r="AC629" s="68" t="str">
        <f t="shared" si="4129"/>
        <v/>
      </c>
      <c r="AD629" s="68" t="str">
        <f t="shared" si="4130"/>
        <v/>
      </c>
      <c r="AE629" s="68" t="str">
        <f t="shared" si="4131"/>
        <v/>
      </c>
      <c r="AF629" s="68" t="str">
        <f t="shared" si="4132"/>
        <v/>
      </c>
      <c r="AG629" s="67" t="str">
        <f t="shared" si="7"/>
        <v/>
      </c>
      <c r="AH629" s="51"/>
      <c r="AI629" s="51" t="str">
        <f t="shared" si="8"/>
        <v/>
      </c>
      <c r="AJ629" s="68" t="str">
        <f t="shared" si="9"/>
        <v/>
      </c>
      <c r="AK629" s="68" t="str">
        <f t="shared" si="10"/>
        <v/>
      </c>
      <c r="AL629" s="68" t="str">
        <f t="shared" si="11"/>
        <v/>
      </c>
      <c r="AM629" s="68" t="str">
        <f t="shared" si="12"/>
        <v/>
      </c>
      <c r="AN629" s="68" t="str">
        <f t="shared" si="13"/>
        <v/>
      </c>
      <c r="AO629" s="67" t="str">
        <f t="shared" si="14"/>
        <v/>
      </c>
      <c r="AP629" s="51"/>
      <c r="AQ629" s="51" t="str">
        <f t="shared" si="15"/>
        <v/>
      </c>
      <c r="AR629" s="68" t="str">
        <f t="shared" si="16"/>
        <v/>
      </c>
      <c r="AS629" s="68" t="str">
        <f t="shared" si="17"/>
        <v/>
      </c>
      <c r="AT629" s="68" t="str">
        <f t="shared" si="18"/>
        <v/>
      </c>
      <c r="AU629" s="68" t="str">
        <f t="shared" si="19"/>
        <v/>
      </c>
      <c r="AV629" s="68" t="str">
        <f t="shared" si="20"/>
        <v/>
      </c>
      <c r="AW629" s="67" t="str">
        <f t="shared" si="21"/>
        <v/>
      </c>
      <c r="AX629" s="51"/>
      <c r="AY629" s="80">
        <f t="shared" si="22"/>
        <v>32947</v>
      </c>
      <c r="AZ629" s="68">
        <f t="shared" si="23"/>
        <v>1139731</v>
      </c>
      <c r="BA629" s="68">
        <f t="shared" si="24"/>
        <v>1125224</v>
      </c>
      <c r="BB629" s="68">
        <f t="shared" si="25"/>
        <v>0</v>
      </c>
      <c r="BC629" s="68">
        <f t="shared" si="26"/>
        <v>14507</v>
      </c>
      <c r="BD629" s="68">
        <f t="shared" si="27"/>
        <v>0</v>
      </c>
      <c r="BE629" s="68">
        <f t="shared" si="28"/>
        <v>0</v>
      </c>
      <c r="BF629" s="51"/>
      <c r="BG629" s="69" t="str">
        <f t="shared" si="29"/>
        <v/>
      </c>
      <c r="BH629" s="67" t="str">
        <f t="shared" si="30"/>
        <v/>
      </c>
      <c r="BI629" s="67" t="str">
        <f t="shared" si="31"/>
        <v/>
      </c>
      <c r="BJ629" s="67" t="str">
        <f t="shared" si="32"/>
        <v/>
      </c>
      <c r="BK629" s="67" t="str">
        <f t="shared" si="33"/>
        <v/>
      </c>
      <c r="BL629" s="67" t="str">
        <f t="shared" si="34"/>
        <v/>
      </c>
      <c r="BM629" s="65" t="str">
        <f t="shared" si="35"/>
        <v/>
      </c>
      <c r="BN629" s="51"/>
      <c r="BO629" s="51" t="str">
        <f t="shared" si="4133"/>
        <v/>
      </c>
      <c r="BP629" s="51" t="str">
        <f t="shared" si="4134"/>
        <v/>
      </c>
      <c r="BQ629" s="51" t="str">
        <f t="shared" si="4135"/>
        <v/>
      </c>
      <c r="BR629" s="71">
        <f t="shared" si="4136"/>
        <v>32947</v>
      </c>
      <c r="BS629" s="69" t="str">
        <f t="shared" si="2920"/>
        <v/>
      </c>
      <c r="BT629" s="51"/>
      <c r="BU629" s="68" t="str">
        <f t="shared" si="4137"/>
        <v/>
      </c>
      <c r="BV629" s="68" t="str">
        <f t="shared" si="4138"/>
        <v/>
      </c>
      <c r="BW629" s="68" t="str">
        <f t="shared" si="4139"/>
        <v/>
      </c>
      <c r="BX629" s="65">
        <f t="shared" si="4140"/>
        <v>1139731</v>
      </c>
      <c r="BY629" s="67" t="str">
        <f t="shared" si="44"/>
        <v/>
      </c>
      <c r="BZ629" s="68"/>
      <c r="CA629" s="65" t="str">
        <f t="shared" si="45"/>
        <v/>
      </c>
      <c r="CB629" s="67" t="str">
        <f t="shared" si="46"/>
        <v/>
      </c>
      <c r="CC629" s="67" t="str">
        <f t="shared" si="47"/>
        <v/>
      </c>
      <c r="CD629" s="67">
        <f t="shared" si="48"/>
        <v>0</v>
      </c>
      <c r="CE629" s="67" t="str">
        <f t="shared" si="49"/>
        <v/>
      </c>
      <c r="CF629" s="68"/>
      <c r="CG629" s="68" t="str">
        <f t="shared" si="4141"/>
        <v/>
      </c>
      <c r="CH629" s="68" t="str">
        <f t="shared" si="4142"/>
        <v/>
      </c>
      <c r="CI629" s="68" t="str">
        <f t="shared" si="4143"/>
        <v/>
      </c>
      <c r="CJ629" s="65">
        <f t="shared" si="4144"/>
        <v>1139731</v>
      </c>
      <c r="CK629" s="67" t="str">
        <f t="shared" si="54"/>
        <v/>
      </c>
      <c r="CL629" s="68"/>
      <c r="CM629" s="68" t="str">
        <f t="shared" si="4145"/>
        <v/>
      </c>
      <c r="CN629" s="68" t="str">
        <f t="shared" si="4146"/>
        <v/>
      </c>
      <c r="CO629" s="68" t="str">
        <f t="shared" si="4147"/>
        <v/>
      </c>
      <c r="CP629" s="65">
        <f t="shared" si="4148"/>
        <v>1125224</v>
      </c>
      <c r="CQ629" s="67" t="str">
        <f t="shared" si="59"/>
        <v/>
      </c>
      <c r="CR629" s="68"/>
      <c r="CS629" s="68" t="str">
        <f t="shared" si="4149"/>
        <v/>
      </c>
      <c r="CT629" s="68" t="str">
        <f t="shared" si="4150"/>
        <v/>
      </c>
      <c r="CU629" s="68" t="str">
        <f t="shared" si="4151"/>
        <v/>
      </c>
      <c r="CV629" s="65">
        <f t="shared" si="4152"/>
        <v>0</v>
      </c>
      <c r="CW629" s="67" t="str">
        <f t="shared" si="64"/>
        <v/>
      </c>
      <c r="CX629" s="68"/>
      <c r="CY629" s="68" t="str">
        <f t="shared" si="4153"/>
        <v/>
      </c>
      <c r="CZ629" s="68" t="str">
        <f t="shared" si="4154"/>
        <v/>
      </c>
      <c r="DA629" s="68" t="str">
        <f t="shared" si="4155"/>
        <v/>
      </c>
      <c r="DB629" s="65">
        <f t="shared" si="4156"/>
        <v>14507</v>
      </c>
      <c r="DC629" s="67" t="str">
        <f t="shared" si="69"/>
        <v/>
      </c>
      <c r="DD629" s="68"/>
      <c r="DE629" s="68" t="str">
        <f t="shared" si="4157"/>
        <v/>
      </c>
      <c r="DF629" s="51" t="str">
        <f t="shared" si="4158"/>
        <v/>
      </c>
      <c r="DG629" s="51" t="str">
        <f t="shared" si="4159"/>
        <v/>
      </c>
      <c r="DH629" s="65">
        <f t="shared" si="4160"/>
        <v>0</v>
      </c>
      <c r="DI629" s="69" t="str">
        <f t="shared" si="74"/>
        <v/>
      </c>
      <c r="DJ629" s="51"/>
      <c r="DK629" s="51" t="str">
        <f t="shared" si="4161"/>
        <v/>
      </c>
      <c r="DL629" s="51" t="str">
        <f t="shared" si="4162"/>
        <v/>
      </c>
      <c r="DM629" s="51" t="str">
        <f t="shared" si="4163"/>
        <v/>
      </c>
      <c r="DN629" s="65">
        <f t="shared" si="4164"/>
        <v>0</v>
      </c>
      <c r="DO629" s="69" t="str">
        <f t="shared" si="79"/>
        <v/>
      </c>
      <c r="DP629" s="51"/>
      <c r="DQ629" s="51"/>
      <c r="DR629" s="51"/>
      <c r="DS629" s="51"/>
      <c r="DT629" s="51"/>
      <c r="DU629" s="181"/>
    </row>
    <row r="630" spans="1:125" ht="15" x14ac:dyDescent="0.25">
      <c r="A630" s="56">
        <v>2018</v>
      </c>
      <c r="B630" s="51" t="s">
        <v>579</v>
      </c>
      <c r="C630" s="50" t="s">
        <v>580</v>
      </c>
      <c r="D630" s="170" t="s">
        <v>193</v>
      </c>
      <c r="E630" s="50" t="s">
        <v>7</v>
      </c>
      <c r="F630" s="89">
        <v>35321</v>
      </c>
      <c r="G630" s="89">
        <v>0</v>
      </c>
      <c r="H630" s="89">
        <v>95307</v>
      </c>
      <c r="I630" s="90">
        <v>1069653</v>
      </c>
      <c r="J630" s="56" t="s">
        <v>209</v>
      </c>
      <c r="K630" s="50" t="s">
        <v>2032</v>
      </c>
      <c r="L630" s="112">
        <v>1069653</v>
      </c>
      <c r="M630" s="58"/>
      <c r="N630" s="58"/>
      <c r="O630" s="58"/>
      <c r="P630" s="91"/>
      <c r="Q630" s="92">
        <v>1054778</v>
      </c>
      <c r="R630" s="92">
        <v>0</v>
      </c>
      <c r="S630" s="92">
        <v>14875</v>
      </c>
      <c r="T630" s="92">
        <v>0</v>
      </c>
      <c r="U630" s="94"/>
      <c r="V630" s="94"/>
      <c r="W630" s="90">
        <f t="shared" si="857"/>
        <v>1069653</v>
      </c>
      <c r="X630" s="101">
        <v>0</v>
      </c>
      <c r="Y630" s="50"/>
      <c r="Z630" s="50"/>
      <c r="AA630" s="51"/>
      <c r="AB630" s="68"/>
      <c r="AC630" s="68"/>
      <c r="AD630" s="68"/>
      <c r="AE630" s="68"/>
      <c r="AF630" s="68"/>
      <c r="AG630" s="67" t="str">
        <f t="shared" si="7"/>
        <v/>
      </c>
      <c r="AH630" s="51"/>
      <c r="AI630" s="51" t="str">
        <f t="shared" si="8"/>
        <v/>
      </c>
      <c r="AJ630" s="68" t="str">
        <f t="shared" si="9"/>
        <v/>
      </c>
      <c r="AK630" s="68" t="str">
        <f t="shared" si="10"/>
        <v/>
      </c>
      <c r="AL630" s="68" t="str">
        <f t="shared" si="11"/>
        <v/>
      </c>
      <c r="AM630" s="68" t="str">
        <f t="shared" si="12"/>
        <v/>
      </c>
      <c r="AN630" s="68" t="str">
        <f t="shared" si="13"/>
        <v/>
      </c>
      <c r="AO630" s="67" t="str">
        <f t="shared" si="14"/>
        <v/>
      </c>
      <c r="AP630" s="51"/>
      <c r="AQ630" s="51" t="str">
        <f t="shared" si="15"/>
        <v/>
      </c>
      <c r="AR630" s="68" t="str">
        <f t="shared" si="16"/>
        <v/>
      </c>
      <c r="AS630" s="68" t="str">
        <f t="shared" si="17"/>
        <v/>
      </c>
      <c r="AT630" s="68" t="str">
        <f t="shared" si="18"/>
        <v/>
      </c>
      <c r="AU630" s="68" t="str">
        <f t="shared" si="19"/>
        <v/>
      </c>
      <c r="AV630" s="68" t="str">
        <f t="shared" si="20"/>
        <v/>
      </c>
      <c r="AW630" s="67" t="str">
        <f t="shared" si="21"/>
        <v/>
      </c>
      <c r="AX630" s="51"/>
      <c r="AY630" s="51" t="str">
        <f t="shared" si="22"/>
        <v/>
      </c>
      <c r="AZ630" s="68" t="str">
        <f t="shared" si="23"/>
        <v/>
      </c>
      <c r="BA630" s="68" t="str">
        <f t="shared" si="24"/>
        <v/>
      </c>
      <c r="BB630" s="68" t="str">
        <f t="shared" si="25"/>
        <v/>
      </c>
      <c r="BC630" s="68" t="str">
        <f t="shared" si="26"/>
        <v/>
      </c>
      <c r="BD630" s="68" t="str">
        <f t="shared" si="27"/>
        <v/>
      </c>
      <c r="BE630" s="68" t="str">
        <f t="shared" si="28"/>
        <v/>
      </c>
      <c r="BF630" s="51"/>
      <c r="BG630" s="96">
        <f t="shared" si="29"/>
        <v>35321</v>
      </c>
      <c r="BH630" s="67">
        <f t="shared" si="30"/>
        <v>1069653</v>
      </c>
      <c r="BI630" s="67">
        <f t="shared" si="31"/>
        <v>1054778</v>
      </c>
      <c r="BJ630" s="67">
        <f t="shared" si="32"/>
        <v>0</v>
      </c>
      <c r="BK630" s="67">
        <f t="shared" si="33"/>
        <v>14875</v>
      </c>
      <c r="BL630" s="67">
        <f t="shared" si="34"/>
        <v>0</v>
      </c>
      <c r="BM630" s="65">
        <f t="shared" si="35"/>
        <v>0</v>
      </c>
      <c r="BN630" s="51"/>
      <c r="BO630" s="51"/>
      <c r="BP630" s="51"/>
      <c r="BQ630" s="70"/>
      <c r="BR630" s="51"/>
      <c r="BS630" s="96">
        <f t="shared" si="2920"/>
        <v>35321</v>
      </c>
      <c r="BT630" s="51"/>
      <c r="BU630" s="68"/>
      <c r="BV630" s="68"/>
      <c r="BW630" s="65"/>
      <c r="BX630" s="68"/>
      <c r="BY630" s="67">
        <f t="shared" si="44"/>
        <v>1069653</v>
      </c>
      <c r="BZ630" s="68"/>
      <c r="CA630" s="65" t="str">
        <f t="shared" si="45"/>
        <v/>
      </c>
      <c r="CB630" s="67" t="str">
        <f t="shared" si="46"/>
        <v/>
      </c>
      <c r="CC630" s="67" t="str">
        <f t="shared" si="47"/>
        <v/>
      </c>
      <c r="CD630" s="67" t="str">
        <f t="shared" si="48"/>
        <v/>
      </c>
      <c r="CE630" s="67">
        <f t="shared" si="49"/>
        <v>0</v>
      </c>
      <c r="CF630" s="68"/>
      <c r="CG630" s="68"/>
      <c r="CH630" s="68"/>
      <c r="CI630" s="65"/>
      <c r="CJ630" s="68"/>
      <c r="CK630" s="67">
        <f t="shared" si="54"/>
        <v>1069653</v>
      </c>
      <c r="CL630" s="68"/>
      <c r="CM630" s="68"/>
      <c r="CN630" s="68"/>
      <c r="CO630" s="65"/>
      <c r="CP630" s="68"/>
      <c r="CQ630" s="67">
        <f t="shared" si="59"/>
        <v>1054778</v>
      </c>
      <c r="CR630" s="68"/>
      <c r="CS630" s="68"/>
      <c r="CT630" s="68"/>
      <c r="CU630" s="65"/>
      <c r="CV630" s="68"/>
      <c r="CW630" s="67">
        <f t="shared" si="64"/>
        <v>0</v>
      </c>
      <c r="CX630" s="68"/>
      <c r="CY630" s="68"/>
      <c r="CZ630" s="68"/>
      <c r="DA630" s="65"/>
      <c r="DB630" s="68"/>
      <c r="DC630" s="67">
        <f t="shared" si="69"/>
        <v>14875</v>
      </c>
      <c r="DD630" s="68"/>
      <c r="DE630" s="68"/>
      <c r="DF630" s="51"/>
      <c r="DG630" s="70"/>
      <c r="DH630" s="51"/>
      <c r="DI630" s="67">
        <f t="shared" si="74"/>
        <v>0</v>
      </c>
      <c r="DJ630" s="51"/>
      <c r="DK630" s="51"/>
      <c r="DL630" s="51"/>
      <c r="DM630" s="70"/>
      <c r="DN630" s="51"/>
      <c r="DO630" s="67">
        <f t="shared" si="79"/>
        <v>1054778</v>
      </c>
      <c r="DP630" s="51"/>
      <c r="DQ630" s="51"/>
      <c r="DR630" s="51"/>
      <c r="DS630" s="51"/>
      <c r="DT630" s="51"/>
      <c r="DU630" s="181"/>
    </row>
    <row r="631" spans="1:125" ht="15" x14ac:dyDescent="0.25">
      <c r="A631" s="50"/>
      <c r="B631" s="51"/>
      <c r="C631" s="50"/>
      <c r="D631" s="53"/>
      <c r="E631" s="50"/>
      <c r="F631" s="54"/>
      <c r="G631" s="54"/>
      <c r="H631" s="54"/>
      <c r="I631" s="55"/>
      <c r="J631" s="50"/>
      <c r="K631" s="50" t="s">
        <v>2032</v>
      </c>
      <c r="L631" s="58"/>
      <c r="M631" s="58"/>
      <c r="N631" s="58"/>
      <c r="O631" s="58"/>
      <c r="P631" s="59"/>
      <c r="Q631" s="60"/>
      <c r="R631" s="60"/>
      <c r="S631" s="60"/>
      <c r="T631" s="60"/>
      <c r="U631" s="60"/>
      <c r="V631" s="79"/>
      <c r="W631" s="90">
        <f t="shared" si="857"/>
        <v>0</v>
      </c>
      <c r="X631" s="101"/>
      <c r="Y631" s="50"/>
      <c r="Z631" s="50"/>
      <c r="AA631" s="51"/>
      <c r="AB631" s="68"/>
      <c r="AC631" s="68"/>
      <c r="AD631" s="68"/>
      <c r="AE631" s="68"/>
      <c r="AF631" s="68"/>
      <c r="AG631" s="67" t="str">
        <f t="shared" si="7"/>
        <v/>
      </c>
      <c r="AH631" s="51"/>
      <c r="AI631" s="51" t="str">
        <f t="shared" si="8"/>
        <v/>
      </c>
      <c r="AJ631" s="68" t="str">
        <f t="shared" si="9"/>
        <v/>
      </c>
      <c r="AK631" s="68" t="str">
        <f t="shared" si="10"/>
        <v/>
      </c>
      <c r="AL631" s="68" t="str">
        <f t="shared" si="11"/>
        <v/>
      </c>
      <c r="AM631" s="68" t="str">
        <f t="shared" si="12"/>
        <v/>
      </c>
      <c r="AN631" s="68" t="str">
        <f t="shared" si="13"/>
        <v/>
      </c>
      <c r="AO631" s="67" t="str">
        <f t="shared" si="14"/>
        <v/>
      </c>
      <c r="AP631" s="51"/>
      <c r="AQ631" s="51" t="str">
        <f t="shared" si="15"/>
        <v/>
      </c>
      <c r="AR631" s="68" t="str">
        <f t="shared" si="16"/>
        <v/>
      </c>
      <c r="AS631" s="68" t="str">
        <f t="shared" si="17"/>
        <v/>
      </c>
      <c r="AT631" s="68" t="str">
        <f t="shared" si="18"/>
        <v/>
      </c>
      <c r="AU631" s="68" t="str">
        <f t="shared" si="19"/>
        <v/>
      </c>
      <c r="AV631" s="68" t="str">
        <f t="shared" si="20"/>
        <v/>
      </c>
      <c r="AW631" s="67" t="str">
        <f t="shared" si="21"/>
        <v/>
      </c>
      <c r="AX631" s="51"/>
      <c r="AY631" s="51" t="str">
        <f t="shared" si="22"/>
        <v/>
      </c>
      <c r="AZ631" s="68" t="str">
        <f t="shared" si="23"/>
        <v/>
      </c>
      <c r="BA631" s="68" t="str">
        <f t="shared" si="24"/>
        <v/>
      </c>
      <c r="BB631" s="68" t="str">
        <f t="shared" si="25"/>
        <v/>
      </c>
      <c r="BC631" s="68" t="str">
        <f t="shared" si="26"/>
        <v/>
      </c>
      <c r="BD631" s="68" t="str">
        <f t="shared" si="27"/>
        <v/>
      </c>
      <c r="BE631" s="68" t="str">
        <f t="shared" si="28"/>
        <v/>
      </c>
      <c r="BF631" s="51"/>
      <c r="BG631" s="69" t="str">
        <f t="shared" si="29"/>
        <v/>
      </c>
      <c r="BH631" s="67" t="str">
        <f t="shared" si="30"/>
        <v/>
      </c>
      <c r="BI631" s="67" t="str">
        <f t="shared" si="31"/>
        <v/>
      </c>
      <c r="BJ631" s="67" t="str">
        <f t="shared" si="32"/>
        <v/>
      </c>
      <c r="BK631" s="67" t="str">
        <f t="shared" si="33"/>
        <v/>
      </c>
      <c r="BL631" s="67" t="str">
        <f t="shared" si="34"/>
        <v/>
      </c>
      <c r="BM631" s="65" t="str">
        <f t="shared" si="35"/>
        <v/>
      </c>
      <c r="BN631" s="51"/>
      <c r="BO631" s="51"/>
      <c r="BP631" s="51"/>
      <c r="BQ631" s="70"/>
      <c r="BR631" s="51"/>
      <c r="BS631" s="69" t="str">
        <f t="shared" si="2920"/>
        <v/>
      </c>
      <c r="BT631" s="51"/>
      <c r="BU631" s="68"/>
      <c r="BV631" s="68"/>
      <c r="BW631" s="65"/>
      <c r="BX631" s="68"/>
      <c r="BY631" s="67" t="str">
        <f t="shared" si="44"/>
        <v/>
      </c>
      <c r="BZ631" s="68"/>
      <c r="CA631" s="65" t="str">
        <f t="shared" si="45"/>
        <v/>
      </c>
      <c r="CB631" s="67" t="str">
        <f t="shared" si="46"/>
        <v/>
      </c>
      <c r="CC631" s="67" t="str">
        <f t="shared" si="47"/>
        <v/>
      </c>
      <c r="CD631" s="67" t="str">
        <f t="shared" si="48"/>
        <v/>
      </c>
      <c r="CE631" s="67" t="str">
        <f t="shared" si="49"/>
        <v/>
      </c>
      <c r="CF631" s="68"/>
      <c r="CG631" s="68"/>
      <c r="CH631" s="68"/>
      <c r="CI631" s="65"/>
      <c r="CJ631" s="68"/>
      <c r="CK631" s="67" t="str">
        <f t="shared" si="54"/>
        <v/>
      </c>
      <c r="CL631" s="68"/>
      <c r="CM631" s="68"/>
      <c r="CN631" s="68"/>
      <c r="CO631" s="65"/>
      <c r="CP631" s="68"/>
      <c r="CQ631" s="67" t="str">
        <f t="shared" si="59"/>
        <v/>
      </c>
      <c r="CR631" s="68"/>
      <c r="CS631" s="68"/>
      <c r="CT631" s="68"/>
      <c r="CU631" s="65"/>
      <c r="CV631" s="68"/>
      <c r="CW631" s="67" t="str">
        <f t="shared" si="64"/>
        <v/>
      </c>
      <c r="CX631" s="68"/>
      <c r="CY631" s="68"/>
      <c r="CZ631" s="68"/>
      <c r="DA631" s="65"/>
      <c r="DB631" s="68"/>
      <c r="DC631" s="67" t="str">
        <f t="shared" si="69"/>
        <v/>
      </c>
      <c r="DD631" s="68"/>
      <c r="DE631" s="68"/>
      <c r="DF631" s="51"/>
      <c r="DG631" s="70"/>
      <c r="DH631" s="51"/>
      <c r="DI631" s="69" t="str">
        <f t="shared" si="74"/>
        <v/>
      </c>
      <c r="DJ631" s="51"/>
      <c r="DK631" s="51"/>
      <c r="DL631" s="51"/>
      <c r="DM631" s="70"/>
      <c r="DN631" s="51"/>
      <c r="DO631" s="69" t="str">
        <f t="shared" si="79"/>
        <v/>
      </c>
      <c r="DP631" s="51"/>
      <c r="DQ631" s="51"/>
      <c r="DR631" s="51"/>
      <c r="DS631" s="51"/>
      <c r="DT631" s="51"/>
      <c r="DU631" s="181"/>
    </row>
    <row r="632" spans="1:125" ht="15" x14ac:dyDescent="0.25">
      <c r="A632" s="50">
        <v>2016</v>
      </c>
      <c r="B632" s="51" t="s">
        <v>581</v>
      </c>
      <c r="C632" s="50" t="s">
        <v>582</v>
      </c>
      <c r="D632" s="53" t="s">
        <v>193</v>
      </c>
      <c r="E632" s="50" t="s">
        <v>7</v>
      </c>
      <c r="F632" s="54">
        <v>156914</v>
      </c>
      <c r="G632" s="54" t="s">
        <v>364</v>
      </c>
      <c r="H632" s="54">
        <v>240808</v>
      </c>
      <c r="I632" s="55">
        <v>1237923</v>
      </c>
      <c r="J632" s="50"/>
      <c r="K632" s="50" t="s">
        <v>2032</v>
      </c>
      <c r="L632" s="58" t="s">
        <v>2032</v>
      </c>
      <c r="M632" s="58" t="s">
        <v>2032</v>
      </c>
      <c r="N632" s="58" t="s">
        <v>2032</v>
      </c>
      <c r="O632" s="58" t="s">
        <v>2032</v>
      </c>
      <c r="P632" s="59"/>
      <c r="Q632" s="60">
        <v>1201673</v>
      </c>
      <c r="R632" s="60">
        <v>0</v>
      </c>
      <c r="S632" s="60">
        <v>84992</v>
      </c>
      <c r="T632" s="60">
        <v>0</v>
      </c>
      <c r="U632" s="60">
        <v>0</v>
      </c>
      <c r="V632" s="79"/>
      <c r="W632" s="90">
        <f t="shared" si="857"/>
        <v>1286665</v>
      </c>
      <c r="X632" s="101">
        <v>0</v>
      </c>
      <c r="Y632" s="50"/>
      <c r="Z632" s="50" t="s">
        <v>193</v>
      </c>
      <c r="AA632" s="51" t="str">
        <f t="shared" ref="AA632:AA633" si="4165">IF(A632 =2014,IF(Y632 ="",F632,""),"")</f>
        <v/>
      </c>
      <c r="AB632" s="68" t="str">
        <f t="shared" ref="AB632:AB633" si="4166">IF(A632 =2014,IF(Y632 ="",I632,""),"")</f>
        <v/>
      </c>
      <c r="AC632" s="68" t="str">
        <f t="shared" ref="AC632:AC633" si="4167">IF(A632 =2014,IF(Y632 ="",Q632,""),"")</f>
        <v/>
      </c>
      <c r="AD632" s="68" t="str">
        <f t="shared" ref="AD632:AD633" si="4168">IF(A632 =2014,IF(Y632 ="",R632,""),"")</f>
        <v/>
      </c>
      <c r="AE632" s="68" t="str">
        <f t="shared" ref="AE632:AE633" si="4169">IF(A632 =2014,IF(Y632 ="",S632,""),"")</f>
        <v/>
      </c>
      <c r="AF632" s="68" t="str">
        <f t="shared" ref="AF632:AF633" si="4170">IF(A632 =2014,IF(Y632 ="",T632+U632,""),"")</f>
        <v/>
      </c>
      <c r="AG632" s="67" t="str">
        <f t="shared" si="7"/>
        <v/>
      </c>
      <c r="AH632" s="51"/>
      <c r="AI632" s="51" t="str">
        <f t="shared" si="8"/>
        <v/>
      </c>
      <c r="AJ632" s="68" t="str">
        <f t="shared" si="9"/>
        <v/>
      </c>
      <c r="AK632" s="68" t="str">
        <f t="shared" si="10"/>
        <v/>
      </c>
      <c r="AL632" s="68" t="str">
        <f t="shared" si="11"/>
        <v/>
      </c>
      <c r="AM632" s="68" t="str">
        <f t="shared" si="12"/>
        <v/>
      </c>
      <c r="AN632" s="68" t="str">
        <f t="shared" si="13"/>
        <v/>
      </c>
      <c r="AO632" s="67" t="str">
        <f t="shared" si="14"/>
        <v/>
      </c>
      <c r="AP632" s="51"/>
      <c r="AQ632" s="80">
        <f t="shared" si="15"/>
        <v>156914</v>
      </c>
      <c r="AR632" s="68">
        <f t="shared" si="16"/>
        <v>1237923</v>
      </c>
      <c r="AS632" s="68">
        <f t="shared" si="17"/>
        <v>1201673</v>
      </c>
      <c r="AT632" s="68">
        <f t="shared" si="18"/>
        <v>0</v>
      </c>
      <c r="AU632" s="68">
        <f t="shared" si="19"/>
        <v>84992</v>
      </c>
      <c r="AV632" s="68">
        <f t="shared" si="20"/>
        <v>0</v>
      </c>
      <c r="AW632" s="67">
        <f t="shared" si="21"/>
        <v>0</v>
      </c>
      <c r="AX632" s="51"/>
      <c r="AY632" s="51" t="str">
        <f t="shared" si="22"/>
        <v/>
      </c>
      <c r="AZ632" s="68" t="str">
        <f t="shared" si="23"/>
        <v/>
      </c>
      <c r="BA632" s="68" t="str">
        <f t="shared" si="24"/>
        <v/>
      </c>
      <c r="BB632" s="68" t="str">
        <f t="shared" si="25"/>
        <v/>
      </c>
      <c r="BC632" s="68" t="str">
        <f t="shared" si="26"/>
        <v/>
      </c>
      <c r="BD632" s="68" t="str">
        <f t="shared" si="27"/>
        <v/>
      </c>
      <c r="BE632" s="68" t="str">
        <f t="shared" si="28"/>
        <v/>
      </c>
      <c r="BF632" s="51"/>
      <c r="BG632" s="69" t="str">
        <f t="shared" si="29"/>
        <v/>
      </c>
      <c r="BH632" s="67" t="str">
        <f t="shared" si="30"/>
        <v/>
      </c>
      <c r="BI632" s="67" t="str">
        <f t="shared" si="31"/>
        <v/>
      </c>
      <c r="BJ632" s="67" t="str">
        <f t="shared" si="32"/>
        <v/>
      </c>
      <c r="BK632" s="67" t="str">
        <f t="shared" si="33"/>
        <v/>
      </c>
      <c r="BL632" s="67" t="str">
        <f t="shared" si="34"/>
        <v/>
      </c>
      <c r="BM632" s="65" t="str">
        <f t="shared" si="35"/>
        <v/>
      </c>
      <c r="BN632" s="51"/>
      <c r="BO632" s="51" t="str">
        <f t="shared" ref="BO632:BO633" si="4171">IF(A632 =2014,F632,"")</f>
        <v/>
      </c>
      <c r="BP632" s="51" t="str">
        <f t="shared" ref="BP632:BP633" si="4172">IF(A632 =2015,F632,"")</f>
        <v/>
      </c>
      <c r="BQ632" s="71">
        <f t="shared" ref="BQ632:BQ633" si="4173">IF(A632 =2016,F632,"")</f>
        <v>156914</v>
      </c>
      <c r="BR632" s="51" t="str">
        <f t="shared" ref="BR632:BR633" si="4174">IF(A632 =2017,F632,"")</f>
        <v/>
      </c>
      <c r="BS632" s="69" t="str">
        <f t="shared" si="2920"/>
        <v/>
      </c>
      <c r="BT632" s="51"/>
      <c r="BU632" s="68" t="str">
        <f t="shared" ref="BU632:BU633" si="4175">IF(A632 =2014,I632,"")</f>
        <v/>
      </c>
      <c r="BV632" s="68" t="str">
        <f t="shared" ref="BV632:BV633" si="4176">IF(A632 =2015,I632,"")</f>
        <v/>
      </c>
      <c r="BW632" s="65">
        <f t="shared" ref="BW632:BW633" si="4177">IF(A632 =2016,I632,"")</f>
        <v>1237923</v>
      </c>
      <c r="BX632" s="68" t="str">
        <f t="shared" ref="BX632:BX633" si="4178">IF(A632 =2017,I632,"")</f>
        <v/>
      </c>
      <c r="BY632" s="67" t="str">
        <f t="shared" si="44"/>
        <v/>
      </c>
      <c r="BZ632" s="68"/>
      <c r="CA632" s="65" t="str">
        <f t="shared" si="45"/>
        <v/>
      </c>
      <c r="CB632" s="67" t="str">
        <f t="shared" si="46"/>
        <v/>
      </c>
      <c r="CC632" s="67">
        <f t="shared" si="47"/>
        <v>0</v>
      </c>
      <c r="CD632" s="67" t="str">
        <f t="shared" si="48"/>
        <v/>
      </c>
      <c r="CE632" s="67" t="str">
        <f t="shared" si="49"/>
        <v/>
      </c>
      <c r="CF632" s="68"/>
      <c r="CG632" s="68" t="str">
        <f t="shared" ref="CG632:CG633" si="4179">IF(A632 =2014,Q632+R632+S632+T632+U632,"")</f>
        <v/>
      </c>
      <c r="CH632" s="68" t="str">
        <f t="shared" ref="CH632:CH633" si="4180">IF(A632 =2015,Q632+R632+S632+T632+U632,"")</f>
        <v/>
      </c>
      <c r="CI632" s="65">
        <f t="shared" ref="CI632:CI633" si="4181">IF(A632 =2016,Q632+R632+S632+T632+U632,"")</f>
        <v>1286665</v>
      </c>
      <c r="CJ632" s="68" t="str">
        <f t="shared" ref="CJ632:CJ633" si="4182">IF(A632 =2017,Q632+R632+S632+T632+U632,"")</f>
        <v/>
      </c>
      <c r="CK632" s="67" t="str">
        <f t="shared" si="54"/>
        <v/>
      </c>
      <c r="CL632" s="68"/>
      <c r="CM632" s="68" t="str">
        <f t="shared" ref="CM632:CM633" si="4183">IF(A632 =2014,Q632,"")</f>
        <v/>
      </c>
      <c r="CN632" s="68" t="str">
        <f t="shared" ref="CN632:CN633" si="4184">IF(A632 =2015,Q632,"")</f>
        <v/>
      </c>
      <c r="CO632" s="65">
        <f t="shared" ref="CO632:CO633" si="4185">IF(A632 =2016,Q632,"")</f>
        <v>1201673</v>
      </c>
      <c r="CP632" s="68" t="str">
        <f t="shared" ref="CP632:CP633" si="4186">IF(A632 =2017,Q632,"")</f>
        <v/>
      </c>
      <c r="CQ632" s="67" t="str">
        <f t="shared" si="59"/>
        <v/>
      </c>
      <c r="CR632" s="68"/>
      <c r="CS632" s="68" t="str">
        <f t="shared" ref="CS632:CS633" si="4187">IF(A632 =2014,R632,"")</f>
        <v/>
      </c>
      <c r="CT632" s="68" t="str">
        <f t="shared" ref="CT632:CT633" si="4188">IF(A632 =2015,R632,"")</f>
        <v/>
      </c>
      <c r="CU632" s="65">
        <f t="shared" ref="CU632:CU633" si="4189">IF(A632 =2016,R632,"")</f>
        <v>0</v>
      </c>
      <c r="CV632" s="68" t="str">
        <f t="shared" ref="CV632:CV633" si="4190">IF(A632 =2017,R632,"")</f>
        <v/>
      </c>
      <c r="CW632" s="67" t="str">
        <f t="shared" si="64"/>
        <v/>
      </c>
      <c r="CX632" s="68"/>
      <c r="CY632" s="68" t="str">
        <f t="shared" ref="CY632:CY633" si="4191">IF(A632 =2014,S632,"")</f>
        <v/>
      </c>
      <c r="CZ632" s="68" t="str">
        <f t="shared" ref="CZ632:CZ633" si="4192">IF(A632 =2015,S632,"")</f>
        <v/>
      </c>
      <c r="DA632" s="65">
        <f t="shared" ref="DA632:DA633" si="4193">IF(A632 =2016,S632,"")</f>
        <v>84992</v>
      </c>
      <c r="DB632" s="68" t="str">
        <f t="shared" ref="DB632:DB633" si="4194">IF(A632 =2017,S632,"")</f>
        <v/>
      </c>
      <c r="DC632" s="67" t="str">
        <f t="shared" si="69"/>
        <v/>
      </c>
      <c r="DD632" s="68"/>
      <c r="DE632" s="68" t="str">
        <f t="shared" ref="DE632:DE633" si="4195">IF(A632 =2014,T632,"")</f>
        <v/>
      </c>
      <c r="DF632" s="51" t="str">
        <f t="shared" ref="DF632:DF633" si="4196">IF(A632 =2015,T632,"")</f>
        <v/>
      </c>
      <c r="DG632" s="65">
        <f t="shared" ref="DG632:DG633" si="4197">IF(A632 =2016,T632,"")</f>
        <v>0</v>
      </c>
      <c r="DH632" s="51" t="str">
        <f t="shared" ref="DH632:DH633" si="4198">IF(A632 =2017,T632,"")</f>
        <v/>
      </c>
      <c r="DI632" s="69" t="str">
        <f t="shared" si="74"/>
        <v/>
      </c>
      <c r="DJ632" s="51"/>
      <c r="DK632" s="51" t="str">
        <f t="shared" ref="DK632:DK633" si="4199">IF(A632 =2014,U632,"")</f>
        <v/>
      </c>
      <c r="DL632" s="51" t="str">
        <f t="shared" ref="DL632:DL633" si="4200">IF(A632 =2015,U632,"")</f>
        <v/>
      </c>
      <c r="DM632" s="65">
        <f t="shared" ref="DM632:DM633" si="4201">IF(A632 =2016,U632,"")</f>
        <v>0</v>
      </c>
      <c r="DN632" s="51" t="str">
        <f t="shared" ref="DN632:DN633" si="4202">IF(A632 =2017,U632,"")</f>
        <v/>
      </c>
      <c r="DO632" s="69" t="str">
        <f t="shared" si="79"/>
        <v/>
      </c>
      <c r="DP632" s="51"/>
      <c r="DQ632" s="51"/>
      <c r="DR632" s="51"/>
      <c r="DS632" s="51"/>
      <c r="DT632" s="51"/>
      <c r="DU632" s="181"/>
    </row>
    <row r="633" spans="1:125" ht="15" x14ac:dyDescent="0.25">
      <c r="A633" s="50">
        <v>2017</v>
      </c>
      <c r="B633" s="51" t="s">
        <v>581</v>
      </c>
      <c r="C633" s="50" t="s">
        <v>582</v>
      </c>
      <c r="D633" s="53" t="s">
        <v>193</v>
      </c>
      <c r="E633" s="50" t="s">
        <v>7</v>
      </c>
      <c r="F633" s="54">
        <v>135926</v>
      </c>
      <c r="G633" s="54" t="s">
        <v>364</v>
      </c>
      <c r="H633" s="54">
        <v>209650</v>
      </c>
      <c r="I633" s="55">
        <v>1215364</v>
      </c>
      <c r="J633" s="50"/>
      <c r="K633" s="50" t="s">
        <v>2032</v>
      </c>
      <c r="L633" s="58" t="s">
        <v>2032</v>
      </c>
      <c r="M633" s="58" t="s">
        <v>2032</v>
      </c>
      <c r="N633" s="58" t="s">
        <v>2032</v>
      </c>
      <c r="O633" s="58" t="s">
        <v>2032</v>
      </c>
      <c r="P633" s="59"/>
      <c r="Q633" s="60">
        <v>1194076</v>
      </c>
      <c r="R633" s="60">
        <v>0</v>
      </c>
      <c r="S633" s="60">
        <v>71491</v>
      </c>
      <c r="T633" s="60">
        <v>0</v>
      </c>
      <c r="U633" s="60">
        <v>0</v>
      </c>
      <c r="V633" s="79"/>
      <c r="W633" s="90">
        <f t="shared" si="857"/>
        <v>1265567</v>
      </c>
      <c r="X633" s="101">
        <v>0</v>
      </c>
      <c r="Y633" s="50"/>
      <c r="Z633" s="50" t="s">
        <v>193</v>
      </c>
      <c r="AA633" s="51" t="str">
        <f t="shared" si="4165"/>
        <v/>
      </c>
      <c r="AB633" s="68" t="str">
        <f t="shared" si="4166"/>
        <v/>
      </c>
      <c r="AC633" s="68" t="str">
        <f t="shared" si="4167"/>
        <v/>
      </c>
      <c r="AD633" s="68" t="str">
        <f t="shared" si="4168"/>
        <v/>
      </c>
      <c r="AE633" s="68" t="str">
        <f t="shared" si="4169"/>
        <v/>
      </c>
      <c r="AF633" s="68" t="str">
        <f t="shared" si="4170"/>
        <v/>
      </c>
      <c r="AG633" s="67" t="str">
        <f t="shared" si="7"/>
        <v/>
      </c>
      <c r="AH633" s="51"/>
      <c r="AI633" s="51" t="str">
        <f t="shared" si="8"/>
        <v/>
      </c>
      <c r="AJ633" s="68" t="str">
        <f t="shared" si="9"/>
        <v/>
      </c>
      <c r="AK633" s="68" t="str">
        <f t="shared" si="10"/>
        <v/>
      </c>
      <c r="AL633" s="68" t="str">
        <f t="shared" si="11"/>
        <v/>
      </c>
      <c r="AM633" s="68" t="str">
        <f t="shared" si="12"/>
        <v/>
      </c>
      <c r="AN633" s="68" t="str">
        <f t="shared" si="13"/>
        <v/>
      </c>
      <c r="AO633" s="67" t="str">
        <f t="shared" si="14"/>
        <v/>
      </c>
      <c r="AP633" s="51"/>
      <c r="AQ633" s="51" t="str">
        <f t="shared" si="15"/>
        <v/>
      </c>
      <c r="AR633" s="68" t="str">
        <f t="shared" si="16"/>
        <v/>
      </c>
      <c r="AS633" s="68" t="str">
        <f t="shared" si="17"/>
        <v/>
      </c>
      <c r="AT633" s="68" t="str">
        <f t="shared" si="18"/>
        <v/>
      </c>
      <c r="AU633" s="68" t="str">
        <f t="shared" si="19"/>
        <v/>
      </c>
      <c r="AV633" s="68" t="str">
        <f t="shared" si="20"/>
        <v/>
      </c>
      <c r="AW633" s="67" t="str">
        <f t="shared" si="21"/>
        <v/>
      </c>
      <c r="AX633" s="51"/>
      <c r="AY633" s="80">
        <f t="shared" si="22"/>
        <v>135926</v>
      </c>
      <c r="AZ633" s="68">
        <f t="shared" si="23"/>
        <v>1215364</v>
      </c>
      <c r="BA633" s="68">
        <f t="shared" si="24"/>
        <v>1194076</v>
      </c>
      <c r="BB633" s="68">
        <f t="shared" si="25"/>
        <v>0</v>
      </c>
      <c r="BC633" s="68">
        <f t="shared" si="26"/>
        <v>71491</v>
      </c>
      <c r="BD633" s="68">
        <f t="shared" si="27"/>
        <v>0</v>
      </c>
      <c r="BE633" s="68">
        <f t="shared" si="28"/>
        <v>0</v>
      </c>
      <c r="BF633" s="51"/>
      <c r="BG633" s="69" t="str">
        <f t="shared" si="29"/>
        <v/>
      </c>
      <c r="BH633" s="67" t="str">
        <f t="shared" si="30"/>
        <v/>
      </c>
      <c r="BI633" s="67" t="str">
        <f t="shared" si="31"/>
        <v/>
      </c>
      <c r="BJ633" s="67" t="str">
        <f t="shared" si="32"/>
        <v/>
      </c>
      <c r="BK633" s="67" t="str">
        <f t="shared" si="33"/>
        <v/>
      </c>
      <c r="BL633" s="67" t="str">
        <f t="shared" si="34"/>
        <v/>
      </c>
      <c r="BM633" s="65" t="str">
        <f t="shared" si="35"/>
        <v/>
      </c>
      <c r="BN633" s="51"/>
      <c r="BO633" s="51" t="str">
        <f t="shared" si="4171"/>
        <v/>
      </c>
      <c r="BP633" s="51" t="str">
        <f t="shared" si="4172"/>
        <v/>
      </c>
      <c r="BQ633" s="51" t="str">
        <f t="shared" si="4173"/>
        <v/>
      </c>
      <c r="BR633" s="71">
        <f t="shared" si="4174"/>
        <v>135926</v>
      </c>
      <c r="BS633" s="69" t="str">
        <f t="shared" si="2920"/>
        <v/>
      </c>
      <c r="BT633" s="51"/>
      <c r="BU633" s="68" t="str">
        <f t="shared" si="4175"/>
        <v/>
      </c>
      <c r="BV633" s="68" t="str">
        <f t="shared" si="4176"/>
        <v/>
      </c>
      <c r="BW633" s="68" t="str">
        <f t="shared" si="4177"/>
        <v/>
      </c>
      <c r="BX633" s="65">
        <f t="shared" si="4178"/>
        <v>1215364</v>
      </c>
      <c r="BY633" s="67" t="str">
        <f t="shared" si="44"/>
        <v/>
      </c>
      <c r="BZ633" s="68"/>
      <c r="CA633" s="65" t="str">
        <f t="shared" si="45"/>
        <v/>
      </c>
      <c r="CB633" s="67" t="str">
        <f t="shared" si="46"/>
        <v/>
      </c>
      <c r="CC633" s="67" t="str">
        <f t="shared" si="47"/>
        <v/>
      </c>
      <c r="CD633" s="67">
        <f t="shared" si="48"/>
        <v>0</v>
      </c>
      <c r="CE633" s="67" t="str">
        <f t="shared" si="49"/>
        <v/>
      </c>
      <c r="CF633" s="68"/>
      <c r="CG633" s="68" t="str">
        <f t="shared" si="4179"/>
        <v/>
      </c>
      <c r="CH633" s="68" t="str">
        <f t="shared" si="4180"/>
        <v/>
      </c>
      <c r="CI633" s="68" t="str">
        <f t="shared" si="4181"/>
        <v/>
      </c>
      <c r="CJ633" s="65">
        <f t="shared" si="4182"/>
        <v>1265567</v>
      </c>
      <c r="CK633" s="67" t="str">
        <f t="shared" si="54"/>
        <v/>
      </c>
      <c r="CL633" s="68"/>
      <c r="CM633" s="68" t="str">
        <f t="shared" si="4183"/>
        <v/>
      </c>
      <c r="CN633" s="68" t="str">
        <f t="shared" si="4184"/>
        <v/>
      </c>
      <c r="CO633" s="68" t="str">
        <f t="shared" si="4185"/>
        <v/>
      </c>
      <c r="CP633" s="65">
        <f t="shared" si="4186"/>
        <v>1194076</v>
      </c>
      <c r="CQ633" s="67" t="str">
        <f t="shared" si="59"/>
        <v/>
      </c>
      <c r="CR633" s="68"/>
      <c r="CS633" s="68" t="str">
        <f t="shared" si="4187"/>
        <v/>
      </c>
      <c r="CT633" s="68" t="str">
        <f t="shared" si="4188"/>
        <v/>
      </c>
      <c r="CU633" s="68" t="str">
        <f t="shared" si="4189"/>
        <v/>
      </c>
      <c r="CV633" s="65">
        <f t="shared" si="4190"/>
        <v>0</v>
      </c>
      <c r="CW633" s="67" t="str">
        <f t="shared" si="64"/>
        <v/>
      </c>
      <c r="CX633" s="68"/>
      <c r="CY633" s="68" t="str">
        <f t="shared" si="4191"/>
        <v/>
      </c>
      <c r="CZ633" s="68" t="str">
        <f t="shared" si="4192"/>
        <v/>
      </c>
      <c r="DA633" s="68" t="str">
        <f t="shared" si="4193"/>
        <v/>
      </c>
      <c r="DB633" s="65">
        <f t="shared" si="4194"/>
        <v>71491</v>
      </c>
      <c r="DC633" s="67" t="str">
        <f t="shared" si="69"/>
        <v/>
      </c>
      <c r="DD633" s="68"/>
      <c r="DE633" s="68" t="str">
        <f t="shared" si="4195"/>
        <v/>
      </c>
      <c r="DF633" s="51" t="str">
        <f t="shared" si="4196"/>
        <v/>
      </c>
      <c r="DG633" s="51" t="str">
        <f t="shared" si="4197"/>
        <v/>
      </c>
      <c r="DH633" s="65">
        <f t="shared" si="4198"/>
        <v>0</v>
      </c>
      <c r="DI633" s="69" t="str">
        <f t="shared" si="74"/>
        <v/>
      </c>
      <c r="DJ633" s="51"/>
      <c r="DK633" s="51" t="str">
        <f t="shared" si="4199"/>
        <v/>
      </c>
      <c r="DL633" s="51" t="str">
        <f t="shared" si="4200"/>
        <v/>
      </c>
      <c r="DM633" s="51" t="str">
        <f t="shared" si="4201"/>
        <v/>
      </c>
      <c r="DN633" s="65">
        <f t="shared" si="4202"/>
        <v>0</v>
      </c>
      <c r="DO633" s="69" t="str">
        <f t="shared" si="79"/>
        <v/>
      </c>
      <c r="DP633" s="51"/>
      <c r="DQ633" s="51"/>
      <c r="DR633" s="51"/>
      <c r="DS633" s="51"/>
      <c r="DT633" s="51"/>
      <c r="DU633" s="181"/>
    </row>
    <row r="634" spans="1:125" ht="15" x14ac:dyDescent="0.25">
      <c r="A634" s="56">
        <v>2018</v>
      </c>
      <c r="B634" s="51" t="s">
        <v>581</v>
      </c>
      <c r="C634" s="50" t="s">
        <v>582</v>
      </c>
      <c r="D634" s="170" t="s">
        <v>193</v>
      </c>
      <c r="E634" s="50" t="s">
        <v>7</v>
      </c>
      <c r="F634" s="89">
        <v>125899</v>
      </c>
      <c r="G634" s="89">
        <v>0</v>
      </c>
      <c r="H634" s="89">
        <v>206829</v>
      </c>
      <c r="I634" s="90">
        <v>1380296</v>
      </c>
      <c r="J634" s="56" t="s">
        <v>209</v>
      </c>
      <c r="K634" s="50" t="s">
        <v>2032</v>
      </c>
      <c r="L634" s="112">
        <v>1380296</v>
      </c>
      <c r="M634" s="58"/>
      <c r="N634" s="58"/>
      <c r="O634" s="58"/>
      <c r="P634" s="91"/>
      <c r="Q634" s="92">
        <v>1394108</v>
      </c>
      <c r="R634" s="92">
        <v>0</v>
      </c>
      <c r="S634" s="92">
        <v>65867</v>
      </c>
      <c r="T634" s="92">
        <v>0</v>
      </c>
      <c r="U634" s="94"/>
      <c r="V634" s="94"/>
      <c r="W634" s="90">
        <f t="shared" si="857"/>
        <v>1459975</v>
      </c>
      <c r="X634" s="101">
        <v>0</v>
      </c>
      <c r="Y634" s="50"/>
      <c r="Z634" s="50"/>
      <c r="AA634" s="51"/>
      <c r="AB634" s="68"/>
      <c r="AC634" s="68"/>
      <c r="AD634" s="68"/>
      <c r="AE634" s="68"/>
      <c r="AF634" s="68"/>
      <c r="AG634" s="67" t="str">
        <f t="shared" si="7"/>
        <v/>
      </c>
      <c r="AH634" s="51"/>
      <c r="AI634" s="51" t="str">
        <f t="shared" si="8"/>
        <v/>
      </c>
      <c r="AJ634" s="68" t="str">
        <f t="shared" si="9"/>
        <v/>
      </c>
      <c r="AK634" s="68" t="str">
        <f t="shared" si="10"/>
        <v/>
      </c>
      <c r="AL634" s="68" t="str">
        <f t="shared" si="11"/>
        <v/>
      </c>
      <c r="AM634" s="68" t="str">
        <f t="shared" si="12"/>
        <v/>
      </c>
      <c r="AN634" s="68" t="str">
        <f t="shared" si="13"/>
        <v/>
      </c>
      <c r="AO634" s="67" t="str">
        <f t="shared" si="14"/>
        <v/>
      </c>
      <c r="AP634" s="51"/>
      <c r="AQ634" s="51" t="str">
        <f t="shared" si="15"/>
        <v/>
      </c>
      <c r="AR634" s="68" t="str">
        <f t="shared" si="16"/>
        <v/>
      </c>
      <c r="AS634" s="68" t="str">
        <f t="shared" si="17"/>
        <v/>
      </c>
      <c r="AT634" s="68" t="str">
        <f t="shared" si="18"/>
        <v/>
      </c>
      <c r="AU634" s="68" t="str">
        <f t="shared" si="19"/>
        <v/>
      </c>
      <c r="AV634" s="68" t="str">
        <f t="shared" si="20"/>
        <v/>
      </c>
      <c r="AW634" s="67" t="str">
        <f t="shared" si="21"/>
        <v/>
      </c>
      <c r="AX634" s="51"/>
      <c r="AY634" s="51" t="str">
        <f t="shared" si="22"/>
        <v/>
      </c>
      <c r="AZ634" s="68" t="str">
        <f t="shared" si="23"/>
        <v/>
      </c>
      <c r="BA634" s="68" t="str">
        <f t="shared" si="24"/>
        <v/>
      </c>
      <c r="BB634" s="68" t="str">
        <f t="shared" si="25"/>
        <v/>
      </c>
      <c r="BC634" s="68" t="str">
        <f t="shared" si="26"/>
        <v/>
      </c>
      <c r="BD634" s="68" t="str">
        <f t="shared" si="27"/>
        <v/>
      </c>
      <c r="BE634" s="68" t="str">
        <f t="shared" si="28"/>
        <v/>
      </c>
      <c r="BF634" s="51"/>
      <c r="BG634" s="96">
        <f t="shared" si="29"/>
        <v>125899</v>
      </c>
      <c r="BH634" s="67">
        <f t="shared" si="30"/>
        <v>1380296</v>
      </c>
      <c r="BI634" s="67">
        <f t="shared" si="31"/>
        <v>1394108</v>
      </c>
      <c r="BJ634" s="67">
        <f t="shared" si="32"/>
        <v>0</v>
      </c>
      <c r="BK634" s="67">
        <f t="shared" si="33"/>
        <v>65867</v>
      </c>
      <c r="BL634" s="67">
        <f t="shared" si="34"/>
        <v>0</v>
      </c>
      <c r="BM634" s="65">
        <f t="shared" si="35"/>
        <v>0</v>
      </c>
      <c r="BN634" s="51"/>
      <c r="BO634" s="51"/>
      <c r="BP634" s="51"/>
      <c r="BQ634" s="51"/>
      <c r="BR634" s="70"/>
      <c r="BS634" s="96">
        <f t="shared" si="2920"/>
        <v>125899</v>
      </c>
      <c r="BT634" s="51"/>
      <c r="BU634" s="68"/>
      <c r="BV634" s="68"/>
      <c r="BW634" s="68"/>
      <c r="BX634" s="65"/>
      <c r="BY634" s="67">
        <f t="shared" si="44"/>
        <v>1380296</v>
      </c>
      <c r="BZ634" s="68"/>
      <c r="CA634" s="65" t="str">
        <f t="shared" si="45"/>
        <v/>
      </c>
      <c r="CB634" s="67" t="str">
        <f t="shared" si="46"/>
        <v/>
      </c>
      <c r="CC634" s="67" t="str">
        <f t="shared" si="47"/>
        <v/>
      </c>
      <c r="CD634" s="67" t="str">
        <f t="shared" si="48"/>
        <v/>
      </c>
      <c r="CE634" s="67">
        <f t="shared" si="49"/>
        <v>0</v>
      </c>
      <c r="CF634" s="68"/>
      <c r="CG634" s="68"/>
      <c r="CH634" s="68"/>
      <c r="CI634" s="68"/>
      <c r="CJ634" s="65"/>
      <c r="CK634" s="67">
        <f t="shared" si="54"/>
        <v>1459975</v>
      </c>
      <c r="CL634" s="68"/>
      <c r="CM634" s="68"/>
      <c r="CN634" s="68"/>
      <c r="CO634" s="68"/>
      <c r="CP634" s="65"/>
      <c r="CQ634" s="67">
        <f t="shared" si="59"/>
        <v>1394108</v>
      </c>
      <c r="CR634" s="68"/>
      <c r="CS634" s="68"/>
      <c r="CT634" s="68"/>
      <c r="CU634" s="68"/>
      <c r="CV634" s="65"/>
      <c r="CW634" s="67">
        <f t="shared" si="64"/>
        <v>0</v>
      </c>
      <c r="CX634" s="68"/>
      <c r="CY634" s="68"/>
      <c r="CZ634" s="68"/>
      <c r="DA634" s="68"/>
      <c r="DB634" s="65"/>
      <c r="DC634" s="67">
        <f t="shared" si="69"/>
        <v>65867</v>
      </c>
      <c r="DD634" s="68"/>
      <c r="DE634" s="68"/>
      <c r="DF634" s="51"/>
      <c r="DG634" s="51"/>
      <c r="DH634" s="70"/>
      <c r="DI634" s="67">
        <f t="shared" si="74"/>
        <v>0</v>
      </c>
      <c r="DJ634" s="51"/>
      <c r="DK634" s="51"/>
      <c r="DL634" s="51"/>
      <c r="DM634" s="51"/>
      <c r="DN634" s="70"/>
      <c r="DO634" s="67">
        <f t="shared" si="79"/>
        <v>1394108</v>
      </c>
      <c r="DP634" s="51"/>
      <c r="DQ634" s="51"/>
      <c r="DR634" s="51"/>
      <c r="DS634" s="51"/>
      <c r="DT634" s="51"/>
      <c r="DU634" s="181"/>
    </row>
    <row r="635" spans="1:125" ht="15" x14ac:dyDescent="0.25">
      <c r="A635" s="50"/>
      <c r="B635" s="51"/>
      <c r="C635" s="50"/>
      <c r="D635" s="53"/>
      <c r="E635" s="50"/>
      <c r="F635" s="54"/>
      <c r="G635" s="54"/>
      <c r="H635" s="54"/>
      <c r="I635" s="55"/>
      <c r="J635" s="50"/>
      <c r="K635" s="50" t="s">
        <v>2032</v>
      </c>
      <c r="L635" s="58"/>
      <c r="M635" s="58"/>
      <c r="N635" s="58"/>
      <c r="O635" s="58"/>
      <c r="P635" s="59"/>
      <c r="Q635" s="60"/>
      <c r="R635" s="60"/>
      <c r="S635" s="60"/>
      <c r="T635" s="60"/>
      <c r="U635" s="60"/>
      <c r="V635" s="79"/>
      <c r="W635" s="90">
        <f t="shared" si="857"/>
        <v>0</v>
      </c>
      <c r="X635" s="101"/>
      <c r="Y635" s="50"/>
      <c r="Z635" s="50"/>
      <c r="AA635" s="51"/>
      <c r="AB635" s="68"/>
      <c r="AC635" s="68"/>
      <c r="AD635" s="68"/>
      <c r="AE635" s="68"/>
      <c r="AF635" s="68"/>
      <c r="AG635" s="67" t="str">
        <f t="shared" si="7"/>
        <v/>
      </c>
      <c r="AH635" s="51"/>
      <c r="AI635" s="51" t="str">
        <f t="shared" si="8"/>
        <v/>
      </c>
      <c r="AJ635" s="68" t="str">
        <f t="shared" si="9"/>
        <v/>
      </c>
      <c r="AK635" s="68" t="str">
        <f t="shared" si="10"/>
        <v/>
      </c>
      <c r="AL635" s="68" t="str">
        <f t="shared" si="11"/>
        <v/>
      </c>
      <c r="AM635" s="68" t="str">
        <f t="shared" si="12"/>
        <v/>
      </c>
      <c r="AN635" s="68" t="str">
        <f t="shared" si="13"/>
        <v/>
      </c>
      <c r="AO635" s="67" t="str">
        <f t="shared" si="14"/>
        <v/>
      </c>
      <c r="AP635" s="51"/>
      <c r="AQ635" s="51" t="str">
        <f t="shared" si="15"/>
        <v/>
      </c>
      <c r="AR635" s="68" t="str">
        <f t="shared" si="16"/>
        <v/>
      </c>
      <c r="AS635" s="68" t="str">
        <f t="shared" si="17"/>
        <v/>
      </c>
      <c r="AT635" s="68" t="str">
        <f t="shared" si="18"/>
        <v/>
      </c>
      <c r="AU635" s="68" t="str">
        <f t="shared" si="19"/>
        <v/>
      </c>
      <c r="AV635" s="68" t="str">
        <f t="shared" si="20"/>
        <v/>
      </c>
      <c r="AW635" s="67" t="str">
        <f t="shared" si="21"/>
        <v/>
      </c>
      <c r="AX635" s="51"/>
      <c r="AY635" s="51" t="str">
        <f t="shared" si="22"/>
        <v/>
      </c>
      <c r="AZ635" s="68" t="str">
        <f t="shared" si="23"/>
        <v/>
      </c>
      <c r="BA635" s="68" t="str">
        <f t="shared" si="24"/>
        <v/>
      </c>
      <c r="BB635" s="68" t="str">
        <f t="shared" si="25"/>
        <v/>
      </c>
      <c r="BC635" s="68" t="str">
        <f t="shared" si="26"/>
        <v/>
      </c>
      <c r="BD635" s="68" t="str">
        <f t="shared" si="27"/>
        <v/>
      </c>
      <c r="BE635" s="68" t="str">
        <f t="shared" si="28"/>
        <v/>
      </c>
      <c r="BF635" s="51"/>
      <c r="BG635" s="69" t="str">
        <f t="shared" si="29"/>
        <v/>
      </c>
      <c r="BH635" s="67" t="str">
        <f t="shared" si="30"/>
        <v/>
      </c>
      <c r="BI635" s="67" t="str">
        <f t="shared" si="31"/>
        <v/>
      </c>
      <c r="BJ635" s="67" t="str">
        <f t="shared" si="32"/>
        <v/>
      </c>
      <c r="BK635" s="67" t="str">
        <f t="shared" si="33"/>
        <v/>
      </c>
      <c r="BL635" s="67" t="str">
        <f t="shared" si="34"/>
        <v/>
      </c>
      <c r="BM635" s="65" t="str">
        <f t="shared" si="35"/>
        <v/>
      </c>
      <c r="BN635" s="51"/>
      <c r="BO635" s="51"/>
      <c r="BP635" s="51"/>
      <c r="BQ635" s="51"/>
      <c r="BR635" s="70"/>
      <c r="BS635" s="69" t="str">
        <f t="shared" si="2920"/>
        <v/>
      </c>
      <c r="BT635" s="51"/>
      <c r="BU635" s="68"/>
      <c r="BV635" s="68"/>
      <c r="BW635" s="68"/>
      <c r="BX635" s="65"/>
      <c r="BY635" s="67" t="str">
        <f t="shared" si="44"/>
        <v/>
      </c>
      <c r="BZ635" s="68"/>
      <c r="CA635" s="65" t="str">
        <f t="shared" si="45"/>
        <v/>
      </c>
      <c r="CB635" s="67" t="str">
        <f t="shared" si="46"/>
        <v/>
      </c>
      <c r="CC635" s="67" t="str">
        <f t="shared" si="47"/>
        <v/>
      </c>
      <c r="CD635" s="67" t="str">
        <f t="shared" si="48"/>
        <v/>
      </c>
      <c r="CE635" s="67" t="str">
        <f t="shared" si="49"/>
        <v/>
      </c>
      <c r="CF635" s="68"/>
      <c r="CG635" s="68"/>
      <c r="CH635" s="68"/>
      <c r="CI635" s="68"/>
      <c r="CJ635" s="65"/>
      <c r="CK635" s="67" t="str">
        <f t="shared" si="54"/>
        <v/>
      </c>
      <c r="CL635" s="68"/>
      <c r="CM635" s="68"/>
      <c r="CN635" s="68"/>
      <c r="CO635" s="68"/>
      <c r="CP635" s="65"/>
      <c r="CQ635" s="67" t="str">
        <f t="shared" si="59"/>
        <v/>
      </c>
      <c r="CR635" s="68"/>
      <c r="CS635" s="68"/>
      <c r="CT635" s="68"/>
      <c r="CU635" s="68"/>
      <c r="CV635" s="65"/>
      <c r="CW635" s="67" t="str">
        <f t="shared" si="64"/>
        <v/>
      </c>
      <c r="CX635" s="68"/>
      <c r="CY635" s="68"/>
      <c r="CZ635" s="68"/>
      <c r="DA635" s="68"/>
      <c r="DB635" s="65"/>
      <c r="DC635" s="67" t="str">
        <f t="shared" si="69"/>
        <v/>
      </c>
      <c r="DD635" s="68"/>
      <c r="DE635" s="68"/>
      <c r="DF635" s="51"/>
      <c r="DG635" s="51"/>
      <c r="DH635" s="70"/>
      <c r="DI635" s="69" t="str">
        <f t="shared" si="74"/>
        <v/>
      </c>
      <c r="DJ635" s="51"/>
      <c r="DK635" s="51"/>
      <c r="DL635" s="51"/>
      <c r="DM635" s="51"/>
      <c r="DN635" s="70"/>
      <c r="DO635" s="69" t="str">
        <f t="shared" si="79"/>
        <v/>
      </c>
      <c r="DP635" s="51"/>
      <c r="DQ635" s="51"/>
      <c r="DR635" s="51"/>
      <c r="DS635" s="51"/>
      <c r="DT635" s="51"/>
      <c r="DU635" s="181"/>
    </row>
    <row r="636" spans="1:125" ht="15" x14ac:dyDescent="0.25">
      <c r="A636" s="50">
        <v>2016</v>
      </c>
      <c r="B636" s="51" t="s">
        <v>583</v>
      </c>
      <c r="C636" s="50" t="s">
        <v>584</v>
      </c>
      <c r="D636" s="53" t="s">
        <v>193</v>
      </c>
      <c r="E636" s="50" t="s">
        <v>7</v>
      </c>
      <c r="F636" s="54">
        <v>65784</v>
      </c>
      <c r="G636" s="54" t="s">
        <v>364</v>
      </c>
      <c r="H636" s="54">
        <v>77119</v>
      </c>
      <c r="I636" s="55">
        <v>273252</v>
      </c>
      <c r="J636" s="50"/>
      <c r="K636" s="50" t="s">
        <v>2032</v>
      </c>
      <c r="L636" s="58" t="s">
        <v>2032</v>
      </c>
      <c r="M636" s="58" t="s">
        <v>2032</v>
      </c>
      <c r="N636" s="58" t="s">
        <v>2032</v>
      </c>
      <c r="O636" s="58" t="s">
        <v>2032</v>
      </c>
      <c r="P636" s="59"/>
      <c r="Q636" s="60">
        <v>323546</v>
      </c>
      <c r="R636" s="60">
        <v>0</v>
      </c>
      <c r="S636" s="60">
        <v>26925</v>
      </c>
      <c r="T636" s="60">
        <v>0</v>
      </c>
      <c r="U636" s="60">
        <v>0</v>
      </c>
      <c r="V636" s="79"/>
      <c r="W636" s="90">
        <f t="shared" si="857"/>
        <v>350471</v>
      </c>
      <c r="X636" s="101">
        <v>0</v>
      </c>
      <c r="Y636" s="50"/>
      <c r="Z636" s="50" t="s">
        <v>193</v>
      </c>
      <c r="AA636" s="51" t="str">
        <f t="shared" ref="AA636:AA637" si="4203">IF(A636 =2014,IF(Y636 ="",F636,""),"")</f>
        <v/>
      </c>
      <c r="AB636" s="68" t="str">
        <f t="shared" ref="AB636:AB637" si="4204">IF(A636 =2014,IF(Y636 ="",I636,""),"")</f>
        <v/>
      </c>
      <c r="AC636" s="68" t="str">
        <f t="shared" ref="AC636:AC637" si="4205">IF(A636 =2014,IF(Y636 ="",Q636,""),"")</f>
        <v/>
      </c>
      <c r="AD636" s="68" t="str">
        <f t="shared" ref="AD636:AD637" si="4206">IF(A636 =2014,IF(Y636 ="",R636,""),"")</f>
        <v/>
      </c>
      <c r="AE636" s="68" t="str">
        <f t="shared" ref="AE636:AE637" si="4207">IF(A636 =2014,IF(Y636 ="",S636,""),"")</f>
        <v/>
      </c>
      <c r="AF636" s="68" t="str">
        <f t="shared" ref="AF636:AF637" si="4208">IF(A636 =2014,IF(Y636 ="",T636+U636,""),"")</f>
        <v/>
      </c>
      <c r="AG636" s="67" t="str">
        <f t="shared" si="7"/>
        <v/>
      </c>
      <c r="AH636" s="51"/>
      <c r="AI636" s="51" t="str">
        <f t="shared" si="8"/>
        <v/>
      </c>
      <c r="AJ636" s="68" t="str">
        <f t="shared" si="9"/>
        <v/>
      </c>
      <c r="AK636" s="68" t="str">
        <f t="shared" si="10"/>
        <v/>
      </c>
      <c r="AL636" s="68" t="str">
        <f t="shared" si="11"/>
        <v/>
      </c>
      <c r="AM636" s="68" t="str">
        <f t="shared" si="12"/>
        <v/>
      </c>
      <c r="AN636" s="68" t="str">
        <f t="shared" si="13"/>
        <v/>
      </c>
      <c r="AO636" s="67" t="str">
        <f t="shared" si="14"/>
        <v/>
      </c>
      <c r="AP636" s="51"/>
      <c r="AQ636" s="80">
        <f t="shared" si="15"/>
        <v>65784</v>
      </c>
      <c r="AR636" s="68">
        <f t="shared" si="16"/>
        <v>273252</v>
      </c>
      <c r="AS636" s="68">
        <f t="shared" si="17"/>
        <v>323546</v>
      </c>
      <c r="AT636" s="68">
        <f t="shared" si="18"/>
        <v>0</v>
      </c>
      <c r="AU636" s="68">
        <f t="shared" si="19"/>
        <v>26925</v>
      </c>
      <c r="AV636" s="68">
        <f t="shared" si="20"/>
        <v>0</v>
      </c>
      <c r="AW636" s="67">
        <f t="shared" si="21"/>
        <v>0</v>
      </c>
      <c r="AX636" s="51"/>
      <c r="AY636" s="51" t="str">
        <f t="shared" si="22"/>
        <v/>
      </c>
      <c r="AZ636" s="68" t="str">
        <f t="shared" si="23"/>
        <v/>
      </c>
      <c r="BA636" s="68" t="str">
        <f t="shared" si="24"/>
        <v/>
      </c>
      <c r="BB636" s="68" t="str">
        <f t="shared" si="25"/>
        <v/>
      </c>
      <c r="BC636" s="68" t="str">
        <f t="shared" si="26"/>
        <v/>
      </c>
      <c r="BD636" s="68" t="str">
        <f t="shared" si="27"/>
        <v/>
      </c>
      <c r="BE636" s="68" t="str">
        <f t="shared" si="28"/>
        <v/>
      </c>
      <c r="BF636" s="51"/>
      <c r="BG636" s="69" t="str">
        <f t="shared" si="29"/>
        <v/>
      </c>
      <c r="BH636" s="67" t="str">
        <f t="shared" si="30"/>
        <v/>
      </c>
      <c r="BI636" s="67" t="str">
        <f t="shared" si="31"/>
        <v/>
      </c>
      <c r="BJ636" s="67" t="str">
        <f t="shared" si="32"/>
        <v/>
      </c>
      <c r="BK636" s="67" t="str">
        <f t="shared" si="33"/>
        <v/>
      </c>
      <c r="BL636" s="67" t="str">
        <f t="shared" si="34"/>
        <v/>
      </c>
      <c r="BM636" s="65" t="str">
        <f t="shared" si="35"/>
        <v/>
      </c>
      <c r="BN636" s="51"/>
      <c r="BO636" s="51" t="str">
        <f t="shared" ref="BO636:BO637" si="4209">IF(A636 =2014,F636,"")</f>
        <v/>
      </c>
      <c r="BP636" s="51" t="str">
        <f t="shared" ref="BP636:BP637" si="4210">IF(A636 =2015,F636,"")</f>
        <v/>
      </c>
      <c r="BQ636" s="71">
        <f t="shared" ref="BQ636:BQ637" si="4211">IF(A636 =2016,F636,"")</f>
        <v>65784</v>
      </c>
      <c r="BR636" s="51" t="str">
        <f t="shared" ref="BR636:BR637" si="4212">IF(A636 =2017,F636,"")</f>
        <v/>
      </c>
      <c r="BS636" s="69" t="str">
        <f t="shared" si="2920"/>
        <v/>
      </c>
      <c r="BT636" s="51"/>
      <c r="BU636" s="68" t="str">
        <f t="shared" ref="BU636:BU637" si="4213">IF(A636 =2014,I636,"")</f>
        <v/>
      </c>
      <c r="BV636" s="68" t="str">
        <f t="shared" ref="BV636:BV637" si="4214">IF(A636 =2015,I636,"")</f>
        <v/>
      </c>
      <c r="BW636" s="65">
        <f t="shared" ref="BW636:BW637" si="4215">IF(A636 =2016,I636,"")</f>
        <v>273252</v>
      </c>
      <c r="BX636" s="68" t="str">
        <f t="shared" ref="BX636:BX637" si="4216">IF(A636 =2017,I636,"")</f>
        <v/>
      </c>
      <c r="BY636" s="67" t="str">
        <f t="shared" si="44"/>
        <v/>
      </c>
      <c r="BZ636" s="68"/>
      <c r="CA636" s="65" t="str">
        <f t="shared" si="45"/>
        <v/>
      </c>
      <c r="CB636" s="67" t="str">
        <f t="shared" si="46"/>
        <v/>
      </c>
      <c r="CC636" s="67">
        <f t="shared" si="47"/>
        <v>0</v>
      </c>
      <c r="CD636" s="67" t="str">
        <f t="shared" si="48"/>
        <v/>
      </c>
      <c r="CE636" s="67" t="str">
        <f t="shared" si="49"/>
        <v/>
      </c>
      <c r="CF636" s="68"/>
      <c r="CG636" s="68" t="str">
        <f t="shared" ref="CG636:CG637" si="4217">IF(A636 =2014,Q636+R636+S636+T636+U636,"")</f>
        <v/>
      </c>
      <c r="CH636" s="68" t="str">
        <f t="shared" ref="CH636:CH637" si="4218">IF(A636 =2015,Q636+R636+S636+T636+U636,"")</f>
        <v/>
      </c>
      <c r="CI636" s="65">
        <f t="shared" ref="CI636:CI637" si="4219">IF(A636 =2016,Q636+R636+S636+T636+U636,"")</f>
        <v>350471</v>
      </c>
      <c r="CJ636" s="68" t="str">
        <f t="shared" ref="CJ636:CJ637" si="4220">IF(A636 =2017,Q636+R636+S636+T636+U636,"")</f>
        <v/>
      </c>
      <c r="CK636" s="67" t="str">
        <f t="shared" si="54"/>
        <v/>
      </c>
      <c r="CL636" s="68"/>
      <c r="CM636" s="68" t="str">
        <f t="shared" ref="CM636:CM637" si="4221">IF(A636 =2014,Q636,"")</f>
        <v/>
      </c>
      <c r="CN636" s="68" t="str">
        <f t="shared" ref="CN636:CN637" si="4222">IF(A636 =2015,Q636,"")</f>
        <v/>
      </c>
      <c r="CO636" s="65">
        <f t="shared" ref="CO636:CO637" si="4223">IF(A636 =2016,Q636,"")</f>
        <v>323546</v>
      </c>
      <c r="CP636" s="68" t="str">
        <f t="shared" ref="CP636:CP637" si="4224">IF(A636 =2017,Q636,"")</f>
        <v/>
      </c>
      <c r="CQ636" s="67" t="str">
        <f t="shared" si="59"/>
        <v/>
      </c>
      <c r="CR636" s="68"/>
      <c r="CS636" s="68" t="str">
        <f t="shared" ref="CS636:CS637" si="4225">IF(A636 =2014,R636,"")</f>
        <v/>
      </c>
      <c r="CT636" s="68" t="str">
        <f t="shared" ref="CT636:CT637" si="4226">IF(A636 =2015,R636,"")</f>
        <v/>
      </c>
      <c r="CU636" s="65">
        <f t="shared" ref="CU636:CU637" si="4227">IF(A636 =2016,R636,"")</f>
        <v>0</v>
      </c>
      <c r="CV636" s="68" t="str">
        <f t="shared" ref="CV636:CV637" si="4228">IF(A636 =2017,R636,"")</f>
        <v/>
      </c>
      <c r="CW636" s="67" t="str">
        <f t="shared" si="64"/>
        <v/>
      </c>
      <c r="CX636" s="68"/>
      <c r="CY636" s="68" t="str">
        <f t="shared" ref="CY636:CY637" si="4229">IF(A636 =2014,S636,"")</f>
        <v/>
      </c>
      <c r="CZ636" s="68" t="str">
        <f t="shared" ref="CZ636:CZ637" si="4230">IF(A636 =2015,S636,"")</f>
        <v/>
      </c>
      <c r="DA636" s="65">
        <f t="shared" ref="DA636:DA637" si="4231">IF(A636 =2016,S636,"")</f>
        <v>26925</v>
      </c>
      <c r="DB636" s="68" t="str">
        <f t="shared" ref="DB636:DB637" si="4232">IF(A636 =2017,S636,"")</f>
        <v/>
      </c>
      <c r="DC636" s="67" t="str">
        <f t="shared" si="69"/>
        <v/>
      </c>
      <c r="DD636" s="68"/>
      <c r="DE636" s="68" t="str">
        <f t="shared" ref="DE636:DE637" si="4233">IF(A636 =2014,T636,"")</f>
        <v/>
      </c>
      <c r="DF636" s="51" t="str">
        <f t="shared" ref="DF636:DF637" si="4234">IF(A636 =2015,T636,"")</f>
        <v/>
      </c>
      <c r="DG636" s="65">
        <f t="shared" ref="DG636:DG637" si="4235">IF(A636 =2016,T636,"")</f>
        <v>0</v>
      </c>
      <c r="DH636" s="51" t="str">
        <f t="shared" ref="DH636:DH637" si="4236">IF(A636 =2017,T636,"")</f>
        <v/>
      </c>
      <c r="DI636" s="69" t="str">
        <f t="shared" si="74"/>
        <v/>
      </c>
      <c r="DJ636" s="51"/>
      <c r="DK636" s="51" t="str">
        <f t="shared" ref="DK636:DK637" si="4237">IF(A636 =2014,U636,"")</f>
        <v/>
      </c>
      <c r="DL636" s="51" t="str">
        <f t="shared" ref="DL636:DL637" si="4238">IF(A636 =2015,U636,"")</f>
        <v/>
      </c>
      <c r="DM636" s="65">
        <f t="shared" ref="DM636:DM637" si="4239">IF(A636 =2016,U636,"")</f>
        <v>0</v>
      </c>
      <c r="DN636" s="51" t="str">
        <f t="shared" ref="DN636:DN637" si="4240">IF(A636 =2017,U636,"")</f>
        <v/>
      </c>
      <c r="DO636" s="69" t="str">
        <f t="shared" si="79"/>
        <v/>
      </c>
      <c r="DP636" s="51"/>
      <c r="DQ636" s="51"/>
      <c r="DR636" s="51"/>
      <c r="DS636" s="51"/>
      <c r="DT636" s="51"/>
      <c r="DU636" s="181"/>
    </row>
    <row r="637" spans="1:125" ht="15" x14ac:dyDescent="0.25">
      <c r="A637" s="50">
        <v>2017</v>
      </c>
      <c r="B637" s="51" t="s">
        <v>583</v>
      </c>
      <c r="C637" s="50" t="s">
        <v>584</v>
      </c>
      <c r="D637" s="53" t="s">
        <v>193</v>
      </c>
      <c r="E637" s="50" t="s">
        <v>7</v>
      </c>
      <c r="F637" s="54">
        <v>56243</v>
      </c>
      <c r="G637" s="54" t="s">
        <v>364</v>
      </c>
      <c r="H637" s="54">
        <v>74106</v>
      </c>
      <c r="I637" s="55">
        <v>340118</v>
      </c>
      <c r="J637" s="50"/>
      <c r="K637" s="50" t="s">
        <v>2032</v>
      </c>
      <c r="L637" s="58" t="s">
        <v>2032</v>
      </c>
      <c r="M637" s="58" t="s">
        <v>2032</v>
      </c>
      <c r="N637" s="58" t="s">
        <v>2032</v>
      </c>
      <c r="O637" s="58" t="s">
        <v>2032</v>
      </c>
      <c r="P637" s="59"/>
      <c r="Q637" s="60">
        <v>354828</v>
      </c>
      <c r="R637" s="60">
        <v>0</v>
      </c>
      <c r="S637" s="60">
        <v>28122</v>
      </c>
      <c r="T637" s="60">
        <v>0</v>
      </c>
      <c r="U637" s="60">
        <v>0</v>
      </c>
      <c r="V637" s="79"/>
      <c r="W637" s="90">
        <f t="shared" si="857"/>
        <v>382950</v>
      </c>
      <c r="X637" s="101">
        <v>0</v>
      </c>
      <c r="Y637" s="50"/>
      <c r="Z637" s="50" t="s">
        <v>193</v>
      </c>
      <c r="AA637" s="51" t="str">
        <f t="shared" si="4203"/>
        <v/>
      </c>
      <c r="AB637" s="68" t="str">
        <f t="shared" si="4204"/>
        <v/>
      </c>
      <c r="AC637" s="68" t="str">
        <f t="shared" si="4205"/>
        <v/>
      </c>
      <c r="AD637" s="68" t="str">
        <f t="shared" si="4206"/>
        <v/>
      </c>
      <c r="AE637" s="68" t="str">
        <f t="shared" si="4207"/>
        <v/>
      </c>
      <c r="AF637" s="68" t="str">
        <f t="shared" si="4208"/>
        <v/>
      </c>
      <c r="AG637" s="67" t="str">
        <f t="shared" si="7"/>
        <v/>
      </c>
      <c r="AH637" s="51"/>
      <c r="AI637" s="51" t="str">
        <f t="shared" si="8"/>
        <v/>
      </c>
      <c r="AJ637" s="68" t="str">
        <f t="shared" si="9"/>
        <v/>
      </c>
      <c r="AK637" s="68" t="str">
        <f t="shared" si="10"/>
        <v/>
      </c>
      <c r="AL637" s="68" t="str">
        <f t="shared" si="11"/>
        <v/>
      </c>
      <c r="AM637" s="68" t="str">
        <f t="shared" si="12"/>
        <v/>
      </c>
      <c r="AN637" s="68" t="str">
        <f t="shared" si="13"/>
        <v/>
      </c>
      <c r="AO637" s="67" t="str">
        <f t="shared" si="14"/>
        <v/>
      </c>
      <c r="AP637" s="51"/>
      <c r="AQ637" s="51" t="str">
        <f t="shared" si="15"/>
        <v/>
      </c>
      <c r="AR637" s="68" t="str">
        <f t="shared" si="16"/>
        <v/>
      </c>
      <c r="AS637" s="68" t="str">
        <f t="shared" si="17"/>
        <v/>
      </c>
      <c r="AT637" s="68" t="str">
        <f t="shared" si="18"/>
        <v/>
      </c>
      <c r="AU637" s="68" t="str">
        <f t="shared" si="19"/>
        <v/>
      </c>
      <c r="AV637" s="68" t="str">
        <f t="shared" si="20"/>
        <v/>
      </c>
      <c r="AW637" s="67" t="str">
        <f t="shared" si="21"/>
        <v/>
      </c>
      <c r="AX637" s="51"/>
      <c r="AY637" s="80">
        <f t="shared" si="22"/>
        <v>56243</v>
      </c>
      <c r="AZ637" s="68">
        <f t="shared" si="23"/>
        <v>340118</v>
      </c>
      <c r="BA637" s="68">
        <f t="shared" si="24"/>
        <v>354828</v>
      </c>
      <c r="BB637" s="68">
        <f t="shared" si="25"/>
        <v>0</v>
      </c>
      <c r="BC637" s="68">
        <f t="shared" si="26"/>
        <v>28122</v>
      </c>
      <c r="BD637" s="68">
        <f t="shared" si="27"/>
        <v>0</v>
      </c>
      <c r="BE637" s="68">
        <f t="shared" si="28"/>
        <v>0</v>
      </c>
      <c r="BF637" s="51"/>
      <c r="BG637" s="69" t="str">
        <f t="shared" si="29"/>
        <v/>
      </c>
      <c r="BH637" s="67" t="str">
        <f t="shared" si="30"/>
        <v/>
      </c>
      <c r="BI637" s="67" t="str">
        <f t="shared" si="31"/>
        <v/>
      </c>
      <c r="BJ637" s="67" t="str">
        <f t="shared" si="32"/>
        <v/>
      </c>
      <c r="BK637" s="67" t="str">
        <f t="shared" si="33"/>
        <v/>
      </c>
      <c r="BL637" s="67" t="str">
        <f t="shared" si="34"/>
        <v/>
      </c>
      <c r="BM637" s="65" t="str">
        <f t="shared" si="35"/>
        <v/>
      </c>
      <c r="BN637" s="51"/>
      <c r="BO637" s="51" t="str">
        <f t="shared" si="4209"/>
        <v/>
      </c>
      <c r="BP637" s="51" t="str">
        <f t="shared" si="4210"/>
        <v/>
      </c>
      <c r="BQ637" s="51" t="str">
        <f t="shared" si="4211"/>
        <v/>
      </c>
      <c r="BR637" s="71">
        <f t="shared" si="4212"/>
        <v>56243</v>
      </c>
      <c r="BS637" s="69" t="str">
        <f t="shared" si="2920"/>
        <v/>
      </c>
      <c r="BT637" s="51"/>
      <c r="BU637" s="68" t="str">
        <f t="shared" si="4213"/>
        <v/>
      </c>
      <c r="BV637" s="68" t="str">
        <f t="shared" si="4214"/>
        <v/>
      </c>
      <c r="BW637" s="68" t="str">
        <f t="shared" si="4215"/>
        <v/>
      </c>
      <c r="BX637" s="65">
        <f t="shared" si="4216"/>
        <v>340118</v>
      </c>
      <c r="BY637" s="67" t="str">
        <f t="shared" si="44"/>
        <v/>
      </c>
      <c r="BZ637" s="68"/>
      <c r="CA637" s="65" t="str">
        <f t="shared" si="45"/>
        <v/>
      </c>
      <c r="CB637" s="67" t="str">
        <f t="shared" si="46"/>
        <v/>
      </c>
      <c r="CC637" s="67" t="str">
        <f t="shared" si="47"/>
        <v/>
      </c>
      <c r="CD637" s="67">
        <f t="shared" si="48"/>
        <v>0</v>
      </c>
      <c r="CE637" s="67" t="str">
        <f t="shared" si="49"/>
        <v/>
      </c>
      <c r="CF637" s="68"/>
      <c r="CG637" s="68" t="str">
        <f t="shared" si="4217"/>
        <v/>
      </c>
      <c r="CH637" s="68" t="str">
        <f t="shared" si="4218"/>
        <v/>
      </c>
      <c r="CI637" s="68" t="str">
        <f t="shared" si="4219"/>
        <v/>
      </c>
      <c r="CJ637" s="65">
        <f t="shared" si="4220"/>
        <v>382950</v>
      </c>
      <c r="CK637" s="67" t="str">
        <f t="shared" si="54"/>
        <v/>
      </c>
      <c r="CL637" s="68"/>
      <c r="CM637" s="68" t="str">
        <f t="shared" si="4221"/>
        <v/>
      </c>
      <c r="CN637" s="68" t="str">
        <f t="shared" si="4222"/>
        <v/>
      </c>
      <c r="CO637" s="68" t="str">
        <f t="shared" si="4223"/>
        <v/>
      </c>
      <c r="CP637" s="65">
        <f t="shared" si="4224"/>
        <v>354828</v>
      </c>
      <c r="CQ637" s="67" t="str">
        <f t="shared" si="59"/>
        <v/>
      </c>
      <c r="CR637" s="68"/>
      <c r="CS637" s="68" t="str">
        <f t="shared" si="4225"/>
        <v/>
      </c>
      <c r="CT637" s="68" t="str">
        <f t="shared" si="4226"/>
        <v/>
      </c>
      <c r="CU637" s="68" t="str">
        <f t="shared" si="4227"/>
        <v/>
      </c>
      <c r="CV637" s="65">
        <f t="shared" si="4228"/>
        <v>0</v>
      </c>
      <c r="CW637" s="67" t="str">
        <f t="shared" si="64"/>
        <v/>
      </c>
      <c r="CX637" s="68"/>
      <c r="CY637" s="68" t="str">
        <f t="shared" si="4229"/>
        <v/>
      </c>
      <c r="CZ637" s="68" t="str">
        <f t="shared" si="4230"/>
        <v/>
      </c>
      <c r="DA637" s="68" t="str">
        <f t="shared" si="4231"/>
        <v/>
      </c>
      <c r="DB637" s="65">
        <f t="shared" si="4232"/>
        <v>28122</v>
      </c>
      <c r="DC637" s="67" t="str">
        <f t="shared" si="69"/>
        <v/>
      </c>
      <c r="DD637" s="68"/>
      <c r="DE637" s="68" t="str">
        <f t="shared" si="4233"/>
        <v/>
      </c>
      <c r="DF637" s="51" t="str">
        <f t="shared" si="4234"/>
        <v/>
      </c>
      <c r="DG637" s="51" t="str">
        <f t="shared" si="4235"/>
        <v/>
      </c>
      <c r="DH637" s="65">
        <f t="shared" si="4236"/>
        <v>0</v>
      </c>
      <c r="DI637" s="69" t="str">
        <f t="shared" si="74"/>
        <v/>
      </c>
      <c r="DJ637" s="51"/>
      <c r="DK637" s="51" t="str">
        <f t="shared" si="4237"/>
        <v/>
      </c>
      <c r="DL637" s="51" t="str">
        <f t="shared" si="4238"/>
        <v/>
      </c>
      <c r="DM637" s="51" t="str">
        <f t="shared" si="4239"/>
        <v/>
      </c>
      <c r="DN637" s="65">
        <f t="shared" si="4240"/>
        <v>0</v>
      </c>
      <c r="DO637" s="69" t="str">
        <f t="shared" si="79"/>
        <v/>
      </c>
      <c r="DP637" s="51"/>
      <c r="DQ637" s="51"/>
      <c r="DR637" s="51"/>
      <c r="DS637" s="51"/>
      <c r="DT637" s="51"/>
      <c r="DU637" s="181"/>
    </row>
    <row r="638" spans="1:125" ht="15" x14ac:dyDescent="0.25">
      <c r="A638" s="56">
        <v>2018</v>
      </c>
      <c r="B638" s="51" t="s">
        <v>583</v>
      </c>
      <c r="C638" s="50" t="s">
        <v>584</v>
      </c>
      <c r="D638" s="170" t="s">
        <v>193</v>
      </c>
      <c r="E638" s="50" t="s">
        <v>7</v>
      </c>
      <c r="F638" s="89">
        <v>53155</v>
      </c>
      <c r="G638" s="89">
        <v>0</v>
      </c>
      <c r="H638" s="89">
        <v>67228</v>
      </c>
      <c r="I638" s="90">
        <v>298536</v>
      </c>
      <c r="J638" s="56" t="s">
        <v>209</v>
      </c>
      <c r="K638" s="50" t="s">
        <v>2032</v>
      </c>
      <c r="L638" s="112">
        <v>298536</v>
      </c>
      <c r="M638" s="58"/>
      <c r="N638" s="58"/>
      <c r="O638" s="58"/>
      <c r="P638" s="91"/>
      <c r="Q638" s="92">
        <v>322550</v>
      </c>
      <c r="R638" s="92">
        <v>0</v>
      </c>
      <c r="S638" s="92">
        <v>23273</v>
      </c>
      <c r="T638" s="92">
        <v>0</v>
      </c>
      <c r="U638" s="94"/>
      <c r="V638" s="94"/>
      <c r="W638" s="90">
        <f t="shared" si="857"/>
        <v>345823</v>
      </c>
      <c r="X638" s="101">
        <v>0</v>
      </c>
      <c r="Y638" s="50"/>
      <c r="Z638" s="50"/>
      <c r="AA638" s="51"/>
      <c r="AB638" s="68"/>
      <c r="AC638" s="68"/>
      <c r="AD638" s="68"/>
      <c r="AE638" s="68"/>
      <c r="AF638" s="68"/>
      <c r="AG638" s="67" t="str">
        <f t="shared" si="7"/>
        <v/>
      </c>
      <c r="AH638" s="51"/>
      <c r="AI638" s="51" t="str">
        <f t="shared" si="8"/>
        <v/>
      </c>
      <c r="AJ638" s="68" t="str">
        <f t="shared" si="9"/>
        <v/>
      </c>
      <c r="AK638" s="68" t="str">
        <f t="shared" si="10"/>
        <v/>
      </c>
      <c r="AL638" s="68" t="str">
        <f t="shared" si="11"/>
        <v/>
      </c>
      <c r="AM638" s="68" t="str">
        <f t="shared" si="12"/>
        <v/>
      </c>
      <c r="AN638" s="68" t="str">
        <f t="shared" si="13"/>
        <v/>
      </c>
      <c r="AO638" s="67" t="str">
        <f t="shared" si="14"/>
        <v/>
      </c>
      <c r="AP638" s="51"/>
      <c r="AQ638" s="51" t="str">
        <f t="shared" si="15"/>
        <v/>
      </c>
      <c r="AR638" s="68" t="str">
        <f t="shared" si="16"/>
        <v/>
      </c>
      <c r="AS638" s="68" t="str">
        <f t="shared" si="17"/>
        <v/>
      </c>
      <c r="AT638" s="68" t="str">
        <f t="shared" si="18"/>
        <v/>
      </c>
      <c r="AU638" s="68" t="str">
        <f t="shared" si="19"/>
        <v/>
      </c>
      <c r="AV638" s="68" t="str">
        <f t="shared" si="20"/>
        <v/>
      </c>
      <c r="AW638" s="67" t="str">
        <f t="shared" si="21"/>
        <v/>
      </c>
      <c r="AX638" s="51"/>
      <c r="AY638" s="51" t="str">
        <f t="shared" si="22"/>
        <v/>
      </c>
      <c r="AZ638" s="68" t="str">
        <f t="shared" si="23"/>
        <v/>
      </c>
      <c r="BA638" s="68" t="str">
        <f t="shared" si="24"/>
        <v/>
      </c>
      <c r="BB638" s="68" t="str">
        <f t="shared" si="25"/>
        <v/>
      </c>
      <c r="BC638" s="68" t="str">
        <f t="shared" si="26"/>
        <v/>
      </c>
      <c r="BD638" s="68" t="str">
        <f t="shared" si="27"/>
        <v/>
      </c>
      <c r="BE638" s="68" t="str">
        <f t="shared" si="28"/>
        <v/>
      </c>
      <c r="BF638" s="51"/>
      <c r="BG638" s="96">
        <f t="shared" si="29"/>
        <v>53155</v>
      </c>
      <c r="BH638" s="67">
        <f t="shared" si="30"/>
        <v>298536</v>
      </c>
      <c r="BI638" s="67">
        <f t="shared" si="31"/>
        <v>322550</v>
      </c>
      <c r="BJ638" s="67">
        <f t="shared" si="32"/>
        <v>0</v>
      </c>
      <c r="BK638" s="67">
        <f t="shared" si="33"/>
        <v>23273</v>
      </c>
      <c r="BL638" s="67">
        <f t="shared" si="34"/>
        <v>0</v>
      </c>
      <c r="BM638" s="65">
        <f t="shared" si="35"/>
        <v>0</v>
      </c>
      <c r="BN638" s="51"/>
      <c r="BO638" s="51"/>
      <c r="BP638" s="51"/>
      <c r="BQ638" s="51"/>
      <c r="BR638" s="70"/>
      <c r="BS638" s="96">
        <f t="shared" si="2920"/>
        <v>53155</v>
      </c>
      <c r="BT638" s="51"/>
      <c r="BU638" s="68"/>
      <c r="BV638" s="68"/>
      <c r="BW638" s="68"/>
      <c r="BX638" s="65"/>
      <c r="BY638" s="67">
        <f t="shared" si="44"/>
        <v>298536</v>
      </c>
      <c r="BZ638" s="68"/>
      <c r="CA638" s="65" t="str">
        <f t="shared" si="45"/>
        <v/>
      </c>
      <c r="CB638" s="67" t="str">
        <f t="shared" si="46"/>
        <v/>
      </c>
      <c r="CC638" s="67" t="str">
        <f t="shared" si="47"/>
        <v/>
      </c>
      <c r="CD638" s="67" t="str">
        <f t="shared" si="48"/>
        <v/>
      </c>
      <c r="CE638" s="67">
        <f t="shared" si="49"/>
        <v>0</v>
      </c>
      <c r="CF638" s="68"/>
      <c r="CG638" s="68"/>
      <c r="CH638" s="68"/>
      <c r="CI638" s="68"/>
      <c r="CJ638" s="65"/>
      <c r="CK638" s="67">
        <f t="shared" si="54"/>
        <v>345823</v>
      </c>
      <c r="CL638" s="68"/>
      <c r="CM638" s="68"/>
      <c r="CN638" s="68"/>
      <c r="CO638" s="68"/>
      <c r="CP638" s="65"/>
      <c r="CQ638" s="67">
        <f t="shared" si="59"/>
        <v>322550</v>
      </c>
      <c r="CR638" s="68"/>
      <c r="CS638" s="68"/>
      <c r="CT638" s="68"/>
      <c r="CU638" s="68"/>
      <c r="CV638" s="65"/>
      <c r="CW638" s="67">
        <f t="shared" si="64"/>
        <v>0</v>
      </c>
      <c r="CX638" s="68"/>
      <c r="CY638" s="68"/>
      <c r="CZ638" s="68"/>
      <c r="DA638" s="68"/>
      <c r="DB638" s="65"/>
      <c r="DC638" s="67">
        <f t="shared" si="69"/>
        <v>23273</v>
      </c>
      <c r="DD638" s="68"/>
      <c r="DE638" s="68"/>
      <c r="DF638" s="51"/>
      <c r="DG638" s="51"/>
      <c r="DH638" s="70"/>
      <c r="DI638" s="67">
        <f t="shared" si="74"/>
        <v>0</v>
      </c>
      <c r="DJ638" s="51"/>
      <c r="DK638" s="51"/>
      <c r="DL638" s="51"/>
      <c r="DM638" s="51"/>
      <c r="DN638" s="70"/>
      <c r="DO638" s="67">
        <f t="shared" si="79"/>
        <v>322550</v>
      </c>
      <c r="DP638" s="51"/>
      <c r="DQ638" s="51"/>
      <c r="DR638" s="51"/>
      <c r="DS638" s="51"/>
      <c r="DT638" s="51"/>
      <c r="DU638" s="181"/>
    </row>
    <row r="639" spans="1:125" ht="15" x14ac:dyDescent="0.25">
      <c r="A639" s="50"/>
      <c r="B639" s="51"/>
      <c r="C639" s="50"/>
      <c r="D639" s="53"/>
      <c r="E639" s="50"/>
      <c r="F639" s="54"/>
      <c r="G639" s="54"/>
      <c r="H639" s="54"/>
      <c r="I639" s="55"/>
      <c r="J639" s="50"/>
      <c r="K639" s="50" t="s">
        <v>2032</v>
      </c>
      <c r="L639" s="58"/>
      <c r="M639" s="58"/>
      <c r="N639" s="58"/>
      <c r="O639" s="58"/>
      <c r="P639" s="59"/>
      <c r="Q639" s="60"/>
      <c r="R639" s="60"/>
      <c r="S639" s="60"/>
      <c r="T639" s="60"/>
      <c r="U639" s="60"/>
      <c r="V639" s="79"/>
      <c r="W639" s="90">
        <f t="shared" si="857"/>
        <v>0</v>
      </c>
      <c r="X639" s="101"/>
      <c r="Y639" s="50"/>
      <c r="Z639" s="50"/>
      <c r="AA639" s="51"/>
      <c r="AB639" s="68"/>
      <c r="AC639" s="68"/>
      <c r="AD639" s="68"/>
      <c r="AE639" s="68"/>
      <c r="AF639" s="68"/>
      <c r="AG639" s="67" t="str">
        <f t="shared" si="7"/>
        <v/>
      </c>
      <c r="AH639" s="51"/>
      <c r="AI639" s="51" t="str">
        <f t="shared" si="8"/>
        <v/>
      </c>
      <c r="AJ639" s="68" t="str">
        <f t="shared" si="9"/>
        <v/>
      </c>
      <c r="AK639" s="68" t="str">
        <f t="shared" si="10"/>
        <v/>
      </c>
      <c r="AL639" s="68" t="str">
        <f t="shared" si="11"/>
        <v/>
      </c>
      <c r="AM639" s="68" t="str">
        <f t="shared" si="12"/>
        <v/>
      </c>
      <c r="AN639" s="68" t="str">
        <f t="shared" si="13"/>
        <v/>
      </c>
      <c r="AO639" s="67" t="str">
        <f t="shared" si="14"/>
        <v/>
      </c>
      <c r="AP639" s="51"/>
      <c r="AQ639" s="51" t="str">
        <f t="shared" si="15"/>
        <v/>
      </c>
      <c r="AR639" s="68" t="str">
        <f t="shared" si="16"/>
        <v/>
      </c>
      <c r="AS639" s="68" t="str">
        <f t="shared" si="17"/>
        <v/>
      </c>
      <c r="AT639" s="68" t="str">
        <f t="shared" si="18"/>
        <v/>
      </c>
      <c r="AU639" s="68" t="str">
        <f t="shared" si="19"/>
        <v/>
      </c>
      <c r="AV639" s="68" t="str">
        <f t="shared" si="20"/>
        <v/>
      </c>
      <c r="AW639" s="67" t="str">
        <f t="shared" si="21"/>
        <v/>
      </c>
      <c r="AX639" s="51"/>
      <c r="AY639" s="51" t="str">
        <f t="shared" si="22"/>
        <v/>
      </c>
      <c r="AZ639" s="68" t="str">
        <f t="shared" si="23"/>
        <v/>
      </c>
      <c r="BA639" s="68" t="str">
        <f t="shared" si="24"/>
        <v/>
      </c>
      <c r="BB639" s="68" t="str">
        <f t="shared" si="25"/>
        <v/>
      </c>
      <c r="BC639" s="68" t="str">
        <f t="shared" si="26"/>
        <v/>
      </c>
      <c r="BD639" s="68" t="str">
        <f t="shared" si="27"/>
        <v/>
      </c>
      <c r="BE639" s="68" t="str">
        <f t="shared" si="28"/>
        <v/>
      </c>
      <c r="BF639" s="51"/>
      <c r="BG639" s="69" t="str">
        <f t="shared" si="29"/>
        <v/>
      </c>
      <c r="BH639" s="67" t="str">
        <f t="shared" si="30"/>
        <v/>
      </c>
      <c r="BI639" s="67" t="str">
        <f t="shared" si="31"/>
        <v/>
      </c>
      <c r="BJ639" s="67" t="str">
        <f t="shared" si="32"/>
        <v/>
      </c>
      <c r="BK639" s="67" t="str">
        <f t="shared" si="33"/>
        <v/>
      </c>
      <c r="BL639" s="67" t="str">
        <f t="shared" si="34"/>
        <v/>
      </c>
      <c r="BM639" s="65" t="str">
        <f t="shared" si="35"/>
        <v/>
      </c>
      <c r="BN639" s="51"/>
      <c r="BO639" s="51"/>
      <c r="BP639" s="51"/>
      <c r="BQ639" s="51"/>
      <c r="BR639" s="70"/>
      <c r="BS639" s="69" t="str">
        <f t="shared" si="2920"/>
        <v/>
      </c>
      <c r="BT639" s="51"/>
      <c r="BU639" s="68"/>
      <c r="BV639" s="68"/>
      <c r="BW639" s="68"/>
      <c r="BX639" s="65"/>
      <c r="BY639" s="67" t="str">
        <f t="shared" si="44"/>
        <v/>
      </c>
      <c r="BZ639" s="68"/>
      <c r="CA639" s="65" t="str">
        <f t="shared" si="45"/>
        <v/>
      </c>
      <c r="CB639" s="67" t="str">
        <f t="shared" si="46"/>
        <v/>
      </c>
      <c r="CC639" s="67" t="str">
        <f t="shared" si="47"/>
        <v/>
      </c>
      <c r="CD639" s="67" t="str">
        <f t="shared" si="48"/>
        <v/>
      </c>
      <c r="CE639" s="67" t="str">
        <f t="shared" si="49"/>
        <v/>
      </c>
      <c r="CF639" s="68"/>
      <c r="CG639" s="68"/>
      <c r="CH639" s="68"/>
      <c r="CI639" s="68"/>
      <c r="CJ639" s="65"/>
      <c r="CK639" s="67" t="str">
        <f t="shared" si="54"/>
        <v/>
      </c>
      <c r="CL639" s="68"/>
      <c r="CM639" s="68"/>
      <c r="CN639" s="68"/>
      <c r="CO639" s="68"/>
      <c r="CP639" s="65"/>
      <c r="CQ639" s="67" t="str">
        <f t="shared" si="59"/>
        <v/>
      </c>
      <c r="CR639" s="68"/>
      <c r="CS639" s="68"/>
      <c r="CT639" s="68"/>
      <c r="CU639" s="68"/>
      <c r="CV639" s="65"/>
      <c r="CW639" s="67" t="str">
        <f t="shared" si="64"/>
        <v/>
      </c>
      <c r="CX639" s="68"/>
      <c r="CY639" s="68"/>
      <c r="CZ639" s="68"/>
      <c r="DA639" s="68"/>
      <c r="DB639" s="65"/>
      <c r="DC639" s="67" t="str">
        <f t="shared" si="69"/>
        <v/>
      </c>
      <c r="DD639" s="68"/>
      <c r="DE639" s="68"/>
      <c r="DF639" s="51"/>
      <c r="DG639" s="51"/>
      <c r="DH639" s="70"/>
      <c r="DI639" s="69" t="str">
        <f t="shared" si="74"/>
        <v/>
      </c>
      <c r="DJ639" s="51"/>
      <c r="DK639" s="51"/>
      <c r="DL639" s="51"/>
      <c r="DM639" s="51"/>
      <c r="DN639" s="70"/>
      <c r="DO639" s="69" t="str">
        <f t="shared" si="79"/>
        <v/>
      </c>
      <c r="DP639" s="51"/>
      <c r="DQ639" s="51"/>
      <c r="DR639" s="51"/>
      <c r="DS639" s="51"/>
      <c r="DT639" s="51"/>
      <c r="DU639" s="181"/>
    </row>
    <row r="640" spans="1:125" ht="15" x14ac:dyDescent="0.25">
      <c r="A640" s="50">
        <v>2016</v>
      </c>
      <c r="B640" s="51" t="s">
        <v>585</v>
      </c>
      <c r="C640" s="50" t="s">
        <v>586</v>
      </c>
      <c r="D640" s="53" t="s">
        <v>193</v>
      </c>
      <c r="E640" s="50" t="s">
        <v>7</v>
      </c>
      <c r="F640" s="54">
        <v>201811</v>
      </c>
      <c r="G640" s="54" t="s">
        <v>364</v>
      </c>
      <c r="H640" s="54">
        <v>148904</v>
      </c>
      <c r="I640" s="55">
        <v>1092214</v>
      </c>
      <c r="J640" s="50"/>
      <c r="K640" s="50" t="s">
        <v>2032</v>
      </c>
      <c r="L640" s="58" t="s">
        <v>2032</v>
      </c>
      <c r="M640" s="58" t="s">
        <v>2032</v>
      </c>
      <c r="N640" s="58" t="s">
        <v>2032</v>
      </c>
      <c r="O640" s="58" t="s">
        <v>2032</v>
      </c>
      <c r="P640" s="59"/>
      <c r="Q640" s="60">
        <v>1030467</v>
      </c>
      <c r="R640" s="60">
        <v>0</v>
      </c>
      <c r="S640" s="60">
        <v>72147</v>
      </c>
      <c r="T640" s="60">
        <v>0</v>
      </c>
      <c r="U640" s="60">
        <v>0</v>
      </c>
      <c r="V640" s="79"/>
      <c r="W640" s="90">
        <f t="shared" si="857"/>
        <v>1102614</v>
      </c>
      <c r="X640" s="101">
        <v>0</v>
      </c>
      <c r="Y640" s="50"/>
      <c r="Z640" s="50" t="s">
        <v>193</v>
      </c>
      <c r="AA640" s="51" t="str">
        <f t="shared" ref="AA640:AA641" si="4241">IF(A640 =2014,IF(Y640 ="",F640,""),"")</f>
        <v/>
      </c>
      <c r="AB640" s="68" t="str">
        <f t="shared" ref="AB640:AB641" si="4242">IF(A640 =2014,IF(Y640 ="",I640,""),"")</f>
        <v/>
      </c>
      <c r="AC640" s="68" t="str">
        <f t="shared" ref="AC640:AC641" si="4243">IF(A640 =2014,IF(Y640 ="",Q640,""),"")</f>
        <v/>
      </c>
      <c r="AD640" s="68" t="str">
        <f t="shared" ref="AD640:AD641" si="4244">IF(A640 =2014,IF(Y640 ="",R640,""),"")</f>
        <v/>
      </c>
      <c r="AE640" s="68" t="str">
        <f t="shared" ref="AE640:AE641" si="4245">IF(A640 =2014,IF(Y640 ="",S640,""),"")</f>
        <v/>
      </c>
      <c r="AF640" s="68" t="str">
        <f t="shared" ref="AF640:AF641" si="4246">IF(A640 =2014,IF(Y640 ="",T640+U640,""),"")</f>
        <v/>
      </c>
      <c r="AG640" s="67" t="str">
        <f t="shared" si="7"/>
        <v/>
      </c>
      <c r="AH640" s="51"/>
      <c r="AI640" s="51" t="str">
        <f t="shared" si="8"/>
        <v/>
      </c>
      <c r="AJ640" s="68" t="str">
        <f t="shared" si="9"/>
        <v/>
      </c>
      <c r="AK640" s="68" t="str">
        <f t="shared" si="10"/>
        <v/>
      </c>
      <c r="AL640" s="68" t="str">
        <f t="shared" si="11"/>
        <v/>
      </c>
      <c r="AM640" s="68" t="str">
        <f t="shared" si="12"/>
        <v/>
      </c>
      <c r="AN640" s="68" t="str">
        <f t="shared" si="13"/>
        <v/>
      </c>
      <c r="AO640" s="67" t="str">
        <f t="shared" si="14"/>
        <v/>
      </c>
      <c r="AP640" s="51"/>
      <c r="AQ640" s="80">
        <f t="shared" si="15"/>
        <v>201811</v>
      </c>
      <c r="AR640" s="68">
        <f t="shared" si="16"/>
        <v>1092214</v>
      </c>
      <c r="AS640" s="68">
        <f t="shared" si="17"/>
        <v>1030467</v>
      </c>
      <c r="AT640" s="68">
        <f t="shared" si="18"/>
        <v>0</v>
      </c>
      <c r="AU640" s="68">
        <f t="shared" si="19"/>
        <v>72147</v>
      </c>
      <c r="AV640" s="68">
        <f t="shared" si="20"/>
        <v>0</v>
      </c>
      <c r="AW640" s="67">
        <f t="shared" si="21"/>
        <v>0</v>
      </c>
      <c r="AX640" s="51"/>
      <c r="AY640" s="51" t="str">
        <f t="shared" si="22"/>
        <v/>
      </c>
      <c r="AZ640" s="68" t="str">
        <f t="shared" si="23"/>
        <v/>
      </c>
      <c r="BA640" s="68" t="str">
        <f t="shared" si="24"/>
        <v/>
      </c>
      <c r="BB640" s="68" t="str">
        <f t="shared" si="25"/>
        <v/>
      </c>
      <c r="BC640" s="68" t="str">
        <f t="shared" si="26"/>
        <v/>
      </c>
      <c r="BD640" s="68" t="str">
        <f t="shared" si="27"/>
        <v/>
      </c>
      <c r="BE640" s="68" t="str">
        <f t="shared" si="28"/>
        <v/>
      </c>
      <c r="BF640" s="51"/>
      <c r="BG640" s="69" t="str">
        <f t="shared" si="29"/>
        <v/>
      </c>
      <c r="BH640" s="67" t="str">
        <f t="shared" si="30"/>
        <v/>
      </c>
      <c r="BI640" s="67" t="str">
        <f t="shared" si="31"/>
        <v/>
      </c>
      <c r="BJ640" s="67" t="str">
        <f t="shared" si="32"/>
        <v/>
      </c>
      <c r="BK640" s="67" t="str">
        <f t="shared" si="33"/>
        <v/>
      </c>
      <c r="BL640" s="67" t="str">
        <f t="shared" si="34"/>
        <v/>
      </c>
      <c r="BM640" s="65" t="str">
        <f t="shared" si="35"/>
        <v/>
      </c>
      <c r="BN640" s="51"/>
      <c r="BO640" s="51" t="str">
        <f t="shared" ref="BO640:BO641" si="4247">IF(A640 =2014,F640,"")</f>
        <v/>
      </c>
      <c r="BP640" s="51" t="str">
        <f t="shared" ref="BP640:BP641" si="4248">IF(A640 =2015,F640,"")</f>
        <v/>
      </c>
      <c r="BQ640" s="71">
        <f t="shared" ref="BQ640:BQ641" si="4249">IF(A640 =2016,F640,"")</f>
        <v>201811</v>
      </c>
      <c r="BR640" s="51" t="str">
        <f t="shared" ref="BR640:BR641" si="4250">IF(A640 =2017,F640,"")</f>
        <v/>
      </c>
      <c r="BS640" s="69" t="str">
        <f t="shared" si="2920"/>
        <v/>
      </c>
      <c r="BT640" s="51"/>
      <c r="BU640" s="68" t="str">
        <f t="shared" ref="BU640:BU641" si="4251">IF(A640 =2014,I640,"")</f>
        <v/>
      </c>
      <c r="BV640" s="68" t="str">
        <f t="shared" ref="BV640:BV641" si="4252">IF(A640 =2015,I640,"")</f>
        <v/>
      </c>
      <c r="BW640" s="65">
        <f t="shared" ref="BW640:BW641" si="4253">IF(A640 =2016,I640,"")</f>
        <v>1092214</v>
      </c>
      <c r="BX640" s="68" t="str">
        <f t="shared" ref="BX640:BX641" si="4254">IF(A640 =2017,I640,"")</f>
        <v/>
      </c>
      <c r="BY640" s="67" t="str">
        <f t="shared" si="44"/>
        <v/>
      </c>
      <c r="BZ640" s="68"/>
      <c r="CA640" s="65" t="str">
        <f t="shared" si="45"/>
        <v/>
      </c>
      <c r="CB640" s="67" t="str">
        <f t="shared" si="46"/>
        <v/>
      </c>
      <c r="CC640" s="67">
        <f t="shared" si="47"/>
        <v>0</v>
      </c>
      <c r="CD640" s="67" t="str">
        <f t="shared" si="48"/>
        <v/>
      </c>
      <c r="CE640" s="67" t="str">
        <f t="shared" si="49"/>
        <v/>
      </c>
      <c r="CF640" s="68"/>
      <c r="CG640" s="68" t="str">
        <f t="shared" ref="CG640:CG641" si="4255">IF(A640 =2014,Q640+R640+S640+T640+U640,"")</f>
        <v/>
      </c>
      <c r="CH640" s="68" t="str">
        <f t="shared" ref="CH640:CH641" si="4256">IF(A640 =2015,Q640+R640+S640+T640+U640,"")</f>
        <v/>
      </c>
      <c r="CI640" s="65">
        <f t="shared" ref="CI640:CI641" si="4257">IF(A640 =2016,Q640+R640+S640+T640+U640,"")</f>
        <v>1102614</v>
      </c>
      <c r="CJ640" s="68" t="str">
        <f t="shared" ref="CJ640:CJ641" si="4258">IF(A640 =2017,Q640+R640+S640+T640+U640,"")</f>
        <v/>
      </c>
      <c r="CK640" s="67" t="str">
        <f t="shared" si="54"/>
        <v/>
      </c>
      <c r="CL640" s="68"/>
      <c r="CM640" s="68" t="str">
        <f t="shared" ref="CM640:CM641" si="4259">IF(A640 =2014,Q640,"")</f>
        <v/>
      </c>
      <c r="CN640" s="68" t="str">
        <f t="shared" ref="CN640:CN641" si="4260">IF(A640 =2015,Q640,"")</f>
        <v/>
      </c>
      <c r="CO640" s="65">
        <f t="shared" ref="CO640:CO641" si="4261">IF(A640 =2016,Q640,"")</f>
        <v>1030467</v>
      </c>
      <c r="CP640" s="68" t="str">
        <f t="shared" ref="CP640:CP641" si="4262">IF(A640 =2017,Q640,"")</f>
        <v/>
      </c>
      <c r="CQ640" s="67" t="str">
        <f t="shared" si="59"/>
        <v/>
      </c>
      <c r="CR640" s="68"/>
      <c r="CS640" s="68" t="str">
        <f t="shared" ref="CS640:CS641" si="4263">IF(A640 =2014,R640,"")</f>
        <v/>
      </c>
      <c r="CT640" s="68" t="str">
        <f t="shared" ref="CT640:CT641" si="4264">IF(A640 =2015,R640,"")</f>
        <v/>
      </c>
      <c r="CU640" s="65">
        <f t="shared" ref="CU640:CU641" si="4265">IF(A640 =2016,R640,"")</f>
        <v>0</v>
      </c>
      <c r="CV640" s="68" t="str">
        <f t="shared" ref="CV640:CV641" si="4266">IF(A640 =2017,R640,"")</f>
        <v/>
      </c>
      <c r="CW640" s="67" t="str">
        <f t="shared" si="64"/>
        <v/>
      </c>
      <c r="CX640" s="68"/>
      <c r="CY640" s="68" t="str">
        <f t="shared" ref="CY640:CY641" si="4267">IF(A640 =2014,S640,"")</f>
        <v/>
      </c>
      <c r="CZ640" s="68" t="str">
        <f t="shared" ref="CZ640:CZ641" si="4268">IF(A640 =2015,S640,"")</f>
        <v/>
      </c>
      <c r="DA640" s="65">
        <f t="shared" ref="DA640:DA641" si="4269">IF(A640 =2016,S640,"")</f>
        <v>72147</v>
      </c>
      <c r="DB640" s="68" t="str">
        <f t="shared" ref="DB640:DB641" si="4270">IF(A640 =2017,S640,"")</f>
        <v/>
      </c>
      <c r="DC640" s="67" t="str">
        <f t="shared" si="69"/>
        <v/>
      </c>
      <c r="DD640" s="68"/>
      <c r="DE640" s="68" t="str">
        <f t="shared" ref="DE640:DE641" si="4271">IF(A640 =2014,T640,"")</f>
        <v/>
      </c>
      <c r="DF640" s="51" t="str">
        <f t="shared" ref="DF640:DF641" si="4272">IF(A640 =2015,T640,"")</f>
        <v/>
      </c>
      <c r="DG640" s="65">
        <f t="shared" ref="DG640:DG641" si="4273">IF(A640 =2016,T640,"")</f>
        <v>0</v>
      </c>
      <c r="DH640" s="51" t="str">
        <f t="shared" ref="DH640:DH641" si="4274">IF(A640 =2017,T640,"")</f>
        <v/>
      </c>
      <c r="DI640" s="69" t="str">
        <f t="shared" si="74"/>
        <v/>
      </c>
      <c r="DJ640" s="51"/>
      <c r="DK640" s="51" t="str">
        <f t="shared" ref="DK640:DK641" si="4275">IF(A640 =2014,U640,"")</f>
        <v/>
      </c>
      <c r="DL640" s="51" t="str">
        <f t="shared" ref="DL640:DL641" si="4276">IF(A640 =2015,U640,"")</f>
        <v/>
      </c>
      <c r="DM640" s="65">
        <f t="shared" ref="DM640:DM641" si="4277">IF(A640 =2016,U640,"")</f>
        <v>0</v>
      </c>
      <c r="DN640" s="51" t="str">
        <f t="shared" ref="DN640:DN641" si="4278">IF(A640 =2017,U640,"")</f>
        <v/>
      </c>
      <c r="DO640" s="69" t="str">
        <f t="shared" si="79"/>
        <v/>
      </c>
      <c r="DP640" s="51"/>
      <c r="DQ640" s="51"/>
      <c r="DR640" s="51"/>
      <c r="DS640" s="51"/>
      <c r="DT640" s="51"/>
      <c r="DU640" s="181"/>
    </row>
    <row r="641" spans="1:125" ht="15" x14ac:dyDescent="0.25">
      <c r="A641" s="50">
        <v>2017</v>
      </c>
      <c r="B641" s="51" t="s">
        <v>585</v>
      </c>
      <c r="C641" s="50" t="s">
        <v>586</v>
      </c>
      <c r="D641" s="53" t="s">
        <v>193</v>
      </c>
      <c r="E641" s="50" t="s">
        <v>7</v>
      </c>
      <c r="F641" s="54">
        <v>178422</v>
      </c>
      <c r="G641" s="54" t="s">
        <v>364</v>
      </c>
      <c r="H641" s="54">
        <v>149263</v>
      </c>
      <c r="I641" s="55">
        <v>1129555</v>
      </c>
      <c r="J641" s="50"/>
      <c r="K641" s="50" t="s">
        <v>2032</v>
      </c>
      <c r="L641" s="58" t="s">
        <v>2032</v>
      </c>
      <c r="M641" s="58" t="s">
        <v>2032</v>
      </c>
      <c r="N641" s="58" t="s">
        <v>2032</v>
      </c>
      <c r="O641" s="58" t="s">
        <v>2032</v>
      </c>
      <c r="P641" s="59"/>
      <c r="Q641" s="60">
        <v>1077039</v>
      </c>
      <c r="R641" s="60">
        <v>0</v>
      </c>
      <c r="S641" s="60">
        <v>62916</v>
      </c>
      <c r="T641" s="60">
        <v>0</v>
      </c>
      <c r="U641" s="60">
        <v>0</v>
      </c>
      <c r="V641" s="79"/>
      <c r="W641" s="90">
        <f t="shared" si="857"/>
        <v>1139955</v>
      </c>
      <c r="X641" s="101">
        <v>0</v>
      </c>
      <c r="Y641" s="50"/>
      <c r="Z641" s="50" t="s">
        <v>193</v>
      </c>
      <c r="AA641" s="51" t="str">
        <f t="shared" si="4241"/>
        <v/>
      </c>
      <c r="AB641" s="68" t="str">
        <f t="shared" si="4242"/>
        <v/>
      </c>
      <c r="AC641" s="68" t="str">
        <f t="shared" si="4243"/>
        <v/>
      </c>
      <c r="AD641" s="68" t="str">
        <f t="shared" si="4244"/>
        <v/>
      </c>
      <c r="AE641" s="68" t="str">
        <f t="shared" si="4245"/>
        <v/>
      </c>
      <c r="AF641" s="68" t="str">
        <f t="shared" si="4246"/>
        <v/>
      </c>
      <c r="AG641" s="67" t="str">
        <f t="shared" si="7"/>
        <v/>
      </c>
      <c r="AH641" s="51"/>
      <c r="AI641" s="51" t="str">
        <f t="shared" si="8"/>
        <v/>
      </c>
      <c r="AJ641" s="68" t="str">
        <f t="shared" si="9"/>
        <v/>
      </c>
      <c r="AK641" s="68" t="str">
        <f t="shared" si="10"/>
        <v/>
      </c>
      <c r="AL641" s="68" t="str">
        <f t="shared" si="11"/>
        <v/>
      </c>
      <c r="AM641" s="68" t="str">
        <f t="shared" si="12"/>
        <v/>
      </c>
      <c r="AN641" s="68" t="str">
        <f t="shared" si="13"/>
        <v/>
      </c>
      <c r="AO641" s="67" t="str">
        <f t="shared" si="14"/>
        <v/>
      </c>
      <c r="AP641" s="51"/>
      <c r="AQ641" s="51" t="str">
        <f t="shared" si="15"/>
        <v/>
      </c>
      <c r="AR641" s="68" t="str">
        <f t="shared" si="16"/>
        <v/>
      </c>
      <c r="AS641" s="68" t="str">
        <f t="shared" si="17"/>
        <v/>
      </c>
      <c r="AT641" s="68" t="str">
        <f t="shared" si="18"/>
        <v/>
      </c>
      <c r="AU641" s="68" t="str">
        <f t="shared" si="19"/>
        <v/>
      </c>
      <c r="AV641" s="68" t="str">
        <f t="shared" si="20"/>
        <v/>
      </c>
      <c r="AW641" s="67" t="str">
        <f t="shared" si="21"/>
        <v/>
      </c>
      <c r="AX641" s="51"/>
      <c r="AY641" s="80">
        <f t="shared" si="22"/>
        <v>178422</v>
      </c>
      <c r="AZ641" s="68">
        <f t="shared" si="23"/>
        <v>1129555</v>
      </c>
      <c r="BA641" s="68">
        <f t="shared" si="24"/>
        <v>1077039</v>
      </c>
      <c r="BB641" s="68">
        <f t="shared" si="25"/>
        <v>0</v>
      </c>
      <c r="BC641" s="68">
        <f t="shared" si="26"/>
        <v>62916</v>
      </c>
      <c r="BD641" s="68">
        <f t="shared" si="27"/>
        <v>0</v>
      </c>
      <c r="BE641" s="68">
        <f t="shared" si="28"/>
        <v>0</v>
      </c>
      <c r="BF641" s="51"/>
      <c r="BG641" s="69" t="str">
        <f t="shared" si="29"/>
        <v/>
      </c>
      <c r="BH641" s="67" t="str">
        <f t="shared" si="30"/>
        <v/>
      </c>
      <c r="BI641" s="67" t="str">
        <f t="shared" si="31"/>
        <v/>
      </c>
      <c r="BJ641" s="67" t="str">
        <f t="shared" si="32"/>
        <v/>
      </c>
      <c r="BK641" s="67" t="str">
        <f t="shared" si="33"/>
        <v/>
      </c>
      <c r="BL641" s="67" t="str">
        <f t="shared" si="34"/>
        <v/>
      </c>
      <c r="BM641" s="65" t="str">
        <f t="shared" si="35"/>
        <v/>
      </c>
      <c r="BN641" s="51"/>
      <c r="BO641" s="51" t="str">
        <f t="shared" si="4247"/>
        <v/>
      </c>
      <c r="BP641" s="51" t="str">
        <f t="shared" si="4248"/>
        <v/>
      </c>
      <c r="BQ641" s="51" t="str">
        <f t="shared" si="4249"/>
        <v/>
      </c>
      <c r="BR641" s="71">
        <f t="shared" si="4250"/>
        <v>178422</v>
      </c>
      <c r="BS641" s="69" t="str">
        <f t="shared" si="2920"/>
        <v/>
      </c>
      <c r="BT641" s="51"/>
      <c r="BU641" s="68" t="str">
        <f t="shared" si="4251"/>
        <v/>
      </c>
      <c r="BV641" s="68" t="str">
        <f t="shared" si="4252"/>
        <v/>
      </c>
      <c r="BW641" s="68" t="str">
        <f t="shared" si="4253"/>
        <v/>
      </c>
      <c r="BX641" s="65">
        <f t="shared" si="4254"/>
        <v>1129555</v>
      </c>
      <c r="BY641" s="67" t="str">
        <f t="shared" si="44"/>
        <v/>
      </c>
      <c r="BZ641" s="68"/>
      <c r="CA641" s="65" t="str">
        <f t="shared" si="45"/>
        <v/>
      </c>
      <c r="CB641" s="67" t="str">
        <f t="shared" si="46"/>
        <v/>
      </c>
      <c r="CC641" s="67" t="str">
        <f t="shared" si="47"/>
        <v/>
      </c>
      <c r="CD641" s="67">
        <f t="shared" si="48"/>
        <v>0</v>
      </c>
      <c r="CE641" s="67" t="str">
        <f t="shared" si="49"/>
        <v/>
      </c>
      <c r="CF641" s="68"/>
      <c r="CG641" s="68" t="str">
        <f t="shared" si="4255"/>
        <v/>
      </c>
      <c r="CH641" s="68" t="str">
        <f t="shared" si="4256"/>
        <v/>
      </c>
      <c r="CI641" s="68" t="str">
        <f t="shared" si="4257"/>
        <v/>
      </c>
      <c r="CJ641" s="65">
        <f t="shared" si="4258"/>
        <v>1139955</v>
      </c>
      <c r="CK641" s="67" t="str">
        <f t="shared" si="54"/>
        <v/>
      </c>
      <c r="CL641" s="68"/>
      <c r="CM641" s="68" t="str">
        <f t="shared" si="4259"/>
        <v/>
      </c>
      <c r="CN641" s="68" t="str">
        <f t="shared" si="4260"/>
        <v/>
      </c>
      <c r="CO641" s="68" t="str">
        <f t="shared" si="4261"/>
        <v/>
      </c>
      <c r="CP641" s="65">
        <f t="shared" si="4262"/>
        <v>1077039</v>
      </c>
      <c r="CQ641" s="67" t="str">
        <f t="shared" si="59"/>
        <v/>
      </c>
      <c r="CR641" s="68"/>
      <c r="CS641" s="68" t="str">
        <f t="shared" si="4263"/>
        <v/>
      </c>
      <c r="CT641" s="68" t="str">
        <f t="shared" si="4264"/>
        <v/>
      </c>
      <c r="CU641" s="68" t="str">
        <f t="shared" si="4265"/>
        <v/>
      </c>
      <c r="CV641" s="65">
        <f t="shared" si="4266"/>
        <v>0</v>
      </c>
      <c r="CW641" s="67" t="str">
        <f t="shared" si="64"/>
        <v/>
      </c>
      <c r="CX641" s="68"/>
      <c r="CY641" s="68" t="str">
        <f t="shared" si="4267"/>
        <v/>
      </c>
      <c r="CZ641" s="68" t="str">
        <f t="shared" si="4268"/>
        <v/>
      </c>
      <c r="DA641" s="68" t="str">
        <f t="shared" si="4269"/>
        <v/>
      </c>
      <c r="DB641" s="65">
        <f t="shared" si="4270"/>
        <v>62916</v>
      </c>
      <c r="DC641" s="67" t="str">
        <f t="shared" si="69"/>
        <v/>
      </c>
      <c r="DD641" s="68"/>
      <c r="DE641" s="68" t="str">
        <f t="shared" si="4271"/>
        <v/>
      </c>
      <c r="DF641" s="51" t="str">
        <f t="shared" si="4272"/>
        <v/>
      </c>
      <c r="DG641" s="51" t="str">
        <f t="shared" si="4273"/>
        <v/>
      </c>
      <c r="DH641" s="65">
        <f t="shared" si="4274"/>
        <v>0</v>
      </c>
      <c r="DI641" s="69" t="str">
        <f t="shared" si="74"/>
        <v/>
      </c>
      <c r="DJ641" s="51"/>
      <c r="DK641" s="51" t="str">
        <f t="shared" si="4275"/>
        <v/>
      </c>
      <c r="DL641" s="51" t="str">
        <f t="shared" si="4276"/>
        <v/>
      </c>
      <c r="DM641" s="51" t="str">
        <f t="shared" si="4277"/>
        <v/>
      </c>
      <c r="DN641" s="65">
        <f t="shared" si="4278"/>
        <v>0</v>
      </c>
      <c r="DO641" s="69" t="str">
        <f t="shared" si="79"/>
        <v/>
      </c>
      <c r="DP641" s="51"/>
      <c r="DQ641" s="51"/>
      <c r="DR641" s="51"/>
      <c r="DS641" s="51"/>
      <c r="DT641" s="51"/>
      <c r="DU641" s="181"/>
    </row>
    <row r="642" spans="1:125" ht="15" x14ac:dyDescent="0.25">
      <c r="A642" s="56">
        <v>2018</v>
      </c>
      <c r="B642" s="51" t="s">
        <v>585</v>
      </c>
      <c r="C642" s="50" t="s">
        <v>586</v>
      </c>
      <c r="D642" s="170" t="s">
        <v>193</v>
      </c>
      <c r="E642" s="50" t="s">
        <v>7</v>
      </c>
      <c r="F642" s="89">
        <v>177358</v>
      </c>
      <c r="G642" s="89">
        <v>0</v>
      </c>
      <c r="H642" s="89">
        <v>148919</v>
      </c>
      <c r="I642" s="90">
        <v>1101574</v>
      </c>
      <c r="J642" s="56" t="s">
        <v>209</v>
      </c>
      <c r="K642" s="50" t="s">
        <v>2032</v>
      </c>
      <c r="L642" s="112">
        <v>1101574</v>
      </c>
      <c r="M642" s="58"/>
      <c r="N642" s="58"/>
      <c r="O642" s="58"/>
      <c r="P642" s="91"/>
      <c r="Q642" s="92">
        <v>1050433</v>
      </c>
      <c r="R642" s="92">
        <v>0</v>
      </c>
      <c r="S642" s="92">
        <v>60975</v>
      </c>
      <c r="T642" s="92">
        <v>0</v>
      </c>
      <c r="U642" s="94"/>
      <c r="V642" s="94"/>
      <c r="W642" s="90">
        <f t="shared" si="857"/>
        <v>1111408</v>
      </c>
      <c r="X642" s="101">
        <v>0</v>
      </c>
      <c r="Y642" s="50"/>
      <c r="Z642" s="50"/>
      <c r="AA642" s="51"/>
      <c r="AB642" s="68"/>
      <c r="AC642" s="68"/>
      <c r="AD642" s="68"/>
      <c r="AE642" s="68"/>
      <c r="AF642" s="68"/>
      <c r="AG642" s="67" t="str">
        <f t="shared" si="7"/>
        <v/>
      </c>
      <c r="AH642" s="51"/>
      <c r="AI642" s="51" t="str">
        <f t="shared" si="8"/>
        <v/>
      </c>
      <c r="AJ642" s="68" t="str">
        <f t="shared" si="9"/>
        <v/>
      </c>
      <c r="AK642" s="68" t="str">
        <f t="shared" si="10"/>
        <v/>
      </c>
      <c r="AL642" s="68" t="str">
        <f t="shared" si="11"/>
        <v/>
      </c>
      <c r="AM642" s="68" t="str">
        <f t="shared" si="12"/>
        <v/>
      </c>
      <c r="AN642" s="68" t="str">
        <f t="shared" si="13"/>
        <v/>
      </c>
      <c r="AO642" s="67" t="str">
        <f t="shared" si="14"/>
        <v/>
      </c>
      <c r="AP642" s="51"/>
      <c r="AQ642" s="51" t="str">
        <f t="shared" si="15"/>
        <v/>
      </c>
      <c r="AR642" s="68" t="str">
        <f t="shared" si="16"/>
        <v/>
      </c>
      <c r="AS642" s="68" t="str">
        <f t="shared" si="17"/>
        <v/>
      </c>
      <c r="AT642" s="68" t="str">
        <f t="shared" si="18"/>
        <v/>
      </c>
      <c r="AU642" s="68" t="str">
        <f t="shared" si="19"/>
        <v/>
      </c>
      <c r="AV642" s="68" t="str">
        <f t="shared" si="20"/>
        <v/>
      </c>
      <c r="AW642" s="67" t="str">
        <f t="shared" si="21"/>
        <v/>
      </c>
      <c r="AX642" s="51"/>
      <c r="AY642" s="51" t="str">
        <f t="shared" si="22"/>
        <v/>
      </c>
      <c r="AZ642" s="68" t="str">
        <f t="shared" si="23"/>
        <v/>
      </c>
      <c r="BA642" s="68" t="str">
        <f t="shared" si="24"/>
        <v/>
      </c>
      <c r="BB642" s="68" t="str">
        <f t="shared" si="25"/>
        <v/>
      </c>
      <c r="BC642" s="68" t="str">
        <f t="shared" si="26"/>
        <v/>
      </c>
      <c r="BD642" s="68" t="str">
        <f t="shared" si="27"/>
        <v/>
      </c>
      <c r="BE642" s="68" t="str">
        <f t="shared" si="28"/>
        <v/>
      </c>
      <c r="BF642" s="51"/>
      <c r="BG642" s="96">
        <f t="shared" si="29"/>
        <v>177358</v>
      </c>
      <c r="BH642" s="67">
        <f t="shared" si="30"/>
        <v>1101574</v>
      </c>
      <c r="BI642" s="67">
        <f t="shared" si="31"/>
        <v>1050433</v>
      </c>
      <c r="BJ642" s="67">
        <f t="shared" si="32"/>
        <v>0</v>
      </c>
      <c r="BK642" s="67">
        <f t="shared" si="33"/>
        <v>60975</v>
      </c>
      <c r="BL642" s="67">
        <f t="shared" si="34"/>
        <v>0</v>
      </c>
      <c r="BM642" s="65">
        <f t="shared" si="35"/>
        <v>0</v>
      </c>
      <c r="BN642" s="51"/>
      <c r="BO642" s="51"/>
      <c r="BP642" s="51"/>
      <c r="BQ642" s="70"/>
      <c r="BR642" s="51"/>
      <c r="BS642" s="96">
        <f t="shared" si="2920"/>
        <v>177358</v>
      </c>
      <c r="BT642" s="51"/>
      <c r="BU642" s="68"/>
      <c r="BV642" s="68"/>
      <c r="BW642" s="65"/>
      <c r="BX642" s="68"/>
      <c r="BY642" s="67">
        <f t="shared" si="44"/>
        <v>1101574</v>
      </c>
      <c r="BZ642" s="68"/>
      <c r="CA642" s="65" t="str">
        <f t="shared" si="45"/>
        <v/>
      </c>
      <c r="CB642" s="67" t="str">
        <f t="shared" si="46"/>
        <v/>
      </c>
      <c r="CC642" s="67" t="str">
        <f t="shared" si="47"/>
        <v/>
      </c>
      <c r="CD642" s="67" t="str">
        <f t="shared" si="48"/>
        <v/>
      </c>
      <c r="CE642" s="67">
        <f t="shared" si="49"/>
        <v>0</v>
      </c>
      <c r="CF642" s="68"/>
      <c r="CG642" s="68"/>
      <c r="CH642" s="68"/>
      <c r="CI642" s="65"/>
      <c r="CJ642" s="68"/>
      <c r="CK642" s="67">
        <f t="shared" si="54"/>
        <v>1111408</v>
      </c>
      <c r="CL642" s="68"/>
      <c r="CM642" s="68"/>
      <c r="CN642" s="68"/>
      <c r="CO642" s="65"/>
      <c r="CP642" s="68"/>
      <c r="CQ642" s="67">
        <f t="shared" si="59"/>
        <v>1050433</v>
      </c>
      <c r="CR642" s="68"/>
      <c r="CS642" s="68"/>
      <c r="CT642" s="68"/>
      <c r="CU642" s="65"/>
      <c r="CV642" s="68"/>
      <c r="CW642" s="67">
        <f t="shared" si="64"/>
        <v>0</v>
      </c>
      <c r="CX642" s="68"/>
      <c r="CY642" s="68"/>
      <c r="CZ642" s="68"/>
      <c r="DA642" s="65"/>
      <c r="DB642" s="68"/>
      <c r="DC642" s="67">
        <f t="shared" si="69"/>
        <v>60975</v>
      </c>
      <c r="DD642" s="68"/>
      <c r="DE642" s="68"/>
      <c r="DF642" s="51"/>
      <c r="DG642" s="70"/>
      <c r="DH642" s="51"/>
      <c r="DI642" s="67">
        <f t="shared" si="74"/>
        <v>0</v>
      </c>
      <c r="DJ642" s="51"/>
      <c r="DK642" s="51"/>
      <c r="DL642" s="51"/>
      <c r="DM642" s="70"/>
      <c r="DN642" s="51"/>
      <c r="DO642" s="67">
        <f t="shared" si="79"/>
        <v>1050433</v>
      </c>
      <c r="DP642" s="51"/>
      <c r="DQ642" s="51"/>
      <c r="DR642" s="51"/>
      <c r="DS642" s="51"/>
      <c r="DT642" s="51"/>
      <c r="DU642" s="181"/>
    </row>
    <row r="643" spans="1:125" ht="15" x14ac:dyDescent="0.25">
      <c r="A643" s="50"/>
      <c r="B643" s="51"/>
      <c r="C643" s="50"/>
      <c r="D643" s="53"/>
      <c r="E643" s="50"/>
      <c r="F643" s="54"/>
      <c r="G643" s="54"/>
      <c r="H643" s="54"/>
      <c r="I643" s="55"/>
      <c r="J643" s="50"/>
      <c r="K643" s="50" t="s">
        <v>2032</v>
      </c>
      <c r="L643" s="58" t="s">
        <v>2032</v>
      </c>
      <c r="M643" s="58"/>
      <c r="N643" s="58"/>
      <c r="O643" s="58"/>
      <c r="P643" s="59"/>
      <c r="Q643" s="60"/>
      <c r="R643" s="60"/>
      <c r="S643" s="60"/>
      <c r="T643" s="60"/>
      <c r="U643" s="60"/>
      <c r="V643" s="79"/>
      <c r="W643" s="90">
        <f t="shared" si="857"/>
        <v>0</v>
      </c>
      <c r="X643" s="101"/>
      <c r="Y643" s="50"/>
      <c r="Z643" s="50"/>
      <c r="AA643" s="51"/>
      <c r="AB643" s="68"/>
      <c r="AC643" s="68"/>
      <c r="AD643" s="68"/>
      <c r="AE643" s="68"/>
      <c r="AF643" s="68"/>
      <c r="AG643" s="67" t="str">
        <f t="shared" si="7"/>
        <v/>
      </c>
      <c r="AH643" s="51"/>
      <c r="AI643" s="51" t="str">
        <f t="shared" si="8"/>
        <v/>
      </c>
      <c r="AJ643" s="68" t="str">
        <f t="shared" si="9"/>
        <v/>
      </c>
      <c r="AK643" s="68" t="str">
        <f t="shared" si="10"/>
        <v/>
      </c>
      <c r="AL643" s="68" t="str">
        <f t="shared" si="11"/>
        <v/>
      </c>
      <c r="AM643" s="68" t="str">
        <f t="shared" si="12"/>
        <v/>
      </c>
      <c r="AN643" s="68" t="str">
        <f t="shared" si="13"/>
        <v/>
      </c>
      <c r="AO643" s="67" t="str">
        <f t="shared" si="14"/>
        <v/>
      </c>
      <c r="AP643" s="51"/>
      <c r="AQ643" s="51" t="str">
        <f t="shared" si="15"/>
        <v/>
      </c>
      <c r="AR643" s="68" t="str">
        <f t="shared" si="16"/>
        <v/>
      </c>
      <c r="AS643" s="68" t="str">
        <f t="shared" si="17"/>
        <v/>
      </c>
      <c r="AT643" s="68" t="str">
        <f t="shared" si="18"/>
        <v/>
      </c>
      <c r="AU643" s="68" t="str">
        <f t="shared" si="19"/>
        <v/>
      </c>
      <c r="AV643" s="68" t="str">
        <f t="shared" si="20"/>
        <v/>
      </c>
      <c r="AW643" s="67" t="str">
        <f t="shared" si="21"/>
        <v/>
      </c>
      <c r="AX643" s="51"/>
      <c r="AY643" s="51" t="str">
        <f t="shared" si="22"/>
        <v/>
      </c>
      <c r="AZ643" s="68" t="str">
        <f t="shared" si="23"/>
        <v/>
      </c>
      <c r="BA643" s="68" t="str">
        <f t="shared" si="24"/>
        <v/>
      </c>
      <c r="BB643" s="68" t="str">
        <f t="shared" si="25"/>
        <v/>
      </c>
      <c r="BC643" s="68" t="str">
        <f t="shared" si="26"/>
        <v/>
      </c>
      <c r="BD643" s="68" t="str">
        <f t="shared" si="27"/>
        <v/>
      </c>
      <c r="BE643" s="68" t="str">
        <f t="shared" si="28"/>
        <v/>
      </c>
      <c r="BF643" s="51"/>
      <c r="BG643" s="69" t="str">
        <f t="shared" si="29"/>
        <v/>
      </c>
      <c r="BH643" s="67" t="str">
        <f t="shared" si="30"/>
        <v/>
      </c>
      <c r="BI643" s="67" t="str">
        <f t="shared" si="31"/>
        <v/>
      </c>
      <c r="BJ643" s="67" t="str">
        <f t="shared" si="32"/>
        <v/>
      </c>
      <c r="BK643" s="67" t="str">
        <f t="shared" si="33"/>
        <v/>
      </c>
      <c r="BL643" s="67" t="str">
        <f t="shared" si="34"/>
        <v/>
      </c>
      <c r="BM643" s="65" t="str">
        <f t="shared" si="35"/>
        <v/>
      </c>
      <c r="BN643" s="51"/>
      <c r="BO643" s="51"/>
      <c r="BP643" s="51"/>
      <c r="BQ643" s="70"/>
      <c r="BR643" s="51"/>
      <c r="BS643" s="69" t="str">
        <f t="shared" si="2920"/>
        <v/>
      </c>
      <c r="BT643" s="51"/>
      <c r="BU643" s="68"/>
      <c r="BV643" s="68"/>
      <c r="BW643" s="65"/>
      <c r="BX643" s="68"/>
      <c r="BY643" s="67" t="str">
        <f t="shared" si="44"/>
        <v/>
      </c>
      <c r="BZ643" s="68"/>
      <c r="CA643" s="65" t="str">
        <f t="shared" si="45"/>
        <v/>
      </c>
      <c r="CB643" s="67" t="str">
        <f t="shared" si="46"/>
        <v/>
      </c>
      <c r="CC643" s="67" t="str">
        <f t="shared" si="47"/>
        <v/>
      </c>
      <c r="CD643" s="67" t="str">
        <f t="shared" si="48"/>
        <v/>
      </c>
      <c r="CE643" s="67" t="str">
        <f t="shared" si="49"/>
        <v/>
      </c>
      <c r="CF643" s="68"/>
      <c r="CG643" s="68"/>
      <c r="CH643" s="68"/>
      <c r="CI643" s="65"/>
      <c r="CJ643" s="68"/>
      <c r="CK643" s="67" t="str">
        <f t="shared" si="54"/>
        <v/>
      </c>
      <c r="CL643" s="68"/>
      <c r="CM643" s="68"/>
      <c r="CN643" s="68"/>
      <c r="CO643" s="65"/>
      <c r="CP643" s="68"/>
      <c r="CQ643" s="67" t="str">
        <f t="shared" si="59"/>
        <v/>
      </c>
      <c r="CR643" s="68"/>
      <c r="CS643" s="68"/>
      <c r="CT643" s="68"/>
      <c r="CU643" s="65"/>
      <c r="CV643" s="68"/>
      <c r="CW643" s="67" t="str">
        <f t="shared" si="64"/>
        <v/>
      </c>
      <c r="CX643" s="68"/>
      <c r="CY643" s="68"/>
      <c r="CZ643" s="68"/>
      <c r="DA643" s="65"/>
      <c r="DB643" s="68"/>
      <c r="DC643" s="67" t="str">
        <f t="shared" si="69"/>
        <v/>
      </c>
      <c r="DD643" s="68"/>
      <c r="DE643" s="68"/>
      <c r="DF643" s="51"/>
      <c r="DG643" s="70"/>
      <c r="DH643" s="51"/>
      <c r="DI643" s="69" t="str">
        <f t="shared" si="74"/>
        <v/>
      </c>
      <c r="DJ643" s="51"/>
      <c r="DK643" s="51"/>
      <c r="DL643" s="51"/>
      <c r="DM643" s="70"/>
      <c r="DN643" s="51"/>
      <c r="DO643" s="69" t="str">
        <f t="shared" si="79"/>
        <v/>
      </c>
      <c r="DP643" s="51"/>
      <c r="DQ643" s="51"/>
      <c r="DR643" s="51"/>
      <c r="DS643" s="51"/>
      <c r="DT643" s="51"/>
      <c r="DU643" s="181"/>
    </row>
    <row r="644" spans="1:125" ht="15" x14ac:dyDescent="0.25">
      <c r="A644" s="50">
        <v>2016</v>
      </c>
      <c r="B644" s="51" t="s">
        <v>587</v>
      </c>
      <c r="C644" s="50" t="s">
        <v>588</v>
      </c>
      <c r="D644" s="53" t="s">
        <v>193</v>
      </c>
      <c r="E644" s="50" t="s">
        <v>7</v>
      </c>
      <c r="F644" s="54">
        <v>88863</v>
      </c>
      <c r="G644" s="54" t="s">
        <v>364</v>
      </c>
      <c r="H644" s="54">
        <v>108835</v>
      </c>
      <c r="I644" s="55">
        <v>664296</v>
      </c>
      <c r="J644" s="50"/>
      <c r="K644" s="50" t="s">
        <v>2032</v>
      </c>
      <c r="L644" s="58" t="s">
        <v>2032</v>
      </c>
      <c r="M644" s="58" t="s">
        <v>2032</v>
      </c>
      <c r="N644" s="58" t="s">
        <v>2032</v>
      </c>
      <c r="O644" s="58" t="s">
        <v>2032</v>
      </c>
      <c r="P644" s="59"/>
      <c r="Q644" s="60">
        <v>610100</v>
      </c>
      <c r="R644" s="60">
        <v>0</v>
      </c>
      <c r="S644" s="60">
        <v>57490</v>
      </c>
      <c r="T644" s="60">
        <v>0</v>
      </c>
      <c r="U644" s="60">
        <v>15646</v>
      </c>
      <c r="V644" s="79"/>
      <c r="W644" s="90">
        <f t="shared" si="857"/>
        <v>683236</v>
      </c>
      <c r="X644" s="101">
        <v>110835</v>
      </c>
      <c r="Y644" s="50"/>
      <c r="Z644" s="50" t="s">
        <v>193</v>
      </c>
      <c r="AA644" s="51" t="str">
        <f t="shared" ref="AA644:AA645" si="4279">IF(A644 =2014,IF(Y644 ="",F644,""),"")</f>
        <v/>
      </c>
      <c r="AB644" s="68" t="str">
        <f t="shared" ref="AB644:AB645" si="4280">IF(A644 =2014,IF(Y644 ="",I644,""),"")</f>
        <v/>
      </c>
      <c r="AC644" s="68" t="str">
        <f t="shared" ref="AC644:AC645" si="4281">IF(A644 =2014,IF(Y644 ="",Q644,""),"")</f>
        <v/>
      </c>
      <c r="AD644" s="68" t="str">
        <f t="shared" ref="AD644:AD645" si="4282">IF(A644 =2014,IF(Y644 ="",R644,""),"")</f>
        <v/>
      </c>
      <c r="AE644" s="68" t="str">
        <f t="shared" ref="AE644:AE645" si="4283">IF(A644 =2014,IF(Y644 ="",S644,""),"")</f>
        <v/>
      </c>
      <c r="AF644" s="68" t="str">
        <f t="shared" ref="AF644:AF645" si="4284">IF(A644 =2014,IF(Y644 ="",T644+U644,""),"")</f>
        <v/>
      </c>
      <c r="AG644" s="67" t="str">
        <f t="shared" si="7"/>
        <v/>
      </c>
      <c r="AH644" s="51"/>
      <c r="AI644" s="51" t="str">
        <f t="shared" si="8"/>
        <v/>
      </c>
      <c r="AJ644" s="68" t="str">
        <f t="shared" si="9"/>
        <v/>
      </c>
      <c r="AK644" s="68" t="str">
        <f t="shared" si="10"/>
        <v/>
      </c>
      <c r="AL644" s="68" t="str">
        <f t="shared" si="11"/>
        <v/>
      </c>
      <c r="AM644" s="68" t="str">
        <f t="shared" si="12"/>
        <v/>
      </c>
      <c r="AN644" s="68" t="str">
        <f t="shared" si="13"/>
        <v/>
      </c>
      <c r="AO644" s="67" t="str">
        <f t="shared" si="14"/>
        <v/>
      </c>
      <c r="AP644" s="51"/>
      <c r="AQ644" s="80">
        <f t="shared" si="15"/>
        <v>88863</v>
      </c>
      <c r="AR644" s="68">
        <f t="shared" si="16"/>
        <v>664296</v>
      </c>
      <c r="AS644" s="68">
        <f t="shared" si="17"/>
        <v>610100</v>
      </c>
      <c r="AT644" s="68">
        <f t="shared" si="18"/>
        <v>0</v>
      </c>
      <c r="AU644" s="68">
        <f t="shared" si="19"/>
        <v>57490</v>
      </c>
      <c r="AV644" s="68">
        <f t="shared" si="20"/>
        <v>15646</v>
      </c>
      <c r="AW644" s="67">
        <f t="shared" si="21"/>
        <v>110835</v>
      </c>
      <c r="AX644" s="51"/>
      <c r="AY644" s="51" t="str">
        <f t="shared" si="22"/>
        <v/>
      </c>
      <c r="AZ644" s="68" t="str">
        <f t="shared" si="23"/>
        <v/>
      </c>
      <c r="BA644" s="68" t="str">
        <f t="shared" si="24"/>
        <v/>
      </c>
      <c r="BB644" s="68" t="str">
        <f t="shared" si="25"/>
        <v/>
      </c>
      <c r="BC644" s="68" t="str">
        <f t="shared" si="26"/>
        <v/>
      </c>
      <c r="BD644" s="68" t="str">
        <f t="shared" si="27"/>
        <v/>
      </c>
      <c r="BE644" s="68" t="str">
        <f t="shared" si="28"/>
        <v/>
      </c>
      <c r="BF644" s="51"/>
      <c r="BG644" s="69" t="str">
        <f t="shared" si="29"/>
        <v/>
      </c>
      <c r="BH644" s="67" t="str">
        <f t="shared" si="30"/>
        <v/>
      </c>
      <c r="BI644" s="67" t="str">
        <f t="shared" si="31"/>
        <v/>
      </c>
      <c r="BJ644" s="67" t="str">
        <f t="shared" si="32"/>
        <v/>
      </c>
      <c r="BK644" s="67" t="str">
        <f t="shared" si="33"/>
        <v/>
      </c>
      <c r="BL644" s="67" t="str">
        <f t="shared" si="34"/>
        <v/>
      </c>
      <c r="BM644" s="65" t="str">
        <f t="shared" si="35"/>
        <v/>
      </c>
      <c r="BN644" s="51"/>
      <c r="BO644" s="51" t="str">
        <f t="shared" ref="BO644:BO645" si="4285">IF(A644 =2014,F644,"")</f>
        <v/>
      </c>
      <c r="BP644" s="51" t="str">
        <f t="shared" ref="BP644:BP645" si="4286">IF(A644 =2015,F644,"")</f>
        <v/>
      </c>
      <c r="BQ644" s="71">
        <f t="shared" ref="BQ644:BQ645" si="4287">IF(A644 =2016,F644,"")</f>
        <v>88863</v>
      </c>
      <c r="BR644" s="51" t="str">
        <f t="shared" ref="BR644:BR645" si="4288">IF(A644 =2017,F644,"")</f>
        <v/>
      </c>
      <c r="BS644" s="69" t="str">
        <f t="shared" si="2920"/>
        <v/>
      </c>
      <c r="BT644" s="51"/>
      <c r="BU644" s="68" t="str">
        <f t="shared" ref="BU644:BU645" si="4289">IF(A644 =2014,I644,"")</f>
        <v/>
      </c>
      <c r="BV644" s="68" t="str">
        <f t="shared" ref="BV644:BV645" si="4290">IF(A644 =2015,I644,"")</f>
        <v/>
      </c>
      <c r="BW644" s="65">
        <f t="shared" ref="BW644:BW645" si="4291">IF(A644 =2016,I644,"")</f>
        <v>664296</v>
      </c>
      <c r="BX644" s="68" t="str">
        <f t="shared" ref="BX644:BX645" si="4292">IF(A644 =2017,I644,"")</f>
        <v/>
      </c>
      <c r="BY644" s="67" t="str">
        <f t="shared" si="44"/>
        <v/>
      </c>
      <c r="BZ644" s="68"/>
      <c r="CA644" s="65" t="str">
        <f t="shared" si="45"/>
        <v/>
      </c>
      <c r="CB644" s="67" t="str">
        <f t="shared" si="46"/>
        <v/>
      </c>
      <c r="CC644" s="67">
        <f t="shared" si="47"/>
        <v>110835</v>
      </c>
      <c r="CD644" s="67" t="str">
        <f t="shared" si="48"/>
        <v/>
      </c>
      <c r="CE644" s="67" t="str">
        <f t="shared" si="49"/>
        <v/>
      </c>
      <c r="CF644" s="68"/>
      <c r="CG644" s="68" t="str">
        <f t="shared" ref="CG644:CG645" si="4293">IF(A644 =2014,Q644+R644+S644+T644+U644,"")</f>
        <v/>
      </c>
      <c r="CH644" s="68" t="str">
        <f t="shared" ref="CH644:CH645" si="4294">IF(A644 =2015,Q644+R644+S644+T644+U644,"")</f>
        <v/>
      </c>
      <c r="CI644" s="65">
        <f t="shared" ref="CI644:CI645" si="4295">IF(A644 =2016,Q644+R644+S644+T644+U644,"")</f>
        <v>683236</v>
      </c>
      <c r="CJ644" s="68" t="str">
        <f t="shared" ref="CJ644:CJ645" si="4296">IF(A644 =2017,Q644+R644+S644+T644+U644,"")</f>
        <v/>
      </c>
      <c r="CK644" s="67" t="str">
        <f t="shared" si="54"/>
        <v/>
      </c>
      <c r="CL644" s="68"/>
      <c r="CM644" s="68" t="str">
        <f t="shared" ref="CM644:CM645" si="4297">IF(A644 =2014,Q644,"")</f>
        <v/>
      </c>
      <c r="CN644" s="68" t="str">
        <f t="shared" ref="CN644:CN645" si="4298">IF(A644 =2015,Q644,"")</f>
        <v/>
      </c>
      <c r="CO644" s="65">
        <f t="shared" ref="CO644:CO645" si="4299">IF(A644 =2016,Q644,"")</f>
        <v>610100</v>
      </c>
      <c r="CP644" s="68" t="str">
        <f t="shared" ref="CP644:CP645" si="4300">IF(A644 =2017,Q644,"")</f>
        <v/>
      </c>
      <c r="CQ644" s="67" t="str">
        <f t="shared" si="59"/>
        <v/>
      </c>
      <c r="CR644" s="68"/>
      <c r="CS644" s="68" t="str">
        <f t="shared" ref="CS644:CS645" si="4301">IF(A644 =2014,R644,"")</f>
        <v/>
      </c>
      <c r="CT644" s="68" t="str">
        <f t="shared" ref="CT644:CT645" si="4302">IF(A644 =2015,R644,"")</f>
        <v/>
      </c>
      <c r="CU644" s="65">
        <f t="shared" ref="CU644:CU645" si="4303">IF(A644 =2016,R644,"")</f>
        <v>0</v>
      </c>
      <c r="CV644" s="68" t="str">
        <f t="shared" ref="CV644:CV645" si="4304">IF(A644 =2017,R644,"")</f>
        <v/>
      </c>
      <c r="CW644" s="67" t="str">
        <f t="shared" si="64"/>
        <v/>
      </c>
      <c r="CX644" s="68"/>
      <c r="CY644" s="68" t="str">
        <f t="shared" ref="CY644:CY645" si="4305">IF(A644 =2014,S644,"")</f>
        <v/>
      </c>
      <c r="CZ644" s="68" t="str">
        <f t="shared" ref="CZ644:CZ645" si="4306">IF(A644 =2015,S644,"")</f>
        <v/>
      </c>
      <c r="DA644" s="65">
        <f t="shared" ref="DA644:DA645" si="4307">IF(A644 =2016,S644,"")</f>
        <v>57490</v>
      </c>
      <c r="DB644" s="68" t="str">
        <f t="shared" ref="DB644:DB645" si="4308">IF(A644 =2017,S644,"")</f>
        <v/>
      </c>
      <c r="DC644" s="67" t="str">
        <f t="shared" si="69"/>
        <v/>
      </c>
      <c r="DD644" s="68"/>
      <c r="DE644" s="68" t="str">
        <f t="shared" ref="DE644:DE645" si="4309">IF(A644 =2014,T644,"")</f>
        <v/>
      </c>
      <c r="DF644" s="51" t="str">
        <f t="shared" ref="DF644:DF645" si="4310">IF(A644 =2015,T644,"")</f>
        <v/>
      </c>
      <c r="DG644" s="65">
        <f t="shared" ref="DG644:DG645" si="4311">IF(A644 =2016,T644,"")</f>
        <v>0</v>
      </c>
      <c r="DH644" s="51" t="str">
        <f t="shared" ref="DH644:DH645" si="4312">IF(A644 =2017,T644,"")</f>
        <v/>
      </c>
      <c r="DI644" s="69" t="str">
        <f t="shared" si="74"/>
        <v/>
      </c>
      <c r="DJ644" s="51"/>
      <c r="DK644" s="51" t="str">
        <f t="shared" ref="DK644:DK645" si="4313">IF(A644 =2014,U644,"")</f>
        <v/>
      </c>
      <c r="DL644" s="51" t="str">
        <f t="shared" ref="DL644:DL645" si="4314">IF(A644 =2015,U644,"")</f>
        <v/>
      </c>
      <c r="DM644" s="65">
        <f t="shared" ref="DM644:DM645" si="4315">IF(A644 =2016,U644,"")</f>
        <v>15646</v>
      </c>
      <c r="DN644" s="51" t="str">
        <f t="shared" ref="DN644:DN645" si="4316">IF(A644 =2017,U644,"")</f>
        <v/>
      </c>
      <c r="DO644" s="69" t="str">
        <f t="shared" si="79"/>
        <v/>
      </c>
      <c r="DP644" s="51"/>
      <c r="DQ644" s="51"/>
      <c r="DR644" s="51"/>
      <c r="DS644" s="51"/>
      <c r="DT644" s="51"/>
      <c r="DU644" s="181"/>
    </row>
    <row r="645" spans="1:125" ht="15" x14ac:dyDescent="0.25">
      <c r="A645" s="50">
        <v>2017</v>
      </c>
      <c r="B645" s="51" t="s">
        <v>587</v>
      </c>
      <c r="C645" s="50" t="s">
        <v>588</v>
      </c>
      <c r="D645" s="53" t="s">
        <v>193</v>
      </c>
      <c r="E645" s="50" t="s">
        <v>7</v>
      </c>
      <c r="F645" s="54">
        <v>89986</v>
      </c>
      <c r="G645" s="54" t="s">
        <v>364</v>
      </c>
      <c r="H645" s="54">
        <v>105336</v>
      </c>
      <c r="I645" s="55">
        <v>534104</v>
      </c>
      <c r="J645" s="50"/>
      <c r="K645" s="50" t="s">
        <v>2032</v>
      </c>
      <c r="L645" s="58" t="s">
        <v>2032</v>
      </c>
      <c r="M645" s="58" t="s">
        <v>2032</v>
      </c>
      <c r="N645" s="58" t="s">
        <v>2032</v>
      </c>
      <c r="O645" s="58" t="s">
        <v>2032</v>
      </c>
      <c r="P645" s="59"/>
      <c r="Q645" s="60">
        <v>558046</v>
      </c>
      <c r="R645" s="60">
        <v>0</v>
      </c>
      <c r="S645" s="60">
        <v>35847</v>
      </c>
      <c r="T645" s="60">
        <v>0</v>
      </c>
      <c r="U645" s="60">
        <v>28426</v>
      </c>
      <c r="V645" s="79"/>
      <c r="W645" s="90">
        <f t="shared" si="857"/>
        <v>622319</v>
      </c>
      <c r="X645" s="101">
        <v>302914</v>
      </c>
      <c r="Y645" s="50"/>
      <c r="Z645" s="50" t="s">
        <v>193</v>
      </c>
      <c r="AA645" s="51" t="str">
        <f t="shared" si="4279"/>
        <v/>
      </c>
      <c r="AB645" s="68" t="str">
        <f t="shared" si="4280"/>
        <v/>
      </c>
      <c r="AC645" s="68" t="str">
        <f t="shared" si="4281"/>
        <v/>
      </c>
      <c r="AD645" s="68" t="str">
        <f t="shared" si="4282"/>
        <v/>
      </c>
      <c r="AE645" s="68" t="str">
        <f t="shared" si="4283"/>
        <v/>
      </c>
      <c r="AF645" s="68" t="str">
        <f t="shared" si="4284"/>
        <v/>
      </c>
      <c r="AG645" s="67" t="str">
        <f t="shared" si="7"/>
        <v/>
      </c>
      <c r="AH645" s="51"/>
      <c r="AI645" s="51" t="str">
        <f t="shared" si="8"/>
        <v/>
      </c>
      <c r="AJ645" s="68" t="str">
        <f t="shared" si="9"/>
        <v/>
      </c>
      <c r="AK645" s="68" t="str">
        <f t="shared" si="10"/>
        <v/>
      </c>
      <c r="AL645" s="68" t="str">
        <f t="shared" si="11"/>
        <v/>
      </c>
      <c r="AM645" s="68" t="str">
        <f t="shared" si="12"/>
        <v/>
      </c>
      <c r="AN645" s="68" t="str">
        <f t="shared" si="13"/>
        <v/>
      </c>
      <c r="AO645" s="67" t="str">
        <f t="shared" si="14"/>
        <v/>
      </c>
      <c r="AP645" s="51"/>
      <c r="AQ645" s="51" t="str">
        <f t="shared" si="15"/>
        <v/>
      </c>
      <c r="AR645" s="68" t="str">
        <f t="shared" si="16"/>
        <v/>
      </c>
      <c r="AS645" s="68" t="str">
        <f t="shared" si="17"/>
        <v/>
      </c>
      <c r="AT645" s="68" t="str">
        <f t="shared" si="18"/>
        <v/>
      </c>
      <c r="AU645" s="68" t="str">
        <f t="shared" si="19"/>
        <v/>
      </c>
      <c r="AV645" s="68" t="str">
        <f t="shared" si="20"/>
        <v/>
      </c>
      <c r="AW645" s="67" t="str">
        <f t="shared" si="21"/>
        <v/>
      </c>
      <c r="AX645" s="51"/>
      <c r="AY645" s="80">
        <f t="shared" si="22"/>
        <v>89986</v>
      </c>
      <c r="AZ645" s="68">
        <f t="shared" si="23"/>
        <v>534104</v>
      </c>
      <c r="BA645" s="68">
        <f t="shared" si="24"/>
        <v>558046</v>
      </c>
      <c r="BB645" s="68">
        <f t="shared" si="25"/>
        <v>0</v>
      </c>
      <c r="BC645" s="68">
        <f t="shared" si="26"/>
        <v>35847</v>
      </c>
      <c r="BD645" s="68">
        <f t="shared" si="27"/>
        <v>28426</v>
      </c>
      <c r="BE645" s="68">
        <f t="shared" si="28"/>
        <v>302914</v>
      </c>
      <c r="BF645" s="51"/>
      <c r="BG645" s="69" t="str">
        <f t="shared" si="29"/>
        <v/>
      </c>
      <c r="BH645" s="67" t="str">
        <f t="shared" si="30"/>
        <v/>
      </c>
      <c r="BI645" s="67" t="str">
        <f t="shared" si="31"/>
        <v/>
      </c>
      <c r="BJ645" s="67" t="str">
        <f t="shared" si="32"/>
        <v/>
      </c>
      <c r="BK645" s="67" t="str">
        <f t="shared" si="33"/>
        <v/>
      </c>
      <c r="BL645" s="67" t="str">
        <f t="shared" si="34"/>
        <v/>
      </c>
      <c r="BM645" s="65" t="str">
        <f t="shared" si="35"/>
        <v/>
      </c>
      <c r="BN645" s="51"/>
      <c r="BO645" s="51" t="str">
        <f t="shared" si="4285"/>
        <v/>
      </c>
      <c r="BP645" s="51" t="str">
        <f t="shared" si="4286"/>
        <v/>
      </c>
      <c r="BQ645" s="51" t="str">
        <f t="shared" si="4287"/>
        <v/>
      </c>
      <c r="BR645" s="71">
        <f t="shared" si="4288"/>
        <v>89986</v>
      </c>
      <c r="BS645" s="69" t="str">
        <f t="shared" si="2920"/>
        <v/>
      </c>
      <c r="BT645" s="51"/>
      <c r="BU645" s="68" t="str">
        <f t="shared" si="4289"/>
        <v/>
      </c>
      <c r="BV645" s="68" t="str">
        <f t="shared" si="4290"/>
        <v/>
      </c>
      <c r="BW645" s="68" t="str">
        <f t="shared" si="4291"/>
        <v/>
      </c>
      <c r="BX645" s="65">
        <f t="shared" si="4292"/>
        <v>534104</v>
      </c>
      <c r="BY645" s="67" t="str">
        <f t="shared" si="44"/>
        <v/>
      </c>
      <c r="BZ645" s="68"/>
      <c r="CA645" s="65" t="str">
        <f t="shared" si="45"/>
        <v/>
      </c>
      <c r="CB645" s="67" t="str">
        <f t="shared" si="46"/>
        <v/>
      </c>
      <c r="CC645" s="67" t="str">
        <f t="shared" si="47"/>
        <v/>
      </c>
      <c r="CD645" s="67">
        <f t="shared" si="48"/>
        <v>302914</v>
      </c>
      <c r="CE645" s="67" t="str">
        <f t="shared" si="49"/>
        <v/>
      </c>
      <c r="CF645" s="68"/>
      <c r="CG645" s="68" t="str">
        <f t="shared" si="4293"/>
        <v/>
      </c>
      <c r="CH645" s="68" t="str">
        <f t="shared" si="4294"/>
        <v/>
      </c>
      <c r="CI645" s="68" t="str">
        <f t="shared" si="4295"/>
        <v/>
      </c>
      <c r="CJ645" s="65">
        <f t="shared" si="4296"/>
        <v>622319</v>
      </c>
      <c r="CK645" s="67" t="str">
        <f t="shared" si="54"/>
        <v/>
      </c>
      <c r="CL645" s="68"/>
      <c r="CM645" s="68" t="str">
        <f t="shared" si="4297"/>
        <v/>
      </c>
      <c r="CN645" s="68" t="str">
        <f t="shared" si="4298"/>
        <v/>
      </c>
      <c r="CO645" s="68" t="str">
        <f t="shared" si="4299"/>
        <v/>
      </c>
      <c r="CP645" s="65">
        <f t="shared" si="4300"/>
        <v>558046</v>
      </c>
      <c r="CQ645" s="67" t="str">
        <f t="shared" si="59"/>
        <v/>
      </c>
      <c r="CR645" s="68"/>
      <c r="CS645" s="68" t="str">
        <f t="shared" si="4301"/>
        <v/>
      </c>
      <c r="CT645" s="68" t="str">
        <f t="shared" si="4302"/>
        <v/>
      </c>
      <c r="CU645" s="68" t="str">
        <f t="shared" si="4303"/>
        <v/>
      </c>
      <c r="CV645" s="65">
        <f t="shared" si="4304"/>
        <v>0</v>
      </c>
      <c r="CW645" s="67" t="str">
        <f t="shared" si="64"/>
        <v/>
      </c>
      <c r="CX645" s="68"/>
      <c r="CY645" s="68" t="str">
        <f t="shared" si="4305"/>
        <v/>
      </c>
      <c r="CZ645" s="68" t="str">
        <f t="shared" si="4306"/>
        <v/>
      </c>
      <c r="DA645" s="68" t="str">
        <f t="shared" si="4307"/>
        <v/>
      </c>
      <c r="DB645" s="65">
        <f t="shared" si="4308"/>
        <v>35847</v>
      </c>
      <c r="DC645" s="67" t="str">
        <f t="shared" si="69"/>
        <v/>
      </c>
      <c r="DD645" s="68"/>
      <c r="DE645" s="68" t="str">
        <f t="shared" si="4309"/>
        <v/>
      </c>
      <c r="DF645" s="51" t="str">
        <f t="shared" si="4310"/>
        <v/>
      </c>
      <c r="DG645" s="51" t="str">
        <f t="shared" si="4311"/>
        <v/>
      </c>
      <c r="DH645" s="65">
        <f t="shared" si="4312"/>
        <v>0</v>
      </c>
      <c r="DI645" s="69" t="str">
        <f t="shared" si="74"/>
        <v/>
      </c>
      <c r="DJ645" s="51"/>
      <c r="DK645" s="51" t="str">
        <f t="shared" si="4313"/>
        <v/>
      </c>
      <c r="DL645" s="51" t="str">
        <f t="shared" si="4314"/>
        <v/>
      </c>
      <c r="DM645" s="51" t="str">
        <f t="shared" si="4315"/>
        <v/>
      </c>
      <c r="DN645" s="65">
        <f t="shared" si="4316"/>
        <v>28426</v>
      </c>
      <c r="DO645" s="69" t="str">
        <f t="shared" si="79"/>
        <v/>
      </c>
      <c r="DP645" s="51"/>
      <c r="DQ645" s="51"/>
      <c r="DR645" s="51"/>
      <c r="DS645" s="51"/>
      <c r="DT645" s="51"/>
      <c r="DU645" s="181"/>
    </row>
    <row r="646" spans="1:125" ht="15" x14ac:dyDescent="0.25">
      <c r="A646" s="56">
        <v>2018</v>
      </c>
      <c r="B646" s="51" t="s">
        <v>587</v>
      </c>
      <c r="C646" s="50" t="s">
        <v>588</v>
      </c>
      <c r="D646" s="170" t="s">
        <v>193</v>
      </c>
      <c r="E646" s="50" t="s">
        <v>7</v>
      </c>
      <c r="F646" s="89">
        <v>83231</v>
      </c>
      <c r="G646" s="89">
        <v>0</v>
      </c>
      <c r="H646" s="89">
        <v>101171</v>
      </c>
      <c r="I646" s="90">
        <v>537664</v>
      </c>
      <c r="J646" s="56" t="s">
        <v>209</v>
      </c>
      <c r="K646" s="50" t="s">
        <v>2032</v>
      </c>
      <c r="L646" s="112">
        <v>537664</v>
      </c>
      <c r="M646" s="58"/>
      <c r="N646" s="58"/>
      <c r="O646" s="58"/>
      <c r="P646" s="91"/>
      <c r="Q646" s="92">
        <v>523861</v>
      </c>
      <c r="R646" s="92">
        <v>0</v>
      </c>
      <c r="S646" s="92">
        <v>73595</v>
      </c>
      <c r="T646" s="92">
        <v>0</v>
      </c>
      <c r="U646" s="94"/>
      <c r="V646" s="94"/>
      <c r="W646" s="90">
        <f t="shared" si="857"/>
        <v>597456</v>
      </c>
      <c r="X646" s="90">
        <v>956538</v>
      </c>
      <c r="Y646" s="50"/>
      <c r="Z646" s="50"/>
      <c r="AA646" s="51"/>
      <c r="AB646" s="68"/>
      <c r="AC646" s="68"/>
      <c r="AD646" s="68"/>
      <c r="AE646" s="68"/>
      <c r="AF646" s="68"/>
      <c r="AG646" s="67" t="str">
        <f t="shared" si="7"/>
        <v/>
      </c>
      <c r="AH646" s="51"/>
      <c r="AI646" s="51" t="str">
        <f t="shared" si="8"/>
        <v/>
      </c>
      <c r="AJ646" s="68" t="str">
        <f t="shared" si="9"/>
        <v/>
      </c>
      <c r="AK646" s="68" t="str">
        <f t="shared" si="10"/>
        <v/>
      </c>
      <c r="AL646" s="68" t="str">
        <f t="shared" si="11"/>
        <v/>
      </c>
      <c r="AM646" s="68" t="str">
        <f t="shared" si="12"/>
        <v/>
      </c>
      <c r="AN646" s="68" t="str">
        <f t="shared" si="13"/>
        <v/>
      </c>
      <c r="AO646" s="67" t="str">
        <f t="shared" si="14"/>
        <v/>
      </c>
      <c r="AP646" s="51"/>
      <c r="AQ646" s="51" t="str">
        <f t="shared" si="15"/>
        <v/>
      </c>
      <c r="AR646" s="68" t="str">
        <f t="shared" si="16"/>
        <v/>
      </c>
      <c r="AS646" s="68" t="str">
        <f t="shared" si="17"/>
        <v/>
      </c>
      <c r="AT646" s="68" t="str">
        <f t="shared" si="18"/>
        <v/>
      </c>
      <c r="AU646" s="68" t="str">
        <f t="shared" si="19"/>
        <v/>
      </c>
      <c r="AV646" s="68" t="str">
        <f t="shared" si="20"/>
        <v/>
      </c>
      <c r="AW646" s="67" t="str">
        <f t="shared" si="21"/>
        <v/>
      </c>
      <c r="AX646" s="51"/>
      <c r="AY646" s="51" t="str">
        <f t="shared" si="22"/>
        <v/>
      </c>
      <c r="AZ646" s="68" t="str">
        <f t="shared" si="23"/>
        <v/>
      </c>
      <c r="BA646" s="68" t="str">
        <f t="shared" si="24"/>
        <v/>
      </c>
      <c r="BB646" s="68" t="str">
        <f t="shared" si="25"/>
        <v/>
      </c>
      <c r="BC646" s="68" t="str">
        <f t="shared" si="26"/>
        <v/>
      </c>
      <c r="BD646" s="68" t="str">
        <f t="shared" si="27"/>
        <v/>
      </c>
      <c r="BE646" s="68" t="str">
        <f t="shared" si="28"/>
        <v/>
      </c>
      <c r="BF646" s="51"/>
      <c r="BG646" s="96">
        <f t="shared" si="29"/>
        <v>83231</v>
      </c>
      <c r="BH646" s="67">
        <f t="shared" si="30"/>
        <v>537664</v>
      </c>
      <c r="BI646" s="67">
        <f t="shared" si="31"/>
        <v>523861</v>
      </c>
      <c r="BJ646" s="67">
        <f t="shared" si="32"/>
        <v>0</v>
      </c>
      <c r="BK646" s="67">
        <f t="shared" si="33"/>
        <v>73595</v>
      </c>
      <c r="BL646" s="67">
        <f t="shared" si="34"/>
        <v>0</v>
      </c>
      <c r="BM646" s="65">
        <f t="shared" si="35"/>
        <v>956538</v>
      </c>
      <c r="BN646" s="51"/>
      <c r="BO646" s="51"/>
      <c r="BP646" s="51"/>
      <c r="BQ646" s="70"/>
      <c r="BR646" s="51"/>
      <c r="BS646" s="96">
        <f t="shared" si="2920"/>
        <v>83231</v>
      </c>
      <c r="BT646" s="51"/>
      <c r="BU646" s="68"/>
      <c r="BV646" s="68"/>
      <c r="BW646" s="65"/>
      <c r="BX646" s="68"/>
      <c r="BY646" s="67">
        <f t="shared" si="44"/>
        <v>537664</v>
      </c>
      <c r="BZ646" s="68"/>
      <c r="CA646" s="65" t="str">
        <f t="shared" si="45"/>
        <v/>
      </c>
      <c r="CB646" s="67" t="str">
        <f t="shared" si="46"/>
        <v/>
      </c>
      <c r="CC646" s="67" t="str">
        <f t="shared" si="47"/>
        <v/>
      </c>
      <c r="CD646" s="67" t="str">
        <f t="shared" si="48"/>
        <v/>
      </c>
      <c r="CE646" s="67">
        <f t="shared" si="49"/>
        <v>956538</v>
      </c>
      <c r="CF646" s="68"/>
      <c r="CG646" s="68"/>
      <c r="CH646" s="68"/>
      <c r="CI646" s="65"/>
      <c r="CJ646" s="68"/>
      <c r="CK646" s="67">
        <f t="shared" si="54"/>
        <v>597456</v>
      </c>
      <c r="CL646" s="68"/>
      <c r="CM646" s="68"/>
      <c r="CN646" s="68"/>
      <c r="CO646" s="65"/>
      <c r="CP646" s="68"/>
      <c r="CQ646" s="67">
        <f t="shared" si="59"/>
        <v>523861</v>
      </c>
      <c r="CR646" s="68"/>
      <c r="CS646" s="68"/>
      <c r="CT646" s="68"/>
      <c r="CU646" s="65"/>
      <c r="CV646" s="68"/>
      <c r="CW646" s="67">
        <f t="shared" si="64"/>
        <v>0</v>
      </c>
      <c r="CX646" s="68"/>
      <c r="CY646" s="68"/>
      <c r="CZ646" s="68"/>
      <c r="DA646" s="65"/>
      <c r="DB646" s="68"/>
      <c r="DC646" s="67">
        <f t="shared" si="69"/>
        <v>73595</v>
      </c>
      <c r="DD646" s="68"/>
      <c r="DE646" s="68"/>
      <c r="DF646" s="51"/>
      <c r="DG646" s="70"/>
      <c r="DH646" s="51"/>
      <c r="DI646" s="67">
        <f t="shared" si="74"/>
        <v>0</v>
      </c>
      <c r="DJ646" s="51"/>
      <c r="DK646" s="51"/>
      <c r="DL646" s="51"/>
      <c r="DM646" s="70"/>
      <c r="DN646" s="51"/>
      <c r="DO646" s="67">
        <f t="shared" si="79"/>
        <v>523861</v>
      </c>
      <c r="DP646" s="51"/>
      <c r="DQ646" s="51"/>
      <c r="DR646" s="51"/>
      <c r="DS646" s="51"/>
      <c r="DT646" s="51"/>
      <c r="DU646" s="181"/>
    </row>
    <row r="647" spans="1:125" ht="15" x14ac:dyDescent="0.25">
      <c r="A647" s="50"/>
      <c r="B647" s="51"/>
      <c r="C647" s="50"/>
      <c r="D647" s="53"/>
      <c r="E647" s="50"/>
      <c r="F647" s="54"/>
      <c r="G647" s="54"/>
      <c r="H647" s="54"/>
      <c r="I647" s="55"/>
      <c r="J647" s="50"/>
      <c r="K647" s="50" t="s">
        <v>2032</v>
      </c>
      <c r="L647" s="58" t="s">
        <v>2032</v>
      </c>
      <c r="M647" s="58"/>
      <c r="N647" s="58"/>
      <c r="O647" s="58"/>
      <c r="P647" s="59"/>
      <c r="Q647" s="60"/>
      <c r="R647" s="60"/>
      <c r="S647" s="60"/>
      <c r="T647" s="60"/>
      <c r="U647" s="60"/>
      <c r="V647" s="79"/>
      <c r="W647" s="90">
        <f t="shared" si="857"/>
        <v>0</v>
      </c>
      <c r="X647" s="101"/>
      <c r="Y647" s="50"/>
      <c r="Z647" s="50"/>
      <c r="AA647" s="51"/>
      <c r="AB647" s="68"/>
      <c r="AC647" s="68"/>
      <c r="AD647" s="68"/>
      <c r="AE647" s="68"/>
      <c r="AF647" s="68"/>
      <c r="AG647" s="67" t="str">
        <f t="shared" si="7"/>
        <v/>
      </c>
      <c r="AH647" s="51"/>
      <c r="AI647" s="51" t="str">
        <f t="shared" si="8"/>
        <v/>
      </c>
      <c r="AJ647" s="68" t="str">
        <f t="shared" si="9"/>
        <v/>
      </c>
      <c r="AK647" s="68" t="str">
        <f t="shared" si="10"/>
        <v/>
      </c>
      <c r="AL647" s="68" t="str">
        <f t="shared" si="11"/>
        <v/>
      </c>
      <c r="AM647" s="68" t="str">
        <f t="shared" si="12"/>
        <v/>
      </c>
      <c r="AN647" s="68" t="str">
        <f t="shared" si="13"/>
        <v/>
      </c>
      <c r="AO647" s="67" t="str">
        <f t="shared" si="14"/>
        <v/>
      </c>
      <c r="AP647" s="51"/>
      <c r="AQ647" s="51" t="str">
        <f t="shared" si="15"/>
        <v/>
      </c>
      <c r="AR647" s="68" t="str">
        <f t="shared" si="16"/>
        <v/>
      </c>
      <c r="AS647" s="68" t="str">
        <f t="shared" si="17"/>
        <v/>
      </c>
      <c r="AT647" s="68" t="str">
        <f t="shared" si="18"/>
        <v/>
      </c>
      <c r="AU647" s="68" t="str">
        <f t="shared" si="19"/>
        <v/>
      </c>
      <c r="AV647" s="68" t="str">
        <f t="shared" si="20"/>
        <v/>
      </c>
      <c r="AW647" s="67" t="str">
        <f t="shared" si="21"/>
        <v/>
      </c>
      <c r="AX647" s="51"/>
      <c r="AY647" s="51" t="str">
        <f t="shared" si="22"/>
        <v/>
      </c>
      <c r="AZ647" s="68" t="str">
        <f t="shared" si="23"/>
        <v/>
      </c>
      <c r="BA647" s="68" t="str">
        <f t="shared" si="24"/>
        <v/>
      </c>
      <c r="BB647" s="68" t="str">
        <f t="shared" si="25"/>
        <v/>
      </c>
      <c r="BC647" s="68" t="str">
        <f t="shared" si="26"/>
        <v/>
      </c>
      <c r="BD647" s="68" t="str">
        <f t="shared" si="27"/>
        <v/>
      </c>
      <c r="BE647" s="68" t="str">
        <f t="shared" si="28"/>
        <v/>
      </c>
      <c r="BF647" s="51"/>
      <c r="BG647" s="69" t="str">
        <f t="shared" si="29"/>
        <v/>
      </c>
      <c r="BH647" s="67" t="str">
        <f t="shared" si="30"/>
        <v/>
      </c>
      <c r="BI647" s="67" t="str">
        <f t="shared" si="31"/>
        <v/>
      </c>
      <c r="BJ647" s="67" t="str">
        <f t="shared" si="32"/>
        <v/>
      </c>
      <c r="BK647" s="67" t="str">
        <f t="shared" si="33"/>
        <v/>
      </c>
      <c r="BL647" s="67" t="str">
        <f t="shared" si="34"/>
        <v/>
      </c>
      <c r="BM647" s="65" t="str">
        <f t="shared" si="35"/>
        <v/>
      </c>
      <c r="BN647" s="51"/>
      <c r="BO647" s="51"/>
      <c r="BP647" s="51"/>
      <c r="BQ647" s="70"/>
      <c r="BR647" s="51"/>
      <c r="BS647" s="69" t="str">
        <f t="shared" si="2920"/>
        <v/>
      </c>
      <c r="BT647" s="51"/>
      <c r="BU647" s="68"/>
      <c r="BV647" s="68"/>
      <c r="BW647" s="65"/>
      <c r="BX647" s="68"/>
      <c r="BY647" s="67" t="str">
        <f t="shared" si="44"/>
        <v/>
      </c>
      <c r="BZ647" s="68"/>
      <c r="CA647" s="65" t="str">
        <f t="shared" si="45"/>
        <v/>
      </c>
      <c r="CB647" s="67" t="str">
        <f t="shared" si="46"/>
        <v/>
      </c>
      <c r="CC647" s="67" t="str">
        <f t="shared" si="47"/>
        <v/>
      </c>
      <c r="CD647" s="67" t="str">
        <f t="shared" si="48"/>
        <v/>
      </c>
      <c r="CE647" s="67" t="str">
        <f t="shared" si="49"/>
        <v/>
      </c>
      <c r="CF647" s="68"/>
      <c r="CG647" s="68"/>
      <c r="CH647" s="68"/>
      <c r="CI647" s="65"/>
      <c r="CJ647" s="68"/>
      <c r="CK647" s="67" t="str">
        <f t="shared" si="54"/>
        <v/>
      </c>
      <c r="CL647" s="68"/>
      <c r="CM647" s="68"/>
      <c r="CN647" s="68"/>
      <c r="CO647" s="65"/>
      <c r="CP647" s="68"/>
      <c r="CQ647" s="67" t="str">
        <f t="shared" si="59"/>
        <v/>
      </c>
      <c r="CR647" s="68"/>
      <c r="CS647" s="68"/>
      <c r="CT647" s="68"/>
      <c r="CU647" s="65"/>
      <c r="CV647" s="68"/>
      <c r="CW647" s="67" t="str">
        <f t="shared" si="64"/>
        <v/>
      </c>
      <c r="CX647" s="68"/>
      <c r="CY647" s="68"/>
      <c r="CZ647" s="68"/>
      <c r="DA647" s="65"/>
      <c r="DB647" s="68"/>
      <c r="DC647" s="67" t="str">
        <f t="shared" si="69"/>
        <v/>
      </c>
      <c r="DD647" s="68"/>
      <c r="DE647" s="68"/>
      <c r="DF647" s="51"/>
      <c r="DG647" s="70"/>
      <c r="DH647" s="51"/>
      <c r="DI647" s="69" t="str">
        <f t="shared" si="74"/>
        <v/>
      </c>
      <c r="DJ647" s="51"/>
      <c r="DK647" s="51"/>
      <c r="DL647" s="51"/>
      <c r="DM647" s="70"/>
      <c r="DN647" s="51"/>
      <c r="DO647" s="69" t="str">
        <f t="shared" si="79"/>
        <v/>
      </c>
      <c r="DP647" s="51"/>
      <c r="DQ647" s="51"/>
      <c r="DR647" s="51"/>
      <c r="DS647" s="51"/>
      <c r="DT647" s="51"/>
      <c r="DU647" s="181"/>
    </row>
    <row r="648" spans="1:125" ht="15" x14ac:dyDescent="0.25">
      <c r="A648" s="50">
        <v>2016</v>
      </c>
      <c r="B648" s="51" t="s">
        <v>589</v>
      </c>
      <c r="C648" s="50" t="s">
        <v>590</v>
      </c>
      <c r="D648" s="53" t="s">
        <v>193</v>
      </c>
      <c r="E648" s="50" t="s">
        <v>7</v>
      </c>
      <c r="F648" s="54">
        <v>11608</v>
      </c>
      <c r="G648" s="54" t="s">
        <v>364</v>
      </c>
      <c r="H648" s="54">
        <v>33206</v>
      </c>
      <c r="I648" s="55">
        <v>572885</v>
      </c>
      <c r="J648" s="50"/>
      <c r="K648" s="50" t="s">
        <v>2032</v>
      </c>
      <c r="L648" s="58" t="s">
        <v>2032</v>
      </c>
      <c r="M648" s="58" t="s">
        <v>2032</v>
      </c>
      <c r="N648" s="58" t="s">
        <v>2032</v>
      </c>
      <c r="O648" s="58" t="s">
        <v>2032</v>
      </c>
      <c r="P648" s="59"/>
      <c r="Q648" s="60">
        <v>614861</v>
      </c>
      <c r="R648" s="60">
        <v>0</v>
      </c>
      <c r="S648" s="60">
        <v>0</v>
      </c>
      <c r="T648" s="60">
        <v>0</v>
      </c>
      <c r="U648" s="60">
        <v>0</v>
      </c>
      <c r="V648" s="79"/>
      <c r="W648" s="90">
        <f t="shared" si="857"/>
        <v>614861</v>
      </c>
      <c r="X648" s="101">
        <v>0</v>
      </c>
      <c r="Y648" s="50"/>
      <c r="Z648" s="50" t="s">
        <v>193</v>
      </c>
      <c r="AA648" s="51" t="str">
        <f t="shared" ref="AA648:AA649" si="4317">IF(A648 =2014,IF(Y648 ="",F648,""),"")</f>
        <v/>
      </c>
      <c r="AB648" s="68" t="str">
        <f t="shared" ref="AB648:AB649" si="4318">IF(A648 =2014,IF(Y648 ="",I648,""),"")</f>
        <v/>
      </c>
      <c r="AC648" s="68" t="str">
        <f t="shared" ref="AC648:AC649" si="4319">IF(A648 =2014,IF(Y648 ="",Q648,""),"")</f>
        <v/>
      </c>
      <c r="AD648" s="68" t="str">
        <f t="shared" ref="AD648:AD649" si="4320">IF(A648 =2014,IF(Y648 ="",R648,""),"")</f>
        <v/>
      </c>
      <c r="AE648" s="68" t="str">
        <f t="shared" ref="AE648:AE649" si="4321">IF(A648 =2014,IF(Y648 ="",S648,""),"")</f>
        <v/>
      </c>
      <c r="AF648" s="68" t="str">
        <f t="shared" ref="AF648:AF649" si="4322">IF(A648 =2014,IF(Y648 ="",T648+U648,""),"")</f>
        <v/>
      </c>
      <c r="AG648" s="67" t="str">
        <f t="shared" si="7"/>
        <v/>
      </c>
      <c r="AH648" s="51"/>
      <c r="AI648" s="51" t="str">
        <f t="shared" si="8"/>
        <v/>
      </c>
      <c r="AJ648" s="68" t="str">
        <f t="shared" si="9"/>
        <v/>
      </c>
      <c r="AK648" s="68" t="str">
        <f t="shared" si="10"/>
        <v/>
      </c>
      <c r="AL648" s="68" t="str">
        <f t="shared" si="11"/>
        <v/>
      </c>
      <c r="AM648" s="68" t="str">
        <f t="shared" si="12"/>
        <v/>
      </c>
      <c r="AN648" s="68" t="str">
        <f t="shared" si="13"/>
        <v/>
      </c>
      <c r="AO648" s="67" t="str">
        <f t="shared" si="14"/>
        <v/>
      </c>
      <c r="AP648" s="51"/>
      <c r="AQ648" s="80">
        <f t="shared" si="15"/>
        <v>11608</v>
      </c>
      <c r="AR648" s="68">
        <f t="shared" si="16"/>
        <v>572885</v>
      </c>
      <c r="AS648" s="68">
        <f t="shared" si="17"/>
        <v>614861</v>
      </c>
      <c r="AT648" s="68">
        <f t="shared" si="18"/>
        <v>0</v>
      </c>
      <c r="AU648" s="68">
        <f t="shared" si="19"/>
        <v>0</v>
      </c>
      <c r="AV648" s="68">
        <f t="shared" si="20"/>
        <v>0</v>
      </c>
      <c r="AW648" s="67">
        <f t="shared" si="21"/>
        <v>0</v>
      </c>
      <c r="AX648" s="51"/>
      <c r="AY648" s="51" t="str">
        <f t="shared" si="22"/>
        <v/>
      </c>
      <c r="AZ648" s="68" t="str">
        <f t="shared" si="23"/>
        <v/>
      </c>
      <c r="BA648" s="68" t="str">
        <f t="shared" si="24"/>
        <v/>
      </c>
      <c r="BB648" s="68" t="str">
        <f t="shared" si="25"/>
        <v/>
      </c>
      <c r="BC648" s="68" t="str">
        <f t="shared" si="26"/>
        <v/>
      </c>
      <c r="BD648" s="68" t="str">
        <f t="shared" si="27"/>
        <v/>
      </c>
      <c r="BE648" s="68" t="str">
        <f t="shared" si="28"/>
        <v/>
      </c>
      <c r="BF648" s="51"/>
      <c r="BG648" s="69" t="str">
        <f t="shared" si="29"/>
        <v/>
      </c>
      <c r="BH648" s="67" t="str">
        <f t="shared" si="30"/>
        <v/>
      </c>
      <c r="BI648" s="67" t="str">
        <f t="shared" si="31"/>
        <v/>
      </c>
      <c r="BJ648" s="67" t="str">
        <f t="shared" si="32"/>
        <v/>
      </c>
      <c r="BK648" s="67" t="str">
        <f t="shared" si="33"/>
        <v/>
      </c>
      <c r="BL648" s="67" t="str">
        <f t="shared" si="34"/>
        <v/>
      </c>
      <c r="BM648" s="65" t="str">
        <f t="shared" si="35"/>
        <v/>
      </c>
      <c r="BN648" s="51"/>
      <c r="BO648" s="51" t="str">
        <f t="shared" ref="BO648:BO649" si="4323">IF(A648 =2014,F648,"")</f>
        <v/>
      </c>
      <c r="BP648" s="51" t="str">
        <f t="shared" ref="BP648:BP649" si="4324">IF(A648 =2015,F648,"")</f>
        <v/>
      </c>
      <c r="BQ648" s="71">
        <f t="shared" ref="BQ648:BQ649" si="4325">IF(A648 =2016,F648,"")</f>
        <v>11608</v>
      </c>
      <c r="BR648" s="51" t="str">
        <f t="shared" ref="BR648:BR649" si="4326">IF(A648 =2017,F648,"")</f>
        <v/>
      </c>
      <c r="BS648" s="69" t="str">
        <f t="shared" si="2920"/>
        <v/>
      </c>
      <c r="BT648" s="51"/>
      <c r="BU648" s="68" t="str">
        <f t="shared" ref="BU648:BU649" si="4327">IF(A648 =2014,I648,"")</f>
        <v/>
      </c>
      <c r="BV648" s="68" t="str">
        <f t="shared" ref="BV648:BV649" si="4328">IF(A648 =2015,I648,"")</f>
        <v/>
      </c>
      <c r="BW648" s="65">
        <f t="shared" ref="BW648:BW649" si="4329">IF(A648 =2016,I648,"")</f>
        <v>572885</v>
      </c>
      <c r="BX648" s="68" t="str">
        <f t="shared" ref="BX648:BX649" si="4330">IF(A648 =2017,I648,"")</f>
        <v/>
      </c>
      <c r="BY648" s="67" t="str">
        <f t="shared" si="44"/>
        <v/>
      </c>
      <c r="BZ648" s="68"/>
      <c r="CA648" s="65" t="str">
        <f t="shared" si="45"/>
        <v/>
      </c>
      <c r="CB648" s="67" t="str">
        <f t="shared" si="46"/>
        <v/>
      </c>
      <c r="CC648" s="67">
        <f t="shared" si="47"/>
        <v>0</v>
      </c>
      <c r="CD648" s="67" t="str">
        <f t="shared" si="48"/>
        <v/>
      </c>
      <c r="CE648" s="67" t="str">
        <f t="shared" si="49"/>
        <v/>
      </c>
      <c r="CF648" s="68"/>
      <c r="CG648" s="68" t="str">
        <f t="shared" ref="CG648:CG649" si="4331">IF(A648 =2014,Q648+R648+S648+T648+U648,"")</f>
        <v/>
      </c>
      <c r="CH648" s="68" t="str">
        <f t="shared" ref="CH648:CH649" si="4332">IF(A648 =2015,Q648+R648+S648+T648+U648,"")</f>
        <v/>
      </c>
      <c r="CI648" s="65">
        <f t="shared" ref="CI648:CI649" si="4333">IF(A648 =2016,Q648+R648+S648+T648+U648,"")</f>
        <v>614861</v>
      </c>
      <c r="CJ648" s="68" t="str">
        <f t="shared" ref="CJ648:CJ649" si="4334">IF(A648 =2017,Q648+R648+S648+T648+U648,"")</f>
        <v/>
      </c>
      <c r="CK648" s="67" t="str">
        <f t="shared" si="54"/>
        <v/>
      </c>
      <c r="CL648" s="68"/>
      <c r="CM648" s="68" t="str">
        <f t="shared" ref="CM648:CM649" si="4335">IF(A648 =2014,Q648,"")</f>
        <v/>
      </c>
      <c r="CN648" s="68" t="str">
        <f t="shared" ref="CN648:CN649" si="4336">IF(A648 =2015,Q648,"")</f>
        <v/>
      </c>
      <c r="CO648" s="65">
        <f t="shared" ref="CO648:CO649" si="4337">IF(A648 =2016,Q648,"")</f>
        <v>614861</v>
      </c>
      <c r="CP648" s="68" t="str">
        <f t="shared" ref="CP648:CP649" si="4338">IF(A648 =2017,Q648,"")</f>
        <v/>
      </c>
      <c r="CQ648" s="67" t="str">
        <f t="shared" si="59"/>
        <v/>
      </c>
      <c r="CR648" s="68"/>
      <c r="CS648" s="68" t="str">
        <f t="shared" ref="CS648:CS649" si="4339">IF(A648 =2014,R648,"")</f>
        <v/>
      </c>
      <c r="CT648" s="68" t="str">
        <f t="shared" ref="CT648:CT649" si="4340">IF(A648 =2015,R648,"")</f>
        <v/>
      </c>
      <c r="CU648" s="65">
        <f t="shared" ref="CU648:CU649" si="4341">IF(A648 =2016,R648,"")</f>
        <v>0</v>
      </c>
      <c r="CV648" s="68" t="str">
        <f t="shared" ref="CV648:CV649" si="4342">IF(A648 =2017,R648,"")</f>
        <v/>
      </c>
      <c r="CW648" s="67" t="str">
        <f t="shared" si="64"/>
        <v/>
      </c>
      <c r="CX648" s="68"/>
      <c r="CY648" s="68" t="str">
        <f t="shared" ref="CY648:CY649" si="4343">IF(A648 =2014,S648,"")</f>
        <v/>
      </c>
      <c r="CZ648" s="68" t="str">
        <f t="shared" ref="CZ648:CZ649" si="4344">IF(A648 =2015,S648,"")</f>
        <v/>
      </c>
      <c r="DA648" s="65">
        <f t="shared" ref="DA648:DA649" si="4345">IF(A648 =2016,S648,"")</f>
        <v>0</v>
      </c>
      <c r="DB648" s="68" t="str">
        <f t="shared" ref="DB648:DB649" si="4346">IF(A648 =2017,S648,"")</f>
        <v/>
      </c>
      <c r="DC648" s="67" t="str">
        <f t="shared" si="69"/>
        <v/>
      </c>
      <c r="DD648" s="68"/>
      <c r="DE648" s="68" t="str">
        <f t="shared" ref="DE648:DE649" si="4347">IF(A648 =2014,T648,"")</f>
        <v/>
      </c>
      <c r="DF648" s="51" t="str">
        <f t="shared" ref="DF648:DF649" si="4348">IF(A648 =2015,T648,"")</f>
        <v/>
      </c>
      <c r="DG648" s="65">
        <f t="shared" ref="DG648:DG649" si="4349">IF(A648 =2016,T648,"")</f>
        <v>0</v>
      </c>
      <c r="DH648" s="51" t="str">
        <f t="shared" ref="DH648:DH649" si="4350">IF(A648 =2017,T648,"")</f>
        <v/>
      </c>
      <c r="DI648" s="69" t="str">
        <f t="shared" si="74"/>
        <v/>
      </c>
      <c r="DJ648" s="51"/>
      <c r="DK648" s="51" t="str">
        <f t="shared" ref="DK648:DK649" si="4351">IF(A648 =2014,U648,"")</f>
        <v/>
      </c>
      <c r="DL648" s="51" t="str">
        <f t="shared" ref="DL648:DL649" si="4352">IF(A648 =2015,U648,"")</f>
        <v/>
      </c>
      <c r="DM648" s="65">
        <f t="shared" ref="DM648:DM649" si="4353">IF(A648 =2016,U648,"")</f>
        <v>0</v>
      </c>
      <c r="DN648" s="51" t="str">
        <f t="shared" ref="DN648:DN649" si="4354">IF(A648 =2017,U648,"")</f>
        <v/>
      </c>
      <c r="DO648" s="69" t="str">
        <f t="shared" si="79"/>
        <v/>
      </c>
      <c r="DP648" s="51"/>
      <c r="DQ648" s="51"/>
      <c r="DR648" s="51"/>
      <c r="DS648" s="51"/>
      <c r="DT648" s="51"/>
      <c r="DU648" s="181"/>
    </row>
    <row r="649" spans="1:125" ht="15" x14ac:dyDescent="0.25">
      <c r="A649" s="50">
        <v>2017</v>
      </c>
      <c r="B649" s="51" t="s">
        <v>589</v>
      </c>
      <c r="C649" s="50" t="s">
        <v>590</v>
      </c>
      <c r="D649" s="53" t="s">
        <v>193</v>
      </c>
      <c r="E649" s="50" t="s">
        <v>7</v>
      </c>
      <c r="F649" s="54">
        <v>11272</v>
      </c>
      <c r="G649" s="54" t="s">
        <v>364</v>
      </c>
      <c r="H649" s="54">
        <v>31390</v>
      </c>
      <c r="I649" s="55">
        <v>574961</v>
      </c>
      <c r="J649" s="50"/>
      <c r="K649" s="50" t="s">
        <v>2032</v>
      </c>
      <c r="L649" s="58" t="s">
        <v>2032</v>
      </c>
      <c r="M649" s="58" t="s">
        <v>2032</v>
      </c>
      <c r="N649" s="58" t="s">
        <v>2032</v>
      </c>
      <c r="O649" s="58" t="s">
        <v>2032</v>
      </c>
      <c r="P649" s="59"/>
      <c r="Q649" s="60">
        <v>631382</v>
      </c>
      <c r="R649" s="60">
        <v>0</v>
      </c>
      <c r="S649" s="60">
        <v>0</v>
      </c>
      <c r="T649" s="60">
        <v>0</v>
      </c>
      <c r="U649" s="60">
        <v>0</v>
      </c>
      <c r="V649" s="79"/>
      <c r="W649" s="90">
        <f t="shared" si="857"/>
        <v>631382</v>
      </c>
      <c r="X649" s="101">
        <v>0</v>
      </c>
      <c r="Y649" s="50"/>
      <c r="Z649" s="50" t="s">
        <v>193</v>
      </c>
      <c r="AA649" s="51" t="str">
        <f t="shared" si="4317"/>
        <v/>
      </c>
      <c r="AB649" s="68" t="str">
        <f t="shared" si="4318"/>
        <v/>
      </c>
      <c r="AC649" s="68" t="str">
        <f t="shared" si="4319"/>
        <v/>
      </c>
      <c r="AD649" s="68" t="str">
        <f t="shared" si="4320"/>
        <v/>
      </c>
      <c r="AE649" s="68" t="str">
        <f t="shared" si="4321"/>
        <v/>
      </c>
      <c r="AF649" s="68" t="str">
        <f t="shared" si="4322"/>
        <v/>
      </c>
      <c r="AG649" s="67" t="str">
        <f t="shared" si="7"/>
        <v/>
      </c>
      <c r="AH649" s="51"/>
      <c r="AI649" s="51" t="str">
        <f t="shared" si="8"/>
        <v/>
      </c>
      <c r="AJ649" s="68" t="str">
        <f t="shared" si="9"/>
        <v/>
      </c>
      <c r="AK649" s="68" t="str">
        <f t="shared" si="10"/>
        <v/>
      </c>
      <c r="AL649" s="68" t="str">
        <f t="shared" si="11"/>
        <v/>
      </c>
      <c r="AM649" s="68" t="str">
        <f t="shared" si="12"/>
        <v/>
      </c>
      <c r="AN649" s="68" t="str">
        <f t="shared" si="13"/>
        <v/>
      </c>
      <c r="AO649" s="67" t="str">
        <f t="shared" si="14"/>
        <v/>
      </c>
      <c r="AP649" s="51"/>
      <c r="AQ649" s="51" t="str">
        <f t="shared" si="15"/>
        <v/>
      </c>
      <c r="AR649" s="68" t="str">
        <f t="shared" si="16"/>
        <v/>
      </c>
      <c r="AS649" s="68" t="str">
        <f t="shared" si="17"/>
        <v/>
      </c>
      <c r="AT649" s="68" t="str">
        <f t="shared" si="18"/>
        <v/>
      </c>
      <c r="AU649" s="68" t="str">
        <f t="shared" si="19"/>
        <v/>
      </c>
      <c r="AV649" s="68" t="str">
        <f t="shared" si="20"/>
        <v/>
      </c>
      <c r="AW649" s="67" t="str">
        <f t="shared" si="21"/>
        <v/>
      </c>
      <c r="AX649" s="51"/>
      <c r="AY649" s="80">
        <f t="shared" si="22"/>
        <v>11272</v>
      </c>
      <c r="AZ649" s="68">
        <f t="shared" si="23"/>
        <v>574961</v>
      </c>
      <c r="BA649" s="68">
        <f t="shared" si="24"/>
        <v>631382</v>
      </c>
      <c r="BB649" s="68">
        <f t="shared" si="25"/>
        <v>0</v>
      </c>
      <c r="BC649" s="68">
        <f t="shared" si="26"/>
        <v>0</v>
      </c>
      <c r="BD649" s="68">
        <f t="shared" si="27"/>
        <v>0</v>
      </c>
      <c r="BE649" s="68">
        <f t="shared" si="28"/>
        <v>0</v>
      </c>
      <c r="BF649" s="51"/>
      <c r="BG649" s="69" t="str">
        <f t="shared" si="29"/>
        <v/>
      </c>
      <c r="BH649" s="67" t="str">
        <f t="shared" si="30"/>
        <v/>
      </c>
      <c r="BI649" s="67" t="str">
        <f t="shared" si="31"/>
        <v/>
      </c>
      <c r="BJ649" s="67" t="str">
        <f t="shared" si="32"/>
        <v/>
      </c>
      <c r="BK649" s="67" t="str">
        <f t="shared" si="33"/>
        <v/>
      </c>
      <c r="BL649" s="67" t="str">
        <f t="shared" si="34"/>
        <v/>
      </c>
      <c r="BM649" s="65" t="str">
        <f t="shared" si="35"/>
        <v/>
      </c>
      <c r="BN649" s="51"/>
      <c r="BO649" s="51" t="str">
        <f t="shared" si="4323"/>
        <v/>
      </c>
      <c r="BP649" s="51" t="str">
        <f t="shared" si="4324"/>
        <v/>
      </c>
      <c r="BQ649" s="51" t="str">
        <f t="shared" si="4325"/>
        <v/>
      </c>
      <c r="BR649" s="71">
        <f t="shared" si="4326"/>
        <v>11272</v>
      </c>
      <c r="BS649" s="69" t="str">
        <f t="shared" si="2920"/>
        <v/>
      </c>
      <c r="BT649" s="51"/>
      <c r="BU649" s="68" t="str">
        <f t="shared" si="4327"/>
        <v/>
      </c>
      <c r="BV649" s="68" t="str">
        <f t="shared" si="4328"/>
        <v/>
      </c>
      <c r="BW649" s="68" t="str">
        <f t="shared" si="4329"/>
        <v/>
      </c>
      <c r="BX649" s="65">
        <f t="shared" si="4330"/>
        <v>574961</v>
      </c>
      <c r="BY649" s="67" t="str">
        <f t="shared" si="44"/>
        <v/>
      </c>
      <c r="BZ649" s="68"/>
      <c r="CA649" s="65" t="str">
        <f t="shared" si="45"/>
        <v/>
      </c>
      <c r="CB649" s="67" t="str">
        <f t="shared" si="46"/>
        <v/>
      </c>
      <c r="CC649" s="67" t="str">
        <f t="shared" si="47"/>
        <v/>
      </c>
      <c r="CD649" s="67">
        <f t="shared" si="48"/>
        <v>0</v>
      </c>
      <c r="CE649" s="67" t="str">
        <f t="shared" si="49"/>
        <v/>
      </c>
      <c r="CF649" s="68"/>
      <c r="CG649" s="68" t="str">
        <f t="shared" si="4331"/>
        <v/>
      </c>
      <c r="CH649" s="68" t="str">
        <f t="shared" si="4332"/>
        <v/>
      </c>
      <c r="CI649" s="68" t="str">
        <f t="shared" si="4333"/>
        <v/>
      </c>
      <c r="CJ649" s="65">
        <f t="shared" si="4334"/>
        <v>631382</v>
      </c>
      <c r="CK649" s="67" t="str">
        <f t="shared" si="54"/>
        <v/>
      </c>
      <c r="CL649" s="68"/>
      <c r="CM649" s="68" t="str">
        <f t="shared" si="4335"/>
        <v/>
      </c>
      <c r="CN649" s="68" t="str">
        <f t="shared" si="4336"/>
        <v/>
      </c>
      <c r="CO649" s="68" t="str">
        <f t="shared" si="4337"/>
        <v/>
      </c>
      <c r="CP649" s="65">
        <f t="shared" si="4338"/>
        <v>631382</v>
      </c>
      <c r="CQ649" s="67" t="str">
        <f t="shared" si="59"/>
        <v/>
      </c>
      <c r="CR649" s="68"/>
      <c r="CS649" s="68" t="str">
        <f t="shared" si="4339"/>
        <v/>
      </c>
      <c r="CT649" s="68" t="str">
        <f t="shared" si="4340"/>
        <v/>
      </c>
      <c r="CU649" s="68" t="str">
        <f t="shared" si="4341"/>
        <v/>
      </c>
      <c r="CV649" s="65">
        <f t="shared" si="4342"/>
        <v>0</v>
      </c>
      <c r="CW649" s="67" t="str">
        <f t="shared" si="64"/>
        <v/>
      </c>
      <c r="CX649" s="68"/>
      <c r="CY649" s="68" t="str">
        <f t="shared" si="4343"/>
        <v/>
      </c>
      <c r="CZ649" s="68" t="str">
        <f t="shared" si="4344"/>
        <v/>
      </c>
      <c r="DA649" s="68" t="str">
        <f t="shared" si="4345"/>
        <v/>
      </c>
      <c r="DB649" s="65">
        <f t="shared" si="4346"/>
        <v>0</v>
      </c>
      <c r="DC649" s="67" t="str">
        <f t="shared" si="69"/>
        <v/>
      </c>
      <c r="DD649" s="68"/>
      <c r="DE649" s="68" t="str">
        <f t="shared" si="4347"/>
        <v/>
      </c>
      <c r="DF649" s="51" t="str">
        <f t="shared" si="4348"/>
        <v/>
      </c>
      <c r="DG649" s="51" t="str">
        <f t="shared" si="4349"/>
        <v/>
      </c>
      <c r="DH649" s="65">
        <f t="shared" si="4350"/>
        <v>0</v>
      </c>
      <c r="DI649" s="69" t="str">
        <f t="shared" si="74"/>
        <v/>
      </c>
      <c r="DJ649" s="51"/>
      <c r="DK649" s="51" t="str">
        <f t="shared" si="4351"/>
        <v/>
      </c>
      <c r="DL649" s="51" t="str">
        <f t="shared" si="4352"/>
        <v/>
      </c>
      <c r="DM649" s="51" t="str">
        <f t="shared" si="4353"/>
        <v/>
      </c>
      <c r="DN649" s="65">
        <f t="shared" si="4354"/>
        <v>0</v>
      </c>
      <c r="DO649" s="69" t="str">
        <f t="shared" si="79"/>
        <v/>
      </c>
      <c r="DP649" s="51"/>
      <c r="DQ649" s="51"/>
      <c r="DR649" s="51"/>
      <c r="DS649" s="51"/>
      <c r="DT649" s="51"/>
      <c r="DU649" s="181"/>
    </row>
    <row r="650" spans="1:125" ht="15" x14ac:dyDescent="0.25">
      <c r="A650" s="56">
        <v>2018</v>
      </c>
      <c r="B650" s="51" t="s">
        <v>589</v>
      </c>
      <c r="C650" s="50" t="s">
        <v>590</v>
      </c>
      <c r="D650" s="170" t="s">
        <v>193</v>
      </c>
      <c r="E650" s="50" t="s">
        <v>7</v>
      </c>
      <c r="F650" s="89">
        <v>11012</v>
      </c>
      <c r="G650" s="89">
        <v>0</v>
      </c>
      <c r="H650" s="89">
        <v>30388</v>
      </c>
      <c r="I650" s="90">
        <v>612861</v>
      </c>
      <c r="J650" s="56" t="s">
        <v>209</v>
      </c>
      <c r="K650" s="50" t="s">
        <v>2032</v>
      </c>
      <c r="L650" s="112">
        <v>612861</v>
      </c>
      <c r="M650" s="58"/>
      <c r="N650" s="58"/>
      <c r="O650" s="58"/>
      <c r="P650" s="91"/>
      <c r="Q650" s="92">
        <v>653161</v>
      </c>
      <c r="R650" s="92">
        <v>0</v>
      </c>
      <c r="S650" s="92">
        <v>0</v>
      </c>
      <c r="T650" s="92">
        <v>0</v>
      </c>
      <c r="U650" s="94"/>
      <c r="V650" s="94"/>
      <c r="W650" s="90">
        <f t="shared" si="857"/>
        <v>653161</v>
      </c>
      <c r="X650" s="101">
        <v>0</v>
      </c>
      <c r="Y650" s="50"/>
      <c r="Z650" s="50"/>
      <c r="AA650" s="51"/>
      <c r="AB650" s="68"/>
      <c r="AC650" s="68"/>
      <c r="AD650" s="68"/>
      <c r="AE650" s="68"/>
      <c r="AF650" s="68"/>
      <c r="AG650" s="67" t="str">
        <f t="shared" si="7"/>
        <v/>
      </c>
      <c r="AH650" s="51"/>
      <c r="AI650" s="51" t="str">
        <f t="shared" si="8"/>
        <v/>
      </c>
      <c r="AJ650" s="68" t="str">
        <f t="shared" si="9"/>
        <v/>
      </c>
      <c r="AK650" s="68" t="str">
        <f t="shared" si="10"/>
        <v/>
      </c>
      <c r="AL650" s="68" t="str">
        <f t="shared" si="11"/>
        <v/>
      </c>
      <c r="AM650" s="68" t="str">
        <f t="shared" si="12"/>
        <v/>
      </c>
      <c r="AN650" s="68" t="str">
        <f t="shared" si="13"/>
        <v/>
      </c>
      <c r="AO650" s="67" t="str">
        <f t="shared" si="14"/>
        <v/>
      </c>
      <c r="AP650" s="51"/>
      <c r="AQ650" s="51" t="str">
        <f t="shared" si="15"/>
        <v/>
      </c>
      <c r="AR650" s="68" t="str">
        <f t="shared" si="16"/>
        <v/>
      </c>
      <c r="AS650" s="68" t="str">
        <f t="shared" si="17"/>
        <v/>
      </c>
      <c r="AT650" s="68" t="str">
        <f t="shared" si="18"/>
        <v/>
      </c>
      <c r="AU650" s="68" t="str">
        <f t="shared" si="19"/>
        <v/>
      </c>
      <c r="AV650" s="68" t="str">
        <f t="shared" si="20"/>
        <v/>
      </c>
      <c r="AW650" s="67" t="str">
        <f t="shared" si="21"/>
        <v/>
      </c>
      <c r="AX650" s="51"/>
      <c r="AY650" s="51" t="str">
        <f t="shared" si="22"/>
        <v/>
      </c>
      <c r="AZ650" s="68" t="str">
        <f t="shared" si="23"/>
        <v/>
      </c>
      <c r="BA650" s="68" t="str">
        <f t="shared" si="24"/>
        <v/>
      </c>
      <c r="BB650" s="68" t="str">
        <f t="shared" si="25"/>
        <v/>
      </c>
      <c r="BC650" s="68" t="str">
        <f t="shared" si="26"/>
        <v/>
      </c>
      <c r="BD650" s="68" t="str">
        <f t="shared" si="27"/>
        <v/>
      </c>
      <c r="BE650" s="68" t="str">
        <f t="shared" si="28"/>
        <v/>
      </c>
      <c r="BF650" s="51"/>
      <c r="BG650" s="96">
        <f t="shared" si="29"/>
        <v>11012</v>
      </c>
      <c r="BH650" s="67">
        <f t="shared" si="30"/>
        <v>612861</v>
      </c>
      <c r="BI650" s="67">
        <f t="shared" si="31"/>
        <v>653161</v>
      </c>
      <c r="BJ650" s="67">
        <f t="shared" si="32"/>
        <v>0</v>
      </c>
      <c r="BK650" s="67">
        <f t="shared" si="33"/>
        <v>0</v>
      </c>
      <c r="BL650" s="67">
        <f t="shared" si="34"/>
        <v>0</v>
      </c>
      <c r="BM650" s="65">
        <f t="shared" si="35"/>
        <v>0</v>
      </c>
      <c r="BN650" s="51"/>
      <c r="BO650" s="51"/>
      <c r="BP650" s="51"/>
      <c r="BQ650" s="70"/>
      <c r="BR650" s="51"/>
      <c r="BS650" s="96">
        <f t="shared" si="2920"/>
        <v>11012</v>
      </c>
      <c r="BT650" s="51"/>
      <c r="BU650" s="68"/>
      <c r="BV650" s="68"/>
      <c r="BW650" s="65"/>
      <c r="BX650" s="68"/>
      <c r="BY650" s="67">
        <f t="shared" si="44"/>
        <v>612861</v>
      </c>
      <c r="BZ650" s="68"/>
      <c r="CA650" s="65" t="str">
        <f t="shared" si="45"/>
        <v/>
      </c>
      <c r="CB650" s="67" t="str">
        <f t="shared" si="46"/>
        <v/>
      </c>
      <c r="CC650" s="67" t="str">
        <f t="shared" si="47"/>
        <v/>
      </c>
      <c r="CD650" s="67" t="str">
        <f t="shared" si="48"/>
        <v/>
      </c>
      <c r="CE650" s="67">
        <f t="shared" si="49"/>
        <v>0</v>
      </c>
      <c r="CF650" s="68"/>
      <c r="CG650" s="68"/>
      <c r="CH650" s="68"/>
      <c r="CI650" s="65"/>
      <c r="CJ650" s="68"/>
      <c r="CK650" s="67">
        <f t="shared" si="54"/>
        <v>653161</v>
      </c>
      <c r="CL650" s="68"/>
      <c r="CM650" s="68"/>
      <c r="CN650" s="68"/>
      <c r="CO650" s="65"/>
      <c r="CP650" s="68"/>
      <c r="CQ650" s="67">
        <f t="shared" si="59"/>
        <v>653161</v>
      </c>
      <c r="CR650" s="68"/>
      <c r="CS650" s="68"/>
      <c r="CT650" s="68"/>
      <c r="CU650" s="65"/>
      <c r="CV650" s="68"/>
      <c r="CW650" s="67">
        <f t="shared" si="64"/>
        <v>0</v>
      </c>
      <c r="CX650" s="68"/>
      <c r="CY650" s="68"/>
      <c r="CZ650" s="68"/>
      <c r="DA650" s="65"/>
      <c r="DB650" s="68"/>
      <c r="DC650" s="67">
        <f t="shared" si="69"/>
        <v>0</v>
      </c>
      <c r="DD650" s="68"/>
      <c r="DE650" s="68"/>
      <c r="DF650" s="51"/>
      <c r="DG650" s="70"/>
      <c r="DH650" s="51"/>
      <c r="DI650" s="67">
        <f t="shared" si="74"/>
        <v>0</v>
      </c>
      <c r="DJ650" s="51"/>
      <c r="DK650" s="51"/>
      <c r="DL650" s="51"/>
      <c r="DM650" s="70"/>
      <c r="DN650" s="51"/>
      <c r="DO650" s="67">
        <f t="shared" si="79"/>
        <v>653161</v>
      </c>
      <c r="DP650" s="51"/>
      <c r="DQ650" s="51"/>
      <c r="DR650" s="51"/>
      <c r="DS650" s="51"/>
      <c r="DT650" s="51"/>
      <c r="DU650" s="181"/>
    </row>
    <row r="651" spans="1:125" ht="15" x14ac:dyDescent="0.25">
      <c r="A651" s="50"/>
      <c r="B651" s="51"/>
      <c r="C651" s="50"/>
      <c r="D651" s="53"/>
      <c r="E651" s="50"/>
      <c r="F651" s="54"/>
      <c r="G651" s="54"/>
      <c r="H651" s="54"/>
      <c r="I651" s="55"/>
      <c r="J651" s="50"/>
      <c r="K651" s="50" t="s">
        <v>2032</v>
      </c>
      <c r="L651" s="58" t="s">
        <v>2032</v>
      </c>
      <c r="M651" s="58"/>
      <c r="N651" s="58"/>
      <c r="O651" s="58"/>
      <c r="P651" s="59"/>
      <c r="Q651" s="60"/>
      <c r="R651" s="60"/>
      <c r="S651" s="60"/>
      <c r="T651" s="60"/>
      <c r="U651" s="60"/>
      <c r="V651" s="79"/>
      <c r="W651" s="90">
        <f t="shared" si="857"/>
        <v>0</v>
      </c>
      <c r="X651" s="101"/>
      <c r="Y651" s="50"/>
      <c r="Z651" s="50"/>
      <c r="AA651" s="51"/>
      <c r="AB651" s="68"/>
      <c r="AC651" s="68"/>
      <c r="AD651" s="68"/>
      <c r="AE651" s="68"/>
      <c r="AF651" s="68"/>
      <c r="AG651" s="67" t="str">
        <f t="shared" si="7"/>
        <v/>
      </c>
      <c r="AH651" s="51"/>
      <c r="AI651" s="51" t="str">
        <f t="shared" si="8"/>
        <v/>
      </c>
      <c r="AJ651" s="68" t="str">
        <f t="shared" si="9"/>
        <v/>
      </c>
      <c r="AK651" s="68" t="str">
        <f t="shared" si="10"/>
        <v/>
      </c>
      <c r="AL651" s="68" t="str">
        <f t="shared" si="11"/>
        <v/>
      </c>
      <c r="AM651" s="68" t="str">
        <f t="shared" si="12"/>
        <v/>
      </c>
      <c r="AN651" s="68" t="str">
        <f t="shared" si="13"/>
        <v/>
      </c>
      <c r="AO651" s="67" t="str">
        <f t="shared" si="14"/>
        <v/>
      </c>
      <c r="AP651" s="51"/>
      <c r="AQ651" s="51" t="str">
        <f t="shared" si="15"/>
        <v/>
      </c>
      <c r="AR651" s="68" t="str">
        <f t="shared" si="16"/>
        <v/>
      </c>
      <c r="AS651" s="68" t="str">
        <f t="shared" si="17"/>
        <v/>
      </c>
      <c r="AT651" s="68" t="str">
        <f t="shared" si="18"/>
        <v/>
      </c>
      <c r="AU651" s="68" t="str">
        <f t="shared" si="19"/>
        <v/>
      </c>
      <c r="AV651" s="68" t="str">
        <f t="shared" si="20"/>
        <v/>
      </c>
      <c r="AW651" s="67" t="str">
        <f t="shared" si="21"/>
        <v/>
      </c>
      <c r="AX651" s="51"/>
      <c r="AY651" s="51" t="str">
        <f t="shared" si="22"/>
        <v/>
      </c>
      <c r="AZ651" s="68" t="str">
        <f t="shared" si="23"/>
        <v/>
      </c>
      <c r="BA651" s="68" t="str">
        <f t="shared" si="24"/>
        <v/>
      </c>
      <c r="BB651" s="68" t="str">
        <f t="shared" si="25"/>
        <v/>
      </c>
      <c r="BC651" s="68" t="str">
        <f t="shared" si="26"/>
        <v/>
      </c>
      <c r="BD651" s="68" t="str">
        <f t="shared" si="27"/>
        <v/>
      </c>
      <c r="BE651" s="68" t="str">
        <f t="shared" si="28"/>
        <v/>
      </c>
      <c r="BF651" s="51"/>
      <c r="BG651" s="69" t="str">
        <f t="shared" si="29"/>
        <v/>
      </c>
      <c r="BH651" s="67" t="str">
        <f t="shared" si="30"/>
        <v/>
      </c>
      <c r="BI651" s="67" t="str">
        <f t="shared" si="31"/>
        <v/>
      </c>
      <c r="BJ651" s="67" t="str">
        <f t="shared" si="32"/>
        <v/>
      </c>
      <c r="BK651" s="67" t="str">
        <f t="shared" si="33"/>
        <v/>
      </c>
      <c r="BL651" s="67" t="str">
        <f t="shared" si="34"/>
        <v/>
      </c>
      <c r="BM651" s="65" t="str">
        <f t="shared" si="35"/>
        <v/>
      </c>
      <c r="BN651" s="51"/>
      <c r="BO651" s="51"/>
      <c r="BP651" s="51"/>
      <c r="BQ651" s="70"/>
      <c r="BR651" s="51"/>
      <c r="BS651" s="69" t="str">
        <f t="shared" si="2920"/>
        <v/>
      </c>
      <c r="BT651" s="51"/>
      <c r="BU651" s="68"/>
      <c r="BV651" s="68"/>
      <c r="BW651" s="65"/>
      <c r="BX651" s="68"/>
      <c r="BY651" s="67" t="str">
        <f t="shared" si="44"/>
        <v/>
      </c>
      <c r="BZ651" s="68"/>
      <c r="CA651" s="65" t="str">
        <f t="shared" si="45"/>
        <v/>
      </c>
      <c r="CB651" s="67" t="str">
        <f t="shared" si="46"/>
        <v/>
      </c>
      <c r="CC651" s="67" t="str">
        <f t="shared" si="47"/>
        <v/>
      </c>
      <c r="CD651" s="67" t="str">
        <f t="shared" si="48"/>
        <v/>
      </c>
      <c r="CE651" s="67" t="str">
        <f t="shared" si="49"/>
        <v/>
      </c>
      <c r="CF651" s="68"/>
      <c r="CG651" s="68"/>
      <c r="CH651" s="68"/>
      <c r="CI651" s="65"/>
      <c r="CJ651" s="68"/>
      <c r="CK651" s="67" t="str">
        <f t="shared" si="54"/>
        <v/>
      </c>
      <c r="CL651" s="68"/>
      <c r="CM651" s="68"/>
      <c r="CN651" s="68"/>
      <c r="CO651" s="65"/>
      <c r="CP651" s="68"/>
      <c r="CQ651" s="67" t="str">
        <f t="shared" si="59"/>
        <v/>
      </c>
      <c r="CR651" s="68"/>
      <c r="CS651" s="68"/>
      <c r="CT651" s="68"/>
      <c r="CU651" s="65"/>
      <c r="CV651" s="68"/>
      <c r="CW651" s="67" t="str">
        <f t="shared" si="64"/>
        <v/>
      </c>
      <c r="CX651" s="68"/>
      <c r="CY651" s="68"/>
      <c r="CZ651" s="68"/>
      <c r="DA651" s="65"/>
      <c r="DB651" s="68"/>
      <c r="DC651" s="67" t="str">
        <f t="shared" si="69"/>
        <v/>
      </c>
      <c r="DD651" s="68"/>
      <c r="DE651" s="68"/>
      <c r="DF651" s="51"/>
      <c r="DG651" s="70"/>
      <c r="DH651" s="51"/>
      <c r="DI651" s="69" t="str">
        <f t="shared" si="74"/>
        <v/>
      </c>
      <c r="DJ651" s="51"/>
      <c r="DK651" s="51"/>
      <c r="DL651" s="51"/>
      <c r="DM651" s="70"/>
      <c r="DN651" s="51"/>
      <c r="DO651" s="69" t="str">
        <f t="shared" si="79"/>
        <v/>
      </c>
      <c r="DP651" s="51"/>
      <c r="DQ651" s="51"/>
      <c r="DR651" s="51"/>
      <c r="DS651" s="51"/>
      <c r="DT651" s="51"/>
      <c r="DU651" s="181"/>
    </row>
    <row r="652" spans="1:125" ht="15" x14ac:dyDescent="0.25">
      <c r="A652" s="50">
        <v>2016</v>
      </c>
      <c r="B652" s="51" t="s">
        <v>662</v>
      </c>
      <c r="C652" s="50" t="s">
        <v>663</v>
      </c>
      <c r="D652" s="53" t="s">
        <v>193</v>
      </c>
      <c r="E652" s="50" t="s">
        <v>7</v>
      </c>
      <c r="F652" s="54">
        <v>255571</v>
      </c>
      <c r="G652" s="54" t="s">
        <v>364</v>
      </c>
      <c r="H652" s="54">
        <v>313510</v>
      </c>
      <c r="I652" s="55">
        <v>1723239</v>
      </c>
      <c r="J652" s="50"/>
      <c r="K652" s="50" t="s">
        <v>2032</v>
      </c>
      <c r="L652" s="58" t="s">
        <v>2032</v>
      </c>
      <c r="M652" s="58" t="s">
        <v>2032</v>
      </c>
      <c r="N652" s="58" t="s">
        <v>2032</v>
      </c>
      <c r="O652" s="58" t="s">
        <v>2032</v>
      </c>
      <c r="P652" s="59"/>
      <c r="Q652" s="60">
        <v>1537967</v>
      </c>
      <c r="R652" s="60">
        <v>0</v>
      </c>
      <c r="S652" s="60">
        <v>266054</v>
      </c>
      <c r="T652" s="60">
        <v>0</v>
      </c>
      <c r="U652" s="60">
        <v>0</v>
      </c>
      <c r="V652" s="79"/>
      <c r="W652" s="90">
        <f t="shared" si="857"/>
        <v>1804021</v>
      </c>
      <c r="X652" s="101">
        <v>0</v>
      </c>
      <c r="Y652" s="50"/>
      <c r="Z652" s="50" t="s">
        <v>193</v>
      </c>
      <c r="AA652" s="51" t="str">
        <f t="shared" ref="AA652:AA653" si="4355">IF(A652 =2014,IF(Y652 ="",F652,""),"")</f>
        <v/>
      </c>
      <c r="AB652" s="68" t="str">
        <f t="shared" ref="AB652:AB653" si="4356">IF(A652 =2014,IF(Y652 ="",I652,""),"")</f>
        <v/>
      </c>
      <c r="AC652" s="68" t="str">
        <f t="shared" ref="AC652:AC653" si="4357">IF(A652 =2014,IF(Y652 ="",Q652,""),"")</f>
        <v/>
      </c>
      <c r="AD652" s="68" t="str">
        <f t="shared" ref="AD652:AD653" si="4358">IF(A652 =2014,IF(Y652 ="",R652,""),"")</f>
        <v/>
      </c>
      <c r="AE652" s="68" t="str">
        <f t="shared" ref="AE652:AE653" si="4359">IF(A652 =2014,IF(Y652 ="",S652,""),"")</f>
        <v/>
      </c>
      <c r="AF652" s="68" t="str">
        <f t="shared" ref="AF652:AF653" si="4360">IF(A652 =2014,IF(Y652 ="",T652+U652,""),"")</f>
        <v/>
      </c>
      <c r="AG652" s="67" t="str">
        <f t="shared" si="7"/>
        <v/>
      </c>
      <c r="AH652" s="51"/>
      <c r="AI652" s="51" t="str">
        <f t="shared" si="8"/>
        <v/>
      </c>
      <c r="AJ652" s="68" t="str">
        <f t="shared" si="9"/>
        <v/>
      </c>
      <c r="AK652" s="68" t="str">
        <f t="shared" si="10"/>
        <v/>
      </c>
      <c r="AL652" s="68" t="str">
        <f t="shared" si="11"/>
        <v/>
      </c>
      <c r="AM652" s="68" t="str">
        <f t="shared" si="12"/>
        <v/>
      </c>
      <c r="AN652" s="68" t="str">
        <f t="shared" si="13"/>
        <v/>
      </c>
      <c r="AO652" s="67" t="str">
        <f t="shared" si="14"/>
        <v/>
      </c>
      <c r="AP652" s="51"/>
      <c r="AQ652" s="80">
        <f t="shared" si="15"/>
        <v>255571</v>
      </c>
      <c r="AR652" s="68">
        <f t="shared" si="16"/>
        <v>1723239</v>
      </c>
      <c r="AS652" s="68">
        <f t="shared" si="17"/>
        <v>1537967</v>
      </c>
      <c r="AT652" s="68">
        <f t="shared" si="18"/>
        <v>0</v>
      </c>
      <c r="AU652" s="68">
        <f t="shared" si="19"/>
        <v>266054</v>
      </c>
      <c r="AV652" s="68">
        <f t="shared" si="20"/>
        <v>0</v>
      </c>
      <c r="AW652" s="67">
        <f t="shared" si="21"/>
        <v>0</v>
      </c>
      <c r="AX652" s="51"/>
      <c r="AY652" s="51" t="str">
        <f t="shared" si="22"/>
        <v/>
      </c>
      <c r="AZ652" s="68" t="str">
        <f t="shared" si="23"/>
        <v/>
      </c>
      <c r="BA652" s="68" t="str">
        <f t="shared" si="24"/>
        <v/>
      </c>
      <c r="BB652" s="68" t="str">
        <f t="shared" si="25"/>
        <v/>
      </c>
      <c r="BC652" s="68" t="str">
        <f t="shared" si="26"/>
        <v/>
      </c>
      <c r="BD652" s="68" t="str">
        <f t="shared" si="27"/>
        <v/>
      </c>
      <c r="BE652" s="68" t="str">
        <f t="shared" si="28"/>
        <v/>
      </c>
      <c r="BF652" s="51"/>
      <c r="BG652" s="69" t="str">
        <f t="shared" si="29"/>
        <v/>
      </c>
      <c r="BH652" s="67" t="str">
        <f t="shared" si="30"/>
        <v/>
      </c>
      <c r="BI652" s="67" t="str">
        <f t="shared" si="31"/>
        <v/>
      </c>
      <c r="BJ652" s="67" t="str">
        <f t="shared" si="32"/>
        <v/>
      </c>
      <c r="BK652" s="67" t="str">
        <f t="shared" si="33"/>
        <v/>
      </c>
      <c r="BL652" s="67" t="str">
        <f t="shared" si="34"/>
        <v/>
      </c>
      <c r="BM652" s="65" t="str">
        <f t="shared" si="35"/>
        <v/>
      </c>
      <c r="BN652" s="51"/>
      <c r="BO652" s="51" t="str">
        <f t="shared" ref="BO652:BO653" si="4361">IF(A652 =2014,F652,"")</f>
        <v/>
      </c>
      <c r="BP652" s="51" t="str">
        <f t="shared" ref="BP652:BP653" si="4362">IF(A652 =2015,F652,"")</f>
        <v/>
      </c>
      <c r="BQ652" s="71">
        <f t="shared" ref="BQ652:BQ653" si="4363">IF(A652 =2016,F652,"")</f>
        <v>255571</v>
      </c>
      <c r="BR652" s="51" t="str">
        <f t="shared" ref="BR652:BR653" si="4364">IF(A652 =2017,F652,"")</f>
        <v/>
      </c>
      <c r="BS652" s="69" t="str">
        <f t="shared" si="2920"/>
        <v/>
      </c>
      <c r="BT652" s="51"/>
      <c r="BU652" s="68" t="str">
        <f t="shared" ref="BU652:BU653" si="4365">IF(A652 =2014,I652,"")</f>
        <v/>
      </c>
      <c r="BV652" s="68" t="str">
        <f t="shared" ref="BV652:BV653" si="4366">IF(A652 =2015,I652,"")</f>
        <v/>
      </c>
      <c r="BW652" s="65">
        <f t="shared" ref="BW652:BW653" si="4367">IF(A652 =2016,I652,"")</f>
        <v>1723239</v>
      </c>
      <c r="BX652" s="68" t="str">
        <f t="shared" ref="BX652:BX653" si="4368">IF(A652 =2017,I652,"")</f>
        <v/>
      </c>
      <c r="BY652" s="67" t="str">
        <f t="shared" si="44"/>
        <v/>
      </c>
      <c r="BZ652" s="68"/>
      <c r="CA652" s="65" t="str">
        <f t="shared" si="45"/>
        <v/>
      </c>
      <c r="CB652" s="67" t="str">
        <f t="shared" si="46"/>
        <v/>
      </c>
      <c r="CC652" s="67">
        <f t="shared" si="47"/>
        <v>0</v>
      </c>
      <c r="CD652" s="67" t="str">
        <f t="shared" si="48"/>
        <v/>
      </c>
      <c r="CE652" s="67" t="str">
        <f t="shared" si="49"/>
        <v/>
      </c>
      <c r="CF652" s="68"/>
      <c r="CG652" s="68" t="str">
        <f t="shared" ref="CG652:CG653" si="4369">IF(A652 =2014,Q652+R652+S652+T652+U652,"")</f>
        <v/>
      </c>
      <c r="CH652" s="68" t="str">
        <f t="shared" ref="CH652:CH653" si="4370">IF(A652 =2015,Q652+R652+S652+T652+U652,"")</f>
        <v/>
      </c>
      <c r="CI652" s="65">
        <f t="shared" ref="CI652:CI653" si="4371">IF(A652 =2016,Q652+R652+S652+T652+U652,"")</f>
        <v>1804021</v>
      </c>
      <c r="CJ652" s="68" t="str">
        <f t="shared" ref="CJ652:CJ653" si="4372">IF(A652 =2017,Q652+R652+S652+T652+U652,"")</f>
        <v/>
      </c>
      <c r="CK652" s="67" t="str">
        <f t="shared" si="54"/>
        <v/>
      </c>
      <c r="CL652" s="68"/>
      <c r="CM652" s="68" t="str">
        <f t="shared" ref="CM652:CM653" si="4373">IF(A652 =2014,Q652,"")</f>
        <v/>
      </c>
      <c r="CN652" s="68" t="str">
        <f t="shared" ref="CN652:CN653" si="4374">IF(A652 =2015,Q652,"")</f>
        <v/>
      </c>
      <c r="CO652" s="65">
        <f t="shared" ref="CO652:CO653" si="4375">IF(A652 =2016,Q652,"")</f>
        <v>1537967</v>
      </c>
      <c r="CP652" s="68" t="str">
        <f t="shared" ref="CP652:CP653" si="4376">IF(A652 =2017,Q652,"")</f>
        <v/>
      </c>
      <c r="CQ652" s="67" t="str">
        <f t="shared" si="59"/>
        <v/>
      </c>
      <c r="CR652" s="68"/>
      <c r="CS652" s="68" t="str">
        <f t="shared" ref="CS652:CS653" si="4377">IF(A652 =2014,R652,"")</f>
        <v/>
      </c>
      <c r="CT652" s="68" t="str">
        <f t="shared" ref="CT652:CT653" si="4378">IF(A652 =2015,R652,"")</f>
        <v/>
      </c>
      <c r="CU652" s="65">
        <f t="shared" ref="CU652:CU653" si="4379">IF(A652 =2016,R652,"")</f>
        <v>0</v>
      </c>
      <c r="CV652" s="68" t="str">
        <f t="shared" ref="CV652:CV653" si="4380">IF(A652 =2017,R652,"")</f>
        <v/>
      </c>
      <c r="CW652" s="67" t="str">
        <f t="shared" si="64"/>
        <v/>
      </c>
      <c r="CX652" s="68"/>
      <c r="CY652" s="68" t="str">
        <f t="shared" ref="CY652:CY653" si="4381">IF(A652 =2014,S652,"")</f>
        <v/>
      </c>
      <c r="CZ652" s="68" t="str">
        <f t="shared" ref="CZ652:CZ653" si="4382">IF(A652 =2015,S652,"")</f>
        <v/>
      </c>
      <c r="DA652" s="65">
        <f t="shared" ref="DA652:DA653" si="4383">IF(A652 =2016,S652,"")</f>
        <v>266054</v>
      </c>
      <c r="DB652" s="68" t="str">
        <f t="shared" ref="DB652:DB653" si="4384">IF(A652 =2017,S652,"")</f>
        <v/>
      </c>
      <c r="DC652" s="67" t="str">
        <f t="shared" si="69"/>
        <v/>
      </c>
      <c r="DD652" s="68"/>
      <c r="DE652" s="68" t="str">
        <f t="shared" ref="DE652:DE653" si="4385">IF(A652 =2014,T652,"")</f>
        <v/>
      </c>
      <c r="DF652" s="51" t="str">
        <f t="shared" ref="DF652:DF653" si="4386">IF(A652 =2015,T652,"")</f>
        <v/>
      </c>
      <c r="DG652" s="65">
        <f t="shared" ref="DG652:DG653" si="4387">IF(A652 =2016,T652,"")</f>
        <v>0</v>
      </c>
      <c r="DH652" s="51" t="str">
        <f t="shared" ref="DH652:DH653" si="4388">IF(A652 =2017,T652,"")</f>
        <v/>
      </c>
      <c r="DI652" s="69" t="str">
        <f t="shared" si="74"/>
        <v/>
      </c>
      <c r="DJ652" s="51"/>
      <c r="DK652" s="51" t="str">
        <f t="shared" ref="DK652:DK653" si="4389">IF(A652 =2014,U652,"")</f>
        <v/>
      </c>
      <c r="DL652" s="51" t="str">
        <f t="shared" ref="DL652:DL653" si="4390">IF(A652 =2015,U652,"")</f>
        <v/>
      </c>
      <c r="DM652" s="65">
        <f t="shared" ref="DM652:DM653" si="4391">IF(A652 =2016,U652,"")</f>
        <v>0</v>
      </c>
      <c r="DN652" s="51" t="str">
        <f t="shared" ref="DN652:DN653" si="4392">IF(A652 =2017,U652,"")</f>
        <v/>
      </c>
      <c r="DO652" s="69" t="str">
        <f t="shared" si="79"/>
        <v/>
      </c>
      <c r="DP652" s="51"/>
      <c r="DQ652" s="51"/>
      <c r="DR652" s="51"/>
      <c r="DS652" s="51"/>
      <c r="DT652" s="51"/>
      <c r="DU652" s="181"/>
    </row>
    <row r="653" spans="1:125" ht="15" x14ac:dyDescent="0.25">
      <c r="A653" s="50">
        <v>2017</v>
      </c>
      <c r="B653" s="51" t="s">
        <v>662</v>
      </c>
      <c r="C653" s="50" t="s">
        <v>663</v>
      </c>
      <c r="D653" s="53" t="s">
        <v>193</v>
      </c>
      <c r="E653" s="50" t="s">
        <v>7</v>
      </c>
      <c r="F653" s="54">
        <v>228502</v>
      </c>
      <c r="G653" s="54" t="s">
        <v>364</v>
      </c>
      <c r="H653" s="54">
        <v>311638</v>
      </c>
      <c r="I653" s="55">
        <v>1776567</v>
      </c>
      <c r="J653" s="50"/>
      <c r="K653" s="50" t="s">
        <v>2032</v>
      </c>
      <c r="L653" s="58" t="s">
        <v>2032</v>
      </c>
      <c r="M653" s="58" t="s">
        <v>2032</v>
      </c>
      <c r="N653" s="58" t="s">
        <v>2032</v>
      </c>
      <c r="O653" s="58" t="s">
        <v>2032</v>
      </c>
      <c r="P653" s="59"/>
      <c r="Q653" s="60">
        <v>1627926</v>
      </c>
      <c r="R653" s="60">
        <v>0</v>
      </c>
      <c r="S653" s="60">
        <v>200517</v>
      </c>
      <c r="T653" s="60">
        <v>0</v>
      </c>
      <c r="U653" s="60">
        <v>0</v>
      </c>
      <c r="V653" s="79"/>
      <c r="W653" s="90">
        <f t="shared" si="857"/>
        <v>1828443</v>
      </c>
      <c r="X653" s="101">
        <v>2808665</v>
      </c>
      <c r="Y653" s="50"/>
      <c r="Z653" s="50" t="s">
        <v>193</v>
      </c>
      <c r="AA653" s="51" t="str">
        <f t="shared" si="4355"/>
        <v/>
      </c>
      <c r="AB653" s="68" t="str">
        <f t="shared" si="4356"/>
        <v/>
      </c>
      <c r="AC653" s="68" t="str">
        <f t="shared" si="4357"/>
        <v/>
      </c>
      <c r="AD653" s="68" t="str">
        <f t="shared" si="4358"/>
        <v/>
      </c>
      <c r="AE653" s="68" t="str">
        <f t="shared" si="4359"/>
        <v/>
      </c>
      <c r="AF653" s="68" t="str">
        <f t="shared" si="4360"/>
        <v/>
      </c>
      <c r="AG653" s="67" t="str">
        <f t="shared" si="7"/>
        <v/>
      </c>
      <c r="AH653" s="51"/>
      <c r="AI653" s="51" t="str">
        <f t="shared" si="8"/>
        <v/>
      </c>
      <c r="AJ653" s="68" t="str">
        <f t="shared" si="9"/>
        <v/>
      </c>
      <c r="AK653" s="68" t="str">
        <f t="shared" si="10"/>
        <v/>
      </c>
      <c r="AL653" s="68" t="str">
        <f t="shared" si="11"/>
        <v/>
      </c>
      <c r="AM653" s="68" t="str">
        <f t="shared" si="12"/>
        <v/>
      </c>
      <c r="AN653" s="68" t="str">
        <f t="shared" si="13"/>
        <v/>
      </c>
      <c r="AO653" s="67" t="str">
        <f t="shared" si="14"/>
        <v/>
      </c>
      <c r="AP653" s="51"/>
      <c r="AQ653" s="51" t="str">
        <f t="shared" si="15"/>
        <v/>
      </c>
      <c r="AR653" s="68" t="str">
        <f t="shared" si="16"/>
        <v/>
      </c>
      <c r="AS653" s="68" t="str">
        <f t="shared" si="17"/>
        <v/>
      </c>
      <c r="AT653" s="68" t="str">
        <f t="shared" si="18"/>
        <v/>
      </c>
      <c r="AU653" s="68" t="str">
        <f t="shared" si="19"/>
        <v/>
      </c>
      <c r="AV653" s="68" t="str">
        <f t="shared" si="20"/>
        <v/>
      </c>
      <c r="AW653" s="67" t="str">
        <f t="shared" si="21"/>
        <v/>
      </c>
      <c r="AX653" s="51"/>
      <c r="AY653" s="80">
        <f t="shared" si="22"/>
        <v>228502</v>
      </c>
      <c r="AZ653" s="68">
        <f t="shared" si="23"/>
        <v>1776567</v>
      </c>
      <c r="BA653" s="68">
        <f t="shared" si="24"/>
        <v>1627926</v>
      </c>
      <c r="BB653" s="68">
        <f t="shared" si="25"/>
        <v>0</v>
      </c>
      <c r="BC653" s="68">
        <f t="shared" si="26"/>
        <v>200517</v>
      </c>
      <c r="BD653" s="68">
        <f t="shared" si="27"/>
        <v>0</v>
      </c>
      <c r="BE653" s="68">
        <f t="shared" si="28"/>
        <v>2808665</v>
      </c>
      <c r="BF653" s="51"/>
      <c r="BG653" s="69" t="str">
        <f t="shared" si="29"/>
        <v/>
      </c>
      <c r="BH653" s="67" t="str">
        <f t="shared" si="30"/>
        <v/>
      </c>
      <c r="BI653" s="67" t="str">
        <f t="shared" si="31"/>
        <v/>
      </c>
      <c r="BJ653" s="67" t="str">
        <f t="shared" si="32"/>
        <v/>
      </c>
      <c r="BK653" s="67" t="str">
        <f t="shared" si="33"/>
        <v/>
      </c>
      <c r="BL653" s="67" t="str">
        <f t="shared" si="34"/>
        <v/>
      </c>
      <c r="BM653" s="65" t="str">
        <f t="shared" si="35"/>
        <v/>
      </c>
      <c r="BN653" s="51"/>
      <c r="BO653" s="51" t="str">
        <f t="shared" si="4361"/>
        <v/>
      </c>
      <c r="BP653" s="51" t="str">
        <f t="shared" si="4362"/>
        <v/>
      </c>
      <c r="BQ653" s="51" t="str">
        <f t="shared" si="4363"/>
        <v/>
      </c>
      <c r="BR653" s="71">
        <f t="shared" si="4364"/>
        <v>228502</v>
      </c>
      <c r="BS653" s="69" t="str">
        <f t="shared" si="2920"/>
        <v/>
      </c>
      <c r="BT653" s="51"/>
      <c r="BU653" s="68" t="str">
        <f t="shared" si="4365"/>
        <v/>
      </c>
      <c r="BV653" s="68" t="str">
        <f t="shared" si="4366"/>
        <v/>
      </c>
      <c r="BW653" s="68" t="str">
        <f t="shared" si="4367"/>
        <v/>
      </c>
      <c r="BX653" s="65">
        <f t="shared" si="4368"/>
        <v>1776567</v>
      </c>
      <c r="BY653" s="67" t="str">
        <f t="shared" si="44"/>
        <v/>
      </c>
      <c r="BZ653" s="68"/>
      <c r="CA653" s="65" t="str">
        <f t="shared" si="45"/>
        <v/>
      </c>
      <c r="CB653" s="67" t="str">
        <f t="shared" si="46"/>
        <v/>
      </c>
      <c r="CC653" s="67" t="str">
        <f t="shared" si="47"/>
        <v/>
      </c>
      <c r="CD653" s="67">
        <f t="shared" si="48"/>
        <v>2808665</v>
      </c>
      <c r="CE653" s="67" t="str">
        <f t="shared" si="49"/>
        <v/>
      </c>
      <c r="CF653" s="68"/>
      <c r="CG653" s="68" t="str">
        <f t="shared" si="4369"/>
        <v/>
      </c>
      <c r="CH653" s="68" t="str">
        <f t="shared" si="4370"/>
        <v/>
      </c>
      <c r="CI653" s="68" t="str">
        <f t="shared" si="4371"/>
        <v/>
      </c>
      <c r="CJ653" s="65">
        <f t="shared" si="4372"/>
        <v>1828443</v>
      </c>
      <c r="CK653" s="67" t="str">
        <f t="shared" si="54"/>
        <v/>
      </c>
      <c r="CL653" s="68"/>
      <c r="CM653" s="68" t="str">
        <f t="shared" si="4373"/>
        <v/>
      </c>
      <c r="CN653" s="68" t="str">
        <f t="shared" si="4374"/>
        <v/>
      </c>
      <c r="CO653" s="68" t="str">
        <f t="shared" si="4375"/>
        <v/>
      </c>
      <c r="CP653" s="65">
        <f t="shared" si="4376"/>
        <v>1627926</v>
      </c>
      <c r="CQ653" s="67" t="str">
        <f t="shared" si="59"/>
        <v/>
      </c>
      <c r="CR653" s="68"/>
      <c r="CS653" s="68" t="str">
        <f t="shared" si="4377"/>
        <v/>
      </c>
      <c r="CT653" s="68" t="str">
        <f t="shared" si="4378"/>
        <v/>
      </c>
      <c r="CU653" s="68" t="str">
        <f t="shared" si="4379"/>
        <v/>
      </c>
      <c r="CV653" s="65">
        <f t="shared" si="4380"/>
        <v>0</v>
      </c>
      <c r="CW653" s="67" t="str">
        <f t="shared" si="64"/>
        <v/>
      </c>
      <c r="CX653" s="68"/>
      <c r="CY653" s="68" t="str">
        <f t="shared" si="4381"/>
        <v/>
      </c>
      <c r="CZ653" s="68" t="str">
        <f t="shared" si="4382"/>
        <v/>
      </c>
      <c r="DA653" s="68" t="str">
        <f t="shared" si="4383"/>
        <v/>
      </c>
      <c r="DB653" s="65">
        <f t="shared" si="4384"/>
        <v>200517</v>
      </c>
      <c r="DC653" s="67" t="str">
        <f t="shared" si="69"/>
        <v/>
      </c>
      <c r="DD653" s="68"/>
      <c r="DE653" s="68" t="str">
        <f t="shared" si="4385"/>
        <v/>
      </c>
      <c r="DF653" s="51" t="str">
        <f t="shared" si="4386"/>
        <v/>
      </c>
      <c r="DG653" s="51" t="str">
        <f t="shared" si="4387"/>
        <v/>
      </c>
      <c r="DH653" s="65">
        <f t="shared" si="4388"/>
        <v>0</v>
      </c>
      <c r="DI653" s="69" t="str">
        <f t="shared" si="74"/>
        <v/>
      </c>
      <c r="DJ653" s="51"/>
      <c r="DK653" s="51" t="str">
        <f t="shared" si="4389"/>
        <v/>
      </c>
      <c r="DL653" s="51" t="str">
        <f t="shared" si="4390"/>
        <v/>
      </c>
      <c r="DM653" s="51" t="str">
        <f t="shared" si="4391"/>
        <v/>
      </c>
      <c r="DN653" s="65">
        <f t="shared" si="4392"/>
        <v>0</v>
      </c>
      <c r="DO653" s="69" t="str">
        <f t="shared" si="79"/>
        <v/>
      </c>
      <c r="DP653" s="51"/>
      <c r="DQ653" s="51"/>
      <c r="DR653" s="51"/>
      <c r="DS653" s="51"/>
      <c r="DT653" s="51"/>
      <c r="DU653" s="181"/>
    </row>
    <row r="654" spans="1:125" ht="15" x14ac:dyDescent="0.25">
      <c r="A654" s="56">
        <v>2018</v>
      </c>
      <c r="B654" s="51" t="s">
        <v>662</v>
      </c>
      <c r="C654" s="50" t="s">
        <v>663</v>
      </c>
      <c r="D654" s="170" t="s">
        <v>193</v>
      </c>
      <c r="E654" s="50" t="s">
        <v>7</v>
      </c>
      <c r="F654" s="89">
        <v>221615</v>
      </c>
      <c r="G654" s="89">
        <v>0</v>
      </c>
      <c r="H654" s="89">
        <v>309680</v>
      </c>
      <c r="I654" s="90">
        <v>1889575</v>
      </c>
      <c r="J654" s="56" t="s">
        <v>209</v>
      </c>
      <c r="K654" s="50" t="s">
        <v>2032</v>
      </c>
      <c r="L654" s="112">
        <v>1889575</v>
      </c>
      <c r="M654" s="58"/>
      <c r="N654" s="58"/>
      <c r="O654" s="58"/>
      <c r="P654" s="91"/>
      <c r="Q654" s="92">
        <v>1739970</v>
      </c>
      <c r="R654" s="92">
        <v>0</v>
      </c>
      <c r="S654" s="92">
        <v>194459</v>
      </c>
      <c r="T654" s="92">
        <v>0</v>
      </c>
      <c r="U654" s="94"/>
      <c r="V654" s="94"/>
      <c r="W654" s="90">
        <f t="shared" si="857"/>
        <v>1934429</v>
      </c>
      <c r="X654" s="101">
        <v>0</v>
      </c>
      <c r="Y654" s="50"/>
      <c r="Z654" s="50"/>
      <c r="AA654" s="51"/>
      <c r="AB654" s="68"/>
      <c r="AC654" s="68"/>
      <c r="AD654" s="68"/>
      <c r="AE654" s="68"/>
      <c r="AF654" s="68"/>
      <c r="AG654" s="67" t="str">
        <f t="shared" si="7"/>
        <v/>
      </c>
      <c r="AH654" s="51"/>
      <c r="AI654" s="51" t="str">
        <f t="shared" si="8"/>
        <v/>
      </c>
      <c r="AJ654" s="68" t="str">
        <f t="shared" si="9"/>
        <v/>
      </c>
      <c r="AK654" s="68" t="str">
        <f t="shared" si="10"/>
        <v/>
      </c>
      <c r="AL654" s="68" t="str">
        <f t="shared" si="11"/>
        <v/>
      </c>
      <c r="AM654" s="68" t="str">
        <f t="shared" si="12"/>
        <v/>
      </c>
      <c r="AN654" s="68" t="str">
        <f t="shared" si="13"/>
        <v/>
      </c>
      <c r="AO654" s="67" t="str">
        <f t="shared" si="14"/>
        <v/>
      </c>
      <c r="AP654" s="51"/>
      <c r="AQ654" s="51" t="str">
        <f t="shared" si="15"/>
        <v/>
      </c>
      <c r="AR654" s="68" t="str">
        <f t="shared" si="16"/>
        <v/>
      </c>
      <c r="AS654" s="68" t="str">
        <f t="shared" si="17"/>
        <v/>
      </c>
      <c r="AT654" s="68" t="str">
        <f t="shared" si="18"/>
        <v/>
      </c>
      <c r="AU654" s="68" t="str">
        <f t="shared" si="19"/>
        <v/>
      </c>
      <c r="AV654" s="68" t="str">
        <f t="shared" si="20"/>
        <v/>
      </c>
      <c r="AW654" s="67" t="str">
        <f t="shared" si="21"/>
        <v/>
      </c>
      <c r="AX654" s="51"/>
      <c r="AY654" s="51" t="str">
        <f t="shared" si="22"/>
        <v/>
      </c>
      <c r="AZ654" s="68" t="str">
        <f t="shared" si="23"/>
        <v/>
      </c>
      <c r="BA654" s="68" t="str">
        <f t="shared" si="24"/>
        <v/>
      </c>
      <c r="BB654" s="68" t="str">
        <f t="shared" si="25"/>
        <v/>
      </c>
      <c r="BC654" s="68" t="str">
        <f t="shared" si="26"/>
        <v/>
      </c>
      <c r="BD654" s="68" t="str">
        <f t="shared" si="27"/>
        <v/>
      </c>
      <c r="BE654" s="68" t="str">
        <f t="shared" si="28"/>
        <v/>
      </c>
      <c r="BF654" s="51"/>
      <c r="BG654" s="96">
        <f t="shared" si="29"/>
        <v>221615</v>
      </c>
      <c r="BH654" s="67">
        <f t="shared" si="30"/>
        <v>1889575</v>
      </c>
      <c r="BI654" s="67">
        <f t="shared" si="31"/>
        <v>1739970</v>
      </c>
      <c r="BJ654" s="67">
        <f t="shared" si="32"/>
        <v>0</v>
      </c>
      <c r="BK654" s="67">
        <f t="shared" si="33"/>
        <v>194459</v>
      </c>
      <c r="BL654" s="67">
        <f t="shared" si="34"/>
        <v>0</v>
      </c>
      <c r="BM654" s="65">
        <f t="shared" si="35"/>
        <v>0</v>
      </c>
      <c r="BN654" s="51"/>
      <c r="BO654" s="51"/>
      <c r="BP654" s="51"/>
      <c r="BQ654" s="70"/>
      <c r="BR654" s="51"/>
      <c r="BS654" s="96">
        <f t="shared" si="2920"/>
        <v>221615</v>
      </c>
      <c r="BT654" s="51"/>
      <c r="BU654" s="68"/>
      <c r="BV654" s="68"/>
      <c r="BW654" s="65"/>
      <c r="BX654" s="68"/>
      <c r="BY654" s="67">
        <f t="shared" si="44"/>
        <v>1889575</v>
      </c>
      <c r="BZ654" s="68"/>
      <c r="CA654" s="65" t="str">
        <f t="shared" si="45"/>
        <v/>
      </c>
      <c r="CB654" s="67" t="str">
        <f t="shared" si="46"/>
        <v/>
      </c>
      <c r="CC654" s="67" t="str">
        <f t="shared" si="47"/>
        <v/>
      </c>
      <c r="CD654" s="67" t="str">
        <f t="shared" si="48"/>
        <v/>
      </c>
      <c r="CE654" s="67">
        <f t="shared" si="49"/>
        <v>0</v>
      </c>
      <c r="CF654" s="68"/>
      <c r="CG654" s="68"/>
      <c r="CH654" s="68"/>
      <c r="CI654" s="65"/>
      <c r="CJ654" s="68"/>
      <c r="CK654" s="67">
        <f t="shared" si="54"/>
        <v>1934429</v>
      </c>
      <c r="CL654" s="68"/>
      <c r="CM654" s="68"/>
      <c r="CN654" s="68"/>
      <c r="CO654" s="65"/>
      <c r="CP654" s="68"/>
      <c r="CQ654" s="67">
        <f t="shared" si="59"/>
        <v>1739970</v>
      </c>
      <c r="CR654" s="68"/>
      <c r="CS654" s="68"/>
      <c r="CT654" s="68"/>
      <c r="CU654" s="65"/>
      <c r="CV654" s="68"/>
      <c r="CW654" s="67">
        <f t="shared" si="64"/>
        <v>0</v>
      </c>
      <c r="CX654" s="68"/>
      <c r="CY654" s="68"/>
      <c r="CZ654" s="68"/>
      <c r="DA654" s="65"/>
      <c r="DB654" s="68"/>
      <c r="DC654" s="67">
        <f t="shared" si="69"/>
        <v>194459</v>
      </c>
      <c r="DD654" s="68"/>
      <c r="DE654" s="68"/>
      <c r="DF654" s="51"/>
      <c r="DG654" s="70"/>
      <c r="DH654" s="51"/>
      <c r="DI654" s="67">
        <f t="shared" si="74"/>
        <v>0</v>
      </c>
      <c r="DJ654" s="51"/>
      <c r="DK654" s="51"/>
      <c r="DL654" s="51"/>
      <c r="DM654" s="70"/>
      <c r="DN654" s="51"/>
      <c r="DO654" s="67">
        <f t="shared" si="79"/>
        <v>1739970</v>
      </c>
      <c r="DP654" s="51"/>
      <c r="DQ654" s="51"/>
      <c r="DR654" s="51"/>
      <c r="DS654" s="51"/>
      <c r="DT654" s="51"/>
      <c r="DU654" s="181"/>
    </row>
    <row r="655" spans="1:125" ht="15" x14ac:dyDescent="0.25">
      <c r="A655" s="50"/>
      <c r="B655" s="51"/>
      <c r="C655" s="50"/>
      <c r="D655" s="53"/>
      <c r="E655" s="50"/>
      <c r="F655" s="54"/>
      <c r="G655" s="54"/>
      <c r="H655" s="54"/>
      <c r="I655" s="55"/>
      <c r="J655" s="50"/>
      <c r="K655" s="50" t="s">
        <v>2032</v>
      </c>
      <c r="L655" s="58" t="s">
        <v>2032</v>
      </c>
      <c r="M655" s="58"/>
      <c r="N655" s="58"/>
      <c r="O655" s="58"/>
      <c r="P655" s="59"/>
      <c r="Q655" s="60"/>
      <c r="R655" s="60"/>
      <c r="S655" s="60"/>
      <c r="T655" s="60"/>
      <c r="U655" s="60"/>
      <c r="V655" s="79"/>
      <c r="W655" s="90">
        <f t="shared" si="857"/>
        <v>0</v>
      </c>
      <c r="X655" s="101"/>
      <c r="Y655" s="50"/>
      <c r="Z655" s="50"/>
      <c r="AA655" s="51"/>
      <c r="AB655" s="68"/>
      <c r="AC655" s="68"/>
      <c r="AD655" s="68"/>
      <c r="AE655" s="68"/>
      <c r="AF655" s="68"/>
      <c r="AG655" s="67" t="str">
        <f t="shared" si="7"/>
        <v/>
      </c>
      <c r="AH655" s="51"/>
      <c r="AI655" s="51" t="str">
        <f t="shared" si="8"/>
        <v/>
      </c>
      <c r="AJ655" s="68" t="str">
        <f t="shared" si="9"/>
        <v/>
      </c>
      <c r="AK655" s="68" t="str">
        <f t="shared" si="10"/>
        <v/>
      </c>
      <c r="AL655" s="68" t="str">
        <f t="shared" si="11"/>
        <v/>
      </c>
      <c r="AM655" s="68" t="str">
        <f t="shared" si="12"/>
        <v/>
      </c>
      <c r="AN655" s="68" t="str">
        <f t="shared" si="13"/>
        <v/>
      </c>
      <c r="AO655" s="67" t="str">
        <f t="shared" si="14"/>
        <v/>
      </c>
      <c r="AP655" s="51"/>
      <c r="AQ655" s="51" t="str">
        <f t="shared" si="15"/>
        <v/>
      </c>
      <c r="AR655" s="68" t="str">
        <f t="shared" si="16"/>
        <v/>
      </c>
      <c r="AS655" s="68" t="str">
        <f t="shared" si="17"/>
        <v/>
      </c>
      <c r="AT655" s="68" t="str">
        <f t="shared" si="18"/>
        <v/>
      </c>
      <c r="AU655" s="68" t="str">
        <f t="shared" si="19"/>
        <v/>
      </c>
      <c r="AV655" s="68" t="str">
        <f t="shared" si="20"/>
        <v/>
      </c>
      <c r="AW655" s="67" t="str">
        <f t="shared" si="21"/>
        <v/>
      </c>
      <c r="AX655" s="51"/>
      <c r="AY655" s="51" t="str">
        <f t="shared" si="22"/>
        <v/>
      </c>
      <c r="AZ655" s="68" t="str">
        <f t="shared" si="23"/>
        <v/>
      </c>
      <c r="BA655" s="68" t="str">
        <f t="shared" si="24"/>
        <v/>
      </c>
      <c r="BB655" s="68" t="str">
        <f t="shared" si="25"/>
        <v/>
      </c>
      <c r="BC655" s="68" t="str">
        <f t="shared" si="26"/>
        <v/>
      </c>
      <c r="BD655" s="68" t="str">
        <f t="shared" si="27"/>
        <v/>
      </c>
      <c r="BE655" s="68" t="str">
        <f t="shared" si="28"/>
        <v/>
      </c>
      <c r="BF655" s="51"/>
      <c r="BG655" s="69" t="str">
        <f t="shared" si="29"/>
        <v/>
      </c>
      <c r="BH655" s="67" t="str">
        <f t="shared" si="30"/>
        <v/>
      </c>
      <c r="BI655" s="67" t="str">
        <f t="shared" si="31"/>
        <v/>
      </c>
      <c r="BJ655" s="67" t="str">
        <f t="shared" si="32"/>
        <v/>
      </c>
      <c r="BK655" s="67" t="str">
        <f t="shared" si="33"/>
        <v/>
      </c>
      <c r="BL655" s="67" t="str">
        <f t="shared" si="34"/>
        <v/>
      </c>
      <c r="BM655" s="65" t="str">
        <f t="shared" si="35"/>
        <v/>
      </c>
      <c r="BN655" s="51"/>
      <c r="BO655" s="51"/>
      <c r="BP655" s="51"/>
      <c r="BQ655" s="70"/>
      <c r="BR655" s="51"/>
      <c r="BS655" s="69" t="str">
        <f t="shared" si="2920"/>
        <v/>
      </c>
      <c r="BT655" s="51"/>
      <c r="BU655" s="68"/>
      <c r="BV655" s="68"/>
      <c r="BW655" s="65"/>
      <c r="BX655" s="68"/>
      <c r="BY655" s="67" t="str">
        <f t="shared" si="44"/>
        <v/>
      </c>
      <c r="BZ655" s="68"/>
      <c r="CA655" s="65" t="str">
        <f t="shared" si="45"/>
        <v/>
      </c>
      <c r="CB655" s="67" t="str">
        <f t="shared" si="46"/>
        <v/>
      </c>
      <c r="CC655" s="67" t="str">
        <f t="shared" si="47"/>
        <v/>
      </c>
      <c r="CD655" s="67" t="str">
        <f t="shared" si="48"/>
        <v/>
      </c>
      <c r="CE655" s="67" t="str">
        <f t="shared" si="49"/>
        <v/>
      </c>
      <c r="CF655" s="68"/>
      <c r="CG655" s="68"/>
      <c r="CH655" s="68"/>
      <c r="CI655" s="65"/>
      <c r="CJ655" s="68"/>
      <c r="CK655" s="67" t="str">
        <f t="shared" si="54"/>
        <v/>
      </c>
      <c r="CL655" s="68"/>
      <c r="CM655" s="68"/>
      <c r="CN655" s="68"/>
      <c r="CO655" s="65"/>
      <c r="CP655" s="68"/>
      <c r="CQ655" s="67" t="str">
        <f t="shared" si="59"/>
        <v/>
      </c>
      <c r="CR655" s="68"/>
      <c r="CS655" s="68"/>
      <c r="CT655" s="68"/>
      <c r="CU655" s="65"/>
      <c r="CV655" s="68"/>
      <c r="CW655" s="67" t="str">
        <f t="shared" si="64"/>
        <v/>
      </c>
      <c r="CX655" s="68"/>
      <c r="CY655" s="68"/>
      <c r="CZ655" s="68"/>
      <c r="DA655" s="65"/>
      <c r="DB655" s="68"/>
      <c r="DC655" s="67" t="str">
        <f t="shared" si="69"/>
        <v/>
      </c>
      <c r="DD655" s="68"/>
      <c r="DE655" s="68"/>
      <c r="DF655" s="51"/>
      <c r="DG655" s="70"/>
      <c r="DH655" s="51"/>
      <c r="DI655" s="69" t="str">
        <f t="shared" si="74"/>
        <v/>
      </c>
      <c r="DJ655" s="51"/>
      <c r="DK655" s="51"/>
      <c r="DL655" s="51"/>
      <c r="DM655" s="70"/>
      <c r="DN655" s="51"/>
      <c r="DO655" s="69" t="str">
        <f t="shared" si="79"/>
        <v/>
      </c>
      <c r="DP655" s="51"/>
      <c r="DQ655" s="51"/>
      <c r="DR655" s="51"/>
      <c r="DS655" s="51"/>
      <c r="DT655" s="51"/>
      <c r="DU655" s="181"/>
    </row>
    <row r="656" spans="1:125" ht="15" x14ac:dyDescent="0.25">
      <c r="A656" s="50">
        <v>2016</v>
      </c>
      <c r="B656" s="51" t="s">
        <v>591</v>
      </c>
      <c r="C656" s="50" t="s">
        <v>592</v>
      </c>
      <c r="D656" s="53" t="s">
        <v>193</v>
      </c>
      <c r="E656" s="50" t="s">
        <v>7</v>
      </c>
      <c r="F656" s="54">
        <v>169305</v>
      </c>
      <c r="G656" s="54" t="s">
        <v>364</v>
      </c>
      <c r="H656" s="54">
        <v>188279</v>
      </c>
      <c r="I656" s="55">
        <v>728344</v>
      </c>
      <c r="J656" s="50"/>
      <c r="K656" s="50" t="s">
        <v>2032</v>
      </c>
      <c r="L656" s="58" t="s">
        <v>2032</v>
      </c>
      <c r="M656" s="58" t="s">
        <v>2032</v>
      </c>
      <c r="N656" s="58" t="s">
        <v>2032</v>
      </c>
      <c r="O656" s="58" t="s">
        <v>2032</v>
      </c>
      <c r="P656" s="59"/>
      <c r="Q656" s="60">
        <v>700242</v>
      </c>
      <c r="R656" s="60">
        <v>0</v>
      </c>
      <c r="S656" s="60">
        <v>33300</v>
      </c>
      <c r="T656" s="60">
        <v>0</v>
      </c>
      <c r="U656" s="60">
        <v>0</v>
      </c>
      <c r="V656" s="79"/>
      <c r="W656" s="90">
        <f t="shared" si="857"/>
        <v>733542</v>
      </c>
      <c r="X656" s="101">
        <v>0</v>
      </c>
      <c r="Y656" s="50"/>
      <c r="Z656" s="50" t="s">
        <v>193</v>
      </c>
      <c r="AA656" s="51" t="str">
        <f t="shared" ref="AA656:AA657" si="4393">IF(A656 =2014,IF(Y656 ="",F656,""),"")</f>
        <v/>
      </c>
      <c r="AB656" s="68" t="str">
        <f t="shared" ref="AB656:AB657" si="4394">IF(A656 =2014,IF(Y656 ="",I656,""),"")</f>
        <v/>
      </c>
      <c r="AC656" s="68" t="str">
        <f t="shared" ref="AC656:AC657" si="4395">IF(A656 =2014,IF(Y656 ="",Q656,""),"")</f>
        <v/>
      </c>
      <c r="AD656" s="68" t="str">
        <f t="shared" ref="AD656:AD657" si="4396">IF(A656 =2014,IF(Y656 ="",R656,""),"")</f>
        <v/>
      </c>
      <c r="AE656" s="68" t="str">
        <f t="shared" ref="AE656:AE657" si="4397">IF(A656 =2014,IF(Y656 ="",S656,""),"")</f>
        <v/>
      </c>
      <c r="AF656" s="68" t="str">
        <f t="shared" ref="AF656:AF657" si="4398">IF(A656 =2014,IF(Y656 ="",T656+U656,""),"")</f>
        <v/>
      </c>
      <c r="AG656" s="67" t="str">
        <f t="shared" si="7"/>
        <v/>
      </c>
      <c r="AH656" s="51"/>
      <c r="AI656" s="51" t="str">
        <f t="shared" si="8"/>
        <v/>
      </c>
      <c r="AJ656" s="68" t="str">
        <f t="shared" si="9"/>
        <v/>
      </c>
      <c r="AK656" s="68" t="str">
        <f t="shared" si="10"/>
        <v/>
      </c>
      <c r="AL656" s="68" t="str">
        <f t="shared" si="11"/>
        <v/>
      </c>
      <c r="AM656" s="68" t="str">
        <f t="shared" si="12"/>
        <v/>
      </c>
      <c r="AN656" s="68" t="str">
        <f t="shared" si="13"/>
        <v/>
      </c>
      <c r="AO656" s="67" t="str">
        <f t="shared" si="14"/>
        <v/>
      </c>
      <c r="AP656" s="51"/>
      <c r="AQ656" s="80">
        <f t="shared" si="15"/>
        <v>169305</v>
      </c>
      <c r="AR656" s="68">
        <f t="shared" si="16"/>
        <v>728344</v>
      </c>
      <c r="AS656" s="68">
        <f t="shared" si="17"/>
        <v>700242</v>
      </c>
      <c r="AT656" s="68">
        <f t="shared" si="18"/>
        <v>0</v>
      </c>
      <c r="AU656" s="68">
        <f t="shared" si="19"/>
        <v>33300</v>
      </c>
      <c r="AV656" s="68">
        <f t="shared" si="20"/>
        <v>0</v>
      </c>
      <c r="AW656" s="67">
        <f t="shared" si="21"/>
        <v>0</v>
      </c>
      <c r="AX656" s="51"/>
      <c r="AY656" s="51" t="str">
        <f t="shared" si="22"/>
        <v/>
      </c>
      <c r="AZ656" s="68" t="str">
        <f t="shared" si="23"/>
        <v/>
      </c>
      <c r="BA656" s="68" t="str">
        <f t="shared" si="24"/>
        <v/>
      </c>
      <c r="BB656" s="68" t="str">
        <f t="shared" si="25"/>
        <v/>
      </c>
      <c r="BC656" s="68" t="str">
        <f t="shared" si="26"/>
        <v/>
      </c>
      <c r="BD656" s="68" t="str">
        <f t="shared" si="27"/>
        <v/>
      </c>
      <c r="BE656" s="68" t="str">
        <f t="shared" si="28"/>
        <v/>
      </c>
      <c r="BF656" s="51"/>
      <c r="BG656" s="69" t="str">
        <f t="shared" si="29"/>
        <v/>
      </c>
      <c r="BH656" s="67" t="str">
        <f t="shared" si="30"/>
        <v/>
      </c>
      <c r="BI656" s="67" t="str">
        <f t="shared" si="31"/>
        <v/>
      </c>
      <c r="BJ656" s="67" t="str">
        <f t="shared" si="32"/>
        <v/>
      </c>
      <c r="BK656" s="67" t="str">
        <f t="shared" si="33"/>
        <v/>
      </c>
      <c r="BL656" s="67" t="str">
        <f t="shared" si="34"/>
        <v/>
      </c>
      <c r="BM656" s="65" t="str">
        <f t="shared" si="35"/>
        <v/>
      </c>
      <c r="BN656" s="51"/>
      <c r="BO656" s="51" t="str">
        <f t="shared" ref="BO656:BO657" si="4399">IF(A656 =2014,F656,"")</f>
        <v/>
      </c>
      <c r="BP656" s="51" t="str">
        <f t="shared" ref="BP656:BP657" si="4400">IF(A656 =2015,F656,"")</f>
        <v/>
      </c>
      <c r="BQ656" s="71">
        <f t="shared" ref="BQ656:BQ657" si="4401">IF(A656 =2016,F656,"")</f>
        <v>169305</v>
      </c>
      <c r="BR656" s="51" t="str">
        <f t="shared" ref="BR656:BR657" si="4402">IF(A656 =2017,F656,"")</f>
        <v/>
      </c>
      <c r="BS656" s="69" t="str">
        <f t="shared" si="2920"/>
        <v/>
      </c>
      <c r="BT656" s="51"/>
      <c r="BU656" s="68" t="str">
        <f t="shared" ref="BU656:BU657" si="4403">IF(A656 =2014,I656,"")</f>
        <v/>
      </c>
      <c r="BV656" s="68" t="str">
        <f t="shared" ref="BV656:BV657" si="4404">IF(A656 =2015,I656,"")</f>
        <v/>
      </c>
      <c r="BW656" s="65">
        <f t="shared" ref="BW656:BW657" si="4405">IF(A656 =2016,I656,"")</f>
        <v>728344</v>
      </c>
      <c r="BX656" s="68" t="str">
        <f t="shared" ref="BX656:BX657" si="4406">IF(A656 =2017,I656,"")</f>
        <v/>
      </c>
      <c r="BY656" s="67" t="str">
        <f t="shared" si="44"/>
        <v/>
      </c>
      <c r="BZ656" s="68"/>
      <c r="CA656" s="65" t="str">
        <f t="shared" si="45"/>
        <v/>
      </c>
      <c r="CB656" s="67" t="str">
        <f t="shared" si="46"/>
        <v/>
      </c>
      <c r="CC656" s="67">
        <f t="shared" si="47"/>
        <v>0</v>
      </c>
      <c r="CD656" s="67" t="str">
        <f t="shared" si="48"/>
        <v/>
      </c>
      <c r="CE656" s="67" t="str">
        <f t="shared" si="49"/>
        <v/>
      </c>
      <c r="CF656" s="68"/>
      <c r="CG656" s="68" t="str">
        <f t="shared" ref="CG656:CG657" si="4407">IF(A656 =2014,Q656+R656+S656+T656+U656,"")</f>
        <v/>
      </c>
      <c r="CH656" s="68" t="str">
        <f t="shared" ref="CH656:CH657" si="4408">IF(A656 =2015,Q656+R656+S656+T656+U656,"")</f>
        <v/>
      </c>
      <c r="CI656" s="65">
        <f t="shared" ref="CI656:CI657" si="4409">IF(A656 =2016,Q656+R656+S656+T656+U656,"")</f>
        <v>733542</v>
      </c>
      <c r="CJ656" s="68" t="str">
        <f t="shared" ref="CJ656:CJ657" si="4410">IF(A656 =2017,Q656+R656+S656+T656+U656,"")</f>
        <v/>
      </c>
      <c r="CK656" s="67" t="str">
        <f t="shared" si="54"/>
        <v/>
      </c>
      <c r="CL656" s="68"/>
      <c r="CM656" s="68" t="str">
        <f t="shared" ref="CM656:CM657" si="4411">IF(A656 =2014,Q656,"")</f>
        <v/>
      </c>
      <c r="CN656" s="68" t="str">
        <f t="shared" ref="CN656:CN657" si="4412">IF(A656 =2015,Q656,"")</f>
        <v/>
      </c>
      <c r="CO656" s="65">
        <f t="shared" ref="CO656:CO657" si="4413">IF(A656 =2016,Q656,"")</f>
        <v>700242</v>
      </c>
      <c r="CP656" s="68" t="str">
        <f t="shared" ref="CP656:CP657" si="4414">IF(A656 =2017,Q656,"")</f>
        <v/>
      </c>
      <c r="CQ656" s="67" t="str">
        <f t="shared" si="59"/>
        <v/>
      </c>
      <c r="CR656" s="68"/>
      <c r="CS656" s="68" t="str">
        <f t="shared" ref="CS656:CS657" si="4415">IF(A656 =2014,R656,"")</f>
        <v/>
      </c>
      <c r="CT656" s="68" t="str">
        <f t="shared" ref="CT656:CT657" si="4416">IF(A656 =2015,R656,"")</f>
        <v/>
      </c>
      <c r="CU656" s="65">
        <f t="shared" ref="CU656:CU657" si="4417">IF(A656 =2016,R656,"")</f>
        <v>0</v>
      </c>
      <c r="CV656" s="68" t="str">
        <f t="shared" ref="CV656:CV657" si="4418">IF(A656 =2017,R656,"")</f>
        <v/>
      </c>
      <c r="CW656" s="67" t="str">
        <f t="shared" si="64"/>
        <v/>
      </c>
      <c r="CX656" s="68"/>
      <c r="CY656" s="68" t="str">
        <f t="shared" ref="CY656:CY657" si="4419">IF(A656 =2014,S656,"")</f>
        <v/>
      </c>
      <c r="CZ656" s="68" t="str">
        <f t="shared" ref="CZ656:CZ657" si="4420">IF(A656 =2015,S656,"")</f>
        <v/>
      </c>
      <c r="DA656" s="65">
        <f t="shared" ref="DA656:DA657" si="4421">IF(A656 =2016,S656,"")</f>
        <v>33300</v>
      </c>
      <c r="DB656" s="68" t="str">
        <f t="shared" ref="DB656:DB657" si="4422">IF(A656 =2017,S656,"")</f>
        <v/>
      </c>
      <c r="DC656" s="67" t="str">
        <f t="shared" si="69"/>
        <v/>
      </c>
      <c r="DD656" s="68"/>
      <c r="DE656" s="68" t="str">
        <f t="shared" ref="DE656:DE657" si="4423">IF(A656 =2014,T656,"")</f>
        <v/>
      </c>
      <c r="DF656" s="51" t="str">
        <f t="shared" ref="DF656:DF657" si="4424">IF(A656 =2015,T656,"")</f>
        <v/>
      </c>
      <c r="DG656" s="65">
        <f t="shared" ref="DG656:DG657" si="4425">IF(A656 =2016,T656,"")</f>
        <v>0</v>
      </c>
      <c r="DH656" s="51" t="str">
        <f t="shared" ref="DH656:DH657" si="4426">IF(A656 =2017,T656,"")</f>
        <v/>
      </c>
      <c r="DI656" s="69" t="str">
        <f t="shared" si="74"/>
        <v/>
      </c>
      <c r="DJ656" s="51"/>
      <c r="DK656" s="51" t="str">
        <f t="shared" ref="DK656:DK657" si="4427">IF(A656 =2014,U656,"")</f>
        <v/>
      </c>
      <c r="DL656" s="51" t="str">
        <f t="shared" ref="DL656:DL657" si="4428">IF(A656 =2015,U656,"")</f>
        <v/>
      </c>
      <c r="DM656" s="65">
        <f t="shared" ref="DM656:DM657" si="4429">IF(A656 =2016,U656,"")</f>
        <v>0</v>
      </c>
      <c r="DN656" s="51" t="str">
        <f t="shared" ref="DN656:DN657" si="4430">IF(A656 =2017,U656,"")</f>
        <v/>
      </c>
      <c r="DO656" s="69" t="str">
        <f t="shared" si="79"/>
        <v/>
      </c>
      <c r="DP656" s="51"/>
      <c r="DQ656" s="51"/>
      <c r="DR656" s="51"/>
      <c r="DS656" s="51"/>
      <c r="DT656" s="51"/>
      <c r="DU656" s="181"/>
    </row>
    <row r="657" spans="1:125" ht="15" x14ac:dyDescent="0.25">
      <c r="A657" s="50">
        <v>2017</v>
      </c>
      <c r="B657" s="51" t="s">
        <v>591</v>
      </c>
      <c r="C657" s="50" t="s">
        <v>592</v>
      </c>
      <c r="D657" s="53" t="s">
        <v>193</v>
      </c>
      <c r="E657" s="50" t="s">
        <v>7</v>
      </c>
      <c r="F657" s="54">
        <v>115049</v>
      </c>
      <c r="G657" s="54" t="s">
        <v>364</v>
      </c>
      <c r="H657" s="54">
        <v>154612</v>
      </c>
      <c r="I657" s="55">
        <v>650583</v>
      </c>
      <c r="J657" s="50"/>
      <c r="K657" s="50" t="s">
        <v>2032</v>
      </c>
      <c r="L657" s="58" t="s">
        <v>2032</v>
      </c>
      <c r="M657" s="58" t="s">
        <v>2032</v>
      </c>
      <c r="N657" s="58" t="s">
        <v>2032</v>
      </c>
      <c r="O657" s="58" t="s">
        <v>2032</v>
      </c>
      <c r="P657" s="59"/>
      <c r="Q657" s="60">
        <v>633102</v>
      </c>
      <c r="R657" s="60">
        <v>0</v>
      </c>
      <c r="S657" s="60">
        <v>34406</v>
      </c>
      <c r="T657" s="60">
        <v>0</v>
      </c>
      <c r="U657" s="60">
        <v>0</v>
      </c>
      <c r="V657" s="79"/>
      <c r="W657" s="90">
        <f t="shared" si="857"/>
        <v>667508</v>
      </c>
      <c r="X657" s="101">
        <v>299311</v>
      </c>
      <c r="Y657" s="50"/>
      <c r="Z657" s="50" t="s">
        <v>193</v>
      </c>
      <c r="AA657" s="51" t="str">
        <f t="shared" si="4393"/>
        <v/>
      </c>
      <c r="AB657" s="68" t="str">
        <f t="shared" si="4394"/>
        <v/>
      </c>
      <c r="AC657" s="68" t="str">
        <f t="shared" si="4395"/>
        <v/>
      </c>
      <c r="AD657" s="68" t="str">
        <f t="shared" si="4396"/>
        <v/>
      </c>
      <c r="AE657" s="68" t="str">
        <f t="shared" si="4397"/>
        <v/>
      </c>
      <c r="AF657" s="68" t="str">
        <f t="shared" si="4398"/>
        <v/>
      </c>
      <c r="AG657" s="67" t="str">
        <f t="shared" si="7"/>
        <v/>
      </c>
      <c r="AH657" s="51"/>
      <c r="AI657" s="51" t="str">
        <f t="shared" si="8"/>
        <v/>
      </c>
      <c r="AJ657" s="68" t="str">
        <f t="shared" si="9"/>
        <v/>
      </c>
      <c r="AK657" s="68" t="str">
        <f t="shared" si="10"/>
        <v/>
      </c>
      <c r="AL657" s="68" t="str">
        <f t="shared" si="11"/>
        <v/>
      </c>
      <c r="AM657" s="68" t="str">
        <f t="shared" si="12"/>
        <v/>
      </c>
      <c r="AN657" s="68" t="str">
        <f t="shared" si="13"/>
        <v/>
      </c>
      <c r="AO657" s="67" t="str">
        <f t="shared" si="14"/>
        <v/>
      </c>
      <c r="AP657" s="51"/>
      <c r="AQ657" s="51" t="str">
        <f t="shared" si="15"/>
        <v/>
      </c>
      <c r="AR657" s="68" t="str">
        <f t="shared" si="16"/>
        <v/>
      </c>
      <c r="AS657" s="68" t="str">
        <f t="shared" si="17"/>
        <v/>
      </c>
      <c r="AT657" s="68" t="str">
        <f t="shared" si="18"/>
        <v/>
      </c>
      <c r="AU657" s="68" t="str">
        <f t="shared" si="19"/>
        <v/>
      </c>
      <c r="AV657" s="68" t="str">
        <f t="shared" si="20"/>
        <v/>
      </c>
      <c r="AW657" s="67" t="str">
        <f t="shared" si="21"/>
        <v/>
      </c>
      <c r="AX657" s="51"/>
      <c r="AY657" s="80">
        <f t="shared" si="22"/>
        <v>115049</v>
      </c>
      <c r="AZ657" s="68">
        <f t="shared" si="23"/>
        <v>650583</v>
      </c>
      <c r="BA657" s="68">
        <f t="shared" si="24"/>
        <v>633102</v>
      </c>
      <c r="BB657" s="68">
        <f t="shared" si="25"/>
        <v>0</v>
      </c>
      <c r="BC657" s="68">
        <f t="shared" si="26"/>
        <v>34406</v>
      </c>
      <c r="BD657" s="68">
        <f t="shared" si="27"/>
        <v>0</v>
      </c>
      <c r="BE657" s="68">
        <f t="shared" si="28"/>
        <v>299311</v>
      </c>
      <c r="BF657" s="51"/>
      <c r="BG657" s="69" t="str">
        <f t="shared" si="29"/>
        <v/>
      </c>
      <c r="BH657" s="67" t="str">
        <f t="shared" si="30"/>
        <v/>
      </c>
      <c r="BI657" s="67" t="str">
        <f t="shared" si="31"/>
        <v/>
      </c>
      <c r="BJ657" s="67" t="str">
        <f t="shared" si="32"/>
        <v/>
      </c>
      <c r="BK657" s="67" t="str">
        <f t="shared" si="33"/>
        <v/>
      </c>
      <c r="BL657" s="67" t="str">
        <f t="shared" si="34"/>
        <v/>
      </c>
      <c r="BM657" s="65" t="str">
        <f t="shared" si="35"/>
        <v/>
      </c>
      <c r="BN657" s="51"/>
      <c r="BO657" s="51" t="str">
        <f t="shared" si="4399"/>
        <v/>
      </c>
      <c r="BP657" s="51" t="str">
        <f t="shared" si="4400"/>
        <v/>
      </c>
      <c r="BQ657" s="51" t="str">
        <f t="shared" si="4401"/>
        <v/>
      </c>
      <c r="BR657" s="71">
        <f t="shared" si="4402"/>
        <v>115049</v>
      </c>
      <c r="BS657" s="69" t="str">
        <f t="shared" si="2920"/>
        <v/>
      </c>
      <c r="BT657" s="51"/>
      <c r="BU657" s="68" t="str">
        <f t="shared" si="4403"/>
        <v/>
      </c>
      <c r="BV657" s="68" t="str">
        <f t="shared" si="4404"/>
        <v/>
      </c>
      <c r="BW657" s="68" t="str">
        <f t="shared" si="4405"/>
        <v/>
      </c>
      <c r="BX657" s="65">
        <f t="shared" si="4406"/>
        <v>650583</v>
      </c>
      <c r="BY657" s="67" t="str">
        <f t="shared" si="44"/>
        <v/>
      </c>
      <c r="BZ657" s="68"/>
      <c r="CA657" s="65" t="str">
        <f t="shared" si="45"/>
        <v/>
      </c>
      <c r="CB657" s="67" t="str">
        <f t="shared" si="46"/>
        <v/>
      </c>
      <c r="CC657" s="67" t="str">
        <f t="shared" si="47"/>
        <v/>
      </c>
      <c r="CD657" s="67">
        <f t="shared" si="48"/>
        <v>299311</v>
      </c>
      <c r="CE657" s="67" t="str">
        <f t="shared" si="49"/>
        <v/>
      </c>
      <c r="CF657" s="68"/>
      <c r="CG657" s="68" t="str">
        <f t="shared" si="4407"/>
        <v/>
      </c>
      <c r="CH657" s="68" t="str">
        <f t="shared" si="4408"/>
        <v/>
      </c>
      <c r="CI657" s="68" t="str">
        <f t="shared" si="4409"/>
        <v/>
      </c>
      <c r="CJ657" s="65">
        <f t="shared" si="4410"/>
        <v>667508</v>
      </c>
      <c r="CK657" s="67" t="str">
        <f t="shared" si="54"/>
        <v/>
      </c>
      <c r="CL657" s="68"/>
      <c r="CM657" s="68" t="str">
        <f t="shared" si="4411"/>
        <v/>
      </c>
      <c r="CN657" s="68" t="str">
        <f t="shared" si="4412"/>
        <v/>
      </c>
      <c r="CO657" s="68" t="str">
        <f t="shared" si="4413"/>
        <v/>
      </c>
      <c r="CP657" s="65">
        <f t="shared" si="4414"/>
        <v>633102</v>
      </c>
      <c r="CQ657" s="67" t="str">
        <f t="shared" si="59"/>
        <v/>
      </c>
      <c r="CR657" s="68"/>
      <c r="CS657" s="68" t="str">
        <f t="shared" si="4415"/>
        <v/>
      </c>
      <c r="CT657" s="68" t="str">
        <f t="shared" si="4416"/>
        <v/>
      </c>
      <c r="CU657" s="68" t="str">
        <f t="shared" si="4417"/>
        <v/>
      </c>
      <c r="CV657" s="65">
        <f t="shared" si="4418"/>
        <v>0</v>
      </c>
      <c r="CW657" s="67" t="str">
        <f t="shared" si="64"/>
        <v/>
      </c>
      <c r="CX657" s="68"/>
      <c r="CY657" s="68" t="str">
        <f t="shared" si="4419"/>
        <v/>
      </c>
      <c r="CZ657" s="68" t="str">
        <f t="shared" si="4420"/>
        <v/>
      </c>
      <c r="DA657" s="68" t="str">
        <f t="shared" si="4421"/>
        <v/>
      </c>
      <c r="DB657" s="65">
        <f t="shared" si="4422"/>
        <v>34406</v>
      </c>
      <c r="DC657" s="67" t="str">
        <f t="shared" si="69"/>
        <v/>
      </c>
      <c r="DD657" s="68"/>
      <c r="DE657" s="68" t="str">
        <f t="shared" si="4423"/>
        <v/>
      </c>
      <c r="DF657" s="51" t="str">
        <f t="shared" si="4424"/>
        <v/>
      </c>
      <c r="DG657" s="51" t="str">
        <f t="shared" si="4425"/>
        <v/>
      </c>
      <c r="DH657" s="65">
        <f t="shared" si="4426"/>
        <v>0</v>
      </c>
      <c r="DI657" s="69" t="str">
        <f t="shared" si="74"/>
        <v/>
      </c>
      <c r="DJ657" s="51"/>
      <c r="DK657" s="51" t="str">
        <f t="shared" si="4427"/>
        <v/>
      </c>
      <c r="DL657" s="51" t="str">
        <f t="shared" si="4428"/>
        <v/>
      </c>
      <c r="DM657" s="51" t="str">
        <f t="shared" si="4429"/>
        <v/>
      </c>
      <c r="DN657" s="65">
        <f t="shared" si="4430"/>
        <v>0</v>
      </c>
      <c r="DO657" s="69" t="str">
        <f t="shared" si="79"/>
        <v/>
      </c>
      <c r="DP657" s="51"/>
      <c r="DQ657" s="51"/>
      <c r="DR657" s="51"/>
      <c r="DS657" s="51"/>
      <c r="DT657" s="51"/>
      <c r="DU657" s="181"/>
    </row>
    <row r="658" spans="1:125" ht="15" x14ac:dyDescent="0.25">
      <c r="A658" s="56">
        <v>2018</v>
      </c>
      <c r="B658" s="51" t="s">
        <v>591</v>
      </c>
      <c r="C658" s="50" t="s">
        <v>592</v>
      </c>
      <c r="D658" s="170" t="s">
        <v>193</v>
      </c>
      <c r="E658" s="50" t="s">
        <v>7</v>
      </c>
      <c r="F658" s="89">
        <v>101028</v>
      </c>
      <c r="G658" s="89">
        <v>0</v>
      </c>
      <c r="H658" s="89">
        <v>162037</v>
      </c>
      <c r="I658" s="90">
        <v>683358</v>
      </c>
      <c r="J658" s="56" t="s">
        <v>209</v>
      </c>
      <c r="K658" s="50" t="s">
        <v>2032</v>
      </c>
      <c r="L658" s="112">
        <v>683358</v>
      </c>
      <c r="M658" s="58"/>
      <c r="N658" s="58"/>
      <c r="O658" s="58"/>
      <c r="P658" s="91"/>
      <c r="Q658" s="92">
        <v>688963</v>
      </c>
      <c r="R658" s="92">
        <v>0</v>
      </c>
      <c r="S658" s="92">
        <v>32456</v>
      </c>
      <c r="T658" s="92">
        <v>0</v>
      </c>
      <c r="U658" s="94"/>
      <c r="V658" s="94"/>
      <c r="W658" s="90">
        <f t="shared" si="857"/>
        <v>721419</v>
      </c>
      <c r="X658" s="101">
        <v>0</v>
      </c>
      <c r="Y658" s="50"/>
      <c r="Z658" s="50"/>
      <c r="AA658" s="51"/>
      <c r="AB658" s="68"/>
      <c r="AC658" s="68"/>
      <c r="AD658" s="68"/>
      <c r="AE658" s="68"/>
      <c r="AF658" s="68"/>
      <c r="AG658" s="67" t="str">
        <f t="shared" si="7"/>
        <v/>
      </c>
      <c r="AH658" s="51"/>
      <c r="AI658" s="51" t="str">
        <f t="shared" si="8"/>
        <v/>
      </c>
      <c r="AJ658" s="68" t="str">
        <f t="shared" si="9"/>
        <v/>
      </c>
      <c r="AK658" s="68" t="str">
        <f t="shared" si="10"/>
        <v/>
      </c>
      <c r="AL658" s="68" t="str">
        <f t="shared" si="11"/>
        <v/>
      </c>
      <c r="AM658" s="68" t="str">
        <f t="shared" si="12"/>
        <v/>
      </c>
      <c r="AN658" s="68" t="str">
        <f t="shared" si="13"/>
        <v/>
      </c>
      <c r="AO658" s="67" t="str">
        <f t="shared" si="14"/>
        <v/>
      </c>
      <c r="AP658" s="51"/>
      <c r="AQ658" s="51" t="str">
        <f t="shared" si="15"/>
        <v/>
      </c>
      <c r="AR658" s="68" t="str">
        <f t="shared" si="16"/>
        <v/>
      </c>
      <c r="AS658" s="68" t="str">
        <f t="shared" si="17"/>
        <v/>
      </c>
      <c r="AT658" s="68" t="str">
        <f t="shared" si="18"/>
        <v/>
      </c>
      <c r="AU658" s="68" t="str">
        <f t="shared" si="19"/>
        <v/>
      </c>
      <c r="AV658" s="68" t="str">
        <f t="shared" si="20"/>
        <v/>
      </c>
      <c r="AW658" s="67" t="str">
        <f t="shared" si="21"/>
        <v/>
      </c>
      <c r="AX658" s="51"/>
      <c r="AY658" s="51" t="str">
        <f t="shared" si="22"/>
        <v/>
      </c>
      <c r="AZ658" s="68" t="str">
        <f t="shared" si="23"/>
        <v/>
      </c>
      <c r="BA658" s="68" t="str">
        <f t="shared" si="24"/>
        <v/>
      </c>
      <c r="BB658" s="68" t="str">
        <f t="shared" si="25"/>
        <v/>
      </c>
      <c r="BC658" s="68" t="str">
        <f t="shared" si="26"/>
        <v/>
      </c>
      <c r="BD658" s="68" t="str">
        <f t="shared" si="27"/>
        <v/>
      </c>
      <c r="BE658" s="68" t="str">
        <f t="shared" si="28"/>
        <v/>
      </c>
      <c r="BF658" s="51"/>
      <c r="BG658" s="96">
        <f t="shared" si="29"/>
        <v>101028</v>
      </c>
      <c r="BH658" s="67">
        <f t="shared" si="30"/>
        <v>683358</v>
      </c>
      <c r="BI658" s="67">
        <f t="shared" si="31"/>
        <v>688963</v>
      </c>
      <c r="BJ658" s="67">
        <f t="shared" si="32"/>
        <v>0</v>
      </c>
      <c r="BK658" s="67">
        <f t="shared" si="33"/>
        <v>32456</v>
      </c>
      <c r="BL658" s="67">
        <f t="shared" si="34"/>
        <v>0</v>
      </c>
      <c r="BM658" s="65">
        <f t="shared" si="35"/>
        <v>0</v>
      </c>
      <c r="BN658" s="51"/>
      <c r="BO658" s="51"/>
      <c r="BP658" s="51"/>
      <c r="BQ658" s="70"/>
      <c r="BR658" s="51"/>
      <c r="BS658" s="96">
        <f t="shared" si="2920"/>
        <v>101028</v>
      </c>
      <c r="BT658" s="51"/>
      <c r="BU658" s="68"/>
      <c r="BV658" s="68"/>
      <c r="BW658" s="65"/>
      <c r="BX658" s="68"/>
      <c r="BY658" s="67">
        <f t="shared" si="44"/>
        <v>683358</v>
      </c>
      <c r="BZ658" s="68"/>
      <c r="CA658" s="65" t="str">
        <f t="shared" si="45"/>
        <v/>
      </c>
      <c r="CB658" s="67" t="str">
        <f t="shared" si="46"/>
        <v/>
      </c>
      <c r="CC658" s="67" t="str">
        <f t="shared" si="47"/>
        <v/>
      </c>
      <c r="CD658" s="67" t="str">
        <f t="shared" si="48"/>
        <v/>
      </c>
      <c r="CE658" s="67">
        <f t="shared" si="49"/>
        <v>0</v>
      </c>
      <c r="CF658" s="68"/>
      <c r="CG658" s="68"/>
      <c r="CH658" s="68"/>
      <c r="CI658" s="65"/>
      <c r="CJ658" s="68"/>
      <c r="CK658" s="67">
        <f t="shared" si="54"/>
        <v>721419</v>
      </c>
      <c r="CL658" s="68"/>
      <c r="CM658" s="68"/>
      <c r="CN658" s="68"/>
      <c r="CO658" s="65"/>
      <c r="CP658" s="68"/>
      <c r="CQ658" s="67">
        <f t="shared" si="59"/>
        <v>688963</v>
      </c>
      <c r="CR658" s="68"/>
      <c r="CS658" s="68"/>
      <c r="CT658" s="68"/>
      <c r="CU658" s="65"/>
      <c r="CV658" s="68"/>
      <c r="CW658" s="67">
        <f t="shared" si="64"/>
        <v>0</v>
      </c>
      <c r="CX658" s="68"/>
      <c r="CY658" s="68"/>
      <c r="CZ658" s="68"/>
      <c r="DA658" s="65"/>
      <c r="DB658" s="68"/>
      <c r="DC658" s="67">
        <f t="shared" si="69"/>
        <v>32456</v>
      </c>
      <c r="DD658" s="68"/>
      <c r="DE658" s="68"/>
      <c r="DF658" s="51"/>
      <c r="DG658" s="70"/>
      <c r="DH658" s="51"/>
      <c r="DI658" s="67">
        <f t="shared" si="74"/>
        <v>0</v>
      </c>
      <c r="DJ658" s="51"/>
      <c r="DK658" s="51"/>
      <c r="DL658" s="51"/>
      <c r="DM658" s="70"/>
      <c r="DN658" s="51"/>
      <c r="DO658" s="67">
        <f t="shared" si="79"/>
        <v>688963</v>
      </c>
      <c r="DP658" s="51"/>
      <c r="DQ658" s="51"/>
      <c r="DR658" s="51"/>
      <c r="DS658" s="51"/>
      <c r="DT658" s="51"/>
      <c r="DU658" s="181"/>
    </row>
    <row r="659" spans="1:125" ht="15" x14ac:dyDescent="0.25">
      <c r="A659" s="50"/>
      <c r="B659" s="51"/>
      <c r="C659" s="50"/>
      <c r="D659" s="53"/>
      <c r="E659" s="50"/>
      <c r="F659" s="54"/>
      <c r="G659" s="54"/>
      <c r="H659" s="54"/>
      <c r="I659" s="55"/>
      <c r="J659" s="50"/>
      <c r="K659" s="50" t="s">
        <v>2032</v>
      </c>
      <c r="L659" s="58" t="s">
        <v>2032</v>
      </c>
      <c r="M659" s="58"/>
      <c r="N659" s="58"/>
      <c r="O659" s="58"/>
      <c r="P659" s="59"/>
      <c r="Q659" s="60"/>
      <c r="R659" s="60"/>
      <c r="S659" s="60"/>
      <c r="T659" s="60"/>
      <c r="U659" s="60"/>
      <c r="V659" s="79"/>
      <c r="W659" s="90">
        <f t="shared" si="857"/>
        <v>0</v>
      </c>
      <c r="X659" s="101"/>
      <c r="Y659" s="50"/>
      <c r="Z659" s="50"/>
      <c r="AA659" s="51"/>
      <c r="AB659" s="68"/>
      <c r="AC659" s="68"/>
      <c r="AD659" s="68"/>
      <c r="AE659" s="68"/>
      <c r="AF659" s="68"/>
      <c r="AG659" s="67" t="str">
        <f t="shared" si="7"/>
        <v/>
      </c>
      <c r="AH659" s="51"/>
      <c r="AI659" s="51" t="str">
        <f t="shared" si="8"/>
        <v/>
      </c>
      <c r="AJ659" s="68" t="str">
        <f t="shared" si="9"/>
        <v/>
      </c>
      <c r="AK659" s="68" t="str">
        <f t="shared" si="10"/>
        <v/>
      </c>
      <c r="AL659" s="68" t="str">
        <f t="shared" si="11"/>
        <v/>
      </c>
      <c r="AM659" s="68" t="str">
        <f t="shared" si="12"/>
        <v/>
      </c>
      <c r="AN659" s="68" t="str">
        <f t="shared" si="13"/>
        <v/>
      </c>
      <c r="AO659" s="67" t="str">
        <f t="shared" si="14"/>
        <v/>
      </c>
      <c r="AP659" s="51"/>
      <c r="AQ659" s="51" t="str">
        <f t="shared" si="15"/>
        <v/>
      </c>
      <c r="AR659" s="68" t="str">
        <f t="shared" si="16"/>
        <v/>
      </c>
      <c r="AS659" s="68" t="str">
        <f t="shared" si="17"/>
        <v/>
      </c>
      <c r="AT659" s="68" t="str">
        <f t="shared" si="18"/>
        <v/>
      </c>
      <c r="AU659" s="68" t="str">
        <f t="shared" si="19"/>
        <v/>
      </c>
      <c r="AV659" s="68" t="str">
        <f t="shared" si="20"/>
        <v/>
      </c>
      <c r="AW659" s="67" t="str">
        <f t="shared" si="21"/>
        <v/>
      </c>
      <c r="AX659" s="51"/>
      <c r="AY659" s="51" t="str">
        <f t="shared" si="22"/>
        <v/>
      </c>
      <c r="AZ659" s="68" t="str">
        <f t="shared" si="23"/>
        <v/>
      </c>
      <c r="BA659" s="68" t="str">
        <f t="shared" si="24"/>
        <v/>
      </c>
      <c r="BB659" s="68" t="str">
        <f t="shared" si="25"/>
        <v/>
      </c>
      <c r="BC659" s="68" t="str">
        <f t="shared" si="26"/>
        <v/>
      </c>
      <c r="BD659" s="68" t="str">
        <f t="shared" si="27"/>
        <v/>
      </c>
      <c r="BE659" s="68" t="str">
        <f t="shared" si="28"/>
        <v/>
      </c>
      <c r="BF659" s="51"/>
      <c r="BG659" s="69" t="str">
        <f t="shared" si="29"/>
        <v/>
      </c>
      <c r="BH659" s="67" t="str">
        <f t="shared" si="30"/>
        <v/>
      </c>
      <c r="BI659" s="67" t="str">
        <f t="shared" si="31"/>
        <v/>
      </c>
      <c r="BJ659" s="67" t="str">
        <f t="shared" si="32"/>
        <v/>
      </c>
      <c r="BK659" s="67" t="str">
        <f t="shared" si="33"/>
        <v/>
      </c>
      <c r="BL659" s="67" t="str">
        <f t="shared" si="34"/>
        <v/>
      </c>
      <c r="BM659" s="65" t="str">
        <f t="shared" si="35"/>
        <v/>
      </c>
      <c r="BN659" s="51"/>
      <c r="BO659" s="51"/>
      <c r="BP659" s="51"/>
      <c r="BQ659" s="70"/>
      <c r="BR659" s="51"/>
      <c r="BS659" s="69" t="str">
        <f t="shared" si="2920"/>
        <v/>
      </c>
      <c r="BT659" s="51"/>
      <c r="BU659" s="68"/>
      <c r="BV659" s="68"/>
      <c r="BW659" s="65"/>
      <c r="BX659" s="68"/>
      <c r="BY659" s="67" t="str">
        <f t="shared" si="44"/>
        <v/>
      </c>
      <c r="BZ659" s="68"/>
      <c r="CA659" s="65" t="str">
        <f t="shared" si="45"/>
        <v/>
      </c>
      <c r="CB659" s="67" t="str">
        <f t="shared" si="46"/>
        <v/>
      </c>
      <c r="CC659" s="67" t="str">
        <f t="shared" si="47"/>
        <v/>
      </c>
      <c r="CD659" s="67" t="str">
        <f t="shared" si="48"/>
        <v/>
      </c>
      <c r="CE659" s="67" t="str">
        <f t="shared" si="49"/>
        <v/>
      </c>
      <c r="CF659" s="68"/>
      <c r="CG659" s="68"/>
      <c r="CH659" s="68"/>
      <c r="CI659" s="65"/>
      <c r="CJ659" s="68"/>
      <c r="CK659" s="67" t="str">
        <f t="shared" si="54"/>
        <v/>
      </c>
      <c r="CL659" s="68"/>
      <c r="CM659" s="68"/>
      <c r="CN659" s="68"/>
      <c r="CO659" s="65"/>
      <c r="CP659" s="68"/>
      <c r="CQ659" s="67" t="str">
        <f t="shared" si="59"/>
        <v/>
      </c>
      <c r="CR659" s="68"/>
      <c r="CS659" s="68"/>
      <c r="CT659" s="68"/>
      <c r="CU659" s="65"/>
      <c r="CV659" s="68"/>
      <c r="CW659" s="67" t="str">
        <f t="shared" si="64"/>
        <v/>
      </c>
      <c r="CX659" s="68"/>
      <c r="CY659" s="68"/>
      <c r="CZ659" s="68"/>
      <c r="DA659" s="65"/>
      <c r="DB659" s="68"/>
      <c r="DC659" s="67" t="str">
        <f t="shared" si="69"/>
        <v/>
      </c>
      <c r="DD659" s="68"/>
      <c r="DE659" s="68"/>
      <c r="DF659" s="51"/>
      <c r="DG659" s="70"/>
      <c r="DH659" s="51"/>
      <c r="DI659" s="69" t="str">
        <f t="shared" si="74"/>
        <v/>
      </c>
      <c r="DJ659" s="51"/>
      <c r="DK659" s="51"/>
      <c r="DL659" s="51"/>
      <c r="DM659" s="70"/>
      <c r="DN659" s="51"/>
      <c r="DO659" s="69" t="str">
        <f t="shared" si="79"/>
        <v/>
      </c>
      <c r="DP659" s="51"/>
      <c r="DQ659" s="51"/>
      <c r="DR659" s="51"/>
      <c r="DS659" s="51"/>
      <c r="DT659" s="51"/>
      <c r="DU659" s="181"/>
    </row>
    <row r="660" spans="1:125" ht="15" x14ac:dyDescent="0.25">
      <c r="A660" s="50">
        <v>2016</v>
      </c>
      <c r="B660" s="51" t="s">
        <v>647</v>
      </c>
      <c r="C660" s="50" t="s">
        <v>648</v>
      </c>
      <c r="D660" s="53" t="s">
        <v>193</v>
      </c>
      <c r="E660" s="50" t="s">
        <v>7</v>
      </c>
      <c r="F660" s="54">
        <v>361628</v>
      </c>
      <c r="G660" s="54" t="s">
        <v>364</v>
      </c>
      <c r="H660" s="54">
        <v>452652</v>
      </c>
      <c r="I660" s="55">
        <v>2742597</v>
      </c>
      <c r="J660" s="50"/>
      <c r="K660" s="50" t="s">
        <v>2032</v>
      </c>
      <c r="L660" s="58" t="s">
        <v>2032</v>
      </c>
      <c r="M660" s="58" t="s">
        <v>2032</v>
      </c>
      <c r="N660" s="58" t="s">
        <v>2032</v>
      </c>
      <c r="O660" s="58" t="s">
        <v>2032</v>
      </c>
      <c r="P660" s="59"/>
      <c r="Q660" s="60">
        <v>1732683</v>
      </c>
      <c r="R660" s="60">
        <v>899774</v>
      </c>
      <c r="S660" s="60">
        <v>204894</v>
      </c>
      <c r="T660" s="60">
        <v>0</v>
      </c>
      <c r="U660" s="60">
        <v>0</v>
      </c>
      <c r="V660" s="79"/>
      <c r="W660" s="90">
        <f t="shared" si="857"/>
        <v>2837351</v>
      </c>
      <c r="X660" s="101">
        <v>0</v>
      </c>
      <c r="Y660" s="50"/>
      <c r="Z660" s="50" t="s">
        <v>193</v>
      </c>
      <c r="AA660" s="51" t="str">
        <f t="shared" ref="AA660:AA661" si="4431">IF(A660 =2014,IF(Y660 ="",F660,""),"")</f>
        <v/>
      </c>
      <c r="AB660" s="68" t="str">
        <f t="shared" ref="AB660:AB661" si="4432">IF(A660 =2014,IF(Y660 ="",I660,""),"")</f>
        <v/>
      </c>
      <c r="AC660" s="68" t="str">
        <f t="shared" ref="AC660:AC661" si="4433">IF(A660 =2014,IF(Y660 ="",Q660,""),"")</f>
        <v/>
      </c>
      <c r="AD660" s="68" t="str">
        <f t="shared" ref="AD660:AD661" si="4434">IF(A660 =2014,IF(Y660 ="",R660,""),"")</f>
        <v/>
      </c>
      <c r="AE660" s="68" t="str">
        <f t="shared" ref="AE660:AE661" si="4435">IF(A660 =2014,IF(Y660 ="",S660,""),"")</f>
        <v/>
      </c>
      <c r="AF660" s="68" t="str">
        <f t="shared" ref="AF660:AF661" si="4436">IF(A660 =2014,IF(Y660 ="",T660+U660,""),"")</f>
        <v/>
      </c>
      <c r="AG660" s="67" t="str">
        <f t="shared" si="7"/>
        <v/>
      </c>
      <c r="AH660" s="51"/>
      <c r="AI660" s="51" t="str">
        <f t="shared" si="8"/>
        <v/>
      </c>
      <c r="AJ660" s="68" t="str">
        <f t="shared" si="9"/>
        <v/>
      </c>
      <c r="AK660" s="68" t="str">
        <f t="shared" si="10"/>
        <v/>
      </c>
      <c r="AL660" s="68" t="str">
        <f t="shared" si="11"/>
        <v/>
      </c>
      <c r="AM660" s="68" t="str">
        <f t="shared" si="12"/>
        <v/>
      </c>
      <c r="AN660" s="68" t="str">
        <f t="shared" si="13"/>
        <v/>
      </c>
      <c r="AO660" s="67" t="str">
        <f t="shared" si="14"/>
        <v/>
      </c>
      <c r="AP660" s="51"/>
      <c r="AQ660" s="80">
        <f t="shared" si="15"/>
        <v>361628</v>
      </c>
      <c r="AR660" s="68">
        <f t="shared" si="16"/>
        <v>2742597</v>
      </c>
      <c r="AS660" s="68">
        <f t="shared" si="17"/>
        <v>1732683</v>
      </c>
      <c r="AT660" s="68">
        <f t="shared" si="18"/>
        <v>899774</v>
      </c>
      <c r="AU660" s="68">
        <f t="shared" si="19"/>
        <v>204894</v>
      </c>
      <c r="AV660" s="68">
        <f t="shared" si="20"/>
        <v>0</v>
      </c>
      <c r="AW660" s="67">
        <f t="shared" si="21"/>
        <v>0</v>
      </c>
      <c r="AX660" s="51"/>
      <c r="AY660" s="51" t="str">
        <f t="shared" si="22"/>
        <v/>
      </c>
      <c r="AZ660" s="68" t="str">
        <f t="shared" si="23"/>
        <v/>
      </c>
      <c r="BA660" s="68" t="str">
        <f t="shared" si="24"/>
        <v/>
      </c>
      <c r="BB660" s="68" t="str">
        <f t="shared" si="25"/>
        <v/>
      </c>
      <c r="BC660" s="68" t="str">
        <f t="shared" si="26"/>
        <v/>
      </c>
      <c r="BD660" s="68" t="str">
        <f t="shared" si="27"/>
        <v/>
      </c>
      <c r="BE660" s="68" t="str">
        <f t="shared" si="28"/>
        <v/>
      </c>
      <c r="BF660" s="51"/>
      <c r="BG660" s="69" t="str">
        <f t="shared" si="29"/>
        <v/>
      </c>
      <c r="BH660" s="67" t="str">
        <f t="shared" si="30"/>
        <v/>
      </c>
      <c r="BI660" s="67" t="str">
        <f t="shared" si="31"/>
        <v/>
      </c>
      <c r="BJ660" s="67" t="str">
        <f t="shared" si="32"/>
        <v/>
      </c>
      <c r="BK660" s="67" t="str">
        <f t="shared" si="33"/>
        <v/>
      </c>
      <c r="BL660" s="67" t="str">
        <f t="shared" si="34"/>
        <v/>
      </c>
      <c r="BM660" s="65" t="str">
        <f t="shared" si="35"/>
        <v/>
      </c>
      <c r="BN660" s="51"/>
      <c r="BO660" s="51" t="str">
        <f t="shared" ref="BO660:BO661" si="4437">IF(A660 =2014,F660,"")</f>
        <v/>
      </c>
      <c r="BP660" s="51" t="str">
        <f t="shared" ref="BP660:BP661" si="4438">IF(A660 =2015,F660,"")</f>
        <v/>
      </c>
      <c r="BQ660" s="71">
        <f t="shared" ref="BQ660:BQ661" si="4439">IF(A660 =2016,F660,"")</f>
        <v>361628</v>
      </c>
      <c r="BR660" s="51" t="str">
        <f t="shared" ref="BR660:BR661" si="4440">IF(A660 =2017,F660,"")</f>
        <v/>
      </c>
      <c r="BS660" s="69" t="str">
        <f t="shared" si="2920"/>
        <v/>
      </c>
      <c r="BT660" s="51"/>
      <c r="BU660" s="68" t="str">
        <f t="shared" ref="BU660:BU661" si="4441">IF(A660 =2014,I660,"")</f>
        <v/>
      </c>
      <c r="BV660" s="68" t="str">
        <f t="shared" ref="BV660:BV661" si="4442">IF(A660 =2015,I660,"")</f>
        <v/>
      </c>
      <c r="BW660" s="65">
        <f t="shared" ref="BW660:BW661" si="4443">IF(A660 =2016,I660,"")</f>
        <v>2742597</v>
      </c>
      <c r="BX660" s="68" t="str">
        <f t="shared" ref="BX660:BX661" si="4444">IF(A660 =2017,I660,"")</f>
        <v/>
      </c>
      <c r="BY660" s="67" t="str">
        <f t="shared" si="44"/>
        <v/>
      </c>
      <c r="BZ660" s="68"/>
      <c r="CA660" s="65" t="str">
        <f t="shared" si="45"/>
        <v/>
      </c>
      <c r="CB660" s="67" t="str">
        <f t="shared" si="46"/>
        <v/>
      </c>
      <c r="CC660" s="67">
        <f t="shared" si="47"/>
        <v>0</v>
      </c>
      <c r="CD660" s="67" t="str">
        <f t="shared" si="48"/>
        <v/>
      </c>
      <c r="CE660" s="67" t="str">
        <f t="shared" si="49"/>
        <v/>
      </c>
      <c r="CF660" s="68"/>
      <c r="CG660" s="68" t="str">
        <f t="shared" ref="CG660:CG661" si="4445">IF(A660 =2014,Q660+R660+S660+T660+U660,"")</f>
        <v/>
      </c>
      <c r="CH660" s="68" t="str">
        <f t="shared" ref="CH660:CH661" si="4446">IF(A660 =2015,Q660+R660+S660+T660+U660,"")</f>
        <v/>
      </c>
      <c r="CI660" s="65">
        <f t="shared" ref="CI660:CI661" si="4447">IF(A660 =2016,Q660+R660+S660+T660+U660,"")</f>
        <v>2837351</v>
      </c>
      <c r="CJ660" s="68" t="str">
        <f t="shared" ref="CJ660:CJ661" si="4448">IF(A660 =2017,Q660+R660+S660+T660+U660,"")</f>
        <v/>
      </c>
      <c r="CK660" s="67" t="str">
        <f t="shared" si="54"/>
        <v/>
      </c>
      <c r="CL660" s="68"/>
      <c r="CM660" s="68" t="str">
        <f t="shared" ref="CM660:CM661" si="4449">IF(A660 =2014,Q660,"")</f>
        <v/>
      </c>
      <c r="CN660" s="68" t="str">
        <f t="shared" ref="CN660:CN661" si="4450">IF(A660 =2015,Q660,"")</f>
        <v/>
      </c>
      <c r="CO660" s="65">
        <f t="shared" ref="CO660:CO661" si="4451">IF(A660 =2016,Q660,"")</f>
        <v>1732683</v>
      </c>
      <c r="CP660" s="68" t="str">
        <f t="shared" ref="CP660:CP661" si="4452">IF(A660 =2017,Q660,"")</f>
        <v/>
      </c>
      <c r="CQ660" s="67" t="str">
        <f t="shared" si="59"/>
        <v/>
      </c>
      <c r="CR660" s="68"/>
      <c r="CS660" s="68" t="str">
        <f t="shared" ref="CS660:CS661" si="4453">IF(A660 =2014,R660,"")</f>
        <v/>
      </c>
      <c r="CT660" s="68" t="str">
        <f t="shared" ref="CT660:CT661" si="4454">IF(A660 =2015,R660,"")</f>
        <v/>
      </c>
      <c r="CU660" s="65">
        <f t="shared" ref="CU660:CU661" si="4455">IF(A660 =2016,R660,"")</f>
        <v>899774</v>
      </c>
      <c r="CV660" s="68" t="str">
        <f t="shared" ref="CV660:CV661" si="4456">IF(A660 =2017,R660,"")</f>
        <v/>
      </c>
      <c r="CW660" s="67" t="str">
        <f t="shared" si="64"/>
        <v/>
      </c>
      <c r="CX660" s="68"/>
      <c r="CY660" s="68" t="str">
        <f t="shared" ref="CY660:CY661" si="4457">IF(A660 =2014,S660,"")</f>
        <v/>
      </c>
      <c r="CZ660" s="68" t="str">
        <f t="shared" ref="CZ660:CZ661" si="4458">IF(A660 =2015,S660,"")</f>
        <v/>
      </c>
      <c r="DA660" s="65">
        <f t="shared" ref="DA660:DA661" si="4459">IF(A660 =2016,S660,"")</f>
        <v>204894</v>
      </c>
      <c r="DB660" s="68" t="str">
        <f t="shared" ref="DB660:DB661" si="4460">IF(A660 =2017,S660,"")</f>
        <v/>
      </c>
      <c r="DC660" s="67" t="str">
        <f t="shared" si="69"/>
        <v/>
      </c>
      <c r="DD660" s="68"/>
      <c r="DE660" s="68" t="str">
        <f t="shared" ref="DE660:DE661" si="4461">IF(A660 =2014,T660,"")</f>
        <v/>
      </c>
      <c r="DF660" s="51" t="str">
        <f t="shared" ref="DF660:DF661" si="4462">IF(A660 =2015,T660,"")</f>
        <v/>
      </c>
      <c r="DG660" s="65">
        <f t="shared" ref="DG660:DG661" si="4463">IF(A660 =2016,T660,"")</f>
        <v>0</v>
      </c>
      <c r="DH660" s="51" t="str">
        <f t="shared" ref="DH660:DH661" si="4464">IF(A660 =2017,T660,"")</f>
        <v/>
      </c>
      <c r="DI660" s="69" t="str">
        <f t="shared" si="74"/>
        <v/>
      </c>
      <c r="DJ660" s="51"/>
      <c r="DK660" s="51" t="str">
        <f t="shared" ref="DK660:DK661" si="4465">IF(A660 =2014,U660,"")</f>
        <v/>
      </c>
      <c r="DL660" s="51" t="str">
        <f t="shared" ref="DL660:DL661" si="4466">IF(A660 =2015,U660,"")</f>
        <v/>
      </c>
      <c r="DM660" s="65">
        <f t="shared" ref="DM660:DM661" si="4467">IF(A660 =2016,U660,"")</f>
        <v>0</v>
      </c>
      <c r="DN660" s="51" t="str">
        <f t="shared" ref="DN660:DN661" si="4468">IF(A660 =2017,U660,"")</f>
        <v/>
      </c>
      <c r="DO660" s="69" t="str">
        <f t="shared" si="79"/>
        <v/>
      </c>
      <c r="DP660" s="51"/>
      <c r="DQ660" s="51"/>
      <c r="DR660" s="51"/>
      <c r="DS660" s="51"/>
      <c r="DT660" s="51"/>
      <c r="DU660" s="181"/>
    </row>
    <row r="661" spans="1:125" ht="15" x14ac:dyDescent="0.25">
      <c r="A661" s="50">
        <v>2017</v>
      </c>
      <c r="B661" s="51" t="s">
        <v>647</v>
      </c>
      <c r="C661" s="50" t="s">
        <v>648</v>
      </c>
      <c r="D661" s="53" t="s">
        <v>193</v>
      </c>
      <c r="E661" s="50" t="s">
        <v>7</v>
      </c>
      <c r="F661" s="54">
        <v>331209</v>
      </c>
      <c r="G661" s="54" t="s">
        <v>364</v>
      </c>
      <c r="H661" s="54">
        <v>446669</v>
      </c>
      <c r="I661" s="55">
        <v>2836739</v>
      </c>
      <c r="J661" s="50"/>
      <c r="K661" s="50" t="s">
        <v>2032</v>
      </c>
      <c r="L661" s="58" t="s">
        <v>2032</v>
      </c>
      <c r="M661" s="58" t="s">
        <v>2032</v>
      </c>
      <c r="N661" s="58" t="s">
        <v>2032</v>
      </c>
      <c r="O661" s="58" t="s">
        <v>2032</v>
      </c>
      <c r="P661" s="59"/>
      <c r="Q661" s="60">
        <v>1786600</v>
      </c>
      <c r="R661" s="60">
        <v>962015</v>
      </c>
      <c r="S661" s="60">
        <v>182878</v>
      </c>
      <c r="T661" s="60">
        <v>0</v>
      </c>
      <c r="U661" s="60">
        <v>0</v>
      </c>
      <c r="V661" s="79"/>
      <c r="W661" s="90">
        <f t="shared" si="857"/>
        <v>2931493</v>
      </c>
      <c r="X661" s="101">
        <v>0</v>
      </c>
      <c r="Y661" s="50"/>
      <c r="Z661" s="50" t="s">
        <v>193</v>
      </c>
      <c r="AA661" s="51" t="str">
        <f t="shared" si="4431"/>
        <v/>
      </c>
      <c r="AB661" s="68" t="str">
        <f t="shared" si="4432"/>
        <v/>
      </c>
      <c r="AC661" s="68" t="str">
        <f t="shared" si="4433"/>
        <v/>
      </c>
      <c r="AD661" s="68" t="str">
        <f t="shared" si="4434"/>
        <v/>
      </c>
      <c r="AE661" s="68" t="str">
        <f t="shared" si="4435"/>
        <v/>
      </c>
      <c r="AF661" s="68" t="str">
        <f t="shared" si="4436"/>
        <v/>
      </c>
      <c r="AG661" s="67" t="str">
        <f t="shared" si="7"/>
        <v/>
      </c>
      <c r="AH661" s="51"/>
      <c r="AI661" s="51" t="str">
        <f t="shared" si="8"/>
        <v/>
      </c>
      <c r="AJ661" s="68" t="str">
        <f t="shared" si="9"/>
        <v/>
      </c>
      <c r="AK661" s="68" t="str">
        <f t="shared" si="10"/>
        <v/>
      </c>
      <c r="AL661" s="68" t="str">
        <f t="shared" si="11"/>
        <v/>
      </c>
      <c r="AM661" s="68" t="str">
        <f t="shared" si="12"/>
        <v/>
      </c>
      <c r="AN661" s="68" t="str">
        <f t="shared" si="13"/>
        <v/>
      </c>
      <c r="AO661" s="67" t="str">
        <f t="shared" si="14"/>
        <v/>
      </c>
      <c r="AP661" s="51"/>
      <c r="AQ661" s="51" t="str">
        <f t="shared" si="15"/>
        <v/>
      </c>
      <c r="AR661" s="68" t="str">
        <f t="shared" si="16"/>
        <v/>
      </c>
      <c r="AS661" s="68" t="str">
        <f t="shared" si="17"/>
        <v/>
      </c>
      <c r="AT661" s="68" t="str">
        <f t="shared" si="18"/>
        <v/>
      </c>
      <c r="AU661" s="68" t="str">
        <f t="shared" si="19"/>
        <v/>
      </c>
      <c r="AV661" s="68" t="str">
        <f t="shared" si="20"/>
        <v/>
      </c>
      <c r="AW661" s="67" t="str">
        <f t="shared" si="21"/>
        <v/>
      </c>
      <c r="AX661" s="51"/>
      <c r="AY661" s="80">
        <f t="shared" si="22"/>
        <v>331209</v>
      </c>
      <c r="AZ661" s="68">
        <f t="shared" si="23"/>
        <v>2836739</v>
      </c>
      <c r="BA661" s="68">
        <f t="shared" si="24"/>
        <v>1786600</v>
      </c>
      <c r="BB661" s="68">
        <f t="shared" si="25"/>
        <v>962015</v>
      </c>
      <c r="BC661" s="68">
        <f t="shared" si="26"/>
        <v>182878</v>
      </c>
      <c r="BD661" s="68">
        <f t="shared" si="27"/>
        <v>0</v>
      </c>
      <c r="BE661" s="68">
        <f t="shared" si="28"/>
        <v>0</v>
      </c>
      <c r="BF661" s="51"/>
      <c r="BG661" s="69" t="str">
        <f t="shared" si="29"/>
        <v/>
      </c>
      <c r="BH661" s="67" t="str">
        <f t="shared" si="30"/>
        <v/>
      </c>
      <c r="BI661" s="67" t="str">
        <f t="shared" si="31"/>
        <v/>
      </c>
      <c r="BJ661" s="67" t="str">
        <f t="shared" si="32"/>
        <v/>
      </c>
      <c r="BK661" s="67" t="str">
        <f t="shared" si="33"/>
        <v/>
      </c>
      <c r="BL661" s="67" t="str">
        <f t="shared" si="34"/>
        <v/>
      </c>
      <c r="BM661" s="65" t="str">
        <f t="shared" si="35"/>
        <v/>
      </c>
      <c r="BN661" s="51"/>
      <c r="BO661" s="51" t="str">
        <f t="shared" si="4437"/>
        <v/>
      </c>
      <c r="BP661" s="51" t="str">
        <f t="shared" si="4438"/>
        <v/>
      </c>
      <c r="BQ661" s="51" t="str">
        <f t="shared" si="4439"/>
        <v/>
      </c>
      <c r="BR661" s="71">
        <f t="shared" si="4440"/>
        <v>331209</v>
      </c>
      <c r="BS661" s="69" t="str">
        <f t="shared" si="2920"/>
        <v/>
      </c>
      <c r="BT661" s="51"/>
      <c r="BU661" s="68" t="str">
        <f t="shared" si="4441"/>
        <v/>
      </c>
      <c r="BV661" s="68" t="str">
        <f t="shared" si="4442"/>
        <v/>
      </c>
      <c r="BW661" s="68" t="str">
        <f t="shared" si="4443"/>
        <v/>
      </c>
      <c r="BX661" s="65">
        <f t="shared" si="4444"/>
        <v>2836739</v>
      </c>
      <c r="BY661" s="67" t="str">
        <f t="shared" si="44"/>
        <v/>
      </c>
      <c r="BZ661" s="68"/>
      <c r="CA661" s="65" t="str">
        <f t="shared" si="45"/>
        <v/>
      </c>
      <c r="CB661" s="67" t="str">
        <f t="shared" si="46"/>
        <v/>
      </c>
      <c r="CC661" s="67" t="str">
        <f t="shared" si="47"/>
        <v/>
      </c>
      <c r="CD661" s="67">
        <f t="shared" si="48"/>
        <v>0</v>
      </c>
      <c r="CE661" s="67" t="str">
        <f t="shared" si="49"/>
        <v/>
      </c>
      <c r="CF661" s="68"/>
      <c r="CG661" s="68" t="str">
        <f t="shared" si="4445"/>
        <v/>
      </c>
      <c r="CH661" s="68" t="str">
        <f t="shared" si="4446"/>
        <v/>
      </c>
      <c r="CI661" s="68" t="str">
        <f t="shared" si="4447"/>
        <v/>
      </c>
      <c r="CJ661" s="65">
        <f t="shared" si="4448"/>
        <v>2931493</v>
      </c>
      <c r="CK661" s="67" t="str">
        <f t="shared" si="54"/>
        <v/>
      </c>
      <c r="CL661" s="68"/>
      <c r="CM661" s="68" t="str">
        <f t="shared" si="4449"/>
        <v/>
      </c>
      <c r="CN661" s="68" t="str">
        <f t="shared" si="4450"/>
        <v/>
      </c>
      <c r="CO661" s="68" t="str">
        <f t="shared" si="4451"/>
        <v/>
      </c>
      <c r="CP661" s="65">
        <f t="shared" si="4452"/>
        <v>1786600</v>
      </c>
      <c r="CQ661" s="67" t="str">
        <f t="shared" si="59"/>
        <v/>
      </c>
      <c r="CR661" s="68"/>
      <c r="CS661" s="68" t="str">
        <f t="shared" si="4453"/>
        <v/>
      </c>
      <c r="CT661" s="68" t="str">
        <f t="shared" si="4454"/>
        <v/>
      </c>
      <c r="CU661" s="68" t="str">
        <f t="shared" si="4455"/>
        <v/>
      </c>
      <c r="CV661" s="65">
        <f t="shared" si="4456"/>
        <v>962015</v>
      </c>
      <c r="CW661" s="67" t="str">
        <f t="shared" si="64"/>
        <v/>
      </c>
      <c r="CX661" s="68"/>
      <c r="CY661" s="68" t="str">
        <f t="shared" si="4457"/>
        <v/>
      </c>
      <c r="CZ661" s="68" t="str">
        <f t="shared" si="4458"/>
        <v/>
      </c>
      <c r="DA661" s="68" t="str">
        <f t="shared" si="4459"/>
        <v/>
      </c>
      <c r="DB661" s="65">
        <f t="shared" si="4460"/>
        <v>182878</v>
      </c>
      <c r="DC661" s="67" t="str">
        <f t="shared" si="69"/>
        <v/>
      </c>
      <c r="DD661" s="68"/>
      <c r="DE661" s="68" t="str">
        <f t="shared" si="4461"/>
        <v/>
      </c>
      <c r="DF661" s="51" t="str">
        <f t="shared" si="4462"/>
        <v/>
      </c>
      <c r="DG661" s="51" t="str">
        <f t="shared" si="4463"/>
        <v/>
      </c>
      <c r="DH661" s="65">
        <f t="shared" si="4464"/>
        <v>0</v>
      </c>
      <c r="DI661" s="69" t="str">
        <f t="shared" si="74"/>
        <v/>
      </c>
      <c r="DJ661" s="51"/>
      <c r="DK661" s="51" t="str">
        <f t="shared" si="4465"/>
        <v/>
      </c>
      <c r="DL661" s="51" t="str">
        <f t="shared" si="4466"/>
        <v/>
      </c>
      <c r="DM661" s="51" t="str">
        <f t="shared" si="4467"/>
        <v/>
      </c>
      <c r="DN661" s="65">
        <f t="shared" si="4468"/>
        <v>0</v>
      </c>
      <c r="DO661" s="69" t="str">
        <f t="shared" si="79"/>
        <v/>
      </c>
      <c r="DP661" s="51"/>
      <c r="DQ661" s="51"/>
      <c r="DR661" s="51"/>
      <c r="DS661" s="51"/>
      <c r="DT661" s="51"/>
      <c r="DU661" s="181"/>
    </row>
    <row r="662" spans="1:125" ht="15" x14ac:dyDescent="0.25">
      <c r="A662" s="56">
        <v>2018</v>
      </c>
      <c r="B662" s="51" t="s">
        <v>647</v>
      </c>
      <c r="C662" s="50" t="s">
        <v>648</v>
      </c>
      <c r="D662" s="170" t="s">
        <v>193</v>
      </c>
      <c r="E662" s="50" t="s">
        <v>7</v>
      </c>
      <c r="F662" s="89">
        <v>290743</v>
      </c>
      <c r="G662" s="89">
        <v>0</v>
      </c>
      <c r="H662" s="89">
        <v>440245</v>
      </c>
      <c r="I662" s="90">
        <v>2775161</v>
      </c>
      <c r="J662" s="56" t="s">
        <v>209</v>
      </c>
      <c r="K662" s="50" t="s">
        <v>2032</v>
      </c>
      <c r="L662" s="112">
        <v>2775161</v>
      </c>
      <c r="M662" s="58"/>
      <c r="N662" s="58"/>
      <c r="O662" s="58"/>
      <c r="P662" s="91"/>
      <c r="Q662" s="92">
        <v>1725521</v>
      </c>
      <c r="R662" s="92">
        <v>929126</v>
      </c>
      <c r="S662" s="92">
        <v>215268</v>
      </c>
      <c r="T662" s="92">
        <v>0</v>
      </c>
      <c r="U662" s="94"/>
      <c r="V662" s="94"/>
      <c r="W662" s="90">
        <f t="shared" si="857"/>
        <v>2869915</v>
      </c>
      <c r="X662" s="101">
        <v>0</v>
      </c>
      <c r="Y662" s="50"/>
      <c r="Z662" s="50"/>
      <c r="AA662" s="51"/>
      <c r="AB662" s="68"/>
      <c r="AC662" s="68"/>
      <c r="AD662" s="68"/>
      <c r="AE662" s="68"/>
      <c r="AF662" s="68"/>
      <c r="AG662" s="67" t="str">
        <f t="shared" si="7"/>
        <v/>
      </c>
      <c r="AH662" s="51"/>
      <c r="AI662" s="51" t="str">
        <f t="shared" si="8"/>
        <v/>
      </c>
      <c r="AJ662" s="68" t="str">
        <f t="shared" si="9"/>
        <v/>
      </c>
      <c r="AK662" s="68" t="str">
        <f t="shared" si="10"/>
        <v/>
      </c>
      <c r="AL662" s="68" t="str">
        <f t="shared" si="11"/>
        <v/>
      </c>
      <c r="AM662" s="68" t="str">
        <f t="shared" si="12"/>
        <v/>
      </c>
      <c r="AN662" s="68" t="str">
        <f t="shared" si="13"/>
        <v/>
      </c>
      <c r="AO662" s="67" t="str">
        <f t="shared" si="14"/>
        <v/>
      </c>
      <c r="AP662" s="51"/>
      <c r="AQ662" s="51" t="str">
        <f t="shared" si="15"/>
        <v/>
      </c>
      <c r="AR662" s="68" t="str">
        <f t="shared" si="16"/>
        <v/>
      </c>
      <c r="AS662" s="68" t="str">
        <f t="shared" si="17"/>
        <v/>
      </c>
      <c r="AT662" s="68" t="str">
        <f t="shared" si="18"/>
        <v/>
      </c>
      <c r="AU662" s="68" t="str">
        <f t="shared" si="19"/>
        <v/>
      </c>
      <c r="AV662" s="68" t="str">
        <f t="shared" si="20"/>
        <v/>
      </c>
      <c r="AW662" s="67" t="str">
        <f t="shared" si="21"/>
        <v/>
      </c>
      <c r="AX662" s="51"/>
      <c r="AY662" s="51" t="str">
        <f t="shared" si="22"/>
        <v/>
      </c>
      <c r="AZ662" s="68" t="str">
        <f t="shared" si="23"/>
        <v/>
      </c>
      <c r="BA662" s="68" t="str">
        <f t="shared" si="24"/>
        <v/>
      </c>
      <c r="BB662" s="68" t="str">
        <f t="shared" si="25"/>
        <v/>
      </c>
      <c r="BC662" s="68" t="str">
        <f t="shared" si="26"/>
        <v/>
      </c>
      <c r="BD662" s="68" t="str">
        <f t="shared" si="27"/>
        <v/>
      </c>
      <c r="BE662" s="68" t="str">
        <f t="shared" si="28"/>
        <v/>
      </c>
      <c r="BF662" s="51"/>
      <c r="BG662" s="96">
        <f t="shared" si="29"/>
        <v>290743</v>
      </c>
      <c r="BH662" s="67">
        <f t="shared" si="30"/>
        <v>2775161</v>
      </c>
      <c r="BI662" s="67">
        <f t="shared" si="31"/>
        <v>1725521</v>
      </c>
      <c r="BJ662" s="67">
        <f t="shared" si="32"/>
        <v>929126</v>
      </c>
      <c r="BK662" s="67">
        <f t="shared" si="33"/>
        <v>215268</v>
      </c>
      <c r="BL662" s="67">
        <f t="shared" si="34"/>
        <v>0</v>
      </c>
      <c r="BM662" s="65">
        <f t="shared" si="35"/>
        <v>0</v>
      </c>
      <c r="BN662" s="51"/>
      <c r="BO662" s="51"/>
      <c r="BP662" s="51"/>
      <c r="BQ662" s="70"/>
      <c r="BR662" s="51"/>
      <c r="BS662" s="96">
        <f t="shared" si="2920"/>
        <v>290743</v>
      </c>
      <c r="BT662" s="51"/>
      <c r="BU662" s="68"/>
      <c r="BV662" s="68"/>
      <c r="BW662" s="65"/>
      <c r="BX662" s="68"/>
      <c r="BY662" s="67">
        <f t="shared" si="44"/>
        <v>2775161</v>
      </c>
      <c r="BZ662" s="68"/>
      <c r="CA662" s="65" t="str">
        <f t="shared" si="45"/>
        <v/>
      </c>
      <c r="CB662" s="67" t="str">
        <f t="shared" si="46"/>
        <v/>
      </c>
      <c r="CC662" s="67" t="str">
        <f t="shared" si="47"/>
        <v/>
      </c>
      <c r="CD662" s="67" t="str">
        <f t="shared" si="48"/>
        <v/>
      </c>
      <c r="CE662" s="67">
        <f t="shared" si="49"/>
        <v>0</v>
      </c>
      <c r="CF662" s="68"/>
      <c r="CG662" s="68"/>
      <c r="CH662" s="68"/>
      <c r="CI662" s="65"/>
      <c r="CJ662" s="68"/>
      <c r="CK662" s="67">
        <f t="shared" si="54"/>
        <v>2869915</v>
      </c>
      <c r="CL662" s="68"/>
      <c r="CM662" s="68"/>
      <c r="CN662" s="68"/>
      <c r="CO662" s="65"/>
      <c r="CP662" s="68"/>
      <c r="CQ662" s="67">
        <f t="shared" si="59"/>
        <v>1725521</v>
      </c>
      <c r="CR662" s="68"/>
      <c r="CS662" s="68"/>
      <c r="CT662" s="68"/>
      <c r="CU662" s="65"/>
      <c r="CV662" s="68"/>
      <c r="CW662" s="67">
        <f t="shared" si="64"/>
        <v>929126</v>
      </c>
      <c r="CX662" s="68"/>
      <c r="CY662" s="68"/>
      <c r="CZ662" s="68"/>
      <c r="DA662" s="65"/>
      <c r="DB662" s="68"/>
      <c r="DC662" s="67">
        <f t="shared" si="69"/>
        <v>215268</v>
      </c>
      <c r="DD662" s="68"/>
      <c r="DE662" s="68"/>
      <c r="DF662" s="51"/>
      <c r="DG662" s="70"/>
      <c r="DH662" s="51"/>
      <c r="DI662" s="67">
        <f t="shared" si="74"/>
        <v>0</v>
      </c>
      <c r="DJ662" s="51"/>
      <c r="DK662" s="51"/>
      <c r="DL662" s="51"/>
      <c r="DM662" s="70"/>
      <c r="DN662" s="51"/>
      <c r="DO662" s="67">
        <f t="shared" si="79"/>
        <v>1725521</v>
      </c>
      <c r="DP662" s="51"/>
      <c r="DQ662" s="51"/>
      <c r="DR662" s="51"/>
      <c r="DS662" s="51"/>
      <c r="DT662" s="51"/>
      <c r="DU662" s="181"/>
    </row>
    <row r="663" spans="1:125" ht="15" x14ac:dyDescent="0.25">
      <c r="A663" s="50"/>
      <c r="B663" s="51"/>
      <c r="C663" s="50"/>
      <c r="D663" s="53"/>
      <c r="E663" s="50"/>
      <c r="F663" s="54"/>
      <c r="G663" s="54"/>
      <c r="H663" s="54"/>
      <c r="I663" s="55"/>
      <c r="J663" s="50"/>
      <c r="K663" s="50" t="s">
        <v>2032</v>
      </c>
      <c r="L663" s="58" t="s">
        <v>2032</v>
      </c>
      <c r="M663" s="58"/>
      <c r="N663" s="58"/>
      <c r="O663" s="58"/>
      <c r="P663" s="59"/>
      <c r="Q663" s="60"/>
      <c r="R663" s="60"/>
      <c r="S663" s="60"/>
      <c r="T663" s="60"/>
      <c r="U663" s="60"/>
      <c r="V663" s="79"/>
      <c r="W663" s="90">
        <f t="shared" si="857"/>
        <v>0</v>
      </c>
      <c r="X663" s="101"/>
      <c r="Y663" s="50"/>
      <c r="Z663" s="50"/>
      <c r="AA663" s="51"/>
      <c r="AB663" s="68"/>
      <c r="AC663" s="68"/>
      <c r="AD663" s="68"/>
      <c r="AE663" s="68"/>
      <c r="AF663" s="68"/>
      <c r="AG663" s="67" t="str">
        <f t="shared" si="7"/>
        <v/>
      </c>
      <c r="AH663" s="51"/>
      <c r="AI663" s="51" t="str">
        <f t="shared" si="8"/>
        <v/>
      </c>
      <c r="AJ663" s="68" t="str">
        <f t="shared" si="9"/>
        <v/>
      </c>
      <c r="AK663" s="68" t="str">
        <f t="shared" si="10"/>
        <v/>
      </c>
      <c r="AL663" s="68" t="str">
        <f t="shared" si="11"/>
        <v/>
      </c>
      <c r="AM663" s="68" t="str">
        <f t="shared" si="12"/>
        <v/>
      </c>
      <c r="AN663" s="68" t="str">
        <f t="shared" si="13"/>
        <v/>
      </c>
      <c r="AO663" s="67" t="str">
        <f t="shared" si="14"/>
        <v/>
      </c>
      <c r="AP663" s="51"/>
      <c r="AQ663" s="51" t="str">
        <f t="shared" si="15"/>
        <v/>
      </c>
      <c r="AR663" s="68" t="str">
        <f t="shared" si="16"/>
        <v/>
      </c>
      <c r="AS663" s="68" t="str">
        <f t="shared" si="17"/>
        <v/>
      </c>
      <c r="AT663" s="68" t="str">
        <f t="shared" si="18"/>
        <v/>
      </c>
      <c r="AU663" s="68" t="str">
        <f t="shared" si="19"/>
        <v/>
      </c>
      <c r="AV663" s="68" t="str">
        <f t="shared" si="20"/>
        <v/>
      </c>
      <c r="AW663" s="67" t="str">
        <f t="shared" si="21"/>
        <v/>
      </c>
      <c r="AX663" s="51"/>
      <c r="AY663" s="51" t="str">
        <f t="shared" si="22"/>
        <v/>
      </c>
      <c r="AZ663" s="68" t="str">
        <f t="shared" si="23"/>
        <v/>
      </c>
      <c r="BA663" s="68" t="str">
        <f t="shared" si="24"/>
        <v/>
      </c>
      <c r="BB663" s="68" t="str">
        <f t="shared" si="25"/>
        <v/>
      </c>
      <c r="BC663" s="68" t="str">
        <f t="shared" si="26"/>
        <v/>
      </c>
      <c r="BD663" s="68" t="str">
        <f t="shared" si="27"/>
        <v/>
      </c>
      <c r="BE663" s="68" t="str">
        <f t="shared" si="28"/>
        <v/>
      </c>
      <c r="BF663" s="51"/>
      <c r="BG663" s="69" t="str">
        <f t="shared" si="29"/>
        <v/>
      </c>
      <c r="BH663" s="67" t="str">
        <f t="shared" si="30"/>
        <v/>
      </c>
      <c r="BI663" s="67" t="str">
        <f t="shared" si="31"/>
        <v/>
      </c>
      <c r="BJ663" s="67" t="str">
        <f t="shared" si="32"/>
        <v/>
      </c>
      <c r="BK663" s="67" t="str">
        <f t="shared" si="33"/>
        <v/>
      </c>
      <c r="BL663" s="67" t="str">
        <f t="shared" si="34"/>
        <v/>
      </c>
      <c r="BM663" s="65" t="str">
        <f t="shared" si="35"/>
        <v/>
      </c>
      <c r="BN663" s="51"/>
      <c r="BO663" s="51"/>
      <c r="BP663" s="51"/>
      <c r="BQ663" s="70"/>
      <c r="BR663" s="51"/>
      <c r="BS663" s="69" t="str">
        <f t="shared" si="2920"/>
        <v/>
      </c>
      <c r="BT663" s="51"/>
      <c r="BU663" s="68"/>
      <c r="BV663" s="68"/>
      <c r="BW663" s="65"/>
      <c r="BX663" s="68"/>
      <c r="BY663" s="67" t="str">
        <f t="shared" si="44"/>
        <v/>
      </c>
      <c r="BZ663" s="68"/>
      <c r="CA663" s="65" t="str">
        <f t="shared" si="45"/>
        <v/>
      </c>
      <c r="CB663" s="67" t="str">
        <f t="shared" si="46"/>
        <v/>
      </c>
      <c r="CC663" s="67" t="str">
        <f t="shared" si="47"/>
        <v/>
      </c>
      <c r="CD663" s="67" t="str">
        <f t="shared" si="48"/>
        <v/>
      </c>
      <c r="CE663" s="67" t="str">
        <f t="shared" si="49"/>
        <v/>
      </c>
      <c r="CF663" s="68"/>
      <c r="CG663" s="68"/>
      <c r="CH663" s="68"/>
      <c r="CI663" s="65"/>
      <c r="CJ663" s="68"/>
      <c r="CK663" s="67" t="str">
        <f t="shared" si="54"/>
        <v/>
      </c>
      <c r="CL663" s="68"/>
      <c r="CM663" s="68"/>
      <c r="CN663" s="68"/>
      <c r="CO663" s="65"/>
      <c r="CP663" s="68"/>
      <c r="CQ663" s="67" t="str">
        <f t="shared" si="59"/>
        <v/>
      </c>
      <c r="CR663" s="68"/>
      <c r="CS663" s="68"/>
      <c r="CT663" s="68"/>
      <c r="CU663" s="65"/>
      <c r="CV663" s="68"/>
      <c r="CW663" s="67" t="str">
        <f t="shared" si="64"/>
        <v/>
      </c>
      <c r="CX663" s="68"/>
      <c r="CY663" s="68"/>
      <c r="CZ663" s="68"/>
      <c r="DA663" s="65"/>
      <c r="DB663" s="68"/>
      <c r="DC663" s="67" t="str">
        <f t="shared" si="69"/>
        <v/>
      </c>
      <c r="DD663" s="68"/>
      <c r="DE663" s="68"/>
      <c r="DF663" s="51"/>
      <c r="DG663" s="70"/>
      <c r="DH663" s="51"/>
      <c r="DI663" s="69" t="str">
        <f t="shared" si="74"/>
        <v/>
      </c>
      <c r="DJ663" s="51"/>
      <c r="DK663" s="51"/>
      <c r="DL663" s="51"/>
      <c r="DM663" s="70"/>
      <c r="DN663" s="51"/>
      <c r="DO663" s="69" t="str">
        <f t="shared" si="79"/>
        <v/>
      </c>
      <c r="DP663" s="51"/>
      <c r="DQ663" s="51"/>
      <c r="DR663" s="51"/>
      <c r="DS663" s="51"/>
      <c r="DT663" s="51"/>
      <c r="DU663" s="181"/>
    </row>
    <row r="664" spans="1:125" ht="15" x14ac:dyDescent="0.25">
      <c r="A664" s="50">
        <v>2016</v>
      </c>
      <c r="B664" s="51" t="s">
        <v>593</v>
      </c>
      <c r="C664" s="50" t="s">
        <v>594</v>
      </c>
      <c r="D664" s="53" t="s">
        <v>193</v>
      </c>
      <c r="E664" s="50" t="s">
        <v>7</v>
      </c>
      <c r="F664" s="54">
        <v>162338</v>
      </c>
      <c r="G664" s="54" t="s">
        <v>364</v>
      </c>
      <c r="H664" s="54">
        <v>228423</v>
      </c>
      <c r="I664" s="55">
        <v>1446043</v>
      </c>
      <c r="J664" s="50"/>
      <c r="K664" s="50" t="s">
        <v>2032</v>
      </c>
      <c r="L664" s="58" t="s">
        <v>2032</v>
      </c>
      <c r="M664" s="58" t="s">
        <v>2032</v>
      </c>
      <c r="N664" s="58" t="s">
        <v>2032</v>
      </c>
      <c r="O664" s="58" t="s">
        <v>2032</v>
      </c>
      <c r="P664" s="59"/>
      <c r="Q664" s="60">
        <v>1396107</v>
      </c>
      <c r="R664" s="60">
        <v>0</v>
      </c>
      <c r="S664" s="60">
        <v>83140</v>
      </c>
      <c r="T664" s="60">
        <v>0</v>
      </c>
      <c r="U664" s="60">
        <v>0</v>
      </c>
      <c r="V664" s="79"/>
      <c r="W664" s="90">
        <f t="shared" si="857"/>
        <v>1479247</v>
      </c>
      <c r="X664" s="101">
        <v>0</v>
      </c>
      <c r="Y664" s="50"/>
      <c r="Z664" s="50" t="s">
        <v>193</v>
      </c>
      <c r="AA664" s="51" t="str">
        <f t="shared" ref="AA664:AA665" si="4469">IF(A664 =2014,IF(Y664 ="",F664,""),"")</f>
        <v/>
      </c>
      <c r="AB664" s="68" t="str">
        <f t="shared" ref="AB664:AB665" si="4470">IF(A664 =2014,IF(Y664 ="",I664,""),"")</f>
        <v/>
      </c>
      <c r="AC664" s="68" t="str">
        <f t="shared" ref="AC664:AC665" si="4471">IF(A664 =2014,IF(Y664 ="",Q664,""),"")</f>
        <v/>
      </c>
      <c r="AD664" s="68" t="str">
        <f t="shared" ref="AD664:AD665" si="4472">IF(A664 =2014,IF(Y664 ="",R664,""),"")</f>
        <v/>
      </c>
      <c r="AE664" s="68" t="str">
        <f t="shared" ref="AE664:AE665" si="4473">IF(A664 =2014,IF(Y664 ="",S664,""),"")</f>
        <v/>
      </c>
      <c r="AF664" s="68" t="str">
        <f t="shared" ref="AF664:AF665" si="4474">IF(A664 =2014,IF(Y664 ="",T664+U664,""),"")</f>
        <v/>
      </c>
      <c r="AG664" s="67" t="str">
        <f t="shared" si="7"/>
        <v/>
      </c>
      <c r="AH664" s="51"/>
      <c r="AI664" s="51" t="str">
        <f t="shared" si="8"/>
        <v/>
      </c>
      <c r="AJ664" s="68" t="str">
        <f t="shared" si="9"/>
        <v/>
      </c>
      <c r="AK664" s="68" t="str">
        <f t="shared" si="10"/>
        <v/>
      </c>
      <c r="AL664" s="68" t="str">
        <f t="shared" si="11"/>
        <v/>
      </c>
      <c r="AM664" s="68" t="str">
        <f t="shared" si="12"/>
        <v/>
      </c>
      <c r="AN664" s="68" t="str">
        <f t="shared" si="13"/>
        <v/>
      </c>
      <c r="AO664" s="67" t="str">
        <f t="shared" si="14"/>
        <v/>
      </c>
      <c r="AP664" s="51"/>
      <c r="AQ664" s="80">
        <f t="shared" si="15"/>
        <v>162338</v>
      </c>
      <c r="AR664" s="68">
        <f t="shared" si="16"/>
        <v>1446043</v>
      </c>
      <c r="AS664" s="68">
        <f t="shared" si="17"/>
        <v>1396107</v>
      </c>
      <c r="AT664" s="68">
        <f t="shared" si="18"/>
        <v>0</v>
      </c>
      <c r="AU664" s="68">
        <f t="shared" si="19"/>
        <v>83140</v>
      </c>
      <c r="AV664" s="68">
        <f t="shared" si="20"/>
        <v>0</v>
      </c>
      <c r="AW664" s="67">
        <f t="shared" si="21"/>
        <v>0</v>
      </c>
      <c r="AX664" s="51"/>
      <c r="AY664" s="51" t="str">
        <f t="shared" si="22"/>
        <v/>
      </c>
      <c r="AZ664" s="68" t="str">
        <f t="shared" si="23"/>
        <v/>
      </c>
      <c r="BA664" s="68" t="str">
        <f t="shared" si="24"/>
        <v/>
      </c>
      <c r="BB664" s="68" t="str">
        <f t="shared" si="25"/>
        <v/>
      </c>
      <c r="BC664" s="68" t="str">
        <f t="shared" si="26"/>
        <v/>
      </c>
      <c r="BD664" s="68" t="str">
        <f t="shared" si="27"/>
        <v/>
      </c>
      <c r="BE664" s="68" t="str">
        <f t="shared" si="28"/>
        <v/>
      </c>
      <c r="BF664" s="51"/>
      <c r="BG664" s="69" t="str">
        <f t="shared" si="29"/>
        <v/>
      </c>
      <c r="BH664" s="67" t="str">
        <f t="shared" si="30"/>
        <v/>
      </c>
      <c r="BI664" s="67" t="str">
        <f t="shared" si="31"/>
        <v/>
      </c>
      <c r="BJ664" s="67" t="str">
        <f t="shared" si="32"/>
        <v/>
      </c>
      <c r="BK664" s="67" t="str">
        <f t="shared" si="33"/>
        <v/>
      </c>
      <c r="BL664" s="67" t="str">
        <f t="shared" si="34"/>
        <v/>
      </c>
      <c r="BM664" s="65" t="str">
        <f t="shared" si="35"/>
        <v/>
      </c>
      <c r="BN664" s="51"/>
      <c r="BO664" s="51" t="str">
        <f t="shared" ref="BO664:BO665" si="4475">IF(A664 =2014,F664,"")</f>
        <v/>
      </c>
      <c r="BP664" s="51" t="str">
        <f t="shared" ref="BP664:BP665" si="4476">IF(A664 =2015,F664,"")</f>
        <v/>
      </c>
      <c r="BQ664" s="71">
        <f t="shared" ref="BQ664:BQ665" si="4477">IF(A664 =2016,F664,"")</f>
        <v>162338</v>
      </c>
      <c r="BR664" s="51" t="str">
        <f t="shared" ref="BR664:BR665" si="4478">IF(A664 =2017,F664,"")</f>
        <v/>
      </c>
      <c r="BS664" s="69" t="str">
        <f t="shared" si="2920"/>
        <v/>
      </c>
      <c r="BT664" s="51"/>
      <c r="BU664" s="68" t="str">
        <f t="shared" ref="BU664:BU665" si="4479">IF(A664 =2014,I664,"")</f>
        <v/>
      </c>
      <c r="BV664" s="68" t="str">
        <f t="shared" ref="BV664:BV665" si="4480">IF(A664 =2015,I664,"")</f>
        <v/>
      </c>
      <c r="BW664" s="65">
        <f t="shared" ref="BW664:BW665" si="4481">IF(A664 =2016,I664,"")</f>
        <v>1446043</v>
      </c>
      <c r="BX664" s="68" t="str">
        <f t="shared" ref="BX664:BX665" si="4482">IF(A664 =2017,I664,"")</f>
        <v/>
      </c>
      <c r="BY664" s="67" t="str">
        <f t="shared" si="44"/>
        <v/>
      </c>
      <c r="BZ664" s="68"/>
      <c r="CA664" s="65" t="str">
        <f t="shared" si="45"/>
        <v/>
      </c>
      <c r="CB664" s="67" t="str">
        <f t="shared" si="46"/>
        <v/>
      </c>
      <c r="CC664" s="67">
        <f t="shared" si="47"/>
        <v>0</v>
      </c>
      <c r="CD664" s="67" t="str">
        <f t="shared" si="48"/>
        <v/>
      </c>
      <c r="CE664" s="67" t="str">
        <f t="shared" si="49"/>
        <v/>
      </c>
      <c r="CF664" s="68"/>
      <c r="CG664" s="68" t="str">
        <f t="shared" ref="CG664:CG665" si="4483">IF(A664 =2014,Q664+R664+S664+T664+U664,"")</f>
        <v/>
      </c>
      <c r="CH664" s="68" t="str">
        <f t="shared" ref="CH664:CH665" si="4484">IF(A664 =2015,Q664+R664+S664+T664+U664,"")</f>
        <v/>
      </c>
      <c r="CI664" s="65">
        <f t="shared" ref="CI664:CI665" si="4485">IF(A664 =2016,Q664+R664+S664+T664+U664,"")</f>
        <v>1479247</v>
      </c>
      <c r="CJ664" s="68" t="str">
        <f t="shared" ref="CJ664:CJ665" si="4486">IF(A664 =2017,Q664+R664+S664+T664+U664,"")</f>
        <v/>
      </c>
      <c r="CK664" s="67" t="str">
        <f t="shared" si="54"/>
        <v/>
      </c>
      <c r="CL664" s="68"/>
      <c r="CM664" s="68" t="str">
        <f t="shared" ref="CM664:CM665" si="4487">IF(A664 =2014,Q664,"")</f>
        <v/>
      </c>
      <c r="CN664" s="68" t="str">
        <f t="shared" ref="CN664:CN665" si="4488">IF(A664 =2015,Q664,"")</f>
        <v/>
      </c>
      <c r="CO664" s="65">
        <f t="shared" ref="CO664:CO665" si="4489">IF(A664 =2016,Q664,"")</f>
        <v>1396107</v>
      </c>
      <c r="CP664" s="68" t="str">
        <f t="shared" ref="CP664:CP665" si="4490">IF(A664 =2017,Q664,"")</f>
        <v/>
      </c>
      <c r="CQ664" s="67" t="str">
        <f t="shared" si="59"/>
        <v/>
      </c>
      <c r="CR664" s="68"/>
      <c r="CS664" s="68" t="str">
        <f t="shared" ref="CS664:CS665" si="4491">IF(A664 =2014,R664,"")</f>
        <v/>
      </c>
      <c r="CT664" s="68" t="str">
        <f t="shared" ref="CT664:CT665" si="4492">IF(A664 =2015,R664,"")</f>
        <v/>
      </c>
      <c r="CU664" s="65">
        <f t="shared" ref="CU664:CU665" si="4493">IF(A664 =2016,R664,"")</f>
        <v>0</v>
      </c>
      <c r="CV664" s="68" t="str">
        <f t="shared" ref="CV664:CV665" si="4494">IF(A664 =2017,R664,"")</f>
        <v/>
      </c>
      <c r="CW664" s="67" t="str">
        <f t="shared" si="64"/>
        <v/>
      </c>
      <c r="CX664" s="68"/>
      <c r="CY664" s="68" t="str">
        <f t="shared" ref="CY664:CY665" si="4495">IF(A664 =2014,S664,"")</f>
        <v/>
      </c>
      <c r="CZ664" s="68" t="str">
        <f t="shared" ref="CZ664:CZ665" si="4496">IF(A664 =2015,S664,"")</f>
        <v/>
      </c>
      <c r="DA664" s="65">
        <f t="shared" ref="DA664:DA665" si="4497">IF(A664 =2016,S664,"")</f>
        <v>83140</v>
      </c>
      <c r="DB664" s="68" t="str">
        <f t="shared" ref="DB664:DB665" si="4498">IF(A664 =2017,S664,"")</f>
        <v/>
      </c>
      <c r="DC664" s="67" t="str">
        <f t="shared" si="69"/>
        <v/>
      </c>
      <c r="DD664" s="68"/>
      <c r="DE664" s="68" t="str">
        <f t="shared" ref="DE664:DE665" si="4499">IF(A664 =2014,T664,"")</f>
        <v/>
      </c>
      <c r="DF664" s="51" t="str">
        <f t="shared" ref="DF664:DF665" si="4500">IF(A664 =2015,T664,"")</f>
        <v/>
      </c>
      <c r="DG664" s="65">
        <f t="shared" ref="DG664:DG665" si="4501">IF(A664 =2016,T664,"")</f>
        <v>0</v>
      </c>
      <c r="DH664" s="51" t="str">
        <f t="shared" ref="DH664:DH665" si="4502">IF(A664 =2017,T664,"")</f>
        <v/>
      </c>
      <c r="DI664" s="69" t="str">
        <f t="shared" si="74"/>
        <v/>
      </c>
      <c r="DJ664" s="51"/>
      <c r="DK664" s="51" t="str">
        <f t="shared" ref="DK664:DK665" si="4503">IF(A664 =2014,U664,"")</f>
        <v/>
      </c>
      <c r="DL664" s="51" t="str">
        <f t="shared" ref="DL664:DL665" si="4504">IF(A664 =2015,U664,"")</f>
        <v/>
      </c>
      <c r="DM664" s="65">
        <f t="shared" ref="DM664:DM665" si="4505">IF(A664 =2016,U664,"")</f>
        <v>0</v>
      </c>
      <c r="DN664" s="51" t="str">
        <f t="shared" ref="DN664:DN665" si="4506">IF(A664 =2017,U664,"")</f>
        <v/>
      </c>
      <c r="DO664" s="69" t="str">
        <f t="shared" si="79"/>
        <v/>
      </c>
      <c r="DP664" s="51"/>
      <c r="DQ664" s="51"/>
      <c r="DR664" s="51"/>
      <c r="DS664" s="51"/>
      <c r="DT664" s="51"/>
      <c r="DU664" s="181"/>
    </row>
    <row r="665" spans="1:125" ht="15" x14ac:dyDescent="0.25">
      <c r="A665" s="50">
        <v>2017</v>
      </c>
      <c r="B665" s="51" t="s">
        <v>593</v>
      </c>
      <c r="C665" s="50" t="s">
        <v>594</v>
      </c>
      <c r="D665" s="53" t="s">
        <v>193</v>
      </c>
      <c r="E665" s="50" t="s">
        <v>7</v>
      </c>
      <c r="F665" s="54">
        <v>147521</v>
      </c>
      <c r="G665" s="54" t="s">
        <v>364</v>
      </c>
      <c r="H665" s="54">
        <v>228986</v>
      </c>
      <c r="I665" s="55">
        <v>1529602</v>
      </c>
      <c r="J665" s="50"/>
      <c r="K665" s="50" t="s">
        <v>2032</v>
      </c>
      <c r="L665" s="58" t="s">
        <v>2032</v>
      </c>
      <c r="M665" s="58" t="s">
        <v>2032</v>
      </c>
      <c r="N665" s="58" t="s">
        <v>2032</v>
      </c>
      <c r="O665" s="58" t="s">
        <v>2032</v>
      </c>
      <c r="P665" s="59"/>
      <c r="Q665" s="60">
        <v>1566350</v>
      </c>
      <c r="R665" s="60">
        <v>0</v>
      </c>
      <c r="S665" s="60">
        <v>78276</v>
      </c>
      <c r="T665" s="60">
        <v>0</v>
      </c>
      <c r="U665" s="60">
        <v>0</v>
      </c>
      <c r="V665" s="79"/>
      <c r="W665" s="90">
        <f t="shared" si="857"/>
        <v>1644626</v>
      </c>
      <c r="X665" s="101">
        <v>0</v>
      </c>
      <c r="Y665" s="50"/>
      <c r="Z665" s="50" t="s">
        <v>193</v>
      </c>
      <c r="AA665" s="51" t="str">
        <f t="shared" si="4469"/>
        <v/>
      </c>
      <c r="AB665" s="68" t="str">
        <f t="shared" si="4470"/>
        <v/>
      </c>
      <c r="AC665" s="68" t="str">
        <f t="shared" si="4471"/>
        <v/>
      </c>
      <c r="AD665" s="68" t="str">
        <f t="shared" si="4472"/>
        <v/>
      </c>
      <c r="AE665" s="68" t="str">
        <f t="shared" si="4473"/>
        <v/>
      </c>
      <c r="AF665" s="68" t="str">
        <f t="shared" si="4474"/>
        <v/>
      </c>
      <c r="AG665" s="67" t="str">
        <f t="shared" si="7"/>
        <v/>
      </c>
      <c r="AH665" s="51"/>
      <c r="AI665" s="51" t="str">
        <f t="shared" si="8"/>
        <v/>
      </c>
      <c r="AJ665" s="68" t="str">
        <f t="shared" si="9"/>
        <v/>
      </c>
      <c r="AK665" s="68" t="str">
        <f t="shared" si="10"/>
        <v/>
      </c>
      <c r="AL665" s="68" t="str">
        <f t="shared" si="11"/>
        <v/>
      </c>
      <c r="AM665" s="68" t="str">
        <f t="shared" si="12"/>
        <v/>
      </c>
      <c r="AN665" s="68" t="str">
        <f t="shared" si="13"/>
        <v/>
      </c>
      <c r="AO665" s="67" t="str">
        <f t="shared" si="14"/>
        <v/>
      </c>
      <c r="AP665" s="51"/>
      <c r="AQ665" s="51" t="str">
        <f t="shared" si="15"/>
        <v/>
      </c>
      <c r="AR665" s="68" t="str">
        <f t="shared" si="16"/>
        <v/>
      </c>
      <c r="AS665" s="68" t="str">
        <f t="shared" si="17"/>
        <v/>
      </c>
      <c r="AT665" s="68" t="str">
        <f t="shared" si="18"/>
        <v/>
      </c>
      <c r="AU665" s="68" t="str">
        <f t="shared" si="19"/>
        <v/>
      </c>
      <c r="AV665" s="68" t="str">
        <f t="shared" si="20"/>
        <v/>
      </c>
      <c r="AW665" s="67" t="str">
        <f t="shared" si="21"/>
        <v/>
      </c>
      <c r="AX665" s="51"/>
      <c r="AY665" s="80">
        <f t="shared" si="22"/>
        <v>147521</v>
      </c>
      <c r="AZ665" s="68">
        <f t="shared" si="23"/>
        <v>1529602</v>
      </c>
      <c r="BA665" s="68">
        <f t="shared" si="24"/>
        <v>1566350</v>
      </c>
      <c r="BB665" s="68">
        <f t="shared" si="25"/>
        <v>0</v>
      </c>
      <c r="BC665" s="68">
        <f t="shared" si="26"/>
        <v>78276</v>
      </c>
      <c r="BD665" s="68">
        <f t="shared" si="27"/>
        <v>0</v>
      </c>
      <c r="BE665" s="68">
        <f t="shared" si="28"/>
        <v>0</v>
      </c>
      <c r="BF665" s="51"/>
      <c r="BG665" s="69" t="str">
        <f t="shared" si="29"/>
        <v/>
      </c>
      <c r="BH665" s="67" t="str">
        <f t="shared" si="30"/>
        <v/>
      </c>
      <c r="BI665" s="67" t="str">
        <f t="shared" si="31"/>
        <v/>
      </c>
      <c r="BJ665" s="67" t="str">
        <f t="shared" si="32"/>
        <v/>
      </c>
      <c r="BK665" s="67" t="str">
        <f t="shared" si="33"/>
        <v/>
      </c>
      <c r="BL665" s="67" t="str">
        <f t="shared" si="34"/>
        <v/>
      </c>
      <c r="BM665" s="65" t="str">
        <f t="shared" si="35"/>
        <v/>
      </c>
      <c r="BN665" s="51"/>
      <c r="BO665" s="51" t="str">
        <f t="shared" si="4475"/>
        <v/>
      </c>
      <c r="BP665" s="51" t="str">
        <f t="shared" si="4476"/>
        <v/>
      </c>
      <c r="BQ665" s="51" t="str">
        <f t="shared" si="4477"/>
        <v/>
      </c>
      <c r="BR665" s="71">
        <f t="shared" si="4478"/>
        <v>147521</v>
      </c>
      <c r="BS665" s="69" t="str">
        <f t="shared" si="2920"/>
        <v/>
      </c>
      <c r="BT665" s="51"/>
      <c r="BU665" s="68" t="str">
        <f t="shared" si="4479"/>
        <v/>
      </c>
      <c r="BV665" s="68" t="str">
        <f t="shared" si="4480"/>
        <v/>
      </c>
      <c r="BW665" s="68" t="str">
        <f t="shared" si="4481"/>
        <v/>
      </c>
      <c r="BX665" s="65">
        <f t="shared" si="4482"/>
        <v>1529602</v>
      </c>
      <c r="BY665" s="67" t="str">
        <f t="shared" si="44"/>
        <v/>
      </c>
      <c r="BZ665" s="68"/>
      <c r="CA665" s="65" t="str">
        <f t="shared" si="45"/>
        <v/>
      </c>
      <c r="CB665" s="67" t="str">
        <f t="shared" si="46"/>
        <v/>
      </c>
      <c r="CC665" s="67" t="str">
        <f t="shared" si="47"/>
        <v/>
      </c>
      <c r="CD665" s="67">
        <f t="shared" si="48"/>
        <v>0</v>
      </c>
      <c r="CE665" s="67" t="str">
        <f t="shared" si="49"/>
        <v/>
      </c>
      <c r="CF665" s="68"/>
      <c r="CG665" s="68" t="str">
        <f t="shared" si="4483"/>
        <v/>
      </c>
      <c r="CH665" s="68" t="str">
        <f t="shared" si="4484"/>
        <v/>
      </c>
      <c r="CI665" s="68" t="str">
        <f t="shared" si="4485"/>
        <v/>
      </c>
      <c r="CJ665" s="65">
        <f t="shared" si="4486"/>
        <v>1644626</v>
      </c>
      <c r="CK665" s="67" t="str">
        <f t="shared" si="54"/>
        <v/>
      </c>
      <c r="CL665" s="68"/>
      <c r="CM665" s="68" t="str">
        <f t="shared" si="4487"/>
        <v/>
      </c>
      <c r="CN665" s="68" t="str">
        <f t="shared" si="4488"/>
        <v/>
      </c>
      <c r="CO665" s="68" t="str">
        <f t="shared" si="4489"/>
        <v/>
      </c>
      <c r="CP665" s="65">
        <f t="shared" si="4490"/>
        <v>1566350</v>
      </c>
      <c r="CQ665" s="67" t="str">
        <f t="shared" si="59"/>
        <v/>
      </c>
      <c r="CR665" s="68"/>
      <c r="CS665" s="68" t="str">
        <f t="shared" si="4491"/>
        <v/>
      </c>
      <c r="CT665" s="68" t="str">
        <f t="shared" si="4492"/>
        <v/>
      </c>
      <c r="CU665" s="68" t="str">
        <f t="shared" si="4493"/>
        <v/>
      </c>
      <c r="CV665" s="65">
        <f t="shared" si="4494"/>
        <v>0</v>
      </c>
      <c r="CW665" s="67" t="str">
        <f t="shared" si="64"/>
        <v/>
      </c>
      <c r="CX665" s="68"/>
      <c r="CY665" s="68" t="str">
        <f t="shared" si="4495"/>
        <v/>
      </c>
      <c r="CZ665" s="68" t="str">
        <f t="shared" si="4496"/>
        <v/>
      </c>
      <c r="DA665" s="68" t="str">
        <f t="shared" si="4497"/>
        <v/>
      </c>
      <c r="DB665" s="65">
        <f t="shared" si="4498"/>
        <v>78276</v>
      </c>
      <c r="DC665" s="67" t="str">
        <f t="shared" si="69"/>
        <v/>
      </c>
      <c r="DD665" s="68"/>
      <c r="DE665" s="68" t="str">
        <f t="shared" si="4499"/>
        <v/>
      </c>
      <c r="DF665" s="51" t="str">
        <f t="shared" si="4500"/>
        <v/>
      </c>
      <c r="DG665" s="51" t="str">
        <f t="shared" si="4501"/>
        <v/>
      </c>
      <c r="DH665" s="65">
        <f t="shared" si="4502"/>
        <v>0</v>
      </c>
      <c r="DI665" s="69" t="str">
        <f t="shared" si="74"/>
        <v/>
      </c>
      <c r="DJ665" s="51"/>
      <c r="DK665" s="51" t="str">
        <f t="shared" si="4503"/>
        <v/>
      </c>
      <c r="DL665" s="51" t="str">
        <f t="shared" si="4504"/>
        <v/>
      </c>
      <c r="DM665" s="51" t="str">
        <f t="shared" si="4505"/>
        <v/>
      </c>
      <c r="DN665" s="65">
        <f t="shared" si="4506"/>
        <v>0</v>
      </c>
      <c r="DO665" s="69" t="str">
        <f t="shared" si="79"/>
        <v/>
      </c>
      <c r="DP665" s="51"/>
      <c r="DQ665" s="51"/>
      <c r="DR665" s="51"/>
      <c r="DS665" s="51"/>
      <c r="DT665" s="51"/>
      <c r="DU665" s="181"/>
    </row>
    <row r="666" spans="1:125" ht="15" x14ac:dyDescent="0.25">
      <c r="A666" s="56">
        <v>2018</v>
      </c>
      <c r="B666" s="51" t="s">
        <v>593</v>
      </c>
      <c r="C666" s="50" t="s">
        <v>594</v>
      </c>
      <c r="D666" s="170" t="s">
        <v>193</v>
      </c>
      <c r="E666" s="50" t="s">
        <v>7</v>
      </c>
      <c r="F666" s="89">
        <v>137021</v>
      </c>
      <c r="G666" s="89">
        <v>0</v>
      </c>
      <c r="H666" s="89">
        <v>236550</v>
      </c>
      <c r="I666" s="90">
        <v>1379649</v>
      </c>
      <c r="J666" s="56" t="s">
        <v>209</v>
      </c>
      <c r="K666" s="50" t="s">
        <v>2032</v>
      </c>
      <c r="L666" s="112">
        <v>1379649</v>
      </c>
      <c r="M666" s="58"/>
      <c r="N666" s="58"/>
      <c r="O666" s="58"/>
      <c r="P666" s="91"/>
      <c r="Q666" s="92">
        <v>1428658</v>
      </c>
      <c r="R666" s="92">
        <v>0</v>
      </c>
      <c r="S666" s="92">
        <v>77027</v>
      </c>
      <c r="T666" s="92">
        <v>0</v>
      </c>
      <c r="U666" s="94"/>
      <c r="V666" s="94"/>
      <c r="W666" s="90">
        <f t="shared" si="857"/>
        <v>1505685</v>
      </c>
      <c r="X666" s="101">
        <v>0</v>
      </c>
      <c r="Y666" s="50"/>
      <c r="Z666" s="50"/>
      <c r="AA666" s="51"/>
      <c r="AB666" s="68"/>
      <c r="AC666" s="68"/>
      <c r="AD666" s="68"/>
      <c r="AE666" s="68"/>
      <c r="AF666" s="68"/>
      <c r="AG666" s="67" t="str">
        <f t="shared" si="7"/>
        <v/>
      </c>
      <c r="AH666" s="51"/>
      <c r="AI666" s="51" t="str">
        <f t="shared" si="8"/>
        <v/>
      </c>
      <c r="AJ666" s="68" t="str">
        <f t="shared" si="9"/>
        <v/>
      </c>
      <c r="AK666" s="68" t="str">
        <f t="shared" si="10"/>
        <v/>
      </c>
      <c r="AL666" s="68" t="str">
        <f t="shared" si="11"/>
        <v/>
      </c>
      <c r="AM666" s="68" t="str">
        <f t="shared" si="12"/>
        <v/>
      </c>
      <c r="AN666" s="68" t="str">
        <f t="shared" si="13"/>
        <v/>
      </c>
      <c r="AO666" s="67" t="str">
        <f t="shared" si="14"/>
        <v/>
      </c>
      <c r="AP666" s="51"/>
      <c r="AQ666" s="51" t="str">
        <f t="shared" si="15"/>
        <v/>
      </c>
      <c r="AR666" s="68" t="str">
        <f t="shared" si="16"/>
        <v/>
      </c>
      <c r="AS666" s="68" t="str">
        <f t="shared" si="17"/>
        <v/>
      </c>
      <c r="AT666" s="68" t="str">
        <f t="shared" si="18"/>
        <v/>
      </c>
      <c r="AU666" s="68" t="str">
        <f t="shared" si="19"/>
        <v/>
      </c>
      <c r="AV666" s="68" t="str">
        <f t="shared" si="20"/>
        <v/>
      </c>
      <c r="AW666" s="67" t="str">
        <f t="shared" si="21"/>
        <v/>
      </c>
      <c r="AX666" s="51"/>
      <c r="AY666" s="51" t="str">
        <f t="shared" si="22"/>
        <v/>
      </c>
      <c r="AZ666" s="68" t="str">
        <f t="shared" si="23"/>
        <v/>
      </c>
      <c r="BA666" s="68" t="str">
        <f t="shared" si="24"/>
        <v/>
      </c>
      <c r="BB666" s="68" t="str">
        <f t="shared" si="25"/>
        <v/>
      </c>
      <c r="BC666" s="68" t="str">
        <f t="shared" si="26"/>
        <v/>
      </c>
      <c r="BD666" s="68" t="str">
        <f t="shared" si="27"/>
        <v/>
      </c>
      <c r="BE666" s="68" t="str">
        <f t="shared" si="28"/>
        <v/>
      </c>
      <c r="BF666" s="51"/>
      <c r="BG666" s="96">
        <f t="shared" si="29"/>
        <v>137021</v>
      </c>
      <c r="BH666" s="67">
        <f t="shared" si="30"/>
        <v>1379649</v>
      </c>
      <c r="BI666" s="67">
        <f t="shared" si="31"/>
        <v>1428658</v>
      </c>
      <c r="BJ666" s="67">
        <f t="shared" si="32"/>
        <v>0</v>
      </c>
      <c r="BK666" s="67">
        <f t="shared" si="33"/>
        <v>77027</v>
      </c>
      <c r="BL666" s="67">
        <f t="shared" si="34"/>
        <v>0</v>
      </c>
      <c r="BM666" s="65">
        <f t="shared" si="35"/>
        <v>0</v>
      </c>
      <c r="BN666" s="51"/>
      <c r="BO666" s="51"/>
      <c r="BP666" s="51"/>
      <c r="BQ666" s="70"/>
      <c r="BR666" s="51"/>
      <c r="BS666" s="96">
        <f t="shared" si="2920"/>
        <v>137021</v>
      </c>
      <c r="BT666" s="51"/>
      <c r="BU666" s="68"/>
      <c r="BV666" s="68"/>
      <c r="BW666" s="65"/>
      <c r="BX666" s="68"/>
      <c r="BY666" s="67">
        <f t="shared" si="44"/>
        <v>1379649</v>
      </c>
      <c r="BZ666" s="68"/>
      <c r="CA666" s="65" t="str">
        <f t="shared" si="45"/>
        <v/>
      </c>
      <c r="CB666" s="67" t="str">
        <f t="shared" si="46"/>
        <v/>
      </c>
      <c r="CC666" s="67" t="str">
        <f t="shared" si="47"/>
        <v/>
      </c>
      <c r="CD666" s="67" t="str">
        <f t="shared" si="48"/>
        <v/>
      </c>
      <c r="CE666" s="67">
        <f t="shared" si="49"/>
        <v>0</v>
      </c>
      <c r="CF666" s="68"/>
      <c r="CG666" s="68"/>
      <c r="CH666" s="68"/>
      <c r="CI666" s="65"/>
      <c r="CJ666" s="68"/>
      <c r="CK666" s="67">
        <f t="shared" si="54"/>
        <v>1505685</v>
      </c>
      <c r="CL666" s="68"/>
      <c r="CM666" s="68"/>
      <c r="CN666" s="68"/>
      <c r="CO666" s="65"/>
      <c r="CP666" s="68"/>
      <c r="CQ666" s="67">
        <f t="shared" si="59"/>
        <v>1428658</v>
      </c>
      <c r="CR666" s="68"/>
      <c r="CS666" s="68"/>
      <c r="CT666" s="68"/>
      <c r="CU666" s="65"/>
      <c r="CV666" s="68"/>
      <c r="CW666" s="67">
        <f t="shared" si="64"/>
        <v>0</v>
      </c>
      <c r="CX666" s="68"/>
      <c r="CY666" s="68"/>
      <c r="CZ666" s="68"/>
      <c r="DA666" s="65"/>
      <c r="DB666" s="68"/>
      <c r="DC666" s="67">
        <f t="shared" si="69"/>
        <v>77027</v>
      </c>
      <c r="DD666" s="68"/>
      <c r="DE666" s="68"/>
      <c r="DF666" s="51"/>
      <c r="DG666" s="70"/>
      <c r="DH666" s="51"/>
      <c r="DI666" s="67">
        <f t="shared" si="74"/>
        <v>0</v>
      </c>
      <c r="DJ666" s="51"/>
      <c r="DK666" s="51"/>
      <c r="DL666" s="51"/>
      <c r="DM666" s="70"/>
      <c r="DN666" s="51"/>
      <c r="DO666" s="67">
        <f t="shared" si="79"/>
        <v>1428658</v>
      </c>
      <c r="DP666" s="51"/>
      <c r="DQ666" s="51"/>
      <c r="DR666" s="51"/>
      <c r="DS666" s="51"/>
      <c r="DT666" s="51"/>
      <c r="DU666" s="181"/>
    </row>
    <row r="667" spans="1:125" ht="15" x14ac:dyDescent="0.25">
      <c r="A667" s="50"/>
      <c r="B667" s="51"/>
      <c r="C667" s="50"/>
      <c r="D667" s="53"/>
      <c r="E667" s="50"/>
      <c r="F667" s="54"/>
      <c r="G667" s="54"/>
      <c r="H667" s="54"/>
      <c r="I667" s="55"/>
      <c r="J667" s="50"/>
      <c r="K667" s="50" t="s">
        <v>2032</v>
      </c>
      <c r="L667" s="58" t="s">
        <v>2032</v>
      </c>
      <c r="M667" s="58"/>
      <c r="N667" s="58"/>
      <c r="O667" s="58"/>
      <c r="P667" s="59"/>
      <c r="Q667" s="60"/>
      <c r="R667" s="60"/>
      <c r="S667" s="60"/>
      <c r="T667" s="60"/>
      <c r="U667" s="60"/>
      <c r="V667" s="79"/>
      <c r="W667" s="90">
        <f t="shared" si="857"/>
        <v>0</v>
      </c>
      <c r="X667" s="101"/>
      <c r="Y667" s="50"/>
      <c r="Z667" s="50"/>
      <c r="AA667" s="51"/>
      <c r="AB667" s="68"/>
      <c r="AC667" s="68"/>
      <c r="AD667" s="68"/>
      <c r="AE667" s="68"/>
      <c r="AF667" s="68"/>
      <c r="AG667" s="67" t="str">
        <f t="shared" si="7"/>
        <v/>
      </c>
      <c r="AH667" s="51"/>
      <c r="AI667" s="51" t="str">
        <f t="shared" si="8"/>
        <v/>
      </c>
      <c r="AJ667" s="68" t="str">
        <f t="shared" si="9"/>
        <v/>
      </c>
      <c r="AK667" s="68" t="str">
        <f t="shared" si="10"/>
        <v/>
      </c>
      <c r="AL667" s="68" t="str">
        <f t="shared" si="11"/>
        <v/>
      </c>
      <c r="AM667" s="68" t="str">
        <f t="shared" si="12"/>
        <v/>
      </c>
      <c r="AN667" s="68" t="str">
        <f t="shared" si="13"/>
        <v/>
      </c>
      <c r="AO667" s="67" t="str">
        <f t="shared" si="14"/>
        <v/>
      </c>
      <c r="AP667" s="51"/>
      <c r="AQ667" s="51" t="str">
        <f t="shared" si="15"/>
        <v/>
      </c>
      <c r="AR667" s="68" t="str">
        <f t="shared" si="16"/>
        <v/>
      </c>
      <c r="AS667" s="68" t="str">
        <f t="shared" si="17"/>
        <v/>
      </c>
      <c r="AT667" s="68" t="str">
        <f t="shared" si="18"/>
        <v/>
      </c>
      <c r="AU667" s="68" t="str">
        <f t="shared" si="19"/>
        <v/>
      </c>
      <c r="AV667" s="68" t="str">
        <f t="shared" si="20"/>
        <v/>
      </c>
      <c r="AW667" s="67" t="str">
        <f t="shared" si="21"/>
        <v/>
      </c>
      <c r="AX667" s="51"/>
      <c r="AY667" s="51" t="str">
        <f t="shared" si="22"/>
        <v/>
      </c>
      <c r="AZ667" s="68" t="str">
        <f t="shared" si="23"/>
        <v/>
      </c>
      <c r="BA667" s="68" t="str">
        <f t="shared" si="24"/>
        <v/>
      </c>
      <c r="BB667" s="68" t="str">
        <f t="shared" si="25"/>
        <v/>
      </c>
      <c r="BC667" s="68" t="str">
        <f t="shared" si="26"/>
        <v/>
      </c>
      <c r="BD667" s="68" t="str">
        <f t="shared" si="27"/>
        <v/>
      </c>
      <c r="BE667" s="68" t="str">
        <f t="shared" si="28"/>
        <v/>
      </c>
      <c r="BF667" s="51"/>
      <c r="BG667" s="69" t="str">
        <f t="shared" si="29"/>
        <v/>
      </c>
      <c r="BH667" s="67" t="str">
        <f t="shared" si="30"/>
        <v/>
      </c>
      <c r="BI667" s="67" t="str">
        <f t="shared" si="31"/>
        <v/>
      </c>
      <c r="BJ667" s="67" t="str">
        <f t="shared" si="32"/>
        <v/>
      </c>
      <c r="BK667" s="67" t="str">
        <f t="shared" si="33"/>
        <v/>
      </c>
      <c r="BL667" s="67" t="str">
        <f t="shared" si="34"/>
        <v/>
      </c>
      <c r="BM667" s="65" t="str">
        <f t="shared" si="35"/>
        <v/>
      </c>
      <c r="BN667" s="51"/>
      <c r="BO667" s="51"/>
      <c r="BP667" s="51"/>
      <c r="BQ667" s="70"/>
      <c r="BR667" s="51"/>
      <c r="BS667" s="69" t="str">
        <f t="shared" si="2920"/>
        <v/>
      </c>
      <c r="BT667" s="51"/>
      <c r="BU667" s="68"/>
      <c r="BV667" s="68"/>
      <c r="BW667" s="65"/>
      <c r="BX667" s="68"/>
      <c r="BY667" s="67" t="str">
        <f t="shared" si="44"/>
        <v/>
      </c>
      <c r="BZ667" s="68"/>
      <c r="CA667" s="65" t="str">
        <f t="shared" si="45"/>
        <v/>
      </c>
      <c r="CB667" s="67" t="str">
        <f t="shared" si="46"/>
        <v/>
      </c>
      <c r="CC667" s="67" t="str">
        <f t="shared" si="47"/>
        <v/>
      </c>
      <c r="CD667" s="67" t="str">
        <f t="shared" si="48"/>
        <v/>
      </c>
      <c r="CE667" s="67" t="str">
        <f t="shared" si="49"/>
        <v/>
      </c>
      <c r="CF667" s="68"/>
      <c r="CG667" s="68"/>
      <c r="CH667" s="68"/>
      <c r="CI667" s="65"/>
      <c r="CJ667" s="68"/>
      <c r="CK667" s="67" t="str">
        <f t="shared" si="54"/>
        <v/>
      </c>
      <c r="CL667" s="68"/>
      <c r="CM667" s="68"/>
      <c r="CN667" s="68"/>
      <c r="CO667" s="65"/>
      <c r="CP667" s="68"/>
      <c r="CQ667" s="67" t="str">
        <f t="shared" si="59"/>
        <v/>
      </c>
      <c r="CR667" s="68"/>
      <c r="CS667" s="68"/>
      <c r="CT667" s="68"/>
      <c r="CU667" s="65"/>
      <c r="CV667" s="68"/>
      <c r="CW667" s="67" t="str">
        <f t="shared" si="64"/>
        <v/>
      </c>
      <c r="CX667" s="68"/>
      <c r="CY667" s="68"/>
      <c r="CZ667" s="68"/>
      <c r="DA667" s="65"/>
      <c r="DB667" s="68"/>
      <c r="DC667" s="67" t="str">
        <f t="shared" si="69"/>
        <v/>
      </c>
      <c r="DD667" s="68"/>
      <c r="DE667" s="68"/>
      <c r="DF667" s="51"/>
      <c r="DG667" s="70"/>
      <c r="DH667" s="51"/>
      <c r="DI667" s="69" t="str">
        <f t="shared" si="74"/>
        <v/>
      </c>
      <c r="DJ667" s="51"/>
      <c r="DK667" s="51"/>
      <c r="DL667" s="51"/>
      <c r="DM667" s="70"/>
      <c r="DN667" s="51"/>
      <c r="DO667" s="69" t="str">
        <f t="shared" si="79"/>
        <v/>
      </c>
      <c r="DP667" s="51"/>
      <c r="DQ667" s="51"/>
      <c r="DR667" s="51"/>
      <c r="DS667" s="51"/>
      <c r="DT667" s="51"/>
      <c r="DU667" s="181"/>
    </row>
    <row r="668" spans="1:125" ht="15" x14ac:dyDescent="0.25">
      <c r="A668" s="50">
        <v>2016</v>
      </c>
      <c r="B668" s="51" t="s">
        <v>638</v>
      </c>
      <c r="C668" s="50" t="s">
        <v>639</v>
      </c>
      <c r="D668" s="53" t="s">
        <v>193</v>
      </c>
      <c r="E668" s="50" t="s">
        <v>7</v>
      </c>
      <c r="F668" s="54">
        <v>115640</v>
      </c>
      <c r="G668" s="54" t="s">
        <v>364</v>
      </c>
      <c r="H668" s="54">
        <v>161540</v>
      </c>
      <c r="I668" s="55">
        <v>1244088</v>
      </c>
      <c r="J668" s="50"/>
      <c r="K668" s="50" t="s">
        <v>2032</v>
      </c>
      <c r="L668" s="58" t="s">
        <v>2032</v>
      </c>
      <c r="M668" s="58" t="s">
        <v>2032</v>
      </c>
      <c r="N668" s="58" t="s">
        <v>2032</v>
      </c>
      <c r="O668" s="58" t="s">
        <v>2032</v>
      </c>
      <c r="P668" s="59"/>
      <c r="Q668" s="60">
        <v>1079554</v>
      </c>
      <c r="R668" s="60">
        <v>0</v>
      </c>
      <c r="S668" s="60">
        <v>183128</v>
      </c>
      <c r="T668" s="60">
        <v>0</v>
      </c>
      <c r="U668" s="60">
        <v>0</v>
      </c>
      <c r="V668" s="79"/>
      <c r="W668" s="90">
        <f t="shared" si="857"/>
        <v>1262682</v>
      </c>
      <c r="X668" s="101">
        <v>0</v>
      </c>
      <c r="Y668" s="50"/>
      <c r="Z668" s="50" t="s">
        <v>193</v>
      </c>
      <c r="AA668" s="51" t="str">
        <f t="shared" ref="AA668:AA669" si="4507">IF(A668 =2014,IF(Y668 ="",F668,""),"")</f>
        <v/>
      </c>
      <c r="AB668" s="68" t="str">
        <f t="shared" ref="AB668:AB669" si="4508">IF(A668 =2014,IF(Y668 ="",I668,""),"")</f>
        <v/>
      </c>
      <c r="AC668" s="68" t="str">
        <f t="shared" ref="AC668:AC669" si="4509">IF(A668 =2014,IF(Y668 ="",Q668,""),"")</f>
        <v/>
      </c>
      <c r="AD668" s="68" t="str">
        <f t="shared" ref="AD668:AD669" si="4510">IF(A668 =2014,IF(Y668 ="",R668,""),"")</f>
        <v/>
      </c>
      <c r="AE668" s="68" t="str">
        <f t="shared" ref="AE668:AE669" si="4511">IF(A668 =2014,IF(Y668 ="",S668,""),"")</f>
        <v/>
      </c>
      <c r="AF668" s="68" t="str">
        <f t="shared" ref="AF668:AF669" si="4512">IF(A668 =2014,IF(Y668 ="",T668+U668,""),"")</f>
        <v/>
      </c>
      <c r="AG668" s="67" t="str">
        <f t="shared" si="7"/>
        <v/>
      </c>
      <c r="AH668" s="51"/>
      <c r="AI668" s="51" t="str">
        <f t="shared" si="8"/>
        <v/>
      </c>
      <c r="AJ668" s="68" t="str">
        <f t="shared" si="9"/>
        <v/>
      </c>
      <c r="AK668" s="68" t="str">
        <f t="shared" si="10"/>
        <v/>
      </c>
      <c r="AL668" s="68" t="str">
        <f t="shared" si="11"/>
        <v/>
      </c>
      <c r="AM668" s="68" t="str">
        <f t="shared" si="12"/>
        <v/>
      </c>
      <c r="AN668" s="68" t="str">
        <f t="shared" si="13"/>
        <v/>
      </c>
      <c r="AO668" s="67" t="str">
        <f t="shared" si="14"/>
        <v/>
      </c>
      <c r="AP668" s="51"/>
      <c r="AQ668" s="80">
        <f t="shared" si="15"/>
        <v>115640</v>
      </c>
      <c r="AR668" s="68">
        <f t="shared" si="16"/>
        <v>1244088</v>
      </c>
      <c r="AS668" s="68">
        <f t="shared" si="17"/>
        <v>1079554</v>
      </c>
      <c r="AT668" s="68">
        <f t="shared" si="18"/>
        <v>0</v>
      </c>
      <c r="AU668" s="68">
        <f t="shared" si="19"/>
        <v>183128</v>
      </c>
      <c r="AV668" s="68">
        <f t="shared" si="20"/>
        <v>0</v>
      </c>
      <c r="AW668" s="67">
        <f t="shared" si="21"/>
        <v>0</v>
      </c>
      <c r="AX668" s="51"/>
      <c r="AY668" s="51" t="str">
        <f t="shared" si="22"/>
        <v/>
      </c>
      <c r="AZ668" s="68" t="str">
        <f t="shared" si="23"/>
        <v/>
      </c>
      <c r="BA668" s="68" t="str">
        <f t="shared" si="24"/>
        <v/>
      </c>
      <c r="BB668" s="68" t="str">
        <f t="shared" si="25"/>
        <v/>
      </c>
      <c r="BC668" s="68" t="str">
        <f t="shared" si="26"/>
        <v/>
      </c>
      <c r="BD668" s="68" t="str">
        <f t="shared" si="27"/>
        <v/>
      </c>
      <c r="BE668" s="68" t="str">
        <f t="shared" si="28"/>
        <v/>
      </c>
      <c r="BF668" s="51"/>
      <c r="BG668" s="69" t="str">
        <f t="shared" si="29"/>
        <v/>
      </c>
      <c r="BH668" s="67" t="str">
        <f t="shared" si="30"/>
        <v/>
      </c>
      <c r="BI668" s="67" t="str">
        <f t="shared" si="31"/>
        <v/>
      </c>
      <c r="BJ668" s="67" t="str">
        <f t="shared" si="32"/>
        <v/>
      </c>
      <c r="BK668" s="67" t="str">
        <f t="shared" si="33"/>
        <v/>
      </c>
      <c r="BL668" s="67" t="str">
        <f t="shared" si="34"/>
        <v/>
      </c>
      <c r="BM668" s="65" t="str">
        <f t="shared" si="35"/>
        <v/>
      </c>
      <c r="BN668" s="51"/>
      <c r="BO668" s="51" t="str">
        <f t="shared" ref="BO668:BO669" si="4513">IF(A668 =2014,F668,"")</f>
        <v/>
      </c>
      <c r="BP668" s="51" t="str">
        <f t="shared" ref="BP668:BP669" si="4514">IF(A668 =2015,F668,"")</f>
        <v/>
      </c>
      <c r="BQ668" s="71">
        <f t="shared" ref="BQ668:BQ669" si="4515">IF(A668 =2016,F668,"")</f>
        <v>115640</v>
      </c>
      <c r="BR668" s="51" t="str">
        <f t="shared" ref="BR668:BR669" si="4516">IF(A668 =2017,F668,"")</f>
        <v/>
      </c>
      <c r="BS668" s="69" t="str">
        <f t="shared" si="2920"/>
        <v/>
      </c>
      <c r="BT668" s="51"/>
      <c r="BU668" s="68" t="str">
        <f t="shared" ref="BU668:BU669" si="4517">IF(A668 =2014,I668,"")</f>
        <v/>
      </c>
      <c r="BV668" s="68" t="str">
        <f t="shared" ref="BV668:BV669" si="4518">IF(A668 =2015,I668,"")</f>
        <v/>
      </c>
      <c r="BW668" s="65">
        <f t="shared" ref="BW668:BW669" si="4519">IF(A668 =2016,I668,"")</f>
        <v>1244088</v>
      </c>
      <c r="BX668" s="68" t="str">
        <f t="shared" ref="BX668:BX669" si="4520">IF(A668 =2017,I668,"")</f>
        <v/>
      </c>
      <c r="BY668" s="67" t="str">
        <f t="shared" si="44"/>
        <v/>
      </c>
      <c r="BZ668" s="68"/>
      <c r="CA668" s="65" t="str">
        <f t="shared" si="45"/>
        <v/>
      </c>
      <c r="CB668" s="67" t="str">
        <f t="shared" si="46"/>
        <v/>
      </c>
      <c r="CC668" s="67">
        <f t="shared" si="47"/>
        <v>0</v>
      </c>
      <c r="CD668" s="67" t="str">
        <f t="shared" si="48"/>
        <v/>
      </c>
      <c r="CE668" s="67" t="str">
        <f t="shared" si="49"/>
        <v/>
      </c>
      <c r="CF668" s="68"/>
      <c r="CG668" s="68" t="str">
        <f t="shared" ref="CG668:CG669" si="4521">IF(A668 =2014,Q668+R668+S668+T668+U668,"")</f>
        <v/>
      </c>
      <c r="CH668" s="68" t="str">
        <f t="shared" ref="CH668:CH669" si="4522">IF(A668 =2015,Q668+R668+S668+T668+U668,"")</f>
        <v/>
      </c>
      <c r="CI668" s="65">
        <f t="shared" ref="CI668:CI669" si="4523">IF(A668 =2016,Q668+R668+S668+T668+U668,"")</f>
        <v>1262682</v>
      </c>
      <c r="CJ668" s="68" t="str">
        <f t="shared" ref="CJ668:CJ669" si="4524">IF(A668 =2017,Q668+R668+S668+T668+U668,"")</f>
        <v/>
      </c>
      <c r="CK668" s="67" t="str">
        <f t="shared" si="54"/>
        <v/>
      </c>
      <c r="CL668" s="68"/>
      <c r="CM668" s="68" t="str">
        <f t="shared" ref="CM668:CM669" si="4525">IF(A668 =2014,Q668,"")</f>
        <v/>
      </c>
      <c r="CN668" s="68" t="str">
        <f t="shared" ref="CN668:CN669" si="4526">IF(A668 =2015,Q668,"")</f>
        <v/>
      </c>
      <c r="CO668" s="65">
        <f t="shared" ref="CO668:CO669" si="4527">IF(A668 =2016,Q668,"")</f>
        <v>1079554</v>
      </c>
      <c r="CP668" s="68" t="str">
        <f t="shared" ref="CP668:CP669" si="4528">IF(A668 =2017,Q668,"")</f>
        <v/>
      </c>
      <c r="CQ668" s="67" t="str">
        <f t="shared" si="59"/>
        <v/>
      </c>
      <c r="CR668" s="68"/>
      <c r="CS668" s="68" t="str">
        <f t="shared" ref="CS668:CS669" si="4529">IF(A668 =2014,R668,"")</f>
        <v/>
      </c>
      <c r="CT668" s="68" t="str">
        <f t="shared" ref="CT668:CT669" si="4530">IF(A668 =2015,R668,"")</f>
        <v/>
      </c>
      <c r="CU668" s="65">
        <f t="shared" ref="CU668:CU669" si="4531">IF(A668 =2016,R668,"")</f>
        <v>0</v>
      </c>
      <c r="CV668" s="68" t="str">
        <f t="shared" ref="CV668:CV669" si="4532">IF(A668 =2017,R668,"")</f>
        <v/>
      </c>
      <c r="CW668" s="67" t="str">
        <f t="shared" si="64"/>
        <v/>
      </c>
      <c r="CX668" s="68"/>
      <c r="CY668" s="68" t="str">
        <f t="shared" ref="CY668:CY669" si="4533">IF(A668 =2014,S668,"")</f>
        <v/>
      </c>
      <c r="CZ668" s="68" t="str">
        <f t="shared" ref="CZ668:CZ669" si="4534">IF(A668 =2015,S668,"")</f>
        <v/>
      </c>
      <c r="DA668" s="65">
        <f t="shared" ref="DA668:DA669" si="4535">IF(A668 =2016,S668,"")</f>
        <v>183128</v>
      </c>
      <c r="DB668" s="68" t="str">
        <f t="shared" ref="DB668:DB669" si="4536">IF(A668 =2017,S668,"")</f>
        <v/>
      </c>
      <c r="DC668" s="67" t="str">
        <f t="shared" si="69"/>
        <v/>
      </c>
      <c r="DD668" s="68"/>
      <c r="DE668" s="68" t="str">
        <f t="shared" ref="DE668:DE669" si="4537">IF(A668 =2014,T668,"")</f>
        <v/>
      </c>
      <c r="DF668" s="51" t="str">
        <f t="shared" ref="DF668:DF669" si="4538">IF(A668 =2015,T668,"")</f>
        <v/>
      </c>
      <c r="DG668" s="65">
        <f t="shared" ref="DG668:DG669" si="4539">IF(A668 =2016,T668,"")</f>
        <v>0</v>
      </c>
      <c r="DH668" s="51" t="str">
        <f t="shared" ref="DH668:DH669" si="4540">IF(A668 =2017,T668,"")</f>
        <v/>
      </c>
      <c r="DI668" s="69" t="str">
        <f t="shared" si="74"/>
        <v/>
      </c>
      <c r="DJ668" s="51"/>
      <c r="DK668" s="51" t="str">
        <f t="shared" ref="DK668:DK669" si="4541">IF(A668 =2014,U668,"")</f>
        <v/>
      </c>
      <c r="DL668" s="51" t="str">
        <f t="shared" ref="DL668:DL669" si="4542">IF(A668 =2015,U668,"")</f>
        <v/>
      </c>
      <c r="DM668" s="65">
        <f t="shared" ref="DM668:DM669" si="4543">IF(A668 =2016,U668,"")</f>
        <v>0</v>
      </c>
      <c r="DN668" s="51" t="str">
        <f t="shared" ref="DN668:DN669" si="4544">IF(A668 =2017,U668,"")</f>
        <v/>
      </c>
      <c r="DO668" s="69" t="str">
        <f t="shared" si="79"/>
        <v/>
      </c>
      <c r="DP668" s="51"/>
      <c r="DQ668" s="51"/>
      <c r="DR668" s="51"/>
      <c r="DS668" s="51"/>
      <c r="DT668" s="51"/>
      <c r="DU668" s="181"/>
    </row>
    <row r="669" spans="1:125" ht="15" x14ac:dyDescent="0.25">
      <c r="A669" s="50">
        <v>2017</v>
      </c>
      <c r="B669" s="51" t="s">
        <v>638</v>
      </c>
      <c r="C669" s="50" t="s">
        <v>639</v>
      </c>
      <c r="D669" s="53" t="s">
        <v>193</v>
      </c>
      <c r="E669" s="50" t="s">
        <v>7</v>
      </c>
      <c r="F669" s="54">
        <v>97150</v>
      </c>
      <c r="G669" s="54" t="s">
        <v>364</v>
      </c>
      <c r="H669" s="54">
        <v>153750</v>
      </c>
      <c r="I669" s="55">
        <v>1200691</v>
      </c>
      <c r="J669" s="50"/>
      <c r="K669" s="50" t="s">
        <v>2032</v>
      </c>
      <c r="L669" s="58" t="s">
        <v>2032</v>
      </c>
      <c r="M669" s="58" t="s">
        <v>2032</v>
      </c>
      <c r="N669" s="58" t="s">
        <v>2032</v>
      </c>
      <c r="O669" s="58" t="s">
        <v>2032</v>
      </c>
      <c r="P669" s="59"/>
      <c r="Q669" s="60">
        <v>1200691</v>
      </c>
      <c r="R669" s="60">
        <v>0</v>
      </c>
      <c r="S669" s="60">
        <v>54227</v>
      </c>
      <c r="T669" s="60">
        <v>0</v>
      </c>
      <c r="U669" s="60">
        <v>0</v>
      </c>
      <c r="V669" s="79"/>
      <c r="W669" s="90">
        <f t="shared" si="857"/>
        <v>1254918</v>
      </c>
      <c r="X669" s="101">
        <v>0</v>
      </c>
      <c r="Y669" s="50"/>
      <c r="Z669" s="50" t="s">
        <v>193</v>
      </c>
      <c r="AA669" s="51" t="str">
        <f t="shared" si="4507"/>
        <v/>
      </c>
      <c r="AB669" s="68" t="str">
        <f t="shared" si="4508"/>
        <v/>
      </c>
      <c r="AC669" s="68" t="str">
        <f t="shared" si="4509"/>
        <v/>
      </c>
      <c r="AD669" s="68" t="str">
        <f t="shared" si="4510"/>
        <v/>
      </c>
      <c r="AE669" s="68" t="str">
        <f t="shared" si="4511"/>
        <v/>
      </c>
      <c r="AF669" s="68" t="str">
        <f t="shared" si="4512"/>
        <v/>
      </c>
      <c r="AG669" s="67" t="str">
        <f t="shared" si="7"/>
        <v/>
      </c>
      <c r="AH669" s="51"/>
      <c r="AI669" s="51" t="str">
        <f t="shared" si="8"/>
        <v/>
      </c>
      <c r="AJ669" s="68" t="str">
        <f t="shared" si="9"/>
        <v/>
      </c>
      <c r="AK669" s="68" t="str">
        <f t="shared" si="10"/>
        <v/>
      </c>
      <c r="AL669" s="68" t="str">
        <f t="shared" si="11"/>
        <v/>
      </c>
      <c r="AM669" s="68" t="str">
        <f t="shared" si="12"/>
        <v/>
      </c>
      <c r="AN669" s="68" t="str">
        <f t="shared" si="13"/>
        <v/>
      </c>
      <c r="AO669" s="67" t="str">
        <f t="shared" si="14"/>
        <v/>
      </c>
      <c r="AP669" s="51"/>
      <c r="AQ669" s="51" t="str">
        <f t="shared" si="15"/>
        <v/>
      </c>
      <c r="AR669" s="68" t="str">
        <f t="shared" si="16"/>
        <v/>
      </c>
      <c r="AS669" s="68" t="str">
        <f t="shared" si="17"/>
        <v/>
      </c>
      <c r="AT669" s="68" t="str">
        <f t="shared" si="18"/>
        <v/>
      </c>
      <c r="AU669" s="68" t="str">
        <f t="shared" si="19"/>
        <v/>
      </c>
      <c r="AV669" s="68" t="str">
        <f t="shared" si="20"/>
        <v/>
      </c>
      <c r="AW669" s="67" t="str">
        <f t="shared" si="21"/>
        <v/>
      </c>
      <c r="AX669" s="51"/>
      <c r="AY669" s="80">
        <f t="shared" si="22"/>
        <v>97150</v>
      </c>
      <c r="AZ669" s="68">
        <f t="shared" si="23"/>
        <v>1200691</v>
      </c>
      <c r="BA669" s="68">
        <f t="shared" si="24"/>
        <v>1200691</v>
      </c>
      <c r="BB669" s="68">
        <f t="shared" si="25"/>
        <v>0</v>
      </c>
      <c r="BC669" s="68">
        <f t="shared" si="26"/>
        <v>54227</v>
      </c>
      <c r="BD669" s="68">
        <f t="shared" si="27"/>
        <v>0</v>
      </c>
      <c r="BE669" s="68">
        <f t="shared" si="28"/>
        <v>0</v>
      </c>
      <c r="BF669" s="51"/>
      <c r="BG669" s="69" t="str">
        <f t="shared" si="29"/>
        <v/>
      </c>
      <c r="BH669" s="67" t="str">
        <f t="shared" si="30"/>
        <v/>
      </c>
      <c r="BI669" s="67" t="str">
        <f t="shared" si="31"/>
        <v/>
      </c>
      <c r="BJ669" s="67" t="str">
        <f t="shared" si="32"/>
        <v/>
      </c>
      <c r="BK669" s="67" t="str">
        <f t="shared" si="33"/>
        <v/>
      </c>
      <c r="BL669" s="67" t="str">
        <f t="shared" si="34"/>
        <v/>
      </c>
      <c r="BM669" s="65" t="str">
        <f t="shared" si="35"/>
        <v/>
      </c>
      <c r="BN669" s="51"/>
      <c r="BO669" s="51" t="str">
        <f t="shared" si="4513"/>
        <v/>
      </c>
      <c r="BP669" s="51" t="str">
        <f t="shared" si="4514"/>
        <v/>
      </c>
      <c r="BQ669" s="51" t="str">
        <f t="shared" si="4515"/>
        <v/>
      </c>
      <c r="BR669" s="71">
        <f t="shared" si="4516"/>
        <v>97150</v>
      </c>
      <c r="BS669" s="69" t="str">
        <f t="shared" si="2920"/>
        <v/>
      </c>
      <c r="BT669" s="51"/>
      <c r="BU669" s="68" t="str">
        <f t="shared" si="4517"/>
        <v/>
      </c>
      <c r="BV669" s="68" t="str">
        <f t="shared" si="4518"/>
        <v/>
      </c>
      <c r="BW669" s="68" t="str">
        <f t="shared" si="4519"/>
        <v/>
      </c>
      <c r="BX669" s="65">
        <f t="shared" si="4520"/>
        <v>1200691</v>
      </c>
      <c r="BY669" s="67" t="str">
        <f t="shared" si="44"/>
        <v/>
      </c>
      <c r="BZ669" s="68"/>
      <c r="CA669" s="65" t="str">
        <f t="shared" si="45"/>
        <v/>
      </c>
      <c r="CB669" s="67" t="str">
        <f t="shared" si="46"/>
        <v/>
      </c>
      <c r="CC669" s="67" t="str">
        <f t="shared" si="47"/>
        <v/>
      </c>
      <c r="CD669" s="67">
        <f t="shared" si="48"/>
        <v>0</v>
      </c>
      <c r="CE669" s="67" t="str">
        <f t="shared" si="49"/>
        <v/>
      </c>
      <c r="CF669" s="68"/>
      <c r="CG669" s="68" t="str">
        <f t="shared" si="4521"/>
        <v/>
      </c>
      <c r="CH669" s="68" t="str">
        <f t="shared" si="4522"/>
        <v/>
      </c>
      <c r="CI669" s="68" t="str">
        <f t="shared" si="4523"/>
        <v/>
      </c>
      <c r="CJ669" s="65">
        <f t="shared" si="4524"/>
        <v>1254918</v>
      </c>
      <c r="CK669" s="67" t="str">
        <f t="shared" si="54"/>
        <v/>
      </c>
      <c r="CL669" s="68"/>
      <c r="CM669" s="68" t="str">
        <f t="shared" si="4525"/>
        <v/>
      </c>
      <c r="CN669" s="68" t="str">
        <f t="shared" si="4526"/>
        <v/>
      </c>
      <c r="CO669" s="68" t="str">
        <f t="shared" si="4527"/>
        <v/>
      </c>
      <c r="CP669" s="65">
        <f t="shared" si="4528"/>
        <v>1200691</v>
      </c>
      <c r="CQ669" s="67" t="str">
        <f t="shared" si="59"/>
        <v/>
      </c>
      <c r="CR669" s="68"/>
      <c r="CS669" s="68" t="str">
        <f t="shared" si="4529"/>
        <v/>
      </c>
      <c r="CT669" s="68" t="str">
        <f t="shared" si="4530"/>
        <v/>
      </c>
      <c r="CU669" s="68" t="str">
        <f t="shared" si="4531"/>
        <v/>
      </c>
      <c r="CV669" s="65">
        <f t="shared" si="4532"/>
        <v>0</v>
      </c>
      <c r="CW669" s="67" t="str">
        <f t="shared" si="64"/>
        <v/>
      </c>
      <c r="CX669" s="68"/>
      <c r="CY669" s="68" t="str">
        <f t="shared" si="4533"/>
        <v/>
      </c>
      <c r="CZ669" s="68" t="str">
        <f t="shared" si="4534"/>
        <v/>
      </c>
      <c r="DA669" s="68" t="str">
        <f t="shared" si="4535"/>
        <v/>
      </c>
      <c r="DB669" s="65">
        <f t="shared" si="4536"/>
        <v>54227</v>
      </c>
      <c r="DC669" s="67" t="str">
        <f t="shared" si="69"/>
        <v/>
      </c>
      <c r="DD669" s="68"/>
      <c r="DE669" s="68" t="str">
        <f t="shared" si="4537"/>
        <v/>
      </c>
      <c r="DF669" s="51" t="str">
        <f t="shared" si="4538"/>
        <v/>
      </c>
      <c r="DG669" s="51" t="str">
        <f t="shared" si="4539"/>
        <v/>
      </c>
      <c r="DH669" s="65">
        <f t="shared" si="4540"/>
        <v>0</v>
      </c>
      <c r="DI669" s="69" t="str">
        <f t="shared" si="74"/>
        <v/>
      </c>
      <c r="DJ669" s="51"/>
      <c r="DK669" s="51" t="str">
        <f t="shared" si="4541"/>
        <v/>
      </c>
      <c r="DL669" s="51" t="str">
        <f t="shared" si="4542"/>
        <v/>
      </c>
      <c r="DM669" s="51" t="str">
        <f t="shared" si="4543"/>
        <v/>
      </c>
      <c r="DN669" s="65">
        <f t="shared" si="4544"/>
        <v>0</v>
      </c>
      <c r="DO669" s="69" t="str">
        <f t="shared" si="79"/>
        <v/>
      </c>
      <c r="DP669" s="51"/>
      <c r="DQ669" s="51"/>
      <c r="DR669" s="51"/>
      <c r="DS669" s="51"/>
      <c r="DT669" s="51"/>
      <c r="DU669" s="181"/>
    </row>
    <row r="670" spans="1:125" ht="15" x14ac:dyDescent="0.25">
      <c r="A670" s="56">
        <v>2018</v>
      </c>
      <c r="B670" s="51" t="s">
        <v>638</v>
      </c>
      <c r="C670" s="50" t="s">
        <v>639</v>
      </c>
      <c r="D670" s="170" t="s">
        <v>193</v>
      </c>
      <c r="E670" s="50" t="s">
        <v>7</v>
      </c>
      <c r="F670" s="89">
        <v>86872</v>
      </c>
      <c r="G670" s="89">
        <v>0</v>
      </c>
      <c r="H670" s="89">
        <v>150463</v>
      </c>
      <c r="I670" s="90">
        <v>984963</v>
      </c>
      <c r="J670" s="56" t="s">
        <v>209</v>
      </c>
      <c r="K670" s="50" t="s">
        <v>2032</v>
      </c>
      <c r="L670" s="112">
        <v>984963</v>
      </c>
      <c r="M670" s="58"/>
      <c r="N670" s="58"/>
      <c r="O670" s="58"/>
      <c r="P670" s="59"/>
      <c r="Q670" s="93">
        <v>974053</v>
      </c>
      <c r="R670" s="60"/>
      <c r="S670" s="93">
        <v>78730</v>
      </c>
      <c r="T670" s="60"/>
      <c r="U670" s="60"/>
      <c r="V670" s="79"/>
      <c r="W670" s="90">
        <f t="shared" si="857"/>
        <v>1052783</v>
      </c>
      <c r="X670" s="101">
        <v>0</v>
      </c>
      <c r="Y670" s="50"/>
      <c r="Z670" s="50"/>
      <c r="AA670" s="51"/>
      <c r="AB670" s="68"/>
      <c r="AC670" s="68"/>
      <c r="AD670" s="68"/>
      <c r="AE670" s="68"/>
      <c r="AF670" s="68"/>
      <c r="AG670" s="67" t="str">
        <f t="shared" si="7"/>
        <v/>
      </c>
      <c r="AH670" s="51"/>
      <c r="AI670" s="51" t="str">
        <f t="shared" si="8"/>
        <v/>
      </c>
      <c r="AJ670" s="68" t="str">
        <f t="shared" si="9"/>
        <v/>
      </c>
      <c r="AK670" s="68" t="str">
        <f t="shared" si="10"/>
        <v/>
      </c>
      <c r="AL670" s="68" t="str">
        <f t="shared" si="11"/>
        <v/>
      </c>
      <c r="AM670" s="68" t="str">
        <f t="shared" si="12"/>
        <v/>
      </c>
      <c r="AN670" s="68" t="str">
        <f t="shared" si="13"/>
        <v/>
      </c>
      <c r="AO670" s="67" t="str">
        <f t="shared" si="14"/>
        <v/>
      </c>
      <c r="AP670" s="51"/>
      <c r="AQ670" s="51" t="str">
        <f t="shared" si="15"/>
        <v/>
      </c>
      <c r="AR670" s="68" t="str">
        <f t="shared" si="16"/>
        <v/>
      </c>
      <c r="AS670" s="68" t="str">
        <f t="shared" si="17"/>
        <v/>
      </c>
      <c r="AT670" s="68" t="str">
        <f t="shared" si="18"/>
        <v/>
      </c>
      <c r="AU670" s="68" t="str">
        <f t="shared" si="19"/>
        <v/>
      </c>
      <c r="AV670" s="68" t="str">
        <f t="shared" si="20"/>
        <v/>
      </c>
      <c r="AW670" s="67" t="str">
        <f t="shared" si="21"/>
        <v/>
      </c>
      <c r="AX670" s="51"/>
      <c r="AY670" s="51" t="str">
        <f t="shared" si="22"/>
        <v/>
      </c>
      <c r="AZ670" s="68" t="str">
        <f t="shared" si="23"/>
        <v/>
      </c>
      <c r="BA670" s="68" t="str">
        <f t="shared" si="24"/>
        <v/>
      </c>
      <c r="BB670" s="68" t="str">
        <f t="shared" si="25"/>
        <v/>
      </c>
      <c r="BC670" s="68" t="str">
        <f t="shared" si="26"/>
        <v/>
      </c>
      <c r="BD670" s="68" t="str">
        <f t="shared" si="27"/>
        <v/>
      </c>
      <c r="BE670" s="68" t="str">
        <f t="shared" si="28"/>
        <v/>
      </c>
      <c r="BF670" s="51"/>
      <c r="BG670" s="96">
        <f t="shared" si="29"/>
        <v>86872</v>
      </c>
      <c r="BH670" s="67">
        <f t="shared" si="30"/>
        <v>984963</v>
      </c>
      <c r="BI670" s="67">
        <f t="shared" si="31"/>
        <v>974053</v>
      </c>
      <c r="BJ670" s="67">
        <f t="shared" si="32"/>
        <v>0</v>
      </c>
      <c r="BK670" s="67">
        <f t="shared" si="33"/>
        <v>78730</v>
      </c>
      <c r="BL670" s="67">
        <f t="shared" si="34"/>
        <v>0</v>
      </c>
      <c r="BM670" s="65">
        <f t="shared" si="35"/>
        <v>0</v>
      </c>
      <c r="BN670" s="51"/>
      <c r="BO670" s="51"/>
      <c r="BP670" s="51"/>
      <c r="BQ670" s="70"/>
      <c r="BR670" s="51"/>
      <c r="BS670" s="96">
        <f t="shared" si="2920"/>
        <v>86872</v>
      </c>
      <c r="BT670" s="51"/>
      <c r="BU670" s="68"/>
      <c r="BV670" s="68"/>
      <c r="BW670" s="65"/>
      <c r="BX670" s="68"/>
      <c r="BY670" s="67">
        <f t="shared" si="44"/>
        <v>984963</v>
      </c>
      <c r="BZ670" s="68"/>
      <c r="CA670" s="65" t="str">
        <f t="shared" si="45"/>
        <v/>
      </c>
      <c r="CB670" s="67" t="str">
        <f t="shared" si="46"/>
        <v/>
      </c>
      <c r="CC670" s="67" t="str">
        <f t="shared" si="47"/>
        <v/>
      </c>
      <c r="CD670" s="67" t="str">
        <f t="shared" si="48"/>
        <v/>
      </c>
      <c r="CE670" s="67">
        <f t="shared" si="49"/>
        <v>0</v>
      </c>
      <c r="CF670" s="68"/>
      <c r="CG670" s="68"/>
      <c r="CH670" s="68"/>
      <c r="CI670" s="65"/>
      <c r="CJ670" s="68"/>
      <c r="CK670" s="67">
        <f t="shared" si="54"/>
        <v>1052783</v>
      </c>
      <c r="CL670" s="68"/>
      <c r="CM670" s="68"/>
      <c r="CN670" s="68"/>
      <c r="CO670" s="65"/>
      <c r="CP670" s="68"/>
      <c r="CQ670" s="67">
        <f t="shared" si="59"/>
        <v>974053</v>
      </c>
      <c r="CR670" s="68"/>
      <c r="CS670" s="68"/>
      <c r="CT670" s="68"/>
      <c r="CU670" s="65"/>
      <c r="CV670" s="68"/>
      <c r="CW670" s="67">
        <f t="shared" si="64"/>
        <v>0</v>
      </c>
      <c r="CX670" s="68"/>
      <c r="CY670" s="68"/>
      <c r="CZ670" s="68"/>
      <c r="DA670" s="65"/>
      <c r="DB670" s="68"/>
      <c r="DC670" s="67">
        <f t="shared" si="69"/>
        <v>78730</v>
      </c>
      <c r="DD670" s="68"/>
      <c r="DE670" s="68"/>
      <c r="DF670" s="51"/>
      <c r="DG670" s="70"/>
      <c r="DH670" s="51"/>
      <c r="DI670" s="67">
        <f t="shared" si="74"/>
        <v>0</v>
      </c>
      <c r="DJ670" s="51"/>
      <c r="DK670" s="51"/>
      <c r="DL670" s="51"/>
      <c r="DM670" s="70"/>
      <c r="DN670" s="51"/>
      <c r="DO670" s="67">
        <f t="shared" si="79"/>
        <v>974053</v>
      </c>
      <c r="DP670" s="51"/>
      <c r="DQ670" s="51"/>
      <c r="DR670" s="51"/>
      <c r="DS670" s="51"/>
      <c r="DT670" s="51"/>
      <c r="DU670" s="181"/>
    </row>
    <row r="671" spans="1:125" ht="15" x14ac:dyDescent="0.25">
      <c r="A671" s="50"/>
      <c r="B671" s="51"/>
      <c r="C671" s="50"/>
      <c r="D671" s="53"/>
      <c r="E671" s="50"/>
      <c r="F671" s="54"/>
      <c r="G671" s="54"/>
      <c r="H671" s="54"/>
      <c r="I671" s="55"/>
      <c r="J671" s="50"/>
      <c r="K671" s="50" t="s">
        <v>2032</v>
      </c>
      <c r="L671" s="58" t="s">
        <v>2032</v>
      </c>
      <c r="M671" s="58"/>
      <c r="N671" s="58"/>
      <c r="O671" s="58"/>
      <c r="P671" s="59"/>
      <c r="Q671" s="60"/>
      <c r="R671" s="60"/>
      <c r="S671" s="60"/>
      <c r="T671" s="60"/>
      <c r="U671" s="60"/>
      <c r="V671" s="79"/>
      <c r="W671" s="90">
        <f t="shared" si="857"/>
        <v>0</v>
      </c>
      <c r="X671" s="101"/>
      <c r="Y671" s="50"/>
      <c r="Z671" s="50"/>
      <c r="AA671" s="51"/>
      <c r="AB671" s="68"/>
      <c r="AC671" s="68"/>
      <c r="AD671" s="68"/>
      <c r="AE671" s="68"/>
      <c r="AF671" s="68"/>
      <c r="AG671" s="67" t="str">
        <f t="shared" si="7"/>
        <v/>
      </c>
      <c r="AH671" s="51"/>
      <c r="AI671" s="51" t="str">
        <f t="shared" si="8"/>
        <v/>
      </c>
      <c r="AJ671" s="68" t="str">
        <f t="shared" si="9"/>
        <v/>
      </c>
      <c r="AK671" s="68" t="str">
        <f t="shared" si="10"/>
        <v/>
      </c>
      <c r="AL671" s="68" t="str">
        <f t="shared" si="11"/>
        <v/>
      </c>
      <c r="AM671" s="68" t="str">
        <f t="shared" si="12"/>
        <v/>
      </c>
      <c r="AN671" s="68" t="str">
        <f t="shared" si="13"/>
        <v/>
      </c>
      <c r="AO671" s="67" t="str">
        <f t="shared" si="14"/>
        <v/>
      </c>
      <c r="AP671" s="51"/>
      <c r="AQ671" s="51" t="str">
        <f t="shared" si="15"/>
        <v/>
      </c>
      <c r="AR671" s="68" t="str">
        <f t="shared" si="16"/>
        <v/>
      </c>
      <c r="AS671" s="68" t="str">
        <f t="shared" si="17"/>
        <v/>
      </c>
      <c r="AT671" s="68" t="str">
        <f t="shared" si="18"/>
        <v/>
      </c>
      <c r="AU671" s="68" t="str">
        <f t="shared" si="19"/>
        <v/>
      </c>
      <c r="AV671" s="68" t="str">
        <f t="shared" si="20"/>
        <v/>
      </c>
      <c r="AW671" s="67" t="str">
        <f t="shared" si="21"/>
        <v/>
      </c>
      <c r="AX671" s="51"/>
      <c r="AY671" s="51" t="str">
        <f t="shared" si="22"/>
        <v/>
      </c>
      <c r="AZ671" s="68" t="str">
        <f t="shared" si="23"/>
        <v/>
      </c>
      <c r="BA671" s="68" t="str">
        <f t="shared" si="24"/>
        <v/>
      </c>
      <c r="BB671" s="68" t="str">
        <f t="shared" si="25"/>
        <v/>
      </c>
      <c r="BC671" s="68" t="str">
        <f t="shared" si="26"/>
        <v/>
      </c>
      <c r="BD671" s="68" t="str">
        <f t="shared" si="27"/>
        <v/>
      </c>
      <c r="BE671" s="68" t="str">
        <f t="shared" si="28"/>
        <v/>
      </c>
      <c r="BF671" s="51"/>
      <c r="BG671" s="69" t="str">
        <f t="shared" si="29"/>
        <v/>
      </c>
      <c r="BH671" s="67" t="str">
        <f t="shared" si="30"/>
        <v/>
      </c>
      <c r="BI671" s="67" t="str">
        <f t="shared" si="31"/>
        <v/>
      </c>
      <c r="BJ671" s="67" t="str">
        <f t="shared" si="32"/>
        <v/>
      </c>
      <c r="BK671" s="67" t="str">
        <f t="shared" si="33"/>
        <v/>
      </c>
      <c r="BL671" s="67" t="str">
        <f t="shared" si="34"/>
        <v/>
      </c>
      <c r="BM671" s="65" t="str">
        <f t="shared" si="35"/>
        <v/>
      </c>
      <c r="BN671" s="51"/>
      <c r="BO671" s="51"/>
      <c r="BP671" s="51"/>
      <c r="BQ671" s="70"/>
      <c r="BR671" s="51"/>
      <c r="BS671" s="69" t="str">
        <f t="shared" si="2920"/>
        <v/>
      </c>
      <c r="BT671" s="51"/>
      <c r="BU671" s="68"/>
      <c r="BV671" s="68"/>
      <c r="BW671" s="65"/>
      <c r="BX671" s="68"/>
      <c r="BY671" s="67" t="str">
        <f t="shared" si="44"/>
        <v/>
      </c>
      <c r="BZ671" s="68"/>
      <c r="CA671" s="65" t="str">
        <f t="shared" si="45"/>
        <v/>
      </c>
      <c r="CB671" s="67" t="str">
        <f t="shared" si="46"/>
        <v/>
      </c>
      <c r="CC671" s="67" t="str">
        <f t="shared" si="47"/>
        <v/>
      </c>
      <c r="CD671" s="67" t="str">
        <f t="shared" si="48"/>
        <v/>
      </c>
      <c r="CE671" s="67" t="str">
        <f t="shared" si="49"/>
        <v/>
      </c>
      <c r="CF671" s="68"/>
      <c r="CG671" s="68"/>
      <c r="CH671" s="68"/>
      <c r="CI671" s="65"/>
      <c r="CJ671" s="68"/>
      <c r="CK671" s="67" t="str">
        <f t="shared" si="54"/>
        <v/>
      </c>
      <c r="CL671" s="68"/>
      <c r="CM671" s="68"/>
      <c r="CN671" s="68"/>
      <c r="CO671" s="65"/>
      <c r="CP671" s="68"/>
      <c r="CQ671" s="67" t="str">
        <f t="shared" si="59"/>
        <v/>
      </c>
      <c r="CR671" s="68"/>
      <c r="CS671" s="68"/>
      <c r="CT671" s="68"/>
      <c r="CU671" s="65"/>
      <c r="CV671" s="68"/>
      <c r="CW671" s="67" t="str">
        <f t="shared" si="64"/>
        <v/>
      </c>
      <c r="CX671" s="68"/>
      <c r="CY671" s="68"/>
      <c r="CZ671" s="68"/>
      <c r="DA671" s="65"/>
      <c r="DB671" s="68"/>
      <c r="DC671" s="67" t="str">
        <f t="shared" si="69"/>
        <v/>
      </c>
      <c r="DD671" s="68"/>
      <c r="DE671" s="68"/>
      <c r="DF671" s="51"/>
      <c r="DG671" s="70"/>
      <c r="DH671" s="51"/>
      <c r="DI671" s="69" t="str">
        <f t="shared" si="74"/>
        <v/>
      </c>
      <c r="DJ671" s="51"/>
      <c r="DK671" s="51"/>
      <c r="DL671" s="51"/>
      <c r="DM671" s="70"/>
      <c r="DN671" s="51"/>
      <c r="DO671" s="69" t="str">
        <f t="shared" si="79"/>
        <v/>
      </c>
      <c r="DP671" s="51"/>
      <c r="DQ671" s="51"/>
      <c r="DR671" s="51"/>
      <c r="DS671" s="51"/>
      <c r="DT671" s="51"/>
      <c r="DU671" s="181"/>
    </row>
    <row r="672" spans="1:125" ht="15" x14ac:dyDescent="0.25">
      <c r="A672" s="50">
        <v>2016</v>
      </c>
      <c r="B672" s="51" t="s">
        <v>597</v>
      </c>
      <c r="C672" s="50" t="s">
        <v>598</v>
      </c>
      <c r="D672" s="53" t="s">
        <v>193</v>
      </c>
      <c r="E672" s="50" t="s">
        <v>7</v>
      </c>
      <c r="F672" s="54">
        <v>18693</v>
      </c>
      <c r="G672" s="54" t="s">
        <v>364</v>
      </c>
      <c r="H672" s="54">
        <v>57961</v>
      </c>
      <c r="I672" s="55">
        <v>315921</v>
      </c>
      <c r="J672" s="50"/>
      <c r="K672" s="50" t="s">
        <v>2032</v>
      </c>
      <c r="L672" s="58" t="s">
        <v>2032</v>
      </c>
      <c r="M672" s="58" t="s">
        <v>2032</v>
      </c>
      <c r="N672" s="58" t="s">
        <v>2032</v>
      </c>
      <c r="O672" s="58" t="s">
        <v>2032</v>
      </c>
      <c r="P672" s="59"/>
      <c r="Q672" s="60">
        <v>319626</v>
      </c>
      <c r="R672" s="60">
        <v>0</v>
      </c>
      <c r="S672" s="60">
        <v>4140</v>
      </c>
      <c r="T672" s="60">
        <v>0</v>
      </c>
      <c r="U672" s="60">
        <v>0</v>
      </c>
      <c r="V672" s="79"/>
      <c r="W672" s="90">
        <f t="shared" si="857"/>
        <v>323766</v>
      </c>
      <c r="X672" s="101">
        <v>0</v>
      </c>
      <c r="Y672" s="50"/>
      <c r="Z672" s="50" t="s">
        <v>193</v>
      </c>
      <c r="AA672" s="51" t="str">
        <f t="shared" ref="AA672:AA673" si="4545">IF(A672 =2014,IF(Y672 ="",F672,""),"")</f>
        <v/>
      </c>
      <c r="AB672" s="68" t="str">
        <f t="shared" ref="AB672:AB673" si="4546">IF(A672 =2014,IF(Y672 ="",I672,""),"")</f>
        <v/>
      </c>
      <c r="AC672" s="68" t="str">
        <f t="shared" ref="AC672:AC673" si="4547">IF(A672 =2014,IF(Y672 ="",Q672,""),"")</f>
        <v/>
      </c>
      <c r="AD672" s="68" t="str">
        <f t="shared" ref="AD672:AD673" si="4548">IF(A672 =2014,IF(Y672 ="",R672,""),"")</f>
        <v/>
      </c>
      <c r="AE672" s="68" t="str">
        <f t="shared" ref="AE672:AE673" si="4549">IF(A672 =2014,IF(Y672 ="",S672,""),"")</f>
        <v/>
      </c>
      <c r="AF672" s="68" t="str">
        <f t="shared" ref="AF672:AF673" si="4550">IF(A672 =2014,IF(Y672 ="",T672+U672,""),"")</f>
        <v/>
      </c>
      <c r="AG672" s="67" t="str">
        <f t="shared" si="7"/>
        <v/>
      </c>
      <c r="AH672" s="51"/>
      <c r="AI672" s="51" t="str">
        <f t="shared" si="8"/>
        <v/>
      </c>
      <c r="AJ672" s="68" t="str">
        <f t="shared" si="9"/>
        <v/>
      </c>
      <c r="AK672" s="68" t="str">
        <f t="shared" si="10"/>
        <v/>
      </c>
      <c r="AL672" s="68" t="str">
        <f t="shared" si="11"/>
        <v/>
      </c>
      <c r="AM672" s="68" t="str">
        <f t="shared" si="12"/>
        <v/>
      </c>
      <c r="AN672" s="68" t="str">
        <f t="shared" si="13"/>
        <v/>
      </c>
      <c r="AO672" s="67" t="str">
        <f t="shared" si="14"/>
        <v/>
      </c>
      <c r="AP672" s="51"/>
      <c r="AQ672" s="80">
        <f t="shared" si="15"/>
        <v>18693</v>
      </c>
      <c r="AR672" s="68">
        <f t="shared" si="16"/>
        <v>315921</v>
      </c>
      <c r="AS672" s="68">
        <f t="shared" si="17"/>
        <v>319626</v>
      </c>
      <c r="AT672" s="68">
        <f t="shared" si="18"/>
        <v>0</v>
      </c>
      <c r="AU672" s="68">
        <f t="shared" si="19"/>
        <v>4140</v>
      </c>
      <c r="AV672" s="68">
        <f t="shared" si="20"/>
        <v>0</v>
      </c>
      <c r="AW672" s="67">
        <f t="shared" si="21"/>
        <v>0</v>
      </c>
      <c r="AX672" s="51"/>
      <c r="AY672" s="51" t="str">
        <f t="shared" si="22"/>
        <v/>
      </c>
      <c r="AZ672" s="68" t="str">
        <f t="shared" si="23"/>
        <v/>
      </c>
      <c r="BA672" s="68" t="str">
        <f t="shared" si="24"/>
        <v/>
      </c>
      <c r="BB672" s="68" t="str">
        <f t="shared" si="25"/>
        <v/>
      </c>
      <c r="BC672" s="68" t="str">
        <f t="shared" si="26"/>
        <v/>
      </c>
      <c r="BD672" s="68" t="str">
        <f t="shared" si="27"/>
        <v/>
      </c>
      <c r="BE672" s="68" t="str">
        <f t="shared" si="28"/>
        <v/>
      </c>
      <c r="BF672" s="51"/>
      <c r="BG672" s="69" t="str">
        <f t="shared" si="29"/>
        <v/>
      </c>
      <c r="BH672" s="67" t="str">
        <f t="shared" si="30"/>
        <v/>
      </c>
      <c r="BI672" s="67" t="str">
        <f t="shared" si="31"/>
        <v/>
      </c>
      <c r="BJ672" s="67" t="str">
        <f t="shared" si="32"/>
        <v/>
      </c>
      <c r="BK672" s="67" t="str">
        <f t="shared" si="33"/>
        <v/>
      </c>
      <c r="BL672" s="67" t="str">
        <f t="shared" si="34"/>
        <v/>
      </c>
      <c r="BM672" s="65" t="str">
        <f t="shared" si="35"/>
        <v/>
      </c>
      <c r="BN672" s="51"/>
      <c r="BO672" s="51" t="str">
        <f t="shared" ref="BO672:BO673" si="4551">IF(A672 =2014,F672,"")</f>
        <v/>
      </c>
      <c r="BP672" s="51" t="str">
        <f t="shared" ref="BP672:BP673" si="4552">IF(A672 =2015,F672,"")</f>
        <v/>
      </c>
      <c r="BQ672" s="71">
        <f t="shared" ref="BQ672:BQ673" si="4553">IF(A672 =2016,F672,"")</f>
        <v>18693</v>
      </c>
      <c r="BR672" s="51" t="str">
        <f t="shared" ref="BR672:BR673" si="4554">IF(A672 =2017,F672,"")</f>
        <v/>
      </c>
      <c r="BS672" s="69" t="str">
        <f t="shared" si="2920"/>
        <v/>
      </c>
      <c r="BT672" s="51"/>
      <c r="BU672" s="68" t="str">
        <f t="shared" ref="BU672:BU673" si="4555">IF(A672 =2014,I672,"")</f>
        <v/>
      </c>
      <c r="BV672" s="68" t="str">
        <f t="shared" ref="BV672:BV673" si="4556">IF(A672 =2015,I672,"")</f>
        <v/>
      </c>
      <c r="BW672" s="65">
        <f t="shared" ref="BW672:BW673" si="4557">IF(A672 =2016,I672,"")</f>
        <v>315921</v>
      </c>
      <c r="BX672" s="68" t="str">
        <f t="shared" ref="BX672:BX673" si="4558">IF(A672 =2017,I672,"")</f>
        <v/>
      </c>
      <c r="BY672" s="67" t="str">
        <f t="shared" si="44"/>
        <v/>
      </c>
      <c r="BZ672" s="68"/>
      <c r="CA672" s="65" t="str">
        <f t="shared" si="45"/>
        <v/>
      </c>
      <c r="CB672" s="67" t="str">
        <f t="shared" si="46"/>
        <v/>
      </c>
      <c r="CC672" s="67">
        <f t="shared" si="47"/>
        <v>0</v>
      </c>
      <c r="CD672" s="67" t="str">
        <f t="shared" si="48"/>
        <v/>
      </c>
      <c r="CE672" s="67" t="str">
        <f t="shared" si="49"/>
        <v/>
      </c>
      <c r="CF672" s="68"/>
      <c r="CG672" s="68" t="str">
        <f t="shared" ref="CG672:CG673" si="4559">IF(A672 =2014,Q672+R672+S672+T672+U672,"")</f>
        <v/>
      </c>
      <c r="CH672" s="68" t="str">
        <f t="shared" ref="CH672:CH673" si="4560">IF(A672 =2015,Q672+R672+S672+T672+U672,"")</f>
        <v/>
      </c>
      <c r="CI672" s="65">
        <f t="shared" ref="CI672:CI673" si="4561">IF(A672 =2016,Q672+R672+S672+T672+U672,"")</f>
        <v>323766</v>
      </c>
      <c r="CJ672" s="68" t="str">
        <f t="shared" ref="CJ672:CJ673" si="4562">IF(A672 =2017,Q672+R672+S672+T672+U672,"")</f>
        <v/>
      </c>
      <c r="CK672" s="67" t="str">
        <f t="shared" si="54"/>
        <v/>
      </c>
      <c r="CL672" s="68"/>
      <c r="CM672" s="68" t="str">
        <f t="shared" ref="CM672:CM673" si="4563">IF(A672 =2014,Q672,"")</f>
        <v/>
      </c>
      <c r="CN672" s="68" t="str">
        <f t="shared" ref="CN672:CN673" si="4564">IF(A672 =2015,Q672,"")</f>
        <v/>
      </c>
      <c r="CO672" s="65">
        <f t="shared" ref="CO672:CO673" si="4565">IF(A672 =2016,Q672,"")</f>
        <v>319626</v>
      </c>
      <c r="CP672" s="68" t="str">
        <f t="shared" ref="CP672:CP673" si="4566">IF(A672 =2017,Q672,"")</f>
        <v/>
      </c>
      <c r="CQ672" s="67" t="str">
        <f t="shared" si="59"/>
        <v/>
      </c>
      <c r="CR672" s="68"/>
      <c r="CS672" s="68" t="str">
        <f t="shared" ref="CS672:CS673" si="4567">IF(A672 =2014,R672,"")</f>
        <v/>
      </c>
      <c r="CT672" s="68" t="str">
        <f t="shared" ref="CT672:CT673" si="4568">IF(A672 =2015,R672,"")</f>
        <v/>
      </c>
      <c r="CU672" s="65">
        <f t="shared" ref="CU672:CU673" si="4569">IF(A672 =2016,R672,"")</f>
        <v>0</v>
      </c>
      <c r="CV672" s="68" t="str">
        <f t="shared" ref="CV672:CV673" si="4570">IF(A672 =2017,R672,"")</f>
        <v/>
      </c>
      <c r="CW672" s="67" t="str">
        <f t="shared" si="64"/>
        <v/>
      </c>
      <c r="CX672" s="68"/>
      <c r="CY672" s="68" t="str">
        <f t="shared" ref="CY672:CY673" si="4571">IF(A672 =2014,S672,"")</f>
        <v/>
      </c>
      <c r="CZ672" s="68" t="str">
        <f t="shared" ref="CZ672:CZ673" si="4572">IF(A672 =2015,S672,"")</f>
        <v/>
      </c>
      <c r="DA672" s="65">
        <f t="shared" ref="DA672:DA673" si="4573">IF(A672 =2016,S672,"")</f>
        <v>4140</v>
      </c>
      <c r="DB672" s="68" t="str">
        <f t="shared" ref="DB672:DB673" si="4574">IF(A672 =2017,S672,"")</f>
        <v/>
      </c>
      <c r="DC672" s="67" t="str">
        <f t="shared" si="69"/>
        <v/>
      </c>
      <c r="DD672" s="68"/>
      <c r="DE672" s="68" t="str">
        <f t="shared" ref="DE672:DE673" si="4575">IF(A672 =2014,T672,"")</f>
        <v/>
      </c>
      <c r="DF672" s="51" t="str">
        <f t="shared" ref="DF672:DF673" si="4576">IF(A672 =2015,T672,"")</f>
        <v/>
      </c>
      <c r="DG672" s="65">
        <f t="shared" ref="DG672:DG673" si="4577">IF(A672 =2016,T672,"")</f>
        <v>0</v>
      </c>
      <c r="DH672" s="51" t="str">
        <f t="shared" ref="DH672:DH673" si="4578">IF(A672 =2017,T672,"")</f>
        <v/>
      </c>
      <c r="DI672" s="69" t="str">
        <f t="shared" si="74"/>
        <v/>
      </c>
      <c r="DJ672" s="51"/>
      <c r="DK672" s="51" t="str">
        <f t="shared" ref="DK672:DK673" si="4579">IF(A672 =2014,U672,"")</f>
        <v/>
      </c>
      <c r="DL672" s="51" t="str">
        <f t="shared" ref="DL672:DL673" si="4580">IF(A672 =2015,U672,"")</f>
        <v/>
      </c>
      <c r="DM672" s="65">
        <f t="shared" ref="DM672:DM673" si="4581">IF(A672 =2016,U672,"")</f>
        <v>0</v>
      </c>
      <c r="DN672" s="51" t="str">
        <f t="shared" ref="DN672:DN673" si="4582">IF(A672 =2017,U672,"")</f>
        <v/>
      </c>
      <c r="DO672" s="69" t="str">
        <f t="shared" si="79"/>
        <v/>
      </c>
      <c r="DP672" s="51"/>
      <c r="DQ672" s="51"/>
      <c r="DR672" s="51"/>
      <c r="DS672" s="51"/>
      <c r="DT672" s="51"/>
      <c r="DU672" s="181"/>
    </row>
    <row r="673" spans="1:125" ht="15" x14ac:dyDescent="0.25">
      <c r="A673" s="50">
        <v>2017</v>
      </c>
      <c r="B673" s="51" t="s">
        <v>597</v>
      </c>
      <c r="C673" s="50" t="s">
        <v>598</v>
      </c>
      <c r="D673" s="53" t="s">
        <v>193</v>
      </c>
      <c r="E673" s="50" t="s">
        <v>7</v>
      </c>
      <c r="F673" s="54">
        <v>17449</v>
      </c>
      <c r="G673" s="54" t="s">
        <v>364</v>
      </c>
      <c r="H673" s="54">
        <v>55544</v>
      </c>
      <c r="I673" s="55">
        <v>335318</v>
      </c>
      <c r="J673" s="50"/>
      <c r="K673" s="50" t="s">
        <v>2032</v>
      </c>
      <c r="L673" s="58" t="s">
        <v>2032</v>
      </c>
      <c r="M673" s="58" t="s">
        <v>2032</v>
      </c>
      <c r="N673" s="58" t="s">
        <v>2032</v>
      </c>
      <c r="O673" s="58" t="s">
        <v>2032</v>
      </c>
      <c r="P673" s="59"/>
      <c r="Q673" s="60">
        <v>338286</v>
      </c>
      <c r="R673" s="60">
        <v>0</v>
      </c>
      <c r="S673" s="60">
        <v>4575</v>
      </c>
      <c r="T673" s="60">
        <v>0</v>
      </c>
      <c r="U673" s="60">
        <v>0</v>
      </c>
      <c r="V673" s="79"/>
      <c r="W673" s="90">
        <f t="shared" si="857"/>
        <v>342861</v>
      </c>
      <c r="X673" s="101">
        <v>0</v>
      </c>
      <c r="Y673" s="50"/>
      <c r="Z673" s="50" t="s">
        <v>193</v>
      </c>
      <c r="AA673" s="51" t="str">
        <f t="shared" si="4545"/>
        <v/>
      </c>
      <c r="AB673" s="68" t="str">
        <f t="shared" si="4546"/>
        <v/>
      </c>
      <c r="AC673" s="68" t="str">
        <f t="shared" si="4547"/>
        <v/>
      </c>
      <c r="AD673" s="68" t="str">
        <f t="shared" si="4548"/>
        <v/>
      </c>
      <c r="AE673" s="68" t="str">
        <f t="shared" si="4549"/>
        <v/>
      </c>
      <c r="AF673" s="68" t="str">
        <f t="shared" si="4550"/>
        <v/>
      </c>
      <c r="AG673" s="67" t="str">
        <f t="shared" si="7"/>
        <v/>
      </c>
      <c r="AH673" s="51"/>
      <c r="AI673" s="51" t="str">
        <f t="shared" si="8"/>
        <v/>
      </c>
      <c r="AJ673" s="68" t="str">
        <f t="shared" si="9"/>
        <v/>
      </c>
      <c r="AK673" s="68" t="str">
        <f t="shared" si="10"/>
        <v/>
      </c>
      <c r="AL673" s="68" t="str">
        <f t="shared" si="11"/>
        <v/>
      </c>
      <c r="AM673" s="68" t="str">
        <f t="shared" si="12"/>
        <v/>
      </c>
      <c r="AN673" s="68" t="str">
        <f t="shared" si="13"/>
        <v/>
      </c>
      <c r="AO673" s="67" t="str">
        <f t="shared" si="14"/>
        <v/>
      </c>
      <c r="AP673" s="51"/>
      <c r="AQ673" s="51" t="str">
        <f t="shared" si="15"/>
        <v/>
      </c>
      <c r="AR673" s="68" t="str">
        <f t="shared" si="16"/>
        <v/>
      </c>
      <c r="AS673" s="68" t="str">
        <f t="shared" si="17"/>
        <v/>
      </c>
      <c r="AT673" s="68" t="str">
        <f t="shared" si="18"/>
        <v/>
      </c>
      <c r="AU673" s="68" t="str">
        <f t="shared" si="19"/>
        <v/>
      </c>
      <c r="AV673" s="68" t="str">
        <f t="shared" si="20"/>
        <v/>
      </c>
      <c r="AW673" s="67" t="str">
        <f t="shared" si="21"/>
        <v/>
      </c>
      <c r="AX673" s="51"/>
      <c r="AY673" s="80">
        <f t="shared" si="22"/>
        <v>17449</v>
      </c>
      <c r="AZ673" s="68">
        <f t="shared" si="23"/>
        <v>335318</v>
      </c>
      <c r="BA673" s="68">
        <f t="shared" si="24"/>
        <v>338286</v>
      </c>
      <c r="BB673" s="68">
        <f t="shared" si="25"/>
        <v>0</v>
      </c>
      <c r="BC673" s="68">
        <f t="shared" si="26"/>
        <v>4575</v>
      </c>
      <c r="BD673" s="68">
        <f t="shared" si="27"/>
        <v>0</v>
      </c>
      <c r="BE673" s="68">
        <f t="shared" si="28"/>
        <v>0</v>
      </c>
      <c r="BF673" s="51"/>
      <c r="BG673" s="69" t="str">
        <f t="shared" si="29"/>
        <v/>
      </c>
      <c r="BH673" s="67" t="str">
        <f t="shared" si="30"/>
        <v/>
      </c>
      <c r="BI673" s="67" t="str">
        <f t="shared" si="31"/>
        <v/>
      </c>
      <c r="BJ673" s="67" t="str">
        <f t="shared" si="32"/>
        <v/>
      </c>
      <c r="BK673" s="67" t="str">
        <f t="shared" si="33"/>
        <v/>
      </c>
      <c r="BL673" s="67" t="str">
        <f t="shared" si="34"/>
        <v/>
      </c>
      <c r="BM673" s="65" t="str">
        <f t="shared" si="35"/>
        <v/>
      </c>
      <c r="BN673" s="51"/>
      <c r="BO673" s="51" t="str">
        <f t="shared" si="4551"/>
        <v/>
      </c>
      <c r="BP673" s="51" t="str">
        <f t="shared" si="4552"/>
        <v/>
      </c>
      <c r="BQ673" s="51" t="str">
        <f t="shared" si="4553"/>
        <v/>
      </c>
      <c r="BR673" s="71">
        <f t="shared" si="4554"/>
        <v>17449</v>
      </c>
      <c r="BS673" s="69" t="str">
        <f t="shared" si="2920"/>
        <v/>
      </c>
      <c r="BT673" s="51"/>
      <c r="BU673" s="68" t="str">
        <f t="shared" si="4555"/>
        <v/>
      </c>
      <c r="BV673" s="68" t="str">
        <f t="shared" si="4556"/>
        <v/>
      </c>
      <c r="BW673" s="68" t="str">
        <f t="shared" si="4557"/>
        <v/>
      </c>
      <c r="BX673" s="65">
        <f t="shared" si="4558"/>
        <v>335318</v>
      </c>
      <c r="BY673" s="67" t="str">
        <f t="shared" si="44"/>
        <v/>
      </c>
      <c r="BZ673" s="68"/>
      <c r="CA673" s="65" t="str">
        <f t="shared" si="45"/>
        <v/>
      </c>
      <c r="CB673" s="67" t="str">
        <f t="shared" si="46"/>
        <v/>
      </c>
      <c r="CC673" s="67" t="str">
        <f t="shared" si="47"/>
        <v/>
      </c>
      <c r="CD673" s="67">
        <f t="shared" si="48"/>
        <v>0</v>
      </c>
      <c r="CE673" s="67" t="str">
        <f t="shared" si="49"/>
        <v/>
      </c>
      <c r="CF673" s="68"/>
      <c r="CG673" s="68" t="str">
        <f t="shared" si="4559"/>
        <v/>
      </c>
      <c r="CH673" s="68" t="str">
        <f t="shared" si="4560"/>
        <v/>
      </c>
      <c r="CI673" s="68" t="str">
        <f t="shared" si="4561"/>
        <v/>
      </c>
      <c r="CJ673" s="65">
        <f t="shared" si="4562"/>
        <v>342861</v>
      </c>
      <c r="CK673" s="67" t="str">
        <f t="shared" si="54"/>
        <v/>
      </c>
      <c r="CL673" s="68"/>
      <c r="CM673" s="68" t="str">
        <f t="shared" si="4563"/>
        <v/>
      </c>
      <c r="CN673" s="68" t="str">
        <f t="shared" si="4564"/>
        <v/>
      </c>
      <c r="CO673" s="68" t="str">
        <f t="shared" si="4565"/>
        <v/>
      </c>
      <c r="CP673" s="65">
        <f t="shared" si="4566"/>
        <v>338286</v>
      </c>
      <c r="CQ673" s="67" t="str">
        <f t="shared" si="59"/>
        <v/>
      </c>
      <c r="CR673" s="68"/>
      <c r="CS673" s="68" t="str">
        <f t="shared" si="4567"/>
        <v/>
      </c>
      <c r="CT673" s="68" t="str">
        <f t="shared" si="4568"/>
        <v/>
      </c>
      <c r="CU673" s="68" t="str">
        <f t="shared" si="4569"/>
        <v/>
      </c>
      <c r="CV673" s="65">
        <f t="shared" si="4570"/>
        <v>0</v>
      </c>
      <c r="CW673" s="67" t="str">
        <f t="shared" si="64"/>
        <v/>
      </c>
      <c r="CX673" s="68"/>
      <c r="CY673" s="68" t="str">
        <f t="shared" si="4571"/>
        <v/>
      </c>
      <c r="CZ673" s="68" t="str">
        <f t="shared" si="4572"/>
        <v/>
      </c>
      <c r="DA673" s="68" t="str">
        <f t="shared" si="4573"/>
        <v/>
      </c>
      <c r="DB673" s="65">
        <f t="shared" si="4574"/>
        <v>4575</v>
      </c>
      <c r="DC673" s="67" t="str">
        <f t="shared" si="69"/>
        <v/>
      </c>
      <c r="DD673" s="68"/>
      <c r="DE673" s="68" t="str">
        <f t="shared" si="4575"/>
        <v/>
      </c>
      <c r="DF673" s="51" t="str">
        <f t="shared" si="4576"/>
        <v/>
      </c>
      <c r="DG673" s="51" t="str">
        <f t="shared" si="4577"/>
        <v/>
      </c>
      <c r="DH673" s="65">
        <f t="shared" si="4578"/>
        <v>0</v>
      </c>
      <c r="DI673" s="69" t="str">
        <f t="shared" si="74"/>
        <v/>
      </c>
      <c r="DJ673" s="51"/>
      <c r="DK673" s="51" t="str">
        <f t="shared" si="4579"/>
        <v/>
      </c>
      <c r="DL673" s="51" t="str">
        <f t="shared" si="4580"/>
        <v/>
      </c>
      <c r="DM673" s="51" t="str">
        <f t="shared" si="4581"/>
        <v/>
      </c>
      <c r="DN673" s="65">
        <f t="shared" si="4582"/>
        <v>0</v>
      </c>
      <c r="DO673" s="69" t="str">
        <f t="shared" si="79"/>
        <v/>
      </c>
      <c r="DP673" s="51"/>
      <c r="DQ673" s="51"/>
      <c r="DR673" s="51"/>
      <c r="DS673" s="51"/>
      <c r="DT673" s="51"/>
      <c r="DU673" s="181"/>
    </row>
    <row r="674" spans="1:125" ht="15" x14ac:dyDescent="0.25">
      <c r="A674" s="50">
        <v>2018</v>
      </c>
      <c r="B674" s="51" t="s">
        <v>597</v>
      </c>
      <c r="C674" s="50" t="s">
        <v>598</v>
      </c>
      <c r="D674" s="170" t="s">
        <v>193</v>
      </c>
      <c r="E674" s="50" t="s">
        <v>7</v>
      </c>
      <c r="F674" s="89">
        <v>19258</v>
      </c>
      <c r="G674" s="89">
        <v>0</v>
      </c>
      <c r="H674" s="89">
        <v>58773</v>
      </c>
      <c r="I674" s="90">
        <v>388039</v>
      </c>
      <c r="J674" s="56" t="s">
        <v>209</v>
      </c>
      <c r="K674" s="50" t="s">
        <v>2032</v>
      </c>
      <c r="L674" s="112">
        <v>388039</v>
      </c>
      <c r="M674" s="58"/>
      <c r="N674" s="58"/>
      <c r="O674" s="58"/>
      <c r="P674" s="91"/>
      <c r="Q674" s="92">
        <v>382566</v>
      </c>
      <c r="R674" s="92">
        <v>0</v>
      </c>
      <c r="S674" s="92">
        <v>5473</v>
      </c>
      <c r="T674" s="92">
        <v>0</v>
      </c>
      <c r="U674" s="94"/>
      <c r="V674" s="94"/>
      <c r="W674" s="90">
        <f t="shared" si="857"/>
        <v>388039</v>
      </c>
      <c r="X674" s="90">
        <v>157512</v>
      </c>
      <c r="Y674" s="50"/>
      <c r="Z674" s="50"/>
      <c r="AA674" s="51"/>
      <c r="AB674" s="68"/>
      <c r="AC674" s="68"/>
      <c r="AD674" s="68"/>
      <c r="AE674" s="68"/>
      <c r="AF674" s="68"/>
      <c r="AG674" s="67" t="str">
        <f t="shared" si="7"/>
        <v/>
      </c>
      <c r="AH674" s="51"/>
      <c r="AI674" s="51" t="str">
        <f t="shared" si="8"/>
        <v/>
      </c>
      <c r="AJ674" s="68" t="str">
        <f t="shared" si="9"/>
        <v/>
      </c>
      <c r="AK674" s="68" t="str">
        <f t="shared" si="10"/>
        <v/>
      </c>
      <c r="AL674" s="68" t="str">
        <f t="shared" si="11"/>
        <v/>
      </c>
      <c r="AM674" s="68" t="str">
        <f t="shared" si="12"/>
        <v/>
      </c>
      <c r="AN674" s="68" t="str">
        <f t="shared" si="13"/>
        <v/>
      </c>
      <c r="AO674" s="67" t="str">
        <f t="shared" si="14"/>
        <v/>
      </c>
      <c r="AP674" s="51"/>
      <c r="AQ674" s="51" t="str">
        <f t="shared" si="15"/>
        <v/>
      </c>
      <c r="AR674" s="68" t="str">
        <f t="shared" si="16"/>
        <v/>
      </c>
      <c r="AS674" s="68" t="str">
        <f t="shared" si="17"/>
        <v/>
      </c>
      <c r="AT674" s="68" t="str">
        <f t="shared" si="18"/>
        <v/>
      </c>
      <c r="AU674" s="68" t="str">
        <f t="shared" si="19"/>
        <v/>
      </c>
      <c r="AV674" s="68" t="str">
        <f t="shared" si="20"/>
        <v/>
      </c>
      <c r="AW674" s="67" t="str">
        <f t="shared" si="21"/>
        <v/>
      </c>
      <c r="AX674" s="51"/>
      <c r="AY674" s="51" t="str">
        <f t="shared" si="22"/>
        <v/>
      </c>
      <c r="AZ674" s="68" t="str">
        <f t="shared" si="23"/>
        <v/>
      </c>
      <c r="BA674" s="68" t="str">
        <f t="shared" si="24"/>
        <v/>
      </c>
      <c r="BB674" s="68" t="str">
        <f t="shared" si="25"/>
        <v/>
      </c>
      <c r="BC674" s="68" t="str">
        <f t="shared" si="26"/>
        <v/>
      </c>
      <c r="BD674" s="68" t="str">
        <f t="shared" si="27"/>
        <v/>
      </c>
      <c r="BE674" s="68" t="str">
        <f t="shared" si="28"/>
        <v/>
      </c>
      <c r="BF674" s="51"/>
      <c r="BG674" s="96">
        <f t="shared" si="29"/>
        <v>19258</v>
      </c>
      <c r="BH674" s="67">
        <f t="shared" si="30"/>
        <v>388039</v>
      </c>
      <c r="BI674" s="67">
        <f t="shared" si="31"/>
        <v>382566</v>
      </c>
      <c r="BJ674" s="67">
        <f t="shared" si="32"/>
        <v>0</v>
      </c>
      <c r="BK674" s="67">
        <f t="shared" si="33"/>
        <v>5473</v>
      </c>
      <c r="BL674" s="67">
        <f t="shared" si="34"/>
        <v>0</v>
      </c>
      <c r="BM674" s="65">
        <f t="shared" si="35"/>
        <v>157512</v>
      </c>
      <c r="BN674" s="51"/>
      <c r="BO674" s="51"/>
      <c r="BP674" s="51"/>
      <c r="BQ674" s="70"/>
      <c r="BR674" s="51"/>
      <c r="BS674" s="96">
        <f t="shared" si="2920"/>
        <v>19258</v>
      </c>
      <c r="BT674" s="51"/>
      <c r="BU674" s="68"/>
      <c r="BV674" s="68"/>
      <c r="BW674" s="65"/>
      <c r="BX674" s="68"/>
      <c r="BY674" s="67">
        <f t="shared" si="44"/>
        <v>388039</v>
      </c>
      <c r="BZ674" s="68"/>
      <c r="CA674" s="65" t="str">
        <f t="shared" si="45"/>
        <v/>
      </c>
      <c r="CB674" s="67" t="str">
        <f t="shared" si="46"/>
        <v/>
      </c>
      <c r="CC674" s="67" t="str">
        <f t="shared" si="47"/>
        <v/>
      </c>
      <c r="CD674" s="67" t="str">
        <f t="shared" si="48"/>
        <v/>
      </c>
      <c r="CE674" s="67">
        <f t="shared" si="49"/>
        <v>157512</v>
      </c>
      <c r="CF674" s="68"/>
      <c r="CG674" s="68"/>
      <c r="CH674" s="68"/>
      <c r="CI674" s="65"/>
      <c r="CJ674" s="68"/>
      <c r="CK674" s="67">
        <f t="shared" si="54"/>
        <v>388039</v>
      </c>
      <c r="CL674" s="68"/>
      <c r="CM674" s="68"/>
      <c r="CN674" s="68"/>
      <c r="CO674" s="65"/>
      <c r="CP674" s="68"/>
      <c r="CQ674" s="67">
        <f t="shared" si="59"/>
        <v>382566</v>
      </c>
      <c r="CR674" s="68"/>
      <c r="CS674" s="68"/>
      <c r="CT674" s="68"/>
      <c r="CU674" s="65"/>
      <c r="CV674" s="68"/>
      <c r="CW674" s="67">
        <f t="shared" si="64"/>
        <v>0</v>
      </c>
      <c r="CX674" s="68"/>
      <c r="CY674" s="68"/>
      <c r="CZ674" s="68"/>
      <c r="DA674" s="65"/>
      <c r="DB674" s="68"/>
      <c r="DC674" s="67">
        <f t="shared" si="69"/>
        <v>5473</v>
      </c>
      <c r="DD674" s="68"/>
      <c r="DE674" s="68"/>
      <c r="DF674" s="51"/>
      <c r="DG674" s="70"/>
      <c r="DH674" s="51"/>
      <c r="DI674" s="67">
        <f t="shared" si="74"/>
        <v>0</v>
      </c>
      <c r="DJ674" s="51"/>
      <c r="DK674" s="51"/>
      <c r="DL674" s="51"/>
      <c r="DM674" s="70"/>
      <c r="DN674" s="51"/>
      <c r="DO674" s="67">
        <f t="shared" si="79"/>
        <v>382566</v>
      </c>
      <c r="DP674" s="51"/>
      <c r="DQ674" s="51"/>
      <c r="DR674" s="51"/>
      <c r="DS674" s="51"/>
      <c r="DT674" s="51"/>
      <c r="DU674" s="181"/>
    </row>
    <row r="675" spans="1:125" ht="15" x14ac:dyDescent="0.25">
      <c r="A675" s="50"/>
      <c r="B675" s="51"/>
      <c r="C675" s="50"/>
      <c r="D675" s="53"/>
      <c r="E675" s="50"/>
      <c r="F675" s="54"/>
      <c r="G675" s="54"/>
      <c r="H675" s="54"/>
      <c r="I675" s="55"/>
      <c r="J675" s="50"/>
      <c r="K675" s="50" t="s">
        <v>2032</v>
      </c>
      <c r="L675" s="58"/>
      <c r="M675" s="58"/>
      <c r="N675" s="58"/>
      <c r="O675" s="58"/>
      <c r="P675" s="59"/>
      <c r="Q675" s="60"/>
      <c r="R675" s="60"/>
      <c r="S675" s="60"/>
      <c r="T675" s="60"/>
      <c r="U675" s="60"/>
      <c r="V675" s="79"/>
      <c r="W675" s="90">
        <f t="shared" si="857"/>
        <v>0</v>
      </c>
      <c r="X675" s="101"/>
      <c r="Y675" s="50"/>
      <c r="Z675" s="50"/>
      <c r="AA675" s="51"/>
      <c r="AB675" s="68"/>
      <c r="AC675" s="68"/>
      <c r="AD675" s="68"/>
      <c r="AE675" s="68"/>
      <c r="AF675" s="68"/>
      <c r="AG675" s="67" t="str">
        <f t="shared" si="7"/>
        <v/>
      </c>
      <c r="AH675" s="51"/>
      <c r="AI675" s="51" t="str">
        <f t="shared" si="8"/>
        <v/>
      </c>
      <c r="AJ675" s="68" t="str">
        <f t="shared" si="9"/>
        <v/>
      </c>
      <c r="AK675" s="68" t="str">
        <f t="shared" si="10"/>
        <v/>
      </c>
      <c r="AL675" s="68" t="str">
        <f t="shared" si="11"/>
        <v/>
      </c>
      <c r="AM675" s="68" t="str">
        <f t="shared" si="12"/>
        <v/>
      </c>
      <c r="AN675" s="68" t="str">
        <f t="shared" si="13"/>
        <v/>
      </c>
      <c r="AO675" s="67" t="str">
        <f t="shared" si="14"/>
        <v/>
      </c>
      <c r="AP675" s="51"/>
      <c r="AQ675" s="51" t="str">
        <f t="shared" si="15"/>
        <v/>
      </c>
      <c r="AR675" s="68" t="str">
        <f t="shared" si="16"/>
        <v/>
      </c>
      <c r="AS675" s="68" t="str">
        <f t="shared" si="17"/>
        <v/>
      </c>
      <c r="AT675" s="68" t="str">
        <f t="shared" si="18"/>
        <v/>
      </c>
      <c r="AU675" s="68" t="str">
        <f t="shared" si="19"/>
        <v/>
      </c>
      <c r="AV675" s="68" t="str">
        <f t="shared" si="20"/>
        <v/>
      </c>
      <c r="AW675" s="67" t="str">
        <f t="shared" si="21"/>
        <v/>
      </c>
      <c r="AX675" s="51"/>
      <c r="AY675" s="51" t="str">
        <f t="shared" si="22"/>
        <v/>
      </c>
      <c r="AZ675" s="68" t="str">
        <f t="shared" si="23"/>
        <v/>
      </c>
      <c r="BA675" s="68" t="str">
        <f t="shared" si="24"/>
        <v/>
      </c>
      <c r="BB675" s="68" t="str">
        <f t="shared" si="25"/>
        <v/>
      </c>
      <c r="BC675" s="68" t="str">
        <f t="shared" si="26"/>
        <v/>
      </c>
      <c r="BD675" s="68" t="str">
        <f t="shared" si="27"/>
        <v/>
      </c>
      <c r="BE675" s="68" t="str">
        <f t="shared" si="28"/>
        <v/>
      </c>
      <c r="BF675" s="51"/>
      <c r="BG675" s="69" t="str">
        <f t="shared" si="29"/>
        <v/>
      </c>
      <c r="BH675" s="67" t="str">
        <f t="shared" si="30"/>
        <v/>
      </c>
      <c r="BI675" s="67" t="str">
        <f t="shared" si="31"/>
        <v/>
      </c>
      <c r="BJ675" s="67" t="str">
        <f t="shared" si="32"/>
        <v/>
      </c>
      <c r="BK675" s="67" t="str">
        <f t="shared" si="33"/>
        <v/>
      </c>
      <c r="BL675" s="67" t="str">
        <f t="shared" si="34"/>
        <v/>
      </c>
      <c r="BM675" s="65" t="str">
        <f t="shared" si="35"/>
        <v/>
      </c>
      <c r="BN675" s="51"/>
      <c r="BO675" s="51"/>
      <c r="BP675" s="51"/>
      <c r="BQ675" s="70"/>
      <c r="BR675" s="51"/>
      <c r="BS675" s="69" t="str">
        <f t="shared" si="2920"/>
        <v/>
      </c>
      <c r="BT675" s="51"/>
      <c r="BU675" s="68"/>
      <c r="BV675" s="68"/>
      <c r="BW675" s="65"/>
      <c r="BX675" s="68"/>
      <c r="BY675" s="67" t="str">
        <f t="shared" si="44"/>
        <v/>
      </c>
      <c r="BZ675" s="68"/>
      <c r="CA675" s="65" t="str">
        <f t="shared" si="45"/>
        <v/>
      </c>
      <c r="CB675" s="67" t="str">
        <f t="shared" si="46"/>
        <v/>
      </c>
      <c r="CC675" s="67" t="str">
        <f t="shared" si="47"/>
        <v/>
      </c>
      <c r="CD675" s="67" t="str">
        <f t="shared" si="48"/>
        <v/>
      </c>
      <c r="CE675" s="67" t="str">
        <f t="shared" si="49"/>
        <v/>
      </c>
      <c r="CF675" s="68"/>
      <c r="CG675" s="68"/>
      <c r="CH675" s="68"/>
      <c r="CI675" s="65"/>
      <c r="CJ675" s="68"/>
      <c r="CK675" s="67" t="str">
        <f t="shared" si="54"/>
        <v/>
      </c>
      <c r="CL675" s="68"/>
      <c r="CM675" s="68"/>
      <c r="CN675" s="68"/>
      <c r="CO675" s="65"/>
      <c r="CP675" s="68"/>
      <c r="CQ675" s="67" t="str">
        <f t="shared" si="59"/>
        <v/>
      </c>
      <c r="CR675" s="68"/>
      <c r="CS675" s="68"/>
      <c r="CT675" s="68"/>
      <c r="CU675" s="65"/>
      <c r="CV675" s="68"/>
      <c r="CW675" s="67" t="str">
        <f t="shared" si="64"/>
        <v/>
      </c>
      <c r="CX675" s="68"/>
      <c r="CY675" s="68"/>
      <c r="CZ675" s="68"/>
      <c r="DA675" s="65"/>
      <c r="DB675" s="68"/>
      <c r="DC675" s="67" t="str">
        <f t="shared" si="69"/>
        <v/>
      </c>
      <c r="DD675" s="68"/>
      <c r="DE675" s="68"/>
      <c r="DF675" s="51"/>
      <c r="DG675" s="70"/>
      <c r="DH675" s="51"/>
      <c r="DI675" s="69" t="str">
        <f t="shared" si="74"/>
        <v/>
      </c>
      <c r="DJ675" s="51"/>
      <c r="DK675" s="51"/>
      <c r="DL675" s="51"/>
      <c r="DM675" s="70"/>
      <c r="DN675" s="51"/>
      <c r="DO675" s="69" t="str">
        <f t="shared" si="79"/>
        <v/>
      </c>
      <c r="DP675" s="51"/>
      <c r="DQ675" s="51"/>
      <c r="DR675" s="51"/>
      <c r="DS675" s="51"/>
      <c r="DT675" s="51"/>
      <c r="DU675" s="181"/>
    </row>
    <row r="676" spans="1:125" ht="15" x14ac:dyDescent="0.25">
      <c r="A676" s="50">
        <v>2016</v>
      </c>
      <c r="B676" s="51" t="s">
        <v>649</v>
      </c>
      <c r="C676" s="50" t="s">
        <v>650</v>
      </c>
      <c r="D676" s="53" t="s">
        <v>193</v>
      </c>
      <c r="E676" s="50" t="s">
        <v>7</v>
      </c>
      <c r="F676" s="54">
        <v>144249</v>
      </c>
      <c r="G676" s="54" t="s">
        <v>364</v>
      </c>
      <c r="H676" s="54">
        <v>42086</v>
      </c>
      <c r="I676" s="55">
        <v>209563</v>
      </c>
      <c r="J676" s="50"/>
      <c r="K676" s="50" t="s">
        <v>2032</v>
      </c>
      <c r="L676" s="58" t="s">
        <v>2032</v>
      </c>
      <c r="M676" s="58" t="s">
        <v>2032</v>
      </c>
      <c r="N676" s="58" t="s">
        <v>2032</v>
      </c>
      <c r="O676" s="58" t="s">
        <v>2032</v>
      </c>
      <c r="P676" s="59"/>
      <c r="Q676" s="60">
        <v>221914</v>
      </c>
      <c r="R676" s="60">
        <v>0</v>
      </c>
      <c r="S676" s="60">
        <v>0</v>
      </c>
      <c r="T676" s="60">
        <v>0</v>
      </c>
      <c r="U676" s="60">
        <v>0</v>
      </c>
      <c r="V676" s="79"/>
      <c r="W676" s="90">
        <f t="shared" si="857"/>
        <v>221914</v>
      </c>
      <c r="X676" s="101">
        <v>0</v>
      </c>
      <c r="Y676" s="50"/>
      <c r="Z676" s="50" t="s">
        <v>193</v>
      </c>
      <c r="AA676" s="51" t="str">
        <f t="shared" ref="AA676:AA677" si="4583">IF(A676 =2014,IF(Y676 ="",F676,""),"")</f>
        <v/>
      </c>
      <c r="AB676" s="68" t="str">
        <f t="shared" ref="AB676:AB677" si="4584">IF(A676 =2014,IF(Y676 ="",I676,""),"")</f>
        <v/>
      </c>
      <c r="AC676" s="68" t="str">
        <f t="shared" ref="AC676:AC677" si="4585">IF(A676 =2014,IF(Y676 ="",Q676,""),"")</f>
        <v/>
      </c>
      <c r="AD676" s="68" t="str">
        <f t="shared" ref="AD676:AD677" si="4586">IF(A676 =2014,IF(Y676 ="",R676,""),"")</f>
        <v/>
      </c>
      <c r="AE676" s="68" t="str">
        <f t="shared" ref="AE676:AE677" si="4587">IF(A676 =2014,IF(Y676 ="",S676,""),"")</f>
        <v/>
      </c>
      <c r="AF676" s="68" t="str">
        <f t="shared" ref="AF676:AF677" si="4588">IF(A676 =2014,IF(Y676 ="",T676+U676,""),"")</f>
        <v/>
      </c>
      <c r="AG676" s="67" t="str">
        <f t="shared" si="7"/>
        <v/>
      </c>
      <c r="AH676" s="51"/>
      <c r="AI676" s="51" t="str">
        <f t="shared" si="8"/>
        <v/>
      </c>
      <c r="AJ676" s="68" t="str">
        <f t="shared" si="9"/>
        <v/>
      </c>
      <c r="AK676" s="68" t="str">
        <f t="shared" si="10"/>
        <v/>
      </c>
      <c r="AL676" s="68" t="str">
        <f t="shared" si="11"/>
        <v/>
      </c>
      <c r="AM676" s="68" t="str">
        <f t="shared" si="12"/>
        <v/>
      </c>
      <c r="AN676" s="68" t="str">
        <f t="shared" si="13"/>
        <v/>
      </c>
      <c r="AO676" s="67" t="str">
        <f t="shared" si="14"/>
        <v/>
      </c>
      <c r="AP676" s="51"/>
      <c r="AQ676" s="80">
        <f t="shared" si="15"/>
        <v>144249</v>
      </c>
      <c r="AR676" s="68">
        <f t="shared" si="16"/>
        <v>209563</v>
      </c>
      <c r="AS676" s="68">
        <f t="shared" si="17"/>
        <v>221914</v>
      </c>
      <c r="AT676" s="68">
        <f t="shared" si="18"/>
        <v>0</v>
      </c>
      <c r="AU676" s="68">
        <f t="shared" si="19"/>
        <v>0</v>
      </c>
      <c r="AV676" s="68">
        <f t="shared" si="20"/>
        <v>0</v>
      </c>
      <c r="AW676" s="67">
        <f t="shared" si="21"/>
        <v>0</v>
      </c>
      <c r="AX676" s="51"/>
      <c r="AY676" s="51" t="str">
        <f t="shared" si="22"/>
        <v/>
      </c>
      <c r="AZ676" s="68" t="str">
        <f t="shared" si="23"/>
        <v/>
      </c>
      <c r="BA676" s="68" t="str">
        <f t="shared" si="24"/>
        <v/>
      </c>
      <c r="BB676" s="68" t="str">
        <f t="shared" si="25"/>
        <v/>
      </c>
      <c r="BC676" s="68" t="str">
        <f t="shared" si="26"/>
        <v/>
      </c>
      <c r="BD676" s="68" t="str">
        <f t="shared" si="27"/>
        <v/>
      </c>
      <c r="BE676" s="68" t="str">
        <f t="shared" si="28"/>
        <v/>
      </c>
      <c r="BF676" s="51"/>
      <c r="BG676" s="69" t="str">
        <f t="shared" si="29"/>
        <v/>
      </c>
      <c r="BH676" s="67" t="str">
        <f t="shared" si="30"/>
        <v/>
      </c>
      <c r="BI676" s="67" t="str">
        <f t="shared" si="31"/>
        <v/>
      </c>
      <c r="BJ676" s="67" t="str">
        <f t="shared" si="32"/>
        <v/>
      </c>
      <c r="BK676" s="67" t="str">
        <f t="shared" si="33"/>
        <v/>
      </c>
      <c r="BL676" s="67" t="str">
        <f t="shared" si="34"/>
        <v/>
      </c>
      <c r="BM676" s="65" t="str">
        <f t="shared" si="35"/>
        <v/>
      </c>
      <c r="BN676" s="51"/>
      <c r="BO676" s="51" t="str">
        <f t="shared" ref="BO676:BO677" si="4589">IF(A676 =2014,F676,"")</f>
        <v/>
      </c>
      <c r="BP676" s="51" t="str">
        <f t="shared" ref="BP676:BP677" si="4590">IF(A676 =2015,F676,"")</f>
        <v/>
      </c>
      <c r="BQ676" s="71">
        <f t="shared" ref="BQ676:BQ677" si="4591">IF(A676 =2016,F676,"")</f>
        <v>144249</v>
      </c>
      <c r="BR676" s="51" t="str">
        <f t="shared" ref="BR676:BR677" si="4592">IF(A676 =2017,F676,"")</f>
        <v/>
      </c>
      <c r="BS676" s="69" t="str">
        <f t="shared" si="2920"/>
        <v/>
      </c>
      <c r="BT676" s="51"/>
      <c r="BU676" s="68" t="str">
        <f t="shared" ref="BU676:BU677" si="4593">IF(A676 =2014,I676,"")</f>
        <v/>
      </c>
      <c r="BV676" s="68" t="str">
        <f t="shared" ref="BV676:BV677" si="4594">IF(A676 =2015,I676,"")</f>
        <v/>
      </c>
      <c r="BW676" s="65">
        <f t="shared" ref="BW676:BW677" si="4595">IF(A676 =2016,I676,"")</f>
        <v>209563</v>
      </c>
      <c r="BX676" s="68" t="str">
        <f t="shared" ref="BX676:BX677" si="4596">IF(A676 =2017,I676,"")</f>
        <v/>
      </c>
      <c r="BY676" s="67" t="str">
        <f t="shared" si="44"/>
        <v/>
      </c>
      <c r="BZ676" s="68"/>
      <c r="CA676" s="65" t="str">
        <f t="shared" si="45"/>
        <v/>
      </c>
      <c r="CB676" s="67" t="str">
        <f t="shared" si="46"/>
        <v/>
      </c>
      <c r="CC676" s="67">
        <f t="shared" si="47"/>
        <v>0</v>
      </c>
      <c r="CD676" s="67" t="str">
        <f t="shared" si="48"/>
        <v/>
      </c>
      <c r="CE676" s="67" t="str">
        <f t="shared" si="49"/>
        <v/>
      </c>
      <c r="CF676" s="68"/>
      <c r="CG676" s="68" t="str">
        <f t="shared" ref="CG676:CG677" si="4597">IF(A676 =2014,Q676+R676+S676+T676+U676,"")</f>
        <v/>
      </c>
      <c r="CH676" s="68" t="str">
        <f t="shared" ref="CH676:CH677" si="4598">IF(A676 =2015,Q676+R676+S676+T676+U676,"")</f>
        <v/>
      </c>
      <c r="CI676" s="65">
        <f t="shared" ref="CI676:CI677" si="4599">IF(A676 =2016,Q676+R676+S676+T676+U676,"")</f>
        <v>221914</v>
      </c>
      <c r="CJ676" s="68" t="str">
        <f t="shared" ref="CJ676:CJ677" si="4600">IF(A676 =2017,Q676+R676+S676+T676+U676,"")</f>
        <v/>
      </c>
      <c r="CK676" s="67" t="str">
        <f t="shared" si="54"/>
        <v/>
      </c>
      <c r="CL676" s="68"/>
      <c r="CM676" s="68" t="str">
        <f t="shared" ref="CM676:CM677" si="4601">IF(A676 =2014,Q676,"")</f>
        <v/>
      </c>
      <c r="CN676" s="68" t="str">
        <f t="shared" ref="CN676:CN677" si="4602">IF(A676 =2015,Q676,"")</f>
        <v/>
      </c>
      <c r="CO676" s="65">
        <f t="shared" ref="CO676:CO677" si="4603">IF(A676 =2016,Q676,"")</f>
        <v>221914</v>
      </c>
      <c r="CP676" s="68" t="str">
        <f t="shared" ref="CP676:CP677" si="4604">IF(A676 =2017,Q676,"")</f>
        <v/>
      </c>
      <c r="CQ676" s="67" t="str">
        <f t="shared" si="59"/>
        <v/>
      </c>
      <c r="CR676" s="68"/>
      <c r="CS676" s="68" t="str">
        <f t="shared" ref="CS676:CS677" si="4605">IF(A676 =2014,R676,"")</f>
        <v/>
      </c>
      <c r="CT676" s="68" t="str">
        <f t="shared" ref="CT676:CT677" si="4606">IF(A676 =2015,R676,"")</f>
        <v/>
      </c>
      <c r="CU676" s="65">
        <f t="shared" ref="CU676:CU677" si="4607">IF(A676 =2016,R676,"")</f>
        <v>0</v>
      </c>
      <c r="CV676" s="68" t="str">
        <f t="shared" ref="CV676:CV677" si="4608">IF(A676 =2017,R676,"")</f>
        <v/>
      </c>
      <c r="CW676" s="67" t="str">
        <f t="shared" si="64"/>
        <v/>
      </c>
      <c r="CX676" s="68"/>
      <c r="CY676" s="68" t="str">
        <f t="shared" ref="CY676:CY677" si="4609">IF(A676 =2014,S676,"")</f>
        <v/>
      </c>
      <c r="CZ676" s="68" t="str">
        <f t="shared" ref="CZ676:CZ677" si="4610">IF(A676 =2015,S676,"")</f>
        <v/>
      </c>
      <c r="DA676" s="65">
        <f t="shared" ref="DA676:DA677" si="4611">IF(A676 =2016,S676,"")</f>
        <v>0</v>
      </c>
      <c r="DB676" s="68" t="str">
        <f t="shared" ref="DB676:DB677" si="4612">IF(A676 =2017,S676,"")</f>
        <v/>
      </c>
      <c r="DC676" s="67" t="str">
        <f t="shared" si="69"/>
        <v/>
      </c>
      <c r="DD676" s="68"/>
      <c r="DE676" s="68" t="str">
        <f t="shared" ref="DE676:DE677" si="4613">IF(A676 =2014,T676,"")</f>
        <v/>
      </c>
      <c r="DF676" s="51" t="str">
        <f t="shared" ref="DF676:DF677" si="4614">IF(A676 =2015,T676,"")</f>
        <v/>
      </c>
      <c r="DG676" s="65">
        <f t="shared" ref="DG676:DG677" si="4615">IF(A676 =2016,T676,"")</f>
        <v>0</v>
      </c>
      <c r="DH676" s="51" t="str">
        <f t="shared" ref="DH676:DH677" si="4616">IF(A676 =2017,T676,"")</f>
        <v/>
      </c>
      <c r="DI676" s="69" t="str">
        <f t="shared" si="74"/>
        <v/>
      </c>
      <c r="DJ676" s="51"/>
      <c r="DK676" s="51" t="str">
        <f t="shared" ref="DK676:DK677" si="4617">IF(A676 =2014,U676,"")</f>
        <v/>
      </c>
      <c r="DL676" s="51" t="str">
        <f t="shared" ref="DL676:DL677" si="4618">IF(A676 =2015,U676,"")</f>
        <v/>
      </c>
      <c r="DM676" s="65">
        <f t="shared" ref="DM676:DM677" si="4619">IF(A676 =2016,U676,"")</f>
        <v>0</v>
      </c>
      <c r="DN676" s="51" t="str">
        <f t="shared" ref="DN676:DN677" si="4620">IF(A676 =2017,U676,"")</f>
        <v/>
      </c>
      <c r="DO676" s="69" t="str">
        <f t="shared" si="79"/>
        <v/>
      </c>
      <c r="DP676" s="51"/>
      <c r="DQ676" s="51"/>
      <c r="DR676" s="51"/>
      <c r="DS676" s="51"/>
      <c r="DT676" s="51"/>
      <c r="DU676" s="181"/>
    </row>
    <row r="677" spans="1:125" ht="15" x14ac:dyDescent="0.25">
      <c r="A677" s="50">
        <v>2017</v>
      </c>
      <c r="B677" s="51" t="s">
        <v>649</v>
      </c>
      <c r="C677" s="50" t="s">
        <v>650</v>
      </c>
      <c r="D677" s="53" t="s">
        <v>193</v>
      </c>
      <c r="E677" s="50" t="s">
        <v>7</v>
      </c>
      <c r="F677" s="54">
        <v>137983</v>
      </c>
      <c r="G677" s="54" t="s">
        <v>364</v>
      </c>
      <c r="H677" s="54">
        <v>41434</v>
      </c>
      <c r="I677" s="55">
        <v>213918</v>
      </c>
      <c r="J677" s="50"/>
      <c r="K677" s="50" t="s">
        <v>2032</v>
      </c>
      <c r="L677" s="58" t="s">
        <v>2032</v>
      </c>
      <c r="M677" s="58" t="s">
        <v>2032</v>
      </c>
      <c r="N677" s="58" t="s">
        <v>2032</v>
      </c>
      <c r="O677" s="58" t="s">
        <v>2032</v>
      </c>
      <c r="P677" s="59"/>
      <c r="Q677" s="60">
        <v>226878</v>
      </c>
      <c r="R677" s="60">
        <v>0</v>
      </c>
      <c r="S677" s="60">
        <v>0</v>
      </c>
      <c r="T677" s="60">
        <v>0</v>
      </c>
      <c r="U677" s="60">
        <v>0</v>
      </c>
      <c r="V677" s="79"/>
      <c r="W677" s="90">
        <f t="shared" si="857"/>
        <v>226878</v>
      </c>
      <c r="X677" s="101">
        <v>0</v>
      </c>
      <c r="Y677" s="50"/>
      <c r="Z677" s="50" t="s">
        <v>193</v>
      </c>
      <c r="AA677" s="51" t="str">
        <f t="shared" si="4583"/>
        <v/>
      </c>
      <c r="AB677" s="68" t="str">
        <f t="shared" si="4584"/>
        <v/>
      </c>
      <c r="AC677" s="68" t="str">
        <f t="shared" si="4585"/>
        <v/>
      </c>
      <c r="AD677" s="68" t="str">
        <f t="shared" si="4586"/>
        <v/>
      </c>
      <c r="AE677" s="68" t="str">
        <f t="shared" si="4587"/>
        <v/>
      </c>
      <c r="AF677" s="68" t="str">
        <f t="shared" si="4588"/>
        <v/>
      </c>
      <c r="AG677" s="67" t="str">
        <f t="shared" si="7"/>
        <v/>
      </c>
      <c r="AH677" s="51"/>
      <c r="AI677" s="51" t="str">
        <f t="shared" si="8"/>
        <v/>
      </c>
      <c r="AJ677" s="68" t="str">
        <f t="shared" si="9"/>
        <v/>
      </c>
      <c r="AK677" s="68" t="str">
        <f t="shared" si="10"/>
        <v/>
      </c>
      <c r="AL677" s="68" t="str">
        <f t="shared" si="11"/>
        <v/>
      </c>
      <c r="AM677" s="68" t="str">
        <f t="shared" si="12"/>
        <v/>
      </c>
      <c r="AN677" s="68" t="str">
        <f t="shared" si="13"/>
        <v/>
      </c>
      <c r="AO677" s="67" t="str">
        <f t="shared" si="14"/>
        <v/>
      </c>
      <c r="AP677" s="51"/>
      <c r="AQ677" s="51" t="str">
        <f t="shared" si="15"/>
        <v/>
      </c>
      <c r="AR677" s="68" t="str">
        <f t="shared" si="16"/>
        <v/>
      </c>
      <c r="AS677" s="68" t="str">
        <f t="shared" si="17"/>
        <v/>
      </c>
      <c r="AT677" s="68" t="str">
        <f t="shared" si="18"/>
        <v/>
      </c>
      <c r="AU677" s="68" t="str">
        <f t="shared" si="19"/>
        <v/>
      </c>
      <c r="AV677" s="68" t="str">
        <f t="shared" si="20"/>
        <v/>
      </c>
      <c r="AW677" s="67" t="str">
        <f t="shared" si="21"/>
        <v/>
      </c>
      <c r="AX677" s="51"/>
      <c r="AY677" s="80">
        <f t="shared" si="22"/>
        <v>137983</v>
      </c>
      <c r="AZ677" s="68">
        <f t="shared" si="23"/>
        <v>213918</v>
      </c>
      <c r="BA677" s="68">
        <f t="shared" si="24"/>
        <v>226878</v>
      </c>
      <c r="BB677" s="68">
        <f t="shared" si="25"/>
        <v>0</v>
      </c>
      <c r="BC677" s="68">
        <f t="shared" si="26"/>
        <v>0</v>
      </c>
      <c r="BD677" s="68">
        <f t="shared" si="27"/>
        <v>0</v>
      </c>
      <c r="BE677" s="68">
        <f t="shared" si="28"/>
        <v>0</v>
      </c>
      <c r="BF677" s="51"/>
      <c r="BG677" s="69" t="str">
        <f t="shared" si="29"/>
        <v/>
      </c>
      <c r="BH677" s="67" t="str">
        <f t="shared" si="30"/>
        <v/>
      </c>
      <c r="BI677" s="67" t="str">
        <f t="shared" si="31"/>
        <v/>
      </c>
      <c r="BJ677" s="67" t="str">
        <f t="shared" si="32"/>
        <v/>
      </c>
      <c r="BK677" s="67" t="str">
        <f t="shared" si="33"/>
        <v/>
      </c>
      <c r="BL677" s="67" t="str">
        <f t="shared" si="34"/>
        <v/>
      </c>
      <c r="BM677" s="65" t="str">
        <f t="shared" si="35"/>
        <v/>
      </c>
      <c r="BN677" s="51"/>
      <c r="BO677" s="51" t="str">
        <f t="shared" si="4589"/>
        <v/>
      </c>
      <c r="BP677" s="51" t="str">
        <f t="shared" si="4590"/>
        <v/>
      </c>
      <c r="BQ677" s="51" t="str">
        <f t="shared" si="4591"/>
        <v/>
      </c>
      <c r="BR677" s="71">
        <f t="shared" si="4592"/>
        <v>137983</v>
      </c>
      <c r="BS677" s="69" t="str">
        <f t="shared" si="2920"/>
        <v/>
      </c>
      <c r="BT677" s="51"/>
      <c r="BU677" s="68" t="str">
        <f t="shared" si="4593"/>
        <v/>
      </c>
      <c r="BV677" s="68" t="str">
        <f t="shared" si="4594"/>
        <v/>
      </c>
      <c r="BW677" s="68" t="str">
        <f t="shared" si="4595"/>
        <v/>
      </c>
      <c r="BX677" s="65">
        <f t="shared" si="4596"/>
        <v>213918</v>
      </c>
      <c r="BY677" s="67" t="str">
        <f t="shared" si="44"/>
        <v/>
      </c>
      <c r="BZ677" s="68"/>
      <c r="CA677" s="65" t="str">
        <f t="shared" si="45"/>
        <v/>
      </c>
      <c r="CB677" s="67" t="str">
        <f t="shared" si="46"/>
        <v/>
      </c>
      <c r="CC677" s="67" t="str">
        <f t="shared" si="47"/>
        <v/>
      </c>
      <c r="CD677" s="67">
        <f t="shared" si="48"/>
        <v>0</v>
      </c>
      <c r="CE677" s="67" t="str">
        <f t="shared" si="49"/>
        <v/>
      </c>
      <c r="CF677" s="68"/>
      <c r="CG677" s="68" t="str">
        <f t="shared" si="4597"/>
        <v/>
      </c>
      <c r="CH677" s="68" t="str">
        <f t="shared" si="4598"/>
        <v/>
      </c>
      <c r="CI677" s="68" t="str">
        <f t="shared" si="4599"/>
        <v/>
      </c>
      <c r="CJ677" s="65">
        <f t="shared" si="4600"/>
        <v>226878</v>
      </c>
      <c r="CK677" s="67" t="str">
        <f t="shared" si="54"/>
        <v/>
      </c>
      <c r="CL677" s="68"/>
      <c r="CM677" s="68" t="str">
        <f t="shared" si="4601"/>
        <v/>
      </c>
      <c r="CN677" s="68" t="str">
        <f t="shared" si="4602"/>
        <v/>
      </c>
      <c r="CO677" s="68" t="str">
        <f t="shared" si="4603"/>
        <v/>
      </c>
      <c r="CP677" s="65">
        <f t="shared" si="4604"/>
        <v>226878</v>
      </c>
      <c r="CQ677" s="67" t="str">
        <f t="shared" si="59"/>
        <v/>
      </c>
      <c r="CR677" s="68"/>
      <c r="CS677" s="68" t="str">
        <f t="shared" si="4605"/>
        <v/>
      </c>
      <c r="CT677" s="68" t="str">
        <f t="shared" si="4606"/>
        <v/>
      </c>
      <c r="CU677" s="68" t="str">
        <f t="shared" si="4607"/>
        <v/>
      </c>
      <c r="CV677" s="65">
        <f t="shared" si="4608"/>
        <v>0</v>
      </c>
      <c r="CW677" s="67" t="str">
        <f t="shared" si="64"/>
        <v/>
      </c>
      <c r="CX677" s="68"/>
      <c r="CY677" s="68" t="str">
        <f t="shared" si="4609"/>
        <v/>
      </c>
      <c r="CZ677" s="68" t="str">
        <f t="shared" si="4610"/>
        <v/>
      </c>
      <c r="DA677" s="68" t="str">
        <f t="shared" si="4611"/>
        <v/>
      </c>
      <c r="DB677" s="65">
        <f t="shared" si="4612"/>
        <v>0</v>
      </c>
      <c r="DC677" s="67" t="str">
        <f t="shared" si="69"/>
        <v/>
      </c>
      <c r="DD677" s="68"/>
      <c r="DE677" s="68" t="str">
        <f t="shared" si="4613"/>
        <v/>
      </c>
      <c r="DF677" s="51" t="str">
        <f t="shared" si="4614"/>
        <v/>
      </c>
      <c r="DG677" s="51" t="str">
        <f t="shared" si="4615"/>
        <v/>
      </c>
      <c r="DH677" s="65">
        <f t="shared" si="4616"/>
        <v>0</v>
      </c>
      <c r="DI677" s="69" t="str">
        <f t="shared" si="74"/>
        <v/>
      </c>
      <c r="DJ677" s="51"/>
      <c r="DK677" s="51" t="str">
        <f t="shared" si="4617"/>
        <v/>
      </c>
      <c r="DL677" s="51" t="str">
        <f t="shared" si="4618"/>
        <v/>
      </c>
      <c r="DM677" s="51" t="str">
        <f t="shared" si="4619"/>
        <v/>
      </c>
      <c r="DN677" s="65">
        <f t="shared" si="4620"/>
        <v>0</v>
      </c>
      <c r="DO677" s="69" t="str">
        <f t="shared" si="79"/>
        <v/>
      </c>
      <c r="DP677" s="51"/>
      <c r="DQ677" s="51"/>
      <c r="DR677" s="51"/>
      <c r="DS677" s="51"/>
      <c r="DT677" s="51"/>
      <c r="DU677" s="181"/>
    </row>
    <row r="678" spans="1:125" ht="15" x14ac:dyDescent="0.25">
      <c r="A678" s="50">
        <v>2018</v>
      </c>
      <c r="B678" s="51" t="s">
        <v>649</v>
      </c>
      <c r="C678" s="50" t="s">
        <v>650</v>
      </c>
      <c r="D678" s="170" t="s">
        <v>193</v>
      </c>
      <c r="E678" s="50" t="s">
        <v>7</v>
      </c>
      <c r="F678" s="89">
        <v>122433</v>
      </c>
      <c r="G678" s="89">
        <v>0</v>
      </c>
      <c r="H678" s="89">
        <v>51796</v>
      </c>
      <c r="I678" s="90">
        <v>265187</v>
      </c>
      <c r="J678" s="56" t="s">
        <v>209</v>
      </c>
      <c r="K678" s="50" t="s">
        <v>2032</v>
      </c>
      <c r="L678" s="112">
        <v>265187</v>
      </c>
      <c r="M678" s="58"/>
      <c r="N678" s="58"/>
      <c r="O678" s="58"/>
      <c r="P678" s="91"/>
      <c r="Q678" s="92">
        <v>271406</v>
      </c>
      <c r="R678" s="92">
        <v>0</v>
      </c>
      <c r="S678" s="92">
        <v>4092</v>
      </c>
      <c r="T678" s="92">
        <v>0</v>
      </c>
      <c r="U678" s="94"/>
      <c r="V678" s="94"/>
      <c r="W678" s="90">
        <f t="shared" si="857"/>
        <v>275498</v>
      </c>
      <c r="X678" s="101">
        <v>0</v>
      </c>
      <c r="Y678" s="50"/>
      <c r="Z678" s="50"/>
      <c r="AA678" s="51"/>
      <c r="AB678" s="68"/>
      <c r="AC678" s="68"/>
      <c r="AD678" s="68"/>
      <c r="AE678" s="68"/>
      <c r="AF678" s="68"/>
      <c r="AG678" s="67" t="str">
        <f t="shared" si="7"/>
        <v/>
      </c>
      <c r="AH678" s="51"/>
      <c r="AI678" s="51" t="str">
        <f t="shared" si="8"/>
        <v/>
      </c>
      <c r="AJ678" s="68" t="str">
        <f t="shared" si="9"/>
        <v/>
      </c>
      <c r="AK678" s="68" t="str">
        <f t="shared" si="10"/>
        <v/>
      </c>
      <c r="AL678" s="68" t="str">
        <f t="shared" si="11"/>
        <v/>
      </c>
      <c r="AM678" s="68" t="str">
        <f t="shared" si="12"/>
        <v/>
      </c>
      <c r="AN678" s="68" t="str">
        <f t="shared" si="13"/>
        <v/>
      </c>
      <c r="AO678" s="67" t="str">
        <f t="shared" si="14"/>
        <v/>
      </c>
      <c r="AP678" s="51"/>
      <c r="AQ678" s="51" t="str">
        <f t="shared" si="15"/>
        <v/>
      </c>
      <c r="AR678" s="68" t="str">
        <f t="shared" si="16"/>
        <v/>
      </c>
      <c r="AS678" s="68" t="str">
        <f t="shared" si="17"/>
        <v/>
      </c>
      <c r="AT678" s="68" t="str">
        <f t="shared" si="18"/>
        <v/>
      </c>
      <c r="AU678" s="68" t="str">
        <f t="shared" si="19"/>
        <v/>
      </c>
      <c r="AV678" s="68" t="str">
        <f t="shared" si="20"/>
        <v/>
      </c>
      <c r="AW678" s="67" t="str">
        <f t="shared" si="21"/>
        <v/>
      </c>
      <c r="AX678" s="51"/>
      <c r="AY678" s="51" t="str">
        <f t="shared" si="22"/>
        <v/>
      </c>
      <c r="AZ678" s="68" t="str">
        <f t="shared" si="23"/>
        <v/>
      </c>
      <c r="BA678" s="68" t="str">
        <f t="shared" si="24"/>
        <v/>
      </c>
      <c r="BB678" s="68" t="str">
        <f t="shared" si="25"/>
        <v/>
      </c>
      <c r="BC678" s="68" t="str">
        <f t="shared" si="26"/>
        <v/>
      </c>
      <c r="BD678" s="68" t="str">
        <f t="shared" si="27"/>
        <v/>
      </c>
      <c r="BE678" s="68" t="str">
        <f t="shared" si="28"/>
        <v/>
      </c>
      <c r="BF678" s="51"/>
      <c r="BG678" s="96">
        <f t="shared" si="29"/>
        <v>122433</v>
      </c>
      <c r="BH678" s="67">
        <f t="shared" si="30"/>
        <v>265187</v>
      </c>
      <c r="BI678" s="67">
        <f t="shared" si="31"/>
        <v>271406</v>
      </c>
      <c r="BJ678" s="67">
        <f t="shared" si="32"/>
        <v>0</v>
      </c>
      <c r="BK678" s="67">
        <f t="shared" si="33"/>
        <v>4092</v>
      </c>
      <c r="BL678" s="67">
        <f t="shared" si="34"/>
        <v>0</v>
      </c>
      <c r="BM678" s="65">
        <f t="shared" si="35"/>
        <v>0</v>
      </c>
      <c r="BN678" s="51"/>
      <c r="BO678" s="51"/>
      <c r="BP678" s="51"/>
      <c r="BQ678" s="70"/>
      <c r="BR678" s="51"/>
      <c r="BS678" s="96">
        <f t="shared" si="2920"/>
        <v>122433</v>
      </c>
      <c r="BT678" s="51"/>
      <c r="BU678" s="68"/>
      <c r="BV678" s="68"/>
      <c r="BW678" s="65"/>
      <c r="BX678" s="68"/>
      <c r="BY678" s="67">
        <f t="shared" si="44"/>
        <v>265187</v>
      </c>
      <c r="BZ678" s="68"/>
      <c r="CA678" s="65" t="str">
        <f t="shared" si="45"/>
        <v/>
      </c>
      <c r="CB678" s="67" t="str">
        <f t="shared" si="46"/>
        <v/>
      </c>
      <c r="CC678" s="67" t="str">
        <f t="shared" si="47"/>
        <v/>
      </c>
      <c r="CD678" s="67" t="str">
        <f t="shared" si="48"/>
        <v/>
      </c>
      <c r="CE678" s="67">
        <f t="shared" si="49"/>
        <v>0</v>
      </c>
      <c r="CF678" s="68"/>
      <c r="CG678" s="68"/>
      <c r="CH678" s="68"/>
      <c r="CI678" s="65"/>
      <c r="CJ678" s="68"/>
      <c r="CK678" s="67">
        <f t="shared" si="54"/>
        <v>275498</v>
      </c>
      <c r="CL678" s="68"/>
      <c r="CM678" s="68"/>
      <c r="CN678" s="68"/>
      <c r="CO678" s="65"/>
      <c r="CP678" s="68"/>
      <c r="CQ678" s="67">
        <f t="shared" si="59"/>
        <v>271406</v>
      </c>
      <c r="CR678" s="68"/>
      <c r="CS678" s="68"/>
      <c r="CT678" s="68"/>
      <c r="CU678" s="65"/>
      <c r="CV678" s="68"/>
      <c r="CW678" s="67">
        <f t="shared" si="64"/>
        <v>0</v>
      </c>
      <c r="CX678" s="68"/>
      <c r="CY678" s="68"/>
      <c r="CZ678" s="68"/>
      <c r="DA678" s="65"/>
      <c r="DB678" s="68"/>
      <c r="DC678" s="67">
        <f t="shared" si="69"/>
        <v>4092</v>
      </c>
      <c r="DD678" s="68"/>
      <c r="DE678" s="68"/>
      <c r="DF678" s="51"/>
      <c r="DG678" s="70"/>
      <c r="DH678" s="51"/>
      <c r="DI678" s="67">
        <f t="shared" si="74"/>
        <v>0</v>
      </c>
      <c r="DJ678" s="51"/>
      <c r="DK678" s="51"/>
      <c r="DL678" s="51"/>
      <c r="DM678" s="70"/>
      <c r="DN678" s="51"/>
      <c r="DO678" s="67">
        <f t="shared" si="79"/>
        <v>271406</v>
      </c>
      <c r="DP678" s="51"/>
      <c r="DQ678" s="51"/>
      <c r="DR678" s="51"/>
      <c r="DS678" s="51"/>
      <c r="DT678" s="51"/>
      <c r="DU678" s="181"/>
    </row>
    <row r="679" spans="1:125" ht="15" x14ac:dyDescent="0.25">
      <c r="A679" s="50"/>
      <c r="B679" s="51"/>
      <c r="C679" s="50"/>
      <c r="D679" s="53"/>
      <c r="E679" s="50"/>
      <c r="F679" s="54"/>
      <c r="G679" s="54"/>
      <c r="H679" s="54"/>
      <c r="I679" s="55"/>
      <c r="J679" s="50"/>
      <c r="K679" s="50" t="s">
        <v>2032</v>
      </c>
      <c r="L679" s="58" t="s">
        <v>2032</v>
      </c>
      <c r="M679" s="58"/>
      <c r="N679" s="58"/>
      <c r="O679" s="58"/>
      <c r="P679" s="59"/>
      <c r="Q679" s="60"/>
      <c r="R679" s="60"/>
      <c r="S679" s="60"/>
      <c r="T679" s="60"/>
      <c r="U679" s="60"/>
      <c r="V679" s="79"/>
      <c r="W679" s="90">
        <f t="shared" si="857"/>
        <v>0</v>
      </c>
      <c r="X679" s="101"/>
      <c r="Y679" s="50"/>
      <c r="Z679" s="50"/>
      <c r="AA679" s="51"/>
      <c r="AB679" s="68"/>
      <c r="AC679" s="68"/>
      <c r="AD679" s="68"/>
      <c r="AE679" s="68"/>
      <c r="AF679" s="68"/>
      <c r="AG679" s="67" t="str">
        <f t="shared" si="7"/>
        <v/>
      </c>
      <c r="AH679" s="51"/>
      <c r="AI679" s="51" t="str">
        <f t="shared" si="8"/>
        <v/>
      </c>
      <c r="AJ679" s="68" t="str">
        <f t="shared" si="9"/>
        <v/>
      </c>
      <c r="AK679" s="68" t="str">
        <f t="shared" si="10"/>
        <v/>
      </c>
      <c r="AL679" s="68" t="str">
        <f t="shared" si="11"/>
        <v/>
      </c>
      <c r="AM679" s="68" t="str">
        <f t="shared" si="12"/>
        <v/>
      </c>
      <c r="AN679" s="68" t="str">
        <f t="shared" si="13"/>
        <v/>
      </c>
      <c r="AO679" s="67" t="str">
        <f t="shared" si="14"/>
        <v/>
      </c>
      <c r="AP679" s="51"/>
      <c r="AQ679" s="51" t="str">
        <f t="shared" si="15"/>
        <v/>
      </c>
      <c r="AR679" s="68" t="str">
        <f t="shared" si="16"/>
        <v/>
      </c>
      <c r="AS679" s="68" t="str">
        <f t="shared" si="17"/>
        <v/>
      </c>
      <c r="AT679" s="68" t="str">
        <f t="shared" si="18"/>
        <v/>
      </c>
      <c r="AU679" s="68" t="str">
        <f t="shared" si="19"/>
        <v/>
      </c>
      <c r="AV679" s="68" t="str">
        <f t="shared" si="20"/>
        <v/>
      </c>
      <c r="AW679" s="67" t="str">
        <f t="shared" si="21"/>
        <v/>
      </c>
      <c r="AX679" s="51"/>
      <c r="AY679" s="51" t="str">
        <f t="shared" si="22"/>
        <v/>
      </c>
      <c r="AZ679" s="68" t="str">
        <f t="shared" si="23"/>
        <v/>
      </c>
      <c r="BA679" s="68" t="str">
        <f t="shared" si="24"/>
        <v/>
      </c>
      <c r="BB679" s="68" t="str">
        <f t="shared" si="25"/>
        <v/>
      </c>
      <c r="BC679" s="68" t="str">
        <f t="shared" si="26"/>
        <v/>
      </c>
      <c r="BD679" s="68" t="str">
        <f t="shared" si="27"/>
        <v/>
      </c>
      <c r="BE679" s="68" t="str">
        <f t="shared" si="28"/>
        <v/>
      </c>
      <c r="BF679" s="51"/>
      <c r="BG679" s="69" t="str">
        <f t="shared" si="29"/>
        <v/>
      </c>
      <c r="BH679" s="67" t="str">
        <f t="shared" si="30"/>
        <v/>
      </c>
      <c r="BI679" s="67" t="str">
        <f t="shared" si="31"/>
        <v/>
      </c>
      <c r="BJ679" s="67" t="str">
        <f t="shared" si="32"/>
        <v/>
      </c>
      <c r="BK679" s="67" t="str">
        <f t="shared" si="33"/>
        <v/>
      </c>
      <c r="BL679" s="67" t="str">
        <f t="shared" si="34"/>
        <v/>
      </c>
      <c r="BM679" s="65" t="str">
        <f t="shared" si="35"/>
        <v/>
      </c>
      <c r="BN679" s="51"/>
      <c r="BO679" s="51"/>
      <c r="BP679" s="51"/>
      <c r="BQ679" s="70"/>
      <c r="BR679" s="51"/>
      <c r="BS679" s="69" t="str">
        <f t="shared" si="2920"/>
        <v/>
      </c>
      <c r="BT679" s="51"/>
      <c r="BU679" s="68"/>
      <c r="BV679" s="68"/>
      <c r="BW679" s="65"/>
      <c r="BX679" s="68"/>
      <c r="BY679" s="67" t="str">
        <f t="shared" si="44"/>
        <v/>
      </c>
      <c r="BZ679" s="68"/>
      <c r="CA679" s="65" t="str">
        <f t="shared" si="45"/>
        <v/>
      </c>
      <c r="CB679" s="67" t="str">
        <f t="shared" si="46"/>
        <v/>
      </c>
      <c r="CC679" s="67" t="str">
        <f t="shared" si="47"/>
        <v/>
      </c>
      <c r="CD679" s="67" t="str">
        <f t="shared" si="48"/>
        <v/>
      </c>
      <c r="CE679" s="67" t="str">
        <f t="shared" si="49"/>
        <v/>
      </c>
      <c r="CF679" s="68"/>
      <c r="CG679" s="68"/>
      <c r="CH679" s="68"/>
      <c r="CI679" s="65"/>
      <c r="CJ679" s="68"/>
      <c r="CK679" s="67" t="str">
        <f t="shared" si="54"/>
        <v/>
      </c>
      <c r="CL679" s="68"/>
      <c r="CM679" s="68"/>
      <c r="CN679" s="68"/>
      <c r="CO679" s="65"/>
      <c r="CP679" s="68"/>
      <c r="CQ679" s="67" t="str">
        <f t="shared" si="59"/>
        <v/>
      </c>
      <c r="CR679" s="68"/>
      <c r="CS679" s="68"/>
      <c r="CT679" s="68"/>
      <c r="CU679" s="65"/>
      <c r="CV679" s="68"/>
      <c r="CW679" s="67" t="str">
        <f t="shared" si="64"/>
        <v/>
      </c>
      <c r="CX679" s="68"/>
      <c r="CY679" s="68"/>
      <c r="CZ679" s="68"/>
      <c r="DA679" s="65"/>
      <c r="DB679" s="68"/>
      <c r="DC679" s="67" t="str">
        <f t="shared" si="69"/>
        <v/>
      </c>
      <c r="DD679" s="68"/>
      <c r="DE679" s="68"/>
      <c r="DF679" s="51"/>
      <c r="DG679" s="70"/>
      <c r="DH679" s="51"/>
      <c r="DI679" s="69" t="str">
        <f t="shared" si="74"/>
        <v/>
      </c>
      <c r="DJ679" s="51"/>
      <c r="DK679" s="51"/>
      <c r="DL679" s="51"/>
      <c r="DM679" s="70"/>
      <c r="DN679" s="51"/>
      <c r="DO679" s="69" t="str">
        <f t="shared" si="79"/>
        <v/>
      </c>
      <c r="DP679" s="51"/>
      <c r="DQ679" s="51"/>
      <c r="DR679" s="51"/>
      <c r="DS679" s="51"/>
      <c r="DT679" s="51"/>
      <c r="DU679" s="181"/>
    </row>
    <row r="680" spans="1:125" ht="15" x14ac:dyDescent="0.25">
      <c r="A680" s="50">
        <v>2016</v>
      </c>
      <c r="B680" s="51" t="s">
        <v>599</v>
      </c>
      <c r="C680" s="50" t="s">
        <v>600</v>
      </c>
      <c r="D680" s="53" t="s">
        <v>193</v>
      </c>
      <c r="E680" s="50" t="s">
        <v>7</v>
      </c>
      <c r="F680" s="54">
        <v>228632</v>
      </c>
      <c r="G680" s="54" t="s">
        <v>364</v>
      </c>
      <c r="H680" s="54">
        <v>222466</v>
      </c>
      <c r="I680" s="55">
        <v>2234855</v>
      </c>
      <c r="J680" s="50"/>
      <c r="K680" s="50" t="s">
        <v>2032</v>
      </c>
      <c r="L680" s="58" t="s">
        <v>2032</v>
      </c>
      <c r="M680" s="58" t="s">
        <v>2032</v>
      </c>
      <c r="N680" s="58" t="s">
        <v>2032</v>
      </c>
      <c r="O680" s="58" t="s">
        <v>2032</v>
      </c>
      <c r="P680" s="59"/>
      <c r="Q680" s="60">
        <v>0</v>
      </c>
      <c r="R680" s="60">
        <v>2605564</v>
      </c>
      <c r="S680" s="60">
        <v>72318</v>
      </c>
      <c r="T680" s="60">
        <v>0</v>
      </c>
      <c r="U680" s="60">
        <v>0</v>
      </c>
      <c r="V680" s="79"/>
      <c r="W680" s="90">
        <f t="shared" si="857"/>
        <v>2677882</v>
      </c>
      <c r="X680" s="101">
        <v>0</v>
      </c>
      <c r="Y680" s="50"/>
      <c r="Z680" s="50" t="s">
        <v>193</v>
      </c>
      <c r="AA680" s="51" t="str">
        <f t="shared" ref="AA680:AA681" si="4621">IF(A680 =2014,IF(Y680 ="",F680,""),"")</f>
        <v/>
      </c>
      <c r="AB680" s="68" t="str">
        <f t="shared" ref="AB680:AB681" si="4622">IF(A680 =2014,IF(Y680 ="",I680,""),"")</f>
        <v/>
      </c>
      <c r="AC680" s="68" t="str">
        <f t="shared" ref="AC680:AC681" si="4623">IF(A680 =2014,IF(Y680 ="",Q680,""),"")</f>
        <v/>
      </c>
      <c r="AD680" s="68" t="str">
        <f t="shared" ref="AD680:AD681" si="4624">IF(A680 =2014,IF(Y680 ="",R680,""),"")</f>
        <v/>
      </c>
      <c r="AE680" s="68" t="str">
        <f t="shared" ref="AE680:AE681" si="4625">IF(A680 =2014,IF(Y680 ="",S680,""),"")</f>
        <v/>
      </c>
      <c r="AF680" s="68" t="str">
        <f t="shared" ref="AF680:AF681" si="4626">IF(A680 =2014,IF(Y680 ="",T680+U680,""),"")</f>
        <v/>
      </c>
      <c r="AG680" s="67" t="str">
        <f t="shared" si="7"/>
        <v/>
      </c>
      <c r="AH680" s="51"/>
      <c r="AI680" s="51" t="str">
        <f t="shared" si="8"/>
        <v/>
      </c>
      <c r="AJ680" s="68" t="str">
        <f t="shared" si="9"/>
        <v/>
      </c>
      <c r="AK680" s="68" t="str">
        <f t="shared" si="10"/>
        <v/>
      </c>
      <c r="AL680" s="68" t="str">
        <f t="shared" si="11"/>
        <v/>
      </c>
      <c r="AM680" s="68" t="str">
        <f t="shared" si="12"/>
        <v/>
      </c>
      <c r="AN680" s="68" t="str">
        <f t="shared" si="13"/>
        <v/>
      </c>
      <c r="AO680" s="67" t="str">
        <f t="shared" si="14"/>
        <v/>
      </c>
      <c r="AP680" s="51"/>
      <c r="AQ680" s="80">
        <f t="shared" si="15"/>
        <v>228632</v>
      </c>
      <c r="AR680" s="68">
        <f t="shared" si="16"/>
        <v>2234855</v>
      </c>
      <c r="AS680" s="68">
        <f t="shared" si="17"/>
        <v>0</v>
      </c>
      <c r="AT680" s="68">
        <f t="shared" si="18"/>
        <v>2605564</v>
      </c>
      <c r="AU680" s="68">
        <f t="shared" si="19"/>
        <v>72318</v>
      </c>
      <c r="AV680" s="68">
        <f t="shared" si="20"/>
        <v>0</v>
      </c>
      <c r="AW680" s="67">
        <f t="shared" si="21"/>
        <v>0</v>
      </c>
      <c r="AX680" s="51"/>
      <c r="AY680" s="51" t="str">
        <f t="shared" si="22"/>
        <v/>
      </c>
      <c r="AZ680" s="68" t="str">
        <f t="shared" si="23"/>
        <v/>
      </c>
      <c r="BA680" s="68" t="str">
        <f t="shared" si="24"/>
        <v/>
      </c>
      <c r="BB680" s="68" t="str">
        <f t="shared" si="25"/>
        <v/>
      </c>
      <c r="BC680" s="68" t="str">
        <f t="shared" si="26"/>
        <v/>
      </c>
      <c r="BD680" s="68" t="str">
        <f t="shared" si="27"/>
        <v/>
      </c>
      <c r="BE680" s="68" t="str">
        <f t="shared" si="28"/>
        <v/>
      </c>
      <c r="BF680" s="51"/>
      <c r="BG680" s="69" t="str">
        <f t="shared" si="29"/>
        <v/>
      </c>
      <c r="BH680" s="67" t="str">
        <f t="shared" si="30"/>
        <v/>
      </c>
      <c r="BI680" s="67" t="str">
        <f t="shared" si="31"/>
        <v/>
      </c>
      <c r="BJ680" s="67" t="str">
        <f t="shared" si="32"/>
        <v/>
      </c>
      <c r="BK680" s="67" t="str">
        <f t="shared" si="33"/>
        <v/>
      </c>
      <c r="BL680" s="67" t="str">
        <f t="shared" si="34"/>
        <v/>
      </c>
      <c r="BM680" s="65" t="str">
        <f t="shared" si="35"/>
        <v/>
      </c>
      <c r="BN680" s="51"/>
      <c r="BO680" s="51" t="str">
        <f t="shared" ref="BO680:BO681" si="4627">IF(A680 =2014,F680,"")</f>
        <v/>
      </c>
      <c r="BP680" s="51" t="str">
        <f t="shared" ref="BP680:BP681" si="4628">IF(A680 =2015,F680,"")</f>
        <v/>
      </c>
      <c r="BQ680" s="71">
        <f t="shared" ref="BQ680:BQ681" si="4629">IF(A680 =2016,F680,"")</f>
        <v>228632</v>
      </c>
      <c r="BR680" s="51" t="str">
        <f t="shared" ref="BR680:BR681" si="4630">IF(A680 =2017,F680,"")</f>
        <v/>
      </c>
      <c r="BS680" s="69" t="str">
        <f t="shared" si="2920"/>
        <v/>
      </c>
      <c r="BT680" s="51"/>
      <c r="BU680" s="68" t="str">
        <f t="shared" ref="BU680:BU681" si="4631">IF(A680 =2014,I680,"")</f>
        <v/>
      </c>
      <c r="BV680" s="68" t="str">
        <f t="shared" ref="BV680:BV681" si="4632">IF(A680 =2015,I680,"")</f>
        <v/>
      </c>
      <c r="BW680" s="65">
        <f t="shared" ref="BW680:BW681" si="4633">IF(A680 =2016,I680,"")</f>
        <v>2234855</v>
      </c>
      <c r="BX680" s="68" t="str">
        <f t="shared" ref="BX680:BX681" si="4634">IF(A680 =2017,I680,"")</f>
        <v/>
      </c>
      <c r="BY680" s="67" t="str">
        <f t="shared" si="44"/>
        <v/>
      </c>
      <c r="BZ680" s="68"/>
      <c r="CA680" s="65" t="str">
        <f t="shared" si="45"/>
        <v/>
      </c>
      <c r="CB680" s="67" t="str">
        <f t="shared" si="46"/>
        <v/>
      </c>
      <c r="CC680" s="67">
        <f t="shared" si="47"/>
        <v>0</v>
      </c>
      <c r="CD680" s="67" t="str">
        <f t="shared" si="48"/>
        <v/>
      </c>
      <c r="CE680" s="67" t="str">
        <f t="shared" si="49"/>
        <v/>
      </c>
      <c r="CF680" s="68"/>
      <c r="CG680" s="68" t="str">
        <f t="shared" ref="CG680:CG681" si="4635">IF(A680 =2014,Q680+R680+S680+T680+U680,"")</f>
        <v/>
      </c>
      <c r="CH680" s="68" t="str">
        <f t="shared" ref="CH680:CH681" si="4636">IF(A680 =2015,Q680+R680+S680+T680+U680,"")</f>
        <v/>
      </c>
      <c r="CI680" s="65">
        <f t="shared" ref="CI680:CI681" si="4637">IF(A680 =2016,Q680+R680+S680+T680+U680,"")</f>
        <v>2677882</v>
      </c>
      <c r="CJ680" s="68" t="str">
        <f t="shared" ref="CJ680:CJ681" si="4638">IF(A680 =2017,Q680+R680+S680+T680+U680,"")</f>
        <v/>
      </c>
      <c r="CK680" s="67" t="str">
        <f t="shared" si="54"/>
        <v/>
      </c>
      <c r="CL680" s="68"/>
      <c r="CM680" s="68" t="str">
        <f t="shared" ref="CM680:CM681" si="4639">IF(A680 =2014,Q680,"")</f>
        <v/>
      </c>
      <c r="CN680" s="68" t="str">
        <f t="shared" ref="CN680:CN681" si="4640">IF(A680 =2015,Q680,"")</f>
        <v/>
      </c>
      <c r="CO680" s="65">
        <f t="shared" ref="CO680:CO681" si="4641">IF(A680 =2016,Q680,"")</f>
        <v>0</v>
      </c>
      <c r="CP680" s="68" t="str">
        <f t="shared" ref="CP680:CP681" si="4642">IF(A680 =2017,Q680,"")</f>
        <v/>
      </c>
      <c r="CQ680" s="67" t="str">
        <f t="shared" si="59"/>
        <v/>
      </c>
      <c r="CR680" s="68"/>
      <c r="CS680" s="68" t="str">
        <f t="shared" ref="CS680:CS681" si="4643">IF(A680 =2014,R680,"")</f>
        <v/>
      </c>
      <c r="CT680" s="68" t="str">
        <f t="shared" ref="CT680:CT681" si="4644">IF(A680 =2015,R680,"")</f>
        <v/>
      </c>
      <c r="CU680" s="65">
        <f t="shared" ref="CU680:CU681" si="4645">IF(A680 =2016,R680,"")</f>
        <v>2605564</v>
      </c>
      <c r="CV680" s="68" t="str">
        <f t="shared" ref="CV680:CV681" si="4646">IF(A680 =2017,R680,"")</f>
        <v/>
      </c>
      <c r="CW680" s="67" t="str">
        <f t="shared" si="64"/>
        <v/>
      </c>
      <c r="CX680" s="68"/>
      <c r="CY680" s="68" t="str">
        <f t="shared" ref="CY680:CY681" si="4647">IF(A680 =2014,S680,"")</f>
        <v/>
      </c>
      <c r="CZ680" s="68" t="str">
        <f t="shared" ref="CZ680:CZ681" si="4648">IF(A680 =2015,S680,"")</f>
        <v/>
      </c>
      <c r="DA680" s="65">
        <f t="shared" ref="DA680:DA681" si="4649">IF(A680 =2016,S680,"")</f>
        <v>72318</v>
      </c>
      <c r="DB680" s="68" t="str">
        <f t="shared" ref="DB680:DB681" si="4650">IF(A680 =2017,S680,"")</f>
        <v/>
      </c>
      <c r="DC680" s="67" t="str">
        <f t="shared" si="69"/>
        <v/>
      </c>
      <c r="DD680" s="68"/>
      <c r="DE680" s="68" t="str">
        <f t="shared" ref="DE680:DE681" si="4651">IF(A680 =2014,T680,"")</f>
        <v/>
      </c>
      <c r="DF680" s="51" t="str">
        <f t="shared" ref="DF680:DF681" si="4652">IF(A680 =2015,T680,"")</f>
        <v/>
      </c>
      <c r="DG680" s="65">
        <f t="shared" ref="DG680:DG681" si="4653">IF(A680 =2016,T680,"")</f>
        <v>0</v>
      </c>
      <c r="DH680" s="51" t="str">
        <f t="shared" ref="DH680:DH681" si="4654">IF(A680 =2017,T680,"")</f>
        <v/>
      </c>
      <c r="DI680" s="69" t="str">
        <f t="shared" si="74"/>
        <v/>
      </c>
      <c r="DJ680" s="51"/>
      <c r="DK680" s="51" t="str">
        <f t="shared" ref="DK680:DK681" si="4655">IF(A680 =2014,U680,"")</f>
        <v/>
      </c>
      <c r="DL680" s="51" t="str">
        <f t="shared" ref="DL680:DL681" si="4656">IF(A680 =2015,U680,"")</f>
        <v/>
      </c>
      <c r="DM680" s="65">
        <f t="shared" ref="DM680:DM681" si="4657">IF(A680 =2016,U680,"")</f>
        <v>0</v>
      </c>
      <c r="DN680" s="51" t="str">
        <f t="shared" ref="DN680:DN681" si="4658">IF(A680 =2017,U680,"")</f>
        <v/>
      </c>
      <c r="DO680" s="69" t="str">
        <f t="shared" si="79"/>
        <v/>
      </c>
      <c r="DP680" s="51"/>
      <c r="DQ680" s="51"/>
      <c r="DR680" s="51"/>
      <c r="DS680" s="51"/>
      <c r="DT680" s="51"/>
      <c r="DU680" s="181"/>
    </row>
    <row r="681" spans="1:125" ht="15" x14ac:dyDescent="0.25">
      <c r="A681" s="50">
        <v>2017</v>
      </c>
      <c r="B681" s="51" t="s">
        <v>599</v>
      </c>
      <c r="C681" s="50" t="s">
        <v>600</v>
      </c>
      <c r="D681" s="53" t="s">
        <v>193</v>
      </c>
      <c r="E681" s="50" t="s">
        <v>7</v>
      </c>
      <c r="F681" s="54">
        <v>184663</v>
      </c>
      <c r="G681" s="54" t="s">
        <v>364</v>
      </c>
      <c r="H681" s="54">
        <v>220293</v>
      </c>
      <c r="I681" s="55">
        <v>2195071</v>
      </c>
      <c r="J681" s="50"/>
      <c r="K681" s="50" t="s">
        <v>2032</v>
      </c>
      <c r="L681" s="58" t="s">
        <v>2032</v>
      </c>
      <c r="M681" s="58" t="s">
        <v>2032</v>
      </c>
      <c r="N681" s="58" t="s">
        <v>2032</v>
      </c>
      <c r="O681" s="58" t="s">
        <v>2032</v>
      </c>
      <c r="P681" s="59"/>
      <c r="Q681" s="60">
        <v>455097</v>
      </c>
      <c r="R681" s="60">
        <v>2131417</v>
      </c>
      <c r="S681" s="60">
        <v>63654</v>
      </c>
      <c r="T681" s="60">
        <v>0</v>
      </c>
      <c r="U681" s="60">
        <v>0</v>
      </c>
      <c r="V681" s="79"/>
      <c r="W681" s="90">
        <f t="shared" si="857"/>
        <v>2650168</v>
      </c>
      <c r="X681" s="101">
        <v>409312</v>
      </c>
      <c r="Y681" s="50"/>
      <c r="Z681" s="50" t="s">
        <v>193</v>
      </c>
      <c r="AA681" s="51" t="str">
        <f t="shared" si="4621"/>
        <v/>
      </c>
      <c r="AB681" s="68" t="str">
        <f t="shared" si="4622"/>
        <v/>
      </c>
      <c r="AC681" s="68" t="str">
        <f t="shared" si="4623"/>
        <v/>
      </c>
      <c r="AD681" s="68" t="str">
        <f t="shared" si="4624"/>
        <v/>
      </c>
      <c r="AE681" s="68" t="str">
        <f t="shared" si="4625"/>
        <v/>
      </c>
      <c r="AF681" s="68" t="str">
        <f t="shared" si="4626"/>
        <v/>
      </c>
      <c r="AG681" s="67" t="str">
        <f t="shared" si="7"/>
        <v/>
      </c>
      <c r="AH681" s="51"/>
      <c r="AI681" s="51" t="str">
        <f t="shared" si="8"/>
        <v/>
      </c>
      <c r="AJ681" s="68" t="str">
        <f t="shared" si="9"/>
        <v/>
      </c>
      <c r="AK681" s="68" t="str">
        <f t="shared" si="10"/>
        <v/>
      </c>
      <c r="AL681" s="68" t="str">
        <f t="shared" si="11"/>
        <v/>
      </c>
      <c r="AM681" s="68" t="str">
        <f t="shared" si="12"/>
        <v/>
      </c>
      <c r="AN681" s="68" t="str">
        <f t="shared" si="13"/>
        <v/>
      </c>
      <c r="AO681" s="67" t="str">
        <f t="shared" si="14"/>
        <v/>
      </c>
      <c r="AP681" s="51"/>
      <c r="AQ681" s="51" t="str">
        <f t="shared" si="15"/>
        <v/>
      </c>
      <c r="AR681" s="68" t="str">
        <f t="shared" si="16"/>
        <v/>
      </c>
      <c r="AS681" s="68" t="str">
        <f t="shared" si="17"/>
        <v/>
      </c>
      <c r="AT681" s="68" t="str">
        <f t="shared" si="18"/>
        <v/>
      </c>
      <c r="AU681" s="68" t="str">
        <f t="shared" si="19"/>
        <v/>
      </c>
      <c r="AV681" s="68" t="str">
        <f t="shared" si="20"/>
        <v/>
      </c>
      <c r="AW681" s="67" t="str">
        <f t="shared" si="21"/>
        <v/>
      </c>
      <c r="AX681" s="51"/>
      <c r="AY681" s="80">
        <f t="shared" si="22"/>
        <v>184663</v>
      </c>
      <c r="AZ681" s="68">
        <f t="shared" si="23"/>
        <v>2195071</v>
      </c>
      <c r="BA681" s="68">
        <f t="shared" si="24"/>
        <v>455097</v>
      </c>
      <c r="BB681" s="68">
        <f t="shared" si="25"/>
        <v>2131417</v>
      </c>
      <c r="BC681" s="68">
        <f t="shared" si="26"/>
        <v>63654</v>
      </c>
      <c r="BD681" s="68">
        <f t="shared" si="27"/>
        <v>0</v>
      </c>
      <c r="BE681" s="68">
        <f t="shared" si="28"/>
        <v>409312</v>
      </c>
      <c r="BF681" s="51"/>
      <c r="BG681" s="69" t="str">
        <f t="shared" si="29"/>
        <v/>
      </c>
      <c r="BH681" s="67" t="str">
        <f t="shared" si="30"/>
        <v/>
      </c>
      <c r="BI681" s="67" t="str">
        <f t="shared" si="31"/>
        <v/>
      </c>
      <c r="BJ681" s="67" t="str">
        <f t="shared" si="32"/>
        <v/>
      </c>
      <c r="BK681" s="67" t="str">
        <f t="shared" si="33"/>
        <v/>
      </c>
      <c r="BL681" s="67" t="str">
        <f t="shared" si="34"/>
        <v/>
      </c>
      <c r="BM681" s="65" t="str">
        <f t="shared" si="35"/>
        <v/>
      </c>
      <c r="BN681" s="51"/>
      <c r="BO681" s="51" t="str">
        <f t="shared" si="4627"/>
        <v/>
      </c>
      <c r="BP681" s="51" t="str">
        <f t="shared" si="4628"/>
        <v/>
      </c>
      <c r="BQ681" s="51" t="str">
        <f t="shared" si="4629"/>
        <v/>
      </c>
      <c r="BR681" s="71">
        <f t="shared" si="4630"/>
        <v>184663</v>
      </c>
      <c r="BS681" s="69" t="str">
        <f t="shared" si="2920"/>
        <v/>
      </c>
      <c r="BT681" s="51"/>
      <c r="BU681" s="68" t="str">
        <f t="shared" si="4631"/>
        <v/>
      </c>
      <c r="BV681" s="68" t="str">
        <f t="shared" si="4632"/>
        <v/>
      </c>
      <c r="BW681" s="68" t="str">
        <f t="shared" si="4633"/>
        <v/>
      </c>
      <c r="BX681" s="65">
        <f t="shared" si="4634"/>
        <v>2195071</v>
      </c>
      <c r="BY681" s="67" t="str">
        <f t="shared" si="44"/>
        <v/>
      </c>
      <c r="BZ681" s="68"/>
      <c r="CA681" s="65" t="str">
        <f t="shared" si="45"/>
        <v/>
      </c>
      <c r="CB681" s="67" t="str">
        <f t="shared" si="46"/>
        <v/>
      </c>
      <c r="CC681" s="67" t="str">
        <f t="shared" si="47"/>
        <v/>
      </c>
      <c r="CD681" s="67">
        <f t="shared" si="48"/>
        <v>409312</v>
      </c>
      <c r="CE681" s="67" t="str">
        <f t="shared" si="49"/>
        <v/>
      </c>
      <c r="CF681" s="68"/>
      <c r="CG681" s="68" t="str">
        <f t="shared" si="4635"/>
        <v/>
      </c>
      <c r="CH681" s="68" t="str">
        <f t="shared" si="4636"/>
        <v/>
      </c>
      <c r="CI681" s="68" t="str">
        <f t="shared" si="4637"/>
        <v/>
      </c>
      <c r="CJ681" s="65">
        <f t="shared" si="4638"/>
        <v>2650168</v>
      </c>
      <c r="CK681" s="67" t="str">
        <f t="shared" si="54"/>
        <v/>
      </c>
      <c r="CL681" s="68"/>
      <c r="CM681" s="68" t="str">
        <f t="shared" si="4639"/>
        <v/>
      </c>
      <c r="CN681" s="68" t="str">
        <f t="shared" si="4640"/>
        <v/>
      </c>
      <c r="CO681" s="68" t="str">
        <f t="shared" si="4641"/>
        <v/>
      </c>
      <c r="CP681" s="65">
        <f t="shared" si="4642"/>
        <v>455097</v>
      </c>
      <c r="CQ681" s="67" t="str">
        <f t="shared" si="59"/>
        <v/>
      </c>
      <c r="CR681" s="68"/>
      <c r="CS681" s="68" t="str">
        <f t="shared" si="4643"/>
        <v/>
      </c>
      <c r="CT681" s="68" t="str">
        <f t="shared" si="4644"/>
        <v/>
      </c>
      <c r="CU681" s="68" t="str">
        <f t="shared" si="4645"/>
        <v/>
      </c>
      <c r="CV681" s="65">
        <f t="shared" si="4646"/>
        <v>2131417</v>
      </c>
      <c r="CW681" s="67" t="str">
        <f t="shared" si="64"/>
        <v/>
      </c>
      <c r="CX681" s="68"/>
      <c r="CY681" s="68" t="str">
        <f t="shared" si="4647"/>
        <v/>
      </c>
      <c r="CZ681" s="68" t="str">
        <f t="shared" si="4648"/>
        <v/>
      </c>
      <c r="DA681" s="68" t="str">
        <f t="shared" si="4649"/>
        <v/>
      </c>
      <c r="DB681" s="65">
        <f t="shared" si="4650"/>
        <v>63654</v>
      </c>
      <c r="DC681" s="67" t="str">
        <f t="shared" si="69"/>
        <v/>
      </c>
      <c r="DD681" s="68"/>
      <c r="DE681" s="68" t="str">
        <f t="shared" si="4651"/>
        <v/>
      </c>
      <c r="DF681" s="51" t="str">
        <f t="shared" si="4652"/>
        <v/>
      </c>
      <c r="DG681" s="51" t="str">
        <f t="shared" si="4653"/>
        <v/>
      </c>
      <c r="DH681" s="65">
        <f t="shared" si="4654"/>
        <v>0</v>
      </c>
      <c r="DI681" s="69" t="str">
        <f t="shared" si="74"/>
        <v/>
      </c>
      <c r="DJ681" s="51"/>
      <c r="DK681" s="51" t="str">
        <f t="shared" si="4655"/>
        <v/>
      </c>
      <c r="DL681" s="51" t="str">
        <f t="shared" si="4656"/>
        <v/>
      </c>
      <c r="DM681" s="51" t="str">
        <f t="shared" si="4657"/>
        <v/>
      </c>
      <c r="DN681" s="65">
        <f t="shared" si="4658"/>
        <v>0</v>
      </c>
      <c r="DO681" s="69" t="str">
        <f t="shared" si="79"/>
        <v/>
      </c>
      <c r="DP681" s="51"/>
      <c r="DQ681" s="51"/>
      <c r="DR681" s="51"/>
      <c r="DS681" s="51"/>
      <c r="DT681" s="51"/>
      <c r="DU681" s="181"/>
    </row>
    <row r="682" spans="1:125" ht="15" x14ac:dyDescent="0.25">
      <c r="A682" s="50">
        <v>2018</v>
      </c>
      <c r="B682" s="51" t="s">
        <v>599</v>
      </c>
      <c r="C682" s="50" t="s">
        <v>600</v>
      </c>
      <c r="D682" s="170" t="s">
        <v>193</v>
      </c>
      <c r="E682" s="50" t="s">
        <v>7</v>
      </c>
      <c r="F682" s="89">
        <v>144333</v>
      </c>
      <c r="G682" s="89">
        <v>0</v>
      </c>
      <c r="H682" s="89">
        <v>191536</v>
      </c>
      <c r="I682" s="90">
        <v>2167007</v>
      </c>
      <c r="J682" s="56" t="s">
        <v>209</v>
      </c>
      <c r="K682" s="50" t="s">
        <v>2032</v>
      </c>
      <c r="L682" s="112">
        <v>2167007</v>
      </c>
      <c r="M682" s="58"/>
      <c r="N682" s="58"/>
      <c r="O682" s="58"/>
      <c r="P682" s="91"/>
      <c r="Q682" s="92">
        <v>2485588</v>
      </c>
      <c r="R682" s="92">
        <v>0</v>
      </c>
      <c r="S682" s="92">
        <v>53669</v>
      </c>
      <c r="T682" s="92">
        <v>0</v>
      </c>
      <c r="U682" s="94"/>
      <c r="V682" s="94"/>
      <c r="W682" s="90">
        <f t="shared" si="857"/>
        <v>2539257</v>
      </c>
      <c r="X682" s="101">
        <v>0</v>
      </c>
      <c r="Y682" s="50"/>
      <c r="Z682" s="50"/>
      <c r="AA682" s="51"/>
      <c r="AB682" s="68"/>
      <c r="AC682" s="68"/>
      <c r="AD682" s="68"/>
      <c r="AE682" s="68"/>
      <c r="AF682" s="68"/>
      <c r="AG682" s="67" t="str">
        <f t="shared" si="7"/>
        <v/>
      </c>
      <c r="AH682" s="51"/>
      <c r="AI682" s="51" t="str">
        <f t="shared" si="8"/>
        <v/>
      </c>
      <c r="AJ682" s="68" t="str">
        <f t="shared" si="9"/>
        <v/>
      </c>
      <c r="AK682" s="68" t="str">
        <f t="shared" si="10"/>
        <v/>
      </c>
      <c r="AL682" s="68" t="str">
        <f t="shared" si="11"/>
        <v/>
      </c>
      <c r="AM682" s="68" t="str">
        <f t="shared" si="12"/>
        <v/>
      </c>
      <c r="AN682" s="68" t="str">
        <f t="shared" si="13"/>
        <v/>
      </c>
      <c r="AO682" s="67" t="str">
        <f t="shared" si="14"/>
        <v/>
      </c>
      <c r="AP682" s="51"/>
      <c r="AQ682" s="51" t="str">
        <f t="shared" si="15"/>
        <v/>
      </c>
      <c r="AR682" s="68" t="str">
        <f t="shared" si="16"/>
        <v/>
      </c>
      <c r="AS682" s="68" t="str">
        <f t="shared" si="17"/>
        <v/>
      </c>
      <c r="AT682" s="68" t="str">
        <f t="shared" si="18"/>
        <v/>
      </c>
      <c r="AU682" s="68" t="str">
        <f t="shared" si="19"/>
        <v/>
      </c>
      <c r="AV682" s="68" t="str">
        <f t="shared" si="20"/>
        <v/>
      </c>
      <c r="AW682" s="67" t="str">
        <f t="shared" si="21"/>
        <v/>
      </c>
      <c r="AX682" s="51"/>
      <c r="AY682" s="51" t="str">
        <f t="shared" si="22"/>
        <v/>
      </c>
      <c r="AZ682" s="68" t="str">
        <f t="shared" si="23"/>
        <v/>
      </c>
      <c r="BA682" s="68" t="str">
        <f t="shared" si="24"/>
        <v/>
      </c>
      <c r="BB682" s="68" t="str">
        <f t="shared" si="25"/>
        <v/>
      </c>
      <c r="BC682" s="68" t="str">
        <f t="shared" si="26"/>
        <v/>
      </c>
      <c r="BD682" s="68" t="str">
        <f t="shared" si="27"/>
        <v/>
      </c>
      <c r="BE682" s="68" t="str">
        <f t="shared" si="28"/>
        <v/>
      </c>
      <c r="BF682" s="51"/>
      <c r="BG682" s="96">
        <f t="shared" si="29"/>
        <v>144333</v>
      </c>
      <c r="BH682" s="67">
        <f t="shared" si="30"/>
        <v>2167007</v>
      </c>
      <c r="BI682" s="67">
        <f t="shared" si="31"/>
        <v>2485588</v>
      </c>
      <c r="BJ682" s="67">
        <f t="shared" si="32"/>
        <v>0</v>
      </c>
      <c r="BK682" s="67">
        <f t="shared" si="33"/>
        <v>53669</v>
      </c>
      <c r="BL682" s="67">
        <f t="shared" si="34"/>
        <v>0</v>
      </c>
      <c r="BM682" s="65">
        <f t="shared" si="35"/>
        <v>0</v>
      </c>
      <c r="BN682" s="51"/>
      <c r="BO682" s="51"/>
      <c r="BP682" s="51"/>
      <c r="BQ682" s="70"/>
      <c r="BR682" s="51"/>
      <c r="BS682" s="96">
        <f t="shared" si="2920"/>
        <v>144333</v>
      </c>
      <c r="BT682" s="51"/>
      <c r="BU682" s="68"/>
      <c r="BV682" s="68"/>
      <c r="BW682" s="65"/>
      <c r="BX682" s="68"/>
      <c r="BY682" s="67">
        <f t="shared" si="44"/>
        <v>2167007</v>
      </c>
      <c r="BZ682" s="68"/>
      <c r="CA682" s="65" t="str">
        <f t="shared" si="45"/>
        <v/>
      </c>
      <c r="CB682" s="67" t="str">
        <f t="shared" si="46"/>
        <v/>
      </c>
      <c r="CC682" s="67" t="str">
        <f t="shared" si="47"/>
        <v/>
      </c>
      <c r="CD682" s="67" t="str">
        <f t="shared" si="48"/>
        <v/>
      </c>
      <c r="CE682" s="67">
        <f t="shared" si="49"/>
        <v>0</v>
      </c>
      <c r="CF682" s="68"/>
      <c r="CG682" s="68"/>
      <c r="CH682" s="68"/>
      <c r="CI682" s="65"/>
      <c r="CJ682" s="68"/>
      <c r="CK682" s="67">
        <f t="shared" si="54"/>
        <v>2539257</v>
      </c>
      <c r="CL682" s="68"/>
      <c r="CM682" s="68"/>
      <c r="CN682" s="68"/>
      <c r="CO682" s="65"/>
      <c r="CP682" s="68"/>
      <c r="CQ682" s="67">
        <f t="shared" si="59"/>
        <v>2485588</v>
      </c>
      <c r="CR682" s="68"/>
      <c r="CS682" s="68"/>
      <c r="CT682" s="68"/>
      <c r="CU682" s="65"/>
      <c r="CV682" s="68"/>
      <c r="CW682" s="67">
        <f t="shared" si="64"/>
        <v>0</v>
      </c>
      <c r="CX682" s="68"/>
      <c r="CY682" s="68"/>
      <c r="CZ682" s="68"/>
      <c r="DA682" s="65"/>
      <c r="DB682" s="68"/>
      <c r="DC682" s="67">
        <f t="shared" si="69"/>
        <v>53669</v>
      </c>
      <c r="DD682" s="68"/>
      <c r="DE682" s="68"/>
      <c r="DF682" s="51"/>
      <c r="DG682" s="70"/>
      <c r="DH682" s="51"/>
      <c r="DI682" s="67">
        <f t="shared" si="74"/>
        <v>0</v>
      </c>
      <c r="DJ682" s="51"/>
      <c r="DK682" s="51"/>
      <c r="DL682" s="51"/>
      <c r="DM682" s="70"/>
      <c r="DN682" s="51"/>
      <c r="DO682" s="67">
        <f t="shared" si="79"/>
        <v>2485588</v>
      </c>
      <c r="DP682" s="51"/>
      <c r="DQ682" s="51"/>
      <c r="DR682" s="51"/>
      <c r="DS682" s="51"/>
      <c r="DT682" s="51"/>
      <c r="DU682" s="181"/>
    </row>
    <row r="683" spans="1:125" ht="15" x14ac:dyDescent="0.25">
      <c r="A683" s="50"/>
      <c r="B683" s="51"/>
      <c r="C683" s="50"/>
      <c r="D683" s="53"/>
      <c r="E683" s="50"/>
      <c r="F683" s="54"/>
      <c r="G683" s="54"/>
      <c r="H683" s="54"/>
      <c r="I683" s="55"/>
      <c r="J683" s="50"/>
      <c r="K683" s="50" t="s">
        <v>2032</v>
      </c>
      <c r="L683" s="58" t="s">
        <v>2032</v>
      </c>
      <c r="M683" s="58"/>
      <c r="N683" s="58"/>
      <c r="O683" s="58"/>
      <c r="P683" s="59"/>
      <c r="Q683" s="60"/>
      <c r="R683" s="60"/>
      <c r="S683" s="60"/>
      <c r="T683" s="60"/>
      <c r="U683" s="60"/>
      <c r="V683" s="79"/>
      <c r="W683" s="90">
        <f t="shared" si="857"/>
        <v>0</v>
      </c>
      <c r="X683" s="101"/>
      <c r="Y683" s="50"/>
      <c r="Z683" s="50"/>
      <c r="AA683" s="51"/>
      <c r="AB683" s="68"/>
      <c r="AC683" s="68"/>
      <c r="AD683" s="68"/>
      <c r="AE683" s="68"/>
      <c r="AF683" s="68"/>
      <c r="AG683" s="67" t="str">
        <f t="shared" si="7"/>
        <v/>
      </c>
      <c r="AH683" s="51"/>
      <c r="AI683" s="51" t="str">
        <f t="shared" si="8"/>
        <v/>
      </c>
      <c r="AJ683" s="68" t="str">
        <f t="shared" si="9"/>
        <v/>
      </c>
      <c r="AK683" s="68" t="str">
        <f t="shared" si="10"/>
        <v/>
      </c>
      <c r="AL683" s="68" t="str">
        <f t="shared" si="11"/>
        <v/>
      </c>
      <c r="AM683" s="68" t="str">
        <f t="shared" si="12"/>
        <v/>
      </c>
      <c r="AN683" s="68" t="str">
        <f t="shared" si="13"/>
        <v/>
      </c>
      <c r="AO683" s="67" t="str">
        <f t="shared" si="14"/>
        <v/>
      </c>
      <c r="AP683" s="51"/>
      <c r="AQ683" s="51" t="str">
        <f t="shared" si="15"/>
        <v/>
      </c>
      <c r="AR683" s="68" t="str">
        <f t="shared" si="16"/>
        <v/>
      </c>
      <c r="AS683" s="68" t="str">
        <f t="shared" si="17"/>
        <v/>
      </c>
      <c r="AT683" s="68" t="str">
        <f t="shared" si="18"/>
        <v/>
      </c>
      <c r="AU683" s="68" t="str">
        <f t="shared" si="19"/>
        <v/>
      </c>
      <c r="AV683" s="68" t="str">
        <f t="shared" si="20"/>
        <v/>
      </c>
      <c r="AW683" s="67" t="str">
        <f t="shared" si="21"/>
        <v/>
      </c>
      <c r="AX683" s="51"/>
      <c r="AY683" s="51" t="str">
        <f t="shared" si="22"/>
        <v/>
      </c>
      <c r="AZ683" s="68" t="str">
        <f t="shared" si="23"/>
        <v/>
      </c>
      <c r="BA683" s="68" t="str">
        <f t="shared" si="24"/>
        <v/>
      </c>
      <c r="BB683" s="68" t="str">
        <f t="shared" si="25"/>
        <v/>
      </c>
      <c r="BC683" s="68" t="str">
        <f t="shared" si="26"/>
        <v/>
      </c>
      <c r="BD683" s="68" t="str">
        <f t="shared" si="27"/>
        <v/>
      </c>
      <c r="BE683" s="68" t="str">
        <f t="shared" si="28"/>
        <v/>
      </c>
      <c r="BF683" s="51"/>
      <c r="BG683" s="69" t="str">
        <f t="shared" si="29"/>
        <v/>
      </c>
      <c r="BH683" s="67" t="str">
        <f t="shared" si="30"/>
        <v/>
      </c>
      <c r="BI683" s="67" t="str">
        <f t="shared" si="31"/>
        <v/>
      </c>
      <c r="BJ683" s="67" t="str">
        <f t="shared" si="32"/>
        <v/>
      </c>
      <c r="BK683" s="67" t="str">
        <f t="shared" si="33"/>
        <v/>
      </c>
      <c r="BL683" s="67" t="str">
        <f t="shared" si="34"/>
        <v/>
      </c>
      <c r="BM683" s="65" t="str">
        <f t="shared" si="35"/>
        <v/>
      </c>
      <c r="BN683" s="51"/>
      <c r="BO683" s="51"/>
      <c r="BP683" s="51"/>
      <c r="BQ683" s="70"/>
      <c r="BR683" s="51"/>
      <c r="BS683" s="69" t="str">
        <f t="shared" si="2920"/>
        <v/>
      </c>
      <c r="BT683" s="51"/>
      <c r="BU683" s="68"/>
      <c r="BV683" s="68"/>
      <c r="BW683" s="65"/>
      <c r="BX683" s="68"/>
      <c r="BY683" s="67" t="str">
        <f t="shared" si="44"/>
        <v/>
      </c>
      <c r="BZ683" s="68"/>
      <c r="CA683" s="65" t="str">
        <f t="shared" si="45"/>
        <v/>
      </c>
      <c r="CB683" s="67" t="str">
        <f t="shared" si="46"/>
        <v/>
      </c>
      <c r="CC683" s="67" t="str">
        <f t="shared" si="47"/>
        <v/>
      </c>
      <c r="CD683" s="67" t="str">
        <f t="shared" si="48"/>
        <v/>
      </c>
      <c r="CE683" s="67" t="str">
        <f t="shared" si="49"/>
        <v/>
      </c>
      <c r="CF683" s="68"/>
      <c r="CG683" s="68"/>
      <c r="CH683" s="68"/>
      <c r="CI683" s="65"/>
      <c r="CJ683" s="68"/>
      <c r="CK683" s="67" t="str">
        <f t="shared" si="54"/>
        <v/>
      </c>
      <c r="CL683" s="68"/>
      <c r="CM683" s="68"/>
      <c r="CN683" s="68"/>
      <c r="CO683" s="65"/>
      <c r="CP683" s="68"/>
      <c r="CQ683" s="67" t="str">
        <f t="shared" si="59"/>
        <v/>
      </c>
      <c r="CR683" s="68"/>
      <c r="CS683" s="68"/>
      <c r="CT683" s="68"/>
      <c r="CU683" s="65"/>
      <c r="CV683" s="68"/>
      <c r="CW683" s="67" t="str">
        <f t="shared" si="64"/>
        <v/>
      </c>
      <c r="CX683" s="68"/>
      <c r="CY683" s="68"/>
      <c r="CZ683" s="68"/>
      <c r="DA683" s="65"/>
      <c r="DB683" s="68"/>
      <c r="DC683" s="67" t="str">
        <f t="shared" si="69"/>
        <v/>
      </c>
      <c r="DD683" s="68"/>
      <c r="DE683" s="68"/>
      <c r="DF683" s="51"/>
      <c r="DG683" s="70"/>
      <c r="DH683" s="51"/>
      <c r="DI683" s="69" t="str">
        <f t="shared" si="74"/>
        <v/>
      </c>
      <c r="DJ683" s="51"/>
      <c r="DK683" s="51"/>
      <c r="DL683" s="51"/>
      <c r="DM683" s="70"/>
      <c r="DN683" s="51"/>
      <c r="DO683" s="69" t="str">
        <f t="shared" si="79"/>
        <v/>
      </c>
      <c r="DP683" s="51"/>
      <c r="DQ683" s="51"/>
      <c r="DR683" s="51"/>
      <c r="DS683" s="51"/>
      <c r="DT683" s="51"/>
      <c r="DU683" s="181"/>
    </row>
    <row r="684" spans="1:125" ht="15" x14ac:dyDescent="0.25">
      <c r="A684" s="50">
        <v>2016</v>
      </c>
      <c r="B684" s="51" t="s">
        <v>664</v>
      </c>
      <c r="C684" s="50" t="s">
        <v>665</v>
      </c>
      <c r="D684" s="53" t="s">
        <v>193</v>
      </c>
      <c r="E684" s="50" t="s">
        <v>7</v>
      </c>
      <c r="F684" s="54">
        <v>200568</v>
      </c>
      <c r="G684" s="54" t="s">
        <v>364</v>
      </c>
      <c r="H684" s="54">
        <v>79037</v>
      </c>
      <c r="I684" s="55">
        <v>376375</v>
      </c>
      <c r="J684" s="50"/>
      <c r="K684" s="50" t="s">
        <v>2032</v>
      </c>
      <c r="L684" s="58" t="s">
        <v>2032</v>
      </c>
      <c r="M684" s="58" t="s">
        <v>2032</v>
      </c>
      <c r="N684" s="58" t="s">
        <v>2032</v>
      </c>
      <c r="O684" s="58" t="s">
        <v>2032</v>
      </c>
      <c r="P684" s="59"/>
      <c r="Q684" s="60">
        <v>376375</v>
      </c>
      <c r="R684" s="60">
        <v>0</v>
      </c>
      <c r="S684" s="60">
        <v>0</v>
      </c>
      <c r="T684" s="60">
        <v>0</v>
      </c>
      <c r="U684" s="60">
        <v>0</v>
      </c>
      <c r="V684" s="79"/>
      <c r="W684" s="90">
        <f t="shared" si="857"/>
        <v>376375</v>
      </c>
      <c r="X684" s="101">
        <v>0</v>
      </c>
      <c r="Y684" s="50"/>
      <c r="Z684" s="50" t="s">
        <v>193</v>
      </c>
      <c r="AA684" s="51" t="str">
        <f t="shared" ref="AA684:AA685" si="4659">IF(A684 =2014,IF(Y684 ="",F684,""),"")</f>
        <v/>
      </c>
      <c r="AB684" s="68" t="str">
        <f t="shared" ref="AB684:AB685" si="4660">IF(A684 =2014,IF(Y684 ="",I684,""),"")</f>
        <v/>
      </c>
      <c r="AC684" s="68" t="str">
        <f t="shared" ref="AC684:AC685" si="4661">IF(A684 =2014,IF(Y684 ="",Q684,""),"")</f>
        <v/>
      </c>
      <c r="AD684" s="68" t="str">
        <f t="shared" ref="AD684:AD685" si="4662">IF(A684 =2014,IF(Y684 ="",R684,""),"")</f>
        <v/>
      </c>
      <c r="AE684" s="68" t="str">
        <f t="shared" ref="AE684:AE685" si="4663">IF(A684 =2014,IF(Y684 ="",S684,""),"")</f>
        <v/>
      </c>
      <c r="AF684" s="68" t="str">
        <f t="shared" ref="AF684:AF685" si="4664">IF(A684 =2014,IF(Y684 ="",T684+U684,""),"")</f>
        <v/>
      </c>
      <c r="AG684" s="67" t="str">
        <f t="shared" si="7"/>
        <v/>
      </c>
      <c r="AH684" s="51"/>
      <c r="AI684" s="51" t="str">
        <f t="shared" si="8"/>
        <v/>
      </c>
      <c r="AJ684" s="68" t="str">
        <f t="shared" si="9"/>
        <v/>
      </c>
      <c r="AK684" s="68" t="str">
        <f t="shared" si="10"/>
        <v/>
      </c>
      <c r="AL684" s="68" t="str">
        <f t="shared" si="11"/>
        <v/>
      </c>
      <c r="AM684" s="68" t="str">
        <f t="shared" si="12"/>
        <v/>
      </c>
      <c r="AN684" s="68" t="str">
        <f t="shared" si="13"/>
        <v/>
      </c>
      <c r="AO684" s="67" t="str">
        <f t="shared" si="14"/>
        <v/>
      </c>
      <c r="AP684" s="51"/>
      <c r="AQ684" s="80">
        <f t="shared" si="15"/>
        <v>200568</v>
      </c>
      <c r="AR684" s="68">
        <f t="shared" si="16"/>
        <v>376375</v>
      </c>
      <c r="AS684" s="68">
        <f t="shared" si="17"/>
        <v>376375</v>
      </c>
      <c r="AT684" s="68">
        <f t="shared" si="18"/>
        <v>0</v>
      </c>
      <c r="AU684" s="68">
        <f t="shared" si="19"/>
        <v>0</v>
      </c>
      <c r="AV684" s="68">
        <f t="shared" si="20"/>
        <v>0</v>
      </c>
      <c r="AW684" s="67">
        <f t="shared" si="21"/>
        <v>0</v>
      </c>
      <c r="AX684" s="51"/>
      <c r="AY684" s="51" t="str">
        <f t="shared" si="22"/>
        <v/>
      </c>
      <c r="AZ684" s="68" t="str">
        <f t="shared" si="23"/>
        <v/>
      </c>
      <c r="BA684" s="68" t="str">
        <f t="shared" si="24"/>
        <v/>
      </c>
      <c r="BB684" s="68" t="str">
        <f t="shared" si="25"/>
        <v/>
      </c>
      <c r="BC684" s="68" t="str">
        <f t="shared" si="26"/>
        <v/>
      </c>
      <c r="BD684" s="68" t="str">
        <f t="shared" si="27"/>
        <v/>
      </c>
      <c r="BE684" s="68" t="str">
        <f t="shared" si="28"/>
        <v/>
      </c>
      <c r="BF684" s="51"/>
      <c r="BG684" s="69" t="str">
        <f t="shared" si="29"/>
        <v/>
      </c>
      <c r="BH684" s="67" t="str">
        <f t="shared" si="30"/>
        <v/>
      </c>
      <c r="BI684" s="67" t="str">
        <f t="shared" si="31"/>
        <v/>
      </c>
      <c r="BJ684" s="67" t="str">
        <f t="shared" si="32"/>
        <v/>
      </c>
      <c r="BK684" s="67" t="str">
        <f t="shared" si="33"/>
        <v/>
      </c>
      <c r="BL684" s="67" t="str">
        <f t="shared" si="34"/>
        <v/>
      </c>
      <c r="BM684" s="65" t="str">
        <f t="shared" si="35"/>
        <v/>
      </c>
      <c r="BN684" s="51"/>
      <c r="BO684" s="51" t="str">
        <f t="shared" ref="BO684:BO685" si="4665">IF(A684 =2014,F684,"")</f>
        <v/>
      </c>
      <c r="BP684" s="51" t="str">
        <f t="shared" ref="BP684:BP685" si="4666">IF(A684 =2015,F684,"")</f>
        <v/>
      </c>
      <c r="BQ684" s="71">
        <f t="shared" ref="BQ684:BQ685" si="4667">IF(A684 =2016,F684,"")</f>
        <v>200568</v>
      </c>
      <c r="BR684" s="51" t="str">
        <f t="shared" ref="BR684:BR685" si="4668">IF(A684 =2017,F684,"")</f>
        <v/>
      </c>
      <c r="BS684" s="69" t="str">
        <f t="shared" si="2920"/>
        <v/>
      </c>
      <c r="BT684" s="51"/>
      <c r="BU684" s="68" t="str">
        <f t="shared" ref="BU684:BU685" si="4669">IF(A684 =2014,I684,"")</f>
        <v/>
      </c>
      <c r="BV684" s="68" t="str">
        <f t="shared" ref="BV684:BV685" si="4670">IF(A684 =2015,I684,"")</f>
        <v/>
      </c>
      <c r="BW684" s="65">
        <f t="shared" ref="BW684:BW685" si="4671">IF(A684 =2016,I684,"")</f>
        <v>376375</v>
      </c>
      <c r="BX684" s="68" t="str">
        <f t="shared" ref="BX684:BX685" si="4672">IF(A684 =2017,I684,"")</f>
        <v/>
      </c>
      <c r="BY684" s="67" t="str">
        <f t="shared" si="44"/>
        <v/>
      </c>
      <c r="BZ684" s="68"/>
      <c r="CA684" s="65" t="str">
        <f t="shared" si="45"/>
        <v/>
      </c>
      <c r="CB684" s="67" t="str">
        <f t="shared" si="46"/>
        <v/>
      </c>
      <c r="CC684" s="67">
        <f t="shared" si="47"/>
        <v>0</v>
      </c>
      <c r="CD684" s="67" t="str">
        <f t="shared" si="48"/>
        <v/>
      </c>
      <c r="CE684" s="67" t="str">
        <f t="shared" si="49"/>
        <v/>
      </c>
      <c r="CF684" s="68"/>
      <c r="CG684" s="68" t="str">
        <f t="shared" ref="CG684:CG685" si="4673">IF(A684 =2014,Q684+R684+S684+T684+U684,"")</f>
        <v/>
      </c>
      <c r="CH684" s="68" t="str">
        <f t="shared" ref="CH684:CH685" si="4674">IF(A684 =2015,Q684+R684+S684+T684+U684,"")</f>
        <v/>
      </c>
      <c r="CI684" s="65">
        <f t="shared" ref="CI684:CI685" si="4675">IF(A684 =2016,Q684+R684+S684+T684+U684,"")</f>
        <v>376375</v>
      </c>
      <c r="CJ684" s="68" t="str">
        <f t="shared" ref="CJ684:CJ685" si="4676">IF(A684 =2017,Q684+R684+S684+T684+U684,"")</f>
        <v/>
      </c>
      <c r="CK684" s="67" t="str">
        <f t="shared" si="54"/>
        <v/>
      </c>
      <c r="CL684" s="68"/>
      <c r="CM684" s="68" t="str">
        <f t="shared" ref="CM684:CM685" si="4677">IF(A684 =2014,Q684,"")</f>
        <v/>
      </c>
      <c r="CN684" s="68" t="str">
        <f t="shared" ref="CN684:CN685" si="4678">IF(A684 =2015,Q684,"")</f>
        <v/>
      </c>
      <c r="CO684" s="65">
        <f t="shared" ref="CO684:CO685" si="4679">IF(A684 =2016,Q684,"")</f>
        <v>376375</v>
      </c>
      <c r="CP684" s="68" t="str">
        <f t="shared" ref="CP684:CP685" si="4680">IF(A684 =2017,Q684,"")</f>
        <v/>
      </c>
      <c r="CQ684" s="67" t="str">
        <f t="shared" si="59"/>
        <v/>
      </c>
      <c r="CR684" s="68"/>
      <c r="CS684" s="68" t="str">
        <f t="shared" ref="CS684:CS685" si="4681">IF(A684 =2014,R684,"")</f>
        <v/>
      </c>
      <c r="CT684" s="68" t="str">
        <f t="shared" ref="CT684:CT685" si="4682">IF(A684 =2015,R684,"")</f>
        <v/>
      </c>
      <c r="CU684" s="65">
        <f t="shared" ref="CU684:CU685" si="4683">IF(A684 =2016,R684,"")</f>
        <v>0</v>
      </c>
      <c r="CV684" s="68" t="str">
        <f t="shared" ref="CV684:CV685" si="4684">IF(A684 =2017,R684,"")</f>
        <v/>
      </c>
      <c r="CW684" s="67" t="str">
        <f t="shared" si="64"/>
        <v/>
      </c>
      <c r="CX684" s="68"/>
      <c r="CY684" s="68" t="str">
        <f t="shared" ref="CY684:CY685" si="4685">IF(A684 =2014,S684,"")</f>
        <v/>
      </c>
      <c r="CZ684" s="68" t="str">
        <f t="shared" ref="CZ684:CZ685" si="4686">IF(A684 =2015,S684,"")</f>
        <v/>
      </c>
      <c r="DA684" s="65">
        <f t="shared" ref="DA684:DA685" si="4687">IF(A684 =2016,S684,"")</f>
        <v>0</v>
      </c>
      <c r="DB684" s="68" t="str">
        <f t="shared" ref="DB684:DB685" si="4688">IF(A684 =2017,S684,"")</f>
        <v/>
      </c>
      <c r="DC684" s="67" t="str">
        <f t="shared" si="69"/>
        <v/>
      </c>
      <c r="DD684" s="68"/>
      <c r="DE684" s="68" t="str">
        <f t="shared" ref="DE684:DE685" si="4689">IF(A684 =2014,T684,"")</f>
        <v/>
      </c>
      <c r="DF684" s="51" t="str">
        <f t="shared" ref="DF684:DF685" si="4690">IF(A684 =2015,T684,"")</f>
        <v/>
      </c>
      <c r="DG684" s="65">
        <f t="shared" ref="DG684:DG685" si="4691">IF(A684 =2016,T684,"")</f>
        <v>0</v>
      </c>
      <c r="DH684" s="51" t="str">
        <f t="shared" ref="DH684:DH685" si="4692">IF(A684 =2017,T684,"")</f>
        <v/>
      </c>
      <c r="DI684" s="69" t="str">
        <f t="shared" si="74"/>
        <v/>
      </c>
      <c r="DJ684" s="51"/>
      <c r="DK684" s="51" t="str">
        <f t="shared" ref="DK684:DK685" si="4693">IF(A684 =2014,U684,"")</f>
        <v/>
      </c>
      <c r="DL684" s="51" t="str">
        <f t="shared" ref="DL684:DL685" si="4694">IF(A684 =2015,U684,"")</f>
        <v/>
      </c>
      <c r="DM684" s="65">
        <f t="shared" ref="DM684:DM685" si="4695">IF(A684 =2016,U684,"")</f>
        <v>0</v>
      </c>
      <c r="DN684" s="51" t="str">
        <f t="shared" ref="DN684:DN685" si="4696">IF(A684 =2017,U684,"")</f>
        <v/>
      </c>
      <c r="DO684" s="69" t="str">
        <f t="shared" si="79"/>
        <v/>
      </c>
      <c r="DP684" s="51"/>
      <c r="DQ684" s="51"/>
      <c r="DR684" s="51"/>
      <c r="DS684" s="51"/>
      <c r="DT684" s="51"/>
      <c r="DU684" s="181"/>
    </row>
    <row r="685" spans="1:125" ht="15" x14ac:dyDescent="0.25">
      <c r="A685" s="50">
        <v>2017</v>
      </c>
      <c r="B685" s="51" t="s">
        <v>664</v>
      </c>
      <c r="C685" s="50" t="s">
        <v>665</v>
      </c>
      <c r="D685" s="53" t="s">
        <v>193</v>
      </c>
      <c r="E685" s="50" t="s">
        <v>7</v>
      </c>
      <c r="F685" s="54">
        <v>189436</v>
      </c>
      <c r="G685" s="54" t="s">
        <v>364</v>
      </c>
      <c r="H685" s="54">
        <v>82183</v>
      </c>
      <c r="I685" s="55">
        <v>427896</v>
      </c>
      <c r="J685" s="50"/>
      <c r="K685" s="50" t="s">
        <v>2032</v>
      </c>
      <c r="L685" s="58" t="s">
        <v>2032</v>
      </c>
      <c r="M685" s="58" t="s">
        <v>2032</v>
      </c>
      <c r="N685" s="58" t="s">
        <v>2032</v>
      </c>
      <c r="O685" s="58" t="s">
        <v>2032</v>
      </c>
      <c r="P685" s="59"/>
      <c r="Q685" s="60">
        <v>427896</v>
      </c>
      <c r="R685" s="60">
        <v>0</v>
      </c>
      <c r="S685" s="60">
        <v>0</v>
      </c>
      <c r="T685" s="60">
        <v>0</v>
      </c>
      <c r="U685" s="60">
        <v>0</v>
      </c>
      <c r="V685" s="79"/>
      <c r="W685" s="90">
        <f t="shared" si="857"/>
        <v>427896</v>
      </c>
      <c r="X685" s="101">
        <v>0</v>
      </c>
      <c r="Y685" s="50"/>
      <c r="Z685" s="50" t="s">
        <v>193</v>
      </c>
      <c r="AA685" s="51" t="str">
        <f t="shared" si="4659"/>
        <v/>
      </c>
      <c r="AB685" s="68" t="str">
        <f t="shared" si="4660"/>
        <v/>
      </c>
      <c r="AC685" s="68" t="str">
        <f t="shared" si="4661"/>
        <v/>
      </c>
      <c r="AD685" s="68" t="str">
        <f t="shared" si="4662"/>
        <v/>
      </c>
      <c r="AE685" s="68" t="str">
        <f t="shared" si="4663"/>
        <v/>
      </c>
      <c r="AF685" s="68" t="str">
        <f t="shared" si="4664"/>
        <v/>
      </c>
      <c r="AG685" s="67" t="str">
        <f t="shared" si="7"/>
        <v/>
      </c>
      <c r="AH685" s="51"/>
      <c r="AI685" s="51" t="str">
        <f t="shared" si="8"/>
        <v/>
      </c>
      <c r="AJ685" s="68" t="str">
        <f t="shared" si="9"/>
        <v/>
      </c>
      <c r="AK685" s="68" t="str">
        <f t="shared" si="10"/>
        <v/>
      </c>
      <c r="AL685" s="68" t="str">
        <f t="shared" si="11"/>
        <v/>
      </c>
      <c r="AM685" s="68" t="str">
        <f t="shared" si="12"/>
        <v/>
      </c>
      <c r="AN685" s="68" t="str">
        <f t="shared" si="13"/>
        <v/>
      </c>
      <c r="AO685" s="67" t="str">
        <f t="shared" si="14"/>
        <v/>
      </c>
      <c r="AP685" s="51"/>
      <c r="AQ685" s="51" t="str">
        <f t="shared" si="15"/>
        <v/>
      </c>
      <c r="AR685" s="68" t="str">
        <f t="shared" si="16"/>
        <v/>
      </c>
      <c r="AS685" s="68" t="str">
        <f t="shared" si="17"/>
        <v/>
      </c>
      <c r="AT685" s="68" t="str">
        <f t="shared" si="18"/>
        <v/>
      </c>
      <c r="AU685" s="68" t="str">
        <f t="shared" si="19"/>
        <v/>
      </c>
      <c r="AV685" s="68" t="str">
        <f t="shared" si="20"/>
        <v/>
      </c>
      <c r="AW685" s="67" t="str">
        <f t="shared" si="21"/>
        <v/>
      </c>
      <c r="AX685" s="51"/>
      <c r="AY685" s="80">
        <f t="shared" si="22"/>
        <v>189436</v>
      </c>
      <c r="AZ685" s="68">
        <f t="shared" si="23"/>
        <v>427896</v>
      </c>
      <c r="BA685" s="68">
        <f t="shared" si="24"/>
        <v>427896</v>
      </c>
      <c r="BB685" s="68">
        <f t="shared" si="25"/>
        <v>0</v>
      </c>
      <c r="BC685" s="68">
        <f t="shared" si="26"/>
        <v>0</v>
      </c>
      <c r="BD685" s="68">
        <f t="shared" si="27"/>
        <v>0</v>
      </c>
      <c r="BE685" s="68">
        <f t="shared" si="28"/>
        <v>0</v>
      </c>
      <c r="BF685" s="51"/>
      <c r="BG685" s="69" t="str">
        <f t="shared" si="29"/>
        <v/>
      </c>
      <c r="BH685" s="67" t="str">
        <f t="shared" si="30"/>
        <v/>
      </c>
      <c r="BI685" s="67" t="str">
        <f t="shared" si="31"/>
        <v/>
      </c>
      <c r="BJ685" s="67" t="str">
        <f t="shared" si="32"/>
        <v/>
      </c>
      <c r="BK685" s="67" t="str">
        <f t="shared" si="33"/>
        <v/>
      </c>
      <c r="BL685" s="67" t="str">
        <f t="shared" si="34"/>
        <v/>
      </c>
      <c r="BM685" s="65" t="str">
        <f t="shared" si="35"/>
        <v/>
      </c>
      <c r="BN685" s="51"/>
      <c r="BO685" s="51" t="str">
        <f t="shared" si="4665"/>
        <v/>
      </c>
      <c r="BP685" s="51" t="str">
        <f t="shared" si="4666"/>
        <v/>
      </c>
      <c r="BQ685" s="51" t="str">
        <f t="shared" si="4667"/>
        <v/>
      </c>
      <c r="BR685" s="71">
        <f t="shared" si="4668"/>
        <v>189436</v>
      </c>
      <c r="BS685" s="69" t="str">
        <f t="shared" si="2920"/>
        <v/>
      </c>
      <c r="BT685" s="51"/>
      <c r="BU685" s="68" t="str">
        <f t="shared" si="4669"/>
        <v/>
      </c>
      <c r="BV685" s="68" t="str">
        <f t="shared" si="4670"/>
        <v/>
      </c>
      <c r="BW685" s="68" t="str">
        <f t="shared" si="4671"/>
        <v/>
      </c>
      <c r="BX685" s="65">
        <f t="shared" si="4672"/>
        <v>427896</v>
      </c>
      <c r="BY685" s="67" t="str">
        <f t="shared" si="44"/>
        <v/>
      </c>
      <c r="BZ685" s="68"/>
      <c r="CA685" s="65" t="str">
        <f t="shared" si="45"/>
        <v/>
      </c>
      <c r="CB685" s="67" t="str">
        <f t="shared" si="46"/>
        <v/>
      </c>
      <c r="CC685" s="67" t="str">
        <f t="shared" si="47"/>
        <v/>
      </c>
      <c r="CD685" s="67">
        <f t="shared" si="48"/>
        <v>0</v>
      </c>
      <c r="CE685" s="67" t="str">
        <f t="shared" si="49"/>
        <v/>
      </c>
      <c r="CF685" s="68"/>
      <c r="CG685" s="68" t="str">
        <f t="shared" si="4673"/>
        <v/>
      </c>
      <c r="CH685" s="68" t="str">
        <f t="shared" si="4674"/>
        <v/>
      </c>
      <c r="CI685" s="68" t="str">
        <f t="shared" si="4675"/>
        <v/>
      </c>
      <c r="CJ685" s="65">
        <f t="shared" si="4676"/>
        <v>427896</v>
      </c>
      <c r="CK685" s="67" t="str">
        <f t="shared" si="54"/>
        <v/>
      </c>
      <c r="CL685" s="68"/>
      <c r="CM685" s="68" t="str">
        <f t="shared" si="4677"/>
        <v/>
      </c>
      <c r="CN685" s="68" t="str">
        <f t="shared" si="4678"/>
        <v/>
      </c>
      <c r="CO685" s="68" t="str">
        <f t="shared" si="4679"/>
        <v/>
      </c>
      <c r="CP685" s="65">
        <f t="shared" si="4680"/>
        <v>427896</v>
      </c>
      <c r="CQ685" s="67" t="str">
        <f t="shared" si="59"/>
        <v/>
      </c>
      <c r="CR685" s="68"/>
      <c r="CS685" s="68" t="str">
        <f t="shared" si="4681"/>
        <v/>
      </c>
      <c r="CT685" s="68" t="str">
        <f t="shared" si="4682"/>
        <v/>
      </c>
      <c r="CU685" s="68" t="str">
        <f t="shared" si="4683"/>
        <v/>
      </c>
      <c r="CV685" s="65">
        <f t="shared" si="4684"/>
        <v>0</v>
      </c>
      <c r="CW685" s="67" t="str">
        <f t="shared" si="64"/>
        <v/>
      </c>
      <c r="CX685" s="68"/>
      <c r="CY685" s="68" t="str">
        <f t="shared" si="4685"/>
        <v/>
      </c>
      <c r="CZ685" s="68" t="str">
        <f t="shared" si="4686"/>
        <v/>
      </c>
      <c r="DA685" s="68" t="str">
        <f t="shared" si="4687"/>
        <v/>
      </c>
      <c r="DB685" s="65">
        <f t="shared" si="4688"/>
        <v>0</v>
      </c>
      <c r="DC685" s="67" t="str">
        <f t="shared" si="69"/>
        <v/>
      </c>
      <c r="DD685" s="68"/>
      <c r="DE685" s="68" t="str">
        <f t="shared" si="4689"/>
        <v/>
      </c>
      <c r="DF685" s="51" t="str">
        <f t="shared" si="4690"/>
        <v/>
      </c>
      <c r="DG685" s="51" t="str">
        <f t="shared" si="4691"/>
        <v/>
      </c>
      <c r="DH685" s="65">
        <f t="shared" si="4692"/>
        <v>0</v>
      </c>
      <c r="DI685" s="69" t="str">
        <f t="shared" si="74"/>
        <v/>
      </c>
      <c r="DJ685" s="51"/>
      <c r="DK685" s="51" t="str">
        <f t="shared" si="4693"/>
        <v/>
      </c>
      <c r="DL685" s="51" t="str">
        <f t="shared" si="4694"/>
        <v/>
      </c>
      <c r="DM685" s="51" t="str">
        <f t="shared" si="4695"/>
        <v/>
      </c>
      <c r="DN685" s="65">
        <f t="shared" si="4696"/>
        <v>0</v>
      </c>
      <c r="DO685" s="69" t="str">
        <f t="shared" si="79"/>
        <v/>
      </c>
      <c r="DP685" s="51"/>
      <c r="DQ685" s="51"/>
      <c r="DR685" s="51"/>
      <c r="DS685" s="51"/>
      <c r="DT685" s="51"/>
      <c r="DU685" s="181"/>
    </row>
    <row r="686" spans="1:125" ht="15" x14ac:dyDescent="0.25">
      <c r="A686" s="56">
        <v>2018</v>
      </c>
      <c r="B686" s="51" t="s">
        <v>664</v>
      </c>
      <c r="C686" s="50" t="s">
        <v>665</v>
      </c>
      <c r="D686" s="170" t="s">
        <v>193</v>
      </c>
      <c r="E686" s="50" t="s">
        <v>7</v>
      </c>
      <c r="F686" s="89">
        <v>164181</v>
      </c>
      <c r="G686" s="89">
        <v>0</v>
      </c>
      <c r="H686" s="89">
        <v>81471</v>
      </c>
      <c r="I686" s="90">
        <v>809799</v>
      </c>
      <c r="J686" s="56" t="s">
        <v>209</v>
      </c>
      <c r="K686" s="50" t="s">
        <v>2032</v>
      </c>
      <c r="L686" s="112">
        <v>809799</v>
      </c>
      <c r="M686" s="58"/>
      <c r="N686" s="58"/>
      <c r="O686" s="58"/>
      <c r="P686" s="91"/>
      <c r="Q686" s="92">
        <v>809799</v>
      </c>
      <c r="R686" s="92">
        <v>0</v>
      </c>
      <c r="S686" s="92">
        <v>0</v>
      </c>
      <c r="T686" s="92">
        <v>0</v>
      </c>
      <c r="U686" s="94"/>
      <c r="V686" s="94"/>
      <c r="W686" s="90">
        <f t="shared" si="857"/>
        <v>809799</v>
      </c>
      <c r="X686" s="101">
        <v>0</v>
      </c>
      <c r="Y686" s="50"/>
      <c r="Z686" s="50"/>
      <c r="AA686" s="51"/>
      <c r="AB686" s="68"/>
      <c r="AC686" s="68"/>
      <c r="AD686" s="68"/>
      <c r="AE686" s="68"/>
      <c r="AF686" s="68"/>
      <c r="AG686" s="67" t="str">
        <f t="shared" si="7"/>
        <v/>
      </c>
      <c r="AH686" s="51"/>
      <c r="AI686" s="51" t="str">
        <f t="shared" si="8"/>
        <v/>
      </c>
      <c r="AJ686" s="68" t="str">
        <f t="shared" si="9"/>
        <v/>
      </c>
      <c r="AK686" s="68" t="str">
        <f t="shared" si="10"/>
        <v/>
      </c>
      <c r="AL686" s="68" t="str">
        <f t="shared" si="11"/>
        <v/>
      </c>
      <c r="AM686" s="68" t="str">
        <f t="shared" si="12"/>
        <v/>
      </c>
      <c r="AN686" s="68" t="str">
        <f t="shared" si="13"/>
        <v/>
      </c>
      <c r="AO686" s="67" t="str">
        <f t="shared" si="14"/>
        <v/>
      </c>
      <c r="AP686" s="51"/>
      <c r="AQ686" s="51" t="str">
        <f t="shared" si="15"/>
        <v/>
      </c>
      <c r="AR686" s="68" t="str">
        <f t="shared" si="16"/>
        <v/>
      </c>
      <c r="AS686" s="68" t="str">
        <f t="shared" si="17"/>
        <v/>
      </c>
      <c r="AT686" s="68" t="str">
        <f t="shared" si="18"/>
        <v/>
      </c>
      <c r="AU686" s="68" t="str">
        <f t="shared" si="19"/>
        <v/>
      </c>
      <c r="AV686" s="68" t="str">
        <f t="shared" si="20"/>
        <v/>
      </c>
      <c r="AW686" s="67" t="str">
        <f t="shared" si="21"/>
        <v/>
      </c>
      <c r="AX686" s="51"/>
      <c r="AY686" s="51" t="str">
        <f t="shared" si="22"/>
        <v/>
      </c>
      <c r="AZ686" s="68" t="str">
        <f t="shared" si="23"/>
        <v/>
      </c>
      <c r="BA686" s="68" t="str">
        <f t="shared" si="24"/>
        <v/>
      </c>
      <c r="BB686" s="68" t="str">
        <f t="shared" si="25"/>
        <v/>
      </c>
      <c r="BC686" s="68" t="str">
        <f t="shared" si="26"/>
        <v/>
      </c>
      <c r="BD686" s="68" t="str">
        <f t="shared" si="27"/>
        <v/>
      </c>
      <c r="BE686" s="68" t="str">
        <f t="shared" si="28"/>
        <v/>
      </c>
      <c r="BF686" s="51"/>
      <c r="BG686" s="96">
        <f t="shared" si="29"/>
        <v>164181</v>
      </c>
      <c r="BH686" s="67">
        <f t="shared" si="30"/>
        <v>809799</v>
      </c>
      <c r="BI686" s="67">
        <f t="shared" si="31"/>
        <v>809799</v>
      </c>
      <c r="BJ686" s="67">
        <f t="shared" si="32"/>
        <v>0</v>
      </c>
      <c r="BK686" s="67">
        <f t="shared" si="33"/>
        <v>0</v>
      </c>
      <c r="BL686" s="67">
        <f t="shared" si="34"/>
        <v>0</v>
      </c>
      <c r="BM686" s="65">
        <f t="shared" si="35"/>
        <v>0</v>
      </c>
      <c r="BN686" s="51"/>
      <c r="BO686" s="51"/>
      <c r="BP686" s="51"/>
      <c r="BQ686" s="70"/>
      <c r="BR686" s="51"/>
      <c r="BS686" s="96">
        <f t="shared" si="2920"/>
        <v>164181</v>
      </c>
      <c r="BT686" s="51"/>
      <c r="BU686" s="68"/>
      <c r="BV686" s="68"/>
      <c r="BW686" s="65"/>
      <c r="BX686" s="68"/>
      <c r="BY686" s="67">
        <f t="shared" si="44"/>
        <v>809799</v>
      </c>
      <c r="BZ686" s="68"/>
      <c r="CA686" s="65" t="str">
        <f t="shared" si="45"/>
        <v/>
      </c>
      <c r="CB686" s="67" t="str">
        <f t="shared" si="46"/>
        <v/>
      </c>
      <c r="CC686" s="67" t="str">
        <f t="shared" si="47"/>
        <v/>
      </c>
      <c r="CD686" s="67" t="str">
        <f t="shared" si="48"/>
        <v/>
      </c>
      <c r="CE686" s="67">
        <f t="shared" si="49"/>
        <v>0</v>
      </c>
      <c r="CF686" s="68"/>
      <c r="CG686" s="68"/>
      <c r="CH686" s="68"/>
      <c r="CI686" s="65"/>
      <c r="CJ686" s="68"/>
      <c r="CK686" s="67">
        <f t="shared" si="54"/>
        <v>809799</v>
      </c>
      <c r="CL686" s="68"/>
      <c r="CM686" s="68"/>
      <c r="CN686" s="68"/>
      <c r="CO686" s="65"/>
      <c r="CP686" s="68"/>
      <c r="CQ686" s="67">
        <f t="shared" si="59"/>
        <v>809799</v>
      </c>
      <c r="CR686" s="68"/>
      <c r="CS686" s="68"/>
      <c r="CT686" s="68"/>
      <c r="CU686" s="65"/>
      <c r="CV686" s="68"/>
      <c r="CW686" s="67">
        <f t="shared" si="64"/>
        <v>0</v>
      </c>
      <c r="CX686" s="68"/>
      <c r="CY686" s="68"/>
      <c r="CZ686" s="68"/>
      <c r="DA686" s="65"/>
      <c r="DB686" s="68"/>
      <c r="DC686" s="67">
        <f t="shared" si="69"/>
        <v>0</v>
      </c>
      <c r="DD686" s="68"/>
      <c r="DE686" s="68"/>
      <c r="DF686" s="51"/>
      <c r="DG686" s="70"/>
      <c r="DH686" s="51"/>
      <c r="DI686" s="67">
        <f t="shared" si="74"/>
        <v>0</v>
      </c>
      <c r="DJ686" s="51"/>
      <c r="DK686" s="51"/>
      <c r="DL686" s="51"/>
      <c r="DM686" s="70"/>
      <c r="DN686" s="51"/>
      <c r="DO686" s="67">
        <f t="shared" si="79"/>
        <v>809799</v>
      </c>
      <c r="DP686" s="51"/>
      <c r="DQ686" s="51"/>
      <c r="DR686" s="51"/>
      <c r="DS686" s="51"/>
      <c r="DT686" s="51"/>
      <c r="DU686" s="181"/>
    </row>
    <row r="687" spans="1:125" ht="15" x14ac:dyDescent="0.25">
      <c r="A687" s="50"/>
      <c r="B687" s="51"/>
      <c r="C687" s="50"/>
      <c r="D687" s="53"/>
      <c r="E687" s="50"/>
      <c r="F687" s="54"/>
      <c r="G687" s="54"/>
      <c r="H687" s="54"/>
      <c r="I687" s="55"/>
      <c r="J687" s="50"/>
      <c r="K687" s="50" t="s">
        <v>2032</v>
      </c>
      <c r="L687" s="58"/>
      <c r="M687" s="58"/>
      <c r="N687" s="58"/>
      <c r="O687" s="58"/>
      <c r="P687" s="59"/>
      <c r="Q687" s="60"/>
      <c r="R687" s="60"/>
      <c r="S687" s="60"/>
      <c r="T687" s="60"/>
      <c r="U687" s="60"/>
      <c r="V687" s="79"/>
      <c r="W687" s="90">
        <f t="shared" si="857"/>
        <v>0</v>
      </c>
      <c r="X687" s="101"/>
      <c r="Y687" s="50"/>
      <c r="Z687" s="50"/>
      <c r="AA687" s="51"/>
      <c r="AB687" s="68"/>
      <c r="AC687" s="68"/>
      <c r="AD687" s="68"/>
      <c r="AE687" s="68"/>
      <c r="AF687" s="68"/>
      <c r="AG687" s="67" t="str">
        <f t="shared" si="7"/>
        <v/>
      </c>
      <c r="AH687" s="51"/>
      <c r="AI687" s="51" t="str">
        <f t="shared" si="8"/>
        <v/>
      </c>
      <c r="AJ687" s="68" t="str">
        <f t="shared" si="9"/>
        <v/>
      </c>
      <c r="AK687" s="68" t="str">
        <f t="shared" si="10"/>
        <v/>
      </c>
      <c r="AL687" s="68" t="str">
        <f t="shared" si="11"/>
        <v/>
      </c>
      <c r="AM687" s="68" t="str">
        <f t="shared" si="12"/>
        <v/>
      </c>
      <c r="AN687" s="68" t="str">
        <f t="shared" si="13"/>
        <v/>
      </c>
      <c r="AO687" s="67" t="str">
        <f t="shared" si="14"/>
        <v/>
      </c>
      <c r="AP687" s="51"/>
      <c r="AQ687" s="51" t="str">
        <f t="shared" si="15"/>
        <v/>
      </c>
      <c r="AR687" s="68" t="str">
        <f t="shared" si="16"/>
        <v/>
      </c>
      <c r="AS687" s="68" t="str">
        <f t="shared" si="17"/>
        <v/>
      </c>
      <c r="AT687" s="68" t="str">
        <f t="shared" si="18"/>
        <v/>
      </c>
      <c r="AU687" s="68" t="str">
        <f t="shared" si="19"/>
        <v/>
      </c>
      <c r="AV687" s="68" t="str">
        <f t="shared" si="20"/>
        <v/>
      </c>
      <c r="AW687" s="67" t="str">
        <f t="shared" si="21"/>
        <v/>
      </c>
      <c r="AX687" s="51"/>
      <c r="AY687" s="51" t="str">
        <f t="shared" si="22"/>
        <v/>
      </c>
      <c r="AZ687" s="68" t="str">
        <f t="shared" si="23"/>
        <v/>
      </c>
      <c r="BA687" s="68" t="str">
        <f t="shared" si="24"/>
        <v/>
      </c>
      <c r="BB687" s="68" t="str">
        <f t="shared" si="25"/>
        <v/>
      </c>
      <c r="BC687" s="68" t="str">
        <f t="shared" si="26"/>
        <v/>
      </c>
      <c r="BD687" s="68" t="str">
        <f t="shared" si="27"/>
        <v/>
      </c>
      <c r="BE687" s="68" t="str">
        <f t="shared" si="28"/>
        <v/>
      </c>
      <c r="BF687" s="51"/>
      <c r="BG687" s="69" t="str">
        <f t="shared" si="29"/>
        <v/>
      </c>
      <c r="BH687" s="67" t="str">
        <f t="shared" si="30"/>
        <v/>
      </c>
      <c r="BI687" s="67" t="str">
        <f t="shared" si="31"/>
        <v/>
      </c>
      <c r="BJ687" s="67" t="str">
        <f t="shared" si="32"/>
        <v/>
      </c>
      <c r="BK687" s="67" t="str">
        <f t="shared" si="33"/>
        <v/>
      </c>
      <c r="BL687" s="67" t="str">
        <f t="shared" si="34"/>
        <v/>
      </c>
      <c r="BM687" s="65" t="str">
        <f t="shared" si="35"/>
        <v/>
      </c>
      <c r="BN687" s="51"/>
      <c r="BO687" s="51"/>
      <c r="BP687" s="51"/>
      <c r="BQ687" s="70"/>
      <c r="BR687" s="51"/>
      <c r="BS687" s="69" t="str">
        <f t="shared" si="2920"/>
        <v/>
      </c>
      <c r="BT687" s="51"/>
      <c r="BU687" s="68"/>
      <c r="BV687" s="68"/>
      <c r="BW687" s="65"/>
      <c r="BX687" s="68"/>
      <c r="BY687" s="67" t="str">
        <f t="shared" si="44"/>
        <v/>
      </c>
      <c r="BZ687" s="68"/>
      <c r="CA687" s="65" t="str">
        <f t="shared" si="45"/>
        <v/>
      </c>
      <c r="CB687" s="67" t="str">
        <f t="shared" si="46"/>
        <v/>
      </c>
      <c r="CC687" s="67" t="str">
        <f t="shared" si="47"/>
        <v/>
      </c>
      <c r="CD687" s="67" t="str">
        <f t="shared" si="48"/>
        <v/>
      </c>
      <c r="CE687" s="67" t="str">
        <f t="shared" si="49"/>
        <v/>
      </c>
      <c r="CF687" s="68"/>
      <c r="CG687" s="68"/>
      <c r="CH687" s="68"/>
      <c r="CI687" s="65"/>
      <c r="CJ687" s="68"/>
      <c r="CK687" s="67" t="str">
        <f t="shared" si="54"/>
        <v/>
      </c>
      <c r="CL687" s="68"/>
      <c r="CM687" s="68"/>
      <c r="CN687" s="68"/>
      <c r="CO687" s="65"/>
      <c r="CP687" s="68"/>
      <c r="CQ687" s="67" t="str">
        <f t="shared" si="59"/>
        <v/>
      </c>
      <c r="CR687" s="68"/>
      <c r="CS687" s="68"/>
      <c r="CT687" s="68"/>
      <c r="CU687" s="65"/>
      <c r="CV687" s="68"/>
      <c r="CW687" s="67" t="str">
        <f t="shared" si="64"/>
        <v/>
      </c>
      <c r="CX687" s="68"/>
      <c r="CY687" s="68"/>
      <c r="CZ687" s="68"/>
      <c r="DA687" s="65"/>
      <c r="DB687" s="68"/>
      <c r="DC687" s="67" t="str">
        <f t="shared" si="69"/>
        <v/>
      </c>
      <c r="DD687" s="68"/>
      <c r="DE687" s="68"/>
      <c r="DF687" s="51"/>
      <c r="DG687" s="70"/>
      <c r="DH687" s="51"/>
      <c r="DI687" s="69" t="str">
        <f t="shared" si="74"/>
        <v/>
      </c>
      <c r="DJ687" s="51"/>
      <c r="DK687" s="51"/>
      <c r="DL687" s="51"/>
      <c r="DM687" s="70"/>
      <c r="DN687" s="51"/>
      <c r="DO687" s="69" t="str">
        <f t="shared" si="79"/>
        <v/>
      </c>
      <c r="DP687" s="51"/>
      <c r="DQ687" s="51"/>
      <c r="DR687" s="51"/>
      <c r="DS687" s="51"/>
      <c r="DT687" s="51"/>
      <c r="DU687" s="181"/>
    </row>
    <row r="688" spans="1:125" ht="15" x14ac:dyDescent="0.25">
      <c r="A688" s="50">
        <v>2016</v>
      </c>
      <c r="B688" s="51" t="s">
        <v>601</v>
      </c>
      <c r="C688" s="50" t="s">
        <v>570</v>
      </c>
      <c r="D688" s="53" t="s">
        <v>193</v>
      </c>
      <c r="E688" s="50" t="s">
        <v>7</v>
      </c>
      <c r="F688" s="54">
        <v>633196</v>
      </c>
      <c r="G688" s="54" t="s">
        <v>364</v>
      </c>
      <c r="H688" s="54">
        <v>354865</v>
      </c>
      <c r="I688" s="55">
        <v>2900739</v>
      </c>
      <c r="J688" s="50"/>
      <c r="K688" s="50" t="s">
        <v>2032</v>
      </c>
      <c r="L688" s="58" t="s">
        <v>2032</v>
      </c>
      <c r="M688" s="58" t="s">
        <v>2032</v>
      </c>
      <c r="N688" s="58" t="s">
        <v>2032</v>
      </c>
      <c r="O688" s="58" t="s">
        <v>2032</v>
      </c>
      <c r="P688" s="59"/>
      <c r="Q688" s="60">
        <v>0</v>
      </c>
      <c r="R688" s="60">
        <v>2751895</v>
      </c>
      <c r="S688" s="60">
        <v>223430</v>
      </c>
      <c r="T688" s="60">
        <v>0</v>
      </c>
      <c r="U688" s="60">
        <v>0</v>
      </c>
      <c r="V688" s="79"/>
      <c r="W688" s="90">
        <f t="shared" si="857"/>
        <v>2975325</v>
      </c>
      <c r="X688" s="101">
        <v>0</v>
      </c>
      <c r="Y688" s="50"/>
      <c r="Z688" s="50" t="s">
        <v>193</v>
      </c>
      <c r="AA688" s="51" t="str">
        <f t="shared" ref="AA688:AA689" si="4697">IF(A688 =2014,IF(Y688 ="",F688,""),"")</f>
        <v/>
      </c>
      <c r="AB688" s="68" t="str">
        <f t="shared" ref="AB688:AB689" si="4698">IF(A688 =2014,IF(Y688 ="",I688,""),"")</f>
        <v/>
      </c>
      <c r="AC688" s="68" t="str">
        <f t="shared" ref="AC688:AC689" si="4699">IF(A688 =2014,IF(Y688 ="",Q688,""),"")</f>
        <v/>
      </c>
      <c r="AD688" s="68" t="str">
        <f t="shared" ref="AD688:AD689" si="4700">IF(A688 =2014,IF(Y688 ="",R688,""),"")</f>
        <v/>
      </c>
      <c r="AE688" s="68" t="str">
        <f t="shared" ref="AE688:AE689" si="4701">IF(A688 =2014,IF(Y688 ="",S688,""),"")</f>
        <v/>
      </c>
      <c r="AF688" s="68" t="str">
        <f t="shared" ref="AF688:AF689" si="4702">IF(A688 =2014,IF(Y688 ="",T688+U688,""),"")</f>
        <v/>
      </c>
      <c r="AG688" s="67" t="str">
        <f t="shared" si="7"/>
        <v/>
      </c>
      <c r="AH688" s="51"/>
      <c r="AI688" s="51" t="str">
        <f t="shared" si="8"/>
        <v/>
      </c>
      <c r="AJ688" s="68" t="str">
        <f t="shared" si="9"/>
        <v/>
      </c>
      <c r="AK688" s="68" t="str">
        <f t="shared" si="10"/>
        <v/>
      </c>
      <c r="AL688" s="68" t="str">
        <f t="shared" si="11"/>
        <v/>
      </c>
      <c r="AM688" s="68" t="str">
        <f t="shared" si="12"/>
        <v/>
      </c>
      <c r="AN688" s="68" t="str">
        <f t="shared" si="13"/>
        <v/>
      </c>
      <c r="AO688" s="67" t="str">
        <f t="shared" si="14"/>
        <v/>
      </c>
      <c r="AP688" s="51"/>
      <c r="AQ688" s="80">
        <f t="shared" si="15"/>
        <v>633196</v>
      </c>
      <c r="AR688" s="68">
        <f t="shared" si="16"/>
        <v>2900739</v>
      </c>
      <c r="AS688" s="68">
        <f t="shared" si="17"/>
        <v>0</v>
      </c>
      <c r="AT688" s="68">
        <f t="shared" si="18"/>
        <v>2751895</v>
      </c>
      <c r="AU688" s="68">
        <f t="shared" si="19"/>
        <v>223430</v>
      </c>
      <c r="AV688" s="68">
        <f t="shared" si="20"/>
        <v>0</v>
      </c>
      <c r="AW688" s="67">
        <f t="shared" si="21"/>
        <v>0</v>
      </c>
      <c r="AX688" s="51"/>
      <c r="AY688" s="51" t="str">
        <f t="shared" si="22"/>
        <v/>
      </c>
      <c r="AZ688" s="68" t="str">
        <f t="shared" si="23"/>
        <v/>
      </c>
      <c r="BA688" s="68" t="str">
        <f t="shared" si="24"/>
        <v/>
      </c>
      <c r="BB688" s="68" t="str">
        <f t="shared" si="25"/>
        <v/>
      </c>
      <c r="BC688" s="68" t="str">
        <f t="shared" si="26"/>
        <v/>
      </c>
      <c r="BD688" s="68" t="str">
        <f t="shared" si="27"/>
        <v/>
      </c>
      <c r="BE688" s="68" t="str">
        <f t="shared" si="28"/>
        <v/>
      </c>
      <c r="BF688" s="51"/>
      <c r="BG688" s="69" t="str">
        <f t="shared" si="29"/>
        <v/>
      </c>
      <c r="BH688" s="67" t="str">
        <f t="shared" si="30"/>
        <v/>
      </c>
      <c r="BI688" s="67" t="str">
        <f t="shared" si="31"/>
        <v/>
      </c>
      <c r="BJ688" s="67" t="str">
        <f t="shared" si="32"/>
        <v/>
      </c>
      <c r="BK688" s="67" t="str">
        <f t="shared" si="33"/>
        <v/>
      </c>
      <c r="BL688" s="67" t="str">
        <f t="shared" si="34"/>
        <v/>
      </c>
      <c r="BM688" s="65" t="str">
        <f t="shared" si="35"/>
        <v/>
      </c>
      <c r="BN688" s="51"/>
      <c r="BO688" s="51" t="str">
        <f t="shared" ref="BO688:BO689" si="4703">IF(A688 =2014,F688,"")</f>
        <v/>
      </c>
      <c r="BP688" s="51" t="str">
        <f t="shared" ref="BP688:BP689" si="4704">IF(A688 =2015,F688,"")</f>
        <v/>
      </c>
      <c r="BQ688" s="71">
        <f t="shared" ref="BQ688:BQ689" si="4705">IF(A688 =2016,F688,"")</f>
        <v>633196</v>
      </c>
      <c r="BR688" s="51" t="str">
        <f t="shared" ref="BR688:BR689" si="4706">IF(A688 =2017,F688,"")</f>
        <v/>
      </c>
      <c r="BS688" s="69" t="str">
        <f t="shared" si="2920"/>
        <v/>
      </c>
      <c r="BT688" s="51"/>
      <c r="BU688" s="68" t="str">
        <f t="shared" ref="BU688:BU689" si="4707">IF(A688 =2014,I688,"")</f>
        <v/>
      </c>
      <c r="BV688" s="68" t="str">
        <f t="shared" ref="BV688:BV689" si="4708">IF(A688 =2015,I688,"")</f>
        <v/>
      </c>
      <c r="BW688" s="65">
        <f t="shared" ref="BW688:BW689" si="4709">IF(A688 =2016,I688,"")</f>
        <v>2900739</v>
      </c>
      <c r="BX688" s="68" t="str">
        <f t="shared" ref="BX688:BX689" si="4710">IF(A688 =2017,I688,"")</f>
        <v/>
      </c>
      <c r="BY688" s="67" t="str">
        <f t="shared" si="44"/>
        <v/>
      </c>
      <c r="BZ688" s="68"/>
      <c r="CA688" s="65" t="str">
        <f t="shared" si="45"/>
        <v/>
      </c>
      <c r="CB688" s="67" t="str">
        <f t="shared" si="46"/>
        <v/>
      </c>
      <c r="CC688" s="67">
        <f t="shared" si="47"/>
        <v>0</v>
      </c>
      <c r="CD688" s="67" t="str">
        <f t="shared" si="48"/>
        <v/>
      </c>
      <c r="CE688" s="67" t="str">
        <f t="shared" si="49"/>
        <v/>
      </c>
      <c r="CF688" s="68"/>
      <c r="CG688" s="68" t="str">
        <f t="shared" ref="CG688:CG689" si="4711">IF(A688 =2014,Q688+R688+S688+T688+U688,"")</f>
        <v/>
      </c>
      <c r="CH688" s="68" t="str">
        <f t="shared" ref="CH688:CH689" si="4712">IF(A688 =2015,Q688+R688+S688+T688+U688,"")</f>
        <v/>
      </c>
      <c r="CI688" s="65">
        <f t="shared" ref="CI688:CI689" si="4713">IF(A688 =2016,Q688+R688+S688+T688+U688,"")</f>
        <v>2975325</v>
      </c>
      <c r="CJ688" s="68" t="str">
        <f t="shared" ref="CJ688:CJ689" si="4714">IF(A688 =2017,Q688+R688+S688+T688+U688,"")</f>
        <v/>
      </c>
      <c r="CK688" s="67" t="str">
        <f t="shared" si="54"/>
        <v/>
      </c>
      <c r="CL688" s="68"/>
      <c r="CM688" s="68" t="str">
        <f t="shared" ref="CM688:CM689" si="4715">IF(A688 =2014,Q688,"")</f>
        <v/>
      </c>
      <c r="CN688" s="68" t="str">
        <f t="shared" ref="CN688:CN689" si="4716">IF(A688 =2015,Q688,"")</f>
        <v/>
      </c>
      <c r="CO688" s="65">
        <f t="shared" ref="CO688:CO689" si="4717">IF(A688 =2016,Q688,"")</f>
        <v>0</v>
      </c>
      <c r="CP688" s="68" t="str">
        <f t="shared" ref="CP688:CP689" si="4718">IF(A688 =2017,Q688,"")</f>
        <v/>
      </c>
      <c r="CQ688" s="67" t="str">
        <f t="shared" si="59"/>
        <v/>
      </c>
      <c r="CR688" s="68"/>
      <c r="CS688" s="68" t="str">
        <f t="shared" ref="CS688:CS689" si="4719">IF(A688 =2014,R688,"")</f>
        <v/>
      </c>
      <c r="CT688" s="68" t="str">
        <f t="shared" ref="CT688:CT689" si="4720">IF(A688 =2015,R688,"")</f>
        <v/>
      </c>
      <c r="CU688" s="65">
        <f t="shared" ref="CU688:CU689" si="4721">IF(A688 =2016,R688,"")</f>
        <v>2751895</v>
      </c>
      <c r="CV688" s="68" t="str">
        <f t="shared" ref="CV688:CV689" si="4722">IF(A688 =2017,R688,"")</f>
        <v/>
      </c>
      <c r="CW688" s="67" t="str">
        <f t="shared" si="64"/>
        <v/>
      </c>
      <c r="CX688" s="68"/>
      <c r="CY688" s="68" t="str">
        <f t="shared" ref="CY688:CY689" si="4723">IF(A688 =2014,S688,"")</f>
        <v/>
      </c>
      <c r="CZ688" s="68" t="str">
        <f t="shared" ref="CZ688:CZ689" si="4724">IF(A688 =2015,S688,"")</f>
        <v/>
      </c>
      <c r="DA688" s="65">
        <f t="shared" ref="DA688:DA689" si="4725">IF(A688 =2016,S688,"")</f>
        <v>223430</v>
      </c>
      <c r="DB688" s="68" t="str">
        <f t="shared" ref="DB688:DB689" si="4726">IF(A688 =2017,S688,"")</f>
        <v/>
      </c>
      <c r="DC688" s="67" t="str">
        <f t="shared" si="69"/>
        <v/>
      </c>
      <c r="DD688" s="68"/>
      <c r="DE688" s="68" t="str">
        <f t="shared" ref="DE688:DE689" si="4727">IF(A688 =2014,T688,"")</f>
        <v/>
      </c>
      <c r="DF688" s="51" t="str">
        <f t="shared" ref="DF688:DF689" si="4728">IF(A688 =2015,T688,"")</f>
        <v/>
      </c>
      <c r="DG688" s="65">
        <f t="shared" ref="DG688:DG689" si="4729">IF(A688 =2016,T688,"")</f>
        <v>0</v>
      </c>
      <c r="DH688" s="51" t="str">
        <f t="shared" ref="DH688:DH689" si="4730">IF(A688 =2017,T688,"")</f>
        <v/>
      </c>
      <c r="DI688" s="69" t="str">
        <f t="shared" si="74"/>
        <v/>
      </c>
      <c r="DJ688" s="51"/>
      <c r="DK688" s="51" t="str">
        <f t="shared" ref="DK688:DK689" si="4731">IF(A688 =2014,U688,"")</f>
        <v/>
      </c>
      <c r="DL688" s="51" t="str">
        <f t="shared" ref="DL688:DL689" si="4732">IF(A688 =2015,U688,"")</f>
        <v/>
      </c>
      <c r="DM688" s="65">
        <f t="shared" ref="DM688:DM689" si="4733">IF(A688 =2016,U688,"")</f>
        <v>0</v>
      </c>
      <c r="DN688" s="51" t="str">
        <f t="shared" ref="DN688:DN689" si="4734">IF(A688 =2017,U688,"")</f>
        <v/>
      </c>
      <c r="DO688" s="69" t="str">
        <f t="shared" si="79"/>
        <v/>
      </c>
      <c r="DP688" s="51"/>
      <c r="DQ688" s="51"/>
      <c r="DR688" s="51"/>
      <c r="DS688" s="51"/>
      <c r="DT688" s="51"/>
      <c r="DU688" s="181"/>
    </row>
    <row r="689" spans="1:125" ht="15" x14ac:dyDescent="0.25">
      <c r="A689" s="50">
        <v>2017</v>
      </c>
      <c r="B689" s="51" t="s">
        <v>601</v>
      </c>
      <c r="C689" s="50" t="s">
        <v>570</v>
      </c>
      <c r="D689" s="53" t="s">
        <v>193</v>
      </c>
      <c r="E689" s="50" t="s">
        <v>7</v>
      </c>
      <c r="F689" s="54">
        <v>595224</v>
      </c>
      <c r="G689" s="54" t="s">
        <v>364</v>
      </c>
      <c r="H689" s="54">
        <v>346401</v>
      </c>
      <c r="I689" s="55">
        <v>2850582</v>
      </c>
      <c r="J689" s="50"/>
      <c r="K689" s="50" t="s">
        <v>2032</v>
      </c>
      <c r="L689" s="58" t="s">
        <v>2032</v>
      </c>
      <c r="M689" s="58" t="s">
        <v>2032</v>
      </c>
      <c r="N689" s="58" t="s">
        <v>2032</v>
      </c>
      <c r="O689" s="58" t="s">
        <v>2032</v>
      </c>
      <c r="P689" s="59"/>
      <c r="Q689" s="60">
        <v>0</v>
      </c>
      <c r="R689" s="60">
        <v>2723544</v>
      </c>
      <c r="S689" s="60">
        <v>201624</v>
      </c>
      <c r="T689" s="60">
        <v>0</v>
      </c>
      <c r="U689" s="60">
        <v>0</v>
      </c>
      <c r="V689" s="79"/>
      <c r="W689" s="90">
        <f t="shared" si="857"/>
        <v>2925168</v>
      </c>
      <c r="X689" s="101">
        <v>0</v>
      </c>
      <c r="Y689" s="50"/>
      <c r="Z689" s="50" t="s">
        <v>193</v>
      </c>
      <c r="AA689" s="51" t="str">
        <f t="shared" si="4697"/>
        <v/>
      </c>
      <c r="AB689" s="68" t="str">
        <f t="shared" si="4698"/>
        <v/>
      </c>
      <c r="AC689" s="68" t="str">
        <f t="shared" si="4699"/>
        <v/>
      </c>
      <c r="AD689" s="68" t="str">
        <f t="shared" si="4700"/>
        <v/>
      </c>
      <c r="AE689" s="68" t="str">
        <f t="shared" si="4701"/>
        <v/>
      </c>
      <c r="AF689" s="68" t="str">
        <f t="shared" si="4702"/>
        <v/>
      </c>
      <c r="AG689" s="67" t="str">
        <f t="shared" si="7"/>
        <v/>
      </c>
      <c r="AH689" s="51"/>
      <c r="AI689" s="51" t="str">
        <f t="shared" si="8"/>
        <v/>
      </c>
      <c r="AJ689" s="68" t="str">
        <f t="shared" si="9"/>
        <v/>
      </c>
      <c r="AK689" s="68" t="str">
        <f t="shared" si="10"/>
        <v/>
      </c>
      <c r="AL689" s="68" t="str">
        <f t="shared" si="11"/>
        <v/>
      </c>
      <c r="AM689" s="68" t="str">
        <f t="shared" si="12"/>
        <v/>
      </c>
      <c r="AN689" s="68" t="str">
        <f t="shared" si="13"/>
        <v/>
      </c>
      <c r="AO689" s="67" t="str">
        <f t="shared" si="14"/>
        <v/>
      </c>
      <c r="AP689" s="51"/>
      <c r="AQ689" s="51" t="str">
        <f t="shared" si="15"/>
        <v/>
      </c>
      <c r="AR689" s="68" t="str">
        <f t="shared" si="16"/>
        <v/>
      </c>
      <c r="AS689" s="68" t="str">
        <f t="shared" si="17"/>
        <v/>
      </c>
      <c r="AT689" s="68" t="str">
        <f t="shared" si="18"/>
        <v/>
      </c>
      <c r="AU689" s="68" t="str">
        <f t="shared" si="19"/>
        <v/>
      </c>
      <c r="AV689" s="68" t="str">
        <f t="shared" si="20"/>
        <v/>
      </c>
      <c r="AW689" s="67" t="str">
        <f t="shared" si="21"/>
        <v/>
      </c>
      <c r="AX689" s="51"/>
      <c r="AY689" s="80">
        <f t="shared" si="22"/>
        <v>595224</v>
      </c>
      <c r="AZ689" s="68">
        <f t="shared" si="23"/>
        <v>2850582</v>
      </c>
      <c r="BA689" s="68">
        <f t="shared" si="24"/>
        <v>0</v>
      </c>
      <c r="BB689" s="68">
        <f t="shared" si="25"/>
        <v>2723544</v>
      </c>
      <c r="BC689" s="68">
        <f t="shared" si="26"/>
        <v>201624</v>
      </c>
      <c r="BD689" s="68">
        <f t="shared" si="27"/>
        <v>0</v>
      </c>
      <c r="BE689" s="68">
        <f t="shared" si="28"/>
        <v>0</v>
      </c>
      <c r="BF689" s="51"/>
      <c r="BG689" s="69" t="str">
        <f t="shared" si="29"/>
        <v/>
      </c>
      <c r="BH689" s="67" t="str">
        <f t="shared" si="30"/>
        <v/>
      </c>
      <c r="BI689" s="67" t="str">
        <f t="shared" si="31"/>
        <v/>
      </c>
      <c r="BJ689" s="67" t="str">
        <f t="shared" si="32"/>
        <v/>
      </c>
      <c r="BK689" s="67" t="str">
        <f t="shared" si="33"/>
        <v/>
      </c>
      <c r="BL689" s="67" t="str">
        <f t="shared" si="34"/>
        <v/>
      </c>
      <c r="BM689" s="65" t="str">
        <f t="shared" si="35"/>
        <v/>
      </c>
      <c r="BN689" s="51"/>
      <c r="BO689" s="51" t="str">
        <f t="shared" si="4703"/>
        <v/>
      </c>
      <c r="BP689" s="51" t="str">
        <f t="shared" si="4704"/>
        <v/>
      </c>
      <c r="BQ689" s="51" t="str">
        <f t="shared" si="4705"/>
        <v/>
      </c>
      <c r="BR689" s="71">
        <f t="shared" si="4706"/>
        <v>595224</v>
      </c>
      <c r="BS689" s="69" t="str">
        <f t="shared" si="2920"/>
        <v/>
      </c>
      <c r="BT689" s="51"/>
      <c r="BU689" s="68" t="str">
        <f t="shared" si="4707"/>
        <v/>
      </c>
      <c r="BV689" s="68" t="str">
        <f t="shared" si="4708"/>
        <v/>
      </c>
      <c r="BW689" s="68" t="str">
        <f t="shared" si="4709"/>
        <v/>
      </c>
      <c r="BX689" s="65">
        <f t="shared" si="4710"/>
        <v>2850582</v>
      </c>
      <c r="BY689" s="67" t="str">
        <f t="shared" si="44"/>
        <v/>
      </c>
      <c r="BZ689" s="68"/>
      <c r="CA689" s="65" t="str">
        <f t="shared" si="45"/>
        <v/>
      </c>
      <c r="CB689" s="67" t="str">
        <f t="shared" si="46"/>
        <v/>
      </c>
      <c r="CC689" s="67" t="str">
        <f t="shared" si="47"/>
        <v/>
      </c>
      <c r="CD689" s="67">
        <f t="shared" si="48"/>
        <v>0</v>
      </c>
      <c r="CE689" s="67" t="str">
        <f t="shared" si="49"/>
        <v/>
      </c>
      <c r="CF689" s="68"/>
      <c r="CG689" s="68" t="str">
        <f t="shared" si="4711"/>
        <v/>
      </c>
      <c r="CH689" s="68" t="str">
        <f t="shared" si="4712"/>
        <v/>
      </c>
      <c r="CI689" s="68" t="str">
        <f t="shared" si="4713"/>
        <v/>
      </c>
      <c r="CJ689" s="65">
        <f t="shared" si="4714"/>
        <v>2925168</v>
      </c>
      <c r="CK689" s="67" t="str">
        <f t="shared" si="54"/>
        <v/>
      </c>
      <c r="CL689" s="68"/>
      <c r="CM689" s="68" t="str">
        <f t="shared" si="4715"/>
        <v/>
      </c>
      <c r="CN689" s="68" t="str">
        <f t="shared" si="4716"/>
        <v/>
      </c>
      <c r="CO689" s="68" t="str">
        <f t="shared" si="4717"/>
        <v/>
      </c>
      <c r="CP689" s="65">
        <f t="shared" si="4718"/>
        <v>0</v>
      </c>
      <c r="CQ689" s="67" t="str">
        <f t="shared" si="59"/>
        <v/>
      </c>
      <c r="CR689" s="68"/>
      <c r="CS689" s="68" t="str">
        <f t="shared" si="4719"/>
        <v/>
      </c>
      <c r="CT689" s="68" t="str">
        <f t="shared" si="4720"/>
        <v/>
      </c>
      <c r="CU689" s="68" t="str">
        <f t="shared" si="4721"/>
        <v/>
      </c>
      <c r="CV689" s="65">
        <f t="shared" si="4722"/>
        <v>2723544</v>
      </c>
      <c r="CW689" s="67" t="str">
        <f t="shared" si="64"/>
        <v/>
      </c>
      <c r="CX689" s="68"/>
      <c r="CY689" s="68" t="str">
        <f t="shared" si="4723"/>
        <v/>
      </c>
      <c r="CZ689" s="68" t="str">
        <f t="shared" si="4724"/>
        <v/>
      </c>
      <c r="DA689" s="68" t="str">
        <f t="shared" si="4725"/>
        <v/>
      </c>
      <c r="DB689" s="65">
        <f t="shared" si="4726"/>
        <v>201624</v>
      </c>
      <c r="DC689" s="67" t="str">
        <f t="shared" si="69"/>
        <v/>
      </c>
      <c r="DD689" s="68"/>
      <c r="DE689" s="68" t="str">
        <f t="shared" si="4727"/>
        <v/>
      </c>
      <c r="DF689" s="51" t="str">
        <f t="shared" si="4728"/>
        <v/>
      </c>
      <c r="DG689" s="51" t="str">
        <f t="shared" si="4729"/>
        <v/>
      </c>
      <c r="DH689" s="65">
        <f t="shared" si="4730"/>
        <v>0</v>
      </c>
      <c r="DI689" s="69" t="str">
        <f t="shared" si="74"/>
        <v/>
      </c>
      <c r="DJ689" s="51"/>
      <c r="DK689" s="51" t="str">
        <f t="shared" si="4731"/>
        <v/>
      </c>
      <c r="DL689" s="51" t="str">
        <f t="shared" si="4732"/>
        <v/>
      </c>
      <c r="DM689" s="51" t="str">
        <f t="shared" si="4733"/>
        <v/>
      </c>
      <c r="DN689" s="65">
        <f t="shared" si="4734"/>
        <v>0</v>
      </c>
      <c r="DO689" s="69" t="str">
        <f t="shared" si="79"/>
        <v/>
      </c>
      <c r="DP689" s="51"/>
      <c r="DQ689" s="51"/>
      <c r="DR689" s="51"/>
      <c r="DS689" s="51"/>
      <c r="DT689" s="51"/>
      <c r="DU689" s="181"/>
    </row>
    <row r="690" spans="1:125" ht="15" x14ac:dyDescent="0.25">
      <c r="A690" s="50">
        <v>2018</v>
      </c>
      <c r="B690" s="51" t="s">
        <v>601</v>
      </c>
      <c r="C690" s="50" t="s">
        <v>570</v>
      </c>
      <c r="D690" s="170" t="s">
        <v>193</v>
      </c>
      <c r="E690" s="50" t="s">
        <v>7</v>
      </c>
      <c r="F690" s="89">
        <v>559289</v>
      </c>
      <c r="G690" s="89">
        <v>0</v>
      </c>
      <c r="H690" s="89">
        <v>327572</v>
      </c>
      <c r="I690" s="90">
        <v>2940448</v>
      </c>
      <c r="J690" s="56" t="s">
        <v>209</v>
      </c>
      <c r="K690" s="50" t="s">
        <v>2032</v>
      </c>
      <c r="L690" s="112">
        <v>2940448</v>
      </c>
      <c r="M690" s="58"/>
      <c r="N690" s="58"/>
      <c r="O690" s="58"/>
      <c r="P690" s="91"/>
      <c r="Q690" s="92">
        <v>0</v>
      </c>
      <c r="R690" s="92">
        <v>2819820</v>
      </c>
      <c r="S690" s="92">
        <v>197331</v>
      </c>
      <c r="T690" s="92">
        <v>0</v>
      </c>
      <c r="U690" s="94"/>
      <c r="V690" s="94"/>
      <c r="W690" s="90">
        <f t="shared" si="857"/>
        <v>3017151</v>
      </c>
      <c r="X690" s="101">
        <v>0</v>
      </c>
      <c r="Y690" s="50"/>
      <c r="Z690" s="50"/>
      <c r="AA690" s="51"/>
      <c r="AB690" s="68"/>
      <c r="AC690" s="68"/>
      <c r="AD690" s="68"/>
      <c r="AE690" s="68"/>
      <c r="AF690" s="68"/>
      <c r="AG690" s="67" t="str">
        <f t="shared" si="7"/>
        <v/>
      </c>
      <c r="AH690" s="51"/>
      <c r="AI690" s="51" t="str">
        <f t="shared" si="8"/>
        <v/>
      </c>
      <c r="AJ690" s="68" t="str">
        <f t="shared" si="9"/>
        <v/>
      </c>
      <c r="AK690" s="68" t="str">
        <f t="shared" si="10"/>
        <v/>
      </c>
      <c r="AL690" s="68" t="str">
        <f t="shared" si="11"/>
        <v/>
      </c>
      <c r="AM690" s="68" t="str">
        <f t="shared" si="12"/>
        <v/>
      </c>
      <c r="AN690" s="68" t="str">
        <f t="shared" si="13"/>
        <v/>
      </c>
      <c r="AO690" s="67" t="str">
        <f t="shared" si="14"/>
        <v/>
      </c>
      <c r="AP690" s="51"/>
      <c r="AQ690" s="51" t="str">
        <f t="shared" si="15"/>
        <v/>
      </c>
      <c r="AR690" s="68" t="str">
        <f t="shared" si="16"/>
        <v/>
      </c>
      <c r="AS690" s="68" t="str">
        <f t="shared" si="17"/>
        <v/>
      </c>
      <c r="AT690" s="68" t="str">
        <f t="shared" si="18"/>
        <v/>
      </c>
      <c r="AU690" s="68" t="str">
        <f t="shared" si="19"/>
        <v/>
      </c>
      <c r="AV690" s="68" t="str">
        <f t="shared" si="20"/>
        <v/>
      </c>
      <c r="AW690" s="67" t="str">
        <f t="shared" si="21"/>
        <v/>
      </c>
      <c r="AX690" s="51"/>
      <c r="AY690" s="51" t="str">
        <f t="shared" si="22"/>
        <v/>
      </c>
      <c r="AZ690" s="68" t="str">
        <f t="shared" si="23"/>
        <v/>
      </c>
      <c r="BA690" s="68" t="str">
        <f t="shared" si="24"/>
        <v/>
      </c>
      <c r="BB690" s="68" t="str">
        <f t="shared" si="25"/>
        <v/>
      </c>
      <c r="BC690" s="68" t="str">
        <f t="shared" si="26"/>
        <v/>
      </c>
      <c r="BD690" s="68" t="str">
        <f t="shared" si="27"/>
        <v/>
      </c>
      <c r="BE690" s="68" t="str">
        <f t="shared" si="28"/>
        <v/>
      </c>
      <c r="BF690" s="51"/>
      <c r="BG690" s="96">
        <f t="shared" si="29"/>
        <v>559289</v>
      </c>
      <c r="BH690" s="67">
        <f t="shared" si="30"/>
        <v>2940448</v>
      </c>
      <c r="BI690" s="67">
        <f t="shared" si="31"/>
        <v>0</v>
      </c>
      <c r="BJ690" s="67">
        <f t="shared" si="32"/>
        <v>2819820</v>
      </c>
      <c r="BK690" s="67">
        <f t="shared" si="33"/>
        <v>197331</v>
      </c>
      <c r="BL690" s="67">
        <f t="shared" si="34"/>
        <v>0</v>
      </c>
      <c r="BM690" s="65">
        <f t="shared" si="35"/>
        <v>0</v>
      </c>
      <c r="BN690" s="51"/>
      <c r="BO690" s="51"/>
      <c r="BP690" s="51"/>
      <c r="BQ690" s="70"/>
      <c r="BR690" s="51"/>
      <c r="BS690" s="96">
        <f t="shared" si="2920"/>
        <v>559289</v>
      </c>
      <c r="BT690" s="51"/>
      <c r="BU690" s="68"/>
      <c r="BV690" s="68"/>
      <c r="BW690" s="65"/>
      <c r="BX690" s="68"/>
      <c r="BY690" s="67">
        <f t="shared" si="44"/>
        <v>2940448</v>
      </c>
      <c r="BZ690" s="68"/>
      <c r="CA690" s="65" t="str">
        <f t="shared" si="45"/>
        <v/>
      </c>
      <c r="CB690" s="67" t="str">
        <f t="shared" si="46"/>
        <v/>
      </c>
      <c r="CC690" s="67" t="str">
        <f t="shared" si="47"/>
        <v/>
      </c>
      <c r="CD690" s="67" t="str">
        <f t="shared" si="48"/>
        <v/>
      </c>
      <c r="CE690" s="67">
        <f t="shared" si="49"/>
        <v>0</v>
      </c>
      <c r="CF690" s="68"/>
      <c r="CG690" s="68"/>
      <c r="CH690" s="68"/>
      <c r="CI690" s="65"/>
      <c r="CJ690" s="68"/>
      <c r="CK690" s="67">
        <f t="shared" si="54"/>
        <v>3017151</v>
      </c>
      <c r="CL690" s="68"/>
      <c r="CM690" s="68"/>
      <c r="CN690" s="68"/>
      <c r="CO690" s="65"/>
      <c r="CP690" s="68"/>
      <c r="CQ690" s="67">
        <f t="shared" si="59"/>
        <v>0</v>
      </c>
      <c r="CR690" s="68"/>
      <c r="CS690" s="68"/>
      <c r="CT690" s="68"/>
      <c r="CU690" s="65"/>
      <c r="CV690" s="68"/>
      <c r="CW690" s="67">
        <f t="shared" si="64"/>
        <v>2819820</v>
      </c>
      <c r="CX690" s="68"/>
      <c r="CY690" s="68"/>
      <c r="CZ690" s="68"/>
      <c r="DA690" s="65"/>
      <c r="DB690" s="68"/>
      <c r="DC690" s="67">
        <f t="shared" si="69"/>
        <v>197331</v>
      </c>
      <c r="DD690" s="68"/>
      <c r="DE690" s="68"/>
      <c r="DF690" s="51"/>
      <c r="DG690" s="70"/>
      <c r="DH690" s="51"/>
      <c r="DI690" s="67">
        <f t="shared" si="74"/>
        <v>0</v>
      </c>
      <c r="DJ690" s="51"/>
      <c r="DK690" s="51"/>
      <c r="DL690" s="51"/>
      <c r="DM690" s="70"/>
      <c r="DN690" s="51"/>
      <c r="DO690" s="67">
        <f t="shared" si="79"/>
        <v>0</v>
      </c>
      <c r="DP690" s="51"/>
      <c r="DQ690" s="51"/>
      <c r="DR690" s="51"/>
      <c r="DS690" s="51"/>
      <c r="DT690" s="51"/>
      <c r="DU690" s="181"/>
    </row>
    <row r="691" spans="1:125" ht="15" x14ac:dyDescent="0.25">
      <c r="A691" s="50"/>
      <c r="B691" s="51"/>
      <c r="C691" s="50"/>
      <c r="D691" s="53"/>
      <c r="E691" s="50"/>
      <c r="F691" s="54"/>
      <c r="G691" s="54"/>
      <c r="H691" s="54"/>
      <c r="I691" s="55"/>
      <c r="J691" s="50"/>
      <c r="K691" s="50" t="s">
        <v>2032</v>
      </c>
      <c r="L691" s="58" t="s">
        <v>2032</v>
      </c>
      <c r="M691" s="58"/>
      <c r="N691" s="58"/>
      <c r="O691" s="58"/>
      <c r="P691" s="59"/>
      <c r="Q691" s="60"/>
      <c r="R691" s="60"/>
      <c r="S691" s="60"/>
      <c r="T691" s="60"/>
      <c r="U691" s="60"/>
      <c r="V691" s="79"/>
      <c r="W691" s="90">
        <f t="shared" si="857"/>
        <v>0</v>
      </c>
      <c r="X691" s="101"/>
      <c r="Y691" s="50"/>
      <c r="Z691" s="50"/>
      <c r="AA691" s="51"/>
      <c r="AB691" s="68"/>
      <c r="AC691" s="68"/>
      <c r="AD691" s="68"/>
      <c r="AE691" s="68"/>
      <c r="AF691" s="68"/>
      <c r="AG691" s="67" t="str">
        <f t="shared" si="7"/>
        <v/>
      </c>
      <c r="AH691" s="51"/>
      <c r="AI691" s="51" t="str">
        <f t="shared" si="8"/>
        <v/>
      </c>
      <c r="AJ691" s="68" t="str">
        <f t="shared" si="9"/>
        <v/>
      </c>
      <c r="AK691" s="68" t="str">
        <f t="shared" si="10"/>
        <v/>
      </c>
      <c r="AL691" s="68" t="str">
        <f t="shared" si="11"/>
        <v/>
      </c>
      <c r="AM691" s="68" t="str">
        <f t="shared" si="12"/>
        <v/>
      </c>
      <c r="AN691" s="68" t="str">
        <f t="shared" si="13"/>
        <v/>
      </c>
      <c r="AO691" s="67" t="str">
        <f t="shared" si="14"/>
        <v/>
      </c>
      <c r="AP691" s="51"/>
      <c r="AQ691" s="51" t="str">
        <f t="shared" si="15"/>
        <v/>
      </c>
      <c r="AR691" s="68" t="str">
        <f t="shared" si="16"/>
        <v/>
      </c>
      <c r="AS691" s="68" t="str">
        <f t="shared" si="17"/>
        <v/>
      </c>
      <c r="AT691" s="68" t="str">
        <f t="shared" si="18"/>
        <v/>
      </c>
      <c r="AU691" s="68" t="str">
        <f t="shared" si="19"/>
        <v/>
      </c>
      <c r="AV691" s="68" t="str">
        <f t="shared" si="20"/>
        <v/>
      </c>
      <c r="AW691" s="67" t="str">
        <f t="shared" si="21"/>
        <v/>
      </c>
      <c r="AX691" s="51"/>
      <c r="AY691" s="51" t="str">
        <f t="shared" si="22"/>
        <v/>
      </c>
      <c r="AZ691" s="68" t="str">
        <f t="shared" si="23"/>
        <v/>
      </c>
      <c r="BA691" s="68" t="str">
        <f t="shared" si="24"/>
        <v/>
      </c>
      <c r="BB691" s="68" t="str">
        <f t="shared" si="25"/>
        <v/>
      </c>
      <c r="BC691" s="68" t="str">
        <f t="shared" si="26"/>
        <v/>
      </c>
      <c r="BD691" s="68" t="str">
        <f t="shared" si="27"/>
        <v/>
      </c>
      <c r="BE691" s="68" t="str">
        <f t="shared" si="28"/>
        <v/>
      </c>
      <c r="BF691" s="51"/>
      <c r="BG691" s="69" t="str">
        <f t="shared" si="29"/>
        <v/>
      </c>
      <c r="BH691" s="67" t="str">
        <f t="shared" si="30"/>
        <v/>
      </c>
      <c r="BI691" s="67" t="str">
        <f t="shared" si="31"/>
        <v/>
      </c>
      <c r="BJ691" s="67" t="str">
        <f t="shared" si="32"/>
        <v/>
      </c>
      <c r="BK691" s="67" t="str">
        <f t="shared" si="33"/>
        <v/>
      </c>
      <c r="BL691" s="67" t="str">
        <f t="shared" si="34"/>
        <v/>
      </c>
      <c r="BM691" s="65" t="str">
        <f t="shared" si="35"/>
        <v/>
      </c>
      <c r="BN691" s="51"/>
      <c r="BO691" s="51"/>
      <c r="BP691" s="51"/>
      <c r="BQ691" s="70"/>
      <c r="BR691" s="51"/>
      <c r="BS691" s="69" t="str">
        <f t="shared" si="2920"/>
        <v/>
      </c>
      <c r="BT691" s="51"/>
      <c r="BU691" s="68"/>
      <c r="BV691" s="68"/>
      <c r="BW691" s="65"/>
      <c r="BX691" s="68"/>
      <c r="BY691" s="67" t="str">
        <f t="shared" si="44"/>
        <v/>
      </c>
      <c r="BZ691" s="68"/>
      <c r="CA691" s="65" t="str">
        <f t="shared" si="45"/>
        <v/>
      </c>
      <c r="CB691" s="67" t="str">
        <f t="shared" si="46"/>
        <v/>
      </c>
      <c r="CC691" s="67" t="str">
        <f t="shared" si="47"/>
        <v/>
      </c>
      <c r="CD691" s="67" t="str">
        <f t="shared" si="48"/>
        <v/>
      </c>
      <c r="CE691" s="67" t="str">
        <f t="shared" si="49"/>
        <v/>
      </c>
      <c r="CF691" s="68"/>
      <c r="CG691" s="68"/>
      <c r="CH691" s="68"/>
      <c r="CI691" s="65"/>
      <c r="CJ691" s="68"/>
      <c r="CK691" s="67" t="str">
        <f t="shared" si="54"/>
        <v/>
      </c>
      <c r="CL691" s="68"/>
      <c r="CM691" s="68"/>
      <c r="CN691" s="68"/>
      <c r="CO691" s="65"/>
      <c r="CP691" s="68"/>
      <c r="CQ691" s="67" t="str">
        <f t="shared" si="59"/>
        <v/>
      </c>
      <c r="CR691" s="68"/>
      <c r="CS691" s="68"/>
      <c r="CT691" s="68"/>
      <c r="CU691" s="65"/>
      <c r="CV691" s="68"/>
      <c r="CW691" s="67" t="str">
        <f t="shared" si="64"/>
        <v/>
      </c>
      <c r="CX691" s="68"/>
      <c r="CY691" s="68"/>
      <c r="CZ691" s="68"/>
      <c r="DA691" s="65"/>
      <c r="DB691" s="68"/>
      <c r="DC691" s="67" t="str">
        <f t="shared" si="69"/>
        <v/>
      </c>
      <c r="DD691" s="68"/>
      <c r="DE691" s="68"/>
      <c r="DF691" s="51"/>
      <c r="DG691" s="70"/>
      <c r="DH691" s="51"/>
      <c r="DI691" s="69" t="str">
        <f t="shared" si="74"/>
        <v/>
      </c>
      <c r="DJ691" s="51"/>
      <c r="DK691" s="51"/>
      <c r="DL691" s="51"/>
      <c r="DM691" s="70"/>
      <c r="DN691" s="51"/>
      <c r="DO691" s="69" t="str">
        <f t="shared" si="79"/>
        <v/>
      </c>
      <c r="DP691" s="51"/>
      <c r="DQ691" s="51"/>
      <c r="DR691" s="51"/>
      <c r="DS691" s="51"/>
      <c r="DT691" s="51"/>
      <c r="DU691" s="181"/>
    </row>
    <row r="692" spans="1:125" ht="15" x14ac:dyDescent="0.25">
      <c r="A692" s="50">
        <v>2016</v>
      </c>
      <c r="B692" s="51" t="s">
        <v>604</v>
      </c>
      <c r="C692" s="50" t="s">
        <v>605</v>
      </c>
      <c r="D692" s="53" t="s">
        <v>193</v>
      </c>
      <c r="E692" s="50" t="s">
        <v>7</v>
      </c>
      <c r="F692" s="54">
        <v>48590</v>
      </c>
      <c r="G692" s="54" t="s">
        <v>364</v>
      </c>
      <c r="H692" s="54">
        <v>156568</v>
      </c>
      <c r="I692" s="55">
        <v>702784</v>
      </c>
      <c r="J692" s="50"/>
      <c r="K692" s="50" t="s">
        <v>2032</v>
      </c>
      <c r="L692" s="58" t="s">
        <v>2032</v>
      </c>
      <c r="M692" s="58" t="s">
        <v>2032</v>
      </c>
      <c r="N692" s="58" t="s">
        <v>2032</v>
      </c>
      <c r="O692" s="58" t="s">
        <v>2032</v>
      </c>
      <c r="P692" s="59"/>
      <c r="Q692" s="60">
        <v>676442</v>
      </c>
      <c r="R692" s="60">
        <v>0</v>
      </c>
      <c r="S692" s="60">
        <v>26342</v>
      </c>
      <c r="T692" s="60">
        <v>0</v>
      </c>
      <c r="U692" s="60">
        <v>0</v>
      </c>
      <c r="V692" s="79"/>
      <c r="W692" s="90">
        <f t="shared" si="857"/>
        <v>702784</v>
      </c>
      <c r="X692" s="101">
        <v>381937</v>
      </c>
      <c r="Y692" s="50"/>
      <c r="Z692" s="50" t="s">
        <v>193</v>
      </c>
      <c r="AA692" s="51" t="str">
        <f t="shared" ref="AA692:AA693" si="4735">IF(A692 =2014,IF(Y692 ="",F692,""),"")</f>
        <v/>
      </c>
      <c r="AB692" s="68" t="str">
        <f t="shared" ref="AB692:AB693" si="4736">IF(A692 =2014,IF(Y692 ="",I692,""),"")</f>
        <v/>
      </c>
      <c r="AC692" s="68" t="str">
        <f t="shared" ref="AC692:AC693" si="4737">IF(A692 =2014,IF(Y692 ="",Q692,""),"")</f>
        <v/>
      </c>
      <c r="AD692" s="68" t="str">
        <f t="shared" ref="AD692:AD693" si="4738">IF(A692 =2014,IF(Y692 ="",R692,""),"")</f>
        <v/>
      </c>
      <c r="AE692" s="68" t="str">
        <f t="shared" ref="AE692:AE693" si="4739">IF(A692 =2014,IF(Y692 ="",S692,""),"")</f>
        <v/>
      </c>
      <c r="AF692" s="68" t="str">
        <f t="shared" ref="AF692:AF693" si="4740">IF(A692 =2014,IF(Y692 ="",T692+U692,""),"")</f>
        <v/>
      </c>
      <c r="AG692" s="67" t="str">
        <f t="shared" si="7"/>
        <v/>
      </c>
      <c r="AH692" s="51"/>
      <c r="AI692" s="51" t="str">
        <f t="shared" si="8"/>
        <v/>
      </c>
      <c r="AJ692" s="68" t="str">
        <f t="shared" si="9"/>
        <v/>
      </c>
      <c r="AK692" s="68" t="str">
        <f t="shared" si="10"/>
        <v/>
      </c>
      <c r="AL692" s="68" t="str">
        <f t="shared" si="11"/>
        <v/>
      </c>
      <c r="AM692" s="68" t="str">
        <f t="shared" si="12"/>
        <v/>
      </c>
      <c r="AN692" s="68" t="str">
        <f t="shared" si="13"/>
        <v/>
      </c>
      <c r="AO692" s="67" t="str">
        <f t="shared" si="14"/>
        <v/>
      </c>
      <c r="AP692" s="51"/>
      <c r="AQ692" s="80">
        <f t="shared" si="15"/>
        <v>48590</v>
      </c>
      <c r="AR692" s="68">
        <f t="shared" si="16"/>
        <v>702784</v>
      </c>
      <c r="AS692" s="68">
        <f t="shared" si="17"/>
        <v>676442</v>
      </c>
      <c r="AT692" s="68">
        <f t="shared" si="18"/>
        <v>0</v>
      </c>
      <c r="AU692" s="68">
        <f t="shared" si="19"/>
        <v>26342</v>
      </c>
      <c r="AV692" s="68">
        <f t="shared" si="20"/>
        <v>0</v>
      </c>
      <c r="AW692" s="67">
        <f t="shared" si="21"/>
        <v>381937</v>
      </c>
      <c r="AX692" s="51"/>
      <c r="AY692" s="51" t="str">
        <f t="shared" si="22"/>
        <v/>
      </c>
      <c r="AZ692" s="68" t="str">
        <f t="shared" si="23"/>
        <v/>
      </c>
      <c r="BA692" s="68" t="str">
        <f t="shared" si="24"/>
        <v/>
      </c>
      <c r="BB692" s="68" t="str">
        <f t="shared" si="25"/>
        <v/>
      </c>
      <c r="BC692" s="68" t="str">
        <f t="shared" si="26"/>
        <v/>
      </c>
      <c r="BD692" s="68" t="str">
        <f t="shared" si="27"/>
        <v/>
      </c>
      <c r="BE692" s="68" t="str">
        <f t="shared" si="28"/>
        <v/>
      </c>
      <c r="BF692" s="51"/>
      <c r="BG692" s="69" t="str">
        <f t="shared" si="29"/>
        <v/>
      </c>
      <c r="BH692" s="67" t="str">
        <f t="shared" si="30"/>
        <v/>
      </c>
      <c r="BI692" s="67" t="str">
        <f t="shared" si="31"/>
        <v/>
      </c>
      <c r="BJ692" s="67" t="str">
        <f t="shared" si="32"/>
        <v/>
      </c>
      <c r="BK692" s="67" t="str">
        <f t="shared" si="33"/>
        <v/>
      </c>
      <c r="BL692" s="67" t="str">
        <f t="shared" si="34"/>
        <v/>
      </c>
      <c r="BM692" s="65" t="str">
        <f t="shared" si="35"/>
        <v/>
      </c>
      <c r="BN692" s="51"/>
      <c r="BO692" s="51" t="str">
        <f t="shared" ref="BO692:BO693" si="4741">IF(A692 =2014,F692,"")</f>
        <v/>
      </c>
      <c r="BP692" s="51" t="str">
        <f t="shared" ref="BP692:BP693" si="4742">IF(A692 =2015,F692,"")</f>
        <v/>
      </c>
      <c r="BQ692" s="71">
        <f t="shared" ref="BQ692:BQ693" si="4743">IF(A692 =2016,F692,"")</f>
        <v>48590</v>
      </c>
      <c r="BR692" s="51" t="str">
        <f t="shared" ref="BR692:BR693" si="4744">IF(A692 =2017,F692,"")</f>
        <v/>
      </c>
      <c r="BS692" s="69" t="str">
        <f t="shared" si="2920"/>
        <v/>
      </c>
      <c r="BT692" s="51"/>
      <c r="BU692" s="68" t="str">
        <f t="shared" ref="BU692:BU693" si="4745">IF(A692 =2014,I692,"")</f>
        <v/>
      </c>
      <c r="BV692" s="68" t="str">
        <f t="shared" ref="BV692:BV693" si="4746">IF(A692 =2015,I692,"")</f>
        <v/>
      </c>
      <c r="BW692" s="65">
        <f t="shared" ref="BW692:BW693" si="4747">IF(A692 =2016,I692,"")</f>
        <v>702784</v>
      </c>
      <c r="BX692" s="68" t="str">
        <f t="shared" ref="BX692:BX693" si="4748">IF(A692 =2017,I692,"")</f>
        <v/>
      </c>
      <c r="BY692" s="67" t="str">
        <f t="shared" si="44"/>
        <v/>
      </c>
      <c r="BZ692" s="68"/>
      <c r="CA692" s="65" t="str">
        <f t="shared" si="45"/>
        <v/>
      </c>
      <c r="CB692" s="67" t="str">
        <f t="shared" si="46"/>
        <v/>
      </c>
      <c r="CC692" s="67">
        <f t="shared" si="47"/>
        <v>381937</v>
      </c>
      <c r="CD692" s="67" t="str">
        <f t="shared" si="48"/>
        <v/>
      </c>
      <c r="CE692" s="67" t="str">
        <f t="shared" si="49"/>
        <v/>
      </c>
      <c r="CF692" s="68"/>
      <c r="CG692" s="68" t="str">
        <f t="shared" ref="CG692:CG693" si="4749">IF(A692 =2014,Q692+R692+S692+T692+U692,"")</f>
        <v/>
      </c>
      <c r="CH692" s="68" t="str">
        <f t="shared" ref="CH692:CH693" si="4750">IF(A692 =2015,Q692+R692+S692+T692+U692,"")</f>
        <v/>
      </c>
      <c r="CI692" s="65">
        <f t="shared" ref="CI692:CI693" si="4751">IF(A692 =2016,Q692+R692+S692+T692+U692,"")</f>
        <v>702784</v>
      </c>
      <c r="CJ692" s="68" t="str">
        <f t="shared" ref="CJ692:CJ693" si="4752">IF(A692 =2017,Q692+R692+S692+T692+U692,"")</f>
        <v/>
      </c>
      <c r="CK692" s="67" t="str">
        <f t="shared" si="54"/>
        <v/>
      </c>
      <c r="CL692" s="68"/>
      <c r="CM692" s="68" t="str">
        <f t="shared" ref="CM692:CM693" si="4753">IF(A692 =2014,Q692,"")</f>
        <v/>
      </c>
      <c r="CN692" s="68" t="str">
        <f t="shared" ref="CN692:CN693" si="4754">IF(A692 =2015,Q692,"")</f>
        <v/>
      </c>
      <c r="CO692" s="65">
        <f t="shared" ref="CO692:CO693" si="4755">IF(A692 =2016,Q692,"")</f>
        <v>676442</v>
      </c>
      <c r="CP692" s="68" t="str">
        <f t="shared" ref="CP692:CP693" si="4756">IF(A692 =2017,Q692,"")</f>
        <v/>
      </c>
      <c r="CQ692" s="67" t="str">
        <f t="shared" si="59"/>
        <v/>
      </c>
      <c r="CR692" s="68"/>
      <c r="CS692" s="68" t="str">
        <f t="shared" ref="CS692:CS693" si="4757">IF(A692 =2014,R692,"")</f>
        <v/>
      </c>
      <c r="CT692" s="68" t="str">
        <f t="shared" ref="CT692:CT693" si="4758">IF(A692 =2015,R692,"")</f>
        <v/>
      </c>
      <c r="CU692" s="65">
        <f t="shared" ref="CU692:CU693" si="4759">IF(A692 =2016,R692,"")</f>
        <v>0</v>
      </c>
      <c r="CV692" s="68" t="str">
        <f t="shared" ref="CV692:CV693" si="4760">IF(A692 =2017,R692,"")</f>
        <v/>
      </c>
      <c r="CW692" s="67" t="str">
        <f t="shared" si="64"/>
        <v/>
      </c>
      <c r="CX692" s="68"/>
      <c r="CY692" s="68" t="str">
        <f t="shared" ref="CY692:CY693" si="4761">IF(A692 =2014,S692,"")</f>
        <v/>
      </c>
      <c r="CZ692" s="68" t="str">
        <f t="shared" ref="CZ692:CZ693" si="4762">IF(A692 =2015,S692,"")</f>
        <v/>
      </c>
      <c r="DA692" s="65">
        <f t="shared" ref="DA692:DA693" si="4763">IF(A692 =2016,S692,"")</f>
        <v>26342</v>
      </c>
      <c r="DB692" s="68" t="str">
        <f t="shared" ref="DB692:DB693" si="4764">IF(A692 =2017,S692,"")</f>
        <v/>
      </c>
      <c r="DC692" s="67" t="str">
        <f t="shared" si="69"/>
        <v/>
      </c>
      <c r="DD692" s="68"/>
      <c r="DE692" s="68" t="str">
        <f t="shared" ref="DE692:DE693" si="4765">IF(A692 =2014,T692,"")</f>
        <v/>
      </c>
      <c r="DF692" s="51" t="str">
        <f t="shared" ref="DF692:DF693" si="4766">IF(A692 =2015,T692,"")</f>
        <v/>
      </c>
      <c r="DG692" s="65">
        <f t="shared" ref="DG692:DG693" si="4767">IF(A692 =2016,T692,"")</f>
        <v>0</v>
      </c>
      <c r="DH692" s="51" t="str">
        <f t="shared" ref="DH692:DH693" si="4768">IF(A692 =2017,T692,"")</f>
        <v/>
      </c>
      <c r="DI692" s="69" t="str">
        <f t="shared" si="74"/>
        <v/>
      </c>
      <c r="DJ692" s="51"/>
      <c r="DK692" s="51" t="str">
        <f t="shared" ref="DK692:DK693" si="4769">IF(A692 =2014,U692,"")</f>
        <v/>
      </c>
      <c r="DL692" s="51" t="str">
        <f t="shared" ref="DL692:DL693" si="4770">IF(A692 =2015,U692,"")</f>
        <v/>
      </c>
      <c r="DM692" s="65">
        <f t="shared" ref="DM692:DM693" si="4771">IF(A692 =2016,U692,"")</f>
        <v>0</v>
      </c>
      <c r="DN692" s="51" t="str">
        <f t="shared" ref="DN692:DN693" si="4772">IF(A692 =2017,U692,"")</f>
        <v/>
      </c>
      <c r="DO692" s="69" t="str">
        <f t="shared" si="79"/>
        <v/>
      </c>
      <c r="DP692" s="51"/>
      <c r="DQ692" s="51"/>
      <c r="DR692" s="51"/>
      <c r="DS692" s="51"/>
      <c r="DT692" s="51"/>
      <c r="DU692" s="181"/>
    </row>
    <row r="693" spans="1:125" ht="15" x14ac:dyDescent="0.25">
      <c r="A693" s="50">
        <v>2017</v>
      </c>
      <c r="B693" s="51" t="s">
        <v>604</v>
      </c>
      <c r="C693" s="50" t="s">
        <v>605</v>
      </c>
      <c r="D693" s="53" t="s">
        <v>193</v>
      </c>
      <c r="E693" s="50" t="s">
        <v>7</v>
      </c>
      <c r="F693" s="54">
        <v>60850</v>
      </c>
      <c r="G693" s="54" t="s">
        <v>364</v>
      </c>
      <c r="H693" s="54">
        <v>181149</v>
      </c>
      <c r="I693" s="55">
        <v>839136</v>
      </c>
      <c r="J693" s="50"/>
      <c r="K693" s="50" t="s">
        <v>2032</v>
      </c>
      <c r="L693" s="58" t="s">
        <v>2032</v>
      </c>
      <c r="M693" s="58" t="s">
        <v>2032</v>
      </c>
      <c r="N693" s="58" t="s">
        <v>2032</v>
      </c>
      <c r="O693" s="58" t="s">
        <v>2032</v>
      </c>
      <c r="P693" s="59"/>
      <c r="Q693" s="60">
        <v>804290</v>
      </c>
      <c r="R693" s="60">
        <v>0</v>
      </c>
      <c r="S693" s="60">
        <v>34846</v>
      </c>
      <c r="T693" s="60">
        <v>0</v>
      </c>
      <c r="U693" s="60">
        <v>0</v>
      </c>
      <c r="V693" s="79"/>
      <c r="W693" s="90">
        <f t="shared" si="857"/>
        <v>839136</v>
      </c>
      <c r="X693" s="101">
        <v>0</v>
      </c>
      <c r="Y693" s="50"/>
      <c r="Z693" s="50" t="s">
        <v>193</v>
      </c>
      <c r="AA693" s="51" t="str">
        <f t="shared" si="4735"/>
        <v/>
      </c>
      <c r="AB693" s="68" t="str">
        <f t="shared" si="4736"/>
        <v/>
      </c>
      <c r="AC693" s="68" t="str">
        <f t="shared" si="4737"/>
        <v/>
      </c>
      <c r="AD693" s="68" t="str">
        <f t="shared" si="4738"/>
        <v/>
      </c>
      <c r="AE693" s="68" t="str">
        <f t="shared" si="4739"/>
        <v/>
      </c>
      <c r="AF693" s="68" t="str">
        <f t="shared" si="4740"/>
        <v/>
      </c>
      <c r="AG693" s="67" t="str">
        <f t="shared" si="7"/>
        <v/>
      </c>
      <c r="AH693" s="51"/>
      <c r="AI693" s="51" t="str">
        <f t="shared" si="8"/>
        <v/>
      </c>
      <c r="AJ693" s="68" t="str">
        <f t="shared" si="9"/>
        <v/>
      </c>
      <c r="AK693" s="68" t="str">
        <f t="shared" si="10"/>
        <v/>
      </c>
      <c r="AL693" s="68" t="str">
        <f t="shared" si="11"/>
        <v/>
      </c>
      <c r="AM693" s="68" t="str">
        <f t="shared" si="12"/>
        <v/>
      </c>
      <c r="AN693" s="68" t="str">
        <f t="shared" si="13"/>
        <v/>
      </c>
      <c r="AO693" s="67" t="str">
        <f t="shared" si="14"/>
        <v/>
      </c>
      <c r="AP693" s="51"/>
      <c r="AQ693" s="51" t="str">
        <f t="shared" si="15"/>
        <v/>
      </c>
      <c r="AR693" s="68" t="str">
        <f t="shared" si="16"/>
        <v/>
      </c>
      <c r="AS693" s="68" t="str">
        <f t="shared" si="17"/>
        <v/>
      </c>
      <c r="AT693" s="68" t="str">
        <f t="shared" si="18"/>
        <v/>
      </c>
      <c r="AU693" s="68" t="str">
        <f t="shared" si="19"/>
        <v/>
      </c>
      <c r="AV693" s="68" t="str">
        <f t="shared" si="20"/>
        <v/>
      </c>
      <c r="AW693" s="67" t="str">
        <f t="shared" si="21"/>
        <v/>
      </c>
      <c r="AX693" s="51"/>
      <c r="AY693" s="80">
        <f t="shared" si="22"/>
        <v>60850</v>
      </c>
      <c r="AZ693" s="68">
        <f t="shared" si="23"/>
        <v>839136</v>
      </c>
      <c r="BA693" s="68">
        <f t="shared" si="24"/>
        <v>804290</v>
      </c>
      <c r="BB693" s="68">
        <f t="shared" si="25"/>
        <v>0</v>
      </c>
      <c r="BC693" s="68">
        <f t="shared" si="26"/>
        <v>34846</v>
      </c>
      <c r="BD693" s="68">
        <f t="shared" si="27"/>
        <v>0</v>
      </c>
      <c r="BE693" s="68">
        <f t="shared" si="28"/>
        <v>0</v>
      </c>
      <c r="BF693" s="51"/>
      <c r="BG693" s="69" t="str">
        <f t="shared" si="29"/>
        <v/>
      </c>
      <c r="BH693" s="67" t="str">
        <f t="shared" si="30"/>
        <v/>
      </c>
      <c r="BI693" s="67" t="str">
        <f t="shared" si="31"/>
        <v/>
      </c>
      <c r="BJ693" s="67" t="str">
        <f t="shared" si="32"/>
        <v/>
      </c>
      <c r="BK693" s="67" t="str">
        <f t="shared" si="33"/>
        <v/>
      </c>
      <c r="BL693" s="67" t="str">
        <f t="shared" si="34"/>
        <v/>
      </c>
      <c r="BM693" s="65" t="str">
        <f t="shared" si="35"/>
        <v/>
      </c>
      <c r="BN693" s="51"/>
      <c r="BO693" s="51" t="str">
        <f t="shared" si="4741"/>
        <v/>
      </c>
      <c r="BP693" s="51" t="str">
        <f t="shared" si="4742"/>
        <v/>
      </c>
      <c r="BQ693" s="51" t="str">
        <f t="shared" si="4743"/>
        <v/>
      </c>
      <c r="BR693" s="71">
        <f t="shared" si="4744"/>
        <v>60850</v>
      </c>
      <c r="BS693" s="69" t="str">
        <f t="shared" si="2920"/>
        <v/>
      </c>
      <c r="BT693" s="51"/>
      <c r="BU693" s="68" t="str">
        <f t="shared" si="4745"/>
        <v/>
      </c>
      <c r="BV693" s="68" t="str">
        <f t="shared" si="4746"/>
        <v/>
      </c>
      <c r="BW693" s="68" t="str">
        <f t="shared" si="4747"/>
        <v/>
      </c>
      <c r="BX693" s="65">
        <f t="shared" si="4748"/>
        <v>839136</v>
      </c>
      <c r="BY693" s="67" t="str">
        <f t="shared" si="44"/>
        <v/>
      </c>
      <c r="BZ693" s="68"/>
      <c r="CA693" s="65" t="str">
        <f t="shared" si="45"/>
        <v/>
      </c>
      <c r="CB693" s="67" t="str">
        <f t="shared" si="46"/>
        <v/>
      </c>
      <c r="CC693" s="67" t="str">
        <f t="shared" si="47"/>
        <v/>
      </c>
      <c r="CD693" s="67">
        <f t="shared" si="48"/>
        <v>0</v>
      </c>
      <c r="CE693" s="67" t="str">
        <f t="shared" si="49"/>
        <v/>
      </c>
      <c r="CF693" s="68"/>
      <c r="CG693" s="68" t="str">
        <f t="shared" si="4749"/>
        <v/>
      </c>
      <c r="CH693" s="68" t="str">
        <f t="shared" si="4750"/>
        <v/>
      </c>
      <c r="CI693" s="68" t="str">
        <f t="shared" si="4751"/>
        <v/>
      </c>
      <c r="CJ693" s="65">
        <f t="shared" si="4752"/>
        <v>839136</v>
      </c>
      <c r="CK693" s="67" t="str">
        <f t="shared" si="54"/>
        <v/>
      </c>
      <c r="CL693" s="68"/>
      <c r="CM693" s="68" t="str">
        <f t="shared" si="4753"/>
        <v/>
      </c>
      <c r="CN693" s="68" t="str">
        <f t="shared" si="4754"/>
        <v/>
      </c>
      <c r="CO693" s="68" t="str">
        <f t="shared" si="4755"/>
        <v/>
      </c>
      <c r="CP693" s="65">
        <f t="shared" si="4756"/>
        <v>804290</v>
      </c>
      <c r="CQ693" s="67" t="str">
        <f t="shared" si="59"/>
        <v/>
      </c>
      <c r="CR693" s="68"/>
      <c r="CS693" s="68" t="str">
        <f t="shared" si="4757"/>
        <v/>
      </c>
      <c r="CT693" s="68" t="str">
        <f t="shared" si="4758"/>
        <v/>
      </c>
      <c r="CU693" s="68" t="str">
        <f t="shared" si="4759"/>
        <v/>
      </c>
      <c r="CV693" s="65">
        <f t="shared" si="4760"/>
        <v>0</v>
      </c>
      <c r="CW693" s="67" t="str">
        <f t="shared" si="64"/>
        <v/>
      </c>
      <c r="CX693" s="68"/>
      <c r="CY693" s="68" t="str">
        <f t="shared" si="4761"/>
        <v/>
      </c>
      <c r="CZ693" s="68" t="str">
        <f t="shared" si="4762"/>
        <v/>
      </c>
      <c r="DA693" s="68" t="str">
        <f t="shared" si="4763"/>
        <v/>
      </c>
      <c r="DB693" s="65">
        <f t="shared" si="4764"/>
        <v>34846</v>
      </c>
      <c r="DC693" s="67" t="str">
        <f t="shared" si="69"/>
        <v/>
      </c>
      <c r="DD693" s="68"/>
      <c r="DE693" s="68" t="str">
        <f t="shared" si="4765"/>
        <v/>
      </c>
      <c r="DF693" s="51" t="str">
        <f t="shared" si="4766"/>
        <v/>
      </c>
      <c r="DG693" s="51" t="str">
        <f t="shared" si="4767"/>
        <v/>
      </c>
      <c r="DH693" s="65">
        <f t="shared" si="4768"/>
        <v>0</v>
      </c>
      <c r="DI693" s="69" t="str">
        <f t="shared" si="74"/>
        <v/>
      </c>
      <c r="DJ693" s="51"/>
      <c r="DK693" s="51" t="str">
        <f t="shared" si="4769"/>
        <v/>
      </c>
      <c r="DL693" s="51" t="str">
        <f t="shared" si="4770"/>
        <v/>
      </c>
      <c r="DM693" s="51" t="str">
        <f t="shared" si="4771"/>
        <v/>
      </c>
      <c r="DN693" s="65">
        <f t="shared" si="4772"/>
        <v>0</v>
      </c>
      <c r="DO693" s="69" t="str">
        <f t="shared" si="79"/>
        <v/>
      </c>
      <c r="DP693" s="51"/>
      <c r="DQ693" s="51"/>
      <c r="DR693" s="51"/>
      <c r="DS693" s="51"/>
      <c r="DT693" s="51"/>
      <c r="DU693" s="181"/>
    </row>
    <row r="694" spans="1:125" ht="15" x14ac:dyDescent="0.25">
      <c r="A694" s="50">
        <v>2018</v>
      </c>
      <c r="B694" s="51" t="s">
        <v>604</v>
      </c>
      <c r="C694" s="50" t="s">
        <v>605</v>
      </c>
      <c r="D694" s="170" t="s">
        <v>193</v>
      </c>
      <c r="E694" s="50" t="s">
        <v>7</v>
      </c>
      <c r="F694" s="89">
        <v>62473</v>
      </c>
      <c r="G694" s="89">
        <v>0</v>
      </c>
      <c r="H694" s="89">
        <v>206239</v>
      </c>
      <c r="I694" s="90">
        <v>858716</v>
      </c>
      <c r="J694" s="56" t="s">
        <v>209</v>
      </c>
      <c r="K694" s="50" t="s">
        <v>2032</v>
      </c>
      <c r="L694" s="112">
        <v>858716</v>
      </c>
      <c r="M694" s="58"/>
      <c r="N694" s="58"/>
      <c r="O694" s="58"/>
      <c r="P694" s="91"/>
      <c r="Q694" s="92">
        <v>811973</v>
      </c>
      <c r="R694" s="92">
        <v>0</v>
      </c>
      <c r="S694" s="92">
        <v>46743</v>
      </c>
      <c r="T694" s="92">
        <v>0</v>
      </c>
      <c r="U694" s="94"/>
      <c r="V694" s="94"/>
      <c r="W694" s="90">
        <f t="shared" si="857"/>
        <v>858716</v>
      </c>
      <c r="X694" s="101">
        <v>0</v>
      </c>
      <c r="Y694" s="50"/>
      <c r="Z694" s="50"/>
      <c r="AA694" s="51"/>
      <c r="AB694" s="68"/>
      <c r="AC694" s="68"/>
      <c r="AD694" s="68"/>
      <c r="AE694" s="68"/>
      <c r="AF694" s="68"/>
      <c r="AG694" s="67" t="str">
        <f t="shared" si="7"/>
        <v/>
      </c>
      <c r="AH694" s="51"/>
      <c r="AI694" s="51" t="str">
        <f t="shared" si="8"/>
        <v/>
      </c>
      <c r="AJ694" s="68" t="str">
        <f t="shared" si="9"/>
        <v/>
      </c>
      <c r="AK694" s="68" t="str">
        <f t="shared" si="10"/>
        <v/>
      </c>
      <c r="AL694" s="68" t="str">
        <f t="shared" si="11"/>
        <v/>
      </c>
      <c r="AM694" s="68" t="str">
        <f t="shared" si="12"/>
        <v/>
      </c>
      <c r="AN694" s="68" t="str">
        <f t="shared" si="13"/>
        <v/>
      </c>
      <c r="AO694" s="67" t="str">
        <f t="shared" si="14"/>
        <v/>
      </c>
      <c r="AP694" s="51"/>
      <c r="AQ694" s="51" t="str">
        <f t="shared" si="15"/>
        <v/>
      </c>
      <c r="AR694" s="68" t="str">
        <f t="shared" si="16"/>
        <v/>
      </c>
      <c r="AS694" s="68" t="str">
        <f t="shared" si="17"/>
        <v/>
      </c>
      <c r="AT694" s="68" t="str">
        <f t="shared" si="18"/>
        <v/>
      </c>
      <c r="AU694" s="68" t="str">
        <f t="shared" si="19"/>
        <v/>
      </c>
      <c r="AV694" s="68" t="str">
        <f t="shared" si="20"/>
        <v/>
      </c>
      <c r="AW694" s="67" t="str">
        <f t="shared" si="21"/>
        <v/>
      </c>
      <c r="AX694" s="51"/>
      <c r="AY694" s="51" t="str">
        <f t="shared" si="22"/>
        <v/>
      </c>
      <c r="AZ694" s="68" t="str">
        <f t="shared" si="23"/>
        <v/>
      </c>
      <c r="BA694" s="68" t="str">
        <f t="shared" si="24"/>
        <v/>
      </c>
      <c r="BB694" s="68" t="str">
        <f t="shared" si="25"/>
        <v/>
      </c>
      <c r="BC694" s="68" t="str">
        <f t="shared" si="26"/>
        <v/>
      </c>
      <c r="BD694" s="68" t="str">
        <f t="shared" si="27"/>
        <v/>
      </c>
      <c r="BE694" s="68" t="str">
        <f t="shared" si="28"/>
        <v/>
      </c>
      <c r="BF694" s="51"/>
      <c r="BG694" s="96">
        <f t="shared" si="29"/>
        <v>62473</v>
      </c>
      <c r="BH694" s="67">
        <f t="shared" si="30"/>
        <v>858716</v>
      </c>
      <c r="BI694" s="67">
        <f t="shared" si="31"/>
        <v>811973</v>
      </c>
      <c r="BJ694" s="67">
        <f t="shared" si="32"/>
        <v>0</v>
      </c>
      <c r="BK694" s="67">
        <f t="shared" si="33"/>
        <v>46743</v>
      </c>
      <c r="BL694" s="67">
        <f t="shared" si="34"/>
        <v>0</v>
      </c>
      <c r="BM694" s="65">
        <f t="shared" si="35"/>
        <v>0</v>
      </c>
      <c r="BN694" s="51"/>
      <c r="BO694" s="51"/>
      <c r="BP694" s="51"/>
      <c r="BQ694" s="70"/>
      <c r="BR694" s="51"/>
      <c r="BS694" s="96">
        <f t="shared" si="2920"/>
        <v>62473</v>
      </c>
      <c r="BT694" s="51"/>
      <c r="BU694" s="68"/>
      <c r="BV694" s="68"/>
      <c r="BW694" s="65"/>
      <c r="BX694" s="68"/>
      <c r="BY694" s="67">
        <f t="shared" si="44"/>
        <v>858716</v>
      </c>
      <c r="BZ694" s="68"/>
      <c r="CA694" s="65" t="str">
        <f t="shared" si="45"/>
        <v/>
      </c>
      <c r="CB694" s="67" t="str">
        <f t="shared" si="46"/>
        <v/>
      </c>
      <c r="CC694" s="67" t="str">
        <f t="shared" si="47"/>
        <v/>
      </c>
      <c r="CD694" s="67" t="str">
        <f t="shared" si="48"/>
        <v/>
      </c>
      <c r="CE694" s="67">
        <f t="shared" si="49"/>
        <v>0</v>
      </c>
      <c r="CF694" s="68"/>
      <c r="CG694" s="68"/>
      <c r="CH694" s="68"/>
      <c r="CI694" s="65"/>
      <c r="CJ694" s="68"/>
      <c r="CK694" s="67">
        <f t="shared" si="54"/>
        <v>858716</v>
      </c>
      <c r="CL694" s="68"/>
      <c r="CM694" s="68"/>
      <c r="CN694" s="68"/>
      <c r="CO694" s="65"/>
      <c r="CP694" s="68"/>
      <c r="CQ694" s="67">
        <f t="shared" si="59"/>
        <v>811973</v>
      </c>
      <c r="CR694" s="68"/>
      <c r="CS694" s="68"/>
      <c r="CT694" s="68"/>
      <c r="CU694" s="65"/>
      <c r="CV694" s="68"/>
      <c r="CW694" s="67">
        <f t="shared" si="64"/>
        <v>0</v>
      </c>
      <c r="CX694" s="68"/>
      <c r="CY694" s="68"/>
      <c r="CZ694" s="68"/>
      <c r="DA694" s="65"/>
      <c r="DB694" s="68"/>
      <c r="DC694" s="67">
        <f t="shared" si="69"/>
        <v>46743</v>
      </c>
      <c r="DD694" s="68"/>
      <c r="DE694" s="68"/>
      <c r="DF694" s="51"/>
      <c r="DG694" s="70"/>
      <c r="DH694" s="51"/>
      <c r="DI694" s="67">
        <f t="shared" si="74"/>
        <v>0</v>
      </c>
      <c r="DJ694" s="51"/>
      <c r="DK694" s="51"/>
      <c r="DL694" s="51"/>
      <c r="DM694" s="70"/>
      <c r="DN694" s="51"/>
      <c r="DO694" s="67">
        <f t="shared" si="79"/>
        <v>811973</v>
      </c>
      <c r="DP694" s="51"/>
      <c r="DQ694" s="51"/>
      <c r="DR694" s="51"/>
      <c r="DS694" s="51"/>
      <c r="DT694" s="51"/>
      <c r="DU694" s="181"/>
    </row>
    <row r="695" spans="1:125" ht="15" x14ac:dyDescent="0.25">
      <c r="A695" s="50"/>
      <c r="B695" s="51"/>
      <c r="C695" s="50"/>
      <c r="D695" s="53"/>
      <c r="E695" s="50"/>
      <c r="F695" s="54"/>
      <c r="G695" s="54"/>
      <c r="H695" s="54"/>
      <c r="I695" s="55"/>
      <c r="J695" s="50"/>
      <c r="K695" s="50" t="s">
        <v>2032</v>
      </c>
      <c r="L695" s="58"/>
      <c r="M695" s="58"/>
      <c r="N695" s="58"/>
      <c r="O695" s="58"/>
      <c r="P695" s="59"/>
      <c r="Q695" s="60"/>
      <c r="R695" s="60"/>
      <c r="S695" s="60"/>
      <c r="T695" s="60"/>
      <c r="U695" s="60"/>
      <c r="V695" s="79"/>
      <c r="W695" s="90">
        <f t="shared" si="857"/>
        <v>0</v>
      </c>
      <c r="X695" s="101"/>
      <c r="Y695" s="50"/>
      <c r="Z695" s="50"/>
      <c r="AA695" s="51"/>
      <c r="AB695" s="68"/>
      <c r="AC695" s="68"/>
      <c r="AD695" s="68"/>
      <c r="AE695" s="68"/>
      <c r="AF695" s="68"/>
      <c r="AG695" s="67" t="str">
        <f t="shared" si="7"/>
        <v/>
      </c>
      <c r="AH695" s="51"/>
      <c r="AI695" s="51" t="str">
        <f t="shared" si="8"/>
        <v/>
      </c>
      <c r="AJ695" s="68" t="str">
        <f t="shared" si="9"/>
        <v/>
      </c>
      <c r="AK695" s="68" t="str">
        <f t="shared" si="10"/>
        <v/>
      </c>
      <c r="AL695" s="68" t="str">
        <f t="shared" si="11"/>
        <v/>
      </c>
      <c r="AM695" s="68" t="str">
        <f t="shared" si="12"/>
        <v/>
      </c>
      <c r="AN695" s="68" t="str">
        <f t="shared" si="13"/>
        <v/>
      </c>
      <c r="AO695" s="67" t="str">
        <f t="shared" si="14"/>
        <v/>
      </c>
      <c r="AP695" s="51"/>
      <c r="AQ695" s="51" t="str">
        <f t="shared" si="15"/>
        <v/>
      </c>
      <c r="AR695" s="68" t="str">
        <f t="shared" si="16"/>
        <v/>
      </c>
      <c r="AS695" s="68" t="str">
        <f t="shared" si="17"/>
        <v/>
      </c>
      <c r="AT695" s="68" t="str">
        <f t="shared" si="18"/>
        <v/>
      </c>
      <c r="AU695" s="68" t="str">
        <f t="shared" si="19"/>
        <v/>
      </c>
      <c r="AV695" s="68" t="str">
        <f t="shared" si="20"/>
        <v/>
      </c>
      <c r="AW695" s="67" t="str">
        <f t="shared" si="21"/>
        <v/>
      </c>
      <c r="AX695" s="51"/>
      <c r="AY695" s="51" t="str">
        <f t="shared" si="22"/>
        <v/>
      </c>
      <c r="AZ695" s="68" t="str">
        <f t="shared" si="23"/>
        <v/>
      </c>
      <c r="BA695" s="68" t="str">
        <f t="shared" si="24"/>
        <v/>
      </c>
      <c r="BB695" s="68" t="str">
        <f t="shared" si="25"/>
        <v/>
      </c>
      <c r="BC695" s="68" t="str">
        <f t="shared" si="26"/>
        <v/>
      </c>
      <c r="BD695" s="68" t="str">
        <f t="shared" si="27"/>
        <v/>
      </c>
      <c r="BE695" s="68" t="str">
        <f t="shared" si="28"/>
        <v/>
      </c>
      <c r="BF695" s="51"/>
      <c r="BG695" s="69" t="str">
        <f t="shared" si="29"/>
        <v/>
      </c>
      <c r="BH695" s="67" t="str">
        <f t="shared" si="30"/>
        <v/>
      </c>
      <c r="BI695" s="67" t="str">
        <f t="shared" si="31"/>
        <v/>
      </c>
      <c r="BJ695" s="67" t="str">
        <f t="shared" si="32"/>
        <v/>
      </c>
      <c r="BK695" s="67" t="str">
        <f t="shared" si="33"/>
        <v/>
      </c>
      <c r="BL695" s="67" t="str">
        <f t="shared" si="34"/>
        <v/>
      </c>
      <c r="BM695" s="65" t="str">
        <f t="shared" si="35"/>
        <v/>
      </c>
      <c r="BN695" s="51"/>
      <c r="BO695" s="51"/>
      <c r="BP695" s="51"/>
      <c r="BQ695" s="70"/>
      <c r="BR695" s="51"/>
      <c r="BS695" s="69" t="str">
        <f t="shared" si="2920"/>
        <v/>
      </c>
      <c r="BT695" s="51"/>
      <c r="BU695" s="68"/>
      <c r="BV695" s="68"/>
      <c r="BW695" s="65"/>
      <c r="BX695" s="68"/>
      <c r="BY695" s="67" t="str">
        <f t="shared" si="44"/>
        <v/>
      </c>
      <c r="BZ695" s="68"/>
      <c r="CA695" s="65" t="str">
        <f t="shared" si="45"/>
        <v/>
      </c>
      <c r="CB695" s="67" t="str">
        <f t="shared" si="46"/>
        <v/>
      </c>
      <c r="CC695" s="67" t="str">
        <f t="shared" si="47"/>
        <v/>
      </c>
      <c r="CD695" s="67" t="str">
        <f t="shared" si="48"/>
        <v/>
      </c>
      <c r="CE695" s="67" t="str">
        <f t="shared" si="49"/>
        <v/>
      </c>
      <c r="CF695" s="68"/>
      <c r="CG695" s="68"/>
      <c r="CH695" s="68"/>
      <c r="CI695" s="65"/>
      <c r="CJ695" s="68"/>
      <c r="CK695" s="67" t="str">
        <f t="shared" si="54"/>
        <v/>
      </c>
      <c r="CL695" s="68"/>
      <c r="CM695" s="68"/>
      <c r="CN695" s="68"/>
      <c r="CO695" s="65"/>
      <c r="CP695" s="68"/>
      <c r="CQ695" s="67" t="str">
        <f t="shared" si="59"/>
        <v/>
      </c>
      <c r="CR695" s="68"/>
      <c r="CS695" s="68"/>
      <c r="CT695" s="68"/>
      <c r="CU695" s="65"/>
      <c r="CV695" s="68"/>
      <c r="CW695" s="67" t="str">
        <f t="shared" si="64"/>
        <v/>
      </c>
      <c r="CX695" s="68"/>
      <c r="CY695" s="68"/>
      <c r="CZ695" s="68"/>
      <c r="DA695" s="65"/>
      <c r="DB695" s="68"/>
      <c r="DC695" s="67" t="str">
        <f t="shared" si="69"/>
        <v/>
      </c>
      <c r="DD695" s="68"/>
      <c r="DE695" s="68"/>
      <c r="DF695" s="51"/>
      <c r="DG695" s="70"/>
      <c r="DH695" s="51"/>
      <c r="DI695" s="69" t="str">
        <f t="shared" si="74"/>
        <v/>
      </c>
      <c r="DJ695" s="51"/>
      <c r="DK695" s="51"/>
      <c r="DL695" s="51"/>
      <c r="DM695" s="70"/>
      <c r="DN695" s="51"/>
      <c r="DO695" s="69" t="str">
        <f t="shared" si="79"/>
        <v/>
      </c>
      <c r="DP695" s="51"/>
      <c r="DQ695" s="51"/>
      <c r="DR695" s="51"/>
      <c r="DS695" s="51"/>
      <c r="DT695" s="51"/>
      <c r="DU695" s="181"/>
    </row>
    <row r="696" spans="1:125" ht="15" x14ac:dyDescent="0.25">
      <c r="A696" s="50">
        <v>2016</v>
      </c>
      <c r="B696" s="51" t="s">
        <v>1525</v>
      </c>
      <c r="C696" s="50" t="s">
        <v>1526</v>
      </c>
      <c r="D696" s="53" t="s">
        <v>193</v>
      </c>
      <c r="E696" s="50" t="s">
        <v>7</v>
      </c>
      <c r="F696" s="54">
        <v>196442</v>
      </c>
      <c r="G696" s="54" t="s">
        <v>364</v>
      </c>
      <c r="H696" s="54">
        <v>280561</v>
      </c>
      <c r="I696" s="55">
        <v>1626440</v>
      </c>
      <c r="J696" s="50"/>
      <c r="K696" s="50" t="s">
        <v>2032</v>
      </c>
      <c r="L696" s="58" t="s">
        <v>2032</v>
      </c>
      <c r="M696" s="58" t="s">
        <v>2032</v>
      </c>
      <c r="N696" s="58" t="s">
        <v>2032</v>
      </c>
      <c r="O696" s="58" t="s">
        <v>2032</v>
      </c>
      <c r="P696" s="59"/>
      <c r="Q696" s="60">
        <v>1857698</v>
      </c>
      <c r="R696" s="60">
        <v>0</v>
      </c>
      <c r="S696" s="60">
        <v>98119</v>
      </c>
      <c r="T696" s="60">
        <v>0</v>
      </c>
      <c r="U696" s="60">
        <v>0</v>
      </c>
      <c r="V696" s="79"/>
      <c r="W696" s="90">
        <f t="shared" si="857"/>
        <v>1955817</v>
      </c>
      <c r="X696" s="101">
        <v>252908</v>
      </c>
      <c r="Y696" s="50"/>
      <c r="Z696" s="50" t="s">
        <v>193</v>
      </c>
      <c r="AA696" s="51" t="str">
        <f>IF(A696 =2014,IF(Y696 ="",F696,""),"")</f>
        <v/>
      </c>
      <c r="AB696" s="68" t="str">
        <f>IF(A696 =2014,IF(Y696 ="",I696,""),"")</f>
        <v/>
      </c>
      <c r="AC696" s="68" t="str">
        <f>IF(A696 =2014,IF(Y696 ="",Q696,""),"")</f>
        <v/>
      </c>
      <c r="AD696" s="68" t="str">
        <f>IF(A696 =2014,IF(Y696 ="",R696,""),"")</f>
        <v/>
      </c>
      <c r="AE696" s="68" t="str">
        <f>IF(A696 =2014,IF(Y696 ="",S696,""),"")</f>
        <v/>
      </c>
      <c r="AF696" s="68" t="str">
        <f>IF(A696 =2014,IF(Y696 ="",T696+U696,""),"")</f>
        <v/>
      </c>
      <c r="AG696" s="67" t="str">
        <f t="shared" si="7"/>
        <v/>
      </c>
      <c r="AH696" s="51"/>
      <c r="AI696" s="51" t="str">
        <f t="shared" si="8"/>
        <v/>
      </c>
      <c r="AJ696" s="68" t="str">
        <f t="shared" si="9"/>
        <v/>
      </c>
      <c r="AK696" s="68" t="str">
        <f t="shared" si="10"/>
        <v/>
      </c>
      <c r="AL696" s="68" t="str">
        <f t="shared" si="11"/>
        <v/>
      </c>
      <c r="AM696" s="68" t="str">
        <f t="shared" si="12"/>
        <v/>
      </c>
      <c r="AN696" s="68" t="str">
        <f t="shared" si="13"/>
        <v/>
      </c>
      <c r="AO696" s="67" t="str">
        <f t="shared" si="14"/>
        <v/>
      </c>
      <c r="AP696" s="51"/>
      <c r="AQ696" s="80">
        <f t="shared" si="15"/>
        <v>196442</v>
      </c>
      <c r="AR696" s="68">
        <f t="shared" si="16"/>
        <v>1626440</v>
      </c>
      <c r="AS696" s="68">
        <f t="shared" si="17"/>
        <v>1857698</v>
      </c>
      <c r="AT696" s="68">
        <f t="shared" si="18"/>
        <v>0</v>
      </c>
      <c r="AU696" s="68">
        <f t="shared" si="19"/>
        <v>98119</v>
      </c>
      <c r="AV696" s="68">
        <f t="shared" si="20"/>
        <v>0</v>
      </c>
      <c r="AW696" s="67">
        <f t="shared" si="21"/>
        <v>252908</v>
      </c>
      <c r="AX696" s="51"/>
      <c r="AY696" s="51" t="str">
        <f t="shared" si="22"/>
        <v/>
      </c>
      <c r="AZ696" s="68" t="str">
        <f t="shared" si="23"/>
        <v/>
      </c>
      <c r="BA696" s="68" t="str">
        <f t="shared" si="24"/>
        <v/>
      </c>
      <c r="BB696" s="68" t="str">
        <f t="shared" si="25"/>
        <v/>
      </c>
      <c r="BC696" s="68" t="str">
        <f t="shared" si="26"/>
        <v/>
      </c>
      <c r="BD696" s="68" t="str">
        <f t="shared" si="27"/>
        <v/>
      </c>
      <c r="BE696" s="68" t="str">
        <f t="shared" si="28"/>
        <v/>
      </c>
      <c r="BF696" s="51"/>
      <c r="BG696" s="69" t="str">
        <f t="shared" si="29"/>
        <v/>
      </c>
      <c r="BH696" s="67" t="str">
        <f t="shared" si="30"/>
        <v/>
      </c>
      <c r="BI696" s="67" t="str">
        <f t="shared" si="31"/>
        <v/>
      </c>
      <c r="BJ696" s="67" t="str">
        <f t="shared" si="32"/>
        <v/>
      </c>
      <c r="BK696" s="67" t="str">
        <f t="shared" si="33"/>
        <v/>
      </c>
      <c r="BL696" s="67" t="str">
        <f t="shared" si="34"/>
        <v/>
      </c>
      <c r="BM696" s="65" t="str">
        <f t="shared" si="35"/>
        <v/>
      </c>
      <c r="BN696" s="51"/>
      <c r="BO696" s="51" t="str">
        <f>IF(A696 =2014,F696,"")</f>
        <v/>
      </c>
      <c r="BP696" s="51" t="str">
        <f>IF(A696 =2015,F696,"")</f>
        <v/>
      </c>
      <c r="BQ696" s="71">
        <f>IF(A696 =2016,F696,"")</f>
        <v>196442</v>
      </c>
      <c r="BR696" s="51" t="str">
        <f>IF(A696 =2017,F696,"")</f>
        <v/>
      </c>
      <c r="BS696" s="69" t="str">
        <f t="shared" si="2920"/>
        <v/>
      </c>
      <c r="BT696" s="51"/>
      <c r="BU696" s="68" t="str">
        <f>IF(A696 =2014,I696,"")</f>
        <v/>
      </c>
      <c r="BV696" s="68" t="str">
        <f>IF(A696 =2015,I696,"")</f>
        <v/>
      </c>
      <c r="BW696" s="65">
        <f>IF(A696 =2016,I696,"")</f>
        <v>1626440</v>
      </c>
      <c r="BX696" s="68" t="str">
        <f>IF(A696 =2017,I696,"")</f>
        <v/>
      </c>
      <c r="BY696" s="67" t="str">
        <f t="shared" si="44"/>
        <v/>
      </c>
      <c r="BZ696" s="68"/>
      <c r="CA696" s="65" t="str">
        <f t="shared" si="45"/>
        <v/>
      </c>
      <c r="CB696" s="67" t="str">
        <f t="shared" si="46"/>
        <v/>
      </c>
      <c r="CC696" s="67">
        <f t="shared" si="47"/>
        <v>252908</v>
      </c>
      <c r="CD696" s="67" t="str">
        <f t="shared" si="48"/>
        <v/>
      </c>
      <c r="CE696" s="67" t="str">
        <f t="shared" si="49"/>
        <v/>
      </c>
      <c r="CF696" s="68"/>
      <c r="CG696" s="68" t="str">
        <f>IF(A696 =2014,Q696+R696+S696+T696+U696,"")</f>
        <v/>
      </c>
      <c r="CH696" s="68" t="str">
        <f>IF(A696 =2015,Q696+R696+S696+T696+U696,"")</f>
        <v/>
      </c>
      <c r="CI696" s="65">
        <f>IF(A696 =2016,Q696+R696+S696+T696+U696,"")</f>
        <v>1955817</v>
      </c>
      <c r="CJ696" s="68" t="str">
        <f>IF(A696 =2017,Q696+R696+S696+T696+U696,"")</f>
        <v/>
      </c>
      <c r="CK696" s="67" t="str">
        <f t="shared" si="54"/>
        <v/>
      </c>
      <c r="CL696" s="68"/>
      <c r="CM696" s="68" t="str">
        <f>IF(A696 =2014,Q696,"")</f>
        <v/>
      </c>
      <c r="CN696" s="68" t="str">
        <f>IF(A696 =2015,Q696,"")</f>
        <v/>
      </c>
      <c r="CO696" s="65">
        <f>IF(A696 =2016,Q696,"")</f>
        <v>1857698</v>
      </c>
      <c r="CP696" s="68" t="str">
        <f>IF(A696 =2017,Q696,"")</f>
        <v/>
      </c>
      <c r="CQ696" s="67" t="str">
        <f t="shared" si="59"/>
        <v/>
      </c>
      <c r="CR696" s="68"/>
      <c r="CS696" s="68" t="str">
        <f>IF(A696 =2014,R696,"")</f>
        <v/>
      </c>
      <c r="CT696" s="68" t="str">
        <f>IF(A696 =2015,R696,"")</f>
        <v/>
      </c>
      <c r="CU696" s="65">
        <f>IF(A696 =2016,R696,"")</f>
        <v>0</v>
      </c>
      <c r="CV696" s="68" t="str">
        <f>IF(A696 =2017,R696,"")</f>
        <v/>
      </c>
      <c r="CW696" s="67" t="str">
        <f t="shared" si="64"/>
        <v/>
      </c>
      <c r="CX696" s="68"/>
      <c r="CY696" s="68" t="str">
        <f>IF(A696 =2014,S696,"")</f>
        <v/>
      </c>
      <c r="CZ696" s="68" t="str">
        <f>IF(A696 =2015,S696,"")</f>
        <v/>
      </c>
      <c r="DA696" s="65">
        <f>IF(A696 =2016,S696,"")</f>
        <v>98119</v>
      </c>
      <c r="DB696" s="68" t="str">
        <f>IF(A696 =2017,S696,"")</f>
        <v/>
      </c>
      <c r="DC696" s="67" t="str">
        <f t="shared" si="69"/>
        <v/>
      </c>
      <c r="DD696" s="68"/>
      <c r="DE696" s="68" t="str">
        <f>IF(A696 =2014,T696,"")</f>
        <v/>
      </c>
      <c r="DF696" s="51" t="str">
        <f>IF(A696 =2015,T696,"")</f>
        <v/>
      </c>
      <c r="DG696" s="65">
        <f>IF(A696 =2016,T696,"")</f>
        <v>0</v>
      </c>
      <c r="DH696" s="51" t="str">
        <f>IF(A696 =2017,T696,"")</f>
        <v/>
      </c>
      <c r="DI696" s="69" t="str">
        <f t="shared" si="74"/>
        <v/>
      </c>
      <c r="DJ696" s="51"/>
      <c r="DK696" s="51" t="str">
        <f>IF(A696 =2014,U696,"")</f>
        <v/>
      </c>
      <c r="DL696" s="51" t="str">
        <f>IF(A696 =2015,U696,"")</f>
        <v/>
      </c>
      <c r="DM696" s="65">
        <f>IF(A696 =2016,U696,"")</f>
        <v>0</v>
      </c>
      <c r="DN696" s="51" t="str">
        <f>IF(A696 =2017,U696,"")</f>
        <v/>
      </c>
      <c r="DO696" s="69" t="str">
        <f t="shared" si="79"/>
        <v/>
      </c>
      <c r="DP696" s="51"/>
      <c r="DQ696" s="51"/>
      <c r="DR696" s="51"/>
      <c r="DS696" s="51"/>
      <c r="DT696" s="51"/>
      <c r="DU696" s="181"/>
    </row>
    <row r="697" spans="1:125" ht="15" x14ac:dyDescent="0.25">
      <c r="A697" s="50"/>
      <c r="B697" s="51"/>
      <c r="C697" s="50"/>
      <c r="D697" s="53"/>
      <c r="E697" s="50"/>
      <c r="F697" s="54"/>
      <c r="G697" s="54"/>
      <c r="H697" s="54"/>
      <c r="I697" s="55"/>
      <c r="J697" s="50"/>
      <c r="K697" s="50" t="s">
        <v>2032</v>
      </c>
      <c r="L697" s="58"/>
      <c r="M697" s="58"/>
      <c r="N697" s="58"/>
      <c r="O697" s="58"/>
      <c r="P697" s="59"/>
      <c r="Q697" s="60"/>
      <c r="R697" s="60"/>
      <c r="S697" s="60"/>
      <c r="T697" s="60"/>
      <c r="U697" s="60"/>
      <c r="V697" s="79"/>
      <c r="W697" s="90">
        <f t="shared" si="857"/>
        <v>0</v>
      </c>
      <c r="X697" s="101"/>
      <c r="Y697" s="50"/>
      <c r="Z697" s="50"/>
      <c r="AA697" s="51"/>
      <c r="AB697" s="68"/>
      <c r="AC697" s="68"/>
      <c r="AD697" s="68"/>
      <c r="AE697" s="68"/>
      <c r="AF697" s="68"/>
      <c r="AG697" s="67" t="str">
        <f t="shared" si="7"/>
        <v/>
      </c>
      <c r="AH697" s="51"/>
      <c r="AI697" s="51" t="str">
        <f t="shared" si="8"/>
        <v/>
      </c>
      <c r="AJ697" s="68" t="str">
        <f t="shared" si="9"/>
        <v/>
      </c>
      <c r="AK697" s="68" t="str">
        <f t="shared" si="10"/>
        <v/>
      </c>
      <c r="AL697" s="68" t="str">
        <f t="shared" si="11"/>
        <v/>
      </c>
      <c r="AM697" s="68" t="str">
        <f t="shared" si="12"/>
        <v/>
      </c>
      <c r="AN697" s="68" t="str">
        <f t="shared" si="13"/>
        <v/>
      </c>
      <c r="AO697" s="67" t="str">
        <f t="shared" si="14"/>
        <v/>
      </c>
      <c r="AP697" s="51"/>
      <c r="AQ697" s="51" t="str">
        <f t="shared" si="15"/>
        <v/>
      </c>
      <c r="AR697" s="68" t="str">
        <f t="shared" si="16"/>
        <v/>
      </c>
      <c r="AS697" s="68" t="str">
        <f t="shared" si="17"/>
        <v/>
      </c>
      <c r="AT697" s="68" t="str">
        <f t="shared" si="18"/>
        <v/>
      </c>
      <c r="AU697" s="68" t="str">
        <f t="shared" si="19"/>
        <v/>
      </c>
      <c r="AV697" s="68" t="str">
        <f t="shared" si="20"/>
        <v/>
      </c>
      <c r="AW697" s="67" t="str">
        <f t="shared" si="21"/>
        <v/>
      </c>
      <c r="AX697" s="51"/>
      <c r="AY697" s="51" t="str">
        <f t="shared" si="22"/>
        <v/>
      </c>
      <c r="AZ697" s="68" t="str">
        <f t="shared" si="23"/>
        <v/>
      </c>
      <c r="BA697" s="68" t="str">
        <f t="shared" si="24"/>
        <v/>
      </c>
      <c r="BB697" s="68" t="str">
        <f t="shared" si="25"/>
        <v/>
      </c>
      <c r="BC697" s="68" t="str">
        <f t="shared" si="26"/>
        <v/>
      </c>
      <c r="BD697" s="68" t="str">
        <f t="shared" si="27"/>
        <v/>
      </c>
      <c r="BE697" s="68" t="str">
        <f t="shared" si="28"/>
        <v/>
      </c>
      <c r="BF697" s="51"/>
      <c r="BG697" s="69" t="str">
        <f t="shared" si="29"/>
        <v/>
      </c>
      <c r="BH697" s="67" t="str">
        <f t="shared" si="30"/>
        <v/>
      </c>
      <c r="BI697" s="67" t="str">
        <f t="shared" si="31"/>
        <v/>
      </c>
      <c r="BJ697" s="67" t="str">
        <f t="shared" si="32"/>
        <v/>
      </c>
      <c r="BK697" s="67" t="str">
        <f t="shared" si="33"/>
        <v/>
      </c>
      <c r="BL697" s="67" t="str">
        <f t="shared" si="34"/>
        <v/>
      </c>
      <c r="BM697" s="65" t="str">
        <f t="shared" si="35"/>
        <v/>
      </c>
      <c r="BN697" s="51"/>
      <c r="BO697" s="51"/>
      <c r="BP697" s="51"/>
      <c r="BQ697" s="70"/>
      <c r="BR697" s="51"/>
      <c r="BS697" s="69" t="str">
        <f t="shared" si="2920"/>
        <v/>
      </c>
      <c r="BT697" s="51"/>
      <c r="BU697" s="68"/>
      <c r="BV697" s="68"/>
      <c r="BW697" s="65"/>
      <c r="BX697" s="68"/>
      <c r="BY697" s="67" t="str">
        <f t="shared" si="44"/>
        <v/>
      </c>
      <c r="BZ697" s="68"/>
      <c r="CA697" s="65" t="str">
        <f t="shared" si="45"/>
        <v/>
      </c>
      <c r="CB697" s="67" t="str">
        <f t="shared" si="46"/>
        <v/>
      </c>
      <c r="CC697" s="67" t="str">
        <f t="shared" si="47"/>
        <v/>
      </c>
      <c r="CD697" s="67" t="str">
        <f t="shared" si="48"/>
        <v/>
      </c>
      <c r="CE697" s="67" t="str">
        <f t="shared" si="49"/>
        <v/>
      </c>
      <c r="CF697" s="68"/>
      <c r="CG697" s="68"/>
      <c r="CH697" s="68"/>
      <c r="CI697" s="65"/>
      <c r="CJ697" s="68"/>
      <c r="CK697" s="67" t="str">
        <f t="shared" si="54"/>
        <v/>
      </c>
      <c r="CL697" s="68"/>
      <c r="CM697" s="68"/>
      <c r="CN697" s="68"/>
      <c r="CO697" s="65"/>
      <c r="CP697" s="68"/>
      <c r="CQ697" s="67" t="str">
        <f t="shared" si="59"/>
        <v/>
      </c>
      <c r="CR697" s="68"/>
      <c r="CS697" s="68"/>
      <c r="CT697" s="68"/>
      <c r="CU697" s="65"/>
      <c r="CV697" s="68"/>
      <c r="CW697" s="67" t="str">
        <f t="shared" si="64"/>
        <v/>
      </c>
      <c r="CX697" s="68"/>
      <c r="CY697" s="68"/>
      <c r="CZ697" s="68"/>
      <c r="DA697" s="65"/>
      <c r="DB697" s="68"/>
      <c r="DC697" s="67" t="str">
        <f t="shared" si="69"/>
        <v/>
      </c>
      <c r="DD697" s="68"/>
      <c r="DE697" s="68"/>
      <c r="DF697" s="51"/>
      <c r="DG697" s="70"/>
      <c r="DH697" s="51"/>
      <c r="DI697" s="69" t="str">
        <f t="shared" si="74"/>
        <v/>
      </c>
      <c r="DJ697" s="51"/>
      <c r="DK697" s="51"/>
      <c r="DL697" s="51"/>
      <c r="DM697" s="70"/>
      <c r="DN697" s="51"/>
      <c r="DO697" s="69" t="str">
        <f t="shared" si="79"/>
        <v/>
      </c>
      <c r="DP697" s="51"/>
      <c r="DQ697" s="51"/>
      <c r="DR697" s="51"/>
      <c r="DS697" s="51"/>
      <c r="DT697" s="51"/>
      <c r="DU697" s="181"/>
    </row>
    <row r="698" spans="1:125" ht="15" x14ac:dyDescent="0.25">
      <c r="A698" s="50">
        <v>2016</v>
      </c>
      <c r="B698" s="51" t="s">
        <v>606</v>
      </c>
      <c r="C698" s="50" t="s">
        <v>607</v>
      </c>
      <c r="D698" s="53" t="s">
        <v>193</v>
      </c>
      <c r="E698" s="50" t="s">
        <v>7</v>
      </c>
      <c r="F698" s="54">
        <v>59983</v>
      </c>
      <c r="G698" s="54" t="s">
        <v>364</v>
      </c>
      <c r="H698" s="54">
        <v>139535</v>
      </c>
      <c r="I698" s="55">
        <v>1035197</v>
      </c>
      <c r="J698" s="50"/>
      <c r="K698" s="50" t="s">
        <v>2032</v>
      </c>
      <c r="L698" s="58" t="s">
        <v>2032</v>
      </c>
      <c r="M698" s="58" t="s">
        <v>2032</v>
      </c>
      <c r="N698" s="58" t="s">
        <v>2032</v>
      </c>
      <c r="O698" s="58" t="s">
        <v>2032</v>
      </c>
      <c r="P698" s="59"/>
      <c r="Q698" s="60">
        <v>1060245</v>
      </c>
      <c r="R698" s="60">
        <v>0</v>
      </c>
      <c r="S698" s="60">
        <v>32321</v>
      </c>
      <c r="T698" s="60">
        <v>0</v>
      </c>
      <c r="U698" s="60">
        <v>0</v>
      </c>
      <c r="V698" s="79"/>
      <c r="W698" s="90">
        <f t="shared" si="857"/>
        <v>1092566</v>
      </c>
      <c r="X698" s="101">
        <v>0</v>
      </c>
      <c r="Y698" s="50"/>
      <c r="Z698" s="50" t="s">
        <v>193</v>
      </c>
      <c r="AA698" s="51" t="str">
        <f t="shared" ref="AA698:AA699" si="4773">IF(A698 =2014,IF(Y698 ="",F698,""),"")</f>
        <v/>
      </c>
      <c r="AB698" s="68" t="str">
        <f t="shared" ref="AB698:AB699" si="4774">IF(A698 =2014,IF(Y698 ="",I698,""),"")</f>
        <v/>
      </c>
      <c r="AC698" s="68" t="str">
        <f t="shared" ref="AC698:AC699" si="4775">IF(A698 =2014,IF(Y698 ="",Q698,""),"")</f>
        <v/>
      </c>
      <c r="AD698" s="68" t="str">
        <f t="shared" ref="AD698:AD699" si="4776">IF(A698 =2014,IF(Y698 ="",R698,""),"")</f>
        <v/>
      </c>
      <c r="AE698" s="68" t="str">
        <f t="shared" ref="AE698:AE699" si="4777">IF(A698 =2014,IF(Y698 ="",S698,""),"")</f>
        <v/>
      </c>
      <c r="AF698" s="68" t="str">
        <f t="shared" ref="AF698:AF699" si="4778">IF(A698 =2014,IF(Y698 ="",T698+U698,""),"")</f>
        <v/>
      </c>
      <c r="AG698" s="67" t="str">
        <f t="shared" si="7"/>
        <v/>
      </c>
      <c r="AH698" s="51"/>
      <c r="AI698" s="51" t="str">
        <f t="shared" si="8"/>
        <v/>
      </c>
      <c r="AJ698" s="68" t="str">
        <f t="shared" si="9"/>
        <v/>
      </c>
      <c r="AK698" s="68" t="str">
        <f t="shared" si="10"/>
        <v/>
      </c>
      <c r="AL698" s="68" t="str">
        <f t="shared" si="11"/>
        <v/>
      </c>
      <c r="AM698" s="68" t="str">
        <f t="shared" si="12"/>
        <v/>
      </c>
      <c r="AN698" s="68" t="str">
        <f t="shared" si="13"/>
        <v/>
      </c>
      <c r="AO698" s="67" t="str">
        <f t="shared" si="14"/>
        <v/>
      </c>
      <c r="AP698" s="51"/>
      <c r="AQ698" s="80">
        <f t="shared" si="15"/>
        <v>59983</v>
      </c>
      <c r="AR698" s="68">
        <f t="shared" si="16"/>
        <v>1035197</v>
      </c>
      <c r="AS698" s="68">
        <f t="shared" si="17"/>
        <v>1060245</v>
      </c>
      <c r="AT698" s="68">
        <f t="shared" si="18"/>
        <v>0</v>
      </c>
      <c r="AU698" s="68">
        <f t="shared" si="19"/>
        <v>32321</v>
      </c>
      <c r="AV698" s="68">
        <f t="shared" si="20"/>
        <v>0</v>
      </c>
      <c r="AW698" s="67">
        <f t="shared" si="21"/>
        <v>0</v>
      </c>
      <c r="AX698" s="51"/>
      <c r="AY698" s="51" t="str">
        <f t="shared" si="22"/>
        <v/>
      </c>
      <c r="AZ698" s="68" t="str">
        <f t="shared" si="23"/>
        <v/>
      </c>
      <c r="BA698" s="68" t="str">
        <f t="shared" si="24"/>
        <v/>
      </c>
      <c r="BB698" s="68" t="str">
        <f t="shared" si="25"/>
        <v/>
      </c>
      <c r="BC698" s="68" t="str">
        <f t="shared" si="26"/>
        <v/>
      </c>
      <c r="BD698" s="68" t="str">
        <f t="shared" si="27"/>
        <v/>
      </c>
      <c r="BE698" s="68" t="str">
        <f t="shared" si="28"/>
        <v/>
      </c>
      <c r="BF698" s="51"/>
      <c r="BG698" s="69" t="str">
        <f t="shared" si="29"/>
        <v/>
      </c>
      <c r="BH698" s="67" t="str">
        <f t="shared" si="30"/>
        <v/>
      </c>
      <c r="BI698" s="67" t="str">
        <f t="shared" si="31"/>
        <v/>
      </c>
      <c r="BJ698" s="67" t="str">
        <f t="shared" si="32"/>
        <v/>
      </c>
      <c r="BK698" s="67" t="str">
        <f t="shared" si="33"/>
        <v/>
      </c>
      <c r="BL698" s="67" t="str">
        <f t="shared" si="34"/>
        <v/>
      </c>
      <c r="BM698" s="65" t="str">
        <f t="shared" si="35"/>
        <v/>
      </c>
      <c r="BN698" s="51"/>
      <c r="BO698" s="51" t="str">
        <f t="shared" ref="BO698:BO699" si="4779">IF(A698 =2014,F698,"")</f>
        <v/>
      </c>
      <c r="BP698" s="51" t="str">
        <f t="shared" ref="BP698:BP699" si="4780">IF(A698 =2015,F698,"")</f>
        <v/>
      </c>
      <c r="BQ698" s="71">
        <f t="shared" ref="BQ698:BQ699" si="4781">IF(A698 =2016,F698,"")</f>
        <v>59983</v>
      </c>
      <c r="BR698" s="51" t="str">
        <f t="shared" ref="BR698:BR699" si="4782">IF(A698 =2017,F698,"")</f>
        <v/>
      </c>
      <c r="BS698" s="69" t="str">
        <f t="shared" si="2920"/>
        <v/>
      </c>
      <c r="BT698" s="51"/>
      <c r="BU698" s="68" t="str">
        <f t="shared" ref="BU698:BU699" si="4783">IF(A698 =2014,I698,"")</f>
        <v/>
      </c>
      <c r="BV698" s="68" t="str">
        <f t="shared" ref="BV698:BV699" si="4784">IF(A698 =2015,I698,"")</f>
        <v/>
      </c>
      <c r="BW698" s="65">
        <f t="shared" ref="BW698:BW699" si="4785">IF(A698 =2016,I698,"")</f>
        <v>1035197</v>
      </c>
      <c r="BX698" s="68" t="str">
        <f t="shared" ref="BX698:BX699" si="4786">IF(A698 =2017,I698,"")</f>
        <v/>
      </c>
      <c r="BY698" s="67" t="str">
        <f t="shared" si="44"/>
        <v/>
      </c>
      <c r="BZ698" s="68"/>
      <c r="CA698" s="65" t="str">
        <f t="shared" si="45"/>
        <v/>
      </c>
      <c r="CB698" s="67" t="str">
        <f t="shared" si="46"/>
        <v/>
      </c>
      <c r="CC698" s="67">
        <f t="shared" si="47"/>
        <v>0</v>
      </c>
      <c r="CD698" s="67" t="str">
        <f t="shared" si="48"/>
        <v/>
      </c>
      <c r="CE698" s="67" t="str">
        <f t="shared" si="49"/>
        <v/>
      </c>
      <c r="CF698" s="68"/>
      <c r="CG698" s="68" t="str">
        <f t="shared" ref="CG698:CG699" si="4787">IF(A698 =2014,Q698+R698+S698+T698+U698,"")</f>
        <v/>
      </c>
      <c r="CH698" s="68" t="str">
        <f t="shared" ref="CH698:CH699" si="4788">IF(A698 =2015,Q698+R698+S698+T698+U698,"")</f>
        <v/>
      </c>
      <c r="CI698" s="65">
        <f t="shared" ref="CI698:CI699" si="4789">IF(A698 =2016,Q698+R698+S698+T698+U698,"")</f>
        <v>1092566</v>
      </c>
      <c r="CJ698" s="68" t="str">
        <f t="shared" ref="CJ698:CJ699" si="4790">IF(A698 =2017,Q698+R698+S698+T698+U698,"")</f>
        <v/>
      </c>
      <c r="CK698" s="67" t="str">
        <f t="shared" si="54"/>
        <v/>
      </c>
      <c r="CL698" s="68"/>
      <c r="CM698" s="68" t="str">
        <f t="shared" ref="CM698:CM699" si="4791">IF(A698 =2014,Q698,"")</f>
        <v/>
      </c>
      <c r="CN698" s="68" t="str">
        <f t="shared" ref="CN698:CN699" si="4792">IF(A698 =2015,Q698,"")</f>
        <v/>
      </c>
      <c r="CO698" s="65">
        <f t="shared" ref="CO698:CO699" si="4793">IF(A698 =2016,Q698,"")</f>
        <v>1060245</v>
      </c>
      <c r="CP698" s="68" t="str">
        <f t="shared" ref="CP698:CP699" si="4794">IF(A698 =2017,Q698,"")</f>
        <v/>
      </c>
      <c r="CQ698" s="67" t="str">
        <f t="shared" si="59"/>
        <v/>
      </c>
      <c r="CR698" s="68"/>
      <c r="CS698" s="68" t="str">
        <f t="shared" ref="CS698:CS699" si="4795">IF(A698 =2014,R698,"")</f>
        <v/>
      </c>
      <c r="CT698" s="68" t="str">
        <f t="shared" ref="CT698:CT699" si="4796">IF(A698 =2015,R698,"")</f>
        <v/>
      </c>
      <c r="CU698" s="65">
        <f t="shared" ref="CU698:CU699" si="4797">IF(A698 =2016,R698,"")</f>
        <v>0</v>
      </c>
      <c r="CV698" s="68" t="str">
        <f t="shared" ref="CV698:CV699" si="4798">IF(A698 =2017,R698,"")</f>
        <v/>
      </c>
      <c r="CW698" s="67" t="str">
        <f t="shared" si="64"/>
        <v/>
      </c>
      <c r="CX698" s="68"/>
      <c r="CY698" s="68" t="str">
        <f t="shared" ref="CY698:CY699" si="4799">IF(A698 =2014,S698,"")</f>
        <v/>
      </c>
      <c r="CZ698" s="68" t="str">
        <f t="shared" ref="CZ698:CZ699" si="4800">IF(A698 =2015,S698,"")</f>
        <v/>
      </c>
      <c r="DA698" s="65">
        <f t="shared" ref="DA698:DA699" si="4801">IF(A698 =2016,S698,"")</f>
        <v>32321</v>
      </c>
      <c r="DB698" s="68" t="str">
        <f t="shared" ref="DB698:DB699" si="4802">IF(A698 =2017,S698,"")</f>
        <v/>
      </c>
      <c r="DC698" s="67" t="str">
        <f t="shared" si="69"/>
        <v/>
      </c>
      <c r="DD698" s="68"/>
      <c r="DE698" s="68" t="str">
        <f t="shared" ref="DE698:DE699" si="4803">IF(A698 =2014,T698,"")</f>
        <v/>
      </c>
      <c r="DF698" s="51" t="str">
        <f t="shared" ref="DF698:DF699" si="4804">IF(A698 =2015,T698,"")</f>
        <v/>
      </c>
      <c r="DG698" s="65">
        <f t="shared" ref="DG698:DG699" si="4805">IF(A698 =2016,T698,"")</f>
        <v>0</v>
      </c>
      <c r="DH698" s="51" t="str">
        <f t="shared" ref="DH698:DH699" si="4806">IF(A698 =2017,T698,"")</f>
        <v/>
      </c>
      <c r="DI698" s="69" t="str">
        <f t="shared" si="74"/>
        <v/>
      </c>
      <c r="DJ698" s="51"/>
      <c r="DK698" s="51" t="str">
        <f t="shared" ref="DK698:DK699" si="4807">IF(A698 =2014,U698,"")</f>
        <v/>
      </c>
      <c r="DL698" s="51" t="str">
        <f t="shared" ref="DL698:DL699" si="4808">IF(A698 =2015,U698,"")</f>
        <v/>
      </c>
      <c r="DM698" s="65">
        <f t="shared" ref="DM698:DM699" si="4809">IF(A698 =2016,U698,"")</f>
        <v>0</v>
      </c>
      <c r="DN698" s="51" t="str">
        <f t="shared" ref="DN698:DN699" si="4810">IF(A698 =2017,U698,"")</f>
        <v/>
      </c>
      <c r="DO698" s="69" t="str">
        <f t="shared" si="79"/>
        <v/>
      </c>
      <c r="DP698" s="51"/>
      <c r="DQ698" s="51"/>
      <c r="DR698" s="51"/>
      <c r="DS698" s="51"/>
      <c r="DT698" s="51"/>
      <c r="DU698" s="181"/>
    </row>
    <row r="699" spans="1:125" ht="15" x14ac:dyDescent="0.25">
      <c r="A699" s="50">
        <v>2017</v>
      </c>
      <c r="B699" s="51" t="s">
        <v>606</v>
      </c>
      <c r="C699" s="50" t="s">
        <v>607</v>
      </c>
      <c r="D699" s="53" t="s">
        <v>193</v>
      </c>
      <c r="E699" s="50" t="s">
        <v>7</v>
      </c>
      <c r="F699" s="54">
        <v>57423</v>
      </c>
      <c r="G699" s="54" t="s">
        <v>364</v>
      </c>
      <c r="H699" s="54">
        <v>142306</v>
      </c>
      <c r="I699" s="55">
        <v>880175</v>
      </c>
      <c r="J699" s="50"/>
      <c r="K699" s="50" t="s">
        <v>2032</v>
      </c>
      <c r="L699" s="58" t="s">
        <v>2032</v>
      </c>
      <c r="M699" s="58" t="s">
        <v>2032</v>
      </c>
      <c r="N699" s="58" t="s">
        <v>2032</v>
      </c>
      <c r="O699" s="58" t="s">
        <v>2032</v>
      </c>
      <c r="P699" s="59"/>
      <c r="Q699" s="60">
        <v>0</v>
      </c>
      <c r="R699" s="60">
        <v>929129</v>
      </c>
      <c r="S699" s="60">
        <v>36430</v>
      </c>
      <c r="T699" s="60">
        <v>0</v>
      </c>
      <c r="U699" s="60">
        <v>0</v>
      </c>
      <c r="V699" s="79"/>
      <c r="W699" s="90">
        <f t="shared" si="857"/>
        <v>965559</v>
      </c>
      <c r="X699" s="101">
        <v>173000</v>
      </c>
      <c r="Y699" s="50"/>
      <c r="Z699" s="50" t="s">
        <v>193</v>
      </c>
      <c r="AA699" s="51" t="str">
        <f t="shared" si="4773"/>
        <v/>
      </c>
      <c r="AB699" s="68" t="str">
        <f t="shared" si="4774"/>
        <v/>
      </c>
      <c r="AC699" s="68" t="str">
        <f t="shared" si="4775"/>
        <v/>
      </c>
      <c r="AD699" s="68" t="str">
        <f t="shared" si="4776"/>
        <v/>
      </c>
      <c r="AE699" s="68" t="str">
        <f t="shared" si="4777"/>
        <v/>
      </c>
      <c r="AF699" s="68" t="str">
        <f t="shared" si="4778"/>
        <v/>
      </c>
      <c r="AG699" s="67" t="str">
        <f t="shared" si="7"/>
        <v/>
      </c>
      <c r="AH699" s="51"/>
      <c r="AI699" s="51" t="str">
        <f t="shared" si="8"/>
        <v/>
      </c>
      <c r="AJ699" s="68" t="str">
        <f t="shared" si="9"/>
        <v/>
      </c>
      <c r="AK699" s="68" t="str">
        <f t="shared" si="10"/>
        <v/>
      </c>
      <c r="AL699" s="68" t="str">
        <f t="shared" si="11"/>
        <v/>
      </c>
      <c r="AM699" s="68" t="str">
        <f t="shared" si="12"/>
        <v/>
      </c>
      <c r="AN699" s="68" t="str">
        <f t="shared" si="13"/>
        <v/>
      </c>
      <c r="AO699" s="67" t="str">
        <f t="shared" si="14"/>
        <v/>
      </c>
      <c r="AP699" s="51"/>
      <c r="AQ699" s="51" t="str">
        <f t="shared" si="15"/>
        <v/>
      </c>
      <c r="AR699" s="68" t="str">
        <f t="shared" si="16"/>
        <v/>
      </c>
      <c r="AS699" s="68" t="str">
        <f t="shared" si="17"/>
        <v/>
      </c>
      <c r="AT699" s="68" t="str">
        <f t="shared" si="18"/>
        <v/>
      </c>
      <c r="AU699" s="68" t="str">
        <f t="shared" si="19"/>
        <v/>
      </c>
      <c r="AV699" s="68" t="str">
        <f t="shared" si="20"/>
        <v/>
      </c>
      <c r="AW699" s="67" t="str">
        <f t="shared" si="21"/>
        <v/>
      </c>
      <c r="AX699" s="51"/>
      <c r="AY699" s="80">
        <f t="shared" si="22"/>
        <v>57423</v>
      </c>
      <c r="AZ699" s="68">
        <f t="shared" si="23"/>
        <v>880175</v>
      </c>
      <c r="BA699" s="68">
        <f t="shared" si="24"/>
        <v>0</v>
      </c>
      <c r="BB699" s="68">
        <f t="shared" si="25"/>
        <v>929129</v>
      </c>
      <c r="BC699" s="68">
        <f t="shared" si="26"/>
        <v>36430</v>
      </c>
      <c r="BD699" s="68">
        <f t="shared" si="27"/>
        <v>0</v>
      </c>
      <c r="BE699" s="68">
        <f t="shared" si="28"/>
        <v>173000</v>
      </c>
      <c r="BF699" s="51"/>
      <c r="BG699" s="69" t="str">
        <f t="shared" si="29"/>
        <v/>
      </c>
      <c r="BH699" s="67" t="str">
        <f t="shared" si="30"/>
        <v/>
      </c>
      <c r="BI699" s="67" t="str">
        <f t="shared" si="31"/>
        <v/>
      </c>
      <c r="BJ699" s="67" t="str">
        <f t="shared" si="32"/>
        <v/>
      </c>
      <c r="BK699" s="67" t="str">
        <f t="shared" si="33"/>
        <v/>
      </c>
      <c r="BL699" s="67" t="str">
        <f t="shared" si="34"/>
        <v/>
      </c>
      <c r="BM699" s="65" t="str">
        <f t="shared" si="35"/>
        <v/>
      </c>
      <c r="BN699" s="51"/>
      <c r="BO699" s="51" t="str">
        <f t="shared" si="4779"/>
        <v/>
      </c>
      <c r="BP699" s="51" t="str">
        <f t="shared" si="4780"/>
        <v/>
      </c>
      <c r="BQ699" s="51" t="str">
        <f t="shared" si="4781"/>
        <v/>
      </c>
      <c r="BR699" s="71">
        <f t="shared" si="4782"/>
        <v>57423</v>
      </c>
      <c r="BS699" s="69" t="str">
        <f t="shared" si="2920"/>
        <v/>
      </c>
      <c r="BT699" s="51"/>
      <c r="BU699" s="68" t="str">
        <f t="shared" si="4783"/>
        <v/>
      </c>
      <c r="BV699" s="68" t="str">
        <f t="shared" si="4784"/>
        <v/>
      </c>
      <c r="BW699" s="68" t="str">
        <f t="shared" si="4785"/>
        <v/>
      </c>
      <c r="BX699" s="65">
        <f t="shared" si="4786"/>
        <v>880175</v>
      </c>
      <c r="BY699" s="67" t="str">
        <f t="shared" si="44"/>
        <v/>
      </c>
      <c r="BZ699" s="68"/>
      <c r="CA699" s="65" t="str">
        <f t="shared" si="45"/>
        <v/>
      </c>
      <c r="CB699" s="67" t="str">
        <f t="shared" si="46"/>
        <v/>
      </c>
      <c r="CC699" s="67" t="str">
        <f t="shared" si="47"/>
        <v/>
      </c>
      <c r="CD699" s="67">
        <f t="shared" si="48"/>
        <v>173000</v>
      </c>
      <c r="CE699" s="67" t="str">
        <f t="shared" si="49"/>
        <v/>
      </c>
      <c r="CF699" s="68"/>
      <c r="CG699" s="68" t="str">
        <f t="shared" si="4787"/>
        <v/>
      </c>
      <c r="CH699" s="68" t="str">
        <f t="shared" si="4788"/>
        <v/>
      </c>
      <c r="CI699" s="68" t="str">
        <f t="shared" si="4789"/>
        <v/>
      </c>
      <c r="CJ699" s="65">
        <f t="shared" si="4790"/>
        <v>965559</v>
      </c>
      <c r="CK699" s="67" t="str">
        <f t="shared" si="54"/>
        <v/>
      </c>
      <c r="CL699" s="68"/>
      <c r="CM699" s="68" t="str">
        <f t="shared" si="4791"/>
        <v/>
      </c>
      <c r="CN699" s="68" t="str">
        <f t="shared" si="4792"/>
        <v/>
      </c>
      <c r="CO699" s="68" t="str">
        <f t="shared" si="4793"/>
        <v/>
      </c>
      <c r="CP699" s="65">
        <f t="shared" si="4794"/>
        <v>0</v>
      </c>
      <c r="CQ699" s="67" t="str">
        <f t="shared" si="59"/>
        <v/>
      </c>
      <c r="CR699" s="68"/>
      <c r="CS699" s="68" t="str">
        <f t="shared" si="4795"/>
        <v/>
      </c>
      <c r="CT699" s="68" t="str">
        <f t="shared" si="4796"/>
        <v/>
      </c>
      <c r="CU699" s="68" t="str">
        <f t="shared" si="4797"/>
        <v/>
      </c>
      <c r="CV699" s="65">
        <f t="shared" si="4798"/>
        <v>929129</v>
      </c>
      <c r="CW699" s="67" t="str">
        <f t="shared" si="64"/>
        <v/>
      </c>
      <c r="CX699" s="68"/>
      <c r="CY699" s="68" t="str">
        <f t="shared" si="4799"/>
        <v/>
      </c>
      <c r="CZ699" s="68" t="str">
        <f t="shared" si="4800"/>
        <v/>
      </c>
      <c r="DA699" s="68" t="str">
        <f t="shared" si="4801"/>
        <v/>
      </c>
      <c r="DB699" s="65">
        <f t="shared" si="4802"/>
        <v>36430</v>
      </c>
      <c r="DC699" s="67" t="str">
        <f t="shared" si="69"/>
        <v/>
      </c>
      <c r="DD699" s="68"/>
      <c r="DE699" s="68" t="str">
        <f t="shared" si="4803"/>
        <v/>
      </c>
      <c r="DF699" s="51" t="str">
        <f t="shared" si="4804"/>
        <v/>
      </c>
      <c r="DG699" s="51" t="str">
        <f t="shared" si="4805"/>
        <v/>
      </c>
      <c r="DH699" s="65">
        <f t="shared" si="4806"/>
        <v>0</v>
      </c>
      <c r="DI699" s="69" t="str">
        <f t="shared" si="74"/>
        <v/>
      </c>
      <c r="DJ699" s="51"/>
      <c r="DK699" s="51" t="str">
        <f t="shared" si="4807"/>
        <v/>
      </c>
      <c r="DL699" s="51" t="str">
        <f t="shared" si="4808"/>
        <v/>
      </c>
      <c r="DM699" s="51" t="str">
        <f t="shared" si="4809"/>
        <v/>
      </c>
      <c r="DN699" s="65">
        <f t="shared" si="4810"/>
        <v>0</v>
      </c>
      <c r="DO699" s="69" t="str">
        <f t="shared" si="79"/>
        <v/>
      </c>
      <c r="DP699" s="51"/>
      <c r="DQ699" s="51"/>
      <c r="DR699" s="51"/>
      <c r="DS699" s="51"/>
      <c r="DT699" s="51"/>
      <c r="DU699" s="181"/>
    </row>
    <row r="700" spans="1:125" ht="15" x14ac:dyDescent="0.25">
      <c r="A700" s="50">
        <v>2018</v>
      </c>
      <c r="B700" s="51" t="s">
        <v>606</v>
      </c>
      <c r="C700" s="50" t="s">
        <v>607</v>
      </c>
      <c r="D700" s="170" t="s">
        <v>193</v>
      </c>
      <c r="E700" s="50" t="s">
        <v>7</v>
      </c>
      <c r="F700" s="89">
        <v>51858</v>
      </c>
      <c r="G700" s="89">
        <v>0</v>
      </c>
      <c r="H700" s="89">
        <v>116623</v>
      </c>
      <c r="I700" s="90">
        <v>923110</v>
      </c>
      <c r="J700" s="56" t="s">
        <v>209</v>
      </c>
      <c r="K700" s="50" t="s">
        <v>2032</v>
      </c>
      <c r="L700" s="112">
        <v>923110</v>
      </c>
      <c r="M700" s="58"/>
      <c r="N700" s="58"/>
      <c r="O700" s="58"/>
      <c r="P700" s="91"/>
      <c r="Q700" s="92">
        <v>93857</v>
      </c>
      <c r="R700" s="92">
        <v>844718</v>
      </c>
      <c r="S700" s="92">
        <v>34336</v>
      </c>
      <c r="T700" s="92">
        <v>0</v>
      </c>
      <c r="U700" s="94"/>
      <c r="V700" s="94"/>
      <c r="W700" s="90">
        <f t="shared" si="857"/>
        <v>972911</v>
      </c>
      <c r="X700" s="101">
        <v>0</v>
      </c>
      <c r="Y700" s="50"/>
      <c r="Z700" s="50"/>
      <c r="AA700" s="51"/>
      <c r="AB700" s="68"/>
      <c r="AC700" s="68"/>
      <c r="AD700" s="68"/>
      <c r="AE700" s="68"/>
      <c r="AF700" s="68"/>
      <c r="AG700" s="67" t="str">
        <f t="shared" si="7"/>
        <v/>
      </c>
      <c r="AH700" s="51"/>
      <c r="AI700" s="51" t="str">
        <f t="shared" si="8"/>
        <v/>
      </c>
      <c r="AJ700" s="68" t="str">
        <f t="shared" si="9"/>
        <v/>
      </c>
      <c r="AK700" s="68" t="str">
        <f t="shared" si="10"/>
        <v/>
      </c>
      <c r="AL700" s="68" t="str">
        <f t="shared" si="11"/>
        <v/>
      </c>
      <c r="AM700" s="68" t="str">
        <f t="shared" si="12"/>
        <v/>
      </c>
      <c r="AN700" s="68" t="str">
        <f t="shared" si="13"/>
        <v/>
      </c>
      <c r="AO700" s="67" t="str">
        <f t="shared" si="14"/>
        <v/>
      </c>
      <c r="AP700" s="51"/>
      <c r="AQ700" s="51" t="str">
        <f t="shared" si="15"/>
        <v/>
      </c>
      <c r="AR700" s="68" t="str">
        <f t="shared" si="16"/>
        <v/>
      </c>
      <c r="AS700" s="68" t="str">
        <f t="shared" si="17"/>
        <v/>
      </c>
      <c r="AT700" s="68" t="str">
        <f t="shared" si="18"/>
        <v/>
      </c>
      <c r="AU700" s="68" t="str">
        <f t="shared" si="19"/>
        <v/>
      </c>
      <c r="AV700" s="68" t="str">
        <f t="shared" si="20"/>
        <v/>
      </c>
      <c r="AW700" s="67" t="str">
        <f t="shared" si="21"/>
        <v/>
      </c>
      <c r="AX700" s="51"/>
      <c r="AY700" s="51" t="str">
        <f t="shared" si="22"/>
        <v/>
      </c>
      <c r="AZ700" s="68" t="str">
        <f t="shared" si="23"/>
        <v/>
      </c>
      <c r="BA700" s="68" t="str">
        <f t="shared" si="24"/>
        <v/>
      </c>
      <c r="BB700" s="68" t="str">
        <f t="shared" si="25"/>
        <v/>
      </c>
      <c r="BC700" s="68" t="str">
        <f t="shared" si="26"/>
        <v/>
      </c>
      <c r="BD700" s="68" t="str">
        <f t="shared" si="27"/>
        <v/>
      </c>
      <c r="BE700" s="68" t="str">
        <f t="shared" si="28"/>
        <v/>
      </c>
      <c r="BF700" s="51"/>
      <c r="BG700" s="96">
        <f t="shared" si="29"/>
        <v>51858</v>
      </c>
      <c r="BH700" s="67">
        <f t="shared" si="30"/>
        <v>923110</v>
      </c>
      <c r="BI700" s="67">
        <f t="shared" si="31"/>
        <v>93857</v>
      </c>
      <c r="BJ700" s="67">
        <f t="shared" si="32"/>
        <v>844718</v>
      </c>
      <c r="BK700" s="67">
        <f t="shared" si="33"/>
        <v>34336</v>
      </c>
      <c r="BL700" s="67">
        <f t="shared" si="34"/>
        <v>0</v>
      </c>
      <c r="BM700" s="65">
        <f t="shared" si="35"/>
        <v>0</v>
      </c>
      <c r="BN700" s="51"/>
      <c r="BO700" s="51"/>
      <c r="BP700" s="51"/>
      <c r="BQ700" s="70"/>
      <c r="BR700" s="51"/>
      <c r="BS700" s="96">
        <f t="shared" si="2920"/>
        <v>51858</v>
      </c>
      <c r="BT700" s="51"/>
      <c r="BU700" s="68"/>
      <c r="BV700" s="68"/>
      <c r="BW700" s="65"/>
      <c r="BX700" s="68"/>
      <c r="BY700" s="67">
        <f t="shared" si="44"/>
        <v>923110</v>
      </c>
      <c r="BZ700" s="68"/>
      <c r="CA700" s="65" t="str">
        <f t="shared" si="45"/>
        <v/>
      </c>
      <c r="CB700" s="67" t="str">
        <f t="shared" si="46"/>
        <v/>
      </c>
      <c r="CC700" s="67" t="str">
        <f t="shared" si="47"/>
        <v/>
      </c>
      <c r="CD700" s="67" t="str">
        <f t="shared" si="48"/>
        <v/>
      </c>
      <c r="CE700" s="67">
        <f t="shared" si="49"/>
        <v>0</v>
      </c>
      <c r="CF700" s="68"/>
      <c r="CG700" s="68"/>
      <c r="CH700" s="68"/>
      <c r="CI700" s="65"/>
      <c r="CJ700" s="68"/>
      <c r="CK700" s="67">
        <f t="shared" si="54"/>
        <v>972911</v>
      </c>
      <c r="CL700" s="68"/>
      <c r="CM700" s="68"/>
      <c r="CN700" s="68"/>
      <c r="CO700" s="65"/>
      <c r="CP700" s="68"/>
      <c r="CQ700" s="67">
        <f t="shared" si="59"/>
        <v>93857</v>
      </c>
      <c r="CR700" s="68"/>
      <c r="CS700" s="68"/>
      <c r="CT700" s="68"/>
      <c r="CU700" s="65"/>
      <c r="CV700" s="68"/>
      <c r="CW700" s="67">
        <f t="shared" si="64"/>
        <v>844718</v>
      </c>
      <c r="CX700" s="68"/>
      <c r="CY700" s="68"/>
      <c r="CZ700" s="68"/>
      <c r="DA700" s="65"/>
      <c r="DB700" s="68"/>
      <c r="DC700" s="67">
        <f t="shared" si="69"/>
        <v>34336</v>
      </c>
      <c r="DD700" s="68"/>
      <c r="DE700" s="68"/>
      <c r="DF700" s="51"/>
      <c r="DG700" s="70"/>
      <c r="DH700" s="51"/>
      <c r="DI700" s="67">
        <f t="shared" si="74"/>
        <v>0</v>
      </c>
      <c r="DJ700" s="51"/>
      <c r="DK700" s="51"/>
      <c r="DL700" s="51"/>
      <c r="DM700" s="70"/>
      <c r="DN700" s="51"/>
      <c r="DO700" s="67">
        <f t="shared" si="79"/>
        <v>93857</v>
      </c>
      <c r="DP700" s="51"/>
      <c r="DQ700" s="51"/>
      <c r="DR700" s="51"/>
      <c r="DS700" s="51"/>
      <c r="DT700" s="51"/>
      <c r="DU700" s="181"/>
    </row>
    <row r="701" spans="1:125" ht="15" x14ac:dyDescent="0.25">
      <c r="A701" s="50"/>
      <c r="B701" s="51"/>
      <c r="C701" s="50"/>
      <c r="D701" s="53"/>
      <c r="E701" s="50"/>
      <c r="F701" s="54"/>
      <c r="G701" s="54"/>
      <c r="H701" s="54"/>
      <c r="I701" s="55"/>
      <c r="J701" s="50"/>
      <c r="K701" s="50" t="s">
        <v>2032</v>
      </c>
      <c r="L701" s="58" t="s">
        <v>2032</v>
      </c>
      <c r="M701" s="58"/>
      <c r="N701" s="58"/>
      <c r="O701" s="58"/>
      <c r="P701" s="59"/>
      <c r="Q701" s="60"/>
      <c r="R701" s="60"/>
      <c r="S701" s="60"/>
      <c r="T701" s="60"/>
      <c r="U701" s="60"/>
      <c r="V701" s="79"/>
      <c r="W701" s="90">
        <f t="shared" si="857"/>
        <v>0</v>
      </c>
      <c r="X701" s="101"/>
      <c r="Y701" s="50"/>
      <c r="Z701" s="50"/>
      <c r="AA701" s="51"/>
      <c r="AB701" s="68"/>
      <c r="AC701" s="68"/>
      <c r="AD701" s="68"/>
      <c r="AE701" s="68"/>
      <c r="AF701" s="68"/>
      <c r="AG701" s="67" t="str">
        <f t="shared" si="7"/>
        <v/>
      </c>
      <c r="AH701" s="51"/>
      <c r="AI701" s="51" t="str">
        <f t="shared" si="8"/>
        <v/>
      </c>
      <c r="AJ701" s="68" t="str">
        <f t="shared" si="9"/>
        <v/>
      </c>
      <c r="AK701" s="68" t="str">
        <f t="shared" si="10"/>
        <v/>
      </c>
      <c r="AL701" s="68" t="str">
        <f t="shared" si="11"/>
        <v/>
      </c>
      <c r="AM701" s="68" t="str">
        <f t="shared" si="12"/>
        <v/>
      </c>
      <c r="AN701" s="68" t="str">
        <f t="shared" si="13"/>
        <v/>
      </c>
      <c r="AO701" s="67" t="str">
        <f t="shared" si="14"/>
        <v/>
      </c>
      <c r="AP701" s="51"/>
      <c r="AQ701" s="51" t="str">
        <f t="shared" si="15"/>
        <v/>
      </c>
      <c r="AR701" s="68" t="str">
        <f t="shared" si="16"/>
        <v/>
      </c>
      <c r="AS701" s="68" t="str">
        <f t="shared" si="17"/>
        <v/>
      </c>
      <c r="AT701" s="68" t="str">
        <f t="shared" si="18"/>
        <v/>
      </c>
      <c r="AU701" s="68" t="str">
        <f t="shared" si="19"/>
        <v/>
      </c>
      <c r="AV701" s="68" t="str">
        <f t="shared" si="20"/>
        <v/>
      </c>
      <c r="AW701" s="67" t="str">
        <f t="shared" si="21"/>
        <v/>
      </c>
      <c r="AX701" s="51"/>
      <c r="AY701" s="51" t="str">
        <f t="shared" si="22"/>
        <v/>
      </c>
      <c r="AZ701" s="68" t="str">
        <f t="shared" si="23"/>
        <v/>
      </c>
      <c r="BA701" s="68" t="str">
        <f t="shared" si="24"/>
        <v/>
      </c>
      <c r="BB701" s="68" t="str">
        <f t="shared" si="25"/>
        <v/>
      </c>
      <c r="BC701" s="68" t="str">
        <f t="shared" si="26"/>
        <v/>
      </c>
      <c r="BD701" s="68" t="str">
        <f t="shared" si="27"/>
        <v/>
      </c>
      <c r="BE701" s="68" t="str">
        <f t="shared" si="28"/>
        <v/>
      </c>
      <c r="BF701" s="51"/>
      <c r="BG701" s="69" t="str">
        <f t="shared" si="29"/>
        <v/>
      </c>
      <c r="BH701" s="67" t="str">
        <f t="shared" si="30"/>
        <v/>
      </c>
      <c r="BI701" s="67" t="str">
        <f t="shared" si="31"/>
        <v/>
      </c>
      <c r="BJ701" s="67" t="str">
        <f t="shared" si="32"/>
        <v/>
      </c>
      <c r="BK701" s="67" t="str">
        <f t="shared" si="33"/>
        <v/>
      </c>
      <c r="BL701" s="67" t="str">
        <f t="shared" si="34"/>
        <v/>
      </c>
      <c r="BM701" s="65" t="str">
        <f t="shared" si="35"/>
        <v/>
      </c>
      <c r="BN701" s="51"/>
      <c r="BO701" s="51"/>
      <c r="BP701" s="51"/>
      <c r="BQ701" s="70"/>
      <c r="BR701" s="51"/>
      <c r="BS701" s="69" t="str">
        <f t="shared" si="2920"/>
        <v/>
      </c>
      <c r="BT701" s="51"/>
      <c r="BU701" s="68"/>
      <c r="BV701" s="68"/>
      <c r="BW701" s="65"/>
      <c r="BX701" s="68"/>
      <c r="BY701" s="67" t="str">
        <f t="shared" si="44"/>
        <v/>
      </c>
      <c r="BZ701" s="68"/>
      <c r="CA701" s="65" t="str">
        <f t="shared" si="45"/>
        <v/>
      </c>
      <c r="CB701" s="67" t="str">
        <f t="shared" si="46"/>
        <v/>
      </c>
      <c r="CC701" s="67" t="str">
        <f t="shared" si="47"/>
        <v/>
      </c>
      <c r="CD701" s="67" t="str">
        <f t="shared" si="48"/>
        <v/>
      </c>
      <c r="CE701" s="67" t="str">
        <f t="shared" si="49"/>
        <v/>
      </c>
      <c r="CF701" s="68"/>
      <c r="CG701" s="68"/>
      <c r="CH701" s="68"/>
      <c r="CI701" s="65"/>
      <c r="CJ701" s="68"/>
      <c r="CK701" s="67" t="str">
        <f t="shared" si="54"/>
        <v/>
      </c>
      <c r="CL701" s="68"/>
      <c r="CM701" s="68"/>
      <c r="CN701" s="68"/>
      <c r="CO701" s="65"/>
      <c r="CP701" s="68"/>
      <c r="CQ701" s="67" t="str">
        <f t="shared" si="59"/>
        <v/>
      </c>
      <c r="CR701" s="68"/>
      <c r="CS701" s="68"/>
      <c r="CT701" s="68"/>
      <c r="CU701" s="65"/>
      <c r="CV701" s="68"/>
      <c r="CW701" s="67" t="str">
        <f t="shared" si="64"/>
        <v/>
      </c>
      <c r="CX701" s="68"/>
      <c r="CY701" s="68"/>
      <c r="CZ701" s="68"/>
      <c r="DA701" s="65"/>
      <c r="DB701" s="68"/>
      <c r="DC701" s="67" t="str">
        <f t="shared" si="69"/>
        <v/>
      </c>
      <c r="DD701" s="68"/>
      <c r="DE701" s="68"/>
      <c r="DF701" s="51"/>
      <c r="DG701" s="70"/>
      <c r="DH701" s="51"/>
      <c r="DI701" s="69" t="str">
        <f t="shared" si="74"/>
        <v/>
      </c>
      <c r="DJ701" s="51"/>
      <c r="DK701" s="51"/>
      <c r="DL701" s="51"/>
      <c r="DM701" s="70"/>
      <c r="DN701" s="51"/>
      <c r="DO701" s="69" t="str">
        <f t="shared" si="79"/>
        <v/>
      </c>
      <c r="DP701" s="51"/>
      <c r="DQ701" s="51"/>
      <c r="DR701" s="51"/>
      <c r="DS701" s="51"/>
      <c r="DT701" s="51"/>
      <c r="DU701" s="181"/>
    </row>
    <row r="702" spans="1:125" ht="15" x14ac:dyDescent="0.25">
      <c r="A702" s="50">
        <v>2016</v>
      </c>
      <c r="B702" s="51" t="s">
        <v>677</v>
      </c>
      <c r="C702" s="50" t="s">
        <v>574</v>
      </c>
      <c r="D702" s="53" t="s">
        <v>193</v>
      </c>
      <c r="E702" s="50" t="s">
        <v>7</v>
      </c>
      <c r="F702" s="54">
        <v>79194</v>
      </c>
      <c r="G702" s="54" t="s">
        <v>364</v>
      </c>
      <c r="H702" s="54">
        <v>37572</v>
      </c>
      <c r="I702" s="55">
        <v>205404</v>
      </c>
      <c r="J702" s="50"/>
      <c r="K702" s="50" t="s">
        <v>2032</v>
      </c>
      <c r="L702" s="58" t="s">
        <v>2032</v>
      </c>
      <c r="M702" s="58" t="s">
        <v>2032</v>
      </c>
      <c r="N702" s="58" t="s">
        <v>2032</v>
      </c>
      <c r="O702" s="58" t="s">
        <v>2032</v>
      </c>
      <c r="P702" s="59"/>
      <c r="Q702" s="60">
        <v>206342</v>
      </c>
      <c r="R702" s="60">
        <v>0</v>
      </c>
      <c r="S702" s="60">
        <v>9061</v>
      </c>
      <c r="T702" s="60">
        <v>0</v>
      </c>
      <c r="U702" s="60">
        <v>0</v>
      </c>
      <c r="V702" s="79"/>
      <c r="W702" s="90">
        <f t="shared" si="857"/>
        <v>215403</v>
      </c>
      <c r="X702" s="101">
        <v>0</v>
      </c>
      <c r="Y702" s="50"/>
      <c r="Z702" s="50" t="s">
        <v>193</v>
      </c>
      <c r="AA702" s="51" t="str">
        <f t="shared" ref="AA702:AA703" si="4811">IF(A702 =2014,IF(Y702 ="",F702,""),"")</f>
        <v/>
      </c>
      <c r="AB702" s="68" t="str">
        <f t="shared" ref="AB702:AB703" si="4812">IF(A702 =2014,IF(Y702 ="",I702,""),"")</f>
        <v/>
      </c>
      <c r="AC702" s="68" t="str">
        <f t="shared" ref="AC702:AC703" si="4813">IF(A702 =2014,IF(Y702 ="",Q702,""),"")</f>
        <v/>
      </c>
      <c r="AD702" s="68" t="str">
        <f t="shared" ref="AD702:AD703" si="4814">IF(A702 =2014,IF(Y702 ="",R702,""),"")</f>
        <v/>
      </c>
      <c r="AE702" s="68" t="str">
        <f t="shared" ref="AE702:AE703" si="4815">IF(A702 =2014,IF(Y702 ="",S702,""),"")</f>
        <v/>
      </c>
      <c r="AF702" s="68" t="str">
        <f t="shared" ref="AF702:AF703" si="4816">IF(A702 =2014,IF(Y702 ="",T702+U702,""),"")</f>
        <v/>
      </c>
      <c r="AG702" s="67" t="str">
        <f t="shared" si="7"/>
        <v/>
      </c>
      <c r="AH702" s="51"/>
      <c r="AI702" s="51" t="str">
        <f t="shared" si="8"/>
        <v/>
      </c>
      <c r="AJ702" s="68" t="str">
        <f t="shared" si="9"/>
        <v/>
      </c>
      <c r="AK702" s="68" t="str">
        <f t="shared" si="10"/>
        <v/>
      </c>
      <c r="AL702" s="68" t="str">
        <f t="shared" si="11"/>
        <v/>
      </c>
      <c r="AM702" s="68" t="str">
        <f t="shared" si="12"/>
        <v/>
      </c>
      <c r="AN702" s="68" t="str">
        <f t="shared" si="13"/>
        <v/>
      </c>
      <c r="AO702" s="67" t="str">
        <f t="shared" si="14"/>
        <v/>
      </c>
      <c r="AP702" s="51"/>
      <c r="AQ702" s="80">
        <f t="shared" si="15"/>
        <v>79194</v>
      </c>
      <c r="AR702" s="68">
        <f t="shared" si="16"/>
        <v>205404</v>
      </c>
      <c r="AS702" s="68">
        <f t="shared" si="17"/>
        <v>206342</v>
      </c>
      <c r="AT702" s="68">
        <f t="shared" si="18"/>
        <v>0</v>
      </c>
      <c r="AU702" s="68">
        <f t="shared" si="19"/>
        <v>9061</v>
      </c>
      <c r="AV702" s="68">
        <f t="shared" si="20"/>
        <v>0</v>
      </c>
      <c r="AW702" s="67">
        <f t="shared" si="21"/>
        <v>0</v>
      </c>
      <c r="AX702" s="51"/>
      <c r="AY702" s="51" t="str">
        <f t="shared" si="22"/>
        <v/>
      </c>
      <c r="AZ702" s="68" t="str">
        <f t="shared" si="23"/>
        <v/>
      </c>
      <c r="BA702" s="68" t="str">
        <f t="shared" si="24"/>
        <v/>
      </c>
      <c r="BB702" s="68" t="str">
        <f t="shared" si="25"/>
        <v/>
      </c>
      <c r="BC702" s="68" t="str">
        <f t="shared" si="26"/>
        <v/>
      </c>
      <c r="BD702" s="68" t="str">
        <f t="shared" si="27"/>
        <v/>
      </c>
      <c r="BE702" s="68" t="str">
        <f t="shared" si="28"/>
        <v/>
      </c>
      <c r="BF702" s="51"/>
      <c r="BG702" s="69" t="str">
        <f t="shared" si="29"/>
        <v/>
      </c>
      <c r="BH702" s="67" t="str">
        <f t="shared" si="30"/>
        <v/>
      </c>
      <c r="BI702" s="67" t="str">
        <f t="shared" si="31"/>
        <v/>
      </c>
      <c r="BJ702" s="67" t="str">
        <f t="shared" si="32"/>
        <v/>
      </c>
      <c r="BK702" s="67" t="str">
        <f t="shared" si="33"/>
        <v/>
      </c>
      <c r="BL702" s="67" t="str">
        <f t="shared" si="34"/>
        <v/>
      </c>
      <c r="BM702" s="65" t="str">
        <f t="shared" si="35"/>
        <v/>
      </c>
      <c r="BN702" s="51"/>
      <c r="BO702" s="51" t="str">
        <f t="shared" ref="BO702:BO703" si="4817">IF(A702 =2014,F702,"")</f>
        <v/>
      </c>
      <c r="BP702" s="51" t="str">
        <f t="shared" ref="BP702:BP703" si="4818">IF(A702 =2015,F702,"")</f>
        <v/>
      </c>
      <c r="BQ702" s="71">
        <f t="shared" ref="BQ702:BQ703" si="4819">IF(A702 =2016,F702,"")</f>
        <v>79194</v>
      </c>
      <c r="BR702" s="51" t="str">
        <f t="shared" ref="BR702:BR703" si="4820">IF(A702 =2017,F702,"")</f>
        <v/>
      </c>
      <c r="BS702" s="69" t="str">
        <f t="shared" si="2920"/>
        <v/>
      </c>
      <c r="BT702" s="51"/>
      <c r="BU702" s="68" t="str">
        <f t="shared" ref="BU702:BU703" si="4821">IF(A702 =2014,I702,"")</f>
        <v/>
      </c>
      <c r="BV702" s="68" t="str">
        <f t="shared" ref="BV702:BV703" si="4822">IF(A702 =2015,I702,"")</f>
        <v/>
      </c>
      <c r="BW702" s="65">
        <f t="shared" ref="BW702:BW703" si="4823">IF(A702 =2016,I702,"")</f>
        <v>205404</v>
      </c>
      <c r="BX702" s="68" t="str">
        <f t="shared" ref="BX702:BX703" si="4824">IF(A702 =2017,I702,"")</f>
        <v/>
      </c>
      <c r="BY702" s="67" t="str">
        <f t="shared" si="44"/>
        <v/>
      </c>
      <c r="BZ702" s="68"/>
      <c r="CA702" s="65" t="str">
        <f t="shared" si="45"/>
        <v/>
      </c>
      <c r="CB702" s="67" t="str">
        <f t="shared" si="46"/>
        <v/>
      </c>
      <c r="CC702" s="67">
        <f t="shared" si="47"/>
        <v>0</v>
      </c>
      <c r="CD702" s="67" t="str">
        <f t="shared" si="48"/>
        <v/>
      </c>
      <c r="CE702" s="67" t="str">
        <f t="shared" si="49"/>
        <v/>
      </c>
      <c r="CF702" s="68"/>
      <c r="CG702" s="68" t="str">
        <f t="shared" ref="CG702:CG703" si="4825">IF(A702 =2014,Q702+R702+S702+T702+U702,"")</f>
        <v/>
      </c>
      <c r="CH702" s="68" t="str">
        <f t="shared" ref="CH702:CH703" si="4826">IF(A702 =2015,Q702+R702+S702+T702+U702,"")</f>
        <v/>
      </c>
      <c r="CI702" s="65">
        <f t="shared" ref="CI702:CI703" si="4827">IF(A702 =2016,Q702+R702+S702+T702+U702,"")</f>
        <v>215403</v>
      </c>
      <c r="CJ702" s="68" t="str">
        <f t="shared" ref="CJ702:CJ703" si="4828">IF(A702 =2017,Q702+R702+S702+T702+U702,"")</f>
        <v/>
      </c>
      <c r="CK702" s="67" t="str">
        <f t="shared" si="54"/>
        <v/>
      </c>
      <c r="CL702" s="68"/>
      <c r="CM702" s="68" t="str">
        <f t="shared" ref="CM702:CM703" si="4829">IF(A702 =2014,Q702,"")</f>
        <v/>
      </c>
      <c r="CN702" s="68" t="str">
        <f t="shared" ref="CN702:CN703" si="4830">IF(A702 =2015,Q702,"")</f>
        <v/>
      </c>
      <c r="CO702" s="65">
        <f t="shared" ref="CO702:CO703" si="4831">IF(A702 =2016,Q702,"")</f>
        <v>206342</v>
      </c>
      <c r="CP702" s="68" t="str">
        <f t="shared" ref="CP702:CP703" si="4832">IF(A702 =2017,Q702,"")</f>
        <v/>
      </c>
      <c r="CQ702" s="67" t="str">
        <f t="shared" si="59"/>
        <v/>
      </c>
      <c r="CR702" s="68"/>
      <c r="CS702" s="68" t="str">
        <f t="shared" ref="CS702:CS703" si="4833">IF(A702 =2014,R702,"")</f>
        <v/>
      </c>
      <c r="CT702" s="68" t="str">
        <f t="shared" ref="CT702:CT703" si="4834">IF(A702 =2015,R702,"")</f>
        <v/>
      </c>
      <c r="CU702" s="65">
        <f t="shared" ref="CU702:CU703" si="4835">IF(A702 =2016,R702,"")</f>
        <v>0</v>
      </c>
      <c r="CV702" s="68" t="str">
        <f t="shared" ref="CV702:CV703" si="4836">IF(A702 =2017,R702,"")</f>
        <v/>
      </c>
      <c r="CW702" s="67" t="str">
        <f t="shared" si="64"/>
        <v/>
      </c>
      <c r="CX702" s="68"/>
      <c r="CY702" s="68" t="str">
        <f t="shared" ref="CY702:CY703" si="4837">IF(A702 =2014,S702,"")</f>
        <v/>
      </c>
      <c r="CZ702" s="68" t="str">
        <f t="shared" ref="CZ702:CZ703" si="4838">IF(A702 =2015,S702,"")</f>
        <v/>
      </c>
      <c r="DA702" s="65">
        <f t="shared" ref="DA702:DA703" si="4839">IF(A702 =2016,S702,"")</f>
        <v>9061</v>
      </c>
      <c r="DB702" s="68" t="str">
        <f t="shared" ref="DB702:DB703" si="4840">IF(A702 =2017,S702,"")</f>
        <v/>
      </c>
      <c r="DC702" s="67" t="str">
        <f t="shared" si="69"/>
        <v/>
      </c>
      <c r="DD702" s="68"/>
      <c r="DE702" s="68" t="str">
        <f t="shared" ref="DE702:DE703" si="4841">IF(A702 =2014,T702,"")</f>
        <v/>
      </c>
      <c r="DF702" s="51" t="str">
        <f t="shared" ref="DF702:DF703" si="4842">IF(A702 =2015,T702,"")</f>
        <v/>
      </c>
      <c r="DG702" s="65">
        <f t="shared" ref="DG702:DG703" si="4843">IF(A702 =2016,T702,"")</f>
        <v>0</v>
      </c>
      <c r="DH702" s="51" t="str">
        <f t="shared" ref="DH702:DH703" si="4844">IF(A702 =2017,T702,"")</f>
        <v/>
      </c>
      <c r="DI702" s="69" t="str">
        <f t="shared" si="74"/>
        <v/>
      </c>
      <c r="DJ702" s="51"/>
      <c r="DK702" s="51" t="str">
        <f t="shared" ref="DK702:DK703" si="4845">IF(A702 =2014,U702,"")</f>
        <v/>
      </c>
      <c r="DL702" s="51" t="str">
        <f t="shared" ref="DL702:DL703" si="4846">IF(A702 =2015,U702,"")</f>
        <v/>
      </c>
      <c r="DM702" s="65">
        <f t="shared" ref="DM702:DM703" si="4847">IF(A702 =2016,U702,"")</f>
        <v>0</v>
      </c>
      <c r="DN702" s="51" t="str">
        <f t="shared" ref="DN702:DN703" si="4848">IF(A702 =2017,U702,"")</f>
        <v/>
      </c>
      <c r="DO702" s="69" t="str">
        <f t="shared" si="79"/>
        <v/>
      </c>
      <c r="DP702" s="51"/>
      <c r="DQ702" s="51"/>
      <c r="DR702" s="51"/>
      <c r="DS702" s="51"/>
      <c r="DT702" s="51"/>
      <c r="DU702" s="181"/>
    </row>
    <row r="703" spans="1:125" ht="15" x14ac:dyDescent="0.25">
      <c r="A703" s="50">
        <v>2017</v>
      </c>
      <c r="B703" s="51" t="s">
        <v>677</v>
      </c>
      <c r="C703" s="50" t="s">
        <v>574</v>
      </c>
      <c r="D703" s="53" t="s">
        <v>193</v>
      </c>
      <c r="E703" s="50" t="s">
        <v>7</v>
      </c>
      <c r="F703" s="54">
        <v>76625</v>
      </c>
      <c r="G703" s="54" t="s">
        <v>364</v>
      </c>
      <c r="H703" s="54">
        <v>38450</v>
      </c>
      <c r="I703" s="55">
        <v>200724</v>
      </c>
      <c r="J703" s="50"/>
      <c r="K703" s="50" t="s">
        <v>2032</v>
      </c>
      <c r="L703" s="58" t="s">
        <v>2032</v>
      </c>
      <c r="M703" s="58" t="s">
        <v>2032</v>
      </c>
      <c r="N703" s="58" t="s">
        <v>2032</v>
      </c>
      <c r="O703" s="58" t="s">
        <v>2032</v>
      </c>
      <c r="P703" s="59"/>
      <c r="Q703" s="60">
        <v>205339</v>
      </c>
      <c r="R703" s="60">
        <v>0</v>
      </c>
      <c r="S703" s="60">
        <v>11145</v>
      </c>
      <c r="T703" s="60">
        <v>0</v>
      </c>
      <c r="U703" s="60">
        <v>0</v>
      </c>
      <c r="V703" s="79"/>
      <c r="W703" s="90">
        <f t="shared" si="857"/>
        <v>216484</v>
      </c>
      <c r="X703" s="101">
        <v>0</v>
      </c>
      <c r="Y703" s="50"/>
      <c r="Z703" s="50" t="s">
        <v>193</v>
      </c>
      <c r="AA703" s="51" t="str">
        <f t="shared" si="4811"/>
        <v/>
      </c>
      <c r="AB703" s="68" t="str">
        <f t="shared" si="4812"/>
        <v/>
      </c>
      <c r="AC703" s="68" t="str">
        <f t="shared" si="4813"/>
        <v/>
      </c>
      <c r="AD703" s="68" t="str">
        <f t="shared" si="4814"/>
        <v/>
      </c>
      <c r="AE703" s="68" t="str">
        <f t="shared" si="4815"/>
        <v/>
      </c>
      <c r="AF703" s="68" t="str">
        <f t="shared" si="4816"/>
        <v/>
      </c>
      <c r="AG703" s="67" t="str">
        <f t="shared" si="7"/>
        <v/>
      </c>
      <c r="AH703" s="51"/>
      <c r="AI703" s="51" t="str">
        <f t="shared" si="8"/>
        <v/>
      </c>
      <c r="AJ703" s="68" t="str">
        <f t="shared" si="9"/>
        <v/>
      </c>
      <c r="AK703" s="68" t="str">
        <f t="shared" si="10"/>
        <v/>
      </c>
      <c r="AL703" s="68" t="str">
        <f t="shared" si="11"/>
        <v/>
      </c>
      <c r="AM703" s="68" t="str">
        <f t="shared" si="12"/>
        <v/>
      </c>
      <c r="AN703" s="68" t="str">
        <f t="shared" si="13"/>
        <v/>
      </c>
      <c r="AO703" s="67" t="str">
        <f t="shared" si="14"/>
        <v/>
      </c>
      <c r="AP703" s="51"/>
      <c r="AQ703" s="51" t="str">
        <f t="shared" si="15"/>
        <v/>
      </c>
      <c r="AR703" s="68" t="str">
        <f t="shared" si="16"/>
        <v/>
      </c>
      <c r="AS703" s="68" t="str">
        <f t="shared" si="17"/>
        <v/>
      </c>
      <c r="AT703" s="68" t="str">
        <f t="shared" si="18"/>
        <v/>
      </c>
      <c r="AU703" s="68" t="str">
        <f t="shared" si="19"/>
        <v/>
      </c>
      <c r="AV703" s="68" t="str">
        <f t="shared" si="20"/>
        <v/>
      </c>
      <c r="AW703" s="67" t="str">
        <f t="shared" si="21"/>
        <v/>
      </c>
      <c r="AX703" s="51"/>
      <c r="AY703" s="80">
        <f t="shared" si="22"/>
        <v>76625</v>
      </c>
      <c r="AZ703" s="68">
        <f t="shared" si="23"/>
        <v>200724</v>
      </c>
      <c r="BA703" s="68">
        <f t="shared" si="24"/>
        <v>205339</v>
      </c>
      <c r="BB703" s="68">
        <f t="shared" si="25"/>
        <v>0</v>
      </c>
      <c r="BC703" s="68">
        <f t="shared" si="26"/>
        <v>11145</v>
      </c>
      <c r="BD703" s="68">
        <f t="shared" si="27"/>
        <v>0</v>
      </c>
      <c r="BE703" s="68">
        <f t="shared" si="28"/>
        <v>0</v>
      </c>
      <c r="BF703" s="51"/>
      <c r="BG703" s="69" t="str">
        <f t="shared" si="29"/>
        <v/>
      </c>
      <c r="BH703" s="67" t="str">
        <f t="shared" si="30"/>
        <v/>
      </c>
      <c r="BI703" s="67" t="str">
        <f t="shared" si="31"/>
        <v/>
      </c>
      <c r="BJ703" s="67" t="str">
        <f t="shared" si="32"/>
        <v/>
      </c>
      <c r="BK703" s="67" t="str">
        <f t="shared" si="33"/>
        <v/>
      </c>
      <c r="BL703" s="67" t="str">
        <f t="shared" si="34"/>
        <v/>
      </c>
      <c r="BM703" s="65" t="str">
        <f t="shared" si="35"/>
        <v/>
      </c>
      <c r="BN703" s="51"/>
      <c r="BO703" s="51" t="str">
        <f t="shared" si="4817"/>
        <v/>
      </c>
      <c r="BP703" s="51" t="str">
        <f t="shared" si="4818"/>
        <v/>
      </c>
      <c r="BQ703" s="51" t="str">
        <f t="shared" si="4819"/>
        <v/>
      </c>
      <c r="BR703" s="71">
        <f t="shared" si="4820"/>
        <v>76625</v>
      </c>
      <c r="BS703" s="69" t="str">
        <f t="shared" si="2920"/>
        <v/>
      </c>
      <c r="BT703" s="51"/>
      <c r="BU703" s="68" t="str">
        <f t="shared" si="4821"/>
        <v/>
      </c>
      <c r="BV703" s="68" t="str">
        <f t="shared" si="4822"/>
        <v/>
      </c>
      <c r="BW703" s="68" t="str">
        <f t="shared" si="4823"/>
        <v/>
      </c>
      <c r="BX703" s="65">
        <f t="shared" si="4824"/>
        <v>200724</v>
      </c>
      <c r="BY703" s="67" t="str">
        <f t="shared" si="44"/>
        <v/>
      </c>
      <c r="BZ703" s="68"/>
      <c r="CA703" s="65" t="str">
        <f t="shared" si="45"/>
        <v/>
      </c>
      <c r="CB703" s="67" t="str">
        <f t="shared" si="46"/>
        <v/>
      </c>
      <c r="CC703" s="67" t="str">
        <f t="shared" si="47"/>
        <v/>
      </c>
      <c r="CD703" s="67">
        <f t="shared" si="48"/>
        <v>0</v>
      </c>
      <c r="CE703" s="67" t="str">
        <f t="shared" si="49"/>
        <v/>
      </c>
      <c r="CF703" s="68"/>
      <c r="CG703" s="68" t="str">
        <f t="shared" si="4825"/>
        <v/>
      </c>
      <c r="CH703" s="68" t="str">
        <f t="shared" si="4826"/>
        <v/>
      </c>
      <c r="CI703" s="68" t="str">
        <f t="shared" si="4827"/>
        <v/>
      </c>
      <c r="CJ703" s="65">
        <f t="shared" si="4828"/>
        <v>216484</v>
      </c>
      <c r="CK703" s="67" t="str">
        <f t="shared" si="54"/>
        <v/>
      </c>
      <c r="CL703" s="68"/>
      <c r="CM703" s="68" t="str">
        <f t="shared" si="4829"/>
        <v/>
      </c>
      <c r="CN703" s="68" t="str">
        <f t="shared" si="4830"/>
        <v/>
      </c>
      <c r="CO703" s="68" t="str">
        <f t="shared" si="4831"/>
        <v/>
      </c>
      <c r="CP703" s="65">
        <f t="shared" si="4832"/>
        <v>205339</v>
      </c>
      <c r="CQ703" s="67" t="str">
        <f t="shared" si="59"/>
        <v/>
      </c>
      <c r="CR703" s="68"/>
      <c r="CS703" s="68" t="str">
        <f t="shared" si="4833"/>
        <v/>
      </c>
      <c r="CT703" s="68" t="str">
        <f t="shared" si="4834"/>
        <v/>
      </c>
      <c r="CU703" s="68" t="str">
        <f t="shared" si="4835"/>
        <v/>
      </c>
      <c r="CV703" s="65">
        <f t="shared" si="4836"/>
        <v>0</v>
      </c>
      <c r="CW703" s="67" t="str">
        <f t="shared" si="64"/>
        <v/>
      </c>
      <c r="CX703" s="68"/>
      <c r="CY703" s="68" t="str">
        <f t="shared" si="4837"/>
        <v/>
      </c>
      <c r="CZ703" s="68" t="str">
        <f t="shared" si="4838"/>
        <v/>
      </c>
      <c r="DA703" s="68" t="str">
        <f t="shared" si="4839"/>
        <v/>
      </c>
      <c r="DB703" s="65">
        <f t="shared" si="4840"/>
        <v>11145</v>
      </c>
      <c r="DC703" s="67" t="str">
        <f t="shared" si="69"/>
        <v/>
      </c>
      <c r="DD703" s="68"/>
      <c r="DE703" s="68" t="str">
        <f t="shared" si="4841"/>
        <v/>
      </c>
      <c r="DF703" s="51" t="str">
        <f t="shared" si="4842"/>
        <v/>
      </c>
      <c r="DG703" s="51" t="str">
        <f t="shared" si="4843"/>
        <v/>
      </c>
      <c r="DH703" s="65">
        <f t="shared" si="4844"/>
        <v>0</v>
      </c>
      <c r="DI703" s="69" t="str">
        <f t="shared" si="74"/>
        <v/>
      </c>
      <c r="DJ703" s="51"/>
      <c r="DK703" s="51" t="str">
        <f t="shared" si="4845"/>
        <v/>
      </c>
      <c r="DL703" s="51" t="str">
        <f t="shared" si="4846"/>
        <v/>
      </c>
      <c r="DM703" s="51" t="str">
        <f t="shared" si="4847"/>
        <v/>
      </c>
      <c r="DN703" s="65">
        <f t="shared" si="4848"/>
        <v>0</v>
      </c>
      <c r="DO703" s="69" t="str">
        <f t="shared" si="79"/>
        <v/>
      </c>
      <c r="DP703" s="51"/>
      <c r="DQ703" s="51"/>
      <c r="DR703" s="51"/>
      <c r="DS703" s="51"/>
      <c r="DT703" s="51"/>
      <c r="DU703" s="181"/>
    </row>
    <row r="704" spans="1:125" ht="15" x14ac:dyDescent="0.25">
      <c r="A704" s="56">
        <v>2018</v>
      </c>
      <c r="B704" s="51" t="s">
        <v>677</v>
      </c>
      <c r="C704" s="50" t="s">
        <v>574</v>
      </c>
      <c r="D704" s="170" t="s">
        <v>193</v>
      </c>
      <c r="E704" s="50" t="s">
        <v>7</v>
      </c>
      <c r="F704" s="89">
        <v>67608</v>
      </c>
      <c r="G704" s="89">
        <v>0</v>
      </c>
      <c r="H704" s="89">
        <v>37312</v>
      </c>
      <c r="I704" s="90">
        <v>227807</v>
      </c>
      <c r="J704" s="56" t="s">
        <v>209</v>
      </c>
      <c r="K704" s="50" t="s">
        <v>2032</v>
      </c>
      <c r="L704" s="112">
        <v>227807</v>
      </c>
      <c r="M704" s="58"/>
      <c r="N704" s="58"/>
      <c r="O704" s="58"/>
      <c r="P704" s="91"/>
      <c r="Q704" s="92">
        <v>234366</v>
      </c>
      <c r="R704" s="92">
        <v>0</v>
      </c>
      <c r="S704" s="92">
        <v>8994</v>
      </c>
      <c r="T704" s="92">
        <v>0</v>
      </c>
      <c r="U704" s="94"/>
      <c r="V704" s="94"/>
      <c r="W704" s="90">
        <f t="shared" si="857"/>
        <v>243360</v>
      </c>
      <c r="X704" s="101">
        <v>0</v>
      </c>
      <c r="Y704" s="50"/>
      <c r="Z704" s="50"/>
      <c r="AA704" s="51"/>
      <c r="AB704" s="68"/>
      <c r="AC704" s="68"/>
      <c r="AD704" s="68"/>
      <c r="AE704" s="68"/>
      <c r="AF704" s="68"/>
      <c r="AG704" s="67" t="str">
        <f t="shared" si="7"/>
        <v/>
      </c>
      <c r="AH704" s="51"/>
      <c r="AI704" s="51" t="str">
        <f t="shared" si="8"/>
        <v/>
      </c>
      <c r="AJ704" s="68" t="str">
        <f t="shared" si="9"/>
        <v/>
      </c>
      <c r="AK704" s="68" t="str">
        <f t="shared" si="10"/>
        <v/>
      </c>
      <c r="AL704" s="68" t="str">
        <f t="shared" si="11"/>
        <v/>
      </c>
      <c r="AM704" s="68" t="str">
        <f t="shared" si="12"/>
        <v/>
      </c>
      <c r="AN704" s="68" t="str">
        <f t="shared" si="13"/>
        <v/>
      </c>
      <c r="AO704" s="67" t="str">
        <f t="shared" si="14"/>
        <v/>
      </c>
      <c r="AP704" s="51"/>
      <c r="AQ704" s="51" t="str">
        <f t="shared" si="15"/>
        <v/>
      </c>
      <c r="AR704" s="68" t="str">
        <f t="shared" si="16"/>
        <v/>
      </c>
      <c r="AS704" s="68" t="str">
        <f t="shared" si="17"/>
        <v/>
      </c>
      <c r="AT704" s="68" t="str">
        <f t="shared" si="18"/>
        <v/>
      </c>
      <c r="AU704" s="68" t="str">
        <f t="shared" si="19"/>
        <v/>
      </c>
      <c r="AV704" s="68" t="str">
        <f t="shared" si="20"/>
        <v/>
      </c>
      <c r="AW704" s="67" t="str">
        <f t="shared" si="21"/>
        <v/>
      </c>
      <c r="AX704" s="51"/>
      <c r="AY704" s="51" t="str">
        <f t="shared" si="22"/>
        <v/>
      </c>
      <c r="AZ704" s="68" t="str">
        <f t="shared" si="23"/>
        <v/>
      </c>
      <c r="BA704" s="68" t="str">
        <f t="shared" si="24"/>
        <v/>
      </c>
      <c r="BB704" s="68" t="str">
        <f t="shared" si="25"/>
        <v/>
      </c>
      <c r="BC704" s="68" t="str">
        <f t="shared" si="26"/>
        <v/>
      </c>
      <c r="BD704" s="68" t="str">
        <f t="shared" si="27"/>
        <v/>
      </c>
      <c r="BE704" s="68" t="str">
        <f t="shared" si="28"/>
        <v/>
      </c>
      <c r="BF704" s="51"/>
      <c r="BG704" s="96">
        <f t="shared" si="29"/>
        <v>67608</v>
      </c>
      <c r="BH704" s="67">
        <f t="shared" si="30"/>
        <v>227807</v>
      </c>
      <c r="BI704" s="67">
        <f t="shared" si="31"/>
        <v>234366</v>
      </c>
      <c r="BJ704" s="67">
        <f t="shared" si="32"/>
        <v>0</v>
      </c>
      <c r="BK704" s="67">
        <f t="shared" si="33"/>
        <v>8994</v>
      </c>
      <c r="BL704" s="67">
        <f t="shared" si="34"/>
        <v>0</v>
      </c>
      <c r="BM704" s="65">
        <f t="shared" si="35"/>
        <v>0</v>
      </c>
      <c r="BN704" s="51"/>
      <c r="BO704" s="51"/>
      <c r="BP704" s="51"/>
      <c r="BQ704" s="70"/>
      <c r="BR704" s="51"/>
      <c r="BS704" s="96">
        <f t="shared" si="2920"/>
        <v>67608</v>
      </c>
      <c r="BT704" s="51"/>
      <c r="BU704" s="68"/>
      <c r="BV704" s="68"/>
      <c r="BW704" s="65"/>
      <c r="BX704" s="68"/>
      <c r="BY704" s="67">
        <f t="shared" si="44"/>
        <v>227807</v>
      </c>
      <c r="BZ704" s="68"/>
      <c r="CA704" s="65" t="str">
        <f t="shared" si="45"/>
        <v/>
      </c>
      <c r="CB704" s="67" t="str">
        <f t="shared" si="46"/>
        <v/>
      </c>
      <c r="CC704" s="67" t="str">
        <f t="shared" si="47"/>
        <v/>
      </c>
      <c r="CD704" s="67" t="str">
        <f t="shared" si="48"/>
        <v/>
      </c>
      <c r="CE704" s="67">
        <f t="shared" si="49"/>
        <v>0</v>
      </c>
      <c r="CF704" s="68"/>
      <c r="CG704" s="68"/>
      <c r="CH704" s="68"/>
      <c r="CI704" s="65"/>
      <c r="CJ704" s="68"/>
      <c r="CK704" s="67">
        <f t="shared" si="54"/>
        <v>243360</v>
      </c>
      <c r="CL704" s="68"/>
      <c r="CM704" s="68"/>
      <c r="CN704" s="68"/>
      <c r="CO704" s="65"/>
      <c r="CP704" s="68"/>
      <c r="CQ704" s="67">
        <f t="shared" si="59"/>
        <v>234366</v>
      </c>
      <c r="CR704" s="68"/>
      <c r="CS704" s="68"/>
      <c r="CT704" s="68"/>
      <c r="CU704" s="65"/>
      <c r="CV704" s="68"/>
      <c r="CW704" s="67">
        <f t="shared" si="64"/>
        <v>0</v>
      </c>
      <c r="CX704" s="68"/>
      <c r="CY704" s="68"/>
      <c r="CZ704" s="68"/>
      <c r="DA704" s="65"/>
      <c r="DB704" s="68"/>
      <c r="DC704" s="67">
        <f t="shared" si="69"/>
        <v>8994</v>
      </c>
      <c r="DD704" s="68"/>
      <c r="DE704" s="68"/>
      <c r="DF704" s="51"/>
      <c r="DG704" s="70"/>
      <c r="DH704" s="51"/>
      <c r="DI704" s="67">
        <f t="shared" si="74"/>
        <v>0</v>
      </c>
      <c r="DJ704" s="51"/>
      <c r="DK704" s="51"/>
      <c r="DL704" s="51"/>
      <c r="DM704" s="70"/>
      <c r="DN704" s="51"/>
      <c r="DO704" s="67">
        <f t="shared" si="79"/>
        <v>234366</v>
      </c>
      <c r="DP704" s="51"/>
      <c r="DQ704" s="51"/>
      <c r="DR704" s="51"/>
      <c r="DS704" s="51"/>
      <c r="DT704" s="51"/>
      <c r="DU704" s="181"/>
    </row>
    <row r="705" spans="1:125" ht="15" x14ac:dyDescent="0.25">
      <c r="A705" s="50"/>
      <c r="B705" s="51"/>
      <c r="C705" s="50"/>
      <c r="D705" s="53"/>
      <c r="E705" s="50"/>
      <c r="F705" s="54"/>
      <c r="G705" s="54"/>
      <c r="H705" s="54"/>
      <c r="I705" s="55"/>
      <c r="J705" s="50"/>
      <c r="K705" s="50" t="s">
        <v>2032</v>
      </c>
      <c r="L705" s="58" t="s">
        <v>2032</v>
      </c>
      <c r="M705" s="58"/>
      <c r="N705" s="58"/>
      <c r="O705" s="58"/>
      <c r="P705" s="59"/>
      <c r="Q705" s="60"/>
      <c r="R705" s="60"/>
      <c r="S705" s="60"/>
      <c r="T705" s="60"/>
      <c r="U705" s="60"/>
      <c r="V705" s="79"/>
      <c r="W705" s="90">
        <f t="shared" si="857"/>
        <v>0</v>
      </c>
      <c r="X705" s="101"/>
      <c r="Y705" s="50"/>
      <c r="Z705" s="50"/>
      <c r="AA705" s="51"/>
      <c r="AB705" s="68"/>
      <c r="AC705" s="68"/>
      <c r="AD705" s="68"/>
      <c r="AE705" s="68"/>
      <c r="AF705" s="68"/>
      <c r="AG705" s="67" t="str">
        <f t="shared" si="7"/>
        <v/>
      </c>
      <c r="AH705" s="51"/>
      <c r="AI705" s="51" t="str">
        <f t="shared" si="8"/>
        <v/>
      </c>
      <c r="AJ705" s="68" t="str">
        <f t="shared" si="9"/>
        <v/>
      </c>
      <c r="AK705" s="68" t="str">
        <f t="shared" si="10"/>
        <v/>
      </c>
      <c r="AL705" s="68" t="str">
        <f t="shared" si="11"/>
        <v/>
      </c>
      <c r="AM705" s="68" t="str">
        <f t="shared" si="12"/>
        <v/>
      </c>
      <c r="AN705" s="68" t="str">
        <f t="shared" si="13"/>
        <v/>
      </c>
      <c r="AO705" s="67" t="str">
        <f t="shared" si="14"/>
        <v/>
      </c>
      <c r="AP705" s="51"/>
      <c r="AQ705" s="51" t="str">
        <f t="shared" si="15"/>
        <v/>
      </c>
      <c r="AR705" s="68" t="str">
        <f t="shared" si="16"/>
        <v/>
      </c>
      <c r="AS705" s="68" t="str">
        <f t="shared" si="17"/>
        <v/>
      </c>
      <c r="AT705" s="68" t="str">
        <f t="shared" si="18"/>
        <v/>
      </c>
      <c r="AU705" s="68" t="str">
        <f t="shared" si="19"/>
        <v/>
      </c>
      <c r="AV705" s="68" t="str">
        <f t="shared" si="20"/>
        <v/>
      </c>
      <c r="AW705" s="67" t="str">
        <f t="shared" si="21"/>
        <v/>
      </c>
      <c r="AX705" s="51"/>
      <c r="AY705" s="51" t="str">
        <f t="shared" si="22"/>
        <v/>
      </c>
      <c r="AZ705" s="68" t="str">
        <f t="shared" si="23"/>
        <v/>
      </c>
      <c r="BA705" s="68" t="str">
        <f t="shared" si="24"/>
        <v/>
      </c>
      <c r="BB705" s="68" t="str">
        <f t="shared" si="25"/>
        <v/>
      </c>
      <c r="BC705" s="68" t="str">
        <f t="shared" si="26"/>
        <v/>
      </c>
      <c r="BD705" s="68" t="str">
        <f t="shared" si="27"/>
        <v/>
      </c>
      <c r="BE705" s="68" t="str">
        <f t="shared" si="28"/>
        <v/>
      </c>
      <c r="BF705" s="51"/>
      <c r="BG705" s="69" t="str">
        <f t="shared" si="29"/>
        <v/>
      </c>
      <c r="BH705" s="67" t="str">
        <f t="shared" si="30"/>
        <v/>
      </c>
      <c r="BI705" s="67" t="str">
        <f t="shared" si="31"/>
        <v/>
      </c>
      <c r="BJ705" s="67" t="str">
        <f t="shared" si="32"/>
        <v/>
      </c>
      <c r="BK705" s="67" t="str">
        <f t="shared" si="33"/>
        <v/>
      </c>
      <c r="BL705" s="67" t="str">
        <f t="shared" si="34"/>
        <v/>
      </c>
      <c r="BM705" s="65" t="str">
        <f t="shared" si="35"/>
        <v/>
      </c>
      <c r="BN705" s="51"/>
      <c r="BO705" s="51"/>
      <c r="BP705" s="51"/>
      <c r="BQ705" s="70"/>
      <c r="BR705" s="51"/>
      <c r="BS705" s="69" t="str">
        <f t="shared" si="2920"/>
        <v/>
      </c>
      <c r="BT705" s="51"/>
      <c r="BU705" s="68"/>
      <c r="BV705" s="68"/>
      <c r="BW705" s="65"/>
      <c r="BX705" s="68"/>
      <c r="BY705" s="67" t="str">
        <f t="shared" si="44"/>
        <v/>
      </c>
      <c r="BZ705" s="68"/>
      <c r="CA705" s="65" t="str">
        <f t="shared" si="45"/>
        <v/>
      </c>
      <c r="CB705" s="67" t="str">
        <f t="shared" si="46"/>
        <v/>
      </c>
      <c r="CC705" s="67" t="str">
        <f t="shared" si="47"/>
        <v/>
      </c>
      <c r="CD705" s="67" t="str">
        <f t="shared" si="48"/>
        <v/>
      </c>
      <c r="CE705" s="67" t="str">
        <f t="shared" si="49"/>
        <v/>
      </c>
      <c r="CF705" s="68"/>
      <c r="CG705" s="68"/>
      <c r="CH705" s="68"/>
      <c r="CI705" s="65"/>
      <c r="CJ705" s="68"/>
      <c r="CK705" s="67" t="str">
        <f t="shared" si="54"/>
        <v/>
      </c>
      <c r="CL705" s="68"/>
      <c r="CM705" s="68"/>
      <c r="CN705" s="68"/>
      <c r="CO705" s="65"/>
      <c r="CP705" s="68"/>
      <c r="CQ705" s="67" t="str">
        <f t="shared" si="59"/>
        <v/>
      </c>
      <c r="CR705" s="68"/>
      <c r="CS705" s="68"/>
      <c r="CT705" s="68"/>
      <c r="CU705" s="65"/>
      <c r="CV705" s="68"/>
      <c r="CW705" s="67" t="str">
        <f t="shared" si="64"/>
        <v/>
      </c>
      <c r="CX705" s="68"/>
      <c r="CY705" s="68"/>
      <c r="CZ705" s="68"/>
      <c r="DA705" s="65"/>
      <c r="DB705" s="68"/>
      <c r="DC705" s="67" t="str">
        <f t="shared" si="69"/>
        <v/>
      </c>
      <c r="DD705" s="68"/>
      <c r="DE705" s="68"/>
      <c r="DF705" s="51"/>
      <c r="DG705" s="70"/>
      <c r="DH705" s="51"/>
      <c r="DI705" s="69" t="str">
        <f t="shared" si="74"/>
        <v/>
      </c>
      <c r="DJ705" s="51"/>
      <c r="DK705" s="51"/>
      <c r="DL705" s="51"/>
      <c r="DM705" s="70"/>
      <c r="DN705" s="51"/>
      <c r="DO705" s="69" t="str">
        <f t="shared" si="79"/>
        <v/>
      </c>
      <c r="DP705" s="51"/>
      <c r="DQ705" s="51"/>
      <c r="DR705" s="51"/>
      <c r="DS705" s="51"/>
      <c r="DT705" s="51"/>
      <c r="DU705" s="181"/>
    </row>
    <row r="706" spans="1:125" ht="15" x14ac:dyDescent="0.25">
      <c r="A706" s="50">
        <v>2016</v>
      </c>
      <c r="B706" s="51" t="s">
        <v>671</v>
      </c>
      <c r="C706" s="50" t="s">
        <v>574</v>
      </c>
      <c r="D706" s="53" t="s">
        <v>193</v>
      </c>
      <c r="E706" s="50" t="s">
        <v>7</v>
      </c>
      <c r="F706" s="54">
        <v>60687</v>
      </c>
      <c r="G706" s="54" t="s">
        <v>364</v>
      </c>
      <c r="H706" s="54">
        <v>36945</v>
      </c>
      <c r="I706" s="55">
        <v>190366</v>
      </c>
      <c r="J706" s="50"/>
      <c r="K706" s="50" t="s">
        <v>2032</v>
      </c>
      <c r="L706" s="58" t="s">
        <v>2032</v>
      </c>
      <c r="M706" s="58" t="s">
        <v>2032</v>
      </c>
      <c r="N706" s="58" t="s">
        <v>2032</v>
      </c>
      <c r="O706" s="58" t="s">
        <v>2032</v>
      </c>
      <c r="P706" s="59"/>
      <c r="Q706" s="60">
        <v>227909</v>
      </c>
      <c r="R706" s="60">
        <v>0</v>
      </c>
      <c r="S706" s="60">
        <v>10766</v>
      </c>
      <c r="T706" s="60">
        <v>0</v>
      </c>
      <c r="U706" s="60">
        <v>0</v>
      </c>
      <c r="V706" s="79"/>
      <c r="W706" s="90">
        <f t="shared" si="857"/>
        <v>238675</v>
      </c>
      <c r="X706" s="101">
        <v>0</v>
      </c>
      <c r="Y706" s="50"/>
      <c r="Z706" s="50" t="s">
        <v>193</v>
      </c>
      <c r="AA706" s="51" t="str">
        <f t="shared" ref="AA706:AA707" si="4849">IF(A706 =2014,IF(Y706 ="",F706,""),"")</f>
        <v/>
      </c>
      <c r="AB706" s="68" t="str">
        <f t="shared" ref="AB706:AB707" si="4850">IF(A706 =2014,IF(Y706 ="",I706,""),"")</f>
        <v/>
      </c>
      <c r="AC706" s="68" t="str">
        <f t="shared" ref="AC706:AC707" si="4851">IF(A706 =2014,IF(Y706 ="",Q706,""),"")</f>
        <v/>
      </c>
      <c r="AD706" s="68" t="str">
        <f t="shared" ref="AD706:AD707" si="4852">IF(A706 =2014,IF(Y706 ="",R706,""),"")</f>
        <v/>
      </c>
      <c r="AE706" s="68" t="str">
        <f t="shared" ref="AE706:AE707" si="4853">IF(A706 =2014,IF(Y706 ="",S706,""),"")</f>
        <v/>
      </c>
      <c r="AF706" s="68" t="str">
        <f t="shared" ref="AF706:AF707" si="4854">IF(A706 =2014,IF(Y706 ="",T706+U706,""),"")</f>
        <v/>
      </c>
      <c r="AG706" s="67" t="str">
        <f t="shared" si="7"/>
        <v/>
      </c>
      <c r="AH706" s="51"/>
      <c r="AI706" s="51" t="str">
        <f t="shared" si="8"/>
        <v/>
      </c>
      <c r="AJ706" s="68" t="str">
        <f t="shared" si="9"/>
        <v/>
      </c>
      <c r="AK706" s="68" t="str">
        <f t="shared" si="10"/>
        <v/>
      </c>
      <c r="AL706" s="68" t="str">
        <f t="shared" si="11"/>
        <v/>
      </c>
      <c r="AM706" s="68" t="str">
        <f t="shared" si="12"/>
        <v/>
      </c>
      <c r="AN706" s="68" t="str">
        <f t="shared" si="13"/>
        <v/>
      </c>
      <c r="AO706" s="67" t="str">
        <f t="shared" si="14"/>
        <v/>
      </c>
      <c r="AP706" s="51"/>
      <c r="AQ706" s="80">
        <f t="shared" si="15"/>
        <v>60687</v>
      </c>
      <c r="AR706" s="68">
        <f t="shared" si="16"/>
        <v>190366</v>
      </c>
      <c r="AS706" s="68">
        <f t="shared" si="17"/>
        <v>227909</v>
      </c>
      <c r="AT706" s="68">
        <f t="shared" si="18"/>
        <v>0</v>
      </c>
      <c r="AU706" s="68">
        <f t="shared" si="19"/>
        <v>10766</v>
      </c>
      <c r="AV706" s="68">
        <f t="shared" si="20"/>
        <v>0</v>
      </c>
      <c r="AW706" s="67">
        <f t="shared" si="21"/>
        <v>0</v>
      </c>
      <c r="AX706" s="51"/>
      <c r="AY706" s="51" t="str">
        <f t="shared" si="22"/>
        <v/>
      </c>
      <c r="AZ706" s="68" t="str">
        <f t="shared" si="23"/>
        <v/>
      </c>
      <c r="BA706" s="68" t="str">
        <f t="shared" si="24"/>
        <v/>
      </c>
      <c r="BB706" s="68" t="str">
        <f t="shared" si="25"/>
        <v/>
      </c>
      <c r="BC706" s="68" t="str">
        <f t="shared" si="26"/>
        <v/>
      </c>
      <c r="BD706" s="68" t="str">
        <f t="shared" si="27"/>
        <v/>
      </c>
      <c r="BE706" s="68" t="str">
        <f t="shared" si="28"/>
        <v/>
      </c>
      <c r="BF706" s="51"/>
      <c r="BG706" s="69" t="str">
        <f t="shared" si="29"/>
        <v/>
      </c>
      <c r="BH706" s="67" t="str">
        <f t="shared" si="30"/>
        <v/>
      </c>
      <c r="BI706" s="67" t="str">
        <f t="shared" si="31"/>
        <v/>
      </c>
      <c r="BJ706" s="67" t="str">
        <f t="shared" si="32"/>
        <v/>
      </c>
      <c r="BK706" s="67" t="str">
        <f t="shared" si="33"/>
        <v/>
      </c>
      <c r="BL706" s="67" t="str">
        <f t="shared" si="34"/>
        <v/>
      </c>
      <c r="BM706" s="65" t="str">
        <f t="shared" si="35"/>
        <v/>
      </c>
      <c r="BN706" s="51"/>
      <c r="BO706" s="51" t="str">
        <f t="shared" ref="BO706:BO707" si="4855">IF(A706 =2014,F706,"")</f>
        <v/>
      </c>
      <c r="BP706" s="51" t="str">
        <f t="shared" ref="BP706:BP707" si="4856">IF(A706 =2015,F706,"")</f>
        <v/>
      </c>
      <c r="BQ706" s="71">
        <f t="shared" ref="BQ706:BQ707" si="4857">IF(A706 =2016,F706,"")</f>
        <v>60687</v>
      </c>
      <c r="BR706" s="51" t="str">
        <f t="shared" ref="BR706:BR707" si="4858">IF(A706 =2017,F706,"")</f>
        <v/>
      </c>
      <c r="BS706" s="69" t="str">
        <f t="shared" si="2920"/>
        <v/>
      </c>
      <c r="BT706" s="51"/>
      <c r="BU706" s="68" t="str">
        <f t="shared" ref="BU706:BU707" si="4859">IF(A706 =2014,I706,"")</f>
        <v/>
      </c>
      <c r="BV706" s="68" t="str">
        <f t="shared" ref="BV706:BV707" si="4860">IF(A706 =2015,I706,"")</f>
        <v/>
      </c>
      <c r="BW706" s="65">
        <f t="shared" ref="BW706:BW707" si="4861">IF(A706 =2016,I706,"")</f>
        <v>190366</v>
      </c>
      <c r="BX706" s="68" t="str">
        <f t="shared" ref="BX706:BX707" si="4862">IF(A706 =2017,I706,"")</f>
        <v/>
      </c>
      <c r="BY706" s="67" t="str">
        <f t="shared" si="44"/>
        <v/>
      </c>
      <c r="BZ706" s="68"/>
      <c r="CA706" s="65" t="str">
        <f t="shared" si="45"/>
        <v/>
      </c>
      <c r="CB706" s="67" t="str">
        <f t="shared" si="46"/>
        <v/>
      </c>
      <c r="CC706" s="67">
        <f t="shared" si="47"/>
        <v>0</v>
      </c>
      <c r="CD706" s="67" t="str">
        <f t="shared" si="48"/>
        <v/>
      </c>
      <c r="CE706" s="67" t="str">
        <f t="shared" si="49"/>
        <v/>
      </c>
      <c r="CF706" s="68"/>
      <c r="CG706" s="68" t="str">
        <f t="shared" ref="CG706:CG707" si="4863">IF(A706 =2014,Q706+R706+S706+T706+U706,"")</f>
        <v/>
      </c>
      <c r="CH706" s="68" t="str">
        <f t="shared" ref="CH706:CH707" si="4864">IF(A706 =2015,Q706+R706+S706+T706+U706,"")</f>
        <v/>
      </c>
      <c r="CI706" s="65">
        <f t="shared" ref="CI706:CI707" si="4865">IF(A706 =2016,Q706+R706+S706+T706+U706,"")</f>
        <v>238675</v>
      </c>
      <c r="CJ706" s="68" t="str">
        <f t="shared" ref="CJ706:CJ707" si="4866">IF(A706 =2017,Q706+R706+S706+T706+U706,"")</f>
        <v/>
      </c>
      <c r="CK706" s="67" t="str">
        <f t="shared" si="54"/>
        <v/>
      </c>
      <c r="CL706" s="68"/>
      <c r="CM706" s="68" t="str">
        <f t="shared" ref="CM706:CM707" si="4867">IF(A706 =2014,Q706,"")</f>
        <v/>
      </c>
      <c r="CN706" s="68" t="str">
        <f t="shared" ref="CN706:CN707" si="4868">IF(A706 =2015,Q706,"")</f>
        <v/>
      </c>
      <c r="CO706" s="65">
        <f t="shared" ref="CO706:CO707" si="4869">IF(A706 =2016,Q706,"")</f>
        <v>227909</v>
      </c>
      <c r="CP706" s="68" t="str">
        <f t="shared" ref="CP706:CP707" si="4870">IF(A706 =2017,Q706,"")</f>
        <v/>
      </c>
      <c r="CQ706" s="67" t="str">
        <f t="shared" si="59"/>
        <v/>
      </c>
      <c r="CR706" s="68"/>
      <c r="CS706" s="68" t="str">
        <f t="shared" ref="CS706:CS707" si="4871">IF(A706 =2014,R706,"")</f>
        <v/>
      </c>
      <c r="CT706" s="68" t="str">
        <f t="shared" ref="CT706:CT707" si="4872">IF(A706 =2015,R706,"")</f>
        <v/>
      </c>
      <c r="CU706" s="65">
        <f t="shared" ref="CU706:CU707" si="4873">IF(A706 =2016,R706,"")</f>
        <v>0</v>
      </c>
      <c r="CV706" s="68" t="str">
        <f t="shared" ref="CV706:CV707" si="4874">IF(A706 =2017,R706,"")</f>
        <v/>
      </c>
      <c r="CW706" s="67" t="str">
        <f t="shared" si="64"/>
        <v/>
      </c>
      <c r="CX706" s="68"/>
      <c r="CY706" s="68" t="str">
        <f t="shared" ref="CY706:CY707" si="4875">IF(A706 =2014,S706,"")</f>
        <v/>
      </c>
      <c r="CZ706" s="68" t="str">
        <f t="shared" ref="CZ706:CZ707" si="4876">IF(A706 =2015,S706,"")</f>
        <v/>
      </c>
      <c r="DA706" s="65">
        <f t="shared" ref="DA706:DA707" si="4877">IF(A706 =2016,S706,"")</f>
        <v>10766</v>
      </c>
      <c r="DB706" s="68" t="str">
        <f t="shared" ref="DB706:DB707" si="4878">IF(A706 =2017,S706,"")</f>
        <v/>
      </c>
      <c r="DC706" s="67" t="str">
        <f t="shared" si="69"/>
        <v/>
      </c>
      <c r="DD706" s="68"/>
      <c r="DE706" s="68" t="str">
        <f t="shared" ref="DE706:DE707" si="4879">IF(A706 =2014,T706,"")</f>
        <v/>
      </c>
      <c r="DF706" s="51" t="str">
        <f t="shared" ref="DF706:DF707" si="4880">IF(A706 =2015,T706,"")</f>
        <v/>
      </c>
      <c r="DG706" s="65">
        <f t="shared" ref="DG706:DG707" si="4881">IF(A706 =2016,T706,"")</f>
        <v>0</v>
      </c>
      <c r="DH706" s="51" t="str">
        <f t="shared" ref="DH706:DH707" si="4882">IF(A706 =2017,T706,"")</f>
        <v/>
      </c>
      <c r="DI706" s="69" t="str">
        <f t="shared" si="74"/>
        <v/>
      </c>
      <c r="DJ706" s="51"/>
      <c r="DK706" s="51" t="str">
        <f t="shared" ref="DK706:DK707" si="4883">IF(A706 =2014,U706,"")</f>
        <v/>
      </c>
      <c r="DL706" s="51" t="str">
        <f t="shared" ref="DL706:DL707" si="4884">IF(A706 =2015,U706,"")</f>
        <v/>
      </c>
      <c r="DM706" s="65">
        <f t="shared" ref="DM706:DM707" si="4885">IF(A706 =2016,U706,"")</f>
        <v>0</v>
      </c>
      <c r="DN706" s="51" t="str">
        <f t="shared" ref="DN706:DN707" si="4886">IF(A706 =2017,U706,"")</f>
        <v/>
      </c>
      <c r="DO706" s="69" t="str">
        <f t="shared" si="79"/>
        <v/>
      </c>
      <c r="DP706" s="51"/>
      <c r="DQ706" s="51"/>
      <c r="DR706" s="51"/>
      <c r="DS706" s="51"/>
      <c r="DT706" s="51"/>
      <c r="DU706" s="181"/>
    </row>
    <row r="707" spans="1:125" ht="15" x14ac:dyDescent="0.25">
      <c r="A707" s="50">
        <v>2017</v>
      </c>
      <c r="B707" s="51" t="s">
        <v>671</v>
      </c>
      <c r="C707" s="50" t="s">
        <v>574</v>
      </c>
      <c r="D707" s="53" t="s">
        <v>193</v>
      </c>
      <c r="E707" s="50" t="s">
        <v>7</v>
      </c>
      <c r="F707" s="54">
        <v>44248</v>
      </c>
      <c r="G707" s="54" t="s">
        <v>364</v>
      </c>
      <c r="H707" s="54">
        <v>38720</v>
      </c>
      <c r="I707" s="55">
        <v>243147</v>
      </c>
      <c r="J707" s="50"/>
      <c r="K707" s="50" t="s">
        <v>2032</v>
      </c>
      <c r="L707" s="58" t="s">
        <v>2032</v>
      </c>
      <c r="M707" s="58" t="s">
        <v>2032</v>
      </c>
      <c r="N707" s="58" t="s">
        <v>2032</v>
      </c>
      <c r="O707" s="58" t="s">
        <v>2032</v>
      </c>
      <c r="P707" s="59"/>
      <c r="Q707" s="60">
        <v>283728</v>
      </c>
      <c r="R707" s="60">
        <v>0</v>
      </c>
      <c r="S707" s="60">
        <v>8028</v>
      </c>
      <c r="T707" s="60">
        <v>0</v>
      </c>
      <c r="U707" s="60">
        <v>0</v>
      </c>
      <c r="V707" s="79"/>
      <c r="W707" s="90">
        <f t="shared" si="857"/>
        <v>291756</v>
      </c>
      <c r="X707" s="101">
        <v>0</v>
      </c>
      <c r="Y707" s="50"/>
      <c r="Z707" s="50" t="s">
        <v>193</v>
      </c>
      <c r="AA707" s="51" t="str">
        <f t="shared" si="4849"/>
        <v/>
      </c>
      <c r="AB707" s="68" t="str">
        <f t="shared" si="4850"/>
        <v/>
      </c>
      <c r="AC707" s="68" t="str">
        <f t="shared" si="4851"/>
        <v/>
      </c>
      <c r="AD707" s="68" t="str">
        <f t="shared" si="4852"/>
        <v/>
      </c>
      <c r="AE707" s="68" t="str">
        <f t="shared" si="4853"/>
        <v/>
      </c>
      <c r="AF707" s="68" t="str">
        <f t="shared" si="4854"/>
        <v/>
      </c>
      <c r="AG707" s="67" t="str">
        <f t="shared" si="7"/>
        <v/>
      </c>
      <c r="AH707" s="51"/>
      <c r="AI707" s="51" t="str">
        <f t="shared" si="8"/>
        <v/>
      </c>
      <c r="AJ707" s="68" t="str">
        <f t="shared" si="9"/>
        <v/>
      </c>
      <c r="AK707" s="68" t="str">
        <f t="shared" si="10"/>
        <v/>
      </c>
      <c r="AL707" s="68" t="str">
        <f t="shared" si="11"/>
        <v/>
      </c>
      <c r="AM707" s="68" t="str">
        <f t="shared" si="12"/>
        <v/>
      </c>
      <c r="AN707" s="68" t="str">
        <f t="shared" si="13"/>
        <v/>
      </c>
      <c r="AO707" s="67" t="str">
        <f t="shared" si="14"/>
        <v/>
      </c>
      <c r="AP707" s="51"/>
      <c r="AQ707" s="51" t="str">
        <f t="shared" si="15"/>
        <v/>
      </c>
      <c r="AR707" s="68" t="str">
        <f t="shared" si="16"/>
        <v/>
      </c>
      <c r="AS707" s="68" t="str">
        <f t="shared" si="17"/>
        <v/>
      </c>
      <c r="AT707" s="68" t="str">
        <f t="shared" si="18"/>
        <v/>
      </c>
      <c r="AU707" s="68" t="str">
        <f t="shared" si="19"/>
        <v/>
      </c>
      <c r="AV707" s="68" t="str">
        <f t="shared" si="20"/>
        <v/>
      </c>
      <c r="AW707" s="67" t="str">
        <f t="shared" si="21"/>
        <v/>
      </c>
      <c r="AX707" s="51"/>
      <c r="AY707" s="80">
        <f t="shared" si="22"/>
        <v>44248</v>
      </c>
      <c r="AZ707" s="68">
        <f t="shared" si="23"/>
        <v>243147</v>
      </c>
      <c r="BA707" s="68">
        <f t="shared" si="24"/>
        <v>283728</v>
      </c>
      <c r="BB707" s="68">
        <f t="shared" si="25"/>
        <v>0</v>
      </c>
      <c r="BC707" s="68">
        <f t="shared" si="26"/>
        <v>8028</v>
      </c>
      <c r="BD707" s="68">
        <f t="shared" si="27"/>
        <v>0</v>
      </c>
      <c r="BE707" s="68">
        <f t="shared" si="28"/>
        <v>0</v>
      </c>
      <c r="BF707" s="51"/>
      <c r="BG707" s="69" t="str">
        <f t="shared" si="29"/>
        <v/>
      </c>
      <c r="BH707" s="67" t="str">
        <f t="shared" si="30"/>
        <v/>
      </c>
      <c r="BI707" s="67" t="str">
        <f t="shared" si="31"/>
        <v/>
      </c>
      <c r="BJ707" s="67" t="str">
        <f t="shared" si="32"/>
        <v/>
      </c>
      <c r="BK707" s="67" t="str">
        <f t="shared" si="33"/>
        <v/>
      </c>
      <c r="BL707" s="67" t="str">
        <f t="shared" si="34"/>
        <v/>
      </c>
      <c r="BM707" s="65" t="str">
        <f t="shared" si="35"/>
        <v/>
      </c>
      <c r="BN707" s="51"/>
      <c r="BO707" s="51" t="str">
        <f t="shared" si="4855"/>
        <v/>
      </c>
      <c r="BP707" s="51" t="str">
        <f t="shared" si="4856"/>
        <v/>
      </c>
      <c r="BQ707" s="51" t="str">
        <f t="shared" si="4857"/>
        <v/>
      </c>
      <c r="BR707" s="71">
        <f t="shared" si="4858"/>
        <v>44248</v>
      </c>
      <c r="BS707" s="69" t="str">
        <f t="shared" si="2920"/>
        <v/>
      </c>
      <c r="BT707" s="51"/>
      <c r="BU707" s="68" t="str">
        <f t="shared" si="4859"/>
        <v/>
      </c>
      <c r="BV707" s="68" t="str">
        <f t="shared" si="4860"/>
        <v/>
      </c>
      <c r="BW707" s="68" t="str">
        <f t="shared" si="4861"/>
        <v/>
      </c>
      <c r="BX707" s="65">
        <f t="shared" si="4862"/>
        <v>243147</v>
      </c>
      <c r="BY707" s="67" t="str">
        <f t="shared" si="44"/>
        <v/>
      </c>
      <c r="BZ707" s="68"/>
      <c r="CA707" s="65" t="str">
        <f t="shared" si="45"/>
        <v/>
      </c>
      <c r="CB707" s="67" t="str">
        <f t="shared" si="46"/>
        <v/>
      </c>
      <c r="CC707" s="67" t="str">
        <f t="shared" si="47"/>
        <v/>
      </c>
      <c r="CD707" s="67">
        <f t="shared" si="48"/>
        <v>0</v>
      </c>
      <c r="CE707" s="67" t="str">
        <f t="shared" si="49"/>
        <v/>
      </c>
      <c r="CF707" s="68"/>
      <c r="CG707" s="68" t="str">
        <f t="shared" si="4863"/>
        <v/>
      </c>
      <c r="CH707" s="68" t="str">
        <f t="shared" si="4864"/>
        <v/>
      </c>
      <c r="CI707" s="68" t="str">
        <f t="shared" si="4865"/>
        <v/>
      </c>
      <c r="CJ707" s="65">
        <f t="shared" si="4866"/>
        <v>291756</v>
      </c>
      <c r="CK707" s="67" t="str">
        <f t="shared" si="54"/>
        <v/>
      </c>
      <c r="CL707" s="68"/>
      <c r="CM707" s="68" t="str">
        <f t="shared" si="4867"/>
        <v/>
      </c>
      <c r="CN707" s="68" t="str">
        <f t="shared" si="4868"/>
        <v/>
      </c>
      <c r="CO707" s="68" t="str">
        <f t="shared" si="4869"/>
        <v/>
      </c>
      <c r="CP707" s="65">
        <f t="shared" si="4870"/>
        <v>283728</v>
      </c>
      <c r="CQ707" s="67" t="str">
        <f t="shared" si="59"/>
        <v/>
      </c>
      <c r="CR707" s="68"/>
      <c r="CS707" s="68" t="str">
        <f t="shared" si="4871"/>
        <v/>
      </c>
      <c r="CT707" s="68" t="str">
        <f t="shared" si="4872"/>
        <v/>
      </c>
      <c r="CU707" s="68" t="str">
        <f t="shared" si="4873"/>
        <v/>
      </c>
      <c r="CV707" s="65">
        <f t="shared" si="4874"/>
        <v>0</v>
      </c>
      <c r="CW707" s="67" t="str">
        <f t="shared" si="64"/>
        <v/>
      </c>
      <c r="CX707" s="68"/>
      <c r="CY707" s="68" t="str">
        <f t="shared" si="4875"/>
        <v/>
      </c>
      <c r="CZ707" s="68" t="str">
        <f t="shared" si="4876"/>
        <v/>
      </c>
      <c r="DA707" s="68" t="str">
        <f t="shared" si="4877"/>
        <v/>
      </c>
      <c r="DB707" s="65">
        <f t="shared" si="4878"/>
        <v>8028</v>
      </c>
      <c r="DC707" s="67" t="str">
        <f t="shared" si="69"/>
        <v/>
      </c>
      <c r="DD707" s="68"/>
      <c r="DE707" s="68" t="str">
        <f t="shared" si="4879"/>
        <v/>
      </c>
      <c r="DF707" s="51" t="str">
        <f t="shared" si="4880"/>
        <v/>
      </c>
      <c r="DG707" s="51" t="str">
        <f t="shared" si="4881"/>
        <v/>
      </c>
      <c r="DH707" s="65">
        <f t="shared" si="4882"/>
        <v>0</v>
      </c>
      <c r="DI707" s="69" t="str">
        <f t="shared" si="74"/>
        <v/>
      </c>
      <c r="DJ707" s="51"/>
      <c r="DK707" s="51" t="str">
        <f t="shared" si="4883"/>
        <v/>
      </c>
      <c r="DL707" s="51" t="str">
        <f t="shared" si="4884"/>
        <v/>
      </c>
      <c r="DM707" s="51" t="str">
        <f t="shared" si="4885"/>
        <v/>
      </c>
      <c r="DN707" s="65">
        <f t="shared" si="4886"/>
        <v>0</v>
      </c>
      <c r="DO707" s="69" t="str">
        <f t="shared" si="79"/>
        <v/>
      </c>
      <c r="DP707" s="51"/>
      <c r="DQ707" s="51"/>
      <c r="DR707" s="51"/>
      <c r="DS707" s="51"/>
      <c r="DT707" s="51"/>
      <c r="DU707" s="181"/>
    </row>
    <row r="708" spans="1:125" ht="15" x14ac:dyDescent="0.25">
      <c r="A708" s="56">
        <v>2018</v>
      </c>
      <c r="B708" s="51" t="s">
        <v>671</v>
      </c>
      <c r="C708" s="50" t="s">
        <v>574</v>
      </c>
      <c r="D708" s="170" t="s">
        <v>193</v>
      </c>
      <c r="E708" s="50" t="s">
        <v>7</v>
      </c>
      <c r="F708" s="89">
        <v>36766</v>
      </c>
      <c r="G708" s="89">
        <v>0</v>
      </c>
      <c r="H708" s="89">
        <v>39169</v>
      </c>
      <c r="I708" s="90">
        <v>235819</v>
      </c>
      <c r="J708" s="56" t="s">
        <v>209</v>
      </c>
      <c r="K708" s="50" t="s">
        <v>2032</v>
      </c>
      <c r="L708" s="112">
        <v>235819</v>
      </c>
      <c r="M708" s="58"/>
      <c r="N708" s="58"/>
      <c r="O708" s="58"/>
      <c r="P708" s="91"/>
      <c r="Q708" s="92">
        <v>244549</v>
      </c>
      <c r="R708" s="92">
        <v>0</v>
      </c>
      <c r="S708" s="92">
        <v>6823</v>
      </c>
      <c r="T708" s="92">
        <v>0</v>
      </c>
      <c r="U708" s="94"/>
      <c r="V708" s="94"/>
      <c r="W708" s="90">
        <f t="shared" si="857"/>
        <v>251372</v>
      </c>
      <c r="X708" s="101">
        <v>0</v>
      </c>
      <c r="Y708" s="50"/>
      <c r="Z708" s="50"/>
      <c r="AA708" s="51"/>
      <c r="AB708" s="68"/>
      <c r="AC708" s="68"/>
      <c r="AD708" s="68"/>
      <c r="AE708" s="68"/>
      <c r="AF708" s="68"/>
      <c r="AG708" s="67" t="str">
        <f t="shared" si="7"/>
        <v/>
      </c>
      <c r="AH708" s="51"/>
      <c r="AI708" s="51" t="str">
        <f t="shared" si="8"/>
        <v/>
      </c>
      <c r="AJ708" s="68" t="str">
        <f t="shared" si="9"/>
        <v/>
      </c>
      <c r="AK708" s="68" t="str">
        <f t="shared" si="10"/>
        <v/>
      </c>
      <c r="AL708" s="68" t="str">
        <f t="shared" si="11"/>
        <v/>
      </c>
      <c r="AM708" s="68" t="str">
        <f t="shared" si="12"/>
        <v/>
      </c>
      <c r="AN708" s="68" t="str">
        <f t="shared" si="13"/>
        <v/>
      </c>
      <c r="AO708" s="67" t="str">
        <f t="shared" si="14"/>
        <v/>
      </c>
      <c r="AP708" s="51"/>
      <c r="AQ708" s="51" t="str">
        <f t="shared" si="15"/>
        <v/>
      </c>
      <c r="AR708" s="68" t="str">
        <f t="shared" si="16"/>
        <v/>
      </c>
      <c r="AS708" s="68" t="str">
        <f t="shared" si="17"/>
        <v/>
      </c>
      <c r="AT708" s="68" t="str">
        <f t="shared" si="18"/>
        <v/>
      </c>
      <c r="AU708" s="68" t="str">
        <f t="shared" si="19"/>
        <v/>
      </c>
      <c r="AV708" s="68" t="str">
        <f t="shared" si="20"/>
        <v/>
      </c>
      <c r="AW708" s="67" t="str">
        <f t="shared" si="21"/>
        <v/>
      </c>
      <c r="AX708" s="51"/>
      <c r="AY708" s="51" t="str">
        <f t="shared" si="22"/>
        <v/>
      </c>
      <c r="AZ708" s="68" t="str">
        <f t="shared" si="23"/>
        <v/>
      </c>
      <c r="BA708" s="68" t="str">
        <f t="shared" si="24"/>
        <v/>
      </c>
      <c r="BB708" s="68" t="str">
        <f t="shared" si="25"/>
        <v/>
      </c>
      <c r="BC708" s="68" t="str">
        <f t="shared" si="26"/>
        <v/>
      </c>
      <c r="BD708" s="68" t="str">
        <f t="shared" si="27"/>
        <v/>
      </c>
      <c r="BE708" s="68" t="str">
        <f t="shared" si="28"/>
        <v/>
      </c>
      <c r="BF708" s="51"/>
      <c r="BG708" s="96">
        <f t="shared" si="29"/>
        <v>36766</v>
      </c>
      <c r="BH708" s="67">
        <f t="shared" si="30"/>
        <v>235819</v>
      </c>
      <c r="BI708" s="67">
        <f t="shared" si="31"/>
        <v>244549</v>
      </c>
      <c r="BJ708" s="67">
        <f t="shared" si="32"/>
        <v>0</v>
      </c>
      <c r="BK708" s="67">
        <f t="shared" si="33"/>
        <v>6823</v>
      </c>
      <c r="BL708" s="67">
        <f t="shared" si="34"/>
        <v>0</v>
      </c>
      <c r="BM708" s="65">
        <f t="shared" si="35"/>
        <v>0</v>
      </c>
      <c r="BN708" s="51"/>
      <c r="BO708" s="51"/>
      <c r="BP708" s="51"/>
      <c r="BQ708" s="70"/>
      <c r="BR708" s="51"/>
      <c r="BS708" s="96">
        <f t="shared" si="2920"/>
        <v>36766</v>
      </c>
      <c r="BT708" s="51"/>
      <c r="BU708" s="68"/>
      <c r="BV708" s="68"/>
      <c r="BW708" s="65"/>
      <c r="BX708" s="68"/>
      <c r="BY708" s="67">
        <f t="shared" si="44"/>
        <v>235819</v>
      </c>
      <c r="BZ708" s="68"/>
      <c r="CA708" s="65" t="str">
        <f t="shared" si="45"/>
        <v/>
      </c>
      <c r="CB708" s="67" t="str">
        <f t="shared" si="46"/>
        <v/>
      </c>
      <c r="CC708" s="67" t="str">
        <f t="shared" si="47"/>
        <v/>
      </c>
      <c r="CD708" s="67" t="str">
        <f t="shared" si="48"/>
        <v/>
      </c>
      <c r="CE708" s="67">
        <f t="shared" si="49"/>
        <v>0</v>
      </c>
      <c r="CF708" s="68"/>
      <c r="CG708" s="68"/>
      <c r="CH708" s="68"/>
      <c r="CI708" s="65"/>
      <c r="CJ708" s="68"/>
      <c r="CK708" s="67">
        <f t="shared" si="54"/>
        <v>251372</v>
      </c>
      <c r="CL708" s="68"/>
      <c r="CM708" s="68"/>
      <c r="CN708" s="68"/>
      <c r="CO708" s="65"/>
      <c r="CP708" s="68"/>
      <c r="CQ708" s="67">
        <f t="shared" si="59"/>
        <v>244549</v>
      </c>
      <c r="CR708" s="68"/>
      <c r="CS708" s="68"/>
      <c r="CT708" s="68"/>
      <c r="CU708" s="65"/>
      <c r="CV708" s="68"/>
      <c r="CW708" s="67">
        <f t="shared" si="64"/>
        <v>0</v>
      </c>
      <c r="CX708" s="68"/>
      <c r="CY708" s="68"/>
      <c r="CZ708" s="68"/>
      <c r="DA708" s="65"/>
      <c r="DB708" s="68"/>
      <c r="DC708" s="67">
        <f t="shared" si="69"/>
        <v>6823</v>
      </c>
      <c r="DD708" s="68"/>
      <c r="DE708" s="68"/>
      <c r="DF708" s="51"/>
      <c r="DG708" s="70"/>
      <c r="DH708" s="51"/>
      <c r="DI708" s="67">
        <f t="shared" si="74"/>
        <v>0</v>
      </c>
      <c r="DJ708" s="51"/>
      <c r="DK708" s="51"/>
      <c r="DL708" s="51"/>
      <c r="DM708" s="70"/>
      <c r="DN708" s="51"/>
      <c r="DO708" s="67">
        <f t="shared" si="79"/>
        <v>244549</v>
      </c>
      <c r="DP708" s="51"/>
      <c r="DQ708" s="51"/>
      <c r="DR708" s="51"/>
      <c r="DS708" s="51"/>
      <c r="DT708" s="51"/>
      <c r="DU708" s="181"/>
    </row>
    <row r="709" spans="1:125" ht="15" x14ac:dyDescent="0.25">
      <c r="A709" s="50"/>
      <c r="B709" s="51"/>
      <c r="C709" s="50"/>
      <c r="D709" s="53"/>
      <c r="E709" s="50"/>
      <c r="F709" s="54"/>
      <c r="G709" s="54"/>
      <c r="H709" s="54"/>
      <c r="I709" s="55"/>
      <c r="J709" s="50"/>
      <c r="K709" s="50" t="s">
        <v>2032</v>
      </c>
      <c r="L709" s="58" t="s">
        <v>2032</v>
      </c>
      <c r="M709" s="58"/>
      <c r="N709" s="58"/>
      <c r="O709" s="58"/>
      <c r="P709" s="59"/>
      <c r="Q709" s="60"/>
      <c r="R709" s="60"/>
      <c r="S709" s="60"/>
      <c r="T709" s="60"/>
      <c r="U709" s="60"/>
      <c r="V709" s="79"/>
      <c r="W709" s="90">
        <f t="shared" si="857"/>
        <v>0</v>
      </c>
      <c r="X709" s="101"/>
      <c r="Y709" s="50"/>
      <c r="Z709" s="50"/>
      <c r="AA709" s="51"/>
      <c r="AB709" s="68"/>
      <c r="AC709" s="68"/>
      <c r="AD709" s="68"/>
      <c r="AE709" s="68"/>
      <c r="AF709" s="68"/>
      <c r="AG709" s="67" t="str">
        <f t="shared" si="7"/>
        <v/>
      </c>
      <c r="AH709" s="51"/>
      <c r="AI709" s="51" t="str">
        <f t="shared" si="8"/>
        <v/>
      </c>
      <c r="AJ709" s="68" t="str">
        <f t="shared" si="9"/>
        <v/>
      </c>
      <c r="AK709" s="68" t="str">
        <f t="shared" si="10"/>
        <v/>
      </c>
      <c r="AL709" s="68" t="str">
        <f t="shared" si="11"/>
        <v/>
      </c>
      <c r="AM709" s="68" t="str">
        <f t="shared" si="12"/>
        <v/>
      </c>
      <c r="AN709" s="68" t="str">
        <f t="shared" si="13"/>
        <v/>
      </c>
      <c r="AO709" s="67" t="str">
        <f t="shared" si="14"/>
        <v/>
      </c>
      <c r="AP709" s="51"/>
      <c r="AQ709" s="51" t="str">
        <f t="shared" si="15"/>
        <v/>
      </c>
      <c r="AR709" s="68" t="str">
        <f t="shared" si="16"/>
        <v/>
      </c>
      <c r="AS709" s="68" t="str">
        <f t="shared" si="17"/>
        <v/>
      </c>
      <c r="AT709" s="68" t="str">
        <f t="shared" si="18"/>
        <v/>
      </c>
      <c r="AU709" s="68" t="str">
        <f t="shared" si="19"/>
        <v/>
      </c>
      <c r="AV709" s="68" t="str">
        <f t="shared" si="20"/>
        <v/>
      </c>
      <c r="AW709" s="67" t="str">
        <f t="shared" si="21"/>
        <v/>
      </c>
      <c r="AX709" s="51"/>
      <c r="AY709" s="51" t="str">
        <f t="shared" si="22"/>
        <v/>
      </c>
      <c r="AZ709" s="68" t="str">
        <f t="shared" si="23"/>
        <v/>
      </c>
      <c r="BA709" s="68" t="str">
        <f t="shared" si="24"/>
        <v/>
      </c>
      <c r="BB709" s="68" t="str">
        <f t="shared" si="25"/>
        <v/>
      </c>
      <c r="BC709" s="68" t="str">
        <f t="shared" si="26"/>
        <v/>
      </c>
      <c r="BD709" s="68" t="str">
        <f t="shared" si="27"/>
        <v/>
      </c>
      <c r="BE709" s="68" t="str">
        <f t="shared" si="28"/>
        <v/>
      </c>
      <c r="BF709" s="51"/>
      <c r="BG709" s="69" t="str">
        <f t="shared" si="29"/>
        <v/>
      </c>
      <c r="BH709" s="67" t="str">
        <f t="shared" si="30"/>
        <v/>
      </c>
      <c r="BI709" s="67" t="str">
        <f t="shared" si="31"/>
        <v/>
      </c>
      <c r="BJ709" s="67" t="str">
        <f t="shared" si="32"/>
        <v/>
      </c>
      <c r="BK709" s="67" t="str">
        <f t="shared" si="33"/>
        <v/>
      </c>
      <c r="BL709" s="67" t="str">
        <f t="shared" si="34"/>
        <v/>
      </c>
      <c r="BM709" s="65" t="str">
        <f t="shared" si="35"/>
        <v/>
      </c>
      <c r="BN709" s="51"/>
      <c r="BO709" s="51"/>
      <c r="BP709" s="51"/>
      <c r="BQ709" s="70"/>
      <c r="BR709" s="51"/>
      <c r="BS709" s="69" t="str">
        <f t="shared" si="2920"/>
        <v/>
      </c>
      <c r="BT709" s="51"/>
      <c r="BU709" s="68"/>
      <c r="BV709" s="68"/>
      <c r="BW709" s="65"/>
      <c r="BX709" s="68"/>
      <c r="BY709" s="67" t="str">
        <f t="shared" si="44"/>
        <v/>
      </c>
      <c r="BZ709" s="68"/>
      <c r="CA709" s="65" t="str">
        <f t="shared" si="45"/>
        <v/>
      </c>
      <c r="CB709" s="67" t="str">
        <f t="shared" si="46"/>
        <v/>
      </c>
      <c r="CC709" s="67" t="str">
        <f t="shared" si="47"/>
        <v/>
      </c>
      <c r="CD709" s="67" t="str">
        <f t="shared" si="48"/>
        <v/>
      </c>
      <c r="CE709" s="67" t="str">
        <f t="shared" si="49"/>
        <v/>
      </c>
      <c r="CF709" s="68"/>
      <c r="CG709" s="68"/>
      <c r="CH709" s="68"/>
      <c r="CI709" s="65"/>
      <c r="CJ709" s="68"/>
      <c r="CK709" s="67" t="str">
        <f t="shared" si="54"/>
        <v/>
      </c>
      <c r="CL709" s="68"/>
      <c r="CM709" s="68"/>
      <c r="CN709" s="68"/>
      <c r="CO709" s="65"/>
      <c r="CP709" s="68"/>
      <c r="CQ709" s="67" t="str">
        <f t="shared" si="59"/>
        <v/>
      </c>
      <c r="CR709" s="68"/>
      <c r="CS709" s="68"/>
      <c r="CT709" s="68"/>
      <c r="CU709" s="65"/>
      <c r="CV709" s="68"/>
      <c r="CW709" s="67" t="str">
        <f t="shared" si="64"/>
        <v/>
      </c>
      <c r="CX709" s="68"/>
      <c r="CY709" s="68"/>
      <c r="CZ709" s="68"/>
      <c r="DA709" s="65"/>
      <c r="DB709" s="68"/>
      <c r="DC709" s="67" t="str">
        <f t="shared" si="69"/>
        <v/>
      </c>
      <c r="DD709" s="68"/>
      <c r="DE709" s="68"/>
      <c r="DF709" s="51"/>
      <c r="DG709" s="70"/>
      <c r="DH709" s="51"/>
      <c r="DI709" s="69" t="str">
        <f t="shared" si="74"/>
        <v/>
      </c>
      <c r="DJ709" s="51"/>
      <c r="DK709" s="51"/>
      <c r="DL709" s="51"/>
      <c r="DM709" s="70"/>
      <c r="DN709" s="51"/>
      <c r="DO709" s="69" t="str">
        <f t="shared" si="79"/>
        <v/>
      </c>
      <c r="DP709" s="51"/>
      <c r="DQ709" s="51"/>
      <c r="DR709" s="51"/>
      <c r="DS709" s="51"/>
      <c r="DT709" s="51"/>
      <c r="DU709" s="181"/>
    </row>
    <row r="710" spans="1:125" ht="15" x14ac:dyDescent="0.25">
      <c r="A710" s="50">
        <v>2016</v>
      </c>
      <c r="B710" s="51" t="s">
        <v>641</v>
      </c>
      <c r="C710" s="50" t="s">
        <v>574</v>
      </c>
      <c r="D710" s="53" t="s">
        <v>193</v>
      </c>
      <c r="E710" s="50" t="s">
        <v>7</v>
      </c>
      <c r="F710" s="54">
        <v>1084572</v>
      </c>
      <c r="G710" s="54" t="s">
        <v>364</v>
      </c>
      <c r="H710" s="54">
        <v>334622</v>
      </c>
      <c r="I710" s="55">
        <v>1689045</v>
      </c>
      <c r="J710" s="50"/>
      <c r="K710" s="50" t="s">
        <v>2032</v>
      </c>
      <c r="L710" s="58" t="s">
        <v>2032</v>
      </c>
      <c r="M710" s="58" t="s">
        <v>2032</v>
      </c>
      <c r="N710" s="58" t="s">
        <v>2032</v>
      </c>
      <c r="O710" s="58" t="s">
        <v>2032</v>
      </c>
      <c r="P710" s="59"/>
      <c r="Q710" s="60">
        <v>1573313</v>
      </c>
      <c r="R710" s="60">
        <v>0</v>
      </c>
      <c r="S710" s="60">
        <v>183332</v>
      </c>
      <c r="T710" s="60">
        <v>0</v>
      </c>
      <c r="U710" s="60">
        <v>0</v>
      </c>
      <c r="V710" s="79"/>
      <c r="W710" s="90">
        <f t="shared" si="857"/>
        <v>1756645</v>
      </c>
      <c r="X710" s="101">
        <v>0</v>
      </c>
      <c r="Y710" s="50"/>
      <c r="Z710" s="50" t="s">
        <v>193</v>
      </c>
      <c r="AA710" s="51" t="str">
        <f t="shared" ref="AA710:AA711" si="4887">IF(A710 =2014,IF(Y710 ="",F710,""),"")</f>
        <v/>
      </c>
      <c r="AB710" s="68" t="str">
        <f t="shared" ref="AB710:AB711" si="4888">IF(A710 =2014,IF(Y710 ="",I710,""),"")</f>
        <v/>
      </c>
      <c r="AC710" s="68" t="str">
        <f t="shared" ref="AC710:AC711" si="4889">IF(A710 =2014,IF(Y710 ="",Q710,""),"")</f>
        <v/>
      </c>
      <c r="AD710" s="68" t="str">
        <f t="shared" ref="AD710:AD711" si="4890">IF(A710 =2014,IF(Y710 ="",R710,""),"")</f>
        <v/>
      </c>
      <c r="AE710" s="68" t="str">
        <f t="shared" ref="AE710:AE711" si="4891">IF(A710 =2014,IF(Y710 ="",S710,""),"")</f>
        <v/>
      </c>
      <c r="AF710" s="68" t="str">
        <f t="shared" ref="AF710:AF711" si="4892">IF(A710 =2014,IF(Y710 ="",T710+U710,""),"")</f>
        <v/>
      </c>
      <c r="AG710" s="67" t="str">
        <f t="shared" si="7"/>
        <v/>
      </c>
      <c r="AH710" s="51"/>
      <c r="AI710" s="51" t="str">
        <f t="shared" si="8"/>
        <v/>
      </c>
      <c r="AJ710" s="68" t="str">
        <f t="shared" si="9"/>
        <v/>
      </c>
      <c r="AK710" s="68" t="str">
        <f t="shared" si="10"/>
        <v/>
      </c>
      <c r="AL710" s="68" t="str">
        <f t="shared" si="11"/>
        <v/>
      </c>
      <c r="AM710" s="68" t="str">
        <f t="shared" si="12"/>
        <v/>
      </c>
      <c r="AN710" s="68" t="str">
        <f t="shared" si="13"/>
        <v/>
      </c>
      <c r="AO710" s="67" t="str">
        <f t="shared" si="14"/>
        <v/>
      </c>
      <c r="AP710" s="51"/>
      <c r="AQ710" s="80">
        <f t="shared" si="15"/>
        <v>1084572</v>
      </c>
      <c r="AR710" s="68">
        <f t="shared" si="16"/>
        <v>1689045</v>
      </c>
      <c r="AS710" s="68">
        <f t="shared" si="17"/>
        <v>1573313</v>
      </c>
      <c r="AT710" s="68">
        <f t="shared" si="18"/>
        <v>0</v>
      </c>
      <c r="AU710" s="68">
        <f t="shared" si="19"/>
        <v>183332</v>
      </c>
      <c r="AV710" s="68">
        <f t="shared" si="20"/>
        <v>0</v>
      </c>
      <c r="AW710" s="67">
        <f t="shared" si="21"/>
        <v>0</v>
      </c>
      <c r="AX710" s="51"/>
      <c r="AY710" s="51" t="str">
        <f t="shared" si="22"/>
        <v/>
      </c>
      <c r="AZ710" s="68" t="str">
        <f t="shared" si="23"/>
        <v/>
      </c>
      <c r="BA710" s="68" t="str">
        <f t="shared" si="24"/>
        <v/>
      </c>
      <c r="BB710" s="68" t="str">
        <f t="shared" si="25"/>
        <v/>
      </c>
      <c r="BC710" s="68" t="str">
        <f t="shared" si="26"/>
        <v/>
      </c>
      <c r="BD710" s="68" t="str">
        <f t="shared" si="27"/>
        <v/>
      </c>
      <c r="BE710" s="68" t="str">
        <f t="shared" si="28"/>
        <v/>
      </c>
      <c r="BF710" s="51"/>
      <c r="BG710" s="69" t="str">
        <f t="shared" si="29"/>
        <v/>
      </c>
      <c r="BH710" s="67" t="str">
        <f t="shared" si="30"/>
        <v/>
      </c>
      <c r="BI710" s="67" t="str">
        <f t="shared" si="31"/>
        <v/>
      </c>
      <c r="BJ710" s="67" t="str">
        <f t="shared" si="32"/>
        <v/>
      </c>
      <c r="BK710" s="67" t="str">
        <f t="shared" si="33"/>
        <v/>
      </c>
      <c r="BL710" s="67" t="str">
        <f t="shared" si="34"/>
        <v/>
      </c>
      <c r="BM710" s="65" t="str">
        <f t="shared" si="35"/>
        <v/>
      </c>
      <c r="BN710" s="51"/>
      <c r="BO710" s="51" t="str">
        <f t="shared" ref="BO710:BO711" si="4893">IF(A710 =2014,F710,"")</f>
        <v/>
      </c>
      <c r="BP710" s="51" t="str">
        <f t="shared" ref="BP710:BP711" si="4894">IF(A710 =2015,F710,"")</f>
        <v/>
      </c>
      <c r="BQ710" s="71">
        <f t="shared" ref="BQ710:BQ711" si="4895">IF(A710 =2016,F710,"")</f>
        <v>1084572</v>
      </c>
      <c r="BR710" s="51" t="str">
        <f t="shared" ref="BR710:BR711" si="4896">IF(A710 =2017,F710,"")</f>
        <v/>
      </c>
      <c r="BS710" s="69" t="str">
        <f t="shared" si="2920"/>
        <v/>
      </c>
      <c r="BT710" s="51"/>
      <c r="BU710" s="68" t="str">
        <f t="shared" ref="BU710:BU711" si="4897">IF(A710 =2014,I710,"")</f>
        <v/>
      </c>
      <c r="BV710" s="68" t="str">
        <f t="shared" ref="BV710:BV711" si="4898">IF(A710 =2015,I710,"")</f>
        <v/>
      </c>
      <c r="BW710" s="65">
        <f t="shared" ref="BW710:BW711" si="4899">IF(A710 =2016,I710,"")</f>
        <v>1689045</v>
      </c>
      <c r="BX710" s="68" t="str">
        <f t="shared" ref="BX710:BX711" si="4900">IF(A710 =2017,I710,"")</f>
        <v/>
      </c>
      <c r="BY710" s="67" t="str">
        <f t="shared" si="44"/>
        <v/>
      </c>
      <c r="BZ710" s="68"/>
      <c r="CA710" s="65" t="str">
        <f t="shared" si="45"/>
        <v/>
      </c>
      <c r="CB710" s="67" t="str">
        <f t="shared" si="46"/>
        <v/>
      </c>
      <c r="CC710" s="67">
        <f t="shared" si="47"/>
        <v>0</v>
      </c>
      <c r="CD710" s="67" t="str">
        <f t="shared" si="48"/>
        <v/>
      </c>
      <c r="CE710" s="67" t="str">
        <f t="shared" si="49"/>
        <v/>
      </c>
      <c r="CF710" s="68"/>
      <c r="CG710" s="68" t="str">
        <f t="shared" ref="CG710:CG711" si="4901">IF(A710 =2014,Q710+R710+S710+T710+U710,"")</f>
        <v/>
      </c>
      <c r="CH710" s="68" t="str">
        <f t="shared" ref="CH710:CH711" si="4902">IF(A710 =2015,Q710+R710+S710+T710+U710,"")</f>
        <v/>
      </c>
      <c r="CI710" s="65">
        <f t="shared" ref="CI710:CI711" si="4903">IF(A710 =2016,Q710+R710+S710+T710+U710,"")</f>
        <v>1756645</v>
      </c>
      <c r="CJ710" s="68" t="str">
        <f t="shared" ref="CJ710:CJ711" si="4904">IF(A710 =2017,Q710+R710+S710+T710+U710,"")</f>
        <v/>
      </c>
      <c r="CK710" s="67" t="str">
        <f t="shared" si="54"/>
        <v/>
      </c>
      <c r="CL710" s="68"/>
      <c r="CM710" s="68" t="str">
        <f t="shared" ref="CM710:CM711" si="4905">IF(A710 =2014,Q710,"")</f>
        <v/>
      </c>
      <c r="CN710" s="68" t="str">
        <f t="shared" ref="CN710:CN711" si="4906">IF(A710 =2015,Q710,"")</f>
        <v/>
      </c>
      <c r="CO710" s="65">
        <f t="shared" ref="CO710:CO711" si="4907">IF(A710 =2016,Q710,"")</f>
        <v>1573313</v>
      </c>
      <c r="CP710" s="68" t="str">
        <f t="shared" ref="CP710:CP711" si="4908">IF(A710 =2017,Q710,"")</f>
        <v/>
      </c>
      <c r="CQ710" s="67" t="str">
        <f t="shared" si="59"/>
        <v/>
      </c>
      <c r="CR710" s="68"/>
      <c r="CS710" s="68" t="str">
        <f t="shared" ref="CS710:CS711" si="4909">IF(A710 =2014,R710,"")</f>
        <v/>
      </c>
      <c r="CT710" s="68" t="str">
        <f t="shared" ref="CT710:CT711" si="4910">IF(A710 =2015,R710,"")</f>
        <v/>
      </c>
      <c r="CU710" s="65">
        <f t="shared" ref="CU710:CU711" si="4911">IF(A710 =2016,R710,"")</f>
        <v>0</v>
      </c>
      <c r="CV710" s="68" t="str">
        <f t="shared" ref="CV710:CV711" si="4912">IF(A710 =2017,R710,"")</f>
        <v/>
      </c>
      <c r="CW710" s="67" t="str">
        <f t="shared" si="64"/>
        <v/>
      </c>
      <c r="CX710" s="68"/>
      <c r="CY710" s="68" t="str">
        <f t="shared" ref="CY710:CY711" si="4913">IF(A710 =2014,S710,"")</f>
        <v/>
      </c>
      <c r="CZ710" s="68" t="str">
        <f t="shared" ref="CZ710:CZ711" si="4914">IF(A710 =2015,S710,"")</f>
        <v/>
      </c>
      <c r="DA710" s="65">
        <f t="shared" ref="DA710:DA711" si="4915">IF(A710 =2016,S710,"")</f>
        <v>183332</v>
      </c>
      <c r="DB710" s="68" t="str">
        <f t="shared" ref="DB710:DB711" si="4916">IF(A710 =2017,S710,"")</f>
        <v/>
      </c>
      <c r="DC710" s="67" t="str">
        <f t="shared" si="69"/>
        <v/>
      </c>
      <c r="DD710" s="68"/>
      <c r="DE710" s="68" t="str">
        <f t="shared" ref="DE710:DE711" si="4917">IF(A710 =2014,T710,"")</f>
        <v/>
      </c>
      <c r="DF710" s="51" t="str">
        <f t="shared" ref="DF710:DF711" si="4918">IF(A710 =2015,T710,"")</f>
        <v/>
      </c>
      <c r="DG710" s="65">
        <f t="shared" ref="DG710:DG711" si="4919">IF(A710 =2016,T710,"")</f>
        <v>0</v>
      </c>
      <c r="DH710" s="51" t="str">
        <f t="shared" ref="DH710:DH711" si="4920">IF(A710 =2017,T710,"")</f>
        <v/>
      </c>
      <c r="DI710" s="69" t="str">
        <f t="shared" si="74"/>
        <v/>
      </c>
      <c r="DJ710" s="51"/>
      <c r="DK710" s="51" t="str">
        <f t="shared" ref="DK710:DK711" si="4921">IF(A710 =2014,U710,"")</f>
        <v/>
      </c>
      <c r="DL710" s="51" t="str">
        <f t="shared" ref="DL710:DL711" si="4922">IF(A710 =2015,U710,"")</f>
        <v/>
      </c>
      <c r="DM710" s="65">
        <f t="shared" ref="DM710:DM711" si="4923">IF(A710 =2016,U710,"")</f>
        <v>0</v>
      </c>
      <c r="DN710" s="51" t="str">
        <f t="shared" ref="DN710:DN711" si="4924">IF(A710 =2017,U710,"")</f>
        <v/>
      </c>
      <c r="DO710" s="69" t="str">
        <f t="shared" si="79"/>
        <v/>
      </c>
      <c r="DP710" s="51"/>
      <c r="DQ710" s="51"/>
      <c r="DR710" s="51"/>
      <c r="DS710" s="51"/>
      <c r="DT710" s="51"/>
      <c r="DU710" s="181"/>
    </row>
    <row r="711" spans="1:125" ht="15" x14ac:dyDescent="0.25">
      <c r="A711" s="50">
        <v>2017</v>
      </c>
      <c r="B711" s="51" t="s">
        <v>641</v>
      </c>
      <c r="C711" s="50" t="s">
        <v>574</v>
      </c>
      <c r="D711" s="53" t="s">
        <v>193</v>
      </c>
      <c r="E711" s="50" t="s">
        <v>7</v>
      </c>
      <c r="F711" s="54">
        <v>909330</v>
      </c>
      <c r="G711" s="54" t="s">
        <v>364</v>
      </c>
      <c r="H711" s="54">
        <v>327463</v>
      </c>
      <c r="I711" s="55">
        <v>1929187</v>
      </c>
      <c r="J711" s="50"/>
      <c r="K711" s="50" t="s">
        <v>2032</v>
      </c>
      <c r="L711" s="58" t="s">
        <v>2032</v>
      </c>
      <c r="M711" s="58" t="s">
        <v>2032</v>
      </c>
      <c r="N711" s="58" t="s">
        <v>2032</v>
      </c>
      <c r="O711" s="58" t="s">
        <v>2032</v>
      </c>
      <c r="P711" s="59"/>
      <c r="Q711" s="60">
        <v>1840896</v>
      </c>
      <c r="R711" s="60">
        <v>0</v>
      </c>
      <c r="S711" s="60">
        <v>157992</v>
      </c>
      <c r="T711" s="60">
        <v>0</v>
      </c>
      <c r="U711" s="60">
        <v>0</v>
      </c>
      <c r="V711" s="79"/>
      <c r="W711" s="90">
        <f t="shared" si="857"/>
        <v>1998888</v>
      </c>
      <c r="X711" s="101">
        <v>3431000</v>
      </c>
      <c r="Y711" s="50"/>
      <c r="Z711" s="50" t="s">
        <v>193</v>
      </c>
      <c r="AA711" s="51" t="str">
        <f t="shared" si="4887"/>
        <v/>
      </c>
      <c r="AB711" s="68" t="str">
        <f t="shared" si="4888"/>
        <v/>
      </c>
      <c r="AC711" s="68" t="str">
        <f t="shared" si="4889"/>
        <v/>
      </c>
      <c r="AD711" s="68" t="str">
        <f t="shared" si="4890"/>
        <v/>
      </c>
      <c r="AE711" s="68" t="str">
        <f t="shared" si="4891"/>
        <v/>
      </c>
      <c r="AF711" s="68" t="str">
        <f t="shared" si="4892"/>
        <v/>
      </c>
      <c r="AG711" s="67" t="str">
        <f t="shared" si="7"/>
        <v/>
      </c>
      <c r="AH711" s="51"/>
      <c r="AI711" s="51" t="str">
        <f t="shared" si="8"/>
        <v/>
      </c>
      <c r="AJ711" s="68" t="str">
        <f t="shared" si="9"/>
        <v/>
      </c>
      <c r="AK711" s="68" t="str">
        <f t="shared" si="10"/>
        <v/>
      </c>
      <c r="AL711" s="68" t="str">
        <f t="shared" si="11"/>
        <v/>
      </c>
      <c r="AM711" s="68" t="str">
        <f t="shared" si="12"/>
        <v/>
      </c>
      <c r="AN711" s="68" t="str">
        <f t="shared" si="13"/>
        <v/>
      </c>
      <c r="AO711" s="67" t="str">
        <f t="shared" si="14"/>
        <v/>
      </c>
      <c r="AP711" s="51"/>
      <c r="AQ711" s="51" t="str">
        <f t="shared" si="15"/>
        <v/>
      </c>
      <c r="AR711" s="68" t="str">
        <f t="shared" si="16"/>
        <v/>
      </c>
      <c r="AS711" s="68" t="str">
        <f t="shared" si="17"/>
        <v/>
      </c>
      <c r="AT711" s="68" t="str">
        <f t="shared" si="18"/>
        <v/>
      </c>
      <c r="AU711" s="68" t="str">
        <f t="shared" si="19"/>
        <v/>
      </c>
      <c r="AV711" s="68" t="str">
        <f t="shared" si="20"/>
        <v/>
      </c>
      <c r="AW711" s="67" t="str">
        <f t="shared" si="21"/>
        <v/>
      </c>
      <c r="AX711" s="51"/>
      <c r="AY711" s="80">
        <f t="shared" si="22"/>
        <v>909330</v>
      </c>
      <c r="AZ711" s="68">
        <f t="shared" si="23"/>
        <v>1929187</v>
      </c>
      <c r="BA711" s="68">
        <f t="shared" si="24"/>
        <v>1840896</v>
      </c>
      <c r="BB711" s="68">
        <f t="shared" si="25"/>
        <v>0</v>
      </c>
      <c r="BC711" s="68">
        <f t="shared" si="26"/>
        <v>157992</v>
      </c>
      <c r="BD711" s="68">
        <f t="shared" si="27"/>
        <v>0</v>
      </c>
      <c r="BE711" s="68">
        <f t="shared" si="28"/>
        <v>3431000</v>
      </c>
      <c r="BF711" s="51"/>
      <c r="BG711" s="69" t="str">
        <f t="shared" si="29"/>
        <v/>
      </c>
      <c r="BH711" s="67" t="str">
        <f t="shared" si="30"/>
        <v/>
      </c>
      <c r="BI711" s="67" t="str">
        <f t="shared" si="31"/>
        <v/>
      </c>
      <c r="BJ711" s="67" t="str">
        <f t="shared" si="32"/>
        <v/>
      </c>
      <c r="BK711" s="67" t="str">
        <f t="shared" si="33"/>
        <v/>
      </c>
      <c r="BL711" s="67" t="str">
        <f t="shared" si="34"/>
        <v/>
      </c>
      <c r="BM711" s="65" t="str">
        <f t="shared" si="35"/>
        <v/>
      </c>
      <c r="BN711" s="51"/>
      <c r="BO711" s="51" t="str">
        <f t="shared" si="4893"/>
        <v/>
      </c>
      <c r="BP711" s="51" t="str">
        <f t="shared" si="4894"/>
        <v/>
      </c>
      <c r="BQ711" s="51" t="str">
        <f t="shared" si="4895"/>
        <v/>
      </c>
      <c r="BR711" s="71">
        <f t="shared" si="4896"/>
        <v>909330</v>
      </c>
      <c r="BS711" s="69" t="str">
        <f t="shared" si="2920"/>
        <v/>
      </c>
      <c r="BT711" s="51"/>
      <c r="BU711" s="68" t="str">
        <f t="shared" si="4897"/>
        <v/>
      </c>
      <c r="BV711" s="68" t="str">
        <f t="shared" si="4898"/>
        <v/>
      </c>
      <c r="BW711" s="68" t="str">
        <f t="shared" si="4899"/>
        <v/>
      </c>
      <c r="BX711" s="65">
        <f t="shared" si="4900"/>
        <v>1929187</v>
      </c>
      <c r="BY711" s="67" t="str">
        <f t="shared" si="44"/>
        <v/>
      </c>
      <c r="BZ711" s="68"/>
      <c r="CA711" s="65" t="str">
        <f t="shared" si="45"/>
        <v/>
      </c>
      <c r="CB711" s="67" t="str">
        <f t="shared" si="46"/>
        <v/>
      </c>
      <c r="CC711" s="67" t="str">
        <f t="shared" si="47"/>
        <v/>
      </c>
      <c r="CD711" s="67">
        <f t="shared" si="48"/>
        <v>3431000</v>
      </c>
      <c r="CE711" s="67" t="str">
        <f t="shared" si="49"/>
        <v/>
      </c>
      <c r="CF711" s="68"/>
      <c r="CG711" s="68" t="str">
        <f t="shared" si="4901"/>
        <v/>
      </c>
      <c r="CH711" s="68" t="str">
        <f t="shared" si="4902"/>
        <v/>
      </c>
      <c r="CI711" s="68" t="str">
        <f t="shared" si="4903"/>
        <v/>
      </c>
      <c r="CJ711" s="65">
        <f t="shared" si="4904"/>
        <v>1998888</v>
      </c>
      <c r="CK711" s="67" t="str">
        <f t="shared" si="54"/>
        <v/>
      </c>
      <c r="CL711" s="68"/>
      <c r="CM711" s="68" t="str">
        <f t="shared" si="4905"/>
        <v/>
      </c>
      <c r="CN711" s="68" t="str">
        <f t="shared" si="4906"/>
        <v/>
      </c>
      <c r="CO711" s="68" t="str">
        <f t="shared" si="4907"/>
        <v/>
      </c>
      <c r="CP711" s="65">
        <f t="shared" si="4908"/>
        <v>1840896</v>
      </c>
      <c r="CQ711" s="67" t="str">
        <f t="shared" si="59"/>
        <v/>
      </c>
      <c r="CR711" s="68"/>
      <c r="CS711" s="68" t="str">
        <f t="shared" si="4909"/>
        <v/>
      </c>
      <c r="CT711" s="68" t="str">
        <f t="shared" si="4910"/>
        <v/>
      </c>
      <c r="CU711" s="68" t="str">
        <f t="shared" si="4911"/>
        <v/>
      </c>
      <c r="CV711" s="65">
        <f t="shared" si="4912"/>
        <v>0</v>
      </c>
      <c r="CW711" s="67" t="str">
        <f t="shared" si="64"/>
        <v/>
      </c>
      <c r="CX711" s="68"/>
      <c r="CY711" s="68" t="str">
        <f t="shared" si="4913"/>
        <v/>
      </c>
      <c r="CZ711" s="68" t="str">
        <f t="shared" si="4914"/>
        <v/>
      </c>
      <c r="DA711" s="68" t="str">
        <f t="shared" si="4915"/>
        <v/>
      </c>
      <c r="DB711" s="65">
        <f t="shared" si="4916"/>
        <v>157992</v>
      </c>
      <c r="DC711" s="67" t="str">
        <f t="shared" si="69"/>
        <v/>
      </c>
      <c r="DD711" s="68"/>
      <c r="DE711" s="68" t="str">
        <f t="shared" si="4917"/>
        <v/>
      </c>
      <c r="DF711" s="51" t="str">
        <f t="shared" si="4918"/>
        <v/>
      </c>
      <c r="DG711" s="51" t="str">
        <f t="shared" si="4919"/>
        <v/>
      </c>
      <c r="DH711" s="65">
        <f t="shared" si="4920"/>
        <v>0</v>
      </c>
      <c r="DI711" s="69" t="str">
        <f t="shared" si="74"/>
        <v/>
      </c>
      <c r="DJ711" s="51"/>
      <c r="DK711" s="51" t="str">
        <f t="shared" si="4921"/>
        <v/>
      </c>
      <c r="DL711" s="51" t="str">
        <f t="shared" si="4922"/>
        <v/>
      </c>
      <c r="DM711" s="51" t="str">
        <f t="shared" si="4923"/>
        <v/>
      </c>
      <c r="DN711" s="65">
        <f t="shared" si="4924"/>
        <v>0</v>
      </c>
      <c r="DO711" s="69" t="str">
        <f t="shared" si="79"/>
        <v/>
      </c>
      <c r="DP711" s="51"/>
      <c r="DQ711" s="51"/>
      <c r="DR711" s="51"/>
      <c r="DS711" s="51"/>
      <c r="DT711" s="51"/>
      <c r="DU711" s="181"/>
    </row>
    <row r="712" spans="1:125" ht="15" x14ac:dyDescent="0.25">
      <c r="A712" s="56">
        <v>2018</v>
      </c>
      <c r="B712" s="51" t="s">
        <v>641</v>
      </c>
      <c r="C712" s="50" t="s">
        <v>574</v>
      </c>
      <c r="D712" s="170" t="s">
        <v>193</v>
      </c>
      <c r="E712" s="50" t="s">
        <v>7</v>
      </c>
      <c r="F712" s="89">
        <v>906289</v>
      </c>
      <c r="G712" s="89">
        <v>0</v>
      </c>
      <c r="H712" s="89">
        <v>327439</v>
      </c>
      <c r="I712" s="90">
        <v>2187688</v>
      </c>
      <c r="J712" s="56" t="s">
        <v>209</v>
      </c>
      <c r="K712" s="50" t="s">
        <v>2032</v>
      </c>
      <c r="L712" s="112">
        <v>2187688</v>
      </c>
      <c r="M712" s="58"/>
      <c r="N712" s="58"/>
      <c r="O712" s="58"/>
      <c r="P712" s="91"/>
      <c r="Q712" s="92">
        <v>2100252</v>
      </c>
      <c r="R712" s="92">
        <v>0</v>
      </c>
      <c r="S712" s="92">
        <v>157137</v>
      </c>
      <c r="T712" s="92">
        <v>0</v>
      </c>
      <c r="U712" s="94"/>
      <c r="V712" s="94"/>
      <c r="W712" s="90">
        <f t="shared" si="857"/>
        <v>2257389</v>
      </c>
      <c r="X712" s="90">
        <v>252894</v>
      </c>
      <c r="Y712" s="50"/>
      <c r="Z712" s="50"/>
      <c r="AA712" s="51"/>
      <c r="AB712" s="68"/>
      <c r="AC712" s="68"/>
      <c r="AD712" s="68"/>
      <c r="AE712" s="68"/>
      <c r="AF712" s="68"/>
      <c r="AG712" s="67" t="str">
        <f t="shared" si="7"/>
        <v/>
      </c>
      <c r="AH712" s="51"/>
      <c r="AI712" s="51" t="str">
        <f t="shared" si="8"/>
        <v/>
      </c>
      <c r="AJ712" s="68" t="str">
        <f t="shared" si="9"/>
        <v/>
      </c>
      <c r="AK712" s="68" t="str">
        <f t="shared" si="10"/>
        <v/>
      </c>
      <c r="AL712" s="68" t="str">
        <f t="shared" si="11"/>
        <v/>
      </c>
      <c r="AM712" s="68" t="str">
        <f t="shared" si="12"/>
        <v/>
      </c>
      <c r="AN712" s="68" t="str">
        <f t="shared" si="13"/>
        <v/>
      </c>
      <c r="AO712" s="67" t="str">
        <f t="shared" si="14"/>
        <v/>
      </c>
      <c r="AP712" s="51"/>
      <c r="AQ712" s="51" t="str">
        <f t="shared" si="15"/>
        <v/>
      </c>
      <c r="AR712" s="68" t="str">
        <f t="shared" si="16"/>
        <v/>
      </c>
      <c r="AS712" s="68" t="str">
        <f t="shared" si="17"/>
        <v/>
      </c>
      <c r="AT712" s="68" t="str">
        <f t="shared" si="18"/>
        <v/>
      </c>
      <c r="AU712" s="68" t="str">
        <f t="shared" si="19"/>
        <v/>
      </c>
      <c r="AV712" s="68" t="str">
        <f t="shared" si="20"/>
        <v/>
      </c>
      <c r="AW712" s="67" t="str">
        <f t="shared" si="21"/>
        <v/>
      </c>
      <c r="AX712" s="51"/>
      <c r="AY712" s="51" t="str">
        <f t="shared" si="22"/>
        <v/>
      </c>
      <c r="AZ712" s="68" t="str">
        <f t="shared" si="23"/>
        <v/>
      </c>
      <c r="BA712" s="68" t="str">
        <f t="shared" si="24"/>
        <v/>
      </c>
      <c r="BB712" s="68" t="str">
        <f t="shared" si="25"/>
        <v/>
      </c>
      <c r="BC712" s="68" t="str">
        <f t="shared" si="26"/>
        <v/>
      </c>
      <c r="BD712" s="68" t="str">
        <f t="shared" si="27"/>
        <v/>
      </c>
      <c r="BE712" s="68" t="str">
        <f t="shared" si="28"/>
        <v/>
      </c>
      <c r="BF712" s="51"/>
      <c r="BG712" s="96">
        <f t="shared" si="29"/>
        <v>906289</v>
      </c>
      <c r="BH712" s="67">
        <f t="shared" si="30"/>
        <v>2187688</v>
      </c>
      <c r="BI712" s="67">
        <f t="shared" si="31"/>
        <v>2100252</v>
      </c>
      <c r="BJ712" s="67">
        <f t="shared" si="32"/>
        <v>0</v>
      </c>
      <c r="BK712" s="67">
        <f t="shared" si="33"/>
        <v>157137</v>
      </c>
      <c r="BL712" s="67">
        <f t="shared" si="34"/>
        <v>0</v>
      </c>
      <c r="BM712" s="65">
        <f t="shared" si="35"/>
        <v>252894</v>
      </c>
      <c r="BN712" s="51"/>
      <c r="BO712" s="51"/>
      <c r="BP712" s="51"/>
      <c r="BQ712" s="70"/>
      <c r="BR712" s="51"/>
      <c r="BS712" s="96">
        <f t="shared" si="2920"/>
        <v>906289</v>
      </c>
      <c r="BT712" s="51"/>
      <c r="BU712" s="68"/>
      <c r="BV712" s="68"/>
      <c r="BW712" s="65"/>
      <c r="BX712" s="68"/>
      <c r="BY712" s="67">
        <f t="shared" si="44"/>
        <v>2187688</v>
      </c>
      <c r="BZ712" s="68"/>
      <c r="CA712" s="65" t="str">
        <f t="shared" si="45"/>
        <v/>
      </c>
      <c r="CB712" s="67" t="str">
        <f t="shared" si="46"/>
        <v/>
      </c>
      <c r="CC712" s="67" t="str">
        <f t="shared" si="47"/>
        <v/>
      </c>
      <c r="CD712" s="67" t="str">
        <f t="shared" si="48"/>
        <v/>
      </c>
      <c r="CE712" s="67">
        <f t="shared" si="49"/>
        <v>252894</v>
      </c>
      <c r="CF712" s="68"/>
      <c r="CG712" s="68"/>
      <c r="CH712" s="68"/>
      <c r="CI712" s="65"/>
      <c r="CJ712" s="68"/>
      <c r="CK712" s="67">
        <f t="shared" si="54"/>
        <v>2257389</v>
      </c>
      <c r="CL712" s="68"/>
      <c r="CM712" s="68"/>
      <c r="CN712" s="68"/>
      <c r="CO712" s="65"/>
      <c r="CP712" s="68"/>
      <c r="CQ712" s="67">
        <f t="shared" si="59"/>
        <v>2100252</v>
      </c>
      <c r="CR712" s="68"/>
      <c r="CS712" s="68"/>
      <c r="CT712" s="68"/>
      <c r="CU712" s="65"/>
      <c r="CV712" s="68"/>
      <c r="CW712" s="67">
        <f t="shared" si="64"/>
        <v>0</v>
      </c>
      <c r="CX712" s="68"/>
      <c r="CY712" s="68"/>
      <c r="CZ712" s="68"/>
      <c r="DA712" s="65"/>
      <c r="DB712" s="68"/>
      <c r="DC712" s="67">
        <f t="shared" si="69"/>
        <v>157137</v>
      </c>
      <c r="DD712" s="68"/>
      <c r="DE712" s="68"/>
      <c r="DF712" s="51"/>
      <c r="DG712" s="70"/>
      <c r="DH712" s="51"/>
      <c r="DI712" s="67">
        <f t="shared" si="74"/>
        <v>0</v>
      </c>
      <c r="DJ712" s="51"/>
      <c r="DK712" s="51"/>
      <c r="DL712" s="51"/>
      <c r="DM712" s="70"/>
      <c r="DN712" s="51"/>
      <c r="DO712" s="67">
        <f t="shared" si="79"/>
        <v>2100252</v>
      </c>
      <c r="DP712" s="51"/>
      <c r="DQ712" s="51"/>
      <c r="DR712" s="51"/>
      <c r="DS712" s="51"/>
      <c r="DT712" s="51"/>
      <c r="DU712" s="181"/>
    </row>
    <row r="713" spans="1:125" ht="15" x14ac:dyDescent="0.25">
      <c r="A713" s="50"/>
      <c r="B713" s="51"/>
      <c r="C713" s="50"/>
      <c r="D713" s="53"/>
      <c r="E713" s="50"/>
      <c r="F713" s="54"/>
      <c r="G713" s="54"/>
      <c r="H713" s="54"/>
      <c r="I713" s="55"/>
      <c r="J713" s="50"/>
      <c r="K713" s="50" t="s">
        <v>2032</v>
      </c>
      <c r="L713" s="58"/>
      <c r="M713" s="58"/>
      <c r="N713" s="58"/>
      <c r="O713" s="58"/>
      <c r="P713" s="59"/>
      <c r="Q713" s="60"/>
      <c r="R713" s="60"/>
      <c r="S713" s="60"/>
      <c r="T713" s="60"/>
      <c r="U713" s="60"/>
      <c r="V713" s="79"/>
      <c r="W713" s="90">
        <f t="shared" si="857"/>
        <v>0</v>
      </c>
      <c r="X713" s="101"/>
      <c r="Y713" s="50"/>
      <c r="Z713" s="50"/>
      <c r="AA713" s="51"/>
      <c r="AB713" s="68"/>
      <c r="AC713" s="68"/>
      <c r="AD713" s="68"/>
      <c r="AE713" s="68"/>
      <c r="AF713" s="68"/>
      <c r="AG713" s="67" t="str">
        <f t="shared" si="7"/>
        <v/>
      </c>
      <c r="AH713" s="51"/>
      <c r="AI713" s="51" t="str">
        <f t="shared" si="8"/>
        <v/>
      </c>
      <c r="AJ713" s="68" t="str">
        <f t="shared" si="9"/>
        <v/>
      </c>
      <c r="AK713" s="68" t="str">
        <f t="shared" si="10"/>
        <v/>
      </c>
      <c r="AL713" s="68" t="str">
        <f t="shared" si="11"/>
        <v/>
      </c>
      <c r="AM713" s="68" t="str">
        <f t="shared" si="12"/>
        <v/>
      </c>
      <c r="AN713" s="68" t="str">
        <f t="shared" si="13"/>
        <v/>
      </c>
      <c r="AO713" s="67" t="str">
        <f t="shared" si="14"/>
        <v/>
      </c>
      <c r="AP713" s="51"/>
      <c r="AQ713" s="51" t="str">
        <f t="shared" si="15"/>
        <v/>
      </c>
      <c r="AR713" s="68" t="str">
        <f t="shared" si="16"/>
        <v/>
      </c>
      <c r="AS713" s="68" t="str">
        <f t="shared" si="17"/>
        <v/>
      </c>
      <c r="AT713" s="68" t="str">
        <f t="shared" si="18"/>
        <v/>
      </c>
      <c r="AU713" s="68" t="str">
        <f t="shared" si="19"/>
        <v/>
      </c>
      <c r="AV713" s="68" t="str">
        <f t="shared" si="20"/>
        <v/>
      </c>
      <c r="AW713" s="67" t="str">
        <f t="shared" si="21"/>
        <v/>
      </c>
      <c r="AX713" s="51"/>
      <c r="AY713" s="51" t="str">
        <f t="shared" si="22"/>
        <v/>
      </c>
      <c r="AZ713" s="68" t="str">
        <f t="shared" si="23"/>
        <v/>
      </c>
      <c r="BA713" s="68" t="str">
        <f t="shared" si="24"/>
        <v/>
      </c>
      <c r="BB713" s="68" t="str">
        <f t="shared" si="25"/>
        <v/>
      </c>
      <c r="BC713" s="68" t="str">
        <f t="shared" si="26"/>
        <v/>
      </c>
      <c r="BD713" s="68" t="str">
        <f t="shared" si="27"/>
        <v/>
      </c>
      <c r="BE713" s="68" t="str">
        <f t="shared" si="28"/>
        <v/>
      </c>
      <c r="BF713" s="51"/>
      <c r="BG713" s="69" t="str">
        <f t="shared" si="29"/>
        <v/>
      </c>
      <c r="BH713" s="67" t="str">
        <f t="shared" si="30"/>
        <v/>
      </c>
      <c r="BI713" s="67" t="str">
        <f t="shared" si="31"/>
        <v/>
      </c>
      <c r="BJ713" s="67" t="str">
        <f t="shared" si="32"/>
        <v/>
      </c>
      <c r="BK713" s="67" t="str">
        <f t="shared" si="33"/>
        <v/>
      </c>
      <c r="BL713" s="67" t="str">
        <f t="shared" si="34"/>
        <v/>
      </c>
      <c r="BM713" s="65" t="str">
        <f t="shared" si="35"/>
        <v/>
      </c>
      <c r="BN713" s="51"/>
      <c r="BO713" s="51"/>
      <c r="BP713" s="51"/>
      <c r="BQ713" s="70"/>
      <c r="BR713" s="51"/>
      <c r="BS713" s="69" t="str">
        <f t="shared" si="2920"/>
        <v/>
      </c>
      <c r="BT713" s="51"/>
      <c r="BU713" s="68"/>
      <c r="BV713" s="68"/>
      <c r="BW713" s="65"/>
      <c r="BX713" s="68"/>
      <c r="BY713" s="67" t="str">
        <f t="shared" si="44"/>
        <v/>
      </c>
      <c r="BZ713" s="68"/>
      <c r="CA713" s="65" t="str">
        <f t="shared" si="45"/>
        <v/>
      </c>
      <c r="CB713" s="67" t="str">
        <f t="shared" si="46"/>
        <v/>
      </c>
      <c r="CC713" s="67" t="str">
        <f t="shared" si="47"/>
        <v/>
      </c>
      <c r="CD713" s="67" t="str">
        <f t="shared" si="48"/>
        <v/>
      </c>
      <c r="CE713" s="67" t="str">
        <f t="shared" si="49"/>
        <v/>
      </c>
      <c r="CF713" s="68"/>
      <c r="CG713" s="68"/>
      <c r="CH713" s="68"/>
      <c r="CI713" s="65"/>
      <c r="CJ713" s="68"/>
      <c r="CK713" s="67" t="str">
        <f t="shared" si="54"/>
        <v/>
      </c>
      <c r="CL713" s="68"/>
      <c r="CM713" s="68"/>
      <c r="CN713" s="68"/>
      <c r="CO713" s="65"/>
      <c r="CP713" s="68"/>
      <c r="CQ713" s="67" t="str">
        <f t="shared" si="59"/>
        <v/>
      </c>
      <c r="CR713" s="68"/>
      <c r="CS713" s="68"/>
      <c r="CT713" s="68"/>
      <c r="CU713" s="65"/>
      <c r="CV713" s="68"/>
      <c r="CW713" s="67" t="str">
        <f t="shared" si="64"/>
        <v/>
      </c>
      <c r="CX713" s="68"/>
      <c r="CY713" s="68"/>
      <c r="CZ713" s="68"/>
      <c r="DA713" s="65"/>
      <c r="DB713" s="68"/>
      <c r="DC713" s="67" t="str">
        <f t="shared" si="69"/>
        <v/>
      </c>
      <c r="DD713" s="68"/>
      <c r="DE713" s="68"/>
      <c r="DF713" s="51"/>
      <c r="DG713" s="70"/>
      <c r="DH713" s="51"/>
      <c r="DI713" s="69" t="str">
        <f t="shared" si="74"/>
        <v/>
      </c>
      <c r="DJ713" s="51"/>
      <c r="DK713" s="51"/>
      <c r="DL713" s="51"/>
      <c r="DM713" s="70"/>
      <c r="DN713" s="51"/>
      <c r="DO713" s="69" t="str">
        <f t="shared" si="79"/>
        <v/>
      </c>
      <c r="DP713" s="51"/>
      <c r="DQ713" s="51"/>
      <c r="DR713" s="51"/>
      <c r="DS713" s="51"/>
      <c r="DT713" s="51"/>
      <c r="DU713" s="181"/>
    </row>
    <row r="714" spans="1:125" ht="15" x14ac:dyDescent="0.25">
      <c r="A714" s="50">
        <v>2016</v>
      </c>
      <c r="B714" s="51" t="s">
        <v>672</v>
      </c>
      <c r="C714" s="50" t="s">
        <v>574</v>
      </c>
      <c r="D714" s="53" t="s">
        <v>193</v>
      </c>
      <c r="E714" s="50" t="s">
        <v>7</v>
      </c>
      <c r="F714" s="54">
        <v>62569</v>
      </c>
      <c r="G714" s="54" t="s">
        <v>364</v>
      </c>
      <c r="H714" s="54">
        <v>52030</v>
      </c>
      <c r="I714" s="55">
        <v>199310</v>
      </c>
      <c r="J714" s="50"/>
      <c r="K714" s="50" t="s">
        <v>2032</v>
      </c>
      <c r="L714" s="58" t="s">
        <v>2032</v>
      </c>
      <c r="M714" s="58" t="s">
        <v>2032</v>
      </c>
      <c r="N714" s="58" t="s">
        <v>2032</v>
      </c>
      <c r="O714" s="58" t="s">
        <v>2032</v>
      </c>
      <c r="P714" s="59"/>
      <c r="Q714" s="60">
        <v>239181</v>
      </c>
      <c r="R714" s="60">
        <v>0</v>
      </c>
      <c r="S714" s="60">
        <v>11785</v>
      </c>
      <c r="T714" s="60">
        <v>0</v>
      </c>
      <c r="U714" s="60">
        <v>0</v>
      </c>
      <c r="V714" s="79"/>
      <c r="W714" s="90">
        <f t="shared" si="857"/>
        <v>250966</v>
      </c>
      <c r="X714" s="101">
        <v>0</v>
      </c>
      <c r="Y714" s="50"/>
      <c r="Z714" s="50" t="s">
        <v>193</v>
      </c>
      <c r="AA714" s="51" t="str">
        <f t="shared" ref="AA714:AA715" si="4925">IF(A714 =2014,IF(Y714 ="",F714,""),"")</f>
        <v/>
      </c>
      <c r="AB714" s="68" t="str">
        <f t="shared" ref="AB714:AB715" si="4926">IF(A714 =2014,IF(Y714 ="",I714,""),"")</f>
        <v/>
      </c>
      <c r="AC714" s="68" t="str">
        <f t="shared" ref="AC714:AC715" si="4927">IF(A714 =2014,IF(Y714 ="",Q714,""),"")</f>
        <v/>
      </c>
      <c r="AD714" s="68" t="str">
        <f t="shared" ref="AD714:AD715" si="4928">IF(A714 =2014,IF(Y714 ="",R714,""),"")</f>
        <v/>
      </c>
      <c r="AE714" s="68" t="str">
        <f t="shared" ref="AE714:AE715" si="4929">IF(A714 =2014,IF(Y714 ="",S714,""),"")</f>
        <v/>
      </c>
      <c r="AF714" s="68" t="str">
        <f t="shared" ref="AF714:AF715" si="4930">IF(A714 =2014,IF(Y714 ="",T714+U714,""),"")</f>
        <v/>
      </c>
      <c r="AG714" s="67" t="str">
        <f t="shared" si="7"/>
        <v/>
      </c>
      <c r="AH714" s="51"/>
      <c r="AI714" s="51" t="str">
        <f t="shared" si="8"/>
        <v/>
      </c>
      <c r="AJ714" s="68" t="str">
        <f t="shared" si="9"/>
        <v/>
      </c>
      <c r="AK714" s="68" t="str">
        <f t="shared" si="10"/>
        <v/>
      </c>
      <c r="AL714" s="68" t="str">
        <f t="shared" si="11"/>
        <v/>
      </c>
      <c r="AM714" s="68" t="str">
        <f t="shared" si="12"/>
        <v/>
      </c>
      <c r="AN714" s="68" t="str">
        <f t="shared" si="13"/>
        <v/>
      </c>
      <c r="AO714" s="67" t="str">
        <f t="shared" si="14"/>
        <v/>
      </c>
      <c r="AP714" s="51"/>
      <c r="AQ714" s="80">
        <f t="shared" si="15"/>
        <v>62569</v>
      </c>
      <c r="AR714" s="68">
        <f t="shared" si="16"/>
        <v>199310</v>
      </c>
      <c r="AS714" s="68">
        <f t="shared" si="17"/>
        <v>239181</v>
      </c>
      <c r="AT714" s="68">
        <f t="shared" si="18"/>
        <v>0</v>
      </c>
      <c r="AU714" s="68">
        <f t="shared" si="19"/>
        <v>11785</v>
      </c>
      <c r="AV714" s="68">
        <f t="shared" si="20"/>
        <v>0</v>
      </c>
      <c r="AW714" s="67">
        <f t="shared" si="21"/>
        <v>0</v>
      </c>
      <c r="AX714" s="51"/>
      <c r="AY714" s="51" t="str">
        <f t="shared" si="22"/>
        <v/>
      </c>
      <c r="AZ714" s="68" t="str">
        <f t="shared" si="23"/>
        <v/>
      </c>
      <c r="BA714" s="68" t="str">
        <f t="shared" si="24"/>
        <v/>
      </c>
      <c r="BB714" s="68" t="str">
        <f t="shared" si="25"/>
        <v/>
      </c>
      <c r="BC714" s="68" t="str">
        <f t="shared" si="26"/>
        <v/>
      </c>
      <c r="BD714" s="68" t="str">
        <f t="shared" si="27"/>
        <v/>
      </c>
      <c r="BE714" s="68" t="str">
        <f t="shared" si="28"/>
        <v/>
      </c>
      <c r="BF714" s="51"/>
      <c r="BG714" s="69" t="str">
        <f t="shared" si="29"/>
        <v/>
      </c>
      <c r="BH714" s="67" t="str">
        <f t="shared" si="30"/>
        <v/>
      </c>
      <c r="BI714" s="67" t="str">
        <f t="shared" si="31"/>
        <v/>
      </c>
      <c r="BJ714" s="67" t="str">
        <f t="shared" si="32"/>
        <v/>
      </c>
      <c r="BK714" s="67" t="str">
        <f t="shared" si="33"/>
        <v/>
      </c>
      <c r="BL714" s="67" t="str">
        <f t="shared" si="34"/>
        <v/>
      </c>
      <c r="BM714" s="65" t="str">
        <f t="shared" si="35"/>
        <v/>
      </c>
      <c r="BN714" s="51"/>
      <c r="BO714" s="51" t="str">
        <f t="shared" ref="BO714:BO715" si="4931">IF(A714 =2014,F714,"")</f>
        <v/>
      </c>
      <c r="BP714" s="51" t="str">
        <f t="shared" ref="BP714:BP715" si="4932">IF(A714 =2015,F714,"")</f>
        <v/>
      </c>
      <c r="BQ714" s="71">
        <f t="shared" ref="BQ714:BQ715" si="4933">IF(A714 =2016,F714,"")</f>
        <v>62569</v>
      </c>
      <c r="BR714" s="51" t="str">
        <f t="shared" ref="BR714:BR715" si="4934">IF(A714 =2017,F714,"")</f>
        <v/>
      </c>
      <c r="BS714" s="69" t="str">
        <f t="shared" si="2920"/>
        <v/>
      </c>
      <c r="BT714" s="51"/>
      <c r="BU714" s="68" t="str">
        <f t="shared" ref="BU714:BU715" si="4935">IF(A714 =2014,I714,"")</f>
        <v/>
      </c>
      <c r="BV714" s="68" t="str">
        <f t="shared" ref="BV714:BV715" si="4936">IF(A714 =2015,I714,"")</f>
        <v/>
      </c>
      <c r="BW714" s="65">
        <f t="shared" ref="BW714:BW715" si="4937">IF(A714 =2016,I714,"")</f>
        <v>199310</v>
      </c>
      <c r="BX714" s="68" t="str">
        <f t="shared" ref="BX714:BX715" si="4938">IF(A714 =2017,I714,"")</f>
        <v/>
      </c>
      <c r="BY714" s="67" t="str">
        <f t="shared" si="44"/>
        <v/>
      </c>
      <c r="BZ714" s="68"/>
      <c r="CA714" s="65" t="str">
        <f t="shared" si="45"/>
        <v/>
      </c>
      <c r="CB714" s="67" t="str">
        <f t="shared" si="46"/>
        <v/>
      </c>
      <c r="CC714" s="67">
        <f t="shared" si="47"/>
        <v>0</v>
      </c>
      <c r="CD714" s="67" t="str">
        <f t="shared" si="48"/>
        <v/>
      </c>
      <c r="CE714" s="67" t="str">
        <f t="shared" si="49"/>
        <v/>
      </c>
      <c r="CF714" s="68"/>
      <c r="CG714" s="68" t="str">
        <f t="shared" ref="CG714:CG715" si="4939">IF(A714 =2014,Q714+R714+S714+T714+U714,"")</f>
        <v/>
      </c>
      <c r="CH714" s="68" t="str">
        <f t="shared" ref="CH714:CH715" si="4940">IF(A714 =2015,Q714+R714+S714+T714+U714,"")</f>
        <v/>
      </c>
      <c r="CI714" s="65">
        <f t="shared" ref="CI714:CI715" si="4941">IF(A714 =2016,Q714+R714+S714+T714+U714,"")</f>
        <v>250966</v>
      </c>
      <c r="CJ714" s="68" t="str">
        <f t="shared" ref="CJ714:CJ715" si="4942">IF(A714 =2017,Q714+R714+S714+T714+U714,"")</f>
        <v/>
      </c>
      <c r="CK714" s="67" t="str">
        <f t="shared" si="54"/>
        <v/>
      </c>
      <c r="CL714" s="68"/>
      <c r="CM714" s="68" t="str">
        <f t="shared" ref="CM714:CM715" si="4943">IF(A714 =2014,Q714,"")</f>
        <v/>
      </c>
      <c r="CN714" s="68" t="str">
        <f t="shared" ref="CN714:CN715" si="4944">IF(A714 =2015,Q714,"")</f>
        <v/>
      </c>
      <c r="CO714" s="65">
        <f t="shared" ref="CO714:CO715" si="4945">IF(A714 =2016,Q714,"")</f>
        <v>239181</v>
      </c>
      <c r="CP714" s="68" t="str">
        <f t="shared" ref="CP714:CP715" si="4946">IF(A714 =2017,Q714,"")</f>
        <v/>
      </c>
      <c r="CQ714" s="67" t="str">
        <f t="shared" si="59"/>
        <v/>
      </c>
      <c r="CR714" s="68"/>
      <c r="CS714" s="68" t="str">
        <f t="shared" ref="CS714:CS715" si="4947">IF(A714 =2014,R714,"")</f>
        <v/>
      </c>
      <c r="CT714" s="68" t="str">
        <f t="shared" ref="CT714:CT715" si="4948">IF(A714 =2015,R714,"")</f>
        <v/>
      </c>
      <c r="CU714" s="65">
        <f t="shared" ref="CU714:CU715" si="4949">IF(A714 =2016,R714,"")</f>
        <v>0</v>
      </c>
      <c r="CV714" s="68" t="str">
        <f t="shared" ref="CV714:CV715" si="4950">IF(A714 =2017,R714,"")</f>
        <v/>
      </c>
      <c r="CW714" s="67" t="str">
        <f t="shared" si="64"/>
        <v/>
      </c>
      <c r="CX714" s="68"/>
      <c r="CY714" s="68" t="str">
        <f t="shared" ref="CY714:CY715" si="4951">IF(A714 =2014,S714,"")</f>
        <v/>
      </c>
      <c r="CZ714" s="68" t="str">
        <f t="shared" ref="CZ714:CZ715" si="4952">IF(A714 =2015,S714,"")</f>
        <v/>
      </c>
      <c r="DA714" s="65">
        <f t="shared" ref="DA714:DA715" si="4953">IF(A714 =2016,S714,"")</f>
        <v>11785</v>
      </c>
      <c r="DB714" s="68" t="str">
        <f t="shared" ref="DB714:DB715" si="4954">IF(A714 =2017,S714,"")</f>
        <v/>
      </c>
      <c r="DC714" s="67" t="str">
        <f t="shared" si="69"/>
        <v/>
      </c>
      <c r="DD714" s="68"/>
      <c r="DE714" s="68" t="str">
        <f t="shared" ref="DE714:DE715" si="4955">IF(A714 =2014,T714,"")</f>
        <v/>
      </c>
      <c r="DF714" s="51" t="str">
        <f t="shared" ref="DF714:DF715" si="4956">IF(A714 =2015,T714,"")</f>
        <v/>
      </c>
      <c r="DG714" s="65">
        <f t="shared" ref="DG714:DG715" si="4957">IF(A714 =2016,T714,"")</f>
        <v>0</v>
      </c>
      <c r="DH714" s="51" t="str">
        <f t="shared" ref="DH714:DH715" si="4958">IF(A714 =2017,T714,"")</f>
        <v/>
      </c>
      <c r="DI714" s="69" t="str">
        <f t="shared" si="74"/>
        <v/>
      </c>
      <c r="DJ714" s="51"/>
      <c r="DK714" s="51" t="str">
        <f t="shared" ref="DK714:DK715" si="4959">IF(A714 =2014,U714,"")</f>
        <v/>
      </c>
      <c r="DL714" s="51" t="str">
        <f t="shared" ref="DL714:DL715" si="4960">IF(A714 =2015,U714,"")</f>
        <v/>
      </c>
      <c r="DM714" s="65">
        <f t="shared" ref="DM714:DM715" si="4961">IF(A714 =2016,U714,"")</f>
        <v>0</v>
      </c>
      <c r="DN714" s="51" t="str">
        <f t="shared" ref="DN714:DN715" si="4962">IF(A714 =2017,U714,"")</f>
        <v/>
      </c>
      <c r="DO714" s="69" t="str">
        <f t="shared" si="79"/>
        <v/>
      </c>
      <c r="DP714" s="51"/>
      <c r="DQ714" s="51"/>
      <c r="DR714" s="51"/>
      <c r="DS714" s="51"/>
      <c r="DT714" s="51"/>
      <c r="DU714" s="181"/>
    </row>
    <row r="715" spans="1:125" ht="15" x14ac:dyDescent="0.25">
      <c r="A715" s="50">
        <v>2017</v>
      </c>
      <c r="B715" s="51" t="s">
        <v>672</v>
      </c>
      <c r="C715" s="50" t="s">
        <v>574</v>
      </c>
      <c r="D715" s="53" t="s">
        <v>193</v>
      </c>
      <c r="E715" s="50" t="s">
        <v>7</v>
      </c>
      <c r="F715" s="54">
        <v>57597</v>
      </c>
      <c r="G715" s="54" t="s">
        <v>364</v>
      </c>
      <c r="H715" s="54">
        <v>44801</v>
      </c>
      <c r="I715" s="55">
        <v>233586</v>
      </c>
      <c r="J715" s="50"/>
      <c r="K715" s="50" t="s">
        <v>2032</v>
      </c>
      <c r="L715" s="58" t="s">
        <v>2032</v>
      </c>
      <c r="M715" s="58" t="s">
        <v>2032</v>
      </c>
      <c r="N715" s="58" t="s">
        <v>2032</v>
      </c>
      <c r="O715" s="58" t="s">
        <v>2032</v>
      </c>
      <c r="P715" s="59"/>
      <c r="Q715" s="60">
        <v>238733</v>
      </c>
      <c r="R715" s="60">
        <v>0</v>
      </c>
      <c r="S715" s="60">
        <v>11013</v>
      </c>
      <c r="T715" s="60">
        <v>0</v>
      </c>
      <c r="U715" s="60">
        <v>0</v>
      </c>
      <c r="V715" s="79"/>
      <c r="W715" s="90">
        <f t="shared" si="857"/>
        <v>249746</v>
      </c>
      <c r="X715" s="101">
        <v>0</v>
      </c>
      <c r="Y715" s="50"/>
      <c r="Z715" s="50" t="s">
        <v>193</v>
      </c>
      <c r="AA715" s="51" t="str">
        <f t="shared" si="4925"/>
        <v/>
      </c>
      <c r="AB715" s="68" t="str">
        <f t="shared" si="4926"/>
        <v/>
      </c>
      <c r="AC715" s="68" t="str">
        <f t="shared" si="4927"/>
        <v/>
      </c>
      <c r="AD715" s="68" t="str">
        <f t="shared" si="4928"/>
        <v/>
      </c>
      <c r="AE715" s="68" t="str">
        <f t="shared" si="4929"/>
        <v/>
      </c>
      <c r="AF715" s="68" t="str">
        <f t="shared" si="4930"/>
        <v/>
      </c>
      <c r="AG715" s="67" t="str">
        <f t="shared" si="7"/>
        <v/>
      </c>
      <c r="AH715" s="51"/>
      <c r="AI715" s="51" t="str">
        <f t="shared" si="8"/>
        <v/>
      </c>
      <c r="AJ715" s="68" t="str">
        <f t="shared" si="9"/>
        <v/>
      </c>
      <c r="AK715" s="68" t="str">
        <f t="shared" si="10"/>
        <v/>
      </c>
      <c r="AL715" s="68" t="str">
        <f t="shared" si="11"/>
        <v/>
      </c>
      <c r="AM715" s="68" t="str">
        <f t="shared" si="12"/>
        <v/>
      </c>
      <c r="AN715" s="68" t="str">
        <f t="shared" si="13"/>
        <v/>
      </c>
      <c r="AO715" s="67" t="str">
        <f t="shared" si="14"/>
        <v/>
      </c>
      <c r="AP715" s="51"/>
      <c r="AQ715" s="51" t="str">
        <f t="shared" si="15"/>
        <v/>
      </c>
      <c r="AR715" s="68" t="str">
        <f t="shared" si="16"/>
        <v/>
      </c>
      <c r="AS715" s="68" t="str">
        <f t="shared" si="17"/>
        <v/>
      </c>
      <c r="AT715" s="68" t="str">
        <f t="shared" si="18"/>
        <v/>
      </c>
      <c r="AU715" s="68" t="str">
        <f t="shared" si="19"/>
        <v/>
      </c>
      <c r="AV715" s="68" t="str">
        <f t="shared" si="20"/>
        <v/>
      </c>
      <c r="AW715" s="67" t="str">
        <f t="shared" si="21"/>
        <v/>
      </c>
      <c r="AX715" s="51"/>
      <c r="AY715" s="80">
        <f t="shared" si="22"/>
        <v>57597</v>
      </c>
      <c r="AZ715" s="68">
        <f t="shared" si="23"/>
        <v>233586</v>
      </c>
      <c r="BA715" s="68">
        <f t="shared" si="24"/>
        <v>238733</v>
      </c>
      <c r="BB715" s="68">
        <f t="shared" si="25"/>
        <v>0</v>
      </c>
      <c r="BC715" s="68">
        <f t="shared" si="26"/>
        <v>11013</v>
      </c>
      <c r="BD715" s="68">
        <f t="shared" si="27"/>
        <v>0</v>
      </c>
      <c r="BE715" s="68">
        <f t="shared" si="28"/>
        <v>0</v>
      </c>
      <c r="BF715" s="51"/>
      <c r="BG715" s="69" t="str">
        <f t="shared" si="29"/>
        <v/>
      </c>
      <c r="BH715" s="67" t="str">
        <f t="shared" si="30"/>
        <v/>
      </c>
      <c r="BI715" s="67" t="str">
        <f t="shared" si="31"/>
        <v/>
      </c>
      <c r="BJ715" s="67" t="str">
        <f t="shared" si="32"/>
        <v/>
      </c>
      <c r="BK715" s="67" t="str">
        <f t="shared" si="33"/>
        <v/>
      </c>
      <c r="BL715" s="67" t="str">
        <f t="shared" si="34"/>
        <v/>
      </c>
      <c r="BM715" s="65" t="str">
        <f t="shared" si="35"/>
        <v/>
      </c>
      <c r="BN715" s="51"/>
      <c r="BO715" s="51" t="str">
        <f t="shared" si="4931"/>
        <v/>
      </c>
      <c r="BP715" s="51" t="str">
        <f t="shared" si="4932"/>
        <v/>
      </c>
      <c r="BQ715" s="51" t="str">
        <f t="shared" si="4933"/>
        <v/>
      </c>
      <c r="BR715" s="71">
        <f t="shared" si="4934"/>
        <v>57597</v>
      </c>
      <c r="BS715" s="69" t="str">
        <f t="shared" si="2920"/>
        <v/>
      </c>
      <c r="BT715" s="51"/>
      <c r="BU715" s="68" t="str">
        <f t="shared" si="4935"/>
        <v/>
      </c>
      <c r="BV715" s="68" t="str">
        <f t="shared" si="4936"/>
        <v/>
      </c>
      <c r="BW715" s="68" t="str">
        <f t="shared" si="4937"/>
        <v/>
      </c>
      <c r="BX715" s="65">
        <f t="shared" si="4938"/>
        <v>233586</v>
      </c>
      <c r="BY715" s="67" t="str">
        <f t="shared" si="44"/>
        <v/>
      </c>
      <c r="BZ715" s="68"/>
      <c r="CA715" s="65" t="str">
        <f t="shared" si="45"/>
        <v/>
      </c>
      <c r="CB715" s="67" t="str">
        <f t="shared" si="46"/>
        <v/>
      </c>
      <c r="CC715" s="67" t="str">
        <f t="shared" si="47"/>
        <v/>
      </c>
      <c r="CD715" s="67">
        <f t="shared" si="48"/>
        <v>0</v>
      </c>
      <c r="CE715" s="67" t="str">
        <f t="shared" si="49"/>
        <v/>
      </c>
      <c r="CF715" s="68"/>
      <c r="CG715" s="68" t="str">
        <f t="shared" si="4939"/>
        <v/>
      </c>
      <c r="CH715" s="68" t="str">
        <f t="shared" si="4940"/>
        <v/>
      </c>
      <c r="CI715" s="68" t="str">
        <f t="shared" si="4941"/>
        <v/>
      </c>
      <c r="CJ715" s="65">
        <f t="shared" si="4942"/>
        <v>249746</v>
      </c>
      <c r="CK715" s="67" t="str">
        <f t="shared" si="54"/>
        <v/>
      </c>
      <c r="CL715" s="68"/>
      <c r="CM715" s="68" t="str">
        <f t="shared" si="4943"/>
        <v/>
      </c>
      <c r="CN715" s="68" t="str">
        <f t="shared" si="4944"/>
        <v/>
      </c>
      <c r="CO715" s="68" t="str">
        <f t="shared" si="4945"/>
        <v/>
      </c>
      <c r="CP715" s="65">
        <f t="shared" si="4946"/>
        <v>238733</v>
      </c>
      <c r="CQ715" s="67" t="str">
        <f t="shared" si="59"/>
        <v/>
      </c>
      <c r="CR715" s="68"/>
      <c r="CS715" s="68" t="str">
        <f t="shared" si="4947"/>
        <v/>
      </c>
      <c r="CT715" s="68" t="str">
        <f t="shared" si="4948"/>
        <v/>
      </c>
      <c r="CU715" s="68" t="str">
        <f t="shared" si="4949"/>
        <v/>
      </c>
      <c r="CV715" s="65">
        <f t="shared" si="4950"/>
        <v>0</v>
      </c>
      <c r="CW715" s="67" t="str">
        <f t="shared" si="64"/>
        <v/>
      </c>
      <c r="CX715" s="68"/>
      <c r="CY715" s="68" t="str">
        <f t="shared" si="4951"/>
        <v/>
      </c>
      <c r="CZ715" s="68" t="str">
        <f t="shared" si="4952"/>
        <v/>
      </c>
      <c r="DA715" s="68" t="str">
        <f t="shared" si="4953"/>
        <v/>
      </c>
      <c r="DB715" s="65">
        <f t="shared" si="4954"/>
        <v>11013</v>
      </c>
      <c r="DC715" s="67" t="str">
        <f t="shared" si="69"/>
        <v/>
      </c>
      <c r="DD715" s="68"/>
      <c r="DE715" s="68" t="str">
        <f t="shared" si="4955"/>
        <v/>
      </c>
      <c r="DF715" s="51" t="str">
        <f t="shared" si="4956"/>
        <v/>
      </c>
      <c r="DG715" s="51" t="str">
        <f t="shared" si="4957"/>
        <v/>
      </c>
      <c r="DH715" s="65">
        <f t="shared" si="4958"/>
        <v>0</v>
      </c>
      <c r="DI715" s="69" t="str">
        <f t="shared" si="74"/>
        <v/>
      </c>
      <c r="DJ715" s="51"/>
      <c r="DK715" s="51" t="str">
        <f t="shared" si="4959"/>
        <v/>
      </c>
      <c r="DL715" s="51" t="str">
        <f t="shared" si="4960"/>
        <v/>
      </c>
      <c r="DM715" s="51" t="str">
        <f t="shared" si="4961"/>
        <v/>
      </c>
      <c r="DN715" s="65">
        <f t="shared" si="4962"/>
        <v>0</v>
      </c>
      <c r="DO715" s="69" t="str">
        <f t="shared" si="79"/>
        <v/>
      </c>
      <c r="DP715" s="51"/>
      <c r="DQ715" s="51"/>
      <c r="DR715" s="51"/>
      <c r="DS715" s="51"/>
      <c r="DT715" s="51"/>
      <c r="DU715" s="181"/>
    </row>
    <row r="716" spans="1:125" ht="15" x14ac:dyDescent="0.25">
      <c r="A716" s="56">
        <v>2018</v>
      </c>
      <c r="B716" s="51" t="s">
        <v>672</v>
      </c>
      <c r="C716" s="50" t="s">
        <v>574</v>
      </c>
      <c r="D716" s="170" t="s">
        <v>193</v>
      </c>
      <c r="E716" s="50" t="s">
        <v>7</v>
      </c>
      <c r="F716" s="89">
        <v>44598</v>
      </c>
      <c r="G716" s="89">
        <v>0</v>
      </c>
      <c r="H716" s="89">
        <v>43863</v>
      </c>
      <c r="I716" s="90">
        <v>251311</v>
      </c>
      <c r="J716" s="56" t="s">
        <v>209</v>
      </c>
      <c r="K716" s="50" t="s">
        <v>2032</v>
      </c>
      <c r="L716" s="112">
        <v>251311</v>
      </c>
      <c r="M716" s="58"/>
      <c r="N716" s="58"/>
      <c r="O716" s="58"/>
      <c r="P716" s="91"/>
      <c r="Q716" s="92">
        <v>258963</v>
      </c>
      <c r="R716" s="92">
        <v>0</v>
      </c>
      <c r="S716" s="92">
        <v>7901</v>
      </c>
      <c r="T716" s="92">
        <v>0</v>
      </c>
      <c r="U716" s="94"/>
      <c r="V716" s="94"/>
      <c r="W716" s="90">
        <f t="shared" si="857"/>
        <v>266864</v>
      </c>
      <c r="X716" s="101">
        <v>0</v>
      </c>
      <c r="Y716" s="50"/>
      <c r="Z716" s="50"/>
      <c r="AA716" s="51"/>
      <c r="AB716" s="68"/>
      <c r="AC716" s="68"/>
      <c r="AD716" s="68"/>
      <c r="AE716" s="68"/>
      <c r="AF716" s="68"/>
      <c r="AG716" s="67" t="str">
        <f t="shared" si="7"/>
        <v/>
      </c>
      <c r="AH716" s="51"/>
      <c r="AI716" s="51" t="str">
        <f t="shared" si="8"/>
        <v/>
      </c>
      <c r="AJ716" s="68" t="str">
        <f t="shared" si="9"/>
        <v/>
      </c>
      <c r="AK716" s="68" t="str">
        <f t="shared" si="10"/>
        <v/>
      </c>
      <c r="AL716" s="68" t="str">
        <f t="shared" si="11"/>
        <v/>
      </c>
      <c r="AM716" s="68" t="str">
        <f t="shared" si="12"/>
        <v/>
      </c>
      <c r="AN716" s="68" t="str">
        <f t="shared" si="13"/>
        <v/>
      </c>
      <c r="AO716" s="67" t="str">
        <f t="shared" si="14"/>
        <v/>
      </c>
      <c r="AP716" s="51"/>
      <c r="AQ716" s="51" t="str">
        <f t="shared" si="15"/>
        <v/>
      </c>
      <c r="AR716" s="68" t="str">
        <f t="shared" si="16"/>
        <v/>
      </c>
      <c r="AS716" s="68" t="str">
        <f t="shared" si="17"/>
        <v/>
      </c>
      <c r="AT716" s="68" t="str">
        <f t="shared" si="18"/>
        <v/>
      </c>
      <c r="AU716" s="68" t="str">
        <f t="shared" si="19"/>
        <v/>
      </c>
      <c r="AV716" s="68" t="str">
        <f t="shared" si="20"/>
        <v/>
      </c>
      <c r="AW716" s="67" t="str">
        <f t="shared" si="21"/>
        <v/>
      </c>
      <c r="AX716" s="51"/>
      <c r="AY716" s="51" t="str">
        <f t="shared" si="22"/>
        <v/>
      </c>
      <c r="AZ716" s="68" t="str">
        <f t="shared" si="23"/>
        <v/>
      </c>
      <c r="BA716" s="68" t="str">
        <f t="shared" si="24"/>
        <v/>
      </c>
      <c r="BB716" s="68" t="str">
        <f t="shared" si="25"/>
        <v/>
      </c>
      <c r="BC716" s="68" t="str">
        <f t="shared" si="26"/>
        <v/>
      </c>
      <c r="BD716" s="68" t="str">
        <f t="shared" si="27"/>
        <v/>
      </c>
      <c r="BE716" s="68" t="str">
        <f t="shared" si="28"/>
        <v/>
      </c>
      <c r="BF716" s="51"/>
      <c r="BG716" s="96">
        <f t="shared" si="29"/>
        <v>44598</v>
      </c>
      <c r="BH716" s="67">
        <f t="shared" si="30"/>
        <v>251311</v>
      </c>
      <c r="BI716" s="67">
        <f t="shared" si="31"/>
        <v>258963</v>
      </c>
      <c r="BJ716" s="67">
        <f t="shared" si="32"/>
        <v>0</v>
      </c>
      <c r="BK716" s="67">
        <f t="shared" si="33"/>
        <v>7901</v>
      </c>
      <c r="BL716" s="67">
        <f t="shared" si="34"/>
        <v>0</v>
      </c>
      <c r="BM716" s="65">
        <f t="shared" si="35"/>
        <v>0</v>
      </c>
      <c r="BN716" s="51"/>
      <c r="BO716" s="51"/>
      <c r="BP716" s="51"/>
      <c r="BQ716" s="51"/>
      <c r="BR716" s="70"/>
      <c r="BS716" s="96">
        <f t="shared" si="2920"/>
        <v>44598</v>
      </c>
      <c r="BT716" s="51"/>
      <c r="BU716" s="68"/>
      <c r="BV716" s="68"/>
      <c r="BW716" s="68"/>
      <c r="BX716" s="65"/>
      <c r="BY716" s="67">
        <f t="shared" si="44"/>
        <v>251311</v>
      </c>
      <c r="BZ716" s="68"/>
      <c r="CA716" s="65" t="str">
        <f t="shared" si="45"/>
        <v/>
      </c>
      <c r="CB716" s="67" t="str">
        <f t="shared" si="46"/>
        <v/>
      </c>
      <c r="CC716" s="67" t="str">
        <f t="shared" si="47"/>
        <v/>
      </c>
      <c r="CD716" s="67" t="str">
        <f t="shared" si="48"/>
        <v/>
      </c>
      <c r="CE716" s="67">
        <f t="shared" si="49"/>
        <v>0</v>
      </c>
      <c r="CF716" s="68"/>
      <c r="CG716" s="68"/>
      <c r="CH716" s="68"/>
      <c r="CI716" s="68"/>
      <c r="CJ716" s="65"/>
      <c r="CK716" s="67">
        <f t="shared" si="54"/>
        <v>266864</v>
      </c>
      <c r="CL716" s="68"/>
      <c r="CM716" s="68"/>
      <c r="CN716" s="68"/>
      <c r="CO716" s="68"/>
      <c r="CP716" s="65"/>
      <c r="CQ716" s="67">
        <f t="shared" si="59"/>
        <v>258963</v>
      </c>
      <c r="CR716" s="68"/>
      <c r="CS716" s="68"/>
      <c r="CT716" s="68"/>
      <c r="CU716" s="68"/>
      <c r="CV716" s="65"/>
      <c r="CW716" s="67">
        <f t="shared" si="64"/>
        <v>0</v>
      </c>
      <c r="CX716" s="68"/>
      <c r="CY716" s="68"/>
      <c r="CZ716" s="68"/>
      <c r="DA716" s="68"/>
      <c r="DB716" s="65"/>
      <c r="DC716" s="67">
        <f t="shared" si="69"/>
        <v>7901</v>
      </c>
      <c r="DD716" s="68"/>
      <c r="DE716" s="68"/>
      <c r="DF716" s="51"/>
      <c r="DG716" s="51"/>
      <c r="DH716" s="70"/>
      <c r="DI716" s="67">
        <f t="shared" si="74"/>
        <v>0</v>
      </c>
      <c r="DJ716" s="51"/>
      <c r="DK716" s="51"/>
      <c r="DL716" s="51"/>
      <c r="DM716" s="51"/>
      <c r="DN716" s="70"/>
      <c r="DO716" s="67">
        <f t="shared" si="79"/>
        <v>258963</v>
      </c>
      <c r="DP716" s="51"/>
      <c r="DQ716" s="51"/>
      <c r="DR716" s="51"/>
      <c r="DS716" s="51"/>
      <c r="DT716" s="51"/>
      <c r="DU716" s="181"/>
    </row>
    <row r="717" spans="1:125" ht="15" x14ac:dyDescent="0.25">
      <c r="A717" s="50"/>
      <c r="B717" s="51"/>
      <c r="C717" s="50"/>
      <c r="D717" s="53"/>
      <c r="E717" s="50"/>
      <c r="F717" s="54"/>
      <c r="G717" s="54"/>
      <c r="H717" s="54"/>
      <c r="I717" s="55"/>
      <c r="J717" s="50"/>
      <c r="K717" s="50" t="s">
        <v>2032</v>
      </c>
      <c r="L717" s="58" t="s">
        <v>2032</v>
      </c>
      <c r="M717" s="58"/>
      <c r="N717" s="58"/>
      <c r="O717" s="58"/>
      <c r="P717" s="59"/>
      <c r="Q717" s="60"/>
      <c r="R717" s="60"/>
      <c r="S717" s="60"/>
      <c r="T717" s="60"/>
      <c r="U717" s="60"/>
      <c r="V717" s="79"/>
      <c r="W717" s="90">
        <f t="shared" si="857"/>
        <v>0</v>
      </c>
      <c r="X717" s="101"/>
      <c r="Y717" s="50"/>
      <c r="Z717" s="50"/>
      <c r="AA717" s="51"/>
      <c r="AB717" s="68"/>
      <c r="AC717" s="68"/>
      <c r="AD717" s="68"/>
      <c r="AE717" s="68"/>
      <c r="AF717" s="68"/>
      <c r="AG717" s="67" t="str">
        <f t="shared" si="7"/>
        <v/>
      </c>
      <c r="AH717" s="51"/>
      <c r="AI717" s="51" t="str">
        <f t="shared" si="8"/>
        <v/>
      </c>
      <c r="AJ717" s="68" t="str">
        <f t="shared" si="9"/>
        <v/>
      </c>
      <c r="AK717" s="68" t="str">
        <f t="shared" si="10"/>
        <v/>
      </c>
      <c r="AL717" s="68" t="str">
        <f t="shared" si="11"/>
        <v/>
      </c>
      <c r="AM717" s="68" t="str">
        <f t="shared" si="12"/>
        <v/>
      </c>
      <c r="AN717" s="68" t="str">
        <f t="shared" si="13"/>
        <v/>
      </c>
      <c r="AO717" s="67" t="str">
        <f t="shared" si="14"/>
        <v/>
      </c>
      <c r="AP717" s="51"/>
      <c r="AQ717" s="51" t="str">
        <f t="shared" si="15"/>
        <v/>
      </c>
      <c r="AR717" s="68" t="str">
        <f t="shared" si="16"/>
        <v/>
      </c>
      <c r="AS717" s="68" t="str">
        <f t="shared" si="17"/>
        <v/>
      </c>
      <c r="AT717" s="68" t="str">
        <f t="shared" si="18"/>
        <v/>
      </c>
      <c r="AU717" s="68" t="str">
        <f t="shared" si="19"/>
        <v/>
      </c>
      <c r="AV717" s="68" t="str">
        <f t="shared" si="20"/>
        <v/>
      </c>
      <c r="AW717" s="67" t="str">
        <f t="shared" si="21"/>
        <v/>
      </c>
      <c r="AX717" s="51"/>
      <c r="AY717" s="51" t="str">
        <f t="shared" si="22"/>
        <v/>
      </c>
      <c r="AZ717" s="68" t="str">
        <f t="shared" si="23"/>
        <v/>
      </c>
      <c r="BA717" s="68" t="str">
        <f t="shared" si="24"/>
        <v/>
      </c>
      <c r="BB717" s="68" t="str">
        <f t="shared" si="25"/>
        <v/>
      </c>
      <c r="BC717" s="68" t="str">
        <f t="shared" si="26"/>
        <v/>
      </c>
      <c r="BD717" s="68" t="str">
        <f t="shared" si="27"/>
        <v/>
      </c>
      <c r="BE717" s="68" t="str">
        <f t="shared" si="28"/>
        <v/>
      </c>
      <c r="BF717" s="51"/>
      <c r="BG717" s="69" t="str">
        <f t="shared" si="29"/>
        <v/>
      </c>
      <c r="BH717" s="67" t="str">
        <f t="shared" si="30"/>
        <v/>
      </c>
      <c r="BI717" s="67" t="str">
        <f t="shared" si="31"/>
        <v/>
      </c>
      <c r="BJ717" s="67" t="str">
        <f t="shared" si="32"/>
        <v/>
      </c>
      <c r="BK717" s="67" t="str">
        <f t="shared" si="33"/>
        <v/>
      </c>
      <c r="BL717" s="67" t="str">
        <f t="shared" si="34"/>
        <v/>
      </c>
      <c r="BM717" s="65" t="str">
        <f t="shared" si="35"/>
        <v/>
      </c>
      <c r="BN717" s="51"/>
      <c r="BO717" s="51"/>
      <c r="BP717" s="51"/>
      <c r="BQ717" s="51"/>
      <c r="BR717" s="70"/>
      <c r="BS717" s="69" t="str">
        <f t="shared" si="2920"/>
        <v/>
      </c>
      <c r="BT717" s="51"/>
      <c r="BU717" s="68"/>
      <c r="BV717" s="68"/>
      <c r="BW717" s="68"/>
      <c r="BX717" s="65"/>
      <c r="BY717" s="67" t="str">
        <f t="shared" si="44"/>
        <v/>
      </c>
      <c r="BZ717" s="68"/>
      <c r="CA717" s="65" t="str">
        <f t="shared" si="45"/>
        <v/>
      </c>
      <c r="CB717" s="67" t="str">
        <f t="shared" si="46"/>
        <v/>
      </c>
      <c r="CC717" s="67" t="str">
        <f t="shared" si="47"/>
        <v/>
      </c>
      <c r="CD717" s="67" t="str">
        <f t="shared" si="48"/>
        <v/>
      </c>
      <c r="CE717" s="67" t="str">
        <f t="shared" si="49"/>
        <v/>
      </c>
      <c r="CF717" s="68"/>
      <c r="CG717" s="68"/>
      <c r="CH717" s="68"/>
      <c r="CI717" s="68"/>
      <c r="CJ717" s="65"/>
      <c r="CK717" s="67" t="str">
        <f t="shared" si="54"/>
        <v/>
      </c>
      <c r="CL717" s="68"/>
      <c r="CM717" s="68"/>
      <c r="CN717" s="68"/>
      <c r="CO717" s="68"/>
      <c r="CP717" s="65"/>
      <c r="CQ717" s="67" t="str">
        <f t="shared" si="59"/>
        <v/>
      </c>
      <c r="CR717" s="68"/>
      <c r="CS717" s="68"/>
      <c r="CT717" s="68"/>
      <c r="CU717" s="68"/>
      <c r="CV717" s="65"/>
      <c r="CW717" s="67" t="str">
        <f t="shared" si="64"/>
        <v/>
      </c>
      <c r="CX717" s="68"/>
      <c r="CY717" s="68"/>
      <c r="CZ717" s="68"/>
      <c r="DA717" s="68"/>
      <c r="DB717" s="65"/>
      <c r="DC717" s="67" t="str">
        <f t="shared" si="69"/>
        <v/>
      </c>
      <c r="DD717" s="68"/>
      <c r="DE717" s="68"/>
      <c r="DF717" s="51"/>
      <c r="DG717" s="51"/>
      <c r="DH717" s="70"/>
      <c r="DI717" s="69" t="str">
        <f t="shared" si="74"/>
        <v/>
      </c>
      <c r="DJ717" s="51"/>
      <c r="DK717" s="51"/>
      <c r="DL717" s="51"/>
      <c r="DM717" s="51"/>
      <c r="DN717" s="70"/>
      <c r="DO717" s="69" t="str">
        <f t="shared" si="79"/>
        <v/>
      </c>
      <c r="DP717" s="51"/>
      <c r="DQ717" s="51"/>
      <c r="DR717" s="51"/>
      <c r="DS717" s="51"/>
      <c r="DT717" s="51"/>
      <c r="DU717" s="181"/>
    </row>
    <row r="718" spans="1:125" ht="15" x14ac:dyDescent="0.25">
      <c r="A718" s="50">
        <v>2016</v>
      </c>
      <c r="B718" s="51" t="s">
        <v>678</v>
      </c>
      <c r="C718" s="50" t="s">
        <v>574</v>
      </c>
      <c r="D718" s="53" t="s">
        <v>193</v>
      </c>
      <c r="E718" s="50" t="s">
        <v>7</v>
      </c>
      <c r="F718" s="54">
        <v>244661</v>
      </c>
      <c r="G718" s="54" t="s">
        <v>364</v>
      </c>
      <c r="H718" s="54">
        <v>57194</v>
      </c>
      <c r="I718" s="55">
        <v>353402</v>
      </c>
      <c r="J718" s="50"/>
      <c r="K718" s="50" t="s">
        <v>2032</v>
      </c>
      <c r="L718" s="58" t="s">
        <v>2032</v>
      </c>
      <c r="M718" s="58" t="s">
        <v>2032</v>
      </c>
      <c r="N718" s="58" t="s">
        <v>2032</v>
      </c>
      <c r="O718" s="58" t="s">
        <v>2032</v>
      </c>
      <c r="P718" s="59"/>
      <c r="Q718" s="60">
        <v>362363</v>
      </c>
      <c r="R718" s="60">
        <v>0</v>
      </c>
      <c r="S718" s="60">
        <v>27382</v>
      </c>
      <c r="T718" s="60">
        <v>0</v>
      </c>
      <c r="U718" s="60">
        <v>0</v>
      </c>
      <c r="V718" s="79"/>
      <c r="W718" s="90">
        <f t="shared" si="857"/>
        <v>389745</v>
      </c>
      <c r="X718" s="101">
        <v>0</v>
      </c>
      <c r="Y718" s="50"/>
      <c r="Z718" s="50" t="s">
        <v>193</v>
      </c>
      <c r="AA718" s="51" t="str">
        <f t="shared" ref="AA718:AA719" si="4963">IF(A718 =2014,IF(Y718 ="",F718,""),"")</f>
        <v/>
      </c>
      <c r="AB718" s="68" t="str">
        <f t="shared" ref="AB718:AB719" si="4964">IF(A718 =2014,IF(Y718 ="",I718,""),"")</f>
        <v/>
      </c>
      <c r="AC718" s="68" t="str">
        <f t="shared" ref="AC718:AC719" si="4965">IF(A718 =2014,IF(Y718 ="",Q718,""),"")</f>
        <v/>
      </c>
      <c r="AD718" s="68" t="str">
        <f t="shared" ref="AD718:AD719" si="4966">IF(A718 =2014,IF(Y718 ="",R718,""),"")</f>
        <v/>
      </c>
      <c r="AE718" s="68" t="str">
        <f t="shared" ref="AE718:AE719" si="4967">IF(A718 =2014,IF(Y718 ="",S718,""),"")</f>
        <v/>
      </c>
      <c r="AF718" s="68" t="str">
        <f t="shared" ref="AF718:AF719" si="4968">IF(A718 =2014,IF(Y718 ="",T718+U718,""),"")</f>
        <v/>
      </c>
      <c r="AG718" s="67" t="str">
        <f t="shared" si="7"/>
        <v/>
      </c>
      <c r="AH718" s="51"/>
      <c r="AI718" s="51" t="str">
        <f t="shared" si="8"/>
        <v/>
      </c>
      <c r="AJ718" s="68" t="str">
        <f t="shared" si="9"/>
        <v/>
      </c>
      <c r="AK718" s="68" t="str">
        <f t="shared" si="10"/>
        <v/>
      </c>
      <c r="AL718" s="68" t="str">
        <f t="shared" si="11"/>
        <v/>
      </c>
      <c r="AM718" s="68" t="str">
        <f t="shared" si="12"/>
        <v/>
      </c>
      <c r="AN718" s="68" t="str">
        <f t="shared" si="13"/>
        <v/>
      </c>
      <c r="AO718" s="67" t="str">
        <f t="shared" si="14"/>
        <v/>
      </c>
      <c r="AP718" s="51"/>
      <c r="AQ718" s="80">
        <f t="shared" si="15"/>
        <v>244661</v>
      </c>
      <c r="AR718" s="68">
        <f t="shared" si="16"/>
        <v>353402</v>
      </c>
      <c r="AS718" s="68">
        <f t="shared" si="17"/>
        <v>362363</v>
      </c>
      <c r="AT718" s="68">
        <f t="shared" si="18"/>
        <v>0</v>
      </c>
      <c r="AU718" s="68">
        <f t="shared" si="19"/>
        <v>27382</v>
      </c>
      <c r="AV718" s="68">
        <f t="shared" si="20"/>
        <v>0</v>
      </c>
      <c r="AW718" s="67">
        <f t="shared" si="21"/>
        <v>0</v>
      </c>
      <c r="AX718" s="51"/>
      <c r="AY718" s="51" t="str">
        <f t="shared" si="22"/>
        <v/>
      </c>
      <c r="AZ718" s="68" t="str">
        <f t="shared" si="23"/>
        <v/>
      </c>
      <c r="BA718" s="68" t="str">
        <f t="shared" si="24"/>
        <v/>
      </c>
      <c r="BB718" s="68" t="str">
        <f t="shared" si="25"/>
        <v/>
      </c>
      <c r="BC718" s="68" t="str">
        <f t="shared" si="26"/>
        <v/>
      </c>
      <c r="BD718" s="68" t="str">
        <f t="shared" si="27"/>
        <v/>
      </c>
      <c r="BE718" s="68" t="str">
        <f t="shared" si="28"/>
        <v/>
      </c>
      <c r="BF718" s="51"/>
      <c r="BG718" s="69" t="str">
        <f t="shared" si="29"/>
        <v/>
      </c>
      <c r="BH718" s="67" t="str">
        <f t="shared" si="30"/>
        <v/>
      </c>
      <c r="BI718" s="67" t="str">
        <f t="shared" si="31"/>
        <v/>
      </c>
      <c r="BJ718" s="67" t="str">
        <f t="shared" si="32"/>
        <v/>
      </c>
      <c r="BK718" s="67" t="str">
        <f t="shared" si="33"/>
        <v/>
      </c>
      <c r="BL718" s="67" t="str">
        <f t="shared" si="34"/>
        <v/>
      </c>
      <c r="BM718" s="65" t="str">
        <f t="shared" si="35"/>
        <v/>
      </c>
      <c r="BN718" s="51"/>
      <c r="BO718" s="51" t="str">
        <f t="shared" ref="BO718:BO719" si="4969">IF(A718 =2014,F718,"")</f>
        <v/>
      </c>
      <c r="BP718" s="51" t="str">
        <f t="shared" ref="BP718:BP719" si="4970">IF(A718 =2015,F718,"")</f>
        <v/>
      </c>
      <c r="BQ718" s="71">
        <f t="shared" ref="BQ718:BQ719" si="4971">IF(A718 =2016,F718,"")</f>
        <v>244661</v>
      </c>
      <c r="BR718" s="51" t="str">
        <f t="shared" ref="BR718:BR719" si="4972">IF(A718 =2017,F718,"")</f>
        <v/>
      </c>
      <c r="BS718" s="69" t="str">
        <f t="shared" si="2920"/>
        <v/>
      </c>
      <c r="BT718" s="51"/>
      <c r="BU718" s="68" t="str">
        <f t="shared" ref="BU718:BU719" si="4973">IF(A718 =2014,I718,"")</f>
        <v/>
      </c>
      <c r="BV718" s="68" t="str">
        <f t="shared" ref="BV718:BV719" si="4974">IF(A718 =2015,I718,"")</f>
        <v/>
      </c>
      <c r="BW718" s="65">
        <f t="shared" ref="BW718:BW719" si="4975">IF(A718 =2016,I718,"")</f>
        <v>353402</v>
      </c>
      <c r="BX718" s="68" t="str">
        <f t="shared" ref="BX718:BX719" si="4976">IF(A718 =2017,I718,"")</f>
        <v/>
      </c>
      <c r="BY718" s="67" t="str">
        <f t="shared" si="44"/>
        <v/>
      </c>
      <c r="BZ718" s="68"/>
      <c r="CA718" s="65" t="str">
        <f t="shared" si="45"/>
        <v/>
      </c>
      <c r="CB718" s="67" t="str">
        <f t="shared" si="46"/>
        <v/>
      </c>
      <c r="CC718" s="67">
        <f t="shared" si="47"/>
        <v>0</v>
      </c>
      <c r="CD718" s="67" t="str">
        <f t="shared" si="48"/>
        <v/>
      </c>
      <c r="CE718" s="67" t="str">
        <f t="shared" si="49"/>
        <v/>
      </c>
      <c r="CF718" s="68"/>
      <c r="CG718" s="68" t="str">
        <f t="shared" ref="CG718:CG719" si="4977">IF(A718 =2014,Q718+R718+S718+T718+U718,"")</f>
        <v/>
      </c>
      <c r="CH718" s="68" t="str">
        <f t="shared" ref="CH718:CH719" si="4978">IF(A718 =2015,Q718+R718+S718+T718+U718,"")</f>
        <v/>
      </c>
      <c r="CI718" s="65">
        <f t="shared" ref="CI718:CI719" si="4979">IF(A718 =2016,Q718+R718+S718+T718+U718,"")</f>
        <v>389745</v>
      </c>
      <c r="CJ718" s="68" t="str">
        <f t="shared" ref="CJ718:CJ719" si="4980">IF(A718 =2017,Q718+R718+S718+T718+U718,"")</f>
        <v/>
      </c>
      <c r="CK718" s="67" t="str">
        <f t="shared" si="54"/>
        <v/>
      </c>
      <c r="CL718" s="68"/>
      <c r="CM718" s="68" t="str">
        <f t="shared" ref="CM718:CM719" si="4981">IF(A718 =2014,Q718,"")</f>
        <v/>
      </c>
      <c r="CN718" s="68" t="str">
        <f t="shared" ref="CN718:CN719" si="4982">IF(A718 =2015,Q718,"")</f>
        <v/>
      </c>
      <c r="CO718" s="65">
        <f t="shared" ref="CO718:CO719" si="4983">IF(A718 =2016,Q718,"")</f>
        <v>362363</v>
      </c>
      <c r="CP718" s="68" t="str">
        <f t="shared" ref="CP718:CP719" si="4984">IF(A718 =2017,Q718,"")</f>
        <v/>
      </c>
      <c r="CQ718" s="67" t="str">
        <f t="shared" si="59"/>
        <v/>
      </c>
      <c r="CR718" s="68"/>
      <c r="CS718" s="68" t="str">
        <f t="shared" ref="CS718:CS719" si="4985">IF(A718 =2014,R718,"")</f>
        <v/>
      </c>
      <c r="CT718" s="68" t="str">
        <f t="shared" ref="CT718:CT719" si="4986">IF(A718 =2015,R718,"")</f>
        <v/>
      </c>
      <c r="CU718" s="65">
        <f t="shared" ref="CU718:CU719" si="4987">IF(A718 =2016,R718,"")</f>
        <v>0</v>
      </c>
      <c r="CV718" s="68" t="str">
        <f t="shared" ref="CV718:CV719" si="4988">IF(A718 =2017,R718,"")</f>
        <v/>
      </c>
      <c r="CW718" s="67" t="str">
        <f t="shared" si="64"/>
        <v/>
      </c>
      <c r="CX718" s="68"/>
      <c r="CY718" s="68" t="str">
        <f t="shared" ref="CY718:CY719" si="4989">IF(A718 =2014,S718,"")</f>
        <v/>
      </c>
      <c r="CZ718" s="68" t="str">
        <f t="shared" ref="CZ718:CZ719" si="4990">IF(A718 =2015,S718,"")</f>
        <v/>
      </c>
      <c r="DA718" s="65">
        <f t="shared" ref="DA718:DA719" si="4991">IF(A718 =2016,S718,"")</f>
        <v>27382</v>
      </c>
      <c r="DB718" s="68" t="str">
        <f t="shared" ref="DB718:DB719" si="4992">IF(A718 =2017,S718,"")</f>
        <v/>
      </c>
      <c r="DC718" s="67" t="str">
        <f t="shared" si="69"/>
        <v/>
      </c>
      <c r="DD718" s="68"/>
      <c r="DE718" s="68" t="str">
        <f t="shared" ref="DE718:DE719" si="4993">IF(A718 =2014,T718,"")</f>
        <v/>
      </c>
      <c r="DF718" s="51" t="str">
        <f t="shared" ref="DF718:DF719" si="4994">IF(A718 =2015,T718,"")</f>
        <v/>
      </c>
      <c r="DG718" s="65">
        <f t="shared" ref="DG718:DG719" si="4995">IF(A718 =2016,T718,"")</f>
        <v>0</v>
      </c>
      <c r="DH718" s="51" t="str">
        <f t="shared" ref="DH718:DH719" si="4996">IF(A718 =2017,T718,"")</f>
        <v/>
      </c>
      <c r="DI718" s="69" t="str">
        <f t="shared" si="74"/>
        <v/>
      </c>
      <c r="DJ718" s="51"/>
      <c r="DK718" s="51" t="str">
        <f t="shared" ref="DK718:DK719" si="4997">IF(A718 =2014,U718,"")</f>
        <v/>
      </c>
      <c r="DL718" s="51" t="str">
        <f t="shared" ref="DL718:DL719" si="4998">IF(A718 =2015,U718,"")</f>
        <v/>
      </c>
      <c r="DM718" s="65">
        <f t="shared" ref="DM718:DM719" si="4999">IF(A718 =2016,U718,"")</f>
        <v>0</v>
      </c>
      <c r="DN718" s="51" t="str">
        <f t="shared" ref="DN718:DN719" si="5000">IF(A718 =2017,U718,"")</f>
        <v/>
      </c>
      <c r="DO718" s="69" t="str">
        <f t="shared" si="79"/>
        <v/>
      </c>
      <c r="DP718" s="51"/>
      <c r="DQ718" s="51"/>
      <c r="DR718" s="51"/>
      <c r="DS718" s="51"/>
      <c r="DT718" s="51"/>
      <c r="DU718" s="181"/>
    </row>
    <row r="719" spans="1:125" ht="15" x14ac:dyDescent="0.25">
      <c r="A719" s="50">
        <v>2017</v>
      </c>
      <c r="B719" s="51" t="s">
        <v>678</v>
      </c>
      <c r="C719" s="50" t="s">
        <v>574</v>
      </c>
      <c r="D719" s="53" t="s">
        <v>193</v>
      </c>
      <c r="E719" s="50" t="s">
        <v>7</v>
      </c>
      <c r="F719" s="54">
        <v>219518</v>
      </c>
      <c r="G719" s="54" t="s">
        <v>364</v>
      </c>
      <c r="H719" s="54">
        <v>57249</v>
      </c>
      <c r="I719" s="55">
        <v>344031</v>
      </c>
      <c r="J719" s="50"/>
      <c r="K719" s="50" t="s">
        <v>2032</v>
      </c>
      <c r="L719" s="58" t="s">
        <v>2032</v>
      </c>
      <c r="M719" s="58" t="s">
        <v>2032</v>
      </c>
      <c r="N719" s="58" t="s">
        <v>2032</v>
      </c>
      <c r="O719" s="58" t="s">
        <v>2032</v>
      </c>
      <c r="P719" s="59"/>
      <c r="Q719" s="60">
        <v>349001</v>
      </c>
      <c r="R719" s="60">
        <v>0</v>
      </c>
      <c r="S719" s="60">
        <v>25516</v>
      </c>
      <c r="T719" s="60">
        <v>0</v>
      </c>
      <c r="U719" s="60">
        <v>0</v>
      </c>
      <c r="V719" s="79"/>
      <c r="W719" s="90">
        <f t="shared" si="857"/>
        <v>374517</v>
      </c>
      <c r="X719" s="101">
        <v>976846</v>
      </c>
      <c r="Y719" s="50"/>
      <c r="Z719" s="50" t="s">
        <v>193</v>
      </c>
      <c r="AA719" s="51" t="str">
        <f t="shared" si="4963"/>
        <v/>
      </c>
      <c r="AB719" s="68" t="str">
        <f t="shared" si="4964"/>
        <v/>
      </c>
      <c r="AC719" s="68" t="str">
        <f t="shared" si="4965"/>
        <v/>
      </c>
      <c r="AD719" s="68" t="str">
        <f t="shared" si="4966"/>
        <v/>
      </c>
      <c r="AE719" s="68" t="str">
        <f t="shared" si="4967"/>
        <v/>
      </c>
      <c r="AF719" s="68" t="str">
        <f t="shared" si="4968"/>
        <v/>
      </c>
      <c r="AG719" s="67" t="str">
        <f t="shared" si="7"/>
        <v/>
      </c>
      <c r="AH719" s="51"/>
      <c r="AI719" s="51" t="str">
        <f t="shared" si="8"/>
        <v/>
      </c>
      <c r="AJ719" s="68" t="str">
        <f t="shared" si="9"/>
        <v/>
      </c>
      <c r="AK719" s="68" t="str">
        <f t="shared" si="10"/>
        <v/>
      </c>
      <c r="AL719" s="68" t="str">
        <f t="shared" si="11"/>
        <v/>
      </c>
      <c r="AM719" s="68" t="str">
        <f t="shared" si="12"/>
        <v/>
      </c>
      <c r="AN719" s="68" t="str">
        <f t="shared" si="13"/>
        <v/>
      </c>
      <c r="AO719" s="67" t="str">
        <f t="shared" si="14"/>
        <v/>
      </c>
      <c r="AP719" s="51"/>
      <c r="AQ719" s="51" t="str">
        <f t="shared" si="15"/>
        <v/>
      </c>
      <c r="AR719" s="68" t="str">
        <f t="shared" si="16"/>
        <v/>
      </c>
      <c r="AS719" s="68" t="str">
        <f t="shared" si="17"/>
        <v/>
      </c>
      <c r="AT719" s="68" t="str">
        <f t="shared" si="18"/>
        <v/>
      </c>
      <c r="AU719" s="68" t="str">
        <f t="shared" si="19"/>
        <v/>
      </c>
      <c r="AV719" s="68" t="str">
        <f t="shared" si="20"/>
        <v/>
      </c>
      <c r="AW719" s="67" t="str">
        <f t="shared" si="21"/>
        <v/>
      </c>
      <c r="AX719" s="51"/>
      <c r="AY719" s="80">
        <f t="shared" si="22"/>
        <v>219518</v>
      </c>
      <c r="AZ719" s="68">
        <f t="shared" si="23"/>
        <v>344031</v>
      </c>
      <c r="BA719" s="68">
        <f t="shared" si="24"/>
        <v>349001</v>
      </c>
      <c r="BB719" s="68">
        <f t="shared" si="25"/>
        <v>0</v>
      </c>
      <c r="BC719" s="68">
        <f t="shared" si="26"/>
        <v>25516</v>
      </c>
      <c r="BD719" s="68">
        <f t="shared" si="27"/>
        <v>0</v>
      </c>
      <c r="BE719" s="68">
        <f t="shared" si="28"/>
        <v>976846</v>
      </c>
      <c r="BF719" s="51"/>
      <c r="BG719" s="69" t="str">
        <f t="shared" si="29"/>
        <v/>
      </c>
      <c r="BH719" s="67" t="str">
        <f t="shared" si="30"/>
        <v/>
      </c>
      <c r="BI719" s="67" t="str">
        <f t="shared" si="31"/>
        <v/>
      </c>
      <c r="BJ719" s="67" t="str">
        <f t="shared" si="32"/>
        <v/>
      </c>
      <c r="BK719" s="67" t="str">
        <f t="shared" si="33"/>
        <v/>
      </c>
      <c r="BL719" s="67" t="str">
        <f t="shared" si="34"/>
        <v/>
      </c>
      <c r="BM719" s="65" t="str">
        <f t="shared" si="35"/>
        <v/>
      </c>
      <c r="BN719" s="51"/>
      <c r="BO719" s="51" t="str">
        <f t="shared" si="4969"/>
        <v/>
      </c>
      <c r="BP719" s="51" t="str">
        <f t="shared" si="4970"/>
        <v/>
      </c>
      <c r="BQ719" s="51" t="str">
        <f t="shared" si="4971"/>
        <v/>
      </c>
      <c r="BR719" s="71">
        <f t="shared" si="4972"/>
        <v>219518</v>
      </c>
      <c r="BS719" s="69" t="str">
        <f t="shared" si="2920"/>
        <v/>
      </c>
      <c r="BT719" s="51"/>
      <c r="BU719" s="68" t="str">
        <f t="shared" si="4973"/>
        <v/>
      </c>
      <c r="BV719" s="68" t="str">
        <f t="shared" si="4974"/>
        <v/>
      </c>
      <c r="BW719" s="68" t="str">
        <f t="shared" si="4975"/>
        <v/>
      </c>
      <c r="BX719" s="65">
        <f t="shared" si="4976"/>
        <v>344031</v>
      </c>
      <c r="BY719" s="67" t="str">
        <f t="shared" si="44"/>
        <v/>
      </c>
      <c r="BZ719" s="68"/>
      <c r="CA719" s="65" t="str">
        <f t="shared" si="45"/>
        <v/>
      </c>
      <c r="CB719" s="67" t="str">
        <f t="shared" si="46"/>
        <v/>
      </c>
      <c r="CC719" s="67" t="str">
        <f t="shared" si="47"/>
        <v/>
      </c>
      <c r="CD719" s="67">
        <f t="shared" si="48"/>
        <v>976846</v>
      </c>
      <c r="CE719" s="67" t="str">
        <f t="shared" si="49"/>
        <v/>
      </c>
      <c r="CF719" s="68"/>
      <c r="CG719" s="68" t="str">
        <f t="shared" si="4977"/>
        <v/>
      </c>
      <c r="CH719" s="68" t="str">
        <f t="shared" si="4978"/>
        <v/>
      </c>
      <c r="CI719" s="68" t="str">
        <f t="shared" si="4979"/>
        <v/>
      </c>
      <c r="CJ719" s="65">
        <f t="shared" si="4980"/>
        <v>374517</v>
      </c>
      <c r="CK719" s="67" t="str">
        <f t="shared" si="54"/>
        <v/>
      </c>
      <c r="CL719" s="68"/>
      <c r="CM719" s="68" t="str">
        <f t="shared" si="4981"/>
        <v/>
      </c>
      <c r="CN719" s="68" t="str">
        <f t="shared" si="4982"/>
        <v/>
      </c>
      <c r="CO719" s="68" t="str">
        <f t="shared" si="4983"/>
        <v/>
      </c>
      <c r="CP719" s="65">
        <f t="shared" si="4984"/>
        <v>349001</v>
      </c>
      <c r="CQ719" s="67" t="str">
        <f t="shared" si="59"/>
        <v/>
      </c>
      <c r="CR719" s="68"/>
      <c r="CS719" s="68" t="str">
        <f t="shared" si="4985"/>
        <v/>
      </c>
      <c r="CT719" s="68" t="str">
        <f t="shared" si="4986"/>
        <v/>
      </c>
      <c r="CU719" s="68" t="str">
        <f t="shared" si="4987"/>
        <v/>
      </c>
      <c r="CV719" s="65">
        <f t="shared" si="4988"/>
        <v>0</v>
      </c>
      <c r="CW719" s="67" t="str">
        <f t="shared" si="64"/>
        <v/>
      </c>
      <c r="CX719" s="68"/>
      <c r="CY719" s="68" t="str">
        <f t="shared" si="4989"/>
        <v/>
      </c>
      <c r="CZ719" s="68" t="str">
        <f t="shared" si="4990"/>
        <v/>
      </c>
      <c r="DA719" s="68" t="str">
        <f t="shared" si="4991"/>
        <v/>
      </c>
      <c r="DB719" s="65">
        <f t="shared" si="4992"/>
        <v>25516</v>
      </c>
      <c r="DC719" s="67" t="str">
        <f t="shared" si="69"/>
        <v/>
      </c>
      <c r="DD719" s="68"/>
      <c r="DE719" s="68" t="str">
        <f t="shared" si="4993"/>
        <v/>
      </c>
      <c r="DF719" s="51" t="str">
        <f t="shared" si="4994"/>
        <v/>
      </c>
      <c r="DG719" s="51" t="str">
        <f t="shared" si="4995"/>
        <v/>
      </c>
      <c r="DH719" s="65">
        <f t="shared" si="4996"/>
        <v>0</v>
      </c>
      <c r="DI719" s="69" t="str">
        <f t="shared" si="74"/>
        <v/>
      </c>
      <c r="DJ719" s="51"/>
      <c r="DK719" s="51" t="str">
        <f t="shared" si="4997"/>
        <v/>
      </c>
      <c r="DL719" s="51" t="str">
        <f t="shared" si="4998"/>
        <v/>
      </c>
      <c r="DM719" s="51" t="str">
        <f t="shared" si="4999"/>
        <v/>
      </c>
      <c r="DN719" s="65">
        <f t="shared" si="5000"/>
        <v>0</v>
      </c>
      <c r="DO719" s="69" t="str">
        <f t="shared" si="79"/>
        <v/>
      </c>
      <c r="DP719" s="51"/>
      <c r="DQ719" s="51"/>
      <c r="DR719" s="51"/>
      <c r="DS719" s="51"/>
      <c r="DT719" s="51"/>
      <c r="DU719" s="181"/>
    </row>
    <row r="720" spans="1:125" ht="15" x14ac:dyDescent="0.25">
      <c r="A720" s="56">
        <v>2018</v>
      </c>
      <c r="B720" s="51" t="s">
        <v>678</v>
      </c>
      <c r="C720" s="50" t="s">
        <v>574</v>
      </c>
      <c r="D720" s="170" t="s">
        <v>193</v>
      </c>
      <c r="E720" s="50" t="s">
        <v>7</v>
      </c>
      <c r="F720" s="89">
        <v>227718</v>
      </c>
      <c r="G720" s="89">
        <v>0</v>
      </c>
      <c r="H720" s="89">
        <v>56647</v>
      </c>
      <c r="I720" s="90">
        <v>315638</v>
      </c>
      <c r="J720" s="56" t="s">
        <v>209</v>
      </c>
      <c r="K720" s="50" t="s">
        <v>2032</v>
      </c>
      <c r="L720" s="112">
        <v>315638</v>
      </c>
      <c r="M720" s="58"/>
      <c r="N720" s="58"/>
      <c r="O720" s="58"/>
      <c r="P720" s="91"/>
      <c r="Q720" s="92">
        <v>297595</v>
      </c>
      <c r="R720" s="92">
        <v>0</v>
      </c>
      <c r="S720" s="92">
        <v>33596</v>
      </c>
      <c r="T720" s="92">
        <v>0</v>
      </c>
      <c r="U720" s="94"/>
      <c r="V720" s="94"/>
      <c r="W720" s="90">
        <f t="shared" si="857"/>
        <v>331191</v>
      </c>
      <c r="X720" s="101">
        <v>0</v>
      </c>
      <c r="Y720" s="50"/>
      <c r="Z720" s="50"/>
      <c r="AA720" s="51"/>
      <c r="AB720" s="68"/>
      <c r="AC720" s="68"/>
      <c r="AD720" s="68"/>
      <c r="AE720" s="68"/>
      <c r="AF720" s="68"/>
      <c r="AG720" s="67" t="str">
        <f t="shared" si="7"/>
        <v/>
      </c>
      <c r="AH720" s="51"/>
      <c r="AI720" s="51" t="str">
        <f t="shared" si="8"/>
        <v/>
      </c>
      <c r="AJ720" s="68" t="str">
        <f t="shared" si="9"/>
        <v/>
      </c>
      <c r="AK720" s="68" t="str">
        <f t="shared" si="10"/>
        <v/>
      </c>
      <c r="AL720" s="68" t="str">
        <f t="shared" si="11"/>
        <v/>
      </c>
      <c r="AM720" s="68" t="str">
        <f t="shared" si="12"/>
        <v/>
      </c>
      <c r="AN720" s="68" t="str">
        <f t="shared" si="13"/>
        <v/>
      </c>
      <c r="AO720" s="67" t="str">
        <f t="shared" si="14"/>
        <v/>
      </c>
      <c r="AP720" s="51"/>
      <c r="AQ720" s="51" t="str">
        <f t="shared" si="15"/>
        <v/>
      </c>
      <c r="AR720" s="68" t="str">
        <f t="shared" si="16"/>
        <v/>
      </c>
      <c r="AS720" s="68" t="str">
        <f t="shared" si="17"/>
        <v/>
      </c>
      <c r="AT720" s="68" t="str">
        <f t="shared" si="18"/>
        <v/>
      </c>
      <c r="AU720" s="68" t="str">
        <f t="shared" si="19"/>
        <v/>
      </c>
      <c r="AV720" s="68" t="str">
        <f t="shared" si="20"/>
        <v/>
      </c>
      <c r="AW720" s="67" t="str">
        <f t="shared" si="21"/>
        <v/>
      </c>
      <c r="AX720" s="51"/>
      <c r="AY720" s="51" t="str">
        <f t="shared" si="22"/>
        <v/>
      </c>
      <c r="AZ720" s="68" t="str">
        <f t="shared" si="23"/>
        <v/>
      </c>
      <c r="BA720" s="68" t="str">
        <f t="shared" si="24"/>
        <v/>
      </c>
      <c r="BB720" s="68" t="str">
        <f t="shared" si="25"/>
        <v/>
      </c>
      <c r="BC720" s="68" t="str">
        <f t="shared" si="26"/>
        <v/>
      </c>
      <c r="BD720" s="68" t="str">
        <f t="shared" si="27"/>
        <v/>
      </c>
      <c r="BE720" s="68" t="str">
        <f t="shared" si="28"/>
        <v/>
      </c>
      <c r="BF720" s="51"/>
      <c r="BG720" s="96">
        <f t="shared" si="29"/>
        <v>227718</v>
      </c>
      <c r="BH720" s="67">
        <f t="shared" si="30"/>
        <v>315638</v>
      </c>
      <c r="BI720" s="67">
        <f t="shared" si="31"/>
        <v>297595</v>
      </c>
      <c r="BJ720" s="67">
        <f t="shared" si="32"/>
        <v>0</v>
      </c>
      <c r="BK720" s="67">
        <f t="shared" si="33"/>
        <v>33596</v>
      </c>
      <c r="BL720" s="67">
        <f t="shared" si="34"/>
        <v>0</v>
      </c>
      <c r="BM720" s="65">
        <f t="shared" si="35"/>
        <v>0</v>
      </c>
      <c r="BN720" s="51"/>
      <c r="BO720" s="51"/>
      <c r="BP720" s="51"/>
      <c r="BQ720" s="70"/>
      <c r="BR720" s="51"/>
      <c r="BS720" s="96">
        <f t="shared" si="2920"/>
        <v>227718</v>
      </c>
      <c r="BT720" s="51"/>
      <c r="BU720" s="68"/>
      <c r="BV720" s="68"/>
      <c r="BW720" s="65"/>
      <c r="BX720" s="68"/>
      <c r="BY720" s="67">
        <f t="shared" si="44"/>
        <v>315638</v>
      </c>
      <c r="BZ720" s="68"/>
      <c r="CA720" s="65" t="str">
        <f t="shared" si="45"/>
        <v/>
      </c>
      <c r="CB720" s="67" t="str">
        <f t="shared" si="46"/>
        <v/>
      </c>
      <c r="CC720" s="67" t="str">
        <f t="shared" si="47"/>
        <v/>
      </c>
      <c r="CD720" s="67" t="str">
        <f t="shared" si="48"/>
        <v/>
      </c>
      <c r="CE720" s="67">
        <f t="shared" si="49"/>
        <v>0</v>
      </c>
      <c r="CF720" s="68"/>
      <c r="CG720" s="68"/>
      <c r="CH720" s="68"/>
      <c r="CI720" s="65"/>
      <c r="CJ720" s="68"/>
      <c r="CK720" s="67">
        <f t="shared" si="54"/>
        <v>331191</v>
      </c>
      <c r="CL720" s="68"/>
      <c r="CM720" s="68"/>
      <c r="CN720" s="68"/>
      <c r="CO720" s="65"/>
      <c r="CP720" s="68"/>
      <c r="CQ720" s="67">
        <f t="shared" si="59"/>
        <v>297595</v>
      </c>
      <c r="CR720" s="68"/>
      <c r="CS720" s="68"/>
      <c r="CT720" s="68"/>
      <c r="CU720" s="65"/>
      <c r="CV720" s="68"/>
      <c r="CW720" s="67">
        <f t="shared" si="64"/>
        <v>0</v>
      </c>
      <c r="CX720" s="68"/>
      <c r="CY720" s="68"/>
      <c r="CZ720" s="68"/>
      <c r="DA720" s="65"/>
      <c r="DB720" s="68"/>
      <c r="DC720" s="67">
        <f t="shared" si="69"/>
        <v>33596</v>
      </c>
      <c r="DD720" s="68"/>
      <c r="DE720" s="68"/>
      <c r="DF720" s="51"/>
      <c r="DG720" s="70"/>
      <c r="DH720" s="51"/>
      <c r="DI720" s="67">
        <f t="shared" si="74"/>
        <v>0</v>
      </c>
      <c r="DJ720" s="51"/>
      <c r="DK720" s="51"/>
      <c r="DL720" s="51"/>
      <c r="DM720" s="70"/>
      <c r="DN720" s="51"/>
      <c r="DO720" s="67">
        <f t="shared" si="79"/>
        <v>297595</v>
      </c>
      <c r="DP720" s="51"/>
      <c r="DQ720" s="51"/>
      <c r="DR720" s="51"/>
      <c r="DS720" s="51"/>
      <c r="DT720" s="51"/>
      <c r="DU720" s="181"/>
    </row>
    <row r="721" spans="1:125" ht="15" x14ac:dyDescent="0.25">
      <c r="A721" s="50"/>
      <c r="B721" s="51"/>
      <c r="C721" s="50"/>
      <c r="D721" s="53"/>
      <c r="E721" s="50"/>
      <c r="F721" s="54"/>
      <c r="G721" s="54"/>
      <c r="H721" s="54"/>
      <c r="I721" s="55"/>
      <c r="J721" s="50"/>
      <c r="K721" s="50" t="s">
        <v>2032</v>
      </c>
      <c r="L721" s="58" t="s">
        <v>2032</v>
      </c>
      <c r="M721" s="58"/>
      <c r="N721" s="58"/>
      <c r="O721" s="58"/>
      <c r="P721" s="59"/>
      <c r="Q721" s="60"/>
      <c r="R721" s="60"/>
      <c r="S721" s="60"/>
      <c r="T721" s="60"/>
      <c r="U721" s="60"/>
      <c r="V721" s="79"/>
      <c r="W721" s="90">
        <f t="shared" si="857"/>
        <v>0</v>
      </c>
      <c r="X721" s="101"/>
      <c r="Y721" s="50"/>
      <c r="Z721" s="50"/>
      <c r="AA721" s="51"/>
      <c r="AB721" s="68"/>
      <c r="AC721" s="68"/>
      <c r="AD721" s="68"/>
      <c r="AE721" s="68"/>
      <c r="AF721" s="68"/>
      <c r="AG721" s="67" t="str">
        <f t="shared" si="7"/>
        <v/>
      </c>
      <c r="AH721" s="51"/>
      <c r="AI721" s="51" t="str">
        <f t="shared" si="8"/>
        <v/>
      </c>
      <c r="AJ721" s="68" t="str">
        <f t="shared" si="9"/>
        <v/>
      </c>
      <c r="AK721" s="68" t="str">
        <f t="shared" si="10"/>
        <v/>
      </c>
      <c r="AL721" s="68" t="str">
        <f t="shared" si="11"/>
        <v/>
      </c>
      <c r="AM721" s="68" t="str">
        <f t="shared" si="12"/>
        <v/>
      </c>
      <c r="AN721" s="68" t="str">
        <f t="shared" si="13"/>
        <v/>
      </c>
      <c r="AO721" s="67" t="str">
        <f t="shared" si="14"/>
        <v/>
      </c>
      <c r="AP721" s="51"/>
      <c r="AQ721" s="51" t="str">
        <f t="shared" si="15"/>
        <v/>
      </c>
      <c r="AR721" s="68" t="str">
        <f t="shared" si="16"/>
        <v/>
      </c>
      <c r="AS721" s="68" t="str">
        <f t="shared" si="17"/>
        <v/>
      </c>
      <c r="AT721" s="68" t="str">
        <f t="shared" si="18"/>
        <v/>
      </c>
      <c r="AU721" s="68" t="str">
        <f t="shared" si="19"/>
        <v/>
      </c>
      <c r="AV721" s="68" t="str">
        <f t="shared" si="20"/>
        <v/>
      </c>
      <c r="AW721" s="67" t="str">
        <f t="shared" si="21"/>
        <v/>
      </c>
      <c r="AX721" s="51"/>
      <c r="AY721" s="51" t="str">
        <f t="shared" si="22"/>
        <v/>
      </c>
      <c r="AZ721" s="68" t="str">
        <f t="shared" si="23"/>
        <v/>
      </c>
      <c r="BA721" s="68" t="str">
        <f t="shared" si="24"/>
        <v/>
      </c>
      <c r="BB721" s="68" t="str">
        <f t="shared" si="25"/>
        <v/>
      </c>
      <c r="BC721" s="68" t="str">
        <f t="shared" si="26"/>
        <v/>
      </c>
      <c r="BD721" s="68" t="str">
        <f t="shared" si="27"/>
        <v/>
      </c>
      <c r="BE721" s="68" t="str">
        <f t="shared" si="28"/>
        <v/>
      </c>
      <c r="BF721" s="51"/>
      <c r="BG721" s="69" t="str">
        <f t="shared" si="29"/>
        <v/>
      </c>
      <c r="BH721" s="67" t="str">
        <f t="shared" si="30"/>
        <v/>
      </c>
      <c r="BI721" s="67" t="str">
        <f t="shared" si="31"/>
        <v/>
      </c>
      <c r="BJ721" s="67" t="str">
        <f t="shared" si="32"/>
        <v/>
      </c>
      <c r="BK721" s="67" t="str">
        <f t="shared" si="33"/>
        <v/>
      </c>
      <c r="BL721" s="67" t="str">
        <f t="shared" si="34"/>
        <v/>
      </c>
      <c r="BM721" s="65" t="str">
        <f t="shared" si="35"/>
        <v/>
      </c>
      <c r="BN721" s="51"/>
      <c r="BO721" s="51"/>
      <c r="BP721" s="51"/>
      <c r="BQ721" s="70"/>
      <c r="BR721" s="51"/>
      <c r="BS721" s="69" t="str">
        <f t="shared" si="2920"/>
        <v/>
      </c>
      <c r="BT721" s="51"/>
      <c r="BU721" s="68"/>
      <c r="BV721" s="68"/>
      <c r="BW721" s="65"/>
      <c r="BX721" s="68"/>
      <c r="BY721" s="67" t="str">
        <f t="shared" si="44"/>
        <v/>
      </c>
      <c r="BZ721" s="68"/>
      <c r="CA721" s="65" t="str">
        <f t="shared" si="45"/>
        <v/>
      </c>
      <c r="CB721" s="67" t="str">
        <f t="shared" si="46"/>
        <v/>
      </c>
      <c r="CC721" s="67" t="str">
        <f t="shared" si="47"/>
        <v/>
      </c>
      <c r="CD721" s="67" t="str">
        <f t="shared" si="48"/>
        <v/>
      </c>
      <c r="CE721" s="67" t="str">
        <f t="shared" si="49"/>
        <v/>
      </c>
      <c r="CF721" s="68"/>
      <c r="CG721" s="68"/>
      <c r="CH721" s="68"/>
      <c r="CI721" s="65"/>
      <c r="CJ721" s="68"/>
      <c r="CK721" s="67" t="str">
        <f t="shared" si="54"/>
        <v/>
      </c>
      <c r="CL721" s="68"/>
      <c r="CM721" s="68"/>
      <c r="CN721" s="68"/>
      <c r="CO721" s="65"/>
      <c r="CP721" s="68"/>
      <c r="CQ721" s="67" t="str">
        <f t="shared" si="59"/>
        <v/>
      </c>
      <c r="CR721" s="68"/>
      <c r="CS721" s="68"/>
      <c r="CT721" s="68"/>
      <c r="CU721" s="65"/>
      <c r="CV721" s="68"/>
      <c r="CW721" s="67" t="str">
        <f t="shared" si="64"/>
        <v/>
      </c>
      <c r="CX721" s="68"/>
      <c r="CY721" s="68"/>
      <c r="CZ721" s="68"/>
      <c r="DA721" s="65"/>
      <c r="DB721" s="68"/>
      <c r="DC721" s="67" t="str">
        <f t="shared" si="69"/>
        <v/>
      </c>
      <c r="DD721" s="68"/>
      <c r="DE721" s="68"/>
      <c r="DF721" s="51"/>
      <c r="DG721" s="70"/>
      <c r="DH721" s="51"/>
      <c r="DI721" s="69" t="str">
        <f t="shared" si="74"/>
        <v/>
      </c>
      <c r="DJ721" s="51"/>
      <c r="DK721" s="51"/>
      <c r="DL721" s="51"/>
      <c r="DM721" s="70"/>
      <c r="DN721" s="51"/>
      <c r="DO721" s="69" t="str">
        <f t="shared" si="79"/>
        <v/>
      </c>
      <c r="DP721" s="51"/>
      <c r="DQ721" s="51"/>
      <c r="DR721" s="51"/>
      <c r="DS721" s="51"/>
      <c r="DT721" s="51"/>
      <c r="DU721" s="181"/>
    </row>
    <row r="722" spans="1:125" ht="15" x14ac:dyDescent="0.25">
      <c r="A722" s="50">
        <v>2016</v>
      </c>
      <c r="B722" s="51" t="s">
        <v>857</v>
      </c>
      <c r="C722" s="50" t="s">
        <v>574</v>
      </c>
      <c r="D722" s="53" t="s">
        <v>193</v>
      </c>
      <c r="E722" s="50" t="s">
        <v>7</v>
      </c>
      <c r="F722" s="54">
        <v>51793</v>
      </c>
      <c r="G722" s="54" t="s">
        <v>364</v>
      </c>
      <c r="H722" s="54">
        <v>18245</v>
      </c>
      <c r="I722" s="55">
        <v>162206</v>
      </c>
      <c r="J722" s="50"/>
      <c r="K722" s="50" t="s">
        <v>2032</v>
      </c>
      <c r="L722" s="58" t="s">
        <v>2032</v>
      </c>
      <c r="M722" s="58" t="s">
        <v>2032</v>
      </c>
      <c r="N722" s="58" t="s">
        <v>2032</v>
      </c>
      <c r="O722" s="58" t="s">
        <v>2032</v>
      </c>
      <c r="P722" s="59"/>
      <c r="Q722" s="60">
        <v>172206</v>
      </c>
      <c r="R722" s="60">
        <v>0</v>
      </c>
      <c r="S722" s="60">
        <v>0</v>
      </c>
      <c r="T722" s="60">
        <v>0</v>
      </c>
      <c r="U722" s="60">
        <v>0</v>
      </c>
      <c r="V722" s="79"/>
      <c r="W722" s="90">
        <f t="shared" si="857"/>
        <v>172206</v>
      </c>
      <c r="X722" s="101">
        <v>0</v>
      </c>
      <c r="Y722" s="50"/>
      <c r="Z722" s="50" t="s">
        <v>193</v>
      </c>
      <c r="AA722" s="51" t="str">
        <f t="shared" ref="AA722:AA723" si="5001">IF(A722 =2014,IF(Y722 ="",F722,""),"")</f>
        <v/>
      </c>
      <c r="AB722" s="68" t="str">
        <f t="shared" ref="AB722:AB723" si="5002">IF(A722 =2014,IF(Y722 ="",I722,""),"")</f>
        <v/>
      </c>
      <c r="AC722" s="68" t="str">
        <f t="shared" ref="AC722:AC723" si="5003">IF(A722 =2014,IF(Y722 ="",Q722,""),"")</f>
        <v/>
      </c>
      <c r="AD722" s="68" t="str">
        <f t="shared" ref="AD722:AD723" si="5004">IF(A722 =2014,IF(Y722 ="",R722,""),"")</f>
        <v/>
      </c>
      <c r="AE722" s="68" t="str">
        <f t="shared" ref="AE722:AE723" si="5005">IF(A722 =2014,IF(Y722 ="",S722,""),"")</f>
        <v/>
      </c>
      <c r="AF722" s="68" t="str">
        <f t="shared" ref="AF722:AF723" si="5006">IF(A722 =2014,IF(Y722 ="",T722+U722,""),"")</f>
        <v/>
      </c>
      <c r="AG722" s="67" t="str">
        <f t="shared" si="7"/>
        <v/>
      </c>
      <c r="AH722" s="51"/>
      <c r="AI722" s="51" t="str">
        <f t="shared" si="8"/>
        <v/>
      </c>
      <c r="AJ722" s="68" t="str">
        <f t="shared" si="9"/>
        <v/>
      </c>
      <c r="AK722" s="68" t="str">
        <f t="shared" si="10"/>
        <v/>
      </c>
      <c r="AL722" s="68" t="str">
        <f t="shared" si="11"/>
        <v/>
      </c>
      <c r="AM722" s="68" t="str">
        <f t="shared" si="12"/>
        <v/>
      </c>
      <c r="AN722" s="68" t="str">
        <f t="shared" si="13"/>
        <v/>
      </c>
      <c r="AO722" s="67" t="str">
        <f t="shared" si="14"/>
        <v/>
      </c>
      <c r="AP722" s="51"/>
      <c r="AQ722" s="80">
        <f t="shared" si="15"/>
        <v>51793</v>
      </c>
      <c r="AR722" s="68">
        <f t="shared" si="16"/>
        <v>162206</v>
      </c>
      <c r="AS722" s="68">
        <f t="shared" si="17"/>
        <v>172206</v>
      </c>
      <c r="AT722" s="68">
        <f t="shared" si="18"/>
        <v>0</v>
      </c>
      <c r="AU722" s="68">
        <f t="shared" si="19"/>
        <v>0</v>
      </c>
      <c r="AV722" s="68">
        <f t="shared" si="20"/>
        <v>0</v>
      </c>
      <c r="AW722" s="67">
        <f t="shared" si="21"/>
        <v>0</v>
      </c>
      <c r="AX722" s="51"/>
      <c r="AY722" s="51" t="str">
        <f t="shared" si="22"/>
        <v/>
      </c>
      <c r="AZ722" s="68" t="str">
        <f t="shared" si="23"/>
        <v/>
      </c>
      <c r="BA722" s="68" t="str">
        <f t="shared" si="24"/>
        <v/>
      </c>
      <c r="BB722" s="68" t="str">
        <f t="shared" si="25"/>
        <v/>
      </c>
      <c r="BC722" s="68" t="str">
        <f t="shared" si="26"/>
        <v/>
      </c>
      <c r="BD722" s="68" t="str">
        <f t="shared" si="27"/>
        <v/>
      </c>
      <c r="BE722" s="68" t="str">
        <f t="shared" si="28"/>
        <v/>
      </c>
      <c r="BF722" s="51"/>
      <c r="BG722" s="69" t="str">
        <f t="shared" si="29"/>
        <v/>
      </c>
      <c r="BH722" s="67" t="str">
        <f t="shared" si="30"/>
        <v/>
      </c>
      <c r="BI722" s="67" t="str">
        <f t="shared" si="31"/>
        <v/>
      </c>
      <c r="BJ722" s="67" t="str">
        <f t="shared" si="32"/>
        <v/>
      </c>
      <c r="BK722" s="67" t="str">
        <f t="shared" si="33"/>
        <v/>
      </c>
      <c r="BL722" s="67" t="str">
        <f t="shared" si="34"/>
        <v/>
      </c>
      <c r="BM722" s="65" t="str">
        <f t="shared" si="35"/>
        <v/>
      </c>
      <c r="BN722" s="51"/>
      <c r="BO722" s="51" t="str">
        <f t="shared" ref="BO722:BO723" si="5007">IF(A722 =2014,F722,"")</f>
        <v/>
      </c>
      <c r="BP722" s="51" t="str">
        <f t="shared" ref="BP722:BP723" si="5008">IF(A722 =2015,F722,"")</f>
        <v/>
      </c>
      <c r="BQ722" s="71">
        <f t="shared" ref="BQ722:BQ723" si="5009">IF(A722 =2016,F722,"")</f>
        <v>51793</v>
      </c>
      <c r="BR722" s="51" t="str">
        <f t="shared" ref="BR722:BR723" si="5010">IF(A722 =2017,F722,"")</f>
        <v/>
      </c>
      <c r="BS722" s="69" t="str">
        <f t="shared" si="2920"/>
        <v/>
      </c>
      <c r="BT722" s="51"/>
      <c r="BU722" s="68" t="str">
        <f t="shared" ref="BU722:BU723" si="5011">IF(A722 =2014,I722,"")</f>
        <v/>
      </c>
      <c r="BV722" s="68" t="str">
        <f t="shared" ref="BV722:BV723" si="5012">IF(A722 =2015,I722,"")</f>
        <v/>
      </c>
      <c r="BW722" s="65">
        <f t="shared" ref="BW722:BW723" si="5013">IF(A722 =2016,I722,"")</f>
        <v>162206</v>
      </c>
      <c r="BX722" s="68" t="str">
        <f t="shared" ref="BX722:BX723" si="5014">IF(A722 =2017,I722,"")</f>
        <v/>
      </c>
      <c r="BY722" s="67" t="str">
        <f t="shared" si="44"/>
        <v/>
      </c>
      <c r="BZ722" s="68"/>
      <c r="CA722" s="65" t="str">
        <f t="shared" si="45"/>
        <v/>
      </c>
      <c r="CB722" s="67" t="str">
        <f t="shared" si="46"/>
        <v/>
      </c>
      <c r="CC722" s="67">
        <f t="shared" si="47"/>
        <v>0</v>
      </c>
      <c r="CD722" s="67" t="str">
        <f t="shared" si="48"/>
        <v/>
      </c>
      <c r="CE722" s="67" t="str">
        <f t="shared" si="49"/>
        <v/>
      </c>
      <c r="CF722" s="68"/>
      <c r="CG722" s="68" t="str">
        <f t="shared" ref="CG722:CG723" si="5015">IF(A722 =2014,Q722+R722+S722+T722+U722,"")</f>
        <v/>
      </c>
      <c r="CH722" s="68" t="str">
        <f t="shared" ref="CH722:CH723" si="5016">IF(A722 =2015,Q722+R722+S722+T722+U722,"")</f>
        <v/>
      </c>
      <c r="CI722" s="65">
        <f t="shared" ref="CI722:CI723" si="5017">IF(A722 =2016,Q722+R722+S722+T722+U722,"")</f>
        <v>172206</v>
      </c>
      <c r="CJ722" s="68" t="str">
        <f t="shared" ref="CJ722:CJ723" si="5018">IF(A722 =2017,Q722+R722+S722+T722+U722,"")</f>
        <v/>
      </c>
      <c r="CK722" s="67" t="str">
        <f t="shared" si="54"/>
        <v/>
      </c>
      <c r="CL722" s="68"/>
      <c r="CM722" s="68" t="str">
        <f t="shared" ref="CM722:CM723" si="5019">IF(A722 =2014,Q722,"")</f>
        <v/>
      </c>
      <c r="CN722" s="68" t="str">
        <f t="shared" ref="CN722:CN723" si="5020">IF(A722 =2015,Q722,"")</f>
        <v/>
      </c>
      <c r="CO722" s="65">
        <f t="shared" ref="CO722:CO723" si="5021">IF(A722 =2016,Q722,"")</f>
        <v>172206</v>
      </c>
      <c r="CP722" s="68" t="str">
        <f t="shared" ref="CP722:CP723" si="5022">IF(A722 =2017,Q722,"")</f>
        <v/>
      </c>
      <c r="CQ722" s="67" t="str">
        <f t="shared" si="59"/>
        <v/>
      </c>
      <c r="CR722" s="68"/>
      <c r="CS722" s="68" t="str">
        <f t="shared" ref="CS722:CS723" si="5023">IF(A722 =2014,R722,"")</f>
        <v/>
      </c>
      <c r="CT722" s="68" t="str">
        <f t="shared" ref="CT722:CT723" si="5024">IF(A722 =2015,R722,"")</f>
        <v/>
      </c>
      <c r="CU722" s="65">
        <f t="shared" ref="CU722:CU723" si="5025">IF(A722 =2016,R722,"")</f>
        <v>0</v>
      </c>
      <c r="CV722" s="68" t="str">
        <f t="shared" ref="CV722:CV723" si="5026">IF(A722 =2017,R722,"")</f>
        <v/>
      </c>
      <c r="CW722" s="67" t="str">
        <f t="shared" si="64"/>
        <v/>
      </c>
      <c r="CX722" s="68"/>
      <c r="CY722" s="68" t="str">
        <f t="shared" ref="CY722:CY723" si="5027">IF(A722 =2014,S722,"")</f>
        <v/>
      </c>
      <c r="CZ722" s="68" t="str">
        <f t="shared" ref="CZ722:CZ723" si="5028">IF(A722 =2015,S722,"")</f>
        <v/>
      </c>
      <c r="DA722" s="65">
        <f t="shared" ref="DA722:DA723" si="5029">IF(A722 =2016,S722,"")</f>
        <v>0</v>
      </c>
      <c r="DB722" s="68" t="str">
        <f t="shared" ref="DB722:DB723" si="5030">IF(A722 =2017,S722,"")</f>
        <v/>
      </c>
      <c r="DC722" s="67" t="str">
        <f t="shared" si="69"/>
        <v/>
      </c>
      <c r="DD722" s="68"/>
      <c r="DE722" s="68" t="str">
        <f t="shared" ref="DE722:DE723" si="5031">IF(A722 =2014,T722,"")</f>
        <v/>
      </c>
      <c r="DF722" s="51" t="str">
        <f t="shared" ref="DF722:DF723" si="5032">IF(A722 =2015,T722,"")</f>
        <v/>
      </c>
      <c r="DG722" s="65">
        <f t="shared" ref="DG722:DG723" si="5033">IF(A722 =2016,T722,"")</f>
        <v>0</v>
      </c>
      <c r="DH722" s="51" t="str">
        <f t="shared" ref="DH722:DH723" si="5034">IF(A722 =2017,T722,"")</f>
        <v/>
      </c>
      <c r="DI722" s="69" t="str">
        <f t="shared" si="74"/>
        <v/>
      </c>
      <c r="DJ722" s="51"/>
      <c r="DK722" s="51" t="str">
        <f t="shared" ref="DK722:DK723" si="5035">IF(A722 =2014,U722,"")</f>
        <v/>
      </c>
      <c r="DL722" s="51" t="str">
        <f t="shared" ref="DL722:DL723" si="5036">IF(A722 =2015,U722,"")</f>
        <v/>
      </c>
      <c r="DM722" s="65">
        <f t="shared" ref="DM722:DM723" si="5037">IF(A722 =2016,U722,"")</f>
        <v>0</v>
      </c>
      <c r="DN722" s="51" t="str">
        <f t="shared" ref="DN722:DN723" si="5038">IF(A722 =2017,U722,"")</f>
        <v/>
      </c>
      <c r="DO722" s="69" t="str">
        <f t="shared" si="79"/>
        <v/>
      </c>
      <c r="DP722" s="51"/>
      <c r="DQ722" s="51"/>
      <c r="DR722" s="51"/>
      <c r="DS722" s="51"/>
      <c r="DT722" s="51"/>
      <c r="DU722" s="181"/>
    </row>
    <row r="723" spans="1:125" ht="15" x14ac:dyDescent="0.25">
      <c r="A723" s="50">
        <v>2017</v>
      </c>
      <c r="B723" s="51" t="s">
        <v>857</v>
      </c>
      <c r="C723" s="50" t="s">
        <v>574</v>
      </c>
      <c r="D723" s="53" t="s">
        <v>193</v>
      </c>
      <c r="E723" s="50" t="s">
        <v>1803</v>
      </c>
      <c r="F723" s="54">
        <v>46537</v>
      </c>
      <c r="G723" s="54" t="s">
        <v>364</v>
      </c>
      <c r="H723" s="54">
        <v>18244</v>
      </c>
      <c r="I723" s="55">
        <v>164535</v>
      </c>
      <c r="J723" s="50"/>
      <c r="K723" s="50" t="s">
        <v>2032</v>
      </c>
      <c r="L723" s="58" t="s">
        <v>2032</v>
      </c>
      <c r="M723" s="58" t="s">
        <v>2032</v>
      </c>
      <c r="N723" s="58" t="s">
        <v>2032</v>
      </c>
      <c r="O723" s="58" t="s">
        <v>2032</v>
      </c>
      <c r="P723" s="59"/>
      <c r="Q723" s="60">
        <v>182817</v>
      </c>
      <c r="R723" s="60">
        <v>0</v>
      </c>
      <c r="S723" s="60">
        <v>0</v>
      </c>
      <c r="T723" s="60">
        <v>0</v>
      </c>
      <c r="U723" s="60">
        <v>0</v>
      </c>
      <c r="V723" s="79"/>
      <c r="W723" s="90">
        <f t="shared" si="857"/>
        <v>182817</v>
      </c>
      <c r="X723" s="101">
        <v>0</v>
      </c>
      <c r="Y723" s="50"/>
      <c r="Z723" s="50" t="s">
        <v>193</v>
      </c>
      <c r="AA723" s="51" t="str">
        <f t="shared" si="5001"/>
        <v/>
      </c>
      <c r="AB723" s="68" t="str">
        <f t="shared" si="5002"/>
        <v/>
      </c>
      <c r="AC723" s="68" t="str">
        <f t="shared" si="5003"/>
        <v/>
      </c>
      <c r="AD723" s="68" t="str">
        <f t="shared" si="5004"/>
        <v/>
      </c>
      <c r="AE723" s="68" t="str">
        <f t="shared" si="5005"/>
        <v/>
      </c>
      <c r="AF723" s="68" t="str">
        <f t="shared" si="5006"/>
        <v/>
      </c>
      <c r="AG723" s="67" t="str">
        <f t="shared" si="7"/>
        <v/>
      </c>
      <c r="AH723" s="51"/>
      <c r="AI723" s="51" t="str">
        <f t="shared" si="8"/>
        <v/>
      </c>
      <c r="AJ723" s="68" t="str">
        <f t="shared" si="9"/>
        <v/>
      </c>
      <c r="AK723" s="68" t="str">
        <f t="shared" si="10"/>
        <v/>
      </c>
      <c r="AL723" s="68" t="str">
        <f t="shared" si="11"/>
        <v/>
      </c>
      <c r="AM723" s="68" t="str">
        <f t="shared" si="12"/>
        <v/>
      </c>
      <c r="AN723" s="68" t="str">
        <f t="shared" si="13"/>
        <v/>
      </c>
      <c r="AO723" s="67" t="str">
        <f t="shared" si="14"/>
        <v/>
      </c>
      <c r="AP723" s="51"/>
      <c r="AQ723" s="51" t="str">
        <f t="shared" si="15"/>
        <v/>
      </c>
      <c r="AR723" s="68" t="str">
        <f t="shared" si="16"/>
        <v/>
      </c>
      <c r="AS723" s="68" t="str">
        <f t="shared" si="17"/>
        <v/>
      </c>
      <c r="AT723" s="68" t="str">
        <f t="shared" si="18"/>
        <v/>
      </c>
      <c r="AU723" s="68" t="str">
        <f t="shared" si="19"/>
        <v/>
      </c>
      <c r="AV723" s="68" t="str">
        <f t="shared" si="20"/>
        <v/>
      </c>
      <c r="AW723" s="67" t="str">
        <f t="shared" si="21"/>
        <v/>
      </c>
      <c r="AX723" s="51"/>
      <c r="AY723" s="80">
        <f t="shared" si="22"/>
        <v>46537</v>
      </c>
      <c r="AZ723" s="68">
        <f t="shared" si="23"/>
        <v>164535</v>
      </c>
      <c r="BA723" s="68">
        <f t="shared" si="24"/>
        <v>182817</v>
      </c>
      <c r="BB723" s="68">
        <f t="shared" si="25"/>
        <v>0</v>
      </c>
      <c r="BC723" s="68">
        <f t="shared" si="26"/>
        <v>0</v>
      </c>
      <c r="BD723" s="68">
        <f t="shared" si="27"/>
        <v>0</v>
      </c>
      <c r="BE723" s="68">
        <f t="shared" si="28"/>
        <v>0</v>
      </c>
      <c r="BF723" s="51"/>
      <c r="BG723" s="69" t="str">
        <f t="shared" si="29"/>
        <v/>
      </c>
      <c r="BH723" s="67" t="str">
        <f t="shared" si="30"/>
        <v/>
      </c>
      <c r="BI723" s="67" t="str">
        <f t="shared" si="31"/>
        <v/>
      </c>
      <c r="BJ723" s="67" t="str">
        <f t="shared" si="32"/>
        <v/>
      </c>
      <c r="BK723" s="67" t="str">
        <f t="shared" si="33"/>
        <v/>
      </c>
      <c r="BL723" s="67" t="str">
        <f t="shared" si="34"/>
        <v/>
      </c>
      <c r="BM723" s="65" t="str">
        <f t="shared" si="35"/>
        <v/>
      </c>
      <c r="BN723" s="51"/>
      <c r="BO723" s="51" t="str">
        <f t="shared" si="5007"/>
        <v/>
      </c>
      <c r="BP723" s="51" t="str">
        <f t="shared" si="5008"/>
        <v/>
      </c>
      <c r="BQ723" s="51" t="str">
        <f t="shared" si="5009"/>
        <v/>
      </c>
      <c r="BR723" s="71">
        <f t="shared" si="5010"/>
        <v>46537</v>
      </c>
      <c r="BS723" s="69" t="str">
        <f t="shared" si="2920"/>
        <v/>
      </c>
      <c r="BT723" s="51"/>
      <c r="BU723" s="68" t="str">
        <f t="shared" si="5011"/>
        <v/>
      </c>
      <c r="BV723" s="68" t="str">
        <f t="shared" si="5012"/>
        <v/>
      </c>
      <c r="BW723" s="68" t="str">
        <f t="shared" si="5013"/>
        <v/>
      </c>
      <c r="BX723" s="65">
        <f t="shared" si="5014"/>
        <v>164535</v>
      </c>
      <c r="BY723" s="67" t="str">
        <f t="shared" si="44"/>
        <v/>
      </c>
      <c r="BZ723" s="68"/>
      <c r="CA723" s="65" t="str">
        <f t="shared" si="45"/>
        <v/>
      </c>
      <c r="CB723" s="67" t="str">
        <f t="shared" si="46"/>
        <v/>
      </c>
      <c r="CC723" s="67" t="str">
        <f t="shared" si="47"/>
        <v/>
      </c>
      <c r="CD723" s="67">
        <f t="shared" si="48"/>
        <v>0</v>
      </c>
      <c r="CE723" s="67" t="str">
        <f t="shared" si="49"/>
        <v/>
      </c>
      <c r="CF723" s="68"/>
      <c r="CG723" s="68" t="str">
        <f t="shared" si="5015"/>
        <v/>
      </c>
      <c r="CH723" s="68" t="str">
        <f t="shared" si="5016"/>
        <v/>
      </c>
      <c r="CI723" s="68" t="str">
        <f t="shared" si="5017"/>
        <v/>
      </c>
      <c r="CJ723" s="65">
        <f t="shared" si="5018"/>
        <v>182817</v>
      </c>
      <c r="CK723" s="67" t="str">
        <f t="shared" si="54"/>
        <v/>
      </c>
      <c r="CL723" s="68"/>
      <c r="CM723" s="68" t="str">
        <f t="shared" si="5019"/>
        <v/>
      </c>
      <c r="CN723" s="68" t="str">
        <f t="shared" si="5020"/>
        <v/>
      </c>
      <c r="CO723" s="68" t="str">
        <f t="shared" si="5021"/>
        <v/>
      </c>
      <c r="CP723" s="65">
        <f t="shared" si="5022"/>
        <v>182817</v>
      </c>
      <c r="CQ723" s="67" t="str">
        <f t="shared" si="59"/>
        <v/>
      </c>
      <c r="CR723" s="68"/>
      <c r="CS723" s="68" t="str">
        <f t="shared" si="5023"/>
        <v/>
      </c>
      <c r="CT723" s="68" t="str">
        <f t="shared" si="5024"/>
        <v/>
      </c>
      <c r="CU723" s="68" t="str">
        <f t="shared" si="5025"/>
        <v/>
      </c>
      <c r="CV723" s="65">
        <f t="shared" si="5026"/>
        <v>0</v>
      </c>
      <c r="CW723" s="67" t="str">
        <f t="shared" si="64"/>
        <v/>
      </c>
      <c r="CX723" s="68"/>
      <c r="CY723" s="68" t="str">
        <f t="shared" si="5027"/>
        <v/>
      </c>
      <c r="CZ723" s="68" t="str">
        <f t="shared" si="5028"/>
        <v/>
      </c>
      <c r="DA723" s="68" t="str">
        <f t="shared" si="5029"/>
        <v/>
      </c>
      <c r="DB723" s="65">
        <f t="shared" si="5030"/>
        <v>0</v>
      </c>
      <c r="DC723" s="67" t="str">
        <f t="shared" si="69"/>
        <v/>
      </c>
      <c r="DD723" s="68"/>
      <c r="DE723" s="68" t="str">
        <f t="shared" si="5031"/>
        <v/>
      </c>
      <c r="DF723" s="51" t="str">
        <f t="shared" si="5032"/>
        <v/>
      </c>
      <c r="DG723" s="51" t="str">
        <f t="shared" si="5033"/>
        <v/>
      </c>
      <c r="DH723" s="65">
        <f t="shared" si="5034"/>
        <v>0</v>
      </c>
      <c r="DI723" s="69" t="str">
        <f t="shared" si="74"/>
        <v/>
      </c>
      <c r="DJ723" s="51"/>
      <c r="DK723" s="51" t="str">
        <f t="shared" si="5035"/>
        <v/>
      </c>
      <c r="DL723" s="51" t="str">
        <f t="shared" si="5036"/>
        <v/>
      </c>
      <c r="DM723" s="51" t="str">
        <f t="shared" si="5037"/>
        <v/>
      </c>
      <c r="DN723" s="65">
        <f t="shared" si="5038"/>
        <v>0</v>
      </c>
      <c r="DO723" s="69" t="str">
        <f t="shared" si="79"/>
        <v/>
      </c>
      <c r="DP723" s="51"/>
      <c r="DQ723" s="51"/>
      <c r="DR723" s="51"/>
      <c r="DS723" s="51"/>
      <c r="DT723" s="51"/>
      <c r="DU723" s="181"/>
    </row>
    <row r="724" spans="1:125" ht="15" x14ac:dyDescent="0.25">
      <c r="A724" s="56">
        <v>2018</v>
      </c>
      <c r="B724" s="51" t="s">
        <v>857</v>
      </c>
      <c r="C724" s="50" t="s">
        <v>574</v>
      </c>
      <c r="D724" s="170" t="s">
        <v>193</v>
      </c>
      <c r="E724" s="50" t="s">
        <v>1803</v>
      </c>
      <c r="F724" s="89">
        <v>71835</v>
      </c>
      <c r="G724" s="89">
        <v>0</v>
      </c>
      <c r="H724" s="89">
        <v>34782</v>
      </c>
      <c r="I724" s="90">
        <v>376124</v>
      </c>
      <c r="J724" s="56" t="s">
        <v>209</v>
      </c>
      <c r="K724" s="50" t="s">
        <v>2032</v>
      </c>
      <c r="L724" s="112">
        <v>376124</v>
      </c>
      <c r="M724" s="58"/>
      <c r="N724" s="58"/>
      <c r="O724" s="58"/>
      <c r="P724" s="91"/>
      <c r="Q724" s="92">
        <v>391677</v>
      </c>
      <c r="R724" s="92">
        <v>0</v>
      </c>
      <c r="S724" s="92">
        <v>0</v>
      </c>
      <c r="T724" s="92">
        <v>0</v>
      </c>
      <c r="U724" s="94"/>
      <c r="V724" s="94"/>
      <c r="W724" s="90">
        <f t="shared" si="857"/>
        <v>391677</v>
      </c>
      <c r="X724" s="101">
        <v>0</v>
      </c>
      <c r="Y724" s="50"/>
      <c r="Z724" s="50"/>
      <c r="AA724" s="51"/>
      <c r="AB724" s="68"/>
      <c r="AC724" s="68"/>
      <c r="AD724" s="68"/>
      <c r="AE724" s="68"/>
      <c r="AF724" s="68"/>
      <c r="AG724" s="67" t="str">
        <f t="shared" si="7"/>
        <v/>
      </c>
      <c r="AH724" s="51"/>
      <c r="AI724" s="51" t="str">
        <f t="shared" si="8"/>
        <v/>
      </c>
      <c r="AJ724" s="68" t="str">
        <f t="shared" si="9"/>
        <v/>
      </c>
      <c r="AK724" s="68" t="str">
        <f t="shared" si="10"/>
        <v/>
      </c>
      <c r="AL724" s="68" t="str">
        <f t="shared" si="11"/>
        <v/>
      </c>
      <c r="AM724" s="68" t="str">
        <f t="shared" si="12"/>
        <v/>
      </c>
      <c r="AN724" s="68" t="str">
        <f t="shared" si="13"/>
        <v/>
      </c>
      <c r="AO724" s="67" t="str">
        <f t="shared" si="14"/>
        <v/>
      </c>
      <c r="AP724" s="51"/>
      <c r="AQ724" s="51" t="str">
        <f t="shared" si="15"/>
        <v/>
      </c>
      <c r="AR724" s="68" t="str">
        <f t="shared" si="16"/>
        <v/>
      </c>
      <c r="AS724" s="68" t="str">
        <f t="shared" si="17"/>
        <v/>
      </c>
      <c r="AT724" s="68" t="str">
        <f t="shared" si="18"/>
        <v/>
      </c>
      <c r="AU724" s="68" t="str">
        <f t="shared" si="19"/>
        <v/>
      </c>
      <c r="AV724" s="68" t="str">
        <f t="shared" si="20"/>
        <v/>
      </c>
      <c r="AW724" s="67" t="str">
        <f t="shared" si="21"/>
        <v/>
      </c>
      <c r="AX724" s="51"/>
      <c r="AY724" s="51" t="str">
        <f t="shared" si="22"/>
        <v/>
      </c>
      <c r="AZ724" s="68" t="str">
        <f t="shared" si="23"/>
        <v/>
      </c>
      <c r="BA724" s="68" t="str">
        <f t="shared" si="24"/>
        <v/>
      </c>
      <c r="BB724" s="68" t="str">
        <f t="shared" si="25"/>
        <v/>
      </c>
      <c r="BC724" s="68" t="str">
        <f t="shared" si="26"/>
        <v/>
      </c>
      <c r="BD724" s="68" t="str">
        <f t="shared" si="27"/>
        <v/>
      </c>
      <c r="BE724" s="68" t="str">
        <f t="shared" si="28"/>
        <v/>
      </c>
      <c r="BF724" s="51"/>
      <c r="BG724" s="96">
        <f t="shared" si="29"/>
        <v>71835</v>
      </c>
      <c r="BH724" s="67">
        <f t="shared" si="30"/>
        <v>376124</v>
      </c>
      <c r="BI724" s="67">
        <f t="shared" si="31"/>
        <v>391677</v>
      </c>
      <c r="BJ724" s="67">
        <f t="shared" si="32"/>
        <v>0</v>
      </c>
      <c r="BK724" s="67">
        <f t="shared" si="33"/>
        <v>0</v>
      </c>
      <c r="BL724" s="67">
        <f t="shared" si="34"/>
        <v>0</v>
      </c>
      <c r="BM724" s="65">
        <f t="shared" si="35"/>
        <v>0</v>
      </c>
      <c r="BN724" s="51"/>
      <c r="BO724" s="51"/>
      <c r="BP724" s="51"/>
      <c r="BQ724" s="70"/>
      <c r="BR724" s="51"/>
      <c r="BS724" s="96">
        <f t="shared" si="2920"/>
        <v>71835</v>
      </c>
      <c r="BT724" s="51"/>
      <c r="BU724" s="68"/>
      <c r="BV724" s="68"/>
      <c r="BW724" s="65"/>
      <c r="BX724" s="68"/>
      <c r="BY724" s="67">
        <f t="shared" si="44"/>
        <v>376124</v>
      </c>
      <c r="BZ724" s="68"/>
      <c r="CA724" s="65" t="str">
        <f t="shared" si="45"/>
        <v/>
      </c>
      <c r="CB724" s="67" t="str">
        <f t="shared" si="46"/>
        <v/>
      </c>
      <c r="CC724" s="67" t="str">
        <f t="shared" si="47"/>
        <v/>
      </c>
      <c r="CD724" s="67" t="str">
        <f t="shared" si="48"/>
        <v/>
      </c>
      <c r="CE724" s="67">
        <f t="shared" si="49"/>
        <v>0</v>
      </c>
      <c r="CF724" s="68"/>
      <c r="CG724" s="68"/>
      <c r="CH724" s="68"/>
      <c r="CI724" s="65"/>
      <c r="CJ724" s="68"/>
      <c r="CK724" s="67">
        <f t="shared" si="54"/>
        <v>391677</v>
      </c>
      <c r="CL724" s="68"/>
      <c r="CM724" s="68"/>
      <c r="CN724" s="68"/>
      <c r="CO724" s="65"/>
      <c r="CP724" s="68"/>
      <c r="CQ724" s="67">
        <f t="shared" si="59"/>
        <v>391677</v>
      </c>
      <c r="CR724" s="68"/>
      <c r="CS724" s="68"/>
      <c r="CT724" s="68"/>
      <c r="CU724" s="65"/>
      <c r="CV724" s="68"/>
      <c r="CW724" s="67">
        <f t="shared" si="64"/>
        <v>0</v>
      </c>
      <c r="CX724" s="68"/>
      <c r="CY724" s="68"/>
      <c r="CZ724" s="68"/>
      <c r="DA724" s="65"/>
      <c r="DB724" s="68"/>
      <c r="DC724" s="67">
        <f t="shared" si="69"/>
        <v>0</v>
      </c>
      <c r="DD724" s="68"/>
      <c r="DE724" s="68"/>
      <c r="DF724" s="51"/>
      <c r="DG724" s="70"/>
      <c r="DH724" s="51"/>
      <c r="DI724" s="67">
        <f t="shared" si="74"/>
        <v>0</v>
      </c>
      <c r="DJ724" s="51"/>
      <c r="DK724" s="51"/>
      <c r="DL724" s="51"/>
      <c r="DM724" s="70"/>
      <c r="DN724" s="51"/>
      <c r="DO724" s="67">
        <f t="shared" si="79"/>
        <v>391677</v>
      </c>
      <c r="DP724" s="51"/>
      <c r="DQ724" s="51"/>
      <c r="DR724" s="51"/>
      <c r="DS724" s="51"/>
      <c r="DT724" s="51"/>
      <c r="DU724" s="181"/>
    </row>
    <row r="725" spans="1:125" ht="15" x14ac:dyDescent="0.25">
      <c r="A725" s="50"/>
      <c r="B725" s="51"/>
      <c r="C725" s="50"/>
      <c r="D725" s="53"/>
      <c r="E725" s="50"/>
      <c r="F725" s="54"/>
      <c r="G725" s="54"/>
      <c r="H725" s="54"/>
      <c r="I725" s="55"/>
      <c r="J725" s="50"/>
      <c r="K725" s="50" t="s">
        <v>2032</v>
      </c>
      <c r="L725" s="58" t="s">
        <v>2032</v>
      </c>
      <c r="M725" s="58"/>
      <c r="N725" s="58"/>
      <c r="O725" s="58"/>
      <c r="P725" s="59"/>
      <c r="Q725" s="60"/>
      <c r="R725" s="60"/>
      <c r="S725" s="60"/>
      <c r="T725" s="60"/>
      <c r="U725" s="60"/>
      <c r="V725" s="79"/>
      <c r="W725" s="90">
        <f t="shared" si="857"/>
        <v>0</v>
      </c>
      <c r="X725" s="101"/>
      <c r="Y725" s="50"/>
      <c r="Z725" s="50"/>
      <c r="AA725" s="51"/>
      <c r="AB725" s="68"/>
      <c r="AC725" s="68"/>
      <c r="AD725" s="68"/>
      <c r="AE725" s="68"/>
      <c r="AF725" s="68"/>
      <c r="AG725" s="67" t="str">
        <f t="shared" si="7"/>
        <v/>
      </c>
      <c r="AH725" s="51"/>
      <c r="AI725" s="51" t="str">
        <f t="shared" si="8"/>
        <v/>
      </c>
      <c r="AJ725" s="68" t="str">
        <f t="shared" si="9"/>
        <v/>
      </c>
      <c r="AK725" s="68" t="str">
        <f t="shared" si="10"/>
        <v/>
      </c>
      <c r="AL725" s="68" t="str">
        <f t="shared" si="11"/>
        <v/>
      </c>
      <c r="AM725" s="68" t="str">
        <f t="shared" si="12"/>
        <v/>
      </c>
      <c r="AN725" s="68" t="str">
        <f t="shared" si="13"/>
        <v/>
      </c>
      <c r="AO725" s="67" t="str">
        <f t="shared" si="14"/>
        <v/>
      </c>
      <c r="AP725" s="51"/>
      <c r="AQ725" s="51" t="str">
        <f t="shared" si="15"/>
        <v/>
      </c>
      <c r="AR725" s="68" t="str">
        <f t="shared" si="16"/>
        <v/>
      </c>
      <c r="AS725" s="68" t="str">
        <f t="shared" si="17"/>
        <v/>
      </c>
      <c r="AT725" s="68" t="str">
        <f t="shared" si="18"/>
        <v/>
      </c>
      <c r="AU725" s="68" t="str">
        <f t="shared" si="19"/>
        <v/>
      </c>
      <c r="AV725" s="68" t="str">
        <f t="shared" si="20"/>
        <v/>
      </c>
      <c r="AW725" s="67" t="str">
        <f t="shared" si="21"/>
        <v/>
      </c>
      <c r="AX725" s="51"/>
      <c r="AY725" s="51" t="str">
        <f t="shared" si="22"/>
        <v/>
      </c>
      <c r="AZ725" s="68" t="str">
        <f t="shared" si="23"/>
        <v/>
      </c>
      <c r="BA725" s="68" t="str">
        <f t="shared" si="24"/>
        <v/>
      </c>
      <c r="BB725" s="68" t="str">
        <f t="shared" si="25"/>
        <v/>
      </c>
      <c r="BC725" s="68" t="str">
        <f t="shared" si="26"/>
        <v/>
      </c>
      <c r="BD725" s="68" t="str">
        <f t="shared" si="27"/>
        <v/>
      </c>
      <c r="BE725" s="68" t="str">
        <f t="shared" si="28"/>
        <v/>
      </c>
      <c r="BF725" s="51"/>
      <c r="BG725" s="69" t="str">
        <f t="shared" si="29"/>
        <v/>
      </c>
      <c r="BH725" s="67" t="str">
        <f t="shared" si="30"/>
        <v/>
      </c>
      <c r="BI725" s="67" t="str">
        <f t="shared" si="31"/>
        <v/>
      </c>
      <c r="BJ725" s="67" t="str">
        <f t="shared" si="32"/>
        <v/>
      </c>
      <c r="BK725" s="67" t="str">
        <f t="shared" si="33"/>
        <v/>
      </c>
      <c r="BL725" s="67" t="str">
        <f t="shared" si="34"/>
        <v/>
      </c>
      <c r="BM725" s="65" t="str">
        <f t="shared" si="35"/>
        <v/>
      </c>
      <c r="BN725" s="51"/>
      <c r="BO725" s="51"/>
      <c r="BP725" s="51"/>
      <c r="BQ725" s="70"/>
      <c r="BR725" s="51"/>
      <c r="BS725" s="69" t="str">
        <f t="shared" si="2920"/>
        <v/>
      </c>
      <c r="BT725" s="51"/>
      <c r="BU725" s="68"/>
      <c r="BV725" s="68"/>
      <c r="BW725" s="65"/>
      <c r="BX725" s="68"/>
      <c r="BY725" s="67" t="str">
        <f t="shared" si="44"/>
        <v/>
      </c>
      <c r="BZ725" s="68"/>
      <c r="CA725" s="65" t="str">
        <f t="shared" si="45"/>
        <v/>
      </c>
      <c r="CB725" s="67" t="str">
        <f t="shared" si="46"/>
        <v/>
      </c>
      <c r="CC725" s="67" t="str">
        <f t="shared" si="47"/>
        <v/>
      </c>
      <c r="CD725" s="67" t="str">
        <f t="shared" si="48"/>
        <v/>
      </c>
      <c r="CE725" s="67" t="str">
        <f t="shared" si="49"/>
        <v/>
      </c>
      <c r="CF725" s="68"/>
      <c r="CG725" s="68"/>
      <c r="CH725" s="68"/>
      <c r="CI725" s="65"/>
      <c r="CJ725" s="68"/>
      <c r="CK725" s="67" t="str">
        <f t="shared" si="54"/>
        <v/>
      </c>
      <c r="CL725" s="68"/>
      <c r="CM725" s="68"/>
      <c r="CN725" s="68"/>
      <c r="CO725" s="65"/>
      <c r="CP725" s="68"/>
      <c r="CQ725" s="67" t="str">
        <f t="shared" si="59"/>
        <v/>
      </c>
      <c r="CR725" s="68"/>
      <c r="CS725" s="68"/>
      <c r="CT725" s="68"/>
      <c r="CU725" s="65"/>
      <c r="CV725" s="68"/>
      <c r="CW725" s="67" t="str">
        <f t="shared" si="64"/>
        <v/>
      </c>
      <c r="CX725" s="68"/>
      <c r="CY725" s="68"/>
      <c r="CZ725" s="68"/>
      <c r="DA725" s="65"/>
      <c r="DB725" s="68"/>
      <c r="DC725" s="67" t="str">
        <f t="shared" si="69"/>
        <v/>
      </c>
      <c r="DD725" s="68"/>
      <c r="DE725" s="68"/>
      <c r="DF725" s="51"/>
      <c r="DG725" s="70"/>
      <c r="DH725" s="51"/>
      <c r="DI725" s="69" t="str">
        <f t="shared" si="74"/>
        <v/>
      </c>
      <c r="DJ725" s="51"/>
      <c r="DK725" s="51"/>
      <c r="DL725" s="51"/>
      <c r="DM725" s="70"/>
      <c r="DN725" s="51"/>
      <c r="DO725" s="69" t="str">
        <f t="shared" si="79"/>
        <v/>
      </c>
      <c r="DP725" s="51"/>
      <c r="DQ725" s="51"/>
      <c r="DR725" s="51"/>
      <c r="DS725" s="51"/>
      <c r="DT725" s="51"/>
      <c r="DU725" s="181"/>
    </row>
    <row r="726" spans="1:125" ht="15" x14ac:dyDescent="0.25">
      <c r="A726" s="50">
        <v>2016</v>
      </c>
      <c r="B726" s="51" t="s">
        <v>679</v>
      </c>
      <c r="C726" s="50" t="s">
        <v>574</v>
      </c>
      <c r="D726" s="53" t="s">
        <v>193</v>
      </c>
      <c r="E726" s="50" t="s">
        <v>7</v>
      </c>
      <c r="F726" s="54">
        <v>80753</v>
      </c>
      <c r="G726" s="54" t="s">
        <v>364</v>
      </c>
      <c r="H726" s="54">
        <v>30841</v>
      </c>
      <c r="I726" s="55">
        <v>196016</v>
      </c>
      <c r="J726" s="50"/>
      <c r="K726" s="50" t="s">
        <v>2032</v>
      </c>
      <c r="L726" s="58" t="s">
        <v>2032</v>
      </c>
      <c r="M726" s="58" t="s">
        <v>2032</v>
      </c>
      <c r="N726" s="58" t="s">
        <v>2032</v>
      </c>
      <c r="O726" s="58" t="s">
        <v>2032</v>
      </c>
      <c r="P726" s="59"/>
      <c r="Q726" s="60">
        <v>192232</v>
      </c>
      <c r="R726" s="60">
        <v>0</v>
      </c>
      <c r="S726" s="60">
        <v>13784</v>
      </c>
      <c r="T726" s="60">
        <v>0</v>
      </c>
      <c r="U726" s="60">
        <v>0</v>
      </c>
      <c r="V726" s="79"/>
      <c r="W726" s="90">
        <f t="shared" si="857"/>
        <v>206016</v>
      </c>
      <c r="X726" s="101">
        <v>0</v>
      </c>
      <c r="Y726" s="50"/>
      <c r="Z726" s="50" t="s">
        <v>193</v>
      </c>
      <c r="AA726" s="51" t="str">
        <f t="shared" ref="AA726:AA727" si="5039">IF(A726 =2014,IF(Y726 ="",F726,""),"")</f>
        <v/>
      </c>
      <c r="AB726" s="68" t="str">
        <f t="shared" ref="AB726:AB727" si="5040">IF(A726 =2014,IF(Y726 ="",I726,""),"")</f>
        <v/>
      </c>
      <c r="AC726" s="68" t="str">
        <f t="shared" ref="AC726:AC727" si="5041">IF(A726 =2014,IF(Y726 ="",Q726,""),"")</f>
        <v/>
      </c>
      <c r="AD726" s="68" t="str">
        <f t="shared" ref="AD726:AD727" si="5042">IF(A726 =2014,IF(Y726 ="",R726,""),"")</f>
        <v/>
      </c>
      <c r="AE726" s="68" t="str">
        <f t="shared" ref="AE726:AE727" si="5043">IF(A726 =2014,IF(Y726 ="",S726,""),"")</f>
        <v/>
      </c>
      <c r="AF726" s="68" t="str">
        <f t="shared" ref="AF726:AF727" si="5044">IF(A726 =2014,IF(Y726 ="",T726+U726,""),"")</f>
        <v/>
      </c>
      <c r="AG726" s="67" t="str">
        <f t="shared" si="7"/>
        <v/>
      </c>
      <c r="AH726" s="51"/>
      <c r="AI726" s="51" t="str">
        <f t="shared" si="8"/>
        <v/>
      </c>
      <c r="AJ726" s="68" t="str">
        <f t="shared" si="9"/>
        <v/>
      </c>
      <c r="AK726" s="68" t="str">
        <f t="shared" si="10"/>
        <v/>
      </c>
      <c r="AL726" s="68" t="str">
        <f t="shared" si="11"/>
        <v/>
      </c>
      <c r="AM726" s="68" t="str">
        <f t="shared" si="12"/>
        <v/>
      </c>
      <c r="AN726" s="68" t="str">
        <f t="shared" si="13"/>
        <v/>
      </c>
      <c r="AO726" s="67" t="str">
        <f t="shared" si="14"/>
        <v/>
      </c>
      <c r="AP726" s="51"/>
      <c r="AQ726" s="80">
        <f t="shared" si="15"/>
        <v>80753</v>
      </c>
      <c r="AR726" s="68">
        <f t="shared" si="16"/>
        <v>196016</v>
      </c>
      <c r="AS726" s="68">
        <f t="shared" si="17"/>
        <v>192232</v>
      </c>
      <c r="AT726" s="68">
        <f t="shared" si="18"/>
        <v>0</v>
      </c>
      <c r="AU726" s="68">
        <f t="shared" si="19"/>
        <v>13784</v>
      </c>
      <c r="AV726" s="68">
        <f t="shared" si="20"/>
        <v>0</v>
      </c>
      <c r="AW726" s="67">
        <f t="shared" si="21"/>
        <v>0</v>
      </c>
      <c r="AX726" s="51"/>
      <c r="AY726" s="51" t="str">
        <f t="shared" si="22"/>
        <v/>
      </c>
      <c r="AZ726" s="68" t="str">
        <f t="shared" si="23"/>
        <v/>
      </c>
      <c r="BA726" s="68" t="str">
        <f t="shared" si="24"/>
        <v/>
      </c>
      <c r="BB726" s="68" t="str">
        <f t="shared" si="25"/>
        <v/>
      </c>
      <c r="BC726" s="68" t="str">
        <f t="shared" si="26"/>
        <v/>
      </c>
      <c r="BD726" s="68" t="str">
        <f t="shared" si="27"/>
        <v/>
      </c>
      <c r="BE726" s="68" t="str">
        <f t="shared" si="28"/>
        <v/>
      </c>
      <c r="BF726" s="51"/>
      <c r="BG726" s="69" t="str">
        <f t="shared" si="29"/>
        <v/>
      </c>
      <c r="BH726" s="67" t="str">
        <f t="shared" si="30"/>
        <v/>
      </c>
      <c r="BI726" s="67" t="str">
        <f t="shared" si="31"/>
        <v/>
      </c>
      <c r="BJ726" s="67" t="str">
        <f t="shared" si="32"/>
        <v/>
      </c>
      <c r="BK726" s="67" t="str">
        <f t="shared" si="33"/>
        <v/>
      </c>
      <c r="BL726" s="67" t="str">
        <f t="shared" si="34"/>
        <v/>
      </c>
      <c r="BM726" s="65" t="str">
        <f t="shared" si="35"/>
        <v/>
      </c>
      <c r="BN726" s="51"/>
      <c r="BO726" s="51" t="str">
        <f t="shared" ref="BO726:BO727" si="5045">IF(A726 =2014,F726,"")</f>
        <v/>
      </c>
      <c r="BP726" s="51" t="str">
        <f t="shared" ref="BP726:BP727" si="5046">IF(A726 =2015,F726,"")</f>
        <v/>
      </c>
      <c r="BQ726" s="71">
        <f t="shared" ref="BQ726:BQ727" si="5047">IF(A726 =2016,F726,"")</f>
        <v>80753</v>
      </c>
      <c r="BR726" s="51" t="str">
        <f t="shared" ref="BR726:BR727" si="5048">IF(A726 =2017,F726,"")</f>
        <v/>
      </c>
      <c r="BS726" s="69" t="str">
        <f t="shared" si="2920"/>
        <v/>
      </c>
      <c r="BT726" s="51"/>
      <c r="BU726" s="68" t="str">
        <f t="shared" ref="BU726:BU727" si="5049">IF(A726 =2014,I726,"")</f>
        <v/>
      </c>
      <c r="BV726" s="68" t="str">
        <f t="shared" ref="BV726:BV727" si="5050">IF(A726 =2015,I726,"")</f>
        <v/>
      </c>
      <c r="BW726" s="65">
        <f t="shared" ref="BW726:BW727" si="5051">IF(A726 =2016,I726,"")</f>
        <v>196016</v>
      </c>
      <c r="BX726" s="68" t="str">
        <f t="shared" ref="BX726:BX727" si="5052">IF(A726 =2017,I726,"")</f>
        <v/>
      </c>
      <c r="BY726" s="67" t="str">
        <f t="shared" si="44"/>
        <v/>
      </c>
      <c r="BZ726" s="68"/>
      <c r="CA726" s="65" t="str">
        <f t="shared" si="45"/>
        <v/>
      </c>
      <c r="CB726" s="67" t="str">
        <f t="shared" si="46"/>
        <v/>
      </c>
      <c r="CC726" s="67">
        <f t="shared" si="47"/>
        <v>0</v>
      </c>
      <c r="CD726" s="67" t="str">
        <f t="shared" si="48"/>
        <v/>
      </c>
      <c r="CE726" s="67" t="str">
        <f t="shared" si="49"/>
        <v/>
      </c>
      <c r="CF726" s="68"/>
      <c r="CG726" s="68" t="str">
        <f t="shared" ref="CG726:CG727" si="5053">IF(A726 =2014,Q726+R726+S726+T726+U726,"")</f>
        <v/>
      </c>
      <c r="CH726" s="68" t="str">
        <f t="shared" ref="CH726:CH727" si="5054">IF(A726 =2015,Q726+R726+S726+T726+U726,"")</f>
        <v/>
      </c>
      <c r="CI726" s="65">
        <f t="shared" ref="CI726:CI727" si="5055">IF(A726 =2016,Q726+R726+S726+T726+U726,"")</f>
        <v>206016</v>
      </c>
      <c r="CJ726" s="68" t="str">
        <f t="shared" ref="CJ726:CJ727" si="5056">IF(A726 =2017,Q726+R726+S726+T726+U726,"")</f>
        <v/>
      </c>
      <c r="CK726" s="67" t="str">
        <f t="shared" si="54"/>
        <v/>
      </c>
      <c r="CL726" s="68"/>
      <c r="CM726" s="68" t="str">
        <f t="shared" ref="CM726:CM727" si="5057">IF(A726 =2014,Q726,"")</f>
        <v/>
      </c>
      <c r="CN726" s="68" t="str">
        <f t="shared" ref="CN726:CN727" si="5058">IF(A726 =2015,Q726,"")</f>
        <v/>
      </c>
      <c r="CO726" s="65">
        <f t="shared" ref="CO726:CO727" si="5059">IF(A726 =2016,Q726,"")</f>
        <v>192232</v>
      </c>
      <c r="CP726" s="68" t="str">
        <f t="shared" ref="CP726:CP727" si="5060">IF(A726 =2017,Q726,"")</f>
        <v/>
      </c>
      <c r="CQ726" s="67" t="str">
        <f t="shared" si="59"/>
        <v/>
      </c>
      <c r="CR726" s="68"/>
      <c r="CS726" s="68" t="str">
        <f t="shared" ref="CS726:CS727" si="5061">IF(A726 =2014,R726,"")</f>
        <v/>
      </c>
      <c r="CT726" s="68" t="str">
        <f t="shared" ref="CT726:CT727" si="5062">IF(A726 =2015,R726,"")</f>
        <v/>
      </c>
      <c r="CU726" s="65">
        <f t="shared" ref="CU726:CU727" si="5063">IF(A726 =2016,R726,"")</f>
        <v>0</v>
      </c>
      <c r="CV726" s="68" t="str">
        <f t="shared" ref="CV726:CV727" si="5064">IF(A726 =2017,R726,"")</f>
        <v/>
      </c>
      <c r="CW726" s="67" t="str">
        <f t="shared" si="64"/>
        <v/>
      </c>
      <c r="CX726" s="68"/>
      <c r="CY726" s="68" t="str">
        <f t="shared" ref="CY726:CY727" si="5065">IF(A726 =2014,S726,"")</f>
        <v/>
      </c>
      <c r="CZ726" s="68" t="str">
        <f t="shared" ref="CZ726:CZ727" si="5066">IF(A726 =2015,S726,"")</f>
        <v/>
      </c>
      <c r="DA726" s="65">
        <f t="shared" ref="DA726:DA727" si="5067">IF(A726 =2016,S726,"")</f>
        <v>13784</v>
      </c>
      <c r="DB726" s="68" t="str">
        <f t="shared" ref="DB726:DB727" si="5068">IF(A726 =2017,S726,"")</f>
        <v/>
      </c>
      <c r="DC726" s="67" t="str">
        <f t="shared" si="69"/>
        <v/>
      </c>
      <c r="DD726" s="68"/>
      <c r="DE726" s="68" t="str">
        <f t="shared" ref="DE726:DE727" si="5069">IF(A726 =2014,T726,"")</f>
        <v/>
      </c>
      <c r="DF726" s="51" t="str">
        <f t="shared" ref="DF726:DF727" si="5070">IF(A726 =2015,T726,"")</f>
        <v/>
      </c>
      <c r="DG726" s="65">
        <f t="shared" ref="DG726:DG727" si="5071">IF(A726 =2016,T726,"")</f>
        <v>0</v>
      </c>
      <c r="DH726" s="51" t="str">
        <f t="shared" ref="DH726:DH727" si="5072">IF(A726 =2017,T726,"")</f>
        <v/>
      </c>
      <c r="DI726" s="69" t="str">
        <f t="shared" si="74"/>
        <v/>
      </c>
      <c r="DJ726" s="51"/>
      <c r="DK726" s="51" t="str">
        <f t="shared" ref="DK726:DK727" si="5073">IF(A726 =2014,U726,"")</f>
        <v/>
      </c>
      <c r="DL726" s="51" t="str">
        <f t="shared" ref="DL726:DL727" si="5074">IF(A726 =2015,U726,"")</f>
        <v/>
      </c>
      <c r="DM726" s="65">
        <f t="shared" ref="DM726:DM727" si="5075">IF(A726 =2016,U726,"")</f>
        <v>0</v>
      </c>
      <c r="DN726" s="51" t="str">
        <f t="shared" ref="DN726:DN727" si="5076">IF(A726 =2017,U726,"")</f>
        <v/>
      </c>
      <c r="DO726" s="69" t="str">
        <f t="shared" si="79"/>
        <v/>
      </c>
      <c r="DP726" s="51"/>
      <c r="DQ726" s="51"/>
      <c r="DR726" s="51"/>
      <c r="DS726" s="51"/>
      <c r="DT726" s="51"/>
      <c r="DU726" s="181"/>
    </row>
    <row r="727" spans="1:125" ht="15" x14ac:dyDescent="0.25">
      <c r="A727" s="50">
        <v>2017</v>
      </c>
      <c r="B727" s="51" t="s">
        <v>679</v>
      </c>
      <c r="C727" s="50" t="s">
        <v>574</v>
      </c>
      <c r="D727" s="53" t="s">
        <v>193</v>
      </c>
      <c r="E727" s="50" t="s">
        <v>7</v>
      </c>
      <c r="F727" s="89">
        <v>84218</v>
      </c>
      <c r="G727" s="89">
        <v>0</v>
      </c>
      <c r="H727" s="89">
        <v>29651</v>
      </c>
      <c r="I727" s="90">
        <v>217533</v>
      </c>
      <c r="J727" s="50"/>
      <c r="K727" s="50" t="s">
        <v>2032</v>
      </c>
      <c r="L727" s="58" t="s">
        <v>2032</v>
      </c>
      <c r="M727" s="58" t="s">
        <v>2032</v>
      </c>
      <c r="N727" s="58" t="s">
        <v>2032</v>
      </c>
      <c r="O727" s="58" t="s">
        <v>2032</v>
      </c>
      <c r="P727" s="59"/>
      <c r="Q727" s="60">
        <v>194285</v>
      </c>
      <c r="R727" s="60">
        <v>0</v>
      </c>
      <c r="S727" s="60">
        <v>12428</v>
      </c>
      <c r="T727" s="60">
        <v>0</v>
      </c>
      <c r="U727" s="60">
        <v>0</v>
      </c>
      <c r="V727" s="79"/>
      <c r="W727" s="90">
        <f t="shared" si="857"/>
        <v>206713</v>
      </c>
      <c r="X727" s="101">
        <v>0</v>
      </c>
      <c r="Y727" s="50"/>
      <c r="Z727" s="50" t="s">
        <v>193</v>
      </c>
      <c r="AA727" s="51" t="str">
        <f t="shared" si="5039"/>
        <v/>
      </c>
      <c r="AB727" s="68" t="str">
        <f t="shared" si="5040"/>
        <v/>
      </c>
      <c r="AC727" s="68" t="str">
        <f t="shared" si="5041"/>
        <v/>
      </c>
      <c r="AD727" s="68" t="str">
        <f t="shared" si="5042"/>
        <v/>
      </c>
      <c r="AE727" s="68" t="str">
        <f t="shared" si="5043"/>
        <v/>
      </c>
      <c r="AF727" s="68" t="str">
        <f t="shared" si="5044"/>
        <v/>
      </c>
      <c r="AG727" s="67" t="str">
        <f t="shared" si="7"/>
        <v/>
      </c>
      <c r="AH727" s="51"/>
      <c r="AI727" s="51" t="str">
        <f t="shared" si="8"/>
        <v/>
      </c>
      <c r="AJ727" s="68" t="str">
        <f t="shared" si="9"/>
        <v/>
      </c>
      <c r="AK727" s="68" t="str">
        <f t="shared" si="10"/>
        <v/>
      </c>
      <c r="AL727" s="68" t="str">
        <f t="shared" si="11"/>
        <v/>
      </c>
      <c r="AM727" s="68" t="str">
        <f t="shared" si="12"/>
        <v/>
      </c>
      <c r="AN727" s="68" t="str">
        <f t="shared" si="13"/>
        <v/>
      </c>
      <c r="AO727" s="67" t="str">
        <f t="shared" si="14"/>
        <v/>
      </c>
      <c r="AP727" s="51"/>
      <c r="AQ727" s="51" t="str">
        <f t="shared" si="15"/>
        <v/>
      </c>
      <c r="AR727" s="68" t="str">
        <f t="shared" si="16"/>
        <v/>
      </c>
      <c r="AS727" s="68" t="str">
        <f t="shared" si="17"/>
        <v/>
      </c>
      <c r="AT727" s="68" t="str">
        <f t="shared" si="18"/>
        <v/>
      </c>
      <c r="AU727" s="68" t="str">
        <f t="shared" si="19"/>
        <v/>
      </c>
      <c r="AV727" s="68" t="str">
        <f t="shared" si="20"/>
        <v/>
      </c>
      <c r="AW727" s="67" t="str">
        <f t="shared" si="21"/>
        <v/>
      </c>
      <c r="AX727" s="51"/>
      <c r="AY727" s="80">
        <f t="shared" si="22"/>
        <v>84218</v>
      </c>
      <c r="AZ727" s="68">
        <f t="shared" si="23"/>
        <v>217533</v>
      </c>
      <c r="BA727" s="68">
        <f t="shared" si="24"/>
        <v>194285</v>
      </c>
      <c r="BB727" s="68">
        <f t="shared" si="25"/>
        <v>0</v>
      </c>
      <c r="BC727" s="68">
        <f t="shared" si="26"/>
        <v>12428</v>
      </c>
      <c r="BD727" s="68">
        <f t="shared" si="27"/>
        <v>0</v>
      </c>
      <c r="BE727" s="68">
        <f t="shared" si="28"/>
        <v>0</v>
      </c>
      <c r="BF727" s="51"/>
      <c r="BG727" s="69" t="str">
        <f t="shared" si="29"/>
        <v/>
      </c>
      <c r="BH727" s="67" t="str">
        <f t="shared" si="30"/>
        <v/>
      </c>
      <c r="BI727" s="67" t="str">
        <f t="shared" si="31"/>
        <v/>
      </c>
      <c r="BJ727" s="67" t="str">
        <f t="shared" si="32"/>
        <v/>
      </c>
      <c r="BK727" s="67" t="str">
        <f t="shared" si="33"/>
        <v/>
      </c>
      <c r="BL727" s="67" t="str">
        <f t="shared" si="34"/>
        <v/>
      </c>
      <c r="BM727" s="65" t="str">
        <f t="shared" si="35"/>
        <v/>
      </c>
      <c r="BN727" s="51"/>
      <c r="BO727" s="51" t="str">
        <f t="shared" si="5045"/>
        <v/>
      </c>
      <c r="BP727" s="51" t="str">
        <f t="shared" si="5046"/>
        <v/>
      </c>
      <c r="BQ727" s="51" t="str">
        <f t="shared" si="5047"/>
        <v/>
      </c>
      <c r="BR727" s="71">
        <f t="shared" si="5048"/>
        <v>84218</v>
      </c>
      <c r="BS727" s="69" t="str">
        <f t="shared" si="2920"/>
        <v/>
      </c>
      <c r="BT727" s="51"/>
      <c r="BU727" s="68" t="str">
        <f t="shared" si="5049"/>
        <v/>
      </c>
      <c r="BV727" s="68" t="str">
        <f t="shared" si="5050"/>
        <v/>
      </c>
      <c r="BW727" s="68" t="str">
        <f t="shared" si="5051"/>
        <v/>
      </c>
      <c r="BX727" s="65">
        <f t="shared" si="5052"/>
        <v>217533</v>
      </c>
      <c r="BY727" s="67" t="str">
        <f t="shared" si="44"/>
        <v/>
      </c>
      <c r="BZ727" s="68"/>
      <c r="CA727" s="65" t="str">
        <f t="shared" si="45"/>
        <v/>
      </c>
      <c r="CB727" s="67" t="str">
        <f t="shared" si="46"/>
        <v/>
      </c>
      <c r="CC727" s="67" t="str">
        <f t="shared" si="47"/>
        <v/>
      </c>
      <c r="CD727" s="67">
        <f t="shared" si="48"/>
        <v>0</v>
      </c>
      <c r="CE727" s="67" t="str">
        <f t="shared" si="49"/>
        <v/>
      </c>
      <c r="CF727" s="68"/>
      <c r="CG727" s="68" t="str">
        <f t="shared" si="5053"/>
        <v/>
      </c>
      <c r="CH727" s="68" t="str">
        <f t="shared" si="5054"/>
        <v/>
      </c>
      <c r="CI727" s="68" t="str">
        <f t="shared" si="5055"/>
        <v/>
      </c>
      <c r="CJ727" s="65">
        <f t="shared" si="5056"/>
        <v>206713</v>
      </c>
      <c r="CK727" s="67" t="str">
        <f t="shared" si="54"/>
        <v/>
      </c>
      <c r="CL727" s="68"/>
      <c r="CM727" s="68" t="str">
        <f t="shared" si="5057"/>
        <v/>
      </c>
      <c r="CN727" s="68" t="str">
        <f t="shared" si="5058"/>
        <v/>
      </c>
      <c r="CO727" s="68" t="str">
        <f t="shared" si="5059"/>
        <v/>
      </c>
      <c r="CP727" s="65">
        <f t="shared" si="5060"/>
        <v>194285</v>
      </c>
      <c r="CQ727" s="67" t="str">
        <f t="shared" si="59"/>
        <v/>
      </c>
      <c r="CR727" s="68"/>
      <c r="CS727" s="68" t="str">
        <f t="shared" si="5061"/>
        <v/>
      </c>
      <c r="CT727" s="68" t="str">
        <f t="shared" si="5062"/>
        <v/>
      </c>
      <c r="CU727" s="68" t="str">
        <f t="shared" si="5063"/>
        <v/>
      </c>
      <c r="CV727" s="65">
        <f t="shared" si="5064"/>
        <v>0</v>
      </c>
      <c r="CW727" s="67" t="str">
        <f t="shared" si="64"/>
        <v/>
      </c>
      <c r="CX727" s="68"/>
      <c r="CY727" s="68" t="str">
        <f t="shared" si="5065"/>
        <v/>
      </c>
      <c r="CZ727" s="68" t="str">
        <f t="shared" si="5066"/>
        <v/>
      </c>
      <c r="DA727" s="68" t="str">
        <f t="shared" si="5067"/>
        <v/>
      </c>
      <c r="DB727" s="65">
        <f t="shared" si="5068"/>
        <v>12428</v>
      </c>
      <c r="DC727" s="67" t="str">
        <f t="shared" si="69"/>
        <v/>
      </c>
      <c r="DD727" s="68"/>
      <c r="DE727" s="68" t="str">
        <f t="shared" si="5069"/>
        <v/>
      </c>
      <c r="DF727" s="51" t="str">
        <f t="shared" si="5070"/>
        <v/>
      </c>
      <c r="DG727" s="51" t="str">
        <f t="shared" si="5071"/>
        <v/>
      </c>
      <c r="DH727" s="65">
        <f t="shared" si="5072"/>
        <v>0</v>
      </c>
      <c r="DI727" s="69" t="str">
        <f t="shared" si="74"/>
        <v/>
      </c>
      <c r="DJ727" s="51"/>
      <c r="DK727" s="51" t="str">
        <f t="shared" si="5073"/>
        <v/>
      </c>
      <c r="DL727" s="51" t="str">
        <f t="shared" si="5074"/>
        <v/>
      </c>
      <c r="DM727" s="51" t="str">
        <f t="shared" si="5075"/>
        <v/>
      </c>
      <c r="DN727" s="65">
        <f t="shared" si="5076"/>
        <v>0</v>
      </c>
      <c r="DO727" s="69" t="str">
        <f t="shared" si="79"/>
        <v/>
      </c>
      <c r="DP727" s="51"/>
      <c r="DQ727" s="51"/>
      <c r="DR727" s="51"/>
      <c r="DS727" s="51"/>
      <c r="DT727" s="51"/>
      <c r="DU727" s="181"/>
    </row>
    <row r="728" spans="1:125" ht="15" x14ac:dyDescent="0.25">
      <c r="A728" s="56">
        <v>2018</v>
      </c>
      <c r="B728" s="51" t="s">
        <v>679</v>
      </c>
      <c r="C728" s="50" t="s">
        <v>574</v>
      </c>
      <c r="D728" s="170" t="s">
        <v>193</v>
      </c>
      <c r="E728" s="50" t="s">
        <v>7</v>
      </c>
      <c r="F728" s="89">
        <v>84218</v>
      </c>
      <c r="G728" s="89">
        <v>0</v>
      </c>
      <c r="H728" s="89">
        <v>29651</v>
      </c>
      <c r="I728" s="90">
        <v>217533</v>
      </c>
      <c r="J728" s="56" t="s">
        <v>209</v>
      </c>
      <c r="K728" s="50" t="s">
        <v>2032</v>
      </c>
      <c r="L728" s="112">
        <v>217533</v>
      </c>
      <c r="M728" s="58"/>
      <c r="N728" s="58"/>
      <c r="O728" s="58"/>
      <c r="P728" s="91"/>
      <c r="Q728" s="92">
        <v>219475</v>
      </c>
      <c r="R728" s="92">
        <v>0</v>
      </c>
      <c r="S728" s="92">
        <v>13611</v>
      </c>
      <c r="T728" s="92">
        <v>0</v>
      </c>
      <c r="U728" s="94"/>
      <c r="V728" s="94"/>
      <c r="W728" s="90">
        <f t="shared" si="857"/>
        <v>233086</v>
      </c>
      <c r="X728" s="101">
        <v>0</v>
      </c>
      <c r="Y728" s="50"/>
      <c r="Z728" s="50"/>
      <c r="AA728" s="51"/>
      <c r="AB728" s="68"/>
      <c r="AC728" s="68"/>
      <c r="AD728" s="68"/>
      <c r="AE728" s="68"/>
      <c r="AF728" s="68"/>
      <c r="AG728" s="67" t="str">
        <f t="shared" si="7"/>
        <v/>
      </c>
      <c r="AH728" s="51"/>
      <c r="AI728" s="51" t="str">
        <f t="shared" si="8"/>
        <v/>
      </c>
      <c r="AJ728" s="68" t="str">
        <f t="shared" si="9"/>
        <v/>
      </c>
      <c r="AK728" s="68" t="str">
        <f t="shared" si="10"/>
        <v/>
      </c>
      <c r="AL728" s="68" t="str">
        <f t="shared" si="11"/>
        <v/>
      </c>
      <c r="AM728" s="68" t="str">
        <f t="shared" si="12"/>
        <v/>
      </c>
      <c r="AN728" s="68" t="str">
        <f t="shared" si="13"/>
        <v/>
      </c>
      <c r="AO728" s="67" t="str">
        <f t="shared" si="14"/>
        <v/>
      </c>
      <c r="AP728" s="51"/>
      <c r="AQ728" s="51" t="str">
        <f t="shared" si="15"/>
        <v/>
      </c>
      <c r="AR728" s="68" t="str">
        <f t="shared" si="16"/>
        <v/>
      </c>
      <c r="AS728" s="68" t="str">
        <f t="shared" si="17"/>
        <v/>
      </c>
      <c r="AT728" s="68" t="str">
        <f t="shared" si="18"/>
        <v/>
      </c>
      <c r="AU728" s="68" t="str">
        <f t="shared" si="19"/>
        <v/>
      </c>
      <c r="AV728" s="68" t="str">
        <f t="shared" si="20"/>
        <v/>
      </c>
      <c r="AW728" s="67" t="str">
        <f t="shared" si="21"/>
        <v/>
      </c>
      <c r="AX728" s="51"/>
      <c r="AY728" s="51" t="str">
        <f t="shared" si="22"/>
        <v/>
      </c>
      <c r="AZ728" s="68" t="str">
        <f t="shared" si="23"/>
        <v/>
      </c>
      <c r="BA728" s="68" t="str">
        <f t="shared" si="24"/>
        <v/>
      </c>
      <c r="BB728" s="68" t="str">
        <f t="shared" si="25"/>
        <v/>
      </c>
      <c r="BC728" s="68" t="str">
        <f t="shared" si="26"/>
        <v/>
      </c>
      <c r="BD728" s="68" t="str">
        <f t="shared" si="27"/>
        <v/>
      </c>
      <c r="BE728" s="68" t="str">
        <f t="shared" si="28"/>
        <v/>
      </c>
      <c r="BF728" s="51"/>
      <c r="BG728" s="96">
        <f t="shared" si="29"/>
        <v>84218</v>
      </c>
      <c r="BH728" s="67">
        <f t="shared" si="30"/>
        <v>217533</v>
      </c>
      <c r="BI728" s="67">
        <f t="shared" si="31"/>
        <v>219475</v>
      </c>
      <c r="BJ728" s="67">
        <f t="shared" si="32"/>
        <v>0</v>
      </c>
      <c r="BK728" s="67">
        <f t="shared" si="33"/>
        <v>13611</v>
      </c>
      <c r="BL728" s="67">
        <f t="shared" si="34"/>
        <v>0</v>
      </c>
      <c r="BM728" s="65">
        <f t="shared" si="35"/>
        <v>0</v>
      </c>
      <c r="BN728" s="51"/>
      <c r="BO728" s="51"/>
      <c r="BP728" s="51"/>
      <c r="BQ728" s="70"/>
      <c r="BR728" s="51"/>
      <c r="BS728" s="96">
        <f t="shared" si="2920"/>
        <v>84218</v>
      </c>
      <c r="BT728" s="51"/>
      <c r="BU728" s="68"/>
      <c r="BV728" s="68"/>
      <c r="BW728" s="65"/>
      <c r="BX728" s="68"/>
      <c r="BY728" s="67">
        <f t="shared" si="44"/>
        <v>217533</v>
      </c>
      <c r="BZ728" s="68"/>
      <c r="CA728" s="65" t="str">
        <f t="shared" si="45"/>
        <v/>
      </c>
      <c r="CB728" s="67" t="str">
        <f t="shared" si="46"/>
        <v/>
      </c>
      <c r="CC728" s="67" t="str">
        <f t="shared" si="47"/>
        <v/>
      </c>
      <c r="CD728" s="67" t="str">
        <f t="shared" si="48"/>
        <v/>
      </c>
      <c r="CE728" s="67">
        <f t="shared" si="49"/>
        <v>0</v>
      </c>
      <c r="CF728" s="68"/>
      <c r="CG728" s="68"/>
      <c r="CH728" s="68"/>
      <c r="CI728" s="65"/>
      <c r="CJ728" s="68"/>
      <c r="CK728" s="67">
        <f t="shared" si="54"/>
        <v>233086</v>
      </c>
      <c r="CL728" s="68"/>
      <c r="CM728" s="68"/>
      <c r="CN728" s="68"/>
      <c r="CO728" s="65"/>
      <c r="CP728" s="68"/>
      <c r="CQ728" s="67">
        <f t="shared" si="59"/>
        <v>219475</v>
      </c>
      <c r="CR728" s="68"/>
      <c r="CS728" s="68"/>
      <c r="CT728" s="68"/>
      <c r="CU728" s="65"/>
      <c r="CV728" s="68"/>
      <c r="CW728" s="67">
        <f t="shared" si="64"/>
        <v>0</v>
      </c>
      <c r="CX728" s="68"/>
      <c r="CY728" s="68"/>
      <c r="CZ728" s="68"/>
      <c r="DA728" s="65"/>
      <c r="DB728" s="68"/>
      <c r="DC728" s="67">
        <f t="shared" si="69"/>
        <v>13611</v>
      </c>
      <c r="DD728" s="68"/>
      <c r="DE728" s="68"/>
      <c r="DF728" s="51"/>
      <c r="DG728" s="70"/>
      <c r="DH728" s="51"/>
      <c r="DI728" s="67">
        <f t="shared" si="74"/>
        <v>0</v>
      </c>
      <c r="DJ728" s="51"/>
      <c r="DK728" s="51"/>
      <c r="DL728" s="51"/>
      <c r="DM728" s="70"/>
      <c r="DN728" s="51"/>
      <c r="DO728" s="67">
        <f t="shared" si="79"/>
        <v>219475</v>
      </c>
      <c r="DP728" s="51"/>
      <c r="DQ728" s="51"/>
      <c r="DR728" s="51"/>
      <c r="DS728" s="51"/>
      <c r="DT728" s="51"/>
      <c r="DU728" s="181"/>
    </row>
    <row r="729" spans="1:125" ht="15" x14ac:dyDescent="0.25">
      <c r="A729" s="50"/>
      <c r="B729" s="51"/>
      <c r="C729" s="50"/>
      <c r="D729" s="53"/>
      <c r="E729" s="50"/>
      <c r="F729" s="54"/>
      <c r="G729" s="54"/>
      <c r="H729" s="54"/>
      <c r="I729" s="55"/>
      <c r="J729" s="50"/>
      <c r="K729" s="50" t="s">
        <v>2032</v>
      </c>
      <c r="L729" s="58"/>
      <c r="M729" s="58"/>
      <c r="N729" s="58"/>
      <c r="O729" s="58"/>
      <c r="P729" s="59"/>
      <c r="Q729" s="60"/>
      <c r="R729" s="60"/>
      <c r="S729" s="60"/>
      <c r="T729" s="60"/>
      <c r="U729" s="60"/>
      <c r="V729" s="79"/>
      <c r="W729" s="90">
        <f t="shared" si="857"/>
        <v>0</v>
      </c>
      <c r="X729" s="101"/>
      <c r="Y729" s="50"/>
      <c r="Z729" s="50"/>
      <c r="AA729" s="51"/>
      <c r="AB729" s="68"/>
      <c r="AC729" s="68"/>
      <c r="AD729" s="68"/>
      <c r="AE729" s="68"/>
      <c r="AF729" s="68"/>
      <c r="AG729" s="67" t="str">
        <f t="shared" si="7"/>
        <v/>
      </c>
      <c r="AH729" s="51"/>
      <c r="AI729" s="51" t="str">
        <f t="shared" si="8"/>
        <v/>
      </c>
      <c r="AJ729" s="68" t="str">
        <f t="shared" si="9"/>
        <v/>
      </c>
      <c r="AK729" s="68" t="str">
        <f t="shared" si="10"/>
        <v/>
      </c>
      <c r="AL729" s="68" t="str">
        <f t="shared" si="11"/>
        <v/>
      </c>
      <c r="AM729" s="68" t="str">
        <f t="shared" si="12"/>
        <v/>
      </c>
      <c r="AN729" s="68" t="str">
        <f t="shared" si="13"/>
        <v/>
      </c>
      <c r="AO729" s="67" t="str">
        <f t="shared" si="14"/>
        <v/>
      </c>
      <c r="AP729" s="51"/>
      <c r="AQ729" s="51" t="str">
        <f t="shared" si="15"/>
        <v/>
      </c>
      <c r="AR729" s="68" t="str">
        <f t="shared" si="16"/>
        <v/>
      </c>
      <c r="AS729" s="68" t="str">
        <f t="shared" si="17"/>
        <v/>
      </c>
      <c r="AT729" s="68" t="str">
        <f t="shared" si="18"/>
        <v/>
      </c>
      <c r="AU729" s="68" t="str">
        <f t="shared" si="19"/>
        <v/>
      </c>
      <c r="AV729" s="68" t="str">
        <f t="shared" si="20"/>
        <v/>
      </c>
      <c r="AW729" s="67" t="str">
        <f t="shared" si="21"/>
        <v/>
      </c>
      <c r="AX729" s="51"/>
      <c r="AY729" s="51" t="str">
        <f t="shared" si="22"/>
        <v/>
      </c>
      <c r="AZ729" s="68" t="str">
        <f t="shared" si="23"/>
        <v/>
      </c>
      <c r="BA729" s="68" t="str">
        <f t="shared" si="24"/>
        <v/>
      </c>
      <c r="BB729" s="68" t="str">
        <f t="shared" si="25"/>
        <v/>
      </c>
      <c r="BC729" s="68" t="str">
        <f t="shared" si="26"/>
        <v/>
      </c>
      <c r="BD729" s="68" t="str">
        <f t="shared" si="27"/>
        <v/>
      </c>
      <c r="BE729" s="68" t="str">
        <f t="shared" si="28"/>
        <v/>
      </c>
      <c r="BF729" s="51"/>
      <c r="BG729" s="69" t="str">
        <f t="shared" si="29"/>
        <v/>
      </c>
      <c r="BH729" s="67" t="str">
        <f t="shared" si="30"/>
        <v/>
      </c>
      <c r="BI729" s="67" t="str">
        <f t="shared" si="31"/>
        <v/>
      </c>
      <c r="BJ729" s="67" t="str">
        <f t="shared" si="32"/>
        <v/>
      </c>
      <c r="BK729" s="67" t="str">
        <f t="shared" si="33"/>
        <v/>
      </c>
      <c r="BL729" s="67" t="str">
        <f t="shared" si="34"/>
        <v/>
      </c>
      <c r="BM729" s="65" t="str">
        <f t="shared" si="35"/>
        <v/>
      </c>
      <c r="BN729" s="51"/>
      <c r="BO729" s="51"/>
      <c r="BP729" s="51"/>
      <c r="BQ729" s="70"/>
      <c r="BR729" s="51"/>
      <c r="BS729" s="69" t="str">
        <f t="shared" si="2920"/>
        <v/>
      </c>
      <c r="BT729" s="51"/>
      <c r="BU729" s="68"/>
      <c r="BV729" s="68"/>
      <c r="BW729" s="65"/>
      <c r="BX729" s="68"/>
      <c r="BY729" s="67" t="str">
        <f t="shared" si="44"/>
        <v/>
      </c>
      <c r="BZ729" s="68"/>
      <c r="CA729" s="65" t="str">
        <f t="shared" si="45"/>
        <v/>
      </c>
      <c r="CB729" s="67" t="str">
        <f t="shared" si="46"/>
        <v/>
      </c>
      <c r="CC729" s="67" t="str">
        <f t="shared" si="47"/>
        <v/>
      </c>
      <c r="CD729" s="67" t="str">
        <f t="shared" si="48"/>
        <v/>
      </c>
      <c r="CE729" s="67" t="str">
        <f t="shared" si="49"/>
        <v/>
      </c>
      <c r="CF729" s="68"/>
      <c r="CG729" s="68"/>
      <c r="CH729" s="68"/>
      <c r="CI729" s="65"/>
      <c r="CJ729" s="68"/>
      <c r="CK729" s="67" t="str">
        <f t="shared" si="54"/>
        <v/>
      </c>
      <c r="CL729" s="68"/>
      <c r="CM729" s="68"/>
      <c r="CN729" s="68"/>
      <c r="CO729" s="65"/>
      <c r="CP729" s="68"/>
      <c r="CQ729" s="67" t="str">
        <f t="shared" si="59"/>
        <v/>
      </c>
      <c r="CR729" s="68"/>
      <c r="CS729" s="68"/>
      <c r="CT729" s="68"/>
      <c r="CU729" s="65"/>
      <c r="CV729" s="68"/>
      <c r="CW729" s="67" t="str">
        <f t="shared" si="64"/>
        <v/>
      </c>
      <c r="CX729" s="68"/>
      <c r="CY729" s="68"/>
      <c r="CZ729" s="68"/>
      <c r="DA729" s="65"/>
      <c r="DB729" s="68"/>
      <c r="DC729" s="67" t="str">
        <f t="shared" si="69"/>
        <v/>
      </c>
      <c r="DD729" s="68"/>
      <c r="DE729" s="68"/>
      <c r="DF729" s="51"/>
      <c r="DG729" s="70"/>
      <c r="DH729" s="51"/>
      <c r="DI729" s="69" t="str">
        <f t="shared" si="74"/>
        <v/>
      </c>
      <c r="DJ729" s="51"/>
      <c r="DK729" s="51"/>
      <c r="DL729" s="51"/>
      <c r="DM729" s="70"/>
      <c r="DN729" s="51"/>
      <c r="DO729" s="69" t="str">
        <f t="shared" si="79"/>
        <v/>
      </c>
      <c r="DP729" s="51"/>
      <c r="DQ729" s="51"/>
      <c r="DR729" s="51"/>
      <c r="DS729" s="51"/>
      <c r="DT729" s="51"/>
      <c r="DU729" s="181"/>
    </row>
    <row r="730" spans="1:125" ht="15" x14ac:dyDescent="0.25">
      <c r="A730" s="50">
        <v>2016</v>
      </c>
      <c r="B730" s="51" t="s">
        <v>673</v>
      </c>
      <c r="C730" s="50" t="s">
        <v>574</v>
      </c>
      <c r="D730" s="53" t="s">
        <v>193</v>
      </c>
      <c r="E730" s="50" t="s">
        <v>7</v>
      </c>
      <c r="F730" s="54">
        <v>258498</v>
      </c>
      <c r="G730" s="54" t="s">
        <v>364</v>
      </c>
      <c r="H730" s="54">
        <v>157348</v>
      </c>
      <c r="I730" s="55">
        <v>691184</v>
      </c>
      <c r="J730" s="50"/>
      <c r="K730" s="50" t="s">
        <v>2032</v>
      </c>
      <c r="L730" s="58" t="s">
        <v>2032</v>
      </c>
      <c r="M730" s="58" t="s">
        <v>2032</v>
      </c>
      <c r="N730" s="58" t="s">
        <v>2032</v>
      </c>
      <c r="O730" s="58" t="s">
        <v>2032</v>
      </c>
      <c r="P730" s="59"/>
      <c r="Q730" s="60">
        <v>665075</v>
      </c>
      <c r="R730" s="60">
        <v>0</v>
      </c>
      <c r="S730" s="60">
        <v>43194</v>
      </c>
      <c r="T730" s="60">
        <v>0</v>
      </c>
      <c r="U730" s="60">
        <v>0</v>
      </c>
      <c r="V730" s="79"/>
      <c r="W730" s="90">
        <f t="shared" si="857"/>
        <v>708269</v>
      </c>
      <c r="X730" s="101">
        <v>0</v>
      </c>
      <c r="Y730" s="50"/>
      <c r="Z730" s="50" t="s">
        <v>193</v>
      </c>
      <c r="AA730" s="51" t="str">
        <f t="shared" ref="AA730:AA731" si="5077">IF(A730 =2014,IF(Y730 ="",F730,""),"")</f>
        <v/>
      </c>
      <c r="AB730" s="68" t="str">
        <f t="shared" ref="AB730:AB731" si="5078">IF(A730 =2014,IF(Y730 ="",I730,""),"")</f>
        <v/>
      </c>
      <c r="AC730" s="68" t="str">
        <f t="shared" ref="AC730:AC731" si="5079">IF(A730 =2014,IF(Y730 ="",Q730,""),"")</f>
        <v/>
      </c>
      <c r="AD730" s="68" t="str">
        <f t="shared" ref="AD730:AD731" si="5080">IF(A730 =2014,IF(Y730 ="",R730,""),"")</f>
        <v/>
      </c>
      <c r="AE730" s="68" t="str">
        <f t="shared" ref="AE730:AE731" si="5081">IF(A730 =2014,IF(Y730 ="",S730,""),"")</f>
        <v/>
      </c>
      <c r="AF730" s="68" t="str">
        <f t="shared" ref="AF730:AF731" si="5082">IF(A730 =2014,IF(Y730 ="",T730+U730,""),"")</f>
        <v/>
      </c>
      <c r="AG730" s="67" t="str">
        <f t="shared" si="7"/>
        <v/>
      </c>
      <c r="AH730" s="51"/>
      <c r="AI730" s="51" t="str">
        <f t="shared" si="8"/>
        <v/>
      </c>
      <c r="AJ730" s="68" t="str">
        <f t="shared" si="9"/>
        <v/>
      </c>
      <c r="AK730" s="68" t="str">
        <f t="shared" si="10"/>
        <v/>
      </c>
      <c r="AL730" s="68" t="str">
        <f t="shared" si="11"/>
        <v/>
      </c>
      <c r="AM730" s="68" t="str">
        <f t="shared" si="12"/>
        <v/>
      </c>
      <c r="AN730" s="68" t="str">
        <f t="shared" si="13"/>
        <v/>
      </c>
      <c r="AO730" s="67" t="str">
        <f t="shared" si="14"/>
        <v/>
      </c>
      <c r="AP730" s="51"/>
      <c r="AQ730" s="80">
        <f t="shared" si="15"/>
        <v>258498</v>
      </c>
      <c r="AR730" s="68">
        <f t="shared" si="16"/>
        <v>691184</v>
      </c>
      <c r="AS730" s="68">
        <f t="shared" si="17"/>
        <v>665075</v>
      </c>
      <c r="AT730" s="68">
        <f t="shared" si="18"/>
        <v>0</v>
      </c>
      <c r="AU730" s="68">
        <f t="shared" si="19"/>
        <v>43194</v>
      </c>
      <c r="AV730" s="68">
        <f t="shared" si="20"/>
        <v>0</v>
      </c>
      <c r="AW730" s="67">
        <f t="shared" si="21"/>
        <v>0</v>
      </c>
      <c r="AX730" s="51"/>
      <c r="AY730" s="51" t="str">
        <f t="shared" si="22"/>
        <v/>
      </c>
      <c r="AZ730" s="68" t="str">
        <f t="shared" si="23"/>
        <v/>
      </c>
      <c r="BA730" s="68" t="str">
        <f t="shared" si="24"/>
        <v/>
      </c>
      <c r="BB730" s="68" t="str">
        <f t="shared" si="25"/>
        <v/>
      </c>
      <c r="BC730" s="68" t="str">
        <f t="shared" si="26"/>
        <v/>
      </c>
      <c r="BD730" s="68" t="str">
        <f t="shared" si="27"/>
        <v/>
      </c>
      <c r="BE730" s="68" t="str">
        <f t="shared" si="28"/>
        <v/>
      </c>
      <c r="BF730" s="51"/>
      <c r="BG730" s="69" t="str">
        <f t="shared" si="29"/>
        <v/>
      </c>
      <c r="BH730" s="67" t="str">
        <f t="shared" si="30"/>
        <v/>
      </c>
      <c r="BI730" s="67" t="str">
        <f t="shared" si="31"/>
        <v/>
      </c>
      <c r="BJ730" s="67" t="str">
        <f t="shared" si="32"/>
        <v/>
      </c>
      <c r="BK730" s="67" t="str">
        <f t="shared" si="33"/>
        <v/>
      </c>
      <c r="BL730" s="67" t="str">
        <f t="shared" si="34"/>
        <v/>
      </c>
      <c r="BM730" s="65" t="str">
        <f t="shared" si="35"/>
        <v/>
      </c>
      <c r="BN730" s="51"/>
      <c r="BO730" s="51" t="str">
        <f t="shared" ref="BO730:BO731" si="5083">IF(A730 =2014,F730,"")</f>
        <v/>
      </c>
      <c r="BP730" s="51" t="str">
        <f t="shared" ref="BP730:BP731" si="5084">IF(A730 =2015,F730,"")</f>
        <v/>
      </c>
      <c r="BQ730" s="71">
        <f t="shared" ref="BQ730:BQ731" si="5085">IF(A730 =2016,F730,"")</f>
        <v>258498</v>
      </c>
      <c r="BR730" s="51" t="str">
        <f t="shared" ref="BR730:BR731" si="5086">IF(A730 =2017,F730,"")</f>
        <v/>
      </c>
      <c r="BS730" s="69" t="str">
        <f t="shared" si="2920"/>
        <v/>
      </c>
      <c r="BT730" s="51"/>
      <c r="BU730" s="68" t="str">
        <f t="shared" ref="BU730:BU731" si="5087">IF(A730 =2014,I730,"")</f>
        <v/>
      </c>
      <c r="BV730" s="68" t="str">
        <f t="shared" ref="BV730:BV731" si="5088">IF(A730 =2015,I730,"")</f>
        <v/>
      </c>
      <c r="BW730" s="65">
        <f t="shared" ref="BW730:BW731" si="5089">IF(A730 =2016,I730,"")</f>
        <v>691184</v>
      </c>
      <c r="BX730" s="68" t="str">
        <f t="shared" ref="BX730:BX731" si="5090">IF(A730 =2017,I730,"")</f>
        <v/>
      </c>
      <c r="BY730" s="67" t="str">
        <f t="shared" si="44"/>
        <v/>
      </c>
      <c r="BZ730" s="68"/>
      <c r="CA730" s="65" t="str">
        <f t="shared" si="45"/>
        <v/>
      </c>
      <c r="CB730" s="67" t="str">
        <f t="shared" si="46"/>
        <v/>
      </c>
      <c r="CC730" s="67">
        <f t="shared" si="47"/>
        <v>0</v>
      </c>
      <c r="CD730" s="67" t="str">
        <f t="shared" si="48"/>
        <v/>
      </c>
      <c r="CE730" s="67" t="str">
        <f t="shared" si="49"/>
        <v/>
      </c>
      <c r="CF730" s="68"/>
      <c r="CG730" s="68" t="str">
        <f t="shared" ref="CG730:CG731" si="5091">IF(A730 =2014,Q730+R730+S730+T730+U730,"")</f>
        <v/>
      </c>
      <c r="CH730" s="68" t="str">
        <f t="shared" ref="CH730:CH731" si="5092">IF(A730 =2015,Q730+R730+S730+T730+U730,"")</f>
        <v/>
      </c>
      <c r="CI730" s="65">
        <f t="shared" ref="CI730:CI731" si="5093">IF(A730 =2016,Q730+R730+S730+T730+U730,"")</f>
        <v>708269</v>
      </c>
      <c r="CJ730" s="68" t="str">
        <f t="shared" ref="CJ730:CJ731" si="5094">IF(A730 =2017,Q730+R730+S730+T730+U730,"")</f>
        <v/>
      </c>
      <c r="CK730" s="67" t="str">
        <f t="shared" si="54"/>
        <v/>
      </c>
      <c r="CL730" s="68"/>
      <c r="CM730" s="68" t="str">
        <f t="shared" ref="CM730:CM731" si="5095">IF(A730 =2014,Q730,"")</f>
        <v/>
      </c>
      <c r="CN730" s="68" t="str">
        <f t="shared" ref="CN730:CN731" si="5096">IF(A730 =2015,Q730,"")</f>
        <v/>
      </c>
      <c r="CO730" s="65">
        <f t="shared" ref="CO730:CO731" si="5097">IF(A730 =2016,Q730,"")</f>
        <v>665075</v>
      </c>
      <c r="CP730" s="68" t="str">
        <f t="shared" ref="CP730:CP731" si="5098">IF(A730 =2017,Q730,"")</f>
        <v/>
      </c>
      <c r="CQ730" s="67" t="str">
        <f t="shared" si="59"/>
        <v/>
      </c>
      <c r="CR730" s="68"/>
      <c r="CS730" s="68" t="str">
        <f t="shared" ref="CS730:CS731" si="5099">IF(A730 =2014,R730,"")</f>
        <v/>
      </c>
      <c r="CT730" s="68" t="str">
        <f t="shared" ref="CT730:CT731" si="5100">IF(A730 =2015,R730,"")</f>
        <v/>
      </c>
      <c r="CU730" s="65">
        <f t="shared" ref="CU730:CU731" si="5101">IF(A730 =2016,R730,"")</f>
        <v>0</v>
      </c>
      <c r="CV730" s="68" t="str">
        <f t="shared" ref="CV730:CV731" si="5102">IF(A730 =2017,R730,"")</f>
        <v/>
      </c>
      <c r="CW730" s="67" t="str">
        <f t="shared" si="64"/>
        <v/>
      </c>
      <c r="CX730" s="68"/>
      <c r="CY730" s="68" t="str">
        <f t="shared" ref="CY730:CY731" si="5103">IF(A730 =2014,S730,"")</f>
        <v/>
      </c>
      <c r="CZ730" s="68" t="str">
        <f t="shared" ref="CZ730:CZ731" si="5104">IF(A730 =2015,S730,"")</f>
        <v/>
      </c>
      <c r="DA730" s="65">
        <f t="shared" ref="DA730:DA731" si="5105">IF(A730 =2016,S730,"")</f>
        <v>43194</v>
      </c>
      <c r="DB730" s="68" t="str">
        <f t="shared" ref="DB730:DB731" si="5106">IF(A730 =2017,S730,"")</f>
        <v/>
      </c>
      <c r="DC730" s="67" t="str">
        <f t="shared" si="69"/>
        <v/>
      </c>
      <c r="DD730" s="68"/>
      <c r="DE730" s="68" t="str">
        <f t="shared" ref="DE730:DE731" si="5107">IF(A730 =2014,T730,"")</f>
        <v/>
      </c>
      <c r="DF730" s="51" t="str">
        <f t="shared" ref="DF730:DF731" si="5108">IF(A730 =2015,T730,"")</f>
        <v/>
      </c>
      <c r="DG730" s="65">
        <f t="shared" ref="DG730:DG731" si="5109">IF(A730 =2016,T730,"")</f>
        <v>0</v>
      </c>
      <c r="DH730" s="51" t="str">
        <f t="shared" ref="DH730:DH731" si="5110">IF(A730 =2017,T730,"")</f>
        <v/>
      </c>
      <c r="DI730" s="69" t="str">
        <f t="shared" si="74"/>
        <v/>
      </c>
      <c r="DJ730" s="51"/>
      <c r="DK730" s="51" t="str">
        <f t="shared" ref="DK730:DK731" si="5111">IF(A730 =2014,U730,"")</f>
        <v/>
      </c>
      <c r="DL730" s="51" t="str">
        <f t="shared" ref="DL730:DL731" si="5112">IF(A730 =2015,U730,"")</f>
        <v/>
      </c>
      <c r="DM730" s="65">
        <f t="shared" ref="DM730:DM731" si="5113">IF(A730 =2016,U730,"")</f>
        <v>0</v>
      </c>
      <c r="DN730" s="51" t="str">
        <f t="shared" ref="DN730:DN731" si="5114">IF(A730 =2017,U730,"")</f>
        <v/>
      </c>
      <c r="DO730" s="69" t="str">
        <f t="shared" si="79"/>
        <v/>
      </c>
      <c r="DP730" s="51"/>
      <c r="DQ730" s="51"/>
      <c r="DR730" s="51"/>
      <c r="DS730" s="51"/>
      <c r="DT730" s="51"/>
      <c r="DU730" s="181"/>
    </row>
    <row r="731" spans="1:125" ht="15" x14ac:dyDescent="0.25">
      <c r="A731" s="50">
        <v>2017</v>
      </c>
      <c r="B731" s="51" t="s">
        <v>673</v>
      </c>
      <c r="C731" s="50" t="s">
        <v>574</v>
      </c>
      <c r="D731" s="53" t="s">
        <v>193</v>
      </c>
      <c r="E731" s="50" t="s">
        <v>7</v>
      </c>
      <c r="F731" s="54">
        <v>256230</v>
      </c>
      <c r="G731" s="54" t="s">
        <v>364</v>
      </c>
      <c r="H731" s="54">
        <v>203122</v>
      </c>
      <c r="I731" s="55">
        <v>904238</v>
      </c>
      <c r="J731" s="50"/>
      <c r="K731" s="50" t="s">
        <v>2032</v>
      </c>
      <c r="L731" s="58" t="s">
        <v>2032</v>
      </c>
      <c r="M731" s="58" t="s">
        <v>2032</v>
      </c>
      <c r="N731" s="58" t="s">
        <v>2032</v>
      </c>
      <c r="O731" s="58" t="s">
        <v>2032</v>
      </c>
      <c r="P731" s="59"/>
      <c r="Q731" s="60">
        <v>874635</v>
      </c>
      <c r="R731" s="60">
        <v>0</v>
      </c>
      <c r="S731" s="60">
        <v>45603</v>
      </c>
      <c r="T731" s="60">
        <v>0</v>
      </c>
      <c r="U731" s="60">
        <v>0</v>
      </c>
      <c r="V731" s="79"/>
      <c r="W731" s="90">
        <f t="shared" si="857"/>
        <v>920238</v>
      </c>
      <c r="X731" s="101">
        <v>0</v>
      </c>
      <c r="Y731" s="50"/>
      <c r="Z731" s="50" t="s">
        <v>193</v>
      </c>
      <c r="AA731" s="51" t="str">
        <f t="shared" si="5077"/>
        <v/>
      </c>
      <c r="AB731" s="68" t="str">
        <f t="shared" si="5078"/>
        <v/>
      </c>
      <c r="AC731" s="68" t="str">
        <f t="shared" si="5079"/>
        <v/>
      </c>
      <c r="AD731" s="68" t="str">
        <f t="shared" si="5080"/>
        <v/>
      </c>
      <c r="AE731" s="68" t="str">
        <f t="shared" si="5081"/>
        <v/>
      </c>
      <c r="AF731" s="68" t="str">
        <f t="shared" si="5082"/>
        <v/>
      </c>
      <c r="AG731" s="67" t="str">
        <f t="shared" si="7"/>
        <v/>
      </c>
      <c r="AH731" s="51"/>
      <c r="AI731" s="51" t="str">
        <f t="shared" si="8"/>
        <v/>
      </c>
      <c r="AJ731" s="68" t="str">
        <f t="shared" si="9"/>
        <v/>
      </c>
      <c r="AK731" s="68" t="str">
        <f t="shared" si="10"/>
        <v/>
      </c>
      <c r="AL731" s="68" t="str">
        <f t="shared" si="11"/>
        <v/>
      </c>
      <c r="AM731" s="68" t="str">
        <f t="shared" si="12"/>
        <v/>
      </c>
      <c r="AN731" s="68" t="str">
        <f t="shared" si="13"/>
        <v/>
      </c>
      <c r="AO731" s="67" t="str">
        <f t="shared" si="14"/>
        <v/>
      </c>
      <c r="AP731" s="51"/>
      <c r="AQ731" s="51" t="str">
        <f t="shared" si="15"/>
        <v/>
      </c>
      <c r="AR731" s="68" t="str">
        <f t="shared" si="16"/>
        <v/>
      </c>
      <c r="AS731" s="68" t="str">
        <f t="shared" si="17"/>
        <v/>
      </c>
      <c r="AT731" s="68" t="str">
        <f t="shared" si="18"/>
        <v/>
      </c>
      <c r="AU731" s="68" t="str">
        <f t="shared" si="19"/>
        <v/>
      </c>
      <c r="AV731" s="68" t="str">
        <f t="shared" si="20"/>
        <v/>
      </c>
      <c r="AW731" s="67" t="str">
        <f t="shared" si="21"/>
        <v/>
      </c>
      <c r="AX731" s="51"/>
      <c r="AY731" s="80">
        <f t="shared" si="22"/>
        <v>256230</v>
      </c>
      <c r="AZ731" s="68">
        <f t="shared" si="23"/>
        <v>904238</v>
      </c>
      <c r="BA731" s="68">
        <f t="shared" si="24"/>
        <v>874635</v>
      </c>
      <c r="BB731" s="68">
        <f t="shared" si="25"/>
        <v>0</v>
      </c>
      <c r="BC731" s="68">
        <f t="shared" si="26"/>
        <v>45603</v>
      </c>
      <c r="BD731" s="68">
        <f t="shared" si="27"/>
        <v>0</v>
      </c>
      <c r="BE731" s="68">
        <f t="shared" si="28"/>
        <v>0</v>
      </c>
      <c r="BF731" s="51"/>
      <c r="BG731" s="69" t="str">
        <f t="shared" si="29"/>
        <v/>
      </c>
      <c r="BH731" s="67" t="str">
        <f t="shared" si="30"/>
        <v/>
      </c>
      <c r="BI731" s="67" t="str">
        <f t="shared" si="31"/>
        <v/>
      </c>
      <c r="BJ731" s="67" t="str">
        <f t="shared" si="32"/>
        <v/>
      </c>
      <c r="BK731" s="67" t="str">
        <f t="shared" si="33"/>
        <v/>
      </c>
      <c r="BL731" s="67" t="str">
        <f t="shared" si="34"/>
        <v/>
      </c>
      <c r="BM731" s="65" t="str">
        <f t="shared" si="35"/>
        <v/>
      </c>
      <c r="BN731" s="51"/>
      <c r="BO731" s="51" t="str">
        <f t="shared" si="5083"/>
        <v/>
      </c>
      <c r="BP731" s="51" t="str">
        <f t="shared" si="5084"/>
        <v/>
      </c>
      <c r="BQ731" s="51" t="str">
        <f t="shared" si="5085"/>
        <v/>
      </c>
      <c r="BR731" s="71">
        <f t="shared" si="5086"/>
        <v>256230</v>
      </c>
      <c r="BS731" s="69" t="str">
        <f t="shared" si="2920"/>
        <v/>
      </c>
      <c r="BT731" s="51"/>
      <c r="BU731" s="68" t="str">
        <f t="shared" si="5087"/>
        <v/>
      </c>
      <c r="BV731" s="68" t="str">
        <f t="shared" si="5088"/>
        <v/>
      </c>
      <c r="BW731" s="68" t="str">
        <f t="shared" si="5089"/>
        <v/>
      </c>
      <c r="BX731" s="65">
        <f t="shared" si="5090"/>
        <v>904238</v>
      </c>
      <c r="BY731" s="67" t="str">
        <f t="shared" si="44"/>
        <v/>
      </c>
      <c r="BZ731" s="68"/>
      <c r="CA731" s="65" t="str">
        <f t="shared" si="45"/>
        <v/>
      </c>
      <c r="CB731" s="67" t="str">
        <f t="shared" si="46"/>
        <v/>
      </c>
      <c r="CC731" s="67" t="str">
        <f t="shared" si="47"/>
        <v/>
      </c>
      <c r="CD731" s="67">
        <f t="shared" si="48"/>
        <v>0</v>
      </c>
      <c r="CE731" s="67" t="str">
        <f t="shared" si="49"/>
        <v/>
      </c>
      <c r="CF731" s="68"/>
      <c r="CG731" s="68" t="str">
        <f t="shared" si="5091"/>
        <v/>
      </c>
      <c r="CH731" s="68" t="str">
        <f t="shared" si="5092"/>
        <v/>
      </c>
      <c r="CI731" s="68" t="str">
        <f t="shared" si="5093"/>
        <v/>
      </c>
      <c r="CJ731" s="65">
        <f t="shared" si="5094"/>
        <v>920238</v>
      </c>
      <c r="CK731" s="67" t="str">
        <f t="shared" si="54"/>
        <v/>
      </c>
      <c r="CL731" s="68"/>
      <c r="CM731" s="68" t="str">
        <f t="shared" si="5095"/>
        <v/>
      </c>
      <c r="CN731" s="68" t="str">
        <f t="shared" si="5096"/>
        <v/>
      </c>
      <c r="CO731" s="68" t="str">
        <f t="shared" si="5097"/>
        <v/>
      </c>
      <c r="CP731" s="65">
        <f t="shared" si="5098"/>
        <v>874635</v>
      </c>
      <c r="CQ731" s="67" t="str">
        <f t="shared" si="59"/>
        <v/>
      </c>
      <c r="CR731" s="68"/>
      <c r="CS731" s="68" t="str">
        <f t="shared" si="5099"/>
        <v/>
      </c>
      <c r="CT731" s="68" t="str">
        <f t="shared" si="5100"/>
        <v/>
      </c>
      <c r="CU731" s="68" t="str">
        <f t="shared" si="5101"/>
        <v/>
      </c>
      <c r="CV731" s="65">
        <f t="shared" si="5102"/>
        <v>0</v>
      </c>
      <c r="CW731" s="67" t="str">
        <f t="shared" si="64"/>
        <v/>
      </c>
      <c r="CX731" s="68"/>
      <c r="CY731" s="68" t="str">
        <f t="shared" si="5103"/>
        <v/>
      </c>
      <c r="CZ731" s="68" t="str">
        <f t="shared" si="5104"/>
        <v/>
      </c>
      <c r="DA731" s="68" t="str">
        <f t="shared" si="5105"/>
        <v/>
      </c>
      <c r="DB731" s="65">
        <f t="shared" si="5106"/>
        <v>45603</v>
      </c>
      <c r="DC731" s="67" t="str">
        <f t="shared" si="69"/>
        <v/>
      </c>
      <c r="DD731" s="68"/>
      <c r="DE731" s="68" t="str">
        <f t="shared" si="5107"/>
        <v/>
      </c>
      <c r="DF731" s="51" t="str">
        <f t="shared" si="5108"/>
        <v/>
      </c>
      <c r="DG731" s="51" t="str">
        <f t="shared" si="5109"/>
        <v/>
      </c>
      <c r="DH731" s="65">
        <f t="shared" si="5110"/>
        <v>0</v>
      </c>
      <c r="DI731" s="69" t="str">
        <f t="shared" si="74"/>
        <v/>
      </c>
      <c r="DJ731" s="51"/>
      <c r="DK731" s="51" t="str">
        <f t="shared" si="5111"/>
        <v/>
      </c>
      <c r="DL731" s="51" t="str">
        <f t="shared" si="5112"/>
        <v/>
      </c>
      <c r="DM731" s="51" t="str">
        <f t="shared" si="5113"/>
        <v/>
      </c>
      <c r="DN731" s="65">
        <f t="shared" si="5114"/>
        <v>0</v>
      </c>
      <c r="DO731" s="69" t="str">
        <f t="shared" si="79"/>
        <v/>
      </c>
      <c r="DP731" s="51"/>
      <c r="DQ731" s="51"/>
      <c r="DR731" s="51"/>
      <c r="DS731" s="51"/>
      <c r="DT731" s="51"/>
      <c r="DU731" s="181"/>
    </row>
    <row r="732" spans="1:125" ht="15" x14ac:dyDescent="0.25">
      <c r="A732" s="56">
        <v>2018</v>
      </c>
      <c r="B732" s="51" t="s">
        <v>673</v>
      </c>
      <c r="C732" s="50" t="s">
        <v>574</v>
      </c>
      <c r="D732" s="170" t="s">
        <v>193</v>
      </c>
      <c r="E732" s="50" t="s">
        <v>7</v>
      </c>
      <c r="F732" s="89">
        <v>258283</v>
      </c>
      <c r="G732" s="89">
        <v>0</v>
      </c>
      <c r="H732" s="89">
        <v>210244</v>
      </c>
      <c r="I732" s="90">
        <v>1044545</v>
      </c>
      <c r="J732" s="56" t="s">
        <v>209</v>
      </c>
      <c r="K732" s="50" t="s">
        <v>2032</v>
      </c>
      <c r="L732" s="112">
        <v>1044545</v>
      </c>
      <c r="M732" s="58"/>
      <c r="N732" s="58"/>
      <c r="O732" s="58"/>
      <c r="P732" s="91"/>
      <c r="Q732" s="92">
        <v>1045050</v>
      </c>
      <c r="R732" s="92">
        <v>0</v>
      </c>
      <c r="S732" s="92">
        <v>46495</v>
      </c>
      <c r="T732" s="92">
        <v>0</v>
      </c>
      <c r="U732" s="94"/>
      <c r="V732" s="94"/>
      <c r="W732" s="90">
        <f t="shared" si="857"/>
        <v>1091545</v>
      </c>
      <c r="X732" s="101">
        <v>0</v>
      </c>
      <c r="Y732" s="50"/>
      <c r="Z732" s="50"/>
      <c r="AA732" s="51"/>
      <c r="AB732" s="68"/>
      <c r="AC732" s="68"/>
      <c r="AD732" s="68"/>
      <c r="AE732" s="68"/>
      <c r="AF732" s="68"/>
      <c r="AG732" s="67" t="str">
        <f t="shared" si="7"/>
        <v/>
      </c>
      <c r="AH732" s="51"/>
      <c r="AI732" s="51" t="str">
        <f t="shared" si="8"/>
        <v/>
      </c>
      <c r="AJ732" s="68" t="str">
        <f t="shared" si="9"/>
        <v/>
      </c>
      <c r="AK732" s="68" t="str">
        <f t="shared" si="10"/>
        <v/>
      </c>
      <c r="AL732" s="68" t="str">
        <f t="shared" si="11"/>
        <v/>
      </c>
      <c r="AM732" s="68" t="str">
        <f t="shared" si="12"/>
        <v/>
      </c>
      <c r="AN732" s="68" t="str">
        <f t="shared" si="13"/>
        <v/>
      </c>
      <c r="AO732" s="67" t="str">
        <f t="shared" si="14"/>
        <v/>
      </c>
      <c r="AP732" s="51"/>
      <c r="AQ732" s="51" t="str">
        <f t="shared" si="15"/>
        <v/>
      </c>
      <c r="AR732" s="68" t="str">
        <f t="shared" si="16"/>
        <v/>
      </c>
      <c r="AS732" s="68" t="str">
        <f t="shared" si="17"/>
        <v/>
      </c>
      <c r="AT732" s="68" t="str">
        <f t="shared" si="18"/>
        <v/>
      </c>
      <c r="AU732" s="68" t="str">
        <f t="shared" si="19"/>
        <v/>
      </c>
      <c r="AV732" s="68" t="str">
        <f t="shared" si="20"/>
        <v/>
      </c>
      <c r="AW732" s="67" t="str">
        <f t="shared" si="21"/>
        <v/>
      </c>
      <c r="AX732" s="51"/>
      <c r="AY732" s="51" t="str">
        <f t="shared" si="22"/>
        <v/>
      </c>
      <c r="AZ732" s="68" t="str">
        <f t="shared" si="23"/>
        <v/>
      </c>
      <c r="BA732" s="68" t="str">
        <f t="shared" si="24"/>
        <v/>
      </c>
      <c r="BB732" s="68" t="str">
        <f t="shared" si="25"/>
        <v/>
      </c>
      <c r="BC732" s="68" t="str">
        <f t="shared" si="26"/>
        <v/>
      </c>
      <c r="BD732" s="68" t="str">
        <f t="shared" si="27"/>
        <v/>
      </c>
      <c r="BE732" s="68" t="str">
        <f t="shared" si="28"/>
        <v/>
      </c>
      <c r="BF732" s="51"/>
      <c r="BG732" s="96">
        <f t="shared" si="29"/>
        <v>258283</v>
      </c>
      <c r="BH732" s="67">
        <f t="shared" si="30"/>
        <v>1044545</v>
      </c>
      <c r="BI732" s="67">
        <f t="shared" si="31"/>
        <v>1045050</v>
      </c>
      <c r="BJ732" s="67">
        <f t="shared" si="32"/>
        <v>0</v>
      </c>
      <c r="BK732" s="67">
        <f t="shared" si="33"/>
        <v>46495</v>
      </c>
      <c r="BL732" s="67">
        <f t="shared" si="34"/>
        <v>0</v>
      </c>
      <c r="BM732" s="65">
        <f t="shared" si="35"/>
        <v>0</v>
      </c>
      <c r="BN732" s="51"/>
      <c r="BO732" s="51"/>
      <c r="BP732" s="51"/>
      <c r="BQ732" s="51"/>
      <c r="BR732" s="70"/>
      <c r="BS732" s="96">
        <f t="shared" si="2920"/>
        <v>258283</v>
      </c>
      <c r="BT732" s="51"/>
      <c r="BU732" s="68"/>
      <c r="BV732" s="68"/>
      <c r="BW732" s="68"/>
      <c r="BX732" s="65"/>
      <c r="BY732" s="67">
        <f t="shared" si="44"/>
        <v>1044545</v>
      </c>
      <c r="BZ732" s="68"/>
      <c r="CA732" s="65" t="str">
        <f t="shared" si="45"/>
        <v/>
      </c>
      <c r="CB732" s="67" t="str">
        <f t="shared" si="46"/>
        <v/>
      </c>
      <c r="CC732" s="67" t="str">
        <f t="shared" si="47"/>
        <v/>
      </c>
      <c r="CD732" s="67" t="str">
        <f t="shared" si="48"/>
        <v/>
      </c>
      <c r="CE732" s="67">
        <f t="shared" si="49"/>
        <v>0</v>
      </c>
      <c r="CF732" s="68"/>
      <c r="CG732" s="68"/>
      <c r="CH732" s="68"/>
      <c r="CI732" s="68"/>
      <c r="CJ732" s="65"/>
      <c r="CK732" s="67">
        <f t="shared" si="54"/>
        <v>1091545</v>
      </c>
      <c r="CL732" s="68"/>
      <c r="CM732" s="68"/>
      <c r="CN732" s="68"/>
      <c r="CO732" s="68"/>
      <c r="CP732" s="65"/>
      <c r="CQ732" s="67">
        <f t="shared" si="59"/>
        <v>1045050</v>
      </c>
      <c r="CR732" s="68"/>
      <c r="CS732" s="68"/>
      <c r="CT732" s="68"/>
      <c r="CU732" s="68"/>
      <c r="CV732" s="65"/>
      <c r="CW732" s="67">
        <f t="shared" si="64"/>
        <v>0</v>
      </c>
      <c r="CX732" s="68"/>
      <c r="CY732" s="68"/>
      <c r="CZ732" s="68"/>
      <c r="DA732" s="68"/>
      <c r="DB732" s="65"/>
      <c r="DC732" s="67">
        <f t="shared" si="69"/>
        <v>46495</v>
      </c>
      <c r="DD732" s="68"/>
      <c r="DE732" s="68"/>
      <c r="DF732" s="51"/>
      <c r="DG732" s="51"/>
      <c r="DH732" s="70"/>
      <c r="DI732" s="67">
        <f t="shared" si="74"/>
        <v>0</v>
      </c>
      <c r="DJ732" s="51"/>
      <c r="DK732" s="51"/>
      <c r="DL732" s="51"/>
      <c r="DM732" s="51"/>
      <c r="DN732" s="70"/>
      <c r="DO732" s="67">
        <f t="shared" si="79"/>
        <v>1045050</v>
      </c>
      <c r="DP732" s="51"/>
      <c r="DQ732" s="51"/>
      <c r="DR732" s="51"/>
      <c r="DS732" s="51"/>
      <c r="DT732" s="51"/>
      <c r="DU732" s="181"/>
    </row>
    <row r="733" spans="1:125" ht="15" x14ac:dyDescent="0.25">
      <c r="A733" s="50"/>
      <c r="B733" s="51"/>
      <c r="C733" s="50"/>
      <c r="D733" s="53"/>
      <c r="E733" s="50"/>
      <c r="F733" s="54"/>
      <c r="G733" s="54"/>
      <c r="H733" s="54"/>
      <c r="I733" s="55"/>
      <c r="J733" s="50"/>
      <c r="K733" s="50" t="s">
        <v>2032</v>
      </c>
      <c r="L733" s="58" t="s">
        <v>2032</v>
      </c>
      <c r="M733" s="58"/>
      <c r="N733" s="58"/>
      <c r="O733" s="58"/>
      <c r="P733" s="59"/>
      <c r="Q733" s="60"/>
      <c r="R733" s="60"/>
      <c r="S733" s="60"/>
      <c r="T733" s="60"/>
      <c r="U733" s="60"/>
      <c r="V733" s="79"/>
      <c r="W733" s="90">
        <f t="shared" si="857"/>
        <v>0</v>
      </c>
      <c r="X733" s="101"/>
      <c r="Y733" s="50"/>
      <c r="Z733" s="50"/>
      <c r="AA733" s="51"/>
      <c r="AB733" s="68"/>
      <c r="AC733" s="68"/>
      <c r="AD733" s="68"/>
      <c r="AE733" s="68"/>
      <c r="AF733" s="68"/>
      <c r="AG733" s="67" t="str">
        <f t="shared" si="7"/>
        <v/>
      </c>
      <c r="AH733" s="51"/>
      <c r="AI733" s="51" t="str">
        <f t="shared" si="8"/>
        <v/>
      </c>
      <c r="AJ733" s="68" t="str">
        <f t="shared" si="9"/>
        <v/>
      </c>
      <c r="AK733" s="68" t="str">
        <f t="shared" si="10"/>
        <v/>
      </c>
      <c r="AL733" s="68" t="str">
        <f t="shared" si="11"/>
        <v/>
      </c>
      <c r="AM733" s="68" t="str">
        <f t="shared" si="12"/>
        <v/>
      </c>
      <c r="AN733" s="68" t="str">
        <f t="shared" si="13"/>
        <v/>
      </c>
      <c r="AO733" s="67" t="str">
        <f t="shared" si="14"/>
        <v/>
      </c>
      <c r="AP733" s="51"/>
      <c r="AQ733" s="51" t="str">
        <f t="shared" si="15"/>
        <v/>
      </c>
      <c r="AR733" s="68" t="str">
        <f t="shared" si="16"/>
        <v/>
      </c>
      <c r="AS733" s="68" t="str">
        <f t="shared" si="17"/>
        <v/>
      </c>
      <c r="AT733" s="68" t="str">
        <f t="shared" si="18"/>
        <v/>
      </c>
      <c r="AU733" s="68" t="str">
        <f t="shared" si="19"/>
        <v/>
      </c>
      <c r="AV733" s="68" t="str">
        <f t="shared" si="20"/>
        <v/>
      </c>
      <c r="AW733" s="67" t="str">
        <f t="shared" si="21"/>
        <v/>
      </c>
      <c r="AX733" s="51"/>
      <c r="AY733" s="51" t="str">
        <f t="shared" si="22"/>
        <v/>
      </c>
      <c r="AZ733" s="68" t="str">
        <f t="shared" si="23"/>
        <v/>
      </c>
      <c r="BA733" s="68" t="str">
        <f t="shared" si="24"/>
        <v/>
      </c>
      <c r="BB733" s="68" t="str">
        <f t="shared" si="25"/>
        <v/>
      </c>
      <c r="BC733" s="68" t="str">
        <f t="shared" si="26"/>
        <v/>
      </c>
      <c r="BD733" s="68" t="str">
        <f t="shared" si="27"/>
        <v/>
      </c>
      <c r="BE733" s="68" t="str">
        <f t="shared" si="28"/>
        <v/>
      </c>
      <c r="BF733" s="51"/>
      <c r="BG733" s="69" t="str">
        <f t="shared" si="29"/>
        <v/>
      </c>
      <c r="BH733" s="67" t="str">
        <f t="shared" si="30"/>
        <v/>
      </c>
      <c r="BI733" s="67" t="str">
        <f t="shared" si="31"/>
        <v/>
      </c>
      <c r="BJ733" s="67" t="str">
        <f t="shared" si="32"/>
        <v/>
      </c>
      <c r="BK733" s="67" t="str">
        <f t="shared" si="33"/>
        <v/>
      </c>
      <c r="BL733" s="67" t="str">
        <f t="shared" si="34"/>
        <v/>
      </c>
      <c r="BM733" s="65" t="str">
        <f t="shared" si="35"/>
        <v/>
      </c>
      <c r="BN733" s="51"/>
      <c r="BO733" s="51"/>
      <c r="BP733" s="51"/>
      <c r="BQ733" s="51"/>
      <c r="BR733" s="70"/>
      <c r="BS733" s="69" t="str">
        <f t="shared" si="2920"/>
        <v/>
      </c>
      <c r="BT733" s="51"/>
      <c r="BU733" s="68"/>
      <c r="BV733" s="68"/>
      <c r="BW733" s="68"/>
      <c r="BX733" s="65"/>
      <c r="BY733" s="67" t="str">
        <f t="shared" si="44"/>
        <v/>
      </c>
      <c r="BZ733" s="68"/>
      <c r="CA733" s="65" t="str">
        <f t="shared" si="45"/>
        <v/>
      </c>
      <c r="CB733" s="67" t="str">
        <f t="shared" si="46"/>
        <v/>
      </c>
      <c r="CC733" s="67" t="str">
        <f t="shared" si="47"/>
        <v/>
      </c>
      <c r="CD733" s="67" t="str">
        <f t="shared" si="48"/>
        <v/>
      </c>
      <c r="CE733" s="67" t="str">
        <f t="shared" si="49"/>
        <v/>
      </c>
      <c r="CF733" s="68"/>
      <c r="CG733" s="68"/>
      <c r="CH733" s="68"/>
      <c r="CI733" s="68"/>
      <c r="CJ733" s="65"/>
      <c r="CK733" s="67" t="str">
        <f t="shared" si="54"/>
        <v/>
      </c>
      <c r="CL733" s="68"/>
      <c r="CM733" s="68"/>
      <c r="CN733" s="68"/>
      <c r="CO733" s="68"/>
      <c r="CP733" s="65"/>
      <c r="CQ733" s="67" t="str">
        <f t="shared" si="59"/>
        <v/>
      </c>
      <c r="CR733" s="68"/>
      <c r="CS733" s="68"/>
      <c r="CT733" s="68"/>
      <c r="CU733" s="68"/>
      <c r="CV733" s="65"/>
      <c r="CW733" s="67" t="str">
        <f t="shared" si="64"/>
        <v/>
      </c>
      <c r="CX733" s="68"/>
      <c r="CY733" s="68"/>
      <c r="CZ733" s="68"/>
      <c r="DA733" s="68"/>
      <c r="DB733" s="65"/>
      <c r="DC733" s="67" t="str">
        <f t="shared" si="69"/>
        <v/>
      </c>
      <c r="DD733" s="68"/>
      <c r="DE733" s="68"/>
      <c r="DF733" s="51"/>
      <c r="DG733" s="51"/>
      <c r="DH733" s="70"/>
      <c r="DI733" s="69" t="str">
        <f t="shared" si="74"/>
        <v/>
      </c>
      <c r="DJ733" s="51"/>
      <c r="DK733" s="51"/>
      <c r="DL733" s="51"/>
      <c r="DM733" s="51"/>
      <c r="DN733" s="70"/>
      <c r="DO733" s="69" t="str">
        <f t="shared" si="79"/>
        <v/>
      </c>
      <c r="DP733" s="51"/>
      <c r="DQ733" s="51"/>
      <c r="DR733" s="51"/>
      <c r="DS733" s="51"/>
      <c r="DT733" s="51"/>
      <c r="DU733" s="181"/>
    </row>
    <row r="734" spans="1:125" ht="15" x14ac:dyDescent="0.25">
      <c r="A734" s="50">
        <v>2016</v>
      </c>
      <c r="B734" s="51" t="s">
        <v>642</v>
      </c>
      <c r="C734" s="50" t="s">
        <v>574</v>
      </c>
      <c r="D734" s="53" t="s">
        <v>193</v>
      </c>
      <c r="E734" s="50" t="s">
        <v>7</v>
      </c>
      <c r="F734" s="54">
        <v>36890</v>
      </c>
      <c r="G734" s="54" t="s">
        <v>364</v>
      </c>
      <c r="H734" s="54">
        <v>233850</v>
      </c>
      <c r="I734" s="55">
        <v>865133</v>
      </c>
      <c r="J734" s="50"/>
      <c r="K734" s="50" t="s">
        <v>2032</v>
      </c>
      <c r="L734" s="58" t="s">
        <v>2032</v>
      </c>
      <c r="M734" s="58" t="s">
        <v>2032</v>
      </c>
      <c r="N734" s="58" t="s">
        <v>2032</v>
      </c>
      <c r="O734" s="58" t="s">
        <v>2032</v>
      </c>
      <c r="P734" s="59"/>
      <c r="Q734" s="60">
        <v>891426</v>
      </c>
      <c r="R734" s="60">
        <v>0</v>
      </c>
      <c r="S734" s="60">
        <v>17460</v>
      </c>
      <c r="T734" s="60">
        <v>0</v>
      </c>
      <c r="U734" s="60">
        <v>0</v>
      </c>
      <c r="V734" s="79"/>
      <c r="W734" s="90">
        <f t="shared" si="857"/>
        <v>908886</v>
      </c>
      <c r="X734" s="101">
        <v>0</v>
      </c>
      <c r="Y734" s="50"/>
      <c r="Z734" s="50" t="s">
        <v>193</v>
      </c>
      <c r="AA734" s="51" t="str">
        <f t="shared" ref="AA734:AA735" si="5115">IF(A734 =2014,IF(Y734 ="",F734,""),"")</f>
        <v/>
      </c>
      <c r="AB734" s="68" t="str">
        <f t="shared" ref="AB734:AB735" si="5116">IF(A734 =2014,IF(Y734 ="",I734,""),"")</f>
        <v/>
      </c>
      <c r="AC734" s="68" t="str">
        <f t="shared" ref="AC734:AC735" si="5117">IF(A734 =2014,IF(Y734 ="",Q734,""),"")</f>
        <v/>
      </c>
      <c r="AD734" s="68" t="str">
        <f t="shared" ref="AD734:AD735" si="5118">IF(A734 =2014,IF(Y734 ="",R734,""),"")</f>
        <v/>
      </c>
      <c r="AE734" s="68" t="str">
        <f t="shared" ref="AE734:AE735" si="5119">IF(A734 =2014,IF(Y734 ="",S734,""),"")</f>
        <v/>
      </c>
      <c r="AF734" s="68" t="str">
        <f t="shared" ref="AF734:AF735" si="5120">IF(A734 =2014,IF(Y734 ="",T734+U734,""),"")</f>
        <v/>
      </c>
      <c r="AG734" s="67" t="str">
        <f t="shared" si="7"/>
        <v/>
      </c>
      <c r="AH734" s="51"/>
      <c r="AI734" s="51" t="str">
        <f t="shared" si="8"/>
        <v/>
      </c>
      <c r="AJ734" s="68" t="str">
        <f t="shared" si="9"/>
        <v/>
      </c>
      <c r="AK734" s="68" t="str">
        <f t="shared" si="10"/>
        <v/>
      </c>
      <c r="AL734" s="68" t="str">
        <f t="shared" si="11"/>
        <v/>
      </c>
      <c r="AM734" s="68" t="str">
        <f t="shared" si="12"/>
        <v/>
      </c>
      <c r="AN734" s="68" t="str">
        <f t="shared" si="13"/>
        <v/>
      </c>
      <c r="AO734" s="67" t="str">
        <f t="shared" si="14"/>
        <v/>
      </c>
      <c r="AP734" s="51"/>
      <c r="AQ734" s="80">
        <f t="shared" si="15"/>
        <v>36890</v>
      </c>
      <c r="AR734" s="68">
        <f t="shared" si="16"/>
        <v>865133</v>
      </c>
      <c r="AS734" s="68">
        <f t="shared" si="17"/>
        <v>891426</v>
      </c>
      <c r="AT734" s="68">
        <f t="shared" si="18"/>
        <v>0</v>
      </c>
      <c r="AU734" s="68">
        <f t="shared" si="19"/>
        <v>17460</v>
      </c>
      <c r="AV734" s="68">
        <f t="shared" si="20"/>
        <v>0</v>
      </c>
      <c r="AW734" s="67">
        <f t="shared" si="21"/>
        <v>0</v>
      </c>
      <c r="AX734" s="51"/>
      <c r="AY734" s="51" t="str">
        <f t="shared" si="22"/>
        <v/>
      </c>
      <c r="AZ734" s="68" t="str">
        <f t="shared" si="23"/>
        <v/>
      </c>
      <c r="BA734" s="68" t="str">
        <f t="shared" si="24"/>
        <v/>
      </c>
      <c r="BB734" s="68" t="str">
        <f t="shared" si="25"/>
        <v/>
      </c>
      <c r="BC734" s="68" t="str">
        <f t="shared" si="26"/>
        <v/>
      </c>
      <c r="BD734" s="68" t="str">
        <f t="shared" si="27"/>
        <v/>
      </c>
      <c r="BE734" s="68" t="str">
        <f t="shared" si="28"/>
        <v/>
      </c>
      <c r="BF734" s="51"/>
      <c r="BG734" s="69" t="str">
        <f t="shared" si="29"/>
        <v/>
      </c>
      <c r="BH734" s="67" t="str">
        <f t="shared" si="30"/>
        <v/>
      </c>
      <c r="BI734" s="67" t="str">
        <f t="shared" si="31"/>
        <v/>
      </c>
      <c r="BJ734" s="67" t="str">
        <f t="shared" si="32"/>
        <v/>
      </c>
      <c r="BK734" s="67" t="str">
        <f t="shared" si="33"/>
        <v/>
      </c>
      <c r="BL734" s="67" t="str">
        <f t="shared" si="34"/>
        <v/>
      </c>
      <c r="BM734" s="65" t="str">
        <f t="shared" si="35"/>
        <v/>
      </c>
      <c r="BN734" s="51"/>
      <c r="BO734" s="51" t="str">
        <f t="shared" ref="BO734:BO735" si="5121">IF(A734 =2014,F734,"")</f>
        <v/>
      </c>
      <c r="BP734" s="51" t="str">
        <f t="shared" ref="BP734:BP735" si="5122">IF(A734 =2015,F734,"")</f>
        <v/>
      </c>
      <c r="BQ734" s="71">
        <f t="shared" ref="BQ734:BQ735" si="5123">IF(A734 =2016,F734,"")</f>
        <v>36890</v>
      </c>
      <c r="BR734" s="51" t="str">
        <f t="shared" ref="BR734:BR735" si="5124">IF(A734 =2017,F734,"")</f>
        <v/>
      </c>
      <c r="BS734" s="69" t="str">
        <f t="shared" si="2920"/>
        <v/>
      </c>
      <c r="BT734" s="51"/>
      <c r="BU734" s="68" t="str">
        <f t="shared" ref="BU734:BU735" si="5125">IF(A734 =2014,I734,"")</f>
        <v/>
      </c>
      <c r="BV734" s="68" t="str">
        <f t="shared" ref="BV734:BV735" si="5126">IF(A734 =2015,I734,"")</f>
        <v/>
      </c>
      <c r="BW734" s="65">
        <f t="shared" ref="BW734:BW735" si="5127">IF(A734 =2016,I734,"")</f>
        <v>865133</v>
      </c>
      <c r="BX734" s="68" t="str">
        <f t="shared" ref="BX734:BX735" si="5128">IF(A734 =2017,I734,"")</f>
        <v/>
      </c>
      <c r="BY734" s="67" t="str">
        <f t="shared" si="44"/>
        <v/>
      </c>
      <c r="BZ734" s="68"/>
      <c r="CA734" s="65" t="str">
        <f t="shared" si="45"/>
        <v/>
      </c>
      <c r="CB734" s="67" t="str">
        <f t="shared" si="46"/>
        <v/>
      </c>
      <c r="CC734" s="67">
        <f t="shared" si="47"/>
        <v>0</v>
      </c>
      <c r="CD734" s="67" t="str">
        <f t="shared" si="48"/>
        <v/>
      </c>
      <c r="CE734" s="67" t="str">
        <f t="shared" si="49"/>
        <v/>
      </c>
      <c r="CF734" s="68"/>
      <c r="CG734" s="68" t="str">
        <f t="shared" ref="CG734:CG735" si="5129">IF(A734 =2014,Q734+R734+S734+T734+U734,"")</f>
        <v/>
      </c>
      <c r="CH734" s="68" t="str">
        <f t="shared" ref="CH734:CH735" si="5130">IF(A734 =2015,Q734+R734+S734+T734+U734,"")</f>
        <v/>
      </c>
      <c r="CI734" s="65">
        <f t="shared" ref="CI734:CI735" si="5131">IF(A734 =2016,Q734+R734+S734+T734+U734,"")</f>
        <v>908886</v>
      </c>
      <c r="CJ734" s="68" t="str">
        <f t="shared" ref="CJ734:CJ735" si="5132">IF(A734 =2017,Q734+R734+S734+T734+U734,"")</f>
        <v/>
      </c>
      <c r="CK734" s="67" t="str">
        <f t="shared" si="54"/>
        <v/>
      </c>
      <c r="CL734" s="68"/>
      <c r="CM734" s="68" t="str">
        <f t="shared" ref="CM734:CM735" si="5133">IF(A734 =2014,Q734,"")</f>
        <v/>
      </c>
      <c r="CN734" s="68" t="str">
        <f t="shared" ref="CN734:CN735" si="5134">IF(A734 =2015,Q734,"")</f>
        <v/>
      </c>
      <c r="CO734" s="65">
        <f t="shared" ref="CO734:CO735" si="5135">IF(A734 =2016,Q734,"")</f>
        <v>891426</v>
      </c>
      <c r="CP734" s="68" t="str">
        <f t="shared" ref="CP734:CP735" si="5136">IF(A734 =2017,Q734,"")</f>
        <v/>
      </c>
      <c r="CQ734" s="67" t="str">
        <f t="shared" si="59"/>
        <v/>
      </c>
      <c r="CR734" s="68"/>
      <c r="CS734" s="68" t="str">
        <f t="shared" ref="CS734:CS735" si="5137">IF(A734 =2014,R734,"")</f>
        <v/>
      </c>
      <c r="CT734" s="68" t="str">
        <f t="shared" ref="CT734:CT735" si="5138">IF(A734 =2015,R734,"")</f>
        <v/>
      </c>
      <c r="CU734" s="65">
        <f t="shared" ref="CU734:CU735" si="5139">IF(A734 =2016,R734,"")</f>
        <v>0</v>
      </c>
      <c r="CV734" s="68" t="str">
        <f t="shared" ref="CV734:CV735" si="5140">IF(A734 =2017,R734,"")</f>
        <v/>
      </c>
      <c r="CW734" s="67" t="str">
        <f t="shared" si="64"/>
        <v/>
      </c>
      <c r="CX734" s="68"/>
      <c r="CY734" s="68" t="str">
        <f t="shared" ref="CY734:CY735" si="5141">IF(A734 =2014,S734,"")</f>
        <v/>
      </c>
      <c r="CZ734" s="68" t="str">
        <f t="shared" ref="CZ734:CZ735" si="5142">IF(A734 =2015,S734,"")</f>
        <v/>
      </c>
      <c r="DA734" s="65">
        <f t="shared" ref="DA734:DA735" si="5143">IF(A734 =2016,S734,"")</f>
        <v>17460</v>
      </c>
      <c r="DB734" s="68" t="str">
        <f t="shared" ref="DB734:DB735" si="5144">IF(A734 =2017,S734,"")</f>
        <v/>
      </c>
      <c r="DC734" s="67" t="str">
        <f t="shared" si="69"/>
        <v/>
      </c>
      <c r="DD734" s="68"/>
      <c r="DE734" s="68" t="str">
        <f t="shared" ref="DE734:DE735" si="5145">IF(A734 =2014,T734,"")</f>
        <v/>
      </c>
      <c r="DF734" s="51" t="str">
        <f t="shared" ref="DF734:DF735" si="5146">IF(A734 =2015,T734,"")</f>
        <v/>
      </c>
      <c r="DG734" s="65">
        <f t="shared" ref="DG734:DG735" si="5147">IF(A734 =2016,T734,"")</f>
        <v>0</v>
      </c>
      <c r="DH734" s="51" t="str">
        <f t="shared" ref="DH734:DH735" si="5148">IF(A734 =2017,T734,"")</f>
        <v/>
      </c>
      <c r="DI734" s="69" t="str">
        <f t="shared" si="74"/>
        <v/>
      </c>
      <c r="DJ734" s="51"/>
      <c r="DK734" s="51" t="str">
        <f t="shared" ref="DK734:DK735" si="5149">IF(A734 =2014,U734,"")</f>
        <v/>
      </c>
      <c r="DL734" s="51" t="str">
        <f t="shared" ref="DL734:DL735" si="5150">IF(A734 =2015,U734,"")</f>
        <v/>
      </c>
      <c r="DM734" s="65">
        <f t="shared" ref="DM734:DM735" si="5151">IF(A734 =2016,U734,"")</f>
        <v>0</v>
      </c>
      <c r="DN734" s="51" t="str">
        <f t="shared" ref="DN734:DN735" si="5152">IF(A734 =2017,U734,"")</f>
        <v/>
      </c>
      <c r="DO734" s="69" t="str">
        <f t="shared" si="79"/>
        <v/>
      </c>
      <c r="DP734" s="51"/>
      <c r="DQ734" s="51"/>
      <c r="DR734" s="51"/>
      <c r="DS734" s="51"/>
      <c r="DT734" s="51"/>
      <c r="DU734" s="181"/>
    </row>
    <row r="735" spans="1:125" ht="15" x14ac:dyDescent="0.25">
      <c r="A735" s="50">
        <v>2017</v>
      </c>
      <c r="B735" s="51" t="s">
        <v>642</v>
      </c>
      <c r="C735" s="50" t="s">
        <v>574</v>
      </c>
      <c r="D735" s="53" t="s">
        <v>193</v>
      </c>
      <c r="E735" s="50" t="s">
        <v>7</v>
      </c>
      <c r="F735" s="54">
        <v>35072</v>
      </c>
      <c r="G735" s="54" t="s">
        <v>364</v>
      </c>
      <c r="H735" s="54">
        <v>226962</v>
      </c>
      <c r="I735" s="55">
        <v>946900</v>
      </c>
      <c r="J735" s="50"/>
      <c r="K735" s="50" t="s">
        <v>2032</v>
      </c>
      <c r="L735" s="58" t="s">
        <v>2032</v>
      </c>
      <c r="M735" s="58" t="s">
        <v>2032</v>
      </c>
      <c r="N735" s="58" t="s">
        <v>2032</v>
      </c>
      <c r="O735" s="58" t="s">
        <v>2032</v>
      </c>
      <c r="P735" s="59"/>
      <c r="Q735" s="60">
        <v>978567</v>
      </c>
      <c r="R735" s="60">
        <v>0</v>
      </c>
      <c r="S735" s="60">
        <v>16571</v>
      </c>
      <c r="T735" s="60">
        <v>0</v>
      </c>
      <c r="U735" s="60">
        <v>0</v>
      </c>
      <c r="V735" s="79"/>
      <c r="W735" s="90">
        <f t="shared" si="857"/>
        <v>995138</v>
      </c>
      <c r="X735" s="101">
        <v>0</v>
      </c>
      <c r="Y735" s="50"/>
      <c r="Z735" s="50" t="s">
        <v>193</v>
      </c>
      <c r="AA735" s="51" t="str">
        <f t="shared" si="5115"/>
        <v/>
      </c>
      <c r="AB735" s="68" t="str">
        <f t="shared" si="5116"/>
        <v/>
      </c>
      <c r="AC735" s="68" t="str">
        <f t="shared" si="5117"/>
        <v/>
      </c>
      <c r="AD735" s="68" t="str">
        <f t="shared" si="5118"/>
        <v/>
      </c>
      <c r="AE735" s="68" t="str">
        <f t="shared" si="5119"/>
        <v/>
      </c>
      <c r="AF735" s="68" t="str">
        <f t="shared" si="5120"/>
        <v/>
      </c>
      <c r="AG735" s="67" t="str">
        <f t="shared" si="7"/>
        <v/>
      </c>
      <c r="AH735" s="51"/>
      <c r="AI735" s="51" t="str">
        <f t="shared" si="8"/>
        <v/>
      </c>
      <c r="AJ735" s="68" t="str">
        <f t="shared" si="9"/>
        <v/>
      </c>
      <c r="AK735" s="68" t="str">
        <f t="shared" si="10"/>
        <v/>
      </c>
      <c r="AL735" s="68" t="str">
        <f t="shared" si="11"/>
        <v/>
      </c>
      <c r="AM735" s="68" t="str">
        <f t="shared" si="12"/>
        <v/>
      </c>
      <c r="AN735" s="68" t="str">
        <f t="shared" si="13"/>
        <v/>
      </c>
      <c r="AO735" s="67" t="str">
        <f t="shared" si="14"/>
        <v/>
      </c>
      <c r="AP735" s="51"/>
      <c r="AQ735" s="51" t="str">
        <f t="shared" si="15"/>
        <v/>
      </c>
      <c r="AR735" s="68" t="str">
        <f t="shared" si="16"/>
        <v/>
      </c>
      <c r="AS735" s="68" t="str">
        <f t="shared" si="17"/>
        <v/>
      </c>
      <c r="AT735" s="68" t="str">
        <f t="shared" si="18"/>
        <v/>
      </c>
      <c r="AU735" s="68" t="str">
        <f t="shared" si="19"/>
        <v/>
      </c>
      <c r="AV735" s="68" t="str">
        <f t="shared" si="20"/>
        <v/>
      </c>
      <c r="AW735" s="67" t="str">
        <f t="shared" si="21"/>
        <v/>
      </c>
      <c r="AX735" s="51"/>
      <c r="AY735" s="80">
        <f t="shared" si="22"/>
        <v>35072</v>
      </c>
      <c r="AZ735" s="68">
        <f t="shared" si="23"/>
        <v>946900</v>
      </c>
      <c r="BA735" s="68">
        <f t="shared" si="24"/>
        <v>978567</v>
      </c>
      <c r="BB735" s="68">
        <f t="shared" si="25"/>
        <v>0</v>
      </c>
      <c r="BC735" s="68">
        <f t="shared" si="26"/>
        <v>16571</v>
      </c>
      <c r="BD735" s="68">
        <f t="shared" si="27"/>
        <v>0</v>
      </c>
      <c r="BE735" s="68">
        <f t="shared" si="28"/>
        <v>0</v>
      </c>
      <c r="BF735" s="51"/>
      <c r="BG735" s="69" t="str">
        <f t="shared" si="29"/>
        <v/>
      </c>
      <c r="BH735" s="67" t="str">
        <f t="shared" si="30"/>
        <v/>
      </c>
      <c r="BI735" s="67" t="str">
        <f t="shared" si="31"/>
        <v/>
      </c>
      <c r="BJ735" s="67" t="str">
        <f t="shared" si="32"/>
        <v/>
      </c>
      <c r="BK735" s="67" t="str">
        <f t="shared" si="33"/>
        <v/>
      </c>
      <c r="BL735" s="67" t="str">
        <f t="shared" si="34"/>
        <v/>
      </c>
      <c r="BM735" s="65" t="str">
        <f t="shared" si="35"/>
        <v/>
      </c>
      <c r="BN735" s="51"/>
      <c r="BO735" s="51" t="str">
        <f t="shared" si="5121"/>
        <v/>
      </c>
      <c r="BP735" s="51" t="str">
        <f t="shared" si="5122"/>
        <v/>
      </c>
      <c r="BQ735" s="51" t="str">
        <f t="shared" si="5123"/>
        <v/>
      </c>
      <c r="BR735" s="71">
        <f t="shared" si="5124"/>
        <v>35072</v>
      </c>
      <c r="BS735" s="69" t="str">
        <f t="shared" si="2920"/>
        <v/>
      </c>
      <c r="BT735" s="51"/>
      <c r="BU735" s="68" t="str">
        <f t="shared" si="5125"/>
        <v/>
      </c>
      <c r="BV735" s="68" t="str">
        <f t="shared" si="5126"/>
        <v/>
      </c>
      <c r="BW735" s="68" t="str">
        <f t="shared" si="5127"/>
        <v/>
      </c>
      <c r="BX735" s="65">
        <f t="shared" si="5128"/>
        <v>946900</v>
      </c>
      <c r="BY735" s="67" t="str">
        <f t="shared" si="44"/>
        <v/>
      </c>
      <c r="BZ735" s="68"/>
      <c r="CA735" s="65" t="str">
        <f t="shared" si="45"/>
        <v/>
      </c>
      <c r="CB735" s="67" t="str">
        <f t="shared" si="46"/>
        <v/>
      </c>
      <c r="CC735" s="67" t="str">
        <f t="shared" si="47"/>
        <v/>
      </c>
      <c r="CD735" s="67">
        <f t="shared" si="48"/>
        <v>0</v>
      </c>
      <c r="CE735" s="67" t="str">
        <f t="shared" si="49"/>
        <v/>
      </c>
      <c r="CF735" s="68"/>
      <c r="CG735" s="68" t="str">
        <f t="shared" si="5129"/>
        <v/>
      </c>
      <c r="CH735" s="68" t="str">
        <f t="shared" si="5130"/>
        <v/>
      </c>
      <c r="CI735" s="68" t="str">
        <f t="shared" si="5131"/>
        <v/>
      </c>
      <c r="CJ735" s="65">
        <f t="shared" si="5132"/>
        <v>995138</v>
      </c>
      <c r="CK735" s="67" t="str">
        <f t="shared" si="54"/>
        <v/>
      </c>
      <c r="CL735" s="68"/>
      <c r="CM735" s="68" t="str">
        <f t="shared" si="5133"/>
        <v/>
      </c>
      <c r="CN735" s="68" t="str">
        <f t="shared" si="5134"/>
        <v/>
      </c>
      <c r="CO735" s="68" t="str">
        <f t="shared" si="5135"/>
        <v/>
      </c>
      <c r="CP735" s="65">
        <f t="shared" si="5136"/>
        <v>978567</v>
      </c>
      <c r="CQ735" s="67" t="str">
        <f t="shared" si="59"/>
        <v/>
      </c>
      <c r="CR735" s="68"/>
      <c r="CS735" s="68" t="str">
        <f t="shared" si="5137"/>
        <v/>
      </c>
      <c r="CT735" s="68" t="str">
        <f t="shared" si="5138"/>
        <v/>
      </c>
      <c r="CU735" s="68" t="str">
        <f t="shared" si="5139"/>
        <v/>
      </c>
      <c r="CV735" s="65">
        <f t="shared" si="5140"/>
        <v>0</v>
      </c>
      <c r="CW735" s="67" t="str">
        <f t="shared" si="64"/>
        <v/>
      </c>
      <c r="CX735" s="68"/>
      <c r="CY735" s="68" t="str">
        <f t="shared" si="5141"/>
        <v/>
      </c>
      <c r="CZ735" s="68" t="str">
        <f t="shared" si="5142"/>
        <v/>
      </c>
      <c r="DA735" s="68" t="str">
        <f t="shared" si="5143"/>
        <v/>
      </c>
      <c r="DB735" s="65">
        <f t="shared" si="5144"/>
        <v>16571</v>
      </c>
      <c r="DC735" s="67" t="str">
        <f t="shared" si="69"/>
        <v/>
      </c>
      <c r="DD735" s="68"/>
      <c r="DE735" s="68" t="str">
        <f t="shared" si="5145"/>
        <v/>
      </c>
      <c r="DF735" s="51" t="str">
        <f t="shared" si="5146"/>
        <v/>
      </c>
      <c r="DG735" s="51" t="str">
        <f t="shared" si="5147"/>
        <v/>
      </c>
      <c r="DH735" s="65">
        <f t="shared" si="5148"/>
        <v>0</v>
      </c>
      <c r="DI735" s="69" t="str">
        <f t="shared" si="74"/>
        <v/>
      </c>
      <c r="DJ735" s="51"/>
      <c r="DK735" s="51" t="str">
        <f t="shared" si="5149"/>
        <v/>
      </c>
      <c r="DL735" s="51" t="str">
        <f t="shared" si="5150"/>
        <v/>
      </c>
      <c r="DM735" s="51" t="str">
        <f t="shared" si="5151"/>
        <v/>
      </c>
      <c r="DN735" s="65">
        <f t="shared" si="5152"/>
        <v>0</v>
      </c>
      <c r="DO735" s="69" t="str">
        <f t="shared" si="79"/>
        <v/>
      </c>
      <c r="DP735" s="51"/>
      <c r="DQ735" s="51"/>
      <c r="DR735" s="51"/>
      <c r="DS735" s="51"/>
      <c r="DT735" s="51"/>
      <c r="DU735" s="181"/>
    </row>
    <row r="736" spans="1:125" ht="15" x14ac:dyDescent="0.25">
      <c r="A736" s="56">
        <v>2018</v>
      </c>
      <c r="B736" s="51" t="s">
        <v>642</v>
      </c>
      <c r="C736" s="50" t="s">
        <v>574</v>
      </c>
      <c r="D736" s="170" t="s">
        <v>193</v>
      </c>
      <c r="E736" s="50" t="s">
        <v>7</v>
      </c>
      <c r="F736" s="89">
        <v>31127</v>
      </c>
      <c r="G736" s="89">
        <v>0</v>
      </c>
      <c r="H736" s="89">
        <v>211153</v>
      </c>
      <c r="I736" s="90">
        <v>941681</v>
      </c>
      <c r="J736" s="56" t="s">
        <v>209</v>
      </c>
      <c r="K736" s="50" t="s">
        <v>2032</v>
      </c>
      <c r="L736" s="112">
        <v>941681</v>
      </c>
      <c r="M736" s="58"/>
      <c r="N736" s="58"/>
      <c r="O736" s="58"/>
      <c r="P736" s="91"/>
      <c r="Q736" s="92">
        <v>975156</v>
      </c>
      <c r="R736" s="92">
        <v>0</v>
      </c>
      <c r="S736" s="92">
        <v>14763</v>
      </c>
      <c r="T736" s="92">
        <v>0</v>
      </c>
      <c r="U736" s="94"/>
      <c r="V736" s="94"/>
      <c r="W736" s="90">
        <f t="shared" si="857"/>
        <v>989919</v>
      </c>
      <c r="X736" s="90">
        <v>403588</v>
      </c>
      <c r="Y736" s="50"/>
      <c r="Z736" s="50"/>
      <c r="AA736" s="51"/>
      <c r="AB736" s="68"/>
      <c r="AC736" s="68"/>
      <c r="AD736" s="68"/>
      <c r="AE736" s="68"/>
      <c r="AF736" s="68"/>
      <c r="AG736" s="67" t="str">
        <f t="shared" si="7"/>
        <v/>
      </c>
      <c r="AH736" s="51"/>
      <c r="AI736" s="51" t="str">
        <f t="shared" si="8"/>
        <v/>
      </c>
      <c r="AJ736" s="68" t="str">
        <f t="shared" si="9"/>
        <v/>
      </c>
      <c r="AK736" s="68" t="str">
        <f t="shared" si="10"/>
        <v/>
      </c>
      <c r="AL736" s="68" t="str">
        <f t="shared" si="11"/>
        <v/>
      </c>
      <c r="AM736" s="68" t="str">
        <f t="shared" si="12"/>
        <v/>
      </c>
      <c r="AN736" s="68" t="str">
        <f t="shared" si="13"/>
        <v/>
      </c>
      <c r="AO736" s="67" t="str">
        <f t="shared" si="14"/>
        <v/>
      </c>
      <c r="AP736" s="51"/>
      <c r="AQ736" s="51" t="str">
        <f t="shared" si="15"/>
        <v/>
      </c>
      <c r="AR736" s="68" t="str">
        <f t="shared" si="16"/>
        <v/>
      </c>
      <c r="AS736" s="68" t="str">
        <f t="shared" si="17"/>
        <v/>
      </c>
      <c r="AT736" s="68" t="str">
        <f t="shared" si="18"/>
        <v/>
      </c>
      <c r="AU736" s="68" t="str">
        <f t="shared" si="19"/>
        <v/>
      </c>
      <c r="AV736" s="68" t="str">
        <f t="shared" si="20"/>
        <v/>
      </c>
      <c r="AW736" s="67" t="str">
        <f t="shared" si="21"/>
        <v/>
      </c>
      <c r="AX736" s="51"/>
      <c r="AY736" s="51" t="str">
        <f t="shared" si="22"/>
        <v/>
      </c>
      <c r="AZ736" s="68" t="str">
        <f t="shared" si="23"/>
        <v/>
      </c>
      <c r="BA736" s="68" t="str">
        <f t="shared" si="24"/>
        <v/>
      </c>
      <c r="BB736" s="68" t="str">
        <f t="shared" si="25"/>
        <v/>
      </c>
      <c r="BC736" s="68" t="str">
        <f t="shared" si="26"/>
        <v/>
      </c>
      <c r="BD736" s="68" t="str">
        <f t="shared" si="27"/>
        <v/>
      </c>
      <c r="BE736" s="68" t="str">
        <f t="shared" si="28"/>
        <v/>
      </c>
      <c r="BF736" s="51"/>
      <c r="BG736" s="96">
        <f t="shared" si="29"/>
        <v>31127</v>
      </c>
      <c r="BH736" s="67">
        <f t="shared" si="30"/>
        <v>941681</v>
      </c>
      <c r="BI736" s="67">
        <f t="shared" si="31"/>
        <v>975156</v>
      </c>
      <c r="BJ736" s="67">
        <f t="shared" si="32"/>
        <v>0</v>
      </c>
      <c r="BK736" s="67">
        <f t="shared" si="33"/>
        <v>14763</v>
      </c>
      <c r="BL736" s="67">
        <f t="shared" si="34"/>
        <v>0</v>
      </c>
      <c r="BM736" s="65">
        <f t="shared" si="35"/>
        <v>403588</v>
      </c>
      <c r="BN736" s="51"/>
      <c r="BO736" s="51"/>
      <c r="BP736" s="51"/>
      <c r="BQ736" s="51"/>
      <c r="BR736" s="70"/>
      <c r="BS736" s="96">
        <f t="shared" si="2920"/>
        <v>31127</v>
      </c>
      <c r="BT736" s="51"/>
      <c r="BU736" s="68"/>
      <c r="BV736" s="68"/>
      <c r="BW736" s="68"/>
      <c r="BX736" s="65"/>
      <c r="BY736" s="67">
        <f t="shared" si="44"/>
        <v>941681</v>
      </c>
      <c r="BZ736" s="68"/>
      <c r="CA736" s="65" t="str">
        <f t="shared" si="45"/>
        <v/>
      </c>
      <c r="CB736" s="67" t="str">
        <f t="shared" si="46"/>
        <v/>
      </c>
      <c r="CC736" s="67" t="str">
        <f t="shared" si="47"/>
        <v/>
      </c>
      <c r="CD736" s="67" t="str">
        <f t="shared" si="48"/>
        <v/>
      </c>
      <c r="CE736" s="67">
        <f t="shared" si="49"/>
        <v>403588</v>
      </c>
      <c r="CF736" s="68"/>
      <c r="CG736" s="68"/>
      <c r="CH736" s="68"/>
      <c r="CI736" s="68"/>
      <c r="CJ736" s="65"/>
      <c r="CK736" s="67">
        <f t="shared" si="54"/>
        <v>989919</v>
      </c>
      <c r="CL736" s="68"/>
      <c r="CM736" s="68"/>
      <c r="CN736" s="68"/>
      <c r="CO736" s="68"/>
      <c r="CP736" s="65"/>
      <c r="CQ736" s="67">
        <f t="shared" si="59"/>
        <v>975156</v>
      </c>
      <c r="CR736" s="68"/>
      <c r="CS736" s="68"/>
      <c r="CT736" s="68"/>
      <c r="CU736" s="68"/>
      <c r="CV736" s="65"/>
      <c r="CW736" s="67">
        <f t="shared" si="64"/>
        <v>0</v>
      </c>
      <c r="CX736" s="68"/>
      <c r="CY736" s="68"/>
      <c r="CZ736" s="68"/>
      <c r="DA736" s="68"/>
      <c r="DB736" s="65"/>
      <c r="DC736" s="67">
        <f t="shared" si="69"/>
        <v>14763</v>
      </c>
      <c r="DD736" s="68"/>
      <c r="DE736" s="68"/>
      <c r="DF736" s="51"/>
      <c r="DG736" s="51"/>
      <c r="DH736" s="70"/>
      <c r="DI736" s="67">
        <f t="shared" si="74"/>
        <v>0</v>
      </c>
      <c r="DJ736" s="51"/>
      <c r="DK736" s="51"/>
      <c r="DL736" s="51"/>
      <c r="DM736" s="51"/>
      <c r="DN736" s="70"/>
      <c r="DO736" s="67">
        <f t="shared" si="79"/>
        <v>975156</v>
      </c>
      <c r="DP736" s="51"/>
      <c r="DQ736" s="51"/>
      <c r="DR736" s="51"/>
      <c r="DS736" s="51"/>
      <c r="DT736" s="51"/>
      <c r="DU736" s="181"/>
    </row>
    <row r="737" spans="1:125" ht="15" x14ac:dyDescent="0.25">
      <c r="A737" s="50"/>
      <c r="B737" s="51"/>
      <c r="C737" s="50"/>
      <c r="D737" s="53"/>
      <c r="E737" s="50"/>
      <c r="F737" s="54"/>
      <c r="G737" s="54"/>
      <c r="H737" s="54"/>
      <c r="I737" s="55"/>
      <c r="J737" s="50"/>
      <c r="K737" s="50" t="s">
        <v>2032</v>
      </c>
      <c r="L737" s="58" t="s">
        <v>2032</v>
      </c>
      <c r="M737" s="58"/>
      <c r="N737" s="58"/>
      <c r="O737" s="58"/>
      <c r="P737" s="59"/>
      <c r="Q737" s="60"/>
      <c r="R737" s="60"/>
      <c r="S737" s="60"/>
      <c r="T737" s="60"/>
      <c r="U737" s="60"/>
      <c r="V737" s="79"/>
      <c r="W737" s="90">
        <f t="shared" si="857"/>
        <v>0</v>
      </c>
      <c r="X737" s="101"/>
      <c r="Y737" s="50"/>
      <c r="Z737" s="50"/>
      <c r="AA737" s="51"/>
      <c r="AB737" s="68"/>
      <c r="AC737" s="68"/>
      <c r="AD737" s="68"/>
      <c r="AE737" s="68"/>
      <c r="AF737" s="68"/>
      <c r="AG737" s="67" t="str">
        <f t="shared" si="7"/>
        <v/>
      </c>
      <c r="AH737" s="51"/>
      <c r="AI737" s="51" t="str">
        <f t="shared" si="8"/>
        <v/>
      </c>
      <c r="AJ737" s="68" t="str">
        <f t="shared" si="9"/>
        <v/>
      </c>
      <c r="AK737" s="68" t="str">
        <f t="shared" si="10"/>
        <v/>
      </c>
      <c r="AL737" s="68" t="str">
        <f t="shared" si="11"/>
        <v/>
      </c>
      <c r="AM737" s="68" t="str">
        <f t="shared" si="12"/>
        <v/>
      </c>
      <c r="AN737" s="68" t="str">
        <f t="shared" si="13"/>
        <v/>
      </c>
      <c r="AO737" s="67" t="str">
        <f t="shared" si="14"/>
        <v/>
      </c>
      <c r="AP737" s="51"/>
      <c r="AQ737" s="51" t="str">
        <f t="shared" si="15"/>
        <v/>
      </c>
      <c r="AR737" s="68" t="str">
        <f t="shared" si="16"/>
        <v/>
      </c>
      <c r="AS737" s="68" t="str">
        <f t="shared" si="17"/>
        <v/>
      </c>
      <c r="AT737" s="68" t="str">
        <f t="shared" si="18"/>
        <v/>
      </c>
      <c r="AU737" s="68" t="str">
        <f t="shared" si="19"/>
        <v/>
      </c>
      <c r="AV737" s="68" t="str">
        <f t="shared" si="20"/>
        <v/>
      </c>
      <c r="AW737" s="67" t="str">
        <f t="shared" si="21"/>
        <v/>
      </c>
      <c r="AX737" s="51"/>
      <c r="AY737" s="51" t="str">
        <f t="shared" si="22"/>
        <v/>
      </c>
      <c r="AZ737" s="68" t="str">
        <f t="shared" si="23"/>
        <v/>
      </c>
      <c r="BA737" s="68" t="str">
        <f t="shared" si="24"/>
        <v/>
      </c>
      <c r="BB737" s="68" t="str">
        <f t="shared" si="25"/>
        <v/>
      </c>
      <c r="BC737" s="68" t="str">
        <f t="shared" si="26"/>
        <v/>
      </c>
      <c r="BD737" s="68" t="str">
        <f t="shared" si="27"/>
        <v/>
      </c>
      <c r="BE737" s="68" t="str">
        <f t="shared" si="28"/>
        <v/>
      </c>
      <c r="BF737" s="51"/>
      <c r="BG737" s="69" t="str">
        <f t="shared" si="29"/>
        <v/>
      </c>
      <c r="BH737" s="67" t="str">
        <f t="shared" si="30"/>
        <v/>
      </c>
      <c r="BI737" s="67" t="str">
        <f t="shared" si="31"/>
        <v/>
      </c>
      <c r="BJ737" s="67" t="str">
        <f t="shared" si="32"/>
        <v/>
      </c>
      <c r="BK737" s="67" t="str">
        <f t="shared" si="33"/>
        <v/>
      </c>
      <c r="BL737" s="67" t="str">
        <f t="shared" si="34"/>
        <v/>
      </c>
      <c r="BM737" s="65" t="str">
        <f t="shared" si="35"/>
        <v/>
      </c>
      <c r="BN737" s="51"/>
      <c r="BO737" s="51"/>
      <c r="BP737" s="51"/>
      <c r="BQ737" s="51"/>
      <c r="BR737" s="70"/>
      <c r="BS737" s="69" t="str">
        <f t="shared" si="2920"/>
        <v/>
      </c>
      <c r="BT737" s="51"/>
      <c r="BU737" s="68"/>
      <c r="BV737" s="68"/>
      <c r="BW737" s="68"/>
      <c r="BX737" s="65"/>
      <c r="BY737" s="67" t="str">
        <f t="shared" si="44"/>
        <v/>
      </c>
      <c r="BZ737" s="68"/>
      <c r="CA737" s="65" t="str">
        <f t="shared" si="45"/>
        <v/>
      </c>
      <c r="CB737" s="67" t="str">
        <f t="shared" si="46"/>
        <v/>
      </c>
      <c r="CC737" s="67" t="str">
        <f t="shared" si="47"/>
        <v/>
      </c>
      <c r="CD737" s="67" t="str">
        <f t="shared" si="48"/>
        <v/>
      </c>
      <c r="CE737" s="67" t="str">
        <f t="shared" si="49"/>
        <v/>
      </c>
      <c r="CF737" s="68"/>
      <c r="CG737" s="68"/>
      <c r="CH737" s="68"/>
      <c r="CI737" s="68"/>
      <c r="CJ737" s="65"/>
      <c r="CK737" s="67" t="str">
        <f t="shared" si="54"/>
        <v/>
      </c>
      <c r="CL737" s="68"/>
      <c r="CM737" s="68"/>
      <c r="CN737" s="68"/>
      <c r="CO737" s="68"/>
      <c r="CP737" s="65"/>
      <c r="CQ737" s="67" t="str">
        <f t="shared" si="59"/>
        <v/>
      </c>
      <c r="CR737" s="68"/>
      <c r="CS737" s="68"/>
      <c r="CT737" s="68"/>
      <c r="CU737" s="68"/>
      <c r="CV737" s="65"/>
      <c r="CW737" s="67" t="str">
        <f t="shared" si="64"/>
        <v/>
      </c>
      <c r="CX737" s="68"/>
      <c r="CY737" s="68"/>
      <c r="CZ737" s="68"/>
      <c r="DA737" s="68"/>
      <c r="DB737" s="65"/>
      <c r="DC737" s="67" t="str">
        <f t="shared" si="69"/>
        <v/>
      </c>
      <c r="DD737" s="68"/>
      <c r="DE737" s="68"/>
      <c r="DF737" s="51"/>
      <c r="DG737" s="51"/>
      <c r="DH737" s="70"/>
      <c r="DI737" s="69" t="str">
        <f t="shared" si="74"/>
        <v/>
      </c>
      <c r="DJ737" s="51"/>
      <c r="DK737" s="51"/>
      <c r="DL737" s="51"/>
      <c r="DM737" s="51"/>
      <c r="DN737" s="70"/>
      <c r="DO737" s="69" t="str">
        <f t="shared" si="79"/>
        <v/>
      </c>
      <c r="DP737" s="51"/>
      <c r="DQ737" s="51"/>
      <c r="DR737" s="51"/>
      <c r="DS737" s="51"/>
      <c r="DT737" s="51"/>
      <c r="DU737" s="181"/>
    </row>
    <row r="738" spans="1:125" ht="15" x14ac:dyDescent="0.25">
      <c r="A738" s="50">
        <v>2016</v>
      </c>
      <c r="B738" s="51" t="s">
        <v>680</v>
      </c>
      <c r="C738" s="50" t="s">
        <v>574</v>
      </c>
      <c r="D738" s="53" t="s">
        <v>193</v>
      </c>
      <c r="E738" s="50" t="s">
        <v>7</v>
      </c>
      <c r="F738" s="54">
        <v>75884</v>
      </c>
      <c r="G738" s="54" t="s">
        <v>364</v>
      </c>
      <c r="H738" s="54">
        <v>82979</v>
      </c>
      <c r="I738" s="55">
        <v>352734</v>
      </c>
      <c r="J738" s="50"/>
      <c r="K738" s="50" t="s">
        <v>2032</v>
      </c>
      <c r="L738" s="58" t="s">
        <v>2032</v>
      </c>
      <c r="M738" s="58" t="s">
        <v>2032</v>
      </c>
      <c r="N738" s="58" t="s">
        <v>2032</v>
      </c>
      <c r="O738" s="58" t="s">
        <v>2032</v>
      </c>
      <c r="P738" s="59"/>
      <c r="Q738" s="60">
        <v>359185</v>
      </c>
      <c r="R738" s="60">
        <v>0</v>
      </c>
      <c r="S738" s="60">
        <v>13549</v>
      </c>
      <c r="T738" s="60">
        <v>0</v>
      </c>
      <c r="U738" s="60">
        <v>0</v>
      </c>
      <c r="V738" s="79"/>
      <c r="W738" s="90">
        <f t="shared" si="857"/>
        <v>372734</v>
      </c>
      <c r="X738" s="101">
        <v>0</v>
      </c>
      <c r="Y738" s="50"/>
      <c r="Z738" s="50" t="s">
        <v>193</v>
      </c>
      <c r="AA738" s="51" t="str">
        <f t="shared" ref="AA738:AA739" si="5153">IF(A738 =2014,IF(Y738 ="",F738,""),"")</f>
        <v/>
      </c>
      <c r="AB738" s="68" t="str">
        <f t="shared" ref="AB738:AB739" si="5154">IF(A738 =2014,IF(Y738 ="",I738,""),"")</f>
        <v/>
      </c>
      <c r="AC738" s="68" t="str">
        <f t="shared" ref="AC738:AC739" si="5155">IF(A738 =2014,IF(Y738 ="",Q738,""),"")</f>
        <v/>
      </c>
      <c r="AD738" s="68" t="str">
        <f t="shared" ref="AD738:AD739" si="5156">IF(A738 =2014,IF(Y738 ="",R738,""),"")</f>
        <v/>
      </c>
      <c r="AE738" s="68" t="str">
        <f t="shared" ref="AE738:AE739" si="5157">IF(A738 =2014,IF(Y738 ="",S738,""),"")</f>
        <v/>
      </c>
      <c r="AF738" s="68" t="str">
        <f t="shared" ref="AF738:AF739" si="5158">IF(A738 =2014,IF(Y738 ="",T738+U738,""),"")</f>
        <v/>
      </c>
      <c r="AG738" s="67" t="str">
        <f t="shared" si="7"/>
        <v/>
      </c>
      <c r="AH738" s="51"/>
      <c r="AI738" s="51" t="str">
        <f t="shared" si="8"/>
        <v/>
      </c>
      <c r="AJ738" s="68" t="str">
        <f t="shared" si="9"/>
        <v/>
      </c>
      <c r="AK738" s="68" t="str">
        <f t="shared" si="10"/>
        <v/>
      </c>
      <c r="AL738" s="68" t="str">
        <f t="shared" si="11"/>
        <v/>
      </c>
      <c r="AM738" s="68" t="str">
        <f t="shared" si="12"/>
        <v/>
      </c>
      <c r="AN738" s="68" t="str">
        <f t="shared" si="13"/>
        <v/>
      </c>
      <c r="AO738" s="67" t="str">
        <f t="shared" si="14"/>
        <v/>
      </c>
      <c r="AP738" s="51"/>
      <c r="AQ738" s="80">
        <f t="shared" si="15"/>
        <v>75884</v>
      </c>
      <c r="AR738" s="68">
        <f t="shared" si="16"/>
        <v>352734</v>
      </c>
      <c r="AS738" s="68">
        <f t="shared" si="17"/>
        <v>359185</v>
      </c>
      <c r="AT738" s="68">
        <f t="shared" si="18"/>
        <v>0</v>
      </c>
      <c r="AU738" s="68">
        <f t="shared" si="19"/>
        <v>13549</v>
      </c>
      <c r="AV738" s="68">
        <f t="shared" si="20"/>
        <v>0</v>
      </c>
      <c r="AW738" s="67">
        <f t="shared" si="21"/>
        <v>0</v>
      </c>
      <c r="AX738" s="51"/>
      <c r="AY738" s="51" t="str">
        <f t="shared" si="22"/>
        <v/>
      </c>
      <c r="AZ738" s="68" t="str">
        <f t="shared" si="23"/>
        <v/>
      </c>
      <c r="BA738" s="68" t="str">
        <f t="shared" si="24"/>
        <v/>
      </c>
      <c r="BB738" s="68" t="str">
        <f t="shared" si="25"/>
        <v/>
      </c>
      <c r="BC738" s="68" t="str">
        <f t="shared" si="26"/>
        <v/>
      </c>
      <c r="BD738" s="68" t="str">
        <f t="shared" si="27"/>
        <v/>
      </c>
      <c r="BE738" s="68" t="str">
        <f t="shared" si="28"/>
        <v/>
      </c>
      <c r="BF738" s="51"/>
      <c r="BG738" s="69" t="str">
        <f t="shared" si="29"/>
        <v/>
      </c>
      <c r="BH738" s="67" t="str">
        <f t="shared" si="30"/>
        <v/>
      </c>
      <c r="BI738" s="67" t="str">
        <f t="shared" si="31"/>
        <v/>
      </c>
      <c r="BJ738" s="67" t="str">
        <f t="shared" si="32"/>
        <v/>
      </c>
      <c r="BK738" s="67" t="str">
        <f t="shared" si="33"/>
        <v/>
      </c>
      <c r="BL738" s="67" t="str">
        <f t="shared" si="34"/>
        <v/>
      </c>
      <c r="BM738" s="65" t="str">
        <f t="shared" si="35"/>
        <v/>
      </c>
      <c r="BN738" s="51"/>
      <c r="BO738" s="51" t="str">
        <f t="shared" ref="BO738:BO739" si="5159">IF(A738 =2014,F738,"")</f>
        <v/>
      </c>
      <c r="BP738" s="51" t="str">
        <f t="shared" ref="BP738:BP739" si="5160">IF(A738 =2015,F738,"")</f>
        <v/>
      </c>
      <c r="BQ738" s="71">
        <f t="shared" ref="BQ738:BQ739" si="5161">IF(A738 =2016,F738,"")</f>
        <v>75884</v>
      </c>
      <c r="BR738" s="51" t="str">
        <f t="shared" ref="BR738:BR739" si="5162">IF(A738 =2017,F738,"")</f>
        <v/>
      </c>
      <c r="BS738" s="69" t="str">
        <f t="shared" si="2920"/>
        <v/>
      </c>
      <c r="BT738" s="51"/>
      <c r="BU738" s="68" t="str">
        <f t="shared" ref="BU738:BU739" si="5163">IF(A738 =2014,I738,"")</f>
        <v/>
      </c>
      <c r="BV738" s="68" t="str">
        <f t="shared" ref="BV738:BV739" si="5164">IF(A738 =2015,I738,"")</f>
        <v/>
      </c>
      <c r="BW738" s="65">
        <f t="shared" ref="BW738:BW739" si="5165">IF(A738 =2016,I738,"")</f>
        <v>352734</v>
      </c>
      <c r="BX738" s="68" t="str">
        <f t="shared" ref="BX738:BX739" si="5166">IF(A738 =2017,I738,"")</f>
        <v/>
      </c>
      <c r="BY738" s="67" t="str">
        <f t="shared" si="44"/>
        <v/>
      </c>
      <c r="BZ738" s="68"/>
      <c r="CA738" s="65" t="str">
        <f t="shared" si="45"/>
        <v/>
      </c>
      <c r="CB738" s="67" t="str">
        <f t="shared" si="46"/>
        <v/>
      </c>
      <c r="CC738" s="67">
        <f t="shared" si="47"/>
        <v>0</v>
      </c>
      <c r="CD738" s="67" t="str">
        <f t="shared" si="48"/>
        <v/>
      </c>
      <c r="CE738" s="67" t="str">
        <f t="shared" si="49"/>
        <v/>
      </c>
      <c r="CF738" s="68"/>
      <c r="CG738" s="68" t="str">
        <f t="shared" ref="CG738:CG739" si="5167">IF(A738 =2014,Q738+R738+S738+T738+U738,"")</f>
        <v/>
      </c>
      <c r="CH738" s="68" t="str">
        <f t="shared" ref="CH738:CH739" si="5168">IF(A738 =2015,Q738+R738+S738+T738+U738,"")</f>
        <v/>
      </c>
      <c r="CI738" s="65">
        <f t="shared" ref="CI738:CI739" si="5169">IF(A738 =2016,Q738+R738+S738+T738+U738,"")</f>
        <v>372734</v>
      </c>
      <c r="CJ738" s="68" t="str">
        <f t="shared" ref="CJ738:CJ739" si="5170">IF(A738 =2017,Q738+R738+S738+T738+U738,"")</f>
        <v/>
      </c>
      <c r="CK738" s="67" t="str">
        <f t="shared" si="54"/>
        <v/>
      </c>
      <c r="CL738" s="68"/>
      <c r="CM738" s="68" t="str">
        <f t="shared" ref="CM738:CM739" si="5171">IF(A738 =2014,Q738,"")</f>
        <v/>
      </c>
      <c r="CN738" s="68" t="str">
        <f t="shared" ref="CN738:CN739" si="5172">IF(A738 =2015,Q738,"")</f>
        <v/>
      </c>
      <c r="CO738" s="65">
        <f t="shared" ref="CO738:CO739" si="5173">IF(A738 =2016,Q738,"")</f>
        <v>359185</v>
      </c>
      <c r="CP738" s="68" t="str">
        <f t="shared" ref="CP738:CP739" si="5174">IF(A738 =2017,Q738,"")</f>
        <v/>
      </c>
      <c r="CQ738" s="67" t="str">
        <f t="shared" si="59"/>
        <v/>
      </c>
      <c r="CR738" s="68"/>
      <c r="CS738" s="68" t="str">
        <f t="shared" ref="CS738:CS739" si="5175">IF(A738 =2014,R738,"")</f>
        <v/>
      </c>
      <c r="CT738" s="68" t="str">
        <f t="shared" ref="CT738:CT739" si="5176">IF(A738 =2015,R738,"")</f>
        <v/>
      </c>
      <c r="CU738" s="65">
        <f t="shared" ref="CU738:CU739" si="5177">IF(A738 =2016,R738,"")</f>
        <v>0</v>
      </c>
      <c r="CV738" s="68" t="str">
        <f t="shared" ref="CV738:CV739" si="5178">IF(A738 =2017,R738,"")</f>
        <v/>
      </c>
      <c r="CW738" s="67" t="str">
        <f t="shared" si="64"/>
        <v/>
      </c>
      <c r="CX738" s="68"/>
      <c r="CY738" s="68" t="str">
        <f t="shared" ref="CY738:CY739" si="5179">IF(A738 =2014,S738,"")</f>
        <v/>
      </c>
      <c r="CZ738" s="68" t="str">
        <f t="shared" ref="CZ738:CZ739" si="5180">IF(A738 =2015,S738,"")</f>
        <v/>
      </c>
      <c r="DA738" s="65">
        <f t="shared" ref="DA738:DA739" si="5181">IF(A738 =2016,S738,"")</f>
        <v>13549</v>
      </c>
      <c r="DB738" s="68" t="str">
        <f t="shared" ref="DB738:DB739" si="5182">IF(A738 =2017,S738,"")</f>
        <v/>
      </c>
      <c r="DC738" s="67" t="str">
        <f t="shared" si="69"/>
        <v/>
      </c>
      <c r="DD738" s="68"/>
      <c r="DE738" s="68" t="str">
        <f t="shared" ref="DE738:DE739" si="5183">IF(A738 =2014,T738,"")</f>
        <v/>
      </c>
      <c r="DF738" s="51" t="str">
        <f t="shared" ref="DF738:DF739" si="5184">IF(A738 =2015,T738,"")</f>
        <v/>
      </c>
      <c r="DG738" s="65">
        <f t="shared" ref="DG738:DG739" si="5185">IF(A738 =2016,T738,"")</f>
        <v>0</v>
      </c>
      <c r="DH738" s="51" t="str">
        <f t="shared" ref="DH738:DH739" si="5186">IF(A738 =2017,T738,"")</f>
        <v/>
      </c>
      <c r="DI738" s="69" t="str">
        <f t="shared" si="74"/>
        <v/>
      </c>
      <c r="DJ738" s="51"/>
      <c r="DK738" s="51" t="str">
        <f t="shared" ref="DK738:DK739" si="5187">IF(A738 =2014,U738,"")</f>
        <v/>
      </c>
      <c r="DL738" s="51" t="str">
        <f t="shared" ref="DL738:DL739" si="5188">IF(A738 =2015,U738,"")</f>
        <v/>
      </c>
      <c r="DM738" s="65">
        <f t="shared" ref="DM738:DM739" si="5189">IF(A738 =2016,U738,"")</f>
        <v>0</v>
      </c>
      <c r="DN738" s="51" t="str">
        <f t="shared" ref="DN738:DN739" si="5190">IF(A738 =2017,U738,"")</f>
        <v/>
      </c>
      <c r="DO738" s="69" t="str">
        <f t="shared" si="79"/>
        <v/>
      </c>
      <c r="DP738" s="51"/>
      <c r="DQ738" s="51"/>
      <c r="DR738" s="51"/>
      <c r="DS738" s="51"/>
      <c r="DT738" s="51"/>
      <c r="DU738" s="181"/>
    </row>
    <row r="739" spans="1:125" ht="15" x14ac:dyDescent="0.25">
      <c r="A739" s="50">
        <v>2017</v>
      </c>
      <c r="B739" s="51" t="s">
        <v>680</v>
      </c>
      <c r="C739" s="50" t="s">
        <v>574</v>
      </c>
      <c r="D739" s="53" t="s">
        <v>193</v>
      </c>
      <c r="E739" s="50" t="s">
        <v>7</v>
      </c>
      <c r="F739" s="54">
        <v>64007</v>
      </c>
      <c r="G739" s="54" t="s">
        <v>364</v>
      </c>
      <c r="H739" s="54">
        <v>80116</v>
      </c>
      <c r="I739" s="55">
        <v>337549</v>
      </c>
      <c r="J739" s="50"/>
      <c r="K739" s="50" t="s">
        <v>2032</v>
      </c>
      <c r="L739" s="58" t="s">
        <v>2032</v>
      </c>
      <c r="M739" s="58" t="s">
        <v>2032</v>
      </c>
      <c r="N739" s="58" t="s">
        <v>2032</v>
      </c>
      <c r="O739" s="58" t="s">
        <v>2032</v>
      </c>
      <c r="P739" s="59"/>
      <c r="Q739" s="60">
        <v>354452</v>
      </c>
      <c r="R739" s="60">
        <v>0</v>
      </c>
      <c r="S739" s="60">
        <v>11397</v>
      </c>
      <c r="T739" s="60">
        <v>0</v>
      </c>
      <c r="U739" s="60">
        <v>0</v>
      </c>
      <c r="V739" s="79"/>
      <c r="W739" s="90">
        <f t="shared" si="857"/>
        <v>365849</v>
      </c>
      <c r="X739" s="101">
        <v>0</v>
      </c>
      <c r="Y739" s="50"/>
      <c r="Z739" s="50" t="s">
        <v>193</v>
      </c>
      <c r="AA739" s="51" t="str">
        <f t="shared" si="5153"/>
        <v/>
      </c>
      <c r="AB739" s="68" t="str">
        <f t="shared" si="5154"/>
        <v/>
      </c>
      <c r="AC739" s="68" t="str">
        <f t="shared" si="5155"/>
        <v/>
      </c>
      <c r="AD739" s="68" t="str">
        <f t="shared" si="5156"/>
        <v/>
      </c>
      <c r="AE739" s="68" t="str">
        <f t="shared" si="5157"/>
        <v/>
      </c>
      <c r="AF739" s="68" t="str">
        <f t="shared" si="5158"/>
        <v/>
      </c>
      <c r="AG739" s="67" t="str">
        <f t="shared" si="7"/>
        <v/>
      </c>
      <c r="AH739" s="51"/>
      <c r="AI739" s="51" t="str">
        <f t="shared" si="8"/>
        <v/>
      </c>
      <c r="AJ739" s="68" t="str">
        <f t="shared" si="9"/>
        <v/>
      </c>
      <c r="AK739" s="68" t="str">
        <f t="shared" si="10"/>
        <v/>
      </c>
      <c r="AL739" s="68" t="str">
        <f t="shared" si="11"/>
        <v/>
      </c>
      <c r="AM739" s="68" t="str">
        <f t="shared" si="12"/>
        <v/>
      </c>
      <c r="AN739" s="68" t="str">
        <f t="shared" si="13"/>
        <v/>
      </c>
      <c r="AO739" s="67" t="str">
        <f t="shared" si="14"/>
        <v/>
      </c>
      <c r="AP739" s="51"/>
      <c r="AQ739" s="51" t="str">
        <f t="shared" si="15"/>
        <v/>
      </c>
      <c r="AR739" s="68" t="str">
        <f t="shared" si="16"/>
        <v/>
      </c>
      <c r="AS739" s="68" t="str">
        <f t="shared" si="17"/>
        <v/>
      </c>
      <c r="AT739" s="68" t="str">
        <f t="shared" si="18"/>
        <v/>
      </c>
      <c r="AU739" s="68" t="str">
        <f t="shared" si="19"/>
        <v/>
      </c>
      <c r="AV739" s="68" t="str">
        <f t="shared" si="20"/>
        <v/>
      </c>
      <c r="AW739" s="67" t="str">
        <f t="shared" si="21"/>
        <v/>
      </c>
      <c r="AX739" s="51"/>
      <c r="AY739" s="80">
        <f t="shared" si="22"/>
        <v>64007</v>
      </c>
      <c r="AZ739" s="68">
        <f t="shared" si="23"/>
        <v>337549</v>
      </c>
      <c r="BA739" s="68">
        <f t="shared" si="24"/>
        <v>354452</v>
      </c>
      <c r="BB739" s="68">
        <f t="shared" si="25"/>
        <v>0</v>
      </c>
      <c r="BC739" s="68">
        <f t="shared" si="26"/>
        <v>11397</v>
      </c>
      <c r="BD739" s="68">
        <f t="shared" si="27"/>
        <v>0</v>
      </c>
      <c r="BE739" s="68">
        <f t="shared" si="28"/>
        <v>0</v>
      </c>
      <c r="BF739" s="51"/>
      <c r="BG739" s="69" t="str">
        <f t="shared" si="29"/>
        <v/>
      </c>
      <c r="BH739" s="67" t="str">
        <f t="shared" si="30"/>
        <v/>
      </c>
      <c r="BI739" s="67" t="str">
        <f t="shared" si="31"/>
        <v/>
      </c>
      <c r="BJ739" s="67" t="str">
        <f t="shared" si="32"/>
        <v/>
      </c>
      <c r="BK739" s="67" t="str">
        <f t="shared" si="33"/>
        <v/>
      </c>
      <c r="BL739" s="67" t="str">
        <f t="shared" si="34"/>
        <v/>
      </c>
      <c r="BM739" s="65" t="str">
        <f t="shared" si="35"/>
        <v/>
      </c>
      <c r="BN739" s="51"/>
      <c r="BO739" s="51" t="str">
        <f t="shared" si="5159"/>
        <v/>
      </c>
      <c r="BP739" s="51" t="str">
        <f t="shared" si="5160"/>
        <v/>
      </c>
      <c r="BQ739" s="51" t="str">
        <f t="shared" si="5161"/>
        <v/>
      </c>
      <c r="BR739" s="71">
        <f t="shared" si="5162"/>
        <v>64007</v>
      </c>
      <c r="BS739" s="69" t="str">
        <f t="shared" si="2920"/>
        <v/>
      </c>
      <c r="BT739" s="51"/>
      <c r="BU739" s="68" t="str">
        <f t="shared" si="5163"/>
        <v/>
      </c>
      <c r="BV739" s="68" t="str">
        <f t="shared" si="5164"/>
        <v/>
      </c>
      <c r="BW739" s="68" t="str">
        <f t="shared" si="5165"/>
        <v/>
      </c>
      <c r="BX739" s="65">
        <f t="shared" si="5166"/>
        <v>337549</v>
      </c>
      <c r="BY739" s="67" t="str">
        <f t="shared" si="44"/>
        <v/>
      </c>
      <c r="BZ739" s="68"/>
      <c r="CA739" s="65" t="str">
        <f t="shared" si="45"/>
        <v/>
      </c>
      <c r="CB739" s="67" t="str">
        <f t="shared" si="46"/>
        <v/>
      </c>
      <c r="CC739" s="67" t="str">
        <f t="shared" si="47"/>
        <v/>
      </c>
      <c r="CD739" s="67">
        <f t="shared" si="48"/>
        <v>0</v>
      </c>
      <c r="CE739" s="67" t="str">
        <f t="shared" si="49"/>
        <v/>
      </c>
      <c r="CF739" s="68"/>
      <c r="CG739" s="68" t="str">
        <f t="shared" si="5167"/>
        <v/>
      </c>
      <c r="CH739" s="68" t="str">
        <f t="shared" si="5168"/>
        <v/>
      </c>
      <c r="CI739" s="68" t="str">
        <f t="shared" si="5169"/>
        <v/>
      </c>
      <c r="CJ739" s="65">
        <f t="shared" si="5170"/>
        <v>365849</v>
      </c>
      <c r="CK739" s="67" t="str">
        <f t="shared" si="54"/>
        <v/>
      </c>
      <c r="CL739" s="68"/>
      <c r="CM739" s="68" t="str">
        <f t="shared" si="5171"/>
        <v/>
      </c>
      <c r="CN739" s="68" t="str">
        <f t="shared" si="5172"/>
        <v/>
      </c>
      <c r="CO739" s="68" t="str">
        <f t="shared" si="5173"/>
        <v/>
      </c>
      <c r="CP739" s="65">
        <f t="shared" si="5174"/>
        <v>354452</v>
      </c>
      <c r="CQ739" s="67" t="str">
        <f t="shared" si="59"/>
        <v/>
      </c>
      <c r="CR739" s="68"/>
      <c r="CS739" s="68" t="str">
        <f t="shared" si="5175"/>
        <v/>
      </c>
      <c r="CT739" s="68" t="str">
        <f t="shared" si="5176"/>
        <v/>
      </c>
      <c r="CU739" s="68" t="str">
        <f t="shared" si="5177"/>
        <v/>
      </c>
      <c r="CV739" s="65">
        <f t="shared" si="5178"/>
        <v>0</v>
      </c>
      <c r="CW739" s="67" t="str">
        <f t="shared" si="64"/>
        <v/>
      </c>
      <c r="CX739" s="68"/>
      <c r="CY739" s="68" t="str">
        <f t="shared" si="5179"/>
        <v/>
      </c>
      <c r="CZ739" s="68" t="str">
        <f t="shared" si="5180"/>
        <v/>
      </c>
      <c r="DA739" s="68" t="str">
        <f t="shared" si="5181"/>
        <v/>
      </c>
      <c r="DB739" s="65">
        <f t="shared" si="5182"/>
        <v>11397</v>
      </c>
      <c r="DC739" s="67" t="str">
        <f t="shared" si="69"/>
        <v/>
      </c>
      <c r="DD739" s="68"/>
      <c r="DE739" s="68" t="str">
        <f t="shared" si="5183"/>
        <v/>
      </c>
      <c r="DF739" s="51" t="str">
        <f t="shared" si="5184"/>
        <v/>
      </c>
      <c r="DG739" s="51" t="str">
        <f t="shared" si="5185"/>
        <v/>
      </c>
      <c r="DH739" s="65">
        <f t="shared" si="5186"/>
        <v>0</v>
      </c>
      <c r="DI739" s="69" t="str">
        <f t="shared" si="74"/>
        <v/>
      </c>
      <c r="DJ739" s="51"/>
      <c r="DK739" s="51" t="str">
        <f t="shared" si="5187"/>
        <v/>
      </c>
      <c r="DL739" s="51" t="str">
        <f t="shared" si="5188"/>
        <v/>
      </c>
      <c r="DM739" s="51" t="str">
        <f t="shared" si="5189"/>
        <v/>
      </c>
      <c r="DN739" s="65">
        <f t="shared" si="5190"/>
        <v>0</v>
      </c>
      <c r="DO739" s="69" t="str">
        <f t="shared" si="79"/>
        <v/>
      </c>
      <c r="DP739" s="51"/>
      <c r="DQ739" s="51"/>
      <c r="DR739" s="51"/>
      <c r="DS739" s="51"/>
      <c r="DT739" s="51"/>
      <c r="DU739" s="181"/>
    </row>
    <row r="740" spans="1:125" ht="15" x14ac:dyDescent="0.25">
      <c r="A740" s="56">
        <v>2018</v>
      </c>
      <c r="B740" s="51" t="s">
        <v>680</v>
      </c>
      <c r="C740" s="50" t="s">
        <v>574</v>
      </c>
      <c r="D740" s="170" t="s">
        <v>193</v>
      </c>
      <c r="E740" s="50" t="s">
        <v>7</v>
      </c>
      <c r="F740" s="89">
        <v>63572</v>
      </c>
      <c r="G740" s="89">
        <v>0</v>
      </c>
      <c r="H740" s="89">
        <v>78299</v>
      </c>
      <c r="I740" s="90">
        <v>362405</v>
      </c>
      <c r="J740" s="56" t="s">
        <v>209</v>
      </c>
      <c r="K740" s="50" t="s">
        <v>2032</v>
      </c>
      <c r="L740" s="112">
        <v>362405</v>
      </c>
      <c r="M740" s="58"/>
      <c r="N740" s="58"/>
      <c r="O740" s="58"/>
      <c r="P740" s="91"/>
      <c r="Q740" s="92">
        <v>367192</v>
      </c>
      <c r="R740" s="92">
        <v>0</v>
      </c>
      <c r="S740" s="92">
        <v>10766</v>
      </c>
      <c r="T740" s="92">
        <v>0</v>
      </c>
      <c r="U740" s="94"/>
      <c r="V740" s="94"/>
      <c r="W740" s="90">
        <f t="shared" si="857"/>
        <v>377958</v>
      </c>
      <c r="X740" s="101">
        <v>0</v>
      </c>
      <c r="Y740" s="50"/>
      <c r="Z740" s="50"/>
      <c r="AA740" s="51"/>
      <c r="AB740" s="68"/>
      <c r="AC740" s="68"/>
      <c r="AD740" s="68"/>
      <c r="AE740" s="68"/>
      <c r="AF740" s="68"/>
      <c r="AG740" s="67" t="str">
        <f t="shared" si="7"/>
        <v/>
      </c>
      <c r="AH740" s="51"/>
      <c r="AI740" s="51" t="str">
        <f t="shared" si="8"/>
        <v/>
      </c>
      <c r="AJ740" s="68" t="str">
        <f t="shared" si="9"/>
        <v/>
      </c>
      <c r="AK740" s="68" t="str">
        <f t="shared" si="10"/>
        <v/>
      </c>
      <c r="AL740" s="68" t="str">
        <f t="shared" si="11"/>
        <v/>
      </c>
      <c r="AM740" s="68" t="str">
        <f t="shared" si="12"/>
        <v/>
      </c>
      <c r="AN740" s="68" t="str">
        <f t="shared" si="13"/>
        <v/>
      </c>
      <c r="AO740" s="67" t="str">
        <f t="shared" si="14"/>
        <v/>
      </c>
      <c r="AP740" s="51"/>
      <c r="AQ740" s="51" t="str">
        <f t="shared" si="15"/>
        <v/>
      </c>
      <c r="AR740" s="68" t="str">
        <f t="shared" si="16"/>
        <v/>
      </c>
      <c r="AS740" s="68" t="str">
        <f t="shared" si="17"/>
        <v/>
      </c>
      <c r="AT740" s="68" t="str">
        <f t="shared" si="18"/>
        <v/>
      </c>
      <c r="AU740" s="68" t="str">
        <f t="shared" si="19"/>
        <v/>
      </c>
      <c r="AV740" s="68" t="str">
        <f t="shared" si="20"/>
        <v/>
      </c>
      <c r="AW740" s="67" t="str">
        <f t="shared" si="21"/>
        <v/>
      </c>
      <c r="AX740" s="51"/>
      <c r="AY740" s="51" t="str">
        <f t="shared" si="22"/>
        <v/>
      </c>
      <c r="AZ740" s="68" t="str">
        <f t="shared" si="23"/>
        <v/>
      </c>
      <c r="BA740" s="68" t="str">
        <f t="shared" si="24"/>
        <v/>
      </c>
      <c r="BB740" s="68" t="str">
        <f t="shared" si="25"/>
        <v/>
      </c>
      <c r="BC740" s="68" t="str">
        <f t="shared" si="26"/>
        <v/>
      </c>
      <c r="BD740" s="68" t="str">
        <f t="shared" si="27"/>
        <v/>
      </c>
      <c r="BE740" s="68" t="str">
        <f t="shared" si="28"/>
        <v/>
      </c>
      <c r="BF740" s="51"/>
      <c r="BG740" s="96">
        <f t="shared" si="29"/>
        <v>63572</v>
      </c>
      <c r="BH740" s="67">
        <f t="shared" si="30"/>
        <v>362405</v>
      </c>
      <c r="BI740" s="67">
        <f t="shared" si="31"/>
        <v>367192</v>
      </c>
      <c r="BJ740" s="67">
        <f t="shared" si="32"/>
        <v>0</v>
      </c>
      <c r="BK740" s="67">
        <f t="shared" si="33"/>
        <v>10766</v>
      </c>
      <c r="BL740" s="67">
        <f t="shared" si="34"/>
        <v>0</v>
      </c>
      <c r="BM740" s="65">
        <f t="shared" si="35"/>
        <v>0</v>
      </c>
      <c r="BN740" s="51"/>
      <c r="BO740" s="51"/>
      <c r="BP740" s="51"/>
      <c r="BQ740" s="51"/>
      <c r="BR740" s="70"/>
      <c r="BS740" s="96">
        <f t="shared" si="2920"/>
        <v>63572</v>
      </c>
      <c r="BT740" s="51"/>
      <c r="BU740" s="68"/>
      <c r="BV740" s="68"/>
      <c r="BW740" s="68"/>
      <c r="BX740" s="65"/>
      <c r="BY740" s="67">
        <f t="shared" si="44"/>
        <v>362405</v>
      </c>
      <c r="BZ740" s="68"/>
      <c r="CA740" s="65" t="str">
        <f t="shared" si="45"/>
        <v/>
      </c>
      <c r="CB740" s="67" t="str">
        <f t="shared" si="46"/>
        <v/>
      </c>
      <c r="CC740" s="67" t="str">
        <f t="shared" si="47"/>
        <v/>
      </c>
      <c r="CD740" s="67" t="str">
        <f t="shared" si="48"/>
        <v/>
      </c>
      <c r="CE740" s="67">
        <f t="shared" si="49"/>
        <v>0</v>
      </c>
      <c r="CF740" s="68"/>
      <c r="CG740" s="68"/>
      <c r="CH740" s="68"/>
      <c r="CI740" s="68"/>
      <c r="CJ740" s="65"/>
      <c r="CK740" s="67">
        <f t="shared" si="54"/>
        <v>377958</v>
      </c>
      <c r="CL740" s="68"/>
      <c r="CM740" s="68"/>
      <c r="CN740" s="68"/>
      <c r="CO740" s="68"/>
      <c r="CP740" s="65"/>
      <c r="CQ740" s="67">
        <f t="shared" si="59"/>
        <v>367192</v>
      </c>
      <c r="CR740" s="68"/>
      <c r="CS740" s="68"/>
      <c r="CT740" s="68"/>
      <c r="CU740" s="68"/>
      <c r="CV740" s="65"/>
      <c r="CW740" s="67">
        <f t="shared" si="64"/>
        <v>0</v>
      </c>
      <c r="CX740" s="68"/>
      <c r="CY740" s="68"/>
      <c r="CZ740" s="68"/>
      <c r="DA740" s="68"/>
      <c r="DB740" s="65"/>
      <c r="DC740" s="67">
        <f t="shared" si="69"/>
        <v>10766</v>
      </c>
      <c r="DD740" s="68"/>
      <c r="DE740" s="68"/>
      <c r="DF740" s="51"/>
      <c r="DG740" s="51"/>
      <c r="DH740" s="70"/>
      <c r="DI740" s="67">
        <f t="shared" si="74"/>
        <v>0</v>
      </c>
      <c r="DJ740" s="51"/>
      <c r="DK740" s="51"/>
      <c r="DL740" s="51"/>
      <c r="DM740" s="51"/>
      <c r="DN740" s="70"/>
      <c r="DO740" s="67">
        <f t="shared" si="79"/>
        <v>367192</v>
      </c>
      <c r="DP740" s="51"/>
      <c r="DQ740" s="51"/>
      <c r="DR740" s="51"/>
      <c r="DS740" s="51"/>
      <c r="DT740" s="51"/>
      <c r="DU740" s="181"/>
    </row>
    <row r="741" spans="1:125" ht="15" x14ac:dyDescent="0.25">
      <c r="A741" s="50"/>
      <c r="B741" s="51"/>
      <c r="C741" s="50"/>
      <c r="D741" s="53"/>
      <c r="E741" s="50"/>
      <c r="F741" s="54"/>
      <c r="G741" s="54"/>
      <c r="H741" s="54"/>
      <c r="I741" s="55"/>
      <c r="J741" s="50"/>
      <c r="K741" s="50" t="s">
        <v>2032</v>
      </c>
      <c r="L741" s="58" t="s">
        <v>2032</v>
      </c>
      <c r="M741" s="58"/>
      <c r="N741" s="58"/>
      <c r="O741" s="58"/>
      <c r="P741" s="59"/>
      <c r="Q741" s="60"/>
      <c r="R741" s="60"/>
      <c r="S741" s="60"/>
      <c r="T741" s="60"/>
      <c r="U741" s="60"/>
      <c r="V741" s="79"/>
      <c r="W741" s="90">
        <f t="shared" si="857"/>
        <v>0</v>
      </c>
      <c r="X741" s="101"/>
      <c r="Y741" s="50"/>
      <c r="Z741" s="50"/>
      <c r="AA741" s="51"/>
      <c r="AB741" s="68"/>
      <c r="AC741" s="68"/>
      <c r="AD741" s="68"/>
      <c r="AE741" s="68"/>
      <c r="AF741" s="68"/>
      <c r="AG741" s="67" t="str">
        <f t="shared" si="7"/>
        <v/>
      </c>
      <c r="AH741" s="51"/>
      <c r="AI741" s="51" t="str">
        <f t="shared" si="8"/>
        <v/>
      </c>
      <c r="AJ741" s="68" t="str">
        <f t="shared" si="9"/>
        <v/>
      </c>
      <c r="AK741" s="68" t="str">
        <f t="shared" si="10"/>
        <v/>
      </c>
      <c r="AL741" s="68" t="str">
        <f t="shared" si="11"/>
        <v/>
      </c>
      <c r="AM741" s="68" t="str">
        <f t="shared" si="12"/>
        <v/>
      </c>
      <c r="AN741" s="68" t="str">
        <f t="shared" si="13"/>
        <v/>
      </c>
      <c r="AO741" s="67" t="str">
        <f t="shared" si="14"/>
        <v/>
      </c>
      <c r="AP741" s="51"/>
      <c r="AQ741" s="51" t="str">
        <f t="shared" si="15"/>
        <v/>
      </c>
      <c r="AR741" s="68" t="str">
        <f t="shared" si="16"/>
        <v/>
      </c>
      <c r="AS741" s="68" t="str">
        <f t="shared" si="17"/>
        <v/>
      </c>
      <c r="AT741" s="68" t="str">
        <f t="shared" si="18"/>
        <v/>
      </c>
      <c r="AU741" s="68" t="str">
        <f t="shared" si="19"/>
        <v/>
      </c>
      <c r="AV741" s="68" t="str">
        <f t="shared" si="20"/>
        <v/>
      </c>
      <c r="AW741" s="67" t="str">
        <f t="shared" si="21"/>
        <v/>
      </c>
      <c r="AX741" s="51"/>
      <c r="AY741" s="51" t="str">
        <f t="shared" si="22"/>
        <v/>
      </c>
      <c r="AZ741" s="68" t="str">
        <f t="shared" si="23"/>
        <v/>
      </c>
      <c r="BA741" s="68" t="str">
        <f t="shared" si="24"/>
        <v/>
      </c>
      <c r="BB741" s="68" t="str">
        <f t="shared" si="25"/>
        <v/>
      </c>
      <c r="BC741" s="68" t="str">
        <f t="shared" si="26"/>
        <v/>
      </c>
      <c r="BD741" s="68" t="str">
        <f t="shared" si="27"/>
        <v/>
      </c>
      <c r="BE741" s="68" t="str">
        <f t="shared" si="28"/>
        <v/>
      </c>
      <c r="BF741" s="51"/>
      <c r="BG741" s="69" t="str">
        <f t="shared" si="29"/>
        <v/>
      </c>
      <c r="BH741" s="67" t="str">
        <f t="shared" si="30"/>
        <v/>
      </c>
      <c r="BI741" s="67" t="str">
        <f t="shared" si="31"/>
        <v/>
      </c>
      <c r="BJ741" s="67" t="str">
        <f t="shared" si="32"/>
        <v/>
      </c>
      <c r="BK741" s="67" t="str">
        <f t="shared" si="33"/>
        <v/>
      </c>
      <c r="BL741" s="67" t="str">
        <f t="shared" si="34"/>
        <v/>
      </c>
      <c r="BM741" s="65" t="str">
        <f t="shared" si="35"/>
        <v/>
      </c>
      <c r="BN741" s="51"/>
      <c r="BO741" s="51"/>
      <c r="BP741" s="51"/>
      <c r="BQ741" s="51"/>
      <c r="BR741" s="70"/>
      <c r="BS741" s="69" t="str">
        <f t="shared" si="2920"/>
        <v/>
      </c>
      <c r="BT741" s="51"/>
      <c r="BU741" s="68"/>
      <c r="BV741" s="68"/>
      <c r="BW741" s="68"/>
      <c r="BX741" s="65"/>
      <c r="BY741" s="67" t="str">
        <f t="shared" si="44"/>
        <v/>
      </c>
      <c r="BZ741" s="68"/>
      <c r="CA741" s="65" t="str">
        <f t="shared" si="45"/>
        <v/>
      </c>
      <c r="CB741" s="67" t="str">
        <f t="shared" si="46"/>
        <v/>
      </c>
      <c r="CC741" s="67" t="str">
        <f t="shared" si="47"/>
        <v/>
      </c>
      <c r="CD741" s="67" t="str">
        <f t="shared" si="48"/>
        <v/>
      </c>
      <c r="CE741" s="67" t="str">
        <f t="shared" si="49"/>
        <v/>
      </c>
      <c r="CF741" s="68"/>
      <c r="CG741" s="68"/>
      <c r="CH741" s="68"/>
      <c r="CI741" s="68"/>
      <c r="CJ741" s="65"/>
      <c r="CK741" s="67" t="str">
        <f t="shared" si="54"/>
        <v/>
      </c>
      <c r="CL741" s="68"/>
      <c r="CM741" s="68"/>
      <c r="CN741" s="68"/>
      <c r="CO741" s="68"/>
      <c r="CP741" s="65"/>
      <c r="CQ741" s="67" t="str">
        <f t="shared" si="59"/>
        <v/>
      </c>
      <c r="CR741" s="68"/>
      <c r="CS741" s="68"/>
      <c r="CT741" s="68"/>
      <c r="CU741" s="68"/>
      <c r="CV741" s="65"/>
      <c r="CW741" s="67" t="str">
        <f t="shared" si="64"/>
        <v/>
      </c>
      <c r="CX741" s="68"/>
      <c r="CY741" s="68"/>
      <c r="CZ741" s="68"/>
      <c r="DA741" s="68"/>
      <c r="DB741" s="65"/>
      <c r="DC741" s="67" t="str">
        <f t="shared" si="69"/>
        <v/>
      </c>
      <c r="DD741" s="68"/>
      <c r="DE741" s="68"/>
      <c r="DF741" s="51"/>
      <c r="DG741" s="51"/>
      <c r="DH741" s="70"/>
      <c r="DI741" s="69" t="str">
        <f t="shared" si="74"/>
        <v/>
      </c>
      <c r="DJ741" s="51"/>
      <c r="DK741" s="51"/>
      <c r="DL741" s="51"/>
      <c r="DM741" s="51"/>
      <c r="DN741" s="70"/>
      <c r="DO741" s="69" t="str">
        <f t="shared" si="79"/>
        <v/>
      </c>
      <c r="DP741" s="51"/>
      <c r="DQ741" s="51"/>
      <c r="DR741" s="51"/>
      <c r="DS741" s="51"/>
      <c r="DT741" s="51"/>
      <c r="DU741" s="181"/>
    </row>
    <row r="742" spans="1:125" ht="15" x14ac:dyDescent="0.25">
      <c r="A742" s="50">
        <v>2016</v>
      </c>
      <c r="B742" s="51" t="s">
        <v>643</v>
      </c>
      <c r="C742" s="50" t="s">
        <v>574</v>
      </c>
      <c r="D742" s="53" t="s">
        <v>193</v>
      </c>
      <c r="E742" s="50" t="s">
        <v>7</v>
      </c>
      <c r="F742" s="54">
        <v>8974</v>
      </c>
      <c r="G742" s="54" t="s">
        <v>364</v>
      </c>
      <c r="H742" s="54">
        <v>39150</v>
      </c>
      <c r="I742" s="55">
        <v>227781</v>
      </c>
      <c r="J742" s="50"/>
      <c r="K742" s="50" t="s">
        <v>2032</v>
      </c>
      <c r="L742" s="58" t="s">
        <v>2032</v>
      </c>
      <c r="M742" s="58" t="s">
        <v>2032</v>
      </c>
      <c r="N742" s="58" t="s">
        <v>2032</v>
      </c>
      <c r="O742" s="58" t="s">
        <v>2032</v>
      </c>
      <c r="P742" s="59"/>
      <c r="Q742" s="60">
        <v>225025</v>
      </c>
      <c r="R742" s="60">
        <v>0</v>
      </c>
      <c r="S742" s="60">
        <v>4178</v>
      </c>
      <c r="T742" s="60">
        <v>0</v>
      </c>
      <c r="U742" s="60">
        <v>0</v>
      </c>
      <c r="V742" s="79"/>
      <c r="W742" s="90">
        <f t="shared" si="857"/>
        <v>229203</v>
      </c>
      <c r="X742" s="101">
        <v>0</v>
      </c>
      <c r="Y742" s="50"/>
      <c r="Z742" s="50" t="s">
        <v>193</v>
      </c>
      <c r="AA742" s="51" t="str">
        <f t="shared" ref="AA742:AA743" si="5191">IF(A742 =2014,IF(Y742 ="",F742,""),"")</f>
        <v/>
      </c>
      <c r="AB742" s="68" t="str">
        <f t="shared" ref="AB742:AB743" si="5192">IF(A742 =2014,IF(Y742 ="",I742,""),"")</f>
        <v/>
      </c>
      <c r="AC742" s="68" t="str">
        <f t="shared" ref="AC742:AC743" si="5193">IF(A742 =2014,IF(Y742 ="",Q742,""),"")</f>
        <v/>
      </c>
      <c r="AD742" s="68" t="str">
        <f t="shared" ref="AD742:AD743" si="5194">IF(A742 =2014,IF(Y742 ="",R742,""),"")</f>
        <v/>
      </c>
      <c r="AE742" s="68" t="str">
        <f t="shared" ref="AE742:AE743" si="5195">IF(A742 =2014,IF(Y742 ="",S742,""),"")</f>
        <v/>
      </c>
      <c r="AF742" s="68" t="str">
        <f t="shared" ref="AF742:AF743" si="5196">IF(A742 =2014,IF(Y742 ="",T742+U742,""),"")</f>
        <v/>
      </c>
      <c r="AG742" s="67" t="str">
        <f t="shared" si="7"/>
        <v/>
      </c>
      <c r="AH742" s="51"/>
      <c r="AI742" s="51" t="str">
        <f t="shared" si="8"/>
        <v/>
      </c>
      <c r="AJ742" s="68" t="str">
        <f t="shared" si="9"/>
        <v/>
      </c>
      <c r="AK742" s="68" t="str">
        <f t="shared" si="10"/>
        <v/>
      </c>
      <c r="AL742" s="68" t="str">
        <f t="shared" si="11"/>
        <v/>
      </c>
      <c r="AM742" s="68" t="str">
        <f t="shared" si="12"/>
        <v/>
      </c>
      <c r="AN742" s="68" t="str">
        <f t="shared" si="13"/>
        <v/>
      </c>
      <c r="AO742" s="67" t="str">
        <f t="shared" si="14"/>
        <v/>
      </c>
      <c r="AP742" s="51"/>
      <c r="AQ742" s="80">
        <f t="shared" si="15"/>
        <v>8974</v>
      </c>
      <c r="AR742" s="68">
        <f t="shared" si="16"/>
        <v>227781</v>
      </c>
      <c r="AS742" s="68">
        <f t="shared" si="17"/>
        <v>225025</v>
      </c>
      <c r="AT742" s="68">
        <f t="shared" si="18"/>
        <v>0</v>
      </c>
      <c r="AU742" s="68">
        <f t="shared" si="19"/>
        <v>4178</v>
      </c>
      <c r="AV742" s="68">
        <f t="shared" si="20"/>
        <v>0</v>
      </c>
      <c r="AW742" s="67">
        <f t="shared" si="21"/>
        <v>0</v>
      </c>
      <c r="AX742" s="51"/>
      <c r="AY742" s="51" t="str">
        <f t="shared" si="22"/>
        <v/>
      </c>
      <c r="AZ742" s="68" t="str">
        <f t="shared" si="23"/>
        <v/>
      </c>
      <c r="BA742" s="68" t="str">
        <f t="shared" si="24"/>
        <v/>
      </c>
      <c r="BB742" s="68" t="str">
        <f t="shared" si="25"/>
        <v/>
      </c>
      <c r="BC742" s="68" t="str">
        <f t="shared" si="26"/>
        <v/>
      </c>
      <c r="BD742" s="68" t="str">
        <f t="shared" si="27"/>
        <v/>
      </c>
      <c r="BE742" s="68" t="str">
        <f t="shared" si="28"/>
        <v/>
      </c>
      <c r="BF742" s="51"/>
      <c r="BG742" s="69" t="str">
        <f t="shared" si="29"/>
        <v/>
      </c>
      <c r="BH742" s="67" t="str">
        <f t="shared" si="30"/>
        <v/>
      </c>
      <c r="BI742" s="67" t="str">
        <f t="shared" si="31"/>
        <v/>
      </c>
      <c r="BJ742" s="67" t="str">
        <f t="shared" si="32"/>
        <v/>
      </c>
      <c r="BK742" s="67" t="str">
        <f t="shared" si="33"/>
        <v/>
      </c>
      <c r="BL742" s="67" t="str">
        <f t="shared" si="34"/>
        <v/>
      </c>
      <c r="BM742" s="65" t="str">
        <f t="shared" si="35"/>
        <v/>
      </c>
      <c r="BN742" s="51"/>
      <c r="BO742" s="51" t="str">
        <f t="shared" ref="BO742:BO743" si="5197">IF(A742 =2014,F742,"")</f>
        <v/>
      </c>
      <c r="BP742" s="51" t="str">
        <f t="shared" ref="BP742:BP743" si="5198">IF(A742 =2015,F742,"")</f>
        <v/>
      </c>
      <c r="BQ742" s="71">
        <f t="shared" ref="BQ742:BQ743" si="5199">IF(A742 =2016,F742,"")</f>
        <v>8974</v>
      </c>
      <c r="BR742" s="51" t="str">
        <f t="shared" ref="BR742:BR743" si="5200">IF(A742 =2017,F742,"")</f>
        <v/>
      </c>
      <c r="BS742" s="69" t="str">
        <f t="shared" si="2920"/>
        <v/>
      </c>
      <c r="BT742" s="51"/>
      <c r="BU742" s="68" t="str">
        <f t="shared" ref="BU742:BU743" si="5201">IF(A742 =2014,I742,"")</f>
        <v/>
      </c>
      <c r="BV742" s="68" t="str">
        <f t="shared" ref="BV742:BV743" si="5202">IF(A742 =2015,I742,"")</f>
        <v/>
      </c>
      <c r="BW742" s="65">
        <f t="shared" ref="BW742:BW743" si="5203">IF(A742 =2016,I742,"")</f>
        <v>227781</v>
      </c>
      <c r="BX742" s="68" t="str">
        <f t="shared" ref="BX742:BX743" si="5204">IF(A742 =2017,I742,"")</f>
        <v/>
      </c>
      <c r="BY742" s="67" t="str">
        <f t="shared" si="44"/>
        <v/>
      </c>
      <c r="BZ742" s="68"/>
      <c r="CA742" s="65" t="str">
        <f t="shared" si="45"/>
        <v/>
      </c>
      <c r="CB742" s="67" t="str">
        <f t="shared" si="46"/>
        <v/>
      </c>
      <c r="CC742" s="67">
        <f t="shared" si="47"/>
        <v>0</v>
      </c>
      <c r="CD742" s="67" t="str">
        <f t="shared" si="48"/>
        <v/>
      </c>
      <c r="CE742" s="67" t="str">
        <f t="shared" si="49"/>
        <v/>
      </c>
      <c r="CF742" s="68"/>
      <c r="CG742" s="68" t="str">
        <f t="shared" ref="CG742:CG743" si="5205">IF(A742 =2014,Q742+R742+S742+T742+U742,"")</f>
        <v/>
      </c>
      <c r="CH742" s="68" t="str">
        <f t="shared" ref="CH742:CH743" si="5206">IF(A742 =2015,Q742+R742+S742+T742+U742,"")</f>
        <v/>
      </c>
      <c r="CI742" s="65">
        <f t="shared" ref="CI742:CI743" si="5207">IF(A742 =2016,Q742+R742+S742+T742+U742,"")</f>
        <v>229203</v>
      </c>
      <c r="CJ742" s="68" t="str">
        <f t="shared" ref="CJ742:CJ743" si="5208">IF(A742 =2017,Q742+R742+S742+T742+U742,"")</f>
        <v/>
      </c>
      <c r="CK742" s="67" t="str">
        <f t="shared" si="54"/>
        <v/>
      </c>
      <c r="CL742" s="68"/>
      <c r="CM742" s="68" t="str">
        <f t="shared" ref="CM742:CM743" si="5209">IF(A742 =2014,Q742,"")</f>
        <v/>
      </c>
      <c r="CN742" s="68" t="str">
        <f t="shared" ref="CN742:CN743" si="5210">IF(A742 =2015,Q742,"")</f>
        <v/>
      </c>
      <c r="CO742" s="65">
        <f t="shared" ref="CO742:CO743" si="5211">IF(A742 =2016,Q742,"")</f>
        <v>225025</v>
      </c>
      <c r="CP742" s="68" t="str">
        <f t="shared" ref="CP742:CP743" si="5212">IF(A742 =2017,Q742,"")</f>
        <v/>
      </c>
      <c r="CQ742" s="67" t="str">
        <f t="shared" si="59"/>
        <v/>
      </c>
      <c r="CR742" s="68"/>
      <c r="CS742" s="68" t="str">
        <f t="shared" ref="CS742:CS743" si="5213">IF(A742 =2014,R742,"")</f>
        <v/>
      </c>
      <c r="CT742" s="68" t="str">
        <f t="shared" ref="CT742:CT743" si="5214">IF(A742 =2015,R742,"")</f>
        <v/>
      </c>
      <c r="CU742" s="65">
        <f t="shared" ref="CU742:CU743" si="5215">IF(A742 =2016,R742,"")</f>
        <v>0</v>
      </c>
      <c r="CV742" s="68" t="str">
        <f t="shared" ref="CV742:CV743" si="5216">IF(A742 =2017,R742,"")</f>
        <v/>
      </c>
      <c r="CW742" s="67" t="str">
        <f t="shared" si="64"/>
        <v/>
      </c>
      <c r="CX742" s="68"/>
      <c r="CY742" s="68" t="str">
        <f t="shared" ref="CY742:CY743" si="5217">IF(A742 =2014,S742,"")</f>
        <v/>
      </c>
      <c r="CZ742" s="68" t="str">
        <f t="shared" ref="CZ742:CZ743" si="5218">IF(A742 =2015,S742,"")</f>
        <v/>
      </c>
      <c r="DA742" s="65">
        <f t="shared" ref="DA742:DA743" si="5219">IF(A742 =2016,S742,"")</f>
        <v>4178</v>
      </c>
      <c r="DB742" s="68" t="str">
        <f t="shared" ref="DB742:DB743" si="5220">IF(A742 =2017,S742,"")</f>
        <v/>
      </c>
      <c r="DC742" s="67" t="str">
        <f t="shared" si="69"/>
        <v/>
      </c>
      <c r="DD742" s="68"/>
      <c r="DE742" s="68" t="str">
        <f t="shared" ref="DE742:DE743" si="5221">IF(A742 =2014,T742,"")</f>
        <v/>
      </c>
      <c r="DF742" s="51" t="str">
        <f t="shared" ref="DF742:DF743" si="5222">IF(A742 =2015,T742,"")</f>
        <v/>
      </c>
      <c r="DG742" s="65">
        <f t="shared" ref="DG742:DG743" si="5223">IF(A742 =2016,T742,"")</f>
        <v>0</v>
      </c>
      <c r="DH742" s="51" t="str">
        <f t="shared" ref="DH742:DH743" si="5224">IF(A742 =2017,T742,"")</f>
        <v/>
      </c>
      <c r="DI742" s="69" t="str">
        <f t="shared" si="74"/>
        <v/>
      </c>
      <c r="DJ742" s="51"/>
      <c r="DK742" s="51" t="str">
        <f t="shared" ref="DK742:DK743" si="5225">IF(A742 =2014,U742,"")</f>
        <v/>
      </c>
      <c r="DL742" s="51" t="str">
        <f t="shared" ref="DL742:DL743" si="5226">IF(A742 =2015,U742,"")</f>
        <v/>
      </c>
      <c r="DM742" s="65">
        <f t="shared" ref="DM742:DM743" si="5227">IF(A742 =2016,U742,"")</f>
        <v>0</v>
      </c>
      <c r="DN742" s="51" t="str">
        <f t="shared" ref="DN742:DN743" si="5228">IF(A742 =2017,U742,"")</f>
        <v/>
      </c>
      <c r="DO742" s="69" t="str">
        <f t="shared" si="79"/>
        <v/>
      </c>
      <c r="DP742" s="51"/>
      <c r="DQ742" s="51"/>
      <c r="DR742" s="51"/>
      <c r="DS742" s="51"/>
      <c r="DT742" s="51"/>
      <c r="DU742" s="181"/>
    </row>
    <row r="743" spans="1:125" ht="15" x14ac:dyDescent="0.25">
      <c r="A743" s="50">
        <v>2017</v>
      </c>
      <c r="B743" s="51" t="s">
        <v>643</v>
      </c>
      <c r="C743" s="50" t="s">
        <v>574</v>
      </c>
      <c r="D743" s="53" t="s">
        <v>193</v>
      </c>
      <c r="E743" s="50" t="s">
        <v>7</v>
      </c>
      <c r="F743" s="54">
        <v>7743</v>
      </c>
      <c r="G743" s="54" t="s">
        <v>364</v>
      </c>
      <c r="H743" s="54">
        <v>37865</v>
      </c>
      <c r="I743" s="55">
        <v>195363</v>
      </c>
      <c r="J743" s="50"/>
      <c r="K743" s="50" t="s">
        <v>2032</v>
      </c>
      <c r="L743" s="58" t="s">
        <v>2032</v>
      </c>
      <c r="M743" s="58" t="s">
        <v>2032</v>
      </c>
      <c r="N743" s="58" t="s">
        <v>2032</v>
      </c>
      <c r="O743" s="58" t="s">
        <v>2032</v>
      </c>
      <c r="P743" s="59"/>
      <c r="Q743" s="60">
        <v>210450</v>
      </c>
      <c r="R743" s="60">
        <v>0</v>
      </c>
      <c r="S743" s="60">
        <v>3507</v>
      </c>
      <c r="T743" s="60">
        <v>0</v>
      </c>
      <c r="U743" s="60">
        <v>0</v>
      </c>
      <c r="V743" s="79"/>
      <c r="W743" s="90">
        <f t="shared" si="857"/>
        <v>213957</v>
      </c>
      <c r="X743" s="101">
        <v>0</v>
      </c>
      <c r="Y743" s="50"/>
      <c r="Z743" s="50" t="s">
        <v>193</v>
      </c>
      <c r="AA743" s="51" t="str">
        <f t="shared" si="5191"/>
        <v/>
      </c>
      <c r="AB743" s="68" t="str">
        <f t="shared" si="5192"/>
        <v/>
      </c>
      <c r="AC743" s="68" t="str">
        <f t="shared" si="5193"/>
        <v/>
      </c>
      <c r="AD743" s="68" t="str">
        <f t="shared" si="5194"/>
        <v/>
      </c>
      <c r="AE743" s="68" t="str">
        <f t="shared" si="5195"/>
        <v/>
      </c>
      <c r="AF743" s="68" t="str">
        <f t="shared" si="5196"/>
        <v/>
      </c>
      <c r="AG743" s="67" t="str">
        <f t="shared" si="7"/>
        <v/>
      </c>
      <c r="AH743" s="51"/>
      <c r="AI743" s="51" t="str">
        <f t="shared" si="8"/>
        <v/>
      </c>
      <c r="AJ743" s="68" t="str">
        <f t="shared" si="9"/>
        <v/>
      </c>
      <c r="AK743" s="68" t="str">
        <f t="shared" si="10"/>
        <v/>
      </c>
      <c r="AL743" s="68" t="str">
        <f t="shared" si="11"/>
        <v/>
      </c>
      <c r="AM743" s="68" t="str">
        <f t="shared" si="12"/>
        <v/>
      </c>
      <c r="AN743" s="68" t="str">
        <f t="shared" si="13"/>
        <v/>
      </c>
      <c r="AO743" s="67" t="str">
        <f t="shared" si="14"/>
        <v/>
      </c>
      <c r="AP743" s="51"/>
      <c r="AQ743" s="51" t="str">
        <f t="shared" si="15"/>
        <v/>
      </c>
      <c r="AR743" s="68" t="str">
        <f t="shared" si="16"/>
        <v/>
      </c>
      <c r="AS743" s="68" t="str">
        <f t="shared" si="17"/>
        <v/>
      </c>
      <c r="AT743" s="68" t="str">
        <f t="shared" si="18"/>
        <v/>
      </c>
      <c r="AU743" s="68" t="str">
        <f t="shared" si="19"/>
        <v/>
      </c>
      <c r="AV743" s="68" t="str">
        <f t="shared" si="20"/>
        <v/>
      </c>
      <c r="AW743" s="67" t="str">
        <f t="shared" si="21"/>
        <v/>
      </c>
      <c r="AX743" s="51"/>
      <c r="AY743" s="80">
        <f t="shared" si="22"/>
        <v>7743</v>
      </c>
      <c r="AZ743" s="68">
        <f t="shared" si="23"/>
        <v>195363</v>
      </c>
      <c r="BA743" s="68">
        <f t="shared" si="24"/>
        <v>210450</v>
      </c>
      <c r="BB743" s="68">
        <f t="shared" si="25"/>
        <v>0</v>
      </c>
      <c r="BC743" s="68">
        <f t="shared" si="26"/>
        <v>3507</v>
      </c>
      <c r="BD743" s="68">
        <f t="shared" si="27"/>
        <v>0</v>
      </c>
      <c r="BE743" s="68">
        <f t="shared" si="28"/>
        <v>0</v>
      </c>
      <c r="BF743" s="51"/>
      <c r="BG743" s="69" t="str">
        <f t="shared" si="29"/>
        <v/>
      </c>
      <c r="BH743" s="67" t="str">
        <f t="shared" si="30"/>
        <v/>
      </c>
      <c r="BI743" s="67" t="str">
        <f t="shared" si="31"/>
        <v/>
      </c>
      <c r="BJ743" s="67" t="str">
        <f t="shared" si="32"/>
        <v/>
      </c>
      <c r="BK743" s="67" t="str">
        <f t="shared" si="33"/>
        <v/>
      </c>
      <c r="BL743" s="67" t="str">
        <f t="shared" si="34"/>
        <v/>
      </c>
      <c r="BM743" s="65" t="str">
        <f t="shared" si="35"/>
        <v/>
      </c>
      <c r="BN743" s="51"/>
      <c r="BO743" s="51" t="str">
        <f t="shared" si="5197"/>
        <v/>
      </c>
      <c r="BP743" s="51" t="str">
        <f t="shared" si="5198"/>
        <v/>
      </c>
      <c r="BQ743" s="51" t="str">
        <f t="shared" si="5199"/>
        <v/>
      </c>
      <c r="BR743" s="71">
        <f t="shared" si="5200"/>
        <v>7743</v>
      </c>
      <c r="BS743" s="69" t="str">
        <f t="shared" si="2920"/>
        <v/>
      </c>
      <c r="BT743" s="51"/>
      <c r="BU743" s="68" t="str">
        <f t="shared" si="5201"/>
        <v/>
      </c>
      <c r="BV743" s="68" t="str">
        <f t="shared" si="5202"/>
        <v/>
      </c>
      <c r="BW743" s="68" t="str">
        <f t="shared" si="5203"/>
        <v/>
      </c>
      <c r="BX743" s="65">
        <f t="shared" si="5204"/>
        <v>195363</v>
      </c>
      <c r="BY743" s="67" t="str">
        <f t="shared" si="44"/>
        <v/>
      </c>
      <c r="BZ743" s="68"/>
      <c r="CA743" s="65" t="str">
        <f t="shared" si="45"/>
        <v/>
      </c>
      <c r="CB743" s="67" t="str">
        <f t="shared" si="46"/>
        <v/>
      </c>
      <c r="CC743" s="67" t="str">
        <f t="shared" si="47"/>
        <v/>
      </c>
      <c r="CD743" s="67">
        <f t="shared" si="48"/>
        <v>0</v>
      </c>
      <c r="CE743" s="67" t="str">
        <f t="shared" si="49"/>
        <v/>
      </c>
      <c r="CF743" s="68"/>
      <c r="CG743" s="68" t="str">
        <f t="shared" si="5205"/>
        <v/>
      </c>
      <c r="CH743" s="68" t="str">
        <f t="shared" si="5206"/>
        <v/>
      </c>
      <c r="CI743" s="68" t="str">
        <f t="shared" si="5207"/>
        <v/>
      </c>
      <c r="CJ743" s="65">
        <f t="shared" si="5208"/>
        <v>213957</v>
      </c>
      <c r="CK743" s="67" t="str">
        <f t="shared" si="54"/>
        <v/>
      </c>
      <c r="CL743" s="68"/>
      <c r="CM743" s="68" t="str">
        <f t="shared" si="5209"/>
        <v/>
      </c>
      <c r="CN743" s="68" t="str">
        <f t="shared" si="5210"/>
        <v/>
      </c>
      <c r="CO743" s="68" t="str">
        <f t="shared" si="5211"/>
        <v/>
      </c>
      <c r="CP743" s="65">
        <f t="shared" si="5212"/>
        <v>210450</v>
      </c>
      <c r="CQ743" s="67" t="str">
        <f t="shared" si="59"/>
        <v/>
      </c>
      <c r="CR743" s="68"/>
      <c r="CS743" s="68" t="str">
        <f t="shared" si="5213"/>
        <v/>
      </c>
      <c r="CT743" s="68" t="str">
        <f t="shared" si="5214"/>
        <v/>
      </c>
      <c r="CU743" s="68" t="str">
        <f t="shared" si="5215"/>
        <v/>
      </c>
      <c r="CV743" s="65">
        <f t="shared" si="5216"/>
        <v>0</v>
      </c>
      <c r="CW743" s="67" t="str">
        <f t="shared" si="64"/>
        <v/>
      </c>
      <c r="CX743" s="68"/>
      <c r="CY743" s="68" t="str">
        <f t="shared" si="5217"/>
        <v/>
      </c>
      <c r="CZ743" s="68" t="str">
        <f t="shared" si="5218"/>
        <v/>
      </c>
      <c r="DA743" s="68" t="str">
        <f t="shared" si="5219"/>
        <v/>
      </c>
      <c r="DB743" s="65">
        <f t="shared" si="5220"/>
        <v>3507</v>
      </c>
      <c r="DC743" s="67" t="str">
        <f t="shared" si="69"/>
        <v/>
      </c>
      <c r="DD743" s="68"/>
      <c r="DE743" s="68" t="str">
        <f t="shared" si="5221"/>
        <v/>
      </c>
      <c r="DF743" s="51" t="str">
        <f t="shared" si="5222"/>
        <v/>
      </c>
      <c r="DG743" s="51" t="str">
        <f t="shared" si="5223"/>
        <v/>
      </c>
      <c r="DH743" s="65">
        <f t="shared" si="5224"/>
        <v>0</v>
      </c>
      <c r="DI743" s="69" t="str">
        <f t="shared" si="74"/>
        <v/>
      </c>
      <c r="DJ743" s="51"/>
      <c r="DK743" s="51" t="str">
        <f t="shared" si="5225"/>
        <v/>
      </c>
      <c r="DL743" s="51" t="str">
        <f t="shared" si="5226"/>
        <v/>
      </c>
      <c r="DM743" s="51" t="str">
        <f t="shared" si="5227"/>
        <v/>
      </c>
      <c r="DN743" s="65">
        <f t="shared" si="5228"/>
        <v>0</v>
      </c>
      <c r="DO743" s="69" t="str">
        <f t="shared" si="79"/>
        <v/>
      </c>
      <c r="DP743" s="51"/>
      <c r="DQ743" s="51"/>
      <c r="DR743" s="51"/>
      <c r="DS743" s="51"/>
      <c r="DT743" s="51"/>
      <c r="DU743" s="181"/>
    </row>
    <row r="744" spans="1:125" ht="15" x14ac:dyDescent="0.25">
      <c r="A744" s="56">
        <v>2018</v>
      </c>
      <c r="B744" s="51" t="s">
        <v>643</v>
      </c>
      <c r="C744" s="50" t="s">
        <v>574</v>
      </c>
      <c r="D744" s="170" t="s">
        <v>193</v>
      </c>
      <c r="E744" s="50" t="s">
        <v>7</v>
      </c>
      <c r="F744" s="89">
        <v>6053</v>
      </c>
      <c r="G744" s="89">
        <v>0</v>
      </c>
      <c r="H744" s="89">
        <v>31603</v>
      </c>
      <c r="I744" s="90">
        <v>204534</v>
      </c>
      <c r="J744" s="56" t="s">
        <v>209</v>
      </c>
      <c r="K744" s="50" t="s">
        <v>2032</v>
      </c>
      <c r="L744" s="112">
        <v>204534</v>
      </c>
      <c r="M744" s="58"/>
      <c r="N744" s="58"/>
      <c r="O744" s="58"/>
      <c r="P744" s="91"/>
      <c r="Q744" s="92">
        <v>217477</v>
      </c>
      <c r="R744" s="92">
        <v>0</v>
      </c>
      <c r="S744" s="92">
        <v>2610</v>
      </c>
      <c r="T744" s="92">
        <v>0</v>
      </c>
      <c r="U744" s="94"/>
      <c r="V744" s="94"/>
      <c r="W744" s="90">
        <f t="shared" si="857"/>
        <v>220087</v>
      </c>
      <c r="X744" s="101">
        <v>0</v>
      </c>
      <c r="Y744" s="50"/>
      <c r="Z744" s="50"/>
      <c r="AA744" s="51"/>
      <c r="AB744" s="68"/>
      <c r="AC744" s="68"/>
      <c r="AD744" s="68"/>
      <c r="AE744" s="68"/>
      <c r="AF744" s="68"/>
      <c r="AG744" s="67" t="str">
        <f t="shared" si="7"/>
        <v/>
      </c>
      <c r="AH744" s="51"/>
      <c r="AI744" s="51" t="str">
        <f t="shared" si="8"/>
        <v/>
      </c>
      <c r="AJ744" s="68" t="str">
        <f t="shared" si="9"/>
        <v/>
      </c>
      <c r="AK744" s="68" t="str">
        <f t="shared" si="10"/>
        <v/>
      </c>
      <c r="AL744" s="68" t="str">
        <f t="shared" si="11"/>
        <v/>
      </c>
      <c r="AM744" s="68" t="str">
        <f t="shared" si="12"/>
        <v/>
      </c>
      <c r="AN744" s="68" t="str">
        <f t="shared" si="13"/>
        <v/>
      </c>
      <c r="AO744" s="67" t="str">
        <f t="shared" si="14"/>
        <v/>
      </c>
      <c r="AP744" s="51"/>
      <c r="AQ744" s="51" t="str">
        <f t="shared" si="15"/>
        <v/>
      </c>
      <c r="AR744" s="68" t="str">
        <f t="shared" si="16"/>
        <v/>
      </c>
      <c r="AS744" s="68" t="str">
        <f t="shared" si="17"/>
        <v/>
      </c>
      <c r="AT744" s="68" t="str">
        <f t="shared" si="18"/>
        <v/>
      </c>
      <c r="AU744" s="68" t="str">
        <f t="shared" si="19"/>
        <v/>
      </c>
      <c r="AV744" s="68" t="str">
        <f t="shared" si="20"/>
        <v/>
      </c>
      <c r="AW744" s="67" t="str">
        <f t="shared" si="21"/>
        <v/>
      </c>
      <c r="AX744" s="51"/>
      <c r="AY744" s="51" t="str">
        <f t="shared" si="22"/>
        <v/>
      </c>
      <c r="AZ744" s="68" t="str">
        <f t="shared" si="23"/>
        <v/>
      </c>
      <c r="BA744" s="68" t="str">
        <f t="shared" si="24"/>
        <v/>
      </c>
      <c r="BB744" s="68" t="str">
        <f t="shared" si="25"/>
        <v/>
      </c>
      <c r="BC744" s="68" t="str">
        <f t="shared" si="26"/>
        <v/>
      </c>
      <c r="BD744" s="68" t="str">
        <f t="shared" si="27"/>
        <v/>
      </c>
      <c r="BE744" s="68" t="str">
        <f t="shared" si="28"/>
        <v/>
      </c>
      <c r="BF744" s="51"/>
      <c r="BG744" s="96">
        <f t="shared" si="29"/>
        <v>6053</v>
      </c>
      <c r="BH744" s="67">
        <f t="shared" si="30"/>
        <v>204534</v>
      </c>
      <c r="BI744" s="67">
        <f t="shared" si="31"/>
        <v>217477</v>
      </c>
      <c r="BJ744" s="67">
        <f t="shared" si="32"/>
        <v>0</v>
      </c>
      <c r="BK744" s="67">
        <f t="shared" si="33"/>
        <v>2610</v>
      </c>
      <c r="BL744" s="67">
        <f t="shared" si="34"/>
        <v>0</v>
      </c>
      <c r="BM744" s="65">
        <f t="shared" si="35"/>
        <v>0</v>
      </c>
      <c r="BN744" s="51"/>
      <c r="BO744" s="51"/>
      <c r="BP744" s="51"/>
      <c r="BQ744" s="70"/>
      <c r="BR744" s="51"/>
      <c r="BS744" s="96">
        <f t="shared" si="2920"/>
        <v>6053</v>
      </c>
      <c r="BT744" s="51"/>
      <c r="BU744" s="68"/>
      <c r="BV744" s="68"/>
      <c r="BW744" s="65"/>
      <c r="BX744" s="68"/>
      <c r="BY744" s="67">
        <f t="shared" si="44"/>
        <v>204534</v>
      </c>
      <c r="BZ744" s="68"/>
      <c r="CA744" s="65" t="str">
        <f t="shared" si="45"/>
        <v/>
      </c>
      <c r="CB744" s="67" t="str">
        <f t="shared" si="46"/>
        <v/>
      </c>
      <c r="CC744" s="67" t="str">
        <f t="shared" si="47"/>
        <v/>
      </c>
      <c r="CD744" s="67" t="str">
        <f t="shared" si="48"/>
        <v/>
      </c>
      <c r="CE744" s="67">
        <f t="shared" si="49"/>
        <v>0</v>
      </c>
      <c r="CF744" s="68"/>
      <c r="CG744" s="68"/>
      <c r="CH744" s="68"/>
      <c r="CI744" s="65"/>
      <c r="CJ744" s="68"/>
      <c r="CK744" s="67">
        <f t="shared" si="54"/>
        <v>220087</v>
      </c>
      <c r="CL744" s="68"/>
      <c r="CM744" s="68"/>
      <c r="CN744" s="68"/>
      <c r="CO744" s="65"/>
      <c r="CP744" s="68"/>
      <c r="CQ744" s="67">
        <f t="shared" si="59"/>
        <v>217477</v>
      </c>
      <c r="CR744" s="68"/>
      <c r="CS744" s="68"/>
      <c r="CT744" s="68"/>
      <c r="CU744" s="65"/>
      <c r="CV744" s="68"/>
      <c r="CW744" s="67">
        <f t="shared" si="64"/>
        <v>0</v>
      </c>
      <c r="CX744" s="68"/>
      <c r="CY744" s="68"/>
      <c r="CZ744" s="68"/>
      <c r="DA744" s="65"/>
      <c r="DB744" s="68"/>
      <c r="DC744" s="67">
        <f t="shared" si="69"/>
        <v>2610</v>
      </c>
      <c r="DD744" s="68"/>
      <c r="DE744" s="68"/>
      <c r="DF744" s="51"/>
      <c r="DG744" s="70"/>
      <c r="DH744" s="51"/>
      <c r="DI744" s="67">
        <f t="shared" si="74"/>
        <v>0</v>
      </c>
      <c r="DJ744" s="51"/>
      <c r="DK744" s="51"/>
      <c r="DL744" s="51"/>
      <c r="DM744" s="70"/>
      <c r="DN744" s="51"/>
      <c r="DO744" s="67">
        <f t="shared" si="79"/>
        <v>217477</v>
      </c>
      <c r="DP744" s="51"/>
      <c r="DQ744" s="51"/>
      <c r="DR744" s="51"/>
      <c r="DS744" s="51"/>
      <c r="DT744" s="51"/>
      <c r="DU744" s="181"/>
    </row>
    <row r="745" spans="1:125" ht="15" x14ac:dyDescent="0.25">
      <c r="A745" s="50"/>
      <c r="B745" s="51"/>
      <c r="C745" s="50"/>
      <c r="D745" s="53"/>
      <c r="E745" s="50"/>
      <c r="F745" s="54"/>
      <c r="G745" s="54"/>
      <c r="H745" s="54"/>
      <c r="I745" s="55"/>
      <c r="J745" s="50"/>
      <c r="K745" s="50" t="s">
        <v>2032</v>
      </c>
      <c r="L745" s="58" t="s">
        <v>2032</v>
      </c>
      <c r="M745" s="58"/>
      <c r="N745" s="58"/>
      <c r="O745" s="58"/>
      <c r="P745" s="59"/>
      <c r="Q745" s="60"/>
      <c r="R745" s="60"/>
      <c r="S745" s="60"/>
      <c r="T745" s="60"/>
      <c r="U745" s="60"/>
      <c r="V745" s="79"/>
      <c r="W745" s="90">
        <f t="shared" si="857"/>
        <v>0</v>
      </c>
      <c r="X745" s="101"/>
      <c r="Y745" s="50"/>
      <c r="Z745" s="50"/>
      <c r="AA745" s="51"/>
      <c r="AB745" s="68"/>
      <c r="AC745" s="68"/>
      <c r="AD745" s="68"/>
      <c r="AE745" s="68"/>
      <c r="AF745" s="68"/>
      <c r="AG745" s="67" t="str">
        <f t="shared" si="7"/>
        <v/>
      </c>
      <c r="AH745" s="51"/>
      <c r="AI745" s="51" t="str">
        <f t="shared" si="8"/>
        <v/>
      </c>
      <c r="AJ745" s="68" t="str">
        <f t="shared" si="9"/>
        <v/>
      </c>
      <c r="AK745" s="68" t="str">
        <f t="shared" si="10"/>
        <v/>
      </c>
      <c r="AL745" s="68" t="str">
        <f t="shared" si="11"/>
        <v/>
      </c>
      <c r="AM745" s="68" t="str">
        <f t="shared" si="12"/>
        <v/>
      </c>
      <c r="AN745" s="68" t="str">
        <f t="shared" si="13"/>
        <v/>
      </c>
      <c r="AO745" s="67" t="str">
        <f t="shared" si="14"/>
        <v/>
      </c>
      <c r="AP745" s="51"/>
      <c r="AQ745" s="51" t="str">
        <f t="shared" si="15"/>
        <v/>
      </c>
      <c r="AR745" s="68" t="str">
        <f t="shared" si="16"/>
        <v/>
      </c>
      <c r="AS745" s="68" t="str">
        <f t="shared" si="17"/>
        <v/>
      </c>
      <c r="AT745" s="68" t="str">
        <f t="shared" si="18"/>
        <v/>
      </c>
      <c r="AU745" s="68" t="str">
        <f t="shared" si="19"/>
        <v/>
      </c>
      <c r="AV745" s="68" t="str">
        <f t="shared" si="20"/>
        <v/>
      </c>
      <c r="AW745" s="67" t="str">
        <f t="shared" si="21"/>
        <v/>
      </c>
      <c r="AX745" s="51"/>
      <c r="AY745" s="51" t="str">
        <f t="shared" si="22"/>
        <v/>
      </c>
      <c r="AZ745" s="68" t="str">
        <f t="shared" si="23"/>
        <v/>
      </c>
      <c r="BA745" s="68" t="str">
        <f t="shared" si="24"/>
        <v/>
      </c>
      <c r="BB745" s="68" t="str">
        <f t="shared" si="25"/>
        <v/>
      </c>
      <c r="BC745" s="68" t="str">
        <f t="shared" si="26"/>
        <v/>
      </c>
      <c r="BD745" s="68" t="str">
        <f t="shared" si="27"/>
        <v/>
      </c>
      <c r="BE745" s="68" t="str">
        <f t="shared" si="28"/>
        <v/>
      </c>
      <c r="BF745" s="51"/>
      <c r="BG745" s="69" t="str">
        <f t="shared" si="29"/>
        <v/>
      </c>
      <c r="BH745" s="67" t="str">
        <f t="shared" si="30"/>
        <v/>
      </c>
      <c r="BI745" s="67" t="str">
        <f t="shared" si="31"/>
        <v/>
      </c>
      <c r="BJ745" s="67" t="str">
        <f t="shared" si="32"/>
        <v/>
      </c>
      <c r="BK745" s="67" t="str">
        <f t="shared" si="33"/>
        <v/>
      </c>
      <c r="BL745" s="67" t="str">
        <f t="shared" si="34"/>
        <v/>
      </c>
      <c r="BM745" s="65" t="str">
        <f t="shared" si="35"/>
        <v/>
      </c>
      <c r="BN745" s="51"/>
      <c r="BO745" s="51"/>
      <c r="BP745" s="51"/>
      <c r="BQ745" s="70"/>
      <c r="BR745" s="51"/>
      <c r="BS745" s="69" t="str">
        <f t="shared" si="2920"/>
        <v/>
      </c>
      <c r="BT745" s="51"/>
      <c r="BU745" s="68"/>
      <c r="BV745" s="68"/>
      <c r="BW745" s="65"/>
      <c r="BX745" s="68"/>
      <c r="BY745" s="67" t="str">
        <f t="shared" si="44"/>
        <v/>
      </c>
      <c r="BZ745" s="68"/>
      <c r="CA745" s="65" t="str">
        <f t="shared" si="45"/>
        <v/>
      </c>
      <c r="CB745" s="67" t="str">
        <f t="shared" si="46"/>
        <v/>
      </c>
      <c r="CC745" s="67" t="str">
        <f t="shared" si="47"/>
        <v/>
      </c>
      <c r="CD745" s="67" t="str">
        <f t="shared" si="48"/>
        <v/>
      </c>
      <c r="CE745" s="67" t="str">
        <f t="shared" si="49"/>
        <v/>
      </c>
      <c r="CF745" s="68"/>
      <c r="CG745" s="68"/>
      <c r="CH745" s="68"/>
      <c r="CI745" s="65"/>
      <c r="CJ745" s="68"/>
      <c r="CK745" s="67" t="str">
        <f t="shared" si="54"/>
        <v/>
      </c>
      <c r="CL745" s="68"/>
      <c r="CM745" s="68"/>
      <c r="CN745" s="68"/>
      <c r="CO745" s="65"/>
      <c r="CP745" s="68"/>
      <c r="CQ745" s="67" t="str">
        <f t="shared" si="59"/>
        <v/>
      </c>
      <c r="CR745" s="68"/>
      <c r="CS745" s="68"/>
      <c r="CT745" s="68"/>
      <c r="CU745" s="65"/>
      <c r="CV745" s="68"/>
      <c r="CW745" s="67" t="str">
        <f t="shared" si="64"/>
        <v/>
      </c>
      <c r="CX745" s="68"/>
      <c r="CY745" s="68"/>
      <c r="CZ745" s="68"/>
      <c r="DA745" s="65"/>
      <c r="DB745" s="68"/>
      <c r="DC745" s="67" t="str">
        <f t="shared" si="69"/>
        <v/>
      </c>
      <c r="DD745" s="68"/>
      <c r="DE745" s="68"/>
      <c r="DF745" s="51"/>
      <c r="DG745" s="70"/>
      <c r="DH745" s="51"/>
      <c r="DI745" s="69" t="str">
        <f t="shared" si="74"/>
        <v/>
      </c>
      <c r="DJ745" s="51"/>
      <c r="DK745" s="51"/>
      <c r="DL745" s="51"/>
      <c r="DM745" s="70"/>
      <c r="DN745" s="51"/>
      <c r="DO745" s="69" t="str">
        <f t="shared" si="79"/>
        <v/>
      </c>
      <c r="DP745" s="51"/>
      <c r="DQ745" s="51"/>
      <c r="DR745" s="51"/>
      <c r="DS745" s="51"/>
      <c r="DT745" s="51"/>
      <c r="DU745" s="181"/>
    </row>
    <row r="746" spans="1:125" ht="15" x14ac:dyDescent="0.25">
      <c r="A746" s="50">
        <v>2016</v>
      </c>
      <c r="B746" s="51" t="s">
        <v>666</v>
      </c>
      <c r="C746" s="50" t="s">
        <v>667</v>
      </c>
      <c r="D746" s="53" t="s">
        <v>193</v>
      </c>
      <c r="E746" s="50" t="s">
        <v>7</v>
      </c>
      <c r="F746" s="54">
        <v>83878</v>
      </c>
      <c r="G746" s="54" t="s">
        <v>364</v>
      </c>
      <c r="H746" s="54">
        <v>82630</v>
      </c>
      <c r="I746" s="55">
        <v>414238</v>
      </c>
      <c r="J746" s="50"/>
      <c r="K746" s="50" t="s">
        <v>2032</v>
      </c>
      <c r="L746" s="58" t="s">
        <v>2032</v>
      </c>
      <c r="M746" s="58" t="s">
        <v>2032</v>
      </c>
      <c r="N746" s="58" t="s">
        <v>2032</v>
      </c>
      <c r="O746" s="58" t="s">
        <v>2032</v>
      </c>
      <c r="P746" s="59"/>
      <c r="Q746" s="60">
        <v>466754</v>
      </c>
      <c r="R746" s="60">
        <v>0</v>
      </c>
      <c r="S746" s="60">
        <v>32729</v>
      </c>
      <c r="T746" s="60">
        <v>0</v>
      </c>
      <c r="U746" s="60">
        <v>0</v>
      </c>
      <c r="V746" s="79"/>
      <c r="W746" s="90">
        <f t="shared" si="857"/>
        <v>499483</v>
      </c>
      <c r="X746" s="101">
        <v>0</v>
      </c>
      <c r="Y746" s="50"/>
      <c r="Z746" s="50" t="s">
        <v>193</v>
      </c>
      <c r="AA746" s="51" t="str">
        <f t="shared" ref="AA746:AA747" si="5229">IF(A746 =2014,IF(Y746 ="",F746,""),"")</f>
        <v/>
      </c>
      <c r="AB746" s="68" t="str">
        <f t="shared" ref="AB746:AB747" si="5230">IF(A746 =2014,IF(Y746 ="",I746,""),"")</f>
        <v/>
      </c>
      <c r="AC746" s="68" t="str">
        <f t="shared" ref="AC746:AC747" si="5231">IF(A746 =2014,IF(Y746 ="",Q746,""),"")</f>
        <v/>
      </c>
      <c r="AD746" s="68" t="str">
        <f t="shared" ref="AD746:AD747" si="5232">IF(A746 =2014,IF(Y746 ="",R746,""),"")</f>
        <v/>
      </c>
      <c r="AE746" s="68" t="str">
        <f t="shared" ref="AE746:AE747" si="5233">IF(A746 =2014,IF(Y746 ="",S746,""),"")</f>
        <v/>
      </c>
      <c r="AF746" s="68" t="str">
        <f t="shared" ref="AF746:AF747" si="5234">IF(A746 =2014,IF(Y746 ="",T746+U746,""),"")</f>
        <v/>
      </c>
      <c r="AG746" s="67" t="str">
        <f t="shared" si="7"/>
        <v/>
      </c>
      <c r="AH746" s="51"/>
      <c r="AI746" s="51" t="str">
        <f t="shared" si="8"/>
        <v/>
      </c>
      <c r="AJ746" s="68" t="str">
        <f t="shared" si="9"/>
        <v/>
      </c>
      <c r="AK746" s="68" t="str">
        <f t="shared" si="10"/>
        <v/>
      </c>
      <c r="AL746" s="68" t="str">
        <f t="shared" si="11"/>
        <v/>
      </c>
      <c r="AM746" s="68" t="str">
        <f t="shared" si="12"/>
        <v/>
      </c>
      <c r="AN746" s="68" t="str">
        <f t="shared" si="13"/>
        <v/>
      </c>
      <c r="AO746" s="67" t="str">
        <f t="shared" si="14"/>
        <v/>
      </c>
      <c r="AP746" s="51"/>
      <c r="AQ746" s="80">
        <f t="shared" si="15"/>
        <v>83878</v>
      </c>
      <c r="AR746" s="68">
        <f t="shared" si="16"/>
        <v>414238</v>
      </c>
      <c r="AS746" s="68">
        <f t="shared" si="17"/>
        <v>466754</v>
      </c>
      <c r="AT746" s="68">
        <f t="shared" si="18"/>
        <v>0</v>
      </c>
      <c r="AU746" s="68">
        <f t="shared" si="19"/>
        <v>32729</v>
      </c>
      <c r="AV746" s="68">
        <f t="shared" si="20"/>
        <v>0</v>
      </c>
      <c r="AW746" s="67">
        <f t="shared" si="21"/>
        <v>0</v>
      </c>
      <c r="AX746" s="51"/>
      <c r="AY746" s="51" t="str">
        <f t="shared" si="22"/>
        <v/>
      </c>
      <c r="AZ746" s="68" t="str">
        <f t="shared" si="23"/>
        <v/>
      </c>
      <c r="BA746" s="68" t="str">
        <f t="shared" si="24"/>
        <v/>
      </c>
      <c r="BB746" s="68" t="str">
        <f t="shared" si="25"/>
        <v/>
      </c>
      <c r="BC746" s="68" t="str">
        <f t="shared" si="26"/>
        <v/>
      </c>
      <c r="BD746" s="68" t="str">
        <f t="shared" si="27"/>
        <v/>
      </c>
      <c r="BE746" s="68" t="str">
        <f t="shared" si="28"/>
        <v/>
      </c>
      <c r="BF746" s="51"/>
      <c r="BG746" s="69" t="str">
        <f t="shared" si="29"/>
        <v/>
      </c>
      <c r="BH746" s="67" t="str">
        <f t="shared" si="30"/>
        <v/>
      </c>
      <c r="BI746" s="67" t="str">
        <f t="shared" si="31"/>
        <v/>
      </c>
      <c r="BJ746" s="67" t="str">
        <f t="shared" si="32"/>
        <v/>
      </c>
      <c r="BK746" s="67" t="str">
        <f t="shared" si="33"/>
        <v/>
      </c>
      <c r="BL746" s="67" t="str">
        <f t="shared" si="34"/>
        <v/>
      </c>
      <c r="BM746" s="65" t="str">
        <f t="shared" si="35"/>
        <v/>
      </c>
      <c r="BN746" s="51"/>
      <c r="BO746" s="51" t="str">
        <f t="shared" ref="BO746:BO747" si="5235">IF(A746 =2014,F746,"")</f>
        <v/>
      </c>
      <c r="BP746" s="51" t="str">
        <f t="shared" ref="BP746:BP747" si="5236">IF(A746 =2015,F746,"")</f>
        <v/>
      </c>
      <c r="BQ746" s="71">
        <f t="shared" ref="BQ746:BQ747" si="5237">IF(A746 =2016,F746,"")</f>
        <v>83878</v>
      </c>
      <c r="BR746" s="51" t="str">
        <f t="shared" ref="BR746:BR747" si="5238">IF(A746 =2017,F746,"")</f>
        <v/>
      </c>
      <c r="BS746" s="69" t="str">
        <f t="shared" si="2920"/>
        <v/>
      </c>
      <c r="BT746" s="51"/>
      <c r="BU746" s="68" t="str">
        <f t="shared" ref="BU746:BU747" si="5239">IF(A746 =2014,I746,"")</f>
        <v/>
      </c>
      <c r="BV746" s="68" t="str">
        <f t="shared" ref="BV746:BV747" si="5240">IF(A746 =2015,I746,"")</f>
        <v/>
      </c>
      <c r="BW746" s="65">
        <f t="shared" ref="BW746:BW747" si="5241">IF(A746 =2016,I746,"")</f>
        <v>414238</v>
      </c>
      <c r="BX746" s="68" t="str">
        <f t="shared" ref="BX746:BX747" si="5242">IF(A746 =2017,I746,"")</f>
        <v/>
      </c>
      <c r="BY746" s="67" t="str">
        <f t="shared" si="44"/>
        <v/>
      </c>
      <c r="BZ746" s="68"/>
      <c r="CA746" s="65" t="str">
        <f t="shared" si="45"/>
        <v/>
      </c>
      <c r="CB746" s="67" t="str">
        <f t="shared" si="46"/>
        <v/>
      </c>
      <c r="CC746" s="67">
        <f t="shared" si="47"/>
        <v>0</v>
      </c>
      <c r="CD746" s="67" t="str">
        <f t="shared" si="48"/>
        <v/>
      </c>
      <c r="CE746" s="67" t="str">
        <f t="shared" si="49"/>
        <v/>
      </c>
      <c r="CF746" s="68"/>
      <c r="CG746" s="68" t="str">
        <f t="shared" ref="CG746:CG747" si="5243">IF(A746 =2014,Q746+R746+S746+T746+U746,"")</f>
        <v/>
      </c>
      <c r="CH746" s="68" t="str">
        <f t="shared" ref="CH746:CH747" si="5244">IF(A746 =2015,Q746+R746+S746+T746+U746,"")</f>
        <v/>
      </c>
      <c r="CI746" s="65">
        <f t="shared" ref="CI746:CI747" si="5245">IF(A746 =2016,Q746+R746+S746+T746+U746,"")</f>
        <v>499483</v>
      </c>
      <c r="CJ746" s="68" t="str">
        <f t="shared" ref="CJ746:CJ747" si="5246">IF(A746 =2017,Q746+R746+S746+T746+U746,"")</f>
        <v/>
      </c>
      <c r="CK746" s="67" t="str">
        <f t="shared" si="54"/>
        <v/>
      </c>
      <c r="CL746" s="68"/>
      <c r="CM746" s="68" t="str">
        <f t="shared" ref="CM746:CM747" si="5247">IF(A746 =2014,Q746,"")</f>
        <v/>
      </c>
      <c r="CN746" s="68" t="str">
        <f t="shared" ref="CN746:CN747" si="5248">IF(A746 =2015,Q746,"")</f>
        <v/>
      </c>
      <c r="CO746" s="65">
        <f t="shared" ref="CO746:CO747" si="5249">IF(A746 =2016,Q746,"")</f>
        <v>466754</v>
      </c>
      <c r="CP746" s="68" t="str">
        <f t="shared" ref="CP746:CP747" si="5250">IF(A746 =2017,Q746,"")</f>
        <v/>
      </c>
      <c r="CQ746" s="67" t="str">
        <f t="shared" si="59"/>
        <v/>
      </c>
      <c r="CR746" s="68"/>
      <c r="CS746" s="68" t="str">
        <f t="shared" ref="CS746:CS747" si="5251">IF(A746 =2014,R746,"")</f>
        <v/>
      </c>
      <c r="CT746" s="68" t="str">
        <f t="shared" ref="CT746:CT747" si="5252">IF(A746 =2015,R746,"")</f>
        <v/>
      </c>
      <c r="CU746" s="65">
        <f t="shared" ref="CU746:CU747" si="5253">IF(A746 =2016,R746,"")</f>
        <v>0</v>
      </c>
      <c r="CV746" s="68" t="str">
        <f t="shared" ref="CV746:CV747" si="5254">IF(A746 =2017,R746,"")</f>
        <v/>
      </c>
      <c r="CW746" s="67" t="str">
        <f t="shared" si="64"/>
        <v/>
      </c>
      <c r="CX746" s="68"/>
      <c r="CY746" s="68" t="str">
        <f t="shared" ref="CY746:CY747" si="5255">IF(A746 =2014,S746,"")</f>
        <v/>
      </c>
      <c r="CZ746" s="68" t="str">
        <f t="shared" ref="CZ746:CZ747" si="5256">IF(A746 =2015,S746,"")</f>
        <v/>
      </c>
      <c r="DA746" s="65">
        <f t="shared" ref="DA746:DA747" si="5257">IF(A746 =2016,S746,"")</f>
        <v>32729</v>
      </c>
      <c r="DB746" s="68" t="str">
        <f t="shared" ref="DB746:DB747" si="5258">IF(A746 =2017,S746,"")</f>
        <v/>
      </c>
      <c r="DC746" s="67" t="str">
        <f t="shared" si="69"/>
        <v/>
      </c>
      <c r="DD746" s="68"/>
      <c r="DE746" s="68" t="str">
        <f t="shared" ref="DE746:DE747" si="5259">IF(A746 =2014,T746,"")</f>
        <v/>
      </c>
      <c r="DF746" s="51" t="str">
        <f t="shared" ref="DF746:DF747" si="5260">IF(A746 =2015,T746,"")</f>
        <v/>
      </c>
      <c r="DG746" s="65">
        <f t="shared" ref="DG746:DG747" si="5261">IF(A746 =2016,T746,"")</f>
        <v>0</v>
      </c>
      <c r="DH746" s="51" t="str">
        <f t="shared" ref="DH746:DH747" si="5262">IF(A746 =2017,T746,"")</f>
        <v/>
      </c>
      <c r="DI746" s="69" t="str">
        <f t="shared" si="74"/>
        <v/>
      </c>
      <c r="DJ746" s="51"/>
      <c r="DK746" s="51" t="str">
        <f t="shared" ref="DK746:DK747" si="5263">IF(A746 =2014,U746,"")</f>
        <v/>
      </c>
      <c r="DL746" s="51" t="str">
        <f t="shared" ref="DL746:DL747" si="5264">IF(A746 =2015,U746,"")</f>
        <v/>
      </c>
      <c r="DM746" s="65">
        <f t="shared" ref="DM746:DM747" si="5265">IF(A746 =2016,U746,"")</f>
        <v>0</v>
      </c>
      <c r="DN746" s="51" t="str">
        <f t="shared" ref="DN746:DN747" si="5266">IF(A746 =2017,U746,"")</f>
        <v/>
      </c>
      <c r="DO746" s="69" t="str">
        <f t="shared" si="79"/>
        <v/>
      </c>
      <c r="DP746" s="51"/>
      <c r="DQ746" s="51"/>
      <c r="DR746" s="51"/>
      <c r="DS746" s="51"/>
      <c r="DT746" s="51"/>
      <c r="DU746" s="181"/>
    </row>
    <row r="747" spans="1:125" ht="15" x14ac:dyDescent="0.25">
      <c r="A747" s="50">
        <v>2017</v>
      </c>
      <c r="B747" s="51" t="s">
        <v>666</v>
      </c>
      <c r="C747" s="50" t="s">
        <v>667</v>
      </c>
      <c r="D747" s="53" t="s">
        <v>193</v>
      </c>
      <c r="E747" s="50" t="s">
        <v>7</v>
      </c>
      <c r="F747" s="54">
        <v>65893</v>
      </c>
      <c r="G747" s="54" t="s">
        <v>364</v>
      </c>
      <c r="H747" s="54">
        <v>80762</v>
      </c>
      <c r="I747" s="55">
        <v>337824</v>
      </c>
      <c r="J747" s="50"/>
      <c r="K747" s="50" t="s">
        <v>2032</v>
      </c>
      <c r="L747" s="58" t="s">
        <v>2032</v>
      </c>
      <c r="M747" s="58" t="s">
        <v>2032</v>
      </c>
      <c r="N747" s="58" t="s">
        <v>2032</v>
      </c>
      <c r="O747" s="58" t="s">
        <v>2032</v>
      </c>
      <c r="P747" s="59"/>
      <c r="Q747" s="60">
        <v>390728</v>
      </c>
      <c r="R747" s="60">
        <v>0</v>
      </c>
      <c r="S747" s="60">
        <v>24928</v>
      </c>
      <c r="T747" s="60">
        <v>0</v>
      </c>
      <c r="U747" s="60">
        <v>0</v>
      </c>
      <c r="V747" s="79"/>
      <c r="W747" s="90">
        <f t="shared" si="857"/>
        <v>415656</v>
      </c>
      <c r="X747" s="101">
        <v>0</v>
      </c>
      <c r="Y747" s="50"/>
      <c r="Z747" s="50" t="s">
        <v>193</v>
      </c>
      <c r="AA747" s="51" t="str">
        <f t="shared" si="5229"/>
        <v/>
      </c>
      <c r="AB747" s="68" t="str">
        <f t="shared" si="5230"/>
        <v/>
      </c>
      <c r="AC747" s="68" t="str">
        <f t="shared" si="5231"/>
        <v/>
      </c>
      <c r="AD747" s="68" t="str">
        <f t="shared" si="5232"/>
        <v/>
      </c>
      <c r="AE747" s="68" t="str">
        <f t="shared" si="5233"/>
        <v/>
      </c>
      <c r="AF747" s="68" t="str">
        <f t="shared" si="5234"/>
        <v/>
      </c>
      <c r="AG747" s="67" t="str">
        <f t="shared" si="7"/>
        <v/>
      </c>
      <c r="AH747" s="51"/>
      <c r="AI747" s="51" t="str">
        <f t="shared" si="8"/>
        <v/>
      </c>
      <c r="AJ747" s="68" t="str">
        <f t="shared" si="9"/>
        <v/>
      </c>
      <c r="AK747" s="68" t="str">
        <f t="shared" si="10"/>
        <v/>
      </c>
      <c r="AL747" s="68" t="str">
        <f t="shared" si="11"/>
        <v/>
      </c>
      <c r="AM747" s="68" t="str">
        <f t="shared" si="12"/>
        <v/>
      </c>
      <c r="AN747" s="68" t="str">
        <f t="shared" si="13"/>
        <v/>
      </c>
      <c r="AO747" s="67" t="str">
        <f t="shared" si="14"/>
        <v/>
      </c>
      <c r="AP747" s="51"/>
      <c r="AQ747" s="51" t="str">
        <f t="shared" si="15"/>
        <v/>
      </c>
      <c r="AR747" s="68" t="str">
        <f t="shared" si="16"/>
        <v/>
      </c>
      <c r="AS747" s="68" t="str">
        <f t="shared" si="17"/>
        <v/>
      </c>
      <c r="AT747" s="68" t="str">
        <f t="shared" si="18"/>
        <v/>
      </c>
      <c r="AU747" s="68" t="str">
        <f t="shared" si="19"/>
        <v/>
      </c>
      <c r="AV747" s="68" t="str">
        <f t="shared" si="20"/>
        <v/>
      </c>
      <c r="AW747" s="67" t="str">
        <f t="shared" si="21"/>
        <v/>
      </c>
      <c r="AX747" s="51"/>
      <c r="AY747" s="80">
        <f t="shared" si="22"/>
        <v>65893</v>
      </c>
      <c r="AZ747" s="68">
        <f t="shared" si="23"/>
        <v>337824</v>
      </c>
      <c r="BA747" s="68">
        <f t="shared" si="24"/>
        <v>390728</v>
      </c>
      <c r="BB747" s="68">
        <f t="shared" si="25"/>
        <v>0</v>
      </c>
      <c r="BC747" s="68">
        <f t="shared" si="26"/>
        <v>24928</v>
      </c>
      <c r="BD747" s="68">
        <f t="shared" si="27"/>
        <v>0</v>
      </c>
      <c r="BE747" s="68">
        <f t="shared" si="28"/>
        <v>0</v>
      </c>
      <c r="BF747" s="51"/>
      <c r="BG747" s="69" t="str">
        <f t="shared" si="29"/>
        <v/>
      </c>
      <c r="BH747" s="67" t="str">
        <f t="shared" si="30"/>
        <v/>
      </c>
      <c r="BI747" s="67" t="str">
        <f t="shared" si="31"/>
        <v/>
      </c>
      <c r="BJ747" s="67" t="str">
        <f t="shared" si="32"/>
        <v/>
      </c>
      <c r="BK747" s="67" t="str">
        <f t="shared" si="33"/>
        <v/>
      </c>
      <c r="BL747" s="67" t="str">
        <f t="shared" si="34"/>
        <v/>
      </c>
      <c r="BM747" s="65" t="str">
        <f t="shared" si="35"/>
        <v/>
      </c>
      <c r="BN747" s="51"/>
      <c r="BO747" s="51" t="str">
        <f t="shared" si="5235"/>
        <v/>
      </c>
      <c r="BP747" s="51" t="str">
        <f t="shared" si="5236"/>
        <v/>
      </c>
      <c r="BQ747" s="51" t="str">
        <f t="shared" si="5237"/>
        <v/>
      </c>
      <c r="BR747" s="71">
        <f t="shared" si="5238"/>
        <v>65893</v>
      </c>
      <c r="BS747" s="69" t="str">
        <f t="shared" si="2920"/>
        <v/>
      </c>
      <c r="BT747" s="51"/>
      <c r="BU747" s="68" t="str">
        <f t="shared" si="5239"/>
        <v/>
      </c>
      <c r="BV747" s="68" t="str">
        <f t="shared" si="5240"/>
        <v/>
      </c>
      <c r="BW747" s="68" t="str">
        <f t="shared" si="5241"/>
        <v/>
      </c>
      <c r="BX747" s="65">
        <f t="shared" si="5242"/>
        <v>337824</v>
      </c>
      <c r="BY747" s="67" t="str">
        <f t="shared" si="44"/>
        <v/>
      </c>
      <c r="BZ747" s="68"/>
      <c r="CA747" s="65" t="str">
        <f t="shared" si="45"/>
        <v/>
      </c>
      <c r="CB747" s="67" t="str">
        <f t="shared" si="46"/>
        <v/>
      </c>
      <c r="CC747" s="67" t="str">
        <f t="shared" si="47"/>
        <v/>
      </c>
      <c r="CD747" s="67">
        <f t="shared" si="48"/>
        <v>0</v>
      </c>
      <c r="CE747" s="67" t="str">
        <f t="shared" si="49"/>
        <v/>
      </c>
      <c r="CF747" s="68"/>
      <c r="CG747" s="68" t="str">
        <f t="shared" si="5243"/>
        <v/>
      </c>
      <c r="CH747" s="68" t="str">
        <f t="shared" si="5244"/>
        <v/>
      </c>
      <c r="CI747" s="68" t="str">
        <f t="shared" si="5245"/>
        <v/>
      </c>
      <c r="CJ747" s="65">
        <f t="shared" si="5246"/>
        <v>415656</v>
      </c>
      <c r="CK747" s="67" t="str">
        <f t="shared" si="54"/>
        <v/>
      </c>
      <c r="CL747" s="68"/>
      <c r="CM747" s="68" t="str">
        <f t="shared" si="5247"/>
        <v/>
      </c>
      <c r="CN747" s="68" t="str">
        <f t="shared" si="5248"/>
        <v/>
      </c>
      <c r="CO747" s="68" t="str">
        <f t="shared" si="5249"/>
        <v/>
      </c>
      <c r="CP747" s="65">
        <f t="shared" si="5250"/>
        <v>390728</v>
      </c>
      <c r="CQ747" s="67" t="str">
        <f t="shared" si="59"/>
        <v/>
      </c>
      <c r="CR747" s="68"/>
      <c r="CS747" s="68" t="str">
        <f t="shared" si="5251"/>
        <v/>
      </c>
      <c r="CT747" s="68" t="str">
        <f t="shared" si="5252"/>
        <v/>
      </c>
      <c r="CU747" s="68" t="str">
        <f t="shared" si="5253"/>
        <v/>
      </c>
      <c r="CV747" s="65">
        <f t="shared" si="5254"/>
        <v>0</v>
      </c>
      <c r="CW747" s="67" t="str">
        <f t="shared" si="64"/>
        <v/>
      </c>
      <c r="CX747" s="68"/>
      <c r="CY747" s="68" t="str">
        <f t="shared" si="5255"/>
        <v/>
      </c>
      <c r="CZ747" s="68" t="str">
        <f t="shared" si="5256"/>
        <v/>
      </c>
      <c r="DA747" s="68" t="str">
        <f t="shared" si="5257"/>
        <v/>
      </c>
      <c r="DB747" s="65">
        <f t="shared" si="5258"/>
        <v>24928</v>
      </c>
      <c r="DC747" s="67" t="str">
        <f t="shared" si="69"/>
        <v/>
      </c>
      <c r="DD747" s="68"/>
      <c r="DE747" s="68" t="str">
        <f t="shared" si="5259"/>
        <v/>
      </c>
      <c r="DF747" s="51" t="str">
        <f t="shared" si="5260"/>
        <v/>
      </c>
      <c r="DG747" s="51" t="str">
        <f t="shared" si="5261"/>
        <v/>
      </c>
      <c r="DH747" s="65">
        <f t="shared" si="5262"/>
        <v>0</v>
      </c>
      <c r="DI747" s="69" t="str">
        <f t="shared" si="74"/>
        <v/>
      </c>
      <c r="DJ747" s="51"/>
      <c r="DK747" s="51" t="str">
        <f t="shared" si="5263"/>
        <v/>
      </c>
      <c r="DL747" s="51" t="str">
        <f t="shared" si="5264"/>
        <v/>
      </c>
      <c r="DM747" s="51" t="str">
        <f t="shared" si="5265"/>
        <v/>
      </c>
      <c r="DN747" s="65">
        <f t="shared" si="5266"/>
        <v>0</v>
      </c>
      <c r="DO747" s="69" t="str">
        <f t="shared" si="79"/>
        <v/>
      </c>
      <c r="DP747" s="51"/>
      <c r="DQ747" s="51"/>
      <c r="DR747" s="51"/>
      <c r="DS747" s="51"/>
      <c r="DT747" s="51"/>
      <c r="DU747" s="181"/>
    </row>
    <row r="748" spans="1:125" ht="15" x14ac:dyDescent="0.25">
      <c r="A748" s="56">
        <v>2018</v>
      </c>
      <c r="B748" s="51" t="s">
        <v>666</v>
      </c>
      <c r="C748" s="50" t="s">
        <v>667</v>
      </c>
      <c r="D748" s="170" t="s">
        <v>193</v>
      </c>
      <c r="E748" s="50" t="s">
        <v>7</v>
      </c>
      <c r="F748" s="89">
        <v>63003</v>
      </c>
      <c r="G748" s="89">
        <v>0</v>
      </c>
      <c r="H748" s="89">
        <v>77378</v>
      </c>
      <c r="I748" s="90">
        <v>403620</v>
      </c>
      <c r="J748" s="56" t="s">
        <v>209</v>
      </c>
      <c r="K748" s="50" t="s">
        <v>2032</v>
      </c>
      <c r="L748" s="112">
        <v>403620</v>
      </c>
      <c r="M748" s="58"/>
      <c r="N748" s="58"/>
      <c r="O748" s="58"/>
      <c r="P748" s="91"/>
      <c r="Q748" s="92">
        <v>448669</v>
      </c>
      <c r="R748" s="92">
        <v>0</v>
      </c>
      <c r="S748" s="92">
        <v>21601</v>
      </c>
      <c r="T748" s="92">
        <v>0</v>
      </c>
      <c r="U748" s="94"/>
      <c r="V748" s="94"/>
      <c r="W748" s="90">
        <f t="shared" si="857"/>
        <v>470270</v>
      </c>
      <c r="X748" s="101">
        <v>0</v>
      </c>
      <c r="Y748" s="50"/>
      <c r="Z748" s="50"/>
      <c r="AA748" s="51"/>
      <c r="AB748" s="68"/>
      <c r="AC748" s="68"/>
      <c r="AD748" s="68"/>
      <c r="AE748" s="68"/>
      <c r="AF748" s="68"/>
      <c r="AG748" s="67" t="str">
        <f t="shared" si="7"/>
        <v/>
      </c>
      <c r="AH748" s="51"/>
      <c r="AI748" s="51" t="str">
        <f t="shared" si="8"/>
        <v/>
      </c>
      <c r="AJ748" s="68" t="str">
        <f t="shared" si="9"/>
        <v/>
      </c>
      <c r="AK748" s="68" t="str">
        <f t="shared" si="10"/>
        <v/>
      </c>
      <c r="AL748" s="68" t="str">
        <f t="shared" si="11"/>
        <v/>
      </c>
      <c r="AM748" s="68" t="str">
        <f t="shared" si="12"/>
        <v/>
      </c>
      <c r="AN748" s="68" t="str">
        <f t="shared" si="13"/>
        <v/>
      </c>
      <c r="AO748" s="67" t="str">
        <f t="shared" si="14"/>
        <v/>
      </c>
      <c r="AP748" s="51"/>
      <c r="AQ748" s="51" t="str">
        <f t="shared" si="15"/>
        <v/>
      </c>
      <c r="AR748" s="68" t="str">
        <f t="shared" si="16"/>
        <v/>
      </c>
      <c r="AS748" s="68" t="str">
        <f t="shared" si="17"/>
        <v/>
      </c>
      <c r="AT748" s="68" t="str">
        <f t="shared" si="18"/>
        <v/>
      </c>
      <c r="AU748" s="68" t="str">
        <f t="shared" si="19"/>
        <v/>
      </c>
      <c r="AV748" s="68" t="str">
        <f t="shared" si="20"/>
        <v/>
      </c>
      <c r="AW748" s="67" t="str">
        <f t="shared" si="21"/>
        <v/>
      </c>
      <c r="AX748" s="51"/>
      <c r="AY748" s="51" t="str">
        <f t="shared" si="22"/>
        <v/>
      </c>
      <c r="AZ748" s="68" t="str">
        <f t="shared" si="23"/>
        <v/>
      </c>
      <c r="BA748" s="68" t="str">
        <f t="shared" si="24"/>
        <v/>
      </c>
      <c r="BB748" s="68" t="str">
        <f t="shared" si="25"/>
        <v/>
      </c>
      <c r="BC748" s="68" t="str">
        <f t="shared" si="26"/>
        <v/>
      </c>
      <c r="BD748" s="68" t="str">
        <f t="shared" si="27"/>
        <v/>
      </c>
      <c r="BE748" s="68" t="str">
        <f t="shared" si="28"/>
        <v/>
      </c>
      <c r="BF748" s="51"/>
      <c r="BG748" s="96">
        <f t="shared" si="29"/>
        <v>63003</v>
      </c>
      <c r="BH748" s="67">
        <f t="shared" si="30"/>
        <v>403620</v>
      </c>
      <c r="BI748" s="67">
        <f t="shared" si="31"/>
        <v>448669</v>
      </c>
      <c r="BJ748" s="67">
        <f t="shared" si="32"/>
        <v>0</v>
      </c>
      <c r="BK748" s="67">
        <f t="shared" si="33"/>
        <v>21601</v>
      </c>
      <c r="BL748" s="67">
        <f t="shared" si="34"/>
        <v>0</v>
      </c>
      <c r="BM748" s="65">
        <f t="shared" si="35"/>
        <v>0</v>
      </c>
      <c r="BN748" s="51"/>
      <c r="BO748" s="51"/>
      <c r="BP748" s="51"/>
      <c r="BQ748" s="70"/>
      <c r="BR748" s="51"/>
      <c r="BS748" s="96">
        <f t="shared" si="2920"/>
        <v>63003</v>
      </c>
      <c r="BT748" s="51"/>
      <c r="BU748" s="68"/>
      <c r="BV748" s="68"/>
      <c r="BW748" s="65"/>
      <c r="BX748" s="68"/>
      <c r="BY748" s="67">
        <f t="shared" si="44"/>
        <v>403620</v>
      </c>
      <c r="BZ748" s="68"/>
      <c r="CA748" s="65" t="str">
        <f t="shared" si="45"/>
        <v/>
      </c>
      <c r="CB748" s="67" t="str">
        <f t="shared" si="46"/>
        <v/>
      </c>
      <c r="CC748" s="67" t="str">
        <f t="shared" si="47"/>
        <v/>
      </c>
      <c r="CD748" s="67" t="str">
        <f t="shared" si="48"/>
        <v/>
      </c>
      <c r="CE748" s="67">
        <f t="shared" si="49"/>
        <v>0</v>
      </c>
      <c r="CF748" s="68"/>
      <c r="CG748" s="68"/>
      <c r="CH748" s="68"/>
      <c r="CI748" s="65"/>
      <c r="CJ748" s="68"/>
      <c r="CK748" s="67">
        <f t="shared" si="54"/>
        <v>470270</v>
      </c>
      <c r="CL748" s="68"/>
      <c r="CM748" s="68"/>
      <c r="CN748" s="68"/>
      <c r="CO748" s="65"/>
      <c r="CP748" s="68"/>
      <c r="CQ748" s="67">
        <f t="shared" si="59"/>
        <v>448669</v>
      </c>
      <c r="CR748" s="68"/>
      <c r="CS748" s="68"/>
      <c r="CT748" s="68"/>
      <c r="CU748" s="65"/>
      <c r="CV748" s="68"/>
      <c r="CW748" s="67">
        <f t="shared" si="64"/>
        <v>0</v>
      </c>
      <c r="CX748" s="68"/>
      <c r="CY748" s="68"/>
      <c r="CZ748" s="68"/>
      <c r="DA748" s="65"/>
      <c r="DB748" s="68"/>
      <c r="DC748" s="67">
        <f t="shared" si="69"/>
        <v>21601</v>
      </c>
      <c r="DD748" s="68"/>
      <c r="DE748" s="68"/>
      <c r="DF748" s="51"/>
      <c r="DG748" s="70"/>
      <c r="DH748" s="51"/>
      <c r="DI748" s="67">
        <f t="shared" si="74"/>
        <v>0</v>
      </c>
      <c r="DJ748" s="51"/>
      <c r="DK748" s="51"/>
      <c r="DL748" s="51"/>
      <c r="DM748" s="70"/>
      <c r="DN748" s="51"/>
      <c r="DO748" s="67">
        <f t="shared" si="79"/>
        <v>448669</v>
      </c>
      <c r="DP748" s="51"/>
      <c r="DQ748" s="51"/>
      <c r="DR748" s="51"/>
      <c r="DS748" s="51"/>
      <c r="DT748" s="51"/>
      <c r="DU748" s="181"/>
    </row>
    <row r="749" spans="1:125" ht="15" x14ac:dyDescent="0.25">
      <c r="A749" s="50"/>
      <c r="B749" s="51"/>
      <c r="C749" s="50"/>
      <c r="D749" s="53"/>
      <c r="E749" s="50"/>
      <c r="F749" s="54"/>
      <c r="G749" s="54"/>
      <c r="H749" s="54"/>
      <c r="I749" s="55"/>
      <c r="J749" s="50"/>
      <c r="K749" s="50" t="s">
        <v>2032</v>
      </c>
      <c r="L749" s="58" t="s">
        <v>2032</v>
      </c>
      <c r="M749" s="58"/>
      <c r="N749" s="58"/>
      <c r="O749" s="58"/>
      <c r="P749" s="59"/>
      <c r="Q749" s="60"/>
      <c r="R749" s="60"/>
      <c r="S749" s="60"/>
      <c r="T749" s="60"/>
      <c r="U749" s="60"/>
      <c r="V749" s="79"/>
      <c r="W749" s="90">
        <f t="shared" si="857"/>
        <v>0</v>
      </c>
      <c r="X749" s="101"/>
      <c r="Y749" s="50"/>
      <c r="Z749" s="50"/>
      <c r="AA749" s="51"/>
      <c r="AB749" s="68"/>
      <c r="AC749" s="68"/>
      <c r="AD749" s="68"/>
      <c r="AE749" s="68"/>
      <c r="AF749" s="68"/>
      <c r="AG749" s="67" t="str">
        <f t="shared" si="7"/>
        <v/>
      </c>
      <c r="AH749" s="51"/>
      <c r="AI749" s="51" t="str">
        <f t="shared" si="8"/>
        <v/>
      </c>
      <c r="AJ749" s="68" t="str">
        <f t="shared" si="9"/>
        <v/>
      </c>
      <c r="AK749" s="68" t="str">
        <f t="shared" si="10"/>
        <v/>
      </c>
      <c r="AL749" s="68" t="str">
        <f t="shared" si="11"/>
        <v/>
      </c>
      <c r="AM749" s="68" t="str">
        <f t="shared" si="12"/>
        <v/>
      </c>
      <c r="AN749" s="68" t="str">
        <f t="shared" si="13"/>
        <v/>
      </c>
      <c r="AO749" s="67" t="str">
        <f t="shared" si="14"/>
        <v/>
      </c>
      <c r="AP749" s="51"/>
      <c r="AQ749" s="51" t="str">
        <f t="shared" si="15"/>
        <v/>
      </c>
      <c r="AR749" s="68" t="str">
        <f t="shared" si="16"/>
        <v/>
      </c>
      <c r="AS749" s="68" t="str">
        <f t="shared" si="17"/>
        <v/>
      </c>
      <c r="AT749" s="68" t="str">
        <f t="shared" si="18"/>
        <v/>
      </c>
      <c r="AU749" s="68" t="str">
        <f t="shared" si="19"/>
        <v/>
      </c>
      <c r="AV749" s="68" t="str">
        <f t="shared" si="20"/>
        <v/>
      </c>
      <c r="AW749" s="67" t="str">
        <f t="shared" si="21"/>
        <v/>
      </c>
      <c r="AX749" s="51"/>
      <c r="AY749" s="51" t="str">
        <f t="shared" si="22"/>
        <v/>
      </c>
      <c r="AZ749" s="68" t="str">
        <f t="shared" si="23"/>
        <v/>
      </c>
      <c r="BA749" s="68" t="str">
        <f t="shared" si="24"/>
        <v/>
      </c>
      <c r="BB749" s="68" t="str">
        <f t="shared" si="25"/>
        <v/>
      </c>
      <c r="BC749" s="68" t="str">
        <f t="shared" si="26"/>
        <v/>
      </c>
      <c r="BD749" s="68" t="str">
        <f t="shared" si="27"/>
        <v/>
      </c>
      <c r="BE749" s="68" t="str">
        <f t="shared" si="28"/>
        <v/>
      </c>
      <c r="BF749" s="51"/>
      <c r="BG749" s="69" t="str">
        <f t="shared" si="29"/>
        <v/>
      </c>
      <c r="BH749" s="67" t="str">
        <f t="shared" si="30"/>
        <v/>
      </c>
      <c r="BI749" s="67" t="str">
        <f t="shared" si="31"/>
        <v/>
      </c>
      <c r="BJ749" s="67" t="str">
        <f t="shared" si="32"/>
        <v/>
      </c>
      <c r="BK749" s="67" t="str">
        <f t="shared" si="33"/>
        <v/>
      </c>
      <c r="BL749" s="67" t="str">
        <f t="shared" si="34"/>
        <v/>
      </c>
      <c r="BM749" s="65" t="str">
        <f t="shared" si="35"/>
        <v/>
      </c>
      <c r="BN749" s="51"/>
      <c r="BO749" s="51"/>
      <c r="BP749" s="51"/>
      <c r="BQ749" s="70"/>
      <c r="BR749" s="51"/>
      <c r="BS749" s="69" t="str">
        <f t="shared" si="2920"/>
        <v/>
      </c>
      <c r="BT749" s="51"/>
      <c r="BU749" s="68"/>
      <c r="BV749" s="68"/>
      <c r="BW749" s="65"/>
      <c r="BX749" s="68"/>
      <c r="BY749" s="67" t="str">
        <f t="shared" si="44"/>
        <v/>
      </c>
      <c r="BZ749" s="68"/>
      <c r="CA749" s="65" t="str">
        <f t="shared" si="45"/>
        <v/>
      </c>
      <c r="CB749" s="67" t="str">
        <f t="shared" si="46"/>
        <v/>
      </c>
      <c r="CC749" s="67" t="str">
        <f t="shared" si="47"/>
        <v/>
      </c>
      <c r="CD749" s="67" t="str">
        <f t="shared" si="48"/>
        <v/>
      </c>
      <c r="CE749" s="67" t="str">
        <f t="shared" si="49"/>
        <v/>
      </c>
      <c r="CF749" s="68"/>
      <c r="CG749" s="68"/>
      <c r="CH749" s="68"/>
      <c r="CI749" s="65"/>
      <c r="CJ749" s="68"/>
      <c r="CK749" s="67" t="str">
        <f t="shared" si="54"/>
        <v/>
      </c>
      <c r="CL749" s="68"/>
      <c r="CM749" s="68"/>
      <c r="CN749" s="68"/>
      <c r="CO749" s="65"/>
      <c r="CP749" s="68"/>
      <c r="CQ749" s="67" t="str">
        <f t="shared" si="59"/>
        <v/>
      </c>
      <c r="CR749" s="68"/>
      <c r="CS749" s="68"/>
      <c r="CT749" s="68"/>
      <c r="CU749" s="65"/>
      <c r="CV749" s="68"/>
      <c r="CW749" s="67" t="str">
        <f t="shared" si="64"/>
        <v/>
      </c>
      <c r="CX749" s="68"/>
      <c r="CY749" s="68"/>
      <c r="CZ749" s="68"/>
      <c r="DA749" s="65"/>
      <c r="DB749" s="68"/>
      <c r="DC749" s="67" t="str">
        <f t="shared" si="69"/>
        <v/>
      </c>
      <c r="DD749" s="68"/>
      <c r="DE749" s="68"/>
      <c r="DF749" s="51"/>
      <c r="DG749" s="70"/>
      <c r="DH749" s="51"/>
      <c r="DI749" s="69" t="str">
        <f t="shared" si="74"/>
        <v/>
      </c>
      <c r="DJ749" s="51"/>
      <c r="DK749" s="51"/>
      <c r="DL749" s="51"/>
      <c r="DM749" s="70"/>
      <c r="DN749" s="51"/>
      <c r="DO749" s="69" t="str">
        <f t="shared" si="79"/>
        <v/>
      </c>
      <c r="DP749" s="51"/>
      <c r="DQ749" s="51"/>
      <c r="DR749" s="51"/>
      <c r="DS749" s="51"/>
      <c r="DT749" s="51"/>
      <c r="DU749" s="181"/>
    </row>
    <row r="750" spans="1:125" ht="15" x14ac:dyDescent="0.25">
      <c r="A750" s="50">
        <v>2016</v>
      </c>
      <c r="B750" s="51" t="s">
        <v>668</v>
      </c>
      <c r="C750" s="50" t="s">
        <v>669</v>
      </c>
      <c r="D750" s="53" t="s">
        <v>193</v>
      </c>
      <c r="E750" s="50" t="s">
        <v>7</v>
      </c>
      <c r="F750" s="54">
        <v>269202</v>
      </c>
      <c r="G750" s="54" t="s">
        <v>364</v>
      </c>
      <c r="H750" s="54">
        <v>141787</v>
      </c>
      <c r="I750" s="55">
        <v>645672</v>
      </c>
      <c r="J750" s="50"/>
      <c r="K750" s="50" t="s">
        <v>2032</v>
      </c>
      <c r="L750" s="58" t="s">
        <v>2032</v>
      </c>
      <c r="M750" s="58" t="s">
        <v>2032</v>
      </c>
      <c r="N750" s="58" t="s">
        <v>2032</v>
      </c>
      <c r="O750" s="58" t="s">
        <v>2032</v>
      </c>
      <c r="P750" s="59"/>
      <c r="Q750" s="60">
        <v>687748</v>
      </c>
      <c r="R750" s="60">
        <v>0</v>
      </c>
      <c r="S750" s="60">
        <v>54622</v>
      </c>
      <c r="T750" s="60">
        <v>0</v>
      </c>
      <c r="U750" s="60">
        <v>0</v>
      </c>
      <c r="V750" s="79"/>
      <c r="W750" s="90">
        <f t="shared" si="857"/>
        <v>742370</v>
      </c>
      <c r="X750" s="101">
        <v>0</v>
      </c>
      <c r="Y750" s="50"/>
      <c r="Z750" s="50" t="s">
        <v>193</v>
      </c>
      <c r="AA750" s="51" t="str">
        <f t="shared" ref="AA750:AA751" si="5267">IF(A750 =2014,IF(Y750 ="",F750,""),"")</f>
        <v/>
      </c>
      <c r="AB750" s="68" t="str">
        <f t="shared" ref="AB750:AB751" si="5268">IF(A750 =2014,IF(Y750 ="",I750,""),"")</f>
        <v/>
      </c>
      <c r="AC750" s="68" t="str">
        <f t="shared" ref="AC750:AC751" si="5269">IF(A750 =2014,IF(Y750 ="",Q750,""),"")</f>
        <v/>
      </c>
      <c r="AD750" s="68" t="str">
        <f t="shared" ref="AD750:AD751" si="5270">IF(A750 =2014,IF(Y750 ="",R750,""),"")</f>
        <v/>
      </c>
      <c r="AE750" s="68" t="str">
        <f t="shared" ref="AE750:AE751" si="5271">IF(A750 =2014,IF(Y750 ="",S750,""),"")</f>
        <v/>
      </c>
      <c r="AF750" s="68" t="str">
        <f t="shared" ref="AF750:AF751" si="5272">IF(A750 =2014,IF(Y750 ="",T750+U750,""),"")</f>
        <v/>
      </c>
      <c r="AG750" s="67" t="str">
        <f t="shared" si="7"/>
        <v/>
      </c>
      <c r="AH750" s="51"/>
      <c r="AI750" s="51" t="str">
        <f t="shared" si="8"/>
        <v/>
      </c>
      <c r="AJ750" s="68" t="str">
        <f t="shared" si="9"/>
        <v/>
      </c>
      <c r="AK750" s="68" t="str">
        <f t="shared" si="10"/>
        <v/>
      </c>
      <c r="AL750" s="68" t="str">
        <f t="shared" si="11"/>
        <v/>
      </c>
      <c r="AM750" s="68" t="str">
        <f t="shared" si="12"/>
        <v/>
      </c>
      <c r="AN750" s="68" t="str">
        <f t="shared" si="13"/>
        <v/>
      </c>
      <c r="AO750" s="67" t="str">
        <f t="shared" si="14"/>
        <v/>
      </c>
      <c r="AP750" s="51"/>
      <c r="AQ750" s="80">
        <f t="shared" si="15"/>
        <v>269202</v>
      </c>
      <c r="AR750" s="68">
        <f t="shared" si="16"/>
        <v>645672</v>
      </c>
      <c r="AS750" s="68">
        <f t="shared" si="17"/>
        <v>687748</v>
      </c>
      <c r="AT750" s="68">
        <f t="shared" si="18"/>
        <v>0</v>
      </c>
      <c r="AU750" s="68">
        <f t="shared" si="19"/>
        <v>54622</v>
      </c>
      <c r="AV750" s="68">
        <f t="shared" si="20"/>
        <v>0</v>
      </c>
      <c r="AW750" s="67">
        <f t="shared" si="21"/>
        <v>0</v>
      </c>
      <c r="AX750" s="51"/>
      <c r="AY750" s="51" t="str">
        <f t="shared" si="22"/>
        <v/>
      </c>
      <c r="AZ750" s="68" t="str">
        <f t="shared" si="23"/>
        <v/>
      </c>
      <c r="BA750" s="68" t="str">
        <f t="shared" si="24"/>
        <v/>
      </c>
      <c r="BB750" s="68" t="str">
        <f t="shared" si="25"/>
        <v/>
      </c>
      <c r="BC750" s="68" t="str">
        <f t="shared" si="26"/>
        <v/>
      </c>
      <c r="BD750" s="68" t="str">
        <f t="shared" si="27"/>
        <v/>
      </c>
      <c r="BE750" s="68" t="str">
        <f t="shared" si="28"/>
        <v/>
      </c>
      <c r="BF750" s="51"/>
      <c r="BG750" s="69" t="str">
        <f t="shared" si="29"/>
        <v/>
      </c>
      <c r="BH750" s="67" t="str">
        <f t="shared" si="30"/>
        <v/>
      </c>
      <c r="BI750" s="67" t="str">
        <f t="shared" si="31"/>
        <v/>
      </c>
      <c r="BJ750" s="67" t="str">
        <f t="shared" si="32"/>
        <v/>
      </c>
      <c r="BK750" s="67" t="str">
        <f t="shared" si="33"/>
        <v/>
      </c>
      <c r="BL750" s="67" t="str">
        <f t="shared" si="34"/>
        <v/>
      </c>
      <c r="BM750" s="65" t="str">
        <f t="shared" si="35"/>
        <v/>
      </c>
      <c r="BN750" s="51"/>
      <c r="BO750" s="51" t="str">
        <f t="shared" ref="BO750:BO751" si="5273">IF(A750 =2014,F750,"")</f>
        <v/>
      </c>
      <c r="BP750" s="51" t="str">
        <f t="shared" ref="BP750:BP751" si="5274">IF(A750 =2015,F750,"")</f>
        <v/>
      </c>
      <c r="BQ750" s="71">
        <f t="shared" ref="BQ750:BQ751" si="5275">IF(A750 =2016,F750,"")</f>
        <v>269202</v>
      </c>
      <c r="BR750" s="51" t="str">
        <f t="shared" ref="BR750:BR751" si="5276">IF(A750 =2017,F750,"")</f>
        <v/>
      </c>
      <c r="BS750" s="69" t="str">
        <f t="shared" si="2920"/>
        <v/>
      </c>
      <c r="BT750" s="51"/>
      <c r="BU750" s="68" t="str">
        <f t="shared" ref="BU750:BU751" si="5277">IF(A750 =2014,I750,"")</f>
        <v/>
      </c>
      <c r="BV750" s="68" t="str">
        <f t="shared" ref="BV750:BV751" si="5278">IF(A750 =2015,I750,"")</f>
        <v/>
      </c>
      <c r="BW750" s="65">
        <f t="shared" ref="BW750:BW751" si="5279">IF(A750 =2016,I750,"")</f>
        <v>645672</v>
      </c>
      <c r="BX750" s="68" t="str">
        <f t="shared" ref="BX750:BX751" si="5280">IF(A750 =2017,I750,"")</f>
        <v/>
      </c>
      <c r="BY750" s="67" t="str">
        <f t="shared" si="44"/>
        <v/>
      </c>
      <c r="BZ750" s="68"/>
      <c r="CA750" s="65" t="str">
        <f t="shared" si="45"/>
        <v/>
      </c>
      <c r="CB750" s="67" t="str">
        <f t="shared" si="46"/>
        <v/>
      </c>
      <c r="CC750" s="67">
        <f t="shared" si="47"/>
        <v>0</v>
      </c>
      <c r="CD750" s="67" t="str">
        <f t="shared" si="48"/>
        <v/>
      </c>
      <c r="CE750" s="67" t="str">
        <f t="shared" si="49"/>
        <v/>
      </c>
      <c r="CF750" s="68"/>
      <c r="CG750" s="68" t="str">
        <f t="shared" ref="CG750:CG751" si="5281">IF(A750 =2014,Q750+R750+S750+T750+U750,"")</f>
        <v/>
      </c>
      <c r="CH750" s="68" t="str">
        <f t="shared" ref="CH750:CH751" si="5282">IF(A750 =2015,Q750+R750+S750+T750+U750,"")</f>
        <v/>
      </c>
      <c r="CI750" s="65">
        <f t="shared" ref="CI750:CI751" si="5283">IF(A750 =2016,Q750+R750+S750+T750+U750,"")</f>
        <v>742370</v>
      </c>
      <c r="CJ750" s="68" t="str">
        <f t="shared" ref="CJ750:CJ751" si="5284">IF(A750 =2017,Q750+R750+S750+T750+U750,"")</f>
        <v/>
      </c>
      <c r="CK750" s="67" t="str">
        <f t="shared" si="54"/>
        <v/>
      </c>
      <c r="CL750" s="68"/>
      <c r="CM750" s="68" t="str">
        <f t="shared" ref="CM750:CM751" si="5285">IF(A750 =2014,Q750,"")</f>
        <v/>
      </c>
      <c r="CN750" s="68" t="str">
        <f t="shared" ref="CN750:CN751" si="5286">IF(A750 =2015,Q750,"")</f>
        <v/>
      </c>
      <c r="CO750" s="65">
        <f t="shared" ref="CO750:CO751" si="5287">IF(A750 =2016,Q750,"")</f>
        <v>687748</v>
      </c>
      <c r="CP750" s="68" t="str">
        <f t="shared" ref="CP750:CP751" si="5288">IF(A750 =2017,Q750,"")</f>
        <v/>
      </c>
      <c r="CQ750" s="67" t="str">
        <f t="shared" si="59"/>
        <v/>
      </c>
      <c r="CR750" s="68"/>
      <c r="CS750" s="68" t="str">
        <f t="shared" ref="CS750:CS751" si="5289">IF(A750 =2014,R750,"")</f>
        <v/>
      </c>
      <c r="CT750" s="68" t="str">
        <f t="shared" ref="CT750:CT751" si="5290">IF(A750 =2015,R750,"")</f>
        <v/>
      </c>
      <c r="CU750" s="65">
        <f t="shared" ref="CU750:CU751" si="5291">IF(A750 =2016,R750,"")</f>
        <v>0</v>
      </c>
      <c r="CV750" s="68" t="str">
        <f t="shared" ref="CV750:CV751" si="5292">IF(A750 =2017,R750,"")</f>
        <v/>
      </c>
      <c r="CW750" s="67" t="str">
        <f t="shared" si="64"/>
        <v/>
      </c>
      <c r="CX750" s="68"/>
      <c r="CY750" s="68" t="str">
        <f t="shared" ref="CY750:CY751" si="5293">IF(A750 =2014,S750,"")</f>
        <v/>
      </c>
      <c r="CZ750" s="68" t="str">
        <f t="shared" ref="CZ750:CZ751" si="5294">IF(A750 =2015,S750,"")</f>
        <v/>
      </c>
      <c r="DA750" s="65">
        <f t="shared" ref="DA750:DA751" si="5295">IF(A750 =2016,S750,"")</f>
        <v>54622</v>
      </c>
      <c r="DB750" s="68" t="str">
        <f t="shared" ref="DB750:DB751" si="5296">IF(A750 =2017,S750,"")</f>
        <v/>
      </c>
      <c r="DC750" s="67" t="str">
        <f t="shared" si="69"/>
        <v/>
      </c>
      <c r="DD750" s="68"/>
      <c r="DE750" s="68" t="str">
        <f t="shared" ref="DE750:DE751" si="5297">IF(A750 =2014,T750,"")</f>
        <v/>
      </c>
      <c r="DF750" s="51" t="str">
        <f t="shared" ref="DF750:DF751" si="5298">IF(A750 =2015,T750,"")</f>
        <v/>
      </c>
      <c r="DG750" s="65">
        <f t="shared" ref="DG750:DG751" si="5299">IF(A750 =2016,T750,"")</f>
        <v>0</v>
      </c>
      <c r="DH750" s="51" t="str">
        <f t="shared" ref="DH750:DH751" si="5300">IF(A750 =2017,T750,"")</f>
        <v/>
      </c>
      <c r="DI750" s="69" t="str">
        <f t="shared" si="74"/>
        <v/>
      </c>
      <c r="DJ750" s="51"/>
      <c r="DK750" s="51" t="str">
        <f t="shared" ref="DK750:DK751" si="5301">IF(A750 =2014,U750,"")</f>
        <v/>
      </c>
      <c r="DL750" s="51" t="str">
        <f t="shared" ref="DL750:DL751" si="5302">IF(A750 =2015,U750,"")</f>
        <v/>
      </c>
      <c r="DM750" s="65">
        <f t="shared" ref="DM750:DM751" si="5303">IF(A750 =2016,U750,"")</f>
        <v>0</v>
      </c>
      <c r="DN750" s="51" t="str">
        <f t="shared" ref="DN750:DN751" si="5304">IF(A750 =2017,U750,"")</f>
        <v/>
      </c>
      <c r="DO750" s="69" t="str">
        <f t="shared" si="79"/>
        <v/>
      </c>
      <c r="DP750" s="51"/>
      <c r="DQ750" s="51"/>
      <c r="DR750" s="51"/>
      <c r="DS750" s="51"/>
      <c r="DT750" s="51"/>
      <c r="DU750" s="181"/>
    </row>
    <row r="751" spans="1:125" ht="15" x14ac:dyDescent="0.25">
      <c r="A751" s="50">
        <v>2017</v>
      </c>
      <c r="B751" s="51" t="s">
        <v>668</v>
      </c>
      <c r="C751" s="50" t="s">
        <v>669</v>
      </c>
      <c r="D751" s="53" t="s">
        <v>193</v>
      </c>
      <c r="E751" s="50" t="s">
        <v>7</v>
      </c>
      <c r="F751" s="54">
        <v>215941</v>
      </c>
      <c r="G751" s="54" t="s">
        <v>364</v>
      </c>
      <c r="H751" s="54">
        <v>139584</v>
      </c>
      <c r="I751" s="55">
        <v>691781</v>
      </c>
      <c r="J751" s="50"/>
      <c r="K751" s="50" t="s">
        <v>2032</v>
      </c>
      <c r="L751" s="58" t="s">
        <v>2032</v>
      </c>
      <c r="M751" s="58" t="s">
        <v>2032</v>
      </c>
      <c r="N751" s="58" t="s">
        <v>2032</v>
      </c>
      <c r="O751" s="58" t="s">
        <v>2032</v>
      </c>
      <c r="P751" s="59"/>
      <c r="Q751" s="60">
        <v>743659</v>
      </c>
      <c r="R751" s="60">
        <v>0</v>
      </c>
      <c r="S751" s="60">
        <v>44820</v>
      </c>
      <c r="T751" s="60">
        <v>0</v>
      </c>
      <c r="U751" s="60">
        <v>0</v>
      </c>
      <c r="V751" s="79"/>
      <c r="W751" s="90">
        <f t="shared" si="857"/>
        <v>788479</v>
      </c>
      <c r="X751" s="101">
        <v>0</v>
      </c>
      <c r="Y751" s="50"/>
      <c r="Z751" s="50" t="s">
        <v>193</v>
      </c>
      <c r="AA751" s="51" t="str">
        <f t="shared" si="5267"/>
        <v/>
      </c>
      <c r="AB751" s="68" t="str">
        <f t="shared" si="5268"/>
        <v/>
      </c>
      <c r="AC751" s="68" t="str">
        <f t="shared" si="5269"/>
        <v/>
      </c>
      <c r="AD751" s="68" t="str">
        <f t="shared" si="5270"/>
        <v/>
      </c>
      <c r="AE751" s="68" t="str">
        <f t="shared" si="5271"/>
        <v/>
      </c>
      <c r="AF751" s="68" t="str">
        <f t="shared" si="5272"/>
        <v/>
      </c>
      <c r="AG751" s="67" t="str">
        <f t="shared" si="7"/>
        <v/>
      </c>
      <c r="AH751" s="51"/>
      <c r="AI751" s="51" t="str">
        <f t="shared" si="8"/>
        <v/>
      </c>
      <c r="AJ751" s="68" t="str">
        <f t="shared" si="9"/>
        <v/>
      </c>
      <c r="AK751" s="68" t="str">
        <f t="shared" si="10"/>
        <v/>
      </c>
      <c r="AL751" s="68" t="str">
        <f t="shared" si="11"/>
        <v/>
      </c>
      <c r="AM751" s="68" t="str">
        <f t="shared" si="12"/>
        <v/>
      </c>
      <c r="AN751" s="68" t="str">
        <f t="shared" si="13"/>
        <v/>
      </c>
      <c r="AO751" s="67" t="str">
        <f t="shared" si="14"/>
        <v/>
      </c>
      <c r="AP751" s="51"/>
      <c r="AQ751" s="51" t="str">
        <f t="shared" si="15"/>
        <v/>
      </c>
      <c r="AR751" s="68" t="str">
        <f t="shared" si="16"/>
        <v/>
      </c>
      <c r="AS751" s="68" t="str">
        <f t="shared" si="17"/>
        <v/>
      </c>
      <c r="AT751" s="68" t="str">
        <f t="shared" si="18"/>
        <v/>
      </c>
      <c r="AU751" s="68" t="str">
        <f t="shared" si="19"/>
        <v/>
      </c>
      <c r="AV751" s="68" t="str">
        <f t="shared" si="20"/>
        <v/>
      </c>
      <c r="AW751" s="67" t="str">
        <f t="shared" si="21"/>
        <v/>
      </c>
      <c r="AX751" s="51"/>
      <c r="AY751" s="80">
        <f t="shared" si="22"/>
        <v>215941</v>
      </c>
      <c r="AZ751" s="68">
        <f t="shared" si="23"/>
        <v>691781</v>
      </c>
      <c r="BA751" s="68">
        <f t="shared" si="24"/>
        <v>743659</v>
      </c>
      <c r="BB751" s="68">
        <f t="shared" si="25"/>
        <v>0</v>
      </c>
      <c r="BC751" s="68">
        <f t="shared" si="26"/>
        <v>44820</v>
      </c>
      <c r="BD751" s="68">
        <f t="shared" si="27"/>
        <v>0</v>
      </c>
      <c r="BE751" s="68">
        <f t="shared" si="28"/>
        <v>0</v>
      </c>
      <c r="BF751" s="51"/>
      <c r="BG751" s="69" t="str">
        <f t="shared" si="29"/>
        <v/>
      </c>
      <c r="BH751" s="67" t="str">
        <f t="shared" si="30"/>
        <v/>
      </c>
      <c r="BI751" s="67" t="str">
        <f t="shared" si="31"/>
        <v/>
      </c>
      <c r="BJ751" s="67" t="str">
        <f t="shared" si="32"/>
        <v/>
      </c>
      <c r="BK751" s="67" t="str">
        <f t="shared" si="33"/>
        <v/>
      </c>
      <c r="BL751" s="67" t="str">
        <f t="shared" si="34"/>
        <v/>
      </c>
      <c r="BM751" s="65" t="str">
        <f t="shared" si="35"/>
        <v/>
      </c>
      <c r="BN751" s="51"/>
      <c r="BO751" s="51" t="str">
        <f t="shared" si="5273"/>
        <v/>
      </c>
      <c r="BP751" s="51" t="str">
        <f t="shared" si="5274"/>
        <v/>
      </c>
      <c r="BQ751" s="51" t="str">
        <f t="shared" si="5275"/>
        <v/>
      </c>
      <c r="BR751" s="71">
        <f t="shared" si="5276"/>
        <v>215941</v>
      </c>
      <c r="BS751" s="69" t="str">
        <f t="shared" si="2920"/>
        <v/>
      </c>
      <c r="BT751" s="51"/>
      <c r="BU751" s="68" t="str">
        <f t="shared" si="5277"/>
        <v/>
      </c>
      <c r="BV751" s="68" t="str">
        <f t="shared" si="5278"/>
        <v/>
      </c>
      <c r="BW751" s="68" t="str">
        <f t="shared" si="5279"/>
        <v/>
      </c>
      <c r="BX751" s="65">
        <f t="shared" si="5280"/>
        <v>691781</v>
      </c>
      <c r="BY751" s="67" t="str">
        <f t="shared" si="44"/>
        <v/>
      </c>
      <c r="BZ751" s="68"/>
      <c r="CA751" s="65" t="str">
        <f t="shared" si="45"/>
        <v/>
      </c>
      <c r="CB751" s="67" t="str">
        <f t="shared" si="46"/>
        <v/>
      </c>
      <c r="CC751" s="67" t="str">
        <f t="shared" si="47"/>
        <v/>
      </c>
      <c r="CD751" s="67">
        <f t="shared" si="48"/>
        <v>0</v>
      </c>
      <c r="CE751" s="67" t="str">
        <f t="shared" si="49"/>
        <v/>
      </c>
      <c r="CF751" s="68"/>
      <c r="CG751" s="68" t="str">
        <f t="shared" si="5281"/>
        <v/>
      </c>
      <c r="CH751" s="68" t="str">
        <f t="shared" si="5282"/>
        <v/>
      </c>
      <c r="CI751" s="68" t="str">
        <f t="shared" si="5283"/>
        <v/>
      </c>
      <c r="CJ751" s="65">
        <f t="shared" si="5284"/>
        <v>788479</v>
      </c>
      <c r="CK751" s="67" t="str">
        <f t="shared" si="54"/>
        <v/>
      </c>
      <c r="CL751" s="68"/>
      <c r="CM751" s="68" t="str">
        <f t="shared" si="5285"/>
        <v/>
      </c>
      <c r="CN751" s="68" t="str">
        <f t="shared" si="5286"/>
        <v/>
      </c>
      <c r="CO751" s="68" t="str">
        <f t="shared" si="5287"/>
        <v/>
      </c>
      <c r="CP751" s="65">
        <f t="shared" si="5288"/>
        <v>743659</v>
      </c>
      <c r="CQ751" s="67" t="str">
        <f t="shared" si="59"/>
        <v/>
      </c>
      <c r="CR751" s="68"/>
      <c r="CS751" s="68" t="str">
        <f t="shared" si="5289"/>
        <v/>
      </c>
      <c r="CT751" s="68" t="str">
        <f t="shared" si="5290"/>
        <v/>
      </c>
      <c r="CU751" s="68" t="str">
        <f t="shared" si="5291"/>
        <v/>
      </c>
      <c r="CV751" s="65">
        <f t="shared" si="5292"/>
        <v>0</v>
      </c>
      <c r="CW751" s="67" t="str">
        <f t="shared" si="64"/>
        <v/>
      </c>
      <c r="CX751" s="68"/>
      <c r="CY751" s="68" t="str">
        <f t="shared" si="5293"/>
        <v/>
      </c>
      <c r="CZ751" s="68" t="str">
        <f t="shared" si="5294"/>
        <v/>
      </c>
      <c r="DA751" s="68" t="str">
        <f t="shared" si="5295"/>
        <v/>
      </c>
      <c r="DB751" s="65">
        <f t="shared" si="5296"/>
        <v>44820</v>
      </c>
      <c r="DC751" s="67" t="str">
        <f t="shared" si="69"/>
        <v/>
      </c>
      <c r="DD751" s="68"/>
      <c r="DE751" s="68" t="str">
        <f t="shared" si="5297"/>
        <v/>
      </c>
      <c r="DF751" s="51" t="str">
        <f t="shared" si="5298"/>
        <v/>
      </c>
      <c r="DG751" s="51" t="str">
        <f t="shared" si="5299"/>
        <v/>
      </c>
      <c r="DH751" s="65">
        <f t="shared" si="5300"/>
        <v>0</v>
      </c>
      <c r="DI751" s="69" t="str">
        <f t="shared" si="74"/>
        <v/>
      </c>
      <c r="DJ751" s="51"/>
      <c r="DK751" s="51" t="str">
        <f t="shared" si="5301"/>
        <v/>
      </c>
      <c r="DL751" s="51" t="str">
        <f t="shared" si="5302"/>
        <v/>
      </c>
      <c r="DM751" s="51" t="str">
        <f t="shared" si="5303"/>
        <v/>
      </c>
      <c r="DN751" s="65">
        <f t="shared" si="5304"/>
        <v>0</v>
      </c>
      <c r="DO751" s="69" t="str">
        <f t="shared" si="79"/>
        <v/>
      </c>
      <c r="DP751" s="51"/>
      <c r="DQ751" s="51"/>
      <c r="DR751" s="51"/>
      <c r="DS751" s="51"/>
      <c r="DT751" s="51"/>
      <c r="DU751" s="181"/>
    </row>
    <row r="752" spans="1:125" ht="15" x14ac:dyDescent="0.25">
      <c r="A752" s="50">
        <v>2018</v>
      </c>
      <c r="B752" s="51" t="s">
        <v>668</v>
      </c>
      <c r="C752" s="50" t="s">
        <v>669</v>
      </c>
      <c r="D752" s="170" t="s">
        <v>193</v>
      </c>
      <c r="E752" s="50" t="s">
        <v>7</v>
      </c>
      <c r="F752" s="89">
        <v>196547</v>
      </c>
      <c r="G752" s="89">
        <v>0</v>
      </c>
      <c r="H752" s="89">
        <v>134510</v>
      </c>
      <c r="I752" s="90">
        <v>723416</v>
      </c>
      <c r="J752" s="56" t="s">
        <v>209</v>
      </c>
      <c r="K752" s="50" t="s">
        <v>2032</v>
      </c>
      <c r="L752" s="112">
        <v>723416</v>
      </c>
      <c r="M752" s="58"/>
      <c r="N752" s="58"/>
      <c r="O752" s="58"/>
      <c r="P752" s="91"/>
      <c r="Q752" s="92">
        <v>775269</v>
      </c>
      <c r="R752" s="92">
        <v>0</v>
      </c>
      <c r="S752" s="92">
        <v>44845</v>
      </c>
      <c r="T752" s="92">
        <v>0</v>
      </c>
      <c r="U752" s="94"/>
      <c r="V752" s="94"/>
      <c r="W752" s="90">
        <f t="shared" si="857"/>
        <v>820114</v>
      </c>
      <c r="X752" s="101">
        <v>0</v>
      </c>
      <c r="Y752" s="50"/>
      <c r="Z752" s="50"/>
      <c r="AA752" s="51"/>
      <c r="AB752" s="68"/>
      <c r="AC752" s="68"/>
      <c r="AD752" s="68"/>
      <c r="AE752" s="68"/>
      <c r="AF752" s="68"/>
      <c r="AG752" s="67" t="str">
        <f t="shared" si="7"/>
        <v/>
      </c>
      <c r="AH752" s="51"/>
      <c r="AI752" s="51" t="str">
        <f t="shared" si="8"/>
        <v/>
      </c>
      <c r="AJ752" s="68" t="str">
        <f t="shared" si="9"/>
        <v/>
      </c>
      <c r="AK752" s="68" t="str">
        <f t="shared" si="10"/>
        <v/>
      </c>
      <c r="AL752" s="68" t="str">
        <f t="shared" si="11"/>
        <v/>
      </c>
      <c r="AM752" s="68" t="str">
        <f t="shared" si="12"/>
        <v/>
      </c>
      <c r="AN752" s="68" t="str">
        <f t="shared" si="13"/>
        <v/>
      </c>
      <c r="AO752" s="67" t="str">
        <f t="shared" si="14"/>
        <v/>
      </c>
      <c r="AP752" s="51"/>
      <c r="AQ752" s="51" t="str">
        <f t="shared" si="15"/>
        <v/>
      </c>
      <c r="AR752" s="68" t="str">
        <f t="shared" si="16"/>
        <v/>
      </c>
      <c r="AS752" s="68" t="str">
        <f t="shared" si="17"/>
        <v/>
      </c>
      <c r="AT752" s="68" t="str">
        <f t="shared" si="18"/>
        <v/>
      </c>
      <c r="AU752" s="68" t="str">
        <f t="shared" si="19"/>
        <v/>
      </c>
      <c r="AV752" s="68" t="str">
        <f t="shared" si="20"/>
        <v/>
      </c>
      <c r="AW752" s="67" t="str">
        <f t="shared" si="21"/>
        <v/>
      </c>
      <c r="AX752" s="51"/>
      <c r="AY752" s="51" t="str">
        <f t="shared" si="22"/>
        <v/>
      </c>
      <c r="AZ752" s="68" t="str">
        <f t="shared" si="23"/>
        <v/>
      </c>
      <c r="BA752" s="68" t="str">
        <f t="shared" si="24"/>
        <v/>
      </c>
      <c r="BB752" s="68" t="str">
        <f t="shared" si="25"/>
        <v/>
      </c>
      <c r="BC752" s="68" t="str">
        <f t="shared" si="26"/>
        <v/>
      </c>
      <c r="BD752" s="68" t="str">
        <f t="shared" si="27"/>
        <v/>
      </c>
      <c r="BE752" s="68" t="str">
        <f t="shared" si="28"/>
        <v/>
      </c>
      <c r="BF752" s="51"/>
      <c r="BG752" s="96">
        <f t="shared" si="29"/>
        <v>196547</v>
      </c>
      <c r="BH752" s="67">
        <f t="shared" si="30"/>
        <v>723416</v>
      </c>
      <c r="BI752" s="67">
        <f t="shared" si="31"/>
        <v>775269</v>
      </c>
      <c r="BJ752" s="67">
        <f t="shared" si="32"/>
        <v>0</v>
      </c>
      <c r="BK752" s="67">
        <f t="shared" si="33"/>
        <v>44845</v>
      </c>
      <c r="BL752" s="67">
        <f t="shared" si="34"/>
        <v>0</v>
      </c>
      <c r="BM752" s="65">
        <f t="shared" si="35"/>
        <v>0</v>
      </c>
      <c r="BN752" s="51"/>
      <c r="BO752" s="51"/>
      <c r="BP752" s="51"/>
      <c r="BQ752" s="70"/>
      <c r="BR752" s="51"/>
      <c r="BS752" s="96">
        <f t="shared" si="2920"/>
        <v>196547</v>
      </c>
      <c r="BT752" s="51"/>
      <c r="BU752" s="68"/>
      <c r="BV752" s="68"/>
      <c r="BW752" s="65"/>
      <c r="BX752" s="68"/>
      <c r="BY752" s="67">
        <f t="shared" si="44"/>
        <v>723416</v>
      </c>
      <c r="BZ752" s="68"/>
      <c r="CA752" s="65" t="str">
        <f t="shared" si="45"/>
        <v/>
      </c>
      <c r="CB752" s="67" t="str">
        <f t="shared" si="46"/>
        <v/>
      </c>
      <c r="CC752" s="67" t="str">
        <f t="shared" si="47"/>
        <v/>
      </c>
      <c r="CD752" s="67" t="str">
        <f t="shared" si="48"/>
        <v/>
      </c>
      <c r="CE752" s="67">
        <f t="shared" si="49"/>
        <v>0</v>
      </c>
      <c r="CF752" s="68"/>
      <c r="CG752" s="68"/>
      <c r="CH752" s="68"/>
      <c r="CI752" s="65"/>
      <c r="CJ752" s="68"/>
      <c r="CK752" s="67">
        <f t="shared" si="54"/>
        <v>820114</v>
      </c>
      <c r="CL752" s="68"/>
      <c r="CM752" s="68"/>
      <c r="CN752" s="68"/>
      <c r="CO752" s="65"/>
      <c r="CP752" s="68"/>
      <c r="CQ752" s="67">
        <f t="shared" si="59"/>
        <v>775269</v>
      </c>
      <c r="CR752" s="68"/>
      <c r="CS752" s="68"/>
      <c r="CT752" s="68"/>
      <c r="CU752" s="65"/>
      <c r="CV752" s="68"/>
      <c r="CW752" s="67">
        <f t="shared" si="64"/>
        <v>0</v>
      </c>
      <c r="CX752" s="68"/>
      <c r="CY752" s="68"/>
      <c r="CZ752" s="68"/>
      <c r="DA752" s="65"/>
      <c r="DB752" s="68"/>
      <c r="DC752" s="67">
        <f t="shared" si="69"/>
        <v>44845</v>
      </c>
      <c r="DD752" s="68"/>
      <c r="DE752" s="68"/>
      <c r="DF752" s="51"/>
      <c r="DG752" s="70"/>
      <c r="DH752" s="51"/>
      <c r="DI752" s="67">
        <f t="shared" si="74"/>
        <v>0</v>
      </c>
      <c r="DJ752" s="51"/>
      <c r="DK752" s="51"/>
      <c r="DL752" s="51"/>
      <c r="DM752" s="70"/>
      <c r="DN752" s="51"/>
      <c r="DO752" s="67">
        <f t="shared" si="79"/>
        <v>775269</v>
      </c>
      <c r="DP752" s="51"/>
      <c r="DQ752" s="51"/>
      <c r="DR752" s="51"/>
      <c r="DS752" s="51"/>
      <c r="DT752" s="51"/>
      <c r="DU752" s="181"/>
    </row>
    <row r="753" spans="1:125" ht="15" x14ac:dyDescent="0.25">
      <c r="A753" s="50"/>
      <c r="B753" s="51"/>
      <c r="C753" s="50"/>
      <c r="D753" s="53"/>
      <c r="E753" s="50"/>
      <c r="F753" s="54"/>
      <c r="G753" s="54"/>
      <c r="H753" s="54"/>
      <c r="I753" s="55"/>
      <c r="J753" s="50"/>
      <c r="K753" s="50" t="s">
        <v>2032</v>
      </c>
      <c r="L753" s="58" t="s">
        <v>2032</v>
      </c>
      <c r="M753" s="58"/>
      <c r="N753" s="58"/>
      <c r="O753" s="58"/>
      <c r="P753" s="59"/>
      <c r="Q753" s="60"/>
      <c r="R753" s="60"/>
      <c r="S753" s="60"/>
      <c r="T753" s="60"/>
      <c r="U753" s="60"/>
      <c r="V753" s="79"/>
      <c r="W753" s="90">
        <f t="shared" si="857"/>
        <v>0</v>
      </c>
      <c r="X753" s="101"/>
      <c r="Y753" s="50"/>
      <c r="Z753" s="50"/>
      <c r="AA753" s="51"/>
      <c r="AB753" s="68"/>
      <c r="AC753" s="68"/>
      <c r="AD753" s="68"/>
      <c r="AE753" s="68"/>
      <c r="AF753" s="68"/>
      <c r="AG753" s="67" t="str">
        <f t="shared" si="7"/>
        <v/>
      </c>
      <c r="AH753" s="51"/>
      <c r="AI753" s="51" t="str">
        <f t="shared" si="8"/>
        <v/>
      </c>
      <c r="AJ753" s="68" t="str">
        <f t="shared" si="9"/>
        <v/>
      </c>
      <c r="AK753" s="68" t="str">
        <f t="shared" si="10"/>
        <v/>
      </c>
      <c r="AL753" s="68" t="str">
        <f t="shared" si="11"/>
        <v/>
      </c>
      <c r="AM753" s="68" t="str">
        <f t="shared" si="12"/>
        <v/>
      </c>
      <c r="AN753" s="68" t="str">
        <f t="shared" si="13"/>
        <v/>
      </c>
      <c r="AO753" s="67" t="str">
        <f t="shared" si="14"/>
        <v/>
      </c>
      <c r="AP753" s="51"/>
      <c r="AQ753" s="51" t="str">
        <f t="shared" si="15"/>
        <v/>
      </c>
      <c r="AR753" s="68" t="str">
        <f t="shared" si="16"/>
        <v/>
      </c>
      <c r="AS753" s="68" t="str">
        <f t="shared" si="17"/>
        <v/>
      </c>
      <c r="AT753" s="68" t="str">
        <f t="shared" si="18"/>
        <v/>
      </c>
      <c r="AU753" s="68" t="str">
        <f t="shared" si="19"/>
        <v/>
      </c>
      <c r="AV753" s="68" t="str">
        <f t="shared" si="20"/>
        <v/>
      </c>
      <c r="AW753" s="67" t="str">
        <f t="shared" si="21"/>
        <v/>
      </c>
      <c r="AX753" s="51"/>
      <c r="AY753" s="51" t="str">
        <f t="shared" si="22"/>
        <v/>
      </c>
      <c r="AZ753" s="68" t="str">
        <f t="shared" si="23"/>
        <v/>
      </c>
      <c r="BA753" s="68" t="str">
        <f t="shared" si="24"/>
        <v/>
      </c>
      <c r="BB753" s="68" t="str">
        <f t="shared" si="25"/>
        <v/>
      </c>
      <c r="BC753" s="68" t="str">
        <f t="shared" si="26"/>
        <v/>
      </c>
      <c r="BD753" s="68" t="str">
        <f t="shared" si="27"/>
        <v/>
      </c>
      <c r="BE753" s="68" t="str">
        <f t="shared" si="28"/>
        <v/>
      </c>
      <c r="BF753" s="51"/>
      <c r="BG753" s="69" t="str">
        <f t="shared" si="29"/>
        <v/>
      </c>
      <c r="BH753" s="67" t="str">
        <f t="shared" si="30"/>
        <v/>
      </c>
      <c r="BI753" s="67" t="str">
        <f t="shared" si="31"/>
        <v/>
      </c>
      <c r="BJ753" s="67" t="str">
        <f t="shared" si="32"/>
        <v/>
      </c>
      <c r="BK753" s="67" t="str">
        <f t="shared" si="33"/>
        <v/>
      </c>
      <c r="BL753" s="67" t="str">
        <f t="shared" si="34"/>
        <v/>
      </c>
      <c r="BM753" s="65" t="str">
        <f t="shared" si="35"/>
        <v/>
      </c>
      <c r="BN753" s="51"/>
      <c r="BO753" s="51"/>
      <c r="BP753" s="51"/>
      <c r="BQ753" s="70"/>
      <c r="BR753" s="51"/>
      <c r="BS753" s="69" t="str">
        <f t="shared" si="2920"/>
        <v/>
      </c>
      <c r="BT753" s="51"/>
      <c r="BU753" s="68"/>
      <c r="BV753" s="68"/>
      <c r="BW753" s="65"/>
      <c r="BX753" s="68"/>
      <c r="BY753" s="67" t="str">
        <f t="shared" si="44"/>
        <v/>
      </c>
      <c r="BZ753" s="68"/>
      <c r="CA753" s="65" t="str">
        <f t="shared" si="45"/>
        <v/>
      </c>
      <c r="CB753" s="67" t="str">
        <f t="shared" si="46"/>
        <v/>
      </c>
      <c r="CC753" s="67" t="str">
        <f t="shared" si="47"/>
        <v/>
      </c>
      <c r="CD753" s="67" t="str">
        <f t="shared" si="48"/>
        <v/>
      </c>
      <c r="CE753" s="67" t="str">
        <f t="shared" si="49"/>
        <v/>
      </c>
      <c r="CF753" s="68"/>
      <c r="CG753" s="68"/>
      <c r="CH753" s="68"/>
      <c r="CI753" s="65"/>
      <c r="CJ753" s="68"/>
      <c r="CK753" s="67" t="str">
        <f t="shared" si="54"/>
        <v/>
      </c>
      <c r="CL753" s="68"/>
      <c r="CM753" s="68"/>
      <c r="CN753" s="68"/>
      <c r="CO753" s="65"/>
      <c r="CP753" s="68"/>
      <c r="CQ753" s="67" t="str">
        <f t="shared" si="59"/>
        <v/>
      </c>
      <c r="CR753" s="68"/>
      <c r="CS753" s="68"/>
      <c r="CT753" s="68"/>
      <c r="CU753" s="65"/>
      <c r="CV753" s="68"/>
      <c r="CW753" s="67" t="str">
        <f t="shared" si="64"/>
        <v/>
      </c>
      <c r="CX753" s="68"/>
      <c r="CY753" s="68"/>
      <c r="CZ753" s="68"/>
      <c r="DA753" s="65"/>
      <c r="DB753" s="68"/>
      <c r="DC753" s="67" t="str">
        <f t="shared" si="69"/>
        <v/>
      </c>
      <c r="DD753" s="68"/>
      <c r="DE753" s="68"/>
      <c r="DF753" s="51"/>
      <c r="DG753" s="70"/>
      <c r="DH753" s="51"/>
      <c r="DI753" s="69" t="str">
        <f t="shared" si="74"/>
        <v/>
      </c>
      <c r="DJ753" s="51"/>
      <c r="DK753" s="51"/>
      <c r="DL753" s="51"/>
      <c r="DM753" s="70"/>
      <c r="DN753" s="51"/>
      <c r="DO753" s="69" t="str">
        <f t="shared" si="79"/>
        <v/>
      </c>
      <c r="DP753" s="51"/>
      <c r="DQ753" s="51"/>
      <c r="DR753" s="51"/>
      <c r="DS753" s="51"/>
      <c r="DT753" s="51"/>
      <c r="DU753" s="181"/>
    </row>
    <row r="754" spans="1:125" ht="15" x14ac:dyDescent="0.25">
      <c r="A754" s="50">
        <v>2016</v>
      </c>
      <c r="B754" s="51" t="s">
        <v>651</v>
      </c>
      <c r="C754" s="50" t="s">
        <v>652</v>
      </c>
      <c r="D754" s="53" t="s">
        <v>193</v>
      </c>
      <c r="E754" s="50" t="s">
        <v>7</v>
      </c>
      <c r="F754" s="54">
        <v>4790</v>
      </c>
      <c r="G754" s="54" t="s">
        <v>364</v>
      </c>
      <c r="H754" s="54">
        <v>55137</v>
      </c>
      <c r="I754" s="55">
        <v>137085</v>
      </c>
      <c r="J754" s="50"/>
      <c r="K754" s="50" t="s">
        <v>2032</v>
      </c>
      <c r="L754" s="58" t="s">
        <v>2032</v>
      </c>
      <c r="M754" s="58" t="s">
        <v>2032</v>
      </c>
      <c r="N754" s="58" t="s">
        <v>2032</v>
      </c>
      <c r="O754" s="58" t="s">
        <v>2032</v>
      </c>
      <c r="P754" s="59"/>
      <c r="Q754" s="60">
        <v>181644</v>
      </c>
      <c r="R754" s="60">
        <v>0</v>
      </c>
      <c r="S754" s="60">
        <v>13334</v>
      </c>
      <c r="T754" s="60">
        <v>0</v>
      </c>
      <c r="U754" s="60">
        <v>0</v>
      </c>
      <c r="V754" s="79"/>
      <c r="W754" s="90">
        <f t="shared" si="857"/>
        <v>194978</v>
      </c>
      <c r="X754" s="101">
        <v>0</v>
      </c>
      <c r="Y754" s="50"/>
      <c r="Z754" s="50" t="s">
        <v>193</v>
      </c>
      <c r="AA754" s="51" t="str">
        <f t="shared" ref="AA754:AA755" si="5305">IF(A754 =2014,IF(Y754 ="",F754,""),"")</f>
        <v/>
      </c>
      <c r="AB754" s="68" t="str">
        <f t="shared" ref="AB754:AB755" si="5306">IF(A754 =2014,IF(Y754 ="",I754,""),"")</f>
        <v/>
      </c>
      <c r="AC754" s="68" t="str">
        <f t="shared" ref="AC754:AC755" si="5307">IF(A754 =2014,IF(Y754 ="",Q754,""),"")</f>
        <v/>
      </c>
      <c r="AD754" s="68" t="str">
        <f t="shared" ref="AD754:AD755" si="5308">IF(A754 =2014,IF(Y754 ="",R754,""),"")</f>
        <v/>
      </c>
      <c r="AE754" s="68" t="str">
        <f t="shared" ref="AE754:AE755" si="5309">IF(A754 =2014,IF(Y754 ="",S754,""),"")</f>
        <v/>
      </c>
      <c r="AF754" s="68" t="str">
        <f t="shared" ref="AF754:AF755" si="5310">IF(A754 =2014,IF(Y754 ="",T754+U754,""),"")</f>
        <v/>
      </c>
      <c r="AG754" s="67" t="str">
        <f t="shared" si="7"/>
        <v/>
      </c>
      <c r="AH754" s="51"/>
      <c r="AI754" s="51" t="str">
        <f t="shared" si="8"/>
        <v/>
      </c>
      <c r="AJ754" s="68" t="str">
        <f t="shared" si="9"/>
        <v/>
      </c>
      <c r="AK754" s="68" t="str">
        <f t="shared" si="10"/>
        <v/>
      </c>
      <c r="AL754" s="68" t="str">
        <f t="shared" si="11"/>
        <v/>
      </c>
      <c r="AM754" s="68" t="str">
        <f t="shared" si="12"/>
        <v/>
      </c>
      <c r="AN754" s="68" t="str">
        <f t="shared" si="13"/>
        <v/>
      </c>
      <c r="AO754" s="67" t="str">
        <f t="shared" si="14"/>
        <v/>
      </c>
      <c r="AP754" s="51"/>
      <c r="AQ754" s="80">
        <f t="shared" si="15"/>
        <v>4790</v>
      </c>
      <c r="AR754" s="68">
        <f t="shared" si="16"/>
        <v>137085</v>
      </c>
      <c r="AS754" s="68">
        <f t="shared" si="17"/>
        <v>181644</v>
      </c>
      <c r="AT754" s="68">
        <f t="shared" si="18"/>
        <v>0</v>
      </c>
      <c r="AU754" s="68">
        <f t="shared" si="19"/>
        <v>13334</v>
      </c>
      <c r="AV754" s="68">
        <f t="shared" si="20"/>
        <v>0</v>
      </c>
      <c r="AW754" s="67">
        <f t="shared" si="21"/>
        <v>0</v>
      </c>
      <c r="AX754" s="51"/>
      <c r="AY754" s="51" t="str">
        <f t="shared" si="22"/>
        <v/>
      </c>
      <c r="AZ754" s="68" t="str">
        <f t="shared" si="23"/>
        <v/>
      </c>
      <c r="BA754" s="68" t="str">
        <f t="shared" si="24"/>
        <v/>
      </c>
      <c r="BB754" s="68" t="str">
        <f t="shared" si="25"/>
        <v/>
      </c>
      <c r="BC754" s="68" t="str">
        <f t="shared" si="26"/>
        <v/>
      </c>
      <c r="BD754" s="68" t="str">
        <f t="shared" si="27"/>
        <v/>
      </c>
      <c r="BE754" s="68" t="str">
        <f t="shared" si="28"/>
        <v/>
      </c>
      <c r="BF754" s="51"/>
      <c r="BG754" s="69" t="str">
        <f t="shared" si="29"/>
        <v/>
      </c>
      <c r="BH754" s="67" t="str">
        <f t="shared" si="30"/>
        <v/>
      </c>
      <c r="BI754" s="67" t="str">
        <f t="shared" si="31"/>
        <v/>
      </c>
      <c r="BJ754" s="67" t="str">
        <f t="shared" si="32"/>
        <v/>
      </c>
      <c r="BK754" s="67" t="str">
        <f t="shared" si="33"/>
        <v/>
      </c>
      <c r="BL754" s="67" t="str">
        <f t="shared" si="34"/>
        <v/>
      </c>
      <c r="BM754" s="65" t="str">
        <f t="shared" si="35"/>
        <v/>
      </c>
      <c r="BN754" s="51"/>
      <c r="BO754" s="51" t="str">
        <f t="shared" ref="BO754:BO755" si="5311">IF(A754 =2014,F754,"")</f>
        <v/>
      </c>
      <c r="BP754" s="51" t="str">
        <f t="shared" ref="BP754:BP755" si="5312">IF(A754 =2015,F754,"")</f>
        <v/>
      </c>
      <c r="BQ754" s="71">
        <f t="shared" ref="BQ754:BQ755" si="5313">IF(A754 =2016,F754,"")</f>
        <v>4790</v>
      </c>
      <c r="BR754" s="51" t="str">
        <f t="shared" ref="BR754:BR755" si="5314">IF(A754 =2017,F754,"")</f>
        <v/>
      </c>
      <c r="BS754" s="69" t="str">
        <f t="shared" si="2920"/>
        <v/>
      </c>
      <c r="BT754" s="51"/>
      <c r="BU754" s="68" t="str">
        <f t="shared" ref="BU754:BU755" si="5315">IF(A754 =2014,I754,"")</f>
        <v/>
      </c>
      <c r="BV754" s="68" t="str">
        <f t="shared" ref="BV754:BV755" si="5316">IF(A754 =2015,I754,"")</f>
        <v/>
      </c>
      <c r="BW754" s="65">
        <f t="shared" ref="BW754:BW755" si="5317">IF(A754 =2016,I754,"")</f>
        <v>137085</v>
      </c>
      <c r="BX754" s="68" t="str">
        <f t="shared" ref="BX754:BX755" si="5318">IF(A754 =2017,I754,"")</f>
        <v/>
      </c>
      <c r="BY754" s="67" t="str">
        <f t="shared" si="44"/>
        <v/>
      </c>
      <c r="BZ754" s="68"/>
      <c r="CA754" s="65" t="str">
        <f t="shared" si="45"/>
        <v/>
      </c>
      <c r="CB754" s="67" t="str">
        <f t="shared" si="46"/>
        <v/>
      </c>
      <c r="CC754" s="67">
        <f t="shared" si="47"/>
        <v>0</v>
      </c>
      <c r="CD754" s="67" t="str">
        <f t="shared" si="48"/>
        <v/>
      </c>
      <c r="CE754" s="67" t="str">
        <f t="shared" si="49"/>
        <v/>
      </c>
      <c r="CF754" s="68"/>
      <c r="CG754" s="68" t="str">
        <f t="shared" ref="CG754:CG755" si="5319">IF(A754 =2014,Q754+R754+S754+T754+U754,"")</f>
        <v/>
      </c>
      <c r="CH754" s="68" t="str">
        <f t="shared" ref="CH754:CH755" si="5320">IF(A754 =2015,Q754+R754+S754+T754+U754,"")</f>
        <v/>
      </c>
      <c r="CI754" s="65">
        <f t="shared" ref="CI754:CI755" si="5321">IF(A754 =2016,Q754+R754+S754+T754+U754,"")</f>
        <v>194978</v>
      </c>
      <c r="CJ754" s="68" t="str">
        <f t="shared" ref="CJ754:CJ755" si="5322">IF(A754 =2017,Q754+R754+S754+T754+U754,"")</f>
        <v/>
      </c>
      <c r="CK754" s="67" t="str">
        <f t="shared" si="54"/>
        <v/>
      </c>
      <c r="CL754" s="68"/>
      <c r="CM754" s="68" t="str">
        <f t="shared" ref="CM754:CM755" si="5323">IF(A754 =2014,Q754,"")</f>
        <v/>
      </c>
      <c r="CN754" s="68" t="str">
        <f t="shared" ref="CN754:CN755" si="5324">IF(A754 =2015,Q754,"")</f>
        <v/>
      </c>
      <c r="CO754" s="65">
        <f t="shared" ref="CO754:CO755" si="5325">IF(A754 =2016,Q754,"")</f>
        <v>181644</v>
      </c>
      <c r="CP754" s="68" t="str">
        <f t="shared" ref="CP754:CP755" si="5326">IF(A754 =2017,Q754,"")</f>
        <v/>
      </c>
      <c r="CQ754" s="67" t="str">
        <f t="shared" si="59"/>
        <v/>
      </c>
      <c r="CR754" s="68"/>
      <c r="CS754" s="68" t="str">
        <f t="shared" ref="CS754:CS755" si="5327">IF(A754 =2014,R754,"")</f>
        <v/>
      </c>
      <c r="CT754" s="68" t="str">
        <f t="shared" ref="CT754:CT755" si="5328">IF(A754 =2015,R754,"")</f>
        <v/>
      </c>
      <c r="CU754" s="65">
        <f t="shared" ref="CU754:CU755" si="5329">IF(A754 =2016,R754,"")</f>
        <v>0</v>
      </c>
      <c r="CV754" s="68" t="str">
        <f t="shared" ref="CV754:CV755" si="5330">IF(A754 =2017,R754,"")</f>
        <v/>
      </c>
      <c r="CW754" s="67" t="str">
        <f t="shared" si="64"/>
        <v/>
      </c>
      <c r="CX754" s="68"/>
      <c r="CY754" s="68" t="str">
        <f t="shared" ref="CY754:CY755" si="5331">IF(A754 =2014,S754,"")</f>
        <v/>
      </c>
      <c r="CZ754" s="68" t="str">
        <f t="shared" ref="CZ754:CZ755" si="5332">IF(A754 =2015,S754,"")</f>
        <v/>
      </c>
      <c r="DA754" s="65">
        <f t="shared" ref="DA754:DA755" si="5333">IF(A754 =2016,S754,"")</f>
        <v>13334</v>
      </c>
      <c r="DB754" s="68" t="str">
        <f t="shared" ref="DB754:DB755" si="5334">IF(A754 =2017,S754,"")</f>
        <v/>
      </c>
      <c r="DC754" s="67" t="str">
        <f t="shared" si="69"/>
        <v/>
      </c>
      <c r="DD754" s="68"/>
      <c r="DE754" s="68" t="str">
        <f t="shared" ref="DE754:DE755" si="5335">IF(A754 =2014,T754,"")</f>
        <v/>
      </c>
      <c r="DF754" s="51" t="str">
        <f t="shared" ref="DF754:DF755" si="5336">IF(A754 =2015,T754,"")</f>
        <v/>
      </c>
      <c r="DG754" s="65">
        <f t="shared" ref="DG754:DG755" si="5337">IF(A754 =2016,T754,"")</f>
        <v>0</v>
      </c>
      <c r="DH754" s="51" t="str">
        <f t="shared" ref="DH754:DH755" si="5338">IF(A754 =2017,T754,"")</f>
        <v/>
      </c>
      <c r="DI754" s="69" t="str">
        <f t="shared" si="74"/>
        <v/>
      </c>
      <c r="DJ754" s="51"/>
      <c r="DK754" s="51" t="str">
        <f t="shared" ref="DK754:DK755" si="5339">IF(A754 =2014,U754,"")</f>
        <v/>
      </c>
      <c r="DL754" s="51" t="str">
        <f t="shared" ref="DL754:DL755" si="5340">IF(A754 =2015,U754,"")</f>
        <v/>
      </c>
      <c r="DM754" s="65">
        <f t="shared" ref="DM754:DM755" si="5341">IF(A754 =2016,U754,"")</f>
        <v>0</v>
      </c>
      <c r="DN754" s="51" t="str">
        <f t="shared" ref="DN754:DN755" si="5342">IF(A754 =2017,U754,"")</f>
        <v/>
      </c>
      <c r="DO754" s="69" t="str">
        <f t="shared" si="79"/>
        <v/>
      </c>
      <c r="DP754" s="51"/>
      <c r="DQ754" s="51"/>
      <c r="DR754" s="51"/>
      <c r="DS754" s="51"/>
      <c r="DT754" s="51"/>
      <c r="DU754" s="181"/>
    </row>
    <row r="755" spans="1:125" ht="15" x14ac:dyDescent="0.25">
      <c r="A755" s="50">
        <v>2017</v>
      </c>
      <c r="B755" s="51" t="s">
        <v>651</v>
      </c>
      <c r="C755" s="50" t="s">
        <v>652</v>
      </c>
      <c r="D755" s="53" t="s">
        <v>193</v>
      </c>
      <c r="E755" s="50" t="s">
        <v>7</v>
      </c>
      <c r="F755" s="54">
        <v>4410</v>
      </c>
      <c r="G755" s="54" t="s">
        <v>364</v>
      </c>
      <c r="H755" s="54">
        <v>52385</v>
      </c>
      <c r="I755" s="55">
        <v>130344</v>
      </c>
      <c r="J755" s="50"/>
      <c r="K755" s="50" t="s">
        <v>2032</v>
      </c>
      <c r="L755" s="58" t="s">
        <v>2032</v>
      </c>
      <c r="M755" s="58" t="s">
        <v>2032</v>
      </c>
      <c r="N755" s="58" t="s">
        <v>2032</v>
      </c>
      <c r="O755" s="58" t="s">
        <v>2032</v>
      </c>
      <c r="P755" s="59"/>
      <c r="Q755" s="60">
        <v>172689</v>
      </c>
      <c r="R755" s="60">
        <v>0</v>
      </c>
      <c r="S755" s="60">
        <v>12659</v>
      </c>
      <c r="T755" s="60">
        <v>0</v>
      </c>
      <c r="U755" s="60">
        <v>0</v>
      </c>
      <c r="V755" s="79"/>
      <c r="W755" s="90">
        <f t="shared" si="857"/>
        <v>185348</v>
      </c>
      <c r="X755" s="101">
        <v>0</v>
      </c>
      <c r="Y755" s="50"/>
      <c r="Z755" s="50" t="s">
        <v>193</v>
      </c>
      <c r="AA755" s="51" t="str">
        <f t="shared" si="5305"/>
        <v/>
      </c>
      <c r="AB755" s="68" t="str">
        <f t="shared" si="5306"/>
        <v/>
      </c>
      <c r="AC755" s="68" t="str">
        <f t="shared" si="5307"/>
        <v/>
      </c>
      <c r="AD755" s="68" t="str">
        <f t="shared" si="5308"/>
        <v/>
      </c>
      <c r="AE755" s="68" t="str">
        <f t="shared" si="5309"/>
        <v/>
      </c>
      <c r="AF755" s="68" t="str">
        <f t="shared" si="5310"/>
        <v/>
      </c>
      <c r="AG755" s="67" t="str">
        <f t="shared" si="7"/>
        <v/>
      </c>
      <c r="AH755" s="51"/>
      <c r="AI755" s="51" t="str">
        <f t="shared" si="8"/>
        <v/>
      </c>
      <c r="AJ755" s="68" t="str">
        <f t="shared" si="9"/>
        <v/>
      </c>
      <c r="AK755" s="68" t="str">
        <f t="shared" si="10"/>
        <v/>
      </c>
      <c r="AL755" s="68" t="str">
        <f t="shared" si="11"/>
        <v/>
      </c>
      <c r="AM755" s="68" t="str">
        <f t="shared" si="12"/>
        <v/>
      </c>
      <c r="AN755" s="68" t="str">
        <f t="shared" si="13"/>
        <v/>
      </c>
      <c r="AO755" s="67" t="str">
        <f t="shared" si="14"/>
        <v/>
      </c>
      <c r="AP755" s="51"/>
      <c r="AQ755" s="51" t="str">
        <f t="shared" si="15"/>
        <v/>
      </c>
      <c r="AR755" s="68" t="str">
        <f t="shared" si="16"/>
        <v/>
      </c>
      <c r="AS755" s="68" t="str">
        <f t="shared" si="17"/>
        <v/>
      </c>
      <c r="AT755" s="68" t="str">
        <f t="shared" si="18"/>
        <v/>
      </c>
      <c r="AU755" s="68" t="str">
        <f t="shared" si="19"/>
        <v/>
      </c>
      <c r="AV755" s="68" t="str">
        <f t="shared" si="20"/>
        <v/>
      </c>
      <c r="AW755" s="67" t="str">
        <f t="shared" si="21"/>
        <v/>
      </c>
      <c r="AX755" s="51"/>
      <c r="AY755" s="80">
        <f t="shared" si="22"/>
        <v>4410</v>
      </c>
      <c r="AZ755" s="68">
        <f t="shared" si="23"/>
        <v>130344</v>
      </c>
      <c r="BA755" s="68">
        <f t="shared" si="24"/>
        <v>172689</v>
      </c>
      <c r="BB755" s="68">
        <f t="shared" si="25"/>
        <v>0</v>
      </c>
      <c r="BC755" s="68">
        <f t="shared" si="26"/>
        <v>12659</v>
      </c>
      <c r="BD755" s="68">
        <f t="shared" si="27"/>
        <v>0</v>
      </c>
      <c r="BE755" s="68">
        <f t="shared" si="28"/>
        <v>0</v>
      </c>
      <c r="BF755" s="51"/>
      <c r="BG755" s="69" t="str">
        <f t="shared" si="29"/>
        <v/>
      </c>
      <c r="BH755" s="67" t="str">
        <f t="shared" si="30"/>
        <v/>
      </c>
      <c r="BI755" s="67" t="str">
        <f t="shared" si="31"/>
        <v/>
      </c>
      <c r="BJ755" s="67" t="str">
        <f t="shared" si="32"/>
        <v/>
      </c>
      <c r="BK755" s="67" t="str">
        <f t="shared" si="33"/>
        <v/>
      </c>
      <c r="BL755" s="67" t="str">
        <f t="shared" si="34"/>
        <v/>
      </c>
      <c r="BM755" s="65" t="str">
        <f t="shared" si="35"/>
        <v/>
      </c>
      <c r="BN755" s="51"/>
      <c r="BO755" s="51" t="str">
        <f t="shared" si="5311"/>
        <v/>
      </c>
      <c r="BP755" s="51" t="str">
        <f t="shared" si="5312"/>
        <v/>
      </c>
      <c r="BQ755" s="51" t="str">
        <f t="shared" si="5313"/>
        <v/>
      </c>
      <c r="BR755" s="71">
        <f t="shared" si="5314"/>
        <v>4410</v>
      </c>
      <c r="BS755" s="69" t="str">
        <f t="shared" si="2920"/>
        <v/>
      </c>
      <c r="BT755" s="51"/>
      <c r="BU755" s="68" t="str">
        <f t="shared" si="5315"/>
        <v/>
      </c>
      <c r="BV755" s="68" t="str">
        <f t="shared" si="5316"/>
        <v/>
      </c>
      <c r="BW755" s="68" t="str">
        <f t="shared" si="5317"/>
        <v/>
      </c>
      <c r="BX755" s="65">
        <f t="shared" si="5318"/>
        <v>130344</v>
      </c>
      <c r="BY755" s="67" t="str">
        <f t="shared" si="44"/>
        <v/>
      </c>
      <c r="BZ755" s="68"/>
      <c r="CA755" s="65" t="str">
        <f t="shared" si="45"/>
        <v/>
      </c>
      <c r="CB755" s="67" t="str">
        <f t="shared" si="46"/>
        <v/>
      </c>
      <c r="CC755" s="67" t="str">
        <f t="shared" si="47"/>
        <v/>
      </c>
      <c r="CD755" s="67">
        <f t="shared" si="48"/>
        <v>0</v>
      </c>
      <c r="CE755" s="67" t="str">
        <f t="shared" si="49"/>
        <v/>
      </c>
      <c r="CF755" s="68"/>
      <c r="CG755" s="68" t="str">
        <f t="shared" si="5319"/>
        <v/>
      </c>
      <c r="CH755" s="68" t="str">
        <f t="shared" si="5320"/>
        <v/>
      </c>
      <c r="CI755" s="68" t="str">
        <f t="shared" si="5321"/>
        <v/>
      </c>
      <c r="CJ755" s="65">
        <f t="shared" si="5322"/>
        <v>185348</v>
      </c>
      <c r="CK755" s="67" t="str">
        <f t="shared" si="54"/>
        <v/>
      </c>
      <c r="CL755" s="68"/>
      <c r="CM755" s="68" t="str">
        <f t="shared" si="5323"/>
        <v/>
      </c>
      <c r="CN755" s="68" t="str">
        <f t="shared" si="5324"/>
        <v/>
      </c>
      <c r="CO755" s="68" t="str">
        <f t="shared" si="5325"/>
        <v/>
      </c>
      <c r="CP755" s="65">
        <f t="shared" si="5326"/>
        <v>172689</v>
      </c>
      <c r="CQ755" s="67" t="str">
        <f t="shared" si="59"/>
        <v/>
      </c>
      <c r="CR755" s="68"/>
      <c r="CS755" s="68" t="str">
        <f t="shared" si="5327"/>
        <v/>
      </c>
      <c r="CT755" s="68" t="str">
        <f t="shared" si="5328"/>
        <v/>
      </c>
      <c r="CU755" s="68" t="str">
        <f t="shared" si="5329"/>
        <v/>
      </c>
      <c r="CV755" s="65">
        <f t="shared" si="5330"/>
        <v>0</v>
      </c>
      <c r="CW755" s="67" t="str">
        <f t="shared" si="64"/>
        <v/>
      </c>
      <c r="CX755" s="68"/>
      <c r="CY755" s="68" t="str">
        <f t="shared" si="5331"/>
        <v/>
      </c>
      <c r="CZ755" s="68" t="str">
        <f t="shared" si="5332"/>
        <v/>
      </c>
      <c r="DA755" s="68" t="str">
        <f t="shared" si="5333"/>
        <v/>
      </c>
      <c r="DB755" s="65">
        <f t="shared" si="5334"/>
        <v>12659</v>
      </c>
      <c r="DC755" s="67" t="str">
        <f t="shared" si="69"/>
        <v/>
      </c>
      <c r="DD755" s="68"/>
      <c r="DE755" s="68" t="str">
        <f t="shared" si="5335"/>
        <v/>
      </c>
      <c r="DF755" s="51" t="str">
        <f t="shared" si="5336"/>
        <v/>
      </c>
      <c r="DG755" s="51" t="str">
        <f t="shared" si="5337"/>
        <v/>
      </c>
      <c r="DH755" s="65">
        <f t="shared" si="5338"/>
        <v>0</v>
      </c>
      <c r="DI755" s="69" t="str">
        <f t="shared" si="74"/>
        <v/>
      </c>
      <c r="DJ755" s="51"/>
      <c r="DK755" s="51" t="str">
        <f t="shared" si="5339"/>
        <v/>
      </c>
      <c r="DL755" s="51" t="str">
        <f t="shared" si="5340"/>
        <v/>
      </c>
      <c r="DM755" s="51" t="str">
        <f t="shared" si="5341"/>
        <v/>
      </c>
      <c r="DN755" s="65">
        <f t="shared" si="5342"/>
        <v>0</v>
      </c>
      <c r="DO755" s="69" t="str">
        <f t="shared" si="79"/>
        <v/>
      </c>
      <c r="DP755" s="51"/>
      <c r="DQ755" s="51"/>
      <c r="DR755" s="51"/>
      <c r="DS755" s="51"/>
      <c r="DT755" s="51"/>
      <c r="DU755" s="181"/>
    </row>
    <row r="756" spans="1:125" ht="15" x14ac:dyDescent="0.25">
      <c r="A756" s="50">
        <v>2018</v>
      </c>
      <c r="B756" s="51" t="s">
        <v>651</v>
      </c>
      <c r="C756" s="50" t="s">
        <v>652</v>
      </c>
      <c r="D756" s="170" t="s">
        <v>193</v>
      </c>
      <c r="E756" s="50" t="s">
        <v>7</v>
      </c>
      <c r="F756" s="89">
        <v>5287</v>
      </c>
      <c r="G756" s="89">
        <v>0</v>
      </c>
      <c r="H756" s="89">
        <v>53514</v>
      </c>
      <c r="I756" s="90">
        <v>122091</v>
      </c>
      <c r="J756" s="56" t="s">
        <v>209</v>
      </c>
      <c r="K756" s="50" t="s">
        <v>2032</v>
      </c>
      <c r="L756" s="112">
        <v>122091</v>
      </c>
      <c r="M756" s="58"/>
      <c r="N756" s="58"/>
      <c r="O756" s="58"/>
      <c r="P756" s="91"/>
      <c r="Q756" s="92">
        <v>159104</v>
      </c>
      <c r="R756" s="92">
        <v>0</v>
      </c>
      <c r="S756" s="92">
        <v>14240</v>
      </c>
      <c r="T756" s="92">
        <v>0</v>
      </c>
      <c r="U756" s="94"/>
      <c r="V756" s="94"/>
      <c r="W756" s="90">
        <f t="shared" si="857"/>
        <v>173344</v>
      </c>
      <c r="X756" s="101">
        <v>0</v>
      </c>
      <c r="Y756" s="50"/>
      <c r="Z756" s="50"/>
      <c r="AA756" s="51"/>
      <c r="AB756" s="68"/>
      <c r="AC756" s="68"/>
      <c r="AD756" s="68"/>
      <c r="AE756" s="68"/>
      <c r="AF756" s="68"/>
      <c r="AG756" s="67" t="str">
        <f t="shared" si="7"/>
        <v/>
      </c>
      <c r="AH756" s="51"/>
      <c r="AI756" s="51" t="str">
        <f t="shared" si="8"/>
        <v/>
      </c>
      <c r="AJ756" s="68" t="str">
        <f t="shared" si="9"/>
        <v/>
      </c>
      <c r="AK756" s="68" t="str">
        <f t="shared" si="10"/>
        <v/>
      </c>
      <c r="AL756" s="68" t="str">
        <f t="shared" si="11"/>
        <v/>
      </c>
      <c r="AM756" s="68" t="str">
        <f t="shared" si="12"/>
        <v/>
      </c>
      <c r="AN756" s="68" t="str">
        <f t="shared" si="13"/>
        <v/>
      </c>
      <c r="AO756" s="67" t="str">
        <f t="shared" si="14"/>
        <v/>
      </c>
      <c r="AP756" s="51"/>
      <c r="AQ756" s="51" t="str">
        <f t="shared" si="15"/>
        <v/>
      </c>
      <c r="AR756" s="68" t="str">
        <f t="shared" si="16"/>
        <v/>
      </c>
      <c r="AS756" s="68" t="str">
        <f t="shared" si="17"/>
        <v/>
      </c>
      <c r="AT756" s="68" t="str">
        <f t="shared" si="18"/>
        <v/>
      </c>
      <c r="AU756" s="68" t="str">
        <f t="shared" si="19"/>
        <v/>
      </c>
      <c r="AV756" s="68" t="str">
        <f t="shared" si="20"/>
        <v/>
      </c>
      <c r="AW756" s="67" t="str">
        <f t="shared" si="21"/>
        <v/>
      </c>
      <c r="AX756" s="51"/>
      <c r="AY756" s="51" t="str">
        <f t="shared" si="22"/>
        <v/>
      </c>
      <c r="AZ756" s="68" t="str">
        <f t="shared" si="23"/>
        <v/>
      </c>
      <c r="BA756" s="68" t="str">
        <f t="shared" si="24"/>
        <v/>
      </c>
      <c r="BB756" s="68" t="str">
        <f t="shared" si="25"/>
        <v/>
      </c>
      <c r="BC756" s="68" t="str">
        <f t="shared" si="26"/>
        <v/>
      </c>
      <c r="BD756" s="68" t="str">
        <f t="shared" si="27"/>
        <v/>
      </c>
      <c r="BE756" s="68" t="str">
        <f t="shared" si="28"/>
        <v/>
      </c>
      <c r="BF756" s="51"/>
      <c r="BG756" s="96">
        <f t="shared" si="29"/>
        <v>5287</v>
      </c>
      <c r="BH756" s="67">
        <f t="shared" si="30"/>
        <v>122091</v>
      </c>
      <c r="BI756" s="67">
        <f t="shared" si="31"/>
        <v>159104</v>
      </c>
      <c r="BJ756" s="67">
        <f t="shared" si="32"/>
        <v>0</v>
      </c>
      <c r="BK756" s="67">
        <f t="shared" si="33"/>
        <v>14240</v>
      </c>
      <c r="BL756" s="67">
        <f t="shared" si="34"/>
        <v>0</v>
      </c>
      <c r="BM756" s="65">
        <f t="shared" si="35"/>
        <v>0</v>
      </c>
      <c r="BN756" s="51"/>
      <c r="BO756" s="51"/>
      <c r="BP756" s="51"/>
      <c r="BQ756" s="70"/>
      <c r="BR756" s="51"/>
      <c r="BS756" s="96">
        <f t="shared" si="2920"/>
        <v>5287</v>
      </c>
      <c r="BT756" s="51"/>
      <c r="BU756" s="68"/>
      <c r="BV756" s="68"/>
      <c r="BW756" s="65"/>
      <c r="BX756" s="68"/>
      <c r="BY756" s="67">
        <f t="shared" si="44"/>
        <v>122091</v>
      </c>
      <c r="BZ756" s="68"/>
      <c r="CA756" s="65" t="str">
        <f t="shared" si="45"/>
        <v/>
      </c>
      <c r="CB756" s="67" t="str">
        <f t="shared" si="46"/>
        <v/>
      </c>
      <c r="CC756" s="67" t="str">
        <f t="shared" si="47"/>
        <v/>
      </c>
      <c r="CD756" s="67" t="str">
        <f t="shared" si="48"/>
        <v/>
      </c>
      <c r="CE756" s="67">
        <f t="shared" si="49"/>
        <v>0</v>
      </c>
      <c r="CF756" s="68"/>
      <c r="CG756" s="68"/>
      <c r="CH756" s="68"/>
      <c r="CI756" s="65"/>
      <c r="CJ756" s="68"/>
      <c r="CK756" s="67">
        <f t="shared" si="54"/>
        <v>173344</v>
      </c>
      <c r="CL756" s="68"/>
      <c r="CM756" s="68"/>
      <c r="CN756" s="68"/>
      <c r="CO756" s="65"/>
      <c r="CP756" s="68"/>
      <c r="CQ756" s="67">
        <f t="shared" si="59"/>
        <v>159104</v>
      </c>
      <c r="CR756" s="68"/>
      <c r="CS756" s="68"/>
      <c r="CT756" s="68"/>
      <c r="CU756" s="65"/>
      <c r="CV756" s="68"/>
      <c r="CW756" s="67">
        <f t="shared" si="64"/>
        <v>0</v>
      </c>
      <c r="CX756" s="68"/>
      <c r="CY756" s="68"/>
      <c r="CZ756" s="68"/>
      <c r="DA756" s="65"/>
      <c r="DB756" s="68"/>
      <c r="DC756" s="67">
        <f t="shared" si="69"/>
        <v>14240</v>
      </c>
      <c r="DD756" s="68"/>
      <c r="DE756" s="68"/>
      <c r="DF756" s="51"/>
      <c r="DG756" s="70"/>
      <c r="DH756" s="51"/>
      <c r="DI756" s="67">
        <f t="shared" si="74"/>
        <v>0</v>
      </c>
      <c r="DJ756" s="51"/>
      <c r="DK756" s="51"/>
      <c r="DL756" s="51"/>
      <c r="DM756" s="70"/>
      <c r="DN756" s="51"/>
      <c r="DO756" s="67">
        <f t="shared" si="79"/>
        <v>159104</v>
      </c>
      <c r="DP756" s="51"/>
      <c r="DQ756" s="51"/>
      <c r="DR756" s="51"/>
      <c r="DS756" s="51"/>
      <c r="DT756" s="51"/>
      <c r="DU756" s="181"/>
    </row>
    <row r="757" spans="1:125" ht="15" x14ac:dyDescent="0.25">
      <c r="A757" s="50"/>
      <c r="B757" s="51"/>
      <c r="C757" s="50"/>
      <c r="D757" s="53"/>
      <c r="E757" s="50"/>
      <c r="F757" s="54"/>
      <c r="G757" s="54"/>
      <c r="H757" s="54"/>
      <c r="I757" s="55"/>
      <c r="J757" s="50"/>
      <c r="K757" s="50" t="s">
        <v>2032</v>
      </c>
      <c r="L757" s="58" t="s">
        <v>2032</v>
      </c>
      <c r="M757" s="58"/>
      <c r="N757" s="58"/>
      <c r="O757" s="58"/>
      <c r="P757" s="59"/>
      <c r="Q757" s="60"/>
      <c r="R757" s="60"/>
      <c r="S757" s="60"/>
      <c r="T757" s="60"/>
      <c r="U757" s="60"/>
      <c r="V757" s="79"/>
      <c r="W757" s="90">
        <f t="shared" si="857"/>
        <v>0</v>
      </c>
      <c r="X757" s="101"/>
      <c r="Y757" s="50"/>
      <c r="Z757" s="50"/>
      <c r="AA757" s="51"/>
      <c r="AB757" s="68"/>
      <c r="AC757" s="68"/>
      <c r="AD757" s="68"/>
      <c r="AE757" s="68"/>
      <c r="AF757" s="68"/>
      <c r="AG757" s="67" t="str">
        <f t="shared" si="7"/>
        <v/>
      </c>
      <c r="AH757" s="51"/>
      <c r="AI757" s="51" t="str">
        <f t="shared" si="8"/>
        <v/>
      </c>
      <c r="AJ757" s="68" t="str">
        <f t="shared" si="9"/>
        <v/>
      </c>
      <c r="AK757" s="68" t="str">
        <f t="shared" si="10"/>
        <v/>
      </c>
      <c r="AL757" s="68" t="str">
        <f t="shared" si="11"/>
        <v/>
      </c>
      <c r="AM757" s="68" t="str">
        <f t="shared" si="12"/>
        <v/>
      </c>
      <c r="AN757" s="68" t="str">
        <f t="shared" si="13"/>
        <v/>
      </c>
      <c r="AO757" s="67" t="str">
        <f t="shared" si="14"/>
        <v/>
      </c>
      <c r="AP757" s="51"/>
      <c r="AQ757" s="51" t="str">
        <f t="shared" si="15"/>
        <v/>
      </c>
      <c r="AR757" s="68" t="str">
        <f t="shared" si="16"/>
        <v/>
      </c>
      <c r="AS757" s="68" t="str">
        <f t="shared" si="17"/>
        <v/>
      </c>
      <c r="AT757" s="68" t="str">
        <f t="shared" si="18"/>
        <v/>
      </c>
      <c r="AU757" s="68" t="str">
        <f t="shared" si="19"/>
        <v/>
      </c>
      <c r="AV757" s="68" t="str">
        <f t="shared" si="20"/>
        <v/>
      </c>
      <c r="AW757" s="67" t="str">
        <f t="shared" si="21"/>
        <v/>
      </c>
      <c r="AX757" s="51"/>
      <c r="AY757" s="51" t="str">
        <f t="shared" si="22"/>
        <v/>
      </c>
      <c r="AZ757" s="68" t="str">
        <f t="shared" si="23"/>
        <v/>
      </c>
      <c r="BA757" s="68" t="str">
        <f t="shared" si="24"/>
        <v/>
      </c>
      <c r="BB757" s="68" t="str">
        <f t="shared" si="25"/>
        <v/>
      </c>
      <c r="BC757" s="68" t="str">
        <f t="shared" si="26"/>
        <v/>
      </c>
      <c r="BD757" s="68" t="str">
        <f t="shared" si="27"/>
        <v/>
      </c>
      <c r="BE757" s="68" t="str">
        <f t="shared" si="28"/>
        <v/>
      </c>
      <c r="BF757" s="51"/>
      <c r="BG757" s="69" t="str">
        <f t="shared" si="29"/>
        <v/>
      </c>
      <c r="BH757" s="67" t="str">
        <f t="shared" si="30"/>
        <v/>
      </c>
      <c r="BI757" s="67" t="str">
        <f t="shared" si="31"/>
        <v/>
      </c>
      <c r="BJ757" s="67" t="str">
        <f t="shared" si="32"/>
        <v/>
      </c>
      <c r="BK757" s="67" t="str">
        <f t="shared" si="33"/>
        <v/>
      </c>
      <c r="BL757" s="67" t="str">
        <f t="shared" si="34"/>
        <v/>
      </c>
      <c r="BM757" s="65" t="str">
        <f t="shared" si="35"/>
        <v/>
      </c>
      <c r="BN757" s="51"/>
      <c r="BO757" s="51"/>
      <c r="BP757" s="51"/>
      <c r="BQ757" s="70"/>
      <c r="BR757" s="51"/>
      <c r="BS757" s="69" t="str">
        <f t="shared" si="2920"/>
        <v/>
      </c>
      <c r="BT757" s="51"/>
      <c r="BU757" s="68"/>
      <c r="BV757" s="68"/>
      <c r="BW757" s="65"/>
      <c r="BX757" s="68"/>
      <c r="BY757" s="67" t="str">
        <f t="shared" si="44"/>
        <v/>
      </c>
      <c r="BZ757" s="68"/>
      <c r="CA757" s="65" t="str">
        <f t="shared" si="45"/>
        <v/>
      </c>
      <c r="CB757" s="67" t="str">
        <f t="shared" si="46"/>
        <v/>
      </c>
      <c r="CC757" s="67" t="str">
        <f t="shared" si="47"/>
        <v/>
      </c>
      <c r="CD757" s="67" t="str">
        <f t="shared" si="48"/>
        <v/>
      </c>
      <c r="CE757" s="67" t="str">
        <f t="shared" si="49"/>
        <v/>
      </c>
      <c r="CF757" s="68"/>
      <c r="CG757" s="68"/>
      <c r="CH757" s="68"/>
      <c r="CI757" s="65"/>
      <c r="CJ757" s="68"/>
      <c r="CK757" s="67" t="str">
        <f t="shared" si="54"/>
        <v/>
      </c>
      <c r="CL757" s="68"/>
      <c r="CM757" s="68"/>
      <c r="CN757" s="68"/>
      <c r="CO757" s="65"/>
      <c r="CP757" s="68"/>
      <c r="CQ757" s="67" t="str">
        <f t="shared" si="59"/>
        <v/>
      </c>
      <c r="CR757" s="68"/>
      <c r="CS757" s="68"/>
      <c r="CT757" s="68"/>
      <c r="CU757" s="65"/>
      <c r="CV757" s="68"/>
      <c r="CW757" s="67" t="str">
        <f t="shared" si="64"/>
        <v/>
      </c>
      <c r="CX757" s="68"/>
      <c r="CY757" s="68"/>
      <c r="CZ757" s="68"/>
      <c r="DA757" s="65"/>
      <c r="DB757" s="68"/>
      <c r="DC757" s="67" t="str">
        <f t="shared" si="69"/>
        <v/>
      </c>
      <c r="DD757" s="68"/>
      <c r="DE757" s="68"/>
      <c r="DF757" s="51"/>
      <c r="DG757" s="70"/>
      <c r="DH757" s="51"/>
      <c r="DI757" s="69" t="str">
        <f t="shared" si="74"/>
        <v/>
      </c>
      <c r="DJ757" s="51"/>
      <c r="DK757" s="51"/>
      <c r="DL757" s="51"/>
      <c r="DM757" s="70"/>
      <c r="DN757" s="51"/>
      <c r="DO757" s="69" t="str">
        <f t="shared" si="79"/>
        <v/>
      </c>
      <c r="DP757" s="51"/>
      <c r="DQ757" s="51"/>
      <c r="DR757" s="51"/>
      <c r="DS757" s="51"/>
      <c r="DT757" s="51"/>
      <c r="DU757" s="181"/>
    </row>
    <row r="758" spans="1:125" ht="15" x14ac:dyDescent="0.25">
      <c r="A758" s="50">
        <v>2016</v>
      </c>
      <c r="B758" s="51" t="s">
        <v>610</v>
      </c>
      <c r="C758" s="50" t="s">
        <v>611</v>
      </c>
      <c r="D758" s="53" t="s">
        <v>193</v>
      </c>
      <c r="E758" s="50" t="s">
        <v>7</v>
      </c>
      <c r="F758" s="54">
        <v>22067</v>
      </c>
      <c r="G758" s="54" t="s">
        <v>364</v>
      </c>
      <c r="H758" s="54">
        <v>46175</v>
      </c>
      <c r="I758" s="55">
        <v>883332</v>
      </c>
      <c r="J758" s="50"/>
      <c r="K758" s="50" t="s">
        <v>2032</v>
      </c>
      <c r="L758" s="58" t="s">
        <v>2032</v>
      </c>
      <c r="M758" s="58" t="s">
        <v>2032</v>
      </c>
      <c r="N758" s="58" t="s">
        <v>2032</v>
      </c>
      <c r="O758" s="58" t="s">
        <v>2032</v>
      </c>
      <c r="P758" s="59"/>
      <c r="Q758" s="60">
        <v>878223</v>
      </c>
      <c r="R758" s="60">
        <v>0</v>
      </c>
      <c r="S758" s="60">
        <v>5109</v>
      </c>
      <c r="T758" s="60">
        <v>0</v>
      </c>
      <c r="U758" s="60">
        <v>0</v>
      </c>
      <c r="V758" s="79"/>
      <c r="W758" s="90">
        <f t="shared" si="857"/>
        <v>883332</v>
      </c>
      <c r="X758" s="101">
        <v>87464</v>
      </c>
      <c r="Y758" s="50"/>
      <c r="Z758" s="50" t="s">
        <v>193</v>
      </c>
      <c r="AA758" s="51" t="str">
        <f t="shared" ref="AA758:AA759" si="5343">IF(A758 =2014,IF(Y758 ="",F758,""),"")</f>
        <v/>
      </c>
      <c r="AB758" s="68" t="str">
        <f t="shared" ref="AB758:AB759" si="5344">IF(A758 =2014,IF(Y758 ="",I758,""),"")</f>
        <v/>
      </c>
      <c r="AC758" s="68" t="str">
        <f t="shared" ref="AC758:AC759" si="5345">IF(A758 =2014,IF(Y758 ="",Q758,""),"")</f>
        <v/>
      </c>
      <c r="AD758" s="68" t="str">
        <f t="shared" ref="AD758:AD759" si="5346">IF(A758 =2014,IF(Y758 ="",R758,""),"")</f>
        <v/>
      </c>
      <c r="AE758" s="68" t="str">
        <f t="shared" ref="AE758:AE759" si="5347">IF(A758 =2014,IF(Y758 ="",S758,""),"")</f>
        <v/>
      </c>
      <c r="AF758" s="68" t="str">
        <f t="shared" ref="AF758:AF759" si="5348">IF(A758 =2014,IF(Y758 ="",T758+U758,""),"")</f>
        <v/>
      </c>
      <c r="AG758" s="67" t="str">
        <f t="shared" si="7"/>
        <v/>
      </c>
      <c r="AH758" s="51"/>
      <c r="AI758" s="51" t="str">
        <f t="shared" si="8"/>
        <v/>
      </c>
      <c r="AJ758" s="68" t="str">
        <f t="shared" si="9"/>
        <v/>
      </c>
      <c r="AK758" s="68" t="str">
        <f t="shared" si="10"/>
        <v/>
      </c>
      <c r="AL758" s="68" t="str">
        <f t="shared" si="11"/>
        <v/>
      </c>
      <c r="AM758" s="68" t="str">
        <f t="shared" si="12"/>
        <v/>
      </c>
      <c r="AN758" s="68" t="str">
        <f t="shared" si="13"/>
        <v/>
      </c>
      <c r="AO758" s="67" t="str">
        <f t="shared" si="14"/>
        <v/>
      </c>
      <c r="AP758" s="51"/>
      <c r="AQ758" s="80">
        <f t="shared" si="15"/>
        <v>22067</v>
      </c>
      <c r="AR758" s="68">
        <f t="shared" si="16"/>
        <v>883332</v>
      </c>
      <c r="AS758" s="68">
        <f t="shared" si="17"/>
        <v>878223</v>
      </c>
      <c r="AT758" s="68">
        <f t="shared" si="18"/>
        <v>0</v>
      </c>
      <c r="AU758" s="68">
        <f t="shared" si="19"/>
        <v>5109</v>
      </c>
      <c r="AV758" s="68">
        <f t="shared" si="20"/>
        <v>0</v>
      </c>
      <c r="AW758" s="67">
        <f t="shared" si="21"/>
        <v>87464</v>
      </c>
      <c r="AX758" s="51"/>
      <c r="AY758" s="51" t="str">
        <f t="shared" si="22"/>
        <v/>
      </c>
      <c r="AZ758" s="68" t="str">
        <f t="shared" si="23"/>
        <v/>
      </c>
      <c r="BA758" s="68" t="str">
        <f t="shared" si="24"/>
        <v/>
      </c>
      <c r="BB758" s="68" t="str">
        <f t="shared" si="25"/>
        <v/>
      </c>
      <c r="BC758" s="68" t="str">
        <f t="shared" si="26"/>
        <v/>
      </c>
      <c r="BD758" s="68" t="str">
        <f t="shared" si="27"/>
        <v/>
      </c>
      <c r="BE758" s="68" t="str">
        <f t="shared" si="28"/>
        <v/>
      </c>
      <c r="BF758" s="51"/>
      <c r="BG758" s="69" t="str">
        <f t="shared" si="29"/>
        <v/>
      </c>
      <c r="BH758" s="67" t="str">
        <f t="shared" si="30"/>
        <v/>
      </c>
      <c r="BI758" s="67" t="str">
        <f t="shared" si="31"/>
        <v/>
      </c>
      <c r="BJ758" s="67" t="str">
        <f t="shared" si="32"/>
        <v/>
      </c>
      <c r="BK758" s="67" t="str">
        <f t="shared" si="33"/>
        <v/>
      </c>
      <c r="BL758" s="67" t="str">
        <f t="shared" si="34"/>
        <v/>
      </c>
      <c r="BM758" s="65" t="str">
        <f t="shared" si="35"/>
        <v/>
      </c>
      <c r="BN758" s="51"/>
      <c r="BO758" s="51" t="str">
        <f t="shared" ref="BO758:BO759" si="5349">IF(A758 =2014,F758,"")</f>
        <v/>
      </c>
      <c r="BP758" s="51" t="str">
        <f t="shared" ref="BP758:BP759" si="5350">IF(A758 =2015,F758,"")</f>
        <v/>
      </c>
      <c r="BQ758" s="71">
        <f t="shared" ref="BQ758:BQ759" si="5351">IF(A758 =2016,F758,"")</f>
        <v>22067</v>
      </c>
      <c r="BR758" s="51" t="str">
        <f t="shared" ref="BR758:BR759" si="5352">IF(A758 =2017,F758,"")</f>
        <v/>
      </c>
      <c r="BS758" s="69" t="str">
        <f t="shared" si="2920"/>
        <v/>
      </c>
      <c r="BT758" s="51"/>
      <c r="BU758" s="68" t="str">
        <f t="shared" ref="BU758:BU759" si="5353">IF(A758 =2014,I758,"")</f>
        <v/>
      </c>
      <c r="BV758" s="68" t="str">
        <f t="shared" ref="BV758:BV759" si="5354">IF(A758 =2015,I758,"")</f>
        <v/>
      </c>
      <c r="BW758" s="65">
        <f t="shared" ref="BW758:BW759" si="5355">IF(A758 =2016,I758,"")</f>
        <v>883332</v>
      </c>
      <c r="BX758" s="68" t="str">
        <f t="shared" ref="BX758:BX759" si="5356">IF(A758 =2017,I758,"")</f>
        <v/>
      </c>
      <c r="BY758" s="67" t="str">
        <f t="shared" si="44"/>
        <v/>
      </c>
      <c r="BZ758" s="68"/>
      <c r="CA758" s="65" t="str">
        <f t="shared" si="45"/>
        <v/>
      </c>
      <c r="CB758" s="67" t="str">
        <f t="shared" si="46"/>
        <v/>
      </c>
      <c r="CC758" s="67">
        <f t="shared" si="47"/>
        <v>87464</v>
      </c>
      <c r="CD758" s="67" t="str">
        <f t="shared" si="48"/>
        <v/>
      </c>
      <c r="CE758" s="67" t="str">
        <f t="shared" si="49"/>
        <v/>
      </c>
      <c r="CF758" s="68"/>
      <c r="CG758" s="68" t="str">
        <f t="shared" ref="CG758:CG759" si="5357">IF(A758 =2014,Q758+R758+S758+T758+U758,"")</f>
        <v/>
      </c>
      <c r="CH758" s="68" t="str">
        <f t="shared" ref="CH758:CH759" si="5358">IF(A758 =2015,Q758+R758+S758+T758+U758,"")</f>
        <v/>
      </c>
      <c r="CI758" s="65">
        <f t="shared" ref="CI758:CI759" si="5359">IF(A758 =2016,Q758+R758+S758+T758+U758,"")</f>
        <v>883332</v>
      </c>
      <c r="CJ758" s="68" t="str">
        <f t="shared" ref="CJ758:CJ759" si="5360">IF(A758 =2017,Q758+R758+S758+T758+U758,"")</f>
        <v/>
      </c>
      <c r="CK758" s="67" t="str">
        <f t="shared" si="54"/>
        <v/>
      </c>
      <c r="CL758" s="68"/>
      <c r="CM758" s="68" t="str">
        <f t="shared" ref="CM758:CM759" si="5361">IF(A758 =2014,Q758,"")</f>
        <v/>
      </c>
      <c r="CN758" s="68" t="str">
        <f t="shared" ref="CN758:CN759" si="5362">IF(A758 =2015,Q758,"")</f>
        <v/>
      </c>
      <c r="CO758" s="65">
        <f t="shared" ref="CO758:CO759" si="5363">IF(A758 =2016,Q758,"")</f>
        <v>878223</v>
      </c>
      <c r="CP758" s="68" t="str">
        <f t="shared" ref="CP758:CP759" si="5364">IF(A758 =2017,Q758,"")</f>
        <v/>
      </c>
      <c r="CQ758" s="67" t="str">
        <f t="shared" si="59"/>
        <v/>
      </c>
      <c r="CR758" s="68"/>
      <c r="CS758" s="68" t="str">
        <f t="shared" ref="CS758:CS759" si="5365">IF(A758 =2014,R758,"")</f>
        <v/>
      </c>
      <c r="CT758" s="68" t="str">
        <f t="shared" ref="CT758:CT759" si="5366">IF(A758 =2015,R758,"")</f>
        <v/>
      </c>
      <c r="CU758" s="65">
        <f t="shared" ref="CU758:CU759" si="5367">IF(A758 =2016,R758,"")</f>
        <v>0</v>
      </c>
      <c r="CV758" s="68" t="str">
        <f t="shared" ref="CV758:CV759" si="5368">IF(A758 =2017,R758,"")</f>
        <v/>
      </c>
      <c r="CW758" s="67" t="str">
        <f t="shared" si="64"/>
        <v/>
      </c>
      <c r="CX758" s="68"/>
      <c r="CY758" s="68" t="str">
        <f t="shared" ref="CY758:CY759" si="5369">IF(A758 =2014,S758,"")</f>
        <v/>
      </c>
      <c r="CZ758" s="68" t="str">
        <f t="shared" ref="CZ758:CZ759" si="5370">IF(A758 =2015,S758,"")</f>
        <v/>
      </c>
      <c r="DA758" s="65">
        <f t="shared" ref="DA758:DA759" si="5371">IF(A758 =2016,S758,"")</f>
        <v>5109</v>
      </c>
      <c r="DB758" s="68" t="str">
        <f t="shared" ref="DB758:DB759" si="5372">IF(A758 =2017,S758,"")</f>
        <v/>
      </c>
      <c r="DC758" s="67" t="str">
        <f t="shared" si="69"/>
        <v/>
      </c>
      <c r="DD758" s="68"/>
      <c r="DE758" s="68" t="str">
        <f t="shared" ref="DE758:DE759" si="5373">IF(A758 =2014,T758,"")</f>
        <v/>
      </c>
      <c r="DF758" s="51" t="str">
        <f t="shared" ref="DF758:DF759" si="5374">IF(A758 =2015,T758,"")</f>
        <v/>
      </c>
      <c r="DG758" s="65">
        <f t="shared" ref="DG758:DG759" si="5375">IF(A758 =2016,T758,"")</f>
        <v>0</v>
      </c>
      <c r="DH758" s="51" t="str">
        <f t="shared" ref="DH758:DH759" si="5376">IF(A758 =2017,T758,"")</f>
        <v/>
      </c>
      <c r="DI758" s="69" t="str">
        <f t="shared" si="74"/>
        <v/>
      </c>
      <c r="DJ758" s="51"/>
      <c r="DK758" s="51" t="str">
        <f t="shared" ref="DK758:DK759" si="5377">IF(A758 =2014,U758,"")</f>
        <v/>
      </c>
      <c r="DL758" s="51" t="str">
        <f t="shared" ref="DL758:DL759" si="5378">IF(A758 =2015,U758,"")</f>
        <v/>
      </c>
      <c r="DM758" s="65">
        <f t="shared" ref="DM758:DM759" si="5379">IF(A758 =2016,U758,"")</f>
        <v>0</v>
      </c>
      <c r="DN758" s="51" t="str">
        <f t="shared" ref="DN758:DN759" si="5380">IF(A758 =2017,U758,"")</f>
        <v/>
      </c>
      <c r="DO758" s="69" t="str">
        <f t="shared" si="79"/>
        <v/>
      </c>
      <c r="DP758" s="51"/>
      <c r="DQ758" s="51"/>
      <c r="DR758" s="51"/>
      <c r="DS758" s="51"/>
      <c r="DT758" s="51"/>
      <c r="DU758" s="181"/>
    </row>
    <row r="759" spans="1:125" ht="15" x14ac:dyDescent="0.25">
      <c r="A759" s="50">
        <v>2017</v>
      </c>
      <c r="B759" s="51" t="s">
        <v>610</v>
      </c>
      <c r="C759" s="50" t="s">
        <v>611</v>
      </c>
      <c r="D759" s="53" t="s">
        <v>193</v>
      </c>
      <c r="E759" s="50" t="s">
        <v>7</v>
      </c>
      <c r="F759" s="54">
        <v>26810</v>
      </c>
      <c r="G759" s="54" t="s">
        <v>364</v>
      </c>
      <c r="H759" s="54">
        <v>40981</v>
      </c>
      <c r="I759" s="55">
        <v>875731</v>
      </c>
      <c r="J759" s="50"/>
      <c r="K759" s="50" t="s">
        <v>2032</v>
      </c>
      <c r="L759" s="58" t="s">
        <v>2032</v>
      </c>
      <c r="M759" s="58" t="s">
        <v>2032</v>
      </c>
      <c r="N759" s="58" t="s">
        <v>2032</v>
      </c>
      <c r="O759" s="58" t="s">
        <v>2032</v>
      </c>
      <c r="P759" s="59"/>
      <c r="Q759" s="60">
        <v>868900</v>
      </c>
      <c r="R759" s="60">
        <v>0</v>
      </c>
      <c r="S759" s="60">
        <v>6831</v>
      </c>
      <c r="T759" s="60">
        <v>0</v>
      </c>
      <c r="U759" s="60">
        <v>0</v>
      </c>
      <c r="V759" s="79"/>
      <c r="W759" s="90">
        <f t="shared" si="857"/>
        <v>875731</v>
      </c>
      <c r="X759" s="101">
        <v>0</v>
      </c>
      <c r="Y759" s="50"/>
      <c r="Z759" s="50" t="s">
        <v>193</v>
      </c>
      <c r="AA759" s="51" t="str">
        <f t="shared" si="5343"/>
        <v/>
      </c>
      <c r="AB759" s="68" t="str">
        <f t="shared" si="5344"/>
        <v/>
      </c>
      <c r="AC759" s="68" t="str">
        <f t="shared" si="5345"/>
        <v/>
      </c>
      <c r="AD759" s="68" t="str">
        <f t="shared" si="5346"/>
        <v/>
      </c>
      <c r="AE759" s="68" t="str">
        <f t="shared" si="5347"/>
        <v/>
      </c>
      <c r="AF759" s="68" t="str">
        <f t="shared" si="5348"/>
        <v/>
      </c>
      <c r="AG759" s="67" t="str">
        <f t="shared" si="7"/>
        <v/>
      </c>
      <c r="AH759" s="51"/>
      <c r="AI759" s="51" t="str">
        <f t="shared" si="8"/>
        <v/>
      </c>
      <c r="AJ759" s="68" t="str">
        <f t="shared" si="9"/>
        <v/>
      </c>
      <c r="AK759" s="68" t="str">
        <f t="shared" si="10"/>
        <v/>
      </c>
      <c r="AL759" s="68" t="str">
        <f t="shared" si="11"/>
        <v/>
      </c>
      <c r="AM759" s="68" t="str">
        <f t="shared" si="12"/>
        <v/>
      </c>
      <c r="AN759" s="68" t="str">
        <f t="shared" si="13"/>
        <v/>
      </c>
      <c r="AO759" s="67" t="str">
        <f t="shared" si="14"/>
        <v/>
      </c>
      <c r="AP759" s="51"/>
      <c r="AQ759" s="51" t="str">
        <f t="shared" si="15"/>
        <v/>
      </c>
      <c r="AR759" s="68" t="str">
        <f t="shared" si="16"/>
        <v/>
      </c>
      <c r="AS759" s="68" t="str">
        <f t="shared" si="17"/>
        <v/>
      </c>
      <c r="AT759" s="68" t="str">
        <f t="shared" si="18"/>
        <v/>
      </c>
      <c r="AU759" s="68" t="str">
        <f t="shared" si="19"/>
        <v/>
      </c>
      <c r="AV759" s="68" t="str">
        <f t="shared" si="20"/>
        <v/>
      </c>
      <c r="AW759" s="67" t="str">
        <f t="shared" si="21"/>
        <v/>
      </c>
      <c r="AX759" s="51"/>
      <c r="AY759" s="80">
        <f t="shared" si="22"/>
        <v>26810</v>
      </c>
      <c r="AZ759" s="68">
        <f t="shared" si="23"/>
        <v>875731</v>
      </c>
      <c r="BA759" s="68">
        <f t="shared" si="24"/>
        <v>868900</v>
      </c>
      <c r="BB759" s="68">
        <f t="shared" si="25"/>
        <v>0</v>
      </c>
      <c r="BC759" s="68">
        <f t="shared" si="26"/>
        <v>6831</v>
      </c>
      <c r="BD759" s="68">
        <f t="shared" si="27"/>
        <v>0</v>
      </c>
      <c r="BE759" s="68">
        <f t="shared" si="28"/>
        <v>0</v>
      </c>
      <c r="BF759" s="51"/>
      <c r="BG759" s="69" t="str">
        <f t="shared" si="29"/>
        <v/>
      </c>
      <c r="BH759" s="67" t="str">
        <f t="shared" si="30"/>
        <v/>
      </c>
      <c r="BI759" s="67" t="str">
        <f t="shared" si="31"/>
        <v/>
      </c>
      <c r="BJ759" s="67" t="str">
        <f t="shared" si="32"/>
        <v/>
      </c>
      <c r="BK759" s="67" t="str">
        <f t="shared" si="33"/>
        <v/>
      </c>
      <c r="BL759" s="67" t="str">
        <f t="shared" si="34"/>
        <v/>
      </c>
      <c r="BM759" s="65" t="str">
        <f t="shared" si="35"/>
        <v/>
      </c>
      <c r="BN759" s="51"/>
      <c r="BO759" s="51" t="str">
        <f t="shared" si="5349"/>
        <v/>
      </c>
      <c r="BP759" s="51" t="str">
        <f t="shared" si="5350"/>
        <v/>
      </c>
      <c r="BQ759" s="51" t="str">
        <f t="shared" si="5351"/>
        <v/>
      </c>
      <c r="BR759" s="71">
        <f t="shared" si="5352"/>
        <v>26810</v>
      </c>
      <c r="BS759" s="69" t="str">
        <f t="shared" si="2920"/>
        <v/>
      </c>
      <c r="BT759" s="51"/>
      <c r="BU759" s="68" t="str">
        <f t="shared" si="5353"/>
        <v/>
      </c>
      <c r="BV759" s="68" t="str">
        <f t="shared" si="5354"/>
        <v/>
      </c>
      <c r="BW759" s="68" t="str">
        <f t="shared" si="5355"/>
        <v/>
      </c>
      <c r="BX759" s="65">
        <f t="shared" si="5356"/>
        <v>875731</v>
      </c>
      <c r="BY759" s="67" t="str">
        <f t="shared" si="44"/>
        <v/>
      </c>
      <c r="BZ759" s="68"/>
      <c r="CA759" s="65" t="str">
        <f t="shared" si="45"/>
        <v/>
      </c>
      <c r="CB759" s="67" t="str">
        <f t="shared" si="46"/>
        <v/>
      </c>
      <c r="CC759" s="67" t="str">
        <f t="shared" si="47"/>
        <v/>
      </c>
      <c r="CD759" s="67">
        <f t="shared" si="48"/>
        <v>0</v>
      </c>
      <c r="CE759" s="67" t="str">
        <f t="shared" si="49"/>
        <v/>
      </c>
      <c r="CF759" s="68"/>
      <c r="CG759" s="68" t="str">
        <f t="shared" si="5357"/>
        <v/>
      </c>
      <c r="CH759" s="68" t="str">
        <f t="shared" si="5358"/>
        <v/>
      </c>
      <c r="CI759" s="68" t="str">
        <f t="shared" si="5359"/>
        <v/>
      </c>
      <c r="CJ759" s="65">
        <f t="shared" si="5360"/>
        <v>875731</v>
      </c>
      <c r="CK759" s="67" t="str">
        <f t="shared" si="54"/>
        <v/>
      </c>
      <c r="CL759" s="68"/>
      <c r="CM759" s="68" t="str">
        <f t="shared" si="5361"/>
        <v/>
      </c>
      <c r="CN759" s="68" t="str">
        <f t="shared" si="5362"/>
        <v/>
      </c>
      <c r="CO759" s="68" t="str">
        <f t="shared" si="5363"/>
        <v/>
      </c>
      <c r="CP759" s="65">
        <f t="shared" si="5364"/>
        <v>868900</v>
      </c>
      <c r="CQ759" s="67" t="str">
        <f t="shared" si="59"/>
        <v/>
      </c>
      <c r="CR759" s="68"/>
      <c r="CS759" s="68" t="str">
        <f t="shared" si="5365"/>
        <v/>
      </c>
      <c r="CT759" s="68" t="str">
        <f t="shared" si="5366"/>
        <v/>
      </c>
      <c r="CU759" s="68" t="str">
        <f t="shared" si="5367"/>
        <v/>
      </c>
      <c r="CV759" s="65">
        <f t="shared" si="5368"/>
        <v>0</v>
      </c>
      <c r="CW759" s="67" t="str">
        <f t="shared" si="64"/>
        <v/>
      </c>
      <c r="CX759" s="68"/>
      <c r="CY759" s="68" t="str">
        <f t="shared" si="5369"/>
        <v/>
      </c>
      <c r="CZ759" s="68" t="str">
        <f t="shared" si="5370"/>
        <v/>
      </c>
      <c r="DA759" s="68" t="str">
        <f t="shared" si="5371"/>
        <v/>
      </c>
      <c r="DB759" s="65">
        <f t="shared" si="5372"/>
        <v>6831</v>
      </c>
      <c r="DC759" s="67" t="str">
        <f t="shared" si="69"/>
        <v/>
      </c>
      <c r="DD759" s="68"/>
      <c r="DE759" s="68" t="str">
        <f t="shared" si="5373"/>
        <v/>
      </c>
      <c r="DF759" s="51" t="str">
        <f t="shared" si="5374"/>
        <v/>
      </c>
      <c r="DG759" s="51" t="str">
        <f t="shared" si="5375"/>
        <v/>
      </c>
      <c r="DH759" s="65">
        <f t="shared" si="5376"/>
        <v>0</v>
      </c>
      <c r="DI759" s="69" t="str">
        <f t="shared" si="74"/>
        <v/>
      </c>
      <c r="DJ759" s="51"/>
      <c r="DK759" s="51" t="str">
        <f t="shared" si="5377"/>
        <v/>
      </c>
      <c r="DL759" s="51" t="str">
        <f t="shared" si="5378"/>
        <v/>
      </c>
      <c r="DM759" s="51" t="str">
        <f t="shared" si="5379"/>
        <v/>
      </c>
      <c r="DN759" s="65">
        <f t="shared" si="5380"/>
        <v>0</v>
      </c>
      <c r="DO759" s="69" t="str">
        <f t="shared" si="79"/>
        <v/>
      </c>
      <c r="DP759" s="51"/>
      <c r="DQ759" s="51"/>
      <c r="DR759" s="51"/>
      <c r="DS759" s="51"/>
      <c r="DT759" s="51"/>
      <c r="DU759" s="181"/>
    </row>
    <row r="760" spans="1:125" ht="15" x14ac:dyDescent="0.25">
      <c r="A760" s="56">
        <v>2018</v>
      </c>
      <c r="B760" s="51" t="s">
        <v>610</v>
      </c>
      <c r="C760" s="50" t="s">
        <v>611</v>
      </c>
      <c r="D760" s="170" t="s">
        <v>193</v>
      </c>
      <c r="E760" s="50" t="s">
        <v>7</v>
      </c>
      <c r="F760" s="89">
        <v>25963</v>
      </c>
      <c r="G760" s="89">
        <v>0</v>
      </c>
      <c r="H760" s="89">
        <v>42535</v>
      </c>
      <c r="I760" s="90">
        <v>866923</v>
      </c>
      <c r="J760" s="56" t="s">
        <v>209</v>
      </c>
      <c r="K760" s="50" t="s">
        <v>2032</v>
      </c>
      <c r="L760" s="112">
        <v>866923</v>
      </c>
      <c r="M760" s="58"/>
      <c r="N760" s="58"/>
      <c r="O760" s="58"/>
      <c r="P760" s="91"/>
      <c r="Q760" s="92">
        <v>860510</v>
      </c>
      <c r="R760" s="92">
        <v>0</v>
      </c>
      <c r="S760" s="92">
        <v>6413</v>
      </c>
      <c r="T760" s="92">
        <v>0</v>
      </c>
      <c r="U760" s="94"/>
      <c r="V760" s="94"/>
      <c r="W760" s="90">
        <f t="shared" si="857"/>
        <v>866923</v>
      </c>
      <c r="X760" s="101">
        <v>0</v>
      </c>
      <c r="Y760" s="50"/>
      <c r="Z760" s="50"/>
      <c r="AA760" s="51"/>
      <c r="AB760" s="68"/>
      <c r="AC760" s="68"/>
      <c r="AD760" s="68"/>
      <c r="AE760" s="68"/>
      <c r="AF760" s="68"/>
      <c r="AG760" s="67" t="str">
        <f t="shared" si="7"/>
        <v/>
      </c>
      <c r="AH760" s="51"/>
      <c r="AI760" s="51" t="str">
        <f t="shared" si="8"/>
        <v/>
      </c>
      <c r="AJ760" s="68" t="str">
        <f t="shared" si="9"/>
        <v/>
      </c>
      <c r="AK760" s="68" t="str">
        <f t="shared" si="10"/>
        <v/>
      </c>
      <c r="AL760" s="68" t="str">
        <f t="shared" si="11"/>
        <v/>
      </c>
      <c r="AM760" s="68" t="str">
        <f t="shared" si="12"/>
        <v/>
      </c>
      <c r="AN760" s="68" t="str">
        <f t="shared" si="13"/>
        <v/>
      </c>
      <c r="AO760" s="67" t="str">
        <f t="shared" si="14"/>
        <v/>
      </c>
      <c r="AP760" s="51"/>
      <c r="AQ760" s="51" t="str">
        <f t="shared" si="15"/>
        <v/>
      </c>
      <c r="AR760" s="68" t="str">
        <f t="shared" si="16"/>
        <v/>
      </c>
      <c r="AS760" s="68" t="str">
        <f t="shared" si="17"/>
        <v/>
      </c>
      <c r="AT760" s="68" t="str">
        <f t="shared" si="18"/>
        <v/>
      </c>
      <c r="AU760" s="68" t="str">
        <f t="shared" si="19"/>
        <v/>
      </c>
      <c r="AV760" s="68" t="str">
        <f t="shared" si="20"/>
        <v/>
      </c>
      <c r="AW760" s="67" t="str">
        <f t="shared" si="21"/>
        <v/>
      </c>
      <c r="AX760" s="51"/>
      <c r="AY760" s="51" t="str">
        <f t="shared" si="22"/>
        <v/>
      </c>
      <c r="AZ760" s="68" t="str">
        <f t="shared" si="23"/>
        <v/>
      </c>
      <c r="BA760" s="68" t="str">
        <f t="shared" si="24"/>
        <v/>
      </c>
      <c r="BB760" s="68" t="str">
        <f t="shared" si="25"/>
        <v/>
      </c>
      <c r="BC760" s="68" t="str">
        <f t="shared" si="26"/>
        <v/>
      </c>
      <c r="BD760" s="68" t="str">
        <f t="shared" si="27"/>
        <v/>
      </c>
      <c r="BE760" s="68" t="str">
        <f t="shared" si="28"/>
        <v/>
      </c>
      <c r="BF760" s="51"/>
      <c r="BG760" s="96">
        <f t="shared" si="29"/>
        <v>25963</v>
      </c>
      <c r="BH760" s="67">
        <f t="shared" si="30"/>
        <v>866923</v>
      </c>
      <c r="BI760" s="67">
        <f t="shared" si="31"/>
        <v>860510</v>
      </c>
      <c r="BJ760" s="67">
        <f t="shared" si="32"/>
        <v>0</v>
      </c>
      <c r="BK760" s="67">
        <f t="shared" si="33"/>
        <v>6413</v>
      </c>
      <c r="BL760" s="67">
        <f t="shared" si="34"/>
        <v>0</v>
      </c>
      <c r="BM760" s="65">
        <f t="shared" si="35"/>
        <v>0</v>
      </c>
      <c r="BN760" s="51"/>
      <c r="BO760" s="51"/>
      <c r="BP760" s="51"/>
      <c r="BQ760" s="70"/>
      <c r="BR760" s="51"/>
      <c r="BS760" s="96">
        <f t="shared" si="2920"/>
        <v>25963</v>
      </c>
      <c r="BT760" s="51"/>
      <c r="BU760" s="68"/>
      <c r="BV760" s="68"/>
      <c r="BW760" s="65"/>
      <c r="BX760" s="68"/>
      <c r="BY760" s="67">
        <f t="shared" si="44"/>
        <v>866923</v>
      </c>
      <c r="BZ760" s="68"/>
      <c r="CA760" s="65" t="str">
        <f t="shared" si="45"/>
        <v/>
      </c>
      <c r="CB760" s="67" t="str">
        <f t="shared" si="46"/>
        <v/>
      </c>
      <c r="CC760" s="67" t="str">
        <f t="shared" si="47"/>
        <v/>
      </c>
      <c r="CD760" s="67" t="str">
        <f t="shared" si="48"/>
        <v/>
      </c>
      <c r="CE760" s="67">
        <f t="shared" si="49"/>
        <v>0</v>
      </c>
      <c r="CF760" s="68"/>
      <c r="CG760" s="68"/>
      <c r="CH760" s="68"/>
      <c r="CI760" s="65"/>
      <c r="CJ760" s="68"/>
      <c r="CK760" s="67">
        <f t="shared" si="54"/>
        <v>866923</v>
      </c>
      <c r="CL760" s="68"/>
      <c r="CM760" s="68"/>
      <c r="CN760" s="68"/>
      <c r="CO760" s="65"/>
      <c r="CP760" s="68"/>
      <c r="CQ760" s="67">
        <f t="shared" si="59"/>
        <v>860510</v>
      </c>
      <c r="CR760" s="68"/>
      <c r="CS760" s="68"/>
      <c r="CT760" s="68"/>
      <c r="CU760" s="65"/>
      <c r="CV760" s="68"/>
      <c r="CW760" s="67">
        <f t="shared" si="64"/>
        <v>0</v>
      </c>
      <c r="CX760" s="68"/>
      <c r="CY760" s="68"/>
      <c r="CZ760" s="68"/>
      <c r="DA760" s="65"/>
      <c r="DB760" s="68"/>
      <c r="DC760" s="67">
        <f t="shared" si="69"/>
        <v>6413</v>
      </c>
      <c r="DD760" s="68"/>
      <c r="DE760" s="68"/>
      <c r="DF760" s="51"/>
      <c r="DG760" s="70"/>
      <c r="DH760" s="51"/>
      <c r="DI760" s="67">
        <f t="shared" si="74"/>
        <v>0</v>
      </c>
      <c r="DJ760" s="51"/>
      <c r="DK760" s="51"/>
      <c r="DL760" s="51"/>
      <c r="DM760" s="70"/>
      <c r="DN760" s="51"/>
      <c r="DO760" s="67">
        <f t="shared" si="79"/>
        <v>860510</v>
      </c>
      <c r="DP760" s="51"/>
      <c r="DQ760" s="51"/>
      <c r="DR760" s="51"/>
      <c r="DS760" s="51"/>
      <c r="DT760" s="51"/>
      <c r="DU760" s="181"/>
    </row>
    <row r="761" spans="1:125" ht="15" x14ac:dyDescent="0.25">
      <c r="A761" s="50"/>
      <c r="B761" s="51"/>
      <c r="C761" s="50"/>
      <c r="D761" s="53"/>
      <c r="E761" s="50"/>
      <c r="F761" s="54"/>
      <c r="G761" s="54"/>
      <c r="H761" s="54"/>
      <c r="I761" s="55"/>
      <c r="J761" s="50"/>
      <c r="K761" s="50" t="s">
        <v>2032</v>
      </c>
      <c r="L761" s="58" t="s">
        <v>2032</v>
      </c>
      <c r="M761" s="58"/>
      <c r="N761" s="58"/>
      <c r="O761" s="58"/>
      <c r="P761" s="59"/>
      <c r="Q761" s="60"/>
      <c r="R761" s="60"/>
      <c r="S761" s="60"/>
      <c r="T761" s="60"/>
      <c r="U761" s="60"/>
      <c r="V761" s="79"/>
      <c r="W761" s="90">
        <f t="shared" si="857"/>
        <v>0</v>
      </c>
      <c r="X761" s="101"/>
      <c r="Y761" s="50"/>
      <c r="Z761" s="50"/>
      <c r="AA761" s="51"/>
      <c r="AB761" s="68"/>
      <c r="AC761" s="68"/>
      <c r="AD761" s="68"/>
      <c r="AE761" s="68"/>
      <c r="AF761" s="68"/>
      <c r="AG761" s="67" t="str">
        <f t="shared" si="7"/>
        <v/>
      </c>
      <c r="AH761" s="51"/>
      <c r="AI761" s="51" t="str">
        <f t="shared" si="8"/>
        <v/>
      </c>
      <c r="AJ761" s="68" t="str">
        <f t="shared" si="9"/>
        <v/>
      </c>
      <c r="AK761" s="68" t="str">
        <f t="shared" si="10"/>
        <v/>
      </c>
      <c r="AL761" s="68" t="str">
        <f t="shared" si="11"/>
        <v/>
      </c>
      <c r="AM761" s="68" t="str">
        <f t="shared" si="12"/>
        <v/>
      </c>
      <c r="AN761" s="68" t="str">
        <f t="shared" si="13"/>
        <v/>
      </c>
      <c r="AO761" s="67" t="str">
        <f t="shared" si="14"/>
        <v/>
      </c>
      <c r="AP761" s="51"/>
      <c r="AQ761" s="51" t="str">
        <f t="shared" si="15"/>
        <v/>
      </c>
      <c r="AR761" s="68" t="str">
        <f t="shared" si="16"/>
        <v/>
      </c>
      <c r="AS761" s="68" t="str">
        <f t="shared" si="17"/>
        <v/>
      </c>
      <c r="AT761" s="68" t="str">
        <f t="shared" si="18"/>
        <v/>
      </c>
      <c r="AU761" s="68" t="str">
        <f t="shared" si="19"/>
        <v/>
      </c>
      <c r="AV761" s="68" t="str">
        <f t="shared" si="20"/>
        <v/>
      </c>
      <c r="AW761" s="67" t="str">
        <f t="shared" si="21"/>
        <v/>
      </c>
      <c r="AX761" s="51"/>
      <c r="AY761" s="51" t="str">
        <f t="shared" si="22"/>
        <v/>
      </c>
      <c r="AZ761" s="68" t="str">
        <f t="shared" si="23"/>
        <v/>
      </c>
      <c r="BA761" s="68" t="str">
        <f t="shared" si="24"/>
        <v/>
      </c>
      <c r="BB761" s="68" t="str">
        <f t="shared" si="25"/>
        <v/>
      </c>
      <c r="BC761" s="68" t="str">
        <f t="shared" si="26"/>
        <v/>
      </c>
      <c r="BD761" s="68" t="str">
        <f t="shared" si="27"/>
        <v/>
      </c>
      <c r="BE761" s="68" t="str">
        <f t="shared" si="28"/>
        <v/>
      </c>
      <c r="BF761" s="51"/>
      <c r="BG761" s="69" t="str">
        <f t="shared" si="29"/>
        <v/>
      </c>
      <c r="BH761" s="67" t="str">
        <f t="shared" si="30"/>
        <v/>
      </c>
      <c r="BI761" s="67" t="str">
        <f t="shared" si="31"/>
        <v/>
      </c>
      <c r="BJ761" s="67" t="str">
        <f t="shared" si="32"/>
        <v/>
      </c>
      <c r="BK761" s="67" t="str">
        <f t="shared" si="33"/>
        <v/>
      </c>
      <c r="BL761" s="67" t="str">
        <f t="shared" si="34"/>
        <v/>
      </c>
      <c r="BM761" s="65" t="str">
        <f t="shared" si="35"/>
        <v/>
      </c>
      <c r="BN761" s="51"/>
      <c r="BO761" s="51"/>
      <c r="BP761" s="51"/>
      <c r="BQ761" s="70"/>
      <c r="BR761" s="51"/>
      <c r="BS761" s="69" t="str">
        <f t="shared" si="2920"/>
        <v/>
      </c>
      <c r="BT761" s="51"/>
      <c r="BU761" s="68"/>
      <c r="BV761" s="68"/>
      <c r="BW761" s="65"/>
      <c r="BX761" s="68"/>
      <c r="BY761" s="67" t="str">
        <f t="shared" si="44"/>
        <v/>
      </c>
      <c r="BZ761" s="68"/>
      <c r="CA761" s="65" t="str">
        <f t="shared" si="45"/>
        <v/>
      </c>
      <c r="CB761" s="67" t="str">
        <f t="shared" si="46"/>
        <v/>
      </c>
      <c r="CC761" s="67" t="str">
        <f t="shared" si="47"/>
        <v/>
      </c>
      <c r="CD761" s="67" t="str">
        <f t="shared" si="48"/>
        <v/>
      </c>
      <c r="CE761" s="67" t="str">
        <f t="shared" si="49"/>
        <v/>
      </c>
      <c r="CF761" s="68"/>
      <c r="CG761" s="68"/>
      <c r="CH761" s="68"/>
      <c r="CI761" s="65"/>
      <c r="CJ761" s="68"/>
      <c r="CK761" s="67" t="str">
        <f t="shared" si="54"/>
        <v/>
      </c>
      <c r="CL761" s="68"/>
      <c r="CM761" s="68"/>
      <c r="CN761" s="68"/>
      <c r="CO761" s="65"/>
      <c r="CP761" s="68"/>
      <c r="CQ761" s="67" t="str">
        <f t="shared" si="59"/>
        <v/>
      </c>
      <c r="CR761" s="68"/>
      <c r="CS761" s="68"/>
      <c r="CT761" s="68"/>
      <c r="CU761" s="65"/>
      <c r="CV761" s="68"/>
      <c r="CW761" s="67" t="str">
        <f t="shared" si="64"/>
        <v/>
      </c>
      <c r="CX761" s="68"/>
      <c r="CY761" s="68"/>
      <c r="CZ761" s="68"/>
      <c r="DA761" s="65"/>
      <c r="DB761" s="68"/>
      <c r="DC761" s="67" t="str">
        <f t="shared" si="69"/>
        <v/>
      </c>
      <c r="DD761" s="68"/>
      <c r="DE761" s="68"/>
      <c r="DF761" s="51"/>
      <c r="DG761" s="70"/>
      <c r="DH761" s="51"/>
      <c r="DI761" s="69" t="str">
        <f t="shared" si="74"/>
        <v/>
      </c>
      <c r="DJ761" s="51"/>
      <c r="DK761" s="51"/>
      <c r="DL761" s="51"/>
      <c r="DM761" s="70"/>
      <c r="DN761" s="51"/>
      <c r="DO761" s="69" t="str">
        <f t="shared" si="79"/>
        <v/>
      </c>
      <c r="DP761" s="51"/>
      <c r="DQ761" s="51"/>
      <c r="DR761" s="51"/>
      <c r="DS761" s="51"/>
      <c r="DT761" s="51"/>
      <c r="DU761" s="181"/>
    </row>
    <row r="762" spans="1:125" ht="15" x14ac:dyDescent="0.25">
      <c r="A762" s="50">
        <v>2016</v>
      </c>
      <c r="B762" s="51" t="s">
        <v>612</v>
      </c>
      <c r="C762" s="50" t="s">
        <v>613</v>
      </c>
      <c r="D762" s="53" t="s">
        <v>193</v>
      </c>
      <c r="E762" s="50" t="s">
        <v>7</v>
      </c>
      <c r="F762" s="54">
        <v>77341</v>
      </c>
      <c r="G762" s="54" t="s">
        <v>364</v>
      </c>
      <c r="H762" s="54">
        <v>40615</v>
      </c>
      <c r="I762" s="55">
        <v>381707</v>
      </c>
      <c r="J762" s="50"/>
      <c r="K762" s="50" t="s">
        <v>2032</v>
      </c>
      <c r="L762" s="58" t="s">
        <v>2032</v>
      </c>
      <c r="M762" s="58" t="s">
        <v>2032</v>
      </c>
      <c r="N762" s="58" t="s">
        <v>2032</v>
      </c>
      <c r="O762" s="58" t="s">
        <v>2032</v>
      </c>
      <c r="P762" s="59"/>
      <c r="Q762" s="60">
        <v>418044</v>
      </c>
      <c r="R762" s="60">
        <v>0</v>
      </c>
      <c r="S762" s="60">
        <v>0</v>
      </c>
      <c r="T762" s="60">
        <v>0</v>
      </c>
      <c r="U762" s="60">
        <v>0</v>
      </c>
      <c r="V762" s="79"/>
      <c r="W762" s="90">
        <f t="shared" si="857"/>
        <v>418044</v>
      </c>
      <c r="X762" s="101">
        <v>0</v>
      </c>
      <c r="Y762" s="50"/>
      <c r="Z762" s="50" t="s">
        <v>193</v>
      </c>
      <c r="AA762" s="51" t="str">
        <f t="shared" ref="AA762:AA763" si="5381">IF(A762 =2014,IF(Y762 ="",F762,""),"")</f>
        <v/>
      </c>
      <c r="AB762" s="68" t="str">
        <f t="shared" ref="AB762:AB763" si="5382">IF(A762 =2014,IF(Y762 ="",I762,""),"")</f>
        <v/>
      </c>
      <c r="AC762" s="68" t="str">
        <f t="shared" ref="AC762:AC763" si="5383">IF(A762 =2014,IF(Y762 ="",Q762,""),"")</f>
        <v/>
      </c>
      <c r="AD762" s="68" t="str">
        <f t="shared" ref="AD762:AD763" si="5384">IF(A762 =2014,IF(Y762 ="",R762,""),"")</f>
        <v/>
      </c>
      <c r="AE762" s="68" t="str">
        <f t="shared" ref="AE762:AE763" si="5385">IF(A762 =2014,IF(Y762 ="",S762,""),"")</f>
        <v/>
      </c>
      <c r="AF762" s="68" t="str">
        <f t="shared" ref="AF762:AF763" si="5386">IF(A762 =2014,IF(Y762 ="",T762+U762,""),"")</f>
        <v/>
      </c>
      <c r="AG762" s="67" t="str">
        <f t="shared" si="7"/>
        <v/>
      </c>
      <c r="AH762" s="51"/>
      <c r="AI762" s="51" t="str">
        <f t="shared" si="8"/>
        <v/>
      </c>
      <c r="AJ762" s="68" t="str">
        <f t="shared" si="9"/>
        <v/>
      </c>
      <c r="AK762" s="68" t="str">
        <f t="shared" si="10"/>
        <v/>
      </c>
      <c r="AL762" s="68" t="str">
        <f t="shared" si="11"/>
        <v/>
      </c>
      <c r="AM762" s="68" t="str">
        <f t="shared" si="12"/>
        <v/>
      </c>
      <c r="AN762" s="68" t="str">
        <f t="shared" si="13"/>
        <v/>
      </c>
      <c r="AO762" s="67" t="str">
        <f t="shared" si="14"/>
        <v/>
      </c>
      <c r="AP762" s="51"/>
      <c r="AQ762" s="80">
        <f t="shared" si="15"/>
        <v>77341</v>
      </c>
      <c r="AR762" s="68">
        <f t="shared" si="16"/>
        <v>381707</v>
      </c>
      <c r="AS762" s="68">
        <f t="shared" si="17"/>
        <v>418044</v>
      </c>
      <c r="AT762" s="68">
        <f t="shared" si="18"/>
        <v>0</v>
      </c>
      <c r="AU762" s="68">
        <f t="shared" si="19"/>
        <v>0</v>
      </c>
      <c r="AV762" s="68">
        <f t="shared" si="20"/>
        <v>0</v>
      </c>
      <c r="AW762" s="67">
        <f t="shared" si="21"/>
        <v>0</v>
      </c>
      <c r="AX762" s="51"/>
      <c r="AY762" s="51" t="str">
        <f t="shared" si="22"/>
        <v/>
      </c>
      <c r="AZ762" s="68" t="str">
        <f t="shared" si="23"/>
        <v/>
      </c>
      <c r="BA762" s="68" t="str">
        <f t="shared" si="24"/>
        <v/>
      </c>
      <c r="BB762" s="68" t="str">
        <f t="shared" si="25"/>
        <v/>
      </c>
      <c r="BC762" s="68" t="str">
        <f t="shared" si="26"/>
        <v/>
      </c>
      <c r="BD762" s="68" t="str">
        <f t="shared" si="27"/>
        <v/>
      </c>
      <c r="BE762" s="68" t="str">
        <f t="shared" si="28"/>
        <v/>
      </c>
      <c r="BF762" s="51"/>
      <c r="BG762" s="69" t="str">
        <f t="shared" si="29"/>
        <v/>
      </c>
      <c r="BH762" s="67" t="str">
        <f t="shared" si="30"/>
        <v/>
      </c>
      <c r="BI762" s="67" t="str">
        <f t="shared" si="31"/>
        <v/>
      </c>
      <c r="BJ762" s="67" t="str">
        <f t="shared" si="32"/>
        <v/>
      </c>
      <c r="BK762" s="67" t="str">
        <f t="shared" si="33"/>
        <v/>
      </c>
      <c r="BL762" s="67" t="str">
        <f t="shared" si="34"/>
        <v/>
      </c>
      <c r="BM762" s="65" t="str">
        <f t="shared" si="35"/>
        <v/>
      </c>
      <c r="BN762" s="51"/>
      <c r="BO762" s="51" t="str">
        <f t="shared" ref="BO762:BO763" si="5387">IF(A762 =2014,F762,"")</f>
        <v/>
      </c>
      <c r="BP762" s="51" t="str">
        <f t="shared" ref="BP762:BP763" si="5388">IF(A762 =2015,F762,"")</f>
        <v/>
      </c>
      <c r="BQ762" s="71">
        <f t="shared" ref="BQ762:BQ763" si="5389">IF(A762 =2016,F762,"")</f>
        <v>77341</v>
      </c>
      <c r="BR762" s="51" t="str">
        <f t="shared" ref="BR762:BR763" si="5390">IF(A762 =2017,F762,"")</f>
        <v/>
      </c>
      <c r="BS762" s="69" t="str">
        <f t="shared" si="2920"/>
        <v/>
      </c>
      <c r="BT762" s="51"/>
      <c r="BU762" s="68" t="str">
        <f t="shared" ref="BU762:BU763" si="5391">IF(A762 =2014,I762,"")</f>
        <v/>
      </c>
      <c r="BV762" s="68" t="str">
        <f t="shared" ref="BV762:BV763" si="5392">IF(A762 =2015,I762,"")</f>
        <v/>
      </c>
      <c r="BW762" s="65">
        <f t="shared" ref="BW762:BW763" si="5393">IF(A762 =2016,I762,"")</f>
        <v>381707</v>
      </c>
      <c r="BX762" s="68" t="str">
        <f t="shared" ref="BX762:BX763" si="5394">IF(A762 =2017,I762,"")</f>
        <v/>
      </c>
      <c r="BY762" s="67" t="str">
        <f t="shared" si="44"/>
        <v/>
      </c>
      <c r="BZ762" s="68"/>
      <c r="CA762" s="65" t="str">
        <f t="shared" si="45"/>
        <v/>
      </c>
      <c r="CB762" s="67" t="str">
        <f t="shared" si="46"/>
        <v/>
      </c>
      <c r="CC762" s="67">
        <f t="shared" si="47"/>
        <v>0</v>
      </c>
      <c r="CD762" s="67" t="str">
        <f t="shared" si="48"/>
        <v/>
      </c>
      <c r="CE762" s="67" t="str">
        <f t="shared" si="49"/>
        <v/>
      </c>
      <c r="CF762" s="68"/>
      <c r="CG762" s="68" t="str">
        <f t="shared" ref="CG762:CG763" si="5395">IF(A762 =2014,Q762+R762+S762+T762+U762,"")</f>
        <v/>
      </c>
      <c r="CH762" s="68" t="str">
        <f t="shared" ref="CH762:CH763" si="5396">IF(A762 =2015,Q762+R762+S762+T762+U762,"")</f>
        <v/>
      </c>
      <c r="CI762" s="65">
        <f t="shared" ref="CI762:CI763" si="5397">IF(A762 =2016,Q762+R762+S762+T762+U762,"")</f>
        <v>418044</v>
      </c>
      <c r="CJ762" s="68" t="str">
        <f t="shared" ref="CJ762:CJ763" si="5398">IF(A762 =2017,Q762+R762+S762+T762+U762,"")</f>
        <v/>
      </c>
      <c r="CK762" s="67" t="str">
        <f t="shared" si="54"/>
        <v/>
      </c>
      <c r="CL762" s="68"/>
      <c r="CM762" s="68" t="str">
        <f t="shared" ref="CM762:CM763" si="5399">IF(A762 =2014,Q762,"")</f>
        <v/>
      </c>
      <c r="CN762" s="68" t="str">
        <f t="shared" ref="CN762:CN763" si="5400">IF(A762 =2015,Q762,"")</f>
        <v/>
      </c>
      <c r="CO762" s="65">
        <f t="shared" ref="CO762:CO763" si="5401">IF(A762 =2016,Q762,"")</f>
        <v>418044</v>
      </c>
      <c r="CP762" s="68" t="str">
        <f t="shared" ref="CP762:CP763" si="5402">IF(A762 =2017,Q762,"")</f>
        <v/>
      </c>
      <c r="CQ762" s="67" t="str">
        <f t="shared" si="59"/>
        <v/>
      </c>
      <c r="CR762" s="68"/>
      <c r="CS762" s="68" t="str">
        <f t="shared" ref="CS762:CS763" si="5403">IF(A762 =2014,R762,"")</f>
        <v/>
      </c>
      <c r="CT762" s="68" t="str">
        <f t="shared" ref="CT762:CT763" si="5404">IF(A762 =2015,R762,"")</f>
        <v/>
      </c>
      <c r="CU762" s="65">
        <f t="shared" ref="CU762:CU763" si="5405">IF(A762 =2016,R762,"")</f>
        <v>0</v>
      </c>
      <c r="CV762" s="68" t="str">
        <f t="shared" ref="CV762:CV763" si="5406">IF(A762 =2017,R762,"")</f>
        <v/>
      </c>
      <c r="CW762" s="67" t="str">
        <f t="shared" si="64"/>
        <v/>
      </c>
      <c r="CX762" s="68"/>
      <c r="CY762" s="68" t="str">
        <f t="shared" ref="CY762:CY763" si="5407">IF(A762 =2014,S762,"")</f>
        <v/>
      </c>
      <c r="CZ762" s="68" t="str">
        <f t="shared" ref="CZ762:CZ763" si="5408">IF(A762 =2015,S762,"")</f>
        <v/>
      </c>
      <c r="DA762" s="65">
        <f t="shared" ref="DA762:DA763" si="5409">IF(A762 =2016,S762,"")</f>
        <v>0</v>
      </c>
      <c r="DB762" s="68" t="str">
        <f t="shared" ref="DB762:DB763" si="5410">IF(A762 =2017,S762,"")</f>
        <v/>
      </c>
      <c r="DC762" s="67" t="str">
        <f t="shared" si="69"/>
        <v/>
      </c>
      <c r="DD762" s="68"/>
      <c r="DE762" s="68" t="str">
        <f t="shared" ref="DE762:DE763" si="5411">IF(A762 =2014,T762,"")</f>
        <v/>
      </c>
      <c r="DF762" s="51" t="str">
        <f t="shared" ref="DF762:DF763" si="5412">IF(A762 =2015,T762,"")</f>
        <v/>
      </c>
      <c r="DG762" s="65">
        <f t="shared" ref="DG762:DG763" si="5413">IF(A762 =2016,T762,"")</f>
        <v>0</v>
      </c>
      <c r="DH762" s="51" t="str">
        <f t="shared" ref="DH762:DH763" si="5414">IF(A762 =2017,T762,"")</f>
        <v/>
      </c>
      <c r="DI762" s="69" t="str">
        <f t="shared" si="74"/>
        <v/>
      </c>
      <c r="DJ762" s="51"/>
      <c r="DK762" s="51" t="str">
        <f t="shared" ref="DK762:DK763" si="5415">IF(A762 =2014,U762,"")</f>
        <v/>
      </c>
      <c r="DL762" s="51" t="str">
        <f t="shared" ref="DL762:DL763" si="5416">IF(A762 =2015,U762,"")</f>
        <v/>
      </c>
      <c r="DM762" s="65">
        <f t="shared" ref="DM762:DM763" si="5417">IF(A762 =2016,U762,"")</f>
        <v>0</v>
      </c>
      <c r="DN762" s="51" t="str">
        <f t="shared" ref="DN762:DN763" si="5418">IF(A762 =2017,U762,"")</f>
        <v/>
      </c>
      <c r="DO762" s="69" t="str">
        <f t="shared" si="79"/>
        <v/>
      </c>
      <c r="DP762" s="51"/>
      <c r="DQ762" s="51"/>
      <c r="DR762" s="51"/>
      <c r="DS762" s="51"/>
      <c r="DT762" s="51"/>
      <c r="DU762" s="181"/>
    </row>
    <row r="763" spans="1:125" ht="15" x14ac:dyDescent="0.25">
      <c r="A763" s="50">
        <v>2017</v>
      </c>
      <c r="B763" s="51" t="s">
        <v>612</v>
      </c>
      <c r="C763" s="50" t="s">
        <v>613</v>
      </c>
      <c r="D763" s="53" t="s">
        <v>193</v>
      </c>
      <c r="E763" s="50" t="s">
        <v>7</v>
      </c>
      <c r="F763" s="54">
        <v>79307</v>
      </c>
      <c r="G763" s="54" t="s">
        <v>364</v>
      </c>
      <c r="H763" s="54">
        <v>50494</v>
      </c>
      <c r="I763" s="55">
        <v>393681</v>
      </c>
      <c r="J763" s="50"/>
      <c r="K763" s="50" t="s">
        <v>2032</v>
      </c>
      <c r="L763" s="58" t="s">
        <v>2032</v>
      </c>
      <c r="M763" s="58" t="s">
        <v>2032</v>
      </c>
      <c r="N763" s="58" t="s">
        <v>2032</v>
      </c>
      <c r="O763" s="58" t="s">
        <v>2032</v>
      </c>
      <c r="P763" s="59"/>
      <c r="Q763" s="60">
        <v>430018</v>
      </c>
      <c r="R763" s="60">
        <v>0</v>
      </c>
      <c r="S763" s="60">
        <v>0</v>
      </c>
      <c r="T763" s="60">
        <v>0</v>
      </c>
      <c r="U763" s="60">
        <v>0</v>
      </c>
      <c r="V763" s="79"/>
      <c r="W763" s="90">
        <f t="shared" si="857"/>
        <v>430018</v>
      </c>
      <c r="X763" s="101">
        <v>0</v>
      </c>
      <c r="Y763" s="50"/>
      <c r="Z763" s="50" t="s">
        <v>193</v>
      </c>
      <c r="AA763" s="51" t="str">
        <f t="shared" si="5381"/>
        <v/>
      </c>
      <c r="AB763" s="68" t="str">
        <f t="shared" si="5382"/>
        <v/>
      </c>
      <c r="AC763" s="68" t="str">
        <f t="shared" si="5383"/>
        <v/>
      </c>
      <c r="AD763" s="68" t="str">
        <f t="shared" si="5384"/>
        <v/>
      </c>
      <c r="AE763" s="68" t="str">
        <f t="shared" si="5385"/>
        <v/>
      </c>
      <c r="AF763" s="68" t="str">
        <f t="shared" si="5386"/>
        <v/>
      </c>
      <c r="AG763" s="67" t="str">
        <f t="shared" si="7"/>
        <v/>
      </c>
      <c r="AH763" s="51"/>
      <c r="AI763" s="51" t="str">
        <f t="shared" si="8"/>
        <v/>
      </c>
      <c r="AJ763" s="68" t="str">
        <f t="shared" si="9"/>
        <v/>
      </c>
      <c r="AK763" s="68" t="str">
        <f t="shared" si="10"/>
        <v/>
      </c>
      <c r="AL763" s="68" t="str">
        <f t="shared" si="11"/>
        <v/>
      </c>
      <c r="AM763" s="68" t="str">
        <f t="shared" si="12"/>
        <v/>
      </c>
      <c r="AN763" s="68" t="str">
        <f t="shared" si="13"/>
        <v/>
      </c>
      <c r="AO763" s="67" t="str">
        <f t="shared" si="14"/>
        <v/>
      </c>
      <c r="AP763" s="51"/>
      <c r="AQ763" s="51" t="str">
        <f t="shared" si="15"/>
        <v/>
      </c>
      <c r="AR763" s="68" t="str">
        <f t="shared" si="16"/>
        <v/>
      </c>
      <c r="AS763" s="68" t="str">
        <f t="shared" si="17"/>
        <v/>
      </c>
      <c r="AT763" s="68" t="str">
        <f t="shared" si="18"/>
        <v/>
      </c>
      <c r="AU763" s="68" t="str">
        <f t="shared" si="19"/>
        <v/>
      </c>
      <c r="AV763" s="68" t="str">
        <f t="shared" si="20"/>
        <v/>
      </c>
      <c r="AW763" s="67" t="str">
        <f t="shared" si="21"/>
        <v/>
      </c>
      <c r="AX763" s="51"/>
      <c r="AY763" s="80">
        <f t="shared" si="22"/>
        <v>79307</v>
      </c>
      <c r="AZ763" s="68">
        <f t="shared" si="23"/>
        <v>393681</v>
      </c>
      <c r="BA763" s="68">
        <f t="shared" si="24"/>
        <v>430018</v>
      </c>
      <c r="BB763" s="68">
        <f t="shared" si="25"/>
        <v>0</v>
      </c>
      <c r="BC763" s="68">
        <f t="shared" si="26"/>
        <v>0</v>
      </c>
      <c r="BD763" s="68">
        <f t="shared" si="27"/>
        <v>0</v>
      </c>
      <c r="BE763" s="68">
        <f t="shared" si="28"/>
        <v>0</v>
      </c>
      <c r="BF763" s="51"/>
      <c r="BG763" s="69" t="str">
        <f t="shared" si="29"/>
        <v/>
      </c>
      <c r="BH763" s="67" t="str">
        <f t="shared" si="30"/>
        <v/>
      </c>
      <c r="BI763" s="67" t="str">
        <f t="shared" si="31"/>
        <v/>
      </c>
      <c r="BJ763" s="67" t="str">
        <f t="shared" si="32"/>
        <v/>
      </c>
      <c r="BK763" s="67" t="str">
        <f t="shared" si="33"/>
        <v/>
      </c>
      <c r="BL763" s="67" t="str">
        <f t="shared" si="34"/>
        <v/>
      </c>
      <c r="BM763" s="65" t="str">
        <f t="shared" si="35"/>
        <v/>
      </c>
      <c r="BN763" s="51"/>
      <c r="BO763" s="51" t="str">
        <f t="shared" si="5387"/>
        <v/>
      </c>
      <c r="BP763" s="51" t="str">
        <f t="shared" si="5388"/>
        <v/>
      </c>
      <c r="BQ763" s="51" t="str">
        <f t="shared" si="5389"/>
        <v/>
      </c>
      <c r="BR763" s="71">
        <f t="shared" si="5390"/>
        <v>79307</v>
      </c>
      <c r="BS763" s="69" t="str">
        <f t="shared" si="2920"/>
        <v/>
      </c>
      <c r="BT763" s="51"/>
      <c r="BU763" s="68" t="str">
        <f t="shared" si="5391"/>
        <v/>
      </c>
      <c r="BV763" s="68" t="str">
        <f t="shared" si="5392"/>
        <v/>
      </c>
      <c r="BW763" s="68" t="str">
        <f t="shared" si="5393"/>
        <v/>
      </c>
      <c r="BX763" s="65">
        <f t="shared" si="5394"/>
        <v>393681</v>
      </c>
      <c r="BY763" s="67" t="str">
        <f t="shared" si="44"/>
        <v/>
      </c>
      <c r="BZ763" s="68"/>
      <c r="CA763" s="65" t="str">
        <f t="shared" si="45"/>
        <v/>
      </c>
      <c r="CB763" s="67" t="str">
        <f t="shared" si="46"/>
        <v/>
      </c>
      <c r="CC763" s="67" t="str">
        <f t="shared" si="47"/>
        <v/>
      </c>
      <c r="CD763" s="67">
        <f t="shared" si="48"/>
        <v>0</v>
      </c>
      <c r="CE763" s="67" t="str">
        <f t="shared" si="49"/>
        <v/>
      </c>
      <c r="CF763" s="68"/>
      <c r="CG763" s="68" t="str">
        <f t="shared" si="5395"/>
        <v/>
      </c>
      <c r="CH763" s="68" t="str">
        <f t="shared" si="5396"/>
        <v/>
      </c>
      <c r="CI763" s="68" t="str">
        <f t="shared" si="5397"/>
        <v/>
      </c>
      <c r="CJ763" s="65">
        <f t="shared" si="5398"/>
        <v>430018</v>
      </c>
      <c r="CK763" s="67" t="str">
        <f t="shared" si="54"/>
        <v/>
      </c>
      <c r="CL763" s="68"/>
      <c r="CM763" s="68" t="str">
        <f t="shared" si="5399"/>
        <v/>
      </c>
      <c r="CN763" s="68" t="str">
        <f t="shared" si="5400"/>
        <v/>
      </c>
      <c r="CO763" s="68" t="str">
        <f t="shared" si="5401"/>
        <v/>
      </c>
      <c r="CP763" s="65">
        <f t="shared" si="5402"/>
        <v>430018</v>
      </c>
      <c r="CQ763" s="67" t="str">
        <f t="shared" si="59"/>
        <v/>
      </c>
      <c r="CR763" s="68"/>
      <c r="CS763" s="68" t="str">
        <f t="shared" si="5403"/>
        <v/>
      </c>
      <c r="CT763" s="68" t="str">
        <f t="shared" si="5404"/>
        <v/>
      </c>
      <c r="CU763" s="68" t="str">
        <f t="shared" si="5405"/>
        <v/>
      </c>
      <c r="CV763" s="65">
        <f t="shared" si="5406"/>
        <v>0</v>
      </c>
      <c r="CW763" s="67" t="str">
        <f t="shared" si="64"/>
        <v/>
      </c>
      <c r="CX763" s="68"/>
      <c r="CY763" s="68" t="str">
        <f t="shared" si="5407"/>
        <v/>
      </c>
      <c r="CZ763" s="68" t="str">
        <f t="shared" si="5408"/>
        <v/>
      </c>
      <c r="DA763" s="68" t="str">
        <f t="shared" si="5409"/>
        <v/>
      </c>
      <c r="DB763" s="65">
        <f t="shared" si="5410"/>
        <v>0</v>
      </c>
      <c r="DC763" s="67" t="str">
        <f t="shared" si="69"/>
        <v/>
      </c>
      <c r="DD763" s="68"/>
      <c r="DE763" s="68" t="str">
        <f t="shared" si="5411"/>
        <v/>
      </c>
      <c r="DF763" s="51" t="str">
        <f t="shared" si="5412"/>
        <v/>
      </c>
      <c r="DG763" s="51" t="str">
        <f t="shared" si="5413"/>
        <v/>
      </c>
      <c r="DH763" s="65">
        <f t="shared" si="5414"/>
        <v>0</v>
      </c>
      <c r="DI763" s="69" t="str">
        <f t="shared" si="74"/>
        <v/>
      </c>
      <c r="DJ763" s="51"/>
      <c r="DK763" s="51" t="str">
        <f t="shared" si="5415"/>
        <v/>
      </c>
      <c r="DL763" s="51" t="str">
        <f t="shared" si="5416"/>
        <v/>
      </c>
      <c r="DM763" s="51" t="str">
        <f t="shared" si="5417"/>
        <v/>
      </c>
      <c r="DN763" s="65">
        <f t="shared" si="5418"/>
        <v>0</v>
      </c>
      <c r="DO763" s="69" t="str">
        <f t="shared" si="79"/>
        <v/>
      </c>
      <c r="DP763" s="51"/>
      <c r="DQ763" s="51"/>
      <c r="DR763" s="51"/>
      <c r="DS763" s="51"/>
      <c r="DT763" s="51"/>
      <c r="DU763" s="181"/>
    </row>
    <row r="764" spans="1:125" ht="15" x14ac:dyDescent="0.25">
      <c r="A764" s="56">
        <v>2018</v>
      </c>
      <c r="B764" s="51" t="s">
        <v>612</v>
      </c>
      <c r="C764" s="50" t="s">
        <v>613</v>
      </c>
      <c r="D764" s="170" t="s">
        <v>193</v>
      </c>
      <c r="E764" s="50" t="s">
        <v>7</v>
      </c>
      <c r="F764" s="89">
        <v>104067</v>
      </c>
      <c r="G764" s="89">
        <v>0</v>
      </c>
      <c r="H764" s="89">
        <v>55960</v>
      </c>
      <c r="I764" s="90">
        <v>411755</v>
      </c>
      <c r="J764" s="56" t="s">
        <v>209</v>
      </c>
      <c r="K764" s="50" t="s">
        <v>2032</v>
      </c>
      <c r="L764" s="112">
        <v>411755</v>
      </c>
      <c r="M764" s="58"/>
      <c r="N764" s="58"/>
      <c r="O764" s="58"/>
      <c r="P764" s="91"/>
      <c r="Q764" s="92">
        <v>411425</v>
      </c>
      <c r="R764" s="92">
        <v>0</v>
      </c>
      <c r="S764" s="92">
        <v>5955</v>
      </c>
      <c r="T764" s="92">
        <v>0</v>
      </c>
      <c r="U764" s="94"/>
      <c r="V764" s="94"/>
      <c r="W764" s="90">
        <f t="shared" si="857"/>
        <v>417380</v>
      </c>
      <c r="X764" s="101">
        <v>0</v>
      </c>
      <c r="Y764" s="50"/>
      <c r="Z764" s="50"/>
      <c r="AA764" s="51"/>
      <c r="AB764" s="68"/>
      <c r="AC764" s="68"/>
      <c r="AD764" s="68"/>
      <c r="AE764" s="68"/>
      <c r="AF764" s="68"/>
      <c r="AG764" s="67" t="str">
        <f t="shared" si="7"/>
        <v/>
      </c>
      <c r="AH764" s="51"/>
      <c r="AI764" s="51" t="str">
        <f t="shared" si="8"/>
        <v/>
      </c>
      <c r="AJ764" s="68" t="str">
        <f t="shared" si="9"/>
        <v/>
      </c>
      <c r="AK764" s="68" t="str">
        <f t="shared" si="10"/>
        <v/>
      </c>
      <c r="AL764" s="68" t="str">
        <f t="shared" si="11"/>
        <v/>
      </c>
      <c r="AM764" s="68" t="str">
        <f t="shared" si="12"/>
        <v/>
      </c>
      <c r="AN764" s="68" t="str">
        <f t="shared" si="13"/>
        <v/>
      </c>
      <c r="AO764" s="67" t="str">
        <f t="shared" si="14"/>
        <v/>
      </c>
      <c r="AP764" s="51"/>
      <c r="AQ764" s="51" t="str">
        <f t="shared" si="15"/>
        <v/>
      </c>
      <c r="AR764" s="68" t="str">
        <f t="shared" si="16"/>
        <v/>
      </c>
      <c r="AS764" s="68" t="str">
        <f t="shared" si="17"/>
        <v/>
      </c>
      <c r="AT764" s="68" t="str">
        <f t="shared" si="18"/>
        <v/>
      </c>
      <c r="AU764" s="68" t="str">
        <f t="shared" si="19"/>
        <v/>
      </c>
      <c r="AV764" s="68" t="str">
        <f t="shared" si="20"/>
        <v/>
      </c>
      <c r="AW764" s="67" t="str">
        <f t="shared" si="21"/>
        <v/>
      </c>
      <c r="AX764" s="51"/>
      <c r="AY764" s="51" t="str">
        <f t="shared" si="22"/>
        <v/>
      </c>
      <c r="AZ764" s="68" t="str">
        <f t="shared" si="23"/>
        <v/>
      </c>
      <c r="BA764" s="68" t="str">
        <f t="shared" si="24"/>
        <v/>
      </c>
      <c r="BB764" s="68" t="str">
        <f t="shared" si="25"/>
        <v/>
      </c>
      <c r="BC764" s="68" t="str">
        <f t="shared" si="26"/>
        <v/>
      </c>
      <c r="BD764" s="68" t="str">
        <f t="shared" si="27"/>
        <v/>
      </c>
      <c r="BE764" s="68" t="str">
        <f t="shared" si="28"/>
        <v/>
      </c>
      <c r="BF764" s="51"/>
      <c r="BG764" s="96">
        <f t="shared" si="29"/>
        <v>104067</v>
      </c>
      <c r="BH764" s="67">
        <f t="shared" si="30"/>
        <v>411755</v>
      </c>
      <c r="BI764" s="67">
        <f t="shared" si="31"/>
        <v>411425</v>
      </c>
      <c r="BJ764" s="67">
        <f t="shared" si="32"/>
        <v>0</v>
      </c>
      <c r="BK764" s="67">
        <f t="shared" si="33"/>
        <v>5955</v>
      </c>
      <c r="BL764" s="67">
        <f t="shared" si="34"/>
        <v>0</v>
      </c>
      <c r="BM764" s="65">
        <f t="shared" si="35"/>
        <v>0</v>
      </c>
      <c r="BN764" s="51"/>
      <c r="BO764" s="51"/>
      <c r="BP764" s="51"/>
      <c r="BQ764" s="70"/>
      <c r="BR764" s="51"/>
      <c r="BS764" s="96">
        <f t="shared" si="2920"/>
        <v>104067</v>
      </c>
      <c r="BT764" s="51"/>
      <c r="BU764" s="68"/>
      <c r="BV764" s="68"/>
      <c r="BW764" s="65"/>
      <c r="BX764" s="68"/>
      <c r="BY764" s="67">
        <f t="shared" si="44"/>
        <v>411755</v>
      </c>
      <c r="BZ764" s="68"/>
      <c r="CA764" s="65" t="str">
        <f t="shared" si="45"/>
        <v/>
      </c>
      <c r="CB764" s="67" t="str">
        <f t="shared" si="46"/>
        <v/>
      </c>
      <c r="CC764" s="67" t="str">
        <f t="shared" si="47"/>
        <v/>
      </c>
      <c r="CD764" s="67" t="str">
        <f t="shared" si="48"/>
        <v/>
      </c>
      <c r="CE764" s="67">
        <f t="shared" si="49"/>
        <v>0</v>
      </c>
      <c r="CF764" s="68"/>
      <c r="CG764" s="68"/>
      <c r="CH764" s="68"/>
      <c r="CI764" s="65"/>
      <c r="CJ764" s="68"/>
      <c r="CK764" s="67">
        <f t="shared" si="54"/>
        <v>417380</v>
      </c>
      <c r="CL764" s="68"/>
      <c r="CM764" s="68"/>
      <c r="CN764" s="68"/>
      <c r="CO764" s="65"/>
      <c r="CP764" s="68"/>
      <c r="CQ764" s="67">
        <f t="shared" si="59"/>
        <v>411425</v>
      </c>
      <c r="CR764" s="68"/>
      <c r="CS764" s="68"/>
      <c r="CT764" s="68"/>
      <c r="CU764" s="65"/>
      <c r="CV764" s="68"/>
      <c r="CW764" s="67">
        <f t="shared" si="64"/>
        <v>0</v>
      </c>
      <c r="CX764" s="68"/>
      <c r="CY764" s="68"/>
      <c r="CZ764" s="68"/>
      <c r="DA764" s="65"/>
      <c r="DB764" s="68"/>
      <c r="DC764" s="67">
        <f t="shared" si="69"/>
        <v>5955</v>
      </c>
      <c r="DD764" s="68"/>
      <c r="DE764" s="68"/>
      <c r="DF764" s="51"/>
      <c r="DG764" s="70"/>
      <c r="DH764" s="51"/>
      <c r="DI764" s="67">
        <f t="shared" si="74"/>
        <v>0</v>
      </c>
      <c r="DJ764" s="51"/>
      <c r="DK764" s="51"/>
      <c r="DL764" s="51"/>
      <c r="DM764" s="70"/>
      <c r="DN764" s="51"/>
      <c r="DO764" s="67">
        <f t="shared" si="79"/>
        <v>411425</v>
      </c>
      <c r="DP764" s="51"/>
      <c r="DQ764" s="51"/>
      <c r="DR764" s="51"/>
      <c r="DS764" s="51"/>
      <c r="DT764" s="51"/>
      <c r="DU764" s="181"/>
    </row>
    <row r="765" spans="1:125" ht="15" x14ac:dyDescent="0.25">
      <c r="A765" s="50"/>
      <c r="B765" s="51"/>
      <c r="C765" s="50"/>
      <c r="D765" s="53"/>
      <c r="E765" s="50"/>
      <c r="F765" s="54"/>
      <c r="G765" s="54"/>
      <c r="H765" s="54"/>
      <c r="I765" s="55"/>
      <c r="J765" s="50"/>
      <c r="K765" s="50" t="s">
        <v>2032</v>
      </c>
      <c r="L765" s="58" t="s">
        <v>2032</v>
      </c>
      <c r="M765" s="58"/>
      <c r="N765" s="58"/>
      <c r="O765" s="58"/>
      <c r="P765" s="59"/>
      <c r="Q765" s="60"/>
      <c r="R765" s="60"/>
      <c r="S765" s="60"/>
      <c r="T765" s="60"/>
      <c r="U765" s="60"/>
      <c r="V765" s="79"/>
      <c r="W765" s="90">
        <f t="shared" si="857"/>
        <v>0</v>
      </c>
      <c r="X765" s="101"/>
      <c r="Y765" s="50"/>
      <c r="Z765" s="50"/>
      <c r="AA765" s="51"/>
      <c r="AB765" s="68"/>
      <c r="AC765" s="68"/>
      <c r="AD765" s="68"/>
      <c r="AE765" s="68"/>
      <c r="AF765" s="68"/>
      <c r="AG765" s="67" t="str">
        <f t="shared" si="7"/>
        <v/>
      </c>
      <c r="AH765" s="51"/>
      <c r="AI765" s="51" t="str">
        <f t="shared" si="8"/>
        <v/>
      </c>
      <c r="AJ765" s="68" t="str">
        <f t="shared" si="9"/>
        <v/>
      </c>
      <c r="AK765" s="68" t="str">
        <f t="shared" si="10"/>
        <v/>
      </c>
      <c r="AL765" s="68" t="str">
        <f t="shared" si="11"/>
        <v/>
      </c>
      <c r="AM765" s="68" t="str">
        <f t="shared" si="12"/>
        <v/>
      </c>
      <c r="AN765" s="68" t="str">
        <f t="shared" si="13"/>
        <v/>
      </c>
      <c r="AO765" s="67" t="str">
        <f t="shared" si="14"/>
        <v/>
      </c>
      <c r="AP765" s="51"/>
      <c r="AQ765" s="51" t="str">
        <f t="shared" si="15"/>
        <v/>
      </c>
      <c r="AR765" s="68" t="str">
        <f t="shared" si="16"/>
        <v/>
      </c>
      <c r="AS765" s="68" t="str">
        <f t="shared" si="17"/>
        <v/>
      </c>
      <c r="AT765" s="68" t="str">
        <f t="shared" si="18"/>
        <v/>
      </c>
      <c r="AU765" s="68" t="str">
        <f t="shared" si="19"/>
        <v/>
      </c>
      <c r="AV765" s="68" t="str">
        <f t="shared" si="20"/>
        <v/>
      </c>
      <c r="AW765" s="67" t="str">
        <f t="shared" si="21"/>
        <v/>
      </c>
      <c r="AX765" s="51"/>
      <c r="AY765" s="51" t="str">
        <f t="shared" si="22"/>
        <v/>
      </c>
      <c r="AZ765" s="68" t="str">
        <f t="shared" si="23"/>
        <v/>
      </c>
      <c r="BA765" s="68" t="str">
        <f t="shared" si="24"/>
        <v/>
      </c>
      <c r="BB765" s="68" t="str">
        <f t="shared" si="25"/>
        <v/>
      </c>
      <c r="BC765" s="68" t="str">
        <f t="shared" si="26"/>
        <v/>
      </c>
      <c r="BD765" s="68" t="str">
        <f t="shared" si="27"/>
        <v/>
      </c>
      <c r="BE765" s="68" t="str">
        <f t="shared" si="28"/>
        <v/>
      </c>
      <c r="BF765" s="51"/>
      <c r="BG765" s="69" t="str">
        <f t="shared" si="29"/>
        <v/>
      </c>
      <c r="BH765" s="67" t="str">
        <f t="shared" si="30"/>
        <v/>
      </c>
      <c r="BI765" s="67" t="str">
        <f t="shared" si="31"/>
        <v/>
      </c>
      <c r="BJ765" s="67" t="str">
        <f t="shared" si="32"/>
        <v/>
      </c>
      <c r="BK765" s="67" t="str">
        <f t="shared" si="33"/>
        <v/>
      </c>
      <c r="BL765" s="67" t="str">
        <f t="shared" si="34"/>
        <v/>
      </c>
      <c r="BM765" s="65" t="str">
        <f t="shared" si="35"/>
        <v/>
      </c>
      <c r="BN765" s="51"/>
      <c r="BO765" s="51"/>
      <c r="BP765" s="51"/>
      <c r="BQ765" s="70"/>
      <c r="BR765" s="51"/>
      <c r="BS765" s="69" t="str">
        <f t="shared" si="2920"/>
        <v/>
      </c>
      <c r="BT765" s="51"/>
      <c r="BU765" s="68"/>
      <c r="BV765" s="68"/>
      <c r="BW765" s="65"/>
      <c r="BX765" s="68"/>
      <c r="BY765" s="67" t="str">
        <f t="shared" si="44"/>
        <v/>
      </c>
      <c r="BZ765" s="68"/>
      <c r="CA765" s="65" t="str">
        <f t="shared" si="45"/>
        <v/>
      </c>
      <c r="CB765" s="67" t="str">
        <f t="shared" si="46"/>
        <v/>
      </c>
      <c r="CC765" s="67" t="str">
        <f t="shared" si="47"/>
        <v/>
      </c>
      <c r="CD765" s="67" t="str">
        <f t="shared" si="48"/>
        <v/>
      </c>
      <c r="CE765" s="67" t="str">
        <f t="shared" si="49"/>
        <v/>
      </c>
      <c r="CF765" s="68"/>
      <c r="CG765" s="68"/>
      <c r="CH765" s="68"/>
      <c r="CI765" s="65"/>
      <c r="CJ765" s="68"/>
      <c r="CK765" s="67" t="str">
        <f t="shared" si="54"/>
        <v/>
      </c>
      <c r="CL765" s="68"/>
      <c r="CM765" s="68"/>
      <c r="CN765" s="68"/>
      <c r="CO765" s="65"/>
      <c r="CP765" s="68"/>
      <c r="CQ765" s="67" t="str">
        <f t="shared" si="59"/>
        <v/>
      </c>
      <c r="CR765" s="68"/>
      <c r="CS765" s="68"/>
      <c r="CT765" s="68"/>
      <c r="CU765" s="65"/>
      <c r="CV765" s="68"/>
      <c r="CW765" s="67" t="str">
        <f t="shared" si="64"/>
        <v/>
      </c>
      <c r="CX765" s="68"/>
      <c r="CY765" s="68"/>
      <c r="CZ765" s="68"/>
      <c r="DA765" s="65"/>
      <c r="DB765" s="68"/>
      <c r="DC765" s="67" t="str">
        <f t="shared" si="69"/>
        <v/>
      </c>
      <c r="DD765" s="68"/>
      <c r="DE765" s="68"/>
      <c r="DF765" s="51"/>
      <c r="DG765" s="70"/>
      <c r="DH765" s="51"/>
      <c r="DI765" s="69" t="str">
        <f t="shared" si="74"/>
        <v/>
      </c>
      <c r="DJ765" s="51"/>
      <c r="DK765" s="51"/>
      <c r="DL765" s="51"/>
      <c r="DM765" s="70"/>
      <c r="DN765" s="51"/>
      <c r="DO765" s="69" t="str">
        <f t="shared" si="79"/>
        <v/>
      </c>
      <c r="DP765" s="51"/>
      <c r="DQ765" s="51"/>
      <c r="DR765" s="51"/>
      <c r="DS765" s="51"/>
      <c r="DT765" s="51"/>
      <c r="DU765" s="181"/>
    </row>
    <row r="766" spans="1:125" ht="15" x14ac:dyDescent="0.25">
      <c r="A766" s="50">
        <v>2016</v>
      </c>
      <c r="B766" s="51" t="s">
        <v>614</v>
      </c>
      <c r="C766" s="50" t="s">
        <v>615</v>
      </c>
      <c r="D766" s="53" t="s">
        <v>193</v>
      </c>
      <c r="E766" s="50" t="s">
        <v>7</v>
      </c>
      <c r="F766" s="54">
        <v>48613</v>
      </c>
      <c r="G766" s="54" t="s">
        <v>364</v>
      </c>
      <c r="H766" s="54">
        <v>119389</v>
      </c>
      <c r="I766" s="55">
        <v>788521</v>
      </c>
      <c r="J766" s="50"/>
      <c r="K766" s="50" t="s">
        <v>2032</v>
      </c>
      <c r="L766" s="58" t="s">
        <v>2032</v>
      </c>
      <c r="M766" s="58" t="s">
        <v>2032</v>
      </c>
      <c r="N766" s="58" t="s">
        <v>2032</v>
      </c>
      <c r="O766" s="58" t="s">
        <v>2032</v>
      </c>
      <c r="P766" s="59"/>
      <c r="Q766" s="60">
        <v>799191</v>
      </c>
      <c r="R766" s="60">
        <v>0</v>
      </c>
      <c r="S766" s="60">
        <v>37557</v>
      </c>
      <c r="T766" s="60">
        <v>0</v>
      </c>
      <c r="U766" s="60">
        <v>0</v>
      </c>
      <c r="V766" s="79"/>
      <c r="W766" s="90">
        <f t="shared" si="857"/>
        <v>836748</v>
      </c>
      <c r="X766" s="101">
        <v>0</v>
      </c>
      <c r="Y766" s="50"/>
      <c r="Z766" s="50" t="s">
        <v>193</v>
      </c>
      <c r="AA766" s="51" t="str">
        <f t="shared" ref="AA766:AA767" si="5419">IF(A766 =2014,IF(Y766 ="",F766,""),"")</f>
        <v/>
      </c>
      <c r="AB766" s="68" t="str">
        <f t="shared" ref="AB766:AB767" si="5420">IF(A766 =2014,IF(Y766 ="",I766,""),"")</f>
        <v/>
      </c>
      <c r="AC766" s="68" t="str">
        <f t="shared" ref="AC766:AC767" si="5421">IF(A766 =2014,IF(Y766 ="",Q766,""),"")</f>
        <v/>
      </c>
      <c r="AD766" s="68" t="str">
        <f t="shared" ref="AD766:AD767" si="5422">IF(A766 =2014,IF(Y766 ="",R766,""),"")</f>
        <v/>
      </c>
      <c r="AE766" s="68" t="str">
        <f t="shared" ref="AE766:AE767" si="5423">IF(A766 =2014,IF(Y766 ="",S766,""),"")</f>
        <v/>
      </c>
      <c r="AF766" s="68" t="str">
        <f t="shared" ref="AF766:AF767" si="5424">IF(A766 =2014,IF(Y766 ="",T766+U766,""),"")</f>
        <v/>
      </c>
      <c r="AG766" s="67" t="str">
        <f t="shared" si="7"/>
        <v/>
      </c>
      <c r="AH766" s="51"/>
      <c r="AI766" s="51" t="str">
        <f t="shared" si="8"/>
        <v/>
      </c>
      <c r="AJ766" s="68" t="str">
        <f t="shared" si="9"/>
        <v/>
      </c>
      <c r="AK766" s="68" t="str">
        <f t="shared" si="10"/>
        <v/>
      </c>
      <c r="AL766" s="68" t="str">
        <f t="shared" si="11"/>
        <v/>
      </c>
      <c r="AM766" s="68" t="str">
        <f t="shared" si="12"/>
        <v/>
      </c>
      <c r="AN766" s="68" t="str">
        <f t="shared" si="13"/>
        <v/>
      </c>
      <c r="AO766" s="67" t="str">
        <f t="shared" si="14"/>
        <v/>
      </c>
      <c r="AP766" s="51"/>
      <c r="AQ766" s="80">
        <f t="shared" si="15"/>
        <v>48613</v>
      </c>
      <c r="AR766" s="68">
        <f t="shared" si="16"/>
        <v>788521</v>
      </c>
      <c r="AS766" s="68">
        <f t="shared" si="17"/>
        <v>799191</v>
      </c>
      <c r="AT766" s="68">
        <f t="shared" si="18"/>
        <v>0</v>
      </c>
      <c r="AU766" s="68">
        <f t="shared" si="19"/>
        <v>37557</v>
      </c>
      <c r="AV766" s="68">
        <f t="shared" si="20"/>
        <v>0</v>
      </c>
      <c r="AW766" s="67">
        <f t="shared" si="21"/>
        <v>0</v>
      </c>
      <c r="AX766" s="51"/>
      <c r="AY766" s="51" t="str">
        <f t="shared" si="22"/>
        <v/>
      </c>
      <c r="AZ766" s="68" t="str">
        <f t="shared" si="23"/>
        <v/>
      </c>
      <c r="BA766" s="68" t="str">
        <f t="shared" si="24"/>
        <v/>
      </c>
      <c r="BB766" s="68" t="str">
        <f t="shared" si="25"/>
        <v/>
      </c>
      <c r="BC766" s="68" t="str">
        <f t="shared" si="26"/>
        <v/>
      </c>
      <c r="BD766" s="68" t="str">
        <f t="shared" si="27"/>
        <v/>
      </c>
      <c r="BE766" s="68" t="str">
        <f t="shared" si="28"/>
        <v/>
      </c>
      <c r="BF766" s="51"/>
      <c r="BG766" s="69" t="str">
        <f t="shared" si="29"/>
        <v/>
      </c>
      <c r="BH766" s="67" t="str">
        <f t="shared" si="30"/>
        <v/>
      </c>
      <c r="BI766" s="67" t="str">
        <f t="shared" si="31"/>
        <v/>
      </c>
      <c r="BJ766" s="67" t="str">
        <f t="shared" si="32"/>
        <v/>
      </c>
      <c r="BK766" s="67" t="str">
        <f t="shared" si="33"/>
        <v/>
      </c>
      <c r="BL766" s="67" t="str">
        <f t="shared" si="34"/>
        <v/>
      </c>
      <c r="BM766" s="65" t="str">
        <f t="shared" si="35"/>
        <v/>
      </c>
      <c r="BN766" s="51"/>
      <c r="BO766" s="51" t="str">
        <f t="shared" ref="BO766:BO767" si="5425">IF(A766 =2014,F766,"")</f>
        <v/>
      </c>
      <c r="BP766" s="51" t="str">
        <f t="shared" ref="BP766:BP767" si="5426">IF(A766 =2015,F766,"")</f>
        <v/>
      </c>
      <c r="BQ766" s="71">
        <f t="shared" ref="BQ766:BQ767" si="5427">IF(A766 =2016,F766,"")</f>
        <v>48613</v>
      </c>
      <c r="BR766" s="51" t="str">
        <f t="shared" ref="BR766:BR767" si="5428">IF(A766 =2017,F766,"")</f>
        <v/>
      </c>
      <c r="BS766" s="69" t="str">
        <f t="shared" si="2920"/>
        <v/>
      </c>
      <c r="BT766" s="51"/>
      <c r="BU766" s="68" t="str">
        <f t="shared" ref="BU766:BU767" si="5429">IF(A766 =2014,I766,"")</f>
        <v/>
      </c>
      <c r="BV766" s="68" t="str">
        <f t="shared" ref="BV766:BV767" si="5430">IF(A766 =2015,I766,"")</f>
        <v/>
      </c>
      <c r="BW766" s="65">
        <f t="shared" ref="BW766:BW767" si="5431">IF(A766 =2016,I766,"")</f>
        <v>788521</v>
      </c>
      <c r="BX766" s="68" t="str">
        <f t="shared" ref="BX766:BX767" si="5432">IF(A766 =2017,I766,"")</f>
        <v/>
      </c>
      <c r="BY766" s="67" t="str">
        <f t="shared" si="44"/>
        <v/>
      </c>
      <c r="BZ766" s="68"/>
      <c r="CA766" s="65" t="str">
        <f t="shared" si="45"/>
        <v/>
      </c>
      <c r="CB766" s="67" t="str">
        <f t="shared" si="46"/>
        <v/>
      </c>
      <c r="CC766" s="67">
        <f t="shared" si="47"/>
        <v>0</v>
      </c>
      <c r="CD766" s="67" t="str">
        <f t="shared" si="48"/>
        <v/>
      </c>
      <c r="CE766" s="67" t="str">
        <f t="shared" si="49"/>
        <v/>
      </c>
      <c r="CF766" s="68"/>
      <c r="CG766" s="68" t="str">
        <f t="shared" ref="CG766:CG767" si="5433">IF(A766 =2014,Q766+R766+S766+T766+U766,"")</f>
        <v/>
      </c>
      <c r="CH766" s="68" t="str">
        <f t="shared" ref="CH766:CH767" si="5434">IF(A766 =2015,Q766+R766+S766+T766+U766,"")</f>
        <v/>
      </c>
      <c r="CI766" s="65">
        <f t="shared" ref="CI766:CI767" si="5435">IF(A766 =2016,Q766+R766+S766+T766+U766,"")</f>
        <v>836748</v>
      </c>
      <c r="CJ766" s="68" t="str">
        <f t="shared" ref="CJ766:CJ767" si="5436">IF(A766 =2017,Q766+R766+S766+T766+U766,"")</f>
        <v/>
      </c>
      <c r="CK766" s="67" t="str">
        <f t="shared" si="54"/>
        <v/>
      </c>
      <c r="CL766" s="68"/>
      <c r="CM766" s="68" t="str">
        <f t="shared" ref="CM766:CM767" si="5437">IF(A766 =2014,Q766,"")</f>
        <v/>
      </c>
      <c r="CN766" s="68" t="str">
        <f t="shared" ref="CN766:CN767" si="5438">IF(A766 =2015,Q766,"")</f>
        <v/>
      </c>
      <c r="CO766" s="65">
        <f t="shared" ref="CO766:CO767" si="5439">IF(A766 =2016,Q766,"")</f>
        <v>799191</v>
      </c>
      <c r="CP766" s="68" t="str">
        <f t="shared" ref="CP766:CP767" si="5440">IF(A766 =2017,Q766,"")</f>
        <v/>
      </c>
      <c r="CQ766" s="67" t="str">
        <f t="shared" si="59"/>
        <v/>
      </c>
      <c r="CR766" s="68"/>
      <c r="CS766" s="68" t="str">
        <f t="shared" ref="CS766:CS767" si="5441">IF(A766 =2014,R766,"")</f>
        <v/>
      </c>
      <c r="CT766" s="68" t="str">
        <f t="shared" ref="CT766:CT767" si="5442">IF(A766 =2015,R766,"")</f>
        <v/>
      </c>
      <c r="CU766" s="65">
        <f t="shared" ref="CU766:CU767" si="5443">IF(A766 =2016,R766,"")</f>
        <v>0</v>
      </c>
      <c r="CV766" s="68" t="str">
        <f t="shared" ref="CV766:CV767" si="5444">IF(A766 =2017,R766,"")</f>
        <v/>
      </c>
      <c r="CW766" s="67" t="str">
        <f t="shared" si="64"/>
        <v/>
      </c>
      <c r="CX766" s="68"/>
      <c r="CY766" s="68" t="str">
        <f t="shared" ref="CY766:CY767" si="5445">IF(A766 =2014,S766,"")</f>
        <v/>
      </c>
      <c r="CZ766" s="68" t="str">
        <f t="shared" ref="CZ766:CZ767" si="5446">IF(A766 =2015,S766,"")</f>
        <v/>
      </c>
      <c r="DA766" s="65">
        <f t="shared" ref="DA766:DA767" si="5447">IF(A766 =2016,S766,"")</f>
        <v>37557</v>
      </c>
      <c r="DB766" s="68" t="str">
        <f t="shared" ref="DB766:DB767" si="5448">IF(A766 =2017,S766,"")</f>
        <v/>
      </c>
      <c r="DC766" s="67" t="str">
        <f t="shared" si="69"/>
        <v/>
      </c>
      <c r="DD766" s="68"/>
      <c r="DE766" s="68" t="str">
        <f t="shared" ref="DE766:DE767" si="5449">IF(A766 =2014,T766,"")</f>
        <v/>
      </c>
      <c r="DF766" s="51" t="str">
        <f t="shared" ref="DF766:DF767" si="5450">IF(A766 =2015,T766,"")</f>
        <v/>
      </c>
      <c r="DG766" s="65">
        <f t="shared" ref="DG766:DG767" si="5451">IF(A766 =2016,T766,"")</f>
        <v>0</v>
      </c>
      <c r="DH766" s="51" t="str">
        <f t="shared" ref="DH766:DH767" si="5452">IF(A766 =2017,T766,"")</f>
        <v/>
      </c>
      <c r="DI766" s="69" t="str">
        <f t="shared" si="74"/>
        <v/>
      </c>
      <c r="DJ766" s="51"/>
      <c r="DK766" s="51" t="str">
        <f t="shared" ref="DK766:DK767" si="5453">IF(A766 =2014,U766,"")</f>
        <v/>
      </c>
      <c r="DL766" s="51" t="str">
        <f t="shared" ref="DL766:DL767" si="5454">IF(A766 =2015,U766,"")</f>
        <v/>
      </c>
      <c r="DM766" s="65">
        <f t="shared" ref="DM766:DM767" si="5455">IF(A766 =2016,U766,"")</f>
        <v>0</v>
      </c>
      <c r="DN766" s="51" t="str">
        <f t="shared" ref="DN766:DN767" si="5456">IF(A766 =2017,U766,"")</f>
        <v/>
      </c>
      <c r="DO766" s="69" t="str">
        <f t="shared" si="79"/>
        <v/>
      </c>
      <c r="DP766" s="51"/>
      <c r="DQ766" s="51"/>
      <c r="DR766" s="51"/>
      <c r="DS766" s="51"/>
      <c r="DT766" s="51"/>
      <c r="DU766" s="181"/>
    </row>
    <row r="767" spans="1:125" ht="15" x14ac:dyDescent="0.25">
      <c r="A767" s="50">
        <v>2017</v>
      </c>
      <c r="B767" s="51" t="s">
        <v>614</v>
      </c>
      <c r="C767" s="50" t="s">
        <v>615</v>
      </c>
      <c r="D767" s="53" t="s">
        <v>193</v>
      </c>
      <c r="E767" s="50" t="s">
        <v>7</v>
      </c>
      <c r="F767" s="54">
        <v>41718</v>
      </c>
      <c r="G767" s="54" t="s">
        <v>364</v>
      </c>
      <c r="H767" s="54">
        <v>110228</v>
      </c>
      <c r="I767" s="55">
        <v>841869</v>
      </c>
      <c r="J767" s="50"/>
      <c r="K767" s="50" t="s">
        <v>2032</v>
      </c>
      <c r="L767" s="58" t="s">
        <v>2032</v>
      </c>
      <c r="M767" s="58" t="s">
        <v>2032</v>
      </c>
      <c r="N767" s="58" t="s">
        <v>2032</v>
      </c>
      <c r="O767" s="58" t="s">
        <v>2032</v>
      </c>
      <c r="P767" s="59"/>
      <c r="Q767" s="60">
        <v>867165</v>
      </c>
      <c r="R767" s="60">
        <v>0</v>
      </c>
      <c r="S767" s="60">
        <v>30055</v>
      </c>
      <c r="T767" s="60">
        <v>0</v>
      </c>
      <c r="U767" s="60">
        <v>0</v>
      </c>
      <c r="V767" s="79"/>
      <c r="W767" s="90">
        <f t="shared" si="857"/>
        <v>897220</v>
      </c>
      <c r="X767" s="101">
        <v>0</v>
      </c>
      <c r="Y767" s="50"/>
      <c r="Z767" s="50" t="s">
        <v>193</v>
      </c>
      <c r="AA767" s="51" t="str">
        <f t="shared" si="5419"/>
        <v/>
      </c>
      <c r="AB767" s="68" t="str">
        <f t="shared" si="5420"/>
        <v/>
      </c>
      <c r="AC767" s="68" t="str">
        <f t="shared" si="5421"/>
        <v/>
      </c>
      <c r="AD767" s="68" t="str">
        <f t="shared" si="5422"/>
        <v/>
      </c>
      <c r="AE767" s="68" t="str">
        <f t="shared" si="5423"/>
        <v/>
      </c>
      <c r="AF767" s="68" t="str">
        <f t="shared" si="5424"/>
        <v/>
      </c>
      <c r="AG767" s="67" t="str">
        <f t="shared" si="7"/>
        <v/>
      </c>
      <c r="AH767" s="51"/>
      <c r="AI767" s="51" t="str">
        <f t="shared" si="8"/>
        <v/>
      </c>
      <c r="AJ767" s="68" t="str">
        <f t="shared" si="9"/>
        <v/>
      </c>
      <c r="AK767" s="68" t="str">
        <f t="shared" si="10"/>
        <v/>
      </c>
      <c r="AL767" s="68" t="str">
        <f t="shared" si="11"/>
        <v/>
      </c>
      <c r="AM767" s="68" t="str">
        <f t="shared" si="12"/>
        <v/>
      </c>
      <c r="AN767" s="68" t="str">
        <f t="shared" si="13"/>
        <v/>
      </c>
      <c r="AO767" s="67" t="str">
        <f t="shared" si="14"/>
        <v/>
      </c>
      <c r="AP767" s="51"/>
      <c r="AQ767" s="51" t="str">
        <f t="shared" si="15"/>
        <v/>
      </c>
      <c r="AR767" s="68" t="str">
        <f t="shared" si="16"/>
        <v/>
      </c>
      <c r="AS767" s="68" t="str">
        <f t="shared" si="17"/>
        <v/>
      </c>
      <c r="AT767" s="68" t="str">
        <f t="shared" si="18"/>
        <v/>
      </c>
      <c r="AU767" s="68" t="str">
        <f t="shared" si="19"/>
        <v/>
      </c>
      <c r="AV767" s="68" t="str">
        <f t="shared" si="20"/>
        <v/>
      </c>
      <c r="AW767" s="67" t="str">
        <f t="shared" si="21"/>
        <v/>
      </c>
      <c r="AX767" s="51"/>
      <c r="AY767" s="80">
        <f t="shared" si="22"/>
        <v>41718</v>
      </c>
      <c r="AZ767" s="68">
        <f t="shared" si="23"/>
        <v>841869</v>
      </c>
      <c r="BA767" s="68">
        <f t="shared" si="24"/>
        <v>867165</v>
      </c>
      <c r="BB767" s="68">
        <f t="shared" si="25"/>
        <v>0</v>
      </c>
      <c r="BC767" s="68">
        <f t="shared" si="26"/>
        <v>30055</v>
      </c>
      <c r="BD767" s="68">
        <f t="shared" si="27"/>
        <v>0</v>
      </c>
      <c r="BE767" s="68">
        <f t="shared" si="28"/>
        <v>0</v>
      </c>
      <c r="BF767" s="51"/>
      <c r="BG767" s="69" t="str">
        <f t="shared" si="29"/>
        <v/>
      </c>
      <c r="BH767" s="67" t="str">
        <f t="shared" si="30"/>
        <v/>
      </c>
      <c r="BI767" s="67" t="str">
        <f t="shared" si="31"/>
        <v/>
      </c>
      <c r="BJ767" s="67" t="str">
        <f t="shared" si="32"/>
        <v/>
      </c>
      <c r="BK767" s="67" t="str">
        <f t="shared" si="33"/>
        <v/>
      </c>
      <c r="BL767" s="67" t="str">
        <f t="shared" si="34"/>
        <v/>
      </c>
      <c r="BM767" s="65" t="str">
        <f t="shared" si="35"/>
        <v/>
      </c>
      <c r="BN767" s="51"/>
      <c r="BO767" s="51" t="str">
        <f t="shared" si="5425"/>
        <v/>
      </c>
      <c r="BP767" s="51" t="str">
        <f t="shared" si="5426"/>
        <v/>
      </c>
      <c r="BQ767" s="51" t="str">
        <f t="shared" si="5427"/>
        <v/>
      </c>
      <c r="BR767" s="71">
        <f t="shared" si="5428"/>
        <v>41718</v>
      </c>
      <c r="BS767" s="69" t="str">
        <f t="shared" si="2920"/>
        <v/>
      </c>
      <c r="BT767" s="51"/>
      <c r="BU767" s="68" t="str">
        <f t="shared" si="5429"/>
        <v/>
      </c>
      <c r="BV767" s="68" t="str">
        <f t="shared" si="5430"/>
        <v/>
      </c>
      <c r="BW767" s="68" t="str">
        <f t="shared" si="5431"/>
        <v/>
      </c>
      <c r="BX767" s="65">
        <f t="shared" si="5432"/>
        <v>841869</v>
      </c>
      <c r="BY767" s="67" t="str">
        <f t="shared" si="44"/>
        <v/>
      </c>
      <c r="BZ767" s="68"/>
      <c r="CA767" s="65" t="str">
        <f t="shared" si="45"/>
        <v/>
      </c>
      <c r="CB767" s="67" t="str">
        <f t="shared" si="46"/>
        <v/>
      </c>
      <c r="CC767" s="67" t="str">
        <f t="shared" si="47"/>
        <v/>
      </c>
      <c r="CD767" s="67">
        <f t="shared" si="48"/>
        <v>0</v>
      </c>
      <c r="CE767" s="67" t="str">
        <f t="shared" si="49"/>
        <v/>
      </c>
      <c r="CF767" s="68"/>
      <c r="CG767" s="68" t="str">
        <f t="shared" si="5433"/>
        <v/>
      </c>
      <c r="CH767" s="68" t="str">
        <f t="shared" si="5434"/>
        <v/>
      </c>
      <c r="CI767" s="68" t="str">
        <f t="shared" si="5435"/>
        <v/>
      </c>
      <c r="CJ767" s="65">
        <f t="shared" si="5436"/>
        <v>897220</v>
      </c>
      <c r="CK767" s="67" t="str">
        <f t="shared" si="54"/>
        <v/>
      </c>
      <c r="CL767" s="68"/>
      <c r="CM767" s="68" t="str">
        <f t="shared" si="5437"/>
        <v/>
      </c>
      <c r="CN767" s="68" t="str">
        <f t="shared" si="5438"/>
        <v/>
      </c>
      <c r="CO767" s="68" t="str">
        <f t="shared" si="5439"/>
        <v/>
      </c>
      <c r="CP767" s="65">
        <f t="shared" si="5440"/>
        <v>867165</v>
      </c>
      <c r="CQ767" s="67" t="str">
        <f t="shared" si="59"/>
        <v/>
      </c>
      <c r="CR767" s="68"/>
      <c r="CS767" s="68" t="str">
        <f t="shared" si="5441"/>
        <v/>
      </c>
      <c r="CT767" s="68" t="str">
        <f t="shared" si="5442"/>
        <v/>
      </c>
      <c r="CU767" s="68" t="str">
        <f t="shared" si="5443"/>
        <v/>
      </c>
      <c r="CV767" s="65">
        <f t="shared" si="5444"/>
        <v>0</v>
      </c>
      <c r="CW767" s="67" t="str">
        <f t="shared" si="64"/>
        <v/>
      </c>
      <c r="CX767" s="68"/>
      <c r="CY767" s="68" t="str">
        <f t="shared" si="5445"/>
        <v/>
      </c>
      <c r="CZ767" s="68" t="str">
        <f t="shared" si="5446"/>
        <v/>
      </c>
      <c r="DA767" s="68" t="str">
        <f t="shared" si="5447"/>
        <v/>
      </c>
      <c r="DB767" s="65">
        <f t="shared" si="5448"/>
        <v>30055</v>
      </c>
      <c r="DC767" s="67" t="str">
        <f t="shared" si="69"/>
        <v/>
      </c>
      <c r="DD767" s="68"/>
      <c r="DE767" s="68" t="str">
        <f t="shared" si="5449"/>
        <v/>
      </c>
      <c r="DF767" s="51" t="str">
        <f t="shared" si="5450"/>
        <v/>
      </c>
      <c r="DG767" s="51" t="str">
        <f t="shared" si="5451"/>
        <v/>
      </c>
      <c r="DH767" s="65">
        <f t="shared" si="5452"/>
        <v>0</v>
      </c>
      <c r="DI767" s="69" t="str">
        <f t="shared" si="74"/>
        <v/>
      </c>
      <c r="DJ767" s="51"/>
      <c r="DK767" s="51" t="str">
        <f t="shared" si="5453"/>
        <v/>
      </c>
      <c r="DL767" s="51" t="str">
        <f t="shared" si="5454"/>
        <v/>
      </c>
      <c r="DM767" s="51" t="str">
        <f t="shared" si="5455"/>
        <v/>
      </c>
      <c r="DN767" s="65">
        <f t="shared" si="5456"/>
        <v>0</v>
      </c>
      <c r="DO767" s="69" t="str">
        <f t="shared" si="79"/>
        <v/>
      </c>
      <c r="DP767" s="51"/>
      <c r="DQ767" s="51"/>
      <c r="DR767" s="51"/>
      <c r="DS767" s="51"/>
      <c r="DT767" s="51"/>
      <c r="DU767" s="181"/>
    </row>
    <row r="768" spans="1:125" ht="15" x14ac:dyDescent="0.25">
      <c r="A768" s="56">
        <v>2018</v>
      </c>
      <c r="B768" s="51" t="s">
        <v>614</v>
      </c>
      <c r="C768" s="50" t="s">
        <v>615</v>
      </c>
      <c r="D768" s="170" t="s">
        <v>193</v>
      </c>
      <c r="E768" s="50" t="s">
        <v>7</v>
      </c>
      <c r="F768" s="89">
        <v>31362</v>
      </c>
      <c r="G768" s="89">
        <v>0</v>
      </c>
      <c r="H768" s="89">
        <v>100033</v>
      </c>
      <c r="I768" s="90">
        <v>807102</v>
      </c>
      <c r="J768" s="56" t="s">
        <v>209</v>
      </c>
      <c r="K768" s="50" t="s">
        <v>2032</v>
      </c>
      <c r="L768" s="112">
        <v>807102</v>
      </c>
      <c r="M768" s="58"/>
      <c r="N768" s="58"/>
      <c r="O768" s="58"/>
      <c r="P768" s="91"/>
      <c r="Q768" s="92">
        <v>818948</v>
      </c>
      <c r="R768" s="92">
        <v>0</v>
      </c>
      <c r="S768" s="92">
        <v>24310</v>
      </c>
      <c r="T768" s="92">
        <v>0</v>
      </c>
      <c r="U768" s="94"/>
      <c r="V768" s="94"/>
      <c r="W768" s="90">
        <f t="shared" si="857"/>
        <v>843258</v>
      </c>
      <c r="X768" s="90">
        <v>377079</v>
      </c>
      <c r="Y768" s="50"/>
      <c r="Z768" s="50"/>
      <c r="AA768" s="51"/>
      <c r="AB768" s="68"/>
      <c r="AC768" s="68"/>
      <c r="AD768" s="68"/>
      <c r="AE768" s="68"/>
      <c r="AF768" s="68"/>
      <c r="AG768" s="67" t="str">
        <f t="shared" si="7"/>
        <v/>
      </c>
      <c r="AH768" s="51"/>
      <c r="AI768" s="51" t="str">
        <f t="shared" si="8"/>
        <v/>
      </c>
      <c r="AJ768" s="68" t="str">
        <f t="shared" si="9"/>
        <v/>
      </c>
      <c r="AK768" s="68" t="str">
        <f t="shared" si="10"/>
        <v/>
      </c>
      <c r="AL768" s="68" t="str">
        <f t="shared" si="11"/>
        <v/>
      </c>
      <c r="AM768" s="68" t="str">
        <f t="shared" si="12"/>
        <v/>
      </c>
      <c r="AN768" s="68" t="str">
        <f t="shared" si="13"/>
        <v/>
      </c>
      <c r="AO768" s="67" t="str">
        <f t="shared" si="14"/>
        <v/>
      </c>
      <c r="AP768" s="51"/>
      <c r="AQ768" s="51" t="str">
        <f t="shared" si="15"/>
        <v/>
      </c>
      <c r="AR768" s="68" t="str">
        <f t="shared" si="16"/>
        <v/>
      </c>
      <c r="AS768" s="68" t="str">
        <f t="shared" si="17"/>
        <v/>
      </c>
      <c r="AT768" s="68" t="str">
        <f t="shared" si="18"/>
        <v/>
      </c>
      <c r="AU768" s="68" t="str">
        <f t="shared" si="19"/>
        <v/>
      </c>
      <c r="AV768" s="68" t="str">
        <f t="shared" si="20"/>
        <v/>
      </c>
      <c r="AW768" s="67" t="str">
        <f t="shared" si="21"/>
        <v/>
      </c>
      <c r="AX768" s="51"/>
      <c r="AY768" s="51" t="str">
        <f t="shared" si="22"/>
        <v/>
      </c>
      <c r="AZ768" s="68" t="str">
        <f t="shared" si="23"/>
        <v/>
      </c>
      <c r="BA768" s="68" t="str">
        <f t="shared" si="24"/>
        <v/>
      </c>
      <c r="BB768" s="68" t="str">
        <f t="shared" si="25"/>
        <v/>
      </c>
      <c r="BC768" s="68" t="str">
        <f t="shared" si="26"/>
        <v/>
      </c>
      <c r="BD768" s="68" t="str">
        <f t="shared" si="27"/>
        <v/>
      </c>
      <c r="BE768" s="68" t="str">
        <f t="shared" si="28"/>
        <v/>
      </c>
      <c r="BF768" s="51"/>
      <c r="BG768" s="96">
        <f t="shared" si="29"/>
        <v>31362</v>
      </c>
      <c r="BH768" s="67">
        <f t="shared" si="30"/>
        <v>807102</v>
      </c>
      <c r="BI768" s="67">
        <f t="shared" si="31"/>
        <v>818948</v>
      </c>
      <c r="BJ768" s="67">
        <f t="shared" si="32"/>
        <v>0</v>
      </c>
      <c r="BK768" s="67">
        <f t="shared" si="33"/>
        <v>24310</v>
      </c>
      <c r="BL768" s="67">
        <f t="shared" si="34"/>
        <v>0</v>
      </c>
      <c r="BM768" s="65">
        <f t="shared" si="35"/>
        <v>377079</v>
      </c>
      <c r="BN768" s="51"/>
      <c r="BO768" s="51"/>
      <c r="BP768" s="51"/>
      <c r="BQ768" s="70"/>
      <c r="BR768" s="51"/>
      <c r="BS768" s="96">
        <f t="shared" si="2920"/>
        <v>31362</v>
      </c>
      <c r="BT768" s="51"/>
      <c r="BU768" s="68"/>
      <c r="BV768" s="68"/>
      <c r="BW768" s="65"/>
      <c r="BX768" s="68"/>
      <c r="BY768" s="67">
        <f t="shared" si="44"/>
        <v>807102</v>
      </c>
      <c r="BZ768" s="68"/>
      <c r="CA768" s="65" t="str">
        <f t="shared" si="45"/>
        <v/>
      </c>
      <c r="CB768" s="67" t="str">
        <f t="shared" si="46"/>
        <v/>
      </c>
      <c r="CC768" s="67" t="str">
        <f t="shared" si="47"/>
        <v/>
      </c>
      <c r="CD768" s="67" t="str">
        <f t="shared" si="48"/>
        <v/>
      </c>
      <c r="CE768" s="67">
        <f t="shared" si="49"/>
        <v>377079</v>
      </c>
      <c r="CF768" s="68"/>
      <c r="CG768" s="68"/>
      <c r="CH768" s="68"/>
      <c r="CI768" s="65"/>
      <c r="CJ768" s="68"/>
      <c r="CK768" s="67">
        <f t="shared" si="54"/>
        <v>843258</v>
      </c>
      <c r="CL768" s="68"/>
      <c r="CM768" s="68"/>
      <c r="CN768" s="68"/>
      <c r="CO768" s="65"/>
      <c r="CP768" s="68"/>
      <c r="CQ768" s="67">
        <f t="shared" si="59"/>
        <v>818948</v>
      </c>
      <c r="CR768" s="68"/>
      <c r="CS768" s="68"/>
      <c r="CT768" s="68"/>
      <c r="CU768" s="65"/>
      <c r="CV768" s="68"/>
      <c r="CW768" s="67">
        <f t="shared" si="64"/>
        <v>0</v>
      </c>
      <c r="CX768" s="68"/>
      <c r="CY768" s="68"/>
      <c r="CZ768" s="68"/>
      <c r="DA768" s="65"/>
      <c r="DB768" s="68"/>
      <c r="DC768" s="67">
        <f t="shared" si="69"/>
        <v>24310</v>
      </c>
      <c r="DD768" s="68"/>
      <c r="DE768" s="68"/>
      <c r="DF768" s="51"/>
      <c r="DG768" s="70"/>
      <c r="DH768" s="51"/>
      <c r="DI768" s="67">
        <f t="shared" si="74"/>
        <v>0</v>
      </c>
      <c r="DJ768" s="51"/>
      <c r="DK768" s="51"/>
      <c r="DL768" s="51"/>
      <c r="DM768" s="70"/>
      <c r="DN768" s="51"/>
      <c r="DO768" s="67">
        <f t="shared" si="79"/>
        <v>818948</v>
      </c>
      <c r="DP768" s="51"/>
      <c r="DQ768" s="51"/>
      <c r="DR768" s="51"/>
      <c r="DS768" s="51"/>
      <c r="DT768" s="51"/>
      <c r="DU768" s="181"/>
    </row>
    <row r="769" spans="1:125" ht="15" x14ac:dyDescent="0.25">
      <c r="A769" s="50"/>
      <c r="B769" s="51"/>
      <c r="C769" s="50"/>
      <c r="D769" s="53"/>
      <c r="E769" s="50"/>
      <c r="F769" s="220"/>
      <c r="G769" s="220"/>
      <c r="H769" s="220"/>
      <c r="I769" s="61"/>
      <c r="J769" s="50"/>
      <c r="K769" s="50" t="s">
        <v>2032</v>
      </c>
      <c r="L769" s="58" t="s">
        <v>2032</v>
      </c>
      <c r="M769" s="58"/>
      <c r="N769" s="58"/>
      <c r="O769" s="58"/>
      <c r="P769" s="59"/>
      <c r="Q769" s="60"/>
      <c r="R769" s="60"/>
      <c r="S769" s="60"/>
      <c r="T769" s="60"/>
      <c r="U769" s="60"/>
      <c r="V769" s="79"/>
      <c r="W769" s="90">
        <f t="shared" si="857"/>
        <v>0</v>
      </c>
      <c r="X769" s="101"/>
      <c r="Y769" s="50"/>
      <c r="Z769" s="50"/>
      <c r="AA769" s="51"/>
      <c r="AB769" s="68"/>
      <c r="AC769" s="68"/>
      <c r="AD769" s="68"/>
      <c r="AE769" s="68"/>
      <c r="AF769" s="68"/>
      <c r="AG769" s="67" t="str">
        <f t="shared" si="7"/>
        <v/>
      </c>
      <c r="AH769" s="51"/>
      <c r="AI769" s="51" t="str">
        <f t="shared" si="8"/>
        <v/>
      </c>
      <c r="AJ769" s="68" t="str">
        <f t="shared" si="9"/>
        <v/>
      </c>
      <c r="AK769" s="68" t="str">
        <f t="shared" si="10"/>
        <v/>
      </c>
      <c r="AL769" s="68" t="str">
        <f t="shared" si="11"/>
        <v/>
      </c>
      <c r="AM769" s="68" t="str">
        <f t="shared" si="12"/>
        <v/>
      </c>
      <c r="AN769" s="68" t="str">
        <f t="shared" si="13"/>
        <v/>
      </c>
      <c r="AO769" s="67" t="str">
        <f t="shared" si="14"/>
        <v/>
      </c>
      <c r="AP769" s="51"/>
      <c r="AQ769" s="51" t="str">
        <f t="shared" si="15"/>
        <v/>
      </c>
      <c r="AR769" s="68" t="str">
        <f t="shared" si="16"/>
        <v/>
      </c>
      <c r="AS769" s="68" t="str">
        <f t="shared" si="17"/>
        <v/>
      </c>
      <c r="AT769" s="68" t="str">
        <f t="shared" si="18"/>
        <v/>
      </c>
      <c r="AU769" s="68" t="str">
        <f t="shared" si="19"/>
        <v/>
      </c>
      <c r="AV769" s="68" t="str">
        <f t="shared" si="20"/>
        <v/>
      </c>
      <c r="AW769" s="67" t="str">
        <f t="shared" si="21"/>
        <v/>
      </c>
      <c r="AX769" s="51"/>
      <c r="AY769" s="51" t="str">
        <f t="shared" si="22"/>
        <v/>
      </c>
      <c r="AZ769" s="68" t="str">
        <f t="shared" si="23"/>
        <v/>
      </c>
      <c r="BA769" s="68" t="str">
        <f t="shared" si="24"/>
        <v/>
      </c>
      <c r="BB769" s="68" t="str">
        <f t="shared" si="25"/>
        <v/>
      </c>
      <c r="BC769" s="68" t="str">
        <f t="shared" si="26"/>
        <v/>
      </c>
      <c r="BD769" s="68" t="str">
        <f t="shared" si="27"/>
        <v/>
      </c>
      <c r="BE769" s="68" t="str">
        <f t="shared" si="28"/>
        <v/>
      </c>
      <c r="BF769" s="51"/>
      <c r="BG769" s="69" t="str">
        <f t="shared" si="29"/>
        <v/>
      </c>
      <c r="BH769" s="67" t="str">
        <f t="shared" si="30"/>
        <v/>
      </c>
      <c r="BI769" s="67" t="str">
        <f t="shared" si="31"/>
        <v/>
      </c>
      <c r="BJ769" s="67" t="str">
        <f t="shared" si="32"/>
        <v/>
      </c>
      <c r="BK769" s="67" t="str">
        <f t="shared" si="33"/>
        <v/>
      </c>
      <c r="BL769" s="67" t="str">
        <f t="shared" si="34"/>
        <v/>
      </c>
      <c r="BM769" s="65" t="str">
        <f t="shared" si="35"/>
        <v/>
      </c>
      <c r="BN769" s="51"/>
      <c r="BO769" s="51"/>
      <c r="BP769" s="51"/>
      <c r="BQ769" s="70"/>
      <c r="BR769" s="51"/>
      <c r="BS769" s="69" t="str">
        <f t="shared" si="2920"/>
        <v/>
      </c>
      <c r="BT769" s="51"/>
      <c r="BU769" s="68"/>
      <c r="BV769" s="68"/>
      <c r="BW769" s="65"/>
      <c r="BX769" s="68"/>
      <c r="BY769" s="67" t="str">
        <f t="shared" si="44"/>
        <v/>
      </c>
      <c r="BZ769" s="68"/>
      <c r="CA769" s="65" t="str">
        <f t="shared" si="45"/>
        <v/>
      </c>
      <c r="CB769" s="67" t="str">
        <f t="shared" si="46"/>
        <v/>
      </c>
      <c r="CC769" s="67" t="str">
        <f t="shared" si="47"/>
        <v/>
      </c>
      <c r="CD769" s="67" t="str">
        <f t="shared" si="48"/>
        <v/>
      </c>
      <c r="CE769" s="67" t="str">
        <f t="shared" si="49"/>
        <v/>
      </c>
      <c r="CF769" s="68"/>
      <c r="CG769" s="68"/>
      <c r="CH769" s="68"/>
      <c r="CI769" s="65"/>
      <c r="CJ769" s="68"/>
      <c r="CK769" s="67" t="str">
        <f t="shared" si="54"/>
        <v/>
      </c>
      <c r="CL769" s="68"/>
      <c r="CM769" s="68"/>
      <c r="CN769" s="68"/>
      <c r="CO769" s="65"/>
      <c r="CP769" s="68"/>
      <c r="CQ769" s="67" t="str">
        <f t="shared" si="59"/>
        <v/>
      </c>
      <c r="CR769" s="68"/>
      <c r="CS769" s="68"/>
      <c r="CT769" s="68"/>
      <c r="CU769" s="65"/>
      <c r="CV769" s="68"/>
      <c r="CW769" s="67" t="str">
        <f t="shared" si="64"/>
        <v/>
      </c>
      <c r="CX769" s="68"/>
      <c r="CY769" s="68"/>
      <c r="CZ769" s="68"/>
      <c r="DA769" s="65"/>
      <c r="DB769" s="68"/>
      <c r="DC769" s="67" t="str">
        <f t="shared" si="69"/>
        <v/>
      </c>
      <c r="DD769" s="68"/>
      <c r="DE769" s="68"/>
      <c r="DF769" s="51"/>
      <c r="DG769" s="70"/>
      <c r="DH769" s="51"/>
      <c r="DI769" s="69" t="str">
        <f t="shared" si="74"/>
        <v/>
      </c>
      <c r="DJ769" s="51"/>
      <c r="DK769" s="51"/>
      <c r="DL769" s="51"/>
      <c r="DM769" s="70"/>
      <c r="DN769" s="51"/>
      <c r="DO769" s="69" t="str">
        <f t="shared" si="79"/>
        <v/>
      </c>
      <c r="DP769" s="51"/>
      <c r="DQ769" s="51"/>
      <c r="DR769" s="51"/>
      <c r="DS769" s="51"/>
      <c r="DT769" s="51"/>
      <c r="DU769" s="181"/>
    </row>
    <row r="770" spans="1:125" ht="15" x14ac:dyDescent="0.25">
      <c r="A770" s="50">
        <v>2016</v>
      </c>
      <c r="B770" s="51" t="s">
        <v>616</v>
      </c>
      <c r="C770" s="50" t="s">
        <v>617</v>
      </c>
      <c r="D770" s="53" t="s">
        <v>193</v>
      </c>
      <c r="E770" s="50" t="s">
        <v>7</v>
      </c>
      <c r="F770" s="220">
        <v>341993</v>
      </c>
      <c r="G770" s="220" t="s">
        <v>364</v>
      </c>
      <c r="H770" s="220">
        <v>248312</v>
      </c>
      <c r="I770" s="61">
        <v>1544908</v>
      </c>
      <c r="J770" s="50"/>
      <c r="K770" s="50" t="s">
        <v>2032</v>
      </c>
      <c r="L770" s="58" t="s">
        <v>2032</v>
      </c>
      <c r="M770" s="58" t="s">
        <v>2032</v>
      </c>
      <c r="N770" s="58" t="s">
        <v>2032</v>
      </c>
      <c r="O770" s="58" t="s">
        <v>2032</v>
      </c>
      <c r="P770" s="59"/>
      <c r="Q770" s="60">
        <v>1478282</v>
      </c>
      <c r="R770" s="60">
        <v>0</v>
      </c>
      <c r="S770" s="60">
        <v>78626</v>
      </c>
      <c r="T770" s="60">
        <v>0</v>
      </c>
      <c r="U770" s="60">
        <v>0</v>
      </c>
      <c r="V770" s="79"/>
      <c r="W770" s="90">
        <f t="shared" si="857"/>
        <v>1556908</v>
      </c>
      <c r="X770" s="101">
        <v>340161</v>
      </c>
      <c r="Y770" s="50"/>
      <c r="Z770" s="50" t="s">
        <v>193</v>
      </c>
      <c r="AA770" s="51" t="str">
        <f t="shared" ref="AA770:AA771" si="5457">IF(A770 =2014,IF(Y770 ="",F770,""),"")</f>
        <v/>
      </c>
      <c r="AB770" s="68" t="str">
        <f t="shared" ref="AB770:AB771" si="5458">IF(A770 =2014,IF(Y770 ="",I770,""),"")</f>
        <v/>
      </c>
      <c r="AC770" s="68" t="str">
        <f t="shared" ref="AC770:AC771" si="5459">IF(A770 =2014,IF(Y770 ="",Q770,""),"")</f>
        <v/>
      </c>
      <c r="AD770" s="68" t="str">
        <f t="shared" ref="AD770:AD771" si="5460">IF(A770 =2014,IF(Y770 ="",R770,""),"")</f>
        <v/>
      </c>
      <c r="AE770" s="68" t="str">
        <f t="shared" ref="AE770:AE771" si="5461">IF(A770 =2014,IF(Y770 ="",S770,""),"")</f>
        <v/>
      </c>
      <c r="AF770" s="68" t="str">
        <f t="shared" ref="AF770:AF771" si="5462">IF(A770 =2014,IF(Y770 ="",T770+U770,""),"")</f>
        <v/>
      </c>
      <c r="AG770" s="67" t="str">
        <f t="shared" si="7"/>
        <v/>
      </c>
      <c r="AH770" s="51"/>
      <c r="AI770" s="51" t="str">
        <f t="shared" si="8"/>
        <v/>
      </c>
      <c r="AJ770" s="68" t="str">
        <f t="shared" si="9"/>
        <v/>
      </c>
      <c r="AK770" s="68" t="str">
        <f t="shared" si="10"/>
        <v/>
      </c>
      <c r="AL770" s="68" t="str">
        <f t="shared" si="11"/>
        <v/>
      </c>
      <c r="AM770" s="68" t="str">
        <f t="shared" si="12"/>
        <v/>
      </c>
      <c r="AN770" s="68" t="str">
        <f t="shared" si="13"/>
        <v/>
      </c>
      <c r="AO770" s="67" t="str">
        <f t="shared" si="14"/>
        <v/>
      </c>
      <c r="AP770" s="51"/>
      <c r="AQ770" s="80">
        <f t="shared" si="15"/>
        <v>341993</v>
      </c>
      <c r="AR770" s="68">
        <f t="shared" si="16"/>
        <v>1544908</v>
      </c>
      <c r="AS770" s="68">
        <f t="shared" si="17"/>
        <v>1478282</v>
      </c>
      <c r="AT770" s="68">
        <f t="shared" si="18"/>
        <v>0</v>
      </c>
      <c r="AU770" s="68">
        <f t="shared" si="19"/>
        <v>78626</v>
      </c>
      <c r="AV770" s="68">
        <f t="shared" si="20"/>
        <v>0</v>
      </c>
      <c r="AW770" s="67">
        <f t="shared" si="21"/>
        <v>340161</v>
      </c>
      <c r="AX770" s="51"/>
      <c r="AY770" s="51" t="str">
        <f t="shared" si="22"/>
        <v/>
      </c>
      <c r="AZ770" s="68" t="str">
        <f t="shared" si="23"/>
        <v/>
      </c>
      <c r="BA770" s="68" t="str">
        <f t="shared" si="24"/>
        <v/>
      </c>
      <c r="BB770" s="68" t="str">
        <f t="shared" si="25"/>
        <v/>
      </c>
      <c r="BC770" s="68" t="str">
        <f t="shared" si="26"/>
        <v/>
      </c>
      <c r="BD770" s="68" t="str">
        <f t="shared" si="27"/>
        <v/>
      </c>
      <c r="BE770" s="68" t="str">
        <f t="shared" si="28"/>
        <v/>
      </c>
      <c r="BF770" s="51"/>
      <c r="BG770" s="69" t="str">
        <f t="shared" si="29"/>
        <v/>
      </c>
      <c r="BH770" s="67" t="str">
        <f t="shared" si="30"/>
        <v/>
      </c>
      <c r="BI770" s="67" t="str">
        <f t="shared" si="31"/>
        <v/>
      </c>
      <c r="BJ770" s="67" t="str">
        <f t="shared" si="32"/>
        <v/>
      </c>
      <c r="BK770" s="67" t="str">
        <f t="shared" si="33"/>
        <v/>
      </c>
      <c r="BL770" s="67" t="str">
        <f t="shared" si="34"/>
        <v/>
      </c>
      <c r="BM770" s="65" t="str">
        <f t="shared" si="35"/>
        <v/>
      </c>
      <c r="BN770" s="51"/>
      <c r="BO770" s="51" t="str">
        <f t="shared" ref="BO770:BO771" si="5463">IF(A770 =2014,F770,"")</f>
        <v/>
      </c>
      <c r="BP770" s="51" t="str">
        <f t="shared" ref="BP770:BP771" si="5464">IF(A770 =2015,F770,"")</f>
        <v/>
      </c>
      <c r="BQ770" s="71">
        <f t="shared" ref="BQ770:BQ771" si="5465">IF(A770 =2016,F770,"")</f>
        <v>341993</v>
      </c>
      <c r="BR770" s="51" t="str">
        <f t="shared" ref="BR770:BR771" si="5466">IF(A770 =2017,F770,"")</f>
        <v/>
      </c>
      <c r="BS770" s="69" t="str">
        <f t="shared" si="2920"/>
        <v/>
      </c>
      <c r="BT770" s="51"/>
      <c r="BU770" s="68" t="str">
        <f t="shared" ref="BU770:BU771" si="5467">IF(A770 =2014,I770,"")</f>
        <v/>
      </c>
      <c r="BV770" s="68" t="str">
        <f t="shared" ref="BV770:BV771" si="5468">IF(A770 =2015,I770,"")</f>
        <v/>
      </c>
      <c r="BW770" s="65">
        <f t="shared" ref="BW770:BW771" si="5469">IF(A770 =2016,I770,"")</f>
        <v>1544908</v>
      </c>
      <c r="BX770" s="68" t="str">
        <f t="shared" ref="BX770:BX771" si="5470">IF(A770 =2017,I770,"")</f>
        <v/>
      </c>
      <c r="BY770" s="67" t="str">
        <f t="shared" si="44"/>
        <v/>
      </c>
      <c r="BZ770" s="68"/>
      <c r="CA770" s="65" t="str">
        <f t="shared" si="45"/>
        <v/>
      </c>
      <c r="CB770" s="67" t="str">
        <f t="shared" si="46"/>
        <v/>
      </c>
      <c r="CC770" s="67">
        <f t="shared" si="47"/>
        <v>340161</v>
      </c>
      <c r="CD770" s="67" t="str">
        <f t="shared" si="48"/>
        <v/>
      </c>
      <c r="CE770" s="67" t="str">
        <f t="shared" si="49"/>
        <v/>
      </c>
      <c r="CF770" s="68"/>
      <c r="CG770" s="68" t="str">
        <f t="shared" ref="CG770:CG771" si="5471">IF(A770 =2014,Q770+R770+S770+T770+U770,"")</f>
        <v/>
      </c>
      <c r="CH770" s="68" t="str">
        <f t="shared" ref="CH770:CH771" si="5472">IF(A770 =2015,Q770+R770+S770+T770+U770,"")</f>
        <v/>
      </c>
      <c r="CI770" s="65">
        <f t="shared" ref="CI770:CI771" si="5473">IF(A770 =2016,Q770+R770+S770+T770+U770,"")</f>
        <v>1556908</v>
      </c>
      <c r="CJ770" s="68" t="str">
        <f t="shared" ref="CJ770:CJ771" si="5474">IF(A770 =2017,Q770+R770+S770+T770+U770,"")</f>
        <v/>
      </c>
      <c r="CK770" s="67" t="str">
        <f t="shared" si="54"/>
        <v/>
      </c>
      <c r="CL770" s="68"/>
      <c r="CM770" s="68" t="str">
        <f t="shared" ref="CM770:CM771" si="5475">IF(A770 =2014,Q770,"")</f>
        <v/>
      </c>
      <c r="CN770" s="68" t="str">
        <f t="shared" ref="CN770:CN771" si="5476">IF(A770 =2015,Q770,"")</f>
        <v/>
      </c>
      <c r="CO770" s="65">
        <f t="shared" ref="CO770:CO771" si="5477">IF(A770 =2016,Q770,"")</f>
        <v>1478282</v>
      </c>
      <c r="CP770" s="68" t="str">
        <f t="shared" ref="CP770:CP771" si="5478">IF(A770 =2017,Q770,"")</f>
        <v/>
      </c>
      <c r="CQ770" s="67" t="str">
        <f t="shared" si="59"/>
        <v/>
      </c>
      <c r="CR770" s="68"/>
      <c r="CS770" s="68" t="str">
        <f t="shared" ref="CS770:CS771" si="5479">IF(A770 =2014,R770,"")</f>
        <v/>
      </c>
      <c r="CT770" s="68" t="str">
        <f t="shared" ref="CT770:CT771" si="5480">IF(A770 =2015,R770,"")</f>
        <v/>
      </c>
      <c r="CU770" s="65">
        <f t="shared" ref="CU770:CU771" si="5481">IF(A770 =2016,R770,"")</f>
        <v>0</v>
      </c>
      <c r="CV770" s="68" t="str">
        <f t="shared" ref="CV770:CV771" si="5482">IF(A770 =2017,R770,"")</f>
        <v/>
      </c>
      <c r="CW770" s="67" t="str">
        <f t="shared" si="64"/>
        <v/>
      </c>
      <c r="CX770" s="68"/>
      <c r="CY770" s="68" t="str">
        <f t="shared" ref="CY770:CY771" si="5483">IF(A770 =2014,S770,"")</f>
        <v/>
      </c>
      <c r="CZ770" s="68" t="str">
        <f t="shared" ref="CZ770:CZ771" si="5484">IF(A770 =2015,S770,"")</f>
        <v/>
      </c>
      <c r="DA770" s="65">
        <f t="shared" ref="DA770:DA771" si="5485">IF(A770 =2016,S770,"")</f>
        <v>78626</v>
      </c>
      <c r="DB770" s="68" t="str">
        <f t="shared" ref="DB770:DB771" si="5486">IF(A770 =2017,S770,"")</f>
        <v/>
      </c>
      <c r="DC770" s="67" t="str">
        <f t="shared" si="69"/>
        <v/>
      </c>
      <c r="DD770" s="68"/>
      <c r="DE770" s="68" t="str">
        <f t="shared" ref="DE770:DE771" si="5487">IF(A770 =2014,T770,"")</f>
        <v/>
      </c>
      <c r="DF770" s="51" t="str">
        <f t="shared" ref="DF770:DF771" si="5488">IF(A770 =2015,T770,"")</f>
        <v/>
      </c>
      <c r="DG770" s="65">
        <f t="shared" ref="DG770:DG771" si="5489">IF(A770 =2016,T770,"")</f>
        <v>0</v>
      </c>
      <c r="DH770" s="51" t="str">
        <f t="shared" ref="DH770:DH771" si="5490">IF(A770 =2017,T770,"")</f>
        <v/>
      </c>
      <c r="DI770" s="69" t="str">
        <f t="shared" si="74"/>
        <v/>
      </c>
      <c r="DJ770" s="51"/>
      <c r="DK770" s="51" t="str">
        <f t="shared" ref="DK770:DK771" si="5491">IF(A770 =2014,U770,"")</f>
        <v/>
      </c>
      <c r="DL770" s="51" t="str">
        <f t="shared" ref="DL770:DL771" si="5492">IF(A770 =2015,U770,"")</f>
        <v/>
      </c>
      <c r="DM770" s="65">
        <f t="shared" ref="DM770:DM771" si="5493">IF(A770 =2016,U770,"")</f>
        <v>0</v>
      </c>
      <c r="DN770" s="51" t="str">
        <f t="shared" ref="DN770:DN771" si="5494">IF(A770 =2017,U770,"")</f>
        <v/>
      </c>
      <c r="DO770" s="69" t="str">
        <f t="shared" si="79"/>
        <v/>
      </c>
      <c r="DP770" s="51"/>
      <c r="DQ770" s="51"/>
      <c r="DR770" s="51"/>
      <c r="DS770" s="51"/>
      <c r="DT770" s="51"/>
      <c r="DU770" s="181"/>
    </row>
    <row r="771" spans="1:125" ht="15" x14ac:dyDescent="0.25">
      <c r="A771" s="50">
        <v>2017</v>
      </c>
      <c r="B771" s="51" t="s">
        <v>616</v>
      </c>
      <c r="C771" s="50" t="s">
        <v>617</v>
      </c>
      <c r="D771" s="53" t="s">
        <v>193</v>
      </c>
      <c r="E771" s="50" t="s">
        <v>7</v>
      </c>
      <c r="F771" s="220">
        <v>308553</v>
      </c>
      <c r="G771" s="220" t="s">
        <v>364</v>
      </c>
      <c r="H771" s="220">
        <v>248135</v>
      </c>
      <c r="I771" s="61">
        <v>1664549</v>
      </c>
      <c r="J771" s="50"/>
      <c r="K771" s="50" t="s">
        <v>2032</v>
      </c>
      <c r="L771" s="58" t="s">
        <v>2032</v>
      </c>
      <c r="M771" s="58" t="s">
        <v>2032</v>
      </c>
      <c r="N771" s="58" t="s">
        <v>2032</v>
      </c>
      <c r="O771" s="58" t="s">
        <v>2032</v>
      </c>
      <c r="P771" s="59"/>
      <c r="Q771" s="60">
        <v>1598039</v>
      </c>
      <c r="R771" s="60">
        <v>0</v>
      </c>
      <c r="S771" s="60">
        <v>78510</v>
      </c>
      <c r="T771" s="60">
        <v>0</v>
      </c>
      <c r="U771" s="60">
        <v>0</v>
      </c>
      <c r="V771" s="79"/>
      <c r="W771" s="90">
        <f t="shared" si="857"/>
        <v>1676549</v>
      </c>
      <c r="X771" s="101">
        <v>101864</v>
      </c>
      <c r="Y771" s="50"/>
      <c r="Z771" s="50" t="s">
        <v>193</v>
      </c>
      <c r="AA771" s="51" t="str">
        <f t="shared" si="5457"/>
        <v/>
      </c>
      <c r="AB771" s="68" t="str">
        <f t="shared" si="5458"/>
        <v/>
      </c>
      <c r="AC771" s="68" t="str">
        <f t="shared" si="5459"/>
        <v/>
      </c>
      <c r="AD771" s="68" t="str">
        <f t="shared" si="5460"/>
        <v/>
      </c>
      <c r="AE771" s="68" t="str">
        <f t="shared" si="5461"/>
        <v/>
      </c>
      <c r="AF771" s="68" t="str">
        <f t="shared" si="5462"/>
        <v/>
      </c>
      <c r="AG771" s="67" t="str">
        <f t="shared" si="7"/>
        <v/>
      </c>
      <c r="AH771" s="51"/>
      <c r="AI771" s="51" t="str">
        <f t="shared" si="8"/>
        <v/>
      </c>
      <c r="AJ771" s="68" t="str">
        <f t="shared" si="9"/>
        <v/>
      </c>
      <c r="AK771" s="68" t="str">
        <f t="shared" si="10"/>
        <v/>
      </c>
      <c r="AL771" s="68" t="str">
        <f t="shared" si="11"/>
        <v/>
      </c>
      <c r="AM771" s="68" t="str">
        <f t="shared" si="12"/>
        <v/>
      </c>
      <c r="AN771" s="68" t="str">
        <f t="shared" si="13"/>
        <v/>
      </c>
      <c r="AO771" s="67" t="str">
        <f t="shared" si="14"/>
        <v/>
      </c>
      <c r="AP771" s="51"/>
      <c r="AQ771" s="51" t="str">
        <f t="shared" si="15"/>
        <v/>
      </c>
      <c r="AR771" s="68" t="str">
        <f t="shared" si="16"/>
        <v/>
      </c>
      <c r="AS771" s="68" t="str">
        <f t="shared" si="17"/>
        <v/>
      </c>
      <c r="AT771" s="68" t="str">
        <f t="shared" si="18"/>
        <v/>
      </c>
      <c r="AU771" s="68" t="str">
        <f t="shared" si="19"/>
        <v/>
      </c>
      <c r="AV771" s="68" t="str">
        <f t="shared" si="20"/>
        <v/>
      </c>
      <c r="AW771" s="67" t="str">
        <f t="shared" si="21"/>
        <v/>
      </c>
      <c r="AX771" s="51"/>
      <c r="AY771" s="80">
        <f t="shared" si="22"/>
        <v>308553</v>
      </c>
      <c r="AZ771" s="68">
        <f t="shared" si="23"/>
        <v>1664549</v>
      </c>
      <c r="BA771" s="68">
        <f t="shared" si="24"/>
        <v>1598039</v>
      </c>
      <c r="BB771" s="68">
        <f t="shared" si="25"/>
        <v>0</v>
      </c>
      <c r="BC771" s="68">
        <f t="shared" si="26"/>
        <v>78510</v>
      </c>
      <c r="BD771" s="68">
        <f t="shared" si="27"/>
        <v>0</v>
      </c>
      <c r="BE771" s="68">
        <f t="shared" si="28"/>
        <v>101864</v>
      </c>
      <c r="BF771" s="51"/>
      <c r="BG771" s="69" t="str">
        <f t="shared" si="29"/>
        <v/>
      </c>
      <c r="BH771" s="67" t="str">
        <f t="shared" si="30"/>
        <v/>
      </c>
      <c r="BI771" s="67" t="str">
        <f t="shared" si="31"/>
        <v/>
      </c>
      <c r="BJ771" s="67" t="str">
        <f t="shared" si="32"/>
        <v/>
      </c>
      <c r="BK771" s="67" t="str">
        <f t="shared" si="33"/>
        <v/>
      </c>
      <c r="BL771" s="67" t="str">
        <f t="shared" si="34"/>
        <v/>
      </c>
      <c r="BM771" s="65" t="str">
        <f t="shared" si="35"/>
        <v/>
      </c>
      <c r="BN771" s="51"/>
      <c r="BO771" s="51" t="str">
        <f t="shared" si="5463"/>
        <v/>
      </c>
      <c r="BP771" s="51" t="str">
        <f t="shared" si="5464"/>
        <v/>
      </c>
      <c r="BQ771" s="51" t="str">
        <f t="shared" si="5465"/>
        <v/>
      </c>
      <c r="BR771" s="71">
        <f t="shared" si="5466"/>
        <v>308553</v>
      </c>
      <c r="BS771" s="69" t="str">
        <f t="shared" si="2920"/>
        <v/>
      </c>
      <c r="BT771" s="51"/>
      <c r="BU771" s="68" t="str">
        <f t="shared" si="5467"/>
        <v/>
      </c>
      <c r="BV771" s="68" t="str">
        <f t="shared" si="5468"/>
        <v/>
      </c>
      <c r="BW771" s="68" t="str">
        <f t="shared" si="5469"/>
        <v/>
      </c>
      <c r="BX771" s="65">
        <f t="shared" si="5470"/>
        <v>1664549</v>
      </c>
      <c r="BY771" s="67" t="str">
        <f t="shared" si="44"/>
        <v/>
      </c>
      <c r="BZ771" s="68"/>
      <c r="CA771" s="65" t="str">
        <f t="shared" si="45"/>
        <v/>
      </c>
      <c r="CB771" s="67" t="str">
        <f t="shared" si="46"/>
        <v/>
      </c>
      <c r="CC771" s="67" t="str">
        <f t="shared" si="47"/>
        <v/>
      </c>
      <c r="CD771" s="67">
        <f t="shared" si="48"/>
        <v>101864</v>
      </c>
      <c r="CE771" s="67" t="str">
        <f t="shared" si="49"/>
        <v/>
      </c>
      <c r="CF771" s="68"/>
      <c r="CG771" s="68" t="str">
        <f t="shared" si="5471"/>
        <v/>
      </c>
      <c r="CH771" s="68" t="str">
        <f t="shared" si="5472"/>
        <v/>
      </c>
      <c r="CI771" s="68" t="str">
        <f t="shared" si="5473"/>
        <v/>
      </c>
      <c r="CJ771" s="65">
        <f t="shared" si="5474"/>
        <v>1676549</v>
      </c>
      <c r="CK771" s="67" t="str">
        <f t="shared" si="54"/>
        <v/>
      </c>
      <c r="CL771" s="68"/>
      <c r="CM771" s="68" t="str">
        <f t="shared" si="5475"/>
        <v/>
      </c>
      <c r="CN771" s="68" t="str">
        <f t="shared" si="5476"/>
        <v/>
      </c>
      <c r="CO771" s="68" t="str">
        <f t="shared" si="5477"/>
        <v/>
      </c>
      <c r="CP771" s="65">
        <f t="shared" si="5478"/>
        <v>1598039</v>
      </c>
      <c r="CQ771" s="67" t="str">
        <f t="shared" si="59"/>
        <v/>
      </c>
      <c r="CR771" s="68"/>
      <c r="CS771" s="68" t="str">
        <f t="shared" si="5479"/>
        <v/>
      </c>
      <c r="CT771" s="68" t="str">
        <f t="shared" si="5480"/>
        <v/>
      </c>
      <c r="CU771" s="68" t="str">
        <f t="shared" si="5481"/>
        <v/>
      </c>
      <c r="CV771" s="65">
        <f t="shared" si="5482"/>
        <v>0</v>
      </c>
      <c r="CW771" s="67" t="str">
        <f t="shared" si="64"/>
        <v/>
      </c>
      <c r="CX771" s="68"/>
      <c r="CY771" s="68" t="str">
        <f t="shared" si="5483"/>
        <v/>
      </c>
      <c r="CZ771" s="68" t="str">
        <f t="shared" si="5484"/>
        <v/>
      </c>
      <c r="DA771" s="68" t="str">
        <f t="shared" si="5485"/>
        <v/>
      </c>
      <c r="DB771" s="65">
        <f t="shared" si="5486"/>
        <v>78510</v>
      </c>
      <c r="DC771" s="67" t="str">
        <f t="shared" si="69"/>
        <v/>
      </c>
      <c r="DD771" s="68"/>
      <c r="DE771" s="68" t="str">
        <f t="shared" si="5487"/>
        <v/>
      </c>
      <c r="DF771" s="51" t="str">
        <f t="shared" si="5488"/>
        <v/>
      </c>
      <c r="DG771" s="51" t="str">
        <f t="shared" si="5489"/>
        <v/>
      </c>
      <c r="DH771" s="65">
        <f t="shared" si="5490"/>
        <v>0</v>
      </c>
      <c r="DI771" s="69" t="str">
        <f t="shared" si="74"/>
        <v/>
      </c>
      <c r="DJ771" s="51"/>
      <c r="DK771" s="51" t="str">
        <f t="shared" si="5491"/>
        <v/>
      </c>
      <c r="DL771" s="51" t="str">
        <f t="shared" si="5492"/>
        <v/>
      </c>
      <c r="DM771" s="51" t="str">
        <f t="shared" si="5493"/>
        <v/>
      </c>
      <c r="DN771" s="65">
        <f t="shared" si="5494"/>
        <v>0</v>
      </c>
      <c r="DO771" s="69" t="str">
        <f t="shared" si="79"/>
        <v/>
      </c>
      <c r="DP771" s="51"/>
      <c r="DQ771" s="51"/>
      <c r="DR771" s="51"/>
      <c r="DS771" s="51"/>
      <c r="DT771" s="51"/>
      <c r="DU771" s="181"/>
    </row>
    <row r="772" spans="1:125" ht="15" x14ac:dyDescent="0.25">
      <c r="A772" s="56">
        <v>2018</v>
      </c>
      <c r="B772" s="51" t="s">
        <v>616</v>
      </c>
      <c r="C772" s="50" t="s">
        <v>617</v>
      </c>
      <c r="D772" s="170" t="s">
        <v>193</v>
      </c>
      <c r="E772" s="50" t="s">
        <v>7</v>
      </c>
      <c r="F772" s="89">
        <v>269237</v>
      </c>
      <c r="G772" s="89">
        <v>0</v>
      </c>
      <c r="H772" s="89">
        <v>249461</v>
      </c>
      <c r="I772" s="90">
        <v>1610909</v>
      </c>
      <c r="J772" s="56" t="s">
        <v>209</v>
      </c>
      <c r="K772" s="50" t="s">
        <v>2032</v>
      </c>
      <c r="L772" s="112">
        <v>1610909</v>
      </c>
      <c r="M772" s="58"/>
      <c r="N772" s="58"/>
      <c r="O772" s="58"/>
      <c r="P772" s="91"/>
      <c r="Q772" s="92">
        <v>1573780</v>
      </c>
      <c r="R772" s="92">
        <v>0</v>
      </c>
      <c r="S772" s="92">
        <v>51388</v>
      </c>
      <c r="T772" s="92">
        <v>0</v>
      </c>
      <c r="U772" s="94"/>
      <c r="V772" s="94"/>
      <c r="W772" s="90">
        <f t="shared" si="857"/>
        <v>1625168</v>
      </c>
      <c r="X772" s="101">
        <v>0</v>
      </c>
      <c r="Y772" s="50"/>
      <c r="Z772" s="50"/>
      <c r="AA772" s="51"/>
      <c r="AB772" s="68"/>
      <c r="AC772" s="68"/>
      <c r="AD772" s="68"/>
      <c r="AE772" s="68"/>
      <c r="AF772" s="68"/>
      <c r="AG772" s="67" t="str">
        <f t="shared" si="7"/>
        <v/>
      </c>
      <c r="AH772" s="51"/>
      <c r="AI772" s="51" t="str">
        <f t="shared" si="8"/>
        <v/>
      </c>
      <c r="AJ772" s="68" t="str">
        <f t="shared" si="9"/>
        <v/>
      </c>
      <c r="AK772" s="68" t="str">
        <f t="shared" si="10"/>
        <v/>
      </c>
      <c r="AL772" s="68" t="str">
        <f t="shared" si="11"/>
        <v/>
      </c>
      <c r="AM772" s="68" t="str">
        <f t="shared" si="12"/>
        <v/>
      </c>
      <c r="AN772" s="68" t="str">
        <f t="shared" si="13"/>
        <v/>
      </c>
      <c r="AO772" s="67" t="str">
        <f t="shared" si="14"/>
        <v/>
      </c>
      <c r="AP772" s="51"/>
      <c r="AQ772" s="51" t="str">
        <f t="shared" si="15"/>
        <v/>
      </c>
      <c r="AR772" s="68" t="str">
        <f t="shared" si="16"/>
        <v/>
      </c>
      <c r="AS772" s="68" t="str">
        <f t="shared" si="17"/>
        <v/>
      </c>
      <c r="AT772" s="68" t="str">
        <f t="shared" si="18"/>
        <v/>
      </c>
      <c r="AU772" s="68" t="str">
        <f t="shared" si="19"/>
        <v/>
      </c>
      <c r="AV772" s="68" t="str">
        <f t="shared" si="20"/>
        <v/>
      </c>
      <c r="AW772" s="67" t="str">
        <f t="shared" si="21"/>
        <v/>
      </c>
      <c r="AX772" s="51"/>
      <c r="AY772" s="51" t="str">
        <f t="shared" si="22"/>
        <v/>
      </c>
      <c r="AZ772" s="68" t="str">
        <f t="shared" si="23"/>
        <v/>
      </c>
      <c r="BA772" s="68" t="str">
        <f t="shared" si="24"/>
        <v/>
      </c>
      <c r="BB772" s="68" t="str">
        <f t="shared" si="25"/>
        <v/>
      </c>
      <c r="BC772" s="68" t="str">
        <f t="shared" si="26"/>
        <v/>
      </c>
      <c r="BD772" s="68" t="str">
        <f t="shared" si="27"/>
        <v/>
      </c>
      <c r="BE772" s="68" t="str">
        <f t="shared" si="28"/>
        <v/>
      </c>
      <c r="BF772" s="51"/>
      <c r="BG772" s="96">
        <f t="shared" si="29"/>
        <v>269237</v>
      </c>
      <c r="BH772" s="67">
        <f t="shared" si="30"/>
        <v>1610909</v>
      </c>
      <c r="BI772" s="67">
        <f t="shared" si="31"/>
        <v>1573780</v>
      </c>
      <c r="BJ772" s="67">
        <f t="shared" si="32"/>
        <v>0</v>
      </c>
      <c r="BK772" s="67">
        <f t="shared" si="33"/>
        <v>51388</v>
      </c>
      <c r="BL772" s="67">
        <f t="shared" si="34"/>
        <v>0</v>
      </c>
      <c r="BM772" s="65">
        <f t="shared" si="35"/>
        <v>0</v>
      </c>
      <c r="BN772" s="51"/>
      <c r="BO772" s="51"/>
      <c r="BP772" s="51"/>
      <c r="BQ772" s="70"/>
      <c r="BR772" s="51"/>
      <c r="BS772" s="96">
        <f t="shared" si="2920"/>
        <v>269237</v>
      </c>
      <c r="BT772" s="51"/>
      <c r="BU772" s="68"/>
      <c r="BV772" s="68"/>
      <c r="BW772" s="65"/>
      <c r="BX772" s="68"/>
      <c r="BY772" s="67">
        <f t="shared" si="44"/>
        <v>1610909</v>
      </c>
      <c r="BZ772" s="68"/>
      <c r="CA772" s="65" t="str">
        <f t="shared" si="45"/>
        <v/>
      </c>
      <c r="CB772" s="67" t="str">
        <f t="shared" si="46"/>
        <v/>
      </c>
      <c r="CC772" s="67" t="str">
        <f t="shared" si="47"/>
        <v/>
      </c>
      <c r="CD772" s="67" t="str">
        <f t="shared" si="48"/>
        <v/>
      </c>
      <c r="CE772" s="67">
        <f t="shared" si="49"/>
        <v>0</v>
      </c>
      <c r="CF772" s="68"/>
      <c r="CG772" s="68"/>
      <c r="CH772" s="68"/>
      <c r="CI772" s="65"/>
      <c r="CJ772" s="68"/>
      <c r="CK772" s="67">
        <f t="shared" si="54"/>
        <v>1625168</v>
      </c>
      <c r="CL772" s="68"/>
      <c r="CM772" s="68"/>
      <c r="CN772" s="68"/>
      <c r="CO772" s="65"/>
      <c r="CP772" s="68"/>
      <c r="CQ772" s="67">
        <f t="shared" si="59"/>
        <v>1573780</v>
      </c>
      <c r="CR772" s="68"/>
      <c r="CS772" s="68"/>
      <c r="CT772" s="68"/>
      <c r="CU772" s="65"/>
      <c r="CV772" s="68"/>
      <c r="CW772" s="67">
        <f t="shared" si="64"/>
        <v>0</v>
      </c>
      <c r="CX772" s="68"/>
      <c r="CY772" s="68"/>
      <c r="CZ772" s="68"/>
      <c r="DA772" s="65"/>
      <c r="DB772" s="68"/>
      <c r="DC772" s="67">
        <f t="shared" si="69"/>
        <v>51388</v>
      </c>
      <c r="DD772" s="68"/>
      <c r="DE772" s="68"/>
      <c r="DF772" s="51"/>
      <c r="DG772" s="70"/>
      <c r="DH772" s="51"/>
      <c r="DI772" s="67">
        <f t="shared" si="74"/>
        <v>0</v>
      </c>
      <c r="DJ772" s="51"/>
      <c r="DK772" s="51"/>
      <c r="DL772" s="51"/>
      <c r="DM772" s="70"/>
      <c r="DN772" s="51"/>
      <c r="DO772" s="67">
        <f t="shared" si="79"/>
        <v>1573780</v>
      </c>
      <c r="DP772" s="51"/>
      <c r="DQ772" s="51"/>
      <c r="DR772" s="51"/>
      <c r="DS772" s="51"/>
      <c r="DT772" s="51"/>
      <c r="DU772" s="181"/>
    </row>
    <row r="773" spans="1:125" ht="15" x14ac:dyDescent="0.25">
      <c r="A773" s="50"/>
      <c r="B773" s="51"/>
      <c r="C773" s="50"/>
      <c r="D773" s="53"/>
      <c r="E773" s="50"/>
      <c r="F773" s="220"/>
      <c r="G773" s="220"/>
      <c r="H773" s="220"/>
      <c r="I773" s="61"/>
      <c r="J773" s="50"/>
      <c r="K773" s="50" t="s">
        <v>2032</v>
      </c>
      <c r="L773" s="58" t="s">
        <v>2032</v>
      </c>
      <c r="M773" s="58"/>
      <c r="N773" s="58"/>
      <c r="O773" s="58"/>
      <c r="P773" s="59"/>
      <c r="Q773" s="60"/>
      <c r="R773" s="60"/>
      <c r="S773" s="60"/>
      <c r="T773" s="60"/>
      <c r="U773" s="60"/>
      <c r="V773" s="79"/>
      <c r="W773" s="90">
        <f t="shared" si="857"/>
        <v>0</v>
      </c>
      <c r="X773" s="101"/>
      <c r="Y773" s="50"/>
      <c r="Z773" s="50"/>
      <c r="AA773" s="51"/>
      <c r="AB773" s="68"/>
      <c r="AC773" s="68"/>
      <c r="AD773" s="68"/>
      <c r="AE773" s="68"/>
      <c r="AF773" s="68"/>
      <c r="AG773" s="67" t="str">
        <f t="shared" si="7"/>
        <v/>
      </c>
      <c r="AH773" s="51"/>
      <c r="AI773" s="51" t="str">
        <f t="shared" si="8"/>
        <v/>
      </c>
      <c r="AJ773" s="68" t="str">
        <f t="shared" si="9"/>
        <v/>
      </c>
      <c r="AK773" s="68" t="str">
        <f t="shared" si="10"/>
        <v/>
      </c>
      <c r="AL773" s="68" t="str">
        <f t="shared" si="11"/>
        <v/>
      </c>
      <c r="AM773" s="68" t="str">
        <f t="shared" si="12"/>
        <v/>
      </c>
      <c r="AN773" s="68" t="str">
        <f t="shared" si="13"/>
        <v/>
      </c>
      <c r="AO773" s="67" t="str">
        <f t="shared" si="14"/>
        <v/>
      </c>
      <c r="AP773" s="51"/>
      <c r="AQ773" s="51" t="str">
        <f t="shared" si="15"/>
        <v/>
      </c>
      <c r="AR773" s="68" t="str">
        <f t="shared" si="16"/>
        <v/>
      </c>
      <c r="AS773" s="68" t="str">
        <f t="shared" si="17"/>
        <v/>
      </c>
      <c r="AT773" s="68" t="str">
        <f t="shared" si="18"/>
        <v/>
      </c>
      <c r="AU773" s="68" t="str">
        <f t="shared" si="19"/>
        <v/>
      </c>
      <c r="AV773" s="68" t="str">
        <f t="shared" si="20"/>
        <v/>
      </c>
      <c r="AW773" s="67" t="str">
        <f t="shared" si="21"/>
        <v/>
      </c>
      <c r="AX773" s="51"/>
      <c r="AY773" s="51" t="str">
        <f t="shared" si="22"/>
        <v/>
      </c>
      <c r="AZ773" s="68" t="str">
        <f t="shared" si="23"/>
        <v/>
      </c>
      <c r="BA773" s="68" t="str">
        <f t="shared" si="24"/>
        <v/>
      </c>
      <c r="BB773" s="68" t="str">
        <f t="shared" si="25"/>
        <v/>
      </c>
      <c r="BC773" s="68" t="str">
        <f t="shared" si="26"/>
        <v/>
      </c>
      <c r="BD773" s="68" t="str">
        <f t="shared" si="27"/>
        <v/>
      </c>
      <c r="BE773" s="68" t="str">
        <f t="shared" si="28"/>
        <v/>
      </c>
      <c r="BF773" s="51"/>
      <c r="BG773" s="69" t="str">
        <f t="shared" si="29"/>
        <v/>
      </c>
      <c r="BH773" s="67" t="str">
        <f t="shared" si="30"/>
        <v/>
      </c>
      <c r="BI773" s="67" t="str">
        <f t="shared" si="31"/>
        <v/>
      </c>
      <c r="BJ773" s="67" t="str">
        <f t="shared" si="32"/>
        <v/>
      </c>
      <c r="BK773" s="67" t="str">
        <f t="shared" si="33"/>
        <v/>
      </c>
      <c r="BL773" s="67" t="str">
        <f t="shared" si="34"/>
        <v/>
      </c>
      <c r="BM773" s="65" t="str">
        <f t="shared" si="35"/>
        <v/>
      </c>
      <c r="BN773" s="51"/>
      <c r="BO773" s="51"/>
      <c r="BP773" s="51"/>
      <c r="BQ773" s="70"/>
      <c r="BR773" s="51"/>
      <c r="BS773" s="69" t="str">
        <f t="shared" si="2920"/>
        <v/>
      </c>
      <c r="BT773" s="51"/>
      <c r="BU773" s="68"/>
      <c r="BV773" s="68"/>
      <c r="BW773" s="65"/>
      <c r="BX773" s="68"/>
      <c r="BY773" s="67" t="str">
        <f t="shared" si="44"/>
        <v/>
      </c>
      <c r="BZ773" s="68"/>
      <c r="CA773" s="65" t="str">
        <f t="shared" si="45"/>
        <v/>
      </c>
      <c r="CB773" s="67" t="str">
        <f t="shared" si="46"/>
        <v/>
      </c>
      <c r="CC773" s="67" t="str">
        <f t="shared" si="47"/>
        <v/>
      </c>
      <c r="CD773" s="67" t="str">
        <f t="shared" si="48"/>
        <v/>
      </c>
      <c r="CE773" s="67" t="str">
        <f t="shared" si="49"/>
        <v/>
      </c>
      <c r="CF773" s="68"/>
      <c r="CG773" s="68"/>
      <c r="CH773" s="68"/>
      <c r="CI773" s="65"/>
      <c r="CJ773" s="68"/>
      <c r="CK773" s="67" t="str">
        <f t="shared" si="54"/>
        <v/>
      </c>
      <c r="CL773" s="68"/>
      <c r="CM773" s="68"/>
      <c r="CN773" s="68"/>
      <c r="CO773" s="65"/>
      <c r="CP773" s="68"/>
      <c r="CQ773" s="67" t="str">
        <f t="shared" si="59"/>
        <v/>
      </c>
      <c r="CR773" s="68"/>
      <c r="CS773" s="68"/>
      <c r="CT773" s="68"/>
      <c r="CU773" s="65"/>
      <c r="CV773" s="68"/>
      <c r="CW773" s="67" t="str">
        <f t="shared" si="64"/>
        <v/>
      </c>
      <c r="CX773" s="68"/>
      <c r="CY773" s="68"/>
      <c r="CZ773" s="68"/>
      <c r="DA773" s="65"/>
      <c r="DB773" s="68"/>
      <c r="DC773" s="67" t="str">
        <f t="shared" si="69"/>
        <v/>
      </c>
      <c r="DD773" s="68"/>
      <c r="DE773" s="68"/>
      <c r="DF773" s="51"/>
      <c r="DG773" s="70"/>
      <c r="DH773" s="51"/>
      <c r="DI773" s="69" t="str">
        <f t="shared" si="74"/>
        <v/>
      </c>
      <c r="DJ773" s="51"/>
      <c r="DK773" s="51"/>
      <c r="DL773" s="51"/>
      <c r="DM773" s="70"/>
      <c r="DN773" s="51"/>
      <c r="DO773" s="69" t="str">
        <f t="shared" si="79"/>
        <v/>
      </c>
      <c r="DP773" s="51"/>
      <c r="DQ773" s="51"/>
      <c r="DR773" s="51"/>
      <c r="DS773" s="51"/>
      <c r="DT773" s="51"/>
      <c r="DU773" s="181"/>
    </row>
    <row r="774" spans="1:125" ht="15" x14ac:dyDescent="0.25">
      <c r="A774" s="50">
        <v>2016</v>
      </c>
      <c r="B774" s="51" t="s">
        <v>657</v>
      </c>
      <c r="C774" s="50" t="s">
        <v>658</v>
      </c>
      <c r="D774" s="53" t="s">
        <v>193</v>
      </c>
      <c r="E774" s="50" t="s">
        <v>7</v>
      </c>
      <c r="F774" s="220">
        <v>164083</v>
      </c>
      <c r="G774" s="220" t="s">
        <v>364</v>
      </c>
      <c r="H774" s="220">
        <v>328900</v>
      </c>
      <c r="I774" s="61">
        <v>2024420</v>
      </c>
      <c r="J774" s="50"/>
      <c r="K774" s="50" t="s">
        <v>2032</v>
      </c>
      <c r="L774" s="58" t="s">
        <v>2032</v>
      </c>
      <c r="M774" s="58" t="s">
        <v>2032</v>
      </c>
      <c r="N774" s="58" t="s">
        <v>2032</v>
      </c>
      <c r="O774" s="58" t="s">
        <v>2032</v>
      </c>
      <c r="P774" s="59"/>
      <c r="Q774" s="60">
        <v>1696455</v>
      </c>
      <c r="R774" s="60">
        <v>0</v>
      </c>
      <c r="S774" s="60">
        <v>326052</v>
      </c>
      <c r="T774" s="60">
        <v>0</v>
      </c>
      <c r="U774" s="60">
        <v>15613</v>
      </c>
      <c r="V774" s="79"/>
      <c r="W774" s="90">
        <f t="shared" si="857"/>
        <v>2038120</v>
      </c>
      <c r="X774" s="101">
        <v>0</v>
      </c>
      <c r="Y774" s="50"/>
      <c r="Z774" s="50" t="s">
        <v>193</v>
      </c>
      <c r="AA774" s="51" t="str">
        <f t="shared" ref="AA774:AA775" si="5495">IF(A774 =2014,IF(Y774 ="",F774,""),"")</f>
        <v/>
      </c>
      <c r="AB774" s="68" t="str">
        <f t="shared" ref="AB774:AB775" si="5496">IF(A774 =2014,IF(Y774 ="",I774,""),"")</f>
        <v/>
      </c>
      <c r="AC774" s="68" t="str">
        <f t="shared" ref="AC774:AC775" si="5497">IF(A774 =2014,IF(Y774 ="",Q774,""),"")</f>
        <v/>
      </c>
      <c r="AD774" s="68" t="str">
        <f t="shared" ref="AD774:AD775" si="5498">IF(A774 =2014,IF(Y774 ="",R774,""),"")</f>
        <v/>
      </c>
      <c r="AE774" s="68" t="str">
        <f t="shared" ref="AE774:AE775" si="5499">IF(A774 =2014,IF(Y774 ="",S774,""),"")</f>
        <v/>
      </c>
      <c r="AF774" s="68" t="str">
        <f t="shared" ref="AF774:AF775" si="5500">IF(A774 =2014,IF(Y774 ="",T774+U774,""),"")</f>
        <v/>
      </c>
      <c r="AG774" s="67" t="str">
        <f t="shared" si="7"/>
        <v/>
      </c>
      <c r="AH774" s="51"/>
      <c r="AI774" s="51" t="str">
        <f t="shared" si="8"/>
        <v/>
      </c>
      <c r="AJ774" s="68" t="str">
        <f t="shared" si="9"/>
        <v/>
      </c>
      <c r="AK774" s="68" t="str">
        <f t="shared" si="10"/>
        <v/>
      </c>
      <c r="AL774" s="68" t="str">
        <f t="shared" si="11"/>
        <v/>
      </c>
      <c r="AM774" s="68" t="str">
        <f t="shared" si="12"/>
        <v/>
      </c>
      <c r="AN774" s="68" t="str">
        <f t="shared" si="13"/>
        <v/>
      </c>
      <c r="AO774" s="67" t="str">
        <f t="shared" si="14"/>
        <v/>
      </c>
      <c r="AP774" s="51"/>
      <c r="AQ774" s="80">
        <f t="shared" si="15"/>
        <v>164083</v>
      </c>
      <c r="AR774" s="68">
        <f t="shared" si="16"/>
        <v>2024420</v>
      </c>
      <c r="AS774" s="68">
        <f t="shared" si="17"/>
        <v>1696455</v>
      </c>
      <c r="AT774" s="68">
        <f t="shared" si="18"/>
        <v>0</v>
      </c>
      <c r="AU774" s="68">
        <f t="shared" si="19"/>
        <v>326052</v>
      </c>
      <c r="AV774" s="68">
        <f t="shared" si="20"/>
        <v>15613</v>
      </c>
      <c r="AW774" s="67">
        <f t="shared" si="21"/>
        <v>0</v>
      </c>
      <c r="AX774" s="51"/>
      <c r="AY774" s="51" t="str">
        <f t="shared" si="22"/>
        <v/>
      </c>
      <c r="AZ774" s="68" t="str">
        <f t="shared" si="23"/>
        <v/>
      </c>
      <c r="BA774" s="68" t="str">
        <f t="shared" si="24"/>
        <v/>
      </c>
      <c r="BB774" s="68" t="str">
        <f t="shared" si="25"/>
        <v/>
      </c>
      <c r="BC774" s="68" t="str">
        <f t="shared" si="26"/>
        <v/>
      </c>
      <c r="BD774" s="68" t="str">
        <f t="shared" si="27"/>
        <v/>
      </c>
      <c r="BE774" s="68" t="str">
        <f t="shared" si="28"/>
        <v/>
      </c>
      <c r="BF774" s="51"/>
      <c r="BG774" s="69" t="str">
        <f t="shared" si="29"/>
        <v/>
      </c>
      <c r="BH774" s="67" t="str">
        <f t="shared" si="30"/>
        <v/>
      </c>
      <c r="BI774" s="67" t="str">
        <f t="shared" si="31"/>
        <v/>
      </c>
      <c r="BJ774" s="67" t="str">
        <f t="shared" si="32"/>
        <v/>
      </c>
      <c r="BK774" s="67" t="str">
        <f t="shared" si="33"/>
        <v/>
      </c>
      <c r="BL774" s="67" t="str">
        <f t="shared" si="34"/>
        <v/>
      </c>
      <c r="BM774" s="65" t="str">
        <f t="shared" si="35"/>
        <v/>
      </c>
      <c r="BN774" s="51"/>
      <c r="BO774" s="51" t="str">
        <f t="shared" ref="BO774:BO775" si="5501">IF(A774 =2014,F774,"")</f>
        <v/>
      </c>
      <c r="BP774" s="51" t="str">
        <f t="shared" ref="BP774:BP775" si="5502">IF(A774 =2015,F774,"")</f>
        <v/>
      </c>
      <c r="BQ774" s="71">
        <f t="shared" ref="BQ774:BQ775" si="5503">IF(A774 =2016,F774,"")</f>
        <v>164083</v>
      </c>
      <c r="BR774" s="51" t="str">
        <f t="shared" ref="BR774:BR775" si="5504">IF(A774 =2017,F774,"")</f>
        <v/>
      </c>
      <c r="BS774" s="69" t="str">
        <f t="shared" si="2920"/>
        <v/>
      </c>
      <c r="BT774" s="51"/>
      <c r="BU774" s="68" t="str">
        <f t="shared" ref="BU774:BU775" si="5505">IF(A774 =2014,I774,"")</f>
        <v/>
      </c>
      <c r="BV774" s="68" t="str">
        <f t="shared" ref="BV774:BV775" si="5506">IF(A774 =2015,I774,"")</f>
        <v/>
      </c>
      <c r="BW774" s="65">
        <f t="shared" ref="BW774:BW775" si="5507">IF(A774 =2016,I774,"")</f>
        <v>2024420</v>
      </c>
      <c r="BX774" s="68" t="str">
        <f t="shared" ref="BX774:BX775" si="5508">IF(A774 =2017,I774,"")</f>
        <v/>
      </c>
      <c r="BY774" s="67" t="str">
        <f t="shared" si="44"/>
        <v/>
      </c>
      <c r="BZ774" s="68"/>
      <c r="CA774" s="65" t="str">
        <f t="shared" si="45"/>
        <v/>
      </c>
      <c r="CB774" s="67" t="str">
        <f t="shared" si="46"/>
        <v/>
      </c>
      <c r="CC774" s="67">
        <f t="shared" si="47"/>
        <v>0</v>
      </c>
      <c r="CD774" s="67" t="str">
        <f t="shared" si="48"/>
        <v/>
      </c>
      <c r="CE774" s="67" t="str">
        <f t="shared" si="49"/>
        <v/>
      </c>
      <c r="CF774" s="68"/>
      <c r="CG774" s="68" t="str">
        <f t="shared" ref="CG774:CG775" si="5509">IF(A774 =2014,Q774+R774+S774+T774+U774,"")</f>
        <v/>
      </c>
      <c r="CH774" s="68" t="str">
        <f t="shared" ref="CH774:CH775" si="5510">IF(A774 =2015,Q774+R774+S774+T774+U774,"")</f>
        <v/>
      </c>
      <c r="CI774" s="65">
        <f t="shared" ref="CI774:CI775" si="5511">IF(A774 =2016,Q774+R774+S774+T774+U774,"")</f>
        <v>2038120</v>
      </c>
      <c r="CJ774" s="68" t="str">
        <f t="shared" ref="CJ774:CJ775" si="5512">IF(A774 =2017,Q774+R774+S774+T774+U774,"")</f>
        <v/>
      </c>
      <c r="CK774" s="67" t="str">
        <f t="shared" si="54"/>
        <v/>
      </c>
      <c r="CL774" s="68"/>
      <c r="CM774" s="68" t="str">
        <f t="shared" ref="CM774:CM775" si="5513">IF(A774 =2014,Q774,"")</f>
        <v/>
      </c>
      <c r="CN774" s="68" t="str">
        <f t="shared" ref="CN774:CN775" si="5514">IF(A774 =2015,Q774,"")</f>
        <v/>
      </c>
      <c r="CO774" s="65">
        <f t="shared" ref="CO774:CO775" si="5515">IF(A774 =2016,Q774,"")</f>
        <v>1696455</v>
      </c>
      <c r="CP774" s="68" t="str">
        <f t="shared" ref="CP774:CP775" si="5516">IF(A774 =2017,Q774,"")</f>
        <v/>
      </c>
      <c r="CQ774" s="67" t="str">
        <f t="shared" si="59"/>
        <v/>
      </c>
      <c r="CR774" s="68"/>
      <c r="CS774" s="68" t="str">
        <f t="shared" ref="CS774:CS775" si="5517">IF(A774 =2014,R774,"")</f>
        <v/>
      </c>
      <c r="CT774" s="68" t="str">
        <f t="shared" ref="CT774:CT775" si="5518">IF(A774 =2015,R774,"")</f>
        <v/>
      </c>
      <c r="CU774" s="65">
        <f t="shared" ref="CU774:CU775" si="5519">IF(A774 =2016,R774,"")</f>
        <v>0</v>
      </c>
      <c r="CV774" s="68" t="str">
        <f t="shared" ref="CV774:CV775" si="5520">IF(A774 =2017,R774,"")</f>
        <v/>
      </c>
      <c r="CW774" s="67" t="str">
        <f t="shared" si="64"/>
        <v/>
      </c>
      <c r="CX774" s="68"/>
      <c r="CY774" s="68" t="str">
        <f t="shared" ref="CY774:CY775" si="5521">IF(A774 =2014,S774,"")</f>
        <v/>
      </c>
      <c r="CZ774" s="68" t="str">
        <f t="shared" ref="CZ774:CZ775" si="5522">IF(A774 =2015,S774,"")</f>
        <v/>
      </c>
      <c r="DA774" s="65">
        <f t="shared" ref="DA774:DA775" si="5523">IF(A774 =2016,S774,"")</f>
        <v>326052</v>
      </c>
      <c r="DB774" s="68" t="str">
        <f t="shared" ref="DB774:DB775" si="5524">IF(A774 =2017,S774,"")</f>
        <v/>
      </c>
      <c r="DC774" s="67" t="str">
        <f t="shared" si="69"/>
        <v/>
      </c>
      <c r="DD774" s="68"/>
      <c r="DE774" s="68" t="str">
        <f t="shared" ref="DE774:DE775" si="5525">IF(A774 =2014,T774,"")</f>
        <v/>
      </c>
      <c r="DF774" s="51" t="str">
        <f t="shared" ref="DF774:DF775" si="5526">IF(A774 =2015,T774,"")</f>
        <v/>
      </c>
      <c r="DG774" s="65">
        <f t="shared" ref="DG774:DG775" si="5527">IF(A774 =2016,T774,"")</f>
        <v>0</v>
      </c>
      <c r="DH774" s="51" t="str">
        <f t="shared" ref="DH774:DH775" si="5528">IF(A774 =2017,T774,"")</f>
        <v/>
      </c>
      <c r="DI774" s="69" t="str">
        <f t="shared" si="74"/>
        <v/>
      </c>
      <c r="DJ774" s="51"/>
      <c r="DK774" s="51" t="str">
        <f t="shared" ref="DK774:DK775" si="5529">IF(A774 =2014,U774,"")</f>
        <v/>
      </c>
      <c r="DL774" s="51" t="str">
        <f t="shared" ref="DL774:DL775" si="5530">IF(A774 =2015,U774,"")</f>
        <v/>
      </c>
      <c r="DM774" s="65">
        <f t="shared" ref="DM774:DM775" si="5531">IF(A774 =2016,U774,"")</f>
        <v>15613</v>
      </c>
      <c r="DN774" s="51" t="str">
        <f t="shared" ref="DN774:DN775" si="5532">IF(A774 =2017,U774,"")</f>
        <v/>
      </c>
      <c r="DO774" s="69" t="str">
        <f t="shared" si="79"/>
        <v/>
      </c>
      <c r="DP774" s="51"/>
      <c r="DQ774" s="51"/>
      <c r="DR774" s="51"/>
      <c r="DS774" s="51"/>
      <c r="DT774" s="51"/>
      <c r="DU774" s="181"/>
    </row>
    <row r="775" spans="1:125" ht="15" x14ac:dyDescent="0.25">
      <c r="A775" s="50">
        <v>2017</v>
      </c>
      <c r="B775" s="51" t="s">
        <v>657</v>
      </c>
      <c r="C775" s="50" t="s">
        <v>658</v>
      </c>
      <c r="D775" s="53" t="s">
        <v>193</v>
      </c>
      <c r="E775" s="50" t="s">
        <v>7</v>
      </c>
      <c r="F775" s="220">
        <v>153369</v>
      </c>
      <c r="G775" s="220" t="s">
        <v>364</v>
      </c>
      <c r="H775" s="220">
        <v>306817</v>
      </c>
      <c r="I775" s="61">
        <v>1953045</v>
      </c>
      <c r="J775" s="50"/>
      <c r="K775" s="50" t="s">
        <v>2032</v>
      </c>
      <c r="L775" s="58" t="s">
        <v>2032</v>
      </c>
      <c r="M775" s="58" t="s">
        <v>2032</v>
      </c>
      <c r="N775" s="58" t="s">
        <v>2032</v>
      </c>
      <c r="O775" s="58" t="s">
        <v>2032</v>
      </c>
      <c r="P775" s="59"/>
      <c r="Q775" s="60">
        <v>1648788</v>
      </c>
      <c r="R775" s="60">
        <v>0</v>
      </c>
      <c r="S775" s="60">
        <v>294590</v>
      </c>
      <c r="T775" s="60">
        <v>0</v>
      </c>
      <c r="U775" s="60">
        <v>19440</v>
      </c>
      <c r="V775" s="79"/>
      <c r="W775" s="90">
        <f t="shared" si="857"/>
        <v>1962818</v>
      </c>
      <c r="X775" s="101">
        <v>244859</v>
      </c>
      <c r="Y775" s="50"/>
      <c r="Z775" s="50" t="s">
        <v>193</v>
      </c>
      <c r="AA775" s="51" t="str">
        <f t="shared" si="5495"/>
        <v/>
      </c>
      <c r="AB775" s="68" t="str">
        <f t="shared" si="5496"/>
        <v/>
      </c>
      <c r="AC775" s="68" t="str">
        <f t="shared" si="5497"/>
        <v/>
      </c>
      <c r="AD775" s="68" t="str">
        <f t="shared" si="5498"/>
        <v/>
      </c>
      <c r="AE775" s="68" t="str">
        <f t="shared" si="5499"/>
        <v/>
      </c>
      <c r="AF775" s="68" t="str">
        <f t="shared" si="5500"/>
        <v/>
      </c>
      <c r="AG775" s="67" t="str">
        <f t="shared" si="7"/>
        <v/>
      </c>
      <c r="AH775" s="51"/>
      <c r="AI775" s="51" t="str">
        <f t="shared" si="8"/>
        <v/>
      </c>
      <c r="AJ775" s="68" t="str">
        <f t="shared" si="9"/>
        <v/>
      </c>
      <c r="AK775" s="68" t="str">
        <f t="shared" si="10"/>
        <v/>
      </c>
      <c r="AL775" s="68" t="str">
        <f t="shared" si="11"/>
        <v/>
      </c>
      <c r="AM775" s="68" t="str">
        <f t="shared" si="12"/>
        <v/>
      </c>
      <c r="AN775" s="68" t="str">
        <f t="shared" si="13"/>
        <v/>
      </c>
      <c r="AO775" s="67" t="str">
        <f t="shared" si="14"/>
        <v/>
      </c>
      <c r="AP775" s="51"/>
      <c r="AQ775" s="51" t="str">
        <f t="shared" si="15"/>
        <v/>
      </c>
      <c r="AR775" s="68" t="str">
        <f t="shared" si="16"/>
        <v/>
      </c>
      <c r="AS775" s="68" t="str">
        <f t="shared" si="17"/>
        <v/>
      </c>
      <c r="AT775" s="68" t="str">
        <f t="shared" si="18"/>
        <v/>
      </c>
      <c r="AU775" s="68" t="str">
        <f t="shared" si="19"/>
        <v/>
      </c>
      <c r="AV775" s="68" t="str">
        <f t="shared" si="20"/>
        <v/>
      </c>
      <c r="AW775" s="67" t="str">
        <f t="shared" si="21"/>
        <v/>
      </c>
      <c r="AX775" s="51"/>
      <c r="AY775" s="80">
        <f t="shared" si="22"/>
        <v>153369</v>
      </c>
      <c r="AZ775" s="68">
        <f t="shared" si="23"/>
        <v>1953045</v>
      </c>
      <c r="BA775" s="68">
        <f t="shared" si="24"/>
        <v>1648788</v>
      </c>
      <c r="BB775" s="68">
        <f t="shared" si="25"/>
        <v>0</v>
      </c>
      <c r="BC775" s="68">
        <f t="shared" si="26"/>
        <v>294590</v>
      </c>
      <c r="BD775" s="68">
        <f t="shared" si="27"/>
        <v>19440</v>
      </c>
      <c r="BE775" s="68">
        <f t="shared" si="28"/>
        <v>244859</v>
      </c>
      <c r="BF775" s="51"/>
      <c r="BG775" s="69" t="str">
        <f t="shared" si="29"/>
        <v/>
      </c>
      <c r="BH775" s="67" t="str">
        <f t="shared" si="30"/>
        <v/>
      </c>
      <c r="BI775" s="67" t="str">
        <f t="shared" si="31"/>
        <v/>
      </c>
      <c r="BJ775" s="67" t="str">
        <f t="shared" si="32"/>
        <v/>
      </c>
      <c r="BK775" s="67" t="str">
        <f t="shared" si="33"/>
        <v/>
      </c>
      <c r="BL775" s="67" t="str">
        <f t="shared" si="34"/>
        <v/>
      </c>
      <c r="BM775" s="65" t="str">
        <f t="shared" si="35"/>
        <v/>
      </c>
      <c r="BN775" s="51"/>
      <c r="BO775" s="51" t="str">
        <f t="shared" si="5501"/>
        <v/>
      </c>
      <c r="BP775" s="51" t="str">
        <f t="shared" si="5502"/>
        <v/>
      </c>
      <c r="BQ775" s="51" t="str">
        <f t="shared" si="5503"/>
        <v/>
      </c>
      <c r="BR775" s="71">
        <f t="shared" si="5504"/>
        <v>153369</v>
      </c>
      <c r="BS775" s="69" t="str">
        <f t="shared" si="2920"/>
        <v/>
      </c>
      <c r="BT775" s="51"/>
      <c r="BU775" s="68" t="str">
        <f t="shared" si="5505"/>
        <v/>
      </c>
      <c r="BV775" s="68" t="str">
        <f t="shared" si="5506"/>
        <v/>
      </c>
      <c r="BW775" s="68" t="str">
        <f t="shared" si="5507"/>
        <v/>
      </c>
      <c r="BX775" s="65">
        <f t="shared" si="5508"/>
        <v>1953045</v>
      </c>
      <c r="BY775" s="67" t="str">
        <f t="shared" si="44"/>
        <v/>
      </c>
      <c r="BZ775" s="68"/>
      <c r="CA775" s="65" t="str">
        <f t="shared" si="45"/>
        <v/>
      </c>
      <c r="CB775" s="67" t="str">
        <f t="shared" si="46"/>
        <v/>
      </c>
      <c r="CC775" s="67" t="str">
        <f t="shared" si="47"/>
        <v/>
      </c>
      <c r="CD775" s="67">
        <f t="shared" si="48"/>
        <v>244859</v>
      </c>
      <c r="CE775" s="67" t="str">
        <f t="shared" si="49"/>
        <v/>
      </c>
      <c r="CF775" s="68"/>
      <c r="CG775" s="68" t="str">
        <f t="shared" si="5509"/>
        <v/>
      </c>
      <c r="CH775" s="68" t="str">
        <f t="shared" si="5510"/>
        <v/>
      </c>
      <c r="CI775" s="68" t="str">
        <f t="shared" si="5511"/>
        <v/>
      </c>
      <c r="CJ775" s="65">
        <f t="shared" si="5512"/>
        <v>1962818</v>
      </c>
      <c r="CK775" s="67" t="str">
        <f t="shared" si="54"/>
        <v/>
      </c>
      <c r="CL775" s="68"/>
      <c r="CM775" s="68" t="str">
        <f t="shared" si="5513"/>
        <v/>
      </c>
      <c r="CN775" s="68" t="str">
        <f t="shared" si="5514"/>
        <v/>
      </c>
      <c r="CO775" s="68" t="str">
        <f t="shared" si="5515"/>
        <v/>
      </c>
      <c r="CP775" s="65">
        <f t="shared" si="5516"/>
        <v>1648788</v>
      </c>
      <c r="CQ775" s="67" t="str">
        <f t="shared" si="59"/>
        <v/>
      </c>
      <c r="CR775" s="68"/>
      <c r="CS775" s="68" t="str">
        <f t="shared" si="5517"/>
        <v/>
      </c>
      <c r="CT775" s="68" t="str">
        <f t="shared" si="5518"/>
        <v/>
      </c>
      <c r="CU775" s="68" t="str">
        <f t="shared" si="5519"/>
        <v/>
      </c>
      <c r="CV775" s="65">
        <f t="shared" si="5520"/>
        <v>0</v>
      </c>
      <c r="CW775" s="67" t="str">
        <f t="shared" si="64"/>
        <v/>
      </c>
      <c r="CX775" s="68"/>
      <c r="CY775" s="68" t="str">
        <f t="shared" si="5521"/>
        <v/>
      </c>
      <c r="CZ775" s="68" t="str">
        <f t="shared" si="5522"/>
        <v/>
      </c>
      <c r="DA775" s="68" t="str">
        <f t="shared" si="5523"/>
        <v/>
      </c>
      <c r="DB775" s="65">
        <f t="shared" si="5524"/>
        <v>294590</v>
      </c>
      <c r="DC775" s="67" t="str">
        <f t="shared" si="69"/>
        <v/>
      </c>
      <c r="DD775" s="68"/>
      <c r="DE775" s="68" t="str">
        <f t="shared" si="5525"/>
        <v/>
      </c>
      <c r="DF775" s="51" t="str">
        <f t="shared" si="5526"/>
        <v/>
      </c>
      <c r="DG775" s="51" t="str">
        <f t="shared" si="5527"/>
        <v/>
      </c>
      <c r="DH775" s="65">
        <f t="shared" si="5528"/>
        <v>0</v>
      </c>
      <c r="DI775" s="69" t="str">
        <f t="shared" si="74"/>
        <v/>
      </c>
      <c r="DJ775" s="51"/>
      <c r="DK775" s="51" t="str">
        <f t="shared" si="5529"/>
        <v/>
      </c>
      <c r="DL775" s="51" t="str">
        <f t="shared" si="5530"/>
        <v/>
      </c>
      <c r="DM775" s="51" t="str">
        <f t="shared" si="5531"/>
        <v/>
      </c>
      <c r="DN775" s="65">
        <f t="shared" si="5532"/>
        <v>19440</v>
      </c>
      <c r="DO775" s="69" t="str">
        <f t="shared" si="79"/>
        <v/>
      </c>
      <c r="DP775" s="51"/>
      <c r="DQ775" s="51"/>
      <c r="DR775" s="51"/>
      <c r="DS775" s="51"/>
      <c r="DT775" s="51"/>
      <c r="DU775" s="181"/>
    </row>
    <row r="776" spans="1:125" ht="15" x14ac:dyDescent="0.25">
      <c r="A776" s="56">
        <v>2018</v>
      </c>
      <c r="B776" s="51" t="s">
        <v>657</v>
      </c>
      <c r="C776" s="50" t="s">
        <v>658</v>
      </c>
      <c r="D776" s="170" t="s">
        <v>193</v>
      </c>
      <c r="E776" s="50" t="s">
        <v>7</v>
      </c>
      <c r="F776" s="89">
        <v>162199</v>
      </c>
      <c r="G776" s="89">
        <v>0</v>
      </c>
      <c r="H776" s="89">
        <v>288466</v>
      </c>
      <c r="I776" s="90">
        <v>2223484</v>
      </c>
      <c r="J776" s="56" t="s">
        <v>209</v>
      </c>
      <c r="K776" s="50" t="s">
        <v>2032</v>
      </c>
      <c r="L776" s="112">
        <v>2223484</v>
      </c>
      <c r="M776" s="58"/>
      <c r="N776" s="58"/>
      <c r="O776" s="58"/>
      <c r="P776" s="91"/>
      <c r="Q776" s="92">
        <v>1928686</v>
      </c>
      <c r="R776" s="92">
        <v>0</v>
      </c>
      <c r="S776" s="92">
        <v>308498</v>
      </c>
      <c r="T776" s="92">
        <v>0</v>
      </c>
      <c r="U776" s="94"/>
      <c r="V776" s="94"/>
      <c r="W776" s="90">
        <f t="shared" si="857"/>
        <v>2237184</v>
      </c>
      <c r="X776" s="101">
        <v>0</v>
      </c>
      <c r="Y776" s="50"/>
      <c r="Z776" s="50"/>
      <c r="AA776" s="51"/>
      <c r="AB776" s="68"/>
      <c r="AC776" s="68"/>
      <c r="AD776" s="68"/>
      <c r="AE776" s="68"/>
      <c r="AF776" s="68"/>
      <c r="AG776" s="67" t="str">
        <f t="shared" si="7"/>
        <v/>
      </c>
      <c r="AH776" s="51"/>
      <c r="AI776" s="51" t="str">
        <f t="shared" si="8"/>
        <v/>
      </c>
      <c r="AJ776" s="68" t="str">
        <f t="shared" si="9"/>
        <v/>
      </c>
      <c r="AK776" s="68" t="str">
        <f t="shared" si="10"/>
        <v/>
      </c>
      <c r="AL776" s="68" t="str">
        <f t="shared" si="11"/>
        <v/>
      </c>
      <c r="AM776" s="68" t="str">
        <f t="shared" si="12"/>
        <v/>
      </c>
      <c r="AN776" s="68" t="str">
        <f t="shared" si="13"/>
        <v/>
      </c>
      <c r="AO776" s="67" t="str">
        <f t="shared" si="14"/>
        <v/>
      </c>
      <c r="AP776" s="51"/>
      <c r="AQ776" s="51" t="str">
        <f t="shared" si="15"/>
        <v/>
      </c>
      <c r="AR776" s="68" t="str">
        <f t="shared" si="16"/>
        <v/>
      </c>
      <c r="AS776" s="68" t="str">
        <f t="shared" si="17"/>
        <v/>
      </c>
      <c r="AT776" s="68" t="str">
        <f t="shared" si="18"/>
        <v/>
      </c>
      <c r="AU776" s="68" t="str">
        <f t="shared" si="19"/>
        <v/>
      </c>
      <c r="AV776" s="68" t="str">
        <f t="shared" si="20"/>
        <v/>
      </c>
      <c r="AW776" s="67" t="str">
        <f t="shared" si="21"/>
        <v/>
      </c>
      <c r="AX776" s="51"/>
      <c r="AY776" s="51" t="str">
        <f t="shared" si="22"/>
        <v/>
      </c>
      <c r="AZ776" s="68" t="str">
        <f t="shared" si="23"/>
        <v/>
      </c>
      <c r="BA776" s="68" t="str">
        <f t="shared" si="24"/>
        <v/>
      </c>
      <c r="BB776" s="68" t="str">
        <f t="shared" si="25"/>
        <v/>
      </c>
      <c r="BC776" s="68" t="str">
        <f t="shared" si="26"/>
        <v/>
      </c>
      <c r="BD776" s="68" t="str">
        <f t="shared" si="27"/>
        <v/>
      </c>
      <c r="BE776" s="68" t="str">
        <f t="shared" si="28"/>
        <v/>
      </c>
      <c r="BF776" s="51"/>
      <c r="BG776" s="96">
        <f t="shared" si="29"/>
        <v>162199</v>
      </c>
      <c r="BH776" s="67">
        <f t="shared" si="30"/>
        <v>2223484</v>
      </c>
      <c r="BI776" s="67">
        <f t="shared" si="31"/>
        <v>1928686</v>
      </c>
      <c r="BJ776" s="67">
        <f t="shared" si="32"/>
        <v>0</v>
      </c>
      <c r="BK776" s="67">
        <f t="shared" si="33"/>
        <v>308498</v>
      </c>
      <c r="BL776" s="67">
        <f t="shared" si="34"/>
        <v>0</v>
      </c>
      <c r="BM776" s="65">
        <f t="shared" si="35"/>
        <v>0</v>
      </c>
      <c r="BN776" s="51"/>
      <c r="BO776" s="51"/>
      <c r="BP776" s="51"/>
      <c r="BQ776" s="70"/>
      <c r="BR776" s="51"/>
      <c r="BS776" s="96">
        <f t="shared" si="2920"/>
        <v>162199</v>
      </c>
      <c r="BT776" s="51"/>
      <c r="BU776" s="68"/>
      <c r="BV776" s="68"/>
      <c r="BW776" s="65"/>
      <c r="BX776" s="68"/>
      <c r="BY776" s="67">
        <f t="shared" si="44"/>
        <v>2223484</v>
      </c>
      <c r="BZ776" s="68"/>
      <c r="CA776" s="65" t="str">
        <f t="shared" si="45"/>
        <v/>
      </c>
      <c r="CB776" s="67" t="str">
        <f t="shared" si="46"/>
        <v/>
      </c>
      <c r="CC776" s="67" t="str">
        <f t="shared" si="47"/>
        <v/>
      </c>
      <c r="CD776" s="67" t="str">
        <f t="shared" si="48"/>
        <v/>
      </c>
      <c r="CE776" s="67">
        <f t="shared" si="49"/>
        <v>0</v>
      </c>
      <c r="CF776" s="68"/>
      <c r="CG776" s="68"/>
      <c r="CH776" s="68"/>
      <c r="CI776" s="65"/>
      <c r="CJ776" s="68"/>
      <c r="CK776" s="67">
        <f t="shared" si="54"/>
        <v>2237184</v>
      </c>
      <c r="CL776" s="68"/>
      <c r="CM776" s="68"/>
      <c r="CN776" s="68"/>
      <c r="CO776" s="65"/>
      <c r="CP776" s="68"/>
      <c r="CQ776" s="67">
        <f t="shared" si="59"/>
        <v>1928686</v>
      </c>
      <c r="CR776" s="68"/>
      <c r="CS776" s="68"/>
      <c r="CT776" s="68"/>
      <c r="CU776" s="65"/>
      <c r="CV776" s="68"/>
      <c r="CW776" s="67">
        <f t="shared" si="64"/>
        <v>0</v>
      </c>
      <c r="CX776" s="68"/>
      <c r="CY776" s="68"/>
      <c r="CZ776" s="68"/>
      <c r="DA776" s="65"/>
      <c r="DB776" s="68"/>
      <c r="DC776" s="67">
        <f t="shared" si="69"/>
        <v>308498</v>
      </c>
      <c r="DD776" s="68"/>
      <c r="DE776" s="68"/>
      <c r="DF776" s="51"/>
      <c r="DG776" s="70"/>
      <c r="DH776" s="51"/>
      <c r="DI776" s="67">
        <f t="shared" si="74"/>
        <v>0</v>
      </c>
      <c r="DJ776" s="51"/>
      <c r="DK776" s="51"/>
      <c r="DL776" s="51"/>
      <c r="DM776" s="70"/>
      <c r="DN776" s="51"/>
      <c r="DO776" s="67">
        <f t="shared" si="79"/>
        <v>1928686</v>
      </c>
      <c r="DP776" s="51"/>
      <c r="DQ776" s="51"/>
      <c r="DR776" s="51"/>
      <c r="DS776" s="51"/>
      <c r="DT776" s="51"/>
      <c r="DU776" s="181"/>
    </row>
    <row r="777" spans="1:125" ht="15" x14ac:dyDescent="0.25">
      <c r="A777" s="50"/>
      <c r="B777" s="51"/>
      <c r="C777" s="50"/>
      <c r="D777" s="53"/>
      <c r="E777" s="50"/>
      <c r="F777" s="220"/>
      <c r="G777" s="220"/>
      <c r="H777" s="220"/>
      <c r="I777" s="61"/>
      <c r="J777" s="50"/>
      <c r="K777" s="50" t="s">
        <v>2032</v>
      </c>
      <c r="L777" s="58"/>
      <c r="M777" s="58"/>
      <c r="N777" s="58"/>
      <c r="O777" s="58"/>
      <c r="P777" s="59"/>
      <c r="Q777" s="60"/>
      <c r="R777" s="60"/>
      <c r="S777" s="60"/>
      <c r="T777" s="60"/>
      <c r="U777" s="60"/>
      <c r="V777" s="79"/>
      <c r="W777" s="90">
        <f t="shared" si="857"/>
        <v>0</v>
      </c>
      <c r="X777" s="101"/>
      <c r="Y777" s="50"/>
      <c r="Z777" s="50"/>
      <c r="AA777" s="51"/>
      <c r="AB777" s="68"/>
      <c r="AC777" s="68"/>
      <c r="AD777" s="68"/>
      <c r="AE777" s="68"/>
      <c r="AF777" s="68"/>
      <c r="AG777" s="67" t="str">
        <f t="shared" si="7"/>
        <v/>
      </c>
      <c r="AH777" s="51"/>
      <c r="AI777" s="51" t="str">
        <f t="shared" si="8"/>
        <v/>
      </c>
      <c r="AJ777" s="68" t="str">
        <f t="shared" si="9"/>
        <v/>
      </c>
      <c r="AK777" s="68" t="str">
        <f t="shared" si="10"/>
        <v/>
      </c>
      <c r="AL777" s="68" t="str">
        <f t="shared" si="11"/>
        <v/>
      </c>
      <c r="AM777" s="68" t="str">
        <f t="shared" si="12"/>
        <v/>
      </c>
      <c r="AN777" s="68" t="str">
        <f t="shared" si="13"/>
        <v/>
      </c>
      <c r="AO777" s="67" t="str">
        <f t="shared" si="14"/>
        <v/>
      </c>
      <c r="AP777" s="51"/>
      <c r="AQ777" s="51" t="str">
        <f t="shared" si="15"/>
        <v/>
      </c>
      <c r="AR777" s="68" t="str">
        <f t="shared" si="16"/>
        <v/>
      </c>
      <c r="AS777" s="68" t="str">
        <f t="shared" si="17"/>
        <v/>
      </c>
      <c r="AT777" s="68" t="str">
        <f t="shared" si="18"/>
        <v/>
      </c>
      <c r="AU777" s="68" t="str">
        <f t="shared" si="19"/>
        <v/>
      </c>
      <c r="AV777" s="68" t="str">
        <f t="shared" si="20"/>
        <v/>
      </c>
      <c r="AW777" s="67" t="str">
        <f t="shared" si="21"/>
        <v/>
      </c>
      <c r="AX777" s="51"/>
      <c r="AY777" s="51" t="str">
        <f t="shared" si="22"/>
        <v/>
      </c>
      <c r="AZ777" s="68" t="str">
        <f t="shared" si="23"/>
        <v/>
      </c>
      <c r="BA777" s="68" t="str">
        <f t="shared" si="24"/>
        <v/>
      </c>
      <c r="BB777" s="68" t="str">
        <f t="shared" si="25"/>
        <v/>
      </c>
      <c r="BC777" s="68" t="str">
        <f t="shared" si="26"/>
        <v/>
      </c>
      <c r="BD777" s="68" t="str">
        <f t="shared" si="27"/>
        <v/>
      </c>
      <c r="BE777" s="68" t="str">
        <f t="shared" si="28"/>
        <v/>
      </c>
      <c r="BF777" s="51"/>
      <c r="BG777" s="69" t="str">
        <f t="shared" si="29"/>
        <v/>
      </c>
      <c r="BH777" s="67" t="str">
        <f t="shared" si="30"/>
        <v/>
      </c>
      <c r="BI777" s="67" t="str">
        <f t="shared" si="31"/>
        <v/>
      </c>
      <c r="BJ777" s="67" t="str">
        <f t="shared" si="32"/>
        <v/>
      </c>
      <c r="BK777" s="67" t="str">
        <f t="shared" si="33"/>
        <v/>
      </c>
      <c r="BL777" s="67" t="str">
        <f t="shared" si="34"/>
        <v/>
      </c>
      <c r="BM777" s="65" t="str">
        <f t="shared" si="35"/>
        <v/>
      </c>
      <c r="BN777" s="51"/>
      <c r="BO777" s="51"/>
      <c r="BP777" s="51"/>
      <c r="BQ777" s="70"/>
      <c r="BR777" s="51"/>
      <c r="BS777" s="69" t="str">
        <f t="shared" si="2920"/>
        <v/>
      </c>
      <c r="BT777" s="51"/>
      <c r="BU777" s="68"/>
      <c r="BV777" s="68"/>
      <c r="BW777" s="65"/>
      <c r="BX777" s="68"/>
      <c r="BY777" s="67" t="str">
        <f t="shared" si="44"/>
        <v/>
      </c>
      <c r="BZ777" s="68"/>
      <c r="CA777" s="65" t="str">
        <f t="shared" si="45"/>
        <v/>
      </c>
      <c r="CB777" s="67" t="str">
        <f t="shared" si="46"/>
        <v/>
      </c>
      <c r="CC777" s="67" t="str">
        <f t="shared" si="47"/>
        <v/>
      </c>
      <c r="CD777" s="67" t="str">
        <f t="shared" si="48"/>
        <v/>
      </c>
      <c r="CE777" s="67" t="str">
        <f t="shared" si="49"/>
        <v/>
      </c>
      <c r="CF777" s="68"/>
      <c r="CG777" s="68"/>
      <c r="CH777" s="68"/>
      <c r="CI777" s="65"/>
      <c r="CJ777" s="68"/>
      <c r="CK777" s="67" t="str">
        <f t="shared" si="54"/>
        <v/>
      </c>
      <c r="CL777" s="68"/>
      <c r="CM777" s="68"/>
      <c r="CN777" s="68"/>
      <c r="CO777" s="65"/>
      <c r="CP777" s="68"/>
      <c r="CQ777" s="67" t="str">
        <f t="shared" si="59"/>
        <v/>
      </c>
      <c r="CR777" s="68"/>
      <c r="CS777" s="68"/>
      <c r="CT777" s="68"/>
      <c r="CU777" s="65"/>
      <c r="CV777" s="68"/>
      <c r="CW777" s="67" t="str">
        <f t="shared" si="64"/>
        <v/>
      </c>
      <c r="CX777" s="68"/>
      <c r="CY777" s="68"/>
      <c r="CZ777" s="68"/>
      <c r="DA777" s="65"/>
      <c r="DB777" s="68"/>
      <c r="DC777" s="67" t="str">
        <f t="shared" si="69"/>
        <v/>
      </c>
      <c r="DD777" s="68"/>
      <c r="DE777" s="68"/>
      <c r="DF777" s="51"/>
      <c r="DG777" s="70"/>
      <c r="DH777" s="51"/>
      <c r="DI777" s="69" t="str">
        <f t="shared" si="74"/>
        <v/>
      </c>
      <c r="DJ777" s="51"/>
      <c r="DK777" s="51"/>
      <c r="DL777" s="51"/>
      <c r="DM777" s="70"/>
      <c r="DN777" s="51"/>
      <c r="DO777" s="69" t="str">
        <f t="shared" si="79"/>
        <v/>
      </c>
      <c r="DP777" s="51"/>
      <c r="DQ777" s="51"/>
      <c r="DR777" s="51"/>
      <c r="DS777" s="51"/>
      <c r="DT777" s="51"/>
      <c r="DU777" s="181"/>
    </row>
    <row r="778" spans="1:125" ht="15" x14ac:dyDescent="0.25">
      <c r="A778" s="50">
        <v>2016</v>
      </c>
      <c r="B778" s="51" t="s">
        <v>620</v>
      </c>
      <c r="C778" s="50" t="s">
        <v>621</v>
      </c>
      <c r="D778" s="53" t="s">
        <v>193</v>
      </c>
      <c r="E778" s="50" t="s">
        <v>7</v>
      </c>
      <c r="F778" s="220">
        <v>12527</v>
      </c>
      <c r="G778" s="220" t="s">
        <v>364</v>
      </c>
      <c r="H778" s="220">
        <v>42093</v>
      </c>
      <c r="I778" s="61">
        <v>376359</v>
      </c>
      <c r="J778" s="50"/>
      <c r="K778" s="50" t="s">
        <v>2032</v>
      </c>
      <c r="L778" s="58" t="s">
        <v>2032</v>
      </c>
      <c r="M778" s="58" t="s">
        <v>2032</v>
      </c>
      <c r="N778" s="58" t="s">
        <v>2032</v>
      </c>
      <c r="O778" s="58" t="s">
        <v>2032</v>
      </c>
      <c r="P778" s="59"/>
      <c r="Q778" s="60">
        <v>383698</v>
      </c>
      <c r="R778" s="60">
        <v>0</v>
      </c>
      <c r="S778" s="60">
        <v>0</v>
      </c>
      <c r="T778" s="60">
        <v>0</v>
      </c>
      <c r="U778" s="60">
        <v>0</v>
      </c>
      <c r="V778" s="79"/>
      <c r="W778" s="90">
        <f t="shared" si="857"/>
        <v>383698</v>
      </c>
      <c r="X778" s="101">
        <v>0</v>
      </c>
      <c r="Y778" s="50"/>
      <c r="Z778" s="50" t="s">
        <v>193</v>
      </c>
      <c r="AA778" s="51" t="str">
        <f t="shared" ref="AA778:AA779" si="5533">IF(A778 =2014,IF(Y778 ="",F778,""),"")</f>
        <v/>
      </c>
      <c r="AB778" s="68" t="str">
        <f t="shared" ref="AB778:AB779" si="5534">IF(A778 =2014,IF(Y778 ="",I778,""),"")</f>
        <v/>
      </c>
      <c r="AC778" s="68" t="str">
        <f t="shared" ref="AC778:AC779" si="5535">IF(A778 =2014,IF(Y778 ="",Q778,""),"")</f>
        <v/>
      </c>
      <c r="AD778" s="68" t="str">
        <f t="shared" ref="AD778:AD779" si="5536">IF(A778 =2014,IF(Y778 ="",R778,""),"")</f>
        <v/>
      </c>
      <c r="AE778" s="68" t="str">
        <f t="shared" ref="AE778:AE779" si="5537">IF(A778 =2014,IF(Y778 ="",S778,""),"")</f>
        <v/>
      </c>
      <c r="AF778" s="68" t="str">
        <f t="shared" ref="AF778:AF779" si="5538">IF(A778 =2014,IF(Y778 ="",T778+U778,""),"")</f>
        <v/>
      </c>
      <c r="AG778" s="67" t="str">
        <f t="shared" si="7"/>
        <v/>
      </c>
      <c r="AH778" s="51"/>
      <c r="AI778" s="51" t="str">
        <f t="shared" si="8"/>
        <v/>
      </c>
      <c r="AJ778" s="68" t="str">
        <f t="shared" si="9"/>
        <v/>
      </c>
      <c r="AK778" s="68" t="str">
        <f t="shared" si="10"/>
        <v/>
      </c>
      <c r="AL778" s="68" t="str">
        <f t="shared" si="11"/>
        <v/>
      </c>
      <c r="AM778" s="68" t="str">
        <f t="shared" si="12"/>
        <v/>
      </c>
      <c r="AN778" s="68" t="str">
        <f t="shared" si="13"/>
        <v/>
      </c>
      <c r="AO778" s="67" t="str">
        <f t="shared" si="14"/>
        <v/>
      </c>
      <c r="AP778" s="51"/>
      <c r="AQ778" s="80">
        <f t="shared" si="15"/>
        <v>12527</v>
      </c>
      <c r="AR778" s="68">
        <f t="shared" si="16"/>
        <v>376359</v>
      </c>
      <c r="AS778" s="68">
        <f t="shared" si="17"/>
        <v>383698</v>
      </c>
      <c r="AT778" s="68">
        <f t="shared" si="18"/>
        <v>0</v>
      </c>
      <c r="AU778" s="68">
        <f t="shared" si="19"/>
        <v>0</v>
      </c>
      <c r="AV778" s="68">
        <f t="shared" si="20"/>
        <v>0</v>
      </c>
      <c r="AW778" s="67">
        <f t="shared" si="21"/>
        <v>0</v>
      </c>
      <c r="AX778" s="51"/>
      <c r="AY778" s="51" t="str">
        <f t="shared" si="22"/>
        <v/>
      </c>
      <c r="AZ778" s="68" t="str">
        <f t="shared" si="23"/>
        <v/>
      </c>
      <c r="BA778" s="68" t="str">
        <f t="shared" si="24"/>
        <v/>
      </c>
      <c r="BB778" s="68" t="str">
        <f t="shared" si="25"/>
        <v/>
      </c>
      <c r="BC778" s="68" t="str">
        <f t="shared" si="26"/>
        <v/>
      </c>
      <c r="BD778" s="68" t="str">
        <f t="shared" si="27"/>
        <v/>
      </c>
      <c r="BE778" s="68" t="str">
        <f t="shared" si="28"/>
        <v/>
      </c>
      <c r="BF778" s="51"/>
      <c r="BG778" s="69" t="str">
        <f t="shared" si="29"/>
        <v/>
      </c>
      <c r="BH778" s="67" t="str">
        <f t="shared" si="30"/>
        <v/>
      </c>
      <c r="BI778" s="67" t="str">
        <f t="shared" si="31"/>
        <v/>
      </c>
      <c r="BJ778" s="67" t="str">
        <f t="shared" si="32"/>
        <v/>
      </c>
      <c r="BK778" s="67" t="str">
        <f t="shared" si="33"/>
        <v/>
      </c>
      <c r="BL778" s="67" t="str">
        <f t="shared" si="34"/>
        <v/>
      </c>
      <c r="BM778" s="65" t="str">
        <f t="shared" si="35"/>
        <v/>
      </c>
      <c r="BN778" s="51"/>
      <c r="BO778" s="51" t="str">
        <f t="shared" ref="BO778:BO779" si="5539">IF(A778 =2014,F778,"")</f>
        <v/>
      </c>
      <c r="BP778" s="51" t="str">
        <f t="shared" ref="BP778:BP779" si="5540">IF(A778 =2015,F778,"")</f>
        <v/>
      </c>
      <c r="BQ778" s="71">
        <f t="shared" ref="BQ778:BQ779" si="5541">IF(A778 =2016,F778,"")</f>
        <v>12527</v>
      </c>
      <c r="BR778" s="51" t="str">
        <f t="shared" ref="BR778:BR779" si="5542">IF(A778 =2017,F778,"")</f>
        <v/>
      </c>
      <c r="BS778" s="69" t="str">
        <f t="shared" si="2920"/>
        <v/>
      </c>
      <c r="BT778" s="51"/>
      <c r="BU778" s="68" t="str">
        <f t="shared" ref="BU778:BU779" si="5543">IF(A778 =2014,I778,"")</f>
        <v/>
      </c>
      <c r="BV778" s="68" t="str">
        <f t="shared" ref="BV778:BV779" si="5544">IF(A778 =2015,I778,"")</f>
        <v/>
      </c>
      <c r="BW778" s="65">
        <f t="shared" ref="BW778:BW779" si="5545">IF(A778 =2016,I778,"")</f>
        <v>376359</v>
      </c>
      <c r="BX778" s="68" t="str">
        <f t="shared" ref="BX778:BX779" si="5546">IF(A778 =2017,I778,"")</f>
        <v/>
      </c>
      <c r="BY778" s="67" t="str">
        <f t="shared" si="44"/>
        <v/>
      </c>
      <c r="BZ778" s="68"/>
      <c r="CA778" s="65" t="str">
        <f t="shared" si="45"/>
        <v/>
      </c>
      <c r="CB778" s="67" t="str">
        <f t="shared" si="46"/>
        <v/>
      </c>
      <c r="CC778" s="67">
        <f t="shared" si="47"/>
        <v>0</v>
      </c>
      <c r="CD778" s="67" t="str">
        <f t="shared" si="48"/>
        <v/>
      </c>
      <c r="CE778" s="67" t="str">
        <f t="shared" si="49"/>
        <v/>
      </c>
      <c r="CF778" s="68"/>
      <c r="CG778" s="68" t="str">
        <f t="shared" ref="CG778:CG779" si="5547">IF(A778 =2014,Q778+R778+S778+T778+U778,"")</f>
        <v/>
      </c>
      <c r="CH778" s="68" t="str">
        <f t="shared" ref="CH778:CH779" si="5548">IF(A778 =2015,Q778+R778+S778+T778+U778,"")</f>
        <v/>
      </c>
      <c r="CI778" s="65">
        <f t="shared" ref="CI778:CI779" si="5549">IF(A778 =2016,Q778+R778+S778+T778+U778,"")</f>
        <v>383698</v>
      </c>
      <c r="CJ778" s="68" t="str">
        <f t="shared" ref="CJ778:CJ779" si="5550">IF(A778 =2017,Q778+R778+S778+T778+U778,"")</f>
        <v/>
      </c>
      <c r="CK778" s="67" t="str">
        <f t="shared" si="54"/>
        <v/>
      </c>
      <c r="CL778" s="68"/>
      <c r="CM778" s="68" t="str">
        <f t="shared" ref="CM778:CM779" si="5551">IF(A778 =2014,Q778,"")</f>
        <v/>
      </c>
      <c r="CN778" s="68" t="str">
        <f t="shared" ref="CN778:CN779" si="5552">IF(A778 =2015,Q778,"")</f>
        <v/>
      </c>
      <c r="CO778" s="65">
        <f t="shared" ref="CO778:CO779" si="5553">IF(A778 =2016,Q778,"")</f>
        <v>383698</v>
      </c>
      <c r="CP778" s="68" t="str">
        <f t="shared" ref="CP778:CP779" si="5554">IF(A778 =2017,Q778,"")</f>
        <v/>
      </c>
      <c r="CQ778" s="67" t="str">
        <f t="shared" si="59"/>
        <v/>
      </c>
      <c r="CR778" s="68"/>
      <c r="CS778" s="68" t="str">
        <f t="shared" ref="CS778:CS779" si="5555">IF(A778 =2014,R778,"")</f>
        <v/>
      </c>
      <c r="CT778" s="68" t="str">
        <f t="shared" ref="CT778:CT779" si="5556">IF(A778 =2015,R778,"")</f>
        <v/>
      </c>
      <c r="CU778" s="65">
        <f t="shared" ref="CU778:CU779" si="5557">IF(A778 =2016,R778,"")</f>
        <v>0</v>
      </c>
      <c r="CV778" s="68" t="str">
        <f t="shared" ref="CV778:CV779" si="5558">IF(A778 =2017,R778,"")</f>
        <v/>
      </c>
      <c r="CW778" s="67" t="str">
        <f t="shared" si="64"/>
        <v/>
      </c>
      <c r="CX778" s="68"/>
      <c r="CY778" s="68" t="str">
        <f t="shared" ref="CY778:CY779" si="5559">IF(A778 =2014,S778,"")</f>
        <v/>
      </c>
      <c r="CZ778" s="68" t="str">
        <f t="shared" ref="CZ778:CZ779" si="5560">IF(A778 =2015,S778,"")</f>
        <v/>
      </c>
      <c r="DA778" s="65">
        <f t="shared" ref="DA778:DA779" si="5561">IF(A778 =2016,S778,"")</f>
        <v>0</v>
      </c>
      <c r="DB778" s="68" t="str">
        <f t="shared" ref="DB778:DB779" si="5562">IF(A778 =2017,S778,"")</f>
        <v/>
      </c>
      <c r="DC778" s="67" t="str">
        <f t="shared" si="69"/>
        <v/>
      </c>
      <c r="DD778" s="68"/>
      <c r="DE778" s="68" t="str">
        <f t="shared" ref="DE778:DE779" si="5563">IF(A778 =2014,T778,"")</f>
        <v/>
      </c>
      <c r="DF778" s="51" t="str">
        <f t="shared" ref="DF778:DF779" si="5564">IF(A778 =2015,T778,"")</f>
        <v/>
      </c>
      <c r="DG778" s="65">
        <f t="shared" ref="DG778:DG779" si="5565">IF(A778 =2016,T778,"")</f>
        <v>0</v>
      </c>
      <c r="DH778" s="51" t="str">
        <f t="shared" ref="DH778:DH779" si="5566">IF(A778 =2017,T778,"")</f>
        <v/>
      </c>
      <c r="DI778" s="69" t="str">
        <f t="shared" si="74"/>
        <v/>
      </c>
      <c r="DJ778" s="51"/>
      <c r="DK778" s="51" t="str">
        <f t="shared" ref="DK778:DK779" si="5567">IF(A778 =2014,U778,"")</f>
        <v/>
      </c>
      <c r="DL778" s="51" t="str">
        <f t="shared" ref="DL778:DL779" si="5568">IF(A778 =2015,U778,"")</f>
        <v/>
      </c>
      <c r="DM778" s="65">
        <f t="shared" ref="DM778:DM779" si="5569">IF(A778 =2016,U778,"")</f>
        <v>0</v>
      </c>
      <c r="DN778" s="51" t="str">
        <f t="shared" ref="DN778:DN779" si="5570">IF(A778 =2017,U778,"")</f>
        <v/>
      </c>
      <c r="DO778" s="69" t="str">
        <f t="shared" si="79"/>
        <v/>
      </c>
      <c r="DP778" s="51"/>
      <c r="DQ778" s="51"/>
      <c r="DR778" s="51"/>
      <c r="DS778" s="51"/>
      <c r="DT778" s="51"/>
      <c r="DU778" s="181"/>
    </row>
    <row r="779" spans="1:125" ht="15" x14ac:dyDescent="0.25">
      <c r="A779" s="50">
        <v>2017</v>
      </c>
      <c r="B779" s="51" t="s">
        <v>620</v>
      </c>
      <c r="C779" s="50" t="s">
        <v>621</v>
      </c>
      <c r="D779" s="53" t="s">
        <v>193</v>
      </c>
      <c r="E779" s="50" t="s">
        <v>7</v>
      </c>
      <c r="F779" s="220">
        <v>8757</v>
      </c>
      <c r="G779" s="220" t="s">
        <v>364</v>
      </c>
      <c r="H779" s="220">
        <v>27586</v>
      </c>
      <c r="I779" s="61">
        <v>345374</v>
      </c>
      <c r="J779" s="50"/>
      <c r="K779" s="50" t="s">
        <v>2032</v>
      </c>
      <c r="L779" s="58" t="s">
        <v>2032</v>
      </c>
      <c r="M779" s="58" t="s">
        <v>2032</v>
      </c>
      <c r="N779" s="58" t="s">
        <v>2032</v>
      </c>
      <c r="O779" s="58" t="s">
        <v>2032</v>
      </c>
      <c r="P779" s="59"/>
      <c r="Q779" s="60">
        <v>352584</v>
      </c>
      <c r="R779" s="60">
        <v>0</v>
      </c>
      <c r="S779" s="60">
        <v>0</v>
      </c>
      <c r="T779" s="60">
        <v>0</v>
      </c>
      <c r="U779" s="60">
        <v>0</v>
      </c>
      <c r="V779" s="79"/>
      <c r="W779" s="90">
        <f t="shared" si="857"/>
        <v>352584</v>
      </c>
      <c r="X779" s="101">
        <v>0</v>
      </c>
      <c r="Y779" s="50"/>
      <c r="Z779" s="50" t="s">
        <v>193</v>
      </c>
      <c r="AA779" s="51" t="str">
        <f t="shared" si="5533"/>
        <v/>
      </c>
      <c r="AB779" s="68" t="str">
        <f t="shared" si="5534"/>
        <v/>
      </c>
      <c r="AC779" s="68" t="str">
        <f t="shared" si="5535"/>
        <v/>
      </c>
      <c r="AD779" s="68" t="str">
        <f t="shared" si="5536"/>
        <v/>
      </c>
      <c r="AE779" s="68" t="str">
        <f t="shared" si="5537"/>
        <v/>
      </c>
      <c r="AF779" s="68" t="str">
        <f t="shared" si="5538"/>
        <v/>
      </c>
      <c r="AG779" s="67" t="str">
        <f t="shared" si="7"/>
        <v/>
      </c>
      <c r="AH779" s="51"/>
      <c r="AI779" s="51" t="str">
        <f t="shared" si="8"/>
        <v/>
      </c>
      <c r="AJ779" s="68" t="str">
        <f t="shared" si="9"/>
        <v/>
      </c>
      <c r="AK779" s="68" t="str">
        <f t="shared" si="10"/>
        <v/>
      </c>
      <c r="AL779" s="68" t="str">
        <f t="shared" si="11"/>
        <v/>
      </c>
      <c r="AM779" s="68" t="str">
        <f t="shared" si="12"/>
        <v/>
      </c>
      <c r="AN779" s="68" t="str">
        <f t="shared" si="13"/>
        <v/>
      </c>
      <c r="AO779" s="67" t="str">
        <f t="shared" si="14"/>
        <v/>
      </c>
      <c r="AP779" s="51"/>
      <c r="AQ779" s="51" t="str">
        <f t="shared" si="15"/>
        <v/>
      </c>
      <c r="AR779" s="68" t="str">
        <f t="shared" si="16"/>
        <v/>
      </c>
      <c r="AS779" s="68" t="str">
        <f t="shared" si="17"/>
        <v/>
      </c>
      <c r="AT779" s="68" t="str">
        <f t="shared" si="18"/>
        <v/>
      </c>
      <c r="AU779" s="68" t="str">
        <f t="shared" si="19"/>
        <v/>
      </c>
      <c r="AV779" s="68" t="str">
        <f t="shared" si="20"/>
        <v/>
      </c>
      <c r="AW779" s="67" t="str">
        <f t="shared" si="21"/>
        <v/>
      </c>
      <c r="AX779" s="51"/>
      <c r="AY779" s="80">
        <f t="shared" si="22"/>
        <v>8757</v>
      </c>
      <c r="AZ779" s="68">
        <f t="shared" si="23"/>
        <v>345374</v>
      </c>
      <c r="BA779" s="68">
        <f t="shared" si="24"/>
        <v>352584</v>
      </c>
      <c r="BB779" s="68">
        <f t="shared" si="25"/>
        <v>0</v>
      </c>
      <c r="BC779" s="68">
        <f t="shared" si="26"/>
        <v>0</v>
      </c>
      <c r="BD779" s="68">
        <f t="shared" si="27"/>
        <v>0</v>
      </c>
      <c r="BE779" s="68">
        <f t="shared" si="28"/>
        <v>0</v>
      </c>
      <c r="BF779" s="51"/>
      <c r="BG779" s="69" t="str">
        <f t="shared" si="29"/>
        <v/>
      </c>
      <c r="BH779" s="67" t="str">
        <f t="shared" si="30"/>
        <v/>
      </c>
      <c r="BI779" s="67" t="str">
        <f t="shared" si="31"/>
        <v/>
      </c>
      <c r="BJ779" s="67" t="str">
        <f t="shared" si="32"/>
        <v/>
      </c>
      <c r="BK779" s="67" t="str">
        <f t="shared" si="33"/>
        <v/>
      </c>
      <c r="BL779" s="67" t="str">
        <f t="shared" si="34"/>
        <v/>
      </c>
      <c r="BM779" s="65" t="str">
        <f t="shared" si="35"/>
        <v/>
      </c>
      <c r="BN779" s="51"/>
      <c r="BO779" s="51" t="str">
        <f t="shared" si="5539"/>
        <v/>
      </c>
      <c r="BP779" s="51" t="str">
        <f t="shared" si="5540"/>
        <v/>
      </c>
      <c r="BQ779" s="51" t="str">
        <f t="shared" si="5541"/>
        <v/>
      </c>
      <c r="BR779" s="71">
        <f t="shared" si="5542"/>
        <v>8757</v>
      </c>
      <c r="BS779" s="69" t="str">
        <f t="shared" si="2920"/>
        <v/>
      </c>
      <c r="BT779" s="51"/>
      <c r="BU779" s="68" t="str">
        <f t="shared" si="5543"/>
        <v/>
      </c>
      <c r="BV779" s="68" t="str">
        <f t="shared" si="5544"/>
        <v/>
      </c>
      <c r="BW779" s="68" t="str">
        <f t="shared" si="5545"/>
        <v/>
      </c>
      <c r="BX779" s="65">
        <f t="shared" si="5546"/>
        <v>345374</v>
      </c>
      <c r="BY779" s="67" t="str">
        <f t="shared" si="44"/>
        <v/>
      </c>
      <c r="BZ779" s="68"/>
      <c r="CA779" s="65" t="str">
        <f t="shared" si="45"/>
        <v/>
      </c>
      <c r="CB779" s="67" t="str">
        <f t="shared" si="46"/>
        <v/>
      </c>
      <c r="CC779" s="67" t="str">
        <f t="shared" si="47"/>
        <v/>
      </c>
      <c r="CD779" s="67">
        <f t="shared" si="48"/>
        <v>0</v>
      </c>
      <c r="CE779" s="67" t="str">
        <f t="shared" si="49"/>
        <v/>
      </c>
      <c r="CF779" s="68"/>
      <c r="CG779" s="68" t="str">
        <f t="shared" si="5547"/>
        <v/>
      </c>
      <c r="CH779" s="68" t="str">
        <f t="shared" si="5548"/>
        <v/>
      </c>
      <c r="CI779" s="68" t="str">
        <f t="shared" si="5549"/>
        <v/>
      </c>
      <c r="CJ779" s="65">
        <f t="shared" si="5550"/>
        <v>352584</v>
      </c>
      <c r="CK779" s="67" t="str">
        <f t="shared" si="54"/>
        <v/>
      </c>
      <c r="CL779" s="68"/>
      <c r="CM779" s="68" t="str">
        <f t="shared" si="5551"/>
        <v/>
      </c>
      <c r="CN779" s="68" t="str">
        <f t="shared" si="5552"/>
        <v/>
      </c>
      <c r="CO779" s="68" t="str">
        <f t="shared" si="5553"/>
        <v/>
      </c>
      <c r="CP779" s="65">
        <f t="shared" si="5554"/>
        <v>352584</v>
      </c>
      <c r="CQ779" s="67" t="str">
        <f t="shared" si="59"/>
        <v/>
      </c>
      <c r="CR779" s="68"/>
      <c r="CS779" s="68" t="str">
        <f t="shared" si="5555"/>
        <v/>
      </c>
      <c r="CT779" s="68" t="str">
        <f t="shared" si="5556"/>
        <v/>
      </c>
      <c r="CU779" s="68" t="str">
        <f t="shared" si="5557"/>
        <v/>
      </c>
      <c r="CV779" s="65">
        <f t="shared" si="5558"/>
        <v>0</v>
      </c>
      <c r="CW779" s="67" t="str">
        <f t="shared" si="64"/>
        <v/>
      </c>
      <c r="CX779" s="68"/>
      <c r="CY779" s="68" t="str">
        <f t="shared" si="5559"/>
        <v/>
      </c>
      <c r="CZ779" s="68" t="str">
        <f t="shared" si="5560"/>
        <v/>
      </c>
      <c r="DA779" s="68" t="str">
        <f t="shared" si="5561"/>
        <v/>
      </c>
      <c r="DB779" s="65">
        <f t="shared" si="5562"/>
        <v>0</v>
      </c>
      <c r="DC779" s="67" t="str">
        <f t="shared" si="69"/>
        <v/>
      </c>
      <c r="DD779" s="68"/>
      <c r="DE779" s="68" t="str">
        <f t="shared" si="5563"/>
        <v/>
      </c>
      <c r="DF779" s="51" t="str">
        <f t="shared" si="5564"/>
        <v/>
      </c>
      <c r="DG779" s="51" t="str">
        <f t="shared" si="5565"/>
        <v/>
      </c>
      <c r="DH779" s="65">
        <f t="shared" si="5566"/>
        <v>0</v>
      </c>
      <c r="DI779" s="69" t="str">
        <f t="shared" si="74"/>
        <v/>
      </c>
      <c r="DJ779" s="51"/>
      <c r="DK779" s="51" t="str">
        <f t="shared" si="5567"/>
        <v/>
      </c>
      <c r="DL779" s="51" t="str">
        <f t="shared" si="5568"/>
        <v/>
      </c>
      <c r="DM779" s="51" t="str">
        <f t="shared" si="5569"/>
        <v/>
      </c>
      <c r="DN779" s="65">
        <f t="shared" si="5570"/>
        <v>0</v>
      </c>
      <c r="DO779" s="69" t="str">
        <f t="shared" si="79"/>
        <v/>
      </c>
      <c r="DP779" s="51"/>
      <c r="DQ779" s="51"/>
      <c r="DR779" s="51"/>
      <c r="DS779" s="51"/>
      <c r="DT779" s="51"/>
      <c r="DU779" s="181"/>
    </row>
    <row r="780" spans="1:125" ht="15" x14ac:dyDescent="0.25">
      <c r="A780" s="56">
        <v>2018</v>
      </c>
      <c r="B780" s="51" t="s">
        <v>620</v>
      </c>
      <c r="C780" s="50" t="s">
        <v>621</v>
      </c>
      <c r="D780" s="170" t="s">
        <v>193</v>
      </c>
      <c r="E780" s="50" t="s">
        <v>7</v>
      </c>
      <c r="F780" s="89">
        <v>8166</v>
      </c>
      <c r="G780" s="89">
        <v>0</v>
      </c>
      <c r="H780" s="89">
        <v>21737</v>
      </c>
      <c r="I780" s="90">
        <v>519422</v>
      </c>
      <c r="J780" s="56" t="s">
        <v>209</v>
      </c>
      <c r="K780" s="50" t="s">
        <v>2032</v>
      </c>
      <c r="L780" s="112">
        <v>519422</v>
      </c>
      <c r="M780" s="58"/>
      <c r="N780" s="58"/>
      <c r="O780" s="58"/>
      <c r="P780" s="91"/>
      <c r="Q780" s="92">
        <v>527352</v>
      </c>
      <c r="R780" s="92">
        <v>0</v>
      </c>
      <c r="S780" s="92">
        <v>0</v>
      </c>
      <c r="T780" s="92">
        <v>0</v>
      </c>
      <c r="U780" s="94"/>
      <c r="V780" s="94"/>
      <c r="W780" s="90">
        <f t="shared" si="857"/>
        <v>527352</v>
      </c>
      <c r="X780" s="101">
        <v>0</v>
      </c>
      <c r="Y780" s="50"/>
      <c r="Z780" s="50"/>
      <c r="AA780" s="51"/>
      <c r="AB780" s="68"/>
      <c r="AC780" s="68"/>
      <c r="AD780" s="68"/>
      <c r="AE780" s="68"/>
      <c r="AF780" s="68"/>
      <c r="AG780" s="67" t="str">
        <f t="shared" si="7"/>
        <v/>
      </c>
      <c r="AH780" s="51"/>
      <c r="AI780" s="51" t="str">
        <f t="shared" si="8"/>
        <v/>
      </c>
      <c r="AJ780" s="68" t="str">
        <f t="shared" si="9"/>
        <v/>
      </c>
      <c r="AK780" s="68" t="str">
        <f t="shared" si="10"/>
        <v/>
      </c>
      <c r="AL780" s="68" t="str">
        <f t="shared" si="11"/>
        <v/>
      </c>
      <c r="AM780" s="68" t="str">
        <f t="shared" si="12"/>
        <v/>
      </c>
      <c r="AN780" s="68" t="str">
        <f t="shared" si="13"/>
        <v/>
      </c>
      <c r="AO780" s="67" t="str">
        <f t="shared" si="14"/>
        <v/>
      </c>
      <c r="AP780" s="51"/>
      <c r="AQ780" s="51" t="str">
        <f t="shared" si="15"/>
        <v/>
      </c>
      <c r="AR780" s="68" t="str">
        <f t="shared" si="16"/>
        <v/>
      </c>
      <c r="AS780" s="68" t="str">
        <f t="shared" si="17"/>
        <v/>
      </c>
      <c r="AT780" s="68" t="str">
        <f t="shared" si="18"/>
        <v/>
      </c>
      <c r="AU780" s="68" t="str">
        <f t="shared" si="19"/>
        <v/>
      </c>
      <c r="AV780" s="68" t="str">
        <f t="shared" si="20"/>
        <v/>
      </c>
      <c r="AW780" s="67" t="str">
        <f t="shared" si="21"/>
        <v/>
      </c>
      <c r="AX780" s="51"/>
      <c r="AY780" s="51" t="str">
        <f t="shared" si="22"/>
        <v/>
      </c>
      <c r="AZ780" s="68" t="str">
        <f t="shared" si="23"/>
        <v/>
      </c>
      <c r="BA780" s="68" t="str">
        <f t="shared" si="24"/>
        <v/>
      </c>
      <c r="BB780" s="68" t="str">
        <f t="shared" si="25"/>
        <v/>
      </c>
      <c r="BC780" s="68" t="str">
        <f t="shared" si="26"/>
        <v/>
      </c>
      <c r="BD780" s="68" t="str">
        <f t="shared" si="27"/>
        <v/>
      </c>
      <c r="BE780" s="68" t="str">
        <f t="shared" si="28"/>
        <v/>
      </c>
      <c r="BF780" s="51"/>
      <c r="BG780" s="96">
        <f t="shared" si="29"/>
        <v>8166</v>
      </c>
      <c r="BH780" s="67">
        <f t="shared" si="30"/>
        <v>519422</v>
      </c>
      <c r="BI780" s="67">
        <f t="shared" si="31"/>
        <v>527352</v>
      </c>
      <c r="BJ780" s="67">
        <f t="shared" si="32"/>
        <v>0</v>
      </c>
      <c r="BK780" s="67">
        <f t="shared" si="33"/>
        <v>0</v>
      </c>
      <c r="BL780" s="67">
        <f t="shared" si="34"/>
        <v>0</v>
      </c>
      <c r="BM780" s="65">
        <f t="shared" si="35"/>
        <v>0</v>
      </c>
      <c r="BN780" s="51"/>
      <c r="BO780" s="51"/>
      <c r="BP780" s="51"/>
      <c r="BQ780" s="70"/>
      <c r="BR780" s="51"/>
      <c r="BS780" s="96">
        <f t="shared" si="2920"/>
        <v>8166</v>
      </c>
      <c r="BT780" s="51"/>
      <c r="BU780" s="68"/>
      <c r="BV780" s="68"/>
      <c r="BW780" s="65"/>
      <c r="BX780" s="68"/>
      <c r="BY780" s="67">
        <f t="shared" si="44"/>
        <v>519422</v>
      </c>
      <c r="BZ780" s="68"/>
      <c r="CA780" s="65" t="str">
        <f t="shared" si="45"/>
        <v/>
      </c>
      <c r="CB780" s="67" t="str">
        <f t="shared" si="46"/>
        <v/>
      </c>
      <c r="CC780" s="67" t="str">
        <f t="shared" si="47"/>
        <v/>
      </c>
      <c r="CD780" s="67" t="str">
        <f t="shared" si="48"/>
        <v/>
      </c>
      <c r="CE780" s="67">
        <f t="shared" si="49"/>
        <v>0</v>
      </c>
      <c r="CF780" s="68"/>
      <c r="CG780" s="68"/>
      <c r="CH780" s="68"/>
      <c r="CI780" s="65"/>
      <c r="CJ780" s="68"/>
      <c r="CK780" s="67">
        <f t="shared" si="54"/>
        <v>527352</v>
      </c>
      <c r="CL780" s="68"/>
      <c r="CM780" s="68"/>
      <c r="CN780" s="68"/>
      <c r="CO780" s="65"/>
      <c r="CP780" s="68"/>
      <c r="CQ780" s="67">
        <f t="shared" si="59"/>
        <v>527352</v>
      </c>
      <c r="CR780" s="68"/>
      <c r="CS780" s="68"/>
      <c r="CT780" s="68"/>
      <c r="CU780" s="65"/>
      <c r="CV780" s="68"/>
      <c r="CW780" s="67">
        <f t="shared" si="64"/>
        <v>0</v>
      </c>
      <c r="CX780" s="68"/>
      <c r="CY780" s="68"/>
      <c r="CZ780" s="68"/>
      <c r="DA780" s="65"/>
      <c r="DB780" s="68"/>
      <c r="DC780" s="67">
        <f t="shared" si="69"/>
        <v>0</v>
      </c>
      <c r="DD780" s="68"/>
      <c r="DE780" s="68"/>
      <c r="DF780" s="51"/>
      <c r="DG780" s="70"/>
      <c r="DH780" s="51"/>
      <c r="DI780" s="67">
        <f t="shared" si="74"/>
        <v>0</v>
      </c>
      <c r="DJ780" s="51"/>
      <c r="DK780" s="51"/>
      <c r="DL780" s="51"/>
      <c r="DM780" s="70"/>
      <c r="DN780" s="51"/>
      <c r="DO780" s="67">
        <f t="shared" si="79"/>
        <v>527352</v>
      </c>
      <c r="DP780" s="51"/>
      <c r="DQ780" s="51"/>
      <c r="DR780" s="51"/>
      <c r="DS780" s="51"/>
      <c r="DT780" s="51"/>
      <c r="DU780" s="181"/>
    </row>
    <row r="781" spans="1:125" ht="15" x14ac:dyDescent="0.25">
      <c r="A781" s="50"/>
      <c r="B781" s="51"/>
      <c r="C781" s="50"/>
      <c r="D781" s="53"/>
      <c r="E781" s="50"/>
      <c r="F781" s="220"/>
      <c r="G781" s="220"/>
      <c r="H781" s="220"/>
      <c r="I781" s="61"/>
      <c r="J781" s="50"/>
      <c r="K781" s="50" t="s">
        <v>2032</v>
      </c>
      <c r="L781" s="58" t="s">
        <v>2032</v>
      </c>
      <c r="M781" s="58"/>
      <c r="N781" s="58"/>
      <c r="O781" s="58"/>
      <c r="P781" s="59"/>
      <c r="Q781" s="60"/>
      <c r="R781" s="60"/>
      <c r="S781" s="60"/>
      <c r="T781" s="60"/>
      <c r="U781" s="60"/>
      <c r="V781" s="79"/>
      <c r="W781" s="90">
        <f t="shared" si="857"/>
        <v>0</v>
      </c>
      <c r="X781" s="101"/>
      <c r="Y781" s="50"/>
      <c r="Z781" s="50"/>
      <c r="AA781" s="51"/>
      <c r="AB781" s="68"/>
      <c r="AC781" s="68"/>
      <c r="AD781" s="68"/>
      <c r="AE781" s="68"/>
      <c r="AF781" s="68"/>
      <c r="AG781" s="67" t="str">
        <f t="shared" si="7"/>
        <v/>
      </c>
      <c r="AH781" s="51"/>
      <c r="AI781" s="51" t="str">
        <f t="shared" si="8"/>
        <v/>
      </c>
      <c r="AJ781" s="68" t="str">
        <f t="shared" si="9"/>
        <v/>
      </c>
      <c r="AK781" s="68" t="str">
        <f t="shared" si="10"/>
        <v/>
      </c>
      <c r="AL781" s="68" t="str">
        <f t="shared" si="11"/>
        <v/>
      </c>
      <c r="AM781" s="68" t="str">
        <f t="shared" si="12"/>
        <v/>
      </c>
      <c r="AN781" s="68" t="str">
        <f t="shared" si="13"/>
        <v/>
      </c>
      <c r="AO781" s="67" t="str">
        <f t="shared" si="14"/>
        <v/>
      </c>
      <c r="AP781" s="51"/>
      <c r="AQ781" s="51" t="str">
        <f t="shared" si="15"/>
        <v/>
      </c>
      <c r="AR781" s="68" t="str">
        <f t="shared" si="16"/>
        <v/>
      </c>
      <c r="AS781" s="68" t="str">
        <f t="shared" si="17"/>
        <v/>
      </c>
      <c r="AT781" s="68" t="str">
        <f t="shared" si="18"/>
        <v/>
      </c>
      <c r="AU781" s="68" t="str">
        <f t="shared" si="19"/>
        <v/>
      </c>
      <c r="AV781" s="68" t="str">
        <f t="shared" si="20"/>
        <v/>
      </c>
      <c r="AW781" s="67" t="str">
        <f t="shared" si="21"/>
        <v/>
      </c>
      <c r="AX781" s="51"/>
      <c r="AY781" s="51" t="str">
        <f t="shared" si="22"/>
        <v/>
      </c>
      <c r="AZ781" s="68" t="str">
        <f t="shared" si="23"/>
        <v/>
      </c>
      <c r="BA781" s="68" t="str">
        <f t="shared" si="24"/>
        <v/>
      </c>
      <c r="BB781" s="68" t="str">
        <f t="shared" si="25"/>
        <v/>
      </c>
      <c r="BC781" s="68" t="str">
        <f t="shared" si="26"/>
        <v/>
      </c>
      <c r="BD781" s="68" t="str">
        <f t="shared" si="27"/>
        <v/>
      </c>
      <c r="BE781" s="68" t="str">
        <f t="shared" si="28"/>
        <v/>
      </c>
      <c r="BF781" s="51"/>
      <c r="BG781" s="69" t="str">
        <f t="shared" si="29"/>
        <v/>
      </c>
      <c r="BH781" s="67" t="str">
        <f t="shared" si="30"/>
        <v/>
      </c>
      <c r="BI781" s="67" t="str">
        <f t="shared" si="31"/>
        <v/>
      </c>
      <c r="BJ781" s="67" t="str">
        <f t="shared" si="32"/>
        <v/>
      </c>
      <c r="BK781" s="67" t="str">
        <f t="shared" si="33"/>
        <v/>
      </c>
      <c r="BL781" s="67" t="str">
        <f t="shared" si="34"/>
        <v/>
      </c>
      <c r="BM781" s="65" t="str">
        <f t="shared" si="35"/>
        <v/>
      </c>
      <c r="BN781" s="51"/>
      <c r="BO781" s="51"/>
      <c r="BP781" s="51"/>
      <c r="BQ781" s="70"/>
      <c r="BR781" s="51"/>
      <c r="BS781" s="69" t="str">
        <f t="shared" si="2920"/>
        <v/>
      </c>
      <c r="BT781" s="51"/>
      <c r="BU781" s="68"/>
      <c r="BV781" s="68"/>
      <c r="BW781" s="65"/>
      <c r="BX781" s="68"/>
      <c r="BY781" s="67" t="str">
        <f t="shared" si="44"/>
        <v/>
      </c>
      <c r="BZ781" s="68"/>
      <c r="CA781" s="65" t="str">
        <f t="shared" si="45"/>
        <v/>
      </c>
      <c r="CB781" s="67" t="str">
        <f t="shared" si="46"/>
        <v/>
      </c>
      <c r="CC781" s="67" t="str">
        <f t="shared" si="47"/>
        <v/>
      </c>
      <c r="CD781" s="67" t="str">
        <f t="shared" si="48"/>
        <v/>
      </c>
      <c r="CE781" s="67" t="str">
        <f t="shared" si="49"/>
        <v/>
      </c>
      <c r="CF781" s="68"/>
      <c r="CG781" s="68"/>
      <c r="CH781" s="68"/>
      <c r="CI781" s="65"/>
      <c r="CJ781" s="68"/>
      <c r="CK781" s="67" t="str">
        <f t="shared" si="54"/>
        <v/>
      </c>
      <c r="CL781" s="68"/>
      <c r="CM781" s="68"/>
      <c r="CN781" s="68"/>
      <c r="CO781" s="65"/>
      <c r="CP781" s="68"/>
      <c r="CQ781" s="67" t="str">
        <f t="shared" si="59"/>
        <v/>
      </c>
      <c r="CR781" s="68"/>
      <c r="CS781" s="68"/>
      <c r="CT781" s="68"/>
      <c r="CU781" s="65"/>
      <c r="CV781" s="68"/>
      <c r="CW781" s="67" t="str">
        <f t="shared" si="64"/>
        <v/>
      </c>
      <c r="CX781" s="68"/>
      <c r="CY781" s="68"/>
      <c r="CZ781" s="68"/>
      <c r="DA781" s="65"/>
      <c r="DB781" s="68"/>
      <c r="DC781" s="67" t="str">
        <f t="shared" si="69"/>
        <v/>
      </c>
      <c r="DD781" s="68"/>
      <c r="DE781" s="68"/>
      <c r="DF781" s="51"/>
      <c r="DG781" s="70"/>
      <c r="DH781" s="51"/>
      <c r="DI781" s="69" t="str">
        <f t="shared" si="74"/>
        <v/>
      </c>
      <c r="DJ781" s="51"/>
      <c r="DK781" s="51"/>
      <c r="DL781" s="51"/>
      <c r="DM781" s="70"/>
      <c r="DN781" s="51"/>
      <c r="DO781" s="69" t="str">
        <f t="shared" si="79"/>
        <v/>
      </c>
      <c r="DP781" s="51"/>
      <c r="DQ781" s="51"/>
      <c r="DR781" s="51"/>
      <c r="DS781" s="51"/>
      <c r="DT781" s="51"/>
      <c r="DU781" s="181"/>
    </row>
    <row r="782" spans="1:125" ht="15" x14ac:dyDescent="0.25">
      <c r="A782" s="50">
        <v>2016</v>
      </c>
      <c r="B782" s="51" t="s">
        <v>624</v>
      </c>
      <c r="C782" s="50" t="s">
        <v>625</v>
      </c>
      <c r="D782" s="53" t="s">
        <v>193</v>
      </c>
      <c r="E782" s="50" t="s">
        <v>7</v>
      </c>
      <c r="F782" s="220">
        <v>117091</v>
      </c>
      <c r="G782" s="220" t="s">
        <v>364</v>
      </c>
      <c r="H782" s="220">
        <v>174796</v>
      </c>
      <c r="I782" s="61">
        <v>938145</v>
      </c>
      <c r="J782" s="50"/>
      <c r="K782" s="50" t="s">
        <v>2032</v>
      </c>
      <c r="L782" s="58" t="s">
        <v>2032</v>
      </c>
      <c r="M782" s="58" t="s">
        <v>2032</v>
      </c>
      <c r="N782" s="58" t="s">
        <v>2032</v>
      </c>
      <c r="O782" s="58" t="s">
        <v>2032</v>
      </c>
      <c r="P782" s="59"/>
      <c r="Q782" s="60">
        <v>906109</v>
      </c>
      <c r="R782" s="60">
        <v>0</v>
      </c>
      <c r="S782" s="60">
        <v>32436</v>
      </c>
      <c r="T782" s="60">
        <v>0</v>
      </c>
      <c r="U782" s="60">
        <v>0</v>
      </c>
      <c r="V782" s="79"/>
      <c r="W782" s="90">
        <f t="shared" si="857"/>
        <v>938545</v>
      </c>
      <c r="X782" s="101">
        <v>0</v>
      </c>
      <c r="Y782" s="50"/>
      <c r="Z782" s="50" t="s">
        <v>193</v>
      </c>
      <c r="AA782" s="51" t="str">
        <f t="shared" ref="AA782:AA783" si="5571">IF(A782 =2014,IF(Y782 ="",F782,""),"")</f>
        <v/>
      </c>
      <c r="AB782" s="68" t="str">
        <f t="shared" ref="AB782:AB783" si="5572">IF(A782 =2014,IF(Y782 ="",I782,""),"")</f>
        <v/>
      </c>
      <c r="AC782" s="68" t="str">
        <f t="shared" ref="AC782:AC783" si="5573">IF(A782 =2014,IF(Y782 ="",Q782,""),"")</f>
        <v/>
      </c>
      <c r="AD782" s="68" t="str">
        <f t="shared" ref="AD782:AD783" si="5574">IF(A782 =2014,IF(Y782 ="",R782,""),"")</f>
        <v/>
      </c>
      <c r="AE782" s="68" t="str">
        <f t="shared" ref="AE782:AE783" si="5575">IF(A782 =2014,IF(Y782 ="",S782,""),"")</f>
        <v/>
      </c>
      <c r="AF782" s="68" t="str">
        <f t="shared" ref="AF782:AF783" si="5576">IF(A782 =2014,IF(Y782 ="",T782+U782,""),"")</f>
        <v/>
      </c>
      <c r="AG782" s="67" t="str">
        <f t="shared" si="7"/>
        <v/>
      </c>
      <c r="AH782" s="51"/>
      <c r="AI782" s="51" t="str">
        <f t="shared" si="8"/>
        <v/>
      </c>
      <c r="AJ782" s="68" t="str">
        <f t="shared" si="9"/>
        <v/>
      </c>
      <c r="AK782" s="68" t="str">
        <f t="shared" si="10"/>
        <v/>
      </c>
      <c r="AL782" s="68" t="str">
        <f t="shared" si="11"/>
        <v/>
      </c>
      <c r="AM782" s="68" t="str">
        <f t="shared" si="12"/>
        <v/>
      </c>
      <c r="AN782" s="68" t="str">
        <f t="shared" si="13"/>
        <v/>
      </c>
      <c r="AO782" s="67" t="str">
        <f t="shared" si="14"/>
        <v/>
      </c>
      <c r="AP782" s="51"/>
      <c r="AQ782" s="80">
        <f t="shared" si="15"/>
        <v>117091</v>
      </c>
      <c r="AR782" s="68">
        <f t="shared" si="16"/>
        <v>938145</v>
      </c>
      <c r="AS782" s="68">
        <f t="shared" si="17"/>
        <v>906109</v>
      </c>
      <c r="AT782" s="68">
        <f t="shared" si="18"/>
        <v>0</v>
      </c>
      <c r="AU782" s="68">
        <f t="shared" si="19"/>
        <v>32436</v>
      </c>
      <c r="AV782" s="68">
        <f t="shared" si="20"/>
        <v>0</v>
      </c>
      <c r="AW782" s="67">
        <f t="shared" si="21"/>
        <v>0</v>
      </c>
      <c r="AX782" s="51"/>
      <c r="AY782" s="51" t="str">
        <f t="shared" si="22"/>
        <v/>
      </c>
      <c r="AZ782" s="68" t="str">
        <f t="shared" si="23"/>
        <v/>
      </c>
      <c r="BA782" s="68" t="str">
        <f t="shared" si="24"/>
        <v/>
      </c>
      <c r="BB782" s="68" t="str">
        <f t="shared" si="25"/>
        <v/>
      </c>
      <c r="BC782" s="68" t="str">
        <f t="shared" si="26"/>
        <v/>
      </c>
      <c r="BD782" s="68" t="str">
        <f t="shared" si="27"/>
        <v/>
      </c>
      <c r="BE782" s="68" t="str">
        <f t="shared" si="28"/>
        <v/>
      </c>
      <c r="BF782" s="51"/>
      <c r="BG782" s="69" t="str">
        <f t="shared" si="29"/>
        <v/>
      </c>
      <c r="BH782" s="67" t="str">
        <f t="shared" si="30"/>
        <v/>
      </c>
      <c r="BI782" s="67" t="str">
        <f t="shared" si="31"/>
        <v/>
      </c>
      <c r="BJ782" s="67" t="str">
        <f t="shared" si="32"/>
        <v/>
      </c>
      <c r="BK782" s="67" t="str">
        <f t="shared" si="33"/>
        <v/>
      </c>
      <c r="BL782" s="67" t="str">
        <f t="shared" si="34"/>
        <v/>
      </c>
      <c r="BM782" s="65" t="str">
        <f t="shared" si="35"/>
        <v/>
      </c>
      <c r="BN782" s="51"/>
      <c r="BO782" s="51" t="str">
        <f t="shared" ref="BO782:BO783" si="5577">IF(A782 =2014,F782,"")</f>
        <v/>
      </c>
      <c r="BP782" s="51" t="str">
        <f t="shared" ref="BP782:BP783" si="5578">IF(A782 =2015,F782,"")</f>
        <v/>
      </c>
      <c r="BQ782" s="71">
        <f t="shared" ref="BQ782:BQ783" si="5579">IF(A782 =2016,F782,"")</f>
        <v>117091</v>
      </c>
      <c r="BR782" s="51" t="str">
        <f t="shared" ref="BR782:BR783" si="5580">IF(A782 =2017,F782,"")</f>
        <v/>
      </c>
      <c r="BS782" s="69" t="str">
        <f t="shared" si="2920"/>
        <v/>
      </c>
      <c r="BT782" s="51"/>
      <c r="BU782" s="68" t="str">
        <f t="shared" ref="BU782:BU783" si="5581">IF(A782 =2014,I782,"")</f>
        <v/>
      </c>
      <c r="BV782" s="68" t="str">
        <f t="shared" ref="BV782:BV783" si="5582">IF(A782 =2015,I782,"")</f>
        <v/>
      </c>
      <c r="BW782" s="65">
        <f t="shared" ref="BW782:BW783" si="5583">IF(A782 =2016,I782,"")</f>
        <v>938145</v>
      </c>
      <c r="BX782" s="68" t="str">
        <f t="shared" ref="BX782:BX783" si="5584">IF(A782 =2017,I782,"")</f>
        <v/>
      </c>
      <c r="BY782" s="67" t="str">
        <f t="shared" si="44"/>
        <v/>
      </c>
      <c r="BZ782" s="68"/>
      <c r="CA782" s="65" t="str">
        <f t="shared" si="45"/>
        <v/>
      </c>
      <c r="CB782" s="67" t="str">
        <f t="shared" si="46"/>
        <v/>
      </c>
      <c r="CC782" s="67">
        <f t="shared" si="47"/>
        <v>0</v>
      </c>
      <c r="CD782" s="67" t="str">
        <f t="shared" si="48"/>
        <v/>
      </c>
      <c r="CE782" s="67" t="str">
        <f t="shared" si="49"/>
        <v/>
      </c>
      <c r="CF782" s="68"/>
      <c r="CG782" s="68" t="str">
        <f t="shared" ref="CG782:CG783" si="5585">IF(A782 =2014,Q782+R782+S782+T782+U782,"")</f>
        <v/>
      </c>
      <c r="CH782" s="68" t="str">
        <f t="shared" ref="CH782:CH783" si="5586">IF(A782 =2015,Q782+R782+S782+T782+U782,"")</f>
        <v/>
      </c>
      <c r="CI782" s="65">
        <f t="shared" ref="CI782:CI783" si="5587">IF(A782 =2016,Q782+R782+S782+T782+U782,"")</f>
        <v>938545</v>
      </c>
      <c r="CJ782" s="68" t="str">
        <f t="shared" ref="CJ782:CJ783" si="5588">IF(A782 =2017,Q782+R782+S782+T782+U782,"")</f>
        <v/>
      </c>
      <c r="CK782" s="67" t="str">
        <f t="shared" si="54"/>
        <v/>
      </c>
      <c r="CL782" s="68"/>
      <c r="CM782" s="68" t="str">
        <f t="shared" ref="CM782:CM783" si="5589">IF(A782 =2014,Q782,"")</f>
        <v/>
      </c>
      <c r="CN782" s="68" t="str">
        <f t="shared" ref="CN782:CN783" si="5590">IF(A782 =2015,Q782,"")</f>
        <v/>
      </c>
      <c r="CO782" s="65">
        <f t="shared" ref="CO782:CO783" si="5591">IF(A782 =2016,Q782,"")</f>
        <v>906109</v>
      </c>
      <c r="CP782" s="68" t="str">
        <f t="shared" ref="CP782:CP783" si="5592">IF(A782 =2017,Q782,"")</f>
        <v/>
      </c>
      <c r="CQ782" s="67" t="str">
        <f t="shared" si="59"/>
        <v/>
      </c>
      <c r="CR782" s="68"/>
      <c r="CS782" s="68" t="str">
        <f t="shared" ref="CS782:CS783" si="5593">IF(A782 =2014,R782,"")</f>
        <v/>
      </c>
      <c r="CT782" s="68" t="str">
        <f t="shared" ref="CT782:CT783" si="5594">IF(A782 =2015,R782,"")</f>
        <v/>
      </c>
      <c r="CU782" s="65">
        <f t="shared" ref="CU782:CU783" si="5595">IF(A782 =2016,R782,"")</f>
        <v>0</v>
      </c>
      <c r="CV782" s="68" t="str">
        <f t="shared" ref="CV782:CV783" si="5596">IF(A782 =2017,R782,"")</f>
        <v/>
      </c>
      <c r="CW782" s="67" t="str">
        <f t="shared" si="64"/>
        <v/>
      </c>
      <c r="CX782" s="68"/>
      <c r="CY782" s="68" t="str">
        <f t="shared" ref="CY782:CY783" si="5597">IF(A782 =2014,S782,"")</f>
        <v/>
      </c>
      <c r="CZ782" s="68" t="str">
        <f t="shared" ref="CZ782:CZ783" si="5598">IF(A782 =2015,S782,"")</f>
        <v/>
      </c>
      <c r="DA782" s="65">
        <f t="shared" ref="DA782:DA783" si="5599">IF(A782 =2016,S782,"")</f>
        <v>32436</v>
      </c>
      <c r="DB782" s="68" t="str">
        <f t="shared" ref="DB782:DB783" si="5600">IF(A782 =2017,S782,"")</f>
        <v/>
      </c>
      <c r="DC782" s="67" t="str">
        <f t="shared" si="69"/>
        <v/>
      </c>
      <c r="DD782" s="68"/>
      <c r="DE782" s="68" t="str">
        <f t="shared" ref="DE782:DE783" si="5601">IF(A782 =2014,T782,"")</f>
        <v/>
      </c>
      <c r="DF782" s="51" t="str">
        <f t="shared" ref="DF782:DF783" si="5602">IF(A782 =2015,T782,"")</f>
        <v/>
      </c>
      <c r="DG782" s="65">
        <f t="shared" ref="DG782:DG783" si="5603">IF(A782 =2016,T782,"")</f>
        <v>0</v>
      </c>
      <c r="DH782" s="51" t="str">
        <f t="shared" ref="DH782:DH783" si="5604">IF(A782 =2017,T782,"")</f>
        <v/>
      </c>
      <c r="DI782" s="69" t="str">
        <f t="shared" si="74"/>
        <v/>
      </c>
      <c r="DJ782" s="51"/>
      <c r="DK782" s="51" t="str">
        <f t="shared" ref="DK782:DK783" si="5605">IF(A782 =2014,U782,"")</f>
        <v/>
      </c>
      <c r="DL782" s="51" t="str">
        <f t="shared" ref="DL782:DL783" si="5606">IF(A782 =2015,U782,"")</f>
        <v/>
      </c>
      <c r="DM782" s="65">
        <f t="shared" ref="DM782:DM783" si="5607">IF(A782 =2016,U782,"")</f>
        <v>0</v>
      </c>
      <c r="DN782" s="51" t="str">
        <f t="shared" ref="DN782:DN783" si="5608">IF(A782 =2017,U782,"")</f>
        <v/>
      </c>
      <c r="DO782" s="69" t="str">
        <f t="shared" si="79"/>
        <v/>
      </c>
      <c r="DP782" s="51"/>
      <c r="DQ782" s="51"/>
      <c r="DR782" s="51"/>
      <c r="DS782" s="51"/>
      <c r="DT782" s="51"/>
      <c r="DU782" s="181"/>
    </row>
    <row r="783" spans="1:125" ht="15" x14ac:dyDescent="0.25">
      <c r="A783" s="50">
        <v>2017</v>
      </c>
      <c r="B783" s="51" t="s">
        <v>624</v>
      </c>
      <c r="C783" s="50" t="s">
        <v>625</v>
      </c>
      <c r="D783" s="53" t="s">
        <v>193</v>
      </c>
      <c r="E783" s="50" t="s">
        <v>7</v>
      </c>
      <c r="F783" s="220">
        <v>95223</v>
      </c>
      <c r="G783" s="220" t="s">
        <v>364</v>
      </c>
      <c r="H783" s="220">
        <v>153666</v>
      </c>
      <c r="I783" s="61">
        <v>821125</v>
      </c>
      <c r="J783" s="50"/>
      <c r="K783" s="50" t="s">
        <v>2032</v>
      </c>
      <c r="L783" s="58" t="s">
        <v>2032</v>
      </c>
      <c r="M783" s="58" t="s">
        <v>2032</v>
      </c>
      <c r="N783" s="58" t="s">
        <v>2032</v>
      </c>
      <c r="O783" s="58" t="s">
        <v>2032</v>
      </c>
      <c r="P783" s="59"/>
      <c r="Q783" s="60">
        <v>799416</v>
      </c>
      <c r="R783" s="60">
        <v>0</v>
      </c>
      <c r="S783" s="60">
        <v>25832</v>
      </c>
      <c r="T783" s="60">
        <v>0</v>
      </c>
      <c r="U783" s="60">
        <v>0</v>
      </c>
      <c r="V783" s="79"/>
      <c r="W783" s="90">
        <f t="shared" si="857"/>
        <v>825248</v>
      </c>
      <c r="X783" s="101">
        <v>0</v>
      </c>
      <c r="Y783" s="50"/>
      <c r="Z783" s="50" t="s">
        <v>193</v>
      </c>
      <c r="AA783" s="51" t="str">
        <f t="shared" si="5571"/>
        <v/>
      </c>
      <c r="AB783" s="68" t="str">
        <f t="shared" si="5572"/>
        <v/>
      </c>
      <c r="AC783" s="68" t="str">
        <f t="shared" si="5573"/>
        <v/>
      </c>
      <c r="AD783" s="68" t="str">
        <f t="shared" si="5574"/>
        <v/>
      </c>
      <c r="AE783" s="68" t="str">
        <f t="shared" si="5575"/>
        <v/>
      </c>
      <c r="AF783" s="68" t="str">
        <f t="shared" si="5576"/>
        <v/>
      </c>
      <c r="AG783" s="67" t="str">
        <f t="shared" si="7"/>
        <v/>
      </c>
      <c r="AH783" s="51"/>
      <c r="AI783" s="51" t="str">
        <f t="shared" si="8"/>
        <v/>
      </c>
      <c r="AJ783" s="68" t="str">
        <f t="shared" si="9"/>
        <v/>
      </c>
      <c r="AK783" s="68" t="str">
        <f t="shared" si="10"/>
        <v/>
      </c>
      <c r="AL783" s="68" t="str">
        <f t="shared" si="11"/>
        <v/>
      </c>
      <c r="AM783" s="68" t="str">
        <f t="shared" si="12"/>
        <v/>
      </c>
      <c r="AN783" s="68" t="str">
        <f t="shared" si="13"/>
        <v/>
      </c>
      <c r="AO783" s="67" t="str">
        <f t="shared" si="14"/>
        <v/>
      </c>
      <c r="AP783" s="51"/>
      <c r="AQ783" s="51" t="str">
        <f t="shared" si="15"/>
        <v/>
      </c>
      <c r="AR783" s="68" t="str">
        <f t="shared" si="16"/>
        <v/>
      </c>
      <c r="AS783" s="68" t="str">
        <f t="shared" si="17"/>
        <v/>
      </c>
      <c r="AT783" s="68" t="str">
        <f t="shared" si="18"/>
        <v/>
      </c>
      <c r="AU783" s="68" t="str">
        <f t="shared" si="19"/>
        <v/>
      </c>
      <c r="AV783" s="68" t="str">
        <f t="shared" si="20"/>
        <v/>
      </c>
      <c r="AW783" s="67" t="str">
        <f t="shared" si="21"/>
        <v/>
      </c>
      <c r="AX783" s="51"/>
      <c r="AY783" s="80">
        <f t="shared" si="22"/>
        <v>95223</v>
      </c>
      <c r="AZ783" s="68">
        <f t="shared" si="23"/>
        <v>821125</v>
      </c>
      <c r="BA783" s="68">
        <f t="shared" si="24"/>
        <v>799416</v>
      </c>
      <c r="BB783" s="68">
        <f t="shared" si="25"/>
        <v>0</v>
      </c>
      <c r="BC783" s="68">
        <f t="shared" si="26"/>
        <v>25832</v>
      </c>
      <c r="BD783" s="68">
        <f t="shared" si="27"/>
        <v>0</v>
      </c>
      <c r="BE783" s="68">
        <f t="shared" si="28"/>
        <v>0</v>
      </c>
      <c r="BF783" s="51"/>
      <c r="BG783" s="69" t="str">
        <f t="shared" si="29"/>
        <v/>
      </c>
      <c r="BH783" s="67" t="str">
        <f t="shared" si="30"/>
        <v/>
      </c>
      <c r="BI783" s="67" t="str">
        <f t="shared" si="31"/>
        <v/>
      </c>
      <c r="BJ783" s="67" t="str">
        <f t="shared" si="32"/>
        <v/>
      </c>
      <c r="BK783" s="67" t="str">
        <f t="shared" si="33"/>
        <v/>
      </c>
      <c r="BL783" s="67" t="str">
        <f t="shared" si="34"/>
        <v/>
      </c>
      <c r="BM783" s="65" t="str">
        <f t="shared" si="35"/>
        <v/>
      </c>
      <c r="BN783" s="51"/>
      <c r="BO783" s="51" t="str">
        <f t="shared" si="5577"/>
        <v/>
      </c>
      <c r="BP783" s="51" t="str">
        <f t="shared" si="5578"/>
        <v/>
      </c>
      <c r="BQ783" s="51" t="str">
        <f t="shared" si="5579"/>
        <v/>
      </c>
      <c r="BR783" s="71">
        <f t="shared" si="5580"/>
        <v>95223</v>
      </c>
      <c r="BS783" s="69" t="str">
        <f t="shared" si="2920"/>
        <v/>
      </c>
      <c r="BT783" s="51"/>
      <c r="BU783" s="68" t="str">
        <f t="shared" si="5581"/>
        <v/>
      </c>
      <c r="BV783" s="68" t="str">
        <f t="shared" si="5582"/>
        <v/>
      </c>
      <c r="BW783" s="68" t="str">
        <f t="shared" si="5583"/>
        <v/>
      </c>
      <c r="BX783" s="65">
        <f t="shared" si="5584"/>
        <v>821125</v>
      </c>
      <c r="BY783" s="67" t="str">
        <f t="shared" si="44"/>
        <v/>
      </c>
      <c r="BZ783" s="68"/>
      <c r="CA783" s="65" t="str">
        <f t="shared" si="45"/>
        <v/>
      </c>
      <c r="CB783" s="67" t="str">
        <f t="shared" si="46"/>
        <v/>
      </c>
      <c r="CC783" s="67" t="str">
        <f t="shared" si="47"/>
        <v/>
      </c>
      <c r="CD783" s="67">
        <f t="shared" si="48"/>
        <v>0</v>
      </c>
      <c r="CE783" s="67" t="str">
        <f t="shared" si="49"/>
        <v/>
      </c>
      <c r="CF783" s="68"/>
      <c r="CG783" s="68" t="str">
        <f t="shared" si="5585"/>
        <v/>
      </c>
      <c r="CH783" s="68" t="str">
        <f t="shared" si="5586"/>
        <v/>
      </c>
      <c r="CI783" s="68" t="str">
        <f t="shared" si="5587"/>
        <v/>
      </c>
      <c r="CJ783" s="65">
        <f t="shared" si="5588"/>
        <v>825248</v>
      </c>
      <c r="CK783" s="67" t="str">
        <f t="shared" si="54"/>
        <v/>
      </c>
      <c r="CL783" s="68"/>
      <c r="CM783" s="68" t="str">
        <f t="shared" si="5589"/>
        <v/>
      </c>
      <c r="CN783" s="68" t="str">
        <f t="shared" si="5590"/>
        <v/>
      </c>
      <c r="CO783" s="68" t="str">
        <f t="shared" si="5591"/>
        <v/>
      </c>
      <c r="CP783" s="65">
        <f t="shared" si="5592"/>
        <v>799416</v>
      </c>
      <c r="CQ783" s="67" t="str">
        <f t="shared" si="59"/>
        <v/>
      </c>
      <c r="CR783" s="68"/>
      <c r="CS783" s="68" t="str">
        <f t="shared" si="5593"/>
        <v/>
      </c>
      <c r="CT783" s="68" t="str">
        <f t="shared" si="5594"/>
        <v/>
      </c>
      <c r="CU783" s="68" t="str">
        <f t="shared" si="5595"/>
        <v/>
      </c>
      <c r="CV783" s="65">
        <f t="shared" si="5596"/>
        <v>0</v>
      </c>
      <c r="CW783" s="67" t="str">
        <f t="shared" si="64"/>
        <v/>
      </c>
      <c r="CX783" s="68"/>
      <c r="CY783" s="68" t="str">
        <f t="shared" si="5597"/>
        <v/>
      </c>
      <c r="CZ783" s="68" t="str">
        <f t="shared" si="5598"/>
        <v/>
      </c>
      <c r="DA783" s="68" t="str">
        <f t="shared" si="5599"/>
        <v/>
      </c>
      <c r="DB783" s="65">
        <f t="shared" si="5600"/>
        <v>25832</v>
      </c>
      <c r="DC783" s="67" t="str">
        <f t="shared" si="69"/>
        <v/>
      </c>
      <c r="DD783" s="68"/>
      <c r="DE783" s="68" t="str">
        <f t="shared" si="5601"/>
        <v/>
      </c>
      <c r="DF783" s="51" t="str">
        <f t="shared" si="5602"/>
        <v/>
      </c>
      <c r="DG783" s="51" t="str">
        <f t="shared" si="5603"/>
        <v/>
      </c>
      <c r="DH783" s="65">
        <f t="shared" si="5604"/>
        <v>0</v>
      </c>
      <c r="DI783" s="69" t="str">
        <f t="shared" si="74"/>
        <v/>
      </c>
      <c r="DJ783" s="51"/>
      <c r="DK783" s="51" t="str">
        <f t="shared" si="5605"/>
        <v/>
      </c>
      <c r="DL783" s="51" t="str">
        <f t="shared" si="5606"/>
        <v/>
      </c>
      <c r="DM783" s="51" t="str">
        <f t="shared" si="5607"/>
        <v/>
      </c>
      <c r="DN783" s="65">
        <f t="shared" si="5608"/>
        <v>0</v>
      </c>
      <c r="DO783" s="69" t="str">
        <f t="shared" si="79"/>
        <v/>
      </c>
      <c r="DP783" s="51"/>
      <c r="DQ783" s="51"/>
      <c r="DR783" s="51"/>
      <c r="DS783" s="51"/>
      <c r="DT783" s="51"/>
      <c r="DU783" s="181"/>
    </row>
    <row r="784" spans="1:125" ht="15" x14ac:dyDescent="0.25">
      <c r="A784" s="56">
        <v>2018</v>
      </c>
      <c r="B784" s="51" t="s">
        <v>624</v>
      </c>
      <c r="C784" s="50" t="s">
        <v>625</v>
      </c>
      <c r="D784" s="170" t="s">
        <v>193</v>
      </c>
      <c r="E784" s="50" t="s">
        <v>7</v>
      </c>
      <c r="F784" s="89">
        <v>77204</v>
      </c>
      <c r="G784" s="89">
        <v>0</v>
      </c>
      <c r="H784" s="89">
        <v>158803</v>
      </c>
      <c r="I784" s="90">
        <v>813289</v>
      </c>
      <c r="J784" s="56" t="s">
        <v>209</v>
      </c>
      <c r="K784" s="50" t="s">
        <v>2032</v>
      </c>
      <c r="L784" s="112">
        <v>813289</v>
      </c>
      <c r="M784" s="58"/>
      <c r="N784" s="58"/>
      <c r="O784" s="58"/>
      <c r="P784" s="91"/>
      <c r="Q784" s="92">
        <v>794727</v>
      </c>
      <c r="R784" s="92">
        <v>0</v>
      </c>
      <c r="S784" s="92">
        <v>22700</v>
      </c>
      <c r="T784" s="92">
        <v>0</v>
      </c>
      <c r="U784" s="94"/>
      <c r="V784" s="94"/>
      <c r="W784" s="90">
        <f t="shared" si="857"/>
        <v>817427</v>
      </c>
      <c r="X784" s="101">
        <v>0</v>
      </c>
      <c r="Y784" s="50"/>
      <c r="Z784" s="50"/>
      <c r="AA784" s="51"/>
      <c r="AB784" s="68"/>
      <c r="AC784" s="68"/>
      <c r="AD784" s="68"/>
      <c r="AE784" s="68"/>
      <c r="AF784" s="68"/>
      <c r="AG784" s="67" t="str">
        <f t="shared" si="7"/>
        <v/>
      </c>
      <c r="AH784" s="51"/>
      <c r="AI784" s="51" t="str">
        <f t="shared" si="8"/>
        <v/>
      </c>
      <c r="AJ784" s="68" t="str">
        <f t="shared" si="9"/>
        <v/>
      </c>
      <c r="AK784" s="68" t="str">
        <f t="shared" si="10"/>
        <v/>
      </c>
      <c r="AL784" s="68" t="str">
        <f t="shared" si="11"/>
        <v/>
      </c>
      <c r="AM784" s="68" t="str">
        <f t="shared" si="12"/>
        <v/>
      </c>
      <c r="AN784" s="68" t="str">
        <f t="shared" si="13"/>
        <v/>
      </c>
      <c r="AO784" s="67" t="str">
        <f t="shared" si="14"/>
        <v/>
      </c>
      <c r="AP784" s="51"/>
      <c r="AQ784" s="51" t="str">
        <f t="shared" si="15"/>
        <v/>
      </c>
      <c r="AR784" s="68" t="str">
        <f t="shared" si="16"/>
        <v/>
      </c>
      <c r="AS784" s="68" t="str">
        <f t="shared" si="17"/>
        <v/>
      </c>
      <c r="AT784" s="68" t="str">
        <f t="shared" si="18"/>
        <v/>
      </c>
      <c r="AU784" s="68" t="str">
        <f t="shared" si="19"/>
        <v/>
      </c>
      <c r="AV784" s="68" t="str">
        <f t="shared" si="20"/>
        <v/>
      </c>
      <c r="AW784" s="67" t="str">
        <f t="shared" si="21"/>
        <v/>
      </c>
      <c r="AX784" s="51"/>
      <c r="AY784" s="51" t="str">
        <f t="shared" si="22"/>
        <v/>
      </c>
      <c r="AZ784" s="68" t="str">
        <f t="shared" si="23"/>
        <v/>
      </c>
      <c r="BA784" s="68" t="str">
        <f t="shared" si="24"/>
        <v/>
      </c>
      <c r="BB784" s="68" t="str">
        <f t="shared" si="25"/>
        <v/>
      </c>
      <c r="BC784" s="68" t="str">
        <f t="shared" si="26"/>
        <v/>
      </c>
      <c r="BD784" s="68" t="str">
        <f t="shared" si="27"/>
        <v/>
      </c>
      <c r="BE784" s="68" t="str">
        <f t="shared" si="28"/>
        <v/>
      </c>
      <c r="BF784" s="51"/>
      <c r="BG784" s="96">
        <f t="shared" si="29"/>
        <v>77204</v>
      </c>
      <c r="BH784" s="67">
        <f t="shared" si="30"/>
        <v>813289</v>
      </c>
      <c r="BI784" s="67">
        <f t="shared" si="31"/>
        <v>794727</v>
      </c>
      <c r="BJ784" s="67">
        <f t="shared" si="32"/>
        <v>0</v>
      </c>
      <c r="BK784" s="67">
        <f t="shared" si="33"/>
        <v>22700</v>
      </c>
      <c r="BL784" s="67">
        <f t="shared" si="34"/>
        <v>0</v>
      </c>
      <c r="BM784" s="65">
        <f t="shared" si="35"/>
        <v>0</v>
      </c>
      <c r="BN784" s="51"/>
      <c r="BO784" s="51"/>
      <c r="BP784" s="51"/>
      <c r="BQ784" s="70"/>
      <c r="BR784" s="51"/>
      <c r="BS784" s="96">
        <f t="shared" si="2920"/>
        <v>77204</v>
      </c>
      <c r="BT784" s="51"/>
      <c r="BU784" s="68"/>
      <c r="BV784" s="68"/>
      <c r="BW784" s="65"/>
      <c r="BX784" s="68"/>
      <c r="BY784" s="67">
        <f t="shared" si="44"/>
        <v>813289</v>
      </c>
      <c r="BZ784" s="68"/>
      <c r="CA784" s="65" t="str">
        <f t="shared" si="45"/>
        <v/>
      </c>
      <c r="CB784" s="67" t="str">
        <f t="shared" si="46"/>
        <v/>
      </c>
      <c r="CC784" s="67" t="str">
        <f t="shared" si="47"/>
        <v/>
      </c>
      <c r="CD784" s="67" t="str">
        <f t="shared" si="48"/>
        <v/>
      </c>
      <c r="CE784" s="67">
        <f t="shared" si="49"/>
        <v>0</v>
      </c>
      <c r="CF784" s="68"/>
      <c r="CG784" s="68"/>
      <c r="CH784" s="68"/>
      <c r="CI784" s="65"/>
      <c r="CJ784" s="68"/>
      <c r="CK784" s="67">
        <f t="shared" si="54"/>
        <v>817427</v>
      </c>
      <c r="CL784" s="68"/>
      <c r="CM784" s="68"/>
      <c r="CN784" s="68"/>
      <c r="CO784" s="65"/>
      <c r="CP784" s="68"/>
      <c r="CQ784" s="67">
        <f t="shared" si="59"/>
        <v>794727</v>
      </c>
      <c r="CR784" s="68"/>
      <c r="CS784" s="68"/>
      <c r="CT784" s="68"/>
      <c r="CU784" s="65"/>
      <c r="CV784" s="68"/>
      <c r="CW784" s="67">
        <f t="shared" si="64"/>
        <v>0</v>
      </c>
      <c r="CX784" s="68"/>
      <c r="CY784" s="68"/>
      <c r="CZ784" s="68"/>
      <c r="DA784" s="65"/>
      <c r="DB784" s="68"/>
      <c r="DC784" s="67">
        <f t="shared" si="69"/>
        <v>22700</v>
      </c>
      <c r="DD784" s="68"/>
      <c r="DE784" s="68"/>
      <c r="DF784" s="51"/>
      <c r="DG784" s="70"/>
      <c r="DH784" s="51"/>
      <c r="DI784" s="67">
        <f t="shared" si="74"/>
        <v>0</v>
      </c>
      <c r="DJ784" s="51"/>
      <c r="DK784" s="51"/>
      <c r="DL784" s="51"/>
      <c r="DM784" s="70"/>
      <c r="DN784" s="51"/>
      <c r="DO784" s="67">
        <f t="shared" si="79"/>
        <v>794727</v>
      </c>
      <c r="DP784" s="51"/>
      <c r="DQ784" s="51"/>
      <c r="DR784" s="51"/>
      <c r="DS784" s="51"/>
      <c r="DT784" s="51"/>
      <c r="DU784" s="181"/>
    </row>
    <row r="785" spans="1:125" ht="15" x14ac:dyDescent="0.25">
      <c r="A785" s="50"/>
      <c r="B785" s="51"/>
      <c r="C785" s="50"/>
      <c r="D785" s="53"/>
      <c r="E785" s="50"/>
      <c r="F785" s="220"/>
      <c r="G785" s="220"/>
      <c r="H785" s="220"/>
      <c r="I785" s="61"/>
      <c r="J785" s="50"/>
      <c r="K785" s="50" t="s">
        <v>2032</v>
      </c>
      <c r="L785" s="58" t="s">
        <v>2032</v>
      </c>
      <c r="M785" s="58"/>
      <c r="N785" s="58"/>
      <c r="O785" s="58"/>
      <c r="P785" s="59"/>
      <c r="Q785" s="60"/>
      <c r="R785" s="60"/>
      <c r="S785" s="60"/>
      <c r="T785" s="60"/>
      <c r="U785" s="60"/>
      <c r="V785" s="79"/>
      <c r="W785" s="90">
        <f t="shared" si="857"/>
        <v>0</v>
      </c>
      <c r="X785" s="101"/>
      <c r="Y785" s="50"/>
      <c r="Z785" s="50"/>
      <c r="AA785" s="51"/>
      <c r="AB785" s="68"/>
      <c r="AC785" s="68"/>
      <c r="AD785" s="68"/>
      <c r="AE785" s="68"/>
      <c r="AF785" s="68"/>
      <c r="AG785" s="67" t="str">
        <f t="shared" si="7"/>
        <v/>
      </c>
      <c r="AH785" s="51"/>
      <c r="AI785" s="51" t="str">
        <f t="shared" si="8"/>
        <v/>
      </c>
      <c r="AJ785" s="68" t="str">
        <f t="shared" si="9"/>
        <v/>
      </c>
      <c r="AK785" s="68" t="str">
        <f t="shared" si="10"/>
        <v/>
      </c>
      <c r="AL785" s="68" t="str">
        <f t="shared" si="11"/>
        <v/>
      </c>
      <c r="AM785" s="68" t="str">
        <f t="shared" si="12"/>
        <v/>
      </c>
      <c r="AN785" s="68" t="str">
        <f t="shared" si="13"/>
        <v/>
      </c>
      <c r="AO785" s="67" t="str">
        <f t="shared" si="14"/>
        <v/>
      </c>
      <c r="AP785" s="51"/>
      <c r="AQ785" s="51" t="str">
        <f t="shared" si="15"/>
        <v/>
      </c>
      <c r="AR785" s="68" t="str">
        <f t="shared" si="16"/>
        <v/>
      </c>
      <c r="AS785" s="68" t="str">
        <f t="shared" si="17"/>
        <v/>
      </c>
      <c r="AT785" s="68" t="str">
        <f t="shared" si="18"/>
        <v/>
      </c>
      <c r="AU785" s="68" t="str">
        <f t="shared" si="19"/>
        <v/>
      </c>
      <c r="AV785" s="68" t="str">
        <f t="shared" si="20"/>
        <v/>
      </c>
      <c r="AW785" s="67" t="str">
        <f t="shared" si="21"/>
        <v/>
      </c>
      <c r="AX785" s="51"/>
      <c r="AY785" s="51" t="str">
        <f t="shared" si="22"/>
        <v/>
      </c>
      <c r="AZ785" s="68" t="str">
        <f t="shared" si="23"/>
        <v/>
      </c>
      <c r="BA785" s="68" t="str">
        <f t="shared" si="24"/>
        <v/>
      </c>
      <c r="BB785" s="68" t="str">
        <f t="shared" si="25"/>
        <v/>
      </c>
      <c r="BC785" s="68" t="str">
        <f t="shared" si="26"/>
        <v/>
      </c>
      <c r="BD785" s="68" t="str">
        <f t="shared" si="27"/>
        <v/>
      </c>
      <c r="BE785" s="68" t="str">
        <f t="shared" si="28"/>
        <v/>
      </c>
      <c r="BF785" s="51"/>
      <c r="BG785" s="69" t="str">
        <f t="shared" si="29"/>
        <v/>
      </c>
      <c r="BH785" s="67" t="str">
        <f t="shared" si="30"/>
        <v/>
      </c>
      <c r="BI785" s="67" t="str">
        <f t="shared" si="31"/>
        <v/>
      </c>
      <c r="BJ785" s="67" t="str">
        <f t="shared" si="32"/>
        <v/>
      </c>
      <c r="BK785" s="67" t="str">
        <f t="shared" si="33"/>
        <v/>
      </c>
      <c r="BL785" s="67" t="str">
        <f t="shared" si="34"/>
        <v/>
      </c>
      <c r="BM785" s="65" t="str">
        <f t="shared" si="35"/>
        <v/>
      </c>
      <c r="BN785" s="51"/>
      <c r="BO785" s="51"/>
      <c r="BP785" s="51"/>
      <c r="BQ785" s="70"/>
      <c r="BR785" s="51"/>
      <c r="BS785" s="69" t="str">
        <f t="shared" si="2920"/>
        <v/>
      </c>
      <c r="BT785" s="51"/>
      <c r="BU785" s="68"/>
      <c r="BV785" s="68"/>
      <c r="BW785" s="65"/>
      <c r="BX785" s="68"/>
      <c r="BY785" s="67" t="str">
        <f t="shared" si="44"/>
        <v/>
      </c>
      <c r="BZ785" s="68"/>
      <c r="CA785" s="65" t="str">
        <f t="shared" si="45"/>
        <v/>
      </c>
      <c r="CB785" s="67" t="str">
        <f t="shared" si="46"/>
        <v/>
      </c>
      <c r="CC785" s="67" t="str">
        <f t="shared" si="47"/>
        <v/>
      </c>
      <c r="CD785" s="67" t="str">
        <f t="shared" si="48"/>
        <v/>
      </c>
      <c r="CE785" s="67" t="str">
        <f t="shared" si="49"/>
        <v/>
      </c>
      <c r="CF785" s="68"/>
      <c r="CG785" s="68"/>
      <c r="CH785" s="68"/>
      <c r="CI785" s="65"/>
      <c r="CJ785" s="68"/>
      <c r="CK785" s="67" t="str">
        <f t="shared" si="54"/>
        <v/>
      </c>
      <c r="CL785" s="68"/>
      <c r="CM785" s="68"/>
      <c r="CN785" s="68"/>
      <c r="CO785" s="65"/>
      <c r="CP785" s="68"/>
      <c r="CQ785" s="67" t="str">
        <f t="shared" si="59"/>
        <v/>
      </c>
      <c r="CR785" s="68"/>
      <c r="CS785" s="68"/>
      <c r="CT785" s="68"/>
      <c r="CU785" s="65"/>
      <c r="CV785" s="68"/>
      <c r="CW785" s="67" t="str">
        <f t="shared" si="64"/>
        <v/>
      </c>
      <c r="CX785" s="68"/>
      <c r="CY785" s="68"/>
      <c r="CZ785" s="68"/>
      <c r="DA785" s="65"/>
      <c r="DB785" s="68"/>
      <c r="DC785" s="67" t="str">
        <f t="shared" si="69"/>
        <v/>
      </c>
      <c r="DD785" s="68"/>
      <c r="DE785" s="68"/>
      <c r="DF785" s="51"/>
      <c r="DG785" s="70"/>
      <c r="DH785" s="51"/>
      <c r="DI785" s="69" t="str">
        <f t="shared" si="74"/>
        <v/>
      </c>
      <c r="DJ785" s="51"/>
      <c r="DK785" s="51"/>
      <c r="DL785" s="51"/>
      <c r="DM785" s="70"/>
      <c r="DN785" s="51"/>
      <c r="DO785" s="69" t="str">
        <f t="shared" si="79"/>
        <v/>
      </c>
      <c r="DP785" s="51"/>
      <c r="DQ785" s="51"/>
      <c r="DR785" s="51"/>
      <c r="DS785" s="51"/>
      <c r="DT785" s="51"/>
      <c r="DU785" s="181"/>
    </row>
    <row r="786" spans="1:125" ht="15" x14ac:dyDescent="0.25">
      <c r="A786" s="50">
        <v>2016</v>
      </c>
      <c r="B786" s="51" t="s">
        <v>626</v>
      </c>
      <c r="C786" s="50" t="s">
        <v>627</v>
      </c>
      <c r="D786" s="53" t="s">
        <v>193</v>
      </c>
      <c r="E786" s="50" t="s">
        <v>7</v>
      </c>
      <c r="F786" s="220">
        <v>7253</v>
      </c>
      <c r="G786" s="220" t="s">
        <v>364</v>
      </c>
      <c r="H786" s="220">
        <v>14864</v>
      </c>
      <c r="I786" s="61">
        <v>201990</v>
      </c>
      <c r="J786" s="50"/>
      <c r="K786" s="50" t="s">
        <v>2032</v>
      </c>
      <c r="L786" s="58" t="s">
        <v>2032</v>
      </c>
      <c r="M786" s="58" t="s">
        <v>2032</v>
      </c>
      <c r="N786" s="58" t="s">
        <v>2032</v>
      </c>
      <c r="O786" s="58" t="s">
        <v>2032</v>
      </c>
      <c r="P786" s="59"/>
      <c r="Q786" s="60">
        <v>201990</v>
      </c>
      <c r="R786" s="60">
        <v>0</v>
      </c>
      <c r="S786" s="60">
        <v>0</v>
      </c>
      <c r="T786" s="60">
        <v>0</v>
      </c>
      <c r="U786" s="60">
        <v>0</v>
      </c>
      <c r="V786" s="79"/>
      <c r="W786" s="90">
        <f t="shared" si="857"/>
        <v>201990</v>
      </c>
      <c r="X786" s="101">
        <v>0</v>
      </c>
      <c r="Y786" s="50"/>
      <c r="Z786" s="50" t="s">
        <v>193</v>
      </c>
      <c r="AA786" s="51" t="str">
        <f t="shared" ref="AA786:AA787" si="5609">IF(A786 =2014,IF(Y786 ="",F786,""),"")</f>
        <v/>
      </c>
      <c r="AB786" s="68" t="str">
        <f t="shared" ref="AB786:AB787" si="5610">IF(A786 =2014,IF(Y786 ="",I786,""),"")</f>
        <v/>
      </c>
      <c r="AC786" s="68" t="str">
        <f t="shared" ref="AC786:AC787" si="5611">IF(A786 =2014,IF(Y786 ="",Q786,""),"")</f>
        <v/>
      </c>
      <c r="AD786" s="68" t="str">
        <f t="shared" ref="AD786:AD787" si="5612">IF(A786 =2014,IF(Y786 ="",R786,""),"")</f>
        <v/>
      </c>
      <c r="AE786" s="68" t="str">
        <f t="shared" ref="AE786:AE787" si="5613">IF(A786 =2014,IF(Y786 ="",S786,""),"")</f>
        <v/>
      </c>
      <c r="AF786" s="68" t="str">
        <f t="shared" ref="AF786:AF787" si="5614">IF(A786 =2014,IF(Y786 ="",T786+U786,""),"")</f>
        <v/>
      </c>
      <c r="AG786" s="67" t="str">
        <f t="shared" si="7"/>
        <v/>
      </c>
      <c r="AH786" s="51"/>
      <c r="AI786" s="51" t="str">
        <f t="shared" si="8"/>
        <v/>
      </c>
      <c r="AJ786" s="68" t="str">
        <f t="shared" si="9"/>
        <v/>
      </c>
      <c r="AK786" s="68" t="str">
        <f t="shared" si="10"/>
        <v/>
      </c>
      <c r="AL786" s="68" t="str">
        <f t="shared" si="11"/>
        <v/>
      </c>
      <c r="AM786" s="68" t="str">
        <f t="shared" si="12"/>
        <v/>
      </c>
      <c r="AN786" s="68" t="str">
        <f t="shared" si="13"/>
        <v/>
      </c>
      <c r="AO786" s="67" t="str">
        <f t="shared" si="14"/>
        <v/>
      </c>
      <c r="AP786" s="51"/>
      <c r="AQ786" s="80">
        <f t="shared" si="15"/>
        <v>7253</v>
      </c>
      <c r="AR786" s="68">
        <f t="shared" si="16"/>
        <v>201990</v>
      </c>
      <c r="AS786" s="68">
        <f t="shared" si="17"/>
        <v>201990</v>
      </c>
      <c r="AT786" s="68">
        <f t="shared" si="18"/>
        <v>0</v>
      </c>
      <c r="AU786" s="68">
        <f t="shared" si="19"/>
        <v>0</v>
      </c>
      <c r="AV786" s="68">
        <f t="shared" si="20"/>
        <v>0</v>
      </c>
      <c r="AW786" s="67">
        <f t="shared" si="21"/>
        <v>0</v>
      </c>
      <c r="AX786" s="51"/>
      <c r="AY786" s="51" t="str">
        <f t="shared" si="22"/>
        <v/>
      </c>
      <c r="AZ786" s="68" t="str">
        <f t="shared" si="23"/>
        <v/>
      </c>
      <c r="BA786" s="68" t="str">
        <f t="shared" si="24"/>
        <v/>
      </c>
      <c r="BB786" s="68" t="str">
        <f t="shared" si="25"/>
        <v/>
      </c>
      <c r="BC786" s="68" t="str">
        <f t="shared" si="26"/>
        <v/>
      </c>
      <c r="BD786" s="68" t="str">
        <f t="shared" si="27"/>
        <v/>
      </c>
      <c r="BE786" s="68" t="str">
        <f t="shared" si="28"/>
        <v/>
      </c>
      <c r="BF786" s="51"/>
      <c r="BG786" s="69" t="str">
        <f t="shared" si="29"/>
        <v/>
      </c>
      <c r="BH786" s="67" t="str">
        <f t="shared" si="30"/>
        <v/>
      </c>
      <c r="BI786" s="67" t="str">
        <f t="shared" si="31"/>
        <v/>
      </c>
      <c r="BJ786" s="67" t="str">
        <f t="shared" si="32"/>
        <v/>
      </c>
      <c r="BK786" s="67" t="str">
        <f t="shared" si="33"/>
        <v/>
      </c>
      <c r="BL786" s="67" t="str">
        <f t="shared" si="34"/>
        <v/>
      </c>
      <c r="BM786" s="65" t="str">
        <f t="shared" si="35"/>
        <v/>
      </c>
      <c r="BN786" s="51"/>
      <c r="BO786" s="51" t="str">
        <f t="shared" ref="BO786:BO787" si="5615">IF(A786 =2014,F786,"")</f>
        <v/>
      </c>
      <c r="BP786" s="51" t="str">
        <f t="shared" ref="BP786:BP787" si="5616">IF(A786 =2015,F786,"")</f>
        <v/>
      </c>
      <c r="BQ786" s="71">
        <f t="shared" ref="BQ786:BQ787" si="5617">IF(A786 =2016,F786,"")</f>
        <v>7253</v>
      </c>
      <c r="BR786" s="51" t="str">
        <f t="shared" ref="BR786:BR787" si="5618">IF(A786 =2017,F786,"")</f>
        <v/>
      </c>
      <c r="BS786" s="69" t="str">
        <f t="shared" si="2920"/>
        <v/>
      </c>
      <c r="BT786" s="51"/>
      <c r="BU786" s="68" t="str">
        <f t="shared" ref="BU786:BU787" si="5619">IF(A786 =2014,I786,"")</f>
        <v/>
      </c>
      <c r="BV786" s="68" t="str">
        <f t="shared" ref="BV786:BV787" si="5620">IF(A786 =2015,I786,"")</f>
        <v/>
      </c>
      <c r="BW786" s="65">
        <f t="shared" ref="BW786:BW787" si="5621">IF(A786 =2016,I786,"")</f>
        <v>201990</v>
      </c>
      <c r="BX786" s="68" t="str">
        <f t="shared" ref="BX786:BX787" si="5622">IF(A786 =2017,I786,"")</f>
        <v/>
      </c>
      <c r="BY786" s="67" t="str">
        <f t="shared" si="44"/>
        <v/>
      </c>
      <c r="BZ786" s="68"/>
      <c r="CA786" s="65" t="str">
        <f t="shared" si="45"/>
        <v/>
      </c>
      <c r="CB786" s="67" t="str">
        <f t="shared" si="46"/>
        <v/>
      </c>
      <c r="CC786" s="67">
        <f t="shared" si="47"/>
        <v>0</v>
      </c>
      <c r="CD786" s="67" t="str">
        <f t="shared" si="48"/>
        <v/>
      </c>
      <c r="CE786" s="67" t="str">
        <f t="shared" si="49"/>
        <v/>
      </c>
      <c r="CF786" s="68"/>
      <c r="CG786" s="68" t="str">
        <f t="shared" ref="CG786:CG787" si="5623">IF(A786 =2014,Q786+R786+S786+T786+U786,"")</f>
        <v/>
      </c>
      <c r="CH786" s="68" t="str">
        <f t="shared" ref="CH786:CH787" si="5624">IF(A786 =2015,Q786+R786+S786+T786+U786,"")</f>
        <v/>
      </c>
      <c r="CI786" s="65">
        <f t="shared" ref="CI786:CI787" si="5625">IF(A786 =2016,Q786+R786+S786+T786+U786,"")</f>
        <v>201990</v>
      </c>
      <c r="CJ786" s="68" t="str">
        <f t="shared" ref="CJ786:CJ787" si="5626">IF(A786 =2017,Q786+R786+S786+T786+U786,"")</f>
        <v/>
      </c>
      <c r="CK786" s="67" t="str">
        <f t="shared" si="54"/>
        <v/>
      </c>
      <c r="CL786" s="68"/>
      <c r="CM786" s="68" t="str">
        <f t="shared" ref="CM786:CM787" si="5627">IF(A786 =2014,Q786,"")</f>
        <v/>
      </c>
      <c r="CN786" s="68" t="str">
        <f t="shared" ref="CN786:CN787" si="5628">IF(A786 =2015,Q786,"")</f>
        <v/>
      </c>
      <c r="CO786" s="65">
        <f t="shared" ref="CO786:CO787" si="5629">IF(A786 =2016,Q786,"")</f>
        <v>201990</v>
      </c>
      <c r="CP786" s="68" t="str">
        <f t="shared" ref="CP786:CP787" si="5630">IF(A786 =2017,Q786,"")</f>
        <v/>
      </c>
      <c r="CQ786" s="67" t="str">
        <f t="shared" si="59"/>
        <v/>
      </c>
      <c r="CR786" s="68"/>
      <c r="CS786" s="68" t="str">
        <f t="shared" ref="CS786:CS787" si="5631">IF(A786 =2014,R786,"")</f>
        <v/>
      </c>
      <c r="CT786" s="68" t="str">
        <f t="shared" ref="CT786:CT787" si="5632">IF(A786 =2015,R786,"")</f>
        <v/>
      </c>
      <c r="CU786" s="65">
        <f t="shared" ref="CU786:CU787" si="5633">IF(A786 =2016,R786,"")</f>
        <v>0</v>
      </c>
      <c r="CV786" s="68" t="str">
        <f t="shared" ref="CV786:CV787" si="5634">IF(A786 =2017,R786,"")</f>
        <v/>
      </c>
      <c r="CW786" s="67" t="str">
        <f t="shared" si="64"/>
        <v/>
      </c>
      <c r="CX786" s="68"/>
      <c r="CY786" s="68" t="str">
        <f t="shared" ref="CY786:CY787" si="5635">IF(A786 =2014,S786,"")</f>
        <v/>
      </c>
      <c r="CZ786" s="68" t="str">
        <f t="shared" ref="CZ786:CZ787" si="5636">IF(A786 =2015,S786,"")</f>
        <v/>
      </c>
      <c r="DA786" s="65">
        <f t="shared" ref="DA786:DA787" si="5637">IF(A786 =2016,S786,"")</f>
        <v>0</v>
      </c>
      <c r="DB786" s="68" t="str">
        <f t="shared" ref="DB786:DB787" si="5638">IF(A786 =2017,S786,"")</f>
        <v/>
      </c>
      <c r="DC786" s="67" t="str">
        <f t="shared" si="69"/>
        <v/>
      </c>
      <c r="DD786" s="68"/>
      <c r="DE786" s="68" t="str">
        <f t="shared" ref="DE786:DE787" si="5639">IF(A786 =2014,T786,"")</f>
        <v/>
      </c>
      <c r="DF786" s="51" t="str">
        <f t="shared" ref="DF786:DF787" si="5640">IF(A786 =2015,T786,"")</f>
        <v/>
      </c>
      <c r="DG786" s="65">
        <f t="shared" ref="DG786:DG787" si="5641">IF(A786 =2016,T786,"")</f>
        <v>0</v>
      </c>
      <c r="DH786" s="51" t="str">
        <f t="shared" ref="DH786:DH787" si="5642">IF(A786 =2017,T786,"")</f>
        <v/>
      </c>
      <c r="DI786" s="69" t="str">
        <f t="shared" si="74"/>
        <v/>
      </c>
      <c r="DJ786" s="51"/>
      <c r="DK786" s="51" t="str">
        <f t="shared" ref="DK786:DK787" si="5643">IF(A786 =2014,U786,"")</f>
        <v/>
      </c>
      <c r="DL786" s="51" t="str">
        <f t="shared" ref="DL786:DL787" si="5644">IF(A786 =2015,U786,"")</f>
        <v/>
      </c>
      <c r="DM786" s="65">
        <f t="shared" ref="DM786:DM787" si="5645">IF(A786 =2016,U786,"")</f>
        <v>0</v>
      </c>
      <c r="DN786" s="51" t="str">
        <f t="shared" ref="DN786:DN787" si="5646">IF(A786 =2017,U786,"")</f>
        <v/>
      </c>
      <c r="DO786" s="69" t="str">
        <f t="shared" si="79"/>
        <v/>
      </c>
      <c r="DP786" s="51"/>
      <c r="DQ786" s="51"/>
      <c r="DR786" s="51"/>
      <c r="DS786" s="51"/>
      <c r="DT786" s="51"/>
      <c r="DU786" s="181"/>
    </row>
    <row r="787" spans="1:125" ht="15" x14ac:dyDescent="0.25">
      <c r="A787" s="50">
        <v>2017</v>
      </c>
      <c r="B787" s="51" t="s">
        <v>626</v>
      </c>
      <c r="C787" s="50" t="s">
        <v>627</v>
      </c>
      <c r="D787" s="53" t="s">
        <v>193</v>
      </c>
      <c r="E787" s="50" t="s">
        <v>7</v>
      </c>
      <c r="F787" s="220">
        <v>6885</v>
      </c>
      <c r="G787" s="220" t="s">
        <v>364</v>
      </c>
      <c r="H787" s="220">
        <v>12748</v>
      </c>
      <c r="I787" s="61">
        <v>208060</v>
      </c>
      <c r="J787" s="50"/>
      <c r="K787" s="50" t="s">
        <v>2032</v>
      </c>
      <c r="L787" s="58" t="s">
        <v>2032</v>
      </c>
      <c r="M787" s="58" t="s">
        <v>2032</v>
      </c>
      <c r="N787" s="58" t="s">
        <v>2032</v>
      </c>
      <c r="O787" s="58" t="s">
        <v>2032</v>
      </c>
      <c r="P787" s="59"/>
      <c r="Q787" s="60">
        <v>208060</v>
      </c>
      <c r="R787" s="60">
        <v>0</v>
      </c>
      <c r="S787" s="60">
        <v>0</v>
      </c>
      <c r="T787" s="60">
        <v>0</v>
      </c>
      <c r="U787" s="60">
        <v>0</v>
      </c>
      <c r="V787" s="79"/>
      <c r="W787" s="90">
        <f t="shared" si="857"/>
        <v>208060</v>
      </c>
      <c r="X787" s="101">
        <v>99888</v>
      </c>
      <c r="Y787" s="50"/>
      <c r="Z787" s="50" t="s">
        <v>193</v>
      </c>
      <c r="AA787" s="51" t="str">
        <f t="shared" si="5609"/>
        <v/>
      </c>
      <c r="AB787" s="68" t="str">
        <f t="shared" si="5610"/>
        <v/>
      </c>
      <c r="AC787" s="68" t="str">
        <f t="shared" si="5611"/>
        <v/>
      </c>
      <c r="AD787" s="68" t="str">
        <f t="shared" si="5612"/>
        <v/>
      </c>
      <c r="AE787" s="68" t="str">
        <f t="shared" si="5613"/>
        <v/>
      </c>
      <c r="AF787" s="68" t="str">
        <f t="shared" si="5614"/>
        <v/>
      </c>
      <c r="AG787" s="67" t="str">
        <f t="shared" si="7"/>
        <v/>
      </c>
      <c r="AH787" s="51"/>
      <c r="AI787" s="51" t="str">
        <f t="shared" si="8"/>
        <v/>
      </c>
      <c r="AJ787" s="68" t="str">
        <f t="shared" si="9"/>
        <v/>
      </c>
      <c r="AK787" s="68" t="str">
        <f t="shared" si="10"/>
        <v/>
      </c>
      <c r="AL787" s="68" t="str">
        <f t="shared" si="11"/>
        <v/>
      </c>
      <c r="AM787" s="68" t="str">
        <f t="shared" si="12"/>
        <v/>
      </c>
      <c r="AN787" s="68" t="str">
        <f t="shared" si="13"/>
        <v/>
      </c>
      <c r="AO787" s="67" t="str">
        <f t="shared" si="14"/>
        <v/>
      </c>
      <c r="AP787" s="51"/>
      <c r="AQ787" s="51" t="str">
        <f t="shared" si="15"/>
        <v/>
      </c>
      <c r="AR787" s="68" t="str">
        <f t="shared" si="16"/>
        <v/>
      </c>
      <c r="AS787" s="68" t="str">
        <f t="shared" si="17"/>
        <v/>
      </c>
      <c r="AT787" s="68" t="str">
        <f t="shared" si="18"/>
        <v/>
      </c>
      <c r="AU787" s="68" t="str">
        <f t="shared" si="19"/>
        <v/>
      </c>
      <c r="AV787" s="68" t="str">
        <f t="shared" si="20"/>
        <v/>
      </c>
      <c r="AW787" s="67" t="str">
        <f t="shared" si="21"/>
        <v/>
      </c>
      <c r="AX787" s="51"/>
      <c r="AY787" s="80">
        <f t="shared" si="22"/>
        <v>6885</v>
      </c>
      <c r="AZ787" s="68">
        <f t="shared" si="23"/>
        <v>208060</v>
      </c>
      <c r="BA787" s="68">
        <f t="shared" si="24"/>
        <v>208060</v>
      </c>
      <c r="BB787" s="68">
        <f t="shared" si="25"/>
        <v>0</v>
      </c>
      <c r="BC787" s="68">
        <f t="shared" si="26"/>
        <v>0</v>
      </c>
      <c r="BD787" s="68">
        <f t="shared" si="27"/>
        <v>0</v>
      </c>
      <c r="BE787" s="68">
        <f t="shared" si="28"/>
        <v>99888</v>
      </c>
      <c r="BF787" s="51"/>
      <c r="BG787" s="69" t="str">
        <f t="shared" si="29"/>
        <v/>
      </c>
      <c r="BH787" s="67" t="str">
        <f t="shared" si="30"/>
        <v/>
      </c>
      <c r="BI787" s="67" t="str">
        <f t="shared" si="31"/>
        <v/>
      </c>
      <c r="BJ787" s="67" t="str">
        <f t="shared" si="32"/>
        <v/>
      </c>
      <c r="BK787" s="67" t="str">
        <f t="shared" si="33"/>
        <v/>
      </c>
      <c r="BL787" s="67" t="str">
        <f t="shared" si="34"/>
        <v/>
      </c>
      <c r="BM787" s="65" t="str">
        <f t="shared" si="35"/>
        <v/>
      </c>
      <c r="BN787" s="51"/>
      <c r="BO787" s="51" t="str">
        <f t="shared" si="5615"/>
        <v/>
      </c>
      <c r="BP787" s="51" t="str">
        <f t="shared" si="5616"/>
        <v/>
      </c>
      <c r="BQ787" s="51" t="str">
        <f t="shared" si="5617"/>
        <v/>
      </c>
      <c r="BR787" s="71">
        <f t="shared" si="5618"/>
        <v>6885</v>
      </c>
      <c r="BS787" s="69" t="str">
        <f t="shared" si="2920"/>
        <v/>
      </c>
      <c r="BT787" s="51"/>
      <c r="BU787" s="68" t="str">
        <f t="shared" si="5619"/>
        <v/>
      </c>
      <c r="BV787" s="68" t="str">
        <f t="shared" si="5620"/>
        <v/>
      </c>
      <c r="BW787" s="68" t="str">
        <f t="shared" si="5621"/>
        <v/>
      </c>
      <c r="BX787" s="65">
        <f t="shared" si="5622"/>
        <v>208060</v>
      </c>
      <c r="BY787" s="67" t="str">
        <f t="shared" si="44"/>
        <v/>
      </c>
      <c r="BZ787" s="68"/>
      <c r="CA787" s="65" t="str">
        <f t="shared" si="45"/>
        <v/>
      </c>
      <c r="CB787" s="67" t="str">
        <f t="shared" si="46"/>
        <v/>
      </c>
      <c r="CC787" s="67" t="str">
        <f t="shared" si="47"/>
        <v/>
      </c>
      <c r="CD787" s="67">
        <f t="shared" si="48"/>
        <v>99888</v>
      </c>
      <c r="CE787" s="67" t="str">
        <f t="shared" si="49"/>
        <v/>
      </c>
      <c r="CF787" s="68"/>
      <c r="CG787" s="68" t="str">
        <f t="shared" si="5623"/>
        <v/>
      </c>
      <c r="CH787" s="68" t="str">
        <f t="shared" si="5624"/>
        <v/>
      </c>
      <c r="CI787" s="68" t="str">
        <f t="shared" si="5625"/>
        <v/>
      </c>
      <c r="CJ787" s="65">
        <f t="shared" si="5626"/>
        <v>208060</v>
      </c>
      <c r="CK787" s="67" t="str">
        <f t="shared" si="54"/>
        <v/>
      </c>
      <c r="CL787" s="68"/>
      <c r="CM787" s="68" t="str">
        <f t="shared" si="5627"/>
        <v/>
      </c>
      <c r="CN787" s="68" t="str">
        <f t="shared" si="5628"/>
        <v/>
      </c>
      <c r="CO787" s="68" t="str">
        <f t="shared" si="5629"/>
        <v/>
      </c>
      <c r="CP787" s="65">
        <f t="shared" si="5630"/>
        <v>208060</v>
      </c>
      <c r="CQ787" s="67" t="str">
        <f t="shared" si="59"/>
        <v/>
      </c>
      <c r="CR787" s="68"/>
      <c r="CS787" s="68" t="str">
        <f t="shared" si="5631"/>
        <v/>
      </c>
      <c r="CT787" s="68" t="str">
        <f t="shared" si="5632"/>
        <v/>
      </c>
      <c r="CU787" s="68" t="str">
        <f t="shared" si="5633"/>
        <v/>
      </c>
      <c r="CV787" s="65">
        <f t="shared" si="5634"/>
        <v>0</v>
      </c>
      <c r="CW787" s="67" t="str">
        <f t="shared" si="64"/>
        <v/>
      </c>
      <c r="CX787" s="68"/>
      <c r="CY787" s="68" t="str">
        <f t="shared" si="5635"/>
        <v/>
      </c>
      <c r="CZ787" s="68" t="str">
        <f t="shared" si="5636"/>
        <v/>
      </c>
      <c r="DA787" s="68" t="str">
        <f t="shared" si="5637"/>
        <v/>
      </c>
      <c r="DB787" s="65">
        <f t="shared" si="5638"/>
        <v>0</v>
      </c>
      <c r="DC787" s="67" t="str">
        <f t="shared" si="69"/>
        <v/>
      </c>
      <c r="DD787" s="68"/>
      <c r="DE787" s="68" t="str">
        <f t="shared" si="5639"/>
        <v/>
      </c>
      <c r="DF787" s="51" t="str">
        <f t="shared" si="5640"/>
        <v/>
      </c>
      <c r="DG787" s="51" t="str">
        <f t="shared" si="5641"/>
        <v/>
      </c>
      <c r="DH787" s="65">
        <f t="shared" si="5642"/>
        <v>0</v>
      </c>
      <c r="DI787" s="69" t="str">
        <f t="shared" si="74"/>
        <v/>
      </c>
      <c r="DJ787" s="51"/>
      <c r="DK787" s="51" t="str">
        <f t="shared" si="5643"/>
        <v/>
      </c>
      <c r="DL787" s="51" t="str">
        <f t="shared" si="5644"/>
        <v/>
      </c>
      <c r="DM787" s="51" t="str">
        <f t="shared" si="5645"/>
        <v/>
      </c>
      <c r="DN787" s="65">
        <f t="shared" si="5646"/>
        <v>0</v>
      </c>
      <c r="DO787" s="69" t="str">
        <f t="shared" si="79"/>
        <v/>
      </c>
      <c r="DP787" s="51"/>
      <c r="DQ787" s="51"/>
      <c r="DR787" s="51"/>
      <c r="DS787" s="51"/>
      <c r="DT787" s="51"/>
      <c r="DU787" s="181"/>
    </row>
    <row r="788" spans="1:125" ht="15" x14ac:dyDescent="0.25">
      <c r="A788" s="56">
        <v>2018</v>
      </c>
      <c r="B788" s="51" t="s">
        <v>626</v>
      </c>
      <c r="C788" s="50" t="s">
        <v>627</v>
      </c>
      <c r="D788" s="170" t="s">
        <v>193</v>
      </c>
      <c r="E788" s="50" t="s">
        <v>7</v>
      </c>
      <c r="F788" s="89">
        <v>6483</v>
      </c>
      <c r="G788" s="89">
        <v>0</v>
      </c>
      <c r="H788" s="89">
        <v>13166</v>
      </c>
      <c r="I788" s="90">
        <v>264440</v>
      </c>
      <c r="J788" s="56" t="s">
        <v>209</v>
      </c>
      <c r="K788" s="50" t="s">
        <v>2032</v>
      </c>
      <c r="L788" s="112">
        <v>264440</v>
      </c>
      <c r="M788" s="58"/>
      <c r="N788" s="58"/>
      <c r="O788" s="58"/>
      <c r="P788" s="91"/>
      <c r="Q788" s="92">
        <v>264440</v>
      </c>
      <c r="R788" s="92">
        <v>0</v>
      </c>
      <c r="S788" s="92">
        <v>0</v>
      </c>
      <c r="T788" s="92">
        <v>0</v>
      </c>
      <c r="U788" s="94"/>
      <c r="V788" s="94"/>
      <c r="W788" s="90">
        <f t="shared" si="857"/>
        <v>264440</v>
      </c>
      <c r="X788" s="101">
        <v>0</v>
      </c>
      <c r="Y788" s="50"/>
      <c r="Z788" s="50"/>
      <c r="AA788" s="51"/>
      <c r="AB788" s="68"/>
      <c r="AC788" s="68"/>
      <c r="AD788" s="68"/>
      <c r="AE788" s="68"/>
      <c r="AF788" s="68"/>
      <c r="AG788" s="67" t="str">
        <f t="shared" si="7"/>
        <v/>
      </c>
      <c r="AH788" s="51"/>
      <c r="AI788" s="51" t="str">
        <f t="shared" si="8"/>
        <v/>
      </c>
      <c r="AJ788" s="68" t="str">
        <f t="shared" si="9"/>
        <v/>
      </c>
      <c r="AK788" s="68" t="str">
        <f t="shared" si="10"/>
        <v/>
      </c>
      <c r="AL788" s="68" t="str">
        <f t="shared" si="11"/>
        <v/>
      </c>
      <c r="AM788" s="68" t="str">
        <f t="shared" si="12"/>
        <v/>
      </c>
      <c r="AN788" s="68" t="str">
        <f t="shared" si="13"/>
        <v/>
      </c>
      <c r="AO788" s="67" t="str">
        <f t="shared" si="14"/>
        <v/>
      </c>
      <c r="AP788" s="51"/>
      <c r="AQ788" s="51" t="str">
        <f t="shared" si="15"/>
        <v/>
      </c>
      <c r="AR788" s="68" t="str">
        <f t="shared" si="16"/>
        <v/>
      </c>
      <c r="AS788" s="68" t="str">
        <f t="shared" si="17"/>
        <v/>
      </c>
      <c r="AT788" s="68" t="str">
        <f t="shared" si="18"/>
        <v/>
      </c>
      <c r="AU788" s="68" t="str">
        <f t="shared" si="19"/>
        <v/>
      </c>
      <c r="AV788" s="68" t="str">
        <f t="shared" si="20"/>
        <v/>
      </c>
      <c r="AW788" s="67" t="str">
        <f t="shared" si="21"/>
        <v/>
      </c>
      <c r="AX788" s="51"/>
      <c r="AY788" s="51" t="str">
        <f t="shared" si="22"/>
        <v/>
      </c>
      <c r="AZ788" s="68" t="str">
        <f t="shared" si="23"/>
        <v/>
      </c>
      <c r="BA788" s="68" t="str">
        <f t="shared" si="24"/>
        <v/>
      </c>
      <c r="BB788" s="68" t="str">
        <f t="shared" si="25"/>
        <v/>
      </c>
      <c r="BC788" s="68" t="str">
        <f t="shared" si="26"/>
        <v/>
      </c>
      <c r="BD788" s="68" t="str">
        <f t="shared" si="27"/>
        <v/>
      </c>
      <c r="BE788" s="68" t="str">
        <f t="shared" si="28"/>
        <v/>
      </c>
      <c r="BF788" s="51"/>
      <c r="BG788" s="96">
        <f t="shared" si="29"/>
        <v>6483</v>
      </c>
      <c r="BH788" s="67">
        <f t="shared" si="30"/>
        <v>264440</v>
      </c>
      <c r="BI788" s="67">
        <f t="shared" si="31"/>
        <v>264440</v>
      </c>
      <c r="BJ788" s="67">
        <f t="shared" si="32"/>
        <v>0</v>
      </c>
      <c r="BK788" s="67">
        <f t="shared" si="33"/>
        <v>0</v>
      </c>
      <c r="BL788" s="67">
        <f t="shared" si="34"/>
        <v>0</v>
      </c>
      <c r="BM788" s="65">
        <f t="shared" si="35"/>
        <v>0</v>
      </c>
      <c r="BN788" s="51"/>
      <c r="BO788" s="51"/>
      <c r="BP788" s="51"/>
      <c r="BQ788" s="70"/>
      <c r="BR788" s="51"/>
      <c r="BS788" s="96">
        <f t="shared" si="2920"/>
        <v>6483</v>
      </c>
      <c r="BT788" s="51"/>
      <c r="BU788" s="68"/>
      <c r="BV788" s="68"/>
      <c r="BW788" s="65"/>
      <c r="BX788" s="68"/>
      <c r="BY788" s="67">
        <f t="shared" si="44"/>
        <v>264440</v>
      </c>
      <c r="BZ788" s="68"/>
      <c r="CA788" s="65" t="str">
        <f t="shared" si="45"/>
        <v/>
      </c>
      <c r="CB788" s="67" t="str">
        <f t="shared" si="46"/>
        <v/>
      </c>
      <c r="CC788" s="67" t="str">
        <f t="shared" si="47"/>
        <v/>
      </c>
      <c r="CD788" s="67" t="str">
        <f t="shared" si="48"/>
        <v/>
      </c>
      <c r="CE788" s="67">
        <f t="shared" si="49"/>
        <v>0</v>
      </c>
      <c r="CF788" s="68"/>
      <c r="CG788" s="68"/>
      <c r="CH788" s="68"/>
      <c r="CI788" s="65"/>
      <c r="CJ788" s="68"/>
      <c r="CK788" s="67">
        <f t="shared" si="54"/>
        <v>264440</v>
      </c>
      <c r="CL788" s="68"/>
      <c r="CM788" s="68"/>
      <c r="CN788" s="68"/>
      <c r="CO788" s="65"/>
      <c r="CP788" s="68"/>
      <c r="CQ788" s="67">
        <f t="shared" si="59"/>
        <v>264440</v>
      </c>
      <c r="CR788" s="68"/>
      <c r="CS788" s="68"/>
      <c r="CT788" s="68"/>
      <c r="CU788" s="65"/>
      <c r="CV788" s="68"/>
      <c r="CW788" s="67">
        <f t="shared" si="64"/>
        <v>0</v>
      </c>
      <c r="CX788" s="68"/>
      <c r="CY788" s="68"/>
      <c r="CZ788" s="68"/>
      <c r="DA788" s="65"/>
      <c r="DB788" s="68"/>
      <c r="DC788" s="67">
        <f t="shared" si="69"/>
        <v>0</v>
      </c>
      <c r="DD788" s="68"/>
      <c r="DE788" s="68"/>
      <c r="DF788" s="51"/>
      <c r="DG788" s="70"/>
      <c r="DH788" s="51"/>
      <c r="DI788" s="67">
        <f t="shared" si="74"/>
        <v>0</v>
      </c>
      <c r="DJ788" s="51"/>
      <c r="DK788" s="51"/>
      <c r="DL788" s="51"/>
      <c r="DM788" s="70"/>
      <c r="DN788" s="51"/>
      <c r="DO788" s="67">
        <f t="shared" si="79"/>
        <v>264440</v>
      </c>
      <c r="DP788" s="51"/>
      <c r="DQ788" s="51"/>
      <c r="DR788" s="51"/>
      <c r="DS788" s="51"/>
      <c r="DT788" s="51"/>
      <c r="DU788" s="181"/>
    </row>
    <row r="789" spans="1:125" ht="15" x14ac:dyDescent="0.25">
      <c r="A789" s="50"/>
      <c r="B789" s="51"/>
      <c r="C789" s="50"/>
      <c r="D789" s="53"/>
      <c r="E789" s="50"/>
      <c r="F789" s="220"/>
      <c r="G789" s="220"/>
      <c r="H789" s="220"/>
      <c r="I789" s="61"/>
      <c r="J789" s="50"/>
      <c r="K789" s="50" t="s">
        <v>2032</v>
      </c>
      <c r="L789" s="58" t="s">
        <v>2032</v>
      </c>
      <c r="M789" s="58"/>
      <c r="N789" s="58"/>
      <c r="O789" s="58"/>
      <c r="P789" s="59"/>
      <c r="Q789" s="60"/>
      <c r="R789" s="60"/>
      <c r="S789" s="60"/>
      <c r="T789" s="60"/>
      <c r="U789" s="60"/>
      <c r="V789" s="79"/>
      <c r="W789" s="90">
        <f t="shared" si="857"/>
        <v>0</v>
      </c>
      <c r="X789" s="101"/>
      <c r="Y789" s="50"/>
      <c r="Z789" s="50"/>
      <c r="AA789" s="51"/>
      <c r="AB789" s="68"/>
      <c r="AC789" s="68"/>
      <c r="AD789" s="68"/>
      <c r="AE789" s="68"/>
      <c r="AF789" s="68"/>
      <c r="AG789" s="67" t="str">
        <f t="shared" si="7"/>
        <v/>
      </c>
      <c r="AH789" s="51"/>
      <c r="AI789" s="51" t="str">
        <f t="shared" si="8"/>
        <v/>
      </c>
      <c r="AJ789" s="68" t="str">
        <f t="shared" si="9"/>
        <v/>
      </c>
      <c r="AK789" s="68" t="str">
        <f t="shared" si="10"/>
        <v/>
      </c>
      <c r="AL789" s="68" t="str">
        <f t="shared" si="11"/>
        <v/>
      </c>
      <c r="AM789" s="68" t="str">
        <f t="shared" si="12"/>
        <v/>
      </c>
      <c r="AN789" s="68" t="str">
        <f t="shared" si="13"/>
        <v/>
      </c>
      <c r="AO789" s="67" t="str">
        <f t="shared" si="14"/>
        <v/>
      </c>
      <c r="AP789" s="51"/>
      <c r="AQ789" s="51" t="str">
        <f t="shared" si="15"/>
        <v/>
      </c>
      <c r="AR789" s="68" t="str">
        <f t="shared" si="16"/>
        <v/>
      </c>
      <c r="AS789" s="68" t="str">
        <f t="shared" si="17"/>
        <v/>
      </c>
      <c r="AT789" s="68" t="str">
        <f t="shared" si="18"/>
        <v/>
      </c>
      <c r="AU789" s="68" t="str">
        <f t="shared" si="19"/>
        <v/>
      </c>
      <c r="AV789" s="68" t="str">
        <f t="shared" si="20"/>
        <v/>
      </c>
      <c r="AW789" s="67" t="str">
        <f t="shared" si="21"/>
        <v/>
      </c>
      <c r="AX789" s="51"/>
      <c r="AY789" s="51" t="str">
        <f t="shared" si="22"/>
        <v/>
      </c>
      <c r="AZ789" s="68" t="str">
        <f t="shared" si="23"/>
        <v/>
      </c>
      <c r="BA789" s="68" t="str">
        <f t="shared" si="24"/>
        <v/>
      </c>
      <c r="BB789" s="68" t="str">
        <f t="shared" si="25"/>
        <v/>
      </c>
      <c r="BC789" s="68" t="str">
        <f t="shared" si="26"/>
        <v/>
      </c>
      <c r="BD789" s="68" t="str">
        <f t="shared" si="27"/>
        <v/>
      </c>
      <c r="BE789" s="68" t="str">
        <f t="shared" si="28"/>
        <v/>
      </c>
      <c r="BF789" s="51"/>
      <c r="BG789" s="69" t="str">
        <f t="shared" si="29"/>
        <v/>
      </c>
      <c r="BH789" s="67" t="str">
        <f t="shared" si="30"/>
        <v/>
      </c>
      <c r="BI789" s="67" t="str">
        <f t="shared" si="31"/>
        <v/>
      </c>
      <c r="BJ789" s="67" t="str">
        <f t="shared" si="32"/>
        <v/>
      </c>
      <c r="BK789" s="67" t="str">
        <f t="shared" si="33"/>
        <v/>
      </c>
      <c r="BL789" s="67" t="str">
        <f t="shared" si="34"/>
        <v/>
      </c>
      <c r="BM789" s="65" t="str">
        <f t="shared" si="35"/>
        <v/>
      </c>
      <c r="BN789" s="51"/>
      <c r="BO789" s="51"/>
      <c r="BP789" s="51"/>
      <c r="BQ789" s="70"/>
      <c r="BR789" s="51"/>
      <c r="BS789" s="69" t="str">
        <f t="shared" si="2920"/>
        <v/>
      </c>
      <c r="BT789" s="51"/>
      <c r="BU789" s="68"/>
      <c r="BV789" s="68"/>
      <c r="BW789" s="65"/>
      <c r="BX789" s="68"/>
      <c r="BY789" s="67" t="str">
        <f t="shared" si="44"/>
        <v/>
      </c>
      <c r="BZ789" s="68"/>
      <c r="CA789" s="65" t="str">
        <f t="shared" si="45"/>
        <v/>
      </c>
      <c r="CB789" s="67" t="str">
        <f t="shared" si="46"/>
        <v/>
      </c>
      <c r="CC789" s="67" t="str">
        <f t="shared" si="47"/>
        <v/>
      </c>
      <c r="CD789" s="67" t="str">
        <f t="shared" si="48"/>
        <v/>
      </c>
      <c r="CE789" s="67" t="str">
        <f t="shared" si="49"/>
        <v/>
      </c>
      <c r="CF789" s="68"/>
      <c r="CG789" s="68"/>
      <c r="CH789" s="68"/>
      <c r="CI789" s="65"/>
      <c r="CJ789" s="68"/>
      <c r="CK789" s="67" t="str">
        <f t="shared" si="54"/>
        <v/>
      </c>
      <c r="CL789" s="68"/>
      <c r="CM789" s="68"/>
      <c r="CN789" s="68"/>
      <c r="CO789" s="65"/>
      <c r="CP789" s="68"/>
      <c r="CQ789" s="67" t="str">
        <f t="shared" si="59"/>
        <v/>
      </c>
      <c r="CR789" s="68"/>
      <c r="CS789" s="68"/>
      <c r="CT789" s="68"/>
      <c r="CU789" s="65"/>
      <c r="CV789" s="68"/>
      <c r="CW789" s="67" t="str">
        <f t="shared" si="64"/>
        <v/>
      </c>
      <c r="CX789" s="68"/>
      <c r="CY789" s="68"/>
      <c r="CZ789" s="68"/>
      <c r="DA789" s="65"/>
      <c r="DB789" s="68"/>
      <c r="DC789" s="67" t="str">
        <f t="shared" si="69"/>
        <v/>
      </c>
      <c r="DD789" s="68"/>
      <c r="DE789" s="68"/>
      <c r="DF789" s="51"/>
      <c r="DG789" s="70"/>
      <c r="DH789" s="51"/>
      <c r="DI789" s="69" t="str">
        <f t="shared" si="74"/>
        <v/>
      </c>
      <c r="DJ789" s="51"/>
      <c r="DK789" s="51"/>
      <c r="DL789" s="51"/>
      <c r="DM789" s="70"/>
      <c r="DN789" s="51"/>
      <c r="DO789" s="69" t="str">
        <f t="shared" si="79"/>
        <v/>
      </c>
      <c r="DP789" s="51"/>
      <c r="DQ789" s="51"/>
      <c r="DR789" s="51"/>
      <c r="DS789" s="51"/>
      <c r="DT789" s="51"/>
      <c r="DU789" s="181"/>
    </row>
    <row r="790" spans="1:125" ht="15" x14ac:dyDescent="0.25">
      <c r="A790" s="50">
        <v>2016</v>
      </c>
      <c r="B790" s="51" t="s">
        <v>653</v>
      </c>
      <c r="C790" s="50" t="s">
        <v>654</v>
      </c>
      <c r="D790" s="53" t="s">
        <v>193</v>
      </c>
      <c r="E790" s="50" t="s">
        <v>7</v>
      </c>
      <c r="F790" s="220">
        <v>367976</v>
      </c>
      <c r="G790" s="220" t="s">
        <v>364</v>
      </c>
      <c r="H790" s="220">
        <v>347318</v>
      </c>
      <c r="I790" s="61">
        <v>1520152</v>
      </c>
      <c r="J790" s="50"/>
      <c r="K790" s="50" t="s">
        <v>2032</v>
      </c>
      <c r="L790" s="58" t="s">
        <v>2032</v>
      </c>
      <c r="M790" s="58" t="s">
        <v>2032</v>
      </c>
      <c r="N790" s="58" t="s">
        <v>2032</v>
      </c>
      <c r="O790" s="58" t="s">
        <v>2032</v>
      </c>
      <c r="P790" s="59"/>
      <c r="Q790" s="60">
        <v>1420957</v>
      </c>
      <c r="R790" s="60">
        <v>0</v>
      </c>
      <c r="S790" s="60">
        <v>133298</v>
      </c>
      <c r="T790" s="60">
        <v>327987</v>
      </c>
      <c r="U790" s="60">
        <v>0</v>
      </c>
      <c r="V790" s="79"/>
      <c r="W790" s="90">
        <f t="shared" si="857"/>
        <v>1882242</v>
      </c>
      <c r="X790" s="101">
        <v>0</v>
      </c>
      <c r="Y790" s="50"/>
      <c r="Z790" s="50" t="s">
        <v>193</v>
      </c>
      <c r="AA790" s="51" t="str">
        <f t="shared" ref="AA790:AA791" si="5647">IF(A790 =2014,IF(Y790 ="",F790,""),"")</f>
        <v/>
      </c>
      <c r="AB790" s="68" t="str">
        <f t="shared" ref="AB790:AB791" si="5648">IF(A790 =2014,IF(Y790 ="",I790,""),"")</f>
        <v/>
      </c>
      <c r="AC790" s="68" t="str">
        <f t="shared" ref="AC790:AC791" si="5649">IF(A790 =2014,IF(Y790 ="",Q790,""),"")</f>
        <v/>
      </c>
      <c r="AD790" s="68" t="str">
        <f t="shared" ref="AD790:AD791" si="5650">IF(A790 =2014,IF(Y790 ="",R790,""),"")</f>
        <v/>
      </c>
      <c r="AE790" s="68" t="str">
        <f t="shared" ref="AE790:AE791" si="5651">IF(A790 =2014,IF(Y790 ="",S790,""),"")</f>
        <v/>
      </c>
      <c r="AF790" s="68" t="str">
        <f t="shared" ref="AF790:AF791" si="5652">IF(A790 =2014,IF(Y790 ="",T790+U790,""),"")</f>
        <v/>
      </c>
      <c r="AG790" s="67" t="str">
        <f t="shared" si="7"/>
        <v/>
      </c>
      <c r="AH790" s="51"/>
      <c r="AI790" s="51" t="str">
        <f t="shared" si="8"/>
        <v/>
      </c>
      <c r="AJ790" s="68" t="str">
        <f t="shared" si="9"/>
        <v/>
      </c>
      <c r="AK790" s="68" t="str">
        <f t="shared" si="10"/>
        <v/>
      </c>
      <c r="AL790" s="68" t="str">
        <f t="shared" si="11"/>
        <v/>
      </c>
      <c r="AM790" s="68" t="str">
        <f t="shared" si="12"/>
        <v/>
      </c>
      <c r="AN790" s="68" t="str">
        <f t="shared" si="13"/>
        <v/>
      </c>
      <c r="AO790" s="67" t="str">
        <f t="shared" si="14"/>
        <v/>
      </c>
      <c r="AP790" s="51"/>
      <c r="AQ790" s="80">
        <f t="shared" si="15"/>
        <v>367976</v>
      </c>
      <c r="AR790" s="68">
        <f t="shared" si="16"/>
        <v>1520152</v>
      </c>
      <c r="AS790" s="68">
        <f t="shared" si="17"/>
        <v>1420957</v>
      </c>
      <c r="AT790" s="68">
        <f t="shared" si="18"/>
        <v>0</v>
      </c>
      <c r="AU790" s="68">
        <f t="shared" si="19"/>
        <v>133298</v>
      </c>
      <c r="AV790" s="68">
        <f t="shared" si="20"/>
        <v>327987</v>
      </c>
      <c r="AW790" s="67">
        <f t="shared" si="21"/>
        <v>0</v>
      </c>
      <c r="AX790" s="51"/>
      <c r="AY790" s="51" t="str">
        <f t="shared" si="22"/>
        <v/>
      </c>
      <c r="AZ790" s="68" t="str">
        <f t="shared" si="23"/>
        <v/>
      </c>
      <c r="BA790" s="68" t="str">
        <f t="shared" si="24"/>
        <v/>
      </c>
      <c r="BB790" s="68" t="str">
        <f t="shared" si="25"/>
        <v/>
      </c>
      <c r="BC790" s="68" t="str">
        <f t="shared" si="26"/>
        <v/>
      </c>
      <c r="BD790" s="68" t="str">
        <f t="shared" si="27"/>
        <v/>
      </c>
      <c r="BE790" s="68" t="str">
        <f t="shared" si="28"/>
        <v/>
      </c>
      <c r="BF790" s="51"/>
      <c r="BG790" s="69" t="str">
        <f t="shared" si="29"/>
        <v/>
      </c>
      <c r="BH790" s="67" t="str">
        <f t="shared" si="30"/>
        <v/>
      </c>
      <c r="BI790" s="67" t="str">
        <f t="shared" si="31"/>
        <v/>
      </c>
      <c r="BJ790" s="67" t="str">
        <f t="shared" si="32"/>
        <v/>
      </c>
      <c r="BK790" s="67" t="str">
        <f t="shared" si="33"/>
        <v/>
      </c>
      <c r="BL790" s="67" t="str">
        <f t="shared" si="34"/>
        <v/>
      </c>
      <c r="BM790" s="65" t="str">
        <f t="shared" si="35"/>
        <v/>
      </c>
      <c r="BN790" s="51"/>
      <c r="BO790" s="51" t="str">
        <f t="shared" ref="BO790:BO791" si="5653">IF(A790 =2014,F790,"")</f>
        <v/>
      </c>
      <c r="BP790" s="51" t="str">
        <f t="shared" ref="BP790:BP791" si="5654">IF(A790 =2015,F790,"")</f>
        <v/>
      </c>
      <c r="BQ790" s="71">
        <f t="shared" ref="BQ790:BQ791" si="5655">IF(A790 =2016,F790,"")</f>
        <v>367976</v>
      </c>
      <c r="BR790" s="51" t="str">
        <f t="shared" ref="BR790:BR791" si="5656">IF(A790 =2017,F790,"")</f>
        <v/>
      </c>
      <c r="BS790" s="69" t="str">
        <f t="shared" si="2920"/>
        <v/>
      </c>
      <c r="BT790" s="51"/>
      <c r="BU790" s="68" t="str">
        <f t="shared" ref="BU790:BU791" si="5657">IF(A790 =2014,I790,"")</f>
        <v/>
      </c>
      <c r="BV790" s="68" t="str">
        <f t="shared" ref="BV790:BV791" si="5658">IF(A790 =2015,I790,"")</f>
        <v/>
      </c>
      <c r="BW790" s="65">
        <f t="shared" ref="BW790:BW791" si="5659">IF(A790 =2016,I790,"")</f>
        <v>1520152</v>
      </c>
      <c r="BX790" s="68" t="str">
        <f t="shared" ref="BX790:BX791" si="5660">IF(A790 =2017,I790,"")</f>
        <v/>
      </c>
      <c r="BY790" s="67" t="str">
        <f t="shared" si="44"/>
        <v/>
      </c>
      <c r="BZ790" s="68"/>
      <c r="CA790" s="65" t="str">
        <f t="shared" si="45"/>
        <v/>
      </c>
      <c r="CB790" s="67" t="str">
        <f t="shared" si="46"/>
        <v/>
      </c>
      <c r="CC790" s="67">
        <f t="shared" si="47"/>
        <v>0</v>
      </c>
      <c r="CD790" s="67" t="str">
        <f t="shared" si="48"/>
        <v/>
      </c>
      <c r="CE790" s="67" t="str">
        <f t="shared" si="49"/>
        <v/>
      </c>
      <c r="CF790" s="68"/>
      <c r="CG790" s="68" t="str">
        <f t="shared" ref="CG790:CG791" si="5661">IF(A790 =2014,Q790+R790+S790+T790+U790,"")</f>
        <v/>
      </c>
      <c r="CH790" s="68" t="str">
        <f t="shared" ref="CH790:CH791" si="5662">IF(A790 =2015,Q790+R790+S790+T790+U790,"")</f>
        <v/>
      </c>
      <c r="CI790" s="65">
        <f t="shared" ref="CI790:CI791" si="5663">IF(A790 =2016,Q790+R790+S790+T790+U790,"")</f>
        <v>1882242</v>
      </c>
      <c r="CJ790" s="68" t="str">
        <f t="shared" ref="CJ790:CJ791" si="5664">IF(A790 =2017,Q790+R790+S790+T790+U790,"")</f>
        <v/>
      </c>
      <c r="CK790" s="67" t="str">
        <f t="shared" si="54"/>
        <v/>
      </c>
      <c r="CL790" s="68"/>
      <c r="CM790" s="68" t="str">
        <f t="shared" ref="CM790:CM791" si="5665">IF(A790 =2014,Q790,"")</f>
        <v/>
      </c>
      <c r="CN790" s="68" t="str">
        <f t="shared" ref="CN790:CN791" si="5666">IF(A790 =2015,Q790,"")</f>
        <v/>
      </c>
      <c r="CO790" s="65">
        <f t="shared" ref="CO790:CO791" si="5667">IF(A790 =2016,Q790,"")</f>
        <v>1420957</v>
      </c>
      <c r="CP790" s="68" t="str">
        <f t="shared" ref="CP790:CP791" si="5668">IF(A790 =2017,Q790,"")</f>
        <v/>
      </c>
      <c r="CQ790" s="67" t="str">
        <f t="shared" si="59"/>
        <v/>
      </c>
      <c r="CR790" s="68"/>
      <c r="CS790" s="68" t="str">
        <f t="shared" ref="CS790:CS791" si="5669">IF(A790 =2014,R790,"")</f>
        <v/>
      </c>
      <c r="CT790" s="68" t="str">
        <f t="shared" ref="CT790:CT791" si="5670">IF(A790 =2015,R790,"")</f>
        <v/>
      </c>
      <c r="CU790" s="65">
        <f t="shared" ref="CU790:CU791" si="5671">IF(A790 =2016,R790,"")</f>
        <v>0</v>
      </c>
      <c r="CV790" s="68" t="str">
        <f t="shared" ref="CV790:CV791" si="5672">IF(A790 =2017,R790,"")</f>
        <v/>
      </c>
      <c r="CW790" s="67" t="str">
        <f t="shared" si="64"/>
        <v/>
      </c>
      <c r="CX790" s="68"/>
      <c r="CY790" s="68" t="str">
        <f t="shared" ref="CY790:CY791" si="5673">IF(A790 =2014,S790,"")</f>
        <v/>
      </c>
      <c r="CZ790" s="68" t="str">
        <f t="shared" ref="CZ790:CZ791" si="5674">IF(A790 =2015,S790,"")</f>
        <v/>
      </c>
      <c r="DA790" s="65">
        <f t="shared" ref="DA790:DA791" si="5675">IF(A790 =2016,S790,"")</f>
        <v>133298</v>
      </c>
      <c r="DB790" s="68" t="str">
        <f t="shared" ref="DB790:DB791" si="5676">IF(A790 =2017,S790,"")</f>
        <v/>
      </c>
      <c r="DC790" s="67" t="str">
        <f t="shared" si="69"/>
        <v/>
      </c>
      <c r="DD790" s="68"/>
      <c r="DE790" s="68" t="str">
        <f t="shared" ref="DE790:DE791" si="5677">IF(A790 =2014,T790,"")</f>
        <v/>
      </c>
      <c r="DF790" s="51" t="str">
        <f t="shared" ref="DF790:DF791" si="5678">IF(A790 =2015,T790,"")</f>
        <v/>
      </c>
      <c r="DG790" s="65">
        <f t="shared" ref="DG790:DG791" si="5679">IF(A790 =2016,T790,"")</f>
        <v>327987</v>
      </c>
      <c r="DH790" s="51" t="str">
        <f t="shared" ref="DH790:DH791" si="5680">IF(A790 =2017,T790,"")</f>
        <v/>
      </c>
      <c r="DI790" s="69" t="str">
        <f t="shared" si="74"/>
        <v/>
      </c>
      <c r="DJ790" s="51"/>
      <c r="DK790" s="51" t="str">
        <f t="shared" ref="DK790:DK791" si="5681">IF(A790 =2014,U790,"")</f>
        <v/>
      </c>
      <c r="DL790" s="51" t="str">
        <f t="shared" ref="DL790:DL791" si="5682">IF(A790 =2015,U790,"")</f>
        <v/>
      </c>
      <c r="DM790" s="65">
        <f t="shared" ref="DM790:DM791" si="5683">IF(A790 =2016,U790,"")</f>
        <v>0</v>
      </c>
      <c r="DN790" s="51" t="str">
        <f t="shared" ref="DN790:DN791" si="5684">IF(A790 =2017,U790,"")</f>
        <v/>
      </c>
      <c r="DO790" s="69" t="str">
        <f t="shared" si="79"/>
        <v/>
      </c>
      <c r="DP790" s="51"/>
      <c r="DQ790" s="51"/>
      <c r="DR790" s="51"/>
      <c r="DS790" s="51"/>
      <c r="DT790" s="51"/>
      <c r="DU790" s="181"/>
    </row>
    <row r="791" spans="1:125" ht="15" x14ac:dyDescent="0.25">
      <c r="A791" s="50">
        <v>2017</v>
      </c>
      <c r="B791" s="51" t="s">
        <v>653</v>
      </c>
      <c r="C791" s="50" t="s">
        <v>654</v>
      </c>
      <c r="D791" s="53" t="s">
        <v>193</v>
      </c>
      <c r="E791" s="50" t="s">
        <v>7</v>
      </c>
      <c r="F791" s="220">
        <v>438168</v>
      </c>
      <c r="G791" s="220" t="s">
        <v>364</v>
      </c>
      <c r="H791" s="220">
        <v>354725</v>
      </c>
      <c r="I791" s="61">
        <v>1340868</v>
      </c>
      <c r="J791" s="50"/>
      <c r="K791" s="50" t="s">
        <v>2032</v>
      </c>
      <c r="L791" s="58" t="s">
        <v>2032</v>
      </c>
      <c r="M791" s="58" t="s">
        <v>2032</v>
      </c>
      <c r="N791" s="58" t="s">
        <v>2032</v>
      </c>
      <c r="O791" s="58" t="s">
        <v>2032</v>
      </c>
      <c r="P791" s="59"/>
      <c r="Q791" s="60">
        <v>1638184</v>
      </c>
      <c r="R791" s="60">
        <v>0</v>
      </c>
      <c r="S791" s="60">
        <v>132811</v>
      </c>
      <c r="T791" s="60">
        <v>0</v>
      </c>
      <c r="U791" s="60">
        <v>0</v>
      </c>
      <c r="V791" s="79"/>
      <c r="W791" s="90">
        <f t="shared" si="857"/>
        <v>1770995</v>
      </c>
      <c r="X791" s="101">
        <v>0</v>
      </c>
      <c r="Y791" s="50"/>
      <c r="Z791" s="50" t="s">
        <v>193</v>
      </c>
      <c r="AA791" s="51" t="str">
        <f t="shared" si="5647"/>
        <v/>
      </c>
      <c r="AB791" s="68" t="str">
        <f t="shared" si="5648"/>
        <v/>
      </c>
      <c r="AC791" s="68" t="str">
        <f t="shared" si="5649"/>
        <v/>
      </c>
      <c r="AD791" s="68" t="str">
        <f t="shared" si="5650"/>
        <v/>
      </c>
      <c r="AE791" s="68" t="str">
        <f t="shared" si="5651"/>
        <v/>
      </c>
      <c r="AF791" s="68" t="str">
        <f t="shared" si="5652"/>
        <v/>
      </c>
      <c r="AG791" s="67" t="str">
        <f t="shared" si="7"/>
        <v/>
      </c>
      <c r="AH791" s="51"/>
      <c r="AI791" s="51" t="str">
        <f t="shared" si="8"/>
        <v/>
      </c>
      <c r="AJ791" s="68" t="str">
        <f t="shared" si="9"/>
        <v/>
      </c>
      <c r="AK791" s="68" t="str">
        <f t="shared" si="10"/>
        <v/>
      </c>
      <c r="AL791" s="68" t="str">
        <f t="shared" si="11"/>
        <v/>
      </c>
      <c r="AM791" s="68" t="str">
        <f t="shared" si="12"/>
        <v/>
      </c>
      <c r="AN791" s="68" t="str">
        <f t="shared" si="13"/>
        <v/>
      </c>
      <c r="AO791" s="67" t="str">
        <f t="shared" si="14"/>
        <v/>
      </c>
      <c r="AP791" s="51"/>
      <c r="AQ791" s="51" t="str">
        <f t="shared" si="15"/>
        <v/>
      </c>
      <c r="AR791" s="68" t="str">
        <f t="shared" si="16"/>
        <v/>
      </c>
      <c r="AS791" s="68" t="str">
        <f t="shared" si="17"/>
        <v/>
      </c>
      <c r="AT791" s="68" t="str">
        <f t="shared" si="18"/>
        <v/>
      </c>
      <c r="AU791" s="68" t="str">
        <f t="shared" si="19"/>
        <v/>
      </c>
      <c r="AV791" s="68" t="str">
        <f t="shared" si="20"/>
        <v/>
      </c>
      <c r="AW791" s="67" t="str">
        <f t="shared" si="21"/>
        <v/>
      </c>
      <c r="AX791" s="51"/>
      <c r="AY791" s="80">
        <f t="shared" si="22"/>
        <v>438168</v>
      </c>
      <c r="AZ791" s="68">
        <f t="shared" si="23"/>
        <v>1340868</v>
      </c>
      <c r="BA791" s="68">
        <f t="shared" si="24"/>
        <v>1638184</v>
      </c>
      <c r="BB791" s="68">
        <f t="shared" si="25"/>
        <v>0</v>
      </c>
      <c r="BC791" s="68">
        <f t="shared" si="26"/>
        <v>132811</v>
      </c>
      <c r="BD791" s="68">
        <f t="shared" si="27"/>
        <v>0</v>
      </c>
      <c r="BE791" s="68">
        <f t="shared" si="28"/>
        <v>0</v>
      </c>
      <c r="BF791" s="51"/>
      <c r="BG791" s="69" t="str">
        <f t="shared" si="29"/>
        <v/>
      </c>
      <c r="BH791" s="67" t="str">
        <f t="shared" si="30"/>
        <v/>
      </c>
      <c r="BI791" s="67" t="str">
        <f t="shared" si="31"/>
        <v/>
      </c>
      <c r="BJ791" s="67" t="str">
        <f t="shared" si="32"/>
        <v/>
      </c>
      <c r="BK791" s="67" t="str">
        <f t="shared" si="33"/>
        <v/>
      </c>
      <c r="BL791" s="67" t="str">
        <f t="shared" si="34"/>
        <v/>
      </c>
      <c r="BM791" s="65" t="str">
        <f t="shared" si="35"/>
        <v/>
      </c>
      <c r="BN791" s="51"/>
      <c r="BO791" s="51" t="str">
        <f t="shared" si="5653"/>
        <v/>
      </c>
      <c r="BP791" s="51" t="str">
        <f t="shared" si="5654"/>
        <v/>
      </c>
      <c r="BQ791" s="51" t="str">
        <f t="shared" si="5655"/>
        <v/>
      </c>
      <c r="BR791" s="71">
        <f t="shared" si="5656"/>
        <v>438168</v>
      </c>
      <c r="BS791" s="69" t="str">
        <f t="shared" si="2920"/>
        <v/>
      </c>
      <c r="BT791" s="51"/>
      <c r="BU791" s="68" t="str">
        <f t="shared" si="5657"/>
        <v/>
      </c>
      <c r="BV791" s="68" t="str">
        <f t="shared" si="5658"/>
        <v/>
      </c>
      <c r="BW791" s="68" t="str">
        <f t="shared" si="5659"/>
        <v/>
      </c>
      <c r="BX791" s="65">
        <f t="shared" si="5660"/>
        <v>1340868</v>
      </c>
      <c r="BY791" s="67" t="str">
        <f t="shared" si="44"/>
        <v/>
      </c>
      <c r="BZ791" s="68"/>
      <c r="CA791" s="65" t="str">
        <f t="shared" si="45"/>
        <v/>
      </c>
      <c r="CB791" s="67" t="str">
        <f t="shared" si="46"/>
        <v/>
      </c>
      <c r="CC791" s="67" t="str">
        <f t="shared" si="47"/>
        <v/>
      </c>
      <c r="CD791" s="67">
        <f t="shared" si="48"/>
        <v>0</v>
      </c>
      <c r="CE791" s="67" t="str">
        <f t="shared" si="49"/>
        <v/>
      </c>
      <c r="CF791" s="68"/>
      <c r="CG791" s="68" t="str">
        <f t="shared" si="5661"/>
        <v/>
      </c>
      <c r="CH791" s="68" t="str">
        <f t="shared" si="5662"/>
        <v/>
      </c>
      <c r="CI791" s="68" t="str">
        <f t="shared" si="5663"/>
        <v/>
      </c>
      <c r="CJ791" s="65">
        <f t="shared" si="5664"/>
        <v>1770995</v>
      </c>
      <c r="CK791" s="67" t="str">
        <f t="shared" si="54"/>
        <v/>
      </c>
      <c r="CL791" s="68"/>
      <c r="CM791" s="68" t="str">
        <f t="shared" si="5665"/>
        <v/>
      </c>
      <c r="CN791" s="68" t="str">
        <f t="shared" si="5666"/>
        <v/>
      </c>
      <c r="CO791" s="68" t="str">
        <f t="shared" si="5667"/>
        <v/>
      </c>
      <c r="CP791" s="65">
        <f t="shared" si="5668"/>
        <v>1638184</v>
      </c>
      <c r="CQ791" s="67" t="str">
        <f t="shared" si="59"/>
        <v/>
      </c>
      <c r="CR791" s="68"/>
      <c r="CS791" s="68" t="str">
        <f t="shared" si="5669"/>
        <v/>
      </c>
      <c r="CT791" s="68" t="str">
        <f t="shared" si="5670"/>
        <v/>
      </c>
      <c r="CU791" s="68" t="str">
        <f t="shared" si="5671"/>
        <v/>
      </c>
      <c r="CV791" s="65">
        <f t="shared" si="5672"/>
        <v>0</v>
      </c>
      <c r="CW791" s="67" t="str">
        <f t="shared" si="64"/>
        <v/>
      </c>
      <c r="CX791" s="68"/>
      <c r="CY791" s="68" t="str">
        <f t="shared" si="5673"/>
        <v/>
      </c>
      <c r="CZ791" s="68" t="str">
        <f t="shared" si="5674"/>
        <v/>
      </c>
      <c r="DA791" s="68" t="str">
        <f t="shared" si="5675"/>
        <v/>
      </c>
      <c r="DB791" s="65">
        <f t="shared" si="5676"/>
        <v>132811</v>
      </c>
      <c r="DC791" s="67" t="str">
        <f t="shared" si="69"/>
        <v/>
      </c>
      <c r="DD791" s="68"/>
      <c r="DE791" s="68" t="str">
        <f t="shared" si="5677"/>
        <v/>
      </c>
      <c r="DF791" s="51" t="str">
        <f t="shared" si="5678"/>
        <v/>
      </c>
      <c r="DG791" s="51" t="str">
        <f t="shared" si="5679"/>
        <v/>
      </c>
      <c r="DH791" s="65">
        <f t="shared" si="5680"/>
        <v>0</v>
      </c>
      <c r="DI791" s="69" t="str">
        <f t="shared" si="74"/>
        <v/>
      </c>
      <c r="DJ791" s="51"/>
      <c r="DK791" s="51" t="str">
        <f t="shared" si="5681"/>
        <v/>
      </c>
      <c r="DL791" s="51" t="str">
        <f t="shared" si="5682"/>
        <v/>
      </c>
      <c r="DM791" s="51" t="str">
        <f t="shared" si="5683"/>
        <v/>
      </c>
      <c r="DN791" s="65">
        <f t="shared" si="5684"/>
        <v>0</v>
      </c>
      <c r="DO791" s="69" t="str">
        <f t="shared" si="79"/>
        <v/>
      </c>
      <c r="DP791" s="51"/>
      <c r="DQ791" s="51"/>
      <c r="DR791" s="51"/>
      <c r="DS791" s="51"/>
      <c r="DT791" s="51"/>
      <c r="DU791" s="181"/>
    </row>
    <row r="792" spans="1:125" ht="15" x14ac:dyDescent="0.25">
      <c r="A792" s="56">
        <v>2018</v>
      </c>
      <c r="B792" s="51" t="s">
        <v>653</v>
      </c>
      <c r="C792" s="50" t="s">
        <v>654</v>
      </c>
      <c r="D792" s="170" t="s">
        <v>193</v>
      </c>
      <c r="E792" s="50" t="s">
        <v>7</v>
      </c>
      <c r="F792" s="89">
        <v>376583</v>
      </c>
      <c r="G792" s="89">
        <v>0</v>
      </c>
      <c r="H792" s="89">
        <v>362387</v>
      </c>
      <c r="I792" s="90">
        <v>1338988</v>
      </c>
      <c r="J792" s="56" t="s">
        <v>209</v>
      </c>
      <c r="K792" s="50" t="s">
        <v>2032</v>
      </c>
      <c r="L792" s="112">
        <v>1338988</v>
      </c>
      <c r="M792" s="58"/>
      <c r="N792" s="58"/>
      <c r="O792" s="58"/>
      <c r="P792" s="91"/>
      <c r="Q792" s="92">
        <v>1651538</v>
      </c>
      <c r="R792" s="92">
        <v>0</v>
      </c>
      <c r="S792" s="92">
        <v>125135</v>
      </c>
      <c r="T792" s="92">
        <v>0</v>
      </c>
      <c r="U792" s="94"/>
      <c r="V792" s="94"/>
      <c r="W792" s="90">
        <f t="shared" si="857"/>
        <v>1776673</v>
      </c>
      <c r="X792" s="101">
        <v>0</v>
      </c>
      <c r="Y792" s="50"/>
      <c r="Z792" s="50"/>
      <c r="AA792" s="51"/>
      <c r="AB792" s="68"/>
      <c r="AC792" s="68"/>
      <c r="AD792" s="68"/>
      <c r="AE792" s="68"/>
      <c r="AF792" s="68"/>
      <c r="AG792" s="67" t="str">
        <f t="shared" si="7"/>
        <v/>
      </c>
      <c r="AH792" s="51"/>
      <c r="AI792" s="51" t="str">
        <f t="shared" si="8"/>
        <v/>
      </c>
      <c r="AJ792" s="68" t="str">
        <f t="shared" si="9"/>
        <v/>
      </c>
      <c r="AK792" s="68" t="str">
        <f t="shared" si="10"/>
        <v/>
      </c>
      <c r="AL792" s="68" t="str">
        <f t="shared" si="11"/>
        <v/>
      </c>
      <c r="AM792" s="68" t="str">
        <f t="shared" si="12"/>
        <v/>
      </c>
      <c r="AN792" s="68" t="str">
        <f t="shared" si="13"/>
        <v/>
      </c>
      <c r="AO792" s="67" t="str">
        <f t="shared" si="14"/>
        <v/>
      </c>
      <c r="AP792" s="51"/>
      <c r="AQ792" s="51" t="str">
        <f t="shared" si="15"/>
        <v/>
      </c>
      <c r="AR792" s="68" t="str">
        <f t="shared" si="16"/>
        <v/>
      </c>
      <c r="AS792" s="68" t="str">
        <f t="shared" si="17"/>
        <v/>
      </c>
      <c r="AT792" s="68" t="str">
        <f t="shared" si="18"/>
        <v/>
      </c>
      <c r="AU792" s="68" t="str">
        <f t="shared" si="19"/>
        <v/>
      </c>
      <c r="AV792" s="68" t="str">
        <f t="shared" si="20"/>
        <v/>
      </c>
      <c r="AW792" s="67" t="str">
        <f t="shared" si="21"/>
        <v/>
      </c>
      <c r="AX792" s="51"/>
      <c r="AY792" s="51" t="str">
        <f t="shared" si="22"/>
        <v/>
      </c>
      <c r="AZ792" s="68" t="str">
        <f t="shared" si="23"/>
        <v/>
      </c>
      <c r="BA792" s="68" t="str">
        <f t="shared" si="24"/>
        <v/>
      </c>
      <c r="BB792" s="68" t="str">
        <f t="shared" si="25"/>
        <v/>
      </c>
      <c r="BC792" s="68" t="str">
        <f t="shared" si="26"/>
        <v/>
      </c>
      <c r="BD792" s="68" t="str">
        <f t="shared" si="27"/>
        <v/>
      </c>
      <c r="BE792" s="68" t="str">
        <f t="shared" si="28"/>
        <v/>
      </c>
      <c r="BF792" s="51"/>
      <c r="BG792" s="96">
        <f t="shared" si="29"/>
        <v>376583</v>
      </c>
      <c r="BH792" s="67">
        <f t="shared" si="30"/>
        <v>1338988</v>
      </c>
      <c r="BI792" s="67">
        <f t="shared" si="31"/>
        <v>1651538</v>
      </c>
      <c r="BJ792" s="67">
        <f t="shared" si="32"/>
        <v>0</v>
      </c>
      <c r="BK792" s="67">
        <f t="shared" si="33"/>
        <v>125135</v>
      </c>
      <c r="BL792" s="67">
        <f t="shared" si="34"/>
        <v>0</v>
      </c>
      <c r="BM792" s="65">
        <f t="shared" si="35"/>
        <v>0</v>
      </c>
      <c r="BN792" s="51"/>
      <c r="BO792" s="51"/>
      <c r="BP792" s="51"/>
      <c r="BQ792" s="70"/>
      <c r="BR792" s="51"/>
      <c r="BS792" s="96">
        <f t="shared" si="2920"/>
        <v>376583</v>
      </c>
      <c r="BT792" s="51"/>
      <c r="BU792" s="68"/>
      <c r="BV792" s="68"/>
      <c r="BW792" s="65"/>
      <c r="BX792" s="68"/>
      <c r="BY792" s="67">
        <f t="shared" si="44"/>
        <v>1338988</v>
      </c>
      <c r="BZ792" s="68"/>
      <c r="CA792" s="65" t="str">
        <f t="shared" si="45"/>
        <v/>
      </c>
      <c r="CB792" s="67" t="str">
        <f t="shared" si="46"/>
        <v/>
      </c>
      <c r="CC792" s="67" t="str">
        <f t="shared" si="47"/>
        <v/>
      </c>
      <c r="CD792" s="67" t="str">
        <f t="shared" si="48"/>
        <v/>
      </c>
      <c r="CE792" s="67">
        <f t="shared" si="49"/>
        <v>0</v>
      </c>
      <c r="CF792" s="68"/>
      <c r="CG792" s="68"/>
      <c r="CH792" s="68"/>
      <c r="CI792" s="65"/>
      <c r="CJ792" s="68"/>
      <c r="CK792" s="67">
        <f t="shared" si="54"/>
        <v>1776673</v>
      </c>
      <c r="CL792" s="68"/>
      <c r="CM792" s="68"/>
      <c r="CN792" s="68"/>
      <c r="CO792" s="65"/>
      <c r="CP792" s="68"/>
      <c r="CQ792" s="67">
        <f t="shared" si="59"/>
        <v>1651538</v>
      </c>
      <c r="CR792" s="68"/>
      <c r="CS792" s="68"/>
      <c r="CT792" s="68"/>
      <c r="CU792" s="65"/>
      <c r="CV792" s="68"/>
      <c r="CW792" s="67">
        <f t="shared" si="64"/>
        <v>0</v>
      </c>
      <c r="CX792" s="68"/>
      <c r="CY792" s="68"/>
      <c r="CZ792" s="68"/>
      <c r="DA792" s="65"/>
      <c r="DB792" s="68"/>
      <c r="DC792" s="67">
        <f t="shared" si="69"/>
        <v>125135</v>
      </c>
      <c r="DD792" s="68"/>
      <c r="DE792" s="68"/>
      <c r="DF792" s="51"/>
      <c r="DG792" s="70"/>
      <c r="DH792" s="51"/>
      <c r="DI792" s="67">
        <f t="shared" si="74"/>
        <v>0</v>
      </c>
      <c r="DJ792" s="51"/>
      <c r="DK792" s="51"/>
      <c r="DL792" s="51"/>
      <c r="DM792" s="70"/>
      <c r="DN792" s="51"/>
      <c r="DO792" s="67">
        <f t="shared" si="79"/>
        <v>1651538</v>
      </c>
      <c r="DP792" s="51"/>
      <c r="DQ792" s="51"/>
      <c r="DR792" s="51"/>
      <c r="DS792" s="51"/>
      <c r="DT792" s="51"/>
      <c r="DU792" s="181"/>
    </row>
    <row r="793" spans="1:125" ht="15" x14ac:dyDescent="0.25">
      <c r="A793" s="50"/>
      <c r="B793" s="51"/>
      <c r="C793" s="50"/>
      <c r="D793" s="53"/>
      <c r="E793" s="50"/>
      <c r="F793" s="220"/>
      <c r="G793" s="220"/>
      <c r="H793" s="220"/>
      <c r="I793" s="61"/>
      <c r="J793" s="50"/>
      <c r="K793" s="50" t="s">
        <v>2032</v>
      </c>
      <c r="L793" s="58"/>
      <c r="M793" s="58"/>
      <c r="N793" s="58"/>
      <c r="O793" s="58"/>
      <c r="P793" s="59"/>
      <c r="Q793" s="60"/>
      <c r="R793" s="60"/>
      <c r="S793" s="60"/>
      <c r="T793" s="60"/>
      <c r="U793" s="60"/>
      <c r="V793" s="79"/>
      <c r="W793" s="90">
        <f t="shared" si="857"/>
        <v>0</v>
      </c>
      <c r="X793" s="101"/>
      <c r="Y793" s="50"/>
      <c r="Z793" s="50"/>
      <c r="AA793" s="51"/>
      <c r="AB793" s="68"/>
      <c r="AC793" s="68"/>
      <c r="AD793" s="68"/>
      <c r="AE793" s="68"/>
      <c r="AF793" s="68"/>
      <c r="AG793" s="67" t="str">
        <f t="shared" si="7"/>
        <v/>
      </c>
      <c r="AH793" s="51"/>
      <c r="AI793" s="51" t="str">
        <f t="shared" si="8"/>
        <v/>
      </c>
      <c r="AJ793" s="68" t="str">
        <f t="shared" si="9"/>
        <v/>
      </c>
      <c r="AK793" s="68" t="str">
        <f t="shared" si="10"/>
        <v/>
      </c>
      <c r="AL793" s="68" t="str">
        <f t="shared" si="11"/>
        <v/>
      </c>
      <c r="AM793" s="68" t="str">
        <f t="shared" si="12"/>
        <v/>
      </c>
      <c r="AN793" s="68" t="str">
        <f t="shared" si="13"/>
        <v/>
      </c>
      <c r="AO793" s="67" t="str">
        <f t="shared" si="14"/>
        <v/>
      </c>
      <c r="AP793" s="51"/>
      <c r="AQ793" s="51" t="str">
        <f t="shared" si="15"/>
        <v/>
      </c>
      <c r="AR793" s="68" t="str">
        <f t="shared" si="16"/>
        <v/>
      </c>
      <c r="AS793" s="68" t="str">
        <f t="shared" si="17"/>
        <v/>
      </c>
      <c r="AT793" s="68" t="str">
        <f t="shared" si="18"/>
        <v/>
      </c>
      <c r="AU793" s="68" t="str">
        <f t="shared" si="19"/>
        <v/>
      </c>
      <c r="AV793" s="68" t="str">
        <f t="shared" si="20"/>
        <v/>
      </c>
      <c r="AW793" s="67" t="str">
        <f t="shared" si="21"/>
        <v/>
      </c>
      <c r="AX793" s="51"/>
      <c r="AY793" s="51" t="str">
        <f t="shared" si="22"/>
        <v/>
      </c>
      <c r="AZ793" s="68" t="str">
        <f t="shared" si="23"/>
        <v/>
      </c>
      <c r="BA793" s="68" t="str">
        <f t="shared" si="24"/>
        <v/>
      </c>
      <c r="BB793" s="68" t="str">
        <f t="shared" si="25"/>
        <v/>
      </c>
      <c r="BC793" s="68" t="str">
        <f t="shared" si="26"/>
        <v/>
      </c>
      <c r="BD793" s="68" t="str">
        <f t="shared" si="27"/>
        <v/>
      </c>
      <c r="BE793" s="68" t="str">
        <f t="shared" si="28"/>
        <v/>
      </c>
      <c r="BF793" s="51"/>
      <c r="BG793" s="69" t="str">
        <f t="shared" si="29"/>
        <v/>
      </c>
      <c r="BH793" s="67" t="str">
        <f t="shared" si="30"/>
        <v/>
      </c>
      <c r="BI793" s="67" t="str">
        <f t="shared" si="31"/>
        <v/>
      </c>
      <c r="BJ793" s="67" t="str">
        <f t="shared" si="32"/>
        <v/>
      </c>
      <c r="BK793" s="67" t="str">
        <f t="shared" si="33"/>
        <v/>
      </c>
      <c r="BL793" s="67" t="str">
        <f t="shared" si="34"/>
        <v/>
      </c>
      <c r="BM793" s="65" t="str">
        <f t="shared" si="35"/>
        <v/>
      </c>
      <c r="BN793" s="51"/>
      <c r="BO793" s="51"/>
      <c r="BP793" s="51"/>
      <c r="BQ793" s="70"/>
      <c r="BR793" s="51"/>
      <c r="BS793" s="69" t="str">
        <f t="shared" si="2920"/>
        <v/>
      </c>
      <c r="BT793" s="51"/>
      <c r="BU793" s="68"/>
      <c r="BV793" s="68"/>
      <c r="BW793" s="65"/>
      <c r="BX793" s="68"/>
      <c r="BY793" s="67" t="str">
        <f t="shared" si="44"/>
        <v/>
      </c>
      <c r="BZ793" s="68"/>
      <c r="CA793" s="65" t="str">
        <f t="shared" si="45"/>
        <v/>
      </c>
      <c r="CB793" s="67" t="str">
        <f t="shared" si="46"/>
        <v/>
      </c>
      <c r="CC793" s="67" t="str">
        <f t="shared" si="47"/>
        <v/>
      </c>
      <c r="CD793" s="67" t="str">
        <f t="shared" si="48"/>
        <v/>
      </c>
      <c r="CE793" s="67" t="str">
        <f t="shared" si="49"/>
        <v/>
      </c>
      <c r="CF793" s="68"/>
      <c r="CG793" s="68"/>
      <c r="CH793" s="68"/>
      <c r="CI793" s="65"/>
      <c r="CJ793" s="68"/>
      <c r="CK793" s="67" t="str">
        <f t="shared" si="54"/>
        <v/>
      </c>
      <c r="CL793" s="68"/>
      <c r="CM793" s="68"/>
      <c r="CN793" s="68"/>
      <c r="CO793" s="65"/>
      <c r="CP793" s="68"/>
      <c r="CQ793" s="67" t="str">
        <f t="shared" si="59"/>
        <v/>
      </c>
      <c r="CR793" s="68"/>
      <c r="CS793" s="68"/>
      <c r="CT793" s="68"/>
      <c r="CU793" s="65"/>
      <c r="CV793" s="68"/>
      <c r="CW793" s="67" t="str">
        <f t="shared" si="64"/>
        <v/>
      </c>
      <c r="CX793" s="68"/>
      <c r="CY793" s="68"/>
      <c r="CZ793" s="68"/>
      <c r="DA793" s="65"/>
      <c r="DB793" s="68"/>
      <c r="DC793" s="67" t="str">
        <f t="shared" si="69"/>
        <v/>
      </c>
      <c r="DD793" s="68"/>
      <c r="DE793" s="68"/>
      <c r="DF793" s="51"/>
      <c r="DG793" s="70"/>
      <c r="DH793" s="51"/>
      <c r="DI793" s="69" t="str">
        <f t="shared" si="74"/>
        <v/>
      </c>
      <c r="DJ793" s="51"/>
      <c r="DK793" s="51"/>
      <c r="DL793" s="51"/>
      <c r="DM793" s="70"/>
      <c r="DN793" s="51"/>
      <c r="DO793" s="69" t="str">
        <f t="shared" si="79"/>
        <v/>
      </c>
      <c r="DP793" s="51"/>
      <c r="DQ793" s="51"/>
      <c r="DR793" s="51"/>
      <c r="DS793" s="51"/>
      <c r="DT793" s="51"/>
      <c r="DU793" s="181"/>
    </row>
    <row r="794" spans="1:125" ht="15" x14ac:dyDescent="0.25">
      <c r="A794" s="50">
        <v>2016</v>
      </c>
      <c r="B794" s="51" t="s">
        <v>628</v>
      </c>
      <c r="C794" s="50" t="s">
        <v>629</v>
      </c>
      <c r="D794" s="53" t="s">
        <v>193</v>
      </c>
      <c r="E794" s="50" t="s">
        <v>7</v>
      </c>
      <c r="F794" s="220">
        <v>9949</v>
      </c>
      <c r="G794" s="220" t="s">
        <v>364</v>
      </c>
      <c r="H794" s="220">
        <v>28674</v>
      </c>
      <c r="I794" s="61">
        <v>432334</v>
      </c>
      <c r="J794" s="50"/>
      <c r="K794" s="50" t="s">
        <v>2032</v>
      </c>
      <c r="L794" s="58" t="s">
        <v>2032</v>
      </c>
      <c r="M794" s="58" t="s">
        <v>2032</v>
      </c>
      <c r="N794" s="58" t="s">
        <v>2032</v>
      </c>
      <c r="O794" s="58" t="s">
        <v>2032</v>
      </c>
      <c r="P794" s="59"/>
      <c r="Q794" s="60">
        <v>427350</v>
      </c>
      <c r="R794" s="60">
        <v>0</v>
      </c>
      <c r="S794" s="60">
        <v>4984</v>
      </c>
      <c r="T794" s="60">
        <v>0</v>
      </c>
      <c r="U794" s="60">
        <v>0</v>
      </c>
      <c r="V794" s="79"/>
      <c r="W794" s="90">
        <f t="shared" si="857"/>
        <v>432334</v>
      </c>
      <c r="X794" s="101">
        <v>116956</v>
      </c>
      <c r="Y794" s="50"/>
      <c r="Z794" s="50" t="s">
        <v>193</v>
      </c>
      <c r="AA794" s="51" t="str">
        <f t="shared" ref="AA794:AA795" si="5685">IF(A794 =2014,IF(Y794 ="",F794,""),"")</f>
        <v/>
      </c>
      <c r="AB794" s="68" t="str">
        <f t="shared" ref="AB794:AB795" si="5686">IF(A794 =2014,IF(Y794 ="",I794,""),"")</f>
        <v/>
      </c>
      <c r="AC794" s="68" t="str">
        <f t="shared" ref="AC794:AC795" si="5687">IF(A794 =2014,IF(Y794 ="",Q794,""),"")</f>
        <v/>
      </c>
      <c r="AD794" s="68" t="str">
        <f t="shared" ref="AD794:AD795" si="5688">IF(A794 =2014,IF(Y794 ="",R794,""),"")</f>
        <v/>
      </c>
      <c r="AE794" s="68" t="str">
        <f t="shared" ref="AE794:AE795" si="5689">IF(A794 =2014,IF(Y794 ="",S794,""),"")</f>
        <v/>
      </c>
      <c r="AF794" s="68" t="str">
        <f t="shared" ref="AF794:AF795" si="5690">IF(A794 =2014,IF(Y794 ="",T794+U794,""),"")</f>
        <v/>
      </c>
      <c r="AG794" s="67" t="str">
        <f t="shared" si="7"/>
        <v/>
      </c>
      <c r="AH794" s="51"/>
      <c r="AI794" s="51" t="str">
        <f t="shared" si="8"/>
        <v/>
      </c>
      <c r="AJ794" s="68" t="str">
        <f t="shared" si="9"/>
        <v/>
      </c>
      <c r="AK794" s="68" t="str">
        <f t="shared" si="10"/>
        <v/>
      </c>
      <c r="AL794" s="68" t="str">
        <f t="shared" si="11"/>
        <v/>
      </c>
      <c r="AM794" s="68" t="str">
        <f t="shared" si="12"/>
        <v/>
      </c>
      <c r="AN794" s="68" t="str">
        <f t="shared" si="13"/>
        <v/>
      </c>
      <c r="AO794" s="67" t="str">
        <f t="shared" si="14"/>
        <v/>
      </c>
      <c r="AP794" s="51"/>
      <c r="AQ794" s="80">
        <f t="shared" si="15"/>
        <v>9949</v>
      </c>
      <c r="AR794" s="68">
        <f t="shared" si="16"/>
        <v>432334</v>
      </c>
      <c r="AS794" s="68">
        <f t="shared" si="17"/>
        <v>427350</v>
      </c>
      <c r="AT794" s="68">
        <f t="shared" si="18"/>
        <v>0</v>
      </c>
      <c r="AU794" s="68">
        <f t="shared" si="19"/>
        <v>4984</v>
      </c>
      <c r="AV794" s="68">
        <f t="shared" si="20"/>
        <v>0</v>
      </c>
      <c r="AW794" s="67">
        <f t="shared" si="21"/>
        <v>116956</v>
      </c>
      <c r="AX794" s="51"/>
      <c r="AY794" s="51" t="str">
        <f t="shared" si="22"/>
        <v/>
      </c>
      <c r="AZ794" s="68" t="str">
        <f t="shared" si="23"/>
        <v/>
      </c>
      <c r="BA794" s="68" t="str">
        <f t="shared" si="24"/>
        <v/>
      </c>
      <c r="BB794" s="68" t="str">
        <f t="shared" si="25"/>
        <v/>
      </c>
      <c r="BC794" s="68" t="str">
        <f t="shared" si="26"/>
        <v/>
      </c>
      <c r="BD794" s="68" t="str">
        <f t="shared" si="27"/>
        <v/>
      </c>
      <c r="BE794" s="68" t="str">
        <f t="shared" si="28"/>
        <v/>
      </c>
      <c r="BF794" s="51"/>
      <c r="BG794" s="69" t="str">
        <f t="shared" si="29"/>
        <v/>
      </c>
      <c r="BH794" s="67" t="str">
        <f t="shared" si="30"/>
        <v/>
      </c>
      <c r="BI794" s="67" t="str">
        <f t="shared" si="31"/>
        <v/>
      </c>
      <c r="BJ794" s="67" t="str">
        <f t="shared" si="32"/>
        <v/>
      </c>
      <c r="BK794" s="67" t="str">
        <f t="shared" si="33"/>
        <v/>
      </c>
      <c r="BL794" s="67" t="str">
        <f t="shared" si="34"/>
        <v/>
      </c>
      <c r="BM794" s="65" t="str">
        <f t="shared" si="35"/>
        <v/>
      </c>
      <c r="BN794" s="51"/>
      <c r="BO794" s="51" t="str">
        <f t="shared" ref="BO794:BO795" si="5691">IF(A794 =2014,F794,"")</f>
        <v/>
      </c>
      <c r="BP794" s="51" t="str">
        <f t="shared" ref="BP794:BP795" si="5692">IF(A794 =2015,F794,"")</f>
        <v/>
      </c>
      <c r="BQ794" s="71">
        <f t="shared" ref="BQ794:BQ795" si="5693">IF(A794 =2016,F794,"")</f>
        <v>9949</v>
      </c>
      <c r="BR794" s="51" t="str">
        <f t="shared" ref="BR794:BR795" si="5694">IF(A794 =2017,F794,"")</f>
        <v/>
      </c>
      <c r="BS794" s="69" t="str">
        <f t="shared" si="2920"/>
        <v/>
      </c>
      <c r="BT794" s="51"/>
      <c r="BU794" s="68" t="str">
        <f t="shared" ref="BU794:BU795" si="5695">IF(A794 =2014,I794,"")</f>
        <v/>
      </c>
      <c r="BV794" s="68" t="str">
        <f t="shared" ref="BV794:BV795" si="5696">IF(A794 =2015,I794,"")</f>
        <v/>
      </c>
      <c r="BW794" s="65">
        <f t="shared" ref="BW794:BW795" si="5697">IF(A794 =2016,I794,"")</f>
        <v>432334</v>
      </c>
      <c r="BX794" s="68" t="str">
        <f t="shared" ref="BX794:BX795" si="5698">IF(A794 =2017,I794,"")</f>
        <v/>
      </c>
      <c r="BY794" s="67" t="str">
        <f t="shared" si="44"/>
        <v/>
      </c>
      <c r="BZ794" s="68"/>
      <c r="CA794" s="65" t="str">
        <f t="shared" si="45"/>
        <v/>
      </c>
      <c r="CB794" s="67" t="str">
        <f t="shared" si="46"/>
        <v/>
      </c>
      <c r="CC794" s="67">
        <f t="shared" si="47"/>
        <v>116956</v>
      </c>
      <c r="CD794" s="67" t="str">
        <f t="shared" si="48"/>
        <v/>
      </c>
      <c r="CE794" s="67" t="str">
        <f t="shared" si="49"/>
        <v/>
      </c>
      <c r="CF794" s="68"/>
      <c r="CG794" s="68" t="str">
        <f t="shared" ref="CG794:CG795" si="5699">IF(A794 =2014,Q794+R794+S794+T794+U794,"")</f>
        <v/>
      </c>
      <c r="CH794" s="68" t="str">
        <f t="shared" ref="CH794:CH795" si="5700">IF(A794 =2015,Q794+R794+S794+T794+U794,"")</f>
        <v/>
      </c>
      <c r="CI794" s="65">
        <f t="shared" ref="CI794:CI795" si="5701">IF(A794 =2016,Q794+R794+S794+T794+U794,"")</f>
        <v>432334</v>
      </c>
      <c r="CJ794" s="68" t="str">
        <f t="shared" ref="CJ794:CJ795" si="5702">IF(A794 =2017,Q794+R794+S794+T794+U794,"")</f>
        <v/>
      </c>
      <c r="CK794" s="67" t="str">
        <f t="shared" si="54"/>
        <v/>
      </c>
      <c r="CL794" s="68"/>
      <c r="CM794" s="68" t="str">
        <f t="shared" ref="CM794:CM795" si="5703">IF(A794 =2014,Q794,"")</f>
        <v/>
      </c>
      <c r="CN794" s="68" t="str">
        <f t="shared" ref="CN794:CN795" si="5704">IF(A794 =2015,Q794,"")</f>
        <v/>
      </c>
      <c r="CO794" s="65">
        <f t="shared" ref="CO794:CO795" si="5705">IF(A794 =2016,Q794,"")</f>
        <v>427350</v>
      </c>
      <c r="CP794" s="68" t="str">
        <f t="shared" ref="CP794:CP795" si="5706">IF(A794 =2017,Q794,"")</f>
        <v/>
      </c>
      <c r="CQ794" s="67" t="str">
        <f t="shared" si="59"/>
        <v/>
      </c>
      <c r="CR794" s="68"/>
      <c r="CS794" s="68" t="str">
        <f t="shared" ref="CS794:CS795" si="5707">IF(A794 =2014,R794,"")</f>
        <v/>
      </c>
      <c r="CT794" s="68" t="str">
        <f t="shared" ref="CT794:CT795" si="5708">IF(A794 =2015,R794,"")</f>
        <v/>
      </c>
      <c r="CU794" s="65">
        <f t="shared" ref="CU794:CU795" si="5709">IF(A794 =2016,R794,"")</f>
        <v>0</v>
      </c>
      <c r="CV794" s="68" t="str">
        <f t="shared" ref="CV794:CV795" si="5710">IF(A794 =2017,R794,"")</f>
        <v/>
      </c>
      <c r="CW794" s="67" t="str">
        <f t="shared" si="64"/>
        <v/>
      </c>
      <c r="CX794" s="68"/>
      <c r="CY794" s="68" t="str">
        <f t="shared" ref="CY794:CY795" si="5711">IF(A794 =2014,S794,"")</f>
        <v/>
      </c>
      <c r="CZ794" s="68" t="str">
        <f t="shared" ref="CZ794:CZ795" si="5712">IF(A794 =2015,S794,"")</f>
        <v/>
      </c>
      <c r="DA794" s="65">
        <f t="shared" ref="DA794:DA795" si="5713">IF(A794 =2016,S794,"")</f>
        <v>4984</v>
      </c>
      <c r="DB794" s="68" t="str">
        <f t="shared" ref="DB794:DB795" si="5714">IF(A794 =2017,S794,"")</f>
        <v/>
      </c>
      <c r="DC794" s="67" t="str">
        <f t="shared" si="69"/>
        <v/>
      </c>
      <c r="DD794" s="68"/>
      <c r="DE794" s="68" t="str">
        <f t="shared" ref="DE794:DE795" si="5715">IF(A794 =2014,T794,"")</f>
        <v/>
      </c>
      <c r="DF794" s="51" t="str">
        <f t="shared" ref="DF794:DF795" si="5716">IF(A794 =2015,T794,"")</f>
        <v/>
      </c>
      <c r="DG794" s="65">
        <f t="shared" ref="DG794:DG795" si="5717">IF(A794 =2016,T794,"")</f>
        <v>0</v>
      </c>
      <c r="DH794" s="51" t="str">
        <f t="shared" ref="DH794:DH795" si="5718">IF(A794 =2017,T794,"")</f>
        <v/>
      </c>
      <c r="DI794" s="69" t="str">
        <f t="shared" si="74"/>
        <v/>
      </c>
      <c r="DJ794" s="51"/>
      <c r="DK794" s="51" t="str">
        <f t="shared" ref="DK794:DK795" si="5719">IF(A794 =2014,U794,"")</f>
        <v/>
      </c>
      <c r="DL794" s="51" t="str">
        <f t="shared" ref="DL794:DL795" si="5720">IF(A794 =2015,U794,"")</f>
        <v/>
      </c>
      <c r="DM794" s="65">
        <f t="shared" ref="DM794:DM795" si="5721">IF(A794 =2016,U794,"")</f>
        <v>0</v>
      </c>
      <c r="DN794" s="51" t="str">
        <f t="shared" ref="DN794:DN795" si="5722">IF(A794 =2017,U794,"")</f>
        <v/>
      </c>
      <c r="DO794" s="69" t="str">
        <f t="shared" si="79"/>
        <v/>
      </c>
      <c r="DP794" s="51"/>
      <c r="DQ794" s="51"/>
      <c r="DR794" s="51"/>
      <c r="DS794" s="51"/>
      <c r="DT794" s="51"/>
      <c r="DU794" s="181"/>
    </row>
    <row r="795" spans="1:125" ht="15" x14ac:dyDescent="0.25">
      <c r="A795" s="50">
        <v>2017</v>
      </c>
      <c r="B795" s="51" t="s">
        <v>628</v>
      </c>
      <c r="C795" s="50" t="s">
        <v>629</v>
      </c>
      <c r="D795" s="53" t="s">
        <v>193</v>
      </c>
      <c r="E795" s="50" t="s">
        <v>7</v>
      </c>
      <c r="F795" s="220">
        <v>9621</v>
      </c>
      <c r="G795" s="220" t="s">
        <v>364</v>
      </c>
      <c r="H795" s="220">
        <v>33925</v>
      </c>
      <c r="I795" s="61">
        <v>444285</v>
      </c>
      <c r="J795" s="50"/>
      <c r="K795" s="50" t="s">
        <v>2032</v>
      </c>
      <c r="L795" s="58" t="s">
        <v>2032</v>
      </c>
      <c r="M795" s="58" t="s">
        <v>2032</v>
      </c>
      <c r="N795" s="58" t="s">
        <v>2032</v>
      </c>
      <c r="O795" s="58" t="s">
        <v>2032</v>
      </c>
      <c r="P795" s="59"/>
      <c r="Q795" s="60">
        <v>439877</v>
      </c>
      <c r="R795" s="60">
        <v>0</v>
      </c>
      <c r="S795" s="60">
        <v>4408</v>
      </c>
      <c r="T795" s="60">
        <v>0</v>
      </c>
      <c r="U795" s="60">
        <v>0</v>
      </c>
      <c r="V795" s="79"/>
      <c r="W795" s="90">
        <f t="shared" si="857"/>
        <v>444285</v>
      </c>
      <c r="X795" s="101">
        <v>114501</v>
      </c>
      <c r="Y795" s="50"/>
      <c r="Z795" s="50" t="s">
        <v>193</v>
      </c>
      <c r="AA795" s="51" t="str">
        <f t="shared" si="5685"/>
        <v/>
      </c>
      <c r="AB795" s="68" t="str">
        <f t="shared" si="5686"/>
        <v/>
      </c>
      <c r="AC795" s="68" t="str">
        <f t="shared" si="5687"/>
        <v/>
      </c>
      <c r="AD795" s="68" t="str">
        <f t="shared" si="5688"/>
        <v/>
      </c>
      <c r="AE795" s="68" t="str">
        <f t="shared" si="5689"/>
        <v/>
      </c>
      <c r="AF795" s="68" t="str">
        <f t="shared" si="5690"/>
        <v/>
      </c>
      <c r="AG795" s="67" t="str">
        <f t="shared" si="7"/>
        <v/>
      </c>
      <c r="AH795" s="51"/>
      <c r="AI795" s="51" t="str">
        <f t="shared" si="8"/>
        <v/>
      </c>
      <c r="AJ795" s="68" t="str">
        <f t="shared" si="9"/>
        <v/>
      </c>
      <c r="AK795" s="68" t="str">
        <f t="shared" si="10"/>
        <v/>
      </c>
      <c r="AL795" s="68" t="str">
        <f t="shared" si="11"/>
        <v/>
      </c>
      <c r="AM795" s="68" t="str">
        <f t="shared" si="12"/>
        <v/>
      </c>
      <c r="AN795" s="68" t="str">
        <f t="shared" si="13"/>
        <v/>
      </c>
      <c r="AO795" s="67" t="str">
        <f t="shared" si="14"/>
        <v/>
      </c>
      <c r="AP795" s="51"/>
      <c r="AQ795" s="51" t="str">
        <f t="shared" si="15"/>
        <v/>
      </c>
      <c r="AR795" s="68" t="str">
        <f t="shared" si="16"/>
        <v/>
      </c>
      <c r="AS795" s="68" t="str">
        <f t="shared" si="17"/>
        <v/>
      </c>
      <c r="AT795" s="68" t="str">
        <f t="shared" si="18"/>
        <v/>
      </c>
      <c r="AU795" s="68" t="str">
        <f t="shared" si="19"/>
        <v/>
      </c>
      <c r="AV795" s="68" t="str">
        <f t="shared" si="20"/>
        <v/>
      </c>
      <c r="AW795" s="67" t="str">
        <f t="shared" si="21"/>
        <v/>
      </c>
      <c r="AX795" s="51"/>
      <c r="AY795" s="80">
        <f t="shared" si="22"/>
        <v>9621</v>
      </c>
      <c r="AZ795" s="68">
        <f t="shared" si="23"/>
        <v>444285</v>
      </c>
      <c r="BA795" s="68">
        <f t="shared" si="24"/>
        <v>439877</v>
      </c>
      <c r="BB795" s="68">
        <f t="shared" si="25"/>
        <v>0</v>
      </c>
      <c r="BC795" s="68">
        <f t="shared" si="26"/>
        <v>4408</v>
      </c>
      <c r="BD795" s="68">
        <f t="shared" si="27"/>
        <v>0</v>
      </c>
      <c r="BE795" s="68">
        <f t="shared" si="28"/>
        <v>114501</v>
      </c>
      <c r="BF795" s="51"/>
      <c r="BG795" s="69" t="str">
        <f t="shared" si="29"/>
        <v/>
      </c>
      <c r="BH795" s="67" t="str">
        <f t="shared" si="30"/>
        <v/>
      </c>
      <c r="BI795" s="67" t="str">
        <f t="shared" si="31"/>
        <v/>
      </c>
      <c r="BJ795" s="67" t="str">
        <f t="shared" si="32"/>
        <v/>
      </c>
      <c r="BK795" s="67" t="str">
        <f t="shared" si="33"/>
        <v/>
      </c>
      <c r="BL795" s="67" t="str">
        <f t="shared" si="34"/>
        <v/>
      </c>
      <c r="BM795" s="65" t="str">
        <f t="shared" si="35"/>
        <v/>
      </c>
      <c r="BN795" s="51"/>
      <c r="BO795" s="51" t="str">
        <f t="shared" si="5691"/>
        <v/>
      </c>
      <c r="BP795" s="51" t="str">
        <f t="shared" si="5692"/>
        <v/>
      </c>
      <c r="BQ795" s="51" t="str">
        <f t="shared" si="5693"/>
        <v/>
      </c>
      <c r="BR795" s="71">
        <f t="shared" si="5694"/>
        <v>9621</v>
      </c>
      <c r="BS795" s="69" t="str">
        <f t="shared" si="2920"/>
        <v/>
      </c>
      <c r="BT795" s="51"/>
      <c r="BU795" s="68" t="str">
        <f t="shared" si="5695"/>
        <v/>
      </c>
      <c r="BV795" s="68" t="str">
        <f t="shared" si="5696"/>
        <v/>
      </c>
      <c r="BW795" s="68" t="str">
        <f t="shared" si="5697"/>
        <v/>
      </c>
      <c r="BX795" s="65">
        <f t="shared" si="5698"/>
        <v>444285</v>
      </c>
      <c r="BY795" s="67" t="str">
        <f t="shared" si="44"/>
        <v/>
      </c>
      <c r="BZ795" s="68"/>
      <c r="CA795" s="65" t="str">
        <f t="shared" si="45"/>
        <v/>
      </c>
      <c r="CB795" s="67" t="str">
        <f t="shared" si="46"/>
        <v/>
      </c>
      <c r="CC795" s="67" t="str">
        <f t="shared" si="47"/>
        <v/>
      </c>
      <c r="CD795" s="67">
        <f t="shared" si="48"/>
        <v>114501</v>
      </c>
      <c r="CE795" s="67" t="str">
        <f t="shared" si="49"/>
        <v/>
      </c>
      <c r="CF795" s="68"/>
      <c r="CG795" s="68" t="str">
        <f t="shared" si="5699"/>
        <v/>
      </c>
      <c r="CH795" s="68" t="str">
        <f t="shared" si="5700"/>
        <v/>
      </c>
      <c r="CI795" s="68" t="str">
        <f t="shared" si="5701"/>
        <v/>
      </c>
      <c r="CJ795" s="65">
        <f t="shared" si="5702"/>
        <v>444285</v>
      </c>
      <c r="CK795" s="67" t="str">
        <f t="shared" si="54"/>
        <v/>
      </c>
      <c r="CL795" s="68"/>
      <c r="CM795" s="68" t="str">
        <f t="shared" si="5703"/>
        <v/>
      </c>
      <c r="CN795" s="68" t="str">
        <f t="shared" si="5704"/>
        <v/>
      </c>
      <c r="CO795" s="68" t="str">
        <f t="shared" si="5705"/>
        <v/>
      </c>
      <c r="CP795" s="65">
        <f t="shared" si="5706"/>
        <v>439877</v>
      </c>
      <c r="CQ795" s="67" t="str">
        <f t="shared" si="59"/>
        <v/>
      </c>
      <c r="CR795" s="68"/>
      <c r="CS795" s="68" t="str">
        <f t="shared" si="5707"/>
        <v/>
      </c>
      <c r="CT795" s="68" t="str">
        <f t="shared" si="5708"/>
        <v/>
      </c>
      <c r="CU795" s="68" t="str">
        <f t="shared" si="5709"/>
        <v/>
      </c>
      <c r="CV795" s="65">
        <f t="shared" si="5710"/>
        <v>0</v>
      </c>
      <c r="CW795" s="67" t="str">
        <f t="shared" si="64"/>
        <v/>
      </c>
      <c r="CX795" s="68"/>
      <c r="CY795" s="68" t="str">
        <f t="shared" si="5711"/>
        <v/>
      </c>
      <c r="CZ795" s="68" t="str">
        <f t="shared" si="5712"/>
        <v/>
      </c>
      <c r="DA795" s="68" t="str">
        <f t="shared" si="5713"/>
        <v/>
      </c>
      <c r="DB795" s="65">
        <f t="shared" si="5714"/>
        <v>4408</v>
      </c>
      <c r="DC795" s="67" t="str">
        <f t="shared" si="69"/>
        <v/>
      </c>
      <c r="DD795" s="68"/>
      <c r="DE795" s="68" t="str">
        <f t="shared" si="5715"/>
        <v/>
      </c>
      <c r="DF795" s="51" t="str">
        <f t="shared" si="5716"/>
        <v/>
      </c>
      <c r="DG795" s="51" t="str">
        <f t="shared" si="5717"/>
        <v/>
      </c>
      <c r="DH795" s="65">
        <f t="shared" si="5718"/>
        <v>0</v>
      </c>
      <c r="DI795" s="69" t="str">
        <f t="shared" si="74"/>
        <v/>
      </c>
      <c r="DJ795" s="51"/>
      <c r="DK795" s="51" t="str">
        <f t="shared" si="5719"/>
        <v/>
      </c>
      <c r="DL795" s="51" t="str">
        <f t="shared" si="5720"/>
        <v/>
      </c>
      <c r="DM795" s="51" t="str">
        <f t="shared" si="5721"/>
        <v/>
      </c>
      <c r="DN795" s="65">
        <f t="shared" si="5722"/>
        <v>0</v>
      </c>
      <c r="DO795" s="69" t="str">
        <f t="shared" si="79"/>
        <v/>
      </c>
      <c r="DP795" s="51"/>
      <c r="DQ795" s="51"/>
      <c r="DR795" s="51"/>
      <c r="DS795" s="51"/>
      <c r="DT795" s="51"/>
      <c r="DU795" s="181"/>
    </row>
    <row r="796" spans="1:125" ht="15" x14ac:dyDescent="0.25">
      <c r="A796" s="56">
        <v>2018</v>
      </c>
      <c r="B796" s="51" t="s">
        <v>628</v>
      </c>
      <c r="C796" s="50" t="s">
        <v>629</v>
      </c>
      <c r="D796" s="170" t="s">
        <v>193</v>
      </c>
      <c r="E796" s="50" t="s">
        <v>7</v>
      </c>
      <c r="F796" s="89">
        <v>9703</v>
      </c>
      <c r="G796" s="89">
        <v>0</v>
      </c>
      <c r="H796" s="89">
        <v>36012</v>
      </c>
      <c r="I796" s="90">
        <v>398877</v>
      </c>
      <c r="J796" s="56" t="s">
        <v>209</v>
      </c>
      <c r="K796" s="50" t="s">
        <v>2032</v>
      </c>
      <c r="L796" s="112">
        <v>398877</v>
      </c>
      <c r="M796" s="58"/>
      <c r="N796" s="58"/>
      <c r="O796" s="58"/>
      <c r="P796" s="91"/>
      <c r="Q796" s="92">
        <v>394458</v>
      </c>
      <c r="R796" s="92">
        <v>0</v>
      </c>
      <c r="S796" s="92">
        <v>4419</v>
      </c>
      <c r="T796" s="92">
        <v>0</v>
      </c>
      <c r="U796" s="94"/>
      <c r="V796" s="94"/>
      <c r="W796" s="90">
        <f t="shared" si="857"/>
        <v>398877</v>
      </c>
      <c r="X796" s="101">
        <v>0</v>
      </c>
      <c r="Y796" s="50"/>
      <c r="Z796" s="50"/>
      <c r="AA796" s="51"/>
      <c r="AB796" s="68"/>
      <c r="AC796" s="68"/>
      <c r="AD796" s="68"/>
      <c r="AE796" s="68"/>
      <c r="AF796" s="68"/>
      <c r="AG796" s="67" t="str">
        <f t="shared" si="7"/>
        <v/>
      </c>
      <c r="AH796" s="51"/>
      <c r="AI796" s="51" t="str">
        <f t="shared" si="8"/>
        <v/>
      </c>
      <c r="AJ796" s="68" t="str">
        <f t="shared" si="9"/>
        <v/>
      </c>
      <c r="AK796" s="68" t="str">
        <f t="shared" si="10"/>
        <v/>
      </c>
      <c r="AL796" s="68" t="str">
        <f t="shared" si="11"/>
        <v/>
      </c>
      <c r="AM796" s="68" t="str">
        <f t="shared" si="12"/>
        <v/>
      </c>
      <c r="AN796" s="68" t="str">
        <f t="shared" si="13"/>
        <v/>
      </c>
      <c r="AO796" s="67" t="str">
        <f t="shared" si="14"/>
        <v/>
      </c>
      <c r="AP796" s="51"/>
      <c r="AQ796" s="51" t="str">
        <f t="shared" si="15"/>
        <v/>
      </c>
      <c r="AR796" s="68" t="str">
        <f t="shared" si="16"/>
        <v/>
      </c>
      <c r="AS796" s="68" t="str">
        <f t="shared" si="17"/>
        <v/>
      </c>
      <c r="AT796" s="68" t="str">
        <f t="shared" si="18"/>
        <v/>
      </c>
      <c r="AU796" s="68" t="str">
        <f t="shared" si="19"/>
        <v/>
      </c>
      <c r="AV796" s="68" t="str">
        <f t="shared" si="20"/>
        <v/>
      </c>
      <c r="AW796" s="67" t="str">
        <f t="shared" si="21"/>
        <v/>
      </c>
      <c r="AX796" s="51"/>
      <c r="AY796" s="51" t="str">
        <f t="shared" si="22"/>
        <v/>
      </c>
      <c r="AZ796" s="68" t="str">
        <f t="shared" si="23"/>
        <v/>
      </c>
      <c r="BA796" s="68" t="str">
        <f t="shared" si="24"/>
        <v/>
      </c>
      <c r="BB796" s="68" t="str">
        <f t="shared" si="25"/>
        <v/>
      </c>
      <c r="BC796" s="68" t="str">
        <f t="shared" si="26"/>
        <v/>
      </c>
      <c r="BD796" s="68" t="str">
        <f t="shared" si="27"/>
        <v/>
      </c>
      <c r="BE796" s="68" t="str">
        <f t="shared" si="28"/>
        <v/>
      </c>
      <c r="BF796" s="51"/>
      <c r="BG796" s="96">
        <f t="shared" si="29"/>
        <v>9703</v>
      </c>
      <c r="BH796" s="67">
        <f t="shared" si="30"/>
        <v>398877</v>
      </c>
      <c r="BI796" s="67">
        <f t="shared" si="31"/>
        <v>394458</v>
      </c>
      <c r="BJ796" s="67">
        <f t="shared" si="32"/>
        <v>0</v>
      </c>
      <c r="BK796" s="67">
        <f t="shared" si="33"/>
        <v>4419</v>
      </c>
      <c r="BL796" s="67">
        <f t="shared" si="34"/>
        <v>0</v>
      </c>
      <c r="BM796" s="65">
        <f t="shared" si="35"/>
        <v>0</v>
      </c>
      <c r="BN796" s="51"/>
      <c r="BO796" s="51"/>
      <c r="BP796" s="51"/>
      <c r="BQ796" s="70"/>
      <c r="BR796" s="51"/>
      <c r="BS796" s="96">
        <f t="shared" si="2920"/>
        <v>9703</v>
      </c>
      <c r="BT796" s="51"/>
      <c r="BU796" s="68"/>
      <c r="BV796" s="68"/>
      <c r="BW796" s="65"/>
      <c r="BX796" s="68"/>
      <c r="BY796" s="67">
        <f t="shared" si="44"/>
        <v>398877</v>
      </c>
      <c r="BZ796" s="68"/>
      <c r="CA796" s="65" t="str">
        <f t="shared" si="45"/>
        <v/>
      </c>
      <c r="CB796" s="67" t="str">
        <f t="shared" si="46"/>
        <v/>
      </c>
      <c r="CC796" s="67" t="str">
        <f t="shared" si="47"/>
        <v/>
      </c>
      <c r="CD796" s="67" t="str">
        <f t="shared" si="48"/>
        <v/>
      </c>
      <c r="CE796" s="67">
        <f t="shared" si="49"/>
        <v>0</v>
      </c>
      <c r="CF796" s="68"/>
      <c r="CG796" s="68"/>
      <c r="CH796" s="68"/>
      <c r="CI796" s="65"/>
      <c r="CJ796" s="68"/>
      <c r="CK796" s="67">
        <f t="shared" si="54"/>
        <v>398877</v>
      </c>
      <c r="CL796" s="68"/>
      <c r="CM796" s="68"/>
      <c r="CN796" s="68"/>
      <c r="CO796" s="65"/>
      <c r="CP796" s="68"/>
      <c r="CQ796" s="67">
        <f t="shared" si="59"/>
        <v>394458</v>
      </c>
      <c r="CR796" s="68"/>
      <c r="CS796" s="68"/>
      <c r="CT796" s="68"/>
      <c r="CU796" s="65"/>
      <c r="CV796" s="68"/>
      <c r="CW796" s="67">
        <f t="shared" si="64"/>
        <v>0</v>
      </c>
      <c r="CX796" s="68"/>
      <c r="CY796" s="68"/>
      <c r="CZ796" s="68"/>
      <c r="DA796" s="65"/>
      <c r="DB796" s="68"/>
      <c r="DC796" s="67">
        <f t="shared" si="69"/>
        <v>4419</v>
      </c>
      <c r="DD796" s="68"/>
      <c r="DE796" s="68"/>
      <c r="DF796" s="51"/>
      <c r="DG796" s="70"/>
      <c r="DH796" s="51"/>
      <c r="DI796" s="67">
        <f t="shared" si="74"/>
        <v>0</v>
      </c>
      <c r="DJ796" s="51"/>
      <c r="DK796" s="51"/>
      <c r="DL796" s="51"/>
      <c r="DM796" s="70"/>
      <c r="DN796" s="51"/>
      <c r="DO796" s="67">
        <f t="shared" si="79"/>
        <v>394458</v>
      </c>
      <c r="DP796" s="51"/>
      <c r="DQ796" s="51"/>
      <c r="DR796" s="51"/>
      <c r="DS796" s="51"/>
      <c r="DT796" s="51"/>
      <c r="DU796" s="181"/>
    </row>
    <row r="797" spans="1:125" ht="15" x14ac:dyDescent="0.25">
      <c r="A797" s="50"/>
      <c r="B797" s="51"/>
      <c r="C797" s="50"/>
      <c r="D797" s="53"/>
      <c r="E797" s="50"/>
      <c r="F797" s="220"/>
      <c r="G797" s="220"/>
      <c r="H797" s="220"/>
      <c r="I797" s="61"/>
      <c r="J797" s="50"/>
      <c r="K797" s="50" t="s">
        <v>2032</v>
      </c>
      <c r="L797" s="58" t="s">
        <v>2032</v>
      </c>
      <c r="M797" s="58"/>
      <c r="N797" s="58"/>
      <c r="O797" s="58"/>
      <c r="P797" s="59"/>
      <c r="Q797" s="60"/>
      <c r="R797" s="60"/>
      <c r="S797" s="60"/>
      <c r="T797" s="60"/>
      <c r="U797" s="60"/>
      <c r="V797" s="79"/>
      <c r="W797" s="90">
        <f t="shared" si="857"/>
        <v>0</v>
      </c>
      <c r="X797" s="101"/>
      <c r="Y797" s="50"/>
      <c r="Z797" s="50"/>
      <c r="AA797" s="51"/>
      <c r="AB797" s="68"/>
      <c r="AC797" s="68"/>
      <c r="AD797" s="68"/>
      <c r="AE797" s="68"/>
      <c r="AF797" s="68"/>
      <c r="AG797" s="67" t="str">
        <f t="shared" si="7"/>
        <v/>
      </c>
      <c r="AH797" s="51"/>
      <c r="AI797" s="51" t="str">
        <f t="shared" si="8"/>
        <v/>
      </c>
      <c r="AJ797" s="68" t="str">
        <f t="shared" si="9"/>
        <v/>
      </c>
      <c r="AK797" s="68" t="str">
        <f t="shared" si="10"/>
        <v/>
      </c>
      <c r="AL797" s="68" t="str">
        <f t="shared" si="11"/>
        <v/>
      </c>
      <c r="AM797" s="68" t="str">
        <f t="shared" si="12"/>
        <v/>
      </c>
      <c r="AN797" s="68" t="str">
        <f t="shared" si="13"/>
        <v/>
      </c>
      <c r="AO797" s="67" t="str">
        <f t="shared" si="14"/>
        <v/>
      </c>
      <c r="AP797" s="51"/>
      <c r="AQ797" s="51" t="str">
        <f t="shared" si="15"/>
        <v/>
      </c>
      <c r="AR797" s="68" t="str">
        <f t="shared" si="16"/>
        <v/>
      </c>
      <c r="AS797" s="68" t="str">
        <f t="shared" si="17"/>
        <v/>
      </c>
      <c r="AT797" s="68" t="str">
        <f t="shared" si="18"/>
        <v/>
      </c>
      <c r="AU797" s="68" t="str">
        <f t="shared" si="19"/>
        <v/>
      </c>
      <c r="AV797" s="68" t="str">
        <f t="shared" si="20"/>
        <v/>
      </c>
      <c r="AW797" s="67" t="str">
        <f t="shared" si="21"/>
        <v/>
      </c>
      <c r="AX797" s="51"/>
      <c r="AY797" s="51" t="str">
        <f t="shared" si="22"/>
        <v/>
      </c>
      <c r="AZ797" s="68" t="str">
        <f t="shared" si="23"/>
        <v/>
      </c>
      <c r="BA797" s="68" t="str">
        <f t="shared" si="24"/>
        <v/>
      </c>
      <c r="BB797" s="68" t="str">
        <f t="shared" si="25"/>
        <v/>
      </c>
      <c r="BC797" s="68" t="str">
        <f t="shared" si="26"/>
        <v/>
      </c>
      <c r="BD797" s="68" t="str">
        <f t="shared" si="27"/>
        <v/>
      </c>
      <c r="BE797" s="68" t="str">
        <f t="shared" si="28"/>
        <v/>
      </c>
      <c r="BF797" s="51"/>
      <c r="BG797" s="69" t="str">
        <f t="shared" si="29"/>
        <v/>
      </c>
      <c r="BH797" s="67" t="str">
        <f t="shared" si="30"/>
        <v/>
      </c>
      <c r="BI797" s="67" t="str">
        <f t="shared" si="31"/>
        <v/>
      </c>
      <c r="BJ797" s="67" t="str">
        <f t="shared" si="32"/>
        <v/>
      </c>
      <c r="BK797" s="67" t="str">
        <f t="shared" si="33"/>
        <v/>
      </c>
      <c r="BL797" s="67" t="str">
        <f t="shared" si="34"/>
        <v/>
      </c>
      <c r="BM797" s="65" t="str">
        <f t="shared" si="35"/>
        <v/>
      </c>
      <c r="BN797" s="51"/>
      <c r="BO797" s="51"/>
      <c r="BP797" s="51"/>
      <c r="BQ797" s="70"/>
      <c r="BR797" s="51"/>
      <c r="BS797" s="69" t="str">
        <f t="shared" si="2920"/>
        <v/>
      </c>
      <c r="BT797" s="51"/>
      <c r="BU797" s="68"/>
      <c r="BV797" s="68"/>
      <c r="BW797" s="65"/>
      <c r="BX797" s="68"/>
      <c r="BY797" s="67" t="str">
        <f t="shared" si="44"/>
        <v/>
      </c>
      <c r="BZ797" s="68"/>
      <c r="CA797" s="65" t="str">
        <f t="shared" si="45"/>
        <v/>
      </c>
      <c r="CB797" s="67" t="str">
        <f t="shared" si="46"/>
        <v/>
      </c>
      <c r="CC797" s="67" t="str">
        <f t="shared" si="47"/>
        <v/>
      </c>
      <c r="CD797" s="67" t="str">
        <f t="shared" si="48"/>
        <v/>
      </c>
      <c r="CE797" s="67" t="str">
        <f t="shared" si="49"/>
        <v/>
      </c>
      <c r="CF797" s="68"/>
      <c r="CG797" s="68"/>
      <c r="CH797" s="68"/>
      <c r="CI797" s="65"/>
      <c r="CJ797" s="68"/>
      <c r="CK797" s="67" t="str">
        <f t="shared" si="54"/>
        <v/>
      </c>
      <c r="CL797" s="68"/>
      <c r="CM797" s="68"/>
      <c r="CN797" s="68"/>
      <c r="CO797" s="65"/>
      <c r="CP797" s="68"/>
      <c r="CQ797" s="67" t="str">
        <f t="shared" si="59"/>
        <v/>
      </c>
      <c r="CR797" s="68"/>
      <c r="CS797" s="68"/>
      <c r="CT797" s="68"/>
      <c r="CU797" s="65"/>
      <c r="CV797" s="68"/>
      <c r="CW797" s="67" t="str">
        <f t="shared" si="64"/>
        <v/>
      </c>
      <c r="CX797" s="68"/>
      <c r="CY797" s="68"/>
      <c r="CZ797" s="68"/>
      <c r="DA797" s="65"/>
      <c r="DB797" s="68"/>
      <c r="DC797" s="67" t="str">
        <f t="shared" si="69"/>
        <v/>
      </c>
      <c r="DD797" s="68"/>
      <c r="DE797" s="68"/>
      <c r="DF797" s="51"/>
      <c r="DG797" s="70"/>
      <c r="DH797" s="51"/>
      <c r="DI797" s="69" t="str">
        <f t="shared" si="74"/>
        <v/>
      </c>
      <c r="DJ797" s="51"/>
      <c r="DK797" s="51"/>
      <c r="DL797" s="51"/>
      <c r="DM797" s="70"/>
      <c r="DN797" s="51"/>
      <c r="DO797" s="69" t="str">
        <f t="shared" si="79"/>
        <v/>
      </c>
      <c r="DP797" s="51"/>
      <c r="DQ797" s="51"/>
      <c r="DR797" s="51"/>
      <c r="DS797" s="51"/>
      <c r="DT797" s="51"/>
      <c r="DU797" s="181"/>
    </row>
    <row r="798" spans="1:125" ht="15" x14ac:dyDescent="0.25">
      <c r="A798" s="50">
        <v>2016</v>
      </c>
      <c r="B798" s="51" t="s">
        <v>630</v>
      </c>
      <c r="C798" s="50" t="s">
        <v>631</v>
      </c>
      <c r="D798" s="53" t="s">
        <v>193</v>
      </c>
      <c r="E798" s="50" t="s">
        <v>7</v>
      </c>
      <c r="F798" s="220">
        <v>78188</v>
      </c>
      <c r="G798" s="220" t="s">
        <v>364</v>
      </c>
      <c r="H798" s="220">
        <v>248444</v>
      </c>
      <c r="I798" s="61">
        <v>1041899</v>
      </c>
      <c r="J798" s="50"/>
      <c r="K798" s="50" t="s">
        <v>2032</v>
      </c>
      <c r="L798" s="58" t="s">
        <v>2032</v>
      </c>
      <c r="M798" s="58" t="s">
        <v>2032</v>
      </c>
      <c r="N798" s="58" t="s">
        <v>2032</v>
      </c>
      <c r="O798" s="58" t="s">
        <v>2032</v>
      </c>
      <c r="P798" s="59"/>
      <c r="Q798" s="60">
        <v>1147472</v>
      </c>
      <c r="R798" s="60">
        <v>0</v>
      </c>
      <c r="S798" s="60">
        <v>65855</v>
      </c>
      <c r="T798" s="60">
        <v>0</v>
      </c>
      <c r="U798" s="60">
        <v>0</v>
      </c>
      <c r="V798" s="79"/>
      <c r="W798" s="90">
        <f t="shared" si="857"/>
        <v>1213327</v>
      </c>
      <c r="X798" s="101">
        <v>214474</v>
      </c>
      <c r="Y798" s="50"/>
      <c r="Z798" s="50" t="s">
        <v>193</v>
      </c>
      <c r="AA798" s="51" t="str">
        <f t="shared" ref="AA798:AA799" si="5723">IF(A798 =2014,IF(Y798 ="",F798,""),"")</f>
        <v/>
      </c>
      <c r="AB798" s="68" t="str">
        <f t="shared" ref="AB798:AB799" si="5724">IF(A798 =2014,IF(Y798 ="",I798,""),"")</f>
        <v/>
      </c>
      <c r="AC798" s="68" t="str">
        <f t="shared" ref="AC798:AC799" si="5725">IF(A798 =2014,IF(Y798 ="",Q798,""),"")</f>
        <v/>
      </c>
      <c r="AD798" s="68" t="str">
        <f t="shared" ref="AD798:AD799" si="5726">IF(A798 =2014,IF(Y798 ="",R798,""),"")</f>
        <v/>
      </c>
      <c r="AE798" s="68" t="str">
        <f t="shared" ref="AE798:AE799" si="5727">IF(A798 =2014,IF(Y798 ="",S798,""),"")</f>
        <v/>
      </c>
      <c r="AF798" s="68" t="str">
        <f t="shared" ref="AF798:AF799" si="5728">IF(A798 =2014,IF(Y798 ="",T798+U798,""),"")</f>
        <v/>
      </c>
      <c r="AG798" s="67" t="str">
        <f t="shared" si="7"/>
        <v/>
      </c>
      <c r="AH798" s="51"/>
      <c r="AI798" s="51" t="str">
        <f t="shared" si="8"/>
        <v/>
      </c>
      <c r="AJ798" s="68" t="str">
        <f t="shared" si="9"/>
        <v/>
      </c>
      <c r="AK798" s="68" t="str">
        <f t="shared" si="10"/>
        <v/>
      </c>
      <c r="AL798" s="68" t="str">
        <f t="shared" si="11"/>
        <v/>
      </c>
      <c r="AM798" s="68" t="str">
        <f t="shared" si="12"/>
        <v/>
      </c>
      <c r="AN798" s="68" t="str">
        <f t="shared" si="13"/>
        <v/>
      </c>
      <c r="AO798" s="67" t="str">
        <f t="shared" si="14"/>
        <v/>
      </c>
      <c r="AP798" s="51"/>
      <c r="AQ798" s="80">
        <f t="shared" si="15"/>
        <v>78188</v>
      </c>
      <c r="AR798" s="68">
        <f t="shared" si="16"/>
        <v>1041899</v>
      </c>
      <c r="AS798" s="68">
        <f t="shared" si="17"/>
        <v>1147472</v>
      </c>
      <c r="AT798" s="68">
        <f t="shared" si="18"/>
        <v>0</v>
      </c>
      <c r="AU798" s="68">
        <f t="shared" si="19"/>
        <v>65855</v>
      </c>
      <c r="AV798" s="68">
        <f t="shared" si="20"/>
        <v>0</v>
      </c>
      <c r="AW798" s="67">
        <f t="shared" si="21"/>
        <v>214474</v>
      </c>
      <c r="AX798" s="51"/>
      <c r="AY798" s="51" t="str">
        <f t="shared" si="22"/>
        <v/>
      </c>
      <c r="AZ798" s="68" t="str">
        <f t="shared" si="23"/>
        <v/>
      </c>
      <c r="BA798" s="68" t="str">
        <f t="shared" si="24"/>
        <v/>
      </c>
      <c r="BB798" s="68" t="str">
        <f t="shared" si="25"/>
        <v/>
      </c>
      <c r="BC798" s="68" t="str">
        <f t="shared" si="26"/>
        <v/>
      </c>
      <c r="BD798" s="68" t="str">
        <f t="shared" si="27"/>
        <v/>
      </c>
      <c r="BE798" s="68" t="str">
        <f t="shared" si="28"/>
        <v/>
      </c>
      <c r="BF798" s="51"/>
      <c r="BG798" s="69" t="str">
        <f t="shared" si="29"/>
        <v/>
      </c>
      <c r="BH798" s="67" t="str">
        <f t="shared" si="30"/>
        <v/>
      </c>
      <c r="BI798" s="67" t="str">
        <f t="shared" si="31"/>
        <v/>
      </c>
      <c r="BJ798" s="67" t="str">
        <f t="shared" si="32"/>
        <v/>
      </c>
      <c r="BK798" s="67" t="str">
        <f t="shared" si="33"/>
        <v/>
      </c>
      <c r="BL798" s="67" t="str">
        <f t="shared" si="34"/>
        <v/>
      </c>
      <c r="BM798" s="65" t="str">
        <f t="shared" si="35"/>
        <v/>
      </c>
      <c r="BN798" s="51"/>
      <c r="BO798" s="51" t="str">
        <f t="shared" ref="BO798:BO799" si="5729">IF(A798 =2014,F798,"")</f>
        <v/>
      </c>
      <c r="BP798" s="51" t="str">
        <f t="shared" ref="BP798:BP799" si="5730">IF(A798 =2015,F798,"")</f>
        <v/>
      </c>
      <c r="BQ798" s="71">
        <f t="shared" ref="BQ798:BQ799" si="5731">IF(A798 =2016,F798,"")</f>
        <v>78188</v>
      </c>
      <c r="BR798" s="51" t="str">
        <f t="shared" ref="BR798:BR799" si="5732">IF(A798 =2017,F798,"")</f>
        <v/>
      </c>
      <c r="BS798" s="69" t="str">
        <f t="shared" si="2920"/>
        <v/>
      </c>
      <c r="BT798" s="51"/>
      <c r="BU798" s="68" t="str">
        <f t="shared" ref="BU798:BU799" si="5733">IF(A798 =2014,I798,"")</f>
        <v/>
      </c>
      <c r="BV798" s="68" t="str">
        <f t="shared" ref="BV798:BV799" si="5734">IF(A798 =2015,I798,"")</f>
        <v/>
      </c>
      <c r="BW798" s="65">
        <f t="shared" ref="BW798:BW799" si="5735">IF(A798 =2016,I798,"")</f>
        <v>1041899</v>
      </c>
      <c r="BX798" s="68" t="str">
        <f t="shared" ref="BX798:BX799" si="5736">IF(A798 =2017,I798,"")</f>
        <v/>
      </c>
      <c r="BY798" s="67" t="str">
        <f t="shared" si="44"/>
        <v/>
      </c>
      <c r="BZ798" s="68"/>
      <c r="CA798" s="65" t="str">
        <f t="shared" si="45"/>
        <v/>
      </c>
      <c r="CB798" s="67" t="str">
        <f t="shared" si="46"/>
        <v/>
      </c>
      <c r="CC798" s="67">
        <f t="shared" si="47"/>
        <v>214474</v>
      </c>
      <c r="CD798" s="67" t="str">
        <f t="shared" si="48"/>
        <v/>
      </c>
      <c r="CE798" s="67" t="str">
        <f t="shared" si="49"/>
        <v/>
      </c>
      <c r="CF798" s="68"/>
      <c r="CG798" s="68" t="str">
        <f t="shared" ref="CG798:CG799" si="5737">IF(A798 =2014,Q798+R798+S798+T798+U798,"")</f>
        <v/>
      </c>
      <c r="CH798" s="68" t="str">
        <f t="shared" ref="CH798:CH799" si="5738">IF(A798 =2015,Q798+R798+S798+T798+U798,"")</f>
        <v/>
      </c>
      <c r="CI798" s="65">
        <f t="shared" ref="CI798:CI799" si="5739">IF(A798 =2016,Q798+R798+S798+T798+U798,"")</f>
        <v>1213327</v>
      </c>
      <c r="CJ798" s="68" t="str">
        <f t="shared" ref="CJ798:CJ799" si="5740">IF(A798 =2017,Q798+R798+S798+T798+U798,"")</f>
        <v/>
      </c>
      <c r="CK798" s="67" t="str">
        <f t="shared" si="54"/>
        <v/>
      </c>
      <c r="CL798" s="68"/>
      <c r="CM798" s="68" t="str">
        <f t="shared" ref="CM798:CM799" si="5741">IF(A798 =2014,Q798,"")</f>
        <v/>
      </c>
      <c r="CN798" s="68" t="str">
        <f t="shared" ref="CN798:CN799" si="5742">IF(A798 =2015,Q798,"")</f>
        <v/>
      </c>
      <c r="CO798" s="65">
        <f t="shared" ref="CO798:CO799" si="5743">IF(A798 =2016,Q798,"")</f>
        <v>1147472</v>
      </c>
      <c r="CP798" s="68" t="str">
        <f t="shared" ref="CP798:CP799" si="5744">IF(A798 =2017,Q798,"")</f>
        <v/>
      </c>
      <c r="CQ798" s="67" t="str">
        <f t="shared" si="59"/>
        <v/>
      </c>
      <c r="CR798" s="68"/>
      <c r="CS798" s="68" t="str">
        <f t="shared" ref="CS798:CS799" si="5745">IF(A798 =2014,R798,"")</f>
        <v/>
      </c>
      <c r="CT798" s="68" t="str">
        <f t="shared" ref="CT798:CT799" si="5746">IF(A798 =2015,R798,"")</f>
        <v/>
      </c>
      <c r="CU798" s="65">
        <f t="shared" ref="CU798:CU799" si="5747">IF(A798 =2016,R798,"")</f>
        <v>0</v>
      </c>
      <c r="CV798" s="68" t="str">
        <f t="shared" ref="CV798:CV799" si="5748">IF(A798 =2017,R798,"")</f>
        <v/>
      </c>
      <c r="CW798" s="67" t="str">
        <f t="shared" si="64"/>
        <v/>
      </c>
      <c r="CX798" s="68"/>
      <c r="CY798" s="68" t="str">
        <f t="shared" ref="CY798:CY799" si="5749">IF(A798 =2014,S798,"")</f>
        <v/>
      </c>
      <c r="CZ798" s="68" t="str">
        <f t="shared" ref="CZ798:CZ799" si="5750">IF(A798 =2015,S798,"")</f>
        <v/>
      </c>
      <c r="DA798" s="65">
        <f t="shared" ref="DA798:DA799" si="5751">IF(A798 =2016,S798,"")</f>
        <v>65855</v>
      </c>
      <c r="DB798" s="68" t="str">
        <f t="shared" ref="DB798:DB799" si="5752">IF(A798 =2017,S798,"")</f>
        <v/>
      </c>
      <c r="DC798" s="67" t="str">
        <f t="shared" si="69"/>
        <v/>
      </c>
      <c r="DD798" s="68"/>
      <c r="DE798" s="68" t="str">
        <f t="shared" ref="DE798:DE799" si="5753">IF(A798 =2014,T798,"")</f>
        <v/>
      </c>
      <c r="DF798" s="51" t="str">
        <f t="shared" ref="DF798:DF799" si="5754">IF(A798 =2015,T798,"")</f>
        <v/>
      </c>
      <c r="DG798" s="65">
        <f t="shared" ref="DG798:DG799" si="5755">IF(A798 =2016,T798,"")</f>
        <v>0</v>
      </c>
      <c r="DH798" s="51" t="str">
        <f t="shared" ref="DH798:DH799" si="5756">IF(A798 =2017,T798,"")</f>
        <v/>
      </c>
      <c r="DI798" s="69" t="str">
        <f t="shared" si="74"/>
        <v/>
      </c>
      <c r="DJ798" s="51"/>
      <c r="DK798" s="51" t="str">
        <f t="shared" ref="DK798:DK799" si="5757">IF(A798 =2014,U798,"")</f>
        <v/>
      </c>
      <c r="DL798" s="51" t="str">
        <f t="shared" ref="DL798:DL799" si="5758">IF(A798 =2015,U798,"")</f>
        <v/>
      </c>
      <c r="DM798" s="65">
        <f t="shared" ref="DM798:DM799" si="5759">IF(A798 =2016,U798,"")</f>
        <v>0</v>
      </c>
      <c r="DN798" s="51" t="str">
        <f t="shared" ref="DN798:DN799" si="5760">IF(A798 =2017,U798,"")</f>
        <v/>
      </c>
      <c r="DO798" s="69" t="str">
        <f t="shared" si="79"/>
        <v/>
      </c>
      <c r="DP798" s="51"/>
      <c r="DQ798" s="51"/>
      <c r="DR798" s="51"/>
      <c r="DS798" s="51"/>
      <c r="DT798" s="51"/>
      <c r="DU798" s="181"/>
    </row>
    <row r="799" spans="1:125" ht="15" x14ac:dyDescent="0.25">
      <c r="A799" s="50">
        <v>2017</v>
      </c>
      <c r="B799" s="51" t="s">
        <v>630</v>
      </c>
      <c r="C799" s="50" t="s">
        <v>631</v>
      </c>
      <c r="D799" s="53" t="s">
        <v>193</v>
      </c>
      <c r="E799" s="50" t="s">
        <v>7</v>
      </c>
      <c r="F799" s="220">
        <v>72940</v>
      </c>
      <c r="G799" s="220" t="s">
        <v>364</v>
      </c>
      <c r="H799" s="220">
        <v>237489</v>
      </c>
      <c r="I799" s="61">
        <v>1185014</v>
      </c>
      <c r="J799" s="50"/>
      <c r="K799" s="50" t="s">
        <v>2032</v>
      </c>
      <c r="L799" s="58" t="s">
        <v>2032</v>
      </c>
      <c r="M799" s="58" t="s">
        <v>2032</v>
      </c>
      <c r="N799" s="58" t="s">
        <v>2032</v>
      </c>
      <c r="O799" s="58" t="s">
        <v>2032</v>
      </c>
      <c r="P799" s="59"/>
      <c r="Q799" s="60">
        <v>1257055</v>
      </c>
      <c r="R799" s="60">
        <v>0</v>
      </c>
      <c r="S799" s="60">
        <v>64473</v>
      </c>
      <c r="T799" s="60">
        <v>0</v>
      </c>
      <c r="U799" s="60">
        <v>0</v>
      </c>
      <c r="V799" s="79"/>
      <c r="W799" s="90">
        <f t="shared" si="857"/>
        <v>1321528</v>
      </c>
      <c r="X799" s="101">
        <v>0</v>
      </c>
      <c r="Y799" s="50"/>
      <c r="Z799" s="50" t="s">
        <v>193</v>
      </c>
      <c r="AA799" s="51" t="str">
        <f t="shared" si="5723"/>
        <v/>
      </c>
      <c r="AB799" s="68" t="str">
        <f t="shared" si="5724"/>
        <v/>
      </c>
      <c r="AC799" s="68" t="str">
        <f t="shared" si="5725"/>
        <v/>
      </c>
      <c r="AD799" s="68" t="str">
        <f t="shared" si="5726"/>
        <v/>
      </c>
      <c r="AE799" s="68" t="str">
        <f t="shared" si="5727"/>
        <v/>
      </c>
      <c r="AF799" s="68" t="str">
        <f t="shared" si="5728"/>
        <v/>
      </c>
      <c r="AG799" s="67" t="str">
        <f t="shared" si="7"/>
        <v/>
      </c>
      <c r="AH799" s="51"/>
      <c r="AI799" s="51" t="str">
        <f t="shared" si="8"/>
        <v/>
      </c>
      <c r="AJ799" s="68" t="str">
        <f t="shared" si="9"/>
        <v/>
      </c>
      <c r="AK799" s="68" t="str">
        <f t="shared" si="10"/>
        <v/>
      </c>
      <c r="AL799" s="68" t="str">
        <f t="shared" si="11"/>
        <v/>
      </c>
      <c r="AM799" s="68" t="str">
        <f t="shared" si="12"/>
        <v/>
      </c>
      <c r="AN799" s="68" t="str">
        <f t="shared" si="13"/>
        <v/>
      </c>
      <c r="AO799" s="67" t="str">
        <f t="shared" si="14"/>
        <v/>
      </c>
      <c r="AP799" s="51"/>
      <c r="AQ799" s="51" t="str">
        <f t="shared" si="15"/>
        <v/>
      </c>
      <c r="AR799" s="68" t="str">
        <f t="shared" si="16"/>
        <v/>
      </c>
      <c r="AS799" s="68" t="str">
        <f t="shared" si="17"/>
        <v/>
      </c>
      <c r="AT799" s="68" t="str">
        <f t="shared" si="18"/>
        <v/>
      </c>
      <c r="AU799" s="68" t="str">
        <f t="shared" si="19"/>
        <v/>
      </c>
      <c r="AV799" s="68" t="str">
        <f t="shared" si="20"/>
        <v/>
      </c>
      <c r="AW799" s="67" t="str">
        <f t="shared" si="21"/>
        <v/>
      </c>
      <c r="AX799" s="51"/>
      <c r="AY799" s="80">
        <f t="shared" si="22"/>
        <v>72940</v>
      </c>
      <c r="AZ799" s="68">
        <f t="shared" si="23"/>
        <v>1185014</v>
      </c>
      <c r="BA799" s="68">
        <f t="shared" si="24"/>
        <v>1257055</v>
      </c>
      <c r="BB799" s="68">
        <f t="shared" si="25"/>
        <v>0</v>
      </c>
      <c r="BC799" s="68">
        <f t="shared" si="26"/>
        <v>64473</v>
      </c>
      <c r="BD799" s="68">
        <f t="shared" si="27"/>
        <v>0</v>
      </c>
      <c r="BE799" s="68">
        <f t="shared" si="28"/>
        <v>0</v>
      </c>
      <c r="BF799" s="51"/>
      <c r="BG799" s="69" t="str">
        <f t="shared" si="29"/>
        <v/>
      </c>
      <c r="BH799" s="67" t="str">
        <f t="shared" si="30"/>
        <v/>
      </c>
      <c r="BI799" s="67" t="str">
        <f t="shared" si="31"/>
        <v/>
      </c>
      <c r="BJ799" s="67" t="str">
        <f t="shared" si="32"/>
        <v/>
      </c>
      <c r="BK799" s="67" t="str">
        <f t="shared" si="33"/>
        <v/>
      </c>
      <c r="BL799" s="67" t="str">
        <f t="shared" si="34"/>
        <v/>
      </c>
      <c r="BM799" s="65" t="str">
        <f t="shared" si="35"/>
        <v/>
      </c>
      <c r="BN799" s="51"/>
      <c r="BO799" s="51" t="str">
        <f t="shared" si="5729"/>
        <v/>
      </c>
      <c r="BP799" s="51" t="str">
        <f t="shared" si="5730"/>
        <v/>
      </c>
      <c r="BQ799" s="51" t="str">
        <f t="shared" si="5731"/>
        <v/>
      </c>
      <c r="BR799" s="71">
        <f t="shared" si="5732"/>
        <v>72940</v>
      </c>
      <c r="BS799" s="69" t="str">
        <f t="shared" si="2920"/>
        <v/>
      </c>
      <c r="BT799" s="51"/>
      <c r="BU799" s="68" t="str">
        <f t="shared" si="5733"/>
        <v/>
      </c>
      <c r="BV799" s="68" t="str">
        <f t="shared" si="5734"/>
        <v/>
      </c>
      <c r="BW799" s="68" t="str">
        <f t="shared" si="5735"/>
        <v/>
      </c>
      <c r="BX799" s="65">
        <f t="shared" si="5736"/>
        <v>1185014</v>
      </c>
      <c r="BY799" s="67" t="str">
        <f t="shared" si="44"/>
        <v/>
      </c>
      <c r="BZ799" s="68"/>
      <c r="CA799" s="65" t="str">
        <f t="shared" si="45"/>
        <v/>
      </c>
      <c r="CB799" s="67" t="str">
        <f t="shared" si="46"/>
        <v/>
      </c>
      <c r="CC799" s="67" t="str">
        <f t="shared" si="47"/>
        <v/>
      </c>
      <c r="CD799" s="67">
        <f t="shared" si="48"/>
        <v>0</v>
      </c>
      <c r="CE799" s="67" t="str">
        <f t="shared" si="49"/>
        <v/>
      </c>
      <c r="CF799" s="68"/>
      <c r="CG799" s="68" t="str">
        <f t="shared" si="5737"/>
        <v/>
      </c>
      <c r="CH799" s="68" t="str">
        <f t="shared" si="5738"/>
        <v/>
      </c>
      <c r="CI799" s="68" t="str">
        <f t="shared" si="5739"/>
        <v/>
      </c>
      <c r="CJ799" s="65">
        <f t="shared" si="5740"/>
        <v>1321528</v>
      </c>
      <c r="CK799" s="67" t="str">
        <f t="shared" si="54"/>
        <v/>
      </c>
      <c r="CL799" s="68"/>
      <c r="CM799" s="68" t="str">
        <f t="shared" si="5741"/>
        <v/>
      </c>
      <c r="CN799" s="68" t="str">
        <f t="shared" si="5742"/>
        <v/>
      </c>
      <c r="CO799" s="68" t="str">
        <f t="shared" si="5743"/>
        <v/>
      </c>
      <c r="CP799" s="65">
        <f t="shared" si="5744"/>
        <v>1257055</v>
      </c>
      <c r="CQ799" s="67" t="str">
        <f t="shared" si="59"/>
        <v/>
      </c>
      <c r="CR799" s="68"/>
      <c r="CS799" s="68" t="str">
        <f t="shared" si="5745"/>
        <v/>
      </c>
      <c r="CT799" s="68" t="str">
        <f t="shared" si="5746"/>
        <v/>
      </c>
      <c r="CU799" s="68" t="str">
        <f t="shared" si="5747"/>
        <v/>
      </c>
      <c r="CV799" s="65">
        <f t="shared" si="5748"/>
        <v>0</v>
      </c>
      <c r="CW799" s="67" t="str">
        <f t="shared" si="64"/>
        <v/>
      </c>
      <c r="CX799" s="68"/>
      <c r="CY799" s="68" t="str">
        <f t="shared" si="5749"/>
        <v/>
      </c>
      <c r="CZ799" s="68" t="str">
        <f t="shared" si="5750"/>
        <v/>
      </c>
      <c r="DA799" s="68" t="str">
        <f t="shared" si="5751"/>
        <v/>
      </c>
      <c r="DB799" s="65">
        <f t="shared" si="5752"/>
        <v>64473</v>
      </c>
      <c r="DC799" s="67" t="str">
        <f t="shared" si="69"/>
        <v/>
      </c>
      <c r="DD799" s="68"/>
      <c r="DE799" s="68" t="str">
        <f t="shared" si="5753"/>
        <v/>
      </c>
      <c r="DF799" s="51" t="str">
        <f t="shared" si="5754"/>
        <v/>
      </c>
      <c r="DG799" s="51" t="str">
        <f t="shared" si="5755"/>
        <v/>
      </c>
      <c r="DH799" s="65">
        <f t="shared" si="5756"/>
        <v>0</v>
      </c>
      <c r="DI799" s="69" t="str">
        <f t="shared" si="74"/>
        <v/>
      </c>
      <c r="DJ799" s="51"/>
      <c r="DK799" s="51" t="str">
        <f t="shared" si="5757"/>
        <v/>
      </c>
      <c r="DL799" s="51" t="str">
        <f t="shared" si="5758"/>
        <v/>
      </c>
      <c r="DM799" s="51" t="str">
        <f t="shared" si="5759"/>
        <v/>
      </c>
      <c r="DN799" s="65">
        <f t="shared" si="5760"/>
        <v>0</v>
      </c>
      <c r="DO799" s="69" t="str">
        <f t="shared" si="79"/>
        <v/>
      </c>
      <c r="DP799" s="51"/>
      <c r="DQ799" s="51"/>
      <c r="DR799" s="51"/>
      <c r="DS799" s="51"/>
      <c r="DT799" s="51"/>
      <c r="DU799" s="181"/>
    </row>
    <row r="800" spans="1:125" ht="15" x14ac:dyDescent="0.25">
      <c r="A800" s="56">
        <v>2018</v>
      </c>
      <c r="B800" s="51" t="s">
        <v>630</v>
      </c>
      <c r="C800" s="50" t="s">
        <v>631</v>
      </c>
      <c r="D800" s="170" t="s">
        <v>193</v>
      </c>
      <c r="E800" s="50" t="s">
        <v>7</v>
      </c>
      <c r="F800" s="89">
        <v>63870</v>
      </c>
      <c r="G800" s="89">
        <v>0</v>
      </c>
      <c r="H800" s="89">
        <v>232107</v>
      </c>
      <c r="I800" s="90">
        <v>1165209</v>
      </c>
      <c r="J800" s="56" t="s">
        <v>209</v>
      </c>
      <c r="K800" s="50" t="s">
        <v>2032</v>
      </c>
      <c r="L800" s="112">
        <v>1165209</v>
      </c>
      <c r="M800" s="58"/>
      <c r="N800" s="58"/>
      <c r="O800" s="58"/>
      <c r="P800" s="91"/>
      <c r="Q800" s="92">
        <v>1241799</v>
      </c>
      <c r="R800" s="92">
        <v>0</v>
      </c>
      <c r="S800" s="92">
        <v>59924</v>
      </c>
      <c r="T800" s="92">
        <v>0</v>
      </c>
      <c r="U800" s="94"/>
      <c r="V800" s="94"/>
      <c r="W800" s="90">
        <f t="shared" si="857"/>
        <v>1301723</v>
      </c>
      <c r="X800" s="101">
        <v>0</v>
      </c>
      <c r="Y800" s="50"/>
      <c r="Z800" s="50"/>
      <c r="AA800" s="51"/>
      <c r="AB800" s="68"/>
      <c r="AC800" s="68"/>
      <c r="AD800" s="68"/>
      <c r="AE800" s="68"/>
      <c r="AF800" s="68"/>
      <c r="AG800" s="67" t="str">
        <f t="shared" si="7"/>
        <v/>
      </c>
      <c r="AH800" s="51"/>
      <c r="AI800" s="51" t="str">
        <f t="shared" si="8"/>
        <v/>
      </c>
      <c r="AJ800" s="68" t="str">
        <f t="shared" si="9"/>
        <v/>
      </c>
      <c r="AK800" s="68" t="str">
        <f t="shared" si="10"/>
        <v/>
      </c>
      <c r="AL800" s="68" t="str">
        <f t="shared" si="11"/>
        <v/>
      </c>
      <c r="AM800" s="68" t="str">
        <f t="shared" si="12"/>
        <v/>
      </c>
      <c r="AN800" s="68" t="str">
        <f t="shared" si="13"/>
        <v/>
      </c>
      <c r="AO800" s="67" t="str">
        <f t="shared" si="14"/>
        <v/>
      </c>
      <c r="AP800" s="51"/>
      <c r="AQ800" s="51" t="str">
        <f t="shared" si="15"/>
        <v/>
      </c>
      <c r="AR800" s="68" t="str">
        <f t="shared" si="16"/>
        <v/>
      </c>
      <c r="AS800" s="68" t="str">
        <f t="shared" si="17"/>
        <v/>
      </c>
      <c r="AT800" s="68" t="str">
        <f t="shared" si="18"/>
        <v/>
      </c>
      <c r="AU800" s="68" t="str">
        <f t="shared" si="19"/>
        <v/>
      </c>
      <c r="AV800" s="68" t="str">
        <f t="shared" si="20"/>
        <v/>
      </c>
      <c r="AW800" s="67" t="str">
        <f t="shared" si="21"/>
        <v/>
      </c>
      <c r="AX800" s="51"/>
      <c r="AY800" s="51" t="str">
        <f t="shared" si="22"/>
        <v/>
      </c>
      <c r="AZ800" s="68" t="str">
        <f t="shared" si="23"/>
        <v/>
      </c>
      <c r="BA800" s="68" t="str">
        <f t="shared" si="24"/>
        <v/>
      </c>
      <c r="BB800" s="68" t="str">
        <f t="shared" si="25"/>
        <v/>
      </c>
      <c r="BC800" s="68" t="str">
        <f t="shared" si="26"/>
        <v/>
      </c>
      <c r="BD800" s="68" t="str">
        <f t="shared" si="27"/>
        <v/>
      </c>
      <c r="BE800" s="68" t="str">
        <f t="shared" si="28"/>
        <v/>
      </c>
      <c r="BF800" s="51"/>
      <c r="BG800" s="96">
        <f t="shared" si="29"/>
        <v>63870</v>
      </c>
      <c r="BH800" s="67">
        <f t="shared" si="30"/>
        <v>1165209</v>
      </c>
      <c r="BI800" s="67">
        <f t="shared" si="31"/>
        <v>1241799</v>
      </c>
      <c r="BJ800" s="67">
        <f t="shared" si="32"/>
        <v>0</v>
      </c>
      <c r="BK800" s="67">
        <f t="shared" si="33"/>
        <v>59924</v>
      </c>
      <c r="BL800" s="67">
        <f t="shared" si="34"/>
        <v>0</v>
      </c>
      <c r="BM800" s="65">
        <f t="shared" si="35"/>
        <v>0</v>
      </c>
      <c r="BN800" s="51"/>
      <c r="BO800" s="51"/>
      <c r="BP800" s="51"/>
      <c r="BQ800" s="70"/>
      <c r="BR800" s="51"/>
      <c r="BS800" s="96">
        <f t="shared" si="2920"/>
        <v>63870</v>
      </c>
      <c r="BT800" s="51"/>
      <c r="BU800" s="68"/>
      <c r="BV800" s="68"/>
      <c r="BW800" s="65"/>
      <c r="BX800" s="68"/>
      <c r="BY800" s="67">
        <f t="shared" si="44"/>
        <v>1165209</v>
      </c>
      <c r="BZ800" s="68"/>
      <c r="CA800" s="65" t="str">
        <f t="shared" si="45"/>
        <v/>
      </c>
      <c r="CB800" s="67" t="str">
        <f t="shared" si="46"/>
        <v/>
      </c>
      <c r="CC800" s="67" t="str">
        <f t="shared" si="47"/>
        <v/>
      </c>
      <c r="CD800" s="67" t="str">
        <f t="shared" si="48"/>
        <v/>
      </c>
      <c r="CE800" s="67">
        <f t="shared" si="49"/>
        <v>0</v>
      </c>
      <c r="CF800" s="68"/>
      <c r="CG800" s="68"/>
      <c r="CH800" s="68"/>
      <c r="CI800" s="65"/>
      <c r="CJ800" s="68"/>
      <c r="CK800" s="67">
        <f t="shared" si="54"/>
        <v>1301723</v>
      </c>
      <c r="CL800" s="68"/>
      <c r="CM800" s="68"/>
      <c r="CN800" s="68"/>
      <c r="CO800" s="65"/>
      <c r="CP800" s="68"/>
      <c r="CQ800" s="67">
        <f t="shared" si="59"/>
        <v>1241799</v>
      </c>
      <c r="CR800" s="68"/>
      <c r="CS800" s="68"/>
      <c r="CT800" s="68"/>
      <c r="CU800" s="65"/>
      <c r="CV800" s="68"/>
      <c r="CW800" s="67">
        <f t="shared" si="64"/>
        <v>0</v>
      </c>
      <c r="CX800" s="68"/>
      <c r="CY800" s="68"/>
      <c r="CZ800" s="68"/>
      <c r="DA800" s="65"/>
      <c r="DB800" s="68"/>
      <c r="DC800" s="67">
        <f t="shared" si="69"/>
        <v>59924</v>
      </c>
      <c r="DD800" s="68"/>
      <c r="DE800" s="68"/>
      <c r="DF800" s="51"/>
      <c r="DG800" s="70"/>
      <c r="DH800" s="51"/>
      <c r="DI800" s="67">
        <f t="shared" si="74"/>
        <v>0</v>
      </c>
      <c r="DJ800" s="51"/>
      <c r="DK800" s="51"/>
      <c r="DL800" s="51"/>
      <c r="DM800" s="70"/>
      <c r="DN800" s="51"/>
      <c r="DO800" s="67">
        <f t="shared" si="79"/>
        <v>1241799</v>
      </c>
      <c r="DP800" s="51"/>
      <c r="DQ800" s="51"/>
      <c r="DR800" s="51"/>
      <c r="DS800" s="51"/>
      <c r="DT800" s="51"/>
      <c r="DU800" s="181"/>
    </row>
    <row r="801" spans="1:125" ht="15" x14ac:dyDescent="0.25">
      <c r="A801" s="50"/>
      <c r="B801" s="51"/>
      <c r="C801" s="50"/>
      <c r="D801" s="53"/>
      <c r="E801" s="50"/>
      <c r="F801" s="220"/>
      <c r="G801" s="220"/>
      <c r="H801" s="220"/>
      <c r="I801" s="61"/>
      <c r="J801" s="50"/>
      <c r="K801" s="50" t="s">
        <v>2032</v>
      </c>
      <c r="L801" s="58" t="s">
        <v>2032</v>
      </c>
      <c r="M801" s="58"/>
      <c r="N801" s="58"/>
      <c r="O801" s="58"/>
      <c r="P801" s="59"/>
      <c r="Q801" s="60"/>
      <c r="R801" s="60"/>
      <c r="S801" s="60"/>
      <c r="T801" s="60"/>
      <c r="U801" s="60"/>
      <c r="V801" s="79"/>
      <c r="W801" s="90">
        <f t="shared" si="857"/>
        <v>0</v>
      </c>
      <c r="X801" s="101"/>
      <c r="Y801" s="50"/>
      <c r="Z801" s="50"/>
      <c r="AA801" s="51"/>
      <c r="AB801" s="68"/>
      <c r="AC801" s="68"/>
      <c r="AD801" s="68"/>
      <c r="AE801" s="68"/>
      <c r="AF801" s="68"/>
      <c r="AG801" s="67" t="str">
        <f t="shared" si="7"/>
        <v/>
      </c>
      <c r="AH801" s="51"/>
      <c r="AI801" s="51" t="str">
        <f t="shared" si="8"/>
        <v/>
      </c>
      <c r="AJ801" s="68" t="str">
        <f t="shared" si="9"/>
        <v/>
      </c>
      <c r="AK801" s="68" t="str">
        <f t="shared" si="10"/>
        <v/>
      </c>
      <c r="AL801" s="68" t="str">
        <f t="shared" si="11"/>
        <v/>
      </c>
      <c r="AM801" s="68" t="str">
        <f t="shared" si="12"/>
        <v/>
      </c>
      <c r="AN801" s="68" t="str">
        <f t="shared" si="13"/>
        <v/>
      </c>
      <c r="AO801" s="67" t="str">
        <f t="shared" si="14"/>
        <v/>
      </c>
      <c r="AP801" s="51"/>
      <c r="AQ801" s="51" t="str">
        <f t="shared" si="15"/>
        <v/>
      </c>
      <c r="AR801" s="68" t="str">
        <f t="shared" si="16"/>
        <v/>
      </c>
      <c r="AS801" s="68" t="str">
        <f t="shared" si="17"/>
        <v/>
      </c>
      <c r="AT801" s="68" t="str">
        <f t="shared" si="18"/>
        <v/>
      </c>
      <c r="AU801" s="68" t="str">
        <f t="shared" si="19"/>
        <v/>
      </c>
      <c r="AV801" s="68" t="str">
        <f t="shared" si="20"/>
        <v/>
      </c>
      <c r="AW801" s="67" t="str">
        <f t="shared" si="21"/>
        <v/>
      </c>
      <c r="AX801" s="51"/>
      <c r="AY801" s="51" t="str">
        <f t="shared" si="22"/>
        <v/>
      </c>
      <c r="AZ801" s="68" t="str">
        <f t="shared" si="23"/>
        <v/>
      </c>
      <c r="BA801" s="68" t="str">
        <f t="shared" si="24"/>
        <v/>
      </c>
      <c r="BB801" s="68" t="str">
        <f t="shared" si="25"/>
        <v/>
      </c>
      <c r="BC801" s="68" t="str">
        <f t="shared" si="26"/>
        <v/>
      </c>
      <c r="BD801" s="68" t="str">
        <f t="shared" si="27"/>
        <v/>
      </c>
      <c r="BE801" s="68" t="str">
        <f t="shared" si="28"/>
        <v/>
      </c>
      <c r="BF801" s="51"/>
      <c r="BG801" s="69" t="str">
        <f t="shared" si="29"/>
        <v/>
      </c>
      <c r="BH801" s="67" t="str">
        <f t="shared" si="30"/>
        <v/>
      </c>
      <c r="BI801" s="67" t="str">
        <f t="shared" si="31"/>
        <v/>
      </c>
      <c r="BJ801" s="67" t="str">
        <f t="shared" si="32"/>
        <v/>
      </c>
      <c r="BK801" s="67" t="str">
        <f t="shared" si="33"/>
        <v/>
      </c>
      <c r="BL801" s="67" t="str">
        <f t="shared" si="34"/>
        <v/>
      </c>
      <c r="BM801" s="65" t="str">
        <f t="shared" si="35"/>
        <v/>
      </c>
      <c r="BN801" s="51"/>
      <c r="BO801" s="51"/>
      <c r="BP801" s="51"/>
      <c r="BQ801" s="70"/>
      <c r="BR801" s="51"/>
      <c r="BS801" s="69" t="str">
        <f t="shared" si="2920"/>
        <v/>
      </c>
      <c r="BT801" s="51"/>
      <c r="BU801" s="68"/>
      <c r="BV801" s="68"/>
      <c r="BW801" s="65"/>
      <c r="BX801" s="68"/>
      <c r="BY801" s="67" t="str">
        <f t="shared" si="44"/>
        <v/>
      </c>
      <c r="BZ801" s="68"/>
      <c r="CA801" s="65" t="str">
        <f t="shared" si="45"/>
        <v/>
      </c>
      <c r="CB801" s="67" t="str">
        <f t="shared" si="46"/>
        <v/>
      </c>
      <c r="CC801" s="67" t="str">
        <f t="shared" si="47"/>
        <v/>
      </c>
      <c r="CD801" s="67" t="str">
        <f t="shared" si="48"/>
        <v/>
      </c>
      <c r="CE801" s="67" t="str">
        <f t="shared" si="49"/>
        <v/>
      </c>
      <c r="CF801" s="68"/>
      <c r="CG801" s="68"/>
      <c r="CH801" s="68"/>
      <c r="CI801" s="65"/>
      <c r="CJ801" s="68"/>
      <c r="CK801" s="67" t="str">
        <f t="shared" si="54"/>
        <v/>
      </c>
      <c r="CL801" s="68"/>
      <c r="CM801" s="68"/>
      <c r="CN801" s="68"/>
      <c r="CO801" s="65"/>
      <c r="CP801" s="68"/>
      <c r="CQ801" s="67" t="str">
        <f t="shared" si="59"/>
        <v/>
      </c>
      <c r="CR801" s="68"/>
      <c r="CS801" s="68"/>
      <c r="CT801" s="68"/>
      <c r="CU801" s="65"/>
      <c r="CV801" s="68"/>
      <c r="CW801" s="67" t="str">
        <f t="shared" si="64"/>
        <v/>
      </c>
      <c r="CX801" s="68"/>
      <c r="CY801" s="68"/>
      <c r="CZ801" s="68"/>
      <c r="DA801" s="65"/>
      <c r="DB801" s="68"/>
      <c r="DC801" s="67" t="str">
        <f t="shared" si="69"/>
        <v/>
      </c>
      <c r="DD801" s="68"/>
      <c r="DE801" s="68"/>
      <c r="DF801" s="51"/>
      <c r="DG801" s="70"/>
      <c r="DH801" s="51"/>
      <c r="DI801" s="69" t="str">
        <f t="shared" si="74"/>
        <v/>
      </c>
      <c r="DJ801" s="51"/>
      <c r="DK801" s="51"/>
      <c r="DL801" s="51"/>
      <c r="DM801" s="70"/>
      <c r="DN801" s="51"/>
      <c r="DO801" s="69" t="str">
        <f t="shared" si="79"/>
        <v/>
      </c>
      <c r="DP801" s="51"/>
      <c r="DQ801" s="51"/>
      <c r="DR801" s="51"/>
      <c r="DS801" s="51"/>
      <c r="DT801" s="51"/>
      <c r="DU801" s="181"/>
    </row>
    <row r="802" spans="1:125" ht="15" x14ac:dyDescent="0.25">
      <c r="A802" s="50">
        <v>2016</v>
      </c>
      <c r="B802" s="51" t="s">
        <v>632</v>
      </c>
      <c r="C802" s="50" t="s">
        <v>633</v>
      </c>
      <c r="D802" s="53" t="s">
        <v>193</v>
      </c>
      <c r="E802" s="50" t="s">
        <v>7</v>
      </c>
      <c r="F802" s="220">
        <v>91661</v>
      </c>
      <c r="G802" s="220" t="s">
        <v>364</v>
      </c>
      <c r="H802" s="220">
        <v>153916</v>
      </c>
      <c r="I802" s="61">
        <v>1659406</v>
      </c>
      <c r="J802" s="50"/>
      <c r="K802" s="50" t="s">
        <v>2032</v>
      </c>
      <c r="L802" s="58" t="s">
        <v>2032</v>
      </c>
      <c r="M802" s="58" t="s">
        <v>2032</v>
      </c>
      <c r="N802" s="58" t="s">
        <v>2032</v>
      </c>
      <c r="O802" s="58" t="s">
        <v>2032</v>
      </c>
      <c r="P802" s="59"/>
      <c r="Q802" s="60">
        <v>1941908</v>
      </c>
      <c r="R802" s="60">
        <v>0</v>
      </c>
      <c r="S802" s="60">
        <v>0</v>
      </c>
      <c r="T802" s="60">
        <v>82569</v>
      </c>
      <c r="U802" s="60">
        <v>0</v>
      </c>
      <c r="V802" s="79"/>
      <c r="W802" s="90">
        <f t="shared" si="857"/>
        <v>2024477</v>
      </c>
      <c r="X802" s="101">
        <v>0</v>
      </c>
      <c r="Y802" s="50"/>
      <c r="Z802" s="50" t="s">
        <v>193</v>
      </c>
      <c r="AA802" s="51" t="str">
        <f t="shared" ref="AA802:AA803" si="5761">IF(A802 =2014,IF(Y802 ="",F802,""),"")</f>
        <v/>
      </c>
      <c r="AB802" s="68" t="str">
        <f t="shared" ref="AB802:AB803" si="5762">IF(A802 =2014,IF(Y802 ="",I802,""),"")</f>
        <v/>
      </c>
      <c r="AC802" s="68" t="str">
        <f t="shared" ref="AC802:AC803" si="5763">IF(A802 =2014,IF(Y802 ="",Q802,""),"")</f>
        <v/>
      </c>
      <c r="AD802" s="68" t="str">
        <f t="shared" ref="AD802:AD803" si="5764">IF(A802 =2014,IF(Y802 ="",R802,""),"")</f>
        <v/>
      </c>
      <c r="AE802" s="68" t="str">
        <f t="shared" ref="AE802:AE803" si="5765">IF(A802 =2014,IF(Y802 ="",S802,""),"")</f>
        <v/>
      </c>
      <c r="AF802" s="68" t="str">
        <f t="shared" ref="AF802:AF803" si="5766">IF(A802 =2014,IF(Y802 ="",T802+U802,""),"")</f>
        <v/>
      </c>
      <c r="AG802" s="67" t="str">
        <f t="shared" si="7"/>
        <v/>
      </c>
      <c r="AH802" s="51"/>
      <c r="AI802" s="51" t="str">
        <f t="shared" si="8"/>
        <v/>
      </c>
      <c r="AJ802" s="68" t="str">
        <f t="shared" si="9"/>
        <v/>
      </c>
      <c r="AK802" s="68" t="str">
        <f t="shared" si="10"/>
        <v/>
      </c>
      <c r="AL802" s="68" t="str">
        <f t="shared" si="11"/>
        <v/>
      </c>
      <c r="AM802" s="68" t="str">
        <f t="shared" si="12"/>
        <v/>
      </c>
      <c r="AN802" s="68" t="str">
        <f t="shared" si="13"/>
        <v/>
      </c>
      <c r="AO802" s="67" t="str">
        <f t="shared" si="14"/>
        <v/>
      </c>
      <c r="AP802" s="51"/>
      <c r="AQ802" s="80">
        <f t="shared" si="15"/>
        <v>91661</v>
      </c>
      <c r="AR802" s="68">
        <f t="shared" si="16"/>
        <v>1659406</v>
      </c>
      <c r="AS802" s="68">
        <f t="shared" si="17"/>
        <v>1941908</v>
      </c>
      <c r="AT802" s="68">
        <f t="shared" si="18"/>
        <v>0</v>
      </c>
      <c r="AU802" s="68">
        <f t="shared" si="19"/>
        <v>0</v>
      </c>
      <c r="AV802" s="68">
        <f t="shared" si="20"/>
        <v>82569</v>
      </c>
      <c r="AW802" s="67">
        <f t="shared" si="21"/>
        <v>0</v>
      </c>
      <c r="AX802" s="51"/>
      <c r="AY802" s="51" t="str">
        <f t="shared" si="22"/>
        <v/>
      </c>
      <c r="AZ802" s="68" t="str">
        <f t="shared" si="23"/>
        <v/>
      </c>
      <c r="BA802" s="68" t="str">
        <f t="shared" si="24"/>
        <v/>
      </c>
      <c r="BB802" s="68" t="str">
        <f t="shared" si="25"/>
        <v/>
      </c>
      <c r="BC802" s="68" t="str">
        <f t="shared" si="26"/>
        <v/>
      </c>
      <c r="BD802" s="68" t="str">
        <f t="shared" si="27"/>
        <v/>
      </c>
      <c r="BE802" s="68" t="str">
        <f t="shared" si="28"/>
        <v/>
      </c>
      <c r="BF802" s="51"/>
      <c r="BG802" s="69" t="str">
        <f t="shared" si="29"/>
        <v/>
      </c>
      <c r="BH802" s="67" t="str">
        <f t="shared" si="30"/>
        <v/>
      </c>
      <c r="BI802" s="67" t="str">
        <f t="shared" si="31"/>
        <v/>
      </c>
      <c r="BJ802" s="67" t="str">
        <f t="shared" si="32"/>
        <v/>
      </c>
      <c r="BK802" s="67" t="str">
        <f t="shared" si="33"/>
        <v/>
      </c>
      <c r="BL802" s="67" t="str">
        <f t="shared" si="34"/>
        <v/>
      </c>
      <c r="BM802" s="65" t="str">
        <f t="shared" si="35"/>
        <v/>
      </c>
      <c r="BN802" s="51"/>
      <c r="BO802" s="51" t="str">
        <f t="shared" ref="BO802:BO803" si="5767">IF(A802 =2014,F802,"")</f>
        <v/>
      </c>
      <c r="BP802" s="51" t="str">
        <f t="shared" ref="BP802:BP803" si="5768">IF(A802 =2015,F802,"")</f>
        <v/>
      </c>
      <c r="BQ802" s="71">
        <f t="shared" ref="BQ802:BQ803" si="5769">IF(A802 =2016,F802,"")</f>
        <v>91661</v>
      </c>
      <c r="BR802" s="51" t="str">
        <f t="shared" ref="BR802:BR803" si="5770">IF(A802 =2017,F802,"")</f>
        <v/>
      </c>
      <c r="BS802" s="69" t="str">
        <f t="shared" si="2920"/>
        <v/>
      </c>
      <c r="BT802" s="51"/>
      <c r="BU802" s="68" t="str">
        <f t="shared" ref="BU802:BU803" si="5771">IF(A802 =2014,I802,"")</f>
        <v/>
      </c>
      <c r="BV802" s="68" t="str">
        <f t="shared" ref="BV802:BV803" si="5772">IF(A802 =2015,I802,"")</f>
        <v/>
      </c>
      <c r="BW802" s="65">
        <f t="shared" ref="BW802:BW803" si="5773">IF(A802 =2016,I802,"")</f>
        <v>1659406</v>
      </c>
      <c r="BX802" s="68" t="str">
        <f t="shared" ref="BX802:BX803" si="5774">IF(A802 =2017,I802,"")</f>
        <v/>
      </c>
      <c r="BY802" s="67" t="str">
        <f t="shared" si="44"/>
        <v/>
      </c>
      <c r="BZ802" s="68"/>
      <c r="CA802" s="65" t="str">
        <f t="shared" si="45"/>
        <v/>
      </c>
      <c r="CB802" s="67" t="str">
        <f t="shared" si="46"/>
        <v/>
      </c>
      <c r="CC802" s="67">
        <f t="shared" si="47"/>
        <v>0</v>
      </c>
      <c r="CD802" s="67" t="str">
        <f t="shared" si="48"/>
        <v/>
      </c>
      <c r="CE802" s="67" t="str">
        <f t="shared" si="49"/>
        <v/>
      </c>
      <c r="CF802" s="68"/>
      <c r="CG802" s="68" t="str">
        <f t="shared" ref="CG802:CG803" si="5775">IF(A802 =2014,Q802+R802+S802+T802+U802,"")</f>
        <v/>
      </c>
      <c r="CH802" s="68" t="str">
        <f t="shared" ref="CH802:CH803" si="5776">IF(A802 =2015,Q802+R802+S802+T802+U802,"")</f>
        <v/>
      </c>
      <c r="CI802" s="65">
        <f t="shared" ref="CI802:CI803" si="5777">IF(A802 =2016,Q802+R802+S802+T802+U802,"")</f>
        <v>2024477</v>
      </c>
      <c r="CJ802" s="68" t="str">
        <f t="shared" ref="CJ802:CJ803" si="5778">IF(A802 =2017,Q802+R802+S802+T802+U802,"")</f>
        <v/>
      </c>
      <c r="CK802" s="67" t="str">
        <f t="shared" si="54"/>
        <v/>
      </c>
      <c r="CL802" s="68"/>
      <c r="CM802" s="68" t="str">
        <f t="shared" ref="CM802:CM803" si="5779">IF(A802 =2014,Q802,"")</f>
        <v/>
      </c>
      <c r="CN802" s="68" t="str">
        <f t="shared" ref="CN802:CN803" si="5780">IF(A802 =2015,Q802,"")</f>
        <v/>
      </c>
      <c r="CO802" s="65">
        <f t="shared" ref="CO802:CO803" si="5781">IF(A802 =2016,Q802,"")</f>
        <v>1941908</v>
      </c>
      <c r="CP802" s="68" t="str">
        <f t="shared" ref="CP802:CP803" si="5782">IF(A802 =2017,Q802,"")</f>
        <v/>
      </c>
      <c r="CQ802" s="67" t="str">
        <f t="shared" si="59"/>
        <v/>
      </c>
      <c r="CR802" s="68"/>
      <c r="CS802" s="68" t="str">
        <f t="shared" ref="CS802:CS803" si="5783">IF(A802 =2014,R802,"")</f>
        <v/>
      </c>
      <c r="CT802" s="68" t="str">
        <f t="shared" ref="CT802:CT803" si="5784">IF(A802 =2015,R802,"")</f>
        <v/>
      </c>
      <c r="CU802" s="65">
        <f t="shared" ref="CU802:CU803" si="5785">IF(A802 =2016,R802,"")</f>
        <v>0</v>
      </c>
      <c r="CV802" s="68" t="str">
        <f t="shared" ref="CV802:CV803" si="5786">IF(A802 =2017,R802,"")</f>
        <v/>
      </c>
      <c r="CW802" s="67" t="str">
        <f t="shared" si="64"/>
        <v/>
      </c>
      <c r="CX802" s="68"/>
      <c r="CY802" s="68" t="str">
        <f t="shared" ref="CY802:CY803" si="5787">IF(A802 =2014,S802,"")</f>
        <v/>
      </c>
      <c r="CZ802" s="68" t="str">
        <f t="shared" ref="CZ802:CZ803" si="5788">IF(A802 =2015,S802,"")</f>
        <v/>
      </c>
      <c r="DA802" s="65">
        <f t="shared" ref="DA802:DA803" si="5789">IF(A802 =2016,S802,"")</f>
        <v>0</v>
      </c>
      <c r="DB802" s="68" t="str">
        <f t="shared" ref="DB802:DB803" si="5790">IF(A802 =2017,S802,"")</f>
        <v/>
      </c>
      <c r="DC802" s="67" t="str">
        <f t="shared" si="69"/>
        <v/>
      </c>
      <c r="DD802" s="68"/>
      <c r="DE802" s="68" t="str">
        <f t="shared" ref="DE802:DE803" si="5791">IF(A802 =2014,T802,"")</f>
        <v/>
      </c>
      <c r="DF802" s="51" t="str">
        <f t="shared" ref="DF802:DF803" si="5792">IF(A802 =2015,T802,"")</f>
        <v/>
      </c>
      <c r="DG802" s="65">
        <f t="shared" ref="DG802:DG803" si="5793">IF(A802 =2016,T802,"")</f>
        <v>82569</v>
      </c>
      <c r="DH802" s="51" t="str">
        <f t="shared" ref="DH802:DH803" si="5794">IF(A802 =2017,T802,"")</f>
        <v/>
      </c>
      <c r="DI802" s="69" t="str">
        <f t="shared" si="74"/>
        <v/>
      </c>
      <c r="DJ802" s="51"/>
      <c r="DK802" s="51" t="str">
        <f t="shared" ref="DK802:DK803" si="5795">IF(A802 =2014,U802,"")</f>
        <v/>
      </c>
      <c r="DL802" s="51" t="str">
        <f t="shared" ref="DL802:DL803" si="5796">IF(A802 =2015,U802,"")</f>
        <v/>
      </c>
      <c r="DM802" s="65">
        <f t="shared" ref="DM802:DM803" si="5797">IF(A802 =2016,U802,"")</f>
        <v>0</v>
      </c>
      <c r="DN802" s="51" t="str">
        <f t="shared" ref="DN802:DN803" si="5798">IF(A802 =2017,U802,"")</f>
        <v/>
      </c>
      <c r="DO802" s="69" t="str">
        <f t="shared" si="79"/>
        <v/>
      </c>
      <c r="DP802" s="51"/>
      <c r="DQ802" s="51"/>
      <c r="DR802" s="51"/>
      <c r="DS802" s="51"/>
      <c r="DT802" s="51"/>
      <c r="DU802" s="181"/>
    </row>
    <row r="803" spans="1:125" ht="15" x14ac:dyDescent="0.25">
      <c r="A803" s="50">
        <v>2017</v>
      </c>
      <c r="B803" s="51" t="s">
        <v>632</v>
      </c>
      <c r="C803" s="50" t="s">
        <v>633</v>
      </c>
      <c r="D803" s="53" t="s">
        <v>193</v>
      </c>
      <c r="E803" s="50" t="s">
        <v>7</v>
      </c>
      <c r="F803" s="220">
        <v>104009</v>
      </c>
      <c r="G803" s="220" t="s">
        <v>364</v>
      </c>
      <c r="H803" s="220">
        <v>166464</v>
      </c>
      <c r="I803" s="61">
        <v>1769820</v>
      </c>
      <c r="J803" s="50"/>
      <c r="K803" s="50" t="s">
        <v>2032</v>
      </c>
      <c r="L803" s="58" t="s">
        <v>2032</v>
      </c>
      <c r="M803" s="58" t="s">
        <v>2032</v>
      </c>
      <c r="N803" s="58" t="s">
        <v>2032</v>
      </c>
      <c r="O803" s="58" t="s">
        <v>2032</v>
      </c>
      <c r="P803" s="59"/>
      <c r="Q803" s="60">
        <v>1835439</v>
      </c>
      <c r="R803" s="60">
        <v>0</v>
      </c>
      <c r="S803" s="60">
        <v>0</v>
      </c>
      <c r="T803" s="60">
        <v>98973</v>
      </c>
      <c r="U803" s="60">
        <v>0</v>
      </c>
      <c r="V803" s="79"/>
      <c r="W803" s="90">
        <f t="shared" si="857"/>
        <v>1934412</v>
      </c>
      <c r="X803" s="101">
        <v>383771</v>
      </c>
      <c r="Y803" s="50"/>
      <c r="Z803" s="50" t="s">
        <v>193</v>
      </c>
      <c r="AA803" s="51" t="str">
        <f t="shared" si="5761"/>
        <v/>
      </c>
      <c r="AB803" s="68" t="str">
        <f t="shared" si="5762"/>
        <v/>
      </c>
      <c r="AC803" s="68" t="str">
        <f t="shared" si="5763"/>
        <v/>
      </c>
      <c r="AD803" s="68" t="str">
        <f t="shared" si="5764"/>
        <v/>
      </c>
      <c r="AE803" s="68" t="str">
        <f t="shared" si="5765"/>
        <v/>
      </c>
      <c r="AF803" s="68" t="str">
        <f t="shared" si="5766"/>
        <v/>
      </c>
      <c r="AG803" s="67" t="str">
        <f t="shared" si="7"/>
        <v/>
      </c>
      <c r="AH803" s="51"/>
      <c r="AI803" s="51" t="str">
        <f t="shared" si="8"/>
        <v/>
      </c>
      <c r="AJ803" s="68" t="str">
        <f t="shared" si="9"/>
        <v/>
      </c>
      <c r="AK803" s="68" t="str">
        <f t="shared" si="10"/>
        <v/>
      </c>
      <c r="AL803" s="68" t="str">
        <f t="shared" si="11"/>
        <v/>
      </c>
      <c r="AM803" s="68" t="str">
        <f t="shared" si="12"/>
        <v/>
      </c>
      <c r="AN803" s="68" t="str">
        <f t="shared" si="13"/>
        <v/>
      </c>
      <c r="AO803" s="67" t="str">
        <f t="shared" si="14"/>
        <v/>
      </c>
      <c r="AP803" s="51"/>
      <c r="AQ803" s="51" t="str">
        <f t="shared" si="15"/>
        <v/>
      </c>
      <c r="AR803" s="68" t="str">
        <f t="shared" si="16"/>
        <v/>
      </c>
      <c r="AS803" s="68" t="str">
        <f t="shared" si="17"/>
        <v/>
      </c>
      <c r="AT803" s="68" t="str">
        <f t="shared" si="18"/>
        <v/>
      </c>
      <c r="AU803" s="68" t="str">
        <f t="shared" si="19"/>
        <v/>
      </c>
      <c r="AV803" s="68" t="str">
        <f t="shared" si="20"/>
        <v/>
      </c>
      <c r="AW803" s="67" t="str">
        <f t="shared" si="21"/>
        <v/>
      </c>
      <c r="AX803" s="51"/>
      <c r="AY803" s="80">
        <f t="shared" si="22"/>
        <v>104009</v>
      </c>
      <c r="AZ803" s="68">
        <f t="shared" si="23"/>
        <v>1769820</v>
      </c>
      <c r="BA803" s="68">
        <f t="shared" si="24"/>
        <v>1835439</v>
      </c>
      <c r="BB803" s="68">
        <f t="shared" si="25"/>
        <v>0</v>
      </c>
      <c r="BC803" s="68">
        <f t="shared" si="26"/>
        <v>0</v>
      </c>
      <c r="BD803" s="68">
        <f t="shared" si="27"/>
        <v>98973</v>
      </c>
      <c r="BE803" s="68">
        <f t="shared" si="28"/>
        <v>383771</v>
      </c>
      <c r="BF803" s="51"/>
      <c r="BG803" s="69" t="str">
        <f t="shared" si="29"/>
        <v/>
      </c>
      <c r="BH803" s="67" t="str">
        <f t="shared" si="30"/>
        <v/>
      </c>
      <c r="BI803" s="67" t="str">
        <f t="shared" si="31"/>
        <v/>
      </c>
      <c r="BJ803" s="67" t="str">
        <f t="shared" si="32"/>
        <v/>
      </c>
      <c r="BK803" s="67" t="str">
        <f t="shared" si="33"/>
        <v/>
      </c>
      <c r="BL803" s="67" t="str">
        <f t="shared" si="34"/>
        <v/>
      </c>
      <c r="BM803" s="65" t="str">
        <f t="shared" si="35"/>
        <v/>
      </c>
      <c r="BN803" s="51"/>
      <c r="BO803" s="51" t="str">
        <f t="shared" si="5767"/>
        <v/>
      </c>
      <c r="BP803" s="51" t="str">
        <f t="shared" si="5768"/>
        <v/>
      </c>
      <c r="BQ803" s="51" t="str">
        <f t="shared" si="5769"/>
        <v/>
      </c>
      <c r="BR803" s="71">
        <f t="shared" si="5770"/>
        <v>104009</v>
      </c>
      <c r="BS803" s="69" t="str">
        <f t="shared" si="2920"/>
        <v/>
      </c>
      <c r="BT803" s="51"/>
      <c r="BU803" s="68" t="str">
        <f t="shared" si="5771"/>
        <v/>
      </c>
      <c r="BV803" s="68" t="str">
        <f t="shared" si="5772"/>
        <v/>
      </c>
      <c r="BW803" s="68" t="str">
        <f t="shared" si="5773"/>
        <v/>
      </c>
      <c r="BX803" s="65">
        <f t="shared" si="5774"/>
        <v>1769820</v>
      </c>
      <c r="BY803" s="67" t="str">
        <f t="shared" si="44"/>
        <v/>
      </c>
      <c r="BZ803" s="68"/>
      <c r="CA803" s="65" t="str">
        <f t="shared" si="45"/>
        <v/>
      </c>
      <c r="CB803" s="67" t="str">
        <f t="shared" si="46"/>
        <v/>
      </c>
      <c r="CC803" s="67" t="str">
        <f t="shared" si="47"/>
        <v/>
      </c>
      <c r="CD803" s="67">
        <f t="shared" si="48"/>
        <v>383771</v>
      </c>
      <c r="CE803" s="67" t="str">
        <f t="shared" si="49"/>
        <v/>
      </c>
      <c r="CF803" s="68"/>
      <c r="CG803" s="68" t="str">
        <f t="shared" si="5775"/>
        <v/>
      </c>
      <c r="CH803" s="68" t="str">
        <f t="shared" si="5776"/>
        <v/>
      </c>
      <c r="CI803" s="68" t="str">
        <f t="shared" si="5777"/>
        <v/>
      </c>
      <c r="CJ803" s="65">
        <f t="shared" si="5778"/>
        <v>1934412</v>
      </c>
      <c r="CK803" s="67" t="str">
        <f t="shared" si="54"/>
        <v/>
      </c>
      <c r="CL803" s="68"/>
      <c r="CM803" s="68" t="str">
        <f t="shared" si="5779"/>
        <v/>
      </c>
      <c r="CN803" s="68" t="str">
        <f t="shared" si="5780"/>
        <v/>
      </c>
      <c r="CO803" s="68" t="str">
        <f t="shared" si="5781"/>
        <v/>
      </c>
      <c r="CP803" s="65">
        <f t="shared" si="5782"/>
        <v>1835439</v>
      </c>
      <c r="CQ803" s="67" t="str">
        <f t="shared" si="59"/>
        <v/>
      </c>
      <c r="CR803" s="68"/>
      <c r="CS803" s="68" t="str">
        <f t="shared" si="5783"/>
        <v/>
      </c>
      <c r="CT803" s="68" t="str">
        <f t="shared" si="5784"/>
        <v/>
      </c>
      <c r="CU803" s="68" t="str">
        <f t="shared" si="5785"/>
        <v/>
      </c>
      <c r="CV803" s="65">
        <f t="shared" si="5786"/>
        <v>0</v>
      </c>
      <c r="CW803" s="67" t="str">
        <f t="shared" si="64"/>
        <v/>
      </c>
      <c r="CX803" s="68"/>
      <c r="CY803" s="68" t="str">
        <f t="shared" si="5787"/>
        <v/>
      </c>
      <c r="CZ803" s="68" t="str">
        <f t="shared" si="5788"/>
        <v/>
      </c>
      <c r="DA803" s="68" t="str">
        <f t="shared" si="5789"/>
        <v/>
      </c>
      <c r="DB803" s="65">
        <f t="shared" si="5790"/>
        <v>0</v>
      </c>
      <c r="DC803" s="67" t="str">
        <f t="shared" si="69"/>
        <v/>
      </c>
      <c r="DD803" s="68"/>
      <c r="DE803" s="68" t="str">
        <f t="shared" si="5791"/>
        <v/>
      </c>
      <c r="DF803" s="51" t="str">
        <f t="shared" si="5792"/>
        <v/>
      </c>
      <c r="DG803" s="51" t="str">
        <f t="shared" si="5793"/>
        <v/>
      </c>
      <c r="DH803" s="65">
        <f t="shared" si="5794"/>
        <v>98973</v>
      </c>
      <c r="DI803" s="69" t="str">
        <f t="shared" si="74"/>
        <v/>
      </c>
      <c r="DJ803" s="51"/>
      <c r="DK803" s="51" t="str">
        <f t="shared" si="5795"/>
        <v/>
      </c>
      <c r="DL803" s="51" t="str">
        <f t="shared" si="5796"/>
        <v/>
      </c>
      <c r="DM803" s="51" t="str">
        <f t="shared" si="5797"/>
        <v/>
      </c>
      <c r="DN803" s="65">
        <f t="shared" si="5798"/>
        <v>0</v>
      </c>
      <c r="DO803" s="69" t="str">
        <f t="shared" si="79"/>
        <v/>
      </c>
      <c r="DP803" s="51"/>
      <c r="DQ803" s="51"/>
      <c r="DR803" s="51"/>
      <c r="DS803" s="51"/>
      <c r="DT803" s="51"/>
      <c r="DU803" s="181"/>
    </row>
    <row r="804" spans="1:125" ht="15" x14ac:dyDescent="0.25">
      <c r="A804" s="56">
        <v>2018</v>
      </c>
      <c r="B804" s="51" t="s">
        <v>632</v>
      </c>
      <c r="C804" s="50" t="s">
        <v>633</v>
      </c>
      <c r="D804" s="170" t="s">
        <v>193</v>
      </c>
      <c r="E804" s="50" t="s">
        <v>7</v>
      </c>
      <c r="F804" s="89">
        <v>102939</v>
      </c>
      <c r="G804" s="89">
        <v>0</v>
      </c>
      <c r="H804" s="89">
        <v>166681</v>
      </c>
      <c r="I804" s="90">
        <v>1892637</v>
      </c>
      <c r="J804" s="56" t="s">
        <v>209</v>
      </c>
      <c r="K804" s="50" t="s">
        <v>2032</v>
      </c>
      <c r="L804" s="112">
        <v>1892637</v>
      </c>
      <c r="M804" s="58"/>
      <c r="N804" s="58"/>
      <c r="O804" s="58"/>
      <c r="P804" s="91"/>
      <c r="Q804" s="92">
        <v>1925928</v>
      </c>
      <c r="R804" s="92">
        <v>0</v>
      </c>
      <c r="S804" s="92">
        <v>0</v>
      </c>
      <c r="T804" s="92">
        <v>90856</v>
      </c>
      <c r="U804" s="94"/>
      <c r="V804" s="94"/>
      <c r="W804" s="90">
        <f t="shared" si="857"/>
        <v>2016784</v>
      </c>
      <c r="X804" s="101">
        <v>0</v>
      </c>
      <c r="Y804" s="50"/>
      <c r="Z804" s="50"/>
      <c r="AA804" s="51"/>
      <c r="AB804" s="68"/>
      <c r="AC804" s="68"/>
      <c r="AD804" s="68"/>
      <c r="AE804" s="68"/>
      <c r="AF804" s="68"/>
      <c r="AG804" s="67" t="str">
        <f t="shared" si="7"/>
        <v/>
      </c>
      <c r="AH804" s="51"/>
      <c r="AI804" s="51" t="str">
        <f t="shared" si="8"/>
        <v/>
      </c>
      <c r="AJ804" s="68" t="str">
        <f t="shared" si="9"/>
        <v/>
      </c>
      <c r="AK804" s="68" t="str">
        <f t="shared" si="10"/>
        <v/>
      </c>
      <c r="AL804" s="68" t="str">
        <f t="shared" si="11"/>
        <v/>
      </c>
      <c r="AM804" s="68" t="str">
        <f t="shared" si="12"/>
        <v/>
      </c>
      <c r="AN804" s="68" t="str">
        <f t="shared" si="13"/>
        <v/>
      </c>
      <c r="AO804" s="67" t="str">
        <f t="shared" si="14"/>
        <v/>
      </c>
      <c r="AP804" s="51"/>
      <c r="AQ804" s="51" t="str">
        <f t="shared" si="15"/>
        <v/>
      </c>
      <c r="AR804" s="68" t="str">
        <f t="shared" si="16"/>
        <v/>
      </c>
      <c r="AS804" s="68" t="str">
        <f t="shared" si="17"/>
        <v/>
      </c>
      <c r="AT804" s="68" t="str">
        <f t="shared" si="18"/>
        <v/>
      </c>
      <c r="AU804" s="68" t="str">
        <f t="shared" si="19"/>
        <v/>
      </c>
      <c r="AV804" s="68" t="str">
        <f t="shared" si="20"/>
        <v/>
      </c>
      <c r="AW804" s="67" t="str">
        <f t="shared" si="21"/>
        <v/>
      </c>
      <c r="AX804" s="51"/>
      <c r="AY804" s="51" t="str">
        <f t="shared" si="22"/>
        <v/>
      </c>
      <c r="AZ804" s="68" t="str">
        <f t="shared" si="23"/>
        <v/>
      </c>
      <c r="BA804" s="68" t="str">
        <f t="shared" si="24"/>
        <v/>
      </c>
      <c r="BB804" s="68" t="str">
        <f t="shared" si="25"/>
        <v/>
      </c>
      <c r="BC804" s="68" t="str">
        <f t="shared" si="26"/>
        <v/>
      </c>
      <c r="BD804" s="68" t="str">
        <f t="shared" si="27"/>
        <v/>
      </c>
      <c r="BE804" s="68" t="str">
        <f t="shared" si="28"/>
        <v/>
      </c>
      <c r="BF804" s="51"/>
      <c r="BG804" s="96">
        <f t="shared" si="29"/>
        <v>102939</v>
      </c>
      <c r="BH804" s="67">
        <f t="shared" si="30"/>
        <v>1892637</v>
      </c>
      <c r="BI804" s="67">
        <f t="shared" si="31"/>
        <v>1925928</v>
      </c>
      <c r="BJ804" s="67">
        <f t="shared" si="32"/>
        <v>0</v>
      </c>
      <c r="BK804" s="67">
        <f t="shared" si="33"/>
        <v>0</v>
      </c>
      <c r="BL804" s="67">
        <f t="shared" si="34"/>
        <v>90856</v>
      </c>
      <c r="BM804" s="65">
        <f t="shared" si="35"/>
        <v>0</v>
      </c>
      <c r="BN804" s="51"/>
      <c r="BO804" s="51"/>
      <c r="BP804" s="51"/>
      <c r="BQ804" s="70"/>
      <c r="BR804" s="51"/>
      <c r="BS804" s="96">
        <f t="shared" si="2920"/>
        <v>102939</v>
      </c>
      <c r="BT804" s="51"/>
      <c r="BU804" s="68"/>
      <c r="BV804" s="68"/>
      <c r="BW804" s="65"/>
      <c r="BX804" s="68"/>
      <c r="BY804" s="67">
        <f t="shared" si="44"/>
        <v>1892637</v>
      </c>
      <c r="BZ804" s="68"/>
      <c r="CA804" s="65" t="str">
        <f t="shared" si="45"/>
        <v/>
      </c>
      <c r="CB804" s="67" t="str">
        <f t="shared" si="46"/>
        <v/>
      </c>
      <c r="CC804" s="67" t="str">
        <f t="shared" si="47"/>
        <v/>
      </c>
      <c r="CD804" s="67" t="str">
        <f t="shared" si="48"/>
        <v/>
      </c>
      <c r="CE804" s="67">
        <f t="shared" si="49"/>
        <v>0</v>
      </c>
      <c r="CF804" s="68"/>
      <c r="CG804" s="68"/>
      <c r="CH804" s="68"/>
      <c r="CI804" s="65"/>
      <c r="CJ804" s="68"/>
      <c r="CK804" s="67">
        <f t="shared" si="54"/>
        <v>2016784</v>
      </c>
      <c r="CL804" s="68"/>
      <c r="CM804" s="68"/>
      <c r="CN804" s="68"/>
      <c r="CO804" s="65"/>
      <c r="CP804" s="68"/>
      <c r="CQ804" s="67">
        <f t="shared" si="59"/>
        <v>1925928</v>
      </c>
      <c r="CR804" s="68"/>
      <c r="CS804" s="68"/>
      <c r="CT804" s="68"/>
      <c r="CU804" s="65"/>
      <c r="CV804" s="68"/>
      <c r="CW804" s="67">
        <f t="shared" si="64"/>
        <v>0</v>
      </c>
      <c r="CX804" s="68"/>
      <c r="CY804" s="68"/>
      <c r="CZ804" s="68"/>
      <c r="DA804" s="65"/>
      <c r="DB804" s="68"/>
      <c r="DC804" s="67">
        <f t="shared" si="69"/>
        <v>0</v>
      </c>
      <c r="DD804" s="68"/>
      <c r="DE804" s="68"/>
      <c r="DF804" s="51"/>
      <c r="DG804" s="70"/>
      <c r="DH804" s="51"/>
      <c r="DI804" s="67">
        <f t="shared" si="74"/>
        <v>90856</v>
      </c>
      <c r="DJ804" s="51"/>
      <c r="DK804" s="51"/>
      <c r="DL804" s="51"/>
      <c r="DM804" s="70"/>
      <c r="DN804" s="51"/>
      <c r="DO804" s="67">
        <f t="shared" si="79"/>
        <v>1925928</v>
      </c>
      <c r="DP804" s="51"/>
      <c r="DQ804" s="51"/>
      <c r="DR804" s="51"/>
      <c r="DS804" s="51"/>
      <c r="DT804" s="51"/>
      <c r="DU804" s="181"/>
    </row>
    <row r="805" spans="1:125" ht="15" x14ac:dyDescent="0.25">
      <c r="A805" s="50"/>
      <c r="B805" s="51"/>
      <c r="C805" s="50"/>
      <c r="D805" s="53"/>
      <c r="E805" s="50"/>
      <c r="F805" s="220"/>
      <c r="G805" s="220"/>
      <c r="H805" s="220"/>
      <c r="I805" s="61"/>
      <c r="J805" s="50"/>
      <c r="K805" s="50" t="s">
        <v>2032</v>
      </c>
      <c r="L805" s="58"/>
      <c r="M805" s="58"/>
      <c r="N805" s="58"/>
      <c r="O805" s="58"/>
      <c r="P805" s="59"/>
      <c r="Q805" s="60"/>
      <c r="R805" s="60"/>
      <c r="S805" s="60"/>
      <c r="T805" s="60"/>
      <c r="U805" s="60"/>
      <c r="V805" s="79"/>
      <c r="W805" s="90">
        <f t="shared" si="857"/>
        <v>0</v>
      </c>
      <c r="X805" s="101">
        <v>0</v>
      </c>
      <c r="Y805" s="50"/>
      <c r="Z805" s="50"/>
      <c r="AA805" s="51"/>
      <c r="AB805" s="68"/>
      <c r="AC805" s="68"/>
      <c r="AD805" s="68"/>
      <c r="AE805" s="68"/>
      <c r="AF805" s="68"/>
      <c r="AG805" s="67" t="str">
        <f t="shared" si="7"/>
        <v/>
      </c>
      <c r="AH805" s="51"/>
      <c r="AI805" s="51" t="str">
        <f t="shared" si="8"/>
        <v/>
      </c>
      <c r="AJ805" s="68" t="str">
        <f t="shared" si="9"/>
        <v/>
      </c>
      <c r="AK805" s="68" t="str">
        <f t="shared" si="10"/>
        <v/>
      </c>
      <c r="AL805" s="68" t="str">
        <f t="shared" si="11"/>
        <v/>
      </c>
      <c r="AM805" s="68" t="str">
        <f t="shared" si="12"/>
        <v/>
      </c>
      <c r="AN805" s="68" t="str">
        <f t="shared" si="13"/>
        <v/>
      </c>
      <c r="AO805" s="67" t="str">
        <f t="shared" si="14"/>
        <v/>
      </c>
      <c r="AP805" s="51"/>
      <c r="AQ805" s="51" t="str">
        <f t="shared" si="15"/>
        <v/>
      </c>
      <c r="AR805" s="68" t="str">
        <f t="shared" si="16"/>
        <v/>
      </c>
      <c r="AS805" s="68" t="str">
        <f t="shared" si="17"/>
        <v/>
      </c>
      <c r="AT805" s="68" t="str">
        <f t="shared" si="18"/>
        <v/>
      </c>
      <c r="AU805" s="68" t="str">
        <f t="shared" si="19"/>
        <v/>
      </c>
      <c r="AV805" s="68" t="str">
        <f t="shared" si="20"/>
        <v/>
      </c>
      <c r="AW805" s="67" t="str">
        <f t="shared" si="21"/>
        <v/>
      </c>
      <c r="AX805" s="51"/>
      <c r="AY805" s="51" t="str">
        <f t="shared" si="22"/>
        <v/>
      </c>
      <c r="AZ805" s="68" t="str">
        <f t="shared" si="23"/>
        <v/>
      </c>
      <c r="BA805" s="68" t="str">
        <f t="shared" si="24"/>
        <v/>
      </c>
      <c r="BB805" s="68" t="str">
        <f t="shared" si="25"/>
        <v/>
      </c>
      <c r="BC805" s="68" t="str">
        <f t="shared" si="26"/>
        <v/>
      </c>
      <c r="BD805" s="68" t="str">
        <f t="shared" si="27"/>
        <v/>
      </c>
      <c r="BE805" s="68" t="str">
        <f t="shared" si="28"/>
        <v/>
      </c>
      <c r="BF805" s="51"/>
      <c r="BG805" s="69" t="str">
        <f t="shared" si="29"/>
        <v/>
      </c>
      <c r="BH805" s="67" t="str">
        <f t="shared" si="30"/>
        <v/>
      </c>
      <c r="BI805" s="67" t="str">
        <f t="shared" si="31"/>
        <v/>
      </c>
      <c r="BJ805" s="67" t="str">
        <f t="shared" si="32"/>
        <v/>
      </c>
      <c r="BK805" s="67" t="str">
        <f t="shared" si="33"/>
        <v/>
      </c>
      <c r="BL805" s="67" t="str">
        <f t="shared" si="34"/>
        <v/>
      </c>
      <c r="BM805" s="65" t="str">
        <f t="shared" si="35"/>
        <v/>
      </c>
      <c r="BN805" s="51"/>
      <c r="BO805" s="51"/>
      <c r="BP805" s="51"/>
      <c r="BQ805" s="70"/>
      <c r="BR805" s="51"/>
      <c r="BS805" s="69" t="str">
        <f t="shared" si="2920"/>
        <v/>
      </c>
      <c r="BT805" s="51"/>
      <c r="BU805" s="68"/>
      <c r="BV805" s="68"/>
      <c r="BW805" s="65"/>
      <c r="BX805" s="68"/>
      <c r="BY805" s="67" t="str">
        <f t="shared" si="44"/>
        <v/>
      </c>
      <c r="BZ805" s="68"/>
      <c r="CA805" s="65" t="str">
        <f t="shared" si="45"/>
        <v/>
      </c>
      <c r="CB805" s="67" t="str">
        <f t="shared" si="46"/>
        <v/>
      </c>
      <c r="CC805" s="67" t="str">
        <f t="shared" si="47"/>
        <v/>
      </c>
      <c r="CD805" s="67" t="str">
        <f t="shared" si="48"/>
        <v/>
      </c>
      <c r="CE805" s="67" t="str">
        <f t="shared" si="49"/>
        <v/>
      </c>
      <c r="CF805" s="68"/>
      <c r="CG805" s="68"/>
      <c r="CH805" s="68"/>
      <c r="CI805" s="65"/>
      <c r="CJ805" s="68"/>
      <c r="CK805" s="67" t="str">
        <f t="shared" si="54"/>
        <v/>
      </c>
      <c r="CL805" s="68"/>
      <c r="CM805" s="68"/>
      <c r="CN805" s="68"/>
      <c r="CO805" s="65"/>
      <c r="CP805" s="68"/>
      <c r="CQ805" s="67" t="str">
        <f t="shared" si="59"/>
        <v/>
      </c>
      <c r="CR805" s="68"/>
      <c r="CS805" s="68"/>
      <c r="CT805" s="68"/>
      <c r="CU805" s="65"/>
      <c r="CV805" s="68"/>
      <c r="CW805" s="67" t="str">
        <f t="shared" si="64"/>
        <v/>
      </c>
      <c r="CX805" s="68"/>
      <c r="CY805" s="68"/>
      <c r="CZ805" s="68"/>
      <c r="DA805" s="65"/>
      <c r="DB805" s="68"/>
      <c r="DC805" s="67" t="str">
        <f t="shared" si="69"/>
        <v/>
      </c>
      <c r="DD805" s="68"/>
      <c r="DE805" s="68"/>
      <c r="DF805" s="51"/>
      <c r="DG805" s="70"/>
      <c r="DH805" s="51"/>
      <c r="DI805" s="69" t="str">
        <f t="shared" si="74"/>
        <v/>
      </c>
      <c r="DJ805" s="51"/>
      <c r="DK805" s="51"/>
      <c r="DL805" s="51"/>
      <c r="DM805" s="70"/>
      <c r="DN805" s="51"/>
      <c r="DO805" s="69" t="str">
        <f t="shared" si="79"/>
        <v/>
      </c>
      <c r="DP805" s="51"/>
      <c r="DQ805" s="51"/>
      <c r="DR805" s="51"/>
      <c r="DS805" s="51"/>
      <c r="DT805" s="51"/>
      <c r="DU805" s="181"/>
    </row>
    <row r="806" spans="1:125" ht="15" x14ac:dyDescent="0.25">
      <c r="A806" s="50">
        <v>2016</v>
      </c>
      <c r="B806" s="51" t="s">
        <v>634</v>
      </c>
      <c r="C806" s="50" t="s">
        <v>635</v>
      </c>
      <c r="D806" s="53" t="s">
        <v>193</v>
      </c>
      <c r="E806" s="50" t="s">
        <v>7</v>
      </c>
      <c r="F806" s="220">
        <v>73128</v>
      </c>
      <c r="G806" s="220" t="s">
        <v>364</v>
      </c>
      <c r="H806" s="220">
        <v>197146</v>
      </c>
      <c r="I806" s="61">
        <v>1296721</v>
      </c>
      <c r="J806" s="50"/>
      <c r="K806" s="50" t="s">
        <v>2032</v>
      </c>
      <c r="L806" s="58" t="s">
        <v>2032</v>
      </c>
      <c r="M806" s="58" t="s">
        <v>2032</v>
      </c>
      <c r="N806" s="58" t="s">
        <v>2032</v>
      </c>
      <c r="O806" s="58" t="s">
        <v>2032</v>
      </c>
      <c r="P806" s="59"/>
      <c r="Q806" s="60">
        <v>1265615</v>
      </c>
      <c r="R806" s="60">
        <v>0</v>
      </c>
      <c r="S806" s="60">
        <v>31106</v>
      </c>
      <c r="T806" s="60">
        <v>0</v>
      </c>
      <c r="U806" s="60">
        <v>0</v>
      </c>
      <c r="V806" s="79"/>
      <c r="W806" s="90">
        <f t="shared" si="857"/>
        <v>1296721</v>
      </c>
      <c r="X806" s="101">
        <v>0</v>
      </c>
      <c r="Y806" s="50"/>
      <c r="Z806" s="50" t="s">
        <v>193</v>
      </c>
      <c r="AA806" s="51" t="str">
        <f t="shared" ref="AA806:AA807" si="5799">IF(A806 =2014,IF(Y806 ="",F806,""),"")</f>
        <v/>
      </c>
      <c r="AB806" s="68" t="str">
        <f t="shared" ref="AB806:AB807" si="5800">IF(A806 =2014,IF(Y806 ="",I806,""),"")</f>
        <v/>
      </c>
      <c r="AC806" s="68" t="str">
        <f t="shared" ref="AC806:AC807" si="5801">IF(A806 =2014,IF(Y806 ="",Q806,""),"")</f>
        <v/>
      </c>
      <c r="AD806" s="68" t="str">
        <f t="shared" ref="AD806:AD807" si="5802">IF(A806 =2014,IF(Y806 ="",R806,""),"")</f>
        <v/>
      </c>
      <c r="AE806" s="68" t="str">
        <f t="shared" ref="AE806:AE807" si="5803">IF(A806 =2014,IF(Y806 ="",S806,""),"")</f>
        <v/>
      </c>
      <c r="AF806" s="68" t="str">
        <f t="shared" ref="AF806:AF807" si="5804">IF(A806 =2014,IF(Y806 ="",T806+U806,""),"")</f>
        <v/>
      </c>
      <c r="AG806" s="67" t="str">
        <f t="shared" si="7"/>
        <v/>
      </c>
      <c r="AH806" s="51"/>
      <c r="AI806" s="51" t="str">
        <f t="shared" si="8"/>
        <v/>
      </c>
      <c r="AJ806" s="68" t="str">
        <f t="shared" si="9"/>
        <v/>
      </c>
      <c r="AK806" s="68" t="str">
        <f t="shared" si="10"/>
        <v/>
      </c>
      <c r="AL806" s="68" t="str">
        <f t="shared" si="11"/>
        <v/>
      </c>
      <c r="AM806" s="68" t="str">
        <f t="shared" si="12"/>
        <v/>
      </c>
      <c r="AN806" s="68" t="str">
        <f t="shared" si="13"/>
        <v/>
      </c>
      <c r="AO806" s="67" t="str">
        <f t="shared" si="14"/>
        <v/>
      </c>
      <c r="AP806" s="51"/>
      <c r="AQ806" s="80">
        <f t="shared" si="15"/>
        <v>73128</v>
      </c>
      <c r="AR806" s="68">
        <f t="shared" si="16"/>
        <v>1296721</v>
      </c>
      <c r="AS806" s="68">
        <f t="shared" si="17"/>
        <v>1265615</v>
      </c>
      <c r="AT806" s="68">
        <f t="shared" si="18"/>
        <v>0</v>
      </c>
      <c r="AU806" s="68">
        <f t="shared" si="19"/>
        <v>31106</v>
      </c>
      <c r="AV806" s="68">
        <f t="shared" si="20"/>
        <v>0</v>
      </c>
      <c r="AW806" s="67">
        <f t="shared" si="21"/>
        <v>0</v>
      </c>
      <c r="AX806" s="51"/>
      <c r="AY806" s="51" t="str">
        <f t="shared" si="22"/>
        <v/>
      </c>
      <c r="AZ806" s="68" t="str">
        <f t="shared" si="23"/>
        <v/>
      </c>
      <c r="BA806" s="68" t="str">
        <f t="shared" si="24"/>
        <v/>
      </c>
      <c r="BB806" s="68" t="str">
        <f t="shared" si="25"/>
        <v/>
      </c>
      <c r="BC806" s="68" t="str">
        <f t="shared" si="26"/>
        <v/>
      </c>
      <c r="BD806" s="68" t="str">
        <f t="shared" si="27"/>
        <v/>
      </c>
      <c r="BE806" s="68" t="str">
        <f t="shared" si="28"/>
        <v/>
      </c>
      <c r="BF806" s="51"/>
      <c r="BG806" s="69" t="str">
        <f t="shared" si="29"/>
        <v/>
      </c>
      <c r="BH806" s="67" t="str">
        <f t="shared" si="30"/>
        <v/>
      </c>
      <c r="BI806" s="67" t="str">
        <f t="shared" si="31"/>
        <v/>
      </c>
      <c r="BJ806" s="67" t="str">
        <f t="shared" si="32"/>
        <v/>
      </c>
      <c r="BK806" s="67" t="str">
        <f t="shared" si="33"/>
        <v/>
      </c>
      <c r="BL806" s="67" t="str">
        <f t="shared" si="34"/>
        <v/>
      </c>
      <c r="BM806" s="65" t="str">
        <f t="shared" si="35"/>
        <v/>
      </c>
      <c r="BN806" s="51"/>
      <c r="BO806" s="51" t="str">
        <f t="shared" ref="BO806:BO807" si="5805">IF(A806 =2014,F806,"")</f>
        <v/>
      </c>
      <c r="BP806" s="51" t="str">
        <f t="shared" ref="BP806:BP807" si="5806">IF(A806 =2015,F806,"")</f>
        <v/>
      </c>
      <c r="BQ806" s="71">
        <f t="shared" ref="BQ806:BQ807" si="5807">IF(A806 =2016,F806,"")</f>
        <v>73128</v>
      </c>
      <c r="BR806" s="51" t="str">
        <f t="shared" ref="BR806:BR807" si="5808">IF(A806 =2017,F806,"")</f>
        <v/>
      </c>
      <c r="BS806" s="69" t="str">
        <f t="shared" si="2920"/>
        <v/>
      </c>
      <c r="BT806" s="51"/>
      <c r="BU806" s="68" t="str">
        <f t="shared" ref="BU806:BU807" si="5809">IF(A806 =2014,I806,"")</f>
        <v/>
      </c>
      <c r="BV806" s="68" t="str">
        <f t="shared" ref="BV806:BV807" si="5810">IF(A806 =2015,I806,"")</f>
        <v/>
      </c>
      <c r="BW806" s="65">
        <f t="shared" ref="BW806:BW807" si="5811">IF(A806 =2016,I806,"")</f>
        <v>1296721</v>
      </c>
      <c r="BX806" s="68" t="str">
        <f t="shared" ref="BX806:BX807" si="5812">IF(A806 =2017,I806,"")</f>
        <v/>
      </c>
      <c r="BY806" s="67" t="str">
        <f t="shared" si="44"/>
        <v/>
      </c>
      <c r="BZ806" s="68"/>
      <c r="CA806" s="65" t="str">
        <f t="shared" si="45"/>
        <v/>
      </c>
      <c r="CB806" s="67" t="str">
        <f t="shared" si="46"/>
        <v/>
      </c>
      <c r="CC806" s="67">
        <f t="shared" si="47"/>
        <v>0</v>
      </c>
      <c r="CD806" s="67" t="str">
        <f t="shared" si="48"/>
        <v/>
      </c>
      <c r="CE806" s="67" t="str">
        <f t="shared" si="49"/>
        <v/>
      </c>
      <c r="CF806" s="68"/>
      <c r="CG806" s="68" t="str">
        <f t="shared" ref="CG806:CG807" si="5813">IF(A806 =2014,Q806+R806+S806+T806+U806,"")</f>
        <v/>
      </c>
      <c r="CH806" s="68" t="str">
        <f t="shared" ref="CH806:CH807" si="5814">IF(A806 =2015,Q806+R806+S806+T806+U806,"")</f>
        <v/>
      </c>
      <c r="CI806" s="65">
        <f t="shared" ref="CI806:CI807" si="5815">IF(A806 =2016,Q806+R806+S806+T806+U806,"")</f>
        <v>1296721</v>
      </c>
      <c r="CJ806" s="68" t="str">
        <f t="shared" ref="CJ806:CJ807" si="5816">IF(A806 =2017,Q806+R806+S806+T806+U806,"")</f>
        <v/>
      </c>
      <c r="CK806" s="67" t="str">
        <f t="shared" si="54"/>
        <v/>
      </c>
      <c r="CL806" s="68"/>
      <c r="CM806" s="68" t="str">
        <f t="shared" ref="CM806:CM807" si="5817">IF(A806 =2014,Q806,"")</f>
        <v/>
      </c>
      <c r="CN806" s="68" t="str">
        <f t="shared" ref="CN806:CN807" si="5818">IF(A806 =2015,Q806,"")</f>
        <v/>
      </c>
      <c r="CO806" s="65">
        <f t="shared" ref="CO806:CO807" si="5819">IF(A806 =2016,Q806,"")</f>
        <v>1265615</v>
      </c>
      <c r="CP806" s="68" t="str">
        <f t="shared" ref="CP806:CP807" si="5820">IF(A806 =2017,Q806,"")</f>
        <v/>
      </c>
      <c r="CQ806" s="67" t="str">
        <f t="shared" si="59"/>
        <v/>
      </c>
      <c r="CR806" s="68"/>
      <c r="CS806" s="68" t="str">
        <f t="shared" ref="CS806:CS807" si="5821">IF(A806 =2014,R806,"")</f>
        <v/>
      </c>
      <c r="CT806" s="68" t="str">
        <f t="shared" ref="CT806:CT807" si="5822">IF(A806 =2015,R806,"")</f>
        <v/>
      </c>
      <c r="CU806" s="65">
        <f t="shared" ref="CU806:CU807" si="5823">IF(A806 =2016,R806,"")</f>
        <v>0</v>
      </c>
      <c r="CV806" s="68" t="str">
        <f t="shared" ref="CV806:CV807" si="5824">IF(A806 =2017,R806,"")</f>
        <v/>
      </c>
      <c r="CW806" s="67" t="str">
        <f t="shared" si="64"/>
        <v/>
      </c>
      <c r="CX806" s="68"/>
      <c r="CY806" s="68" t="str">
        <f t="shared" ref="CY806:CY807" si="5825">IF(A806 =2014,S806,"")</f>
        <v/>
      </c>
      <c r="CZ806" s="68" t="str">
        <f t="shared" ref="CZ806:CZ807" si="5826">IF(A806 =2015,S806,"")</f>
        <v/>
      </c>
      <c r="DA806" s="65">
        <f t="shared" ref="DA806:DA807" si="5827">IF(A806 =2016,S806,"")</f>
        <v>31106</v>
      </c>
      <c r="DB806" s="68" t="str">
        <f t="shared" ref="DB806:DB807" si="5828">IF(A806 =2017,S806,"")</f>
        <v/>
      </c>
      <c r="DC806" s="67" t="str">
        <f t="shared" si="69"/>
        <v/>
      </c>
      <c r="DD806" s="68"/>
      <c r="DE806" s="68" t="str">
        <f t="shared" ref="DE806:DE807" si="5829">IF(A806 =2014,T806,"")</f>
        <v/>
      </c>
      <c r="DF806" s="51" t="str">
        <f t="shared" ref="DF806:DF807" si="5830">IF(A806 =2015,T806,"")</f>
        <v/>
      </c>
      <c r="DG806" s="65">
        <f t="shared" ref="DG806:DG807" si="5831">IF(A806 =2016,T806,"")</f>
        <v>0</v>
      </c>
      <c r="DH806" s="51" t="str">
        <f t="shared" ref="DH806:DH807" si="5832">IF(A806 =2017,T806,"")</f>
        <v/>
      </c>
      <c r="DI806" s="69" t="str">
        <f t="shared" si="74"/>
        <v/>
      </c>
      <c r="DJ806" s="51"/>
      <c r="DK806" s="51" t="str">
        <f t="shared" ref="DK806:DK807" si="5833">IF(A806 =2014,U806,"")</f>
        <v/>
      </c>
      <c r="DL806" s="51" t="str">
        <f t="shared" ref="DL806:DL807" si="5834">IF(A806 =2015,U806,"")</f>
        <v/>
      </c>
      <c r="DM806" s="65">
        <f t="shared" ref="DM806:DM807" si="5835">IF(A806 =2016,U806,"")</f>
        <v>0</v>
      </c>
      <c r="DN806" s="51" t="str">
        <f t="shared" ref="DN806:DN807" si="5836">IF(A806 =2017,U806,"")</f>
        <v/>
      </c>
      <c r="DO806" s="69" t="str">
        <f t="shared" si="79"/>
        <v/>
      </c>
      <c r="DP806" s="51"/>
      <c r="DQ806" s="51"/>
      <c r="DR806" s="51"/>
      <c r="DS806" s="51"/>
      <c r="DT806" s="51"/>
      <c r="DU806" s="181"/>
    </row>
    <row r="807" spans="1:125" ht="15" x14ac:dyDescent="0.25">
      <c r="A807" s="50">
        <v>2017</v>
      </c>
      <c r="B807" s="51" t="s">
        <v>634</v>
      </c>
      <c r="C807" s="50" t="s">
        <v>635</v>
      </c>
      <c r="D807" s="53" t="s">
        <v>193</v>
      </c>
      <c r="E807" s="50" t="s">
        <v>7</v>
      </c>
      <c r="F807" s="220">
        <v>68895</v>
      </c>
      <c r="G807" s="220" t="s">
        <v>364</v>
      </c>
      <c r="H807" s="220">
        <v>194036</v>
      </c>
      <c r="I807" s="61">
        <v>1336477</v>
      </c>
      <c r="J807" s="50"/>
      <c r="K807" s="50" t="s">
        <v>2032</v>
      </c>
      <c r="L807" s="58" t="s">
        <v>2032</v>
      </c>
      <c r="M807" s="58" t="s">
        <v>2032</v>
      </c>
      <c r="N807" s="58" t="s">
        <v>2032</v>
      </c>
      <c r="O807" s="58" t="s">
        <v>2032</v>
      </c>
      <c r="P807" s="59"/>
      <c r="Q807" s="60">
        <v>1305764</v>
      </c>
      <c r="R807" s="60">
        <v>0</v>
      </c>
      <c r="S807" s="60">
        <v>30713</v>
      </c>
      <c r="T807" s="60">
        <v>0</v>
      </c>
      <c r="U807" s="60">
        <v>0</v>
      </c>
      <c r="V807" s="79"/>
      <c r="W807" s="90">
        <f t="shared" si="857"/>
        <v>1336477</v>
      </c>
      <c r="X807" s="101">
        <v>0</v>
      </c>
      <c r="Y807" s="50"/>
      <c r="Z807" s="50" t="s">
        <v>193</v>
      </c>
      <c r="AA807" s="51" t="str">
        <f t="shared" si="5799"/>
        <v/>
      </c>
      <c r="AB807" s="68" t="str">
        <f t="shared" si="5800"/>
        <v/>
      </c>
      <c r="AC807" s="68" t="str">
        <f t="shared" si="5801"/>
        <v/>
      </c>
      <c r="AD807" s="68" t="str">
        <f t="shared" si="5802"/>
        <v/>
      </c>
      <c r="AE807" s="68" t="str">
        <f t="shared" si="5803"/>
        <v/>
      </c>
      <c r="AF807" s="68" t="str">
        <f t="shared" si="5804"/>
        <v/>
      </c>
      <c r="AG807" s="67" t="str">
        <f t="shared" si="7"/>
        <v/>
      </c>
      <c r="AH807" s="51"/>
      <c r="AI807" s="51" t="str">
        <f t="shared" si="8"/>
        <v/>
      </c>
      <c r="AJ807" s="68" t="str">
        <f t="shared" si="9"/>
        <v/>
      </c>
      <c r="AK807" s="68" t="str">
        <f t="shared" si="10"/>
        <v/>
      </c>
      <c r="AL807" s="68" t="str">
        <f t="shared" si="11"/>
        <v/>
      </c>
      <c r="AM807" s="68" t="str">
        <f t="shared" si="12"/>
        <v/>
      </c>
      <c r="AN807" s="68" t="str">
        <f t="shared" si="13"/>
        <v/>
      </c>
      <c r="AO807" s="67" t="str">
        <f t="shared" si="14"/>
        <v/>
      </c>
      <c r="AP807" s="51"/>
      <c r="AQ807" s="51" t="str">
        <f t="shared" si="15"/>
        <v/>
      </c>
      <c r="AR807" s="68" t="str">
        <f t="shared" si="16"/>
        <v/>
      </c>
      <c r="AS807" s="68" t="str">
        <f t="shared" si="17"/>
        <v/>
      </c>
      <c r="AT807" s="68" t="str">
        <f t="shared" si="18"/>
        <v/>
      </c>
      <c r="AU807" s="68" t="str">
        <f t="shared" si="19"/>
        <v/>
      </c>
      <c r="AV807" s="68" t="str">
        <f t="shared" si="20"/>
        <v/>
      </c>
      <c r="AW807" s="67" t="str">
        <f t="shared" si="21"/>
        <v/>
      </c>
      <c r="AX807" s="51"/>
      <c r="AY807" s="80">
        <f t="shared" si="22"/>
        <v>68895</v>
      </c>
      <c r="AZ807" s="68">
        <f t="shared" si="23"/>
        <v>1336477</v>
      </c>
      <c r="BA807" s="68">
        <f t="shared" si="24"/>
        <v>1305764</v>
      </c>
      <c r="BB807" s="68">
        <f t="shared" si="25"/>
        <v>0</v>
      </c>
      <c r="BC807" s="68">
        <f t="shared" si="26"/>
        <v>30713</v>
      </c>
      <c r="BD807" s="68">
        <f t="shared" si="27"/>
        <v>0</v>
      </c>
      <c r="BE807" s="68">
        <f t="shared" si="28"/>
        <v>0</v>
      </c>
      <c r="BF807" s="51"/>
      <c r="BG807" s="69" t="str">
        <f t="shared" si="29"/>
        <v/>
      </c>
      <c r="BH807" s="67" t="str">
        <f t="shared" si="30"/>
        <v/>
      </c>
      <c r="BI807" s="67" t="str">
        <f t="shared" si="31"/>
        <v/>
      </c>
      <c r="BJ807" s="67" t="str">
        <f t="shared" si="32"/>
        <v/>
      </c>
      <c r="BK807" s="67" t="str">
        <f t="shared" si="33"/>
        <v/>
      </c>
      <c r="BL807" s="67" t="str">
        <f t="shared" si="34"/>
        <v/>
      </c>
      <c r="BM807" s="65" t="str">
        <f t="shared" si="35"/>
        <v/>
      </c>
      <c r="BN807" s="51"/>
      <c r="BO807" s="51" t="str">
        <f t="shared" si="5805"/>
        <v/>
      </c>
      <c r="BP807" s="51" t="str">
        <f t="shared" si="5806"/>
        <v/>
      </c>
      <c r="BQ807" s="51" t="str">
        <f t="shared" si="5807"/>
        <v/>
      </c>
      <c r="BR807" s="71">
        <f t="shared" si="5808"/>
        <v>68895</v>
      </c>
      <c r="BS807" s="69" t="str">
        <f t="shared" si="2920"/>
        <v/>
      </c>
      <c r="BT807" s="51"/>
      <c r="BU807" s="68" t="str">
        <f t="shared" si="5809"/>
        <v/>
      </c>
      <c r="BV807" s="68" t="str">
        <f t="shared" si="5810"/>
        <v/>
      </c>
      <c r="BW807" s="68" t="str">
        <f t="shared" si="5811"/>
        <v/>
      </c>
      <c r="BX807" s="65">
        <f t="shared" si="5812"/>
        <v>1336477</v>
      </c>
      <c r="BY807" s="67" t="str">
        <f t="shared" si="44"/>
        <v/>
      </c>
      <c r="BZ807" s="68"/>
      <c r="CA807" s="65" t="str">
        <f t="shared" si="45"/>
        <v/>
      </c>
      <c r="CB807" s="67" t="str">
        <f t="shared" si="46"/>
        <v/>
      </c>
      <c r="CC807" s="67" t="str">
        <f t="shared" si="47"/>
        <v/>
      </c>
      <c r="CD807" s="67">
        <f t="shared" si="48"/>
        <v>0</v>
      </c>
      <c r="CE807" s="67" t="str">
        <f t="shared" si="49"/>
        <v/>
      </c>
      <c r="CF807" s="68"/>
      <c r="CG807" s="68" t="str">
        <f t="shared" si="5813"/>
        <v/>
      </c>
      <c r="CH807" s="68" t="str">
        <f t="shared" si="5814"/>
        <v/>
      </c>
      <c r="CI807" s="68" t="str">
        <f t="shared" si="5815"/>
        <v/>
      </c>
      <c r="CJ807" s="65">
        <f t="shared" si="5816"/>
        <v>1336477</v>
      </c>
      <c r="CK807" s="67" t="str">
        <f t="shared" si="54"/>
        <v/>
      </c>
      <c r="CL807" s="68"/>
      <c r="CM807" s="68" t="str">
        <f t="shared" si="5817"/>
        <v/>
      </c>
      <c r="CN807" s="68" t="str">
        <f t="shared" si="5818"/>
        <v/>
      </c>
      <c r="CO807" s="68" t="str">
        <f t="shared" si="5819"/>
        <v/>
      </c>
      <c r="CP807" s="65">
        <f t="shared" si="5820"/>
        <v>1305764</v>
      </c>
      <c r="CQ807" s="67" t="str">
        <f t="shared" si="59"/>
        <v/>
      </c>
      <c r="CR807" s="68"/>
      <c r="CS807" s="68" t="str">
        <f t="shared" si="5821"/>
        <v/>
      </c>
      <c r="CT807" s="68" t="str">
        <f t="shared" si="5822"/>
        <v/>
      </c>
      <c r="CU807" s="68" t="str">
        <f t="shared" si="5823"/>
        <v/>
      </c>
      <c r="CV807" s="65">
        <f t="shared" si="5824"/>
        <v>0</v>
      </c>
      <c r="CW807" s="67" t="str">
        <f t="shared" si="64"/>
        <v/>
      </c>
      <c r="CX807" s="68"/>
      <c r="CY807" s="68" t="str">
        <f t="shared" si="5825"/>
        <v/>
      </c>
      <c r="CZ807" s="68" t="str">
        <f t="shared" si="5826"/>
        <v/>
      </c>
      <c r="DA807" s="68" t="str">
        <f t="shared" si="5827"/>
        <v/>
      </c>
      <c r="DB807" s="65">
        <f t="shared" si="5828"/>
        <v>30713</v>
      </c>
      <c r="DC807" s="67" t="str">
        <f t="shared" si="69"/>
        <v/>
      </c>
      <c r="DD807" s="68"/>
      <c r="DE807" s="68" t="str">
        <f t="shared" si="5829"/>
        <v/>
      </c>
      <c r="DF807" s="51" t="str">
        <f t="shared" si="5830"/>
        <v/>
      </c>
      <c r="DG807" s="51" t="str">
        <f t="shared" si="5831"/>
        <v/>
      </c>
      <c r="DH807" s="65">
        <f t="shared" si="5832"/>
        <v>0</v>
      </c>
      <c r="DI807" s="69" t="str">
        <f t="shared" si="74"/>
        <v/>
      </c>
      <c r="DJ807" s="51"/>
      <c r="DK807" s="51" t="str">
        <f t="shared" si="5833"/>
        <v/>
      </c>
      <c r="DL807" s="51" t="str">
        <f t="shared" si="5834"/>
        <v/>
      </c>
      <c r="DM807" s="51" t="str">
        <f t="shared" si="5835"/>
        <v/>
      </c>
      <c r="DN807" s="65">
        <f t="shared" si="5836"/>
        <v>0</v>
      </c>
      <c r="DO807" s="69" t="str">
        <f t="shared" si="79"/>
        <v/>
      </c>
      <c r="DP807" s="51"/>
      <c r="DQ807" s="51"/>
      <c r="DR807" s="51"/>
      <c r="DS807" s="51"/>
      <c r="DT807" s="51"/>
      <c r="DU807" s="181"/>
    </row>
    <row r="808" spans="1:125" ht="15" x14ac:dyDescent="0.25">
      <c r="A808" s="56">
        <v>2018</v>
      </c>
      <c r="B808" s="51" t="s">
        <v>634</v>
      </c>
      <c r="C808" s="50" t="s">
        <v>635</v>
      </c>
      <c r="D808" s="170" t="s">
        <v>193</v>
      </c>
      <c r="E808" s="50" t="s">
        <v>7</v>
      </c>
      <c r="F808" s="89">
        <v>66420</v>
      </c>
      <c r="G808" s="89">
        <v>0</v>
      </c>
      <c r="H808" s="89">
        <v>186061</v>
      </c>
      <c r="I808" s="90">
        <v>1249634</v>
      </c>
      <c r="J808" s="56" t="s">
        <v>209</v>
      </c>
      <c r="K808" s="50" t="s">
        <v>2032</v>
      </c>
      <c r="L808" s="112">
        <v>1249634</v>
      </c>
      <c r="M808" s="58"/>
      <c r="N808" s="58"/>
      <c r="O808" s="58"/>
      <c r="P808" s="91"/>
      <c r="Q808" s="92">
        <v>1222409</v>
      </c>
      <c r="R808" s="92">
        <v>0</v>
      </c>
      <c r="S808" s="92">
        <v>27225</v>
      </c>
      <c r="T808" s="92">
        <v>0</v>
      </c>
      <c r="U808" s="94"/>
      <c r="V808" s="94"/>
      <c r="W808" s="90">
        <f t="shared" si="857"/>
        <v>1249634</v>
      </c>
      <c r="X808" s="90">
        <v>341197</v>
      </c>
      <c r="Y808" s="50"/>
      <c r="Z808" s="50"/>
      <c r="AA808" s="51"/>
      <c r="AB808" s="68"/>
      <c r="AC808" s="68"/>
      <c r="AD808" s="68"/>
      <c r="AE808" s="68"/>
      <c r="AF808" s="68"/>
      <c r="AG808" s="67" t="str">
        <f t="shared" si="7"/>
        <v/>
      </c>
      <c r="AH808" s="51"/>
      <c r="AI808" s="51" t="str">
        <f t="shared" si="8"/>
        <v/>
      </c>
      <c r="AJ808" s="68" t="str">
        <f t="shared" si="9"/>
        <v/>
      </c>
      <c r="AK808" s="68" t="str">
        <f t="shared" si="10"/>
        <v/>
      </c>
      <c r="AL808" s="68" t="str">
        <f t="shared" si="11"/>
        <v/>
      </c>
      <c r="AM808" s="68" t="str">
        <f t="shared" si="12"/>
        <v/>
      </c>
      <c r="AN808" s="68" t="str">
        <f t="shared" si="13"/>
        <v/>
      </c>
      <c r="AO808" s="67" t="str">
        <f t="shared" si="14"/>
        <v/>
      </c>
      <c r="AP808" s="51"/>
      <c r="AQ808" s="51" t="str">
        <f t="shared" si="15"/>
        <v/>
      </c>
      <c r="AR808" s="68" t="str">
        <f t="shared" si="16"/>
        <v/>
      </c>
      <c r="AS808" s="68" t="str">
        <f t="shared" si="17"/>
        <v/>
      </c>
      <c r="AT808" s="68" t="str">
        <f t="shared" si="18"/>
        <v/>
      </c>
      <c r="AU808" s="68" t="str">
        <f t="shared" si="19"/>
        <v/>
      </c>
      <c r="AV808" s="68" t="str">
        <f t="shared" si="20"/>
        <v/>
      </c>
      <c r="AW808" s="67" t="str">
        <f t="shared" si="21"/>
        <v/>
      </c>
      <c r="AX808" s="51"/>
      <c r="AY808" s="51" t="str">
        <f t="shared" si="22"/>
        <v/>
      </c>
      <c r="AZ808" s="68" t="str">
        <f t="shared" si="23"/>
        <v/>
      </c>
      <c r="BA808" s="68" t="str">
        <f t="shared" si="24"/>
        <v/>
      </c>
      <c r="BB808" s="68" t="str">
        <f t="shared" si="25"/>
        <v/>
      </c>
      <c r="BC808" s="68" t="str">
        <f t="shared" si="26"/>
        <v/>
      </c>
      <c r="BD808" s="68" t="str">
        <f t="shared" si="27"/>
        <v/>
      </c>
      <c r="BE808" s="68" t="str">
        <f t="shared" si="28"/>
        <v/>
      </c>
      <c r="BF808" s="51"/>
      <c r="BG808" s="96">
        <f t="shared" si="29"/>
        <v>66420</v>
      </c>
      <c r="BH808" s="67">
        <f t="shared" si="30"/>
        <v>1249634</v>
      </c>
      <c r="BI808" s="67">
        <f t="shared" si="31"/>
        <v>1222409</v>
      </c>
      <c r="BJ808" s="67">
        <f t="shared" si="32"/>
        <v>0</v>
      </c>
      <c r="BK808" s="67">
        <f t="shared" si="33"/>
        <v>27225</v>
      </c>
      <c r="BL808" s="67">
        <f t="shared" si="34"/>
        <v>0</v>
      </c>
      <c r="BM808" s="65">
        <f t="shared" si="35"/>
        <v>341197</v>
      </c>
      <c r="BN808" s="51"/>
      <c r="BO808" s="51"/>
      <c r="BP808" s="51"/>
      <c r="BQ808" s="70"/>
      <c r="BR808" s="51"/>
      <c r="BS808" s="96">
        <f t="shared" si="2920"/>
        <v>66420</v>
      </c>
      <c r="BT808" s="51"/>
      <c r="BU808" s="68"/>
      <c r="BV808" s="68"/>
      <c r="BW808" s="65"/>
      <c r="BX808" s="68"/>
      <c r="BY808" s="67">
        <f t="shared" si="44"/>
        <v>1249634</v>
      </c>
      <c r="BZ808" s="68"/>
      <c r="CA808" s="65" t="str">
        <f t="shared" si="45"/>
        <v/>
      </c>
      <c r="CB808" s="67" t="str">
        <f t="shared" si="46"/>
        <v/>
      </c>
      <c r="CC808" s="67" t="str">
        <f t="shared" si="47"/>
        <v/>
      </c>
      <c r="CD808" s="67" t="str">
        <f t="shared" si="48"/>
        <v/>
      </c>
      <c r="CE808" s="67">
        <f t="shared" si="49"/>
        <v>341197</v>
      </c>
      <c r="CF808" s="68"/>
      <c r="CG808" s="68"/>
      <c r="CH808" s="68"/>
      <c r="CI808" s="65"/>
      <c r="CJ808" s="68"/>
      <c r="CK808" s="67">
        <f t="shared" si="54"/>
        <v>1249634</v>
      </c>
      <c r="CL808" s="68"/>
      <c r="CM808" s="68"/>
      <c r="CN808" s="68"/>
      <c r="CO808" s="65"/>
      <c r="CP808" s="68"/>
      <c r="CQ808" s="67">
        <f t="shared" si="59"/>
        <v>1222409</v>
      </c>
      <c r="CR808" s="68"/>
      <c r="CS808" s="68"/>
      <c r="CT808" s="68"/>
      <c r="CU808" s="65"/>
      <c r="CV808" s="68"/>
      <c r="CW808" s="67">
        <f t="shared" si="64"/>
        <v>0</v>
      </c>
      <c r="CX808" s="68"/>
      <c r="CY808" s="68"/>
      <c r="CZ808" s="68"/>
      <c r="DA808" s="65"/>
      <c r="DB808" s="68"/>
      <c r="DC808" s="67">
        <f t="shared" si="69"/>
        <v>27225</v>
      </c>
      <c r="DD808" s="68"/>
      <c r="DE808" s="68"/>
      <c r="DF808" s="51"/>
      <c r="DG808" s="70"/>
      <c r="DH808" s="51"/>
      <c r="DI808" s="67">
        <f t="shared" si="74"/>
        <v>0</v>
      </c>
      <c r="DJ808" s="51"/>
      <c r="DK808" s="51"/>
      <c r="DL808" s="51"/>
      <c r="DM808" s="70"/>
      <c r="DN808" s="51"/>
      <c r="DO808" s="67">
        <f t="shared" si="79"/>
        <v>1222409</v>
      </c>
      <c r="DP808" s="51"/>
      <c r="DQ808" s="51"/>
      <c r="DR808" s="51"/>
      <c r="DS808" s="51"/>
      <c r="DT808" s="51"/>
      <c r="DU808" s="181"/>
    </row>
    <row r="809" spans="1:125" ht="15" x14ac:dyDescent="0.25">
      <c r="A809" s="50"/>
      <c r="B809" s="51"/>
      <c r="C809" s="50"/>
      <c r="D809" s="53"/>
      <c r="E809" s="50"/>
      <c r="F809" s="220"/>
      <c r="G809" s="220"/>
      <c r="H809" s="220"/>
      <c r="I809" s="61"/>
      <c r="J809" s="50"/>
      <c r="K809" s="50" t="s">
        <v>2032</v>
      </c>
      <c r="L809" s="58" t="s">
        <v>2032</v>
      </c>
      <c r="M809" s="58"/>
      <c r="N809" s="58"/>
      <c r="O809" s="58"/>
      <c r="P809" s="59"/>
      <c r="Q809" s="60"/>
      <c r="R809" s="60"/>
      <c r="S809" s="60"/>
      <c r="T809" s="60"/>
      <c r="U809" s="60"/>
      <c r="V809" s="79"/>
      <c r="W809" s="90"/>
      <c r="X809" s="101"/>
      <c r="Y809" s="50"/>
      <c r="Z809" s="50"/>
      <c r="AA809" s="51"/>
      <c r="AB809" s="68"/>
      <c r="AC809" s="68"/>
      <c r="AD809" s="68"/>
      <c r="AE809" s="68"/>
      <c r="AF809" s="68"/>
      <c r="AG809" s="67" t="str">
        <f t="shared" si="7"/>
        <v/>
      </c>
      <c r="AH809" s="51"/>
      <c r="AI809" s="51" t="str">
        <f t="shared" si="8"/>
        <v/>
      </c>
      <c r="AJ809" s="68" t="str">
        <f t="shared" si="9"/>
        <v/>
      </c>
      <c r="AK809" s="68" t="str">
        <f t="shared" si="10"/>
        <v/>
      </c>
      <c r="AL809" s="68" t="str">
        <f t="shared" si="11"/>
        <v/>
      </c>
      <c r="AM809" s="68" t="str">
        <f t="shared" si="12"/>
        <v/>
      </c>
      <c r="AN809" s="68" t="str">
        <f t="shared" si="13"/>
        <v/>
      </c>
      <c r="AO809" s="67" t="str">
        <f t="shared" si="14"/>
        <v/>
      </c>
      <c r="AP809" s="51"/>
      <c r="AQ809" s="51" t="str">
        <f t="shared" si="15"/>
        <v/>
      </c>
      <c r="AR809" s="68" t="str">
        <f t="shared" si="16"/>
        <v/>
      </c>
      <c r="AS809" s="68" t="str">
        <f t="shared" si="17"/>
        <v/>
      </c>
      <c r="AT809" s="68" t="str">
        <f t="shared" si="18"/>
        <v/>
      </c>
      <c r="AU809" s="68" t="str">
        <f t="shared" si="19"/>
        <v/>
      </c>
      <c r="AV809" s="68" t="str">
        <f t="shared" si="20"/>
        <v/>
      </c>
      <c r="AW809" s="67" t="str">
        <f t="shared" si="21"/>
        <v/>
      </c>
      <c r="AX809" s="51"/>
      <c r="AY809" s="51" t="str">
        <f t="shared" si="22"/>
        <v/>
      </c>
      <c r="AZ809" s="68" t="str">
        <f t="shared" si="23"/>
        <v/>
      </c>
      <c r="BA809" s="68" t="str">
        <f t="shared" si="24"/>
        <v/>
      </c>
      <c r="BB809" s="68" t="str">
        <f t="shared" si="25"/>
        <v/>
      </c>
      <c r="BC809" s="68" t="str">
        <f t="shared" si="26"/>
        <v/>
      </c>
      <c r="BD809" s="68" t="str">
        <f t="shared" si="27"/>
        <v/>
      </c>
      <c r="BE809" s="68" t="str">
        <f t="shared" si="28"/>
        <v/>
      </c>
      <c r="BF809" s="51"/>
      <c r="BG809" s="69" t="str">
        <f t="shared" si="29"/>
        <v/>
      </c>
      <c r="BH809" s="67" t="str">
        <f t="shared" si="30"/>
        <v/>
      </c>
      <c r="BI809" s="67" t="str">
        <f t="shared" si="31"/>
        <v/>
      </c>
      <c r="BJ809" s="67" t="str">
        <f t="shared" si="32"/>
        <v/>
      </c>
      <c r="BK809" s="67" t="str">
        <f t="shared" si="33"/>
        <v/>
      </c>
      <c r="BL809" s="67" t="str">
        <f t="shared" si="34"/>
        <v/>
      </c>
      <c r="BM809" s="65" t="str">
        <f t="shared" si="35"/>
        <v/>
      </c>
      <c r="BN809" s="51"/>
      <c r="BO809" s="51"/>
      <c r="BP809" s="51"/>
      <c r="BQ809" s="70"/>
      <c r="BR809" s="51"/>
      <c r="BS809" s="69" t="str">
        <f t="shared" si="2920"/>
        <v/>
      </c>
      <c r="BT809" s="51"/>
      <c r="BU809" s="68"/>
      <c r="BV809" s="68"/>
      <c r="BW809" s="65"/>
      <c r="BX809" s="68"/>
      <c r="BY809" s="67" t="str">
        <f t="shared" si="44"/>
        <v/>
      </c>
      <c r="BZ809" s="68"/>
      <c r="CA809" s="65" t="str">
        <f t="shared" si="45"/>
        <v/>
      </c>
      <c r="CB809" s="67" t="str">
        <f t="shared" si="46"/>
        <v/>
      </c>
      <c r="CC809" s="67" t="str">
        <f t="shared" si="47"/>
        <v/>
      </c>
      <c r="CD809" s="67" t="str">
        <f t="shared" si="48"/>
        <v/>
      </c>
      <c r="CE809" s="67" t="str">
        <f t="shared" si="49"/>
        <v/>
      </c>
      <c r="CF809" s="68"/>
      <c r="CG809" s="68"/>
      <c r="CH809" s="68"/>
      <c r="CI809" s="65"/>
      <c r="CJ809" s="68"/>
      <c r="CK809" s="67" t="str">
        <f t="shared" si="54"/>
        <v/>
      </c>
      <c r="CL809" s="68"/>
      <c r="CM809" s="68"/>
      <c r="CN809" s="68"/>
      <c r="CO809" s="65"/>
      <c r="CP809" s="68"/>
      <c r="CQ809" s="67" t="str">
        <f t="shared" si="59"/>
        <v/>
      </c>
      <c r="CR809" s="68"/>
      <c r="CS809" s="68"/>
      <c r="CT809" s="68"/>
      <c r="CU809" s="65"/>
      <c r="CV809" s="68"/>
      <c r="CW809" s="67" t="str">
        <f t="shared" si="64"/>
        <v/>
      </c>
      <c r="CX809" s="68"/>
      <c r="CY809" s="68"/>
      <c r="CZ809" s="68"/>
      <c r="DA809" s="65"/>
      <c r="DB809" s="68"/>
      <c r="DC809" s="67" t="str">
        <f t="shared" si="69"/>
        <v/>
      </c>
      <c r="DD809" s="68"/>
      <c r="DE809" s="68"/>
      <c r="DF809" s="51"/>
      <c r="DG809" s="70"/>
      <c r="DH809" s="51"/>
      <c r="DI809" s="69" t="str">
        <f t="shared" si="74"/>
        <v/>
      </c>
      <c r="DJ809" s="51"/>
      <c r="DK809" s="51"/>
      <c r="DL809" s="51"/>
      <c r="DM809" s="70"/>
      <c r="DN809" s="51"/>
      <c r="DO809" s="69" t="str">
        <f t="shared" si="79"/>
        <v/>
      </c>
      <c r="DP809" s="51"/>
      <c r="DQ809" s="51"/>
      <c r="DR809" s="51"/>
      <c r="DS809" s="51"/>
      <c r="DT809" s="51"/>
      <c r="DU809" s="181"/>
    </row>
    <row r="810" spans="1:125" ht="15" x14ac:dyDescent="0.25">
      <c r="A810" s="50">
        <v>2016</v>
      </c>
      <c r="B810" s="51" t="s">
        <v>636</v>
      </c>
      <c r="C810" s="50" t="s">
        <v>637</v>
      </c>
      <c r="D810" s="53" t="s">
        <v>193</v>
      </c>
      <c r="E810" s="50" t="s">
        <v>7</v>
      </c>
      <c r="F810" s="220">
        <v>46777</v>
      </c>
      <c r="G810" s="220">
        <v>140504</v>
      </c>
      <c r="H810" s="220">
        <v>71946</v>
      </c>
      <c r="I810" s="61">
        <v>542142</v>
      </c>
      <c r="J810" s="50"/>
      <c r="K810" s="50" t="s">
        <v>2032</v>
      </c>
      <c r="L810" s="58" t="s">
        <v>2032</v>
      </c>
      <c r="M810" s="58" t="s">
        <v>2032</v>
      </c>
      <c r="N810" s="58" t="s">
        <v>2032</v>
      </c>
      <c r="O810" s="58" t="s">
        <v>2032</v>
      </c>
      <c r="P810" s="59"/>
      <c r="Q810" s="60">
        <v>488043</v>
      </c>
      <c r="R810" s="60">
        <v>0</v>
      </c>
      <c r="S810" s="60">
        <v>73116</v>
      </c>
      <c r="T810" s="60">
        <v>0</v>
      </c>
      <c r="U810" s="60">
        <v>0</v>
      </c>
      <c r="V810" s="79"/>
      <c r="W810" s="90">
        <f t="shared" ref="W810:W812" si="5837">Q810+R810+S810+T810+U810</f>
        <v>561159</v>
      </c>
      <c r="X810" s="101">
        <v>0</v>
      </c>
      <c r="Y810" s="50"/>
      <c r="Z810" s="50" t="s">
        <v>193</v>
      </c>
      <c r="AA810" s="51" t="str">
        <f t="shared" ref="AA810:AA811" si="5838">IF(A810 =2014,IF(Y810 ="",F810,""),"")</f>
        <v/>
      </c>
      <c r="AB810" s="68" t="str">
        <f t="shared" ref="AB810:AB811" si="5839">IF(A810 =2014,IF(Y810 ="",I810,""),"")</f>
        <v/>
      </c>
      <c r="AC810" s="68" t="str">
        <f t="shared" ref="AC810:AC811" si="5840">IF(A810 =2014,IF(Y810 ="",Q810,""),"")</f>
        <v/>
      </c>
      <c r="AD810" s="68" t="str">
        <f t="shared" ref="AD810:AD811" si="5841">IF(A810 =2014,IF(Y810 ="",R810,""),"")</f>
        <v/>
      </c>
      <c r="AE810" s="68" t="str">
        <f t="shared" ref="AE810:AE811" si="5842">IF(A810 =2014,IF(Y810 ="",S810,""),"")</f>
        <v/>
      </c>
      <c r="AF810" s="68" t="str">
        <f t="shared" ref="AF810:AF811" si="5843">IF(A810 =2014,IF(Y810 ="",T810+U810,""),"")</f>
        <v/>
      </c>
      <c r="AG810" s="67" t="str">
        <f t="shared" si="7"/>
        <v/>
      </c>
      <c r="AH810" s="51"/>
      <c r="AI810" s="51" t="str">
        <f t="shared" si="8"/>
        <v/>
      </c>
      <c r="AJ810" s="68" t="str">
        <f t="shared" si="9"/>
        <v/>
      </c>
      <c r="AK810" s="68" t="str">
        <f t="shared" si="10"/>
        <v/>
      </c>
      <c r="AL810" s="68" t="str">
        <f t="shared" si="11"/>
        <v/>
      </c>
      <c r="AM810" s="68" t="str">
        <f t="shared" si="12"/>
        <v/>
      </c>
      <c r="AN810" s="68" t="str">
        <f t="shared" si="13"/>
        <v/>
      </c>
      <c r="AO810" s="67" t="str">
        <f t="shared" si="14"/>
        <v/>
      </c>
      <c r="AP810" s="51"/>
      <c r="AQ810" s="80">
        <f t="shared" si="15"/>
        <v>46777</v>
      </c>
      <c r="AR810" s="68">
        <f t="shared" si="16"/>
        <v>542142</v>
      </c>
      <c r="AS810" s="68">
        <f t="shared" si="17"/>
        <v>488043</v>
      </c>
      <c r="AT810" s="68">
        <f t="shared" si="18"/>
        <v>0</v>
      </c>
      <c r="AU810" s="68">
        <f t="shared" si="19"/>
        <v>73116</v>
      </c>
      <c r="AV810" s="68">
        <f t="shared" si="20"/>
        <v>0</v>
      </c>
      <c r="AW810" s="67">
        <f t="shared" si="21"/>
        <v>0</v>
      </c>
      <c r="AX810" s="51"/>
      <c r="AY810" s="51" t="str">
        <f t="shared" si="22"/>
        <v/>
      </c>
      <c r="AZ810" s="68" t="str">
        <f t="shared" si="23"/>
        <v/>
      </c>
      <c r="BA810" s="68" t="str">
        <f t="shared" si="24"/>
        <v/>
      </c>
      <c r="BB810" s="68" t="str">
        <f t="shared" si="25"/>
        <v/>
      </c>
      <c r="BC810" s="68" t="str">
        <f t="shared" si="26"/>
        <v/>
      </c>
      <c r="BD810" s="68" t="str">
        <f t="shared" si="27"/>
        <v/>
      </c>
      <c r="BE810" s="68" t="str">
        <f t="shared" si="28"/>
        <v/>
      </c>
      <c r="BF810" s="51"/>
      <c r="BG810" s="69" t="str">
        <f t="shared" si="29"/>
        <v/>
      </c>
      <c r="BH810" s="67" t="str">
        <f t="shared" si="30"/>
        <v/>
      </c>
      <c r="BI810" s="67" t="str">
        <f t="shared" si="31"/>
        <v/>
      </c>
      <c r="BJ810" s="67" t="str">
        <f t="shared" si="32"/>
        <v/>
      </c>
      <c r="BK810" s="67" t="str">
        <f t="shared" si="33"/>
        <v/>
      </c>
      <c r="BL810" s="67" t="str">
        <f t="shared" si="34"/>
        <v/>
      </c>
      <c r="BM810" s="65" t="str">
        <f t="shared" si="35"/>
        <v/>
      </c>
      <c r="BN810" s="51"/>
      <c r="BO810" s="51" t="str">
        <f t="shared" ref="BO810:BO811" si="5844">IF(A810 =2014,F810,"")</f>
        <v/>
      </c>
      <c r="BP810" s="51" t="str">
        <f t="shared" ref="BP810:BP811" si="5845">IF(A810 =2015,F810,"")</f>
        <v/>
      </c>
      <c r="BQ810" s="71">
        <f t="shared" ref="BQ810:BQ811" si="5846">IF(A810 =2016,F810,"")</f>
        <v>46777</v>
      </c>
      <c r="BR810" s="51" t="str">
        <f t="shared" ref="BR810:BR811" si="5847">IF(A810 =2017,F810,"")</f>
        <v/>
      </c>
      <c r="BS810" s="69" t="str">
        <f t="shared" si="2920"/>
        <v/>
      </c>
      <c r="BT810" s="51"/>
      <c r="BU810" s="68" t="str">
        <f t="shared" ref="BU810:BU811" si="5848">IF(A810 =2014,I810,"")</f>
        <v/>
      </c>
      <c r="BV810" s="68" t="str">
        <f t="shared" ref="BV810:BV811" si="5849">IF(A810 =2015,I810,"")</f>
        <v/>
      </c>
      <c r="BW810" s="65">
        <f t="shared" ref="BW810:BW811" si="5850">IF(A810 =2016,I810,"")</f>
        <v>542142</v>
      </c>
      <c r="BX810" s="68" t="str">
        <f t="shared" ref="BX810:BX811" si="5851">IF(A810 =2017,I810,"")</f>
        <v/>
      </c>
      <c r="BY810" s="67" t="str">
        <f t="shared" si="44"/>
        <v/>
      </c>
      <c r="BZ810" s="68"/>
      <c r="CA810" s="65" t="str">
        <f t="shared" si="45"/>
        <v/>
      </c>
      <c r="CB810" s="67" t="str">
        <f t="shared" si="46"/>
        <v/>
      </c>
      <c r="CC810" s="67">
        <f t="shared" si="47"/>
        <v>0</v>
      </c>
      <c r="CD810" s="67" t="str">
        <f t="shared" si="48"/>
        <v/>
      </c>
      <c r="CE810" s="67" t="str">
        <f t="shared" si="49"/>
        <v/>
      </c>
      <c r="CF810" s="68"/>
      <c r="CG810" s="68" t="str">
        <f t="shared" ref="CG810:CG811" si="5852">IF(A810 =2014,Q810+R810+S810+T810+U810,"")</f>
        <v/>
      </c>
      <c r="CH810" s="68" t="str">
        <f t="shared" ref="CH810:CH811" si="5853">IF(A810 =2015,Q810+R810+S810+T810+U810,"")</f>
        <v/>
      </c>
      <c r="CI810" s="65">
        <f t="shared" ref="CI810:CI811" si="5854">IF(A810 =2016,Q810+R810+S810+T810+U810,"")</f>
        <v>561159</v>
      </c>
      <c r="CJ810" s="68" t="str">
        <f t="shared" ref="CJ810:CJ811" si="5855">IF(A810 =2017,Q810+R810+S810+T810+U810,"")</f>
        <v/>
      </c>
      <c r="CK810" s="67" t="str">
        <f t="shared" si="54"/>
        <v/>
      </c>
      <c r="CL810" s="68"/>
      <c r="CM810" s="68" t="str">
        <f t="shared" ref="CM810:CM811" si="5856">IF(A810 =2014,Q810,"")</f>
        <v/>
      </c>
      <c r="CN810" s="68" t="str">
        <f t="shared" ref="CN810:CN811" si="5857">IF(A810 =2015,Q810,"")</f>
        <v/>
      </c>
      <c r="CO810" s="65">
        <f t="shared" ref="CO810:CO811" si="5858">IF(A810 =2016,Q810,"")</f>
        <v>488043</v>
      </c>
      <c r="CP810" s="68" t="str">
        <f t="shared" ref="CP810:CP811" si="5859">IF(A810 =2017,Q810,"")</f>
        <v/>
      </c>
      <c r="CQ810" s="67" t="str">
        <f t="shared" si="59"/>
        <v/>
      </c>
      <c r="CR810" s="68"/>
      <c r="CS810" s="68" t="str">
        <f t="shared" ref="CS810:CS811" si="5860">IF(A810 =2014,R810,"")</f>
        <v/>
      </c>
      <c r="CT810" s="68" t="str">
        <f t="shared" ref="CT810:CT811" si="5861">IF(A810 =2015,R810,"")</f>
        <v/>
      </c>
      <c r="CU810" s="65">
        <f t="shared" ref="CU810:CU811" si="5862">IF(A810 =2016,R810,"")</f>
        <v>0</v>
      </c>
      <c r="CV810" s="68" t="str">
        <f t="shared" ref="CV810:CV811" si="5863">IF(A810 =2017,R810,"")</f>
        <v/>
      </c>
      <c r="CW810" s="67" t="str">
        <f t="shared" si="64"/>
        <v/>
      </c>
      <c r="CX810" s="68"/>
      <c r="CY810" s="68" t="str">
        <f t="shared" ref="CY810:CY811" si="5864">IF(A810 =2014,S810,"")</f>
        <v/>
      </c>
      <c r="CZ810" s="68" t="str">
        <f t="shared" ref="CZ810:CZ811" si="5865">IF(A810 =2015,S810,"")</f>
        <v/>
      </c>
      <c r="DA810" s="65">
        <f t="shared" ref="DA810:DA811" si="5866">IF(A810 =2016,S810,"")</f>
        <v>73116</v>
      </c>
      <c r="DB810" s="68" t="str">
        <f t="shared" ref="DB810:DB811" si="5867">IF(A810 =2017,S810,"")</f>
        <v/>
      </c>
      <c r="DC810" s="67" t="str">
        <f t="shared" si="69"/>
        <v/>
      </c>
      <c r="DD810" s="68"/>
      <c r="DE810" s="68" t="str">
        <f t="shared" ref="DE810:DE811" si="5868">IF(A810 =2014,T810,"")</f>
        <v/>
      </c>
      <c r="DF810" s="51" t="str">
        <f t="shared" ref="DF810:DF811" si="5869">IF(A810 =2015,T810,"")</f>
        <v/>
      </c>
      <c r="DG810" s="65">
        <f t="shared" ref="DG810:DG811" si="5870">IF(A810 =2016,T810,"")</f>
        <v>0</v>
      </c>
      <c r="DH810" s="51" t="str">
        <f t="shared" ref="DH810:DH811" si="5871">IF(A810 =2017,T810,"")</f>
        <v/>
      </c>
      <c r="DI810" s="69" t="str">
        <f t="shared" si="74"/>
        <v/>
      </c>
      <c r="DJ810" s="51"/>
      <c r="DK810" s="51" t="str">
        <f t="shared" ref="DK810:DK811" si="5872">IF(A810 =2014,U810,"")</f>
        <v/>
      </c>
      <c r="DL810" s="51" t="str">
        <f t="shared" ref="DL810:DL811" si="5873">IF(A810 =2015,U810,"")</f>
        <v/>
      </c>
      <c r="DM810" s="65">
        <f t="shared" ref="DM810:DM811" si="5874">IF(A810 =2016,U810,"")</f>
        <v>0</v>
      </c>
      <c r="DN810" s="51" t="str">
        <f t="shared" ref="DN810:DN811" si="5875">IF(A810 =2017,U810,"")</f>
        <v/>
      </c>
      <c r="DO810" s="69" t="str">
        <f t="shared" si="79"/>
        <v/>
      </c>
      <c r="DP810" s="51"/>
      <c r="DQ810" s="51"/>
      <c r="DR810" s="51"/>
      <c r="DS810" s="51"/>
      <c r="DT810" s="51"/>
      <c r="DU810" s="181"/>
    </row>
    <row r="811" spans="1:125" ht="15" x14ac:dyDescent="0.25">
      <c r="A811" s="50">
        <v>2017</v>
      </c>
      <c r="B811" s="51" t="s">
        <v>636</v>
      </c>
      <c r="C811" s="50" t="s">
        <v>637</v>
      </c>
      <c r="D811" s="53" t="s">
        <v>193</v>
      </c>
      <c r="E811" s="50" t="s">
        <v>7</v>
      </c>
      <c r="F811" s="220">
        <v>34674</v>
      </c>
      <c r="G811" s="220" t="s">
        <v>364</v>
      </c>
      <c r="H811" s="220">
        <v>56559</v>
      </c>
      <c r="I811" s="61">
        <v>511335</v>
      </c>
      <c r="J811" s="50"/>
      <c r="K811" s="50" t="s">
        <v>2032</v>
      </c>
      <c r="L811" s="58" t="s">
        <v>2032</v>
      </c>
      <c r="M811" s="58" t="s">
        <v>2032</v>
      </c>
      <c r="N811" s="58" t="s">
        <v>2032</v>
      </c>
      <c r="O811" s="58" t="s">
        <v>2032</v>
      </c>
      <c r="P811" s="59"/>
      <c r="Q811" s="60">
        <v>481109</v>
      </c>
      <c r="R811" s="60">
        <v>0</v>
      </c>
      <c r="S811" s="60">
        <v>53877</v>
      </c>
      <c r="T811" s="60">
        <v>0</v>
      </c>
      <c r="U811" s="60">
        <v>0</v>
      </c>
      <c r="V811" s="79"/>
      <c r="W811" s="90">
        <f t="shared" si="5837"/>
        <v>534986</v>
      </c>
      <c r="X811" s="101">
        <v>437716</v>
      </c>
      <c r="Y811" s="50"/>
      <c r="Z811" s="50" t="s">
        <v>193</v>
      </c>
      <c r="AA811" s="51" t="str">
        <f t="shared" si="5838"/>
        <v/>
      </c>
      <c r="AB811" s="68" t="str">
        <f t="shared" si="5839"/>
        <v/>
      </c>
      <c r="AC811" s="68" t="str">
        <f t="shared" si="5840"/>
        <v/>
      </c>
      <c r="AD811" s="68" t="str">
        <f t="shared" si="5841"/>
        <v/>
      </c>
      <c r="AE811" s="68" t="str">
        <f t="shared" si="5842"/>
        <v/>
      </c>
      <c r="AF811" s="68" t="str">
        <f t="shared" si="5843"/>
        <v/>
      </c>
      <c r="AG811" s="67" t="str">
        <f t="shared" si="7"/>
        <v/>
      </c>
      <c r="AH811" s="51"/>
      <c r="AI811" s="51" t="str">
        <f t="shared" si="8"/>
        <v/>
      </c>
      <c r="AJ811" s="68" t="str">
        <f t="shared" si="9"/>
        <v/>
      </c>
      <c r="AK811" s="68" t="str">
        <f t="shared" si="10"/>
        <v/>
      </c>
      <c r="AL811" s="68" t="str">
        <f t="shared" si="11"/>
        <v/>
      </c>
      <c r="AM811" s="68" t="str">
        <f t="shared" si="12"/>
        <v/>
      </c>
      <c r="AN811" s="68" t="str">
        <f t="shared" si="13"/>
        <v/>
      </c>
      <c r="AO811" s="67" t="str">
        <f t="shared" si="14"/>
        <v/>
      </c>
      <c r="AP811" s="51"/>
      <c r="AQ811" s="51" t="str">
        <f t="shared" si="15"/>
        <v/>
      </c>
      <c r="AR811" s="68" t="str">
        <f t="shared" si="16"/>
        <v/>
      </c>
      <c r="AS811" s="68" t="str">
        <f t="shared" si="17"/>
        <v/>
      </c>
      <c r="AT811" s="68" t="str">
        <f t="shared" si="18"/>
        <v/>
      </c>
      <c r="AU811" s="68" t="str">
        <f t="shared" si="19"/>
        <v/>
      </c>
      <c r="AV811" s="68" t="str">
        <f t="shared" si="20"/>
        <v/>
      </c>
      <c r="AW811" s="67" t="str">
        <f t="shared" si="21"/>
        <v/>
      </c>
      <c r="AX811" s="51"/>
      <c r="AY811" s="80">
        <f t="shared" si="22"/>
        <v>34674</v>
      </c>
      <c r="AZ811" s="68">
        <f t="shared" si="23"/>
        <v>511335</v>
      </c>
      <c r="BA811" s="68">
        <f t="shared" si="24"/>
        <v>481109</v>
      </c>
      <c r="BB811" s="68">
        <f t="shared" si="25"/>
        <v>0</v>
      </c>
      <c r="BC811" s="68">
        <f t="shared" si="26"/>
        <v>53877</v>
      </c>
      <c r="BD811" s="68">
        <f t="shared" si="27"/>
        <v>0</v>
      </c>
      <c r="BE811" s="68">
        <f t="shared" si="28"/>
        <v>437716</v>
      </c>
      <c r="BF811" s="51"/>
      <c r="BG811" s="69" t="str">
        <f t="shared" si="29"/>
        <v/>
      </c>
      <c r="BH811" s="67" t="str">
        <f t="shared" si="30"/>
        <v/>
      </c>
      <c r="BI811" s="67" t="str">
        <f t="shared" si="31"/>
        <v/>
      </c>
      <c r="BJ811" s="67" t="str">
        <f t="shared" si="32"/>
        <v/>
      </c>
      <c r="BK811" s="67" t="str">
        <f t="shared" si="33"/>
        <v/>
      </c>
      <c r="BL811" s="67" t="str">
        <f t="shared" si="34"/>
        <v/>
      </c>
      <c r="BM811" s="65" t="str">
        <f t="shared" si="35"/>
        <v/>
      </c>
      <c r="BN811" s="51"/>
      <c r="BO811" s="51" t="str">
        <f t="shared" si="5844"/>
        <v/>
      </c>
      <c r="BP811" s="51" t="str">
        <f t="shared" si="5845"/>
        <v/>
      </c>
      <c r="BQ811" s="51" t="str">
        <f t="shared" si="5846"/>
        <v/>
      </c>
      <c r="BR811" s="71">
        <f t="shared" si="5847"/>
        <v>34674</v>
      </c>
      <c r="BS811" s="69" t="str">
        <f t="shared" si="2920"/>
        <v/>
      </c>
      <c r="BT811" s="51"/>
      <c r="BU811" s="68" t="str">
        <f t="shared" si="5848"/>
        <v/>
      </c>
      <c r="BV811" s="68" t="str">
        <f t="shared" si="5849"/>
        <v/>
      </c>
      <c r="BW811" s="68" t="str">
        <f t="shared" si="5850"/>
        <v/>
      </c>
      <c r="BX811" s="65">
        <f t="shared" si="5851"/>
        <v>511335</v>
      </c>
      <c r="BY811" s="67" t="str">
        <f t="shared" si="44"/>
        <v/>
      </c>
      <c r="BZ811" s="68"/>
      <c r="CA811" s="65" t="str">
        <f t="shared" si="45"/>
        <v/>
      </c>
      <c r="CB811" s="67" t="str">
        <f t="shared" si="46"/>
        <v/>
      </c>
      <c r="CC811" s="67" t="str">
        <f t="shared" si="47"/>
        <v/>
      </c>
      <c r="CD811" s="67">
        <f t="shared" si="48"/>
        <v>437716</v>
      </c>
      <c r="CE811" s="67" t="str">
        <f t="shared" si="49"/>
        <v/>
      </c>
      <c r="CF811" s="68"/>
      <c r="CG811" s="68" t="str">
        <f t="shared" si="5852"/>
        <v/>
      </c>
      <c r="CH811" s="68" t="str">
        <f t="shared" si="5853"/>
        <v/>
      </c>
      <c r="CI811" s="68" t="str">
        <f t="shared" si="5854"/>
        <v/>
      </c>
      <c r="CJ811" s="65">
        <f t="shared" si="5855"/>
        <v>534986</v>
      </c>
      <c r="CK811" s="67" t="str">
        <f t="shared" si="54"/>
        <v/>
      </c>
      <c r="CL811" s="68"/>
      <c r="CM811" s="68" t="str">
        <f t="shared" si="5856"/>
        <v/>
      </c>
      <c r="CN811" s="68" t="str">
        <f t="shared" si="5857"/>
        <v/>
      </c>
      <c r="CO811" s="68" t="str">
        <f t="shared" si="5858"/>
        <v/>
      </c>
      <c r="CP811" s="65">
        <f t="shared" si="5859"/>
        <v>481109</v>
      </c>
      <c r="CQ811" s="67" t="str">
        <f t="shared" si="59"/>
        <v/>
      </c>
      <c r="CR811" s="68"/>
      <c r="CS811" s="68" t="str">
        <f t="shared" si="5860"/>
        <v/>
      </c>
      <c r="CT811" s="68" t="str">
        <f t="shared" si="5861"/>
        <v/>
      </c>
      <c r="CU811" s="68" t="str">
        <f t="shared" si="5862"/>
        <v/>
      </c>
      <c r="CV811" s="65">
        <f t="shared" si="5863"/>
        <v>0</v>
      </c>
      <c r="CW811" s="67" t="str">
        <f t="shared" si="64"/>
        <v/>
      </c>
      <c r="CX811" s="68"/>
      <c r="CY811" s="68" t="str">
        <f t="shared" si="5864"/>
        <v/>
      </c>
      <c r="CZ811" s="68" t="str">
        <f t="shared" si="5865"/>
        <v/>
      </c>
      <c r="DA811" s="68" t="str">
        <f t="shared" si="5866"/>
        <v/>
      </c>
      <c r="DB811" s="65">
        <f t="shared" si="5867"/>
        <v>53877</v>
      </c>
      <c r="DC811" s="67" t="str">
        <f t="shared" si="69"/>
        <v/>
      </c>
      <c r="DD811" s="68"/>
      <c r="DE811" s="68" t="str">
        <f t="shared" si="5868"/>
        <v/>
      </c>
      <c r="DF811" s="51" t="str">
        <f t="shared" si="5869"/>
        <v/>
      </c>
      <c r="DG811" s="51" t="str">
        <f t="shared" si="5870"/>
        <v/>
      </c>
      <c r="DH811" s="65">
        <f t="shared" si="5871"/>
        <v>0</v>
      </c>
      <c r="DI811" s="69" t="str">
        <f t="shared" si="74"/>
        <v/>
      </c>
      <c r="DJ811" s="51"/>
      <c r="DK811" s="51" t="str">
        <f t="shared" si="5872"/>
        <v/>
      </c>
      <c r="DL811" s="51" t="str">
        <f t="shared" si="5873"/>
        <v/>
      </c>
      <c r="DM811" s="51" t="str">
        <f t="shared" si="5874"/>
        <v/>
      </c>
      <c r="DN811" s="65">
        <f t="shared" si="5875"/>
        <v>0</v>
      </c>
      <c r="DO811" s="69" t="str">
        <f t="shared" si="79"/>
        <v/>
      </c>
      <c r="DP811" s="51"/>
      <c r="DQ811" s="51"/>
      <c r="DR811" s="51"/>
      <c r="DS811" s="51"/>
      <c r="DT811" s="51"/>
      <c r="DU811" s="181"/>
    </row>
    <row r="812" spans="1:125" ht="15" x14ac:dyDescent="0.25">
      <c r="A812" s="56">
        <v>2018</v>
      </c>
      <c r="B812" s="51" t="s">
        <v>636</v>
      </c>
      <c r="C812" s="50" t="s">
        <v>637</v>
      </c>
      <c r="D812" s="170" t="s">
        <v>193</v>
      </c>
      <c r="E812" s="50" t="s">
        <v>7</v>
      </c>
      <c r="F812" s="89">
        <v>31862</v>
      </c>
      <c r="G812" s="89">
        <v>0</v>
      </c>
      <c r="H812" s="89">
        <v>49958</v>
      </c>
      <c r="I812" s="90">
        <v>529306</v>
      </c>
      <c r="J812" s="56" t="s">
        <v>209</v>
      </c>
      <c r="K812" s="50" t="s">
        <v>2032</v>
      </c>
      <c r="L812" s="112">
        <v>529306</v>
      </c>
      <c r="M812" s="58"/>
      <c r="N812" s="58"/>
      <c r="O812" s="58"/>
      <c r="P812" s="59"/>
      <c r="Q812" s="93">
        <v>496641</v>
      </c>
      <c r="R812" s="93">
        <v>0</v>
      </c>
      <c r="S812" s="93">
        <v>50724</v>
      </c>
      <c r="T812" s="93">
        <v>0</v>
      </c>
      <c r="U812" s="93">
        <v>0</v>
      </c>
      <c r="V812" s="79"/>
      <c r="W812" s="90">
        <f t="shared" si="5837"/>
        <v>547365</v>
      </c>
      <c r="X812" s="90">
        <v>335412</v>
      </c>
      <c r="Y812" s="50"/>
      <c r="Z812" s="50"/>
      <c r="AA812" s="51"/>
      <c r="AB812" s="68"/>
      <c r="AC812" s="68"/>
      <c r="AD812" s="68"/>
      <c r="AE812" s="68"/>
      <c r="AF812" s="68"/>
      <c r="AG812" s="67" t="str">
        <f t="shared" si="7"/>
        <v/>
      </c>
      <c r="AH812" s="51"/>
      <c r="AI812" s="51" t="str">
        <f t="shared" si="8"/>
        <v/>
      </c>
      <c r="AJ812" s="68" t="str">
        <f t="shared" si="9"/>
        <v/>
      </c>
      <c r="AK812" s="68" t="str">
        <f t="shared" si="10"/>
        <v/>
      </c>
      <c r="AL812" s="68" t="str">
        <f t="shared" si="11"/>
        <v/>
      </c>
      <c r="AM812" s="68" t="str">
        <f t="shared" si="12"/>
        <v/>
      </c>
      <c r="AN812" s="68" t="str">
        <f t="shared" si="13"/>
        <v/>
      </c>
      <c r="AO812" s="67" t="str">
        <f t="shared" si="14"/>
        <v/>
      </c>
      <c r="AP812" s="51"/>
      <c r="AQ812" s="51" t="str">
        <f t="shared" si="15"/>
        <v/>
      </c>
      <c r="AR812" s="68" t="str">
        <f t="shared" si="16"/>
        <v/>
      </c>
      <c r="AS812" s="68" t="str">
        <f t="shared" si="17"/>
        <v/>
      </c>
      <c r="AT812" s="68" t="str">
        <f t="shared" si="18"/>
        <v/>
      </c>
      <c r="AU812" s="68" t="str">
        <f t="shared" si="19"/>
        <v/>
      </c>
      <c r="AV812" s="68" t="str">
        <f t="shared" si="20"/>
        <v/>
      </c>
      <c r="AW812" s="67" t="str">
        <f t="shared" si="21"/>
        <v/>
      </c>
      <c r="AX812" s="51"/>
      <c r="AY812" s="51" t="str">
        <f t="shared" si="22"/>
        <v/>
      </c>
      <c r="AZ812" s="68" t="str">
        <f t="shared" si="23"/>
        <v/>
      </c>
      <c r="BA812" s="68" t="str">
        <f t="shared" si="24"/>
        <v/>
      </c>
      <c r="BB812" s="68" t="str">
        <f t="shared" si="25"/>
        <v/>
      </c>
      <c r="BC812" s="68" t="str">
        <f t="shared" si="26"/>
        <v/>
      </c>
      <c r="BD812" s="68" t="str">
        <f t="shared" si="27"/>
        <v/>
      </c>
      <c r="BE812" s="68" t="str">
        <f t="shared" si="28"/>
        <v/>
      </c>
      <c r="BF812" s="51"/>
      <c r="BG812" s="96">
        <f t="shared" si="29"/>
        <v>31862</v>
      </c>
      <c r="BH812" s="67">
        <f t="shared" si="30"/>
        <v>529306</v>
      </c>
      <c r="BI812" s="67">
        <f t="shared" si="31"/>
        <v>496641</v>
      </c>
      <c r="BJ812" s="67">
        <f t="shared" si="32"/>
        <v>0</v>
      </c>
      <c r="BK812" s="67">
        <f t="shared" si="33"/>
        <v>50724</v>
      </c>
      <c r="BL812" s="67">
        <f t="shared" si="34"/>
        <v>0</v>
      </c>
      <c r="BM812" s="65">
        <f t="shared" si="35"/>
        <v>335412</v>
      </c>
      <c r="BN812" s="51"/>
      <c r="BO812" s="51"/>
      <c r="BP812" s="51"/>
      <c r="BQ812" s="70"/>
      <c r="BR812" s="51"/>
      <c r="BS812" s="96">
        <f t="shared" si="2920"/>
        <v>31862</v>
      </c>
      <c r="BT812" s="51"/>
      <c r="BU812" s="68"/>
      <c r="BV812" s="68"/>
      <c r="BW812" s="65"/>
      <c r="BX812" s="68"/>
      <c r="BY812" s="67">
        <f t="shared" si="44"/>
        <v>529306</v>
      </c>
      <c r="BZ812" s="68"/>
      <c r="CA812" s="65" t="str">
        <f t="shared" si="45"/>
        <v/>
      </c>
      <c r="CB812" s="67" t="str">
        <f t="shared" si="46"/>
        <v/>
      </c>
      <c r="CC812" s="67" t="str">
        <f t="shared" si="47"/>
        <v/>
      </c>
      <c r="CD812" s="67" t="str">
        <f t="shared" si="48"/>
        <v/>
      </c>
      <c r="CE812" s="67">
        <f t="shared" si="49"/>
        <v>335412</v>
      </c>
      <c r="CF812" s="68"/>
      <c r="CG812" s="68"/>
      <c r="CH812" s="68"/>
      <c r="CI812" s="65"/>
      <c r="CJ812" s="68"/>
      <c r="CK812" s="67">
        <f t="shared" si="54"/>
        <v>547365</v>
      </c>
      <c r="CL812" s="68"/>
      <c r="CM812" s="68"/>
      <c r="CN812" s="68"/>
      <c r="CO812" s="65"/>
      <c r="CP812" s="68"/>
      <c r="CQ812" s="67">
        <f t="shared" si="59"/>
        <v>496641</v>
      </c>
      <c r="CR812" s="68"/>
      <c r="CS812" s="68"/>
      <c r="CT812" s="68"/>
      <c r="CU812" s="65"/>
      <c r="CV812" s="68"/>
      <c r="CW812" s="67">
        <f t="shared" si="64"/>
        <v>0</v>
      </c>
      <c r="CX812" s="68"/>
      <c r="CY812" s="68"/>
      <c r="CZ812" s="68"/>
      <c r="DA812" s="65"/>
      <c r="DB812" s="68"/>
      <c r="DC812" s="67">
        <f t="shared" si="69"/>
        <v>50724</v>
      </c>
      <c r="DD812" s="68"/>
      <c r="DE812" s="68"/>
      <c r="DF812" s="51"/>
      <c r="DG812" s="70"/>
      <c r="DH812" s="51"/>
      <c r="DI812" s="67">
        <f t="shared" si="74"/>
        <v>0</v>
      </c>
      <c r="DJ812" s="51"/>
      <c r="DK812" s="51"/>
      <c r="DL812" s="51"/>
      <c r="DM812" s="70"/>
      <c r="DN812" s="51"/>
      <c r="DO812" s="67">
        <f t="shared" si="79"/>
        <v>496641</v>
      </c>
      <c r="DP812" s="51"/>
      <c r="DQ812" s="51"/>
      <c r="DR812" s="51"/>
      <c r="DS812" s="51"/>
      <c r="DT812" s="51"/>
      <c r="DU812" s="181"/>
    </row>
    <row r="813" spans="1:125" ht="15" x14ac:dyDescent="0.25">
      <c r="A813" s="50"/>
      <c r="B813" s="51"/>
      <c r="C813" s="50"/>
      <c r="D813" s="53"/>
      <c r="E813" s="50"/>
      <c r="F813" s="54"/>
      <c r="G813" s="54"/>
      <c r="H813" s="54"/>
      <c r="I813" s="55"/>
      <c r="J813" s="50"/>
      <c r="K813" s="50" t="s">
        <v>2032</v>
      </c>
      <c r="L813" s="58"/>
      <c r="M813" s="58"/>
      <c r="N813" s="58"/>
      <c r="O813" s="58"/>
      <c r="P813" s="59"/>
      <c r="Q813" s="60"/>
      <c r="R813" s="60"/>
      <c r="S813" s="60"/>
      <c r="T813" s="60"/>
      <c r="U813" s="60"/>
      <c r="V813" s="79"/>
      <c r="W813" s="90"/>
      <c r="X813" s="101"/>
      <c r="Y813" s="50"/>
      <c r="Z813" s="50"/>
      <c r="AA813" s="51"/>
      <c r="AB813" s="68"/>
      <c r="AC813" s="68"/>
      <c r="AD813" s="68"/>
      <c r="AE813" s="68"/>
      <c r="AF813" s="68"/>
      <c r="AG813" s="67" t="str">
        <f t="shared" si="7"/>
        <v/>
      </c>
      <c r="AH813" s="51"/>
      <c r="AI813" s="51" t="str">
        <f t="shared" si="8"/>
        <v/>
      </c>
      <c r="AJ813" s="68" t="str">
        <f t="shared" si="9"/>
        <v/>
      </c>
      <c r="AK813" s="68" t="str">
        <f t="shared" si="10"/>
        <v/>
      </c>
      <c r="AL813" s="68" t="str">
        <f t="shared" si="11"/>
        <v/>
      </c>
      <c r="AM813" s="68" t="str">
        <f t="shared" si="12"/>
        <v/>
      </c>
      <c r="AN813" s="68" t="str">
        <f t="shared" si="13"/>
        <v/>
      </c>
      <c r="AO813" s="67" t="str">
        <f t="shared" si="14"/>
        <v/>
      </c>
      <c r="AP813" s="51"/>
      <c r="AQ813" s="51" t="str">
        <f t="shared" si="15"/>
        <v/>
      </c>
      <c r="AR813" s="68" t="str">
        <f t="shared" si="16"/>
        <v/>
      </c>
      <c r="AS813" s="68" t="str">
        <f t="shared" si="17"/>
        <v/>
      </c>
      <c r="AT813" s="68" t="str">
        <f t="shared" si="18"/>
        <v/>
      </c>
      <c r="AU813" s="68" t="str">
        <f t="shared" si="19"/>
        <v/>
      </c>
      <c r="AV813" s="68" t="str">
        <f t="shared" si="20"/>
        <v/>
      </c>
      <c r="AW813" s="67" t="str">
        <f t="shared" si="21"/>
        <v/>
      </c>
      <c r="AX813" s="51"/>
      <c r="AY813" s="51" t="str">
        <f t="shared" si="22"/>
        <v/>
      </c>
      <c r="AZ813" s="68" t="str">
        <f t="shared" si="23"/>
        <v/>
      </c>
      <c r="BA813" s="68" t="str">
        <f t="shared" si="24"/>
        <v/>
      </c>
      <c r="BB813" s="68" t="str">
        <f t="shared" si="25"/>
        <v/>
      </c>
      <c r="BC813" s="68" t="str">
        <f t="shared" si="26"/>
        <v/>
      </c>
      <c r="BD813" s="68" t="str">
        <f t="shared" si="27"/>
        <v/>
      </c>
      <c r="BE813" s="68" t="str">
        <f t="shared" si="28"/>
        <v/>
      </c>
      <c r="BF813" s="51"/>
      <c r="BG813" s="69" t="str">
        <f t="shared" si="29"/>
        <v/>
      </c>
      <c r="BH813" s="67" t="str">
        <f t="shared" si="30"/>
        <v/>
      </c>
      <c r="BI813" s="67" t="str">
        <f t="shared" si="31"/>
        <v/>
      </c>
      <c r="BJ813" s="67" t="str">
        <f t="shared" si="32"/>
        <v/>
      </c>
      <c r="BK813" s="67" t="str">
        <f t="shared" si="33"/>
        <v/>
      </c>
      <c r="BL813" s="67" t="str">
        <f t="shared" si="34"/>
        <v/>
      </c>
      <c r="BM813" s="65" t="str">
        <f t="shared" si="35"/>
        <v/>
      </c>
      <c r="BN813" s="51"/>
      <c r="BO813" s="51"/>
      <c r="BP813" s="51"/>
      <c r="BQ813" s="70"/>
      <c r="BR813" s="51"/>
      <c r="BS813" s="69" t="str">
        <f t="shared" si="2920"/>
        <v/>
      </c>
      <c r="BT813" s="51"/>
      <c r="BU813" s="68"/>
      <c r="BV813" s="68"/>
      <c r="BW813" s="65"/>
      <c r="BX813" s="68"/>
      <c r="BY813" s="67" t="str">
        <f t="shared" si="44"/>
        <v/>
      </c>
      <c r="BZ813" s="68"/>
      <c r="CA813" s="65" t="str">
        <f t="shared" si="45"/>
        <v/>
      </c>
      <c r="CB813" s="67" t="str">
        <f t="shared" si="46"/>
        <v/>
      </c>
      <c r="CC813" s="67" t="str">
        <f t="shared" si="47"/>
        <v/>
      </c>
      <c r="CD813" s="67" t="str">
        <f t="shared" si="48"/>
        <v/>
      </c>
      <c r="CE813" s="67" t="str">
        <f t="shared" si="49"/>
        <v/>
      </c>
      <c r="CF813" s="68"/>
      <c r="CG813" s="68"/>
      <c r="CH813" s="68"/>
      <c r="CI813" s="65"/>
      <c r="CJ813" s="68"/>
      <c r="CK813" s="67" t="str">
        <f t="shared" si="54"/>
        <v/>
      </c>
      <c r="CL813" s="68"/>
      <c r="CM813" s="68"/>
      <c r="CN813" s="68"/>
      <c r="CO813" s="65"/>
      <c r="CP813" s="68"/>
      <c r="CQ813" s="67" t="str">
        <f t="shared" si="59"/>
        <v/>
      </c>
      <c r="CR813" s="68"/>
      <c r="CS813" s="68"/>
      <c r="CT813" s="68"/>
      <c r="CU813" s="65"/>
      <c r="CV813" s="68"/>
      <c r="CW813" s="67" t="str">
        <f t="shared" si="64"/>
        <v/>
      </c>
      <c r="CX813" s="68"/>
      <c r="CY813" s="68"/>
      <c r="CZ813" s="68"/>
      <c r="DA813" s="65"/>
      <c r="DB813" s="68"/>
      <c r="DC813" s="67" t="str">
        <f t="shared" si="69"/>
        <v/>
      </c>
      <c r="DD813" s="68"/>
      <c r="DE813" s="68"/>
      <c r="DF813" s="51"/>
      <c r="DG813" s="70"/>
      <c r="DH813" s="51"/>
      <c r="DI813" s="69" t="str">
        <f t="shared" si="74"/>
        <v/>
      </c>
      <c r="DJ813" s="51"/>
      <c r="DK813" s="51"/>
      <c r="DL813" s="51"/>
      <c r="DM813" s="70"/>
      <c r="DN813" s="51"/>
      <c r="DO813" s="69" t="str">
        <f t="shared" si="79"/>
        <v/>
      </c>
      <c r="DP813" s="51"/>
      <c r="DQ813" s="51"/>
      <c r="DR813" s="51"/>
      <c r="DS813" s="51"/>
      <c r="DT813" s="51"/>
      <c r="DU813" s="181"/>
    </row>
    <row r="814" spans="1:125" ht="15" x14ac:dyDescent="0.25">
      <c r="A814" s="50">
        <v>2016</v>
      </c>
      <c r="B814" s="51" t="s">
        <v>1127</v>
      </c>
      <c r="C814" s="50" t="s">
        <v>1125</v>
      </c>
      <c r="D814" s="53" t="s">
        <v>1125</v>
      </c>
      <c r="E814" s="50" t="s">
        <v>155</v>
      </c>
      <c r="F814" s="54">
        <v>4096</v>
      </c>
      <c r="G814" s="54" t="s">
        <v>364</v>
      </c>
      <c r="H814" s="54">
        <v>35722</v>
      </c>
      <c r="I814" s="55">
        <v>26831</v>
      </c>
      <c r="J814" s="50"/>
      <c r="K814" s="50" t="s">
        <v>2032</v>
      </c>
      <c r="L814" s="58" t="s">
        <v>2032</v>
      </c>
      <c r="M814" s="58" t="s">
        <v>2032</v>
      </c>
      <c r="N814" s="58" t="s">
        <v>2032</v>
      </c>
      <c r="O814" s="58" t="s">
        <v>2032</v>
      </c>
      <c r="P814" s="59"/>
      <c r="Q814" s="60">
        <v>0</v>
      </c>
      <c r="R814" s="60">
        <v>0</v>
      </c>
      <c r="S814" s="60">
        <v>24112</v>
      </c>
      <c r="T814" s="60">
        <v>12310</v>
      </c>
      <c r="U814" s="60">
        <v>0</v>
      </c>
      <c r="V814" s="79"/>
      <c r="W814" s="90">
        <f t="shared" ref="W814:W816" si="5876">Q814+R814+S814+T814+U814</f>
        <v>36422</v>
      </c>
      <c r="X814" s="101">
        <v>0</v>
      </c>
      <c r="Y814" s="50" t="s">
        <v>167</v>
      </c>
      <c r="Z814" s="50" t="s">
        <v>1125</v>
      </c>
      <c r="AA814" s="51" t="str">
        <f t="shared" ref="AA814:AA815" si="5877">IF(A814 =2014,IF(Y814 ="",F814,""),"")</f>
        <v/>
      </c>
      <c r="AB814" s="68" t="str">
        <f t="shared" ref="AB814:AB815" si="5878">IF(A814 =2014,IF(Y814 ="",I814,""),"")</f>
        <v/>
      </c>
      <c r="AC814" s="68" t="str">
        <f t="shared" ref="AC814:AC815" si="5879">IF(A814 =2014,IF(Y814 ="",Q814,""),"")</f>
        <v/>
      </c>
      <c r="AD814" s="68" t="str">
        <f t="shared" ref="AD814:AD815" si="5880">IF(A814 =2014,IF(Y814 ="",R814,""),"")</f>
        <v/>
      </c>
      <c r="AE814" s="68" t="str">
        <f t="shared" ref="AE814:AE815" si="5881">IF(A814 =2014,IF(Y814 ="",S814,""),"")</f>
        <v/>
      </c>
      <c r="AF814" s="68" t="str">
        <f t="shared" ref="AF814:AF815" si="5882">IF(A814 =2014,IF(Y814 ="",T814+U814,""),"")</f>
        <v/>
      </c>
      <c r="AG814" s="67" t="str">
        <f t="shared" si="7"/>
        <v/>
      </c>
      <c r="AH814" s="51"/>
      <c r="AI814" s="51" t="str">
        <f t="shared" si="8"/>
        <v/>
      </c>
      <c r="AJ814" s="68" t="str">
        <f t="shared" si="9"/>
        <v/>
      </c>
      <c r="AK814" s="68" t="str">
        <f t="shared" si="10"/>
        <v/>
      </c>
      <c r="AL814" s="68" t="str">
        <f t="shared" si="11"/>
        <v/>
      </c>
      <c r="AM814" s="68" t="str">
        <f t="shared" si="12"/>
        <v/>
      </c>
      <c r="AN814" s="68" t="str">
        <f t="shared" si="13"/>
        <v/>
      </c>
      <c r="AO814" s="67" t="str">
        <f t="shared" si="14"/>
        <v/>
      </c>
      <c r="AP814" s="51"/>
      <c r="AQ814" s="51" t="str">
        <f t="shared" si="15"/>
        <v/>
      </c>
      <c r="AR814" s="68" t="str">
        <f t="shared" si="16"/>
        <v/>
      </c>
      <c r="AS814" s="68" t="str">
        <f t="shared" si="17"/>
        <v/>
      </c>
      <c r="AT814" s="68" t="str">
        <f t="shared" si="18"/>
        <v/>
      </c>
      <c r="AU814" s="68" t="str">
        <f t="shared" si="19"/>
        <v/>
      </c>
      <c r="AV814" s="68" t="str">
        <f t="shared" si="20"/>
        <v/>
      </c>
      <c r="AW814" s="67" t="str">
        <f t="shared" si="21"/>
        <v/>
      </c>
      <c r="AX814" s="51"/>
      <c r="AY814" s="51" t="str">
        <f t="shared" si="22"/>
        <v/>
      </c>
      <c r="AZ814" s="68" t="str">
        <f t="shared" si="23"/>
        <v/>
      </c>
      <c r="BA814" s="68" t="str">
        <f t="shared" si="24"/>
        <v/>
      </c>
      <c r="BB814" s="68" t="str">
        <f t="shared" si="25"/>
        <v/>
      </c>
      <c r="BC814" s="68" t="str">
        <f t="shared" si="26"/>
        <v/>
      </c>
      <c r="BD814" s="68" t="str">
        <f t="shared" si="27"/>
        <v/>
      </c>
      <c r="BE814" s="68" t="str">
        <f t="shared" si="28"/>
        <v/>
      </c>
      <c r="BF814" s="51"/>
      <c r="BG814" s="69" t="str">
        <f t="shared" si="29"/>
        <v/>
      </c>
      <c r="BH814" s="67" t="str">
        <f t="shared" si="30"/>
        <v/>
      </c>
      <c r="BI814" s="67" t="str">
        <f t="shared" si="31"/>
        <v/>
      </c>
      <c r="BJ814" s="67" t="str">
        <f t="shared" si="32"/>
        <v/>
      </c>
      <c r="BK814" s="67" t="str">
        <f t="shared" si="33"/>
        <v/>
      </c>
      <c r="BL814" s="67" t="str">
        <f t="shared" si="34"/>
        <v/>
      </c>
      <c r="BM814" s="65" t="str">
        <f t="shared" si="35"/>
        <v/>
      </c>
      <c r="BN814" s="51"/>
      <c r="BO814" s="51" t="str">
        <f t="shared" ref="BO814:BO815" si="5883">IF(A814 =2014,F814,"")</f>
        <v/>
      </c>
      <c r="BP814" s="51" t="str">
        <f t="shared" ref="BP814:BP815" si="5884">IF(A814 =2015,F814,"")</f>
        <v/>
      </c>
      <c r="BQ814" s="71">
        <f t="shared" ref="BQ814:BQ815" si="5885">IF(A814 =2016,F814,"")</f>
        <v>4096</v>
      </c>
      <c r="BR814" s="51" t="str">
        <f t="shared" ref="BR814:BR815" si="5886">IF(A814 =2017,F814,"")</f>
        <v/>
      </c>
      <c r="BS814" s="69" t="str">
        <f t="shared" si="2920"/>
        <v/>
      </c>
      <c r="BT814" s="51"/>
      <c r="BU814" s="68" t="str">
        <f t="shared" ref="BU814:BU815" si="5887">IF(A814 =2014,I814,"")</f>
        <v/>
      </c>
      <c r="BV814" s="68" t="str">
        <f t="shared" ref="BV814:BV815" si="5888">IF(A814 =2015,I814,"")</f>
        <v/>
      </c>
      <c r="BW814" s="65">
        <f t="shared" ref="BW814:BW815" si="5889">IF(A814 =2016,I814,"")</f>
        <v>26831</v>
      </c>
      <c r="BX814" s="68" t="str">
        <f t="shared" ref="BX814:BX815" si="5890">IF(A814 =2017,I814,"")</f>
        <v/>
      </c>
      <c r="BY814" s="67" t="str">
        <f t="shared" si="44"/>
        <v/>
      </c>
      <c r="BZ814" s="68"/>
      <c r="CA814" s="65" t="str">
        <f t="shared" si="45"/>
        <v/>
      </c>
      <c r="CB814" s="67" t="str">
        <f t="shared" si="46"/>
        <v/>
      </c>
      <c r="CC814" s="67">
        <f t="shared" si="47"/>
        <v>0</v>
      </c>
      <c r="CD814" s="67" t="str">
        <f t="shared" si="48"/>
        <v/>
      </c>
      <c r="CE814" s="67" t="str">
        <f t="shared" si="49"/>
        <v/>
      </c>
      <c r="CF814" s="68"/>
      <c r="CG814" s="68" t="str">
        <f t="shared" ref="CG814:CG815" si="5891">IF(A814 =2014,Q814+R814+S814+T814+U814,"")</f>
        <v/>
      </c>
      <c r="CH814" s="68" t="str">
        <f t="shared" ref="CH814:CH815" si="5892">IF(A814 =2015,Q814+R814+S814+T814+U814,"")</f>
        <v/>
      </c>
      <c r="CI814" s="65">
        <f t="shared" ref="CI814:CI815" si="5893">IF(A814 =2016,Q814+R814+S814+T814+U814,"")</f>
        <v>36422</v>
      </c>
      <c r="CJ814" s="68" t="str">
        <f t="shared" ref="CJ814:CJ815" si="5894">IF(A814 =2017,Q814+R814+S814+T814+U814,"")</f>
        <v/>
      </c>
      <c r="CK814" s="67" t="str">
        <f t="shared" si="54"/>
        <v/>
      </c>
      <c r="CL814" s="68"/>
      <c r="CM814" s="68" t="str">
        <f t="shared" ref="CM814:CM815" si="5895">IF(A814 =2014,Q814,"")</f>
        <v/>
      </c>
      <c r="CN814" s="68" t="str">
        <f t="shared" ref="CN814:CN815" si="5896">IF(A814 =2015,Q814,"")</f>
        <v/>
      </c>
      <c r="CO814" s="65">
        <f t="shared" ref="CO814:CO815" si="5897">IF(A814 =2016,Q814,"")</f>
        <v>0</v>
      </c>
      <c r="CP814" s="68" t="str">
        <f t="shared" ref="CP814:CP815" si="5898">IF(A814 =2017,Q814,"")</f>
        <v/>
      </c>
      <c r="CQ814" s="67" t="str">
        <f t="shared" si="59"/>
        <v/>
      </c>
      <c r="CR814" s="68"/>
      <c r="CS814" s="68" t="str">
        <f t="shared" ref="CS814:CS815" si="5899">IF(A814 =2014,R814,"")</f>
        <v/>
      </c>
      <c r="CT814" s="68" t="str">
        <f t="shared" ref="CT814:CT815" si="5900">IF(A814 =2015,R814,"")</f>
        <v/>
      </c>
      <c r="CU814" s="65">
        <f t="shared" ref="CU814:CU815" si="5901">IF(A814 =2016,R814,"")</f>
        <v>0</v>
      </c>
      <c r="CV814" s="68" t="str">
        <f t="shared" ref="CV814:CV815" si="5902">IF(A814 =2017,R814,"")</f>
        <v/>
      </c>
      <c r="CW814" s="67" t="str">
        <f t="shared" si="64"/>
        <v/>
      </c>
      <c r="CX814" s="68"/>
      <c r="CY814" s="68" t="str">
        <f t="shared" ref="CY814:CY815" si="5903">IF(A814 =2014,S814,"")</f>
        <v/>
      </c>
      <c r="CZ814" s="68" t="str">
        <f t="shared" ref="CZ814:CZ815" si="5904">IF(A814 =2015,S814,"")</f>
        <v/>
      </c>
      <c r="DA814" s="65">
        <f t="shared" ref="DA814:DA815" si="5905">IF(A814 =2016,S814,"")</f>
        <v>24112</v>
      </c>
      <c r="DB814" s="68" t="str">
        <f t="shared" ref="DB814:DB815" si="5906">IF(A814 =2017,S814,"")</f>
        <v/>
      </c>
      <c r="DC814" s="67" t="str">
        <f t="shared" si="69"/>
        <v/>
      </c>
      <c r="DD814" s="68"/>
      <c r="DE814" s="68" t="str">
        <f t="shared" ref="DE814:DE815" si="5907">IF(A814 =2014,T814,"")</f>
        <v/>
      </c>
      <c r="DF814" s="51" t="str">
        <f t="shared" ref="DF814:DF815" si="5908">IF(A814 =2015,T814,"")</f>
        <v/>
      </c>
      <c r="DG814" s="65">
        <f t="shared" ref="DG814:DG815" si="5909">IF(A814 =2016,T814,"")</f>
        <v>12310</v>
      </c>
      <c r="DH814" s="51" t="str">
        <f t="shared" ref="DH814:DH815" si="5910">IF(A814 =2017,T814,"")</f>
        <v/>
      </c>
      <c r="DI814" s="69" t="str">
        <f t="shared" si="74"/>
        <v/>
      </c>
      <c r="DJ814" s="51"/>
      <c r="DK814" s="51" t="str">
        <f t="shared" ref="DK814:DK815" si="5911">IF(A814 =2014,U814,"")</f>
        <v/>
      </c>
      <c r="DL814" s="51" t="str">
        <f t="shared" ref="DL814:DL815" si="5912">IF(A814 =2015,U814,"")</f>
        <v/>
      </c>
      <c r="DM814" s="65">
        <f t="shared" ref="DM814:DM815" si="5913">IF(A814 =2016,U814,"")</f>
        <v>0</v>
      </c>
      <c r="DN814" s="51" t="str">
        <f t="shared" ref="DN814:DN815" si="5914">IF(A814 =2017,U814,"")</f>
        <v/>
      </c>
      <c r="DO814" s="69" t="str">
        <f t="shared" si="79"/>
        <v/>
      </c>
      <c r="DP814" s="51"/>
      <c r="DQ814" s="51"/>
      <c r="DR814" s="51"/>
      <c r="DS814" s="51"/>
      <c r="DT814" s="51"/>
      <c r="DU814" s="181"/>
    </row>
    <row r="815" spans="1:125" ht="15" x14ac:dyDescent="0.25">
      <c r="A815" s="50">
        <v>2017</v>
      </c>
      <c r="B815" s="51" t="s">
        <v>1127</v>
      </c>
      <c r="C815" s="50" t="s">
        <v>1125</v>
      </c>
      <c r="D815" s="53" t="s">
        <v>1125</v>
      </c>
      <c r="E815" s="50" t="s">
        <v>155</v>
      </c>
      <c r="F815" s="54">
        <v>6197</v>
      </c>
      <c r="G815" s="54" t="s">
        <v>364</v>
      </c>
      <c r="H815" s="54">
        <v>61872</v>
      </c>
      <c r="I815" s="55">
        <v>34427</v>
      </c>
      <c r="J815" s="50"/>
      <c r="K815" s="50" t="s">
        <v>2032</v>
      </c>
      <c r="L815" s="58" t="s">
        <v>2032</v>
      </c>
      <c r="M815" s="58" t="s">
        <v>2032</v>
      </c>
      <c r="N815" s="58" t="s">
        <v>2032</v>
      </c>
      <c r="O815" s="58" t="s">
        <v>2032</v>
      </c>
      <c r="P815" s="59"/>
      <c r="Q815" s="60">
        <v>0</v>
      </c>
      <c r="R815" s="60">
        <v>1226</v>
      </c>
      <c r="S815" s="60">
        <v>33427</v>
      </c>
      <c r="T815" s="60">
        <v>18450</v>
      </c>
      <c r="U815" s="60">
        <v>0</v>
      </c>
      <c r="V815" s="79"/>
      <c r="W815" s="90">
        <f t="shared" si="5876"/>
        <v>53103</v>
      </c>
      <c r="X815" s="101">
        <v>0</v>
      </c>
      <c r="Y815" s="50" t="s">
        <v>167</v>
      </c>
      <c r="Z815" s="50" t="s">
        <v>1125</v>
      </c>
      <c r="AA815" s="51" t="str">
        <f t="shared" si="5877"/>
        <v/>
      </c>
      <c r="AB815" s="68" t="str">
        <f t="shared" si="5878"/>
        <v/>
      </c>
      <c r="AC815" s="68" t="str">
        <f t="shared" si="5879"/>
        <v/>
      </c>
      <c r="AD815" s="68" t="str">
        <f t="shared" si="5880"/>
        <v/>
      </c>
      <c r="AE815" s="68" t="str">
        <f t="shared" si="5881"/>
        <v/>
      </c>
      <c r="AF815" s="68" t="str">
        <f t="shared" si="5882"/>
        <v/>
      </c>
      <c r="AG815" s="67" t="str">
        <f t="shared" si="7"/>
        <v/>
      </c>
      <c r="AH815" s="51"/>
      <c r="AI815" s="51" t="str">
        <f t="shared" si="8"/>
        <v/>
      </c>
      <c r="AJ815" s="68" t="str">
        <f t="shared" si="9"/>
        <v/>
      </c>
      <c r="AK815" s="68" t="str">
        <f t="shared" si="10"/>
        <v/>
      </c>
      <c r="AL815" s="68" t="str">
        <f t="shared" si="11"/>
        <v/>
      </c>
      <c r="AM815" s="68" t="str">
        <f t="shared" si="12"/>
        <v/>
      </c>
      <c r="AN815" s="68" t="str">
        <f t="shared" si="13"/>
        <v/>
      </c>
      <c r="AO815" s="67" t="str">
        <f t="shared" si="14"/>
        <v/>
      </c>
      <c r="AP815" s="51"/>
      <c r="AQ815" s="51" t="str">
        <f t="shared" si="15"/>
        <v/>
      </c>
      <c r="AR815" s="68" t="str">
        <f t="shared" si="16"/>
        <v/>
      </c>
      <c r="AS815" s="68" t="str">
        <f t="shared" si="17"/>
        <v/>
      </c>
      <c r="AT815" s="68" t="str">
        <f t="shared" si="18"/>
        <v/>
      </c>
      <c r="AU815" s="68" t="str">
        <f t="shared" si="19"/>
        <v/>
      </c>
      <c r="AV815" s="68" t="str">
        <f t="shared" si="20"/>
        <v/>
      </c>
      <c r="AW815" s="67" t="str">
        <f t="shared" si="21"/>
        <v/>
      </c>
      <c r="AX815" s="51"/>
      <c r="AY815" s="51" t="str">
        <f t="shared" si="22"/>
        <v/>
      </c>
      <c r="AZ815" s="68" t="str">
        <f t="shared" si="23"/>
        <v/>
      </c>
      <c r="BA815" s="68" t="str">
        <f t="shared" si="24"/>
        <v/>
      </c>
      <c r="BB815" s="68" t="str">
        <f t="shared" si="25"/>
        <v/>
      </c>
      <c r="BC815" s="68" t="str">
        <f t="shared" si="26"/>
        <v/>
      </c>
      <c r="BD815" s="68" t="str">
        <f t="shared" si="27"/>
        <v/>
      </c>
      <c r="BE815" s="68" t="str">
        <f t="shared" si="28"/>
        <v/>
      </c>
      <c r="BF815" s="51"/>
      <c r="BG815" s="69" t="str">
        <f t="shared" si="29"/>
        <v/>
      </c>
      <c r="BH815" s="67" t="str">
        <f t="shared" si="30"/>
        <v/>
      </c>
      <c r="BI815" s="67" t="str">
        <f t="shared" si="31"/>
        <v/>
      </c>
      <c r="BJ815" s="67" t="str">
        <f t="shared" si="32"/>
        <v/>
      </c>
      <c r="BK815" s="67" t="str">
        <f t="shared" si="33"/>
        <v/>
      </c>
      <c r="BL815" s="67" t="str">
        <f t="shared" si="34"/>
        <v/>
      </c>
      <c r="BM815" s="65" t="str">
        <f t="shared" si="35"/>
        <v/>
      </c>
      <c r="BN815" s="51"/>
      <c r="BO815" s="51" t="str">
        <f t="shared" si="5883"/>
        <v/>
      </c>
      <c r="BP815" s="51" t="str">
        <f t="shared" si="5884"/>
        <v/>
      </c>
      <c r="BQ815" s="51" t="str">
        <f t="shared" si="5885"/>
        <v/>
      </c>
      <c r="BR815" s="71">
        <f t="shared" si="5886"/>
        <v>6197</v>
      </c>
      <c r="BS815" s="69" t="str">
        <f t="shared" si="2920"/>
        <v/>
      </c>
      <c r="BT815" s="51"/>
      <c r="BU815" s="68" t="str">
        <f t="shared" si="5887"/>
        <v/>
      </c>
      <c r="BV815" s="68" t="str">
        <f t="shared" si="5888"/>
        <v/>
      </c>
      <c r="BW815" s="68" t="str">
        <f t="shared" si="5889"/>
        <v/>
      </c>
      <c r="BX815" s="65">
        <f t="shared" si="5890"/>
        <v>34427</v>
      </c>
      <c r="BY815" s="67" t="str">
        <f t="shared" si="44"/>
        <v/>
      </c>
      <c r="BZ815" s="68"/>
      <c r="CA815" s="65" t="str">
        <f t="shared" si="45"/>
        <v/>
      </c>
      <c r="CB815" s="67" t="str">
        <f t="shared" si="46"/>
        <v/>
      </c>
      <c r="CC815" s="67" t="str">
        <f t="shared" si="47"/>
        <v/>
      </c>
      <c r="CD815" s="67">
        <f t="shared" si="48"/>
        <v>0</v>
      </c>
      <c r="CE815" s="67" t="str">
        <f t="shared" si="49"/>
        <v/>
      </c>
      <c r="CF815" s="68"/>
      <c r="CG815" s="68" t="str">
        <f t="shared" si="5891"/>
        <v/>
      </c>
      <c r="CH815" s="68" t="str">
        <f t="shared" si="5892"/>
        <v/>
      </c>
      <c r="CI815" s="68" t="str">
        <f t="shared" si="5893"/>
        <v/>
      </c>
      <c r="CJ815" s="65">
        <f t="shared" si="5894"/>
        <v>53103</v>
      </c>
      <c r="CK815" s="67" t="str">
        <f t="shared" si="54"/>
        <v/>
      </c>
      <c r="CL815" s="68"/>
      <c r="CM815" s="68" t="str">
        <f t="shared" si="5895"/>
        <v/>
      </c>
      <c r="CN815" s="68" t="str">
        <f t="shared" si="5896"/>
        <v/>
      </c>
      <c r="CO815" s="68" t="str">
        <f t="shared" si="5897"/>
        <v/>
      </c>
      <c r="CP815" s="65">
        <f t="shared" si="5898"/>
        <v>0</v>
      </c>
      <c r="CQ815" s="67" t="str">
        <f t="shared" si="59"/>
        <v/>
      </c>
      <c r="CR815" s="68"/>
      <c r="CS815" s="68" t="str">
        <f t="shared" si="5899"/>
        <v/>
      </c>
      <c r="CT815" s="68" t="str">
        <f t="shared" si="5900"/>
        <v/>
      </c>
      <c r="CU815" s="68" t="str">
        <f t="shared" si="5901"/>
        <v/>
      </c>
      <c r="CV815" s="65">
        <f t="shared" si="5902"/>
        <v>1226</v>
      </c>
      <c r="CW815" s="67" t="str">
        <f t="shared" si="64"/>
        <v/>
      </c>
      <c r="CX815" s="68"/>
      <c r="CY815" s="68" t="str">
        <f t="shared" si="5903"/>
        <v/>
      </c>
      <c r="CZ815" s="68" t="str">
        <f t="shared" si="5904"/>
        <v/>
      </c>
      <c r="DA815" s="68" t="str">
        <f t="shared" si="5905"/>
        <v/>
      </c>
      <c r="DB815" s="65">
        <f t="shared" si="5906"/>
        <v>33427</v>
      </c>
      <c r="DC815" s="67" t="str">
        <f t="shared" si="69"/>
        <v/>
      </c>
      <c r="DD815" s="68"/>
      <c r="DE815" s="68" t="str">
        <f t="shared" si="5907"/>
        <v/>
      </c>
      <c r="DF815" s="51" t="str">
        <f t="shared" si="5908"/>
        <v/>
      </c>
      <c r="DG815" s="51" t="str">
        <f t="shared" si="5909"/>
        <v/>
      </c>
      <c r="DH815" s="65">
        <f t="shared" si="5910"/>
        <v>18450</v>
      </c>
      <c r="DI815" s="69" t="str">
        <f t="shared" si="74"/>
        <v/>
      </c>
      <c r="DJ815" s="51"/>
      <c r="DK815" s="51" t="str">
        <f t="shared" si="5911"/>
        <v/>
      </c>
      <c r="DL815" s="51" t="str">
        <f t="shared" si="5912"/>
        <v/>
      </c>
      <c r="DM815" s="51" t="str">
        <f t="shared" si="5913"/>
        <v/>
      </c>
      <c r="DN815" s="65">
        <f t="shared" si="5914"/>
        <v>0</v>
      </c>
      <c r="DO815" s="69" t="str">
        <f t="shared" si="79"/>
        <v/>
      </c>
      <c r="DP815" s="51"/>
      <c r="DQ815" s="51"/>
      <c r="DR815" s="51"/>
      <c r="DS815" s="51"/>
      <c r="DT815" s="51"/>
      <c r="DU815" s="181"/>
    </row>
    <row r="816" spans="1:125" ht="15" x14ac:dyDescent="0.25">
      <c r="A816" s="56">
        <v>2018</v>
      </c>
      <c r="B816" s="51" t="s">
        <v>1127</v>
      </c>
      <c r="C816" s="50" t="s">
        <v>1125</v>
      </c>
      <c r="D816" s="170" t="s">
        <v>1125</v>
      </c>
      <c r="E816" s="50" t="s">
        <v>155</v>
      </c>
      <c r="F816" s="89">
        <v>20378</v>
      </c>
      <c r="G816" s="89">
        <v>0</v>
      </c>
      <c r="H816" s="89">
        <v>204651</v>
      </c>
      <c r="I816" s="90">
        <v>108658</v>
      </c>
      <c r="J816" s="50"/>
      <c r="K816" s="50" t="s">
        <v>2032</v>
      </c>
      <c r="L816" s="58"/>
      <c r="M816" s="58"/>
      <c r="N816" s="58"/>
      <c r="O816" s="58"/>
      <c r="P816" s="91"/>
      <c r="Q816" s="92">
        <v>0</v>
      </c>
      <c r="R816" s="92">
        <v>1605</v>
      </c>
      <c r="S816" s="92">
        <v>107478</v>
      </c>
      <c r="T816" s="92">
        <v>52288</v>
      </c>
      <c r="U816" s="94"/>
      <c r="V816" s="94"/>
      <c r="W816" s="90">
        <f t="shared" si="5876"/>
        <v>161371</v>
      </c>
      <c r="X816" s="101">
        <v>0</v>
      </c>
      <c r="Y816" s="56" t="s">
        <v>167</v>
      </c>
      <c r="Z816" s="50"/>
      <c r="AA816" s="51"/>
      <c r="AB816" s="68"/>
      <c r="AC816" s="68"/>
      <c r="AD816" s="68"/>
      <c r="AE816" s="68"/>
      <c r="AF816" s="68"/>
      <c r="AG816" s="67" t="str">
        <f t="shared" si="7"/>
        <v/>
      </c>
      <c r="AH816" s="51"/>
      <c r="AI816" s="51" t="str">
        <f t="shared" si="8"/>
        <v/>
      </c>
      <c r="AJ816" s="68" t="str">
        <f t="shared" si="9"/>
        <v/>
      </c>
      <c r="AK816" s="68" t="str">
        <f t="shared" si="10"/>
        <v/>
      </c>
      <c r="AL816" s="68" t="str">
        <f t="shared" si="11"/>
        <v/>
      </c>
      <c r="AM816" s="68" t="str">
        <f t="shared" si="12"/>
        <v/>
      </c>
      <c r="AN816" s="68" t="str">
        <f t="shared" si="13"/>
        <v/>
      </c>
      <c r="AO816" s="67" t="str">
        <f t="shared" si="14"/>
        <v/>
      </c>
      <c r="AP816" s="51"/>
      <c r="AQ816" s="51" t="str">
        <f t="shared" si="15"/>
        <v/>
      </c>
      <c r="AR816" s="68" t="str">
        <f t="shared" si="16"/>
        <v/>
      </c>
      <c r="AS816" s="68" t="str">
        <f t="shared" si="17"/>
        <v/>
      </c>
      <c r="AT816" s="68" t="str">
        <f t="shared" si="18"/>
        <v/>
      </c>
      <c r="AU816" s="68" t="str">
        <f t="shared" si="19"/>
        <v/>
      </c>
      <c r="AV816" s="68" t="str">
        <f t="shared" si="20"/>
        <v/>
      </c>
      <c r="AW816" s="67" t="str">
        <f t="shared" si="21"/>
        <v/>
      </c>
      <c r="AX816" s="51"/>
      <c r="AY816" s="51" t="str">
        <f t="shared" si="22"/>
        <v/>
      </c>
      <c r="AZ816" s="68" t="str">
        <f t="shared" si="23"/>
        <v/>
      </c>
      <c r="BA816" s="68" t="str">
        <f t="shared" si="24"/>
        <v/>
      </c>
      <c r="BB816" s="68" t="str">
        <f t="shared" si="25"/>
        <v/>
      </c>
      <c r="BC816" s="68" t="str">
        <f t="shared" si="26"/>
        <v/>
      </c>
      <c r="BD816" s="68" t="str">
        <f t="shared" si="27"/>
        <v/>
      </c>
      <c r="BE816" s="68" t="str">
        <f t="shared" si="28"/>
        <v/>
      </c>
      <c r="BF816" s="51"/>
      <c r="BG816" s="69" t="str">
        <f t="shared" si="29"/>
        <v/>
      </c>
      <c r="BH816" s="67" t="str">
        <f t="shared" si="30"/>
        <v/>
      </c>
      <c r="BI816" s="67" t="str">
        <f t="shared" si="31"/>
        <v/>
      </c>
      <c r="BJ816" s="67" t="str">
        <f t="shared" si="32"/>
        <v/>
      </c>
      <c r="BK816" s="67" t="str">
        <f t="shared" si="33"/>
        <v/>
      </c>
      <c r="BL816" s="67" t="str">
        <f t="shared" si="34"/>
        <v/>
      </c>
      <c r="BM816" s="65" t="str">
        <f t="shared" si="35"/>
        <v/>
      </c>
      <c r="BN816" s="51"/>
      <c r="BO816" s="51"/>
      <c r="BP816" s="51"/>
      <c r="BQ816" s="51"/>
      <c r="BR816" s="70"/>
      <c r="BS816" s="96">
        <f t="shared" si="2920"/>
        <v>20378</v>
      </c>
      <c r="BT816" s="51"/>
      <c r="BU816" s="68"/>
      <c r="BV816" s="68"/>
      <c r="BW816" s="68"/>
      <c r="BX816" s="65"/>
      <c r="BY816" s="67">
        <f t="shared" si="44"/>
        <v>108658</v>
      </c>
      <c r="BZ816" s="68"/>
      <c r="CA816" s="65" t="str">
        <f t="shared" si="45"/>
        <v/>
      </c>
      <c r="CB816" s="67" t="str">
        <f t="shared" si="46"/>
        <v/>
      </c>
      <c r="CC816" s="67" t="str">
        <f t="shared" si="47"/>
        <v/>
      </c>
      <c r="CD816" s="67" t="str">
        <f t="shared" si="48"/>
        <v/>
      </c>
      <c r="CE816" s="67">
        <f t="shared" si="49"/>
        <v>0</v>
      </c>
      <c r="CF816" s="68"/>
      <c r="CG816" s="68"/>
      <c r="CH816" s="68"/>
      <c r="CI816" s="68"/>
      <c r="CJ816" s="65"/>
      <c r="CK816" s="67">
        <f t="shared" si="54"/>
        <v>161371</v>
      </c>
      <c r="CL816" s="68"/>
      <c r="CM816" s="68"/>
      <c r="CN816" s="68"/>
      <c r="CO816" s="68"/>
      <c r="CP816" s="65"/>
      <c r="CQ816" s="67">
        <f t="shared" si="59"/>
        <v>0</v>
      </c>
      <c r="CR816" s="68"/>
      <c r="CS816" s="68"/>
      <c r="CT816" s="68"/>
      <c r="CU816" s="68"/>
      <c r="CV816" s="65"/>
      <c r="CW816" s="67">
        <f t="shared" si="64"/>
        <v>1605</v>
      </c>
      <c r="CX816" s="68"/>
      <c r="CY816" s="68"/>
      <c r="CZ816" s="68"/>
      <c r="DA816" s="68"/>
      <c r="DB816" s="65"/>
      <c r="DC816" s="67">
        <f t="shared" si="69"/>
        <v>107478</v>
      </c>
      <c r="DD816" s="68"/>
      <c r="DE816" s="68"/>
      <c r="DF816" s="51"/>
      <c r="DG816" s="51"/>
      <c r="DH816" s="70"/>
      <c r="DI816" s="67">
        <f t="shared" si="74"/>
        <v>52288</v>
      </c>
      <c r="DJ816" s="51"/>
      <c r="DK816" s="51"/>
      <c r="DL816" s="51"/>
      <c r="DM816" s="51"/>
      <c r="DN816" s="70"/>
      <c r="DO816" s="67">
        <f t="shared" si="79"/>
        <v>0</v>
      </c>
      <c r="DP816" s="51"/>
      <c r="DQ816" s="51"/>
      <c r="DR816" s="51"/>
      <c r="DS816" s="51"/>
      <c r="DT816" s="51"/>
      <c r="DU816" s="181"/>
    </row>
    <row r="817" spans="1:125" ht="15" x14ac:dyDescent="0.25">
      <c r="A817" s="50"/>
      <c r="B817" s="51"/>
      <c r="C817" s="50"/>
      <c r="D817" s="53"/>
      <c r="E817" s="50"/>
      <c r="F817" s="54"/>
      <c r="G817" s="54"/>
      <c r="H817" s="54"/>
      <c r="I817" s="55"/>
      <c r="J817" s="50"/>
      <c r="K817" s="50" t="s">
        <v>2032</v>
      </c>
      <c r="L817" s="58"/>
      <c r="M817" s="58"/>
      <c r="N817" s="58"/>
      <c r="O817" s="58"/>
      <c r="P817" s="59"/>
      <c r="Q817" s="60"/>
      <c r="R817" s="60"/>
      <c r="S817" s="60"/>
      <c r="T817" s="60"/>
      <c r="U817" s="60"/>
      <c r="V817" s="79"/>
      <c r="W817" s="90"/>
      <c r="X817" s="101"/>
      <c r="Y817" s="50"/>
      <c r="Z817" s="50"/>
      <c r="AA817" s="51"/>
      <c r="AB817" s="68"/>
      <c r="AC817" s="68"/>
      <c r="AD817" s="68"/>
      <c r="AE817" s="68"/>
      <c r="AF817" s="68"/>
      <c r="AG817" s="67" t="str">
        <f t="shared" si="7"/>
        <v/>
      </c>
      <c r="AH817" s="51"/>
      <c r="AI817" s="51" t="str">
        <f t="shared" si="8"/>
        <v/>
      </c>
      <c r="AJ817" s="68" t="str">
        <f t="shared" si="9"/>
        <v/>
      </c>
      <c r="AK817" s="68" t="str">
        <f t="shared" si="10"/>
        <v/>
      </c>
      <c r="AL817" s="68" t="str">
        <f t="shared" si="11"/>
        <v/>
      </c>
      <c r="AM817" s="68" t="str">
        <f t="shared" si="12"/>
        <v/>
      </c>
      <c r="AN817" s="68" t="str">
        <f t="shared" si="13"/>
        <v/>
      </c>
      <c r="AO817" s="67" t="str">
        <f t="shared" si="14"/>
        <v/>
      </c>
      <c r="AP817" s="51"/>
      <c r="AQ817" s="51" t="str">
        <f t="shared" si="15"/>
        <v/>
      </c>
      <c r="AR817" s="68" t="str">
        <f t="shared" si="16"/>
        <v/>
      </c>
      <c r="AS817" s="68" t="str">
        <f t="shared" si="17"/>
        <v/>
      </c>
      <c r="AT817" s="68" t="str">
        <f t="shared" si="18"/>
        <v/>
      </c>
      <c r="AU817" s="68" t="str">
        <f t="shared" si="19"/>
        <v/>
      </c>
      <c r="AV817" s="68" t="str">
        <f t="shared" si="20"/>
        <v/>
      </c>
      <c r="AW817" s="67" t="str">
        <f t="shared" si="21"/>
        <v/>
      </c>
      <c r="AX817" s="51"/>
      <c r="AY817" s="51" t="str">
        <f t="shared" si="22"/>
        <v/>
      </c>
      <c r="AZ817" s="68" t="str">
        <f t="shared" si="23"/>
        <v/>
      </c>
      <c r="BA817" s="68" t="str">
        <f t="shared" si="24"/>
        <v/>
      </c>
      <c r="BB817" s="68" t="str">
        <f t="shared" si="25"/>
        <v/>
      </c>
      <c r="BC817" s="68" t="str">
        <f t="shared" si="26"/>
        <v/>
      </c>
      <c r="BD817" s="68" t="str">
        <f t="shared" si="27"/>
        <v/>
      </c>
      <c r="BE817" s="68" t="str">
        <f t="shared" si="28"/>
        <v/>
      </c>
      <c r="BF817" s="51"/>
      <c r="BG817" s="69" t="str">
        <f t="shared" si="29"/>
        <v/>
      </c>
      <c r="BH817" s="67" t="str">
        <f t="shared" si="30"/>
        <v/>
      </c>
      <c r="BI817" s="67" t="str">
        <f t="shared" si="31"/>
        <v/>
      </c>
      <c r="BJ817" s="67" t="str">
        <f t="shared" si="32"/>
        <v/>
      </c>
      <c r="BK817" s="67" t="str">
        <f t="shared" si="33"/>
        <v/>
      </c>
      <c r="BL817" s="67" t="str">
        <f t="shared" si="34"/>
        <v/>
      </c>
      <c r="BM817" s="65" t="str">
        <f t="shared" si="35"/>
        <v/>
      </c>
      <c r="BN817" s="51"/>
      <c r="BO817" s="51"/>
      <c r="BP817" s="51"/>
      <c r="BQ817" s="51"/>
      <c r="BR817" s="70"/>
      <c r="BS817" s="69" t="str">
        <f t="shared" si="2920"/>
        <v/>
      </c>
      <c r="BT817" s="51"/>
      <c r="BU817" s="68"/>
      <c r="BV817" s="68"/>
      <c r="BW817" s="68"/>
      <c r="BX817" s="65"/>
      <c r="BY817" s="67" t="str">
        <f t="shared" si="44"/>
        <v/>
      </c>
      <c r="BZ817" s="68"/>
      <c r="CA817" s="65" t="str">
        <f t="shared" si="45"/>
        <v/>
      </c>
      <c r="CB817" s="67" t="str">
        <f t="shared" si="46"/>
        <v/>
      </c>
      <c r="CC817" s="67" t="str">
        <f t="shared" si="47"/>
        <v/>
      </c>
      <c r="CD817" s="67" t="str">
        <f t="shared" si="48"/>
        <v/>
      </c>
      <c r="CE817" s="67" t="str">
        <f t="shared" si="49"/>
        <v/>
      </c>
      <c r="CF817" s="68"/>
      <c r="CG817" s="68"/>
      <c r="CH817" s="68"/>
      <c r="CI817" s="68"/>
      <c r="CJ817" s="65"/>
      <c r="CK817" s="67" t="str">
        <f t="shared" si="54"/>
        <v/>
      </c>
      <c r="CL817" s="68"/>
      <c r="CM817" s="68"/>
      <c r="CN817" s="68"/>
      <c r="CO817" s="68"/>
      <c r="CP817" s="65"/>
      <c r="CQ817" s="67" t="str">
        <f t="shared" si="59"/>
        <v/>
      </c>
      <c r="CR817" s="68"/>
      <c r="CS817" s="68"/>
      <c r="CT817" s="68"/>
      <c r="CU817" s="68"/>
      <c r="CV817" s="65"/>
      <c r="CW817" s="67" t="str">
        <f t="shared" si="64"/>
        <v/>
      </c>
      <c r="CX817" s="68"/>
      <c r="CY817" s="68"/>
      <c r="CZ817" s="68"/>
      <c r="DA817" s="68"/>
      <c r="DB817" s="65"/>
      <c r="DC817" s="67" t="str">
        <f t="shared" si="69"/>
        <v/>
      </c>
      <c r="DD817" s="68"/>
      <c r="DE817" s="68"/>
      <c r="DF817" s="51"/>
      <c r="DG817" s="51"/>
      <c r="DH817" s="70"/>
      <c r="DI817" s="69" t="str">
        <f t="shared" si="74"/>
        <v/>
      </c>
      <c r="DJ817" s="51"/>
      <c r="DK817" s="51"/>
      <c r="DL817" s="51"/>
      <c r="DM817" s="51"/>
      <c r="DN817" s="70"/>
      <c r="DO817" s="69" t="str">
        <f t="shared" si="79"/>
        <v/>
      </c>
      <c r="DP817" s="51"/>
      <c r="DQ817" s="51"/>
      <c r="DR817" s="51"/>
      <c r="DS817" s="51"/>
      <c r="DT817" s="51"/>
      <c r="DU817" s="181"/>
    </row>
    <row r="818" spans="1:125" ht="15" x14ac:dyDescent="0.25">
      <c r="A818" s="50">
        <v>2016</v>
      </c>
      <c r="B818" s="51" t="s">
        <v>1185</v>
      </c>
      <c r="C818" s="50" t="s">
        <v>347</v>
      </c>
      <c r="D818" s="53" t="s">
        <v>347</v>
      </c>
      <c r="E818" s="50" t="s">
        <v>112</v>
      </c>
      <c r="F818" s="54">
        <v>81123</v>
      </c>
      <c r="G818" s="54" t="s">
        <v>364</v>
      </c>
      <c r="H818" s="54">
        <v>112595</v>
      </c>
      <c r="I818" s="55">
        <v>633650</v>
      </c>
      <c r="J818" s="50"/>
      <c r="K818" s="50" t="s">
        <v>2032</v>
      </c>
      <c r="L818" s="58" t="s">
        <v>2032</v>
      </c>
      <c r="M818" s="58" t="s">
        <v>2032</v>
      </c>
      <c r="N818" s="58" t="s">
        <v>2032</v>
      </c>
      <c r="O818" s="58" t="s">
        <v>2032</v>
      </c>
      <c r="P818" s="59"/>
      <c r="Q818" s="60">
        <v>85620</v>
      </c>
      <c r="R818" s="60">
        <v>691883</v>
      </c>
      <c r="S818" s="60">
        <v>14029</v>
      </c>
      <c r="T818" s="60">
        <v>0</v>
      </c>
      <c r="U818" s="60">
        <v>0</v>
      </c>
      <c r="V818" s="79"/>
      <c r="W818" s="90">
        <f t="shared" ref="W818:W820" si="5915">Q818+R818+S818+T818+U818</f>
        <v>791532</v>
      </c>
      <c r="X818" s="101">
        <v>0</v>
      </c>
      <c r="Y818" s="50"/>
      <c r="Z818" s="50" t="s">
        <v>347</v>
      </c>
      <c r="AA818" s="51" t="str">
        <f t="shared" ref="AA818:AA819" si="5916">IF(A818 =2014,IF(Y818 ="",F818,""),"")</f>
        <v/>
      </c>
      <c r="AB818" s="68" t="str">
        <f t="shared" ref="AB818:AB819" si="5917">IF(A818 =2014,IF(Y818 ="",I818,""),"")</f>
        <v/>
      </c>
      <c r="AC818" s="68" t="str">
        <f t="shared" ref="AC818:AC819" si="5918">IF(A818 =2014,IF(Y818 ="",Q818,""),"")</f>
        <v/>
      </c>
      <c r="AD818" s="68" t="str">
        <f t="shared" ref="AD818:AD819" si="5919">IF(A818 =2014,IF(Y818 ="",R818,""),"")</f>
        <v/>
      </c>
      <c r="AE818" s="68" t="str">
        <f t="shared" ref="AE818:AE819" si="5920">IF(A818 =2014,IF(Y818 ="",S818,""),"")</f>
        <v/>
      </c>
      <c r="AF818" s="68" t="str">
        <f t="shared" ref="AF818:AF819" si="5921">IF(A818 =2014,IF(Y818 ="",T818+U818,""),"")</f>
        <v/>
      </c>
      <c r="AG818" s="67" t="str">
        <f t="shared" si="7"/>
        <v/>
      </c>
      <c r="AH818" s="51"/>
      <c r="AI818" s="51" t="str">
        <f t="shared" si="8"/>
        <v/>
      </c>
      <c r="AJ818" s="68" t="str">
        <f t="shared" si="9"/>
        <v/>
      </c>
      <c r="AK818" s="68" t="str">
        <f t="shared" si="10"/>
        <v/>
      </c>
      <c r="AL818" s="68" t="str">
        <f t="shared" si="11"/>
        <v/>
      </c>
      <c r="AM818" s="68" t="str">
        <f t="shared" si="12"/>
        <v/>
      </c>
      <c r="AN818" s="68" t="str">
        <f t="shared" si="13"/>
        <v/>
      </c>
      <c r="AO818" s="67" t="str">
        <f t="shared" si="14"/>
        <v/>
      </c>
      <c r="AP818" s="51"/>
      <c r="AQ818" s="80">
        <f t="shared" si="15"/>
        <v>81123</v>
      </c>
      <c r="AR818" s="68">
        <f t="shared" si="16"/>
        <v>633650</v>
      </c>
      <c r="AS818" s="68">
        <f t="shared" si="17"/>
        <v>85620</v>
      </c>
      <c r="AT818" s="68">
        <f t="shared" si="18"/>
        <v>691883</v>
      </c>
      <c r="AU818" s="68">
        <f t="shared" si="19"/>
        <v>14029</v>
      </c>
      <c r="AV818" s="68">
        <f t="shared" si="20"/>
        <v>0</v>
      </c>
      <c r="AW818" s="67">
        <f t="shared" si="21"/>
        <v>0</v>
      </c>
      <c r="AX818" s="51"/>
      <c r="AY818" s="51" t="str">
        <f t="shared" si="22"/>
        <v/>
      </c>
      <c r="AZ818" s="68" t="str">
        <f t="shared" si="23"/>
        <v/>
      </c>
      <c r="BA818" s="68" t="str">
        <f t="shared" si="24"/>
        <v/>
      </c>
      <c r="BB818" s="68" t="str">
        <f t="shared" si="25"/>
        <v/>
      </c>
      <c r="BC818" s="68" t="str">
        <f t="shared" si="26"/>
        <v/>
      </c>
      <c r="BD818" s="68" t="str">
        <f t="shared" si="27"/>
        <v/>
      </c>
      <c r="BE818" s="68" t="str">
        <f t="shared" si="28"/>
        <v/>
      </c>
      <c r="BF818" s="51"/>
      <c r="BG818" s="69" t="str">
        <f t="shared" si="29"/>
        <v/>
      </c>
      <c r="BH818" s="67" t="str">
        <f t="shared" si="30"/>
        <v/>
      </c>
      <c r="BI818" s="67" t="str">
        <f t="shared" si="31"/>
        <v/>
      </c>
      <c r="BJ818" s="67" t="str">
        <f t="shared" si="32"/>
        <v/>
      </c>
      <c r="BK818" s="67" t="str">
        <f t="shared" si="33"/>
        <v/>
      </c>
      <c r="BL818" s="67" t="str">
        <f t="shared" si="34"/>
        <v/>
      </c>
      <c r="BM818" s="65" t="str">
        <f t="shared" si="35"/>
        <v/>
      </c>
      <c r="BN818" s="51"/>
      <c r="BO818" s="51" t="str">
        <f t="shared" ref="BO818:BO819" si="5922">IF(A818 =2014,F818,"")</f>
        <v/>
      </c>
      <c r="BP818" s="51" t="str">
        <f t="shared" ref="BP818:BP819" si="5923">IF(A818 =2015,F818,"")</f>
        <v/>
      </c>
      <c r="BQ818" s="71">
        <f t="shared" ref="BQ818:BQ819" si="5924">IF(A818 =2016,F818,"")</f>
        <v>81123</v>
      </c>
      <c r="BR818" s="51" t="str">
        <f t="shared" ref="BR818:BR819" si="5925">IF(A818 =2017,F818,"")</f>
        <v/>
      </c>
      <c r="BS818" s="69" t="str">
        <f t="shared" si="2920"/>
        <v/>
      </c>
      <c r="BT818" s="51"/>
      <c r="BU818" s="68" t="str">
        <f t="shared" ref="BU818:BU819" si="5926">IF(A818 =2014,I818,"")</f>
        <v/>
      </c>
      <c r="BV818" s="68" t="str">
        <f t="shared" ref="BV818:BV819" si="5927">IF(A818 =2015,I818,"")</f>
        <v/>
      </c>
      <c r="BW818" s="65">
        <f t="shared" ref="BW818:BW819" si="5928">IF(A818 =2016,I818,"")</f>
        <v>633650</v>
      </c>
      <c r="BX818" s="68" t="str">
        <f t="shared" ref="BX818:BX819" si="5929">IF(A818 =2017,I818,"")</f>
        <v/>
      </c>
      <c r="BY818" s="67" t="str">
        <f t="shared" si="44"/>
        <v/>
      </c>
      <c r="BZ818" s="68"/>
      <c r="CA818" s="65" t="str">
        <f t="shared" si="45"/>
        <v/>
      </c>
      <c r="CB818" s="67" t="str">
        <f t="shared" si="46"/>
        <v/>
      </c>
      <c r="CC818" s="67">
        <f t="shared" si="47"/>
        <v>0</v>
      </c>
      <c r="CD818" s="67" t="str">
        <f t="shared" si="48"/>
        <v/>
      </c>
      <c r="CE818" s="67" t="str">
        <f t="shared" si="49"/>
        <v/>
      </c>
      <c r="CF818" s="68"/>
      <c r="CG818" s="68" t="str">
        <f t="shared" ref="CG818:CG819" si="5930">IF(A818 =2014,Q818+R818+S818+T818+U818,"")</f>
        <v/>
      </c>
      <c r="CH818" s="68" t="str">
        <f t="shared" ref="CH818:CH819" si="5931">IF(A818 =2015,Q818+R818+S818+T818+U818,"")</f>
        <v/>
      </c>
      <c r="CI818" s="65">
        <f t="shared" ref="CI818:CI819" si="5932">IF(A818 =2016,Q818+R818+S818+T818+U818,"")</f>
        <v>791532</v>
      </c>
      <c r="CJ818" s="68" t="str">
        <f t="shared" ref="CJ818:CJ819" si="5933">IF(A818 =2017,Q818+R818+S818+T818+U818,"")</f>
        <v/>
      </c>
      <c r="CK818" s="67" t="str">
        <f t="shared" si="54"/>
        <v/>
      </c>
      <c r="CL818" s="68"/>
      <c r="CM818" s="68" t="str">
        <f t="shared" ref="CM818:CM819" si="5934">IF(A818 =2014,Q818,"")</f>
        <v/>
      </c>
      <c r="CN818" s="68" t="str">
        <f t="shared" ref="CN818:CN819" si="5935">IF(A818 =2015,Q818,"")</f>
        <v/>
      </c>
      <c r="CO818" s="65">
        <f t="shared" ref="CO818:CO819" si="5936">IF(A818 =2016,Q818,"")</f>
        <v>85620</v>
      </c>
      <c r="CP818" s="68" t="str">
        <f t="shared" ref="CP818:CP819" si="5937">IF(A818 =2017,Q818,"")</f>
        <v/>
      </c>
      <c r="CQ818" s="67" t="str">
        <f t="shared" si="59"/>
        <v/>
      </c>
      <c r="CR818" s="68"/>
      <c r="CS818" s="68" t="str">
        <f t="shared" ref="CS818:CS819" si="5938">IF(A818 =2014,R818,"")</f>
        <v/>
      </c>
      <c r="CT818" s="68" t="str">
        <f t="shared" ref="CT818:CT819" si="5939">IF(A818 =2015,R818,"")</f>
        <v/>
      </c>
      <c r="CU818" s="65">
        <f t="shared" ref="CU818:CU819" si="5940">IF(A818 =2016,R818,"")</f>
        <v>691883</v>
      </c>
      <c r="CV818" s="68" t="str">
        <f t="shared" ref="CV818:CV819" si="5941">IF(A818 =2017,R818,"")</f>
        <v/>
      </c>
      <c r="CW818" s="67" t="str">
        <f t="shared" si="64"/>
        <v/>
      </c>
      <c r="CX818" s="68"/>
      <c r="CY818" s="68" t="str">
        <f t="shared" ref="CY818:CY819" si="5942">IF(A818 =2014,S818,"")</f>
        <v/>
      </c>
      <c r="CZ818" s="68" t="str">
        <f t="shared" ref="CZ818:CZ819" si="5943">IF(A818 =2015,S818,"")</f>
        <v/>
      </c>
      <c r="DA818" s="65">
        <f t="shared" ref="DA818:DA819" si="5944">IF(A818 =2016,S818,"")</f>
        <v>14029</v>
      </c>
      <c r="DB818" s="68" t="str">
        <f t="shared" ref="DB818:DB819" si="5945">IF(A818 =2017,S818,"")</f>
        <v/>
      </c>
      <c r="DC818" s="67" t="str">
        <f t="shared" si="69"/>
        <v/>
      </c>
      <c r="DD818" s="68"/>
      <c r="DE818" s="68" t="str">
        <f t="shared" ref="DE818:DE819" si="5946">IF(A818 =2014,T818,"")</f>
        <v/>
      </c>
      <c r="DF818" s="51" t="str">
        <f t="shared" ref="DF818:DF819" si="5947">IF(A818 =2015,T818,"")</f>
        <v/>
      </c>
      <c r="DG818" s="65">
        <f t="shared" ref="DG818:DG819" si="5948">IF(A818 =2016,T818,"")</f>
        <v>0</v>
      </c>
      <c r="DH818" s="51" t="str">
        <f t="shared" ref="DH818:DH819" si="5949">IF(A818 =2017,T818,"")</f>
        <v/>
      </c>
      <c r="DI818" s="69" t="str">
        <f t="shared" si="74"/>
        <v/>
      </c>
      <c r="DJ818" s="51"/>
      <c r="DK818" s="51" t="str">
        <f t="shared" ref="DK818:DK819" si="5950">IF(A818 =2014,U818,"")</f>
        <v/>
      </c>
      <c r="DL818" s="51" t="str">
        <f t="shared" ref="DL818:DL819" si="5951">IF(A818 =2015,U818,"")</f>
        <v/>
      </c>
      <c r="DM818" s="65">
        <f t="shared" ref="DM818:DM819" si="5952">IF(A818 =2016,U818,"")</f>
        <v>0</v>
      </c>
      <c r="DN818" s="51" t="str">
        <f t="shared" ref="DN818:DN819" si="5953">IF(A818 =2017,U818,"")</f>
        <v/>
      </c>
      <c r="DO818" s="69" t="str">
        <f t="shared" si="79"/>
        <v/>
      </c>
      <c r="DP818" s="51"/>
      <c r="DQ818" s="51"/>
      <c r="DR818" s="51"/>
      <c r="DS818" s="51"/>
      <c r="DT818" s="51"/>
      <c r="DU818" s="181"/>
    </row>
    <row r="819" spans="1:125" ht="15" x14ac:dyDescent="0.25">
      <c r="A819" s="50">
        <v>2017</v>
      </c>
      <c r="B819" s="51" t="s">
        <v>1185</v>
      </c>
      <c r="C819" s="50" t="s">
        <v>347</v>
      </c>
      <c r="D819" s="53" t="s">
        <v>347</v>
      </c>
      <c r="E819" s="50" t="s">
        <v>112</v>
      </c>
      <c r="F819" s="54">
        <v>78493</v>
      </c>
      <c r="G819" s="54" t="s">
        <v>364</v>
      </c>
      <c r="H819" s="54">
        <v>67503</v>
      </c>
      <c r="I819" s="55">
        <v>362534</v>
      </c>
      <c r="J819" s="50"/>
      <c r="K819" s="50" t="s">
        <v>2032</v>
      </c>
      <c r="L819" s="58" t="s">
        <v>2032</v>
      </c>
      <c r="M819" s="58" t="s">
        <v>2032</v>
      </c>
      <c r="N819" s="58" t="s">
        <v>2032</v>
      </c>
      <c r="O819" s="58" t="s">
        <v>2032</v>
      </c>
      <c r="P819" s="59"/>
      <c r="Q819" s="60">
        <v>92337</v>
      </c>
      <c r="R819" s="60">
        <v>458540</v>
      </c>
      <c r="S819" s="60">
        <v>0</v>
      </c>
      <c r="T819" s="60">
        <v>0</v>
      </c>
      <c r="U819" s="60">
        <v>0</v>
      </c>
      <c r="V819" s="79"/>
      <c r="W819" s="90">
        <f t="shared" si="5915"/>
        <v>550877</v>
      </c>
      <c r="X819" s="101">
        <v>0</v>
      </c>
      <c r="Y819" s="50"/>
      <c r="Z819" s="50" t="s">
        <v>347</v>
      </c>
      <c r="AA819" s="51" t="str">
        <f t="shared" si="5916"/>
        <v/>
      </c>
      <c r="AB819" s="68" t="str">
        <f t="shared" si="5917"/>
        <v/>
      </c>
      <c r="AC819" s="68" t="str">
        <f t="shared" si="5918"/>
        <v/>
      </c>
      <c r="AD819" s="68" t="str">
        <f t="shared" si="5919"/>
        <v/>
      </c>
      <c r="AE819" s="68" t="str">
        <f t="shared" si="5920"/>
        <v/>
      </c>
      <c r="AF819" s="68" t="str">
        <f t="shared" si="5921"/>
        <v/>
      </c>
      <c r="AG819" s="67" t="str">
        <f t="shared" si="7"/>
        <v/>
      </c>
      <c r="AH819" s="51"/>
      <c r="AI819" s="51" t="str">
        <f t="shared" si="8"/>
        <v/>
      </c>
      <c r="AJ819" s="68" t="str">
        <f t="shared" si="9"/>
        <v/>
      </c>
      <c r="AK819" s="68" t="str">
        <f t="shared" si="10"/>
        <v/>
      </c>
      <c r="AL819" s="68" t="str">
        <f t="shared" si="11"/>
        <v/>
      </c>
      <c r="AM819" s="68" t="str">
        <f t="shared" si="12"/>
        <v/>
      </c>
      <c r="AN819" s="68" t="str">
        <f t="shared" si="13"/>
        <v/>
      </c>
      <c r="AO819" s="67" t="str">
        <f t="shared" si="14"/>
        <v/>
      </c>
      <c r="AP819" s="51"/>
      <c r="AQ819" s="51" t="str">
        <f t="shared" si="15"/>
        <v/>
      </c>
      <c r="AR819" s="68" t="str">
        <f t="shared" si="16"/>
        <v/>
      </c>
      <c r="AS819" s="68" t="str">
        <f t="shared" si="17"/>
        <v/>
      </c>
      <c r="AT819" s="68" t="str">
        <f t="shared" si="18"/>
        <v/>
      </c>
      <c r="AU819" s="68" t="str">
        <f t="shared" si="19"/>
        <v/>
      </c>
      <c r="AV819" s="68" t="str">
        <f t="shared" si="20"/>
        <v/>
      </c>
      <c r="AW819" s="67" t="str">
        <f t="shared" si="21"/>
        <v/>
      </c>
      <c r="AX819" s="51"/>
      <c r="AY819" s="80">
        <f t="shared" si="22"/>
        <v>78493</v>
      </c>
      <c r="AZ819" s="68">
        <f t="shared" si="23"/>
        <v>362534</v>
      </c>
      <c r="BA819" s="68">
        <f t="shared" si="24"/>
        <v>92337</v>
      </c>
      <c r="BB819" s="68">
        <f t="shared" si="25"/>
        <v>458540</v>
      </c>
      <c r="BC819" s="68">
        <f t="shared" si="26"/>
        <v>0</v>
      </c>
      <c r="BD819" s="68">
        <f t="shared" si="27"/>
        <v>0</v>
      </c>
      <c r="BE819" s="68">
        <f t="shared" si="28"/>
        <v>0</v>
      </c>
      <c r="BF819" s="51"/>
      <c r="BG819" s="69" t="str">
        <f t="shared" si="29"/>
        <v/>
      </c>
      <c r="BH819" s="67" t="str">
        <f t="shared" si="30"/>
        <v/>
      </c>
      <c r="BI819" s="67" t="str">
        <f t="shared" si="31"/>
        <v/>
      </c>
      <c r="BJ819" s="67" t="str">
        <f t="shared" si="32"/>
        <v/>
      </c>
      <c r="BK819" s="67" t="str">
        <f t="shared" si="33"/>
        <v/>
      </c>
      <c r="BL819" s="67" t="str">
        <f t="shared" si="34"/>
        <v/>
      </c>
      <c r="BM819" s="65" t="str">
        <f t="shared" si="35"/>
        <v/>
      </c>
      <c r="BN819" s="51"/>
      <c r="BO819" s="51" t="str">
        <f t="shared" si="5922"/>
        <v/>
      </c>
      <c r="BP819" s="51" t="str">
        <f t="shared" si="5923"/>
        <v/>
      </c>
      <c r="BQ819" s="51" t="str">
        <f t="shared" si="5924"/>
        <v/>
      </c>
      <c r="BR819" s="71">
        <f t="shared" si="5925"/>
        <v>78493</v>
      </c>
      <c r="BS819" s="69" t="str">
        <f t="shared" si="2920"/>
        <v/>
      </c>
      <c r="BT819" s="51"/>
      <c r="BU819" s="68" t="str">
        <f t="shared" si="5926"/>
        <v/>
      </c>
      <c r="BV819" s="68" t="str">
        <f t="shared" si="5927"/>
        <v/>
      </c>
      <c r="BW819" s="68" t="str">
        <f t="shared" si="5928"/>
        <v/>
      </c>
      <c r="BX819" s="65">
        <f t="shared" si="5929"/>
        <v>362534</v>
      </c>
      <c r="BY819" s="67" t="str">
        <f t="shared" si="44"/>
        <v/>
      </c>
      <c r="BZ819" s="68"/>
      <c r="CA819" s="65" t="str">
        <f t="shared" si="45"/>
        <v/>
      </c>
      <c r="CB819" s="67" t="str">
        <f t="shared" si="46"/>
        <v/>
      </c>
      <c r="CC819" s="67" t="str">
        <f t="shared" si="47"/>
        <v/>
      </c>
      <c r="CD819" s="67">
        <f t="shared" si="48"/>
        <v>0</v>
      </c>
      <c r="CE819" s="67" t="str">
        <f t="shared" si="49"/>
        <v/>
      </c>
      <c r="CF819" s="68"/>
      <c r="CG819" s="68" t="str">
        <f t="shared" si="5930"/>
        <v/>
      </c>
      <c r="CH819" s="68" t="str">
        <f t="shared" si="5931"/>
        <v/>
      </c>
      <c r="CI819" s="68" t="str">
        <f t="shared" si="5932"/>
        <v/>
      </c>
      <c r="CJ819" s="65">
        <f t="shared" si="5933"/>
        <v>550877</v>
      </c>
      <c r="CK819" s="67" t="str">
        <f t="shared" si="54"/>
        <v/>
      </c>
      <c r="CL819" s="68"/>
      <c r="CM819" s="68" t="str">
        <f t="shared" si="5934"/>
        <v/>
      </c>
      <c r="CN819" s="68" t="str">
        <f t="shared" si="5935"/>
        <v/>
      </c>
      <c r="CO819" s="68" t="str">
        <f t="shared" si="5936"/>
        <v/>
      </c>
      <c r="CP819" s="65">
        <f t="shared" si="5937"/>
        <v>92337</v>
      </c>
      <c r="CQ819" s="67" t="str">
        <f t="shared" si="59"/>
        <v/>
      </c>
      <c r="CR819" s="68"/>
      <c r="CS819" s="68" t="str">
        <f t="shared" si="5938"/>
        <v/>
      </c>
      <c r="CT819" s="68" t="str">
        <f t="shared" si="5939"/>
        <v/>
      </c>
      <c r="CU819" s="68" t="str">
        <f t="shared" si="5940"/>
        <v/>
      </c>
      <c r="CV819" s="65">
        <f t="shared" si="5941"/>
        <v>458540</v>
      </c>
      <c r="CW819" s="67" t="str">
        <f t="shared" si="64"/>
        <v/>
      </c>
      <c r="CX819" s="68"/>
      <c r="CY819" s="68" t="str">
        <f t="shared" si="5942"/>
        <v/>
      </c>
      <c r="CZ819" s="68" t="str">
        <f t="shared" si="5943"/>
        <v/>
      </c>
      <c r="DA819" s="68" t="str">
        <f t="shared" si="5944"/>
        <v/>
      </c>
      <c r="DB819" s="65">
        <f t="shared" si="5945"/>
        <v>0</v>
      </c>
      <c r="DC819" s="67" t="str">
        <f t="shared" si="69"/>
        <v/>
      </c>
      <c r="DD819" s="68"/>
      <c r="DE819" s="68" t="str">
        <f t="shared" si="5946"/>
        <v/>
      </c>
      <c r="DF819" s="51" t="str">
        <f t="shared" si="5947"/>
        <v/>
      </c>
      <c r="DG819" s="51" t="str">
        <f t="shared" si="5948"/>
        <v/>
      </c>
      <c r="DH819" s="65">
        <f t="shared" si="5949"/>
        <v>0</v>
      </c>
      <c r="DI819" s="69" t="str">
        <f t="shared" si="74"/>
        <v/>
      </c>
      <c r="DJ819" s="51"/>
      <c r="DK819" s="51" t="str">
        <f t="shared" si="5950"/>
        <v/>
      </c>
      <c r="DL819" s="51" t="str">
        <f t="shared" si="5951"/>
        <v/>
      </c>
      <c r="DM819" s="51" t="str">
        <f t="shared" si="5952"/>
        <v/>
      </c>
      <c r="DN819" s="65">
        <f t="shared" si="5953"/>
        <v>0</v>
      </c>
      <c r="DO819" s="69" t="str">
        <f t="shared" si="79"/>
        <v/>
      </c>
      <c r="DP819" s="51"/>
      <c r="DQ819" s="51"/>
      <c r="DR819" s="51"/>
      <c r="DS819" s="51"/>
      <c r="DT819" s="51"/>
      <c r="DU819" s="181"/>
    </row>
    <row r="820" spans="1:125" ht="15" x14ac:dyDescent="0.25">
      <c r="A820" s="50">
        <v>2018</v>
      </c>
      <c r="B820" s="51" t="s">
        <v>1185</v>
      </c>
      <c r="C820" s="50" t="s">
        <v>347</v>
      </c>
      <c r="D820" s="170" t="s">
        <v>347</v>
      </c>
      <c r="E820" s="50" t="s">
        <v>112</v>
      </c>
      <c r="F820" s="89">
        <v>79613</v>
      </c>
      <c r="G820" s="89">
        <v>0</v>
      </c>
      <c r="H820" s="89">
        <v>68025</v>
      </c>
      <c r="I820" s="90">
        <v>358972</v>
      </c>
      <c r="J820" s="50"/>
      <c r="K820" s="50" t="s">
        <v>2032</v>
      </c>
      <c r="L820" s="58"/>
      <c r="M820" s="58"/>
      <c r="N820" s="58"/>
      <c r="O820" s="58"/>
      <c r="P820" s="91"/>
      <c r="Q820" s="92">
        <v>94840</v>
      </c>
      <c r="R820" s="92">
        <v>489705</v>
      </c>
      <c r="S820" s="92">
        <v>0</v>
      </c>
      <c r="T820" s="92">
        <v>0</v>
      </c>
      <c r="U820" s="94"/>
      <c r="V820" s="94"/>
      <c r="W820" s="90">
        <f t="shared" si="5915"/>
        <v>584545</v>
      </c>
      <c r="X820" s="101">
        <v>0</v>
      </c>
      <c r="Y820" s="50"/>
      <c r="Z820" s="50"/>
      <c r="AA820" s="51"/>
      <c r="AB820" s="68"/>
      <c r="AC820" s="68"/>
      <c r="AD820" s="68"/>
      <c r="AE820" s="68"/>
      <c r="AF820" s="68"/>
      <c r="AG820" s="67" t="str">
        <f t="shared" si="7"/>
        <v/>
      </c>
      <c r="AH820" s="51"/>
      <c r="AI820" s="51" t="str">
        <f t="shared" si="8"/>
        <v/>
      </c>
      <c r="AJ820" s="68" t="str">
        <f t="shared" si="9"/>
        <v/>
      </c>
      <c r="AK820" s="68" t="str">
        <f t="shared" si="10"/>
        <v/>
      </c>
      <c r="AL820" s="68" t="str">
        <f t="shared" si="11"/>
        <v/>
      </c>
      <c r="AM820" s="68" t="str">
        <f t="shared" si="12"/>
        <v/>
      </c>
      <c r="AN820" s="68" t="str">
        <f t="shared" si="13"/>
        <v/>
      </c>
      <c r="AO820" s="67" t="str">
        <f t="shared" si="14"/>
        <v/>
      </c>
      <c r="AP820" s="51"/>
      <c r="AQ820" s="51" t="str">
        <f t="shared" si="15"/>
        <v/>
      </c>
      <c r="AR820" s="68" t="str">
        <f t="shared" si="16"/>
        <v/>
      </c>
      <c r="AS820" s="68" t="str">
        <f t="shared" si="17"/>
        <v/>
      </c>
      <c r="AT820" s="68" t="str">
        <f t="shared" si="18"/>
        <v/>
      </c>
      <c r="AU820" s="68" t="str">
        <f t="shared" si="19"/>
        <v/>
      </c>
      <c r="AV820" s="68" t="str">
        <f t="shared" si="20"/>
        <v/>
      </c>
      <c r="AW820" s="67" t="str">
        <f t="shared" si="21"/>
        <v/>
      </c>
      <c r="AX820" s="51"/>
      <c r="AY820" s="51" t="str">
        <f t="shared" si="22"/>
        <v/>
      </c>
      <c r="AZ820" s="68" t="str">
        <f t="shared" si="23"/>
        <v/>
      </c>
      <c r="BA820" s="68" t="str">
        <f t="shared" si="24"/>
        <v/>
      </c>
      <c r="BB820" s="68" t="str">
        <f t="shared" si="25"/>
        <v/>
      </c>
      <c r="BC820" s="68" t="str">
        <f t="shared" si="26"/>
        <v/>
      </c>
      <c r="BD820" s="68" t="str">
        <f t="shared" si="27"/>
        <v/>
      </c>
      <c r="BE820" s="68" t="str">
        <f t="shared" si="28"/>
        <v/>
      </c>
      <c r="BF820" s="51"/>
      <c r="BG820" s="96">
        <f t="shared" si="29"/>
        <v>79613</v>
      </c>
      <c r="BH820" s="67">
        <f t="shared" si="30"/>
        <v>358972</v>
      </c>
      <c r="BI820" s="67">
        <f t="shared" si="31"/>
        <v>94840</v>
      </c>
      <c r="BJ820" s="67">
        <f t="shared" si="32"/>
        <v>489705</v>
      </c>
      <c r="BK820" s="67">
        <f t="shared" si="33"/>
        <v>0</v>
      </c>
      <c r="BL820" s="67">
        <f t="shared" si="34"/>
        <v>0</v>
      </c>
      <c r="BM820" s="65">
        <f t="shared" si="35"/>
        <v>0</v>
      </c>
      <c r="BN820" s="51"/>
      <c r="BO820" s="51"/>
      <c r="BP820" s="51"/>
      <c r="BQ820" s="51"/>
      <c r="BR820" s="51"/>
      <c r="BS820" s="96">
        <f t="shared" si="2920"/>
        <v>79613</v>
      </c>
      <c r="BT820" s="51"/>
      <c r="BU820" s="68"/>
      <c r="BV820" s="68"/>
      <c r="BW820" s="65"/>
      <c r="BX820" s="68"/>
      <c r="BY820" s="67">
        <f t="shared" si="44"/>
        <v>358972</v>
      </c>
      <c r="BZ820" s="68"/>
      <c r="CA820" s="65" t="str">
        <f t="shared" si="45"/>
        <v/>
      </c>
      <c r="CB820" s="67" t="str">
        <f t="shared" si="46"/>
        <v/>
      </c>
      <c r="CC820" s="67" t="str">
        <f t="shared" si="47"/>
        <v/>
      </c>
      <c r="CD820" s="67" t="str">
        <f t="shared" si="48"/>
        <v/>
      </c>
      <c r="CE820" s="67">
        <f t="shared" si="49"/>
        <v>0</v>
      </c>
      <c r="CF820" s="68"/>
      <c r="CG820" s="68"/>
      <c r="CH820" s="68"/>
      <c r="CI820" s="65"/>
      <c r="CJ820" s="68"/>
      <c r="CK820" s="67">
        <f t="shared" si="54"/>
        <v>584545</v>
      </c>
      <c r="CL820" s="68"/>
      <c r="CM820" s="68"/>
      <c r="CN820" s="68"/>
      <c r="CO820" s="65"/>
      <c r="CP820" s="68"/>
      <c r="CQ820" s="67">
        <f t="shared" si="59"/>
        <v>94840</v>
      </c>
      <c r="CR820" s="68"/>
      <c r="CS820" s="68"/>
      <c r="CT820" s="68"/>
      <c r="CU820" s="65"/>
      <c r="CV820" s="68"/>
      <c r="CW820" s="67">
        <f t="shared" si="64"/>
        <v>489705</v>
      </c>
      <c r="CX820" s="68"/>
      <c r="CY820" s="68"/>
      <c r="CZ820" s="68"/>
      <c r="DA820" s="65"/>
      <c r="DB820" s="68"/>
      <c r="DC820" s="67">
        <f t="shared" si="69"/>
        <v>0</v>
      </c>
      <c r="DD820" s="68"/>
      <c r="DE820" s="68"/>
      <c r="DF820" s="51"/>
      <c r="DG820" s="70"/>
      <c r="DH820" s="51"/>
      <c r="DI820" s="67">
        <f t="shared" si="74"/>
        <v>0</v>
      </c>
      <c r="DJ820" s="51"/>
      <c r="DK820" s="51"/>
      <c r="DL820" s="51"/>
      <c r="DM820" s="70"/>
      <c r="DN820" s="51"/>
      <c r="DO820" s="67">
        <f t="shared" si="79"/>
        <v>94840</v>
      </c>
      <c r="DP820" s="51"/>
      <c r="DQ820" s="51"/>
      <c r="DR820" s="51"/>
      <c r="DS820" s="51"/>
      <c r="DT820" s="51"/>
      <c r="DU820" s="181"/>
    </row>
    <row r="821" spans="1:125" ht="15" x14ac:dyDescent="0.25">
      <c r="A821" s="50"/>
      <c r="B821" s="51"/>
      <c r="C821" s="50"/>
      <c r="D821" s="53"/>
      <c r="E821" s="50"/>
      <c r="F821" s="220"/>
      <c r="G821" s="220"/>
      <c r="H821" s="220"/>
      <c r="I821" s="61"/>
      <c r="J821" s="50"/>
      <c r="K821" s="50" t="s">
        <v>2032</v>
      </c>
      <c r="L821" s="58"/>
      <c r="M821" s="58"/>
      <c r="N821" s="58"/>
      <c r="O821" s="58"/>
      <c r="P821" s="59"/>
      <c r="Q821" s="60"/>
      <c r="R821" s="60"/>
      <c r="S821" s="60"/>
      <c r="T821" s="60"/>
      <c r="U821" s="60"/>
      <c r="V821" s="79"/>
      <c r="W821" s="90"/>
      <c r="X821" s="101"/>
      <c r="Y821" s="50"/>
      <c r="Z821" s="50"/>
      <c r="AA821" s="51"/>
      <c r="AB821" s="68"/>
      <c r="AC821" s="68"/>
      <c r="AD821" s="68"/>
      <c r="AE821" s="68"/>
      <c r="AF821" s="68"/>
      <c r="AG821" s="67" t="str">
        <f t="shared" si="7"/>
        <v/>
      </c>
      <c r="AH821" s="51"/>
      <c r="AI821" s="51" t="str">
        <f t="shared" si="8"/>
        <v/>
      </c>
      <c r="AJ821" s="68" t="str">
        <f t="shared" si="9"/>
        <v/>
      </c>
      <c r="AK821" s="68" t="str">
        <f t="shared" si="10"/>
        <v/>
      </c>
      <c r="AL821" s="68" t="str">
        <f t="shared" si="11"/>
        <v/>
      </c>
      <c r="AM821" s="68" t="str">
        <f t="shared" si="12"/>
        <v/>
      </c>
      <c r="AN821" s="68" t="str">
        <f t="shared" si="13"/>
        <v/>
      </c>
      <c r="AO821" s="67" t="str">
        <f t="shared" si="14"/>
        <v/>
      </c>
      <c r="AP821" s="51"/>
      <c r="AQ821" s="51" t="str">
        <f t="shared" si="15"/>
        <v/>
      </c>
      <c r="AR821" s="68" t="str">
        <f t="shared" si="16"/>
        <v/>
      </c>
      <c r="AS821" s="68" t="str">
        <f t="shared" si="17"/>
        <v/>
      </c>
      <c r="AT821" s="68" t="str">
        <f t="shared" si="18"/>
        <v/>
      </c>
      <c r="AU821" s="68" t="str">
        <f t="shared" si="19"/>
        <v/>
      </c>
      <c r="AV821" s="68" t="str">
        <f t="shared" si="20"/>
        <v/>
      </c>
      <c r="AW821" s="67" t="str">
        <f t="shared" si="21"/>
        <v/>
      </c>
      <c r="AX821" s="51"/>
      <c r="AY821" s="51" t="str">
        <f t="shared" si="22"/>
        <v/>
      </c>
      <c r="AZ821" s="68" t="str">
        <f t="shared" si="23"/>
        <v/>
      </c>
      <c r="BA821" s="68" t="str">
        <f t="shared" si="24"/>
        <v/>
      </c>
      <c r="BB821" s="68" t="str">
        <f t="shared" si="25"/>
        <v/>
      </c>
      <c r="BC821" s="68" t="str">
        <f t="shared" si="26"/>
        <v/>
      </c>
      <c r="BD821" s="68" t="str">
        <f t="shared" si="27"/>
        <v/>
      </c>
      <c r="BE821" s="68" t="str">
        <f t="shared" si="28"/>
        <v/>
      </c>
      <c r="BF821" s="51"/>
      <c r="BG821" s="69" t="str">
        <f t="shared" si="29"/>
        <v/>
      </c>
      <c r="BH821" s="67" t="str">
        <f t="shared" si="30"/>
        <v/>
      </c>
      <c r="BI821" s="67" t="str">
        <f t="shared" si="31"/>
        <v/>
      </c>
      <c r="BJ821" s="67" t="str">
        <f t="shared" si="32"/>
        <v/>
      </c>
      <c r="BK821" s="67" t="str">
        <f t="shared" si="33"/>
        <v/>
      </c>
      <c r="BL821" s="67" t="str">
        <f t="shared" si="34"/>
        <v/>
      </c>
      <c r="BM821" s="65" t="str">
        <f t="shared" si="35"/>
        <v/>
      </c>
      <c r="BN821" s="51"/>
      <c r="BO821" s="51"/>
      <c r="BP821" s="51"/>
      <c r="BQ821" s="51"/>
      <c r="BR821" s="51"/>
      <c r="BS821" s="69" t="str">
        <f t="shared" si="2920"/>
        <v/>
      </c>
      <c r="BT821" s="51"/>
      <c r="BU821" s="68"/>
      <c r="BV821" s="68"/>
      <c r="BW821" s="65"/>
      <c r="BX821" s="68"/>
      <c r="BY821" s="67" t="str">
        <f t="shared" si="44"/>
        <v/>
      </c>
      <c r="BZ821" s="68"/>
      <c r="CA821" s="65" t="str">
        <f t="shared" si="45"/>
        <v/>
      </c>
      <c r="CB821" s="67" t="str">
        <f t="shared" si="46"/>
        <v/>
      </c>
      <c r="CC821" s="67" t="str">
        <f t="shared" si="47"/>
        <v/>
      </c>
      <c r="CD821" s="67" t="str">
        <f t="shared" si="48"/>
        <v/>
      </c>
      <c r="CE821" s="67" t="str">
        <f t="shared" si="49"/>
        <v/>
      </c>
      <c r="CF821" s="68"/>
      <c r="CG821" s="68"/>
      <c r="CH821" s="68"/>
      <c r="CI821" s="65"/>
      <c r="CJ821" s="68"/>
      <c r="CK821" s="67" t="str">
        <f t="shared" si="54"/>
        <v/>
      </c>
      <c r="CL821" s="68"/>
      <c r="CM821" s="68"/>
      <c r="CN821" s="68"/>
      <c r="CO821" s="65"/>
      <c r="CP821" s="68"/>
      <c r="CQ821" s="67" t="str">
        <f t="shared" si="59"/>
        <v/>
      </c>
      <c r="CR821" s="68"/>
      <c r="CS821" s="68"/>
      <c r="CT821" s="68"/>
      <c r="CU821" s="65"/>
      <c r="CV821" s="68"/>
      <c r="CW821" s="67" t="str">
        <f t="shared" si="64"/>
        <v/>
      </c>
      <c r="CX821" s="68"/>
      <c r="CY821" s="68"/>
      <c r="CZ821" s="68"/>
      <c r="DA821" s="65"/>
      <c r="DB821" s="68"/>
      <c r="DC821" s="67" t="str">
        <f t="shared" si="69"/>
        <v/>
      </c>
      <c r="DD821" s="68"/>
      <c r="DE821" s="68"/>
      <c r="DF821" s="51"/>
      <c r="DG821" s="70"/>
      <c r="DH821" s="51"/>
      <c r="DI821" s="69" t="str">
        <f t="shared" si="74"/>
        <v/>
      </c>
      <c r="DJ821" s="51"/>
      <c r="DK821" s="51"/>
      <c r="DL821" s="51"/>
      <c r="DM821" s="70"/>
      <c r="DN821" s="51"/>
      <c r="DO821" s="69" t="str">
        <f t="shared" si="79"/>
        <v/>
      </c>
      <c r="DP821" s="51"/>
      <c r="DQ821" s="51"/>
      <c r="DR821" s="51"/>
      <c r="DS821" s="51"/>
      <c r="DT821" s="51"/>
      <c r="DU821" s="181"/>
    </row>
    <row r="822" spans="1:125" ht="15" x14ac:dyDescent="0.25">
      <c r="A822" s="50">
        <v>2016</v>
      </c>
      <c r="B822" s="51" t="s">
        <v>1090</v>
      </c>
      <c r="C822" s="50" t="s">
        <v>1089</v>
      </c>
      <c r="D822" s="53" t="s">
        <v>346</v>
      </c>
      <c r="E822" s="50" t="s">
        <v>23</v>
      </c>
      <c r="F822" s="220" t="s">
        <v>364</v>
      </c>
      <c r="G822" s="220" t="s">
        <v>364</v>
      </c>
      <c r="H822" s="220" t="s">
        <v>364</v>
      </c>
      <c r="I822" s="61">
        <v>0</v>
      </c>
      <c r="J822" s="50"/>
      <c r="K822" s="50" t="s">
        <v>2032</v>
      </c>
      <c r="L822" s="58" t="s">
        <v>2032</v>
      </c>
      <c r="M822" s="58" t="s">
        <v>2032</v>
      </c>
      <c r="N822" s="58" t="s">
        <v>2032</v>
      </c>
      <c r="O822" s="58" t="s">
        <v>2032</v>
      </c>
      <c r="P822" s="59"/>
      <c r="Q822" s="60">
        <v>0</v>
      </c>
      <c r="R822" s="60">
        <v>0</v>
      </c>
      <c r="S822" s="60">
        <v>0</v>
      </c>
      <c r="T822" s="60">
        <v>0</v>
      </c>
      <c r="U822" s="60">
        <v>0</v>
      </c>
      <c r="V822" s="79"/>
      <c r="W822" s="90">
        <f t="shared" ref="W822:W824" si="5954">Q822+R822+S822+T822+U822</f>
        <v>0</v>
      </c>
      <c r="X822" s="101">
        <v>90988613</v>
      </c>
      <c r="Y822" s="50"/>
      <c r="Z822" s="50" t="s">
        <v>346</v>
      </c>
      <c r="AA822" s="51" t="str">
        <f t="shared" ref="AA822:AA823" si="5955">IF(A822 =2014,IF(Y822 ="",F822,""),"")</f>
        <v/>
      </c>
      <c r="AB822" s="68" t="str">
        <f t="shared" ref="AB822:AB823" si="5956">IF(A822 =2014,IF(Y822 ="",I822,""),"")</f>
        <v/>
      </c>
      <c r="AC822" s="68" t="str">
        <f t="shared" ref="AC822:AC823" si="5957">IF(A822 =2014,IF(Y822 ="",Q822,""),"")</f>
        <v/>
      </c>
      <c r="AD822" s="68" t="str">
        <f t="shared" ref="AD822:AD823" si="5958">IF(A822 =2014,IF(Y822 ="",R822,""),"")</f>
        <v/>
      </c>
      <c r="AE822" s="68" t="str">
        <f t="shared" ref="AE822:AE823" si="5959">IF(A822 =2014,IF(Y822 ="",S822,""),"")</f>
        <v/>
      </c>
      <c r="AF822" s="68" t="str">
        <f t="shared" ref="AF822:AF823" si="5960">IF(A822 =2014,IF(Y822 ="",T822+U822,""),"")</f>
        <v/>
      </c>
      <c r="AG822" s="67" t="str">
        <f t="shared" si="7"/>
        <v/>
      </c>
      <c r="AH822" s="51"/>
      <c r="AI822" s="51" t="str">
        <f t="shared" si="8"/>
        <v/>
      </c>
      <c r="AJ822" s="68" t="str">
        <f t="shared" si="9"/>
        <v/>
      </c>
      <c r="AK822" s="68" t="str">
        <f t="shared" si="10"/>
        <v/>
      </c>
      <c r="AL822" s="68" t="str">
        <f t="shared" si="11"/>
        <v/>
      </c>
      <c r="AM822" s="68" t="str">
        <f t="shared" si="12"/>
        <v/>
      </c>
      <c r="AN822" s="68" t="str">
        <f t="shared" si="13"/>
        <v/>
      </c>
      <c r="AO822" s="67" t="str">
        <f t="shared" si="14"/>
        <v/>
      </c>
      <c r="AP822" s="51"/>
      <c r="AQ822" s="80" t="str">
        <f t="shared" si="15"/>
        <v>NA</v>
      </c>
      <c r="AR822" s="68">
        <f t="shared" si="16"/>
        <v>0</v>
      </c>
      <c r="AS822" s="68">
        <f t="shared" si="17"/>
        <v>0</v>
      </c>
      <c r="AT822" s="68">
        <f t="shared" si="18"/>
        <v>0</v>
      </c>
      <c r="AU822" s="68">
        <f t="shared" si="19"/>
        <v>0</v>
      </c>
      <c r="AV822" s="68">
        <f t="shared" si="20"/>
        <v>0</v>
      </c>
      <c r="AW822" s="67">
        <f t="shared" si="21"/>
        <v>90988613</v>
      </c>
      <c r="AX822" s="51"/>
      <c r="AY822" s="51" t="str">
        <f t="shared" si="22"/>
        <v/>
      </c>
      <c r="AZ822" s="68" t="str">
        <f t="shared" si="23"/>
        <v/>
      </c>
      <c r="BA822" s="68" t="str">
        <f t="shared" si="24"/>
        <v/>
      </c>
      <c r="BB822" s="68" t="str">
        <f t="shared" si="25"/>
        <v/>
      </c>
      <c r="BC822" s="68" t="str">
        <f t="shared" si="26"/>
        <v/>
      </c>
      <c r="BD822" s="68" t="str">
        <f t="shared" si="27"/>
        <v/>
      </c>
      <c r="BE822" s="68" t="str">
        <f t="shared" si="28"/>
        <v/>
      </c>
      <c r="BF822" s="51"/>
      <c r="BG822" s="69" t="str">
        <f t="shared" si="29"/>
        <v/>
      </c>
      <c r="BH822" s="67" t="str">
        <f t="shared" si="30"/>
        <v/>
      </c>
      <c r="BI822" s="67" t="str">
        <f t="shared" si="31"/>
        <v/>
      </c>
      <c r="BJ822" s="67" t="str">
        <f t="shared" si="32"/>
        <v/>
      </c>
      <c r="BK822" s="67" t="str">
        <f t="shared" si="33"/>
        <v/>
      </c>
      <c r="BL822" s="67" t="str">
        <f t="shared" si="34"/>
        <v/>
      </c>
      <c r="BM822" s="65" t="str">
        <f t="shared" si="35"/>
        <v/>
      </c>
      <c r="BN822" s="51"/>
      <c r="BO822" s="51" t="str">
        <f t="shared" ref="BO822:BO823" si="5961">IF(A822 =2014,F822,"")</f>
        <v/>
      </c>
      <c r="BP822" s="51" t="str">
        <f t="shared" ref="BP822:BP823" si="5962">IF(A822 =2015,F822,"")</f>
        <v/>
      </c>
      <c r="BQ822" s="80" t="str">
        <f t="shared" ref="BQ822:BQ823" si="5963">IF(A822 =2016,F822,"")</f>
        <v>NA</v>
      </c>
      <c r="BR822" s="51" t="str">
        <f t="shared" ref="BR822:BR823" si="5964">IF(A822 =2017,F822,"")</f>
        <v/>
      </c>
      <c r="BS822" s="69" t="str">
        <f t="shared" si="2920"/>
        <v/>
      </c>
      <c r="BT822" s="51"/>
      <c r="BU822" s="68" t="str">
        <f t="shared" ref="BU822:BU823" si="5965">IF(A822 =2014,I822,"")</f>
        <v/>
      </c>
      <c r="BV822" s="68" t="str">
        <f t="shared" ref="BV822:BV823" si="5966">IF(A822 =2015,I822,"")</f>
        <v/>
      </c>
      <c r="BW822" s="65">
        <f t="shared" ref="BW822:BW823" si="5967">IF(A822 =2016,I822,"")</f>
        <v>0</v>
      </c>
      <c r="BX822" s="68" t="str">
        <f t="shared" ref="BX822:BX823" si="5968">IF(A822 =2017,I822,"")</f>
        <v/>
      </c>
      <c r="BY822" s="67" t="str">
        <f t="shared" si="44"/>
        <v/>
      </c>
      <c r="BZ822" s="68"/>
      <c r="CA822" s="65" t="str">
        <f t="shared" si="45"/>
        <v/>
      </c>
      <c r="CB822" s="67" t="str">
        <f t="shared" si="46"/>
        <v/>
      </c>
      <c r="CC822" s="67">
        <f t="shared" si="47"/>
        <v>90988613</v>
      </c>
      <c r="CD822" s="67" t="str">
        <f t="shared" si="48"/>
        <v/>
      </c>
      <c r="CE822" s="67" t="str">
        <f t="shared" si="49"/>
        <v/>
      </c>
      <c r="CF822" s="68"/>
      <c r="CG822" s="68" t="str">
        <f t="shared" ref="CG822:CG823" si="5969">IF(A822 =2014,Q822+R822+S822+T822+U822,"")</f>
        <v/>
      </c>
      <c r="CH822" s="68" t="str">
        <f t="shared" ref="CH822:CH823" si="5970">IF(A822 =2015,Q822+R822+S822+T822+U822,"")</f>
        <v/>
      </c>
      <c r="CI822" s="65">
        <f t="shared" ref="CI822:CI823" si="5971">IF(A822 =2016,Q822+R822+S822+T822+U822,"")</f>
        <v>0</v>
      </c>
      <c r="CJ822" s="68" t="str">
        <f t="shared" ref="CJ822:CJ823" si="5972">IF(A822 =2017,Q822+R822+S822+T822+U822,"")</f>
        <v/>
      </c>
      <c r="CK822" s="67" t="str">
        <f t="shared" si="54"/>
        <v/>
      </c>
      <c r="CL822" s="68"/>
      <c r="CM822" s="68" t="str">
        <f t="shared" ref="CM822:CM823" si="5973">IF(A822 =2014,Q822,"")</f>
        <v/>
      </c>
      <c r="CN822" s="68" t="str">
        <f t="shared" ref="CN822:CN823" si="5974">IF(A822 =2015,Q822,"")</f>
        <v/>
      </c>
      <c r="CO822" s="65">
        <f t="shared" ref="CO822:CO823" si="5975">IF(A822 =2016,Q822,"")</f>
        <v>0</v>
      </c>
      <c r="CP822" s="68" t="str">
        <f t="shared" ref="CP822:CP823" si="5976">IF(A822 =2017,Q822,"")</f>
        <v/>
      </c>
      <c r="CQ822" s="67" t="str">
        <f t="shared" si="59"/>
        <v/>
      </c>
      <c r="CR822" s="68"/>
      <c r="CS822" s="68" t="str">
        <f t="shared" ref="CS822:CS823" si="5977">IF(A822 =2014,R822,"")</f>
        <v/>
      </c>
      <c r="CT822" s="68" t="str">
        <f t="shared" ref="CT822:CT823" si="5978">IF(A822 =2015,R822,"")</f>
        <v/>
      </c>
      <c r="CU822" s="65">
        <f t="shared" ref="CU822:CU823" si="5979">IF(A822 =2016,R822,"")</f>
        <v>0</v>
      </c>
      <c r="CV822" s="68" t="str">
        <f t="shared" ref="CV822:CV823" si="5980">IF(A822 =2017,R822,"")</f>
        <v/>
      </c>
      <c r="CW822" s="67" t="str">
        <f t="shared" si="64"/>
        <v/>
      </c>
      <c r="CX822" s="68"/>
      <c r="CY822" s="68" t="str">
        <f t="shared" ref="CY822:CY823" si="5981">IF(A822 =2014,S822,"")</f>
        <v/>
      </c>
      <c r="CZ822" s="68" t="str">
        <f t="shared" ref="CZ822:CZ823" si="5982">IF(A822 =2015,S822,"")</f>
        <v/>
      </c>
      <c r="DA822" s="65">
        <f t="shared" ref="DA822:DA823" si="5983">IF(A822 =2016,S822,"")</f>
        <v>0</v>
      </c>
      <c r="DB822" s="68" t="str">
        <f t="shared" ref="DB822:DB823" si="5984">IF(A822 =2017,S822,"")</f>
        <v/>
      </c>
      <c r="DC822" s="67" t="str">
        <f t="shared" si="69"/>
        <v/>
      </c>
      <c r="DD822" s="68"/>
      <c r="DE822" s="68" t="str">
        <f t="shared" ref="DE822:DE823" si="5985">IF(A822 =2014,T822,"")</f>
        <v/>
      </c>
      <c r="DF822" s="51" t="str">
        <f t="shared" ref="DF822:DF823" si="5986">IF(A822 =2015,T822,"")</f>
        <v/>
      </c>
      <c r="DG822" s="65">
        <f t="shared" ref="DG822:DG823" si="5987">IF(A822 =2016,T822,"")</f>
        <v>0</v>
      </c>
      <c r="DH822" s="51" t="str">
        <f t="shared" ref="DH822:DH823" si="5988">IF(A822 =2017,T822,"")</f>
        <v/>
      </c>
      <c r="DI822" s="69" t="str">
        <f t="shared" si="74"/>
        <v/>
      </c>
      <c r="DJ822" s="51"/>
      <c r="DK822" s="51" t="str">
        <f t="shared" ref="DK822:DK823" si="5989">IF(A822 =2014,U822,"")</f>
        <v/>
      </c>
      <c r="DL822" s="51" t="str">
        <f t="shared" ref="DL822:DL823" si="5990">IF(A822 =2015,U822,"")</f>
        <v/>
      </c>
      <c r="DM822" s="65">
        <f t="shared" ref="DM822:DM823" si="5991">IF(A822 =2016,U822,"")</f>
        <v>0</v>
      </c>
      <c r="DN822" s="51" t="str">
        <f t="shared" ref="DN822:DN823" si="5992">IF(A822 =2017,U822,"")</f>
        <v/>
      </c>
      <c r="DO822" s="69" t="str">
        <f t="shared" si="79"/>
        <v/>
      </c>
      <c r="DP822" s="51"/>
      <c r="DQ822" s="51"/>
      <c r="DR822" s="51"/>
      <c r="DS822" s="51"/>
      <c r="DT822" s="51"/>
      <c r="DU822" s="181"/>
    </row>
    <row r="823" spans="1:125" ht="15" x14ac:dyDescent="0.25">
      <c r="A823" s="50">
        <v>2017</v>
      </c>
      <c r="B823" s="51" t="s">
        <v>1090</v>
      </c>
      <c r="C823" s="50" t="s">
        <v>1089</v>
      </c>
      <c r="D823" s="53" t="s">
        <v>346</v>
      </c>
      <c r="E823" s="50" t="s">
        <v>23</v>
      </c>
      <c r="F823" s="220" t="s">
        <v>364</v>
      </c>
      <c r="G823" s="220" t="s">
        <v>364</v>
      </c>
      <c r="H823" s="220" t="s">
        <v>364</v>
      </c>
      <c r="I823" s="61">
        <v>0</v>
      </c>
      <c r="J823" s="50"/>
      <c r="K823" s="50" t="s">
        <v>2032</v>
      </c>
      <c r="L823" s="58" t="s">
        <v>2032</v>
      </c>
      <c r="M823" s="58" t="s">
        <v>2032</v>
      </c>
      <c r="N823" s="58" t="s">
        <v>2032</v>
      </c>
      <c r="O823" s="58" t="s">
        <v>2032</v>
      </c>
      <c r="P823" s="59"/>
      <c r="Q823" s="60">
        <v>0</v>
      </c>
      <c r="R823" s="60">
        <v>0</v>
      </c>
      <c r="S823" s="60">
        <v>0</v>
      </c>
      <c r="T823" s="60">
        <v>0</v>
      </c>
      <c r="U823" s="60">
        <v>0</v>
      </c>
      <c r="V823" s="79"/>
      <c r="W823" s="90">
        <f t="shared" si="5954"/>
        <v>0</v>
      </c>
      <c r="X823" s="101">
        <v>60090738</v>
      </c>
      <c r="Y823" s="50"/>
      <c r="Z823" s="50" t="s">
        <v>346</v>
      </c>
      <c r="AA823" s="51" t="str">
        <f t="shared" si="5955"/>
        <v/>
      </c>
      <c r="AB823" s="68" t="str">
        <f t="shared" si="5956"/>
        <v/>
      </c>
      <c r="AC823" s="68" t="str">
        <f t="shared" si="5957"/>
        <v/>
      </c>
      <c r="AD823" s="68" t="str">
        <f t="shared" si="5958"/>
        <v/>
      </c>
      <c r="AE823" s="68" t="str">
        <f t="shared" si="5959"/>
        <v/>
      </c>
      <c r="AF823" s="68" t="str">
        <f t="shared" si="5960"/>
        <v/>
      </c>
      <c r="AG823" s="67" t="str">
        <f t="shared" si="7"/>
        <v/>
      </c>
      <c r="AH823" s="51"/>
      <c r="AI823" s="51" t="str">
        <f t="shared" si="8"/>
        <v/>
      </c>
      <c r="AJ823" s="68" t="str">
        <f t="shared" si="9"/>
        <v/>
      </c>
      <c r="AK823" s="68" t="str">
        <f t="shared" si="10"/>
        <v/>
      </c>
      <c r="AL823" s="68" t="str">
        <f t="shared" si="11"/>
        <v/>
      </c>
      <c r="AM823" s="68" t="str">
        <f t="shared" si="12"/>
        <v/>
      </c>
      <c r="AN823" s="68" t="str">
        <f t="shared" si="13"/>
        <v/>
      </c>
      <c r="AO823" s="67" t="str">
        <f t="shared" si="14"/>
        <v/>
      </c>
      <c r="AP823" s="51"/>
      <c r="AQ823" s="51" t="str">
        <f t="shared" si="15"/>
        <v/>
      </c>
      <c r="AR823" s="68" t="str">
        <f t="shared" si="16"/>
        <v/>
      </c>
      <c r="AS823" s="68" t="str">
        <f t="shared" si="17"/>
        <v/>
      </c>
      <c r="AT823" s="68" t="str">
        <f t="shared" si="18"/>
        <v/>
      </c>
      <c r="AU823" s="68" t="str">
        <f t="shared" si="19"/>
        <v/>
      </c>
      <c r="AV823" s="68" t="str">
        <f t="shared" si="20"/>
        <v/>
      </c>
      <c r="AW823" s="67" t="str">
        <f t="shared" si="21"/>
        <v/>
      </c>
      <c r="AX823" s="51"/>
      <c r="AY823" s="80" t="str">
        <f t="shared" si="22"/>
        <v>NA</v>
      </c>
      <c r="AZ823" s="68">
        <f t="shared" si="23"/>
        <v>0</v>
      </c>
      <c r="BA823" s="68">
        <f t="shared" si="24"/>
        <v>0</v>
      </c>
      <c r="BB823" s="68">
        <f t="shared" si="25"/>
        <v>0</v>
      </c>
      <c r="BC823" s="68">
        <f t="shared" si="26"/>
        <v>0</v>
      </c>
      <c r="BD823" s="68">
        <f t="shared" si="27"/>
        <v>0</v>
      </c>
      <c r="BE823" s="68">
        <f t="shared" si="28"/>
        <v>60090738</v>
      </c>
      <c r="BF823" s="51"/>
      <c r="BG823" s="69" t="str">
        <f t="shared" si="29"/>
        <v/>
      </c>
      <c r="BH823" s="67" t="str">
        <f t="shared" si="30"/>
        <v/>
      </c>
      <c r="BI823" s="67" t="str">
        <f t="shared" si="31"/>
        <v/>
      </c>
      <c r="BJ823" s="67" t="str">
        <f t="shared" si="32"/>
        <v/>
      </c>
      <c r="BK823" s="67" t="str">
        <f t="shared" si="33"/>
        <v/>
      </c>
      <c r="BL823" s="67" t="str">
        <f t="shared" si="34"/>
        <v/>
      </c>
      <c r="BM823" s="65" t="str">
        <f t="shared" si="35"/>
        <v/>
      </c>
      <c r="BN823" s="51"/>
      <c r="BO823" s="51" t="str">
        <f t="shared" si="5961"/>
        <v/>
      </c>
      <c r="BP823" s="51" t="str">
        <f t="shared" si="5962"/>
        <v/>
      </c>
      <c r="BQ823" s="51" t="str">
        <f t="shared" si="5963"/>
        <v/>
      </c>
      <c r="BR823" s="80" t="str">
        <f t="shared" si="5964"/>
        <v>NA</v>
      </c>
      <c r="BS823" s="69" t="str">
        <f t="shared" si="2920"/>
        <v/>
      </c>
      <c r="BT823" s="51"/>
      <c r="BU823" s="68" t="str">
        <f t="shared" si="5965"/>
        <v/>
      </c>
      <c r="BV823" s="68" t="str">
        <f t="shared" si="5966"/>
        <v/>
      </c>
      <c r="BW823" s="68" t="str">
        <f t="shared" si="5967"/>
        <v/>
      </c>
      <c r="BX823" s="65">
        <f t="shared" si="5968"/>
        <v>0</v>
      </c>
      <c r="BY823" s="67" t="str">
        <f t="shared" si="44"/>
        <v/>
      </c>
      <c r="BZ823" s="68"/>
      <c r="CA823" s="65" t="str">
        <f t="shared" si="45"/>
        <v/>
      </c>
      <c r="CB823" s="67" t="str">
        <f t="shared" si="46"/>
        <v/>
      </c>
      <c r="CC823" s="67" t="str">
        <f t="shared" si="47"/>
        <v/>
      </c>
      <c r="CD823" s="67">
        <f t="shared" si="48"/>
        <v>60090738</v>
      </c>
      <c r="CE823" s="67" t="str">
        <f t="shared" si="49"/>
        <v/>
      </c>
      <c r="CF823" s="68"/>
      <c r="CG823" s="68" t="str">
        <f t="shared" si="5969"/>
        <v/>
      </c>
      <c r="CH823" s="68" t="str">
        <f t="shared" si="5970"/>
        <v/>
      </c>
      <c r="CI823" s="68" t="str">
        <f t="shared" si="5971"/>
        <v/>
      </c>
      <c r="CJ823" s="65">
        <f t="shared" si="5972"/>
        <v>0</v>
      </c>
      <c r="CK823" s="67" t="str">
        <f t="shared" si="54"/>
        <v/>
      </c>
      <c r="CL823" s="68"/>
      <c r="CM823" s="68" t="str">
        <f t="shared" si="5973"/>
        <v/>
      </c>
      <c r="CN823" s="68" t="str">
        <f t="shared" si="5974"/>
        <v/>
      </c>
      <c r="CO823" s="68" t="str">
        <f t="shared" si="5975"/>
        <v/>
      </c>
      <c r="CP823" s="65">
        <f t="shared" si="5976"/>
        <v>0</v>
      </c>
      <c r="CQ823" s="67" t="str">
        <f t="shared" si="59"/>
        <v/>
      </c>
      <c r="CR823" s="68"/>
      <c r="CS823" s="68" t="str">
        <f t="shared" si="5977"/>
        <v/>
      </c>
      <c r="CT823" s="68" t="str">
        <f t="shared" si="5978"/>
        <v/>
      </c>
      <c r="CU823" s="68" t="str">
        <f t="shared" si="5979"/>
        <v/>
      </c>
      <c r="CV823" s="65">
        <f t="shared" si="5980"/>
        <v>0</v>
      </c>
      <c r="CW823" s="67" t="str">
        <f t="shared" si="64"/>
        <v/>
      </c>
      <c r="CX823" s="68"/>
      <c r="CY823" s="68" t="str">
        <f t="shared" si="5981"/>
        <v/>
      </c>
      <c r="CZ823" s="68" t="str">
        <f t="shared" si="5982"/>
        <v/>
      </c>
      <c r="DA823" s="68" t="str">
        <f t="shared" si="5983"/>
        <v/>
      </c>
      <c r="DB823" s="65">
        <f t="shared" si="5984"/>
        <v>0</v>
      </c>
      <c r="DC823" s="67" t="str">
        <f t="shared" si="69"/>
        <v/>
      </c>
      <c r="DD823" s="68"/>
      <c r="DE823" s="68" t="str">
        <f t="shared" si="5985"/>
        <v/>
      </c>
      <c r="DF823" s="51" t="str">
        <f t="shared" si="5986"/>
        <v/>
      </c>
      <c r="DG823" s="51" t="str">
        <f t="shared" si="5987"/>
        <v/>
      </c>
      <c r="DH823" s="65">
        <f t="shared" si="5988"/>
        <v>0</v>
      </c>
      <c r="DI823" s="69" t="str">
        <f t="shared" si="74"/>
        <v/>
      </c>
      <c r="DJ823" s="51"/>
      <c r="DK823" s="51" t="str">
        <f t="shared" si="5989"/>
        <v/>
      </c>
      <c r="DL823" s="51" t="str">
        <f t="shared" si="5990"/>
        <v/>
      </c>
      <c r="DM823" s="51" t="str">
        <f t="shared" si="5991"/>
        <v/>
      </c>
      <c r="DN823" s="65">
        <f t="shared" si="5992"/>
        <v>0</v>
      </c>
      <c r="DO823" s="69" t="str">
        <f t="shared" si="79"/>
        <v/>
      </c>
      <c r="DP823" s="51"/>
      <c r="DQ823" s="51"/>
      <c r="DR823" s="51"/>
      <c r="DS823" s="51"/>
      <c r="DT823" s="51"/>
      <c r="DU823" s="181"/>
    </row>
    <row r="824" spans="1:125" ht="15" x14ac:dyDescent="0.25">
      <c r="A824" s="56">
        <v>2018</v>
      </c>
      <c r="B824" s="51" t="s">
        <v>1090</v>
      </c>
      <c r="C824" s="50" t="s">
        <v>1089</v>
      </c>
      <c r="D824" s="170" t="s">
        <v>346</v>
      </c>
      <c r="E824" s="50" t="s">
        <v>23</v>
      </c>
      <c r="F824" s="89">
        <v>636029</v>
      </c>
      <c r="G824" s="89">
        <v>16174174</v>
      </c>
      <c r="H824" s="89">
        <v>766833</v>
      </c>
      <c r="I824" s="90">
        <v>23901114</v>
      </c>
      <c r="J824" s="56" t="s">
        <v>161</v>
      </c>
      <c r="K824" s="55">
        <v>23901114</v>
      </c>
      <c r="L824" s="58"/>
      <c r="M824" s="58"/>
      <c r="N824" s="58"/>
      <c r="O824" s="58"/>
      <c r="P824" s="91"/>
      <c r="Q824" s="92">
        <v>20057327</v>
      </c>
      <c r="R824" s="92">
        <v>3855107</v>
      </c>
      <c r="S824" s="92">
        <v>6490402</v>
      </c>
      <c r="T824" s="92">
        <v>0</v>
      </c>
      <c r="U824" s="94"/>
      <c r="V824" s="94"/>
      <c r="W824" s="90">
        <f t="shared" si="5954"/>
        <v>30402836</v>
      </c>
      <c r="X824" s="90">
        <v>31166835</v>
      </c>
      <c r="Y824" s="50"/>
      <c r="Z824" s="50"/>
      <c r="AA824" s="51"/>
      <c r="AB824" s="68"/>
      <c r="AC824" s="68"/>
      <c r="AD824" s="68"/>
      <c r="AE824" s="68"/>
      <c r="AF824" s="68"/>
      <c r="AG824" s="67" t="str">
        <f t="shared" si="7"/>
        <v/>
      </c>
      <c r="AH824" s="51"/>
      <c r="AI824" s="51" t="str">
        <f t="shared" si="8"/>
        <v/>
      </c>
      <c r="AJ824" s="68" t="str">
        <f t="shared" si="9"/>
        <v/>
      </c>
      <c r="AK824" s="68" t="str">
        <f t="shared" si="10"/>
        <v/>
      </c>
      <c r="AL824" s="68" t="str">
        <f t="shared" si="11"/>
        <v/>
      </c>
      <c r="AM824" s="68" t="str">
        <f t="shared" si="12"/>
        <v/>
      </c>
      <c r="AN824" s="68" t="str">
        <f t="shared" si="13"/>
        <v/>
      </c>
      <c r="AO824" s="67" t="str">
        <f t="shared" si="14"/>
        <v/>
      </c>
      <c r="AP824" s="51"/>
      <c r="AQ824" s="51" t="str">
        <f t="shared" si="15"/>
        <v/>
      </c>
      <c r="AR824" s="68" t="str">
        <f t="shared" si="16"/>
        <v/>
      </c>
      <c r="AS824" s="68" t="str">
        <f t="shared" si="17"/>
        <v/>
      </c>
      <c r="AT824" s="68" t="str">
        <f t="shared" si="18"/>
        <v/>
      </c>
      <c r="AU824" s="68" t="str">
        <f t="shared" si="19"/>
        <v/>
      </c>
      <c r="AV824" s="68" t="str">
        <f t="shared" si="20"/>
        <v/>
      </c>
      <c r="AW824" s="67" t="str">
        <f t="shared" si="21"/>
        <v/>
      </c>
      <c r="AX824" s="51"/>
      <c r="AY824" s="51" t="str">
        <f t="shared" si="22"/>
        <v/>
      </c>
      <c r="AZ824" s="68" t="str">
        <f t="shared" si="23"/>
        <v/>
      </c>
      <c r="BA824" s="68" t="str">
        <f t="shared" si="24"/>
        <v/>
      </c>
      <c r="BB824" s="68" t="str">
        <f t="shared" si="25"/>
        <v/>
      </c>
      <c r="BC824" s="68" t="str">
        <f t="shared" si="26"/>
        <v/>
      </c>
      <c r="BD824" s="68" t="str">
        <f t="shared" si="27"/>
        <v/>
      </c>
      <c r="BE824" s="68" t="str">
        <f t="shared" si="28"/>
        <v/>
      </c>
      <c r="BF824" s="51"/>
      <c r="BG824" s="96">
        <f t="shared" si="29"/>
        <v>636029</v>
      </c>
      <c r="BH824" s="67">
        <f t="shared" si="30"/>
        <v>23901114</v>
      </c>
      <c r="BI824" s="67">
        <f t="shared" si="31"/>
        <v>20057327</v>
      </c>
      <c r="BJ824" s="67">
        <f t="shared" si="32"/>
        <v>3855107</v>
      </c>
      <c r="BK824" s="67">
        <f t="shared" si="33"/>
        <v>6490402</v>
      </c>
      <c r="BL824" s="67">
        <f t="shared" si="34"/>
        <v>0</v>
      </c>
      <c r="BM824" s="65">
        <f t="shared" si="35"/>
        <v>31166835</v>
      </c>
      <c r="BN824" s="51"/>
      <c r="BO824" s="51"/>
      <c r="BP824" s="51"/>
      <c r="BQ824" s="70"/>
      <c r="BR824" s="51"/>
      <c r="BS824" s="96">
        <f t="shared" si="2920"/>
        <v>636029</v>
      </c>
      <c r="BT824" s="51"/>
      <c r="BU824" s="68"/>
      <c r="BV824" s="68"/>
      <c r="BW824" s="65"/>
      <c r="BX824" s="68"/>
      <c r="BY824" s="67">
        <f t="shared" si="44"/>
        <v>23901114</v>
      </c>
      <c r="BZ824" s="68"/>
      <c r="CA824" s="65" t="str">
        <f t="shared" si="45"/>
        <v/>
      </c>
      <c r="CB824" s="67" t="str">
        <f t="shared" si="46"/>
        <v/>
      </c>
      <c r="CC824" s="67" t="str">
        <f t="shared" si="47"/>
        <v/>
      </c>
      <c r="CD824" s="67" t="str">
        <f t="shared" si="48"/>
        <v/>
      </c>
      <c r="CE824" s="67">
        <f t="shared" si="49"/>
        <v>31166835</v>
      </c>
      <c r="CF824" s="68"/>
      <c r="CG824" s="68"/>
      <c r="CH824" s="68"/>
      <c r="CI824" s="65"/>
      <c r="CJ824" s="68"/>
      <c r="CK824" s="67">
        <f t="shared" si="54"/>
        <v>30402836</v>
      </c>
      <c r="CL824" s="68"/>
      <c r="CM824" s="68"/>
      <c r="CN824" s="68"/>
      <c r="CO824" s="65"/>
      <c r="CP824" s="68"/>
      <c r="CQ824" s="67">
        <f t="shared" si="59"/>
        <v>20057327</v>
      </c>
      <c r="CR824" s="68"/>
      <c r="CS824" s="68"/>
      <c r="CT824" s="68"/>
      <c r="CU824" s="65"/>
      <c r="CV824" s="68"/>
      <c r="CW824" s="67">
        <f t="shared" si="64"/>
        <v>3855107</v>
      </c>
      <c r="CX824" s="68"/>
      <c r="CY824" s="68"/>
      <c r="CZ824" s="68"/>
      <c r="DA824" s="65"/>
      <c r="DB824" s="68"/>
      <c r="DC824" s="67">
        <f t="shared" si="69"/>
        <v>6490402</v>
      </c>
      <c r="DD824" s="68"/>
      <c r="DE824" s="68"/>
      <c r="DF824" s="51"/>
      <c r="DG824" s="70"/>
      <c r="DH824" s="51"/>
      <c r="DI824" s="67">
        <f t="shared" si="74"/>
        <v>0</v>
      </c>
      <c r="DJ824" s="51"/>
      <c r="DK824" s="51"/>
      <c r="DL824" s="51"/>
      <c r="DM824" s="70"/>
      <c r="DN824" s="51"/>
      <c r="DO824" s="67">
        <f t="shared" si="79"/>
        <v>20057327</v>
      </c>
      <c r="DP824" s="51"/>
      <c r="DQ824" s="51"/>
      <c r="DR824" s="51"/>
      <c r="DS824" s="51"/>
      <c r="DT824" s="51"/>
      <c r="DU824" s="181"/>
    </row>
    <row r="825" spans="1:125" ht="15" x14ac:dyDescent="0.25">
      <c r="A825" s="50"/>
      <c r="B825" s="51"/>
      <c r="C825" s="50"/>
      <c r="D825" s="53"/>
      <c r="E825" s="50"/>
      <c r="F825" s="220"/>
      <c r="G825" s="220"/>
      <c r="H825" s="220"/>
      <c r="I825" s="61"/>
      <c r="J825" s="50"/>
      <c r="K825" s="50" t="s">
        <v>2032</v>
      </c>
      <c r="L825" s="58"/>
      <c r="M825" s="58"/>
      <c r="N825" s="58"/>
      <c r="O825" s="58"/>
      <c r="P825" s="59"/>
      <c r="Q825" s="60"/>
      <c r="R825" s="60"/>
      <c r="S825" s="60"/>
      <c r="T825" s="60"/>
      <c r="U825" s="60"/>
      <c r="V825" s="79"/>
      <c r="W825" s="90"/>
      <c r="X825" s="101"/>
      <c r="Y825" s="50"/>
      <c r="Z825" s="50"/>
      <c r="AA825" s="51"/>
      <c r="AB825" s="68"/>
      <c r="AC825" s="68"/>
      <c r="AD825" s="68"/>
      <c r="AE825" s="68"/>
      <c r="AF825" s="68"/>
      <c r="AG825" s="67" t="str">
        <f t="shared" si="7"/>
        <v/>
      </c>
      <c r="AH825" s="51"/>
      <c r="AI825" s="51" t="str">
        <f t="shared" si="8"/>
        <v/>
      </c>
      <c r="AJ825" s="68" t="str">
        <f t="shared" si="9"/>
        <v/>
      </c>
      <c r="AK825" s="68" t="str">
        <f t="shared" si="10"/>
        <v/>
      </c>
      <c r="AL825" s="68" t="str">
        <f t="shared" si="11"/>
        <v/>
      </c>
      <c r="AM825" s="68" t="str">
        <f t="shared" si="12"/>
        <v/>
      </c>
      <c r="AN825" s="68" t="str">
        <f t="shared" si="13"/>
        <v/>
      </c>
      <c r="AO825" s="67" t="str">
        <f t="shared" si="14"/>
        <v/>
      </c>
      <c r="AP825" s="51"/>
      <c r="AQ825" s="51" t="str">
        <f t="shared" si="15"/>
        <v/>
      </c>
      <c r="AR825" s="68" t="str">
        <f t="shared" si="16"/>
        <v/>
      </c>
      <c r="AS825" s="68" t="str">
        <f t="shared" si="17"/>
        <v/>
      </c>
      <c r="AT825" s="68" t="str">
        <f t="shared" si="18"/>
        <v/>
      </c>
      <c r="AU825" s="68" t="str">
        <f t="shared" si="19"/>
        <v/>
      </c>
      <c r="AV825" s="68" t="str">
        <f t="shared" si="20"/>
        <v/>
      </c>
      <c r="AW825" s="67" t="str">
        <f t="shared" si="21"/>
        <v/>
      </c>
      <c r="AX825" s="51"/>
      <c r="AY825" s="51" t="str">
        <f t="shared" si="22"/>
        <v/>
      </c>
      <c r="AZ825" s="68" t="str">
        <f t="shared" si="23"/>
        <v/>
      </c>
      <c r="BA825" s="68" t="str">
        <f t="shared" si="24"/>
        <v/>
      </c>
      <c r="BB825" s="68" t="str">
        <f t="shared" si="25"/>
        <v/>
      </c>
      <c r="BC825" s="68" t="str">
        <f t="shared" si="26"/>
        <v/>
      </c>
      <c r="BD825" s="68" t="str">
        <f t="shared" si="27"/>
        <v/>
      </c>
      <c r="BE825" s="68" t="str">
        <f t="shared" si="28"/>
        <v/>
      </c>
      <c r="BF825" s="51"/>
      <c r="BG825" s="69" t="str">
        <f t="shared" si="29"/>
        <v/>
      </c>
      <c r="BH825" s="67" t="str">
        <f t="shared" si="30"/>
        <v/>
      </c>
      <c r="BI825" s="67" t="str">
        <f t="shared" si="31"/>
        <v/>
      </c>
      <c r="BJ825" s="67" t="str">
        <f t="shared" si="32"/>
        <v/>
      </c>
      <c r="BK825" s="67" t="str">
        <f t="shared" si="33"/>
        <v/>
      </c>
      <c r="BL825" s="67" t="str">
        <f t="shared" si="34"/>
        <v/>
      </c>
      <c r="BM825" s="65" t="str">
        <f t="shared" si="35"/>
        <v/>
      </c>
      <c r="BN825" s="51"/>
      <c r="BO825" s="51"/>
      <c r="BP825" s="51"/>
      <c r="BQ825" s="70"/>
      <c r="BR825" s="51"/>
      <c r="BS825" s="69" t="str">
        <f t="shared" si="2920"/>
        <v/>
      </c>
      <c r="BT825" s="51"/>
      <c r="BU825" s="68"/>
      <c r="BV825" s="68"/>
      <c r="BW825" s="65"/>
      <c r="BX825" s="68"/>
      <c r="BY825" s="67" t="str">
        <f t="shared" si="44"/>
        <v/>
      </c>
      <c r="BZ825" s="68"/>
      <c r="CA825" s="65" t="str">
        <f t="shared" si="45"/>
        <v/>
      </c>
      <c r="CB825" s="67" t="str">
        <f t="shared" si="46"/>
        <v/>
      </c>
      <c r="CC825" s="67" t="str">
        <f t="shared" si="47"/>
        <v/>
      </c>
      <c r="CD825" s="67" t="str">
        <f t="shared" si="48"/>
        <v/>
      </c>
      <c r="CE825" s="67" t="str">
        <f t="shared" si="49"/>
        <v/>
      </c>
      <c r="CF825" s="68"/>
      <c r="CG825" s="68"/>
      <c r="CH825" s="68"/>
      <c r="CI825" s="65"/>
      <c r="CJ825" s="68"/>
      <c r="CK825" s="67" t="str">
        <f t="shared" si="54"/>
        <v/>
      </c>
      <c r="CL825" s="68"/>
      <c r="CM825" s="68"/>
      <c r="CN825" s="68"/>
      <c r="CO825" s="65"/>
      <c r="CP825" s="68"/>
      <c r="CQ825" s="67" t="str">
        <f t="shared" si="59"/>
        <v/>
      </c>
      <c r="CR825" s="68"/>
      <c r="CS825" s="68"/>
      <c r="CT825" s="68"/>
      <c r="CU825" s="65"/>
      <c r="CV825" s="68"/>
      <c r="CW825" s="67" t="str">
        <f t="shared" si="64"/>
        <v/>
      </c>
      <c r="CX825" s="68"/>
      <c r="CY825" s="68"/>
      <c r="CZ825" s="68"/>
      <c r="DA825" s="65"/>
      <c r="DB825" s="68"/>
      <c r="DC825" s="67" t="str">
        <f t="shared" si="69"/>
        <v/>
      </c>
      <c r="DD825" s="68"/>
      <c r="DE825" s="68"/>
      <c r="DF825" s="51"/>
      <c r="DG825" s="70"/>
      <c r="DH825" s="51"/>
      <c r="DI825" s="69" t="str">
        <f t="shared" si="74"/>
        <v/>
      </c>
      <c r="DJ825" s="51"/>
      <c r="DK825" s="51"/>
      <c r="DL825" s="51"/>
      <c r="DM825" s="70"/>
      <c r="DN825" s="51"/>
      <c r="DO825" s="69" t="str">
        <f t="shared" si="79"/>
        <v/>
      </c>
      <c r="DP825" s="51"/>
      <c r="DQ825" s="51"/>
      <c r="DR825" s="51"/>
      <c r="DS825" s="51"/>
      <c r="DT825" s="51"/>
      <c r="DU825" s="181"/>
    </row>
    <row r="826" spans="1:125" ht="15" x14ac:dyDescent="0.25">
      <c r="A826" s="50">
        <v>2016</v>
      </c>
      <c r="B826" s="51" t="s">
        <v>645</v>
      </c>
      <c r="C826" s="50" t="s">
        <v>646</v>
      </c>
      <c r="D826" s="53" t="s">
        <v>193</v>
      </c>
      <c r="E826" s="50" t="s">
        <v>7</v>
      </c>
      <c r="F826" s="220">
        <v>2757</v>
      </c>
      <c r="G826" s="220" t="s">
        <v>364</v>
      </c>
      <c r="H826" s="220">
        <v>4943</v>
      </c>
      <c r="I826" s="61">
        <v>12954</v>
      </c>
      <c r="J826" s="50"/>
      <c r="K826" s="50" t="s">
        <v>2032</v>
      </c>
      <c r="L826" s="58" t="s">
        <v>2032</v>
      </c>
      <c r="M826" s="58" t="s">
        <v>2032</v>
      </c>
      <c r="N826" s="58" t="s">
        <v>2032</v>
      </c>
      <c r="O826" s="58" t="s">
        <v>2032</v>
      </c>
      <c r="P826" s="59"/>
      <c r="Q826" s="60">
        <v>4164</v>
      </c>
      <c r="R826" s="60">
        <v>0</v>
      </c>
      <c r="S826" s="60">
        <v>10629</v>
      </c>
      <c r="T826" s="60">
        <v>0</v>
      </c>
      <c r="U826" s="60">
        <v>0</v>
      </c>
      <c r="V826" s="79"/>
      <c r="W826" s="90">
        <f t="shared" ref="W826:W828" si="5993">Q826+R826+S826+T826+U826</f>
        <v>14793</v>
      </c>
      <c r="X826" s="101">
        <v>0</v>
      </c>
      <c r="Y826" s="50"/>
      <c r="Z826" s="50" t="s">
        <v>193</v>
      </c>
      <c r="AA826" s="51" t="str">
        <f t="shared" ref="AA826:AA827" si="5994">IF(A826 =2014,IF(Y826 ="",F826,""),"")</f>
        <v/>
      </c>
      <c r="AB826" s="68" t="str">
        <f t="shared" ref="AB826:AB827" si="5995">IF(A826 =2014,IF(Y826 ="",I826,""),"")</f>
        <v/>
      </c>
      <c r="AC826" s="68" t="str">
        <f t="shared" ref="AC826:AC827" si="5996">IF(A826 =2014,IF(Y826 ="",Q826,""),"")</f>
        <v/>
      </c>
      <c r="AD826" s="68" t="str">
        <f t="shared" ref="AD826:AD827" si="5997">IF(A826 =2014,IF(Y826 ="",R826,""),"")</f>
        <v/>
      </c>
      <c r="AE826" s="68" t="str">
        <f t="shared" ref="AE826:AE827" si="5998">IF(A826 =2014,IF(Y826 ="",S826,""),"")</f>
        <v/>
      </c>
      <c r="AF826" s="68" t="str">
        <f t="shared" ref="AF826:AF827" si="5999">IF(A826 =2014,IF(Y826 ="",T826+U826,""),"")</f>
        <v/>
      </c>
      <c r="AG826" s="67" t="str">
        <f t="shared" si="7"/>
        <v/>
      </c>
      <c r="AH826" s="51"/>
      <c r="AI826" s="51" t="str">
        <f t="shared" si="8"/>
        <v/>
      </c>
      <c r="AJ826" s="68" t="str">
        <f t="shared" si="9"/>
        <v/>
      </c>
      <c r="AK826" s="68" t="str">
        <f t="shared" si="10"/>
        <v/>
      </c>
      <c r="AL826" s="68" t="str">
        <f t="shared" si="11"/>
        <v/>
      </c>
      <c r="AM826" s="68" t="str">
        <f t="shared" si="12"/>
        <v/>
      </c>
      <c r="AN826" s="68" t="str">
        <f t="shared" si="13"/>
        <v/>
      </c>
      <c r="AO826" s="67" t="str">
        <f t="shared" si="14"/>
        <v/>
      </c>
      <c r="AP826" s="51"/>
      <c r="AQ826" s="80">
        <f t="shared" si="15"/>
        <v>2757</v>
      </c>
      <c r="AR826" s="68">
        <f t="shared" si="16"/>
        <v>12954</v>
      </c>
      <c r="AS826" s="68">
        <f t="shared" si="17"/>
        <v>4164</v>
      </c>
      <c r="AT826" s="68">
        <f t="shared" si="18"/>
        <v>0</v>
      </c>
      <c r="AU826" s="68">
        <f t="shared" si="19"/>
        <v>10629</v>
      </c>
      <c r="AV826" s="68">
        <f t="shared" si="20"/>
        <v>0</v>
      </c>
      <c r="AW826" s="67">
        <f t="shared" si="21"/>
        <v>0</v>
      </c>
      <c r="AX826" s="51"/>
      <c r="AY826" s="51" t="str">
        <f t="shared" si="22"/>
        <v/>
      </c>
      <c r="AZ826" s="68" t="str">
        <f t="shared" si="23"/>
        <v/>
      </c>
      <c r="BA826" s="68" t="str">
        <f t="shared" si="24"/>
        <v/>
      </c>
      <c r="BB826" s="68" t="str">
        <f t="shared" si="25"/>
        <v/>
      </c>
      <c r="BC826" s="68" t="str">
        <f t="shared" si="26"/>
        <v/>
      </c>
      <c r="BD826" s="68" t="str">
        <f t="shared" si="27"/>
        <v/>
      </c>
      <c r="BE826" s="68" t="str">
        <f t="shared" si="28"/>
        <v/>
      </c>
      <c r="BF826" s="51"/>
      <c r="BG826" s="69" t="str">
        <f t="shared" si="29"/>
        <v/>
      </c>
      <c r="BH826" s="67" t="str">
        <f t="shared" si="30"/>
        <v/>
      </c>
      <c r="BI826" s="67" t="str">
        <f t="shared" si="31"/>
        <v/>
      </c>
      <c r="BJ826" s="67" t="str">
        <f t="shared" si="32"/>
        <v/>
      </c>
      <c r="BK826" s="67" t="str">
        <f t="shared" si="33"/>
        <v/>
      </c>
      <c r="BL826" s="67" t="str">
        <f t="shared" si="34"/>
        <v/>
      </c>
      <c r="BM826" s="65" t="str">
        <f t="shared" si="35"/>
        <v/>
      </c>
      <c r="BN826" s="51"/>
      <c r="BO826" s="51" t="str">
        <f t="shared" ref="BO826:BO827" si="6000">IF(A826 =2014,F826,"")</f>
        <v/>
      </c>
      <c r="BP826" s="51" t="str">
        <f t="shared" ref="BP826:BP827" si="6001">IF(A826 =2015,F826,"")</f>
        <v/>
      </c>
      <c r="BQ826" s="71">
        <f t="shared" ref="BQ826:BQ827" si="6002">IF(A826 =2016,F826,"")</f>
        <v>2757</v>
      </c>
      <c r="BR826" s="51" t="str">
        <f t="shared" ref="BR826:BR827" si="6003">IF(A826 =2017,F826,"")</f>
        <v/>
      </c>
      <c r="BS826" s="69" t="str">
        <f t="shared" si="2920"/>
        <v/>
      </c>
      <c r="BT826" s="51"/>
      <c r="BU826" s="68" t="str">
        <f t="shared" ref="BU826:BU827" si="6004">IF(A826 =2014,I826,"")</f>
        <v/>
      </c>
      <c r="BV826" s="68" t="str">
        <f t="shared" ref="BV826:BV827" si="6005">IF(A826 =2015,I826,"")</f>
        <v/>
      </c>
      <c r="BW826" s="65">
        <f t="shared" ref="BW826:BW827" si="6006">IF(A826 =2016,I826,"")</f>
        <v>12954</v>
      </c>
      <c r="BX826" s="68" t="str">
        <f t="shared" ref="BX826:BX827" si="6007">IF(A826 =2017,I826,"")</f>
        <v/>
      </c>
      <c r="BY826" s="67" t="str">
        <f t="shared" si="44"/>
        <v/>
      </c>
      <c r="BZ826" s="68"/>
      <c r="CA826" s="65" t="str">
        <f t="shared" si="45"/>
        <v/>
      </c>
      <c r="CB826" s="67" t="str">
        <f t="shared" si="46"/>
        <v/>
      </c>
      <c r="CC826" s="67">
        <f t="shared" si="47"/>
        <v>0</v>
      </c>
      <c r="CD826" s="67" t="str">
        <f t="shared" si="48"/>
        <v/>
      </c>
      <c r="CE826" s="67" t="str">
        <f t="shared" si="49"/>
        <v/>
      </c>
      <c r="CF826" s="68"/>
      <c r="CG826" s="68" t="str">
        <f t="shared" ref="CG826:CG827" si="6008">IF(A826 =2014,Q826+R826+S826+T826+U826,"")</f>
        <v/>
      </c>
      <c r="CH826" s="68" t="str">
        <f t="shared" ref="CH826:CH827" si="6009">IF(A826 =2015,Q826+R826+S826+T826+U826,"")</f>
        <v/>
      </c>
      <c r="CI826" s="65">
        <f t="shared" ref="CI826:CI827" si="6010">IF(A826 =2016,Q826+R826+S826+T826+U826,"")</f>
        <v>14793</v>
      </c>
      <c r="CJ826" s="68" t="str">
        <f t="shared" ref="CJ826:CJ827" si="6011">IF(A826 =2017,Q826+R826+S826+T826+U826,"")</f>
        <v/>
      </c>
      <c r="CK826" s="67" t="str">
        <f t="shared" si="54"/>
        <v/>
      </c>
      <c r="CL826" s="68"/>
      <c r="CM826" s="68" t="str">
        <f t="shared" ref="CM826:CM827" si="6012">IF(A826 =2014,Q826,"")</f>
        <v/>
      </c>
      <c r="CN826" s="68" t="str">
        <f t="shared" ref="CN826:CN827" si="6013">IF(A826 =2015,Q826,"")</f>
        <v/>
      </c>
      <c r="CO826" s="65">
        <f t="shared" ref="CO826:CO827" si="6014">IF(A826 =2016,Q826,"")</f>
        <v>4164</v>
      </c>
      <c r="CP826" s="68" t="str">
        <f t="shared" ref="CP826:CP827" si="6015">IF(A826 =2017,Q826,"")</f>
        <v/>
      </c>
      <c r="CQ826" s="67" t="str">
        <f t="shared" si="59"/>
        <v/>
      </c>
      <c r="CR826" s="68"/>
      <c r="CS826" s="68" t="str">
        <f t="shared" ref="CS826:CS827" si="6016">IF(A826 =2014,R826,"")</f>
        <v/>
      </c>
      <c r="CT826" s="68" t="str">
        <f t="shared" ref="CT826:CT827" si="6017">IF(A826 =2015,R826,"")</f>
        <v/>
      </c>
      <c r="CU826" s="65">
        <f t="shared" ref="CU826:CU827" si="6018">IF(A826 =2016,R826,"")</f>
        <v>0</v>
      </c>
      <c r="CV826" s="68" t="str">
        <f t="shared" ref="CV826:CV827" si="6019">IF(A826 =2017,R826,"")</f>
        <v/>
      </c>
      <c r="CW826" s="67" t="str">
        <f t="shared" si="64"/>
        <v/>
      </c>
      <c r="CX826" s="68"/>
      <c r="CY826" s="68" t="str">
        <f t="shared" ref="CY826:CY827" si="6020">IF(A826 =2014,S826,"")</f>
        <v/>
      </c>
      <c r="CZ826" s="68" t="str">
        <f t="shared" ref="CZ826:CZ827" si="6021">IF(A826 =2015,S826,"")</f>
        <v/>
      </c>
      <c r="DA826" s="65">
        <f t="shared" ref="DA826:DA827" si="6022">IF(A826 =2016,S826,"")</f>
        <v>10629</v>
      </c>
      <c r="DB826" s="68" t="str">
        <f t="shared" ref="DB826:DB827" si="6023">IF(A826 =2017,S826,"")</f>
        <v/>
      </c>
      <c r="DC826" s="67" t="str">
        <f t="shared" si="69"/>
        <v/>
      </c>
      <c r="DD826" s="68"/>
      <c r="DE826" s="68" t="str">
        <f t="shared" ref="DE826:DE827" si="6024">IF(A826 =2014,T826,"")</f>
        <v/>
      </c>
      <c r="DF826" s="51" t="str">
        <f t="shared" ref="DF826:DF827" si="6025">IF(A826 =2015,T826,"")</f>
        <v/>
      </c>
      <c r="DG826" s="65">
        <f t="shared" ref="DG826:DG827" si="6026">IF(A826 =2016,T826,"")</f>
        <v>0</v>
      </c>
      <c r="DH826" s="51" t="str">
        <f t="shared" ref="DH826:DH827" si="6027">IF(A826 =2017,T826,"")</f>
        <v/>
      </c>
      <c r="DI826" s="69" t="str">
        <f t="shared" si="74"/>
        <v/>
      </c>
      <c r="DJ826" s="51"/>
      <c r="DK826" s="51" t="str">
        <f t="shared" ref="DK826:DK827" si="6028">IF(A826 =2014,U826,"")</f>
        <v/>
      </c>
      <c r="DL826" s="51" t="str">
        <f t="shared" ref="DL826:DL827" si="6029">IF(A826 =2015,U826,"")</f>
        <v/>
      </c>
      <c r="DM826" s="65">
        <f t="shared" ref="DM826:DM827" si="6030">IF(A826 =2016,U826,"")</f>
        <v>0</v>
      </c>
      <c r="DN826" s="51" t="str">
        <f t="shared" ref="DN826:DN827" si="6031">IF(A826 =2017,U826,"")</f>
        <v/>
      </c>
      <c r="DO826" s="69" t="str">
        <f t="shared" si="79"/>
        <v/>
      </c>
      <c r="DP826" s="51"/>
      <c r="DQ826" s="51"/>
      <c r="DR826" s="51"/>
      <c r="DS826" s="51"/>
      <c r="DT826" s="51"/>
      <c r="DU826" s="181"/>
    </row>
    <row r="827" spans="1:125" ht="15" x14ac:dyDescent="0.25">
      <c r="A827" s="50">
        <v>2017</v>
      </c>
      <c r="B827" s="51" t="s">
        <v>645</v>
      </c>
      <c r="C827" s="50" t="s">
        <v>646</v>
      </c>
      <c r="D827" s="53" t="s">
        <v>193</v>
      </c>
      <c r="E827" s="50" t="s">
        <v>7</v>
      </c>
      <c r="F827" s="220">
        <v>4896</v>
      </c>
      <c r="G827" s="220" t="s">
        <v>364</v>
      </c>
      <c r="H827" s="220">
        <v>11575</v>
      </c>
      <c r="I827" s="61">
        <v>40595</v>
      </c>
      <c r="J827" s="50"/>
      <c r="K827" s="50" t="s">
        <v>2032</v>
      </c>
      <c r="L827" s="58" t="s">
        <v>2032</v>
      </c>
      <c r="M827" s="58" t="s">
        <v>2032</v>
      </c>
      <c r="N827" s="58" t="s">
        <v>2032</v>
      </c>
      <c r="O827" s="58" t="s">
        <v>2032</v>
      </c>
      <c r="P827" s="59"/>
      <c r="Q827" s="60">
        <v>12434</v>
      </c>
      <c r="R827" s="60">
        <v>0</v>
      </c>
      <c r="S827" s="60">
        <v>33628</v>
      </c>
      <c r="T827" s="60">
        <v>0</v>
      </c>
      <c r="U827" s="60">
        <v>0</v>
      </c>
      <c r="V827" s="79"/>
      <c r="W827" s="90">
        <f t="shared" si="5993"/>
        <v>46062</v>
      </c>
      <c r="X827" s="101">
        <v>0</v>
      </c>
      <c r="Y827" s="50"/>
      <c r="Z827" s="50" t="s">
        <v>193</v>
      </c>
      <c r="AA827" s="51" t="str">
        <f t="shared" si="5994"/>
        <v/>
      </c>
      <c r="AB827" s="68" t="str">
        <f t="shared" si="5995"/>
        <v/>
      </c>
      <c r="AC827" s="68" t="str">
        <f t="shared" si="5996"/>
        <v/>
      </c>
      <c r="AD827" s="68" t="str">
        <f t="shared" si="5997"/>
        <v/>
      </c>
      <c r="AE827" s="68" t="str">
        <f t="shared" si="5998"/>
        <v/>
      </c>
      <c r="AF827" s="68" t="str">
        <f t="shared" si="5999"/>
        <v/>
      </c>
      <c r="AG827" s="67" t="str">
        <f t="shared" si="7"/>
        <v/>
      </c>
      <c r="AH827" s="51"/>
      <c r="AI827" s="51" t="str">
        <f t="shared" si="8"/>
        <v/>
      </c>
      <c r="AJ827" s="68" t="str">
        <f t="shared" si="9"/>
        <v/>
      </c>
      <c r="AK827" s="68" t="str">
        <f t="shared" si="10"/>
        <v/>
      </c>
      <c r="AL827" s="68" t="str">
        <f t="shared" si="11"/>
        <v/>
      </c>
      <c r="AM827" s="68" t="str">
        <f t="shared" si="12"/>
        <v/>
      </c>
      <c r="AN827" s="68" t="str">
        <f t="shared" si="13"/>
        <v/>
      </c>
      <c r="AO827" s="67" t="str">
        <f t="shared" si="14"/>
        <v/>
      </c>
      <c r="AP827" s="51"/>
      <c r="AQ827" s="51" t="str">
        <f t="shared" si="15"/>
        <v/>
      </c>
      <c r="AR827" s="68" t="str">
        <f t="shared" si="16"/>
        <v/>
      </c>
      <c r="AS827" s="68" t="str">
        <f t="shared" si="17"/>
        <v/>
      </c>
      <c r="AT827" s="68" t="str">
        <f t="shared" si="18"/>
        <v/>
      </c>
      <c r="AU827" s="68" t="str">
        <f t="shared" si="19"/>
        <v/>
      </c>
      <c r="AV827" s="68" t="str">
        <f t="shared" si="20"/>
        <v/>
      </c>
      <c r="AW827" s="67" t="str">
        <f t="shared" si="21"/>
        <v/>
      </c>
      <c r="AX827" s="51"/>
      <c r="AY827" s="80">
        <f t="shared" si="22"/>
        <v>4896</v>
      </c>
      <c r="AZ827" s="68">
        <f t="shared" si="23"/>
        <v>40595</v>
      </c>
      <c r="BA827" s="68">
        <f t="shared" si="24"/>
        <v>12434</v>
      </c>
      <c r="BB827" s="68">
        <f t="shared" si="25"/>
        <v>0</v>
      </c>
      <c r="BC827" s="68">
        <f t="shared" si="26"/>
        <v>33628</v>
      </c>
      <c r="BD827" s="68">
        <f t="shared" si="27"/>
        <v>0</v>
      </c>
      <c r="BE827" s="68">
        <f t="shared" si="28"/>
        <v>0</v>
      </c>
      <c r="BF827" s="51"/>
      <c r="BG827" s="69" t="str">
        <f t="shared" si="29"/>
        <v/>
      </c>
      <c r="BH827" s="67" t="str">
        <f t="shared" si="30"/>
        <v/>
      </c>
      <c r="BI827" s="67" t="str">
        <f t="shared" si="31"/>
        <v/>
      </c>
      <c r="BJ827" s="67" t="str">
        <f t="shared" si="32"/>
        <v/>
      </c>
      <c r="BK827" s="67" t="str">
        <f t="shared" si="33"/>
        <v/>
      </c>
      <c r="BL827" s="67" t="str">
        <f t="shared" si="34"/>
        <v/>
      </c>
      <c r="BM827" s="65" t="str">
        <f t="shared" si="35"/>
        <v/>
      </c>
      <c r="BN827" s="51"/>
      <c r="BO827" s="51" t="str">
        <f t="shared" si="6000"/>
        <v/>
      </c>
      <c r="BP827" s="51" t="str">
        <f t="shared" si="6001"/>
        <v/>
      </c>
      <c r="BQ827" s="51" t="str">
        <f t="shared" si="6002"/>
        <v/>
      </c>
      <c r="BR827" s="71">
        <f t="shared" si="6003"/>
        <v>4896</v>
      </c>
      <c r="BS827" s="69" t="str">
        <f t="shared" si="2920"/>
        <v/>
      </c>
      <c r="BT827" s="51"/>
      <c r="BU827" s="68" t="str">
        <f t="shared" si="6004"/>
        <v/>
      </c>
      <c r="BV827" s="68" t="str">
        <f t="shared" si="6005"/>
        <v/>
      </c>
      <c r="BW827" s="68" t="str">
        <f t="shared" si="6006"/>
        <v/>
      </c>
      <c r="BX827" s="65">
        <f t="shared" si="6007"/>
        <v>40595</v>
      </c>
      <c r="BY827" s="67" t="str">
        <f t="shared" si="44"/>
        <v/>
      </c>
      <c r="BZ827" s="68"/>
      <c r="CA827" s="65" t="str">
        <f t="shared" si="45"/>
        <v/>
      </c>
      <c r="CB827" s="67" t="str">
        <f t="shared" si="46"/>
        <v/>
      </c>
      <c r="CC827" s="67" t="str">
        <f t="shared" si="47"/>
        <v/>
      </c>
      <c r="CD827" s="67">
        <f t="shared" si="48"/>
        <v>0</v>
      </c>
      <c r="CE827" s="67" t="str">
        <f t="shared" si="49"/>
        <v/>
      </c>
      <c r="CF827" s="68"/>
      <c r="CG827" s="68" t="str">
        <f t="shared" si="6008"/>
        <v/>
      </c>
      <c r="CH827" s="68" t="str">
        <f t="shared" si="6009"/>
        <v/>
      </c>
      <c r="CI827" s="68" t="str">
        <f t="shared" si="6010"/>
        <v/>
      </c>
      <c r="CJ827" s="65">
        <f t="shared" si="6011"/>
        <v>46062</v>
      </c>
      <c r="CK827" s="67" t="str">
        <f t="shared" si="54"/>
        <v/>
      </c>
      <c r="CL827" s="68"/>
      <c r="CM827" s="68" t="str">
        <f t="shared" si="6012"/>
        <v/>
      </c>
      <c r="CN827" s="68" t="str">
        <f t="shared" si="6013"/>
        <v/>
      </c>
      <c r="CO827" s="68" t="str">
        <f t="shared" si="6014"/>
        <v/>
      </c>
      <c r="CP827" s="65">
        <f t="shared" si="6015"/>
        <v>12434</v>
      </c>
      <c r="CQ827" s="67" t="str">
        <f t="shared" si="59"/>
        <v/>
      </c>
      <c r="CR827" s="68"/>
      <c r="CS827" s="68" t="str">
        <f t="shared" si="6016"/>
        <v/>
      </c>
      <c r="CT827" s="68" t="str">
        <f t="shared" si="6017"/>
        <v/>
      </c>
      <c r="CU827" s="68" t="str">
        <f t="shared" si="6018"/>
        <v/>
      </c>
      <c r="CV827" s="65">
        <f t="shared" si="6019"/>
        <v>0</v>
      </c>
      <c r="CW827" s="67" t="str">
        <f t="shared" si="64"/>
        <v/>
      </c>
      <c r="CX827" s="68"/>
      <c r="CY827" s="68" t="str">
        <f t="shared" si="6020"/>
        <v/>
      </c>
      <c r="CZ827" s="68" t="str">
        <f t="shared" si="6021"/>
        <v/>
      </c>
      <c r="DA827" s="68" t="str">
        <f t="shared" si="6022"/>
        <v/>
      </c>
      <c r="DB827" s="65">
        <f t="shared" si="6023"/>
        <v>33628</v>
      </c>
      <c r="DC827" s="67" t="str">
        <f t="shared" si="69"/>
        <v/>
      </c>
      <c r="DD827" s="68"/>
      <c r="DE827" s="68" t="str">
        <f t="shared" si="6024"/>
        <v/>
      </c>
      <c r="DF827" s="51" t="str">
        <f t="shared" si="6025"/>
        <v/>
      </c>
      <c r="DG827" s="51" t="str">
        <f t="shared" si="6026"/>
        <v/>
      </c>
      <c r="DH827" s="65">
        <f t="shared" si="6027"/>
        <v>0</v>
      </c>
      <c r="DI827" s="69" t="str">
        <f t="shared" si="74"/>
        <v/>
      </c>
      <c r="DJ827" s="51"/>
      <c r="DK827" s="51" t="str">
        <f t="shared" si="6028"/>
        <v/>
      </c>
      <c r="DL827" s="51" t="str">
        <f t="shared" si="6029"/>
        <v/>
      </c>
      <c r="DM827" s="51" t="str">
        <f t="shared" si="6030"/>
        <v/>
      </c>
      <c r="DN827" s="65">
        <f t="shared" si="6031"/>
        <v>0</v>
      </c>
      <c r="DO827" s="69" t="str">
        <f t="shared" si="79"/>
        <v/>
      </c>
      <c r="DP827" s="51"/>
      <c r="DQ827" s="51"/>
      <c r="DR827" s="51"/>
      <c r="DS827" s="51"/>
      <c r="DT827" s="51"/>
      <c r="DU827" s="181"/>
    </row>
    <row r="828" spans="1:125" ht="15" x14ac:dyDescent="0.25">
      <c r="A828" s="56">
        <v>2018</v>
      </c>
      <c r="B828" s="51" t="s">
        <v>645</v>
      </c>
      <c r="C828" s="50" t="s">
        <v>646</v>
      </c>
      <c r="D828" s="170" t="s">
        <v>193</v>
      </c>
      <c r="E828" s="50" t="s">
        <v>7</v>
      </c>
      <c r="F828" s="89">
        <v>9753</v>
      </c>
      <c r="G828" s="89">
        <v>0</v>
      </c>
      <c r="H828" s="89">
        <v>13018</v>
      </c>
      <c r="I828" s="90">
        <v>51701</v>
      </c>
      <c r="J828" s="56" t="s">
        <v>209</v>
      </c>
      <c r="K828" s="50" t="s">
        <v>2032</v>
      </c>
      <c r="L828" s="112">
        <v>51701</v>
      </c>
      <c r="M828" s="58"/>
      <c r="N828" s="58"/>
      <c r="O828" s="58"/>
      <c r="P828" s="91"/>
      <c r="Q828" s="92">
        <v>64606</v>
      </c>
      <c r="R828" s="92">
        <v>0</v>
      </c>
      <c r="S828" s="92">
        <v>0</v>
      </c>
      <c r="T828" s="92">
        <v>0</v>
      </c>
      <c r="U828" s="94"/>
      <c r="V828" s="94"/>
      <c r="W828" s="90">
        <f t="shared" si="5993"/>
        <v>64606</v>
      </c>
      <c r="X828" s="101">
        <v>0</v>
      </c>
      <c r="Y828" s="50"/>
      <c r="Z828" s="50"/>
      <c r="AA828" s="51"/>
      <c r="AB828" s="68"/>
      <c r="AC828" s="68"/>
      <c r="AD828" s="68"/>
      <c r="AE828" s="68"/>
      <c r="AF828" s="68"/>
      <c r="AG828" s="67" t="str">
        <f t="shared" si="7"/>
        <v/>
      </c>
      <c r="AH828" s="51"/>
      <c r="AI828" s="51" t="str">
        <f t="shared" si="8"/>
        <v/>
      </c>
      <c r="AJ828" s="68" t="str">
        <f t="shared" si="9"/>
        <v/>
      </c>
      <c r="AK828" s="68" t="str">
        <f t="shared" si="10"/>
        <v/>
      </c>
      <c r="AL828" s="68" t="str">
        <f t="shared" si="11"/>
        <v/>
      </c>
      <c r="AM828" s="68" t="str">
        <f t="shared" si="12"/>
        <v/>
      </c>
      <c r="AN828" s="68" t="str">
        <f t="shared" si="13"/>
        <v/>
      </c>
      <c r="AO828" s="67" t="str">
        <f t="shared" si="14"/>
        <v/>
      </c>
      <c r="AP828" s="51"/>
      <c r="AQ828" s="51" t="str">
        <f t="shared" si="15"/>
        <v/>
      </c>
      <c r="AR828" s="68" t="str">
        <f t="shared" si="16"/>
        <v/>
      </c>
      <c r="AS828" s="68" t="str">
        <f t="shared" si="17"/>
        <v/>
      </c>
      <c r="AT828" s="68" t="str">
        <f t="shared" si="18"/>
        <v/>
      </c>
      <c r="AU828" s="68" t="str">
        <f t="shared" si="19"/>
        <v/>
      </c>
      <c r="AV828" s="68" t="str">
        <f t="shared" si="20"/>
        <v/>
      </c>
      <c r="AW828" s="67" t="str">
        <f t="shared" si="21"/>
        <v/>
      </c>
      <c r="AX828" s="51"/>
      <c r="AY828" s="51" t="str">
        <f t="shared" si="22"/>
        <v/>
      </c>
      <c r="AZ828" s="68" t="str">
        <f t="shared" si="23"/>
        <v/>
      </c>
      <c r="BA828" s="68" t="str">
        <f t="shared" si="24"/>
        <v/>
      </c>
      <c r="BB828" s="68" t="str">
        <f t="shared" si="25"/>
        <v/>
      </c>
      <c r="BC828" s="68" t="str">
        <f t="shared" si="26"/>
        <v/>
      </c>
      <c r="BD828" s="68" t="str">
        <f t="shared" si="27"/>
        <v/>
      </c>
      <c r="BE828" s="68" t="str">
        <f t="shared" si="28"/>
        <v/>
      </c>
      <c r="BF828" s="51"/>
      <c r="BG828" s="96">
        <f t="shared" si="29"/>
        <v>9753</v>
      </c>
      <c r="BH828" s="67">
        <f t="shared" si="30"/>
        <v>51701</v>
      </c>
      <c r="BI828" s="67">
        <f t="shared" si="31"/>
        <v>64606</v>
      </c>
      <c r="BJ828" s="67">
        <f t="shared" si="32"/>
        <v>0</v>
      </c>
      <c r="BK828" s="67">
        <f t="shared" si="33"/>
        <v>0</v>
      </c>
      <c r="BL828" s="67">
        <f t="shared" si="34"/>
        <v>0</v>
      </c>
      <c r="BM828" s="65">
        <f t="shared" si="35"/>
        <v>0</v>
      </c>
      <c r="BN828" s="51"/>
      <c r="BO828" s="51"/>
      <c r="BP828" s="51"/>
      <c r="BQ828" s="51"/>
      <c r="BR828" s="70"/>
      <c r="BS828" s="96">
        <f t="shared" si="2920"/>
        <v>9753</v>
      </c>
      <c r="BT828" s="51"/>
      <c r="BU828" s="68"/>
      <c r="BV828" s="68"/>
      <c r="BW828" s="68"/>
      <c r="BX828" s="65"/>
      <c r="BY828" s="67">
        <f t="shared" si="44"/>
        <v>51701</v>
      </c>
      <c r="BZ828" s="68"/>
      <c r="CA828" s="65" t="str">
        <f t="shared" si="45"/>
        <v/>
      </c>
      <c r="CB828" s="67" t="str">
        <f t="shared" si="46"/>
        <v/>
      </c>
      <c r="CC828" s="67" t="str">
        <f t="shared" si="47"/>
        <v/>
      </c>
      <c r="CD828" s="67" t="str">
        <f t="shared" si="48"/>
        <v/>
      </c>
      <c r="CE828" s="67">
        <f t="shared" si="49"/>
        <v>0</v>
      </c>
      <c r="CF828" s="68"/>
      <c r="CG828" s="68"/>
      <c r="CH828" s="68"/>
      <c r="CI828" s="68"/>
      <c r="CJ828" s="65"/>
      <c r="CK828" s="67">
        <f t="shared" si="54"/>
        <v>64606</v>
      </c>
      <c r="CL828" s="68"/>
      <c r="CM828" s="68"/>
      <c r="CN828" s="68"/>
      <c r="CO828" s="68"/>
      <c r="CP828" s="65"/>
      <c r="CQ828" s="67">
        <f t="shared" si="59"/>
        <v>64606</v>
      </c>
      <c r="CR828" s="68"/>
      <c r="CS828" s="68"/>
      <c r="CT828" s="68"/>
      <c r="CU828" s="68"/>
      <c r="CV828" s="65"/>
      <c r="CW828" s="67">
        <f t="shared" si="64"/>
        <v>0</v>
      </c>
      <c r="CX828" s="68"/>
      <c r="CY828" s="68"/>
      <c r="CZ828" s="68"/>
      <c r="DA828" s="68"/>
      <c r="DB828" s="65"/>
      <c r="DC828" s="67">
        <f t="shared" si="69"/>
        <v>0</v>
      </c>
      <c r="DD828" s="68"/>
      <c r="DE828" s="68"/>
      <c r="DF828" s="51"/>
      <c r="DG828" s="51"/>
      <c r="DH828" s="70"/>
      <c r="DI828" s="67">
        <f t="shared" si="74"/>
        <v>0</v>
      </c>
      <c r="DJ828" s="51"/>
      <c r="DK828" s="51"/>
      <c r="DL828" s="51"/>
      <c r="DM828" s="51"/>
      <c r="DN828" s="70"/>
      <c r="DO828" s="67">
        <f t="shared" si="79"/>
        <v>64606</v>
      </c>
      <c r="DP828" s="51"/>
      <c r="DQ828" s="51"/>
      <c r="DR828" s="51"/>
      <c r="DS828" s="51"/>
      <c r="DT828" s="51"/>
      <c r="DU828" s="181"/>
    </row>
    <row r="829" spans="1:125" ht="15" x14ac:dyDescent="0.25">
      <c r="A829" s="50"/>
      <c r="B829" s="51"/>
      <c r="C829" s="50"/>
      <c r="D829" s="53"/>
      <c r="E829" s="50"/>
      <c r="F829" s="220"/>
      <c r="G829" s="220"/>
      <c r="H829" s="220"/>
      <c r="I829" s="61"/>
      <c r="J829" s="50"/>
      <c r="K829" s="50" t="s">
        <v>2032</v>
      </c>
      <c r="L829" s="58"/>
      <c r="M829" s="58"/>
      <c r="N829" s="58"/>
      <c r="O829" s="58"/>
      <c r="P829" s="59"/>
      <c r="Q829" s="60"/>
      <c r="R829" s="60"/>
      <c r="S829" s="60"/>
      <c r="T829" s="60"/>
      <c r="U829" s="60"/>
      <c r="V829" s="79"/>
      <c r="W829" s="90"/>
      <c r="X829" s="101"/>
      <c r="Y829" s="50"/>
      <c r="Z829" s="50"/>
      <c r="AA829" s="51"/>
      <c r="AB829" s="68"/>
      <c r="AC829" s="68"/>
      <c r="AD829" s="68"/>
      <c r="AE829" s="68"/>
      <c r="AF829" s="68"/>
      <c r="AG829" s="67" t="str">
        <f t="shared" si="7"/>
        <v/>
      </c>
      <c r="AH829" s="51"/>
      <c r="AI829" s="51" t="str">
        <f t="shared" si="8"/>
        <v/>
      </c>
      <c r="AJ829" s="68" t="str">
        <f t="shared" si="9"/>
        <v/>
      </c>
      <c r="AK829" s="68" t="str">
        <f t="shared" si="10"/>
        <v/>
      </c>
      <c r="AL829" s="68" t="str">
        <f t="shared" si="11"/>
        <v/>
      </c>
      <c r="AM829" s="68" t="str">
        <f t="shared" si="12"/>
        <v/>
      </c>
      <c r="AN829" s="68" t="str">
        <f t="shared" si="13"/>
        <v/>
      </c>
      <c r="AO829" s="67" t="str">
        <f t="shared" si="14"/>
        <v/>
      </c>
      <c r="AP829" s="51"/>
      <c r="AQ829" s="51" t="str">
        <f t="shared" si="15"/>
        <v/>
      </c>
      <c r="AR829" s="68" t="str">
        <f t="shared" si="16"/>
        <v/>
      </c>
      <c r="AS829" s="68" t="str">
        <f t="shared" si="17"/>
        <v/>
      </c>
      <c r="AT829" s="68" t="str">
        <f t="shared" si="18"/>
        <v/>
      </c>
      <c r="AU829" s="68" t="str">
        <f t="shared" si="19"/>
        <v/>
      </c>
      <c r="AV829" s="68" t="str">
        <f t="shared" si="20"/>
        <v/>
      </c>
      <c r="AW829" s="67" t="str">
        <f t="shared" si="21"/>
        <v/>
      </c>
      <c r="AX829" s="51"/>
      <c r="AY829" s="51" t="str">
        <f t="shared" si="22"/>
        <v/>
      </c>
      <c r="AZ829" s="68" t="str">
        <f t="shared" si="23"/>
        <v/>
      </c>
      <c r="BA829" s="68" t="str">
        <f t="shared" si="24"/>
        <v/>
      </c>
      <c r="BB829" s="68" t="str">
        <f t="shared" si="25"/>
        <v/>
      </c>
      <c r="BC829" s="68" t="str">
        <f t="shared" si="26"/>
        <v/>
      </c>
      <c r="BD829" s="68" t="str">
        <f t="shared" si="27"/>
        <v/>
      </c>
      <c r="BE829" s="68" t="str">
        <f t="shared" si="28"/>
        <v/>
      </c>
      <c r="BF829" s="51"/>
      <c r="BG829" s="69" t="str">
        <f t="shared" si="29"/>
        <v/>
      </c>
      <c r="BH829" s="67" t="str">
        <f t="shared" si="30"/>
        <v/>
      </c>
      <c r="BI829" s="67" t="str">
        <f t="shared" si="31"/>
        <v/>
      </c>
      <c r="BJ829" s="67" t="str">
        <f t="shared" si="32"/>
        <v/>
      </c>
      <c r="BK829" s="67" t="str">
        <f t="shared" si="33"/>
        <v/>
      </c>
      <c r="BL829" s="67" t="str">
        <f t="shared" si="34"/>
        <v/>
      </c>
      <c r="BM829" s="65" t="str">
        <f t="shared" si="35"/>
        <v/>
      </c>
      <c r="BN829" s="51"/>
      <c r="BO829" s="51"/>
      <c r="BP829" s="51"/>
      <c r="BQ829" s="51"/>
      <c r="BR829" s="70"/>
      <c r="BS829" s="69" t="str">
        <f t="shared" si="2920"/>
        <v/>
      </c>
      <c r="BT829" s="51"/>
      <c r="BU829" s="68"/>
      <c r="BV829" s="68"/>
      <c r="BW829" s="68"/>
      <c r="BX829" s="65"/>
      <c r="BY829" s="67" t="str">
        <f t="shared" si="44"/>
        <v/>
      </c>
      <c r="BZ829" s="68"/>
      <c r="CA829" s="65" t="str">
        <f t="shared" si="45"/>
        <v/>
      </c>
      <c r="CB829" s="67" t="str">
        <f t="shared" si="46"/>
        <v/>
      </c>
      <c r="CC829" s="67" t="str">
        <f t="shared" si="47"/>
        <v/>
      </c>
      <c r="CD829" s="67" t="str">
        <f t="shared" si="48"/>
        <v/>
      </c>
      <c r="CE829" s="67" t="str">
        <f t="shared" si="49"/>
        <v/>
      </c>
      <c r="CF829" s="68"/>
      <c r="CG829" s="68"/>
      <c r="CH829" s="68"/>
      <c r="CI829" s="68"/>
      <c r="CJ829" s="65"/>
      <c r="CK829" s="67" t="str">
        <f t="shared" si="54"/>
        <v/>
      </c>
      <c r="CL829" s="68"/>
      <c r="CM829" s="68"/>
      <c r="CN829" s="68"/>
      <c r="CO829" s="68"/>
      <c r="CP829" s="65"/>
      <c r="CQ829" s="67" t="str">
        <f t="shared" si="59"/>
        <v/>
      </c>
      <c r="CR829" s="68"/>
      <c r="CS829" s="68"/>
      <c r="CT829" s="68"/>
      <c r="CU829" s="68"/>
      <c r="CV829" s="65"/>
      <c r="CW829" s="67" t="str">
        <f t="shared" si="64"/>
        <v/>
      </c>
      <c r="CX829" s="68"/>
      <c r="CY829" s="68"/>
      <c r="CZ829" s="68"/>
      <c r="DA829" s="68"/>
      <c r="DB829" s="65"/>
      <c r="DC829" s="67" t="str">
        <f t="shared" si="69"/>
        <v/>
      </c>
      <c r="DD829" s="68"/>
      <c r="DE829" s="68"/>
      <c r="DF829" s="51"/>
      <c r="DG829" s="51"/>
      <c r="DH829" s="70"/>
      <c r="DI829" s="69" t="str">
        <f t="shared" si="74"/>
        <v/>
      </c>
      <c r="DJ829" s="51"/>
      <c r="DK829" s="51"/>
      <c r="DL829" s="51"/>
      <c r="DM829" s="51"/>
      <c r="DN829" s="70"/>
      <c r="DO829" s="69" t="str">
        <f t="shared" si="79"/>
        <v/>
      </c>
      <c r="DP829" s="51"/>
      <c r="DQ829" s="51"/>
      <c r="DR829" s="51"/>
      <c r="DS829" s="51"/>
      <c r="DT829" s="51"/>
      <c r="DU829" s="181"/>
    </row>
    <row r="830" spans="1:125" ht="15" x14ac:dyDescent="0.25">
      <c r="A830" s="50">
        <v>2017</v>
      </c>
      <c r="B830" s="51" t="s">
        <v>608</v>
      </c>
      <c r="C830" s="50" t="s">
        <v>609</v>
      </c>
      <c r="D830" s="53" t="s">
        <v>193</v>
      </c>
      <c r="E830" s="50" t="s">
        <v>7</v>
      </c>
      <c r="F830" s="220">
        <v>18129</v>
      </c>
      <c r="G830" s="220" t="s">
        <v>364</v>
      </c>
      <c r="H830" s="220">
        <v>93441</v>
      </c>
      <c r="I830" s="61">
        <v>660977</v>
      </c>
      <c r="J830" s="50"/>
      <c r="K830" s="50" t="s">
        <v>2032</v>
      </c>
      <c r="L830" s="58" t="s">
        <v>2032</v>
      </c>
      <c r="M830" s="58" t="s">
        <v>2032</v>
      </c>
      <c r="N830" s="58" t="s">
        <v>2032</v>
      </c>
      <c r="O830" s="58" t="s">
        <v>2032</v>
      </c>
      <c r="P830" s="59"/>
      <c r="Q830" s="60">
        <v>660977</v>
      </c>
      <c r="R830" s="60">
        <v>0</v>
      </c>
      <c r="S830" s="60">
        <v>0</v>
      </c>
      <c r="T830" s="60">
        <v>0</v>
      </c>
      <c r="U830" s="60">
        <v>0</v>
      </c>
      <c r="V830" s="79"/>
      <c r="W830" s="90">
        <f t="shared" ref="W830:W831" si="6032">Q830+R830+S830+T830+U830</f>
        <v>660977</v>
      </c>
      <c r="X830" s="101">
        <v>180531</v>
      </c>
      <c r="Y830" s="50"/>
      <c r="Z830" s="50" t="s">
        <v>193</v>
      </c>
      <c r="AA830" s="51" t="str">
        <f>IF(A830 =2014,IF(Y830 ="",F830,""),"")</f>
        <v/>
      </c>
      <c r="AB830" s="68" t="str">
        <f>IF(A830 =2014,IF(Y830 ="",I830,""),"")</f>
        <v/>
      </c>
      <c r="AC830" s="68" t="str">
        <f>IF(A830 =2014,IF(Y830 ="",Q830,""),"")</f>
        <v/>
      </c>
      <c r="AD830" s="68" t="str">
        <f>IF(A830 =2014,IF(Y830 ="",R830,""),"")</f>
        <v/>
      </c>
      <c r="AE830" s="68" t="str">
        <f>IF(A830 =2014,IF(Y830 ="",S830,""),"")</f>
        <v/>
      </c>
      <c r="AF830" s="68" t="str">
        <f>IF(A830 =2014,IF(Y830 ="",T830+U830,""),"")</f>
        <v/>
      </c>
      <c r="AG830" s="67" t="str">
        <f t="shared" si="7"/>
        <v/>
      </c>
      <c r="AH830" s="51"/>
      <c r="AI830" s="51" t="str">
        <f t="shared" si="8"/>
        <v/>
      </c>
      <c r="AJ830" s="68" t="str">
        <f t="shared" si="9"/>
        <v/>
      </c>
      <c r="AK830" s="68" t="str">
        <f t="shared" si="10"/>
        <v/>
      </c>
      <c r="AL830" s="68" t="str">
        <f t="shared" si="11"/>
        <v/>
      </c>
      <c r="AM830" s="68" t="str">
        <f t="shared" si="12"/>
        <v/>
      </c>
      <c r="AN830" s="68" t="str">
        <f t="shared" si="13"/>
        <v/>
      </c>
      <c r="AO830" s="67" t="str">
        <f t="shared" si="14"/>
        <v/>
      </c>
      <c r="AP830" s="51"/>
      <c r="AQ830" s="51" t="str">
        <f t="shared" si="15"/>
        <v/>
      </c>
      <c r="AR830" s="68" t="str">
        <f t="shared" si="16"/>
        <v/>
      </c>
      <c r="AS830" s="68" t="str">
        <f t="shared" si="17"/>
        <v/>
      </c>
      <c r="AT830" s="68" t="str">
        <f t="shared" si="18"/>
        <v/>
      </c>
      <c r="AU830" s="68" t="str">
        <f t="shared" si="19"/>
        <v/>
      </c>
      <c r="AV830" s="68" t="str">
        <f t="shared" si="20"/>
        <v/>
      </c>
      <c r="AW830" s="67" t="str">
        <f t="shared" si="21"/>
        <v/>
      </c>
      <c r="AX830" s="51"/>
      <c r="AY830" s="80">
        <f t="shared" si="22"/>
        <v>18129</v>
      </c>
      <c r="AZ830" s="68">
        <f t="shared" si="23"/>
        <v>660977</v>
      </c>
      <c r="BA830" s="68">
        <f t="shared" si="24"/>
        <v>660977</v>
      </c>
      <c r="BB830" s="68">
        <f t="shared" si="25"/>
        <v>0</v>
      </c>
      <c r="BC830" s="68">
        <f t="shared" si="26"/>
        <v>0</v>
      </c>
      <c r="BD830" s="68">
        <f t="shared" si="27"/>
        <v>0</v>
      </c>
      <c r="BE830" s="68">
        <f t="shared" si="28"/>
        <v>180531</v>
      </c>
      <c r="BF830" s="51"/>
      <c r="BG830" s="69" t="str">
        <f t="shared" si="29"/>
        <v/>
      </c>
      <c r="BH830" s="67" t="str">
        <f t="shared" si="30"/>
        <v/>
      </c>
      <c r="BI830" s="67" t="str">
        <f t="shared" si="31"/>
        <v/>
      </c>
      <c r="BJ830" s="67" t="str">
        <f t="shared" si="32"/>
        <v/>
      </c>
      <c r="BK830" s="67" t="str">
        <f t="shared" si="33"/>
        <v/>
      </c>
      <c r="BL830" s="67" t="str">
        <f t="shared" si="34"/>
        <v/>
      </c>
      <c r="BM830" s="65" t="str">
        <f t="shared" si="35"/>
        <v/>
      </c>
      <c r="BN830" s="51"/>
      <c r="BO830" s="51" t="str">
        <f>IF(A830 =2014,F830,"")</f>
        <v/>
      </c>
      <c r="BP830" s="51" t="str">
        <f>IF(A830 =2015,F830,"")</f>
        <v/>
      </c>
      <c r="BQ830" s="51" t="str">
        <f>IF(A830 =2016,F830,"")</f>
        <v/>
      </c>
      <c r="BR830" s="71">
        <f>IF(A830 =2017,F830,"")</f>
        <v>18129</v>
      </c>
      <c r="BS830" s="69" t="str">
        <f t="shared" si="2920"/>
        <v/>
      </c>
      <c r="BT830" s="51"/>
      <c r="BU830" s="68" t="str">
        <f>IF(A830 =2014,I830,"")</f>
        <v/>
      </c>
      <c r="BV830" s="68" t="str">
        <f>IF(A830 =2015,I830,"")</f>
        <v/>
      </c>
      <c r="BW830" s="68" t="str">
        <f>IF(A830 =2016,I830,"")</f>
        <v/>
      </c>
      <c r="BX830" s="65">
        <f>IF(A830 =2017,I830,"")</f>
        <v>660977</v>
      </c>
      <c r="BY830" s="67" t="str">
        <f t="shared" si="44"/>
        <v/>
      </c>
      <c r="BZ830" s="68"/>
      <c r="CA830" s="65" t="str">
        <f t="shared" si="45"/>
        <v/>
      </c>
      <c r="CB830" s="67" t="str">
        <f t="shared" si="46"/>
        <v/>
      </c>
      <c r="CC830" s="67" t="str">
        <f t="shared" si="47"/>
        <v/>
      </c>
      <c r="CD830" s="67">
        <f t="shared" si="48"/>
        <v>180531</v>
      </c>
      <c r="CE830" s="67" t="str">
        <f t="shared" si="49"/>
        <v/>
      </c>
      <c r="CF830" s="68"/>
      <c r="CG830" s="68" t="str">
        <f>IF(A830 =2014,Q830+R830+S830+T830+U830,"")</f>
        <v/>
      </c>
      <c r="CH830" s="68" t="str">
        <f>IF(A830 =2015,Q830+R830+S830+T830+U830,"")</f>
        <v/>
      </c>
      <c r="CI830" s="68" t="str">
        <f>IF(A830 =2016,Q830+R830+S830+T830+U830,"")</f>
        <v/>
      </c>
      <c r="CJ830" s="65">
        <f>IF(A830 =2017,Q830+R830+S830+T830+U830,"")</f>
        <v>660977</v>
      </c>
      <c r="CK830" s="67" t="str">
        <f t="shared" si="54"/>
        <v/>
      </c>
      <c r="CL830" s="68"/>
      <c r="CM830" s="68" t="str">
        <f>IF(A830 =2014,Q830,"")</f>
        <v/>
      </c>
      <c r="CN830" s="68" t="str">
        <f>IF(A830 =2015,Q830,"")</f>
        <v/>
      </c>
      <c r="CO830" s="68" t="str">
        <f>IF(A830 =2016,Q830,"")</f>
        <v/>
      </c>
      <c r="CP830" s="65">
        <f>IF(A830 =2017,Q830,"")</f>
        <v>660977</v>
      </c>
      <c r="CQ830" s="67" t="str">
        <f t="shared" si="59"/>
        <v/>
      </c>
      <c r="CR830" s="68"/>
      <c r="CS830" s="68" t="str">
        <f>IF(A830 =2014,R830,"")</f>
        <v/>
      </c>
      <c r="CT830" s="68" t="str">
        <f>IF(A830 =2015,R830,"")</f>
        <v/>
      </c>
      <c r="CU830" s="68" t="str">
        <f>IF(A830 =2016,R830,"")</f>
        <v/>
      </c>
      <c r="CV830" s="65">
        <f>IF(A830 =2017,R830,"")</f>
        <v>0</v>
      </c>
      <c r="CW830" s="67" t="str">
        <f t="shared" si="64"/>
        <v/>
      </c>
      <c r="CX830" s="68"/>
      <c r="CY830" s="68" t="str">
        <f>IF(A830 =2014,S830,"")</f>
        <v/>
      </c>
      <c r="CZ830" s="68" t="str">
        <f>IF(A830 =2015,S830,"")</f>
        <v/>
      </c>
      <c r="DA830" s="68" t="str">
        <f>IF(A830 =2016,S830,"")</f>
        <v/>
      </c>
      <c r="DB830" s="65">
        <f>IF(A830 =2017,S830,"")</f>
        <v>0</v>
      </c>
      <c r="DC830" s="67" t="str">
        <f t="shared" si="69"/>
        <v/>
      </c>
      <c r="DD830" s="68"/>
      <c r="DE830" s="68" t="str">
        <f>IF(A830 =2014,T830,"")</f>
        <v/>
      </c>
      <c r="DF830" s="51" t="str">
        <f>IF(A830 =2015,T830,"")</f>
        <v/>
      </c>
      <c r="DG830" s="51" t="str">
        <f>IF(A830 =2016,T830,"")</f>
        <v/>
      </c>
      <c r="DH830" s="65">
        <f>IF(A830 =2017,T830,"")</f>
        <v>0</v>
      </c>
      <c r="DI830" s="69" t="str">
        <f t="shared" si="74"/>
        <v/>
      </c>
      <c r="DJ830" s="51"/>
      <c r="DK830" s="51" t="str">
        <f>IF(A830 =2014,U830,"")</f>
        <v/>
      </c>
      <c r="DL830" s="51" t="str">
        <f>IF(A830 =2015,U830,"")</f>
        <v/>
      </c>
      <c r="DM830" s="51" t="str">
        <f>IF(A830 =2016,U830,"")</f>
        <v/>
      </c>
      <c r="DN830" s="65">
        <f>IF(A830 =2017,U830,"")</f>
        <v>0</v>
      </c>
      <c r="DO830" s="69" t="str">
        <f t="shared" si="79"/>
        <v/>
      </c>
      <c r="DP830" s="51"/>
      <c r="DQ830" s="51"/>
      <c r="DR830" s="51"/>
      <c r="DS830" s="51"/>
      <c r="DT830" s="51"/>
      <c r="DU830" s="181"/>
    </row>
    <row r="831" spans="1:125" ht="15" x14ac:dyDescent="0.25">
      <c r="A831" s="56">
        <v>2018</v>
      </c>
      <c r="B831" s="51" t="s">
        <v>608</v>
      </c>
      <c r="C831" s="50" t="s">
        <v>609</v>
      </c>
      <c r="D831" s="170" t="s">
        <v>193</v>
      </c>
      <c r="E831" s="50" t="s">
        <v>7</v>
      </c>
      <c r="F831" s="89">
        <v>15614</v>
      </c>
      <c r="G831" s="89">
        <v>0</v>
      </c>
      <c r="H831" s="89">
        <v>81479</v>
      </c>
      <c r="I831" s="90">
        <v>671986</v>
      </c>
      <c r="J831" s="56" t="s">
        <v>209</v>
      </c>
      <c r="K831" s="50" t="s">
        <v>2032</v>
      </c>
      <c r="L831" s="112">
        <v>671986</v>
      </c>
      <c r="M831" s="58"/>
      <c r="N831" s="58"/>
      <c r="O831" s="58"/>
      <c r="P831" s="91"/>
      <c r="Q831" s="92">
        <v>671986</v>
      </c>
      <c r="R831" s="92">
        <v>0</v>
      </c>
      <c r="S831" s="92">
        <v>0</v>
      </c>
      <c r="T831" s="92">
        <v>0</v>
      </c>
      <c r="U831" s="94"/>
      <c r="V831" s="94"/>
      <c r="W831" s="90">
        <f t="shared" si="6032"/>
        <v>671986</v>
      </c>
      <c r="X831" s="90">
        <v>170166</v>
      </c>
      <c r="Y831" s="50"/>
      <c r="Z831" s="50"/>
      <c r="AA831" s="51"/>
      <c r="AB831" s="68"/>
      <c r="AC831" s="68"/>
      <c r="AD831" s="68"/>
      <c r="AE831" s="68"/>
      <c r="AF831" s="68"/>
      <c r="AG831" s="67" t="str">
        <f t="shared" si="7"/>
        <v/>
      </c>
      <c r="AH831" s="51"/>
      <c r="AI831" s="51" t="str">
        <f t="shared" si="8"/>
        <v/>
      </c>
      <c r="AJ831" s="68" t="str">
        <f t="shared" si="9"/>
        <v/>
      </c>
      <c r="AK831" s="68" t="str">
        <f t="shared" si="10"/>
        <v/>
      </c>
      <c r="AL831" s="68" t="str">
        <f t="shared" si="11"/>
        <v/>
      </c>
      <c r="AM831" s="68" t="str">
        <f t="shared" si="12"/>
        <v/>
      </c>
      <c r="AN831" s="68" t="str">
        <f t="shared" si="13"/>
        <v/>
      </c>
      <c r="AO831" s="67" t="str">
        <f t="shared" si="14"/>
        <v/>
      </c>
      <c r="AP831" s="51"/>
      <c r="AQ831" s="51" t="str">
        <f t="shared" si="15"/>
        <v/>
      </c>
      <c r="AR831" s="68" t="str">
        <f t="shared" si="16"/>
        <v/>
      </c>
      <c r="AS831" s="68" t="str">
        <f t="shared" si="17"/>
        <v/>
      </c>
      <c r="AT831" s="68" t="str">
        <f t="shared" si="18"/>
        <v/>
      </c>
      <c r="AU831" s="68" t="str">
        <f t="shared" si="19"/>
        <v/>
      </c>
      <c r="AV831" s="68" t="str">
        <f t="shared" si="20"/>
        <v/>
      </c>
      <c r="AW831" s="67" t="str">
        <f t="shared" si="21"/>
        <v/>
      </c>
      <c r="AX831" s="51"/>
      <c r="AY831" s="51" t="str">
        <f t="shared" si="22"/>
        <v/>
      </c>
      <c r="AZ831" s="68" t="str">
        <f t="shared" si="23"/>
        <v/>
      </c>
      <c r="BA831" s="68" t="str">
        <f t="shared" si="24"/>
        <v/>
      </c>
      <c r="BB831" s="68" t="str">
        <f t="shared" si="25"/>
        <v/>
      </c>
      <c r="BC831" s="68" t="str">
        <f t="shared" si="26"/>
        <v/>
      </c>
      <c r="BD831" s="68" t="str">
        <f t="shared" si="27"/>
        <v/>
      </c>
      <c r="BE831" s="68" t="str">
        <f t="shared" si="28"/>
        <v/>
      </c>
      <c r="BF831" s="51"/>
      <c r="BG831" s="96">
        <f t="shared" si="29"/>
        <v>15614</v>
      </c>
      <c r="BH831" s="67">
        <f t="shared" si="30"/>
        <v>671986</v>
      </c>
      <c r="BI831" s="67">
        <f t="shared" si="31"/>
        <v>671986</v>
      </c>
      <c r="BJ831" s="67">
        <f t="shared" si="32"/>
        <v>0</v>
      </c>
      <c r="BK831" s="67">
        <f t="shared" si="33"/>
        <v>0</v>
      </c>
      <c r="BL831" s="67">
        <f t="shared" si="34"/>
        <v>0</v>
      </c>
      <c r="BM831" s="65">
        <f t="shared" si="35"/>
        <v>170166</v>
      </c>
      <c r="BN831" s="70"/>
      <c r="BO831" s="70"/>
      <c r="BP831" s="51"/>
      <c r="BQ831" s="51"/>
      <c r="BR831" s="51"/>
      <c r="BS831" s="96">
        <f t="shared" si="2920"/>
        <v>15614</v>
      </c>
      <c r="BT831" s="70"/>
      <c r="BU831" s="65"/>
      <c r="BV831" s="68"/>
      <c r="BW831" s="68"/>
      <c r="BX831" s="68"/>
      <c r="BY831" s="67">
        <f t="shared" si="44"/>
        <v>671986</v>
      </c>
      <c r="BZ831" s="65"/>
      <c r="CA831" s="65" t="str">
        <f t="shared" si="45"/>
        <v/>
      </c>
      <c r="CB831" s="67" t="str">
        <f t="shared" si="46"/>
        <v/>
      </c>
      <c r="CC831" s="67" t="str">
        <f t="shared" si="47"/>
        <v/>
      </c>
      <c r="CD831" s="67" t="str">
        <f t="shared" si="48"/>
        <v/>
      </c>
      <c r="CE831" s="67">
        <f t="shared" si="49"/>
        <v>170166</v>
      </c>
      <c r="CF831" s="65"/>
      <c r="CG831" s="65"/>
      <c r="CH831" s="68"/>
      <c r="CI831" s="68"/>
      <c r="CJ831" s="68"/>
      <c r="CK831" s="67">
        <f t="shared" si="54"/>
        <v>671986</v>
      </c>
      <c r="CL831" s="65"/>
      <c r="CM831" s="65"/>
      <c r="CN831" s="68"/>
      <c r="CO831" s="68"/>
      <c r="CP831" s="68"/>
      <c r="CQ831" s="67">
        <f t="shared" si="59"/>
        <v>671986</v>
      </c>
      <c r="CR831" s="65"/>
      <c r="CS831" s="65"/>
      <c r="CT831" s="68"/>
      <c r="CU831" s="68"/>
      <c r="CV831" s="68"/>
      <c r="CW831" s="67">
        <f t="shared" si="64"/>
        <v>0</v>
      </c>
      <c r="CX831" s="65"/>
      <c r="CY831" s="65"/>
      <c r="CZ831" s="68"/>
      <c r="DA831" s="68"/>
      <c r="DB831" s="68"/>
      <c r="DC831" s="67">
        <f t="shared" si="69"/>
        <v>0</v>
      </c>
      <c r="DD831" s="65"/>
      <c r="DE831" s="65"/>
      <c r="DF831" s="51"/>
      <c r="DG831" s="51"/>
      <c r="DH831" s="51"/>
      <c r="DI831" s="67">
        <f t="shared" si="74"/>
        <v>0</v>
      </c>
      <c r="DJ831" s="70"/>
      <c r="DK831" s="70"/>
      <c r="DL831" s="51"/>
      <c r="DM831" s="51"/>
      <c r="DN831" s="51"/>
      <c r="DO831" s="67">
        <f t="shared" si="79"/>
        <v>671986</v>
      </c>
      <c r="DP831" s="51"/>
      <c r="DQ831" s="51"/>
      <c r="DR831" s="51"/>
      <c r="DS831" s="51"/>
      <c r="DT831" s="51"/>
      <c r="DU831" s="181"/>
    </row>
    <row r="832" spans="1:125" ht="15" x14ac:dyDescent="0.25">
      <c r="A832" s="50"/>
      <c r="B832" s="51"/>
      <c r="C832" s="50"/>
      <c r="D832" s="53"/>
      <c r="E832" s="50"/>
      <c r="F832" s="54"/>
      <c r="G832" s="54"/>
      <c r="H832" s="54"/>
      <c r="I832" s="55"/>
      <c r="J832" s="50"/>
      <c r="K832" s="50" t="s">
        <v>2032</v>
      </c>
      <c r="L832" s="58"/>
      <c r="M832" s="58"/>
      <c r="N832" s="58"/>
      <c r="O832" s="58"/>
      <c r="P832" s="59"/>
      <c r="Q832" s="60"/>
      <c r="R832" s="60"/>
      <c r="S832" s="60"/>
      <c r="T832" s="60"/>
      <c r="U832" s="60"/>
      <c r="V832" s="79"/>
      <c r="W832" s="90"/>
      <c r="X832" s="101"/>
      <c r="Y832" s="50"/>
      <c r="Z832" s="50"/>
      <c r="AA832" s="51"/>
      <c r="AB832" s="68"/>
      <c r="AC832" s="68"/>
      <c r="AD832" s="68"/>
      <c r="AE832" s="68"/>
      <c r="AF832" s="68"/>
      <c r="AG832" s="67" t="str">
        <f t="shared" si="7"/>
        <v/>
      </c>
      <c r="AH832" s="51"/>
      <c r="AI832" s="51" t="str">
        <f t="shared" si="8"/>
        <v/>
      </c>
      <c r="AJ832" s="68" t="str">
        <f t="shared" si="9"/>
        <v/>
      </c>
      <c r="AK832" s="68" t="str">
        <f t="shared" si="10"/>
        <v/>
      </c>
      <c r="AL832" s="68" t="str">
        <f t="shared" si="11"/>
        <v/>
      </c>
      <c r="AM832" s="68" t="str">
        <f t="shared" si="12"/>
        <v/>
      </c>
      <c r="AN832" s="68" t="str">
        <f t="shared" si="13"/>
        <v/>
      </c>
      <c r="AO832" s="67" t="str">
        <f t="shared" si="14"/>
        <v/>
      </c>
      <c r="AP832" s="51"/>
      <c r="AQ832" s="51" t="str">
        <f t="shared" si="15"/>
        <v/>
      </c>
      <c r="AR832" s="68" t="str">
        <f t="shared" si="16"/>
        <v/>
      </c>
      <c r="AS832" s="68" t="str">
        <f t="shared" si="17"/>
        <v/>
      </c>
      <c r="AT832" s="68" t="str">
        <f t="shared" si="18"/>
        <v/>
      </c>
      <c r="AU832" s="68" t="str">
        <f t="shared" si="19"/>
        <v/>
      </c>
      <c r="AV832" s="68" t="str">
        <f t="shared" si="20"/>
        <v/>
      </c>
      <c r="AW832" s="67" t="str">
        <f t="shared" si="21"/>
        <v/>
      </c>
      <c r="AX832" s="51"/>
      <c r="AY832" s="51" t="str">
        <f t="shared" si="22"/>
        <v/>
      </c>
      <c r="AZ832" s="68" t="str">
        <f t="shared" si="23"/>
        <v/>
      </c>
      <c r="BA832" s="68" t="str">
        <f t="shared" si="24"/>
        <v/>
      </c>
      <c r="BB832" s="68" t="str">
        <f t="shared" si="25"/>
        <v/>
      </c>
      <c r="BC832" s="68" t="str">
        <f t="shared" si="26"/>
        <v/>
      </c>
      <c r="BD832" s="68" t="str">
        <f t="shared" si="27"/>
        <v/>
      </c>
      <c r="BE832" s="68" t="str">
        <f t="shared" si="28"/>
        <v/>
      </c>
      <c r="BF832" s="51"/>
      <c r="BG832" s="69" t="str">
        <f t="shared" si="29"/>
        <v/>
      </c>
      <c r="BH832" s="67" t="str">
        <f t="shared" si="30"/>
        <v/>
      </c>
      <c r="BI832" s="67" t="str">
        <f t="shared" si="31"/>
        <v/>
      </c>
      <c r="BJ832" s="67" t="str">
        <f t="shared" si="32"/>
        <v/>
      </c>
      <c r="BK832" s="67" t="str">
        <f t="shared" si="33"/>
        <v/>
      </c>
      <c r="BL832" s="67" t="str">
        <f t="shared" si="34"/>
        <v/>
      </c>
      <c r="BM832" s="65" t="str">
        <f t="shared" si="35"/>
        <v/>
      </c>
      <c r="BN832" s="70"/>
      <c r="BO832" s="70"/>
      <c r="BP832" s="51"/>
      <c r="BQ832" s="51"/>
      <c r="BR832" s="51"/>
      <c r="BS832" s="69" t="str">
        <f t="shared" si="2920"/>
        <v/>
      </c>
      <c r="BT832" s="70"/>
      <c r="BU832" s="65"/>
      <c r="BV832" s="68"/>
      <c r="BW832" s="68"/>
      <c r="BX832" s="68"/>
      <c r="BY832" s="67" t="str">
        <f t="shared" si="44"/>
        <v/>
      </c>
      <c r="BZ832" s="65"/>
      <c r="CA832" s="65" t="str">
        <f t="shared" si="45"/>
        <v/>
      </c>
      <c r="CB832" s="67" t="str">
        <f t="shared" si="46"/>
        <v/>
      </c>
      <c r="CC832" s="67" t="str">
        <f t="shared" si="47"/>
        <v/>
      </c>
      <c r="CD832" s="67" t="str">
        <f t="shared" si="48"/>
        <v/>
      </c>
      <c r="CE832" s="67" t="str">
        <f t="shared" si="49"/>
        <v/>
      </c>
      <c r="CF832" s="65"/>
      <c r="CG832" s="65"/>
      <c r="CH832" s="68"/>
      <c r="CI832" s="68"/>
      <c r="CJ832" s="68"/>
      <c r="CK832" s="67" t="str">
        <f t="shared" si="54"/>
        <v/>
      </c>
      <c r="CL832" s="65"/>
      <c r="CM832" s="65"/>
      <c r="CN832" s="68"/>
      <c r="CO832" s="68"/>
      <c r="CP832" s="68"/>
      <c r="CQ832" s="67" t="str">
        <f t="shared" si="59"/>
        <v/>
      </c>
      <c r="CR832" s="65"/>
      <c r="CS832" s="65"/>
      <c r="CT832" s="68"/>
      <c r="CU832" s="68"/>
      <c r="CV832" s="68"/>
      <c r="CW832" s="67" t="str">
        <f t="shared" si="64"/>
        <v/>
      </c>
      <c r="CX832" s="65"/>
      <c r="CY832" s="65"/>
      <c r="CZ832" s="68"/>
      <c r="DA832" s="68"/>
      <c r="DB832" s="68"/>
      <c r="DC832" s="67" t="str">
        <f t="shared" si="69"/>
        <v/>
      </c>
      <c r="DD832" s="65"/>
      <c r="DE832" s="65"/>
      <c r="DF832" s="51"/>
      <c r="DG832" s="51"/>
      <c r="DH832" s="51"/>
      <c r="DI832" s="69" t="str">
        <f t="shared" si="74"/>
        <v/>
      </c>
      <c r="DJ832" s="70"/>
      <c r="DK832" s="70"/>
      <c r="DL832" s="51"/>
      <c r="DM832" s="51"/>
      <c r="DN832" s="51"/>
      <c r="DO832" s="69" t="str">
        <f t="shared" si="79"/>
        <v/>
      </c>
      <c r="DP832" s="51"/>
      <c r="DQ832" s="51"/>
      <c r="DR832" s="51"/>
      <c r="DS832" s="51"/>
      <c r="DT832" s="51"/>
      <c r="DU832" s="181"/>
    </row>
    <row r="833" spans="1:125" ht="15" x14ac:dyDescent="0.25">
      <c r="A833" s="50">
        <v>2014</v>
      </c>
      <c r="B833" s="51" t="s">
        <v>1152</v>
      </c>
      <c r="C833" s="50" t="s">
        <v>1149</v>
      </c>
      <c r="D833" s="53" t="s">
        <v>1925</v>
      </c>
      <c r="E833" s="50" t="s">
        <v>364</v>
      </c>
      <c r="F833" s="54">
        <v>4498</v>
      </c>
      <c r="G833" s="54" t="s">
        <v>364</v>
      </c>
      <c r="H833" s="54">
        <v>136363</v>
      </c>
      <c r="I833" s="55">
        <v>247446</v>
      </c>
      <c r="J833" s="50"/>
      <c r="K833" s="50" t="s">
        <v>2032</v>
      </c>
      <c r="L833" s="58" t="s">
        <v>2032</v>
      </c>
      <c r="M833" s="58" t="s">
        <v>2032</v>
      </c>
      <c r="N833" s="58" t="s">
        <v>2032</v>
      </c>
      <c r="O833" s="58" t="s">
        <v>2032</v>
      </c>
      <c r="P833" s="59"/>
      <c r="Q833" s="60">
        <v>46345</v>
      </c>
      <c r="R833" s="60">
        <v>0</v>
      </c>
      <c r="S833" s="60">
        <v>8539</v>
      </c>
      <c r="T833" s="60">
        <v>192562</v>
      </c>
      <c r="U833" s="60">
        <v>0</v>
      </c>
      <c r="V833" s="79"/>
      <c r="W833" s="90">
        <f t="shared" ref="W833:W1122" si="6033">Q833+R833+S833+T833+U833</f>
        <v>247446</v>
      </c>
      <c r="X833" s="101">
        <v>216465</v>
      </c>
      <c r="Y833" s="50" t="s">
        <v>167</v>
      </c>
      <c r="Z833" s="50" t="s">
        <v>1925</v>
      </c>
      <c r="AA833" s="51" t="str">
        <f t="shared" ref="AA833:AA836" si="6034">IF(A833 =2014,IF(Y833 ="",F833,""),"")</f>
        <v/>
      </c>
      <c r="AB833" s="68" t="str">
        <f t="shared" ref="AB833:AB836" si="6035">IF(A833 =2014,IF(Y833 ="",I833,""),"")</f>
        <v/>
      </c>
      <c r="AC833" s="68" t="str">
        <f t="shared" ref="AC833:AC836" si="6036">IF(A833 =2014,IF(Y833 ="",Q833,""),"")</f>
        <v/>
      </c>
      <c r="AD833" s="68" t="str">
        <f t="shared" ref="AD833:AD836" si="6037">IF(A833 =2014,IF(Y833 ="",R833,""),"")</f>
        <v/>
      </c>
      <c r="AE833" s="68" t="str">
        <f t="shared" ref="AE833:AE836" si="6038">IF(A833 =2014,IF(Y833 ="",S833,""),"")</f>
        <v/>
      </c>
      <c r="AF833" s="68" t="str">
        <f t="shared" ref="AF833:AF836" si="6039">IF(A833 =2014,IF(Y833 ="",T833+U833,""),"")</f>
        <v/>
      </c>
      <c r="AG833" s="67" t="str">
        <f t="shared" si="7"/>
        <v/>
      </c>
      <c r="AH833" s="51"/>
      <c r="AI833" s="51" t="str">
        <f t="shared" si="8"/>
        <v/>
      </c>
      <c r="AJ833" s="68" t="str">
        <f t="shared" si="9"/>
        <v/>
      </c>
      <c r="AK833" s="68" t="str">
        <f t="shared" si="10"/>
        <v/>
      </c>
      <c r="AL833" s="68" t="str">
        <f t="shared" si="11"/>
        <v/>
      </c>
      <c r="AM833" s="68" t="str">
        <f t="shared" si="12"/>
        <v/>
      </c>
      <c r="AN833" s="68" t="str">
        <f t="shared" si="13"/>
        <v/>
      </c>
      <c r="AO833" s="67" t="str">
        <f t="shared" si="14"/>
        <v/>
      </c>
      <c r="AP833" s="51"/>
      <c r="AQ833" s="51" t="str">
        <f t="shared" si="15"/>
        <v/>
      </c>
      <c r="AR833" s="68" t="str">
        <f t="shared" si="16"/>
        <v/>
      </c>
      <c r="AS833" s="68" t="str">
        <f t="shared" si="17"/>
        <v/>
      </c>
      <c r="AT833" s="68" t="str">
        <f t="shared" si="18"/>
        <v/>
      </c>
      <c r="AU833" s="68" t="str">
        <f t="shared" si="19"/>
        <v/>
      </c>
      <c r="AV833" s="68" t="str">
        <f t="shared" si="20"/>
        <v/>
      </c>
      <c r="AW833" s="67" t="str">
        <f t="shared" si="21"/>
        <v/>
      </c>
      <c r="AX833" s="51"/>
      <c r="AY833" s="51" t="str">
        <f t="shared" si="22"/>
        <v/>
      </c>
      <c r="AZ833" s="68" t="str">
        <f t="shared" si="23"/>
        <v/>
      </c>
      <c r="BA833" s="68" t="str">
        <f t="shared" si="24"/>
        <v/>
      </c>
      <c r="BB833" s="68" t="str">
        <f t="shared" si="25"/>
        <v/>
      </c>
      <c r="BC833" s="68" t="str">
        <f t="shared" si="26"/>
        <v/>
      </c>
      <c r="BD833" s="68" t="str">
        <f t="shared" si="27"/>
        <v/>
      </c>
      <c r="BE833" s="68" t="str">
        <f t="shared" si="28"/>
        <v/>
      </c>
      <c r="BF833" s="51"/>
      <c r="BG833" s="69" t="str">
        <f t="shared" si="29"/>
        <v/>
      </c>
      <c r="BH833" s="67" t="str">
        <f t="shared" si="30"/>
        <v/>
      </c>
      <c r="BI833" s="67" t="str">
        <f t="shared" si="31"/>
        <v/>
      </c>
      <c r="BJ833" s="67" t="str">
        <f t="shared" si="32"/>
        <v/>
      </c>
      <c r="BK833" s="67" t="str">
        <f t="shared" si="33"/>
        <v/>
      </c>
      <c r="BL833" s="67" t="str">
        <f t="shared" si="34"/>
        <v/>
      </c>
      <c r="BM833" s="65" t="str">
        <f t="shared" si="35"/>
        <v/>
      </c>
      <c r="BN833" s="70"/>
      <c r="BO833" s="71">
        <f t="shared" ref="BO833:BO836" si="6040">IF(A833 =2014,F833,"")</f>
        <v>4498</v>
      </c>
      <c r="BP833" s="51" t="str">
        <f t="shared" ref="BP833:BP836" si="6041">IF(A833 =2015,F833,"")</f>
        <v/>
      </c>
      <c r="BQ833" s="51" t="str">
        <f t="shared" ref="BQ833:BQ836" si="6042">IF(A833 =2016,F833,"")</f>
        <v/>
      </c>
      <c r="BR833" s="51" t="str">
        <f t="shared" ref="BR833:BR836" si="6043">IF(A833 =2017,F833,"")</f>
        <v/>
      </c>
      <c r="BS833" s="69" t="str">
        <f t="shared" si="2920"/>
        <v/>
      </c>
      <c r="BT833" s="70"/>
      <c r="BU833" s="65">
        <f t="shared" ref="BU833:BU836" si="6044">IF(A833 =2014,I833,"")</f>
        <v>247446</v>
      </c>
      <c r="BV833" s="68" t="str">
        <f t="shared" ref="BV833:BV836" si="6045">IF(A833 =2015,I833,"")</f>
        <v/>
      </c>
      <c r="BW833" s="68" t="str">
        <f t="shared" ref="BW833:BW836" si="6046">IF(A833 =2016,I833,"")</f>
        <v/>
      </c>
      <c r="BX833" s="68" t="str">
        <f t="shared" ref="BX833:BX836" si="6047">IF(A833 =2017,I833,"")</f>
        <v/>
      </c>
      <c r="BY833" s="67" t="str">
        <f t="shared" si="44"/>
        <v/>
      </c>
      <c r="BZ833" s="65"/>
      <c r="CA833" s="65">
        <f t="shared" si="45"/>
        <v>216465</v>
      </c>
      <c r="CB833" s="67" t="str">
        <f t="shared" si="46"/>
        <v/>
      </c>
      <c r="CC833" s="67" t="str">
        <f t="shared" si="47"/>
        <v/>
      </c>
      <c r="CD833" s="67" t="str">
        <f t="shared" si="48"/>
        <v/>
      </c>
      <c r="CE833" s="67" t="str">
        <f t="shared" si="49"/>
        <v/>
      </c>
      <c r="CF833" s="65"/>
      <c r="CG833" s="65">
        <f t="shared" ref="CG833:CG836" si="6048">IF(A833 =2014,Q833+R833+S833+T833+U833,"")</f>
        <v>247446</v>
      </c>
      <c r="CH833" s="68" t="str">
        <f t="shared" ref="CH833:CH836" si="6049">IF(A833 =2015,Q833+R833+S833+T833+U833,"")</f>
        <v/>
      </c>
      <c r="CI833" s="68" t="str">
        <f t="shared" ref="CI833:CI836" si="6050">IF(A833 =2016,Q833+R833+S833+T833+U833,"")</f>
        <v/>
      </c>
      <c r="CJ833" s="68" t="str">
        <f t="shared" ref="CJ833:CJ836" si="6051">IF(A833 =2017,Q833+R833+S833+T833+U833,"")</f>
        <v/>
      </c>
      <c r="CK833" s="67" t="str">
        <f t="shared" si="54"/>
        <v/>
      </c>
      <c r="CL833" s="65"/>
      <c r="CM833" s="65">
        <f t="shared" ref="CM833:CM836" si="6052">IF(A833 =2014,Q833,"")</f>
        <v>46345</v>
      </c>
      <c r="CN833" s="68" t="str">
        <f t="shared" ref="CN833:CN836" si="6053">IF(A833 =2015,Q833,"")</f>
        <v/>
      </c>
      <c r="CO833" s="68" t="str">
        <f t="shared" ref="CO833:CO836" si="6054">IF(A833 =2016,Q833,"")</f>
        <v/>
      </c>
      <c r="CP833" s="68" t="str">
        <f t="shared" ref="CP833:CP836" si="6055">IF(A833 =2017,Q833,"")</f>
        <v/>
      </c>
      <c r="CQ833" s="67" t="str">
        <f t="shared" si="59"/>
        <v/>
      </c>
      <c r="CR833" s="65"/>
      <c r="CS833" s="65">
        <f t="shared" ref="CS833:CS836" si="6056">IF(A833 =2014,R833,"")</f>
        <v>0</v>
      </c>
      <c r="CT833" s="68" t="str">
        <f t="shared" ref="CT833:CT836" si="6057">IF(A833 =2015,R833,"")</f>
        <v/>
      </c>
      <c r="CU833" s="68" t="str">
        <f t="shared" ref="CU833:CU836" si="6058">IF(A833 =2016,R833,"")</f>
        <v/>
      </c>
      <c r="CV833" s="68" t="str">
        <f t="shared" ref="CV833:CV836" si="6059">IF(A833 =2017,R833,"")</f>
        <v/>
      </c>
      <c r="CW833" s="67" t="str">
        <f t="shared" si="64"/>
        <v/>
      </c>
      <c r="CX833" s="65"/>
      <c r="CY833" s="65">
        <f t="shared" ref="CY833:CY836" si="6060">IF(A833 =2014,S833,"")</f>
        <v>8539</v>
      </c>
      <c r="CZ833" s="68" t="str">
        <f t="shared" ref="CZ833:CZ836" si="6061">IF(A833 =2015,S833,"")</f>
        <v/>
      </c>
      <c r="DA833" s="68" t="str">
        <f t="shared" ref="DA833:DA836" si="6062">IF(A833 =2016,S833,"")</f>
        <v/>
      </c>
      <c r="DB833" s="68" t="str">
        <f t="shared" ref="DB833:DB836" si="6063">IF(A833 =2017,S833,"")</f>
        <v/>
      </c>
      <c r="DC833" s="67" t="str">
        <f t="shared" si="69"/>
        <v/>
      </c>
      <c r="DD833" s="65"/>
      <c r="DE833" s="65">
        <f t="shared" ref="DE833:DE836" si="6064">IF(A833 =2014,T833,"")</f>
        <v>192562</v>
      </c>
      <c r="DF833" s="51" t="str">
        <f t="shared" ref="DF833:DF836" si="6065">IF(A833 =2015,T833,"")</f>
        <v/>
      </c>
      <c r="DG833" s="51" t="str">
        <f t="shared" ref="DG833:DG836" si="6066">IF(A833 =2016,T833,"")</f>
        <v/>
      </c>
      <c r="DH833" s="51" t="str">
        <f t="shared" ref="DH833:DH836" si="6067">IF(A833 =2017,T833,"")</f>
        <v/>
      </c>
      <c r="DI833" s="69" t="str">
        <f t="shared" si="74"/>
        <v/>
      </c>
      <c r="DJ833" s="70"/>
      <c r="DK833" s="65">
        <f t="shared" ref="DK833:DK836" si="6068">IF(A833 =2014,U833,"")</f>
        <v>0</v>
      </c>
      <c r="DL833" s="51" t="str">
        <f t="shared" ref="DL833:DL836" si="6069">IF(A833 =2015,U833,"")</f>
        <v/>
      </c>
      <c r="DM833" s="51" t="str">
        <f t="shared" ref="DM833:DM836" si="6070">IF(A833 =2016,U833,"")</f>
        <v/>
      </c>
      <c r="DN833" s="51" t="str">
        <f t="shared" ref="DN833:DN836" si="6071">IF(A833 =2017,U833,"")</f>
        <v/>
      </c>
      <c r="DO833" s="69" t="str">
        <f t="shared" si="79"/>
        <v/>
      </c>
      <c r="DP833" s="51"/>
      <c r="DQ833" s="51"/>
      <c r="DR833" s="51"/>
      <c r="DS833" s="51"/>
      <c r="DT833" s="51"/>
      <c r="DU833" s="181"/>
    </row>
    <row r="834" spans="1:125" ht="15" x14ac:dyDescent="0.25">
      <c r="A834" s="50">
        <v>2015</v>
      </c>
      <c r="B834" s="51" t="s">
        <v>1152</v>
      </c>
      <c r="C834" s="50" t="s">
        <v>1149</v>
      </c>
      <c r="D834" s="53" t="s">
        <v>1925</v>
      </c>
      <c r="E834" s="50" t="s">
        <v>365</v>
      </c>
      <c r="F834" s="54">
        <v>1251</v>
      </c>
      <c r="G834" s="54" t="s">
        <v>364</v>
      </c>
      <c r="H834" s="54">
        <v>129961</v>
      </c>
      <c r="I834" s="55">
        <v>271680</v>
      </c>
      <c r="J834" s="50"/>
      <c r="K834" s="50" t="s">
        <v>2032</v>
      </c>
      <c r="L834" s="58" t="s">
        <v>2032</v>
      </c>
      <c r="M834" s="58" t="s">
        <v>2032</v>
      </c>
      <c r="N834" s="58" t="s">
        <v>2032</v>
      </c>
      <c r="O834" s="58" t="s">
        <v>2032</v>
      </c>
      <c r="P834" s="59"/>
      <c r="Q834" s="60">
        <v>47128</v>
      </c>
      <c r="R834" s="60">
        <v>0</v>
      </c>
      <c r="S834" s="60">
        <v>13916</v>
      </c>
      <c r="T834" s="60">
        <v>210636</v>
      </c>
      <c r="U834" s="60">
        <v>0</v>
      </c>
      <c r="V834" s="79"/>
      <c r="W834" s="90">
        <f t="shared" si="6033"/>
        <v>271680</v>
      </c>
      <c r="X834" s="101">
        <v>0</v>
      </c>
      <c r="Y834" s="50" t="s">
        <v>167</v>
      </c>
      <c r="Z834" s="50" t="s">
        <v>1925</v>
      </c>
      <c r="AA834" s="51" t="str">
        <f t="shared" si="6034"/>
        <v/>
      </c>
      <c r="AB834" s="68" t="str">
        <f t="shared" si="6035"/>
        <v/>
      </c>
      <c r="AC834" s="68" t="str">
        <f t="shared" si="6036"/>
        <v/>
      </c>
      <c r="AD834" s="68" t="str">
        <f t="shared" si="6037"/>
        <v/>
      </c>
      <c r="AE834" s="68" t="str">
        <f t="shared" si="6038"/>
        <v/>
      </c>
      <c r="AF834" s="68" t="str">
        <f t="shared" si="6039"/>
        <v/>
      </c>
      <c r="AG834" s="67" t="str">
        <f t="shared" si="7"/>
        <v/>
      </c>
      <c r="AH834" s="51"/>
      <c r="AI834" s="51" t="str">
        <f t="shared" si="8"/>
        <v/>
      </c>
      <c r="AJ834" s="68" t="str">
        <f t="shared" si="9"/>
        <v/>
      </c>
      <c r="AK834" s="68" t="str">
        <f t="shared" si="10"/>
        <v/>
      </c>
      <c r="AL834" s="68" t="str">
        <f t="shared" si="11"/>
        <v/>
      </c>
      <c r="AM834" s="68" t="str">
        <f t="shared" si="12"/>
        <v/>
      </c>
      <c r="AN834" s="68" t="str">
        <f t="shared" si="13"/>
        <v/>
      </c>
      <c r="AO834" s="67" t="str">
        <f t="shared" si="14"/>
        <v/>
      </c>
      <c r="AP834" s="51"/>
      <c r="AQ834" s="51" t="str">
        <f t="shared" si="15"/>
        <v/>
      </c>
      <c r="AR834" s="68" t="str">
        <f t="shared" si="16"/>
        <v/>
      </c>
      <c r="AS834" s="68" t="str">
        <f t="shared" si="17"/>
        <v/>
      </c>
      <c r="AT834" s="68" t="str">
        <f t="shared" si="18"/>
        <v/>
      </c>
      <c r="AU834" s="68" t="str">
        <f t="shared" si="19"/>
        <v/>
      </c>
      <c r="AV834" s="68" t="str">
        <f t="shared" si="20"/>
        <v/>
      </c>
      <c r="AW834" s="67" t="str">
        <f t="shared" si="21"/>
        <v/>
      </c>
      <c r="AX834" s="51"/>
      <c r="AY834" s="51" t="str">
        <f t="shared" si="22"/>
        <v/>
      </c>
      <c r="AZ834" s="68" t="str">
        <f t="shared" si="23"/>
        <v/>
      </c>
      <c r="BA834" s="68" t="str">
        <f t="shared" si="24"/>
        <v/>
      </c>
      <c r="BB834" s="68" t="str">
        <f t="shared" si="25"/>
        <v/>
      </c>
      <c r="BC834" s="68" t="str">
        <f t="shared" si="26"/>
        <v/>
      </c>
      <c r="BD834" s="68" t="str">
        <f t="shared" si="27"/>
        <v/>
      </c>
      <c r="BE834" s="68" t="str">
        <f t="shared" si="28"/>
        <v/>
      </c>
      <c r="BF834" s="51"/>
      <c r="BG834" s="69" t="str">
        <f t="shared" si="29"/>
        <v/>
      </c>
      <c r="BH834" s="67" t="str">
        <f t="shared" si="30"/>
        <v/>
      </c>
      <c r="BI834" s="67" t="str">
        <f t="shared" si="31"/>
        <v/>
      </c>
      <c r="BJ834" s="67" t="str">
        <f t="shared" si="32"/>
        <v/>
      </c>
      <c r="BK834" s="67" t="str">
        <f t="shared" si="33"/>
        <v/>
      </c>
      <c r="BL834" s="67" t="str">
        <f t="shared" si="34"/>
        <v/>
      </c>
      <c r="BM834" s="65" t="str">
        <f t="shared" si="35"/>
        <v/>
      </c>
      <c r="BN834" s="51"/>
      <c r="BO834" s="51" t="str">
        <f t="shared" si="6040"/>
        <v/>
      </c>
      <c r="BP834" s="71">
        <f t="shared" si="6041"/>
        <v>1251</v>
      </c>
      <c r="BQ834" s="51" t="str">
        <f t="shared" si="6042"/>
        <v/>
      </c>
      <c r="BR834" s="51" t="str">
        <f t="shared" si="6043"/>
        <v/>
      </c>
      <c r="BS834" s="69" t="str">
        <f t="shared" si="2920"/>
        <v/>
      </c>
      <c r="BT834" s="51"/>
      <c r="BU834" s="68" t="str">
        <f t="shared" si="6044"/>
        <v/>
      </c>
      <c r="BV834" s="65">
        <f t="shared" si="6045"/>
        <v>271680</v>
      </c>
      <c r="BW834" s="68" t="str">
        <f t="shared" si="6046"/>
        <v/>
      </c>
      <c r="BX834" s="68" t="str">
        <f t="shared" si="6047"/>
        <v/>
      </c>
      <c r="BY834" s="67" t="str">
        <f t="shared" si="44"/>
        <v/>
      </c>
      <c r="BZ834" s="68"/>
      <c r="CA834" s="65" t="str">
        <f t="shared" si="45"/>
        <v/>
      </c>
      <c r="CB834" s="67">
        <f t="shared" si="46"/>
        <v>0</v>
      </c>
      <c r="CC834" s="67" t="str">
        <f t="shared" si="47"/>
        <v/>
      </c>
      <c r="CD834" s="67" t="str">
        <f t="shared" si="48"/>
        <v/>
      </c>
      <c r="CE834" s="67" t="str">
        <f t="shared" si="49"/>
        <v/>
      </c>
      <c r="CF834" s="68"/>
      <c r="CG834" s="68" t="str">
        <f t="shared" si="6048"/>
        <v/>
      </c>
      <c r="CH834" s="65">
        <f t="shared" si="6049"/>
        <v>271680</v>
      </c>
      <c r="CI834" s="68" t="str">
        <f t="shared" si="6050"/>
        <v/>
      </c>
      <c r="CJ834" s="68" t="str">
        <f t="shared" si="6051"/>
        <v/>
      </c>
      <c r="CK834" s="67" t="str">
        <f t="shared" si="54"/>
        <v/>
      </c>
      <c r="CL834" s="68"/>
      <c r="CM834" s="68" t="str">
        <f t="shared" si="6052"/>
        <v/>
      </c>
      <c r="CN834" s="65">
        <f t="shared" si="6053"/>
        <v>47128</v>
      </c>
      <c r="CO834" s="68" t="str">
        <f t="shared" si="6054"/>
        <v/>
      </c>
      <c r="CP834" s="68" t="str">
        <f t="shared" si="6055"/>
        <v/>
      </c>
      <c r="CQ834" s="67" t="str">
        <f t="shared" si="59"/>
        <v/>
      </c>
      <c r="CR834" s="68"/>
      <c r="CS834" s="68" t="str">
        <f t="shared" si="6056"/>
        <v/>
      </c>
      <c r="CT834" s="65">
        <f t="shared" si="6057"/>
        <v>0</v>
      </c>
      <c r="CU834" s="68" t="str">
        <f t="shared" si="6058"/>
        <v/>
      </c>
      <c r="CV834" s="68" t="str">
        <f t="shared" si="6059"/>
        <v/>
      </c>
      <c r="CW834" s="67" t="str">
        <f t="shared" si="64"/>
        <v/>
      </c>
      <c r="CX834" s="68"/>
      <c r="CY834" s="68" t="str">
        <f t="shared" si="6060"/>
        <v/>
      </c>
      <c r="CZ834" s="65">
        <f t="shared" si="6061"/>
        <v>13916</v>
      </c>
      <c r="DA834" s="68" t="str">
        <f t="shared" si="6062"/>
        <v/>
      </c>
      <c r="DB834" s="68" t="str">
        <f t="shared" si="6063"/>
        <v/>
      </c>
      <c r="DC834" s="67" t="str">
        <f t="shared" si="69"/>
        <v/>
      </c>
      <c r="DD834" s="68"/>
      <c r="DE834" s="68" t="str">
        <f t="shared" si="6064"/>
        <v/>
      </c>
      <c r="DF834" s="65">
        <f t="shared" si="6065"/>
        <v>210636</v>
      </c>
      <c r="DG834" s="51" t="str">
        <f t="shared" si="6066"/>
        <v/>
      </c>
      <c r="DH834" s="51" t="str">
        <f t="shared" si="6067"/>
        <v/>
      </c>
      <c r="DI834" s="69" t="str">
        <f t="shared" si="74"/>
        <v/>
      </c>
      <c r="DJ834" s="51"/>
      <c r="DK834" s="51" t="str">
        <f t="shared" si="6068"/>
        <v/>
      </c>
      <c r="DL834" s="65">
        <f t="shared" si="6069"/>
        <v>0</v>
      </c>
      <c r="DM834" s="51" t="str">
        <f t="shared" si="6070"/>
        <v/>
      </c>
      <c r="DN834" s="51" t="str">
        <f t="shared" si="6071"/>
        <v/>
      </c>
      <c r="DO834" s="69" t="str">
        <f t="shared" si="79"/>
        <v/>
      </c>
      <c r="DP834" s="51"/>
      <c r="DQ834" s="51"/>
      <c r="DR834" s="51"/>
      <c r="DS834" s="51"/>
      <c r="DT834" s="51"/>
      <c r="DU834" s="181"/>
    </row>
    <row r="835" spans="1:125" ht="15" x14ac:dyDescent="0.25">
      <c r="A835" s="50">
        <v>2016</v>
      </c>
      <c r="B835" s="51" t="s">
        <v>1152</v>
      </c>
      <c r="C835" s="50" t="s">
        <v>1149</v>
      </c>
      <c r="D835" s="53" t="s">
        <v>1925</v>
      </c>
      <c r="E835" s="50" t="s">
        <v>365</v>
      </c>
      <c r="F835" s="54">
        <v>1755</v>
      </c>
      <c r="G835" s="54" t="s">
        <v>364</v>
      </c>
      <c r="H835" s="54">
        <v>113214</v>
      </c>
      <c r="I835" s="55">
        <v>241997</v>
      </c>
      <c r="J835" s="50"/>
      <c r="K835" s="50" t="s">
        <v>2032</v>
      </c>
      <c r="L835" s="58" t="s">
        <v>2032</v>
      </c>
      <c r="M835" s="58" t="s">
        <v>2032</v>
      </c>
      <c r="N835" s="58" t="s">
        <v>2032</v>
      </c>
      <c r="O835" s="58" t="s">
        <v>2032</v>
      </c>
      <c r="P835" s="59"/>
      <c r="Q835" s="60">
        <v>33118</v>
      </c>
      <c r="R835" s="60">
        <v>0</v>
      </c>
      <c r="S835" s="60">
        <v>14683</v>
      </c>
      <c r="T835" s="60">
        <v>194196</v>
      </c>
      <c r="U835" s="60">
        <v>0</v>
      </c>
      <c r="V835" s="79"/>
      <c r="W835" s="90">
        <f t="shared" si="6033"/>
        <v>241997</v>
      </c>
      <c r="X835" s="101">
        <v>0</v>
      </c>
      <c r="Y835" s="50" t="s">
        <v>167</v>
      </c>
      <c r="Z835" s="50" t="s">
        <v>1925</v>
      </c>
      <c r="AA835" s="51" t="str">
        <f t="shared" si="6034"/>
        <v/>
      </c>
      <c r="AB835" s="68" t="str">
        <f t="shared" si="6035"/>
        <v/>
      </c>
      <c r="AC835" s="68" t="str">
        <f t="shared" si="6036"/>
        <v/>
      </c>
      <c r="AD835" s="68" t="str">
        <f t="shared" si="6037"/>
        <v/>
      </c>
      <c r="AE835" s="68" t="str">
        <f t="shared" si="6038"/>
        <v/>
      </c>
      <c r="AF835" s="68" t="str">
        <f t="shared" si="6039"/>
        <v/>
      </c>
      <c r="AG835" s="67" t="str">
        <f t="shared" si="7"/>
        <v/>
      </c>
      <c r="AH835" s="51"/>
      <c r="AI835" s="51" t="str">
        <f t="shared" si="8"/>
        <v/>
      </c>
      <c r="AJ835" s="68" t="str">
        <f t="shared" si="9"/>
        <v/>
      </c>
      <c r="AK835" s="68" t="str">
        <f t="shared" si="10"/>
        <v/>
      </c>
      <c r="AL835" s="68" t="str">
        <f t="shared" si="11"/>
        <v/>
      </c>
      <c r="AM835" s="68" t="str">
        <f t="shared" si="12"/>
        <v/>
      </c>
      <c r="AN835" s="68" t="str">
        <f t="shared" si="13"/>
        <v/>
      </c>
      <c r="AO835" s="67" t="str">
        <f t="shared" si="14"/>
        <v/>
      </c>
      <c r="AP835" s="51"/>
      <c r="AQ835" s="51" t="str">
        <f t="shared" si="15"/>
        <v/>
      </c>
      <c r="AR835" s="68" t="str">
        <f t="shared" si="16"/>
        <v/>
      </c>
      <c r="AS835" s="68" t="str">
        <f t="shared" si="17"/>
        <v/>
      </c>
      <c r="AT835" s="68" t="str">
        <f t="shared" si="18"/>
        <v/>
      </c>
      <c r="AU835" s="68" t="str">
        <f t="shared" si="19"/>
        <v/>
      </c>
      <c r="AV835" s="68" t="str">
        <f t="shared" si="20"/>
        <v/>
      </c>
      <c r="AW835" s="67" t="str">
        <f t="shared" si="21"/>
        <v/>
      </c>
      <c r="AX835" s="51"/>
      <c r="AY835" s="51" t="str">
        <f t="shared" si="22"/>
        <v/>
      </c>
      <c r="AZ835" s="68" t="str">
        <f t="shared" si="23"/>
        <v/>
      </c>
      <c r="BA835" s="68" t="str">
        <f t="shared" si="24"/>
        <v/>
      </c>
      <c r="BB835" s="68" t="str">
        <f t="shared" si="25"/>
        <v/>
      </c>
      <c r="BC835" s="68" t="str">
        <f t="shared" si="26"/>
        <v/>
      </c>
      <c r="BD835" s="68" t="str">
        <f t="shared" si="27"/>
        <v/>
      </c>
      <c r="BE835" s="68" t="str">
        <f t="shared" si="28"/>
        <v/>
      </c>
      <c r="BF835" s="51"/>
      <c r="BG835" s="69" t="str">
        <f t="shared" si="29"/>
        <v/>
      </c>
      <c r="BH835" s="67" t="str">
        <f t="shared" si="30"/>
        <v/>
      </c>
      <c r="BI835" s="67" t="str">
        <f t="shared" si="31"/>
        <v/>
      </c>
      <c r="BJ835" s="67" t="str">
        <f t="shared" si="32"/>
        <v/>
      </c>
      <c r="BK835" s="67" t="str">
        <f t="shared" si="33"/>
        <v/>
      </c>
      <c r="BL835" s="67" t="str">
        <f t="shared" si="34"/>
        <v/>
      </c>
      <c r="BM835" s="65" t="str">
        <f t="shared" si="35"/>
        <v/>
      </c>
      <c r="BN835" s="51"/>
      <c r="BO835" s="51" t="str">
        <f t="shared" si="6040"/>
        <v/>
      </c>
      <c r="BP835" s="51" t="str">
        <f t="shared" si="6041"/>
        <v/>
      </c>
      <c r="BQ835" s="71">
        <f t="shared" si="6042"/>
        <v>1755</v>
      </c>
      <c r="BR835" s="51" t="str">
        <f t="shared" si="6043"/>
        <v/>
      </c>
      <c r="BS835" s="69" t="str">
        <f t="shared" si="2920"/>
        <v/>
      </c>
      <c r="BT835" s="51"/>
      <c r="BU835" s="68" t="str">
        <f t="shared" si="6044"/>
        <v/>
      </c>
      <c r="BV835" s="68" t="str">
        <f t="shared" si="6045"/>
        <v/>
      </c>
      <c r="BW835" s="65">
        <f t="shared" si="6046"/>
        <v>241997</v>
      </c>
      <c r="BX835" s="68" t="str">
        <f t="shared" si="6047"/>
        <v/>
      </c>
      <c r="BY835" s="67" t="str">
        <f t="shared" si="44"/>
        <v/>
      </c>
      <c r="BZ835" s="68"/>
      <c r="CA835" s="65" t="str">
        <f t="shared" si="45"/>
        <v/>
      </c>
      <c r="CB835" s="67" t="str">
        <f t="shared" si="46"/>
        <v/>
      </c>
      <c r="CC835" s="67">
        <f t="shared" si="47"/>
        <v>0</v>
      </c>
      <c r="CD835" s="67" t="str">
        <f t="shared" si="48"/>
        <v/>
      </c>
      <c r="CE835" s="67" t="str">
        <f t="shared" si="49"/>
        <v/>
      </c>
      <c r="CF835" s="68"/>
      <c r="CG835" s="68" t="str">
        <f t="shared" si="6048"/>
        <v/>
      </c>
      <c r="CH835" s="68" t="str">
        <f t="shared" si="6049"/>
        <v/>
      </c>
      <c r="CI835" s="65">
        <f t="shared" si="6050"/>
        <v>241997</v>
      </c>
      <c r="CJ835" s="68" t="str">
        <f t="shared" si="6051"/>
        <v/>
      </c>
      <c r="CK835" s="67" t="str">
        <f t="shared" si="54"/>
        <v/>
      </c>
      <c r="CL835" s="68"/>
      <c r="CM835" s="68" t="str">
        <f t="shared" si="6052"/>
        <v/>
      </c>
      <c r="CN835" s="68" t="str">
        <f t="shared" si="6053"/>
        <v/>
      </c>
      <c r="CO835" s="65">
        <f t="shared" si="6054"/>
        <v>33118</v>
      </c>
      <c r="CP835" s="68" t="str">
        <f t="shared" si="6055"/>
        <v/>
      </c>
      <c r="CQ835" s="67" t="str">
        <f t="shared" si="59"/>
        <v/>
      </c>
      <c r="CR835" s="68"/>
      <c r="CS835" s="68" t="str">
        <f t="shared" si="6056"/>
        <v/>
      </c>
      <c r="CT835" s="68" t="str">
        <f t="shared" si="6057"/>
        <v/>
      </c>
      <c r="CU835" s="65">
        <f t="shared" si="6058"/>
        <v>0</v>
      </c>
      <c r="CV835" s="68" t="str">
        <f t="shared" si="6059"/>
        <v/>
      </c>
      <c r="CW835" s="67" t="str">
        <f t="shared" si="64"/>
        <v/>
      </c>
      <c r="CX835" s="68"/>
      <c r="CY835" s="68" t="str">
        <f t="shared" si="6060"/>
        <v/>
      </c>
      <c r="CZ835" s="68" t="str">
        <f t="shared" si="6061"/>
        <v/>
      </c>
      <c r="DA835" s="65">
        <f t="shared" si="6062"/>
        <v>14683</v>
      </c>
      <c r="DB835" s="68" t="str">
        <f t="shared" si="6063"/>
        <v/>
      </c>
      <c r="DC835" s="67" t="str">
        <f t="shared" si="69"/>
        <v/>
      </c>
      <c r="DD835" s="68"/>
      <c r="DE835" s="68" t="str">
        <f t="shared" si="6064"/>
        <v/>
      </c>
      <c r="DF835" s="51" t="str">
        <f t="shared" si="6065"/>
        <v/>
      </c>
      <c r="DG835" s="65">
        <f t="shared" si="6066"/>
        <v>194196</v>
      </c>
      <c r="DH835" s="51" t="str">
        <f t="shared" si="6067"/>
        <v/>
      </c>
      <c r="DI835" s="69" t="str">
        <f t="shared" si="74"/>
        <v/>
      </c>
      <c r="DJ835" s="51"/>
      <c r="DK835" s="51" t="str">
        <f t="shared" si="6068"/>
        <v/>
      </c>
      <c r="DL835" s="51" t="str">
        <f t="shared" si="6069"/>
        <v/>
      </c>
      <c r="DM835" s="65">
        <f t="shared" si="6070"/>
        <v>0</v>
      </c>
      <c r="DN835" s="51" t="str">
        <f t="shared" si="6071"/>
        <v/>
      </c>
      <c r="DO835" s="69" t="str">
        <f t="shared" si="79"/>
        <v/>
      </c>
      <c r="DP835" s="51"/>
      <c r="DQ835" s="51"/>
      <c r="DR835" s="51"/>
      <c r="DS835" s="51"/>
      <c r="DT835" s="51"/>
      <c r="DU835" s="181"/>
    </row>
    <row r="836" spans="1:125" ht="15" x14ac:dyDescent="0.25">
      <c r="A836" s="50">
        <v>2017</v>
      </c>
      <c r="B836" s="51" t="s">
        <v>1152</v>
      </c>
      <c r="C836" s="50" t="s">
        <v>1149</v>
      </c>
      <c r="D836" s="53" t="s">
        <v>1925</v>
      </c>
      <c r="E836" s="50" t="s">
        <v>365</v>
      </c>
      <c r="F836" s="220">
        <v>1279</v>
      </c>
      <c r="G836" s="220" t="s">
        <v>364</v>
      </c>
      <c r="H836" s="220">
        <v>91237</v>
      </c>
      <c r="I836" s="61">
        <v>250979</v>
      </c>
      <c r="J836" s="50"/>
      <c r="K836" s="50" t="s">
        <v>2032</v>
      </c>
      <c r="L836" s="58" t="s">
        <v>2032</v>
      </c>
      <c r="M836" s="58" t="s">
        <v>2032</v>
      </c>
      <c r="N836" s="58" t="s">
        <v>2032</v>
      </c>
      <c r="O836" s="58" t="s">
        <v>2032</v>
      </c>
      <c r="P836" s="59"/>
      <c r="Q836" s="60">
        <v>3763</v>
      </c>
      <c r="R836" s="60">
        <v>0</v>
      </c>
      <c r="S836" s="60">
        <v>11016</v>
      </c>
      <c r="T836" s="60">
        <v>236200</v>
      </c>
      <c r="U836" s="60">
        <v>0</v>
      </c>
      <c r="V836" s="79"/>
      <c r="W836" s="90">
        <f t="shared" si="6033"/>
        <v>250979</v>
      </c>
      <c r="X836" s="101">
        <v>0</v>
      </c>
      <c r="Y836" s="50" t="s">
        <v>167</v>
      </c>
      <c r="Z836" s="50" t="s">
        <v>1925</v>
      </c>
      <c r="AA836" s="51" t="str">
        <f t="shared" si="6034"/>
        <v/>
      </c>
      <c r="AB836" s="68" t="str">
        <f t="shared" si="6035"/>
        <v/>
      </c>
      <c r="AC836" s="68" t="str">
        <f t="shared" si="6036"/>
        <v/>
      </c>
      <c r="AD836" s="68" t="str">
        <f t="shared" si="6037"/>
        <v/>
      </c>
      <c r="AE836" s="68" t="str">
        <f t="shared" si="6038"/>
        <v/>
      </c>
      <c r="AF836" s="68" t="str">
        <f t="shared" si="6039"/>
        <v/>
      </c>
      <c r="AG836" s="67" t="str">
        <f t="shared" si="7"/>
        <v/>
      </c>
      <c r="AH836" s="51"/>
      <c r="AI836" s="51" t="str">
        <f t="shared" si="8"/>
        <v/>
      </c>
      <c r="AJ836" s="68" t="str">
        <f t="shared" si="9"/>
        <v/>
      </c>
      <c r="AK836" s="68" t="str">
        <f t="shared" si="10"/>
        <v/>
      </c>
      <c r="AL836" s="68" t="str">
        <f t="shared" si="11"/>
        <v/>
      </c>
      <c r="AM836" s="68" t="str">
        <f t="shared" si="12"/>
        <v/>
      </c>
      <c r="AN836" s="68" t="str">
        <f t="shared" si="13"/>
        <v/>
      </c>
      <c r="AO836" s="67" t="str">
        <f t="shared" si="14"/>
        <v/>
      </c>
      <c r="AP836" s="51"/>
      <c r="AQ836" s="51" t="str">
        <f t="shared" si="15"/>
        <v/>
      </c>
      <c r="AR836" s="68" t="str">
        <f t="shared" si="16"/>
        <v/>
      </c>
      <c r="AS836" s="68" t="str">
        <f t="shared" si="17"/>
        <v/>
      </c>
      <c r="AT836" s="68" t="str">
        <f t="shared" si="18"/>
        <v/>
      </c>
      <c r="AU836" s="68" t="str">
        <f t="shared" si="19"/>
        <v/>
      </c>
      <c r="AV836" s="68" t="str">
        <f t="shared" si="20"/>
        <v/>
      </c>
      <c r="AW836" s="67" t="str">
        <f t="shared" si="21"/>
        <v/>
      </c>
      <c r="AX836" s="51"/>
      <c r="AY836" s="51" t="str">
        <f t="shared" si="22"/>
        <v/>
      </c>
      <c r="AZ836" s="68" t="str">
        <f t="shared" si="23"/>
        <v/>
      </c>
      <c r="BA836" s="68" t="str">
        <f t="shared" si="24"/>
        <v/>
      </c>
      <c r="BB836" s="68" t="str">
        <f t="shared" si="25"/>
        <v/>
      </c>
      <c r="BC836" s="68" t="str">
        <f t="shared" si="26"/>
        <v/>
      </c>
      <c r="BD836" s="68" t="str">
        <f t="shared" si="27"/>
        <v/>
      </c>
      <c r="BE836" s="68" t="str">
        <f t="shared" si="28"/>
        <v/>
      </c>
      <c r="BF836" s="51"/>
      <c r="BG836" s="69" t="str">
        <f t="shared" si="29"/>
        <v/>
      </c>
      <c r="BH836" s="67" t="str">
        <f t="shared" si="30"/>
        <v/>
      </c>
      <c r="BI836" s="67" t="str">
        <f t="shared" si="31"/>
        <v/>
      </c>
      <c r="BJ836" s="67" t="str">
        <f t="shared" si="32"/>
        <v/>
      </c>
      <c r="BK836" s="67" t="str">
        <f t="shared" si="33"/>
        <v/>
      </c>
      <c r="BL836" s="67" t="str">
        <f t="shared" si="34"/>
        <v/>
      </c>
      <c r="BM836" s="65" t="str">
        <f t="shared" si="35"/>
        <v/>
      </c>
      <c r="BN836" s="51"/>
      <c r="BO836" s="51" t="str">
        <f t="shared" si="6040"/>
        <v/>
      </c>
      <c r="BP836" s="51" t="str">
        <f t="shared" si="6041"/>
        <v/>
      </c>
      <c r="BQ836" s="51" t="str">
        <f t="shared" si="6042"/>
        <v/>
      </c>
      <c r="BR836" s="71">
        <f t="shared" si="6043"/>
        <v>1279</v>
      </c>
      <c r="BS836" s="69" t="str">
        <f t="shared" si="2920"/>
        <v/>
      </c>
      <c r="BT836" s="51"/>
      <c r="BU836" s="68" t="str">
        <f t="shared" si="6044"/>
        <v/>
      </c>
      <c r="BV836" s="68" t="str">
        <f t="shared" si="6045"/>
        <v/>
      </c>
      <c r="BW836" s="68" t="str">
        <f t="shared" si="6046"/>
        <v/>
      </c>
      <c r="BX836" s="65">
        <f t="shared" si="6047"/>
        <v>250979</v>
      </c>
      <c r="BY836" s="67" t="str">
        <f t="shared" si="44"/>
        <v/>
      </c>
      <c r="BZ836" s="68"/>
      <c r="CA836" s="65" t="str">
        <f t="shared" si="45"/>
        <v/>
      </c>
      <c r="CB836" s="67" t="str">
        <f t="shared" si="46"/>
        <v/>
      </c>
      <c r="CC836" s="67" t="str">
        <f t="shared" si="47"/>
        <v/>
      </c>
      <c r="CD836" s="67">
        <f t="shared" si="48"/>
        <v>0</v>
      </c>
      <c r="CE836" s="67" t="str">
        <f t="shared" si="49"/>
        <v/>
      </c>
      <c r="CF836" s="68"/>
      <c r="CG836" s="68" t="str">
        <f t="shared" si="6048"/>
        <v/>
      </c>
      <c r="CH836" s="68" t="str">
        <f t="shared" si="6049"/>
        <v/>
      </c>
      <c r="CI836" s="68" t="str">
        <f t="shared" si="6050"/>
        <v/>
      </c>
      <c r="CJ836" s="65">
        <f t="shared" si="6051"/>
        <v>250979</v>
      </c>
      <c r="CK836" s="67" t="str">
        <f t="shared" si="54"/>
        <v/>
      </c>
      <c r="CL836" s="68"/>
      <c r="CM836" s="68" t="str">
        <f t="shared" si="6052"/>
        <v/>
      </c>
      <c r="CN836" s="68" t="str">
        <f t="shared" si="6053"/>
        <v/>
      </c>
      <c r="CO836" s="68" t="str">
        <f t="shared" si="6054"/>
        <v/>
      </c>
      <c r="CP836" s="65">
        <f t="shared" si="6055"/>
        <v>3763</v>
      </c>
      <c r="CQ836" s="67" t="str">
        <f t="shared" si="59"/>
        <v/>
      </c>
      <c r="CR836" s="68"/>
      <c r="CS836" s="68" t="str">
        <f t="shared" si="6056"/>
        <v/>
      </c>
      <c r="CT836" s="68" t="str">
        <f t="shared" si="6057"/>
        <v/>
      </c>
      <c r="CU836" s="68" t="str">
        <f t="shared" si="6058"/>
        <v/>
      </c>
      <c r="CV836" s="65">
        <f t="shared" si="6059"/>
        <v>0</v>
      </c>
      <c r="CW836" s="67" t="str">
        <f t="shared" si="64"/>
        <v/>
      </c>
      <c r="CX836" s="68"/>
      <c r="CY836" s="68" t="str">
        <f t="shared" si="6060"/>
        <v/>
      </c>
      <c r="CZ836" s="68" t="str">
        <f t="shared" si="6061"/>
        <v/>
      </c>
      <c r="DA836" s="68" t="str">
        <f t="shared" si="6062"/>
        <v/>
      </c>
      <c r="DB836" s="65">
        <f t="shared" si="6063"/>
        <v>11016</v>
      </c>
      <c r="DC836" s="67" t="str">
        <f t="shared" si="69"/>
        <v/>
      </c>
      <c r="DD836" s="68"/>
      <c r="DE836" s="68" t="str">
        <f t="shared" si="6064"/>
        <v/>
      </c>
      <c r="DF836" s="51" t="str">
        <f t="shared" si="6065"/>
        <v/>
      </c>
      <c r="DG836" s="51" t="str">
        <f t="shared" si="6066"/>
        <v/>
      </c>
      <c r="DH836" s="65">
        <f t="shared" si="6067"/>
        <v>236200</v>
      </c>
      <c r="DI836" s="69" t="str">
        <f t="shared" si="74"/>
        <v/>
      </c>
      <c r="DJ836" s="51"/>
      <c r="DK836" s="51" t="str">
        <f t="shared" si="6068"/>
        <v/>
      </c>
      <c r="DL836" s="51" t="str">
        <f t="shared" si="6069"/>
        <v/>
      </c>
      <c r="DM836" s="51" t="str">
        <f t="shared" si="6070"/>
        <v/>
      </c>
      <c r="DN836" s="65">
        <f t="shared" si="6071"/>
        <v>0</v>
      </c>
      <c r="DO836" s="69" t="str">
        <f t="shared" si="79"/>
        <v/>
      </c>
      <c r="DP836" s="51"/>
      <c r="DQ836" s="51"/>
      <c r="DR836" s="51"/>
      <c r="DS836" s="51"/>
      <c r="DT836" s="51"/>
      <c r="DU836" s="181"/>
    </row>
    <row r="837" spans="1:125" ht="15" x14ac:dyDescent="0.25">
      <c r="A837" s="56">
        <v>2018</v>
      </c>
      <c r="B837" s="51" t="s">
        <v>1152</v>
      </c>
      <c r="C837" s="50" t="s">
        <v>1149</v>
      </c>
      <c r="D837" s="170" t="s">
        <v>1925</v>
      </c>
      <c r="E837" s="50" t="s">
        <v>365</v>
      </c>
      <c r="F837" s="89">
        <v>1226</v>
      </c>
      <c r="G837" s="89">
        <v>0</v>
      </c>
      <c r="H837" s="89">
        <v>65207</v>
      </c>
      <c r="I837" s="90">
        <v>122109</v>
      </c>
      <c r="J837" s="50"/>
      <c r="K837" s="50" t="s">
        <v>2032</v>
      </c>
      <c r="L837" s="58"/>
      <c r="M837" s="58"/>
      <c r="N837" s="58"/>
      <c r="O837" s="58"/>
      <c r="P837" s="91"/>
      <c r="Q837" s="92">
        <v>93856</v>
      </c>
      <c r="R837" s="92">
        <v>0</v>
      </c>
      <c r="S837" s="92">
        <v>11698</v>
      </c>
      <c r="T837" s="92">
        <v>16555</v>
      </c>
      <c r="U837" s="94"/>
      <c r="V837" s="94"/>
      <c r="W837" s="90">
        <f t="shared" si="6033"/>
        <v>122109</v>
      </c>
      <c r="X837" s="90">
        <v>46784</v>
      </c>
      <c r="Y837" s="56" t="s">
        <v>167</v>
      </c>
      <c r="Z837" s="50"/>
      <c r="AA837" s="51"/>
      <c r="AB837" s="68"/>
      <c r="AC837" s="68"/>
      <c r="AD837" s="68"/>
      <c r="AE837" s="68"/>
      <c r="AF837" s="68"/>
      <c r="AG837" s="67" t="str">
        <f t="shared" si="7"/>
        <v/>
      </c>
      <c r="AH837" s="51"/>
      <c r="AI837" s="51" t="str">
        <f t="shared" si="8"/>
        <v/>
      </c>
      <c r="AJ837" s="68" t="str">
        <f t="shared" si="9"/>
        <v/>
      </c>
      <c r="AK837" s="68" t="str">
        <f t="shared" si="10"/>
        <v/>
      </c>
      <c r="AL837" s="68" t="str">
        <f t="shared" si="11"/>
        <v/>
      </c>
      <c r="AM837" s="68" t="str">
        <f t="shared" si="12"/>
        <v/>
      </c>
      <c r="AN837" s="68" t="str">
        <f t="shared" si="13"/>
        <v/>
      </c>
      <c r="AO837" s="67" t="str">
        <f t="shared" si="14"/>
        <v/>
      </c>
      <c r="AP837" s="51"/>
      <c r="AQ837" s="51" t="str">
        <f t="shared" si="15"/>
        <v/>
      </c>
      <c r="AR837" s="68" t="str">
        <f t="shared" si="16"/>
        <v/>
      </c>
      <c r="AS837" s="68" t="str">
        <f t="shared" si="17"/>
        <v/>
      </c>
      <c r="AT837" s="68" t="str">
        <f t="shared" si="18"/>
        <v/>
      </c>
      <c r="AU837" s="68" t="str">
        <f t="shared" si="19"/>
        <v/>
      </c>
      <c r="AV837" s="68" t="str">
        <f t="shared" si="20"/>
        <v/>
      </c>
      <c r="AW837" s="67" t="str">
        <f t="shared" si="21"/>
        <v/>
      </c>
      <c r="AX837" s="51"/>
      <c r="AY837" s="51" t="str">
        <f t="shared" si="22"/>
        <v/>
      </c>
      <c r="AZ837" s="68" t="str">
        <f t="shared" si="23"/>
        <v/>
      </c>
      <c r="BA837" s="68" t="str">
        <f t="shared" si="24"/>
        <v/>
      </c>
      <c r="BB837" s="68" t="str">
        <f t="shared" si="25"/>
        <v/>
      </c>
      <c r="BC837" s="68" t="str">
        <f t="shared" si="26"/>
        <v/>
      </c>
      <c r="BD837" s="68" t="str">
        <f t="shared" si="27"/>
        <v/>
      </c>
      <c r="BE837" s="68" t="str">
        <f t="shared" si="28"/>
        <v/>
      </c>
      <c r="BF837" s="51"/>
      <c r="BG837" s="69" t="str">
        <f t="shared" si="29"/>
        <v/>
      </c>
      <c r="BH837" s="67" t="str">
        <f t="shared" si="30"/>
        <v/>
      </c>
      <c r="BI837" s="67" t="str">
        <f t="shared" si="31"/>
        <v/>
      </c>
      <c r="BJ837" s="67" t="str">
        <f t="shared" si="32"/>
        <v/>
      </c>
      <c r="BK837" s="67" t="str">
        <f t="shared" si="33"/>
        <v/>
      </c>
      <c r="BL837" s="67" t="str">
        <f t="shared" si="34"/>
        <v/>
      </c>
      <c r="BM837" s="65" t="str">
        <f t="shared" si="35"/>
        <v/>
      </c>
      <c r="BN837" s="70"/>
      <c r="BO837" s="70"/>
      <c r="BP837" s="51"/>
      <c r="BQ837" s="51"/>
      <c r="BR837" s="51"/>
      <c r="BS837" s="96">
        <f t="shared" si="2920"/>
        <v>1226</v>
      </c>
      <c r="BT837" s="70"/>
      <c r="BU837" s="65"/>
      <c r="BV837" s="68"/>
      <c r="BW837" s="68"/>
      <c r="BX837" s="68"/>
      <c r="BY837" s="67">
        <f t="shared" si="44"/>
        <v>122109</v>
      </c>
      <c r="BZ837" s="65"/>
      <c r="CA837" s="65" t="str">
        <f t="shared" si="45"/>
        <v/>
      </c>
      <c r="CB837" s="67" t="str">
        <f t="shared" si="46"/>
        <v/>
      </c>
      <c r="CC837" s="67" t="str">
        <f t="shared" si="47"/>
        <v/>
      </c>
      <c r="CD837" s="67" t="str">
        <f t="shared" si="48"/>
        <v/>
      </c>
      <c r="CE837" s="67">
        <f t="shared" si="49"/>
        <v>46784</v>
      </c>
      <c r="CF837" s="65"/>
      <c r="CG837" s="65"/>
      <c r="CH837" s="68"/>
      <c r="CI837" s="68"/>
      <c r="CJ837" s="68"/>
      <c r="CK837" s="67">
        <f t="shared" si="54"/>
        <v>122109</v>
      </c>
      <c r="CL837" s="65"/>
      <c r="CM837" s="65"/>
      <c r="CN837" s="68"/>
      <c r="CO837" s="68"/>
      <c r="CP837" s="68"/>
      <c r="CQ837" s="67">
        <f t="shared" si="59"/>
        <v>93856</v>
      </c>
      <c r="CR837" s="65"/>
      <c r="CS837" s="65"/>
      <c r="CT837" s="68"/>
      <c r="CU837" s="68"/>
      <c r="CV837" s="68"/>
      <c r="CW837" s="67">
        <f t="shared" si="64"/>
        <v>0</v>
      </c>
      <c r="CX837" s="65"/>
      <c r="CY837" s="65"/>
      <c r="CZ837" s="68"/>
      <c r="DA837" s="68"/>
      <c r="DB837" s="68"/>
      <c r="DC837" s="67">
        <f t="shared" si="69"/>
        <v>11698</v>
      </c>
      <c r="DD837" s="65"/>
      <c r="DE837" s="65"/>
      <c r="DF837" s="51"/>
      <c r="DG837" s="51"/>
      <c r="DH837" s="51"/>
      <c r="DI837" s="67">
        <f t="shared" si="74"/>
        <v>16555</v>
      </c>
      <c r="DJ837" s="70"/>
      <c r="DK837" s="70"/>
      <c r="DL837" s="51"/>
      <c r="DM837" s="51"/>
      <c r="DN837" s="51"/>
      <c r="DO837" s="67">
        <f t="shared" si="79"/>
        <v>93856</v>
      </c>
      <c r="DP837" s="51"/>
      <c r="DQ837" s="51"/>
      <c r="DR837" s="51"/>
      <c r="DS837" s="51"/>
      <c r="DT837" s="51"/>
      <c r="DU837" s="181"/>
    </row>
    <row r="838" spans="1:125" ht="15" x14ac:dyDescent="0.25">
      <c r="A838" s="50"/>
      <c r="B838" s="51"/>
      <c r="C838" s="50"/>
      <c r="D838" s="53"/>
      <c r="E838" s="50"/>
      <c r="F838" s="54"/>
      <c r="G838" s="54"/>
      <c r="H838" s="54"/>
      <c r="I838" s="55"/>
      <c r="J838" s="50"/>
      <c r="K838" s="50" t="s">
        <v>2032</v>
      </c>
      <c r="L838" s="58"/>
      <c r="M838" s="58"/>
      <c r="N838" s="58"/>
      <c r="O838" s="58"/>
      <c r="P838" s="59"/>
      <c r="Q838" s="60"/>
      <c r="R838" s="60"/>
      <c r="S838" s="60"/>
      <c r="T838" s="60"/>
      <c r="U838" s="60"/>
      <c r="V838" s="79"/>
      <c r="W838" s="90">
        <f t="shared" si="6033"/>
        <v>0</v>
      </c>
      <c r="X838" s="101"/>
      <c r="Y838" s="50"/>
      <c r="Z838" s="50"/>
      <c r="AA838" s="51"/>
      <c r="AB838" s="68"/>
      <c r="AC838" s="68"/>
      <c r="AD838" s="68"/>
      <c r="AE838" s="68"/>
      <c r="AF838" s="68"/>
      <c r="AG838" s="67" t="str">
        <f t="shared" si="7"/>
        <v/>
      </c>
      <c r="AH838" s="51"/>
      <c r="AI838" s="51" t="str">
        <f t="shared" si="8"/>
        <v/>
      </c>
      <c r="AJ838" s="68" t="str">
        <f t="shared" si="9"/>
        <v/>
      </c>
      <c r="AK838" s="68" t="str">
        <f t="shared" si="10"/>
        <v/>
      </c>
      <c r="AL838" s="68" t="str">
        <f t="shared" si="11"/>
        <v/>
      </c>
      <c r="AM838" s="68" t="str">
        <f t="shared" si="12"/>
        <v/>
      </c>
      <c r="AN838" s="68" t="str">
        <f t="shared" si="13"/>
        <v/>
      </c>
      <c r="AO838" s="67" t="str">
        <f t="shared" si="14"/>
        <v/>
      </c>
      <c r="AP838" s="51"/>
      <c r="AQ838" s="51" t="str">
        <f t="shared" si="15"/>
        <v/>
      </c>
      <c r="AR838" s="68" t="str">
        <f t="shared" si="16"/>
        <v/>
      </c>
      <c r="AS838" s="68" t="str">
        <f t="shared" si="17"/>
        <v/>
      </c>
      <c r="AT838" s="68" t="str">
        <f t="shared" si="18"/>
        <v/>
      </c>
      <c r="AU838" s="68" t="str">
        <f t="shared" si="19"/>
        <v/>
      </c>
      <c r="AV838" s="68" t="str">
        <f t="shared" si="20"/>
        <v/>
      </c>
      <c r="AW838" s="67" t="str">
        <f t="shared" si="21"/>
        <v/>
      </c>
      <c r="AX838" s="51"/>
      <c r="AY838" s="51" t="str">
        <f t="shared" si="22"/>
        <v/>
      </c>
      <c r="AZ838" s="68" t="str">
        <f t="shared" si="23"/>
        <v/>
      </c>
      <c r="BA838" s="68" t="str">
        <f t="shared" si="24"/>
        <v/>
      </c>
      <c r="BB838" s="68" t="str">
        <f t="shared" si="25"/>
        <v/>
      </c>
      <c r="BC838" s="68" t="str">
        <f t="shared" si="26"/>
        <v/>
      </c>
      <c r="BD838" s="68" t="str">
        <f t="shared" si="27"/>
        <v/>
      </c>
      <c r="BE838" s="68" t="str">
        <f t="shared" si="28"/>
        <v/>
      </c>
      <c r="BF838" s="51"/>
      <c r="BG838" s="69" t="str">
        <f t="shared" si="29"/>
        <v/>
      </c>
      <c r="BH838" s="67" t="str">
        <f t="shared" si="30"/>
        <v/>
      </c>
      <c r="BI838" s="67" t="str">
        <f t="shared" si="31"/>
        <v/>
      </c>
      <c r="BJ838" s="67" t="str">
        <f t="shared" si="32"/>
        <v/>
      </c>
      <c r="BK838" s="67" t="str">
        <f t="shared" si="33"/>
        <v/>
      </c>
      <c r="BL838" s="67" t="str">
        <f t="shared" si="34"/>
        <v/>
      </c>
      <c r="BM838" s="65" t="str">
        <f t="shared" si="35"/>
        <v/>
      </c>
      <c r="BN838" s="70"/>
      <c r="BO838" s="70"/>
      <c r="BP838" s="51"/>
      <c r="BQ838" s="51"/>
      <c r="BR838" s="51"/>
      <c r="BS838" s="69" t="str">
        <f t="shared" si="2920"/>
        <v/>
      </c>
      <c r="BT838" s="70"/>
      <c r="BU838" s="65"/>
      <c r="BV838" s="68"/>
      <c r="BW838" s="68"/>
      <c r="BX838" s="68"/>
      <c r="BY838" s="67" t="str">
        <f t="shared" si="44"/>
        <v/>
      </c>
      <c r="BZ838" s="65"/>
      <c r="CA838" s="65" t="str">
        <f t="shared" si="45"/>
        <v/>
      </c>
      <c r="CB838" s="67" t="str">
        <f t="shared" si="46"/>
        <v/>
      </c>
      <c r="CC838" s="67" t="str">
        <f t="shared" si="47"/>
        <v/>
      </c>
      <c r="CD838" s="67" t="str">
        <f t="shared" si="48"/>
        <v/>
      </c>
      <c r="CE838" s="67" t="str">
        <f t="shared" si="49"/>
        <v/>
      </c>
      <c r="CF838" s="65"/>
      <c r="CG838" s="65"/>
      <c r="CH838" s="68"/>
      <c r="CI838" s="68"/>
      <c r="CJ838" s="68"/>
      <c r="CK838" s="67" t="str">
        <f t="shared" si="54"/>
        <v/>
      </c>
      <c r="CL838" s="65"/>
      <c r="CM838" s="65"/>
      <c r="CN838" s="68"/>
      <c r="CO838" s="68"/>
      <c r="CP838" s="68"/>
      <c r="CQ838" s="67" t="str">
        <f t="shared" si="59"/>
        <v/>
      </c>
      <c r="CR838" s="65"/>
      <c r="CS838" s="65"/>
      <c r="CT838" s="68"/>
      <c r="CU838" s="68"/>
      <c r="CV838" s="68"/>
      <c r="CW838" s="67" t="str">
        <f t="shared" si="64"/>
        <v/>
      </c>
      <c r="CX838" s="65"/>
      <c r="CY838" s="65"/>
      <c r="CZ838" s="68"/>
      <c r="DA838" s="68"/>
      <c r="DB838" s="68"/>
      <c r="DC838" s="67" t="str">
        <f t="shared" si="69"/>
        <v/>
      </c>
      <c r="DD838" s="65"/>
      <c r="DE838" s="65"/>
      <c r="DF838" s="51"/>
      <c r="DG838" s="51"/>
      <c r="DH838" s="51"/>
      <c r="DI838" s="69" t="str">
        <f t="shared" si="74"/>
        <v/>
      </c>
      <c r="DJ838" s="70"/>
      <c r="DK838" s="70"/>
      <c r="DL838" s="51"/>
      <c r="DM838" s="51"/>
      <c r="DN838" s="51"/>
      <c r="DO838" s="69" t="str">
        <f t="shared" si="79"/>
        <v/>
      </c>
      <c r="DP838" s="51"/>
      <c r="DQ838" s="51"/>
      <c r="DR838" s="51"/>
      <c r="DS838" s="51"/>
      <c r="DT838" s="51"/>
      <c r="DU838" s="181"/>
    </row>
    <row r="839" spans="1:125" ht="15" x14ac:dyDescent="0.25">
      <c r="A839" s="50">
        <v>2014</v>
      </c>
      <c r="B839" s="51" t="s">
        <v>1018</v>
      </c>
      <c r="C839" s="50" t="s">
        <v>1019</v>
      </c>
      <c r="D839" s="53" t="s">
        <v>1926</v>
      </c>
      <c r="E839" s="50" t="s">
        <v>364</v>
      </c>
      <c r="F839" s="54">
        <v>5005</v>
      </c>
      <c r="G839" s="54" t="s">
        <v>364</v>
      </c>
      <c r="H839" s="54">
        <v>147762</v>
      </c>
      <c r="I839" s="55">
        <v>239541</v>
      </c>
      <c r="J839" s="50"/>
      <c r="K839" s="50" t="s">
        <v>2032</v>
      </c>
      <c r="L839" s="58" t="s">
        <v>2032</v>
      </c>
      <c r="M839" s="58" t="s">
        <v>2032</v>
      </c>
      <c r="N839" s="58" t="s">
        <v>2032</v>
      </c>
      <c r="O839" s="58" t="s">
        <v>2032</v>
      </c>
      <c r="P839" s="59"/>
      <c r="Q839" s="60">
        <v>0</v>
      </c>
      <c r="R839" s="60">
        <v>0</v>
      </c>
      <c r="S839" s="60">
        <v>14505</v>
      </c>
      <c r="T839" s="60">
        <v>225036</v>
      </c>
      <c r="U839" s="60">
        <v>0</v>
      </c>
      <c r="V839" s="79"/>
      <c r="W839" s="90">
        <f t="shared" si="6033"/>
        <v>239541</v>
      </c>
      <c r="X839" s="101">
        <v>0</v>
      </c>
      <c r="Y839" s="50" t="s">
        <v>167</v>
      </c>
      <c r="Z839" s="50" t="s">
        <v>1926</v>
      </c>
      <c r="AA839" s="51" t="str">
        <f t="shared" ref="AA839:AA842" si="6072">IF(A839 =2014,IF(Y839 ="",F839,""),"")</f>
        <v/>
      </c>
      <c r="AB839" s="68" t="str">
        <f t="shared" ref="AB839:AB842" si="6073">IF(A839 =2014,IF(Y839 ="",I839,""),"")</f>
        <v/>
      </c>
      <c r="AC839" s="68" t="str">
        <f t="shared" ref="AC839:AC842" si="6074">IF(A839 =2014,IF(Y839 ="",Q839,""),"")</f>
        <v/>
      </c>
      <c r="AD839" s="68" t="str">
        <f t="shared" ref="AD839:AD842" si="6075">IF(A839 =2014,IF(Y839 ="",R839,""),"")</f>
        <v/>
      </c>
      <c r="AE839" s="68" t="str">
        <f t="shared" ref="AE839:AE842" si="6076">IF(A839 =2014,IF(Y839 ="",S839,""),"")</f>
        <v/>
      </c>
      <c r="AF839" s="68" t="str">
        <f t="shared" ref="AF839:AF842" si="6077">IF(A839 =2014,IF(Y839 ="",T839+U839,""),"")</f>
        <v/>
      </c>
      <c r="AG839" s="67" t="str">
        <f t="shared" si="7"/>
        <v/>
      </c>
      <c r="AH839" s="51"/>
      <c r="AI839" s="51" t="str">
        <f t="shared" si="8"/>
        <v/>
      </c>
      <c r="AJ839" s="68" t="str">
        <f t="shared" si="9"/>
        <v/>
      </c>
      <c r="AK839" s="68" t="str">
        <f t="shared" si="10"/>
        <v/>
      </c>
      <c r="AL839" s="68" t="str">
        <f t="shared" si="11"/>
        <v/>
      </c>
      <c r="AM839" s="68" t="str">
        <f t="shared" si="12"/>
        <v/>
      </c>
      <c r="AN839" s="68" t="str">
        <f t="shared" si="13"/>
        <v/>
      </c>
      <c r="AO839" s="67" t="str">
        <f t="shared" si="14"/>
        <v/>
      </c>
      <c r="AP839" s="51"/>
      <c r="AQ839" s="51" t="str">
        <f t="shared" si="15"/>
        <v/>
      </c>
      <c r="AR839" s="68" t="str">
        <f t="shared" si="16"/>
        <v/>
      </c>
      <c r="AS839" s="68" t="str">
        <f t="shared" si="17"/>
        <v/>
      </c>
      <c r="AT839" s="68" t="str">
        <f t="shared" si="18"/>
        <v/>
      </c>
      <c r="AU839" s="68" t="str">
        <f t="shared" si="19"/>
        <v/>
      </c>
      <c r="AV839" s="68" t="str">
        <f t="shared" si="20"/>
        <v/>
      </c>
      <c r="AW839" s="67" t="str">
        <f t="shared" si="21"/>
        <v/>
      </c>
      <c r="AX839" s="51"/>
      <c r="AY839" s="51" t="str">
        <f t="shared" si="22"/>
        <v/>
      </c>
      <c r="AZ839" s="68" t="str">
        <f t="shared" si="23"/>
        <v/>
      </c>
      <c r="BA839" s="68" t="str">
        <f t="shared" si="24"/>
        <v/>
      </c>
      <c r="BB839" s="68" t="str">
        <f t="shared" si="25"/>
        <v/>
      </c>
      <c r="BC839" s="68" t="str">
        <f t="shared" si="26"/>
        <v/>
      </c>
      <c r="BD839" s="68" t="str">
        <f t="shared" si="27"/>
        <v/>
      </c>
      <c r="BE839" s="68" t="str">
        <f t="shared" si="28"/>
        <v/>
      </c>
      <c r="BF839" s="51"/>
      <c r="BG839" s="69" t="str">
        <f t="shared" si="29"/>
        <v/>
      </c>
      <c r="BH839" s="67" t="str">
        <f t="shared" si="30"/>
        <v/>
      </c>
      <c r="BI839" s="67" t="str">
        <f t="shared" si="31"/>
        <v/>
      </c>
      <c r="BJ839" s="67" t="str">
        <f t="shared" si="32"/>
        <v/>
      </c>
      <c r="BK839" s="67" t="str">
        <f t="shared" si="33"/>
        <v/>
      </c>
      <c r="BL839" s="67" t="str">
        <f t="shared" si="34"/>
        <v/>
      </c>
      <c r="BM839" s="65" t="str">
        <f t="shared" si="35"/>
        <v/>
      </c>
      <c r="BN839" s="70"/>
      <c r="BO839" s="71">
        <f t="shared" ref="BO839:BO842" si="6078">IF(A839 =2014,F839,"")</f>
        <v>5005</v>
      </c>
      <c r="BP839" s="51" t="str">
        <f t="shared" ref="BP839:BP842" si="6079">IF(A839 =2015,F839,"")</f>
        <v/>
      </c>
      <c r="BQ839" s="51" t="str">
        <f t="shared" ref="BQ839:BQ842" si="6080">IF(A839 =2016,F839,"")</f>
        <v/>
      </c>
      <c r="BR839" s="51" t="str">
        <f t="shared" ref="BR839:BR842" si="6081">IF(A839 =2017,F839,"")</f>
        <v/>
      </c>
      <c r="BS839" s="69" t="str">
        <f t="shared" si="2920"/>
        <v/>
      </c>
      <c r="BT839" s="70"/>
      <c r="BU839" s="65">
        <f t="shared" ref="BU839:BU842" si="6082">IF(A839 =2014,I839,"")</f>
        <v>239541</v>
      </c>
      <c r="BV839" s="68" t="str">
        <f t="shared" ref="BV839:BV842" si="6083">IF(A839 =2015,I839,"")</f>
        <v/>
      </c>
      <c r="BW839" s="68" t="str">
        <f t="shared" ref="BW839:BW842" si="6084">IF(A839 =2016,I839,"")</f>
        <v/>
      </c>
      <c r="BX839" s="68" t="str">
        <f t="shared" ref="BX839:BX842" si="6085">IF(A839 =2017,I839,"")</f>
        <v/>
      </c>
      <c r="BY839" s="67" t="str">
        <f t="shared" si="44"/>
        <v/>
      </c>
      <c r="BZ839" s="65"/>
      <c r="CA839" s="65">
        <f t="shared" si="45"/>
        <v>0</v>
      </c>
      <c r="CB839" s="67" t="str">
        <f t="shared" si="46"/>
        <v/>
      </c>
      <c r="CC839" s="67" t="str">
        <f t="shared" si="47"/>
        <v/>
      </c>
      <c r="CD839" s="67" t="str">
        <f t="shared" si="48"/>
        <v/>
      </c>
      <c r="CE839" s="67" t="str">
        <f t="shared" si="49"/>
        <v/>
      </c>
      <c r="CF839" s="65"/>
      <c r="CG839" s="65">
        <f t="shared" ref="CG839:CG842" si="6086">IF(A839 =2014,Q839+R839+S839+T839+U839,"")</f>
        <v>239541</v>
      </c>
      <c r="CH839" s="68" t="str">
        <f t="shared" ref="CH839:CH842" si="6087">IF(A839 =2015,Q839+R839+S839+T839+U839,"")</f>
        <v/>
      </c>
      <c r="CI839" s="68" t="str">
        <f t="shared" ref="CI839:CI842" si="6088">IF(A839 =2016,Q839+R839+S839+T839+U839,"")</f>
        <v/>
      </c>
      <c r="CJ839" s="68" t="str">
        <f t="shared" ref="CJ839:CJ842" si="6089">IF(A839 =2017,Q839+R839+S839+T839+U839,"")</f>
        <v/>
      </c>
      <c r="CK839" s="67" t="str">
        <f t="shared" si="54"/>
        <v/>
      </c>
      <c r="CL839" s="65"/>
      <c r="CM839" s="65">
        <f t="shared" ref="CM839:CM842" si="6090">IF(A839 =2014,Q839,"")</f>
        <v>0</v>
      </c>
      <c r="CN839" s="68" t="str">
        <f t="shared" ref="CN839:CN842" si="6091">IF(A839 =2015,Q839,"")</f>
        <v/>
      </c>
      <c r="CO839" s="68" t="str">
        <f t="shared" ref="CO839:CO842" si="6092">IF(A839 =2016,Q839,"")</f>
        <v/>
      </c>
      <c r="CP839" s="68" t="str">
        <f t="shared" ref="CP839:CP842" si="6093">IF(A839 =2017,Q839,"")</f>
        <v/>
      </c>
      <c r="CQ839" s="67" t="str">
        <f t="shared" si="59"/>
        <v/>
      </c>
      <c r="CR839" s="65"/>
      <c r="CS839" s="65">
        <f t="shared" ref="CS839:CS842" si="6094">IF(A839 =2014,R839,"")</f>
        <v>0</v>
      </c>
      <c r="CT839" s="68" t="str">
        <f t="shared" ref="CT839:CT842" si="6095">IF(A839 =2015,R839,"")</f>
        <v/>
      </c>
      <c r="CU839" s="68" t="str">
        <f t="shared" ref="CU839:CU842" si="6096">IF(A839 =2016,R839,"")</f>
        <v/>
      </c>
      <c r="CV839" s="68" t="str">
        <f t="shared" ref="CV839:CV842" si="6097">IF(A839 =2017,R839,"")</f>
        <v/>
      </c>
      <c r="CW839" s="67" t="str">
        <f t="shared" si="64"/>
        <v/>
      </c>
      <c r="CX839" s="65"/>
      <c r="CY839" s="65">
        <f t="shared" ref="CY839:CY842" si="6098">IF(A839 =2014,S839,"")</f>
        <v>14505</v>
      </c>
      <c r="CZ839" s="68" t="str">
        <f t="shared" ref="CZ839:CZ842" si="6099">IF(A839 =2015,S839,"")</f>
        <v/>
      </c>
      <c r="DA839" s="68" t="str">
        <f t="shared" ref="DA839:DA842" si="6100">IF(A839 =2016,S839,"")</f>
        <v/>
      </c>
      <c r="DB839" s="68" t="str">
        <f t="shared" ref="DB839:DB842" si="6101">IF(A839 =2017,S839,"")</f>
        <v/>
      </c>
      <c r="DC839" s="67" t="str">
        <f t="shared" si="69"/>
        <v/>
      </c>
      <c r="DD839" s="65"/>
      <c r="DE839" s="65">
        <f t="shared" ref="DE839:DE842" si="6102">IF(A839 =2014,T839,"")</f>
        <v>225036</v>
      </c>
      <c r="DF839" s="51" t="str">
        <f t="shared" ref="DF839:DF842" si="6103">IF(A839 =2015,T839,"")</f>
        <v/>
      </c>
      <c r="DG839" s="51" t="str">
        <f t="shared" ref="DG839:DG842" si="6104">IF(A839 =2016,T839,"")</f>
        <v/>
      </c>
      <c r="DH839" s="51" t="str">
        <f t="shared" ref="DH839:DH842" si="6105">IF(A839 =2017,T839,"")</f>
        <v/>
      </c>
      <c r="DI839" s="69" t="str">
        <f t="shared" si="74"/>
        <v/>
      </c>
      <c r="DJ839" s="70"/>
      <c r="DK839" s="65">
        <f t="shared" ref="DK839:DK842" si="6106">IF(A839 =2014,U839,"")</f>
        <v>0</v>
      </c>
      <c r="DL839" s="51" t="str">
        <f t="shared" ref="DL839:DL842" si="6107">IF(A839 =2015,U839,"")</f>
        <v/>
      </c>
      <c r="DM839" s="51" t="str">
        <f t="shared" ref="DM839:DM842" si="6108">IF(A839 =2016,U839,"")</f>
        <v/>
      </c>
      <c r="DN839" s="51" t="str">
        <f t="shared" ref="DN839:DN842" si="6109">IF(A839 =2017,U839,"")</f>
        <v/>
      </c>
      <c r="DO839" s="69" t="str">
        <f t="shared" si="79"/>
        <v/>
      </c>
      <c r="DP839" s="51"/>
      <c r="DQ839" s="51"/>
      <c r="DR839" s="51"/>
      <c r="DS839" s="51"/>
      <c r="DT839" s="51"/>
      <c r="DU839" s="181"/>
    </row>
    <row r="840" spans="1:125" ht="15" x14ac:dyDescent="0.25">
      <c r="A840" s="50">
        <v>2015</v>
      </c>
      <c r="B840" s="51" t="s">
        <v>1018</v>
      </c>
      <c r="C840" s="50" t="s">
        <v>1019</v>
      </c>
      <c r="D840" s="53" t="s">
        <v>1926</v>
      </c>
      <c r="E840" s="50" t="s">
        <v>365</v>
      </c>
      <c r="F840" s="54">
        <v>7807</v>
      </c>
      <c r="G840" s="54" t="s">
        <v>364</v>
      </c>
      <c r="H840" s="54">
        <v>60786</v>
      </c>
      <c r="I840" s="55">
        <v>204774</v>
      </c>
      <c r="J840" s="50"/>
      <c r="K840" s="50" t="s">
        <v>2032</v>
      </c>
      <c r="L840" s="58" t="s">
        <v>2032</v>
      </c>
      <c r="M840" s="58" t="s">
        <v>2032</v>
      </c>
      <c r="N840" s="58" t="s">
        <v>2032</v>
      </c>
      <c r="O840" s="58" t="s">
        <v>2032</v>
      </c>
      <c r="P840" s="59"/>
      <c r="Q840" s="60">
        <v>0</v>
      </c>
      <c r="R840" s="60">
        <v>0</v>
      </c>
      <c r="S840" s="60">
        <v>6525</v>
      </c>
      <c r="T840" s="60">
        <v>198249</v>
      </c>
      <c r="U840" s="60">
        <v>0</v>
      </c>
      <c r="V840" s="79"/>
      <c r="W840" s="90">
        <f t="shared" si="6033"/>
        <v>204774</v>
      </c>
      <c r="X840" s="101">
        <v>87039</v>
      </c>
      <c r="Y840" s="50" t="s">
        <v>167</v>
      </c>
      <c r="Z840" s="50" t="s">
        <v>1926</v>
      </c>
      <c r="AA840" s="51" t="str">
        <f t="shared" si="6072"/>
        <v/>
      </c>
      <c r="AB840" s="68" t="str">
        <f t="shared" si="6073"/>
        <v/>
      </c>
      <c r="AC840" s="68" t="str">
        <f t="shared" si="6074"/>
        <v/>
      </c>
      <c r="AD840" s="68" t="str">
        <f t="shared" si="6075"/>
        <v/>
      </c>
      <c r="AE840" s="68" t="str">
        <f t="shared" si="6076"/>
        <v/>
      </c>
      <c r="AF840" s="68" t="str">
        <f t="shared" si="6077"/>
        <v/>
      </c>
      <c r="AG840" s="67" t="str">
        <f t="shared" si="7"/>
        <v/>
      </c>
      <c r="AH840" s="51"/>
      <c r="AI840" s="51" t="str">
        <f t="shared" si="8"/>
        <v/>
      </c>
      <c r="AJ840" s="68" t="str">
        <f t="shared" si="9"/>
        <v/>
      </c>
      <c r="AK840" s="68" t="str">
        <f t="shared" si="10"/>
        <v/>
      </c>
      <c r="AL840" s="68" t="str">
        <f t="shared" si="11"/>
        <v/>
      </c>
      <c r="AM840" s="68" t="str">
        <f t="shared" si="12"/>
        <v/>
      </c>
      <c r="AN840" s="68" t="str">
        <f t="shared" si="13"/>
        <v/>
      </c>
      <c r="AO840" s="67" t="str">
        <f t="shared" si="14"/>
        <v/>
      </c>
      <c r="AP840" s="51"/>
      <c r="AQ840" s="51" t="str">
        <f t="shared" si="15"/>
        <v/>
      </c>
      <c r="AR840" s="68" t="str">
        <f t="shared" si="16"/>
        <v/>
      </c>
      <c r="AS840" s="68" t="str">
        <f t="shared" si="17"/>
        <v/>
      </c>
      <c r="AT840" s="68" t="str">
        <f t="shared" si="18"/>
        <v/>
      </c>
      <c r="AU840" s="68" t="str">
        <f t="shared" si="19"/>
        <v/>
      </c>
      <c r="AV840" s="68" t="str">
        <f t="shared" si="20"/>
        <v/>
      </c>
      <c r="AW840" s="67" t="str">
        <f t="shared" si="21"/>
        <v/>
      </c>
      <c r="AX840" s="51"/>
      <c r="AY840" s="51" t="str">
        <f t="shared" si="22"/>
        <v/>
      </c>
      <c r="AZ840" s="68" t="str">
        <f t="shared" si="23"/>
        <v/>
      </c>
      <c r="BA840" s="68" t="str">
        <f t="shared" si="24"/>
        <v/>
      </c>
      <c r="BB840" s="68" t="str">
        <f t="shared" si="25"/>
        <v/>
      </c>
      <c r="BC840" s="68" t="str">
        <f t="shared" si="26"/>
        <v/>
      </c>
      <c r="BD840" s="68" t="str">
        <f t="shared" si="27"/>
        <v/>
      </c>
      <c r="BE840" s="68" t="str">
        <f t="shared" si="28"/>
        <v/>
      </c>
      <c r="BF840" s="51"/>
      <c r="BG840" s="69" t="str">
        <f t="shared" si="29"/>
        <v/>
      </c>
      <c r="BH840" s="67" t="str">
        <f t="shared" si="30"/>
        <v/>
      </c>
      <c r="BI840" s="67" t="str">
        <f t="shared" si="31"/>
        <v/>
      </c>
      <c r="BJ840" s="67" t="str">
        <f t="shared" si="32"/>
        <v/>
      </c>
      <c r="BK840" s="67" t="str">
        <f t="shared" si="33"/>
        <v/>
      </c>
      <c r="BL840" s="67" t="str">
        <f t="shared" si="34"/>
        <v/>
      </c>
      <c r="BM840" s="65" t="str">
        <f t="shared" si="35"/>
        <v/>
      </c>
      <c r="BN840" s="51"/>
      <c r="BO840" s="51" t="str">
        <f t="shared" si="6078"/>
        <v/>
      </c>
      <c r="BP840" s="71">
        <f t="shared" si="6079"/>
        <v>7807</v>
      </c>
      <c r="BQ840" s="51" t="str">
        <f t="shared" si="6080"/>
        <v/>
      </c>
      <c r="BR840" s="51" t="str">
        <f t="shared" si="6081"/>
        <v/>
      </c>
      <c r="BS840" s="69" t="str">
        <f t="shared" si="2920"/>
        <v/>
      </c>
      <c r="BT840" s="51"/>
      <c r="BU840" s="68" t="str">
        <f t="shared" si="6082"/>
        <v/>
      </c>
      <c r="BV840" s="65">
        <f t="shared" si="6083"/>
        <v>204774</v>
      </c>
      <c r="BW840" s="68" t="str">
        <f t="shared" si="6084"/>
        <v/>
      </c>
      <c r="BX840" s="68" t="str">
        <f t="shared" si="6085"/>
        <v/>
      </c>
      <c r="BY840" s="67" t="str">
        <f t="shared" si="44"/>
        <v/>
      </c>
      <c r="BZ840" s="68"/>
      <c r="CA840" s="65" t="str">
        <f t="shared" si="45"/>
        <v/>
      </c>
      <c r="CB840" s="67">
        <f t="shared" si="46"/>
        <v>87039</v>
      </c>
      <c r="CC840" s="67" t="str">
        <f t="shared" si="47"/>
        <v/>
      </c>
      <c r="CD840" s="67" t="str">
        <f t="shared" si="48"/>
        <v/>
      </c>
      <c r="CE840" s="67" t="str">
        <f t="shared" si="49"/>
        <v/>
      </c>
      <c r="CF840" s="68"/>
      <c r="CG840" s="68" t="str">
        <f t="shared" si="6086"/>
        <v/>
      </c>
      <c r="CH840" s="65">
        <f t="shared" si="6087"/>
        <v>204774</v>
      </c>
      <c r="CI840" s="68" t="str">
        <f t="shared" si="6088"/>
        <v/>
      </c>
      <c r="CJ840" s="68" t="str">
        <f t="shared" si="6089"/>
        <v/>
      </c>
      <c r="CK840" s="67" t="str">
        <f t="shared" si="54"/>
        <v/>
      </c>
      <c r="CL840" s="68"/>
      <c r="CM840" s="68" t="str">
        <f t="shared" si="6090"/>
        <v/>
      </c>
      <c r="CN840" s="65">
        <f t="shared" si="6091"/>
        <v>0</v>
      </c>
      <c r="CO840" s="68" t="str">
        <f t="shared" si="6092"/>
        <v/>
      </c>
      <c r="CP840" s="68" t="str">
        <f t="shared" si="6093"/>
        <v/>
      </c>
      <c r="CQ840" s="67" t="str">
        <f t="shared" si="59"/>
        <v/>
      </c>
      <c r="CR840" s="68"/>
      <c r="CS840" s="68" t="str">
        <f t="shared" si="6094"/>
        <v/>
      </c>
      <c r="CT840" s="65">
        <f t="shared" si="6095"/>
        <v>0</v>
      </c>
      <c r="CU840" s="68" t="str">
        <f t="shared" si="6096"/>
        <v/>
      </c>
      <c r="CV840" s="68" t="str">
        <f t="shared" si="6097"/>
        <v/>
      </c>
      <c r="CW840" s="67" t="str">
        <f t="shared" si="64"/>
        <v/>
      </c>
      <c r="CX840" s="68"/>
      <c r="CY840" s="68" t="str">
        <f t="shared" si="6098"/>
        <v/>
      </c>
      <c r="CZ840" s="65">
        <f t="shared" si="6099"/>
        <v>6525</v>
      </c>
      <c r="DA840" s="68" t="str">
        <f t="shared" si="6100"/>
        <v/>
      </c>
      <c r="DB840" s="68" t="str">
        <f t="shared" si="6101"/>
        <v/>
      </c>
      <c r="DC840" s="67" t="str">
        <f t="shared" si="69"/>
        <v/>
      </c>
      <c r="DD840" s="68"/>
      <c r="DE840" s="68" t="str">
        <f t="shared" si="6102"/>
        <v/>
      </c>
      <c r="DF840" s="65">
        <f t="shared" si="6103"/>
        <v>198249</v>
      </c>
      <c r="DG840" s="51" t="str">
        <f t="shared" si="6104"/>
        <v/>
      </c>
      <c r="DH840" s="51" t="str">
        <f t="shared" si="6105"/>
        <v/>
      </c>
      <c r="DI840" s="69" t="str">
        <f t="shared" si="74"/>
        <v/>
      </c>
      <c r="DJ840" s="51"/>
      <c r="DK840" s="51" t="str">
        <f t="shared" si="6106"/>
        <v/>
      </c>
      <c r="DL840" s="65">
        <f t="shared" si="6107"/>
        <v>0</v>
      </c>
      <c r="DM840" s="51" t="str">
        <f t="shared" si="6108"/>
        <v/>
      </c>
      <c r="DN840" s="51" t="str">
        <f t="shared" si="6109"/>
        <v/>
      </c>
      <c r="DO840" s="69" t="str">
        <f t="shared" si="79"/>
        <v/>
      </c>
      <c r="DP840" s="51"/>
      <c r="DQ840" s="51"/>
      <c r="DR840" s="51"/>
      <c r="DS840" s="51"/>
      <c r="DT840" s="51"/>
      <c r="DU840" s="181"/>
    </row>
    <row r="841" spans="1:125" ht="15" x14ac:dyDescent="0.25">
      <c r="A841" s="50">
        <v>2016</v>
      </c>
      <c r="B841" s="51" t="s">
        <v>1018</v>
      </c>
      <c r="C841" s="50" t="s">
        <v>1019</v>
      </c>
      <c r="D841" s="53" t="s">
        <v>1926</v>
      </c>
      <c r="E841" s="50" t="s">
        <v>365</v>
      </c>
      <c r="F841" s="54">
        <v>9860</v>
      </c>
      <c r="G841" s="54" t="s">
        <v>364</v>
      </c>
      <c r="H841" s="54">
        <v>98493</v>
      </c>
      <c r="I841" s="55">
        <v>467110</v>
      </c>
      <c r="J841" s="50"/>
      <c r="K841" s="50" t="s">
        <v>2032</v>
      </c>
      <c r="L841" s="58" t="s">
        <v>2032</v>
      </c>
      <c r="M841" s="58" t="s">
        <v>2032</v>
      </c>
      <c r="N841" s="58" t="s">
        <v>2032</v>
      </c>
      <c r="O841" s="58" t="s">
        <v>2032</v>
      </c>
      <c r="P841" s="59"/>
      <c r="Q841" s="60">
        <v>0</v>
      </c>
      <c r="R841" s="60">
        <v>0</v>
      </c>
      <c r="S841" s="60">
        <v>9480</v>
      </c>
      <c r="T841" s="60">
        <v>457630</v>
      </c>
      <c r="U841" s="60">
        <v>0</v>
      </c>
      <c r="V841" s="79"/>
      <c r="W841" s="90">
        <f t="shared" si="6033"/>
        <v>467110</v>
      </c>
      <c r="X841" s="101">
        <v>69253</v>
      </c>
      <c r="Y841" s="50" t="s">
        <v>167</v>
      </c>
      <c r="Z841" s="50" t="s">
        <v>1926</v>
      </c>
      <c r="AA841" s="51" t="str">
        <f t="shared" si="6072"/>
        <v/>
      </c>
      <c r="AB841" s="68" t="str">
        <f t="shared" si="6073"/>
        <v/>
      </c>
      <c r="AC841" s="68" t="str">
        <f t="shared" si="6074"/>
        <v/>
      </c>
      <c r="AD841" s="68" t="str">
        <f t="shared" si="6075"/>
        <v/>
      </c>
      <c r="AE841" s="68" t="str">
        <f t="shared" si="6076"/>
        <v/>
      </c>
      <c r="AF841" s="68" t="str">
        <f t="shared" si="6077"/>
        <v/>
      </c>
      <c r="AG841" s="67" t="str">
        <f t="shared" si="7"/>
        <v/>
      </c>
      <c r="AH841" s="51"/>
      <c r="AI841" s="51" t="str">
        <f t="shared" si="8"/>
        <v/>
      </c>
      <c r="AJ841" s="68" t="str">
        <f t="shared" si="9"/>
        <v/>
      </c>
      <c r="AK841" s="68" t="str">
        <f t="shared" si="10"/>
        <v/>
      </c>
      <c r="AL841" s="68" t="str">
        <f t="shared" si="11"/>
        <v/>
      </c>
      <c r="AM841" s="68" t="str">
        <f t="shared" si="12"/>
        <v/>
      </c>
      <c r="AN841" s="68" t="str">
        <f t="shared" si="13"/>
        <v/>
      </c>
      <c r="AO841" s="67" t="str">
        <f t="shared" si="14"/>
        <v/>
      </c>
      <c r="AP841" s="51"/>
      <c r="AQ841" s="51" t="str">
        <f t="shared" si="15"/>
        <v/>
      </c>
      <c r="AR841" s="68" t="str">
        <f t="shared" si="16"/>
        <v/>
      </c>
      <c r="AS841" s="68" t="str">
        <f t="shared" si="17"/>
        <v/>
      </c>
      <c r="AT841" s="68" t="str">
        <f t="shared" si="18"/>
        <v/>
      </c>
      <c r="AU841" s="68" t="str">
        <f t="shared" si="19"/>
        <v/>
      </c>
      <c r="AV841" s="68" t="str">
        <f t="shared" si="20"/>
        <v/>
      </c>
      <c r="AW841" s="67" t="str">
        <f t="shared" si="21"/>
        <v/>
      </c>
      <c r="AX841" s="51"/>
      <c r="AY841" s="51" t="str">
        <f t="shared" si="22"/>
        <v/>
      </c>
      <c r="AZ841" s="68" t="str">
        <f t="shared" si="23"/>
        <v/>
      </c>
      <c r="BA841" s="68" t="str">
        <f t="shared" si="24"/>
        <v/>
      </c>
      <c r="BB841" s="68" t="str">
        <f t="shared" si="25"/>
        <v/>
      </c>
      <c r="BC841" s="68" t="str">
        <f t="shared" si="26"/>
        <v/>
      </c>
      <c r="BD841" s="68" t="str">
        <f t="shared" si="27"/>
        <v/>
      </c>
      <c r="BE841" s="68" t="str">
        <f t="shared" si="28"/>
        <v/>
      </c>
      <c r="BF841" s="51"/>
      <c r="BG841" s="69" t="str">
        <f t="shared" si="29"/>
        <v/>
      </c>
      <c r="BH841" s="67" t="str">
        <f t="shared" si="30"/>
        <v/>
      </c>
      <c r="BI841" s="67" t="str">
        <f t="shared" si="31"/>
        <v/>
      </c>
      <c r="BJ841" s="67" t="str">
        <f t="shared" si="32"/>
        <v/>
      </c>
      <c r="BK841" s="67" t="str">
        <f t="shared" si="33"/>
        <v/>
      </c>
      <c r="BL841" s="67" t="str">
        <f t="shared" si="34"/>
        <v/>
      </c>
      <c r="BM841" s="65" t="str">
        <f t="shared" si="35"/>
        <v/>
      </c>
      <c r="BN841" s="51"/>
      <c r="BO841" s="51" t="str">
        <f t="shared" si="6078"/>
        <v/>
      </c>
      <c r="BP841" s="51" t="str">
        <f t="shared" si="6079"/>
        <v/>
      </c>
      <c r="BQ841" s="71">
        <f t="shared" si="6080"/>
        <v>9860</v>
      </c>
      <c r="BR841" s="51" t="str">
        <f t="shared" si="6081"/>
        <v/>
      </c>
      <c r="BS841" s="69" t="str">
        <f t="shared" si="2920"/>
        <v/>
      </c>
      <c r="BT841" s="51"/>
      <c r="BU841" s="68" t="str">
        <f t="shared" si="6082"/>
        <v/>
      </c>
      <c r="BV841" s="68" t="str">
        <f t="shared" si="6083"/>
        <v/>
      </c>
      <c r="BW841" s="65">
        <f t="shared" si="6084"/>
        <v>467110</v>
      </c>
      <c r="BX841" s="68" t="str">
        <f t="shared" si="6085"/>
        <v/>
      </c>
      <c r="BY841" s="67" t="str">
        <f t="shared" si="44"/>
        <v/>
      </c>
      <c r="BZ841" s="68"/>
      <c r="CA841" s="65" t="str">
        <f t="shared" si="45"/>
        <v/>
      </c>
      <c r="CB841" s="67" t="str">
        <f t="shared" si="46"/>
        <v/>
      </c>
      <c r="CC841" s="67">
        <f t="shared" si="47"/>
        <v>69253</v>
      </c>
      <c r="CD841" s="67" t="str">
        <f t="shared" si="48"/>
        <v/>
      </c>
      <c r="CE841" s="67" t="str">
        <f t="shared" si="49"/>
        <v/>
      </c>
      <c r="CF841" s="68"/>
      <c r="CG841" s="68" t="str">
        <f t="shared" si="6086"/>
        <v/>
      </c>
      <c r="CH841" s="68" t="str">
        <f t="shared" si="6087"/>
        <v/>
      </c>
      <c r="CI841" s="65">
        <f t="shared" si="6088"/>
        <v>467110</v>
      </c>
      <c r="CJ841" s="68" t="str">
        <f t="shared" si="6089"/>
        <v/>
      </c>
      <c r="CK841" s="67" t="str">
        <f t="shared" si="54"/>
        <v/>
      </c>
      <c r="CL841" s="68"/>
      <c r="CM841" s="68" t="str">
        <f t="shared" si="6090"/>
        <v/>
      </c>
      <c r="CN841" s="68" t="str">
        <f t="shared" si="6091"/>
        <v/>
      </c>
      <c r="CO841" s="65">
        <f t="shared" si="6092"/>
        <v>0</v>
      </c>
      <c r="CP841" s="68" t="str">
        <f t="shared" si="6093"/>
        <v/>
      </c>
      <c r="CQ841" s="67" t="str">
        <f t="shared" si="59"/>
        <v/>
      </c>
      <c r="CR841" s="68"/>
      <c r="CS841" s="68" t="str">
        <f t="shared" si="6094"/>
        <v/>
      </c>
      <c r="CT841" s="68" t="str">
        <f t="shared" si="6095"/>
        <v/>
      </c>
      <c r="CU841" s="65">
        <f t="shared" si="6096"/>
        <v>0</v>
      </c>
      <c r="CV841" s="68" t="str">
        <f t="shared" si="6097"/>
        <v/>
      </c>
      <c r="CW841" s="67" t="str">
        <f t="shared" si="64"/>
        <v/>
      </c>
      <c r="CX841" s="68"/>
      <c r="CY841" s="68" t="str">
        <f t="shared" si="6098"/>
        <v/>
      </c>
      <c r="CZ841" s="68" t="str">
        <f t="shared" si="6099"/>
        <v/>
      </c>
      <c r="DA841" s="65">
        <f t="shared" si="6100"/>
        <v>9480</v>
      </c>
      <c r="DB841" s="68" t="str">
        <f t="shared" si="6101"/>
        <v/>
      </c>
      <c r="DC841" s="67" t="str">
        <f t="shared" si="69"/>
        <v/>
      </c>
      <c r="DD841" s="68"/>
      <c r="DE841" s="68" t="str">
        <f t="shared" si="6102"/>
        <v/>
      </c>
      <c r="DF841" s="51" t="str">
        <f t="shared" si="6103"/>
        <v/>
      </c>
      <c r="DG841" s="65">
        <f t="shared" si="6104"/>
        <v>457630</v>
      </c>
      <c r="DH841" s="51" t="str">
        <f t="shared" si="6105"/>
        <v/>
      </c>
      <c r="DI841" s="69" t="str">
        <f t="shared" si="74"/>
        <v/>
      </c>
      <c r="DJ841" s="51"/>
      <c r="DK841" s="51" t="str">
        <f t="shared" si="6106"/>
        <v/>
      </c>
      <c r="DL841" s="51" t="str">
        <f t="shared" si="6107"/>
        <v/>
      </c>
      <c r="DM841" s="65">
        <f t="shared" si="6108"/>
        <v>0</v>
      </c>
      <c r="DN841" s="51" t="str">
        <f t="shared" si="6109"/>
        <v/>
      </c>
      <c r="DO841" s="69" t="str">
        <f t="shared" si="79"/>
        <v/>
      </c>
      <c r="DP841" s="51"/>
      <c r="DQ841" s="51"/>
      <c r="DR841" s="51"/>
      <c r="DS841" s="51"/>
      <c r="DT841" s="51"/>
      <c r="DU841" s="181"/>
    </row>
    <row r="842" spans="1:125" ht="15" x14ac:dyDescent="0.25">
      <c r="A842" s="50">
        <v>2017</v>
      </c>
      <c r="B842" s="51" t="s">
        <v>1018</v>
      </c>
      <c r="C842" s="50" t="s">
        <v>1019</v>
      </c>
      <c r="D842" s="53" t="s">
        <v>1926</v>
      </c>
      <c r="E842" s="50" t="s">
        <v>365</v>
      </c>
      <c r="F842" s="54">
        <v>12683</v>
      </c>
      <c r="G842" s="54" t="s">
        <v>364</v>
      </c>
      <c r="H842" s="54">
        <v>113194</v>
      </c>
      <c r="I842" s="55">
        <v>425125</v>
      </c>
      <c r="J842" s="50"/>
      <c r="K842" s="50" t="s">
        <v>2032</v>
      </c>
      <c r="L842" s="58" t="s">
        <v>2032</v>
      </c>
      <c r="M842" s="58" t="s">
        <v>2032</v>
      </c>
      <c r="N842" s="58" t="s">
        <v>2032</v>
      </c>
      <c r="O842" s="58" t="s">
        <v>2032</v>
      </c>
      <c r="P842" s="59"/>
      <c r="Q842" s="60">
        <v>0</v>
      </c>
      <c r="R842" s="60">
        <v>0</v>
      </c>
      <c r="S842" s="60">
        <v>10662</v>
      </c>
      <c r="T842" s="60">
        <v>414463</v>
      </c>
      <c r="U842" s="60">
        <v>0</v>
      </c>
      <c r="V842" s="79"/>
      <c r="W842" s="90">
        <f t="shared" si="6033"/>
        <v>425125</v>
      </c>
      <c r="X842" s="101">
        <v>9939</v>
      </c>
      <c r="Y842" s="50" t="s">
        <v>167</v>
      </c>
      <c r="Z842" s="50" t="s">
        <v>1926</v>
      </c>
      <c r="AA842" s="51" t="str">
        <f t="shared" si="6072"/>
        <v/>
      </c>
      <c r="AB842" s="68" t="str">
        <f t="shared" si="6073"/>
        <v/>
      </c>
      <c r="AC842" s="68" t="str">
        <f t="shared" si="6074"/>
        <v/>
      </c>
      <c r="AD842" s="68" t="str">
        <f t="shared" si="6075"/>
        <v/>
      </c>
      <c r="AE842" s="68" t="str">
        <f t="shared" si="6076"/>
        <v/>
      </c>
      <c r="AF842" s="68" t="str">
        <f t="shared" si="6077"/>
        <v/>
      </c>
      <c r="AG842" s="67" t="str">
        <f t="shared" si="7"/>
        <v/>
      </c>
      <c r="AH842" s="51"/>
      <c r="AI842" s="51" t="str">
        <f t="shared" si="8"/>
        <v/>
      </c>
      <c r="AJ842" s="68" t="str">
        <f t="shared" si="9"/>
        <v/>
      </c>
      <c r="AK842" s="68" t="str">
        <f t="shared" si="10"/>
        <v/>
      </c>
      <c r="AL842" s="68" t="str">
        <f t="shared" si="11"/>
        <v/>
      </c>
      <c r="AM842" s="68" t="str">
        <f t="shared" si="12"/>
        <v/>
      </c>
      <c r="AN842" s="68" t="str">
        <f t="shared" si="13"/>
        <v/>
      </c>
      <c r="AO842" s="67" t="str">
        <f t="shared" si="14"/>
        <v/>
      </c>
      <c r="AP842" s="51"/>
      <c r="AQ842" s="51" t="str">
        <f t="shared" si="15"/>
        <v/>
      </c>
      <c r="AR842" s="68" t="str">
        <f t="shared" si="16"/>
        <v/>
      </c>
      <c r="AS842" s="68" t="str">
        <f t="shared" si="17"/>
        <v/>
      </c>
      <c r="AT842" s="68" t="str">
        <f t="shared" si="18"/>
        <v/>
      </c>
      <c r="AU842" s="68" t="str">
        <f t="shared" si="19"/>
        <v/>
      </c>
      <c r="AV842" s="68" t="str">
        <f t="shared" si="20"/>
        <v/>
      </c>
      <c r="AW842" s="67" t="str">
        <f t="shared" si="21"/>
        <v/>
      </c>
      <c r="AX842" s="51"/>
      <c r="AY842" s="51" t="str">
        <f t="shared" si="22"/>
        <v/>
      </c>
      <c r="AZ842" s="68" t="str">
        <f t="shared" si="23"/>
        <v/>
      </c>
      <c r="BA842" s="68" t="str">
        <f t="shared" si="24"/>
        <v/>
      </c>
      <c r="BB842" s="68" t="str">
        <f t="shared" si="25"/>
        <v/>
      </c>
      <c r="BC842" s="68" t="str">
        <f t="shared" si="26"/>
        <v/>
      </c>
      <c r="BD842" s="68" t="str">
        <f t="shared" si="27"/>
        <v/>
      </c>
      <c r="BE842" s="68" t="str">
        <f t="shared" si="28"/>
        <v/>
      </c>
      <c r="BF842" s="51"/>
      <c r="BG842" s="69" t="str">
        <f t="shared" si="29"/>
        <v/>
      </c>
      <c r="BH842" s="67" t="str">
        <f t="shared" si="30"/>
        <v/>
      </c>
      <c r="BI842" s="67" t="str">
        <f t="shared" si="31"/>
        <v/>
      </c>
      <c r="BJ842" s="67" t="str">
        <f t="shared" si="32"/>
        <v/>
      </c>
      <c r="BK842" s="67" t="str">
        <f t="shared" si="33"/>
        <v/>
      </c>
      <c r="BL842" s="67" t="str">
        <f t="shared" si="34"/>
        <v/>
      </c>
      <c r="BM842" s="65" t="str">
        <f t="shared" si="35"/>
        <v/>
      </c>
      <c r="BN842" s="51"/>
      <c r="BO842" s="51" t="str">
        <f t="shared" si="6078"/>
        <v/>
      </c>
      <c r="BP842" s="51" t="str">
        <f t="shared" si="6079"/>
        <v/>
      </c>
      <c r="BQ842" s="51" t="str">
        <f t="shared" si="6080"/>
        <v/>
      </c>
      <c r="BR842" s="71">
        <f t="shared" si="6081"/>
        <v>12683</v>
      </c>
      <c r="BS842" s="69" t="str">
        <f t="shared" si="2920"/>
        <v/>
      </c>
      <c r="BT842" s="51"/>
      <c r="BU842" s="68" t="str">
        <f t="shared" si="6082"/>
        <v/>
      </c>
      <c r="BV842" s="68" t="str">
        <f t="shared" si="6083"/>
        <v/>
      </c>
      <c r="BW842" s="68" t="str">
        <f t="shared" si="6084"/>
        <v/>
      </c>
      <c r="BX842" s="65">
        <f t="shared" si="6085"/>
        <v>425125</v>
      </c>
      <c r="BY842" s="67" t="str">
        <f t="shared" si="44"/>
        <v/>
      </c>
      <c r="BZ842" s="68"/>
      <c r="CA842" s="65" t="str">
        <f t="shared" si="45"/>
        <v/>
      </c>
      <c r="CB842" s="67" t="str">
        <f t="shared" si="46"/>
        <v/>
      </c>
      <c r="CC842" s="67" t="str">
        <f t="shared" si="47"/>
        <v/>
      </c>
      <c r="CD842" s="67">
        <f t="shared" si="48"/>
        <v>9939</v>
      </c>
      <c r="CE842" s="67" t="str">
        <f t="shared" si="49"/>
        <v/>
      </c>
      <c r="CF842" s="68"/>
      <c r="CG842" s="68" t="str">
        <f t="shared" si="6086"/>
        <v/>
      </c>
      <c r="CH842" s="68" t="str">
        <f t="shared" si="6087"/>
        <v/>
      </c>
      <c r="CI842" s="68" t="str">
        <f t="shared" si="6088"/>
        <v/>
      </c>
      <c r="CJ842" s="65">
        <f t="shared" si="6089"/>
        <v>425125</v>
      </c>
      <c r="CK842" s="67" t="str">
        <f t="shared" si="54"/>
        <v/>
      </c>
      <c r="CL842" s="68"/>
      <c r="CM842" s="68" t="str">
        <f t="shared" si="6090"/>
        <v/>
      </c>
      <c r="CN842" s="68" t="str">
        <f t="shared" si="6091"/>
        <v/>
      </c>
      <c r="CO842" s="68" t="str">
        <f t="shared" si="6092"/>
        <v/>
      </c>
      <c r="CP842" s="65">
        <f t="shared" si="6093"/>
        <v>0</v>
      </c>
      <c r="CQ842" s="67" t="str">
        <f t="shared" si="59"/>
        <v/>
      </c>
      <c r="CR842" s="68"/>
      <c r="CS842" s="68" t="str">
        <f t="shared" si="6094"/>
        <v/>
      </c>
      <c r="CT842" s="68" t="str">
        <f t="shared" si="6095"/>
        <v/>
      </c>
      <c r="CU842" s="68" t="str">
        <f t="shared" si="6096"/>
        <v/>
      </c>
      <c r="CV842" s="65">
        <f t="shared" si="6097"/>
        <v>0</v>
      </c>
      <c r="CW842" s="67" t="str">
        <f t="shared" si="64"/>
        <v/>
      </c>
      <c r="CX842" s="68"/>
      <c r="CY842" s="68" t="str">
        <f t="shared" si="6098"/>
        <v/>
      </c>
      <c r="CZ842" s="68" t="str">
        <f t="shared" si="6099"/>
        <v/>
      </c>
      <c r="DA842" s="68" t="str">
        <f t="shared" si="6100"/>
        <v/>
      </c>
      <c r="DB842" s="65">
        <f t="shared" si="6101"/>
        <v>10662</v>
      </c>
      <c r="DC842" s="67" t="str">
        <f t="shared" si="69"/>
        <v/>
      </c>
      <c r="DD842" s="68"/>
      <c r="DE842" s="68" t="str">
        <f t="shared" si="6102"/>
        <v/>
      </c>
      <c r="DF842" s="51" t="str">
        <f t="shared" si="6103"/>
        <v/>
      </c>
      <c r="DG842" s="51" t="str">
        <f t="shared" si="6104"/>
        <v/>
      </c>
      <c r="DH842" s="65">
        <f t="shared" si="6105"/>
        <v>414463</v>
      </c>
      <c r="DI842" s="69" t="str">
        <f t="shared" si="74"/>
        <v/>
      </c>
      <c r="DJ842" s="51"/>
      <c r="DK842" s="51" t="str">
        <f t="shared" si="6106"/>
        <v/>
      </c>
      <c r="DL842" s="51" t="str">
        <f t="shared" si="6107"/>
        <v/>
      </c>
      <c r="DM842" s="51" t="str">
        <f t="shared" si="6108"/>
        <v/>
      </c>
      <c r="DN842" s="65">
        <f t="shared" si="6109"/>
        <v>0</v>
      </c>
      <c r="DO842" s="69" t="str">
        <f t="shared" si="79"/>
        <v/>
      </c>
      <c r="DP842" s="51"/>
      <c r="DQ842" s="51"/>
      <c r="DR842" s="51"/>
      <c r="DS842" s="51"/>
      <c r="DT842" s="51"/>
      <c r="DU842" s="181"/>
    </row>
    <row r="843" spans="1:125" ht="15" x14ac:dyDescent="0.25">
      <c r="A843" s="50">
        <v>2018</v>
      </c>
      <c r="B843" s="51" t="s">
        <v>1018</v>
      </c>
      <c r="C843" s="50" t="s">
        <v>1019</v>
      </c>
      <c r="D843" s="170" t="s">
        <v>1926</v>
      </c>
      <c r="E843" s="50" t="s">
        <v>365</v>
      </c>
      <c r="F843" s="89">
        <v>25067</v>
      </c>
      <c r="G843" s="89">
        <v>0</v>
      </c>
      <c r="H843" s="89">
        <v>107063</v>
      </c>
      <c r="I843" s="90">
        <v>445982</v>
      </c>
      <c r="J843" s="50"/>
      <c r="K843" s="50" t="s">
        <v>2032</v>
      </c>
      <c r="L843" s="58"/>
      <c r="M843" s="58"/>
      <c r="N843" s="58"/>
      <c r="O843" s="58"/>
      <c r="P843" s="91"/>
      <c r="Q843" s="92">
        <v>0</v>
      </c>
      <c r="R843" s="92">
        <v>0</v>
      </c>
      <c r="S843" s="92">
        <v>14583</v>
      </c>
      <c r="T843" s="92">
        <v>431399</v>
      </c>
      <c r="U843" s="94"/>
      <c r="V843" s="94"/>
      <c r="W843" s="90">
        <f t="shared" si="6033"/>
        <v>445982</v>
      </c>
      <c r="X843" s="90">
        <v>103630</v>
      </c>
      <c r="Y843" s="56" t="s">
        <v>167</v>
      </c>
      <c r="Z843" s="50"/>
      <c r="AA843" s="51"/>
      <c r="AB843" s="68"/>
      <c r="AC843" s="68"/>
      <c r="AD843" s="68"/>
      <c r="AE843" s="68"/>
      <c r="AF843" s="68"/>
      <c r="AG843" s="67" t="str">
        <f t="shared" si="7"/>
        <v/>
      </c>
      <c r="AH843" s="51"/>
      <c r="AI843" s="51" t="str">
        <f t="shared" si="8"/>
        <v/>
      </c>
      <c r="AJ843" s="68" t="str">
        <f t="shared" si="9"/>
        <v/>
      </c>
      <c r="AK843" s="68" t="str">
        <f t="shared" si="10"/>
        <v/>
      </c>
      <c r="AL843" s="68" t="str">
        <f t="shared" si="11"/>
        <v/>
      </c>
      <c r="AM843" s="68" t="str">
        <f t="shared" si="12"/>
        <v/>
      </c>
      <c r="AN843" s="68" t="str">
        <f t="shared" si="13"/>
        <v/>
      </c>
      <c r="AO843" s="67" t="str">
        <f t="shared" si="14"/>
        <v/>
      </c>
      <c r="AP843" s="51"/>
      <c r="AQ843" s="51" t="str">
        <f t="shared" si="15"/>
        <v/>
      </c>
      <c r="AR843" s="68" t="str">
        <f t="shared" si="16"/>
        <v/>
      </c>
      <c r="AS843" s="68" t="str">
        <f t="shared" si="17"/>
        <v/>
      </c>
      <c r="AT843" s="68" t="str">
        <f t="shared" si="18"/>
        <v/>
      </c>
      <c r="AU843" s="68" t="str">
        <f t="shared" si="19"/>
        <v/>
      </c>
      <c r="AV843" s="68" t="str">
        <f t="shared" si="20"/>
        <v/>
      </c>
      <c r="AW843" s="67" t="str">
        <f t="shared" si="21"/>
        <v/>
      </c>
      <c r="AX843" s="51"/>
      <c r="AY843" s="51" t="str">
        <f t="shared" si="22"/>
        <v/>
      </c>
      <c r="AZ843" s="68" t="str">
        <f t="shared" si="23"/>
        <v/>
      </c>
      <c r="BA843" s="68" t="str">
        <f t="shared" si="24"/>
        <v/>
      </c>
      <c r="BB843" s="68" t="str">
        <f t="shared" si="25"/>
        <v/>
      </c>
      <c r="BC843" s="68" t="str">
        <f t="shared" si="26"/>
        <v/>
      </c>
      <c r="BD843" s="68" t="str">
        <f t="shared" si="27"/>
        <v/>
      </c>
      <c r="BE843" s="68" t="str">
        <f t="shared" si="28"/>
        <v/>
      </c>
      <c r="BF843" s="51"/>
      <c r="BG843" s="69" t="str">
        <f t="shared" si="29"/>
        <v/>
      </c>
      <c r="BH843" s="67" t="str">
        <f t="shared" si="30"/>
        <v/>
      </c>
      <c r="BI843" s="67" t="str">
        <f t="shared" si="31"/>
        <v/>
      </c>
      <c r="BJ843" s="67" t="str">
        <f t="shared" si="32"/>
        <v/>
      </c>
      <c r="BK843" s="67" t="str">
        <f t="shared" si="33"/>
        <v/>
      </c>
      <c r="BL843" s="67" t="str">
        <f t="shared" si="34"/>
        <v/>
      </c>
      <c r="BM843" s="65" t="str">
        <f t="shared" si="35"/>
        <v/>
      </c>
      <c r="BN843" s="70"/>
      <c r="BO843" s="70"/>
      <c r="BP843" s="51"/>
      <c r="BQ843" s="51"/>
      <c r="BR843" s="51"/>
      <c r="BS843" s="96">
        <f t="shared" si="2920"/>
        <v>25067</v>
      </c>
      <c r="BT843" s="70"/>
      <c r="BU843" s="65"/>
      <c r="BV843" s="68"/>
      <c r="BW843" s="68"/>
      <c r="BX843" s="68"/>
      <c r="BY843" s="67">
        <f t="shared" si="44"/>
        <v>445982</v>
      </c>
      <c r="BZ843" s="65"/>
      <c r="CA843" s="65" t="str">
        <f t="shared" si="45"/>
        <v/>
      </c>
      <c r="CB843" s="67" t="str">
        <f t="shared" si="46"/>
        <v/>
      </c>
      <c r="CC843" s="67" t="str">
        <f t="shared" si="47"/>
        <v/>
      </c>
      <c r="CD843" s="67" t="str">
        <f t="shared" si="48"/>
        <v/>
      </c>
      <c r="CE843" s="67">
        <f t="shared" si="49"/>
        <v>103630</v>
      </c>
      <c r="CF843" s="65"/>
      <c r="CG843" s="65"/>
      <c r="CH843" s="68"/>
      <c r="CI843" s="68"/>
      <c r="CJ843" s="68"/>
      <c r="CK843" s="67">
        <f t="shared" si="54"/>
        <v>445982</v>
      </c>
      <c r="CL843" s="65"/>
      <c r="CM843" s="65"/>
      <c r="CN843" s="68"/>
      <c r="CO843" s="68"/>
      <c r="CP843" s="68"/>
      <c r="CQ843" s="67">
        <f t="shared" si="59"/>
        <v>0</v>
      </c>
      <c r="CR843" s="65"/>
      <c r="CS843" s="65"/>
      <c r="CT843" s="68"/>
      <c r="CU843" s="68"/>
      <c r="CV843" s="68"/>
      <c r="CW843" s="67">
        <f t="shared" si="64"/>
        <v>0</v>
      </c>
      <c r="CX843" s="65"/>
      <c r="CY843" s="65"/>
      <c r="CZ843" s="68"/>
      <c r="DA843" s="68"/>
      <c r="DB843" s="68"/>
      <c r="DC843" s="67">
        <f t="shared" si="69"/>
        <v>14583</v>
      </c>
      <c r="DD843" s="65"/>
      <c r="DE843" s="65"/>
      <c r="DF843" s="51"/>
      <c r="DG843" s="51"/>
      <c r="DH843" s="51"/>
      <c r="DI843" s="67">
        <f t="shared" si="74"/>
        <v>431399</v>
      </c>
      <c r="DJ843" s="70"/>
      <c r="DK843" s="70"/>
      <c r="DL843" s="51"/>
      <c r="DM843" s="51"/>
      <c r="DN843" s="51"/>
      <c r="DO843" s="67">
        <f t="shared" si="79"/>
        <v>0</v>
      </c>
      <c r="DP843" s="51"/>
      <c r="DQ843" s="51"/>
      <c r="DR843" s="51"/>
      <c r="DS843" s="51"/>
      <c r="DT843" s="51"/>
      <c r="DU843" s="181"/>
    </row>
    <row r="844" spans="1:125" ht="15" x14ac:dyDescent="0.25">
      <c r="A844" s="50"/>
      <c r="B844" s="51"/>
      <c r="C844" s="50"/>
      <c r="D844" s="53"/>
      <c r="E844" s="50"/>
      <c r="F844" s="54"/>
      <c r="G844" s="54"/>
      <c r="H844" s="54"/>
      <c r="I844" s="55"/>
      <c r="J844" s="50"/>
      <c r="K844" s="50" t="s">
        <v>2032</v>
      </c>
      <c r="L844" s="58"/>
      <c r="M844" s="58"/>
      <c r="N844" s="58"/>
      <c r="O844" s="58"/>
      <c r="P844" s="59"/>
      <c r="Q844" s="60"/>
      <c r="R844" s="60"/>
      <c r="S844" s="60"/>
      <c r="T844" s="60"/>
      <c r="U844" s="60"/>
      <c r="V844" s="79"/>
      <c r="W844" s="90">
        <f t="shared" si="6033"/>
        <v>0</v>
      </c>
      <c r="X844" s="101"/>
      <c r="Y844" s="50"/>
      <c r="Z844" s="50"/>
      <c r="AA844" s="51"/>
      <c r="AB844" s="68"/>
      <c r="AC844" s="68"/>
      <c r="AD844" s="68"/>
      <c r="AE844" s="68"/>
      <c r="AF844" s="68"/>
      <c r="AG844" s="67" t="str">
        <f t="shared" si="7"/>
        <v/>
      </c>
      <c r="AH844" s="51"/>
      <c r="AI844" s="51" t="str">
        <f t="shared" si="8"/>
        <v/>
      </c>
      <c r="AJ844" s="68" t="str">
        <f t="shared" si="9"/>
        <v/>
      </c>
      <c r="AK844" s="68" t="str">
        <f t="shared" si="10"/>
        <v/>
      </c>
      <c r="AL844" s="68" t="str">
        <f t="shared" si="11"/>
        <v/>
      </c>
      <c r="AM844" s="68" t="str">
        <f t="shared" si="12"/>
        <v/>
      </c>
      <c r="AN844" s="68" t="str">
        <f t="shared" si="13"/>
        <v/>
      </c>
      <c r="AO844" s="67" t="str">
        <f t="shared" si="14"/>
        <v/>
      </c>
      <c r="AP844" s="51"/>
      <c r="AQ844" s="51" t="str">
        <f t="shared" si="15"/>
        <v/>
      </c>
      <c r="AR844" s="68" t="str">
        <f t="shared" si="16"/>
        <v/>
      </c>
      <c r="AS844" s="68" t="str">
        <f t="shared" si="17"/>
        <v/>
      </c>
      <c r="AT844" s="68" t="str">
        <f t="shared" si="18"/>
        <v/>
      </c>
      <c r="AU844" s="68" t="str">
        <f t="shared" si="19"/>
        <v/>
      </c>
      <c r="AV844" s="68" t="str">
        <f t="shared" si="20"/>
        <v/>
      </c>
      <c r="AW844" s="67" t="str">
        <f t="shared" si="21"/>
        <v/>
      </c>
      <c r="AX844" s="51"/>
      <c r="AY844" s="51" t="str">
        <f t="shared" si="22"/>
        <v/>
      </c>
      <c r="AZ844" s="68" t="str">
        <f t="shared" si="23"/>
        <v/>
      </c>
      <c r="BA844" s="68" t="str">
        <f t="shared" si="24"/>
        <v/>
      </c>
      <c r="BB844" s="68" t="str">
        <f t="shared" si="25"/>
        <v/>
      </c>
      <c r="BC844" s="68" t="str">
        <f t="shared" si="26"/>
        <v/>
      </c>
      <c r="BD844" s="68" t="str">
        <f t="shared" si="27"/>
        <v/>
      </c>
      <c r="BE844" s="68" t="str">
        <f t="shared" si="28"/>
        <v/>
      </c>
      <c r="BF844" s="51"/>
      <c r="BG844" s="69" t="str">
        <f t="shared" si="29"/>
        <v/>
      </c>
      <c r="BH844" s="67" t="str">
        <f t="shared" si="30"/>
        <v/>
      </c>
      <c r="BI844" s="67" t="str">
        <f t="shared" si="31"/>
        <v/>
      </c>
      <c r="BJ844" s="67" t="str">
        <f t="shared" si="32"/>
        <v/>
      </c>
      <c r="BK844" s="67" t="str">
        <f t="shared" si="33"/>
        <v/>
      </c>
      <c r="BL844" s="67" t="str">
        <f t="shared" si="34"/>
        <v/>
      </c>
      <c r="BM844" s="65" t="str">
        <f t="shared" si="35"/>
        <v/>
      </c>
      <c r="BN844" s="70"/>
      <c r="BO844" s="70"/>
      <c r="BP844" s="51"/>
      <c r="BQ844" s="51"/>
      <c r="BR844" s="51"/>
      <c r="BS844" s="69" t="str">
        <f t="shared" si="2920"/>
        <v/>
      </c>
      <c r="BT844" s="70"/>
      <c r="BU844" s="65"/>
      <c r="BV844" s="68"/>
      <c r="BW844" s="68"/>
      <c r="BX844" s="68"/>
      <c r="BY844" s="67" t="str">
        <f t="shared" si="44"/>
        <v/>
      </c>
      <c r="BZ844" s="65"/>
      <c r="CA844" s="65" t="str">
        <f t="shared" si="45"/>
        <v/>
      </c>
      <c r="CB844" s="67" t="str">
        <f t="shared" si="46"/>
        <v/>
      </c>
      <c r="CC844" s="67" t="str">
        <f t="shared" si="47"/>
        <v/>
      </c>
      <c r="CD844" s="67" t="str">
        <f t="shared" si="48"/>
        <v/>
      </c>
      <c r="CE844" s="67" t="str">
        <f t="shared" si="49"/>
        <v/>
      </c>
      <c r="CF844" s="65"/>
      <c r="CG844" s="65"/>
      <c r="CH844" s="68"/>
      <c r="CI844" s="68"/>
      <c r="CJ844" s="68"/>
      <c r="CK844" s="67" t="str">
        <f t="shared" si="54"/>
        <v/>
      </c>
      <c r="CL844" s="65"/>
      <c r="CM844" s="65"/>
      <c r="CN844" s="68"/>
      <c r="CO844" s="68"/>
      <c r="CP844" s="68"/>
      <c r="CQ844" s="67" t="str">
        <f t="shared" si="59"/>
        <v/>
      </c>
      <c r="CR844" s="65"/>
      <c r="CS844" s="65"/>
      <c r="CT844" s="68"/>
      <c r="CU844" s="68"/>
      <c r="CV844" s="68"/>
      <c r="CW844" s="67" t="str">
        <f t="shared" si="64"/>
        <v/>
      </c>
      <c r="CX844" s="65"/>
      <c r="CY844" s="65"/>
      <c r="CZ844" s="68"/>
      <c r="DA844" s="68"/>
      <c r="DB844" s="68"/>
      <c r="DC844" s="67" t="str">
        <f t="shared" si="69"/>
        <v/>
      </c>
      <c r="DD844" s="65"/>
      <c r="DE844" s="65"/>
      <c r="DF844" s="51"/>
      <c r="DG844" s="51"/>
      <c r="DH844" s="51"/>
      <c r="DI844" s="69" t="str">
        <f t="shared" si="74"/>
        <v/>
      </c>
      <c r="DJ844" s="70"/>
      <c r="DK844" s="70"/>
      <c r="DL844" s="51"/>
      <c r="DM844" s="51"/>
      <c r="DN844" s="51"/>
      <c r="DO844" s="69" t="str">
        <f t="shared" si="79"/>
        <v/>
      </c>
      <c r="DP844" s="51"/>
      <c r="DQ844" s="51"/>
      <c r="DR844" s="51"/>
      <c r="DS844" s="51"/>
      <c r="DT844" s="51"/>
      <c r="DU844" s="181"/>
    </row>
    <row r="845" spans="1:125" ht="15" x14ac:dyDescent="0.25">
      <c r="A845" s="50">
        <v>2014</v>
      </c>
      <c r="B845" s="51" t="s">
        <v>904</v>
      </c>
      <c r="C845" s="50" t="s">
        <v>905</v>
      </c>
      <c r="D845" s="53" t="s">
        <v>1927</v>
      </c>
      <c r="E845" s="50" t="s">
        <v>364</v>
      </c>
      <c r="F845" s="54">
        <v>19660</v>
      </c>
      <c r="G845" s="54" t="s">
        <v>364</v>
      </c>
      <c r="H845" s="54">
        <v>43540</v>
      </c>
      <c r="I845" s="55">
        <v>108913</v>
      </c>
      <c r="J845" s="50"/>
      <c r="K845" s="50" t="s">
        <v>2032</v>
      </c>
      <c r="L845" s="58" t="s">
        <v>2032</v>
      </c>
      <c r="M845" s="58" t="s">
        <v>2032</v>
      </c>
      <c r="N845" s="58" t="s">
        <v>2032</v>
      </c>
      <c r="O845" s="58" t="s">
        <v>2032</v>
      </c>
      <c r="P845" s="59"/>
      <c r="Q845" s="60">
        <v>35398</v>
      </c>
      <c r="R845" s="60">
        <v>0</v>
      </c>
      <c r="S845" s="60">
        <v>13954</v>
      </c>
      <c r="T845" s="60">
        <v>59561</v>
      </c>
      <c r="U845" s="60">
        <v>0</v>
      </c>
      <c r="V845" s="79"/>
      <c r="W845" s="90">
        <f t="shared" si="6033"/>
        <v>108913</v>
      </c>
      <c r="X845" s="101">
        <v>127597</v>
      </c>
      <c r="Y845" s="50" t="s">
        <v>167</v>
      </c>
      <c r="Z845" s="50" t="s">
        <v>1927</v>
      </c>
      <c r="AA845" s="51" t="str">
        <f t="shared" ref="AA845:AA848" si="6110">IF(A845 =2014,IF(Y845 ="",F845,""),"")</f>
        <v/>
      </c>
      <c r="AB845" s="68" t="str">
        <f t="shared" ref="AB845:AB848" si="6111">IF(A845 =2014,IF(Y845 ="",I845,""),"")</f>
        <v/>
      </c>
      <c r="AC845" s="68" t="str">
        <f t="shared" ref="AC845:AC848" si="6112">IF(A845 =2014,IF(Y845 ="",Q845,""),"")</f>
        <v/>
      </c>
      <c r="AD845" s="68" t="str">
        <f t="shared" ref="AD845:AD848" si="6113">IF(A845 =2014,IF(Y845 ="",R845,""),"")</f>
        <v/>
      </c>
      <c r="AE845" s="68" t="str">
        <f t="shared" ref="AE845:AE848" si="6114">IF(A845 =2014,IF(Y845 ="",S845,""),"")</f>
        <v/>
      </c>
      <c r="AF845" s="68" t="str">
        <f t="shared" ref="AF845:AF848" si="6115">IF(A845 =2014,IF(Y845 ="",T845+U845,""),"")</f>
        <v/>
      </c>
      <c r="AG845" s="67" t="str">
        <f t="shared" si="7"/>
        <v/>
      </c>
      <c r="AH845" s="51"/>
      <c r="AI845" s="51" t="str">
        <f t="shared" si="8"/>
        <v/>
      </c>
      <c r="AJ845" s="68" t="str">
        <f t="shared" si="9"/>
        <v/>
      </c>
      <c r="AK845" s="68" t="str">
        <f t="shared" si="10"/>
        <v/>
      </c>
      <c r="AL845" s="68" t="str">
        <f t="shared" si="11"/>
        <v/>
      </c>
      <c r="AM845" s="68" t="str">
        <f t="shared" si="12"/>
        <v/>
      </c>
      <c r="AN845" s="68" t="str">
        <f t="shared" si="13"/>
        <v/>
      </c>
      <c r="AO845" s="67" t="str">
        <f t="shared" si="14"/>
        <v/>
      </c>
      <c r="AP845" s="51"/>
      <c r="AQ845" s="51" t="str">
        <f t="shared" si="15"/>
        <v/>
      </c>
      <c r="AR845" s="68" t="str">
        <f t="shared" si="16"/>
        <v/>
      </c>
      <c r="AS845" s="68" t="str">
        <f t="shared" si="17"/>
        <v/>
      </c>
      <c r="AT845" s="68" t="str">
        <f t="shared" si="18"/>
        <v/>
      </c>
      <c r="AU845" s="68" t="str">
        <f t="shared" si="19"/>
        <v/>
      </c>
      <c r="AV845" s="68" t="str">
        <f t="shared" si="20"/>
        <v/>
      </c>
      <c r="AW845" s="67" t="str">
        <f t="shared" si="21"/>
        <v/>
      </c>
      <c r="AX845" s="51"/>
      <c r="AY845" s="51" t="str">
        <f t="shared" si="22"/>
        <v/>
      </c>
      <c r="AZ845" s="68" t="str">
        <f t="shared" si="23"/>
        <v/>
      </c>
      <c r="BA845" s="68" t="str">
        <f t="shared" si="24"/>
        <v/>
      </c>
      <c r="BB845" s="68" t="str">
        <f t="shared" si="25"/>
        <v/>
      </c>
      <c r="BC845" s="68" t="str">
        <f t="shared" si="26"/>
        <v/>
      </c>
      <c r="BD845" s="68" t="str">
        <f t="shared" si="27"/>
        <v/>
      </c>
      <c r="BE845" s="68" t="str">
        <f t="shared" si="28"/>
        <v/>
      </c>
      <c r="BF845" s="51"/>
      <c r="BG845" s="69" t="str">
        <f t="shared" si="29"/>
        <v/>
      </c>
      <c r="BH845" s="67" t="str">
        <f t="shared" si="30"/>
        <v/>
      </c>
      <c r="BI845" s="67" t="str">
        <f t="shared" si="31"/>
        <v/>
      </c>
      <c r="BJ845" s="67" t="str">
        <f t="shared" si="32"/>
        <v/>
      </c>
      <c r="BK845" s="67" t="str">
        <f t="shared" si="33"/>
        <v/>
      </c>
      <c r="BL845" s="67" t="str">
        <f t="shared" si="34"/>
        <v/>
      </c>
      <c r="BM845" s="65" t="str">
        <f t="shared" si="35"/>
        <v/>
      </c>
      <c r="BN845" s="70"/>
      <c r="BO845" s="71">
        <f t="shared" ref="BO845:BO848" si="6116">IF(A845 =2014,F845,"")</f>
        <v>19660</v>
      </c>
      <c r="BP845" s="51" t="str">
        <f t="shared" ref="BP845:BP848" si="6117">IF(A845 =2015,F845,"")</f>
        <v/>
      </c>
      <c r="BQ845" s="51" t="str">
        <f t="shared" ref="BQ845:BQ848" si="6118">IF(A845 =2016,F845,"")</f>
        <v/>
      </c>
      <c r="BR845" s="51" t="str">
        <f t="shared" ref="BR845:BR848" si="6119">IF(A845 =2017,F845,"")</f>
        <v/>
      </c>
      <c r="BS845" s="69" t="str">
        <f t="shared" si="2920"/>
        <v/>
      </c>
      <c r="BT845" s="70"/>
      <c r="BU845" s="65">
        <f t="shared" ref="BU845:BU848" si="6120">IF(A845 =2014,I845,"")</f>
        <v>108913</v>
      </c>
      <c r="BV845" s="68" t="str">
        <f t="shared" ref="BV845:BV848" si="6121">IF(A845 =2015,I845,"")</f>
        <v/>
      </c>
      <c r="BW845" s="68" t="str">
        <f t="shared" ref="BW845:BW848" si="6122">IF(A845 =2016,I845,"")</f>
        <v/>
      </c>
      <c r="BX845" s="68" t="str">
        <f t="shared" ref="BX845:BX848" si="6123">IF(A845 =2017,I845,"")</f>
        <v/>
      </c>
      <c r="BY845" s="67" t="str">
        <f t="shared" si="44"/>
        <v/>
      </c>
      <c r="BZ845" s="65"/>
      <c r="CA845" s="65">
        <f t="shared" si="45"/>
        <v>127597</v>
      </c>
      <c r="CB845" s="67" t="str">
        <f t="shared" si="46"/>
        <v/>
      </c>
      <c r="CC845" s="67" t="str">
        <f t="shared" si="47"/>
        <v/>
      </c>
      <c r="CD845" s="67" t="str">
        <f t="shared" si="48"/>
        <v/>
      </c>
      <c r="CE845" s="67" t="str">
        <f t="shared" si="49"/>
        <v/>
      </c>
      <c r="CF845" s="65"/>
      <c r="CG845" s="65">
        <f t="shared" ref="CG845:CG848" si="6124">IF(A845 =2014,Q845+R845+S845+T845+U845,"")</f>
        <v>108913</v>
      </c>
      <c r="CH845" s="68" t="str">
        <f t="shared" ref="CH845:CH848" si="6125">IF(A845 =2015,Q845+R845+S845+T845+U845,"")</f>
        <v/>
      </c>
      <c r="CI845" s="68" t="str">
        <f t="shared" ref="CI845:CI848" si="6126">IF(A845 =2016,Q845+R845+S845+T845+U845,"")</f>
        <v/>
      </c>
      <c r="CJ845" s="68" t="str">
        <f t="shared" ref="CJ845:CJ848" si="6127">IF(A845 =2017,Q845+R845+S845+T845+U845,"")</f>
        <v/>
      </c>
      <c r="CK845" s="67" t="str">
        <f t="shared" si="54"/>
        <v/>
      </c>
      <c r="CL845" s="65"/>
      <c r="CM845" s="65">
        <f t="shared" ref="CM845:CM848" si="6128">IF(A845 =2014,Q845,"")</f>
        <v>35398</v>
      </c>
      <c r="CN845" s="68" t="str">
        <f t="shared" ref="CN845:CN848" si="6129">IF(A845 =2015,Q845,"")</f>
        <v/>
      </c>
      <c r="CO845" s="68" t="str">
        <f t="shared" ref="CO845:CO848" si="6130">IF(A845 =2016,Q845,"")</f>
        <v/>
      </c>
      <c r="CP845" s="68" t="str">
        <f t="shared" ref="CP845:CP848" si="6131">IF(A845 =2017,Q845,"")</f>
        <v/>
      </c>
      <c r="CQ845" s="67" t="str">
        <f t="shared" si="59"/>
        <v/>
      </c>
      <c r="CR845" s="65"/>
      <c r="CS845" s="65">
        <f t="shared" ref="CS845:CS848" si="6132">IF(A845 =2014,R845,"")</f>
        <v>0</v>
      </c>
      <c r="CT845" s="68" t="str">
        <f t="shared" ref="CT845:CT848" si="6133">IF(A845 =2015,R845,"")</f>
        <v/>
      </c>
      <c r="CU845" s="68" t="str">
        <f t="shared" ref="CU845:CU848" si="6134">IF(A845 =2016,R845,"")</f>
        <v/>
      </c>
      <c r="CV845" s="68" t="str">
        <f t="shared" ref="CV845:CV848" si="6135">IF(A845 =2017,R845,"")</f>
        <v/>
      </c>
      <c r="CW845" s="67" t="str">
        <f t="shared" si="64"/>
        <v/>
      </c>
      <c r="CX845" s="65"/>
      <c r="CY845" s="65">
        <f t="shared" ref="CY845:CY848" si="6136">IF(A845 =2014,S845,"")</f>
        <v>13954</v>
      </c>
      <c r="CZ845" s="68" t="str">
        <f t="shared" ref="CZ845:CZ848" si="6137">IF(A845 =2015,S845,"")</f>
        <v/>
      </c>
      <c r="DA845" s="68" t="str">
        <f t="shared" ref="DA845:DA848" si="6138">IF(A845 =2016,S845,"")</f>
        <v/>
      </c>
      <c r="DB845" s="68" t="str">
        <f t="shared" ref="DB845:DB848" si="6139">IF(A845 =2017,S845,"")</f>
        <v/>
      </c>
      <c r="DC845" s="67" t="str">
        <f t="shared" si="69"/>
        <v/>
      </c>
      <c r="DD845" s="65"/>
      <c r="DE845" s="65">
        <f t="shared" ref="DE845:DE848" si="6140">IF(A845 =2014,T845,"")</f>
        <v>59561</v>
      </c>
      <c r="DF845" s="51" t="str">
        <f t="shared" ref="DF845:DF848" si="6141">IF(A845 =2015,T845,"")</f>
        <v/>
      </c>
      <c r="DG845" s="51" t="str">
        <f t="shared" ref="DG845:DG848" si="6142">IF(A845 =2016,T845,"")</f>
        <v/>
      </c>
      <c r="DH845" s="51" t="str">
        <f t="shared" ref="DH845:DH848" si="6143">IF(A845 =2017,T845,"")</f>
        <v/>
      </c>
      <c r="DI845" s="69" t="str">
        <f t="shared" si="74"/>
        <v/>
      </c>
      <c r="DJ845" s="70"/>
      <c r="DK845" s="65">
        <f t="shared" ref="DK845:DK848" si="6144">IF(A845 =2014,U845,"")</f>
        <v>0</v>
      </c>
      <c r="DL845" s="51" t="str">
        <f t="shared" ref="DL845:DL848" si="6145">IF(A845 =2015,U845,"")</f>
        <v/>
      </c>
      <c r="DM845" s="51" t="str">
        <f t="shared" ref="DM845:DM848" si="6146">IF(A845 =2016,U845,"")</f>
        <v/>
      </c>
      <c r="DN845" s="51" t="str">
        <f t="shared" ref="DN845:DN848" si="6147">IF(A845 =2017,U845,"")</f>
        <v/>
      </c>
      <c r="DO845" s="69" t="str">
        <f t="shared" si="79"/>
        <v/>
      </c>
      <c r="DP845" s="51"/>
      <c r="DQ845" s="51"/>
      <c r="DR845" s="51"/>
      <c r="DS845" s="51"/>
      <c r="DT845" s="51"/>
      <c r="DU845" s="181"/>
    </row>
    <row r="846" spans="1:125" ht="15" x14ac:dyDescent="0.25">
      <c r="A846" s="50">
        <v>2015</v>
      </c>
      <c r="B846" s="51" t="s">
        <v>904</v>
      </c>
      <c r="C846" s="50" t="s">
        <v>905</v>
      </c>
      <c r="D846" s="53" t="s">
        <v>1927</v>
      </c>
      <c r="E846" s="50" t="s">
        <v>365</v>
      </c>
      <c r="F846" s="54">
        <v>19896</v>
      </c>
      <c r="G846" s="54" t="s">
        <v>364</v>
      </c>
      <c r="H846" s="54">
        <v>43989</v>
      </c>
      <c r="I846" s="55">
        <v>83394</v>
      </c>
      <c r="J846" s="50"/>
      <c r="K846" s="50" t="s">
        <v>2032</v>
      </c>
      <c r="L846" s="58" t="s">
        <v>2032</v>
      </c>
      <c r="M846" s="58" t="s">
        <v>2032</v>
      </c>
      <c r="N846" s="58" t="s">
        <v>2032</v>
      </c>
      <c r="O846" s="58" t="s">
        <v>2032</v>
      </c>
      <c r="P846" s="59"/>
      <c r="Q846" s="60">
        <v>0</v>
      </c>
      <c r="R846" s="60">
        <v>0</v>
      </c>
      <c r="S846" s="60">
        <v>49377</v>
      </c>
      <c r="T846" s="60">
        <v>34017</v>
      </c>
      <c r="U846" s="60">
        <v>0</v>
      </c>
      <c r="V846" s="79"/>
      <c r="W846" s="90">
        <f t="shared" si="6033"/>
        <v>83394</v>
      </c>
      <c r="X846" s="101">
        <v>26490</v>
      </c>
      <c r="Y846" s="50" t="s">
        <v>167</v>
      </c>
      <c r="Z846" s="50" t="s">
        <v>1927</v>
      </c>
      <c r="AA846" s="51" t="str">
        <f t="shared" si="6110"/>
        <v/>
      </c>
      <c r="AB846" s="68" t="str">
        <f t="shared" si="6111"/>
        <v/>
      </c>
      <c r="AC846" s="68" t="str">
        <f t="shared" si="6112"/>
        <v/>
      </c>
      <c r="AD846" s="68" t="str">
        <f t="shared" si="6113"/>
        <v/>
      </c>
      <c r="AE846" s="68" t="str">
        <f t="shared" si="6114"/>
        <v/>
      </c>
      <c r="AF846" s="68" t="str">
        <f t="shared" si="6115"/>
        <v/>
      </c>
      <c r="AG846" s="67" t="str">
        <f t="shared" si="7"/>
        <v/>
      </c>
      <c r="AH846" s="51"/>
      <c r="AI846" s="51" t="str">
        <f t="shared" si="8"/>
        <v/>
      </c>
      <c r="AJ846" s="68" t="str">
        <f t="shared" si="9"/>
        <v/>
      </c>
      <c r="AK846" s="68" t="str">
        <f t="shared" si="10"/>
        <v/>
      </c>
      <c r="AL846" s="68" t="str">
        <f t="shared" si="11"/>
        <v/>
      </c>
      <c r="AM846" s="68" t="str">
        <f t="shared" si="12"/>
        <v/>
      </c>
      <c r="AN846" s="68" t="str">
        <f t="shared" si="13"/>
        <v/>
      </c>
      <c r="AO846" s="67" t="str">
        <f t="shared" si="14"/>
        <v/>
      </c>
      <c r="AP846" s="51"/>
      <c r="AQ846" s="51" t="str">
        <f t="shared" si="15"/>
        <v/>
      </c>
      <c r="AR846" s="68" t="str">
        <f t="shared" si="16"/>
        <v/>
      </c>
      <c r="AS846" s="68" t="str">
        <f t="shared" si="17"/>
        <v/>
      </c>
      <c r="AT846" s="68" t="str">
        <f t="shared" si="18"/>
        <v/>
      </c>
      <c r="AU846" s="68" t="str">
        <f t="shared" si="19"/>
        <v/>
      </c>
      <c r="AV846" s="68" t="str">
        <f t="shared" si="20"/>
        <v/>
      </c>
      <c r="AW846" s="67" t="str">
        <f t="shared" si="21"/>
        <v/>
      </c>
      <c r="AX846" s="51"/>
      <c r="AY846" s="51" t="str">
        <f t="shared" si="22"/>
        <v/>
      </c>
      <c r="AZ846" s="68" t="str">
        <f t="shared" si="23"/>
        <v/>
      </c>
      <c r="BA846" s="68" t="str">
        <f t="shared" si="24"/>
        <v/>
      </c>
      <c r="BB846" s="68" t="str">
        <f t="shared" si="25"/>
        <v/>
      </c>
      <c r="BC846" s="68" t="str">
        <f t="shared" si="26"/>
        <v/>
      </c>
      <c r="BD846" s="68" t="str">
        <f t="shared" si="27"/>
        <v/>
      </c>
      <c r="BE846" s="68" t="str">
        <f t="shared" si="28"/>
        <v/>
      </c>
      <c r="BF846" s="51"/>
      <c r="BG846" s="69" t="str">
        <f t="shared" si="29"/>
        <v/>
      </c>
      <c r="BH846" s="67" t="str">
        <f t="shared" si="30"/>
        <v/>
      </c>
      <c r="BI846" s="67" t="str">
        <f t="shared" si="31"/>
        <v/>
      </c>
      <c r="BJ846" s="67" t="str">
        <f t="shared" si="32"/>
        <v/>
      </c>
      <c r="BK846" s="67" t="str">
        <f t="shared" si="33"/>
        <v/>
      </c>
      <c r="BL846" s="67" t="str">
        <f t="shared" si="34"/>
        <v/>
      </c>
      <c r="BM846" s="65" t="str">
        <f t="shared" si="35"/>
        <v/>
      </c>
      <c r="BN846" s="51"/>
      <c r="BO846" s="51" t="str">
        <f t="shared" si="6116"/>
        <v/>
      </c>
      <c r="BP846" s="71">
        <f t="shared" si="6117"/>
        <v>19896</v>
      </c>
      <c r="BQ846" s="51" t="str">
        <f t="shared" si="6118"/>
        <v/>
      </c>
      <c r="BR846" s="51" t="str">
        <f t="shared" si="6119"/>
        <v/>
      </c>
      <c r="BS846" s="69" t="str">
        <f t="shared" si="2920"/>
        <v/>
      </c>
      <c r="BT846" s="51"/>
      <c r="BU846" s="68" t="str">
        <f t="shared" si="6120"/>
        <v/>
      </c>
      <c r="BV846" s="65">
        <f t="shared" si="6121"/>
        <v>83394</v>
      </c>
      <c r="BW846" s="68" t="str">
        <f t="shared" si="6122"/>
        <v/>
      </c>
      <c r="BX846" s="68" t="str">
        <f t="shared" si="6123"/>
        <v/>
      </c>
      <c r="BY846" s="67" t="str">
        <f t="shared" si="44"/>
        <v/>
      </c>
      <c r="BZ846" s="68"/>
      <c r="CA846" s="65" t="str">
        <f t="shared" si="45"/>
        <v/>
      </c>
      <c r="CB846" s="67">
        <f t="shared" si="46"/>
        <v>26490</v>
      </c>
      <c r="CC846" s="67" t="str">
        <f t="shared" si="47"/>
        <v/>
      </c>
      <c r="CD846" s="67" t="str">
        <f t="shared" si="48"/>
        <v/>
      </c>
      <c r="CE846" s="67" t="str">
        <f t="shared" si="49"/>
        <v/>
      </c>
      <c r="CF846" s="68"/>
      <c r="CG846" s="68" t="str">
        <f t="shared" si="6124"/>
        <v/>
      </c>
      <c r="CH846" s="65">
        <f t="shared" si="6125"/>
        <v>83394</v>
      </c>
      <c r="CI846" s="68" t="str">
        <f t="shared" si="6126"/>
        <v/>
      </c>
      <c r="CJ846" s="68" t="str">
        <f t="shared" si="6127"/>
        <v/>
      </c>
      <c r="CK846" s="67" t="str">
        <f t="shared" si="54"/>
        <v/>
      </c>
      <c r="CL846" s="68"/>
      <c r="CM846" s="68" t="str">
        <f t="shared" si="6128"/>
        <v/>
      </c>
      <c r="CN846" s="65">
        <f t="shared" si="6129"/>
        <v>0</v>
      </c>
      <c r="CO846" s="68" t="str">
        <f t="shared" si="6130"/>
        <v/>
      </c>
      <c r="CP846" s="68" t="str">
        <f t="shared" si="6131"/>
        <v/>
      </c>
      <c r="CQ846" s="67" t="str">
        <f t="shared" si="59"/>
        <v/>
      </c>
      <c r="CR846" s="68"/>
      <c r="CS846" s="68" t="str">
        <f t="shared" si="6132"/>
        <v/>
      </c>
      <c r="CT846" s="65">
        <f t="shared" si="6133"/>
        <v>0</v>
      </c>
      <c r="CU846" s="68" t="str">
        <f t="shared" si="6134"/>
        <v/>
      </c>
      <c r="CV846" s="68" t="str">
        <f t="shared" si="6135"/>
        <v/>
      </c>
      <c r="CW846" s="67" t="str">
        <f t="shared" si="64"/>
        <v/>
      </c>
      <c r="CX846" s="68"/>
      <c r="CY846" s="68" t="str">
        <f t="shared" si="6136"/>
        <v/>
      </c>
      <c r="CZ846" s="65">
        <f t="shared" si="6137"/>
        <v>49377</v>
      </c>
      <c r="DA846" s="68" t="str">
        <f t="shared" si="6138"/>
        <v/>
      </c>
      <c r="DB846" s="68" t="str">
        <f t="shared" si="6139"/>
        <v/>
      </c>
      <c r="DC846" s="67" t="str">
        <f t="shared" si="69"/>
        <v/>
      </c>
      <c r="DD846" s="68"/>
      <c r="DE846" s="68" t="str">
        <f t="shared" si="6140"/>
        <v/>
      </c>
      <c r="DF846" s="65">
        <f t="shared" si="6141"/>
        <v>34017</v>
      </c>
      <c r="DG846" s="51" t="str">
        <f t="shared" si="6142"/>
        <v/>
      </c>
      <c r="DH846" s="51" t="str">
        <f t="shared" si="6143"/>
        <v/>
      </c>
      <c r="DI846" s="69" t="str">
        <f t="shared" si="74"/>
        <v/>
      </c>
      <c r="DJ846" s="51"/>
      <c r="DK846" s="51" t="str">
        <f t="shared" si="6144"/>
        <v/>
      </c>
      <c r="DL846" s="65">
        <f t="shared" si="6145"/>
        <v>0</v>
      </c>
      <c r="DM846" s="51" t="str">
        <f t="shared" si="6146"/>
        <v/>
      </c>
      <c r="DN846" s="51" t="str">
        <f t="shared" si="6147"/>
        <v/>
      </c>
      <c r="DO846" s="69" t="str">
        <f t="shared" si="79"/>
        <v/>
      </c>
      <c r="DP846" s="51"/>
      <c r="DQ846" s="51"/>
      <c r="DR846" s="51"/>
      <c r="DS846" s="51"/>
      <c r="DT846" s="51"/>
      <c r="DU846" s="181"/>
    </row>
    <row r="847" spans="1:125" ht="15" x14ac:dyDescent="0.25">
      <c r="A847" s="50">
        <v>2016</v>
      </c>
      <c r="B847" s="51" t="s">
        <v>904</v>
      </c>
      <c r="C847" s="50" t="s">
        <v>905</v>
      </c>
      <c r="D847" s="53" t="s">
        <v>1927</v>
      </c>
      <c r="E847" s="50" t="s">
        <v>365</v>
      </c>
      <c r="F847" s="54">
        <v>18379</v>
      </c>
      <c r="G847" s="54" t="s">
        <v>364</v>
      </c>
      <c r="H847" s="54">
        <v>44245</v>
      </c>
      <c r="I847" s="55">
        <v>97064</v>
      </c>
      <c r="J847" s="50"/>
      <c r="K847" s="50" t="s">
        <v>2032</v>
      </c>
      <c r="L847" s="58" t="s">
        <v>2032</v>
      </c>
      <c r="M847" s="58" t="s">
        <v>2032</v>
      </c>
      <c r="N847" s="58" t="s">
        <v>2032</v>
      </c>
      <c r="O847" s="58" t="s">
        <v>2032</v>
      </c>
      <c r="P847" s="59"/>
      <c r="Q847" s="60">
        <v>0</v>
      </c>
      <c r="R847" s="60">
        <v>0</v>
      </c>
      <c r="S847" s="60">
        <v>46286</v>
      </c>
      <c r="T847" s="60">
        <v>50778</v>
      </c>
      <c r="U847" s="60">
        <v>0</v>
      </c>
      <c r="V847" s="79"/>
      <c r="W847" s="90">
        <f t="shared" si="6033"/>
        <v>97064</v>
      </c>
      <c r="X847" s="101">
        <v>0</v>
      </c>
      <c r="Y847" s="50" t="s">
        <v>167</v>
      </c>
      <c r="Z847" s="50" t="s">
        <v>1927</v>
      </c>
      <c r="AA847" s="51" t="str">
        <f t="shared" si="6110"/>
        <v/>
      </c>
      <c r="AB847" s="68" t="str">
        <f t="shared" si="6111"/>
        <v/>
      </c>
      <c r="AC847" s="68" t="str">
        <f t="shared" si="6112"/>
        <v/>
      </c>
      <c r="AD847" s="68" t="str">
        <f t="shared" si="6113"/>
        <v/>
      </c>
      <c r="AE847" s="68" t="str">
        <f t="shared" si="6114"/>
        <v/>
      </c>
      <c r="AF847" s="68" t="str">
        <f t="shared" si="6115"/>
        <v/>
      </c>
      <c r="AG847" s="67" t="str">
        <f t="shared" si="7"/>
        <v/>
      </c>
      <c r="AH847" s="51"/>
      <c r="AI847" s="51" t="str">
        <f t="shared" si="8"/>
        <v/>
      </c>
      <c r="AJ847" s="68" t="str">
        <f t="shared" si="9"/>
        <v/>
      </c>
      <c r="AK847" s="68" t="str">
        <f t="shared" si="10"/>
        <v/>
      </c>
      <c r="AL847" s="68" t="str">
        <f t="shared" si="11"/>
        <v/>
      </c>
      <c r="AM847" s="68" t="str">
        <f t="shared" si="12"/>
        <v/>
      </c>
      <c r="AN847" s="68" t="str">
        <f t="shared" si="13"/>
        <v/>
      </c>
      <c r="AO847" s="67" t="str">
        <f t="shared" si="14"/>
        <v/>
      </c>
      <c r="AP847" s="51"/>
      <c r="AQ847" s="51" t="str">
        <f t="shared" si="15"/>
        <v/>
      </c>
      <c r="AR847" s="68" t="str">
        <f t="shared" si="16"/>
        <v/>
      </c>
      <c r="AS847" s="68" t="str">
        <f t="shared" si="17"/>
        <v/>
      </c>
      <c r="AT847" s="68" t="str">
        <f t="shared" si="18"/>
        <v/>
      </c>
      <c r="AU847" s="68" t="str">
        <f t="shared" si="19"/>
        <v/>
      </c>
      <c r="AV847" s="68" t="str">
        <f t="shared" si="20"/>
        <v/>
      </c>
      <c r="AW847" s="67" t="str">
        <f t="shared" si="21"/>
        <v/>
      </c>
      <c r="AX847" s="51"/>
      <c r="AY847" s="51" t="str">
        <f t="shared" si="22"/>
        <v/>
      </c>
      <c r="AZ847" s="68" t="str">
        <f t="shared" si="23"/>
        <v/>
      </c>
      <c r="BA847" s="68" t="str">
        <f t="shared" si="24"/>
        <v/>
      </c>
      <c r="BB847" s="68" t="str">
        <f t="shared" si="25"/>
        <v/>
      </c>
      <c r="BC847" s="68" t="str">
        <f t="shared" si="26"/>
        <v/>
      </c>
      <c r="BD847" s="68" t="str">
        <f t="shared" si="27"/>
        <v/>
      </c>
      <c r="BE847" s="68" t="str">
        <f t="shared" si="28"/>
        <v/>
      </c>
      <c r="BF847" s="51"/>
      <c r="BG847" s="69" t="str">
        <f t="shared" si="29"/>
        <v/>
      </c>
      <c r="BH847" s="67" t="str">
        <f t="shared" si="30"/>
        <v/>
      </c>
      <c r="BI847" s="67" t="str">
        <f t="shared" si="31"/>
        <v/>
      </c>
      <c r="BJ847" s="67" t="str">
        <f t="shared" si="32"/>
        <v/>
      </c>
      <c r="BK847" s="67" t="str">
        <f t="shared" si="33"/>
        <v/>
      </c>
      <c r="BL847" s="67" t="str">
        <f t="shared" si="34"/>
        <v/>
      </c>
      <c r="BM847" s="65" t="str">
        <f t="shared" si="35"/>
        <v/>
      </c>
      <c r="BN847" s="51"/>
      <c r="BO847" s="51" t="str">
        <f t="shared" si="6116"/>
        <v/>
      </c>
      <c r="BP847" s="51" t="str">
        <f t="shared" si="6117"/>
        <v/>
      </c>
      <c r="BQ847" s="71">
        <f t="shared" si="6118"/>
        <v>18379</v>
      </c>
      <c r="BR847" s="51" t="str">
        <f t="shared" si="6119"/>
        <v/>
      </c>
      <c r="BS847" s="69" t="str">
        <f t="shared" si="2920"/>
        <v/>
      </c>
      <c r="BT847" s="51"/>
      <c r="BU847" s="68" t="str">
        <f t="shared" si="6120"/>
        <v/>
      </c>
      <c r="BV847" s="68" t="str">
        <f t="shared" si="6121"/>
        <v/>
      </c>
      <c r="BW847" s="65">
        <f t="shared" si="6122"/>
        <v>97064</v>
      </c>
      <c r="BX847" s="68" t="str">
        <f t="shared" si="6123"/>
        <v/>
      </c>
      <c r="BY847" s="67" t="str">
        <f t="shared" si="44"/>
        <v/>
      </c>
      <c r="BZ847" s="68"/>
      <c r="CA847" s="65" t="str">
        <f t="shared" si="45"/>
        <v/>
      </c>
      <c r="CB847" s="67" t="str">
        <f t="shared" si="46"/>
        <v/>
      </c>
      <c r="CC847" s="67">
        <f t="shared" si="47"/>
        <v>0</v>
      </c>
      <c r="CD847" s="67" t="str">
        <f t="shared" si="48"/>
        <v/>
      </c>
      <c r="CE847" s="67" t="str">
        <f t="shared" si="49"/>
        <v/>
      </c>
      <c r="CF847" s="68"/>
      <c r="CG847" s="68" t="str">
        <f t="shared" si="6124"/>
        <v/>
      </c>
      <c r="CH847" s="68" t="str">
        <f t="shared" si="6125"/>
        <v/>
      </c>
      <c r="CI847" s="65">
        <f t="shared" si="6126"/>
        <v>97064</v>
      </c>
      <c r="CJ847" s="68" t="str">
        <f t="shared" si="6127"/>
        <v/>
      </c>
      <c r="CK847" s="67" t="str">
        <f t="shared" si="54"/>
        <v/>
      </c>
      <c r="CL847" s="68"/>
      <c r="CM847" s="68" t="str">
        <f t="shared" si="6128"/>
        <v/>
      </c>
      <c r="CN847" s="68" t="str">
        <f t="shared" si="6129"/>
        <v/>
      </c>
      <c r="CO847" s="65">
        <f t="shared" si="6130"/>
        <v>0</v>
      </c>
      <c r="CP847" s="68" t="str">
        <f t="shared" si="6131"/>
        <v/>
      </c>
      <c r="CQ847" s="67" t="str">
        <f t="shared" si="59"/>
        <v/>
      </c>
      <c r="CR847" s="68"/>
      <c r="CS847" s="68" t="str">
        <f t="shared" si="6132"/>
        <v/>
      </c>
      <c r="CT847" s="68" t="str">
        <f t="shared" si="6133"/>
        <v/>
      </c>
      <c r="CU847" s="65">
        <f t="shared" si="6134"/>
        <v>0</v>
      </c>
      <c r="CV847" s="68" t="str">
        <f t="shared" si="6135"/>
        <v/>
      </c>
      <c r="CW847" s="67" t="str">
        <f t="shared" si="64"/>
        <v/>
      </c>
      <c r="CX847" s="68"/>
      <c r="CY847" s="68" t="str">
        <f t="shared" si="6136"/>
        <v/>
      </c>
      <c r="CZ847" s="68" t="str">
        <f t="shared" si="6137"/>
        <v/>
      </c>
      <c r="DA847" s="65">
        <f t="shared" si="6138"/>
        <v>46286</v>
      </c>
      <c r="DB847" s="68" t="str">
        <f t="shared" si="6139"/>
        <v/>
      </c>
      <c r="DC847" s="67" t="str">
        <f t="shared" si="69"/>
        <v/>
      </c>
      <c r="DD847" s="68"/>
      <c r="DE847" s="68" t="str">
        <f t="shared" si="6140"/>
        <v/>
      </c>
      <c r="DF847" s="51" t="str">
        <f t="shared" si="6141"/>
        <v/>
      </c>
      <c r="DG847" s="65">
        <f t="shared" si="6142"/>
        <v>50778</v>
      </c>
      <c r="DH847" s="51" t="str">
        <f t="shared" si="6143"/>
        <v/>
      </c>
      <c r="DI847" s="69" t="str">
        <f t="shared" si="74"/>
        <v/>
      </c>
      <c r="DJ847" s="51"/>
      <c r="DK847" s="51" t="str">
        <f t="shared" si="6144"/>
        <v/>
      </c>
      <c r="DL847" s="51" t="str">
        <f t="shared" si="6145"/>
        <v/>
      </c>
      <c r="DM847" s="65">
        <f t="shared" si="6146"/>
        <v>0</v>
      </c>
      <c r="DN847" s="51" t="str">
        <f t="shared" si="6147"/>
        <v/>
      </c>
      <c r="DO847" s="69" t="str">
        <f t="shared" si="79"/>
        <v/>
      </c>
      <c r="DP847" s="51"/>
      <c r="DQ847" s="51"/>
      <c r="DR847" s="51"/>
      <c r="DS847" s="51"/>
      <c r="DT847" s="51"/>
      <c r="DU847" s="181"/>
    </row>
    <row r="848" spans="1:125" ht="15" x14ac:dyDescent="0.25">
      <c r="A848" s="50">
        <v>2017</v>
      </c>
      <c r="B848" s="51" t="s">
        <v>904</v>
      </c>
      <c r="C848" s="50" t="s">
        <v>905</v>
      </c>
      <c r="D848" s="53" t="s">
        <v>1927</v>
      </c>
      <c r="E848" s="50" t="s">
        <v>365</v>
      </c>
      <c r="F848" s="54">
        <v>15975</v>
      </c>
      <c r="G848" s="54" t="s">
        <v>364</v>
      </c>
      <c r="H848" s="54">
        <v>43380</v>
      </c>
      <c r="I848" s="55">
        <v>109693</v>
      </c>
      <c r="J848" s="50"/>
      <c r="K848" s="50" t="s">
        <v>2032</v>
      </c>
      <c r="L848" s="58" t="s">
        <v>2032</v>
      </c>
      <c r="M848" s="58" t="s">
        <v>2032</v>
      </c>
      <c r="N848" s="58" t="s">
        <v>2032</v>
      </c>
      <c r="O848" s="58" t="s">
        <v>2032</v>
      </c>
      <c r="P848" s="59"/>
      <c r="Q848" s="60">
        <v>0</v>
      </c>
      <c r="R848" s="60">
        <v>91475</v>
      </c>
      <c r="S848" s="60">
        <v>15336</v>
      </c>
      <c r="T848" s="60">
        <v>0</v>
      </c>
      <c r="U848" s="60">
        <v>2882</v>
      </c>
      <c r="V848" s="79"/>
      <c r="W848" s="90">
        <f t="shared" si="6033"/>
        <v>109693</v>
      </c>
      <c r="X848" s="101">
        <v>0</v>
      </c>
      <c r="Y848" s="50" t="s">
        <v>167</v>
      </c>
      <c r="Z848" s="50" t="s">
        <v>1927</v>
      </c>
      <c r="AA848" s="51" t="str">
        <f t="shared" si="6110"/>
        <v/>
      </c>
      <c r="AB848" s="68" t="str">
        <f t="shared" si="6111"/>
        <v/>
      </c>
      <c r="AC848" s="68" t="str">
        <f t="shared" si="6112"/>
        <v/>
      </c>
      <c r="AD848" s="68" t="str">
        <f t="shared" si="6113"/>
        <v/>
      </c>
      <c r="AE848" s="68" t="str">
        <f t="shared" si="6114"/>
        <v/>
      </c>
      <c r="AF848" s="68" t="str">
        <f t="shared" si="6115"/>
        <v/>
      </c>
      <c r="AG848" s="67" t="str">
        <f t="shared" si="7"/>
        <v/>
      </c>
      <c r="AH848" s="51"/>
      <c r="AI848" s="51" t="str">
        <f t="shared" si="8"/>
        <v/>
      </c>
      <c r="AJ848" s="68" t="str">
        <f t="shared" si="9"/>
        <v/>
      </c>
      <c r="AK848" s="68" t="str">
        <f t="shared" si="10"/>
        <v/>
      </c>
      <c r="AL848" s="68" t="str">
        <f t="shared" si="11"/>
        <v/>
      </c>
      <c r="AM848" s="68" t="str">
        <f t="shared" si="12"/>
        <v/>
      </c>
      <c r="AN848" s="68" t="str">
        <f t="shared" si="13"/>
        <v/>
      </c>
      <c r="AO848" s="67" t="str">
        <f t="shared" si="14"/>
        <v/>
      </c>
      <c r="AP848" s="51"/>
      <c r="AQ848" s="51" t="str">
        <f t="shared" si="15"/>
        <v/>
      </c>
      <c r="AR848" s="68" t="str">
        <f t="shared" si="16"/>
        <v/>
      </c>
      <c r="AS848" s="68" t="str">
        <f t="shared" si="17"/>
        <v/>
      </c>
      <c r="AT848" s="68" t="str">
        <f t="shared" si="18"/>
        <v/>
      </c>
      <c r="AU848" s="68" t="str">
        <f t="shared" si="19"/>
        <v/>
      </c>
      <c r="AV848" s="68" t="str">
        <f t="shared" si="20"/>
        <v/>
      </c>
      <c r="AW848" s="67" t="str">
        <f t="shared" si="21"/>
        <v/>
      </c>
      <c r="AX848" s="51"/>
      <c r="AY848" s="51" t="str">
        <f t="shared" si="22"/>
        <v/>
      </c>
      <c r="AZ848" s="68" t="str">
        <f t="shared" si="23"/>
        <v/>
      </c>
      <c r="BA848" s="68" t="str">
        <f t="shared" si="24"/>
        <v/>
      </c>
      <c r="BB848" s="68" t="str">
        <f t="shared" si="25"/>
        <v/>
      </c>
      <c r="BC848" s="68" t="str">
        <f t="shared" si="26"/>
        <v/>
      </c>
      <c r="BD848" s="68" t="str">
        <f t="shared" si="27"/>
        <v/>
      </c>
      <c r="BE848" s="68" t="str">
        <f t="shared" si="28"/>
        <v/>
      </c>
      <c r="BF848" s="51"/>
      <c r="BG848" s="69" t="str">
        <f t="shared" si="29"/>
        <v/>
      </c>
      <c r="BH848" s="67" t="str">
        <f t="shared" si="30"/>
        <v/>
      </c>
      <c r="BI848" s="67" t="str">
        <f t="shared" si="31"/>
        <v/>
      </c>
      <c r="BJ848" s="67" t="str">
        <f t="shared" si="32"/>
        <v/>
      </c>
      <c r="BK848" s="67" t="str">
        <f t="shared" si="33"/>
        <v/>
      </c>
      <c r="BL848" s="67" t="str">
        <f t="shared" si="34"/>
        <v/>
      </c>
      <c r="BM848" s="65" t="str">
        <f t="shared" si="35"/>
        <v/>
      </c>
      <c r="BN848" s="51"/>
      <c r="BO848" s="51" t="str">
        <f t="shared" si="6116"/>
        <v/>
      </c>
      <c r="BP848" s="51" t="str">
        <f t="shared" si="6117"/>
        <v/>
      </c>
      <c r="BQ848" s="51" t="str">
        <f t="shared" si="6118"/>
        <v/>
      </c>
      <c r="BR848" s="71">
        <f t="shared" si="6119"/>
        <v>15975</v>
      </c>
      <c r="BS848" s="69" t="str">
        <f t="shared" si="2920"/>
        <v/>
      </c>
      <c r="BT848" s="51"/>
      <c r="BU848" s="68" t="str">
        <f t="shared" si="6120"/>
        <v/>
      </c>
      <c r="BV848" s="68" t="str">
        <f t="shared" si="6121"/>
        <v/>
      </c>
      <c r="BW848" s="68" t="str">
        <f t="shared" si="6122"/>
        <v/>
      </c>
      <c r="BX848" s="65">
        <f t="shared" si="6123"/>
        <v>109693</v>
      </c>
      <c r="BY848" s="67" t="str">
        <f t="shared" si="44"/>
        <v/>
      </c>
      <c r="BZ848" s="68"/>
      <c r="CA848" s="65" t="str">
        <f t="shared" si="45"/>
        <v/>
      </c>
      <c r="CB848" s="67" t="str">
        <f t="shared" si="46"/>
        <v/>
      </c>
      <c r="CC848" s="67" t="str">
        <f t="shared" si="47"/>
        <v/>
      </c>
      <c r="CD848" s="67">
        <f t="shared" si="48"/>
        <v>0</v>
      </c>
      <c r="CE848" s="67" t="str">
        <f t="shared" si="49"/>
        <v/>
      </c>
      <c r="CF848" s="68"/>
      <c r="CG848" s="68" t="str">
        <f t="shared" si="6124"/>
        <v/>
      </c>
      <c r="CH848" s="68" t="str">
        <f t="shared" si="6125"/>
        <v/>
      </c>
      <c r="CI848" s="68" t="str">
        <f t="shared" si="6126"/>
        <v/>
      </c>
      <c r="CJ848" s="65">
        <f t="shared" si="6127"/>
        <v>109693</v>
      </c>
      <c r="CK848" s="67" t="str">
        <f t="shared" si="54"/>
        <v/>
      </c>
      <c r="CL848" s="68"/>
      <c r="CM848" s="68" t="str">
        <f t="shared" si="6128"/>
        <v/>
      </c>
      <c r="CN848" s="68" t="str">
        <f t="shared" si="6129"/>
        <v/>
      </c>
      <c r="CO848" s="68" t="str">
        <f t="shared" si="6130"/>
        <v/>
      </c>
      <c r="CP848" s="65">
        <f t="shared" si="6131"/>
        <v>0</v>
      </c>
      <c r="CQ848" s="67" t="str">
        <f t="shared" si="59"/>
        <v/>
      </c>
      <c r="CR848" s="68"/>
      <c r="CS848" s="68" t="str">
        <f t="shared" si="6132"/>
        <v/>
      </c>
      <c r="CT848" s="68" t="str">
        <f t="shared" si="6133"/>
        <v/>
      </c>
      <c r="CU848" s="68" t="str">
        <f t="shared" si="6134"/>
        <v/>
      </c>
      <c r="CV848" s="65">
        <f t="shared" si="6135"/>
        <v>91475</v>
      </c>
      <c r="CW848" s="67" t="str">
        <f t="shared" si="64"/>
        <v/>
      </c>
      <c r="CX848" s="68"/>
      <c r="CY848" s="68" t="str">
        <f t="shared" si="6136"/>
        <v/>
      </c>
      <c r="CZ848" s="68" t="str">
        <f t="shared" si="6137"/>
        <v/>
      </c>
      <c r="DA848" s="68" t="str">
        <f t="shared" si="6138"/>
        <v/>
      </c>
      <c r="DB848" s="65">
        <f t="shared" si="6139"/>
        <v>15336</v>
      </c>
      <c r="DC848" s="67" t="str">
        <f t="shared" si="69"/>
        <v/>
      </c>
      <c r="DD848" s="68"/>
      <c r="DE848" s="68" t="str">
        <f t="shared" si="6140"/>
        <v/>
      </c>
      <c r="DF848" s="51" t="str">
        <f t="shared" si="6141"/>
        <v/>
      </c>
      <c r="DG848" s="51" t="str">
        <f t="shared" si="6142"/>
        <v/>
      </c>
      <c r="DH848" s="65">
        <f t="shared" si="6143"/>
        <v>0</v>
      </c>
      <c r="DI848" s="69" t="str">
        <f t="shared" si="74"/>
        <v/>
      </c>
      <c r="DJ848" s="51"/>
      <c r="DK848" s="51" t="str">
        <f t="shared" si="6144"/>
        <v/>
      </c>
      <c r="DL848" s="51" t="str">
        <f t="shared" si="6145"/>
        <v/>
      </c>
      <c r="DM848" s="51" t="str">
        <f t="shared" si="6146"/>
        <v/>
      </c>
      <c r="DN848" s="65">
        <f t="shared" si="6147"/>
        <v>2882</v>
      </c>
      <c r="DO848" s="69" t="str">
        <f t="shared" si="79"/>
        <v/>
      </c>
      <c r="DP848" s="51"/>
      <c r="DQ848" s="51"/>
      <c r="DR848" s="51"/>
      <c r="DS848" s="51"/>
      <c r="DT848" s="51"/>
      <c r="DU848" s="181"/>
    </row>
    <row r="849" spans="1:125" ht="15" x14ac:dyDescent="0.25">
      <c r="A849" s="56">
        <v>2018</v>
      </c>
      <c r="B849" s="51" t="s">
        <v>904</v>
      </c>
      <c r="C849" s="50" t="s">
        <v>905</v>
      </c>
      <c r="D849" s="170" t="s">
        <v>1927</v>
      </c>
      <c r="E849" s="50" t="s">
        <v>365</v>
      </c>
      <c r="F849" s="89">
        <v>13182</v>
      </c>
      <c r="G849" s="89">
        <v>0</v>
      </c>
      <c r="H849" s="89">
        <v>42928</v>
      </c>
      <c r="I849" s="90">
        <v>123569</v>
      </c>
      <c r="J849" s="50"/>
      <c r="K849" s="50" t="s">
        <v>2032</v>
      </c>
      <c r="L849" s="58"/>
      <c r="M849" s="58"/>
      <c r="N849" s="58"/>
      <c r="O849" s="58"/>
      <c r="P849" s="91"/>
      <c r="Q849" s="92">
        <v>0</v>
      </c>
      <c r="R849" s="92">
        <v>31375</v>
      </c>
      <c r="S849" s="92">
        <v>14878</v>
      </c>
      <c r="T849" s="92">
        <v>77316</v>
      </c>
      <c r="U849" s="94"/>
      <c r="V849" s="94"/>
      <c r="W849" s="90">
        <f t="shared" si="6033"/>
        <v>123569</v>
      </c>
      <c r="X849" s="101">
        <v>0</v>
      </c>
      <c r="Y849" s="56" t="s">
        <v>167</v>
      </c>
      <c r="Z849" s="50"/>
      <c r="AA849" s="51"/>
      <c r="AB849" s="68"/>
      <c r="AC849" s="68"/>
      <c r="AD849" s="68"/>
      <c r="AE849" s="68"/>
      <c r="AF849" s="68"/>
      <c r="AG849" s="67" t="str">
        <f t="shared" si="7"/>
        <v/>
      </c>
      <c r="AH849" s="51"/>
      <c r="AI849" s="51" t="str">
        <f t="shared" si="8"/>
        <v/>
      </c>
      <c r="AJ849" s="68" t="str">
        <f t="shared" si="9"/>
        <v/>
      </c>
      <c r="AK849" s="68" t="str">
        <f t="shared" si="10"/>
        <v/>
      </c>
      <c r="AL849" s="68" t="str">
        <f t="shared" si="11"/>
        <v/>
      </c>
      <c r="AM849" s="68" t="str">
        <f t="shared" si="12"/>
        <v/>
      </c>
      <c r="AN849" s="68" t="str">
        <f t="shared" si="13"/>
        <v/>
      </c>
      <c r="AO849" s="67" t="str">
        <f t="shared" si="14"/>
        <v/>
      </c>
      <c r="AP849" s="51"/>
      <c r="AQ849" s="51" t="str">
        <f t="shared" si="15"/>
        <v/>
      </c>
      <c r="AR849" s="68" t="str">
        <f t="shared" si="16"/>
        <v/>
      </c>
      <c r="AS849" s="68" t="str">
        <f t="shared" si="17"/>
        <v/>
      </c>
      <c r="AT849" s="68" t="str">
        <f t="shared" si="18"/>
        <v/>
      </c>
      <c r="AU849" s="68" t="str">
        <f t="shared" si="19"/>
        <v/>
      </c>
      <c r="AV849" s="68" t="str">
        <f t="shared" si="20"/>
        <v/>
      </c>
      <c r="AW849" s="67" t="str">
        <f t="shared" si="21"/>
        <v/>
      </c>
      <c r="AX849" s="51"/>
      <c r="AY849" s="51" t="str">
        <f t="shared" si="22"/>
        <v/>
      </c>
      <c r="AZ849" s="68" t="str">
        <f t="shared" si="23"/>
        <v/>
      </c>
      <c r="BA849" s="68" t="str">
        <f t="shared" si="24"/>
        <v/>
      </c>
      <c r="BB849" s="68" t="str">
        <f t="shared" si="25"/>
        <v/>
      </c>
      <c r="BC849" s="68" t="str">
        <f t="shared" si="26"/>
        <v/>
      </c>
      <c r="BD849" s="68" t="str">
        <f t="shared" si="27"/>
        <v/>
      </c>
      <c r="BE849" s="68" t="str">
        <f t="shared" si="28"/>
        <v/>
      </c>
      <c r="BF849" s="51"/>
      <c r="BG849" s="69" t="str">
        <f t="shared" si="29"/>
        <v/>
      </c>
      <c r="BH849" s="67" t="str">
        <f t="shared" si="30"/>
        <v/>
      </c>
      <c r="BI849" s="67" t="str">
        <f t="shared" si="31"/>
        <v/>
      </c>
      <c r="BJ849" s="67" t="str">
        <f t="shared" si="32"/>
        <v/>
      </c>
      <c r="BK849" s="67" t="str">
        <f t="shared" si="33"/>
        <v/>
      </c>
      <c r="BL849" s="67" t="str">
        <f t="shared" si="34"/>
        <v/>
      </c>
      <c r="BM849" s="65" t="str">
        <f t="shared" si="35"/>
        <v/>
      </c>
      <c r="BN849" s="70"/>
      <c r="BO849" s="70"/>
      <c r="BP849" s="51"/>
      <c r="BQ849" s="51"/>
      <c r="BR849" s="51"/>
      <c r="BS849" s="96">
        <f t="shared" si="2920"/>
        <v>13182</v>
      </c>
      <c r="BT849" s="70"/>
      <c r="BU849" s="65"/>
      <c r="BV849" s="68"/>
      <c r="BW849" s="68"/>
      <c r="BX849" s="68"/>
      <c r="BY849" s="67">
        <f t="shared" si="44"/>
        <v>123569</v>
      </c>
      <c r="BZ849" s="65"/>
      <c r="CA849" s="65" t="str">
        <f t="shared" si="45"/>
        <v/>
      </c>
      <c r="CB849" s="67" t="str">
        <f t="shared" si="46"/>
        <v/>
      </c>
      <c r="CC849" s="67" t="str">
        <f t="shared" si="47"/>
        <v/>
      </c>
      <c r="CD849" s="67" t="str">
        <f t="shared" si="48"/>
        <v/>
      </c>
      <c r="CE849" s="67">
        <f t="shared" si="49"/>
        <v>0</v>
      </c>
      <c r="CF849" s="65"/>
      <c r="CG849" s="65"/>
      <c r="CH849" s="68"/>
      <c r="CI849" s="68"/>
      <c r="CJ849" s="68"/>
      <c r="CK849" s="67">
        <f t="shared" si="54"/>
        <v>123569</v>
      </c>
      <c r="CL849" s="65"/>
      <c r="CM849" s="65"/>
      <c r="CN849" s="68"/>
      <c r="CO849" s="68"/>
      <c r="CP849" s="68"/>
      <c r="CQ849" s="67">
        <f t="shared" si="59"/>
        <v>0</v>
      </c>
      <c r="CR849" s="65"/>
      <c r="CS849" s="65"/>
      <c r="CT849" s="68"/>
      <c r="CU849" s="68"/>
      <c r="CV849" s="68"/>
      <c r="CW849" s="67">
        <f t="shared" si="64"/>
        <v>31375</v>
      </c>
      <c r="CX849" s="65"/>
      <c r="CY849" s="65"/>
      <c r="CZ849" s="68"/>
      <c r="DA849" s="68"/>
      <c r="DB849" s="68"/>
      <c r="DC849" s="67">
        <f t="shared" si="69"/>
        <v>14878</v>
      </c>
      <c r="DD849" s="65"/>
      <c r="DE849" s="65"/>
      <c r="DF849" s="51"/>
      <c r="DG849" s="51"/>
      <c r="DH849" s="51"/>
      <c r="DI849" s="67">
        <f t="shared" si="74"/>
        <v>77316</v>
      </c>
      <c r="DJ849" s="70"/>
      <c r="DK849" s="70"/>
      <c r="DL849" s="51"/>
      <c r="DM849" s="51"/>
      <c r="DN849" s="51"/>
      <c r="DO849" s="67">
        <f t="shared" si="79"/>
        <v>0</v>
      </c>
      <c r="DP849" s="51"/>
      <c r="DQ849" s="51"/>
      <c r="DR849" s="51"/>
      <c r="DS849" s="51"/>
      <c r="DT849" s="51"/>
      <c r="DU849" s="181"/>
    </row>
    <row r="850" spans="1:125" ht="15" x14ac:dyDescent="0.25">
      <c r="A850" s="50"/>
      <c r="B850" s="51"/>
      <c r="C850" s="50"/>
      <c r="D850" s="53"/>
      <c r="E850" s="50"/>
      <c r="F850" s="54"/>
      <c r="G850" s="54"/>
      <c r="H850" s="54"/>
      <c r="I850" s="55"/>
      <c r="J850" s="50"/>
      <c r="K850" s="50" t="s">
        <v>2032</v>
      </c>
      <c r="L850" s="58"/>
      <c r="M850" s="58"/>
      <c r="N850" s="58"/>
      <c r="O850" s="58"/>
      <c r="P850" s="59"/>
      <c r="Q850" s="60"/>
      <c r="R850" s="60"/>
      <c r="S850" s="60"/>
      <c r="T850" s="60"/>
      <c r="U850" s="60"/>
      <c r="V850" s="79"/>
      <c r="W850" s="90">
        <f t="shared" si="6033"/>
        <v>0</v>
      </c>
      <c r="X850" s="101"/>
      <c r="Y850" s="50"/>
      <c r="Z850" s="50"/>
      <c r="AA850" s="51"/>
      <c r="AB850" s="68"/>
      <c r="AC850" s="68"/>
      <c r="AD850" s="68"/>
      <c r="AE850" s="68"/>
      <c r="AF850" s="68"/>
      <c r="AG850" s="67" t="str">
        <f t="shared" si="7"/>
        <v/>
      </c>
      <c r="AH850" s="51"/>
      <c r="AI850" s="51" t="str">
        <f t="shared" si="8"/>
        <v/>
      </c>
      <c r="AJ850" s="68" t="str">
        <f t="shared" si="9"/>
        <v/>
      </c>
      <c r="AK850" s="68" t="str">
        <f t="shared" si="10"/>
        <v/>
      </c>
      <c r="AL850" s="68" t="str">
        <f t="shared" si="11"/>
        <v/>
      </c>
      <c r="AM850" s="68" t="str">
        <f t="shared" si="12"/>
        <v/>
      </c>
      <c r="AN850" s="68" t="str">
        <f t="shared" si="13"/>
        <v/>
      </c>
      <c r="AO850" s="67" t="str">
        <f t="shared" si="14"/>
        <v/>
      </c>
      <c r="AP850" s="51"/>
      <c r="AQ850" s="51" t="str">
        <f t="shared" si="15"/>
        <v/>
      </c>
      <c r="AR850" s="68" t="str">
        <f t="shared" si="16"/>
        <v/>
      </c>
      <c r="AS850" s="68" t="str">
        <f t="shared" si="17"/>
        <v/>
      </c>
      <c r="AT850" s="68" t="str">
        <f t="shared" si="18"/>
        <v/>
      </c>
      <c r="AU850" s="68" t="str">
        <f t="shared" si="19"/>
        <v/>
      </c>
      <c r="AV850" s="68" t="str">
        <f t="shared" si="20"/>
        <v/>
      </c>
      <c r="AW850" s="67" t="str">
        <f t="shared" si="21"/>
        <v/>
      </c>
      <c r="AX850" s="51"/>
      <c r="AY850" s="51" t="str">
        <f t="shared" si="22"/>
        <v/>
      </c>
      <c r="AZ850" s="68" t="str">
        <f t="shared" si="23"/>
        <v/>
      </c>
      <c r="BA850" s="68" t="str">
        <f t="shared" si="24"/>
        <v/>
      </c>
      <c r="BB850" s="68" t="str">
        <f t="shared" si="25"/>
        <v/>
      </c>
      <c r="BC850" s="68" t="str">
        <f t="shared" si="26"/>
        <v/>
      </c>
      <c r="BD850" s="68" t="str">
        <f t="shared" si="27"/>
        <v/>
      </c>
      <c r="BE850" s="68" t="str">
        <f t="shared" si="28"/>
        <v/>
      </c>
      <c r="BF850" s="51"/>
      <c r="BG850" s="69" t="str">
        <f t="shared" si="29"/>
        <v/>
      </c>
      <c r="BH850" s="67" t="str">
        <f t="shared" si="30"/>
        <v/>
      </c>
      <c r="BI850" s="67" t="str">
        <f t="shared" si="31"/>
        <v/>
      </c>
      <c r="BJ850" s="67" t="str">
        <f t="shared" si="32"/>
        <v/>
      </c>
      <c r="BK850" s="67" t="str">
        <f t="shared" si="33"/>
        <v/>
      </c>
      <c r="BL850" s="67" t="str">
        <f t="shared" si="34"/>
        <v/>
      </c>
      <c r="BM850" s="65" t="str">
        <f t="shared" si="35"/>
        <v/>
      </c>
      <c r="BN850" s="70"/>
      <c r="BO850" s="70"/>
      <c r="BP850" s="51"/>
      <c r="BQ850" s="51"/>
      <c r="BR850" s="51"/>
      <c r="BS850" s="69" t="str">
        <f t="shared" si="2920"/>
        <v/>
      </c>
      <c r="BT850" s="70"/>
      <c r="BU850" s="65"/>
      <c r="BV850" s="68"/>
      <c r="BW850" s="68"/>
      <c r="BX850" s="68"/>
      <c r="BY850" s="67" t="str">
        <f t="shared" si="44"/>
        <v/>
      </c>
      <c r="BZ850" s="65"/>
      <c r="CA850" s="65" t="str">
        <f t="shared" si="45"/>
        <v/>
      </c>
      <c r="CB850" s="67" t="str">
        <f t="shared" si="46"/>
        <v/>
      </c>
      <c r="CC850" s="67" t="str">
        <f t="shared" si="47"/>
        <v/>
      </c>
      <c r="CD850" s="67" t="str">
        <f t="shared" si="48"/>
        <v/>
      </c>
      <c r="CE850" s="67" t="str">
        <f t="shared" si="49"/>
        <v/>
      </c>
      <c r="CF850" s="65"/>
      <c r="CG850" s="65"/>
      <c r="CH850" s="68"/>
      <c r="CI850" s="68"/>
      <c r="CJ850" s="68"/>
      <c r="CK850" s="67" t="str">
        <f t="shared" si="54"/>
        <v/>
      </c>
      <c r="CL850" s="65"/>
      <c r="CM850" s="65"/>
      <c r="CN850" s="68"/>
      <c r="CO850" s="68"/>
      <c r="CP850" s="68"/>
      <c r="CQ850" s="67" t="str">
        <f t="shared" si="59"/>
        <v/>
      </c>
      <c r="CR850" s="65"/>
      <c r="CS850" s="65"/>
      <c r="CT850" s="68"/>
      <c r="CU850" s="68"/>
      <c r="CV850" s="68"/>
      <c r="CW850" s="67" t="str">
        <f t="shared" si="64"/>
        <v/>
      </c>
      <c r="CX850" s="65"/>
      <c r="CY850" s="65"/>
      <c r="CZ850" s="68"/>
      <c r="DA850" s="68"/>
      <c r="DB850" s="68"/>
      <c r="DC850" s="67" t="str">
        <f t="shared" si="69"/>
        <v/>
      </c>
      <c r="DD850" s="65"/>
      <c r="DE850" s="65"/>
      <c r="DF850" s="51"/>
      <c r="DG850" s="51"/>
      <c r="DH850" s="51"/>
      <c r="DI850" s="69" t="str">
        <f t="shared" si="74"/>
        <v/>
      </c>
      <c r="DJ850" s="70"/>
      <c r="DK850" s="70"/>
      <c r="DL850" s="51"/>
      <c r="DM850" s="51"/>
      <c r="DN850" s="51"/>
      <c r="DO850" s="69" t="str">
        <f t="shared" si="79"/>
        <v/>
      </c>
      <c r="DP850" s="51"/>
      <c r="DQ850" s="51"/>
      <c r="DR850" s="51"/>
      <c r="DS850" s="51"/>
      <c r="DT850" s="51"/>
      <c r="DU850" s="181"/>
    </row>
    <row r="851" spans="1:125" ht="15" x14ac:dyDescent="0.25">
      <c r="A851" s="50">
        <v>2014</v>
      </c>
      <c r="B851" s="51" t="s">
        <v>1000</v>
      </c>
      <c r="C851" s="50" t="s">
        <v>1001</v>
      </c>
      <c r="D851" s="53" t="s">
        <v>431</v>
      </c>
      <c r="E851" s="50" t="s">
        <v>364</v>
      </c>
      <c r="F851" s="54">
        <v>406284</v>
      </c>
      <c r="G851" s="54" t="s">
        <v>364</v>
      </c>
      <c r="H851" s="54">
        <v>39172</v>
      </c>
      <c r="I851" s="55">
        <v>499327</v>
      </c>
      <c r="J851" s="50"/>
      <c r="K851" s="50" t="s">
        <v>2032</v>
      </c>
      <c r="L851" s="58" t="s">
        <v>2032</v>
      </c>
      <c r="M851" s="58" t="s">
        <v>2032</v>
      </c>
      <c r="N851" s="58" t="s">
        <v>2032</v>
      </c>
      <c r="O851" s="58" t="s">
        <v>2032</v>
      </c>
      <c r="P851" s="59"/>
      <c r="Q851" s="60">
        <v>278899</v>
      </c>
      <c r="R851" s="60">
        <v>0</v>
      </c>
      <c r="S851" s="60">
        <v>220428</v>
      </c>
      <c r="T851" s="60">
        <v>0</v>
      </c>
      <c r="U851" s="60">
        <v>0</v>
      </c>
      <c r="V851" s="79"/>
      <c r="W851" s="90">
        <f t="shared" si="6033"/>
        <v>499327</v>
      </c>
      <c r="X851" s="101">
        <v>0</v>
      </c>
      <c r="Y851" s="50" t="s">
        <v>167</v>
      </c>
      <c r="Z851" s="50" t="s">
        <v>431</v>
      </c>
      <c r="AA851" s="51" t="str">
        <f t="shared" ref="AA851:AA854" si="6148">IF(A851 =2014,IF(Y851 ="",F851,""),"")</f>
        <v/>
      </c>
      <c r="AB851" s="68" t="str">
        <f t="shared" ref="AB851:AB854" si="6149">IF(A851 =2014,IF(Y851 ="",I851,""),"")</f>
        <v/>
      </c>
      <c r="AC851" s="68" t="str">
        <f t="shared" ref="AC851:AC854" si="6150">IF(A851 =2014,IF(Y851 ="",Q851,""),"")</f>
        <v/>
      </c>
      <c r="AD851" s="68" t="str">
        <f t="shared" ref="AD851:AD854" si="6151">IF(A851 =2014,IF(Y851 ="",R851,""),"")</f>
        <v/>
      </c>
      <c r="AE851" s="68" t="str">
        <f t="shared" ref="AE851:AE854" si="6152">IF(A851 =2014,IF(Y851 ="",S851,""),"")</f>
        <v/>
      </c>
      <c r="AF851" s="68" t="str">
        <f t="shared" ref="AF851:AF854" si="6153">IF(A851 =2014,IF(Y851 ="",T851+U851,""),"")</f>
        <v/>
      </c>
      <c r="AG851" s="67" t="str">
        <f t="shared" si="7"/>
        <v/>
      </c>
      <c r="AH851" s="51"/>
      <c r="AI851" s="51" t="str">
        <f t="shared" si="8"/>
        <v/>
      </c>
      <c r="AJ851" s="68" t="str">
        <f t="shared" si="9"/>
        <v/>
      </c>
      <c r="AK851" s="68" t="str">
        <f t="shared" si="10"/>
        <v/>
      </c>
      <c r="AL851" s="68" t="str">
        <f t="shared" si="11"/>
        <v/>
      </c>
      <c r="AM851" s="68" t="str">
        <f t="shared" si="12"/>
        <v/>
      </c>
      <c r="AN851" s="68" t="str">
        <f t="shared" si="13"/>
        <v/>
      </c>
      <c r="AO851" s="67" t="str">
        <f t="shared" si="14"/>
        <v/>
      </c>
      <c r="AP851" s="51"/>
      <c r="AQ851" s="51" t="str">
        <f t="shared" si="15"/>
        <v/>
      </c>
      <c r="AR851" s="68" t="str">
        <f t="shared" si="16"/>
        <v/>
      </c>
      <c r="AS851" s="68" t="str">
        <f t="shared" si="17"/>
        <v/>
      </c>
      <c r="AT851" s="68" t="str">
        <f t="shared" si="18"/>
        <v/>
      </c>
      <c r="AU851" s="68" t="str">
        <f t="shared" si="19"/>
        <v/>
      </c>
      <c r="AV851" s="68" t="str">
        <f t="shared" si="20"/>
        <v/>
      </c>
      <c r="AW851" s="67" t="str">
        <f t="shared" si="21"/>
        <v/>
      </c>
      <c r="AX851" s="51"/>
      <c r="AY851" s="51" t="str">
        <f t="shared" si="22"/>
        <v/>
      </c>
      <c r="AZ851" s="68" t="str">
        <f t="shared" si="23"/>
        <v/>
      </c>
      <c r="BA851" s="68" t="str">
        <f t="shared" si="24"/>
        <v/>
      </c>
      <c r="BB851" s="68" t="str">
        <f t="shared" si="25"/>
        <v/>
      </c>
      <c r="BC851" s="68" t="str">
        <f t="shared" si="26"/>
        <v/>
      </c>
      <c r="BD851" s="68" t="str">
        <f t="shared" si="27"/>
        <v/>
      </c>
      <c r="BE851" s="68" t="str">
        <f t="shared" si="28"/>
        <v/>
      </c>
      <c r="BF851" s="51"/>
      <c r="BG851" s="69" t="str">
        <f t="shared" si="29"/>
        <v/>
      </c>
      <c r="BH851" s="67" t="str">
        <f t="shared" si="30"/>
        <v/>
      </c>
      <c r="BI851" s="67" t="str">
        <f t="shared" si="31"/>
        <v/>
      </c>
      <c r="BJ851" s="67" t="str">
        <f t="shared" si="32"/>
        <v/>
      </c>
      <c r="BK851" s="67" t="str">
        <f t="shared" si="33"/>
        <v/>
      </c>
      <c r="BL851" s="67" t="str">
        <f t="shared" si="34"/>
        <v/>
      </c>
      <c r="BM851" s="65" t="str">
        <f t="shared" si="35"/>
        <v/>
      </c>
      <c r="BN851" s="70"/>
      <c r="BO851" s="71">
        <f t="shared" ref="BO851:BO854" si="6154">IF(A851 =2014,F851,"")</f>
        <v>406284</v>
      </c>
      <c r="BP851" s="51" t="str">
        <f t="shared" ref="BP851:BP854" si="6155">IF(A851 =2015,F851,"")</f>
        <v/>
      </c>
      <c r="BQ851" s="51" t="str">
        <f t="shared" ref="BQ851:BQ854" si="6156">IF(A851 =2016,F851,"")</f>
        <v/>
      </c>
      <c r="BR851" s="51" t="str">
        <f t="shared" ref="BR851:BR854" si="6157">IF(A851 =2017,F851,"")</f>
        <v/>
      </c>
      <c r="BS851" s="69" t="str">
        <f t="shared" si="2920"/>
        <v/>
      </c>
      <c r="BT851" s="70"/>
      <c r="BU851" s="65">
        <f t="shared" ref="BU851:BU854" si="6158">IF(A851 =2014,I851,"")</f>
        <v>499327</v>
      </c>
      <c r="BV851" s="68" t="str">
        <f t="shared" ref="BV851:BV854" si="6159">IF(A851 =2015,I851,"")</f>
        <v/>
      </c>
      <c r="BW851" s="68" t="str">
        <f t="shared" ref="BW851:BW854" si="6160">IF(A851 =2016,I851,"")</f>
        <v/>
      </c>
      <c r="BX851" s="68" t="str">
        <f t="shared" ref="BX851:BX854" si="6161">IF(A851 =2017,I851,"")</f>
        <v/>
      </c>
      <c r="BY851" s="67" t="str">
        <f t="shared" si="44"/>
        <v/>
      </c>
      <c r="BZ851" s="65"/>
      <c r="CA851" s="65">
        <f t="shared" si="45"/>
        <v>0</v>
      </c>
      <c r="CB851" s="67" t="str">
        <f t="shared" si="46"/>
        <v/>
      </c>
      <c r="CC851" s="67" t="str">
        <f t="shared" si="47"/>
        <v/>
      </c>
      <c r="CD851" s="67" t="str">
        <f t="shared" si="48"/>
        <v/>
      </c>
      <c r="CE851" s="67" t="str">
        <f t="shared" si="49"/>
        <v/>
      </c>
      <c r="CF851" s="65"/>
      <c r="CG851" s="65">
        <f t="shared" ref="CG851:CG854" si="6162">IF(A851 =2014,Q851+R851+S851+T851+U851,"")</f>
        <v>499327</v>
      </c>
      <c r="CH851" s="68" t="str">
        <f t="shared" ref="CH851:CH854" si="6163">IF(A851 =2015,Q851+R851+S851+T851+U851,"")</f>
        <v/>
      </c>
      <c r="CI851" s="68" t="str">
        <f t="shared" ref="CI851:CI854" si="6164">IF(A851 =2016,Q851+R851+S851+T851+U851,"")</f>
        <v/>
      </c>
      <c r="CJ851" s="68" t="str">
        <f t="shared" ref="CJ851:CJ854" si="6165">IF(A851 =2017,Q851+R851+S851+T851+U851,"")</f>
        <v/>
      </c>
      <c r="CK851" s="67" t="str">
        <f t="shared" si="54"/>
        <v/>
      </c>
      <c r="CL851" s="65"/>
      <c r="CM851" s="65">
        <f t="shared" ref="CM851:CM854" si="6166">IF(A851 =2014,Q851,"")</f>
        <v>278899</v>
      </c>
      <c r="CN851" s="68" t="str">
        <f t="shared" ref="CN851:CN854" si="6167">IF(A851 =2015,Q851,"")</f>
        <v/>
      </c>
      <c r="CO851" s="68" t="str">
        <f t="shared" ref="CO851:CO854" si="6168">IF(A851 =2016,Q851,"")</f>
        <v/>
      </c>
      <c r="CP851" s="68" t="str">
        <f t="shared" ref="CP851:CP854" si="6169">IF(A851 =2017,Q851,"")</f>
        <v/>
      </c>
      <c r="CQ851" s="67" t="str">
        <f t="shared" si="59"/>
        <v/>
      </c>
      <c r="CR851" s="65"/>
      <c r="CS851" s="65">
        <f t="shared" ref="CS851:CS854" si="6170">IF(A851 =2014,R851,"")</f>
        <v>0</v>
      </c>
      <c r="CT851" s="68" t="str">
        <f t="shared" ref="CT851:CT854" si="6171">IF(A851 =2015,R851,"")</f>
        <v/>
      </c>
      <c r="CU851" s="68" t="str">
        <f t="shared" ref="CU851:CU854" si="6172">IF(A851 =2016,R851,"")</f>
        <v/>
      </c>
      <c r="CV851" s="68" t="str">
        <f t="shared" ref="CV851:CV854" si="6173">IF(A851 =2017,R851,"")</f>
        <v/>
      </c>
      <c r="CW851" s="67" t="str">
        <f t="shared" si="64"/>
        <v/>
      </c>
      <c r="CX851" s="65"/>
      <c r="CY851" s="65">
        <f t="shared" ref="CY851:CY854" si="6174">IF(A851 =2014,S851,"")</f>
        <v>220428</v>
      </c>
      <c r="CZ851" s="68" t="str">
        <f t="shared" ref="CZ851:CZ854" si="6175">IF(A851 =2015,S851,"")</f>
        <v/>
      </c>
      <c r="DA851" s="68" t="str">
        <f t="shared" ref="DA851:DA854" si="6176">IF(A851 =2016,S851,"")</f>
        <v/>
      </c>
      <c r="DB851" s="68" t="str">
        <f t="shared" ref="DB851:DB854" si="6177">IF(A851 =2017,S851,"")</f>
        <v/>
      </c>
      <c r="DC851" s="67" t="str">
        <f t="shared" si="69"/>
        <v/>
      </c>
      <c r="DD851" s="65"/>
      <c r="DE851" s="65">
        <f t="shared" ref="DE851:DE854" si="6178">IF(A851 =2014,T851,"")</f>
        <v>0</v>
      </c>
      <c r="DF851" s="51" t="str">
        <f t="shared" ref="DF851:DF854" si="6179">IF(A851 =2015,T851,"")</f>
        <v/>
      </c>
      <c r="DG851" s="51" t="str">
        <f t="shared" ref="DG851:DG854" si="6180">IF(A851 =2016,T851,"")</f>
        <v/>
      </c>
      <c r="DH851" s="51" t="str">
        <f t="shared" ref="DH851:DH854" si="6181">IF(A851 =2017,T851,"")</f>
        <v/>
      </c>
      <c r="DI851" s="69" t="str">
        <f t="shared" si="74"/>
        <v/>
      </c>
      <c r="DJ851" s="70"/>
      <c r="DK851" s="65">
        <f t="shared" ref="DK851:DK854" si="6182">IF(A851 =2014,U851,"")</f>
        <v>0</v>
      </c>
      <c r="DL851" s="51" t="str">
        <f t="shared" ref="DL851:DL854" si="6183">IF(A851 =2015,U851,"")</f>
        <v/>
      </c>
      <c r="DM851" s="51" t="str">
        <f t="shared" ref="DM851:DM854" si="6184">IF(A851 =2016,U851,"")</f>
        <v/>
      </c>
      <c r="DN851" s="51" t="str">
        <f t="shared" ref="DN851:DN854" si="6185">IF(A851 =2017,U851,"")</f>
        <v/>
      </c>
      <c r="DO851" s="69" t="str">
        <f t="shared" si="79"/>
        <v/>
      </c>
      <c r="DP851" s="51"/>
      <c r="DQ851" s="51"/>
      <c r="DR851" s="51"/>
      <c r="DS851" s="51"/>
      <c r="DT851" s="51"/>
      <c r="DU851" s="181"/>
    </row>
    <row r="852" spans="1:125" ht="15" x14ac:dyDescent="0.25">
      <c r="A852" s="50">
        <v>2015</v>
      </c>
      <c r="B852" s="51" t="s">
        <v>1000</v>
      </c>
      <c r="C852" s="50" t="s">
        <v>1001</v>
      </c>
      <c r="D852" s="53" t="s">
        <v>431</v>
      </c>
      <c r="E852" s="50" t="s">
        <v>365</v>
      </c>
      <c r="F852" s="54">
        <v>399957</v>
      </c>
      <c r="G852" s="54" t="s">
        <v>364</v>
      </c>
      <c r="H852" s="54">
        <v>38112</v>
      </c>
      <c r="I852" s="55">
        <v>669437</v>
      </c>
      <c r="J852" s="50"/>
      <c r="K852" s="50" t="s">
        <v>2032</v>
      </c>
      <c r="L852" s="58" t="s">
        <v>2032</v>
      </c>
      <c r="M852" s="58" t="s">
        <v>2032</v>
      </c>
      <c r="N852" s="58" t="s">
        <v>2032</v>
      </c>
      <c r="O852" s="58" t="s">
        <v>2032</v>
      </c>
      <c r="P852" s="59"/>
      <c r="Q852" s="60">
        <v>444843</v>
      </c>
      <c r="R852" s="60">
        <v>0</v>
      </c>
      <c r="S852" s="60">
        <v>224594</v>
      </c>
      <c r="T852" s="60">
        <v>0</v>
      </c>
      <c r="U852" s="60">
        <v>0</v>
      </c>
      <c r="V852" s="79"/>
      <c r="W852" s="90">
        <f t="shared" si="6033"/>
        <v>669437</v>
      </c>
      <c r="X852" s="101">
        <v>0</v>
      </c>
      <c r="Y852" s="50" t="s">
        <v>167</v>
      </c>
      <c r="Z852" s="50" t="s">
        <v>431</v>
      </c>
      <c r="AA852" s="51" t="str">
        <f t="shared" si="6148"/>
        <v/>
      </c>
      <c r="AB852" s="68" t="str">
        <f t="shared" si="6149"/>
        <v/>
      </c>
      <c r="AC852" s="68" t="str">
        <f t="shared" si="6150"/>
        <v/>
      </c>
      <c r="AD852" s="68" t="str">
        <f t="shared" si="6151"/>
        <v/>
      </c>
      <c r="AE852" s="68" t="str">
        <f t="shared" si="6152"/>
        <v/>
      </c>
      <c r="AF852" s="68" t="str">
        <f t="shared" si="6153"/>
        <v/>
      </c>
      <c r="AG852" s="67" t="str">
        <f t="shared" si="7"/>
        <v/>
      </c>
      <c r="AH852" s="51"/>
      <c r="AI852" s="51" t="str">
        <f t="shared" si="8"/>
        <v/>
      </c>
      <c r="AJ852" s="68" t="str">
        <f t="shared" si="9"/>
        <v/>
      </c>
      <c r="AK852" s="68" t="str">
        <f t="shared" si="10"/>
        <v/>
      </c>
      <c r="AL852" s="68" t="str">
        <f t="shared" si="11"/>
        <v/>
      </c>
      <c r="AM852" s="68" t="str">
        <f t="shared" si="12"/>
        <v/>
      </c>
      <c r="AN852" s="68" t="str">
        <f t="shared" si="13"/>
        <v/>
      </c>
      <c r="AO852" s="67" t="str">
        <f t="shared" si="14"/>
        <v/>
      </c>
      <c r="AP852" s="51"/>
      <c r="AQ852" s="51" t="str">
        <f t="shared" si="15"/>
        <v/>
      </c>
      <c r="AR852" s="68" t="str">
        <f t="shared" si="16"/>
        <v/>
      </c>
      <c r="AS852" s="68" t="str">
        <f t="shared" si="17"/>
        <v/>
      </c>
      <c r="AT852" s="68" t="str">
        <f t="shared" si="18"/>
        <v/>
      </c>
      <c r="AU852" s="68" t="str">
        <f t="shared" si="19"/>
        <v/>
      </c>
      <c r="AV852" s="68" t="str">
        <f t="shared" si="20"/>
        <v/>
      </c>
      <c r="AW852" s="67" t="str">
        <f t="shared" si="21"/>
        <v/>
      </c>
      <c r="AX852" s="51"/>
      <c r="AY852" s="51" t="str">
        <f t="shared" si="22"/>
        <v/>
      </c>
      <c r="AZ852" s="68" t="str">
        <f t="shared" si="23"/>
        <v/>
      </c>
      <c r="BA852" s="68" t="str">
        <f t="shared" si="24"/>
        <v/>
      </c>
      <c r="BB852" s="68" t="str">
        <f t="shared" si="25"/>
        <v/>
      </c>
      <c r="BC852" s="68" t="str">
        <f t="shared" si="26"/>
        <v/>
      </c>
      <c r="BD852" s="68" t="str">
        <f t="shared" si="27"/>
        <v/>
      </c>
      <c r="BE852" s="68" t="str">
        <f t="shared" si="28"/>
        <v/>
      </c>
      <c r="BF852" s="51"/>
      <c r="BG852" s="69" t="str">
        <f t="shared" si="29"/>
        <v/>
      </c>
      <c r="BH852" s="67" t="str">
        <f t="shared" si="30"/>
        <v/>
      </c>
      <c r="BI852" s="67" t="str">
        <f t="shared" si="31"/>
        <v/>
      </c>
      <c r="BJ852" s="67" t="str">
        <f t="shared" si="32"/>
        <v/>
      </c>
      <c r="BK852" s="67" t="str">
        <f t="shared" si="33"/>
        <v/>
      </c>
      <c r="BL852" s="67" t="str">
        <f t="shared" si="34"/>
        <v/>
      </c>
      <c r="BM852" s="65" t="str">
        <f t="shared" si="35"/>
        <v/>
      </c>
      <c r="BN852" s="51"/>
      <c r="BO852" s="51" t="str">
        <f t="shared" si="6154"/>
        <v/>
      </c>
      <c r="BP852" s="71">
        <f t="shared" si="6155"/>
        <v>399957</v>
      </c>
      <c r="BQ852" s="51" t="str">
        <f t="shared" si="6156"/>
        <v/>
      </c>
      <c r="BR852" s="51" t="str">
        <f t="shared" si="6157"/>
        <v/>
      </c>
      <c r="BS852" s="69" t="str">
        <f t="shared" si="2920"/>
        <v/>
      </c>
      <c r="BT852" s="51"/>
      <c r="BU852" s="68" t="str">
        <f t="shared" si="6158"/>
        <v/>
      </c>
      <c r="BV852" s="65">
        <f t="shared" si="6159"/>
        <v>669437</v>
      </c>
      <c r="BW852" s="68" t="str">
        <f t="shared" si="6160"/>
        <v/>
      </c>
      <c r="BX852" s="68" t="str">
        <f t="shared" si="6161"/>
        <v/>
      </c>
      <c r="BY852" s="67" t="str">
        <f t="shared" si="44"/>
        <v/>
      </c>
      <c r="BZ852" s="68"/>
      <c r="CA852" s="65" t="str">
        <f t="shared" si="45"/>
        <v/>
      </c>
      <c r="CB852" s="67">
        <f t="shared" si="46"/>
        <v>0</v>
      </c>
      <c r="CC852" s="67" t="str">
        <f t="shared" si="47"/>
        <v/>
      </c>
      <c r="CD852" s="67" t="str">
        <f t="shared" si="48"/>
        <v/>
      </c>
      <c r="CE852" s="67" t="str">
        <f t="shared" si="49"/>
        <v/>
      </c>
      <c r="CF852" s="68"/>
      <c r="CG852" s="68" t="str">
        <f t="shared" si="6162"/>
        <v/>
      </c>
      <c r="CH852" s="65">
        <f t="shared" si="6163"/>
        <v>669437</v>
      </c>
      <c r="CI852" s="68" t="str">
        <f t="shared" si="6164"/>
        <v/>
      </c>
      <c r="CJ852" s="68" t="str">
        <f t="shared" si="6165"/>
        <v/>
      </c>
      <c r="CK852" s="67" t="str">
        <f t="shared" si="54"/>
        <v/>
      </c>
      <c r="CL852" s="68"/>
      <c r="CM852" s="68" t="str">
        <f t="shared" si="6166"/>
        <v/>
      </c>
      <c r="CN852" s="65">
        <f t="shared" si="6167"/>
        <v>444843</v>
      </c>
      <c r="CO852" s="68" t="str">
        <f t="shared" si="6168"/>
        <v/>
      </c>
      <c r="CP852" s="68" t="str">
        <f t="shared" si="6169"/>
        <v/>
      </c>
      <c r="CQ852" s="67" t="str">
        <f t="shared" si="59"/>
        <v/>
      </c>
      <c r="CR852" s="68"/>
      <c r="CS852" s="68" t="str">
        <f t="shared" si="6170"/>
        <v/>
      </c>
      <c r="CT852" s="65">
        <f t="shared" si="6171"/>
        <v>0</v>
      </c>
      <c r="CU852" s="68" t="str">
        <f t="shared" si="6172"/>
        <v/>
      </c>
      <c r="CV852" s="68" t="str">
        <f t="shared" si="6173"/>
        <v/>
      </c>
      <c r="CW852" s="67" t="str">
        <f t="shared" si="64"/>
        <v/>
      </c>
      <c r="CX852" s="68"/>
      <c r="CY852" s="68" t="str">
        <f t="shared" si="6174"/>
        <v/>
      </c>
      <c r="CZ852" s="65">
        <f t="shared" si="6175"/>
        <v>224594</v>
      </c>
      <c r="DA852" s="68" t="str">
        <f t="shared" si="6176"/>
        <v/>
      </c>
      <c r="DB852" s="68" t="str">
        <f t="shared" si="6177"/>
        <v/>
      </c>
      <c r="DC852" s="67" t="str">
        <f t="shared" si="69"/>
        <v/>
      </c>
      <c r="DD852" s="68"/>
      <c r="DE852" s="68" t="str">
        <f t="shared" si="6178"/>
        <v/>
      </c>
      <c r="DF852" s="65">
        <f t="shared" si="6179"/>
        <v>0</v>
      </c>
      <c r="DG852" s="51" t="str">
        <f t="shared" si="6180"/>
        <v/>
      </c>
      <c r="DH852" s="51" t="str">
        <f t="shared" si="6181"/>
        <v/>
      </c>
      <c r="DI852" s="69" t="str">
        <f t="shared" si="74"/>
        <v/>
      </c>
      <c r="DJ852" s="51"/>
      <c r="DK852" s="51" t="str">
        <f t="shared" si="6182"/>
        <v/>
      </c>
      <c r="DL852" s="65">
        <f t="shared" si="6183"/>
        <v>0</v>
      </c>
      <c r="DM852" s="51" t="str">
        <f t="shared" si="6184"/>
        <v/>
      </c>
      <c r="DN852" s="51" t="str">
        <f t="shared" si="6185"/>
        <v/>
      </c>
      <c r="DO852" s="69" t="str">
        <f t="shared" si="79"/>
        <v/>
      </c>
      <c r="DP852" s="51"/>
      <c r="DQ852" s="51"/>
      <c r="DR852" s="51"/>
      <c r="DS852" s="51"/>
      <c r="DT852" s="51"/>
      <c r="DU852" s="181"/>
    </row>
    <row r="853" spans="1:125" ht="15" x14ac:dyDescent="0.25">
      <c r="A853" s="50">
        <v>2016</v>
      </c>
      <c r="B853" s="51" t="s">
        <v>1000</v>
      </c>
      <c r="C853" s="50" t="s">
        <v>1001</v>
      </c>
      <c r="D853" s="53" t="s">
        <v>431</v>
      </c>
      <c r="E853" s="50" t="s">
        <v>365</v>
      </c>
      <c r="F853" s="54">
        <v>458004</v>
      </c>
      <c r="G853" s="54" t="s">
        <v>364</v>
      </c>
      <c r="H853" s="54">
        <v>44243</v>
      </c>
      <c r="I853" s="55">
        <v>1158704</v>
      </c>
      <c r="J853" s="50"/>
      <c r="K853" s="50" t="s">
        <v>2032</v>
      </c>
      <c r="L853" s="58" t="s">
        <v>2032</v>
      </c>
      <c r="M853" s="58" t="s">
        <v>2032</v>
      </c>
      <c r="N853" s="58" t="s">
        <v>2032</v>
      </c>
      <c r="O853" s="58" t="s">
        <v>2032</v>
      </c>
      <c r="P853" s="59"/>
      <c r="Q853" s="60">
        <v>925231</v>
      </c>
      <c r="R853" s="60">
        <v>0</v>
      </c>
      <c r="S853" s="60">
        <v>233473</v>
      </c>
      <c r="T853" s="60">
        <v>0</v>
      </c>
      <c r="U853" s="60">
        <v>0</v>
      </c>
      <c r="V853" s="79"/>
      <c r="W853" s="90">
        <f t="shared" si="6033"/>
        <v>1158704</v>
      </c>
      <c r="X853" s="101">
        <v>32280</v>
      </c>
      <c r="Y853" s="50" t="s">
        <v>167</v>
      </c>
      <c r="Z853" s="50" t="s">
        <v>431</v>
      </c>
      <c r="AA853" s="51" t="str">
        <f t="shared" si="6148"/>
        <v/>
      </c>
      <c r="AB853" s="68" t="str">
        <f t="shared" si="6149"/>
        <v/>
      </c>
      <c r="AC853" s="68" t="str">
        <f t="shared" si="6150"/>
        <v/>
      </c>
      <c r="AD853" s="68" t="str">
        <f t="shared" si="6151"/>
        <v/>
      </c>
      <c r="AE853" s="68" t="str">
        <f t="shared" si="6152"/>
        <v/>
      </c>
      <c r="AF853" s="68" t="str">
        <f t="shared" si="6153"/>
        <v/>
      </c>
      <c r="AG853" s="67" t="str">
        <f t="shared" si="7"/>
        <v/>
      </c>
      <c r="AH853" s="51"/>
      <c r="AI853" s="51" t="str">
        <f t="shared" si="8"/>
        <v/>
      </c>
      <c r="AJ853" s="68" t="str">
        <f t="shared" si="9"/>
        <v/>
      </c>
      <c r="AK853" s="68" t="str">
        <f t="shared" si="10"/>
        <v/>
      </c>
      <c r="AL853" s="68" t="str">
        <f t="shared" si="11"/>
        <v/>
      </c>
      <c r="AM853" s="68" t="str">
        <f t="shared" si="12"/>
        <v/>
      </c>
      <c r="AN853" s="68" t="str">
        <f t="shared" si="13"/>
        <v/>
      </c>
      <c r="AO853" s="67" t="str">
        <f t="shared" si="14"/>
        <v/>
      </c>
      <c r="AP853" s="51"/>
      <c r="AQ853" s="51" t="str">
        <f t="shared" si="15"/>
        <v/>
      </c>
      <c r="AR853" s="68" t="str">
        <f t="shared" si="16"/>
        <v/>
      </c>
      <c r="AS853" s="68" t="str">
        <f t="shared" si="17"/>
        <v/>
      </c>
      <c r="AT853" s="68" t="str">
        <f t="shared" si="18"/>
        <v/>
      </c>
      <c r="AU853" s="68" t="str">
        <f t="shared" si="19"/>
        <v/>
      </c>
      <c r="AV853" s="68" t="str">
        <f t="shared" si="20"/>
        <v/>
      </c>
      <c r="AW853" s="67" t="str">
        <f t="shared" si="21"/>
        <v/>
      </c>
      <c r="AX853" s="51"/>
      <c r="AY853" s="51" t="str">
        <f t="shared" si="22"/>
        <v/>
      </c>
      <c r="AZ853" s="68" t="str">
        <f t="shared" si="23"/>
        <v/>
      </c>
      <c r="BA853" s="68" t="str">
        <f t="shared" si="24"/>
        <v/>
      </c>
      <c r="BB853" s="68" t="str">
        <f t="shared" si="25"/>
        <v/>
      </c>
      <c r="BC853" s="68" t="str">
        <f t="shared" si="26"/>
        <v/>
      </c>
      <c r="BD853" s="68" t="str">
        <f t="shared" si="27"/>
        <v/>
      </c>
      <c r="BE853" s="68" t="str">
        <f t="shared" si="28"/>
        <v/>
      </c>
      <c r="BF853" s="51"/>
      <c r="BG853" s="69" t="str">
        <f t="shared" si="29"/>
        <v/>
      </c>
      <c r="BH853" s="67" t="str">
        <f t="shared" si="30"/>
        <v/>
      </c>
      <c r="BI853" s="67" t="str">
        <f t="shared" si="31"/>
        <v/>
      </c>
      <c r="BJ853" s="67" t="str">
        <f t="shared" si="32"/>
        <v/>
      </c>
      <c r="BK853" s="67" t="str">
        <f t="shared" si="33"/>
        <v/>
      </c>
      <c r="BL853" s="67" t="str">
        <f t="shared" si="34"/>
        <v/>
      </c>
      <c r="BM853" s="65" t="str">
        <f t="shared" si="35"/>
        <v/>
      </c>
      <c r="BN853" s="51"/>
      <c r="BO853" s="51" t="str">
        <f t="shared" si="6154"/>
        <v/>
      </c>
      <c r="BP853" s="51" t="str">
        <f t="shared" si="6155"/>
        <v/>
      </c>
      <c r="BQ853" s="71">
        <f t="shared" si="6156"/>
        <v>458004</v>
      </c>
      <c r="BR853" s="51" t="str">
        <f t="shared" si="6157"/>
        <v/>
      </c>
      <c r="BS853" s="69" t="str">
        <f t="shared" si="2920"/>
        <v/>
      </c>
      <c r="BT853" s="51"/>
      <c r="BU853" s="68" t="str">
        <f t="shared" si="6158"/>
        <v/>
      </c>
      <c r="BV853" s="68" t="str">
        <f t="shared" si="6159"/>
        <v/>
      </c>
      <c r="BW853" s="65">
        <f t="shared" si="6160"/>
        <v>1158704</v>
      </c>
      <c r="BX853" s="68" t="str">
        <f t="shared" si="6161"/>
        <v/>
      </c>
      <c r="BY853" s="67" t="str">
        <f t="shared" si="44"/>
        <v/>
      </c>
      <c r="BZ853" s="68"/>
      <c r="CA853" s="65" t="str">
        <f t="shared" si="45"/>
        <v/>
      </c>
      <c r="CB853" s="67" t="str">
        <f t="shared" si="46"/>
        <v/>
      </c>
      <c r="CC853" s="67">
        <f t="shared" si="47"/>
        <v>32280</v>
      </c>
      <c r="CD853" s="67" t="str">
        <f t="shared" si="48"/>
        <v/>
      </c>
      <c r="CE853" s="67" t="str">
        <f t="shared" si="49"/>
        <v/>
      </c>
      <c r="CF853" s="68"/>
      <c r="CG853" s="68" t="str">
        <f t="shared" si="6162"/>
        <v/>
      </c>
      <c r="CH853" s="68" t="str">
        <f t="shared" si="6163"/>
        <v/>
      </c>
      <c r="CI853" s="65">
        <f t="shared" si="6164"/>
        <v>1158704</v>
      </c>
      <c r="CJ853" s="68" t="str">
        <f t="shared" si="6165"/>
        <v/>
      </c>
      <c r="CK853" s="67" t="str">
        <f t="shared" si="54"/>
        <v/>
      </c>
      <c r="CL853" s="68"/>
      <c r="CM853" s="68" t="str">
        <f t="shared" si="6166"/>
        <v/>
      </c>
      <c r="CN853" s="68" t="str">
        <f t="shared" si="6167"/>
        <v/>
      </c>
      <c r="CO853" s="65">
        <f t="shared" si="6168"/>
        <v>925231</v>
      </c>
      <c r="CP853" s="68" t="str">
        <f t="shared" si="6169"/>
        <v/>
      </c>
      <c r="CQ853" s="67" t="str">
        <f t="shared" si="59"/>
        <v/>
      </c>
      <c r="CR853" s="68"/>
      <c r="CS853" s="68" t="str">
        <f t="shared" si="6170"/>
        <v/>
      </c>
      <c r="CT853" s="68" t="str">
        <f t="shared" si="6171"/>
        <v/>
      </c>
      <c r="CU853" s="65">
        <f t="shared" si="6172"/>
        <v>0</v>
      </c>
      <c r="CV853" s="68" t="str">
        <f t="shared" si="6173"/>
        <v/>
      </c>
      <c r="CW853" s="67" t="str">
        <f t="shared" si="64"/>
        <v/>
      </c>
      <c r="CX853" s="68"/>
      <c r="CY853" s="68" t="str">
        <f t="shared" si="6174"/>
        <v/>
      </c>
      <c r="CZ853" s="68" t="str">
        <f t="shared" si="6175"/>
        <v/>
      </c>
      <c r="DA853" s="65">
        <f t="shared" si="6176"/>
        <v>233473</v>
      </c>
      <c r="DB853" s="68" t="str">
        <f t="shared" si="6177"/>
        <v/>
      </c>
      <c r="DC853" s="67" t="str">
        <f t="shared" si="69"/>
        <v/>
      </c>
      <c r="DD853" s="68"/>
      <c r="DE853" s="68" t="str">
        <f t="shared" si="6178"/>
        <v/>
      </c>
      <c r="DF853" s="51" t="str">
        <f t="shared" si="6179"/>
        <v/>
      </c>
      <c r="DG853" s="65">
        <f t="shared" si="6180"/>
        <v>0</v>
      </c>
      <c r="DH853" s="51" t="str">
        <f t="shared" si="6181"/>
        <v/>
      </c>
      <c r="DI853" s="69" t="str">
        <f t="shared" si="74"/>
        <v/>
      </c>
      <c r="DJ853" s="51"/>
      <c r="DK853" s="51" t="str">
        <f t="shared" si="6182"/>
        <v/>
      </c>
      <c r="DL853" s="51" t="str">
        <f t="shared" si="6183"/>
        <v/>
      </c>
      <c r="DM853" s="65">
        <f t="shared" si="6184"/>
        <v>0</v>
      </c>
      <c r="DN853" s="51" t="str">
        <f t="shared" si="6185"/>
        <v/>
      </c>
      <c r="DO853" s="69" t="str">
        <f t="shared" si="79"/>
        <v/>
      </c>
      <c r="DP853" s="51"/>
      <c r="DQ853" s="51"/>
      <c r="DR853" s="51"/>
      <c r="DS853" s="51"/>
      <c r="DT853" s="51"/>
      <c r="DU853" s="181"/>
    </row>
    <row r="854" spans="1:125" ht="15" x14ac:dyDescent="0.25">
      <c r="A854" s="50">
        <v>2017</v>
      </c>
      <c r="B854" s="51" t="s">
        <v>1000</v>
      </c>
      <c r="C854" s="50" t="s">
        <v>1001</v>
      </c>
      <c r="D854" s="53" t="s">
        <v>431</v>
      </c>
      <c r="E854" s="50" t="s">
        <v>365</v>
      </c>
      <c r="F854" s="54">
        <v>459434</v>
      </c>
      <c r="G854" s="54" t="s">
        <v>364</v>
      </c>
      <c r="H854" s="54">
        <v>44242</v>
      </c>
      <c r="I854" s="55">
        <v>1071547</v>
      </c>
      <c r="J854" s="50"/>
      <c r="K854" s="50" t="s">
        <v>2032</v>
      </c>
      <c r="L854" s="58" t="s">
        <v>2032</v>
      </c>
      <c r="M854" s="58" t="s">
        <v>2032</v>
      </c>
      <c r="N854" s="58" t="s">
        <v>2032</v>
      </c>
      <c r="O854" s="58" t="s">
        <v>2032</v>
      </c>
      <c r="P854" s="59"/>
      <c r="Q854" s="60">
        <v>827254</v>
      </c>
      <c r="R854" s="60">
        <v>0</v>
      </c>
      <c r="S854" s="60">
        <v>244293</v>
      </c>
      <c r="T854" s="60">
        <v>0</v>
      </c>
      <c r="U854" s="60">
        <v>0</v>
      </c>
      <c r="V854" s="79"/>
      <c r="W854" s="90">
        <f t="shared" si="6033"/>
        <v>1071547</v>
      </c>
      <c r="X854" s="101">
        <v>605000</v>
      </c>
      <c r="Y854" s="50" t="s">
        <v>167</v>
      </c>
      <c r="Z854" s="50" t="s">
        <v>431</v>
      </c>
      <c r="AA854" s="51" t="str">
        <f t="shared" si="6148"/>
        <v/>
      </c>
      <c r="AB854" s="68" t="str">
        <f t="shared" si="6149"/>
        <v/>
      </c>
      <c r="AC854" s="68" t="str">
        <f t="shared" si="6150"/>
        <v/>
      </c>
      <c r="AD854" s="68" t="str">
        <f t="shared" si="6151"/>
        <v/>
      </c>
      <c r="AE854" s="68" t="str">
        <f t="shared" si="6152"/>
        <v/>
      </c>
      <c r="AF854" s="68" t="str">
        <f t="shared" si="6153"/>
        <v/>
      </c>
      <c r="AG854" s="67" t="str">
        <f t="shared" si="7"/>
        <v/>
      </c>
      <c r="AH854" s="51"/>
      <c r="AI854" s="51" t="str">
        <f t="shared" si="8"/>
        <v/>
      </c>
      <c r="AJ854" s="68" t="str">
        <f t="shared" si="9"/>
        <v/>
      </c>
      <c r="AK854" s="68" t="str">
        <f t="shared" si="10"/>
        <v/>
      </c>
      <c r="AL854" s="68" t="str">
        <f t="shared" si="11"/>
        <v/>
      </c>
      <c r="AM854" s="68" t="str">
        <f t="shared" si="12"/>
        <v/>
      </c>
      <c r="AN854" s="68" t="str">
        <f t="shared" si="13"/>
        <v/>
      </c>
      <c r="AO854" s="67" t="str">
        <f t="shared" si="14"/>
        <v/>
      </c>
      <c r="AP854" s="51"/>
      <c r="AQ854" s="51" t="str">
        <f t="shared" si="15"/>
        <v/>
      </c>
      <c r="AR854" s="68" t="str">
        <f t="shared" si="16"/>
        <v/>
      </c>
      <c r="AS854" s="68" t="str">
        <f t="shared" si="17"/>
        <v/>
      </c>
      <c r="AT854" s="68" t="str">
        <f t="shared" si="18"/>
        <v/>
      </c>
      <c r="AU854" s="68" t="str">
        <f t="shared" si="19"/>
        <v/>
      </c>
      <c r="AV854" s="68" t="str">
        <f t="shared" si="20"/>
        <v/>
      </c>
      <c r="AW854" s="67" t="str">
        <f t="shared" si="21"/>
        <v/>
      </c>
      <c r="AX854" s="51"/>
      <c r="AY854" s="51" t="str">
        <f t="shared" si="22"/>
        <v/>
      </c>
      <c r="AZ854" s="68" t="str">
        <f t="shared" si="23"/>
        <v/>
      </c>
      <c r="BA854" s="68" t="str">
        <f t="shared" si="24"/>
        <v/>
      </c>
      <c r="BB854" s="68" t="str">
        <f t="shared" si="25"/>
        <v/>
      </c>
      <c r="BC854" s="68" t="str">
        <f t="shared" si="26"/>
        <v/>
      </c>
      <c r="BD854" s="68" t="str">
        <f t="shared" si="27"/>
        <v/>
      </c>
      <c r="BE854" s="68" t="str">
        <f t="shared" si="28"/>
        <v/>
      </c>
      <c r="BF854" s="51"/>
      <c r="BG854" s="69" t="str">
        <f t="shared" si="29"/>
        <v/>
      </c>
      <c r="BH854" s="67" t="str">
        <f t="shared" si="30"/>
        <v/>
      </c>
      <c r="BI854" s="67" t="str">
        <f t="shared" si="31"/>
        <v/>
      </c>
      <c r="BJ854" s="67" t="str">
        <f t="shared" si="32"/>
        <v/>
      </c>
      <c r="BK854" s="67" t="str">
        <f t="shared" si="33"/>
        <v/>
      </c>
      <c r="BL854" s="67" t="str">
        <f t="shared" si="34"/>
        <v/>
      </c>
      <c r="BM854" s="65" t="str">
        <f t="shared" si="35"/>
        <v/>
      </c>
      <c r="BN854" s="51"/>
      <c r="BO854" s="51" t="str">
        <f t="shared" si="6154"/>
        <v/>
      </c>
      <c r="BP854" s="51" t="str">
        <f t="shared" si="6155"/>
        <v/>
      </c>
      <c r="BQ854" s="51" t="str">
        <f t="shared" si="6156"/>
        <v/>
      </c>
      <c r="BR854" s="71">
        <f t="shared" si="6157"/>
        <v>459434</v>
      </c>
      <c r="BS854" s="69" t="str">
        <f t="shared" si="2920"/>
        <v/>
      </c>
      <c r="BT854" s="51"/>
      <c r="BU854" s="68" t="str">
        <f t="shared" si="6158"/>
        <v/>
      </c>
      <c r="BV854" s="68" t="str">
        <f t="shared" si="6159"/>
        <v/>
      </c>
      <c r="BW854" s="68" t="str">
        <f t="shared" si="6160"/>
        <v/>
      </c>
      <c r="BX854" s="65">
        <f t="shared" si="6161"/>
        <v>1071547</v>
      </c>
      <c r="BY854" s="67" t="str">
        <f t="shared" si="44"/>
        <v/>
      </c>
      <c r="BZ854" s="68"/>
      <c r="CA854" s="65" t="str">
        <f t="shared" si="45"/>
        <v/>
      </c>
      <c r="CB854" s="67" t="str">
        <f t="shared" si="46"/>
        <v/>
      </c>
      <c r="CC854" s="67" t="str">
        <f t="shared" si="47"/>
        <v/>
      </c>
      <c r="CD854" s="67">
        <f t="shared" si="48"/>
        <v>605000</v>
      </c>
      <c r="CE854" s="67" t="str">
        <f t="shared" si="49"/>
        <v/>
      </c>
      <c r="CF854" s="68"/>
      <c r="CG854" s="68" t="str">
        <f t="shared" si="6162"/>
        <v/>
      </c>
      <c r="CH854" s="68" t="str">
        <f t="shared" si="6163"/>
        <v/>
      </c>
      <c r="CI854" s="68" t="str">
        <f t="shared" si="6164"/>
        <v/>
      </c>
      <c r="CJ854" s="65">
        <f t="shared" si="6165"/>
        <v>1071547</v>
      </c>
      <c r="CK854" s="67" t="str">
        <f t="shared" si="54"/>
        <v/>
      </c>
      <c r="CL854" s="68"/>
      <c r="CM854" s="68" t="str">
        <f t="shared" si="6166"/>
        <v/>
      </c>
      <c r="CN854" s="68" t="str">
        <f t="shared" si="6167"/>
        <v/>
      </c>
      <c r="CO854" s="68" t="str">
        <f t="shared" si="6168"/>
        <v/>
      </c>
      <c r="CP854" s="65">
        <f t="shared" si="6169"/>
        <v>827254</v>
      </c>
      <c r="CQ854" s="67" t="str">
        <f t="shared" si="59"/>
        <v/>
      </c>
      <c r="CR854" s="68"/>
      <c r="CS854" s="68" t="str">
        <f t="shared" si="6170"/>
        <v/>
      </c>
      <c r="CT854" s="68" t="str">
        <f t="shared" si="6171"/>
        <v/>
      </c>
      <c r="CU854" s="68" t="str">
        <f t="shared" si="6172"/>
        <v/>
      </c>
      <c r="CV854" s="65">
        <f t="shared" si="6173"/>
        <v>0</v>
      </c>
      <c r="CW854" s="67" t="str">
        <f t="shared" si="64"/>
        <v/>
      </c>
      <c r="CX854" s="68"/>
      <c r="CY854" s="68" t="str">
        <f t="shared" si="6174"/>
        <v/>
      </c>
      <c r="CZ854" s="68" t="str">
        <f t="shared" si="6175"/>
        <v/>
      </c>
      <c r="DA854" s="68" t="str">
        <f t="shared" si="6176"/>
        <v/>
      </c>
      <c r="DB854" s="65">
        <f t="shared" si="6177"/>
        <v>244293</v>
      </c>
      <c r="DC854" s="67" t="str">
        <f t="shared" si="69"/>
        <v/>
      </c>
      <c r="DD854" s="68"/>
      <c r="DE854" s="68" t="str">
        <f t="shared" si="6178"/>
        <v/>
      </c>
      <c r="DF854" s="51" t="str">
        <f t="shared" si="6179"/>
        <v/>
      </c>
      <c r="DG854" s="51" t="str">
        <f t="shared" si="6180"/>
        <v/>
      </c>
      <c r="DH854" s="65">
        <f t="shared" si="6181"/>
        <v>0</v>
      </c>
      <c r="DI854" s="69" t="str">
        <f t="shared" si="74"/>
        <v/>
      </c>
      <c r="DJ854" s="51"/>
      <c r="DK854" s="51" t="str">
        <f t="shared" si="6182"/>
        <v/>
      </c>
      <c r="DL854" s="51" t="str">
        <f t="shared" si="6183"/>
        <v/>
      </c>
      <c r="DM854" s="51" t="str">
        <f t="shared" si="6184"/>
        <v/>
      </c>
      <c r="DN854" s="65">
        <f t="shared" si="6185"/>
        <v>0</v>
      </c>
      <c r="DO854" s="69" t="str">
        <f t="shared" si="79"/>
        <v/>
      </c>
      <c r="DP854" s="51"/>
      <c r="DQ854" s="51"/>
      <c r="DR854" s="51"/>
      <c r="DS854" s="51"/>
      <c r="DT854" s="51"/>
      <c r="DU854" s="181"/>
    </row>
    <row r="855" spans="1:125" ht="15" x14ac:dyDescent="0.25">
      <c r="A855" s="56">
        <v>2018</v>
      </c>
      <c r="B855" s="51" t="s">
        <v>1000</v>
      </c>
      <c r="C855" s="50" t="s">
        <v>1001</v>
      </c>
      <c r="D855" s="170" t="s">
        <v>431</v>
      </c>
      <c r="E855" s="50" t="s">
        <v>365</v>
      </c>
      <c r="F855" s="89">
        <v>458725</v>
      </c>
      <c r="G855" s="89">
        <v>0</v>
      </c>
      <c r="H855" s="89">
        <v>44279</v>
      </c>
      <c r="I855" s="90">
        <v>1221961</v>
      </c>
      <c r="J855" s="50"/>
      <c r="K855" s="50" t="s">
        <v>2032</v>
      </c>
      <c r="L855" s="58"/>
      <c r="M855" s="58"/>
      <c r="N855" s="58"/>
      <c r="O855" s="58"/>
      <c r="P855" s="91"/>
      <c r="Q855" s="92">
        <v>339848</v>
      </c>
      <c r="R855" s="92">
        <v>0</v>
      </c>
      <c r="S855" s="92">
        <v>882113</v>
      </c>
      <c r="T855" s="92">
        <v>0</v>
      </c>
      <c r="U855" s="94"/>
      <c r="V855" s="94"/>
      <c r="W855" s="90">
        <f t="shared" si="6033"/>
        <v>1221961</v>
      </c>
      <c r="X855" s="90">
        <v>994319</v>
      </c>
      <c r="Y855" s="56" t="s">
        <v>167</v>
      </c>
      <c r="Z855" s="50"/>
      <c r="AA855" s="51"/>
      <c r="AB855" s="68"/>
      <c r="AC855" s="68"/>
      <c r="AD855" s="68"/>
      <c r="AE855" s="68"/>
      <c r="AF855" s="68"/>
      <c r="AG855" s="67" t="str">
        <f t="shared" si="7"/>
        <v/>
      </c>
      <c r="AH855" s="51"/>
      <c r="AI855" s="51" t="str">
        <f t="shared" si="8"/>
        <v/>
      </c>
      <c r="AJ855" s="68" t="str">
        <f t="shared" si="9"/>
        <v/>
      </c>
      <c r="AK855" s="68" t="str">
        <f t="shared" si="10"/>
        <v/>
      </c>
      <c r="AL855" s="68" t="str">
        <f t="shared" si="11"/>
        <v/>
      </c>
      <c r="AM855" s="68" t="str">
        <f t="shared" si="12"/>
        <v/>
      </c>
      <c r="AN855" s="68" t="str">
        <f t="shared" si="13"/>
        <v/>
      </c>
      <c r="AO855" s="67" t="str">
        <f t="shared" si="14"/>
        <v/>
      </c>
      <c r="AP855" s="51"/>
      <c r="AQ855" s="51" t="str">
        <f t="shared" si="15"/>
        <v/>
      </c>
      <c r="AR855" s="68" t="str">
        <f t="shared" si="16"/>
        <v/>
      </c>
      <c r="AS855" s="68" t="str">
        <f t="shared" si="17"/>
        <v/>
      </c>
      <c r="AT855" s="68" t="str">
        <f t="shared" si="18"/>
        <v/>
      </c>
      <c r="AU855" s="68" t="str">
        <f t="shared" si="19"/>
        <v/>
      </c>
      <c r="AV855" s="68" t="str">
        <f t="shared" si="20"/>
        <v/>
      </c>
      <c r="AW855" s="67" t="str">
        <f t="shared" si="21"/>
        <v/>
      </c>
      <c r="AX855" s="51"/>
      <c r="AY855" s="51" t="str">
        <f t="shared" si="22"/>
        <v/>
      </c>
      <c r="AZ855" s="68" t="str">
        <f t="shared" si="23"/>
        <v/>
      </c>
      <c r="BA855" s="68" t="str">
        <f t="shared" si="24"/>
        <v/>
      </c>
      <c r="BB855" s="68" t="str">
        <f t="shared" si="25"/>
        <v/>
      </c>
      <c r="BC855" s="68" t="str">
        <f t="shared" si="26"/>
        <v/>
      </c>
      <c r="BD855" s="68" t="str">
        <f t="shared" si="27"/>
        <v/>
      </c>
      <c r="BE855" s="68" t="str">
        <f t="shared" si="28"/>
        <v/>
      </c>
      <c r="BF855" s="51"/>
      <c r="BG855" s="69" t="str">
        <f t="shared" si="29"/>
        <v/>
      </c>
      <c r="BH855" s="67" t="str">
        <f t="shared" si="30"/>
        <v/>
      </c>
      <c r="BI855" s="67" t="str">
        <f t="shared" si="31"/>
        <v/>
      </c>
      <c r="BJ855" s="67" t="str">
        <f t="shared" si="32"/>
        <v/>
      </c>
      <c r="BK855" s="67" t="str">
        <f t="shared" si="33"/>
        <v/>
      </c>
      <c r="BL855" s="67" t="str">
        <f t="shared" si="34"/>
        <v/>
      </c>
      <c r="BM855" s="65" t="str">
        <f t="shared" si="35"/>
        <v/>
      </c>
      <c r="BN855" s="70"/>
      <c r="BO855" s="70"/>
      <c r="BP855" s="51"/>
      <c r="BQ855" s="51"/>
      <c r="BR855" s="51"/>
      <c r="BS855" s="96">
        <f t="shared" si="2920"/>
        <v>458725</v>
      </c>
      <c r="BT855" s="70"/>
      <c r="BU855" s="65"/>
      <c r="BV855" s="68"/>
      <c r="BW855" s="68"/>
      <c r="BX855" s="68"/>
      <c r="BY855" s="67">
        <f t="shared" si="44"/>
        <v>1221961</v>
      </c>
      <c r="BZ855" s="65"/>
      <c r="CA855" s="65" t="str">
        <f t="shared" si="45"/>
        <v/>
      </c>
      <c r="CB855" s="67" t="str">
        <f t="shared" si="46"/>
        <v/>
      </c>
      <c r="CC855" s="67" t="str">
        <f t="shared" si="47"/>
        <v/>
      </c>
      <c r="CD855" s="67" t="str">
        <f t="shared" si="48"/>
        <v/>
      </c>
      <c r="CE855" s="67">
        <f t="shared" si="49"/>
        <v>994319</v>
      </c>
      <c r="CF855" s="65"/>
      <c r="CG855" s="65"/>
      <c r="CH855" s="68"/>
      <c r="CI855" s="68"/>
      <c r="CJ855" s="68"/>
      <c r="CK855" s="67">
        <f t="shared" si="54"/>
        <v>1221961</v>
      </c>
      <c r="CL855" s="65"/>
      <c r="CM855" s="65"/>
      <c r="CN855" s="68"/>
      <c r="CO855" s="68"/>
      <c r="CP855" s="68"/>
      <c r="CQ855" s="67">
        <f t="shared" si="59"/>
        <v>339848</v>
      </c>
      <c r="CR855" s="65"/>
      <c r="CS855" s="65"/>
      <c r="CT855" s="68"/>
      <c r="CU855" s="68"/>
      <c r="CV855" s="68"/>
      <c r="CW855" s="67">
        <f t="shared" si="64"/>
        <v>0</v>
      </c>
      <c r="CX855" s="65"/>
      <c r="CY855" s="65"/>
      <c r="CZ855" s="68"/>
      <c r="DA855" s="68"/>
      <c r="DB855" s="68"/>
      <c r="DC855" s="67">
        <f t="shared" si="69"/>
        <v>882113</v>
      </c>
      <c r="DD855" s="65"/>
      <c r="DE855" s="65"/>
      <c r="DF855" s="51"/>
      <c r="DG855" s="51"/>
      <c r="DH855" s="51"/>
      <c r="DI855" s="67">
        <f t="shared" si="74"/>
        <v>0</v>
      </c>
      <c r="DJ855" s="70"/>
      <c r="DK855" s="70"/>
      <c r="DL855" s="51"/>
      <c r="DM855" s="51"/>
      <c r="DN855" s="51"/>
      <c r="DO855" s="67">
        <f t="shared" si="79"/>
        <v>339848</v>
      </c>
      <c r="DP855" s="51"/>
      <c r="DQ855" s="51"/>
      <c r="DR855" s="51"/>
      <c r="DS855" s="51"/>
      <c r="DT855" s="51"/>
      <c r="DU855" s="181"/>
    </row>
    <row r="856" spans="1:125" ht="15" x14ac:dyDescent="0.25">
      <c r="A856" s="50"/>
      <c r="B856" s="51"/>
      <c r="C856" s="50"/>
      <c r="D856" s="53"/>
      <c r="E856" s="50"/>
      <c r="F856" s="54"/>
      <c r="G856" s="54"/>
      <c r="H856" s="54"/>
      <c r="I856" s="55"/>
      <c r="J856" s="50"/>
      <c r="K856" s="50" t="s">
        <v>2032</v>
      </c>
      <c r="L856" s="58"/>
      <c r="M856" s="58"/>
      <c r="N856" s="58"/>
      <c r="O856" s="58"/>
      <c r="P856" s="59"/>
      <c r="Q856" s="60"/>
      <c r="R856" s="60"/>
      <c r="S856" s="60"/>
      <c r="T856" s="60"/>
      <c r="U856" s="60"/>
      <c r="V856" s="79"/>
      <c r="W856" s="90">
        <f t="shared" si="6033"/>
        <v>0</v>
      </c>
      <c r="X856" s="101"/>
      <c r="Y856" s="50"/>
      <c r="Z856" s="50"/>
      <c r="AA856" s="51"/>
      <c r="AB856" s="68"/>
      <c r="AC856" s="68"/>
      <c r="AD856" s="68"/>
      <c r="AE856" s="68"/>
      <c r="AF856" s="68"/>
      <c r="AG856" s="67" t="str">
        <f t="shared" si="7"/>
        <v/>
      </c>
      <c r="AH856" s="51"/>
      <c r="AI856" s="51" t="str">
        <f t="shared" si="8"/>
        <v/>
      </c>
      <c r="AJ856" s="68" t="str">
        <f t="shared" si="9"/>
        <v/>
      </c>
      <c r="AK856" s="68" t="str">
        <f t="shared" si="10"/>
        <v/>
      </c>
      <c r="AL856" s="68" t="str">
        <f t="shared" si="11"/>
        <v/>
      </c>
      <c r="AM856" s="68" t="str">
        <f t="shared" si="12"/>
        <v/>
      </c>
      <c r="AN856" s="68" t="str">
        <f t="shared" si="13"/>
        <v/>
      </c>
      <c r="AO856" s="67" t="str">
        <f t="shared" si="14"/>
        <v/>
      </c>
      <c r="AP856" s="51"/>
      <c r="AQ856" s="51" t="str">
        <f t="shared" si="15"/>
        <v/>
      </c>
      <c r="AR856" s="68" t="str">
        <f t="shared" si="16"/>
        <v/>
      </c>
      <c r="AS856" s="68" t="str">
        <f t="shared" si="17"/>
        <v/>
      </c>
      <c r="AT856" s="68" t="str">
        <f t="shared" si="18"/>
        <v/>
      </c>
      <c r="AU856" s="68" t="str">
        <f t="shared" si="19"/>
        <v/>
      </c>
      <c r="AV856" s="68" t="str">
        <f t="shared" si="20"/>
        <v/>
      </c>
      <c r="AW856" s="67" t="str">
        <f t="shared" si="21"/>
        <v/>
      </c>
      <c r="AX856" s="51"/>
      <c r="AY856" s="51" t="str">
        <f t="shared" si="22"/>
        <v/>
      </c>
      <c r="AZ856" s="68" t="str">
        <f t="shared" si="23"/>
        <v/>
      </c>
      <c r="BA856" s="68" t="str">
        <f t="shared" si="24"/>
        <v/>
      </c>
      <c r="BB856" s="68" t="str">
        <f t="shared" si="25"/>
        <v/>
      </c>
      <c r="BC856" s="68" t="str">
        <f t="shared" si="26"/>
        <v/>
      </c>
      <c r="BD856" s="68" t="str">
        <f t="shared" si="27"/>
        <v/>
      </c>
      <c r="BE856" s="68" t="str">
        <f t="shared" si="28"/>
        <v/>
      </c>
      <c r="BF856" s="51"/>
      <c r="BG856" s="69" t="str">
        <f t="shared" si="29"/>
        <v/>
      </c>
      <c r="BH856" s="67" t="str">
        <f t="shared" si="30"/>
        <v/>
      </c>
      <c r="BI856" s="67" t="str">
        <f t="shared" si="31"/>
        <v/>
      </c>
      <c r="BJ856" s="67" t="str">
        <f t="shared" si="32"/>
        <v/>
      </c>
      <c r="BK856" s="67" t="str">
        <f t="shared" si="33"/>
        <v/>
      </c>
      <c r="BL856" s="67" t="str">
        <f t="shared" si="34"/>
        <v/>
      </c>
      <c r="BM856" s="65" t="str">
        <f t="shared" si="35"/>
        <v/>
      </c>
      <c r="BN856" s="70"/>
      <c r="BO856" s="70"/>
      <c r="BP856" s="51"/>
      <c r="BQ856" s="51"/>
      <c r="BR856" s="51"/>
      <c r="BS856" s="69" t="str">
        <f t="shared" si="2920"/>
        <v/>
      </c>
      <c r="BT856" s="70"/>
      <c r="BU856" s="65"/>
      <c r="BV856" s="68"/>
      <c r="BW856" s="68"/>
      <c r="BX856" s="68"/>
      <c r="BY856" s="67" t="str">
        <f t="shared" si="44"/>
        <v/>
      </c>
      <c r="BZ856" s="65"/>
      <c r="CA856" s="65" t="str">
        <f t="shared" si="45"/>
        <v/>
      </c>
      <c r="CB856" s="67" t="str">
        <f t="shared" si="46"/>
        <v/>
      </c>
      <c r="CC856" s="67" t="str">
        <f t="shared" si="47"/>
        <v/>
      </c>
      <c r="CD856" s="67" t="str">
        <f t="shared" si="48"/>
        <v/>
      </c>
      <c r="CE856" s="67" t="str">
        <f t="shared" si="49"/>
        <v/>
      </c>
      <c r="CF856" s="65"/>
      <c r="CG856" s="65"/>
      <c r="CH856" s="68"/>
      <c r="CI856" s="68"/>
      <c r="CJ856" s="68"/>
      <c r="CK856" s="67" t="str">
        <f t="shared" si="54"/>
        <v/>
      </c>
      <c r="CL856" s="65"/>
      <c r="CM856" s="65"/>
      <c r="CN856" s="68"/>
      <c r="CO856" s="68"/>
      <c r="CP856" s="68"/>
      <c r="CQ856" s="67" t="str">
        <f t="shared" si="59"/>
        <v/>
      </c>
      <c r="CR856" s="65"/>
      <c r="CS856" s="65"/>
      <c r="CT856" s="68"/>
      <c r="CU856" s="68"/>
      <c r="CV856" s="68"/>
      <c r="CW856" s="67" t="str">
        <f t="shared" si="64"/>
        <v/>
      </c>
      <c r="CX856" s="65"/>
      <c r="CY856" s="65"/>
      <c r="CZ856" s="68"/>
      <c r="DA856" s="68"/>
      <c r="DB856" s="68"/>
      <c r="DC856" s="67" t="str">
        <f t="shared" si="69"/>
        <v/>
      </c>
      <c r="DD856" s="65"/>
      <c r="DE856" s="65"/>
      <c r="DF856" s="51"/>
      <c r="DG856" s="51"/>
      <c r="DH856" s="51"/>
      <c r="DI856" s="69" t="str">
        <f t="shared" si="74"/>
        <v/>
      </c>
      <c r="DJ856" s="70"/>
      <c r="DK856" s="70"/>
      <c r="DL856" s="51"/>
      <c r="DM856" s="51"/>
      <c r="DN856" s="51"/>
      <c r="DO856" s="69" t="str">
        <f t="shared" si="79"/>
        <v/>
      </c>
      <c r="DP856" s="51"/>
      <c r="DQ856" s="51"/>
      <c r="DR856" s="51"/>
      <c r="DS856" s="51"/>
      <c r="DT856" s="51"/>
      <c r="DU856" s="181"/>
    </row>
    <row r="857" spans="1:125" ht="15" x14ac:dyDescent="0.25">
      <c r="A857" s="50">
        <v>2014</v>
      </c>
      <c r="B857" s="51" t="s">
        <v>889</v>
      </c>
      <c r="C857" s="50" t="s">
        <v>890</v>
      </c>
      <c r="D857" s="53" t="s">
        <v>422</v>
      </c>
      <c r="E857" s="50" t="s">
        <v>364</v>
      </c>
      <c r="F857" s="54">
        <v>2994</v>
      </c>
      <c r="G857" s="54" t="s">
        <v>364</v>
      </c>
      <c r="H857" s="54">
        <v>28950</v>
      </c>
      <c r="I857" s="55">
        <v>40447</v>
      </c>
      <c r="J857" s="50"/>
      <c r="K857" s="50" t="s">
        <v>2032</v>
      </c>
      <c r="L857" s="58" t="s">
        <v>2032</v>
      </c>
      <c r="M857" s="58" t="s">
        <v>2032</v>
      </c>
      <c r="N857" s="58" t="s">
        <v>2032</v>
      </c>
      <c r="O857" s="58" t="s">
        <v>2032</v>
      </c>
      <c r="P857" s="59"/>
      <c r="Q857" s="60">
        <v>0</v>
      </c>
      <c r="R857" s="60">
        <v>0</v>
      </c>
      <c r="S857" s="60">
        <v>1666</v>
      </c>
      <c r="T857" s="60">
        <v>38781</v>
      </c>
      <c r="U857" s="60">
        <v>0</v>
      </c>
      <c r="V857" s="79"/>
      <c r="W857" s="90">
        <f t="shared" si="6033"/>
        <v>40447</v>
      </c>
      <c r="X857" s="101">
        <v>72397</v>
      </c>
      <c r="Y857" s="50" t="s">
        <v>167</v>
      </c>
      <c r="Z857" s="50" t="s">
        <v>422</v>
      </c>
      <c r="AA857" s="51" t="str">
        <f t="shared" ref="AA857:AA860" si="6186">IF(A857 =2014,IF(Y857 ="",F857,""),"")</f>
        <v/>
      </c>
      <c r="AB857" s="68" t="str">
        <f t="shared" ref="AB857:AB860" si="6187">IF(A857 =2014,IF(Y857 ="",I857,""),"")</f>
        <v/>
      </c>
      <c r="AC857" s="68" t="str">
        <f t="shared" ref="AC857:AC860" si="6188">IF(A857 =2014,IF(Y857 ="",Q857,""),"")</f>
        <v/>
      </c>
      <c r="AD857" s="68" t="str">
        <f t="shared" ref="AD857:AD860" si="6189">IF(A857 =2014,IF(Y857 ="",R857,""),"")</f>
        <v/>
      </c>
      <c r="AE857" s="68" t="str">
        <f t="shared" ref="AE857:AE860" si="6190">IF(A857 =2014,IF(Y857 ="",S857,""),"")</f>
        <v/>
      </c>
      <c r="AF857" s="68" t="str">
        <f t="shared" ref="AF857:AF860" si="6191">IF(A857 =2014,IF(Y857 ="",T857+U857,""),"")</f>
        <v/>
      </c>
      <c r="AG857" s="67" t="str">
        <f t="shared" si="7"/>
        <v/>
      </c>
      <c r="AH857" s="51"/>
      <c r="AI857" s="51" t="str">
        <f t="shared" si="8"/>
        <v/>
      </c>
      <c r="AJ857" s="68" t="str">
        <f t="shared" si="9"/>
        <v/>
      </c>
      <c r="AK857" s="68" t="str">
        <f t="shared" si="10"/>
        <v/>
      </c>
      <c r="AL857" s="68" t="str">
        <f t="shared" si="11"/>
        <v/>
      </c>
      <c r="AM857" s="68" t="str">
        <f t="shared" si="12"/>
        <v/>
      </c>
      <c r="AN857" s="68" t="str">
        <f t="shared" si="13"/>
        <v/>
      </c>
      <c r="AO857" s="67" t="str">
        <f t="shared" si="14"/>
        <v/>
      </c>
      <c r="AP857" s="51"/>
      <c r="AQ857" s="51" t="str">
        <f t="shared" si="15"/>
        <v/>
      </c>
      <c r="AR857" s="68" t="str">
        <f t="shared" si="16"/>
        <v/>
      </c>
      <c r="AS857" s="68" t="str">
        <f t="shared" si="17"/>
        <v/>
      </c>
      <c r="AT857" s="68" t="str">
        <f t="shared" si="18"/>
        <v/>
      </c>
      <c r="AU857" s="68" t="str">
        <f t="shared" si="19"/>
        <v/>
      </c>
      <c r="AV857" s="68" t="str">
        <f t="shared" si="20"/>
        <v/>
      </c>
      <c r="AW857" s="67" t="str">
        <f t="shared" si="21"/>
        <v/>
      </c>
      <c r="AX857" s="51"/>
      <c r="AY857" s="51" t="str">
        <f t="shared" si="22"/>
        <v/>
      </c>
      <c r="AZ857" s="68" t="str">
        <f t="shared" si="23"/>
        <v/>
      </c>
      <c r="BA857" s="68" t="str">
        <f t="shared" si="24"/>
        <v/>
      </c>
      <c r="BB857" s="68" t="str">
        <f t="shared" si="25"/>
        <v/>
      </c>
      <c r="BC857" s="68" t="str">
        <f t="shared" si="26"/>
        <v/>
      </c>
      <c r="BD857" s="68" t="str">
        <f t="shared" si="27"/>
        <v/>
      </c>
      <c r="BE857" s="68" t="str">
        <f t="shared" si="28"/>
        <v/>
      </c>
      <c r="BF857" s="51"/>
      <c r="BG857" s="69" t="str">
        <f t="shared" si="29"/>
        <v/>
      </c>
      <c r="BH857" s="67" t="str">
        <f t="shared" si="30"/>
        <v/>
      </c>
      <c r="BI857" s="67" t="str">
        <f t="shared" si="31"/>
        <v/>
      </c>
      <c r="BJ857" s="67" t="str">
        <f t="shared" si="32"/>
        <v/>
      </c>
      <c r="BK857" s="67" t="str">
        <f t="shared" si="33"/>
        <v/>
      </c>
      <c r="BL857" s="67" t="str">
        <f t="shared" si="34"/>
        <v/>
      </c>
      <c r="BM857" s="65" t="str">
        <f t="shared" si="35"/>
        <v/>
      </c>
      <c r="BN857" s="70"/>
      <c r="BO857" s="71">
        <f t="shared" ref="BO857:BO860" si="6192">IF(A857 =2014,F857,"")</f>
        <v>2994</v>
      </c>
      <c r="BP857" s="51" t="str">
        <f t="shared" ref="BP857:BP860" si="6193">IF(A857 =2015,F857,"")</f>
        <v/>
      </c>
      <c r="BQ857" s="51" t="str">
        <f t="shared" ref="BQ857:BQ860" si="6194">IF(A857 =2016,F857,"")</f>
        <v/>
      </c>
      <c r="BR857" s="51" t="str">
        <f t="shared" ref="BR857:BR860" si="6195">IF(A857 =2017,F857,"")</f>
        <v/>
      </c>
      <c r="BS857" s="69" t="str">
        <f t="shared" si="2920"/>
        <v/>
      </c>
      <c r="BT857" s="70"/>
      <c r="BU857" s="65">
        <f t="shared" ref="BU857:BU860" si="6196">IF(A857 =2014,I857,"")</f>
        <v>40447</v>
      </c>
      <c r="BV857" s="68" t="str">
        <f t="shared" ref="BV857:BV860" si="6197">IF(A857 =2015,I857,"")</f>
        <v/>
      </c>
      <c r="BW857" s="68" t="str">
        <f t="shared" ref="BW857:BW860" si="6198">IF(A857 =2016,I857,"")</f>
        <v/>
      </c>
      <c r="BX857" s="68" t="str">
        <f t="shared" ref="BX857:BX860" si="6199">IF(A857 =2017,I857,"")</f>
        <v/>
      </c>
      <c r="BY857" s="67" t="str">
        <f t="shared" si="44"/>
        <v/>
      </c>
      <c r="BZ857" s="65"/>
      <c r="CA857" s="65">
        <f t="shared" si="45"/>
        <v>72397</v>
      </c>
      <c r="CB857" s="67" t="str">
        <f t="shared" si="46"/>
        <v/>
      </c>
      <c r="CC857" s="67" t="str">
        <f t="shared" si="47"/>
        <v/>
      </c>
      <c r="CD857" s="67" t="str">
        <f t="shared" si="48"/>
        <v/>
      </c>
      <c r="CE857" s="67" t="str">
        <f t="shared" si="49"/>
        <v/>
      </c>
      <c r="CF857" s="65"/>
      <c r="CG857" s="65">
        <f t="shared" ref="CG857:CG860" si="6200">IF(A857 =2014,Q857+R857+S857+T857+U857,"")</f>
        <v>40447</v>
      </c>
      <c r="CH857" s="68" t="str">
        <f t="shared" ref="CH857:CH860" si="6201">IF(A857 =2015,Q857+R857+S857+T857+U857,"")</f>
        <v/>
      </c>
      <c r="CI857" s="68" t="str">
        <f t="shared" ref="CI857:CI860" si="6202">IF(A857 =2016,Q857+R857+S857+T857+U857,"")</f>
        <v/>
      </c>
      <c r="CJ857" s="68" t="str">
        <f t="shared" ref="CJ857:CJ860" si="6203">IF(A857 =2017,Q857+R857+S857+T857+U857,"")</f>
        <v/>
      </c>
      <c r="CK857" s="67" t="str">
        <f t="shared" si="54"/>
        <v/>
      </c>
      <c r="CL857" s="65"/>
      <c r="CM857" s="65">
        <f t="shared" ref="CM857:CM860" si="6204">IF(A857 =2014,Q857,"")</f>
        <v>0</v>
      </c>
      <c r="CN857" s="68" t="str">
        <f t="shared" ref="CN857:CN860" si="6205">IF(A857 =2015,Q857,"")</f>
        <v/>
      </c>
      <c r="CO857" s="68" t="str">
        <f t="shared" ref="CO857:CO860" si="6206">IF(A857 =2016,Q857,"")</f>
        <v/>
      </c>
      <c r="CP857" s="68" t="str">
        <f t="shared" ref="CP857:CP860" si="6207">IF(A857 =2017,Q857,"")</f>
        <v/>
      </c>
      <c r="CQ857" s="67" t="str">
        <f t="shared" si="59"/>
        <v/>
      </c>
      <c r="CR857" s="65"/>
      <c r="CS857" s="65">
        <f t="shared" ref="CS857:CS860" si="6208">IF(A857 =2014,R857,"")</f>
        <v>0</v>
      </c>
      <c r="CT857" s="68" t="str">
        <f t="shared" ref="CT857:CT860" si="6209">IF(A857 =2015,R857,"")</f>
        <v/>
      </c>
      <c r="CU857" s="68" t="str">
        <f t="shared" ref="CU857:CU860" si="6210">IF(A857 =2016,R857,"")</f>
        <v/>
      </c>
      <c r="CV857" s="68" t="str">
        <f t="shared" ref="CV857:CV860" si="6211">IF(A857 =2017,R857,"")</f>
        <v/>
      </c>
      <c r="CW857" s="67" t="str">
        <f t="shared" si="64"/>
        <v/>
      </c>
      <c r="CX857" s="65"/>
      <c r="CY857" s="65">
        <f t="shared" ref="CY857:CY860" si="6212">IF(A857 =2014,S857,"")</f>
        <v>1666</v>
      </c>
      <c r="CZ857" s="68" t="str">
        <f t="shared" ref="CZ857:CZ860" si="6213">IF(A857 =2015,S857,"")</f>
        <v/>
      </c>
      <c r="DA857" s="68" t="str">
        <f t="shared" ref="DA857:DA860" si="6214">IF(A857 =2016,S857,"")</f>
        <v/>
      </c>
      <c r="DB857" s="68" t="str">
        <f t="shared" ref="DB857:DB860" si="6215">IF(A857 =2017,S857,"")</f>
        <v/>
      </c>
      <c r="DC857" s="67" t="str">
        <f t="shared" si="69"/>
        <v/>
      </c>
      <c r="DD857" s="65"/>
      <c r="DE857" s="65">
        <f t="shared" ref="DE857:DE860" si="6216">IF(A857 =2014,T857,"")</f>
        <v>38781</v>
      </c>
      <c r="DF857" s="51" t="str">
        <f t="shared" ref="DF857:DF860" si="6217">IF(A857 =2015,T857,"")</f>
        <v/>
      </c>
      <c r="DG857" s="51" t="str">
        <f t="shared" ref="DG857:DG860" si="6218">IF(A857 =2016,T857,"")</f>
        <v/>
      </c>
      <c r="DH857" s="51" t="str">
        <f t="shared" ref="DH857:DH860" si="6219">IF(A857 =2017,T857,"")</f>
        <v/>
      </c>
      <c r="DI857" s="69" t="str">
        <f t="shared" si="74"/>
        <v/>
      </c>
      <c r="DJ857" s="70"/>
      <c r="DK857" s="65">
        <f t="shared" ref="DK857:DK860" si="6220">IF(A857 =2014,U857,"")</f>
        <v>0</v>
      </c>
      <c r="DL857" s="51" t="str">
        <f t="shared" ref="DL857:DL860" si="6221">IF(A857 =2015,U857,"")</f>
        <v/>
      </c>
      <c r="DM857" s="51" t="str">
        <f t="shared" ref="DM857:DM860" si="6222">IF(A857 =2016,U857,"")</f>
        <v/>
      </c>
      <c r="DN857" s="51" t="str">
        <f t="shared" ref="DN857:DN860" si="6223">IF(A857 =2017,U857,"")</f>
        <v/>
      </c>
      <c r="DO857" s="69" t="str">
        <f t="shared" si="79"/>
        <v/>
      </c>
      <c r="DP857" s="51"/>
      <c r="DQ857" s="51"/>
      <c r="DR857" s="51"/>
      <c r="DS857" s="51"/>
      <c r="DT857" s="51"/>
      <c r="DU857" s="181"/>
    </row>
    <row r="858" spans="1:125" ht="15" x14ac:dyDescent="0.25">
      <c r="A858" s="50">
        <v>2015</v>
      </c>
      <c r="B858" s="51" t="s">
        <v>889</v>
      </c>
      <c r="C858" s="50" t="s">
        <v>890</v>
      </c>
      <c r="D858" s="53" t="s">
        <v>422</v>
      </c>
      <c r="E858" s="50" t="s">
        <v>365</v>
      </c>
      <c r="F858" s="54">
        <v>3683</v>
      </c>
      <c r="G858" s="54" t="s">
        <v>364</v>
      </c>
      <c r="H858" s="54">
        <v>32544</v>
      </c>
      <c r="I858" s="55">
        <v>42764</v>
      </c>
      <c r="J858" s="50"/>
      <c r="K858" s="50" t="s">
        <v>2032</v>
      </c>
      <c r="L858" s="58" t="s">
        <v>2032</v>
      </c>
      <c r="M858" s="58" t="s">
        <v>2032</v>
      </c>
      <c r="N858" s="58" t="s">
        <v>2032</v>
      </c>
      <c r="O858" s="58" t="s">
        <v>2032</v>
      </c>
      <c r="P858" s="59"/>
      <c r="Q858" s="60">
        <v>0</v>
      </c>
      <c r="R858" s="60">
        <v>0</v>
      </c>
      <c r="S858" s="60">
        <v>3796</v>
      </c>
      <c r="T858" s="60">
        <v>38968</v>
      </c>
      <c r="U858" s="60">
        <v>0</v>
      </c>
      <c r="V858" s="79"/>
      <c r="W858" s="90">
        <f t="shared" si="6033"/>
        <v>42764</v>
      </c>
      <c r="X858" s="101">
        <v>0</v>
      </c>
      <c r="Y858" s="50" t="s">
        <v>167</v>
      </c>
      <c r="Z858" s="50" t="s">
        <v>422</v>
      </c>
      <c r="AA858" s="51" t="str">
        <f t="shared" si="6186"/>
        <v/>
      </c>
      <c r="AB858" s="68" t="str">
        <f t="shared" si="6187"/>
        <v/>
      </c>
      <c r="AC858" s="68" t="str">
        <f t="shared" si="6188"/>
        <v/>
      </c>
      <c r="AD858" s="68" t="str">
        <f t="shared" si="6189"/>
        <v/>
      </c>
      <c r="AE858" s="68" t="str">
        <f t="shared" si="6190"/>
        <v/>
      </c>
      <c r="AF858" s="68" t="str">
        <f t="shared" si="6191"/>
        <v/>
      </c>
      <c r="AG858" s="67" t="str">
        <f t="shared" si="7"/>
        <v/>
      </c>
      <c r="AH858" s="51"/>
      <c r="AI858" s="51" t="str">
        <f t="shared" si="8"/>
        <v/>
      </c>
      <c r="AJ858" s="68" t="str">
        <f t="shared" si="9"/>
        <v/>
      </c>
      <c r="AK858" s="68" t="str">
        <f t="shared" si="10"/>
        <v/>
      </c>
      <c r="AL858" s="68" t="str">
        <f t="shared" si="11"/>
        <v/>
      </c>
      <c r="AM858" s="68" t="str">
        <f t="shared" si="12"/>
        <v/>
      </c>
      <c r="AN858" s="68" t="str">
        <f t="shared" si="13"/>
        <v/>
      </c>
      <c r="AO858" s="67" t="str">
        <f t="shared" si="14"/>
        <v/>
      </c>
      <c r="AP858" s="51"/>
      <c r="AQ858" s="51" t="str">
        <f t="shared" si="15"/>
        <v/>
      </c>
      <c r="AR858" s="68" t="str">
        <f t="shared" si="16"/>
        <v/>
      </c>
      <c r="AS858" s="68" t="str">
        <f t="shared" si="17"/>
        <v/>
      </c>
      <c r="AT858" s="68" t="str">
        <f t="shared" si="18"/>
        <v/>
      </c>
      <c r="AU858" s="68" t="str">
        <f t="shared" si="19"/>
        <v/>
      </c>
      <c r="AV858" s="68" t="str">
        <f t="shared" si="20"/>
        <v/>
      </c>
      <c r="AW858" s="67" t="str">
        <f t="shared" si="21"/>
        <v/>
      </c>
      <c r="AX858" s="51"/>
      <c r="AY858" s="51" t="str">
        <f t="shared" si="22"/>
        <v/>
      </c>
      <c r="AZ858" s="68" t="str">
        <f t="shared" si="23"/>
        <v/>
      </c>
      <c r="BA858" s="68" t="str">
        <f t="shared" si="24"/>
        <v/>
      </c>
      <c r="BB858" s="68" t="str">
        <f t="shared" si="25"/>
        <v/>
      </c>
      <c r="BC858" s="68" t="str">
        <f t="shared" si="26"/>
        <v/>
      </c>
      <c r="BD858" s="68" t="str">
        <f t="shared" si="27"/>
        <v/>
      </c>
      <c r="BE858" s="68" t="str">
        <f t="shared" si="28"/>
        <v/>
      </c>
      <c r="BF858" s="51"/>
      <c r="BG858" s="69" t="str">
        <f t="shared" si="29"/>
        <v/>
      </c>
      <c r="BH858" s="67" t="str">
        <f t="shared" si="30"/>
        <v/>
      </c>
      <c r="BI858" s="67" t="str">
        <f t="shared" si="31"/>
        <v/>
      </c>
      <c r="BJ858" s="67" t="str">
        <f t="shared" si="32"/>
        <v/>
      </c>
      <c r="BK858" s="67" t="str">
        <f t="shared" si="33"/>
        <v/>
      </c>
      <c r="BL858" s="67" t="str">
        <f t="shared" si="34"/>
        <v/>
      </c>
      <c r="BM858" s="65" t="str">
        <f t="shared" si="35"/>
        <v/>
      </c>
      <c r="BN858" s="51"/>
      <c r="BO858" s="51" t="str">
        <f t="shared" si="6192"/>
        <v/>
      </c>
      <c r="BP858" s="71">
        <f t="shared" si="6193"/>
        <v>3683</v>
      </c>
      <c r="BQ858" s="51" t="str">
        <f t="shared" si="6194"/>
        <v/>
      </c>
      <c r="BR858" s="51" t="str">
        <f t="shared" si="6195"/>
        <v/>
      </c>
      <c r="BS858" s="69" t="str">
        <f t="shared" si="2920"/>
        <v/>
      </c>
      <c r="BT858" s="51"/>
      <c r="BU858" s="68" t="str">
        <f t="shared" si="6196"/>
        <v/>
      </c>
      <c r="BV858" s="65">
        <f t="shared" si="6197"/>
        <v>42764</v>
      </c>
      <c r="BW858" s="68" t="str">
        <f t="shared" si="6198"/>
        <v/>
      </c>
      <c r="BX858" s="68" t="str">
        <f t="shared" si="6199"/>
        <v/>
      </c>
      <c r="BY858" s="67" t="str">
        <f t="shared" si="44"/>
        <v/>
      </c>
      <c r="BZ858" s="68"/>
      <c r="CA858" s="65" t="str">
        <f t="shared" si="45"/>
        <v/>
      </c>
      <c r="CB858" s="67">
        <f t="shared" si="46"/>
        <v>0</v>
      </c>
      <c r="CC858" s="67" t="str">
        <f t="shared" si="47"/>
        <v/>
      </c>
      <c r="CD858" s="67" t="str">
        <f t="shared" si="48"/>
        <v/>
      </c>
      <c r="CE858" s="67" t="str">
        <f t="shared" si="49"/>
        <v/>
      </c>
      <c r="CF858" s="68"/>
      <c r="CG858" s="68" t="str">
        <f t="shared" si="6200"/>
        <v/>
      </c>
      <c r="CH858" s="65">
        <f t="shared" si="6201"/>
        <v>42764</v>
      </c>
      <c r="CI858" s="68" t="str">
        <f t="shared" si="6202"/>
        <v/>
      </c>
      <c r="CJ858" s="68" t="str">
        <f t="shared" si="6203"/>
        <v/>
      </c>
      <c r="CK858" s="67" t="str">
        <f t="shared" si="54"/>
        <v/>
      </c>
      <c r="CL858" s="68"/>
      <c r="CM858" s="68" t="str">
        <f t="shared" si="6204"/>
        <v/>
      </c>
      <c r="CN858" s="65">
        <f t="shared" si="6205"/>
        <v>0</v>
      </c>
      <c r="CO858" s="68" t="str">
        <f t="shared" si="6206"/>
        <v/>
      </c>
      <c r="CP858" s="68" t="str">
        <f t="shared" si="6207"/>
        <v/>
      </c>
      <c r="CQ858" s="67" t="str">
        <f t="shared" si="59"/>
        <v/>
      </c>
      <c r="CR858" s="68"/>
      <c r="CS858" s="68" t="str">
        <f t="shared" si="6208"/>
        <v/>
      </c>
      <c r="CT858" s="65">
        <f t="shared" si="6209"/>
        <v>0</v>
      </c>
      <c r="CU858" s="68" t="str">
        <f t="shared" si="6210"/>
        <v/>
      </c>
      <c r="CV858" s="68" t="str">
        <f t="shared" si="6211"/>
        <v/>
      </c>
      <c r="CW858" s="67" t="str">
        <f t="shared" si="64"/>
        <v/>
      </c>
      <c r="CX858" s="68"/>
      <c r="CY858" s="68" t="str">
        <f t="shared" si="6212"/>
        <v/>
      </c>
      <c r="CZ858" s="65">
        <f t="shared" si="6213"/>
        <v>3796</v>
      </c>
      <c r="DA858" s="68" t="str">
        <f t="shared" si="6214"/>
        <v/>
      </c>
      <c r="DB858" s="68" t="str">
        <f t="shared" si="6215"/>
        <v/>
      </c>
      <c r="DC858" s="67" t="str">
        <f t="shared" si="69"/>
        <v/>
      </c>
      <c r="DD858" s="68"/>
      <c r="DE858" s="68" t="str">
        <f t="shared" si="6216"/>
        <v/>
      </c>
      <c r="DF858" s="65">
        <f t="shared" si="6217"/>
        <v>38968</v>
      </c>
      <c r="DG858" s="51" t="str">
        <f t="shared" si="6218"/>
        <v/>
      </c>
      <c r="DH858" s="51" t="str">
        <f t="shared" si="6219"/>
        <v/>
      </c>
      <c r="DI858" s="69" t="str">
        <f t="shared" si="74"/>
        <v/>
      </c>
      <c r="DJ858" s="51"/>
      <c r="DK858" s="51" t="str">
        <f t="shared" si="6220"/>
        <v/>
      </c>
      <c r="DL858" s="65">
        <f t="shared" si="6221"/>
        <v>0</v>
      </c>
      <c r="DM858" s="51" t="str">
        <f t="shared" si="6222"/>
        <v/>
      </c>
      <c r="DN858" s="51" t="str">
        <f t="shared" si="6223"/>
        <v/>
      </c>
      <c r="DO858" s="69" t="str">
        <f t="shared" si="79"/>
        <v/>
      </c>
      <c r="DP858" s="51"/>
      <c r="DQ858" s="51"/>
      <c r="DR858" s="51"/>
      <c r="DS858" s="51"/>
      <c r="DT858" s="51"/>
      <c r="DU858" s="181"/>
    </row>
    <row r="859" spans="1:125" ht="15" x14ac:dyDescent="0.25">
      <c r="A859" s="50">
        <v>2016</v>
      </c>
      <c r="B859" s="51" t="s">
        <v>889</v>
      </c>
      <c r="C859" s="50" t="s">
        <v>890</v>
      </c>
      <c r="D859" s="53" t="s">
        <v>422</v>
      </c>
      <c r="E859" s="50" t="s">
        <v>365</v>
      </c>
      <c r="F859" s="54">
        <v>5025</v>
      </c>
      <c r="G859" s="54" t="s">
        <v>364</v>
      </c>
      <c r="H859" s="54">
        <v>108931</v>
      </c>
      <c r="I859" s="55">
        <v>74980</v>
      </c>
      <c r="J859" s="50"/>
      <c r="K859" s="50" t="s">
        <v>2032</v>
      </c>
      <c r="L859" s="58" t="s">
        <v>2032</v>
      </c>
      <c r="M859" s="58" t="s">
        <v>2032</v>
      </c>
      <c r="N859" s="58" t="s">
        <v>2032</v>
      </c>
      <c r="O859" s="58" t="s">
        <v>2032</v>
      </c>
      <c r="P859" s="59"/>
      <c r="Q859" s="60">
        <v>4904</v>
      </c>
      <c r="R859" s="60">
        <v>0</v>
      </c>
      <c r="S859" s="60">
        <v>4917</v>
      </c>
      <c r="T859" s="60">
        <v>65159</v>
      </c>
      <c r="U859" s="60">
        <v>2826</v>
      </c>
      <c r="V859" s="79"/>
      <c r="W859" s="90">
        <f t="shared" si="6033"/>
        <v>77806</v>
      </c>
      <c r="X859" s="101">
        <v>60040</v>
      </c>
      <c r="Y859" s="50" t="s">
        <v>167</v>
      </c>
      <c r="Z859" s="50" t="s">
        <v>422</v>
      </c>
      <c r="AA859" s="51" t="str">
        <f t="shared" si="6186"/>
        <v/>
      </c>
      <c r="AB859" s="68" t="str">
        <f t="shared" si="6187"/>
        <v/>
      </c>
      <c r="AC859" s="68" t="str">
        <f t="shared" si="6188"/>
        <v/>
      </c>
      <c r="AD859" s="68" t="str">
        <f t="shared" si="6189"/>
        <v/>
      </c>
      <c r="AE859" s="68" t="str">
        <f t="shared" si="6190"/>
        <v/>
      </c>
      <c r="AF859" s="68" t="str">
        <f t="shared" si="6191"/>
        <v/>
      </c>
      <c r="AG859" s="67" t="str">
        <f t="shared" si="7"/>
        <v/>
      </c>
      <c r="AH859" s="51"/>
      <c r="AI859" s="51" t="str">
        <f t="shared" si="8"/>
        <v/>
      </c>
      <c r="AJ859" s="68" t="str">
        <f t="shared" si="9"/>
        <v/>
      </c>
      <c r="AK859" s="68" t="str">
        <f t="shared" si="10"/>
        <v/>
      </c>
      <c r="AL859" s="68" t="str">
        <f t="shared" si="11"/>
        <v/>
      </c>
      <c r="AM859" s="68" t="str">
        <f t="shared" si="12"/>
        <v/>
      </c>
      <c r="AN859" s="68" t="str">
        <f t="shared" si="13"/>
        <v/>
      </c>
      <c r="AO859" s="67" t="str">
        <f t="shared" si="14"/>
        <v/>
      </c>
      <c r="AP859" s="51"/>
      <c r="AQ859" s="51" t="str">
        <f t="shared" si="15"/>
        <v/>
      </c>
      <c r="AR859" s="68" t="str">
        <f t="shared" si="16"/>
        <v/>
      </c>
      <c r="AS859" s="68" t="str">
        <f t="shared" si="17"/>
        <v/>
      </c>
      <c r="AT859" s="68" t="str">
        <f t="shared" si="18"/>
        <v/>
      </c>
      <c r="AU859" s="68" t="str">
        <f t="shared" si="19"/>
        <v/>
      </c>
      <c r="AV859" s="68" t="str">
        <f t="shared" si="20"/>
        <v/>
      </c>
      <c r="AW859" s="67" t="str">
        <f t="shared" si="21"/>
        <v/>
      </c>
      <c r="AX859" s="51"/>
      <c r="AY859" s="51" t="str">
        <f t="shared" si="22"/>
        <v/>
      </c>
      <c r="AZ859" s="68" t="str">
        <f t="shared" si="23"/>
        <v/>
      </c>
      <c r="BA859" s="68" t="str">
        <f t="shared" si="24"/>
        <v/>
      </c>
      <c r="BB859" s="68" t="str">
        <f t="shared" si="25"/>
        <v/>
      </c>
      <c r="BC859" s="68" t="str">
        <f t="shared" si="26"/>
        <v/>
      </c>
      <c r="BD859" s="68" t="str">
        <f t="shared" si="27"/>
        <v/>
      </c>
      <c r="BE859" s="68" t="str">
        <f t="shared" si="28"/>
        <v/>
      </c>
      <c r="BF859" s="51"/>
      <c r="BG859" s="69" t="str">
        <f t="shared" si="29"/>
        <v/>
      </c>
      <c r="BH859" s="67" t="str">
        <f t="shared" si="30"/>
        <v/>
      </c>
      <c r="BI859" s="67" t="str">
        <f t="shared" si="31"/>
        <v/>
      </c>
      <c r="BJ859" s="67" t="str">
        <f t="shared" si="32"/>
        <v/>
      </c>
      <c r="BK859" s="67" t="str">
        <f t="shared" si="33"/>
        <v/>
      </c>
      <c r="BL859" s="67" t="str">
        <f t="shared" si="34"/>
        <v/>
      </c>
      <c r="BM859" s="65" t="str">
        <f t="shared" si="35"/>
        <v/>
      </c>
      <c r="BN859" s="51"/>
      <c r="BO859" s="51" t="str">
        <f t="shared" si="6192"/>
        <v/>
      </c>
      <c r="BP859" s="51" t="str">
        <f t="shared" si="6193"/>
        <v/>
      </c>
      <c r="BQ859" s="71">
        <f t="shared" si="6194"/>
        <v>5025</v>
      </c>
      <c r="BR859" s="51" t="str">
        <f t="shared" si="6195"/>
        <v/>
      </c>
      <c r="BS859" s="69" t="str">
        <f t="shared" si="2920"/>
        <v/>
      </c>
      <c r="BT859" s="51"/>
      <c r="BU859" s="68" t="str">
        <f t="shared" si="6196"/>
        <v/>
      </c>
      <c r="BV859" s="68" t="str">
        <f t="shared" si="6197"/>
        <v/>
      </c>
      <c r="BW859" s="65">
        <f t="shared" si="6198"/>
        <v>74980</v>
      </c>
      <c r="BX859" s="68" t="str">
        <f t="shared" si="6199"/>
        <v/>
      </c>
      <c r="BY859" s="67" t="str">
        <f t="shared" si="44"/>
        <v/>
      </c>
      <c r="BZ859" s="68"/>
      <c r="CA859" s="65" t="str">
        <f t="shared" si="45"/>
        <v/>
      </c>
      <c r="CB859" s="67" t="str">
        <f t="shared" si="46"/>
        <v/>
      </c>
      <c r="CC859" s="67">
        <f t="shared" si="47"/>
        <v>60040</v>
      </c>
      <c r="CD859" s="67" t="str">
        <f t="shared" si="48"/>
        <v/>
      </c>
      <c r="CE859" s="67" t="str">
        <f t="shared" si="49"/>
        <v/>
      </c>
      <c r="CF859" s="68"/>
      <c r="CG859" s="68" t="str">
        <f t="shared" si="6200"/>
        <v/>
      </c>
      <c r="CH859" s="68" t="str">
        <f t="shared" si="6201"/>
        <v/>
      </c>
      <c r="CI859" s="65">
        <f t="shared" si="6202"/>
        <v>77806</v>
      </c>
      <c r="CJ859" s="68" t="str">
        <f t="shared" si="6203"/>
        <v/>
      </c>
      <c r="CK859" s="67" t="str">
        <f t="shared" si="54"/>
        <v/>
      </c>
      <c r="CL859" s="68"/>
      <c r="CM859" s="68" t="str">
        <f t="shared" si="6204"/>
        <v/>
      </c>
      <c r="CN859" s="68" t="str">
        <f t="shared" si="6205"/>
        <v/>
      </c>
      <c r="CO859" s="65">
        <f t="shared" si="6206"/>
        <v>4904</v>
      </c>
      <c r="CP859" s="68" t="str">
        <f t="shared" si="6207"/>
        <v/>
      </c>
      <c r="CQ859" s="67" t="str">
        <f t="shared" si="59"/>
        <v/>
      </c>
      <c r="CR859" s="68"/>
      <c r="CS859" s="68" t="str">
        <f t="shared" si="6208"/>
        <v/>
      </c>
      <c r="CT859" s="68" t="str">
        <f t="shared" si="6209"/>
        <v/>
      </c>
      <c r="CU859" s="65">
        <f t="shared" si="6210"/>
        <v>0</v>
      </c>
      <c r="CV859" s="68" t="str">
        <f t="shared" si="6211"/>
        <v/>
      </c>
      <c r="CW859" s="67" t="str">
        <f t="shared" si="64"/>
        <v/>
      </c>
      <c r="CX859" s="68"/>
      <c r="CY859" s="68" t="str">
        <f t="shared" si="6212"/>
        <v/>
      </c>
      <c r="CZ859" s="68" t="str">
        <f t="shared" si="6213"/>
        <v/>
      </c>
      <c r="DA859" s="65">
        <f t="shared" si="6214"/>
        <v>4917</v>
      </c>
      <c r="DB859" s="68" t="str">
        <f t="shared" si="6215"/>
        <v/>
      </c>
      <c r="DC859" s="67" t="str">
        <f t="shared" si="69"/>
        <v/>
      </c>
      <c r="DD859" s="68"/>
      <c r="DE859" s="68" t="str">
        <f t="shared" si="6216"/>
        <v/>
      </c>
      <c r="DF859" s="51" t="str">
        <f t="shared" si="6217"/>
        <v/>
      </c>
      <c r="DG859" s="65">
        <f t="shared" si="6218"/>
        <v>65159</v>
      </c>
      <c r="DH859" s="51" t="str">
        <f t="shared" si="6219"/>
        <v/>
      </c>
      <c r="DI859" s="69" t="str">
        <f t="shared" si="74"/>
        <v/>
      </c>
      <c r="DJ859" s="51"/>
      <c r="DK859" s="51" t="str">
        <f t="shared" si="6220"/>
        <v/>
      </c>
      <c r="DL859" s="51" t="str">
        <f t="shared" si="6221"/>
        <v/>
      </c>
      <c r="DM859" s="65">
        <f t="shared" si="6222"/>
        <v>2826</v>
      </c>
      <c r="DN859" s="51" t="str">
        <f t="shared" si="6223"/>
        <v/>
      </c>
      <c r="DO859" s="69" t="str">
        <f t="shared" si="79"/>
        <v/>
      </c>
      <c r="DP859" s="51"/>
      <c r="DQ859" s="51"/>
      <c r="DR859" s="51"/>
      <c r="DS859" s="51"/>
      <c r="DT859" s="51"/>
      <c r="DU859" s="181"/>
    </row>
    <row r="860" spans="1:125" ht="15" x14ac:dyDescent="0.25">
      <c r="A860" s="50">
        <v>2017</v>
      </c>
      <c r="B860" s="51" t="s">
        <v>889</v>
      </c>
      <c r="C860" s="50" t="s">
        <v>890</v>
      </c>
      <c r="D860" s="53" t="s">
        <v>422</v>
      </c>
      <c r="E860" s="50" t="s">
        <v>365</v>
      </c>
      <c r="F860" s="54">
        <v>4425</v>
      </c>
      <c r="G860" s="54" t="s">
        <v>364</v>
      </c>
      <c r="H860" s="54">
        <v>109805</v>
      </c>
      <c r="I860" s="55">
        <v>88953</v>
      </c>
      <c r="J860" s="50"/>
      <c r="K860" s="50" t="s">
        <v>2032</v>
      </c>
      <c r="L860" s="58" t="s">
        <v>2032</v>
      </c>
      <c r="M860" s="58" t="s">
        <v>2032</v>
      </c>
      <c r="N860" s="58" t="s">
        <v>2032</v>
      </c>
      <c r="O860" s="58" t="s">
        <v>2032</v>
      </c>
      <c r="P860" s="59"/>
      <c r="Q860" s="60">
        <v>7352</v>
      </c>
      <c r="R860" s="60">
        <v>0</v>
      </c>
      <c r="S860" s="60">
        <v>3671</v>
      </c>
      <c r="T860" s="60">
        <v>77930</v>
      </c>
      <c r="U860" s="60">
        <v>0</v>
      </c>
      <c r="V860" s="79"/>
      <c r="W860" s="90">
        <f t="shared" si="6033"/>
        <v>88953</v>
      </c>
      <c r="X860" s="101">
        <v>0</v>
      </c>
      <c r="Y860" s="50" t="s">
        <v>167</v>
      </c>
      <c r="Z860" s="50" t="s">
        <v>422</v>
      </c>
      <c r="AA860" s="51" t="str">
        <f t="shared" si="6186"/>
        <v/>
      </c>
      <c r="AB860" s="68" t="str">
        <f t="shared" si="6187"/>
        <v/>
      </c>
      <c r="AC860" s="68" t="str">
        <f t="shared" si="6188"/>
        <v/>
      </c>
      <c r="AD860" s="68" t="str">
        <f t="shared" si="6189"/>
        <v/>
      </c>
      <c r="AE860" s="68" t="str">
        <f t="shared" si="6190"/>
        <v/>
      </c>
      <c r="AF860" s="68" t="str">
        <f t="shared" si="6191"/>
        <v/>
      </c>
      <c r="AG860" s="67" t="str">
        <f t="shared" si="7"/>
        <v/>
      </c>
      <c r="AH860" s="51"/>
      <c r="AI860" s="51" t="str">
        <f t="shared" si="8"/>
        <v/>
      </c>
      <c r="AJ860" s="68" t="str">
        <f t="shared" si="9"/>
        <v/>
      </c>
      <c r="AK860" s="68" t="str">
        <f t="shared" si="10"/>
        <v/>
      </c>
      <c r="AL860" s="68" t="str">
        <f t="shared" si="11"/>
        <v/>
      </c>
      <c r="AM860" s="68" t="str">
        <f t="shared" si="12"/>
        <v/>
      </c>
      <c r="AN860" s="68" t="str">
        <f t="shared" si="13"/>
        <v/>
      </c>
      <c r="AO860" s="67" t="str">
        <f t="shared" si="14"/>
        <v/>
      </c>
      <c r="AP860" s="51"/>
      <c r="AQ860" s="51" t="str">
        <f t="shared" si="15"/>
        <v/>
      </c>
      <c r="AR860" s="68" t="str">
        <f t="shared" si="16"/>
        <v/>
      </c>
      <c r="AS860" s="68" t="str">
        <f t="shared" si="17"/>
        <v/>
      </c>
      <c r="AT860" s="68" t="str">
        <f t="shared" si="18"/>
        <v/>
      </c>
      <c r="AU860" s="68" t="str">
        <f t="shared" si="19"/>
        <v/>
      </c>
      <c r="AV860" s="68" t="str">
        <f t="shared" si="20"/>
        <v/>
      </c>
      <c r="AW860" s="67" t="str">
        <f t="shared" si="21"/>
        <v/>
      </c>
      <c r="AX860" s="51"/>
      <c r="AY860" s="51" t="str">
        <f t="shared" si="22"/>
        <v/>
      </c>
      <c r="AZ860" s="68" t="str">
        <f t="shared" si="23"/>
        <v/>
      </c>
      <c r="BA860" s="68" t="str">
        <f t="shared" si="24"/>
        <v/>
      </c>
      <c r="BB860" s="68" t="str">
        <f t="shared" si="25"/>
        <v/>
      </c>
      <c r="BC860" s="68" t="str">
        <f t="shared" si="26"/>
        <v/>
      </c>
      <c r="BD860" s="68" t="str">
        <f t="shared" si="27"/>
        <v/>
      </c>
      <c r="BE860" s="68" t="str">
        <f t="shared" si="28"/>
        <v/>
      </c>
      <c r="BF860" s="51"/>
      <c r="BG860" s="69" t="str">
        <f t="shared" si="29"/>
        <v/>
      </c>
      <c r="BH860" s="67" t="str">
        <f t="shared" si="30"/>
        <v/>
      </c>
      <c r="BI860" s="67" t="str">
        <f t="shared" si="31"/>
        <v/>
      </c>
      <c r="BJ860" s="67" t="str">
        <f t="shared" si="32"/>
        <v/>
      </c>
      <c r="BK860" s="67" t="str">
        <f t="shared" si="33"/>
        <v/>
      </c>
      <c r="BL860" s="67" t="str">
        <f t="shared" si="34"/>
        <v/>
      </c>
      <c r="BM860" s="65" t="str">
        <f t="shared" si="35"/>
        <v/>
      </c>
      <c r="BN860" s="51"/>
      <c r="BO860" s="51" t="str">
        <f t="shared" si="6192"/>
        <v/>
      </c>
      <c r="BP860" s="51" t="str">
        <f t="shared" si="6193"/>
        <v/>
      </c>
      <c r="BQ860" s="51" t="str">
        <f t="shared" si="6194"/>
        <v/>
      </c>
      <c r="BR860" s="71">
        <f t="shared" si="6195"/>
        <v>4425</v>
      </c>
      <c r="BS860" s="69" t="str">
        <f t="shared" si="2920"/>
        <v/>
      </c>
      <c r="BT860" s="51"/>
      <c r="BU860" s="68" t="str">
        <f t="shared" si="6196"/>
        <v/>
      </c>
      <c r="BV860" s="68" t="str">
        <f t="shared" si="6197"/>
        <v/>
      </c>
      <c r="BW860" s="68" t="str">
        <f t="shared" si="6198"/>
        <v/>
      </c>
      <c r="BX860" s="65">
        <f t="shared" si="6199"/>
        <v>88953</v>
      </c>
      <c r="BY860" s="67" t="str">
        <f t="shared" si="44"/>
        <v/>
      </c>
      <c r="BZ860" s="68"/>
      <c r="CA860" s="65" t="str">
        <f t="shared" si="45"/>
        <v/>
      </c>
      <c r="CB860" s="67" t="str">
        <f t="shared" si="46"/>
        <v/>
      </c>
      <c r="CC860" s="67" t="str">
        <f t="shared" si="47"/>
        <v/>
      </c>
      <c r="CD860" s="67">
        <f t="shared" si="48"/>
        <v>0</v>
      </c>
      <c r="CE860" s="67" t="str">
        <f t="shared" si="49"/>
        <v/>
      </c>
      <c r="CF860" s="68"/>
      <c r="CG860" s="68" t="str">
        <f t="shared" si="6200"/>
        <v/>
      </c>
      <c r="CH860" s="68" t="str">
        <f t="shared" si="6201"/>
        <v/>
      </c>
      <c r="CI860" s="68" t="str">
        <f t="shared" si="6202"/>
        <v/>
      </c>
      <c r="CJ860" s="65">
        <f t="shared" si="6203"/>
        <v>88953</v>
      </c>
      <c r="CK860" s="67" t="str">
        <f t="shared" si="54"/>
        <v/>
      </c>
      <c r="CL860" s="68"/>
      <c r="CM860" s="68" t="str">
        <f t="shared" si="6204"/>
        <v/>
      </c>
      <c r="CN860" s="68" t="str">
        <f t="shared" si="6205"/>
        <v/>
      </c>
      <c r="CO860" s="68" t="str">
        <f t="shared" si="6206"/>
        <v/>
      </c>
      <c r="CP860" s="65">
        <f t="shared" si="6207"/>
        <v>7352</v>
      </c>
      <c r="CQ860" s="67" t="str">
        <f t="shared" si="59"/>
        <v/>
      </c>
      <c r="CR860" s="68"/>
      <c r="CS860" s="68" t="str">
        <f t="shared" si="6208"/>
        <v/>
      </c>
      <c r="CT860" s="68" t="str">
        <f t="shared" si="6209"/>
        <v/>
      </c>
      <c r="CU860" s="68" t="str">
        <f t="shared" si="6210"/>
        <v/>
      </c>
      <c r="CV860" s="65">
        <f t="shared" si="6211"/>
        <v>0</v>
      </c>
      <c r="CW860" s="67" t="str">
        <f t="shared" si="64"/>
        <v/>
      </c>
      <c r="CX860" s="68"/>
      <c r="CY860" s="68" t="str">
        <f t="shared" si="6212"/>
        <v/>
      </c>
      <c r="CZ860" s="68" t="str">
        <f t="shared" si="6213"/>
        <v/>
      </c>
      <c r="DA860" s="68" t="str">
        <f t="shared" si="6214"/>
        <v/>
      </c>
      <c r="DB860" s="65">
        <f t="shared" si="6215"/>
        <v>3671</v>
      </c>
      <c r="DC860" s="67" t="str">
        <f t="shared" si="69"/>
        <v/>
      </c>
      <c r="DD860" s="68"/>
      <c r="DE860" s="68" t="str">
        <f t="shared" si="6216"/>
        <v/>
      </c>
      <c r="DF860" s="51" t="str">
        <f t="shared" si="6217"/>
        <v/>
      </c>
      <c r="DG860" s="51" t="str">
        <f t="shared" si="6218"/>
        <v/>
      </c>
      <c r="DH860" s="65">
        <f t="shared" si="6219"/>
        <v>77930</v>
      </c>
      <c r="DI860" s="69" t="str">
        <f t="shared" si="74"/>
        <v/>
      </c>
      <c r="DJ860" s="51"/>
      <c r="DK860" s="51" t="str">
        <f t="shared" si="6220"/>
        <v/>
      </c>
      <c r="DL860" s="51" t="str">
        <f t="shared" si="6221"/>
        <v/>
      </c>
      <c r="DM860" s="51" t="str">
        <f t="shared" si="6222"/>
        <v/>
      </c>
      <c r="DN860" s="65">
        <f t="shared" si="6223"/>
        <v>0</v>
      </c>
      <c r="DO860" s="69" t="str">
        <f t="shared" si="79"/>
        <v/>
      </c>
      <c r="DP860" s="51"/>
      <c r="DQ860" s="51"/>
      <c r="DR860" s="51"/>
      <c r="DS860" s="51"/>
      <c r="DT860" s="51"/>
      <c r="DU860" s="181"/>
    </row>
    <row r="861" spans="1:125" ht="15" x14ac:dyDescent="0.25">
      <c r="A861" s="56">
        <v>2018</v>
      </c>
      <c r="B861" s="51" t="s">
        <v>889</v>
      </c>
      <c r="C861" s="50" t="s">
        <v>890</v>
      </c>
      <c r="D861" s="170" t="s">
        <v>422</v>
      </c>
      <c r="E861" s="50" t="s">
        <v>365</v>
      </c>
      <c r="F861" s="89">
        <v>2638</v>
      </c>
      <c r="G861" s="89">
        <v>0</v>
      </c>
      <c r="H861" s="89">
        <v>17125</v>
      </c>
      <c r="I861" s="90">
        <v>51636</v>
      </c>
      <c r="J861" s="50"/>
      <c r="K861" s="50" t="s">
        <v>2032</v>
      </c>
      <c r="L861" s="58"/>
      <c r="M861" s="58"/>
      <c r="N861" s="58"/>
      <c r="O861" s="58"/>
      <c r="P861" s="91"/>
      <c r="Q861" s="92">
        <v>12476</v>
      </c>
      <c r="R861" s="92">
        <v>0</v>
      </c>
      <c r="S861" s="92">
        <v>4049</v>
      </c>
      <c r="T861" s="92">
        <v>35111</v>
      </c>
      <c r="U861" s="94"/>
      <c r="V861" s="94"/>
      <c r="W861" s="90">
        <f t="shared" si="6033"/>
        <v>51636</v>
      </c>
      <c r="X861" s="101">
        <v>0</v>
      </c>
      <c r="Y861" s="56" t="s">
        <v>167</v>
      </c>
      <c r="Z861" s="50"/>
      <c r="AA861" s="51"/>
      <c r="AB861" s="68"/>
      <c r="AC861" s="68"/>
      <c r="AD861" s="68"/>
      <c r="AE861" s="68"/>
      <c r="AF861" s="68"/>
      <c r="AG861" s="67" t="str">
        <f t="shared" si="7"/>
        <v/>
      </c>
      <c r="AH861" s="51"/>
      <c r="AI861" s="51" t="str">
        <f t="shared" si="8"/>
        <v/>
      </c>
      <c r="AJ861" s="68" t="str">
        <f t="shared" si="9"/>
        <v/>
      </c>
      <c r="AK861" s="68" t="str">
        <f t="shared" si="10"/>
        <v/>
      </c>
      <c r="AL861" s="68" t="str">
        <f t="shared" si="11"/>
        <v/>
      </c>
      <c r="AM861" s="68" t="str">
        <f t="shared" si="12"/>
        <v/>
      </c>
      <c r="AN861" s="68" t="str">
        <f t="shared" si="13"/>
        <v/>
      </c>
      <c r="AO861" s="67" t="str">
        <f t="shared" si="14"/>
        <v/>
      </c>
      <c r="AP861" s="51"/>
      <c r="AQ861" s="51" t="str">
        <f t="shared" si="15"/>
        <v/>
      </c>
      <c r="AR861" s="68" t="str">
        <f t="shared" si="16"/>
        <v/>
      </c>
      <c r="AS861" s="68" t="str">
        <f t="shared" si="17"/>
        <v/>
      </c>
      <c r="AT861" s="68" t="str">
        <f t="shared" si="18"/>
        <v/>
      </c>
      <c r="AU861" s="68" t="str">
        <f t="shared" si="19"/>
        <v/>
      </c>
      <c r="AV861" s="68" t="str">
        <f t="shared" si="20"/>
        <v/>
      </c>
      <c r="AW861" s="67" t="str">
        <f t="shared" si="21"/>
        <v/>
      </c>
      <c r="AX861" s="51"/>
      <c r="AY861" s="51" t="str">
        <f t="shared" si="22"/>
        <v/>
      </c>
      <c r="AZ861" s="68" t="str">
        <f t="shared" si="23"/>
        <v/>
      </c>
      <c r="BA861" s="68" t="str">
        <f t="shared" si="24"/>
        <v/>
      </c>
      <c r="BB861" s="68" t="str">
        <f t="shared" si="25"/>
        <v/>
      </c>
      <c r="BC861" s="68" t="str">
        <f t="shared" si="26"/>
        <v/>
      </c>
      <c r="BD861" s="68" t="str">
        <f t="shared" si="27"/>
        <v/>
      </c>
      <c r="BE861" s="68" t="str">
        <f t="shared" si="28"/>
        <v/>
      </c>
      <c r="BF861" s="51"/>
      <c r="BG861" s="69" t="str">
        <f t="shared" si="29"/>
        <v/>
      </c>
      <c r="BH861" s="67" t="str">
        <f t="shared" si="30"/>
        <v/>
      </c>
      <c r="BI861" s="67" t="str">
        <f t="shared" si="31"/>
        <v/>
      </c>
      <c r="BJ861" s="67" t="str">
        <f t="shared" si="32"/>
        <v/>
      </c>
      <c r="BK861" s="67" t="str">
        <f t="shared" si="33"/>
        <v/>
      </c>
      <c r="BL861" s="67" t="str">
        <f t="shared" si="34"/>
        <v/>
      </c>
      <c r="BM861" s="65" t="str">
        <f t="shared" si="35"/>
        <v/>
      </c>
      <c r="BN861" s="70"/>
      <c r="BO861" s="70"/>
      <c r="BP861" s="51"/>
      <c r="BQ861" s="51"/>
      <c r="BR861" s="51"/>
      <c r="BS861" s="96">
        <f t="shared" si="2920"/>
        <v>2638</v>
      </c>
      <c r="BT861" s="70"/>
      <c r="BU861" s="65"/>
      <c r="BV861" s="68"/>
      <c r="BW861" s="68"/>
      <c r="BX861" s="68"/>
      <c r="BY861" s="67">
        <f t="shared" si="44"/>
        <v>51636</v>
      </c>
      <c r="BZ861" s="65"/>
      <c r="CA861" s="65" t="str">
        <f t="shared" si="45"/>
        <v/>
      </c>
      <c r="CB861" s="67" t="str">
        <f t="shared" si="46"/>
        <v/>
      </c>
      <c r="CC861" s="67" t="str">
        <f t="shared" si="47"/>
        <v/>
      </c>
      <c r="CD861" s="67" t="str">
        <f t="shared" si="48"/>
        <v/>
      </c>
      <c r="CE861" s="67">
        <f t="shared" si="49"/>
        <v>0</v>
      </c>
      <c r="CF861" s="65"/>
      <c r="CG861" s="65"/>
      <c r="CH861" s="68"/>
      <c r="CI861" s="68"/>
      <c r="CJ861" s="68"/>
      <c r="CK861" s="67">
        <f t="shared" si="54"/>
        <v>51636</v>
      </c>
      <c r="CL861" s="65"/>
      <c r="CM861" s="65"/>
      <c r="CN861" s="68"/>
      <c r="CO861" s="68"/>
      <c r="CP861" s="68"/>
      <c r="CQ861" s="67">
        <f t="shared" si="59"/>
        <v>12476</v>
      </c>
      <c r="CR861" s="65"/>
      <c r="CS861" s="65"/>
      <c r="CT861" s="68"/>
      <c r="CU861" s="68"/>
      <c r="CV861" s="68"/>
      <c r="CW861" s="67">
        <f t="shared" si="64"/>
        <v>0</v>
      </c>
      <c r="CX861" s="65"/>
      <c r="CY861" s="65"/>
      <c r="CZ861" s="68"/>
      <c r="DA861" s="68"/>
      <c r="DB861" s="68"/>
      <c r="DC861" s="67">
        <f t="shared" si="69"/>
        <v>4049</v>
      </c>
      <c r="DD861" s="65"/>
      <c r="DE861" s="65"/>
      <c r="DF861" s="51"/>
      <c r="DG861" s="51"/>
      <c r="DH861" s="51"/>
      <c r="DI861" s="67">
        <f t="shared" si="74"/>
        <v>35111</v>
      </c>
      <c r="DJ861" s="70"/>
      <c r="DK861" s="70"/>
      <c r="DL861" s="51"/>
      <c r="DM861" s="51"/>
      <c r="DN861" s="51"/>
      <c r="DO861" s="67">
        <f t="shared" si="79"/>
        <v>12476</v>
      </c>
      <c r="DP861" s="51"/>
      <c r="DQ861" s="51"/>
      <c r="DR861" s="51"/>
      <c r="DS861" s="51"/>
      <c r="DT861" s="51"/>
      <c r="DU861" s="181"/>
    </row>
    <row r="862" spans="1:125" ht="15" x14ac:dyDescent="0.25">
      <c r="A862" s="50"/>
      <c r="B862" s="51"/>
      <c r="C862" s="50"/>
      <c r="D862" s="53"/>
      <c r="E862" s="50"/>
      <c r="F862" s="54"/>
      <c r="G862" s="54"/>
      <c r="H862" s="54"/>
      <c r="I862" s="55"/>
      <c r="J862" s="50"/>
      <c r="K862" s="50" t="s">
        <v>2032</v>
      </c>
      <c r="L862" s="58"/>
      <c r="M862" s="58"/>
      <c r="N862" s="58"/>
      <c r="O862" s="58"/>
      <c r="P862" s="59"/>
      <c r="Q862" s="60"/>
      <c r="R862" s="60"/>
      <c r="S862" s="60"/>
      <c r="T862" s="60"/>
      <c r="U862" s="60"/>
      <c r="V862" s="79"/>
      <c r="W862" s="90">
        <f t="shared" si="6033"/>
        <v>0</v>
      </c>
      <c r="X862" s="101"/>
      <c r="Y862" s="50"/>
      <c r="Z862" s="50"/>
      <c r="AA862" s="51"/>
      <c r="AB862" s="68"/>
      <c r="AC862" s="68"/>
      <c r="AD862" s="68"/>
      <c r="AE862" s="68"/>
      <c r="AF862" s="68"/>
      <c r="AG862" s="67" t="str">
        <f t="shared" si="7"/>
        <v/>
      </c>
      <c r="AH862" s="51"/>
      <c r="AI862" s="51" t="str">
        <f t="shared" si="8"/>
        <v/>
      </c>
      <c r="AJ862" s="68" t="str">
        <f t="shared" si="9"/>
        <v/>
      </c>
      <c r="AK862" s="68" t="str">
        <f t="shared" si="10"/>
        <v/>
      </c>
      <c r="AL862" s="68" t="str">
        <f t="shared" si="11"/>
        <v/>
      </c>
      <c r="AM862" s="68" t="str">
        <f t="shared" si="12"/>
        <v/>
      </c>
      <c r="AN862" s="68" t="str">
        <f t="shared" si="13"/>
        <v/>
      </c>
      <c r="AO862" s="67" t="str">
        <f t="shared" si="14"/>
        <v/>
      </c>
      <c r="AP862" s="51"/>
      <c r="AQ862" s="51" t="str">
        <f t="shared" si="15"/>
        <v/>
      </c>
      <c r="AR862" s="68" t="str">
        <f t="shared" si="16"/>
        <v/>
      </c>
      <c r="AS862" s="68" t="str">
        <f t="shared" si="17"/>
        <v/>
      </c>
      <c r="AT862" s="68" t="str">
        <f t="shared" si="18"/>
        <v/>
      </c>
      <c r="AU862" s="68" t="str">
        <f t="shared" si="19"/>
        <v/>
      </c>
      <c r="AV862" s="68" t="str">
        <f t="shared" si="20"/>
        <v/>
      </c>
      <c r="AW862" s="67" t="str">
        <f t="shared" si="21"/>
        <v/>
      </c>
      <c r="AX862" s="51"/>
      <c r="AY862" s="51" t="str">
        <f t="shared" si="22"/>
        <v/>
      </c>
      <c r="AZ862" s="68" t="str">
        <f t="shared" si="23"/>
        <v/>
      </c>
      <c r="BA862" s="68" t="str">
        <f t="shared" si="24"/>
        <v/>
      </c>
      <c r="BB862" s="68" t="str">
        <f t="shared" si="25"/>
        <v/>
      </c>
      <c r="BC862" s="68" t="str">
        <f t="shared" si="26"/>
        <v/>
      </c>
      <c r="BD862" s="68" t="str">
        <f t="shared" si="27"/>
        <v/>
      </c>
      <c r="BE862" s="68" t="str">
        <f t="shared" si="28"/>
        <v/>
      </c>
      <c r="BF862" s="51"/>
      <c r="BG862" s="69" t="str">
        <f t="shared" si="29"/>
        <v/>
      </c>
      <c r="BH862" s="67" t="str">
        <f t="shared" si="30"/>
        <v/>
      </c>
      <c r="BI862" s="67" t="str">
        <f t="shared" si="31"/>
        <v/>
      </c>
      <c r="BJ862" s="67" t="str">
        <f t="shared" si="32"/>
        <v/>
      </c>
      <c r="BK862" s="67" t="str">
        <f t="shared" si="33"/>
        <v/>
      </c>
      <c r="BL862" s="67" t="str">
        <f t="shared" si="34"/>
        <v/>
      </c>
      <c r="BM862" s="65" t="str">
        <f t="shared" si="35"/>
        <v/>
      </c>
      <c r="BN862" s="70"/>
      <c r="BO862" s="70"/>
      <c r="BP862" s="51"/>
      <c r="BQ862" s="51"/>
      <c r="BR862" s="51"/>
      <c r="BS862" s="69" t="str">
        <f t="shared" si="2920"/>
        <v/>
      </c>
      <c r="BT862" s="70"/>
      <c r="BU862" s="65"/>
      <c r="BV862" s="68"/>
      <c r="BW862" s="68"/>
      <c r="BX862" s="68"/>
      <c r="BY862" s="67" t="str">
        <f t="shared" si="44"/>
        <v/>
      </c>
      <c r="BZ862" s="65"/>
      <c r="CA862" s="65" t="str">
        <f t="shared" si="45"/>
        <v/>
      </c>
      <c r="CB862" s="67" t="str">
        <f t="shared" si="46"/>
        <v/>
      </c>
      <c r="CC862" s="67" t="str">
        <f t="shared" si="47"/>
        <v/>
      </c>
      <c r="CD862" s="67" t="str">
        <f t="shared" si="48"/>
        <v/>
      </c>
      <c r="CE862" s="67" t="str">
        <f t="shared" si="49"/>
        <v/>
      </c>
      <c r="CF862" s="65"/>
      <c r="CG862" s="65"/>
      <c r="CH862" s="68"/>
      <c r="CI862" s="68"/>
      <c r="CJ862" s="68"/>
      <c r="CK862" s="67" t="str">
        <f t="shared" si="54"/>
        <v/>
      </c>
      <c r="CL862" s="65"/>
      <c r="CM862" s="65"/>
      <c r="CN862" s="68"/>
      <c r="CO862" s="68"/>
      <c r="CP862" s="68"/>
      <c r="CQ862" s="67" t="str">
        <f t="shared" si="59"/>
        <v/>
      </c>
      <c r="CR862" s="65"/>
      <c r="CS862" s="65"/>
      <c r="CT862" s="68"/>
      <c r="CU862" s="68"/>
      <c r="CV862" s="68"/>
      <c r="CW862" s="67" t="str">
        <f t="shared" si="64"/>
        <v/>
      </c>
      <c r="CX862" s="65"/>
      <c r="CY862" s="65"/>
      <c r="CZ862" s="68"/>
      <c r="DA862" s="68"/>
      <c r="DB862" s="68"/>
      <c r="DC862" s="67" t="str">
        <f t="shared" si="69"/>
        <v/>
      </c>
      <c r="DD862" s="65"/>
      <c r="DE862" s="65"/>
      <c r="DF862" s="51"/>
      <c r="DG862" s="51"/>
      <c r="DH862" s="51"/>
      <c r="DI862" s="69" t="str">
        <f t="shared" si="74"/>
        <v/>
      </c>
      <c r="DJ862" s="70"/>
      <c r="DK862" s="70"/>
      <c r="DL862" s="51"/>
      <c r="DM862" s="51"/>
      <c r="DN862" s="51"/>
      <c r="DO862" s="69" t="str">
        <f t="shared" si="79"/>
        <v/>
      </c>
      <c r="DP862" s="51"/>
      <c r="DQ862" s="51"/>
      <c r="DR862" s="51"/>
      <c r="DS862" s="51"/>
      <c r="DT862" s="51"/>
      <c r="DU862" s="181"/>
    </row>
    <row r="863" spans="1:125" ht="15" x14ac:dyDescent="0.25">
      <c r="A863" s="50">
        <v>2014</v>
      </c>
      <c r="B863" s="51" t="s">
        <v>1080</v>
      </c>
      <c r="C863" s="50" t="s">
        <v>1081</v>
      </c>
      <c r="D863" s="53" t="s">
        <v>1039</v>
      </c>
      <c r="E863" s="50" t="s">
        <v>364</v>
      </c>
      <c r="F863" s="54">
        <v>2402</v>
      </c>
      <c r="G863" s="54" t="s">
        <v>364</v>
      </c>
      <c r="H863" s="54">
        <v>79152</v>
      </c>
      <c r="I863" s="55">
        <v>172146</v>
      </c>
      <c r="J863" s="50"/>
      <c r="K863" s="50" t="s">
        <v>2032</v>
      </c>
      <c r="L863" s="58" t="s">
        <v>2032</v>
      </c>
      <c r="M863" s="58" t="s">
        <v>2032</v>
      </c>
      <c r="N863" s="58" t="s">
        <v>2032</v>
      </c>
      <c r="O863" s="58" t="s">
        <v>2032</v>
      </c>
      <c r="P863" s="59"/>
      <c r="Q863" s="60">
        <v>0</v>
      </c>
      <c r="R863" s="60">
        <v>0</v>
      </c>
      <c r="S863" s="60">
        <v>0</v>
      </c>
      <c r="T863" s="60">
        <v>172146</v>
      </c>
      <c r="U863" s="60">
        <v>0</v>
      </c>
      <c r="V863" s="79"/>
      <c r="W863" s="90">
        <f t="shared" si="6033"/>
        <v>172146</v>
      </c>
      <c r="X863" s="101">
        <v>45828</v>
      </c>
      <c r="Y863" s="50" t="s">
        <v>167</v>
      </c>
      <c r="Z863" s="50" t="s">
        <v>1039</v>
      </c>
      <c r="AA863" s="51" t="str">
        <f t="shared" ref="AA863:AA866" si="6224">IF(A863 =2014,IF(Y863 ="",F863,""),"")</f>
        <v/>
      </c>
      <c r="AB863" s="68" t="str">
        <f t="shared" ref="AB863:AB866" si="6225">IF(A863 =2014,IF(Y863 ="",I863,""),"")</f>
        <v/>
      </c>
      <c r="AC863" s="68" t="str">
        <f t="shared" ref="AC863:AC866" si="6226">IF(A863 =2014,IF(Y863 ="",Q863,""),"")</f>
        <v/>
      </c>
      <c r="AD863" s="68" t="str">
        <f t="shared" ref="AD863:AD866" si="6227">IF(A863 =2014,IF(Y863 ="",R863,""),"")</f>
        <v/>
      </c>
      <c r="AE863" s="68" t="str">
        <f t="shared" ref="AE863:AE866" si="6228">IF(A863 =2014,IF(Y863 ="",S863,""),"")</f>
        <v/>
      </c>
      <c r="AF863" s="68" t="str">
        <f t="shared" ref="AF863:AF866" si="6229">IF(A863 =2014,IF(Y863 ="",T863+U863,""),"")</f>
        <v/>
      </c>
      <c r="AG863" s="67" t="str">
        <f t="shared" si="7"/>
        <v/>
      </c>
      <c r="AH863" s="51"/>
      <c r="AI863" s="51" t="str">
        <f t="shared" si="8"/>
        <v/>
      </c>
      <c r="AJ863" s="68" t="str">
        <f t="shared" si="9"/>
        <v/>
      </c>
      <c r="AK863" s="68" t="str">
        <f t="shared" si="10"/>
        <v/>
      </c>
      <c r="AL863" s="68" t="str">
        <f t="shared" si="11"/>
        <v/>
      </c>
      <c r="AM863" s="68" t="str">
        <f t="shared" si="12"/>
        <v/>
      </c>
      <c r="AN863" s="68" t="str">
        <f t="shared" si="13"/>
        <v/>
      </c>
      <c r="AO863" s="67" t="str">
        <f t="shared" si="14"/>
        <v/>
      </c>
      <c r="AP863" s="51"/>
      <c r="AQ863" s="51" t="str">
        <f t="shared" si="15"/>
        <v/>
      </c>
      <c r="AR863" s="68" t="str">
        <f t="shared" si="16"/>
        <v/>
      </c>
      <c r="AS863" s="68" t="str">
        <f t="shared" si="17"/>
        <v/>
      </c>
      <c r="AT863" s="68" t="str">
        <f t="shared" si="18"/>
        <v/>
      </c>
      <c r="AU863" s="68" t="str">
        <f t="shared" si="19"/>
        <v/>
      </c>
      <c r="AV863" s="68" t="str">
        <f t="shared" si="20"/>
        <v/>
      </c>
      <c r="AW863" s="67" t="str">
        <f t="shared" si="21"/>
        <v/>
      </c>
      <c r="AX863" s="51"/>
      <c r="AY863" s="51" t="str">
        <f t="shared" si="22"/>
        <v/>
      </c>
      <c r="AZ863" s="68" t="str">
        <f t="shared" si="23"/>
        <v/>
      </c>
      <c r="BA863" s="68" t="str">
        <f t="shared" si="24"/>
        <v/>
      </c>
      <c r="BB863" s="68" t="str">
        <f t="shared" si="25"/>
        <v/>
      </c>
      <c r="BC863" s="68" t="str">
        <f t="shared" si="26"/>
        <v/>
      </c>
      <c r="BD863" s="68" t="str">
        <f t="shared" si="27"/>
        <v/>
      </c>
      <c r="BE863" s="68" t="str">
        <f t="shared" si="28"/>
        <v/>
      </c>
      <c r="BF863" s="51"/>
      <c r="BG863" s="69" t="str">
        <f t="shared" si="29"/>
        <v/>
      </c>
      <c r="BH863" s="67" t="str">
        <f t="shared" si="30"/>
        <v/>
      </c>
      <c r="BI863" s="67" t="str">
        <f t="shared" si="31"/>
        <v/>
      </c>
      <c r="BJ863" s="67" t="str">
        <f t="shared" si="32"/>
        <v/>
      </c>
      <c r="BK863" s="67" t="str">
        <f t="shared" si="33"/>
        <v/>
      </c>
      <c r="BL863" s="67" t="str">
        <f t="shared" si="34"/>
        <v/>
      </c>
      <c r="BM863" s="65" t="str">
        <f t="shared" si="35"/>
        <v/>
      </c>
      <c r="BN863" s="70"/>
      <c r="BO863" s="71">
        <f t="shared" ref="BO863:BO866" si="6230">IF(A863 =2014,F863,"")</f>
        <v>2402</v>
      </c>
      <c r="BP863" s="51" t="str">
        <f t="shared" ref="BP863:BP866" si="6231">IF(A863 =2015,F863,"")</f>
        <v/>
      </c>
      <c r="BQ863" s="51" t="str">
        <f t="shared" ref="BQ863:BQ866" si="6232">IF(A863 =2016,F863,"")</f>
        <v/>
      </c>
      <c r="BR863" s="51" t="str">
        <f t="shared" ref="BR863:BR866" si="6233">IF(A863 =2017,F863,"")</f>
        <v/>
      </c>
      <c r="BS863" s="69" t="str">
        <f t="shared" si="2920"/>
        <v/>
      </c>
      <c r="BT863" s="70"/>
      <c r="BU863" s="65">
        <f t="shared" ref="BU863:BU866" si="6234">IF(A863 =2014,I863,"")</f>
        <v>172146</v>
      </c>
      <c r="BV863" s="68" t="str">
        <f t="shared" ref="BV863:BV866" si="6235">IF(A863 =2015,I863,"")</f>
        <v/>
      </c>
      <c r="BW863" s="68" t="str">
        <f t="shared" ref="BW863:BW866" si="6236">IF(A863 =2016,I863,"")</f>
        <v/>
      </c>
      <c r="BX863" s="68" t="str">
        <f t="shared" ref="BX863:BX866" si="6237">IF(A863 =2017,I863,"")</f>
        <v/>
      </c>
      <c r="BY863" s="67" t="str">
        <f t="shared" si="44"/>
        <v/>
      </c>
      <c r="BZ863" s="65"/>
      <c r="CA863" s="65">
        <f t="shared" si="45"/>
        <v>45828</v>
      </c>
      <c r="CB863" s="67" t="str">
        <f t="shared" si="46"/>
        <v/>
      </c>
      <c r="CC863" s="67" t="str">
        <f t="shared" si="47"/>
        <v/>
      </c>
      <c r="CD863" s="67" t="str">
        <f t="shared" si="48"/>
        <v/>
      </c>
      <c r="CE863" s="67" t="str">
        <f t="shared" si="49"/>
        <v/>
      </c>
      <c r="CF863" s="65"/>
      <c r="CG863" s="65">
        <f t="shared" ref="CG863:CG866" si="6238">IF(A863 =2014,Q863+R863+S863+T863+U863,"")</f>
        <v>172146</v>
      </c>
      <c r="CH863" s="68" t="str">
        <f t="shared" ref="CH863:CH866" si="6239">IF(A863 =2015,Q863+R863+S863+T863+U863,"")</f>
        <v/>
      </c>
      <c r="CI863" s="68" t="str">
        <f t="shared" ref="CI863:CI866" si="6240">IF(A863 =2016,Q863+R863+S863+T863+U863,"")</f>
        <v/>
      </c>
      <c r="CJ863" s="68" t="str">
        <f t="shared" ref="CJ863:CJ866" si="6241">IF(A863 =2017,Q863+R863+S863+T863+U863,"")</f>
        <v/>
      </c>
      <c r="CK863" s="67" t="str">
        <f t="shared" si="54"/>
        <v/>
      </c>
      <c r="CL863" s="65"/>
      <c r="CM863" s="65">
        <f t="shared" ref="CM863:CM866" si="6242">IF(A863 =2014,Q863,"")</f>
        <v>0</v>
      </c>
      <c r="CN863" s="68" t="str">
        <f t="shared" ref="CN863:CN866" si="6243">IF(A863 =2015,Q863,"")</f>
        <v/>
      </c>
      <c r="CO863" s="68" t="str">
        <f t="shared" ref="CO863:CO866" si="6244">IF(A863 =2016,Q863,"")</f>
        <v/>
      </c>
      <c r="CP863" s="68" t="str">
        <f t="shared" ref="CP863:CP866" si="6245">IF(A863 =2017,Q863,"")</f>
        <v/>
      </c>
      <c r="CQ863" s="67" t="str">
        <f t="shared" si="59"/>
        <v/>
      </c>
      <c r="CR863" s="65"/>
      <c r="CS863" s="65">
        <f t="shared" ref="CS863:CS866" si="6246">IF(A863 =2014,R863,"")</f>
        <v>0</v>
      </c>
      <c r="CT863" s="68" t="str">
        <f t="shared" ref="CT863:CT866" si="6247">IF(A863 =2015,R863,"")</f>
        <v/>
      </c>
      <c r="CU863" s="68" t="str">
        <f t="shared" ref="CU863:CU866" si="6248">IF(A863 =2016,R863,"")</f>
        <v/>
      </c>
      <c r="CV863" s="68" t="str">
        <f t="shared" ref="CV863:CV866" si="6249">IF(A863 =2017,R863,"")</f>
        <v/>
      </c>
      <c r="CW863" s="67" t="str">
        <f t="shared" si="64"/>
        <v/>
      </c>
      <c r="CX863" s="65"/>
      <c r="CY863" s="65">
        <f t="shared" ref="CY863:CY866" si="6250">IF(A863 =2014,S863,"")</f>
        <v>0</v>
      </c>
      <c r="CZ863" s="68" t="str">
        <f t="shared" ref="CZ863:CZ866" si="6251">IF(A863 =2015,S863,"")</f>
        <v/>
      </c>
      <c r="DA863" s="68" t="str">
        <f t="shared" ref="DA863:DA866" si="6252">IF(A863 =2016,S863,"")</f>
        <v/>
      </c>
      <c r="DB863" s="68" t="str">
        <f t="shared" ref="DB863:DB866" si="6253">IF(A863 =2017,S863,"")</f>
        <v/>
      </c>
      <c r="DC863" s="67" t="str">
        <f t="shared" si="69"/>
        <v/>
      </c>
      <c r="DD863" s="65"/>
      <c r="DE863" s="65">
        <f t="shared" ref="DE863:DE866" si="6254">IF(A863 =2014,T863,"")</f>
        <v>172146</v>
      </c>
      <c r="DF863" s="51" t="str">
        <f t="shared" ref="DF863:DF866" si="6255">IF(A863 =2015,T863,"")</f>
        <v/>
      </c>
      <c r="DG863" s="51" t="str">
        <f t="shared" ref="DG863:DG866" si="6256">IF(A863 =2016,T863,"")</f>
        <v/>
      </c>
      <c r="DH863" s="51" t="str">
        <f t="shared" ref="DH863:DH866" si="6257">IF(A863 =2017,T863,"")</f>
        <v/>
      </c>
      <c r="DI863" s="69" t="str">
        <f t="shared" si="74"/>
        <v/>
      </c>
      <c r="DJ863" s="70"/>
      <c r="DK863" s="65">
        <f t="shared" ref="DK863:DK866" si="6258">IF(A863 =2014,U863,"")</f>
        <v>0</v>
      </c>
      <c r="DL863" s="51" t="str">
        <f t="shared" ref="DL863:DL866" si="6259">IF(A863 =2015,U863,"")</f>
        <v/>
      </c>
      <c r="DM863" s="51" t="str">
        <f t="shared" ref="DM863:DM866" si="6260">IF(A863 =2016,U863,"")</f>
        <v/>
      </c>
      <c r="DN863" s="51" t="str">
        <f t="shared" ref="DN863:DN866" si="6261">IF(A863 =2017,U863,"")</f>
        <v/>
      </c>
      <c r="DO863" s="69" t="str">
        <f t="shared" si="79"/>
        <v/>
      </c>
      <c r="DP863" s="51"/>
      <c r="DQ863" s="51"/>
      <c r="DR863" s="51"/>
      <c r="DS863" s="51"/>
      <c r="DT863" s="51"/>
      <c r="DU863" s="181"/>
    </row>
    <row r="864" spans="1:125" ht="15" x14ac:dyDescent="0.25">
      <c r="A864" s="50">
        <v>2015</v>
      </c>
      <c r="B864" s="51" t="s">
        <v>1080</v>
      </c>
      <c r="C864" s="50" t="s">
        <v>1081</v>
      </c>
      <c r="D864" s="53" t="s">
        <v>1039</v>
      </c>
      <c r="E864" s="50" t="s">
        <v>365</v>
      </c>
      <c r="F864" s="54">
        <v>4040</v>
      </c>
      <c r="G864" s="54" t="s">
        <v>364</v>
      </c>
      <c r="H864" s="54">
        <v>65226</v>
      </c>
      <c r="I864" s="55">
        <v>175326</v>
      </c>
      <c r="J864" s="50"/>
      <c r="K864" s="50" t="s">
        <v>2032</v>
      </c>
      <c r="L864" s="58" t="s">
        <v>2032</v>
      </c>
      <c r="M864" s="58" t="s">
        <v>2032</v>
      </c>
      <c r="N864" s="58" t="s">
        <v>2032</v>
      </c>
      <c r="O864" s="58" t="s">
        <v>2032</v>
      </c>
      <c r="P864" s="59"/>
      <c r="Q864" s="60">
        <v>0</v>
      </c>
      <c r="R864" s="60">
        <v>0</v>
      </c>
      <c r="S864" s="60">
        <v>0</v>
      </c>
      <c r="T864" s="60">
        <v>175326</v>
      </c>
      <c r="U864" s="60">
        <v>0</v>
      </c>
      <c r="V864" s="79"/>
      <c r="W864" s="90">
        <f t="shared" si="6033"/>
        <v>175326</v>
      </c>
      <c r="X864" s="101">
        <v>0</v>
      </c>
      <c r="Y864" s="50" t="s">
        <v>167</v>
      </c>
      <c r="Z864" s="50" t="s">
        <v>1039</v>
      </c>
      <c r="AA864" s="51" t="str">
        <f t="shared" si="6224"/>
        <v/>
      </c>
      <c r="AB864" s="68" t="str">
        <f t="shared" si="6225"/>
        <v/>
      </c>
      <c r="AC864" s="68" t="str">
        <f t="shared" si="6226"/>
        <v/>
      </c>
      <c r="AD864" s="68" t="str">
        <f t="shared" si="6227"/>
        <v/>
      </c>
      <c r="AE864" s="68" t="str">
        <f t="shared" si="6228"/>
        <v/>
      </c>
      <c r="AF864" s="68" t="str">
        <f t="shared" si="6229"/>
        <v/>
      </c>
      <c r="AG864" s="67" t="str">
        <f t="shared" si="7"/>
        <v/>
      </c>
      <c r="AH864" s="51"/>
      <c r="AI864" s="51" t="str">
        <f t="shared" si="8"/>
        <v/>
      </c>
      <c r="AJ864" s="68" t="str">
        <f t="shared" si="9"/>
        <v/>
      </c>
      <c r="AK864" s="68" t="str">
        <f t="shared" si="10"/>
        <v/>
      </c>
      <c r="AL864" s="68" t="str">
        <f t="shared" si="11"/>
        <v/>
      </c>
      <c r="AM864" s="68" t="str">
        <f t="shared" si="12"/>
        <v/>
      </c>
      <c r="AN864" s="68" t="str">
        <f t="shared" si="13"/>
        <v/>
      </c>
      <c r="AO864" s="67" t="str">
        <f t="shared" si="14"/>
        <v/>
      </c>
      <c r="AP864" s="51"/>
      <c r="AQ864" s="51" t="str">
        <f t="shared" si="15"/>
        <v/>
      </c>
      <c r="AR864" s="68" t="str">
        <f t="shared" si="16"/>
        <v/>
      </c>
      <c r="AS864" s="68" t="str">
        <f t="shared" si="17"/>
        <v/>
      </c>
      <c r="AT864" s="68" t="str">
        <f t="shared" si="18"/>
        <v/>
      </c>
      <c r="AU864" s="68" t="str">
        <f t="shared" si="19"/>
        <v/>
      </c>
      <c r="AV864" s="68" t="str">
        <f t="shared" si="20"/>
        <v/>
      </c>
      <c r="AW864" s="67" t="str">
        <f t="shared" si="21"/>
        <v/>
      </c>
      <c r="AX864" s="51"/>
      <c r="AY864" s="51" t="str">
        <f t="shared" si="22"/>
        <v/>
      </c>
      <c r="AZ864" s="68" t="str">
        <f t="shared" si="23"/>
        <v/>
      </c>
      <c r="BA864" s="68" t="str">
        <f t="shared" si="24"/>
        <v/>
      </c>
      <c r="BB864" s="68" t="str">
        <f t="shared" si="25"/>
        <v/>
      </c>
      <c r="BC864" s="68" t="str">
        <f t="shared" si="26"/>
        <v/>
      </c>
      <c r="BD864" s="68" t="str">
        <f t="shared" si="27"/>
        <v/>
      </c>
      <c r="BE864" s="68" t="str">
        <f t="shared" si="28"/>
        <v/>
      </c>
      <c r="BF864" s="51"/>
      <c r="BG864" s="69" t="str">
        <f t="shared" si="29"/>
        <v/>
      </c>
      <c r="BH864" s="67" t="str">
        <f t="shared" si="30"/>
        <v/>
      </c>
      <c r="BI864" s="67" t="str">
        <f t="shared" si="31"/>
        <v/>
      </c>
      <c r="BJ864" s="67" t="str">
        <f t="shared" si="32"/>
        <v/>
      </c>
      <c r="BK864" s="67" t="str">
        <f t="shared" si="33"/>
        <v/>
      </c>
      <c r="BL864" s="67" t="str">
        <f t="shared" si="34"/>
        <v/>
      </c>
      <c r="BM864" s="65" t="str">
        <f t="shared" si="35"/>
        <v/>
      </c>
      <c r="BN864" s="51"/>
      <c r="BO864" s="51" t="str">
        <f t="shared" si="6230"/>
        <v/>
      </c>
      <c r="BP864" s="71">
        <f t="shared" si="6231"/>
        <v>4040</v>
      </c>
      <c r="BQ864" s="51" t="str">
        <f t="shared" si="6232"/>
        <v/>
      </c>
      <c r="BR864" s="51" t="str">
        <f t="shared" si="6233"/>
        <v/>
      </c>
      <c r="BS864" s="69" t="str">
        <f t="shared" si="2920"/>
        <v/>
      </c>
      <c r="BT864" s="51"/>
      <c r="BU864" s="68" t="str">
        <f t="shared" si="6234"/>
        <v/>
      </c>
      <c r="BV864" s="65">
        <f t="shared" si="6235"/>
        <v>175326</v>
      </c>
      <c r="BW864" s="68" t="str">
        <f t="shared" si="6236"/>
        <v/>
      </c>
      <c r="BX864" s="68" t="str">
        <f t="shared" si="6237"/>
        <v/>
      </c>
      <c r="BY864" s="67" t="str">
        <f t="shared" si="44"/>
        <v/>
      </c>
      <c r="BZ864" s="68"/>
      <c r="CA864" s="65" t="str">
        <f t="shared" si="45"/>
        <v/>
      </c>
      <c r="CB864" s="67">
        <f t="shared" si="46"/>
        <v>0</v>
      </c>
      <c r="CC864" s="67" t="str">
        <f t="shared" si="47"/>
        <v/>
      </c>
      <c r="CD864" s="67" t="str">
        <f t="shared" si="48"/>
        <v/>
      </c>
      <c r="CE864" s="67" t="str">
        <f t="shared" si="49"/>
        <v/>
      </c>
      <c r="CF864" s="68"/>
      <c r="CG864" s="68" t="str">
        <f t="shared" si="6238"/>
        <v/>
      </c>
      <c r="CH864" s="65">
        <f t="shared" si="6239"/>
        <v>175326</v>
      </c>
      <c r="CI864" s="68" t="str">
        <f t="shared" si="6240"/>
        <v/>
      </c>
      <c r="CJ864" s="68" t="str">
        <f t="shared" si="6241"/>
        <v/>
      </c>
      <c r="CK864" s="67" t="str">
        <f t="shared" si="54"/>
        <v/>
      </c>
      <c r="CL864" s="68"/>
      <c r="CM864" s="68" t="str">
        <f t="shared" si="6242"/>
        <v/>
      </c>
      <c r="CN864" s="65">
        <f t="shared" si="6243"/>
        <v>0</v>
      </c>
      <c r="CO864" s="68" t="str">
        <f t="shared" si="6244"/>
        <v/>
      </c>
      <c r="CP864" s="68" t="str">
        <f t="shared" si="6245"/>
        <v/>
      </c>
      <c r="CQ864" s="67" t="str">
        <f t="shared" si="59"/>
        <v/>
      </c>
      <c r="CR864" s="68"/>
      <c r="CS864" s="68" t="str">
        <f t="shared" si="6246"/>
        <v/>
      </c>
      <c r="CT864" s="65">
        <f t="shared" si="6247"/>
        <v>0</v>
      </c>
      <c r="CU864" s="68" t="str">
        <f t="shared" si="6248"/>
        <v/>
      </c>
      <c r="CV864" s="68" t="str">
        <f t="shared" si="6249"/>
        <v/>
      </c>
      <c r="CW864" s="67" t="str">
        <f t="shared" si="64"/>
        <v/>
      </c>
      <c r="CX864" s="68"/>
      <c r="CY864" s="68" t="str">
        <f t="shared" si="6250"/>
        <v/>
      </c>
      <c r="CZ864" s="65">
        <f t="shared" si="6251"/>
        <v>0</v>
      </c>
      <c r="DA864" s="68" t="str">
        <f t="shared" si="6252"/>
        <v/>
      </c>
      <c r="DB864" s="68" t="str">
        <f t="shared" si="6253"/>
        <v/>
      </c>
      <c r="DC864" s="67" t="str">
        <f t="shared" si="69"/>
        <v/>
      </c>
      <c r="DD864" s="68"/>
      <c r="DE864" s="68" t="str">
        <f t="shared" si="6254"/>
        <v/>
      </c>
      <c r="DF864" s="65">
        <f t="shared" si="6255"/>
        <v>175326</v>
      </c>
      <c r="DG864" s="51" t="str">
        <f t="shared" si="6256"/>
        <v/>
      </c>
      <c r="DH864" s="51" t="str">
        <f t="shared" si="6257"/>
        <v/>
      </c>
      <c r="DI864" s="69" t="str">
        <f t="shared" si="74"/>
        <v/>
      </c>
      <c r="DJ864" s="51"/>
      <c r="DK864" s="51" t="str">
        <f t="shared" si="6258"/>
        <v/>
      </c>
      <c r="DL864" s="65">
        <f t="shared" si="6259"/>
        <v>0</v>
      </c>
      <c r="DM864" s="51" t="str">
        <f t="shared" si="6260"/>
        <v/>
      </c>
      <c r="DN864" s="51" t="str">
        <f t="shared" si="6261"/>
        <v/>
      </c>
      <c r="DO864" s="69" t="str">
        <f t="shared" si="79"/>
        <v/>
      </c>
      <c r="DP864" s="51"/>
      <c r="DQ864" s="51"/>
      <c r="DR864" s="51"/>
      <c r="DS864" s="51"/>
      <c r="DT864" s="51"/>
      <c r="DU864" s="181"/>
    </row>
    <row r="865" spans="1:125" ht="15" x14ac:dyDescent="0.25">
      <c r="A865" s="50">
        <v>2016</v>
      </c>
      <c r="B865" s="51" t="s">
        <v>1080</v>
      </c>
      <c r="C865" s="50" t="s">
        <v>1081</v>
      </c>
      <c r="D865" s="53" t="s">
        <v>1039</v>
      </c>
      <c r="E865" s="50" t="s">
        <v>365</v>
      </c>
      <c r="F865" s="54">
        <v>3821</v>
      </c>
      <c r="G865" s="54" t="s">
        <v>364</v>
      </c>
      <c r="H865" s="54">
        <v>70321</v>
      </c>
      <c r="I865" s="55">
        <v>238417</v>
      </c>
      <c r="J865" s="50"/>
      <c r="K865" s="50" t="s">
        <v>2032</v>
      </c>
      <c r="L865" s="58" t="s">
        <v>2032</v>
      </c>
      <c r="M865" s="58" t="s">
        <v>2032</v>
      </c>
      <c r="N865" s="58" t="s">
        <v>2032</v>
      </c>
      <c r="O865" s="58" t="s">
        <v>2032</v>
      </c>
      <c r="P865" s="59"/>
      <c r="Q865" s="60">
        <v>0</v>
      </c>
      <c r="R865" s="60">
        <v>0</v>
      </c>
      <c r="S865" s="60">
        <v>0</v>
      </c>
      <c r="T865" s="60">
        <v>238417</v>
      </c>
      <c r="U865" s="60">
        <v>0</v>
      </c>
      <c r="V865" s="79"/>
      <c r="W865" s="90">
        <f t="shared" si="6033"/>
        <v>238417</v>
      </c>
      <c r="X865" s="101">
        <v>0</v>
      </c>
      <c r="Y865" s="50" t="s">
        <v>167</v>
      </c>
      <c r="Z865" s="50" t="s">
        <v>1039</v>
      </c>
      <c r="AA865" s="51" t="str">
        <f t="shared" si="6224"/>
        <v/>
      </c>
      <c r="AB865" s="68" t="str">
        <f t="shared" si="6225"/>
        <v/>
      </c>
      <c r="AC865" s="68" t="str">
        <f t="shared" si="6226"/>
        <v/>
      </c>
      <c r="AD865" s="68" t="str">
        <f t="shared" si="6227"/>
        <v/>
      </c>
      <c r="AE865" s="68" t="str">
        <f t="shared" si="6228"/>
        <v/>
      </c>
      <c r="AF865" s="68" t="str">
        <f t="shared" si="6229"/>
        <v/>
      </c>
      <c r="AG865" s="67" t="str">
        <f t="shared" si="7"/>
        <v/>
      </c>
      <c r="AH865" s="51"/>
      <c r="AI865" s="51" t="str">
        <f t="shared" si="8"/>
        <v/>
      </c>
      <c r="AJ865" s="68" t="str">
        <f t="shared" si="9"/>
        <v/>
      </c>
      <c r="AK865" s="68" t="str">
        <f t="shared" si="10"/>
        <v/>
      </c>
      <c r="AL865" s="68" t="str">
        <f t="shared" si="11"/>
        <v/>
      </c>
      <c r="AM865" s="68" t="str">
        <f t="shared" si="12"/>
        <v/>
      </c>
      <c r="AN865" s="68" t="str">
        <f t="shared" si="13"/>
        <v/>
      </c>
      <c r="AO865" s="67" t="str">
        <f t="shared" si="14"/>
        <v/>
      </c>
      <c r="AP865" s="51"/>
      <c r="AQ865" s="51" t="str">
        <f t="shared" si="15"/>
        <v/>
      </c>
      <c r="AR865" s="68" t="str">
        <f t="shared" si="16"/>
        <v/>
      </c>
      <c r="AS865" s="68" t="str">
        <f t="shared" si="17"/>
        <v/>
      </c>
      <c r="AT865" s="68" t="str">
        <f t="shared" si="18"/>
        <v/>
      </c>
      <c r="AU865" s="68" t="str">
        <f t="shared" si="19"/>
        <v/>
      </c>
      <c r="AV865" s="68" t="str">
        <f t="shared" si="20"/>
        <v/>
      </c>
      <c r="AW865" s="67" t="str">
        <f t="shared" si="21"/>
        <v/>
      </c>
      <c r="AX865" s="51"/>
      <c r="AY865" s="51" t="str">
        <f t="shared" si="22"/>
        <v/>
      </c>
      <c r="AZ865" s="68" t="str">
        <f t="shared" si="23"/>
        <v/>
      </c>
      <c r="BA865" s="68" t="str">
        <f t="shared" si="24"/>
        <v/>
      </c>
      <c r="BB865" s="68" t="str">
        <f t="shared" si="25"/>
        <v/>
      </c>
      <c r="BC865" s="68" t="str">
        <f t="shared" si="26"/>
        <v/>
      </c>
      <c r="BD865" s="68" t="str">
        <f t="shared" si="27"/>
        <v/>
      </c>
      <c r="BE865" s="68" t="str">
        <f t="shared" si="28"/>
        <v/>
      </c>
      <c r="BF865" s="51"/>
      <c r="BG865" s="69" t="str">
        <f t="shared" si="29"/>
        <v/>
      </c>
      <c r="BH865" s="67" t="str">
        <f t="shared" si="30"/>
        <v/>
      </c>
      <c r="BI865" s="67" t="str">
        <f t="shared" si="31"/>
        <v/>
      </c>
      <c r="BJ865" s="67" t="str">
        <f t="shared" si="32"/>
        <v/>
      </c>
      <c r="BK865" s="67" t="str">
        <f t="shared" si="33"/>
        <v/>
      </c>
      <c r="BL865" s="67" t="str">
        <f t="shared" si="34"/>
        <v/>
      </c>
      <c r="BM865" s="65" t="str">
        <f t="shared" si="35"/>
        <v/>
      </c>
      <c r="BN865" s="51"/>
      <c r="BO865" s="51" t="str">
        <f t="shared" si="6230"/>
        <v/>
      </c>
      <c r="BP865" s="51" t="str">
        <f t="shared" si="6231"/>
        <v/>
      </c>
      <c r="BQ865" s="71">
        <f t="shared" si="6232"/>
        <v>3821</v>
      </c>
      <c r="BR865" s="51" t="str">
        <f t="shared" si="6233"/>
        <v/>
      </c>
      <c r="BS865" s="69" t="str">
        <f t="shared" si="2920"/>
        <v/>
      </c>
      <c r="BT865" s="51"/>
      <c r="BU865" s="68" t="str">
        <f t="shared" si="6234"/>
        <v/>
      </c>
      <c r="BV865" s="68" t="str">
        <f t="shared" si="6235"/>
        <v/>
      </c>
      <c r="BW865" s="65">
        <f t="shared" si="6236"/>
        <v>238417</v>
      </c>
      <c r="BX865" s="68" t="str">
        <f t="shared" si="6237"/>
        <v/>
      </c>
      <c r="BY865" s="67" t="str">
        <f t="shared" si="44"/>
        <v/>
      </c>
      <c r="BZ865" s="68"/>
      <c r="CA865" s="65" t="str">
        <f t="shared" si="45"/>
        <v/>
      </c>
      <c r="CB865" s="67" t="str">
        <f t="shared" si="46"/>
        <v/>
      </c>
      <c r="CC865" s="67">
        <f t="shared" si="47"/>
        <v>0</v>
      </c>
      <c r="CD865" s="67" t="str">
        <f t="shared" si="48"/>
        <v/>
      </c>
      <c r="CE865" s="67" t="str">
        <f t="shared" si="49"/>
        <v/>
      </c>
      <c r="CF865" s="68"/>
      <c r="CG865" s="68" t="str">
        <f t="shared" si="6238"/>
        <v/>
      </c>
      <c r="CH865" s="68" t="str">
        <f t="shared" si="6239"/>
        <v/>
      </c>
      <c r="CI865" s="65">
        <f t="shared" si="6240"/>
        <v>238417</v>
      </c>
      <c r="CJ865" s="68" t="str">
        <f t="shared" si="6241"/>
        <v/>
      </c>
      <c r="CK865" s="67" t="str">
        <f t="shared" si="54"/>
        <v/>
      </c>
      <c r="CL865" s="68"/>
      <c r="CM865" s="68" t="str">
        <f t="shared" si="6242"/>
        <v/>
      </c>
      <c r="CN865" s="68" t="str">
        <f t="shared" si="6243"/>
        <v/>
      </c>
      <c r="CO865" s="65">
        <f t="shared" si="6244"/>
        <v>0</v>
      </c>
      <c r="CP865" s="68" t="str">
        <f t="shared" si="6245"/>
        <v/>
      </c>
      <c r="CQ865" s="67" t="str">
        <f t="shared" si="59"/>
        <v/>
      </c>
      <c r="CR865" s="68"/>
      <c r="CS865" s="68" t="str">
        <f t="shared" si="6246"/>
        <v/>
      </c>
      <c r="CT865" s="68" t="str">
        <f t="shared" si="6247"/>
        <v/>
      </c>
      <c r="CU865" s="65">
        <f t="shared" si="6248"/>
        <v>0</v>
      </c>
      <c r="CV865" s="68" t="str">
        <f t="shared" si="6249"/>
        <v/>
      </c>
      <c r="CW865" s="67" t="str">
        <f t="shared" si="64"/>
        <v/>
      </c>
      <c r="CX865" s="68"/>
      <c r="CY865" s="68" t="str">
        <f t="shared" si="6250"/>
        <v/>
      </c>
      <c r="CZ865" s="68" t="str">
        <f t="shared" si="6251"/>
        <v/>
      </c>
      <c r="DA865" s="65">
        <f t="shared" si="6252"/>
        <v>0</v>
      </c>
      <c r="DB865" s="68" t="str">
        <f t="shared" si="6253"/>
        <v/>
      </c>
      <c r="DC865" s="67" t="str">
        <f t="shared" si="69"/>
        <v/>
      </c>
      <c r="DD865" s="68"/>
      <c r="DE865" s="68" t="str">
        <f t="shared" si="6254"/>
        <v/>
      </c>
      <c r="DF865" s="51" t="str">
        <f t="shared" si="6255"/>
        <v/>
      </c>
      <c r="DG865" s="65">
        <f t="shared" si="6256"/>
        <v>238417</v>
      </c>
      <c r="DH865" s="51" t="str">
        <f t="shared" si="6257"/>
        <v/>
      </c>
      <c r="DI865" s="69" t="str">
        <f t="shared" si="74"/>
        <v/>
      </c>
      <c r="DJ865" s="51"/>
      <c r="DK865" s="51" t="str">
        <f t="shared" si="6258"/>
        <v/>
      </c>
      <c r="DL865" s="51" t="str">
        <f t="shared" si="6259"/>
        <v/>
      </c>
      <c r="DM865" s="65">
        <f t="shared" si="6260"/>
        <v>0</v>
      </c>
      <c r="DN865" s="51" t="str">
        <f t="shared" si="6261"/>
        <v/>
      </c>
      <c r="DO865" s="69" t="str">
        <f t="shared" si="79"/>
        <v/>
      </c>
      <c r="DP865" s="51"/>
      <c r="DQ865" s="51"/>
      <c r="DR865" s="51"/>
      <c r="DS865" s="51"/>
      <c r="DT865" s="51"/>
      <c r="DU865" s="181"/>
    </row>
    <row r="866" spans="1:125" ht="15" x14ac:dyDescent="0.25">
      <c r="A866" s="50">
        <v>2017</v>
      </c>
      <c r="B866" s="51" t="s">
        <v>1080</v>
      </c>
      <c r="C866" s="50" t="s">
        <v>1081</v>
      </c>
      <c r="D866" s="53" t="s">
        <v>1039</v>
      </c>
      <c r="E866" s="50" t="s">
        <v>365</v>
      </c>
      <c r="F866" s="54">
        <v>3214</v>
      </c>
      <c r="G866" s="54" t="s">
        <v>364</v>
      </c>
      <c r="H866" s="54">
        <v>33955</v>
      </c>
      <c r="I866" s="55">
        <v>176226</v>
      </c>
      <c r="J866" s="50"/>
      <c r="K866" s="50" t="s">
        <v>2032</v>
      </c>
      <c r="L866" s="58" t="s">
        <v>2032</v>
      </c>
      <c r="M866" s="58" t="s">
        <v>2032</v>
      </c>
      <c r="N866" s="58" t="s">
        <v>2032</v>
      </c>
      <c r="O866" s="58" t="s">
        <v>2032</v>
      </c>
      <c r="P866" s="59"/>
      <c r="Q866" s="60">
        <v>0</v>
      </c>
      <c r="R866" s="60">
        <v>0</v>
      </c>
      <c r="S866" s="60">
        <v>0</v>
      </c>
      <c r="T866" s="60">
        <v>176226</v>
      </c>
      <c r="U866" s="60">
        <v>0</v>
      </c>
      <c r="V866" s="79"/>
      <c r="W866" s="90">
        <f t="shared" si="6033"/>
        <v>176226</v>
      </c>
      <c r="X866" s="101">
        <v>0</v>
      </c>
      <c r="Y866" s="50" t="s">
        <v>167</v>
      </c>
      <c r="Z866" s="50" t="s">
        <v>1039</v>
      </c>
      <c r="AA866" s="51" t="str">
        <f t="shared" si="6224"/>
        <v/>
      </c>
      <c r="AB866" s="68" t="str">
        <f t="shared" si="6225"/>
        <v/>
      </c>
      <c r="AC866" s="68" t="str">
        <f t="shared" si="6226"/>
        <v/>
      </c>
      <c r="AD866" s="68" t="str">
        <f t="shared" si="6227"/>
        <v/>
      </c>
      <c r="AE866" s="68" t="str">
        <f t="shared" si="6228"/>
        <v/>
      </c>
      <c r="AF866" s="68" t="str">
        <f t="shared" si="6229"/>
        <v/>
      </c>
      <c r="AG866" s="67" t="str">
        <f t="shared" si="7"/>
        <v/>
      </c>
      <c r="AH866" s="51"/>
      <c r="AI866" s="51" t="str">
        <f t="shared" si="8"/>
        <v/>
      </c>
      <c r="AJ866" s="68" t="str">
        <f t="shared" si="9"/>
        <v/>
      </c>
      <c r="AK866" s="68" t="str">
        <f t="shared" si="10"/>
        <v/>
      </c>
      <c r="AL866" s="68" t="str">
        <f t="shared" si="11"/>
        <v/>
      </c>
      <c r="AM866" s="68" t="str">
        <f t="shared" si="12"/>
        <v/>
      </c>
      <c r="AN866" s="68" t="str">
        <f t="shared" si="13"/>
        <v/>
      </c>
      <c r="AO866" s="67" t="str">
        <f t="shared" si="14"/>
        <v/>
      </c>
      <c r="AP866" s="51"/>
      <c r="AQ866" s="51" t="str">
        <f t="shared" si="15"/>
        <v/>
      </c>
      <c r="AR866" s="68" t="str">
        <f t="shared" si="16"/>
        <v/>
      </c>
      <c r="AS866" s="68" t="str">
        <f t="shared" si="17"/>
        <v/>
      </c>
      <c r="AT866" s="68" t="str">
        <f t="shared" si="18"/>
        <v/>
      </c>
      <c r="AU866" s="68" t="str">
        <f t="shared" si="19"/>
        <v/>
      </c>
      <c r="AV866" s="68" t="str">
        <f t="shared" si="20"/>
        <v/>
      </c>
      <c r="AW866" s="67" t="str">
        <f t="shared" si="21"/>
        <v/>
      </c>
      <c r="AX866" s="51"/>
      <c r="AY866" s="51" t="str">
        <f t="shared" si="22"/>
        <v/>
      </c>
      <c r="AZ866" s="68" t="str">
        <f t="shared" si="23"/>
        <v/>
      </c>
      <c r="BA866" s="68" t="str">
        <f t="shared" si="24"/>
        <v/>
      </c>
      <c r="BB866" s="68" t="str">
        <f t="shared" si="25"/>
        <v/>
      </c>
      <c r="BC866" s="68" t="str">
        <f t="shared" si="26"/>
        <v/>
      </c>
      <c r="BD866" s="68" t="str">
        <f t="shared" si="27"/>
        <v/>
      </c>
      <c r="BE866" s="68" t="str">
        <f t="shared" si="28"/>
        <v/>
      </c>
      <c r="BF866" s="51"/>
      <c r="BG866" s="69" t="str">
        <f t="shared" si="29"/>
        <v/>
      </c>
      <c r="BH866" s="67" t="str">
        <f t="shared" si="30"/>
        <v/>
      </c>
      <c r="BI866" s="67" t="str">
        <f t="shared" si="31"/>
        <v/>
      </c>
      <c r="BJ866" s="67" t="str">
        <f t="shared" si="32"/>
        <v/>
      </c>
      <c r="BK866" s="67" t="str">
        <f t="shared" si="33"/>
        <v/>
      </c>
      <c r="BL866" s="67" t="str">
        <f t="shared" si="34"/>
        <v/>
      </c>
      <c r="BM866" s="65" t="str">
        <f t="shared" si="35"/>
        <v/>
      </c>
      <c r="BN866" s="51"/>
      <c r="BO866" s="51" t="str">
        <f t="shared" si="6230"/>
        <v/>
      </c>
      <c r="BP866" s="51" t="str">
        <f t="shared" si="6231"/>
        <v/>
      </c>
      <c r="BQ866" s="51" t="str">
        <f t="shared" si="6232"/>
        <v/>
      </c>
      <c r="BR866" s="71">
        <f t="shared" si="6233"/>
        <v>3214</v>
      </c>
      <c r="BS866" s="69" t="str">
        <f t="shared" si="2920"/>
        <v/>
      </c>
      <c r="BT866" s="51"/>
      <c r="BU866" s="68" t="str">
        <f t="shared" si="6234"/>
        <v/>
      </c>
      <c r="BV866" s="68" t="str">
        <f t="shared" si="6235"/>
        <v/>
      </c>
      <c r="BW866" s="68" t="str">
        <f t="shared" si="6236"/>
        <v/>
      </c>
      <c r="BX866" s="65">
        <f t="shared" si="6237"/>
        <v>176226</v>
      </c>
      <c r="BY866" s="67" t="str">
        <f t="shared" si="44"/>
        <v/>
      </c>
      <c r="BZ866" s="68"/>
      <c r="CA866" s="65" t="str">
        <f t="shared" si="45"/>
        <v/>
      </c>
      <c r="CB866" s="67" t="str">
        <f t="shared" si="46"/>
        <v/>
      </c>
      <c r="CC866" s="67" t="str">
        <f t="shared" si="47"/>
        <v/>
      </c>
      <c r="CD866" s="67">
        <f t="shared" si="48"/>
        <v>0</v>
      </c>
      <c r="CE866" s="67" t="str">
        <f t="shared" si="49"/>
        <v/>
      </c>
      <c r="CF866" s="68"/>
      <c r="CG866" s="68" t="str">
        <f t="shared" si="6238"/>
        <v/>
      </c>
      <c r="CH866" s="68" t="str">
        <f t="shared" si="6239"/>
        <v/>
      </c>
      <c r="CI866" s="68" t="str">
        <f t="shared" si="6240"/>
        <v/>
      </c>
      <c r="CJ866" s="65">
        <f t="shared" si="6241"/>
        <v>176226</v>
      </c>
      <c r="CK866" s="67" t="str">
        <f t="shared" si="54"/>
        <v/>
      </c>
      <c r="CL866" s="68"/>
      <c r="CM866" s="68" t="str">
        <f t="shared" si="6242"/>
        <v/>
      </c>
      <c r="CN866" s="68" t="str">
        <f t="shared" si="6243"/>
        <v/>
      </c>
      <c r="CO866" s="68" t="str">
        <f t="shared" si="6244"/>
        <v/>
      </c>
      <c r="CP866" s="65">
        <f t="shared" si="6245"/>
        <v>0</v>
      </c>
      <c r="CQ866" s="67" t="str">
        <f t="shared" si="59"/>
        <v/>
      </c>
      <c r="CR866" s="68"/>
      <c r="CS866" s="68" t="str">
        <f t="shared" si="6246"/>
        <v/>
      </c>
      <c r="CT866" s="68" t="str">
        <f t="shared" si="6247"/>
        <v/>
      </c>
      <c r="CU866" s="68" t="str">
        <f t="shared" si="6248"/>
        <v/>
      </c>
      <c r="CV866" s="65">
        <f t="shared" si="6249"/>
        <v>0</v>
      </c>
      <c r="CW866" s="67" t="str">
        <f t="shared" si="64"/>
        <v/>
      </c>
      <c r="CX866" s="68"/>
      <c r="CY866" s="68" t="str">
        <f t="shared" si="6250"/>
        <v/>
      </c>
      <c r="CZ866" s="68" t="str">
        <f t="shared" si="6251"/>
        <v/>
      </c>
      <c r="DA866" s="68" t="str">
        <f t="shared" si="6252"/>
        <v/>
      </c>
      <c r="DB866" s="65">
        <f t="shared" si="6253"/>
        <v>0</v>
      </c>
      <c r="DC866" s="67" t="str">
        <f t="shared" si="69"/>
        <v/>
      </c>
      <c r="DD866" s="68"/>
      <c r="DE866" s="68" t="str">
        <f t="shared" si="6254"/>
        <v/>
      </c>
      <c r="DF866" s="51" t="str">
        <f t="shared" si="6255"/>
        <v/>
      </c>
      <c r="DG866" s="51" t="str">
        <f t="shared" si="6256"/>
        <v/>
      </c>
      <c r="DH866" s="65">
        <f t="shared" si="6257"/>
        <v>176226</v>
      </c>
      <c r="DI866" s="69" t="str">
        <f t="shared" si="74"/>
        <v/>
      </c>
      <c r="DJ866" s="51"/>
      <c r="DK866" s="51" t="str">
        <f t="shared" si="6258"/>
        <v/>
      </c>
      <c r="DL866" s="51" t="str">
        <f t="shared" si="6259"/>
        <v/>
      </c>
      <c r="DM866" s="51" t="str">
        <f t="shared" si="6260"/>
        <v/>
      </c>
      <c r="DN866" s="65">
        <f t="shared" si="6261"/>
        <v>0</v>
      </c>
      <c r="DO866" s="69" t="str">
        <f t="shared" si="79"/>
        <v/>
      </c>
      <c r="DP866" s="51"/>
      <c r="DQ866" s="51"/>
      <c r="DR866" s="51"/>
      <c r="DS866" s="51"/>
      <c r="DT866" s="51"/>
      <c r="DU866" s="181"/>
    </row>
    <row r="867" spans="1:125" ht="15" x14ac:dyDescent="0.25">
      <c r="A867" s="56">
        <v>2018</v>
      </c>
      <c r="B867" s="51" t="s">
        <v>1080</v>
      </c>
      <c r="C867" s="50" t="s">
        <v>1081</v>
      </c>
      <c r="D867" s="170" t="s">
        <v>1039</v>
      </c>
      <c r="E867" s="50" t="s">
        <v>365</v>
      </c>
      <c r="F867" s="89">
        <v>3226</v>
      </c>
      <c r="G867" s="89">
        <v>0</v>
      </c>
      <c r="H867" s="89">
        <v>27904</v>
      </c>
      <c r="I867" s="90">
        <v>117140</v>
      </c>
      <c r="J867" s="50"/>
      <c r="K867" s="50" t="s">
        <v>2032</v>
      </c>
      <c r="L867" s="58"/>
      <c r="M867" s="58"/>
      <c r="N867" s="58"/>
      <c r="O867" s="58"/>
      <c r="P867" s="91"/>
      <c r="Q867" s="92">
        <v>0</v>
      </c>
      <c r="R867" s="92">
        <v>0</v>
      </c>
      <c r="S867" s="92">
        <v>0</v>
      </c>
      <c r="T867" s="92">
        <v>117140</v>
      </c>
      <c r="U867" s="94"/>
      <c r="V867" s="94"/>
      <c r="W867" s="90">
        <f t="shared" si="6033"/>
        <v>117140</v>
      </c>
      <c r="X867" s="101">
        <v>0</v>
      </c>
      <c r="Y867" s="56" t="s">
        <v>167</v>
      </c>
      <c r="Z867" s="50"/>
      <c r="AA867" s="51"/>
      <c r="AB867" s="68"/>
      <c r="AC867" s="68"/>
      <c r="AD867" s="68"/>
      <c r="AE867" s="68"/>
      <c r="AF867" s="68"/>
      <c r="AG867" s="67" t="str">
        <f t="shared" si="7"/>
        <v/>
      </c>
      <c r="AH867" s="51"/>
      <c r="AI867" s="51" t="str">
        <f t="shared" si="8"/>
        <v/>
      </c>
      <c r="AJ867" s="68" t="str">
        <f t="shared" si="9"/>
        <v/>
      </c>
      <c r="AK867" s="68" t="str">
        <f t="shared" si="10"/>
        <v/>
      </c>
      <c r="AL867" s="68" t="str">
        <f t="shared" si="11"/>
        <v/>
      </c>
      <c r="AM867" s="68" t="str">
        <f t="shared" si="12"/>
        <v/>
      </c>
      <c r="AN867" s="68" t="str">
        <f t="shared" si="13"/>
        <v/>
      </c>
      <c r="AO867" s="67" t="str">
        <f t="shared" si="14"/>
        <v/>
      </c>
      <c r="AP867" s="51"/>
      <c r="AQ867" s="51" t="str">
        <f t="shared" si="15"/>
        <v/>
      </c>
      <c r="AR867" s="68" t="str">
        <f t="shared" si="16"/>
        <v/>
      </c>
      <c r="AS867" s="68" t="str">
        <f t="shared" si="17"/>
        <v/>
      </c>
      <c r="AT867" s="68" t="str">
        <f t="shared" si="18"/>
        <v/>
      </c>
      <c r="AU867" s="68" t="str">
        <f t="shared" si="19"/>
        <v/>
      </c>
      <c r="AV867" s="68" t="str">
        <f t="shared" si="20"/>
        <v/>
      </c>
      <c r="AW867" s="67" t="str">
        <f t="shared" si="21"/>
        <v/>
      </c>
      <c r="AX867" s="51"/>
      <c r="AY867" s="51" t="str">
        <f t="shared" si="22"/>
        <v/>
      </c>
      <c r="AZ867" s="68" t="str">
        <f t="shared" si="23"/>
        <v/>
      </c>
      <c r="BA867" s="68" t="str">
        <f t="shared" si="24"/>
        <v/>
      </c>
      <c r="BB867" s="68" t="str">
        <f t="shared" si="25"/>
        <v/>
      </c>
      <c r="BC867" s="68" t="str">
        <f t="shared" si="26"/>
        <v/>
      </c>
      <c r="BD867" s="68" t="str">
        <f t="shared" si="27"/>
        <v/>
      </c>
      <c r="BE867" s="68" t="str">
        <f t="shared" si="28"/>
        <v/>
      </c>
      <c r="BF867" s="51"/>
      <c r="BG867" s="69" t="str">
        <f t="shared" si="29"/>
        <v/>
      </c>
      <c r="BH867" s="67" t="str">
        <f t="shared" si="30"/>
        <v/>
      </c>
      <c r="BI867" s="67" t="str">
        <f t="shared" si="31"/>
        <v/>
      </c>
      <c r="BJ867" s="67" t="str">
        <f t="shared" si="32"/>
        <v/>
      </c>
      <c r="BK867" s="67" t="str">
        <f t="shared" si="33"/>
        <v/>
      </c>
      <c r="BL867" s="67" t="str">
        <f t="shared" si="34"/>
        <v/>
      </c>
      <c r="BM867" s="65" t="str">
        <f t="shared" si="35"/>
        <v/>
      </c>
      <c r="BN867" s="51"/>
      <c r="BO867" s="51"/>
      <c r="BP867" s="51"/>
      <c r="BQ867" s="51"/>
      <c r="BR867" s="51"/>
      <c r="BS867" s="96">
        <f t="shared" si="2920"/>
        <v>3226</v>
      </c>
      <c r="BT867" s="70"/>
      <c r="BU867" s="65"/>
      <c r="BV867" s="68"/>
      <c r="BW867" s="68"/>
      <c r="BX867" s="68"/>
      <c r="BY867" s="67">
        <f t="shared" si="44"/>
        <v>117140</v>
      </c>
      <c r="BZ867" s="65"/>
      <c r="CA867" s="65" t="str">
        <f t="shared" si="45"/>
        <v/>
      </c>
      <c r="CB867" s="67" t="str">
        <f t="shared" si="46"/>
        <v/>
      </c>
      <c r="CC867" s="67" t="str">
        <f t="shared" si="47"/>
        <v/>
      </c>
      <c r="CD867" s="67" t="str">
        <f t="shared" si="48"/>
        <v/>
      </c>
      <c r="CE867" s="67">
        <f t="shared" si="49"/>
        <v>0</v>
      </c>
      <c r="CF867" s="65"/>
      <c r="CG867" s="65"/>
      <c r="CH867" s="68"/>
      <c r="CI867" s="68"/>
      <c r="CJ867" s="68"/>
      <c r="CK867" s="67">
        <f t="shared" si="54"/>
        <v>117140</v>
      </c>
      <c r="CL867" s="65"/>
      <c r="CM867" s="65"/>
      <c r="CN867" s="68"/>
      <c r="CO867" s="68"/>
      <c r="CP867" s="68"/>
      <c r="CQ867" s="67">
        <f t="shared" si="59"/>
        <v>0</v>
      </c>
      <c r="CR867" s="65"/>
      <c r="CS867" s="65"/>
      <c r="CT867" s="68"/>
      <c r="CU867" s="68"/>
      <c r="CV867" s="68"/>
      <c r="CW867" s="67">
        <f t="shared" si="64"/>
        <v>0</v>
      </c>
      <c r="CX867" s="65"/>
      <c r="CY867" s="65"/>
      <c r="CZ867" s="68"/>
      <c r="DA867" s="68"/>
      <c r="DB867" s="68"/>
      <c r="DC867" s="67">
        <f t="shared" si="69"/>
        <v>0</v>
      </c>
      <c r="DD867" s="65"/>
      <c r="DE867" s="65"/>
      <c r="DF867" s="51"/>
      <c r="DG867" s="51"/>
      <c r="DH867" s="51"/>
      <c r="DI867" s="67">
        <f t="shared" si="74"/>
        <v>117140</v>
      </c>
      <c r="DJ867" s="70"/>
      <c r="DK867" s="70"/>
      <c r="DL867" s="51"/>
      <c r="DM867" s="51"/>
      <c r="DN867" s="51"/>
      <c r="DO867" s="67">
        <f t="shared" si="79"/>
        <v>0</v>
      </c>
      <c r="DP867" s="51"/>
      <c r="DQ867" s="51"/>
      <c r="DR867" s="51"/>
      <c r="DS867" s="51"/>
      <c r="DT867" s="51"/>
      <c r="DU867" s="181"/>
    </row>
    <row r="868" spans="1:125" ht="15" x14ac:dyDescent="0.25">
      <c r="A868" s="50"/>
      <c r="B868" s="51"/>
      <c r="C868" s="50"/>
      <c r="D868" s="53"/>
      <c r="E868" s="50"/>
      <c r="F868" s="54"/>
      <c r="G868" s="54"/>
      <c r="H868" s="54"/>
      <c r="I868" s="55"/>
      <c r="J868" s="50"/>
      <c r="K868" s="50" t="s">
        <v>2032</v>
      </c>
      <c r="L868" s="58"/>
      <c r="M868" s="58"/>
      <c r="N868" s="58"/>
      <c r="O868" s="58"/>
      <c r="P868" s="59"/>
      <c r="Q868" s="60"/>
      <c r="R868" s="60"/>
      <c r="S868" s="60"/>
      <c r="T868" s="60"/>
      <c r="U868" s="60"/>
      <c r="V868" s="79"/>
      <c r="W868" s="90">
        <f t="shared" si="6033"/>
        <v>0</v>
      </c>
      <c r="X868" s="101"/>
      <c r="Y868" s="50"/>
      <c r="Z868" s="50"/>
      <c r="AA868" s="51"/>
      <c r="AB868" s="68"/>
      <c r="AC868" s="68"/>
      <c r="AD868" s="68"/>
      <c r="AE868" s="68"/>
      <c r="AF868" s="68"/>
      <c r="AG868" s="67" t="str">
        <f t="shared" si="7"/>
        <v/>
      </c>
      <c r="AH868" s="51"/>
      <c r="AI868" s="51" t="str">
        <f t="shared" si="8"/>
        <v/>
      </c>
      <c r="AJ868" s="68" t="str">
        <f t="shared" si="9"/>
        <v/>
      </c>
      <c r="AK868" s="68" t="str">
        <f t="shared" si="10"/>
        <v/>
      </c>
      <c r="AL868" s="68" t="str">
        <f t="shared" si="11"/>
        <v/>
      </c>
      <c r="AM868" s="68" t="str">
        <f t="shared" si="12"/>
        <v/>
      </c>
      <c r="AN868" s="68" t="str">
        <f t="shared" si="13"/>
        <v/>
      </c>
      <c r="AO868" s="67" t="str">
        <f t="shared" si="14"/>
        <v/>
      </c>
      <c r="AP868" s="51"/>
      <c r="AQ868" s="51" t="str">
        <f t="shared" si="15"/>
        <v/>
      </c>
      <c r="AR868" s="68" t="str">
        <f t="shared" si="16"/>
        <v/>
      </c>
      <c r="AS868" s="68" t="str">
        <f t="shared" si="17"/>
        <v/>
      </c>
      <c r="AT868" s="68" t="str">
        <f t="shared" si="18"/>
        <v/>
      </c>
      <c r="AU868" s="68" t="str">
        <f t="shared" si="19"/>
        <v/>
      </c>
      <c r="AV868" s="68" t="str">
        <f t="shared" si="20"/>
        <v/>
      </c>
      <c r="AW868" s="67" t="str">
        <f t="shared" si="21"/>
        <v/>
      </c>
      <c r="AX868" s="51"/>
      <c r="AY868" s="51" t="str">
        <f t="shared" si="22"/>
        <v/>
      </c>
      <c r="AZ868" s="68" t="str">
        <f t="shared" si="23"/>
        <v/>
      </c>
      <c r="BA868" s="68" t="str">
        <f t="shared" si="24"/>
        <v/>
      </c>
      <c r="BB868" s="68" t="str">
        <f t="shared" si="25"/>
        <v/>
      </c>
      <c r="BC868" s="68" t="str">
        <f t="shared" si="26"/>
        <v/>
      </c>
      <c r="BD868" s="68" t="str">
        <f t="shared" si="27"/>
        <v/>
      </c>
      <c r="BE868" s="68" t="str">
        <f t="shared" si="28"/>
        <v/>
      </c>
      <c r="BF868" s="51"/>
      <c r="BG868" s="69" t="str">
        <f t="shared" si="29"/>
        <v/>
      </c>
      <c r="BH868" s="67" t="str">
        <f t="shared" si="30"/>
        <v/>
      </c>
      <c r="BI868" s="67" t="str">
        <f t="shared" si="31"/>
        <v/>
      </c>
      <c r="BJ868" s="67" t="str">
        <f t="shared" si="32"/>
        <v/>
      </c>
      <c r="BK868" s="67" t="str">
        <f t="shared" si="33"/>
        <v/>
      </c>
      <c r="BL868" s="67" t="str">
        <f t="shared" si="34"/>
        <v/>
      </c>
      <c r="BM868" s="65" t="str">
        <f t="shared" si="35"/>
        <v/>
      </c>
      <c r="BN868" s="51"/>
      <c r="BO868" s="51"/>
      <c r="BP868" s="51"/>
      <c r="BQ868" s="51"/>
      <c r="BR868" s="51"/>
      <c r="BS868" s="69" t="str">
        <f t="shared" si="2920"/>
        <v/>
      </c>
      <c r="BT868" s="70"/>
      <c r="BU868" s="65"/>
      <c r="BV868" s="68"/>
      <c r="BW868" s="68"/>
      <c r="BX868" s="68"/>
      <c r="BY868" s="67" t="str">
        <f t="shared" si="44"/>
        <v/>
      </c>
      <c r="BZ868" s="65"/>
      <c r="CA868" s="65" t="str">
        <f t="shared" si="45"/>
        <v/>
      </c>
      <c r="CB868" s="67" t="str">
        <f t="shared" si="46"/>
        <v/>
      </c>
      <c r="CC868" s="67" t="str">
        <f t="shared" si="47"/>
        <v/>
      </c>
      <c r="CD868" s="67" t="str">
        <f t="shared" si="48"/>
        <v/>
      </c>
      <c r="CE868" s="67" t="str">
        <f t="shared" si="49"/>
        <v/>
      </c>
      <c r="CF868" s="65"/>
      <c r="CG868" s="65"/>
      <c r="CH868" s="68"/>
      <c r="CI868" s="68"/>
      <c r="CJ868" s="68"/>
      <c r="CK868" s="67" t="str">
        <f t="shared" si="54"/>
        <v/>
      </c>
      <c r="CL868" s="65"/>
      <c r="CM868" s="65"/>
      <c r="CN868" s="68"/>
      <c r="CO868" s="68"/>
      <c r="CP868" s="68"/>
      <c r="CQ868" s="67" t="str">
        <f t="shared" si="59"/>
        <v/>
      </c>
      <c r="CR868" s="65"/>
      <c r="CS868" s="65"/>
      <c r="CT868" s="68"/>
      <c r="CU868" s="68"/>
      <c r="CV868" s="68"/>
      <c r="CW868" s="67" t="str">
        <f t="shared" si="64"/>
        <v/>
      </c>
      <c r="CX868" s="65"/>
      <c r="CY868" s="65"/>
      <c r="CZ868" s="68"/>
      <c r="DA868" s="68"/>
      <c r="DB868" s="68"/>
      <c r="DC868" s="67" t="str">
        <f t="shared" si="69"/>
        <v/>
      </c>
      <c r="DD868" s="65"/>
      <c r="DE868" s="65"/>
      <c r="DF868" s="51"/>
      <c r="DG868" s="51"/>
      <c r="DH868" s="51"/>
      <c r="DI868" s="69" t="str">
        <f t="shared" si="74"/>
        <v/>
      </c>
      <c r="DJ868" s="70"/>
      <c r="DK868" s="70"/>
      <c r="DL868" s="51"/>
      <c r="DM868" s="51"/>
      <c r="DN868" s="51"/>
      <c r="DO868" s="69" t="str">
        <f t="shared" si="79"/>
        <v/>
      </c>
      <c r="DP868" s="51"/>
      <c r="DQ868" s="51"/>
      <c r="DR868" s="51"/>
      <c r="DS868" s="51"/>
      <c r="DT868" s="51"/>
      <c r="DU868" s="181"/>
    </row>
    <row r="869" spans="1:125" ht="15" x14ac:dyDescent="0.25">
      <c r="A869" s="50">
        <v>2014</v>
      </c>
      <c r="B869" s="51" t="s">
        <v>1506</v>
      </c>
      <c r="C869" s="50" t="s">
        <v>1092</v>
      </c>
      <c r="D869" s="53" t="s">
        <v>985</v>
      </c>
      <c r="E869" s="50" t="s">
        <v>364</v>
      </c>
      <c r="F869" s="54" t="s">
        <v>364</v>
      </c>
      <c r="G869" s="54" t="s">
        <v>364</v>
      </c>
      <c r="H869" s="54" t="s">
        <v>364</v>
      </c>
      <c r="I869" s="55">
        <v>131585</v>
      </c>
      <c r="J869" s="50"/>
      <c r="K869" s="50" t="s">
        <v>2032</v>
      </c>
      <c r="L869" s="58" t="s">
        <v>2032</v>
      </c>
      <c r="M869" s="58" t="s">
        <v>2032</v>
      </c>
      <c r="N869" s="58" t="s">
        <v>2032</v>
      </c>
      <c r="O869" s="58" t="s">
        <v>2032</v>
      </c>
      <c r="P869" s="59"/>
      <c r="Q869" s="60">
        <v>131585</v>
      </c>
      <c r="R869" s="60">
        <v>0</v>
      </c>
      <c r="S869" s="60">
        <v>0</v>
      </c>
      <c r="T869" s="60">
        <v>0</v>
      </c>
      <c r="U869" s="60">
        <v>0</v>
      </c>
      <c r="V869" s="79"/>
      <c r="W869" s="90">
        <f t="shared" si="6033"/>
        <v>131585</v>
      </c>
      <c r="X869" s="101">
        <v>0</v>
      </c>
      <c r="Y869" s="50" t="s">
        <v>167</v>
      </c>
      <c r="Z869" s="50" t="s">
        <v>985</v>
      </c>
      <c r="AA869" s="51" t="str">
        <f t="shared" ref="AA869:AA872" si="6262">IF(A869 =2014,IF(Y869 ="",F869,""),"")</f>
        <v/>
      </c>
      <c r="AB869" s="68" t="str">
        <f t="shared" ref="AB869:AB872" si="6263">IF(A869 =2014,IF(Y869 ="",I869,""),"")</f>
        <v/>
      </c>
      <c r="AC869" s="68" t="str">
        <f t="shared" ref="AC869:AC872" si="6264">IF(A869 =2014,IF(Y869 ="",Q869,""),"")</f>
        <v/>
      </c>
      <c r="AD869" s="68" t="str">
        <f t="shared" ref="AD869:AD872" si="6265">IF(A869 =2014,IF(Y869 ="",R869,""),"")</f>
        <v/>
      </c>
      <c r="AE869" s="68" t="str">
        <f t="shared" ref="AE869:AE872" si="6266">IF(A869 =2014,IF(Y869 ="",S869,""),"")</f>
        <v/>
      </c>
      <c r="AF869" s="68" t="str">
        <f t="shared" ref="AF869:AF872" si="6267">IF(A869 =2014,IF(Y869 ="",T869+U869,""),"")</f>
        <v/>
      </c>
      <c r="AG869" s="67" t="str">
        <f t="shared" si="7"/>
        <v/>
      </c>
      <c r="AH869" s="51"/>
      <c r="AI869" s="51" t="str">
        <f t="shared" si="8"/>
        <v/>
      </c>
      <c r="AJ869" s="68" t="str">
        <f t="shared" si="9"/>
        <v/>
      </c>
      <c r="AK869" s="68" t="str">
        <f t="shared" si="10"/>
        <v/>
      </c>
      <c r="AL869" s="68" t="str">
        <f t="shared" si="11"/>
        <v/>
      </c>
      <c r="AM869" s="68" t="str">
        <f t="shared" si="12"/>
        <v/>
      </c>
      <c r="AN869" s="68" t="str">
        <f t="shared" si="13"/>
        <v/>
      </c>
      <c r="AO869" s="67" t="str">
        <f t="shared" si="14"/>
        <v/>
      </c>
      <c r="AP869" s="51"/>
      <c r="AQ869" s="51" t="str">
        <f t="shared" si="15"/>
        <v/>
      </c>
      <c r="AR869" s="68" t="str">
        <f t="shared" si="16"/>
        <v/>
      </c>
      <c r="AS869" s="68" t="str">
        <f t="shared" si="17"/>
        <v/>
      </c>
      <c r="AT869" s="68" t="str">
        <f t="shared" si="18"/>
        <v/>
      </c>
      <c r="AU869" s="68" t="str">
        <f t="shared" si="19"/>
        <v/>
      </c>
      <c r="AV869" s="68" t="str">
        <f t="shared" si="20"/>
        <v/>
      </c>
      <c r="AW869" s="67" t="str">
        <f t="shared" si="21"/>
        <v/>
      </c>
      <c r="AX869" s="51"/>
      <c r="AY869" s="51" t="str">
        <f t="shared" si="22"/>
        <v/>
      </c>
      <c r="AZ869" s="68" t="str">
        <f t="shared" si="23"/>
        <v/>
      </c>
      <c r="BA869" s="68" t="str">
        <f t="shared" si="24"/>
        <v/>
      </c>
      <c r="BB869" s="68" t="str">
        <f t="shared" si="25"/>
        <v/>
      </c>
      <c r="BC869" s="68" t="str">
        <f t="shared" si="26"/>
        <v/>
      </c>
      <c r="BD869" s="68" t="str">
        <f t="shared" si="27"/>
        <v/>
      </c>
      <c r="BE869" s="68" t="str">
        <f t="shared" si="28"/>
        <v/>
      </c>
      <c r="BF869" s="51"/>
      <c r="BG869" s="69" t="str">
        <f t="shared" si="29"/>
        <v/>
      </c>
      <c r="BH869" s="67" t="str">
        <f t="shared" si="30"/>
        <v/>
      </c>
      <c r="BI869" s="67" t="str">
        <f t="shared" si="31"/>
        <v/>
      </c>
      <c r="BJ869" s="67" t="str">
        <f t="shared" si="32"/>
        <v/>
      </c>
      <c r="BK869" s="67" t="str">
        <f t="shared" si="33"/>
        <v/>
      </c>
      <c r="BL869" s="67" t="str">
        <f t="shared" si="34"/>
        <v/>
      </c>
      <c r="BM869" s="65" t="str">
        <f t="shared" si="35"/>
        <v/>
      </c>
      <c r="BN869" s="51"/>
      <c r="BO869" s="80" t="str">
        <f t="shared" ref="BO869:BO872" si="6268">IF(A869 =2014,F869,"")</f>
        <v>NA</v>
      </c>
      <c r="BP869" s="51" t="str">
        <f t="shared" ref="BP869:BP872" si="6269">IF(A869 =2015,F869,"")</f>
        <v/>
      </c>
      <c r="BQ869" s="51" t="str">
        <f t="shared" ref="BQ869:BQ872" si="6270">IF(A869 =2016,F869,"")</f>
        <v/>
      </c>
      <c r="BR869" s="51" t="str">
        <f t="shared" ref="BR869:BR872" si="6271">IF(A869 =2017,F869,"")</f>
        <v/>
      </c>
      <c r="BS869" s="69" t="str">
        <f t="shared" si="2920"/>
        <v/>
      </c>
      <c r="BT869" s="70"/>
      <c r="BU869" s="65">
        <f t="shared" ref="BU869:BU872" si="6272">IF(A869 =2014,I869,"")</f>
        <v>131585</v>
      </c>
      <c r="BV869" s="68" t="str">
        <f t="shared" ref="BV869:BV872" si="6273">IF(A869 =2015,I869,"")</f>
        <v/>
      </c>
      <c r="BW869" s="68" t="str">
        <f t="shared" ref="BW869:BW872" si="6274">IF(A869 =2016,I869,"")</f>
        <v/>
      </c>
      <c r="BX869" s="68" t="str">
        <f t="shared" ref="BX869:BX872" si="6275">IF(A869 =2017,I869,"")</f>
        <v/>
      </c>
      <c r="BY869" s="67" t="str">
        <f t="shared" si="44"/>
        <v/>
      </c>
      <c r="BZ869" s="65"/>
      <c r="CA869" s="65">
        <f t="shared" si="45"/>
        <v>0</v>
      </c>
      <c r="CB869" s="67" t="str">
        <f t="shared" si="46"/>
        <v/>
      </c>
      <c r="CC869" s="67" t="str">
        <f t="shared" si="47"/>
        <v/>
      </c>
      <c r="CD869" s="67" t="str">
        <f t="shared" si="48"/>
        <v/>
      </c>
      <c r="CE869" s="67" t="str">
        <f t="shared" si="49"/>
        <v/>
      </c>
      <c r="CF869" s="65"/>
      <c r="CG869" s="65">
        <f t="shared" ref="CG869:CG872" si="6276">IF(A869 =2014,Q869+R869+S869+T869+U869,"")</f>
        <v>131585</v>
      </c>
      <c r="CH869" s="68" t="str">
        <f t="shared" ref="CH869:CH872" si="6277">IF(A869 =2015,Q869+R869+S869+T869+U869,"")</f>
        <v/>
      </c>
      <c r="CI869" s="68" t="str">
        <f t="shared" ref="CI869:CI872" si="6278">IF(A869 =2016,Q869+R869+S869+T869+U869,"")</f>
        <v/>
      </c>
      <c r="CJ869" s="68" t="str">
        <f t="shared" ref="CJ869:CJ872" si="6279">IF(A869 =2017,Q869+R869+S869+T869+U869,"")</f>
        <v/>
      </c>
      <c r="CK869" s="67" t="str">
        <f t="shared" si="54"/>
        <v/>
      </c>
      <c r="CL869" s="65"/>
      <c r="CM869" s="65">
        <f t="shared" ref="CM869:CM872" si="6280">IF(A869 =2014,Q869,"")</f>
        <v>131585</v>
      </c>
      <c r="CN869" s="68" t="str">
        <f t="shared" ref="CN869:CN872" si="6281">IF(A869 =2015,Q869,"")</f>
        <v/>
      </c>
      <c r="CO869" s="68" t="str">
        <f t="shared" ref="CO869:CO872" si="6282">IF(A869 =2016,Q869,"")</f>
        <v/>
      </c>
      <c r="CP869" s="68" t="str">
        <f t="shared" ref="CP869:CP872" si="6283">IF(A869 =2017,Q869,"")</f>
        <v/>
      </c>
      <c r="CQ869" s="67" t="str">
        <f t="shared" si="59"/>
        <v/>
      </c>
      <c r="CR869" s="65"/>
      <c r="CS869" s="65">
        <f t="shared" ref="CS869:CS872" si="6284">IF(A869 =2014,R869,"")</f>
        <v>0</v>
      </c>
      <c r="CT869" s="68" t="str">
        <f t="shared" ref="CT869:CT872" si="6285">IF(A869 =2015,R869,"")</f>
        <v/>
      </c>
      <c r="CU869" s="68" t="str">
        <f t="shared" ref="CU869:CU872" si="6286">IF(A869 =2016,R869,"")</f>
        <v/>
      </c>
      <c r="CV869" s="68" t="str">
        <f t="shared" ref="CV869:CV872" si="6287">IF(A869 =2017,R869,"")</f>
        <v/>
      </c>
      <c r="CW869" s="67" t="str">
        <f t="shared" si="64"/>
        <v/>
      </c>
      <c r="CX869" s="65"/>
      <c r="CY869" s="65">
        <f t="shared" ref="CY869:CY872" si="6288">IF(A869 =2014,S869,"")</f>
        <v>0</v>
      </c>
      <c r="CZ869" s="68" t="str">
        <f t="shared" ref="CZ869:CZ872" si="6289">IF(A869 =2015,S869,"")</f>
        <v/>
      </c>
      <c r="DA869" s="68" t="str">
        <f t="shared" ref="DA869:DA872" si="6290">IF(A869 =2016,S869,"")</f>
        <v/>
      </c>
      <c r="DB869" s="68" t="str">
        <f t="shared" ref="DB869:DB872" si="6291">IF(A869 =2017,S869,"")</f>
        <v/>
      </c>
      <c r="DC869" s="67" t="str">
        <f t="shared" si="69"/>
        <v/>
      </c>
      <c r="DD869" s="65"/>
      <c r="DE869" s="65">
        <f t="shared" ref="DE869:DE872" si="6292">IF(A869 =2014,T869,"")</f>
        <v>0</v>
      </c>
      <c r="DF869" s="51" t="str">
        <f t="shared" ref="DF869:DF872" si="6293">IF(A869 =2015,T869,"")</f>
        <v/>
      </c>
      <c r="DG869" s="51" t="str">
        <f t="shared" ref="DG869:DG872" si="6294">IF(A869 =2016,T869,"")</f>
        <v/>
      </c>
      <c r="DH869" s="51" t="str">
        <f t="shared" ref="DH869:DH872" si="6295">IF(A869 =2017,T869,"")</f>
        <v/>
      </c>
      <c r="DI869" s="69" t="str">
        <f t="shared" si="74"/>
        <v/>
      </c>
      <c r="DJ869" s="70"/>
      <c r="DK869" s="65">
        <f t="shared" ref="DK869:DK872" si="6296">IF(A869 =2014,U869,"")</f>
        <v>0</v>
      </c>
      <c r="DL869" s="51" t="str">
        <f t="shared" ref="DL869:DL872" si="6297">IF(A869 =2015,U869,"")</f>
        <v/>
      </c>
      <c r="DM869" s="51" t="str">
        <f t="shared" ref="DM869:DM872" si="6298">IF(A869 =2016,U869,"")</f>
        <v/>
      </c>
      <c r="DN869" s="51" t="str">
        <f t="shared" ref="DN869:DN872" si="6299">IF(A869 =2017,U869,"")</f>
        <v/>
      </c>
      <c r="DO869" s="69" t="str">
        <f t="shared" si="79"/>
        <v/>
      </c>
      <c r="DP869" s="51"/>
      <c r="DQ869" s="51"/>
      <c r="DR869" s="51"/>
      <c r="DS869" s="51"/>
      <c r="DT869" s="51"/>
      <c r="DU869" s="181"/>
    </row>
    <row r="870" spans="1:125" ht="15" x14ac:dyDescent="0.25">
      <c r="A870" s="50">
        <v>2015</v>
      </c>
      <c r="B870" s="51" t="s">
        <v>1506</v>
      </c>
      <c r="C870" s="50" t="s">
        <v>1092</v>
      </c>
      <c r="D870" s="53" t="s">
        <v>985</v>
      </c>
      <c r="E870" s="50" t="s">
        <v>365</v>
      </c>
      <c r="F870" s="54" t="s">
        <v>364</v>
      </c>
      <c r="G870" s="54" t="s">
        <v>364</v>
      </c>
      <c r="H870" s="54" t="s">
        <v>364</v>
      </c>
      <c r="I870" s="55">
        <v>117382</v>
      </c>
      <c r="J870" s="50"/>
      <c r="K870" s="50" t="s">
        <v>2032</v>
      </c>
      <c r="L870" s="58" t="s">
        <v>2032</v>
      </c>
      <c r="M870" s="58" t="s">
        <v>2032</v>
      </c>
      <c r="N870" s="58" t="s">
        <v>2032</v>
      </c>
      <c r="O870" s="58" t="s">
        <v>2032</v>
      </c>
      <c r="P870" s="59"/>
      <c r="Q870" s="60">
        <v>117382</v>
      </c>
      <c r="R870" s="60">
        <v>0</v>
      </c>
      <c r="S870" s="60">
        <v>0</v>
      </c>
      <c r="T870" s="60">
        <v>0</v>
      </c>
      <c r="U870" s="60">
        <v>0</v>
      </c>
      <c r="V870" s="79"/>
      <c r="W870" s="90">
        <f t="shared" si="6033"/>
        <v>117382</v>
      </c>
      <c r="X870" s="101">
        <v>0</v>
      </c>
      <c r="Y870" s="50" t="s">
        <v>167</v>
      </c>
      <c r="Z870" s="50" t="s">
        <v>985</v>
      </c>
      <c r="AA870" s="51" t="str">
        <f t="shared" si="6262"/>
        <v/>
      </c>
      <c r="AB870" s="68" t="str">
        <f t="shared" si="6263"/>
        <v/>
      </c>
      <c r="AC870" s="68" t="str">
        <f t="shared" si="6264"/>
        <v/>
      </c>
      <c r="AD870" s="68" t="str">
        <f t="shared" si="6265"/>
        <v/>
      </c>
      <c r="AE870" s="68" t="str">
        <f t="shared" si="6266"/>
        <v/>
      </c>
      <c r="AF870" s="68" t="str">
        <f t="shared" si="6267"/>
        <v/>
      </c>
      <c r="AG870" s="67" t="str">
        <f t="shared" si="7"/>
        <v/>
      </c>
      <c r="AH870" s="51"/>
      <c r="AI870" s="51" t="str">
        <f t="shared" si="8"/>
        <v/>
      </c>
      <c r="AJ870" s="68" t="str">
        <f t="shared" si="9"/>
        <v/>
      </c>
      <c r="AK870" s="68" t="str">
        <f t="shared" si="10"/>
        <v/>
      </c>
      <c r="AL870" s="68" t="str">
        <f t="shared" si="11"/>
        <v/>
      </c>
      <c r="AM870" s="68" t="str">
        <f t="shared" si="12"/>
        <v/>
      </c>
      <c r="AN870" s="68" t="str">
        <f t="shared" si="13"/>
        <v/>
      </c>
      <c r="AO870" s="67" t="str">
        <f t="shared" si="14"/>
        <v/>
      </c>
      <c r="AP870" s="51"/>
      <c r="AQ870" s="51" t="str">
        <f t="shared" si="15"/>
        <v/>
      </c>
      <c r="AR870" s="68" t="str">
        <f t="shared" si="16"/>
        <v/>
      </c>
      <c r="AS870" s="68" t="str">
        <f t="shared" si="17"/>
        <v/>
      </c>
      <c r="AT870" s="68" t="str">
        <f t="shared" si="18"/>
        <v/>
      </c>
      <c r="AU870" s="68" t="str">
        <f t="shared" si="19"/>
        <v/>
      </c>
      <c r="AV870" s="68" t="str">
        <f t="shared" si="20"/>
        <v/>
      </c>
      <c r="AW870" s="67" t="str">
        <f t="shared" si="21"/>
        <v/>
      </c>
      <c r="AX870" s="51"/>
      <c r="AY870" s="51" t="str">
        <f t="shared" si="22"/>
        <v/>
      </c>
      <c r="AZ870" s="68" t="str">
        <f t="shared" si="23"/>
        <v/>
      </c>
      <c r="BA870" s="68" t="str">
        <f t="shared" si="24"/>
        <v/>
      </c>
      <c r="BB870" s="68" t="str">
        <f t="shared" si="25"/>
        <v/>
      </c>
      <c r="BC870" s="68" t="str">
        <f t="shared" si="26"/>
        <v/>
      </c>
      <c r="BD870" s="68" t="str">
        <f t="shared" si="27"/>
        <v/>
      </c>
      <c r="BE870" s="68" t="str">
        <f t="shared" si="28"/>
        <v/>
      </c>
      <c r="BF870" s="51"/>
      <c r="BG870" s="69" t="str">
        <f t="shared" si="29"/>
        <v/>
      </c>
      <c r="BH870" s="67" t="str">
        <f t="shared" si="30"/>
        <v/>
      </c>
      <c r="BI870" s="67" t="str">
        <f t="shared" si="31"/>
        <v/>
      </c>
      <c r="BJ870" s="67" t="str">
        <f t="shared" si="32"/>
        <v/>
      </c>
      <c r="BK870" s="67" t="str">
        <f t="shared" si="33"/>
        <v/>
      </c>
      <c r="BL870" s="67" t="str">
        <f t="shared" si="34"/>
        <v/>
      </c>
      <c r="BM870" s="65" t="str">
        <f t="shared" si="35"/>
        <v/>
      </c>
      <c r="BN870" s="51"/>
      <c r="BO870" s="51" t="str">
        <f t="shared" si="6268"/>
        <v/>
      </c>
      <c r="BP870" s="80" t="str">
        <f t="shared" si="6269"/>
        <v>NA</v>
      </c>
      <c r="BQ870" s="51" t="str">
        <f t="shared" si="6270"/>
        <v/>
      </c>
      <c r="BR870" s="51" t="str">
        <f t="shared" si="6271"/>
        <v/>
      </c>
      <c r="BS870" s="69" t="str">
        <f t="shared" si="2920"/>
        <v/>
      </c>
      <c r="BT870" s="51"/>
      <c r="BU870" s="68" t="str">
        <f t="shared" si="6272"/>
        <v/>
      </c>
      <c r="BV870" s="65">
        <f t="shared" si="6273"/>
        <v>117382</v>
      </c>
      <c r="BW870" s="68" t="str">
        <f t="shared" si="6274"/>
        <v/>
      </c>
      <c r="BX870" s="68" t="str">
        <f t="shared" si="6275"/>
        <v/>
      </c>
      <c r="BY870" s="67" t="str">
        <f t="shared" si="44"/>
        <v/>
      </c>
      <c r="BZ870" s="68"/>
      <c r="CA870" s="65" t="str">
        <f t="shared" si="45"/>
        <v/>
      </c>
      <c r="CB870" s="67">
        <f t="shared" si="46"/>
        <v>0</v>
      </c>
      <c r="CC870" s="67" t="str">
        <f t="shared" si="47"/>
        <v/>
      </c>
      <c r="CD870" s="67" t="str">
        <f t="shared" si="48"/>
        <v/>
      </c>
      <c r="CE870" s="67" t="str">
        <f t="shared" si="49"/>
        <v/>
      </c>
      <c r="CF870" s="68"/>
      <c r="CG870" s="68" t="str">
        <f t="shared" si="6276"/>
        <v/>
      </c>
      <c r="CH870" s="65">
        <f t="shared" si="6277"/>
        <v>117382</v>
      </c>
      <c r="CI870" s="68" t="str">
        <f t="shared" si="6278"/>
        <v/>
      </c>
      <c r="CJ870" s="68" t="str">
        <f t="shared" si="6279"/>
        <v/>
      </c>
      <c r="CK870" s="67" t="str">
        <f t="shared" si="54"/>
        <v/>
      </c>
      <c r="CL870" s="68"/>
      <c r="CM870" s="68" t="str">
        <f t="shared" si="6280"/>
        <v/>
      </c>
      <c r="CN870" s="65">
        <f t="shared" si="6281"/>
        <v>117382</v>
      </c>
      <c r="CO870" s="68" t="str">
        <f t="shared" si="6282"/>
        <v/>
      </c>
      <c r="CP870" s="68" t="str">
        <f t="shared" si="6283"/>
        <v/>
      </c>
      <c r="CQ870" s="67" t="str">
        <f t="shared" si="59"/>
        <v/>
      </c>
      <c r="CR870" s="68"/>
      <c r="CS870" s="68" t="str">
        <f t="shared" si="6284"/>
        <v/>
      </c>
      <c r="CT870" s="65">
        <f t="shared" si="6285"/>
        <v>0</v>
      </c>
      <c r="CU870" s="68" t="str">
        <f t="shared" si="6286"/>
        <v/>
      </c>
      <c r="CV870" s="68" t="str">
        <f t="shared" si="6287"/>
        <v/>
      </c>
      <c r="CW870" s="67" t="str">
        <f t="shared" si="64"/>
        <v/>
      </c>
      <c r="CX870" s="68"/>
      <c r="CY870" s="68" t="str">
        <f t="shared" si="6288"/>
        <v/>
      </c>
      <c r="CZ870" s="65">
        <f t="shared" si="6289"/>
        <v>0</v>
      </c>
      <c r="DA870" s="68" t="str">
        <f t="shared" si="6290"/>
        <v/>
      </c>
      <c r="DB870" s="68" t="str">
        <f t="shared" si="6291"/>
        <v/>
      </c>
      <c r="DC870" s="67" t="str">
        <f t="shared" si="69"/>
        <v/>
      </c>
      <c r="DD870" s="68"/>
      <c r="DE870" s="68" t="str">
        <f t="shared" si="6292"/>
        <v/>
      </c>
      <c r="DF870" s="65">
        <f t="shared" si="6293"/>
        <v>0</v>
      </c>
      <c r="DG870" s="51" t="str">
        <f t="shared" si="6294"/>
        <v/>
      </c>
      <c r="DH870" s="51" t="str">
        <f t="shared" si="6295"/>
        <v/>
      </c>
      <c r="DI870" s="69" t="str">
        <f t="shared" si="74"/>
        <v/>
      </c>
      <c r="DJ870" s="51"/>
      <c r="DK870" s="51" t="str">
        <f t="shared" si="6296"/>
        <v/>
      </c>
      <c r="DL870" s="65">
        <f t="shared" si="6297"/>
        <v>0</v>
      </c>
      <c r="DM870" s="51" t="str">
        <f t="shared" si="6298"/>
        <v/>
      </c>
      <c r="DN870" s="51" t="str">
        <f t="shared" si="6299"/>
        <v/>
      </c>
      <c r="DO870" s="69" t="str">
        <f t="shared" si="79"/>
        <v/>
      </c>
      <c r="DP870" s="51"/>
      <c r="DQ870" s="51"/>
      <c r="DR870" s="51"/>
      <c r="DS870" s="51"/>
      <c r="DT870" s="51"/>
      <c r="DU870" s="181"/>
    </row>
    <row r="871" spans="1:125" ht="15" x14ac:dyDescent="0.25">
      <c r="A871" s="50">
        <v>2016</v>
      </c>
      <c r="B871" s="51" t="s">
        <v>1506</v>
      </c>
      <c r="C871" s="50" t="s">
        <v>1092</v>
      </c>
      <c r="D871" s="53" t="s">
        <v>985</v>
      </c>
      <c r="E871" s="50" t="s">
        <v>365</v>
      </c>
      <c r="F871" s="54" t="s">
        <v>364</v>
      </c>
      <c r="G871" s="54" t="s">
        <v>364</v>
      </c>
      <c r="H871" s="54" t="s">
        <v>364</v>
      </c>
      <c r="I871" s="55">
        <v>191247</v>
      </c>
      <c r="J871" s="50"/>
      <c r="K871" s="50" t="s">
        <v>2032</v>
      </c>
      <c r="L871" s="58" t="s">
        <v>2032</v>
      </c>
      <c r="M871" s="58" t="s">
        <v>2032</v>
      </c>
      <c r="N871" s="58" t="s">
        <v>2032</v>
      </c>
      <c r="O871" s="58" t="s">
        <v>2032</v>
      </c>
      <c r="P871" s="59"/>
      <c r="Q871" s="60">
        <v>129327</v>
      </c>
      <c r="R871" s="60">
        <v>0</v>
      </c>
      <c r="S871" s="60">
        <v>0</v>
      </c>
      <c r="T871" s="60">
        <v>61920</v>
      </c>
      <c r="U871" s="60">
        <v>0</v>
      </c>
      <c r="V871" s="79"/>
      <c r="W871" s="90">
        <f t="shared" si="6033"/>
        <v>191247</v>
      </c>
      <c r="X871" s="101">
        <v>35986</v>
      </c>
      <c r="Y871" s="50" t="s">
        <v>167</v>
      </c>
      <c r="Z871" s="50" t="s">
        <v>985</v>
      </c>
      <c r="AA871" s="51" t="str">
        <f t="shared" si="6262"/>
        <v/>
      </c>
      <c r="AB871" s="68" t="str">
        <f t="shared" si="6263"/>
        <v/>
      </c>
      <c r="AC871" s="68" t="str">
        <f t="shared" si="6264"/>
        <v/>
      </c>
      <c r="AD871" s="68" t="str">
        <f t="shared" si="6265"/>
        <v/>
      </c>
      <c r="AE871" s="68" t="str">
        <f t="shared" si="6266"/>
        <v/>
      </c>
      <c r="AF871" s="68" t="str">
        <f t="shared" si="6267"/>
        <v/>
      </c>
      <c r="AG871" s="67" t="str">
        <f t="shared" si="7"/>
        <v/>
      </c>
      <c r="AH871" s="51"/>
      <c r="AI871" s="51" t="str">
        <f t="shared" si="8"/>
        <v/>
      </c>
      <c r="AJ871" s="68" t="str">
        <f t="shared" si="9"/>
        <v/>
      </c>
      <c r="AK871" s="68" t="str">
        <f t="shared" si="10"/>
        <v/>
      </c>
      <c r="AL871" s="68" t="str">
        <f t="shared" si="11"/>
        <v/>
      </c>
      <c r="AM871" s="68" t="str">
        <f t="shared" si="12"/>
        <v/>
      </c>
      <c r="AN871" s="68" t="str">
        <f t="shared" si="13"/>
        <v/>
      </c>
      <c r="AO871" s="67" t="str">
        <f t="shared" si="14"/>
        <v/>
      </c>
      <c r="AP871" s="51"/>
      <c r="AQ871" s="51" t="str">
        <f t="shared" si="15"/>
        <v/>
      </c>
      <c r="AR871" s="68" t="str">
        <f t="shared" si="16"/>
        <v/>
      </c>
      <c r="AS871" s="68" t="str">
        <f t="shared" si="17"/>
        <v/>
      </c>
      <c r="AT871" s="68" t="str">
        <f t="shared" si="18"/>
        <v/>
      </c>
      <c r="AU871" s="68" t="str">
        <f t="shared" si="19"/>
        <v/>
      </c>
      <c r="AV871" s="68" t="str">
        <f t="shared" si="20"/>
        <v/>
      </c>
      <c r="AW871" s="67" t="str">
        <f t="shared" si="21"/>
        <v/>
      </c>
      <c r="AX871" s="51"/>
      <c r="AY871" s="51" t="str">
        <f t="shared" si="22"/>
        <v/>
      </c>
      <c r="AZ871" s="68" t="str">
        <f t="shared" si="23"/>
        <v/>
      </c>
      <c r="BA871" s="68" t="str">
        <f t="shared" si="24"/>
        <v/>
      </c>
      <c r="BB871" s="68" t="str">
        <f t="shared" si="25"/>
        <v/>
      </c>
      <c r="BC871" s="68" t="str">
        <f t="shared" si="26"/>
        <v/>
      </c>
      <c r="BD871" s="68" t="str">
        <f t="shared" si="27"/>
        <v/>
      </c>
      <c r="BE871" s="68" t="str">
        <f t="shared" si="28"/>
        <v/>
      </c>
      <c r="BF871" s="51"/>
      <c r="BG871" s="69" t="str">
        <f t="shared" si="29"/>
        <v/>
      </c>
      <c r="BH871" s="67" t="str">
        <f t="shared" si="30"/>
        <v/>
      </c>
      <c r="BI871" s="67" t="str">
        <f t="shared" si="31"/>
        <v/>
      </c>
      <c r="BJ871" s="67" t="str">
        <f t="shared" si="32"/>
        <v/>
      </c>
      <c r="BK871" s="67" t="str">
        <f t="shared" si="33"/>
        <v/>
      </c>
      <c r="BL871" s="67" t="str">
        <f t="shared" si="34"/>
        <v/>
      </c>
      <c r="BM871" s="65" t="str">
        <f t="shared" si="35"/>
        <v/>
      </c>
      <c r="BN871" s="51"/>
      <c r="BO871" s="51" t="str">
        <f t="shared" si="6268"/>
        <v/>
      </c>
      <c r="BP871" s="51" t="str">
        <f t="shared" si="6269"/>
        <v/>
      </c>
      <c r="BQ871" s="80" t="str">
        <f t="shared" si="6270"/>
        <v>NA</v>
      </c>
      <c r="BR871" s="51" t="str">
        <f t="shared" si="6271"/>
        <v/>
      </c>
      <c r="BS871" s="69" t="str">
        <f t="shared" si="2920"/>
        <v/>
      </c>
      <c r="BT871" s="51"/>
      <c r="BU871" s="68" t="str">
        <f t="shared" si="6272"/>
        <v/>
      </c>
      <c r="BV871" s="68" t="str">
        <f t="shared" si="6273"/>
        <v/>
      </c>
      <c r="BW871" s="65">
        <f t="shared" si="6274"/>
        <v>191247</v>
      </c>
      <c r="BX871" s="68" t="str">
        <f t="shared" si="6275"/>
        <v/>
      </c>
      <c r="BY871" s="67" t="str">
        <f t="shared" si="44"/>
        <v/>
      </c>
      <c r="BZ871" s="68"/>
      <c r="CA871" s="65" t="str">
        <f t="shared" si="45"/>
        <v/>
      </c>
      <c r="CB871" s="67" t="str">
        <f t="shared" si="46"/>
        <v/>
      </c>
      <c r="CC871" s="67">
        <f t="shared" si="47"/>
        <v>35986</v>
      </c>
      <c r="CD871" s="67" t="str">
        <f t="shared" si="48"/>
        <v/>
      </c>
      <c r="CE871" s="67" t="str">
        <f t="shared" si="49"/>
        <v/>
      </c>
      <c r="CF871" s="68"/>
      <c r="CG871" s="68" t="str">
        <f t="shared" si="6276"/>
        <v/>
      </c>
      <c r="CH871" s="68" t="str">
        <f t="shared" si="6277"/>
        <v/>
      </c>
      <c r="CI871" s="65">
        <f t="shared" si="6278"/>
        <v>191247</v>
      </c>
      <c r="CJ871" s="68" t="str">
        <f t="shared" si="6279"/>
        <v/>
      </c>
      <c r="CK871" s="67" t="str">
        <f t="shared" si="54"/>
        <v/>
      </c>
      <c r="CL871" s="68"/>
      <c r="CM871" s="68" t="str">
        <f t="shared" si="6280"/>
        <v/>
      </c>
      <c r="CN871" s="68" t="str">
        <f t="shared" si="6281"/>
        <v/>
      </c>
      <c r="CO871" s="65">
        <f t="shared" si="6282"/>
        <v>129327</v>
      </c>
      <c r="CP871" s="68" t="str">
        <f t="shared" si="6283"/>
        <v/>
      </c>
      <c r="CQ871" s="67" t="str">
        <f t="shared" si="59"/>
        <v/>
      </c>
      <c r="CR871" s="68"/>
      <c r="CS871" s="68" t="str">
        <f t="shared" si="6284"/>
        <v/>
      </c>
      <c r="CT871" s="68" t="str">
        <f t="shared" si="6285"/>
        <v/>
      </c>
      <c r="CU871" s="65">
        <f t="shared" si="6286"/>
        <v>0</v>
      </c>
      <c r="CV871" s="68" t="str">
        <f t="shared" si="6287"/>
        <v/>
      </c>
      <c r="CW871" s="67" t="str">
        <f t="shared" si="64"/>
        <v/>
      </c>
      <c r="CX871" s="68"/>
      <c r="CY871" s="68" t="str">
        <f t="shared" si="6288"/>
        <v/>
      </c>
      <c r="CZ871" s="68" t="str">
        <f t="shared" si="6289"/>
        <v/>
      </c>
      <c r="DA871" s="65">
        <f t="shared" si="6290"/>
        <v>0</v>
      </c>
      <c r="DB871" s="68" t="str">
        <f t="shared" si="6291"/>
        <v/>
      </c>
      <c r="DC871" s="67" t="str">
        <f t="shared" si="69"/>
        <v/>
      </c>
      <c r="DD871" s="68"/>
      <c r="DE871" s="68" t="str">
        <f t="shared" si="6292"/>
        <v/>
      </c>
      <c r="DF871" s="51" t="str">
        <f t="shared" si="6293"/>
        <v/>
      </c>
      <c r="DG871" s="65">
        <f t="shared" si="6294"/>
        <v>61920</v>
      </c>
      <c r="DH871" s="51" t="str">
        <f t="shared" si="6295"/>
        <v/>
      </c>
      <c r="DI871" s="69" t="str">
        <f t="shared" si="74"/>
        <v/>
      </c>
      <c r="DJ871" s="51"/>
      <c r="DK871" s="51" t="str">
        <f t="shared" si="6296"/>
        <v/>
      </c>
      <c r="DL871" s="51" t="str">
        <f t="shared" si="6297"/>
        <v/>
      </c>
      <c r="DM871" s="65">
        <f t="shared" si="6298"/>
        <v>0</v>
      </c>
      <c r="DN871" s="51" t="str">
        <f t="shared" si="6299"/>
        <v/>
      </c>
      <c r="DO871" s="69" t="str">
        <f t="shared" si="79"/>
        <v/>
      </c>
      <c r="DP871" s="51"/>
      <c r="DQ871" s="51"/>
      <c r="DR871" s="51"/>
      <c r="DS871" s="51"/>
      <c r="DT871" s="51"/>
      <c r="DU871" s="181"/>
    </row>
    <row r="872" spans="1:125" ht="15" x14ac:dyDescent="0.25">
      <c r="A872" s="50">
        <v>2017</v>
      </c>
      <c r="B872" s="51" t="s">
        <v>1506</v>
      </c>
      <c r="C872" s="50" t="s">
        <v>1092</v>
      </c>
      <c r="D872" s="53" t="s">
        <v>985</v>
      </c>
      <c r="E872" s="50" t="s">
        <v>365</v>
      </c>
      <c r="F872" s="54" t="s">
        <v>364</v>
      </c>
      <c r="G872" s="54" t="s">
        <v>364</v>
      </c>
      <c r="H872" s="54" t="s">
        <v>364</v>
      </c>
      <c r="I872" s="55">
        <v>123688</v>
      </c>
      <c r="J872" s="50"/>
      <c r="K872" s="50" t="s">
        <v>2032</v>
      </c>
      <c r="L872" s="58" t="s">
        <v>2032</v>
      </c>
      <c r="M872" s="58" t="s">
        <v>2032</v>
      </c>
      <c r="N872" s="58" t="s">
        <v>2032</v>
      </c>
      <c r="O872" s="58" t="s">
        <v>2032</v>
      </c>
      <c r="P872" s="59"/>
      <c r="Q872" s="60">
        <v>123688</v>
      </c>
      <c r="R872" s="60">
        <v>0</v>
      </c>
      <c r="S872" s="60">
        <v>0</v>
      </c>
      <c r="T872" s="60">
        <v>0</v>
      </c>
      <c r="U872" s="60">
        <v>0</v>
      </c>
      <c r="V872" s="79"/>
      <c r="W872" s="90">
        <f t="shared" si="6033"/>
        <v>123688</v>
      </c>
      <c r="X872" s="101">
        <v>0</v>
      </c>
      <c r="Y872" s="50" t="s">
        <v>167</v>
      </c>
      <c r="Z872" s="50" t="s">
        <v>985</v>
      </c>
      <c r="AA872" s="51" t="str">
        <f t="shared" si="6262"/>
        <v/>
      </c>
      <c r="AB872" s="68" t="str">
        <f t="shared" si="6263"/>
        <v/>
      </c>
      <c r="AC872" s="68" t="str">
        <f t="shared" si="6264"/>
        <v/>
      </c>
      <c r="AD872" s="68" t="str">
        <f t="shared" si="6265"/>
        <v/>
      </c>
      <c r="AE872" s="68" t="str">
        <f t="shared" si="6266"/>
        <v/>
      </c>
      <c r="AF872" s="68" t="str">
        <f t="shared" si="6267"/>
        <v/>
      </c>
      <c r="AG872" s="67" t="str">
        <f t="shared" si="7"/>
        <v/>
      </c>
      <c r="AH872" s="51"/>
      <c r="AI872" s="51" t="str">
        <f t="shared" si="8"/>
        <v/>
      </c>
      <c r="AJ872" s="68" t="str">
        <f t="shared" si="9"/>
        <v/>
      </c>
      <c r="AK872" s="68" t="str">
        <f t="shared" si="10"/>
        <v/>
      </c>
      <c r="AL872" s="68" t="str">
        <f t="shared" si="11"/>
        <v/>
      </c>
      <c r="AM872" s="68" t="str">
        <f t="shared" si="12"/>
        <v/>
      </c>
      <c r="AN872" s="68" t="str">
        <f t="shared" si="13"/>
        <v/>
      </c>
      <c r="AO872" s="67" t="str">
        <f t="shared" si="14"/>
        <v/>
      </c>
      <c r="AP872" s="51"/>
      <c r="AQ872" s="51" t="str">
        <f t="shared" si="15"/>
        <v/>
      </c>
      <c r="AR872" s="68" t="str">
        <f t="shared" si="16"/>
        <v/>
      </c>
      <c r="AS872" s="68" t="str">
        <f t="shared" si="17"/>
        <v/>
      </c>
      <c r="AT872" s="68" t="str">
        <f t="shared" si="18"/>
        <v/>
      </c>
      <c r="AU872" s="68" t="str">
        <f t="shared" si="19"/>
        <v/>
      </c>
      <c r="AV872" s="68" t="str">
        <f t="shared" si="20"/>
        <v/>
      </c>
      <c r="AW872" s="67" t="str">
        <f t="shared" si="21"/>
        <v/>
      </c>
      <c r="AX872" s="51"/>
      <c r="AY872" s="51" t="str">
        <f t="shared" si="22"/>
        <v/>
      </c>
      <c r="AZ872" s="68" t="str">
        <f t="shared" si="23"/>
        <v/>
      </c>
      <c r="BA872" s="68" t="str">
        <f t="shared" si="24"/>
        <v/>
      </c>
      <c r="BB872" s="68" t="str">
        <f t="shared" si="25"/>
        <v/>
      </c>
      <c r="BC872" s="68" t="str">
        <f t="shared" si="26"/>
        <v/>
      </c>
      <c r="BD872" s="68" t="str">
        <f t="shared" si="27"/>
        <v/>
      </c>
      <c r="BE872" s="68" t="str">
        <f t="shared" si="28"/>
        <v/>
      </c>
      <c r="BF872" s="51"/>
      <c r="BG872" s="69" t="str">
        <f t="shared" si="29"/>
        <v/>
      </c>
      <c r="BH872" s="67" t="str">
        <f t="shared" si="30"/>
        <v/>
      </c>
      <c r="BI872" s="67" t="str">
        <f t="shared" si="31"/>
        <v/>
      </c>
      <c r="BJ872" s="67" t="str">
        <f t="shared" si="32"/>
        <v/>
      </c>
      <c r="BK872" s="67" t="str">
        <f t="shared" si="33"/>
        <v/>
      </c>
      <c r="BL872" s="67" t="str">
        <f t="shared" si="34"/>
        <v/>
      </c>
      <c r="BM872" s="65" t="str">
        <f t="shared" si="35"/>
        <v/>
      </c>
      <c r="BN872" s="51"/>
      <c r="BO872" s="51" t="str">
        <f t="shared" si="6268"/>
        <v/>
      </c>
      <c r="BP872" s="51" t="str">
        <f t="shared" si="6269"/>
        <v/>
      </c>
      <c r="BQ872" s="51" t="str">
        <f t="shared" si="6270"/>
        <v/>
      </c>
      <c r="BR872" s="80" t="str">
        <f t="shared" si="6271"/>
        <v>NA</v>
      </c>
      <c r="BS872" s="69" t="str">
        <f t="shared" si="2920"/>
        <v/>
      </c>
      <c r="BT872" s="51"/>
      <c r="BU872" s="68" t="str">
        <f t="shared" si="6272"/>
        <v/>
      </c>
      <c r="BV872" s="68" t="str">
        <f t="shared" si="6273"/>
        <v/>
      </c>
      <c r="BW872" s="68" t="str">
        <f t="shared" si="6274"/>
        <v/>
      </c>
      <c r="BX872" s="65">
        <f t="shared" si="6275"/>
        <v>123688</v>
      </c>
      <c r="BY872" s="67" t="str">
        <f t="shared" si="44"/>
        <v/>
      </c>
      <c r="BZ872" s="68"/>
      <c r="CA872" s="65" t="str">
        <f t="shared" si="45"/>
        <v/>
      </c>
      <c r="CB872" s="67" t="str">
        <f t="shared" si="46"/>
        <v/>
      </c>
      <c r="CC872" s="67" t="str">
        <f t="shared" si="47"/>
        <v/>
      </c>
      <c r="CD872" s="67">
        <f t="shared" si="48"/>
        <v>0</v>
      </c>
      <c r="CE872" s="67" t="str">
        <f t="shared" si="49"/>
        <v/>
      </c>
      <c r="CF872" s="68"/>
      <c r="CG872" s="68" t="str">
        <f t="shared" si="6276"/>
        <v/>
      </c>
      <c r="CH872" s="68" t="str">
        <f t="shared" si="6277"/>
        <v/>
      </c>
      <c r="CI872" s="68" t="str">
        <f t="shared" si="6278"/>
        <v/>
      </c>
      <c r="CJ872" s="65">
        <f t="shared" si="6279"/>
        <v>123688</v>
      </c>
      <c r="CK872" s="67" t="str">
        <f t="shared" si="54"/>
        <v/>
      </c>
      <c r="CL872" s="68"/>
      <c r="CM872" s="68" t="str">
        <f t="shared" si="6280"/>
        <v/>
      </c>
      <c r="CN872" s="68" t="str">
        <f t="shared" si="6281"/>
        <v/>
      </c>
      <c r="CO872" s="68" t="str">
        <f t="shared" si="6282"/>
        <v/>
      </c>
      <c r="CP872" s="65">
        <f t="shared" si="6283"/>
        <v>123688</v>
      </c>
      <c r="CQ872" s="67" t="str">
        <f t="shared" si="59"/>
        <v/>
      </c>
      <c r="CR872" s="68"/>
      <c r="CS872" s="68" t="str">
        <f t="shared" si="6284"/>
        <v/>
      </c>
      <c r="CT872" s="68" t="str">
        <f t="shared" si="6285"/>
        <v/>
      </c>
      <c r="CU872" s="68" t="str">
        <f t="shared" si="6286"/>
        <v/>
      </c>
      <c r="CV872" s="65">
        <f t="shared" si="6287"/>
        <v>0</v>
      </c>
      <c r="CW872" s="67" t="str">
        <f t="shared" si="64"/>
        <v/>
      </c>
      <c r="CX872" s="68"/>
      <c r="CY872" s="68" t="str">
        <f t="shared" si="6288"/>
        <v/>
      </c>
      <c r="CZ872" s="68" t="str">
        <f t="shared" si="6289"/>
        <v/>
      </c>
      <c r="DA872" s="68" t="str">
        <f t="shared" si="6290"/>
        <v/>
      </c>
      <c r="DB872" s="65">
        <f t="shared" si="6291"/>
        <v>0</v>
      </c>
      <c r="DC872" s="67" t="str">
        <f t="shared" si="69"/>
        <v/>
      </c>
      <c r="DD872" s="68"/>
      <c r="DE872" s="68" t="str">
        <f t="shared" si="6292"/>
        <v/>
      </c>
      <c r="DF872" s="51" t="str">
        <f t="shared" si="6293"/>
        <v/>
      </c>
      <c r="DG872" s="51" t="str">
        <f t="shared" si="6294"/>
        <v/>
      </c>
      <c r="DH872" s="65">
        <f t="shared" si="6295"/>
        <v>0</v>
      </c>
      <c r="DI872" s="69" t="str">
        <f t="shared" si="74"/>
        <v/>
      </c>
      <c r="DJ872" s="51"/>
      <c r="DK872" s="51" t="str">
        <f t="shared" si="6296"/>
        <v/>
      </c>
      <c r="DL872" s="51" t="str">
        <f t="shared" si="6297"/>
        <v/>
      </c>
      <c r="DM872" s="51" t="str">
        <f t="shared" si="6298"/>
        <v/>
      </c>
      <c r="DN872" s="65">
        <f t="shared" si="6299"/>
        <v>0</v>
      </c>
      <c r="DO872" s="69" t="str">
        <f t="shared" si="79"/>
        <v/>
      </c>
      <c r="DP872" s="51"/>
      <c r="DQ872" s="51"/>
      <c r="DR872" s="51"/>
      <c r="DS872" s="51"/>
      <c r="DT872" s="51"/>
      <c r="DU872" s="181"/>
    </row>
    <row r="873" spans="1:125" ht="15" x14ac:dyDescent="0.25">
      <c r="A873" s="56">
        <v>2018</v>
      </c>
      <c r="B873" s="51" t="s">
        <v>1506</v>
      </c>
      <c r="C873" s="50" t="s">
        <v>1092</v>
      </c>
      <c r="D873" s="53" t="s">
        <v>985</v>
      </c>
      <c r="E873" s="50" t="s">
        <v>365</v>
      </c>
      <c r="F873" s="54"/>
      <c r="G873" s="54"/>
      <c r="H873" s="54"/>
      <c r="I873" s="55"/>
      <c r="J873" s="50"/>
      <c r="K873" s="50" t="s">
        <v>2032</v>
      </c>
      <c r="L873" s="58"/>
      <c r="M873" s="58"/>
      <c r="N873" s="58"/>
      <c r="O873" s="58"/>
      <c r="P873" s="91"/>
      <c r="Q873" s="92">
        <v>167396</v>
      </c>
      <c r="R873" s="92">
        <v>0</v>
      </c>
      <c r="S873" s="92">
        <v>0</v>
      </c>
      <c r="T873" s="92">
        <v>20982</v>
      </c>
      <c r="U873" s="94"/>
      <c r="V873" s="94"/>
      <c r="W873" s="90">
        <f t="shared" si="6033"/>
        <v>188378</v>
      </c>
      <c r="X873" s="101">
        <v>0</v>
      </c>
      <c r="Y873" s="56" t="s">
        <v>167</v>
      </c>
      <c r="Z873" s="50"/>
      <c r="AA873" s="51"/>
      <c r="AB873" s="68"/>
      <c r="AC873" s="68"/>
      <c r="AD873" s="68"/>
      <c r="AE873" s="68"/>
      <c r="AF873" s="68"/>
      <c r="AG873" s="67" t="str">
        <f t="shared" si="7"/>
        <v/>
      </c>
      <c r="AH873" s="51"/>
      <c r="AI873" s="51" t="str">
        <f t="shared" si="8"/>
        <v/>
      </c>
      <c r="AJ873" s="68" t="str">
        <f t="shared" si="9"/>
        <v/>
      </c>
      <c r="AK873" s="68" t="str">
        <f t="shared" si="10"/>
        <v/>
      </c>
      <c r="AL873" s="68" t="str">
        <f t="shared" si="11"/>
        <v/>
      </c>
      <c r="AM873" s="68" t="str">
        <f t="shared" si="12"/>
        <v/>
      </c>
      <c r="AN873" s="68" t="str">
        <f t="shared" si="13"/>
        <v/>
      </c>
      <c r="AO873" s="67" t="str">
        <f t="shared" si="14"/>
        <v/>
      </c>
      <c r="AP873" s="51"/>
      <c r="AQ873" s="51" t="str">
        <f t="shared" si="15"/>
        <v/>
      </c>
      <c r="AR873" s="68" t="str">
        <f t="shared" si="16"/>
        <v/>
      </c>
      <c r="AS873" s="68" t="str">
        <f t="shared" si="17"/>
        <v/>
      </c>
      <c r="AT873" s="68" t="str">
        <f t="shared" si="18"/>
        <v/>
      </c>
      <c r="AU873" s="68" t="str">
        <f t="shared" si="19"/>
        <v/>
      </c>
      <c r="AV873" s="68" t="str">
        <f t="shared" si="20"/>
        <v/>
      </c>
      <c r="AW873" s="67" t="str">
        <f t="shared" si="21"/>
        <v/>
      </c>
      <c r="AX873" s="51"/>
      <c r="AY873" s="51" t="str">
        <f t="shared" si="22"/>
        <v/>
      </c>
      <c r="AZ873" s="68" t="str">
        <f t="shared" si="23"/>
        <v/>
      </c>
      <c r="BA873" s="68" t="str">
        <f t="shared" si="24"/>
        <v/>
      </c>
      <c r="BB873" s="68" t="str">
        <f t="shared" si="25"/>
        <v/>
      </c>
      <c r="BC873" s="68" t="str">
        <f t="shared" si="26"/>
        <v/>
      </c>
      <c r="BD873" s="68" t="str">
        <f t="shared" si="27"/>
        <v/>
      </c>
      <c r="BE873" s="68" t="str">
        <f t="shared" si="28"/>
        <v/>
      </c>
      <c r="BF873" s="51"/>
      <c r="BG873" s="69" t="str">
        <f t="shared" si="29"/>
        <v/>
      </c>
      <c r="BH873" s="67" t="str">
        <f t="shared" si="30"/>
        <v/>
      </c>
      <c r="BI873" s="67" t="str">
        <f t="shared" si="31"/>
        <v/>
      </c>
      <c r="BJ873" s="67" t="str">
        <f t="shared" si="32"/>
        <v/>
      </c>
      <c r="BK873" s="67" t="str">
        <f t="shared" si="33"/>
        <v/>
      </c>
      <c r="BL873" s="67" t="str">
        <f t="shared" si="34"/>
        <v/>
      </c>
      <c r="BM873" s="65" t="str">
        <f t="shared" si="35"/>
        <v/>
      </c>
      <c r="BN873" s="51"/>
      <c r="BO873" s="51"/>
      <c r="BP873" s="51"/>
      <c r="BQ873" s="51"/>
      <c r="BR873" s="51"/>
      <c r="BS873" s="96">
        <f t="shared" si="2920"/>
        <v>0</v>
      </c>
      <c r="BT873" s="51"/>
      <c r="BU873" s="68"/>
      <c r="BV873" s="68"/>
      <c r="BW873" s="68"/>
      <c r="BX873" s="65"/>
      <c r="BY873" s="67">
        <f t="shared" si="44"/>
        <v>0</v>
      </c>
      <c r="BZ873" s="68"/>
      <c r="CA873" s="65" t="str">
        <f t="shared" si="45"/>
        <v/>
      </c>
      <c r="CB873" s="67" t="str">
        <f t="shared" si="46"/>
        <v/>
      </c>
      <c r="CC873" s="67" t="str">
        <f t="shared" si="47"/>
        <v/>
      </c>
      <c r="CD873" s="67" t="str">
        <f t="shared" si="48"/>
        <v/>
      </c>
      <c r="CE873" s="67">
        <f t="shared" si="49"/>
        <v>0</v>
      </c>
      <c r="CF873" s="68"/>
      <c r="CG873" s="68"/>
      <c r="CH873" s="68"/>
      <c r="CI873" s="68"/>
      <c r="CJ873" s="65"/>
      <c r="CK873" s="67">
        <f t="shared" si="54"/>
        <v>188378</v>
      </c>
      <c r="CL873" s="68"/>
      <c r="CM873" s="68"/>
      <c r="CN873" s="68"/>
      <c r="CO873" s="68"/>
      <c r="CP873" s="65"/>
      <c r="CQ873" s="67">
        <f t="shared" si="59"/>
        <v>167396</v>
      </c>
      <c r="CR873" s="68"/>
      <c r="CS873" s="68"/>
      <c r="CT873" s="68"/>
      <c r="CU873" s="68"/>
      <c r="CV873" s="65"/>
      <c r="CW873" s="67">
        <f t="shared" si="64"/>
        <v>0</v>
      </c>
      <c r="CX873" s="68"/>
      <c r="CY873" s="68"/>
      <c r="CZ873" s="68"/>
      <c r="DA873" s="68"/>
      <c r="DB873" s="65"/>
      <c r="DC873" s="67">
        <f t="shared" si="69"/>
        <v>0</v>
      </c>
      <c r="DD873" s="68"/>
      <c r="DE873" s="68"/>
      <c r="DF873" s="51"/>
      <c r="DG873" s="51"/>
      <c r="DH873" s="70"/>
      <c r="DI873" s="67">
        <f t="shared" si="74"/>
        <v>20982</v>
      </c>
      <c r="DJ873" s="51"/>
      <c r="DK873" s="51"/>
      <c r="DL873" s="51"/>
      <c r="DM873" s="51"/>
      <c r="DN873" s="70"/>
      <c r="DO873" s="67">
        <f t="shared" si="79"/>
        <v>167396</v>
      </c>
      <c r="DP873" s="51"/>
      <c r="DQ873" s="51"/>
      <c r="DR873" s="51"/>
      <c r="DS873" s="51"/>
      <c r="DT873" s="51"/>
      <c r="DU873" s="181"/>
    </row>
    <row r="874" spans="1:125" ht="15" x14ac:dyDescent="0.25">
      <c r="A874" s="50"/>
      <c r="B874" s="51"/>
      <c r="C874" s="50"/>
      <c r="D874" s="53"/>
      <c r="E874" s="50"/>
      <c r="F874" s="54"/>
      <c r="G874" s="54"/>
      <c r="H874" s="54"/>
      <c r="I874" s="55"/>
      <c r="J874" s="50"/>
      <c r="K874" s="50" t="s">
        <v>2032</v>
      </c>
      <c r="L874" s="58"/>
      <c r="M874" s="58"/>
      <c r="N874" s="58"/>
      <c r="O874" s="58"/>
      <c r="P874" s="59"/>
      <c r="Q874" s="60"/>
      <c r="R874" s="60"/>
      <c r="S874" s="60"/>
      <c r="T874" s="60"/>
      <c r="U874" s="60"/>
      <c r="V874" s="79"/>
      <c r="W874" s="90">
        <f t="shared" si="6033"/>
        <v>0</v>
      </c>
      <c r="X874" s="101"/>
      <c r="Y874" s="50"/>
      <c r="Z874" s="50"/>
      <c r="AA874" s="51"/>
      <c r="AB874" s="68"/>
      <c r="AC874" s="68"/>
      <c r="AD874" s="68"/>
      <c r="AE874" s="68"/>
      <c r="AF874" s="68"/>
      <c r="AG874" s="67" t="str">
        <f t="shared" si="7"/>
        <v/>
      </c>
      <c r="AH874" s="51"/>
      <c r="AI874" s="51" t="str">
        <f t="shared" si="8"/>
        <v/>
      </c>
      <c r="AJ874" s="68" t="str">
        <f t="shared" si="9"/>
        <v/>
      </c>
      <c r="AK874" s="68" t="str">
        <f t="shared" si="10"/>
        <v/>
      </c>
      <c r="AL874" s="68" t="str">
        <f t="shared" si="11"/>
        <v/>
      </c>
      <c r="AM874" s="68" t="str">
        <f t="shared" si="12"/>
        <v/>
      </c>
      <c r="AN874" s="68" t="str">
        <f t="shared" si="13"/>
        <v/>
      </c>
      <c r="AO874" s="67" t="str">
        <f t="shared" si="14"/>
        <v/>
      </c>
      <c r="AP874" s="51"/>
      <c r="AQ874" s="51" t="str">
        <f t="shared" si="15"/>
        <v/>
      </c>
      <c r="AR874" s="68" t="str">
        <f t="shared" si="16"/>
        <v/>
      </c>
      <c r="AS874" s="68" t="str">
        <f t="shared" si="17"/>
        <v/>
      </c>
      <c r="AT874" s="68" t="str">
        <f t="shared" si="18"/>
        <v/>
      </c>
      <c r="AU874" s="68" t="str">
        <f t="shared" si="19"/>
        <v/>
      </c>
      <c r="AV874" s="68" t="str">
        <f t="shared" si="20"/>
        <v/>
      </c>
      <c r="AW874" s="67" t="str">
        <f t="shared" si="21"/>
        <v/>
      </c>
      <c r="AX874" s="51"/>
      <c r="AY874" s="51" t="str">
        <f t="shared" si="22"/>
        <v/>
      </c>
      <c r="AZ874" s="68" t="str">
        <f t="shared" si="23"/>
        <v/>
      </c>
      <c r="BA874" s="68" t="str">
        <f t="shared" si="24"/>
        <v/>
      </c>
      <c r="BB874" s="68" t="str">
        <f t="shared" si="25"/>
        <v/>
      </c>
      <c r="BC874" s="68" t="str">
        <f t="shared" si="26"/>
        <v/>
      </c>
      <c r="BD874" s="68" t="str">
        <f t="shared" si="27"/>
        <v/>
      </c>
      <c r="BE874" s="68" t="str">
        <f t="shared" si="28"/>
        <v/>
      </c>
      <c r="BF874" s="51"/>
      <c r="BG874" s="69" t="str">
        <f t="shared" si="29"/>
        <v/>
      </c>
      <c r="BH874" s="67" t="str">
        <f t="shared" si="30"/>
        <v/>
      </c>
      <c r="BI874" s="67" t="str">
        <f t="shared" si="31"/>
        <v/>
      </c>
      <c r="BJ874" s="67" t="str">
        <f t="shared" si="32"/>
        <v/>
      </c>
      <c r="BK874" s="67" t="str">
        <f t="shared" si="33"/>
        <v/>
      </c>
      <c r="BL874" s="67" t="str">
        <f t="shared" si="34"/>
        <v/>
      </c>
      <c r="BM874" s="65" t="str">
        <f t="shared" si="35"/>
        <v/>
      </c>
      <c r="BN874" s="51"/>
      <c r="BO874" s="51"/>
      <c r="BP874" s="51"/>
      <c r="BQ874" s="51"/>
      <c r="BR874" s="51"/>
      <c r="BS874" s="69" t="str">
        <f t="shared" si="2920"/>
        <v/>
      </c>
      <c r="BT874" s="51"/>
      <c r="BU874" s="68"/>
      <c r="BV874" s="68"/>
      <c r="BW874" s="68"/>
      <c r="BX874" s="65"/>
      <c r="BY874" s="67" t="str">
        <f t="shared" si="44"/>
        <v/>
      </c>
      <c r="BZ874" s="68"/>
      <c r="CA874" s="65" t="str">
        <f t="shared" si="45"/>
        <v/>
      </c>
      <c r="CB874" s="67" t="str">
        <f t="shared" si="46"/>
        <v/>
      </c>
      <c r="CC874" s="67" t="str">
        <f t="shared" si="47"/>
        <v/>
      </c>
      <c r="CD874" s="67" t="str">
        <f t="shared" si="48"/>
        <v/>
      </c>
      <c r="CE874" s="67" t="str">
        <f t="shared" si="49"/>
        <v/>
      </c>
      <c r="CF874" s="68"/>
      <c r="CG874" s="68"/>
      <c r="CH874" s="68"/>
      <c r="CI874" s="68"/>
      <c r="CJ874" s="65"/>
      <c r="CK874" s="67" t="str">
        <f t="shared" si="54"/>
        <v/>
      </c>
      <c r="CL874" s="68"/>
      <c r="CM874" s="68"/>
      <c r="CN874" s="68"/>
      <c r="CO874" s="68"/>
      <c r="CP874" s="65"/>
      <c r="CQ874" s="67" t="str">
        <f t="shared" si="59"/>
        <v/>
      </c>
      <c r="CR874" s="68"/>
      <c r="CS874" s="68"/>
      <c r="CT874" s="68"/>
      <c r="CU874" s="68"/>
      <c r="CV874" s="65"/>
      <c r="CW874" s="67" t="str">
        <f t="shared" si="64"/>
        <v/>
      </c>
      <c r="CX874" s="68"/>
      <c r="CY874" s="68"/>
      <c r="CZ874" s="68"/>
      <c r="DA874" s="68"/>
      <c r="DB874" s="65"/>
      <c r="DC874" s="67" t="str">
        <f t="shared" si="69"/>
        <v/>
      </c>
      <c r="DD874" s="68"/>
      <c r="DE874" s="68"/>
      <c r="DF874" s="51"/>
      <c r="DG874" s="51"/>
      <c r="DH874" s="70"/>
      <c r="DI874" s="69" t="str">
        <f t="shared" si="74"/>
        <v/>
      </c>
      <c r="DJ874" s="51"/>
      <c r="DK874" s="51"/>
      <c r="DL874" s="51"/>
      <c r="DM874" s="51"/>
      <c r="DN874" s="70"/>
      <c r="DO874" s="69" t="str">
        <f t="shared" si="79"/>
        <v/>
      </c>
      <c r="DP874" s="51"/>
      <c r="DQ874" s="51"/>
      <c r="DR874" s="51"/>
      <c r="DS874" s="51"/>
      <c r="DT874" s="51"/>
      <c r="DU874" s="181"/>
    </row>
    <row r="875" spans="1:125" ht="15" x14ac:dyDescent="0.25">
      <c r="A875" s="50">
        <v>2016</v>
      </c>
      <c r="B875" s="51" t="s">
        <v>602</v>
      </c>
      <c r="C875" s="50" t="s">
        <v>603</v>
      </c>
      <c r="D875" s="53" t="s">
        <v>193</v>
      </c>
      <c r="E875" s="50" t="s">
        <v>7</v>
      </c>
      <c r="F875" s="54">
        <v>1871986</v>
      </c>
      <c r="G875" s="54">
        <v>4207890</v>
      </c>
      <c r="H875" s="54">
        <v>835044</v>
      </c>
      <c r="I875" s="55">
        <v>7477578</v>
      </c>
      <c r="J875" s="50"/>
      <c r="K875" s="50" t="s">
        <v>2032</v>
      </c>
      <c r="L875" s="58" t="s">
        <v>2032</v>
      </c>
      <c r="M875" s="58" t="s">
        <v>2032</v>
      </c>
      <c r="N875" s="58" t="s">
        <v>2032</v>
      </c>
      <c r="O875" s="58" t="s">
        <v>2032</v>
      </c>
      <c r="P875" s="59"/>
      <c r="Q875" s="60">
        <v>6490075</v>
      </c>
      <c r="R875" s="60">
        <v>0</v>
      </c>
      <c r="S875" s="60">
        <v>1102223</v>
      </c>
      <c r="T875" s="60">
        <v>0</v>
      </c>
      <c r="U875" s="60">
        <v>99580</v>
      </c>
      <c r="V875" s="79"/>
      <c r="W875" s="90">
        <f t="shared" si="6033"/>
        <v>7691878</v>
      </c>
      <c r="X875" s="101">
        <v>5442001</v>
      </c>
      <c r="Y875" s="50"/>
      <c r="Z875" s="50" t="s">
        <v>193</v>
      </c>
      <c r="AA875" s="51" t="str">
        <f t="shared" ref="AA875:AA876" si="6300">IF(A875 =2014,IF(Y875 ="",F875,""),"")</f>
        <v/>
      </c>
      <c r="AB875" s="68" t="str">
        <f t="shared" ref="AB875:AB876" si="6301">IF(A875 =2014,IF(Y875 ="",I875,""),"")</f>
        <v/>
      </c>
      <c r="AC875" s="68" t="str">
        <f t="shared" ref="AC875:AC876" si="6302">IF(A875 =2014,IF(Y875 ="",Q875,""),"")</f>
        <v/>
      </c>
      <c r="AD875" s="68" t="str">
        <f t="shared" ref="AD875:AD876" si="6303">IF(A875 =2014,IF(Y875 ="",R875,""),"")</f>
        <v/>
      </c>
      <c r="AE875" s="68" t="str">
        <f t="shared" ref="AE875:AE876" si="6304">IF(A875 =2014,IF(Y875 ="",S875,""),"")</f>
        <v/>
      </c>
      <c r="AF875" s="68" t="str">
        <f t="shared" ref="AF875:AF876" si="6305">IF(A875 =2014,IF(Y875 ="",T875+U875,""),"")</f>
        <v/>
      </c>
      <c r="AG875" s="67" t="str">
        <f t="shared" si="7"/>
        <v/>
      </c>
      <c r="AH875" s="51"/>
      <c r="AI875" s="51" t="str">
        <f t="shared" si="8"/>
        <v/>
      </c>
      <c r="AJ875" s="68" t="str">
        <f t="shared" si="9"/>
        <v/>
      </c>
      <c r="AK875" s="68" t="str">
        <f t="shared" si="10"/>
        <v/>
      </c>
      <c r="AL875" s="68" t="str">
        <f t="shared" si="11"/>
        <v/>
      </c>
      <c r="AM875" s="68" t="str">
        <f t="shared" si="12"/>
        <v/>
      </c>
      <c r="AN875" s="68" t="str">
        <f t="shared" si="13"/>
        <v/>
      </c>
      <c r="AO875" s="67" t="str">
        <f t="shared" si="14"/>
        <v/>
      </c>
      <c r="AP875" s="51"/>
      <c r="AQ875" s="80">
        <f t="shared" si="15"/>
        <v>1871986</v>
      </c>
      <c r="AR875" s="68">
        <f t="shared" si="16"/>
        <v>7477578</v>
      </c>
      <c r="AS875" s="68">
        <f t="shared" si="17"/>
        <v>6490075</v>
      </c>
      <c r="AT875" s="68">
        <f t="shared" si="18"/>
        <v>0</v>
      </c>
      <c r="AU875" s="68">
        <f t="shared" si="19"/>
        <v>1102223</v>
      </c>
      <c r="AV875" s="68">
        <f t="shared" si="20"/>
        <v>99580</v>
      </c>
      <c r="AW875" s="67">
        <f t="shared" si="21"/>
        <v>5442001</v>
      </c>
      <c r="AX875" s="51"/>
      <c r="AY875" s="51" t="str">
        <f t="shared" si="22"/>
        <v/>
      </c>
      <c r="AZ875" s="68" t="str">
        <f t="shared" si="23"/>
        <v/>
      </c>
      <c r="BA875" s="68" t="str">
        <f t="shared" si="24"/>
        <v/>
      </c>
      <c r="BB875" s="68" t="str">
        <f t="shared" si="25"/>
        <v/>
      </c>
      <c r="BC875" s="68" t="str">
        <f t="shared" si="26"/>
        <v/>
      </c>
      <c r="BD875" s="68" t="str">
        <f t="shared" si="27"/>
        <v/>
      </c>
      <c r="BE875" s="68" t="str">
        <f t="shared" si="28"/>
        <v/>
      </c>
      <c r="BF875" s="51"/>
      <c r="BG875" s="69" t="str">
        <f t="shared" si="29"/>
        <v/>
      </c>
      <c r="BH875" s="67" t="str">
        <f t="shared" si="30"/>
        <v/>
      </c>
      <c r="BI875" s="67" t="str">
        <f t="shared" si="31"/>
        <v/>
      </c>
      <c r="BJ875" s="67" t="str">
        <f t="shared" si="32"/>
        <v/>
      </c>
      <c r="BK875" s="67" t="str">
        <f t="shared" si="33"/>
        <v/>
      </c>
      <c r="BL875" s="67" t="str">
        <f t="shared" si="34"/>
        <v/>
      </c>
      <c r="BM875" s="65" t="str">
        <f t="shared" si="35"/>
        <v/>
      </c>
      <c r="BN875" s="51"/>
      <c r="BO875" s="51" t="str">
        <f t="shared" ref="BO875:BO876" si="6306">IF(A875 =2014,F875,"")</f>
        <v/>
      </c>
      <c r="BP875" s="51" t="str">
        <f t="shared" ref="BP875:BP876" si="6307">IF(A875 =2015,F875,"")</f>
        <v/>
      </c>
      <c r="BQ875" s="71">
        <f t="shared" ref="BQ875:BQ876" si="6308">IF(A875 =2016,F875,"")</f>
        <v>1871986</v>
      </c>
      <c r="BR875" s="51" t="str">
        <f t="shared" ref="BR875:BR876" si="6309">IF(A875 =2017,F875,"")</f>
        <v/>
      </c>
      <c r="BS875" s="69" t="str">
        <f t="shared" si="2920"/>
        <v/>
      </c>
      <c r="BT875" s="51"/>
      <c r="BU875" s="68" t="str">
        <f t="shared" ref="BU875:BU876" si="6310">IF(A875 =2014,I875,"")</f>
        <v/>
      </c>
      <c r="BV875" s="68" t="str">
        <f t="shared" ref="BV875:BV876" si="6311">IF(A875 =2015,I875,"")</f>
        <v/>
      </c>
      <c r="BW875" s="65">
        <f t="shared" ref="BW875:BW876" si="6312">IF(A875 =2016,I875,"")</f>
        <v>7477578</v>
      </c>
      <c r="BX875" s="68" t="str">
        <f t="shared" ref="BX875:BX876" si="6313">IF(A875 =2017,I875,"")</f>
        <v/>
      </c>
      <c r="BY875" s="67" t="str">
        <f t="shared" si="44"/>
        <v/>
      </c>
      <c r="BZ875" s="68"/>
      <c r="CA875" s="65" t="str">
        <f t="shared" si="45"/>
        <v/>
      </c>
      <c r="CB875" s="67" t="str">
        <f t="shared" si="46"/>
        <v/>
      </c>
      <c r="CC875" s="67">
        <f t="shared" si="47"/>
        <v>5442001</v>
      </c>
      <c r="CD875" s="67" t="str">
        <f t="shared" si="48"/>
        <v/>
      </c>
      <c r="CE875" s="67" t="str">
        <f t="shared" si="49"/>
        <v/>
      </c>
      <c r="CF875" s="68"/>
      <c r="CG875" s="68" t="str">
        <f t="shared" ref="CG875:CG876" si="6314">IF(A875 =2014,Q875+R875+S875+T875+U875,"")</f>
        <v/>
      </c>
      <c r="CH875" s="68" t="str">
        <f t="shared" ref="CH875:CH876" si="6315">IF(A875 =2015,Q875+R875+S875+T875+U875,"")</f>
        <v/>
      </c>
      <c r="CI875" s="65">
        <f t="shared" ref="CI875:CI876" si="6316">IF(A875 =2016,Q875+R875+S875+T875+U875,"")</f>
        <v>7691878</v>
      </c>
      <c r="CJ875" s="68" t="str">
        <f t="shared" ref="CJ875:CJ876" si="6317">IF(A875 =2017,Q875+R875+S875+T875+U875,"")</f>
        <v/>
      </c>
      <c r="CK875" s="67" t="str">
        <f t="shared" si="54"/>
        <v/>
      </c>
      <c r="CL875" s="68"/>
      <c r="CM875" s="68" t="str">
        <f t="shared" ref="CM875:CM876" si="6318">IF(A875 =2014,Q875,"")</f>
        <v/>
      </c>
      <c r="CN875" s="68" t="str">
        <f t="shared" ref="CN875:CN876" si="6319">IF(A875 =2015,Q875,"")</f>
        <v/>
      </c>
      <c r="CO875" s="65">
        <f t="shared" ref="CO875:CO876" si="6320">IF(A875 =2016,Q875,"")</f>
        <v>6490075</v>
      </c>
      <c r="CP875" s="68" t="str">
        <f t="shared" ref="CP875:CP876" si="6321">IF(A875 =2017,Q875,"")</f>
        <v/>
      </c>
      <c r="CQ875" s="67" t="str">
        <f t="shared" si="59"/>
        <v/>
      </c>
      <c r="CR875" s="68"/>
      <c r="CS875" s="68" t="str">
        <f t="shared" ref="CS875:CS876" si="6322">IF(A875 =2014,R875,"")</f>
        <v/>
      </c>
      <c r="CT875" s="68" t="str">
        <f t="shared" ref="CT875:CT876" si="6323">IF(A875 =2015,R875,"")</f>
        <v/>
      </c>
      <c r="CU875" s="65">
        <f t="shared" ref="CU875:CU876" si="6324">IF(A875 =2016,R875,"")</f>
        <v>0</v>
      </c>
      <c r="CV875" s="68" t="str">
        <f t="shared" ref="CV875:CV876" si="6325">IF(A875 =2017,R875,"")</f>
        <v/>
      </c>
      <c r="CW875" s="67" t="str">
        <f t="shared" si="64"/>
        <v/>
      </c>
      <c r="CX875" s="68"/>
      <c r="CY875" s="68" t="str">
        <f t="shared" ref="CY875:CY876" si="6326">IF(A875 =2014,S875,"")</f>
        <v/>
      </c>
      <c r="CZ875" s="68" t="str">
        <f t="shared" ref="CZ875:CZ876" si="6327">IF(A875 =2015,S875,"")</f>
        <v/>
      </c>
      <c r="DA875" s="65">
        <f t="shared" ref="DA875:DA876" si="6328">IF(A875 =2016,S875,"")</f>
        <v>1102223</v>
      </c>
      <c r="DB875" s="68" t="str">
        <f t="shared" ref="DB875:DB876" si="6329">IF(A875 =2017,S875,"")</f>
        <v/>
      </c>
      <c r="DC875" s="67" t="str">
        <f t="shared" si="69"/>
        <v/>
      </c>
      <c r="DD875" s="68"/>
      <c r="DE875" s="68" t="str">
        <f t="shared" ref="DE875:DE876" si="6330">IF(A875 =2014,T875,"")</f>
        <v/>
      </c>
      <c r="DF875" s="51" t="str">
        <f t="shared" ref="DF875:DF876" si="6331">IF(A875 =2015,T875,"")</f>
        <v/>
      </c>
      <c r="DG875" s="65">
        <f t="shared" ref="DG875:DG876" si="6332">IF(A875 =2016,T875,"")</f>
        <v>0</v>
      </c>
      <c r="DH875" s="51" t="str">
        <f t="shared" ref="DH875:DH876" si="6333">IF(A875 =2017,T875,"")</f>
        <v/>
      </c>
      <c r="DI875" s="69" t="str">
        <f t="shared" si="74"/>
        <v/>
      </c>
      <c r="DJ875" s="51"/>
      <c r="DK875" s="51" t="str">
        <f t="shared" ref="DK875:DK876" si="6334">IF(A875 =2014,U875,"")</f>
        <v/>
      </c>
      <c r="DL875" s="51" t="str">
        <f t="shared" ref="DL875:DL876" si="6335">IF(A875 =2015,U875,"")</f>
        <v/>
      </c>
      <c r="DM875" s="65">
        <f t="shared" ref="DM875:DM876" si="6336">IF(A875 =2016,U875,"")</f>
        <v>99580</v>
      </c>
      <c r="DN875" s="51" t="str">
        <f t="shared" ref="DN875:DN876" si="6337">IF(A875 =2017,U875,"")</f>
        <v/>
      </c>
      <c r="DO875" s="69" t="str">
        <f t="shared" si="79"/>
        <v/>
      </c>
      <c r="DP875" s="51"/>
      <c r="DQ875" s="51"/>
      <c r="DR875" s="51"/>
      <c r="DS875" s="51"/>
      <c r="DT875" s="51"/>
      <c r="DU875" s="181"/>
    </row>
    <row r="876" spans="1:125" ht="15" x14ac:dyDescent="0.25">
      <c r="A876" s="50">
        <v>2017</v>
      </c>
      <c r="B876" s="51" t="s">
        <v>602</v>
      </c>
      <c r="C876" s="50" t="s">
        <v>603</v>
      </c>
      <c r="D876" s="53" t="s">
        <v>193</v>
      </c>
      <c r="E876" s="50" t="s">
        <v>7</v>
      </c>
      <c r="F876" s="54">
        <v>1748274</v>
      </c>
      <c r="G876" s="54">
        <v>3984786</v>
      </c>
      <c r="H876" s="54">
        <v>840712</v>
      </c>
      <c r="I876" s="55">
        <v>7690275</v>
      </c>
      <c r="J876" s="50"/>
      <c r="K876" s="50" t="s">
        <v>2032</v>
      </c>
      <c r="L876" s="58" t="s">
        <v>2032</v>
      </c>
      <c r="M876" s="58" t="s">
        <v>2032</v>
      </c>
      <c r="N876" s="58" t="s">
        <v>2032</v>
      </c>
      <c r="O876" s="58" t="s">
        <v>2032</v>
      </c>
      <c r="P876" s="59"/>
      <c r="Q876" s="60">
        <v>6665561</v>
      </c>
      <c r="R876" s="60">
        <v>0</v>
      </c>
      <c r="S876" s="60">
        <v>1098589</v>
      </c>
      <c r="T876" s="60">
        <v>0</v>
      </c>
      <c r="U876" s="60">
        <v>128805</v>
      </c>
      <c r="V876" s="79"/>
      <c r="W876" s="90">
        <f t="shared" si="6033"/>
        <v>7892955</v>
      </c>
      <c r="X876" s="101">
        <v>431919</v>
      </c>
      <c r="Y876" s="50"/>
      <c r="Z876" s="50" t="s">
        <v>193</v>
      </c>
      <c r="AA876" s="51" t="str">
        <f t="shared" si="6300"/>
        <v/>
      </c>
      <c r="AB876" s="68" t="str">
        <f t="shared" si="6301"/>
        <v/>
      </c>
      <c r="AC876" s="68" t="str">
        <f t="shared" si="6302"/>
        <v/>
      </c>
      <c r="AD876" s="68" t="str">
        <f t="shared" si="6303"/>
        <v/>
      </c>
      <c r="AE876" s="68" t="str">
        <f t="shared" si="6304"/>
        <v/>
      </c>
      <c r="AF876" s="68" t="str">
        <f t="shared" si="6305"/>
        <v/>
      </c>
      <c r="AG876" s="67" t="str">
        <f t="shared" si="7"/>
        <v/>
      </c>
      <c r="AH876" s="51"/>
      <c r="AI876" s="51" t="str">
        <f t="shared" si="8"/>
        <v/>
      </c>
      <c r="AJ876" s="68" t="str">
        <f t="shared" si="9"/>
        <v/>
      </c>
      <c r="AK876" s="68" t="str">
        <f t="shared" si="10"/>
        <v/>
      </c>
      <c r="AL876" s="68" t="str">
        <f t="shared" si="11"/>
        <v/>
      </c>
      <c r="AM876" s="68" t="str">
        <f t="shared" si="12"/>
        <v/>
      </c>
      <c r="AN876" s="68" t="str">
        <f t="shared" si="13"/>
        <v/>
      </c>
      <c r="AO876" s="67" t="str">
        <f t="shared" si="14"/>
        <v/>
      </c>
      <c r="AP876" s="51"/>
      <c r="AQ876" s="51" t="str">
        <f t="shared" si="15"/>
        <v/>
      </c>
      <c r="AR876" s="68" t="str">
        <f t="shared" si="16"/>
        <v/>
      </c>
      <c r="AS876" s="68" t="str">
        <f t="shared" si="17"/>
        <v/>
      </c>
      <c r="AT876" s="68" t="str">
        <f t="shared" si="18"/>
        <v/>
      </c>
      <c r="AU876" s="68" t="str">
        <f t="shared" si="19"/>
        <v/>
      </c>
      <c r="AV876" s="68" t="str">
        <f t="shared" si="20"/>
        <v/>
      </c>
      <c r="AW876" s="67" t="str">
        <f t="shared" si="21"/>
        <v/>
      </c>
      <c r="AX876" s="51"/>
      <c r="AY876" s="80">
        <f t="shared" si="22"/>
        <v>1748274</v>
      </c>
      <c r="AZ876" s="68">
        <f t="shared" si="23"/>
        <v>7690275</v>
      </c>
      <c r="BA876" s="68">
        <f t="shared" si="24"/>
        <v>6665561</v>
      </c>
      <c r="BB876" s="68">
        <f t="shared" si="25"/>
        <v>0</v>
      </c>
      <c r="BC876" s="68">
        <f t="shared" si="26"/>
        <v>1098589</v>
      </c>
      <c r="BD876" s="68">
        <f t="shared" si="27"/>
        <v>128805</v>
      </c>
      <c r="BE876" s="68">
        <f t="shared" si="28"/>
        <v>431919</v>
      </c>
      <c r="BF876" s="51"/>
      <c r="BG876" s="69" t="str">
        <f t="shared" si="29"/>
        <v/>
      </c>
      <c r="BH876" s="67" t="str">
        <f t="shared" si="30"/>
        <v/>
      </c>
      <c r="BI876" s="67" t="str">
        <f t="shared" si="31"/>
        <v/>
      </c>
      <c r="BJ876" s="67" t="str">
        <f t="shared" si="32"/>
        <v/>
      </c>
      <c r="BK876" s="67" t="str">
        <f t="shared" si="33"/>
        <v/>
      </c>
      <c r="BL876" s="67" t="str">
        <f t="shared" si="34"/>
        <v/>
      </c>
      <c r="BM876" s="65" t="str">
        <f t="shared" si="35"/>
        <v/>
      </c>
      <c r="BN876" s="51"/>
      <c r="BO876" s="51" t="str">
        <f t="shared" si="6306"/>
        <v/>
      </c>
      <c r="BP876" s="51" t="str">
        <f t="shared" si="6307"/>
        <v/>
      </c>
      <c r="BQ876" s="51" t="str">
        <f t="shared" si="6308"/>
        <v/>
      </c>
      <c r="BR876" s="71">
        <f t="shared" si="6309"/>
        <v>1748274</v>
      </c>
      <c r="BS876" s="69" t="str">
        <f t="shared" si="2920"/>
        <v/>
      </c>
      <c r="BT876" s="51"/>
      <c r="BU876" s="68" t="str">
        <f t="shared" si="6310"/>
        <v/>
      </c>
      <c r="BV876" s="68" t="str">
        <f t="shared" si="6311"/>
        <v/>
      </c>
      <c r="BW876" s="68" t="str">
        <f t="shared" si="6312"/>
        <v/>
      </c>
      <c r="BX876" s="65">
        <f t="shared" si="6313"/>
        <v>7690275</v>
      </c>
      <c r="BY876" s="67" t="str">
        <f t="shared" si="44"/>
        <v/>
      </c>
      <c r="BZ876" s="68"/>
      <c r="CA876" s="65" t="str">
        <f t="shared" si="45"/>
        <v/>
      </c>
      <c r="CB876" s="67" t="str">
        <f t="shared" si="46"/>
        <v/>
      </c>
      <c r="CC876" s="67" t="str">
        <f t="shared" si="47"/>
        <v/>
      </c>
      <c r="CD876" s="67">
        <f t="shared" si="48"/>
        <v>431919</v>
      </c>
      <c r="CE876" s="67" t="str">
        <f t="shared" si="49"/>
        <v/>
      </c>
      <c r="CF876" s="68"/>
      <c r="CG876" s="68" t="str">
        <f t="shared" si="6314"/>
        <v/>
      </c>
      <c r="CH876" s="68" t="str">
        <f t="shared" si="6315"/>
        <v/>
      </c>
      <c r="CI876" s="68" t="str">
        <f t="shared" si="6316"/>
        <v/>
      </c>
      <c r="CJ876" s="65">
        <f t="shared" si="6317"/>
        <v>7892955</v>
      </c>
      <c r="CK876" s="67" t="str">
        <f t="shared" si="54"/>
        <v/>
      </c>
      <c r="CL876" s="68"/>
      <c r="CM876" s="68" t="str">
        <f t="shared" si="6318"/>
        <v/>
      </c>
      <c r="CN876" s="68" t="str">
        <f t="shared" si="6319"/>
        <v/>
      </c>
      <c r="CO876" s="68" t="str">
        <f t="shared" si="6320"/>
        <v/>
      </c>
      <c r="CP876" s="65">
        <f t="shared" si="6321"/>
        <v>6665561</v>
      </c>
      <c r="CQ876" s="67" t="str">
        <f t="shared" si="59"/>
        <v/>
      </c>
      <c r="CR876" s="68"/>
      <c r="CS876" s="68" t="str">
        <f t="shared" si="6322"/>
        <v/>
      </c>
      <c r="CT876" s="68" t="str">
        <f t="shared" si="6323"/>
        <v/>
      </c>
      <c r="CU876" s="68" t="str">
        <f t="shared" si="6324"/>
        <v/>
      </c>
      <c r="CV876" s="65">
        <f t="shared" si="6325"/>
        <v>0</v>
      </c>
      <c r="CW876" s="67" t="str">
        <f t="shared" si="64"/>
        <v/>
      </c>
      <c r="CX876" s="68"/>
      <c r="CY876" s="68" t="str">
        <f t="shared" si="6326"/>
        <v/>
      </c>
      <c r="CZ876" s="68" t="str">
        <f t="shared" si="6327"/>
        <v/>
      </c>
      <c r="DA876" s="68" t="str">
        <f t="shared" si="6328"/>
        <v/>
      </c>
      <c r="DB876" s="65">
        <f t="shared" si="6329"/>
        <v>1098589</v>
      </c>
      <c r="DC876" s="67" t="str">
        <f t="shared" si="69"/>
        <v/>
      </c>
      <c r="DD876" s="68"/>
      <c r="DE876" s="68" t="str">
        <f t="shared" si="6330"/>
        <v/>
      </c>
      <c r="DF876" s="51" t="str">
        <f t="shared" si="6331"/>
        <v/>
      </c>
      <c r="DG876" s="51" t="str">
        <f t="shared" si="6332"/>
        <v/>
      </c>
      <c r="DH876" s="65">
        <f t="shared" si="6333"/>
        <v>0</v>
      </c>
      <c r="DI876" s="69" t="str">
        <f t="shared" si="74"/>
        <v/>
      </c>
      <c r="DJ876" s="51"/>
      <c r="DK876" s="51" t="str">
        <f t="shared" si="6334"/>
        <v/>
      </c>
      <c r="DL876" s="51" t="str">
        <f t="shared" si="6335"/>
        <v/>
      </c>
      <c r="DM876" s="51" t="str">
        <f t="shared" si="6336"/>
        <v/>
      </c>
      <c r="DN876" s="65">
        <f t="shared" si="6337"/>
        <v>128805</v>
      </c>
      <c r="DO876" s="69" t="str">
        <f t="shared" si="79"/>
        <v/>
      </c>
      <c r="DP876" s="51"/>
      <c r="DQ876" s="51"/>
      <c r="DR876" s="51"/>
      <c r="DS876" s="51"/>
      <c r="DT876" s="51"/>
      <c r="DU876" s="181"/>
    </row>
    <row r="877" spans="1:125" ht="15" x14ac:dyDescent="0.25">
      <c r="A877" s="56">
        <v>2018</v>
      </c>
      <c r="B877" s="51" t="s">
        <v>602</v>
      </c>
      <c r="C877" s="50" t="s">
        <v>603</v>
      </c>
      <c r="D877" s="170" t="s">
        <v>193</v>
      </c>
      <c r="E877" s="50" t="s">
        <v>7</v>
      </c>
      <c r="F877" s="89">
        <v>1549527</v>
      </c>
      <c r="G877" s="89">
        <v>3554368</v>
      </c>
      <c r="H877" s="89">
        <v>856643</v>
      </c>
      <c r="I877" s="90">
        <v>7956601</v>
      </c>
      <c r="J877" s="56" t="s">
        <v>209</v>
      </c>
      <c r="K877" s="50" t="s">
        <v>2032</v>
      </c>
      <c r="L877" s="112">
        <v>7956601</v>
      </c>
      <c r="M877" s="58"/>
      <c r="N877" s="58"/>
      <c r="O877" s="58"/>
      <c r="P877" s="91"/>
      <c r="Q877" s="92">
        <v>7158454</v>
      </c>
      <c r="R877" s="92">
        <v>0</v>
      </c>
      <c r="S877" s="92">
        <v>1000826</v>
      </c>
      <c r="T877" s="92">
        <v>0</v>
      </c>
      <c r="U877" s="94"/>
      <c r="V877" s="94"/>
      <c r="W877" s="90">
        <f t="shared" si="6033"/>
        <v>8159280</v>
      </c>
      <c r="X877" s="90">
        <v>1893128</v>
      </c>
      <c r="Y877" s="50"/>
      <c r="Z877" s="50"/>
      <c r="AA877" s="51"/>
      <c r="AB877" s="68"/>
      <c r="AC877" s="68"/>
      <c r="AD877" s="68"/>
      <c r="AE877" s="68"/>
      <c r="AF877" s="68"/>
      <c r="AG877" s="67" t="str">
        <f t="shared" si="7"/>
        <v/>
      </c>
      <c r="AH877" s="51"/>
      <c r="AI877" s="51" t="str">
        <f t="shared" si="8"/>
        <v/>
      </c>
      <c r="AJ877" s="68" t="str">
        <f t="shared" si="9"/>
        <v/>
      </c>
      <c r="AK877" s="68" t="str">
        <f t="shared" si="10"/>
        <v/>
      </c>
      <c r="AL877" s="68" t="str">
        <f t="shared" si="11"/>
        <v/>
      </c>
      <c r="AM877" s="68" t="str">
        <f t="shared" si="12"/>
        <v/>
      </c>
      <c r="AN877" s="68" t="str">
        <f t="shared" si="13"/>
        <v/>
      </c>
      <c r="AO877" s="67" t="str">
        <f t="shared" si="14"/>
        <v/>
      </c>
      <c r="AP877" s="51"/>
      <c r="AQ877" s="51" t="str">
        <f t="shared" si="15"/>
        <v/>
      </c>
      <c r="AR877" s="68" t="str">
        <f t="shared" si="16"/>
        <v/>
      </c>
      <c r="AS877" s="68" t="str">
        <f t="shared" si="17"/>
        <v/>
      </c>
      <c r="AT877" s="68" t="str">
        <f t="shared" si="18"/>
        <v/>
      </c>
      <c r="AU877" s="68" t="str">
        <f t="shared" si="19"/>
        <v/>
      </c>
      <c r="AV877" s="68" t="str">
        <f t="shared" si="20"/>
        <v/>
      </c>
      <c r="AW877" s="67" t="str">
        <f t="shared" si="21"/>
        <v/>
      </c>
      <c r="AX877" s="51"/>
      <c r="AY877" s="51" t="str">
        <f t="shared" si="22"/>
        <v/>
      </c>
      <c r="AZ877" s="68" t="str">
        <f t="shared" si="23"/>
        <v/>
      </c>
      <c r="BA877" s="68" t="str">
        <f t="shared" si="24"/>
        <v/>
      </c>
      <c r="BB877" s="68" t="str">
        <f t="shared" si="25"/>
        <v/>
      </c>
      <c r="BC877" s="68" t="str">
        <f t="shared" si="26"/>
        <v/>
      </c>
      <c r="BD877" s="68" t="str">
        <f t="shared" si="27"/>
        <v/>
      </c>
      <c r="BE877" s="68" t="str">
        <f t="shared" si="28"/>
        <v/>
      </c>
      <c r="BF877" s="51"/>
      <c r="BG877" s="96">
        <f t="shared" si="29"/>
        <v>1549527</v>
      </c>
      <c r="BH877" s="67">
        <f t="shared" si="30"/>
        <v>7956601</v>
      </c>
      <c r="BI877" s="67">
        <f t="shared" si="31"/>
        <v>7158454</v>
      </c>
      <c r="BJ877" s="67">
        <f t="shared" si="32"/>
        <v>0</v>
      </c>
      <c r="BK877" s="67">
        <f t="shared" si="33"/>
        <v>1000826</v>
      </c>
      <c r="BL877" s="67">
        <f t="shared" si="34"/>
        <v>0</v>
      </c>
      <c r="BM877" s="65">
        <f t="shared" si="35"/>
        <v>1893128</v>
      </c>
      <c r="BN877" s="51"/>
      <c r="BO877" s="51"/>
      <c r="BP877" s="51"/>
      <c r="BQ877" s="70"/>
      <c r="BR877" s="51"/>
      <c r="BS877" s="96">
        <f t="shared" si="2920"/>
        <v>1549527</v>
      </c>
      <c r="BT877" s="51"/>
      <c r="BU877" s="68"/>
      <c r="BV877" s="68"/>
      <c r="BW877" s="65"/>
      <c r="BX877" s="68"/>
      <c r="BY877" s="67">
        <f t="shared" si="44"/>
        <v>7956601</v>
      </c>
      <c r="BZ877" s="68"/>
      <c r="CA877" s="65" t="str">
        <f t="shared" si="45"/>
        <v/>
      </c>
      <c r="CB877" s="67" t="str">
        <f t="shared" si="46"/>
        <v/>
      </c>
      <c r="CC877" s="67" t="str">
        <f t="shared" si="47"/>
        <v/>
      </c>
      <c r="CD877" s="67" t="str">
        <f t="shared" si="48"/>
        <v/>
      </c>
      <c r="CE877" s="67">
        <f t="shared" si="49"/>
        <v>1893128</v>
      </c>
      <c r="CF877" s="68"/>
      <c r="CG877" s="68"/>
      <c r="CH877" s="68"/>
      <c r="CI877" s="65"/>
      <c r="CJ877" s="68"/>
      <c r="CK877" s="67">
        <f t="shared" si="54"/>
        <v>8159280</v>
      </c>
      <c r="CL877" s="68"/>
      <c r="CM877" s="68"/>
      <c r="CN877" s="68"/>
      <c r="CO877" s="65"/>
      <c r="CP877" s="68"/>
      <c r="CQ877" s="67">
        <f t="shared" si="59"/>
        <v>7158454</v>
      </c>
      <c r="CR877" s="68"/>
      <c r="CS877" s="68"/>
      <c r="CT877" s="68"/>
      <c r="CU877" s="65"/>
      <c r="CV877" s="68"/>
      <c r="CW877" s="67">
        <f t="shared" si="64"/>
        <v>0</v>
      </c>
      <c r="CX877" s="68"/>
      <c r="CY877" s="68"/>
      <c r="CZ877" s="68"/>
      <c r="DA877" s="65"/>
      <c r="DB877" s="68"/>
      <c r="DC877" s="67">
        <f t="shared" si="69"/>
        <v>1000826</v>
      </c>
      <c r="DD877" s="68"/>
      <c r="DE877" s="68"/>
      <c r="DF877" s="51"/>
      <c r="DG877" s="70"/>
      <c r="DH877" s="51"/>
      <c r="DI877" s="67">
        <f t="shared" si="74"/>
        <v>0</v>
      </c>
      <c r="DJ877" s="51"/>
      <c r="DK877" s="51"/>
      <c r="DL877" s="51"/>
      <c r="DM877" s="70"/>
      <c r="DN877" s="51"/>
      <c r="DO877" s="67">
        <f t="shared" si="79"/>
        <v>7158454</v>
      </c>
      <c r="DP877" s="51"/>
      <c r="DQ877" s="51"/>
      <c r="DR877" s="51"/>
      <c r="DS877" s="51"/>
      <c r="DT877" s="51"/>
      <c r="DU877" s="181"/>
    </row>
    <row r="878" spans="1:125" ht="15" x14ac:dyDescent="0.25">
      <c r="A878" s="50"/>
      <c r="B878" s="51"/>
      <c r="C878" s="50"/>
      <c r="D878" s="53"/>
      <c r="E878" s="50"/>
      <c r="F878" s="54"/>
      <c r="G878" s="54"/>
      <c r="H878" s="54"/>
      <c r="I878" s="55"/>
      <c r="J878" s="50"/>
      <c r="K878" s="50" t="s">
        <v>2032</v>
      </c>
      <c r="L878" s="58"/>
      <c r="M878" s="58"/>
      <c r="N878" s="58"/>
      <c r="O878" s="58"/>
      <c r="P878" s="59"/>
      <c r="Q878" s="60"/>
      <c r="R878" s="60"/>
      <c r="S878" s="60"/>
      <c r="T878" s="60"/>
      <c r="U878" s="60"/>
      <c r="V878" s="79"/>
      <c r="W878" s="90">
        <f t="shared" si="6033"/>
        <v>0</v>
      </c>
      <c r="X878" s="101"/>
      <c r="Y878" s="50"/>
      <c r="Z878" s="50"/>
      <c r="AA878" s="51"/>
      <c r="AB878" s="68"/>
      <c r="AC878" s="68"/>
      <c r="AD878" s="68"/>
      <c r="AE878" s="68"/>
      <c r="AF878" s="68"/>
      <c r="AG878" s="67" t="str">
        <f t="shared" si="7"/>
        <v/>
      </c>
      <c r="AH878" s="51"/>
      <c r="AI878" s="51" t="str">
        <f t="shared" si="8"/>
        <v/>
      </c>
      <c r="AJ878" s="68" t="str">
        <f t="shared" si="9"/>
        <v/>
      </c>
      <c r="AK878" s="68" t="str">
        <f t="shared" si="10"/>
        <v/>
      </c>
      <c r="AL878" s="68" t="str">
        <f t="shared" si="11"/>
        <v/>
      </c>
      <c r="AM878" s="68" t="str">
        <f t="shared" si="12"/>
        <v/>
      </c>
      <c r="AN878" s="68" t="str">
        <f t="shared" si="13"/>
        <v/>
      </c>
      <c r="AO878" s="67" t="str">
        <f t="shared" si="14"/>
        <v/>
      </c>
      <c r="AP878" s="51"/>
      <c r="AQ878" s="51" t="str">
        <f t="shared" si="15"/>
        <v/>
      </c>
      <c r="AR878" s="68" t="str">
        <f t="shared" si="16"/>
        <v/>
      </c>
      <c r="AS878" s="68" t="str">
        <f t="shared" si="17"/>
        <v/>
      </c>
      <c r="AT878" s="68" t="str">
        <f t="shared" si="18"/>
        <v/>
      </c>
      <c r="AU878" s="68" t="str">
        <f t="shared" si="19"/>
        <v/>
      </c>
      <c r="AV878" s="68" t="str">
        <f t="shared" si="20"/>
        <v/>
      </c>
      <c r="AW878" s="67" t="str">
        <f t="shared" si="21"/>
        <v/>
      </c>
      <c r="AX878" s="51"/>
      <c r="AY878" s="51" t="str">
        <f t="shared" si="22"/>
        <v/>
      </c>
      <c r="AZ878" s="68" t="str">
        <f t="shared" si="23"/>
        <v/>
      </c>
      <c r="BA878" s="68" t="str">
        <f t="shared" si="24"/>
        <v/>
      </c>
      <c r="BB878" s="68" t="str">
        <f t="shared" si="25"/>
        <v/>
      </c>
      <c r="BC878" s="68" t="str">
        <f t="shared" si="26"/>
        <v/>
      </c>
      <c r="BD878" s="68" t="str">
        <f t="shared" si="27"/>
        <v/>
      </c>
      <c r="BE878" s="68" t="str">
        <f t="shared" si="28"/>
        <v/>
      </c>
      <c r="BF878" s="51"/>
      <c r="BG878" s="69" t="str">
        <f t="shared" si="29"/>
        <v/>
      </c>
      <c r="BH878" s="67" t="str">
        <f t="shared" si="30"/>
        <v/>
      </c>
      <c r="BI878" s="67" t="str">
        <f t="shared" si="31"/>
        <v/>
      </c>
      <c r="BJ878" s="67" t="str">
        <f t="shared" si="32"/>
        <v/>
      </c>
      <c r="BK878" s="67" t="str">
        <f t="shared" si="33"/>
        <v/>
      </c>
      <c r="BL878" s="67" t="str">
        <f t="shared" si="34"/>
        <v/>
      </c>
      <c r="BM878" s="65" t="str">
        <f t="shared" si="35"/>
        <v/>
      </c>
      <c r="BN878" s="51"/>
      <c r="BO878" s="51"/>
      <c r="BP878" s="51"/>
      <c r="BQ878" s="70"/>
      <c r="BR878" s="51"/>
      <c r="BS878" s="69" t="str">
        <f t="shared" si="2920"/>
        <v/>
      </c>
      <c r="BT878" s="51"/>
      <c r="BU878" s="68"/>
      <c r="BV878" s="68"/>
      <c r="BW878" s="65"/>
      <c r="BX878" s="68"/>
      <c r="BY878" s="67" t="str">
        <f t="shared" si="44"/>
        <v/>
      </c>
      <c r="BZ878" s="68"/>
      <c r="CA878" s="65" t="str">
        <f t="shared" si="45"/>
        <v/>
      </c>
      <c r="CB878" s="67" t="str">
        <f t="shared" si="46"/>
        <v/>
      </c>
      <c r="CC878" s="67" t="str">
        <f t="shared" si="47"/>
        <v/>
      </c>
      <c r="CD878" s="67" t="str">
        <f t="shared" si="48"/>
        <v/>
      </c>
      <c r="CE878" s="67" t="str">
        <f t="shared" si="49"/>
        <v/>
      </c>
      <c r="CF878" s="68"/>
      <c r="CG878" s="68"/>
      <c r="CH878" s="68"/>
      <c r="CI878" s="65"/>
      <c r="CJ878" s="68"/>
      <c r="CK878" s="67" t="str">
        <f t="shared" si="54"/>
        <v/>
      </c>
      <c r="CL878" s="68"/>
      <c r="CM878" s="68"/>
      <c r="CN878" s="68"/>
      <c r="CO878" s="65"/>
      <c r="CP878" s="68"/>
      <c r="CQ878" s="67" t="str">
        <f t="shared" si="59"/>
        <v/>
      </c>
      <c r="CR878" s="68"/>
      <c r="CS878" s="68"/>
      <c r="CT878" s="68"/>
      <c r="CU878" s="65"/>
      <c r="CV878" s="68"/>
      <c r="CW878" s="67" t="str">
        <f t="shared" si="64"/>
        <v/>
      </c>
      <c r="CX878" s="68"/>
      <c r="CY878" s="68"/>
      <c r="CZ878" s="68"/>
      <c r="DA878" s="65"/>
      <c r="DB878" s="68"/>
      <c r="DC878" s="67" t="str">
        <f t="shared" si="69"/>
        <v/>
      </c>
      <c r="DD878" s="68"/>
      <c r="DE878" s="68"/>
      <c r="DF878" s="51"/>
      <c r="DG878" s="70"/>
      <c r="DH878" s="51"/>
      <c r="DI878" s="69" t="str">
        <f t="shared" si="74"/>
        <v/>
      </c>
      <c r="DJ878" s="51"/>
      <c r="DK878" s="51"/>
      <c r="DL878" s="51"/>
      <c r="DM878" s="70"/>
      <c r="DN878" s="51"/>
      <c r="DO878" s="69" t="str">
        <f t="shared" si="79"/>
        <v/>
      </c>
      <c r="DP878" s="51"/>
      <c r="DQ878" s="51"/>
      <c r="DR878" s="51"/>
      <c r="DS878" s="51"/>
      <c r="DT878" s="51"/>
      <c r="DU878" s="181"/>
    </row>
    <row r="879" spans="1:125" ht="15" x14ac:dyDescent="0.25">
      <c r="A879" s="50">
        <v>2016</v>
      </c>
      <c r="B879" s="51" t="s">
        <v>618</v>
      </c>
      <c r="C879" s="50" t="s">
        <v>619</v>
      </c>
      <c r="D879" s="53" t="s">
        <v>193</v>
      </c>
      <c r="E879" s="50" t="s">
        <v>7</v>
      </c>
      <c r="F879" s="54">
        <v>1675734</v>
      </c>
      <c r="G879" s="54" t="s">
        <v>364</v>
      </c>
      <c r="H879" s="54">
        <v>877792</v>
      </c>
      <c r="I879" s="55">
        <v>6089552</v>
      </c>
      <c r="J879" s="50"/>
      <c r="K879" s="50" t="s">
        <v>2032</v>
      </c>
      <c r="L879" s="58" t="s">
        <v>2032</v>
      </c>
      <c r="M879" s="58" t="s">
        <v>2032</v>
      </c>
      <c r="N879" s="58" t="s">
        <v>2032</v>
      </c>
      <c r="O879" s="58" t="s">
        <v>2032</v>
      </c>
      <c r="P879" s="59"/>
      <c r="Q879" s="60">
        <v>4953778</v>
      </c>
      <c r="R879" s="60">
        <v>0</v>
      </c>
      <c r="S879" s="60">
        <v>815221</v>
      </c>
      <c r="T879" s="60">
        <v>320553</v>
      </c>
      <c r="U879" s="60">
        <v>0</v>
      </c>
      <c r="V879" s="79"/>
      <c r="W879" s="90">
        <f t="shared" si="6033"/>
        <v>6089552</v>
      </c>
      <c r="X879" s="101">
        <v>299858</v>
      </c>
      <c r="Y879" s="50"/>
      <c r="Z879" s="50" t="s">
        <v>193</v>
      </c>
      <c r="AA879" s="51" t="str">
        <f t="shared" ref="AA879:AA880" si="6338">IF(A879 =2014,IF(Y879 ="",F879,""),"")</f>
        <v/>
      </c>
      <c r="AB879" s="68" t="str">
        <f t="shared" ref="AB879:AB880" si="6339">IF(A879 =2014,IF(Y879 ="",I879,""),"")</f>
        <v/>
      </c>
      <c r="AC879" s="68" t="str">
        <f t="shared" ref="AC879:AC880" si="6340">IF(A879 =2014,IF(Y879 ="",Q879,""),"")</f>
        <v/>
      </c>
      <c r="AD879" s="68" t="str">
        <f t="shared" ref="AD879:AD880" si="6341">IF(A879 =2014,IF(Y879 ="",R879,""),"")</f>
        <v/>
      </c>
      <c r="AE879" s="68" t="str">
        <f t="shared" ref="AE879:AE880" si="6342">IF(A879 =2014,IF(Y879 ="",S879,""),"")</f>
        <v/>
      </c>
      <c r="AF879" s="68" t="str">
        <f t="shared" ref="AF879:AF880" si="6343">IF(A879 =2014,IF(Y879 ="",T879+U879,""),"")</f>
        <v/>
      </c>
      <c r="AG879" s="67" t="str">
        <f t="shared" si="7"/>
        <v/>
      </c>
      <c r="AH879" s="51"/>
      <c r="AI879" s="51" t="str">
        <f t="shared" si="8"/>
        <v/>
      </c>
      <c r="AJ879" s="68" t="str">
        <f t="shared" si="9"/>
        <v/>
      </c>
      <c r="AK879" s="68" t="str">
        <f t="shared" si="10"/>
        <v/>
      </c>
      <c r="AL879" s="68" t="str">
        <f t="shared" si="11"/>
        <v/>
      </c>
      <c r="AM879" s="68" t="str">
        <f t="shared" si="12"/>
        <v/>
      </c>
      <c r="AN879" s="68" t="str">
        <f t="shared" si="13"/>
        <v/>
      </c>
      <c r="AO879" s="67" t="str">
        <f t="shared" si="14"/>
        <v/>
      </c>
      <c r="AP879" s="51"/>
      <c r="AQ879" s="80">
        <f t="shared" si="15"/>
        <v>1675734</v>
      </c>
      <c r="AR879" s="68">
        <f t="shared" si="16"/>
        <v>6089552</v>
      </c>
      <c r="AS879" s="68">
        <f t="shared" si="17"/>
        <v>4953778</v>
      </c>
      <c r="AT879" s="68">
        <f t="shared" si="18"/>
        <v>0</v>
      </c>
      <c r="AU879" s="68">
        <f t="shared" si="19"/>
        <v>815221</v>
      </c>
      <c r="AV879" s="68">
        <f t="shared" si="20"/>
        <v>320553</v>
      </c>
      <c r="AW879" s="67">
        <f t="shared" si="21"/>
        <v>299858</v>
      </c>
      <c r="AX879" s="51"/>
      <c r="AY879" s="51" t="str">
        <f t="shared" si="22"/>
        <v/>
      </c>
      <c r="AZ879" s="68" t="str">
        <f t="shared" si="23"/>
        <v/>
      </c>
      <c r="BA879" s="68" t="str">
        <f t="shared" si="24"/>
        <v/>
      </c>
      <c r="BB879" s="68" t="str">
        <f t="shared" si="25"/>
        <v/>
      </c>
      <c r="BC879" s="68" t="str">
        <f t="shared" si="26"/>
        <v/>
      </c>
      <c r="BD879" s="68" t="str">
        <f t="shared" si="27"/>
        <v/>
      </c>
      <c r="BE879" s="68" t="str">
        <f t="shared" si="28"/>
        <v/>
      </c>
      <c r="BF879" s="51"/>
      <c r="BG879" s="69" t="str">
        <f t="shared" si="29"/>
        <v/>
      </c>
      <c r="BH879" s="67" t="str">
        <f t="shared" si="30"/>
        <v/>
      </c>
      <c r="BI879" s="67" t="str">
        <f t="shared" si="31"/>
        <v/>
      </c>
      <c r="BJ879" s="67" t="str">
        <f t="shared" si="32"/>
        <v/>
      </c>
      <c r="BK879" s="67" t="str">
        <f t="shared" si="33"/>
        <v/>
      </c>
      <c r="BL879" s="67" t="str">
        <f t="shared" si="34"/>
        <v/>
      </c>
      <c r="BM879" s="65" t="str">
        <f t="shared" si="35"/>
        <v/>
      </c>
      <c r="BN879" s="51"/>
      <c r="BO879" s="51" t="str">
        <f t="shared" ref="BO879:BO880" si="6344">IF(A879 =2014,F879,"")</f>
        <v/>
      </c>
      <c r="BP879" s="51" t="str">
        <f t="shared" ref="BP879:BP880" si="6345">IF(A879 =2015,F879,"")</f>
        <v/>
      </c>
      <c r="BQ879" s="71">
        <f t="shared" ref="BQ879:BQ880" si="6346">IF(A879 =2016,F879,"")</f>
        <v>1675734</v>
      </c>
      <c r="BR879" s="51" t="str">
        <f t="shared" ref="BR879:BR880" si="6347">IF(A879 =2017,F879,"")</f>
        <v/>
      </c>
      <c r="BS879" s="69" t="str">
        <f t="shared" si="2920"/>
        <v/>
      </c>
      <c r="BT879" s="51"/>
      <c r="BU879" s="68" t="str">
        <f t="shared" ref="BU879:BU880" si="6348">IF(A879 =2014,I879,"")</f>
        <v/>
      </c>
      <c r="BV879" s="68" t="str">
        <f t="shared" ref="BV879:BV880" si="6349">IF(A879 =2015,I879,"")</f>
        <v/>
      </c>
      <c r="BW879" s="65">
        <f t="shared" ref="BW879:BW880" si="6350">IF(A879 =2016,I879,"")</f>
        <v>6089552</v>
      </c>
      <c r="BX879" s="68" t="str">
        <f t="shared" ref="BX879:BX880" si="6351">IF(A879 =2017,I879,"")</f>
        <v/>
      </c>
      <c r="BY879" s="67" t="str">
        <f t="shared" si="44"/>
        <v/>
      </c>
      <c r="BZ879" s="68"/>
      <c r="CA879" s="65" t="str">
        <f t="shared" si="45"/>
        <v/>
      </c>
      <c r="CB879" s="67" t="str">
        <f t="shared" si="46"/>
        <v/>
      </c>
      <c r="CC879" s="67">
        <f t="shared" si="47"/>
        <v>299858</v>
      </c>
      <c r="CD879" s="67" t="str">
        <f t="shared" si="48"/>
        <v/>
      </c>
      <c r="CE879" s="67" t="str">
        <f t="shared" si="49"/>
        <v/>
      </c>
      <c r="CF879" s="68"/>
      <c r="CG879" s="68" t="str">
        <f t="shared" ref="CG879:CG880" si="6352">IF(A879 =2014,Q879+R879+S879+T879+U879,"")</f>
        <v/>
      </c>
      <c r="CH879" s="68" t="str">
        <f t="shared" ref="CH879:CH880" si="6353">IF(A879 =2015,Q879+R879+S879+T879+U879,"")</f>
        <v/>
      </c>
      <c r="CI879" s="65">
        <f t="shared" ref="CI879:CI880" si="6354">IF(A879 =2016,Q879+R879+S879+T879+U879,"")</f>
        <v>6089552</v>
      </c>
      <c r="CJ879" s="68" t="str">
        <f t="shared" ref="CJ879:CJ880" si="6355">IF(A879 =2017,Q879+R879+S879+T879+U879,"")</f>
        <v/>
      </c>
      <c r="CK879" s="67" t="str">
        <f t="shared" si="54"/>
        <v/>
      </c>
      <c r="CL879" s="68"/>
      <c r="CM879" s="68" t="str">
        <f t="shared" ref="CM879:CM880" si="6356">IF(A879 =2014,Q879,"")</f>
        <v/>
      </c>
      <c r="CN879" s="68" t="str">
        <f t="shared" ref="CN879:CN880" si="6357">IF(A879 =2015,Q879,"")</f>
        <v/>
      </c>
      <c r="CO879" s="65">
        <f t="shared" ref="CO879:CO880" si="6358">IF(A879 =2016,Q879,"")</f>
        <v>4953778</v>
      </c>
      <c r="CP879" s="68" t="str">
        <f t="shared" ref="CP879:CP880" si="6359">IF(A879 =2017,Q879,"")</f>
        <v/>
      </c>
      <c r="CQ879" s="67" t="str">
        <f t="shared" si="59"/>
        <v/>
      </c>
      <c r="CR879" s="68"/>
      <c r="CS879" s="68" t="str">
        <f t="shared" ref="CS879:CS880" si="6360">IF(A879 =2014,R879,"")</f>
        <v/>
      </c>
      <c r="CT879" s="68" t="str">
        <f t="shared" ref="CT879:CT880" si="6361">IF(A879 =2015,R879,"")</f>
        <v/>
      </c>
      <c r="CU879" s="65">
        <f t="shared" ref="CU879:CU880" si="6362">IF(A879 =2016,R879,"")</f>
        <v>0</v>
      </c>
      <c r="CV879" s="68" t="str">
        <f t="shared" ref="CV879:CV880" si="6363">IF(A879 =2017,R879,"")</f>
        <v/>
      </c>
      <c r="CW879" s="67" t="str">
        <f t="shared" si="64"/>
        <v/>
      </c>
      <c r="CX879" s="68"/>
      <c r="CY879" s="68" t="str">
        <f t="shared" ref="CY879:CY880" si="6364">IF(A879 =2014,S879,"")</f>
        <v/>
      </c>
      <c r="CZ879" s="68" t="str">
        <f t="shared" ref="CZ879:CZ880" si="6365">IF(A879 =2015,S879,"")</f>
        <v/>
      </c>
      <c r="DA879" s="65">
        <f t="shared" ref="DA879:DA880" si="6366">IF(A879 =2016,S879,"")</f>
        <v>815221</v>
      </c>
      <c r="DB879" s="68" t="str">
        <f t="shared" ref="DB879:DB880" si="6367">IF(A879 =2017,S879,"")</f>
        <v/>
      </c>
      <c r="DC879" s="67" t="str">
        <f t="shared" si="69"/>
        <v/>
      </c>
      <c r="DD879" s="68"/>
      <c r="DE879" s="68" t="str">
        <f t="shared" ref="DE879:DE880" si="6368">IF(A879 =2014,T879,"")</f>
        <v/>
      </c>
      <c r="DF879" s="51" t="str">
        <f t="shared" ref="DF879:DF880" si="6369">IF(A879 =2015,T879,"")</f>
        <v/>
      </c>
      <c r="DG879" s="65">
        <f t="shared" ref="DG879:DG880" si="6370">IF(A879 =2016,T879,"")</f>
        <v>320553</v>
      </c>
      <c r="DH879" s="51" t="str">
        <f t="shared" ref="DH879:DH880" si="6371">IF(A879 =2017,T879,"")</f>
        <v/>
      </c>
      <c r="DI879" s="69" t="str">
        <f t="shared" si="74"/>
        <v/>
      </c>
      <c r="DJ879" s="51"/>
      <c r="DK879" s="51" t="str">
        <f t="shared" ref="DK879:DK880" si="6372">IF(A879 =2014,U879,"")</f>
        <v/>
      </c>
      <c r="DL879" s="51" t="str">
        <f t="shared" ref="DL879:DL880" si="6373">IF(A879 =2015,U879,"")</f>
        <v/>
      </c>
      <c r="DM879" s="65">
        <f t="shared" ref="DM879:DM880" si="6374">IF(A879 =2016,U879,"")</f>
        <v>0</v>
      </c>
      <c r="DN879" s="51" t="str">
        <f t="shared" ref="DN879:DN880" si="6375">IF(A879 =2017,U879,"")</f>
        <v/>
      </c>
      <c r="DO879" s="69" t="str">
        <f t="shared" si="79"/>
        <v/>
      </c>
      <c r="DP879" s="51"/>
      <c r="DQ879" s="51"/>
      <c r="DR879" s="51"/>
      <c r="DS879" s="51"/>
      <c r="DT879" s="51"/>
      <c r="DU879" s="181"/>
    </row>
    <row r="880" spans="1:125" ht="15" x14ac:dyDescent="0.25">
      <c r="A880" s="50">
        <v>2017</v>
      </c>
      <c r="B880" s="51" t="s">
        <v>618</v>
      </c>
      <c r="C880" s="50" t="s">
        <v>619</v>
      </c>
      <c r="D880" s="53" t="s">
        <v>193</v>
      </c>
      <c r="E880" s="50" t="s">
        <v>7</v>
      </c>
      <c r="F880" s="54">
        <v>1694307</v>
      </c>
      <c r="G880" s="54" t="s">
        <v>364</v>
      </c>
      <c r="H880" s="54">
        <v>875198</v>
      </c>
      <c r="I880" s="55">
        <v>6438297</v>
      </c>
      <c r="J880" s="50"/>
      <c r="K880" s="50" t="s">
        <v>2032</v>
      </c>
      <c r="L880" s="58" t="s">
        <v>2032</v>
      </c>
      <c r="M880" s="58" t="s">
        <v>2032</v>
      </c>
      <c r="N880" s="58" t="s">
        <v>2032</v>
      </c>
      <c r="O880" s="58" t="s">
        <v>2032</v>
      </c>
      <c r="P880" s="59"/>
      <c r="Q880" s="60">
        <v>5349476</v>
      </c>
      <c r="R880" s="60">
        <v>0</v>
      </c>
      <c r="S880" s="60">
        <v>850210</v>
      </c>
      <c r="T880" s="60">
        <v>381771</v>
      </c>
      <c r="U880" s="60">
        <v>0</v>
      </c>
      <c r="V880" s="79"/>
      <c r="W880" s="90">
        <f t="shared" si="6033"/>
        <v>6581457</v>
      </c>
      <c r="X880" s="101">
        <v>2385021</v>
      </c>
      <c r="Y880" s="50"/>
      <c r="Z880" s="50" t="s">
        <v>193</v>
      </c>
      <c r="AA880" s="51" t="str">
        <f t="shared" si="6338"/>
        <v/>
      </c>
      <c r="AB880" s="68" t="str">
        <f t="shared" si="6339"/>
        <v/>
      </c>
      <c r="AC880" s="68" t="str">
        <f t="shared" si="6340"/>
        <v/>
      </c>
      <c r="AD880" s="68" t="str">
        <f t="shared" si="6341"/>
        <v/>
      </c>
      <c r="AE880" s="68" t="str">
        <f t="shared" si="6342"/>
        <v/>
      </c>
      <c r="AF880" s="68" t="str">
        <f t="shared" si="6343"/>
        <v/>
      </c>
      <c r="AG880" s="67" t="str">
        <f t="shared" si="7"/>
        <v/>
      </c>
      <c r="AH880" s="51"/>
      <c r="AI880" s="51" t="str">
        <f t="shared" si="8"/>
        <v/>
      </c>
      <c r="AJ880" s="68" t="str">
        <f t="shared" si="9"/>
        <v/>
      </c>
      <c r="AK880" s="68" t="str">
        <f t="shared" si="10"/>
        <v/>
      </c>
      <c r="AL880" s="68" t="str">
        <f t="shared" si="11"/>
        <v/>
      </c>
      <c r="AM880" s="68" t="str">
        <f t="shared" si="12"/>
        <v/>
      </c>
      <c r="AN880" s="68" t="str">
        <f t="shared" si="13"/>
        <v/>
      </c>
      <c r="AO880" s="67" t="str">
        <f t="shared" si="14"/>
        <v/>
      </c>
      <c r="AP880" s="51"/>
      <c r="AQ880" s="51" t="str">
        <f t="shared" si="15"/>
        <v/>
      </c>
      <c r="AR880" s="68" t="str">
        <f t="shared" si="16"/>
        <v/>
      </c>
      <c r="AS880" s="68" t="str">
        <f t="shared" si="17"/>
        <v/>
      </c>
      <c r="AT880" s="68" t="str">
        <f t="shared" si="18"/>
        <v/>
      </c>
      <c r="AU880" s="68" t="str">
        <f t="shared" si="19"/>
        <v/>
      </c>
      <c r="AV880" s="68" t="str">
        <f t="shared" si="20"/>
        <v/>
      </c>
      <c r="AW880" s="67" t="str">
        <f t="shared" si="21"/>
        <v/>
      </c>
      <c r="AX880" s="51"/>
      <c r="AY880" s="80">
        <f t="shared" si="22"/>
        <v>1694307</v>
      </c>
      <c r="AZ880" s="68">
        <f t="shared" si="23"/>
        <v>6438297</v>
      </c>
      <c r="BA880" s="68">
        <f t="shared" si="24"/>
        <v>5349476</v>
      </c>
      <c r="BB880" s="68">
        <f t="shared" si="25"/>
        <v>0</v>
      </c>
      <c r="BC880" s="68">
        <f t="shared" si="26"/>
        <v>850210</v>
      </c>
      <c r="BD880" s="68">
        <f t="shared" si="27"/>
        <v>381771</v>
      </c>
      <c r="BE880" s="68">
        <f t="shared" si="28"/>
        <v>2385021</v>
      </c>
      <c r="BF880" s="51"/>
      <c r="BG880" s="69" t="str">
        <f t="shared" si="29"/>
        <v/>
      </c>
      <c r="BH880" s="67" t="str">
        <f t="shared" si="30"/>
        <v/>
      </c>
      <c r="BI880" s="67" t="str">
        <f t="shared" si="31"/>
        <v/>
      </c>
      <c r="BJ880" s="67" t="str">
        <f t="shared" si="32"/>
        <v/>
      </c>
      <c r="BK880" s="67" t="str">
        <f t="shared" si="33"/>
        <v/>
      </c>
      <c r="BL880" s="67" t="str">
        <f t="shared" si="34"/>
        <v/>
      </c>
      <c r="BM880" s="65" t="str">
        <f t="shared" si="35"/>
        <v/>
      </c>
      <c r="BN880" s="51"/>
      <c r="BO880" s="51" t="str">
        <f t="shared" si="6344"/>
        <v/>
      </c>
      <c r="BP880" s="51" t="str">
        <f t="shared" si="6345"/>
        <v/>
      </c>
      <c r="BQ880" s="51" t="str">
        <f t="shared" si="6346"/>
        <v/>
      </c>
      <c r="BR880" s="71">
        <f t="shared" si="6347"/>
        <v>1694307</v>
      </c>
      <c r="BS880" s="69" t="str">
        <f t="shared" si="2920"/>
        <v/>
      </c>
      <c r="BT880" s="51"/>
      <c r="BU880" s="68" t="str">
        <f t="shared" si="6348"/>
        <v/>
      </c>
      <c r="BV880" s="68" t="str">
        <f t="shared" si="6349"/>
        <v/>
      </c>
      <c r="BW880" s="68" t="str">
        <f t="shared" si="6350"/>
        <v/>
      </c>
      <c r="BX880" s="65">
        <f t="shared" si="6351"/>
        <v>6438297</v>
      </c>
      <c r="BY880" s="67" t="str">
        <f t="shared" si="44"/>
        <v/>
      </c>
      <c r="BZ880" s="68"/>
      <c r="CA880" s="65" t="str">
        <f t="shared" si="45"/>
        <v/>
      </c>
      <c r="CB880" s="67" t="str">
        <f t="shared" si="46"/>
        <v/>
      </c>
      <c r="CC880" s="67" t="str">
        <f t="shared" si="47"/>
        <v/>
      </c>
      <c r="CD880" s="67">
        <f t="shared" si="48"/>
        <v>2385021</v>
      </c>
      <c r="CE880" s="67" t="str">
        <f t="shared" si="49"/>
        <v/>
      </c>
      <c r="CF880" s="68"/>
      <c r="CG880" s="68" t="str">
        <f t="shared" si="6352"/>
        <v/>
      </c>
      <c r="CH880" s="68" t="str">
        <f t="shared" si="6353"/>
        <v/>
      </c>
      <c r="CI880" s="68" t="str">
        <f t="shared" si="6354"/>
        <v/>
      </c>
      <c r="CJ880" s="65">
        <f t="shared" si="6355"/>
        <v>6581457</v>
      </c>
      <c r="CK880" s="67" t="str">
        <f t="shared" si="54"/>
        <v/>
      </c>
      <c r="CL880" s="68"/>
      <c r="CM880" s="68" t="str">
        <f t="shared" si="6356"/>
        <v/>
      </c>
      <c r="CN880" s="68" t="str">
        <f t="shared" si="6357"/>
        <v/>
      </c>
      <c r="CO880" s="68" t="str">
        <f t="shared" si="6358"/>
        <v/>
      </c>
      <c r="CP880" s="65">
        <f t="shared" si="6359"/>
        <v>5349476</v>
      </c>
      <c r="CQ880" s="67" t="str">
        <f t="shared" si="59"/>
        <v/>
      </c>
      <c r="CR880" s="68"/>
      <c r="CS880" s="68" t="str">
        <f t="shared" si="6360"/>
        <v/>
      </c>
      <c r="CT880" s="68" t="str">
        <f t="shared" si="6361"/>
        <v/>
      </c>
      <c r="CU880" s="68" t="str">
        <f t="shared" si="6362"/>
        <v/>
      </c>
      <c r="CV880" s="65">
        <f t="shared" si="6363"/>
        <v>0</v>
      </c>
      <c r="CW880" s="67" t="str">
        <f t="shared" si="64"/>
        <v/>
      </c>
      <c r="CX880" s="68"/>
      <c r="CY880" s="68" t="str">
        <f t="shared" si="6364"/>
        <v/>
      </c>
      <c r="CZ880" s="68" t="str">
        <f t="shared" si="6365"/>
        <v/>
      </c>
      <c r="DA880" s="68" t="str">
        <f t="shared" si="6366"/>
        <v/>
      </c>
      <c r="DB880" s="65">
        <f t="shared" si="6367"/>
        <v>850210</v>
      </c>
      <c r="DC880" s="67" t="str">
        <f t="shared" si="69"/>
        <v/>
      </c>
      <c r="DD880" s="68"/>
      <c r="DE880" s="68" t="str">
        <f t="shared" si="6368"/>
        <v/>
      </c>
      <c r="DF880" s="51" t="str">
        <f t="shared" si="6369"/>
        <v/>
      </c>
      <c r="DG880" s="51" t="str">
        <f t="shared" si="6370"/>
        <v/>
      </c>
      <c r="DH880" s="65">
        <f t="shared" si="6371"/>
        <v>381771</v>
      </c>
      <c r="DI880" s="69" t="str">
        <f t="shared" si="74"/>
        <v/>
      </c>
      <c r="DJ880" s="51"/>
      <c r="DK880" s="51" t="str">
        <f t="shared" si="6372"/>
        <v/>
      </c>
      <c r="DL880" s="51" t="str">
        <f t="shared" si="6373"/>
        <v/>
      </c>
      <c r="DM880" s="51" t="str">
        <f t="shared" si="6374"/>
        <v/>
      </c>
      <c r="DN880" s="65">
        <f t="shared" si="6375"/>
        <v>0</v>
      </c>
      <c r="DO880" s="69" t="str">
        <f t="shared" si="79"/>
        <v/>
      </c>
      <c r="DP880" s="51"/>
      <c r="DQ880" s="51"/>
      <c r="DR880" s="51"/>
      <c r="DS880" s="51"/>
      <c r="DT880" s="51"/>
      <c r="DU880" s="181"/>
    </row>
    <row r="881" spans="1:125" ht="15" x14ac:dyDescent="0.25">
      <c r="A881" s="56">
        <v>2018</v>
      </c>
      <c r="B881" s="51" t="s">
        <v>618</v>
      </c>
      <c r="C881" s="50" t="s">
        <v>619</v>
      </c>
      <c r="D881" s="170" t="s">
        <v>193</v>
      </c>
      <c r="E881" s="50" t="s">
        <v>7</v>
      </c>
      <c r="F881" s="89">
        <v>1623249</v>
      </c>
      <c r="G881" s="89">
        <v>3051896</v>
      </c>
      <c r="H881" s="89">
        <v>905427</v>
      </c>
      <c r="I881" s="90">
        <v>6688170</v>
      </c>
      <c r="J881" s="56" t="s">
        <v>209</v>
      </c>
      <c r="K881" s="50" t="s">
        <v>2032</v>
      </c>
      <c r="L881" s="112">
        <v>6688170</v>
      </c>
      <c r="M881" s="58"/>
      <c r="N881" s="58"/>
      <c r="O881" s="58"/>
      <c r="P881" s="91"/>
      <c r="Q881" s="92">
        <v>6375830</v>
      </c>
      <c r="R881" s="92">
        <v>0</v>
      </c>
      <c r="S881" s="92">
        <v>0</v>
      </c>
      <c r="T881" s="92">
        <v>460245</v>
      </c>
      <c r="U881" s="94"/>
      <c r="V881" s="94"/>
      <c r="W881" s="90">
        <f t="shared" si="6033"/>
        <v>6836075</v>
      </c>
      <c r="X881" s="90">
        <v>2097745</v>
      </c>
      <c r="Y881" s="50"/>
      <c r="Z881" s="50"/>
      <c r="AA881" s="51"/>
      <c r="AB881" s="68"/>
      <c r="AC881" s="68"/>
      <c r="AD881" s="68"/>
      <c r="AE881" s="68"/>
      <c r="AF881" s="68"/>
      <c r="AG881" s="67" t="str">
        <f t="shared" si="7"/>
        <v/>
      </c>
      <c r="AH881" s="51"/>
      <c r="AI881" s="51" t="str">
        <f t="shared" si="8"/>
        <v/>
      </c>
      <c r="AJ881" s="68" t="str">
        <f t="shared" si="9"/>
        <v/>
      </c>
      <c r="AK881" s="68" t="str">
        <f t="shared" si="10"/>
        <v/>
      </c>
      <c r="AL881" s="68" t="str">
        <f t="shared" si="11"/>
        <v/>
      </c>
      <c r="AM881" s="68" t="str">
        <f t="shared" si="12"/>
        <v/>
      </c>
      <c r="AN881" s="68" t="str">
        <f t="shared" si="13"/>
        <v/>
      </c>
      <c r="AO881" s="67" t="str">
        <f t="shared" si="14"/>
        <v/>
      </c>
      <c r="AP881" s="51"/>
      <c r="AQ881" s="51" t="str">
        <f t="shared" si="15"/>
        <v/>
      </c>
      <c r="AR881" s="68" t="str">
        <f t="shared" si="16"/>
        <v/>
      </c>
      <c r="AS881" s="68" t="str">
        <f t="shared" si="17"/>
        <v/>
      </c>
      <c r="AT881" s="68" t="str">
        <f t="shared" si="18"/>
        <v/>
      </c>
      <c r="AU881" s="68" t="str">
        <f t="shared" si="19"/>
        <v/>
      </c>
      <c r="AV881" s="68" t="str">
        <f t="shared" si="20"/>
        <v/>
      </c>
      <c r="AW881" s="67" t="str">
        <f t="shared" si="21"/>
        <v/>
      </c>
      <c r="AX881" s="51"/>
      <c r="AY881" s="51" t="str">
        <f t="shared" si="22"/>
        <v/>
      </c>
      <c r="AZ881" s="68" t="str">
        <f t="shared" si="23"/>
        <v/>
      </c>
      <c r="BA881" s="68" t="str">
        <f t="shared" si="24"/>
        <v/>
      </c>
      <c r="BB881" s="68" t="str">
        <f t="shared" si="25"/>
        <v/>
      </c>
      <c r="BC881" s="68" t="str">
        <f t="shared" si="26"/>
        <v/>
      </c>
      <c r="BD881" s="68" t="str">
        <f t="shared" si="27"/>
        <v/>
      </c>
      <c r="BE881" s="68" t="str">
        <f t="shared" si="28"/>
        <v/>
      </c>
      <c r="BF881" s="51"/>
      <c r="BG881" s="96">
        <f t="shared" si="29"/>
        <v>1623249</v>
      </c>
      <c r="BH881" s="67">
        <f t="shared" si="30"/>
        <v>6688170</v>
      </c>
      <c r="BI881" s="67">
        <f t="shared" si="31"/>
        <v>6375830</v>
      </c>
      <c r="BJ881" s="67">
        <f t="shared" si="32"/>
        <v>0</v>
      </c>
      <c r="BK881" s="67">
        <f t="shared" si="33"/>
        <v>0</v>
      </c>
      <c r="BL881" s="67">
        <f t="shared" si="34"/>
        <v>460245</v>
      </c>
      <c r="BM881" s="65">
        <f t="shared" si="35"/>
        <v>2097745</v>
      </c>
      <c r="BN881" s="51"/>
      <c r="BO881" s="51"/>
      <c r="BP881" s="51"/>
      <c r="BQ881" s="70"/>
      <c r="BR881" s="51"/>
      <c r="BS881" s="96">
        <f t="shared" si="2920"/>
        <v>1623249</v>
      </c>
      <c r="BT881" s="51"/>
      <c r="BU881" s="68"/>
      <c r="BV881" s="68"/>
      <c r="BW881" s="65"/>
      <c r="BX881" s="68"/>
      <c r="BY881" s="67">
        <f t="shared" si="44"/>
        <v>6688170</v>
      </c>
      <c r="BZ881" s="68"/>
      <c r="CA881" s="65" t="str">
        <f t="shared" si="45"/>
        <v/>
      </c>
      <c r="CB881" s="67" t="str">
        <f t="shared" si="46"/>
        <v/>
      </c>
      <c r="CC881" s="67" t="str">
        <f t="shared" si="47"/>
        <v/>
      </c>
      <c r="CD881" s="67" t="str">
        <f t="shared" si="48"/>
        <v/>
      </c>
      <c r="CE881" s="67">
        <f t="shared" si="49"/>
        <v>2097745</v>
      </c>
      <c r="CF881" s="68"/>
      <c r="CG881" s="68"/>
      <c r="CH881" s="68"/>
      <c r="CI881" s="65"/>
      <c r="CJ881" s="68"/>
      <c r="CK881" s="67">
        <f t="shared" si="54"/>
        <v>6836075</v>
      </c>
      <c r="CL881" s="68"/>
      <c r="CM881" s="68"/>
      <c r="CN881" s="68"/>
      <c r="CO881" s="65"/>
      <c r="CP881" s="68"/>
      <c r="CQ881" s="67">
        <f t="shared" si="59"/>
        <v>6375830</v>
      </c>
      <c r="CR881" s="68"/>
      <c r="CS881" s="68"/>
      <c r="CT881" s="68"/>
      <c r="CU881" s="65"/>
      <c r="CV881" s="68"/>
      <c r="CW881" s="67">
        <f t="shared" si="64"/>
        <v>0</v>
      </c>
      <c r="CX881" s="68"/>
      <c r="CY881" s="68"/>
      <c r="CZ881" s="68"/>
      <c r="DA881" s="65"/>
      <c r="DB881" s="68"/>
      <c r="DC881" s="67">
        <f t="shared" si="69"/>
        <v>0</v>
      </c>
      <c r="DD881" s="68"/>
      <c r="DE881" s="68"/>
      <c r="DF881" s="51"/>
      <c r="DG881" s="70"/>
      <c r="DH881" s="51"/>
      <c r="DI881" s="67">
        <f t="shared" si="74"/>
        <v>460245</v>
      </c>
      <c r="DJ881" s="51"/>
      <c r="DK881" s="51"/>
      <c r="DL881" s="51"/>
      <c r="DM881" s="70"/>
      <c r="DN881" s="51"/>
      <c r="DO881" s="67">
        <f t="shared" si="79"/>
        <v>6375830</v>
      </c>
      <c r="DP881" s="51"/>
      <c r="DQ881" s="51"/>
      <c r="DR881" s="51"/>
      <c r="DS881" s="51"/>
      <c r="DT881" s="51"/>
      <c r="DU881" s="181"/>
    </row>
    <row r="882" spans="1:125" ht="15" x14ac:dyDescent="0.25">
      <c r="A882" s="50"/>
      <c r="B882" s="51"/>
      <c r="C882" s="50"/>
      <c r="D882" s="53"/>
      <c r="E882" s="50"/>
      <c r="F882" s="54"/>
      <c r="G882" s="54"/>
      <c r="H882" s="54"/>
      <c r="I882" s="55"/>
      <c r="J882" s="50"/>
      <c r="K882" s="50" t="s">
        <v>2032</v>
      </c>
      <c r="L882" s="58"/>
      <c r="M882" s="58"/>
      <c r="N882" s="58"/>
      <c r="O882" s="58"/>
      <c r="P882" s="59"/>
      <c r="Q882" s="60"/>
      <c r="R882" s="60"/>
      <c r="S882" s="60"/>
      <c r="T882" s="60"/>
      <c r="U882" s="60"/>
      <c r="V882" s="79"/>
      <c r="W882" s="90">
        <f t="shared" si="6033"/>
        <v>0</v>
      </c>
      <c r="X882" s="101"/>
      <c r="Y882" s="50"/>
      <c r="Z882" s="50"/>
      <c r="AA882" s="51"/>
      <c r="AB882" s="68"/>
      <c r="AC882" s="68"/>
      <c r="AD882" s="68"/>
      <c r="AE882" s="68"/>
      <c r="AF882" s="68"/>
      <c r="AG882" s="67" t="str">
        <f t="shared" si="7"/>
        <v/>
      </c>
      <c r="AH882" s="51"/>
      <c r="AI882" s="51" t="str">
        <f t="shared" si="8"/>
        <v/>
      </c>
      <c r="AJ882" s="68" t="str">
        <f t="shared" si="9"/>
        <v/>
      </c>
      <c r="AK882" s="68" t="str">
        <f t="shared" si="10"/>
        <v/>
      </c>
      <c r="AL882" s="68" t="str">
        <f t="shared" si="11"/>
        <v/>
      </c>
      <c r="AM882" s="68" t="str">
        <f t="shared" si="12"/>
        <v/>
      </c>
      <c r="AN882" s="68" t="str">
        <f t="shared" si="13"/>
        <v/>
      </c>
      <c r="AO882" s="67" t="str">
        <f t="shared" si="14"/>
        <v/>
      </c>
      <c r="AP882" s="51"/>
      <c r="AQ882" s="51" t="str">
        <f t="shared" si="15"/>
        <v/>
      </c>
      <c r="AR882" s="68" t="str">
        <f t="shared" si="16"/>
        <v/>
      </c>
      <c r="AS882" s="68" t="str">
        <f t="shared" si="17"/>
        <v/>
      </c>
      <c r="AT882" s="68" t="str">
        <f t="shared" si="18"/>
        <v/>
      </c>
      <c r="AU882" s="68" t="str">
        <f t="shared" si="19"/>
        <v/>
      </c>
      <c r="AV882" s="68" t="str">
        <f t="shared" si="20"/>
        <v/>
      </c>
      <c r="AW882" s="67" t="str">
        <f t="shared" si="21"/>
        <v/>
      </c>
      <c r="AX882" s="51"/>
      <c r="AY882" s="51" t="str">
        <f t="shared" si="22"/>
        <v/>
      </c>
      <c r="AZ882" s="68" t="str">
        <f t="shared" si="23"/>
        <v/>
      </c>
      <c r="BA882" s="68" t="str">
        <f t="shared" si="24"/>
        <v/>
      </c>
      <c r="BB882" s="68" t="str">
        <f t="shared" si="25"/>
        <v/>
      </c>
      <c r="BC882" s="68" t="str">
        <f t="shared" si="26"/>
        <v/>
      </c>
      <c r="BD882" s="68" t="str">
        <f t="shared" si="27"/>
        <v/>
      </c>
      <c r="BE882" s="68" t="str">
        <f t="shared" si="28"/>
        <v/>
      </c>
      <c r="BF882" s="51"/>
      <c r="BG882" s="69" t="str">
        <f t="shared" si="29"/>
        <v/>
      </c>
      <c r="BH882" s="67" t="str">
        <f t="shared" si="30"/>
        <v/>
      </c>
      <c r="BI882" s="67" t="str">
        <f t="shared" si="31"/>
        <v/>
      </c>
      <c r="BJ882" s="67" t="str">
        <f t="shared" si="32"/>
        <v/>
      </c>
      <c r="BK882" s="67" t="str">
        <f t="shared" si="33"/>
        <v/>
      </c>
      <c r="BL882" s="67" t="str">
        <f t="shared" si="34"/>
        <v/>
      </c>
      <c r="BM882" s="65" t="str">
        <f t="shared" si="35"/>
        <v/>
      </c>
      <c r="BN882" s="51"/>
      <c r="BO882" s="51"/>
      <c r="BP882" s="51"/>
      <c r="BQ882" s="70"/>
      <c r="BR882" s="51"/>
      <c r="BS882" s="69" t="str">
        <f t="shared" si="2920"/>
        <v/>
      </c>
      <c r="BT882" s="51"/>
      <c r="BU882" s="68"/>
      <c r="BV882" s="68"/>
      <c r="BW882" s="65"/>
      <c r="BX882" s="68"/>
      <c r="BY882" s="67" t="str">
        <f t="shared" si="44"/>
        <v/>
      </c>
      <c r="BZ882" s="68"/>
      <c r="CA882" s="65" t="str">
        <f t="shared" si="45"/>
        <v/>
      </c>
      <c r="CB882" s="67" t="str">
        <f t="shared" si="46"/>
        <v/>
      </c>
      <c r="CC882" s="67" t="str">
        <f t="shared" si="47"/>
        <v/>
      </c>
      <c r="CD882" s="67" t="str">
        <f t="shared" si="48"/>
        <v/>
      </c>
      <c r="CE882" s="67" t="str">
        <f t="shared" si="49"/>
        <v/>
      </c>
      <c r="CF882" s="68"/>
      <c r="CG882" s="68"/>
      <c r="CH882" s="68"/>
      <c r="CI882" s="65"/>
      <c r="CJ882" s="68"/>
      <c r="CK882" s="67" t="str">
        <f t="shared" si="54"/>
        <v/>
      </c>
      <c r="CL882" s="68"/>
      <c r="CM882" s="68"/>
      <c r="CN882" s="68"/>
      <c r="CO882" s="65"/>
      <c r="CP882" s="68"/>
      <c r="CQ882" s="67" t="str">
        <f t="shared" si="59"/>
        <v/>
      </c>
      <c r="CR882" s="68"/>
      <c r="CS882" s="68"/>
      <c r="CT882" s="68"/>
      <c r="CU882" s="65"/>
      <c r="CV882" s="68"/>
      <c r="CW882" s="67" t="str">
        <f t="shared" si="64"/>
        <v/>
      </c>
      <c r="CX882" s="68"/>
      <c r="CY882" s="68"/>
      <c r="CZ882" s="68"/>
      <c r="DA882" s="65"/>
      <c r="DB882" s="68"/>
      <c r="DC882" s="67" t="str">
        <f t="shared" si="69"/>
        <v/>
      </c>
      <c r="DD882" s="68"/>
      <c r="DE882" s="68"/>
      <c r="DF882" s="51"/>
      <c r="DG882" s="70"/>
      <c r="DH882" s="51"/>
      <c r="DI882" s="69" t="str">
        <f t="shared" si="74"/>
        <v/>
      </c>
      <c r="DJ882" s="51"/>
      <c r="DK882" s="51"/>
      <c r="DL882" s="51"/>
      <c r="DM882" s="70"/>
      <c r="DN882" s="51"/>
      <c r="DO882" s="69" t="str">
        <f t="shared" si="79"/>
        <v/>
      </c>
      <c r="DP882" s="51"/>
      <c r="DQ882" s="51"/>
      <c r="DR882" s="51"/>
      <c r="DS882" s="51"/>
      <c r="DT882" s="51"/>
      <c r="DU882" s="181"/>
    </row>
    <row r="883" spans="1:125" ht="15" x14ac:dyDescent="0.25">
      <c r="A883" s="50">
        <v>2016</v>
      </c>
      <c r="B883" s="51" t="s">
        <v>644</v>
      </c>
      <c r="C883" s="50" t="s">
        <v>637</v>
      </c>
      <c r="D883" s="53" t="s">
        <v>193</v>
      </c>
      <c r="E883" s="50" t="s">
        <v>7</v>
      </c>
      <c r="F883" s="54">
        <v>168314</v>
      </c>
      <c r="G883" s="54">
        <v>835601</v>
      </c>
      <c r="H883" s="54">
        <v>583918</v>
      </c>
      <c r="I883" s="55">
        <v>3325681</v>
      </c>
      <c r="J883" s="50"/>
      <c r="K883" s="50" t="s">
        <v>2032</v>
      </c>
      <c r="L883" s="58" t="s">
        <v>2032</v>
      </c>
      <c r="M883" s="58" t="s">
        <v>2032</v>
      </c>
      <c r="N883" s="58" t="s">
        <v>2032</v>
      </c>
      <c r="O883" s="58" t="s">
        <v>2032</v>
      </c>
      <c r="P883" s="59"/>
      <c r="Q883" s="60">
        <v>2963315</v>
      </c>
      <c r="R883" s="60">
        <v>0</v>
      </c>
      <c r="S883" s="60">
        <v>226057</v>
      </c>
      <c r="T883" s="60">
        <v>163827</v>
      </c>
      <c r="U883" s="60">
        <v>0</v>
      </c>
      <c r="V883" s="79"/>
      <c r="W883" s="90">
        <f t="shared" si="6033"/>
        <v>3353199</v>
      </c>
      <c r="X883" s="101">
        <v>91416</v>
      </c>
      <c r="Y883" s="50"/>
      <c r="Z883" s="50" t="s">
        <v>193</v>
      </c>
      <c r="AA883" s="51" t="str">
        <f t="shared" ref="AA883:AA884" si="6376">IF(A883 =2014,IF(Y883 ="",F883,""),"")</f>
        <v/>
      </c>
      <c r="AB883" s="68" t="str">
        <f t="shared" ref="AB883:AB884" si="6377">IF(A883 =2014,IF(Y883 ="",I883,""),"")</f>
        <v/>
      </c>
      <c r="AC883" s="68" t="str">
        <f t="shared" ref="AC883:AC884" si="6378">IF(A883 =2014,IF(Y883 ="",Q883,""),"")</f>
        <v/>
      </c>
      <c r="AD883" s="68" t="str">
        <f t="shared" ref="AD883:AD884" si="6379">IF(A883 =2014,IF(Y883 ="",R883,""),"")</f>
        <v/>
      </c>
      <c r="AE883" s="68" t="str">
        <f t="shared" ref="AE883:AE884" si="6380">IF(A883 =2014,IF(Y883 ="",S883,""),"")</f>
        <v/>
      </c>
      <c r="AF883" s="68" t="str">
        <f t="shared" ref="AF883:AF884" si="6381">IF(A883 =2014,IF(Y883 ="",T883+U883,""),"")</f>
        <v/>
      </c>
      <c r="AG883" s="67" t="str">
        <f t="shared" si="7"/>
        <v/>
      </c>
      <c r="AH883" s="51"/>
      <c r="AI883" s="51" t="str">
        <f t="shared" si="8"/>
        <v/>
      </c>
      <c r="AJ883" s="68" t="str">
        <f t="shared" si="9"/>
        <v/>
      </c>
      <c r="AK883" s="68" t="str">
        <f t="shared" si="10"/>
        <v/>
      </c>
      <c r="AL883" s="68" t="str">
        <f t="shared" si="11"/>
        <v/>
      </c>
      <c r="AM883" s="68" t="str">
        <f t="shared" si="12"/>
        <v/>
      </c>
      <c r="AN883" s="68" t="str">
        <f t="shared" si="13"/>
        <v/>
      </c>
      <c r="AO883" s="67" t="str">
        <f t="shared" si="14"/>
        <v/>
      </c>
      <c r="AP883" s="51"/>
      <c r="AQ883" s="80">
        <f t="shared" si="15"/>
        <v>168314</v>
      </c>
      <c r="AR883" s="68">
        <f t="shared" si="16"/>
        <v>3325681</v>
      </c>
      <c r="AS883" s="68">
        <f t="shared" si="17"/>
        <v>2963315</v>
      </c>
      <c r="AT883" s="68">
        <f t="shared" si="18"/>
        <v>0</v>
      </c>
      <c r="AU883" s="68">
        <f t="shared" si="19"/>
        <v>226057</v>
      </c>
      <c r="AV883" s="68">
        <f t="shared" si="20"/>
        <v>163827</v>
      </c>
      <c r="AW883" s="67">
        <f t="shared" si="21"/>
        <v>91416</v>
      </c>
      <c r="AX883" s="51"/>
      <c r="AY883" s="51" t="str">
        <f t="shared" si="22"/>
        <v/>
      </c>
      <c r="AZ883" s="68" t="str">
        <f t="shared" si="23"/>
        <v/>
      </c>
      <c r="BA883" s="68" t="str">
        <f t="shared" si="24"/>
        <v/>
      </c>
      <c r="BB883" s="68" t="str">
        <f t="shared" si="25"/>
        <v/>
      </c>
      <c r="BC883" s="68" t="str">
        <f t="shared" si="26"/>
        <v/>
      </c>
      <c r="BD883" s="68" t="str">
        <f t="shared" si="27"/>
        <v/>
      </c>
      <c r="BE883" s="68" t="str">
        <f t="shared" si="28"/>
        <v/>
      </c>
      <c r="BF883" s="51"/>
      <c r="BG883" s="69" t="str">
        <f t="shared" si="29"/>
        <v/>
      </c>
      <c r="BH883" s="67" t="str">
        <f t="shared" si="30"/>
        <v/>
      </c>
      <c r="BI883" s="67" t="str">
        <f t="shared" si="31"/>
        <v/>
      </c>
      <c r="BJ883" s="67" t="str">
        <f t="shared" si="32"/>
        <v/>
      </c>
      <c r="BK883" s="67" t="str">
        <f t="shared" si="33"/>
        <v/>
      </c>
      <c r="BL883" s="67" t="str">
        <f t="shared" si="34"/>
        <v/>
      </c>
      <c r="BM883" s="65" t="str">
        <f t="shared" si="35"/>
        <v/>
      </c>
      <c r="BN883" s="51"/>
      <c r="BO883" s="51" t="str">
        <f t="shared" ref="BO883:BO884" si="6382">IF(A883 =2014,F883,"")</f>
        <v/>
      </c>
      <c r="BP883" s="51" t="str">
        <f t="shared" ref="BP883:BP884" si="6383">IF(A883 =2015,F883,"")</f>
        <v/>
      </c>
      <c r="BQ883" s="71">
        <f t="shared" ref="BQ883:BQ884" si="6384">IF(A883 =2016,F883,"")</f>
        <v>168314</v>
      </c>
      <c r="BR883" s="51" t="str">
        <f t="shared" ref="BR883:BR884" si="6385">IF(A883 =2017,F883,"")</f>
        <v/>
      </c>
      <c r="BS883" s="69" t="str">
        <f t="shared" si="2920"/>
        <v/>
      </c>
      <c r="BT883" s="51"/>
      <c r="BU883" s="68" t="str">
        <f t="shared" ref="BU883:BU884" si="6386">IF(A883 =2014,I883,"")</f>
        <v/>
      </c>
      <c r="BV883" s="68" t="str">
        <f t="shared" ref="BV883:BV884" si="6387">IF(A883 =2015,I883,"")</f>
        <v/>
      </c>
      <c r="BW883" s="65">
        <f t="shared" ref="BW883:BW884" si="6388">IF(A883 =2016,I883,"")</f>
        <v>3325681</v>
      </c>
      <c r="BX883" s="68" t="str">
        <f t="shared" ref="BX883:BX884" si="6389">IF(A883 =2017,I883,"")</f>
        <v/>
      </c>
      <c r="BY883" s="67" t="str">
        <f t="shared" si="44"/>
        <v/>
      </c>
      <c r="BZ883" s="68"/>
      <c r="CA883" s="65" t="str">
        <f t="shared" si="45"/>
        <v/>
      </c>
      <c r="CB883" s="67" t="str">
        <f t="shared" si="46"/>
        <v/>
      </c>
      <c r="CC883" s="67">
        <f t="shared" si="47"/>
        <v>91416</v>
      </c>
      <c r="CD883" s="67" t="str">
        <f t="shared" si="48"/>
        <v/>
      </c>
      <c r="CE883" s="67" t="str">
        <f t="shared" si="49"/>
        <v/>
      </c>
      <c r="CF883" s="68"/>
      <c r="CG883" s="68" t="str">
        <f t="shared" ref="CG883:CG884" si="6390">IF(A883 =2014,Q883+R883+S883+T883+U883,"")</f>
        <v/>
      </c>
      <c r="CH883" s="68" t="str">
        <f t="shared" ref="CH883:CH884" si="6391">IF(A883 =2015,Q883+R883+S883+T883+U883,"")</f>
        <v/>
      </c>
      <c r="CI883" s="65">
        <f t="shared" ref="CI883:CI884" si="6392">IF(A883 =2016,Q883+R883+S883+T883+U883,"")</f>
        <v>3353199</v>
      </c>
      <c r="CJ883" s="68" t="str">
        <f t="shared" ref="CJ883:CJ884" si="6393">IF(A883 =2017,Q883+R883+S883+T883+U883,"")</f>
        <v/>
      </c>
      <c r="CK883" s="67" t="str">
        <f t="shared" si="54"/>
        <v/>
      </c>
      <c r="CL883" s="68"/>
      <c r="CM883" s="68" t="str">
        <f t="shared" ref="CM883:CM884" si="6394">IF(A883 =2014,Q883,"")</f>
        <v/>
      </c>
      <c r="CN883" s="68" t="str">
        <f t="shared" ref="CN883:CN884" si="6395">IF(A883 =2015,Q883,"")</f>
        <v/>
      </c>
      <c r="CO883" s="65">
        <f t="shared" ref="CO883:CO884" si="6396">IF(A883 =2016,Q883,"")</f>
        <v>2963315</v>
      </c>
      <c r="CP883" s="68" t="str">
        <f t="shared" ref="CP883:CP884" si="6397">IF(A883 =2017,Q883,"")</f>
        <v/>
      </c>
      <c r="CQ883" s="67" t="str">
        <f t="shared" si="59"/>
        <v/>
      </c>
      <c r="CR883" s="68"/>
      <c r="CS883" s="68" t="str">
        <f t="shared" ref="CS883:CS884" si="6398">IF(A883 =2014,R883,"")</f>
        <v/>
      </c>
      <c r="CT883" s="68" t="str">
        <f t="shared" ref="CT883:CT884" si="6399">IF(A883 =2015,R883,"")</f>
        <v/>
      </c>
      <c r="CU883" s="65">
        <f t="shared" ref="CU883:CU884" si="6400">IF(A883 =2016,R883,"")</f>
        <v>0</v>
      </c>
      <c r="CV883" s="68" t="str">
        <f t="shared" ref="CV883:CV884" si="6401">IF(A883 =2017,R883,"")</f>
        <v/>
      </c>
      <c r="CW883" s="67" t="str">
        <f t="shared" si="64"/>
        <v/>
      </c>
      <c r="CX883" s="68"/>
      <c r="CY883" s="68" t="str">
        <f t="shared" ref="CY883:CY884" si="6402">IF(A883 =2014,S883,"")</f>
        <v/>
      </c>
      <c r="CZ883" s="68" t="str">
        <f t="shared" ref="CZ883:CZ884" si="6403">IF(A883 =2015,S883,"")</f>
        <v/>
      </c>
      <c r="DA883" s="65">
        <f t="shared" ref="DA883:DA884" si="6404">IF(A883 =2016,S883,"")</f>
        <v>226057</v>
      </c>
      <c r="DB883" s="68" t="str">
        <f t="shared" ref="DB883:DB884" si="6405">IF(A883 =2017,S883,"")</f>
        <v/>
      </c>
      <c r="DC883" s="67" t="str">
        <f t="shared" si="69"/>
        <v/>
      </c>
      <c r="DD883" s="68"/>
      <c r="DE883" s="68" t="str">
        <f t="shared" ref="DE883:DE884" si="6406">IF(A883 =2014,T883,"")</f>
        <v/>
      </c>
      <c r="DF883" s="51" t="str">
        <f t="shared" ref="DF883:DF884" si="6407">IF(A883 =2015,T883,"")</f>
        <v/>
      </c>
      <c r="DG883" s="65">
        <f t="shared" ref="DG883:DG884" si="6408">IF(A883 =2016,T883,"")</f>
        <v>163827</v>
      </c>
      <c r="DH883" s="51" t="str">
        <f t="shared" ref="DH883:DH884" si="6409">IF(A883 =2017,T883,"")</f>
        <v/>
      </c>
      <c r="DI883" s="69" t="str">
        <f t="shared" si="74"/>
        <v/>
      </c>
      <c r="DJ883" s="51"/>
      <c r="DK883" s="51" t="str">
        <f t="shared" ref="DK883:DK884" si="6410">IF(A883 =2014,U883,"")</f>
        <v/>
      </c>
      <c r="DL883" s="51" t="str">
        <f t="shared" ref="DL883:DL884" si="6411">IF(A883 =2015,U883,"")</f>
        <v/>
      </c>
      <c r="DM883" s="65">
        <f t="shared" ref="DM883:DM884" si="6412">IF(A883 =2016,U883,"")</f>
        <v>0</v>
      </c>
      <c r="DN883" s="51" t="str">
        <f t="shared" ref="DN883:DN884" si="6413">IF(A883 =2017,U883,"")</f>
        <v/>
      </c>
      <c r="DO883" s="69" t="str">
        <f t="shared" si="79"/>
        <v/>
      </c>
      <c r="DP883" s="51"/>
      <c r="DQ883" s="51"/>
      <c r="DR883" s="51"/>
      <c r="DS883" s="51"/>
      <c r="DT883" s="51"/>
      <c r="DU883" s="181"/>
    </row>
    <row r="884" spans="1:125" ht="15" x14ac:dyDescent="0.25">
      <c r="A884" s="50">
        <v>2017</v>
      </c>
      <c r="B884" s="51" t="s">
        <v>644</v>
      </c>
      <c r="C884" s="50" t="s">
        <v>637</v>
      </c>
      <c r="D884" s="53" t="s">
        <v>193</v>
      </c>
      <c r="E884" s="50" t="s">
        <v>7</v>
      </c>
      <c r="F884" s="54">
        <v>156589</v>
      </c>
      <c r="G884" s="54">
        <v>817835</v>
      </c>
      <c r="H884" s="54">
        <v>556499</v>
      </c>
      <c r="I884" s="55">
        <v>3143077</v>
      </c>
      <c r="J884" s="50"/>
      <c r="K884" s="50" t="s">
        <v>2032</v>
      </c>
      <c r="L884" s="58" t="s">
        <v>2032</v>
      </c>
      <c r="M884" s="58" t="s">
        <v>2032</v>
      </c>
      <c r="N884" s="58" t="s">
        <v>2032</v>
      </c>
      <c r="O884" s="58" t="s">
        <v>2032</v>
      </c>
      <c r="P884" s="59"/>
      <c r="Q884" s="60">
        <v>2988872</v>
      </c>
      <c r="R884" s="60">
        <v>0</v>
      </c>
      <c r="S884" s="60">
        <v>197061</v>
      </c>
      <c r="T884" s="60">
        <v>134649</v>
      </c>
      <c r="U884" s="60">
        <v>0</v>
      </c>
      <c r="V884" s="79"/>
      <c r="W884" s="90">
        <f t="shared" si="6033"/>
        <v>3320582</v>
      </c>
      <c r="X884" s="101">
        <v>581083</v>
      </c>
      <c r="Y884" s="50"/>
      <c r="Z884" s="50" t="s">
        <v>193</v>
      </c>
      <c r="AA884" s="51" t="str">
        <f t="shared" si="6376"/>
        <v/>
      </c>
      <c r="AB884" s="68" t="str">
        <f t="shared" si="6377"/>
        <v/>
      </c>
      <c r="AC884" s="68" t="str">
        <f t="shared" si="6378"/>
        <v/>
      </c>
      <c r="AD884" s="68" t="str">
        <f t="shared" si="6379"/>
        <v/>
      </c>
      <c r="AE884" s="68" t="str">
        <f t="shared" si="6380"/>
        <v/>
      </c>
      <c r="AF884" s="68" t="str">
        <f t="shared" si="6381"/>
        <v/>
      </c>
      <c r="AG884" s="67" t="str">
        <f t="shared" si="7"/>
        <v/>
      </c>
      <c r="AH884" s="51"/>
      <c r="AI884" s="51" t="str">
        <f t="shared" si="8"/>
        <v/>
      </c>
      <c r="AJ884" s="68" t="str">
        <f t="shared" si="9"/>
        <v/>
      </c>
      <c r="AK884" s="68" t="str">
        <f t="shared" si="10"/>
        <v/>
      </c>
      <c r="AL884" s="68" t="str">
        <f t="shared" si="11"/>
        <v/>
      </c>
      <c r="AM884" s="68" t="str">
        <f t="shared" si="12"/>
        <v/>
      </c>
      <c r="AN884" s="68" t="str">
        <f t="shared" si="13"/>
        <v/>
      </c>
      <c r="AO884" s="67" t="str">
        <f t="shared" si="14"/>
        <v/>
      </c>
      <c r="AP884" s="51"/>
      <c r="AQ884" s="51" t="str">
        <f t="shared" si="15"/>
        <v/>
      </c>
      <c r="AR884" s="68" t="str">
        <f t="shared" si="16"/>
        <v/>
      </c>
      <c r="AS884" s="68" t="str">
        <f t="shared" si="17"/>
        <v/>
      </c>
      <c r="AT884" s="68" t="str">
        <f t="shared" si="18"/>
        <v/>
      </c>
      <c r="AU884" s="68" t="str">
        <f t="shared" si="19"/>
        <v/>
      </c>
      <c r="AV884" s="68" t="str">
        <f t="shared" si="20"/>
        <v/>
      </c>
      <c r="AW884" s="67" t="str">
        <f t="shared" si="21"/>
        <v/>
      </c>
      <c r="AX884" s="51"/>
      <c r="AY884" s="80">
        <f t="shared" si="22"/>
        <v>156589</v>
      </c>
      <c r="AZ884" s="68">
        <f t="shared" si="23"/>
        <v>3143077</v>
      </c>
      <c r="BA884" s="68">
        <f t="shared" si="24"/>
        <v>2988872</v>
      </c>
      <c r="BB884" s="68">
        <f t="shared" si="25"/>
        <v>0</v>
      </c>
      <c r="BC884" s="68">
        <f t="shared" si="26"/>
        <v>197061</v>
      </c>
      <c r="BD884" s="68">
        <f t="shared" si="27"/>
        <v>134649</v>
      </c>
      <c r="BE884" s="68">
        <f t="shared" si="28"/>
        <v>581083</v>
      </c>
      <c r="BF884" s="51"/>
      <c r="BG884" s="69" t="str">
        <f t="shared" si="29"/>
        <v/>
      </c>
      <c r="BH884" s="67" t="str">
        <f t="shared" si="30"/>
        <v/>
      </c>
      <c r="BI884" s="67" t="str">
        <f t="shared" si="31"/>
        <v/>
      </c>
      <c r="BJ884" s="67" t="str">
        <f t="shared" si="32"/>
        <v/>
      </c>
      <c r="BK884" s="67" t="str">
        <f t="shared" si="33"/>
        <v/>
      </c>
      <c r="BL884" s="67" t="str">
        <f t="shared" si="34"/>
        <v/>
      </c>
      <c r="BM884" s="65" t="str">
        <f t="shared" si="35"/>
        <v/>
      </c>
      <c r="BN884" s="51"/>
      <c r="BO884" s="51" t="str">
        <f t="shared" si="6382"/>
        <v/>
      </c>
      <c r="BP884" s="51" t="str">
        <f t="shared" si="6383"/>
        <v/>
      </c>
      <c r="BQ884" s="51" t="str">
        <f t="shared" si="6384"/>
        <v/>
      </c>
      <c r="BR884" s="71">
        <f t="shared" si="6385"/>
        <v>156589</v>
      </c>
      <c r="BS884" s="69" t="str">
        <f t="shared" si="2920"/>
        <v/>
      </c>
      <c r="BT884" s="51"/>
      <c r="BU884" s="68" t="str">
        <f t="shared" si="6386"/>
        <v/>
      </c>
      <c r="BV884" s="68" t="str">
        <f t="shared" si="6387"/>
        <v/>
      </c>
      <c r="BW884" s="68" t="str">
        <f t="shared" si="6388"/>
        <v/>
      </c>
      <c r="BX884" s="65">
        <f t="shared" si="6389"/>
        <v>3143077</v>
      </c>
      <c r="BY884" s="67" t="str">
        <f t="shared" si="44"/>
        <v/>
      </c>
      <c r="BZ884" s="68"/>
      <c r="CA884" s="65" t="str">
        <f t="shared" si="45"/>
        <v/>
      </c>
      <c r="CB884" s="67" t="str">
        <f t="shared" si="46"/>
        <v/>
      </c>
      <c r="CC884" s="67" t="str">
        <f t="shared" si="47"/>
        <v/>
      </c>
      <c r="CD884" s="67">
        <f t="shared" si="48"/>
        <v>581083</v>
      </c>
      <c r="CE884" s="67" t="str">
        <f t="shared" si="49"/>
        <v/>
      </c>
      <c r="CF884" s="68"/>
      <c r="CG884" s="68" t="str">
        <f t="shared" si="6390"/>
        <v/>
      </c>
      <c r="CH884" s="68" t="str">
        <f t="shared" si="6391"/>
        <v/>
      </c>
      <c r="CI884" s="68" t="str">
        <f t="shared" si="6392"/>
        <v/>
      </c>
      <c r="CJ884" s="65">
        <f t="shared" si="6393"/>
        <v>3320582</v>
      </c>
      <c r="CK884" s="67" t="str">
        <f t="shared" si="54"/>
        <v/>
      </c>
      <c r="CL884" s="68"/>
      <c r="CM884" s="68" t="str">
        <f t="shared" si="6394"/>
        <v/>
      </c>
      <c r="CN884" s="68" t="str">
        <f t="shared" si="6395"/>
        <v/>
      </c>
      <c r="CO884" s="68" t="str">
        <f t="shared" si="6396"/>
        <v/>
      </c>
      <c r="CP884" s="65">
        <f t="shared" si="6397"/>
        <v>2988872</v>
      </c>
      <c r="CQ884" s="67" t="str">
        <f t="shared" si="59"/>
        <v/>
      </c>
      <c r="CR884" s="68"/>
      <c r="CS884" s="68" t="str">
        <f t="shared" si="6398"/>
        <v/>
      </c>
      <c r="CT884" s="68" t="str">
        <f t="shared" si="6399"/>
        <v/>
      </c>
      <c r="CU884" s="68" t="str">
        <f t="shared" si="6400"/>
        <v/>
      </c>
      <c r="CV884" s="65">
        <f t="shared" si="6401"/>
        <v>0</v>
      </c>
      <c r="CW884" s="67" t="str">
        <f t="shared" si="64"/>
        <v/>
      </c>
      <c r="CX884" s="68"/>
      <c r="CY884" s="68" t="str">
        <f t="shared" si="6402"/>
        <v/>
      </c>
      <c r="CZ884" s="68" t="str">
        <f t="shared" si="6403"/>
        <v/>
      </c>
      <c r="DA884" s="68" t="str">
        <f t="shared" si="6404"/>
        <v/>
      </c>
      <c r="DB884" s="65">
        <f t="shared" si="6405"/>
        <v>197061</v>
      </c>
      <c r="DC884" s="67" t="str">
        <f t="shared" si="69"/>
        <v/>
      </c>
      <c r="DD884" s="68"/>
      <c r="DE884" s="68" t="str">
        <f t="shared" si="6406"/>
        <v/>
      </c>
      <c r="DF884" s="51" t="str">
        <f t="shared" si="6407"/>
        <v/>
      </c>
      <c r="DG884" s="51" t="str">
        <f t="shared" si="6408"/>
        <v/>
      </c>
      <c r="DH884" s="65">
        <f t="shared" si="6409"/>
        <v>134649</v>
      </c>
      <c r="DI884" s="69" t="str">
        <f t="shared" si="74"/>
        <v/>
      </c>
      <c r="DJ884" s="51"/>
      <c r="DK884" s="51" t="str">
        <f t="shared" si="6410"/>
        <v/>
      </c>
      <c r="DL884" s="51" t="str">
        <f t="shared" si="6411"/>
        <v/>
      </c>
      <c r="DM884" s="51" t="str">
        <f t="shared" si="6412"/>
        <v/>
      </c>
      <c r="DN884" s="65">
        <f t="shared" si="6413"/>
        <v>0</v>
      </c>
      <c r="DO884" s="69" t="str">
        <f t="shared" si="79"/>
        <v/>
      </c>
      <c r="DP884" s="51"/>
      <c r="DQ884" s="51"/>
      <c r="DR884" s="51"/>
      <c r="DS884" s="51"/>
      <c r="DT884" s="51"/>
      <c r="DU884" s="181"/>
    </row>
    <row r="885" spans="1:125" ht="15" x14ac:dyDescent="0.25">
      <c r="A885" s="56">
        <v>2018</v>
      </c>
      <c r="B885" s="51" t="s">
        <v>644</v>
      </c>
      <c r="C885" s="50" t="s">
        <v>637</v>
      </c>
      <c r="D885" s="170" t="s">
        <v>193</v>
      </c>
      <c r="E885" s="50" t="s">
        <v>7</v>
      </c>
      <c r="F885" s="89">
        <v>164482</v>
      </c>
      <c r="G885" s="89">
        <v>824272</v>
      </c>
      <c r="H885" s="89">
        <v>590306</v>
      </c>
      <c r="I885" s="90">
        <v>3418304</v>
      </c>
      <c r="J885" s="56" t="s">
        <v>209</v>
      </c>
      <c r="K885" s="50" t="s">
        <v>2032</v>
      </c>
      <c r="L885" s="112">
        <v>3418304</v>
      </c>
      <c r="M885" s="58"/>
      <c r="N885" s="58"/>
      <c r="O885" s="58"/>
      <c r="P885" s="91"/>
      <c r="Q885" s="92">
        <v>3126582</v>
      </c>
      <c r="R885" s="92">
        <v>0</v>
      </c>
      <c r="S885" s="92">
        <v>226207</v>
      </c>
      <c r="T885" s="92">
        <v>240457</v>
      </c>
      <c r="U885" s="94"/>
      <c r="V885" s="94"/>
      <c r="W885" s="90">
        <f t="shared" si="6033"/>
        <v>3593246</v>
      </c>
      <c r="X885" s="90">
        <v>93995</v>
      </c>
      <c r="Y885" s="50"/>
      <c r="Z885" s="50"/>
      <c r="AA885" s="51"/>
      <c r="AB885" s="68"/>
      <c r="AC885" s="68"/>
      <c r="AD885" s="68"/>
      <c r="AE885" s="68"/>
      <c r="AF885" s="68"/>
      <c r="AG885" s="67" t="str">
        <f t="shared" si="7"/>
        <v/>
      </c>
      <c r="AH885" s="51"/>
      <c r="AI885" s="51" t="str">
        <f t="shared" si="8"/>
        <v/>
      </c>
      <c r="AJ885" s="68" t="str">
        <f t="shared" si="9"/>
        <v/>
      </c>
      <c r="AK885" s="68" t="str">
        <f t="shared" si="10"/>
        <v/>
      </c>
      <c r="AL885" s="68" t="str">
        <f t="shared" si="11"/>
        <v/>
      </c>
      <c r="AM885" s="68" t="str">
        <f t="shared" si="12"/>
        <v/>
      </c>
      <c r="AN885" s="68" t="str">
        <f t="shared" si="13"/>
        <v/>
      </c>
      <c r="AO885" s="67" t="str">
        <f t="shared" si="14"/>
        <v/>
      </c>
      <c r="AP885" s="51"/>
      <c r="AQ885" s="51" t="str">
        <f t="shared" si="15"/>
        <v/>
      </c>
      <c r="AR885" s="68" t="str">
        <f t="shared" si="16"/>
        <v/>
      </c>
      <c r="AS885" s="68" t="str">
        <f t="shared" si="17"/>
        <v/>
      </c>
      <c r="AT885" s="68" t="str">
        <f t="shared" si="18"/>
        <v/>
      </c>
      <c r="AU885" s="68" t="str">
        <f t="shared" si="19"/>
        <v/>
      </c>
      <c r="AV885" s="68" t="str">
        <f t="shared" si="20"/>
        <v/>
      </c>
      <c r="AW885" s="67" t="str">
        <f t="shared" si="21"/>
        <v/>
      </c>
      <c r="AX885" s="51"/>
      <c r="AY885" s="51" t="str">
        <f t="shared" si="22"/>
        <v/>
      </c>
      <c r="AZ885" s="68" t="str">
        <f t="shared" si="23"/>
        <v/>
      </c>
      <c r="BA885" s="68" t="str">
        <f t="shared" si="24"/>
        <v/>
      </c>
      <c r="BB885" s="68" t="str">
        <f t="shared" si="25"/>
        <v/>
      </c>
      <c r="BC885" s="68" t="str">
        <f t="shared" si="26"/>
        <v/>
      </c>
      <c r="BD885" s="68" t="str">
        <f t="shared" si="27"/>
        <v/>
      </c>
      <c r="BE885" s="68" t="str">
        <f t="shared" si="28"/>
        <v/>
      </c>
      <c r="BF885" s="51"/>
      <c r="BG885" s="96">
        <f t="shared" si="29"/>
        <v>164482</v>
      </c>
      <c r="BH885" s="67">
        <f t="shared" si="30"/>
        <v>3418304</v>
      </c>
      <c r="BI885" s="67">
        <f t="shared" si="31"/>
        <v>3126582</v>
      </c>
      <c r="BJ885" s="67">
        <f t="shared" si="32"/>
        <v>0</v>
      </c>
      <c r="BK885" s="67">
        <f t="shared" si="33"/>
        <v>226207</v>
      </c>
      <c r="BL885" s="67">
        <f t="shared" si="34"/>
        <v>240457</v>
      </c>
      <c r="BM885" s="65">
        <f t="shared" si="35"/>
        <v>93995</v>
      </c>
      <c r="BN885" s="70"/>
      <c r="BO885" s="70"/>
      <c r="BP885" s="51"/>
      <c r="BQ885" s="51"/>
      <c r="BR885" s="51"/>
      <c r="BS885" s="96">
        <f t="shared" si="2920"/>
        <v>164482</v>
      </c>
      <c r="BT885" s="70"/>
      <c r="BU885" s="65"/>
      <c r="BV885" s="68"/>
      <c r="BW885" s="68"/>
      <c r="BX885" s="68"/>
      <c r="BY885" s="67">
        <f t="shared" si="44"/>
        <v>3418304</v>
      </c>
      <c r="BZ885" s="65"/>
      <c r="CA885" s="65" t="str">
        <f t="shared" si="45"/>
        <v/>
      </c>
      <c r="CB885" s="67" t="str">
        <f t="shared" si="46"/>
        <v/>
      </c>
      <c r="CC885" s="67" t="str">
        <f t="shared" si="47"/>
        <v/>
      </c>
      <c r="CD885" s="67" t="str">
        <f t="shared" si="48"/>
        <v/>
      </c>
      <c r="CE885" s="67">
        <f t="shared" si="49"/>
        <v>93995</v>
      </c>
      <c r="CF885" s="65"/>
      <c r="CG885" s="65"/>
      <c r="CH885" s="68"/>
      <c r="CI885" s="68"/>
      <c r="CJ885" s="68"/>
      <c r="CK885" s="67">
        <f t="shared" si="54"/>
        <v>3593246</v>
      </c>
      <c r="CL885" s="65"/>
      <c r="CM885" s="65"/>
      <c r="CN885" s="68"/>
      <c r="CO885" s="68"/>
      <c r="CP885" s="68"/>
      <c r="CQ885" s="67">
        <f t="shared" si="59"/>
        <v>3126582</v>
      </c>
      <c r="CR885" s="65"/>
      <c r="CS885" s="65"/>
      <c r="CT885" s="68"/>
      <c r="CU885" s="68"/>
      <c r="CV885" s="68"/>
      <c r="CW885" s="67">
        <f t="shared" si="64"/>
        <v>0</v>
      </c>
      <c r="CX885" s="65"/>
      <c r="CY885" s="65"/>
      <c r="CZ885" s="68"/>
      <c r="DA885" s="68"/>
      <c r="DB885" s="68"/>
      <c r="DC885" s="67">
        <f t="shared" si="69"/>
        <v>226207</v>
      </c>
      <c r="DD885" s="65"/>
      <c r="DE885" s="65"/>
      <c r="DF885" s="51"/>
      <c r="DG885" s="51"/>
      <c r="DH885" s="51"/>
      <c r="DI885" s="67">
        <f t="shared" si="74"/>
        <v>240457</v>
      </c>
      <c r="DJ885" s="70"/>
      <c r="DK885" s="70"/>
      <c r="DL885" s="51"/>
      <c r="DM885" s="51"/>
      <c r="DN885" s="51"/>
      <c r="DO885" s="67">
        <f t="shared" si="79"/>
        <v>3126582</v>
      </c>
      <c r="DP885" s="51"/>
      <c r="DQ885" s="51"/>
      <c r="DR885" s="51"/>
      <c r="DS885" s="51"/>
      <c r="DT885" s="51"/>
      <c r="DU885" s="181"/>
    </row>
    <row r="886" spans="1:125" ht="15" x14ac:dyDescent="0.25">
      <c r="A886" s="50"/>
      <c r="B886" s="51"/>
      <c r="C886" s="50"/>
      <c r="D886" s="53"/>
      <c r="E886" s="50"/>
      <c r="F886" s="54"/>
      <c r="G886" s="54"/>
      <c r="H886" s="54"/>
      <c r="I886" s="55"/>
      <c r="J886" s="50"/>
      <c r="K886" s="50" t="s">
        <v>2032</v>
      </c>
      <c r="L886" s="58"/>
      <c r="M886" s="58"/>
      <c r="N886" s="58"/>
      <c r="O886" s="58"/>
      <c r="P886" s="59"/>
      <c r="Q886" s="60"/>
      <c r="R886" s="60"/>
      <c r="S886" s="60"/>
      <c r="T886" s="60"/>
      <c r="U886" s="60"/>
      <c r="V886" s="79"/>
      <c r="W886" s="90">
        <f t="shared" si="6033"/>
        <v>0</v>
      </c>
      <c r="X886" s="101"/>
      <c r="Y886" s="50"/>
      <c r="Z886" s="50"/>
      <c r="AA886" s="51"/>
      <c r="AB886" s="68"/>
      <c r="AC886" s="68"/>
      <c r="AD886" s="68"/>
      <c r="AE886" s="68"/>
      <c r="AF886" s="68"/>
      <c r="AG886" s="67" t="str">
        <f t="shared" si="7"/>
        <v/>
      </c>
      <c r="AH886" s="51"/>
      <c r="AI886" s="51" t="str">
        <f t="shared" si="8"/>
        <v/>
      </c>
      <c r="AJ886" s="68" t="str">
        <f t="shared" si="9"/>
        <v/>
      </c>
      <c r="AK886" s="68" t="str">
        <f t="shared" si="10"/>
        <v/>
      </c>
      <c r="AL886" s="68" t="str">
        <f t="shared" si="11"/>
        <v/>
      </c>
      <c r="AM886" s="68" t="str">
        <f t="shared" si="12"/>
        <v/>
      </c>
      <c r="AN886" s="68" t="str">
        <f t="shared" si="13"/>
        <v/>
      </c>
      <c r="AO886" s="67" t="str">
        <f t="shared" si="14"/>
        <v/>
      </c>
      <c r="AP886" s="51"/>
      <c r="AQ886" s="51" t="str">
        <f t="shared" si="15"/>
        <v/>
      </c>
      <c r="AR886" s="68" t="str">
        <f t="shared" si="16"/>
        <v/>
      </c>
      <c r="AS886" s="68" t="str">
        <f t="shared" si="17"/>
        <v/>
      </c>
      <c r="AT886" s="68" t="str">
        <f t="shared" si="18"/>
        <v/>
      </c>
      <c r="AU886" s="68" t="str">
        <f t="shared" si="19"/>
        <v/>
      </c>
      <c r="AV886" s="68" t="str">
        <f t="shared" si="20"/>
        <v/>
      </c>
      <c r="AW886" s="67" t="str">
        <f t="shared" si="21"/>
        <v/>
      </c>
      <c r="AX886" s="51"/>
      <c r="AY886" s="51" t="str">
        <f t="shared" si="22"/>
        <v/>
      </c>
      <c r="AZ886" s="68" t="str">
        <f t="shared" si="23"/>
        <v/>
      </c>
      <c r="BA886" s="68" t="str">
        <f t="shared" si="24"/>
        <v/>
      </c>
      <c r="BB886" s="68" t="str">
        <f t="shared" si="25"/>
        <v/>
      </c>
      <c r="BC886" s="68" t="str">
        <f t="shared" si="26"/>
        <v/>
      </c>
      <c r="BD886" s="68" t="str">
        <f t="shared" si="27"/>
        <v/>
      </c>
      <c r="BE886" s="68" t="str">
        <f t="shared" si="28"/>
        <v/>
      </c>
      <c r="BF886" s="51"/>
      <c r="BG886" s="69" t="str">
        <f t="shared" si="29"/>
        <v/>
      </c>
      <c r="BH886" s="67" t="str">
        <f t="shared" si="30"/>
        <v/>
      </c>
      <c r="BI886" s="67" t="str">
        <f t="shared" si="31"/>
        <v/>
      </c>
      <c r="BJ886" s="67" t="str">
        <f t="shared" si="32"/>
        <v/>
      </c>
      <c r="BK886" s="67" t="str">
        <f t="shared" si="33"/>
        <v/>
      </c>
      <c r="BL886" s="67" t="str">
        <f t="shared" si="34"/>
        <v/>
      </c>
      <c r="BM886" s="65" t="str">
        <f t="shared" si="35"/>
        <v/>
      </c>
      <c r="BN886" s="70"/>
      <c r="BO886" s="70"/>
      <c r="BP886" s="51"/>
      <c r="BQ886" s="51"/>
      <c r="BR886" s="51"/>
      <c r="BS886" s="69" t="str">
        <f t="shared" si="2920"/>
        <v/>
      </c>
      <c r="BT886" s="70"/>
      <c r="BU886" s="65"/>
      <c r="BV886" s="68"/>
      <c r="BW886" s="68"/>
      <c r="BX886" s="68"/>
      <c r="BY886" s="67" t="str">
        <f t="shared" si="44"/>
        <v/>
      </c>
      <c r="BZ886" s="65"/>
      <c r="CA886" s="65" t="str">
        <f t="shared" si="45"/>
        <v/>
      </c>
      <c r="CB886" s="67" t="str">
        <f t="shared" si="46"/>
        <v/>
      </c>
      <c r="CC886" s="67" t="str">
        <f t="shared" si="47"/>
        <v/>
      </c>
      <c r="CD886" s="67" t="str">
        <f t="shared" si="48"/>
        <v/>
      </c>
      <c r="CE886" s="67" t="str">
        <f t="shared" si="49"/>
        <v/>
      </c>
      <c r="CF886" s="65"/>
      <c r="CG886" s="65"/>
      <c r="CH886" s="68"/>
      <c r="CI886" s="68"/>
      <c r="CJ886" s="68"/>
      <c r="CK886" s="67" t="str">
        <f t="shared" si="54"/>
        <v/>
      </c>
      <c r="CL886" s="65"/>
      <c r="CM886" s="65"/>
      <c r="CN886" s="68"/>
      <c r="CO886" s="68"/>
      <c r="CP886" s="68"/>
      <c r="CQ886" s="67" t="str">
        <f t="shared" si="59"/>
        <v/>
      </c>
      <c r="CR886" s="65"/>
      <c r="CS886" s="65"/>
      <c r="CT886" s="68"/>
      <c r="CU886" s="68"/>
      <c r="CV886" s="68"/>
      <c r="CW886" s="67" t="str">
        <f t="shared" si="64"/>
        <v/>
      </c>
      <c r="CX886" s="65"/>
      <c r="CY886" s="65"/>
      <c r="CZ886" s="68"/>
      <c r="DA886" s="68"/>
      <c r="DB886" s="68"/>
      <c r="DC886" s="67" t="str">
        <f t="shared" si="69"/>
        <v/>
      </c>
      <c r="DD886" s="65"/>
      <c r="DE886" s="65"/>
      <c r="DF886" s="51"/>
      <c r="DG886" s="51"/>
      <c r="DH886" s="51"/>
      <c r="DI886" s="69" t="str">
        <f t="shared" si="74"/>
        <v/>
      </c>
      <c r="DJ886" s="70"/>
      <c r="DK886" s="70"/>
      <c r="DL886" s="51"/>
      <c r="DM886" s="51"/>
      <c r="DN886" s="51"/>
      <c r="DO886" s="69" t="str">
        <f t="shared" si="79"/>
        <v/>
      </c>
      <c r="DP886" s="51"/>
      <c r="DQ886" s="51"/>
      <c r="DR886" s="51"/>
      <c r="DS886" s="51"/>
      <c r="DT886" s="51"/>
      <c r="DU886" s="181"/>
    </row>
    <row r="887" spans="1:125" ht="15" x14ac:dyDescent="0.25">
      <c r="A887" s="50">
        <v>2014</v>
      </c>
      <c r="B887" s="51" t="s">
        <v>1114</v>
      </c>
      <c r="C887" s="50" t="s">
        <v>343</v>
      </c>
      <c r="D887" s="53" t="s">
        <v>343</v>
      </c>
      <c r="E887" s="50" t="s">
        <v>364</v>
      </c>
      <c r="F887" s="54">
        <v>103469</v>
      </c>
      <c r="G887" s="54" t="s">
        <v>364</v>
      </c>
      <c r="H887" s="54">
        <v>439592</v>
      </c>
      <c r="I887" s="55">
        <v>1727353</v>
      </c>
      <c r="J887" s="50"/>
      <c r="K887" s="50" t="s">
        <v>2032</v>
      </c>
      <c r="L887" s="58" t="s">
        <v>2032</v>
      </c>
      <c r="M887" s="58" t="s">
        <v>2032</v>
      </c>
      <c r="N887" s="58" t="s">
        <v>2032</v>
      </c>
      <c r="O887" s="58" t="s">
        <v>2032</v>
      </c>
      <c r="P887" s="59"/>
      <c r="Q887" s="60">
        <v>0</v>
      </c>
      <c r="R887" s="60">
        <v>1180525</v>
      </c>
      <c r="S887" s="60">
        <v>200734</v>
      </c>
      <c r="T887" s="60">
        <v>346094</v>
      </c>
      <c r="U887" s="60">
        <v>0</v>
      </c>
      <c r="V887" s="79"/>
      <c r="W887" s="90">
        <f t="shared" si="6033"/>
        <v>1727353</v>
      </c>
      <c r="X887" s="101">
        <v>590735</v>
      </c>
      <c r="Y887" s="50"/>
      <c r="Z887" s="50" t="s">
        <v>343</v>
      </c>
      <c r="AA887" s="80">
        <f t="shared" ref="AA887:AA890" si="6414">IF(A887 =2014,IF(Y887 ="",F887,""),"")</f>
        <v>103469</v>
      </c>
      <c r="AB887" s="68">
        <f t="shared" ref="AB887:AB890" si="6415">IF(A887 =2014,IF(Y887 ="",I887,""),"")</f>
        <v>1727353</v>
      </c>
      <c r="AC887" s="68">
        <f t="shared" ref="AC887:AC890" si="6416">IF(A887 =2014,IF(Y887 ="",Q887,""),"")</f>
        <v>0</v>
      </c>
      <c r="AD887" s="68">
        <f t="shared" ref="AD887:AD890" si="6417">IF(A887 =2014,IF(Y887 ="",R887,""),"")</f>
        <v>1180525</v>
      </c>
      <c r="AE887" s="68">
        <f t="shared" ref="AE887:AE890" si="6418">IF(A887 =2014,IF(Y887 ="",S887,""),"")</f>
        <v>200734</v>
      </c>
      <c r="AF887" s="68">
        <f t="shared" ref="AF887:AF890" si="6419">IF(A887 =2014,IF(Y887 ="",T887+U887,""),"")</f>
        <v>346094</v>
      </c>
      <c r="AG887" s="67">
        <f t="shared" si="7"/>
        <v>590735</v>
      </c>
      <c r="AH887" s="51"/>
      <c r="AI887" s="51" t="str">
        <f t="shared" si="8"/>
        <v/>
      </c>
      <c r="AJ887" s="68" t="str">
        <f t="shared" si="9"/>
        <v/>
      </c>
      <c r="AK887" s="68" t="str">
        <f t="shared" si="10"/>
        <v/>
      </c>
      <c r="AL887" s="68" t="str">
        <f t="shared" si="11"/>
        <v/>
      </c>
      <c r="AM887" s="68" t="str">
        <f t="shared" si="12"/>
        <v/>
      </c>
      <c r="AN887" s="68" t="str">
        <f t="shared" si="13"/>
        <v/>
      </c>
      <c r="AO887" s="67" t="str">
        <f t="shared" si="14"/>
        <v/>
      </c>
      <c r="AP887" s="51"/>
      <c r="AQ887" s="51" t="str">
        <f t="shared" si="15"/>
        <v/>
      </c>
      <c r="AR887" s="68" t="str">
        <f t="shared" si="16"/>
        <v/>
      </c>
      <c r="AS887" s="68" t="str">
        <f t="shared" si="17"/>
        <v/>
      </c>
      <c r="AT887" s="68" t="str">
        <f t="shared" si="18"/>
        <v/>
      </c>
      <c r="AU887" s="68" t="str">
        <f t="shared" si="19"/>
        <v/>
      </c>
      <c r="AV887" s="68" t="str">
        <f t="shared" si="20"/>
        <v/>
      </c>
      <c r="AW887" s="67" t="str">
        <f t="shared" si="21"/>
        <v/>
      </c>
      <c r="AX887" s="51"/>
      <c r="AY887" s="51" t="str">
        <f t="shared" si="22"/>
        <v/>
      </c>
      <c r="AZ887" s="68" t="str">
        <f t="shared" si="23"/>
        <v/>
      </c>
      <c r="BA887" s="68" t="str">
        <f t="shared" si="24"/>
        <v/>
      </c>
      <c r="BB887" s="68" t="str">
        <f t="shared" si="25"/>
        <v/>
      </c>
      <c r="BC887" s="68" t="str">
        <f t="shared" si="26"/>
        <v/>
      </c>
      <c r="BD887" s="68" t="str">
        <f t="shared" si="27"/>
        <v/>
      </c>
      <c r="BE887" s="68" t="str">
        <f t="shared" si="28"/>
        <v/>
      </c>
      <c r="BF887" s="51"/>
      <c r="BG887" s="69" t="str">
        <f t="shared" si="29"/>
        <v/>
      </c>
      <c r="BH887" s="67" t="str">
        <f t="shared" si="30"/>
        <v/>
      </c>
      <c r="BI887" s="67" t="str">
        <f t="shared" si="31"/>
        <v/>
      </c>
      <c r="BJ887" s="67" t="str">
        <f t="shared" si="32"/>
        <v/>
      </c>
      <c r="BK887" s="67" t="str">
        <f t="shared" si="33"/>
        <v/>
      </c>
      <c r="BL887" s="67" t="str">
        <f t="shared" si="34"/>
        <v/>
      </c>
      <c r="BM887" s="65" t="str">
        <f t="shared" si="35"/>
        <v/>
      </c>
      <c r="BN887" s="70"/>
      <c r="BO887" s="71">
        <f t="shared" ref="BO887:BO890" si="6420">IF(A887 =2014,F887,"")</f>
        <v>103469</v>
      </c>
      <c r="BP887" s="51" t="str">
        <f t="shared" ref="BP887:BP890" si="6421">IF(A887 =2015,F887,"")</f>
        <v/>
      </c>
      <c r="BQ887" s="51" t="str">
        <f t="shared" ref="BQ887:BQ890" si="6422">IF(A887 =2016,F887,"")</f>
        <v/>
      </c>
      <c r="BR887" s="51" t="str">
        <f t="shared" ref="BR887:BR890" si="6423">IF(A887 =2017,F887,"")</f>
        <v/>
      </c>
      <c r="BS887" s="69" t="str">
        <f t="shared" si="2920"/>
        <v/>
      </c>
      <c r="BT887" s="70"/>
      <c r="BU887" s="65">
        <f t="shared" ref="BU887:BU890" si="6424">IF(A887 =2014,I887,"")</f>
        <v>1727353</v>
      </c>
      <c r="BV887" s="68" t="str">
        <f t="shared" ref="BV887:BV890" si="6425">IF(A887 =2015,I887,"")</f>
        <v/>
      </c>
      <c r="BW887" s="68" t="str">
        <f t="shared" ref="BW887:BW890" si="6426">IF(A887 =2016,I887,"")</f>
        <v/>
      </c>
      <c r="BX887" s="68" t="str">
        <f t="shared" ref="BX887:BX890" si="6427">IF(A887 =2017,I887,"")</f>
        <v/>
      </c>
      <c r="BY887" s="67" t="str">
        <f t="shared" si="44"/>
        <v/>
      </c>
      <c r="BZ887" s="65"/>
      <c r="CA887" s="65">
        <f t="shared" si="45"/>
        <v>590735</v>
      </c>
      <c r="CB887" s="67" t="str">
        <f t="shared" si="46"/>
        <v/>
      </c>
      <c r="CC887" s="67" t="str">
        <f t="shared" si="47"/>
        <v/>
      </c>
      <c r="CD887" s="67" t="str">
        <f t="shared" si="48"/>
        <v/>
      </c>
      <c r="CE887" s="67" t="str">
        <f t="shared" si="49"/>
        <v/>
      </c>
      <c r="CF887" s="65"/>
      <c r="CG887" s="65">
        <f t="shared" ref="CG887:CG890" si="6428">IF(A887 =2014,Q887+R887+S887+T887+U887,"")</f>
        <v>1727353</v>
      </c>
      <c r="CH887" s="68" t="str">
        <f t="shared" ref="CH887:CH890" si="6429">IF(A887 =2015,Q887+R887+S887+T887+U887,"")</f>
        <v/>
      </c>
      <c r="CI887" s="68" t="str">
        <f t="shared" ref="CI887:CI890" si="6430">IF(A887 =2016,Q887+R887+S887+T887+U887,"")</f>
        <v/>
      </c>
      <c r="CJ887" s="68" t="str">
        <f t="shared" ref="CJ887:CJ890" si="6431">IF(A887 =2017,Q887+R887+S887+T887+U887,"")</f>
        <v/>
      </c>
      <c r="CK887" s="67" t="str">
        <f t="shared" si="54"/>
        <v/>
      </c>
      <c r="CL887" s="65"/>
      <c r="CM887" s="65">
        <f t="shared" ref="CM887:CM890" si="6432">IF(A887 =2014,Q887,"")</f>
        <v>0</v>
      </c>
      <c r="CN887" s="68" t="str">
        <f t="shared" ref="CN887:CN890" si="6433">IF(A887 =2015,Q887,"")</f>
        <v/>
      </c>
      <c r="CO887" s="68" t="str">
        <f t="shared" ref="CO887:CO890" si="6434">IF(A887 =2016,Q887,"")</f>
        <v/>
      </c>
      <c r="CP887" s="68" t="str">
        <f t="shared" ref="CP887:CP890" si="6435">IF(A887 =2017,Q887,"")</f>
        <v/>
      </c>
      <c r="CQ887" s="67" t="str">
        <f t="shared" si="59"/>
        <v/>
      </c>
      <c r="CR887" s="65"/>
      <c r="CS887" s="65">
        <f t="shared" ref="CS887:CS890" si="6436">IF(A887 =2014,R887,"")</f>
        <v>1180525</v>
      </c>
      <c r="CT887" s="68" t="str">
        <f t="shared" ref="CT887:CT890" si="6437">IF(A887 =2015,R887,"")</f>
        <v/>
      </c>
      <c r="CU887" s="68" t="str">
        <f t="shared" ref="CU887:CU890" si="6438">IF(A887 =2016,R887,"")</f>
        <v/>
      </c>
      <c r="CV887" s="68" t="str">
        <f t="shared" ref="CV887:CV890" si="6439">IF(A887 =2017,R887,"")</f>
        <v/>
      </c>
      <c r="CW887" s="67" t="str">
        <f t="shared" si="64"/>
        <v/>
      </c>
      <c r="CX887" s="65"/>
      <c r="CY887" s="65">
        <f t="shared" ref="CY887:CY890" si="6440">IF(A887 =2014,S887,"")</f>
        <v>200734</v>
      </c>
      <c r="CZ887" s="68" t="str">
        <f t="shared" ref="CZ887:CZ890" si="6441">IF(A887 =2015,S887,"")</f>
        <v/>
      </c>
      <c r="DA887" s="68" t="str">
        <f t="shared" ref="DA887:DA890" si="6442">IF(A887 =2016,S887,"")</f>
        <v/>
      </c>
      <c r="DB887" s="68" t="str">
        <f t="shared" ref="DB887:DB890" si="6443">IF(A887 =2017,S887,"")</f>
        <v/>
      </c>
      <c r="DC887" s="67" t="str">
        <f t="shared" si="69"/>
        <v/>
      </c>
      <c r="DD887" s="65"/>
      <c r="DE887" s="65">
        <f t="shared" ref="DE887:DE890" si="6444">IF(A887 =2014,T887,"")</f>
        <v>346094</v>
      </c>
      <c r="DF887" s="51" t="str">
        <f t="shared" ref="DF887:DF890" si="6445">IF(A887 =2015,T887,"")</f>
        <v/>
      </c>
      <c r="DG887" s="51" t="str">
        <f t="shared" ref="DG887:DG890" si="6446">IF(A887 =2016,T887,"")</f>
        <v/>
      </c>
      <c r="DH887" s="51" t="str">
        <f t="shared" ref="DH887:DH890" si="6447">IF(A887 =2017,T887,"")</f>
        <v/>
      </c>
      <c r="DI887" s="69" t="str">
        <f t="shared" si="74"/>
        <v/>
      </c>
      <c r="DJ887" s="70"/>
      <c r="DK887" s="65">
        <f t="shared" ref="DK887:DK890" si="6448">IF(A887 =2014,U887,"")</f>
        <v>0</v>
      </c>
      <c r="DL887" s="51" t="str">
        <f t="shared" ref="DL887:DL890" si="6449">IF(A887 =2015,U887,"")</f>
        <v/>
      </c>
      <c r="DM887" s="51" t="str">
        <f t="shared" ref="DM887:DM890" si="6450">IF(A887 =2016,U887,"")</f>
        <v/>
      </c>
      <c r="DN887" s="51" t="str">
        <f t="shared" ref="DN887:DN890" si="6451">IF(A887 =2017,U887,"")</f>
        <v/>
      </c>
      <c r="DO887" s="69" t="str">
        <f t="shared" si="79"/>
        <v/>
      </c>
      <c r="DP887" s="51"/>
      <c r="DQ887" s="51"/>
      <c r="DR887" s="51"/>
      <c r="DS887" s="51"/>
      <c r="DT887" s="51"/>
      <c r="DU887" s="181"/>
    </row>
    <row r="888" spans="1:125" ht="15" x14ac:dyDescent="0.25">
      <c r="A888" s="50">
        <v>2015</v>
      </c>
      <c r="B888" s="51" t="s">
        <v>1114</v>
      </c>
      <c r="C888" s="50" t="s">
        <v>343</v>
      </c>
      <c r="D888" s="53" t="s">
        <v>343</v>
      </c>
      <c r="E888" s="50" t="s">
        <v>364</v>
      </c>
      <c r="F888" s="54">
        <v>105487</v>
      </c>
      <c r="G888" s="54" t="s">
        <v>364</v>
      </c>
      <c r="H888" s="54">
        <v>444646</v>
      </c>
      <c r="I888" s="55">
        <v>1762059</v>
      </c>
      <c r="J888" s="50"/>
      <c r="K888" s="50" t="s">
        <v>2032</v>
      </c>
      <c r="L888" s="58" t="s">
        <v>2032</v>
      </c>
      <c r="M888" s="58" t="s">
        <v>2032</v>
      </c>
      <c r="N888" s="58" t="s">
        <v>2032</v>
      </c>
      <c r="O888" s="58" t="s">
        <v>2032</v>
      </c>
      <c r="P888" s="59"/>
      <c r="Q888" s="60">
        <v>0</v>
      </c>
      <c r="R888" s="60">
        <v>1260214</v>
      </c>
      <c r="S888" s="60">
        <v>211968</v>
      </c>
      <c r="T888" s="60">
        <v>289877</v>
      </c>
      <c r="U888" s="60">
        <v>0</v>
      </c>
      <c r="V888" s="79"/>
      <c r="W888" s="90">
        <f t="shared" si="6033"/>
        <v>1762059</v>
      </c>
      <c r="X888" s="101">
        <v>564216</v>
      </c>
      <c r="Y888" s="50"/>
      <c r="Z888" s="50" t="s">
        <v>343</v>
      </c>
      <c r="AA888" s="51" t="str">
        <f t="shared" si="6414"/>
        <v/>
      </c>
      <c r="AB888" s="68" t="str">
        <f t="shared" si="6415"/>
        <v/>
      </c>
      <c r="AC888" s="68" t="str">
        <f t="shared" si="6416"/>
        <v/>
      </c>
      <c r="AD888" s="68" t="str">
        <f t="shared" si="6417"/>
        <v/>
      </c>
      <c r="AE888" s="68" t="str">
        <f t="shared" si="6418"/>
        <v/>
      </c>
      <c r="AF888" s="68" t="str">
        <f t="shared" si="6419"/>
        <v/>
      </c>
      <c r="AG888" s="67" t="str">
        <f t="shared" si="7"/>
        <v/>
      </c>
      <c r="AH888" s="51"/>
      <c r="AI888" s="80">
        <f t="shared" si="8"/>
        <v>105487</v>
      </c>
      <c r="AJ888" s="68">
        <f t="shared" si="9"/>
        <v>1762059</v>
      </c>
      <c r="AK888" s="68">
        <f t="shared" si="10"/>
        <v>0</v>
      </c>
      <c r="AL888" s="68">
        <f t="shared" si="11"/>
        <v>1260214</v>
      </c>
      <c r="AM888" s="68">
        <f t="shared" si="12"/>
        <v>211968</v>
      </c>
      <c r="AN888" s="68">
        <f t="shared" si="13"/>
        <v>289877</v>
      </c>
      <c r="AO888" s="67">
        <f t="shared" si="14"/>
        <v>564216</v>
      </c>
      <c r="AP888" s="51"/>
      <c r="AQ888" s="51" t="str">
        <f t="shared" si="15"/>
        <v/>
      </c>
      <c r="AR888" s="68" t="str">
        <f t="shared" si="16"/>
        <v/>
      </c>
      <c r="AS888" s="68" t="str">
        <f t="shared" si="17"/>
        <v/>
      </c>
      <c r="AT888" s="68" t="str">
        <f t="shared" si="18"/>
        <v/>
      </c>
      <c r="AU888" s="68" t="str">
        <f t="shared" si="19"/>
        <v/>
      </c>
      <c r="AV888" s="68" t="str">
        <f t="shared" si="20"/>
        <v/>
      </c>
      <c r="AW888" s="67" t="str">
        <f t="shared" si="21"/>
        <v/>
      </c>
      <c r="AX888" s="51"/>
      <c r="AY888" s="51" t="str">
        <f t="shared" si="22"/>
        <v/>
      </c>
      <c r="AZ888" s="68" t="str">
        <f t="shared" si="23"/>
        <v/>
      </c>
      <c r="BA888" s="68" t="str">
        <f t="shared" si="24"/>
        <v/>
      </c>
      <c r="BB888" s="68" t="str">
        <f t="shared" si="25"/>
        <v/>
      </c>
      <c r="BC888" s="68" t="str">
        <f t="shared" si="26"/>
        <v/>
      </c>
      <c r="BD888" s="68" t="str">
        <f t="shared" si="27"/>
        <v/>
      </c>
      <c r="BE888" s="68" t="str">
        <f t="shared" si="28"/>
        <v/>
      </c>
      <c r="BF888" s="51"/>
      <c r="BG888" s="69" t="str">
        <f t="shared" si="29"/>
        <v/>
      </c>
      <c r="BH888" s="67" t="str">
        <f t="shared" si="30"/>
        <v/>
      </c>
      <c r="BI888" s="67" t="str">
        <f t="shared" si="31"/>
        <v/>
      </c>
      <c r="BJ888" s="67" t="str">
        <f t="shared" si="32"/>
        <v/>
      </c>
      <c r="BK888" s="67" t="str">
        <f t="shared" si="33"/>
        <v/>
      </c>
      <c r="BL888" s="67" t="str">
        <f t="shared" si="34"/>
        <v/>
      </c>
      <c r="BM888" s="65" t="str">
        <f t="shared" si="35"/>
        <v/>
      </c>
      <c r="BN888" s="51"/>
      <c r="BO888" s="51" t="str">
        <f t="shared" si="6420"/>
        <v/>
      </c>
      <c r="BP888" s="71">
        <f t="shared" si="6421"/>
        <v>105487</v>
      </c>
      <c r="BQ888" s="51" t="str">
        <f t="shared" si="6422"/>
        <v/>
      </c>
      <c r="BR888" s="51" t="str">
        <f t="shared" si="6423"/>
        <v/>
      </c>
      <c r="BS888" s="69" t="str">
        <f t="shared" si="2920"/>
        <v/>
      </c>
      <c r="BT888" s="51"/>
      <c r="BU888" s="68" t="str">
        <f t="shared" si="6424"/>
        <v/>
      </c>
      <c r="BV888" s="65">
        <f t="shared" si="6425"/>
        <v>1762059</v>
      </c>
      <c r="BW888" s="68" t="str">
        <f t="shared" si="6426"/>
        <v/>
      </c>
      <c r="BX888" s="68" t="str">
        <f t="shared" si="6427"/>
        <v/>
      </c>
      <c r="BY888" s="67" t="str">
        <f t="shared" si="44"/>
        <v/>
      </c>
      <c r="BZ888" s="68"/>
      <c r="CA888" s="65" t="str">
        <f t="shared" si="45"/>
        <v/>
      </c>
      <c r="CB888" s="67">
        <f t="shared" si="46"/>
        <v>564216</v>
      </c>
      <c r="CC888" s="67" t="str">
        <f t="shared" si="47"/>
        <v/>
      </c>
      <c r="CD888" s="67" t="str">
        <f t="shared" si="48"/>
        <v/>
      </c>
      <c r="CE888" s="67" t="str">
        <f t="shared" si="49"/>
        <v/>
      </c>
      <c r="CF888" s="68"/>
      <c r="CG888" s="68" t="str">
        <f t="shared" si="6428"/>
        <v/>
      </c>
      <c r="CH888" s="65">
        <f t="shared" si="6429"/>
        <v>1762059</v>
      </c>
      <c r="CI888" s="68" t="str">
        <f t="shared" si="6430"/>
        <v/>
      </c>
      <c r="CJ888" s="68" t="str">
        <f t="shared" si="6431"/>
        <v/>
      </c>
      <c r="CK888" s="67" t="str">
        <f t="shared" si="54"/>
        <v/>
      </c>
      <c r="CL888" s="68"/>
      <c r="CM888" s="68" t="str">
        <f t="shared" si="6432"/>
        <v/>
      </c>
      <c r="CN888" s="65">
        <f t="shared" si="6433"/>
        <v>0</v>
      </c>
      <c r="CO888" s="68" t="str">
        <f t="shared" si="6434"/>
        <v/>
      </c>
      <c r="CP888" s="68" t="str">
        <f t="shared" si="6435"/>
        <v/>
      </c>
      <c r="CQ888" s="67" t="str">
        <f t="shared" si="59"/>
        <v/>
      </c>
      <c r="CR888" s="68"/>
      <c r="CS888" s="68" t="str">
        <f t="shared" si="6436"/>
        <v/>
      </c>
      <c r="CT888" s="65">
        <f t="shared" si="6437"/>
        <v>1260214</v>
      </c>
      <c r="CU888" s="68" t="str">
        <f t="shared" si="6438"/>
        <v/>
      </c>
      <c r="CV888" s="68" t="str">
        <f t="shared" si="6439"/>
        <v/>
      </c>
      <c r="CW888" s="67" t="str">
        <f t="shared" si="64"/>
        <v/>
      </c>
      <c r="CX888" s="68"/>
      <c r="CY888" s="68" t="str">
        <f t="shared" si="6440"/>
        <v/>
      </c>
      <c r="CZ888" s="65">
        <f t="shared" si="6441"/>
        <v>211968</v>
      </c>
      <c r="DA888" s="68" t="str">
        <f t="shared" si="6442"/>
        <v/>
      </c>
      <c r="DB888" s="68" t="str">
        <f t="shared" si="6443"/>
        <v/>
      </c>
      <c r="DC888" s="67" t="str">
        <f t="shared" si="69"/>
        <v/>
      </c>
      <c r="DD888" s="68"/>
      <c r="DE888" s="68" t="str">
        <f t="shared" si="6444"/>
        <v/>
      </c>
      <c r="DF888" s="65">
        <f t="shared" si="6445"/>
        <v>289877</v>
      </c>
      <c r="DG888" s="51" t="str">
        <f t="shared" si="6446"/>
        <v/>
      </c>
      <c r="DH888" s="51" t="str">
        <f t="shared" si="6447"/>
        <v/>
      </c>
      <c r="DI888" s="69" t="str">
        <f t="shared" si="74"/>
        <v/>
      </c>
      <c r="DJ888" s="51"/>
      <c r="DK888" s="51" t="str">
        <f t="shared" si="6448"/>
        <v/>
      </c>
      <c r="DL888" s="65">
        <f t="shared" si="6449"/>
        <v>0</v>
      </c>
      <c r="DM888" s="51" t="str">
        <f t="shared" si="6450"/>
        <v/>
      </c>
      <c r="DN888" s="51" t="str">
        <f t="shared" si="6451"/>
        <v/>
      </c>
      <c r="DO888" s="69" t="str">
        <f t="shared" si="79"/>
        <v/>
      </c>
      <c r="DP888" s="51"/>
      <c r="DQ888" s="51"/>
      <c r="DR888" s="51"/>
      <c r="DS888" s="51"/>
      <c r="DT888" s="51"/>
      <c r="DU888" s="181"/>
    </row>
    <row r="889" spans="1:125" ht="15" x14ac:dyDescent="0.25">
      <c r="A889" s="50">
        <v>2016</v>
      </c>
      <c r="B889" s="51" t="s">
        <v>1114</v>
      </c>
      <c r="C889" s="50" t="s">
        <v>343</v>
      </c>
      <c r="D889" s="53" t="s">
        <v>343</v>
      </c>
      <c r="E889" s="50" t="s">
        <v>364</v>
      </c>
      <c r="F889" s="54">
        <v>111016</v>
      </c>
      <c r="G889" s="54" t="s">
        <v>364</v>
      </c>
      <c r="H889" s="54">
        <v>477648</v>
      </c>
      <c r="I889" s="55">
        <v>1735304</v>
      </c>
      <c r="J889" s="50"/>
      <c r="K889" s="50" t="s">
        <v>2032</v>
      </c>
      <c r="L889" s="58" t="s">
        <v>2032</v>
      </c>
      <c r="M889" s="58" t="s">
        <v>2032</v>
      </c>
      <c r="N889" s="58" t="s">
        <v>2032</v>
      </c>
      <c r="O889" s="58" t="s">
        <v>2032</v>
      </c>
      <c r="P889" s="59"/>
      <c r="Q889" s="60">
        <v>0</v>
      </c>
      <c r="R889" s="60">
        <v>1229810</v>
      </c>
      <c r="S889" s="60">
        <v>230372</v>
      </c>
      <c r="T889" s="60">
        <v>275122</v>
      </c>
      <c r="U889" s="60">
        <v>0</v>
      </c>
      <c r="V889" s="79"/>
      <c r="W889" s="90">
        <f t="shared" si="6033"/>
        <v>1735304</v>
      </c>
      <c r="X889" s="101">
        <v>233085</v>
      </c>
      <c r="Y889" s="50"/>
      <c r="Z889" s="50" t="s">
        <v>343</v>
      </c>
      <c r="AA889" s="51" t="str">
        <f t="shared" si="6414"/>
        <v/>
      </c>
      <c r="AB889" s="68" t="str">
        <f t="shared" si="6415"/>
        <v/>
      </c>
      <c r="AC889" s="68" t="str">
        <f t="shared" si="6416"/>
        <v/>
      </c>
      <c r="AD889" s="68" t="str">
        <f t="shared" si="6417"/>
        <v/>
      </c>
      <c r="AE889" s="68" t="str">
        <f t="shared" si="6418"/>
        <v/>
      </c>
      <c r="AF889" s="68" t="str">
        <f t="shared" si="6419"/>
        <v/>
      </c>
      <c r="AG889" s="67" t="str">
        <f t="shared" si="7"/>
        <v/>
      </c>
      <c r="AH889" s="51"/>
      <c r="AI889" s="51" t="str">
        <f t="shared" si="8"/>
        <v/>
      </c>
      <c r="AJ889" s="68" t="str">
        <f t="shared" si="9"/>
        <v/>
      </c>
      <c r="AK889" s="68" t="str">
        <f t="shared" si="10"/>
        <v/>
      </c>
      <c r="AL889" s="68" t="str">
        <f t="shared" si="11"/>
        <v/>
      </c>
      <c r="AM889" s="68" t="str">
        <f t="shared" si="12"/>
        <v/>
      </c>
      <c r="AN889" s="68" t="str">
        <f t="shared" si="13"/>
        <v/>
      </c>
      <c r="AO889" s="67" t="str">
        <f t="shared" si="14"/>
        <v/>
      </c>
      <c r="AP889" s="51"/>
      <c r="AQ889" s="80">
        <f t="shared" si="15"/>
        <v>111016</v>
      </c>
      <c r="AR889" s="68">
        <f t="shared" si="16"/>
        <v>1735304</v>
      </c>
      <c r="AS889" s="68">
        <f t="shared" si="17"/>
        <v>0</v>
      </c>
      <c r="AT889" s="68">
        <f t="shared" si="18"/>
        <v>1229810</v>
      </c>
      <c r="AU889" s="68">
        <f t="shared" si="19"/>
        <v>230372</v>
      </c>
      <c r="AV889" s="68">
        <f t="shared" si="20"/>
        <v>275122</v>
      </c>
      <c r="AW889" s="67">
        <f t="shared" si="21"/>
        <v>233085</v>
      </c>
      <c r="AX889" s="51"/>
      <c r="AY889" s="51" t="str">
        <f t="shared" si="22"/>
        <v/>
      </c>
      <c r="AZ889" s="68" t="str">
        <f t="shared" si="23"/>
        <v/>
      </c>
      <c r="BA889" s="68" t="str">
        <f t="shared" si="24"/>
        <v/>
      </c>
      <c r="BB889" s="68" t="str">
        <f t="shared" si="25"/>
        <v/>
      </c>
      <c r="BC889" s="68" t="str">
        <f t="shared" si="26"/>
        <v/>
      </c>
      <c r="BD889" s="68" t="str">
        <f t="shared" si="27"/>
        <v/>
      </c>
      <c r="BE889" s="68" t="str">
        <f t="shared" si="28"/>
        <v/>
      </c>
      <c r="BF889" s="51"/>
      <c r="BG889" s="69" t="str">
        <f t="shared" si="29"/>
        <v/>
      </c>
      <c r="BH889" s="67" t="str">
        <f t="shared" si="30"/>
        <v/>
      </c>
      <c r="BI889" s="67" t="str">
        <f t="shared" si="31"/>
        <v/>
      </c>
      <c r="BJ889" s="67" t="str">
        <f t="shared" si="32"/>
        <v/>
      </c>
      <c r="BK889" s="67" t="str">
        <f t="shared" si="33"/>
        <v/>
      </c>
      <c r="BL889" s="67" t="str">
        <f t="shared" si="34"/>
        <v/>
      </c>
      <c r="BM889" s="65" t="str">
        <f t="shared" si="35"/>
        <v/>
      </c>
      <c r="BN889" s="51"/>
      <c r="BO889" s="51" t="str">
        <f t="shared" si="6420"/>
        <v/>
      </c>
      <c r="BP889" s="51" t="str">
        <f t="shared" si="6421"/>
        <v/>
      </c>
      <c r="BQ889" s="71">
        <f t="shared" si="6422"/>
        <v>111016</v>
      </c>
      <c r="BR889" s="51" t="str">
        <f t="shared" si="6423"/>
        <v/>
      </c>
      <c r="BS889" s="69" t="str">
        <f t="shared" si="2920"/>
        <v/>
      </c>
      <c r="BT889" s="51"/>
      <c r="BU889" s="68" t="str">
        <f t="shared" si="6424"/>
        <v/>
      </c>
      <c r="BV889" s="68" t="str">
        <f t="shared" si="6425"/>
        <v/>
      </c>
      <c r="BW889" s="65">
        <f t="shared" si="6426"/>
        <v>1735304</v>
      </c>
      <c r="BX889" s="68" t="str">
        <f t="shared" si="6427"/>
        <v/>
      </c>
      <c r="BY889" s="67" t="str">
        <f t="shared" si="44"/>
        <v/>
      </c>
      <c r="BZ889" s="68"/>
      <c r="CA889" s="65" t="str">
        <f t="shared" si="45"/>
        <v/>
      </c>
      <c r="CB889" s="67" t="str">
        <f t="shared" si="46"/>
        <v/>
      </c>
      <c r="CC889" s="67">
        <f t="shared" si="47"/>
        <v>233085</v>
      </c>
      <c r="CD889" s="67" t="str">
        <f t="shared" si="48"/>
        <v/>
      </c>
      <c r="CE889" s="67" t="str">
        <f t="shared" si="49"/>
        <v/>
      </c>
      <c r="CF889" s="68"/>
      <c r="CG889" s="68" t="str">
        <f t="shared" si="6428"/>
        <v/>
      </c>
      <c r="CH889" s="68" t="str">
        <f t="shared" si="6429"/>
        <v/>
      </c>
      <c r="CI889" s="65">
        <f t="shared" si="6430"/>
        <v>1735304</v>
      </c>
      <c r="CJ889" s="68" t="str">
        <f t="shared" si="6431"/>
        <v/>
      </c>
      <c r="CK889" s="67" t="str">
        <f t="shared" si="54"/>
        <v/>
      </c>
      <c r="CL889" s="68"/>
      <c r="CM889" s="68" t="str">
        <f t="shared" si="6432"/>
        <v/>
      </c>
      <c r="CN889" s="68" t="str">
        <f t="shared" si="6433"/>
        <v/>
      </c>
      <c r="CO889" s="65">
        <f t="shared" si="6434"/>
        <v>0</v>
      </c>
      <c r="CP889" s="68" t="str">
        <f t="shared" si="6435"/>
        <v/>
      </c>
      <c r="CQ889" s="67" t="str">
        <f t="shared" si="59"/>
        <v/>
      </c>
      <c r="CR889" s="68"/>
      <c r="CS889" s="68" t="str">
        <f t="shared" si="6436"/>
        <v/>
      </c>
      <c r="CT889" s="68" t="str">
        <f t="shared" si="6437"/>
        <v/>
      </c>
      <c r="CU889" s="65">
        <f t="shared" si="6438"/>
        <v>1229810</v>
      </c>
      <c r="CV889" s="68" t="str">
        <f t="shared" si="6439"/>
        <v/>
      </c>
      <c r="CW889" s="67" t="str">
        <f t="shared" si="64"/>
        <v/>
      </c>
      <c r="CX889" s="68"/>
      <c r="CY889" s="68" t="str">
        <f t="shared" si="6440"/>
        <v/>
      </c>
      <c r="CZ889" s="68" t="str">
        <f t="shared" si="6441"/>
        <v/>
      </c>
      <c r="DA889" s="65">
        <f t="shared" si="6442"/>
        <v>230372</v>
      </c>
      <c r="DB889" s="68" t="str">
        <f t="shared" si="6443"/>
        <v/>
      </c>
      <c r="DC889" s="67" t="str">
        <f t="shared" si="69"/>
        <v/>
      </c>
      <c r="DD889" s="68"/>
      <c r="DE889" s="68" t="str">
        <f t="shared" si="6444"/>
        <v/>
      </c>
      <c r="DF889" s="51" t="str">
        <f t="shared" si="6445"/>
        <v/>
      </c>
      <c r="DG889" s="65">
        <f t="shared" si="6446"/>
        <v>275122</v>
      </c>
      <c r="DH889" s="51" t="str">
        <f t="shared" si="6447"/>
        <v/>
      </c>
      <c r="DI889" s="69" t="str">
        <f t="shared" si="74"/>
        <v/>
      </c>
      <c r="DJ889" s="51"/>
      <c r="DK889" s="51" t="str">
        <f t="shared" si="6448"/>
        <v/>
      </c>
      <c r="DL889" s="51" t="str">
        <f t="shared" si="6449"/>
        <v/>
      </c>
      <c r="DM889" s="65">
        <f t="shared" si="6450"/>
        <v>0</v>
      </c>
      <c r="DN889" s="51" t="str">
        <f t="shared" si="6451"/>
        <v/>
      </c>
      <c r="DO889" s="69" t="str">
        <f t="shared" si="79"/>
        <v/>
      </c>
      <c r="DP889" s="51"/>
      <c r="DQ889" s="51"/>
      <c r="DR889" s="51"/>
      <c r="DS889" s="51"/>
      <c r="DT889" s="51"/>
      <c r="DU889" s="181"/>
    </row>
    <row r="890" spans="1:125" ht="15" x14ac:dyDescent="0.25">
      <c r="A890" s="50">
        <v>2017</v>
      </c>
      <c r="B890" s="51" t="s">
        <v>1114</v>
      </c>
      <c r="C890" s="50" t="s">
        <v>343</v>
      </c>
      <c r="D890" s="53" t="s">
        <v>343</v>
      </c>
      <c r="E890" s="50" t="s">
        <v>364</v>
      </c>
      <c r="F890" s="54">
        <v>107217</v>
      </c>
      <c r="G890" s="54" t="s">
        <v>364</v>
      </c>
      <c r="H890" s="54">
        <v>474028</v>
      </c>
      <c r="I890" s="55">
        <v>1907429</v>
      </c>
      <c r="J890" s="50"/>
      <c r="K890" s="50" t="s">
        <v>2032</v>
      </c>
      <c r="L890" s="58" t="s">
        <v>2032</v>
      </c>
      <c r="M890" s="58" t="s">
        <v>2032</v>
      </c>
      <c r="N890" s="58" t="s">
        <v>2032</v>
      </c>
      <c r="O890" s="58" t="s">
        <v>2032</v>
      </c>
      <c r="P890" s="59"/>
      <c r="Q890" s="60">
        <v>0</v>
      </c>
      <c r="R890" s="60">
        <v>1409020</v>
      </c>
      <c r="S890" s="60">
        <v>220531</v>
      </c>
      <c r="T890" s="60">
        <v>277878</v>
      </c>
      <c r="U890" s="60">
        <v>0</v>
      </c>
      <c r="V890" s="79"/>
      <c r="W890" s="90">
        <f t="shared" si="6033"/>
        <v>1907429</v>
      </c>
      <c r="X890" s="101">
        <v>0</v>
      </c>
      <c r="Y890" s="50"/>
      <c r="Z890" s="50" t="s">
        <v>343</v>
      </c>
      <c r="AA890" s="51" t="str">
        <f t="shared" si="6414"/>
        <v/>
      </c>
      <c r="AB890" s="68" t="str">
        <f t="shared" si="6415"/>
        <v/>
      </c>
      <c r="AC890" s="68" t="str">
        <f t="shared" si="6416"/>
        <v/>
      </c>
      <c r="AD890" s="68" t="str">
        <f t="shared" si="6417"/>
        <v/>
      </c>
      <c r="AE890" s="68" t="str">
        <f t="shared" si="6418"/>
        <v/>
      </c>
      <c r="AF890" s="68" t="str">
        <f t="shared" si="6419"/>
        <v/>
      </c>
      <c r="AG890" s="67" t="str">
        <f t="shared" si="7"/>
        <v/>
      </c>
      <c r="AH890" s="51"/>
      <c r="AI890" s="51" t="str">
        <f t="shared" si="8"/>
        <v/>
      </c>
      <c r="AJ890" s="68" t="str">
        <f t="shared" si="9"/>
        <v/>
      </c>
      <c r="AK890" s="68" t="str">
        <f t="shared" si="10"/>
        <v/>
      </c>
      <c r="AL890" s="68" t="str">
        <f t="shared" si="11"/>
        <v/>
      </c>
      <c r="AM890" s="68" t="str">
        <f t="shared" si="12"/>
        <v/>
      </c>
      <c r="AN890" s="68" t="str">
        <f t="shared" si="13"/>
        <v/>
      </c>
      <c r="AO890" s="67" t="str">
        <f t="shared" si="14"/>
        <v/>
      </c>
      <c r="AP890" s="51"/>
      <c r="AQ890" s="51" t="str">
        <f t="shared" si="15"/>
        <v/>
      </c>
      <c r="AR890" s="68" t="str">
        <f t="shared" si="16"/>
        <v/>
      </c>
      <c r="AS890" s="68" t="str">
        <f t="shared" si="17"/>
        <v/>
      </c>
      <c r="AT890" s="68" t="str">
        <f t="shared" si="18"/>
        <v/>
      </c>
      <c r="AU890" s="68" t="str">
        <f t="shared" si="19"/>
        <v/>
      </c>
      <c r="AV890" s="68" t="str">
        <f t="shared" si="20"/>
        <v/>
      </c>
      <c r="AW890" s="67" t="str">
        <f t="shared" si="21"/>
        <v/>
      </c>
      <c r="AX890" s="51"/>
      <c r="AY890" s="80">
        <f t="shared" si="22"/>
        <v>107217</v>
      </c>
      <c r="AZ890" s="68">
        <f t="shared" si="23"/>
        <v>1907429</v>
      </c>
      <c r="BA890" s="68">
        <f t="shared" si="24"/>
        <v>0</v>
      </c>
      <c r="BB890" s="68">
        <f t="shared" si="25"/>
        <v>1409020</v>
      </c>
      <c r="BC890" s="68">
        <f t="shared" si="26"/>
        <v>220531</v>
      </c>
      <c r="BD890" s="68">
        <f t="shared" si="27"/>
        <v>277878</v>
      </c>
      <c r="BE890" s="68">
        <f t="shared" si="28"/>
        <v>0</v>
      </c>
      <c r="BF890" s="51"/>
      <c r="BG890" s="69" t="str">
        <f t="shared" si="29"/>
        <v/>
      </c>
      <c r="BH890" s="67" t="str">
        <f t="shared" si="30"/>
        <v/>
      </c>
      <c r="BI890" s="67" t="str">
        <f t="shared" si="31"/>
        <v/>
      </c>
      <c r="BJ890" s="67" t="str">
        <f t="shared" si="32"/>
        <v/>
      </c>
      <c r="BK890" s="67" t="str">
        <f t="shared" si="33"/>
        <v/>
      </c>
      <c r="BL890" s="67" t="str">
        <f t="shared" si="34"/>
        <v/>
      </c>
      <c r="BM890" s="65" t="str">
        <f t="shared" si="35"/>
        <v/>
      </c>
      <c r="BN890" s="51"/>
      <c r="BO890" s="51" t="str">
        <f t="shared" si="6420"/>
        <v/>
      </c>
      <c r="BP890" s="51" t="str">
        <f t="shared" si="6421"/>
        <v/>
      </c>
      <c r="BQ890" s="51" t="str">
        <f t="shared" si="6422"/>
        <v/>
      </c>
      <c r="BR890" s="71">
        <f t="shared" si="6423"/>
        <v>107217</v>
      </c>
      <c r="BS890" s="69" t="str">
        <f t="shared" si="2920"/>
        <v/>
      </c>
      <c r="BT890" s="51"/>
      <c r="BU890" s="68" t="str">
        <f t="shared" si="6424"/>
        <v/>
      </c>
      <c r="BV890" s="68" t="str">
        <f t="shared" si="6425"/>
        <v/>
      </c>
      <c r="BW890" s="68" t="str">
        <f t="shared" si="6426"/>
        <v/>
      </c>
      <c r="BX890" s="65">
        <f t="shared" si="6427"/>
        <v>1907429</v>
      </c>
      <c r="BY890" s="67" t="str">
        <f t="shared" si="44"/>
        <v/>
      </c>
      <c r="BZ890" s="68"/>
      <c r="CA890" s="65" t="str">
        <f t="shared" si="45"/>
        <v/>
      </c>
      <c r="CB890" s="67" t="str">
        <f t="shared" si="46"/>
        <v/>
      </c>
      <c r="CC890" s="67" t="str">
        <f t="shared" si="47"/>
        <v/>
      </c>
      <c r="CD890" s="67">
        <f t="shared" si="48"/>
        <v>0</v>
      </c>
      <c r="CE890" s="67" t="str">
        <f t="shared" si="49"/>
        <v/>
      </c>
      <c r="CF890" s="68"/>
      <c r="CG890" s="68" t="str">
        <f t="shared" si="6428"/>
        <v/>
      </c>
      <c r="CH890" s="68" t="str">
        <f t="shared" si="6429"/>
        <v/>
      </c>
      <c r="CI890" s="68" t="str">
        <f t="shared" si="6430"/>
        <v/>
      </c>
      <c r="CJ890" s="65">
        <f t="shared" si="6431"/>
        <v>1907429</v>
      </c>
      <c r="CK890" s="67" t="str">
        <f t="shared" si="54"/>
        <v/>
      </c>
      <c r="CL890" s="68"/>
      <c r="CM890" s="68" t="str">
        <f t="shared" si="6432"/>
        <v/>
      </c>
      <c r="CN890" s="68" t="str">
        <f t="shared" si="6433"/>
        <v/>
      </c>
      <c r="CO890" s="68" t="str">
        <f t="shared" si="6434"/>
        <v/>
      </c>
      <c r="CP890" s="65">
        <f t="shared" si="6435"/>
        <v>0</v>
      </c>
      <c r="CQ890" s="67" t="str">
        <f t="shared" si="59"/>
        <v/>
      </c>
      <c r="CR890" s="68"/>
      <c r="CS890" s="68" t="str">
        <f t="shared" si="6436"/>
        <v/>
      </c>
      <c r="CT890" s="68" t="str">
        <f t="shared" si="6437"/>
        <v/>
      </c>
      <c r="CU890" s="68" t="str">
        <f t="shared" si="6438"/>
        <v/>
      </c>
      <c r="CV890" s="65">
        <f t="shared" si="6439"/>
        <v>1409020</v>
      </c>
      <c r="CW890" s="67" t="str">
        <f t="shared" si="64"/>
        <v/>
      </c>
      <c r="CX890" s="68"/>
      <c r="CY890" s="68" t="str">
        <f t="shared" si="6440"/>
        <v/>
      </c>
      <c r="CZ890" s="68" t="str">
        <f t="shared" si="6441"/>
        <v/>
      </c>
      <c r="DA890" s="68" t="str">
        <f t="shared" si="6442"/>
        <v/>
      </c>
      <c r="DB890" s="65">
        <f t="shared" si="6443"/>
        <v>220531</v>
      </c>
      <c r="DC890" s="67" t="str">
        <f t="shared" si="69"/>
        <v/>
      </c>
      <c r="DD890" s="68"/>
      <c r="DE890" s="68" t="str">
        <f t="shared" si="6444"/>
        <v/>
      </c>
      <c r="DF890" s="51" t="str">
        <f t="shared" si="6445"/>
        <v/>
      </c>
      <c r="DG890" s="51" t="str">
        <f t="shared" si="6446"/>
        <v/>
      </c>
      <c r="DH890" s="65">
        <f t="shared" si="6447"/>
        <v>277878</v>
      </c>
      <c r="DI890" s="69" t="str">
        <f t="shared" si="74"/>
        <v/>
      </c>
      <c r="DJ890" s="51"/>
      <c r="DK890" s="51" t="str">
        <f t="shared" si="6448"/>
        <v/>
      </c>
      <c r="DL890" s="51" t="str">
        <f t="shared" si="6449"/>
        <v/>
      </c>
      <c r="DM890" s="51" t="str">
        <f t="shared" si="6450"/>
        <v/>
      </c>
      <c r="DN890" s="65">
        <f t="shared" si="6451"/>
        <v>0</v>
      </c>
      <c r="DO890" s="69" t="str">
        <f t="shared" si="79"/>
        <v/>
      </c>
      <c r="DP890" s="51"/>
      <c r="DQ890" s="51"/>
      <c r="DR890" s="51"/>
      <c r="DS890" s="51"/>
      <c r="DT890" s="51"/>
      <c r="DU890" s="181"/>
    </row>
    <row r="891" spans="1:125" ht="15" x14ac:dyDescent="0.25">
      <c r="A891" s="56">
        <v>2018</v>
      </c>
      <c r="B891" s="51" t="s">
        <v>1114</v>
      </c>
      <c r="C891" s="50" t="s">
        <v>343</v>
      </c>
      <c r="D891" s="170" t="s">
        <v>343</v>
      </c>
      <c r="E891" s="50" t="s">
        <v>364</v>
      </c>
      <c r="F891" s="89">
        <v>103992</v>
      </c>
      <c r="G891" s="89">
        <v>0</v>
      </c>
      <c r="H891" s="89">
        <v>460930</v>
      </c>
      <c r="I891" s="90">
        <v>1909867</v>
      </c>
      <c r="J891" s="50"/>
      <c r="K891" s="50" t="s">
        <v>2032</v>
      </c>
      <c r="L891" s="58"/>
      <c r="M891" s="58"/>
      <c r="N891" s="58"/>
      <c r="O891" s="58"/>
      <c r="P891" s="91"/>
      <c r="Q891" s="92">
        <v>0</v>
      </c>
      <c r="R891" s="92">
        <v>1387817</v>
      </c>
      <c r="S891" s="92">
        <v>237825</v>
      </c>
      <c r="T891" s="92">
        <v>284225</v>
      </c>
      <c r="U891" s="94"/>
      <c r="V891" s="94"/>
      <c r="W891" s="90">
        <f t="shared" si="6033"/>
        <v>1909867</v>
      </c>
      <c r="X891" s="101">
        <v>0</v>
      </c>
      <c r="Y891" s="50"/>
      <c r="Z891" s="50"/>
      <c r="AA891" s="51"/>
      <c r="AB891" s="68"/>
      <c r="AC891" s="68"/>
      <c r="AD891" s="68"/>
      <c r="AE891" s="68"/>
      <c r="AF891" s="68"/>
      <c r="AG891" s="67" t="str">
        <f t="shared" si="7"/>
        <v/>
      </c>
      <c r="AH891" s="51"/>
      <c r="AI891" s="51" t="str">
        <f t="shared" si="8"/>
        <v/>
      </c>
      <c r="AJ891" s="68" t="str">
        <f t="shared" si="9"/>
        <v/>
      </c>
      <c r="AK891" s="68" t="str">
        <f t="shared" si="10"/>
        <v/>
      </c>
      <c r="AL891" s="68" t="str">
        <f t="shared" si="11"/>
        <v/>
      </c>
      <c r="AM891" s="68" t="str">
        <f t="shared" si="12"/>
        <v/>
      </c>
      <c r="AN891" s="68" t="str">
        <f t="shared" si="13"/>
        <v/>
      </c>
      <c r="AO891" s="67" t="str">
        <f t="shared" si="14"/>
        <v/>
      </c>
      <c r="AP891" s="51"/>
      <c r="AQ891" s="51" t="str">
        <f t="shared" si="15"/>
        <v/>
      </c>
      <c r="AR891" s="68" t="str">
        <f t="shared" si="16"/>
        <v/>
      </c>
      <c r="AS891" s="68" t="str">
        <f t="shared" si="17"/>
        <v/>
      </c>
      <c r="AT891" s="68" t="str">
        <f t="shared" si="18"/>
        <v/>
      </c>
      <c r="AU891" s="68" t="str">
        <f t="shared" si="19"/>
        <v/>
      </c>
      <c r="AV891" s="68" t="str">
        <f t="shared" si="20"/>
        <v/>
      </c>
      <c r="AW891" s="67" t="str">
        <f t="shared" si="21"/>
        <v/>
      </c>
      <c r="AX891" s="51"/>
      <c r="AY891" s="51" t="str">
        <f t="shared" si="22"/>
        <v/>
      </c>
      <c r="AZ891" s="68" t="str">
        <f t="shared" si="23"/>
        <v/>
      </c>
      <c r="BA891" s="68" t="str">
        <f t="shared" si="24"/>
        <v/>
      </c>
      <c r="BB891" s="68" t="str">
        <f t="shared" si="25"/>
        <v/>
      </c>
      <c r="BC891" s="68" t="str">
        <f t="shared" si="26"/>
        <v/>
      </c>
      <c r="BD891" s="68" t="str">
        <f t="shared" si="27"/>
        <v/>
      </c>
      <c r="BE891" s="68" t="str">
        <f t="shared" si="28"/>
        <v/>
      </c>
      <c r="BF891" s="51"/>
      <c r="BG891" s="96">
        <f t="shared" si="29"/>
        <v>103992</v>
      </c>
      <c r="BH891" s="67">
        <f t="shared" si="30"/>
        <v>1909867</v>
      </c>
      <c r="BI891" s="67">
        <f t="shared" si="31"/>
        <v>0</v>
      </c>
      <c r="BJ891" s="67">
        <f t="shared" si="32"/>
        <v>1387817</v>
      </c>
      <c r="BK891" s="67">
        <f t="shared" si="33"/>
        <v>237825</v>
      </c>
      <c r="BL891" s="67">
        <f t="shared" si="34"/>
        <v>284225</v>
      </c>
      <c r="BM891" s="65">
        <f t="shared" si="35"/>
        <v>0</v>
      </c>
      <c r="BN891" s="70"/>
      <c r="BO891" s="70"/>
      <c r="BP891" s="51"/>
      <c r="BQ891" s="51"/>
      <c r="BR891" s="51"/>
      <c r="BS891" s="96">
        <f t="shared" si="2920"/>
        <v>103992</v>
      </c>
      <c r="BT891" s="70"/>
      <c r="BU891" s="65"/>
      <c r="BV891" s="68"/>
      <c r="BW891" s="68"/>
      <c r="BX891" s="68"/>
      <c r="BY891" s="67">
        <f t="shared" si="44"/>
        <v>1909867</v>
      </c>
      <c r="BZ891" s="65"/>
      <c r="CA891" s="65" t="str">
        <f t="shared" si="45"/>
        <v/>
      </c>
      <c r="CB891" s="67" t="str">
        <f t="shared" si="46"/>
        <v/>
      </c>
      <c r="CC891" s="67" t="str">
        <f t="shared" si="47"/>
        <v/>
      </c>
      <c r="CD891" s="67" t="str">
        <f t="shared" si="48"/>
        <v/>
      </c>
      <c r="CE891" s="67">
        <f t="shared" si="49"/>
        <v>0</v>
      </c>
      <c r="CF891" s="65"/>
      <c r="CG891" s="65"/>
      <c r="CH891" s="68"/>
      <c r="CI891" s="68"/>
      <c r="CJ891" s="68"/>
      <c r="CK891" s="67">
        <f t="shared" si="54"/>
        <v>1909867</v>
      </c>
      <c r="CL891" s="65"/>
      <c r="CM891" s="65"/>
      <c r="CN891" s="68"/>
      <c r="CO891" s="68"/>
      <c r="CP891" s="68"/>
      <c r="CQ891" s="67">
        <f t="shared" si="59"/>
        <v>0</v>
      </c>
      <c r="CR891" s="65"/>
      <c r="CS891" s="65"/>
      <c r="CT891" s="68"/>
      <c r="CU891" s="68"/>
      <c r="CV891" s="68"/>
      <c r="CW891" s="67">
        <f t="shared" si="64"/>
        <v>1387817</v>
      </c>
      <c r="CX891" s="65"/>
      <c r="CY891" s="65"/>
      <c r="CZ891" s="68"/>
      <c r="DA891" s="68"/>
      <c r="DB891" s="68"/>
      <c r="DC891" s="67">
        <f t="shared" si="69"/>
        <v>237825</v>
      </c>
      <c r="DD891" s="65"/>
      <c r="DE891" s="65"/>
      <c r="DF891" s="51"/>
      <c r="DG891" s="51"/>
      <c r="DH891" s="51"/>
      <c r="DI891" s="67">
        <f t="shared" si="74"/>
        <v>284225</v>
      </c>
      <c r="DJ891" s="70"/>
      <c r="DK891" s="70"/>
      <c r="DL891" s="51"/>
      <c r="DM891" s="51"/>
      <c r="DN891" s="51"/>
      <c r="DO891" s="67">
        <f t="shared" si="79"/>
        <v>0</v>
      </c>
      <c r="DP891" s="51"/>
      <c r="DQ891" s="51"/>
      <c r="DR891" s="51"/>
      <c r="DS891" s="51"/>
      <c r="DT891" s="51"/>
      <c r="DU891" s="181"/>
    </row>
    <row r="892" spans="1:125" ht="15" x14ac:dyDescent="0.25">
      <c r="A892" s="50"/>
      <c r="B892" s="51"/>
      <c r="C892" s="50"/>
      <c r="D892" s="53"/>
      <c r="E892" s="50"/>
      <c r="F892" s="54"/>
      <c r="G892" s="54"/>
      <c r="H892" s="54"/>
      <c r="I892" s="55"/>
      <c r="J892" s="50"/>
      <c r="K892" s="50" t="s">
        <v>2032</v>
      </c>
      <c r="L892" s="58"/>
      <c r="M892" s="58"/>
      <c r="N892" s="58"/>
      <c r="O892" s="58"/>
      <c r="P892" s="59"/>
      <c r="Q892" s="60"/>
      <c r="R892" s="60"/>
      <c r="S892" s="60"/>
      <c r="T892" s="60"/>
      <c r="U892" s="60"/>
      <c r="V892" s="79"/>
      <c r="W892" s="90">
        <f t="shared" si="6033"/>
        <v>0</v>
      </c>
      <c r="X892" s="101"/>
      <c r="Y892" s="50"/>
      <c r="Z892" s="50"/>
      <c r="AA892" s="51"/>
      <c r="AB892" s="68"/>
      <c r="AC892" s="68"/>
      <c r="AD892" s="68"/>
      <c r="AE892" s="68"/>
      <c r="AF892" s="68"/>
      <c r="AG892" s="67" t="str">
        <f t="shared" si="7"/>
        <v/>
      </c>
      <c r="AH892" s="51"/>
      <c r="AI892" s="51" t="str">
        <f t="shared" si="8"/>
        <v/>
      </c>
      <c r="AJ892" s="68" t="str">
        <f t="shared" si="9"/>
        <v/>
      </c>
      <c r="AK892" s="68" t="str">
        <f t="shared" si="10"/>
        <v/>
      </c>
      <c r="AL892" s="68" t="str">
        <f t="shared" si="11"/>
        <v/>
      </c>
      <c r="AM892" s="68" t="str">
        <f t="shared" si="12"/>
        <v/>
      </c>
      <c r="AN892" s="68" t="str">
        <f t="shared" si="13"/>
        <v/>
      </c>
      <c r="AO892" s="67" t="str">
        <f t="shared" si="14"/>
        <v/>
      </c>
      <c r="AP892" s="51"/>
      <c r="AQ892" s="51" t="str">
        <f t="shared" si="15"/>
        <v/>
      </c>
      <c r="AR892" s="68" t="str">
        <f t="shared" si="16"/>
        <v/>
      </c>
      <c r="AS892" s="68" t="str">
        <f t="shared" si="17"/>
        <v/>
      </c>
      <c r="AT892" s="68" t="str">
        <f t="shared" si="18"/>
        <v/>
      </c>
      <c r="AU892" s="68" t="str">
        <f t="shared" si="19"/>
        <v/>
      </c>
      <c r="AV892" s="68" t="str">
        <f t="shared" si="20"/>
        <v/>
      </c>
      <c r="AW892" s="67" t="str">
        <f t="shared" si="21"/>
        <v/>
      </c>
      <c r="AX892" s="51"/>
      <c r="AY892" s="51" t="str">
        <f t="shared" si="22"/>
        <v/>
      </c>
      <c r="AZ892" s="68" t="str">
        <f t="shared" si="23"/>
        <v/>
      </c>
      <c r="BA892" s="68" t="str">
        <f t="shared" si="24"/>
        <v/>
      </c>
      <c r="BB892" s="68" t="str">
        <f t="shared" si="25"/>
        <v/>
      </c>
      <c r="BC892" s="68" t="str">
        <f t="shared" si="26"/>
        <v/>
      </c>
      <c r="BD892" s="68" t="str">
        <f t="shared" si="27"/>
        <v/>
      </c>
      <c r="BE892" s="68" t="str">
        <f t="shared" si="28"/>
        <v/>
      </c>
      <c r="BF892" s="51"/>
      <c r="BG892" s="69" t="str">
        <f t="shared" si="29"/>
        <v/>
      </c>
      <c r="BH892" s="67" t="str">
        <f t="shared" si="30"/>
        <v/>
      </c>
      <c r="BI892" s="67" t="str">
        <f t="shared" si="31"/>
        <v/>
      </c>
      <c r="BJ892" s="67" t="str">
        <f t="shared" si="32"/>
        <v/>
      </c>
      <c r="BK892" s="67" t="str">
        <f t="shared" si="33"/>
        <v/>
      </c>
      <c r="BL892" s="67" t="str">
        <f t="shared" si="34"/>
        <v/>
      </c>
      <c r="BM892" s="65" t="str">
        <f t="shared" si="35"/>
        <v/>
      </c>
      <c r="BN892" s="70"/>
      <c r="BO892" s="70"/>
      <c r="BP892" s="51"/>
      <c r="BQ892" s="51"/>
      <c r="BR892" s="51"/>
      <c r="BS892" s="69" t="str">
        <f t="shared" si="2920"/>
        <v/>
      </c>
      <c r="BT892" s="70"/>
      <c r="BU892" s="65"/>
      <c r="BV892" s="68"/>
      <c r="BW892" s="68"/>
      <c r="BX892" s="68"/>
      <c r="BY892" s="67" t="str">
        <f t="shared" si="44"/>
        <v/>
      </c>
      <c r="BZ892" s="65"/>
      <c r="CA892" s="65" t="str">
        <f t="shared" si="45"/>
        <v/>
      </c>
      <c r="CB892" s="67" t="str">
        <f t="shared" si="46"/>
        <v/>
      </c>
      <c r="CC892" s="67" t="str">
        <f t="shared" si="47"/>
        <v/>
      </c>
      <c r="CD892" s="67" t="str">
        <f t="shared" si="48"/>
        <v/>
      </c>
      <c r="CE892" s="67" t="str">
        <f t="shared" si="49"/>
        <v/>
      </c>
      <c r="CF892" s="65"/>
      <c r="CG892" s="65"/>
      <c r="CH892" s="68"/>
      <c r="CI892" s="68"/>
      <c r="CJ892" s="68"/>
      <c r="CK892" s="67" t="str">
        <f t="shared" si="54"/>
        <v/>
      </c>
      <c r="CL892" s="65"/>
      <c r="CM892" s="65"/>
      <c r="CN892" s="68"/>
      <c r="CO892" s="68"/>
      <c r="CP892" s="68"/>
      <c r="CQ892" s="67" t="str">
        <f t="shared" si="59"/>
        <v/>
      </c>
      <c r="CR892" s="65"/>
      <c r="CS892" s="65"/>
      <c r="CT892" s="68"/>
      <c r="CU892" s="68"/>
      <c r="CV892" s="68"/>
      <c r="CW892" s="67" t="str">
        <f t="shared" si="64"/>
        <v/>
      </c>
      <c r="CX892" s="65"/>
      <c r="CY892" s="65"/>
      <c r="CZ892" s="68"/>
      <c r="DA892" s="68"/>
      <c r="DB892" s="68"/>
      <c r="DC892" s="67" t="str">
        <f t="shared" si="69"/>
        <v/>
      </c>
      <c r="DD892" s="65"/>
      <c r="DE892" s="65"/>
      <c r="DF892" s="51"/>
      <c r="DG892" s="51"/>
      <c r="DH892" s="51"/>
      <c r="DI892" s="69" t="str">
        <f t="shared" si="74"/>
        <v/>
      </c>
      <c r="DJ892" s="70"/>
      <c r="DK892" s="70"/>
      <c r="DL892" s="51"/>
      <c r="DM892" s="51"/>
      <c r="DN892" s="51"/>
      <c r="DO892" s="69" t="str">
        <f t="shared" si="79"/>
        <v/>
      </c>
      <c r="DP892" s="51"/>
      <c r="DQ892" s="51"/>
      <c r="DR892" s="51"/>
      <c r="DS892" s="51"/>
      <c r="DT892" s="51"/>
      <c r="DU892" s="181"/>
    </row>
    <row r="893" spans="1:125" ht="15" x14ac:dyDescent="0.25">
      <c r="A893" s="50">
        <v>2014</v>
      </c>
      <c r="B893" s="51" t="s">
        <v>1010</v>
      </c>
      <c r="C893" s="50" t="s">
        <v>1011</v>
      </c>
      <c r="D893" s="53" t="s">
        <v>1928</v>
      </c>
      <c r="E893" s="50" t="s">
        <v>364</v>
      </c>
      <c r="F893" s="54">
        <v>70909</v>
      </c>
      <c r="G893" s="54" t="s">
        <v>364</v>
      </c>
      <c r="H893" s="54">
        <v>225242</v>
      </c>
      <c r="I893" s="55">
        <v>1301709</v>
      </c>
      <c r="J893" s="50"/>
      <c r="K893" s="50" t="s">
        <v>2032</v>
      </c>
      <c r="L893" s="58" t="s">
        <v>2032</v>
      </c>
      <c r="M893" s="58" t="s">
        <v>2032</v>
      </c>
      <c r="N893" s="58" t="s">
        <v>2032</v>
      </c>
      <c r="O893" s="58" t="s">
        <v>2032</v>
      </c>
      <c r="P893" s="59"/>
      <c r="Q893" s="60">
        <v>551484</v>
      </c>
      <c r="R893" s="60">
        <v>0</v>
      </c>
      <c r="S893" s="60">
        <v>111952</v>
      </c>
      <c r="T893" s="60">
        <v>544958</v>
      </c>
      <c r="U893" s="60">
        <v>93315</v>
      </c>
      <c r="V893" s="79"/>
      <c r="W893" s="90">
        <f t="shared" si="6033"/>
        <v>1301709</v>
      </c>
      <c r="X893" s="101">
        <v>242000</v>
      </c>
      <c r="Y893" s="50" t="s">
        <v>167</v>
      </c>
      <c r="Z893" s="50" t="s">
        <v>1928</v>
      </c>
      <c r="AA893" s="51" t="str">
        <f t="shared" ref="AA893:AA896" si="6452">IF(A893 =2014,IF(Y893 ="",F893,""),"")</f>
        <v/>
      </c>
      <c r="AB893" s="68" t="str">
        <f t="shared" ref="AB893:AB896" si="6453">IF(A893 =2014,IF(Y893 ="",I893,""),"")</f>
        <v/>
      </c>
      <c r="AC893" s="68" t="str">
        <f t="shared" ref="AC893:AC896" si="6454">IF(A893 =2014,IF(Y893 ="",Q893,""),"")</f>
        <v/>
      </c>
      <c r="AD893" s="68" t="str">
        <f t="shared" ref="AD893:AD896" si="6455">IF(A893 =2014,IF(Y893 ="",R893,""),"")</f>
        <v/>
      </c>
      <c r="AE893" s="68" t="str">
        <f t="shared" ref="AE893:AE896" si="6456">IF(A893 =2014,IF(Y893 ="",S893,""),"")</f>
        <v/>
      </c>
      <c r="AF893" s="68" t="str">
        <f t="shared" ref="AF893:AF896" si="6457">IF(A893 =2014,IF(Y893 ="",T893+U893,""),"")</f>
        <v/>
      </c>
      <c r="AG893" s="67" t="str">
        <f t="shared" si="7"/>
        <v/>
      </c>
      <c r="AH893" s="51"/>
      <c r="AI893" s="51" t="str">
        <f t="shared" si="8"/>
        <v/>
      </c>
      <c r="AJ893" s="68" t="str">
        <f t="shared" si="9"/>
        <v/>
      </c>
      <c r="AK893" s="68" t="str">
        <f t="shared" si="10"/>
        <v/>
      </c>
      <c r="AL893" s="68" t="str">
        <f t="shared" si="11"/>
        <v/>
      </c>
      <c r="AM893" s="68" t="str">
        <f t="shared" si="12"/>
        <v/>
      </c>
      <c r="AN893" s="68" t="str">
        <f t="shared" si="13"/>
        <v/>
      </c>
      <c r="AO893" s="67" t="str">
        <f t="shared" si="14"/>
        <v/>
      </c>
      <c r="AP893" s="51"/>
      <c r="AQ893" s="51" t="str">
        <f t="shared" si="15"/>
        <v/>
      </c>
      <c r="AR893" s="68" t="str">
        <f t="shared" si="16"/>
        <v/>
      </c>
      <c r="AS893" s="68" t="str">
        <f t="shared" si="17"/>
        <v/>
      </c>
      <c r="AT893" s="68" t="str">
        <f t="shared" si="18"/>
        <v/>
      </c>
      <c r="AU893" s="68" t="str">
        <f t="shared" si="19"/>
        <v/>
      </c>
      <c r="AV893" s="68" t="str">
        <f t="shared" si="20"/>
        <v/>
      </c>
      <c r="AW893" s="67" t="str">
        <f t="shared" si="21"/>
        <v/>
      </c>
      <c r="AX893" s="51"/>
      <c r="AY893" s="51" t="str">
        <f t="shared" si="22"/>
        <v/>
      </c>
      <c r="AZ893" s="68" t="str">
        <f t="shared" si="23"/>
        <v/>
      </c>
      <c r="BA893" s="68" t="str">
        <f t="shared" si="24"/>
        <v/>
      </c>
      <c r="BB893" s="68" t="str">
        <f t="shared" si="25"/>
        <v/>
      </c>
      <c r="BC893" s="68" t="str">
        <f t="shared" si="26"/>
        <v/>
      </c>
      <c r="BD893" s="68" t="str">
        <f t="shared" si="27"/>
        <v/>
      </c>
      <c r="BE893" s="68" t="str">
        <f t="shared" si="28"/>
        <v/>
      </c>
      <c r="BF893" s="51"/>
      <c r="BG893" s="69" t="str">
        <f t="shared" si="29"/>
        <v/>
      </c>
      <c r="BH893" s="67" t="str">
        <f t="shared" si="30"/>
        <v/>
      </c>
      <c r="BI893" s="67" t="str">
        <f t="shared" si="31"/>
        <v/>
      </c>
      <c r="BJ893" s="67" t="str">
        <f t="shared" si="32"/>
        <v/>
      </c>
      <c r="BK893" s="67" t="str">
        <f t="shared" si="33"/>
        <v/>
      </c>
      <c r="BL893" s="67" t="str">
        <f t="shared" si="34"/>
        <v/>
      </c>
      <c r="BM893" s="65" t="str">
        <f t="shared" si="35"/>
        <v/>
      </c>
      <c r="BN893" s="70"/>
      <c r="BO893" s="71">
        <f t="shared" ref="BO893:BO896" si="6458">IF(A893 =2014,F893,"")</f>
        <v>70909</v>
      </c>
      <c r="BP893" s="51" t="str">
        <f t="shared" ref="BP893:BP896" si="6459">IF(A893 =2015,F893,"")</f>
        <v/>
      </c>
      <c r="BQ893" s="51" t="str">
        <f t="shared" ref="BQ893:BQ896" si="6460">IF(A893 =2016,F893,"")</f>
        <v/>
      </c>
      <c r="BR893" s="51" t="str">
        <f t="shared" ref="BR893:BR896" si="6461">IF(A893 =2017,F893,"")</f>
        <v/>
      </c>
      <c r="BS893" s="69" t="str">
        <f t="shared" si="2920"/>
        <v/>
      </c>
      <c r="BT893" s="70"/>
      <c r="BU893" s="65">
        <f t="shared" ref="BU893:BU896" si="6462">IF(A893 =2014,I893,"")</f>
        <v>1301709</v>
      </c>
      <c r="BV893" s="68" t="str">
        <f t="shared" ref="BV893:BV896" si="6463">IF(A893 =2015,I893,"")</f>
        <v/>
      </c>
      <c r="BW893" s="68" t="str">
        <f t="shared" ref="BW893:BW896" si="6464">IF(A893 =2016,I893,"")</f>
        <v/>
      </c>
      <c r="BX893" s="68" t="str">
        <f t="shared" ref="BX893:BX896" si="6465">IF(A893 =2017,I893,"")</f>
        <v/>
      </c>
      <c r="BY893" s="67" t="str">
        <f t="shared" si="44"/>
        <v/>
      </c>
      <c r="BZ893" s="65"/>
      <c r="CA893" s="65">
        <f t="shared" si="45"/>
        <v>242000</v>
      </c>
      <c r="CB893" s="67" t="str">
        <f t="shared" si="46"/>
        <v/>
      </c>
      <c r="CC893" s="67" t="str">
        <f t="shared" si="47"/>
        <v/>
      </c>
      <c r="CD893" s="67" t="str">
        <f t="shared" si="48"/>
        <v/>
      </c>
      <c r="CE893" s="67" t="str">
        <f t="shared" si="49"/>
        <v/>
      </c>
      <c r="CF893" s="65"/>
      <c r="CG893" s="65">
        <f t="shared" ref="CG893:CG896" si="6466">IF(A893 =2014,Q893+R893+S893+T893+U893,"")</f>
        <v>1301709</v>
      </c>
      <c r="CH893" s="68" t="str">
        <f t="shared" ref="CH893:CH896" si="6467">IF(A893 =2015,Q893+R893+S893+T893+U893,"")</f>
        <v/>
      </c>
      <c r="CI893" s="68" t="str">
        <f t="shared" ref="CI893:CI896" si="6468">IF(A893 =2016,Q893+R893+S893+T893+U893,"")</f>
        <v/>
      </c>
      <c r="CJ893" s="68" t="str">
        <f t="shared" ref="CJ893:CJ896" si="6469">IF(A893 =2017,Q893+R893+S893+T893+U893,"")</f>
        <v/>
      </c>
      <c r="CK893" s="67" t="str">
        <f t="shared" si="54"/>
        <v/>
      </c>
      <c r="CL893" s="65"/>
      <c r="CM893" s="65">
        <f t="shared" ref="CM893:CM896" si="6470">IF(A893 =2014,Q893,"")</f>
        <v>551484</v>
      </c>
      <c r="CN893" s="68" t="str">
        <f t="shared" ref="CN893:CN896" si="6471">IF(A893 =2015,Q893,"")</f>
        <v/>
      </c>
      <c r="CO893" s="68" t="str">
        <f t="shared" ref="CO893:CO896" si="6472">IF(A893 =2016,Q893,"")</f>
        <v/>
      </c>
      <c r="CP893" s="68" t="str">
        <f t="shared" ref="CP893:CP896" si="6473">IF(A893 =2017,Q893,"")</f>
        <v/>
      </c>
      <c r="CQ893" s="67" t="str">
        <f t="shared" si="59"/>
        <v/>
      </c>
      <c r="CR893" s="65"/>
      <c r="CS893" s="65">
        <f t="shared" ref="CS893:CS896" si="6474">IF(A893 =2014,R893,"")</f>
        <v>0</v>
      </c>
      <c r="CT893" s="68" t="str">
        <f t="shared" ref="CT893:CT896" si="6475">IF(A893 =2015,R893,"")</f>
        <v/>
      </c>
      <c r="CU893" s="68" t="str">
        <f t="shared" ref="CU893:CU896" si="6476">IF(A893 =2016,R893,"")</f>
        <v/>
      </c>
      <c r="CV893" s="68" t="str">
        <f t="shared" ref="CV893:CV896" si="6477">IF(A893 =2017,R893,"")</f>
        <v/>
      </c>
      <c r="CW893" s="67" t="str">
        <f t="shared" si="64"/>
        <v/>
      </c>
      <c r="CX893" s="65"/>
      <c r="CY893" s="65">
        <f t="shared" ref="CY893:CY896" si="6478">IF(A893 =2014,S893,"")</f>
        <v>111952</v>
      </c>
      <c r="CZ893" s="68" t="str">
        <f t="shared" ref="CZ893:CZ896" si="6479">IF(A893 =2015,S893,"")</f>
        <v/>
      </c>
      <c r="DA893" s="68" t="str">
        <f t="shared" ref="DA893:DA896" si="6480">IF(A893 =2016,S893,"")</f>
        <v/>
      </c>
      <c r="DB893" s="68" t="str">
        <f t="shared" ref="DB893:DB896" si="6481">IF(A893 =2017,S893,"")</f>
        <v/>
      </c>
      <c r="DC893" s="67" t="str">
        <f t="shared" si="69"/>
        <v/>
      </c>
      <c r="DD893" s="65"/>
      <c r="DE893" s="65">
        <f t="shared" ref="DE893:DE896" si="6482">IF(A893 =2014,T893,"")</f>
        <v>544958</v>
      </c>
      <c r="DF893" s="51" t="str">
        <f t="shared" ref="DF893:DF896" si="6483">IF(A893 =2015,T893,"")</f>
        <v/>
      </c>
      <c r="DG893" s="51" t="str">
        <f t="shared" ref="DG893:DG896" si="6484">IF(A893 =2016,T893,"")</f>
        <v/>
      </c>
      <c r="DH893" s="51" t="str">
        <f t="shared" ref="DH893:DH896" si="6485">IF(A893 =2017,T893,"")</f>
        <v/>
      </c>
      <c r="DI893" s="69" t="str">
        <f t="shared" si="74"/>
        <v/>
      </c>
      <c r="DJ893" s="70"/>
      <c r="DK893" s="65">
        <f t="shared" ref="DK893:DK896" si="6486">IF(A893 =2014,U893,"")</f>
        <v>93315</v>
      </c>
      <c r="DL893" s="51" t="str">
        <f t="shared" ref="DL893:DL896" si="6487">IF(A893 =2015,U893,"")</f>
        <v/>
      </c>
      <c r="DM893" s="51" t="str">
        <f t="shared" ref="DM893:DM896" si="6488">IF(A893 =2016,U893,"")</f>
        <v/>
      </c>
      <c r="DN893" s="51" t="str">
        <f t="shared" ref="DN893:DN896" si="6489">IF(A893 =2017,U893,"")</f>
        <v/>
      </c>
      <c r="DO893" s="69" t="str">
        <f t="shared" si="79"/>
        <v/>
      </c>
      <c r="DP893" s="51"/>
      <c r="DQ893" s="51"/>
      <c r="DR893" s="51"/>
      <c r="DS893" s="51"/>
      <c r="DT893" s="51"/>
      <c r="DU893" s="181"/>
    </row>
    <row r="894" spans="1:125" ht="15" x14ac:dyDescent="0.25">
      <c r="A894" s="50">
        <v>2015</v>
      </c>
      <c r="B894" s="51" t="s">
        <v>1010</v>
      </c>
      <c r="C894" s="50" t="s">
        <v>1011</v>
      </c>
      <c r="D894" s="53" t="s">
        <v>1928</v>
      </c>
      <c r="E894" s="50" t="s">
        <v>364</v>
      </c>
      <c r="F894" s="54">
        <v>74880</v>
      </c>
      <c r="G894" s="54" t="s">
        <v>364</v>
      </c>
      <c r="H894" s="54">
        <v>246508</v>
      </c>
      <c r="I894" s="55">
        <v>1384293</v>
      </c>
      <c r="J894" s="50"/>
      <c r="K894" s="50" t="s">
        <v>2032</v>
      </c>
      <c r="L894" s="58" t="s">
        <v>2032</v>
      </c>
      <c r="M894" s="58" t="s">
        <v>2032</v>
      </c>
      <c r="N894" s="58" t="s">
        <v>2032</v>
      </c>
      <c r="O894" s="58" t="s">
        <v>2032</v>
      </c>
      <c r="P894" s="59"/>
      <c r="Q894" s="60">
        <v>643752</v>
      </c>
      <c r="R894" s="60">
        <v>142013</v>
      </c>
      <c r="S894" s="60">
        <v>109262</v>
      </c>
      <c r="T894" s="60">
        <v>360682</v>
      </c>
      <c r="U894" s="60">
        <v>128584</v>
      </c>
      <c r="V894" s="79"/>
      <c r="W894" s="90">
        <f t="shared" si="6033"/>
        <v>1384293</v>
      </c>
      <c r="X894" s="101">
        <v>294000</v>
      </c>
      <c r="Y894" s="50" t="s">
        <v>167</v>
      </c>
      <c r="Z894" s="50" t="s">
        <v>1928</v>
      </c>
      <c r="AA894" s="51" t="str">
        <f t="shared" si="6452"/>
        <v/>
      </c>
      <c r="AB894" s="68" t="str">
        <f t="shared" si="6453"/>
        <v/>
      </c>
      <c r="AC894" s="68" t="str">
        <f t="shared" si="6454"/>
        <v/>
      </c>
      <c r="AD894" s="68" t="str">
        <f t="shared" si="6455"/>
        <v/>
      </c>
      <c r="AE894" s="68" t="str">
        <f t="shared" si="6456"/>
        <v/>
      </c>
      <c r="AF894" s="68" t="str">
        <f t="shared" si="6457"/>
        <v/>
      </c>
      <c r="AG894" s="67" t="str">
        <f t="shared" si="7"/>
        <v/>
      </c>
      <c r="AH894" s="51"/>
      <c r="AI894" s="51" t="str">
        <f t="shared" si="8"/>
        <v/>
      </c>
      <c r="AJ894" s="68" t="str">
        <f t="shared" si="9"/>
        <v/>
      </c>
      <c r="AK894" s="68" t="str">
        <f t="shared" si="10"/>
        <v/>
      </c>
      <c r="AL894" s="68" t="str">
        <f t="shared" si="11"/>
        <v/>
      </c>
      <c r="AM894" s="68" t="str">
        <f t="shared" si="12"/>
        <v/>
      </c>
      <c r="AN894" s="68" t="str">
        <f t="shared" si="13"/>
        <v/>
      </c>
      <c r="AO894" s="67" t="str">
        <f t="shared" si="14"/>
        <v/>
      </c>
      <c r="AP894" s="51"/>
      <c r="AQ894" s="51" t="str">
        <f t="shared" si="15"/>
        <v/>
      </c>
      <c r="AR894" s="68" t="str">
        <f t="shared" si="16"/>
        <v/>
      </c>
      <c r="AS894" s="68" t="str">
        <f t="shared" si="17"/>
        <v/>
      </c>
      <c r="AT894" s="68" t="str">
        <f t="shared" si="18"/>
        <v/>
      </c>
      <c r="AU894" s="68" t="str">
        <f t="shared" si="19"/>
        <v/>
      </c>
      <c r="AV894" s="68" t="str">
        <f t="shared" si="20"/>
        <v/>
      </c>
      <c r="AW894" s="67" t="str">
        <f t="shared" si="21"/>
        <v/>
      </c>
      <c r="AX894" s="51"/>
      <c r="AY894" s="51" t="str">
        <f t="shared" si="22"/>
        <v/>
      </c>
      <c r="AZ894" s="68" t="str">
        <f t="shared" si="23"/>
        <v/>
      </c>
      <c r="BA894" s="68" t="str">
        <f t="shared" si="24"/>
        <v/>
      </c>
      <c r="BB894" s="68" t="str">
        <f t="shared" si="25"/>
        <v/>
      </c>
      <c r="BC894" s="68" t="str">
        <f t="shared" si="26"/>
        <v/>
      </c>
      <c r="BD894" s="68" t="str">
        <f t="shared" si="27"/>
        <v/>
      </c>
      <c r="BE894" s="68" t="str">
        <f t="shared" si="28"/>
        <v/>
      </c>
      <c r="BF894" s="51"/>
      <c r="BG894" s="69" t="str">
        <f t="shared" si="29"/>
        <v/>
      </c>
      <c r="BH894" s="67" t="str">
        <f t="shared" si="30"/>
        <v/>
      </c>
      <c r="BI894" s="67" t="str">
        <f t="shared" si="31"/>
        <v/>
      </c>
      <c r="BJ894" s="67" t="str">
        <f t="shared" si="32"/>
        <v/>
      </c>
      <c r="BK894" s="67" t="str">
        <f t="shared" si="33"/>
        <v/>
      </c>
      <c r="BL894" s="67" t="str">
        <f t="shared" si="34"/>
        <v/>
      </c>
      <c r="BM894" s="65" t="str">
        <f t="shared" si="35"/>
        <v/>
      </c>
      <c r="BN894" s="51"/>
      <c r="BO894" s="51" t="str">
        <f t="shared" si="6458"/>
        <v/>
      </c>
      <c r="BP894" s="71">
        <f t="shared" si="6459"/>
        <v>74880</v>
      </c>
      <c r="BQ894" s="51" t="str">
        <f t="shared" si="6460"/>
        <v/>
      </c>
      <c r="BR894" s="51" t="str">
        <f t="shared" si="6461"/>
        <v/>
      </c>
      <c r="BS894" s="69" t="str">
        <f t="shared" si="2920"/>
        <v/>
      </c>
      <c r="BT894" s="51"/>
      <c r="BU894" s="68" t="str">
        <f t="shared" si="6462"/>
        <v/>
      </c>
      <c r="BV894" s="65">
        <f t="shared" si="6463"/>
        <v>1384293</v>
      </c>
      <c r="BW894" s="68" t="str">
        <f t="shared" si="6464"/>
        <v/>
      </c>
      <c r="BX894" s="68" t="str">
        <f t="shared" si="6465"/>
        <v/>
      </c>
      <c r="BY894" s="67" t="str">
        <f t="shared" si="44"/>
        <v/>
      </c>
      <c r="BZ894" s="68"/>
      <c r="CA894" s="65" t="str">
        <f t="shared" si="45"/>
        <v/>
      </c>
      <c r="CB894" s="67">
        <f t="shared" si="46"/>
        <v>294000</v>
      </c>
      <c r="CC894" s="67" t="str">
        <f t="shared" si="47"/>
        <v/>
      </c>
      <c r="CD894" s="67" t="str">
        <f t="shared" si="48"/>
        <v/>
      </c>
      <c r="CE894" s="67" t="str">
        <f t="shared" si="49"/>
        <v/>
      </c>
      <c r="CF894" s="68"/>
      <c r="CG894" s="68" t="str">
        <f t="shared" si="6466"/>
        <v/>
      </c>
      <c r="CH894" s="65">
        <f t="shared" si="6467"/>
        <v>1384293</v>
      </c>
      <c r="CI894" s="68" t="str">
        <f t="shared" si="6468"/>
        <v/>
      </c>
      <c r="CJ894" s="68" t="str">
        <f t="shared" si="6469"/>
        <v/>
      </c>
      <c r="CK894" s="67" t="str">
        <f t="shared" si="54"/>
        <v/>
      </c>
      <c r="CL894" s="68"/>
      <c r="CM894" s="68" t="str">
        <f t="shared" si="6470"/>
        <v/>
      </c>
      <c r="CN894" s="65">
        <f t="shared" si="6471"/>
        <v>643752</v>
      </c>
      <c r="CO894" s="68" t="str">
        <f t="shared" si="6472"/>
        <v/>
      </c>
      <c r="CP894" s="68" t="str">
        <f t="shared" si="6473"/>
        <v/>
      </c>
      <c r="CQ894" s="67" t="str">
        <f t="shared" si="59"/>
        <v/>
      </c>
      <c r="CR894" s="68"/>
      <c r="CS894" s="68" t="str">
        <f t="shared" si="6474"/>
        <v/>
      </c>
      <c r="CT894" s="65">
        <f t="shared" si="6475"/>
        <v>142013</v>
      </c>
      <c r="CU894" s="68" t="str">
        <f t="shared" si="6476"/>
        <v/>
      </c>
      <c r="CV894" s="68" t="str">
        <f t="shared" si="6477"/>
        <v/>
      </c>
      <c r="CW894" s="67" t="str">
        <f t="shared" si="64"/>
        <v/>
      </c>
      <c r="CX894" s="68"/>
      <c r="CY894" s="68" t="str">
        <f t="shared" si="6478"/>
        <v/>
      </c>
      <c r="CZ894" s="65">
        <f t="shared" si="6479"/>
        <v>109262</v>
      </c>
      <c r="DA894" s="68" t="str">
        <f t="shared" si="6480"/>
        <v/>
      </c>
      <c r="DB894" s="68" t="str">
        <f t="shared" si="6481"/>
        <v/>
      </c>
      <c r="DC894" s="67" t="str">
        <f t="shared" si="69"/>
        <v/>
      </c>
      <c r="DD894" s="68"/>
      <c r="DE894" s="68" t="str">
        <f t="shared" si="6482"/>
        <v/>
      </c>
      <c r="DF894" s="65">
        <f t="shared" si="6483"/>
        <v>360682</v>
      </c>
      <c r="DG894" s="51" t="str">
        <f t="shared" si="6484"/>
        <v/>
      </c>
      <c r="DH894" s="51" t="str">
        <f t="shared" si="6485"/>
        <v/>
      </c>
      <c r="DI894" s="69" t="str">
        <f t="shared" si="74"/>
        <v/>
      </c>
      <c r="DJ894" s="51"/>
      <c r="DK894" s="51" t="str">
        <f t="shared" si="6486"/>
        <v/>
      </c>
      <c r="DL894" s="65">
        <f t="shared" si="6487"/>
        <v>128584</v>
      </c>
      <c r="DM894" s="51" t="str">
        <f t="shared" si="6488"/>
        <v/>
      </c>
      <c r="DN894" s="51" t="str">
        <f t="shared" si="6489"/>
        <v/>
      </c>
      <c r="DO894" s="69" t="str">
        <f t="shared" si="79"/>
        <v/>
      </c>
      <c r="DP894" s="51"/>
      <c r="DQ894" s="51"/>
      <c r="DR894" s="51"/>
      <c r="DS894" s="51"/>
      <c r="DT894" s="51"/>
      <c r="DU894" s="181"/>
    </row>
    <row r="895" spans="1:125" ht="15" x14ac:dyDescent="0.25">
      <c r="A895" s="50">
        <v>2016</v>
      </c>
      <c r="B895" s="51" t="s">
        <v>1010</v>
      </c>
      <c r="C895" s="50" t="s">
        <v>1011</v>
      </c>
      <c r="D895" s="53" t="s">
        <v>1928</v>
      </c>
      <c r="E895" s="50" t="s">
        <v>364</v>
      </c>
      <c r="F895" s="54">
        <v>72786</v>
      </c>
      <c r="G895" s="54" t="s">
        <v>364</v>
      </c>
      <c r="H895" s="54">
        <v>277264</v>
      </c>
      <c r="I895" s="55">
        <v>1529126</v>
      </c>
      <c r="J895" s="50"/>
      <c r="K895" s="50" t="s">
        <v>2032</v>
      </c>
      <c r="L895" s="58" t="s">
        <v>2032</v>
      </c>
      <c r="M895" s="58" t="s">
        <v>2032</v>
      </c>
      <c r="N895" s="58" t="s">
        <v>2032</v>
      </c>
      <c r="O895" s="58" t="s">
        <v>2032</v>
      </c>
      <c r="P895" s="59"/>
      <c r="Q895" s="60">
        <v>634762</v>
      </c>
      <c r="R895" s="60">
        <v>378743</v>
      </c>
      <c r="S895" s="60">
        <v>85398</v>
      </c>
      <c r="T895" s="60">
        <v>304278</v>
      </c>
      <c r="U895" s="60">
        <v>125945</v>
      </c>
      <c r="V895" s="79"/>
      <c r="W895" s="90">
        <f t="shared" si="6033"/>
        <v>1529126</v>
      </c>
      <c r="X895" s="101">
        <v>96000</v>
      </c>
      <c r="Y895" s="50" t="s">
        <v>167</v>
      </c>
      <c r="Z895" s="50" t="s">
        <v>1928</v>
      </c>
      <c r="AA895" s="51" t="str">
        <f t="shared" si="6452"/>
        <v/>
      </c>
      <c r="AB895" s="68" t="str">
        <f t="shared" si="6453"/>
        <v/>
      </c>
      <c r="AC895" s="68" t="str">
        <f t="shared" si="6454"/>
        <v/>
      </c>
      <c r="AD895" s="68" t="str">
        <f t="shared" si="6455"/>
        <v/>
      </c>
      <c r="AE895" s="68" t="str">
        <f t="shared" si="6456"/>
        <v/>
      </c>
      <c r="AF895" s="68" t="str">
        <f t="shared" si="6457"/>
        <v/>
      </c>
      <c r="AG895" s="67" t="str">
        <f t="shared" si="7"/>
        <v/>
      </c>
      <c r="AH895" s="51"/>
      <c r="AI895" s="51" t="str">
        <f t="shared" si="8"/>
        <v/>
      </c>
      <c r="AJ895" s="68" t="str">
        <f t="shared" si="9"/>
        <v/>
      </c>
      <c r="AK895" s="68" t="str">
        <f t="shared" si="10"/>
        <v/>
      </c>
      <c r="AL895" s="68" t="str">
        <f t="shared" si="11"/>
        <v/>
      </c>
      <c r="AM895" s="68" t="str">
        <f t="shared" si="12"/>
        <v/>
      </c>
      <c r="AN895" s="68" t="str">
        <f t="shared" si="13"/>
        <v/>
      </c>
      <c r="AO895" s="67" t="str">
        <f t="shared" si="14"/>
        <v/>
      </c>
      <c r="AP895" s="51"/>
      <c r="AQ895" s="51" t="str">
        <f t="shared" si="15"/>
        <v/>
      </c>
      <c r="AR895" s="68" t="str">
        <f t="shared" si="16"/>
        <v/>
      </c>
      <c r="AS895" s="68" t="str">
        <f t="shared" si="17"/>
        <v/>
      </c>
      <c r="AT895" s="68" t="str">
        <f t="shared" si="18"/>
        <v/>
      </c>
      <c r="AU895" s="68" t="str">
        <f t="shared" si="19"/>
        <v/>
      </c>
      <c r="AV895" s="68" t="str">
        <f t="shared" si="20"/>
        <v/>
      </c>
      <c r="AW895" s="67" t="str">
        <f t="shared" si="21"/>
        <v/>
      </c>
      <c r="AX895" s="51"/>
      <c r="AY895" s="51" t="str">
        <f t="shared" si="22"/>
        <v/>
      </c>
      <c r="AZ895" s="68" t="str">
        <f t="shared" si="23"/>
        <v/>
      </c>
      <c r="BA895" s="68" t="str">
        <f t="shared" si="24"/>
        <v/>
      </c>
      <c r="BB895" s="68" t="str">
        <f t="shared" si="25"/>
        <v/>
      </c>
      <c r="BC895" s="68" t="str">
        <f t="shared" si="26"/>
        <v/>
      </c>
      <c r="BD895" s="68" t="str">
        <f t="shared" si="27"/>
        <v/>
      </c>
      <c r="BE895" s="68" t="str">
        <f t="shared" si="28"/>
        <v/>
      </c>
      <c r="BF895" s="51"/>
      <c r="BG895" s="69" t="str">
        <f t="shared" si="29"/>
        <v/>
      </c>
      <c r="BH895" s="67" t="str">
        <f t="shared" si="30"/>
        <v/>
      </c>
      <c r="BI895" s="67" t="str">
        <f t="shared" si="31"/>
        <v/>
      </c>
      <c r="BJ895" s="67" t="str">
        <f t="shared" si="32"/>
        <v/>
      </c>
      <c r="BK895" s="67" t="str">
        <f t="shared" si="33"/>
        <v/>
      </c>
      <c r="BL895" s="67" t="str">
        <f t="shared" si="34"/>
        <v/>
      </c>
      <c r="BM895" s="65" t="str">
        <f t="shared" si="35"/>
        <v/>
      </c>
      <c r="BN895" s="51"/>
      <c r="BO895" s="51" t="str">
        <f t="shared" si="6458"/>
        <v/>
      </c>
      <c r="BP895" s="51" t="str">
        <f t="shared" si="6459"/>
        <v/>
      </c>
      <c r="BQ895" s="71">
        <f t="shared" si="6460"/>
        <v>72786</v>
      </c>
      <c r="BR895" s="51" t="str">
        <f t="shared" si="6461"/>
        <v/>
      </c>
      <c r="BS895" s="69" t="str">
        <f t="shared" si="2920"/>
        <v/>
      </c>
      <c r="BT895" s="51"/>
      <c r="BU895" s="68" t="str">
        <f t="shared" si="6462"/>
        <v/>
      </c>
      <c r="BV895" s="68" t="str">
        <f t="shared" si="6463"/>
        <v/>
      </c>
      <c r="BW895" s="65">
        <f t="shared" si="6464"/>
        <v>1529126</v>
      </c>
      <c r="BX895" s="68" t="str">
        <f t="shared" si="6465"/>
        <v/>
      </c>
      <c r="BY895" s="67" t="str">
        <f t="shared" si="44"/>
        <v/>
      </c>
      <c r="BZ895" s="68"/>
      <c r="CA895" s="65" t="str">
        <f t="shared" si="45"/>
        <v/>
      </c>
      <c r="CB895" s="67" t="str">
        <f t="shared" si="46"/>
        <v/>
      </c>
      <c r="CC895" s="67">
        <f t="shared" si="47"/>
        <v>96000</v>
      </c>
      <c r="CD895" s="67" t="str">
        <f t="shared" si="48"/>
        <v/>
      </c>
      <c r="CE895" s="67" t="str">
        <f t="shared" si="49"/>
        <v/>
      </c>
      <c r="CF895" s="68"/>
      <c r="CG895" s="68" t="str">
        <f t="shared" si="6466"/>
        <v/>
      </c>
      <c r="CH895" s="68" t="str">
        <f t="shared" si="6467"/>
        <v/>
      </c>
      <c r="CI895" s="65">
        <f t="shared" si="6468"/>
        <v>1529126</v>
      </c>
      <c r="CJ895" s="68" t="str">
        <f t="shared" si="6469"/>
        <v/>
      </c>
      <c r="CK895" s="67" t="str">
        <f t="shared" si="54"/>
        <v/>
      </c>
      <c r="CL895" s="68"/>
      <c r="CM895" s="68" t="str">
        <f t="shared" si="6470"/>
        <v/>
      </c>
      <c r="CN895" s="68" t="str">
        <f t="shared" si="6471"/>
        <v/>
      </c>
      <c r="CO895" s="65">
        <f t="shared" si="6472"/>
        <v>634762</v>
      </c>
      <c r="CP895" s="68" t="str">
        <f t="shared" si="6473"/>
        <v/>
      </c>
      <c r="CQ895" s="67" t="str">
        <f t="shared" si="59"/>
        <v/>
      </c>
      <c r="CR895" s="68"/>
      <c r="CS895" s="68" t="str">
        <f t="shared" si="6474"/>
        <v/>
      </c>
      <c r="CT895" s="68" t="str">
        <f t="shared" si="6475"/>
        <v/>
      </c>
      <c r="CU895" s="65">
        <f t="shared" si="6476"/>
        <v>378743</v>
      </c>
      <c r="CV895" s="68" t="str">
        <f t="shared" si="6477"/>
        <v/>
      </c>
      <c r="CW895" s="67" t="str">
        <f t="shared" si="64"/>
        <v/>
      </c>
      <c r="CX895" s="68"/>
      <c r="CY895" s="68" t="str">
        <f t="shared" si="6478"/>
        <v/>
      </c>
      <c r="CZ895" s="68" t="str">
        <f t="shared" si="6479"/>
        <v/>
      </c>
      <c r="DA895" s="65">
        <f t="shared" si="6480"/>
        <v>85398</v>
      </c>
      <c r="DB895" s="68" t="str">
        <f t="shared" si="6481"/>
        <v/>
      </c>
      <c r="DC895" s="67" t="str">
        <f t="shared" si="69"/>
        <v/>
      </c>
      <c r="DD895" s="68"/>
      <c r="DE895" s="68" t="str">
        <f t="shared" si="6482"/>
        <v/>
      </c>
      <c r="DF895" s="51" t="str">
        <f t="shared" si="6483"/>
        <v/>
      </c>
      <c r="DG895" s="65">
        <f t="shared" si="6484"/>
        <v>304278</v>
      </c>
      <c r="DH895" s="51" t="str">
        <f t="shared" si="6485"/>
        <v/>
      </c>
      <c r="DI895" s="69" t="str">
        <f t="shared" si="74"/>
        <v/>
      </c>
      <c r="DJ895" s="51"/>
      <c r="DK895" s="51" t="str">
        <f t="shared" si="6486"/>
        <v/>
      </c>
      <c r="DL895" s="51" t="str">
        <f t="shared" si="6487"/>
        <v/>
      </c>
      <c r="DM895" s="65">
        <f t="shared" si="6488"/>
        <v>125945</v>
      </c>
      <c r="DN895" s="51" t="str">
        <f t="shared" si="6489"/>
        <v/>
      </c>
      <c r="DO895" s="69" t="str">
        <f t="shared" si="79"/>
        <v/>
      </c>
      <c r="DP895" s="51"/>
      <c r="DQ895" s="51"/>
      <c r="DR895" s="51"/>
      <c r="DS895" s="51"/>
      <c r="DT895" s="51"/>
      <c r="DU895" s="181"/>
    </row>
    <row r="896" spans="1:125" ht="15" x14ac:dyDescent="0.25">
      <c r="A896" s="50">
        <v>2017</v>
      </c>
      <c r="B896" s="51" t="s">
        <v>1010</v>
      </c>
      <c r="C896" s="50" t="s">
        <v>1011</v>
      </c>
      <c r="D896" s="53" t="s">
        <v>1928</v>
      </c>
      <c r="E896" s="50" t="s">
        <v>364</v>
      </c>
      <c r="F896" s="54">
        <v>71145</v>
      </c>
      <c r="G896" s="54" t="s">
        <v>364</v>
      </c>
      <c r="H896" s="54">
        <v>293090</v>
      </c>
      <c r="I896" s="55">
        <v>1521248</v>
      </c>
      <c r="J896" s="50"/>
      <c r="K896" s="50" t="s">
        <v>2032</v>
      </c>
      <c r="L896" s="58" t="s">
        <v>2032</v>
      </c>
      <c r="M896" s="58" t="s">
        <v>2032</v>
      </c>
      <c r="N896" s="58" t="s">
        <v>2032</v>
      </c>
      <c r="O896" s="58" t="s">
        <v>2032</v>
      </c>
      <c r="P896" s="59"/>
      <c r="Q896" s="60">
        <v>630923</v>
      </c>
      <c r="R896" s="60">
        <v>136804</v>
      </c>
      <c r="S896" s="60">
        <v>93568</v>
      </c>
      <c r="T896" s="60">
        <v>531668</v>
      </c>
      <c r="U896" s="60">
        <v>128285</v>
      </c>
      <c r="V896" s="79"/>
      <c r="W896" s="90">
        <f t="shared" si="6033"/>
        <v>1521248</v>
      </c>
      <c r="X896" s="101">
        <v>53000</v>
      </c>
      <c r="Y896" s="50" t="s">
        <v>167</v>
      </c>
      <c r="Z896" s="50" t="s">
        <v>1928</v>
      </c>
      <c r="AA896" s="51" t="str">
        <f t="shared" si="6452"/>
        <v/>
      </c>
      <c r="AB896" s="68" t="str">
        <f t="shared" si="6453"/>
        <v/>
      </c>
      <c r="AC896" s="68" t="str">
        <f t="shared" si="6454"/>
        <v/>
      </c>
      <c r="AD896" s="68" t="str">
        <f t="shared" si="6455"/>
        <v/>
      </c>
      <c r="AE896" s="68" t="str">
        <f t="shared" si="6456"/>
        <v/>
      </c>
      <c r="AF896" s="68" t="str">
        <f t="shared" si="6457"/>
        <v/>
      </c>
      <c r="AG896" s="67" t="str">
        <f t="shared" si="7"/>
        <v/>
      </c>
      <c r="AH896" s="51"/>
      <c r="AI896" s="51" t="str">
        <f t="shared" si="8"/>
        <v/>
      </c>
      <c r="AJ896" s="68" t="str">
        <f t="shared" si="9"/>
        <v/>
      </c>
      <c r="AK896" s="68" t="str">
        <f t="shared" si="10"/>
        <v/>
      </c>
      <c r="AL896" s="68" t="str">
        <f t="shared" si="11"/>
        <v/>
      </c>
      <c r="AM896" s="68" t="str">
        <f t="shared" si="12"/>
        <v/>
      </c>
      <c r="AN896" s="68" t="str">
        <f t="shared" si="13"/>
        <v/>
      </c>
      <c r="AO896" s="67" t="str">
        <f t="shared" si="14"/>
        <v/>
      </c>
      <c r="AP896" s="51"/>
      <c r="AQ896" s="51" t="str">
        <f t="shared" si="15"/>
        <v/>
      </c>
      <c r="AR896" s="68" t="str">
        <f t="shared" si="16"/>
        <v/>
      </c>
      <c r="AS896" s="68" t="str">
        <f t="shared" si="17"/>
        <v/>
      </c>
      <c r="AT896" s="68" t="str">
        <f t="shared" si="18"/>
        <v/>
      </c>
      <c r="AU896" s="68" t="str">
        <f t="shared" si="19"/>
        <v/>
      </c>
      <c r="AV896" s="68" t="str">
        <f t="shared" si="20"/>
        <v/>
      </c>
      <c r="AW896" s="67" t="str">
        <f t="shared" si="21"/>
        <v/>
      </c>
      <c r="AX896" s="51"/>
      <c r="AY896" s="51" t="str">
        <f t="shared" si="22"/>
        <v/>
      </c>
      <c r="AZ896" s="68" t="str">
        <f t="shared" si="23"/>
        <v/>
      </c>
      <c r="BA896" s="68" t="str">
        <f t="shared" si="24"/>
        <v/>
      </c>
      <c r="BB896" s="68" t="str">
        <f t="shared" si="25"/>
        <v/>
      </c>
      <c r="BC896" s="68" t="str">
        <f t="shared" si="26"/>
        <v/>
      </c>
      <c r="BD896" s="68" t="str">
        <f t="shared" si="27"/>
        <v/>
      </c>
      <c r="BE896" s="68" t="str">
        <f t="shared" si="28"/>
        <v/>
      </c>
      <c r="BF896" s="51"/>
      <c r="BG896" s="69" t="str">
        <f t="shared" si="29"/>
        <v/>
      </c>
      <c r="BH896" s="67" t="str">
        <f t="shared" si="30"/>
        <v/>
      </c>
      <c r="BI896" s="67" t="str">
        <f t="shared" si="31"/>
        <v/>
      </c>
      <c r="BJ896" s="67" t="str">
        <f t="shared" si="32"/>
        <v/>
      </c>
      <c r="BK896" s="67" t="str">
        <f t="shared" si="33"/>
        <v/>
      </c>
      <c r="BL896" s="67" t="str">
        <f t="shared" si="34"/>
        <v/>
      </c>
      <c r="BM896" s="65" t="str">
        <f t="shared" si="35"/>
        <v/>
      </c>
      <c r="BN896" s="51"/>
      <c r="BO896" s="51" t="str">
        <f t="shared" si="6458"/>
        <v/>
      </c>
      <c r="BP896" s="51" t="str">
        <f t="shared" si="6459"/>
        <v/>
      </c>
      <c r="BQ896" s="51" t="str">
        <f t="shared" si="6460"/>
        <v/>
      </c>
      <c r="BR896" s="71">
        <f t="shared" si="6461"/>
        <v>71145</v>
      </c>
      <c r="BS896" s="69" t="str">
        <f t="shared" si="2920"/>
        <v/>
      </c>
      <c r="BT896" s="51"/>
      <c r="BU896" s="68" t="str">
        <f t="shared" si="6462"/>
        <v/>
      </c>
      <c r="BV896" s="68" t="str">
        <f t="shared" si="6463"/>
        <v/>
      </c>
      <c r="BW896" s="68" t="str">
        <f t="shared" si="6464"/>
        <v/>
      </c>
      <c r="BX896" s="65">
        <f t="shared" si="6465"/>
        <v>1521248</v>
      </c>
      <c r="BY896" s="67" t="str">
        <f t="shared" si="44"/>
        <v/>
      </c>
      <c r="BZ896" s="68"/>
      <c r="CA896" s="65" t="str">
        <f t="shared" si="45"/>
        <v/>
      </c>
      <c r="CB896" s="67" t="str">
        <f t="shared" si="46"/>
        <v/>
      </c>
      <c r="CC896" s="67" t="str">
        <f t="shared" si="47"/>
        <v/>
      </c>
      <c r="CD896" s="67">
        <f t="shared" si="48"/>
        <v>53000</v>
      </c>
      <c r="CE896" s="67" t="str">
        <f t="shared" si="49"/>
        <v/>
      </c>
      <c r="CF896" s="68"/>
      <c r="CG896" s="68" t="str">
        <f t="shared" si="6466"/>
        <v/>
      </c>
      <c r="CH896" s="68" t="str">
        <f t="shared" si="6467"/>
        <v/>
      </c>
      <c r="CI896" s="68" t="str">
        <f t="shared" si="6468"/>
        <v/>
      </c>
      <c r="CJ896" s="65">
        <f t="shared" si="6469"/>
        <v>1521248</v>
      </c>
      <c r="CK896" s="67" t="str">
        <f t="shared" si="54"/>
        <v/>
      </c>
      <c r="CL896" s="68"/>
      <c r="CM896" s="68" t="str">
        <f t="shared" si="6470"/>
        <v/>
      </c>
      <c r="CN896" s="68" t="str">
        <f t="shared" si="6471"/>
        <v/>
      </c>
      <c r="CO896" s="68" t="str">
        <f t="shared" si="6472"/>
        <v/>
      </c>
      <c r="CP896" s="65">
        <f t="shared" si="6473"/>
        <v>630923</v>
      </c>
      <c r="CQ896" s="67" t="str">
        <f t="shared" si="59"/>
        <v/>
      </c>
      <c r="CR896" s="68"/>
      <c r="CS896" s="68" t="str">
        <f t="shared" si="6474"/>
        <v/>
      </c>
      <c r="CT896" s="68" t="str">
        <f t="shared" si="6475"/>
        <v/>
      </c>
      <c r="CU896" s="68" t="str">
        <f t="shared" si="6476"/>
        <v/>
      </c>
      <c r="CV896" s="65">
        <f t="shared" si="6477"/>
        <v>136804</v>
      </c>
      <c r="CW896" s="67" t="str">
        <f t="shared" si="64"/>
        <v/>
      </c>
      <c r="CX896" s="68"/>
      <c r="CY896" s="68" t="str">
        <f t="shared" si="6478"/>
        <v/>
      </c>
      <c r="CZ896" s="68" t="str">
        <f t="shared" si="6479"/>
        <v/>
      </c>
      <c r="DA896" s="68" t="str">
        <f t="shared" si="6480"/>
        <v/>
      </c>
      <c r="DB896" s="65">
        <f t="shared" si="6481"/>
        <v>93568</v>
      </c>
      <c r="DC896" s="67" t="str">
        <f t="shared" si="69"/>
        <v/>
      </c>
      <c r="DD896" s="68"/>
      <c r="DE896" s="68" t="str">
        <f t="shared" si="6482"/>
        <v/>
      </c>
      <c r="DF896" s="51" t="str">
        <f t="shared" si="6483"/>
        <v/>
      </c>
      <c r="DG896" s="51" t="str">
        <f t="shared" si="6484"/>
        <v/>
      </c>
      <c r="DH896" s="65">
        <f t="shared" si="6485"/>
        <v>531668</v>
      </c>
      <c r="DI896" s="69" t="str">
        <f t="shared" si="74"/>
        <v/>
      </c>
      <c r="DJ896" s="51"/>
      <c r="DK896" s="51" t="str">
        <f t="shared" si="6486"/>
        <v/>
      </c>
      <c r="DL896" s="51" t="str">
        <f t="shared" si="6487"/>
        <v/>
      </c>
      <c r="DM896" s="51" t="str">
        <f t="shared" si="6488"/>
        <v/>
      </c>
      <c r="DN896" s="65">
        <f t="shared" si="6489"/>
        <v>128285</v>
      </c>
      <c r="DO896" s="69" t="str">
        <f t="shared" si="79"/>
        <v/>
      </c>
      <c r="DP896" s="51"/>
      <c r="DQ896" s="51"/>
      <c r="DR896" s="51"/>
      <c r="DS896" s="51"/>
      <c r="DT896" s="51"/>
      <c r="DU896" s="181"/>
    </row>
    <row r="897" spans="1:125" ht="15" x14ac:dyDescent="0.25">
      <c r="A897" s="50">
        <v>2018</v>
      </c>
      <c r="B897" s="51" t="s">
        <v>1010</v>
      </c>
      <c r="C897" s="50" t="s">
        <v>1011</v>
      </c>
      <c r="D897" s="170" t="s">
        <v>1928</v>
      </c>
      <c r="E897" s="50" t="s">
        <v>364</v>
      </c>
      <c r="F897" s="89">
        <v>72324</v>
      </c>
      <c r="G897" s="89">
        <v>0</v>
      </c>
      <c r="H897" s="89">
        <v>274270</v>
      </c>
      <c r="I897" s="90">
        <v>1544775</v>
      </c>
      <c r="J897" s="50"/>
      <c r="K897" s="50" t="s">
        <v>2032</v>
      </c>
      <c r="L897" s="58"/>
      <c r="M897" s="58"/>
      <c r="N897" s="58"/>
      <c r="O897" s="58"/>
      <c r="P897" s="91"/>
      <c r="Q897" s="92">
        <v>669018</v>
      </c>
      <c r="R897" s="92">
        <v>212759</v>
      </c>
      <c r="S897" s="92">
        <v>248219</v>
      </c>
      <c r="T897" s="92">
        <v>414779</v>
      </c>
      <c r="U897" s="94"/>
      <c r="V897" s="94"/>
      <c r="W897" s="90">
        <f t="shared" si="6033"/>
        <v>1544775</v>
      </c>
      <c r="X897" s="90">
        <v>637597</v>
      </c>
      <c r="Y897" s="56" t="s">
        <v>167</v>
      </c>
      <c r="Z897" s="50"/>
      <c r="AA897" s="51"/>
      <c r="AB897" s="68"/>
      <c r="AC897" s="68"/>
      <c r="AD897" s="68"/>
      <c r="AE897" s="68"/>
      <c r="AF897" s="68"/>
      <c r="AG897" s="67" t="str">
        <f t="shared" si="7"/>
        <v/>
      </c>
      <c r="AH897" s="51"/>
      <c r="AI897" s="51" t="str">
        <f t="shared" si="8"/>
        <v/>
      </c>
      <c r="AJ897" s="68" t="str">
        <f t="shared" si="9"/>
        <v/>
      </c>
      <c r="AK897" s="68" t="str">
        <f t="shared" si="10"/>
        <v/>
      </c>
      <c r="AL897" s="68" t="str">
        <f t="shared" si="11"/>
        <v/>
      </c>
      <c r="AM897" s="68" t="str">
        <f t="shared" si="12"/>
        <v/>
      </c>
      <c r="AN897" s="68" t="str">
        <f t="shared" si="13"/>
        <v/>
      </c>
      <c r="AO897" s="67" t="str">
        <f t="shared" si="14"/>
        <v/>
      </c>
      <c r="AP897" s="51"/>
      <c r="AQ897" s="51" t="str">
        <f t="shared" si="15"/>
        <v/>
      </c>
      <c r="AR897" s="68" t="str">
        <f t="shared" si="16"/>
        <v/>
      </c>
      <c r="AS897" s="68" t="str">
        <f t="shared" si="17"/>
        <v/>
      </c>
      <c r="AT897" s="68" t="str">
        <f t="shared" si="18"/>
        <v/>
      </c>
      <c r="AU897" s="68" t="str">
        <f t="shared" si="19"/>
        <v/>
      </c>
      <c r="AV897" s="68" t="str">
        <f t="shared" si="20"/>
        <v/>
      </c>
      <c r="AW897" s="67" t="str">
        <f t="shared" si="21"/>
        <v/>
      </c>
      <c r="AX897" s="51"/>
      <c r="AY897" s="51" t="str">
        <f t="shared" si="22"/>
        <v/>
      </c>
      <c r="AZ897" s="68" t="str">
        <f t="shared" si="23"/>
        <v/>
      </c>
      <c r="BA897" s="68" t="str">
        <f t="shared" si="24"/>
        <v/>
      </c>
      <c r="BB897" s="68" t="str">
        <f t="shared" si="25"/>
        <v/>
      </c>
      <c r="BC897" s="68" t="str">
        <f t="shared" si="26"/>
        <v/>
      </c>
      <c r="BD897" s="68" t="str">
        <f t="shared" si="27"/>
        <v/>
      </c>
      <c r="BE897" s="68" t="str">
        <f t="shared" si="28"/>
        <v/>
      </c>
      <c r="BF897" s="51"/>
      <c r="BG897" s="69" t="str">
        <f t="shared" si="29"/>
        <v/>
      </c>
      <c r="BH897" s="67" t="str">
        <f t="shared" si="30"/>
        <v/>
      </c>
      <c r="BI897" s="67" t="str">
        <f t="shared" si="31"/>
        <v/>
      </c>
      <c r="BJ897" s="67" t="str">
        <f t="shared" si="32"/>
        <v/>
      </c>
      <c r="BK897" s="67" t="str">
        <f t="shared" si="33"/>
        <v/>
      </c>
      <c r="BL897" s="67" t="str">
        <f t="shared" si="34"/>
        <v/>
      </c>
      <c r="BM897" s="65" t="str">
        <f t="shared" si="35"/>
        <v/>
      </c>
      <c r="BN897" s="70"/>
      <c r="BO897" s="70"/>
      <c r="BP897" s="51"/>
      <c r="BQ897" s="51"/>
      <c r="BR897" s="51"/>
      <c r="BS897" s="96">
        <f t="shared" si="2920"/>
        <v>72324</v>
      </c>
      <c r="BT897" s="70"/>
      <c r="BU897" s="65"/>
      <c r="BV897" s="68"/>
      <c r="BW897" s="68"/>
      <c r="BX897" s="68"/>
      <c r="BY897" s="67">
        <f t="shared" si="44"/>
        <v>1544775</v>
      </c>
      <c r="BZ897" s="65"/>
      <c r="CA897" s="65" t="str">
        <f t="shared" si="45"/>
        <v/>
      </c>
      <c r="CB897" s="67" t="str">
        <f t="shared" si="46"/>
        <v/>
      </c>
      <c r="CC897" s="67" t="str">
        <f t="shared" si="47"/>
        <v/>
      </c>
      <c r="CD897" s="67" t="str">
        <f t="shared" si="48"/>
        <v/>
      </c>
      <c r="CE897" s="67">
        <f t="shared" si="49"/>
        <v>637597</v>
      </c>
      <c r="CF897" s="65"/>
      <c r="CG897" s="65"/>
      <c r="CH897" s="68"/>
      <c r="CI897" s="68"/>
      <c r="CJ897" s="68"/>
      <c r="CK897" s="67">
        <f t="shared" si="54"/>
        <v>1544775</v>
      </c>
      <c r="CL897" s="65"/>
      <c r="CM897" s="65"/>
      <c r="CN897" s="68"/>
      <c r="CO897" s="68"/>
      <c r="CP897" s="68"/>
      <c r="CQ897" s="67">
        <f t="shared" si="59"/>
        <v>669018</v>
      </c>
      <c r="CR897" s="65"/>
      <c r="CS897" s="65"/>
      <c r="CT897" s="68"/>
      <c r="CU897" s="68"/>
      <c r="CV897" s="68"/>
      <c r="CW897" s="67">
        <f t="shared" si="64"/>
        <v>212759</v>
      </c>
      <c r="CX897" s="65"/>
      <c r="CY897" s="65"/>
      <c r="CZ897" s="68"/>
      <c r="DA897" s="68"/>
      <c r="DB897" s="68"/>
      <c r="DC897" s="67">
        <f t="shared" si="69"/>
        <v>248219</v>
      </c>
      <c r="DD897" s="65"/>
      <c r="DE897" s="65"/>
      <c r="DF897" s="51"/>
      <c r="DG897" s="51"/>
      <c r="DH897" s="51"/>
      <c r="DI897" s="67">
        <f t="shared" si="74"/>
        <v>414779</v>
      </c>
      <c r="DJ897" s="70"/>
      <c r="DK897" s="70"/>
      <c r="DL897" s="51"/>
      <c r="DM897" s="51"/>
      <c r="DN897" s="51"/>
      <c r="DO897" s="67">
        <f t="shared" si="79"/>
        <v>669018</v>
      </c>
      <c r="DP897" s="51"/>
      <c r="DQ897" s="51"/>
      <c r="DR897" s="51"/>
      <c r="DS897" s="51"/>
      <c r="DT897" s="51"/>
      <c r="DU897" s="181"/>
    </row>
    <row r="898" spans="1:125" ht="15" x14ac:dyDescent="0.25">
      <c r="A898" s="50"/>
      <c r="B898" s="51"/>
      <c r="C898" s="50"/>
      <c r="D898" s="53"/>
      <c r="E898" s="50"/>
      <c r="F898" s="54"/>
      <c r="G898" s="54"/>
      <c r="H898" s="54"/>
      <c r="I898" s="55"/>
      <c r="J898" s="50"/>
      <c r="K898" s="50" t="s">
        <v>2032</v>
      </c>
      <c r="L898" s="58"/>
      <c r="M898" s="58"/>
      <c r="N898" s="58"/>
      <c r="O898" s="58"/>
      <c r="P898" s="59"/>
      <c r="Q898" s="60"/>
      <c r="R898" s="60"/>
      <c r="S898" s="60"/>
      <c r="T898" s="60"/>
      <c r="U898" s="60"/>
      <c r="V898" s="79"/>
      <c r="W898" s="90">
        <f t="shared" si="6033"/>
        <v>0</v>
      </c>
      <c r="X898" s="101"/>
      <c r="Y898" s="50"/>
      <c r="Z898" s="50"/>
      <c r="AA898" s="51"/>
      <c r="AB898" s="68"/>
      <c r="AC898" s="68"/>
      <c r="AD898" s="68"/>
      <c r="AE898" s="68"/>
      <c r="AF898" s="68"/>
      <c r="AG898" s="67" t="str">
        <f t="shared" si="7"/>
        <v/>
      </c>
      <c r="AH898" s="51"/>
      <c r="AI898" s="51" t="str">
        <f t="shared" si="8"/>
        <v/>
      </c>
      <c r="AJ898" s="68" t="str">
        <f t="shared" si="9"/>
        <v/>
      </c>
      <c r="AK898" s="68" t="str">
        <f t="shared" si="10"/>
        <v/>
      </c>
      <c r="AL898" s="68" t="str">
        <f t="shared" si="11"/>
        <v/>
      </c>
      <c r="AM898" s="68" t="str">
        <f t="shared" si="12"/>
        <v/>
      </c>
      <c r="AN898" s="68" t="str">
        <f t="shared" si="13"/>
        <v/>
      </c>
      <c r="AO898" s="67" t="str">
        <f t="shared" si="14"/>
        <v/>
      </c>
      <c r="AP898" s="51"/>
      <c r="AQ898" s="51" t="str">
        <f t="shared" si="15"/>
        <v/>
      </c>
      <c r="AR898" s="68" t="str">
        <f t="shared" si="16"/>
        <v/>
      </c>
      <c r="AS898" s="68" t="str">
        <f t="shared" si="17"/>
        <v/>
      </c>
      <c r="AT898" s="68" t="str">
        <f t="shared" si="18"/>
        <v/>
      </c>
      <c r="AU898" s="68" t="str">
        <f t="shared" si="19"/>
        <v/>
      </c>
      <c r="AV898" s="68" t="str">
        <f t="shared" si="20"/>
        <v/>
      </c>
      <c r="AW898" s="67" t="str">
        <f t="shared" si="21"/>
        <v/>
      </c>
      <c r="AX898" s="51"/>
      <c r="AY898" s="51" t="str">
        <f t="shared" si="22"/>
        <v/>
      </c>
      <c r="AZ898" s="68" t="str">
        <f t="shared" si="23"/>
        <v/>
      </c>
      <c r="BA898" s="68" t="str">
        <f t="shared" si="24"/>
        <v/>
      </c>
      <c r="BB898" s="68" t="str">
        <f t="shared" si="25"/>
        <v/>
      </c>
      <c r="BC898" s="68" t="str">
        <f t="shared" si="26"/>
        <v/>
      </c>
      <c r="BD898" s="68" t="str">
        <f t="shared" si="27"/>
        <v/>
      </c>
      <c r="BE898" s="68" t="str">
        <f t="shared" si="28"/>
        <v/>
      </c>
      <c r="BF898" s="51"/>
      <c r="BG898" s="69" t="str">
        <f t="shared" si="29"/>
        <v/>
      </c>
      <c r="BH898" s="67" t="str">
        <f t="shared" si="30"/>
        <v/>
      </c>
      <c r="BI898" s="67" t="str">
        <f t="shared" si="31"/>
        <v/>
      </c>
      <c r="BJ898" s="67" t="str">
        <f t="shared" si="32"/>
        <v/>
      </c>
      <c r="BK898" s="67" t="str">
        <f t="shared" si="33"/>
        <v/>
      </c>
      <c r="BL898" s="67" t="str">
        <f t="shared" si="34"/>
        <v/>
      </c>
      <c r="BM898" s="65" t="str">
        <f t="shared" si="35"/>
        <v/>
      </c>
      <c r="BN898" s="70"/>
      <c r="BO898" s="70"/>
      <c r="BP898" s="51"/>
      <c r="BQ898" s="51"/>
      <c r="BR898" s="51"/>
      <c r="BS898" s="69" t="str">
        <f t="shared" si="2920"/>
        <v/>
      </c>
      <c r="BT898" s="70"/>
      <c r="BU898" s="65"/>
      <c r="BV898" s="68"/>
      <c r="BW898" s="68"/>
      <c r="BX898" s="68"/>
      <c r="BY898" s="67" t="str">
        <f t="shared" si="44"/>
        <v/>
      </c>
      <c r="BZ898" s="65"/>
      <c r="CA898" s="65" t="str">
        <f t="shared" si="45"/>
        <v/>
      </c>
      <c r="CB898" s="67" t="str">
        <f t="shared" si="46"/>
        <v/>
      </c>
      <c r="CC898" s="67" t="str">
        <f t="shared" si="47"/>
        <v/>
      </c>
      <c r="CD898" s="67" t="str">
        <f t="shared" si="48"/>
        <v/>
      </c>
      <c r="CE898" s="67" t="str">
        <f t="shared" si="49"/>
        <v/>
      </c>
      <c r="CF898" s="65"/>
      <c r="CG898" s="65"/>
      <c r="CH898" s="68"/>
      <c r="CI898" s="68"/>
      <c r="CJ898" s="68"/>
      <c r="CK898" s="67" t="str">
        <f t="shared" si="54"/>
        <v/>
      </c>
      <c r="CL898" s="65"/>
      <c r="CM898" s="65"/>
      <c r="CN898" s="68"/>
      <c r="CO898" s="68"/>
      <c r="CP898" s="68"/>
      <c r="CQ898" s="67" t="str">
        <f t="shared" si="59"/>
        <v/>
      </c>
      <c r="CR898" s="65"/>
      <c r="CS898" s="65"/>
      <c r="CT898" s="68"/>
      <c r="CU898" s="68"/>
      <c r="CV898" s="68"/>
      <c r="CW898" s="67" t="str">
        <f t="shared" si="64"/>
        <v/>
      </c>
      <c r="CX898" s="65"/>
      <c r="CY898" s="65"/>
      <c r="CZ898" s="68"/>
      <c r="DA898" s="68"/>
      <c r="DB898" s="68"/>
      <c r="DC898" s="67" t="str">
        <f t="shared" si="69"/>
        <v/>
      </c>
      <c r="DD898" s="65"/>
      <c r="DE898" s="65"/>
      <c r="DF898" s="51"/>
      <c r="DG898" s="51"/>
      <c r="DH898" s="51"/>
      <c r="DI898" s="69" t="str">
        <f t="shared" si="74"/>
        <v/>
      </c>
      <c r="DJ898" s="70"/>
      <c r="DK898" s="70"/>
      <c r="DL898" s="51"/>
      <c r="DM898" s="51"/>
      <c r="DN898" s="51"/>
      <c r="DO898" s="69" t="str">
        <f t="shared" si="79"/>
        <v/>
      </c>
      <c r="DP898" s="51"/>
      <c r="DQ898" s="51"/>
      <c r="DR898" s="51"/>
      <c r="DS898" s="51"/>
      <c r="DT898" s="51"/>
      <c r="DU898" s="181"/>
    </row>
    <row r="899" spans="1:125" ht="15" x14ac:dyDescent="0.25">
      <c r="A899" s="50">
        <v>2014</v>
      </c>
      <c r="B899" s="51" t="s">
        <v>928</v>
      </c>
      <c r="C899" s="50" t="s">
        <v>929</v>
      </c>
      <c r="D899" s="53" t="s">
        <v>1345</v>
      </c>
      <c r="E899" s="50" t="s">
        <v>364</v>
      </c>
      <c r="F899" s="54">
        <v>36056</v>
      </c>
      <c r="G899" s="54" t="s">
        <v>364</v>
      </c>
      <c r="H899" s="54">
        <v>48391</v>
      </c>
      <c r="I899" s="55">
        <v>856169</v>
      </c>
      <c r="J899" s="50"/>
      <c r="K899" s="50" t="s">
        <v>2032</v>
      </c>
      <c r="L899" s="58" t="s">
        <v>2032</v>
      </c>
      <c r="M899" s="58" t="s">
        <v>2032</v>
      </c>
      <c r="N899" s="58" t="s">
        <v>2032</v>
      </c>
      <c r="O899" s="58" t="s">
        <v>2032</v>
      </c>
      <c r="P899" s="59"/>
      <c r="Q899" s="60">
        <v>0</v>
      </c>
      <c r="R899" s="60">
        <v>574652</v>
      </c>
      <c r="S899" s="60">
        <v>83022</v>
      </c>
      <c r="T899" s="60">
        <v>194895</v>
      </c>
      <c r="U899" s="60">
        <v>3600</v>
      </c>
      <c r="V899" s="79"/>
      <c r="W899" s="90">
        <f t="shared" si="6033"/>
        <v>856169</v>
      </c>
      <c r="X899" s="101">
        <v>0</v>
      </c>
      <c r="Y899" s="50" t="s">
        <v>167</v>
      </c>
      <c r="Z899" s="50" t="s">
        <v>1345</v>
      </c>
      <c r="AA899" s="51" t="str">
        <f t="shared" ref="AA899:AA902" si="6490">IF(A899 =2014,IF(Y899 ="",F899,""),"")</f>
        <v/>
      </c>
      <c r="AB899" s="68" t="str">
        <f t="shared" ref="AB899:AB902" si="6491">IF(A899 =2014,IF(Y899 ="",I899,""),"")</f>
        <v/>
      </c>
      <c r="AC899" s="68" t="str">
        <f t="shared" ref="AC899:AC902" si="6492">IF(A899 =2014,IF(Y899 ="",Q899,""),"")</f>
        <v/>
      </c>
      <c r="AD899" s="68" t="str">
        <f t="shared" ref="AD899:AD902" si="6493">IF(A899 =2014,IF(Y899 ="",R899,""),"")</f>
        <v/>
      </c>
      <c r="AE899" s="68" t="str">
        <f t="shared" ref="AE899:AE902" si="6494">IF(A899 =2014,IF(Y899 ="",S899,""),"")</f>
        <v/>
      </c>
      <c r="AF899" s="68" t="str">
        <f t="shared" ref="AF899:AF902" si="6495">IF(A899 =2014,IF(Y899 ="",T899+U899,""),"")</f>
        <v/>
      </c>
      <c r="AG899" s="67" t="str">
        <f t="shared" si="7"/>
        <v/>
      </c>
      <c r="AH899" s="51"/>
      <c r="AI899" s="51" t="str">
        <f t="shared" si="8"/>
        <v/>
      </c>
      <c r="AJ899" s="68" t="str">
        <f t="shared" si="9"/>
        <v/>
      </c>
      <c r="AK899" s="68" t="str">
        <f t="shared" si="10"/>
        <v/>
      </c>
      <c r="AL899" s="68" t="str">
        <f t="shared" si="11"/>
        <v/>
      </c>
      <c r="AM899" s="68" t="str">
        <f t="shared" si="12"/>
        <v/>
      </c>
      <c r="AN899" s="68" t="str">
        <f t="shared" si="13"/>
        <v/>
      </c>
      <c r="AO899" s="67" t="str">
        <f t="shared" si="14"/>
        <v/>
      </c>
      <c r="AP899" s="51"/>
      <c r="AQ899" s="51" t="str">
        <f t="shared" si="15"/>
        <v/>
      </c>
      <c r="AR899" s="68" t="str">
        <f t="shared" si="16"/>
        <v/>
      </c>
      <c r="AS899" s="68" t="str">
        <f t="shared" si="17"/>
        <v/>
      </c>
      <c r="AT899" s="68" t="str">
        <f t="shared" si="18"/>
        <v/>
      </c>
      <c r="AU899" s="68" t="str">
        <f t="shared" si="19"/>
        <v/>
      </c>
      <c r="AV899" s="68" t="str">
        <f t="shared" si="20"/>
        <v/>
      </c>
      <c r="AW899" s="67" t="str">
        <f t="shared" si="21"/>
        <v/>
      </c>
      <c r="AX899" s="51"/>
      <c r="AY899" s="51" t="str">
        <f t="shared" si="22"/>
        <v/>
      </c>
      <c r="AZ899" s="68" t="str">
        <f t="shared" si="23"/>
        <v/>
      </c>
      <c r="BA899" s="68" t="str">
        <f t="shared" si="24"/>
        <v/>
      </c>
      <c r="BB899" s="68" t="str">
        <f t="shared" si="25"/>
        <v/>
      </c>
      <c r="BC899" s="68" t="str">
        <f t="shared" si="26"/>
        <v/>
      </c>
      <c r="BD899" s="68" t="str">
        <f t="shared" si="27"/>
        <v/>
      </c>
      <c r="BE899" s="68" t="str">
        <f t="shared" si="28"/>
        <v/>
      </c>
      <c r="BF899" s="51"/>
      <c r="BG899" s="69" t="str">
        <f t="shared" si="29"/>
        <v/>
      </c>
      <c r="BH899" s="67" t="str">
        <f t="shared" si="30"/>
        <v/>
      </c>
      <c r="BI899" s="67" t="str">
        <f t="shared" si="31"/>
        <v/>
      </c>
      <c r="BJ899" s="67" t="str">
        <f t="shared" si="32"/>
        <v/>
      </c>
      <c r="BK899" s="67" t="str">
        <f t="shared" si="33"/>
        <v/>
      </c>
      <c r="BL899" s="67" t="str">
        <f t="shared" si="34"/>
        <v/>
      </c>
      <c r="BM899" s="65" t="str">
        <f t="shared" si="35"/>
        <v/>
      </c>
      <c r="BN899" s="70"/>
      <c r="BO899" s="71">
        <f t="shared" ref="BO899:BO902" si="6496">IF(A899 =2014,F899,"")</f>
        <v>36056</v>
      </c>
      <c r="BP899" s="51" t="str">
        <f t="shared" ref="BP899:BP902" si="6497">IF(A899 =2015,F899,"")</f>
        <v/>
      </c>
      <c r="BQ899" s="51" t="str">
        <f t="shared" ref="BQ899:BQ902" si="6498">IF(A899 =2016,F899,"")</f>
        <v/>
      </c>
      <c r="BR899" s="51" t="str">
        <f t="shared" ref="BR899:BR902" si="6499">IF(A899 =2017,F899,"")</f>
        <v/>
      </c>
      <c r="BS899" s="69" t="str">
        <f t="shared" si="2920"/>
        <v/>
      </c>
      <c r="BT899" s="70"/>
      <c r="BU899" s="65">
        <f t="shared" ref="BU899:BU902" si="6500">IF(A899 =2014,I899,"")</f>
        <v>856169</v>
      </c>
      <c r="BV899" s="68" t="str">
        <f t="shared" ref="BV899:BV902" si="6501">IF(A899 =2015,I899,"")</f>
        <v/>
      </c>
      <c r="BW899" s="68" t="str">
        <f t="shared" ref="BW899:BW902" si="6502">IF(A899 =2016,I899,"")</f>
        <v/>
      </c>
      <c r="BX899" s="68" t="str">
        <f t="shared" ref="BX899:BX902" si="6503">IF(A899 =2017,I899,"")</f>
        <v/>
      </c>
      <c r="BY899" s="67" t="str">
        <f t="shared" si="44"/>
        <v/>
      </c>
      <c r="BZ899" s="65"/>
      <c r="CA899" s="65">
        <f t="shared" si="45"/>
        <v>0</v>
      </c>
      <c r="CB899" s="67" t="str">
        <f t="shared" si="46"/>
        <v/>
      </c>
      <c r="CC899" s="67" t="str">
        <f t="shared" si="47"/>
        <v/>
      </c>
      <c r="CD899" s="67" t="str">
        <f t="shared" si="48"/>
        <v/>
      </c>
      <c r="CE899" s="67" t="str">
        <f t="shared" si="49"/>
        <v/>
      </c>
      <c r="CF899" s="65"/>
      <c r="CG899" s="65">
        <f t="shared" ref="CG899:CG902" si="6504">IF(A899 =2014,Q899+R899+S899+T899+U899,"")</f>
        <v>856169</v>
      </c>
      <c r="CH899" s="68" t="str">
        <f t="shared" ref="CH899:CH902" si="6505">IF(A899 =2015,Q899+R899+S899+T899+U899,"")</f>
        <v/>
      </c>
      <c r="CI899" s="68" t="str">
        <f t="shared" ref="CI899:CI902" si="6506">IF(A899 =2016,Q899+R899+S899+T899+U899,"")</f>
        <v/>
      </c>
      <c r="CJ899" s="68" t="str">
        <f t="shared" ref="CJ899:CJ902" si="6507">IF(A899 =2017,Q899+R899+S899+T899+U899,"")</f>
        <v/>
      </c>
      <c r="CK899" s="67" t="str">
        <f t="shared" si="54"/>
        <v/>
      </c>
      <c r="CL899" s="65"/>
      <c r="CM899" s="65">
        <f t="shared" ref="CM899:CM902" si="6508">IF(A899 =2014,Q899,"")</f>
        <v>0</v>
      </c>
      <c r="CN899" s="68" t="str">
        <f t="shared" ref="CN899:CN902" si="6509">IF(A899 =2015,Q899,"")</f>
        <v/>
      </c>
      <c r="CO899" s="68" t="str">
        <f t="shared" ref="CO899:CO902" si="6510">IF(A899 =2016,Q899,"")</f>
        <v/>
      </c>
      <c r="CP899" s="68" t="str">
        <f t="shared" ref="CP899:CP902" si="6511">IF(A899 =2017,Q899,"")</f>
        <v/>
      </c>
      <c r="CQ899" s="67" t="str">
        <f t="shared" si="59"/>
        <v/>
      </c>
      <c r="CR899" s="65"/>
      <c r="CS899" s="65">
        <f t="shared" ref="CS899:CS902" si="6512">IF(A899 =2014,R899,"")</f>
        <v>574652</v>
      </c>
      <c r="CT899" s="68" t="str">
        <f t="shared" ref="CT899:CT902" si="6513">IF(A899 =2015,R899,"")</f>
        <v/>
      </c>
      <c r="CU899" s="68" t="str">
        <f t="shared" ref="CU899:CU902" si="6514">IF(A899 =2016,R899,"")</f>
        <v/>
      </c>
      <c r="CV899" s="68" t="str">
        <f t="shared" ref="CV899:CV902" si="6515">IF(A899 =2017,R899,"")</f>
        <v/>
      </c>
      <c r="CW899" s="67" t="str">
        <f t="shared" si="64"/>
        <v/>
      </c>
      <c r="CX899" s="65"/>
      <c r="CY899" s="65">
        <f t="shared" ref="CY899:CY902" si="6516">IF(A899 =2014,S899,"")</f>
        <v>83022</v>
      </c>
      <c r="CZ899" s="68" t="str">
        <f t="shared" ref="CZ899:CZ902" si="6517">IF(A899 =2015,S899,"")</f>
        <v/>
      </c>
      <c r="DA899" s="68" t="str">
        <f t="shared" ref="DA899:DA902" si="6518">IF(A899 =2016,S899,"")</f>
        <v/>
      </c>
      <c r="DB899" s="68" t="str">
        <f t="shared" ref="DB899:DB902" si="6519">IF(A899 =2017,S899,"")</f>
        <v/>
      </c>
      <c r="DC899" s="67" t="str">
        <f t="shared" si="69"/>
        <v/>
      </c>
      <c r="DD899" s="65"/>
      <c r="DE899" s="65">
        <f t="shared" ref="DE899:DE902" si="6520">IF(A899 =2014,T899,"")</f>
        <v>194895</v>
      </c>
      <c r="DF899" s="51" t="str">
        <f t="shared" ref="DF899:DF902" si="6521">IF(A899 =2015,T899,"")</f>
        <v/>
      </c>
      <c r="DG899" s="51" t="str">
        <f t="shared" ref="DG899:DG902" si="6522">IF(A899 =2016,T899,"")</f>
        <v/>
      </c>
      <c r="DH899" s="51" t="str">
        <f t="shared" ref="DH899:DH902" si="6523">IF(A899 =2017,T899,"")</f>
        <v/>
      </c>
      <c r="DI899" s="69" t="str">
        <f t="shared" si="74"/>
        <v/>
      </c>
      <c r="DJ899" s="70"/>
      <c r="DK899" s="65">
        <f t="shared" ref="DK899:DK902" si="6524">IF(A899 =2014,U899,"")</f>
        <v>3600</v>
      </c>
      <c r="DL899" s="51" t="str">
        <f t="shared" ref="DL899:DL902" si="6525">IF(A899 =2015,U899,"")</f>
        <v/>
      </c>
      <c r="DM899" s="51" t="str">
        <f t="shared" ref="DM899:DM902" si="6526">IF(A899 =2016,U899,"")</f>
        <v/>
      </c>
      <c r="DN899" s="51" t="str">
        <f t="shared" ref="DN899:DN902" si="6527">IF(A899 =2017,U899,"")</f>
        <v/>
      </c>
      <c r="DO899" s="69" t="str">
        <f t="shared" si="79"/>
        <v/>
      </c>
      <c r="DP899" s="51"/>
      <c r="DQ899" s="51"/>
      <c r="DR899" s="51"/>
      <c r="DS899" s="51"/>
      <c r="DT899" s="51"/>
      <c r="DU899" s="181"/>
    </row>
    <row r="900" spans="1:125" ht="15" x14ac:dyDescent="0.25">
      <c r="A900" s="50">
        <v>2015</v>
      </c>
      <c r="B900" s="51" t="s">
        <v>928</v>
      </c>
      <c r="C900" s="50" t="s">
        <v>929</v>
      </c>
      <c r="D900" s="53" t="s">
        <v>1345</v>
      </c>
      <c r="E900" s="50" t="s">
        <v>364</v>
      </c>
      <c r="F900" s="54">
        <v>37456</v>
      </c>
      <c r="G900" s="54" t="s">
        <v>364</v>
      </c>
      <c r="H900" s="54">
        <v>51059</v>
      </c>
      <c r="I900" s="55">
        <v>709259</v>
      </c>
      <c r="J900" s="50"/>
      <c r="K900" s="50" t="s">
        <v>2032</v>
      </c>
      <c r="L900" s="58" t="s">
        <v>2032</v>
      </c>
      <c r="M900" s="58" t="s">
        <v>2032</v>
      </c>
      <c r="N900" s="58" t="s">
        <v>2032</v>
      </c>
      <c r="O900" s="58" t="s">
        <v>2032</v>
      </c>
      <c r="P900" s="59"/>
      <c r="Q900" s="60">
        <v>0</v>
      </c>
      <c r="R900" s="60">
        <v>474542</v>
      </c>
      <c r="S900" s="60">
        <v>65531</v>
      </c>
      <c r="T900" s="60">
        <v>165586</v>
      </c>
      <c r="U900" s="60">
        <v>3600</v>
      </c>
      <c r="V900" s="79"/>
      <c r="W900" s="90">
        <f t="shared" si="6033"/>
        <v>709259</v>
      </c>
      <c r="X900" s="101">
        <v>0</v>
      </c>
      <c r="Y900" s="50" t="s">
        <v>167</v>
      </c>
      <c r="Z900" s="50" t="s">
        <v>1345</v>
      </c>
      <c r="AA900" s="51" t="str">
        <f t="shared" si="6490"/>
        <v/>
      </c>
      <c r="AB900" s="68" t="str">
        <f t="shared" si="6491"/>
        <v/>
      </c>
      <c r="AC900" s="68" t="str">
        <f t="shared" si="6492"/>
        <v/>
      </c>
      <c r="AD900" s="68" t="str">
        <f t="shared" si="6493"/>
        <v/>
      </c>
      <c r="AE900" s="68" t="str">
        <f t="shared" si="6494"/>
        <v/>
      </c>
      <c r="AF900" s="68" t="str">
        <f t="shared" si="6495"/>
        <v/>
      </c>
      <c r="AG900" s="67" t="str">
        <f t="shared" si="7"/>
        <v/>
      </c>
      <c r="AH900" s="51"/>
      <c r="AI900" s="51" t="str">
        <f t="shared" si="8"/>
        <v/>
      </c>
      <c r="AJ900" s="68" t="str">
        <f t="shared" si="9"/>
        <v/>
      </c>
      <c r="AK900" s="68" t="str">
        <f t="shared" si="10"/>
        <v/>
      </c>
      <c r="AL900" s="68" t="str">
        <f t="shared" si="11"/>
        <v/>
      </c>
      <c r="AM900" s="68" t="str">
        <f t="shared" si="12"/>
        <v/>
      </c>
      <c r="AN900" s="68" t="str">
        <f t="shared" si="13"/>
        <v/>
      </c>
      <c r="AO900" s="67" t="str">
        <f t="shared" si="14"/>
        <v/>
      </c>
      <c r="AP900" s="51"/>
      <c r="AQ900" s="51" t="str">
        <f t="shared" si="15"/>
        <v/>
      </c>
      <c r="AR900" s="68" t="str">
        <f t="shared" si="16"/>
        <v/>
      </c>
      <c r="AS900" s="68" t="str">
        <f t="shared" si="17"/>
        <v/>
      </c>
      <c r="AT900" s="68" t="str">
        <f t="shared" si="18"/>
        <v/>
      </c>
      <c r="AU900" s="68" t="str">
        <f t="shared" si="19"/>
        <v/>
      </c>
      <c r="AV900" s="68" t="str">
        <f t="shared" si="20"/>
        <v/>
      </c>
      <c r="AW900" s="67" t="str">
        <f t="shared" si="21"/>
        <v/>
      </c>
      <c r="AX900" s="51"/>
      <c r="AY900" s="51" t="str">
        <f t="shared" si="22"/>
        <v/>
      </c>
      <c r="AZ900" s="68" t="str">
        <f t="shared" si="23"/>
        <v/>
      </c>
      <c r="BA900" s="68" t="str">
        <f t="shared" si="24"/>
        <v/>
      </c>
      <c r="BB900" s="68" t="str">
        <f t="shared" si="25"/>
        <v/>
      </c>
      <c r="BC900" s="68" t="str">
        <f t="shared" si="26"/>
        <v/>
      </c>
      <c r="BD900" s="68" t="str">
        <f t="shared" si="27"/>
        <v/>
      </c>
      <c r="BE900" s="68" t="str">
        <f t="shared" si="28"/>
        <v/>
      </c>
      <c r="BF900" s="51"/>
      <c r="BG900" s="69" t="str">
        <f t="shared" si="29"/>
        <v/>
      </c>
      <c r="BH900" s="67" t="str">
        <f t="shared" si="30"/>
        <v/>
      </c>
      <c r="BI900" s="67" t="str">
        <f t="shared" si="31"/>
        <v/>
      </c>
      <c r="BJ900" s="67" t="str">
        <f t="shared" si="32"/>
        <v/>
      </c>
      <c r="BK900" s="67" t="str">
        <f t="shared" si="33"/>
        <v/>
      </c>
      <c r="BL900" s="67" t="str">
        <f t="shared" si="34"/>
        <v/>
      </c>
      <c r="BM900" s="65" t="str">
        <f t="shared" si="35"/>
        <v/>
      </c>
      <c r="BN900" s="51"/>
      <c r="BO900" s="51" t="str">
        <f t="shared" si="6496"/>
        <v/>
      </c>
      <c r="BP900" s="71">
        <f t="shared" si="6497"/>
        <v>37456</v>
      </c>
      <c r="BQ900" s="51" t="str">
        <f t="shared" si="6498"/>
        <v/>
      </c>
      <c r="BR900" s="51" t="str">
        <f t="shared" si="6499"/>
        <v/>
      </c>
      <c r="BS900" s="69" t="str">
        <f t="shared" si="2920"/>
        <v/>
      </c>
      <c r="BT900" s="51"/>
      <c r="BU900" s="68" t="str">
        <f t="shared" si="6500"/>
        <v/>
      </c>
      <c r="BV900" s="65">
        <f t="shared" si="6501"/>
        <v>709259</v>
      </c>
      <c r="BW900" s="68" t="str">
        <f t="shared" si="6502"/>
        <v/>
      </c>
      <c r="BX900" s="68" t="str">
        <f t="shared" si="6503"/>
        <v/>
      </c>
      <c r="BY900" s="67" t="str">
        <f t="shared" si="44"/>
        <v/>
      </c>
      <c r="BZ900" s="68"/>
      <c r="CA900" s="65" t="str">
        <f t="shared" si="45"/>
        <v/>
      </c>
      <c r="CB900" s="67">
        <f t="shared" si="46"/>
        <v>0</v>
      </c>
      <c r="CC900" s="67" t="str">
        <f t="shared" si="47"/>
        <v/>
      </c>
      <c r="CD900" s="67" t="str">
        <f t="shared" si="48"/>
        <v/>
      </c>
      <c r="CE900" s="67" t="str">
        <f t="shared" si="49"/>
        <v/>
      </c>
      <c r="CF900" s="68"/>
      <c r="CG900" s="68" t="str">
        <f t="shared" si="6504"/>
        <v/>
      </c>
      <c r="CH900" s="65">
        <f t="shared" si="6505"/>
        <v>709259</v>
      </c>
      <c r="CI900" s="68" t="str">
        <f t="shared" si="6506"/>
        <v/>
      </c>
      <c r="CJ900" s="68" t="str">
        <f t="shared" si="6507"/>
        <v/>
      </c>
      <c r="CK900" s="67" t="str">
        <f t="shared" si="54"/>
        <v/>
      </c>
      <c r="CL900" s="68"/>
      <c r="CM900" s="68" t="str">
        <f t="shared" si="6508"/>
        <v/>
      </c>
      <c r="CN900" s="65">
        <f t="shared" si="6509"/>
        <v>0</v>
      </c>
      <c r="CO900" s="68" t="str">
        <f t="shared" si="6510"/>
        <v/>
      </c>
      <c r="CP900" s="68" t="str">
        <f t="shared" si="6511"/>
        <v/>
      </c>
      <c r="CQ900" s="67" t="str">
        <f t="shared" si="59"/>
        <v/>
      </c>
      <c r="CR900" s="68"/>
      <c r="CS900" s="68" t="str">
        <f t="shared" si="6512"/>
        <v/>
      </c>
      <c r="CT900" s="65">
        <f t="shared" si="6513"/>
        <v>474542</v>
      </c>
      <c r="CU900" s="68" t="str">
        <f t="shared" si="6514"/>
        <v/>
      </c>
      <c r="CV900" s="68" t="str">
        <f t="shared" si="6515"/>
        <v/>
      </c>
      <c r="CW900" s="67" t="str">
        <f t="shared" si="64"/>
        <v/>
      </c>
      <c r="CX900" s="68"/>
      <c r="CY900" s="68" t="str">
        <f t="shared" si="6516"/>
        <v/>
      </c>
      <c r="CZ900" s="65">
        <f t="shared" si="6517"/>
        <v>65531</v>
      </c>
      <c r="DA900" s="68" t="str">
        <f t="shared" si="6518"/>
        <v/>
      </c>
      <c r="DB900" s="68" t="str">
        <f t="shared" si="6519"/>
        <v/>
      </c>
      <c r="DC900" s="67" t="str">
        <f t="shared" si="69"/>
        <v/>
      </c>
      <c r="DD900" s="68"/>
      <c r="DE900" s="68" t="str">
        <f t="shared" si="6520"/>
        <v/>
      </c>
      <c r="DF900" s="65">
        <f t="shared" si="6521"/>
        <v>165586</v>
      </c>
      <c r="DG900" s="51" t="str">
        <f t="shared" si="6522"/>
        <v/>
      </c>
      <c r="DH900" s="51" t="str">
        <f t="shared" si="6523"/>
        <v/>
      </c>
      <c r="DI900" s="69" t="str">
        <f t="shared" si="74"/>
        <v/>
      </c>
      <c r="DJ900" s="51"/>
      <c r="DK900" s="51" t="str">
        <f t="shared" si="6524"/>
        <v/>
      </c>
      <c r="DL900" s="65">
        <f t="shared" si="6525"/>
        <v>3600</v>
      </c>
      <c r="DM900" s="51" t="str">
        <f t="shared" si="6526"/>
        <v/>
      </c>
      <c r="DN900" s="51" t="str">
        <f t="shared" si="6527"/>
        <v/>
      </c>
      <c r="DO900" s="69" t="str">
        <f t="shared" si="79"/>
        <v/>
      </c>
      <c r="DP900" s="51"/>
      <c r="DQ900" s="51"/>
      <c r="DR900" s="51"/>
      <c r="DS900" s="51"/>
      <c r="DT900" s="51"/>
      <c r="DU900" s="181"/>
    </row>
    <row r="901" spans="1:125" ht="15" x14ac:dyDescent="0.25">
      <c r="A901" s="50">
        <v>2016</v>
      </c>
      <c r="B901" s="51" t="s">
        <v>928</v>
      </c>
      <c r="C901" s="50" t="s">
        <v>929</v>
      </c>
      <c r="D901" s="53" t="s">
        <v>1345</v>
      </c>
      <c r="E901" s="50" t="s">
        <v>364</v>
      </c>
      <c r="F901" s="54">
        <v>42797</v>
      </c>
      <c r="G901" s="54" t="s">
        <v>364</v>
      </c>
      <c r="H901" s="54">
        <v>56150</v>
      </c>
      <c r="I901" s="55">
        <v>815336</v>
      </c>
      <c r="J901" s="50"/>
      <c r="K901" s="50" t="s">
        <v>2032</v>
      </c>
      <c r="L901" s="58" t="s">
        <v>2032</v>
      </c>
      <c r="M901" s="58" t="s">
        <v>2032</v>
      </c>
      <c r="N901" s="58" t="s">
        <v>2032</v>
      </c>
      <c r="O901" s="58" t="s">
        <v>2032</v>
      </c>
      <c r="P901" s="59"/>
      <c r="Q901" s="60">
        <v>0</v>
      </c>
      <c r="R901" s="60">
        <v>579365</v>
      </c>
      <c r="S901" s="60">
        <v>79944</v>
      </c>
      <c r="T901" s="60">
        <v>152427</v>
      </c>
      <c r="U901" s="60">
        <v>3600</v>
      </c>
      <c r="V901" s="79"/>
      <c r="W901" s="90">
        <f t="shared" si="6033"/>
        <v>815336</v>
      </c>
      <c r="X901" s="101">
        <v>0</v>
      </c>
      <c r="Y901" s="50" t="s">
        <v>167</v>
      </c>
      <c r="Z901" s="50" t="s">
        <v>1345</v>
      </c>
      <c r="AA901" s="51" t="str">
        <f t="shared" si="6490"/>
        <v/>
      </c>
      <c r="AB901" s="68" t="str">
        <f t="shared" si="6491"/>
        <v/>
      </c>
      <c r="AC901" s="68" t="str">
        <f t="shared" si="6492"/>
        <v/>
      </c>
      <c r="AD901" s="68" t="str">
        <f t="shared" si="6493"/>
        <v/>
      </c>
      <c r="AE901" s="68" t="str">
        <f t="shared" si="6494"/>
        <v/>
      </c>
      <c r="AF901" s="68" t="str">
        <f t="shared" si="6495"/>
        <v/>
      </c>
      <c r="AG901" s="67" t="str">
        <f t="shared" si="7"/>
        <v/>
      </c>
      <c r="AH901" s="51"/>
      <c r="AI901" s="51" t="str">
        <f t="shared" si="8"/>
        <v/>
      </c>
      <c r="AJ901" s="68" t="str">
        <f t="shared" si="9"/>
        <v/>
      </c>
      <c r="AK901" s="68" t="str">
        <f t="shared" si="10"/>
        <v/>
      </c>
      <c r="AL901" s="68" t="str">
        <f t="shared" si="11"/>
        <v/>
      </c>
      <c r="AM901" s="68" t="str">
        <f t="shared" si="12"/>
        <v/>
      </c>
      <c r="AN901" s="68" t="str">
        <f t="shared" si="13"/>
        <v/>
      </c>
      <c r="AO901" s="67" t="str">
        <f t="shared" si="14"/>
        <v/>
      </c>
      <c r="AP901" s="51"/>
      <c r="AQ901" s="51" t="str">
        <f t="shared" si="15"/>
        <v/>
      </c>
      <c r="AR901" s="68" t="str">
        <f t="shared" si="16"/>
        <v/>
      </c>
      <c r="AS901" s="68" t="str">
        <f t="shared" si="17"/>
        <v/>
      </c>
      <c r="AT901" s="68" t="str">
        <f t="shared" si="18"/>
        <v/>
      </c>
      <c r="AU901" s="68" t="str">
        <f t="shared" si="19"/>
        <v/>
      </c>
      <c r="AV901" s="68" t="str">
        <f t="shared" si="20"/>
        <v/>
      </c>
      <c r="AW901" s="67" t="str">
        <f t="shared" si="21"/>
        <v/>
      </c>
      <c r="AX901" s="51"/>
      <c r="AY901" s="51" t="str">
        <f t="shared" si="22"/>
        <v/>
      </c>
      <c r="AZ901" s="68" t="str">
        <f t="shared" si="23"/>
        <v/>
      </c>
      <c r="BA901" s="68" t="str">
        <f t="shared" si="24"/>
        <v/>
      </c>
      <c r="BB901" s="68" t="str">
        <f t="shared" si="25"/>
        <v/>
      </c>
      <c r="BC901" s="68" t="str">
        <f t="shared" si="26"/>
        <v/>
      </c>
      <c r="BD901" s="68" t="str">
        <f t="shared" si="27"/>
        <v/>
      </c>
      <c r="BE901" s="68" t="str">
        <f t="shared" si="28"/>
        <v/>
      </c>
      <c r="BF901" s="51"/>
      <c r="BG901" s="69" t="str">
        <f t="shared" si="29"/>
        <v/>
      </c>
      <c r="BH901" s="67" t="str">
        <f t="shared" si="30"/>
        <v/>
      </c>
      <c r="BI901" s="67" t="str">
        <f t="shared" si="31"/>
        <v/>
      </c>
      <c r="BJ901" s="67" t="str">
        <f t="shared" si="32"/>
        <v/>
      </c>
      <c r="BK901" s="67" t="str">
        <f t="shared" si="33"/>
        <v/>
      </c>
      <c r="BL901" s="67" t="str">
        <f t="shared" si="34"/>
        <v/>
      </c>
      <c r="BM901" s="65" t="str">
        <f t="shared" si="35"/>
        <v/>
      </c>
      <c r="BN901" s="51"/>
      <c r="BO901" s="51" t="str">
        <f t="shared" si="6496"/>
        <v/>
      </c>
      <c r="BP901" s="51" t="str">
        <f t="shared" si="6497"/>
        <v/>
      </c>
      <c r="BQ901" s="71">
        <f t="shared" si="6498"/>
        <v>42797</v>
      </c>
      <c r="BR901" s="51" t="str">
        <f t="shared" si="6499"/>
        <v/>
      </c>
      <c r="BS901" s="69" t="str">
        <f t="shared" si="2920"/>
        <v/>
      </c>
      <c r="BT901" s="51"/>
      <c r="BU901" s="68" t="str">
        <f t="shared" si="6500"/>
        <v/>
      </c>
      <c r="BV901" s="68" t="str">
        <f t="shared" si="6501"/>
        <v/>
      </c>
      <c r="BW901" s="65">
        <f t="shared" si="6502"/>
        <v>815336</v>
      </c>
      <c r="BX901" s="68" t="str">
        <f t="shared" si="6503"/>
        <v/>
      </c>
      <c r="BY901" s="67" t="str">
        <f t="shared" si="44"/>
        <v/>
      </c>
      <c r="BZ901" s="68"/>
      <c r="CA901" s="65" t="str">
        <f t="shared" si="45"/>
        <v/>
      </c>
      <c r="CB901" s="67" t="str">
        <f t="shared" si="46"/>
        <v/>
      </c>
      <c r="CC901" s="67">
        <f t="shared" si="47"/>
        <v>0</v>
      </c>
      <c r="CD901" s="67" t="str">
        <f t="shared" si="48"/>
        <v/>
      </c>
      <c r="CE901" s="67" t="str">
        <f t="shared" si="49"/>
        <v/>
      </c>
      <c r="CF901" s="68"/>
      <c r="CG901" s="68" t="str">
        <f t="shared" si="6504"/>
        <v/>
      </c>
      <c r="CH901" s="68" t="str">
        <f t="shared" si="6505"/>
        <v/>
      </c>
      <c r="CI901" s="65">
        <f t="shared" si="6506"/>
        <v>815336</v>
      </c>
      <c r="CJ901" s="68" t="str">
        <f t="shared" si="6507"/>
        <v/>
      </c>
      <c r="CK901" s="67" t="str">
        <f t="shared" si="54"/>
        <v/>
      </c>
      <c r="CL901" s="68"/>
      <c r="CM901" s="68" t="str">
        <f t="shared" si="6508"/>
        <v/>
      </c>
      <c r="CN901" s="68" t="str">
        <f t="shared" si="6509"/>
        <v/>
      </c>
      <c r="CO901" s="65">
        <f t="shared" si="6510"/>
        <v>0</v>
      </c>
      <c r="CP901" s="68" t="str">
        <f t="shared" si="6511"/>
        <v/>
      </c>
      <c r="CQ901" s="67" t="str">
        <f t="shared" si="59"/>
        <v/>
      </c>
      <c r="CR901" s="68"/>
      <c r="CS901" s="68" t="str">
        <f t="shared" si="6512"/>
        <v/>
      </c>
      <c r="CT901" s="68" t="str">
        <f t="shared" si="6513"/>
        <v/>
      </c>
      <c r="CU901" s="65">
        <f t="shared" si="6514"/>
        <v>579365</v>
      </c>
      <c r="CV901" s="68" t="str">
        <f t="shared" si="6515"/>
        <v/>
      </c>
      <c r="CW901" s="67" t="str">
        <f t="shared" si="64"/>
        <v/>
      </c>
      <c r="CX901" s="68"/>
      <c r="CY901" s="68" t="str">
        <f t="shared" si="6516"/>
        <v/>
      </c>
      <c r="CZ901" s="68" t="str">
        <f t="shared" si="6517"/>
        <v/>
      </c>
      <c r="DA901" s="65">
        <f t="shared" si="6518"/>
        <v>79944</v>
      </c>
      <c r="DB901" s="68" t="str">
        <f t="shared" si="6519"/>
        <v/>
      </c>
      <c r="DC901" s="67" t="str">
        <f t="shared" si="69"/>
        <v/>
      </c>
      <c r="DD901" s="68"/>
      <c r="DE901" s="68" t="str">
        <f t="shared" si="6520"/>
        <v/>
      </c>
      <c r="DF901" s="51" t="str">
        <f t="shared" si="6521"/>
        <v/>
      </c>
      <c r="DG901" s="65">
        <f t="shared" si="6522"/>
        <v>152427</v>
      </c>
      <c r="DH901" s="51" t="str">
        <f t="shared" si="6523"/>
        <v/>
      </c>
      <c r="DI901" s="69" t="str">
        <f t="shared" si="74"/>
        <v/>
      </c>
      <c r="DJ901" s="51"/>
      <c r="DK901" s="51" t="str">
        <f t="shared" si="6524"/>
        <v/>
      </c>
      <c r="DL901" s="51" t="str">
        <f t="shared" si="6525"/>
        <v/>
      </c>
      <c r="DM901" s="65">
        <f t="shared" si="6526"/>
        <v>3600</v>
      </c>
      <c r="DN901" s="51" t="str">
        <f t="shared" si="6527"/>
        <v/>
      </c>
      <c r="DO901" s="69" t="str">
        <f t="shared" si="79"/>
        <v/>
      </c>
      <c r="DP901" s="51"/>
      <c r="DQ901" s="51"/>
      <c r="DR901" s="51"/>
      <c r="DS901" s="51"/>
      <c r="DT901" s="51"/>
      <c r="DU901" s="181"/>
    </row>
    <row r="902" spans="1:125" ht="15" x14ac:dyDescent="0.25">
      <c r="A902" s="50">
        <v>2017</v>
      </c>
      <c r="B902" s="51" t="s">
        <v>928</v>
      </c>
      <c r="C902" s="50" t="s">
        <v>929</v>
      </c>
      <c r="D902" s="53" t="s">
        <v>1345</v>
      </c>
      <c r="E902" s="50" t="s">
        <v>364</v>
      </c>
      <c r="F902" s="54">
        <v>34997</v>
      </c>
      <c r="G902" s="54" t="s">
        <v>364</v>
      </c>
      <c r="H902" s="54">
        <v>48498</v>
      </c>
      <c r="I902" s="55">
        <v>803531</v>
      </c>
      <c r="J902" s="50"/>
      <c r="K902" s="50" t="s">
        <v>2032</v>
      </c>
      <c r="L902" s="58" t="s">
        <v>2032</v>
      </c>
      <c r="M902" s="58" t="s">
        <v>2032</v>
      </c>
      <c r="N902" s="58" t="s">
        <v>2032</v>
      </c>
      <c r="O902" s="58" t="s">
        <v>2032</v>
      </c>
      <c r="P902" s="59"/>
      <c r="Q902" s="60">
        <v>94085</v>
      </c>
      <c r="R902" s="60">
        <v>509731</v>
      </c>
      <c r="S902" s="60">
        <v>79878</v>
      </c>
      <c r="T902" s="60">
        <v>116537</v>
      </c>
      <c r="U902" s="60">
        <v>3300</v>
      </c>
      <c r="V902" s="79"/>
      <c r="W902" s="90">
        <f t="shared" si="6033"/>
        <v>803531</v>
      </c>
      <c r="X902" s="101">
        <v>0</v>
      </c>
      <c r="Y902" s="50" t="s">
        <v>167</v>
      </c>
      <c r="Z902" s="50" t="s">
        <v>1345</v>
      </c>
      <c r="AA902" s="51" t="str">
        <f t="shared" si="6490"/>
        <v/>
      </c>
      <c r="AB902" s="68" t="str">
        <f t="shared" si="6491"/>
        <v/>
      </c>
      <c r="AC902" s="68" t="str">
        <f t="shared" si="6492"/>
        <v/>
      </c>
      <c r="AD902" s="68" t="str">
        <f t="shared" si="6493"/>
        <v/>
      </c>
      <c r="AE902" s="68" t="str">
        <f t="shared" si="6494"/>
        <v/>
      </c>
      <c r="AF902" s="68" t="str">
        <f t="shared" si="6495"/>
        <v/>
      </c>
      <c r="AG902" s="67" t="str">
        <f t="shared" si="7"/>
        <v/>
      </c>
      <c r="AH902" s="51"/>
      <c r="AI902" s="51" t="str">
        <f t="shared" si="8"/>
        <v/>
      </c>
      <c r="AJ902" s="68" t="str">
        <f t="shared" si="9"/>
        <v/>
      </c>
      <c r="AK902" s="68" t="str">
        <f t="shared" si="10"/>
        <v/>
      </c>
      <c r="AL902" s="68" t="str">
        <f t="shared" si="11"/>
        <v/>
      </c>
      <c r="AM902" s="68" t="str">
        <f t="shared" si="12"/>
        <v/>
      </c>
      <c r="AN902" s="68" t="str">
        <f t="shared" si="13"/>
        <v/>
      </c>
      <c r="AO902" s="67" t="str">
        <f t="shared" si="14"/>
        <v/>
      </c>
      <c r="AP902" s="51"/>
      <c r="AQ902" s="51" t="str">
        <f t="shared" si="15"/>
        <v/>
      </c>
      <c r="AR902" s="68" t="str">
        <f t="shared" si="16"/>
        <v/>
      </c>
      <c r="AS902" s="68" t="str">
        <f t="shared" si="17"/>
        <v/>
      </c>
      <c r="AT902" s="68" t="str">
        <f t="shared" si="18"/>
        <v/>
      </c>
      <c r="AU902" s="68" t="str">
        <f t="shared" si="19"/>
        <v/>
      </c>
      <c r="AV902" s="68" t="str">
        <f t="shared" si="20"/>
        <v/>
      </c>
      <c r="AW902" s="67" t="str">
        <f t="shared" si="21"/>
        <v/>
      </c>
      <c r="AX902" s="51"/>
      <c r="AY902" s="51" t="str">
        <f t="shared" si="22"/>
        <v/>
      </c>
      <c r="AZ902" s="68" t="str">
        <f t="shared" si="23"/>
        <v/>
      </c>
      <c r="BA902" s="68" t="str">
        <f t="shared" si="24"/>
        <v/>
      </c>
      <c r="BB902" s="68" t="str">
        <f t="shared" si="25"/>
        <v/>
      </c>
      <c r="BC902" s="68" t="str">
        <f t="shared" si="26"/>
        <v/>
      </c>
      <c r="BD902" s="68" t="str">
        <f t="shared" si="27"/>
        <v/>
      </c>
      <c r="BE902" s="68" t="str">
        <f t="shared" si="28"/>
        <v/>
      </c>
      <c r="BF902" s="51"/>
      <c r="BG902" s="69" t="str">
        <f t="shared" si="29"/>
        <v/>
      </c>
      <c r="BH902" s="67" t="str">
        <f t="shared" si="30"/>
        <v/>
      </c>
      <c r="BI902" s="67" t="str">
        <f t="shared" si="31"/>
        <v/>
      </c>
      <c r="BJ902" s="67" t="str">
        <f t="shared" si="32"/>
        <v/>
      </c>
      <c r="BK902" s="67" t="str">
        <f t="shared" si="33"/>
        <v/>
      </c>
      <c r="BL902" s="67" t="str">
        <f t="shared" si="34"/>
        <v/>
      </c>
      <c r="BM902" s="65" t="str">
        <f t="shared" si="35"/>
        <v/>
      </c>
      <c r="BN902" s="51"/>
      <c r="BO902" s="51" t="str">
        <f t="shared" si="6496"/>
        <v/>
      </c>
      <c r="BP902" s="51" t="str">
        <f t="shared" si="6497"/>
        <v/>
      </c>
      <c r="BQ902" s="51" t="str">
        <f t="shared" si="6498"/>
        <v/>
      </c>
      <c r="BR902" s="71">
        <f t="shared" si="6499"/>
        <v>34997</v>
      </c>
      <c r="BS902" s="69" t="str">
        <f t="shared" si="2920"/>
        <v/>
      </c>
      <c r="BT902" s="51"/>
      <c r="BU902" s="68" t="str">
        <f t="shared" si="6500"/>
        <v/>
      </c>
      <c r="BV902" s="68" t="str">
        <f t="shared" si="6501"/>
        <v/>
      </c>
      <c r="BW902" s="68" t="str">
        <f t="shared" si="6502"/>
        <v/>
      </c>
      <c r="BX902" s="65">
        <f t="shared" si="6503"/>
        <v>803531</v>
      </c>
      <c r="BY902" s="67" t="str">
        <f t="shared" si="44"/>
        <v/>
      </c>
      <c r="BZ902" s="68"/>
      <c r="CA902" s="65" t="str">
        <f t="shared" si="45"/>
        <v/>
      </c>
      <c r="CB902" s="67" t="str">
        <f t="shared" si="46"/>
        <v/>
      </c>
      <c r="CC902" s="67" t="str">
        <f t="shared" si="47"/>
        <v/>
      </c>
      <c r="CD902" s="67">
        <f t="shared" si="48"/>
        <v>0</v>
      </c>
      <c r="CE902" s="67" t="str">
        <f t="shared" si="49"/>
        <v/>
      </c>
      <c r="CF902" s="68"/>
      <c r="CG902" s="68" t="str">
        <f t="shared" si="6504"/>
        <v/>
      </c>
      <c r="CH902" s="68" t="str">
        <f t="shared" si="6505"/>
        <v/>
      </c>
      <c r="CI902" s="68" t="str">
        <f t="shared" si="6506"/>
        <v/>
      </c>
      <c r="CJ902" s="65">
        <f t="shared" si="6507"/>
        <v>803531</v>
      </c>
      <c r="CK902" s="67" t="str">
        <f t="shared" si="54"/>
        <v/>
      </c>
      <c r="CL902" s="68"/>
      <c r="CM902" s="68" t="str">
        <f t="shared" si="6508"/>
        <v/>
      </c>
      <c r="CN902" s="68" t="str">
        <f t="shared" si="6509"/>
        <v/>
      </c>
      <c r="CO902" s="68" t="str">
        <f t="shared" si="6510"/>
        <v/>
      </c>
      <c r="CP902" s="65">
        <f t="shared" si="6511"/>
        <v>94085</v>
      </c>
      <c r="CQ902" s="67" t="str">
        <f t="shared" si="59"/>
        <v/>
      </c>
      <c r="CR902" s="68"/>
      <c r="CS902" s="68" t="str">
        <f t="shared" si="6512"/>
        <v/>
      </c>
      <c r="CT902" s="68" t="str">
        <f t="shared" si="6513"/>
        <v/>
      </c>
      <c r="CU902" s="68" t="str">
        <f t="shared" si="6514"/>
        <v/>
      </c>
      <c r="CV902" s="65">
        <f t="shared" si="6515"/>
        <v>509731</v>
      </c>
      <c r="CW902" s="67" t="str">
        <f t="shared" si="64"/>
        <v/>
      </c>
      <c r="CX902" s="68"/>
      <c r="CY902" s="68" t="str">
        <f t="shared" si="6516"/>
        <v/>
      </c>
      <c r="CZ902" s="68" t="str">
        <f t="shared" si="6517"/>
        <v/>
      </c>
      <c r="DA902" s="68" t="str">
        <f t="shared" si="6518"/>
        <v/>
      </c>
      <c r="DB902" s="65">
        <f t="shared" si="6519"/>
        <v>79878</v>
      </c>
      <c r="DC902" s="67" t="str">
        <f t="shared" si="69"/>
        <v/>
      </c>
      <c r="DD902" s="68"/>
      <c r="DE902" s="68" t="str">
        <f t="shared" si="6520"/>
        <v/>
      </c>
      <c r="DF902" s="51" t="str">
        <f t="shared" si="6521"/>
        <v/>
      </c>
      <c r="DG902" s="51" t="str">
        <f t="shared" si="6522"/>
        <v/>
      </c>
      <c r="DH902" s="65">
        <f t="shared" si="6523"/>
        <v>116537</v>
      </c>
      <c r="DI902" s="69" t="str">
        <f t="shared" si="74"/>
        <v/>
      </c>
      <c r="DJ902" s="51"/>
      <c r="DK902" s="51" t="str">
        <f t="shared" si="6524"/>
        <v/>
      </c>
      <c r="DL902" s="51" t="str">
        <f t="shared" si="6525"/>
        <v/>
      </c>
      <c r="DM902" s="51" t="str">
        <f t="shared" si="6526"/>
        <v/>
      </c>
      <c r="DN902" s="65">
        <f t="shared" si="6527"/>
        <v>3300</v>
      </c>
      <c r="DO902" s="69" t="str">
        <f t="shared" si="79"/>
        <v/>
      </c>
      <c r="DP902" s="51"/>
      <c r="DQ902" s="51"/>
      <c r="DR902" s="51"/>
      <c r="DS902" s="51"/>
      <c r="DT902" s="51"/>
      <c r="DU902" s="181"/>
    </row>
    <row r="903" spans="1:125" ht="15" x14ac:dyDescent="0.25">
      <c r="A903" s="50">
        <v>2018</v>
      </c>
      <c r="B903" s="51" t="s">
        <v>928</v>
      </c>
      <c r="C903" s="50" t="s">
        <v>929</v>
      </c>
      <c r="D903" s="170" t="s">
        <v>1345</v>
      </c>
      <c r="E903" s="50" t="s">
        <v>364</v>
      </c>
      <c r="F903" s="89">
        <v>34151</v>
      </c>
      <c r="G903" s="89">
        <v>0</v>
      </c>
      <c r="H903" s="89">
        <v>55394</v>
      </c>
      <c r="I903" s="90">
        <v>820038</v>
      </c>
      <c r="J903" s="50"/>
      <c r="K903" s="50" t="s">
        <v>2032</v>
      </c>
      <c r="L903" s="58"/>
      <c r="M903" s="58"/>
      <c r="N903" s="58"/>
      <c r="O903" s="58"/>
      <c r="P903" s="91"/>
      <c r="Q903" s="92">
        <v>36358</v>
      </c>
      <c r="R903" s="92">
        <v>573725</v>
      </c>
      <c r="S903" s="92">
        <v>94136</v>
      </c>
      <c r="T903" s="92">
        <v>115819</v>
      </c>
      <c r="U903" s="94"/>
      <c r="V903" s="94"/>
      <c r="W903" s="90">
        <f t="shared" si="6033"/>
        <v>820038</v>
      </c>
      <c r="X903" s="101">
        <v>0</v>
      </c>
      <c r="Y903" s="56" t="s">
        <v>167</v>
      </c>
      <c r="Z903" s="50"/>
      <c r="AA903" s="51"/>
      <c r="AB903" s="68"/>
      <c r="AC903" s="68"/>
      <c r="AD903" s="68"/>
      <c r="AE903" s="68"/>
      <c r="AF903" s="68"/>
      <c r="AG903" s="67" t="str">
        <f t="shared" si="7"/>
        <v/>
      </c>
      <c r="AH903" s="51"/>
      <c r="AI903" s="51" t="str">
        <f t="shared" si="8"/>
        <v/>
      </c>
      <c r="AJ903" s="68" t="str">
        <f t="shared" si="9"/>
        <v/>
      </c>
      <c r="AK903" s="68" t="str">
        <f t="shared" si="10"/>
        <v/>
      </c>
      <c r="AL903" s="68" t="str">
        <f t="shared" si="11"/>
        <v/>
      </c>
      <c r="AM903" s="68" t="str">
        <f t="shared" si="12"/>
        <v/>
      </c>
      <c r="AN903" s="68" t="str">
        <f t="shared" si="13"/>
        <v/>
      </c>
      <c r="AO903" s="67" t="str">
        <f t="shared" si="14"/>
        <v/>
      </c>
      <c r="AP903" s="51"/>
      <c r="AQ903" s="51" t="str">
        <f t="shared" si="15"/>
        <v/>
      </c>
      <c r="AR903" s="68" t="str">
        <f t="shared" si="16"/>
        <v/>
      </c>
      <c r="AS903" s="68" t="str">
        <f t="shared" si="17"/>
        <v/>
      </c>
      <c r="AT903" s="68" t="str">
        <f t="shared" si="18"/>
        <v/>
      </c>
      <c r="AU903" s="68" t="str">
        <f t="shared" si="19"/>
        <v/>
      </c>
      <c r="AV903" s="68" t="str">
        <f t="shared" si="20"/>
        <v/>
      </c>
      <c r="AW903" s="67" t="str">
        <f t="shared" si="21"/>
        <v/>
      </c>
      <c r="AX903" s="51"/>
      <c r="AY903" s="51" t="str">
        <f t="shared" si="22"/>
        <v/>
      </c>
      <c r="AZ903" s="68" t="str">
        <f t="shared" si="23"/>
        <v/>
      </c>
      <c r="BA903" s="68" t="str">
        <f t="shared" si="24"/>
        <v/>
      </c>
      <c r="BB903" s="68" t="str">
        <f t="shared" si="25"/>
        <v/>
      </c>
      <c r="BC903" s="68" t="str">
        <f t="shared" si="26"/>
        <v/>
      </c>
      <c r="BD903" s="68" t="str">
        <f t="shared" si="27"/>
        <v/>
      </c>
      <c r="BE903" s="68" t="str">
        <f t="shared" si="28"/>
        <v/>
      </c>
      <c r="BF903" s="51"/>
      <c r="BG903" s="69" t="str">
        <f t="shared" si="29"/>
        <v/>
      </c>
      <c r="BH903" s="67" t="str">
        <f t="shared" si="30"/>
        <v/>
      </c>
      <c r="BI903" s="67" t="str">
        <f t="shared" si="31"/>
        <v/>
      </c>
      <c r="BJ903" s="67" t="str">
        <f t="shared" si="32"/>
        <v/>
      </c>
      <c r="BK903" s="67" t="str">
        <f t="shared" si="33"/>
        <v/>
      </c>
      <c r="BL903" s="67" t="str">
        <f t="shared" si="34"/>
        <v/>
      </c>
      <c r="BM903" s="65" t="str">
        <f t="shared" si="35"/>
        <v/>
      </c>
      <c r="BN903" s="70"/>
      <c r="BO903" s="70"/>
      <c r="BP903" s="51"/>
      <c r="BQ903" s="51"/>
      <c r="BR903" s="51"/>
      <c r="BS903" s="96">
        <f t="shared" si="2920"/>
        <v>34151</v>
      </c>
      <c r="BT903" s="70"/>
      <c r="BU903" s="65"/>
      <c r="BV903" s="68"/>
      <c r="BW903" s="68"/>
      <c r="BX903" s="68"/>
      <c r="BY903" s="67">
        <f t="shared" si="44"/>
        <v>820038</v>
      </c>
      <c r="BZ903" s="65"/>
      <c r="CA903" s="65" t="str">
        <f t="shared" si="45"/>
        <v/>
      </c>
      <c r="CB903" s="67" t="str">
        <f t="shared" si="46"/>
        <v/>
      </c>
      <c r="CC903" s="67" t="str">
        <f t="shared" si="47"/>
        <v/>
      </c>
      <c r="CD903" s="67" t="str">
        <f t="shared" si="48"/>
        <v/>
      </c>
      <c r="CE903" s="67">
        <f t="shared" si="49"/>
        <v>0</v>
      </c>
      <c r="CF903" s="65"/>
      <c r="CG903" s="65"/>
      <c r="CH903" s="68"/>
      <c r="CI903" s="68"/>
      <c r="CJ903" s="68"/>
      <c r="CK903" s="67">
        <f t="shared" si="54"/>
        <v>820038</v>
      </c>
      <c r="CL903" s="65"/>
      <c r="CM903" s="65"/>
      <c r="CN903" s="68"/>
      <c r="CO903" s="68"/>
      <c r="CP903" s="68"/>
      <c r="CQ903" s="67">
        <f t="shared" si="59"/>
        <v>36358</v>
      </c>
      <c r="CR903" s="65"/>
      <c r="CS903" s="65"/>
      <c r="CT903" s="68"/>
      <c r="CU903" s="68"/>
      <c r="CV903" s="68"/>
      <c r="CW903" s="67">
        <f t="shared" si="64"/>
        <v>573725</v>
      </c>
      <c r="CX903" s="65"/>
      <c r="CY903" s="65"/>
      <c r="CZ903" s="68"/>
      <c r="DA903" s="68"/>
      <c r="DB903" s="68"/>
      <c r="DC903" s="67">
        <f t="shared" si="69"/>
        <v>94136</v>
      </c>
      <c r="DD903" s="65"/>
      <c r="DE903" s="65"/>
      <c r="DF903" s="51"/>
      <c r="DG903" s="51"/>
      <c r="DH903" s="51"/>
      <c r="DI903" s="67">
        <f t="shared" si="74"/>
        <v>115819</v>
      </c>
      <c r="DJ903" s="70"/>
      <c r="DK903" s="70"/>
      <c r="DL903" s="51"/>
      <c r="DM903" s="51"/>
      <c r="DN903" s="51"/>
      <c r="DO903" s="67">
        <f t="shared" si="79"/>
        <v>36358</v>
      </c>
      <c r="DP903" s="51"/>
      <c r="DQ903" s="51"/>
      <c r="DR903" s="51"/>
      <c r="DS903" s="51"/>
      <c r="DT903" s="51"/>
      <c r="DU903" s="181"/>
    </row>
    <row r="904" spans="1:125" ht="15" x14ac:dyDescent="0.25">
      <c r="A904" s="50"/>
      <c r="B904" s="51"/>
      <c r="C904" s="50"/>
      <c r="D904" s="53"/>
      <c r="E904" s="50"/>
      <c r="F904" s="54"/>
      <c r="G904" s="54"/>
      <c r="H904" s="54"/>
      <c r="I904" s="55"/>
      <c r="J904" s="50"/>
      <c r="K904" s="50" t="s">
        <v>2032</v>
      </c>
      <c r="L904" s="58"/>
      <c r="M904" s="58"/>
      <c r="N904" s="58"/>
      <c r="O904" s="58"/>
      <c r="P904" s="59"/>
      <c r="Q904" s="60"/>
      <c r="R904" s="60"/>
      <c r="S904" s="60"/>
      <c r="T904" s="60"/>
      <c r="U904" s="60"/>
      <c r="V904" s="79"/>
      <c r="W904" s="90">
        <f t="shared" si="6033"/>
        <v>0</v>
      </c>
      <c r="X904" s="101"/>
      <c r="Y904" s="50"/>
      <c r="Z904" s="50"/>
      <c r="AA904" s="51"/>
      <c r="AB904" s="68"/>
      <c r="AC904" s="68"/>
      <c r="AD904" s="68"/>
      <c r="AE904" s="68"/>
      <c r="AF904" s="68"/>
      <c r="AG904" s="67" t="str">
        <f t="shared" si="7"/>
        <v/>
      </c>
      <c r="AH904" s="51"/>
      <c r="AI904" s="51" t="str">
        <f t="shared" si="8"/>
        <v/>
      </c>
      <c r="AJ904" s="68" t="str">
        <f t="shared" si="9"/>
        <v/>
      </c>
      <c r="AK904" s="68" t="str">
        <f t="shared" si="10"/>
        <v/>
      </c>
      <c r="AL904" s="68" t="str">
        <f t="shared" si="11"/>
        <v/>
      </c>
      <c r="AM904" s="68" t="str">
        <f t="shared" si="12"/>
        <v/>
      </c>
      <c r="AN904" s="68" t="str">
        <f t="shared" si="13"/>
        <v/>
      </c>
      <c r="AO904" s="67" t="str">
        <f t="shared" si="14"/>
        <v/>
      </c>
      <c r="AP904" s="51"/>
      <c r="AQ904" s="51" t="str">
        <f t="shared" si="15"/>
        <v/>
      </c>
      <c r="AR904" s="68" t="str">
        <f t="shared" si="16"/>
        <v/>
      </c>
      <c r="AS904" s="68" t="str">
        <f t="shared" si="17"/>
        <v/>
      </c>
      <c r="AT904" s="68" t="str">
        <f t="shared" si="18"/>
        <v/>
      </c>
      <c r="AU904" s="68" t="str">
        <f t="shared" si="19"/>
        <v/>
      </c>
      <c r="AV904" s="68" t="str">
        <f t="shared" si="20"/>
        <v/>
      </c>
      <c r="AW904" s="67" t="str">
        <f t="shared" si="21"/>
        <v/>
      </c>
      <c r="AX904" s="51"/>
      <c r="AY904" s="51" t="str">
        <f t="shared" si="22"/>
        <v/>
      </c>
      <c r="AZ904" s="68" t="str">
        <f t="shared" si="23"/>
        <v/>
      </c>
      <c r="BA904" s="68" t="str">
        <f t="shared" si="24"/>
        <v/>
      </c>
      <c r="BB904" s="68" t="str">
        <f t="shared" si="25"/>
        <v/>
      </c>
      <c r="BC904" s="68" t="str">
        <f t="shared" si="26"/>
        <v/>
      </c>
      <c r="BD904" s="68" t="str">
        <f t="shared" si="27"/>
        <v/>
      </c>
      <c r="BE904" s="68" t="str">
        <f t="shared" si="28"/>
        <v/>
      </c>
      <c r="BF904" s="51"/>
      <c r="BG904" s="69" t="str">
        <f t="shared" si="29"/>
        <v/>
      </c>
      <c r="BH904" s="67" t="str">
        <f t="shared" si="30"/>
        <v/>
      </c>
      <c r="BI904" s="67" t="str">
        <f t="shared" si="31"/>
        <v/>
      </c>
      <c r="BJ904" s="67" t="str">
        <f t="shared" si="32"/>
        <v/>
      </c>
      <c r="BK904" s="67" t="str">
        <f t="shared" si="33"/>
        <v/>
      </c>
      <c r="BL904" s="67" t="str">
        <f t="shared" si="34"/>
        <v/>
      </c>
      <c r="BM904" s="65" t="str">
        <f t="shared" si="35"/>
        <v/>
      </c>
      <c r="BN904" s="70"/>
      <c r="BO904" s="70"/>
      <c r="BP904" s="51"/>
      <c r="BQ904" s="51"/>
      <c r="BR904" s="51"/>
      <c r="BS904" s="69" t="str">
        <f t="shared" si="2920"/>
        <v/>
      </c>
      <c r="BT904" s="70"/>
      <c r="BU904" s="65"/>
      <c r="BV904" s="68"/>
      <c r="BW904" s="68"/>
      <c r="BX904" s="68"/>
      <c r="BY904" s="67" t="str">
        <f t="shared" si="44"/>
        <v/>
      </c>
      <c r="BZ904" s="65"/>
      <c r="CA904" s="65" t="str">
        <f t="shared" si="45"/>
        <v/>
      </c>
      <c r="CB904" s="67" t="str">
        <f t="shared" si="46"/>
        <v/>
      </c>
      <c r="CC904" s="67" t="str">
        <f t="shared" si="47"/>
        <v/>
      </c>
      <c r="CD904" s="67" t="str">
        <f t="shared" si="48"/>
        <v/>
      </c>
      <c r="CE904" s="67" t="str">
        <f t="shared" si="49"/>
        <v/>
      </c>
      <c r="CF904" s="65"/>
      <c r="CG904" s="65"/>
      <c r="CH904" s="68"/>
      <c r="CI904" s="68"/>
      <c r="CJ904" s="68"/>
      <c r="CK904" s="67" t="str">
        <f t="shared" si="54"/>
        <v/>
      </c>
      <c r="CL904" s="65"/>
      <c r="CM904" s="65"/>
      <c r="CN904" s="68"/>
      <c r="CO904" s="68"/>
      <c r="CP904" s="68"/>
      <c r="CQ904" s="67" t="str">
        <f t="shared" si="59"/>
        <v/>
      </c>
      <c r="CR904" s="65"/>
      <c r="CS904" s="65"/>
      <c r="CT904" s="68"/>
      <c r="CU904" s="68"/>
      <c r="CV904" s="68"/>
      <c r="CW904" s="67" t="str">
        <f t="shared" si="64"/>
        <v/>
      </c>
      <c r="CX904" s="65"/>
      <c r="CY904" s="65"/>
      <c r="CZ904" s="68"/>
      <c r="DA904" s="68"/>
      <c r="DB904" s="68"/>
      <c r="DC904" s="67" t="str">
        <f t="shared" si="69"/>
        <v/>
      </c>
      <c r="DD904" s="65"/>
      <c r="DE904" s="65"/>
      <c r="DF904" s="51"/>
      <c r="DG904" s="51"/>
      <c r="DH904" s="51"/>
      <c r="DI904" s="69" t="str">
        <f t="shared" si="74"/>
        <v/>
      </c>
      <c r="DJ904" s="70"/>
      <c r="DK904" s="70"/>
      <c r="DL904" s="51"/>
      <c r="DM904" s="51"/>
      <c r="DN904" s="51"/>
      <c r="DO904" s="69" t="str">
        <f t="shared" si="79"/>
        <v/>
      </c>
      <c r="DP904" s="51"/>
      <c r="DQ904" s="51"/>
      <c r="DR904" s="51"/>
      <c r="DS904" s="51"/>
      <c r="DT904" s="51"/>
      <c r="DU904" s="181"/>
    </row>
    <row r="905" spans="1:125" ht="15" x14ac:dyDescent="0.25">
      <c r="A905" s="50">
        <v>2014</v>
      </c>
      <c r="B905" s="51" t="s">
        <v>1041</v>
      </c>
      <c r="C905" s="50" t="s">
        <v>1039</v>
      </c>
      <c r="D905" s="53" t="s">
        <v>1039</v>
      </c>
      <c r="E905" s="50" t="s">
        <v>364</v>
      </c>
      <c r="F905" s="54">
        <v>28195</v>
      </c>
      <c r="G905" s="54" t="s">
        <v>364</v>
      </c>
      <c r="H905" s="54">
        <v>220994</v>
      </c>
      <c r="I905" s="55">
        <v>520349</v>
      </c>
      <c r="J905" s="50"/>
      <c r="K905" s="50" t="s">
        <v>2032</v>
      </c>
      <c r="L905" s="58" t="s">
        <v>2032</v>
      </c>
      <c r="M905" s="58" t="s">
        <v>2032</v>
      </c>
      <c r="N905" s="58" t="s">
        <v>2032</v>
      </c>
      <c r="O905" s="58" t="s">
        <v>2032</v>
      </c>
      <c r="P905" s="59"/>
      <c r="Q905" s="60">
        <v>0</v>
      </c>
      <c r="R905" s="60">
        <v>278003</v>
      </c>
      <c r="S905" s="60">
        <v>41268</v>
      </c>
      <c r="T905" s="60">
        <v>198892</v>
      </c>
      <c r="U905" s="60">
        <v>2186</v>
      </c>
      <c r="V905" s="79"/>
      <c r="W905" s="90">
        <f t="shared" si="6033"/>
        <v>520349</v>
      </c>
      <c r="X905" s="101">
        <v>58930</v>
      </c>
      <c r="Y905" s="50" t="s">
        <v>167</v>
      </c>
      <c r="Z905" s="50" t="s">
        <v>1039</v>
      </c>
      <c r="AA905" s="51" t="str">
        <f t="shared" ref="AA905:AA908" si="6528">IF(A905 =2014,IF(Y905 ="",F905,""),"")</f>
        <v/>
      </c>
      <c r="AB905" s="68" t="str">
        <f t="shared" ref="AB905:AB908" si="6529">IF(A905 =2014,IF(Y905 ="",I905,""),"")</f>
        <v/>
      </c>
      <c r="AC905" s="68" t="str">
        <f t="shared" ref="AC905:AC908" si="6530">IF(A905 =2014,IF(Y905 ="",Q905,""),"")</f>
        <v/>
      </c>
      <c r="AD905" s="68" t="str">
        <f t="shared" ref="AD905:AD908" si="6531">IF(A905 =2014,IF(Y905 ="",R905,""),"")</f>
        <v/>
      </c>
      <c r="AE905" s="68" t="str">
        <f t="shared" ref="AE905:AE908" si="6532">IF(A905 =2014,IF(Y905 ="",S905,""),"")</f>
        <v/>
      </c>
      <c r="AF905" s="68" t="str">
        <f t="shared" ref="AF905:AF908" si="6533">IF(A905 =2014,IF(Y905 ="",T905+U905,""),"")</f>
        <v/>
      </c>
      <c r="AG905" s="67" t="str">
        <f t="shared" si="7"/>
        <v/>
      </c>
      <c r="AH905" s="51"/>
      <c r="AI905" s="51" t="str">
        <f t="shared" si="8"/>
        <v/>
      </c>
      <c r="AJ905" s="68" t="str">
        <f t="shared" si="9"/>
        <v/>
      </c>
      <c r="AK905" s="68" t="str">
        <f t="shared" si="10"/>
        <v/>
      </c>
      <c r="AL905" s="68" t="str">
        <f t="shared" si="11"/>
        <v/>
      </c>
      <c r="AM905" s="68" t="str">
        <f t="shared" si="12"/>
        <v/>
      </c>
      <c r="AN905" s="68" t="str">
        <f t="shared" si="13"/>
        <v/>
      </c>
      <c r="AO905" s="67" t="str">
        <f t="shared" si="14"/>
        <v/>
      </c>
      <c r="AP905" s="51"/>
      <c r="AQ905" s="51" t="str">
        <f t="shared" si="15"/>
        <v/>
      </c>
      <c r="AR905" s="68" t="str">
        <f t="shared" si="16"/>
        <v/>
      </c>
      <c r="AS905" s="68" t="str">
        <f t="shared" si="17"/>
        <v/>
      </c>
      <c r="AT905" s="68" t="str">
        <f t="shared" si="18"/>
        <v/>
      </c>
      <c r="AU905" s="68" t="str">
        <f t="shared" si="19"/>
        <v/>
      </c>
      <c r="AV905" s="68" t="str">
        <f t="shared" si="20"/>
        <v/>
      </c>
      <c r="AW905" s="67" t="str">
        <f t="shared" si="21"/>
        <v/>
      </c>
      <c r="AX905" s="51"/>
      <c r="AY905" s="51" t="str">
        <f t="shared" si="22"/>
        <v/>
      </c>
      <c r="AZ905" s="68" t="str">
        <f t="shared" si="23"/>
        <v/>
      </c>
      <c r="BA905" s="68" t="str">
        <f t="shared" si="24"/>
        <v/>
      </c>
      <c r="BB905" s="68" t="str">
        <f t="shared" si="25"/>
        <v/>
      </c>
      <c r="BC905" s="68" t="str">
        <f t="shared" si="26"/>
        <v/>
      </c>
      <c r="BD905" s="68" t="str">
        <f t="shared" si="27"/>
        <v/>
      </c>
      <c r="BE905" s="68" t="str">
        <f t="shared" si="28"/>
        <v/>
      </c>
      <c r="BF905" s="51"/>
      <c r="BG905" s="69" t="str">
        <f t="shared" si="29"/>
        <v/>
      </c>
      <c r="BH905" s="67" t="str">
        <f t="shared" si="30"/>
        <v/>
      </c>
      <c r="BI905" s="67" t="str">
        <f t="shared" si="31"/>
        <v/>
      </c>
      <c r="BJ905" s="67" t="str">
        <f t="shared" si="32"/>
        <v/>
      </c>
      <c r="BK905" s="67" t="str">
        <f t="shared" si="33"/>
        <v/>
      </c>
      <c r="BL905" s="67" t="str">
        <f t="shared" si="34"/>
        <v/>
      </c>
      <c r="BM905" s="65" t="str">
        <f t="shared" si="35"/>
        <v/>
      </c>
      <c r="BN905" s="70"/>
      <c r="BO905" s="71">
        <f t="shared" ref="BO905:BO908" si="6534">IF(A905 =2014,F905,"")</f>
        <v>28195</v>
      </c>
      <c r="BP905" s="51" t="str">
        <f t="shared" ref="BP905:BP908" si="6535">IF(A905 =2015,F905,"")</f>
        <v/>
      </c>
      <c r="BQ905" s="51" t="str">
        <f t="shared" ref="BQ905:BQ908" si="6536">IF(A905 =2016,F905,"")</f>
        <v/>
      </c>
      <c r="BR905" s="51" t="str">
        <f t="shared" ref="BR905:BR908" si="6537">IF(A905 =2017,F905,"")</f>
        <v/>
      </c>
      <c r="BS905" s="69" t="str">
        <f t="shared" si="2920"/>
        <v/>
      </c>
      <c r="BT905" s="70"/>
      <c r="BU905" s="65">
        <f t="shared" ref="BU905:BU908" si="6538">IF(A905 =2014,I905,"")</f>
        <v>520349</v>
      </c>
      <c r="BV905" s="68" t="str">
        <f t="shared" ref="BV905:BV908" si="6539">IF(A905 =2015,I905,"")</f>
        <v/>
      </c>
      <c r="BW905" s="68" t="str">
        <f t="shared" ref="BW905:BW908" si="6540">IF(A905 =2016,I905,"")</f>
        <v/>
      </c>
      <c r="BX905" s="68" t="str">
        <f t="shared" ref="BX905:BX908" si="6541">IF(A905 =2017,I905,"")</f>
        <v/>
      </c>
      <c r="BY905" s="67" t="str">
        <f t="shared" si="44"/>
        <v/>
      </c>
      <c r="BZ905" s="65"/>
      <c r="CA905" s="65">
        <f t="shared" si="45"/>
        <v>58930</v>
      </c>
      <c r="CB905" s="67" t="str">
        <f t="shared" si="46"/>
        <v/>
      </c>
      <c r="CC905" s="67" t="str">
        <f t="shared" si="47"/>
        <v/>
      </c>
      <c r="CD905" s="67" t="str">
        <f t="shared" si="48"/>
        <v/>
      </c>
      <c r="CE905" s="67" t="str">
        <f t="shared" si="49"/>
        <v/>
      </c>
      <c r="CF905" s="65"/>
      <c r="CG905" s="65">
        <f t="shared" ref="CG905:CG908" si="6542">IF(A905 =2014,Q905+R905+S905+T905+U905,"")</f>
        <v>520349</v>
      </c>
      <c r="CH905" s="68" t="str">
        <f t="shared" ref="CH905:CH908" si="6543">IF(A905 =2015,Q905+R905+S905+T905+U905,"")</f>
        <v/>
      </c>
      <c r="CI905" s="68" t="str">
        <f t="shared" ref="CI905:CI908" si="6544">IF(A905 =2016,Q905+R905+S905+T905+U905,"")</f>
        <v/>
      </c>
      <c r="CJ905" s="68" t="str">
        <f t="shared" ref="CJ905:CJ908" si="6545">IF(A905 =2017,Q905+R905+S905+T905+U905,"")</f>
        <v/>
      </c>
      <c r="CK905" s="67" t="str">
        <f t="shared" si="54"/>
        <v/>
      </c>
      <c r="CL905" s="65"/>
      <c r="CM905" s="65">
        <f t="shared" ref="CM905:CM908" si="6546">IF(A905 =2014,Q905,"")</f>
        <v>0</v>
      </c>
      <c r="CN905" s="68" t="str">
        <f t="shared" ref="CN905:CN908" si="6547">IF(A905 =2015,Q905,"")</f>
        <v/>
      </c>
      <c r="CO905" s="68" t="str">
        <f t="shared" ref="CO905:CO908" si="6548">IF(A905 =2016,Q905,"")</f>
        <v/>
      </c>
      <c r="CP905" s="68" t="str">
        <f t="shared" ref="CP905:CP908" si="6549">IF(A905 =2017,Q905,"")</f>
        <v/>
      </c>
      <c r="CQ905" s="67" t="str">
        <f t="shared" si="59"/>
        <v/>
      </c>
      <c r="CR905" s="65"/>
      <c r="CS905" s="65">
        <f t="shared" ref="CS905:CS908" si="6550">IF(A905 =2014,R905,"")</f>
        <v>278003</v>
      </c>
      <c r="CT905" s="68" t="str">
        <f t="shared" ref="CT905:CT908" si="6551">IF(A905 =2015,R905,"")</f>
        <v/>
      </c>
      <c r="CU905" s="68" t="str">
        <f t="shared" ref="CU905:CU908" si="6552">IF(A905 =2016,R905,"")</f>
        <v/>
      </c>
      <c r="CV905" s="68" t="str">
        <f t="shared" ref="CV905:CV908" si="6553">IF(A905 =2017,R905,"")</f>
        <v/>
      </c>
      <c r="CW905" s="67" t="str">
        <f t="shared" si="64"/>
        <v/>
      </c>
      <c r="CX905" s="65"/>
      <c r="CY905" s="65">
        <f t="shared" ref="CY905:CY908" si="6554">IF(A905 =2014,S905,"")</f>
        <v>41268</v>
      </c>
      <c r="CZ905" s="68" t="str">
        <f t="shared" ref="CZ905:CZ908" si="6555">IF(A905 =2015,S905,"")</f>
        <v/>
      </c>
      <c r="DA905" s="68" t="str">
        <f t="shared" ref="DA905:DA908" si="6556">IF(A905 =2016,S905,"")</f>
        <v/>
      </c>
      <c r="DB905" s="68" t="str">
        <f t="shared" ref="DB905:DB908" si="6557">IF(A905 =2017,S905,"")</f>
        <v/>
      </c>
      <c r="DC905" s="67" t="str">
        <f t="shared" si="69"/>
        <v/>
      </c>
      <c r="DD905" s="65"/>
      <c r="DE905" s="65">
        <f t="shared" ref="DE905:DE908" si="6558">IF(A905 =2014,T905,"")</f>
        <v>198892</v>
      </c>
      <c r="DF905" s="51" t="str">
        <f t="shared" ref="DF905:DF908" si="6559">IF(A905 =2015,T905,"")</f>
        <v/>
      </c>
      <c r="DG905" s="51" t="str">
        <f t="shared" ref="DG905:DG908" si="6560">IF(A905 =2016,T905,"")</f>
        <v/>
      </c>
      <c r="DH905" s="51" t="str">
        <f t="shared" ref="DH905:DH908" si="6561">IF(A905 =2017,T905,"")</f>
        <v/>
      </c>
      <c r="DI905" s="69" t="str">
        <f t="shared" si="74"/>
        <v/>
      </c>
      <c r="DJ905" s="70"/>
      <c r="DK905" s="65">
        <f t="shared" ref="DK905:DK908" si="6562">IF(A905 =2014,U905,"")</f>
        <v>2186</v>
      </c>
      <c r="DL905" s="51" t="str">
        <f t="shared" ref="DL905:DL908" si="6563">IF(A905 =2015,U905,"")</f>
        <v/>
      </c>
      <c r="DM905" s="51" t="str">
        <f t="shared" ref="DM905:DM908" si="6564">IF(A905 =2016,U905,"")</f>
        <v/>
      </c>
      <c r="DN905" s="51" t="str">
        <f t="shared" ref="DN905:DN908" si="6565">IF(A905 =2017,U905,"")</f>
        <v/>
      </c>
      <c r="DO905" s="69" t="str">
        <f t="shared" si="79"/>
        <v/>
      </c>
      <c r="DP905" s="51"/>
      <c r="DQ905" s="51"/>
      <c r="DR905" s="51"/>
      <c r="DS905" s="51"/>
      <c r="DT905" s="51"/>
      <c r="DU905" s="181"/>
    </row>
    <row r="906" spans="1:125" ht="15" x14ac:dyDescent="0.25">
      <c r="A906" s="50">
        <v>2015</v>
      </c>
      <c r="B906" s="51" t="s">
        <v>1041</v>
      </c>
      <c r="C906" s="50" t="s">
        <v>1039</v>
      </c>
      <c r="D906" s="53" t="s">
        <v>1039</v>
      </c>
      <c r="E906" s="50" t="s">
        <v>364</v>
      </c>
      <c r="F906" s="54">
        <v>26036</v>
      </c>
      <c r="G906" s="54" t="s">
        <v>364</v>
      </c>
      <c r="H906" s="54">
        <v>213826</v>
      </c>
      <c r="I906" s="55">
        <v>586371</v>
      </c>
      <c r="J906" s="50"/>
      <c r="K906" s="50" t="s">
        <v>2032</v>
      </c>
      <c r="L906" s="58" t="s">
        <v>2032</v>
      </c>
      <c r="M906" s="58" t="s">
        <v>2032</v>
      </c>
      <c r="N906" s="58" t="s">
        <v>2032</v>
      </c>
      <c r="O906" s="58" t="s">
        <v>2032</v>
      </c>
      <c r="P906" s="59"/>
      <c r="Q906" s="60">
        <v>0</v>
      </c>
      <c r="R906" s="60">
        <v>335256</v>
      </c>
      <c r="S906" s="60">
        <v>44109</v>
      </c>
      <c r="T906" s="60">
        <v>204820</v>
      </c>
      <c r="U906" s="60">
        <v>2186</v>
      </c>
      <c r="V906" s="79"/>
      <c r="W906" s="90">
        <f t="shared" si="6033"/>
        <v>586371</v>
      </c>
      <c r="X906" s="101">
        <v>63697</v>
      </c>
      <c r="Y906" s="50" t="s">
        <v>167</v>
      </c>
      <c r="Z906" s="50" t="s">
        <v>1039</v>
      </c>
      <c r="AA906" s="51" t="str">
        <f t="shared" si="6528"/>
        <v/>
      </c>
      <c r="AB906" s="68" t="str">
        <f t="shared" si="6529"/>
        <v/>
      </c>
      <c r="AC906" s="68" t="str">
        <f t="shared" si="6530"/>
        <v/>
      </c>
      <c r="AD906" s="68" t="str">
        <f t="shared" si="6531"/>
        <v/>
      </c>
      <c r="AE906" s="68" t="str">
        <f t="shared" si="6532"/>
        <v/>
      </c>
      <c r="AF906" s="68" t="str">
        <f t="shared" si="6533"/>
        <v/>
      </c>
      <c r="AG906" s="67" t="str">
        <f t="shared" si="7"/>
        <v/>
      </c>
      <c r="AH906" s="51"/>
      <c r="AI906" s="51" t="str">
        <f t="shared" si="8"/>
        <v/>
      </c>
      <c r="AJ906" s="68" t="str">
        <f t="shared" si="9"/>
        <v/>
      </c>
      <c r="AK906" s="68" t="str">
        <f t="shared" si="10"/>
        <v/>
      </c>
      <c r="AL906" s="68" t="str">
        <f t="shared" si="11"/>
        <v/>
      </c>
      <c r="AM906" s="68" t="str">
        <f t="shared" si="12"/>
        <v/>
      </c>
      <c r="AN906" s="68" t="str">
        <f t="shared" si="13"/>
        <v/>
      </c>
      <c r="AO906" s="67" t="str">
        <f t="shared" si="14"/>
        <v/>
      </c>
      <c r="AP906" s="51"/>
      <c r="AQ906" s="51" t="str">
        <f t="shared" si="15"/>
        <v/>
      </c>
      <c r="AR906" s="68" t="str">
        <f t="shared" si="16"/>
        <v/>
      </c>
      <c r="AS906" s="68" t="str">
        <f t="shared" si="17"/>
        <v/>
      </c>
      <c r="AT906" s="68" t="str">
        <f t="shared" si="18"/>
        <v/>
      </c>
      <c r="AU906" s="68" t="str">
        <f t="shared" si="19"/>
        <v/>
      </c>
      <c r="AV906" s="68" t="str">
        <f t="shared" si="20"/>
        <v/>
      </c>
      <c r="AW906" s="67" t="str">
        <f t="shared" si="21"/>
        <v/>
      </c>
      <c r="AX906" s="51"/>
      <c r="AY906" s="51" t="str">
        <f t="shared" si="22"/>
        <v/>
      </c>
      <c r="AZ906" s="68" t="str">
        <f t="shared" si="23"/>
        <v/>
      </c>
      <c r="BA906" s="68" t="str">
        <f t="shared" si="24"/>
        <v/>
      </c>
      <c r="BB906" s="68" t="str">
        <f t="shared" si="25"/>
        <v/>
      </c>
      <c r="BC906" s="68" t="str">
        <f t="shared" si="26"/>
        <v/>
      </c>
      <c r="BD906" s="68" t="str">
        <f t="shared" si="27"/>
        <v/>
      </c>
      <c r="BE906" s="68" t="str">
        <f t="shared" si="28"/>
        <v/>
      </c>
      <c r="BF906" s="51"/>
      <c r="BG906" s="69" t="str">
        <f t="shared" si="29"/>
        <v/>
      </c>
      <c r="BH906" s="67" t="str">
        <f t="shared" si="30"/>
        <v/>
      </c>
      <c r="BI906" s="67" t="str">
        <f t="shared" si="31"/>
        <v/>
      </c>
      <c r="BJ906" s="67" t="str">
        <f t="shared" si="32"/>
        <v/>
      </c>
      <c r="BK906" s="67" t="str">
        <f t="shared" si="33"/>
        <v/>
      </c>
      <c r="BL906" s="67" t="str">
        <f t="shared" si="34"/>
        <v/>
      </c>
      <c r="BM906" s="65" t="str">
        <f t="shared" si="35"/>
        <v/>
      </c>
      <c r="BN906" s="51"/>
      <c r="BO906" s="51" t="str">
        <f t="shared" si="6534"/>
        <v/>
      </c>
      <c r="BP906" s="71">
        <f t="shared" si="6535"/>
        <v>26036</v>
      </c>
      <c r="BQ906" s="51" t="str">
        <f t="shared" si="6536"/>
        <v/>
      </c>
      <c r="BR906" s="51" t="str">
        <f t="shared" si="6537"/>
        <v/>
      </c>
      <c r="BS906" s="69" t="str">
        <f t="shared" si="2920"/>
        <v/>
      </c>
      <c r="BT906" s="51"/>
      <c r="BU906" s="68" t="str">
        <f t="shared" si="6538"/>
        <v/>
      </c>
      <c r="BV906" s="65">
        <f t="shared" si="6539"/>
        <v>586371</v>
      </c>
      <c r="BW906" s="68" t="str">
        <f t="shared" si="6540"/>
        <v/>
      </c>
      <c r="BX906" s="68" t="str">
        <f t="shared" si="6541"/>
        <v/>
      </c>
      <c r="BY906" s="67" t="str">
        <f t="shared" si="44"/>
        <v/>
      </c>
      <c r="BZ906" s="68"/>
      <c r="CA906" s="65" t="str">
        <f t="shared" si="45"/>
        <v/>
      </c>
      <c r="CB906" s="67">
        <f t="shared" si="46"/>
        <v>63697</v>
      </c>
      <c r="CC906" s="67" t="str">
        <f t="shared" si="47"/>
        <v/>
      </c>
      <c r="CD906" s="67" t="str">
        <f t="shared" si="48"/>
        <v/>
      </c>
      <c r="CE906" s="67" t="str">
        <f t="shared" si="49"/>
        <v/>
      </c>
      <c r="CF906" s="68"/>
      <c r="CG906" s="68" t="str">
        <f t="shared" si="6542"/>
        <v/>
      </c>
      <c r="CH906" s="65">
        <f t="shared" si="6543"/>
        <v>586371</v>
      </c>
      <c r="CI906" s="68" t="str">
        <f t="shared" si="6544"/>
        <v/>
      </c>
      <c r="CJ906" s="68" t="str">
        <f t="shared" si="6545"/>
        <v/>
      </c>
      <c r="CK906" s="67" t="str">
        <f t="shared" si="54"/>
        <v/>
      </c>
      <c r="CL906" s="68"/>
      <c r="CM906" s="68" t="str">
        <f t="shared" si="6546"/>
        <v/>
      </c>
      <c r="CN906" s="65">
        <f t="shared" si="6547"/>
        <v>0</v>
      </c>
      <c r="CO906" s="68" t="str">
        <f t="shared" si="6548"/>
        <v/>
      </c>
      <c r="CP906" s="68" t="str">
        <f t="shared" si="6549"/>
        <v/>
      </c>
      <c r="CQ906" s="67" t="str">
        <f t="shared" si="59"/>
        <v/>
      </c>
      <c r="CR906" s="68"/>
      <c r="CS906" s="68" t="str">
        <f t="shared" si="6550"/>
        <v/>
      </c>
      <c r="CT906" s="65">
        <f t="shared" si="6551"/>
        <v>335256</v>
      </c>
      <c r="CU906" s="68" t="str">
        <f t="shared" si="6552"/>
        <v/>
      </c>
      <c r="CV906" s="68" t="str">
        <f t="shared" si="6553"/>
        <v/>
      </c>
      <c r="CW906" s="67" t="str">
        <f t="shared" si="64"/>
        <v/>
      </c>
      <c r="CX906" s="68"/>
      <c r="CY906" s="68" t="str">
        <f t="shared" si="6554"/>
        <v/>
      </c>
      <c r="CZ906" s="65">
        <f t="shared" si="6555"/>
        <v>44109</v>
      </c>
      <c r="DA906" s="68" t="str">
        <f t="shared" si="6556"/>
        <v/>
      </c>
      <c r="DB906" s="68" t="str">
        <f t="shared" si="6557"/>
        <v/>
      </c>
      <c r="DC906" s="67" t="str">
        <f t="shared" si="69"/>
        <v/>
      </c>
      <c r="DD906" s="68"/>
      <c r="DE906" s="68" t="str">
        <f t="shared" si="6558"/>
        <v/>
      </c>
      <c r="DF906" s="65">
        <f t="shared" si="6559"/>
        <v>204820</v>
      </c>
      <c r="DG906" s="51" t="str">
        <f t="shared" si="6560"/>
        <v/>
      </c>
      <c r="DH906" s="51" t="str">
        <f t="shared" si="6561"/>
        <v/>
      </c>
      <c r="DI906" s="69" t="str">
        <f t="shared" si="74"/>
        <v/>
      </c>
      <c r="DJ906" s="51"/>
      <c r="DK906" s="51" t="str">
        <f t="shared" si="6562"/>
        <v/>
      </c>
      <c r="DL906" s="65">
        <f t="shared" si="6563"/>
        <v>2186</v>
      </c>
      <c r="DM906" s="51" t="str">
        <f t="shared" si="6564"/>
        <v/>
      </c>
      <c r="DN906" s="51" t="str">
        <f t="shared" si="6565"/>
        <v/>
      </c>
      <c r="DO906" s="69" t="str">
        <f t="shared" si="79"/>
        <v/>
      </c>
      <c r="DP906" s="51"/>
      <c r="DQ906" s="51"/>
      <c r="DR906" s="51"/>
      <c r="DS906" s="51"/>
      <c r="DT906" s="51"/>
      <c r="DU906" s="181"/>
    </row>
    <row r="907" spans="1:125" ht="15" x14ac:dyDescent="0.25">
      <c r="A907" s="50">
        <v>2016</v>
      </c>
      <c r="B907" s="51" t="s">
        <v>1041</v>
      </c>
      <c r="C907" s="50" t="s">
        <v>1039</v>
      </c>
      <c r="D907" s="53" t="s">
        <v>1039</v>
      </c>
      <c r="E907" s="50" t="s">
        <v>364</v>
      </c>
      <c r="F907" s="54">
        <v>23784</v>
      </c>
      <c r="G907" s="54" t="s">
        <v>364</v>
      </c>
      <c r="H907" s="54">
        <v>223846</v>
      </c>
      <c r="I907" s="55">
        <v>583125</v>
      </c>
      <c r="J907" s="50"/>
      <c r="K907" s="50" t="s">
        <v>2032</v>
      </c>
      <c r="L907" s="58" t="s">
        <v>2032</v>
      </c>
      <c r="M907" s="58" t="s">
        <v>2032</v>
      </c>
      <c r="N907" s="58" t="s">
        <v>2032</v>
      </c>
      <c r="O907" s="58" t="s">
        <v>2032</v>
      </c>
      <c r="P907" s="59"/>
      <c r="Q907" s="60">
        <v>0</v>
      </c>
      <c r="R907" s="60">
        <v>300899</v>
      </c>
      <c r="S907" s="60">
        <v>41653</v>
      </c>
      <c r="T907" s="60">
        <v>237744</v>
      </c>
      <c r="U907" s="60">
        <v>2829</v>
      </c>
      <c r="V907" s="79"/>
      <c r="W907" s="90">
        <f t="shared" si="6033"/>
        <v>583125</v>
      </c>
      <c r="X907" s="101">
        <v>433078</v>
      </c>
      <c r="Y907" s="50" t="s">
        <v>167</v>
      </c>
      <c r="Z907" s="50" t="s">
        <v>1039</v>
      </c>
      <c r="AA907" s="51" t="str">
        <f t="shared" si="6528"/>
        <v/>
      </c>
      <c r="AB907" s="68" t="str">
        <f t="shared" si="6529"/>
        <v/>
      </c>
      <c r="AC907" s="68" t="str">
        <f t="shared" si="6530"/>
        <v/>
      </c>
      <c r="AD907" s="68" t="str">
        <f t="shared" si="6531"/>
        <v/>
      </c>
      <c r="AE907" s="68" t="str">
        <f t="shared" si="6532"/>
        <v/>
      </c>
      <c r="AF907" s="68" t="str">
        <f t="shared" si="6533"/>
        <v/>
      </c>
      <c r="AG907" s="67" t="str">
        <f t="shared" si="7"/>
        <v/>
      </c>
      <c r="AH907" s="51"/>
      <c r="AI907" s="51" t="str">
        <f t="shared" si="8"/>
        <v/>
      </c>
      <c r="AJ907" s="68" t="str">
        <f t="shared" si="9"/>
        <v/>
      </c>
      <c r="AK907" s="68" t="str">
        <f t="shared" si="10"/>
        <v/>
      </c>
      <c r="AL907" s="68" t="str">
        <f t="shared" si="11"/>
        <v/>
      </c>
      <c r="AM907" s="68" t="str">
        <f t="shared" si="12"/>
        <v/>
      </c>
      <c r="AN907" s="68" t="str">
        <f t="shared" si="13"/>
        <v/>
      </c>
      <c r="AO907" s="67" t="str">
        <f t="shared" si="14"/>
        <v/>
      </c>
      <c r="AP907" s="51"/>
      <c r="AQ907" s="51" t="str">
        <f t="shared" si="15"/>
        <v/>
      </c>
      <c r="AR907" s="68" t="str">
        <f t="shared" si="16"/>
        <v/>
      </c>
      <c r="AS907" s="68" t="str">
        <f t="shared" si="17"/>
        <v/>
      </c>
      <c r="AT907" s="68" t="str">
        <f t="shared" si="18"/>
        <v/>
      </c>
      <c r="AU907" s="68" t="str">
        <f t="shared" si="19"/>
        <v/>
      </c>
      <c r="AV907" s="68" t="str">
        <f t="shared" si="20"/>
        <v/>
      </c>
      <c r="AW907" s="67" t="str">
        <f t="shared" si="21"/>
        <v/>
      </c>
      <c r="AX907" s="51"/>
      <c r="AY907" s="51" t="str">
        <f t="shared" si="22"/>
        <v/>
      </c>
      <c r="AZ907" s="68" t="str">
        <f t="shared" si="23"/>
        <v/>
      </c>
      <c r="BA907" s="68" t="str">
        <f t="shared" si="24"/>
        <v/>
      </c>
      <c r="BB907" s="68" t="str">
        <f t="shared" si="25"/>
        <v/>
      </c>
      <c r="BC907" s="68" t="str">
        <f t="shared" si="26"/>
        <v/>
      </c>
      <c r="BD907" s="68" t="str">
        <f t="shared" si="27"/>
        <v/>
      </c>
      <c r="BE907" s="68" t="str">
        <f t="shared" si="28"/>
        <v/>
      </c>
      <c r="BF907" s="51"/>
      <c r="BG907" s="69" t="str">
        <f t="shared" si="29"/>
        <v/>
      </c>
      <c r="BH907" s="67" t="str">
        <f t="shared" si="30"/>
        <v/>
      </c>
      <c r="BI907" s="67" t="str">
        <f t="shared" si="31"/>
        <v/>
      </c>
      <c r="BJ907" s="67" t="str">
        <f t="shared" si="32"/>
        <v/>
      </c>
      <c r="BK907" s="67" t="str">
        <f t="shared" si="33"/>
        <v/>
      </c>
      <c r="BL907" s="67" t="str">
        <f t="shared" si="34"/>
        <v/>
      </c>
      <c r="BM907" s="65" t="str">
        <f t="shared" si="35"/>
        <v/>
      </c>
      <c r="BN907" s="51"/>
      <c r="BO907" s="51" t="str">
        <f t="shared" si="6534"/>
        <v/>
      </c>
      <c r="BP907" s="51" t="str">
        <f t="shared" si="6535"/>
        <v/>
      </c>
      <c r="BQ907" s="71">
        <f t="shared" si="6536"/>
        <v>23784</v>
      </c>
      <c r="BR907" s="51" t="str">
        <f t="shared" si="6537"/>
        <v/>
      </c>
      <c r="BS907" s="69" t="str">
        <f t="shared" si="2920"/>
        <v/>
      </c>
      <c r="BT907" s="51"/>
      <c r="BU907" s="68" t="str">
        <f t="shared" si="6538"/>
        <v/>
      </c>
      <c r="BV907" s="68" t="str">
        <f t="shared" si="6539"/>
        <v/>
      </c>
      <c r="BW907" s="65">
        <f t="shared" si="6540"/>
        <v>583125</v>
      </c>
      <c r="BX907" s="68" t="str">
        <f t="shared" si="6541"/>
        <v/>
      </c>
      <c r="BY907" s="67" t="str">
        <f t="shared" si="44"/>
        <v/>
      </c>
      <c r="BZ907" s="68"/>
      <c r="CA907" s="65" t="str">
        <f t="shared" si="45"/>
        <v/>
      </c>
      <c r="CB907" s="67" t="str">
        <f t="shared" si="46"/>
        <v/>
      </c>
      <c r="CC907" s="67">
        <f t="shared" si="47"/>
        <v>433078</v>
      </c>
      <c r="CD907" s="67" t="str">
        <f t="shared" si="48"/>
        <v/>
      </c>
      <c r="CE907" s="67" t="str">
        <f t="shared" si="49"/>
        <v/>
      </c>
      <c r="CF907" s="68"/>
      <c r="CG907" s="68" t="str">
        <f t="shared" si="6542"/>
        <v/>
      </c>
      <c r="CH907" s="68" t="str">
        <f t="shared" si="6543"/>
        <v/>
      </c>
      <c r="CI907" s="65">
        <f t="shared" si="6544"/>
        <v>583125</v>
      </c>
      <c r="CJ907" s="68" t="str">
        <f t="shared" si="6545"/>
        <v/>
      </c>
      <c r="CK907" s="67" t="str">
        <f t="shared" si="54"/>
        <v/>
      </c>
      <c r="CL907" s="68"/>
      <c r="CM907" s="68" t="str">
        <f t="shared" si="6546"/>
        <v/>
      </c>
      <c r="CN907" s="68" t="str">
        <f t="shared" si="6547"/>
        <v/>
      </c>
      <c r="CO907" s="65">
        <f t="shared" si="6548"/>
        <v>0</v>
      </c>
      <c r="CP907" s="68" t="str">
        <f t="shared" si="6549"/>
        <v/>
      </c>
      <c r="CQ907" s="67" t="str">
        <f t="shared" si="59"/>
        <v/>
      </c>
      <c r="CR907" s="68"/>
      <c r="CS907" s="68" t="str">
        <f t="shared" si="6550"/>
        <v/>
      </c>
      <c r="CT907" s="68" t="str">
        <f t="shared" si="6551"/>
        <v/>
      </c>
      <c r="CU907" s="65">
        <f t="shared" si="6552"/>
        <v>300899</v>
      </c>
      <c r="CV907" s="68" t="str">
        <f t="shared" si="6553"/>
        <v/>
      </c>
      <c r="CW907" s="67" t="str">
        <f t="shared" si="64"/>
        <v/>
      </c>
      <c r="CX907" s="68"/>
      <c r="CY907" s="68" t="str">
        <f t="shared" si="6554"/>
        <v/>
      </c>
      <c r="CZ907" s="68" t="str">
        <f t="shared" si="6555"/>
        <v/>
      </c>
      <c r="DA907" s="65">
        <f t="shared" si="6556"/>
        <v>41653</v>
      </c>
      <c r="DB907" s="68" t="str">
        <f t="shared" si="6557"/>
        <v/>
      </c>
      <c r="DC907" s="67" t="str">
        <f t="shared" si="69"/>
        <v/>
      </c>
      <c r="DD907" s="68"/>
      <c r="DE907" s="68" t="str">
        <f t="shared" si="6558"/>
        <v/>
      </c>
      <c r="DF907" s="51" t="str">
        <f t="shared" si="6559"/>
        <v/>
      </c>
      <c r="DG907" s="65">
        <f t="shared" si="6560"/>
        <v>237744</v>
      </c>
      <c r="DH907" s="51" t="str">
        <f t="shared" si="6561"/>
        <v/>
      </c>
      <c r="DI907" s="69" t="str">
        <f t="shared" si="74"/>
        <v/>
      </c>
      <c r="DJ907" s="51"/>
      <c r="DK907" s="51" t="str">
        <f t="shared" si="6562"/>
        <v/>
      </c>
      <c r="DL907" s="51" t="str">
        <f t="shared" si="6563"/>
        <v/>
      </c>
      <c r="DM907" s="65">
        <f t="shared" si="6564"/>
        <v>2829</v>
      </c>
      <c r="DN907" s="51" t="str">
        <f t="shared" si="6565"/>
        <v/>
      </c>
      <c r="DO907" s="69" t="str">
        <f t="shared" si="79"/>
        <v/>
      </c>
      <c r="DP907" s="51"/>
      <c r="DQ907" s="51"/>
      <c r="DR907" s="51"/>
      <c r="DS907" s="51"/>
      <c r="DT907" s="51"/>
      <c r="DU907" s="181"/>
    </row>
    <row r="908" spans="1:125" ht="15" x14ac:dyDescent="0.25">
      <c r="A908" s="50">
        <v>2017</v>
      </c>
      <c r="B908" s="51" t="s">
        <v>1041</v>
      </c>
      <c r="C908" s="50" t="s">
        <v>1039</v>
      </c>
      <c r="D908" s="53" t="s">
        <v>1039</v>
      </c>
      <c r="E908" s="50" t="s">
        <v>364</v>
      </c>
      <c r="F908" s="54">
        <v>27031</v>
      </c>
      <c r="G908" s="54" t="s">
        <v>364</v>
      </c>
      <c r="H908" s="54">
        <v>246012</v>
      </c>
      <c r="I908" s="55">
        <v>606747</v>
      </c>
      <c r="J908" s="50"/>
      <c r="K908" s="50" t="s">
        <v>2032</v>
      </c>
      <c r="L908" s="58" t="s">
        <v>2032</v>
      </c>
      <c r="M908" s="58" t="s">
        <v>2032</v>
      </c>
      <c r="N908" s="58" t="s">
        <v>2032</v>
      </c>
      <c r="O908" s="58" t="s">
        <v>2032</v>
      </c>
      <c r="P908" s="59"/>
      <c r="Q908" s="60">
        <v>0</v>
      </c>
      <c r="R908" s="60">
        <v>324551</v>
      </c>
      <c r="S908" s="60">
        <v>42846</v>
      </c>
      <c r="T908" s="60">
        <v>237305</v>
      </c>
      <c r="U908" s="60">
        <v>2045</v>
      </c>
      <c r="V908" s="79"/>
      <c r="W908" s="90">
        <f t="shared" si="6033"/>
        <v>606747</v>
      </c>
      <c r="X908" s="101">
        <v>0</v>
      </c>
      <c r="Y908" s="50" t="s">
        <v>167</v>
      </c>
      <c r="Z908" s="50" t="s">
        <v>1039</v>
      </c>
      <c r="AA908" s="51" t="str">
        <f t="shared" si="6528"/>
        <v/>
      </c>
      <c r="AB908" s="68" t="str">
        <f t="shared" si="6529"/>
        <v/>
      </c>
      <c r="AC908" s="68" t="str">
        <f t="shared" si="6530"/>
        <v/>
      </c>
      <c r="AD908" s="68" t="str">
        <f t="shared" si="6531"/>
        <v/>
      </c>
      <c r="AE908" s="68" t="str">
        <f t="shared" si="6532"/>
        <v/>
      </c>
      <c r="AF908" s="68" t="str">
        <f t="shared" si="6533"/>
        <v/>
      </c>
      <c r="AG908" s="67" t="str">
        <f t="shared" si="7"/>
        <v/>
      </c>
      <c r="AH908" s="51"/>
      <c r="AI908" s="51" t="str">
        <f t="shared" si="8"/>
        <v/>
      </c>
      <c r="AJ908" s="68" t="str">
        <f t="shared" si="9"/>
        <v/>
      </c>
      <c r="AK908" s="68" t="str">
        <f t="shared" si="10"/>
        <v/>
      </c>
      <c r="AL908" s="68" t="str">
        <f t="shared" si="11"/>
        <v/>
      </c>
      <c r="AM908" s="68" t="str">
        <f t="shared" si="12"/>
        <v/>
      </c>
      <c r="AN908" s="68" t="str">
        <f t="shared" si="13"/>
        <v/>
      </c>
      <c r="AO908" s="67" t="str">
        <f t="shared" si="14"/>
        <v/>
      </c>
      <c r="AP908" s="51"/>
      <c r="AQ908" s="51" t="str">
        <f t="shared" si="15"/>
        <v/>
      </c>
      <c r="AR908" s="68" t="str">
        <f t="shared" si="16"/>
        <v/>
      </c>
      <c r="AS908" s="68" t="str">
        <f t="shared" si="17"/>
        <v/>
      </c>
      <c r="AT908" s="68" t="str">
        <f t="shared" si="18"/>
        <v/>
      </c>
      <c r="AU908" s="68" t="str">
        <f t="shared" si="19"/>
        <v/>
      </c>
      <c r="AV908" s="68" t="str">
        <f t="shared" si="20"/>
        <v/>
      </c>
      <c r="AW908" s="67" t="str">
        <f t="shared" si="21"/>
        <v/>
      </c>
      <c r="AX908" s="51"/>
      <c r="AY908" s="51" t="str">
        <f t="shared" si="22"/>
        <v/>
      </c>
      <c r="AZ908" s="68" t="str">
        <f t="shared" si="23"/>
        <v/>
      </c>
      <c r="BA908" s="68" t="str">
        <f t="shared" si="24"/>
        <v/>
      </c>
      <c r="BB908" s="68" t="str">
        <f t="shared" si="25"/>
        <v/>
      </c>
      <c r="BC908" s="68" t="str">
        <f t="shared" si="26"/>
        <v/>
      </c>
      <c r="BD908" s="68" t="str">
        <f t="shared" si="27"/>
        <v/>
      </c>
      <c r="BE908" s="68" t="str">
        <f t="shared" si="28"/>
        <v/>
      </c>
      <c r="BF908" s="51"/>
      <c r="BG908" s="69" t="str">
        <f t="shared" si="29"/>
        <v/>
      </c>
      <c r="BH908" s="67" t="str">
        <f t="shared" si="30"/>
        <v/>
      </c>
      <c r="BI908" s="67" t="str">
        <f t="shared" si="31"/>
        <v/>
      </c>
      <c r="BJ908" s="67" t="str">
        <f t="shared" si="32"/>
        <v/>
      </c>
      <c r="BK908" s="67" t="str">
        <f t="shared" si="33"/>
        <v/>
      </c>
      <c r="BL908" s="67" t="str">
        <f t="shared" si="34"/>
        <v/>
      </c>
      <c r="BM908" s="65" t="str">
        <f t="shared" si="35"/>
        <v/>
      </c>
      <c r="BN908" s="51"/>
      <c r="BO908" s="51" t="str">
        <f t="shared" si="6534"/>
        <v/>
      </c>
      <c r="BP908" s="51" t="str">
        <f t="shared" si="6535"/>
        <v/>
      </c>
      <c r="BQ908" s="51" t="str">
        <f t="shared" si="6536"/>
        <v/>
      </c>
      <c r="BR908" s="71">
        <f t="shared" si="6537"/>
        <v>27031</v>
      </c>
      <c r="BS908" s="69" t="str">
        <f t="shared" si="2920"/>
        <v/>
      </c>
      <c r="BT908" s="51"/>
      <c r="BU908" s="68" t="str">
        <f t="shared" si="6538"/>
        <v/>
      </c>
      <c r="BV908" s="68" t="str">
        <f t="shared" si="6539"/>
        <v/>
      </c>
      <c r="BW908" s="68" t="str">
        <f t="shared" si="6540"/>
        <v/>
      </c>
      <c r="BX908" s="65">
        <f t="shared" si="6541"/>
        <v>606747</v>
      </c>
      <c r="BY908" s="67" t="str">
        <f t="shared" si="44"/>
        <v/>
      </c>
      <c r="BZ908" s="68"/>
      <c r="CA908" s="65" t="str">
        <f t="shared" si="45"/>
        <v/>
      </c>
      <c r="CB908" s="67" t="str">
        <f t="shared" si="46"/>
        <v/>
      </c>
      <c r="CC908" s="67" t="str">
        <f t="shared" si="47"/>
        <v/>
      </c>
      <c r="CD908" s="67">
        <f t="shared" si="48"/>
        <v>0</v>
      </c>
      <c r="CE908" s="67" t="str">
        <f t="shared" si="49"/>
        <v/>
      </c>
      <c r="CF908" s="68"/>
      <c r="CG908" s="68" t="str">
        <f t="shared" si="6542"/>
        <v/>
      </c>
      <c r="CH908" s="68" t="str">
        <f t="shared" si="6543"/>
        <v/>
      </c>
      <c r="CI908" s="68" t="str">
        <f t="shared" si="6544"/>
        <v/>
      </c>
      <c r="CJ908" s="65">
        <f t="shared" si="6545"/>
        <v>606747</v>
      </c>
      <c r="CK908" s="67" t="str">
        <f t="shared" si="54"/>
        <v/>
      </c>
      <c r="CL908" s="68"/>
      <c r="CM908" s="68" t="str">
        <f t="shared" si="6546"/>
        <v/>
      </c>
      <c r="CN908" s="68" t="str">
        <f t="shared" si="6547"/>
        <v/>
      </c>
      <c r="CO908" s="68" t="str">
        <f t="shared" si="6548"/>
        <v/>
      </c>
      <c r="CP908" s="65">
        <f t="shared" si="6549"/>
        <v>0</v>
      </c>
      <c r="CQ908" s="67" t="str">
        <f t="shared" si="59"/>
        <v/>
      </c>
      <c r="CR908" s="68"/>
      <c r="CS908" s="68" t="str">
        <f t="shared" si="6550"/>
        <v/>
      </c>
      <c r="CT908" s="68" t="str">
        <f t="shared" si="6551"/>
        <v/>
      </c>
      <c r="CU908" s="68" t="str">
        <f t="shared" si="6552"/>
        <v/>
      </c>
      <c r="CV908" s="65">
        <f t="shared" si="6553"/>
        <v>324551</v>
      </c>
      <c r="CW908" s="67" t="str">
        <f t="shared" si="64"/>
        <v/>
      </c>
      <c r="CX908" s="68"/>
      <c r="CY908" s="68" t="str">
        <f t="shared" si="6554"/>
        <v/>
      </c>
      <c r="CZ908" s="68" t="str">
        <f t="shared" si="6555"/>
        <v/>
      </c>
      <c r="DA908" s="68" t="str">
        <f t="shared" si="6556"/>
        <v/>
      </c>
      <c r="DB908" s="65">
        <f t="shared" si="6557"/>
        <v>42846</v>
      </c>
      <c r="DC908" s="67" t="str">
        <f t="shared" si="69"/>
        <v/>
      </c>
      <c r="DD908" s="68"/>
      <c r="DE908" s="68" t="str">
        <f t="shared" si="6558"/>
        <v/>
      </c>
      <c r="DF908" s="51" t="str">
        <f t="shared" si="6559"/>
        <v/>
      </c>
      <c r="DG908" s="51" t="str">
        <f t="shared" si="6560"/>
        <v/>
      </c>
      <c r="DH908" s="65">
        <f t="shared" si="6561"/>
        <v>237305</v>
      </c>
      <c r="DI908" s="69" t="str">
        <f t="shared" si="74"/>
        <v/>
      </c>
      <c r="DJ908" s="51"/>
      <c r="DK908" s="51" t="str">
        <f t="shared" si="6562"/>
        <v/>
      </c>
      <c r="DL908" s="51" t="str">
        <f t="shared" si="6563"/>
        <v/>
      </c>
      <c r="DM908" s="51" t="str">
        <f t="shared" si="6564"/>
        <v/>
      </c>
      <c r="DN908" s="65">
        <f t="shared" si="6565"/>
        <v>2045</v>
      </c>
      <c r="DO908" s="69" t="str">
        <f t="shared" si="79"/>
        <v/>
      </c>
      <c r="DP908" s="51"/>
      <c r="DQ908" s="51"/>
      <c r="DR908" s="51"/>
      <c r="DS908" s="51"/>
      <c r="DT908" s="51"/>
      <c r="DU908" s="181"/>
    </row>
    <row r="909" spans="1:125" ht="15" x14ac:dyDescent="0.25">
      <c r="A909" s="50">
        <v>2018</v>
      </c>
      <c r="B909" s="51" t="s">
        <v>1041</v>
      </c>
      <c r="C909" s="50" t="s">
        <v>1039</v>
      </c>
      <c r="D909" s="170" t="s">
        <v>1039</v>
      </c>
      <c r="E909" s="50" t="s">
        <v>364</v>
      </c>
      <c r="F909" s="89">
        <v>31036</v>
      </c>
      <c r="G909" s="89">
        <v>0</v>
      </c>
      <c r="H909" s="89">
        <v>244351</v>
      </c>
      <c r="I909" s="90">
        <v>629823</v>
      </c>
      <c r="J909" s="50"/>
      <c r="K909" s="50" t="s">
        <v>2032</v>
      </c>
      <c r="L909" s="58"/>
      <c r="M909" s="58"/>
      <c r="N909" s="58"/>
      <c r="O909" s="58"/>
      <c r="P909" s="91"/>
      <c r="Q909" s="92">
        <v>0</v>
      </c>
      <c r="R909" s="92">
        <v>297432</v>
      </c>
      <c r="S909" s="92">
        <v>51883</v>
      </c>
      <c r="T909" s="92">
        <v>280508</v>
      </c>
      <c r="U909" s="94"/>
      <c r="V909" s="94"/>
      <c r="W909" s="90">
        <f t="shared" si="6033"/>
        <v>629823</v>
      </c>
      <c r="X909" s="90">
        <v>46341</v>
      </c>
      <c r="Y909" s="56" t="s">
        <v>167</v>
      </c>
      <c r="Z909" s="50"/>
      <c r="AA909" s="51"/>
      <c r="AB909" s="68"/>
      <c r="AC909" s="68"/>
      <c r="AD909" s="68"/>
      <c r="AE909" s="68"/>
      <c r="AF909" s="68"/>
      <c r="AG909" s="67" t="str">
        <f t="shared" si="7"/>
        <v/>
      </c>
      <c r="AH909" s="51"/>
      <c r="AI909" s="51" t="str">
        <f t="shared" si="8"/>
        <v/>
      </c>
      <c r="AJ909" s="68" t="str">
        <f t="shared" si="9"/>
        <v/>
      </c>
      <c r="AK909" s="68" t="str">
        <f t="shared" si="10"/>
        <v/>
      </c>
      <c r="AL909" s="68" t="str">
        <f t="shared" si="11"/>
        <v/>
      </c>
      <c r="AM909" s="68" t="str">
        <f t="shared" si="12"/>
        <v/>
      </c>
      <c r="AN909" s="68" t="str">
        <f t="shared" si="13"/>
        <v/>
      </c>
      <c r="AO909" s="67" t="str">
        <f t="shared" si="14"/>
        <v/>
      </c>
      <c r="AP909" s="51"/>
      <c r="AQ909" s="51" t="str">
        <f t="shared" si="15"/>
        <v/>
      </c>
      <c r="AR909" s="68" t="str">
        <f t="shared" si="16"/>
        <v/>
      </c>
      <c r="AS909" s="68" t="str">
        <f t="shared" si="17"/>
        <v/>
      </c>
      <c r="AT909" s="68" t="str">
        <f t="shared" si="18"/>
        <v/>
      </c>
      <c r="AU909" s="68" t="str">
        <f t="shared" si="19"/>
        <v/>
      </c>
      <c r="AV909" s="68" t="str">
        <f t="shared" si="20"/>
        <v/>
      </c>
      <c r="AW909" s="67" t="str">
        <f t="shared" si="21"/>
        <v/>
      </c>
      <c r="AX909" s="51"/>
      <c r="AY909" s="51" t="str">
        <f t="shared" si="22"/>
        <v/>
      </c>
      <c r="AZ909" s="68" t="str">
        <f t="shared" si="23"/>
        <v/>
      </c>
      <c r="BA909" s="68" t="str">
        <f t="shared" si="24"/>
        <v/>
      </c>
      <c r="BB909" s="68" t="str">
        <f t="shared" si="25"/>
        <v/>
      </c>
      <c r="BC909" s="68" t="str">
        <f t="shared" si="26"/>
        <v/>
      </c>
      <c r="BD909" s="68" t="str">
        <f t="shared" si="27"/>
        <v/>
      </c>
      <c r="BE909" s="68" t="str">
        <f t="shared" si="28"/>
        <v/>
      </c>
      <c r="BF909" s="51"/>
      <c r="BG909" s="69" t="str">
        <f t="shared" si="29"/>
        <v/>
      </c>
      <c r="BH909" s="67" t="str">
        <f t="shared" si="30"/>
        <v/>
      </c>
      <c r="BI909" s="67" t="str">
        <f t="shared" si="31"/>
        <v/>
      </c>
      <c r="BJ909" s="67" t="str">
        <f t="shared" si="32"/>
        <v/>
      </c>
      <c r="BK909" s="67" t="str">
        <f t="shared" si="33"/>
        <v/>
      </c>
      <c r="BL909" s="67" t="str">
        <f t="shared" si="34"/>
        <v/>
      </c>
      <c r="BM909" s="65" t="str">
        <f t="shared" si="35"/>
        <v/>
      </c>
      <c r="BN909" s="70"/>
      <c r="BO909" s="70"/>
      <c r="BP909" s="51"/>
      <c r="BQ909" s="51"/>
      <c r="BR909" s="51"/>
      <c r="BS909" s="96">
        <f t="shared" si="2920"/>
        <v>31036</v>
      </c>
      <c r="BT909" s="70"/>
      <c r="BU909" s="65"/>
      <c r="BV909" s="68"/>
      <c r="BW909" s="68"/>
      <c r="BX909" s="68"/>
      <c r="BY909" s="67">
        <f t="shared" si="44"/>
        <v>629823</v>
      </c>
      <c r="BZ909" s="65"/>
      <c r="CA909" s="65" t="str">
        <f t="shared" si="45"/>
        <v/>
      </c>
      <c r="CB909" s="67" t="str">
        <f t="shared" si="46"/>
        <v/>
      </c>
      <c r="CC909" s="67" t="str">
        <f t="shared" si="47"/>
        <v/>
      </c>
      <c r="CD909" s="67" t="str">
        <f t="shared" si="48"/>
        <v/>
      </c>
      <c r="CE909" s="67">
        <f t="shared" si="49"/>
        <v>46341</v>
      </c>
      <c r="CF909" s="65"/>
      <c r="CG909" s="65"/>
      <c r="CH909" s="68"/>
      <c r="CI909" s="68"/>
      <c r="CJ909" s="68"/>
      <c r="CK909" s="67">
        <f t="shared" si="54"/>
        <v>629823</v>
      </c>
      <c r="CL909" s="65"/>
      <c r="CM909" s="65"/>
      <c r="CN909" s="68"/>
      <c r="CO909" s="68"/>
      <c r="CP909" s="68"/>
      <c r="CQ909" s="67">
        <f t="shared" si="59"/>
        <v>0</v>
      </c>
      <c r="CR909" s="65"/>
      <c r="CS909" s="65"/>
      <c r="CT909" s="68"/>
      <c r="CU909" s="68"/>
      <c r="CV909" s="68"/>
      <c r="CW909" s="67">
        <f t="shared" si="64"/>
        <v>297432</v>
      </c>
      <c r="CX909" s="65"/>
      <c r="CY909" s="65"/>
      <c r="CZ909" s="68"/>
      <c r="DA909" s="68"/>
      <c r="DB909" s="68"/>
      <c r="DC909" s="67">
        <f t="shared" si="69"/>
        <v>51883</v>
      </c>
      <c r="DD909" s="65"/>
      <c r="DE909" s="65"/>
      <c r="DF909" s="51"/>
      <c r="DG909" s="51"/>
      <c r="DH909" s="51"/>
      <c r="DI909" s="67">
        <f t="shared" si="74"/>
        <v>280508</v>
      </c>
      <c r="DJ909" s="70"/>
      <c r="DK909" s="70"/>
      <c r="DL909" s="51"/>
      <c r="DM909" s="51"/>
      <c r="DN909" s="51"/>
      <c r="DO909" s="67">
        <f t="shared" si="79"/>
        <v>0</v>
      </c>
      <c r="DP909" s="51"/>
      <c r="DQ909" s="51"/>
      <c r="DR909" s="51"/>
      <c r="DS909" s="51"/>
      <c r="DT909" s="51"/>
      <c r="DU909" s="181"/>
    </row>
    <row r="910" spans="1:125" ht="15" x14ac:dyDescent="0.25">
      <c r="A910" s="50"/>
      <c r="B910" s="51"/>
      <c r="C910" s="50"/>
      <c r="D910" s="53"/>
      <c r="E910" s="50"/>
      <c r="F910" s="54"/>
      <c r="G910" s="54"/>
      <c r="H910" s="54"/>
      <c r="I910" s="55"/>
      <c r="J910" s="50"/>
      <c r="K910" s="50" t="s">
        <v>2032</v>
      </c>
      <c r="L910" s="58"/>
      <c r="M910" s="58"/>
      <c r="N910" s="58"/>
      <c r="O910" s="58"/>
      <c r="P910" s="59"/>
      <c r="Q910" s="60"/>
      <c r="R910" s="60"/>
      <c r="S910" s="60"/>
      <c r="T910" s="60"/>
      <c r="U910" s="60"/>
      <c r="V910" s="79"/>
      <c r="W910" s="90">
        <f t="shared" si="6033"/>
        <v>0</v>
      </c>
      <c r="X910" s="101"/>
      <c r="Y910" s="50"/>
      <c r="Z910" s="50"/>
      <c r="AA910" s="51"/>
      <c r="AB910" s="68"/>
      <c r="AC910" s="68"/>
      <c r="AD910" s="68"/>
      <c r="AE910" s="68"/>
      <c r="AF910" s="68"/>
      <c r="AG910" s="67" t="str">
        <f t="shared" si="7"/>
        <v/>
      </c>
      <c r="AH910" s="51"/>
      <c r="AI910" s="51" t="str">
        <f t="shared" si="8"/>
        <v/>
      </c>
      <c r="AJ910" s="68" t="str">
        <f t="shared" si="9"/>
        <v/>
      </c>
      <c r="AK910" s="68" t="str">
        <f t="shared" si="10"/>
        <v/>
      </c>
      <c r="AL910" s="68" t="str">
        <f t="shared" si="11"/>
        <v/>
      </c>
      <c r="AM910" s="68" t="str">
        <f t="shared" si="12"/>
        <v/>
      </c>
      <c r="AN910" s="68" t="str">
        <f t="shared" si="13"/>
        <v/>
      </c>
      <c r="AO910" s="67" t="str">
        <f t="shared" si="14"/>
        <v/>
      </c>
      <c r="AP910" s="51"/>
      <c r="AQ910" s="51" t="str">
        <f t="shared" si="15"/>
        <v/>
      </c>
      <c r="AR910" s="68" t="str">
        <f t="shared" si="16"/>
        <v/>
      </c>
      <c r="AS910" s="68" t="str">
        <f t="shared" si="17"/>
        <v/>
      </c>
      <c r="AT910" s="68" t="str">
        <f t="shared" si="18"/>
        <v/>
      </c>
      <c r="AU910" s="68" t="str">
        <f t="shared" si="19"/>
        <v/>
      </c>
      <c r="AV910" s="68" t="str">
        <f t="shared" si="20"/>
        <v/>
      </c>
      <c r="AW910" s="67" t="str">
        <f t="shared" si="21"/>
        <v/>
      </c>
      <c r="AX910" s="51"/>
      <c r="AY910" s="51" t="str">
        <f t="shared" si="22"/>
        <v/>
      </c>
      <c r="AZ910" s="68" t="str">
        <f t="shared" si="23"/>
        <v/>
      </c>
      <c r="BA910" s="68" t="str">
        <f t="shared" si="24"/>
        <v/>
      </c>
      <c r="BB910" s="68" t="str">
        <f t="shared" si="25"/>
        <v/>
      </c>
      <c r="BC910" s="68" t="str">
        <f t="shared" si="26"/>
        <v/>
      </c>
      <c r="BD910" s="68" t="str">
        <f t="shared" si="27"/>
        <v/>
      </c>
      <c r="BE910" s="68" t="str">
        <f t="shared" si="28"/>
        <v/>
      </c>
      <c r="BF910" s="51"/>
      <c r="BG910" s="69" t="str">
        <f t="shared" si="29"/>
        <v/>
      </c>
      <c r="BH910" s="67" t="str">
        <f t="shared" si="30"/>
        <v/>
      </c>
      <c r="BI910" s="67" t="str">
        <f t="shared" si="31"/>
        <v/>
      </c>
      <c r="BJ910" s="67" t="str">
        <f t="shared" si="32"/>
        <v/>
      </c>
      <c r="BK910" s="67" t="str">
        <f t="shared" si="33"/>
        <v/>
      </c>
      <c r="BL910" s="67" t="str">
        <f t="shared" si="34"/>
        <v/>
      </c>
      <c r="BM910" s="65" t="str">
        <f t="shared" si="35"/>
        <v/>
      </c>
      <c r="BN910" s="70"/>
      <c r="BO910" s="70"/>
      <c r="BP910" s="51"/>
      <c r="BQ910" s="51"/>
      <c r="BR910" s="51"/>
      <c r="BS910" s="69" t="str">
        <f t="shared" si="2920"/>
        <v/>
      </c>
      <c r="BT910" s="70"/>
      <c r="BU910" s="65"/>
      <c r="BV910" s="68"/>
      <c r="BW910" s="68"/>
      <c r="BX910" s="68"/>
      <c r="BY910" s="67" t="str">
        <f t="shared" si="44"/>
        <v/>
      </c>
      <c r="BZ910" s="65"/>
      <c r="CA910" s="65" t="str">
        <f t="shared" si="45"/>
        <v/>
      </c>
      <c r="CB910" s="67" t="str">
        <f t="shared" si="46"/>
        <v/>
      </c>
      <c r="CC910" s="67" t="str">
        <f t="shared" si="47"/>
        <v/>
      </c>
      <c r="CD910" s="67" t="str">
        <f t="shared" si="48"/>
        <v/>
      </c>
      <c r="CE910" s="67" t="str">
        <f t="shared" si="49"/>
        <v/>
      </c>
      <c r="CF910" s="65"/>
      <c r="CG910" s="65"/>
      <c r="CH910" s="68"/>
      <c r="CI910" s="68"/>
      <c r="CJ910" s="68"/>
      <c r="CK910" s="67" t="str">
        <f t="shared" si="54"/>
        <v/>
      </c>
      <c r="CL910" s="65"/>
      <c r="CM910" s="65"/>
      <c r="CN910" s="68"/>
      <c r="CO910" s="68"/>
      <c r="CP910" s="68"/>
      <c r="CQ910" s="67" t="str">
        <f t="shared" si="59"/>
        <v/>
      </c>
      <c r="CR910" s="65"/>
      <c r="CS910" s="65"/>
      <c r="CT910" s="68"/>
      <c r="CU910" s="68"/>
      <c r="CV910" s="68"/>
      <c r="CW910" s="67" t="str">
        <f t="shared" si="64"/>
        <v/>
      </c>
      <c r="CX910" s="65"/>
      <c r="CY910" s="65"/>
      <c r="CZ910" s="68"/>
      <c r="DA910" s="68"/>
      <c r="DB910" s="68"/>
      <c r="DC910" s="67" t="str">
        <f t="shared" si="69"/>
        <v/>
      </c>
      <c r="DD910" s="65"/>
      <c r="DE910" s="65"/>
      <c r="DF910" s="51"/>
      <c r="DG910" s="51"/>
      <c r="DH910" s="51"/>
      <c r="DI910" s="69" t="str">
        <f t="shared" si="74"/>
        <v/>
      </c>
      <c r="DJ910" s="70"/>
      <c r="DK910" s="70"/>
      <c r="DL910" s="51"/>
      <c r="DM910" s="51"/>
      <c r="DN910" s="51"/>
      <c r="DO910" s="69" t="str">
        <f t="shared" si="79"/>
        <v/>
      </c>
      <c r="DP910" s="51"/>
      <c r="DQ910" s="51"/>
      <c r="DR910" s="51"/>
      <c r="DS910" s="51"/>
      <c r="DT910" s="51"/>
      <c r="DU910" s="181"/>
    </row>
    <row r="911" spans="1:125" ht="15" x14ac:dyDescent="0.25">
      <c r="A911" s="50">
        <v>2014</v>
      </c>
      <c r="B911" s="51" t="s">
        <v>1237</v>
      </c>
      <c r="C911" s="50" t="s">
        <v>1102</v>
      </c>
      <c r="D911" s="53" t="s">
        <v>166</v>
      </c>
      <c r="E911" s="50" t="s">
        <v>364</v>
      </c>
      <c r="F911" s="54">
        <v>17680</v>
      </c>
      <c r="G911" s="54" t="s">
        <v>364</v>
      </c>
      <c r="H911" s="54">
        <v>88061</v>
      </c>
      <c r="I911" s="55">
        <v>998749</v>
      </c>
      <c r="J911" s="50"/>
      <c r="K911" s="50" t="s">
        <v>2032</v>
      </c>
      <c r="L911" s="58" t="s">
        <v>2032</v>
      </c>
      <c r="M911" s="58" t="s">
        <v>2032</v>
      </c>
      <c r="N911" s="58" t="s">
        <v>2032</v>
      </c>
      <c r="O911" s="58" t="s">
        <v>2032</v>
      </c>
      <c r="P911" s="59"/>
      <c r="Q911" s="60">
        <v>616207</v>
      </c>
      <c r="R911" s="60">
        <v>0</v>
      </c>
      <c r="S911" s="60">
        <v>41728</v>
      </c>
      <c r="T911" s="60">
        <v>108845</v>
      </c>
      <c r="U911" s="60">
        <v>231969</v>
      </c>
      <c r="V911" s="79"/>
      <c r="W911" s="90">
        <f t="shared" si="6033"/>
        <v>998749</v>
      </c>
      <c r="X911" s="101">
        <v>70249</v>
      </c>
      <c r="Y911" s="50" t="s">
        <v>167</v>
      </c>
      <c r="Z911" s="50" t="s">
        <v>166</v>
      </c>
      <c r="AA911" s="51" t="str">
        <f t="shared" ref="AA911:AA914" si="6566">IF(A911 =2014,IF(Y911 ="",F911,""),"")</f>
        <v/>
      </c>
      <c r="AB911" s="68" t="str">
        <f t="shared" ref="AB911:AB914" si="6567">IF(A911 =2014,IF(Y911 ="",I911,""),"")</f>
        <v/>
      </c>
      <c r="AC911" s="68" t="str">
        <f t="shared" ref="AC911:AC914" si="6568">IF(A911 =2014,IF(Y911 ="",Q911,""),"")</f>
        <v/>
      </c>
      <c r="AD911" s="68" t="str">
        <f t="shared" ref="AD911:AD914" si="6569">IF(A911 =2014,IF(Y911 ="",R911,""),"")</f>
        <v/>
      </c>
      <c r="AE911" s="68" t="str">
        <f t="shared" ref="AE911:AE914" si="6570">IF(A911 =2014,IF(Y911 ="",S911,""),"")</f>
        <v/>
      </c>
      <c r="AF911" s="68" t="str">
        <f t="shared" ref="AF911:AF914" si="6571">IF(A911 =2014,IF(Y911 ="",T911+U911,""),"")</f>
        <v/>
      </c>
      <c r="AG911" s="67" t="str">
        <f t="shared" si="7"/>
        <v/>
      </c>
      <c r="AH911" s="51"/>
      <c r="AI911" s="51" t="str">
        <f t="shared" si="8"/>
        <v/>
      </c>
      <c r="AJ911" s="68" t="str">
        <f t="shared" si="9"/>
        <v/>
      </c>
      <c r="AK911" s="68" t="str">
        <f t="shared" si="10"/>
        <v/>
      </c>
      <c r="AL911" s="68" t="str">
        <f t="shared" si="11"/>
        <v/>
      </c>
      <c r="AM911" s="68" t="str">
        <f t="shared" si="12"/>
        <v/>
      </c>
      <c r="AN911" s="68" t="str">
        <f t="shared" si="13"/>
        <v/>
      </c>
      <c r="AO911" s="67" t="str">
        <f t="shared" si="14"/>
        <v/>
      </c>
      <c r="AP911" s="51"/>
      <c r="AQ911" s="51" t="str">
        <f t="shared" si="15"/>
        <v/>
      </c>
      <c r="AR911" s="68" t="str">
        <f t="shared" si="16"/>
        <v/>
      </c>
      <c r="AS911" s="68" t="str">
        <f t="shared" si="17"/>
        <v/>
      </c>
      <c r="AT911" s="68" t="str">
        <f t="shared" si="18"/>
        <v/>
      </c>
      <c r="AU911" s="68" t="str">
        <f t="shared" si="19"/>
        <v/>
      </c>
      <c r="AV911" s="68" t="str">
        <f t="shared" si="20"/>
        <v/>
      </c>
      <c r="AW911" s="67" t="str">
        <f t="shared" si="21"/>
        <v/>
      </c>
      <c r="AX911" s="51"/>
      <c r="AY911" s="51" t="str">
        <f t="shared" si="22"/>
        <v/>
      </c>
      <c r="AZ911" s="68" t="str">
        <f t="shared" si="23"/>
        <v/>
      </c>
      <c r="BA911" s="68" t="str">
        <f t="shared" si="24"/>
        <v/>
      </c>
      <c r="BB911" s="68" t="str">
        <f t="shared" si="25"/>
        <v/>
      </c>
      <c r="BC911" s="68" t="str">
        <f t="shared" si="26"/>
        <v/>
      </c>
      <c r="BD911" s="68" t="str">
        <f t="shared" si="27"/>
        <v/>
      </c>
      <c r="BE911" s="68" t="str">
        <f t="shared" si="28"/>
        <v/>
      </c>
      <c r="BF911" s="51"/>
      <c r="BG911" s="69" t="str">
        <f t="shared" si="29"/>
        <v/>
      </c>
      <c r="BH911" s="67" t="str">
        <f t="shared" si="30"/>
        <v/>
      </c>
      <c r="BI911" s="67" t="str">
        <f t="shared" si="31"/>
        <v/>
      </c>
      <c r="BJ911" s="67" t="str">
        <f t="shared" si="32"/>
        <v/>
      </c>
      <c r="BK911" s="67" t="str">
        <f t="shared" si="33"/>
        <v/>
      </c>
      <c r="BL911" s="67" t="str">
        <f t="shared" si="34"/>
        <v/>
      </c>
      <c r="BM911" s="65" t="str">
        <f t="shared" si="35"/>
        <v/>
      </c>
      <c r="BN911" s="70"/>
      <c r="BO911" s="71">
        <f t="shared" ref="BO911:BO914" si="6572">IF(A911 =2014,F911,"")</f>
        <v>17680</v>
      </c>
      <c r="BP911" s="51" t="str">
        <f t="shared" ref="BP911:BP914" si="6573">IF(A911 =2015,F911,"")</f>
        <v/>
      </c>
      <c r="BQ911" s="51" t="str">
        <f t="shared" ref="BQ911:BQ914" si="6574">IF(A911 =2016,F911,"")</f>
        <v/>
      </c>
      <c r="BR911" s="51" t="str">
        <f t="shared" ref="BR911:BR914" si="6575">IF(A911 =2017,F911,"")</f>
        <v/>
      </c>
      <c r="BS911" s="69" t="str">
        <f t="shared" si="2920"/>
        <v/>
      </c>
      <c r="BT911" s="70"/>
      <c r="BU911" s="65">
        <f t="shared" ref="BU911:BU914" si="6576">IF(A911 =2014,I911,"")</f>
        <v>998749</v>
      </c>
      <c r="BV911" s="68" t="str">
        <f t="shared" ref="BV911:BV914" si="6577">IF(A911 =2015,I911,"")</f>
        <v/>
      </c>
      <c r="BW911" s="68" t="str">
        <f t="shared" ref="BW911:BW914" si="6578">IF(A911 =2016,I911,"")</f>
        <v/>
      </c>
      <c r="BX911" s="68" t="str">
        <f t="shared" ref="BX911:BX914" si="6579">IF(A911 =2017,I911,"")</f>
        <v/>
      </c>
      <c r="BY911" s="67" t="str">
        <f t="shared" si="44"/>
        <v/>
      </c>
      <c r="BZ911" s="65"/>
      <c r="CA911" s="65">
        <f t="shared" si="45"/>
        <v>70249</v>
      </c>
      <c r="CB911" s="67" t="str">
        <f t="shared" si="46"/>
        <v/>
      </c>
      <c r="CC911" s="67" t="str">
        <f t="shared" si="47"/>
        <v/>
      </c>
      <c r="CD911" s="67" t="str">
        <f t="shared" si="48"/>
        <v/>
      </c>
      <c r="CE911" s="67" t="str">
        <f t="shared" si="49"/>
        <v/>
      </c>
      <c r="CF911" s="65"/>
      <c r="CG911" s="65">
        <f t="shared" ref="CG911:CG914" si="6580">IF(A911 =2014,Q911+R911+S911+T911+U911,"")</f>
        <v>998749</v>
      </c>
      <c r="CH911" s="68" t="str">
        <f t="shared" ref="CH911:CH914" si="6581">IF(A911 =2015,Q911+R911+S911+T911+U911,"")</f>
        <v/>
      </c>
      <c r="CI911" s="68" t="str">
        <f t="shared" ref="CI911:CI914" si="6582">IF(A911 =2016,Q911+R911+S911+T911+U911,"")</f>
        <v/>
      </c>
      <c r="CJ911" s="68" t="str">
        <f t="shared" ref="CJ911:CJ914" si="6583">IF(A911 =2017,Q911+R911+S911+T911+U911,"")</f>
        <v/>
      </c>
      <c r="CK911" s="67" t="str">
        <f t="shared" si="54"/>
        <v/>
      </c>
      <c r="CL911" s="65"/>
      <c r="CM911" s="65">
        <f t="shared" ref="CM911:CM914" si="6584">IF(A911 =2014,Q911,"")</f>
        <v>616207</v>
      </c>
      <c r="CN911" s="68" t="str">
        <f t="shared" ref="CN911:CN914" si="6585">IF(A911 =2015,Q911,"")</f>
        <v/>
      </c>
      <c r="CO911" s="68" t="str">
        <f t="shared" ref="CO911:CO914" si="6586">IF(A911 =2016,Q911,"")</f>
        <v/>
      </c>
      <c r="CP911" s="68" t="str">
        <f t="shared" ref="CP911:CP914" si="6587">IF(A911 =2017,Q911,"")</f>
        <v/>
      </c>
      <c r="CQ911" s="67" t="str">
        <f t="shared" si="59"/>
        <v/>
      </c>
      <c r="CR911" s="65"/>
      <c r="CS911" s="65">
        <f t="shared" ref="CS911:CS914" si="6588">IF(A911 =2014,R911,"")</f>
        <v>0</v>
      </c>
      <c r="CT911" s="68" t="str">
        <f t="shared" ref="CT911:CT914" si="6589">IF(A911 =2015,R911,"")</f>
        <v/>
      </c>
      <c r="CU911" s="68" t="str">
        <f t="shared" ref="CU911:CU914" si="6590">IF(A911 =2016,R911,"")</f>
        <v/>
      </c>
      <c r="CV911" s="68" t="str">
        <f t="shared" ref="CV911:CV914" si="6591">IF(A911 =2017,R911,"")</f>
        <v/>
      </c>
      <c r="CW911" s="67" t="str">
        <f t="shared" si="64"/>
        <v/>
      </c>
      <c r="CX911" s="65"/>
      <c r="CY911" s="65">
        <f t="shared" ref="CY911:CY914" si="6592">IF(A911 =2014,S911,"")</f>
        <v>41728</v>
      </c>
      <c r="CZ911" s="68" t="str">
        <f t="shared" ref="CZ911:CZ914" si="6593">IF(A911 =2015,S911,"")</f>
        <v/>
      </c>
      <c r="DA911" s="68" t="str">
        <f t="shared" ref="DA911:DA914" si="6594">IF(A911 =2016,S911,"")</f>
        <v/>
      </c>
      <c r="DB911" s="68" t="str">
        <f t="shared" ref="DB911:DB914" si="6595">IF(A911 =2017,S911,"")</f>
        <v/>
      </c>
      <c r="DC911" s="67" t="str">
        <f t="shared" si="69"/>
        <v/>
      </c>
      <c r="DD911" s="65"/>
      <c r="DE911" s="65">
        <f t="shared" ref="DE911:DE914" si="6596">IF(A911 =2014,T911,"")</f>
        <v>108845</v>
      </c>
      <c r="DF911" s="51" t="str">
        <f t="shared" ref="DF911:DF914" si="6597">IF(A911 =2015,T911,"")</f>
        <v/>
      </c>
      <c r="DG911" s="51" t="str">
        <f t="shared" ref="DG911:DG914" si="6598">IF(A911 =2016,T911,"")</f>
        <v/>
      </c>
      <c r="DH911" s="51" t="str">
        <f t="shared" ref="DH911:DH914" si="6599">IF(A911 =2017,T911,"")</f>
        <v/>
      </c>
      <c r="DI911" s="69" t="str">
        <f t="shared" si="74"/>
        <v/>
      </c>
      <c r="DJ911" s="70"/>
      <c r="DK911" s="65">
        <f t="shared" ref="DK911:DK914" si="6600">IF(A911 =2014,U911,"")</f>
        <v>231969</v>
      </c>
      <c r="DL911" s="51" t="str">
        <f t="shared" ref="DL911:DL914" si="6601">IF(A911 =2015,U911,"")</f>
        <v/>
      </c>
      <c r="DM911" s="51" t="str">
        <f t="shared" ref="DM911:DM914" si="6602">IF(A911 =2016,U911,"")</f>
        <v/>
      </c>
      <c r="DN911" s="51" t="str">
        <f t="shared" ref="DN911:DN914" si="6603">IF(A911 =2017,U911,"")</f>
        <v/>
      </c>
      <c r="DO911" s="69" t="str">
        <f t="shared" si="79"/>
        <v/>
      </c>
      <c r="DP911" s="51"/>
      <c r="DQ911" s="51"/>
      <c r="DR911" s="51"/>
      <c r="DS911" s="51"/>
      <c r="DT911" s="51"/>
      <c r="DU911" s="181"/>
    </row>
    <row r="912" spans="1:125" ht="15" x14ac:dyDescent="0.25">
      <c r="A912" s="50">
        <v>2015</v>
      </c>
      <c r="B912" s="51" t="s">
        <v>1237</v>
      </c>
      <c r="C912" s="50" t="s">
        <v>1102</v>
      </c>
      <c r="D912" s="53" t="s">
        <v>166</v>
      </c>
      <c r="E912" s="50" t="s">
        <v>364</v>
      </c>
      <c r="F912" s="54">
        <v>14339</v>
      </c>
      <c r="G912" s="54" t="s">
        <v>364</v>
      </c>
      <c r="H912" s="54">
        <v>87300</v>
      </c>
      <c r="I912" s="55">
        <v>939128</v>
      </c>
      <c r="J912" s="50"/>
      <c r="K912" s="50" t="s">
        <v>2032</v>
      </c>
      <c r="L912" s="58" t="s">
        <v>2032</v>
      </c>
      <c r="M912" s="58" t="s">
        <v>2032</v>
      </c>
      <c r="N912" s="58" t="s">
        <v>2032</v>
      </c>
      <c r="O912" s="58" t="s">
        <v>2032</v>
      </c>
      <c r="P912" s="59"/>
      <c r="Q912" s="60">
        <v>570451</v>
      </c>
      <c r="R912" s="60">
        <v>0</v>
      </c>
      <c r="S912" s="60">
        <v>39633</v>
      </c>
      <c r="T912" s="60">
        <v>111643</v>
      </c>
      <c r="U912" s="60">
        <v>217401</v>
      </c>
      <c r="V912" s="79"/>
      <c r="W912" s="90">
        <f t="shared" si="6033"/>
        <v>939128</v>
      </c>
      <c r="X912" s="101">
        <v>0</v>
      </c>
      <c r="Y912" s="50" t="s">
        <v>167</v>
      </c>
      <c r="Z912" s="50" t="s">
        <v>166</v>
      </c>
      <c r="AA912" s="51" t="str">
        <f t="shared" si="6566"/>
        <v/>
      </c>
      <c r="AB912" s="68" t="str">
        <f t="shared" si="6567"/>
        <v/>
      </c>
      <c r="AC912" s="68" t="str">
        <f t="shared" si="6568"/>
        <v/>
      </c>
      <c r="AD912" s="68" t="str">
        <f t="shared" si="6569"/>
        <v/>
      </c>
      <c r="AE912" s="68" t="str">
        <f t="shared" si="6570"/>
        <v/>
      </c>
      <c r="AF912" s="68" t="str">
        <f t="shared" si="6571"/>
        <v/>
      </c>
      <c r="AG912" s="67" t="str">
        <f t="shared" si="7"/>
        <v/>
      </c>
      <c r="AH912" s="51"/>
      <c r="AI912" s="51" t="str">
        <f t="shared" si="8"/>
        <v/>
      </c>
      <c r="AJ912" s="68" t="str">
        <f t="shared" si="9"/>
        <v/>
      </c>
      <c r="AK912" s="68" t="str">
        <f t="shared" si="10"/>
        <v/>
      </c>
      <c r="AL912" s="68" t="str">
        <f t="shared" si="11"/>
        <v/>
      </c>
      <c r="AM912" s="68" t="str">
        <f t="shared" si="12"/>
        <v/>
      </c>
      <c r="AN912" s="68" t="str">
        <f t="shared" si="13"/>
        <v/>
      </c>
      <c r="AO912" s="67" t="str">
        <f t="shared" si="14"/>
        <v/>
      </c>
      <c r="AP912" s="51"/>
      <c r="AQ912" s="51" t="str">
        <f t="shared" si="15"/>
        <v/>
      </c>
      <c r="AR912" s="68" t="str">
        <f t="shared" si="16"/>
        <v/>
      </c>
      <c r="AS912" s="68" t="str">
        <f t="shared" si="17"/>
        <v/>
      </c>
      <c r="AT912" s="68" t="str">
        <f t="shared" si="18"/>
        <v/>
      </c>
      <c r="AU912" s="68" t="str">
        <f t="shared" si="19"/>
        <v/>
      </c>
      <c r="AV912" s="68" t="str">
        <f t="shared" si="20"/>
        <v/>
      </c>
      <c r="AW912" s="67" t="str">
        <f t="shared" si="21"/>
        <v/>
      </c>
      <c r="AX912" s="51"/>
      <c r="AY912" s="51" t="str">
        <f t="shared" si="22"/>
        <v/>
      </c>
      <c r="AZ912" s="68" t="str">
        <f t="shared" si="23"/>
        <v/>
      </c>
      <c r="BA912" s="68" t="str">
        <f t="shared" si="24"/>
        <v/>
      </c>
      <c r="BB912" s="68" t="str">
        <f t="shared" si="25"/>
        <v/>
      </c>
      <c r="BC912" s="68" t="str">
        <f t="shared" si="26"/>
        <v/>
      </c>
      <c r="BD912" s="68" t="str">
        <f t="shared" si="27"/>
        <v/>
      </c>
      <c r="BE912" s="68" t="str">
        <f t="shared" si="28"/>
        <v/>
      </c>
      <c r="BF912" s="51"/>
      <c r="BG912" s="69" t="str">
        <f t="shared" si="29"/>
        <v/>
      </c>
      <c r="BH912" s="67" t="str">
        <f t="shared" si="30"/>
        <v/>
      </c>
      <c r="BI912" s="67" t="str">
        <f t="shared" si="31"/>
        <v/>
      </c>
      <c r="BJ912" s="67" t="str">
        <f t="shared" si="32"/>
        <v/>
      </c>
      <c r="BK912" s="67" t="str">
        <f t="shared" si="33"/>
        <v/>
      </c>
      <c r="BL912" s="67" t="str">
        <f t="shared" si="34"/>
        <v/>
      </c>
      <c r="BM912" s="65" t="str">
        <f t="shared" si="35"/>
        <v/>
      </c>
      <c r="BN912" s="51"/>
      <c r="BO912" s="51" t="str">
        <f t="shared" si="6572"/>
        <v/>
      </c>
      <c r="BP912" s="71">
        <f t="shared" si="6573"/>
        <v>14339</v>
      </c>
      <c r="BQ912" s="51" t="str">
        <f t="shared" si="6574"/>
        <v/>
      </c>
      <c r="BR912" s="51" t="str">
        <f t="shared" si="6575"/>
        <v/>
      </c>
      <c r="BS912" s="69" t="str">
        <f t="shared" si="2920"/>
        <v/>
      </c>
      <c r="BT912" s="51"/>
      <c r="BU912" s="68" t="str">
        <f t="shared" si="6576"/>
        <v/>
      </c>
      <c r="BV912" s="65">
        <f t="shared" si="6577"/>
        <v>939128</v>
      </c>
      <c r="BW912" s="68" t="str">
        <f t="shared" si="6578"/>
        <v/>
      </c>
      <c r="BX912" s="68" t="str">
        <f t="shared" si="6579"/>
        <v/>
      </c>
      <c r="BY912" s="67" t="str">
        <f t="shared" si="44"/>
        <v/>
      </c>
      <c r="BZ912" s="68"/>
      <c r="CA912" s="65" t="str">
        <f t="shared" si="45"/>
        <v/>
      </c>
      <c r="CB912" s="67">
        <f t="shared" si="46"/>
        <v>0</v>
      </c>
      <c r="CC912" s="67" t="str">
        <f t="shared" si="47"/>
        <v/>
      </c>
      <c r="CD912" s="67" t="str">
        <f t="shared" si="48"/>
        <v/>
      </c>
      <c r="CE912" s="67" t="str">
        <f t="shared" si="49"/>
        <v/>
      </c>
      <c r="CF912" s="68"/>
      <c r="CG912" s="68" t="str">
        <f t="shared" si="6580"/>
        <v/>
      </c>
      <c r="CH912" s="65">
        <f t="shared" si="6581"/>
        <v>939128</v>
      </c>
      <c r="CI912" s="68" t="str">
        <f t="shared" si="6582"/>
        <v/>
      </c>
      <c r="CJ912" s="68" t="str">
        <f t="shared" si="6583"/>
        <v/>
      </c>
      <c r="CK912" s="67" t="str">
        <f t="shared" si="54"/>
        <v/>
      </c>
      <c r="CL912" s="68"/>
      <c r="CM912" s="68" t="str">
        <f t="shared" si="6584"/>
        <v/>
      </c>
      <c r="CN912" s="65">
        <f t="shared" si="6585"/>
        <v>570451</v>
      </c>
      <c r="CO912" s="68" t="str">
        <f t="shared" si="6586"/>
        <v/>
      </c>
      <c r="CP912" s="68" t="str">
        <f t="shared" si="6587"/>
        <v/>
      </c>
      <c r="CQ912" s="67" t="str">
        <f t="shared" si="59"/>
        <v/>
      </c>
      <c r="CR912" s="68"/>
      <c r="CS912" s="68" t="str">
        <f t="shared" si="6588"/>
        <v/>
      </c>
      <c r="CT912" s="65">
        <f t="shared" si="6589"/>
        <v>0</v>
      </c>
      <c r="CU912" s="68" t="str">
        <f t="shared" si="6590"/>
        <v/>
      </c>
      <c r="CV912" s="68" t="str">
        <f t="shared" si="6591"/>
        <v/>
      </c>
      <c r="CW912" s="67" t="str">
        <f t="shared" si="64"/>
        <v/>
      </c>
      <c r="CX912" s="68"/>
      <c r="CY912" s="68" t="str">
        <f t="shared" si="6592"/>
        <v/>
      </c>
      <c r="CZ912" s="65">
        <f t="shared" si="6593"/>
        <v>39633</v>
      </c>
      <c r="DA912" s="68" t="str">
        <f t="shared" si="6594"/>
        <v/>
      </c>
      <c r="DB912" s="68" t="str">
        <f t="shared" si="6595"/>
        <v/>
      </c>
      <c r="DC912" s="67" t="str">
        <f t="shared" si="69"/>
        <v/>
      </c>
      <c r="DD912" s="68"/>
      <c r="DE912" s="68" t="str">
        <f t="shared" si="6596"/>
        <v/>
      </c>
      <c r="DF912" s="65">
        <f t="shared" si="6597"/>
        <v>111643</v>
      </c>
      <c r="DG912" s="51" t="str">
        <f t="shared" si="6598"/>
        <v/>
      </c>
      <c r="DH912" s="51" t="str">
        <f t="shared" si="6599"/>
        <v/>
      </c>
      <c r="DI912" s="69" t="str">
        <f t="shared" si="74"/>
        <v/>
      </c>
      <c r="DJ912" s="51"/>
      <c r="DK912" s="51" t="str">
        <f t="shared" si="6600"/>
        <v/>
      </c>
      <c r="DL912" s="65">
        <f t="shared" si="6601"/>
        <v>217401</v>
      </c>
      <c r="DM912" s="51" t="str">
        <f t="shared" si="6602"/>
        <v/>
      </c>
      <c r="DN912" s="51" t="str">
        <f t="shared" si="6603"/>
        <v/>
      </c>
      <c r="DO912" s="69" t="str">
        <f t="shared" si="79"/>
        <v/>
      </c>
      <c r="DP912" s="51"/>
      <c r="DQ912" s="51"/>
      <c r="DR912" s="51"/>
      <c r="DS912" s="51"/>
      <c r="DT912" s="51"/>
      <c r="DU912" s="181"/>
    </row>
    <row r="913" spans="1:125" ht="15" x14ac:dyDescent="0.25">
      <c r="A913" s="50">
        <v>2016</v>
      </c>
      <c r="B913" s="51" t="s">
        <v>1237</v>
      </c>
      <c r="C913" s="50" t="s">
        <v>1102</v>
      </c>
      <c r="D913" s="53" t="s">
        <v>166</v>
      </c>
      <c r="E913" s="50" t="s">
        <v>364</v>
      </c>
      <c r="F913" s="54">
        <v>13629</v>
      </c>
      <c r="G913" s="54" t="s">
        <v>364</v>
      </c>
      <c r="H913" s="54">
        <v>87512</v>
      </c>
      <c r="I913" s="55">
        <v>1158448</v>
      </c>
      <c r="J913" s="50"/>
      <c r="K913" s="50" t="s">
        <v>2032</v>
      </c>
      <c r="L913" s="58" t="s">
        <v>2032</v>
      </c>
      <c r="M913" s="58" t="s">
        <v>2032</v>
      </c>
      <c r="N913" s="58" t="s">
        <v>2032</v>
      </c>
      <c r="O913" s="58" t="s">
        <v>2032</v>
      </c>
      <c r="P913" s="59"/>
      <c r="Q913" s="60">
        <v>89108</v>
      </c>
      <c r="R913" s="60">
        <v>721500</v>
      </c>
      <c r="S913" s="60">
        <v>33070</v>
      </c>
      <c r="T913" s="60">
        <v>93577</v>
      </c>
      <c r="U913" s="60">
        <v>221193</v>
      </c>
      <c r="V913" s="79"/>
      <c r="W913" s="90">
        <f t="shared" si="6033"/>
        <v>1158448</v>
      </c>
      <c r="X913" s="101">
        <v>0</v>
      </c>
      <c r="Y913" s="50" t="s">
        <v>167</v>
      </c>
      <c r="Z913" s="50" t="s">
        <v>166</v>
      </c>
      <c r="AA913" s="51" t="str">
        <f t="shared" si="6566"/>
        <v/>
      </c>
      <c r="AB913" s="68" t="str">
        <f t="shared" si="6567"/>
        <v/>
      </c>
      <c r="AC913" s="68" t="str">
        <f t="shared" si="6568"/>
        <v/>
      </c>
      <c r="AD913" s="68" t="str">
        <f t="shared" si="6569"/>
        <v/>
      </c>
      <c r="AE913" s="68" t="str">
        <f t="shared" si="6570"/>
        <v/>
      </c>
      <c r="AF913" s="68" t="str">
        <f t="shared" si="6571"/>
        <v/>
      </c>
      <c r="AG913" s="67" t="str">
        <f t="shared" si="7"/>
        <v/>
      </c>
      <c r="AH913" s="51"/>
      <c r="AI913" s="51" t="str">
        <f t="shared" si="8"/>
        <v/>
      </c>
      <c r="AJ913" s="68" t="str">
        <f t="shared" si="9"/>
        <v/>
      </c>
      <c r="AK913" s="68" t="str">
        <f t="shared" si="10"/>
        <v/>
      </c>
      <c r="AL913" s="68" t="str">
        <f t="shared" si="11"/>
        <v/>
      </c>
      <c r="AM913" s="68" t="str">
        <f t="shared" si="12"/>
        <v/>
      </c>
      <c r="AN913" s="68" t="str">
        <f t="shared" si="13"/>
        <v/>
      </c>
      <c r="AO913" s="67" t="str">
        <f t="shared" si="14"/>
        <v/>
      </c>
      <c r="AP913" s="51"/>
      <c r="AQ913" s="51" t="str">
        <f t="shared" si="15"/>
        <v/>
      </c>
      <c r="AR913" s="68" t="str">
        <f t="shared" si="16"/>
        <v/>
      </c>
      <c r="AS913" s="68" t="str">
        <f t="shared" si="17"/>
        <v/>
      </c>
      <c r="AT913" s="68" t="str">
        <f t="shared" si="18"/>
        <v/>
      </c>
      <c r="AU913" s="68" t="str">
        <f t="shared" si="19"/>
        <v/>
      </c>
      <c r="AV913" s="68" t="str">
        <f t="shared" si="20"/>
        <v/>
      </c>
      <c r="AW913" s="67" t="str">
        <f t="shared" si="21"/>
        <v/>
      </c>
      <c r="AX913" s="51"/>
      <c r="AY913" s="51" t="str">
        <f t="shared" si="22"/>
        <v/>
      </c>
      <c r="AZ913" s="68" t="str">
        <f t="shared" si="23"/>
        <v/>
      </c>
      <c r="BA913" s="68" t="str">
        <f t="shared" si="24"/>
        <v/>
      </c>
      <c r="BB913" s="68" t="str">
        <f t="shared" si="25"/>
        <v/>
      </c>
      <c r="BC913" s="68" t="str">
        <f t="shared" si="26"/>
        <v/>
      </c>
      <c r="BD913" s="68" t="str">
        <f t="shared" si="27"/>
        <v/>
      </c>
      <c r="BE913" s="68" t="str">
        <f t="shared" si="28"/>
        <v/>
      </c>
      <c r="BF913" s="51"/>
      <c r="BG913" s="69" t="str">
        <f t="shared" si="29"/>
        <v/>
      </c>
      <c r="BH913" s="67" t="str">
        <f t="shared" si="30"/>
        <v/>
      </c>
      <c r="BI913" s="67" t="str">
        <f t="shared" si="31"/>
        <v/>
      </c>
      <c r="BJ913" s="67" t="str">
        <f t="shared" si="32"/>
        <v/>
      </c>
      <c r="BK913" s="67" t="str">
        <f t="shared" si="33"/>
        <v/>
      </c>
      <c r="BL913" s="67" t="str">
        <f t="shared" si="34"/>
        <v/>
      </c>
      <c r="BM913" s="65" t="str">
        <f t="shared" si="35"/>
        <v/>
      </c>
      <c r="BN913" s="51"/>
      <c r="BO913" s="51" t="str">
        <f t="shared" si="6572"/>
        <v/>
      </c>
      <c r="BP913" s="51" t="str">
        <f t="shared" si="6573"/>
        <v/>
      </c>
      <c r="BQ913" s="71">
        <f t="shared" si="6574"/>
        <v>13629</v>
      </c>
      <c r="BR913" s="51" t="str">
        <f t="shared" si="6575"/>
        <v/>
      </c>
      <c r="BS913" s="69" t="str">
        <f t="shared" si="2920"/>
        <v/>
      </c>
      <c r="BT913" s="51"/>
      <c r="BU913" s="68" t="str">
        <f t="shared" si="6576"/>
        <v/>
      </c>
      <c r="BV913" s="68" t="str">
        <f t="shared" si="6577"/>
        <v/>
      </c>
      <c r="BW913" s="65">
        <f t="shared" si="6578"/>
        <v>1158448</v>
      </c>
      <c r="BX913" s="68" t="str">
        <f t="shared" si="6579"/>
        <v/>
      </c>
      <c r="BY913" s="67" t="str">
        <f t="shared" si="44"/>
        <v/>
      </c>
      <c r="BZ913" s="68"/>
      <c r="CA913" s="65" t="str">
        <f t="shared" si="45"/>
        <v/>
      </c>
      <c r="CB913" s="67" t="str">
        <f t="shared" si="46"/>
        <v/>
      </c>
      <c r="CC913" s="67">
        <f t="shared" si="47"/>
        <v>0</v>
      </c>
      <c r="CD913" s="67" t="str">
        <f t="shared" si="48"/>
        <v/>
      </c>
      <c r="CE913" s="67" t="str">
        <f t="shared" si="49"/>
        <v/>
      </c>
      <c r="CF913" s="68"/>
      <c r="CG913" s="68" t="str">
        <f t="shared" si="6580"/>
        <v/>
      </c>
      <c r="CH913" s="68" t="str">
        <f t="shared" si="6581"/>
        <v/>
      </c>
      <c r="CI913" s="65">
        <f t="shared" si="6582"/>
        <v>1158448</v>
      </c>
      <c r="CJ913" s="68" t="str">
        <f t="shared" si="6583"/>
        <v/>
      </c>
      <c r="CK913" s="67" t="str">
        <f t="shared" si="54"/>
        <v/>
      </c>
      <c r="CL913" s="68"/>
      <c r="CM913" s="68" t="str">
        <f t="shared" si="6584"/>
        <v/>
      </c>
      <c r="CN913" s="68" t="str">
        <f t="shared" si="6585"/>
        <v/>
      </c>
      <c r="CO913" s="65">
        <f t="shared" si="6586"/>
        <v>89108</v>
      </c>
      <c r="CP913" s="68" t="str">
        <f t="shared" si="6587"/>
        <v/>
      </c>
      <c r="CQ913" s="67" t="str">
        <f t="shared" si="59"/>
        <v/>
      </c>
      <c r="CR913" s="68"/>
      <c r="CS913" s="68" t="str">
        <f t="shared" si="6588"/>
        <v/>
      </c>
      <c r="CT913" s="68" t="str">
        <f t="shared" si="6589"/>
        <v/>
      </c>
      <c r="CU913" s="65">
        <f t="shared" si="6590"/>
        <v>721500</v>
      </c>
      <c r="CV913" s="68" t="str">
        <f t="shared" si="6591"/>
        <v/>
      </c>
      <c r="CW913" s="67" t="str">
        <f t="shared" si="64"/>
        <v/>
      </c>
      <c r="CX913" s="68"/>
      <c r="CY913" s="68" t="str">
        <f t="shared" si="6592"/>
        <v/>
      </c>
      <c r="CZ913" s="68" t="str">
        <f t="shared" si="6593"/>
        <v/>
      </c>
      <c r="DA913" s="65">
        <f t="shared" si="6594"/>
        <v>33070</v>
      </c>
      <c r="DB913" s="68" t="str">
        <f t="shared" si="6595"/>
        <v/>
      </c>
      <c r="DC913" s="67" t="str">
        <f t="shared" si="69"/>
        <v/>
      </c>
      <c r="DD913" s="68"/>
      <c r="DE913" s="68" t="str">
        <f t="shared" si="6596"/>
        <v/>
      </c>
      <c r="DF913" s="51" t="str">
        <f t="shared" si="6597"/>
        <v/>
      </c>
      <c r="DG913" s="65">
        <f t="shared" si="6598"/>
        <v>93577</v>
      </c>
      <c r="DH913" s="51" t="str">
        <f t="shared" si="6599"/>
        <v/>
      </c>
      <c r="DI913" s="69" t="str">
        <f t="shared" si="74"/>
        <v/>
      </c>
      <c r="DJ913" s="51"/>
      <c r="DK913" s="51" t="str">
        <f t="shared" si="6600"/>
        <v/>
      </c>
      <c r="DL913" s="51" t="str">
        <f t="shared" si="6601"/>
        <v/>
      </c>
      <c r="DM913" s="65">
        <f t="shared" si="6602"/>
        <v>221193</v>
      </c>
      <c r="DN913" s="51" t="str">
        <f t="shared" si="6603"/>
        <v/>
      </c>
      <c r="DO913" s="69" t="str">
        <f t="shared" si="79"/>
        <v/>
      </c>
      <c r="DP913" s="51"/>
      <c r="DQ913" s="51"/>
      <c r="DR913" s="51"/>
      <c r="DS913" s="51"/>
      <c r="DT913" s="51"/>
      <c r="DU913" s="181"/>
    </row>
    <row r="914" spans="1:125" ht="15" x14ac:dyDescent="0.25">
      <c r="A914" s="50">
        <v>2017</v>
      </c>
      <c r="B914" s="51" t="s">
        <v>1237</v>
      </c>
      <c r="C914" s="50" t="s">
        <v>1102</v>
      </c>
      <c r="D914" s="53" t="s">
        <v>166</v>
      </c>
      <c r="E914" s="50" t="s">
        <v>364</v>
      </c>
      <c r="F914" s="54">
        <v>13705</v>
      </c>
      <c r="G914" s="54" t="s">
        <v>364</v>
      </c>
      <c r="H914" s="54">
        <v>132208</v>
      </c>
      <c r="I914" s="55">
        <v>1474068</v>
      </c>
      <c r="J914" s="50"/>
      <c r="K914" s="50" t="s">
        <v>2032</v>
      </c>
      <c r="L914" s="58" t="s">
        <v>2032</v>
      </c>
      <c r="M914" s="58" t="s">
        <v>2032</v>
      </c>
      <c r="N914" s="58" t="s">
        <v>2032</v>
      </c>
      <c r="O914" s="58" t="s">
        <v>2032</v>
      </c>
      <c r="P914" s="59"/>
      <c r="Q914" s="60">
        <v>0</v>
      </c>
      <c r="R914" s="60">
        <v>1074667</v>
      </c>
      <c r="S914" s="60">
        <v>37030</v>
      </c>
      <c r="T914" s="60">
        <v>87275</v>
      </c>
      <c r="U914" s="60">
        <v>275096</v>
      </c>
      <c r="V914" s="79"/>
      <c r="W914" s="90">
        <f t="shared" si="6033"/>
        <v>1474068</v>
      </c>
      <c r="X914" s="101">
        <v>0</v>
      </c>
      <c r="Y914" s="50" t="s">
        <v>167</v>
      </c>
      <c r="Z914" s="50" t="s">
        <v>166</v>
      </c>
      <c r="AA914" s="51" t="str">
        <f t="shared" si="6566"/>
        <v/>
      </c>
      <c r="AB914" s="68" t="str">
        <f t="shared" si="6567"/>
        <v/>
      </c>
      <c r="AC914" s="68" t="str">
        <f t="shared" si="6568"/>
        <v/>
      </c>
      <c r="AD914" s="68" t="str">
        <f t="shared" si="6569"/>
        <v/>
      </c>
      <c r="AE914" s="68" t="str">
        <f t="shared" si="6570"/>
        <v/>
      </c>
      <c r="AF914" s="68" t="str">
        <f t="shared" si="6571"/>
        <v/>
      </c>
      <c r="AG914" s="67" t="str">
        <f t="shared" si="7"/>
        <v/>
      </c>
      <c r="AH914" s="51"/>
      <c r="AI914" s="51" t="str">
        <f t="shared" si="8"/>
        <v/>
      </c>
      <c r="AJ914" s="68" t="str">
        <f t="shared" si="9"/>
        <v/>
      </c>
      <c r="AK914" s="68" t="str">
        <f t="shared" si="10"/>
        <v/>
      </c>
      <c r="AL914" s="68" t="str">
        <f t="shared" si="11"/>
        <v/>
      </c>
      <c r="AM914" s="68" t="str">
        <f t="shared" si="12"/>
        <v/>
      </c>
      <c r="AN914" s="68" t="str">
        <f t="shared" si="13"/>
        <v/>
      </c>
      <c r="AO914" s="67" t="str">
        <f t="shared" si="14"/>
        <v/>
      </c>
      <c r="AP914" s="51"/>
      <c r="AQ914" s="51" t="str">
        <f t="shared" si="15"/>
        <v/>
      </c>
      <c r="AR914" s="68" t="str">
        <f t="shared" si="16"/>
        <v/>
      </c>
      <c r="AS914" s="68" t="str">
        <f t="shared" si="17"/>
        <v/>
      </c>
      <c r="AT914" s="68" t="str">
        <f t="shared" si="18"/>
        <v/>
      </c>
      <c r="AU914" s="68" t="str">
        <f t="shared" si="19"/>
        <v/>
      </c>
      <c r="AV914" s="68" t="str">
        <f t="shared" si="20"/>
        <v/>
      </c>
      <c r="AW914" s="67" t="str">
        <f t="shared" si="21"/>
        <v/>
      </c>
      <c r="AX914" s="51"/>
      <c r="AY914" s="51" t="str">
        <f t="shared" si="22"/>
        <v/>
      </c>
      <c r="AZ914" s="68" t="str">
        <f t="shared" si="23"/>
        <v/>
      </c>
      <c r="BA914" s="68" t="str">
        <f t="shared" si="24"/>
        <v/>
      </c>
      <c r="BB914" s="68" t="str">
        <f t="shared" si="25"/>
        <v/>
      </c>
      <c r="BC914" s="68" t="str">
        <f t="shared" si="26"/>
        <v/>
      </c>
      <c r="BD914" s="68" t="str">
        <f t="shared" si="27"/>
        <v/>
      </c>
      <c r="BE914" s="68" t="str">
        <f t="shared" si="28"/>
        <v/>
      </c>
      <c r="BF914" s="51"/>
      <c r="BG914" s="69" t="str">
        <f t="shared" si="29"/>
        <v/>
      </c>
      <c r="BH914" s="67" t="str">
        <f t="shared" si="30"/>
        <v/>
      </c>
      <c r="BI914" s="67" t="str">
        <f t="shared" si="31"/>
        <v/>
      </c>
      <c r="BJ914" s="67" t="str">
        <f t="shared" si="32"/>
        <v/>
      </c>
      <c r="BK914" s="67" t="str">
        <f t="shared" si="33"/>
        <v/>
      </c>
      <c r="BL914" s="67" t="str">
        <f t="shared" si="34"/>
        <v/>
      </c>
      <c r="BM914" s="65" t="str">
        <f t="shared" si="35"/>
        <v/>
      </c>
      <c r="BN914" s="51"/>
      <c r="BO914" s="51" t="str">
        <f t="shared" si="6572"/>
        <v/>
      </c>
      <c r="BP914" s="51" t="str">
        <f t="shared" si="6573"/>
        <v/>
      </c>
      <c r="BQ914" s="51" t="str">
        <f t="shared" si="6574"/>
        <v/>
      </c>
      <c r="BR914" s="71">
        <f t="shared" si="6575"/>
        <v>13705</v>
      </c>
      <c r="BS914" s="69" t="str">
        <f t="shared" si="2920"/>
        <v/>
      </c>
      <c r="BT914" s="51"/>
      <c r="BU914" s="68" t="str">
        <f t="shared" si="6576"/>
        <v/>
      </c>
      <c r="BV914" s="68" t="str">
        <f t="shared" si="6577"/>
        <v/>
      </c>
      <c r="BW914" s="68" t="str">
        <f t="shared" si="6578"/>
        <v/>
      </c>
      <c r="BX914" s="65">
        <f t="shared" si="6579"/>
        <v>1474068</v>
      </c>
      <c r="BY914" s="67" t="str">
        <f t="shared" si="44"/>
        <v/>
      </c>
      <c r="BZ914" s="68"/>
      <c r="CA914" s="65" t="str">
        <f t="shared" si="45"/>
        <v/>
      </c>
      <c r="CB914" s="67" t="str">
        <f t="shared" si="46"/>
        <v/>
      </c>
      <c r="CC914" s="67" t="str">
        <f t="shared" si="47"/>
        <v/>
      </c>
      <c r="CD914" s="67">
        <f t="shared" si="48"/>
        <v>0</v>
      </c>
      <c r="CE914" s="67" t="str">
        <f t="shared" si="49"/>
        <v/>
      </c>
      <c r="CF914" s="68"/>
      <c r="CG914" s="68" t="str">
        <f t="shared" si="6580"/>
        <v/>
      </c>
      <c r="CH914" s="68" t="str">
        <f t="shared" si="6581"/>
        <v/>
      </c>
      <c r="CI914" s="68" t="str">
        <f t="shared" si="6582"/>
        <v/>
      </c>
      <c r="CJ914" s="65">
        <f t="shared" si="6583"/>
        <v>1474068</v>
      </c>
      <c r="CK914" s="67" t="str">
        <f t="shared" si="54"/>
        <v/>
      </c>
      <c r="CL914" s="68"/>
      <c r="CM914" s="68" t="str">
        <f t="shared" si="6584"/>
        <v/>
      </c>
      <c r="CN914" s="68" t="str">
        <f t="shared" si="6585"/>
        <v/>
      </c>
      <c r="CO914" s="68" t="str">
        <f t="shared" si="6586"/>
        <v/>
      </c>
      <c r="CP914" s="65">
        <f t="shared" si="6587"/>
        <v>0</v>
      </c>
      <c r="CQ914" s="67" t="str">
        <f t="shared" si="59"/>
        <v/>
      </c>
      <c r="CR914" s="68"/>
      <c r="CS914" s="68" t="str">
        <f t="shared" si="6588"/>
        <v/>
      </c>
      <c r="CT914" s="68" t="str">
        <f t="shared" si="6589"/>
        <v/>
      </c>
      <c r="CU914" s="68" t="str">
        <f t="shared" si="6590"/>
        <v/>
      </c>
      <c r="CV914" s="65">
        <f t="shared" si="6591"/>
        <v>1074667</v>
      </c>
      <c r="CW914" s="67" t="str">
        <f t="shared" si="64"/>
        <v/>
      </c>
      <c r="CX914" s="68"/>
      <c r="CY914" s="68" t="str">
        <f t="shared" si="6592"/>
        <v/>
      </c>
      <c r="CZ914" s="68" t="str">
        <f t="shared" si="6593"/>
        <v/>
      </c>
      <c r="DA914" s="68" t="str">
        <f t="shared" si="6594"/>
        <v/>
      </c>
      <c r="DB914" s="65">
        <f t="shared" si="6595"/>
        <v>37030</v>
      </c>
      <c r="DC914" s="67" t="str">
        <f t="shared" si="69"/>
        <v/>
      </c>
      <c r="DD914" s="68"/>
      <c r="DE914" s="68" t="str">
        <f t="shared" si="6596"/>
        <v/>
      </c>
      <c r="DF914" s="51" t="str">
        <f t="shared" si="6597"/>
        <v/>
      </c>
      <c r="DG914" s="51" t="str">
        <f t="shared" si="6598"/>
        <v/>
      </c>
      <c r="DH914" s="65">
        <f t="shared" si="6599"/>
        <v>87275</v>
      </c>
      <c r="DI914" s="69" t="str">
        <f t="shared" si="74"/>
        <v/>
      </c>
      <c r="DJ914" s="51"/>
      <c r="DK914" s="51" t="str">
        <f t="shared" si="6600"/>
        <v/>
      </c>
      <c r="DL914" s="51" t="str">
        <f t="shared" si="6601"/>
        <v/>
      </c>
      <c r="DM914" s="51" t="str">
        <f t="shared" si="6602"/>
        <v/>
      </c>
      <c r="DN914" s="65">
        <f t="shared" si="6603"/>
        <v>275096</v>
      </c>
      <c r="DO914" s="69" t="str">
        <f t="shared" si="79"/>
        <v/>
      </c>
      <c r="DP914" s="51"/>
      <c r="DQ914" s="51"/>
      <c r="DR914" s="51"/>
      <c r="DS914" s="51"/>
      <c r="DT914" s="51"/>
      <c r="DU914" s="181"/>
    </row>
    <row r="915" spans="1:125" ht="15" x14ac:dyDescent="0.25">
      <c r="A915" s="56">
        <v>2018</v>
      </c>
      <c r="B915" s="51" t="s">
        <v>1237</v>
      </c>
      <c r="C915" s="50" t="s">
        <v>1102</v>
      </c>
      <c r="D915" s="170" t="s">
        <v>166</v>
      </c>
      <c r="E915" s="50" t="s">
        <v>364</v>
      </c>
      <c r="F915" s="89">
        <v>12151</v>
      </c>
      <c r="G915" s="89">
        <v>0</v>
      </c>
      <c r="H915" s="89">
        <v>80796</v>
      </c>
      <c r="I915" s="90">
        <v>592710</v>
      </c>
      <c r="J915" s="50"/>
      <c r="K915" s="50" t="s">
        <v>2032</v>
      </c>
      <c r="L915" s="58"/>
      <c r="M915" s="58"/>
      <c r="N915" s="58"/>
      <c r="O915" s="58"/>
      <c r="P915" s="91"/>
      <c r="Q915" s="92">
        <v>60000</v>
      </c>
      <c r="R915" s="92">
        <v>233153</v>
      </c>
      <c r="S915" s="92">
        <v>211688</v>
      </c>
      <c r="T915" s="92">
        <v>87869</v>
      </c>
      <c r="U915" s="94"/>
      <c r="V915" s="94"/>
      <c r="W915" s="90">
        <f t="shared" si="6033"/>
        <v>592710</v>
      </c>
      <c r="X915" s="101">
        <v>0</v>
      </c>
      <c r="Y915" s="56" t="s">
        <v>167</v>
      </c>
      <c r="Z915" s="50"/>
      <c r="AA915" s="51"/>
      <c r="AB915" s="68"/>
      <c r="AC915" s="68"/>
      <c r="AD915" s="68"/>
      <c r="AE915" s="68"/>
      <c r="AF915" s="68"/>
      <c r="AG915" s="67" t="str">
        <f t="shared" si="7"/>
        <v/>
      </c>
      <c r="AH915" s="51"/>
      <c r="AI915" s="51" t="str">
        <f t="shared" si="8"/>
        <v/>
      </c>
      <c r="AJ915" s="68" t="str">
        <f t="shared" si="9"/>
        <v/>
      </c>
      <c r="AK915" s="68" t="str">
        <f t="shared" si="10"/>
        <v/>
      </c>
      <c r="AL915" s="68" t="str">
        <f t="shared" si="11"/>
        <v/>
      </c>
      <c r="AM915" s="68" t="str">
        <f t="shared" si="12"/>
        <v/>
      </c>
      <c r="AN915" s="68" t="str">
        <f t="shared" si="13"/>
        <v/>
      </c>
      <c r="AO915" s="67" t="str">
        <f t="shared" si="14"/>
        <v/>
      </c>
      <c r="AP915" s="51"/>
      <c r="AQ915" s="51" t="str">
        <f t="shared" si="15"/>
        <v/>
      </c>
      <c r="AR915" s="68" t="str">
        <f t="shared" si="16"/>
        <v/>
      </c>
      <c r="AS915" s="68" t="str">
        <f t="shared" si="17"/>
        <v/>
      </c>
      <c r="AT915" s="68" t="str">
        <f t="shared" si="18"/>
        <v/>
      </c>
      <c r="AU915" s="68" t="str">
        <f t="shared" si="19"/>
        <v/>
      </c>
      <c r="AV915" s="68" t="str">
        <f t="shared" si="20"/>
        <v/>
      </c>
      <c r="AW915" s="67" t="str">
        <f t="shared" si="21"/>
        <v/>
      </c>
      <c r="AX915" s="51"/>
      <c r="AY915" s="51" t="str">
        <f t="shared" si="22"/>
        <v/>
      </c>
      <c r="AZ915" s="68" t="str">
        <f t="shared" si="23"/>
        <v/>
      </c>
      <c r="BA915" s="68" t="str">
        <f t="shared" si="24"/>
        <v/>
      </c>
      <c r="BB915" s="68" t="str">
        <f t="shared" si="25"/>
        <v/>
      </c>
      <c r="BC915" s="68" t="str">
        <f t="shared" si="26"/>
        <v/>
      </c>
      <c r="BD915" s="68" t="str">
        <f t="shared" si="27"/>
        <v/>
      </c>
      <c r="BE915" s="68" t="str">
        <f t="shared" si="28"/>
        <v/>
      </c>
      <c r="BF915" s="51"/>
      <c r="BG915" s="69" t="str">
        <f t="shared" si="29"/>
        <v/>
      </c>
      <c r="BH915" s="67" t="str">
        <f t="shared" si="30"/>
        <v/>
      </c>
      <c r="BI915" s="67" t="str">
        <f t="shared" si="31"/>
        <v/>
      </c>
      <c r="BJ915" s="67" t="str">
        <f t="shared" si="32"/>
        <v/>
      </c>
      <c r="BK915" s="67" t="str">
        <f t="shared" si="33"/>
        <v/>
      </c>
      <c r="BL915" s="67" t="str">
        <f t="shared" si="34"/>
        <v/>
      </c>
      <c r="BM915" s="65" t="str">
        <f t="shared" si="35"/>
        <v/>
      </c>
      <c r="BN915" s="70"/>
      <c r="BO915" s="70"/>
      <c r="BP915" s="51"/>
      <c r="BQ915" s="51"/>
      <c r="BR915" s="51"/>
      <c r="BS915" s="96">
        <f t="shared" si="2920"/>
        <v>12151</v>
      </c>
      <c r="BT915" s="70"/>
      <c r="BU915" s="65"/>
      <c r="BV915" s="68"/>
      <c r="BW915" s="68"/>
      <c r="BX915" s="68"/>
      <c r="BY915" s="67">
        <f t="shared" si="44"/>
        <v>592710</v>
      </c>
      <c r="BZ915" s="65"/>
      <c r="CA915" s="65" t="str">
        <f t="shared" si="45"/>
        <v/>
      </c>
      <c r="CB915" s="67" t="str">
        <f t="shared" si="46"/>
        <v/>
      </c>
      <c r="CC915" s="67" t="str">
        <f t="shared" si="47"/>
        <v/>
      </c>
      <c r="CD915" s="67" t="str">
        <f t="shared" si="48"/>
        <v/>
      </c>
      <c r="CE915" s="67">
        <f t="shared" si="49"/>
        <v>0</v>
      </c>
      <c r="CF915" s="65"/>
      <c r="CG915" s="65"/>
      <c r="CH915" s="68"/>
      <c r="CI915" s="68"/>
      <c r="CJ915" s="68"/>
      <c r="CK915" s="67">
        <f t="shared" si="54"/>
        <v>592710</v>
      </c>
      <c r="CL915" s="65"/>
      <c r="CM915" s="65"/>
      <c r="CN915" s="68"/>
      <c r="CO915" s="68"/>
      <c r="CP915" s="68"/>
      <c r="CQ915" s="67">
        <f t="shared" si="59"/>
        <v>60000</v>
      </c>
      <c r="CR915" s="65"/>
      <c r="CS915" s="65"/>
      <c r="CT915" s="68"/>
      <c r="CU915" s="68"/>
      <c r="CV915" s="68"/>
      <c r="CW915" s="67">
        <f t="shared" si="64"/>
        <v>233153</v>
      </c>
      <c r="CX915" s="65"/>
      <c r="CY915" s="65"/>
      <c r="CZ915" s="68"/>
      <c r="DA915" s="68"/>
      <c r="DB915" s="68"/>
      <c r="DC915" s="67">
        <f t="shared" si="69"/>
        <v>211688</v>
      </c>
      <c r="DD915" s="65"/>
      <c r="DE915" s="65"/>
      <c r="DF915" s="51"/>
      <c r="DG915" s="51"/>
      <c r="DH915" s="51"/>
      <c r="DI915" s="67">
        <f t="shared" si="74"/>
        <v>87869</v>
      </c>
      <c r="DJ915" s="70"/>
      <c r="DK915" s="70"/>
      <c r="DL915" s="51"/>
      <c r="DM915" s="51"/>
      <c r="DN915" s="51"/>
      <c r="DO915" s="67">
        <f t="shared" si="79"/>
        <v>60000</v>
      </c>
      <c r="DP915" s="51"/>
      <c r="DQ915" s="51"/>
      <c r="DR915" s="51"/>
      <c r="DS915" s="51"/>
      <c r="DT915" s="51"/>
      <c r="DU915" s="181"/>
    </row>
    <row r="916" spans="1:125" ht="15" x14ac:dyDescent="0.25">
      <c r="A916" s="50"/>
      <c r="B916" s="51"/>
      <c r="C916" s="50"/>
      <c r="D916" s="53"/>
      <c r="E916" s="50"/>
      <c r="F916" s="54"/>
      <c r="G916" s="54"/>
      <c r="H916" s="54"/>
      <c r="I916" s="55"/>
      <c r="J916" s="50"/>
      <c r="K916" s="50" t="s">
        <v>2032</v>
      </c>
      <c r="L916" s="58"/>
      <c r="M916" s="58"/>
      <c r="N916" s="58"/>
      <c r="O916" s="58"/>
      <c r="P916" s="59"/>
      <c r="Q916" s="60"/>
      <c r="R916" s="60"/>
      <c r="S916" s="60"/>
      <c r="T916" s="60"/>
      <c r="U916" s="60"/>
      <c r="V916" s="79"/>
      <c r="W916" s="90">
        <f t="shared" si="6033"/>
        <v>0</v>
      </c>
      <c r="X916" s="101"/>
      <c r="Y916" s="50"/>
      <c r="Z916" s="50"/>
      <c r="AA916" s="51"/>
      <c r="AB916" s="68"/>
      <c r="AC916" s="68"/>
      <c r="AD916" s="68"/>
      <c r="AE916" s="68"/>
      <c r="AF916" s="68"/>
      <c r="AG916" s="67" t="str">
        <f t="shared" si="7"/>
        <v/>
      </c>
      <c r="AH916" s="51"/>
      <c r="AI916" s="51" t="str">
        <f t="shared" si="8"/>
        <v/>
      </c>
      <c r="AJ916" s="68" t="str">
        <f t="shared" si="9"/>
        <v/>
      </c>
      <c r="AK916" s="68" t="str">
        <f t="shared" si="10"/>
        <v/>
      </c>
      <c r="AL916" s="68" t="str">
        <f t="shared" si="11"/>
        <v/>
      </c>
      <c r="AM916" s="68" t="str">
        <f t="shared" si="12"/>
        <v/>
      </c>
      <c r="AN916" s="68" t="str">
        <f t="shared" si="13"/>
        <v/>
      </c>
      <c r="AO916" s="67" t="str">
        <f t="shared" si="14"/>
        <v/>
      </c>
      <c r="AP916" s="51"/>
      <c r="AQ916" s="51" t="str">
        <f t="shared" si="15"/>
        <v/>
      </c>
      <c r="AR916" s="68" t="str">
        <f t="shared" si="16"/>
        <v/>
      </c>
      <c r="AS916" s="68" t="str">
        <f t="shared" si="17"/>
        <v/>
      </c>
      <c r="AT916" s="68" t="str">
        <f t="shared" si="18"/>
        <v/>
      </c>
      <c r="AU916" s="68" t="str">
        <f t="shared" si="19"/>
        <v/>
      </c>
      <c r="AV916" s="68" t="str">
        <f t="shared" si="20"/>
        <v/>
      </c>
      <c r="AW916" s="67" t="str">
        <f t="shared" si="21"/>
        <v/>
      </c>
      <c r="AX916" s="51"/>
      <c r="AY916" s="51" t="str">
        <f t="shared" si="22"/>
        <v/>
      </c>
      <c r="AZ916" s="68" t="str">
        <f t="shared" si="23"/>
        <v/>
      </c>
      <c r="BA916" s="68" t="str">
        <f t="shared" si="24"/>
        <v/>
      </c>
      <c r="BB916" s="68" t="str">
        <f t="shared" si="25"/>
        <v/>
      </c>
      <c r="BC916" s="68" t="str">
        <f t="shared" si="26"/>
        <v/>
      </c>
      <c r="BD916" s="68" t="str">
        <f t="shared" si="27"/>
        <v/>
      </c>
      <c r="BE916" s="68" t="str">
        <f t="shared" si="28"/>
        <v/>
      </c>
      <c r="BF916" s="51"/>
      <c r="BG916" s="69" t="str">
        <f t="shared" si="29"/>
        <v/>
      </c>
      <c r="BH916" s="67" t="str">
        <f t="shared" si="30"/>
        <v/>
      </c>
      <c r="BI916" s="67" t="str">
        <f t="shared" si="31"/>
        <v/>
      </c>
      <c r="BJ916" s="67" t="str">
        <f t="shared" si="32"/>
        <v/>
      </c>
      <c r="BK916" s="67" t="str">
        <f t="shared" si="33"/>
        <v/>
      </c>
      <c r="BL916" s="67" t="str">
        <f t="shared" si="34"/>
        <v/>
      </c>
      <c r="BM916" s="65" t="str">
        <f t="shared" si="35"/>
        <v/>
      </c>
      <c r="BN916" s="70"/>
      <c r="BO916" s="70"/>
      <c r="BP916" s="51"/>
      <c r="BQ916" s="51"/>
      <c r="BR916" s="51"/>
      <c r="BS916" s="69" t="str">
        <f t="shared" si="2920"/>
        <v/>
      </c>
      <c r="BT916" s="70"/>
      <c r="BU916" s="65"/>
      <c r="BV916" s="68"/>
      <c r="BW916" s="68"/>
      <c r="BX916" s="68"/>
      <c r="BY916" s="67" t="str">
        <f t="shared" si="44"/>
        <v/>
      </c>
      <c r="BZ916" s="65"/>
      <c r="CA916" s="65" t="str">
        <f t="shared" si="45"/>
        <v/>
      </c>
      <c r="CB916" s="67" t="str">
        <f t="shared" si="46"/>
        <v/>
      </c>
      <c r="CC916" s="67" t="str">
        <f t="shared" si="47"/>
        <v/>
      </c>
      <c r="CD916" s="67" t="str">
        <f t="shared" si="48"/>
        <v/>
      </c>
      <c r="CE916" s="67" t="str">
        <f t="shared" si="49"/>
        <v/>
      </c>
      <c r="CF916" s="65"/>
      <c r="CG916" s="65"/>
      <c r="CH916" s="68"/>
      <c r="CI916" s="68"/>
      <c r="CJ916" s="68"/>
      <c r="CK916" s="67" t="str">
        <f t="shared" si="54"/>
        <v/>
      </c>
      <c r="CL916" s="65"/>
      <c r="CM916" s="65"/>
      <c r="CN916" s="68"/>
      <c r="CO916" s="68"/>
      <c r="CP916" s="68"/>
      <c r="CQ916" s="67" t="str">
        <f t="shared" si="59"/>
        <v/>
      </c>
      <c r="CR916" s="65"/>
      <c r="CS916" s="65"/>
      <c r="CT916" s="68"/>
      <c r="CU916" s="68"/>
      <c r="CV916" s="68"/>
      <c r="CW916" s="67" t="str">
        <f t="shared" si="64"/>
        <v/>
      </c>
      <c r="CX916" s="65"/>
      <c r="CY916" s="65"/>
      <c r="CZ916" s="68"/>
      <c r="DA916" s="68"/>
      <c r="DB916" s="68"/>
      <c r="DC916" s="67" t="str">
        <f t="shared" si="69"/>
        <v/>
      </c>
      <c r="DD916" s="65"/>
      <c r="DE916" s="65"/>
      <c r="DF916" s="51"/>
      <c r="DG916" s="51"/>
      <c r="DH916" s="51"/>
      <c r="DI916" s="69" t="str">
        <f t="shared" si="74"/>
        <v/>
      </c>
      <c r="DJ916" s="70"/>
      <c r="DK916" s="70"/>
      <c r="DL916" s="51"/>
      <c r="DM916" s="51"/>
      <c r="DN916" s="51"/>
      <c r="DO916" s="69" t="str">
        <f t="shared" si="79"/>
        <v/>
      </c>
      <c r="DP916" s="51"/>
      <c r="DQ916" s="51"/>
      <c r="DR916" s="51"/>
      <c r="DS916" s="51"/>
      <c r="DT916" s="51"/>
      <c r="DU916" s="181"/>
    </row>
    <row r="917" spans="1:125" ht="15" x14ac:dyDescent="0.25">
      <c r="A917" s="50">
        <v>2014</v>
      </c>
      <c r="B917" s="51" t="s">
        <v>980</v>
      </c>
      <c r="C917" s="50" t="s">
        <v>369</v>
      </c>
      <c r="D917" s="53" t="s">
        <v>369</v>
      </c>
      <c r="E917" s="50" t="s">
        <v>364</v>
      </c>
      <c r="F917" s="54">
        <v>437859</v>
      </c>
      <c r="G917" s="54" t="s">
        <v>364</v>
      </c>
      <c r="H917" s="54">
        <v>889658</v>
      </c>
      <c r="I917" s="55">
        <v>4420103</v>
      </c>
      <c r="J917" s="50"/>
      <c r="K917" s="50" t="s">
        <v>2032</v>
      </c>
      <c r="L917" s="58" t="s">
        <v>2032</v>
      </c>
      <c r="M917" s="58" t="s">
        <v>2032</v>
      </c>
      <c r="N917" s="58" t="s">
        <v>2032</v>
      </c>
      <c r="O917" s="58" t="s">
        <v>2032</v>
      </c>
      <c r="P917" s="59"/>
      <c r="Q917" s="60">
        <v>800442</v>
      </c>
      <c r="R917" s="60">
        <v>1061795</v>
      </c>
      <c r="S917" s="60">
        <v>583598</v>
      </c>
      <c r="T917" s="60">
        <v>1852452</v>
      </c>
      <c r="U917" s="60">
        <v>121816</v>
      </c>
      <c r="V917" s="79"/>
      <c r="W917" s="90">
        <f t="shared" si="6033"/>
        <v>4420103</v>
      </c>
      <c r="X917" s="101">
        <v>6625471</v>
      </c>
      <c r="Y917" s="50" t="s">
        <v>167</v>
      </c>
      <c r="Z917" s="50" t="s">
        <v>369</v>
      </c>
      <c r="AA917" s="51" t="str">
        <f t="shared" ref="AA917:AA920" si="6604">IF(A917 =2014,IF(Y917 ="",F917,""),"")</f>
        <v/>
      </c>
      <c r="AB917" s="68" t="str">
        <f t="shared" ref="AB917:AB920" si="6605">IF(A917 =2014,IF(Y917 ="",I917,""),"")</f>
        <v/>
      </c>
      <c r="AC917" s="68" t="str">
        <f t="shared" ref="AC917:AC920" si="6606">IF(A917 =2014,IF(Y917 ="",Q917,""),"")</f>
        <v/>
      </c>
      <c r="AD917" s="68" t="str">
        <f t="shared" ref="AD917:AD920" si="6607">IF(A917 =2014,IF(Y917 ="",R917,""),"")</f>
        <v/>
      </c>
      <c r="AE917" s="68" t="str">
        <f t="shared" ref="AE917:AE920" si="6608">IF(A917 =2014,IF(Y917 ="",S917,""),"")</f>
        <v/>
      </c>
      <c r="AF917" s="68" t="str">
        <f t="shared" ref="AF917:AF920" si="6609">IF(A917 =2014,IF(Y917 ="",T917+U917,""),"")</f>
        <v/>
      </c>
      <c r="AG917" s="67" t="str">
        <f t="shared" si="7"/>
        <v/>
      </c>
      <c r="AH917" s="51"/>
      <c r="AI917" s="51" t="str">
        <f t="shared" si="8"/>
        <v/>
      </c>
      <c r="AJ917" s="68" t="str">
        <f t="shared" si="9"/>
        <v/>
      </c>
      <c r="AK917" s="68" t="str">
        <f t="shared" si="10"/>
        <v/>
      </c>
      <c r="AL917" s="68" t="str">
        <f t="shared" si="11"/>
        <v/>
      </c>
      <c r="AM917" s="68" t="str">
        <f t="shared" si="12"/>
        <v/>
      </c>
      <c r="AN917" s="68" t="str">
        <f t="shared" si="13"/>
        <v/>
      </c>
      <c r="AO917" s="67" t="str">
        <f t="shared" si="14"/>
        <v/>
      </c>
      <c r="AP917" s="51"/>
      <c r="AQ917" s="51" t="str">
        <f t="shared" si="15"/>
        <v/>
      </c>
      <c r="AR917" s="68" t="str">
        <f t="shared" si="16"/>
        <v/>
      </c>
      <c r="AS917" s="68" t="str">
        <f t="shared" si="17"/>
        <v/>
      </c>
      <c r="AT917" s="68" t="str">
        <f t="shared" si="18"/>
        <v/>
      </c>
      <c r="AU917" s="68" t="str">
        <f t="shared" si="19"/>
        <v/>
      </c>
      <c r="AV917" s="68" t="str">
        <f t="shared" si="20"/>
        <v/>
      </c>
      <c r="AW917" s="67" t="str">
        <f t="shared" si="21"/>
        <v/>
      </c>
      <c r="AX917" s="51"/>
      <c r="AY917" s="51" t="str">
        <f t="shared" si="22"/>
        <v/>
      </c>
      <c r="AZ917" s="68" t="str">
        <f t="shared" si="23"/>
        <v/>
      </c>
      <c r="BA917" s="68" t="str">
        <f t="shared" si="24"/>
        <v/>
      </c>
      <c r="BB917" s="68" t="str">
        <f t="shared" si="25"/>
        <v/>
      </c>
      <c r="BC917" s="68" t="str">
        <f t="shared" si="26"/>
        <v/>
      </c>
      <c r="BD917" s="68" t="str">
        <f t="shared" si="27"/>
        <v/>
      </c>
      <c r="BE917" s="68" t="str">
        <f t="shared" si="28"/>
        <v/>
      </c>
      <c r="BF917" s="51"/>
      <c r="BG917" s="69" t="str">
        <f t="shared" si="29"/>
        <v/>
      </c>
      <c r="BH917" s="67" t="str">
        <f t="shared" si="30"/>
        <v/>
      </c>
      <c r="BI917" s="67" t="str">
        <f t="shared" si="31"/>
        <v/>
      </c>
      <c r="BJ917" s="67" t="str">
        <f t="shared" si="32"/>
        <v/>
      </c>
      <c r="BK917" s="67" t="str">
        <f t="shared" si="33"/>
        <v/>
      </c>
      <c r="BL917" s="67" t="str">
        <f t="shared" si="34"/>
        <v/>
      </c>
      <c r="BM917" s="65" t="str">
        <f t="shared" si="35"/>
        <v/>
      </c>
      <c r="BN917" s="70"/>
      <c r="BO917" s="71">
        <f t="shared" ref="BO917:BO920" si="6610">IF(A917 =2014,F917,"")</f>
        <v>437859</v>
      </c>
      <c r="BP917" s="51" t="str">
        <f t="shared" ref="BP917:BP920" si="6611">IF(A917 =2015,F917,"")</f>
        <v/>
      </c>
      <c r="BQ917" s="51" t="str">
        <f t="shared" ref="BQ917:BQ920" si="6612">IF(A917 =2016,F917,"")</f>
        <v/>
      </c>
      <c r="BR917" s="51" t="str">
        <f t="shared" ref="BR917:BR920" si="6613">IF(A917 =2017,F917,"")</f>
        <v/>
      </c>
      <c r="BS917" s="69" t="str">
        <f t="shared" si="2920"/>
        <v/>
      </c>
      <c r="BT917" s="70"/>
      <c r="BU917" s="65">
        <f t="shared" ref="BU917:BU920" si="6614">IF(A917 =2014,I917,"")</f>
        <v>4420103</v>
      </c>
      <c r="BV917" s="68" t="str">
        <f t="shared" ref="BV917:BV920" si="6615">IF(A917 =2015,I917,"")</f>
        <v/>
      </c>
      <c r="BW917" s="68" t="str">
        <f t="shared" ref="BW917:BW920" si="6616">IF(A917 =2016,I917,"")</f>
        <v/>
      </c>
      <c r="BX917" s="68" t="str">
        <f t="shared" ref="BX917:BX920" si="6617">IF(A917 =2017,I917,"")</f>
        <v/>
      </c>
      <c r="BY917" s="67" t="str">
        <f t="shared" si="44"/>
        <v/>
      </c>
      <c r="BZ917" s="65"/>
      <c r="CA917" s="65">
        <f t="shared" si="45"/>
        <v>6625471</v>
      </c>
      <c r="CB917" s="67" t="str">
        <f t="shared" si="46"/>
        <v/>
      </c>
      <c r="CC917" s="67" t="str">
        <f t="shared" si="47"/>
        <v/>
      </c>
      <c r="CD917" s="67" t="str">
        <f t="shared" si="48"/>
        <v/>
      </c>
      <c r="CE917" s="67" t="str">
        <f t="shared" si="49"/>
        <v/>
      </c>
      <c r="CF917" s="65"/>
      <c r="CG917" s="65">
        <f t="shared" ref="CG917:CG920" si="6618">IF(A917 =2014,Q917+R917+S917+T917+U917,"")</f>
        <v>4420103</v>
      </c>
      <c r="CH917" s="68" t="str">
        <f t="shared" ref="CH917:CH920" si="6619">IF(A917 =2015,Q917+R917+S917+T917+U917,"")</f>
        <v/>
      </c>
      <c r="CI917" s="68" t="str">
        <f t="shared" ref="CI917:CI920" si="6620">IF(A917 =2016,Q917+R917+S917+T917+U917,"")</f>
        <v/>
      </c>
      <c r="CJ917" s="68" t="str">
        <f t="shared" ref="CJ917:CJ920" si="6621">IF(A917 =2017,Q917+R917+S917+T917+U917,"")</f>
        <v/>
      </c>
      <c r="CK917" s="67" t="str">
        <f t="shared" si="54"/>
        <v/>
      </c>
      <c r="CL917" s="65"/>
      <c r="CM917" s="65">
        <f t="shared" ref="CM917:CM920" si="6622">IF(A917 =2014,Q917,"")</f>
        <v>800442</v>
      </c>
      <c r="CN917" s="68" t="str">
        <f t="shared" ref="CN917:CN920" si="6623">IF(A917 =2015,Q917,"")</f>
        <v/>
      </c>
      <c r="CO917" s="68" t="str">
        <f t="shared" ref="CO917:CO920" si="6624">IF(A917 =2016,Q917,"")</f>
        <v/>
      </c>
      <c r="CP917" s="68" t="str">
        <f t="shared" ref="CP917:CP920" si="6625">IF(A917 =2017,Q917,"")</f>
        <v/>
      </c>
      <c r="CQ917" s="67" t="str">
        <f t="shared" si="59"/>
        <v/>
      </c>
      <c r="CR917" s="65"/>
      <c r="CS917" s="65">
        <f t="shared" ref="CS917:CS920" si="6626">IF(A917 =2014,R917,"")</f>
        <v>1061795</v>
      </c>
      <c r="CT917" s="68" t="str">
        <f t="shared" ref="CT917:CT920" si="6627">IF(A917 =2015,R917,"")</f>
        <v/>
      </c>
      <c r="CU917" s="68" t="str">
        <f t="shared" ref="CU917:CU920" si="6628">IF(A917 =2016,R917,"")</f>
        <v/>
      </c>
      <c r="CV917" s="68" t="str">
        <f t="shared" ref="CV917:CV920" si="6629">IF(A917 =2017,R917,"")</f>
        <v/>
      </c>
      <c r="CW917" s="67" t="str">
        <f t="shared" si="64"/>
        <v/>
      </c>
      <c r="CX917" s="65"/>
      <c r="CY917" s="65">
        <f t="shared" ref="CY917:CY920" si="6630">IF(A917 =2014,S917,"")</f>
        <v>583598</v>
      </c>
      <c r="CZ917" s="68" t="str">
        <f t="shared" ref="CZ917:CZ920" si="6631">IF(A917 =2015,S917,"")</f>
        <v/>
      </c>
      <c r="DA917" s="68" t="str">
        <f t="shared" ref="DA917:DA920" si="6632">IF(A917 =2016,S917,"")</f>
        <v/>
      </c>
      <c r="DB917" s="68" t="str">
        <f t="shared" ref="DB917:DB920" si="6633">IF(A917 =2017,S917,"")</f>
        <v/>
      </c>
      <c r="DC917" s="67" t="str">
        <f t="shared" si="69"/>
        <v/>
      </c>
      <c r="DD917" s="65"/>
      <c r="DE917" s="65">
        <f t="shared" ref="DE917:DE920" si="6634">IF(A917 =2014,T917,"")</f>
        <v>1852452</v>
      </c>
      <c r="DF917" s="51" t="str">
        <f t="shared" ref="DF917:DF920" si="6635">IF(A917 =2015,T917,"")</f>
        <v/>
      </c>
      <c r="DG917" s="51" t="str">
        <f t="shared" ref="DG917:DG920" si="6636">IF(A917 =2016,T917,"")</f>
        <v/>
      </c>
      <c r="DH917" s="51" t="str">
        <f t="shared" ref="DH917:DH920" si="6637">IF(A917 =2017,T917,"")</f>
        <v/>
      </c>
      <c r="DI917" s="69" t="str">
        <f t="shared" si="74"/>
        <v/>
      </c>
      <c r="DJ917" s="70"/>
      <c r="DK917" s="65">
        <f t="shared" ref="DK917:DK920" si="6638">IF(A917 =2014,U917,"")</f>
        <v>121816</v>
      </c>
      <c r="DL917" s="51" t="str">
        <f t="shared" ref="DL917:DL920" si="6639">IF(A917 =2015,U917,"")</f>
        <v/>
      </c>
      <c r="DM917" s="51" t="str">
        <f t="shared" ref="DM917:DM920" si="6640">IF(A917 =2016,U917,"")</f>
        <v/>
      </c>
      <c r="DN917" s="51" t="str">
        <f t="shared" ref="DN917:DN920" si="6641">IF(A917 =2017,U917,"")</f>
        <v/>
      </c>
      <c r="DO917" s="69" t="str">
        <f t="shared" si="79"/>
        <v/>
      </c>
      <c r="DP917" s="51"/>
      <c r="DQ917" s="51"/>
      <c r="DR917" s="51"/>
      <c r="DS917" s="51"/>
      <c r="DT917" s="51"/>
      <c r="DU917" s="181"/>
    </row>
    <row r="918" spans="1:125" ht="15" x14ac:dyDescent="0.25">
      <c r="A918" s="50">
        <v>2015</v>
      </c>
      <c r="B918" s="51" t="s">
        <v>980</v>
      </c>
      <c r="C918" s="50" t="s">
        <v>369</v>
      </c>
      <c r="D918" s="53" t="s">
        <v>369</v>
      </c>
      <c r="E918" s="50" t="s">
        <v>364</v>
      </c>
      <c r="F918" s="54">
        <v>420296</v>
      </c>
      <c r="G918" s="54" t="s">
        <v>364</v>
      </c>
      <c r="H918" s="54">
        <v>942469</v>
      </c>
      <c r="I918" s="55">
        <v>4987818</v>
      </c>
      <c r="J918" s="50"/>
      <c r="K918" s="50" t="s">
        <v>2032</v>
      </c>
      <c r="L918" s="58" t="s">
        <v>2032</v>
      </c>
      <c r="M918" s="58" t="s">
        <v>2032</v>
      </c>
      <c r="N918" s="58" t="s">
        <v>2032</v>
      </c>
      <c r="O918" s="58" t="s">
        <v>2032</v>
      </c>
      <c r="P918" s="59"/>
      <c r="Q918" s="60">
        <v>1355331</v>
      </c>
      <c r="R918" s="60">
        <v>1244694</v>
      </c>
      <c r="S918" s="60">
        <v>588693</v>
      </c>
      <c r="T918" s="60">
        <v>1682788</v>
      </c>
      <c r="U918" s="60">
        <v>0</v>
      </c>
      <c r="V918" s="79"/>
      <c r="W918" s="90">
        <f t="shared" si="6033"/>
        <v>4871506</v>
      </c>
      <c r="X918" s="101">
        <v>165302</v>
      </c>
      <c r="Y918" s="50" t="s">
        <v>167</v>
      </c>
      <c r="Z918" s="50" t="s">
        <v>369</v>
      </c>
      <c r="AA918" s="51" t="str">
        <f t="shared" si="6604"/>
        <v/>
      </c>
      <c r="AB918" s="68" t="str">
        <f t="shared" si="6605"/>
        <v/>
      </c>
      <c r="AC918" s="68" t="str">
        <f t="shared" si="6606"/>
        <v/>
      </c>
      <c r="AD918" s="68" t="str">
        <f t="shared" si="6607"/>
        <v/>
      </c>
      <c r="AE918" s="68" t="str">
        <f t="shared" si="6608"/>
        <v/>
      </c>
      <c r="AF918" s="68" t="str">
        <f t="shared" si="6609"/>
        <v/>
      </c>
      <c r="AG918" s="67" t="str">
        <f t="shared" si="7"/>
        <v/>
      </c>
      <c r="AH918" s="51"/>
      <c r="AI918" s="51" t="str">
        <f t="shared" si="8"/>
        <v/>
      </c>
      <c r="AJ918" s="68" t="str">
        <f t="shared" si="9"/>
        <v/>
      </c>
      <c r="AK918" s="68" t="str">
        <f t="shared" si="10"/>
        <v/>
      </c>
      <c r="AL918" s="68" t="str">
        <f t="shared" si="11"/>
        <v/>
      </c>
      <c r="AM918" s="68" t="str">
        <f t="shared" si="12"/>
        <v/>
      </c>
      <c r="AN918" s="68" t="str">
        <f t="shared" si="13"/>
        <v/>
      </c>
      <c r="AO918" s="67" t="str">
        <f t="shared" si="14"/>
        <v/>
      </c>
      <c r="AP918" s="51"/>
      <c r="AQ918" s="51" t="str">
        <f t="shared" si="15"/>
        <v/>
      </c>
      <c r="AR918" s="68" t="str">
        <f t="shared" si="16"/>
        <v/>
      </c>
      <c r="AS918" s="68" t="str">
        <f t="shared" si="17"/>
        <v/>
      </c>
      <c r="AT918" s="68" t="str">
        <f t="shared" si="18"/>
        <v/>
      </c>
      <c r="AU918" s="68" t="str">
        <f t="shared" si="19"/>
        <v/>
      </c>
      <c r="AV918" s="68" t="str">
        <f t="shared" si="20"/>
        <v/>
      </c>
      <c r="AW918" s="67" t="str">
        <f t="shared" si="21"/>
        <v/>
      </c>
      <c r="AX918" s="51"/>
      <c r="AY918" s="51" t="str">
        <f t="shared" si="22"/>
        <v/>
      </c>
      <c r="AZ918" s="68" t="str">
        <f t="shared" si="23"/>
        <v/>
      </c>
      <c r="BA918" s="68" t="str">
        <f t="shared" si="24"/>
        <v/>
      </c>
      <c r="BB918" s="68" t="str">
        <f t="shared" si="25"/>
        <v/>
      </c>
      <c r="BC918" s="68" t="str">
        <f t="shared" si="26"/>
        <v/>
      </c>
      <c r="BD918" s="68" t="str">
        <f t="shared" si="27"/>
        <v/>
      </c>
      <c r="BE918" s="68" t="str">
        <f t="shared" si="28"/>
        <v/>
      </c>
      <c r="BF918" s="51"/>
      <c r="BG918" s="69" t="str">
        <f t="shared" si="29"/>
        <v/>
      </c>
      <c r="BH918" s="67" t="str">
        <f t="shared" si="30"/>
        <v/>
      </c>
      <c r="BI918" s="67" t="str">
        <f t="shared" si="31"/>
        <v/>
      </c>
      <c r="BJ918" s="67" t="str">
        <f t="shared" si="32"/>
        <v/>
      </c>
      <c r="BK918" s="67" t="str">
        <f t="shared" si="33"/>
        <v/>
      </c>
      <c r="BL918" s="67" t="str">
        <f t="shared" si="34"/>
        <v/>
      </c>
      <c r="BM918" s="65" t="str">
        <f t="shared" si="35"/>
        <v/>
      </c>
      <c r="BN918" s="51"/>
      <c r="BO918" s="51" t="str">
        <f t="shared" si="6610"/>
        <v/>
      </c>
      <c r="BP918" s="71">
        <f t="shared" si="6611"/>
        <v>420296</v>
      </c>
      <c r="BQ918" s="51" t="str">
        <f t="shared" si="6612"/>
        <v/>
      </c>
      <c r="BR918" s="51" t="str">
        <f t="shared" si="6613"/>
        <v/>
      </c>
      <c r="BS918" s="69" t="str">
        <f t="shared" si="2920"/>
        <v/>
      </c>
      <c r="BT918" s="51"/>
      <c r="BU918" s="68" t="str">
        <f t="shared" si="6614"/>
        <v/>
      </c>
      <c r="BV918" s="65">
        <f t="shared" si="6615"/>
        <v>4987818</v>
      </c>
      <c r="BW918" s="68" t="str">
        <f t="shared" si="6616"/>
        <v/>
      </c>
      <c r="BX918" s="68" t="str">
        <f t="shared" si="6617"/>
        <v/>
      </c>
      <c r="BY918" s="67" t="str">
        <f t="shared" si="44"/>
        <v/>
      </c>
      <c r="BZ918" s="68"/>
      <c r="CA918" s="65" t="str">
        <f t="shared" si="45"/>
        <v/>
      </c>
      <c r="CB918" s="67">
        <f t="shared" si="46"/>
        <v>165302</v>
      </c>
      <c r="CC918" s="67" t="str">
        <f t="shared" si="47"/>
        <v/>
      </c>
      <c r="CD918" s="67" t="str">
        <f t="shared" si="48"/>
        <v/>
      </c>
      <c r="CE918" s="67" t="str">
        <f t="shared" si="49"/>
        <v/>
      </c>
      <c r="CF918" s="68"/>
      <c r="CG918" s="68" t="str">
        <f t="shared" si="6618"/>
        <v/>
      </c>
      <c r="CH918" s="65">
        <f t="shared" si="6619"/>
        <v>4871506</v>
      </c>
      <c r="CI918" s="68" t="str">
        <f t="shared" si="6620"/>
        <v/>
      </c>
      <c r="CJ918" s="68" t="str">
        <f t="shared" si="6621"/>
        <v/>
      </c>
      <c r="CK918" s="67" t="str">
        <f t="shared" si="54"/>
        <v/>
      </c>
      <c r="CL918" s="68"/>
      <c r="CM918" s="68" t="str">
        <f t="shared" si="6622"/>
        <v/>
      </c>
      <c r="CN918" s="65">
        <f t="shared" si="6623"/>
        <v>1355331</v>
      </c>
      <c r="CO918" s="68" t="str">
        <f t="shared" si="6624"/>
        <v/>
      </c>
      <c r="CP918" s="68" t="str">
        <f t="shared" si="6625"/>
        <v/>
      </c>
      <c r="CQ918" s="67" t="str">
        <f t="shared" si="59"/>
        <v/>
      </c>
      <c r="CR918" s="68"/>
      <c r="CS918" s="68" t="str">
        <f t="shared" si="6626"/>
        <v/>
      </c>
      <c r="CT918" s="65">
        <f t="shared" si="6627"/>
        <v>1244694</v>
      </c>
      <c r="CU918" s="68" t="str">
        <f t="shared" si="6628"/>
        <v/>
      </c>
      <c r="CV918" s="68" t="str">
        <f t="shared" si="6629"/>
        <v/>
      </c>
      <c r="CW918" s="67" t="str">
        <f t="shared" si="64"/>
        <v/>
      </c>
      <c r="CX918" s="68"/>
      <c r="CY918" s="68" t="str">
        <f t="shared" si="6630"/>
        <v/>
      </c>
      <c r="CZ918" s="65">
        <f t="shared" si="6631"/>
        <v>588693</v>
      </c>
      <c r="DA918" s="68" t="str">
        <f t="shared" si="6632"/>
        <v/>
      </c>
      <c r="DB918" s="68" t="str">
        <f t="shared" si="6633"/>
        <v/>
      </c>
      <c r="DC918" s="67" t="str">
        <f t="shared" si="69"/>
        <v/>
      </c>
      <c r="DD918" s="68"/>
      <c r="DE918" s="68" t="str">
        <f t="shared" si="6634"/>
        <v/>
      </c>
      <c r="DF918" s="65">
        <f t="shared" si="6635"/>
        <v>1682788</v>
      </c>
      <c r="DG918" s="51" t="str">
        <f t="shared" si="6636"/>
        <v/>
      </c>
      <c r="DH918" s="51" t="str">
        <f t="shared" si="6637"/>
        <v/>
      </c>
      <c r="DI918" s="69" t="str">
        <f t="shared" si="74"/>
        <v/>
      </c>
      <c r="DJ918" s="51"/>
      <c r="DK918" s="51" t="str">
        <f t="shared" si="6638"/>
        <v/>
      </c>
      <c r="DL918" s="65">
        <f t="shared" si="6639"/>
        <v>0</v>
      </c>
      <c r="DM918" s="51" t="str">
        <f t="shared" si="6640"/>
        <v/>
      </c>
      <c r="DN918" s="51" t="str">
        <f t="shared" si="6641"/>
        <v/>
      </c>
      <c r="DO918" s="69" t="str">
        <f t="shared" si="79"/>
        <v/>
      </c>
      <c r="DP918" s="51"/>
      <c r="DQ918" s="51"/>
      <c r="DR918" s="51"/>
      <c r="DS918" s="51"/>
      <c r="DT918" s="51"/>
      <c r="DU918" s="181"/>
    </row>
    <row r="919" spans="1:125" ht="15" x14ac:dyDescent="0.25">
      <c r="A919" s="50">
        <v>2016</v>
      </c>
      <c r="B919" s="51" t="s">
        <v>980</v>
      </c>
      <c r="C919" s="50" t="s">
        <v>369</v>
      </c>
      <c r="D919" s="53" t="s">
        <v>369</v>
      </c>
      <c r="E919" s="50" t="s">
        <v>364</v>
      </c>
      <c r="F919" s="54">
        <v>412233</v>
      </c>
      <c r="G919" s="54" t="s">
        <v>364</v>
      </c>
      <c r="H919" s="54">
        <v>1011074</v>
      </c>
      <c r="I919" s="55">
        <v>4810113</v>
      </c>
      <c r="J919" s="50"/>
      <c r="K919" s="50" t="s">
        <v>2032</v>
      </c>
      <c r="L919" s="58" t="s">
        <v>2032</v>
      </c>
      <c r="M919" s="58" t="s">
        <v>2032</v>
      </c>
      <c r="N919" s="58" t="s">
        <v>2032</v>
      </c>
      <c r="O919" s="58" t="s">
        <v>2032</v>
      </c>
      <c r="P919" s="59"/>
      <c r="Q919" s="60">
        <v>1576680</v>
      </c>
      <c r="R919" s="60">
        <v>733827</v>
      </c>
      <c r="S919" s="60">
        <v>574987</v>
      </c>
      <c r="T919" s="60">
        <v>1765867</v>
      </c>
      <c r="U919" s="60">
        <v>158752</v>
      </c>
      <c r="V919" s="79"/>
      <c r="W919" s="90">
        <f t="shared" si="6033"/>
        <v>4810113</v>
      </c>
      <c r="X919" s="101">
        <v>4049328</v>
      </c>
      <c r="Y919" s="50" t="s">
        <v>167</v>
      </c>
      <c r="Z919" s="50" t="s">
        <v>369</v>
      </c>
      <c r="AA919" s="51" t="str">
        <f t="shared" si="6604"/>
        <v/>
      </c>
      <c r="AB919" s="68" t="str">
        <f t="shared" si="6605"/>
        <v/>
      </c>
      <c r="AC919" s="68" t="str">
        <f t="shared" si="6606"/>
        <v/>
      </c>
      <c r="AD919" s="68" t="str">
        <f t="shared" si="6607"/>
        <v/>
      </c>
      <c r="AE919" s="68" t="str">
        <f t="shared" si="6608"/>
        <v/>
      </c>
      <c r="AF919" s="68" t="str">
        <f t="shared" si="6609"/>
        <v/>
      </c>
      <c r="AG919" s="67" t="str">
        <f t="shared" si="7"/>
        <v/>
      </c>
      <c r="AH919" s="51"/>
      <c r="AI919" s="51" t="str">
        <f t="shared" si="8"/>
        <v/>
      </c>
      <c r="AJ919" s="68" t="str">
        <f t="shared" si="9"/>
        <v/>
      </c>
      <c r="AK919" s="68" t="str">
        <f t="shared" si="10"/>
        <v/>
      </c>
      <c r="AL919" s="68" t="str">
        <f t="shared" si="11"/>
        <v/>
      </c>
      <c r="AM919" s="68" t="str">
        <f t="shared" si="12"/>
        <v/>
      </c>
      <c r="AN919" s="68" t="str">
        <f t="shared" si="13"/>
        <v/>
      </c>
      <c r="AO919" s="67" t="str">
        <f t="shared" si="14"/>
        <v/>
      </c>
      <c r="AP919" s="51"/>
      <c r="AQ919" s="51" t="str">
        <f t="shared" si="15"/>
        <v/>
      </c>
      <c r="AR919" s="68" t="str">
        <f t="shared" si="16"/>
        <v/>
      </c>
      <c r="AS919" s="68" t="str">
        <f t="shared" si="17"/>
        <v/>
      </c>
      <c r="AT919" s="68" t="str">
        <f t="shared" si="18"/>
        <v/>
      </c>
      <c r="AU919" s="68" t="str">
        <f t="shared" si="19"/>
        <v/>
      </c>
      <c r="AV919" s="68" t="str">
        <f t="shared" si="20"/>
        <v/>
      </c>
      <c r="AW919" s="67" t="str">
        <f t="shared" si="21"/>
        <v/>
      </c>
      <c r="AX919" s="51"/>
      <c r="AY919" s="51" t="str">
        <f t="shared" si="22"/>
        <v/>
      </c>
      <c r="AZ919" s="68" t="str">
        <f t="shared" si="23"/>
        <v/>
      </c>
      <c r="BA919" s="68" t="str">
        <f t="shared" si="24"/>
        <v/>
      </c>
      <c r="BB919" s="68" t="str">
        <f t="shared" si="25"/>
        <v/>
      </c>
      <c r="BC919" s="68" t="str">
        <f t="shared" si="26"/>
        <v/>
      </c>
      <c r="BD919" s="68" t="str">
        <f t="shared" si="27"/>
        <v/>
      </c>
      <c r="BE919" s="68" t="str">
        <f t="shared" si="28"/>
        <v/>
      </c>
      <c r="BF919" s="51"/>
      <c r="BG919" s="69" t="str">
        <f t="shared" si="29"/>
        <v/>
      </c>
      <c r="BH919" s="67" t="str">
        <f t="shared" si="30"/>
        <v/>
      </c>
      <c r="BI919" s="67" t="str">
        <f t="shared" si="31"/>
        <v/>
      </c>
      <c r="BJ919" s="67" t="str">
        <f t="shared" si="32"/>
        <v/>
      </c>
      <c r="BK919" s="67" t="str">
        <f t="shared" si="33"/>
        <v/>
      </c>
      <c r="BL919" s="67" t="str">
        <f t="shared" si="34"/>
        <v/>
      </c>
      <c r="BM919" s="65" t="str">
        <f t="shared" si="35"/>
        <v/>
      </c>
      <c r="BN919" s="51"/>
      <c r="BO919" s="51" t="str">
        <f t="shared" si="6610"/>
        <v/>
      </c>
      <c r="BP919" s="51" t="str">
        <f t="shared" si="6611"/>
        <v/>
      </c>
      <c r="BQ919" s="71">
        <f t="shared" si="6612"/>
        <v>412233</v>
      </c>
      <c r="BR919" s="51" t="str">
        <f t="shared" si="6613"/>
        <v/>
      </c>
      <c r="BS919" s="69" t="str">
        <f t="shared" si="2920"/>
        <v/>
      </c>
      <c r="BT919" s="51"/>
      <c r="BU919" s="68" t="str">
        <f t="shared" si="6614"/>
        <v/>
      </c>
      <c r="BV919" s="68" t="str">
        <f t="shared" si="6615"/>
        <v/>
      </c>
      <c r="BW919" s="65">
        <f t="shared" si="6616"/>
        <v>4810113</v>
      </c>
      <c r="BX919" s="68" t="str">
        <f t="shared" si="6617"/>
        <v/>
      </c>
      <c r="BY919" s="67" t="str">
        <f t="shared" si="44"/>
        <v/>
      </c>
      <c r="BZ919" s="68"/>
      <c r="CA919" s="65" t="str">
        <f t="shared" si="45"/>
        <v/>
      </c>
      <c r="CB919" s="67" t="str">
        <f t="shared" si="46"/>
        <v/>
      </c>
      <c r="CC919" s="67">
        <f t="shared" si="47"/>
        <v>4049328</v>
      </c>
      <c r="CD919" s="67" t="str">
        <f t="shared" si="48"/>
        <v/>
      </c>
      <c r="CE919" s="67" t="str">
        <f t="shared" si="49"/>
        <v/>
      </c>
      <c r="CF919" s="68"/>
      <c r="CG919" s="68" t="str">
        <f t="shared" si="6618"/>
        <v/>
      </c>
      <c r="CH919" s="68" t="str">
        <f t="shared" si="6619"/>
        <v/>
      </c>
      <c r="CI919" s="65">
        <f t="shared" si="6620"/>
        <v>4810113</v>
      </c>
      <c r="CJ919" s="68" t="str">
        <f t="shared" si="6621"/>
        <v/>
      </c>
      <c r="CK919" s="67" t="str">
        <f t="shared" si="54"/>
        <v/>
      </c>
      <c r="CL919" s="68"/>
      <c r="CM919" s="68" t="str">
        <f t="shared" si="6622"/>
        <v/>
      </c>
      <c r="CN919" s="68" t="str">
        <f t="shared" si="6623"/>
        <v/>
      </c>
      <c r="CO919" s="65">
        <f t="shared" si="6624"/>
        <v>1576680</v>
      </c>
      <c r="CP919" s="68" t="str">
        <f t="shared" si="6625"/>
        <v/>
      </c>
      <c r="CQ919" s="67" t="str">
        <f t="shared" si="59"/>
        <v/>
      </c>
      <c r="CR919" s="68"/>
      <c r="CS919" s="68" t="str">
        <f t="shared" si="6626"/>
        <v/>
      </c>
      <c r="CT919" s="68" t="str">
        <f t="shared" si="6627"/>
        <v/>
      </c>
      <c r="CU919" s="65">
        <f t="shared" si="6628"/>
        <v>733827</v>
      </c>
      <c r="CV919" s="68" t="str">
        <f t="shared" si="6629"/>
        <v/>
      </c>
      <c r="CW919" s="67" t="str">
        <f t="shared" si="64"/>
        <v/>
      </c>
      <c r="CX919" s="68"/>
      <c r="CY919" s="68" t="str">
        <f t="shared" si="6630"/>
        <v/>
      </c>
      <c r="CZ919" s="68" t="str">
        <f t="shared" si="6631"/>
        <v/>
      </c>
      <c r="DA919" s="65">
        <f t="shared" si="6632"/>
        <v>574987</v>
      </c>
      <c r="DB919" s="68" t="str">
        <f t="shared" si="6633"/>
        <v/>
      </c>
      <c r="DC919" s="67" t="str">
        <f t="shared" si="69"/>
        <v/>
      </c>
      <c r="DD919" s="68"/>
      <c r="DE919" s="68" t="str">
        <f t="shared" si="6634"/>
        <v/>
      </c>
      <c r="DF919" s="51" t="str">
        <f t="shared" si="6635"/>
        <v/>
      </c>
      <c r="DG919" s="65">
        <f t="shared" si="6636"/>
        <v>1765867</v>
      </c>
      <c r="DH919" s="51" t="str">
        <f t="shared" si="6637"/>
        <v/>
      </c>
      <c r="DI919" s="69" t="str">
        <f t="shared" si="74"/>
        <v/>
      </c>
      <c r="DJ919" s="51"/>
      <c r="DK919" s="51" t="str">
        <f t="shared" si="6638"/>
        <v/>
      </c>
      <c r="DL919" s="51" t="str">
        <f t="shared" si="6639"/>
        <v/>
      </c>
      <c r="DM919" s="65">
        <f t="shared" si="6640"/>
        <v>158752</v>
      </c>
      <c r="DN919" s="51" t="str">
        <f t="shared" si="6641"/>
        <v/>
      </c>
      <c r="DO919" s="69" t="str">
        <f t="shared" si="79"/>
        <v/>
      </c>
      <c r="DP919" s="51"/>
      <c r="DQ919" s="51"/>
      <c r="DR919" s="51"/>
      <c r="DS919" s="51"/>
      <c r="DT919" s="51"/>
      <c r="DU919" s="181"/>
    </row>
    <row r="920" spans="1:125" ht="15" x14ac:dyDescent="0.25">
      <c r="A920" s="50">
        <v>2017</v>
      </c>
      <c r="B920" s="51" t="s">
        <v>980</v>
      </c>
      <c r="C920" s="50" t="s">
        <v>369</v>
      </c>
      <c r="D920" s="53" t="s">
        <v>369</v>
      </c>
      <c r="E920" s="50" t="s">
        <v>364</v>
      </c>
      <c r="F920" s="54">
        <v>391135</v>
      </c>
      <c r="G920" s="54" t="s">
        <v>364</v>
      </c>
      <c r="H920" s="54">
        <v>988295</v>
      </c>
      <c r="I920" s="55">
        <v>4901014</v>
      </c>
      <c r="J920" s="50"/>
      <c r="K920" s="50" t="s">
        <v>2032</v>
      </c>
      <c r="L920" s="58" t="s">
        <v>2032</v>
      </c>
      <c r="M920" s="58" t="s">
        <v>2032</v>
      </c>
      <c r="N920" s="58" t="s">
        <v>2032</v>
      </c>
      <c r="O920" s="58" t="s">
        <v>2032</v>
      </c>
      <c r="P920" s="59"/>
      <c r="Q920" s="60">
        <v>1570983</v>
      </c>
      <c r="R920" s="60">
        <v>974722</v>
      </c>
      <c r="S920" s="60">
        <v>572675</v>
      </c>
      <c r="T920" s="60">
        <v>1624783</v>
      </c>
      <c r="U920" s="60">
        <v>157851</v>
      </c>
      <c r="V920" s="79"/>
      <c r="W920" s="90">
        <f t="shared" si="6033"/>
        <v>4901014</v>
      </c>
      <c r="X920" s="101">
        <v>1347559</v>
      </c>
      <c r="Y920" s="50" t="s">
        <v>167</v>
      </c>
      <c r="Z920" s="50" t="s">
        <v>369</v>
      </c>
      <c r="AA920" s="51" t="str">
        <f t="shared" si="6604"/>
        <v/>
      </c>
      <c r="AB920" s="68" t="str">
        <f t="shared" si="6605"/>
        <v/>
      </c>
      <c r="AC920" s="68" t="str">
        <f t="shared" si="6606"/>
        <v/>
      </c>
      <c r="AD920" s="68" t="str">
        <f t="shared" si="6607"/>
        <v/>
      </c>
      <c r="AE920" s="68" t="str">
        <f t="shared" si="6608"/>
        <v/>
      </c>
      <c r="AF920" s="68" t="str">
        <f t="shared" si="6609"/>
        <v/>
      </c>
      <c r="AG920" s="67" t="str">
        <f t="shared" si="7"/>
        <v/>
      </c>
      <c r="AH920" s="51"/>
      <c r="AI920" s="51" t="str">
        <f t="shared" si="8"/>
        <v/>
      </c>
      <c r="AJ920" s="68" t="str">
        <f t="shared" si="9"/>
        <v/>
      </c>
      <c r="AK920" s="68" t="str">
        <f t="shared" si="10"/>
        <v/>
      </c>
      <c r="AL920" s="68" t="str">
        <f t="shared" si="11"/>
        <v/>
      </c>
      <c r="AM920" s="68" t="str">
        <f t="shared" si="12"/>
        <v/>
      </c>
      <c r="AN920" s="68" t="str">
        <f t="shared" si="13"/>
        <v/>
      </c>
      <c r="AO920" s="67" t="str">
        <f t="shared" si="14"/>
        <v/>
      </c>
      <c r="AP920" s="51"/>
      <c r="AQ920" s="51" t="str">
        <f t="shared" si="15"/>
        <v/>
      </c>
      <c r="AR920" s="68" t="str">
        <f t="shared" si="16"/>
        <v/>
      </c>
      <c r="AS920" s="68" t="str">
        <f t="shared" si="17"/>
        <v/>
      </c>
      <c r="AT920" s="68" t="str">
        <f t="shared" si="18"/>
        <v/>
      </c>
      <c r="AU920" s="68" t="str">
        <f t="shared" si="19"/>
        <v/>
      </c>
      <c r="AV920" s="68" t="str">
        <f t="shared" si="20"/>
        <v/>
      </c>
      <c r="AW920" s="67" t="str">
        <f t="shared" si="21"/>
        <v/>
      </c>
      <c r="AX920" s="51"/>
      <c r="AY920" s="51" t="str">
        <f t="shared" si="22"/>
        <v/>
      </c>
      <c r="AZ920" s="68" t="str">
        <f t="shared" si="23"/>
        <v/>
      </c>
      <c r="BA920" s="68" t="str">
        <f t="shared" si="24"/>
        <v/>
      </c>
      <c r="BB920" s="68" t="str">
        <f t="shared" si="25"/>
        <v/>
      </c>
      <c r="BC920" s="68" t="str">
        <f t="shared" si="26"/>
        <v/>
      </c>
      <c r="BD920" s="68" t="str">
        <f t="shared" si="27"/>
        <v/>
      </c>
      <c r="BE920" s="68" t="str">
        <f t="shared" si="28"/>
        <v/>
      </c>
      <c r="BF920" s="51"/>
      <c r="BG920" s="69" t="str">
        <f t="shared" si="29"/>
        <v/>
      </c>
      <c r="BH920" s="67" t="str">
        <f t="shared" si="30"/>
        <v/>
      </c>
      <c r="BI920" s="67" t="str">
        <f t="shared" si="31"/>
        <v/>
      </c>
      <c r="BJ920" s="67" t="str">
        <f t="shared" si="32"/>
        <v/>
      </c>
      <c r="BK920" s="67" t="str">
        <f t="shared" si="33"/>
        <v/>
      </c>
      <c r="BL920" s="67" t="str">
        <f t="shared" si="34"/>
        <v/>
      </c>
      <c r="BM920" s="65" t="str">
        <f t="shared" si="35"/>
        <v/>
      </c>
      <c r="BN920" s="51"/>
      <c r="BO920" s="51" t="str">
        <f t="shared" si="6610"/>
        <v/>
      </c>
      <c r="BP920" s="51" t="str">
        <f t="shared" si="6611"/>
        <v/>
      </c>
      <c r="BQ920" s="51" t="str">
        <f t="shared" si="6612"/>
        <v/>
      </c>
      <c r="BR920" s="71">
        <f t="shared" si="6613"/>
        <v>391135</v>
      </c>
      <c r="BS920" s="69" t="str">
        <f t="shared" si="2920"/>
        <v/>
      </c>
      <c r="BT920" s="51"/>
      <c r="BU920" s="68" t="str">
        <f t="shared" si="6614"/>
        <v/>
      </c>
      <c r="BV920" s="68" t="str">
        <f t="shared" si="6615"/>
        <v/>
      </c>
      <c r="BW920" s="68" t="str">
        <f t="shared" si="6616"/>
        <v/>
      </c>
      <c r="BX920" s="65">
        <f t="shared" si="6617"/>
        <v>4901014</v>
      </c>
      <c r="BY920" s="67" t="str">
        <f t="shared" si="44"/>
        <v/>
      </c>
      <c r="BZ920" s="68"/>
      <c r="CA920" s="65" t="str">
        <f t="shared" si="45"/>
        <v/>
      </c>
      <c r="CB920" s="67" t="str">
        <f t="shared" si="46"/>
        <v/>
      </c>
      <c r="CC920" s="67" t="str">
        <f t="shared" si="47"/>
        <v/>
      </c>
      <c r="CD920" s="67">
        <f t="shared" si="48"/>
        <v>1347559</v>
      </c>
      <c r="CE920" s="67" t="str">
        <f t="shared" si="49"/>
        <v/>
      </c>
      <c r="CF920" s="68"/>
      <c r="CG920" s="68" t="str">
        <f t="shared" si="6618"/>
        <v/>
      </c>
      <c r="CH920" s="68" t="str">
        <f t="shared" si="6619"/>
        <v/>
      </c>
      <c r="CI920" s="68" t="str">
        <f t="shared" si="6620"/>
        <v/>
      </c>
      <c r="CJ920" s="65">
        <f t="shared" si="6621"/>
        <v>4901014</v>
      </c>
      <c r="CK920" s="67" t="str">
        <f t="shared" si="54"/>
        <v/>
      </c>
      <c r="CL920" s="68"/>
      <c r="CM920" s="68" t="str">
        <f t="shared" si="6622"/>
        <v/>
      </c>
      <c r="CN920" s="68" t="str">
        <f t="shared" si="6623"/>
        <v/>
      </c>
      <c r="CO920" s="68" t="str">
        <f t="shared" si="6624"/>
        <v/>
      </c>
      <c r="CP920" s="65">
        <f t="shared" si="6625"/>
        <v>1570983</v>
      </c>
      <c r="CQ920" s="67" t="str">
        <f t="shared" si="59"/>
        <v/>
      </c>
      <c r="CR920" s="68"/>
      <c r="CS920" s="68" t="str">
        <f t="shared" si="6626"/>
        <v/>
      </c>
      <c r="CT920" s="68" t="str">
        <f t="shared" si="6627"/>
        <v/>
      </c>
      <c r="CU920" s="68" t="str">
        <f t="shared" si="6628"/>
        <v/>
      </c>
      <c r="CV920" s="65">
        <f t="shared" si="6629"/>
        <v>974722</v>
      </c>
      <c r="CW920" s="67" t="str">
        <f t="shared" si="64"/>
        <v/>
      </c>
      <c r="CX920" s="68"/>
      <c r="CY920" s="68" t="str">
        <f t="shared" si="6630"/>
        <v/>
      </c>
      <c r="CZ920" s="68" t="str">
        <f t="shared" si="6631"/>
        <v/>
      </c>
      <c r="DA920" s="68" t="str">
        <f t="shared" si="6632"/>
        <v/>
      </c>
      <c r="DB920" s="65">
        <f t="shared" si="6633"/>
        <v>572675</v>
      </c>
      <c r="DC920" s="67" t="str">
        <f t="shared" si="69"/>
        <v/>
      </c>
      <c r="DD920" s="68"/>
      <c r="DE920" s="68" t="str">
        <f t="shared" si="6634"/>
        <v/>
      </c>
      <c r="DF920" s="51" t="str">
        <f t="shared" si="6635"/>
        <v/>
      </c>
      <c r="DG920" s="51" t="str">
        <f t="shared" si="6636"/>
        <v/>
      </c>
      <c r="DH920" s="65">
        <f t="shared" si="6637"/>
        <v>1624783</v>
      </c>
      <c r="DI920" s="69" t="str">
        <f t="shared" si="74"/>
        <v/>
      </c>
      <c r="DJ920" s="51"/>
      <c r="DK920" s="51" t="str">
        <f t="shared" si="6638"/>
        <v/>
      </c>
      <c r="DL920" s="51" t="str">
        <f t="shared" si="6639"/>
        <v/>
      </c>
      <c r="DM920" s="51" t="str">
        <f t="shared" si="6640"/>
        <v/>
      </c>
      <c r="DN920" s="65">
        <f t="shared" si="6641"/>
        <v>157851</v>
      </c>
      <c r="DO920" s="69" t="str">
        <f t="shared" si="79"/>
        <v/>
      </c>
      <c r="DP920" s="51"/>
      <c r="DQ920" s="51"/>
      <c r="DR920" s="51"/>
      <c r="DS920" s="51"/>
      <c r="DT920" s="51"/>
      <c r="DU920" s="181"/>
    </row>
    <row r="921" spans="1:125" ht="15" x14ac:dyDescent="0.25">
      <c r="A921" s="56">
        <v>2018</v>
      </c>
      <c r="B921" s="51" t="s">
        <v>980</v>
      </c>
      <c r="C921" s="50" t="s">
        <v>369</v>
      </c>
      <c r="D921" s="170" t="s">
        <v>369</v>
      </c>
      <c r="E921" s="50" t="s">
        <v>364</v>
      </c>
      <c r="F921" s="89">
        <v>377397</v>
      </c>
      <c r="G921" s="89">
        <v>0</v>
      </c>
      <c r="H921" s="89">
        <v>942171</v>
      </c>
      <c r="I921" s="90">
        <v>4795303</v>
      </c>
      <c r="J921" s="50"/>
      <c r="K921" s="50" t="s">
        <v>2032</v>
      </c>
      <c r="L921" s="58"/>
      <c r="M921" s="58"/>
      <c r="N921" s="58"/>
      <c r="O921" s="58"/>
      <c r="P921" s="91"/>
      <c r="Q921" s="92">
        <v>929261</v>
      </c>
      <c r="R921" s="92">
        <v>1712177</v>
      </c>
      <c r="S921" s="92">
        <v>631767</v>
      </c>
      <c r="T921" s="92">
        <v>1522098</v>
      </c>
      <c r="U921" s="94"/>
      <c r="V921" s="94"/>
      <c r="W921" s="90">
        <f t="shared" si="6033"/>
        <v>4795303</v>
      </c>
      <c r="X921" s="90">
        <v>790337</v>
      </c>
      <c r="Y921" s="56" t="s">
        <v>167</v>
      </c>
      <c r="Z921" s="50"/>
      <c r="AA921" s="51"/>
      <c r="AB921" s="68"/>
      <c r="AC921" s="68"/>
      <c r="AD921" s="68"/>
      <c r="AE921" s="68"/>
      <c r="AF921" s="68"/>
      <c r="AG921" s="67" t="str">
        <f t="shared" si="7"/>
        <v/>
      </c>
      <c r="AH921" s="51"/>
      <c r="AI921" s="51" t="str">
        <f t="shared" si="8"/>
        <v/>
      </c>
      <c r="AJ921" s="68" t="str">
        <f t="shared" si="9"/>
        <v/>
      </c>
      <c r="AK921" s="68" t="str">
        <f t="shared" si="10"/>
        <v/>
      </c>
      <c r="AL921" s="68" t="str">
        <f t="shared" si="11"/>
        <v/>
      </c>
      <c r="AM921" s="68" t="str">
        <f t="shared" si="12"/>
        <v/>
      </c>
      <c r="AN921" s="68" t="str">
        <f t="shared" si="13"/>
        <v/>
      </c>
      <c r="AO921" s="67" t="str">
        <f t="shared" si="14"/>
        <v/>
      </c>
      <c r="AP921" s="51"/>
      <c r="AQ921" s="51" t="str">
        <f t="shared" si="15"/>
        <v/>
      </c>
      <c r="AR921" s="68" t="str">
        <f t="shared" si="16"/>
        <v/>
      </c>
      <c r="AS921" s="68" t="str">
        <f t="shared" si="17"/>
        <v/>
      </c>
      <c r="AT921" s="68" t="str">
        <f t="shared" si="18"/>
        <v/>
      </c>
      <c r="AU921" s="68" t="str">
        <f t="shared" si="19"/>
        <v/>
      </c>
      <c r="AV921" s="68" t="str">
        <f t="shared" si="20"/>
        <v/>
      </c>
      <c r="AW921" s="67" t="str">
        <f t="shared" si="21"/>
        <v/>
      </c>
      <c r="AX921" s="51"/>
      <c r="AY921" s="51" t="str">
        <f t="shared" si="22"/>
        <v/>
      </c>
      <c r="AZ921" s="68" t="str">
        <f t="shared" si="23"/>
        <v/>
      </c>
      <c r="BA921" s="68" t="str">
        <f t="shared" si="24"/>
        <v/>
      </c>
      <c r="BB921" s="68" t="str">
        <f t="shared" si="25"/>
        <v/>
      </c>
      <c r="BC921" s="68" t="str">
        <f t="shared" si="26"/>
        <v/>
      </c>
      <c r="BD921" s="68" t="str">
        <f t="shared" si="27"/>
        <v/>
      </c>
      <c r="BE921" s="68" t="str">
        <f t="shared" si="28"/>
        <v/>
      </c>
      <c r="BF921" s="51"/>
      <c r="BG921" s="69" t="str">
        <f t="shared" si="29"/>
        <v/>
      </c>
      <c r="BH921" s="67" t="str">
        <f t="shared" si="30"/>
        <v/>
      </c>
      <c r="BI921" s="67" t="str">
        <f t="shared" si="31"/>
        <v/>
      </c>
      <c r="BJ921" s="67" t="str">
        <f t="shared" si="32"/>
        <v/>
      </c>
      <c r="BK921" s="67" t="str">
        <f t="shared" si="33"/>
        <v/>
      </c>
      <c r="BL921" s="67" t="str">
        <f t="shared" si="34"/>
        <v/>
      </c>
      <c r="BM921" s="65" t="str">
        <f t="shared" si="35"/>
        <v/>
      </c>
      <c r="BN921" s="70"/>
      <c r="BO921" s="70"/>
      <c r="BP921" s="51"/>
      <c r="BQ921" s="51"/>
      <c r="BR921" s="51"/>
      <c r="BS921" s="96">
        <f t="shared" si="2920"/>
        <v>377397</v>
      </c>
      <c r="BT921" s="70"/>
      <c r="BU921" s="65"/>
      <c r="BV921" s="68"/>
      <c r="BW921" s="68"/>
      <c r="BX921" s="68"/>
      <c r="BY921" s="67">
        <f t="shared" si="44"/>
        <v>4795303</v>
      </c>
      <c r="BZ921" s="65"/>
      <c r="CA921" s="65" t="str">
        <f t="shared" si="45"/>
        <v/>
      </c>
      <c r="CB921" s="67" t="str">
        <f t="shared" si="46"/>
        <v/>
      </c>
      <c r="CC921" s="67" t="str">
        <f t="shared" si="47"/>
        <v/>
      </c>
      <c r="CD921" s="67" t="str">
        <f t="shared" si="48"/>
        <v/>
      </c>
      <c r="CE921" s="67">
        <f t="shared" si="49"/>
        <v>790337</v>
      </c>
      <c r="CF921" s="65"/>
      <c r="CG921" s="65"/>
      <c r="CH921" s="68"/>
      <c r="CI921" s="68"/>
      <c r="CJ921" s="68"/>
      <c r="CK921" s="67">
        <f t="shared" si="54"/>
        <v>4795303</v>
      </c>
      <c r="CL921" s="65"/>
      <c r="CM921" s="65"/>
      <c r="CN921" s="68"/>
      <c r="CO921" s="68"/>
      <c r="CP921" s="68"/>
      <c r="CQ921" s="67">
        <f t="shared" si="59"/>
        <v>929261</v>
      </c>
      <c r="CR921" s="65"/>
      <c r="CS921" s="65"/>
      <c r="CT921" s="68"/>
      <c r="CU921" s="68"/>
      <c r="CV921" s="68"/>
      <c r="CW921" s="67">
        <f t="shared" si="64"/>
        <v>1712177</v>
      </c>
      <c r="CX921" s="65"/>
      <c r="CY921" s="65"/>
      <c r="CZ921" s="68"/>
      <c r="DA921" s="68"/>
      <c r="DB921" s="68"/>
      <c r="DC921" s="67">
        <f t="shared" si="69"/>
        <v>631767</v>
      </c>
      <c r="DD921" s="65"/>
      <c r="DE921" s="65"/>
      <c r="DF921" s="51"/>
      <c r="DG921" s="51"/>
      <c r="DH921" s="51"/>
      <c r="DI921" s="67">
        <f t="shared" si="74"/>
        <v>1522098</v>
      </c>
      <c r="DJ921" s="70"/>
      <c r="DK921" s="70"/>
      <c r="DL921" s="51"/>
      <c r="DM921" s="51"/>
      <c r="DN921" s="51"/>
      <c r="DO921" s="67">
        <f t="shared" si="79"/>
        <v>929261</v>
      </c>
      <c r="DP921" s="51"/>
      <c r="DQ921" s="51"/>
      <c r="DR921" s="51"/>
      <c r="DS921" s="51"/>
      <c r="DT921" s="51"/>
      <c r="DU921" s="181"/>
    </row>
    <row r="922" spans="1:125" ht="15" x14ac:dyDescent="0.25">
      <c r="A922" s="50"/>
      <c r="B922" s="51"/>
      <c r="C922" s="50"/>
      <c r="D922" s="53"/>
      <c r="E922" s="50"/>
      <c r="F922" s="54"/>
      <c r="G922" s="54"/>
      <c r="H922" s="54"/>
      <c r="I922" s="55"/>
      <c r="J922" s="50"/>
      <c r="K922" s="50" t="s">
        <v>2032</v>
      </c>
      <c r="L922" s="58"/>
      <c r="M922" s="58"/>
      <c r="N922" s="58"/>
      <c r="O922" s="58"/>
      <c r="P922" s="59"/>
      <c r="Q922" s="60"/>
      <c r="R922" s="60"/>
      <c r="S922" s="60"/>
      <c r="T922" s="60"/>
      <c r="U922" s="60"/>
      <c r="V922" s="79"/>
      <c r="W922" s="90">
        <f t="shared" si="6033"/>
        <v>0</v>
      </c>
      <c r="X922" s="101"/>
      <c r="Y922" s="50"/>
      <c r="Z922" s="50"/>
      <c r="AA922" s="51"/>
      <c r="AB922" s="68"/>
      <c r="AC922" s="68"/>
      <c r="AD922" s="68"/>
      <c r="AE922" s="68"/>
      <c r="AF922" s="68"/>
      <c r="AG922" s="67" t="str">
        <f t="shared" si="7"/>
        <v/>
      </c>
      <c r="AH922" s="51"/>
      <c r="AI922" s="51" t="str">
        <f t="shared" si="8"/>
        <v/>
      </c>
      <c r="AJ922" s="68" t="str">
        <f t="shared" si="9"/>
        <v/>
      </c>
      <c r="AK922" s="68" t="str">
        <f t="shared" si="10"/>
        <v/>
      </c>
      <c r="AL922" s="68" t="str">
        <f t="shared" si="11"/>
        <v/>
      </c>
      <c r="AM922" s="68" t="str">
        <f t="shared" si="12"/>
        <v/>
      </c>
      <c r="AN922" s="68" t="str">
        <f t="shared" si="13"/>
        <v/>
      </c>
      <c r="AO922" s="67" t="str">
        <f t="shared" si="14"/>
        <v/>
      </c>
      <c r="AP922" s="51"/>
      <c r="AQ922" s="51" t="str">
        <f t="shared" si="15"/>
        <v/>
      </c>
      <c r="AR922" s="68" t="str">
        <f t="shared" si="16"/>
        <v/>
      </c>
      <c r="AS922" s="68" t="str">
        <f t="shared" si="17"/>
        <v/>
      </c>
      <c r="AT922" s="68" t="str">
        <f t="shared" si="18"/>
        <v/>
      </c>
      <c r="AU922" s="68" t="str">
        <f t="shared" si="19"/>
        <v/>
      </c>
      <c r="AV922" s="68" t="str">
        <f t="shared" si="20"/>
        <v/>
      </c>
      <c r="AW922" s="67" t="str">
        <f t="shared" si="21"/>
        <v/>
      </c>
      <c r="AX922" s="51"/>
      <c r="AY922" s="51" t="str">
        <f t="shared" si="22"/>
        <v/>
      </c>
      <c r="AZ922" s="68" t="str">
        <f t="shared" si="23"/>
        <v/>
      </c>
      <c r="BA922" s="68" t="str">
        <f t="shared" si="24"/>
        <v/>
      </c>
      <c r="BB922" s="68" t="str">
        <f t="shared" si="25"/>
        <v/>
      </c>
      <c r="BC922" s="68" t="str">
        <f t="shared" si="26"/>
        <v/>
      </c>
      <c r="BD922" s="68" t="str">
        <f t="shared" si="27"/>
        <v/>
      </c>
      <c r="BE922" s="68" t="str">
        <f t="shared" si="28"/>
        <v/>
      </c>
      <c r="BF922" s="51"/>
      <c r="BG922" s="69" t="str">
        <f t="shared" si="29"/>
        <v/>
      </c>
      <c r="BH922" s="67" t="str">
        <f t="shared" si="30"/>
        <v/>
      </c>
      <c r="BI922" s="67" t="str">
        <f t="shared" si="31"/>
        <v/>
      </c>
      <c r="BJ922" s="67" t="str">
        <f t="shared" si="32"/>
        <v/>
      </c>
      <c r="BK922" s="67" t="str">
        <f t="shared" si="33"/>
        <v/>
      </c>
      <c r="BL922" s="67" t="str">
        <f t="shared" si="34"/>
        <v/>
      </c>
      <c r="BM922" s="65" t="str">
        <f t="shared" si="35"/>
        <v/>
      </c>
      <c r="BN922" s="70"/>
      <c r="BO922" s="70"/>
      <c r="BP922" s="51"/>
      <c r="BQ922" s="51"/>
      <c r="BR922" s="51"/>
      <c r="BS922" s="69" t="str">
        <f t="shared" si="2920"/>
        <v/>
      </c>
      <c r="BT922" s="70"/>
      <c r="BU922" s="65"/>
      <c r="BV922" s="68"/>
      <c r="BW922" s="68"/>
      <c r="BX922" s="68"/>
      <c r="BY922" s="67" t="str">
        <f t="shared" si="44"/>
        <v/>
      </c>
      <c r="BZ922" s="65"/>
      <c r="CA922" s="65" t="str">
        <f t="shared" si="45"/>
        <v/>
      </c>
      <c r="CB922" s="67" t="str">
        <f t="shared" si="46"/>
        <v/>
      </c>
      <c r="CC922" s="67" t="str">
        <f t="shared" si="47"/>
        <v/>
      </c>
      <c r="CD922" s="67" t="str">
        <f t="shared" si="48"/>
        <v/>
      </c>
      <c r="CE922" s="67" t="str">
        <f t="shared" si="49"/>
        <v/>
      </c>
      <c r="CF922" s="65"/>
      <c r="CG922" s="65"/>
      <c r="CH922" s="68"/>
      <c r="CI922" s="68"/>
      <c r="CJ922" s="68"/>
      <c r="CK922" s="67" t="str">
        <f t="shared" si="54"/>
        <v/>
      </c>
      <c r="CL922" s="65"/>
      <c r="CM922" s="65"/>
      <c r="CN922" s="68"/>
      <c r="CO922" s="68"/>
      <c r="CP922" s="68"/>
      <c r="CQ922" s="67" t="str">
        <f t="shared" si="59"/>
        <v/>
      </c>
      <c r="CR922" s="65"/>
      <c r="CS922" s="65"/>
      <c r="CT922" s="68"/>
      <c r="CU922" s="68"/>
      <c r="CV922" s="68"/>
      <c r="CW922" s="67" t="str">
        <f t="shared" si="64"/>
        <v/>
      </c>
      <c r="CX922" s="65"/>
      <c r="CY922" s="65"/>
      <c r="CZ922" s="68"/>
      <c r="DA922" s="68"/>
      <c r="DB922" s="68"/>
      <c r="DC922" s="67" t="str">
        <f t="shared" si="69"/>
        <v/>
      </c>
      <c r="DD922" s="65"/>
      <c r="DE922" s="65"/>
      <c r="DF922" s="51"/>
      <c r="DG922" s="51"/>
      <c r="DH922" s="51"/>
      <c r="DI922" s="69" t="str">
        <f t="shared" si="74"/>
        <v/>
      </c>
      <c r="DJ922" s="70"/>
      <c r="DK922" s="70"/>
      <c r="DL922" s="51"/>
      <c r="DM922" s="51"/>
      <c r="DN922" s="51"/>
      <c r="DO922" s="69" t="str">
        <f t="shared" si="79"/>
        <v/>
      </c>
      <c r="DP922" s="51"/>
      <c r="DQ922" s="51"/>
      <c r="DR922" s="51"/>
      <c r="DS922" s="51"/>
      <c r="DT922" s="51"/>
      <c r="DU922" s="181"/>
    </row>
    <row r="923" spans="1:125" ht="15" x14ac:dyDescent="0.25">
      <c r="A923" s="50">
        <v>2014</v>
      </c>
      <c r="B923" s="51" t="s">
        <v>858</v>
      </c>
      <c r="C923" s="50" t="s">
        <v>860</v>
      </c>
      <c r="D923" s="53" t="s">
        <v>1929</v>
      </c>
      <c r="E923" s="50" t="s">
        <v>364</v>
      </c>
      <c r="F923" s="54">
        <v>9051</v>
      </c>
      <c r="G923" s="54" t="s">
        <v>364</v>
      </c>
      <c r="H923" s="54">
        <v>123209</v>
      </c>
      <c r="I923" s="55">
        <v>447142</v>
      </c>
      <c r="J923" s="50"/>
      <c r="K923" s="50" t="s">
        <v>2032</v>
      </c>
      <c r="L923" s="58" t="s">
        <v>2032</v>
      </c>
      <c r="M923" s="58" t="s">
        <v>2032</v>
      </c>
      <c r="N923" s="58" t="s">
        <v>2032</v>
      </c>
      <c r="O923" s="58" t="s">
        <v>2032</v>
      </c>
      <c r="P923" s="59"/>
      <c r="Q923" s="60">
        <v>172701</v>
      </c>
      <c r="R923" s="60">
        <v>0</v>
      </c>
      <c r="S923" s="60">
        <v>71720</v>
      </c>
      <c r="T923" s="60">
        <v>202721</v>
      </c>
      <c r="U923" s="60">
        <v>0</v>
      </c>
      <c r="V923" s="79"/>
      <c r="W923" s="90">
        <f t="shared" si="6033"/>
        <v>447142</v>
      </c>
      <c r="X923" s="101">
        <v>106408</v>
      </c>
      <c r="Y923" s="50" t="s">
        <v>167</v>
      </c>
      <c r="Z923" s="50" t="s">
        <v>1929</v>
      </c>
      <c r="AA923" s="51" t="str">
        <f t="shared" ref="AA923:AA926" si="6642">IF(A923 =2014,IF(Y923 ="",F923,""),"")</f>
        <v/>
      </c>
      <c r="AB923" s="68" t="str">
        <f t="shared" ref="AB923:AB926" si="6643">IF(A923 =2014,IF(Y923 ="",I923,""),"")</f>
        <v/>
      </c>
      <c r="AC923" s="68" t="str">
        <f t="shared" ref="AC923:AC926" si="6644">IF(A923 =2014,IF(Y923 ="",Q923,""),"")</f>
        <v/>
      </c>
      <c r="AD923" s="68" t="str">
        <f t="shared" ref="AD923:AD926" si="6645">IF(A923 =2014,IF(Y923 ="",R923,""),"")</f>
        <v/>
      </c>
      <c r="AE923" s="68" t="str">
        <f t="shared" ref="AE923:AE926" si="6646">IF(A923 =2014,IF(Y923 ="",S923,""),"")</f>
        <v/>
      </c>
      <c r="AF923" s="68" t="str">
        <f t="shared" ref="AF923:AF926" si="6647">IF(A923 =2014,IF(Y923 ="",T923+U923,""),"")</f>
        <v/>
      </c>
      <c r="AG923" s="67" t="str">
        <f t="shared" si="7"/>
        <v/>
      </c>
      <c r="AH923" s="51"/>
      <c r="AI923" s="51" t="str">
        <f t="shared" si="8"/>
        <v/>
      </c>
      <c r="AJ923" s="68" t="str">
        <f t="shared" si="9"/>
        <v/>
      </c>
      <c r="AK923" s="68" t="str">
        <f t="shared" si="10"/>
        <v/>
      </c>
      <c r="AL923" s="68" t="str">
        <f t="shared" si="11"/>
        <v/>
      </c>
      <c r="AM923" s="68" t="str">
        <f t="shared" si="12"/>
        <v/>
      </c>
      <c r="AN923" s="68" t="str">
        <f t="shared" si="13"/>
        <v/>
      </c>
      <c r="AO923" s="67" t="str">
        <f t="shared" si="14"/>
        <v/>
      </c>
      <c r="AP923" s="51"/>
      <c r="AQ923" s="51" t="str">
        <f t="shared" si="15"/>
        <v/>
      </c>
      <c r="AR923" s="68" t="str">
        <f t="shared" si="16"/>
        <v/>
      </c>
      <c r="AS923" s="68" t="str">
        <f t="shared" si="17"/>
        <v/>
      </c>
      <c r="AT923" s="68" t="str">
        <f t="shared" si="18"/>
        <v/>
      </c>
      <c r="AU923" s="68" t="str">
        <f t="shared" si="19"/>
        <v/>
      </c>
      <c r="AV923" s="68" t="str">
        <f t="shared" si="20"/>
        <v/>
      </c>
      <c r="AW923" s="67" t="str">
        <f t="shared" si="21"/>
        <v/>
      </c>
      <c r="AX923" s="51"/>
      <c r="AY923" s="51" t="str">
        <f t="shared" si="22"/>
        <v/>
      </c>
      <c r="AZ923" s="68" t="str">
        <f t="shared" si="23"/>
        <v/>
      </c>
      <c r="BA923" s="68" t="str">
        <f t="shared" si="24"/>
        <v/>
      </c>
      <c r="BB923" s="68" t="str">
        <f t="shared" si="25"/>
        <v/>
      </c>
      <c r="BC923" s="68" t="str">
        <f t="shared" si="26"/>
        <v/>
      </c>
      <c r="BD923" s="68" t="str">
        <f t="shared" si="27"/>
        <v/>
      </c>
      <c r="BE923" s="68" t="str">
        <f t="shared" si="28"/>
        <v/>
      </c>
      <c r="BF923" s="51"/>
      <c r="BG923" s="69" t="str">
        <f t="shared" si="29"/>
        <v/>
      </c>
      <c r="BH923" s="67" t="str">
        <f t="shared" si="30"/>
        <v/>
      </c>
      <c r="BI923" s="67" t="str">
        <f t="shared" si="31"/>
        <v/>
      </c>
      <c r="BJ923" s="67" t="str">
        <f t="shared" si="32"/>
        <v/>
      </c>
      <c r="BK923" s="67" t="str">
        <f t="shared" si="33"/>
        <v/>
      </c>
      <c r="BL923" s="67" t="str">
        <f t="shared" si="34"/>
        <v/>
      </c>
      <c r="BM923" s="65" t="str">
        <f t="shared" si="35"/>
        <v/>
      </c>
      <c r="BN923" s="70"/>
      <c r="BO923" s="71">
        <f t="shared" ref="BO923:BO926" si="6648">IF(A923 =2014,F923,"")</f>
        <v>9051</v>
      </c>
      <c r="BP923" s="51" t="str">
        <f t="shared" ref="BP923:BP926" si="6649">IF(A923 =2015,F923,"")</f>
        <v/>
      </c>
      <c r="BQ923" s="51" t="str">
        <f t="shared" ref="BQ923:BQ926" si="6650">IF(A923 =2016,F923,"")</f>
        <v/>
      </c>
      <c r="BR923" s="51" t="str">
        <f t="shared" ref="BR923:BR926" si="6651">IF(A923 =2017,F923,"")</f>
        <v/>
      </c>
      <c r="BS923" s="69" t="str">
        <f t="shared" si="2920"/>
        <v/>
      </c>
      <c r="BT923" s="70"/>
      <c r="BU923" s="65">
        <f t="shared" ref="BU923:BU926" si="6652">IF(A923 =2014,I923,"")</f>
        <v>447142</v>
      </c>
      <c r="BV923" s="68" t="str">
        <f t="shared" ref="BV923:BV926" si="6653">IF(A923 =2015,I923,"")</f>
        <v/>
      </c>
      <c r="BW923" s="68" t="str">
        <f t="shared" ref="BW923:BW926" si="6654">IF(A923 =2016,I923,"")</f>
        <v/>
      </c>
      <c r="BX923" s="68" t="str">
        <f t="shared" ref="BX923:BX926" si="6655">IF(A923 =2017,I923,"")</f>
        <v/>
      </c>
      <c r="BY923" s="67" t="str">
        <f t="shared" si="44"/>
        <v/>
      </c>
      <c r="BZ923" s="65"/>
      <c r="CA923" s="65">
        <f t="shared" si="45"/>
        <v>106408</v>
      </c>
      <c r="CB923" s="67" t="str">
        <f t="shared" si="46"/>
        <v/>
      </c>
      <c r="CC923" s="67" t="str">
        <f t="shared" si="47"/>
        <v/>
      </c>
      <c r="CD923" s="67" t="str">
        <f t="shared" si="48"/>
        <v/>
      </c>
      <c r="CE923" s="67" t="str">
        <f t="shared" si="49"/>
        <v/>
      </c>
      <c r="CF923" s="65"/>
      <c r="CG923" s="65">
        <f t="shared" ref="CG923:CG926" si="6656">IF(A923 =2014,Q923+R923+S923+T923+U923,"")</f>
        <v>447142</v>
      </c>
      <c r="CH923" s="68" t="str">
        <f t="shared" ref="CH923:CH926" si="6657">IF(A923 =2015,Q923+R923+S923+T923+U923,"")</f>
        <v/>
      </c>
      <c r="CI923" s="68" t="str">
        <f t="shared" ref="CI923:CI926" si="6658">IF(A923 =2016,Q923+R923+S923+T923+U923,"")</f>
        <v/>
      </c>
      <c r="CJ923" s="68" t="str">
        <f t="shared" ref="CJ923:CJ926" si="6659">IF(A923 =2017,Q923+R923+S923+T923+U923,"")</f>
        <v/>
      </c>
      <c r="CK923" s="67" t="str">
        <f t="shared" si="54"/>
        <v/>
      </c>
      <c r="CL923" s="65"/>
      <c r="CM923" s="65">
        <f t="shared" ref="CM923:CM926" si="6660">IF(A923 =2014,Q923,"")</f>
        <v>172701</v>
      </c>
      <c r="CN923" s="68" t="str">
        <f t="shared" ref="CN923:CN926" si="6661">IF(A923 =2015,Q923,"")</f>
        <v/>
      </c>
      <c r="CO923" s="68" t="str">
        <f t="shared" ref="CO923:CO926" si="6662">IF(A923 =2016,Q923,"")</f>
        <v/>
      </c>
      <c r="CP923" s="68" t="str">
        <f t="shared" ref="CP923:CP926" si="6663">IF(A923 =2017,Q923,"")</f>
        <v/>
      </c>
      <c r="CQ923" s="67" t="str">
        <f t="shared" si="59"/>
        <v/>
      </c>
      <c r="CR923" s="65"/>
      <c r="CS923" s="65">
        <f t="shared" ref="CS923:CS926" si="6664">IF(A923 =2014,R923,"")</f>
        <v>0</v>
      </c>
      <c r="CT923" s="68" t="str">
        <f t="shared" ref="CT923:CT926" si="6665">IF(A923 =2015,R923,"")</f>
        <v/>
      </c>
      <c r="CU923" s="68" t="str">
        <f t="shared" ref="CU923:CU926" si="6666">IF(A923 =2016,R923,"")</f>
        <v/>
      </c>
      <c r="CV923" s="68" t="str">
        <f t="shared" ref="CV923:CV926" si="6667">IF(A923 =2017,R923,"")</f>
        <v/>
      </c>
      <c r="CW923" s="67" t="str">
        <f t="shared" si="64"/>
        <v/>
      </c>
      <c r="CX923" s="65"/>
      <c r="CY923" s="65">
        <f t="shared" ref="CY923:CY926" si="6668">IF(A923 =2014,S923,"")</f>
        <v>71720</v>
      </c>
      <c r="CZ923" s="68" t="str">
        <f t="shared" ref="CZ923:CZ926" si="6669">IF(A923 =2015,S923,"")</f>
        <v/>
      </c>
      <c r="DA923" s="68" t="str">
        <f t="shared" ref="DA923:DA926" si="6670">IF(A923 =2016,S923,"")</f>
        <v/>
      </c>
      <c r="DB923" s="68" t="str">
        <f t="shared" ref="DB923:DB926" si="6671">IF(A923 =2017,S923,"")</f>
        <v/>
      </c>
      <c r="DC923" s="67" t="str">
        <f t="shared" si="69"/>
        <v/>
      </c>
      <c r="DD923" s="65"/>
      <c r="DE923" s="65">
        <f t="shared" ref="DE923:DE926" si="6672">IF(A923 =2014,T923,"")</f>
        <v>202721</v>
      </c>
      <c r="DF923" s="51" t="str">
        <f t="shared" ref="DF923:DF926" si="6673">IF(A923 =2015,T923,"")</f>
        <v/>
      </c>
      <c r="DG923" s="51" t="str">
        <f t="shared" ref="DG923:DG926" si="6674">IF(A923 =2016,T923,"")</f>
        <v/>
      </c>
      <c r="DH923" s="51" t="str">
        <f t="shared" ref="DH923:DH926" si="6675">IF(A923 =2017,T923,"")</f>
        <v/>
      </c>
      <c r="DI923" s="69" t="str">
        <f t="shared" si="74"/>
        <v/>
      </c>
      <c r="DJ923" s="70"/>
      <c r="DK923" s="65">
        <f t="shared" ref="DK923:DK926" si="6676">IF(A923 =2014,U923,"")</f>
        <v>0</v>
      </c>
      <c r="DL923" s="51" t="str">
        <f t="shared" ref="DL923:DL926" si="6677">IF(A923 =2015,U923,"")</f>
        <v/>
      </c>
      <c r="DM923" s="51" t="str">
        <f t="shared" ref="DM923:DM926" si="6678">IF(A923 =2016,U923,"")</f>
        <v/>
      </c>
      <c r="DN923" s="51" t="str">
        <f t="shared" ref="DN923:DN926" si="6679">IF(A923 =2017,U923,"")</f>
        <v/>
      </c>
      <c r="DO923" s="69" t="str">
        <f t="shared" si="79"/>
        <v/>
      </c>
      <c r="DP923" s="51"/>
      <c r="DQ923" s="51"/>
      <c r="DR923" s="51"/>
      <c r="DS923" s="51"/>
      <c r="DT923" s="51"/>
      <c r="DU923" s="181"/>
    </row>
    <row r="924" spans="1:125" ht="15" x14ac:dyDescent="0.25">
      <c r="A924" s="50">
        <v>2015</v>
      </c>
      <c r="B924" s="51" t="s">
        <v>858</v>
      </c>
      <c r="C924" s="50" t="s">
        <v>860</v>
      </c>
      <c r="D924" s="53" t="s">
        <v>1929</v>
      </c>
      <c r="E924" s="50" t="s">
        <v>364</v>
      </c>
      <c r="F924" s="54">
        <v>9742</v>
      </c>
      <c r="G924" s="54" t="s">
        <v>364</v>
      </c>
      <c r="H924" s="54">
        <v>129267</v>
      </c>
      <c r="I924" s="55">
        <v>294204</v>
      </c>
      <c r="J924" s="50"/>
      <c r="K924" s="50" t="s">
        <v>2032</v>
      </c>
      <c r="L924" s="58" t="s">
        <v>2032</v>
      </c>
      <c r="M924" s="58" t="s">
        <v>2032</v>
      </c>
      <c r="N924" s="58" t="s">
        <v>2032</v>
      </c>
      <c r="O924" s="58" t="s">
        <v>2032</v>
      </c>
      <c r="P924" s="59"/>
      <c r="Q924" s="60">
        <v>89742</v>
      </c>
      <c r="R924" s="60">
        <v>0</v>
      </c>
      <c r="S924" s="60">
        <v>69490</v>
      </c>
      <c r="T924" s="60">
        <v>134972</v>
      </c>
      <c r="U924" s="60">
        <v>0</v>
      </c>
      <c r="V924" s="79"/>
      <c r="W924" s="90">
        <f t="shared" si="6033"/>
        <v>294204</v>
      </c>
      <c r="X924" s="101">
        <v>0</v>
      </c>
      <c r="Y924" s="50" t="s">
        <v>167</v>
      </c>
      <c r="Z924" s="50" t="s">
        <v>1929</v>
      </c>
      <c r="AA924" s="51" t="str">
        <f t="shared" si="6642"/>
        <v/>
      </c>
      <c r="AB924" s="68" t="str">
        <f t="shared" si="6643"/>
        <v/>
      </c>
      <c r="AC924" s="68" t="str">
        <f t="shared" si="6644"/>
        <v/>
      </c>
      <c r="AD924" s="68" t="str">
        <f t="shared" si="6645"/>
        <v/>
      </c>
      <c r="AE924" s="68" t="str">
        <f t="shared" si="6646"/>
        <v/>
      </c>
      <c r="AF924" s="68" t="str">
        <f t="shared" si="6647"/>
        <v/>
      </c>
      <c r="AG924" s="67" t="str">
        <f t="shared" si="7"/>
        <v/>
      </c>
      <c r="AH924" s="51"/>
      <c r="AI924" s="51" t="str">
        <f t="shared" si="8"/>
        <v/>
      </c>
      <c r="AJ924" s="68" t="str">
        <f t="shared" si="9"/>
        <v/>
      </c>
      <c r="AK924" s="68" t="str">
        <f t="shared" si="10"/>
        <v/>
      </c>
      <c r="AL924" s="68" t="str">
        <f t="shared" si="11"/>
        <v/>
      </c>
      <c r="AM924" s="68" t="str">
        <f t="shared" si="12"/>
        <v/>
      </c>
      <c r="AN924" s="68" t="str">
        <f t="shared" si="13"/>
        <v/>
      </c>
      <c r="AO924" s="67" t="str">
        <f t="shared" si="14"/>
        <v/>
      </c>
      <c r="AP924" s="51"/>
      <c r="AQ924" s="51" t="str">
        <f t="shared" si="15"/>
        <v/>
      </c>
      <c r="AR924" s="68" t="str">
        <f t="shared" si="16"/>
        <v/>
      </c>
      <c r="AS924" s="68" t="str">
        <f t="shared" si="17"/>
        <v/>
      </c>
      <c r="AT924" s="68" t="str">
        <f t="shared" si="18"/>
        <v/>
      </c>
      <c r="AU924" s="68" t="str">
        <f t="shared" si="19"/>
        <v/>
      </c>
      <c r="AV924" s="68" t="str">
        <f t="shared" si="20"/>
        <v/>
      </c>
      <c r="AW924" s="67" t="str">
        <f t="shared" si="21"/>
        <v/>
      </c>
      <c r="AX924" s="51"/>
      <c r="AY924" s="51" t="str">
        <f t="shared" si="22"/>
        <v/>
      </c>
      <c r="AZ924" s="68" t="str">
        <f t="shared" si="23"/>
        <v/>
      </c>
      <c r="BA924" s="68" t="str">
        <f t="shared" si="24"/>
        <v/>
      </c>
      <c r="BB924" s="68" t="str">
        <f t="shared" si="25"/>
        <v/>
      </c>
      <c r="BC924" s="68" t="str">
        <f t="shared" si="26"/>
        <v/>
      </c>
      <c r="BD924" s="68" t="str">
        <f t="shared" si="27"/>
        <v/>
      </c>
      <c r="BE924" s="68" t="str">
        <f t="shared" si="28"/>
        <v/>
      </c>
      <c r="BF924" s="51"/>
      <c r="BG924" s="69" t="str">
        <f t="shared" si="29"/>
        <v/>
      </c>
      <c r="BH924" s="67" t="str">
        <f t="shared" si="30"/>
        <v/>
      </c>
      <c r="BI924" s="67" t="str">
        <f t="shared" si="31"/>
        <v/>
      </c>
      <c r="BJ924" s="67" t="str">
        <f t="shared" si="32"/>
        <v/>
      </c>
      <c r="BK924" s="67" t="str">
        <f t="shared" si="33"/>
        <v/>
      </c>
      <c r="BL924" s="67" t="str">
        <f t="shared" si="34"/>
        <v/>
      </c>
      <c r="BM924" s="65" t="str">
        <f t="shared" si="35"/>
        <v/>
      </c>
      <c r="BN924" s="51"/>
      <c r="BO924" s="51" t="str">
        <f t="shared" si="6648"/>
        <v/>
      </c>
      <c r="BP924" s="71">
        <f t="shared" si="6649"/>
        <v>9742</v>
      </c>
      <c r="BQ924" s="51" t="str">
        <f t="shared" si="6650"/>
        <v/>
      </c>
      <c r="BR924" s="51" t="str">
        <f t="shared" si="6651"/>
        <v/>
      </c>
      <c r="BS924" s="69" t="str">
        <f t="shared" si="2920"/>
        <v/>
      </c>
      <c r="BT924" s="51"/>
      <c r="BU924" s="68" t="str">
        <f t="shared" si="6652"/>
        <v/>
      </c>
      <c r="BV924" s="65">
        <f t="shared" si="6653"/>
        <v>294204</v>
      </c>
      <c r="BW924" s="68" t="str">
        <f t="shared" si="6654"/>
        <v/>
      </c>
      <c r="BX924" s="68" t="str">
        <f t="shared" si="6655"/>
        <v/>
      </c>
      <c r="BY924" s="67" t="str">
        <f t="shared" si="44"/>
        <v/>
      </c>
      <c r="BZ924" s="68"/>
      <c r="CA924" s="65" t="str">
        <f t="shared" si="45"/>
        <v/>
      </c>
      <c r="CB924" s="67">
        <f t="shared" si="46"/>
        <v>0</v>
      </c>
      <c r="CC924" s="67" t="str">
        <f t="shared" si="47"/>
        <v/>
      </c>
      <c r="CD924" s="67" t="str">
        <f t="shared" si="48"/>
        <v/>
      </c>
      <c r="CE924" s="67" t="str">
        <f t="shared" si="49"/>
        <v/>
      </c>
      <c r="CF924" s="68"/>
      <c r="CG924" s="68" t="str">
        <f t="shared" si="6656"/>
        <v/>
      </c>
      <c r="CH924" s="65">
        <f t="shared" si="6657"/>
        <v>294204</v>
      </c>
      <c r="CI924" s="68" t="str">
        <f t="shared" si="6658"/>
        <v/>
      </c>
      <c r="CJ924" s="68" t="str">
        <f t="shared" si="6659"/>
        <v/>
      </c>
      <c r="CK924" s="67" t="str">
        <f t="shared" si="54"/>
        <v/>
      </c>
      <c r="CL924" s="68"/>
      <c r="CM924" s="68" t="str">
        <f t="shared" si="6660"/>
        <v/>
      </c>
      <c r="CN924" s="65">
        <f t="shared" si="6661"/>
        <v>89742</v>
      </c>
      <c r="CO924" s="68" t="str">
        <f t="shared" si="6662"/>
        <v/>
      </c>
      <c r="CP924" s="68" t="str">
        <f t="shared" si="6663"/>
        <v/>
      </c>
      <c r="CQ924" s="67" t="str">
        <f t="shared" si="59"/>
        <v/>
      </c>
      <c r="CR924" s="68"/>
      <c r="CS924" s="68" t="str">
        <f t="shared" si="6664"/>
        <v/>
      </c>
      <c r="CT924" s="65">
        <f t="shared" si="6665"/>
        <v>0</v>
      </c>
      <c r="CU924" s="68" t="str">
        <f t="shared" si="6666"/>
        <v/>
      </c>
      <c r="CV924" s="68" t="str">
        <f t="shared" si="6667"/>
        <v/>
      </c>
      <c r="CW924" s="67" t="str">
        <f t="shared" si="64"/>
        <v/>
      </c>
      <c r="CX924" s="68"/>
      <c r="CY924" s="68" t="str">
        <f t="shared" si="6668"/>
        <v/>
      </c>
      <c r="CZ924" s="65">
        <f t="shared" si="6669"/>
        <v>69490</v>
      </c>
      <c r="DA924" s="68" t="str">
        <f t="shared" si="6670"/>
        <v/>
      </c>
      <c r="DB924" s="68" t="str">
        <f t="shared" si="6671"/>
        <v/>
      </c>
      <c r="DC924" s="67" t="str">
        <f t="shared" si="69"/>
        <v/>
      </c>
      <c r="DD924" s="68"/>
      <c r="DE924" s="68" t="str">
        <f t="shared" si="6672"/>
        <v/>
      </c>
      <c r="DF924" s="65">
        <f t="shared" si="6673"/>
        <v>134972</v>
      </c>
      <c r="DG924" s="51" t="str">
        <f t="shared" si="6674"/>
        <v/>
      </c>
      <c r="DH924" s="51" t="str">
        <f t="shared" si="6675"/>
        <v/>
      </c>
      <c r="DI924" s="69" t="str">
        <f t="shared" si="74"/>
        <v/>
      </c>
      <c r="DJ924" s="51"/>
      <c r="DK924" s="51" t="str">
        <f t="shared" si="6676"/>
        <v/>
      </c>
      <c r="DL924" s="65">
        <f t="shared" si="6677"/>
        <v>0</v>
      </c>
      <c r="DM924" s="51" t="str">
        <f t="shared" si="6678"/>
        <v/>
      </c>
      <c r="DN924" s="51" t="str">
        <f t="shared" si="6679"/>
        <v/>
      </c>
      <c r="DO924" s="69" t="str">
        <f t="shared" si="79"/>
        <v/>
      </c>
      <c r="DP924" s="51"/>
      <c r="DQ924" s="51"/>
      <c r="DR924" s="51"/>
      <c r="DS924" s="51"/>
      <c r="DT924" s="51"/>
      <c r="DU924" s="181"/>
    </row>
    <row r="925" spans="1:125" ht="15" x14ac:dyDescent="0.25">
      <c r="A925" s="50">
        <v>2016</v>
      </c>
      <c r="B925" s="51" t="s">
        <v>858</v>
      </c>
      <c r="C925" s="50" t="s">
        <v>860</v>
      </c>
      <c r="D925" s="53" t="s">
        <v>1929</v>
      </c>
      <c r="E925" s="50" t="s">
        <v>364</v>
      </c>
      <c r="F925" s="54">
        <v>15674</v>
      </c>
      <c r="G925" s="54" t="s">
        <v>364</v>
      </c>
      <c r="H925" s="54">
        <v>152855</v>
      </c>
      <c r="I925" s="55">
        <v>403314</v>
      </c>
      <c r="J925" s="50"/>
      <c r="K925" s="50" t="s">
        <v>2032</v>
      </c>
      <c r="L925" s="58" t="s">
        <v>2032</v>
      </c>
      <c r="M925" s="58" t="s">
        <v>2032</v>
      </c>
      <c r="N925" s="58" t="s">
        <v>2032</v>
      </c>
      <c r="O925" s="58" t="s">
        <v>2032</v>
      </c>
      <c r="P925" s="59"/>
      <c r="Q925" s="60">
        <v>170907</v>
      </c>
      <c r="R925" s="60">
        <v>0</v>
      </c>
      <c r="S925" s="60">
        <v>79532</v>
      </c>
      <c r="T925" s="60">
        <v>152875</v>
      </c>
      <c r="U925" s="60">
        <v>0</v>
      </c>
      <c r="V925" s="79"/>
      <c r="W925" s="90">
        <f t="shared" si="6033"/>
        <v>403314</v>
      </c>
      <c r="X925" s="101">
        <v>109136</v>
      </c>
      <c r="Y925" s="50" t="s">
        <v>167</v>
      </c>
      <c r="Z925" s="50" t="s">
        <v>1929</v>
      </c>
      <c r="AA925" s="51" t="str">
        <f t="shared" si="6642"/>
        <v/>
      </c>
      <c r="AB925" s="68" t="str">
        <f t="shared" si="6643"/>
        <v/>
      </c>
      <c r="AC925" s="68" t="str">
        <f t="shared" si="6644"/>
        <v/>
      </c>
      <c r="AD925" s="68" t="str">
        <f t="shared" si="6645"/>
        <v/>
      </c>
      <c r="AE925" s="68" t="str">
        <f t="shared" si="6646"/>
        <v/>
      </c>
      <c r="AF925" s="68" t="str">
        <f t="shared" si="6647"/>
        <v/>
      </c>
      <c r="AG925" s="67" t="str">
        <f t="shared" si="7"/>
        <v/>
      </c>
      <c r="AH925" s="51"/>
      <c r="AI925" s="51" t="str">
        <f t="shared" si="8"/>
        <v/>
      </c>
      <c r="AJ925" s="68" t="str">
        <f t="shared" si="9"/>
        <v/>
      </c>
      <c r="AK925" s="68" t="str">
        <f t="shared" si="10"/>
        <v/>
      </c>
      <c r="AL925" s="68" t="str">
        <f t="shared" si="11"/>
        <v/>
      </c>
      <c r="AM925" s="68" t="str">
        <f t="shared" si="12"/>
        <v/>
      </c>
      <c r="AN925" s="68" t="str">
        <f t="shared" si="13"/>
        <v/>
      </c>
      <c r="AO925" s="67" t="str">
        <f t="shared" si="14"/>
        <v/>
      </c>
      <c r="AP925" s="51"/>
      <c r="AQ925" s="51" t="str">
        <f t="shared" si="15"/>
        <v/>
      </c>
      <c r="AR925" s="68" t="str">
        <f t="shared" si="16"/>
        <v/>
      </c>
      <c r="AS925" s="68" t="str">
        <f t="shared" si="17"/>
        <v/>
      </c>
      <c r="AT925" s="68" t="str">
        <f t="shared" si="18"/>
        <v/>
      </c>
      <c r="AU925" s="68" t="str">
        <f t="shared" si="19"/>
        <v/>
      </c>
      <c r="AV925" s="68" t="str">
        <f t="shared" si="20"/>
        <v/>
      </c>
      <c r="AW925" s="67" t="str">
        <f t="shared" si="21"/>
        <v/>
      </c>
      <c r="AX925" s="51"/>
      <c r="AY925" s="51" t="str">
        <f t="shared" si="22"/>
        <v/>
      </c>
      <c r="AZ925" s="68" t="str">
        <f t="shared" si="23"/>
        <v/>
      </c>
      <c r="BA925" s="68" t="str">
        <f t="shared" si="24"/>
        <v/>
      </c>
      <c r="BB925" s="68" t="str">
        <f t="shared" si="25"/>
        <v/>
      </c>
      <c r="BC925" s="68" t="str">
        <f t="shared" si="26"/>
        <v/>
      </c>
      <c r="BD925" s="68" t="str">
        <f t="shared" si="27"/>
        <v/>
      </c>
      <c r="BE925" s="68" t="str">
        <f t="shared" si="28"/>
        <v/>
      </c>
      <c r="BF925" s="51"/>
      <c r="BG925" s="69" t="str">
        <f t="shared" si="29"/>
        <v/>
      </c>
      <c r="BH925" s="67" t="str">
        <f t="shared" si="30"/>
        <v/>
      </c>
      <c r="BI925" s="67" t="str">
        <f t="shared" si="31"/>
        <v/>
      </c>
      <c r="BJ925" s="67" t="str">
        <f t="shared" si="32"/>
        <v/>
      </c>
      <c r="BK925" s="67" t="str">
        <f t="shared" si="33"/>
        <v/>
      </c>
      <c r="BL925" s="67" t="str">
        <f t="shared" si="34"/>
        <v/>
      </c>
      <c r="BM925" s="65" t="str">
        <f t="shared" si="35"/>
        <v/>
      </c>
      <c r="BN925" s="51"/>
      <c r="BO925" s="51" t="str">
        <f t="shared" si="6648"/>
        <v/>
      </c>
      <c r="BP925" s="51" t="str">
        <f t="shared" si="6649"/>
        <v/>
      </c>
      <c r="BQ925" s="71">
        <f t="shared" si="6650"/>
        <v>15674</v>
      </c>
      <c r="BR925" s="51" t="str">
        <f t="shared" si="6651"/>
        <v/>
      </c>
      <c r="BS925" s="69" t="str">
        <f t="shared" si="2920"/>
        <v/>
      </c>
      <c r="BT925" s="51"/>
      <c r="BU925" s="68" t="str">
        <f t="shared" si="6652"/>
        <v/>
      </c>
      <c r="BV925" s="68" t="str">
        <f t="shared" si="6653"/>
        <v/>
      </c>
      <c r="BW925" s="65">
        <f t="shared" si="6654"/>
        <v>403314</v>
      </c>
      <c r="BX925" s="68" t="str">
        <f t="shared" si="6655"/>
        <v/>
      </c>
      <c r="BY925" s="67" t="str">
        <f t="shared" si="44"/>
        <v/>
      </c>
      <c r="BZ925" s="68"/>
      <c r="CA925" s="65" t="str">
        <f t="shared" si="45"/>
        <v/>
      </c>
      <c r="CB925" s="67" t="str">
        <f t="shared" si="46"/>
        <v/>
      </c>
      <c r="CC925" s="67">
        <f t="shared" si="47"/>
        <v>109136</v>
      </c>
      <c r="CD925" s="67" t="str">
        <f t="shared" si="48"/>
        <v/>
      </c>
      <c r="CE925" s="67" t="str">
        <f t="shared" si="49"/>
        <v/>
      </c>
      <c r="CF925" s="68"/>
      <c r="CG925" s="68" t="str">
        <f t="shared" si="6656"/>
        <v/>
      </c>
      <c r="CH925" s="68" t="str">
        <f t="shared" si="6657"/>
        <v/>
      </c>
      <c r="CI925" s="65">
        <f t="shared" si="6658"/>
        <v>403314</v>
      </c>
      <c r="CJ925" s="68" t="str">
        <f t="shared" si="6659"/>
        <v/>
      </c>
      <c r="CK925" s="67" t="str">
        <f t="shared" si="54"/>
        <v/>
      </c>
      <c r="CL925" s="68"/>
      <c r="CM925" s="68" t="str">
        <f t="shared" si="6660"/>
        <v/>
      </c>
      <c r="CN925" s="68" t="str">
        <f t="shared" si="6661"/>
        <v/>
      </c>
      <c r="CO925" s="65">
        <f t="shared" si="6662"/>
        <v>170907</v>
      </c>
      <c r="CP925" s="68" t="str">
        <f t="shared" si="6663"/>
        <v/>
      </c>
      <c r="CQ925" s="67" t="str">
        <f t="shared" si="59"/>
        <v/>
      </c>
      <c r="CR925" s="68"/>
      <c r="CS925" s="68" t="str">
        <f t="shared" si="6664"/>
        <v/>
      </c>
      <c r="CT925" s="68" t="str">
        <f t="shared" si="6665"/>
        <v/>
      </c>
      <c r="CU925" s="65">
        <f t="shared" si="6666"/>
        <v>0</v>
      </c>
      <c r="CV925" s="68" t="str">
        <f t="shared" si="6667"/>
        <v/>
      </c>
      <c r="CW925" s="67" t="str">
        <f t="shared" si="64"/>
        <v/>
      </c>
      <c r="CX925" s="68"/>
      <c r="CY925" s="68" t="str">
        <f t="shared" si="6668"/>
        <v/>
      </c>
      <c r="CZ925" s="68" t="str">
        <f t="shared" si="6669"/>
        <v/>
      </c>
      <c r="DA925" s="65">
        <f t="shared" si="6670"/>
        <v>79532</v>
      </c>
      <c r="DB925" s="68" t="str">
        <f t="shared" si="6671"/>
        <v/>
      </c>
      <c r="DC925" s="67" t="str">
        <f t="shared" si="69"/>
        <v/>
      </c>
      <c r="DD925" s="68"/>
      <c r="DE925" s="68" t="str">
        <f t="shared" si="6672"/>
        <v/>
      </c>
      <c r="DF925" s="51" t="str">
        <f t="shared" si="6673"/>
        <v/>
      </c>
      <c r="DG925" s="65">
        <f t="shared" si="6674"/>
        <v>152875</v>
      </c>
      <c r="DH925" s="51" t="str">
        <f t="shared" si="6675"/>
        <v/>
      </c>
      <c r="DI925" s="69" t="str">
        <f t="shared" si="74"/>
        <v/>
      </c>
      <c r="DJ925" s="51"/>
      <c r="DK925" s="51" t="str">
        <f t="shared" si="6676"/>
        <v/>
      </c>
      <c r="DL925" s="51" t="str">
        <f t="shared" si="6677"/>
        <v/>
      </c>
      <c r="DM925" s="65">
        <f t="shared" si="6678"/>
        <v>0</v>
      </c>
      <c r="DN925" s="51" t="str">
        <f t="shared" si="6679"/>
        <v/>
      </c>
      <c r="DO925" s="69" t="str">
        <f t="shared" si="79"/>
        <v/>
      </c>
      <c r="DP925" s="51"/>
      <c r="DQ925" s="51"/>
      <c r="DR925" s="51"/>
      <c r="DS925" s="51"/>
      <c r="DT925" s="51"/>
      <c r="DU925" s="181"/>
    </row>
    <row r="926" spans="1:125" ht="15" x14ac:dyDescent="0.25">
      <c r="A926" s="50">
        <v>2017</v>
      </c>
      <c r="B926" s="51" t="s">
        <v>858</v>
      </c>
      <c r="C926" s="50" t="s">
        <v>860</v>
      </c>
      <c r="D926" s="53" t="s">
        <v>1929</v>
      </c>
      <c r="E926" s="50" t="s">
        <v>364</v>
      </c>
      <c r="F926" s="54">
        <v>12624</v>
      </c>
      <c r="G926" s="54" t="s">
        <v>364</v>
      </c>
      <c r="H926" s="54">
        <v>140372</v>
      </c>
      <c r="I926" s="55">
        <v>406959</v>
      </c>
      <c r="J926" s="50"/>
      <c r="K926" s="50" t="s">
        <v>2032</v>
      </c>
      <c r="L926" s="58" t="s">
        <v>2032</v>
      </c>
      <c r="M926" s="58" t="s">
        <v>2032</v>
      </c>
      <c r="N926" s="58" t="s">
        <v>2032</v>
      </c>
      <c r="O926" s="58" t="s">
        <v>2032</v>
      </c>
      <c r="P926" s="59"/>
      <c r="Q926" s="60">
        <v>175369</v>
      </c>
      <c r="R926" s="60">
        <v>0</v>
      </c>
      <c r="S926" s="60">
        <v>67148</v>
      </c>
      <c r="T926" s="60">
        <v>164442</v>
      </c>
      <c r="U926" s="60">
        <v>0</v>
      </c>
      <c r="V926" s="79"/>
      <c r="W926" s="90">
        <f t="shared" si="6033"/>
        <v>406959</v>
      </c>
      <c r="X926" s="101">
        <v>174443</v>
      </c>
      <c r="Y926" s="50" t="s">
        <v>167</v>
      </c>
      <c r="Z926" s="50" t="s">
        <v>1929</v>
      </c>
      <c r="AA926" s="51" t="str">
        <f t="shared" si="6642"/>
        <v/>
      </c>
      <c r="AB926" s="68" t="str">
        <f t="shared" si="6643"/>
        <v/>
      </c>
      <c r="AC926" s="68" t="str">
        <f t="shared" si="6644"/>
        <v/>
      </c>
      <c r="AD926" s="68" t="str">
        <f t="shared" si="6645"/>
        <v/>
      </c>
      <c r="AE926" s="68" t="str">
        <f t="shared" si="6646"/>
        <v/>
      </c>
      <c r="AF926" s="68" t="str">
        <f t="shared" si="6647"/>
        <v/>
      </c>
      <c r="AG926" s="67" t="str">
        <f t="shared" si="7"/>
        <v/>
      </c>
      <c r="AH926" s="51"/>
      <c r="AI926" s="51" t="str">
        <f t="shared" si="8"/>
        <v/>
      </c>
      <c r="AJ926" s="68" t="str">
        <f t="shared" si="9"/>
        <v/>
      </c>
      <c r="AK926" s="68" t="str">
        <f t="shared" si="10"/>
        <v/>
      </c>
      <c r="AL926" s="68" t="str">
        <f t="shared" si="11"/>
        <v/>
      </c>
      <c r="AM926" s="68" t="str">
        <f t="shared" si="12"/>
        <v/>
      </c>
      <c r="AN926" s="68" t="str">
        <f t="shared" si="13"/>
        <v/>
      </c>
      <c r="AO926" s="67" t="str">
        <f t="shared" si="14"/>
        <v/>
      </c>
      <c r="AP926" s="51"/>
      <c r="AQ926" s="51" t="str">
        <f t="shared" si="15"/>
        <v/>
      </c>
      <c r="AR926" s="68" t="str">
        <f t="shared" si="16"/>
        <v/>
      </c>
      <c r="AS926" s="68" t="str">
        <f t="shared" si="17"/>
        <v/>
      </c>
      <c r="AT926" s="68" t="str">
        <f t="shared" si="18"/>
        <v/>
      </c>
      <c r="AU926" s="68" t="str">
        <f t="shared" si="19"/>
        <v/>
      </c>
      <c r="AV926" s="68" t="str">
        <f t="shared" si="20"/>
        <v/>
      </c>
      <c r="AW926" s="67" t="str">
        <f t="shared" si="21"/>
        <v/>
      </c>
      <c r="AX926" s="51"/>
      <c r="AY926" s="51" t="str">
        <f t="shared" si="22"/>
        <v/>
      </c>
      <c r="AZ926" s="68" t="str">
        <f t="shared" si="23"/>
        <v/>
      </c>
      <c r="BA926" s="68" t="str">
        <f t="shared" si="24"/>
        <v/>
      </c>
      <c r="BB926" s="68" t="str">
        <f t="shared" si="25"/>
        <v/>
      </c>
      <c r="BC926" s="68" t="str">
        <f t="shared" si="26"/>
        <v/>
      </c>
      <c r="BD926" s="68" t="str">
        <f t="shared" si="27"/>
        <v/>
      </c>
      <c r="BE926" s="68" t="str">
        <f t="shared" si="28"/>
        <v/>
      </c>
      <c r="BF926" s="51"/>
      <c r="BG926" s="69" t="str">
        <f t="shared" si="29"/>
        <v/>
      </c>
      <c r="BH926" s="67" t="str">
        <f t="shared" si="30"/>
        <v/>
      </c>
      <c r="BI926" s="67" t="str">
        <f t="shared" si="31"/>
        <v/>
      </c>
      <c r="BJ926" s="67" t="str">
        <f t="shared" si="32"/>
        <v/>
      </c>
      <c r="BK926" s="67" t="str">
        <f t="shared" si="33"/>
        <v/>
      </c>
      <c r="BL926" s="67" t="str">
        <f t="shared" si="34"/>
        <v/>
      </c>
      <c r="BM926" s="65" t="str">
        <f t="shared" si="35"/>
        <v/>
      </c>
      <c r="BN926" s="51"/>
      <c r="BO926" s="51" t="str">
        <f t="shared" si="6648"/>
        <v/>
      </c>
      <c r="BP926" s="51" t="str">
        <f t="shared" si="6649"/>
        <v/>
      </c>
      <c r="BQ926" s="51" t="str">
        <f t="shared" si="6650"/>
        <v/>
      </c>
      <c r="BR926" s="71">
        <f t="shared" si="6651"/>
        <v>12624</v>
      </c>
      <c r="BS926" s="69" t="str">
        <f t="shared" si="2920"/>
        <v/>
      </c>
      <c r="BT926" s="51"/>
      <c r="BU926" s="68" t="str">
        <f t="shared" si="6652"/>
        <v/>
      </c>
      <c r="BV926" s="68" t="str">
        <f t="shared" si="6653"/>
        <v/>
      </c>
      <c r="BW926" s="68" t="str">
        <f t="shared" si="6654"/>
        <v/>
      </c>
      <c r="BX926" s="65">
        <f t="shared" si="6655"/>
        <v>406959</v>
      </c>
      <c r="BY926" s="67" t="str">
        <f t="shared" si="44"/>
        <v/>
      </c>
      <c r="BZ926" s="68"/>
      <c r="CA926" s="65" t="str">
        <f t="shared" si="45"/>
        <v/>
      </c>
      <c r="CB926" s="67" t="str">
        <f t="shared" si="46"/>
        <v/>
      </c>
      <c r="CC926" s="67" t="str">
        <f t="shared" si="47"/>
        <v/>
      </c>
      <c r="CD926" s="67">
        <f t="shared" si="48"/>
        <v>174443</v>
      </c>
      <c r="CE926" s="67" t="str">
        <f t="shared" si="49"/>
        <v/>
      </c>
      <c r="CF926" s="68"/>
      <c r="CG926" s="68" t="str">
        <f t="shared" si="6656"/>
        <v/>
      </c>
      <c r="CH926" s="68" t="str">
        <f t="shared" si="6657"/>
        <v/>
      </c>
      <c r="CI926" s="68" t="str">
        <f t="shared" si="6658"/>
        <v/>
      </c>
      <c r="CJ926" s="65">
        <f t="shared" si="6659"/>
        <v>406959</v>
      </c>
      <c r="CK926" s="67" t="str">
        <f t="shared" si="54"/>
        <v/>
      </c>
      <c r="CL926" s="68"/>
      <c r="CM926" s="68" t="str">
        <f t="shared" si="6660"/>
        <v/>
      </c>
      <c r="CN926" s="68" t="str">
        <f t="shared" si="6661"/>
        <v/>
      </c>
      <c r="CO926" s="68" t="str">
        <f t="shared" si="6662"/>
        <v/>
      </c>
      <c r="CP926" s="65">
        <f t="shared" si="6663"/>
        <v>175369</v>
      </c>
      <c r="CQ926" s="67" t="str">
        <f t="shared" si="59"/>
        <v/>
      </c>
      <c r="CR926" s="68"/>
      <c r="CS926" s="68" t="str">
        <f t="shared" si="6664"/>
        <v/>
      </c>
      <c r="CT926" s="68" t="str">
        <f t="shared" si="6665"/>
        <v/>
      </c>
      <c r="CU926" s="68" t="str">
        <f t="shared" si="6666"/>
        <v/>
      </c>
      <c r="CV926" s="65">
        <f t="shared" si="6667"/>
        <v>0</v>
      </c>
      <c r="CW926" s="67" t="str">
        <f t="shared" si="64"/>
        <v/>
      </c>
      <c r="CX926" s="68"/>
      <c r="CY926" s="68" t="str">
        <f t="shared" si="6668"/>
        <v/>
      </c>
      <c r="CZ926" s="68" t="str">
        <f t="shared" si="6669"/>
        <v/>
      </c>
      <c r="DA926" s="68" t="str">
        <f t="shared" si="6670"/>
        <v/>
      </c>
      <c r="DB926" s="65">
        <f t="shared" si="6671"/>
        <v>67148</v>
      </c>
      <c r="DC926" s="67" t="str">
        <f t="shared" si="69"/>
        <v/>
      </c>
      <c r="DD926" s="68"/>
      <c r="DE926" s="68" t="str">
        <f t="shared" si="6672"/>
        <v/>
      </c>
      <c r="DF926" s="51" t="str">
        <f t="shared" si="6673"/>
        <v/>
      </c>
      <c r="DG926" s="51" t="str">
        <f t="shared" si="6674"/>
        <v/>
      </c>
      <c r="DH926" s="65">
        <f t="shared" si="6675"/>
        <v>164442</v>
      </c>
      <c r="DI926" s="69" t="str">
        <f t="shared" si="74"/>
        <v/>
      </c>
      <c r="DJ926" s="51"/>
      <c r="DK926" s="51" t="str">
        <f t="shared" si="6676"/>
        <v/>
      </c>
      <c r="DL926" s="51" t="str">
        <f t="shared" si="6677"/>
        <v/>
      </c>
      <c r="DM926" s="51" t="str">
        <f t="shared" si="6678"/>
        <v/>
      </c>
      <c r="DN926" s="65">
        <f t="shared" si="6679"/>
        <v>0</v>
      </c>
      <c r="DO926" s="69" t="str">
        <f t="shared" si="79"/>
        <v/>
      </c>
      <c r="DP926" s="51"/>
      <c r="DQ926" s="51"/>
      <c r="DR926" s="51"/>
      <c r="DS926" s="51"/>
      <c r="DT926" s="51"/>
      <c r="DU926" s="181"/>
    </row>
    <row r="927" spans="1:125" ht="15" x14ac:dyDescent="0.25">
      <c r="A927" s="56">
        <v>2018</v>
      </c>
      <c r="B927" s="51" t="s">
        <v>858</v>
      </c>
      <c r="C927" s="50" t="s">
        <v>860</v>
      </c>
      <c r="D927" s="170" t="s">
        <v>1929</v>
      </c>
      <c r="E927" s="50" t="s">
        <v>364</v>
      </c>
      <c r="F927" s="89">
        <v>13251</v>
      </c>
      <c r="G927" s="89">
        <v>0</v>
      </c>
      <c r="H927" s="89">
        <v>121945</v>
      </c>
      <c r="I927" s="90">
        <v>401251</v>
      </c>
      <c r="J927" s="50"/>
      <c r="K927" s="50" t="s">
        <v>2032</v>
      </c>
      <c r="L927" s="58"/>
      <c r="M927" s="58"/>
      <c r="N927" s="58"/>
      <c r="O927" s="58"/>
      <c r="P927" s="91"/>
      <c r="Q927" s="92">
        <v>111770</v>
      </c>
      <c r="R927" s="92">
        <v>55246</v>
      </c>
      <c r="S927" s="92">
        <v>58133</v>
      </c>
      <c r="T927" s="92">
        <v>176102</v>
      </c>
      <c r="U927" s="94"/>
      <c r="V927" s="94"/>
      <c r="W927" s="90">
        <f t="shared" si="6033"/>
        <v>401251</v>
      </c>
      <c r="X927" s="90">
        <v>6823</v>
      </c>
      <c r="Y927" s="56" t="s">
        <v>167</v>
      </c>
      <c r="Z927" s="50"/>
      <c r="AA927" s="51"/>
      <c r="AB927" s="68"/>
      <c r="AC927" s="68"/>
      <c r="AD927" s="68"/>
      <c r="AE927" s="68"/>
      <c r="AF927" s="68"/>
      <c r="AG927" s="67" t="str">
        <f t="shared" si="7"/>
        <v/>
      </c>
      <c r="AH927" s="51"/>
      <c r="AI927" s="51" t="str">
        <f t="shared" si="8"/>
        <v/>
      </c>
      <c r="AJ927" s="68" t="str">
        <f t="shared" si="9"/>
        <v/>
      </c>
      <c r="AK927" s="68" t="str">
        <f t="shared" si="10"/>
        <v/>
      </c>
      <c r="AL927" s="68" t="str">
        <f t="shared" si="11"/>
        <v/>
      </c>
      <c r="AM927" s="68" t="str">
        <f t="shared" si="12"/>
        <v/>
      </c>
      <c r="AN927" s="68" t="str">
        <f t="shared" si="13"/>
        <v/>
      </c>
      <c r="AO927" s="67" t="str">
        <f t="shared" si="14"/>
        <v/>
      </c>
      <c r="AP927" s="51"/>
      <c r="AQ927" s="51" t="str">
        <f t="shared" si="15"/>
        <v/>
      </c>
      <c r="AR927" s="68" t="str">
        <f t="shared" si="16"/>
        <v/>
      </c>
      <c r="AS927" s="68" t="str">
        <f t="shared" si="17"/>
        <v/>
      </c>
      <c r="AT927" s="68" t="str">
        <f t="shared" si="18"/>
        <v/>
      </c>
      <c r="AU927" s="68" t="str">
        <f t="shared" si="19"/>
        <v/>
      </c>
      <c r="AV927" s="68" t="str">
        <f t="shared" si="20"/>
        <v/>
      </c>
      <c r="AW927" s="67" t="str">
        <f t="shared" si="21"/>
        <v/>
      </c>
      <c r="AX927" s="51"/>
      <c r="AY927" s="51" t="str">
        <f t="shared" si="22"/>
        <v/>
      </c>
      <c r="AZ927" s="68" t="str">
        <f t="shared" si="23"/>
        <v/>
      </c>
      <c r="BA927" s="68" t="str">
        <f t="shared" si="24"/>
        <v/>
      </c>
      <c r="BB927" s="68" t="str">
        <f t="shared" si="25"/>
        <v/>
      </c>
      <c r="BC927" s="68" t="str">
        <f t="shared" si="26"/>
        <v/>
      </c>
      <c r="BD927" s="68" t="str">
        <f t="shared" si="27"/>
        <v/>
      </c>
      <c r="BE927" s="68" t="str">
        <f t="shared" si="28"/>
        <v/>
      </c>
      <c r="BF927" s="51"/>
      <c r="BG927" s="69" t="str">
        <f t="shared" si="29"/>
        <v/>
      </c>
      <c r="BH927" s="67" t="str">
        <f t="shared" si="30"/>
        <v/>
      </c>
      <c r="BI927" s="67" t="str">
        <f t="shared" si="31"/>
        <v/>
      </c>
      <c r="BJ927" s="67" t="str">
        <f t="shared" si="32"/>
        <v/>
      </c>
      <c r="BK927" s="67" t="str">
        <f t="shared" si="33"/>
        <v/>
      </c>
      <c r="BL927" s="67" t="str">
        <f t="shared" si="34"/>
        <v/>
      </c>
      <c r="BM927" s="65" t="str">
        <f t="shared" si="35"/>
        <v/>
      </c>
      <c r="BN927" s="70"/>
      <c r="BO927" s="70"/>
      <c r="BP927" s="51"/>
      <c r="BQ927" s="51"/>
      <c r="BR927" s="51"/>
      <c r="BS927" s="96">
        <f t="shared" si="2920"/>
        <v>13251</v>
      </c>
      <c r="BT927" s="70"/>
      <c r="BU927" s="65"/>
      <c r="BV927" s="68"/>
      <c r="BW927" s="68"/>
      <c r="BX927" s="68"/>
      <c r="BY927" s="67">
        <f t="shared" si="44"/>
        <v>401251</v>
      </c>
      <c r="BZ927" s="65"/>
      <c r="CA927" s="65" t="str">
        <f t="shared" si="45"/>
        <v/>
      </c>
      <c r="CB927" s="67" t="str">
        <f t="shared" si="46"/>
        <v/>
      </c>
      <c r="CC927" s="67" t="str">
        <f t="shared" si="47"/>
        <v/>
      </c>
      <c r="CD927" s="67" t="str">
        <f t="shared" si="48"/>
        <v/>
      </c>
      <c r="CE927" s="67">
        <f t="shared" si="49"/>
        <v>6823</v>
      </c>
      <c r="CF927" s="65"/>
      <c r="CG927" s="65"/>
      <c r="CH927" s="68"/>
      <c r="CI927" s="68"/>
      <c r="CJ927" s="68"/>
      <c r="CK927" s="67">
        <f t="shared" si="54"/>
        <v>401251</v>
      </c>
      <c r="CL927" s="65"/>
      <c r="CM927" s="65"/>
      <c r="CN927" s="68"/>
      <c r="CO927" s="68"/>
      <c r="CP927" s="68"/>
      <c r="CQ927" s="67">
        <f t="shared" si="59"/>
        <v>111770</v>
      </c>
      <c r="CR927" s="65"/>
      <c r="CS927" s="65"/>
      <c r="CT927" s="68"/>
      <c r="CU927" s="68"/>
      <c r="CV927" s="68"/>
      <c r="CW927" s="67">
        <f t="shared" si="64"/>
        <v>55246</v>
      </c>
      <c r="CX927" s="65"/>
      <c r="CY927" s="65"/>
      <c r="CZ927" s="68"/>
      <c r="DA927" s="68"/>
      <c r="DB927" s="68"/>
      <c r="DC927" s="67">
        <f t="shared" si="69"/>
        <v>58133</v>
      </c>
      <c r="DD927" s="65"/>
      <c r="DE927" s="65"/>
      <c r="DF927" s="51"/>
      <c r="DG927" s="51"/>
      <c r="DH927" s="51"/>
      <c r="DI927" s="67">
        <f t="shared" si="74"/>
        <v>176102</v>
      </c>
      <c r="DJ927" s="70"/>
      <c r="DK927" s="70"/>
      <c r="DL927" s="51"/>
      <c r="DM927" s="51"/>
      <c r="DN927" s="51"/>
      <c r="DO927" s="67">
        <f t="shared" si="79"/>
        <v>111770</v>
      </c>
      <c r="DP927" s="51"/>
      <c r="DQ927" s="51"/>
      <c r="DR927" s="51"/>
      <c r="DS927" s="51"/>
      <c r="DT927" s="51"/>
      <c r="DU927" s="181"/>
    </row>
    <row r="928" spans="1:125" ht="15" x14ac:dyDescent="0.25">
      <c r="A928" s="50"/>
      <c r="B928" s="51"/>
      <c r="C928" s="50"/>
      <c r="D928" s="53"/>
      <c r="E928" s="50"/>
      <c r="F928" s="54"/>
      <c r="G928" s="54"/>
      <c r="H928" s="54"/>
      <c r="I928" s="55"/>
      <c r="J928" s="50"/>
      <c r="K928" s="50" t="s">
        <v>2032</v>
      </c>
      <c r="L928" s="58"/>
      <c r="M928" s="58"/>
      <c r="N928" s="58"/>
      <c r="O928" s="58"/>
      <c r="P928" s="59"/>
      <c r="Q928" s="60"/>
      <c r="R928" s="60"/>
      <c r="S928" s="60"/>
      <c r="T928" s="60"/>
      <c r="U928" s="60"/>
      <c r="V928" s="79"/>
      <c r="W928" s="90">
        <f t="shared" si="6033"/>
        <v>0</v>
      </c>
      <c r="X928" s="101"/>
      <c r="Y928" s="50"/>
      <c r="Z928" s="50"/>
      <c r="AA928" s="51"/>
      <c r="AB928" s="68"/>
      <c r="AC928" s="68"/>
      <c r="AD928" s="68"/>
      <c r="AE928" s="68"/>
      <c r="AF928" s="68"/>
      <c r="AG928" s="67" t="str">
        <f t="shared" si="7"/>
        <v/>
      </c>
      <c r="AH928" s="51"/>
      <c r="AI928" s="51" t="str">
        <f t="shared" si="8"/>
        <v/>
      </c>
      <c r="AJ928" s="68" t="str">
        <f t="shared" si="9"/>
        <v/>
      </c>
      <c r="AK928" s="68" t="str">
        <f t="shared" si="10"/>
        <v/>
      </c>
      <c r="AL928" s="68" t="str">
        <f t="shared" si="11"/>
        <v/>
      </c>
      <c r="AM928" s="68" t="str">
        <f t="shared" si="12"/>
        <v/>
      </c>
      <c r="AN928" s="68" t="str">
        <f t="shared" si="13"/>
        <v/>
      </c>
      <c r="AO928" s="67" t="str">
        <f t="shared" si="14"/>
        <v/>
      </c>
      <c r="AP928" s="51"/>
      <c r="AQ928" s="51" t="str">
        <f t="shared" si="15"/>
        <v/>
      </c>
      <c r="AR928" s="68" t="str">
        <f t="shared" si="16"/>
        <v/>
      </c>
      <c r="AS928" s="68" t="str">
        <f t="shared" si="17"/>
        <v/>
      </c>
      <c r="AT928" s="68" t="str">
        <f t="shared" si="18"/>
        <v/>
      </c>
      <c r="AU928" s="68" t="str">
        <f t="shared" si="19"/>
        <v/>
      </c>
      <c r="AV928" s="68" t="str">
        <f t="shared" si="20"/>
        <v/>
      </c>
      <c r="AW928" s="67" t="str">
        <f t="shared" si="21"/>
        <v/>
      </c>
      <c r="AX928" s="51"/>
      <c r="AY928" s="51" t="str">
        <f t="shared" si="22"/>
        <v/>
      </c>
      <c r="AZ928" s="68" t="str">
        <f t="shared" si="23"/>
        <v/>
      </c>
      <c r="BA928" s="68" t="str">
        <f t="shared" si="24"/>
        <v/>
      </c>
      <c r="BB928" s="68" t="str">
        <f t="shared" si="25"/>
        <v/>
      </c>
      <c r="BC928" s="68" t="str">
        <f t="shared" si="26"/>
        <v/>
      </c>
      <c r="BD928" s="68" t="str">
        <f t="shared" si="27"/>
        <v/>
      </c>
      <c r="BE928" s="68" t="str">
        <f t="shared" si="28"/>
        <v/>
      </c>
      <c r="BF928" s="51"/>
      <c r="BG928" s="69" t="str">
        <f t="shared" si="29"/>
        <v/>
      </c>
      <c r="BH928" s="67" t="str">
        <f t="shared" si="30"/>
        <v/>
      </c>
      <c r="BI928" s="67" t="str">
        <f t="shared" si="31"/>
        <v/>
      </c>
      <c r="BJ928" s="67" t="str">
        <f t="shared" si="32"/>
        <v/>
      </c>
      <c r="BK928" s="67" t="str">
        <f t="shared" si="33"/>
        <v/>
      </c>
      <c r="BL928" s="67" t="str">
        <f t="shared" si="34"/>
        <v/>
      </c>
      <c r="BM928" s="65" t="str">
        <f t="shared" si="35"/>
        <v/>
      </c>
      <c r="BN928" s="70"/>
      <c r="BO928" s="70"/>
      <c r="BP928" s="51"/>
      <c r="BQ928" s="51"/>
      <c r="BR928" s="51"/>
      <c r="BS928" s="69" t="str">
        <f t="shared" si="2920"/>
        <v/>
      </c>
      <c r="BT928" s="70"/>
      <c r="BU928" s="65"/>
      <c r="BV928" s="68"/>
      <c r="BW928" s="68"/>
      <c r="BX928" s="68"/>
      <c r="BY928" s="67" t="str">
        <f t="shared" si="44"/>
        <v/>
      </c>
      <c r="BZ928" s="65"/>
      <c r="CA928" s="65" t="str">
        <f t="shared" si="45"/>
        <v/>
      </c>
      <c r="CB928" s="67" t="str">
        <f t="shared" si="46"/>
        <v/>
      </c>
      <c r="CC928" s="67" t="str">
        <f t="shared" si="47"/>
        <v/>
      </c>
      <c r="CD928" s="67" t="str">
        <f t="shared" si="48"/>
        <v/>
      </c>
      <c r="CE928" s="67" t="str">
        <f t="shared" si="49"/>
        <v/>
      </c>
      <c r="CF928" s="65"/>
      <c r="CG928" s="65"/>
      <c r="CH928" s="68"/>
      <c r="CI928" s="68"/>
      <c r="CJ928" s="68"/>
      <c r="CK928" s="67" t="str">
        <f t="shared" si="54"/>
        <v/>
      </c>
      <c r="CL928" s="65"/>
      <c r="CM928" s="65"/>
      <c r="CN928" s="68"/>
      <c r="CO928" s="68"/>
      <c r="CP928" s="68"/>
      <c r="CQ928" s="67" t="str">
        <f t="shared" si="59"/>
        <v/>
      </c>
      <c r="CR928" s="65"/>
      <c r="CS928" s="65"/>
      <c r="CT928" s="68"/>
      <c r="CU928" s="68"/>
      <c r="CV928" s="68"/>
      <c r="CW928" s="67" t="str">
        <f t="shared" si="64"/>
        <v/>
      </c>
      <c r="CX928" s="65"/>
      <c r="CY928" s="65"/>
      <c r="CZ928" s="68"/>
      <c r="DA928" s="68"/>
      <c r="DB928" s="68"/>
      <c r="DC928" s="67" t="str">
        <f t="shared" si="69"/>
        <v/>
      </c>
      <c r="DD928" s="65"/>
      <c r="DE928" s="65"/>
      <c r="DF928" s="51"/>
      <c r="DG928" s="51"/>
      <c r="DH928" s="51"/>
      <c r="DI928" s="69" t="str">
        <f t="shared" si="74"/>
        <v/>
      </c>
      <c r="DJ928" s="70"/>
      <c r="DK928" s="70"/>
      <c r="DL928" s="51"/>
      <c r="DM928" s="51"/>
      <c r="DN928" s="51"/>
      <c r="DO928" s="69" t="str">
        <f t="shared" si="79"/>
        <v/>
      </c>
      <c r="DP928" s="51"/>
      <c r="DQ928" s="51"/>
      <c r="DR928" s="51"/>
      <c r="DS928" s="51"/>
      <c r="DT928" s="51"/>
      <c r="DU928" s="181"/>
    </row>
    <row r="929" spans="1:125" ht="15" x14ac:dyDescent="0.25">
      <c r="A929" s="50">
        <v>2014</v>
      </c>
      <c r="B929" s="51" t="s">
        <v>1005</v>
      </c>
      <c r="C929" s="50" t="s">
        <v>1006</v>
      </c>
      <c r="D929" s="53" t="s">
        <v>1930</v>
      </c>
      <c r="E929" s="50" t="s">
        <v>364</v>
      </c>
      <c r="F929" s="54">
        <v>136996</v>
      </c>
      <c r="G929" s="54" t="s">
        <v>364</v>
      </c>
      <c r="H929" s="54">
        <v>470502</v>
      </c>
      <c r="I929" s="55">
        <v>1712609</v>
      </c>
      <c r="J929" s="50"/>
      <c r="K929" s="50" t="s">
        <v>2032</v>
      </c>
      <c r="L929" s="58" t="s">
        <v>2032</v>
      </c>
      <c r="M929" s="58" t="s">
        <v>2032</v>
      </c>
      <c r="N929" s="58" t="s">
        <v>2032</v>
      </c>
      <c r="O929" s="58" t="s">
        <v>2032</v>
      </c>
      <c r="P929" s="59"/>
      <c r="Q929" s="60">
        <v>1161046</v>
      </c>
      <c r="R929" s="60">
        <v>0</v>
      </c>
      <c r="S929" s="60">
        <v>172507</v>
      </c>
      <c r="T929" s="60">
        <v>371388</v>
      </c>
      <c r="U929" s="60">
        <v>7668</v>
      </c>
      <c r="V929" s="79"/>
      <c r="W929" s="90">
        <f t="shared" si="6033"/>
        <v>1712609</v>
      </c>
      <c r="X929" s="101">
        <v>0</v>
      </c>
      <c r="Y929" s="50" t="s">
        <v>167</v>
      </c>
      <c r="Z929" s="50" t="s">
        <v>1930</v>
      </c>
      <c r="AA929" s="51" t="str">
        <f t="shared" ref="AA929:AA932" si="6680">IF(A929 =2014,IF(Y929 ="",F929,""),"")</f>
        <v/>
      </c>
      <c r="AB929" s="68" t="str">
        <f t="shared" ref="AB929:AB932" si="6681">IF(A929 =2014,IF(Y929 ="",I929,""),"")</f>
        <v/>
      </c>
      <c r="AC929" s="68" t="str">
        <f t="shared" ref="AC929:AC932" si="6682">IF(A929 =2014,IF(Y929 ="",Q929,""),"")</f>
        <v/>
      </c>
      <c r="AD929" s="68" t="str">
        <f t="shared" ref="AD929:AD932" si="6683">IF(A929 =2014,IF(Y929 ="",R929,""),"")</f>
        <v/>
      </c>
      <c r="AE929" s="68" t="str">
        <f t="shared" ref="AE929:AE932" si="6684">IF(A929 =2014,IF(Y929 ="",S929,""),"")</f>
        <v/>
      </c>
      <c r="AF929" s="68" t="str">
        <f t="shared" ref="AF929:AF932" si="6685">IF(A929 =2014,IF(Y929 ="",T929+U929,""),"")</f>
        <v/>
      </c>
      <c r="AG929" s="67" t="str">
        <f t="shared" si="7"/>
        <v/>
      </c>
      <c r="AH929" s="51"/>
      <c r="AI929" s="51" t="str">
        <f t="shared" si="8"/>
        <v/>
      </c>
      <c r="AJ929" s="68" t="str">
        <f t="shared" si="9"/>
        <v/>
      </c>
      <c r="AK929" s="68" t="str">
        <f t="shared" si="10"/>
        <v/>
      </c>
      <c r="AL929" s="68" t="str">
        <f t="shared" si="11"/>
        <v/>
      </c>
      <c r="AM929" s="68" t="str">
        <f t="shared" si="12"/>
        <v/>
      </c>
      <c r="AN929" s="68" t="str">
        <f t="shared" si="13"/>
        <v/>
      </c>
      <c r="AO929" s="67" t="str">
        <f t="shared" si="14"/>
        <v/>
      </c>
      <c r="AP929" s="51"/>
      <c r="AQ929" s="51" t="str">
        <f t="shared" si="15"/>
        <v/>
      </c>
      <c r="AR929" s="68" t="str">
        <f t="shared" si="16"/>
        <v/>
      </c>
      <c r="AS929" s="68" t="str">
        <f t="shared" si="17"/>
        <v/>
      </c>
      <c r="AT929" s="68" t="str">
        <f t="shared" si="18"/>
        <v/>
      </c>
      <c r="AU929" s="68" t="str">
        <f t="shared" si="19"/>
        <v/>
      </c>
      <c r="AV929" s="68" t="str">
        <f t="shared" si="20"/>
        <v/>
      </c>
      <c r="AW929" s="67" t="str">
        <f t="shared" si="21"/>
        <v/>
      </c>
      <c r="AX929" s="51"/>
      <c r="AY929" s="51" t="str">
        <f t="shared" si="22"/>
        <v/>
      </c>
      <c r="AZ929" s="68" t="str">
        <f t="shared" si="23"/>
        <v/>
      </c>
      <c r="BA929" s="68" t="str">
        <f t="shared" si="24"/>
        <v/>
      </c>
      <c r="BB929" s="68" t="str">
        <f t="shared" si="25"/>
        <v/>
      </c>
      <c r="BC929" s="68" t="str">
        <f t="shared" si="26"/>
        <v/>
      </c>
      <c r="BD929" s="68" t="str">
        <f t="shared" si="27"/>
        <v/>
      </c>
      <c r="BE929" s="68" t="str">
        <f t="shared" si="28"/>
        <v/>
      </c>
      <c r="BF929" s="51"/>
      <c r="BG929" s="69" t="str">
        <f t="shared" si="29"/>
        <v/>
      </c>
      <c r="BH929" s="67" t="str">
        <f t="shared" si="30"/>
        <v/>
      </c>
      <c r="BI929" s="67" t="str">
        <f t="shared" si="31"/>
        <v/>
      </c>
      <c r="BJ929" s="67" t="str">
        <f t="shared" si="32"/>
        <v/>
      </c>
      <c r="BK929" s="67" t="str">
        <f t="shared" si="33"/>
        <v/>
      </c>
      <c r="BL929" s="67" t="str">
        <f t="shared" si="34"/>
        <v/>
      </c>
      <c r="BM929" s="65" t="str">
        <f t="shared" si="35"/>
        <v/>
      </c>
      <c r="BN929" s="70"/>
      <c r="BO929" s="71">
        <f t="shared" ref="BO929:BO932" si="6686">IF(A929 =2014,F929,"")</f>
        <v>136996</v>
      </c>
      <c r="BP929" s="51" t="str">
        <f t="shared" ref="BP929:BP932" si="6687">IF(A929 =2015,F929,"")</f>
        <v/>
      </c>
      <c r="BQ929" s="51" t="str">
        <f t="shared" ref="BQ929:BQ932" si="6688">IF(A929 =2016,F929,"")</f>
        <v/>
      </c>
      <c r="BR929" s="51" t="str">
        <f t="shared" ref="BR929:BR932" si="6689">IF(A929 =2017,F929,"")</f>
        <v/>
      </c>
      <c r="BS929" s="69" t="str">
        <f t="shared" si="2920"/>
        <v/>
      </c>
      <c r="BT929" s="70"/>
      <c r="BU929" s="65">
        <f t="shared" ref="BU929:BU932" si="6690">IF(A929 =2014,I929,"")</f>
        <v>1712609</v>
      </c>
      <c r="BV929" s="68" t="str">
        <f t="shared" ref="BV929:BV932" si="6691">IF(A929 =2015,I929,"")</f>
        <v/>
      </c>
      <c r="BW929" s="68" t="str">
        <f t="shared" ref="BW929:BW932" si="6692">IF(A929 =2016,I929,"")</f>
        <v/>
      </c>
      <c r="BX929" s="68" t="str">
        <f t="shared" ref="BX929:BX932" si="6693">IF(A929 =2017,I929,"")</f>
        <v/>
      </c>
      <c r="BY929" s="67" t="str">
        <f t="shared" si="44"/>
        <v/>
      </c>
      <c r="BZ929" s="65"/>
      <c r="CA929" s="65">
        <f t="shared" si="45"/>
        <v>0</v>
      </c>
      <c r="CB929" s="67" t="str">
        <f t="shared" si="46"/>
        <v/>
      </c>
      <c r="CC929" s="67" t="str">
        <f t="shared" si="47"/>
        <v/>
      </c>
      <c r="CD929" s="67" t="str">
        <f t="shared" si="48"/>
        <v/>
      </c>
      <c r="CE929" s="67" t="str">
        <f t="shared" si="49"/>
        <v/>
      </c>
      <c r="CF929" s="65"/>
      <c r="CG929" s="65">
        <f t="shared" ref="CG929:CG932" si="6694">IF(A929 =2014,Q929+R929+S929+T929+U929,"")</f>
        <v>1712609</v>
      </c>
      <c r="CH929" s="68" t="str">
        <f t="shared" ref="CH929:CH932" si="6695">IF(A929 =2015,Q929+R929+S929+T929+U929,"")</f>
        <v/>
      </c>
      <c r="CI929" s="68" t="str">
        <f t="shared" ref="CI929:CI932" si="6696">IF(A929 =2016,Q929+R929+S929+T929+U929,"")</f>
        <v/>
      </c>
      <c r="CJ929" s="68" t="str">
        <f t="shared" ref="CJ929:CJ932" si="6697">IF(A929 =2017,Q929+R929+S929+T929+U929,"")</f>
        <v/>
      </c>
      <c r="CK929" s="67" t="str">
        <f t="shared" si="54"/>
        <v/>
      </c>
      <c r="CL929" s="65"/>
      <c r="CM929" s="65">
        <f t="shared" ref="CM929:CM932" si="6698">IF(A929 =2014,Q929,"")</f>
        <v>1161046</v>
      </c>
      <c r="CN929" s="68" t="str">
        <f t="shared" ref="CN929:CN932" si="6699">IF(A929 =2015,Q929,"")</f>
        <v/>
      </c>
      <c r="CO929" s="68" t="str">
        <f t="shared" ref="CO929:CO932" si="6700">IF(A929 =2016,Q929,"")</f>
        <v/>
      </c>
      <c r="CP929" s="68" t="str">
        <f t="shared" ref="CP929:CP932" si="6701">IF(A929 =2017,Q929,"")</f>
        <v/>
      </c>
      <c r="CQ929" s="67" t="str">
        <f t="shared" si="59"/>
        <v/>
      </c>
      <c r="CR929" s="65"/>
      <c r="CS929" s="65">
        <f t="shared" ref="CS929:CS932" si="6702">IF(A929 =2014,R929,"")</f>
        <v>0</v>
      </c>
      <c r="CT929" s="68" t="str">
        <f t="shared" ref="CT929:CT932" si="6703">IF(A929 =2015,R929,"")</f>
        <v/>
      </c>
      <c r="CU929" s="68" t="str">
        <f t="shared" ref="CU929:CU932" si="6704">IF(A929 =2016,R929,"")</f>
        <v/>
      </c>
      <c r="CV929" s="68" t="str">
        <f t="shared" ref="CV929:CV932" si="6705">IF(A929 =2017,R929,"")</f>
        <v/>
      </c>
      <c r="CW929" s="67" t="str">
        <f t="shared" si="64"/>
        <v/>
      </c>
      <c r="CX929" s="65"/>
      <c r="CY929" s="65">
        <f t="shared" ref="CY929:CY932" si="6706">IF(A929 =2014,S929,"")</f>
        <v>172507</v>
      </c>
      <c r="CZ929" s="68" t="str">
        <f t="shared" ref="CZ929:CZ932" si="6707">IF(A929 =2015,S929,"")</f>
        <v/>
      </c>
      <c r="DA929" s="68" t="str">
        <f t="shared" ref="DA929:DA932" si="6708">IF(A929 =2016,S929,"")</f>
        <v/>
      </c>
      <c r="DB929" s="68" t="str">
        <f t="shared" ref="DB929:DB932" si="6709">IF(A929 =2017,S929,"")</f>
        <v/>
      </c>
      <c r="DC929" s="67" t="str">
        <f t="shared" si="69"/>
        <v/>
      </c>
      <c r="DD929" s="65"/>
      <c r="DE929" s="65">
        <f t="shared" ref="DE929:DE932" si="6710">IF(A929 =2014,T929,"")</f>
        <v>371388</v>
      </c>
      <c r="DF929" s="51" t="str">
        <f t="shared" ref="DF929:DF932" si="6711">IF(A929 =2015,T929,"")</f>
        <v/>
      </c>
      <c r="DG929" s="51" t="str">
        <f t="shared" ref="DG929:DG932" si="6712">IF(A929 =2016,T929,"")</f>
        <v/>
      </c>
      <c r="DH929" s="51" t="str">
        <f t="shared" ref="DH929:DH932" si="6713">IF(A929 =2017,T929,"")</f>
        <v/>
      </c>
      <c r="DI929" s="69" t="str">
        <f t="shared" si="74"/>
        <v/>
      </c>
      <c r="DJ929" s="70"/>
      <c r="DK929" s="65">
        <f t="shared" ref="DK929:DK932" si="6714">IF(A929 =2014,U929,"")</f>
        <v>7668</v>
      </c>
      <c r="DL929" s="51" t="str">
        <f t="shared" ref="DL929:DL932" si="6715">IF(A929 =2015,U929,"")</f>
        <v/>
      </c>
      <c r="DM929" s="51" t="str">
        <f t="shared" ref="DM929:DM932" si="6716">IF(A929 =2016,U929,"")</f>
        <v/>
      </c>
      <c r="DN929" s="51" t="str">
        <f t="shared" ref="DN929:DN932" si="6717">IF(A929 =2017,U929,"")</f>
        <v/>
      </c>
      <c r="DO929" s="69" t="str">
        <f t="shared" si="79"/>
        <v/>
      </c>
      <c r="DP929" s="51"/>
      <c r="DQ929" s="51"/>
      <c r="DR929" s="51"/>
      <c r="DS929" s="51"/>
      <c r="DT929" s="51"/>
      <c r="DU929" s="181"/>
    </row>
    <row r="930" spans="1:125" ht="15" x14ac:dyDescent="0.25">
      <c r="A930" s="50">
        <v>2015</v>
      </c>
      <c r="B930" s="51" t="s">
        <v>1005</v>
      </c>
      <c r="C930" s="50" t="s">
        <v>1006</v>
      </c>
      <c r="D930" s="53" t="s">
        <v>1930</v>
      </c>
      <c r="E930" s="50" t="s">
        <v>364</v>
      </c>
      <c r="F930" s="54">
        <v>218790</v>
      </c>
      <c r="G930" s="54" t="s">
        <v>364</v>
      </c>
      <c r="H930" s="54">
        <v>477528</v>
      </c>
      <c r="I930" s="55">
        <v>1861337</v>
      </c>
      <c r="J930" s="50"/>
      <c r="K930" s="50" t="s">
        <v>2032</v>
      </c>
      <c r="L930" s="58" t="s">
        <v>2032</v>
      </c>
      <c r="M930" s="58" t="s">
        <v>2032</v>
      </c>
      <c r="N930" s="58" t="s">
        <v>2032</v>
      </c>
      <c r="O930" s="58" t="s">
        <v>2032</v>
      </c>
      <c r="P930" s="59"/>
      <c r="Q930" s="60">
        <v>6256</v>
      </c>
      <c r="R930" s="60">
        <v>1189246</v>
      </c>
      <c r="S930" s="60">
        <v>174938</v>
      </c>
      <c r="T930" s="60">
        <v>311062</v>
      </c>
      <c r="U930" s="60">
        <v>179835</v>
      </c>
      <c r="V930" s="79"/>
      <c r="W930" s="90">
        <f t="shared" si="6033"/>
        <v>1861337</v>
      </c>
      <c r="X930" s="101">
        <v>0</v>
      </c>
      <c r="Y930" s="50" t="s">
        <v>167</v>
      </c>
      <c r="Z930" s="50" t="s">
        <v>1930</v>
      </c>
      <c r="AA930" s="51" t="str">
        <f t="shared" si="6680"/>
        <v/>
      </c>
      <c r="AB930" s="68" t="str">
        <f t="shared" si="6681"/>
        <v/>
      </c>
      <c r="AC930" s="68" t="str">
        <f t="shared" si="6682"/>
        <v/>
      </c>
      <c r="AD930" s="68" t="str">
        <f t="shared" si="6683"/>
        <v/>
      </c>
      <c r="AE930" s="68" t="str">
        <f t="shared" si="6684"/>
        <v/>
      </c>
      <c r="AF930" s="68" t="str">
        <f t="shared" si="6685"/>
        <v/>
      </c>
      <c r="AG930" s="67" t="str">
        <f t="shared" si="7"/>
        <v/>
      </c>
      <c r="AH930" s="51"/>
      <c r="AI930" s="51" t="str">
        <f t="shared" si="8"/>
        <v/>
      </c>
      <c r="AJ930" s="68" t="str">
        <f t="shared" si="9"/>
        <v/>
      </c>
      <c r="AK930" s="68" t="str">
        <f t="shared" si="10"/>
        <v/>
      </c>
      <c r="AL930" s="68" t="str">
        <f t="shared" si="11"/>
        <v/>
      </c>
      <c r="AM930" s="68" t="str">
        <f t="shared" si="12"/>
        <v/>
      </c>
      <c r="AN930" s="68" t="str">
        <f t="shared" si="13"/>
        <v/>
      </c>
      <c r="AO930" s="67" t="str">
        <f t="shared" si="14"/>
        <v/>
      </c>
      <c r="AP930" s="51"/>
      <c r="AQ930" s="51" t="str">
        <f t="shared" si="15"/>
        <v/>
      </c>
      <c r="AR930" s="68" t="str">
        <f t="shared" si="16"/>
        <v/>
      </c>
      <c r="AS930" s="68" t="str">
        <f t="shared" si="17"/>
        <v/>
      </c>
      <c r="AT930" s="68" t="str">
        <f t="shared" si="18"/>
        <v/>
      </c>
      <c r="AU930" s="68" t="str">
        <f t="shared" si="19"/>
        <v/>
      </c>
      <c r="AV930" s="68" t="str">
        <f t="shared" si="20"/>
        <v/>
      </c>
      <c r="AW930" s="67" t="str">
        <f t="shared" si="21"/>
        <v/>
      </c>
      <c r="AX930" s="51"/>
      <c r="AY930" s="51" t="str">
        <f t="shared" si="22"/>
        <v/>
      </c>
      <c r="AZ930" s="68" t="str">
        <f t="shared" si="23"/>
        <v/>
      </c>
      <c r="BA930" s="68" t="str">
        <f t="shared" si="24"/>
        <v/>
      </c>
      <c r="BB930" s="68" t="str">
        <f t="shared" si="25"/>
        <v/>
      </c>
      <c r="BC930" s="68" t="str">
        <f t="shared" si="26"/>
        <v/>
      </c>
      <c r="BD930" s="68" t="str">
        <f t="shared" si="27"/>
        <v/>
      </c>
      <c r="BE930" s="68" t="str">
        <f t="shared" si="28"/>
        <v/>
      </c>
      <c r="BF930" s="51"/>
      <c r="BG930" s="69" t="str">
        <f t="shared" si="29"/>
        <v/>
      </c>
      <c r="BH930" s="67" t="str">
        <f t="shared" si="30"/>
        <v/>
      </c>
      <c r="BI930" s="67" t="str">
        <f t="shared" si="31"/>
        <v/>
      </c>
      <c r="BJ930" s="67" t="str">
        <f t="shared" si="32"/>
        <v/>
      </c>
      <c r="BK930" s="67" t="str">
        <f t="shared" si="33"/>
        <v/>
      </c>
      <c r="BL930" s="67" t="str">
        <f t="shared" si="34"/>
        <v/>
      </c>
      <c r="BM930" s="65" t="str">
        <f t="shared" si="35"/>
        <v/>
      </c>
      <c r="BN930" s="51"/>
      <c r="BO930" s="51" t="str">
        <f t="shared" si="6686"/>
        <v/>
      </c>
      <c r="BP930" s="71">
        <f t="shared" si="6687"/>
        <v>218790</v>
      </c>
      <c r="BQ930" s="51" t="str">
        <f t="shared" si="6688"/>
        <v/>
      </c>
      <c r="BR930" s="51" t="str">
        <f t="shared" si="6689"/>
        <v/>
      </c>
      <c r="BS930" s="69" t="str">
        <f t="shared" si="2920"/>
        <v/>
      </c>
      <c r="BT930" s="51"/>
      <c r="BU930" s="68" t="str">
        <f t="shared" si="6690"/>
        <v/>
      </c>
      <c r="BV930" s="65">
        <f t="shared" si="6691"/>
        <v>1861337</v>
      </c>
      <c r="BW930" s="68" t="str">
        <f t="shared" si="6692"/>
        <v/>
      </c>
      <c r="BX930" s="68" t="str">
        <f t="shared" si="6693"/>
        <v/>
      </c>
      <c r="BY930" s="67" t="str">
        <f t="shared" si="44"/>
        <v/>
      </c>
      <c r="BZ930" s="68"/>
      <c r="CA930" s="65" t="str">
        <f t="shared" si="45"/>
        <v/>
      </c>
      <c r="CB930" s="67">
        <f t="shared" si="46"/>
        <v>0</v>
      </c>
      <c r="CC930" s="67" t="str">
        <f t="shared" si="47"/>
        <v/>
      </c>
      <c r="CD930" s="67" t="str">
        <f t="shared" si="48"/>
        <v/>
      </c>
      <c r="CE930" s="67" t="str">
        <f t="shared" si="49"/>
        <v/>
      </c>
      <c r="CF930" s="68"/>
      <c r="CG930" s="68" t="str">
        <f t="shared" si="6694"/>
        <v/>
      </c>
      <c r="CH930" s="65">
        <f t="shared" si="6695"/>
        <v>1861337</v>
      </c>
      <c r="CI930" s="68" t="str">
        <f t="shared" si="6696"/>
        <v/>
      </c>
      <c r="CJ930" s="68" t="str">
        <f t="shared" si="6697"/>
        <v/>
      </c>
      <c r="CK930" s="67" t="str">
        <f t="shared" si="54"/>
        <v/>
      </c>
      <c r="CL930" s="68"/>
      <c r="CM930" s="68" t="str">
        <f t="shared" si="6698"/>
        <v/>
      </c>
      <c r="CN930" s="65">
        <f t="shared" si="6699"/>
        <v>6256</v>
      </c>
      <c r="CO930" s="68" t="str">
        <f t="shared" si="6700"/>
        <v/>
      </c>
      <c r="CP930" s="68" t="str">
        <f t="shared" si="6701"/>
        <v/>
      </c>
      <c r="CQ930" s="67" t="str">
        <f t="shared" si="59"/>
        <v/>
      </c>
      <c r="CR930" s="68"/>
      <c r="CS930" s="68" t="str">
        <f t="shared" si="6702"/>
        <v/>
      </c>
      <c r="CT930" s="65">
        <f t="shared" si="6703"/>
        <v>1189246</v>
      </c>
      <c r="CU930" s="68" t="str">
        <f t="shared" si="6704"/>
        <v/>
      </c>
      <c r="CV930" s="68" t="str">
        <f t="shared" si="6705"/>
        <v/>
      </c>
      <c r="CW930" s="67" t="str">
        <f t="shared" si="64"/>
        <v/>
      </c>
      <c r="CX930" s="68"/>
      <c r="CY930" s="68" t="str">
        <f t="shared" si="6706"/>
        <v/>
      </c>
      <c r="CZ930" s="65">
        <f t="shared" si="6707"/>
        <v>174938</v>
      </c>
      <c r="DA930" s="68" t="str">
        <f t="shared" si="6708"/>
        <v/>
      </c>
      <c r="DB930" s="68" t="str">
        <f t="shared" si="6709"/>
        <v/>
      </c>
      <c r="DC930" s="67" t="str">
        <f t="shared" si="69"/>
        <v/>
      </c>
      <c r="DD930" s="68"/>
      <c r="DE930" s="68" t="str">
        <f t="shared" si="6710"/>
        <v/>
      </c>
      <c r="DF930" s="65">
        <f t="shared" si="6711"/>
        <v>311062</v>
      </c>
      <c r="DG930" s="51" t="str">
        <f t="shared" si="6712"/>
        <v/>
      </c>
      <c r="DH930" s="51" t="str">
        <f t="shared" si="6713"/>
        <v/>
      </c>
      <c r="DI930" s="69" t="str">
        <f t="shared" si="74"/>
        <v/>
      </c>
      <c r="DJ930" s="51"/>
      <c r="DK930" s="51" t="str">
        <f t="shared" si="6714"/>
        <v/>
      </c>
      <c r="DL930" s="65">
        <f t="shared" si="6715"/>
        <v>179835</v>
      </c>
      <c r="DM930" s="51" t="str">
        <f t="shared" si="6716"/>
        <v/>
      </c>
      <c r="DN930" s="51" t="str">
        <f t="shared" si="6717"/>
        <v/>
      </c>
      <c r="DO930" s="69" t="str">
        <f t="shared" si="79"/>
        <v/>
      </c>
      <c r="DP930" s="51"/>
      <c r="DQ930" s="51"/>
      <c r="DR930" s="51"/>
      <c r="DS930" s="51"/>
      <c r="DT930" s="51"/>
      <c r="DU930" s="181"/>
    </row>
    <row r="931" spans="1:125" ht="15" x14ac:dyDescent="0.25">
      <c r="A931" s="50">
        <v>2016</v>
      </c>
      <c r="B931" s="51" t="s">
        <v>1005</v>
      </c>
      <c r="C931" s="50" t="s">
        <v>1006</v>
      </c>
      <c r="D931" s="53" t="s">
        <v>1930</v>
      </c>
      <c r="E931" s="50" t="s">
        <v>364</v>
      </c>
      <c r="F931" s="54">
        <v>128812</v>
      </c>
      <c r="G931" s="54" t="s">
        <v>364</v>
      </c>
      <c r="H931" s="54">
        <v>440021</v>
      </c>
      <c r="I931" s="55">
        <v>1552472</v>
      </c>
      <c r="J931" s="50"/>
      <c r="K931" s="50" t="s">
        <v>2032</v>
      </c>
      <c r="L931" s="58" t="s">
        <v>2032</v>
      </c>
      <c r="M931" s="58" t="s">
        <v>2032</v>
      </c>
      <c r="N931" s="58" t="s">
        <v>2032</v>
      </c>
      <c r="O931" s="58" t="s">
        <v>2032</v>
      </c>
      <c r="P931" s="59"/>
      <c r="Q931" s="60">
        <v>0</v>
      </c>
      <c r="R931" s="60">
        <v>1098871</v>
      </c>
      <c r="S931" s="60">
        <v>158373</v>
      </c>
      <c r="T931" s="60">
        <v>295228</v>
      </c>
      <c r="U931" s="60">
        <v>0</v>
      </c>
      <c r="V931" s="79"/>
      <c r="W931" s="90">
        <f t="shared" si="6033"/>
        <v>1552472</v>
      </c>
      <c r="X931" s="101">
        <v>0</v>
      </c>
      <c r="Y931" s="50" t="s">
        <v>167</v>
      </c>
      <c r="Z931" s="50" t="s">
        <v>1930</v>
      </c>
      <c r="AA931" s="51" t="str">
        <f t="shared" si="6680"/>
        <v/>
      </c>
      <c r="AB931" s="68" t="str">
        <f t="shared" si="6681"/>
        <v/>
      </c>
      <c r="AC931" s="68" t="str">
        <f t="shared" si="6682"/>
        <v/>
      </c>
      <c r="AD931" s="68" t="str">
        <f t="shared" si="6683"/>
        <v/>
      </c>
      <c r="AE931" s="68" t="str">
        <f t="shared" si="6684"/>
        <v/>
      </c>
      <c r="AF931" s="68" t="str">
        <f t="shared" si="6685"/>
        <v/>
      </c>
      <c r="AG931" s="67" t="str">
        <f t="shared" si="7"/>
        <v/>
      </c>
      <c r="AH931" s="51"/>
      <c r="AI931" s="51" t="str">
        <f t="shared" si="8"/>
        <v/>
      </c>
      <c r="AJ931" s="68" t="str">
        <f t="shared" si="9"/>
        <v/>
      </c>
      <c r="AK931" s="68" t="str">
        <f t="shared" si="10"/>
        <v/>
      </c>
      <c r="AL931" s="68" t="str">
        <f t="shared" si="11"/>
        <v/>
      </c>
      <c r="AM931" s="68" t="str">
        <f t="shared" si="12"/>
        <v/>
      </c>
      <c r="AN931" s="68" t="str">
        <f t="shared" si="13"/>
        <v/>
      </c>
      <c r="AO931" s="67" t="str">
        <f t="shared" si="14"/>
        <v/>
      </c>
      <c r="AP931" s="51"/>
      <c r="AQ931" s="51" t="str">
        <f t="shared" si="15"/>
        <v/>
      </c>
      <c r="AR931" s="68" t="str">
        <f t="shared" si="16"/>
        <v/>
      </c>
      <c r="AS931" s="68" t="str">
        <f t="shared" si="17"/>
        <v/>
      </c>
      <c r="AT931" s="68" t="str">
        <f t="shared" si="18"/>
        <v/>
      </c>
      <c r="AU931" s="68" t="str">
        <f t="shared" si="19"/>
        <v/>
      </c>
      <c r="AV931" s="68" t="str">
        <f t="shared" si="20"/>
        <v/>
      </c>
      <c r="AW931" s="67" t="str">
        <f t="shared" si="21"/>
        <v/>
      </c>
      <c r="AX931" s="51"/>
      <c r="AY931" s="51" t="str">
        <f t="shared" si="22"/>
        <v/>
      </c>
      <c r="AZ931" s="68" t="str">
        <f t="shared" si="23"/>
        <v/>
      </c>
      <c r="BA931" s="68" t="str">
        <f t="shared" si="24"/>
        <v/>
      </c>
      <c r="BB931" s="68" t="str">
        <f t="shared" si="25"/>
        <v/>
      </c>
      <c r="BC931" s="68" t="str">
        <f t="shared" si="26"/>
        <v/>
      </c>
      <c r="BD931" s="68" t="str">
        <f t="shared" si="27"/>
        <v/>
      </c>
      <c r="BE931" s="68" t="str">
        <f t="shared" si="28"/>
        <v/>
      </c>
      <c r="BF931" s="51"/>
      <c r="BG931" s="69" t="str">
        <f t="shared" si="29"/>
        <v/>
      </c>
      <c r="BH931" s="67" t="str">
        <f t="shared" si="30"/>
        <v/>
      </c>
      <c r="BI931" s="67" t="str">
        <f t="shared" si="31"/>
        <v/>
      </c>
      <c r="BJ931" s="67" t="str">
        <f t="shared" si="32"/>
        <v/>
      </c>
      <c r="BK931" s="67" t="str">
        <f t="shared" si="33"/>
        <v/>
      </c>
      <c r="BL931" s="67" t="str">
        <f t="shared" si="34"/>
        <v/>
      </c>
      <c r="BM931" s="65" t="str">
        <f t="shared" si="35"/>
        <v/>
      </c>
      <c r="BN931" s="51"/>
      <c r="BO931" s="51" t="str">
        <f t="shared" si="6686"/>
        <v/>
      </c>
      <c r="BP931" s="51" t="str">
        <f t="shared" si="6687"/>
        <v/>
      </c>
      <c r="BQ931" s="71">
        <f t="shared" si="6688"/>
        <v>128812</v>
      </c>
      <c r="BR931" s="51" t="str">
        <f t="shared" si="6689"/>
        <v/>
      </c>
      <c r="BS931" s="69" t="str">
        <f t="shared" si="2920"/>
        <v/>
      </c>
      <c r="BT931" s="51"/>
      <c r="BU931" s="68" t="str">
        <f t="shared" si="6690"/>
        <v/>
      </c>
      <c r="BV931" s="68" t="str">
        <f t="shared" si="6691"/>
        <v/>
      </c>
      <c r="BW931" s="65">
        <f t="shared" si="6692"/>
        <v>1552472</v>
      </c>
      <c r="BX931" s="68" t="str">
        <f t="shared" si="6693"/>
        <v/>
      </c>
      <c r="BY931" s="67" t="str">
        <f t="shared" si="44"/>
        <v/>
      </c>
      <c r="BZ931" s="68"/>
      <c r="CA931" s="65" t="str">
        <f t="shared" si="45"/>
        <v/>
      </c>
      <c r="CB931" s="67" t="str">
        <f t="shared" si="46"/>
        <v/>
      </c>
      <c r="CC931" s="67">
        <f t="shared" si="47"/>
        <v>0</v>
      </c>
      <c r="CD931" s="67" t="str">
        <f t="shared" si="48"/>
        <v/>
      </c>
      <c r="CE931" s="67" t="str">
        <f t="shared" si="49"/>
        <v/>
      </c>
      <c r="CF931" s="68"/>
      <c r="CG931" s="68" t="str">
        <f t="shared" si="6694"/>
        <v/>
      </c>
      <c r="CH931" s="68" t="str">
        <f t="shared" si="6695"/>
        <v/>
      </c>
      <c r="CI931" s="65">
        <f t="shared" si="6696"/>
        <v>1552472</v>
      </c>
      <c r="CJ931" s="68" t="str">
        <f t="shared" si="6697"/>
        <v/>
      </c>
      <c r="CK931" s="67" t="str">
        <f t="shared" si="54"/>
        <v/>
      </c>
      <c r="CL931" s="68"/>
      <c r="CM931" s="68" t="str">
        <f t="shared" si="6698"/>
        <v/>
      </c>
      <c r="CN931" s="68" t="str">
        <f t="shared" si="6699"/>
        <v/>
      </c>
      <c r="CO931" s="65">
        <f t="shared" si="6700"/>
        <v>0</v>
      </c>
      <c r="CP931" s="68" t="str">
        <f t="shared" si="6701"/>
        <v/>
      </c>
      <c r="CQ931" s="67" t="str">
        <f t="shared" si="59"/>
        <v/>
      </c>
      <c r="CR931" s="68"/>
      <c r="CS931" s="68" t="str">
        <f t="shared" si="6702"/>
        <v/>
      </c>
      <c r="CT931" s="68" t="str">
        <f t="shared" si="6703"/>
        <v/>
      </c>
      <c r="CU931" s="65">
        <f t="shared" si="6704"/>
        <v>1098871</v>
      </c>
      <c r="CV931" s="68" t="str">
        <f t="shared" si="6705"/>
        <v/>
      </c>
      <c r="CW931" s="67" t="str">
        <f t="shared" si="64"/>
        <v/>
      </c>
      <c r="CX931" s="68"/>
      <c r="CY931" s="68" t="str">
        <f t="shared" si="6706"/>
        <v/>
      </c>
      <c r="CZ931" s="68" t="str">
        <f t="shared" si="6707"/>
        <v/>
      </c>
      <c r="DA931" s="65">
        <f t="shared" si="6708"/>
        <v>158373</v>
      </c>
      <c r="DB931" s="68" t="str">
        <f t="shared" si="6709"/>
        <v/>
      </c>
      <c r="DC931" s="67" t="str">
        <f t="shared" si="69"/>
        <v/>
      </c>
      <c r="DD931" s="68"/>
      <c r="DE931" s="68" t="str">
        <f t="shared" si="6710"/>
        <v/>
      </c>
      <c r="DF931" s="51" t="str">
        <f t="shared" si="6711"/>
        <v/>
      </c>
      <c r="DG931" s="65">
        <f t="shared" si="6712"/>
        <v>295228</v>
      </c>
      <c r="DH931" s="51" t="str">
        <f t="shared" si="6713"/>
        <v/>
      </c>
      <c r="DI931" s="69" t="str">
        <f t="shared" si="74"/>
        <v/>
      </c>
      <c r="DJ931" s="51"/>
      <c r="DK931" s="51" t="str">
        <f t="shared" si="6714"/>
        <v/>
      </c>
      <c r="DL931" s="51" t="str">
        <f t="shared" si="6715"/>
        <v/>
      </c>
      <c r="DM931" s="65">
        <f t="shared" si="6716"/>
        <v>0</v>
      </c>
      <c r="DN931" s="51" t="str">
        <f t="shared" si="6717"/>
        <v/>
      </c>
      <c r="DO931" s="69" t="str">
        <f t="shared" si="79"/>
        <v/>
      </c>
      <c r="DP931" s="51"/>
      <c r="DQ931" s="51"/>
      <c r="DR931" s="51"/>
      <c r="DS931" s="51"/>
      <c r="DT931" s="51"/>
      <c r="DU931" s="181"/>
    </row>
    <row r="932" spans="1:125" ht="15" x14ac:dyDescent="0.25">
      <c r="A932" s="50">
        <v>2017</v>
      </c>
      <c r="B932" s="51" t="s">
        <v>1005</v>
      </c>
      <c r="C932" s="50" t="s">
        <v>1006</v>
      </c>
      <c r="D932" s="53" t="s">
        <v>1930</v>
      </c>
      <c r="E932" s="50" t="s">
        <v>364</v>
      </c>
      <c r="F932" s="54">
        <v>131060</v>
      </c>
      <c r="G932" s="54" t="s">
        <v>364</v>
      </c>
      <c r="H932" s="54">
        <v>452816</v>
      </c>
      <c r="I932" s="55">
        <v>1728633</v>
      </c>
      <c r="J932" s="50"/>
      <c r="K932" s="50" t="s">
        <v>2032</v>
      </c>
      <c r="L932" s="58" t="s">
        <v>2032</v>
      </c>
      <c r="M932" s="58" t="s">
        <v>2032</v>
      </c>
      <c r="N932" s="58" t="s">
        <v>2032</v>
      </c>
      <c r="O932" s="58" t="s">
        <v>2032</v>
      </c>
      <c r="P932" s="59"/>
      <c r="Q932" s="60">
        <v>0</v>
      </c>
      <c r="R932" s="60">
        <v>1269321</v>
      </c>
      <c r="S932" s="60">
        <v>161126</v>
      </c>
      <c r="T932" s="60">
        <v>298186</v>
      </c>
      <c r="U932" s="60">
        <v>0</v>
      </c>
      <c r="V932" s="79"/>
      <c r="W932" s="90">
        <f t="shared" si="6033"/>
        <v>1728633</v>
      </c>
      <c r="X932" s="101">
        <v>661304</v>
      </c>
      <c r="Y932" s="50" t="s">
        <v>167</v>
      </c>
      <c r="Z932" s="50" t="s">
        <v>1930</v>
      </c>
      <c r="AA932" s="51" t="str">
        <f t="shared" si="6680"/>
        <v/>
      </c>
      <c r="AB932" s="68" t="str">
        <f t="shared" si="6681"/>
        <v/>
      </c>
      <c r="AC932" s="68" t="str">
        <f t="shared" si="6682"/>
        <v/>
      </c>
      <c r="AD932" s="68" t="str">
        <f t="shared" si="6683"/>
        <v/>
      </c>
      <c r="AE932" s="68" t="str">
        <f t="shared" si="6684"/>
        <v/>
      </c>
      <c r="AF932" s="68" t="str">
        <f t="shared" si="6685"/>
        <v/>
      </c>
      <c r="AG932" s="67" t="str">
        <f t="shared" si="7"/>
        <v/>
      </c>
      <c r="AH932" s="51"/>
      <c r="AI932" s="51" t="str">
        <f t="shared" si="8"/>
        <v/>
      </c>
      <c r="AJ932" s="68" t="str">
        <f t="shared" si="9"/>
        <v/>
      </c>
      <c r="AK932" s="68" t="str">
        <f t="shared" si="10"/>
        <v/>
      </c>
      <c r="AL932" s="68" t="str">
        <f t="shared" si="11"/>
        <v/>
      </c>
      <c r="AM932" s="68" t="str">
        <f t="shared" si="12"/>
        <v/>
      </c>
      <c r="AN932" s="68" t="str">
        <f t="shared" si="13"/>
        <v/>
      </c>
      <c r="AO932" s="67" t="str">
        <f t="shared" si="14"/>
        <v/>
      </c>
      <c r="AP932" s="51"/>
      <c r="AQ932" s="51" t="str">
        <f t="shared" si="15"/>
        <v/>
      </c>
      <c r="AR932" s="68" t="str">
        <f t="shared" si="16"/>
        <v/>
      </c>
      <c r="AS932" s="68" t="str">
        <f t="shared" si="17"/>
        <v/>
      </c>
      <c r="AT932" s="68" t="str">
        <f t="shared" si="18"/>
        <v/>
      </c>
      <c r="AU932" s="68" t="str">
        <f t="shared" si="19"/>
        <v/>
      </c>
      <c r="AV932" s="68" t="str">
        <f t="shared" si="20"/>
        <v/>
      </c>
      <c r="AW932" s="67" t="str">
        <f t="shared" si="21"/>
        <v/>
      </c>
      <c r="AX932" s="51"/>
      <c r="AY932" s="51" t="str">
        <f t="shared" si="22"/>
        <v/>
      </c>
      <c r="AZ932" s="68" t="str">
        <f t="shared" si="23"/>
        <v/>
      </c>
      <c r="BA932" s="68" t="str">
        <f t="shared" si="24"/>
        <v/>
      </c>
      <c r="BB932" s="68" t="str">
        <f t="shared" si="25"/>
        <v/>
      </c>
      <c r="BC932" s="68" t="str">
        <f t="shared" si="26"/>
        <v/>
      </c>
      <c r="BD932" s="68" t="str">
        <f t="shared" si="27"/>
        <v/>
      </c>
      <c r="BE932" s="68" t="str">
        <f t="shared" si="28"/>
        <v/>
      </c>
      <c r="BF932" s="51"/>
      <c r="BG932" s="69" t="str">
        <f t="shared" si="29"/>
        <v/>
      </c>
      <c r="BH932" s="67" t="str">
        <f t="shared" si="30"/>
        <v/>
      </c>
      <c r="BI932" s="67" t="str">
        <f t="shared" si="31"/>
        <v/>
      </c>
      <c r="BJ932" s="67" t="str">
        <f t="shared" si="32"/>
        <v/>
      </c>
      <c r="BK932" s="67" t="str">
        <f t="shared" si="33"/>
        <v/>
      </c>
      <c r="BL932" s="67" t="str">
        <f t="shared" si="34"/>
        <v/>
      </c>
      <c r="BM932" s="65" t="str">
        <f t="shared" si="35"/>
        <v/>
      </c>
      <c r="BN932" s="51"/>
      <c r="BO932" s="51" t="str">
        <f t="shared" si="6686"/>
        <v/>
      </c>
      <c r="BP932" s="51" t="str">
        <f t="shared" si="6687"/>
        <v/>
      </c>
      <c r="BQ932" s="51" t="str">
        <f t="shared" si="6688"/>
        <v/>
      </c>
      <c r="BR932" s="71">
        <f t="shared" si="6689"/>
        <v>131060</v>
      </c>
      <c r="BS932" s="69" t="str">
        <f t="shared" si="2920"/>
        <v/>
      </c>
      <c r="BT932" s="51"/>
      <c r="BU932" s="68" t="str">
        <f t="shared" si="6690"/>
        <v/>
      </c>
      <c r="BV932" s="68" t="str">
        <f t="shared" si="6691"/>
        <v/>
      </c>
      <c r="BW932" s="68" t="str">
        <f t="shared" si="6692"/>
        <v/>
      </c>
      <c r="BX932" s="65">
        <f t="shared" si="6693"/>
        <v>1728633</v>
      </c>
      <c r="BY932" s="67" t="str">
        <f t="shared" si="44"/>
        <v/>
      </c>
      <c r="BZ932" s="68"/>
      <c r="CA932" s="65" t="str">
        <f t="shared" si="45"/>
        <v/>
      </c>
      <c r="CB932" s="67" t="str">
        <f t="shared" si="46"/>
        <v/>
      </c>
      <c r="CC932" s="67" t="str">
        <f t="shared" si="47"/>
        <v/>
      </c>
      <c r="CD932" s="67">
        <f t="shared" si="48"/>
        <v>661304</v>
      </c>
      <c r="CE932" s="67" t="str">
        <f t="shared" si="49"/>
        <v/>
      </c>
      <c r="CF932" s="68"/>
      <c r="CG932" s="68" t="str">
        <f t="shared" si="6694"/>
        <v/>
      </c>
      <c r="CH932" s="68" t="str">
        <f t="shared" si="6695"/>
        <v/>
      </c>
      <c r="CI932" s="68" t="str">
        <f t="shared" si="6696"/>
        <v/>
      </c>
      <c r="CJ932" s="65">
        <f t="shared" si="6697"/>
        <v>1728633</v>
      </c>
      <c r="CK932" s="67" t="str">
        <f t="shared" si="54"/>
        <v/>
      </c>
      <c r="CL932" s="68"/>
      <c r="CM932" s="68" t="str">
        <f t="shared" si="6698"/>
        <v/>
      </c>
      <c r="CN932" s="68" t="str">
        <f t="shared" si="6699"/>
        <v/>
      </c>
      <c r="CO932" s="68" t="str">
        <f t="shared" si="6700"/>
        <v/>
      </c>
      <c r="CP932" s="65">
        <f t="shared" si="6701"/>
        <v>0</v>
      </c>
      <c r="CQ932" s="67" t="str">
        <f t="shared" si="59"/>
        <v/>
      </c>
      <c r="CR932" s="68"/>
      <c r="CS932" s="68" t="str">
        <f t="shared" si="6702"/>
        <v/>
      </c>
      <c r="CT932" s="68" t="str">
        <f t="shared" si="6703"/>
        <v/>
      </c>
      <c r="CU932" s="68" t="str">
        <f t="shared" si="6704"/>
        <v/>
      </c>
      <c r="CV932" s="65">
        <f t="shared" si="6705"/>
        <v>1269321</v>
      </c>
      <c r="CW932" s="67" t="str">
        <f t="shared" si="64"/>
        <v/>
      </c>
      <c r="CX932" s="68"/>
      <c r="CY932" s="68" t="str">
        <f t="shared" si="6706"/>
        <v/>
      </c>
      <c r="CZ932" s="68" t="str">
        <f t="shared" si="6707"/>
        <v/>
      </c>
      <c r="DA932" s="68" t="str">
        <f t="shared" si="6708"/>
        <v/>
      </c>
      <c r="DB932" s="65">
        <f t="shared" si="6709"/>
        <v>161126</v>
      </c>
      <c r="DC932" s="67" t="str">
        <f t="shared" si="69"/>
        <v/>
      </c>
      <c r="DD932" s="68"/>
      <c r="DE932" s="68" t="str">
        <f t="shared" si="6710"/>
        <v/>
      </c>
      <c r="DF932" s="51" t="str">
        <f t="shared" si="6711"/>
        <v/>
      </c>
      <c r="DG932" s="51" t="str">
        <f t="shared" si="6712"/>
        <v/>
      </c>
      <c r="DH932" s="65">
        <f t="shared" si="6713"/>
        <v>298186</v>
      </c>
      <c r="DI932" s="69" t="str">
        <f t="shared" si="74"/>
        <v/>
      </c>
      <c r="DJ932" s="51"/>
      <c r="DK932" s="51" t="str">
        <f t="shared" si="6714"/>
        <v/>
      </c>
      <c r="DL932" s="51" t="str">
        <f t="shared" si="6715"/>
        <v/>
      </c>
      <c r="DM932" s="51" t="str">
        <f t="shared" si="6716"/>
        <v/>
      </c>
      <c r="DN932" s="65">
        <f t="shared" si="6717"/>
        <v>0</v>
      </c>
      <c r="DO932" s="69" t="str">
        <f t="shared" si="79"/>
        <v/>
      </c>
      <c r="DP932" s="51"/>
      <c r="DQ932" s="51"/>
      <c r="DR932" s="51"/>
      <c r="DS932" s="51"/>
      <c r="DT932" s="51"/>
      <c r="DU932" s="181"/>
    </row>
    <row r="933" spans="1:125" ht="15" x14ac:dyDescent="0.25">
      <c r="A933" s="56">
        <v>2018</v>
      </c>
      <c r="B933" s="51" t="s">
        <v>1005</v>
      </c>
      <c r="C933" s="50" t="s">
        <v>1006</v>
      </c>
      <c r="D933" s="170" t="s">
        <v>1930</v>
      </c>
      <c r="E933" s="50" t="s">
        <v>364</v>
      </c>
      <c r="F933" s="89">
        <v>123452</v>
      </c>
      <c r="G933" s="89">
        <v>0</v>
      </c>
      <c r="H933" s="89">
        <v>484384</v>
      </c>
      <c r="I933" s="90">
        <v>1805895</v>
      </c>
      <c r="J933" s="50"/>
      <c r="K933" s="50" t="s">
        <v>2032</v>
      </c>
      <c r="L933" s="58"/>
      <c r="M933" s="58"/>
      <c r="N933" s="58"/>
      <c r="O933" s="58"/>
      <c r="P933" s="91"/>
      <c r="Q933" s="92">
        <v>0</v>
      </c>
      <c r="R933" s="92">
        <v>1345391</v>
      </c>
      <c r="S933" s="92">
        <v>155507</v>
      </c>
      <c r="T933" s="92">
        <v>304997</v>
      </c>
      <c r="U933" s="94"/>
      <c r="V933" s="94"/>
      <c r="W933" s="90">
        <f t="shared" si="6033"/>
        <v>1805895</v>
      </c>
      <c r="X933" s="101">
        <v>0</v>
      </c>
      <c r="Y933" s="56" t="s">
        <v>167</v>
      </c>
      <c r="Z933" s="50"/>
      <c r="AA933" s="51"/>
      <c r="AB933" s="68"/>
      <c r="AC933" s="68"/>
      <c r="AD933" s="68"/>
      <c r="AE933" s="68"/>
      <c r="AF933" s="68"/>
      <c r="AG933" s="67" t="str">
        <f t="shared" si="7"/>
        <v/>
      </c>
      <c r="AH933" s="51"/>
      <c r="AI933" s="51" t="str">
        <f t="shared" si="8"/>
        <v/>
      </c>
      <c r="AJ933" s="68" t="str">
        <f t="shared" si="9"/>
        <v/>
      </c>
      <c r="AK933" s="68" t="str">
        <f t="shared" si="10"/>
        <v/>
      </c>
      <c r="AL933" s="68" t="str">
        <f t="shared" si="11"/>
        <v/>
      </c>
      <c r="AM933" s="68" t="str">
        <f t="shared" si="12"/>
        <v/>
      </c>
      <c r="AN933" s="68" t="str">
        <f t="shared" si="13"/>
        <v/>
      </c>
      <c r="AO933" s="67" t="str">
        <f t="shared" si="14"/>
        <v/>
      </c>
      <c r="AP933" s="51"/>
      <c r="AQ933" s="51" t="str">
        <f t="shared" si="15"/>
        <v/>
      </c>
      <c r="AR933" s="68" t="str">
        <f t="shared" si="16"/>
        <v/>
      </c>
      <c r="AS933" s="68" t="str">
        <f t="shared" si="17"/>
        <v/>
      </c>
      <c r="AT933" s="68" t="str">
        <f t="shared" si="18"/>
        <v/>
      </c>
      <c r="AU933" s="68" t="str">
        <f t="shared" si="19"/>
        <v/>
      </c>
      <c r="AV933" s="68" t="str">
        <f t="shared" si="20"/>
        <v/>
      </c>
      <c r="AW933" s="67" t="str">
        <f t="shared" si="21"/>
        <v/>
      </c>
      <c r="AX933" s="51"/>
      <c r="AY933" s="51" t="str">
        <f t="shared" si="22"/>
        <v/>
      </c>
      <c r="AZ933" s="68" t="str">
        <f t="shared" si="23"/>
        <v/>
      </c>
      <c r="BA933" s="68" t="str">
        <f t="shared" si="24"/>
        <v/>
      </c>
      <c r="BB933" s="68" t="str">
        <f t="shared" si="25"/>
        <v/>
      </c>
      <c r="BC933" s="68" t="str">
        <f t="shared" si="26"/>
        <v/>
      </c>
      <c r="BD933" s="68" t="str">
        <f t="shared" si="27"/>
        <v/>
      </c>
      <c r="BE933" s="68" t="str">
        <f t="shared" si="28"/>
        <v/>
      </c>
      <c r="BF933" s="51"/>
      <c r="BG933" s="69" t="str">
        <f t="shared" si="29"/>
        <v/>
      </c>
      <c r="BH933" s="67" t="str">
        <f t="shared" si="30"/>
        <v/>
      </c>
      <c r="BI933" s="67" t="str">
        <f t="shared" si="31"/>
        <v/>
      </c>
      <c r="BJ933" s="67" t="str">
        <f t="shared" si="32"/>
        <v/>
      </c>
      <c r="BK933" s="67" t="str">
        <f t="shared" si="33"/>
        <v/>
      </c>
      <c r="BL933" s="67" t="str">
        <f t="shared" si="34"/>
        <v/>
      </c>
      <c r="BM933" s="65" t="str">
        <f t="shared" si="35"/>
        <v/>
      </c>
      <c r="BN933" s="70"/>
      <c r="BO933" s="70"/>
      <c r="BP933" s="51"/>
      <c r="BQ933" s="51"/>
      <c r="BR933" s="51"/>
      <c r="BS933" s="96">
        <f t="shared" si="2920"/>
        <v>123452</v>
      </c>
      <c r="BT933" s="70"/>
      <c r="BU933" s="65"/>
      <c r="BV933" s="68"/>
      <c r="BW933" s="68"/>
      <c r="BX933" s="68"/>
      <c r="BY933" s="67">
        <f t="shared" si="44"/>
        <v>1805895</v>
      </c>
      <c r="BZ933" s="65"/>
      <c r="CA933" s="65" t="str">
        <f t="shared" si="45"/>
        <v/>
      </c>
      <c r="CB933" s="67" t="str">
        <f t="shared" si="46"/>
        <v/>
      </c>
      <c r="CC933" s="67" t="str">
        <f t="shared" si="47"/>
        <v/>
      </c>
      <c r="CD933" s="67" t="str">
        <f t="shared" si="48"/>
        <v/>
      </c>
      <c r="CE933" s="67">
        <f t="shared" si="49"/>
        <v>0</v>
      </c>
      <c r="CF933" s="65"/>
      <c r="CG933" s="65"/>
      <c r="CH933" s="68"/>
      <c r="CI933" s="68"/>
      <c r="CJ933" s="68"/>
      <c r="CK933" s="67">
        <f t="shared" si="54"/>
        <v>1805895</v>
      </c>
      <c r="CL933" s="65"/>
      <c r="CM933" s="65"/>
      <c r="CN933" s="68"/>
      <c r="CO933" s="68"/>
      <c r="CP933" s="68"/>
      <c r="CQ933" s="67">
        <f t="shared" si="59"/>
        <v>0</v>
      </c>
      <c r="CR933" s="65"/>
      <c r="CS933" s="65"/>
      <c r="CT933" s="68"/>
      <c r="CU933" s="68"/>
      <c r="CV933" s="68"/>
      <c r="CW933" s="67">
        <f t="shared" si="64"/>
        <v>1345391</v>
      </c>
      <c r="CX933" s="65"/>
      <c r="CY933" s="65"/>
      <c r="CZ933" s="68"/>
      <c r="DA933" s="68"/>
      <c r="DB933" s="68"/>
      <c r="DC933" s="67">
        <f t="shared" si="69"/>
        <v>155507</v>
      </c>
      <c r="DD933" s="65"/>
      <c r="DE933" s="65"/>
      <c r="DF933" s="51"/>
      <c r="DG933" s="51"/>
      <c r="DH933" s="51"/>
      <c r="DI933" s="67">
        <f t="shared" si="74"/>
        <v>304997</v>
      </c>
      <c r="DJ933" s="70"/>
      <c r="DK933" s="70"/>
      <c r="DL933" s="51"/>
      <c r="DM933" s="51"/>
      <c r="DN933" s="51"/>
      <c r="DO933" s="67">
        <f t="shared" si="79"/>
        <v>0</v>
      </c>
      <c r="DP933" s="51"/>
      <c r="DQ933" s="51"/>
      <c r="DR933" s="51"/>
      <c r="DS933" s="51"/>
      <c r="DT933" s="51"/>
      <c r="DU933" s="181"/>
    </row>
    <row r="934" spans="1:125" ht="15" x14ac:dyDescent="0.25">
      <c r="A934" s="50"/>
      <c r="B934" s="51"/>
      <c r="C934" s="50"/>
      <c r="D934" s="53"/>
      <c r="E934" s="50"/>
      <c r="F934" s="54"/>
      <c r="G934" s="54"/>
      <c r="H934" s="54"/>
      <c r="I934" s="55"/>
      <c r="J934" s="50"/>
      <c r="K934" s="50" t="s">
        <v>2032</v>
      </c>
      <c r="L934" s="58"/>
      <c r="M934" s="58"/>
      <c r="N934" s="58"/>
      <c r="O934" s="58"/>
      <c r="P934" s="59"/>
      <c r="Q934" s="60"/>
      <c r="R934" s="60"/>
      <c r="S934" s="60"/>
      <c r="T934" s="60"/>
      <c r="U934" s="60"/>
      <c r="V934" s="79"/>
      <c r="W934" s="90">
        <f t="shared" si="6033"/>
        <v>0</v>
      </c>
      <c r="X934" s="101"/>
      <c r="Y934" s="50"/>
      <c r="Z934" s="50"/>
      <c r="AA934" s="51"/>
      <c r="AB934" s="68"/>
      <c r="AC934" s="68"/>
      <c r="AD934" s="68"/>
      <c r="AE934" s="68"/>
      <c r="AF934" s="68"/>
      <c r="AG934" s="67" t="str">
        <f t="shared" si="7"/>
        <v/>
      </c>
      <c r="AH934" s="51"/>
      <c r="AI934" s="51" t="str">
        <f t="shared" si="8"/>
        <v/>
      </c>
      <c r="AJ934" s="68" t="str">
        <f t="shared" si="9"/>
        <v/>
      </c>
      <c r="AK934" s="68" t="str">
        <f t="shared" si="10"/>
        <v/>
      </c>
      <c r="AL934" s="68" t="str">
        <f t="shared" si="11"/>
        <v/>
      </c>
      <c r="AM934" s="68" t="str">
        <f t="shared" si="12"/>
        <v/>
      </c>
      <c r="AN934" s="68" t="str">
        <f t="shared" si="13"/>
        <v/>
      </c>
      <c r="AO934" s="67" t="str">
        <f t="shared" si="14"/>
        <v/>
      </c>
      <c r="AP934" s="51"/>
      <c r="AQ934" s="51" t="str">
        <f t="shared" si="15"/>
        <v/>
      </c>
      <c r="AR934" s="68" t="str">
        <f t="shared" si="16"/>
        <v/>
      </c>
      <c r="AS934" s="68" t="str">
        <f t="shared" si="17"/>
        <v/>
      </c>
      <c r="AT934" s="68" t="str">
        <f t="shared" si="18"/>
        <v/>
      </c>
      <c r="AU934" s="68" t="str">
        <f t="shared" si="19"/>
        <v/>
      </c>
      <c r="AV934" s="68" t="str">
        <f t="shared" si="20"/>
        <v/>
      </c>
      <c r="AW934" s="67" t="str">
        <f t="shared" si="21"/>
        <v/>
      </c>
      <c r="AX934" s="51"/>
      <c r="AY934" s="51" t="str">
        <f t="shared" si="22"/>
        <v/>
      </c>
      <c r="AZ934" s="68" t="str">
        <f t="shared" si="23"/>
        <v/>
      </c>
      <c r="BA934" s="68" t="str">
        <f t="shared" si="24"/>
        <v/>
      </c>
      <c r="BB934" s="68" t="str">
        <f t="shared" si="25"/>
        <v/>
      </c>
      <c r="BC934" s="68" t="str">
        <f t="shared" si="26"/>
        <v/>
      </c>
      <c r="BD934" s="68" t="str">
        <f t="shared" si="27"/>
        <v/>
      </c>
      <c r="BE934" s="68" t="str">
        <f t="shared" si="28"/>
        <v/>
      </c>
      <c r="BF934" s="51"/>
      <c r="BG934" s="69" t="str">
        <f t="shared" si="29"/>
        <v/>
      </c>
      <c r="BH934" s="67" t="str">
        <f t="shared" si="30"/>
        <v/>
      </c>
      <c r="BI934" s="67" t="str">
        <f t="shared" si="31"/>
        <v/>
      </c>
      <c r="BJ934" s="67" t="str">
        <f t="shared" si="32"/>
        <v/>
      </c>
      <c r="BK934" s="67" t="str">
        <f t="shared" si="33"/>
        <v/>
      </c>
      <c r="BL934" s="67" t="str">
        <f t="shared" si="34"/>
        <v/>
      </c>
      <c r="BM934" s="65" t="str">
        <f t="shared" si="35"/>
        <v/>
      </c>
      <c r="BN934" s="70"/>
      <c r="BO934" s="70"/>
      <c r="BP934" s="51"/>
      <c r="BQ934" s="51"/>
      <c r="BR934" s="51"/>
      <c r="BS934" s="69" t="str">
        <f t="shared" si="2920"/>
        <v/>
      </c>
      <c r="BT934" s="70"/>
      <c r="BU934" s="65"/>
      <c r="BV934" s="68"/>
      <c r="BW934" s="68"/>
      <c r="BX934" s="68"/>
      <c r="BY934" s="67" t="str">
        <f t="shared" si="44"/>
        <v/>
      </c>
      <c r="BZ934" s="65"/>
      <c r="CA934" s="65" t="str">
        <f t="shared" si="45"/>
        <v/>
      </c>
      <c r="CB934" s="67" t="str">
        <f t="shared" si="46"/>
        <v/>
      </c>
      <c r="CC934" s="67" t="str">
        <f t="shared" si="47"/>
        <v/>
      </c>
      <c r="CD934" s="67" t="str">
        <f t="shared" si="48"/>
        <v/>
      </c>
      <c r="CE934" s="67" t="str">
        <f t="shared" si="49"/>
        <v/>
      </c>
      <c r="CF934" s="65"/>
      <c r="CG934" s="65"/>
      <c r="CH934" s="68"/>
      <c r="CI934" s="68"/>
      <c r="CJ934" s="68"/>
      <c r="CK934" s="67" t="str">
        <f t="shared" si="54"/>
        <v/>
      </c>
      <c r="CL934" s="65"/>
      <c r="CM934" s="65"/>
      <c r="CN934" s="68"/>
      <c r="CO934" s="68"/>
      <c r="CP934" s="68"/>
      <c r="CQ934" s="67" t="str">
        <f t="shared" si="59"/>
        <v/>
      </c>
      <c r="CR934" s="65"/>
      <c r="CS934" s="65"/>
      <c r="CT934" s="68"/>
      <c r="CU934" s="68"/>
      <c r="CV934" s="68"/>
      <c r="CW934" s="67" t="str">
        <f t="shared" si="64"/>
        <v/>
      </c>
      <c r="CX934" s="65"/>
      <c r="CY934" s="65"/>
      <c r="CZ934" s="68"/>
      <c r="DA934" s="68"/>
      <c r="DB934" s="68"/>
      <c r="DC934" s="67" t="str">
        <f t="shared" si="69"/>
        <v/>
      </c>
      <c r="DD934" s="65"/>
      <c r="DE934" s="65"/>
      <c r="DF934" s="51"/>
      <c r="DG934" s="51"/>
      <c r="DH934" s="51"/>
      <c r="DI934" s="69" t="str">
        <f t="shared" si="74"/>
        <v/>
      </c>
      <c r="DJ934" s="70"/>
      <c r="DK934" s="70"/>
      <c r="DL934" s="51"/>
      <c r="DM934" s="51"/>
      <c r="DN934" s="51"/>
      <c r="DO934" s="69" t="str">
        <f t="shared" si="79"/>
        <v/>
      </c>
      <c r="DP934" s="51"/>
      <c r="DQ934" s="51"/>
      <c r="DR934" s="51"/>
      <c r="DS934" s="51"/>
      <c r="DT934" s="51"/>
      <c r="DU934" s="181"/>
    </row>
    <row r="935" spans="1:125" ht="15" x14ac:dyDescent="0.25">
      <c r="A935" s="50">
        <v>2014</v>
      </c>
      <c r="B935" s="51" t="s">
        <v>1219</v>
      </c>
      <c r="C935" s="50" t="s">
        <v>896</v>
      </c>
      <c r="D935" s="53" t="s">
        <v>431</v>
      </c>
      <c r="E935" s="50" t="s">
        <v>364</v>
      </c>
      <c r="F935" s="54">
        <v>156501</v>
      </c>
      <c r="G935" s="54" t="s">
        <v>364</v>
      </c>
      <c r="H935" s="54">
        <v>597673</v>
      </c>
      <c r="I935" s="55">
        <v>2879779</v>
      </c>
      <c r="J935" s="50"/>
      <c r="K935" s="50" t="s">
        <v>2032</v>
      </c>
      <c r="L935" s="58" t="s">
        <v>2032</v>
      </c>
      <c r="M935" s="58" t="s">
        <v>2032</v>
      </c>
      <c r="N935" s="58" t="s">
        <v>2032</v>
      </c>
      <c r="O935" s="58" t="s">
        <v>2032</v>
      </c>
      <c r="P935" s="59"/>
      <c r="Q935" s="60">
        <v>1686253</v>
      </c>
      <c r="R935" s="60">
        <v>95181</v>
      </c>
      <c r="S935" s="60">
        <v>310345</v>
      </c>
      <c r="T935" s="60">
        <v>778914</v>
      </c>
      <c r="U935" s="60">
        <v>9086</v>
      </c>
      <c r="V935" s="79"/>
      <c r="W935" s="90">
        <f t="shared" si="6033"/>
        <v>2879779</v>
      </c>
      <c r="X935" s="101">
        <v>469983</v>
      </c>
      <c r="Y935" s="50" t="s">
        <v>167</v>
      </c>
      <c r="Z935" s="50" t="s">
        <v>431</v>
      </c>
      <c r="AA935" s="51" t="str">
        <f t="shared" ref="AA935:AA938" si="6718">IF(A935 =2014,IF(Y935 ="",F935,""),"")</f>
        <v/>
      </c>
      <c r="AB935" s="68" t="str">
        <f t="shared" ref="AB935:AB938" si="6719">IF(A935 =2014,IF(Y935 ="",I935,""),"")</f>
        <v/>
      </c>
      <c r="AC935" s="68" t="str">
        <f t="shared" ref="AC935:AC938" si="6720">IF(A935 =2014,IF(Y935 ="",Q935,""),"")</f>
        <v/>
      </c>
      <c r="AD935" s="68" t="str">
        <f t="shared" ref="AD935:AD938" si="6721">IF(A935 =2014,IF(Y935 ="",R935,""),"")</f>
        <v/>
      </c>
      <c r="AE935" s="68" t="str">
        <f t="shared" ref="AE935:AE938" si="6722">IF(A935 =2014,IF(Y935 ="",S935,""),"")</f>
        <v/>
      </c>
      <c r="AF935" s="68" t="str">
        <f t="shared" ref="AF935:AF938" si="6723">IF(A935 =2014,IF(Y935 ="",T935+U935,""),"")</f>
        <v/>
      </c>
      <c r="AG935" s="67" t="str">
        <f t="shared" si="7"/>
        <v/>
      </c>
      <c r="AH935" s="51"/>
      <c r="AI935" s="51" t="str">
        <f t="shared" si="8"/>
        <v/>
      </c>
      <c r="AJ935" s="68" t="str">
        <f t="shared" si="9"/>
        <v/>
      </c>
      <c r="AK935" s="68" t="str">
        <f t="shared" si="10"/>
        <v/>
      </c>
      <c r="AL935" s="68" t="str">
        <f t="shared" si="11"/>
        <v/>
      </c>
      <c r="AM935" s="68" t="str">
        <f t="shared" si="12"/>
        <v/>
      </c>
      <c r="AN935" s="68" t="str">
        <f t="shared" si="13"/>
        <v/>
      </c>
      <c r="AO935" s="67" t="str">
        <f t="shared" si="14"/>
        <v/>
      </c>
      <c r="AP935" s="51"/>
      <c r="AQ935" s="51" t="str">
        <f t="shared" si="15"/>
        <v/>
      </c>
      <c r="AR935" s="68" t="str">
        <f t="shared" si="16"/>
        <v/>
      </c>
      <c r="AS935" s="68" t="str">
        <f t="shared" si="17"/>
        <v/>
      </c>
      <c r="AT935" s="68" t="str">
        <f t="shared" si="18"/>
        <v/>
      </c>
      <c r="AU935" s="68" t="str">
        <f t="shared" si="19"/>
        <v/>
      </c>
      <c r="AV935" s="68" t="str">
        <f t="shared" si="20"/>
        <v/>
      </c>
      <c r="AW935" s="67" t="str">
        <f t="shared" si="21"/>
        <v/>
      </c>
      <c r="AX935" s="51"/>
      <c r="AY935" s="51" t="str">
        <f t="shared" si="22"/>
        <v/>
      </c>
      <c r="AZ935" s="68" t="str">
        <f t="shared" si="23"/>
        <v/>
      </c>
      <c r="BA935" s="68" t="str">
        <f t="shared" si="24"/>
        <v/>
      </c>
      <c r="BB935" s="68" t="str">
        <f t="shared" si="25"/>
        <v/>
      </c>
      <c r="BC935" s="68" t="str">
        <f t="shared" si="26"/>
        <v/>
      </c>
      <c r="BD935" s="68" t="str">
        <f t="shared" si="27"/>
        <v/>
      </c>
      <c r="BE935" s="68" t="str">
        <f t="shared" si="28"/>
        <v/>
      </c>
      <c r="BF935" s="51"/>
      <c r="BG935" s="69" t="str">
        <f t="shared" si="29"/>
        <v/>
      </c>
      <c r="BH935" s="67" t="str">
        <f t="shared" si="30"/>
        <v/>
      </c>
      <c r="BI935" s="67" t="str">
        <f t="shared" si="31"/>
        <v/>
      </c>
      <c r="BJ935" s="67" t="str">
        <f t="shared" si="32"/>
        <v/>
      </c>
      <c r="BK935" s="67" t="str">
        <f t="shared" si="33"/>
        <v/>
      </c>
      <c r="BL935" s="67" t="str">
        <f t="shared" si="34"/>
        <v/>
      </c>
      <c r="BM935" s="65" t="str">
        <f t="shared" si="35"/>
        <v/>
      </c>
      <c r="BN935" s="70"/>
      <c r="BO935" s="71">
        <f t="shared" ref="BO935:BO938" si="6724">IF(A935 =2014,F935,"")</f>
        <v>156501</v>
      </c>
      <c r="BP935" s="51" t="str">
        <f t="shared" ref="BP935:BP938" si="6725">IF(A935 =2015,F935,"")</f>
        <v/>
      </c>
      <c r="BQ935" s="51" t="str">
        <f t="shared" ref="BQ935:BQ938" si="6726">IF(A935 =2016,F935,"")</f>
        <v/>
      </c>
      <c r="BR935" s="51" t="str">
        <f t="shared" ref="BR935:BR938" si="6727">IF(A935 =2017,F935,"")</f>
        <v/>
      </c>
      <c r="BS935" s="69" t="str">
        <f t="shared" si="2920"/>
        <v/>
      </c>
      <c r="BT935" s="70"/>
      <c r="BU935" s="65">
        <f t="shared" ref="BU935:BU938" si="6728">IF(A935 =2014,I935,"")</f>
        <v>2879779</v>
      </c>
      <c r="BV935" s="68" t="str">
        <f t="shared" ref="BV935:BV938" si="6729">IF(A935 =2015,I935,"")</f>
        <v/>
      </c>
      <c r="BW935" s="68" t="str">
        <f t="shared" ref="BW935:BW938" si="6730">IF(A935 =2016,I935,"")</f>
        <v/>
      </c>
      <c r="BX935" s="68" t="str">
        <f t="shared" ref="BX935:BX938" si="6731">IF(A935 =2017,I935,"")</f>
        <v/>
      </c>
      <c r="BY935" s="67" t="str">
        <f t="shared" si="44"/>
        <v/>
      </c>
      <c r="BZ935" s="65"/>
      <c r="CA935" s="65">
        <f t="shared" si="45"/>
        <v>469983</v>
      </c>
      <c r="CB935" s="67" t="str">
        <f t="shared" si="46"/>
        <v/>
      </c>
      <c r="CC935" s="67" t="str">
        <f t="shared" si="47"/>
        <v/>
      </c>
      <c r="CD935" s="67" t="str">
        <f t="shared" si="48"/>
        <v/>
      </c>
      <c r="CE935" s="67" t="str">
        <f t="shared" si="49"/>
        <v/>
      </c>
      <c r="CF935" s="65"/>
      <c r="CG935" s="65">
        <f t="shared" ref="CG935:CG938" si="6732">IF(A935 =2014,Q935+R935+S935+T935+U935,"")</f>
        <v>2879779</v>
      </c>
      <c r="CH935" s="68" t="str">
        <f t="shared" ref="CH935:CH938" si="6733">IF(A935 =2015,Q935+R935+S935+T935+U935,"")</f>
        <v/>
      </c>
      <c r="CI935" s="68" t="str">
        <f t="shared" ref="CI935:CI938" si="6734">IF(A935 =2016,Q935+R935+S935+T935+U935,"")</f>
        <v/>
      </c>
      <c r="CJ935" s="68" t="str">
        <f t="shared" ref="CJ935:CJ938" si="6735">IF(A935 =2017,Q935+R935+S935+T935+U935,"")</f>
        <v/>
      </c>
      <c r="CK935" s="67" t="str">
        <f t="shared" si="54"/>
        <v/>
      </c>
      <c r="CL935" s="65"/>
      <c r="CM935" s="65">
        <f t="shared" ref="CM935:CM938" si="6736">IF(A935 =2014,Q935,"")</f>
        <v>1686253</v>
      </c>
      <c r="CN935" s="68" t="str">
        <f t="shared" ref="CN935:CN938" si="6737">IF(A935 =2015,Q935,"")</f>
        <v/>
      </c>
      <c r="CO935" s="68" t="str">
        <f t="shared" ref="CO935:CO938" si="6738">IF(A935 =2016,Q935,"")</f>
        <v/>
      </c>
      <c r="CP935" s="68" t="str">
        <f t="shared" ref="CP935:CP938" si="6739">IF(A935 =2017,Q935,"")</f>
        <v/>
      </c>
      <c r="CQ935" s="67" t="str">
        <f t="shared" si="59"/>
        <v/>
      </c>
      <c r="CR935" s="65"/>
      <c r="CS935" s="65">
        <f t="shared" ref="CS935:CS938" si="6740">IF(A935 =2014,R935,"")</f>
        <v>95181</v>
      </c>
      <c r="CT935" s="68" t="str">
        <f t="shared" ref="CT935:CT938" si="6741">IF(A935 =2015,R935,"")</f>
        <v/>
      </c>
      <c r="CU935" s="68" t="str">
        <f t="shared" ref="CU935:CU938" si="6742">IF(A935 =2016,R935,"")</f>
        <v/>
      </c>
      <c r="CV935" s="68" t="str">
        <f t="shared" ref="CV935:CV938" si="6743">IF(A935 =2017,R935,"")</f>
        <v/>
      </c>
      <c r="CW935" s="67" t="str">
        <f t="shared" si="64"/>
        <v/>
      </c>
      <c r="CX935" s="65"/>
      <c r="CY935" s="65">
        <f t="shared" ref="CY935:CY938" si="6744">IF(A935 =2014,S935,"")</f>
        <v>310345</v>
      </c>
      <c r="CZ935" s="68" t="str">
        <f t="shared" ref="CZ935:CZ938" si="6745">IF(A935 =2015,S935,"")</f>
        <v/>
      </c>
      <c r="DA935" s="68" t="str">
        <f t="shared" ref="DA935:DA938" si="6746">IF(A935 =2016,S935,"")</f>
        <v/>
      </c>
      <c r="DB935" s="68" t="str">
        <f t="shared" ref="DB935:DB938" si="6747">IF(A935 =2017,S935,"")</f>
        <v/>
      </c>
      <c r="DC935" s="67" t="str">
        <f t="shared" si="69"/>
        <v/>
      </c>
      <c r="DD935" s="65"/>
      <c r="DE935" s="65">
        <f t="shared" ref="DE935:DE938" si="6748">IF(A935 =2014,T935,"")</f>
        <v>778914</v>
      </c>
      <c r="DF935" s="51" t="str">
        <f t="shared" ref="DF935:DF938" si="6749">IF(A935 =2015,T935,"")</f>
        <v/>
      </c>
      <c r="DG935" s="51" t="str">
        <f t="shared" ref="DG935:DG938" si="6750">IF(A935 =2016,T935,"")</f>
        <v/>
      </c>
      <c r="DH935" s="51" t="str">
        <f t="shared" ref="DH935:DH938" si="6751">IF(A935 =2017,T935,"")</f>
        <v/>
      </c>
      <c r="DI935" s="69" t="str">
        <f t="shared" si="74"/>
        <v/>
      </c>
      <c r="DJ935" s="70"/>
      <c r="DK935" s="65">
        <f t="shared" ref="DK935:DK938" si="6752">IF(A935 =2014,U935,"")</f>
        <v>9086</v>
      </c>
      <c r="DL935" s="51" t="str">
        <f t="shared" ref="DL935:DL938" si="6753">IF(A935 =2015,U935,"")</f>
        <v/>
      </c>
      <c r="DM935" s="51" t="str">
        <f t="shared" ref="DM935:DM938" si="6754">IF(A935 =2016,U935,"")</f>
        <v/>
      </c>
      <c r="DN935" s="51" t="str">
        <f t="shared" ref="DN935:DN938" si="6755">IF(A935 =2017,U935,"")</f>
        <v/>
      </c>
      <c r="DO935" s="69" t="str">
        <f t="shared" si="79"/>
        <v/>
      </c>
      <c r="DP935" s="51"/>
      <c r="DQ935" s="51"/>
      <c r="DR935" s="51"/>
      <c r="DS935" s="51"/>
      <c r="DT935" s="51"/>
      <c r="DU935" s="181"/>
    </row>
    <row r="936" spans="1:125" ht="15" x14ac:dyDescent="0.25">
      <c r="A936" s="50">
        <v>2015</v>
      </c>
      <c r="B936" s="51" t="s">
        <v>1219</v>
      </c>
      <c r="C936" s="50" t="s">
        <v>896</v>
      </c>
      <c r="D936" s="53" t="s">
        <v>431</v>
      </c>
      <c r="E936" s="50" t="s">
        <v>364</v>
      </c>
      <c r="F936" s="54">
        <v>166799</v>
      </c>
      <c r="G936" s="54" t="s">
        <v>364</v>
      </c>
      <c r="H936" s="54">
        <v>601106</v>
      </c>
      <c r="I936" s="55">
        <v>2516019</v>
      </c>
      <c r="J936" s="50"/>
      <c r="K936" s="50" t="s">
        <v>2032</v>
      </c>
      <c r="L936" s="58" t="s">
        <v>2032</v>
      </c>
      <c r="M936" s="58" t="s">
        <v>2032</v>
      </c>
      <c r="N936" s="58" t="s">
        <v>2032</v>
      </c>
      <c r="O936" s="58" t="s">
        <v>2032</v>
      </c>
      <c r="P936" s="59"/>
      <c r="Q936" s="60">
        <v>1577195</v>
      </c>
      <c r="R936" s="60">
        <v>85558</v>
      </c>
      <c r="S936" s="60">
        <v>332290</v>
      </c>
      <c r="T936" s="60">
        <v>508013</v>
      </c>
      <c r="U936" s="60">
        <v>0</v>
      </c>
      <c r="V936" s="79"/>
      <c r="W936" s="90">
        <f t="shared" si="6033"/>
        <v>2503056</v>
      </c>
      <c r="X936" s="101">
        <v>147924</v>
      </c>
      <c r="Y936" s="50" t="s">
        <v>167</v>
      </c>
      <c r="Z936" s="50" t="s">
        <v>431</v>
      </c>
      <c r="AA936" s="51" t="str">
        <f t="shared" si="6718"/>
        <v/>
      </c>
      <c r="AB936" s="68" t="str">
        <f t="shared" si="6719"/>
        <v/>
      </c>
      <c r="AC936" s="68" t="str">
        <f t="shared" si="6720"/>
        <v/>
      </c>
      <c r="AD936" s="68" t="str">
        <f t="shared" si="6721"/>
        <v/>
      </c>
      <c r="AE936" s="68" t="str">
        <f t="shared" si="6722"/>
        <v/>
      </c>
      <c r="AF936" s="68" t="str">
        <f t="shared" si="6723"/>
        <v/>
      </c>
      <c r="AG936" s="67" t="str">
        <f t="shared" si="7"/>
        <v/>
      </c>
      <c r="AH936" s="51"/>
      <c r="AI936" s="51" t="str">
        <f t="shared" si="8"/>
        <v/>
      </c>
      <c r="AJ936" s="68" t="str">
        <f t="shared" si="9"/>
        <v/>
      </c>
      <c r="AK936" s="68" t="str">
        <f t="shared" si="10"/>
        <v/>
      </c>
      <c r="AL936" s="68" t="str">
        <f t="shared" si="11"/>
        <v/>
      </c>
      <c r="AM936" s="68" t="str">
        <f t="shared" si="12"/>
        <v/>
      </c>
      <c r="AN936" s="68" t="str">
        <f t="shared" si="13"/>
        <v/>
      </c>
      <c r="AO936" s="67" t="str">
        <f t="shared" si="14"/>
        <v/>
      </c>
      <c r="AP936" s="51"/>
      <c r="AQ936" s="51" t="str">
        <f t="shared" si="15"/>
        <v/>
      </c>
      <c r="AR936" s="68" t="str">
        <f t="shared" si="16"/>
        <v/>
      </c>
      <c r="AS936" s="68" t="str">
        <f t="shared" si="17"/>
        <v/>
      </c>
      <c r="AT936" s="68" t="str">
        <f t="shared" si="18"/>
        <v/>
      </c>
      <c r="AU936" s="68" t="str">
        <f t="shared" si="19"/>
        <v/>
      </c>
      <c r="AV936" s="68" t="str">
        <f t="shared" si="20"/>
        <v/>
      </c>
      <c r="AW936" s="67" t="str">
        <f t="shared" si="21"/>
        <v/>
      </c>
      <c r="AX936" s="51"/>
      <c r="AY936" s="51" t="str">
        <f t="shared" si="22"/>
        <v/>
      </c>
      <c r="AZ936" s="68" t="str">
        <f t="shared" si="23"/>
        <v/>
      </c>
      <c r="BA936" s="68" t="str">
        <f t="shared" si="24"/>
        <v/>
      </c>
      <c r="BB936" s="68" t="str">
        <f t="shared" si="25"/>
        <v/>
      </c>
      <c r="BC936" s="68" t="str">
        <f t="shared" si="26"/>
        <v/>
      </c>
      <c r="BD936" s="68" t="str">
        <f t="shared" si="27"/>
        <v/>
      </c>
      <c r="BE936" s="68" t="str">
        <f t="shared" si="28"/>
        <v/>
      </c>
      <c r="BF936" s="51"/>
      <c r="BG936" s="69" t="str">
        <f t="shared" si="29"/>
        <v/>
      </c>
      <c r="BH936" s="67" t="str">
        <f t="shared" si="30"/>
        <v/>
      </c>
      <c r="BI936" s="67" t="str">
        <f t="shared" si="31"/>
        <v/>
      </c>
      <c r="BJ936" s="67" t="str">
        <f t="shared" si="32"/>
        <v/>
      </c>
      <c r="BK936" s="67" t="str">
        <f t="shared" si="33"/>
        <v/>
      </c>
      <c r="BL936" s="67" t="str">
        <f t="shared" si="34"/>
        <v/>
      </c>
      <c r="BM936" s="65" t="str">
        <f t="shared" si="35"/>
        <v/>
      </c>
      <c r="BN936" s="51"/>
      <c r="BO936" s="51" t="str">
        <f t="shared" si="6724"/>
        <v/>
      </c>
      <c r="BP936" s="71">
        <f t="shared" si="6725"/>
        <v>166799</v>
      </c>
      <c r="BQ936" s="51" t="str">
        <f t="shared" si="6726"/>
        <v/>
      </c>
      <c r="BR936" s="51" t="str">
        <f t="shared" si="6727"/>
        <v/>
      </c>
      <c r="BS936" s="69" t="str">
        <f t="shared" si="2920"/>
        <v/>
      </c>
      <c r="BT936" s="51"/>
      <c r="BU936" s="68" t="str">
        <f t="shared" si="6728"/>
        <v/>
      </c>
      <c r="BV936" s="65">
        <f t="shared" si="6729"/>
        <v>2516019</v>
      </c>
      <c r="BW936" s="68" t="str">
        <f t="shared" si="6730"/>
        <v/>
      </c>
      <c r="BX936" s="68" t="str">
        <f t="shared" si="6731"/>
        <v/>
      </c>
      <c r="BY936" s="67" t="str">
        <f t="shared" si="44"/>
        <v/>
      </c>
      <c r="BZ936" s="68"/>
      <c r="CA936" s="65" t="str">
        <f t="shared" si="45"/>
        <v/>
      </c>
      <c r="CB936" s="67">
        <f t="shared" si="46"/>
        <v>147924</v>
      </c>
      <c r="CC936" s="67" t="str">
        <f t="shared" si="47"/>
        <v/>
      </c>
      <c r="CD936" s="67" t="str">
        <f t="shared" si="48"/>
        <v/>
      </c>
      <c r="CE936" s="67" t="str">
        <f t="shared" si="49"/>
        <v/>
      </c>
      <c r="CF936" s="68"/>
      <c r="CG936" s="68" t="str">
        <f t="shared" si="6732"/>
        <v/>
      </c>
      <c r="CH936" s="65">
        <f t="shared" si="6733"/>
        <v>2503056</v>
      </c>
      <c r="CI936" s="68" t="str">
        <f t="shared" si="6734"/>
        <v/>
      </c>
      <c r="CJ936" s="68" t="str">
        <f t="shared" si="6735"/>
        <v/>
      </c>
      <c r="CK936" s="67" t="str">
        <f t="shared" si="54"/>
        <v/>
      </c>
      <c r="CL936" s="68"/>
      <c r="CM936" s="68" t="str">
        <f t="shared" si="6736"/>
        <v/>
      </c>
      <c r="CN936" s="65">
        <f t="shared" si="6737"/>
        <v>1577195</v>
      </c>
      <c r="CO936" s="68" t="str">
        <f t="shared" si="6738"/>
        <v/>
      </c>
      <c r="CP936" s="68" t="str">
        <f t="shared" si="6739"/>
        <v/>
      </c>
      <c r="CQ936" s="67" t="str">
        <f t="shared" si="59"/>
        <v/>
      </c>
      <c r="CR936" s="68"/>
      <c r="CS936" s="68" t="str">
        <f t="shared" si="6740"/>
        <v/>
      </c>
      <c r="CT936" s="65">
        <f t="shared" si="6741"/>
        <v>85558</v>
      </c>
      <c r="CU936" s="68" t="str">
        <f t="shared" si="6742"/>
        <v/>
      </c>
      <c r="CV936" s="68" t="str">
        <f t="shared" si="6743"/>
        <v/>
      </c>
      <c r="CW936" s="67" t="str">
        <f t="shared" si="64"/>
        <v/>
      </c>
      <c r="CX936" s="68"/>
      <c r="CY936" s="68" t="str">
        <f t="shared" si="6744"/>
        <v/>
      </c>
      <c r="CZ936" s="65">
        <f t="shared" si="6745"/>
        <v>332290</v>
      </c>
      <c r="DA936" s="68" t="str">
        <f t="shared" si="6746"/>
        <v/>
      </c>
      <c r="DB936" s="68" t="str">
        <f t="shared" si="6747"/>
        <v/>
      </c>
      <c r="DC936" s="67" t="str">
        <f t="shared" si="69"/>
        <v/>
      </c>
      <c r="DD936" s="68"/>
      <c r="DE936" s="68" t="str">
        <f t="shared" si="6748"/>
        <v/>
      </c>
      <c r="DF936" s="65">
        <f t="shared" si="6749"/>
        <v>508013</v>
      </c>
      <c r="DG936" s="51" t="str">
        <f t="shared" si="6750"/>
        <v/>
      </c>
      <c r="DH936" s="51" t="str">
        <f t="shared" si="6751"/>
        <v/>
      </c>
      <c r="DI936" s="69" t="str">
        <f t="shared" si="74"/>
        <v/>
      </c>
      <c r="DJ936" s="51"/>
      <c r="DK936" s="51" t="str">
        <f t="shared" si="6752"/>
        <v/>
      </c>
      <c r="DL936" s="65">
        <f t="shared" si="6753"/>
        <v>0</v>
      </c>
      <c r="DM936" s="51" t="str">
        <f t="shared" si="6754"/>
        <v/>
      </c>
      <c r="DN936" s="51" t="str">
        <f t="shared" si="6755"/>
        <v/>
      </c>
      <c r="DO936" s="69" t="str">
        <f t="shared" si="79"/>
        <v/>
      </c>
      <c r="DP936" s="51"/>
      <c r="DQ936" s="51"/>
      <c r="DR936" s="51"/>
      <c r="DS936" s="51"/>
      <c r="DT936" s="51"/>
      <c r="DU936" s="181"/>
    </row>
    <row r="937" spans="1:125" ht="15" x14ac:dyDescent="0.25">
      <c r="A937" s="50">
        <v>2016</v>
      </c>
      <c r="B937" s="51" t="s">
        <v>1219</v>
      </c>
      <c r="C937" s="50" t="s">
        <v>896</v>
      </c>
      <c r="D937" s="53" t="s">
        <v>431</v>
      </c>
      <c r="E937" s="50" t="s">
        <v>364</v>
      </c>
      <c r="F937" s="54">
        <v>159685</v>
      </c>
      <c r="G937" s="54" t="s">
        <v>364</v>
      </c>
      <c r="H937" s="54">
        <v>618190</v>
      </c>
      <c r="I937" s="55">
        <v>2734870</v>
      </c>
      <c r="J937" s="50"/>
      <c r="K937" s="50" t="s">
        <v>2032</v>
      </c>
      <c r="L937" s="58" t="s">
        <v>2032</v>
      </c>
      <c r="M937" s="58" t="s">
        <v>2032</v>
      </c>
      <c r="N937" s="58" t="s">
        <v>2032</v>
      </c>
      <c r="O937" s="58" t="s">
        <v>2032</v>
      </c>
      <c r="P937" s="59"/>
      <c r="Q937" s="60">
        <v>1871080</v>
      </c>
      <c r="R937" s="60">
        <v>118236</v>
      </c>
      <c r="S937" s="60">
        <v>314009</v>
      </c>
      <c r="T937" s="60">
        <v>404665</v>
      </c>
      <c r="U937" s="60">
        <v>26880</v>
      </c>
      <c r="V937" s="79"/>
      <c r="W937" s="90">
        <f t="shared" si="6033"/>
        <v>2734870</v>
      </c>
      <c r="X937" s="101">
        <v>0</v>
      </c>
      <c r="Y937" s="50" t="s">
        <v>167</v>
      </c>
      <c r="Z937" s="50" t="s">
        <v>431</v>
      </c>
      <c r="AA937" s="51" t="str">
        <f t="shared" si="6718"/>
        <v/>
      </c>
      <c r="AB937" s="68" t="str">
        <f t="shared" si="6719"/>
        <v/>
      </c>
      <c r="AC937" s="68" t="str">
        <f t="shared" si="6720"/>
        <v/>
      </c>
      <c r="AD937" s="68" t="str">
        <f t="shared" si="6721"/>
        <v/>
      </c>
      <c r="AE937" s="68" t="str">
        <f t="shared" si="6722"/>
        <v/>
      </c>
      <c r="AF937" s="68" t="str">
        <f t="shared" si="6723"/>
        <v/>
      </c>
      <c r="AG937" s="67" t="str">
        <f t="shared" si="7"/>
        <v/>
      </c>
      <c r="AH937" s="51"/>
      <c r="AI937" s="51" t="str">
        <f t="shared" si="8"/>
        <v/>
      </c>
      <c r="AJ937" s="68" t="str">
        <f t="shared" si="9"/>
        <v/>
      </c>
      <c r="AK937" s="68" t="str">
        <f t="shared" si="10"/>
        <v/>
      </c>
      <c r="AL937" s="68" t="str">
        <f t="shared" si="11"/>
        <v/>
      </c>
      <c r="AM937" s="68" t="str">
        <f t="shared" si="12"/>
        <v/>
      </c>
      <c r="AN937" s="68" t="str">
        <f t="shared" si="13"/>
        <v/>
      </c>
      <c r="AO937" s="67" t="str">
        <f t="shared" si="14"/>
        <v/>
      </c>
      <c r="AP937" s="51"/>
      <c r="AQ937" s="51" t="str">
        <f t="shared" si="15"/>
        <v/>
      </c>
      <c r="AR937" s="68" t="str">
        <f t="shared" si="16"/>
        <v/>
      </c>
      <c r="AS937" s="68" t="str">
        <f t="shared" si="17"/>
        <v/>
      </c>
      <c r="AT937" s="68" t="str">
        <f t="shared" si="18"/>
        <v/>
      </c>
      <c r="AU937" s="68" t="str">
        <f t="shared" si="19"/>
        <v/>
      </c>
      <c r="AV937" s="68" t="str">
        <f t="shared" si="20"/>
        <v/>
      </c>
      <c r="AW937" s="67" t="str">
        <f t="shared" si="21"/>
        <v/>
      </c>
      <c r="AX937" s="51"/>
      <c r="AY937" s="51" t="str">
        <f t="shared" si="22"/>
        <v/>
      </c>
      <c r="AZ937" s="68" t="str">
        <f t="shared" si="23"/>
        <v/>
      </c>
      <c r="BA937" s="68" t="str">
        <f t="shared" si="24"/>
        <v/>
      </c>
      <c r="BB937" s="68" t="str">
        <f t="shared" si="25"/>
        <v/>
      </c>
      <c r="BC937" s="68" t="str">
        <f t="shared" si="26"/>
        <v/>
      </c>
      <c r="BD937" s="68" t="str">
        <f t="shared" si="27"/>
        <v/>
      </c>
      <c r="BE937" s="68" t="str">
        <f t="shared" si="28"/>
        <v/>
      </c>
      <c r="BF937" s="51"/>
      <c r="BG937" s="69" t="str">
        <f t="shared" si="29"/>
        <v/>
      </c>
      <c r="BH937" s="67" t="str">
        <f t="shared" si="30"/>
        <v/>
      </c>
      <c r="BI937" s="67" t="str">
        <f t="shared" si="31"/>
        <v/>
      </c>
      <c r="BJ937" s="67" t="str">
        <f t="shared" si="32"/>
        <v/>
      </c>
      <c r="BK937" s="67" t="str">
        <f t="shared" si="33"/>
        <v/>
      </c>
      <c r="BL937" s="67" t="str">
        <f t="shared" si="34"/>
        <v/>
      </c>
      <c r="BM937" s="65" t="str">
        <f t="shared" si="35"/>
        <v/>
      </c>
      <c r="BN937" s="51"/>
      <c r="BO937" s="51" t="str">
        <f t="shared" si="6724"/>
        <v/>
      </c>
      <c r="BP937" s="51" t="str">
        <f t="shared" si="6725"/>
        <v/>
      </c>
      <c r="BQ937" s="71">
        <f t="shared" si="6726"/>
        <v>159685</v>
      </c>
      <c r="BR937" s="51" t="str">
        <f t="shared" si="6727"/>
        <v/>
      </c>
      <c r="BS937" s="69" t="str">
        <f t="shared" si="2920"/>
        <v/>
      </c>
      <c r="BT937" s="51"/>
      <c r="BU937" s="68" t="str">
        <f t="shared" si="6728"/>
        <v/>
      </c>
      <c r="BV937" s="68" t="str">
        <f t="shared" si="6729"/>
        <v/>
      </c>
      <c r="BW937" s="65">
        <f t="shared" si="6730"/>
        <v>2734870</v>
      </c>
      <c r="BX937" s="68" t="str">
        <f t="shared" si="6731"/>
        <v/>
      </c>
      <c r="BY937" s="67" t="str">
        <f t="shared" si="44"/>
        <v/>
      </c>
      <c r="BZ937" s="68"/>
      <c r="CA937" s="65" t="str">
        <f t="shared" si="45"/>
        <v/>
      </c>
      <c r="CB937" s="67" t="str">
        <f t="shared" si="46"/>
        <v/>
      </c>
      <c r="CC937" s="67">
        <f t="shared" si="47"/>
        <v>0</v>
      </c>
      <c r="CD937" s="67" t="str">
        <f t="shared" si="48"/>
        <v/>
      </c>
      <c r="CE937" s="67" t="str">
        <f t="shared" si="49"/>
        <v/>
      </c>
      <c r="CF937" s="68"/>
      <c r="CG937" s="68" t="str">
        <f t="shared" si="6732"/>
        <v/>
      </c>
      <c r="CH937" s="68" t="str">
        <f t="shared" si="6733"/>
        <v/>
      </c>
      <c r="CI937" s="65">
        <f t="shared" si="6734"/>
        <v>2734870</v>
      </c>
      <c r="CJ937" s="68" t="str">
        <f t="shared" si="6735"/>
        <v/>
      </c>
      <c r="CK937" s="67" t="str">
        <f t="shared" si="54"/>
        <v/>
      </c>
      <c r="CL937" s="68"/>
      <c r="CM937" s="68" t="str">
        <f t="shared" si="6736"/>
        <v/>
      </c>
      <c r="CN937" s="68" t="str">
        <f t="shared" si="6737"/>
        <v/>
      </c>
      <c r="CO937" s="65">
        <f t="shared" si="6738"/>
        <v>1871080</v>
      </c>
      <c r="CP937" s="68" t="str">
        <f t="shared" si="6739"/>
        <v/>
      </c>
      <c r="CQ937" s="67" t="str">
        <f t="shared" si="59"/>
        <v/>
      </c>
      <c r="CR937" s="68"/>
      <c r="CS937" s="68" t="str">
        <f t="shared" si="6740"/>
        <v/>
      </c>
      <c r="CT937" s="68" t="str">
        <f t="shared" si="6741"/>
        <v/>
      </c>
      <c r="CU937" s="65">
        <f t="shared" si="6742"/>
        <v>118236</v>
      </c>
      <c r="CV937" s="68" t="str">
        <f t="shared" si="6743"/>
        <v/>
      </c>
      <c r="CW937" s="67" t="str">
        <f t="shared" si="64"/>
        <v/>
      </c>
      <c r="CX937" s="68"/>
      <c r="CY937" s="68" t="str">
        <f t="shared" si="6744"/>
        <v/>
      </c>
      <c r="CZ937" s="68" t="str">
        <f t="shared" si="6745"/>
        <v/>
      </c>
      <c r="DA937" s="65">
        <f t="shared" si="6746"/>
        <v>314009</v>
      </c>
      <c r="DB937" s="68" t="str">
        <f t="shared" si="6747"/>
        <v/>
      </c>
      <c r="DC937" s="67" t="str">
        <f t="shared" si="69"/>
        <v/>
      </c>
      <c r="DD937" s="68"/>
      <c r="DE937" s="68" t="str">
        <f t="shared" si="6748"/>
        <v/>
      </c>
      <c r="DF937" s="51" t="str">
        <f t="shared" si="6749"/>
        <v/>
      </c>
      <c r="DG937" s="65">
        <f t="shared" si="6750"/>
        <v>404665</v>
      </c>
      <c r="DH937" s="51" t="str">
        <f t="shared" si="6751"/>
        <v/>
      </c>
      <c r="DI937" s="69" t="str">
        <f t="shared" si="74"/>
        <v/>
      </c>
      <c r="DJ937" s="51"/>
      <c r="DK937" s="51" t="str">
        <f t="shared" si="6752"/>
        <v/>
      </c>
      <c r="DL937" s="51" t="str">
        <f t="shared" si="6753"/>
        <v/>
      </c>
      <c r="DM937" s="65">
        <f t="shared" si="6754"/>
        <v>26880</v>
      </c>
      <c r="DN937" s="51" t="str">
        <f t="shared" si="6755"/>
        <v/>
      </c>
      <c r="DO937" s="69" t="str">
        <f t="shared" si="79"/>
        <v/>
      </c>
      <c r="DP937" s="51"/>
      <c r="DQ937" s="51"/>
      <c r="DR937" s="51"/>
      <c r="DS937" s="51"/>
      <c r="DT937" s="51"/>
      <c r="DU937" s="181"/>
    </row>
    <row r="938" spans="1:125" ht="15" x14ac:dyDescent="0.25">
      <c r="A938" s="50">
        <v>2017</v>
      </c>
      <c r="B938" s="51" t="s">
        <v>1219</v>
      </c>
      <c r="C938" s="50" t="s">
        <v>896</v>
      </c>
      <c r="D938" s="53" t="s">
        <v>431</v>
      </c>
      <c r="E938" s="50" t="s">
        <v>364</v>
      </c>
      <c r="F938" s="54">
        <v>158366</v>
      </c>
      <c r="G938" s="54" t="s">
        <v>364</v>
      </c>
      <c r="H938" s="54">
        <v>612503</v>
      </c>
      <c r="I938" s="55">
        <v>2757483</v>
      </c>
      <c r="J938" s="50"/>
      <c r="K938" s="50" t="s">
        <v>2032</v>
      </c>
      <c r="L938" s="58" t="s">
        <v>2032</v>
      </c>
      <c r="M938" s="58" t="s">
        <v>2032</v>
      </c>
      <c r="N938" s="58" t="s">
        <v>2032</v>
      </c>
      <c r="O938" s="58" t="s">
        <v>2032</v>
      </c>
      <c r="P938" s="59"/>
      <c r="Q938" s="60">
        <v>1734601</v>
      </c>
      <c r="R938" s="60">
        <v>180374</v>
      </c>
      <c r="S938" s="60">
        <v>357410</v>
      </c>
      <c r="T938" s="60">
        <v>467209</v>
      </c>
      <c r="U938" s="60">
        <v>17889</v>
      </c>
      <c r="V938" s="79"/>
      <c r="W938" s="90">
        <f t="shared" si="6033"/>
        <v>2757483</v>
      </c>
      <c r="X938" s="101">
        <v>80595</v>
      </c>
      <c r="Y938" s="50" t="s">
        <v>167</v>
      </c>
      <c r="Z938" s="50" t="s">
        <v>431</v>
      </c>
      <c r="AA938" s="51" t="str">
        <f t="shared" si="6718"/>
        <v/>
      </c>
      <c r="AB938" s="68" t="str">
        <f t="shared" si="6719"/>
        <v/>
      </c>
      <c r="AC938" s="68" t="str">
        <f t="shared" si="6720"/>
        <v/>
      </c>
      <c r="AD938" s="68" t="str">
        <f t="shared" si="6721"/>
        <v/>
      </c>
      <c r="AE938" s="68" t="str">
        <f t="shared" si="6722"/>
        <v/>
      </c>
      <c r="AF938" s="68" t="str">
        <f t="shared" si="6723"/>
        <v/>
      </c>
      <c r="AG938" s="67" t="str">
        <f t="shared" si="7"/>
        <v/>
      </c>
      <c r="AH938" s="51"/>
      <c r="AI938" s="51" t="str">
        <f t="shared" si="8"/>
        <v/>
      </c>
      <c r="AJ938" s="68" t="str">
        <f t="shared" si="9"/>
        <v/>
      </c>
      <c r="AK938" s="68" t="str">
        <f t="shared" si="10"/>
        <v/>
      </c>
      <c r="AL938" s="68" t="str">
        <f t="shared" si="11"/>
        <v/>
      </c>
      <c r="AM938" s="68" t="str">
        <f t="shared" si="12"/>
        <v/>
      </c>
      <c r="AN938" s="68" t="str">
        <f t="shared" si="13"/>
        <v/>
      </c>
      <c r="AO938" s="67" t="str">
        <f t="shared" si="14"/>
        <v/>
      </c>
      <c r="AP938" s="51"/>
      <c r="AQ938" s="51" t="str">
        <f t="shared" si="15"/>
        <v/>
      </c>
      <c r="AR938" s="68" t="str">
        <f t="shared" si="16"/>
        <v/>
      </c>
      <c r="AS938" s="68" t="str">
        <f t="shared" si="17"/>
        <v/>
      </c>
      <c r="AT938" s="68" t="str">
        <f t="shared" si="18"/>
        <v/>
      </c>
      <c r="AU938" s="68" t="str">
        <f t="shared" si="19"/>
        <v/>
      </c>
      <c r="AV938" s="68" t="str">
        <f t="shared" si="20"/>
        <v/>
      </c>
      <c r="AW938" s="67" t="str">
        <f t="shared" si="21"/>
        <v/>
      </c>
      <c r="AX938" s="51"/>
      <c r="AY938" s="51" t="str">
        <f t="shared" si="22"/>
        <v/>
      </c>
      <c r="AZ938" s="68" t="str">
        <f t="shared" si="23"/>
        <v/>
      </c>
      <c r="BA938" s="68" t="str">
        <f t="shared" si="24"/>
        <v/>
      </c>
      <c r="BB938" s="68" t="str">
        <f t="shared" si="25"/>
        <v/>
      </c>
      <c r="BC938" s="68" t="str">
        <f t="shared" si="26"/>
        <v/>
      </c>
      <c r="BD938" s="68" t="str">
        <f t="shared" si="27"/>
        <v/>
      </c>
      <c r="BE938" s="68" t="str">
        <f t="shared" si="28"/>
        <v/>
      </c>
      <c r="BF938" s="51"/>
      <c r="BG938" s="69" t="str">
        <f t="shared" si="29"/>
        <v/>
      </c>
      <c r="BH938" s="67" t="str">
        <f t="shared" si="30"/>
        <v/>
      </c>
      <c r="BI938" s="67" t="str">
        <f t="shared" si="31"/>
        <v/>
      </c>
      <c r="BJ938" s="67" t="str">
        <f t="shared" si="32"/>
        <v/>
      </c>
      <c r="BK938" s="67" t="str">
        <f t="shared" si="33"/>
        <v/>
      </c>
      <c r="BL938" s="67" t="str">
        <f t="shared" si="34"/>
        <v/>
      </c>
      <c r="BM938" s="65" t="str">
        <f t="shared" si="35"/>
        <v/>
      </c>
      <c r="BN938" s="51"/>
      <c r="BO938" s="51" t="str">
        <f t="shared" si="6724"/>
        <v/>
      </c>
      <c r="BP938" s="51" t="str">
        <f t="shared" si="6725"/>
        <v/>
      </c>
      <c r="BQ938" s="51" t="str">
        <f t="shared" si="6726"/>
        <v/>
      </c>
      <c r="BR938" s="71">
        <f t="shared" si="6727"/>
        <v>158366</v>
      </c>
      <c r="BS938" s="69" t="str">
        <f t="shared" si="2920"/>
        <v/>
      </c>
      <c r="BT938" s="51"/>
      <c r="BU938" s="68" t="str">
        <f t="shared" si="6728"/>
        <v/>
      </c>
      <c r="BV938" s="68" t="str">
        <f t="shared" si="6729"/>
        <v/>
      </c>
      <c r="BW938" s="68" t="str">
        <f t="shared" si="6730"/>
        <v/>
      </c>
      <c r="BX938" s="65">
        <f t="shared" si="6731"/>
        <v>2757483</v>
      </c>
      <c r="BY938" s="67" t="str">
        <f t="shared" si="44"/>
        <v/>
      </c>
      <c r="BZ938" s="68"/>
      <c r="CA938" s="65" t="str">
        <f t="shared" si="45"/>
        <v/>
      </c>
      <c r="CB938" s="67" t="str">
        <f t="shared" si="46"/>
        <v/>
      </c>
      <c r="CC938" s="67" t="str">
        <f t="shared" si="47"/>
        <v/>
      </c>
      <c r="CD938" s="67">
        <f t="shared" si="48"/>
        <v>80595</v>
      </c>
      <c r="CE938" s="67" t="str">
        <f t="shared" si="49"/>
        <v/>
      </c>
      <c r="CF938" s="68"/>
      <c r="CG938" s="68" t="str">
        <f t="shared" si="6732"/>
        <v/>
      </c>
      <c r="CH938" s="68" t="str">
        <f t="shared" si="6733"/>
        <v/>
      </c>
      <c r="CI938" s="68" t="str">
        <f t="shared" si="6734"/>
        <v/>
      </c>
      <c r="CJ938" s="65">
        <f t="shared" si="6735"/>
        <v>2757483</v>
      </c>
      <c r="CK938" s="67" t="str">
        <f t="shared" si="54"/>
        <v/>
      </c>
      <c r="CL938" s="68"/>
      <c r="CM938" s="68" t="str">
        <f t="shared" si="6736"/>
        <v/>
      </c>
      <c r="CN938" s="68" t="str">
        <f t="shared" si="6737"/>
        <v/>
      </c>
      <c r="CO938" s="68" t="str">
        <f t="shared" si="6738"/>
        <v/>
      </c>
      <c r="CP938" s="65">
        <f t="shared" si="6739"/>
        <v>1734601</v>
      </c>
      <c r="CQ938" s="67" t="str">
        <f t="shared" si="59"/>
        <v/>
      </c>
      <c r="CR938" s="68"/>
      <c r="CS938" s="68" t="str">
        <f t="shared" si="6740"/>
        <v/>
      </c>
      <c r="CT938" s="68" t="str">
        <f t="shared" si="6741"/>
        <v/>
      </c>
      <c r="CU938" s="68" t="str">
        <f t="shared" si="6742"/>
        <v/>
      </c>
      <c r="CV938" s="65">
        <f t="shared" si="6743"/>
        <v>180374</v>
      </c>
      <c r="CW938" s="67" t="str">
        <f t="shared" si="64"/>
        <v/>
      </c>
      <c r="CX938" s="68"/>
      <c r="CY938" s="68" t="str">
        <f t="shared" si="6744"/>
        <v/>
      </c>
      <c r="CZ938" s="68" t="str">
        <f t="shared" si="6745"/>
        <v/>
      </c>
      <c r="DA938" s="68" t="str">
        <f t="shared" si="6746"/>
        <v/>
      </c>
      <c r="DB938" s="65">
        <f t="shared" si="6747"/>
        <v>357410</v>
      </c>
      <c r="DC938" s="67" t="str">
        <f t="shared" si="69"/>
        <v/>
      </c>
      <c r="DD938" s="68"/>
      <c r="DE938" s="68" t="str">
        <f t="shared" si="6748"/>
        <v/>
      </c>
      <c r="DF938" s="51" t="str">
        <f t="shared" si="6749"/>
        <v/>
      </c>
      <c r="DG938" s="51" t="str">
        <f t="shared" si="6750"/>
        <v/>
      </c>
      <c r="DH938" s="65">
        <f t="shared" si="6751"/>
        <v>467209</v>
      </c>
      <c r="DI938" s="69" t="str">
        <f t="shared" si="74"/>
        <v/>
      </c>
      <c r="DJ938" s="51"/>
      <c r="DK938" s="51" t="str">
        <f t="shared" si="6752"/>
        <v/>
      </c>
      <c r="DL938" s="51" t="str">
        <f t="shared" si="6753"/>
        <v/>
      </c>
      <c r="DM938" s="51" t="str">
        <f t="shared" si="6754"/>
        <v/>
      </c>
      <c r="DN938" s="65">
        <f t="shared" si="6755"/>
        <v>17889</v>
      </c>
      <c r="DO938" s="69" t="str">
        <f t="shared" si="79"/>
        <v/>
      </c>
      <c r="DP938" s="51"/>
      <c r="DQ938" s="51"/>
      <c r="DR938" s="51"/>
      <c r="DS938" s="51"/>
      <c r="DT938" s="51"/>
      <c r="DU938" s="181"/>
    </row>
    <row r="939" spans="1:125" ht="15" x14ac:dyDescent="0.25">
      <c r="A939" s="56">
        <v>2018</v>
      </c>
      <c r="B939" s="51" t="s">
        <v>1219</v>
      </c>
      <c r="C939" s="50" t="s">
        <v>896</v>
      </c>
      <c r="D939" s="170" t="s">
        <v>431</v>
      </c>
      <c r="E939" s="50" t="s">
        <v>364</v>
      </c>
      <c r="F939" s="89">
        <v>179240</v>
      </c>
      <c r="G939" s="89">
        <v>0</v>
      </c>
      <c r="H939" s="89">
        <v>637224</v>
      </c>
      <c r="I939" s="90">
        <v>3012913</v>
      </c>
      <c r="J939" s="50"/>
      <c r="K939" s="50" t="s">
        <v>2032</v>
      </c>
      <c r="L939" s="58"/>
      <c r="M939" s="58"/>
      <c r="N939" s="58"/>
      <c r="O939" s="58"/>
      <c r="P939" s="91"/>
      <c r="Q939" s="92">
        <v>2111595</v>
      </c>
      <c r="R939" s="92">
        <v>88939</v>
      </c>
      <c r="S939" s="92">
        <v>391599</v>
      </c>
      <c r="T939" s="92">
        <v>420780</v>
      </c>
      <c r="U939" s="94"/>
      <c r="V939" s="94"/>
      <c r="W939" s="90">
        <f t="shared" si="6033"/>
        <v>3012913</v>
      </c>
      <c r="X939" s="90">
        <v>238098</v>
      </c>
      <c r="Y939" s="56" t="s">
        <v>167</v>
      </c>
      <c r="Z939" s="50"/>
      <c r="AA939" s="51"/>
      <c r="AB939" s="68"/>
      <c r="AC939" s="68"/>
      <c r="AD939" s="68"/>
      <c r="AE939" s="68"/>
      <c r="AF939" s="68"/>
      <c r="AG939" s="67" t="str">
        <f t="shared" si="7"/>
        <v/>
      </c>
      <c r="AH939" s="51"/>
      <c r="AI939" s="51" t="str">
        <f t="shared" si="8"/>
        <v/>
      </c>
      <c r="AJ939" s="68" t="str">
        <f t="shared" si="9"/>
        <v/>
      </c>
      <c r="AK939" s="68" t="str">
        <f t="shared" si="10"/>
        <v/>
      </c>
      <c r="AL939" s="68" t="str">
        <f t="shared" si="11"/>
        <v/>
      </c>
      <c r="AM939" s="68" t="str">
        <f t="shared" si="12"/>
        <v/>
      </c>
      <c r="AN939" s="68" t="str">
        <f t="shared" si="13"/>
        <v/>
      </c>
      <c r="AO939" s="67" t="str">
        <f t="shared" si="14"/>
        <v/>
      </c>
      <c r="AP939" s="51"/>
      <c r="AQ939" s="51" t="str">
        <f t="shared" si="15"/>
        <v/>
      </c>
      <c r="AR939" s="68" t="str">
        <f t="shared" si="16"/>
        <v/>
      </c>
      <c r="AS939" s="68" t="str">
        <f t="shared" si="17"/>
        <v/>
      </c>
      <c r="AT939" s="68" t="str">
        <f t="shared" si="18"/>
        <v/>
      </c>
      <c r="AU939" s="68" t="str">
        <f t="shared" si="19"/>
        <v/>
      </c>
      <c r="AV939" s="68" t="str">
        <f t="shared" si="20"/>
        <v/>
      </c>
      <c r="AW939" s="67" t="str">
        <f t="shared" si="21"/>
        <v/>
      </c>
      <c r="AX939" s="51"/>
      <c r="AY939" s="51" t="str">
        <f t="shared" si="22"/>
        <v/>
      </c>
      <c r="AZ939" s="68" t="str">
        <f t="shared" si="23"/>
        <v/>
      </c>
      <c r="BA939" s="68" t="str">
        <f t="shared" si="24"/>
        <v/>
      </c>
      <c r="BB939" s="68" t="str">
        <f t="shared" si="25"/>
        <v/>
      </c>
      <c r="BC939" s="68" t="str">
        <f t="shared" si="26"/>
        <v/>
      </c>
      <c r="BD939" s="68" t="str">
        <f t="shared" si="27"/>
        <v/>
      </c>
      <c r="BE939" s="68" t="str">
        <f t="shared" si="28"/>
        <v/>
      </c>
      <c r="BF939" s="51"/>
      <c r="BG939" s="69" t="str">
        <f t="shared" si="29"/>
        <v/>
      </c>
      <c r="BH939" s="67" t="str">
        <f t="shared" si="30"/>
        <v/>
      </c>
      <c r="BI939" s="67" t="str">
        <f t="shared" si="31"/>
        <v/>
      </c>
      <c r="BJ939" s="67" t="str">
        <f t="shared" si="32"/>
        <v/>
      </c>
      <c r="BK939" s="67" t="str">
        <f t="shared" si="33"/>
        <v/>
      </c>
      <c r="BL939" s="67" t="str">
        <f t="shared" si="34"/>
        <v/>
      </c>
      <c r="BM939" s="65" t="str">
        <f t="shared" si="35"/>
        <v/>
      </c>
      <c r="BN939" s="51"/>
      <c r="BO939" s="51"/>
      <c r="BP939" s="51"/>
      <c r="BQ939" s="51"/>
      <c r="BR939" s="70"/>
      <c r="BS939" s="96">
        <f t="shared" si="2920"/>
        <v>179240</v>
      </c>
      <c r="BT939" s="51"/>
      <c r="BU939" s="68"/>
      <c r="BV939" s="68"/>
      <c r="BW939" s="68"/>
      <c r="BX939" s="65"/>
      <c r="BY939" s="67">
        <f t="shared" si="44"/>
        <v>3012913</v>
      </c>
      <c r="BZ939" s="68"/>
      <c r="CA939" s="65" t="str">
        <f t="shared" si="45"/>
        <v/>
      </c>
      <c r="CB939" s="67" t="str">
        <f t="shared" si="46"/>
        <v/>
      </c>
      <c r="CC939" s="67" t="str">
        <f t="shared" si="47"/>
        <v/>
      </c>
      <c r="CD939" s="67" t="str">
        <f t="shared" si="48"/>
        <v/>
      </c>
      <c r="CE939" s="67">
        <f t="shared" si="49"/>
        <v>238098</v>
      </c>
      <c r="CF939" s="68"/>
      <c r="CG939" s="68"/>
      <c r="CH939" s="68"/>
      <c r="CI939" s="68"/>
      <c r="CJ939" s="65"/>
      <c r="CK939" s="67">
        <f t="shared" si="54"/>
        <v>3012913</v>
      </c>
      <c r="CL939" s="68"/>
      <c r="CM939" s="68"/>
      <c r="CN939" s="68"/>
      <c r="CO939" s="68"/>
      <c r="CP939" s="65"/>
      <c r="CQ939" s="67">
        <f t="shared" si="59"/>
        <v>2111595</v>
      </c>
      <c r="CR939" s="68"/>
      <c r="CS939" s="68"/>
      <c r="CT939" s="68"/>
      <c r="CU939" s="68"/>
      <c r="CV939" s="65"/>
      <c r="CW939" s="67">
        <f t="shared" si="64"/>
        <v>88939</v>
      </c>
      <c r="CX939" s="68"/>
      <c r="CY939" s="68"/>
      <c r="CZ939" s="68"/>
      <c r="DA939" s="68"/>
      <c r="DB939" s="65"/>
      <c r="DC939" s="67">
        <f t="shared" si="69"/>
        <v>391599</v>
      </c>
      <c r="DD939" s="68"/>
      <c r="DE939" s="68"/>
      <c r="DF939" s="51"/>
      <c r="DG939" s="51"/>
      <c r="DH939" s="70"/>
      <c r="DI939" s="67">
        <f t="shared" si="74"/>
        <v>420780</v>
      </c>
      <c r="DJ939" s="51"/>
      <c r="DK939" s="51"/>
      <c r="DL939" s="51"/>
      <c r="DM939" s="51"/>
      <c r="DN939" s="70"/>
      <c r="DO939" s="67">
        <f t="shared" si="79"/>
        <v>2111595</v>
      </c>
      <c r="DP939" s="51"/>
      <c r="DQ939" s="51"/>
      <c r="DR939" s="51"/>
      <c r="DS939" s="51"/>
      <c r="DT939" s="51"/>
      <c r="DU939" s="181"/>
    </row>
    <row r="940" spans="1:125" ht="15" x14ac:dyDescent="0.25">
      <c r="A940" s="50"/>
      <c r="B940" s="51"/>
      <c r="C940" s="50"/>
      <c r="D940" s="53"/>
      <c r="E940" s="50"/>
      <c r="F940" s="54"/>
      <c r="G940" s="54"/>
      <c r="H940" s="54"/>
      <c r="I940" s="55"/>
      <c r="J940" s="50"/>
      <c r="K940" s="50" t="s">
        <v>2032</v>
      </c>
      <c r="L940" s="58"/>
      <c r="M940" s="58"/>
      <c r="N940" s="58"/>
      <c r="O940" s="58"/>
      <c r="P940" s="59"/>
      <c r="Q940" s="60"/>
      <c r="R940" s="60"/>
      <c r="S940" s="60"/>
      <c r="T940" s="60"/>
      <c r="U940" s="60"/>
      <c r="V940" s="79"/>
      <c r="W940" s="90">
        <f t="shared" si="6033"/>
        <v>0</v>
      </c>
      <c r="X940" s="101"/>
      <c r="Y940" s="50"/>
      <c r="Z940" s="50"/>
      <c r="AA940" s="51"/>
      <c r="AB940" s="68"/>
      <c r="AC940" s="68"/>
      <c r="AD940" s="68"/>
      <c r="AE940" s="68"/>
      <c r="AF940" s="68"/>
      <c r="AG940" s="67" t="str">
        <f t="shared" si="7"/>
        <v/>
      </c>
      <c r="AH940" s="51"/>
      <c r="AI940" s="51" t="str">
        <f t="shared" si="8"/>
        <v/>
      </c>
      <c r="AJ940" s="68" t="str">
        <f t="shared" si="9"/>
        <v/>
      </c>
      <c r="AK940" s="68" t="str">
        <f t="shared" si="10"/>
        <v/>
      </c>
      <c r="AL940" s="68" t="str">
        <f t="shared" si="11"/>
        <v/>
      </c>
      <c r="AM940" s="68" t="str">
        <f t="shared" si="12"/>
        <v/>
      </c>
      <c r="AN940" s="68" t="str">
        <f t="shared" si="13"/>
        <v/>
      </c>
      <c r="AO940" s="67" t="str">
        <f t="shared" si="14"/>
        <v/>
      </c>
      <c r="AP940" s="51"/>
      <c r="AQ940" s="51" t="str">
        <f t="shared" si="15"/>
        <v/>
      </c>
      <c r="AR940" s="68" t="str">
        <f t="shared" si="16"/>
        <v/>
      </c>
      <c r="AS940" s="68" t="str">
        <f t="shared" si="17"/>
        <v/>
      </c>
      <c r="AT940" s="68" t="str">
        <f t="shared" si="18"/>
        <v/>
      </c>
      <c r="AU940" s="68" t="str">
        <f t="shared" si="19"/>
        <v/>
      </c>
      <c r="AV940" s="68" t="str">
        <f t="shared" si="20"/>
        <v/>
      </c>
      <c r="AW940" s="67" t="str">
        <f t="shared" si="21"/>
        <v/>
      </c>
      <c r="AX940" s="51"/>
      <c r="AY940" s="51" t="str">
        <f t="shared" si="22"/>
        <v/>
      </c>
      <c r="AZ940" s="68" t="str">
        <f t="shared" si="23"/>
        <v/>
      </c>
      <c r="BA940" s="68" t="str">
        <f t="shared" si="24"/>
        <v/>
      </c>
      <c r="BB940" s="68" t="str">
        <f t="shared" si="25"/>
        <v/>
      </c>
      <c r="BC940" s="68" t="str">
        <f t="shared" si="26"/>
        <v/>
      </c>
      <c r="BD940" s="68" t="str">
        <f t="shared" si="27"/>
        <v/>
      </c>
      <c r="BE940" s="68" t="str">
        <f t="shared" si="28"/>
        <v/>
      </c>
      <c r="BF940" s="51"/>
      <c r="BG940" s="69" t="str">
        <f t="shared" si="29"/>
        <v/>
      </c>
      <c r="BH940" s="67" t="str">
        <f t="shared" si="30"/>
        <v/>
      </c>
      <c r="BI940" s="67" t="str">
        <f t="shared" si="31"/>
        <v/>
      </c>
      <c r="BJ940" s="67" t="str">
        <f t="shared" si="32"/>
        <v/>
      </c>
      <c r="BK940" s="67" t="str">
        <f t="shared" si="33"/>
        <v/>
      </c>
      <c r="BL940" s="67" t="str">
        <f t="shared" si="34"/>
        <v/>
      </c>
      <c r="BM940" s="65" t="str">
        <f t="shared" si="35"/>
        <v/>
      </c>
      <c r="BN940" s="51"/>
      <c r="BO940" s="51"/>
      <c r="BP940" s="51"/>
      <c r="BQ940" s="51"/>
      <c r="BR940" s="70"/>
      <c r="BS940" s="69" t="str">
        <f t="shared" si="2920"/>
        <v/>
      </c>
      <c r="BT940" s="51"/>
      <c r="BU940" s="68"/>
      <c r="BV940" s="68"/>
      <c r="BW940" s="68"/>
      <c r="BX940" s="65"/>
      <c r="BY940" s="67" t="str">
        <f t="shared" si="44"/>
        <v/>
      </c>
      <c r="BZ940" s="68"/>
      <c r="CA940" s="65" t="str">
        <f t="shared" si="45"/>
        <v/>
      </c>
      <c r="CB940" s="67" t="str">
        <f t="shared" si="46"/>
        <v/>
      </c>
      <c r="CC940" s="67" t="str">
        <f t="shared" si="47"/>
        <v/>
      </c>
      <c r="CD940" s="67" t="str">
        <f t="shared" si="48"/>
        <v/>
      </c>
      <c r="CE940" s="67" t="str">
        <f t="shared" si="49"/>
        <v/>
      </c>
      <c r="CF940" s="68"/>
      <c r="CG940" s="68"/>
      <c r="CH940" s="68"/>
      <c r="CI940" s="68"/>
      <c r="CJ940" s="65"/>
      <c r="CK940" s="67" t="str">
        <f t="shared" si="54"/>
        <v/>
      </c>
      <c r="CL940" s="68"/>
      <c r="CM940" s="68"/>
      <c r="CN940" s="68"/>
      <c r="CO940" s="68"/>
      <c r="CP940" s="65"/>
      <c r="CQ940" s="67" t="str">
        <f t="shared" si="59"/>
        <v/>
      </c>
      <c r="CR940" s="68"/>
      <c r="CS940" s="68"/>
      <c r="CT940" s="68"/>
      <c r="CU940" s="68"/>
      <c r="CV940" s="65"/>
      <c r="CW940" s="67" t="str">
        <f t="shared" si="64"/>
        <v/>
      </c>
      <c r="CX940" s="68"/>
      <c r="CY940" s="68"/>
      <c r="CZ940" s="68"/>
      <c r="DA940" s="68"/>
      <c r="DB940" s="65"/>
      <c r="DC940" s="67" t="str">
        <f t="shared" si="69"/>
        <v/>
      </c>
      <c r="DD940" s="68"/>
      <c r="DE940" s="68"/>
      <c r="DF940" s="51"/>
      <c r="DG940" s="51"/>
      <c r="DH940" s="70"/>
      <c r="DI940" s="69" t="str">
        <f t="shared" si="74"/>
        <v/>
      </c>
      <c r="DJ940" s="51"/>
      <c r="DK940" s="51"/>
      <c r="DL940" s="51"/>
      <c r="DM940" s="51"/>
      <c r="DN940" s="70"/>
      <c r="DO940" s="69" t="str">
        <f t="shared" si="79"/>
        <v/>
      </c>
      <c r="DP940" s="51"/>
      <c r="DQ940" s="51"/>
      <c r="DR940" s="51"/>
      <c r="DS940" s="51"/>
      <c r="DT940" s="51"/>
      <c r="DU940" s="181"/>
    </row>
    <row r="941" spans="1:125" ht="15" x14ac:dyDescent="0.25">
      <c r="A941" s="50">
        <v>2014</v>
      </c>
      <c r="B941" s="51" t="s">
        <v>1238</v>
      </c>
      <c r="C941" s="50" t="s">
        <v>1106</v>
      </c>
      <c r="D941" s="53" t="s">
        <v>345</v>
      </c>
      <c r="E941" s="50" t="s">
        <v>364</v>
      </c>
      <c r="F941" s="54">
        <v>11714</v>
      </c>
      <c r="G941" s="54" t="s">
        <v>364</v>
      </c>
      <c r="H941" s="54">
        <v>76164</v>
      </c>
      <c r="I941" s="55">
        <v>369635</v>
      </c>
      <c r="J941" s="50"/>
      <c r="K941" s="50" t="s">
        <v>2032</v>
      </c>
      <c r="L941" s="58" t="s">
        <v>2032</v>
      </c>
      <c r="M941" s="58" t="s">
        <v>2032</v>
      </c>
      <c r="N941" s="58" t="s">
        <v>2032</v>
      </c>
      <c r="O941" s="58" t="s">
        <v>2032</v>
      </c>
      <c r="P941" s="59"/>
      <c r="Q941" s="60">
        <v>8371</v>
      </c>
      <c r="R941" s="60">
        <v>227405</v>
      </c>
      <c r="S941" s="60">
        <v>20605</v>
      </c>
      <c r="T941" s="60">
        <v>112415</v>
      </c>
      <c r="U941" s="60">
        <v>839</v>
      </c>
      <c r="V941" s="79"/>
      <c r="W941" s="90">
        <f t="shared" si="6033"/>
        <v>369635</v>
      </c>
      <c r="X941" s="101">
        <v>85514</v>
      </c>
      <c r="Y941" s="50"/>
      <c r="Z941" s="50" t="s">
        <v>345</v>
      </c>
      <c r="AA941" s="62">
        <f t="shared" ref="AA941:AA944" si="6756">IF(A941 =2014,IF(Y941 ="",F941,""),"")</f>
        <v>11714</v>
      </c>
      <c r="AB941" s="64">
        <f t="shared" ref="AB941:AB944" si="6757">IF(A941 =2014,IF(Y941 ="",I941,""),"")</f>
        <v>369635</v>
      </c>
      <c r="AC941" s="64">
        <f t="shared" ref="AC941:AC944" si="6758">IF(A941 =2014,IF(Y941 ="",Q941,""),"")</f>
        <v>8371</v>
      </c>
      <c r="AD941" s="64">
        <f t="shared" ref="AD941:AD944" si="6759">IF(A941 =2014,IF(Y941 ="",R941,""),"")</f>
        <v>227405</v>
      </c>
      <c r="AE941" s="65">
        <f t="shared" ref="AE941:AE944" si="6760">IF(A941 =2014,IF(Y941 ="",S941,""),"")</f>
        <v>20605</v>
      </c>
      <c r="AF941" s="65">
        <f t="shared" ref="AF941:AF944" si="6761">IF(A941 =2014,IF(Y941 ="",T941+U941,""),"")</f>
        <v>113254</v>
      </c>
      <c r="AG941" s="67">
        <f t="shared" si="7"/>
        <v>85514</v>
      </c>
      <c r="AH941" s="51"/>
      <c r="AI941" s="51" t="str">
        <f t="shared" si="8"/>
        <v/>
      </c>
      <c r="AJ941" s="68" t="str">
        <f t="shared" si="9"/>
        <v/>
      </c>
      <c r="AK941" s="68" t="str">
        <f t="shared" si="10"/>
        <v/>
      </c>
      <c r="AL941" s="68" t="str">
        <f t="shared" si="11"/>
        <v/>
      </c>
      <c r="AM941" s="68" t="str">
        <f t="shared" si="12"/>
        <v/>
      </c>
      <c r="AN941" s="68" t="str">
        <f t="shared" si="13"/>
        <v/>
      </c>
      <c r="AO941" s="67" t="str">
        <f t="shared" si="14"/>
        <v/>
      </c>
      <c r="AP941" s="51"/>
      <c r="AQ941" s="51" t="str">
        <f t="shared" si="15"/>
        <v/>
      </c>
      <c r="AR941" s="68" t="str">
        <f t="shared" si="16"/>
        <v/>
      </c>
      <c r="AS941" s="68" t="str">
        <f t="shared" si="17"/>
        <v/>
      </c>
      <c r="AT941" s="68" t="str">
        <f t="shared" si="18"/>
        <v/>
      </c>
      <c r="AU941" s="68" t="str">
        <f t="shared" si="19"/>
        <v/>
      </c>
      <c r="AV941" s="68" t="str">
        <f t="shared" si="20"/>
        <v/>
      </c>
      <c r="AW941" s="67" t="str">
        <f t="shared" si="21"/>
        <v/>
      </c>
      <c r="AX941" s="51"/>
      <c r="AY941" s="51" t="str">
        <f t="shared" si="22"/>
        <v/>
      </c>
      <c r="AZ941" s="68" t="str">
        <f t="shared" si="23"/>
        <v/>
      </c>
      <c r="BA941" s="68" t="str">
        <f t="shared" si="24"/>
        <v/>
      </c>
      <c r="BB941" s="68" t="str">
        <f t="shared" si="25"/>
        <v/>
      </c>
      <c r="BC941" s="68" t="str">
        <f t="shared" si="26"/>
        <v/>
      </c>
      <c r="BD941" s="68" t="str">
        <f t="shared" si="27"/>
        <v/>
      </c>
      <c r="BE941" s="68" t="str">
        <f t="shared" si="28"/>
        <v/>
      </c>
      <c r="BF941" s="51"/>
      <c r="BG941" s="69" t="str">
        <f t="shared" si="29"/>
        <v/>
      </c>
      <c r="BH941" s="67" t="str">
        <f t="shared" si="30"/>
        <v/>
      </c>
      <c r="BI941" s="67" t="str">
        <f t="shared" si="31"/>
        <v/>
      </c>
      <c r="BJ941" s="67" t="str">
        <f t="shared" si="32"/>
        <v/>
      </c>
      <c r="BK941" s="67" t="str">
        <f t="shared" si="33"/>
        <v/>
      </c>
      <c r="BL941" s="67" t="str">
        <f t="shared" si="34"/>
        <v/>
      </c>
      <c r="BM941" s="65" t="str">
        <f t="shared" si="35"/>
        <v/>
      </c>
      <c r="BN941" s="70"/>
      <c r="BO941" s="71">
        <f t="shared" ref="BO941:BO944" si="6762">IF(A941 =2014,F941,"")</f>
        <v>11714</v>
      </c>
      <c r="BP941" s="51" t="str">
        <f t="shared" ref="BP941:BP944" si="6763">IF(A941 =2015,F941,"")</f>
        <v/>
      </c>
      <c r="BQ941" s="51" t="str">
        <f t="shared" ref="BQ941:BQ944" si="6764">IF(A941 =2016,F941,"")</f>
        <v/>
      </c>
      <c r="BR941" s="51" t="str">
        <f t="shared" ref="BR941:BR944" si="6765">IF(A941 =2017,F941,"")</f>
        <v/>
      </c>
      <c r="BS941" s="69" t="str">
        <f t="shared" si="2920"/>
        <v/>
      </c>
      <c r="BT941" s="70"/>
      <c r="BU941" s="65">
        <f t="shared" ref="BU941:BU944" si="6766">IF(A941 =2014,I941,"")</f>
        <v>369635</v>
      </c>
      <c r="BV941" s="68" t="str">
        <f t="shared" ref="BV941:BV944" si="6767">IF(A941 =2015,I941,"")</f>
        <v/>
      </c>
      <c r="BW941" s="68" t="str">
        <f t="shared" ref="BW941:BW944" si="6768">IF(A941 =2016,I941,"")</f>
        <v/>
      </c>
      <c r="BX941" s="68" t="str">
        <f t="shared" ref="BX941:BX944" si="6769">IF(A941 =2017,I941,"")</f>
        <v/>
      </c>
      <c r="BY941" s="67" t="str">
        <f t="shared" si="44"/>
        <v/>
      </c>
      <c r="BZ941" s="65"/>
      <c r="CA941" s="65">
        <f t="shared" si="45"/>
        <v>85514</v>
      </c>
      <c r="CB941" s="67" t="str">
        <f t="shared" si="46"/>
        <v/>
      </c>
      <c r="CC941" s="67" t="str">
        <f t="shared" si="47"/>
        <v/>
      </c>
      <c r="CD941" s="67" t="str">
        <f t="shared" si="48"/>
        <v/>
      </c>
      <c r="CE941" s="67" t="str">
        <f t="shared" si="49"/>
        <v/>
      </c>
      <c r="CF941" s="65"/>
      <c r="CG941" s="65">
        <f t="shared" ref="CG941:CG944" si="6770">IF(A941 =2014,Q941+R941+S941+T941+U941,"")</f>
        <v>369635</v>
      </c>
      <c r="CH941" s="68" t="str">
        <f t="shared" ref="CH941:CH944" si="6771">IF(A941 =2015,Q941+R941+S941+T941+U941,"")</f>
        <v/>
      </c>
      <c r="CI941" s="68" t="str">
        <f t="shared" ref="CI941:CI944" si="6772">IF(A941 =2016,Q941+R941+S941+T941+U941,"")</f>
        <v/>
      </c>
      <c r="CJ941" s="68" t="str">
        <f t="shared" ref="CJ941:CJ944" si="6773">IF(A941 =2017,Q941+R941+S941+T941+U941,"")</f>
        <v/>
      </c>
      <c r="CK941" s="67" t="str">
        <f t="shared" si="54"/>
        <v/>
      </c>
      <c r="CL941" s="65"/>
      <c r="CM941" s="65">
        <f t="shared" ref="CM941:CM944" si="6774">IF(A941 =2014,Q941,"")</f>
        <v>8371</v>
      </c>
      <c r="CN941" s="68" t="str">
        <f t="shared" ref="CN941:CN944" si="6775">IF(A941 =2015,Q941,"")</f>
        <v/>
      </c>
      <c r="CO941" s="68" t="str">
        <f t="shared" ref="CO941:CO944" si="6776">IF(A941 =2016,Q941,"")</f>
        <v/>
      </c>
      <c r="CP941" s="68" t="str">
        <f t="shared" ref="CP941:CP944" si="6777">IF(A941 =2017,Q941,"")</f>
        <v/>
      </c>
      <c r="CQ941" s="67" t="str">
        <f t="shared" si="59"/>
        <v/>
      </c>
      <c r="CR941" s="65"/>
      <c r="CS941" s="65">
        <f t="shared" ref="CS941:CS944" si="6778">IF(A941 =2014,R941,"")</f>
        <v>227405</v>
      </c>
      <c r="CT941" s="68" t="str">
        <f t="shared" ref="CT941:CT944" si="6779">IF(A941 =2015,R941,"")</f>
        <v/>
      </c>
      <c r="CU941" s="68" t="str">
        <f t="shared" ref="CU941:CU944" si="6780">IF(A941 =2016,R941,"")</f>
        <v/>
      </c>
      <c r="CV941" s="68" t="str">
        <f t="shared" ref="CV941:CV944" si="6781">IF(A941 =2017,R941,"")</f>
        <v/>
      </c>
      <c r="CW941" s="67" t="str">
        <f t="shared" si="64"/>
        <v/>
      </c>
      <c r="CX941" s="65"/>
      <c r="CY941" s="65">
        <f t="shared" ref="CY941:CY944" si="6782">IF(A941 =2014,S941,"")</f>
        <v>20605</v>
      </c>
      <c r="CZ941" s="68" t="str">
        <f t="shared" ref="CZ941:CZ944" si="6783">IF(A941 =2015,S941,"")</f>
        <v/>
      </c>
      <c r="DA941" s="68" t="str">
        <f t="shared" ref="DA941:DA944" si="6784">IF(A941 =2016,S941,"")</f>
        <v/>
      </c>
      <c r="DB941" s="68" t="str">
        <f t="shared" ref="DB941:DB944" si="6785">IF(A941 =2017,S941,"")</f>
        <v/>
      </c>
      <c r="DC941" s="67" t="str">
        <f t="shared" si="69"/>
        <v/>
      </c>
      <c r="DD941" s="65"/>
      <c r="DE941" s="65">
        <f t="shared" ref="DE941:DE944" si="6786">IF(A941 =2014,T941,"")</f>
        <v>112415</v>
      </c>
      <c r="DF941" s="51" t="str">
        <f t="shared" ref="DF941:DF944" si="6787">IF(A941 =2015,T941,"")</f>
        <v/>
      </c>
      <c r="DG941" s="51" t="str">
        <f t="shared" ref="DG941:DG944" si="6788">IF(A941 =2016,T941,"")</f>
        <v/>
      </c>
      <c r="DH941" s="51" t="str">
        <f t="shared" ref="DH941:DH944" si="6789">IF(A941 =2017,T941,"")</f>
        <v/>
      </c>
      <c r="DI941" s="69" t="str">
        <f t="shared" si="74"/>
        <v/>
      </c>
      <c r="DJ941" s="70"/>
      <c r="DK941" s="65">
        <f t="shared" ref="DK941:DK944" si="6790">IF(A941 =2014,U941,"")</f>
        <v>839</v>
      </c>
      <c r="DL941" s="51" t="str">
        <f t="shared" ref="DL941:DL944" si="6791">IF(A941 =2015,U941,"")</f>
        <v/>
      </c>
      <c r="DM941" s="51" t="str">
        <f t="shared" ref="DM941:DM944" si="6792">IF(A941 =2016,U941,"")</f>
        <v/>
      </c>
      <c r="DN941" s="51" t="str">
        <f t="shared" ref="DN941:DN944" si="6793">IF(A941 =2017,U941,"")</f>
        <v/>
      </c>
      <c r="DO941" s="69" t="str">
        <f t="shared" si="79"/>
        <v/>
      </c>
      <c r="DP941" s="51"/>
      <c r="DQ941" s="51"/>
      <c r="DR941" s="51"/>
      <c r="DS941" s="51"/>
      <c r="DT941" s="51"/>
      <c r="DU941" s="181"/>
    </row>
    <row r="942" spans="1:125" ht="15" x14ac:dyDescent="0.25">
      <c r="A942" s="50">
        <v>2015</v>
      </c>
      <c r="B942" s="51" t="s">
        <v>1238</v>
      </c>
      <c r="C942" s="50" t="s">
        <v>1106</v>
      </c>
      <c r="D942" s="53" t="s">
        <v>345</v>
      </c>
      <c r="E942" s="50" t="s">
        <v>364</v>
      </c>
      <c r="F942" s="54">
        <v>11778</v>
      </c>
      <c r="G942" s="54" t="s">
        <v>364</v>
      </c>
      <c r="H942" s="54">
        <v>68505</v>
      </c>
      <c r="I942" s="55">
        <v>417709</v>
      </c>
      <c r="J942" s="50"/>
      <c r="K942" s="50" t="s">
        <v>2032</v>
      </c>
      <c r="L942" s="58" t="s">
        <v>2032</v>
      </c>
      <c r="M942" s="58" t="s">
        <v>2032</v>
      </c>
      <c r="N942" s="58" t="s">
        <v>2032</v>
      </c>
      <c r="O942" s="58" t="s">
        <v>2032</v>
      </c>
      <c r="P942" s="59"/>
      <c r="Q942" s="60">
        <v>0</v>
      </c>
      <c r="R942" s="60">
        <v>306881</v>
      </c>
      <c r="S942" s="60">
        <v>28975</v>
      </c>
      <c r="T942" s="60">
        <v>65000</v>
      </c>
      <c r="U942" s="60">
        <v>16853</v>
      </c>
      <c r="V942" s="79"/>
      <c r="W942" s="90">
        <f t="shared" si="6033"/>
        <v>417709</v>
      </c>
      <c r="X942" s="101">
        <v>23596</v>
      </c>
      <c r="Y942" s="50"/>
      <c r="Z942" s="50" t="s">
        <v>345</v>
      </c>
      <c r="AA942" s="51" t="str">
        <f t="shared" si="6756"/>
        <v/>
      </c>
      <c r="AB942" s="68" t="str">
        <f t="shared" si="6757"/>
        <v/>
      </c>
      <c r="AC942" s="68" t="str">
        <f t="shared" si="6758"/>
        <v/>
      </c>
      <c r="AD942" s="68" t="str">
        <f t="shared" si="6759"/>
        <v/>
      </c>
      <c r="AE942" s="68" t="str">
        <f t="shared" si="6760"/>
        <v/>
      </c>
      <c r="AF942" s="68" t="str">
        <f t="shared" si="6761"/>
        <v/>
      </c>
      <c r="AG942" s="67" t="str">
        <f t="shared" si="7"/>
        <v/>
      </c>
      <c r="AH942" s="51"/>
      <c r="AI942" s="80">
        <f t="shared" si="8"/>
        <v>11778</v>
      </c>
      <c r="AJ942" s="68">
        <f t="shared" si="9"/>
        <v>417709</v>
      </c>
      <c r="AK942" s="68">
        <f t="shared" si="10"/>
        <v>0</v>
      </c>
      <c r="AL942" s="68">
        <f t="shared" si="11"/>
        <v>306881</v>
      </c>
      <c r="AM942" s="68">
        <f t="shared" si="12"/>
        <v>28975</v>
      </c>
      <c r="AN942" s="68">
        <f t="shared" si="13"/>
        <v>81853</v>
      </c>
      <c r="AO942" s="67">
        <f t="shared" si="14"/>
        <v>23596</v>
      </c>
      <c r="AP942" s="51"/>
      <c r="AQ942" s="51" t="str">
        <f t="shared" si="15"/>
        <v/>
      </c>
      <c r="AR942" s="68" t="str">
        <f t="shared" si="16"/>
        <v/>
      </c>
      <c r="AS942" s="68" t="str">
        <f t="shared" si="17"/>
        <v/>
      </c>
      <c r="AT942" s="68" t="str">
        <f t="shared" si="18"/>
        <v/>
      </c>
      <c r="AU942" s="68" t="str">
        <f t="shared" si="19"/>
        <v/>
      </c>
      <c r="AV942" s="68" t="str">
        <f t="shared" si="20"/>
        <v/>
      </c>
      <c r="AW942" s="67" t="str">
        <f t="shared" si="21"/>
        <v/>
      </c>
      <c r="AX942" s="51"/>
      <c r="AY942" s="51" t="str">
        <f t="shared" si="22"/>
        <v/>
      </c>
      <c r="AZ942" s="68" t="str">
        <f t="shared" si="23"/>
        <v/>
      </c>
      <c r="BA942" s="68" t="str">
        <f t="shared" si="24"/>
        <v/>
      </c>
      <c r="BB942" s="68" t="str">
        <f t="shared" si="25"/>
        <v/>
      </c>
      <c r="BC942" s="68" t="str">
        <f t="shared" si="26"/>
        <v/>
      </c>
      <c r="BD942" s="68" t="str">
        <f t="shared" si="27"/>
        <v/>
      </c>
      <c r="BE942" s="68" t="str">
        <f t="shared" si="28"/>
        <v/>
      </c>
      <c r="BF942" s="51"/>
      <c r="BG942" s="69" t="str">
        <f t="shared" si="29"/>
        <v/>
      </c>
      <c r="BH942" s="67" t="str">
        <f t="shared" si="30"/>
        <v/>
      </c>
      <c r="BI942" s="67" t="str">
        <f t="shared" si="31"/>
        <v/>
      </c>
      <c r="BJ942" s="67" t="str">
        <f t="shared" si="32"/>
        <v/>
      </c>
      <c r="BK942" s="67" t="str">
        <f t="shared" si="33"/>
        <v/>
      </c>
      <c r="BL942" s="67" t="str">
        <f t="shared" si="34"/>
        <v/>
      </c>
      <c r="BM942" s="65" t="str">
        <f t="shared" si="35"/>
        <v/>
      </c>
      <c r="BN942" s="51"/>
      <c r="BO942" s="51" t="str">
        <f t="shared" si="6762"/>
        <v/>
      </c>
      <c r="BP942" s="71">
        <f t="shared" si="6763"/>
        <v>11778</v>
      </c>
      <c r="BQ942" s="51" t="str">
        <f t="shared" si="6764"/>
        <v/>
      </c>
      <c r="BR942" s="51" t="str">
        <f t="shared" si="6765"/>
        <v/>
      </c>
      <c r="BS942" s="69" t="str">
        <f t="shared" si="2920"/>
        <v/>
      </c>
      <c r="BT942" s="51"/>
      <c r="BU942" s="68" t="str">
        <f t="shared" si="6766"/>
        <v/>
      </c>
      <c r="BV942" s="65">
        <f t="shared" si="6767"/>
        <v>417709</v>
      </c>
      <c r="BW942" s="68" t="str">
        <f t="shared" si="6768"/>
        <v/>
      </c>
      <c r="BX942" s="68" t="str">
        <f t="shared" si="6769"/>
        <v/>
      </c>
      <c r="BY942" s="67" t="str">
        <f t="shared" si="44"/>
        <v/>
      </c>
      <c r="BZ942" s="68"/>
      <c r="CA942" s="65" t="str">
        <f t="shared" si="45"/>
        <v/>
      </c>
      <c r="CB942" s="67">
        <f t="shared" si="46"/>
        <v>23596</v>
      </c>
      <c r="CC942" s="67" t="str">
        <f t="shared" si="47"/>
        <v/>
      </c>
      <c r="CD942" s="67" t="str">
        <f t="shared" si="48"/>
        <v/>
      </c>
      <c r="CE942" s="67" t="str">
        <f t="shared" si="49"/>
        <v/>
      </c>
      <c r="CF942" s="68"/>
      <c r="CG942" s="68" t="str">
        <f t="shared" si="6770"/>
        <v/>
      </c>
      <c r="CH942" s="65">
        <f t="shared" si="6771"/>
        <v>417709</v>
      </c>
      <c r="CI942" s="68" t="str">
        <f t="shared" si="6772"/>
        <v/>
      </c>
      <c r="CJ942" s="68" t="str">
        <f t="shared" si="6773"/>
        <v/>
      </c>
      <c r="CK942" s="67" t="str">
        <f t="shared" si="54"/>
        <v/>
      </c>
      <c r="CL942" s="68"/>
      <c r="CM942" s="68" t="str">
        <f t="shared" si="6774"/>
        <v/>
      </c>
      <c r="CN942" s="65">
        <f t="shared" si="6775"/>
        <v>0</v>
      </c>
      <c r="CO942" s="68" t="str">
        <f t="shared" si="6776"/>
        <v/>
      </c>
      <c r="CP942" s="68" t="str">
        <f t="shared" si="6777"/>
        <v/>
      </c>
      <c r="CQ942" s="67" t="str">
        <f t="shared" si="59"/>
        <v/>
      </c>
      <c r="CR942" s="68"/>
      <c r="CS942" s="68" t="str">
        <f t="shared" si="6778"/>
        <v/>
      </c>
      <c r="CT942" s="65">
        <f t="shared" si="6779"/>
        <v>306881</v>
      </c>
      <c r="CU942" s="68" t="str">
        <f t="shared" si="6780"/>
        <v/>
      </c>
      <c r="CV942" s="68" t="str">
        <f t="shared" si="6781"/>
        <v/>
      </c>
      <c r="CW942" s="67" t="str">
        <f t="shared" si="64"/>
        <v/>
      </c>
      <c r="CX942" s="68"/>
      <c r="CY942" s="68" t="str">
        <f t="shared" si="6782"/>
        <v/>
      </c>
      <c r="CZ942" s="65">
        <f t="shared" si="6783"/>
        <v>28975</v>
      </c>
      <c r="DA942" s="68" t="str">
        <f t="shared" si="6784"/>
        <v/>
      </c>
      <c r="DB942" s="68" t="str">
        <f t="shared" si="6785"/>
        <v/>
      </c>
      <c r="DC942" s="67" t="str">
        <f t="shared" si="69"/>
        <v/>
      </c>
      <c r="DD942" s="68"/>
      <c r="DE942" s="68" t="str">
        <f t="shared" si="6786"/>
        <v/>
      </c>
      <c r="DF942" s="65">
        <f t="shared" si="6787"/>
        <v>65000</v>
      </c>
      <c r="DG942" s="51" t="str">
        <f t="shared" si="6788"/>
        <v/>
      </c>
      <c r="DH942" s="51" t="str">
        <f t="shared" si="6789"/>
        <v/>
      </c>
      <c r="DI942" s="69" t="str">
        <f t="shared" si="74"/>
        <v/>
      </c>
      <c r="DJ942" s="51"/>
      <c r="DK942" s="51" t="str">
        <f t="shared" si="6790"/>
        <v/>
      </c>
      <c r="DL942" s="65">
        <f t="shared" si="6791"/>
        <v>16853</v>
      </c>
      <c r="DM942" s="51" t="str">
        <f t="shared" si="6792"/>
        <v/>
      </c>
      <c r="DN942" s="51" t="str">
        <f t="shared" si="6793"/>
        <v/>
      </c>
      <c r="DO942" s="69" t="str">
        <f t="shared" si="79"/>
        <v/>
      </c>
      <c r="DP942" s="51"/>
      <c r="DQ942" s="51"/>
      <c r="DR942" s="51"/>
      <c r="DS942" s="51"/>
      <c r="DT942" s="51"/>
      <c r="DU942" s="181"/>
    </row>
    <row r="943" spans="1:125" ht="15" x14ac:dyDescent="0.25">
      <c r="A943" s="50">
        <v>2016</v>
      </c>
      <c r="B943" s="51" t="s">
        <v>1238</v>
      </c>
      <c r="C943" s="50" t="s">
        <v>1106</v>
      </c>
      <c r="D943" s="53" t="s">
        <v>345</v>
      </c>
      <c r="E943" s="50" t="s">
        <v>364</v>
      </c>
      <c r="F943" s="54">
        <v>10407</v>
      </c>
      <c r="G943" s="54" t="s">
        <v>364</v>
      </c>
      <c r="H943" s="54">
        <v>64973</v>
      </c>
      <c r="I943" s="55">
        <v>430865</v>
      </c>
      <c r="J943" s="50"/>
      <c r="K943" s="50" t="s">
        <v>2032</v>
      </c>
      <c r="L943" s="58" t="s">
        <v>2032</v>
      </c>
      <c r="M943" s="58" t="s">
        <v>2032</v>
      </c>
      <c r="N943" s="58" t="s">
        <v>2032</v>
      </c>
      <c r="O943" s="58" t="s">
        <v>2032</v>
      </c>
      <c r="P943" s="59"/>
      <c r="Q943" s="60">
        <v>0</v>
      </c>
      <c r="R943" s="60">
        <v>192666</v>
      </c>
      <c r="S943" s="60">
        <v>17539</v>
      </c>
      <c r="T943" s="60">
        <v>202500</v>
      </c>
      <c r="U943" s="60">
        <v>18160</v>
      </c>
      <c r="V943" s="79"/>
      <c r="W943" s="90">
        <f t="shared" si="6033"/>
        <v>430865</v>
      </c>
      <c r="X943" s="101">
        <v>14308</v>
      </c>
      <c r="Y943" s="50"/>
      <c r="Z943" s="50" t="s">
        <v>345</v>
      </c>
      <c r="AA943" s="51" t="str">
        <f t="shared" si="6756"/>
        <v/>
      </c>
      <c r="AB943" s="68" t="str">
        <f t="shared" si="6757"/>
        <v/>
      </c>
      <c r="AC943" s="68" t="str">
        <f t="shared" si="6758"/>
        <v/>
      </c>
      <c r="AD943" s="68" t="str">
        <f t="shared" si="6759"/>
        <v/>
      </c>
      <c r="AE943" s="68" t="str">
        <f t="shared" si="6760"/>
        <v/>
      </c>
      <c r="AF943" s="68" t="str">
        <f t="shared" si="6761"/>
        <v/>
      </c>
      <c r="AG943" s="67" t="str">
        <f t="shared" si="7"/>
        <v/>
      </c>
      <c r="AH943" s="51"/>
      <c r="AI943" s="51" t="str">
        <f t="shared" si="8"/>
        <v/>
      </c>
      <c r="AJ943" s="68" t="str">
        <f t="shared" si="9"/>
        <v/>
      </c>
      <c r="AK943" s="68" t="str">
        <f t="shared" si="10"/>
        <v/>
      </c>
      <c r="AL943" s="68" t="str">
        <f t="shared" si="11"/>
        <v/>
      </c>
      <c r="AM943" s="68" t="str">
        <f t="shared" si="12"/>
        <v/>
      </c>
      <c r="AN943" s="68" t="str">
        <f t="shared" si="13"/>
        <v/>
      </c>
      <c r="AO943" s="67" t="str">
        <f t="shared" si="14"/>
        <v/>
      </c>
      <c r="AP943" s="51"/>
      <c r="AQ943" s="80">
        <f t="shared" si="15"/>
        <v>10407</v>
      </c>
      <c r="AR943" s="68">
        <f t="shared" si="16"/>
        <v>430865</v>
      </c>
      <c r="AS943" s="68">
        <f t="shared" si="17"/>
        <v>0</v>
      </c>
      <c r="AT943" s="68">
        <f t="shared" si="18"/>
        <v>192666</v>
      </c>
      <c r="AU943" s="68">
        <f t="shared" si="19"/>
        <v>17539</v>
      </c>
      <c r="AV943" s="68">
        <f t="shared" si="20"/>
        <v>220660</v>
      </c>
      <c r="AW943" s="67">
        <f t="shared" si="21"/>
        <v>14308</v>
      </c>
      <c r="AX943" s="51"/>
      <c r="AY943" s="51" t="str">
        <f t="shared" si="22"/>
        <v/>
      </c>
      <c r="AZ943" s="68" t="str">
        <f t="shared" si="23"/>
        <v/>
      </c>
      <c r="BA943" s="68" t="str">
        <f t="shared" si="24"/>
        <v/>
      </c>
      <c r="BB943" s="68" t="str">
        <f t="shared" si="25"/>
        <v/>
      </c>
      <c r="BC943" s="68" t="str">
        <f t="shared" si="26"/>
        <v/>
      </c>
      <c r="BD943" s="68" t="str">
        <f t="shared" si="27"/>
        <v/>
      </c>
      <c r="BE943" s="68" t="str">
        <f t="shared" si="28"/>
        <v/>
      </c>
      <c r="BF943" s="51"/>
      <c r="BG943" s="69" t="str">
        <f t="shared" si="29"/>
        <v/>
      </c>
      <c r="BH943" s="67" t="str">
        <f t="shared" si="30"/>
        <v/>
      </c>
      <c r="BI943" s="67" t="str">
        <f t="shared" si="31"/>
        <v/>
      </c>
      <c r="BJ943" s="67" t="str">
        <f t="shared" si="32"/>
        <v/>
      </c>
      <c r="BK943" s="67" t="str">
        <f t="shared" si="33"/>
        <v/>
      </c>
      <c r="BL943" s="67" t="str">
        <f t="shared" si="34"/>
        <v/>
      </c>
      <c r="BM943" s="65" t="str">
        <f t="shared" si="35"/>
        <v/>
      </c>
      <c r="BN943" s="51"/>
      <c r="BO943" s="51" t="str">
        <f t="shared" si="6762"/>
        <v/>
      </c>
      <c r="BP943" s="51" t="str">
        <f t="shared" si="6763"/>
        <v/>
      </c>
      <c r="BQ943" s="71">
        <f t="shared" si="6764"/>
        <v>10407</v>
      </c>
      <c r="BR943" s="51" t="str">
        <f t="shared" si="6765"/>
        <v/>
      </c>
      <c r="BS943" s="69" t="str">
        <f t="shared" si="2920"/>
        <v/>
      </c>
      <c r="BT943" s="51"/>
      <c r="BU943" s="68" t="str">
        <f t="shared" si="6766"/>
        <v/>
      </c>
      <c r="BV943" s="68" t="str">
        <f t="shared" si="6767"/>
        <v/>
      </c>
      <c r="BW943" s="65">
        <f t="shared" si="6768"/>
        <v>430865</v>
      </c>
      <c r="BX943" s="68" t="str">
        <f t="shared" si="6769"/>
        <v/>
      </c>
      <c r="BY943" s="67" t="str">
        <f t="shared" si="44"/>
        <v/>
      </c>
      <c r="BZ943" s="68"/>
      <c r="CA943" s="65" t="str">
        <f t="shared" si="45"/>
        <v/>
      </c>
      <c r="CB943" s="67" t="str">
        <f t="shared" si="46"/>
        <v/>
      </c>
      <c r="CC943" s="67">
        <f t="shared" si="47"/>
        <v>14308</v>
      </c>
      <c r="CD943" s="67" t="str">
        <f t="shared" si="48"/>
        <v/>
      </c>
      <c r="CE943" s="67" t="str">
        <f t="shared" si="49"/>
        <v/>
      </c>
      <c r="CF943" s="68"/>
      <c r="CG943" s="68" t="str">
        <f t="shared" si="6770"/>
        <v/>
      </c>
      <c r="CH943" s="68" t="str">
        <f t="shared" si="6771"/>
        <v/>
      </c>
      <c r="CI943" s="65">
        <f t="shared" si="6772"/>
        <v>430865</v>
      </c>
      <c r="CJ943" s="68" t="str">
        <f t="shared" si="6773"/>
        <v/>
      </c>
      <c r="CK943" s="67" t="str">
        <f t="shared" si="54"/>
        <v/>
      </c>
      <c r="CL943" s="68"/>
      <c r="CM943" s="68" t="str">
        <f t="shared" si="6774"/>
        <v/>
      </c>
      <c r="CN943" s="68" t="str">
        <f t="shared" si="6775"/>
        <v/>
      </c>
      <c r="CO943" s="65">
        <f t="shared" si="6776"/>
        <v>0</v>
      </c>
      <c r="CP943" s="68" t="str">
        <f t="shared" si="6777"/>
        <v/>
      </c>
      <c r="CQ943" s="67" t="str">
        <f t="shared" si="59"/>
        <v/>
      </c>
      <c r="CR943" s="68"/>
      <c r="CS943" s="68" t="str">
        <f t="shared" si="6778"/>
        <v/>
      </c>
      <c r="CT943" s="68" t="str">
        <f t="shared" si="6779"/>
        <v/>
      </c>
      <c r="CU943" s="65">
        <f t="shared" si="6780"/>
        <v>192666</v>
      </c>
      <c r="CV943" s="68" t="str">
        <f t="shared" si="6781"/>
        <v/>
      </c>
      <c r="CW943" s="67" t="str">
        <f t="shared" si="64"/>
        <v/>
      </c>
      <c r="CX943" s="68"/>
      <c r="CY943" s="68" t="str">
        <f t="shared" si="6782"/>
        <v/>
      </c>
      <c r="CZ943" s="68" t="str">
        <f t="shared" si="6783"/>
        <v/>
      </c>
      <c r="DA943" s="65">
        <f t="shared" si="6784"/>
        <v>17539</v>
      </c>
      <c r="DB943" s="68" t="str">
        <f t="shared" si="6785"/>
        <v/>
      </c>
      <c r="DC943" s="67" t="str">
        <f t="shared" si="69"/>
        <v/>
      </c>
      <c r="DD943" s="68"/>
      <c r="DE943" s="68" t="str">
        <f t="shared" si="6786"/>
        <v/>
      </c>
      <c r="DF943" s="51" t="str">
        <f t="shared" si="6787"/>
        <v/>
      </c>
      <c r="DG943" s="65">
        <f t="shared" si="6788"/>
        <v>202500</v>
      </c>
      <c r="DH943" s="51" t="str">
        <f t="shared" si="6789"/>
        <v/>
      </c>
      <c r="DI943" s="69" t="str">
        <f t="shared" si="74"/>
        <v/>
      </c>
      <c r="DJ943" s="51"/>
      <c r="DK943" s="51" t="str">
        <f t="shared" si="6790"/>
        <v/>
      </c>
      <c r="DL943" s="51" t="str">
        <f t="shared" si="6791"/>
        <v/>
      </c>
      <c r="DM943" s="65">
        <f t="shared" si="6792"/>
        <v>18160</v>
      </c>
      <c r="DN943" s="51" t="str">
        <f t="shared" si="6793"/>
        <v/>
      </c>
      <c r="DO943" s="69" t="str">
        <f t="shared" si="79"/>
        <v/>
      </c>
      <c r="DP943" s="51"/>
      <c r="DQ943" s="51"/>
      <c r="DR943" s="51"/>
      <c r="DS943" s="51"/>
      <c r="DT943" s="51"/>
      <c r="DU943" s="181"/>
    </row>
    <row r="944" spans="1:125" ht="15" x14ac:dyDescent="0.25">
      <c r="A944" s="50">
        <v>2017</v>
      </c>
      <c r="B944" s="51" t="s">
        <v>1238</v>
      </c>
      <c r="C944" s="50" t="s">
        <v>1106</v>
      </c>
      <c r="D944" s="53" t="s">
        <v>345</v>
      </c>
      <c r="E944" s="50" t="s">
        <v>364</v>
      </c>
      <c r="F944" s="54">
        <v>9683</v>
      </c>
      <c r="G944" s="54" t="s">
        <v>364</v>
      </c>
      <c r="H944" s="54">
        <v>65333</v>
      </c>
      <c r="I944" s="55">
        <v>430229</v>
      </c>
      <c r="J944" s="50"/>
      <c r="K944" s="50" t="s">
        <v>2032</v>
      </c>
      <c r="L944" s="58" t="s">
        <v>2032</v>
      </c>
      <c r="M944" s="58" t="s">
        <v>2032</v>
      </c>
      <c r="N944" s="58" t="s">
        <v>2032</v>
      </c>
      <c r="O944" s="58" t="s">
        <v>2032</v>
      </c>
      <c r="P944" s="59"/>
      <c r="Q944" s="60">
        <v>0</v>
      </c>
      <c r="R944" s="60">
        <v>228761</v>
      </c>
      <c r="S944" s="60">
        <v>17064</v>
      </c>
      <c r="T944" s="60">
        <v>166000</v>
      </c>
      <c r="U944" s="60">
        <v>18404</v>
      </c>
      <c r="V944" s="79"/>
      <c r="W944" s="90">
        <f t="shared" si="6033"/>
        <v>430229</v>
      </c>
      <c r="X944" s="101">
        <v>191928</v>
      </c>
      <c r="Y944" s="50"/>
      <c r="Z944" s="50" t="s">
        <v>345</v>
      </c>
      <c r="AA944" s="51" t="str">
        <f t="shared" si="6756"/>
        <v/>
      </c>
      <c r="AB944" s="68" t="str">
        <f t="shared" si="6757"/>
        <v/>
      </c>
      <c r="AC944" s="68" t="str">
        <f t="shared" si="6758"/>
        <v/>
      </c>
      <c r="AD944" s="68" t="str">
        <f t="shared" si="6759"/>
        <v/>
      </c>
      <c r="AE944" s="68" t="str">
        <f t="shared" si="6760"/>
        <v/>
      </c>
      <c r="AF944" s="68" t="str">
        <f t="shared" si="6761"/>
        <v/>
      </c>
      <c r="AG944" s="67" t="str">
        <f t="shared" si="7"/>
        <v/>
      </c>
      <c r="AH944" s="51"/>
      <c r="AI944" s="51" t="str">
        <f t="shared" si="8"/>
        <v/>
      </c>
      <c r="AJ944" s="68" t="str">
        <f t="shared" si="9"/>
        <v/>
      </c>
      <c r="AK944" s="68" t="str">
        <f t="shared" si="10"/>
        <v/>
      </c>
      <c r="AL944" s="68" t="str">
        <f t="shared" si="11"/>
        <v/>
      </c>
      <c r="AM944" s="68" t="str">
        <f t="shared" si="12"/>
        <v/>
      </c>
      <c r="AN944" s="68" t="str">
        <f t="shared" si="13"/>
        <v/>
      </c>
      <c r="AO944" s="67" t="str">
        <f t="shared" si="14"/>
        <v/>
      </c>
      <c r="AP944" s="51"/>
      <c r="AQ944" s="51" t="str">
        <f t="shared" si="15"/>
        <v/>
      </c>
      <c r="AR944" s="68" t="str">
        <f t="shared" si="16"/>
        <v/>
      </c>
      <c r="AS944" s="68" t="str">
        <f t="shared" si="17"/>
        <v/>
      </c>
      <c r="AT944" s="68" t="str">
        <f t="shared" si="18"/>
        <v/>
      </c>
      <c r="AU944" s="68" t="str">
        <f t="shared" si="19"/>
        <v/>
      </c>
      <c r="AV944" s="68" t="str">
        <f t="shared" si="20"/>
        <v/>
      </c>
      <c r="AW944" s="67" t="str">
        <f t="shared" si="21"/>
        <v/>
      </c>
      <c r="AX944" s="51"/>
      <c r="AY944" s="80">
        <f t="shared" si="22"/>
        <v>9683</v>
      </c>
      <c r="AZ944" s="68">
        <f t="shared" si="23"/>
        <v>430229</v>
      </c>
      <c r="BA944" s="68">
        <f t="shared" si="24"/>
        <v>0</v>
      </c>
      <c r="BB944" s="68">
        <f t="shared" si="25"/>
        <v>228761</v>
      </c>
      <c r="BC944" s="68">
        <f t="shared" si="26"/>
        <v>17064</v>
      </c>
      <c r="BD944" s="68">
        <f t="shared" si="27"/>
        <v>184404</v>
      </c>
      <c r="BE944" s="68">
        <f t="shared" si="28"/>
        <v>191928</v>
      </c>
      <c r="BF944" s="51"/>
      <c r="BG944" s="69" t="str">
        <f t="shared" si="29"/>
        <v/>
      </c>
      <c r="BH944" s="67" t="str">
        <f t="shared" si="30"/>
        <v/>
      </c>
      <c r="BI944" s="67" t="str">
        <f t="shared" si="31"/>
        <v/>
      </c>
      <c r="BJ944" s="67" t="str">
        <f t="shared" si="32"/>
        <v/>
      </c>
      <c r="BK944" s="67" t="str">
        <f t="shared" si="33"/>
        <v/>
      </c>
      <c r="BL944" s="67" t="str">
        <f t="shared" si="34"/>
        <v/>
      </c>
      <c r="BM944" s="65" t="str">
        <f t="shared" si="35"/>
        <v/>
      </c>
      <c r="BN944" s="51"/>
      <c r="BO944" s="51" t="str">
        <f t="shared" si="6762"/>
        <v/>
      </c>
      <c r="BP944" s="51" t="str">
        <f t="shared" si="6763"/>
        <v/>
      </c>
      <c r="BQ944" s="51" t="str">
        <f t="shared" si="6764"/>
        <v/>
      </c>
      <c r="BR944" s="71">
        <f t="shared" si="6765"/>
        <v>9683</v>
      </c>
      <c r="BS944" s="69" t="str">
        <f t="shared" si="2920"/>
        <v/>
      </c>
      <c r="BT944" s="51"/>
      <c r="BU944" s="68" t="str">
        <f t="shared" si="6766"/>
        <v/>
      </c>
      <c r="BV944" s="68" t="str">
        <f t="shared" si="6767"/>
        <v/>
      </c>
      <c r="BW944" s="68" t="str">
        <f t="shared" si="6768"/>
        <v/>
      </c>
      <c r="BX944" s="65">
        <f t="shared" si="6769"/>
        <v>430229</v>
      </c>
      <c r="BY944" s="67" t="str">
        <f t="shared" si="44"/>
        <v/>
      </c>
      <c r="BZ944" s="68"/>
      <c r="CA944" s="65" t="str">
        <f t="shared" si="45"/>
        <v/>
      </c>
      <c r="CB944" s="67" t="str">
        <f t="shared" si="46"/>
        <v/>
      </c>
      <c r="CC944" s="67" t="str">
        <f t="shared" si="47"/>
        <v/>
      </c>
      <c r="CD944" s="67">
        <f t="shared" si="48"/>
        <v>191928</v>
      </c>
      <c r="CE944" s="67" t="str">
        <f t="shared" si="49"/>
        <v/>
      </c>
      <c r="CF944" s="68"/>
      <c r="CG944" s="68" t="str">
        <f t="shared" si="6770"/>
        <v/>
      </c>
      <c r="CH944" s="68" t="str">
        <f t="shared" si="6771"/>
        <v/>
      </c>
      <c r="CI944" s="68" t="str">
        <f t="shared" si="6772"/>
        <v/>
      </c>
      <c r="CJ944" s="65">
        <f t="shared" si="6773"/>
        <v>430229</v>
      </c>
      <c r="CK944" s="67" t="str">
        <f t="shared" si="54"/>
        <v/>
      </c>
      <c r="CL944" s="68"/>
      <c r="CM944" s="68" t="str">
        <f t="shared" si="6774"/>
        <v/>
      </c>
      <c r="CN944" s="68" t="str">
        <f t="shared" si="6775"/>
        <v/>
      </c>
      <c r="CO944" s="68" t="str">
        <f t="shared" si="6776"/>
        <v/>
      </c>
      <c r="CP944" s="65">
        <f t="shared" si="6777"/>
        <v>0</v>
      </c>
      <c r="CQ944" s="67" t="str">
        <f t="shared" si="59"/>
        <v/>
      </c>
      <c r="CR944" s="68"/>
      <c r="CS944" s="68" t="str">
        <f t="shared" si="6778"/>
        <v/>
      </c>
      <c r="CT944" s="68" t="str">
        <f t="shared" si="6779"/>
        <v/>
      </c>
      <c r="CU944" s="68" t="str">
        <f t="shared" si="6780"/>
        <v/>
      </c>
      <c r="CV944" s="65">
        <f t="shared" si="6781"/>
        <v>228761</v>
      </c>
      <c r="CW944" s="67" t="str">
        <f t="shared" si="64"/>
        <v/>
      </c>
      <c r="CX944" s="68"/>
      <c r="CY944" s="68" t="str">
        <f t="shared" si="6782"/>
        <v/>
      </c>
      <c r="CZ944" s="68" t="str">
        <f t="shared" si="6783"/>
        <v/>
      </c>
      <c r="DA944" s="68" t="str">
        <f t="shared" si="6784"/>
        <v/>
      </c>
      <c r="DB944" s="65">
        <f t="shared" si="6785"/>
        <v>17064</v>
      </c>
      <c r="DC944" s="67" t="str">
        <f t="shared" si="69"/>
        <v/>
      </c>
      <c r="DD944" s="68"/>
      <c r="DE944" s="68" t="str">
        <f t="shared" si="6786"/>
        <v/>
      </c>
      <c r="DF944" s="51" t="str">
        <f t="shared" si="6787"/>
        <v/>
      </c>
      <c r="DG944" s="51" t="str">
        <f t="shared" si="6788"/>
        <v/>
      </c>
      <c r="DH944" s="65">
        <f t="shared" si="6789"/>
        <v>166000</v>
      </c>
      <c r="DI944" s="69" t="str">
        <f t="shared" si="74"/>
        <v/>
      </c>
      <c r="DJ944" s="51"/>
      <c r="DK944" s="51" t="str">
        <f t="shared" si="6790"/>
        <v/>
      </c>
      <c r="DL944" s="51" t="str">
        <f t="shared" si="6791"/>
        <v/>
      </c>
      <c r="DM944" s="51" t="str">
        <f t="shared" si="6792"/>
        <v/>
      </c>
      <c r="DN944" s="65">
        <f t="shared" si="6793"/>
        <v>18404</v>
      </c>
      <c r="DO944" s="69" t="str">
        <f t="shared" si="79"/>
        <v/>
      </c>
      <c r="DP944" s="51"/>
      <c r="DQ944" s="51"/>
      <c r="DR944" s="51"/>
      <c r="DS944" s="51"/>
      <c r="DT944" s="51"/>
      <c r="DU944" s="181"/>
    </row>
    <row r="945" spans="1:125" ht="15" x14ac:dyDescent="0.25">
      <c r="A945" s="56">
        <v>2018</v>
      </c>
      <c r="B945" s="51" t="s">
        <v>1238</v>
      </c>
      <c r="C945" s="50" t="s">
        <v>1106</v>
      </c>
      <c r="D945" s="170" t="s">
        <v>345</v>
      </c>
      <c r="E945" s="50" t="s">
        <v>364</v>
      </c>
      <c r="F945" s="89">
        <v>10409</v>
      </c>
      <c r="G945" s="89">
        <v>0</v>
      </c>
      <c r="H945" s="89">
        <v>63947</v>
      </c>
      <c r="I945" s="90">
        <v>475552</v>
      </c>
      <c r="J945" s="50"/>
      <c r="K945" s="50" t="s">
        <v>2032</v>
      </c>
      <c r="L945" s="58"/>
      <c r="M945" s="58"/>
      <c r="N945" s="58"/>
      <c r="O945" s="58"/>
      <c r="P945" s="91"/>
      <c r="Q945" s="92">
        <v>775</v>
      </c>
      <c r="R945" s="92">
        <v>388689</v>
      </c>
      <c r="S945" s="92">
        <v>51088</v>
      </c>
      <c r="T945" s="92">
        <v>35000</v>
      </c>
      <c r="U945" s="94"/>
      <c r="V945" s="94"/>
      <c r="W945" s="90">
        <f t="shared" si="6033"/>
        <v>475552</v>
      </c>
      <c r="X945" s="101">
        <v>0</v>
      </c>
      <c r="Y945" s="50"/>
      <c r="Z945" s="50"/>
      <c r="AA945" s="51"/>
      <c r="AB945" s="68"/>
      <c r="AC945" s="68"/>
      <c r="AD945" s="68"/>
      <c r="AE945" s="68"/>
      <c r="AF945" s="68"/>
      <c r="AG945" s="67" t="str">
        <f t="shared" si="7"/>
        <v/>
      </c>
      <c r="AH945" s="51"/>
      <c r="AI945" s="51" t="str">
        <f t="shared" si="8"/>
        <v/>
      </c>
      <c r="AJ945" s="68" t="str">
        <f t="shared" si="9"/>
        <v/>
      </c>
      <c r="AK945" s="68" t="str">
        <f t="shared" si="10"/>
        <v/>
      </c>
      <c r="AL945" s="68" t="str">
        <f t="shared" si="11"/>
        <v/>
      </c>
      <c r="AM945" s="68" t="str">
        <f t="shared" si="12"/>
        <v/>
      </c>
      <c r="AN945" s="68" t="str">
        <f t="shared" si="13"/>
        <v/>
      </c>
      <c r="AO945" s="67" t="str">
        <f t="shared" si="14"/>
        <v/>
      </c>
      <c r="AP945" s="51"/>
      <c r="AQ945" s="51" t="str">
        <f t="shared" si="15"/>
        <v/>
      </c>
      <c r="AR945" s="68" t="str">
        <f t="shared" si="16"/>
        <v/>
      </c>
      <c r="AS945" s="68" t="str">
        <f t="shared" si="17"/>
        <v/>
      </c>
      <c r="AT945" s="68" t="str">
        <f t="shared" si="18"/>
        <v/>
      </c>
      <c r="AU945" s="68" t="str">
        <f t="shared" si="19"/>
        <v/>
      </c>
      <c r="AV945" s="68" t="str">
        <f t="shared" si="20"/>
        <v/>
      </c>
      <c r="AW945" s="67" t="str">
        <f t="shared" si="21"/>
        <v/>
      </c>
      <c r="AX945" s="51"/>
      <c r="AY945" s="51" t="str">
        <f t="shared" si="22"/>
        <v/>
      </c>
      <c r="AZ945" s="68" t="str">
        <f t="shared" si="23"/>
        <v/>
      </c>
      <c r="BA945" s="68" t="str">
        <f t="shared" si="24"/>
        <v/>
      </c>
      <c r="BB945" s="68" t="str">
        <f t="shared" si="25"/>
        <v/>
      </c>
      <c r="BC945" s="68" t="str">
        <f t="shared" si="26"/>
        <v/>
      </c>
      <c r="BD945" s="68" t="str">
        <f t="shared" si="27"/>
        <v/>
      </c>
      <c r="BE945" s="68" t="str">
        <f t="shared" si="28"/>
        <v/>
      </c>
      <c r="BF945" s="51"/>
      <c r="BG945" s="96">
        <f t="shared" si="29"/>
        <v>10409</v>
      </c>
      <c r="BH945" s="67">
        <f t="shared" si="30"/>
        <v>475552</v>
      </c>
      <c r="BI945" s="67">
        <f t="shared" si="31"/>
        <v>775</v>
      </c>
      <c r="BJ945" s="67">
        <f t="shared" si="32"/>
        <v>388689</v>
      </c>
      <c r="BK945" s="67">
        <f t="shared" si="33"/>
        <v>51088</v>
      </c>
      <c r="BL945" s="67">
        <f t="shared" si="34"/>
        <v>35000</v>
      </c>
      <c r="BM945" s="65">
        <f t="shared" si="35"/>
        <v>0</v>
      </c>
      <c r="BN945" s="70"/>
      <c r="BO945" s="70"/>
      <c r="BP945" s="51"/>
      <c r="BQ945" s="51"/>
      <c r="BR945" s="51"/>
      <c r="BS945" s="96">
        <f t="shared" si="2920"/>
        <v>10409</v>
      </c>
      <c r="BT945" s="70"/>
      <c r="BU945" s="65"/>
      <c r="BV945" s="68"/>
      <c r="BW945" s="68"/>
      <c r="BX945" s="68"/>
      <c r="BY945" s="67">
        <f t="shared" si="44"/>
        <v>475552</v>
      </c>
      <c r="BZ945" s="65"/>
      <c r="CA945" s="65" t="str">
        <f t="shared" si="45"/>
        <v/>
      </c>
      <c r="CB945" s="67" t="str">
        <f t="shared" si="46"/>
        <v/>
      </c>
      <c r="CC945" s="67" t="str">
        <f t="shared" si="47"/>
        <v/>
      </c>
      <c r="CD945" s="67" t="str">
        <f t="shared" si="48"/>
        <v/>
      </c>
      <c r="CE945" s="67">
        <f t="shared" si="49"/>
        <v>0</v>
      </c>
      <c r="CF945" s="65"/>
      <c r="CG945" s="65"/>
      <c r="CH945" s="68"/>
      <c r="CI945" s="68"/>
      <c r="CJ945" s="68"/>
      <c r="CK945" s="67">
        <f t="shared" si="54"/>
        <v>475552</v>
      </c>
      <c r="CL945" s="65"/>
      <c r="CM945" s="65"/>
      <c r="CN945" s="68"/>
      <c r="CO945" s="68"/>
      <c r="CP945" s="68"/>
      <c r="CQ945" s="67">
        <f t="shared" si="59"/>
        <v>775</v>
      </c>
      <c r="CR945" s="65"/>
      <c r="CS945" s="65"/>
      <c r="CT945" s="68"/>
      <c r="CU945" s="68"/>
      <c r="CV945" s="68"/>
      <c r="CW945" s="67">
        <f t="shared" si="64"/>
        <v>388689</v>
      </c>
      <c r="CX945" s="65"/>
      <c r="CY945" s="65"/>
      <c r="CZ945" s="68"/>
      <c r="DA945" s="68"/>
      <c r="DB945" s="68"/>
      <c r="DC945" s="67">
        <f t="shared" si="69"/>
        <v>51088</v>
      </c>
      <c r="DD945" s="65"/>
      <c r="DE945" s="65"/>
      <c r="DF945" s="51"/>
      <c r="DG945" s="51"/>
      <c r="DH945" s="51"/>
      <c r="DI945" s="67">
        <f t="shared" si="74"/>
        <v>35000</v>
      </c>
      <c r="DJ945" s="70"/>
      <c r="DK945" s="70"/>
      <c r="DL945" s="51"/>
      <c r="DM945" s="51"/>
      <c r="DN945" s="51"/>
      <c r="DO945" s="67">
        <f t="shared" si="79"/>
        <v>775</v>
      </c>
      <c r="DP945" s="51"/>
      <c r="DQ945" s="51"/>
      <c r="DR945" s="51"/>
      <c r="DS945" s="51"/>
      <c r="DT945" s="51"/>
      <c r="DU945" s="181"/>
    </row>
    <row r="946" spans="1:125" ht="15" x14ac:dyDescent="0.25">
      <c r="A946" s="50"/>
      <c r="B946" s="51"/>
      <c r="C946" s="50"/>
      <c r="D946" s="53"/>
      <c r="E946" s="50"/>
      <c r="F946" s="54"/>
      <c r="G946" s="54"/>
      <c r="H946" s="54"/>
      <c r="I946" s="55"/>
      <c r="J946" s="50"/>
      <c r="K946" s="50" t="s">
        <v>2032</v>
      </c>
      <c r="L946" s="58"/>
      <c r="M946" s="58"/>
      <c r="N946" s="58"/>
      <c r="O946" s="58"/>
      <c r="P946" s="59"/>
      <c r="Q946" s="60"/>
      <c r="R946" s="60"/>
      <c r="S946" s="60"/>
      <c r="T946" s="60"/>
      <c r="U946" s="60"/>
      <c r="V946" s="79"/>
      <c r="W946" s="90">
        <f t="shared" si="6033"/>
        <v>0</v>
      </c>
      <c r="X946" s="101"/>
      <c r="Y946" s="50"/>
      <c r="Z946" s="50"/>
      <c r="AA946" s="51"/>
      <c r="AB946" s="68"/>
      <c r="AC946" s="68"/>
      <c r="AD946" s="68"/>
      <c r="AE946" s="68"/>
      <c r="AF946" s="68"/>
      <c r="AG946" s="67" t="str">
        <f t="shared" si="7"/>
        <v/>
      </c>
      <c r="AH946" s="51"/>
      <c r="AI946" s="51" t="str">
        <f t="shared" si="8"/>
        <v/>
      </c>
      <c r="AJ946" s="68" t="str">
        <f t="shared" si="9"/>
        <v/>
      </c>
      <c r="AK946" s="68" t="str">
        <f t="shared" si="10"/>
        <v/>
      </c>
      <c r="AL946" s="68" t="str">
        <f t="shared" si="11"/>
        <v/>
      </c>
      <c r="AM946" s="68" t="str">
        <f t="shared" si="12"/>
        <v/>
      </c>
      <c r="AN946" s="68" t="str">
        <f t="shared" si="13"/>
        <v/>
      </c>
      <c r="AO946" s="67" t="str">
        <f t="shared" si="14"/>
        <v/>
      </c>
      <c r="AP946" s="51"/>
      <c r="AQ946" s="51" t="str">
        <f t="shared" si="15"/>
        <v/>
      </c>
      <c r="AR946" s="68" t="str">
        <f t="shared" si="16"/>
        <v/>
      </c>
      <c r="AS946" s="68" t="str">
        <f t="shared" si="17"/>
        <v/>
      </c>
      <c r="AT946" s="68" t="str">
        <f t="shared" si="18"/>
        <v/>
      </c>
      <c r="AU946" s="68" t="str">
        <f t="shared" si="19"/>
        <v/>
      </c>
      <c r="AV946" s="68" t="str">
        <f t="shared" si="20"/>
        <v/>
      </c>
      <c r="AW946" s="67" t="str">
        <f t="shared" si="21"/>
        <v/>
      </c>
      <c r="AX946" s="51"/>
      <c r="AY946" s="51" t="str">
        <f t="shared" si="22"/>
        <v/>
      </c>
      <c r="AZ946" s="68" t="str">
        <f t="shared" si="23"/>
        <v/>
      </c>
      <c r="BA946" s="68" t="str">
        <f t="shared" si="24"/>
        <v/>
      </c>
      <c r="BB946" s="68" t="str">
        <f t="shared" si="25"/>
        <v/>
      </c>
      <c r="BC946" s="68" t="str">
        <f t="shared" si="26"/>
        <v/>
      </c>
      <c r="BD946" s="68" t="str">
        <f t="shared" si="27"/>
        <v/>
      </c>
      <c r="BE946" s="68" t="str">
        <f t="shared" si="28"/>
        <v/>
      </c>
      <c r="BF946" s="51"/>
      <c r="BG946" s="69" t="str">
        <f t="shared" si="29"/>
        <v/>
      </c>
      <c r="BH946" s="67" t="str">
        <f t="shared" si="30"/>
        <v/>
      </c>
      <c r="BI946" s="67" t="str">
        <f t="shared" si="31"/>
        <v/>
      </c>
      <c r="BJ946" s="67" t="str">
        <f t="shared" si="32"/>
        <v/>
      </c>
      <c r="BK946" s="67" t="str">
        <f t="shared" si="33"/>
        <v/>
      </c>
      <c r="BL946" s="67" t="str">
        <f t="shared" si="34"/>
        <v/>
      </c>
      <c r="BM946" s="65" t="str">
        <f t="shared" si="35"/>
        <v/>
      </c>
      <c r="BN946" s="70"/>
      <c r="BO946" s="70"/>
      <c r="BP946" s="51"/>
      <c r="BQ946" s="51"/>
      <c r="BR946" s="51"/>
      <c r="BS946" s="69" t="str">
        <f t="shared" si="2920"/>
        <v/>
      </c>
      <c r="BT946" s="70"/>
      <c r="BU946" s="65"/>
      <c r="BV946" s="68"/>
      <c r="BW946" s="68"/>
      <c r="BX946" s="68"/>
      <c r="BY946" s="67" t="str">
        <f t="shared" si="44"/>
        <v/>
      </c>
      <c r="BZ946" s="65"/>
      <c r="CA946" s="65" t="str">
        <f t="shared" si="45"/>
        <v/>
      </c>
      <c r="CB946" s="67" t="str">
        <f t="shared" si="46"/>
        <v/>
      </c>
      <c r="CC946" s="67" t="str">
        <f t="shared" si="47"/>
        <v/>
      </c>
      <c r="CD946" s="67" t="str">
        <f t="shared" si="48"/>
        <v/>
      </c>
      <c r="CE946" s="67" t="str">
        <f t="shared" si="49"/>
        <v/>
      </c>
      <c r="CF946" s="65"/>
      <c r="CG946" s="65"/>
      <c r="CH946" s="68"/>
      <c r="CI946" s="68"/>
      <c r="CJ946" s="68"/>
      <c r="CK946" s="67" t="str">
        <f t="shared" si="54"/>
        <v/>
      </c>
      <c r="CL946" s="65"/>
      <c r="CM946" s="65"/>
      <c r="CN946" s="68"/>
      <c r="CO946" s="68"/>
      <c r="CP946" s="68"/>
      <c r="CQ946" s="67" t="str">
        <f t="shared" si="59"/>
        <v/>
      </c>
      <c r="CR946" s="65"/>
      <c r="CS946" s="65"/>
      <c r="CT946" s="68"/>
      <c r="CU946" s="68"/>
      <c r="CV946" s="68"/>
      <c r="CW946" s="67" t="str">
        <f t="shared" si="64"/>
        <v/>
      </c>
      <c r="CX946" s="65"/>
      <c r="CY946" s="65"/>
      <c r="CZ946" s="68"/>
      <c r="DA946" s="68"/>
      <c r="DB946" s="68"/>
      <c r="DC946" s="67" t="str">
        <f t="shared" si="69"/>
        <v/>
      </c>
      <c r="DD946" s="65"/>
      <c r="DE946" s="65"/>
      <c r="DF946" s="51"/>
      <c r="DG946" s="51"/>
      <c r="DH946" s="51"/>
      <c r="DI946" s="69" t="str">
        <f t="shared" si="74"/>
        <v/>
      </c>
      <c r="DJ946" s="70"/>
      <c r="DK946" s="70"/>
      <c r="DL946" s="51"/>
      <c r="DM946" s="51"/>
      <c r="DN946" s="51"/>
      <c r="DO946" s="69" t="str">
        <f t="shared" si="79"/>
        <v/>
      </c>
      <c r="DP946" s="51"/>
      <c r="DQ946" s="51"/>
      <c r="DR946" s="51"/>
      <c r="DS946" s="51"/>
      <c r="DT946" s="51"/>
      <c r="DU946" s="181"/>
    </row>
    <row r="947" spans="1:125" ht="15" x14ac:dyDescent="0.25">
      <c r="A947" s="50">
        <v>2014</v>
      </c>
      <c r="B947" s="51" t="s">
        <v>869</v>
      </c>
      <c r="C947" s="50" t="s">
        <v>870</v>
      </c>
      <c r="D947" s="53" t="s">
        <v>1927</v>
      </c>
      <c r="E947" s="50" t="s">
        <v>364</v>
      </c>
      <c r="F947" s="54">
        <v>241985</v>
      </c>
      <c r="G947" s="54" t="s">
        <v>364</v>
      </c>
      <c r="H947" s="54">
        <v>96653</v>
      </c>
      <c r="I947" s="55">
        <v>680906</v>
      </c>
      <c r="J947" s="50"/>
      <c r="K947" s="50" t="s">
        <v>2032</v>
      </c>
      <c r="L947" s="58" t="s">
        <v>2032</v>
      </c>
      <c r="M947" s="58" t="s">
        <v>2032</v>
      </c>
      <c r="N947" s="58" t="s">
        <v>2032</v>
      </c>
      <c r="O947" s="58" t="s">
        <v>2032</v>
      </c>
      <c r="P947" s="59"/>
      <c r="Q947" s="60">
        <v>0</v>
      </c>
      <c r="R947" s="60">
        <v>382661</v>
      </c>
      <c r="S947" s="60">
        <v>208245</v>
      </c>
      <c r="T947" s="60">
        <v>90000</v>
      </c>
      <c r="U947" s="60">
        <v>0</v>
      </c>
      <c r="V947" s="79"/>
      <c r="W947" s="90">
        <f t="shared" si="6033"/>
        <v>680906</v>
      </c>
      <c r="X947" s="101">
        <v>1029692</v>
      </c>
      <c r="Y947" s="50" t="s">
        <v>167</v>
      </c>
      <c r="Z947" s="50" t="s">
        <v>1927</v>
      </c>
      <c r="AA947" s="51" t="str">
        <f t="shared" ref="AA947:AA950" si="6794">IF(A947 =2014,IF(Y947 ="",F947,""),"")</f>
        <v/>
      </c>
      <c r="AB947" s="68" t="str">
        <f t="shared" ref="AB947:AB950" si="6795">IF(A947 =2014,IF(Y947 ="",I947,""),"")</f>
        <v/>
      </c>
      <c r="AC947" s="68" t="str">
        <f t="shared" ref="AC947:AC950" si="6796">IF(A947 =2014,IF(Y947 ="",Q947,""),"")</f>
        <v/>
      </c>
      <c r="AD947" s="68" t="str">
        <f t="shared" ref="AD947:AD950" si="6797">IF(A947 =2014,IF(Y947 ="",R947,""),"")</f>
        <v/>
      </c>
      <c r="AE947" s="68" t="str">
        <f t="shared" ref="AE947:AE950" si="6798">IF(A947 =2014,IF(Y947 ="",S947,""),"")</f>
        <v/>
      </c>
      <c r="AF947" s="68" t="str">
        <f t="shared" ref="AF947:AF950" si="6799">IF(A947 =2014,IF(Y947 ="",T947+U947,""),"")</f>
        <v/>
      </c>
      <c r="AG947" s="67" t="str">
        <f t="shared" si="7"/>
        <v/>
      </c>
      <c r="AH947" s="51"/>
      <c r="AI947" s="51" t="str">
        <f t="shared" si="8"/>
        <v/>
      </c>
      <c r="AJ947" s="68" t="str">
        <f t="shared" si="9"/>
        <v/>
      </c>
      <c r="AK947" s="68" t="str">
        <f t="shared" si="10"/>
        <v/>
      </c>
      <c r="AL947" s="68" t="str">
        <f t="shared" si="11"/>
        <v/>
      </c>
      <c r="AM947" s="68" t="str">
        <f t="shared" si="12"/>
        <v/>
      </c>
      <c r="AN947" s="68" t="str">
        <f t="shared" si="13"/>
        <v/>
      </c>
      <c r="AO947" s="67" t="str">
        <f t="shared" si="14"/>
        <v/>
      </c>
      <c r="AP947" s="51"/>
      <c r="AQ947" s="51" t="str">
        <f t="shared" si="15"/>
        <v/>
      </c>
      <c r="AR947" s="68" t="str">
        <f t="shared" si="16"/>
        <v/>
      </c>
      <c r="AS947" s="68" t="str">
        <f t="shared" si="17"/>
        <v/>
      </c>
      <c r="AT947" s="68" t="str">
        <f t="shared" si="18"/>
        <v/>
      </c>
      <c r="AU947" s="68" t="str">
        <f t="shared" si="19"/>
        <v/>
      </c>
      <c r="AV947" s="68" t="str">
        <f t="shared" si="20"/>
        <v/>
      </c>
      <c r="AW947" s="67" t="str">
        <f t="shared" si="21"/>
        <v/>
      </c>
      <c r="AX947" s="51"/>
      <c r="AY947" s="51" t="str">
        <f t="shared" si="22"/>
        <v/>
      </c>
      <c r="AZ947" s="68" t="str">
        <f t="shared" si="23"/>
        <v/>
      </c>
      <c r="BA947" s="68" t="str">
        <f t="shared" si="24"/>
        <v/>
      </c>
      <c r="BB947" s="68" t="str">
        <f t="shared" si="25"/>
        <v/>
      </c>
      <c r="BC947" s="68" t="str">
        <f t="shared" si="26"/>
        <v/>
      </c>
      <c r="BD947" s="68" t="str">
        <f t="shared" si="27"/>
        <v/>
      </c>
      <c r="BE947" s="68" t="str">
        <f t="shared" si="28"/>
        <v/>
      </c>
      <c r="BF947" s="51"/>
      <c r="BG947" s="69" t="str">
        <f t="shared" si="29"/>
        <v/>
      </c>
      <c r="BH947" s="67" t="str">
        <f t="shared" si="30"/>
        <v/>
      </c>
      <c r="BI947" s="67" t="str">
        <f t="shared" si="31"/>
        <v/>
      </c>
      <c r="BJ947" s="67" t="str">
        <f t="shared" si="32"/>
        <v/>
      </c>
      <c r="BK947" s="67" t="str">
        <f t="shared" si="33"/>
        <v/>
      </c>
      <c r="BL947" s="67" t="str">
        <f t="shared" si="34"/>
        <v/>
      </c>
      <c r="BM947" s="65" t="str">
        <f t="shared" si="35"/>
        <v/>
      </c>
      <c r="BN947" s="70"/>
      <c r="BO947" s="71">
        <f t="shared" ref="BO947:BO950" si="6800">IF(A947 =2014,F947,"")</f>
        <v>241985</v>
      </c>
      <c r="BP947" s="51" t="str">
        <f t="shared" ref="BP947:BP950" si="6801">IF(A947 =2015,F947,"")</f>
        <v/>
      </c>
      <c r="BQ947" s="51" t="str">
        <f t="shared" ref="BQ947:BQ950" si="6802">IF(A947 =2016,F947,"")</f>
        <v/>
      </c>
      <c r="BR947" s="51" t="str">
        <f t="shared" ref="BR947:BR950" si="6803">IF(A947 =2017,F947,"")</f>
        <v/>
      </c>
      <c r="BS947" s="69" t="str">
        <f t="shared" si="2920"/>
        <v/>
      </c>
      <c r="BT947" s="70"/>
      <c r="BU947" s="65">
        <f t="shared" ref="BU947:BU950" si="6804">IF(A947 =2014,I947,"")</f>
        <v>680906</v>
      </c>
      <c r="BV947" s="68" t="str">
        <f t="shared" ref="BV947:BV950" si="6805">IF(A947 =2015,I947,"")</f>
        <v/>
      </c>
      <c r="BW947" s="68" t="str">
        <f t="shared" ref="BW947:BW950" si="6806">IF(A947 =2016,I947,"")</f>
        <v/>
      </c>
      <c r="BX947" s="68" t="str">
        <f t="shared" ref="BX947:BX950" si="6807">IF(A947 =2017,I947,"")</f>
        <v/>
      </c>
      <c r="BY947" s="67" t="str">
        <f t="shared" si="44"/>
        <v/>
      </c>
      <c r="BZ947" s="65"/>
      <c r="CA947" s="65">
        <f t="shared" si="45"/>
        <v>1029692</v>
      </c>
      <c r="CB947" s="67" t="str">
        <f t="shared" si="46"/>
        <v/>
      </c>
      <c r="CC947" s="67" t="str">
        <f t="shared" si="47"/>
        <v/>
      </c>
      <c r="CD947" s="67" t="str">
        <f t="shared" si="48"/>
        <v/>
      </c>
      <c r="CE947" s="67" t="str">
        <f t="shared" si="49"/>
        <v/>
      </c>
      <c r="CF947" s="65"/>
      <c r="CG947" s="65">
        <f t="shared" ref="CG947:CG950" si="6808">IF(A947 =2014,Q947+R947+S947+T947+U947,"")</f>
        <v>680906</v>
      </c>
      <c r="CH947" s="68" t="str">
        <f t="shared" ref="CH947:CH950" si="6809">IF(A947 =2015,Q947+R947+S947+T947+U947,"")</f>
        <v/>
      </c>
      <c r="CI947" s="68" t="str">
        <f t="shared" ref="CI947:CI950" si="6810">IF(A947 =2016,Q947+R947+S947+T947+U947,"")</f>
        <v/>
      </c>
      <c r="CJ947" s="68" t="str">
        <f t="shared" ref="CJ947:CJ950" si="6811">IF(A947 =2017,Q947+R947+S947+T947+U947,"")</f>
        <v/>
      </c>
      <c r="CK947" s="67" t="str">
        <f t="shared" si="54"/>
        <v/>
      </c>
      <c r="CL947" s="65"/>
      <c r="CM947" s="65">
        <f t="shared" ref="CM947:CM950" si="6812">IF(A947 =2014,Q947,"")</f>
        <v>0</v>
      </c>
      <c r="CN947" s="68" t="str">
        <f t="shared" ref="CN947:CN950" si="6813">IF(A947 =2015,Q947,"")</f>
        <v/>
      </c>
      <c r="CO947" s="68" t="str">
        <f t="shared" ref="CO947:CO950" si="6814">IF(A947 =2016,Q947,"")</f>
        <v/>
      </c>
      <c r="CP947" s="68" t="str">
        <f t="shared" ref="CP947:CP950" si="6815">IF(A947 =2017,Q947,"")</f>
        <v/>
      </c>
      <c r="CQ947" s="67" t="str">
        <f t="shared" si="59"/>
        <v/>
      </c>
      <c r="CR947" s="65"/>
      <c r="CS947" s="65">
        <f t="shared" ref="CS947:CS950" si="6816">IF(A947 =2014,R947,"")</f>
        <v>382661</v>
      </c>
      <c r="CT947" s="68" t="str">
        <f t="shared" ref="CT947:CT950" si="6817">IF(A947 =2015,R947,"")</f>
        <v/>
      </c>
      <c r="CU947" s="68" t="str">
        <f t="shared" ref="CU947:CU950" si="6818">IF(A947 =2016,R947,"")</f>
        <v/>
      </c>
      <c r="CV947" s="68" t="str">
        <f t="shared" ref="CV947:CV950" si="6819">IF(A947 =2017,R947,"")</f>
        <v/>
      </c>
      <c r="CW947" s="67" t="str">
        <f t="shared" si="64"/>
        <v/>
      </c>
      <c r="CX947" s="65"/>
      <c r="CY947" s="65">
        <f t="shared" ref="CY947:CY950" si="6820">IF(A947 =2014,S947,"")</f>
        <v>208245</v>
      </c>
      <c r="CZ947" s="68" t="str">
        <f t="shared" ref="CZ947:CZ950" si="6821">IF(A947 =2015,S947,"")</f>
        <v/>
      </c>
      <c r="DA947" s="68" t="str">
        <f t="shared" ref="DA947:DA950" si="6822">IF(A947 =2016,S947,"")</f>
        <v/>
      </c>
      <c r="DB947" s="68" t="str">
        <f t="shared" ref="DB947:DB950" si="6823">IF(A947 =2017,S947,"")</f>
        <v/>
      </c>
      <c r="DC947" s="67" t="str">
        <f t="shared" si="69"/>
        <v/>
      </c>
      <c r="DD947" s="65"/>
      <c r="DE947" s="65">
        <f t="shared" ref="DE947:DE950" si="6824">IF(A947 =2014,T947,"")</f>
        <v>90000</v>
      </c>
      <c r="DF947" s="51" t="str">
        <f t="shared" ref="DF947:DF950" si="6825">IF(A947 =2015,T947,"")</f>
        <v/>
      </c>
      <c r="DG947" s="51" t="str">
        <f t="shared" ref="DG947:DG950" si="6826">IF(A947 =2016,T947,"")</f>
        <v/>
      </c>
      <c r="DH947" s="51" t="str">
        <f t="shared" ref="DH947:DH950" si="6827">IF(A947 =2017,T947,"")</f>
        <v/>
      </c>
      <c r="DI947" s="69" t="str">
        <f t="shared" si="74"/>
        <v/>
      </c>
      <c r="DJ947" s="70"/>
      <c r="DK947" s="65">
        <f t="shared" ref="DK947:DK950" si="6828">IF(A947 =2014,U947,"")</f>
        <v>0</v>
      </c>
      <c r="DL947" s="51" t="str">
        <f t="shared" ref="DL947:DL950" si="6829">IF(A947 =2015,U947,"")</f>
        <v/>
      </c>
      <c r="DM947" s="51" t="str">
        <f t="shared" ref="DM947:DM950" si="6830">IF(A947 =2016,U947,"")</f>
        <v/>
      </c>
      <c r="DN947" s="51" t="str">
        <f t="shared" ref="DN947:DN950" si="6831">IF(A947 =2017,U947,"")</f>
        <v/>
      </c>
      <c r="DO947" s="69" t="str">
        <f t="shared" si="79"/>
        <v/>
      </c>
      <c r="DP947" s="51"/>
      <c r="DQ947" s="51"/>
      <c r="DR947" s="51"/>
      <c r="DS947" s="51"/>
      <c r="DT947" s="51"/>
      <c r="DU947" s="181"/>
    </row>
    <row r="948" spans="1:125" ht="15" x14ac:dyDescent="0.25">
      <c r="A948" s="50">
        <v>2015</v>
      </c>
      <c r="B948" s="51" t="s">
        <v>869</v>
      </c>
      <c r="C948" s="50" t="s">
        <v>870</v>
      </c>
      <c r="D948" s="53" t="s">
        <v>1927</v>
      </c>
      <c r="E948" s="50" t="s">
        <v>364</v>
      </c>
      <c r="F948" s="54">
        <v>243433</v>
      </c>
      <c r="G948" s="54" t="s">
        <v>364</v>
      </c>
      <c r="H948" s="54">
        <v>97223</v>
      </c>
      <c r="I948" s="55">
        <v>670658</v>
      </c>
      <c r="J948" s="50"/>
      <c r="K948" s="50" t="s">
        <v>2032</v>
      </c>
      <c r="L948" s="58" t="s">
        <v>2032</v>
      </c>
      <c r="M948" s="58" t="s">
        <v>2032</v>
      </c>
      <c r="N948" s="58" t="s">
        <v>2032</v>
      </c>
      <c r="O948" s="58" t="s">
        <v>2032</v>
      </c>
      <c r="P948" s="59"/>
      <c r="Q948" s="60">
        <v>0</v>
      </c>
      <c r="R948" s="60">
        <v>331857</v>
      </c>
      <c r="S948" s="60">
        <v>223417</v>
      </c>
      <c r="T948" s="60">
        <v>90000</v>
      </c>
      <c r="U948" s="60">
        <v>0</v>
      </c>
      <c r="V948" s="79"/>
      <c r="W948" s="90">
        <f t="shared" si="6033"/>
        <v>645274</v>
      </c>
      <c r="X948" s="101">
        <v>0</v>
      </c>
      <c r="Y948" s="50" t="s">
        <v>167</v>
      </c>
      <c r="Z948" s="50" t="s">
        <v>1927</v>
      </c>
      <c r="AA948" s="51" t="str">
        <f t="shared" si="6794"/>
        <v/>
      </c>
      <c r="AB948" s="68" t="str">
        <f t="shared" si="6795"/>
        <v/>
      </c>
      <c r="AC948" s="68" t="str">
        <f t="shared" si="6796"/>
        <v/>
      </c>
      <c r="AD948" s="68" t="str">
        <f t="shared" si="6797"/>
        <v/>
      </c>
      <c r="AE948" s="68" t="str">
        <f t="shared" si="6798"/>
        <v/>
      </c>
      <c r="AF948" s="68" t="str">
        <f t="shared" si="6799"/>
        <v/>
      </c>
      <c r="AG948" s="67" t="str">
        <f t="shared" si="7"/>
        <v/>
      </c>
      <c r="AH948" s="51"/>
      <c r="AI948" s="51" t="str">
        <f t="shared" si="8"/>
        <v/>
      </c>
      <c r="AJ948" s="68" t="str">
        <f t="shared" si="9"/>
        <v/>
      </c>
      <c r="AK948" s="68" t="str">
        <f t="shared" si="10"/>
        <v/>
      </c>
      <c r="AL948" s="68" t="str">
        <f t="shared" si="11"/>
        <v/>
      </c>
      <c r="AM948" s="68" t="str">
        <f t="shared" si="12"/>
        <v/>
      </c>
      <c r="AN948" s="68" t="str">
        <f t="shared" si="13"/>
        <v/>
      </c>
      <c r="AO948" s="67" t="str">
        <f t="shared" si="14"/>
        <v/>
      </c>
      <c r="AP948" s="51"/>
      <c r="AQ948" s="51" t="str">
        <f t="shared" si="15"/>
        <v/>
      </c>
      <c r="AR948" s="68" t="str">
        <f t="shared" si="16"/>
        <v/>
      </c>
      <c r="AS948" s="68" t="str">
        <f t="shared" si="17"/>
        <v/>
      </c>
      <c r="AT948" s="68" t="str">
        <f t="shared" si="18"/>
        <v/>
      </c>
      <c r="AU948" s="68" t="str">
        <f t="shared" si="19"/>
        <v/>
      </c>
      <c r="AV948" s="68" t="str">
        <f t="shared" si="20"/>
        <v/>
      </c>
      <c r="AW948" s="67" t="str">
        <f t="shared" si="21"/>
        <v/>
      </c>
      <c r="AX948" s="51"/>
      <c r="AY948" s="51" t="str">
        <f t="shared" si="22"/>
        <v/>
      </c>
      <c r="AZ948" s="68" t="str">
        <f t="shared" si="23"/>
        <v/>
      </c>
      <c r="BA948" s="68" t="str">
        <f t="shared" si="24"/>
        <v/>
      </c>
      <c r="BB948" s="68" t="str">
        <f t="shared" si="25"/>
        <v/>
      </c>
      <c r="BC948" s="68" t="str">
        <f t="shared" si="26"/>
        <v/>
      </c>
      <c r="BD948" s="68" t="str">
        <f t="shared" si="27"/>
        <v/>
      </c>
      <c r="BE948" s="68" t="str">
        <f t="shared" si="28"/>
        <v/>
      </c>
      <c r="BF948" s="51"/>
      <c r="BG948" s="69" t="str">
        <f t="shared" si="29"/>
        <v/>
      </c>
      <c r="BH948" s="67" t="str">
        <f t="shared" si="30"/>
        <v/>
      </c>
      <c r="BI948" s="67" t="str">
        <f t="shared" si="31"/>
        <v/>
      </c>
      <c r="BJ948" s="67" t="str">
        <f t="shared" si="32"/>
        <v/>
      </c>
      <c r="BK948" s="67" t="str">
        <f t="shared" si="33"/>
        <v/>
      </c>
      <c r="BL948" s="67" t="str">
        <f t="shared" si="34"/>
        <v/>
      </c>
      <c r="BM948" s="65" t="str">
        <f t="shared" si="35"/>
        <v/>
      </c>
      <c r="BN948" s="51"/>
      <c r="BO948" s="51" t="str">
        <f t="shared" si="6800"/>
        <v/>
      </c>
      <c r="BP948" s="71">
        <f t="shared" si="6801"/>
        <v>243433</v>
      </c>
      <c r="BQ948" s="51" t="str">
        <f t="shared" si="6802"/>
        <v/>
      </c>
      <c r="BR948" s="51" t="str">
        <f t="shared" si="6803"/>
        <v/>
      </c>
      <c r="BS948" s="69" t="str">
        <f t="shared" si="2920"/>
        <v/>
      </c>
      <c r="BT948" s="51"/>
      <c r="BU948" s="68" t="str">
        <f t="shared" si="6804"/>
        <v/>
      </c>
      <c r="BV948" s="65">
        <f t="shared" si="6805"/>
        <v>670658</v>
      </c>
      <c r="BW948" s="68" t="str">
        <f t="shared" si="6806"/>
        <v/>
      </c>
      <c r="BX948" s="68" t="str">
        <f t="shared" si="6807"/>
        <v/>
      </c>
      <c r="BY948" s="67" t="str">
        <f t="shared" si="44"/>
        <v/>
      </c>
      <c r="BZ948" s="68"/>
      <c r="CA948" s="65" t="str">
        <f t="shared" si="45"/>
        <v/>
      </c>
      <c r="CB948" s="67">
        <f t="shared" si="46"/>
        <v>0</v>
      </c>
      <c r="CC948" s="67" t="str">
        <f t="shared" si="47"/>
        <v/>
      </c>
      <c r="CD948" s="67" t="str">
        <f t="shared" si="48"/>
        <v/>
      </c>
      <c r="CE948" s="67" t="str">
        <f t="shared" si="49"/>
        <v/>
      </c>
      <c r="CF948" s="68"/>
      <c r="CG948" s="68" t="str">
        <f t="shared" si="6808"/>
        <v/>
      </c>
      <c r="CH948" s="65">
        <f t="shared" si="6809"/>
        <v>645274</v>
      </c>
      <c r="CI948" s="68" t="str">
        <f t="shared" si="6810"/>
        <v/>
      </c>
      <c r="CJ948" s="68" t="str">
        <f t="shared" si="6811"/>
        <v/>
      </c>
      <c r="CK948" s="67" t="str">
        <f t="shared" si="54"/>
        <v/>
      </c>
      <c r="CL948" s="68"/>
      <c r="CM948" s="68" t="str">
        <f t="shared" si="6812"/>
        <v/>
      </c>
      <c r="CN948" s="65">
        <f t="shared" si="6813"/>
        <v>0</v>
      </c>
      <c r="CO948" s="68" t="str">
        <f t="shared" si="6814"/>
        <v/>
      </c>
      <c r="CP948" s="68" t="str">
        <f t="shared" si="6815"/>
        <v/>
      </c>
      <c r="CQ948" s="67" t="str">
        <f t="shared" si="59"/>
        <v/>
      </c>
      <c r="CR948" s="68"/>
      <c r="CS948" s="68" t="str">
        <f t="shared" si="6816"/>
        <v/>
      </c>
      <c r="CT948" s="65">
        <f t="shared" si="6817"/>
        <v>331857</v>
      </c>
      <c r="CU948" s="68" t="str">
        <f t="shared" si="6818"/>
        <v/>
      </c>
      <c r="CV948" s="68" t="str">
        <f t="shared" si="6819"/>
        <v/>
      </c>
      <c r="CW948" s="67" t="str">
        <f t="shared" si="64"/>
        <v/>
      </c>
      <c r="CX948" s="68"/>
      <c r="CY948" s="68" t="str">
        <f t="shared" si="6820"/>
        <v/>
      </c>
      <c r="CZ948" s="65">
        <f t="shared" si="6821"/>
        <v>223417</v>
      </c>
      <c r="DA948" s="68" t="str">
        <f t="shared" si="6822"/>
        <v/>
      </c>
      <c r="DB948" s="68" t="str">
        <f t="shared" si="6823"/>
        <v/>
      </c>
      <c r="DC948" s="67" t="str">
        <f t="shared" si="69"/>
        <v/>
      </c>
      <c r="DD948" s="68"/>
      <c r="DE948" s="68" t="str">
        <f t="shared" si="6824"/>
        <v/>
      </c>
      <c r="DF948" s="65">
        <f t="shared" si="6825"/>
        <v>90000</v>
      </c>
      <c r="DG948" s="51" t="str">
        <f t="shared" si="6826"/>
        <v/>
      </c>
      <c r="DH948" s="51" t="str">
        <f t="shared" si="6827"/>
        <v/>
      </c>
      <c r="DI948" s="69" t="str">
        <f t="shared" si="74"/>
        <v/>
      </c>
      <c r="DJ948" s="51"/>
      <c r="DK948" s="51" t="str">
        <f t="shared" si="6828"/>
        <v/>
      </c>
      <c r="DL948" s="65">
        <f t="shared" si="6829"/>
        <v>0</v>
      </c>
      <c r="DM948" s="51" t="str">
        <f t="shared" si="6830"/>
        <v/>
      </c>
      <c r="DN948" s="51" t="str">
        <f t="shared" si="6831"/>
        <v/>
      </c>
      <c r="DO948" s="69" t="str">
        <f t="shared" si="79"/>
        <v/>
      </c>
      <c r="DP948" s="51"/>
      <c r="DQ948" s="51"/>
      <c r="DR948" s="51"/>
      <c r="DS948" s="51"/>
      <c r="DT948" s="51"/>
      <c r="DU948" s="181"/>
    </row>
    <row r="949" spans="1:125" ht="15" x14ac:dyDescent="0.25">
      <c r="A949" s="50">
        <v>2016</v>
      </c>
      <c r="B949" s="51" t="s">
        <v>869</v>
      </c>
      <c r="C949" s="50" t="s">
        <v>870</v>
      </c>
      <c r="D949" s="53" t="s">
        <v>1927</v>
      </c>
      <c r="E949" s="50" t="s">
        <v>364</v>
      </c>
      <c r="F949" s="54">
        <v>265137</v>
      </c>
      <c r="G949" s="54" t="s">
        <v>364</v>
      </c>
      <c r="H949" s="54">
        <v>97694</v>
      </c>
      <c r="I949" s="55">
        <v>656797</v>
      </c>
      <c r="J949" s="50"/>
      <c r="K949" s="50" t="s">
        <v>2032</v>
      </c>
      <c r="L949" s="58" t="s">
        <v>2032</v>
      </c>
      <c r="M949" s="58" t="s">
        <v>2032</v>
      </c>
      <c r="N949" s="58" t="s">
        <v>2032</v>
      </c>
      <c r="O949" s="58" t="s">
        <v>2032</v>
      </c>
      <c r="P949" s="59"/>
      <c r="Q949" s="60">
        <v>11962</v>
      </c>
      <c r="R949" s="60">
        <v>304411</v>
      </c>
      <c r="S949" s="60">
        <v>246624</v>
      </c>
      <c r="T949" s="60">
        <v>93800</v>
      </c>
      <c r="U949" s="60">
        <v>0</v>
      </c>
      <c r="V949" s="79"/>
      <c r="W949" s="90">
        <f t="shared" si="6033"/>
        <v>656797</v>
      </c>
      <c r="X949" s="101">
        <v>0</v>
      </c>
      <c r="Y949" s="50" t="s">
        <v>167</v>
      </c>
      <c r="Z949" s="50" t="s">
        <v>1927</v>
      </c>
      <c r="AA949" s="51" t="str">
        <f t="shared" si="6794"/>
        <v/>
      </c>
      <c r="AB949" s="68" t="str">
        <f t="shared" si="6795"/>
        <v/>
      </c>
      <c r="AC949" s="68" t="str">
        <f t="shared" si="6796"/>
        <v/>
      </c>
      <c r="AD949" s="68" t="str">
        <f t="shared" si="6797"/>
        <v/>
      </c>
      <c r="AE949" s="68" t="str">
        <f t="shared" si="6798"/>
        <v/>
      </c>
      <c r="AF949" s="68" t="str">
        <f t="shared" si="6799"/>
        <v/>
      </c>
      <c r="AG949" s="67" t="str">
        <f t="shared" si="7"/>
        <v/>
      </c>
      <c r="AH949" s="51"/>
      <c r="AI949" s="51" t="str">
        <f t="shared" si="8"/>
        <v/>
      </c>
      <c r="AJ949" s="68" t="str">
        <f t="shared" si="9"/>
        <v/>
      </c>
      <c r="AK949" s="68" t="str">
        <f t="shared" si="10"/>
        <v/>
      </c>
      <c r="AL949" s="68" t="str">
        <f t="shared" si="11"/>
        <v/>
      </c>
      <c r="AM949" s="68" t="str">
        <f t="shared" si="12"/>
        <v/>
      </c>
      <c r="AN949" s="68" t="str">
        <f t="shared" si="13"/>
        <v/>
      </c>
      <c r="AO949" s="67" t="str">
        <f t="shared" si="14"/>
        <v/>
      </c>
      <c r="AP949" s="51"/>
      <c r="AQ949" s="51" t="str">
        <f t="shared" si="15"/>
        <v/>
      </c>
      <c r="AR949" s="68" t="str">
        <f t="shared" si="16"/>
        <v/>
      </c>
      <c r="AS949" s="68" t="str">
        <f t="shared" si="17"/>
        <v/>
      </c>
      <c r="AT949" s="68" t="str">
        <f t="shared" si="18"/>
        <v/>
      </c>
      <c r="AU949" s="68" t="str">
        <f t="shared" si="19"/>
        <v/>
      </c>
      <c r="AV949" s="68" t="str">
        <f t="shared" si="20"/>
        <v/>
      </c>
      <c r="AW949" s="67" t="str">
        <f t="shared" si="21"/>
        <v/>
      </c>
      <c r="AX949" s="51"/>
      <c r="AY949" s="51" t="str">
        <f t="shared" si="22"/>
        <v/>
      </c>
      <c r="AZ949" s="68" t="str">
        <f t="shared" si="23"/>
        <v/>
      </c>
      <c r="BA949" s="68" t="str">
        <f t="shared" si="24"/>
        <v/>
      </c>
      <c r="BB949" s="68" t="str">
        <f t="shared" si="25"/>
        <v/>
      </c>
      <c r="BC949" s="68" t="str">
        <f t="shared" si="26"/>
        <v/>
      </c>
      <c r="BD949" s="68" t="str">
        <f t="shared" si="27"/>
        <v/>
      </c>
      <c r="BE949" s="68" t="str">
        <f t="shared" si="28"/>
        <v/>
      </c>
      <c r="BF949" s="51"/>
      <c r="BG949" s="69" t="str">
        <f t="shared" si="29"/>
        <v/>
      </c>
      <c r="BH949" s="67" t="str">
        <f t="shared" si="30"/>
        <v/>
      </c>
      <c r="BI949" s="67" t="str">
        <f t="shared" si="31"/>
        <v/>
      </c>
      <c r="BJ949" s="67" t="str">
        <f t="shared" si="32"/>
        <v/>
      </c>
      <c r="BK949" s="67" t="str">
        <f t="shared" si="33"/>
        <v/>
      </c>
      <c r="BL949" s="67" t="str">
        <f t="shared" si="34"/>
        <v/>
      </c>
      <c r="BM949" s="65" t="str">
        <f t="shared" si="35"/>
        <v/>
      </c>
      <c r="BN949" s="51"/>
      <c r="BO949" s="51" t="str">
        <f t="shared" si="6800"/>
        <v/>
      </c>
      <c r="BP949" s="51" t="str">
        <f t="shared" si="6801"/>
        <v/>
      </c>
      <c r="BQ949" s="71">
        <f t="shared" si="6802"/>
        <v>265137</v>
      </c>
      <c r="BR949" s="51" t="str">
        <f t="shared" si="6803"/>
        <v/>
      </c>
      <c r="BS949" s="69" t="str">
        <f t="shared" si="2920"/>
        <v/>
      </c>
      <c r="BT949" s="51"/>
      <c r="BU949" s="68" t="str">
        <f t="shared" si="6804"/>
        <v/>
      </c>
      <c r="BV949" s="68" t="str">
        <f t="shared" si="6805"/>
        <v/>
      </c>
      <c r="BW949" s="65">
        <f t="shared" si="6806"/>
        <v>656797</v>
      </c>
      <c r="BX949" s="68" t="str">
        <f t="shared" si="6807"/>
        <v/>
      </c>
      <c r="BY949" s="67" t="str">
        <f t="shared" si="44"/>
        <v/>
      </c>
      <c r="BZ949" s="68"/>
      <c r="CA949" s="65" t="str">
        <f t="shared" si="45"/>
        <v/>
      </c>
      <c r="CB949" s="67" t="str">
        <f t="shared" si="46"/>
        <v/>
      </c>
      <c r="CC949" s="67">
        <f t="shared" si="47"/>
        <v>0</v>
      </c>
      <c r="CD949" s="67" t="str">
        <f t="shared" si="48"/>
        <v/>
      </c>
      <c r="CE949" s="67" t="str">
        <f t="shared" si="49"/>
        <v/>
      </c>
      <c r="CF949" s="68"/>
      <c r="CG949" s="68" t="str">
        <f t="shared" si="6808"/>
        <v/>
      </c>
      <c r="CH949" s="68" t="str">
        <f t="shared" si="6809"/>
        <v/>
      </c>
      <c r="CI949" s="65">
        <f t="shared" si="6810"/>
        <v>656797</v>
      </c>
      <c r="CJ949" s="68" t="str">
        <f t="shared" si="6811"/>
        <v/>
      </c>
      <c r="CK949" s="67" t="str">
        <f t="shared" si="54"/>
        <v/>
      </c>
      <c r="CL949" s="68"/>
      <c r="CM949" s="68" t="str">
        <f t="shared" si="6812"/>
        <v/>
      </c>
      <c r="CN949" s="68" t="str">
        <f t="shared" si="6813"/>
        <v/>
      </c>
      <c r="CO949" s="65">
        <f t="shared" si="6814"/>
        <v>11962</v>
      </c>
      <c r="CP949" s="68" t="str">
        <f t="shared" si="6815"/>
        <v/>
      </c>
      <c r="CQ949" s="67" t="str">
        <f t="shared" si="59"/>
        <v/>
      </c>
      <c r="CR949" s="68"/>
      <c r="CS949" s="68" t="str">
        <f t="shared" si="6816"/>
        <v/>
      </c>
      <c r="CT949" s="68" t="str">
        <f t="shared" si="6817"/>
        <v/>
      </c>
      <c r="CU949" s="65">
        <f t="shared" si="6818"/>
        <v>304411</v>
      </c>
      <c r="CV949" s="68" t="str">
        <f t="shared" si="6819"/>
        <v/>
      </c>
      <c r="CW949" s="67" t="str">
        <f t="shared" si="64"/>
        <v/>
      </c>
      <c r="CX949" s="68"/>
      <c r="CY949" s="68" t="str">
        <f t="shared" si="6820"/>
        <v/>
      </c>
      <c r="CZ949" s="68" t="str">
        <f t="shared" si="6821"/>
        <v/>
      </c>
      <c r="DA949" s="65">
        <f t="shared" si="6822"/>
        <v>246624</v>
      </c>
      <c r="DB949" s="68" t="str">
        <f t="shared" si="6823"/>
        <v/>
      </c>
      <c r="DC949" s="67" t="str">
        <f t="shared" si="69"/>
        <v/>
      </c>
      <c r="DD949" s="68"/>
      <c r="DE949" s="68" t="str">
        <f t="shared" si="6824"/>
        <v/>
      </c>
      <c r="DF949" s="51" t="str">
        <f t="shared" si="6825"/>
        <v/>
      </c>
      <c r="DG949" s="65">
        <f t="shared" si="6826"/>
        <v>93800</v>
      </c>
      <c r="DH949" s="51" t="str">
        <f t="shared" si="6827"/>
        <v/>
      </c>
      <c r="DI949" s="69" t="str">
        <f t="shared" si="74"/>
        <v/>
      </c>
      <c r="DJ949" s="51"/>
      <c r="DK949" s="51" t="str">
        <f t="shared" si="6828"/>
        <v/>
      </c>
      <c r="DL949" s="51" t="str">
        <f t="shared" si="6829"/>
        <v/>
      </c>
      <c r="DM949" s="65">
        <f t="shared" si="6830"/>
        <v>0</v>
      </c>
      <c r="DN949" s="51" t="str">
        <f t="shared" si="6831"/>
        <v/>
      </c>
      <c r="DO949" s="69" t="str">
        <f t="shared" si="79"/>
        <v/>
      </c>
      <c r="DP949" s="51"/>
      <c r="DQ949" s="51"/>
      <c r="DR949" s="51"/>
      <c r="DS949" s="51"/>
      <c r="DT949" s="51"/>
      <c r="DU949" s="181"/>
    </row>
    <row r="950" spans="1:125" ht="15" x14ac:dyDescent="0.25">
      <c r="A950" s="50">
        <v>2017</v>
      </c>
      <c r="B950" s="51" t="s">
        <v>869</v>
      </c>
      <c r="C950" s="50" t="s">
        <v>870</v>
      </c>
      <c r="D950" s="53" t="s">
        <v>1927</v>
      </c>
      <c r="E950" s="50" t="s">
        <v>364</v>
      </c>
      <c r="F950" s="54">
        <v>242615</v>
      </c>
      <c r="G950" s="54" t="s">
        <v>364</v>
      </c>
      <c r="H950" s="54">
        <v>96782</v>
      </c>
      <c r="I950" s="55">
        <v>686292</v>
      </c>
      <c r="J950" s="50"/>
      <c r="K950" s="50" t="s">
        <v>2032</v>
      </c>
      <c r="L950" s="58" t="s">
        <v>2032</v>
      </c>
      <c r="M950" s="58" t="s">
        <v>2032</v>
      </c>
      <c r="N950" s="58" t="s">
        <v>2032</v>
      </c>
      <c r="O950" s="58" t="s">
        <v>2032</v>
      </c>
      <c r="P950" s="59"/>
      <c r="Q950" s="60">
        <v>0</v>
      </c>
      <c r="R950" s="60">
        <v>305974</v>
      </c>
      <c r="S950" s="60">
        <v>240318</v>
      </c>
      <c r="T950" s="60">
        <v>140000</v>
      </c>
      <c r="U950" s="60">
        <v>0</v>
      </c>
      <c r="V950" s="79"/>
      <c r="W950" s="90">
        <f t="shared" si="6033"/>
        <v>686292</v>
      </c>
      <c r="X950" s="101">
        <v>0</v>
      </c>
      <c r="Y950" s="50" t="s">
        <v>167</v>
      </c>
      <c r="Z950" s="50" t="s">
        <v>1927</v>
      </c>
      <c r="AA950" s="51" t="str">
        <f t="shared" si="6794"/>
        <v/>
      </c>
      <c r="AB950" s="68" t="str">
        <f t="shared" si="6795"/>
        <v/>
      </c>
      <c r="AC950" s="68" t="str">
        <f t="shared" si="6796"/>
        <v/>
      </c>
      <c r="AD950" s="68" t="str">
        <f t="shared" si="6797"/>
        <v/>
      </c>
      <c r="AE950" s="68" t="str">
        <f t="shared" si="6798"/>
        <v/>
      </c>
      <c r="AF950" s="68" t="str">
        <f t="shared" si="6799"/>
        <v/>
      </c>
      <c r="AG950" s="67" t="str">
        <f t="shared" si="7"/>
        <v/>
      </c>
      <c r="AH950" s="51"/>
      <c r="AI950" s="51" t="str">
        <f t="shared" si="8"/>
        <v/>
      </c>
      <c r="AJ950" s="68" t="str">
        <f t="shared" si="9"/>
        <v/>
      </c>
      <c r="AK950" s="68" t="str">
        <f t="shared" si="10"/>
        <v/>
      </c>
      <c r="AL950" s="68" t="str">
        <f t="shared" si="11"/>
        <v/>
      </c>
      <c r="AM950" s="68" t="str">
        <f t="shared" si="12"/>
        <v/>
      </c>
      <c r="AN950" s="68" t="str">
        <f t="shared" si="13"/>
        <v/>
      </c>
      <c r="AO950" s="67" t="str">
        <f t="shared" si="14"/>
        <v/>
      </c>
      <c r="AP950" s="51"/>
      <c r="AQ950" s="51" t="str">
        <f t="shared" si="15"/>
        <v/>
      </c>
      <c r="AR950" s="68" t="str">
        <f t="shared" si="16"/>
        <v/>
      </c>
      <c r="AS950" s="68" t="str">
        <f t="shared" si="17"/>
        <v/>
      </c>
      <c r="AT950" s="68" t="str">
        <f t="shared" si="18"/>
        <v/>
      </c>
      <c r="AU950" s="68" t="str">
        <f t="shared" si="19"/>
        <v/>
      </c>
      <c r="AV950" s="68" t="str">
        <f t="shared" si="20"/>
        <v/>
      </c>
      <c r="AW950" s="67" t="str">
        <f t="shared" si="21"/>
        <v/>
      </c>
      <c r="AX950" s="51"/>
      <c r="AY950" s="51" t="str">
        <f t="shared" si="22"/>
        <v/>
      </c>
      <c r="AZ950" s="68" t="str">
        <f t="shared" si="23"/>
        <v/>
      </c>
      <c r="BA950" s="68" t="str">
        <f t="shared" si="24"/>
        <v/>
      </c>
      <c r="BB950" s="68" t="str">
        <f t="shared" si="25"/>
        <v/>
      </c>
      <c r="BC950" s="68" t="str">
        <f t="shared" si="26"/>
        <v/>
      </c>
      <c r="BD950" s="68" t="str">
        <f t="shared" si="27"/>
        <v/>
      </c>
      <c r="BE950" s="68" t="str">
        <f t="shared" si="28"/>
        <v/>
      </c>
      <c r="BF950" s="51"/>
      <c r="BG950" s="69" t="str">
        <f t="shared" si="29"/>
        <v/>
      </c>
      <c r="BH950" s="67" t="str">
        <f t="shared" si="30"/>
        <v/>
      </c>
      <c r="BI950" s="67" t="str">
        <f t="shared" si="31"/>
        <v/>
      </c>
      <c r="BJ950" s="67" t="str">
        <f t="shared" si="32"/>
        <v/>
      </c>
      <c r="BK950" s="67" t="str">
        <f t="shared" si="33"/>
        <v/>
      </c>
      <c r="BL950" s="67" t="str">
        <f t="shared" si="34"/>
        <v/>
      </c>
      <c r="BM950" s="65" t="str">
        <f t="shared" si="35"/>
        <v/>
      </c>
      <c r="BN950" s="51"/>
      <c r="BO950" s="51" t="str">
        <f t="shared" si="6800"/>
        <v/>
      </c>
      <c r="BP950" s="51" t="str">
        <f t="shared" si="6801"/>
        <v/>
      </c>
      <c r="BQ950" s="51" t="str">
        <f t="shared" si="6802"/>
        <v/>
      </c>
      <c r="BR950" s="71">
        <f t="shared" si="6803"/>
        <v>242615</v>
      </c>
      <c r="BS950" s="69" t="str">
        <f t="shared" si="2920"/>
        <v/>
      </c>
      <c r="BT950" s="51"/>
      <c r="BU950" s="68" t="str">
        <f t="shared" si="6804"/>
        <v/>
      </c>
      <c r="BV950" s="68" t="str">
        <f t="shared" si="6805"/>
        <v/>
      </c>
      <c r="BW950" s="68" t="str">
        <f t="shared" si="6806"/>
        <v/>
      </c>
      <c r="BX950" s="65">
        <f t="shared" si="6807"/>
        <v>686292</v>
      </c>
      <c r="BY950" s="67" t="str">
        <f t="shared" si="44"/>
        <v/>
      </c>
      <c r="BZ950" s="68"/>
      <c r="CA950" s="65" t="str">
        <f t="shared" si="45"/>
        <v/>
      </c>
      <c r="CB950" s="67" t="str">
        <f t="shared" si="46"/>
        <v/>
      </c>
      <c r="CC950" s="67" t="str">
        <f t="shared" si="47"/>
        <v/>
      </c>
      <c r="CD950" s="67">
        <f t="shared" si="48"/>
        <v>0</v>
      </c>
      <c r="CE950" s="67" t="str">
        <f t="shared" si="49"/>
        <v/>
      </c>
      <c r="CF950" s="68"/>
      <c r="CG950" s="68" t="str">
        <f t="shared" si="6808"/>
        <v/>
      </c>
      <c r="CH950" s="68" t="str">
        <f t="shared" si="6809"/>
        <v/>
      </c>
      <c r="CI950" s="68" t="str">
        <f t="shared" si="6810"/>
        <v/>
      </c>
      <c r="CJ950" s="65">
        <f t="shared" si="6811"/>
        <v>686292</v>
      </c>
      <c r="CK950" s="67" t="str">
        <f t="shared" si="54"/>
        <v/>
      </c>
      <c r="CL950" s="68"/>
      <c r="CM950" s="68" t="str">
        <f t="shared" si="6812"/>
        <v/>
      </c>
      <c r="CN950" s="68" t="str">
        <f t="shared" si="6813"/>
        <v/>
      </c>
      <c r="CO950" s="68" t="str">
        <f t="shared" si="6814"/>
        <v/>
      </c>
      <c r="CP950" s="65">
        <f t="shared" si="6815"/>
        <v>0</v>
      </c>
      <c r="CQ950" s="67" t="str">
        <f t="shared" si="59"/>
        <v/>
      </c>
      <c r="CR950" s="68"/>
      <c r="CS950" s="68" t="str">
        <f t="shared" si="6816"/>
        <v/>
      </c>
      <c r="CT950" s="68" t="str">
        <f t="shared" si="6817"/>
        <v/>
      </c>
      <c r="CU950" s="68" t="str">
        <f t="shared" si="6818"/>
        <v/>
      </c>
      <c r="CV950" s="65">
        <f t="shared" si="6819"/>
        <v>305974</v>
      </c>
      <c r="CW950" s="67" t="str">
        <f t="shared" si="64"/>
        <v/>
      </c>
      <c r="CX950" s="68"/>
      <c r="CY950" s="68" t="str">
        <f t="shared" si="6820"/>
        <v/>
      </c>
      <c r="CZ950" s="68" t="str">
        <f t="shared" si="6821"/>
        <v/>
      </c>
      <c r="DA950" s="68" t="str">
        <f t="shared" si="6822"/>
        <v/>
      </c>
      <c r="DB950" s="65">
        <f t="shared" si="6823"/>
        <v>240318</v>
      </c>
      <c r="DC950" s="67" t="str">
        <f t="shared" si="69"/>
        <v/>
      </c>
      <c r="DD950" s="68"/>
      <c r="DE950" s="68" t="str">
        <f t="shared" si="6824"/>
        <v/>
      </c>
      <c r="DF950" s="51" t="str">
        <f t="shared" si="6825"/>
        <v/>
      </c>
      <c r="DG950" s="51" t="str">
        <f t="shared" si="6826"/>
        <v/>
      </c>
      <c r="DH950" s="65">
        <f t="shared" si="6827"/>
        <v>140000</v>
      </c>
      <c r="DI950" s="69" t="str">
        <f t="shared" si="74"/>
        <v/>
      </c>
      <c r="DJ950" s="51"/>
      <c r="DK950" s="51" t="str">
        <f t="shared" si="6828"/>
        <v/>
      </c>
      <c r="DL950" s="51" t="str">
        <f t="shared" si="6829"/>
        <v/>
      </c>
      <c r="DM950" s="51" t="str">
        <f t="shared" si="6830"/>
        <v/>
      </c>
      <c r="DN950" s="65">
        <f t="shared" si="6831"/>
        <v>0</v>
      </c>
      <c r="DO950" s="69" t="str">
        <f t="shared" si="79"/>
        <v/>
      </c>
      <c r="DP950" s="51"/>
      <c r="DQ950" s="51"/>
      <c r="DR950" s="51"/>
      <c r="DS950" s="51"/>
      <c r="DT950" s="51"/>
      <c r="DU950" s="181"/>
    </row>
    <row r="951" spans="1:125" ht="15" x14ac:dyDescent="0.25">
      <c r="A951" s="56">
        <v>2018</v>
      </c>
      <c r="B951" s="51" t="s">
        <v>869</v>
      </c>
      <c r="C951" s="50" t="s">
        <v>870</v>
      </c>
      <c r="D951" s="170" t="s">
        <v>1927</v>
      </c>
      <c r="E951" s="50" t="s">
        <v>364</v>
      </c>
      <c r="F951" s="89">
        <v>215244</v>
      </c>
      <c r="G951" s="89">
        <v>0</v>
      </c>
      <c r="H951" s="89">
        <v>101545</v>
      </c>
      <c r="I951" s="90">
        <v>830723</v>
      </c>
      <c r="J951" s="50"/>
      <c r="K951" s="50" t="s">
        <v>2032</v>
      </c>
      <c r="L951" s="58"/>
      <c r="M951" s="58"/>
      <c r="N951" s="58"/>
      <c r="O951" s="58"/>
      <c r="P951" s="91"/>
      <c r="Q951" s="92">
        <v>459782</v>
      </c>
      <c r="R951" s="92">
        <v>0</v>
      </c>
      <c r="S951" s="92">
        <v>230941</v>
      </c>
      <c r="T951" s="92">
        <v>140000</v>
      </c>
      <c r="U951" s="94"/>
      <c r="V951" s="94"/>
      <c r="W951" s="90">
        <f t="shared" si="6033"/>
        <v>830723</v>
      </c>
      <c r="X951" s="101">
        <v>0</v>
      </c>
      <c r="Y951" s="56" t="s">
        <v>167</v>
      </c>
      <c r="Z951" s="50"/>
      <c r="AA951" s="51"/>
      <c r="AB951" s="68"/>
      <c r="AC951" s="68"/>
      <c r="AD951" s="68"/>
      <c r="AE951" s="68"/>
      <c r="AF951" s="68"/>
      <c r="AG951" s="67" t="str">
        <f t="shared" si="7"/>
        <v/>
      </c>
      <c r="AH951" s="51"/>
      <c r="AI951" s="51" t="str">
        <f t="shared" si="8"/>
        <v/>
      </c>
      <c r="AJ951" s="68" t="str">
        <f t="shared" si="9"/>
        <v/>
      </c>
      <c r="AK951" s="68" t="str">
        <f t="shared" si="10"/>
        <v/>
      </c>
      <c r="AL951" s="68" t="str">
        <f t="shared" si="11"/>
        <v/>
      </c>
      <c r="AM951" s="68" t="str">
        <f t="shared" si="12"/>
        <v/>
      </c>
      <c r="AN951" s="68" t="str">
        <f t="shared" si="13"/>
        <v/>
      </c>
      <c r="AO951" s="67" t="str">
        <f t="shared" si="14"/>
        <v/>
      </c>
      <c r="AP951" s="51"/>
      <c r="AQ951" s="51" t="str">
        <f t="shared" si="15"/>
        <v/>
      </c>
      <c r="AR951" s="68" t="str">
        <f t="shared" si="16"/>
        <v/>
      </c>
      <c r="AS951" s="68" t="str">
        <f t="shared" si="17"/>
        <v/>
      </c>
      <c r="AT951" s="68" t="str">
        <f t="shared" si="18"/>
        <v/>
      </c>
      <c r="AU951" s="68" t="str">
        <f t="shared" si="19"/>
        <v/>
      </c>
      <c r="AV951" s="68" t="str">
        <f t="shared" si="20"/>
        <v/>
      </c>
      <c r="AW951" s="67" t="str">
        <f t="shared" si="21"/>
        <v/>
      </c>
      <c r="AX951" s="51"/>
      <c r="AY951" s="51" t="str">
        <f t="shared" si="22"/>
        <v/>
      </c>
      <c r="AZ951" s="68" t="str">
        <f t="shared" si="23"/>
        <v/>
      </c>
      <c r="BA951" s="68" t="str">
        <f t="shared" si="24"/>
        <v/>
      </c>
      <c r="BB951" s="68" t="str">
        <f t="shared" si="25"/>
        <v/>
      </c>
      <c r="BC951" s="68" t="str">
        <f t="shared" si="26"/>
        <v/>
      </c>
      <c r="BD951" s="68" t="str">
        <f t="shared" si="27"/>
        <v/>
      </c>
      <c r="BE951" s="68" t="str">
        <f t="shared" si="28"/>
        <v/>
      </c>
      <c r="BF951" s="51"/>
      <c r="BG951" s="69" t="str">
        <f t="shared" si="29"/>
        <v/>
      </c>
      <c r="BH951" s="67" t="str">
        <f t="shared" si="30"/>
        <v/>
      </c>
      <c r="BI951" s="67" t="str">
        <f t="shared" si="31"/>
        <v/>
      </c>
      <c r="BJ951" s="67" t="str">
        <f t="shared" si="32"/>
        <v/>
      </c>
      <c r="BK951" s="67" t="str">
        <f t="shared" si="33"/>
        <v/>
      </c>
      <c r="BL951" s="67" t="str">
        <f t="shared" si="34"/>
        <v/>
      </c>
      <c r="BM951" s="65" t="str">
        <f t="shared" si="35"/>
        <v/>
      </c>
      <c r="BN951" s="70"/>
      <c r="BO951" s="70"/>
      <c r="BP951" s="51"/>
      <c r="BQ951" s="51"/>
      <c r="BR951" s="51"/>
      <c r="BS951" s="96">
        <f t="shared" si="2920"/>
        <v>215244</v>
      </c>
      <c r="BT951" s="70"/>
      <c r="BU951" s="65"/>
      <c r="BV951" s="68"/>
      <c r="BW951" s="68"/>
      <c r="BX951" s="68"/>
      <c r="BY951" s="67">
        <f t="shared" si="44"/>
        <v>830723</v>
      </c>
      <c r="BZ951" s="65"/>
      <c r="CA951" s="65" t="str">
        <f t="shared" si="45"/>
        <v/>
      </c>
      <c r="CB951" s="67" t="str">
        <f t="shared" si="46"/>
        <v/>
      </c>
      <c r="CC951" s="67" t="str">
        <f t="shared" si="47"/>
        <v/>
      </c>
      <c r="CD951" s="67" t="str">
        <f t="shared" si="48"/>
        <v/>
      </c>
      <c r="CE951" s="67">
        <f t="shared" si="49"/>
        <v>0</v>
      </c>
      <c r="CF951" s="65"/>
      <c r="CG951" s="65"/>
      <c r="CH951" s="68"/>
      <c r="CI951" s="68"/>
      <c r="CJ951" s="68"/>
      <c r="CK951" s="67">
        <f t="shared" si="54"/>
        <v>830723</v>
      </c>
      <c r="CL951" s="65"/>
      <c r="CM951" s="65"/>
      <c r="CN951" s="68"/>
      <c r="CO951" s="68"/>
      <c r="CP951" s="68"/>
      <c r="CQ951" s="67">
        <f t="shared" si="59"/>
        <v>459782</v>
      </c>
      <c r="CR951" s="65"/>
      <c r="CS951" s="65"/>
      <c r="CT951" s="68"/>
      <c r="CU951" s="68"/>
      <c r="CV951" s="68"/>
      <c r="CW951" s="67">
        <f t="shared" si="64"/>
        <v>0</v>
      </c>
      <c r="CX951" s="65"/>
      <c r="CY951" s="65"/>
      <c r="CZ951" s="68"/>
      <c r="DA951" s="68"/>
      <c r="DB951" s="68"/>
      <c r="DC951" s="67">
        <f t="shared" si="69"/>
        <v>230941</v>
      </c>
      <c r="DD951" s="65"/>
      <c r="DE951" s="65"/>
      <c r="DF951" s="51"/>
      <c r="DG951" s="51"/>
      <c r="DH951" s="51"/>
      <c r="DI951" s="67">
        <f t="shared" si="74"/>
        <v>140000</v>
      </c>
      <c r="DJ951" s="70"/>
      <c r="DK951" s="70"/>
      <c r="DL951" s="51"/>
      <c r="DM951" s="51"/>
      <c r="DN951" s="51"/>
      <c r="DO951" s="67">
        <f t="shared" si="79"/>
        <v>459782</v>
      </c>
      <c r="DP951" s="51"/>
      <c r="DQ951" s="51"/>
      <c r="DR951" s="51"/>
      <c r="DS951" s="51"/>
      <c r="DT951" s="51"/>
      <c r="DU951" s="181"/>
    </row>
    <row r="952" spans="1:125" ht="15" x14ac:dyDescent="0.25">
      <c r="A952" s="50"/>
      <c r="B952" s="51"/>
      <c r="C952" s="50"/>
      <c r="D952" s="53"/>
      <c r="E952" s="50"/>
      <c r="F952" s="54"/>
      <c r="G952" s="54"/>
      <c r="H952" s="54"/>
      <c r="I952" s="55"/>
      <c r="J952" s="50"/>
      <c r="K952" s="50" t="s">
        <v>2032</v>
      </c>
      <c r="L952" s="58"/>
      <c r="M952" s="58"/>
      <c r="N952" s="58"/>
      <c r="O952" s="58"/>
      <c r="P952" s="59"/>
      <c r="Q952" s="60"/>
      <c r="R952" s="60"/>
      <c r="S952" s="60"/>
      <c r="T952" s="60"/>
      <c r="U952" s="60"/>
      <c r="V952" s="79"/>
      <c r="W952" s="90">
        <f t="shared" si="6033"/>
        <v>0</v>
      </c>
      <c r="X952" s="101"/>
      <c r="Y952" s="50"/>
      <c r="Z952" s="50"/>
      <c r="AA952" s="51"/>
      <c r="AB952" s="68"/>
      <c r="AC952" s="68"/>
      <c r="AD952" s="68"/>
      <c r="AE952" s="68"/>
      <c r="AF952" s="68"/>
      <c r="AG952" s="67" t="str">
        <f t="shared" si="7"/>
        <v/>
      </c>
      <c r="AH952" s="51"/>
      <c r="AI952" s="51" t="str">
        <f t="shared" si="8"/>
        <v/>
      </c>
      <c r="AJ952" s="68" t="str">
        <f t="shared" si="9"/>
        <v/>
      </c>
      <c r="AK952" s="68" t="str">
        <f t="shared" si="10"/>
        <v/>
      </c>
      <c r="AL952" s="68" t="str">
        <f t="shared" si="11"/>
        <v/>
      </c>
      <c r="AM952" s="68" t="str">
        <f t="shared" si="12"/>
        <v/>
      </c>
      <c r="AN952" s="68" t="str">
        <f t="shared" si="13"/>
        <v/>
      </c>
      <c r="AO952" s="67" t="str">
        <f t="shared" si="14"/>
        <v/>
      </c>
      <c r="AP952" s="51"/>
      <c r="AQ952" s="51" t="str">
        <f t="shared" si="15"/>
        <v/>
      </c>
      <c r="AR952" s="68" t="str">
        <f t="shared" si="16"/>
        <v/>
      </c>
      <c r="AS952" s="68" t="str">
        <f t="shared" si="17"/>
        <v/>
      </c>
      <c r="AT952" s="68" t="str">
        <f t="shared" si="18"/>
        <v/>
      </c>
      <c r="AU952" s="68" t="str">
        <f t="shared" si="19"/>
        <v/>
      </c>
      <c r="AV952" s="68" t="str">
        <f t="shared" si="20"/>
        <v/>
      </c>
      <c r="AW952" s="67" t="str">
        <f t="shared" si="21"/>
        <v/>
      </c>
      <c r="AX952" s="51"/>
      <c r="AY952" s="51" t="str">
        <f t="shared" si="22"/>
        <v/>
      </c>
      <c r="AZ952" s="68" t="str">
        <f t="shared" si="23"/>
        <v/>
      </c>
      <c r="BA952" s="68" t="str">
        <f t="shared" si="24"/>
        <v/>
      </c>
      <c r="BB952" s="68" t="str">
        <f t="shared" si="25"/>
        <v/>
      </c>
      <c r="BC952" s="68" t="str">
        <f t="shared" si="26"/>
        <v/>
      </c>
      <c r="BD952" s="68" t="str">
        <f t="shared" si="27"/>
        <v/>
      </c>
      <c r="BE952" s="68" t="str">
        <f t="shared" si="28"/>
        <v/>
      </c>
      <c r="BF952" s="51"/>
      <c r="BG952" s="69" t="str">
        <f t="shared" si="29"/>
        <v/>
      </c>
      <c r="BH952" s="67" t="str">
        <f t="shared" si="30"/>
        <v/>
      </c>
      <c r="BI952" s="67" t="str">
        <f t="shared" si="31"/>
        <v/>
      </c>
      <c r="BJ952" s="67" t="str">
        <f t="shared" si="32"/>
        <v/>
      </c>
      <c r="BK952" s="67" t="str">
        <f t="shared" si="33"/>
        <v/>
      </c>
      <c r="BL952" s="67" t="str">
        <f t="shared" si="34"/>
        <v/>
      </c>
      <c r="BM952" s="65" t="str">
        <f t="shared" si="35"/>
        <v/>
      </c>
      <c r="BN952" s="70"/>
      <c r="BO952" s="70"/>
      <c r="BP952" s="51"/>
      <c r="BQ952" s="51"/>
      <c r="BR952" s="51"/>
      <c r="BS952" s="69" t="str">
        <f t="shared" si="2920"/>
        <v/>
      </c>
      <c r="BT952" s="70"/>
      <c r="BU952" s="65"/>
      <c r="BV952" s="68"/>
      <c r="BW952" s="68"/>
      <c r="BX952" s="68"/>
      <c r="BY952" s="67" t="str">
        <f t="shared" si="44"/>
        <v/>
      </c>
      <c r="BZ952" s="65"/>
      <c r="CA952" s="65" t="str">
        <f t="shared" si="45"/>
        <v/>
      </c>
      <c r="CB952" s="67" t="str">
        <f t="shared" si="46"/>
        <v/>
      </c>
      <c r="CC952" s="67" t="str">
        <f t="shared" si="47"/>
        <v/>
      </c>
      <c r="CD952" s="67" t="str">
        <f t="shared" si="48"/>
        <v/>
      </c>
      <c r="CE952" s="67" t="str">
        <f t="shared" si="49"/>
        <v/>
      </c>
      <c r="CF952" s="65"/>
      <c r="CG952" s="65"/>
      <c r="CH952" s="68"/>
      <c r="CI952" s="68"/>
      <c r="CJ952" s="68"/>
      <c r="CK952" s="67" t="str">
        <f t="shared" si="54"/>
        <v/>
      </c>
      <c r="CL952" s="65"/>
      <c r="CM952" s="65"/>
      <c r="CN952" s="68"/>
      <c r="CO952" s="68"/>
      <c r="CP952" s="68"/>
      <c r="CQ952" s="67" t="str">
        <f t="shared" si="59"/>
        <v/>
      </c>
      <c r="CR952" s="65"/>
      <c r="CS952" s="65"/>
      <c r="CT952" s="68"/>
      <c r="CU952" s="68"/>
      <c r="CV952" s="68"/>
      <c r="CW952" s="67" t="str">
        <f t="shared" si="64"/>
        <v/>
      </c>
      <c r="CX952" s="65"/>
      <c r="CY952" s="65"/>
      <c r="CZ952" s="68"/>
      <c r="DA952" s="68"/>
      <c r="DB952" s="68"/>
      <c r="DC952" s="67" t="str">
        <f t="shared" si="69"/>
        <v/>
      </c>
      <c r="DD952" s="65"/>
      <c r="DE952" s="65"/>
      <c r="DF952" s="51"/>
      <c r="DG952" s="51"/>
      <c r="DH952" s="51"/>
      <c r="DI952" s="69" t="str">
        <f t="shared" si="74"/>
        <v/>
      </c>
      <c r="DJ952" s="70"/>
      <c r="DK952" s="70"/>
      <c r="DL952" s="51"/>
      <c r="DM952" s="51"/>
      <c r="DN952" s="51"/>
      <c r="DO952" s="69" t="str">
        <f t="shared" si="79"/>
        <v/>
      </c>
      <c r="DP952" s="51"/>
      <c r="DQ952" s="51"/>
      <c r="DR952" s="51"/>
      <c r="DS952" s="51"/>
      <c r="DT952" s="51"/>
      <c r="DU952" s="181"/>
    </row>
    <row r="953" spans="1:125" ht="15" x14ac:dyDescent="0.25">
      <c r="A953" s="50">
        <v>2014</v>
      </c>
      <c r="B953" s="51" t="s">
        <v>1236</v>
      </c>
      <c r="C953" s="50" t="s">
        <v>1073</v>
      </c>
      <c r="D953" s="53" t="s">
        <v>431</v>
      </c>
      <c r="E953" s="50" t="s">
        <v>364</v>
      </c>
      <c r="F953" s="54">
        <v>31161</v>
      </c>
      <c r="G953" s="54" t="s">
        <v>364</v>
      </c>
      <c r="H953" s="54">
        <v>46440</v>
      </c>
      <c r="I953" s="55">
        <v>289683</v>
      </c>
      <c r="J953" s="50"/>
      <c r="K953" s="50" t="s">
        <v>2032</v>
      </c>
      <c r="L953" s="58" t="s">
        <v>2032</v>
      </c>
      <c r="M953" s="58" t="s">
        <v>2032</v>
      </c>
      <c r="N953" s="58" t="s">
        <v>2032</v>
      </c>
      <c r="O953" s="58" t="s">
        <v>2032</v>
      </c>
      <c r="P953" s="59"/>
      <c r="Q953" s="60">
        <v>148539</v>
      </c>
      <c r="R953" s="60">
        <v>56460</v>
      </c>
      <c r="S953" s="60">
        <v>34067</v>
      </c>
      <c r="T953" s="60">
        <v>50617</v>
      </c>
      <c r="U953" s="60">
        <v>0</v>
      </c>
      <c r="V953" s="79"/>
      <c r="W953" s="90">
        <f t="shared" si="6033"/>
        <v>289683</v>
      </c>
      <c r="X953" s="101">
        <v>10092</v>
      </c>
      <c r="Y953" s="50" t="s">
        <v>167</v>
      </c>
      <c r="Z953" s="50" t="s">
        <v>431</v>
      </c>
      <c r="AA953" s="51" t="str">
        <f t="shared" ref="AA953:AA956" si="6832">IF(A953 =2014,IF(Y953 ="",F953,""),"")</f>
        <v/>
      </c>
      <c r="AB953" s="68" t="str">
        <f t="shared" ref="AB953:AB956" si="6833">IF(A953 =2014,IF(Y953 ="",I953,""),"")</f>
        <v/>
      </c>
      <c r="AC953" s="68" t="str">
        <f t="shared" ref="AC953:AC956" si="6834">IF(A953 =2014,IF(Y953 ="",Q953,""),"")</f>
        <v/>
      </c>
      <c r="AD953" s="68" t="str">
        <f t="shared" ref="AD953:AD956" si="6835">IF(A953 =2014,IF(Y953 ="",R953,""),"")</f>
        <v/>
      </c>
      <c r="AE953" s="68" t="str">
        <f t="shared" ref="AE953:AE956" si="6836">IF(A953 =2014,IF(Y953 ="",S953,""),"")</f>
        <v/>
      </c>
      <c r="AF953" s="68" t="str">
        <f t="shared" ref="AF953:AF956" si="6837">IF(A953 =2014,IF(Y953 ="",T953+U953,""),"")</f>
        <v/>
      </c>
      <c r="AG953" s="67" t="str">
        <f t="shared" si="7"/>
        <v/>
      </c>
      <c r="AH953" s="51"/>
      <c r="AI953" s="51" t="str">
        <f t="shared" si="8"/>
        <v/>
      </c>
      <c r="AJ953" s="68" t="str">
        <f t="shared" si="9"/>
        <v/>
      </c>
      <c r="AK953" s="68" t="str">
        <f t="shared" si="10"/>
        <v/>
      </c>
      <c r="AL953" s="68" t="str">
        <f t="shared" si="11"/>
        <v/>
      </c>
      <c r="AM953" s="68" t="str">
        <f t="shared" si="12"/>
        <v/>
      </c>
      <c r="AN953" s="68" t="str">
        <f t="shared" si="13"/>
        <v/>
      </c>
      <c r="AO953" s="67" t="str">
        <f t="shared" si="14"/>
        <v/>
      </c>
      <c r="AP953" s="51"/>
      <c r="AQ953" s="51" t="str">
        <f t="shared" si="15"/>
        <v/>
      </c>
      <c r="AR953" s="68" t="str">
        <f t="shared" si="16"/>
        <v/>
      </c>
      <c r="AS953" s="68" t="str">
        <f t="shared" si="17"/>
        <v/>
      </c>
      <c r="AT953" s="68" t="str">
        <f t="shared" si="18"/>
        <v/>
      </c>
      <c r="AU953" s="68" t="str">
        <f t="shared" si="19"/>
        <v/>
      </c>
      <c r="AV953" s="68" t="str">
        <f t="shared" si="20"/>
        <v/>
      </c>
      <c r="AW953" s="67" t="str">
        <f t="shared" si="21"/>
        <v/>
      </c>
      <c r="AX953" s="51"/>
      <c r="AY953" s="51" t="str">
        <f t="shared" si="22"/>
        <v/>
      </c>
      <c r="AZ953" s="68" t="str">
        <f t="shared" si="23"/>
        <v/>
      </c>
      <c r="BA953" s="68" t="str">
        <f t="shared" si="24"/>
        <v/>
      </c>
      <c r="BB953" s="68" t="str">
        <f t="shared" si="25"/>
        <v/>
      </c>
      <c r="BC953" s="68" t="str">
        <f t="shared" si="26"/>
        <v/>
      </c>
      <c r="BD953" s="68" t="str">
        <f t="shared" si="27"/>
        <v/>
      </c>
      <c r="BE953" s="68" t="str">
        <f t="shared" si="28"/>
        <v/>
      </c>
      <c r="BF953" s="51"/>
      <c r="BG953" s="69" t="str">
        <f t="shared" si="29"/>
        <v/>
      </c>
      <c r="BH953" s="67" t="str">
        <f t="shared" si="30"/>
        <v/>
      </c>
      <c r="BI953" s="67" t="str">
        <f t="shared" si="31"/>
        <v/>
      </c>
      <c r="BJ953" s="67" t="str">
        <f t="shared" si="32"/>
        <v/>
      </c>
      <c r="BK953" s="67" t="str">
        <f t="shared" si="33"/>
        <v/>
      </c>
      <c r="BL953" s="67" t="str">
        <f t="shared" si="34"/>
        <v/>
      </c>
      <c r="BM953" s="65" t="str">
        <f t="shared" si="35"/>
        <v/>
      </c>
      <c r="BN953" s="70"/>
      <c r="BO953" s="71">
        <f t="shared" ref="BO953:BO956" si="6838">IF(A953 =2014,F953,"")</f>
        <v>31161</v>
      </c>
      <c r="BP953" s="51" t="str">
        <f t="shared" ref="BP953:BP956" si="6839">IF(A953 =2015,F953,"")</f>
        <v/>
      </c>
      <c r="BQ953" s="51" t="str">
        <f t="shared" ref="BQ953:BQ956" si="6840">IF(A953 =2016,F953,"")</f>
        <v/>
      </c>
      <c r="BR953" s="51" t="str">
        <f t="shared" ref="BR953:BR956" si="6841">IF(A953 =2017,F953,"")</f>
        <v/>
      </c>
      <c r="BS953" s="69" t="str">
        <f t="shared" si="2920"/>
        <v/>
      </c>
      <c r="BT953" s="70"/>
      <c r="BU953" s="65">
        <f t="shared" ref="BU953:BU956" si="6842">IF(A953 =2014,I953,"")</f>
        <v>289683</v>
      </c>
      <c r="BV953" s="68" t="str">
        <f t="shared" ref="BV953:BV956" si="6843">IF(A953 =2015,I953,"")</f>
        <v/>
      </c>
      <c r="BW953" s="68" t="str">
        <f t="shared" ref="BW953:BW956" si="6844">IF(A953 =2016,I953,"")</f>
        <v/>
      </c>
      <c r="BX953" s="68" t="str">
        <f t="shared" ref="BX953:BX956" si="6845">IF(A953 =2017,I953,"")</f>
        <v/>
      </c>
      <c r="BY953" s="67" t="str">
        <f t="shared" si="44"/>
        <v/>
      </c>
      <c r="BZ953" s="65"/>
      <c r="CA953" s="65">
        <f t="shared" si="45"/>
        <v>10092</v>
      </c>
      <c r="CB953" s="67" t="str">
        <f t="shared" si="46"/>
        <v/>
      </c>
      <c r="CC953" s="67" t="str">
        <f t="shared" si="47"/>
        <v/>
      </c>
      <c r="CD953" s="67" t="str">
        <f t="shared" si="48"/>
        <v/>
      </c>
      <c r="CE953" s="67" t="str">
        <f t="shared" si="49"/>
        <v/>
      </c>
      <c r="CF953" s="65"/>
      <c r="CG953" s="65">
        <f t="shared" ref="CG953:CG956" si="6846">IF(A953 =2014,Q953+R953+S953+T953+U953,"")</f>
        <v>289683</v>
      </c>
      <c r="CH953" s="68" t="str">
        <f t="shared" ref="CH953:CH956" si="6847">IF(A953 =2015,Q953+R953+S953+T953+U953,"")</f>
        <v/>
      </c>
      <c r="CI953" s="68" t="str">
        <f t="shared" ref="CI953:CI956" si="6848">IF(A953 =2016,Q953+R953+S953+T953+U953,"")</f>
        <v/>
      </c>
      <c r="CJ953" s="68" t="str">
        <f t="shared" ref="CJ953:CJ956" si="6849">IF(A953 =2017,Q953+R953+S953+T953+U953,"")</f>
        <v/>
      </c>
      <c r="CK953" s="67" t="str">
        <f t="shared" si="54"/>
        <v/>
      </c>
      <c r="CL953" s="65"/>
      <c r="CM953" s="65">
        <f t="shared" ref="CM953:CM956" si="6850">IF(A953 =2014,Q953,"")</f>
        <v>148539</v>
      </c>
      <c r="CN953" s="68" t="str">
        <f t="shared" ref="CN953:CN956" si="6851">IF(A953 =2015,Q953,"")</f>
        <v/>
      </c>
      <c r="CO953" s="68" t="str">
        <f t="shared" ref="CO953:CO956" si="6852">IF(A953 =2016,Q953,"")</f>
        <v/>
      </c>
      <c r="CP953" s="68" t="str">
        <f t="shared" ref="CP953:CP956" si="6853">IF(A953 =2017,Q953,"")</f>
        <v/>
      </c>
      <c r="CQ953" s="67" t="str">
        <f t="shared" si="59"/>
        <v/>
      </c>
      <c r="CR953" s="65"/>
      <c r="CS953" s="65">
        <f t="shared" ref="CS953:CS956" si="6854">IF(A953 =2014,R953,"")</f>
        <v>56460</v>
      </c>
      <c r="CT953" s="68" t="str">
        <f t="shared" ref="CT953:CT956" si="6855">IF(A953 =2015,R953,"")</f>
        <v/>
      </c>
      <c r="CU953" s="68" t="str">
        <f t="shared" ref="CU953:CU956" si="6856">IF(A953 =2016,R953,"")</f>
        <v/>
      </c>
      <c r="CV953" s="68" t="str">
        <f t="shared" ref="CV953:CV956" si="6857">IF(A953 =2017,R953,"")</f>
        <v/>
      </c>
      <c r="CW953" s="67" t="str">
        <f t="shared" si="64"/>
        <v/>
      </c>
      <c r="CX953" s="65"/>
      <c r="CY953" s="65">
        <f t="shared" ref="CY953:CY956" si="6858">IF(A953 =2014,S953,"")</f>
        <v>34067</v>
      </c>
      <c r="CZ953" s="68" t="str">
        <f t="shared" ref="CZ953:CZ956" si="6859">IF(A953 =2015,S953,"")</f>
        <v/>
      </c>
      <c r="DA953" s="68" t="str">
        <f t="shared" ref="DA953:DA956" si="6860">IF(A953 =2016,S953,"")</f>
        <v/>
      </c>
      <c r="DB953" s="68" t="str">
        <f t="shared" ref="DB953:DB956" si="6861">IF(A953 =2017,S953,"")</f>
        <v/>
      </c>
      <c r="DC953" s="67" t="str">
        <f t="shared" si="69"/>
        <v/>
      </c>
      <c r="DD953" s="65"/>
      <c r="DE953" s="65">
        <f t="shared" ref="DE953:DE956" si="6862">IF(A953 =2014,T953,"")</f>
        <v>50617</v>
      </c>
      <c r="DF953" s="51" t="str">
        <f t="shared" ref="DF953:DF956" si="6863">IF(A953 =2015,T953,"")</f>
        <v/>
      </c>
      <c r="DG953" s="51" t="str">
        <f t="shared" ref="DG953:DG956" si="6864">IF(A953 =2016,T953,"")</f>
        <v/>
      </c>
      <c r="DH953" s="51" t="str">
        <f t="shared" ref="DH953:DH956" si="6865">IF(A953 =2017,T953,"")</f>
        <v/>
      </c>
      <c r="DI953" s="69" t="str">
        <f t="shared" si="74"/>
        <v/>
      </c>
      <c r="DJ953" s="70"/>
      <c r="DK953" s="65">
        <f t="shared" ref="DK953:DK956" si="6866">IF(A953 =2014,U953,"")</f>
        <v>0</v>
      </c>
      <c r="DL953" s="51" t="str">
        <f t="shared" ref="DL953:DL956" si="6867">IF(A953 =2015,U953,"")</f>
        <v/>
      </c>
      <c r="DM953" s="51" t="str">
        <f t="shared" ref="DM953:DM956" si="6868">IF(A953 =2016,U953,"")</f>
        <v/>
      </c>
      <c r="DN953" s="51" t="str">
        <f t="shared" ref="DN953:DN956" si="6869">IF(A953 =2017,U953,"")</f>
        <v/>
      </c>
      <c r="DO953" s="69" t="str">
        <f t="shared" si="79"/>
        <v/>
      </c>
      <c r="DP953" s="51"/>
      <c r="DQ953" s="51"/>
      <c r="DR953" s="51"/>
      <c r="DS953" s="51"/>
      <c r="DT953" s="51"/>
      <c r="DU953" s="181"/>
    </row>
    <row r="954" spans="1:125" ht="15" x14ac:dyDescent="0.25">
      <c r="A954" s="50">
        <v>2015</v>
      </c>
      <c r="B954" s="51" t="s">
        <v>1236</v>
      </c>
      <c r="C954" s="50" t="s">
        <v>1073</v>
      </c>
      <c r="D954" s="53" t="s">
        <v>431</v>
      </c>
      <c r="E954" s="50" t="s">
        <v>364</v>
      </c>
      <c r="F954" s="54">
        <v>27748</v>
      </c>
      <c r="G954" s="54" t="s">
        <v>364</v>
      </c>
      <c r="H954" s="54">
        <v>46443</v>
      </c>
      <c r="I954" s="55">
        <v>305955</v>
      </c>
      <c r="J954" s="50"/>
      <c r="K954" s="50" t="s">
        <v>2032</v>
      </c>
      <c r="L954" s="58" t="s">
        <v>2032</v>
      </c>
      <c r="M954" s="58" t="s">
        <v>2032</v>
      </c>
      <c r="N954" s="58" t="s">
        <v>2032</v>
      </c>
      <c r="O954" s="58" t="s">
        <v>2032</v>
      </c>
      <c r="P954" s="59"/>
      <c r="Q954" s="60">
        <v>151426</v>
      </c>
      <c r="R954" s="60">
        <v>82664</v>
      </c>
      <c r="S954" s="60">
        <v>29470</v>
      </c>
      <c r="T954" s="60">
        <v>42395</v>
      </c>
      <c r="U954" s="60">
        <v>0</v>
      </c>
      <c r="V954" s="79"/>
      <c r="W954" s="90">
        <f t="shared" si="6033"/>
        <v>305955</v>
      </c>
      <c r="X954" s="101">
        <v>349036</v>
      </c>
      <c r="Y954" s="50" t="s">
        <v>167</v>
      </c>
      <c r="Z954" s="50" t="s">
        <v>431</v>
      </c>
      <c r="AA954" s="51" t="str">
        <f t="shared" si="6832"/>
        <v/>
      </c>
      <c r="AB954" s="68" t="str">
        <f t="shared" si="6833"/>
        <v/>
      </c>
      <c r="AC954" s="68" t="str">
        <f t="shared" si="6834"/>
        <v/>
      </c>
      <c r="AD954" s="68" t="str">
        <f t="shared" si="6835"/>
        <v/>
      </c>
      <c r="AE954" s="68" t="str">
        <f t="shared" si="6836"/>
        <v/>
      </c>
      <c r="AF954" s="68" t="str">
        <f t="shared" si="6837"/>
        <v/>
      </c>
      <c r="AG954" s="67" t="str">
        <f t="shared" si="7"/>
        <v/>
      </c>
      <c r="AH954" s="51"/>
      <c r="AI954" s="51" t="str">
        <f t="shared" si="8"/>
        <v/>
      </c>
      <c r="AJ954" s="68" t="str">
        <f t="shared" si="9"/>
        <v/>
      </c>
      <c r="AK954" s="68" t="str">
        <f t="shared" si="10"/>
        <v/>
      </c>
      <c r="AL954" s="68" t="str">
        <f t="shared" si="11"/>
        <v/>
      </c>
      <c r="AM954" s="68" t="str">
        <f t="shared" si="12"/>
        <v/>
      </c>
      <c r="AN954" s="68" t="str">
        <f t="shared" si="13"/>
        <v/>
      </c>
      <c r="AO954" s="67" t="str">
        <f t="shared" si="14"/>
        <v/>
      </c>
      <c r="AP954" s="51"/>
      <c r="AQ954" s="51" t="str">
        <f t="shared" si="15"/>
        <v/>
      </c>
      <c r="AR954" s="68" t="str">
        <f t="shared" si="16"/>
        <v/>
      </c>
      <c r="AS954" s="68" t="str">
        <f t="shared" si="17"/>
        <v/>
      </c>
      <c r="AT954" s="68" t="str">
        <f t="shared" si="18"/>
        <v/>
      </c>
      <c r="AU954" s="68" t="str">
        <f t="shared" si="19"/>
        <v/>
      </c>
      <c r="AV954" s="68" t="str">
        <f t="shared" si="20"/>
        <v/>
      </c>
      <c r="AW954" s="67" t="str">
        <f t="shared" si="21"/>
        <v/>
      </c>
      <c r="AX954" s="51"/>
      <c r="AY954" s="51" t="str">
        <f t="shared" si="22"/>
        <v/>
      </c>
      <c r="AZ954" s="68" t="str">
        <f t="shared" si="23"/>
        <v/>
      </c>
      <c r="BA954" s="68" t="str">
        <f t="shared" si="24"/>
        <v/>
      </c>
      <c r="BB954" s="68" t="str">
        <f t="shared" si="25"/>
        <v/>
      </c>
      <c r="BC954" s="68" t="str">
        <f t="shared" si="26"/>
        <v/>
      </c>
      <c r="BD954" s="68" t="str">
        <f t="shared" si="27"/>
        <v/>
      </c>
      <c r="BE954" s="68" t="str">
        <f t="shared" si="28"/>
        <v/>
      </c>
      <c r="BF954" s="51"/>
      <c r="BG954" s="69" t="str">
        <f t="shared" si="29"/>
        <v/>
      </c>
      <c r="BH954" s="67" t="str">
        <f t="shared" si="30"/>
        <v/>
      </c>
      <c r="BI954" s="67" t="str">
        <f t="shared" si="31"/>
        <v/>
      </c>
      <c r="BJ954" s="67" t="str">
        <f t="shared" si="32"/>
        <v/>
      </c>
      <c r="BK954" s="67" t="str">
        <f t="shared" si="33"/>
        <v/>
      </c>
      <c r="BL954" s="67" t="str">
        <f t="shared" si="34"/>
        <v/>
      </c>
      <c r="BM954" s="65" t="str">
        <f t="shared" si="35"/>
        <v/>
      </c>
      <c r="BN954" s="51"/>
      <c r="BO954" s="51" t="str">
        <f t="shared" si="6838"/>
        <v/>
      </c>
      <c r="BP954" s="71">
        <f t="shared" si="6839"/>
        <v>27748</v>
      </c>
      <c r="BQ954" s="51" t="str">
        <f t="shared" si="6840"/>
        <v/>
      </c>
      <c r="BR954" s="51" t="str">
        <f t="shared" si="6841"/>
        <v/>
      </c>
      <c r="BS954" s="69" t="str">
        <f t="shared" si="2920"/>
        <v/>
      </c>
      <c r="BT954" s="51"/>
      <c r="BU954" s="68" t="str">
        <f t="shared" si="6842"/>
        <v/>
      </c>
      <c r="BV954" s="65">
        <f t="shared" si="6843"/>
        <v>305955</v>
      </c>
      <c r="BW954" s="68" t="str">
        <f t="shared" si="6844"/>
        <v/>
      </c>
      <c r="BX954" s="68" t="str">
        <f t="shared" si="6845"/>
        <v/>
      </c>
      <c r="BY954" s="67" t="str">
        <f t="shared" si="44"/>
        <v/>
      </c>
      <c r="BZ954" s="68"/>
      <c r="CA954" s="65" t="str">
        <f t="shared" si="45"/>
        <v/>
      </c>
      <c r="CB954" s="67">
        <f t="shared" si="46"/>
        <v>349036</v>
      </c>
      <c r="CC954" s="67" t="str">
        <f t="shared" si="47"/>
        <v/>
      </c>
      <c r="CD954" s="67" t="str">
        <f t="shared" si="48"/>
        <v/>
      </c>
      <c r="CE954" s="67" t="str">
        <f t="shared" si="49"/>
        <v/>
      </c>
      <c r="CF954" s="68"/>
      <c r="CG954" s="68" t="str">
        <f t="shared" si="6846"/>
        <v/>
      </c>
      <c r="CH954" s="65">
        <f t="shared" si="6847"/>
        <v>305955</v>
      </c>
      <c r="CI954" s="68" t="str">
        <f t="shared" si="6848"/>
        <v/>
      </c>
      <c r="CJ954" s="68" t="str">
        <f t="shared" si="6849"/>
        <v/>
      </c>
      <c r="CK954" s="67" t="str">
        <f t="shared" si="54"/>
        <v/>
      </c>
      <c r="CL954" s="68"/>
      <c r="CM954" s="68" t="str">
        <f t="shared" si="6850"/>
        <v/>
      </c>
      <c r="CN954" s="65">
        <f t="shared" si="6851"/>
        <v>151426</v>
      </c>
      <c r="CO954" s="68" t="str">
        <f t="shared" si="6852"/>
        <v/>
      </c>
      <c r="CP954" s="68" t="str">
        <f t="shared" si="6853"/>
        <v/>
      </c>
      <c r="CQ954" s="67" t="str">
        <f t="shared" si="59"/>
        <v/>
      </c>
      <c r="CR954" s="68"/>
      <c r="CS954" s="68" t="str">
        <f t="shared" si="6854"/>
        <v/>
      </c>
      <c r="CT954" s="65">
        <f t="shared" si="6855"/>
        <v>82664</v>
      </c>
      <c r="CU954" s="68" t="str">
        <f t="shared" si="6856"/>
        <v/>
      </c>
      <c r="CV954" s="68" t="str">
        <f t="shared" si="6857"/>
        <v/>
      </c>
      <c r="CW954" s="67" t="str">
        <f t="shared" si="64"/>
        <v/>
      </c>
      <c r="CX954" s="68"/>
      <c r="CY954" s="68" t="str">
        <f t="shared" si="6858"/>
        <v/>
      </c>
      <c r="CZ954" s="65">
        <f t="shared" si="6859"/>
        <v>29470</v>
      </c>
      <c r="DA954" s="68" t="str">
        <f t="shared" si="6860"/>
        <v/>
      </c>
      <c r="DB954" s="68" t="str">
        <f t="shared" si="6861"/>
        <v/>
      </c>
      <c r="DC954" s="67" t="str">
        <f t="shared" si="69"/>
        <v/>
      </c>
      <c r="DD954" s="68"/>
      <c r="DE954" s="68" t="str">
        <f t="shared" si="6862"/>
        <v/>
      </c>
      <c r="DF954" s="65">
        <f t="shared" si="6863"/>
        <v>42395</v>
      </c>
      <c r="DG954" s="51" t="str">
        <f t="shared" si="6864"/>
        <v/>
      </c>
      <c r="DH954" s="51" t="str">
        <f t="shared" si="6865"/>
        <v/>
      </c>
      <c r="DI954" s="69" t="str">
        <f t="shared" si="74"/>
        <v/>
      </c>
      <c r="DJ954" s="51"/>
      <c r="DK954" s="51" t="str">
        <f t="shared" si="6866"/>
        <v/>
      </c>
      <c r="DL954" s="65">
        <f t="shared" si="6867"/>
        <v>0</v>
      </c>
      <c r="DM954" s="51" t="str">
        <f t="shared" si="6868"/>
        <v/>
      </c>
      <c r="DN954" s="51" t="str">
        <f t="shared" si="6869"/>
        <v/>
      </c>
      <c r="DO954" s="69" t="str">
        <f t="shared" si="79"/>
        <v/>
      </c>
      <c r="DP954" s="51"/>
      <c r="DQ954" s="51"/>
      <c r="DR954" s="51"/>
      <c r="DS954" s="51"/>
      <c r="DT954" s="51"/>
      <c r="DU954" s="181"/>
    </row>
    <row r="955" spans="1:125" ht="15" x14ac:dyDescent="0.25">
      <c r="A955" s="50">
        <v>2016</v>
      </c>
      <c r="B955" s="51" t="s">
        <v>1236</v>
      </c>
      <c r="C955" s="50" t="s">
        <v>1073</v>
      </c>
      <c r="D955" s="53" t="s">
        <v>431</v>
      </c>
      <c r="E955" s="50" t="s">
        <v>364</v>
      </c>
      <c r="F955" s="54">
        <v>27244</v>
      </c>
      <c r="G955" s="54" t="s">
        <v>364</v>
      </c>
      <c r="H955" s="54">
        <v>46980</v>
      </c>
      <c r="I955" s="55">
        <v>319439</v>
      </c>
      <c r="J955" s="50"/>
      <c r="K955" s="50" t="s">
        <v>2032</v>
      </c>
      <c r="L955" s="58" t="s">
        <v>2032</v>
      </c>
      <c r="M955" s="58" t="s">
        <v>2032</v>
      </c>
      <c r="N955" s="58" t="s">
        <v>2032</v>
      </c>
      <c r="O955" s="58" t="s">
        <v>2032</v>
      </c>
      <c r="P955" s="59"/>
      <c r="Q955" s="60">
        <v>201717</v>
      </c>
      <c r="R955" s="60">
        <v>45413</v>
      </c>
      <c r="S955" s="60">
        <v>32072</v>
      </c>
      <c r="T955" s="60">
        <v>40237</v>
      </c>
      <c r="U955" s="60">
        <v>0</v>
      </c>
      <c r="V955" s="79"/>
      <c r="W955" s="90">
        <f t="shared" si="6033"/>
        <v>319439</v>
      </c>
      <c r="X955" s="101">
        <v>4205</v>
      </c>
      <c r="Y955" s="50" t="s">
        <v>167</v>
      </c>
      <c r="Z955" s="50" t="s">
        <v>431</v>
      </c>
      <c r="AA955" s="51" t="str">
        <f t="shared" si="6832"/>
        <v/>
      </c>
      <c r="AB955" s="68" t="str">
        <f t="shared" si="6833"/>
        <v/>
      </c>
      <c r="AC955" s="68" t="str">
        <f t="shared" si="6834"/>
        <v/>
      </c>
      <c r="AD955" s="68" t="str">
        <f t="shared" si="6835"/>
        <v/>
      </c>
      <c r="AE955" s="68" t="str">
        <f t="shared" si="6836"/>
        <v/>
      </c>
      <c r="AF955" s="68" t="str">
        <f t="shared" si="6837"/>
        <v/>
      </c>
      <c r="AG955" s="67" t="str">
        <f t="shared" si="7"/>
        <v/>
      </c>
      <c r="AH955" s="51"/>
      <c r="AI955" s="51" t="str">
        <f t="shared" si="8"/>
        <v/>
      </c>
      <c r="AJ955" s="68" t="str">
        <f t="shared" si="9"/>
        <v/>
      </c>
      <c r="AK955" s="68" t="str">
        <f t="shared" si="10"/>
        <v/>
      </c>
      <c r="AL955" s="68" t="str">
        <f t="shared" si="11"/>
        <v/>
      </c>
      <c r="AM955" s="68" t="str">
        <f t="shared" si="12"/>
        <v/>
      </c>
      <c r="AN955" s="68" t="str">
        <f t="shared" si="13"/>
        <v/>
      </c>
      <c r="AO955" s="67" t="str">
        <f t="shared" si="14"/>
        <v/>
      </c>
      <c r="AP955" s="51"/>
      <c r="AQ955" s="51" t="str">
        <f t="shared" si="15"/>
        <v/>
      </c>
      <c r="AR955" s="68" t="str">
        <f t="shared" si="16"/>
        <v/>
      </c>
      <c r="AS955" s="68" t="str">
        <f t="shared" si="17"/>
        <v/>
      </c>
      <c r="AT955" s="68" t="str">
        <f t="shared" si="18"/>
        <v/>
      </c>
      <c r="AU955" s="68" t="str">
        <f t="shared" si="19"/>
        <v/>
      </c>
      <c r="AV955" s="68" t="str">
        <f t="shared" si="20"/>
        <v/>
      </c>
      <c r="AW955" s="67" t="str">
        <f t="shared" si="21"/>
        <v/>
      </c>
      <c r="AX955" s="51"/>
      <c r="AY955" s="51" t="str">
        <f t="shared" si="22"/>
        <v/>
      </c>
      <c r="AZ955" s="68" t="str">
        <f t="shared" si="23"/>
        <v/>
      </c>
      <c r="BA955" s="68" t="str">
        <f t="shared" si="24"/>
        <v/>
      </c>
      <c r="BB955" s="68" t="str">
        <f t="shared" si="25"/>
        <v/>
      </c>
      <c r="BC955" s="68" t="str">
        <f t="shared" si="26"/>
        <v/>
      </c>
      <c r="BD955" s="68" t="str">
        <f t="shared" si="27"/>
        <v/>
      </c>
      <c r="BE955" s="68" t="str">
        <f t="shared" si="28"/>
        <v/>
      </c>
      <c r="BF955" s="51"/>
      <c r="BG955" s="69" t="str">
        <f t="shared" si="29"/>
        <v/>
      </c>
      <c r="BH955" s="67" t="str">
        <f t="shared" si="30"/>
        <v/>
      </c>
      <c r="BI955" s="67" t="str">
        <f t="shared" si="31"/>
        <v/>
      </c>
      <c r="BJ955" s="67" t="str">
        <f t="shared" si="32"/>
        <v/>
      </c>
      <c r="BK955" s="67" t="str">
        <f t="shared" si="33"/>
        <v/>
      </c>
      <c r="BL955" s="67" t="str">
        <f t="shared" si="34"/>
        <v/>
      </c>
      <c r="BM955" s="65" t="str">
        <f t="shared" si="35"/>
        <v/>
      </c>
      <c r="BN955" s="51"/>
      <c r="BO955" s="51" t="str">
        <f t="shared" si="6838"/>
        <v/>
      </c>
      <c r="BP955" s="51" t="str">
        <f t="shared" si="6839"/>
        <v/>
      </c>
      <c r="BQ955" s="71">
        <f t="shared" si="6840"/>
        <v>27244</v>
      </c>
      <c r="BR955" s="51" t="str">
        <f t="shared" si="6841"/>
        <v/>
      </c>
      <c r="BS955" s="69" t="str">
        <f t="shared" si="2920"/>
        <v/>
      </c>
      <c r="BT955" s="51"/>
      <c r="BU955" s="68" t="str">
        <f t="shared" si="6842"/>
        <v/>
      </c>
      <c r="BV955" s="68" t="str">
        <f t="shared" si="6843"/>
        <v/>
      </c>
      <c r="BW955" s="65">
        <f t="shared" si="6844"/>
        <v>319439</v>
      </c>
      <c r="BX955" s="68" t="str">
        <f t="shared" si="6845"/>
        <v/>
      </c>
      <c r="BY955" s="67" t="str">
        <f t="shared" si="44"/>
        <v/>
      </c>
      <c r="BZ955" s="68"/>
      <c r="CA955" s="65" t="str">
        <f t="shared" si="45"/>
        <v/>
      </c>
      <c r="CB955" s="67" t="str">
        <f t="shared" si="46"/>
        <v/>
      </c>
      <c r="CC955" s="67">
        <f t="shared" si="47"/>
        <v>4205</v>
      </c>
      <c r="CD955" s="67" t="str">
        <f t="shared" si="48"/>
        <v/>
      </c>
      <c r="CE955" s="67" t="str">
        <f t="shared" si="49"/>
        <v/>
      </c>
      <c r="CF955" s="68"/>
      <c r="CG955" s="68" t="str">
        <f t="shared" si="6846"/>
        <v/>
      </c>
      <c r="CH955" s="68" t="str">
        <f t="shared" si="6847"/>
        <v/>
      </c>
      <c r="CI955" s="65">
        <f t="shared" si="6848"/>
        <v>319439</v>
      </c>
      <c r="CJ955" s="68" t="str">
        <f t="shared" si="6849"/>
        <v/>
      </c>
      <c r="CK955" s="67" t="str">
        <f t="shared" si="54"/>
        <v/>
      </c>
      <c r="CL955" s="68"/>
      <c r="CM955" s="68" t="str">
        <f t="shared" si="6850"/>
        <v/>
      </c>
      <c r="CN955" s="68" t="str">
        <f t="shared" si="6851"/>
        <v/>
      </c>
      <c r="CO955" s="65">
        <f t="shared" si="6852"/>
        <v>201717</v>
      </c>
      <c r="CP955" s="68" t="str">
        <f t="shared" si="6853"/>
        <v/>
      </c>
      <c r="CQ955" s="67" t="str">
        <f t="shared" si="59"/>
        <v/>
      </c>
      <c r="CR955" s="68"/>
      <c r="CS955" s="68" t="str">
        <f t="shared" si="6854"/>
        <v/>
      </c>
      <c r="CT955" s="68" t="str">
        <f t="shared" si="6855"/>
        <v/>
      </c>
      <c r="CU955" s="65">
        <f t="shared" si="6856"/>
        <v>45413</v>
      </c>
      <c r="CV955" s="68" t="str">
        <f t="shared" si="6857"/>
        <v/>
      </c>
      <c r="CW955" s="67" t="str">
        <f t="shared" si="64"/>
        <v/>
      </c>
      <c r="CX955" s="68"/>
      <c r="CY955" s="68" t="str">
        <f t="shared" si="6858"/>
        <v/>
      </c>
      <c r="CZ955" s="68" t="str">
        <f t="shared" si="6859"/>
        <v/>
      </c>
      <c r="DA955" s="65">
        <f t="shared" si="6860"/>
        <v>32072</v>
      </c>
      <c r="DB955" s="68" t="str">
        <f t="shared" si="6861"/>
        <v/>
      </c>
      <c r="DC955" s="67" t="str">
        <f t="shared" si="69"/>
        <v/>
      </c>
      <c r="DD955" s="68"/>
      <c r="DE955" s="68" t="str">
        <f t="shared" si="6862"/>
        <v/>
      </c>
      <c r="DF955" s="51" t="str">
        <f t="shared" si="6863"/>
        <v/>
      </c>
      <c r="DG955" s="65">
        <f t="shared" si="6864"/>
        <v>40237</v>
      </c>
      <c r="DH955" s="51" t="str">
        <f t="shared" si="6865"/>
        <v/>
      </c>
      <c r="DI955" s="69" t="str">
        <f t="shared" si="74"/>
        <v/>
      </c>
      <c r="DJ955" s="51"/>
      <c r="DK955" s="51" t="str">
        <f t="shared" si="6866"/>
        <v/>
      </c>
      <c r="DL955" s="51" t="str">
        <f t="shared" si="6867"/>
        <v/>
      </c>
      <c r="DM955" s="65">
        <f t="shared" si="6868"/>
        <v>0</v>
      </c>
      <c r="DN955" s="51" t="str">
        <f t="shared" si="6869"/>
        <v/>
      </c>
      <c r="DO955" s="69" t="str">
        <f t="shared" si="79"/>
        <v/>
      </c>
      <c r="DP955" s="51"/>
      <c r="DQ955" s="51"/>
      <c r="DR955" s="51"/>
      <c r="DS955" s="51"/>
      <c r="DT955" s="51"/>
      <c r="DU955" s="181"/>
    </row>
    <row r="956" spans="1:125" ht="15" x14ac:dyDescent="0.25">
      <c r="A956" s="50">
        <v>2017</v>
      </c>
      <c r="B956" s="51" t="s">
        <v>1236</v>
      </c>
      <c r="C956" s="50" t="s">
        <v>1073</v>
      </c>
      <c r="D956" s="53" t="s">
        <v>431</v>
      </c>
      <c r="E956" s="50" t="s">
        <v>364</v>
      </c>
      <c r="F956" s="54">
        <v>27599</v>
      </c>
      <c r="G956" s="54" t="s">
        <v>364</v>
      </c>
      <c r="H956" s="54">
        <v>47913</v>
      </c>
      <c r="I956" s="55">
        <v>325283</v>
      </c>
      <c r="J956" s="50"/>
      <c r="K956" s="50" t="s">
        <v>2032</v>
      </c>
      <c r="L956" s="58" t="s">
        <v>2032</v>
      </c>
      <c r="M956" s="58" t="s">
        <v>2032</v>
      </c>
      <c r="N956" s="58" t="s">
        <v>2032</v>
      </c>
      <c r="O956" s="58" t="s">
        <v>2032</v>
      </c>
      <c r="P956" s="59"/>
      <c r="Q956" s="60">
        <v>167414</v>
      </c>
      <c r="R956" s="60">
        <v>86493</v>
      </c>
      <c r="S956" s="60">
        <v>34015</v>
      </c>
      <c r="T956" s="60">
        <v>37361</v>
      </c>
      <c r="U956" s="60">
        <v>0</v>
      </c>
      <c r="V956" s="79"/>
      <c r="W956" s="90">
        <f t="shared" si="6033"/>
        <v>325283</v>
      </c>
      <c r="X956" s="101">
        <v>0</v>
      </c>
      <c r="Y956" s="50" t="s">
        <v>167</v>
      </c>
      <c r="Z956" s="50" t="s">
        <v>431</v>
      </c>
      <c r="AA956" s="51" t="str">
        <f t="shared" si="6832"/>
        <v/>
      </c>
      <c r="AB956" s="68" t="str">
        <f t="shared" si="6833"/>
        <v/>
      </c>
      <c r="AC956" s="68" t="str">
        <f t="shared" si="6834"/>
        <v/>
      </c>
      <c r="AD956" s="68" t="str">
        <f t="shared" si="6835"/>
        <v/>
      </c>
      <c r="AE956" s="68" t="str">
        <f t="shared" si="6836"/>
        <v/>
      </c>
      <c r="AF956" s="68" t="str">
        <f t="shared" si="6837"/>
        <v/>
      </c>
      <c r="AG956" s="67" t="str">
        <f t="shared" si="7"/>
        <v/>
      </c>
      <c r="AH956" s="51"/>
      <c r="AI956" s="51" t="str">
        <f t="shared" si="8"/>
        <v/>
      </c>
      <c r="AJ956" s="68" t="str">
        <f t="shared" si="9"/>
        <v/>
      </c>
      <c r="AK956" s="68" t="str">
        <f t="shared" si="10"/>
        <v/>
      </c>
      <c r="AL956" s="68" t="str">
        <f t="shared" si="11"/>
        <v/>
      </c>
      <c r="AM956" s="68" t="str">
        <f t="shared" si="12"/>
        <v/>
      </c>
      <c r="AN956" s="68" t="str">
        <f t="shared" si="13"/>
        <v/>
      </c>
      <c r="AO956" s="67" t="str">
        <f t="shared" si="14"/>
        <v/>
      </c>
      <c r="AP956" s="51"/>
      <c r="AQ956" s="51" t="str">
        <f t="shared" si="15"/>
        <v/>
      </c>
      <c r="AR956" s="68" t="str">
        <f t="shared" si="16"/>
        <v/>
      </c>
      <c r="AS956" s="68" t="str">
        <f t="shared" si="17"/>
        <v/>
      </c>
      <c r="AT956" s="68" t="str">
        <f t="shared" si="18"/>
        <v/>
      </c>
      <c r="AU956" s="68" t="str">
        <f t="shared" si="19"/>
        <v/>
      </c>
      <c r="AV956" s="68" t="str">
        <f t="shared" si="20"/>
        <v/>
      </c>
      <c r="AW956" s="67" t="str">
        <f t="shared" si="21"/>
        <v/>
      </c>
      <c r="AX956" s="51"/>
      <c r="AY956" s="51" t="str">
        <f t="shared" si="22"/>
        <v/>
      </c>
      <c r="AZ956" s="68" t="str">
        <f t="shared" si="23"/>
        <v/>
      </c>
      <c r="BA956" s="68" t="str">
        <f t="shared" si="24"/>
        <v/>
      </c>
      <c r="BB956" s="68" t="str">
        <f t="shared" si="25"/>
        <v/>
      </c>
      <c r="BC956" s="68" t="str">
        <f t="shared" si="26"/>
        <v/>
      </c>
      <c r="BD956" s="68" t="str">
        <f t="shared" si="27"/>
        <v/>
      </c>
      <c r="BE956" s="68" t="str">
        <f t="shared" si="28"/>
        <v/>
      </c>
      <c r="BF956" s="51"/>
      <c r="BG956" s="69" t="str">
        <f t="shared" si="29"/>
        <v/>
      </c>
      <c r="BH956" s="67" t="str">
        <f t="shared" si="30"/>
        <v/>
      </c>
      <c r="BI956" s="67" t="str">
        <f t="shared" si="31"/>
        <v/>
      </c>
      <c r="BJ956" s="67" t="str">
        <f t="shared" si="32"/>
        <v/>
      </c>
      <c r="BK956" s="67" t="str">
        <f t="shared" si="33"/>
        <v/>
      </c>
      <c r="BL956" s="67" t="str">
        <f t="shared" si="34"/>
        <v/>
      </c>
      <c r="BM956" s="65" t="str">
        <f t="shared" si="35"/>
        <v/>
      </c>
      <c r="BN956" s="51"/>
      <c r="BO956" s="51" t="str">
        <f t="shared" si="6838"/>
        <v/>
      </c>
      <c r="BP956" s="51" t="str">
        <f t="shared" si="6839"/>
        <v/>
      </c>
      <c r="BQ956" s="51" t="str">
        <f t="shared" si="6840"/>
        <v/>
      </c>
      <c r="BR956" s="71">
        <f t="shared" si="6841"/>
        <v>27599</v>
      </c>
      <c r="BS956" s="69" t="str">
        <f t="shared" si="2920"/>
        <v/>
      </c>
      <c r="BT956" s="51"/>
      <c r="BU956" s="68" t="str">
        <f t="shared" si="6842"/>
        <v/>
      </c>
      <c r="BV956" s="68" t="str">
        <f t="shared" si="6843"/>
        <v/>
      </c>
      <c r="BW956" s="68" t="str">
        <f t="shared" si="6844"/>
        <v/>
      </c>
      <c r="BX956" s="65">
        <f t="shared" si="6845"/>
        <v>325283</v>
      </c>
      <c r="BY956" s="67" t="str">
        <f t="shared" si="44"/>
        <v/>
      </c>
      <c r="BZ956" s="68"/>
      <c r="CA956" s="65" t="str">
        <f t="shared" si="45"/>
        <v/>
      </c>
      <c r="CB956" s="67" t="str">
        <f t="shared" si="46"/>
        <v/>
      </c>
      <c r="CC956" s="67" t="str">
        <f t="shared" si="47"/>
        <v/>
      </c>
      <c r="CD956" s="67">
        <f t="shared" si="48"/>
        <v>0</v>
      </c>
      <c r="CE956" s="67" t="str">
        <f t="shared" si="49"/>
        <v/>
      </c>
      <c r="CF956" s="68"/>
      <c r="CG956" s="68" t="str">
        <f t="shared" si="6846"/>
        <v/>
      </c>
      <c r="CH956" s="68" t="str">
        <f t="shared" si="6847"/>
        <v/>
      </c>
      <c r="CI956" s="68" t="str">
        <f t="shared" si="6848"/>
        <v/>
      </c>
      <c r="CJ956" s="65">
        <f t="shared" si="6849"/>
        <v>325283</v>
      </c>
      <c r="CK956" s="67" t="str">
        <f t="shared" si="54"/>
        <v/>
      </c>
      <c r="CL956" s="68"/>
      <c r="CM956" s="68" t="str">
        <f t="shared" si="6850"/>
        <v/>
      </c>
      <c r="CN956" s="68" t="str">
        <f t="shared" si="6851"/>
        <v/>
      </c>
      <c r="CO956" s="68" t="str">
        <f t="shared" si="6852"/>
        <v/>
      </c>
      <c r="CP956" s="65">
        <f t="shared" si="6853"/>
        <v>167414</v>
      </c>
      <c r="CQ956" s="67" t="str">
        <f t="shared" si="59"/>
        <v/>
      </c>
      <c r="CR956" s="68"/>
      <c r="CS956" s="68" t="str">
        <f t="shared" si="6854"/>
        <v/>
      </c>
      <c r="CT956" s="68" t="str">
        <f t="shared" si="6855"/>
        <v/>
      </c>
      <c r="CU956" s="68" t="str">
        <f t="shared" si="6856"/>
        <v/>
      </c>
      <c r="CV956" s="65">
        <f t="shared" si="6857"/>
        <v>86493</v>
      </c>
      <c r="CW956" s="67" t="str">
        <f t="shared" si="64"/>
        <v/>
      </c>
      <c r="CX956" s="68"/>
      <c r="CY956" s="68" t="str">
        <f t="shared" si="6858"/>
        <v/>
      </c>
      <c r="CZ956" s="68" t="str">
        <f t="shared" si="6859"/>
        <v/>
      </c>
      <c r="DA956" s="68" t="str">
        <f t="shared" si="6860"/>
        <v/>
      </c>
      <c r="DB956" s="65">
        <f t="shared" si="6861"/>
        <v>34015</v>
      </c>
      <c r="DC956" s="67" t="str">
        <f t="shared" si="69"/>
        <v/>
      </c>
      <c r="DD956" s="68"/>
      <c r="DE956" s="68" t="str">
        <f t="shared" si="6862"/>
        <v/>
      </c>
      <c r="DF956" s="51" t="str">
        <f t="shared" si="6863"/>
        <v/>
      </c>
      <c r="DG956" s="51" t="str">
        <f t="shared" si="6864"/>
        <v/>
      </c>
      <c r="DH956" s="65">
        <f t="shared" si="6865"/>
        <v>37361</v>
      </c>
      <c r="DI956" s="69" t="str">
        <f t="shared" si="74"/>
        <v/>
      </c>
      <c r="DJ956" s="51"/>
      <c r="DK956" s="51" t="str">
        <f t="shared" si="6866"/>
        <v/>
      </c>
      <c r="DL956" s="51" t="str">
        <f t="shared" si="6867"/>
        <v/>
      </c>
      <c r="DM956" s="51" t="str">
        <f t="shared" si="6868"/>
        <v/>
      </c>
      <c r="DN956" s="65">
        <f t="shared" si="6869"/>
        <v>0</v>
      </c>
      <c r="DO956" s="69" t="str">
        <f t="shared" si="79"/>
        <v/>
      </c>
      <c r="DP956" s="51"/>
      <c r="DQ956" s="51"/>
      <c r="DR956" s="51"/>
      <c r="DS956" s="51"/>
      <c r="DT956" s="51"/>
      <c r="DU956" s="181"/>
    </row>
    <row r="957" spans="1:125" ht="15" x14ac:dyDescent="0.25">
      <c r="A957" s="56">
        <v>2018</v>
      </c>
      <c r="B957" s="51" t="s">
        <v>1236</v>
      </c>
      <c r="C957" s="50" t="s">
        <v>1073</v>
      </c>
      <c r="D957" s="170" t="s">
        <v>431</v>
      </c>
      <c r="E957" s="50" t="s">
        <v>364</v>
      </c>
      <c r="F957" s="89">
        <v>23780</v>
      </c>
      <c r="G957" s="89">
        <v>0</v>
      </c>
      <c r="H957" s="89">
        <v>50356</v>
      </c>
      <c r="I957" s="90">
        <v>339781</v>
      </c>
      <c r="J957" s="50"/>
      <c r="K957" s="50" t="s">
        <v>2032</v>
      </c>
      <c r="L957" s="58"/>
      <c r="M957" s="58"/>
      <c r="N957" s="58"/>
      <c r="O957" s="58"/>
      <c r="P957" s="91"/>
      <c r="Q957" s="92">
        <v>256172</v>
      </c>
      <c r="R957" s="92">
        <v>8738</v>
      </c>
      <c r="S957" s="92">
        <v>36659</v>
      </c>
      <c r="T957" s="92">
        <v>38212</v>
      </c>
      <c r="U957" s="94"/>
      <c r="V957" s="94"/>
      <c r="W957" s="90">
        <f t="shared" si="6033"/>
        <v>339781</v>
      </c>
      <c r="X957" s="101">
        <v>188835</v>
      </c>
      <c r="Y957" s="56" t="s">
        <v>167</v>
      </c>
      <c r="Z957" s="50"/>
      <c r="AA957" s="51"/>
      <c r="AB957" s="68"/>
      <c r="AC957" s="68"/>
      <c r="AD957" s="68"/>
      <c r="AE957" s="68"/>
      <c r="AF957" s="68"/>
      <c r="AG957" s="67" t="str">
        <f t="shared" si="7"/>
        <v/>
      </c>
      <c r="AH957" s="51"/>
      <c r="AI957" s="51" t="str">
        <f t="shared" si="8"/>
        <v/>
      </c>
      <c r="AJ957" s="68" t="str">
        <f t="shared" si="9"/>
        <v/>
      </c>
      <c r="AK957" s="68" t="str">
        <f t="shared" si="10"/>
        <v/>
      </c>
      <c r="AL957" s="68" t="str">
        <f t="shared" si="11"/>
        <v/>
      </c>
      <c r="AM957" s="68" t="str">
        <f t="shared" si="12"/>
        <v/>
      </c>
      <c r="AN957" s="68" t="str">
        <f t="shared" si="13"/>
        <v/>
      </c>
      <c r="AO957" s="67" t="str">
        <f t="shared" si="14"/>
        <v/>
      </c>
      <c r="AP957" s="51"/>
      <c r="AQ957" s="51" t="str">
        <f t="shared" si="15"/>
        <v/>
      </c>
      <c r="AR957" s="68" t="str">
        <f t="shared" si="16"/>
        <v/>
      </c>
      <c r="AS957" s="68" t="str">
        <f t="shared" si="17"/>
        <v/>
      </c>
      <c r="AT957" s="68" t="str">
        <f t="shared" si="18"/>
        <v/>
      </c>
      <c r="AU957" s="68" t="str">
        <f t="shared" si="19"/>
        <v/>
      </c>
      <c r="AV957" s="68" t="str">
        <f t="shared" si="20"/>
        <v/>
      </c>
      <c r="AW957" s="67" t="str">
        <f t="shared" si="21"/>
        <v/>
      </c>
      <c r="AX957" s="51"/>
      <c r="AY957" s="51" t="str">
        <f t="shared" si="22"/>
        <v/>
      </c>
      <c r="AZ957" s="68" t="str">
        <f t="shared" si="23"/>
        <v/>
      </c>
      <c r="BA957" s="68" t="str">
        <f t="shared" si="24"/>
        <v/>
      </c>
      <c r="BB957" s="68" t="str">
        <f t="shared" si="25"/>
        <v/>
      </c>
      <c r="BC957" s="68" t="str">
        <f t="shared" si="26"/>
        <v/>
      </c>
      <c r="BD957" s="68" t="str">
        <f t="shared" si="27"/>
        <v/>
      </c>
      <c r="BE957" s="68" t="str">
        <f t="shared" si="28"/>
        <v/>
      </c>
      <c r="BF957" s="51"/>
      <c r="BG957" s="69" t="str">
        <f t="shared" si="29"/>
        <v/>
      </c>
      <c r="BH957" s="67" t="str">
        <f t="shared" si="30"/>
        <v/>
      </c>
      <c r="BI957" s="67" t="str">
        <f t="shared" si="31"/>
        <v/>
      </c>
      <c r="BJ957" s="67" t="str">
        <f t="shared" si="32"/>
        <v/>
      </c>
      <c r="BK957" s="67" t="str">
        <f t="shared" si="33"/>
        <v/>
      </c>
      <c r="BL957" s="67" t="str">
        <f t="shared" si="34"/>
        <v/>
      </c>
      <c r="BM957" s="65" t="str">
        <f t="shared" si="35"/>
        <v/>
      </c>
      <c r="BN957" s="70"/>
      <c r="BO957" s="70"/>
      <c r="BP957" s="51"/>
      <c r="BQ957" s="51"/>
      <c r="BR957" s="51"/>
      <c r="BS957" s="96">
        <f t="shared" si="2920"/>
        <v>23780</v>
      </c>
      <c r="BT957" s="70"/>
      <c r="BU957" s="65"/>
      <c r="BV957" s="68"/>
      <c r="BW957" s="68"/>
      <c r="BX957" s="68"/>
      <c r="BY957" s="67">
        <f t="shared" si="44"/>
        <v>339781</v>
      </c>
      <c r="BZ957" s="65"/>
      <c r="CA957" s="65" t="str">
        <f t="shared" si="45"/>
        <v/>
      </c>
      <c r="CB957" s="67" t="str">
        <f t="shared" si="46"/>
        <v/>
      </c>
      <c r="CC957" s="67" t="str">
        <f t="shared" si="47"/>
        <v/>
      </c>
      <c r="CD957" s="67" t="str">
        <f t="shared" si="48"/>
        <v/>
      </c>
      <c r="CE957" s="67">
        <f t="shared" si="49"/>
        <v>188835</v>
      </c>
      <c r="CF957" s="65"/>
      <c r="CG957" s="65"/>
      <c r="CH957" s="68"/>
      <c r="CI957" s="68"/>
      <c r="CJ957" s="68"/>
      <c r="CK957" s="67">
        <f t="shared" si="54"/>
        <v>339781</v>
      </c>
      <c r="CL957" s="65"/>
      <c r="CM957" s="65"/>
      <c r="CN957" s="68"/>
      <c r="CO957" s="68"/>
      <c r="CP957" s="68"/>
      <c r="CQ957" s="67">
        <f t="shared" si="59"/>
        <v>256172</v>
      </c>
      <c r="CR957" s="65"/>
      <c r="CS957" s="65"/>
      <c r="CT957" s="68"/>
      <c r="CU957" s="68"/>
      <c r="CV957" s="68"/>
      <c r="CW957" s="67">
        <f t="shared" si="64"/>
        <v>8738</v>
      </c>
      <c r="CX957" s="65"/>
      <c r="CY957" s="65"/>
      <c r="CZ957" s="68"/>
      <c r="DA957" s="68"/>
      <c r="DB957" s="68"/>
      <c r="DC957" s="67">
        <f t="shared" si="69"/>
        <v>36659</v>
      </c>
      <c r="DD957" s="65"/>
      <c r="DE957" s="65"/>
      <c r="DF957" s="51"/>
      <c r="DG957" s="51"/>
      <c r="DH957" s="51"/>
      <c r="DI957" s="67">
        <f t="shared" si="74"/>
        <v>38212</v>
      </c>
      <c r="DJ957" s="70"/>
      <c r="DK957" s="70"/>
      <c r="DL957" s="51"/>
      <c r="DM957" s="51"/>
      <c r="DN957" s="51"/>
      <c r="DO957" s="67">
        <f t="shared" si="79"/>
        <v>256172</v>
      </c>
      <c r="DP957" s="51"/>
      <c r="DQ957" s="51"/>
      <c r="DR957" s="51"/>
      <c r="DS957" s="51"/>
      <c r="DT957" s="51"/>
      <c r="DU957" s="181"/>
    </row>
    <row r="958" spans="1:125" ht="15" x14ac:dyDescent="0.25">
      <c r="A958" s="50"/>
      <c r="B958" s="51"/>
      <c r="C958" s="50"/>
      <c r="D958" s="53"/>
      <c r="E958" s="50"/>
      <c r="F958" s="220"/>
      <c r="G958" s="220"/>
      <c r="H958" s="220"/>
      <c r="I958" s="61"/>
      <c r="J958" s="50"/>
      <c r="K958" s="50" t="s">
        <v>2032</v>
      </c>
      <c r="L958" s="58"/>
      <c r="M958" s="58"/>
      <c r="N958" s="58"/>
      <c r="O958" s="58"/>
      <c r="P958" s="59"/>
      <c r="Q958" s="60"/>
      <c r="R958" s="60"/>
      <c r="S958" s="60"/>
      <c r="T958" s="60"/>
      <c r="U958" s="60"/>
      <c r="V958" s="79"/>
      <c r="W958" s="90">
        <f t="shared" si="6033"/>
        <v>0</v>
      </c>
      <c r="X958" s="101"/>
      <c r="Y958" s="50"/>
      <c r="Z958" s="50"/>
      <c r="AA958" s="51"/>
      <c r="AB958" s="68"/>
      <c r="AC958" s="68"/>
      <c r="AD958" s="68"/>
      <c r="AE958" s="68"/>
      <c r="AF958" s="68"/>
      <c r="AG958" s="67" t="str">
        <f t="shared" si="7"/>
        <v/>
      </c>
      <c r="AH958" s="51"/>
      <c r="AI958" s="51" t="str">
        <f t="shared" si="8"/>
        <v/>
      </c>
      <c r="AJ958" s="68" t="str">
        <f t="shared" si="9"/>
        <v/>
      </c>
      <c r="AK958" s="68" t="str">
        <f t="shared" si="10"/>
        <v/>
      </c>
      <c r="AL958" s="68" t="str">
        <f t="shared" si="11"/>
        <v/>
      </c>
      <c r="AM958" s="68" t="str">
        <f t="shared" si="12"/>
        <v/>
      </c>
      <c r="AN958" s="68" t="str">
        <f t="shared" si="13"/>
        <v/>
      </c>
      <c r="AO958" s="67" t="str">
        <f t="shared" si="14"/>
        <v/>
      </c>
      <c r="AP958" s="51"/>
      <c r="AQ958" s="51" t="str">
        <f t="shared" si="15"/>
        <v/>
      </c>
      <c r="AR958" s="68" t="str">
        <f t="shared" si="16"/>
        <v/>
      </c>
      <c r="AS958" s="68" t="str">
        <f t="shared" si="17"/>
        <v/>
      </c>
      <c r="AT958" s="68" t="str">
        <f t="shared" si="18"/>
        <v/>
      </c>
      <c r="AU958" s="68" t="str">
        <f t="shared" si="19"/>
        <v/>
      </c>
      <c r="AV958" s="68" t="str">
        <f t="shared" si="20"/>
        <v/>
      </c>
      <c r="AW958" s="67" t="str">
        <f t="shared" si="21"/>
        <v/>
      </c>
      <c r="AX958" s="51"/>
      <c r="AY958" s="51" t="str">
        <f t="shared" si="22"/>
        <v/>
      </c>
      <c r="AZ958" s="68" t="str">
        <f t="shared" si="23"/>
        <v/>
      </c>
      <c r="BA958" s="68" t="str">
        <f t="shared" si="24"/>
        <v/>
      </c>
      <c r="BB958" s="68" t="str">
        <f t="shared" si="25"/>
        <v/>
      </c>
      <c r="BC958" s="68" t="str">
        <f t="shared" si="26"/>
        <v/>
      </c>
      <c r="BD958" s="68" t="str">
        <f t="shared" si="27"/>
        <v/>
      </c>
      <c r="BE958" s="68" t="str">
        <f t="shared" si="28"/>
        <v/>
      </c>
      <c r="BF958" s="51"/>
      <c r="BG958" s="69" t="str">
        <f t="shared" si="29"/>
        <v/>
      </c>
      <c r="BH958" s="67" t="str">
        <f t="shared" si="30"/>
        <v/>
      </c>
      <c r="BI958" s="67" t="str">
        <f t="shared" si="31"/>
        <v/>
      </c>
      <c r="BJ958" s="67" t="str">
        <f t="shared" si="32"/>
        <v/>
      </c>
      <c r="BK958" s="67" t="str">
        <f t="shared" si="33"/>
        <v/>
      </c>
      <c r="BL958" s="67" t="str">
        <f t="shared" si="34"/>
        <v/>
      </c>
      <c r="BM958" s="65" t="str">
        <f t="shared" si="35"/>
        <v/>
      </c>
      <c r="BN958" s="70"/>
      <c r="BO958" s="70"/>
      <c r="BP958" s="51"/>
      <c r="BQ958" s="51"/>
      <c r="BR958" s="51"/>
      <c r="BS958" s="69" t="str">
        <f t="shared" si="2920"/>
        <v/>
      </c>
      <c r="BT958" s="70"/>
      <c r="BU958" s="65"/>
      <c r="BV958" s="68"/>
      <c r="BW958" s="68"/>
      <c r="BX958" s="68"/>
      <c r="BY958" s="67" t="str">
        <f t="shared" si="44"/>
        <v/>
      </c>
      <c r="BZ958" s="65"/>
      <c r="CA958" s="65" t="str">
        <f t="shared" si="45"/>
        <v/>
      </c>
      <c r="CB958" s="67" t="str">
        <f t="shared" si="46"/>
        <v/>
      </c>
      <c r="CC958" s="67" t="str">
        <f t="shared" si="47"/>
        <v/>
      </c>
      <c r="CD958" s="67" t="str">
        <f t="shared" si="48"/>
        <v/>
      </c>
      <c r="CE958" s="67" t="str">
        <f t="shared" si="49"/>
        <v/>
      </c>
      <c r="CF958" s="65"/>
      <c r="CG958" s="65"/>
      <c r="CH958" s="68"/>
      <c r="CI958" s="68"/>
      <c r="CJ958" s="68"/>
      <c r="CK958" s="67" t="str">
        <f t="shared" si="54"/>
        <v/>
      </c>
      <c r="CL958" s="65"/>
      <c r="CM958" s="65"/>
      <c r="CN958" s="68"/>
      <c r="CO958" s="68"/>
      <c r="CP958" s="68"/>
      <c r="CQ958" s="67" t="str">
        <f t="shared" si="59"/>
        <v/>
      </c>
      <c r="CR958" s="65"/>
      <c r="CS958" s="65"/>
      <c r="CT958" s="68"/>
      <c r="CU958" s="68"/>
      <c r="CV958" s="68"/>
      <c r="CW958" s="67" t="str">
        <f t="shared" si="64"/>
        <v/>
      </c>
      <c r="CX958" s="65"/>
      <c r="CY958" s="65"/>
      <c r="CZ958" s="68"/>
      <c r="DA958" s="68"/>
      <c r="DB958" s="68"/>
      <c r="DC958" s="67" t="str">
        <f t="shared" si="69"/>
        <v/>
      </c>
      <c r="DD958" s="65"/>
      <c r="DE958" s="65"/>
      <c r="DF958" s="51"/>
      <c r="DG958" s="51"/>
      <c r="DH958" s="51"/>
      <c r="DI958" s="69" t="str">
        <f t="shared" si="74"/>
        <v/>
      </c>
      <c r="DJ958" s="70"/>
      <c r="DK958" s="70"/>
      <c r="DL958" s="51"/>
      <c r="DM958" s="51"/>
      <c r="DN958" s="51"/>
      <c r="DO958" s="69" t="str">
        <f t="shared" si="79"/>
        <v/>
      </c>
      <c r="DP958" s="51"/>
      <c r="DQ958" s="51"/>
      <c r="DR958" s="51"/>
      <c r="DS958" s="51"/>
      <c r="DT958" s="51"/>
      <c r="DU958" s="181"/>
    </row>
    <row r="959" spans="1:125" ht="15" x14ac:dyDescent="0.25">
      <c r="A959" s="50">
        <v>2014</v>
      </c>
      <c r="B959" s="51" t="s">
        <v>873</v>
      </c>
      <c r="C959" s="50" t="s">
        <v>874</v>
      </c>
      <c r="D959" s="53" t="s">
        <v>166</v>
      </c>
      <c r="E959" s="50" t="s">
        <v>364</v>
      </c>
      <c r="F959" s="220">
        <v>16109</v>
      </c>
      <c r="G959" s="220" t="s">
        <v>364</v>
      </c>
      <c r="H959" s="220">
        <v>124845</v>
      </c>
      <c r="I959" s="61">
        <v>594817</v>
      </c>
      <c r="J959" s="50"/>
      <c r="K959" s="50" t="s">
        <v>2032</v>
      </c>
      <c r="L959" s="58" t="s">
        <v>2032</v>
      </c>
      <c r="M959" s="58" t="s">
        <v>2032</v>
      </c>
      <c r="N959" s="58" t="s">
        <v>2032</v>
      </c>
      <c r="O959" s="58" t="s">
        <v>2032</v>
      </c>
      <c r="P959" s="59"/>
      <c r="Q959" s="60">
        <v>0</v>
      </c>
      <c r="R959" s="60">
        <v>433475</v>
      </c>
      <c r="S959" s="60">
        <v>82792</v>
      </c>
      <c r="T959" s="60">
        <v>78550</v>
      </c>
      <c r="U959" s="60">
        <v>0</v>
      </c>
      <c r="V959" s="79"/>
      <c r="W959" s="90">
        <f t="shared" si="6033"/>
        <v>594817</v>
      </c>
      <c r="X959" s="101">
        <v>78647</v>
      </c>
      <c r="Y959" s="50" t="s">
        <v>167</v>
      </c>
      <c r="Z959" s="50" t="s">
        <v>166</v>
      </c>
      <c r="AA959" s="51" t="str">
        <f t="shared" ref="AA959:AA962" si="6870">IF(A959 =2014,IF(Y959 ="",F959,""),"")</f>
        <v/>
      </c>
      <c r="AB959" s="68" t="str">
        <f t="shared" ref="AB959:AB962" si="6871">IF(A959 =2014,IF(Y959 ="",I959,""),"")</f>
        <v/>
      </c>
      <c r="AC959" s="68" t="str">
        <f t="shared" ref="AC959:AC962" si="6872">IF(A959 =2014,IF(Y959 ="",Q959,""),"")</f>
        <v/>
      </c>
      <c r="AD959" s="68" t="str">
        <f t="shared" ref="AD959:AD962" si="6873">IF(A959 =2014,IF(Y959 ="",R959,""),"")</f>
        <v/>
      </c>
      <c r="AE959" s="68" t="str">
        <f t="shared" ref="AE959:AE962" si="6874">IF(A959 =2014,IF(Y959 ="",S959,""),"")</f>
        <v/>
      </c>
      <c r="AF959" s="68" t="str">
        <f t="shared" ref="AF959:AF962" si="6875">IF(A959 =2014,IF(Y959 ="",T959+U959,""),"")</f>
        <v/>
      </c>
      <c r="AG959" s="67" t="str">
        <f t="shared" si="7"/>
        <v/>
      </c>
      <c r="AH959" s="51"/>
      <c r="AI959" s="51" t="str">
        <f t="shared" si="8"/>
        <v/>
      </c>
      <c r="AJ959" s="68" t="str">
        <f t="shared" si="9"/>
        <v/>
      </c>
      <c r="AK959" s="68" t="str">
        <f t="shared" si="10"/>
        <v/>
      </c>
      <c r="AL959" s="68" t="str">
        <f t="shared" si="11"/>
        <v/>
      </c>
      <c r="AM959" s="68" t="str">
        <f t="shared" si="12"/>
        <v/>
      </c>
      <c r="AN959" s="68" t="str">
        <f t="shared" si="13"/>
        <v/>
      </c>
      <c r="AO959" s="67" t="str">
        <f t="shared" si="14"/>
        <v/>
      </c>
      <c r="AP959" s="51"/>
      <c r="AQ959" s="51" t="str">
        <f t="shared" si="15"/>
        <v/>
      </c>
      <c r="AR959" s="68" t="str">
        <f t="shared" si="16"/>
        <v/>
      </c>
      <c r="AS959" s="68" t="str">
        <f t="shared" si="17"/>
        <v/>
      </c>
      <c r="AT959" s="68" t="str">
        <f t="shared" si="18"/>
        <v/>
      </c>
      <c r="AU959" s="68" t="str">
        <f t="shared" si="19"/>
        <v/>
      </c>
      <c r="AV959" s="68" t="str">
        <f t="shared" si="20"/>
        <v/>
      </c>
      <c r="AW959" s="67" t="str">
        <f t="shared" si="21"/>
        <v/>
      </c>
      <c r="AX959" s="51"/>
      <c r="AY959" s="51" t="str">
        <f t="shared" si="22"/>
        <v/>
      </c>
      <c r="AZ959" s="68" t="str">
        <f t="shared" si="23"/>
        <v/>
      </c>
      <c r="BA959" s="68" t="str">
        <f t="shared" si="24"/>
        <v/>
      </c>
      <c r="BB959" s="68" t="str">
        <f t="shared" si="25"/>
        <v/>
      </c>
      <c r="BC959" s="68" t="str">
        <f t="shared" si="26"/>
        <v/>
      </c>
      <c r="BD959" s="68" t="str">
        <f t="shared" si="27"/>
        <v/>
      </c>
      <c r="BE959" s="68" t="str">
        <f t="shared" si="28"/>
        <v/>
      </c>
      <c r="BF959" s="51"/>
      <c r="BG959" s="69" t="str">
        <f t="shared" si="29"/>
        <v/>
      </c>
      <c r="BH959" s="67" t="str">
        <f t="shared" si="30"/>
        <v/>
      </c>
      <c r="BI959" s="67" t="str">
        <f t="shared" si="31"/>
        <v/>
      </c>
      <c r="BJ959" s="67" t="str">
        <f t="shared" si="32"/>
        <v/>
      </c>
      <c r="BK959" s="67" t="str">
        <f t="shared" si="33"/>
        <v/>
      </c>
      <c r="BL959" s="67" t="str">
        <f t="shared" si="34"/>
        <v/>
      </c>
      <c r="BM959" s="65" t="str">
        <f t="shared" si="35"/>
        <v/>
      </c>
      <c r="BN959" s="70"/>
      <c r="BO959" s="71">
        <f t="shared" ref="BO959:BO962" si="6876">IF(A959 =2014,F959,"")</f>
        <v>16109</v>
      </c>
      <c r="BP959" s="51" t="str">
        <f t="shared" ref="BP959:BP962" si="6877">IF(A959 =2015,F959,"")</f>
        <v/>
      </c>
      <c r="BQ959" s="51" t="str">
        <f t="shared" ref="BQ959:BQ962" si="6878">IF(A959 =2016,F959,"")</f>
        <v/>
      </c>
      <c r="BR959" s="51" t="str">
        <f t="shared" ref="BR959:BR962" si="6879">IF(A959 =2017,F959,"")</f>
        <v/>
      </c>
      <c r="BS959" s="69" t="str">
        <f t="shared" si="2920"/>
        <v/>
      </c>
      <c r="BT959" s="70"/>
      <c r="BU959" s="65">
        <f t="shared" ref="BU959:BU962" si="6880">IF(A959 =2014,I959,"")</f>
        <v>594817</v>
      </c>
      <c r="BV959" s="68" t="str">
        <f t="shared" ref="BV959:BV962" si="6881">IF(A959 =2015,I959,"")</f>
        <v/>
      </c>
      <c r="BW959" s="68" t="str">
        <f t="shared" ref="BW959:BW962" si="6882">IF(A959 =2016,I959,"")</f>
        <v/>
      </c>
      <c r="BX959" s="68" t="str">
        <f t="shared" ref="BX959:BX962" si="6883">IF(A959 =2017,I959,"")</f>
        <v/>
      </c>
      <c r="BY959" s="67" t="str">
        <f t="shared" si="44"/>
        <v/>
      </c>
      <c r="BZ959" s="65"/>
      <c r="CA959" s="65">
        <f t="shared" si="45"/>
        <v>78647</v>
      </c>
      <c r="CB959" s="67" t="str">
        <f t="shared" si="46"/>
        <v/>
      </c>
      <c r="CC959" s="67" t="str">
        <f t="shared" si="47"/>
        <v/>
      </c>
      <c r="CD959" s="67" t="str">
        <f t="shared" si="48"/>
        <v/>
      </c>
      <c r="CE959" s="67" t="str">
        <f t="shared" si="49"/>
        <v/>
      </c>
      <c r="CF959" s="65"/>
      <c r="CG959" s="65">
        <f t="shared" ref="CG959:CG962" si="6884">IF(A959 =2014,Q959+R959+S959+T959+U959,"")</f>
        <v>594817</v>
      </c>
      <c r="CH959" s="68" t="str">
        <f t="shared" ref="CH959:CH962" si="6885">IF(A959 =2015,Q959+R959+S959+T959+U959,"")</f>
        <v/>
      </c>
      <c r="CI959" s="68" t="str">
        <f t="shared" ref="CI959:CI962" si="6886">IF(A959 =2016,Q959+R959+S959+T959+U959,"")</f>
        <v/>
      </c>
      <c r="CJ959" s="68" t="str">
        <f t="shared" ref="CJ959:CJ962" si="6887">IF(A959 =2017,Q959+R959+S959+T959+U959,"")</f>
        <v/>
      </c>
      <c r="CK959" s="67" t="str">
        <f t="shared" si="54"/>
        <v/>
      </c>
      <c r="CL959" s="65"/>
      <c r="CM959" s="65">
        <f t="shared" ref="CM959:CM962" si="6888">IF(A959 =2014,Q959,"")</f>
        <v>0</v>
      </c>
      <c r="CN959" s="68" t="str">
        <f t="shared" ref="CN959:CN962" si="6889">IF(A959 =2015,Q959,"")</f>
        <v/>
      </c>
      <c r="CO959" s="68" t="str">
        <f t="shared" ref="CO959:CO962" si="6890">IF(A959 =2016,Q959,"")</f>
        <v/>
      </c>
      <c r="CP959" s="68" t="str">
        <f t="shared" ref="CP959:CP962" si="6891">IF(A959 =2017,Q959,"")</f>
        <v/>
      </c>
      <c r="CQ959" s="67" t="str">
        <f t="shared" si="59"/>
        <v/>
      </c>
      <c r="CR959" s="65"/>
      <c r="CS959" s="65">
        <f t="shared" ref="CS959:CS962" si="6892">IF(A959 =2014,R959,"")</f>
        <v>433475</v>
      </c>
      <c r="CT959" s="68" t="str">
        <f t="shared" ref="CT959:CT962" si="6893">IF(A959 =2015,R959,"")</f>
        <v/>
      </c>
      <c r="CU959" s="68" t="str">
        <f t="shared" ref="CU959:CU962" si="6894">IF(A959 =2016,R959,"")</f>
        <v/>
      </c>
      <c r="CV959" s="68" t="str">
        <f t="shared" ref="CV959:CV962" si="6895">IF(A959 =2017,R959,"")</f>
        <v/>
      </c>
      <c r="CW959" s="67" t="str">
        <f t="shared" si="64"/>
        <v/>
      </c>
      <c r="CX959" s="65"/>
      <c r="CY959" s="65">
        <f t="shared" ref="CY959:CY962" si="6896">IF(A959 =2014,S959,"")</f>
        <v>82792</v>
      </c>
      <c r="CZ959" s="68" t="str">
        <f t="shared" ref="CZ959:CZ962" si="6897">IF(A959 =2015,S959,"")</f>
        <v/>
      </c>
      <c r="DA959" s="68" t="str">
        <f t="shared" ref="DA959:DA962" si="6898">IF(A959 =2016,S959,"")</f>
        <v/>
      </c>
      <c r="DB959" s="68" t="str">
        <f t="shared" ref="DB959:DB962" si="6899">IF(A959 =2017,S959,"")</f>
        <v/>
      </c>
      <c r="DC959" s="67" t="str">
        <f t="shared" si="69"/>
        <v/>
      </c>
      <c r="DD959" s="65"/>
      <c r="DE959" s="65">
        <f t="shared" ref="DE959:DE962" si="6900">IF(A959 =2014,T959,"")</f>
        <v>78550</v>
      </c>
      <c r="DF959" s="51" t="str">
        <f t="shared" ref="DF959:DF962" si="6901">IF(A959 =2015,T959,"")</f>
        <v/>
      </c>
      <c r="DG959" s="51" t="str">
        <f t="shared" ref="DG959:DG962" si="6902">IF(A959 =2016,T959,"")</f>
        <v/>
      </c>
      <c r="DH959" s="51" t="str">
        <f t="shared" ref="DH959:DH962" si="6903">IF(A959 =2017,T959,"")</f>
        <v/>
      </c>
      <c r="DI959" s="69" t="str">
        <f t="shared" si="74"/>
        <v/>
      </c>
      <c r="DJ959" s="70"/>
      <c r="DK959" s="65">
        <f t="shared" ref="DK959:DK962" si="6904">IF(A959 =2014,U959,"")</f>
        <v>0</v>
      </c>
      <c r="DL959" s="51" t="str">
        <f t="shared" ref="DL959:DL962" si="6905">IF(A959 =2015,U959,"")</f>
        <v/>
      </c>
      <c r="DM959" s="51" t="str">
        <f t="shared" ref="DM959:DM962" si="6906">IF(A959 =2016,U959,"")</f>
        <v/>
      </c>
      <c r="DN959" s="51" t="str">
        <f t="shared" ref="DN959:DN962" si="6907">IF(A959 =2017,U959,"")</f>
        <v/>
      </c>
      <c r="DO959" s="69" t="str">
        <f t="shared" si="79"/>
        <v/>
      </c>
      <c r="DP959" s="51"/>
      <c r="DQ959" s="51"/>
      <c r="DR959" s="51"/>
      <c r="DS959" s="51"/>
      <c r="DT959" s="51"/>
      <c r="DU959" s="181"/>
    </row>
    <row r="960" spans="1:125" ht="15" x14ac:dyDescent="0.25">
      <c r="A960" s="50">
        <v>2015</v>
      </c>
      <c r="B960" s="51" t="s">
        <v>873</v>
      </c>
      <c r="C960" s="50" t="s">
        <v>874</v>
      </c>
      <c r="D960" s="53" t="s">
        <v>166</v>
      </c>
      <c r="E960" s="50" t="s">
        <v>364</v>
      </c>
      <c r="F960" s="220">
        <v>78217</v>
      </c>
      <c r="G960" s="220" t="s">
        <v>364</v>
      </c>
      <c r="H960" s="220">
        <v>158842</v>
      </c>
      <c r="I960" s="61">
        <v>593620</v>
      </c>
      <c r="J960" s="50"/>
      <c r="K960" s="50" t="s">
        <v>2032</v>
      </c>
      <c r="L960" s="58" t="s">
        <v>2032</v>
      </c>
      <c r="M960" s="58" t="s">
        <v>2032</v>
      </c>
      <c r="N960" s="58" t="s">
        <v>2032</v>
      </c>
      <c r="O960" s="58" t="s">
        <v>2032</v>
      </c>
      <c r="P960" s="59"/>
      <c r="Q960" s="60">
        <v>0</v>
      </c>
      <c r="R960" s="60">
        <v>0</v>
      </c>
      <c r="S960" s="60">
        <v>78320</v>
      </c>
      <c r="T960" s="60">
        <v>632561</v>
      </c>
      <c r="U960" s="60">
        <v>0</v>
      </c>
      <c r="V960" s="79"/>
      <c r="W960" s="90">
        <f t="shared" si="6033"/>
        <v>710881</v>
      </c>
      <c r="X960" s="101">
        <v>0</v>
      </c>
      <c r="Y960" s="50" t="s">
        <v>167</v>
      </c>
      <c r="Z960" s="50" t="s">
        <v>166</v>
      </c>
      <c r="AA960" s="51" t="str">
        <f t="shared" si="6870"/>
        <v/>
      </c>
      <c r="AB960" s="68" t="str">
        <f t="shared" si="6871"/>
        <v/>
      </c>
      <c r="AC960" s="68" t="str">
        <f t="shared" si="6872"/>
        <v/>
      </c>
      <c r="AD960" s="68" t="str">
        <f t="shared" si="6873"/>
        <v/>
      </c>
      <c r="AE960" s="68" t="str">
        <f t="shared" si="6874"/>
        <v/>
      </c>
      <c r="AF960" s="68" t="str">
        <f t="shared" si="6875"/>
        <v/>
      </c>
      <c r="AG960" s="67" t="str">
        <f t="shared" si="7"/>
        <v/>
      </c>
      <c r="AH960" s="51"/>
      <c r="AI960" s="51" t="str">
        <f t="shared" si="8"/>
        <v/>
      </c>
      <c r="AJ960" s="68" t="str">
        <f t="shared" si="9"/>
        <v/>
      </c>
      <c r="AK960" s="68" t="str">
        <f t="shared" si="10"/>
        <v/>
      </c>
      <c r="AL960" s="68" t="str">
        <f t="shared" si="11"/>
        <v/>
      </c>
      <c r="AM960" s="68" t="str">
        <f t="shared" si="12"/>
        <v/>
      </c>
      <c r="AN960" s="68" t="str">
        <f t="shared" si="13"/>
        <v/>
      </c>
      <c r="AO960" s="67" t="str">
        <f t="shared" si="14"/>
        <v/>
      </c>
      <c r="AP960" s="51"/>
      <c r="AQ960" s="51" t="str">
        <f t="shared" si="15"/>
        <v/>
      </c>
      <c r="AR960" s="68" t="str">
        <f t="shared" si="16"/>
        <v/>
      </c>
      <c r="AS960" s="68" t="str">
        <f t="shared" si="17"/>
        <v/>
      </c>
      <c r="AT960" s="68" t="str">
        <f t="shared" si="18"/>
        <v/>
      </c>
      <c r="AU960" s="68" t="str">
        <f t="shared" si="19"/>
        <v/>
      </c>
      <c r="AV960" s="68" t="str">
        <f t="shared" si="20"/>
        <v/>
      </c>
      <c r="AW960" s="67" t="str">
        <f t="shared" si="21"/>
        <v/>
      </c>
      <c r="AX960" s="51"/>
      <c r="AY960" s="51" t="str">
        <f t="shared" si="22"/>
        <v/>
      </c>
      <c r="AZ960" s="68" t="str">
        <f t="shared" si="23"/>
        <v/>
      </c>
      <c r="BA960" s="68" t="str">
        <f t="shared" si="24"/>
        <v/>
      </c>
      <c r="BB960" s="68" t="str">
        <f t="shared" si="25"/>
        <v/>
      </c>
      <c r="BC960" s="68" t="str">
        <f t="shared" si="26"/>
        <v/>
      </c>
      <c r="BD960" s="68" t="str">
        <f t="shared" si="27"/>
        <v/>
      </c>
      <c r="BE960" s="68" t="str">
        <f t="shared" si="28"/>
        <v/>
      </c>
      <c r="BF960" s="51"/>
      <c r="BG960" s="69" t="str">
        <f t="shared" si="29"/>
        <v/>
      </c>
      <c r="BH960" s="67" t="str">
        <f t="shared" si="30"/>
        <v/>
      </c>
      <c r="BI960" s="67" t="str">
        <f t="shared" si="31"/>
        <v/>
      </c>
      <c r="BJ960" s="67" t="str">
        <f t="shared" si="32"/>
        <v/>
      </c>
      <c r="BK960" s="67" t="str">
        <f t="shared" si="33"/>
        <v/>
      </c>
      <c r="BL960" s="67" t="str">
        <f t="shared" si="34"/>
        <v/>
      </c>
      <c r="BM960" s="65" t="str">
        <f t="shared" si="35"/>
        <v/>
      </c>
      <c r="BN960" s="51"/>
      <c r="BO960" s="51" t="str">
        <f t="shared" si="6876"/>
        <v/>
      </c>
      <c r="BP960" s="71">
        <f t="shared" si="6877"/>
        <v>78217</v>
      </c>
      <c r="BQ960" s="51" t="str">
        <f t="shared" si="6878"/>
        <v/>
      </c>
      <c r="BR960" s="51" t="str">
        <f t="shared" si="6879"/>
        <v/>
      </c>
      <c r="BS960" s="69" t="str">
        <f t="shared" si="2920"/>
        <v/>
      </c>
      <c r="BT960" s="51"/>
      <c r="BU960" s="68" t="str">
        <f t="shared" si="6880"/>
        <v/>
      </c>
      <c r="BV960" s="65">
        <f t="shared" si="6881"/>
        <v>593620</v>
      </c>
      <c r="BW960" s="68" t="str">
        <f t="shared" si="6882"/>
        <v/>
      </c>
      <c r="BX960" s="68" t="str">
        <f t="shared" si="6883"/>
        <v/>
      </c>
      <c r="BY960" s="67" t="str">
        <f t="shared" si="44"/>
        <v/>
      </c>
      <c r="BZ960" s="68"/>
      <c r="CA960" s="65" t="str">
        <f t="shared" si="45"/>
        <v/>
      </c>
      <c r="CB960" s="67">
        <f t="shared" si="46"/>
        <v>0</v>
      </c>
      <c r="CC960" s="67" t="str">
        <f t="shared" si="47"/>
        <v/>
      </c>
      <c r="CD960" s="67" t="str">
        <f t="shared" si="48"/>
        <v/>
      </c>
      <c r="CE960" s="67" t="str">
        <f t="shared" si="49"/>
        <v/>
      </c>
      <c r="CF960" s="68"/>
      <c r="CG960" s="68" t="str">
        <f t="shared" si="6884"/>
        <v/>
      </c>
      <c r="CH960" s="65">
        <f t="shared" si="6885"/>
        <v>710881</v>
      </c>
      <c r="CI960" s="68" t="str">
        <f t="shared" si="6886"/>
        <v/>
      </c>
      <c r="CJ960" s="68" t="str">
        <f t="shared" si="6887"/>
        <v/>
      </c>
      <c r="CK960" s="67" t="str">
        <f t="shared" si="54"/>
        <v/>
      </c>
      <c r="CL960" s="68"/>
      <c r="CM960" s="68" t="str">
        <f t="shared" si="6888"/>
        <v/>
      </c>
      <c r="CN960" s="65">
        <f t="shared" si="6889"/>
        <v>0</v>
      </c>
      <c r="CO960" s="68" t="str">
        <f t="shared" si="6890"/>
        <v/>
      </c>
      <c r="CP960" s="68" t="str">
        <f t="shared" si="6891"/>
        <v/>
      </c>
      <c r="CQ960" s="67" t="str">
        <f t="shared" si="59"/>
        <v/>
      </c>
      <c r="CR960" s="68"/>
      <c r="CS960" s="68" t="str">
        <f t="shared" si="6892"/>
        <v/>
      </c>
      <c r="CT960" s="65">
        <f t="shared" si="6893"/>
        <v>0</v>
      </c>
      <c r="CU960" s="68" t="str">
        <f t="shared" si="6894"/>
        <v/>
      </c>
      <c r="CV960" s="68" t="str">
        <f t="shared" si="6895"/>
        <v/>
      </c>
      <c r="CW960" s="67" t="str">
        <f t="shared" si="64"/>
        <v/>
      </c>
      <c r="CX960" s="68"/>
      <c r="CY960" s="68" t="str">
        <f t="shared" si="6896"/>
        <v/>
      </c>
      <c r="CZ960" s="65">
        <f t="shared" si="6897"/>
        <v>78320</v>
      </c>
      <c r="DA960" s="68" t="str">
        <f t="shared" si="6898"/>
        <v/>
      </c>
      <c r="DB960" s="68" t="str">
        <f t="shared" si="6899"/>
        <v/>
      </c>
      <c r="DC960" s="67" t="str">
        <f t="shared" si="69"/>
        <v/>
      </c>
      <c r="DD960" s="68"/>
      <c r="DE960" s="68" t="str">
        <f t="shared" si="6900"/>
        <v/>
      </c>
      <c r="DF960" s="65">
        <f t="shared" si="6901"/>
        <v>632561</v>
      </c>
      <c r="DG960" s="51" t="str">
        <f t="shared" si="6902"/>
        <v/>
      </c>
      <c r="DH960" s="51" t="str">
        <f t="shared" si="6903"/>
        <v/>
      </c>
      <c r="DI960" s="69" t="str">
        <f t="shared" si="74"/>
        <v/>
      </c>
      <c r="DJ960" s="51"/>
      <c r="DK960" s="51" t="str">
        <f t="shared" si="6904"/>
        <v/>
      </c>
      <c r="DL960" s="65">
        <f t="shared" si="6905"/>
        <v>0</v>
      </c>
      <c r="DM960" s="51" t="str">
        <f t="shared" si="6906"/>
        <v/>
      </c>
      <c r="DN960" s="51" t="str">
        <f t="shared" si="6907"/>
        <v/>
      </c>
      <c r="DO960" s="69" t="str">
        <f t="shared" si="79"/>
        <v/>
      </c>
      <c r="DP960" s="51"/>
      <c r="DQ960" s="51"/>
      <c r="DR960" s="51"/>
      <c r="DS960" s="51"/>
      <c r="DT960" s="51"/>
      <c r="DU960" s="181"/>
    </row>
    <row r="961" spans="1:125" ht="15" x14ac:dyDescent="0.25">
      <c r="A961" s="50">
        <v>2016</v>
      </c>
      <c r="B961" s="51" t="s">
        <v>873</v>
      </c>
      <c r="C961" s="50" t="s">
        <v>874</v>
      </c>
      <c r="D961" s="53" t="s">
        <v>166</v>
      </c>
      <c r="E961" s="50" t="s">
        <v>364</v>
      </c>
      <c r="F961" s="220">
        <v>79257</v>
      </c>
      <c r="G961" s="220" t="s">
        <v>364</v>
      </c>
      <c r="H961" s="220">
        <v>125034</v>
      </c>
      <c r="I961" s="61">
        <v>716212</v>
      </c>
      <c r="J961" s="50"/>
      <c r="K961" s="50" t="s">
        <v>2032</v>
      </c>
      <c r="L961" s="58" t="s">
        <v>2032</v>
      </c>
      <c r="M961" s="58" t="s">
        <v>2032</v>
      </c>
      <c r="N961" s="58" t="s">
        <v>2032</v>
      </c>
      <c r="O961" s="58" t="s">
        <v>2032</v>
      </c>
      <c r="P961" s="59"/>
      <c r="Q961" s="60">
        <v>592373</v>
      </c>
      <c r="R961" s="60">
        <v>0</v>
      </c>
      <c r="S961" s="60">
        <v>56590</v>
      </c>
      <c r="T961" s="60">
        <v>67249</v>
      </c>
      <c r="U961" s="60">
        <v>0</v>
      </c>
      <c r="V961" s="79"/>
      <c r="W961" s="90">
        <f t="shared" si="6033"/>
        <v>716212</v>
      </c>
      <c r="X961" s="101">
        <v>0</v>
      </c>
      <c r="Y961" s="50" t="s">
        <v>167</v>
      </c>
      <c r="Z961" s="50" t="s">
        <v>166</v>
      </c>
      <c r="AA961" s="51" t="str">
        <f t="shared" si="6870"/>
        <v/>
      </c>
      <c r="AB961" s="68" t="str">
        <f t="shared" si="6871"/>
        <v/>
      </c>
      <c r="AC961" s="68" t="str">
        <f t="shared" si="6872"/>
        <v/>
      </c>
      <c r="AD961" s="68" t="str">
        <f t="shared" si="6873"/>
        <v/>
      </c>
      <c r="AE961" s="68" t="str">
        <f t="shared" si="6874"/>
        <v/>
      </c>
      <c r="AF961" s="68" t="str">
        <f t="shared" si="6875"/>
        <v/>
      </c>
      <c r="AG961" s="67" t="str">
        <f t="shared" si="7"/>
        <v/>
      </c>
      <c r="AH961" s="51"/>
      <c r="AI961" s="51" t="str">
        <f t="shared" si="8"/>
        <v/>
      </c>
      <c r="AJ961" s="68" t="str">
        <f t="shared" si="9"/>
        <v/>
      </c>
      <c r="AK961" s="68" t="str">
        <f t="shared" si="10"/>
        <v/>
      </c>
      <c r="AL961" s="68" t="str">
        <f t="shared" si="11"/>
        <v/>
      </c>
      <c r="AM961" s="68" t="str">
        <f t="shared" si="12"/>
        <v/>
      </c>
      <c r="AN961" s="68" t="str">
        <f t="shared" si="13"/>
        <v/>
      </c>
      <c r="AO961" s="67" t="str">
        <f t="shared" si="14"/>
        <v/>
      </c>
      <c r="AP961" s="51"/>
      <c r="AQ961" s="51" t="str">
        <f t="shared" si="15"/>
        <v/>
      </c>
      <c r="AR961" s="68" t="str">
        <f t="shared" si="16"/>
        <v/>
      </c>
      <c r="AS961" s="68" t="str">
        <f t="shared" si="17"/>
        <v/>
      </c>
      <c r="AT961" s="68" t="str">
        <f t="shared" si="18"/>
        <v/>
      </c>
      <c r="AU961" s="68" t="str">
        <f t="shared" si="19"/>
        <v/>
      </c>
      <c r="AV961" s="68" t="str">
        <f t="shared" si="20"/>
        <v/>
      </c>
      <c r="AW961" s="67" t="str">
        <f t="shared" si="21"/>
        <v/>
      </c>
      <c r="AX961" s="51"/>
      <c r="AY961" s="51" t="str">
        <f t="shared" si="22"/>
        <v/>
      </c>
      <c r="AZ961" s="68" t="str">
        <f t="shared" si="23"/>
        <v/>
      </c>
      <c r="BA961" s="68" t="str">
        <f t="shared" si="24"/>
        <v/>
      </c>
      <c r="BB961" s="68" t="str">
        <f t="shared" si="25"/>
        <v/>
      </c>
      <c r="BC961" s="68" t="str">
        <f t="shared" si="26"/>
        <v/>
      </c>
      <c r="BD961" s="68" t="str">
        <f t="shared" si="27"/>
        <v/>
      </c>
      <c r="BE961" s="68" t="str">
        <f t="shared" si="28"/>
        <v/>
      </c>
      <c r="BF961" s="51"/>
      <c r="BG961" s="69" t="str">
        <f t="shared" si="29"/>
        <v/>
      </c>
      <c r="BH961" s="67" t="str">
        <f t="shared" si="30"/>
        <v/>
      </c>
      <c r="BI961" s="67" t="str">
        <f t="shared" si="31"/>
        <v/>
      </c>
      <c r="BJ961" s="67" t="str">
        <f t="shared" si="32"/>
        <v/>
      </c>
      <c r="BK961" s="67" t="str">
        <f t="shared" si="33"/>
        <v/>
      </c>
      <c r="BL961" s="67" t="str">
        <f t="shared" si="34"/>
        <v/>
      </c>
      <c r="BM961" s="65" t="str">
        <f t="shared" si="35"/>
        <v/>
      </c>
      <c r="BN961" s="51"/>
      <c r="BO961" s="51" t="str">
        <f t="shared" si="6876"/>
        <v/>
      </c>
      <c r="BP961" s="51" t="str">
        <f t="shared" si="6877"/>
        <v/>
      </c>
      <c r="BQ961" s="71">
        <f t="shared" si="6878"/>
        <v>79257</v>
      </c>
      <c r="BR961" s="51" t="str">
        <f t="shared" si="6879"/>
        <v/>
      </c>
      <c r="BS961" s="69" t="str">
        <f t="shared" si="2920"/>
        <v/>
      </c>
      <c r="BT961" s="51"/>
      <c r="BU961" s="68" t="str">
        <f t="shared" si="6880"/>
        <v/>
      </c>
      <c r="BV961" s="68" t="str">
        <f t="shared" si="6881"/>
        <v/>
      </c>
      <c r="BW961" s="65">
        <f t="shared" si="6882"/>
        <v>716212</v>
      </c>
      <c r="BX961" s="68" t="str">
        <f t="shared" si="6883"/>
        <v/>
      </c>
      <c r="BY961" s="67" t="str">
        <f t="shared" si="44"/>
        <v/>
      </c>
      <c r="BZ961" s="68"/>
      <c r="CA961" s="65" t="str">
        <f t="shared" si="45"/>
        <v/>
      </c>
      <c r="CB961" s="67" t="str">
        <f t="shared" si="46"/>
        <v/>
      </c>
      <c r="CC961" s="67">
        <f t="shared" si="47"/>
        <v>0</v>
      </c>
      <c r="CD961" s="67" t="str">
        <f t="shared" si="48"/>
        <v/>
      </c>
      <c r="CE961" s="67" t="str">
        <f t="shared" si="49"/>
        <v/>
      </c>
      <c r="CF961" s="68"/>
      <c r="CG961" s="68" t="str">
        <f t="shared" si="6884"/>
        <v/>
      </c>
      <c r="CH961" s="68" t="str">
        <f t="shared" si="6885"/>
        <v/>
      </c>
      <c r="CI961" s="65">
        <f t="shared" si="6886"/>
        <v>716212</v>
      </c>
      <c r="CJ961" s="68" t="str">
        <f t="shared" si="6887"/>
        <v/>
      </c>
      <c r="CK961" s="67" t="str">
        <f t="shared" si="54"/>
        <v/>
      </c>
      <c r="CL961" s="68"/>
      <c r="CM961" s="68" t="str">
        <f t="shared" si="6888"/>
        <v/>
      </c>
      <c r="CN961" s="68" t="str">
        <f t="shared" si="6889"/>
        <v/>
      </c>
      <c r="CO961" s="65">
        <f t="shared" si="6890"/>
        <v>592373</v>
      </c>
      <c r="CP961" s="68" t="str">
        <f t="shared" si="6891"/>
        <v/>
      </c>
      <c r="CQ961" s="67" t="str">
        <f t="shared" si="59"/>
        <v/>
      </c>
      <c r="CR961" s="68"/>
      <c r="CS961" s="68" t="str">
        <f t="shared" si="6892"/>
        <v/>
      </c>
      <c r="CT961" s="68" t="str">
        <f t="shared" si="6893"/>
        <v/>
      </c>
      <c r="CU961" s="65">
        <f t="shared" si="6894"/>
        <v>0</v>
      </c>
      <c r="CV961" s="68" t="str">
        <f t="shared" si="6895"/>
        <v/>
      </c>
      <c r="CW961" s="67" t="str">
        <f t="shared" si="64"/>
        <v/>
      </c>
      <c r="CX961" s="68"/>
      <c r="CY961" s="68" t="str">
        <f t="shared" si="6896"/>
        <v/>
      </c>
      <c r="CZ961" s="68" t="str">
        <f t="shared" si="6897"/>
        <v/>
      </c>
      <c r="DA961" s="65">
        <f t="shared" si="6898"/>
        <v>56590</v>
      </c>
      <c r="DB961" s="68" t="str">
        <f t="shared" si="6899"/>
        <v/>
      </c>
      <c r="DC961" s="67" t="str">
        <f t="shared" si="69"/>
        <v/>
      </c>
      <c r="DD961" s="68"/>
      <c r="DE961" s="68" t="str">
        <f t="shared" si="6900"/>
        <v/>
      </c>
      <c r="DF961" s="51" t="str">
        <f t="shared" si="6901"/>
        <v/>
      </c>
      <c r="DG961" s="65">
        <f t="shared" si="6902"/>
        <v>67249</v>
      </c>
      <c r="DH961" s="51" t="str">
        <f t="shared" si="6903"/>
        <v/>
      </c>
      <c r="DI961" s="69" t="str">
        <f t="shared" si="74"/>
        <v/>
      </c>
      <c r="DJ961" s="51"/>
      <c r="DK961" s="51" t="str">
        <f t="shared" si="6904"/>
        <v/>
      </c>
      <c r="DL961" s="51" t="str">
        <f t="shared" si="6905"/>
        <v/>
      </c>
      <c r="DM961" s="65">
        <f t="shared" si="6906"/>
        <v>0</v>
      </c>
      <c r="DN961" s="51" t="str">
        <f t="shared" si="6907"/>
        <v/>
      </c>
      <c r="DO961" s="69" t="str">
        <f t="shared" si="79"/>
        <v/>
      </c>
      <c r="DP961" s="51"/>
      <c r="DQ961" s="51"/>
      <c r="DR961" s="51"/>
      <c r="DS961" s="51"/>
      <c r="DT961" s="51"/>
      <c r="DU961" s="181"/>
    </row>
    <row r="962" spans="1:125" ht="15" x14ac:dyDescent="0.25">
      <c r="A962" s="50">
        <v>2017</v>
      </c>
      <c r="B962" s="51" t="s">
        <v>873</v>
      </c>
      <c r="C962" s="50" t="s">
        <v>874</v>
      </c>
      <c r="D962" s="53" t="s">
        <v>166</v>
      </c>
      <c r="E962" s="50" t="s">
        <v>364</v>
      </c>
      <c r="F962" s="220">
        <v>79275</v>
      </c>
      <c r="G962" s="220" t="s">
        <v>364</v>
      </c>
      <c r="H962" s="220">
        <v>131502</v>
      </c>
      <c r="I962" s="61">
        <v>867798</v>
      </c>
      <c r="J962" s="50"/>
      <c r="K962" s="50" t="s">
        <v>2032</v>
      </c>
      <c r="L962" s="58" t="s">
        <v>2032</v>
      </c>
      <c r="M962" s="58" t="s">
        <v>2032</v>
      </c>
      <c r="N962" s="58" t="s">
        <v>2032</v>
      </c>
      <c r="O962" s="58" t="s">
        <v>2032</v>
      </c>
      <c r="P962" s="59"/>
      <c r="Q962" s="60">
        <v>747759</v>
      </c>
      <c r="R962" s="60">
        <v>0</v>
      </c>
      <c r="S962" s="60">
        <v>54160</v>
      </c>
      <c r="T962" s="60">
        <v>65879</v>
      </c>
      <c r="U962" s="60">
        <v>0</v>
      </c>
      <c r="V962" s="79"/>
      <c r="W962" s="90">
        <f t="shared" si="6033"/>
        <v>867798</v>
      </c>
      <c r="X962" s="101">
        <v>0</v>
      </c>
      <c r="Y962" s="50" t="s">
        <v>167</v>
      </c>
      <c r="Z962" s="50" t="s">
        <v>166</v>
      </c>
      <c r="AA962" s="51" t="str">
        <f t="shared" si="6870"/>
        <v/>
      </c>
      <c r="AB962" s="68" t="str">
        <f t="shared" si="6871"/>
        <v/>
      </c>
      <c r="AC962" s="68" t="str">
        <f t="shared" si="6872"/>
        <v/>
      </c>
      <c r="AD962" s="68" t="str">
        <f t="shared" si="6873"/>
        <v/>
      </c>
      <c r="AE962" s="68" t="str">
        <f t="shared" si="6874"/>
        <v/>
      </c>
      <c r="AF962" s="68" t="str">
        <f t="shared" si="6875"/>
        <v/>
      </c>
      <c r="AG962" s="67" t="str">
        <f t="shared" si="7"/>
        <v/>
      </c>
      <c r="AH962" s="51"/>
      <c r="AI962" s="51" t="str">
        <f t="shared" si="8"/>
        <v/>
      </c>
      <c r="AJ962" s="68" t="str">
        <f t="shared" si="9"/>
        <v/>
      </c>
      <c r="AK962" s="68" t="str">
        <f t="shared" si="10"/>
        <v/>
      </c>
      <c r="AL962" s="68" t="str">
        <f t="shared" si="11"/>
        <v/>
      </c>
      <c r="AM962" s="68" t="str">
        <f t="shared" si="12"/>
        <v/>
      </c>
      <c r="AN962" s="68" t="str">
        <f t="shared" si="13"/>
        <v/>
      </c>
      <c r="AO962" s="67" t="str">
        <f t="shared" si="14"/>
        <v/>
      </c>
      <c r="AP962" s="51"/>
      <c r="AQ962" s="51" t="str">
        <f t="shared" si="15"/>
        <v/>
      </c>
      <c r="AR962" s="68" t="str">
        <f t="shared" si="16"/>
        <v/>
      </c>
      <c r="AS962" s="68" t="str">
        <f t="shared" si="17"/>
        <v/>
      </c>
      <c r="AT962" s="68" t="str">
        <f t="shared" si="18"/>
        <v/>
      </c>
      <c r="AU962" s="68" t="str">
        <f t="shared" si="19"/>
        <v/>
      </c>
      <c r="AV962" s="68" t="str">
        <f t="shared" si="20"/>
        <v/>
      </c>
      <c r="AW962" s="67" t="str">
        <f t="shared" si="21"/>
        <v/>
      </c>
      <c r="AX962" s="51"/>
      <c r="AY962" s="51" t="str">
        <f t="shared" si="22"/>
        <v/>
      </c>
      <c r="AZ962" s="68" t="str">
        <f t="shared" si="23"/>
        <v/>
      </c>
      <c r="BA962" s="68" t="str">
        <f t="shared" si="24"/>
        <v/>
      </c>
      <c r="BB962" s="68" t="str">
        <f t="shared" si="25"/>
        <v/>
      </c>
      <c r="BC962" s="68" t="str">
        <f t="shared" si="26"/>
        <v/>
      </c>
      <c r="BD962" s="68" t="str">
        <f t="shared" si="27"/>
        <v/>
      </c>
      <c r="BE962" s="68" t="str">
        <f t="shared" si="28"/>
        <v/>
      </c>
      <c r="BF962" s="51"/>
      <c r="BG962" s="69" t="str">
        <f t="shared" si="29"/>
        <v/>
      </c>
      <c r="BH962" s="67" t="str">
        <f t="shared" si="30"/>
        <v/>
      </c>
      <c r="BI962" s="67" t="str">
        <f t="shared" si="31"/>
        <v/>
      </c>
      <c r="BJ962" s="67" t="str">
        <f t="shared" si="32"/>
        <v/>
      </c>
      <c r="BK962" s="67" t="str">
        <f t="shared" si="33"/>
        <v/>
      </c>
      <c r="BL962" s="67" t="str">
        <f t="shared" si="34"/>
        <v/>
      </c>
      <c r="BM962" s="65" t="str">
        <f t="shared" si="35"/>
        <v/>
      </c>
      <c r="BN962" s="51"/>
      <c r="BO962" s="51" t="str">
        <f t="shared" si="6876"/>
        <v/>
      </c>
      <c r="BP962" s="51" t="str">
        <f t="shared" si="6877"/>
        <v/>
      </c>
      <c r="BQ962" s="51" t="str">
        <f t="shared" si="6878"/>
        <v/>
      </c>
      <c r="BR962" s="71">
        <f t="shared" si="6879"/>
        <v>79275</v>
      </c>
      <c r="BS962" s="69" t="str">
        <f t="shared" si="2920"/>
        <v/>
      </c>
      <c r="BT962" s="51"/>
      <c r="BU962" s="68" t="str">
        <f t="shared" si="6880"/>
        <v/>
      </c>
      <c r="BV962" s="68" t="str">
        <f t="shared" si="6881"/>
        <v/>
      </c>
      <c r="BW962" s="68" t="str">
        <f t="shared" si="6882"/>
        <v/>
      </c>
      <c r="BX962" s="65">
        <f t="shared" si="6883"/>
        <v>867798</v>
      </c>
      <c r="BY962" s="67" t="str">
        <f t="shared" si="44"/>
        <v/>
      </c>
      <c r="BZ962" s="68"/>
      <c r="CA962" s="65" t="str">
        <f t="shared" si="45"/>
        <v/>
      </c>
      <c r="CB962" s="67" t="str">
        <f t="shared" si="46"/>
        <v/>
      </c>
      <c r="CC962" s="67" t="str">
        <f t="shared" si="47"/>
        <v/>
      </c>
      <c r="CD962" s="67">
        <f t="shared" si="48"/>
        <v>0</v>
      </c>
      <c r="CE962" s="67" t="str">
        <f t="shared" si="49"/>
        <v/>
      </c>
      <c r="CF962" s="68"/>
      <c r="CG962" s="68" t="str">
        <f t="shared" si="6884"/>
        <v/>
      </c>
      <c r="CH962" s="68" t="str">
        <f t="shared" si="6885"/>
        <v/>
      </c>
      <c r="CI962" s="68" t="str">
        <f t="shared" si="6886"/>
        <v/>
      </c>
      <c r="CJ962" s="65">
        <f t="shared" si="6887"/>
        <v>867798</v>
      </c>
      <c r="CK962" s="67" t="str">
        <f t="shared" si="54"/>
        <v/>
      </c>
      <c r="CL962" s="68"/>
      <c r="CM962" s="68" t="str">
        <f t="shared" si="6888"/>
        <v/>
      </c>
      <c r="CN962" s="68" t="str">
        <f t="shared" si="6889"/>
        <v/>
      </c>
      <c r="CO962" s="68" t="str">
        <f t="shared" si="6890"/>
        <v/>
      </c>
      <c r="CP962" s="65">
        <f t="shared" si="6891"/>
        <v>747759</v>
      </c>
      <c r="CQ962" s="67" t="str">
        <f t="shared" si="59"/>
        <v/>
      </c>
      <c r="CR962" s="68"/>
      <c r="CS962" s="68" t="str">
        <f t="shared" si="6892"/>
        <v/>
      </c>
      <c r="CT962" s="68" t="str">
        <f t="shared" si="6893"/>
        <v/>
      </c>
      <c r="CU962" s="68" t="str">
        <f t="shared" si="6894"/>
        <v/>
      </c>
      <c r="CV962" s="65">
        <f t="shared" si="6895"/>
        <v>0</v>
      </c>
      <c r="CW962" s="67" t="str">
        <f t="shared" si="64"/>
        <v/>
      </c>
      <c r="CX962" s="68"/>
      <c r="CY962" s="68" t="str">
        <f t="shared" si="6896"/>
        <v/>
      </c>
      <c r="CZ962" s="68" t="str">
        <f t="shared" si="6897"/>
        <v/>
      </c>
      <c r="DA962" s="68" t="str">
        <f t="shared" si="6898"/>
        <v/>
      </c>
      <c r="DB962" s="65">
        <f t="shared" si="6899"/>
        <v>54160</v>
      </c>
      <c r="DC962" s="67" t="str">
        <f t="shared" si="69"/>
        <v/>
      </c>
      <c r="DD962" s="68"/>
      <c r="DE962" s="68" t="str">
        <f t="shared" si="6900"/>
        <v/>
      </c>
      <c r="DF962" s="51" t="str">
        <f t="shared" si="6901"/>
        <v/>
      </c>
      <c r="DG962" s="51" t="str">
        <f t="shared" si="6902"/>
        <v/>
      </c>
      <c r="DH962" s="65">
        <f t="shared" si="6903"/>
        <v>65879</v>
      </c>
      <c r="DI962" s="69" t="str">
        <f t="shared" si="74"/>
        <v/>
      </c>
      <c r="DJ962" s="51"/>
      <c r="DK962" s="51" t="str">
        <f t="shared" si="6904"/>
        <v/>
      </c>
      <c r="DL962" s="51" t="str">
        <f t="shared" si="6905"/>
        <v/>
      </c>
      <c r="DM962" s="51" t="str">
        <f t="shared" si="6906"/>
        <v/>
      </c>
      <c r="DN962" s="65">
        <f t="shared" si="6907"/>
        <v>0</v>
      </c>
      <c r="DO962" s="69" t="str">
        <f t="shared" si="79"/>
        <v/>
      </c>
      <c r="DP962" s="51"/>
      <c r="DQ962" s="51"/>
      <c r="DR962" s="51"/>
      <c r="DS962" s="51"/>
      <c r="DT962" s="51"/>
      <c r="DU962" s="181"/>
    </row>
    <row r="963" spans="1:125" ht="15" x14ac:dyDescent="0.25">
      <c r="A963" s="56">
        <v>2018</v>
      </c>
      <c r="B963" s="51" t="s">
        <v>873</v>
      </c>
      <c r="C963" s="50" t="s">
        <v>874</v>
      </c>
      <c r="D963" s="170" t="s">
        <v>166</v>
      </c>
      <c r="E963" s="50" t="s">
        <v>364</v>
      </c>
      <c r="F963" s="89">
        <v>80606</v>
      </c>
      <c r="G963" s="89">
        <v>0</v>
      </c>
      <c r="H963" s="89">
        <v>128463</v>
      </c>
      <c r="I963" s="90">
        <v>751655</v>
      </c>
      <c r="J963" s="50"/>
      <c r="K963" s="50" t="s">
        <v>2032</v>
      </c>
      <c r="L963" s="58"/>
      <c r="M963" s="58"/>
      <c r="N963" s="58"/>
      <c r="O963" s="58"/>
      <c r="P963" s="91"/>
      <c r="Q963" s="92">
        <v>601906</v>
      </c>
      <c r="R963" s="92">
        <v>0</v>
      </c>
      <c r="S963" s="92">
        <v>83020</v>
      </c>
      <c r="T963" s="92">
        <v>66729</v>
      </c>
      <c r="U963" s="94"/>
      <c r="V963" s="94"/>
      <c r="W963" s="90">
        <f t="shared" si="6033"/>
        <v>751655</v>
      </c>
      <c r="X963" s="101">
        <v>0</v>
      </c>
      <c r="Y963" s="56" t="s">
        <v>167</v>
      </c>
      <c r="Z963" s="50"/>
      <c r="AA963" s="51"/>
      <c r="AB963" s="68"/>
      <c r="AC963" s="68"/>
      <c r="AD963" s="68"/>
      <c r="AE963" s="68"/>
      <c r="AF963" s="68"/>
      <c r="AG963" s="67" t="str">
        <f t="shared" si="7"/>
        <v/>
      </c>
      <c r="AH963" s="51"/>
      <c r="AI963" s="51" t="str">
        <f t="shared" si="8"/>
        <v/>
      </c>
      <c r="AJ963" s="68" t="str">
        <f t="shared" si="9"/>
        <v/>
      </c>
      <c r="AK963" s="68" t="str">
        <f t="shared" si="10"/>
        <v/>
      </c>
      <c r="AL963" s="68" t="str">
        <f t="shared" si="11"/>
        <v/>
      </c>
      <c r="AM963" s="68" t="str">
        <f t="shared" si="12"/>
        <v/>
      </c>
      <c r="AN963" s="68" t="str">
        <f t="shared" si="13"/>
        <v/>
      </c>
      <c r="AO963" s="67" t="str">
        <f t="shared" si="14"/>
        <v/>
      </c>
      <c r="AP963" s="51"/>
      <c r="AQ963" s="51" t="str">
        <f t="shared" si="15"/>
        <v/>
      </c>
      <c r="AR963" s="68" t="str">
        <f t="shared" si="16"/>
        <v/>
      </c>
      <c r="AS963" s="68" t="str">
        <f t="shared" si="17"/>
        <v/>
      </c>
      <c r="AT963" s="68" t="str">
        <f t="shared" si="18"/>
        <v/>
      </c>
      <c r="AU963" s="68" t="str">
        <f t="shared" si="19"/>
        <v/>
      </c>
      <c r="AV963" s="68" t="str">
        <f t="shared" si="20"/>
        <v/>
      </c>
      <c r="AW963" s="67" t="str">
        <f t="shared" si="21"/>
        <v/>
      </c>
      <c r="AX963" s="51"/>
      <c r="AY963" s="51" t="str">
        <f t="shared" si="22"/>
        <v/>
      </c>
      <c r="AZ963" s="68" t="str">
        <f t="shared" si="23"/>
        <v/>
      </c>
      <c r="BA963" s="68" t="str">
        <f t="shared" si="24"/>
        <v/>
      </c>
      <c r="BB963" s="68" t="str">
        <f t="shared" si="25"/>
        <v/>
      </c>
      <c r="BC963" s="68" t="str">
        <f t="shared" si="26"/>
        <v/>
      </c>
      <c r="BD963" s="68" t="str">
        <f t="shared" si="27"/>
        <v/>
      </c>
      <c r="BE963" s="68" t="str">
        <f t="shared" si="28"/>
        <v/>
      </c>
      <c r="BF963" s="51"/>
      <c r="BG963" s="69" t="str">
        <f t="shared" si="29"/>
        <v/>
      </c>
      <c r="BH963" s="67" t="str">
        <f t="shared" si="30"/>
        <v/>
      </c>
      <c r="BI963" s="67" t="str">
        <f t="shared" si="31"/>
        <v/>
      </c>
      <c r="BJ963" s="67" t="str">
        <f t="shared" si="32"/>
        <v/>
      </c>
      <c r="BK963" s="67" t="str">
        <f t="shared" si="33"/>
        <v/>
      </c>
      <c r="BL963" s="67" t="str">
        <f t="shared" si="34"/>
        <v/>
      </c>
      <c r="BM963" s="65" t="str">
        <f t="shared" si="35"/>
        <v/>
      </c>
      <c r="BN963" s="70"/>
      <c r="BO963" s="70"/>
      <c r="BP963" s="51"/>
      <c r="BQ963" s="51"/>
      <c r="BR963" s="51"/>
      <c r="BS963" s="96">
        <f t="shared" si="2920"/>
        <v>80606</v>
      </c>
      <c r="BT963" s="70"/>
      <c r="BU963" s="65"/>
      <c r="BV963" s="68"/>
      <c r="BW963" s="68"/>
      <c r="BX963" s="68"/>
      <c r="BY963" s="67">
        <f t="shared" si="44"/>
        <v>751655</v>
      </c>
      <c r="BZ963" s="65"/>
      <c r="CA963" s="65" t="str">
        <f t="shared" si="45"/>
        <v/>
      </c>
      <c r="CB963" s="67" t="str">
        <f t="shared" si="46"/>
        <v/>
      </c>
      <c r="CC963" s="67" t="str">
        <f t="shared" si="47"/>
        <v/>
      </c>
      <c r="CD963" s="67" t="str">
        <f t="shared" si="48"/>
        <v/>
      </c>
      <c r="CE963" s="67">
        <f t="shared" si="49"/>
        <v>0</v>
      </c>
      <c r="CF963" s="65"/>
      <c r="CG963" s="65"/>
      <c r="CH963" s="68"/>
      <c r="CI963" s="68"/>
      <c r="CJ963" s="68"/>
      <c r="CK963" s="67">
        <f t="shared" si="54"/>
        <v>751655</v>
      </c>
      <c r="CL963" s="65"/>
      <c r="CM963" s="65"/>
      <c r="CN963" s="68"/>
      <c r="CO963" s="68"/>
      <c r="CP963" s="68"/>
      <c r="CQ963" s="67">
        <f t="shared" si="59"/>
        <v>601906</v>
      </c>
      <c r="CR963" s="65"/>
      <c r="CS963" s="65"/>
      <c r="CT963" s="68"/>
      <c r="CU963" s="68"/>
      <c r="CV963" s="68"/>
      <c r="CW963" s="67">
        <f t="shared" si="64"/>
        <v>0</v>
      </c>
      <c r="CX963" s="65"/>
      <c r="CY963" s="65"/>
      <c r="CZ963" s="68"/>
      <c r="DA963" s="68"/>
      <c r="DB963" s="68"/>
      <c r="DC963" s="67">
        <f t="shared" si="69"/>
        <v>83020</v>
      </c>
      <c r="DD963" s="65"/>
      <c r="DE963" s="65"/>
      <c r="DF963" s="51"/>
      <c r="DG963" s="51"/>
      <c r="DH963" s="51"/>
      <c r="DI963" s="67">
        <f t="shared" si="74"/>
        <v>66729</v>
      </c>
      <c r="DJ963" s="70"/>
      <c r="DK963" s="70"/>
      <c r="DL963" s="51"/>
      <c r="DM963" s="51"/>
      <c r="DN963" s="51"/>
      <c r="DO963" s="67">
        <f t="shared" si="79"/>
        <v>601906</v>
      </c>
      <c r="DP963" s="51"/>
      <c r="DQ963" s="51"/>
      <c r="DR963" s="51"/>
      <c r="DS963" s="51"/>
      <c r="DT963" s="51"/>
      <c r="DU963" s="181"/>
    </row>
    <row r="964" spans="1:125" ht="15" x14ac:dyDescent="0.25">
      <c r="A964" s="50"/>
      <c r="B964" s="51"/>
      <c r="C964" s="50"/>
      <c r="D964" s="53"/>
      <c r="E964" s="50"/>
      <c r="F964" s="220"/>
      <c r="G964" s="220"/>
      <c r="H964" s="220"/>
      <c r="I964" s="61"/>
      <c r="J964" s="50"/>
      <c r="K964" s="50" t="s">
        <v>2032</v>
      </c>
      <c r="L964" s="58"/>
      <c r="M964" s="58"/>
      <c r="N964" s="58"/>
      <c r="O964" s="58"/>
      <c r="P964" s="59"/>
      <c r="Q964" s="60"/>
      <c r="R964" s="60"/>
      <c r="S964" s="60"/>
      <c r="T964" s="60"/>
      <c r="U964" s="60"/>
      <c r="V964" s="79"/>
      <c r="W964" s="90">
        <f t="shared" si="6033"/>
        <v>0</v>
      </c>
      <c r="X964" s="101"/>
      <c r="Y964" s="50"/>
      <c r="Z964" s="50"/>
      <c r="AA964" s="51"/>
      <c r="AB964" s="68"/>
      <c r="AC964" s="68"/>
      <c r="AD964" s="68"/>
      <c r="AE964" s="68"/>
      <c r="AF964" s="68"/>
      <c r="AG964" s="67" t="str">
        <f t="shared" si="7"/>
        <v/>
      </c>
      <c r="AH964" s="51"/>
      <c r="AI964" s="51" t="str">
        <f t="shared" si="8"/>
        <v/>
      </c>
      <c r="AJ964" s="68" t="str">
        <f t="shared" si="9"/>
        <v/>
      </c>
      <c r="AK964" s="68" t="str">
        <f t="shared" si="10"/>
        <v/>
      </c>
      <c r="AL964" s="68" t="str">
        <f t="shared" si="11"/>
        <v/>
      </c>
      <c r="AM964" s="68" t="str">
        <f t="shared" si="12"/>
        <v/>
      </c>
      <c r="AN964" s="68" t="str">
        <f t="shared" si="13"/>
        <v/>
      </c>
      <c r="AO964" s="67" t="str">
        <f t="shared" si="14"/>
        <v/>
      </c>
      <c r="AP964" s="51"/>
      <c r="AQ964" s="51" t="str">
        <f t="shared" si="15"/>
        <v/>
      </c>
      <c r="AR964" s="68" t="str">
        <f t="shared" si="16"/>
        <v/>
      </c>
      <c r="AS964" s="68" t="str">
        <f t="shared" si="17"/>
        <v/>
      </c>
      <c r="AT964" s="68" t="str">
        <f t="shared" si="18"/>
        <v/>
      </c>
      <c r="AU964" s="68" t="str">
        <f t="shared" si="19"/>
        <v/>
      </c>
      <c r="AV964" s="68" t="str">
        <f t="shared" si="20"/>
        <v/>
      </c>
      <c r="AW964" s="67" t="str">
        <f t="shared" si="21"/>
        <v/>
      </c>
      <c r="AX964" s="51"/>
      <c r="AY964" s="51" t="str">
        <f t="shared" si="22"/>
        <v/>
      </c>
      <c r="AZ964" s="68" t="str">
        <f t="shared" si="23"/>
        <v/>
      </c>
      <c r="BA964" s="68" t="str">
        <f t="shared" si="24"/>
        <v/>
      </c>
      <c r="BB964" s="68" t="str">
        <f t="shared" si="25"/>
        <v/>
      </c>
      <c r="BC964" s="68" t="str">
        <f t="shared" si="26"/>
        <v/>
      </c>
      <c r="BD964" s="68" t="str">
        <f t="shared" si="27"/>
        <v/>
      </c>
      <c r="BE964" s="68" t="str">
        <f t="shared" si="28"/>
        <v/>
      </c>
      <c r="BF964" s="51"/>
      <c r="BG964" s="69" t="str">
        <f t="shared" si="29"/>
        <v/>
      </c>
      <c r="BH964" s="67" t="str">
        <f t="shared" si="30"/>
        <v/>
      </c>
      <c r="BI964" s="67" t="str">
        <f t="shared" si="31"/>
        <v/>
      </c>
      <c r="BJ964" s="67" t="str">
        <f t="shared" si="32"/>
        <v/>
      </c>
      <c r="BK964" s="67" t="str">
        <f t="shared" si="33"/>
        <v/>
      </c>
      <c r="BL964" s="67" t="str">
        <f t="shared" si="34"/>
        <v/>
      </c>
      <c r="BM964" s="65" t="str">
        <f t="shared" si="35"/>
        <v/>
      </c>
      <c r="BN964" s="70"/>
      <c r="BO964" s="70"/>
      <c r="BP964" s="51"/>
      <c r="BQ964" s="51"/>
      <c r="BR964" s="51"/>
      <c r="BS964" s="69" t="str">
        <f t="shared" si="2920"/>
        <v/>
      </c>
      <c r="BT964" s="70"/>
      <c r="BU964" s="65"/>
      <c r="BV964" s="68"/>
      <c r="BW964" s="68"/>
      <c r="BX964" s="68"/>
      <c r="BY964" s="67" t="str">
        <f t="shared" si="44"/>
        <v/>
      </c>
      <c r="BZ964" s="65"/>
      <c r="CA964" s="65" t="str">
        <f t="shared" si="45"/>
        <v/>
      </c>
      <c r="CB964" s="67" t="str">
        <f t="shared" si="46"/>
        <v/>
      </c>
      <c r="CC964" s="67" t="str">
        <f t="shared" si="47"/>
        <v/>
      </c>
      <c r="CD964" s="67" t="str">
        <f t="shared" si="48"/>
        <v/>
      </c>
      <c r="CE964" s="67" t="str">
        <f t="shared" si="49"/>
        <v/>
      </c>
      <c r="CF964" s="65"/>
      <c r="CG964" s="65"/>
      <c r="CH964" s="68"/>
      <c r="CI964" s="68"/>
      <c r="CJ964" s="68"/>
      <c r="CK964" s="67" t="str">
        <f t="shared" si="54"/>
        <v/>
      </c>
      <c r="CL964" s="65"/>
      <c r="CM964" s="65"/>
      <c r="CN964" s="68"/>
      <c r="CO964" s="68"/>
      <c r="CP964" s="68"/>
      <c r="CQ964" s="67" t="str">
        <f t="shared" si="59"/>
        <v/>
      </c>
      <c r="CR964" s="65"/>
      <c r="CS964" s="65"/>
      <c r="CT964" s="68"/>
      <c r="CU964" s="68"/>
      <c r="CV964" s="68"/>
      <c r="CW964" s="67" t="str">
        <f t="shared" si="64"/>
        <v/>
      </c>
      <c r="CX964" s="65"/>
      <c r="CY964" s="65"/>
      <c r="CZ964" s="68"/>
      <c r="DA964" s="68"/>
      <c r="DB964" s="68"/>
      <c r="DC964" s="67" t="str">
        <f t="shared" si="69"/>
        <v/>
      </c>
      <c r="DD964" s="65"/>
      <c r="DE964" s="65"/>
      <c r="DF964" s="51"/>
      <c r="DG964" s="51"/>
      <c r="DH964" s="51"/>
      <c r="DI964" s="69" t="str">
        <f t="shared" si="74"/>
        <v/>
      </c>
      <c r="DJ964" s="70"/>
      <c r="DK964" s="70"/>
      <c r="DL964" s="51"/>
      <c r="DM964" s="51"/>
      <c r="DN964" s="51"/>
      <c r="DO964" s="69" t="str">
        <f t="shared" si="79"/>
        <v/>
      </c>
      <c r="DP964" s="51"/>
      <c r="DQ964" s="51"/>
      <c r="DR964" s="51"/>
      <c r="DS964" s="51"/>
      <c r="DT964" s="51"/>
      <c r="DU964" s="181"/>
    </row>
    <row r="965" spans="1:125" ht="15" x14ac:dyDescent="0.25">
      <c r="A965" s="50">
        <v>2014</v>
      </c>
      <c r="B965" s="51" t="s">
        <v>1138</v>
      </c>
      <c r="C965" s="50" t="s">
        <v>1139</v>
      </c>
      <c r="D965" s="53" t="s">
        <v>354</v>
      </c>
      <c r="E965" s="50" t="s">
        <v>364</v>
      </c>
      <c r="F965" s="220">
        <v>47294</v>
      </c>
      <c r="G965" s="220" t="s">
        <v>364</v>
      </c>
      <c r="H965" s="220">
        <v>190228</v>
      </c>
      <c r="I965" s="61">
        <v>732220</v>
      </c>
      <c r="J965" s="50"/>
      <c r="K965" s="50" t="s">
        <v>2032</v>
      </c>
      <c r="L965" s="58" t="s">
        <v>2032</v>
      </c>
      <c r="M965" s="58" t="s">
        <v>2032</v>
      </c>
      <c r="N965" s="58" t="s">
        <v>2032</v>
      </c>
      <c r="O965" s="58" t="s">
        <v>2032</v>
      </c>
      <c r="P965" s="59"/>
      <c r="Q965" s="60">
        <v>45110</v>
      </c>
      <c r="R965" s="60">
        <v>466155</v>
      </c>
      <c r="S965" s="60">
        <v>66212</v>
      </c>
      <c r="T965" s="60">
        <v>154743</v>
      </c>
      <c r="U965" s="60">
        <v>0</v>
      </c>
      <c r="V965" s="79"/>
      <c r="W965" s="90">
        <f t="shared" si="6033"/>
        <v>732220</v>
      </c>
      <c r="X965" s="101">
        <v>86086</v>
      </c>
      <c r="Y965" s="50" t="s">
        <v>167</v>
      </c>
      <c r="Z965" s="50" t="s">
        <v>354</v>
      </c>
      <c r="AA965" s="51" t="str">
        <f t="shared" ref="AA965:AA968" si="6908">IF(A965 =2014,IF(Y965 ="",F965,""),"")</f>
        <v/>
      </c>
      <c r="AB965" s="68" t="str">
        <f t="shared" ref="AB965:AB968" si="6909">IF(A965 =2014,IF(Y965 ="",I965,""),"")</f>
        <v/>
      </c>
      <c r="AC965" s="68" t="str">
        <f t="shared" ref="AC965:AC968" si="6910">IF(A965 =2014,IF(Y965 ="",Q965,""),"")</f>
        <v/>
      </c>
      <c r="AD965" s="68" t="str">
        <f t="shared" ref="AD965:AD968" si="6911">IF(A965 =2014,IF(Y965 ="",R965,""),"")</f>
        <v/>
      </c>
      <c r="AE965" s="68" t="str">
        <f t="shared" ref="AE965:AE968" si="6912">IF(A965 =2014,IF(Y965 ="",S965,""),"")</f>
        <v/>
      </c>
      <c r="AF965" s="68" t="str">
        <f t="shared" ref="AF965:AF968" si="6913">IF(A965 =2014,IF(Y965 ="",T965+U965,""),"")</f>
        <v/>
      </c>
      <c r="AG965" s="67" t="str">
        <f t="shared" si="7"/>
        <v/>
      </c>
      <c r="AH965" s="51"/>
      <c r="AI965" s="51" t="str">
        <f t="shared" si="8"/>
        <v/>
      </c>
      <c r="AJ965" s="68" t="str">
        <f t="shared" si="9"/>
        <v/>
      </c>
      <c r="AK965" s="68" t="str">
        <f t="shared" si="10"/>
        <v/>
      </c>
      <c r="AL965" s="68" t="str">
        <f t="shared" si="11"/>
        <v/>
      </c>
      <c r="AM965" s="68" t="str">
        <f t="shared" si="12"/>
        <v/>
      </c>
      <c r="AN965" s="68" t="str">
        <f t="shared" si="13"/>
        <v/>
      </c>
      <c r="AO965" s="67" t="str">
        <f t="shared" si="14"/>
        <v/>
      </c>
      <c r="AP965" s="51"/>
      <c r="AQ965" s="51" t="str">
        <f t="shared" si="15"/>
        <v/>
      </c>
      <c r="AR965" s="68" t="str">
        <f t="shared" si="16"/>
        <v/>
      </c>
      <c r="AS965" s="68" t="str">
        <f t="shared" si="17"/>
        <v/>
      </c>
      <c r="AT965" s="68" t="str">
        <f t="shared" si="18"/>
        <v/>
      </c>
      <c r="AU965" s="68" t="str">
        <f t="shared" si="19"/>
        <v/>
      </c>
      <c r="AV965" s="68" t="str">
        <f t="shared" si="20"/>
        <v/>
      </c>
      <c r="AW965" s="67" t="str">
        <f t="shared" si="21"/>
        <v/>
      </c>
      <c r="AX965" s="51"/>
      <c r="AY965" s="51" t="str">
        <f t="shared" si="22"/>
        <v/>
      </c>
      <c r="AZ965" s="68" t="str">
        <f t="shared" si="23"/>
        <v/>
      </c>
      <c r="BA965" s="68" t="str">
        <f t="shared" si="24"/>
        <v/>
      </c>
      <c r="BB965" s="68" t="str">
        <f t="shared" si="25"/>
        <v/>
      </c>
      <c r="BC965" s="68" t="str">
        <f t="shared" si="26"/>
        <v/>
      </c>
      <c r="BD965" s="68" t="str">
        <f t="shared" si="27"/>
        <v/>
      </c>
      <c r="BE965" s="68" t="str">
        <f t="shared" si="28"/>
        <v/>
      </c>
      <c r="BF965" s="51"/>
      <c r="BG965" s="69" t="str">
        <f t="shared" si="29"/>
        <v/>
      </c>
      <c r="BH965" s="67" t="str">
        <f t="shared" si="30"/>
        <v/>
      </c>
      <c r="BI965" s="67" t="str">
        <f t="shared" si="31"/>
        <v/>
      </c>
      <c r="BJ965" s="67" t="str">
        <f t="shared" si="32"/>
        <v/>
      </c>
      <c r="BK965" s="67" t="str">
        <f t="shared" si="33"/>
        <v/>
      </c>
      <c r="BL965" s="67" t="str">
        <f t="shared" si="34"/>
        <v/>
      </c>
      <c r="BM965" s="65" t="str">
        <f t="shared" si="35"/>
        <v/>
      </c>
      <c r="BN965" s="70"/>
      <c r="BO965" s="71">
        <f t="shared" ref="BO965:BO968" si="6914">IF(A965 =2014,F965,"")</f>
        <v>47294</v>
      </c>
      <c r="BP965" s="51" t="str">
        <f t="shared" ref="BP965:BP968" si="6915">IF(A965 =2015,F965,"")</f>
        <v/>
      </c>
      <c r="BQ965" s="51" t="str">
        <f t="shared" ref="BQ965:BQ968" si="6916">IF(A965 =2016,F965,"")</f>
        <v/>
      </c>
      <c r="BR965" s="51" t="str">
        <f t="shared" ref="BR965:BR968" si="6917">IF(A965 =2017,F965,"")</f>
        <v/>
      </c>
      <c r="BS965" s="69" t="str">
        <f t="shared" si="2920"/>
        <v/>
      </c>
      <c r="BT965" s="70"/>
      <c r="BU965" s="65">
        <f t="shared" ref="BU965:BU968" si="6918">IF(A965 =2014,I965,"")</f>
        <v>732220</v>
      </c>
      <c r="BV965" s="68" t="str">
        <f t="shared" ref="BV965:BV968" si="6919">IF(A965 =2015,I965,"")</f>
        <v/>
      </c>
      <c r="BW965" s="68" t="str">
        <f t="shared" ref="BW965:BW968" si="6920">IF(A965 =2016,I965,"")</f>
        <v/>
      </c>
      <c r="BX965" s="68" t="str">
        <f t="shared" ref="BX965:BX968" si="6921">IF(A965 =2017,I965,"")</f>
        <v/>
      </c>
      <c r="BY965" s="67" t="str">
        <f t="shared" si="44"/>
        <v/>
      </c>
      <c r="BZ965" s="65"/>
      <c r="CA965" s="65">
        <f t="shared" si="45"/>
        <v>86086</v>
      </c>
      <c r="CB965" s="67" t="str">
        <f t="shared" si="46"/>
        <v/>
      </c>
      <c r="CC965" s="67" t="str">
        <f t="shared" si="47"/>
        <v/>
      </c>
      <c r="CD965" s="67" t="str">
        <f t="shared" si="48"/>
        <v/>
      </c>
      <c r="CE965" s="67" t="str">
        <f t="shared" si="49"/>
        <v/>
      </c>
      <c r="CF965" s="65"/>
      <c r="CG965" s="65">
        <f t="shared" ref="CG965:CG968" si="6922">IF(A965 =2014,Q965+R965+S965+T965+U965,"")</f>
        <v>732220</v>
      </c>
      <c r="CH965" s="68" t="str">
        <f t="shared" ref="CH965:CH968" si="6923">IF(A965 =2015,Q965+R965+S965+T965+U965,"")</f>
        <v/>
      </c>
      <c r="CI965" s="68" t="str">
        <f t="shared" ref="CI965:CI968" si="6924">IF(A965 =2016,Q965+R965+S965+T965+U965,"")</f>
        <v/>
      </c>
      <c r="CJ965" s="68" t="str">
        <f t="shared" ref="CJ965:CJ968" si="6925">IF(A965 =2017,Q965+R965+S965+T965+U965,"")</f>
        <v/>
      </c>
      <c r="CK965" s="67" t="str">
        <f t="shared" si="54"/>
        <v/>
      </c>
      <c r="CL965" s="65"/>
      <c r="CM965" s="65">
        <f t="shared" ref="CM965:CM968" si="6926">IF(A965 =2014,Q965,"")</f>
        <v>45110</v>
      </c>
      <c r="CN965" s="68" t="str">
        <f t="shared" ref="CN965:CN968" si="6927">IF(A965 =2015,Q965,"")</f>
        <v/>
      </c>
      <c r="CO965" s="68" t="str">
        <f t="shared" ref="CO965:CO968" si="6928">IF(A965 =2016,Q965,"")</f>
        <v/>
      </c>
      <c r="CP965" s="68" t="str">
        <f t="shared" ref="CP965:CP968" si="6929">IF(A965 =2017,Q965,"")</f>
        <v/>
      </c>
      <c r="CQ965" s="67" t="str">
        <f t="shared" si="59"/>
        <v/>
      </c>
      <c r="CR965" s="65"/>
      <c r="CS965" s="65">
        <f t="shared" ref="CS965:CS968" si="6930">IF(A965 =2014,R965,"")</f>
        <v>466155</v>
      </c>
      <c r="CT965" s="68" t="str">
        <f t="shared" ref="CT965:CT968" si="6931">IF(A965 =2015,R965,"")</f>
        <v/>
      </c>
      <c r="CU965" s="68" t="str">
        <f t="shared" ref="CU965:CU968" si="6932">IF(A965 =2016,R965,"")</f>
        <v/>
      </c>
      <c r="CV965" s="68" t="str">
        <f t="shared" ref="CV965:CV968" si="6933">IF(A965 =2017,R965,"")</f>
        <v/>
      </c>
      <c r="CW965" s="67" t="str">
        <f t="shared" si="64"/>
        <v/>
      </c>
      <c r="CX965" s="65"/>
      <c r="CY965" s="65">
        <f t="shared" ref="CY965:CY968" si="6934">IF(A965 =2014,S965,"")</f>
        <v>66212</v>
      </c>
      <c r="CZ965" s="68" t="str">
        <f t="shared" ref="CZ965:CZ968" si="6935">IF(A965 =2015,S965,"")</f>
        <v/>
      </c>
      <c r="DA965" s="68" t="str">
        <f t="shared" ref="DA965:DA968" si="6936">IF(A965 =2016,S965,"")</f>
        <v/>
      </c>
      <c r="DB965" s="68" t="str">
        <f t="shared" ref="DB965:DB968" si="6937">IF(A965 =2017,S965,"")</f>
        <v/>
      </c>
      <c r="DC965" s="67" t="str">
        <f t="shared" si="69"/>
        <v/>
      </c>
      <c r="DD965" s="65"/>
      <c r="DE965" s="65">
        <f t="shared" ref="DE965:DE968" si="6938">IF(A965 =2014,T965,"")</f>
        <v>154743</v>
      </c>
      <c r="DF965" s="51" t="str">
        <f t="shared" ref="DF965:DF968" si="6939">IF(A965 =2015,T965,"")</f>
        <v/>
      </c>
      <c r="DG965" s="51" t="str">
        <f t="shared" ref="DG965:DG968" si="6940">IF(A965 =2016,T965,"")</f>
        <v/>
      </c>
      <c r="DH965" s="51" t="str">
        <f t="shared" ref="DH965:DH968" si="6941">IF(A965 =2017,T965,"")</f>
        <v/>
      </c>
      <c r="DI965" s="69" t="str">
        <f t="shared" si="74"/>
        <v/>
      </c>
      <c r="DJ965" s="70"/>
      <c r="DK965" s="65">
        <f t="shared" ref="DK965:DK968" si="6942">IF(A965 =2014,U965,"")</f>
        <v>0</v>
      </c>
      <c r="DL965" s="51" t="str">
        <f t="shared" ref="DL965:DL968" si="6943">IF(A965 =2015,U965,"")</f>
        <v/>
      </c>
      <c r="DM965" s="51" t="str">
        <f t="shared" ref="DM965:DM968" si="6944">IF(A965 =2016,U965,"")</f>
        <v/>
      </c>
      <c r="DN965" s="51" t="str">
        <f t="shared" ref="DN965:DN968" si="6945">IF(A965 =2017,U965,"")</f>
        <v/>
      </c>
      <c r="DO965" s="69" t="str">
        <f t="shared" si="79"/>
        <v/>
      </c>
      <c r="DP965" s="51"/>
      <c r="DQ965" s="51"/>
      <c r="DR965" s="51"/>
      <c r="DS965" s="51"/>
      <c r="DT965" s="51"/>
      <c r="DU965" s="181"/>
    </row>
    <row r="966" spans="1:125" ht="15" x14ac:dyDescent="0.25">
      <c r="A966" s="50">
        <v>2015</v>
      </c>
      <c r="B966" s="51" t="s">
        <v>1138</v>
      </c>
      <c r="C966" s="50" t="s">
        <v>1139</v>
      </c>
      <c r="D966" s="53" t="s">
        <v>354</v>
      </c>
      <c r="E966" s="50" t="s">
        <v>364</v>
      </c>
      <c r="F966" s="220">
        <v>44325</v>
      </c>
      <c r="G966" s="220" t="s">
        <v>364</v>
      </c>
      <c r="H966" s="220">
        <v>184474</v>
      </c>
      <c r="I966" s="61">
        <v>880032</v>
      </c>
      <c r="J966" s="50"/>
      <c r="K966" s="50" t="s">
        <v>2032</v>
      </c>
      <c r="L966" s="58" t="s">
        <v>2032</v>
      </c>
      <c r="M966" s="58" t="s">
        <v>2032</v>
      </c>
      <c r="N966" s="58" t="s">
        <v>2032</v>
      </c>
      <c r="O966" s="58" t="s">
        <v>2032</v>
      </c>
      <c r="P966" s="59"/>
      <c r="Q966" s="60">
        <v>25290</v>
      </c>
      <c r="R966" s="60">
        <v>497754</v>
      </c>
      <c r="S966" s="60">
        <v>64087</v>
      </c>
      <c r="T966" s="60">
        <v>292901</v>
      </c>
      <c r="U966" s="60">
        <v>0</v>
      </c>
      <c r="V966" s="79"/>
      <c r="W966" s="90">
        <f t="shared" si="6033"/>
        <v>880032</v>
      </c>
      <c r="X966" s="101">
        <v>132621</v>
      </c>
      <c r="Y966" s="50" t="s">
        <v>167</v>
      </c>
      <c r="Z966" s="50" t="s">
        <v>354</v>
      </c>
      <c r="AA966" s="51" t="str">
        <f t="shared" si="6908"/>
        <v/>
      </c>
      <c r="AB966" s="68" t="str">
        <f t="shared" si="6909"/>
        <v/>
      </c>
      <c r="AC966" s="68" t="str">
        <f t="shared" si="6910"/>
        <v/>
      </c>
      <c r="AD966" s="68" t="str">
        <f t="shared" si="6911"/>
        <v/>
      </c>
      <c r="AE966" s="68" t="str">
        <f t="shared" si="6912"/>
        <v/>
      </c>
      <c r="AF966" s="68" t="str">
        <f t="shared" si="6913"/>
        <v/>
      </c>
      <c r="AG966" s="67" t="str">
        <f t="shared" si="7"/>
        <v/>
      </c>
      <c r="AH966" s="51"/>
      <c r="AI966" s="51" t="str">
        <f t="shared" si="8"/>
        <v/>
      </c>
      <c r="AJ966" s="68" t="str">
        <f t="shared" si="9"/>
        <v/>
      </c>
      <c r="AK966" s="68" t="str">
        <f t="shared" si="10"/>
        <v/>
      </c>
      <c r="AL966" s="68" t="str">
        <f t="shared" si="11"/>
        <v/>
      </c>
      <c r="AM966" s="68" t="str">
        <f t="shared" si="12"/>
        <v/>
      </c>
      <c r="AN966" s="68" t="str">
        <f t="shared" si="13"/>
        <v/>
      </c>
      <c r="AO966" s="67" t="str">
        <f t="shared" si="14"/>
        <v/>
      </c>
      <c r="AP966" s="51"/>
      <c r="AQ966" s="51" t="str">
        <f t="shared" si="15"/>
        <v/>
      </c>
      <c r="AR966" s="68" t="str">
        <f t="shared" si="16"/>
        <v/>
      </c>
      <c r="AS966" s="68" t="str">
        <f t="shared" si="17"/>
        <v/>
      </c>
      <c r="AT966" s="68" t="str">
        <f t="shared" si="18"/>
        <v/>
      </c>
      <c r="AU966" s="68" t="str">
        <f t="shared" si="19"/>
        <v/>
      </c>
      <c r="AV966" s="68" t="str">
        <f t="shared" si="20"/>
        <v/>
      </c>
      <c r="AW966" s="67" t="str">
        <f t="shared" si="21"/>
        <v/>
      </c>
      <c r="AX966" s="51"/>
      <c r="AY966" s="51" t="str">
        <f t="shared" si="22"/>
        <v/>
      </c>
      <c r="AZ966" s="68" t="str">
        <f t="shared" si="23"/>
        <v/>
      </c>
      <c r="BA966" s="68" t="str">
        <f t="shared" si="24"/>
        <v/>
      </c>
      <c r="BB966" s="68" t="str">
        <f t="shared" si="25"/>
        <v/>
      </c>
      <c r="BC966" s="68" t="str">
        <f t="shared" si="26"/>
        <v/>
      </c>
      <c r="BD966" s="68" t="str">
        <f t="shared" si="27"/>
        <v/>
      </c>
      <c r="BE966" s="68" t="str">
        <f t="shared" si="28"/>
        <v/>
      </c>
      <c r="BF966" s="51"/>
      <c r="BG966" s="69" t="str">
        <f t="shared" si="29"/>
        <v/>
      </c>
      <c r="BH966" s="67" t="str">
        <f t="shared" si="30"/>
        <v/>
      </c>
      <c r="BI966" s="67" t="str">
        <f t="shared" si="31"/>
        <v/>
      </c>
      <c r="BJ966" s="67" t="str">
        <f t="shared" si="32"/>
        <v/>
      </c>
      <c r="BK966" s="67" t="str">
        <f t="shared" si="33"/>
        <v/>
      </c>
      <c r="BL966" s="67" t="str">
        <f t="shared" si="34"/>
        <v/>
      </c>
      <c r="BM966" s="65" t="str">
        <f t="shared" si="35"/>
        <v/>
      </c>
      <c r="BN966" s="51"/>
      <c r="BO966" s="51" t="str">
        <f t="shared" si="6914"/>
        <v/>
      </c>
      <c r="BP966" s="71">
        <f t="shared" si="6915"/>
        <v>44325</v>
      </c>
      <c r="BQ966" s="51" t="str">
        <f t="shared" si="6916"/>
        <v/>
      </c>
      <c r="BR966" s="51" t="str">
        <f t="shared" si="6917"/>
        <v/>
      </c>
      <c r="BS966" s="69" t="str">
        <f t="shared" si="2920"/>
        <v/>
      </c>
      <c r="BT966" s="51"/>
      <c r="BU966" s="68" t="str">
        <f t="shared" si="6918"/>
        <v/>
      </c>
      <c r="BV966" s="65">
        <f t="shared" si="6919"/>
        <v>880032</v>
      </c>
      <c r="BW966" s="68" t="str">
        <f t="shared" si="6920"/>
        <v/>
      </c>
      <c r="BX966" s="68" t="str">
        <f t="shared" si="6921"/>
        <v/>
      </c>
      <c r="BY966" s="67" t="str">
        <f t="shared" si="44"/>
        <v/>
      </c>
      <c r="BZ966" s="68"/>
      <c r="CA966" s="65" t="str">
        <f t="shared" si="45"/>
        <v/>
      </c>
      <c r="CB966" s="67">
        <f t="shared" si="46"/>
        <v>132621</v>
      </c>
      <c r="CC966" s="67" t="str">
        <f t="shared" si="47"/>
        <v/>
      </c>
      <c r="CD966" s="67" t="str">
        <f t="shared" si="48"/>
        <v/>
      </c>
      <c r="CE966" s="67" t="str">
        <f t="shared" si="49"/>
        <v/>
      </c>
      <c r="CF966" s="68"/>
      <c r="CG966" s="68" t="str">
        <f t="shared" si="6922"/>
        <v/>
      </c>
      <c r="CH966" s="65">
        <f t="shared" si="6923"/>
        <v>880032</v>
      </c>
      <c r="CI966" s="68" t="str">
        <f t="shared" si="6924"/>
        <v/>
      </c>
      <c r="CJ966" s="68" t="str">
        <f t="shared" si="6925"/>
        <v/>
      </c>
      <c r="CK966" s="67" t="str">
        <f t="shared" si="54"/>
        <v/>
      </c>
      <c r="CL966" s="68"/>
      <c r="CM966" s="68" t="str">
        <f t="shared" si="6926"/>
        <v/>
      </c>
      <c r="CN966" s="65">
        <f t="shared" si="6927"/>
        <v>25290</v>
      </c>
      <c r="CO966" s="68" t="str">
        <f t="shared" si="6928"/>
        <v/>
      </c>
      <c r="CP966" s="68" t="str">
        <f t="shared" si="6929"/>
        <v/>
      </c>
      <c r="CQ966" s="67" t="str">
        <f t="shared" si="59"/>
        <v/>
      </c>
      <c r="CR966" s="68"/>
      <c r="CS966" s="68" t="str">
        <f t="shared" si="6930"/>
        <v/>
      </c>
      <c r="CT966" s="65">
        <f t="shared" si="6931"/>
        <v>497754</v>
      </c>
      <c r="CU966" s="68" t="str">
        <f t="shared" si="6932"/>
        <v/>
      </c>
      <c r="CV966" s="68" t="str">
        <f t="shared" si="6933"/>
        <v/>
      </c>
      <c r="CW966" s="67" t="str">
        <f t="shared" si="64"/>
        <v/>
      </c>
      <c r="CX966" s="68"/>
      <c r="CY966" s="68" t="str">
        <f t="shared" si="6934"/>
        <v/>
      </c>
      <c r="CZ966" s="65">
        <f t="shared" si="6935"/>
        <v>64087</v>
      </c>
      <c r="DA966" s="68" t="str">
        <f t="shared" si="6936"/>
        <v/>
      </c>
      <c r="DB966" s="68" t="str">
        <f t="shared" si="6937"/>
        <v/>
      </c>
      <c r="DC966" s="67" t="str">
        <f t="shared" si="69"/>
        <v/>
      </c>
      <c r="DD966" s="68"/>
      <c r="DE966" s="68" t="str">
        <f t="shared" si="6938"/>
        <v/>
      </c>
      <c r="DF966" s="65">
        <f t="shared" si="6939"/>
        <v>292901</v>
      </c>
      <c r="DG966" s="51" t="str">
        <f t="shared" si="6940"/>
        <v/>
      </c>
      <c r="DH966" s="51" t="str">
        <f t="shared" si="6941"/>
        <v/>
      </c>
      <c r="DI966" s="69" t="str">
        <f t="shared" si="74"/>
        <v/>
      </c>
      <c r="DJ966" s="51"/>
      <c r="DK966" s="51" t="str">
        <f t="shared" si="6942"/>
        <v/>
      </c>
      <c r="DL966" s="65">
        <f t="shared" si="6943"/>
        <v>0</v>
      </c>
      <c r="DM966" s="51" t="str">
        <f t="shared" si="6944"/>
        <v/>
      </c>
      <c r="DN966" s="51" t="str">
        <f t="shared" si="6945"/>
        <v/>
      </c>
      <c r="DO966" s="69" t="str">
        <f t="shared" si="79"/>
        <v/>
      </c>
      <c r="DP966" s="51"/>
      <c r="DQ966" s="51"/>
      <c r="DR966" s="51"/>
      <c r="DS966" s="51"/>
      <c r="DT966" s="51"/>
      <c r="DU966" s="181"/>
    </row>
    <row r="967" spans="1:125" ht="15" x14ac:dyDescent="0.25">
      <c r="A967" s="50">
        <v>2016</v>
      </c>
      <c r="B967" s="51" t="s">
        <v>1138</v>
      </c>
      <c r="C967" s="50" t="s">
        <v>1139</v>
      </c>
      <c r="D967" s="53" t="s">
        <v>354</v>
      </c>
      <c r="E967" s="50" t="s">
        <v>364</v>
      </c>
      <c r="F967" s="220">
        <v>41902</v>
      </c>
      <c r="G967" s="220" t="s">
        <v>364</v>
      </c>
      <c r="H967" s="220">
        <v>171754</v>
      </c>
      <c r="I967" s="61">
        <v>701114</v>
      </c>
      <c r="J967" s="50"/>
      <c r="K967" s="50" t="s">
        <v>2032</v>
      </c>
      <c r="L967" s="58" t="s">
        <v>2032</v>
      </c>
      <c r="M967" s="58" t="s">
        <v>2032</v>
      </c>
      <c r="N967" s="58" t="s">
        <v>2032</v>
      </c>
      <c r="O967" s="58" t="s">
        <v>2032</v>
      </c>
      <c r="P967" s="59"/>
      <c r="Q967" s="60">
        <v>16520</v>
      </c>
      <c r="R967" s="60">
        <v>345249</v>
      </c>
      <c r="S967" s="60">
        <v>57448</v>
      </c>
      <c r="T967" s="60">
        <v>279476</v>
      </c>
      <c r="U967" s="60">
        <v>2421</v>
      </c>
      <c r="V967" s="79"/>
      <c r="W967" s="90">
        <f t="shared" si="6033"/>
        <v>701114</v>
      </c>
      <c r="X967" s="101">
        <v>143812</v>
      </c>
      <c r="Y967" s="50" t="s">
        <v>167</v>
      </c>
      <c r="Z967" s="50" t="s">
        <v>354</v>
      </c>
      <c r="AA967" s="51" t="str">
        <f t="shared" si="6908"/>
        <v/>
      </c>
      <c r="AB967" s="68" t="str">
        <f t="shared" si="6909"/>
        <v/>
      </c>
      <c r="AC967" s="68" t="str">
        <f t="shared" si="6910"/>
        <v/>
      </c>
      <c r="AD967" s="68" t="str">
        <f t="shared" si="6911"/>
        <v/>
      </c>
      <c r="AE967" s="68" t="str">
        <f t="shared" si="6912"/>
        <v/>
      </c>
      <c r="AF967" s="68" t="str">
        <f t="shared" si="6913"/>
        <v/>
      </c>
      <c r="AG967" s="67" t="str">
        <f t="shared" si="7"/>
        <v/>
      </c>
      <c r="AH967" s="51"/>
      <c r="AI967" s="51" t="str">
        <f t="shared" si="8"/>
        <v/>
      </c>
      <c r="AJ967" s="68" t="str">
        <f t="shared" si="9"/>
        <v/>
      </c>
      <c r="AK967" s="68" t="str">
        <f t="shared" si="10"/>
        <v/>
      </c>
      <c r="AL967" s="68" t="str">
        <f t="shared" si="11"/>
        <v/>
      </c>
      <c r="AM967" s="68" t="str">
        <f t="shared" si="12"/>
        <v/>
      </c>
      <c r="AN967" s="68" t="str">
        <f t="shared" si="13"/>
        <v/>
      </c>
      <c r="AO967" s="67" t="str">
        <f t="shared" si="14"/>
        <v/>
      </c>
      <c r="AP967" s="51"/>
      <c r="AQ967" s="51" t="str">
        <f t="shared" si="15"/>
        <v/>
      </c>
      <c r="AR967" s="68" t="str">
        <f t="shared" si="16"/>
        <v/>
      </c>
      <c r="AS967" s="68" t="str">
        <f t="shared" si="17"/>
        <v/>
      </c>
      <c r="AT967" s="68" t="str">
        <f t="shared" si="18"/>
        <v/>
      </c>
      <c r="AU967" s="68" t="str">
        <f t="shared" si="19"/>
        <v/>
      </c>
      <c r="AV967" s="68" t="str">
        <f t="shared" si="20"/>
        <v/>
      </c>
      <c r="AW967" s="67" t="str">
        <f t="shared" si="21"/>
        <v/>
      </c>
      <c r="AX967" s="51"/>
      <c r="AY967" s="51" t="str">
        <f t="shared" si="22"/>
        <v/>
      </c>
      <c r="AZ967" s="68" t="str">
        <f t="shared" si="23"/>
        <v/>
      </c>
      <c r="BA967" s="68" t="str">
        <f t="shared" si="24"/>
        <v/>
      </c>
      <c r="BB967" s="68" t="str">
        <f t="shared" si="25"/>
        <v/>
      </c>
      <c r="BC967" s="68" t="str">
        <f t="shared" si="26"/>
        <v/>
      </c>
      <c r="BD967" s="68" t="str">
        <f t="shared" si="27"/>
        <v/>
      </c>
      <c r="BE967" s="68" t="str">
        <f t="shared" si="28"/>
        <v/>
      </c>
      <c r="BF967" s="51"/>
      <c r="BG967" s="69" t="str">
        <f t="shared" si="29"/>
        <v/>
      </c>
      <c r="BH967" s="67" t="str">
        <f t="shared" si="30"/>
        <v/>
      </c>
      <c r="BI967" s="67" t="str">
        <f t="shared" si="31"/>
        <v/>
      </c>
      <c r="BJ967" s="67" t="str">
        <f t="shared" si="32"/>
        <v/>
      </c>
      <c r="BK967" s="67" t="str">
        <f t="shared" si="33"/>
        <v/>
      </c>
      <c r="BL967" s="67" t="str">
        <f t="shared" si="34"/>
        <v/>
      </c>
      <c r="BM967" s="65" t="str">
        <f t="shared" si="35"/>
        <v/>
      </c>
      <c r="BN967" s="51"/>
      <c r="BO967" s="51" t="str">
        <f t="shared" si="6914"/>
        <v/>
      </c>
      <c r="BP967" s="51" t="str">
        <f t="shared" si="6915"/>
        <v/>
      </c>
      <c r="BQ967" s="71">
        <f t="shared" si="6916"/>
        <v>41902</v>
      </c>
      <c r="BR967" s="51" t="str">
        <f t="shared" si="6917"/>
        <v/>
      </c>
      <c r="BS967" s="69" t="str">
        <f t="shared" si="2920"/>
        <v/>
      </c>
      <c r="BT967" s="51"/>
      <c r="BU967" s="68" t="str">
        <f t="shared" si="6918"/>
        <v/>
      </c>
      <c r="BV967" s="68" t="str">
        <f t="shared" si="6919"/>
        <v/>
      </c>
      <c r="BW967" s="65">
        <f t="shared" si="6920"/>
        <v>701114</v>
      </c>
      <c r="BX967" s="68" t="str">
        <f t="shared" si="6921"/>
        <v/>
      </c>
      <c r="BY967" s="67" t="str">
        <f t="shared" si="44"/>
        <v/>
      </c>
      <c r="BZ967" s="68"/>
      <c r="CA967" s="65" t="str">
        <f t="shared" si="45"/>
        <v/>
      </c>
      <c r="CB967" s="67" t="str">
        <f t="shared" si="46"/>
        <v/>
      </c>
      <c r="CC967" s="67">
        <f t="shared" si="47"/>
        <v>143812</v>
      </c>
      <c r="CD967" s="67" t="str">
        <f t="shared" si="48"/>
        <v/>
      </c>
      <c r="CE967" s="67" t="str">
        <f t="shared" si="49"/>
        <v/>
      </c>
      <c r="CF967" s="68"/>
      <c r="CG967" s="68" t="str">
        <f t="shared" si="6922"/>
        <v/>
      </c>
      <c r="CH967" s="68" t="str">
        <f t="shared" si="6923"/>
        <v/>
      </c>
      <c r="CI967" s="65">
        <f t="shared" si="6924"/>
        <v>701114</v>
      </c>
      <c r="CJ967" s="68" t="str">
        <f t="shared" si="6925"/>
        <v/>
      </c>
      <c r="CK967" s="67" t="str">
        <f t="shared" si="54"/>
        <v/>
      </c>
      <c r="CL967" s="68"/>
      <c r="CM967" s="68" t="str">
        <f t="shared" si="6926"/>
        <v/>
      </c>
      <c r="CN967" s="68" t="str">
        <f t="shared" si="6927"/>
        <v/>
      </c>
      <c r="CO967" s="65">
        <f t="shared" si="6928"/>
        <v>16520</v>
      </c>
      <c r="CP967" s="68" t="str">
        <f t="shared" si="6929"/>
        <v/>
      </c>
      <c r="CQ967" s="67" t="str">
        <f t="shared" si="59"/>
        <v/>
      </c>
      <c r="CR967" s="68"/>
      <c r="CS967" s="68" t="str">
        <f t="shared" si="6930"/>
        <v/>
      </c>
      <c r="CT967" s="68" t="str">
        <f t="shared" si="6931"/>
        <v/>
      </c>
      <c r="CU967" s="65">
        <f t="shared" si="6932"/>
        <v>345249</v>
      </c>
      <c r="CV967" s="68" t="str">
        <f t="shared" si="6933"/>
        <v/>
      </c>
      <c r="CW967" s="67" t="str">
        <f t="shared" si="64"/>
        <v/>
      </c>
      <c r="CX967" s="68"/>
      <c r="CY967" s="68" t="str">
        <f t="shared" si="6934"/>
        <v/>
      </c>
      <c r="CZ967" s="68" t="str">
        <f t="shared" si="6935"/>
        <v/>
      </c>
      <c r="DA967" s="65">
        <f t="shared" si="6936"/>
        <v>57448</v>
      </c>
      <c r="DB967" s="68" t="str">
        <f t="shared" si="6937"/>
        <v/>
      </c>
      <c r="DC967" s="67" t="str">
        <f t="shared" si="69"/>
        <v/>
      </c>
      <c r="DD967" s="68"/>
      <c r="DE967" s="68" t="str">
        <f t="shared" si="6938"/>
        <v/>
      </c>
      <c r="DF967" s="51" t="str">
        <f t="shared" si="6939"/>
        <v/>
      </c>
      <c r="DG967" s="65">
        <f t="shared" si="6940"/>
        <v>279476</v>
      </c>
      <c r="DH967" s="51" t="str">
        <f t="shared" si="6941"/>
        <v/>
      </c>
      <c r="DI967" s="69" t="str">
        <f t="shared" si="74"/>
        <v/>
      </c>
      <c r="DJ967" s="51"/>
      <c r="DK967" s="51" t="str">
        <f t="shared" si="6942"/>
        <v/>
      </c>
      <c r="DL967" s="51" t="str">
        <f t="shared" si="6943"/>
        <v/>
      </c>
      <c r="DM967" s="65">
        <f t="shared" si="6944"/>
        <v>2421</v>
      </c>
      <c r="DN967" s="51" t="str">
        <f t="shared" si="6945"/>
        <v/>
      </c>
      <c r="DO967" s="69" t="str">
        <f t="shared" si="79"/>
        <v/>
      </c>
      <c r="DP967" s="51"/>
      <c r="DQ967" s="51"/>
      <c r="DR967" s="51"/>
      <c r="DS967" s="51"/>
      <c r="DT967" s="51"/>
      <c r="DU967" s="181"/>
    </row>
    <row r="968" spans="1:125" ht="15" x14ac:dyDescent="0.25">
      <c r="A968" s="50">
        <v>2017</v>
      </c>
      <c r="B968" s="51" t="s">
        <v>1138</v>
      </c>
      <c r="C968" s="50" t="s">
        <v>1139</v>
      </c>
      <c r="D968" s="53" t="s">
        <v>354</v>
      </c>
      <c r="E968" s="50" t="s">
        <v>364</v>
      </c>
      <c r="F968" s="220">
        <v>38962</v>
      </c>
      <c r="G968" s="220" t="s">
        <v>364</v>
      </c>
      <c r="H968" s="220">
        <v>158802</v>
      </c>
      <c r="I968" s="61">
        <v>848638</v>
      </c>
      <c r="J968" s="50"/>
      <c r="K968" s="50" t="s">
        <v>2032</v>
      </c>
      <c r="L968" s="58" t="s">
        <v>2032</v>
      </c>
      <c r="M968" s="58" t="s">
        <v>2032</v>
      </c>
      <c r="N968" s="58" t="s">
        <v>2032</v>
      </c>
      <c r="O968" s="58" t="s">
        <v>2032</v>
      </c>
      <c r="P968" s="59"/>
      <c r="Q968" s="60">
        <v>14239</v>
      </c>
      <c r="R968" s="60">
        <v>568026</v>
      </c>
      <c r="S968" s="60">
        <v>54535</v>
      </c>
      <c r="T968" s="60">
        <v>189028</v>
      </c>
      <c r="U968" s="60">
        <v>22810</v>
      </c>
      <c r="V968" s="79"/>
      <c r="W968" s="90">
        <f t="shared" si="6033"/>
        <v>848638</v>
      </c>
      <c r="X968" s="101">
        <v>21291</v>
      </c>
      <c r="Y968" s="50" t="s">
        <v>167</v>
      </c>
      <c r="Z968" s="50" t="s">
        <v>354</v>
      </c>
      <c r="AA968" s="51" t="str">
        <f t="shared" si="6908"/>
        <v/>
      </c>
      <c r="AB968" s="68" t="str">
        <f t="shared" si="6909"/>
        <v/>
      </c>
      <c r="AC968" s="68" t="str">
        <f t="shared" si="6910"/>
        <v/>
      </c>
      <c r="AD968" s="68" t="str">
        <f t="shared" si="6911"/>
        <v/>
      </c>
      <c r="AE968" s="68" t="str">
        <f t="shared" si="6912"/>
        <v/>
      </c>
      <c r="AF968" s="68" t="str">
        <f t="shared" si="6913"/>
        <v/>
      </c>
      <c r="AG968" s="67" t="str">
        <f t="shared" si="7"/>
        <v/>
      </c>
      <c r="AH968" s="51"/>
      <c r="AI968" s="51" t="str">
        <f t="shared" si="8"/>
        <v/>
      </c>
      <c r="AJ968" s="68" t="str">
        <f t="shared" si="9"/>
        <v/>
      </c>
      <c r="AK968" s="68" t="str">
        <f t="shared" si="10"/>
        <v/>
      </c>
      <c r="AL968" s="68" t="str">
        <f t="shared" si="11"/>
        <v/>
      </c>
      <c r="AM968" s="68" t="str">
        <f t="shared" si="12"/>
        <v/>
      </c>
      <c r="AN968" s="68" t="str">
        <f t="shared" si="13"/>
        <v/>
      </c>
      <c r="AO968" s="67" t="str">
        <f t="shared" si="14"/>
        <v/>
      </c>
      <c r="AP968" s="51"/>
      <c r="AQ968" s="51" t="str">
        <f t="shared" si="15"/>
        <v/>
      </c>
      <c r="AR968" s="68" t="str">
        <f t="shared" si="16"/>
        <v/>
      </c>
      <c r="AS968" s="68" t="str">
        <f t="shared" si="17"/>
        <v/>
      </c>
      <c r="AT968" s="68" t="str">
        <f t="shared" si="18"/>
        <v/>
      </c>
      <c r="AU968" s="68" t="str">
        <f t="shared" si="19"/>
        <v/>
      </c>
      <c r="AV968" s="68" t="str">
        <f t="shared" si="20"/>
        <v/>
      </c>
      <c r="AW968" s="67" t="str">
        <f t="shared" si="21"/>
        <v/>
      </c>
      <c r="AX968" s="51"/>
      <c r="AY968" s="51" t="str">
        <f t="shared" si="22"/>
        <v/>
      </c>
      <c r="AZ968" s="68" t="str">
        <f t="shared" si="23"/>
        <v/>
      </c>
      <c r="BA968" s="68" t="str">
        <f t="shared" si="24"/>
        <v/>
      </c>
      <c r="BB968" s="68" t="str">
        <f t="shared" si="25"/>
        <v/>
      </c>
      <c r="BC968" s="68" t="str">
        <f t="shared" si="26"/>
        <v/>
      </c>
      <c r="BD968" s="68" t="str">
        <f t="shared" si="27"/>
        <v/>
      </c>
      <c r="BE968" s="68" t="str">
        <f t="shared" si="28"/>
        <v/>
      </c>
      <c r="BF968" s="51"/>
      <c r="BG968" s="69" t="str">
        <f t="shared" si="29"/>
        <v/>
      </c>
      <c r="BH968" s="67" t="str">
        <f t="shared" si="30"/>
        <v/>
      </c>
      <c r="BI968" s="67" t="str">
        <f t="shared" si="31"/>
        <v/>
      </c>
      <c r="BJ968" s="67" t="str">
        <f t="shared" si="32"/>
        <v/>
      </c>
      <c r="BK968" s="67" t="str">
        <f t="shared" si="33"/>
        <v/>
      </c>
      <c r="BL968" s="67" t="str">
        <f t="shared" si="34"/>
        <v/>
      </c>
      <c r="BM968" s="65" t="str">
        <f t="shared" si="35"/>
        <v/>
      </c>
      <c r="BN968" s="51"/>
      <c r="BO968" s="51" t="str">
        <f t="shared" si="6914"/>
        <v/>
      </c>
      <c r="BP968" s="51" t="str">
        <f t="shared" si="6915"/>
        <v/>
      </c>
      <c r="BQ968" s="51" t="str">
        <f t="shared" si="6916"/>
        <v/>
      </c>
      <c r="BR968" s="71">
        <f t="shared" si="6917"/>
        <v>38962</v>
      </c>
      <c r="BS968" s="69" t="str">
        <f t="shared" si="2920"/>
        <v/>
      </c>
      <c r="BT968" s="51"/>
      <c r="BU968" s="68" t="str">
        <f t="shared" si="6918"/>
        <v/>
      </c>
      <c r="BV968" s="68" t="str">
        <f t="shared" si="6919"/>
        <v/>
      </c>
      <c r="BW968" s="68" t="str">
        <f t="shared" si="6920"/>
        <v/>
      </c>
      <c r="BX968" s="65">
        <f t="shared" si="6921"/>
        <v>848638</v>
      </c>
      <c r="BY968" s="67" t="str">
        <f t="shared" si="44"/>
        <v/>
      </c>
      <c r="BZ968" s="68"/>
      <c r="CA968" s="65" t="str">
        <f t="shared" si="45"/>
        <v/>
      </c>
      <c r="CB968" s="67" t="str">
        <f t="shared" si="46"/>
        <v/>
      </c>
      <c r="CC968" s="67" t="str">
        <f t="shared" si="47"/>
        <v/>
      </c>
      <c r="CD968" s="67">
        <f t="shared" si="48"/>
        <v>21291</v>
      </c>
      <c r="CE968" s="67" t="str">
        <f t="shared" si="49"/>
        <v/>
      </c>
      <c r="CF968" s="68"/>
      <c r="CG968" s="68" t="str">
        <f t="shared" si="6922"/>
        <v/>
      </c>
      <c r="CH968" s="68" t="str">
        <f t="shared" si="6923"/>
        <v/>
      </c>
      <c r="CI968" s="68" t="str">
        <f t="shared" si="6924"/>
        <v/>
      </c>
      <c r="CJ968" s="65">
        <f t="shared" si="6925"/>
        <v>848638</v>
      </c>
      <c r="CK968" s="67" t="str">
        <f t="shared" si="54"/>
        <v/>
      </c>
      <c r="CL968" s="68"/>
      <c r="CM968" s="68" t="str">
        <f t="shared" si="6926"/>
        <v/>
      </c>
      <c r="CN968" s="68" t="str">
        <f t="shared" si="6927"/>
        <v/>
      </c>
      <c r="CO968" s="68" t="str">
        <f t="shared" si="6928"/>
        <v/>
      </c>
      <c r="CP968" s="65">
        <f t="shared" si="6929"/>
        <v>14239</v>
      </c>
      <c r="CQ968" s="67" t="str">
        <f t="shared" si="59"/>
        <v/>
      </c>
      <c r="CR968" s="68"/>
      <c r="CS968" s="68" t="str">
        <f t="shared" si="6930"/>
        <v/>
      </c>
      <c r="CT968" s="68" t="str">
        <f t="shared" si="6931"/>
        <v/>
      </c>
      <c r="CU968" s="68" t="str">
        <f t="shared" si="6932"/>
        <v/>
      </c>
      <c r="CV968" s="65">
        <f t="shared" si="6933"/>
        <v>568026</v>
      </c>
      <c r="CW968" s="67" t="str">
        <f t="shared" si="64"/>
        <v/>
      </c>
      <c r="CX968" s="68"/>
      <c r="CY968" s="68" t="str">
        <f t="shared" si="6934"/>
        <v/>
      </c>
      <c r="CZ968" s="68" t="str">
        <f t="shared" si="6935"/>
        <v/>
      </c>
      <c r="DA968" s="68" t="str">
        <f t="shared" si="6936"/>
        <v/>
      </c>
      <c r="DB968" s="65">
        <f t="shared" si="6937"/>
        <v>54535</v>
      </c>
      <c r="DC968" s="67" t="str">
        <f t="shared" si="69"/>
        <v/>
      </c>
      <c r="DD968" s="68"/>
      <c r="DE968" s="68" t="str">
        <f t="shared" si="6938"/>
        <v/>
      </c>
      <c r="DF968" s="51" t="str">
        <f t="shared" si="6939"/>
        <v/>
      </c>
      <c r="DG968" s="51" t="str">
        <f t="shared" si="6940"/>
        <v/>
      </c>
      <c r="DH968" s="65">
        <f t="shared" si="6941"/>
        <v>189028</v>
      </c>
      <c r="DI968" s="69" t="str">
        <f t="shared" si="74"/>
        <v/>
      </c>
      <c r="DJ968" s="51"/>
      <c r="DK968" s="51" t="str">
        <f t="shared" si="6942"/>
        <v/>
      </c>
      <c r="DL968" s="51" t="str">
        <f t="shared" si="6943"/>
        <v/>
      </c>
      <c r="DM968" s="51" t="str">
        <f t="shared" si="6944"/>
        <v/>
      </c>
      <c r="DN968" s="65">
        <f t="shared" si="6945"/>
        <v>22810</v>
      </c>
      <c r="DO968" s="69" t="str">
        <f t="shared" si="79"/>
        <v/>
      </c>
      <c r="DP968" s="51"/>
      <c r="DQ968" s="51"/>
      <c r="DR968" s="51"/>
      <c r="DS968" s="51"/>
      <c r="DT968" s="51"/>
      <c r="DU968" s="181"/>
    </row>
    <row r="969" spans="1:125" ht="15" x14ac:dyDescent="0.25">
      <c r="A969" s="56">
        <v>2018</v>
      </c>
      <c r="B969" s="51" t="s">
        <v>1138</v>
      </c>
      <c r="C969" s="50" t="s">
        <v>1139</v>
      </c>
      <c r="D969" s="170" t="s">
        <v>354</v>
      </c>
      <c r="E969" s="50" t="s">
        <v>364</v>
      </c>
      <c r="F969" s="678">
        <v>35444</v>
      </c>
      <c r="G969" s="678">
        <v>0</v>
      </c>
      <c r="H969" s="678">
        <v>162356</v>
      </c>
      <c r="I969" s="679">
        <v>844879</v>
      </c>
      <c r="J969" s="50"/>
      <c r="K969" s="50" t="s">
        <v>2032</v>
      </c>
      <c r="L969" s="58"/>
      <c r="M969" s="58"/>
      <c r="N969" s="58"/>
      <c r="O969" s="58"/>
      <c r="P969" s="91"/>
      <c r="Q969" s="92">
        <v>16658</v>
      </c>
      <c r="R969" s="92">
        <v>575669</v>
      </c>
      <c r="S969" s="92">
        <v>61631</v>
      </c>
      <c r="T969" s="92">
        <v>190921</v>
      </c>
      <c r="U969" s="94"/>
      <c r="V969" s="94"/>
      <c r="W969" s="90">
        <f t="shared" si="6033"/>
        <v>844879</v>
      </c>
      <c r="X969" s="90">
        <v>11233</v>
      </c>
      <c r="Y969" s="56" t="s">
        <v>167</v>
      </c>
      <c r="Z969" s="50"/>
      <c r="AA969" s="51"/>
      <c r="AB969" s="68"/>
      <c r="AC969" s="68"/>
      <c r="AD969" s="68"/>
      <c r="AE969" s="68"/>
      <c r="AF969" s="68"/>
      <c r="AG969" s="67" t="str">
        <f t="shared" si="7"/>
        <v/>
      </c>
      <c r="AH969" s="51"/>
      <c r="AI969" s="51" t="str">
        <f t="shared" si="8"/>
        <v/>
      </c>
      <c r="AJ969" s="68" t="str">
        <f t="shared" si="9"/>
        <v/>
      </c>
      <c r="AK969" s="68" t="str">
        <f t="shared" si="10"/>
        <v/>
      </c>
      <c r="AL969" s="68" t="str">
        <f t="shared" si="11"/>
        <v/>
      </c>
      <c r="AM969" s="68" t="str">
        <f t="shared" si="12"/>
        <v/>
      </c>
      <c r="AN969" s="68" t="str">
        <f t="shared" si="13"/>
        <v/>
      </c>
      <c r="AO969" s="67" t="str">
        <f t="shared" si="14"/>
        <v/>
      </c>
      <c r="AP969" s="51"/>
      <c r="AQ969" s="51" t="str">
        <f t="shared" si="15"/>
        <v/>
      </c>
      <c r="AR969" s="68" t="str">
        <f t="shared" si="16"/>
        <v/>
      </c>
      <c r="AS969" s="68" t="str">
        <f t="shared" si="17"/>
        <v/>
      </c>
      <c r="AT969" s="68" t="str">
        <f t="shared" si="18"/>
        <v/>
      </c>
      <c r="AU969" s="68" t="str">
        <f t="shared" si="19"/>
        <v/>
      </c>
      <c r="AV969" s="68" t="str">
        <f t="shared" si="20"/>
        <v/>
      </c>
      <c r="AW969" s="67" t="str">
        <f t="shared" si="21"/>
        <v/>
      </c>
      <c r="AX969" s="51"/>
      <c r="AY969" s="51" t="str">
        <f t="shared" si="22"/>
        <v/>
      </c>
      <c r="AZ969" s="68" t="str">
        <f t="shared" si="23"/>
        <v/>
      </c>
      <c r="BA969" s="68" t="str">
        <f t="shared" si="24"/>
        <v/>
      </c>
      <c r="BB969" s="68" t="str">
        <f t="shared" si="25"/>
        <v/>
      </c>
      <c r="BC969" s="68" t="str">
        <f t="shared" si="26"/>
        <v/>
      </c>
      <c r="BD969" s="68" t="str">
        <f t="shared" si="27"/>
        <v/>
      </c>
      <c r="BE969" s="68" t="str">
        <f t="shared" si="28"/>
        <v/>
      </c>
      <c r="BF969" s="51"/>
      <c r="BG969" s="69" t="str">
        <f t="shared" si="29"/>
        <v/>
      </c>
      <c r="BH969" s="67" t="str">
        <f t="shared" si="30"/>
        <v/>
      </c>
      <c r="BI969" s="67" t="str">
        <f t="shared" si="31"/>
        <v/>
      </c>
      <c r="BJ969" s="67" t="str">
        <f t="shared" si="32"/>
        <v/>
      </c>
      <c r="BK969" s="67" t="str">
        <f t="shared" si="33"/>
        <v/>
      </c>
      <c r="BL969" s="67" t="str">
        <f t="shared" si="34"/>
        <v/>
      </c>
      <c r="BM969" s="65" t="str">
        <f t="shared" si="35"/>
        <v/>
      </c>
      <c r="BN969" s="70"/>
      <c r="BO969" s="70"/>
      <c r="BP969" s="51"/>
      <c r="BQ969" s="51"/>
      <c r="BR969" s="51"/>
      <c r="BS969" s="96">
        <f t="shared" si="2920"/>
        <v>35444</v>
      </c>
      <c r="BT969" s="70"/>
      <c r="BU969" s="65"/>
      <c r="BV969" s="68"/>
      <c r="BW969" s="68"/>
      <c r="BX969" s="68"/>
      <c r="BY969" s="67">
        <f t="shared" si="44"/>
        <v>844879</v>
      </c>
      <c r="BZ969" s="65"/>
      <c r="CA969" s="65" t="str">
        <f t="shared" si="45"/>
        <v/>
      </c>
      <c r="CB969" s="67" t="str">
        <f t="shared" si="46"/>
        <v/>
      </c>
      <c r="CC969" s="67" t="str">
        <f t="shared" si="47"/>
        <v/>
      </c>
      <c r="CD969" s="67" t="str">
        <f t="shared" si="48"/>
        <v/>
      </c>
      <c r="CE969" s="67">
        <f t="shared" si="49"/>
        <v>11233</v>
      </c>
      <c r="CF969" s="65"/>
      <c r="CG969" s="65"/>
      <c r="CH969" s="68"/>
      <c r="CI969" s="68"/>
      <c r="CJ969" s="68"/>
      <c r="CK969" s="67">
        <f t="shared" si="54"/>
        <v>844879</v>
      </c>
      <c r="CL969" s="65"/>
      <c r="CM969" s="65"/>
      <c r="CN969" s="68"/>
      <c r="CO969" s="68"/>
      <c r="CP969" s="68"/>
      <c r="CQ969" s="67">
        <f t="shared" si="59"/>
        <v>16658</v>
      </c>
      <c r="CR969" s="65"/>
      <c r="CS969" s="65"/>
      <c r="CT969" s="68"/>
      <c r="CU969" s="68"/>
      <c r="CV969" s="68"/>
      <c r="CW969" s="67">
        <f t="shared" si="64"/>
        <v>575669</v>
      </c>
      <c r="CX969" s="65"/>
      <c r="CY969" s="65"/>
      <c r="CZ969" s="68"/>
      <c r="DA969" s="68"/>
      <c r="DB969" s="68"/>
      <c r="DC969" s="67">
        <f t="shared" si="69"/>
        <v>61631</v>
      </c>
      <c r="DD969" s="65"/>
      <c r="DE969" s="65"/>
      <c r="DF969" s="51"/>
      <c r="DG969" s="51"/>
      <c r="DH969" s="51"/>
      <c r="DI969" s="67">
        <f t="shared" si="74"/>
        <v>190921</v>
      </c>
      <c r="DJ969" s="70"/>
      <c r="DK969" s="70"/>
      <c r="DL969" s="51"/>
      <c r="DM969" s="51"/>
      <c r="DN969" s="51"/>
      <c r="DO969" s="67">
        <f t="shared" si="79"/>
        <v>16658</v>
      </c>
      <c r="DP969" s="51"/>
      <c r="DQ969" s="51"/>
      <c r="DR969" s="51"/>
      <c r="DS969" s="51"/>
      <c r="DT969" s="51"/>
      <c r="DU969" s="181"/>
    </row>
    <row r="970" spans="1:125" ht="15" x14ac:dyDescent="0.25">
      <c r="A970" s="50"/>
      <c r="B970" s="51"/>
      <c r="C970" s="50"/>
      <c r="D970" s="53"/>
      <c r="E970" s="50"/>
      <c r="F970" s="220"/>
      <c r="G970" s="220"/>
      <c r="H970" s="220"/>
      <c r="I970" s="61"/>
      <c r="J970" s="50"/>
      <c r="K970" s="50" t="s">
        <v>2032</v>
      </c>
      <c r="L970" s="58"/>
      <c r="M970" s="58"/>
      <c r="N970" s="58"/>
      <c r="O970" s="58"/>
      <c r="P970" s="59"/>
      <c r="Q970" s="60"/>
      <c r="R970" s="60"/>
      <c r="S970" s="60"/>
      <c r="T970" s="60"/>
      <c r="U970" s="60"/>
      <c r="V970" s="79"/>
      <c r="W970" s="90">
        <f t="shared" si="6033"/>
        <v>0</v>
      </c>
      <c r="X970" s="101"/>
      <c r="Y970" s="50"/>
      <c r="Z970" s="50"/>
      <c r="AA970" s="51"/>
      <c r="AB970" s="68"/>
      <c r="AC970" s="68"/>
      <c r="AD970" s="68"/>
      <c r="AE970" s="68"/>
      <c r="AF970" s="68"/>
      <c r="AG970" s="67" t="str">
        <f t="shared" si="7"/>
        <v/>
      </c>
      <c r="AH970" s="51"/>
      <c r="AI970" s="51" t="str">
        <f t="shared" si="8"/>
        <v/>
      </c>
      <c r="AJ970" s="68" t="str">
        <f t="shared" si="9"/>
        <v/>
      </c>
      <c r="AK970" s="68" t="str">
        <f t="shared" si="10"/>
        <v/>
      </c>
      <c r="AL970" s="68" t="str">
        <f t="shared" si="11"/>
        <v/>
      </c>
      <c r="AM970" s="68" t="str">
        <f t="shared" si="12"/>
        <v/>
      </c>
      <c r="AN970" s="68" t="str">
        <f t="shared" si="13"/>
        <v/>
      </c>
      <c r="AO970" s="67" t="str">
        <f t="shared" si="14"/>
        <v/>
      </c>
      <c r="AP970" s="51"/>
      <c r="AQ970" s="51" t="str">
        <f t="shared" si="15"/>
        <v/>
      </c>
      <c r="AR970" s="68" t="str">
        <f t="shared" si="16"/>
        <v/>
      </c>
      <c r="AS970" s="68" t="str">
        <f t="shared" si="17"/>
        <v/>
      </c>
      <c r="AT970" s="68" t="str">
        <f t="shared" si="18"/>
        <v/>
      </c>
      <c r="AU970" s="68" t="str">
        <f t="shared" si="19"/>
        <v/>
      </c>
      <c r="AV970" s="68" t="str">
        <f t="shared" si="20"/>
        <v/>
      </c>
      <c r="AW970" s="67" t="str">
        <f t="shared" si="21"/>
        <v/>
      </c>
      <c r="AX970" s="51"/>
      <c r="AY970" s="51" t="str">
        <f t="shared" si="22"/>
        <v/>
      </c>
      <c r="AZ970" s="68" t="str">
        <f t="shared" si="23"/>
        <v/>
      </c>
      <c r="BA970" s="68" t="str">
        <f t="shared" si="24"/>
        <v/>
      </c>
      <c r="BB970" s="68" t="str">
        <f t="shared" si="25"/>
        <v/>
      </c>
      <c r="BC970" s="68" t="str">
        <f t="shared" si="26"/>
        <v/>
      </c>
      <c r="BD970" s="68" t="str">
        <f t="shared" si="27"/>
        <v/>
      </c>
      <c r="BE970" s="68" t="str">
        <f t="shared" si="28"/>
        <v/>
      </c>
      <c r="BF970" s="51"/>
      <c r="BG970" s="69" t="str">
        <f t="shared" si="29"/>
        <v/>
      </c>
      <c r="BH970" s="67" t="str">
        <f t="shared" si="30"/>
        <v/>
      </c>
      <c r="BI970" s="67" t="str">
        <f t="shared" si="31"/>
        <v/>
      </c>
      <c r="BJ970" s="67" t="str">
        <f t="shared" si="32"/>
        <v/>
      </c>
      <c r="BK970" s="67" t="str">
        <f t="shared" si="33"/>
        <v/>
      </c>
      <c r="BL970" s="67" t="str">
        <f t="shared" si="34"/>
        <v/>
      </c>
      <c r="BM970" s="65" t="str">
        <f t="shared" si="35"/>
        <v/>
      </c>
      <c r="BN970" s="70"/>
      <c r="BO970" s="70"/>
      <c r="BP970" s="51"/>
      <c r="BQ970" s="51"/>
      <c r="BR970" s="51"/>
      <c r="BS970" s="69" t="str">
        <f t="shared" si="2920"/>
        <v/>
      </c>
      <c r="BT970" s="70"/>
      <c r="BU970" s="65"/>
      <c r="BV970" s="68"/>
      <c r="BW970" s="68"/>
      <c r="BX970" s="68"/>
      <c r="BY970" s="67" t="str">
        <f t="shared" si="44"/>
        <v/>
      </c>
      <c r="BZ970" s="65"/>
      <c r="CA970" s="65" t="str">
        <f t="shared" si="45"/>
        <v/>
      </c>
      <c r="CB970" s="67" t="str">
        <f t="shared" si="46"/>
        <v/>
      </c>
      <c r="CC970" s="67" t="str">
        <f t="shared" si="47"/>
        <v/>
      </c>
      <c r="CD970" s="67" t="str">
        <f t="shared" si="48"/>
        <v/>
      </c>
      <c r="CE970" s="67" t="str">
        <f t="shared" si="49"/>
        <v/>
      </c>
      <c r="CF970" s="65"/>
      <c r="CG970" s="65"/>
      <c r="CH970" s="68"/>
      <c r="CI970" s="68"/>
      <c r="CJ970" s="68"/>
      <c r="CK970" s="67" t="str">
        <f t="shared" si="54"/>
        <v/>
      </c>
      <c r="CL970" s="65"/>
      <c r="CM970" s="65"/>
      <c r="CN970" s="68"/>
      <c r="CO970" s="68"/>
      <c r="CP970" s="68"/>
      <c r="CQ970" s="67" t="str">
        <f t="shared" si="59"/>
        <v/>
      </c>
      <c r="CR970" s="65"/>
      <c r="CS970" s="65"/>
      <c r="CT970" s="68"/>
      <c r="CU970" s="68"/>
      <c r="CV970" s="68"/>
      <c r="CW970" s="67" t="str">
        <f t="shared" si="64"/>
        <v/>
      </c>
      <c r="CX970" s="65"/>
      <c r="CY970" s="65"/>
      <c r="CZ970" s="68"/>
      <c r="DA970" s="68"/>
      <c r="DB970" s="68"/>
      <c r="DC970" s="67" t="str">
        <f t="shared" si="69"/>
        <v/>
      </c>
      <c r="DD970" s="65"/>
      <c r="DE970" s="65"/>
      <c r="DF970" s="51"/>
      <c r="DG970" s="51"/>
      <c r="DH970" s="51"/>
      <c r="DI970" s="69" t="str">
        <f t="shared" si="74"/>
        <v/>
      </c>
      <c r="DJ970" s="70"/>
      <c r="DK970" s="70"/>
      <c r="DL970" s="51"/>
      <c r="DM970" s="51"/>
      <c r="DN970" s="51"/>
      <c r="DO970" s="69" t="str">
        <f t="shared" si="79"/>
        <v/>
      </c>
      <c r="DP970" s="51"/>
      <c r="DQ970" s="51"/>
      <c r="DR970" s="51"/>
      <c r="DS970" s="51"/>
      <c r="DT970" s="51"/>
      <c r="DU970" s="181"/>
    </row>
    <row r="971" spans="1:125" ht="15" x14ac:dyDescent="0.25">
      <c r="A971" s="50">
        <v>2014</v>
      </c>
      <c r="B971" s="51" t="s">
        <v>881</v>
      </c>
      <c r="C971" s="50" t="s">
        <v>880</v>
      </c>
      <c r="D971" s="53" t="s">
        <v>1527</v>
      </c>
      <c r="E971" s="50" t="s">
        <v>364</v>
      </c>
      <c r="F971" s="220">
        <v>52410</v>
      </c>
      <c r="G971" s="220" t="s">
        <v>364</v>
      </c>
      <c r="H971" s="220">
        <v>61511</v>
      </c>
      <c r="I971" s="61">
        <v>483773</v>
      </c>
      <c r="J971" s="50"/>
      <c r="K971" s="50" t="s">
        <v>2032</v>
      </c>
      <c r="L971" s="58" t="s">
        <v>2032</v>
      </c>
      <c r="M971" s="58" t="s">
        <v>2032</v>
      </c>
      <c r="N971" s="58" t="s">
        <v>2032</v>
      </c>
      <c r="O971" s="58" t="s">
        <v>2032</v>
      </c>
      <c r="P971" s="59"/>
      <c r="Q971" s="60">
        <v>0</v>
      </c>
      <c r="R971" s="60">
        <v>332837</v>
      </c>
      <c r="S971" s="60">
        <v>30773</v>
      </c>
      <c r="T971" s="60">
        <v>120163</v>
      </c>
      <c r="U971" s="60">
        <v>0</v>
      </c>
      <c r="V971" s="79"/>
      <c r="W971" s="90">
        <f t="shared" si="6033"/>
        <v>483773</v>
      </c>
      <c r="X971" s="101">
        <v>127191</v>
      </c>
      <c r="Y971" s="50" t="s">
        <v>167</v>
      </c>
      <c r="Z971" s="50" t="s">
        <v>1527</v>
      </c>
      <c r="AA971" s="51" t="str">
        <f t="shared" ref="AA971:AA974" si="6946">IF(A971 =2014,IF(Y971 ="",F971,""),"")</f>
        <v/>
      </c>
      <c r="AB971" s="68" t="str">
        <f t="shared" ref="AB971:AB974" si="6947">IF(A971 =2014,IF(Y971 ="",I971,""),"")</f>
        <v/>
      </c>
      <c r="AC971" s="68" t="str">
        <f t="shared" ref="AC971:AC974" si="6948">IF(A971 =2014,IF(Y971 ="",Q971,""),"")</f>
        <v/>
      </c>
      <c r="AD971" s="68" t="str">
        <f t="shared" ref="AD971:AD974" si="6949">IF(A971 =2014,IF(Y971 ="",R971,""),"")</f>
        <v/>
      </c>
      <c r="AE971" s="68" t="str">
        <f t="shared" ref="AE971:AE974" si="6950">IF(A971 =2014,IF(Y971 ="",S971,""),"")</f>
        <v/>
      </c>
      <c r="AF971" s="68" t="str">
        <f t="shared" ref="AF971:AF974" si="6951">IF(A971 =2014,IF(Y971 ="",T971+U971,""),"")</f>
        <v/>
      </c>
      <c r="AG971" s="67" t="str">
        <f t="shared" si="7"/>
        <v/>
      </c>
      <c r="AH971" s="51"/>
      <c r="AI971" s="51" t="str">
        <f t="shared" si="8"/>
        <v/>
      </c>
      <c r="AJ971" s="68" t="str">
        <f t="shared" si="9"/>
        <v/>
      </c>
      <c r="AK971" s="68" t="str">
        <f t="shared" si="10"/>
        <v/>
      </c>
      <c r="AL971" s="68" t="str">
        <f t="shared" si="11"/>
        <v/>
      </c>
      <c r="AM971" s="68" t="str">
        <f t="shared" si="12"/>
        <v/>
      </c>
      <c r="AN971" s="68" t="str">
        <f t="shared" si="13"/>
        <v/>
      </c>
      <c r="AO971" s="67" t="str">
        <f t="shared" si="14"/>
        <v/>
      </c>
      <c r="AP971" s="51"/>
      <c r="AQ971" s="51" t="str">
        <f t="shared" si="15"/>
        <v/>
      </c>
      <c r="AR971" s="68" t="str">
        <f t="shared" si="16"/>
        <v/>
      </c>
      <c r="AS971" s="68" t="str">
        <f t="shared" si="17"/>
        <v/>
      </c>
      <c r="AT971" s="68" t="str">
        <f t="shared" si="18"/>
        <v/>
      </c>
      <c r="AU971" s="68" t="str">
        <f t="shared" si="19"/>
        <v/>
      </c>
      <c r="AV971" s="68" t="str">
        <f t="shared" si="20"/>
        <v/>
      </c>
      <c r="AW971" s="67" t="str">
        <f t="shared" si="21"/>
        <v/>
      </c>
      <c r="AX971" s="51"/>
      <c r="AY971" s="51" t="str">
        <f t="shared" si="22"/>
        <v/>
      </c>
      <c r="AZ971" s="68" t="str">
        <f t="shared" si="23"/>
        <v/>
      </c>
      <c r="BA971" s="68" t="str">
        <f t="shared" si="24"/>
        <v/>
      </c>
      <c r="BB971" s="68" t="str">
        <f t="shared" si="25"/>
        <v/>
      </c>
      <c r="BC971" s="68" t="str">
        <f t="shared" si="26"/>
        <v/>
      </c>
      <c r="BD971" s="68" t="str">
        <f t="shared" si="27"/>
        <v/>
      </c>
      <c r="BE971" s="68" t="str">
        <f t="shared" si="28"/>
        <v/>
      </c>
      <c r="BF971" s="51"/>
      <c r="BG971" s="69" t="str">
        <f t="shared" si="29"/>
        <v/>
      </c>
      <c r="BH971" s="67" t="str">
        <f t="shared" si="30"/>
        <v/>
      </c>
      <c r="BI971" s="67" t="str">
        <f t="shared" si="31"/>
        <v/>
      </c>
      <c r="BJ971" s="67" t="str">
        <f t="shared" si="32"/>
        <v/>
      </c>
      <c r="BK971" s="67" t="str">
        <f t="shared" si="33"/>
        <v/>
      </c>
      <c r="BL971" s="67" t="str">
        <f t="shared" si="34"/>
        <v/>
      </c>
      <c r="BM971" s="65" t="str">
        <f t="shared" si="35"/>
        <v/>
      </c>
      <c r="BN971" s="70"/>
      <c r="BO971" s="71">
        <f t="shared" ref="BO971:BO974" si="6952">IF(A971 =2014,F971,"")</f>
        <v>52410</v>
      </c>
      <c r="BP971" s="51" t="str">
        <f t="shared" ref="BP971:BP974" si="6953">IF(A971 =2015,F971,"")</f>
        <v/>
      </c>
      <c r="BQ971" s="51" t="str">
        <f t="shared" ref="BQ971:BQ974" si="6954">IF(A971 =2016,F971,"")</f>
        <v/>
      </c>
      <c r="BR971" s="51" t="str">
        <f t="shared" ref="BR971:BR974" si="6955">IF(A971 =2017,F971,"")</f>
        <v/>
      </c>
      <c r="BS971" s="69" t="str">
        <f t="shared" si="2920"/>
        <v/>
      </c>
      <c r="BT971" s="70"/>
      <c r="BU971" s="65">
        <f t="shared" ref="BU971:BU974" si="6956">IF(A971 =2014,I971,"")</f>
        <v>483773</v>
      </c>
      <c r="BV971" s="68" t="str">
        <f t="shared" ref="BV971:BV974" si="6957">IF(A971 =2015,I971,"")</f>
        <v/>
      </c>
      <c r="BW971" s="68" t="str">
        <f t="shared" ref="BW971:BW974" si="6958">IF(A971 =2016,I971,"")</f>
        <v/>
      </c>
      <c r="BX971" s="68" t="str">
        <f t="shared" ref="BX971:BX974" si="6959">IF(A971 =2017,I971,"")</f>
        <v/>
      </c>
      <c r="BY971" s="67" t="str">
        <f t="shared" si="44"/>
        <v/>
      </c>
      <c r="BZ971" s="65"/>
      <c r="CA971" s="65">
        <f t="shared" si="45"/>
        <v>127191</v>
      </c>
      <c r="CB971" s="67" t="str">
        <f t="shared" si="46"/>
        <v/>
      </c>
      <c r="CC971" s="67" t="str">
        <f t="shared" si="47"/>
        <v/>
      </c>
      <c r="CD971" s="67" t="str">
        <f t="shared" si="48"/>
        <v/>
      </c>
      <c r="CE971" s="67" t="str">
        <f t="shared" si="49"/>
        <v/>
      </c>
      <c r="CF971" s="65"/>
      <c r="CG971" s="65">
        <f t="shared" ref="CG971:CG974" si="6960">IF(A971 =2014,Q971+R971+S971+T971+U971,"")</f>
        <v>483773</v>
      </c>
      <c r="CH971" s="68" t="str">
        <f t="shared" ref="CH971:CH974" si="6961">IF(A971 =2015,Q971+R971+S971+T971+U971,"")</f>
        <v/>
      </c>
      <c r="CI971" s="68" t="str">
        <f t="shared" ref="CI971:CI974" si="6962">IF(A971 =2016,Q971+R971+S971+T971+U971,"")</f>
        <v/>
      </c>
      <c r="CJ971" s="68" t="str">
        <f t="shared" ref="CJ971:CJ974" si="6963">IF(A971 =2017,Q971+R971+S971+T971+U971,"")</f>
        <v/>
      </c>
      <c r="CK971" s="67" t="str">
        <f t="shared" si="54"/>
        <v/>
      </c>
      <c r="CL971" s="65"/>
      <c r="CM971" s="65">
        <f t="shared" ref="CM971:CM974" si="6964">IF(A971 =2014,Q971,"")</f>
        <v>0</v>
      </c>
      <c r="CN971" s="68" t="str">
        <f t="shared" ref="CN971:CN974" si="6965">IF(A971 =2015,Q971,"")</f>
        <v/>
      </c>
      <c r="CO971" s="68" t="str">
        <f t="shared" ref="CO971:CO974" si="6966">IF(A971 =2016,Q971,"")</f>
        <v/>
      </c>
      <c r="CP971" s="68" t="str">
        <f t="shared" ref="CP971:CP974" si="6967">IF(A971 =2017,Q971,"")</f>
        <v/>
      </c>
      <c r="CQ971" s="67" t="str">
        <f t="shared" si="59"/>
        <v/>
      </c>
      <c r="CR971" s="65"/>
      <c r="CS971" s="65">
        <f t="shared" ref="CS971:CS974" si="6968">IF(A971 =2014,R971,"")</f>
        <v>332837</v>
      </c>
      <c r="CT971" s="68" t="str">
        <f t="shared" ref="CT971:CT974" si="6969">IF(A971 =2015,R971,"")</f>
        <v/>
      </c>
      <c r="CU971" s="68" t="str">
        <f t="shared" ref="CU971:CU974" si="6970">IF(A971 =2016,R971,"")</f>
        <v/>
      </c>
      <c r="CV971" s="68" t="str">
        <f t="shared" ref="CV971:CV974" si="6971">IF(A971 =2017,R971,"")</f>
        <v/>
      </c>
      <c r="CW971" s="67" t="str">
        <f t="shared" si="64"/>
        <v/>
      </c>
      <c r="CX971" s="65"/>
      <c r="CY971" s="65">
        <f t="shared" ref="CY971:CY974" si="6972">IF(A971 =2014,S971,"")</f>
        <v>30773</v>
      </c>
      <c r="CZ971" s="68" t="str">
        <f t="shared" ref="CZ971:CZ974" si="6973">IF(A971 =2015,S971,"")</f>
        <v/>
      </c>
      <c r="DA971" s="68" t="str">
        <f t="shared" ref="DA971:DA974" si="6974">IF(A971 =2016,S971,"")</f>
        <v/>
      </c>
      <c r="DB971" s="68" t="str">
        <f t="shared" ref="DB971:DB974" si="6975">IF(A971 =2017,S971,"")</f>
        <v/>
      </c>
      <c r="DC971" s="67" t="str">
        <f t="shared" si="69"/>
        <v/>
      </c>
      <c r="DD971" s="65"/>
      <c r="DE971" s="65">
        <f t="shared" ref="DE971:DE974" si="6976">IF(A971 =2014,T971,"")</f>
        <v>120163</v>
      </c>
      <c r="DF971" s="51" t="str">
        <f t="shared" ref="DF971:DF974" si="6977">IF(A971 =2015,T971,"")</f>
        <v/>
      </c>
      <c r="DG971" s="51" t="str">
        <f t="shared" ref="DG971:DG974" si="6978">IF(A971 =2016,T971,"")</f>
        <v/>
      </c>
      <c r="DH971" s="51" t="str">
        <f t="shared" ref="DH971:DH974" si="6979">IF(A971 =2017,T971,"")</f>
        <v/>
      </c>
      <c r="DI971" s="69" t="str">
        <f t="shared" si="74"/>
        <v/>
      </c>
      <c r="DJ971" s="70"/>
      <c r="DK971" s="65">
        <f t="shared" ref="DK971:DK974" si="6980">IF(A971 =2014,U971,"")</f>
        <v>0</v>
      </c>
      <c r="DL971" s="51" t="str">
        <f t="shared" ref="DL971:DL974" si="6981">IF(A971 =2015,U971,"")</f>
        <v/>
      </c>
      <c r="DM971" s="51" t="str">
        <f t="shared" ref="DM971:DM974" si="6982">IF(A971 =2016,U971,"")</f>
        <v/>
      </c>
      <c r="DN971" s="51" t="str">
        <f t="shared" ref="DN971:DN974" si="6983">IF(A971 =2017,U971,"")</f>
        <v/>
      </c>
      <c r="DO971" s="69" t="str">
        <f t="shared" si="79"/>
        <v/>
      </c>
      <c r="DP971" s="51"/>
      <c r="DQ971" s="51"/>
      <c r="DR971" s="51"/>
      <c r="DS971" s="51"/>
      <c r="DT971" s="51"/>
      <c r="DU971" s="181"/>
    </row>
    <row r="972" spans="1:125" ht="15" x14ac:dyDescent="0.25">
      <c r="A972" s="50">
        <v>2015</v>
      </c>
      <c r="B972" s="51" t="s">
        <v>881</v>
      </c>
      <c r="C972" s="50" t="s">
        <v>880</v>
      </c>
      <c r="D972" s="53" t="s">
        <v>1527</v>
      </c>
      <c r="E972" s="50" t="s">
        <v>364</v>
      </c>
      <c r="F972" s="220">
        <v>51397</v>
      </c>
      <c r="G972" s="220" t="s">
        <v>364</v>
      </c>
      <c r="H972" s="220">
        <v>64513</v>
      </c>
      <c r="I972" s="61">
        <v>493231</v>
      </c>
      <c r="J972" s="50"/>
      <c r="K972" s="50" t="s">
        <v>2032</v>
      </c>
      <c r="L972" s="58" t="s">
        <v>2032</v>
      </c>
      <c r="M972" s="58" t="s">
        <v>2032</v>
      </c>
      <c r="N972" s="58" t="s">
        <v>2032</v>
      </c>
      <c r="O972" s="58" t="s">
        <v>2032</v>
      </c>
      <c r="P972" s="59"/>
      <c r="Q972" s="60">
        <v>310446</v>
      </c>
      <c r="R972" s="60">
        <v>54888</v>
      </c>
      <c r="S972" s="60">
        <v>29976</v>
      </c>
      <c r="T972" s="60">
        <v>97921</v>
      </c>
      <c r="U972" s="60">
        <v>0</v>
      </c>
      <c r="V972" s="79"/>
      <c r="W972" s="90">
        <f t="shared" si="6033"/>
        <v>493231</v>
      </c>
      <c r="X972" s="101">
        <v>61272</v>
      </c>
      <c r="Y972" s="50" t="s">
        <v>167</v>
      </c>
      <c r="Z972" s="50" t="s">
        <v>1527</v>
      </c>
      <c r="AA972" s="51" t="str">
        <f t="shared" si="6946"/>
        <v/>
      </c>
      <c r="AB972" s="68" t="str">
        <f t="shared" si="6947"/>
        <v/>
      </c>
      <c r="AC972" s="68" t="str">
        <f t="shared" si="6948"/>
        <v/>
      </c>
      <c r="AD972" s="68" t="str">
        <f t="shared" si="6949"/>
        <v/>
      </c>
      <c r="AE972" s="68" t="str">
        <f t="shared" si="6950"/>
        <v/>
      </c>
      <c r="AF972" s="68" t="str">
        <f t="shared" si="6951"/>
        <v/>
      </c>
      <c r="AG972" s="67" t="str">
        <f t="shared" si="7"/>
        <v/>
      </c>
      <c r="AH972" s="51"/>
      <c r="AI972" s="51" t="str">
        <f t="shared" si="8"/>
        <v/>
      </c>
      <c r="AJ972" s="68" t="str">
        <f t="shared" si="9"/>
        <v/>
      </c>
      <c r="AK972" s="68" t="str">
        <f t="shared" si="10"/>
        <v/>
      </c>
      <c r="AL972" s="68" t="str">
        <f t="shared" si="11"/>
        <v/>
      </c>
      <c r="AM972" s="68" t="str">
        <f t="shared" si="12"/>
        <v/>
      </c>
      <c r="AN972" s="68" t="str">
        <f t="shared" si="13"/>
        <v/>
      </c>
      <c r="AO972" s="67" t="str">
        <f t="shared" si="14"/>
        <v/>
      </c>
      <c r="AP972" s="51"/>
      <c r="AQ972" s="51" t="str">
        <f t="shared" si="15"/>
        <v/>
      </c>
      <c r="AR972" s="68" t="str">
        <f t="shared" si="16"/>
        <v/>
      </c>
      <c r="AS972" s="68" t="str">
        <f t="shared" si="17"/>
        <v/>
      </c>
      <c r="AT972" s="68" t="str">
        <f t="shared" si="18"/>
        <v/>
      </c>
      <c r="AU972" s="68" t="str">
        <f t="shared" si="19"/>
        <v/>
      </c>
      <c r="AV972" s="68" t="str">
        <f t="shared" si="20"/>
        <v/>
      </c>
      <c r="AW972" s="67" t="str">
        <f t="shared" si="21"/>
        <v/>
      </c>
      <c r="AX972" s="51"/>
      <c r="AY972" s="51" t="str">
        <f t="shared" si="22"/>
        <v/>
      </c>
      <c r="AZ972" s="68" t="str">
        <f t="shared" si="23"/>
        <v/>
      </c>
      <c r="BA972" s="68" t="str">
        <f t="shared" si="24"/>
        <v/>
      </c>
      <c r="BB972" s="68" t="str">
        <f t="shared" si="25"/>
        <v/>
      </c>
      <c r="BC972" s="68" t="str">
        <f t="shared" si="26"/>
        <v/>
      </c>
      <c r="BD972" s="68" t="str">
        <f t="shared" si="27"/>
        <v/>
      </c>
      <c r="BE972" s="68" t="str">
        <f t="shared" si="28"/>
        <v/>
      </c>
      <c r="BF972" s="51"/>
      <c r="BG972" s="69" t="str">
        <f t="shared" si="29"/>
        <v/>
      </c>
      <c r="BH972" s="67" t="str">
        <f t="shared" si="30"/>
        <v/>
      </c>
      <c r="BI972" s="67" t="str">
        <f t="shared" si="31"/>
        <v/>
      </c>
      <c r="BJ972" s="67" t="str">
        <f t="shared" si="32"/>
        <v/>
      </c>
      <c r="BK972" s="67" t="str">
        <f t="shared" si="33"/>
        <v/>
      </c>
      <c r="BL972" s="67" t="str">
        <f t="shared" si="34"/>
        <v/>
      </c>
      <c r="BM972" s="65" t="str">
        <f t="shared" si="35"/>
        <v/>
      </c>
      <c r="BN972" s="51"/>
      <c r="BO972" s="51" t="str">
        <f t="shared" si="6952"/>
        <v/>
      </c>
      <c r="BP972" s="71">
        <f t="shared" si="6953"/>
        <v>51397</v>
      </c>
      <c r="BQ972" s="51" t="str">
        <f t="shared" si="6954"/>
        <v/>
      </c>
      <c r="BR972" s="51" t="str">
        <f t="shared" si="6955"/>
        <v/>
      </c>
      <c r="BS972" s="69" t="str">
        <f t="shared" si="2920"/>
        <v/>
      </c>
      <c r="BT972" s="51"/>
      <c r="BU972" s="68" t="str">
        <f t="shared" si="6956"/>
        <v/>
      </c>
      <c r="BV972" s="65">
        <f t="shared" si="6957"/>
        <v>493231</v>
      </c>
      <c r="BW972" s="68" t="str">
        <f t="shared" si="6958"/>
        <v/>
      </c>
      <c r="BX972" s="68" t="str">
        <f t="shared" si="6959"/>
        <v/>
      </c>
      <c r="BY972" s="67" t="str">
        <f t="shared" si="44"/>
        <v/>
      </c>
      <c r="BZ972" s="68"/>
      <c r="CA972" s="65" t="str">
        <f t="shared" si="45"/>
        <v/>
      </c>
      <c r="CB972" s="67">
        <f t="shared" si="46"/>
        <v>61272</v>
      </c>
      <c r="CC972" s="67" t="str">
        <f t="shared" si="47"/>
        <v/>
      </c>
      <c r="CD972" s="67" t="str">
        <f t="shared" si="48"/>
        <v/>
      </c>
      <c r="CE972" s="67" t="str">
        <f t="shared" si="49"/>
        <v/>
      </c>
      <c r="CF972" s="68"/>
      <c r="CG972" s="68" t="str">
        <f t="shared" si="6960"/>
        <v/>
      </c>
      <c r="CH972" s="65">
        <f t="shared" si="6961"/>
        <v>493231</v>
      </c>
      <c r="CI972" s="68" t="str">
        <f t="shared" si="6962"/>
        <v/>
      </c>
      <c r="CJ972" s="68" t="str">
        <f t="shared" si="6963"/>
        <v/>
      </c>
      <c r="CK972" s="67" t="str">
        <f t="shared" si="54"/>
        <v/>
      </c>
      <c r="CL972" s="68"/>
      <c r="CM972" s="68" t="str">
        <f t="shared" si="6964"/>
        <v/>
      </c>
      <c r="CN972" s="65">
        <f t="shared" si="6965"/>
        <v>310446</v>
      </c>
      <c r="CO972" s="68" t="str">
        <f t="shared" si="6966"/>
        <v/>
      </c>
      <c r="CP972" s="68" t="str">
        <f t="shared" si="6967"/>
        <v/>
      </c>
      <c r="CQ972" s="67" t="str">
        <f t="shared" si="59"/>
        <v/>
      </c>
      <c r="CR972" s="68"/>
      <c r="CS972" s="68" t="str">
        <f t="shared" si="6968"/>
        <v/>
      </c>
      <c r="CT972" s="65">
        <f t="shared" si="6969"/>
        <v>54888</v>
      </c>
      <c r="CU972" s="68" t="str">
        <f t="shared" si="6970"/>
        <v/>
      </c>
      <c r="CV972" s="68" t="str">
        <f t="shared" si="6971"/>
        <v/>
      </c>
      <c r="CW972" s="67" t="str">
        <f t="shared" si="64"/>
        <v/>
      </c>
      <c r="CX972" s="68"/>
      <c r="CY972" s="68" t="str">
        <f t="shared" si="6972"/>
        <v/>
      </c>
      <c r="CZ972" s="65">
        <f t="shared" si="6973"/>
        <v>29976</v>
      </c>
      <c r="DA972" s="68" t="str">
        <f t="shared" si="6974"/>
        <v/>
      </c>
      <c r="DB972" s="68" t="str">
        <f t="shared" si="6975"/>
        <v/>
      </c>
      <c r="DC972" s="67" t="str">
        <f t="shared" si="69"/>
        <v/>
      </c>
      <c r="DD972" s="68"/>
      <c r="DE972" s="68" t="str">
        <f t="shared" si="6976"/>
        <v/>
      </c>
      <c r="DF972" s="65">
        <f t="shared" si="6977"/>
        <v>97921</v>
      </c>
      <c r="DG972" s="51" t="str">
        <f t="shared" si="6978"/>
        <v/>
      </c>
      <c r="DH972" s="51" t="str">
        <f t="shared" si="6979"/>
        <v/>
      </c>
      <c r="DI972" s="69" t="str">
        <f t="shared" si="74"/>
        <v/>
      </c>
      <c r="DJ972" s="51"/>
      <c r="DK972" s="51" t="str">
        <f t="shared" si="6980"/>
        <v/>
      </c>
      <c r="DL972" s="65">
        <f t="shared" si="6981"/>
        <v>0</v>
      </c>
      <c r="DM972" s="51" t="str">
        <f t="shared" si="6982"/>
        <v/>
      </c>
      <c r="DN972" s="51" t="str">
        <f t="shared" si="6983"/>
        <v/>
      </c>
      <c r="DO972" s="69" t="str">
        <f t="shared" si="79"/>
        <v/>
      </c>
      <c r="DP972" s="51"/>
      <c r="DQ972" s="51"/>
      <c r="DR972" s="51"/>
      <c r="DS972" s="51"/>
      <c r="DT972" s="51"/>
      <c r="DU972" s="181"/>
    </row>
    <row r="973" spans="1:125" ht="15" x14ac:dyDescent="0.25">
      <c r="A973" s="50">
        <v>2016</v>
      </c>
      <c r="B973" s="51" t="s">
        <v>881</v>
      </c>
      <c r="C973" s="50" t="s">
        <v>880</v>
      </c>
      <c r="D973" s="53" t="s">
        <v>1527</v>
      </c>
      <c r="E973" s="50" t="s">
        <v>364</v>
      </c>
      <c r="F973" s="220">
        <v>52101</v>
      </c>
      <c r="G973" s="220" t="s">
        <v>364</v>
      </c>
      <c r="H973" s="220">
        <v>63380</v>
      </c>
      <c r="I973" s="61">
        <v>526835</v>
      </c>
      <c r="J973" s="50"/>
      <c r="K973" s="50" t="s">
        <v>2032</v>
      </c>
      <c r="L973" s="58" t="s">
        <v>2032</v>
      </c>
      <c r="M973" s="58" t="s">
        <v>2032</v>
      </c>
      <c r="N973" s="58" t="s">
        <v>2032</v>
      </c>
      <c r="O973" s="58" t="s">
        <v>2032</v>
      </c>
      <c r="P973" s="59"/>
      <c r="Q973" s="60">
        <v>380315</v>
      </c>
      <c r="R973" s="60">
        <v>50604</v>
      </c>
      <c r="S973" s="60">
        <v>25207</v>
      </c>
      <c r="T973" s="60">
        <v>68989</v>
      </c>
      <c r="U973" s="60">
        <v>1720</v>
      </c>
      <c r="V973" s="79"/>
      <c r="W973" s="90">
        <f t="shared" si="6033"/>
        <v>526835</v>
      </c>
      <c r="X973" s="101">
        <v>439979</v>
      </c>
      <c r="Y973" s="50" t="s">
        <v>167</v>
      </c>
      <c r="Z973" s="50" t="s">
        <v>1527</v>
      </c>
      <c r="AA973" s="51" t="str">
        <f t="shared" si="6946"/>
        <v/>
      </c>
      <c r="AB973" s="68" t="str">
        <f t="shared" si="6947"/>
        <v/>
      </c>
      <c r="AC973" s="68" t="str">
        <f t="shared" si="6948"/>
        <v/>
      </c>
      <c r="AD973" s="68" t="str">
        <f t="shared" si="6949"/>
        <v/>
      </c>
      <c r="AE973" s="68" t="str">
        <f t="shared" si="6950"/>
        <v/>
      </c>
      <c r="AF973" s="68" t="str">
        <f t="shared" si="6951"/>
        <v/>
      </c>
      <c r="AG973" s="67" t="str">
        <f t="shared" si="7"/>
        <v/>
      </c>
      <c r="AH973" s="51"/>
      <c r="AI973" s="51" t="str">
        <f t="shared" si="8"/>
        <v/>
      </c>
      <c r="AJ973" s="68" t="str">
        <f t="shared" si="9"/>
        <v/>
      </c>
      <c r="AK973" s="68" t="str">
        <f t="shared" si="10"/>
        <v/>
      </c>
      <c r="AL973" s="68" t="str">
        <f t="shared" si="11"/>
        <v/>
      </c>
      <c r="AM973" s="68" t="str">
        <f t="shared" si="12"/>
        <v/>
      </c>
      <c r="AN973" s="68" t="str">
        <f t="shared" si="13"/>
        <v/>
      </c>
      <c r="AO973" s="67" t="str">
        <f t="shared" si="14"/>
        <v/>
      </c>
      <c r="AP973" s="51"/>
      <c r="AQ973" s="51" t="str">
        <f t="shared" si="15"/>
        <v/>
      </c>
      <c r="AR973" s="68" t="str">
        <f t="shared" si="16"/>
        <v/>
      </c>
      <c r="AS973" s="68" t="str">
        <f t="shared" si="17"/>
        <v/>
      </c>
      <c r="AT973" s="68" t="str">
        <f t="shared" si="18"/>
        <v/>
      </c>
      <c r="AU973" s="68" t="str">
        <f t="shared" si="19"/>
        <v/>
      </c>
      <c r="AV973" s="68" t="str">
        <f t="shared" si="20"/>
        <v/>
      </c>
      <c r="AW973" s="67" t="str">
        <f t="shared" si="21"/>
        <v/>
      </c>
      <c r="AX973" s="51"/>
      <c r="AY973" s="51" t="str">
        <f t="shared" si="22"/>
        <v/>
      </c>
      <c r="AZ973" s="68" t="str">
        <f t="shared" si="23"/>
        <v/>
      </c>
      <c r="BA973" s="68" t="str">
        <f t="shared" si="24"/>
        <v/>
      </c>
      <c r="BB973" s="68" t="str">
        <f t="shared" si="25"/>
        <v/>
      </c>
      <c r="BC973" s="68" t="str">
        <f t="shared" si="26"/>
        <v/>
      </c>
      <c r="BD973" s="68" t="str">
        <f t="shared" si="27"/>
        <v/>
      </c>
      <c r="BE973" s="68" t="str">
        <f t="shared" si="28"/>
        <v/>
      </c>
      <c r="BF973" s="51"/>
      <c r="BG973" s="69" t="str">
        <f t="shared" si="29"/>
        <v/>
      </c>
      <c r="BH973" s="67" t="str">
        <f t="shared" si="30"/>
        <v/>
      </c>
      <c r="BI973" s="67" t="str">
        <f t="shared" si="31"/>
        <v/>
      </c>
      <c r="BJ973" s="67" t="str">
        <f t="shared" si="32"/>
        <v/>
      </c>
      <c r="BK973" s="67" t="str">
        <f t="shared" si="33"/>
        <v/>
      </c>
      <c r="BL973" s="67" t="str">
        <f t="shared" si="34"/>
        <v/>
      </c>
      <c r="BM973" s="65" t="str">
        <f t="shared" si="35"/>
        <v/>
      </c>
      <c r="BN973" s="51"/>
      <c r="BO973" s="51" t="str">
        <f t="shared" si="6952"/>
        <v/>
      </c>
      <c r="BP973" s="51" t="str">
        <f t="shared" si="6953"/>
        <v/>
      </c>
      <c r="BQ973" s="71">
        <f t="shared" si="6954"/>
        <v>52101</v>
      </c>
      <c r="BR973" s="51" t="str">
        <f t="shared" si="6955"/>
        <v/>
      </c>
      <c r="BS973" s="69" t="str">
        <f t="shared" si="2920"/>
        <v/>
      </c>
      <c r="BT973" s="51"/>
      <c r="BU973" s="68" t="str">
        <f t="shared" si="6956"/>
        <v/>
      </c>
      <c r="BV973" s="68" t="str">
        <f t="shared" si="6957"/>
        <v/>
      </c>
      <c r="BW973" s="65">
        <f t="shared" si="6958"/>
        <v>526835</v>
      </c>
      <c r="BX973" s="68" t="str">
        <f t="shared" si="6959"/>
        <v/>
      </c>
      <c r="BY973" s="67" t="str">
        <f t="shared" si="44"/>
        <v/>
      </c>
      <c r="BZ973" s="68"/>
      <c r="CA973" s="65" t="str">
        <f t="shared" si="45"/>
        <v/>
      </c>
      <c r="CB973" s="67" t="str">
        <f t="shared" si="46"/>
        <v/>
      </c>
      <c r="CC973" s="67">
        <f t="shared" si="47"/>
        <v>439979</v>
      </c>
      <c r="CD973" s="67" t="str">
        <f t="shared" si="48"/>
        <v/>
      </c>
      <c r="CE973" s="67" t="str">
        <f t="shared" si="49"/>
        <v/>
      </c>
      <c r="CF973" s="68"/>
      <c r="CG973" s="68" t="str">
        <f t="shared" si="6960"/>
        <v/>
      </c>
      <c r="CH973" s="68" t="str">
        <f t="shared" si="6961"/>
        <v/>
      </c>
      <c r="CI973" s="65">
        <f t="shared" si="6962"/>
        <v>526835</v>
      </c>
      <c r="CJ973" s="68" t="str">
        <f t="shared" si="6963"/>
        <v/>
      </c>
      <c r="CK973" s="67" t="str">
        <f t="shared" si="54"/>
        <v/>
      </c>
      <c r="CL973" s="68"/>
      <c r="CM973" s="68" t="str">
        <f t="shared" si="6964"/>
        <v/>
      </c>
      <c r="CN973" s="68" t="str">
        <f t="shared" si="6965"/>
        <v/>
      </c>
      <c r="CO973" s="65">
        <f t="shared" si="6966"/>
        <v>380315</v>
      </c>
      <c r="CP973" s="68" t="str">
        <f t="shared" si="6967"/>
        <v/>
      </c>
      <c r="CQ973" s="67" t="str">
        <f t="shared" si="59"/>
        <v/>
      </c>
      <c r="CR973" s="68"/>
      <c r="CS973" s="68" t="str">
        <f t="shared" si="6968"/>
        <v/>
      </c>
      <c r="CT973" s="68" t="str">
        <f t="shared" si="6969"/>
        <v/>
      </c>
      <c r="CU973" s="65">
        <f t="shared" si="6970"/>
        <v>50604</v>
      </c>
      <c r="CV973" s="68" t="str">
        <f t="shared" si="6971"/>
        <v/>
      </c>
      <c r="CW973" s="67" t="str">
        <f t="shared" si="64"/>
        <v/>
      </c>
      <c r="CX973" s="68"/>
      <c r="CY973" s="68" t="str">
        <f t="shared" si="6972"/>
        <v/>
      </c>
      <c r="CZ973" s="68" t="str">
        <f t="shared" si="6973"/>
        <v/>
      </c>
      <c r="DA973" s="65">
        <f t="shared" si="6974"/>
        <v>25207</v>
      </c>
      <c r="DB973" s="68" t="str">
        <f t="shared" si="6975"/>
        <v/>
      </c>
      <c r="DC973" s="67" t="str">
        <f t="shared" si="69"/>
        <v/>
      </c>
      <c r="DD973" s="68"/>
      <c r="DE973" s="68" t="str">
        <f t="shared" si="6976"/>
        <v/>
      </c>
      <c r="DF973" s="51" t="str">
        <f t="shared" si="6977"/>
        <v/>
      </c>
      <c r="DG973" s="65">
        <f t="shared" si="6978"/>
        <v>68989</v>
      </c>
      <c r="DH973" s="51" t="str">
        <f t="shared" si="6979"/>
        <v/>
      </c>
      <c r="DI973" s="69" t="str">
        <f t="shared" si="74"/>
        <v/>
      </c>
      <c r="DJ973" s="51"/>
      <c r="DK973" s="51" t="str">
        <f t="shared" si="6980"/>
        <v/>
      </c>
      <c r="DL973" s="51" t="str">
        <f t="shared" si="6981"/>
        <v/>
      </c>
      <c r="DM973" s="65">
        <f t="shared" si="6982"/>
        <v>1720</v>
      </c>
      <c r="DN973" s="51" t="str">
        <f t="shared" si="6983"/>
        <v/>
      </c>
      <c r="DO973" s="69" t="str">
        <f t="shared" si="79"/>
        <v/>
      </c>
      <c r="DP973" s="51"/>
      <c r="DQ973" s="51"/>
      <c r="DR973" s="51"/>
      <c r="DS973" s="51"/>
      <c r="DT973" s="51"/>
      <c r="DU973" s="181"/>
    </row>
    <row r="974" spans="1:125" ht="15" x14ac:dyDescent="0.25">
      <c r="A974" s="50">
        <v>2017</v>
      </c>
      <c r="B974" s="51" t="s">
        <v>881</v>
      </c>
      <c r="C974" s="50" t="s">
        <v>880</v>
      </c>
      <c r="D974" s="53" t="s">
        <v>1527</v>
      </c>
      <c r="E974" s="50" t="s">
        <v>364</v>
      </c>
      <c r="F974" s="220">
        <v>43095</v>
      </c>
      <c r="G974" s="220" t="s">
        <v>364</v>
      </c>
      <c r="H974" s="220">
        <v>60823</v>
      </c>
      <c r="I974" s="61">
        <v>597799</v>
      </c>
      <c r="J974" s="50"/>
      <c r="K974" s="50" t="s">
        <v>2032</v>
      </c>
      <c r="L974" s="58" t="s">
        <v>2032</v>
      </c>
      <c r="M974" s="58" t="s">
        <v>2032</v>
      </c>
      <c r="N974" s="58" t="s">
        <v>2032</v>
      </c>
      <c r="O974" s="58" t="s">
        <v>2032</v>
      </c>
      <c r="P974" s="59"/>
      <c r="Q974" s="60">
        <v>460088</v>
      </c>
      <c r="R974" s="60">
        <v>34466</v>
      </c>
      <c r="S974" s="60">
        <v>24317</v>
      </c>
      <c r="T974" s="60">
        <v>78928</v>
      </c>
      <c r="U974" s="60">
        <v>0</v>
      </c>
      <c r="V974" s="79"/>
      <c r="W974" s="90">
        <f t="shared" si="6033"/>
        <v>597799</v>
      </c>
      <c r="X974" s="101">
        <v>21725</v>
      </c>
      <c r="Y974" s="50" t="s">
        <v>167</v>
      </c>
      <c r="Z974" s="50" t="s">
        <v>1527</v>
      </c>
      <c r="AA974" s="51" t="str">
        <f t="shared" si="6946"/>
        <v/>
      </c>
      <c r="AB974" s="68" t="str">
        <f t="shared" si="6947"/>
        <v/>
      </c>
      <c r="AC974" s="68" t="str">
        <f t="shared" si="6948"/>
        <v/>
      </c>
      <c r="AD974" s="68" t="str">
        <f t="shared" si="6949"/>
        <v/>
      </c>
      <c r="AE974" s="68" t="str">
        <f t="shared" si="6950"/>
        <v/>
      </c>
      <c r="AF974" s="68" t="str">
        <f t="shared" si="6951"/>
        <v/>
      </c>
      <c r="AG974" s="67" t="str">
        <f t="shared" si="7"/>
        <v/>
      </c>
      <c r="AH974" s="51"/>
      <c r="AI974" s="51" t="str">
        <f t="shared" si="8"/>
        <v/>
      </c>
      <c r="AJ974" s="68" t="str">
        <f t="shared" si="9"/>
        <v/>
      </c>
      <c r="AK974" s="68" t="str">
        <f t="shared" si="10"/>
        <v/>
      </c>
      <c r="AL974" s="68" t="str">
        <f t="shared" si="11"/>
        <v/>
      </c>
      <c r="AM974" s="68" t="str">
        <f t="shared" si="12"/>
        <v/>
      </c>
      <c r="AN974" s="68" t="str">
        <f t="shared" si="13"/>
        <v/>
      </c>
      <c r="AO974" s="67" t="str">
        <f t="shared" si="14"/>
        <v/>
      </c>
      <c r="AP974" s="51"/>
      <c r="AQ974" s="51" t="str">
        <f t="shared" si="15"/>
        <v/>
      </c>
      <c r="AR974" s="68" t="str">
        <f t="shared" si="16"/>
        <v/>
      </c>
      <c r="AS974" s="68" t="str">
        <f t="shared" si="17"/>
        <v/>
      </c>
      <c r="AT974" s="68" t="str">
        <f t="shared" si="18"/>
        <v/>
      </c>
      <c r="AU974" s="68" t="str">
        <f t="shared" si="19"/>
        <v/>
      </c>
      <c r="AV974" s="68" t="str">
        <f t="shared" si="20"/>
        <v/>
      </c>
      <c r="AW974" s="67" t="str">
        <f t="shared" si="21"/>
        <v/>
      </c>
      <c r="AX974" s="51"/>
      <c r="AY974" s="51" t="str">
        <f t="shared" si="22"/>
        <v/>
      </c>
      <c r="AZ974" s="68" t="str">
        <f t="shared" si="23"/>
        <v/>
      </c>
      <c r="BA974" s="68" t="str">
        <f t="shared" si="24"/>
        <v/>
      </c>
      <c r="BB974" s="68" t="str">
        <f t="shared" si="25"/>
        <v/>
      </c>
      <c r="BC974" s="68" t="str">
        <f t="shared" si="26"/>
        <v/>
      </c>
      <c r="BD974" s="68" t="str">
        <f t="shared" si="27"/>
        <v/>
      </c>
      <c r="BE974" s="68" t="str">
        <f t="shared" si="28"/>
        <v/>
      </c>
      <c r="BF974" s="51"/>
      <c r="BG974" s="69" t="str">
        <f t="shared" si="29"/>
        <v/>
      </c>
      <c r="BH974" s="67" t="str">
        <f t="shared" si="30"/>
        <v/>
      </c>
      <c r="BI974" s="67" t="str">
        <f t="shared" si="31"/>
        <v/>
      </c>
      <c r="BJ974" s="67" t="str">
        <f t="shared" si="32"/>
        <v/>
      </c>
      <c r="BK974" s="67" t="str">
        <f t="shared" si="33"/>
        <v/>
      </c>
      <c r="BL974" s="67" t="str">
        <f t="shared" si="34"/>
        <v/>
      </c>
      <c r="BM974" s="65" t="str">
        <f t="shared" si="35"/>
        <v/>
      </c>
      <c r="BN974" s="51"/>
      <c r="BO974" s="51" t="str">
        <f t="shared" si="6952"/>
        <v/>
      </c>
      <c r="BP974" s="51" t="str">
        <f t="shared" si="6953"/>
        <v/>
      </c>
      <c r="BQ974" s="51" t="str">
        <f t="shared" si="6954"/>
        <v/>
      </c>
      <c r="BR974" s="71">
        <f t="shared" si="6955"/>
        <v>43095</v>
      </c>
      <c r="BS974" s="69" t="str">
        <f t="shared" si="2920"/>
        <v/>
      </c>
      <c r="BT974" s="51"/>
      <c r="BU974" s="68" t="str">
        <f t="shared" si="6956"/>
        <v/>
      </c>
      <c r="BV974" s="68" t="str">
        <f t="shared" si="6957"/>
        <v/>
      </c>
      <c r="BW974" s="68" t="str">
        <f t="shared" si="6958"/>
        <v/>
      </c>
      <c r="BX974" s="65">
        <f t="shared" si="6959"/>
        <v>597799</v>
      </c>
      <c r="BY974" s="67" t="str">
        <f t="shared" si="44"/>
        <v/>
      </c>
      <c r="BZ974" s="68"/>
      <c r="CA974" s="65" t="str">
        <f t="shared" si="45"/>
        <v/>
      </c>
      <c r="CB974" s="67" t="str">
        <f t="shared" si="46"/>
        <v/>
      </c>
      <c r="CC974" s="67" t="str">
        <f t="shared" si="47"/>
        <v/>
      </c>
      <c r="CD974" s="67">
        <f t="shared" si="48"/>
        <v>21725</v>
      </c>
      <c r="CE974" s="67" t="str">
        <f t="shared" si="49"/>
        <v/>
      </c>
      <c r="CF974" s="68"/>
      <c r="CG974" s="68" t="str">
        <f t="shared" si="6960"/>
        <v/>
      </c>
      <c r="CH974" s="68" t="str">
        <f t="shared" si="6961"/>
        <v/>
      </c>
      <c r="CI974" s="68" t="str">
        <f t="shared" si="6962"/>
        <v/>
      </c>
      <c r="CJ974" s="65">
        <f t="shared" si="6963"/>
        <v>597799</v>
      </c>
      <c r="CK974" s="67" t="str">
        <f t="shared" si="54"/>
        <v/>
      </c>
      <c r="CL974" s="68"/>
      <c r="CM974" s="68" t="str">
        <f t="shared" si="6964"/>
        <v/>
      </c>
      <c r="CN974" s="68" t="str">
        <f t="shared" si="6965"/>
        <v/>
      </c>
      <c r="CO974" s="68" t="str">
        <f t="shared" si="6966"/>
        <v/>
      </c>
      <c r="CP974" s="65">
        <f t="shared" si="6967"/>
        <v>460088</v>
      </c>
      <c r="CQ974" s="67" t="str">
        <f t="shared" si="59"/>
        <v/>
      </c>
      <c r="CR974" s="68"/>
      <c r="CS974" s="68" t="str">
        <f t="shared" si="6968"/>
        <v/>
      </c>
      <c r="CT974" s="68" t="str">
        <f t="shared" si="6969"/>
        <v/>
      </c>
      <c r="CU974" s="68" t="str">
        <f t="shared" si="6970"/>
        <v/>
      </c>
      <c r="CV974" s="65">
        <f t="shared" si="6971"/>
        <v>34466</v>
      </c>
      <c r="CW974" s="67" t="str">
        <f t="shared" si="64"/>
        <v/>
      </c>
      <c r="CX974" s="68"/>
      <c r="CY974" s="68" t="str">
        <f t="shared" si="6972"/>
        <v/>
      </c>
      <c r="CZ974" s="68" t="str">
        <f t="shared" si="6973"/>
        <v/>
      </c>
      <c r="DA974" s="68" t="str">
        <f t="shared" si="6974"/>
        <v/>
      </c>
      <c r="DB974" s="65">
        <f t="shared" si="6975"/>
        <v>24317</v>
      </c>
      <c r="DC974" s="67" t="str">
        <f t="shared" si="69"/>
        <v/>
      </c>
      <c r="DD974" s="68"/>
      <c r="DE974" s="68" t="str">
        <f t="shared" si="6976"/>
        <v/>
      </c>
      <c r="DF974" s="51" t="str">
        <f t="shared" si="6977"/>
        <v/>
      </c>
      <c r="DG974" s="51" t="str">
        <f t="shared" si="6978"/>
        <v/>
      </c>
      <c r="DH974" s="65">
        <f t="shared" si="6979"/>
        <v>78928</v>
      </c>
      <c r="DI974" s="69" t="str">
        <f t="shared" si="74"/>
        <v/>
      </c>
      <c r="DJ974" s="51"/>
      <c r="DK974" s="51" t="str">
        <f t="shared" si="6980"/>
        <v/>
      </c>
      <c r="DL974" s="51" t="str">
        <f t="shared" si="6981"/>
        <v/>
      </c>
      <c r="DM974" s="51" t="str">
        <f t="shared" si="6982"/>
        <v/>
      </c>
      <c r="DN974" s="65">
        <f t="shared" si="6983"/>
        <v>0</v>
      </c>
      <c r="DO974" s="69" t="str">
        <f t="shared" si="79"/>
        <v/>
      </c>
      <c r="DP974" s="51"/>
      <c r="DQ974" s="51"/>
      <c r="DR974" s="51"/>
      <c r="DS974" s="51"/>
      <c r="DT974" s="51"/>
      <c r="DU974" s="181"/>
    </row>
    <row r="975" spans="1:125" ht="15" x14ac:dyDescent="0.25">
      <c r="A975" s="56">
        <v>2018</v>
      </c>
      <c r="B975" s="51" t="s">
        <v>881</v>
      </c>
      <c r="C975" s="50" t="s">
        <v>880</v>
      </c>
      <c r="D975" s="170" t="s">
        <v>1527</v>
      </c>
      <c r="E975" s="50" t="s">
        <v>364</v>
      </c>
      <c r="F975" s="89">
        <v>38669</v>
      </c>
      <c r="G975" s="89">
        <v>0</v>
      </c>
      <c r="H975" s="89">
        <v>60800</v>
      </c>
      <c r="I975" s="90">
        <v>603669</v>
      </c>
      <c r="J975" s="50"/>
      <c r="K975" s="50" t="s">
        <v>2032</v>
      </c>
      <c r="L975" s="58"/>
      <c r="M975" s="58"/>
      <c r="N975" s="58"/>
      <c r="O975" s="58"/>
      <c r="P975" s="91"/>
      <c r="Q975" s="92">
        <v>432096</v>
      </c>
      <c r="R975" s="92">
        <v>68992</v>
      </c>
      <c r="S975" s="92">
        <v>21850</v>
      </c>
      <c r="T975" s="92">
        <v>80731</v>
      </c>
      <c r="U975" s="94"/>
      <c r="V975" s="94"/>
      <c r="W975" s="90">
        <f t="shared" si="6033"/>
        <v>603669</v>
      </c>
      <c r="X975" s="90">
        <v>177052</v>
      </c>
      <c r="Y975" s="56" t="s">
        <v>167</v>
      </c>
      <c r="Z975" s="50"/>
      <c r="AA975" s="51"/>
      <c r="AB975" s="68"/>
      <c r="AC975" s="68"/>
      <c r="AD975" s="68"/>
      <c r="AE975" s="68"/>
      <c r="AF975" s="68"/>
      <c r="AG975" s="67" t="str">
        <f t="shared" si="7"/>
        <v/>
      </c>
      <c r="AH975" s="51"/>
      <c r="AI975" s="51" t="str">
        <f t="shared" si="8"/>
        <v/>
      </c>
      <c r="AJ975" s="68" t="str">
        <f t="shared" si="9"/>
        <v/>
      </c>
      <c r="AK975" s="68" t="str">
        <f t="shared" si="10"/>
        <v/>
      </c>
      <c r="AL975" s="68" t="str">
        <f t="shared" si="11"/>
        <v/>
      </c>
      <c r="AM975" s="68" t="str">
        <f t="shared" si="12"/>
        <v/>
      </c>
      <c r="AN975" s="68" t="str">
        <f t="shared" si="13"/>
        <v/>
      </c>
      <c r="AO975" s="67" t="str">
        <f t="shared" si="14"/>
        <v/>
      </c>
      <c r="AP975" s="51"/>
      <c r="AQ975" s="51" t="str">
        <f t="shared" si="15"/>
        <v/>
      </c>
      <c r="AR975" s="68" t="str">
        <f t="shared" si="16"/>
        <v/>
      </c>
      <c r="AS975" s="68" t="str">
        <f t="shared" si="17"/>
        <v/>
      </c>
      <c r="AT975" s="68" t="str">
        <f t="shared" si="18"/>
        <v/>
      </c>
      <c r="AU975" s="68" t="str">
        <f t="shared" si="19"/>
        <v/>
      </c>
      <c r="AV975" s="68" t="str">
        <f t="shared" si="20"/>
        <v/>
      </c>
      <c r="AW975" s="67" t="str">
        <f t="shared" si="21"/>
        <v/>
      </c>
      <c r="AX975" s="51"/>
      <c r="AY975" s="51" t="str">
        <f t="shared" si="22"/>
        <v/>
      </c>
      <c r="AZ975" s="68" t="str">
        <f t="shared" si="23"/>
        <v/>
      </c>
      <c r="BA975" s="68" t="str">
        <f t="shared" si="24"/>
        <v/>
      </c>
      <c r="BB975" s="68" t="str">
        <f t="shared" si="25"/>
        <v/>
      </c>
      <c r="BC975" s="68" t="str">
        <f t="shared" si="26"/>
        <v/>
      </c>
      <c r="BD975" s="68" t="str">
        <f t="shared" si="27"/>
        <v/>
      </c>
      <c r="BE975" s="68" t="str">
        <f t="shared" si="28"/>
        <v/>
      </c>
      <c r="BF975" s="51"/>
      <c r="BG975" s="69" t="str">
        <f t="shared" si="29"/>
        <v/>
      </c>
      <c r="BH975" s="67" t="str">
        <f t="shared" si="30"/>
        <v/>
      </c>
      <c r="BI975" s="67" t="str">
        <f t="shared" si="31"/>
        <v/>
      </c>
      <c r="BJ975" s="67" t="str">
        <f t="shared" si="32"/>
        <v/>
      </c>
      <c r="BK975" s="67" t="str">
        <f t="shared" si="33"/>
        <v/>
      </c>
      <c r="BL975" s="67" t="str">
        <f t="shared" si="34"/>
        <v/>
      </c>
      <c r="BM975" s="65" t="str">
        <f t="shared" si="35"/>
        <v/>
      </c>
      <c r="BN975" s="70"/>
      <c r="BO975" s="70"/>
      <c r="BP975" s="51"/>
      <c r="BQ975" s="51"/>
      <c r="BR975" s="51"/>
      <c r="BS975" s="96">
        <f t="shared" si="2920"/>
        <v>38669</v>
      </c>
      <c r="BT975" s="70"/>
      <c r="BU975" s="65"/>
      <c r="BV975" s="68"/>
      <c r="BW975" s="68"/>
      <c r="BX975" s="68"/>
      <c r="BY975" s="67">
        <f t="shared" si="44"/>
        <v>603669</v>
      </c>
      <c r="BZ975" s="65"/>
      <c r="CA975" s="65" t="str">
        <f t="shared" si="45"/>
        <v/>
      </c>
      <c r="CB975" s="67" t="str">
        <f t="shared" si="46"/>
        <v/>
      </c>
      <c r="CC975" s="67" t="str">
        <f t="shared" si="47"/>
        <v/>
      </c>
      <c r="CD975" s="67" t="str">
        <f t="shared" si="48"/>
        <v/>
      </c>
      <c r="CE975" s="67">
        <f t="shared" si="49"/>
        <v>177052</v>
      </c>
      <c r="CF975" s="65"/>
      <c r="CG975" s="65"/>
      <c r="CH975" s="68"/>
      <c r="CI975" s="68"/>
      <c r="CJ975" s="68"/>
      <c r="CK975" s="67">
        <f t="shared" si="54"/>
        <v>603669</v>
      </c>
      <c r="CL975" s="65"/>
      <c r="CM975" s="65"/>
      <c r="CN975" s="68"/>
      <c r="CO975" s="68"/>
      <c r="CP975" s="68"/>
      <c r="CQ975" s="67">
        <f t="shared" si="59"/>
        <v>432096</v>
      </c>
      <c r="CR975" s="65"/>
      <c r="CS975" s="65"/>
      <c r="CT975" s="68"/>
      <c r="CU975" s="68"/>
      <c r="CV975" s="68"/>
      <c r="CW975" s="67">
        <f t="shared" si="64"/>
        <v>68992</v>
      </c>
      <c r="CX975" s="65"/>
      <c r="CY975" s="65"/>
      <c r="CZ975" s="68"/>
      <c r="DA975" s="68"/>
      <c r="DB975" s="68"/>
      <c r="DC975" s="67">
        <f t="shared" si="69"/>
        <v>21850</v>
      </c>
      <c r="DD975" s="65"/>
      <c r="DE975" s="65"/>
      <c r="DF975" s="51"/>
      <c r="DG975" s="51"/>
      <c r="DH975" s="51"/>
      <c r="DI975" s="67">
        <f t="shared" si="74"/>
        <v>80731</v>
      </c>
      <c r="DJ975" s="70"/>
      <c r="DK975" s="70"/>
      <c r="DL975" s="51"/>
      <c r="DM975" s="51"/>
      <c r="DN975" s="51"/>
      <c r="DO975" s="67">
        <f t="shared" si="79"/>
        <v>432096</v>
      </c>
      <c r="DP975" s="51"/>
      <c r="DQ975" s="51"/>
      <c r="DR975" s="51"/>
      <c r="DS975" s="51"/>
      <c r="DT975" s="51"/>
      <c r="DU975" s="181"/>
    </row>
    <row r="976" spans="1:125" ht="15" x14ac:dyDescent="0.25">
      <c r="A976" s="50"/>
      <c r="B976" s="51"/>
      <c r="C976" s="50"/>
      <c r="D976" s="53"/>
      <c r="E976" s="50"/>
      <c r="F976" s="220"/>
      <c r="G976" s="220"/>
      <c r="H976" s="220"/>
      <c r="I976" s="61"/>
      <c r="J976" s="50"/>
      <c r="K976" s="50" t="s">
        <v>2032</v>
      </c>
      <c r="L976" s="58"/>
      <c r="M976" s="58"/>
      <c r="N976" s="58"/>
      <c r="O976" s="58"/>
      <c r="P976" s="59"/>
      <c r="Q976" s="60"/>
      <c r="R976" s="60"/>
      <c r="S976" s="60"/>
      <c r="T976" s="60"/>
      <c r="U976" s="60"/>
      <c r="V976" s="79"/>
      <c r="W976" s="90">
        <f t="shared" si="6033"/>
        <v>0</v>
      </c>
      <c r="X976" s="101"/>
      <c r="Y976" s="50"/>
      <c r="Z976" s="50"/>
      <c r="AA976" s="51"/>
      <c r="AB976" s="68"/>
      <c r="AC976" s="68"/>
      <c r="AD976" s="68"/>
      <c r="AE976" s="68"/>
      <c r="AF976" s="68"/>
      <c r="AG976" s="67" t="str">
        <f t="shared" si="7"/>
        <v/>
      </c>
      <c r="AH976" s="51"/>
      <c r="AI976" s="51" t="str">
        <f t="shared" si="8"/>
        <v/>
      </c>
      <c r="AJ976" s="68" t="str">
        <f t="shared" si="9"/>
        <v/>
      </c>
      <c r="AK976" s="68" t="str">
        <f t="shared" si="10"/>
        <v/>
      </c>
      <c r="AL976" s="68" t="str">
        <f t="shared" si="11"/>
        <v/>
      </c>
      <c r="AM976" s="68" t="str">
        <f t="shared" si="12"/>
        <v/>
      </c>
      <c r="AN976" s="68" t="str">
        <f t="shared" si="13"/>
        <v/>
      </c>
      <c r="AO976" s="67" t="str">
        <f t="shared" si="14"/>
        <v/>
      </c>
      <c r="AP976" s="51"/>
      <c r="AQ976" s="51" t="str">
        <f t="shared" si="15"/>
        <v/>
      </c>
      <c r="AR976" s="68" t="str">
        <f t="shared" si="16"/>
        <v/>
      </c>
      <c r="AS976" s="68" t="str">
        <f t="shared" si="17"/>
        <v/>
      </c>
      <c r="AT976" s="68" t="str">
        <f t="shared" si="18"/>
        <v/>
      </c>
      <c r="AU976" s="68" t="str">
        <f t="shared" si="19"/>
        <v/>
      </c>
      <c r="AV976" s="68" t="str">
        <f t="shared" si="20"/>
        <v/>
      </c>
      <c r="AW976" s="67" t="str">
        <f t="shared" si="21"/>
        <v/>
      </c>
      <c r="AX976" s="51"/>
      <c r="AY976" s="51" t="str">
        <f t="shared" si="22"/>
        <v/>
      </c>
      <c r="AZ976" s="68" t="str">
        <f t="shared" si="23"/>
        <v/>
      </c>
      <c r="BA976" s="68" t="str">
        <f t="shared" si="24"/>
        <v/>
      </c>
      <c r="BB976" s="68" t="str">
        <f t="shared" si="25"/>
        <v/>
      </c>
      <c r="BC976" s="68" t="str">
        <f t="shared" si="26"/>
        <v/>
      </c>
      <c r="BD976" s="68" t="str">
        <f t="shared" si="27"/>
        <v/>
      </c>
      <c r="BE976" s="68" t="str">
        <f t="shared" si="28"/>
        <v/>
      </c>
      <c r="BF976" s="51"/>
      <c r="BG976" s="69" t="str">
        <f t="shared" si="29"/>
        <v/>
      </c>
      <c r="BH976" s="67" t="str">
        <f t="shared" si="30"/>
        <v/>
      </c>
      <c r="BI976" s="67" t="str">
        <f t="shared" si="31"/>
        <v/>
      </c>
      <c r="BJ976" s="67" t="str">
        <f t="shared" si="32"/>
        <v/>
      </c>
      <c r="BK976" s="67" t="str">
        <f t="shared" si="33"/>
        <v/>
      </c>
      <c r="BL976" s="67" t="str">
        <f t="shared" si="34"/>
        <v/>
      </c>
      <c r="BM976" s="65" t="str">
        <f t="shared" si="35"/>
        <v/>
      </c>
      <c r="BN976" s="70"/>
      <c r="BO976" s="70"/>
      <c r="BP976" s="51"/>
      <c r="BQ976" s="51"/>
      <c r="BR976" s="51"/>
      <c r="BS976" s="69" t="str">
        <f t="shared" si="2920"/>
        <v/>
      </c>
      <c r="BT976" s="70"/>
      <c r="BU976" s="65"/>
      <c r="BV976" s="68"/>
      <c r="BW976" s="68"/>
      <c r="BX976" s="68"/>
      <c r="BY976" s="67" t="str">
        <f t="shared" si="44"/>
        <v/>
      </c>
      <c r="BZ976" s="65"/>
      <c r="CA976" s="65" t="str">
        <f t="shared" si="45"/>
        <v/>
      </c>
      <c r="CB976" s="67" t="str">
        <f t="shared" si="46"/>
        <v/>
      </c>
      <c r="CC976" s="67" t="str">
        <f t="shared" si="47"/>
        <v/>
      </c>
      <c r="CD976" s="67" t="str">
        <f t="shared" si="48"/>
        <v/>
      </c>
      <c r="CE976" s="67" t="str">
        <f t="shared" si="49"/>
        <v/>
      </c>
      <c r="CF976" s="65"/>
      <c r="CG976" s="65"/>
      <c r="CH976" s="68"/>
      <c r="CI976" s="68"/>
      <c r="CJ976" s="68"/>
      <c r="CK976" s="67" t="str">
        <f t="shared" si="54"/>
        <v/>
      </c>
      <c r="CL976" s="65"/>
      <c r="CM976" s="65"/>
      <c r="CN976" s="68"/>
      <c r="CO976" s="68"/>
      <c r="CP976" s="68"/>
      <c r="CQ976" s="67" t="str">
        <f t="shared" si="59"/>
        <v/>
      </c>
      <c r="CR976" s="65"/>
      <c r="CS976" s="65"/>
      <c r="CT976" s="68"/>
      <c r="CU976" s="68"/>
      <c r="CV976" s="68"/>
      <c r="CW976" s="67" t="str">
        <f t="shared" si="64"/>
        <v/>
      </c>
      <c r="CX976" s="65"/>
      <c r="CY976" s="65"/>
      <c r="CZ976" s="68"/>
      <c r="DA976" s="68"/>
      <c r="DB976" s="68"/>
      <c r="DC976" s="67" t="str">
        <f t="shared" si="69"/>
        <v/>
      </c>
      <c r="DD976" s="65"/>
      <c r="DE976" s="65"/>
      <c r="DF976" s="51"/>
      <c r="DG976" s="51"/>
      <c r="DH976" s="51"/>
      <c r="DI976" s="69" t="str">
        <f t="shared" si="74"/>
        <v/>
      </c>
      <c r="DJ976" s="70"/>
      <c r="DK976" s="70"/>
      <c r="DL976" s="51"/>
      <c r="DM976" s="51"/>
      <c r="DN976" s="51"/>
      <c r="DO976" s="69" t="str">
        <f t="shared" si="79"/>
        <v/>
      </c>
      <c r="DP976" s="51"/>
      <c r="DQ976" s="51"/>
      <c r="DR976" s="51"/>
      <c r="DS976" s="51"/>
      <c r="DT976" s="51"/>
      <c r="DU976" s="181"/>
    </row>
    <row r="977" spans="1:125" ht="15" x14ac:dyDescent="0.25">
      <c r="A977" s="50">
        <v>2014</v>
      </c>
      <c r="B977" s="51" t="s">
        <v>1200</v>
      </c>
      <c r="C977" s="50" t="s">
        <v>1201</v>
      </c>
      <c r="D977" s="53" t="s">
        <v>1931</v>
      </c>
      <c r="E977" s="50" t="s">
        <v>364</v>
      </c>
      <c r="F977" s="220">
        <v>15688</v>
      </c>
      <c r="G977" s="220" t="s">
        <v>364</v>
      </c>
      <c r="H977" s="220">
        <v>159735</v>
      </c>
      <c r="I977" s="61">
        <v>533780</v>
      </c>
      <c r="J977" s="50"/>
      <c r="K977" s="50" t="s">
        <v>2032</v>
      </c>
      <c r="L977" s="58" t="s">
        <v>2032</v>
      </c>
      <c r="M977" s="58" t="s">
        <v>2032</v>
      </c>
      <c r="N977" s="58" t="s">
        <v>2032</v>
      </c>
      <c r="O977" s="58" t="s">
        <v>2032</v>
      </c>
      <c r="P977" s="59"/>
      <c r="Q977" s="60">
        <v>41373</v>
      </c>
      <c r="R977" s="60">
        <v>0</v>
      </c>
      <c r="S977" s="60">
        <v>94140</v>
      </c>
      <c r="T977" s="60">
        <v>390205</v>
      </c>
      <c r="U977" s="60">
        <v>8062</v>
      </c>
      <c r="V977" s="79"/>
      <c r="W977" s="90">
        <f t="shared" si="6033"/>
        <v>533780</v>
      </c>
      <c r="X977" s="101">
        <v>0</v>
      </c>
      <c r="Y977" s="50" t="s">
        <v>167</v>
      </c>
      <c r="Z977" s="50" t="s">
        <v>1931</v>
      </c>
      <c r="AA977" s="51" t="str">
        <f t="shared" ref="AA977:AA980" si="6984">IF(A977 =2014,IF(Y977 ="",F977,""),"")</f>
        <v/>
      </c>
      <c r="AB977" s="68" t="str">
        <f t="shared" ref="AB977:AB980" si="6985">IF(A977 =2014,IF(Y977 ="",I977,""),"")</f>
        <v/>
      </c>
      <c r="AC977" s="68" t="str">
        <f t="shared" ref="AC977:AC980" si="6986">IF(A977 =2014,IF(Y977 ="",Q977,""),"")</f>
        <v/>
      </c>
      <c r="AD977" s="68" t="str">
        <f t="shared" ref="AD977:AD980" si="6987">IF(A977 =2014,IF(Y977 ="",R977,""),"")</f>
        <v/>
      </c>
      <c r="AE977" s="68" t="str">
        <f t="shared" ref="AE977:AE980" si="6988">IF(A977 =2014,IF(Y977 ="",S977,""),"")</f>
        <v/>
      </c>
      <c r="AF977" s="68" t="str">
        <f t="shared" ref="AF977:AF980" si="6989">IF(A977 =2014,IF(Y977 ="",T977+U977,""),"")</f>
        <v/>
      </c>
      <c r="AG977" s="67" t="str">
        <f t="shared" si="7"/>
        <v/>
      </c>
      <c r="AH977" s="51"/>
      <c r="AI977" s="51" t="str">
        <f t="shared" si="8"/>
        <v/>
      </c>
      <c r="AJ977" s="68" t="str">
        <f t="shared" si="9"/>
        <v/>
      </c>
      <c r="AK977" s="68" t="str">
        <f t="shared" si="10"/>
        <v/>
      </c>
      <c r="AL977" s="68" t="str">
        <f t="shared" si="11"/>
        <v/>
      </c>
      <c r="AM977" s="68" t="str">
        <f t="shared" si="12"/>
        <v/>
      </c>
      <c r="AN977" s="68" t="str">
        <f t="shared" si="13"/>
        <v/>
      </c>
      <c r="AO977" s="67" t="str">
        <f t="shared" si="14"/>
        <v/>
      </c>
      <c r="AP977" s="51"/>
      <c r="AQ977" s="51" t="str">
        <f t="shared" si="15"/>
        <v/>
      </c>
      <c r="AR977" s="68" t="str">
        <f t="shared" si="16"/>
        <v/>
      </c>
      <c r="AS977" s="68" t="str">
        <f t="shared" si="17"/>
        <v/>
      </c>
      <c r="AT977" s="68" t="str">
        <f t="shared" si="18"/>
        <v/>
      </c>
      <c r="AU977" s="68" t="str">
        <f t="shared" si="19"/>
        <v/>
      </c>
      <c r="AV977" s="68" t="str">
        <f t="shared" si="20"/>
        <v/>
      </c>
      <c r="AW977" s="67" t="str">
        <f t="shared" si="21"/>
        <v/>
      </c>
      <c r="AX977" s="51"/>
      <c r="AY977" s="51" t="str">
        <f t="shared" si="22"/>
        <v/>
      </c>
      <c r="AZ977" s="68" t="str">
        <f t="shared" si="23"/>
        <v/>
      </c>
      <c r="BA977" s="68" t="str">
        <f t="shared" si="24"/>
        <v/>
      </c>
      <c r="BB977" s="68" t="str">
        <f t="shared" si="25"/>
        <v/>
      </c>
      <c r="BC977" s="68" t="str">
        <f t="shared" si="26"/>
        <v/>
      </c>
      <c r="BD977" s="68" t="str">
        <f t="shared" si="27"/>
        <v/>
      </c>
      <c r="BE977" s="68" t="str">
        <f t="shared" si="28"/>
        <v/>
      </c>
      <c r="BF977" s="51"/>
      <c r="BG977" s="69" t="str">
        <f t="shared" si="29"/>
        <v/>
      </c>
      <c r="BH977" s="67" t="str">
        <f t="shared" si="30"/>
        <v/>
      </c>
      <c r="BI977" s="67" t="str">
        <f t="shared" si="31"/>
        <v/>
      </c>
      <c r="BJ977" s="67" t="str">
        <f t="shared" si="32"/>
        <v/>
      </c>
      <c r="BK977" s="67" t="str">
        <f t="shared" si="33"/>
        <v/>
      </c>
      <c r="BL977" s="67" t="str">
        <f t="shared" si="34"/>
        <v/>
      </c>
      <c r="BM977" s="65" t="str">
        <f t="shared" si="35"/>
        <v/>
      </c>
      <c r="BN977" s="70"/>
      <c r="BO977" s="71">
        <f t="shared" ref="BO977:BO980" si="6990">IF(A977 =2014,F977,"")</f>
        <v>15688</v>
      </c>
      <c r="BP977" s="51" t="str">
        <f t="shared" ref="BP977:BP980" si="6991">IF(A977 =2015,F977,"")</f>
        <v/>
      </c>
      <c r="BQ977" s="51" t="str">
        <f t="shared" ref="BQ977:BQ980" si="6992">IF(A977 =2016,F977,"")</f>
        <v/>
      </c>
      <c r="BR977" s="51" t="str">
        <f t="shared" ref="BR977:BR980" si="6993">IF(A977 =2017,F977,"")</f>
        <v/>
      </c>
      <c r="BS977" s="69" t="str">
        <f t="shared" si="2920"/>
        <v/>
      </c>
      <c r="BT977" s="70"/>
      <c r="BU977" s="65">
        <f t="shared" ref="BU977:BU980" si="6994">IF(A977 =2014,I977,"")</f>
        <v>533780</v>
      </c>
      <c r="BV977" s="68" t="str">
        <f t="shared" ref="BV977:BV980" si="6995">IF(A977 =2015,I977,"")</f>
        <v/>
      </c>
      <c r="BW977" s="68" t="str">
        <f t="shared" ref="BW977:BW980" si="6996">IF(A977 =2016,I977,"")</f>
        <v/>
      </c>
      <c r="BX977" s="68" t="str">
        <f t="shared" ref="BX977:BX980" si="6997">IF(A977 =2017,I977,"")</f>
        <v/>
      </c>
      <c r="BY977" s="67" t="str">
        <f t="shared" si="44"/>
        <v/>
      </c>
      <c r="BZ977" s="65"/>
      <c r="CA977" s="65">
        <f t="shared" si="45"/>
        <v>0</v>
      </c>
      <c r="CB977" s="67" t="str">
        <f t="shared" si="46"/>
        <v/>
      </c>
      <c r="CC977" s="67" t="str">
        <f t="shared" si="47"/>
        <v/>
      </c>
      <c r="CD977" s="67" t="str">
        <f t="shared" si="48"/>
        <v/>
      </c>
      <c r="CE977" s="67" t="str">
        <f t="shared" si="49"/>
        <v/>
      </c>
      <c r="CF977" s="65"/>
      <c r="CG977" s="65">
        <f t="shared" ref="CG977:CG980" si="6998">IF(A977 =2014,Q977+R977+S977+T977+U977,"")</f>
        <v>533780</v>
      </c>
      <c r="CH977" s="68" t="str">
        <f t="shared" ref="CH977:CH980" si="6999">IF(A977 =2015,Q977+R977+S977+T977+U977,"")</f>
        <v/>
      </c>
      <c r="CI977" s="68" t="str">
        <f t="shared" ref="CI977:CI980" si="7000">IF(A977 =2016,Q977+R977+S977+T977+U977,"")</f>
        <v/>
      </c>
      <c r="CJ977" s="68" t="str">
        <f t="shared" ref="CJ977:CJ980" si="7001">IF(A977 =2017,Q977+R977+S977+T977+U977,"")</f>
        <v/>
      </c>
      <c r="CK977" s="67" t="str">
        <f t="shared" si="54"/>
        <v/>
      </c>
      <c r="CL977" s="65"/>
      <c r="CM977" s="65">
        <f t="shared" ref="CM977:CM980" si="7002">IF(A977 =2014,Q977,"")</f>
        <v>41373</v>
      </c>
      <c r="CN977" s="68" t="str">
        <f t="shared" ref="CN977:CN980" si="7003">IF(A977 =2015,Q977,"")</f>
        <v/>
      </c>
      <c r="CO977" s="68" t="str">
        <f t="shared" ref="CO977:CO980" si="7004">IF(A977 =2016,Q977,"")</f>
        <v/>
      </c>
      <c r="CP977" s="68" t="str">
        <f t="shared" ref="CP977:CP980" si="7005">IF(A977 =2017,Q977,"")</f>
        <v/>
      </c>
      <c r="CQ977" s="67" t="str">
        <f t="shared" si="59"/>
        <v/>
      </c>
      <c r="CR977" s="65"/>
      <c r="CS977" s="65">
        <f t="shared" ref="CS977:CS980" si="7006">IF(A977 =2014,R977,"")</f>
        <v>0</v>
      </c>
      <c r="CT977" s="68" t="str">
        <f t="shared" ref="CT977:CT980" si="7007">IF(A977 =2015,R977,"")</f>
        <v/>
      </c>
      <c r="CU977" s="68" t="str">
        <f t="shared" ref="CU977:CU980" si="7008">IF(A977 =2016,R977,"")</f>
        <v/>
      </c>
      <c r="CV977" s="68" t="str">
        <f t="shared" ref="CV977:CV980" si="7009">IF(A977 =2017,R977,"")</f>
        <v/>
      </c>
      <c r="CW977" s="67" t="str">
        <f t="shared" si="64"/>
        <v/>
      </c>
      <c r="CX977" s="65"/>
      <c r="CY977" s="65">
        <f t="shared" ref="CY977:CY980" si="7010">IF(A977 =2014,S977,"")</f>
        <v>94140</v>
      </c>
      <c r="CZ977" s="68" t="str">
        <f t="shared" ref="CZ977:CZ980" si="7011">IF(A977 =2015,S977,"")</f>
        <v/>
      </c>
      <c r="DA977" s="68" t="str">
        <f t="shared" ref="DA977:DA980" si="7012">IF(A977 =2016,S977,"")</f>
        <v/>
      </c>
      <c r="DB977" s="68" t="str">
        <f t="shared" ref="DB977:DB980" si="7013">IF(A977 =2017,S977,"")</f>
        <v/>
      </c>
      <c r="DC977" s="67" t="str">
        <f t="shared" si="69"/>
        <v/>
      </c>
      <c r="DD977" s="65"/>
      <c r="DE977" s="65">
        <f t="shared" ref="DE977:DE980" si="7014">IF(A977 =2014,T977,"")</f>
        <v>390205</v>
      </c>
      <c r="DF977" s="51" t="str">
        <f t="shared" ref="DF977:DF980" si="7015">IF(A977 =2015,T977,"")</f>
        <v/>
      </c>
      <c r="DG977" s="51" t="str">
        <f t="shared" ref="DG977:DG980" si="7016">IF(A977 =2016,T977,"")</f>
        <v/>
      </c>
      <c r="DH977" s="51" t="str">
        <f t="shared" ref="DH977:DH980" si="7017">IF(A977 =2017,T977,"")</f>
        <v/>
      </c>
      <c r="DI977" s="69" t="str">
        <f t="shared" si="74"/>
        <v/>
      </c>
      <c r="DJ977" s="70"/>
      <c r="DK977" s="65">
        <f t="shared" ref="DK977:DK980" si="7018">IF(A977 =2014,U977,"")</f>
        <v>8062</v>
      </c>
      <c r="DL977" s="51" t="str">
        <f t="shared" ref="DL977:DL980" si="7019">IF(A977 =2015,U977,"")</f>
        <v/>
      </c>
      <c r="DM977" s="51" t="str">
        <f t="shared" ref="DM977:DM980" si="7020">IF(A977 =2016,U977,"")</f>
        <v/>
      </c>
      <c r="DN977" s="51" t="str">
        <f t="shared" ref="DN977:DN980" si="7021">IF(A977 =2017,U977,"")</f>
        <v/>
      </c>
      <c r="DO977" s="69" t="str">
        <f t="shared" si="79"/>
        <v/>
      </c>
      <c r="DP977" s="51"/>
      <c r="DQ977" s="51"/>
      <c r="DR977" s="51"/>
      <c r="DS977" s="51"/>
      <c r="DT977" s="51"/>
      <c r="DU977" s="181"/>
    </row>
    <row r="978" spans="1:125" ht="15" x14ac:dyDescent="0.25">
      <c r="A978" s="50">
        <v>2015</v>
      </c>
      <c r="B978" s="51" t="s">
        <v>1200</v>
      </c>
      <c r="C978" s="50" t="s">
        <v>1201</v>
      </c>
      <c r="D978" s="53" t="s">
        <v>1931</v>
      </c>
      <c r="E978" s="50" t="s">
        <v>364</v>
      </c>
      <c r="F978" s="220">
        <v>17159</v>
      </c>
      <c r="G978" s="220" t="s">
        <v>364</v>
      </c>
      <c r="H978" s="220">
        <v>164000</v>
      </c>
      <c r="I978" s="61">
        <v>575934</v>
      </c>
      <c r="J978" s="50"/>
      <c r="K978" s="50" t="s">
        <v>2032</v>
      </c>
      <c r="L978" s="58" t="s">
        <v>2032</v>
      </c>
      <c r="M978" s="58" t="s">
        <v>2032</v>
      </c>
      <c r="N978" s="58" t="s">
        <v>2032</v>
      </c>
      <c r="O978" s="58" t="s">
        <v>2032</v>
      </c>
      <c r="P978" s="59"/>
      <c r="Q978" s="60">
        <v>0</v>
      </c>
      <c r="R978" s="60">
        <v>0</v>
      </c>
      <c r="S978" s="60">
        <v>89451</v>
      </c>
      <c r="T978" s="60">
        <v>483372</v>
      </c>
      <c r="U978" s="60">
        <v>0</v>
      </c>
      <c r="V978" s="79"/>
      <c r="W978" s="90">
        <f t="shared" si="6033"/>
        <v>572823</v>
      </c>
      <c r="X978" s="101">
        <v>0</v>
      </c>
      <c r="Y978" s="50" t="s">
        <v>167</v>
      </c>
      <c r="Z978" s="50" t="s">
        <v>1931</v>
      </c>
      <c r="AA978" s="51" t="str">
        <f t="shared" si="6984"/>
        <v/>
      </c>
      <c r="AB978" s="68" t="str">
        <f t="shared" si="6985"/>
        <v/>
      </c>
      <c r="AC978" s="68" t="str">
        <f t="shared" si="6986"/>
        <v/>
      </c>
      <c r="AD978" s="68" t="str">
        <f t="shared" si="6987"/>
        <v/>
      </c>
      <c r="AE978" s="68" t="str">
        <f t="shared" si="6988"/>
        <v/>
      </c>
      <c r="AF978" s="68" t="str">
        <f t="shared" si="6989"/>
        <v/>
      </c>
      <c r="AG978" s="67" t="str">
        <f t="shared" si="7"/>
        <v/>
      </c>
      <c r="AH978" s="51"/>
      <c r="AI978" s="51" t="str">
        <f t="shared" si="8"/>
        <v/>
      </c>
      <c r="AJ978" s="68" t="str">
        <f t="shared" si="9"/>
        <v/>
      </c>
      <c r="AK978" s="68" t="str">
        <f t="shared" si="10"/>
        <v/>
      </c>
      <c r="AL978" s="68" t="str">
        <f t="shared" si="11"/>
        <v/>
      </c>
      <c r="AM978" s="68" t="str">
        <f t="shared" si="12"/>
        <v/>
      </c>
      <c r="AN978" s="68" t="str">
        <f t="shared" si="13"/>
        <v/>
      </c>
      <c r="AO978" s="67" t="str">
        <f t="shared" si="14"/>
        <v/>
      </c>
      <c r="AP978" s="51"/>
      <c r="AQ978" s="51" t="str">
        <f t="shared" si="15"/>
        <v/>
      </c>
      <c r="AR978" s="68" t="str">
        <f t="shared" si="16"/>
        <v/>
      </c>
      <c r="AS978" s="68" t="str">
        <f t="shared" si="17"/>
        <v/>
      </c>
      <c r="AT978" s="68" t="str">
        <f t="shared" si="18"/>
        <v/>
      </c>
      <c r="AU978" s="68" t="str">
        <f t="shared" si="19"/>
        <v/>
      </c>
      <c r="AV978" s="68" t="str">
        <f t="shared" si="20"/>
        <v/>
      </c>
      <c r="AW978" s="67" t="str">
        <f t="shared" si="21"/>
        <v/>
      </c>
      <c r="AX978" s="51"/>
      <c r="AY978" s="51" t="str">
        <f t="shared" si="22"/>
        <v/>
      </c>
      <c r="AZ978" s="68" t="str">
        <f t="shared" si="23"/>
        <v/>
      </c>
      <c r="BA978" s="68" t="str">
        <f t="shared" si="24"/>
        <v/>
      </c>
      <c r="BB978" s="68" t="str">
        <f t="shared" si="25"/>
        <v/>
      </c>
      <c r="BC978" s="68" t="str">
        <f t="shared" si="26"/>
        <v/>
      </c>
      <c r="BD978" s="68" t="str">
        <f t="shared" si="27"/>
        <v/>
      </c>
      <c r="BE978" s="68" t="str">
        <f t="shared" si="28"/>
        <v/>
      </c>
      <c r="BF978" s="51"/>
      <c r="BG978" s="69" t="str">
        <f t="shared" si="29"/>
        <v/>
      </c>
      <c r="BH978" s="67" t="str">
        <f t="shared" si="30"/>
        <v/>
      </c>
      <c r="BI978" s="67" t="str">
        <f t="shared" si="31"/>
        <v/>
      </c>
      <c r="BJ978" s="67" t="str">
        <f t="shared" si="32"/>
        <v/>
      </c>
      <c r="BK978" s="67" t="str">
        <f t="shared" si="33"/>
        <v/>
      </c>
      <c r="BL978" s="67" t="str">
        <f t="shared" si="34"/>
        <v/>
      </c>
      <c r="BM978" s="65" t="str">
        <f t="shared" si="35"/>
        <v/>
      </c>
      <c r="BN978" s="51"/>
      <c r="BO978" s="51" t="str">
        <f t="shared" si="6990"/>
        <v/>
      </c>
      <c r="BP978" s="71">
        <f t="shared" si="6991"/>
        <v>17159</v>
      </c>
      <c r="BQ978" s="51" t="str">
        <f t="shared" si="6992"/>
        <v/>
      </c>
      <c r="BR978" s="51" t="str">
        <f t="shared" si="6993"/>
        <v/>
      </c>
      <c r="BS978" s="69" t="str">
        <f t="shared" si="2920"/>
        <v/>
      </c>
      <c r="BT978" s="51"/>
      <c r="BU978" s="68" t="str">
        <f t="shared" si="6994"/>
        <v/>
      </c>
      <c r="BV978" s="65">
        <f t="shared" si="6995"/>
        <v>575934</v>
      </c>
      <c r="BW978" s="68" t="str">
        <f t="shared" si="6996"/>
        <v/>
      </c>
      <c r="BX978" s="68" t="str">
        <f t="shared" si="6997"/>
        <v/>
      </c>
      <c r="BY978" s="67" t="str">
        <f t="shared" si="44"/>
        <v/>
      </c>
      <c r="BZ978" s="68"/>
      <c r="CA978" s="65" t="str">
        <f t="shared" si="45"/>
        <v/>
      </c>
      <c r="CB978" s="67">
        <f t="shared" si="46"/>
        <v>0</v>
      </c>
      <c r="CC978" s="67" t="str">
        <f t="shared" si="47"/>
        <v/>
      </c>
      <c r="CD978" s="67" t="str">
        <f t="shared" si="48"/>
        <v/>
      </c>
      <c r="CE978" s="67" t="str">
        <f t="shared" si="49"/>
        <v/>
      </c>
      <c r="CF978" s="68"/>
      <c r="CG978" s="68" t="str">
        <f t="shared" si="6998"/>
        <v/>
      </c>
      <c r="CH978" s="65">
        <f t="shared" si="6999"/>
        <v>572823</v>
      </c>
      <c r="CI978" s="68" t="str">
        <f t="shared" si="7000"/>
        <v/>
      </c>
      <c r="CJ978" s="68" t="str">
        <f t="shared" si="7001"/>
        <v/>
      </c>
      <c r="CK978" s="67" t="str">
        <f t="shared" si="54"/>
        <v/>
      </c>
      <c r="CL978" s="68"/>
      <c r="CM978" s="68" t="str">
        <f t="shared" si="7002"/>
        <v/>
      </c>
      <c r="CN978" s="65">
        <f t="shared" si="7003"/>
        <v>0</v>
      </c>
      <c r="CO978" s="68" t="str">
        <f t="shared" si="7004"/>
        <v/>
      </c>
      <c r="CP978" s="68" t="str">
        <f t="shared" si="7005"/>
        <v/>
      </c>
      <c r="CQ978" s="67" t="str">
        <f t="shared" si="59"/>
        <v/>
      </c>
      <c r="CR978" s="68"/>
      <c r="CS978" s="68" t="str">
        <f t="shared" si="7006"/>
        <v/>
      </c>
      <c r="CT978" s="65">
        <f t="shared" si="7007"/>
        <v>0</v>
      </c>
      <c r="CU978" s="68" t="str">
        <f t="shared" si="7008"/>
        <v/>
      </c>
      <c r="CV978" s="68" t="str">
        <f t="shared" si="7009"/>
        <v/>
      </c>
      <c r="CW978" s="67" t="str">
        <f t="shared" si="64"/>
        <v/>
      </c>
      <c r="CX978" s="68"/>
      <c r="CY978" s="68" t="str">
        <f t="shared" si="7010"/>
        <v/>
      </c>
      <c r="CZ978" s="65">
        <f t="shared" si="7011"/>
        <v>89451</v>
      </c>
      <c r="DA978" s="68" t="str">
        <f t="shared" si="7012"/>
        <v/>
      </c>
      <c r="DB978" s="68" t="str">
        <f t="shared" si="7013"/>
        <v/>
      </c>
      <c r="DC978" s="67" t="str">
        <f t="shared" si="69"/>
        <v/>
      </c>
      <c r="DD978" s="68"/>
      <c r="DE978" s="68" t="str">
        <f t="shared" si="7014"/>
        <v/>
      </c>
      <c r="DF978" s="65">
        <f t="shared" si="7015"/>
        <v>483372</v>
      </c>
      <c r="DG978" s="51" t="str">
        <f t="shared" si="7016"/>
        <v/>
      </c>
      <c r="DH978" s="51" t="str">
        <f t="shared" si="7017"/>
        <v/>
      </c>
      <c r="DI978" s="69" t="str">
        <f t="shared" si="74"/>
        <v/>
      </c>
      <c r="DJ978" s="51"/>
      <c r="DK978" s="51" t="str">
        <f t="shared" si="7018"/>
        <v/>
      </c>
      <c r="DL978" s="65">
        <f t="shared" si="7019"/>
        <v>0</v>
      </c>
      <c r="DM978" s="51" t="str">
        <f t="shared" si="7020"/>
        <v/>
      </c>
      <c r="DN978" s="51" t="str">
        <f t="shared" si="7021"/>
        <v/>
      </c>
      <c r="DO978" s="69" t="str">
        <f t="shared" si="79"/>
        <v/>
      </c>
      <c r="DP978" s="51"/>
      <c r="DQ978" s="51"/>
      <c r="DR978" s="51"/>
      <c r="DS978" s="51"/>
      <c r="DT978" s="51"/>
      <c r="DU978" s="181"/>
    </row>
    <row r="979" spans="1:125" ht="15" x14ac:dyDescent="0.25">
      <c r="A979" s="50">
        <v>2016</v>
      </c>
      <c r="B979" s="51" t="s">
        <v>1200</v>
      </c>
      <c r="C979" s="50" t="s">
        <v>1201</v>
      </c>
      <c r="D979" s="53" t="s">
        <v>1931</v>
      </c>
      <c r="E979" s="50" t="s">
        <v>364</v>
      </c>
      <c r="F979" s="220">
        <v>16694</v>
      </c>
      <c r="G979" s="220" t="s">
        <v>364</v>
      </c>
      <c r="H979" s="220">
        <v>168645</v>
      </c>
      <c r="I979" s="61">
        <v>591424</v>
      </c>
      <c r="J979" s="50"/>
      <c r="K979" s="50" t="s">
        <v>2032</v>
      </c>
      <c r="L979" s="58" t="s">
        <v>2032</v>
      </c>
      <c r="M979" s="58" t="s">
        <v>2032</v>
      </c>
      <c r="N979" s="58" t="s">
        <v>2032</v>
      </c>
      <c r="O979" s="58" t="s">
        <v>2032</v>
      </c>
      <c r="P979" s="59"/>
      <c r="Q979" s="60">
        <v>18858</v>
      </c>
      <c r="R979" s="60">
        <v>0</v>
      </c>
      <c r="S979" s="60">
        <v>90258</v>
      </c>
      <c r="T979" s="60">
        <v>479868</v>
      </c>
      <c r="U979" s="60">
        <v>2440</v>
      </c>
      <c r="V979" s="79"/>
      <c r="W979" s="90">
        <f t="shared" si="6033"/>
        <v>591424</v>
      </c>
      <c r="X979" s="101">
        <v>0</v>
      </c>
      <c r="Y979" s="50" t="s">
        <v>167</v>
      </c>
      <c r="Z979" s="50" t="s">
        <v>1931</v>
      </c>
      <c r="AA979" s="51" t="str">
        <f t="shared" si="6984"/>
        <v/>
      </c>
      <c r="AB979" s="68" t="str">
        <f t="shared" si="6985"/>
        <v/>
      </c>
      <c r="AC979" s="68" t="str">
        <f t="shared" si="6986"/>
        <v/>
      </c>
      <c r="AD979" s="68" t="str">
        <f t="shared" si="6987"/>
        <v/>
      </c>
      <c r="AE979" s="68" t="str">
        <f t="shared" si="6988"/>
        <v/>
      </c>
      <c r="AF979" s="68" t="str">
        <f t="shared" si="6989"/>
        <v/>
      </c>
      <c r="AG979" s="67" t="str">
        <f t="shared" si="7"/>
        <v/>
      </c>
      <c r="AH979" s="51"/>
      <c r="AI979" s="51" t="str">
        <f t="shared" si="8"/>
        <v/>
      </c>
      <c r="AJ979" s="68" t="str">
        <f t="shared" si="9"/>
        <v/>
      </c>
      <c r="AK979" s="68" t="str">
        <f t="shared" si="10"/>
        <v/>
      </c>
      <c r="AL979" s="68" t="str">
        <f t="shared" si="11"/>
        <v/>
      </c>
      <c r="AM979" s="68" t="str">
        <f t="shared" si="12"/>
        <v/>
      </c>
      <c r="AN979" s="68" t="str">
        <f t="shared" si="13"/>
        <v/>
      </c>
      <c r="AO979" s="67" t="str">
        <f t="shared" si="14"/>
        <v/>
      </c>
      <c r="AP979" s="51"/>
      <c r="AQ979" s="51" t="str">
        <f t="shared" si="15"/>
        <v/>
      </c>
      <c r="AR979" s="68" t="str">
        <f t="shared" si="16"/>
        <v/>
      </c>
      <c r="AS979" s="68" t="str">
        <f t="shared" si="17"/>
        <v/>
      </c>
      <c r="AT979" s="68" t="str">
        <f t="shared" si="18"/>
        <v/>
      </c>
      <c r="AU979" s="68" t="str">
        <f t="shared" si="19"/>
        <v/>
      </c>
      <c r="AV979" s="68" t="str">
        <f t="shared" si="20"/>
        <v/>
      </c>
      <c r="AW979" s="67" t="str">
        <f t="shared" si="21"/>
        <v/>
      </c>
      <c r="AX979" s="51"/>
      <c r="AY979" s="51" t="str">
        <f t="shared" si="22"/>
        <v/>
      </c>
      <c r="AZ979" s="68" t="str">
        <f t="shared" si="23"/>
        <v/>
      </c>
      <c r="BA979" s="68" t="str">
        <f t="shared" si="24"/>
        <v/>
      </c>
      <c r="BB979" s="68" t="str">
        <f t="shared" si="25"/>
        <v/>
      </c>
      <c r="BC979" s="68" t="str">
        <f t="shared" si="26"/>
        <v/>
      </c>
      <c r="BD979" s="68" t="str">
        <f t="shared" si="27"/>
        <v/>
      </c>
      <c r="BE979" s="68" t="str">
        <f t="shared" si="28"/>
        <v/>
      </c>
      <c r="BF979" s="51"/>
      <c r="BG979" s="69" t="str">
        <f t="shared" si="29"/>
        <v/>
      </c>
      <c r="BH979" s="67" t="str">
        <f t="shared" si="30"/>
        <v/>
      </c>
      <c r="BI979" s="67" t="str">
        <f t="shared" si="31"/>
        <v/>
      </c>
      <c r="BJ979" s="67" t="str">
        <f t="shared" si="32"/>
        <v/>
      </c>
      <c r="BK979" s="67" t="str">
        <f t="shared" si="33"/>
        <v/>
      </c>
      <c r="BL979" s="67" t="str">
        <f t="shared" si="34"/>
        <v/>
      </c>
      <c r="BM979" s="65" t="str">
        <f t="shared" si="35"/>
        <v/>
      </c>
      <c r="BN979" s="51"/>
      <c r="BO979" s="51" t="str">
        <f t="shared" si="6990"/>
        <v/>
      </c>
      <c r="BP979" s="51" t="str">
        <f t="shared" si="6991"/>
        <v/>
      </c>
      <c r="BQ979" s="71">
        <f t="shared" si="6992"/>
        <v>16694</v>
      </c>
      <c r="BR979" s="51" t="str">
        <f t="shared" si="6993"/>
        <v/>
      </c>
      <c r="BS979" s="69" t="str">
        <f t="shared" si="2920"/>
        <v/>
      </c>
      <c r="BT979" s="51"/>
      <c r="BU979" s="68" t="str">
        <f t="shared" si="6994"/>
        <v/>
      </c>
      <c r="BV979" s="68" t="str">
        <f t="shared" si="6995"/>
        <v/>
      </c>
      <c r="BW979" s="65">
        <f t="shared" si="6996"/>
        <v>591424</v>
      </c>
      <c r="BX979" s="68" t="str">
        <f t="shared" si="6997"/>
        <v/>
      </c>
      <c r="BY979" s="67" t="str">
        <f t="shared" si="44"/>
        <v/>
      </c>
      <c r="BZ979" s="68"/>
      <c r="CA979" s="65" t="str">
        <f t="shared" si="45"/>
        <v/>
      </c>
      <c r="CB979" s="67" t="str">
        <f t="shared" si="46"/>
        <v/>
      </c>
      <c r="CC979" s="67">
        <f t="shared" si="47"/>
        <v>0</v>
      </c>
      <c r="CD979" s="67" t="str">
        <f t="shared" si="48"/>
        <v/>
      </c>
      <c r="CE979" s="67" t="str">
        <f t="shared" si="49"/>
        <v/>
      </c>
      <c r="CF979" s="68"/>
      <c r="CG979" s="68" t="str">
        <f t="shared" si="6998"/>
        <v/>
      </c>
      <c r="CH979" s="68" t="str">
        <f t="shared" si="6999"/>
        <v/>
      </c>
      <c r="CI979" s="65">
        <f t="shared" si="7000"/>
        <v>591424</v>
      </c>
      <c r="CJ979" s="68" t="str">
        <f t="shared" si="7001"/>
        <v/>
      </c>
      <c r="CK979" s="67" t="str">
        <f t="shared" si="54"/>
        <v/>
      </c>
      <c r="CL979" s="68"/>
      <c r="CM979" s="68" t="str">
        <f t="shared" si="7002"/>
        <v/>
      </c>
      <c r="CN979" s="68" t="str">
        <f t="shared" si="7003"/>
        <v/>
      </c>
      <c r="CO979" s="65">
        <f t="shared" si="7004"/>
        <v>18858</v>
      </c>
      <c r="CP979" s="68" t="str">
        <f t="shared" si="7005"/>
        <v/>
      </c>
      <c r="CQ979" s="67" t="str">
        <f t="shared" si="59"/>
        <v/>
      </c>
      <c r="CR979" s="68"/>
      <c r="CS979" s="68" t="str">
        <f t="shared" si="7006"/>
        <v/>
      </c>
      <c r="CT979" s="68" t="str">
        <f t="shared" si="7007"/>
        <v/>
      </c>
      <c r="CU979" s="65">
        <f t="shared" si="7008"/>
        <v>0</v>
      </c>
      <c r="CV979" s="68" t="str">
        <f t="shared" si="7009"/>
        <v/>
      </c>
      <c r="CW979" s="67" t="str">
        <f t="shared" si="64"/>
        <v/>
      </c>
      <c r="CX979" s="68"/>
      <c r="CY979" s="68" t="str">
        <f t="shared" si="7010"/>
        <v/>
      </c>
      <c r="CZ979" s="68" t="str">
        <f t="shared" si="7011"/>
        <v/>
      </c>
      <c r="DA979" s="65">
        <f t="shared" si="7012"/>
        <v>90258</v>
      </c>
      <c r="DB979" s="68" t="str">
        <f t="shared" si="7013"/>
        <v/>
      </c>
      <c r="DC979" s="67" t="str">
        <f t="shared" si="69"/>
        <v/>
      </c>
      <c r="DD979" s="68"/>
      <c r="DE979" s="68" t="str">
        <f t="shared" si="7014"/>
        <v/>
      </c>
      <c r="DF979" s="51" t="str">
        <f t="shared" si="7015"/>
        <v/>
      </c>
      <c r="DG979" s="65">
        <f t="shared" si="7016"/>
        <v>479868</v>
      </c>
      <c r="DH979" s="51" t="str">
        <f t="shared" si="7017"/>
        <v/>
      </c>
      <c r="DI979" s="69" t="str">
        <f t="shared" si="74"/>
        <v/>
      </c>
      <c r="DJ979" s="51"/>
      <c r="DK979" s="51" t="str">
        <f t="shared" si="7018"/>
        <v/>
      </c>
      <c r="DL979" s="51" t="str">
        <f t="shared" si="7019"/>
        <v/>
      </c>
      <c r="DM979" s="65">
        <f t="shared" si="7020"/>
        <v>2440</v>
      </c>
      <c r="DN979" s="51" t="str">
        <f t="shared" si="7021"/>
        <v/>
      </c>
      <c r="DO979" s="69" t="str">
        <f t="shared" si="79"/>
        <v/>
      </c>
      <c r="DP979" s="51"/>
      <c r="DQ979" s="51"/>
      <c r="DR979" s="51"/>
      <c r="DS979" s="51"/>
      <c r="DT979" s="51"/>
      <c r="DU979" s="181"/>
    </row>
    <row r="980" spans="1:125" ht="15" x14ac:dyDescent="0.25">
      <c r="A980" s="50">
        <v>2017</v>
      </c>
      <c r="B980" s="51" t="s">
        <v>1200</v>
      </c>
      <c r="C980" s="50" t="s">
        <v>1201</v>
      </c>
      <c r="D980" s="53" t="s">
        <v>1931</v>
      </c>
      <c r="E980" s="50" t="s">
        <v>364</v>
      </c>
      <c r="F980" s="220">
        <v>15187</v>
      </c>
      <c r="G980" s="220" t="s">
        <v>364</v>
      </c>
      <c r="H980" s="220">
        <v>161213</v>
      </c>
      <c r="I980" s="61">
        <v>606999</v>
      </c>
      <c r="J980" s="50"/>
      <c r="K980" s="50" t="s">
        <v>2032</v>
      </c>
      <c r="L980" s="58" t="s">
        <v>2032</v>
      </c>
      <c r="M980" s="58" t="s">
        <v>2032</v>
      </c>
      <c r="N980" s="58" t="s">
        <v>2032</v>
      </c>
      <c r="O980" s="58" t="s">
        <v>2032</v>
      </c>
      <c r="P980" s="59"/>
      <c r="Q980" s="60">
        <v>92736</v>
      </c>
      <c r="R980" s="60">
        <v>0</v>
      </c>
      <c r="S980" s="60">
        <v>70669</v>
      </c>
      <c r="T980" s="60">
        <v>441234</v>
      </c>
      <c r="U980" s="60">
        <v>2360</v>
      </c>
      <c r="V980" s="79"/>
      <c r="W980" s="90">
        <f t="shared" si="6033"/>
        <v>606999</v>
      </c>
      <c r="X980" s="101">
        <v>0</v>
      </c>
      <c r="Y980" s="50" t="s">
        <v>167</v>
      </c>
      <c r="Z980" s="50" t="s">
        <v>1931</v>
      </c>
      <c r="AA980" s="51" t="str">
        <f t="shared" si="6984"/>
        <v/>
      </c>
      <c r="AB980" s="68" t="str">
        <f t="shared" si="6985"/>
        <v/>
      </c>
      <c r="AC980" s="68" t="str">
        <f t="shared" si="6986"/>
        <v/>
      </c>
      <c r="AD980" s="68" t="str">
        <f t="shared" si="6987"/>
        <v/>
      </c>
      <c r="AE980" s="68" t="str">
        <f t="shared" si="6988"/>
        <v/>
      </c>
      <c r="AF980" s="68" t="str">
        <f t="shared" si="6989"/>
        <v/>
      </c>
      <c r="AG980" s="67" t="str">
        <f t="shared" si="7"/>
        <v/>
      </c>
      <c r="AH980" s="51"/>
      <c r="AI980" s="51" t="str">
        <f t="shared" si="8"/>
        <v/>
      </c>
      <c r="AJ980" s="68" t="str">
        <f t="shared" si="9"/>
        <v/>
      </c>
      <c r="AK980" s="68" t="str">
        <f t="shared" si="10"/>
        <v/>
      </c>
      <c r="AL980" s="68" t="str">
        <f t="shared" si="11"/>
        <v/>
      </c>
      <c r="AM980" s="68" t="str">
        <f t="shared" si="12"/>
        <v/>
      </c>
      <c r="AN980" s="68" t="str">
        <f t="shared" si="13"/>
        <v/>
      </c>
      <c r="AO980" s="67" t="str">
        <f t="shared" si="14"/>
        <v/>
      </c>
      <c r="AP980" s="51"/>
      <c r="AQ980" s="51" t="str">
        <f t="shared" si="15"/>
        <v/>
      </c>
      <c r="AR980" s="68" t="str">
        <f t="shared" si="16"/>
        <v/>
      </c>
      <c r="AS980" s="68" t="str">
        <f t="shared" si="17"/>
        <v/>
      </c>
      <c r="AT980" s="68" t="str">
        <f t="shared" si="18"/>
        <v/>
      </c>
      <c r="AU980" s="68" t="str">
        <f t="shared" si="19"/>
        <v/>
      </c>
      <c r="AV980" s="68" t="str">
        <f t="shared" si="20"/>
        <v/>
      </c>
      <c r="AW980" s="67" t="str">
        <f t="shared" si="21"/>
        <v/>
      </c>
      <c r="AX980" s="51"/>
      <c r="AY980" s="51" t="str">
        <f t="shared" si="22"/>
        <v/>
      </c>
      <c r="AZ980" s="68" t="str">
        <f t="shared" si="23"/>
        <v/>
      </c>
      <c r="BA980" s="68" t="str">
        <f t="shared" si="24"/>
        <v/>
      </c>
      <c r="BB980" s="68" t="str">
        <f t="shared" si="25"/>
        <v/>
      </c>
      <c r="BC980" s="68" t="str">
        <f t="shared" si="26"/>
        <v/>
      </c>
      <c r="BD980" s="68" t="str">
        <f t="shared" si="27"/>
        <v/>
      </c>
      <c r="BE980" s="68" t="str">
        <f t="shared" si="28"/>
        <v/>
      </c>
      <c r="BF980" s="51"/>
      <c r="BG980" s="69" t="str">
        <f t="shared" si="29"/>
        <v/>
      </c>
      <c r="BH980" s="67" t="str">
        <f t="shared" si="30"/>
        <v/>
      </c>
      <c r="BI980" s="67" t="str">
        <f t="shared" si="31"/>
        <v/>
      </c>
      <c r="BJ980" s="67" t="str">
        <f t="shared" si="32"/>
        <v/>
      </c>
      <c r="BK980" s="67" t="str">
        <f t="shared" si="33"/>
        <v/>
      </c>
      <c r="BL980" s="67" t="str">
        <f t="shared" si="34"/>
        <v/>
      </c>
      <c r="BM980" s="65" t="str">
        <f t="shared" si="35"/>
        <v/>
      </c>
      <c r="BN980" s="51"/>
      <c r="BO980" s="51" t="str">
        <f t="shared" si="6990"/>
        <v/>
      </c>
      <c r="BP980" s="51" t="str">
        <f t="shared" si="6991"/>
        <v/>
      </c>
      <c r="BQ980" s="51" t="str">
        <f t="shared" si="6992"/>
        <v/>
      </c>
      <c r="BR980" s="71">
        <f t="shared" si="6993"/>
        <v>15187</v>
      </c>
      <c r="BS980" s="69" t="str">
        <f t="shared" si="2920"/>
        <v/>
      </c>
      <c r="BT980" s="51"/>
      <c r="BU980" s="68" t="str">
        <f t="shared" si="6994"/>
        <v/>
      </c>
      <c r="BV980" s="68" t="str">
        <f t="shared" si="6995"/>
        <v/>
      </c>
      <c r="BW980" s="68" t="str">
        <f t="shared" si="6996"/>
        <v/>
      </c>
      <c r="BX980" s="65">
        <f t="shared" si="6997"/>
        <v>606999</v>
      </c>
      <c r="BY980" s="67" t="str">
        <f t="shared" si="44"/>
        <v/>
      </c>
      <c r="BZ980" s="68"/>
      <c r="CA980" s="65" t="str">
        <f t="shared" si="45"/>
        <v/>
      </c>
      <c r="CB980" s="67" t="str">
        <f t="shared" si="46"/>
        <v/>
      </c>
      <c r="CC980" s="67" t="str">
        <f t="shared" si="47"/>
        <v/>
      </c>
      <c r="CD980" s="67">
        <f t="shared" si="48"/>
        <v>0</v>
      </c>
      <c r="CE980" s="67" t="str">
        <f t="shared" si="49"/>
        <v/>
      </c>
      <c r="CF980" s="68"/>
      <c r="CG980" s="68" t="str">
        <f t="shared" si="6998"/>
        <v/>
      </c>
      <c r="CH980" s="68" t="str">
        <f t="shared" si="6999"/>
        <v/>
      </c>
      <c r="CI980" s="68" t="str">
        <f t="shared" si="7000"/>
        <v/>
      </c>
      <c r="CJ980" s="65">
        <f t="shared" si="7001"/>
        <v>606999</v>
      </c>
      <c r="CK980" s="67" t="str">
        <f t="shared" si="54"/>
        <v/>
      </c>
      <c r="CL980" s="68"/>
      <c r="CM980" s="68" t="str">
        <f t="shared" si="7002"/>
        <v/>
      </c>
      <c r="CN980" s="68" t="str">
        <f t="shared" si="7003"/>
        <v/>
      </c>
      <c r="CO980" s="68" t="str">
        <f t="shared" si="7004"/>
        <v/>
      </c>
      <c r="CP980" s="65">
        <f t="shared" si="7005"/>
        <v>92736</v>
      </c>
      <c r="CQ980" s="67" t="str">
        <f t="shared" si="59"/>
        <v/>
      </c>
      <c r="CR980" s="68"/>
      <c r="CS980" s="68" t="str">
        <f t="shared" si="7006"/>
        <v/>
      </c>
      <c r="CT980" s="68" t="str">
        <f t="shared" si="7007"/>
        <v/>
      </c>
      <c r="CU980" s="68" t="str">
        <f t="shared" si="7008"/>
        <v/>
      </c>
      <c r="CV980" s="65">
        <f t="shared" si="7009"/>
        <v>0</v>
      </c>
      <c r="CW980" s="67" t="str">
        <f t="shared" si="64"/>
        <v/>
      </c>
      <c r="CX980" s="68"/>
      <c r="CY980" s="68" t="str">
        <f t="shared" si="7010"/>
        <v/>
      </c>
      <c r="CZ980" s="68" t="str">
        <f t="shared" si="7011"/>
        <v/>
      </c>
      <c r="DA980" s="68" t="str">
        <f t="shared" si="7012"/>
        <v/>
      </c>
      <c r="DB980" s="65">
        <f t="shared" si="7013"/>
        <v>70669</v>
      </c>
      <c r="DC980" s="67" t="str">
        <f t="shared" si="69"/>
        <v/>
      </c>
      <c r="DD980" s="68"/>
      <c r="DE980" s="68" t="str">
        <f t="shared" si="7014"/>
        <v/>
      </c>
      <c r="DF980" s="51" t="str">
        <f t="shared" si="7015"/>
        <v/>
      </c>
      <c r="DG980" s="51" t="str">
        <f t="shared" si="7016"/>
        <v/>
      </c>
      <c r="DH980" s="65">
        <f t="shared" si="7017"/>
        <v>441234</v>
      </c>
      <c r="DI980" s="69" t="str">
        <f t="shared" si="74"/>
        <v/>
      </c>
      <c r="DJ980" s="51"/>
      <c r="DK980" s="51" t="str">
        <f t="shared" si="7018"/>
        <v/>
      </c>
      <c r="DL980" s="51" t="str">
        <f t="shared" si="7019"/>
        <v/>
      </c>
      <c r="DM980" s="51" t="str">
        <f t="shared" si="7020"/>
        <v/>
      </c>
      <c r="DN980" s="65">
        <f t="shared" si="7021"/>
        <v>2360</v>
      </c>
      <c r="DO980" s="69" t="str">
        <f t="shared" si="79"/>
        <v/>
      </c>
      <c r="DP980" s="51"/>
      <c r="DQ980" s="51"/>
      <c r="DR980" s="51"/>
      <c r="DS980" s="51"/>
      <c r="DT980" s="51"/>
      <c r="DU980" s="181"/>
    </row>
    <row r="981" spans="1:125" ht="15" x14ac:dyDescent="0.25">
      <c r="A981" s="50">
        <v>2018</v>
      </c>
      <c r="B981" s="51" t="s">
        <v>1200</v>
      </c>
      <c r="C981" s="50" t="s">
        <v>1201</v>
      </c>
      <c r="D981" s="170" t="s">
        <v>1931</v>
      </c>
      <c r="E981" s="50" t="s">
        <v>364</v>
      </c>
      <c r="F981" s="89">
        <v>14048</v>
      </c>
      <c r="G981" s="89">
        <v>0</v>
      </c>
      <c r="H981" s="89">
        <v>150820</v>
      </c>
      <c r="I981" s="90">
        <v>643265</v>
      </c>
      <c r="J981" s="50"/>
      <c r="K981" s="50" t="s">
        <v>2032</v>
      </c>
      <c r="L981" s="58"/>
      <c r="M981" s="58"/>
      <c r="N981" s="58"/>
      <c r="O981" s="58"/>
      <c r="P981" s="91"/>
      <c r="Q981" s="92">
        <v>339368</v>
      </c>
      <c r="R981" s="92">
        <v>12218</v>
      </c>
      <c r="S981" s="92">
        <v>63318</v>
      </c>
      <c r="T981" s="92">
        <v>228361</v>
      </c>
      <c r="U981" s="94"/>
      <c r="V981" s="94"/>
      <c r="W981" s="90">
        <f t="shared" si="6033"/>
        <v>643265</v>
      </c>
      <c r="X981" s="101">
        <v>0</v>
      </c>
      <c r="Y981" s="56" t="s">
        <v>167</v>
      </c>
      <c r="Z981" s="50"/>
      <c r="AA981" s="51"/>
      <c r="AB981" s="68"/>
      <c r="AC981" s="68"/>
      <c r="AD981" s="68"/>
      <c r="AE981" s="68"/>
      <c r="AF981" s="68"/>
      <c r="AG981" s="67" t="str">
        <f t="shared" si="7"/>
        <v/>
      </c>
      <c r="AH981" s="51"/>
      <c r="AI981" s="51" t="str">
        <f t="shared" si="8"/>
        <v/>
      </c>
      <c r="AJ981" s="68" t="str">
        <f t="shared" si="9"/>
        <v/>
      </c>
      <c r="AK981" s="68" t="str">
        <f t="shared" si="10"/>
        <v/>
      </c>
      <c r="AL981" s="68" t="str">
        <f t="shared" si="11"/>
        <v/>
      </c>
      <c r="AM981" s="68" t="str">
        <f t="shared" si="12"/>
        <v/>
      </c>
      <c r="AN981" s="68" t="str">
        <f t="shared" si="13"/>
        <v/>
      </c>
      <c r="AO981" s="67" t="str">
        <f t="shared" si="14"/>
        <v/>
      </c>
      <c r="AP981" s="51"/>
      <c r="AQ981" s="51" t="str">
        <f t="shared" si="15"/>
        <v/>
      </c>
      <c r="AR981" s="68" t="str">
        <f t="shared" si="16"/>
        <v/>
      </c>
      <c r="AS981" s="68" t="str">
        <f t="shared" si="17"/>
        <v/>
      </c>
      <c r="AT981" s="68" t="str">
        <f t="shared" si="18"/>
        <v/>
      </c>
      <c r="AU981" s="68" t="str">
        <f t="shared" si="19"/>
        <v/>
      </c>
      <c r="AV981" s="68" t="str">
        <f t="shared" si="20"/>
        <v/>
      </c>
      <c r="AW981" s="67" t="str">
        <f t="shared" si="21"/>
        <v/>
      </c>
      <c r="AX981" s="51"/>
      <c r="AY981" s="51" t="str">
        <f t="shared" si="22"/>
        <v/>
      </c>
      <c r="AZ981" s="68" t="str">
        <f t="shared" si="23"/>
        <v/>
      </c>
      <c r="BA981" s="68" t="str">
        <f t="shared" si="24"/>
        <v/>
      </c>
      <c r="BB981" s="68" t="str">
        <f t="shared" si="25"/>
        <v/>
      </c>
      <c r="BC981" s="68" t="str">
        <f t="shared" si="26"/>
        <v/>
      </c>
      <c r="BD981" s="68" t="str">
        <f t="shared" si="27"/>
        <v/>
      </c>
      <c r="BE981" s="68" t="str">
        <f t="shared" si="28"/>
        <v/>
      </c>
      <c r="BF981" s="51"/>
      <c r="BG981" s="69" t="str">
        <f t="shared" si="29"/>
        <v/>
      </c>
      <c r="BH981" s="67" t="str">
        <f t="shared" si="30"/>
        <v/>
      </c>
      <c r="BI981" s="67" t="str">
        <f t="shared" si="31"/>
        <v/>
      </c>
      <c r="BJ981" s="67" t="str">
        <f t="shared" si="32"/>
        <v/>
      </c>
      <c r="BK981" s="67" t="str">
        <f t="shared" si="33"/>
        <v/>
      </c>
      <c r="BL981" s="67" t="str">
        <f t="shared" si="34"/>
        <v/>
      </c>
      <c r="BM981" s="65" t="str">
        <f t="shared" si="35"/>
        <v/>
      </c>
      <c r="BN981" s="70"/>
      <c r="BO981" s="70"/>
      <c r="BP981" s="51"/>
      <c r="BQ981" s="51"/>
      <c r="BR981" s="51"/>
      <c r="BS981" s="96">
        <f t="shared" si="2920"/>
        <v>14048</v>
      </c>
      <c r="BT981" s="70"/>
      <c r="BU981" s="65"/>
      <c r="BV981" s="68"/>
      <c r="BW981" s="68"/>
      <c r="BX981" s="68"/>
      <c r="BY981" s="67">
        <f t="shared" si="44"/>
        <v>643265</v>
      </c>
      <c r="BZ981" s="65"/>
      <c r="CA981" s="65" t="str">
        <f t="shared" si="45"/>
        <v/>
      </c>
      <c r="CB981" s="67" t="str">
        <f t="shared" si="46"/>
        <v/>
      </c>
      <c r="CC981" s="67" t="str">
        <f t="shared" si="47"/>
        <v/>
      </c>
      <c r="CD981" s="67" t="str">
        <f t="shared" si="48"/>
        <v/>
      </c>
      <c r="CE981" s="67">
        <f t="shared" si="49"/>
        <v>0</v>
      </c>
      <c r="CF981" s="65"/>
      <c r="CG981" s="65"/>
      <c r="CH981" s="68"/>
      <c r="CI981" s="68"/>
      <c r="CJ981" s="68"/>
      <c r="CK981" s="67">
        <f t="shared" si="54"/>
        <v>643265</v>
      </c>
      <c r="CL981" s="65"/>
      <c r="CM981" s="65"/>
      <c r="CN981" s="68"/>
      <c r="CO981" s="68"/>
      <c r="CP981" s="68"/>
      <c r="CQ981" s="67">
        <f t="shared" si="59"/>
        <v>339368</v>
      </c>
      <c r="CR981" s="65"/>
      <c r="CS981" s="65"/>
      <c r="CT981" s="68"/>
      <c r="CU981" s="68"/>
      <c r="CV981" s="68"/>
      <c r="CW981" s="67">
        <f t="shared" si="64"/>
        <v>12218</v>
      </c>
      <c r="CX981" s="65"/>
      <c r="CY981" s="65"/>
      <c r="CZ981" s="68"/>
      <c r="DA981" s="68"/>
      <c r="DB981" s="68"/>
      <c r="DC981" s="67">
        <f t="shared" si="69"/>
        <v>63318</v>
      </c>
      <c r="DD981" s="65"/>
      <c r="DE981" s="65"/>
      <c r="DF981" s="51"/>
      <c r="DG981" s="51"/>
      <c r="DH981" s="51"/>
      <c r="DI981" s="67">
        <f t="shared" si="74"/>
        <v>228361</v>
      </c>
      <c r="DJ981" s="70"/>
      <c r="DK981" s="70"/>
      <c r="DL981" s="51"/>
      <c r="DM981" s="51"/>
      <c r="DN981" s="51"/>
      <c r="DO981" s="67">
        <f t="shared" si="79"/>
        <v>339368</v>
      </c>
      <c r="DP981" s="51"/>
      <c r="DQ981" s="51"/>
      <c r="DR981" s="51"/>
      <c r="DS981" s="51"/>
      <c r="DT981" s="51"/>
      <c r="DU981" s="181"/>
    </row>
    <row r="982" spans="1:125" ht="15" x14ac:dyDescent="0.25">
      <c r="A982" s="50"/>
      <c r="B982" s="51"/>
      <c r="C982" s="50"/>
      <c r="D982" s="53"/>
      <c r="E982" s="50"/>
      <c r="F982" s="220"/>
      <c r="G982" s="220"/>
      <c r="H982" s="220"/>
      <c r="I982" s="61"/>
      <c r="J982" s="50"/>
      <c r="K982" s="50" t="s">
        <v>2032</v>
      </c>
      <c r="L982" s="58"/>
      <c r="M982" s="58"/>
      <c r="N982" s="58"/>
      <c r="O982" s="58"/>
      <c r="P982" s="59"/>
      <c r="Q982" s="60"/>
      <c r="R982" s="60"/>
      <c r="S982" s="60"/>
      <c r="T982" s="60"/>
      <c r="U982" s="60"/>
      <c r="V982" s="79"/>
      <c r="W982" s="90">
        <f t="shared" si="6033"/>
        <v>0</v>
      </c>
      <c r="X982" s="101"/>
      <c r="Y982" s="50"/>
      <c r="Z982" s="50"/>
      <c r="AA982" s="51"/>
      <c r="AB982" s="68"/>
      <c r="AC982" s="68"/>
      <c r="AD982" s="68"/>
      <c r="AE982" s="68"/>
      <c r="AF982" s="68"/>
      <c r="AG982" s="67" t="str">
        <f t="shared" si="7"/>
        <v/>
      </c>
      <c r="AH982" s="51"/>
      <c r="AI982" s="51" t="str">
        <f t="shared" si="8"/>
        <v/>
      </c>
      <c r="AJ982" s="68" t="str">
        <f t="shared" si="9"/>
        <v/>
      </c>
      <c r="AK982" s="68" t="str">
        <f t="shared" si="10"/>
        <v/>
      </c>
      <c r="AL982" s="68" t="str">
        <f t="shared" si="11"/>
        <v/>
      </c>
      <c r="AM982" s="68" t="str">
        <f t="shared" si="12"/>
        <v/>
      </c>
      <c r="AN982" s="68" t="str">
        <f t="shared" si="13"/>
        <v/>
      </c>
      <c r="AO982" s="67" t="str">
        <f t="shared" si="14"/>
        <v/>
      </c>
      <c r="AP982" s="51"/>
      <c r="AQ982" s="51" t="str">
        <f t="shared" si="15"/>
        <v/>
      </c>
      <c r="AR982" s="68" t="str">
        <f t="shared" si="16"/>
        <v/>
      </c>
      <c r="AS982" s="68" t="str">
        <f t="shared" si="17"/>
        <v/>
      </c>
      <c r="AT982" s="68" t="str">
        <f t="shared" si="18"/>
        <v/>
      </c>
      <c r="AU982" s="68" t="str">
        <f t="shared" si="19"/>
        <v/>
      </c>
      <c r="AV982" s="68" t="str">
        <f t="shared" si="20"/>
        <v/>
      </c>
      <c r="AW982" s="67" t="str">
        <f t="shared" si="21"/>
        <v/>
      </c>
      <c r="AX982" s="51"/>
      <c r="AY982" s="51" t="str">
        <f t="shared" si="22"/>
        <v/>
      </c>
      <c r="AZ982" s="68" t="str">
        <f t="shared" si="23"/>
        <v/>
      </c>
      <c r="BA982" s="68" t="str">
        <f t="shared" si="24"/>
        <v/>
      </c>
      <c r="BB982" s="68" t="str">
        <f t="shared" si="25"/>
        <v/>
      </c>
      <c r="BC982" s="68" t="str">
        <f t="shared" si="26"/>
        <v/>
      </c>
      <c r="BD982" s="68" t="str">
        <f t="shared" si="27"/>
        <v/>
      </c>
      <c r="BE982" s="68" t="str">
        <f t="shared" si="28"/>
        <v/>
      </c>
      <c r="BF982" s="51"/>
      <c r="BG982" s="69" t="str">
        <f t="shared" si="29"/>
        <v/>
      </c>
      <c r="BH982" s="67" t="str">
        <f t="shared" si="30"/>
        <v/>
      </c>
      <c r="BI982" s="67" t="str">
        <f t="shared" si="31"/>
        <v/>
      </c>
      <c r="BJ982" s="67" t="str">
        <f t="shared" si="32"/>
        <v/>
      </c>
      <c r="BK982" s="67" t="str">
        <f t="shared" si="33"/>
        <v/>
      </c>
      <c r="BL982" s="67" t="str">
        <f t="shared" si="34"/>
        <v/>
      </c>
      <c r="BM982" s="65" t="str">
        <f t="shared" si="35"/>
        <v/>
      </c>
      <c r="BN982" s="70"/>
      <c r="BO982" s="70"/>
      <c r="BP982" s="51"/>
      <c r="BQ982" s="51"/>
      <c r="BR982" s="51"/>
      <c r="BS982" s="69" t="str">
        <f t="shared" si="2920"/>
        <v/>
      </c>
      <c r="BT982" s="70"/>
      <c r="BU982" s="65"/>
      <c r="BV982" s="68"/>
      <c r="BW982" s="68"/>
      <c r="BX982" s="68"/>
      <c r="BY982" s="67" t="str">
        <f t="shared" si="44"/>
        <v/>
      </c>
      <c r="BZ982" s="65"/>
      <c r="CA982" s="65" t="str">
        <f t="shared" si="45"/>
        <v/>
      </c>
      <c r="CB982" s="67" t="str">
        <f t="shared" si="46"/>
        <v/>
      </c>
      <c r="CC982" s="67" t="str">
        <f t="shared" si="47"/>
        <v/>
      </c>
      <c r="CD982" s="67" t="str">
        <f t="shared" si="48"/>
        <v/>
      </c>
      <c r="CE982" s="67" t="str">
        <f t="shared" si="49"/>
        <v/>
      </c>
      <c r="CF982" s="65"/>
      <c r="CG982" s="65"/>
      <c r="CH982" s="68"/>
      <c r="CI982" s="68"/>
      <c r="CJ982" s="68"/>
      <c r="CK982" s="67" t="str">
        <f t="shared" si="54"/>
        <v/>
      </c>
      <c r="CL982" s="65"/>
      <c r="CM982" s="65"/>
      <c r="CN982" s="68"/>
      <c r="CO982" s="68"/>
      <c r="CP982" s="68"/>
      <c r="CQ982" s="67" t="str">
        <f t="shared" si="59"/>
        <v/>
      </c>
      <c r="CR982" s="65"/>
      <c r="CS982" s="65"/>
      <c r="CT982" s="68"/>
      <c r="CU982" s="68"/>
      <c r="CV982" s="68"/>
      <c r="CW982" s="67" t="str">
        <f t="shared" si="64"/>
        <v/>
      </c>
      <c r="CX982" s="65"/>
      <c r="CY982" s="65"/>
      <c r="CZ982" s="68"/>
      <c r="DA982" s="68"/>
      <c r="DB982" s="68"/>
      <c r="DC982" s="67" t="str">
        <f t="shared" si="69"/>
        <v/>
      </c>
      <c r="DD982" s="65"/>
      <c r="DE982" s="65"/>
      <c r="DF982" s="51"/>
      <c r="DG982" s="51"/>
      <c r="DH982" s="51"/>
      <c r="DI982" s="69" t="str">
        <f t="shared" si="74"/>
        <v/>
      </c>
      <c r="DJ982" s="70"/>
      <c r="DK982" s="70"/>
      <c r="DL982" s="51"/>
      <c r="DM982" s="51"/>
      <c r="DN982" s="51"/>
      <c r="DO982" s="69" t="str">
        <f t="shared" si="79"/>
        <v/>
      </c>
      <c r="DP982" s="51"/>
      <c r="DQ982" s="51"/>
      <c r="DR982" s="51"/>
      <c r="DS982" s="51"/>
      <c r="DT982" s="51"/>
      <c r="DU982" s="181"/>
    </row>
    <row r="983" spans="1:125" ht="15" x14ac:dyDescent="0.25">
      <c r="A983" s="50">
        <v>2014</v>
      </c>
      <c r="B983" s="51" t="s">
        <v>967</v>
      </c>
      <c r="C983" s="50" t="s">
        <v>968</v>
      </c>
      <c r="D983" s="53" t="s">
        <v>1927</v>
      </c>
      <c r="E983" s="50" t="s">
        <v>364</v>
      </c>
      <c r="F983" s="220">
        <v>608927</v>
      </c>
      <c r="G983" s="220" t="s">
        <v>364</v>
      </c>
      <c r="H983" s="220">
        <v>680054</v>
      </c>
      <c r="I983" s="61">
        <v>2600894</v>
      </c>
      <c r="J983" s="50"/>
      <c r="K983" s="50" t="s">
        <v>2032</v>
      </c>
      <c r="L983" s="58" t="s">
        <v>2032</v>
      </c>
      <c r="M983" s="58" t="s">
        <v>2032</v>
      </c>
      <c r="N983" s="58" t="s">
        <v>2032</v>
      </c>
      <c r="O983" s="58" t="s">
        <v>2032</v>
      </c>
      <c r="P983" s="59"/>
      <c r="Q983" s="60">
        <v>1422180</v>
      </c>
      <c r="R983" s="60">
        <v>109000</v>
      </c>
      <c r="S983" s="60">
        <v>859714</v>
      </c>
      <c r="T983" s="60">
        <v>0</v>
      </c>
      <c r="U983" s="60">
        <v>210000</v>
      </c>
      <c r="V983" s="79"/>
      <c r="W983" s="90">
        <f t="shared" si="6033"/>
        <v>2600894</v>
      </c>
      <c r="X983" s="101">
        <v>880000</v>
      </c>
      <c r="Y983" s="50" t="s">
        <v>167</v>
      </c>
      <c r="Z983" s="50" t="s">
        <v>1927</v>
      </c>
      <c r="AA983" s="51" t="str">
        <f t="shared" ref="AA983:AA986" si="7022">IF(A983 =2014,IF(Y983 ="",F983,""),"")</f>
        <v/>
      </c>
      <c r="AB983" s="68" t="str">
        <f t="shared" ref="AB983:AB986" si="7023">IF(A983 =2014,IF(Y983 ="",I983,""),"")</f>
        <v/>
      </c>
      <c r="AC983" s="68" t="str">
        <f t="shared" ref="AC983:AC986" si="7024">IF(A983 =2014,IF(Y983 ="",Q983,""),"")</f>
        <v/>
      </c>
      <c r="AD983" s="68" t="str">
        <f t="shared" ref="AD983:AD986" si="7025">IF(A983 =2014,IF(Y983 ="",R983,""),"")</f>
        <v/>
      </c>
      <c r="AE983" s="68" t="str">
        <f t="shared" ref="AE983:AE986" si="7026">IF(A983 =2014,IF(Y983 ="",S983,""),"")</f>
        <v/>
      </c>
      <c r="AF983" s="68" t="str">
        <f t="shared" ref="AF983:AF986" si="7027">IF(A983 =2014,IF(Y983 ="",T983+U983,""),"")</f>
        <v/>
      </c>
      <c r="AG983" s="67" t="str">
        <f t="shared" si="7"/>
        <v/>
      </c>
      <c r="AH983" s="51"/>
      <c r="AI983" s="51" t="str">
        <f t="shared" si="8"/>
        <v/>
      </c>
      <c r="AJ983" s="68" t="str">
        <f t="shared" si="9"/>
        <v/>
      </c>
      <c r="AK983" s="68" t="str">
        <f t="shared" si="10"/>
        <v/>
      </c>
      <c r="AL983" s="68" t="str">
        <f t="shared" si="11"/>
        <v/>
      </c>
      <c r="AM983" s="68" t="str">
        <f t="shared" si="12"/>
        <v/>
      </c>
      <c r="AN983" s="68" t="str">
        <f t="shared" si="13"/>
        <v/>
      </c>
      <c r="AO983" s="67" t="str">
        <f t="shared" si="14"/>
        <v/>
      </c>
      <c r="AP983" s="51"/>
      <c r="AQ983" s="51" t="str">
        <f t="shared" si="15"/>
        <v/>
      </c>
      <c r="AR983" s="68" t="str">
        <f t="shared" si="16"/>
        <v/>
      </c>
      <c r="AS983" s="68" t="str">
        <f t="shared" si="17"/>
        <v/>
      </c>
      <c r="AT983" s="68" t="str">
        <f t="shared" si="18"/>
        <v/>
      </c>
      <c r="AU983" s="68" t="str">
        <f t="shared" si="19"/>
        <v/>
      </c>
      <c r="AV983" s="68" t="str">
        <f t="shared" si="20"/>
        <v/>
      </c>
      <c r="AW983" s="67" t="str">
        <f t="shared" si="21"/>
        <v/>
      </c>
      <c r="AX983" s="51"/>
      <c r="AY983" s="51" t="str">
        <f t="shared" si="22"/>
        <v/>
      </c>
      <c r="AZ983" s="68" t="str">
        <f t="shared" si="23"/>
        <v/>
      </c>
      <c r="BA983" s="68" t="str">
        <f t="shared" si="24"/>
        <v/>
      </c>
      <c r="BB983" s="68" t="str">
        <f t="shared" si="25"/>
        <v/>
      </c>
      <c r="BC983" s="68" t="str">
        <f t="shared" si="26"/>
        <v/>
      </c>
      <c r="BD983" s="68" t="str">
        <f t="shared" si="27"/>
        <v/>
      </c>
      <c r="BE983" s="68" t="str">
        <f t="shared" si="28"/>
        <v/>
      </c>
      <c r="BF983" s="51"/>
      <c r="BG983" s="69" t="str">
        <f t="shared" si="29"/>
        <v/>
      </c>
      <c r="BH983" s="67" t="str">
        <f t="shared" si="30"/>
        <v/>
      </c>
      <c r="BI983" s="67" t="str">
        <f t="shared" si="31"/>
        <v/>
      </c>
      <c r="BJ983" s="67" t="str">
        <f t="shared" si="32"/>
        <v/>
      </c>
      <c r="BK983" s="67" t="str">
        <f t="shared" si="33"/>
        <v/>
      </c>
      <c r="BL983" s="67" t="str">
        <f t="shared" si="34"/>
        <v/>
      </c>
      <c r="BM983" s="65" t="str">
        <f t="shared" si="35"/>
        <v/>
      </c>
      <c r="BN983" s="70"/>
      <c r="BO983" s="71">
        <f t="shared" ref="BO983:BO986" si="7028">IF(A983 =2014,F983,"")</f>
        <v>608927</v>
      </c>
      <c r="BP983" s="51" t="str">
        <f t="shared" ref="BP983:BP986" si="7029">IF(A983 =2015,F983,"")</f>
        <v/>
      </c>
      <c r="BQ983" s="51" t="str">
        <f t="shared" ref="BQ983:BQ986" si="7030">IF(A983 =2016,F983,"")</f>
        <v/>
      </c>
      <c r="BR983" s="51" t="str">
        <f t="shared" ref="BR983:BR986" si="7031">IF(A983 =2017,F983,"")</f>
        <v/>
      </c>
      <c r="BS983" s="69" t="str">
        <f t="shared" si="2920"/>
        <v/>
      </c>
      <c r="BT983" s="70"/>
      <c r="BU983" s="65">
        <f t="shared" ref="BU983:BU986" si="7032">IF(A983 =2014,I983,"")</f>
        <v>2600894</v>
      </c>
      <c r="BV983" s="68" t="str">
        <f t="shared" ref="BV983:BV986" si="7033">IF(A983 =2015,I983,"")</f>
        <v/>
      </c>
      <c r="BW983" s="68" t="str">
        <f t="shared" ref="BW983:BW986" si="7034">IF(A983 =2016,I983,"")</f>
        <v/>
      </c>
      <c r="BX983" s="68" t="str">
        <f t="shared" ref="BX983:BX986" si="7035">IF(A983 =2017,I983,"")</f>
        <v/>
      </c>
      <c r="BY983" s="67" t="str">
        <f t="shared" si="44"/>
        <v/>
      </c>
      <c r="BZ983" s="65"/>
      <c r="CA983" s="65">
        <f t="shared" si="45"/>
        <v>880000</v>
      </c>
      <c r="CB983" s="67" t="str">
        <f t="shared" si="46"/>
        <v/>
      </c>
      <c r="CC983" s="67" t="str">
        <f t="shared" si="47"/>
        <v/>
      </c>
      <c r="CD983" s="67" t="str">
        <f t="shared" si="48"/>
        <v/>
      </c>
      <c r="CE983" s="67" t="str">
        <f t="shared" si="49"/>
        <v/>
      </c>
      <c r="CF983" s="65"/>
      <c r="CG983" s="65">
        <f t="shared" ref="CG983:CG986" si="7036">IF(A983 =2014,Q983+R983+S983+T983+U983,"")</f>
        <v>2600894</v>
      </c>
      <c r="CH983" s="68" t="str">
        <f t="shared" ref="CH983:CH986" si="7037">IF(A983 =2015,Q983+R983+S983+T983+U983,"")</f>
        <v/>
      </c>
      <c r="CI983" s="68" t="str">
        <f t="shared" ref="CI983:CI986" si="7038">IF(A983 =2016,Q983+R983+S983+T983+U983,"")</f>
        <v/>
      </c>
      <c r="CJ983" s="68" t="str">
        <f t="shared" ref="CJ983:CJ986" si="7039">IF(A983 =2017,Q983+R983+S983+T983+U983,"")</f>
        <v/>
      </c>
      <c r="CK983" s="67" t="str">
        <f t="shared" si="54"/>
        <v/>
      </c>
      <c r="CL983" s="65"/>
      <c r="CM983" s="65">
        <f t="shared" ref="CM983:CM986" si="7040">IF(A983 =2014,Q983,"")</f>
        <v>1422180</v>
      </c>
      <c r="CN983" s="68" t="str">
        <f t="shared" ref="CN983:CN986" si="7041">IF(A983 =2015,Q983,"")</f>
        <v/>
      </c>
      <c r="CO983" s="68" t="str">
        <f t="shared" ref="CO983:CO986" si="7042">IF(A983 =2016,Q983,"")</f>
        <v/>
      </c>
      <c r="CP983" s="68" t="str">
        <f t="shared" ref="CP983:CP986" si="7043">IF(A983 =2017,Q983,"")</f>
        <v/>
      </c>
      <c r="CQ983" s="67" t="str">
        <f t="shared" si="59"/>
        <v/>
      </c>
      <c r="CR983" s="65"/>
      <c r="CS983" s="65">
        <f t="shared" ref="CS983:CS986" si="7044">IF(A983 =2014,R983,"")</f>
        <v>109000</v>
      </c>
      <c r="CT983" s="68" t="str">
        <f t="shared" ref="CT983:CT986" si="7045">IF(A983 =2015,R983,"")</f>
        <v/>
      </c>
      <c r="CU983" s="68" t="str">
        <f t="shared" ref="CU983:CU986" si="7046">IF(A983 =2016,R983,"")</f>
        <v/>
      </c>
      <c r="CV983" s="68" t="str">
        <f t="shared" ref="CV983:CV986" si="7047">IF(A983 =2017,R983,"")</f>
        <v/>
      </c>
      <c r="CW983" s="67" t="str">
        <f t="shared" si="64"/>
        <v/>
      </c>
      <c r="CX983" s="65"/>
      <c r="CY983" s="65">
        <f t="shared" ref="CY983:CY986" si="7048">IF(A983 =2014,S983,"")</f>
        <v>859714</v>
      </c>
      <c r="CZ983" s="68" t="str">
        <f t="shared" ref="CZ983:CZ986" si="7049">IF(A983 =2015,S983,"")</f>
        <v/>
      </c>
      <c r="DA983" s="68" t="str">
        <f t="shared" ref="DA983:DA986" si="7050">IF(A983 =2016,S983,"")</f>
        <v/>
      </c>
      <c r="DB983" s="68" t="str">
        <f t="shared" ref="DB983:DB986" si="7051">IF(A983 =2017,S983,"")</f>
        <v/>
      </c>
      <c r="DC983" s="67" t="str">
        <f t="shared" si="69"/>
        <v/>
      </c>
      <c r="DD983" s="65"/>
      <c r="DE983" s="65">
        <f t="shared" ref="DE983:DE986" si="7052">IF(A983 =2014,T983,"")</f>
        <v>0</v>
      </c>
      <c r="DF983" s="51" t="str">
        <f t="shared" ref="DF983:DF986" si="7053">IF(A983 =2015,T983,"")</f>
        <v/>
      </c>
      <c r="DG983" s="51" t="str">
        <f t="shared" ref="DG983:DG986" si="7054">IF(A983 =2016,T983,"")</f>
        <v/>
      </c>
      <c r="DH983" s="51" t="str">
        <f t="shared" ref="DH983:DH986" si="7055">IF(A983 =2017,T983,"")</f>
        <v/>
      </c>
      <c r="DI983" s="69" t="str">
        <f t="shared" si="74"/>
        <v/>
      </c>
      <c r="DJ983" s="70"/>
      <c r="DK983" s="65">
        <f t="shared" ref="DK983:DK986" si="7056">IF(A983 =2014,U983,"")</f>
        <v>210000</v>
      </c>
      <c r="DL983" s="51" t="str">
        <f t="shared" ref="DL983:DL986" si="7057">IF(A983 =2015,U983,"")</f>
        <v/>
      </c>
      <c r="DM983" s="51" t="str">
        <f t="shared" ref="DM983:DM986" si="7058">IF(A983 =2016,U983,"")</f>
        <v/>
      </c>
      <c r="DN983" s="51" t="str">
        <f t="shared" ref="DN983:DN986" si="7059">IF(A983 =2017,U983,"")</f>
        <v/>
      </c>
      <c r="DO983" s="69" t="str">
        <f t="shared" si="79"/>
        <v/>
      </c>
      <c r="DP983" s="51"/>
      <c r="DQ983" s="51"/>
      <c r="DR983" s="51"/>
      <c r="DS983" s="51"/>
      <c r="DT983" s="51"/>
      <c r="DU983" s="181"/>
    </row>
    <row r="984" spans="1:125" ht="15" x14ac:dyDescent="0.25">
      <c r="A984" s="50">
        <v>2015</v>
      </c>
      <c r="B984" s="51" t="s">
        <v>967</v>
      </c>
      <c r="C984" s="50" t="s">
        <v>968</v>
      </c>
      <c r="D984" s="53" t="s">
        <v>1927</v>
      </c>
      <c r="E984" s="50" t="s">
        <v>364</v>
      </c>
      <c r="F984" s="220">
        <v>612927</v>
      </c>
      <c r="G984" s="220" t="s">
        <v>364</v>
      </c>
      <c r="H984" s="220">
        <v>689414</v>
      </c>
      <c r="I984" s="61">
        <v>2691687</v>
      </c>
      <c r="J984" s="50"/>
      <c r="K984" s="50" t="s">
        <v>2032</v>
      </c>
      <c r="L984" s="58" t="s">
        <v>2032</v>
      </c>
      <c r="M984" s="58" t="s">
        <v>2032</v>
      </c>
      <c r="N984" s="58" t="s">
        <v>2032</v>
      </c>
      <c r="O984" s="58" t="s">
        <v>2032</v>
      </c>
      <c r="P984" s="59"/>
      <c r="Q984" s="60">
        <v>0</v>
      </c>
      <c r="R984" s="60">
        <v>0</v>
      </c>
      <c r="S984" s="60">
        <v>933688</v>
      </c>
      <c r="T984" s="60">
        <v>0</v>
      </c>
      <c r="U984" s="60">
        <v>1757999</v>
      </c>
      <c r="V984" s="79"/>
      <c r="W984" s="90">
        <f t="shared" si="6033"/>
        <v>2691687</v>
      </c>
      <c r="X984" s="101">
        <v>35829</v>
      </c>
      <c r="Y984" s="50" t="s">
        <v>167</v>
      </c>
      <c r="Z984" s="50" t="s">
        <v>1927</v>
      </c>
      <c r="AA984" s="51" t="str">
        <f t="shared" si="7022"/>
        <v/>
      </c>
      <c r="AB984" s="68" t="str">
        <f t="shared" si="7023"/>
        <v/>
      </c>
      <c r="AC984" s="68" t="str">
        <f t="shared" si="7024"/>
        <v/>
      </c>
      <c r="AD984" s="68" t="str">
        <f t="shared" si="7025"/>
        <v/>
      </c>
      <c r="AE984" s="68" t="str">
        <f t="shared" si="7026"/>
        <v/>
      </c>
      <c r="AF984" s="68" t="str">
        <f t="shared" si="7027"/>
        <v/>
      </c>
      <c r="AG984" s="67" t="str">
        <f t="shared" si="7"/>
        <v/>
      </c>
      <c r="AH984" s="51"/>
      <c r="AI984" s="51" t="str">
        <f t="shared" si="8"/>
        <v/>
      </c>
      <c r="AJ984" s="68" t="str">
        <f t="shared" si="9"/>
        <v/>
      </c>
      <c r="AK984" s="68" t="str">
        <f t="shared" si="10"/>
        <v/>
      </c>
      <c r="AL984" s="68" t="str">
        <f t="shared" si="11"/>
        <v/>
      </c>
      <c r="AM984" s="68" t="str">
        <f t="shared" si="12"/>
        <v/>
      </c>
      <c r="AN984" s="68" t="str">
        <f t="shared" si="13"/>
        <v/>
      </c>
      <c r="AO984" s="67" t="str">
        <f t="shared" si="14"/>
        <v/>
      </c>
      <c r="AP984" s="51"/>
      <c r="AQ984" s="51" t="str">
        <f t="shared" si="15"/>
        <v/>
      </c>
      <c r="AR984" s="68" t="str">
        <f t="shared" si="16"/>
        <v/>
      </c>
      <c r="AS984" s="68" t="str">
        <f t="shared" si="17"/>
        <v/>
      </c>
      <c r="AT984" s="68" t="str">
        <f t="shared" si="18"/>
        <v/>
      </c>
      <c r="AU984" s="68" t="str">
        <f t="shared" si="19"/>
        <v/>
      </c>
      <c r="AV984" s="68" t="str">
        <f t="shared" si="20"/>
        <v/>
      </c>
      <c r="AW984" s="67" t="str">
        <f t="shared" si="21"/>
        <v/>
      </c>
      <c r="AX984" s="51"/>
      <c r="AY984" s="51" t="str">
        <f t="shared" si="22"/>
        <v/>
      </c>
      <c r="AZ984" s="68" t="str">
        <f t="shared" si="23"/>
        <v/>
      </c>
      <c r="BA984" s="68" t="str">
        <f t="shared" si="24"/>
        <v/>
      </c>
      <c r="BB984" s="68" t="str">
        <f t="shared" si="25"/>
        <v/>
      </c>
      <c r="BC984" s="68" t="str">
        <f t="shared" si="26"/>
        <v/>
      </c>
      <c r="BD984" s="68" t="str">
        <f t="shared" si="27"/>
        <v/>
      </c>
      <c r="BE984" s="68" t="str">
        <f t="shared" si="28"/>
        <v/>
      </c>
      <c r="BF984" s="51"/>
      <c r="BG984" s="69" t="str">
        <f t="shared" si="29"/>
        <v/>
      </c>
      <c r="BH984" s="67" t="str">
        <f t="shared" si="30"/>
        <v/>
      </c>
      <c r="BI984" s="67" t="str">
        <f t="shared" si="31"/>
        <v/>
      </c>
      <c r="BJ984" s="67" t="str">
        <f t="shared" si="32"/>
        <v/>
      </c>
      <c r="BK984" s="67" t="str">
        <f t="shared" si="33"/>
        <v/>
      </c>
      <c r="BL984" s="67" t="str">
        <f t="shared" si="34"/>
        <v/>
      </c>
      <c r="BM984" s="65" t="str">
        <f t="shared" si="35"/>
        <v/>
      </c>
      <c r="BN984" s="51"/>
      <c r="BO984" s="51" t="str">
        <f t="shared" si="7028"/>
        <v/>
      </c>
      <c r="BP984" s="71">
        <f t="shared" si="7029"/>
        <v>612927</v>
      </c>
      <c r="BQ984" s="51" t="str">
        <f t="shared" si="7030"/>
        <v/>
      </c>
      <c r="BR984" s="51" t="str">
        <f t="shared" si="7031"/>
        <v/>
      </c>
      <c r="BS984" s="69" t="str">
        <f t="shared" si="2920"/>
        <v/>
      </c>
      <c r="BT984" s="51"/>
      <c r="BU984" s="68" t="str">
        <f t="shared" si="7032"/>
        <v/>
      </c>
      <c r="BV984" s="65">
        <f t="shared" si="7033"/>
        <v>2691687</v>
      </c>
      <c r="BW984" s="68" t="str">
        <f t="shared" si="7034"/>
        <v/>
      </c>
      <c r="BX984" s="68" t="str">
        <f t="shared" si="7035"/>
        <v/>
      </c>
      <c r="BY984" s="67" t="str">
        <f t="shared" si="44"/>
        <v/>
      </c>
      <c r="BZ984" s="68"/>
      <c r="CA984" s="65" t="str">
        <f t="shared" si="45"/>
        <v/>
      </c>
      <c r="CB984" s="67">
        <f t="shared" si="46"/>
        <v>35829</v>
      </c>
      <c r="CC984" s="67" t="str">
        <f t="shared" si="47"/>
        <v/>
      </c>
      <c r="CD984" s="67" t="str">
        <f t="shared" si="48"/>
        <v/>
      </c>
      <c r="CE984" s="67" t="str">
        <f t="shared" si="49"/>
        <v/>
      </c>
      <c r="CF984" s="68"/>
      <c r="CG984" s="68" t="str">
        <f t="shared" si="7036"/>
        <v/>
      </c>
      <c r="CH984" s="65">
        <f t="shared" si="7037"/>
        <v>2691687</v>
      </c>
      <c r="CI984" s="68" t="str">
        <f t="shared" si="7038"/>
        <v/>
      </c>
      <c r="CJ984" s="68" t="str">
        <f t="shared" si="7039"/>
        <v/>
      </c>
      <c r="CK984" s="67" t="str">
        <f t="shared" si="54"/>
        <v/>
      </c>
      <c r="CL984" s="68"/>
      <c r="CM984" s="68" t="str">
        <f t="shared" si="7040"/>
        <v/>
      </c>
      <c r="CN984" s="65">
        <f t="shared" si="7041"/>
        <v>0</v>
      </c>
      <c r="CO984" s="68" t="str">
        <f t="shared" si="7042"/>
        <v/>
      </c>
      <c r="CP984" s="68" t="str">
        <f t="shared" si="7043"/>
        <v/>
      </c>
      <c r="CQ984" s="67" t="str">
        <f t="shared" si="59"/>
        <v/>
      </c>
      <c r="CR984" s="68"/>
      <c r="CS984" s="68" t="str">
        <f t="shared" si="7044"/>
        <v/>
      </c>
      <c r="CT984" s="65">
        <f t="shared" si="7045"/>
        <v>0</v>
      </c>
      <c r="CU984" s="68" t="str">
        <f t="shared" si="7046"/>
        <v/>
      </c>
      <c r="CV984" s="68" t="str">
        <f t="shared" si="7047"/>
        <v/>
      </c>
      <c r="CW984" s="67" t="str">
        <f t="shared" si="64"/>
        <v/>
      </c>
      <c r="CX984" s="68"/>
      <c r="CY984" s="68" t="str">
        <f t="shared" si="7048"/>
        <v/>
      </c>
      <c r="CZ984" s="65">
        <f t="shared" si="7049"/>
        <v>933688</v>
      </c>
      <c r="DA984" s="68" t="str">
        <f t="shared" si="7050"/>
        <v/>
      </c>
      <c r="DB984" s="68" t="str">
        <f t="shared" si="7051"/>
        <v/>
      </c>
      <c r="DC984" s="67" t="str">
        <f t="shared" si="69"/>
        <v/>
      </c>
      <c r="DD984" s="68"/>
      <c r="DE984" s="68" t="str">
        <f t="shared" si="7052"/>
        <v/>
      </c>
      <c r="DF984" s="65">
        <f t="shared" si="7053"/>
        <v>0</v>
      </c>
      <c r="DG984" s="51" t="str">
        <f t="shared" si="7054"/>
        <v/>
      </c>
      <c r="DH984" s="51" t="str">
        <f t="shared" si="7055"/>
        <v/>
      </c>
      <c r="DI984" s="69" t="str">
        <f t="shared" si="74"/>
        <v/>
      </c>
      <c r="DJ984" s="51"/>
      <c r="DK984" s="51" t="str">
        <f t="shared" si="7056"/>
        <v/>
      </c>
      <c r="DL984" s="65">
        <f t="shared" si="7057"/>
        <v>1757999</v>
      </c>
      <c r="DM984" s="51" t="str">
        <f t="shared" si="7058"/>
        <v/>
      </c>
      <c r="DN984" s="51" t="str">
        <f t="shared" si="7059"/>
        <v/>
      </c>
      <c r="DO984" s="69" t="str">
        <f t="shared" si="79"/>
        <v/>
      </c>
      <c r="DP984" s="51"/>
      <c r="DQ984" s="51"/>
      <c r="DR984" s="51"/>
      <c r="DS984" s="51"/>
      <c r="DT984" s="51"/>
      <c r="DU984" s="181"/>
    </row>
    <row r="985" spans="1:125" ht="15" x14ac:dyDescent="0.25">
      <c r="A985" s="50">
        <v>2016</v>
      </c>
      <c r="B985" s="51" t="s">
        <v>967</v>
      </c>
      <c r="C985" s="50" t="s">
        <v>968</v>
      </c>
      <c r="D985" s="53" t="s">
        <v>1927</v>
      </c>
      <c r="E985" s="50" t="s">
        <v>364</v>
      </c>
      <c r="F985" s="220">
        <v>665665</v>
      </c>
      <c r="G985" s="220" t="s">
        <v>364</v>
      </c>
      <c r="H985" s="220">
        <v>998796</v>
      </c>
      <c r="I985" s="61">
        <v>3684490</v>
      </c>
      <c r="J985" s="50"/>
      <c r="K985" s="50" t="s">
        <v>2032</v>
      </c>
      <c r="L985" s="58" t="s">
        <v>2032</v>
      </c>
      <c r="M985" s="58" t="s">
        <v>2032</v>
      </c>
      <c r="N985" s="58" t="s">
        <v>2032</v>
      </c>
      <c r="O985" s="58" t="s">
        <v>2032</v>
      </c>
      <c r="P985" s="59"/>
      <c r="Q985" s="60">
        <v>1555833</v>
      </c>
      <c r="R985" s="60">
        <v>407000</v>
      </c>
      <c r="S985" s="60">
        <v>1099432</v>
      </c>
      <c r="T985" s="60">
        <v>297427</v>
      </c>
      <c r="U985" s="60">
        <v>324798</v>
      </c>
      <c r="V985" s="79"/>
      <c r="W985" s="90">
        <f t="shared" si="6033"/>
        <v>3684490</v>
      </c>
      <c r="X985" s="101">
        <v>687902</v>
      </c>
      <c r="Y985" s="50" t="s">
        <v>167</v>
      </c>
      <c r="Z985" s="50" t="s">
        <v>1927</v>
      </c>
      <c r="AA985" s="51" t="str">
        <f t="shared" si="7022"/>
        <v/>
      </c>
      <c r="AB985" s="68" t="str">
        <f t="shared" si="7023"/>
        <v/>
      </c>
      <c r="AC985" s="68" t="str">
        <f t="shared" si="7024"/>
        <v/>
      </c>
      <c r="AD985" s="68" t="str">
        <f t="shared" si="7025"/>
        <v/>
      </c>
      <c r="AE985" s="68" t="str">
        <f t="shared" si="7026"/>
        <v/>
      </c>
      <c r="AF985" s="68" t="str">
        <f t="shared" si="7027"/>
        <v/>
      </c>
      <c r="AG985" s="67" t="str">
        <f t="shared" si="7"/>
        <v/>
      </c>
      <c r="AH985" s="51"/>
      <c r="AI985" s="51" t="str">
        <f t="shared" si="8"/>
        <v/>
      </c>
      <c r="AJ985" s="68" t="str">
        <f t="shared" si="9"/>
        <v/>
      </c>
      <c r="AK985" s="68" t="str">
        <f t="shared" si="10"/>
        <v/>
      </c>
      <c r="AL985" s="68" t="str">
        <f t="shared" si="11"/>
        <v/>
      </c>
      <c r="AM985" s="68" t="str">
        <f t="shared" si="12"/>
        <v/>
      </c>
      <c r="AN985" s="68" t="str">
        <f t="shared" si="13"/>
        <v/>
      </c>
      <c r="AO985" s="67" t="str">
        <f t="shared" si="14"/>
        <v/>
      </c>
      <c r="AP985" s="51"/>
      <c r="AQ985" s="51" t="str">
        <f t="shared" si="15"/>
        <v/>
      </c>
      <c r="AR985" s="68" t="str">
        <f t="shared" si="16"/>
        <v/>
      </c>
      <c r="AS985" s="68" t="str">
        <f t="shared" si="17"/>
        <v/>
      </c>
      <c r="AT985" s="68" t="str">
        <f t="shared" si="18"/>
        <v/>
      </c>
      <c r="AU985" s="68" t="str">
        <f t="shared" si="19"/>
        <v/>
      </c>
      <c r="AV985" s="68" t="str">
        <f t="shared" si="20"/>
        <v/>
      </c>
      <c r="AW985" s="67" t="str">
        <f t="shared" si="21"/>
        <v/>
      </c>
      <c r="AX985" s="51"/>
      <c r="AY985" s="51" t="str">
        <f t="shared" si="22"/>
        <v/>
      </c>
      <c r="AZ985" s="68" t="str">
        <f t="shared" si="23"/>
        <v/>
      </c>
      <c r="BA985" s="68" t="str">
        <f t="shared" si="24"/>
        <v/>
      </c>
      <c r="BB985" s="68" t="str">
        <f t="shared" si="25"/>
        <v/>
      </c>
      <c r="BC985" s="68" t="str">
        <f t="shared" si="26"/>
        <v/>
      </c>
      <c r="BD985" s="68" t="str">
        <f t="shared" si="27"/>
        <v/>
      </c>
      <c r="BE985" s="68" t="str">
        <f t="shared" si="28"/>
        <v/>
      </c>
      <c r="BF985" s="51"/>
      <c r="BG985" s="69" t="str">
        <f t="shared" si="29"/>
        <v/>
      </c>
      <c r="BH985" s="67" t="str">
        <f t="shared" si="30"/>
        <v/>
      </c>
      <c r="BI985" s="67" t="str">
        <f t="shared" si="31"/>
        <v/>
      </c>
      <c r="BJ985" s="67" t="str">
        <f t="shared" si="32"/>
        <v/>
      </c>
      <c r="BK985" s="67" t="str">
        <f t="shared" si="33"/>
        <v/>
      </c>
      <c r="BL985" s="67" t="str">
        <f t="shared" si="34"/>
        <v/>
      </c>
      <c r="BM985" s="65" t="str">
        <f t="shared" si="35"/>
        <v/>
      </c>
      <c r="BN985" s="51"/>
      <c r="BO985" s="51" t="str">
        <f t="shared" si="7028"/>
        <v/>
      </c>
      <c r="BP985" s="51" t="str">
        <f t="shared" si="7029"/>
        <v/>
      </c>
      <c r="BQ985" s="71">
        <f t="shared" si="7030"/>
        <v>665665</v>
      </c>
      <c r="BR985" s="51" t="str">
        <f t="shared" si="7031"/>
        <v/>
      </c>
      <c r="BS985" s="69" t="str">
        <f t="shared" si="2920"/>
        <v/>
      </c>
      <c r="BT985" s="51"/>
      <c r="BU985" s="68" t="str">
        <f t="shared" si="7032"/>
        <v/>
      </c>
      <c r="BV985" s="68" t="str">
        <f t="shared" si="7033"/>
        <v/>
      </c>
      <c r="BW985" s="65">
        <f t="shared" si="7034"/>
        <v>3684490</v>
      </c>
      <c r="BX985" s="68" t="str">
        <f t="shared" si="7035"/>
        <v/>
      </c>
      <c r="BY985" s="67" t="str">
        <f t="shared" si="44"/>
        <v/>
      </c>
      <c r="BZ985" s="68"/>
      <c r="CA985" s="65" t="str">
        <f t="shared" si="45"/>
        <v/>
      </c>
      <c r="CB985" s="67" t="str">
        <f t="shared" si="46"/>
        <v/>
      </c>
      <c r="CC985" s="67">
        <f t="shared" si="47"/>
        <v>687902</v>
      </c>
      <c r="CD985" s="67" t="str">
        <f t="shared" si="48"/>
        <v/>
      </c>
      <c r="CE985" s="67" t="str">
        <f t="shared" si="49"/>
        <v/>
      </c>
      <c r="CF985" s="68"/>
      <c r="CG985" s="68" t="str">
        <f t="shared" si="7036"/>
        <v/>
      </c>
      <c r="CH985" s="68" t="str">
        <f t="shared" si="7037"/>
        <v/>
      </c>
      <c r="CI985" s="65">
        <f t="shared" si="7038"/>
        <v>3684490</v>
      </c>
      <c r="CJ985" s="68" t="str">
        <f t="shared" si="7039"/>
        <v/>
      </c>
      <c r="CK985" s="67" t="str">
        <f t="shared" si="54"/>
        <v/>
      </c>
      <c r="CL985" s="68"/>
      <c r="CM985" s="68" t="str">
        <f t="shared" si="7040"/>
        <v/>
      </c>
      <c r="CN985" s="68" t="str">
        <f t="shared" si="7041"/>
        <v/>
      </c>
      <c r="CO985" s="65">
        <f t="shared" si="7042"/>
        <v>1555833</v>
      </c>
      <c r="CP985" s="68" t="str">
        <f t="shared" si="7043"/>
        <v/>
      </c>
      <c r="CQ985" s="67" t="str">
        <f t="shared" si="59"/>
        <v/>
      </c>
      <c r="CR985" s="68"/>
      <c r="CS985" s="68" t="str">
        <f t="shared" si="7044"/>
        <v/>
      </c>
      <c r="CT985" s="68" t="str">
        <f t="shared" si="7045"/>
        <v/>
      </c>
      <c r="CU985" s="65">
        <f t="shared" si="7046"/>
        <v>407000</v>
      </c>
      <c r="CV985" s="68" t="str">
        <f t="shared" si="7047"/>
        <v/>
      </c>
      <c r="CW985" s="67" t="str">
        <f t="shared" si="64"/>
        <v/>
      </c>
      <c r="CX985" s="68"/>
      <c r="CY985" s="68" t="str">
        <f t="shared" si="7048"/>
        <v/>
      </c>
      <c r="CZ985" s="68" t="str">
        <f t="shared" si="7049"/>
        <v/>
      </c>
      <c r="DA985" s="65">
        <f t="shared" si="7050"/>
        <v>1099432</v>
      </c>
      <c r="DB985" s="68" t="str">
        <f t="shared" si="7051"/>
        <v/>
      </c>
      <c r="DC985" s="67" t="str">
        <f t="shared" si="69"/>
        <v/>
      </c>
      <c r="DD985" s="68"/>
      <c r="DE985" s="68" t="str">
        <f t="shared" si="7052"/>
        <v/>
      </c>
      <c r="DF985" s="51" t="str">
        <f t="shared" si="7053"/>
        <v/>
      </c>
      <c r="DG985" s="65">
        <f t="shared" si="7054"/>
        <v>297427</v>
      </c>
      <c r="DH985" s="51" t="str">
        <f t="shared" si="7055"/>
        <v/>
      </c>
      <c r="DI985" s="69" t="str">
        <f t="shared" si="74"/>
        <v/>
      </c>
      <c r="DJ985" s="51"/>
      <c r="DK985" s="51" t="str">
        <f t="shared" si="7056"/>
        <v/>
      </c>
      <c r="DL985" s="51" t="str">
        <f t="shared" si="7057"/>
        <v/>
      </c>
      <c r="DM985" s="65">
        <f t="shared" si="7058"/>
        <v>324798</v>
      </c>
      <c r="DN985" s="51" t="str">
        <f t="shared" si="7059"/>
        <v/>
      </c>
      <c r="DO985" s="69" t="str">
        <f t="shared" si="79"/>
        <v/>
      </c>
      <c r="DP985" s="51"/>
      <c r="DQ985" s="51"/>
      <c r="DR985" s="51"/>
      <c r="DS985" s="51"/>
      <c r="DT985" s="51"/>
      <c r="DU985" s="181"/>
    </row>
    <row r="986" spans="1:125" ht="15" x14ac:dyDescent="0.25">
      <c r="A986" s="50">
        <v>2017</v>
      </c>
      <c r="B986" s="51" t="s">
        <v>967</v>
      </c>
      <c r="C986" s="50" t="s">
        <v>968</v>
      </c>
      <c r="D986" s="53" t="s">
        <v>1927</v>
      </c>
      <c r="E986" s="50" t="s">
        <v>364</v>
      </c>
      <c r="F986" s="220">
        <v>595981</v>
      </c>
      <c r="G986" s="220" t="s">
        <v>364</v>
      </c>
      <c r="H986" s="220">
        <v>1030242</v>
      </c>
      <c r="I986" s="61">
        <v>3635006</v>
      </c>
      <c r="J986" s="50"/>
      <c r="K986" s="50" t="s">
        <v>2032</v>
      </c>
      <c r="L986" s="58" t="s">
        <v>2032</v>
      </c>
      <c r="M986" s="58" t="s">
        <v>2032</v>
      </c>
      <c r="N986" s="58" t="s">
        <v>2032</v>
      </c>
      <c r="O986" s="58" t="s">
        <v>2032</v>
      </c>
      <c r="P986" s="59"/>
      <c r="Q986" s="60">
        <v>1681730</v>
      </c>
      <c r="R986" s="60">
        <v>187505</v>
      </c>
      <c r="S986" s="60">
        <v>1173533</v>
      </c>
      <c r="T986" s="60">
        <v>225266</v>
      </c>
      <c r="U986" s="60">
        <v>366972</v>
      </c>
      <c r="V986" s="79"/>
      <c r="W986" s="90">
        <f t="shared" si="6033"/>
        <v>3635006</v>
      </c>
      <c r="X986" s="101">
        <v>816589</v>
      </c>
      <c r="Y986" s="50" t="s">
        <v>167</v>
      </c>
      <c r="Z986" s="50" t="s">
        <v>1927</v>
      </c>
      <c r="AA986" s="51" t="str">
        <f t="shared" si="7022"/>
        <v/>
      </c>
      <c r="AB986" s="68" t="str">
        <f t="shared" si="7023"/>
        <v/>
      </c>
      <c r="AC986" s="68" t="str">
        <f t="shared" si="7024"/>
        <v/>
      </c>
      <c r="AD986" s="68" t="str">
        <f t="shared" si="7025"/>
        <v/>
      </c>
      <c r="AE986" s="68" t="str">
        <f t="shared" si="7026"/>
        <v/>
      </c>
      <c r="AF986" s="68" t="str">
        <f t="shared" si="7027"/>
        <v/>
      </c>
      <c r="AG986" s="67" t="str">
        <f t="shared" si="7"/>
        <v/>
      </c>
      <c r="AH986" s="51"/>
      <c r="AI986" s="51" t="str">
        <f t="shared" si="8"/>
        <v/>
      </c>
      <c r="AJ986" s="68" t="str">
        <f t="shared" si="9"/>
        <v/>
      </c>
      <c r="AK986" s="68" t="str">
        <f t="shared" si="10"/>
        <v/>
      </c>
      <c r="AL986" s="68" t="str">
        <f t="shared" si="11"/>
        <v/>
      </c>
      <c r="AM986" s="68" t="str">
        <f t="shared" si="12"/>
        <v/>
      </c>
      <c r="AN986" s="68" t="str">
        <f t="shared" si="13"/>
        <v/>
      </c>
      <c r="AO986" s="67" t="str">
        <f t="shared" si="14"/>
        <v/>
      </c>
      <c r="AP986" s="51"/>
      <c r="AQ986" s="51" t="str">
        <f t="shared" si="15"/>
        <v/>
      </c>
      <c r="AR986" s="68" t="str">
        <f t="shared" si="16"/>
        <v/>
      </c>
      <c r="AS986" s="68" t="str">
        <f t="shared" si="17"/>
        <v/>
      </c>
      <c r="AT986" s="68" t="str">
        <f t="shared" si="18"/>
        <v/>
      </c>
      <c r="AU986" s="68" t="str">
        <f t="shared" si="19"/>
        <v/>
      </c>
      <c r="AV986" s="68" t="str">
        <f t="shared" si="20"/>
        <v/>
      </c>
      <c r="AW986" s="67" t="str">
        <f t="shared" si="21"/>
        <v/>
      </c>
      <c r="AX986" s="51"/>
      <c r="AY986" s="51" t="str">
        <f t="shared" si="22"/>
        <v/>
      </c>
      <c r="AZ986" s="68" t="str">
        <f t="shared" si="23"/>
        <v/>
      </c>
      <c r="BA986" s="68" t="str">
        <f t="shared" si="24"/>
        <v/>
      </c>
      <c r="BB986" s="68" t="str">
        <f t="shared" si="25"/>
        <v/>
      </c>
      <c r="BC986" s="68" t="str">
        <f t="shared" si="26"/>
        <v/>
      </c>
      <c r="BD986" s="68" t="str">
        <f t="shared" si="27"/>
        <v/>
      </c>
      <c r="BE986" s="68" t="str">
        <f t="shared" si="28"/>
        <v/>
      </c>
      <c r="BF986" s="51"/>
      <c r="BG986" s="69" t="str">
        <f t="shared" si="29"/>
        <v/>
      </c>
      <c r="BH986" s="67" t="str">
        <f t="shared" si="30"/>
        <v/>
      </c>
      <c r="BI986" s="67" t="str">
        <f t="shared" si="31"/>
        <v/>
      </c>
      <c r="BJ986" s="67" t="str">
        <f t="shared" si="32"/>
        <v/>
      </c>
      <c r="BK986" s="67" t="str">
        <f t="shared" si="33"/>
        <v/>
      </c>
      <c r="BL986" s="67" t="str">
        <f t="shared" si="34"/>
        <v/>
      </c>
      <c r="BM986" s="65" t="str">
        <f t="shared" si="35"/>
        <v/>
      </c>
      <c r="BN986" s="51"/>
      <c r="BO986" s="51" t="str">
        <f t="shared" si="7028"/>
        <v/>
      </c>
      <c r="BP986" s="51" t="str">
        <f t="shared" si="7029"/>
        <v/>
      </c>
      <c r="BQ986" s="51" t="str">
        <f t="shared" si="7030"/>
        <v/>
      </c>
      <c r="BR986" s="71">
        <f t="shared" si="7031"/>
        <v>595981</v>
      </c>
      <c r="BS986" s="69" t="str">
        <f t="shared" si="2920"/>
        <v/>
      </c>
      <c r="BT986" s="51"/>
      <c r="BU986" s="68" t="str">
        <f t="shared" si="7032"/>
        <v/>
      </c>
      <c r="BV986" s="68" t="str">
        <f t="shared" si="7033"/>
        <v/>
      </c>
      <c r="BW986" s="68" t="str">
        <f t="shared" si="7034"/>
        <v/>
      </c>
      <c r="BX986" s="65">
        <f t="shared" si="7035"/>
        <v>3635006</v>
      </c>
      <c r="BY986" s="67" t="str">
        <f t="shared" si="44"/>
        <v/>
      </c>
      <c r="BZ986" s="68"/>
      <c r="CA986" s="65" t="str">
        <f t="shared" si="45"/>
        <v/>
      </c>
      <c r="CB986" s="67" t="str">
        <f t="shared" si="46"/>
        <v/>
      </c>
      <c r="CC986" s="67" t="str">
        <f t="shared" si="47"/>
        <v/>
      </c>
      <c r="CD986" s="67">
        <f t="shared" si="48"/>
        <v>816589</v>
      </c>
      <c r="CE986" s="67" t="str">
        <f t="shared" si="49"/>
        <v/>
      </c>
      <c r="CF986" s="68"/>
      <c r="CG986" s="68" t="str">
        <f t="shared" si="7036"/>
        <v/>
      </c>
      <c r="CH986" s="68" t="str">
        <f t="shared" si="7037"/>
        <v/>
      </c>
      <c r="CI986" s="68" t="str">
        <f t="shared" si="7038"/>
        <v/>
      </c>
      <c r="CJ986" s="65">
        <f t="shared" si="7039"/>
        <v>3635006</v>
      </c>
      <c r="CK986" s="67" t="str">
        <f t="shared" si="54"/>
        <v/>
      </c>
      <c r="CL986" s="68"/>
      <c r="CM986" s="68" t="str">
        <f t="shared" si="7040"/>
        <v/>
      </c>
      <c r="CN986" s="68" t="str">
        <f t="shared" si="7041"/>
        <v/>
      </c>
      <c r="CO986" s="68" t="str">
        <f t="shared" si="7042"/>
        <v/>
      </c>
      <c r="CP986" s="65">
        <f t="shared" si="7043"/>
        <v>1681730</v>
      </c>
      <c r="CQ986" s="67" t="str">
        <f t="shared" si="59"/>
        <v/>
      </c>
      <c r="CR986" s="68"/>
      <c r="CS986" s="68" t="str">
        <f t="shared" si="7044"/>
        <v/>
      </c>
      <c r="CT986" s="68" t="str">
        <f t="shared" si="7045"/>
        <v/>
      </c>
      <c r="CU986" s="68" t="str">
        <f t="shared" si="7046"/>
        <v/>
      </c>
      <c r="CV986" s="65">
        <f t="shared" si="7047"/>
        <v>187505</v>
      </c>
      <c r="CW986" s="67" t="str">
        <f t="shared" si="64"/>
        <v/>
      </c>
      <c r="CX986" s="68"/>
      <c r="CY986" s="68" t="str">
        <f t="shared" si="7048"/>
        <v/>
      </c>
      <c r="CZ986" s="68" t="str">
        <f t="shared" si="7049"/>
        <v/>
      </c>
      <c r="DA986" s="68" t="str">
        <f t="shared" si="7050"/>
        <v/>
      </c>
      <c r="DB986" s="65">
        <f t="shared" si="7051"/>
        <v>1173533</v>
      </c>
      <c r="DC986" s="67" t="str">
        <f t="shared" si="69"/>
        <v/>
      </c>
      <c r="DD986" s="68"/>
      <c r="DE986" s="68" t="str">
        <f t="shared" si="7052"/>
        <v/>
      </c>
      <c r="DF986" s="51" t="str">
        <f t="shared" si="7053"/>
        <v/>
      </c>
      <c r="DG986" s="51" t="str">
        <f t="shared" si="7054"/>
        <v/>
      </c>
      <c r="DH986" s="65">
        <f t="shared" si="7055"/>
        <v>225266</v>
      </c>
      <c r="DI986" s="69" t="str">
        <f t="shared" si="74"/>
        <v/>
      </c>
      <c r="DJ986" s="51"/>
      <c r="DK986" s="51" t="str">
        <f t="shared" si="7056"/>
        <v/>
      </c>
      <c r="DL986" s="51" t="str">
        <f t="shared" si="7057"/>
        <v/>
      </c>
      <c r="DM986" s="51" t="str">
        <f t="shared" si="7058"/>
        <v/>
      </c>
      <c r="DN986" s="65">
        <f t="shared" si="7059"/>
        <v>366972</v>
      </c>
      <c r="DO986" s="69" t="str">
        <f t="shared" si="79"/>
        <v/>
      </c>
      <c r="DP986" s="51"/>
      <c r="DQ986" s="51"/>
      <c r="DR986" s="51"/>
      <c r="DS986" s="51"/>
      <c r="DT986" s="51"/>
      <c r="DU986" s="181"/>
    </row>
    <row r="987" spans="1:125" ht="15" x14ac:dyDescent="0.25">
      <c r="A987" s="56">
        <v>2018</v>
      </c>
      <c r="B987" s="51" t="s">
        <v>967</v>
      </c>
      <c r="C987" s="50" t="s">
        <v>968</v>
      </c>
      <c r="D987" s="170" t="s">
        <v>1927</v>
      </c>
      <c r="E987" s="50" t="s">
        <v>364</v>
      </c>
      <c r="F987" s="89">
        <v>546270</v>
      </c>
      <c r="G987" s="89">
        <v>0</v>
      </c>
      <c r="H987" s="89">
        <v>1127653</v>
      </c>
      <c r="I987" s="90">
        <v>4082773</v>
      </c>
      <c r="J987" s="50"/>
      <c r="K987" s="50" t="s">
        <v>2032</v>
      </c>
      <c r="L987" s="58"/>
      <c r="M987" s="58"/>
      <c r="N987" s="58"/>
      <c r="O987" s="58"/>
      <c r="P987" s="91"/>
      <c r="Q987" s="92">
        <v>2222117</v>
      </c>
      <c r="R987" s="92">
        <v>141058</v>
      </c>
      <c r="S987" s="92">
        <v>1370190</v>
      </c>
      <c r="T987" s="92">
        <v>349408</v>
      </c>
      <c r="U987" s="94"/>
      <c r="V987" s="94"/>
      <c r="W987" s="90">
        <f t="shared" si="6033"/>
        <v>4082773</v>
      </c>
      <c r="X987" s="90">
        <v>379762</v>
      </c>
      <c r="Y987" s="56" t="s">
        <v>167</v>
      </c>
      <c r="Z987" s="50"/>
      <c r="AA987" s="51"/>
      <c r="AB987" s="68"/>
      <c r="AC987" s="68"/>
      <c r="AD987" s="68"/>
      <c r="AE987" s="68"/>
      <c r="AF987" s="68"/>
      <c r="AG987" s="67" t="str">
        <f t="shared" si="7"/>
        <v/>
      </c>
      <c r="AH987" s="51"/>
      <c r="AI987" s="51" t="str">
        <f t="shared" si="8"/>
        <v/>
      </c>
      <c r="AJ987" s="68" t="str">
        <f t="shared" si="9"/>
        <v/>
      </c>
      <c r="AK987" s="68" t="str">
        <f t="shared" si="10"/>
        <v/>
      </c>
      <c r="AL987" s="68" t="str">
        <f t="shared" si="11"/>
        <v/>
      </c>
      <c r="AM987" s="68" t="str">
        <f t="shared" si="12"/>
        <v/>
      </c>
      <c r="AN987" s="68" t="str">
        <f t="shared" si="13"/>
        <v/>
      </c>
      <c r="AO987" s="67" t="str">
        <f t="shared" si="14"/>
        <v/>
      </c>
      <c r="AP987" s="51"/>
      <c r="AQ987" s="51" t="str">
        <f t="shared" si="15"/>
        <v/>
      </c>
      <c r="AR987" s="68" t="str">
        <f t="shared" si="16"/>
        <v/>
      </c>
      <c r="AS987" s="68" t="str">
        <f t="shared" si="17"/>
        <v/>
      </c>
      <c r="AT987" s="68" t="str">
        <f t="shared" si="18"/>
        <v/>
      </c>
      <c r="AU987" s="68" t="str">
        <f t="shared" si="19"/>
        <v/>
      </c>
      <c r="AV987" s="68" t="str">
        <f t="shared" si="20"/>
        <v/>
      </c>
      <c r="AW987" s="67" t="str">
        <f t="shared" si="21"/>
        <v/>
      </c>
      <c r="AX987" s="51"/>
      <c r="AY987" s="51" t="str">
        <f t="shared" si="22"/>
        <v/>
      </c>
      <c r="AZ987" s="68" t="str">
        <f t="shared" si="23"/>
        <v/>
      </c>
      <c r="BA987" s="68" t="str">
        <f t="shared" si="24"/>
        <v/>
      </c>
      <c r="BB987" s="68" t="str">
        <f t="shared" si="25"/>
        <v/>
      </c>
      <c r="BC987" s="68" t="str">
        <f t="shared" si="26"/>
        <v/>
      </c>
      <c r="BD987" s="68" t="str">
        <f t="shared" si="27"/>
        <v/>
      </c>
      <c r="BE987" s="68" t="str">
        <f t="shared" si="28"/>
        <v/>
      </c>
      <c r="BF987" s="51"/>
      <c r="BG987" s="69" t="str">
        <f t="shared" si="29"/>
        <v/>
      </c>
      <c r="BH987" s="67" t="str">
        <f t="shared" si="30"/>
        <v/>
      </c>
      <c r="BI987" s="67" t="str">
        <f t="shared" si="31"/>
        <v/>
      </c>
      <c r="BJ987" s="67" t="str">
        <f t="shared" si="32"/>
        <v/>
      </c>
      <c r="BK987" s="67" t="str">
        <f t="shared" si="33"/>
        <v/>
      </c>
      <c r="BL987" s="67" t="str">
        <f t="shared" si="34"/>
        <v/>
      </c>
      <c r="BM987" s="65" t="str">
        <f t="shared" si="35"/>
        <v/>
      </c>
      <c r="BN987" s="70"/>
      <c r="BO987" s="70"/>
      <c r="BP987" s="51"/>
      <c r="BQ987" s="51"/>
      <c r="BR987" s="51"/>
      <c r="BS987" s="96">
        <f t="shared" si="2920"/>
        <v>546270</v>
      </c>
      <c r="BT987" s="70"/>
      <c r="BU987" s="65"/>
      <c r="BV987" s="68"/>
      <c r="BW987" s="68"/>
      <c r="BX987" s="68"/>
      <c r="BY987" s="67">
        <f t="shared" si="44"/>
        <v>4082773</v>
      </c>
      <c r="BZ987" s="65"/>
      <c r="CA987" s="65" t="str">
        <f t="shared" si="45"/>
        <v/>
      </c>
      <c r="CB987" s="67" t="str">
        <f t="shared" si="46"/>
        <v/>
      </c>
      <c r="CC987" s="67" t="str">
        <f t="shared" si="47"/>
        <v/>
      </c>
      <c r="CD987" s="67" t="str">
        <f t="shared" si="48"/>
        <v/>
      </c>
      <c r="CE987" s="67">
        <f t="shared" si="49"/>
        <v>379762</v>
      </c>
      <c r="CF987" s="65"/>
      <c r="CG987" s="65"/>
      <c r="CH987" s="68"/>
      <c r="CI987" s="68"/>
      <c r="CJ987" s="68"/>
      <c r="CK987" s="67">
        <f t="shared" si="54"/>
        <v>4082773</v>
      </c>
      <c r="CL987" s="65"/>
      <c r="CM987" s="65"/>
      <c r="CN987" s="68"/>
      <c r="CO987" s="68"/>
      <c r="CP987" s="68"/>
      <c r="CQ987" s="67">
        <f t="shared" si="59"/>
        <v>2222117</v>
      </c>
      <c r="CR987" s="65"/>
      <c r="CS987" s="65"/>
      <c r="CT987" s="68"/>
      <c r="CU987" s="68"/>
      <c r="CV987" s="68"/>
      <c r="CW987" s="67">
        <f t="shared" si="64"/>
        <v>141058</v>
      </c>
      <c r="CX987" s="65"/>
      <c r="CY987" s="65"/>
      <c r="CZ987" s="68"/>
      <c r="DA987" s="68"/>
      <c r="DB987" s="68"/>
      <c r="DC987" s="67">
        <f t="shared" si="69"/>
        <v>1370190</v>
      </c>
      <c r="DD987" s="65"/>
      <c r="DE987" s="65"/>
      <c r="DF987" s="51"/>
      <c r="DG987" s="51"/>
      <c r="DH987" s="51"/>
      <c r="DI987" s="67">
        <f t="shared" si="74"/>
        <v>349408</v>
      </c>
      <c r="DJ987" s="70"/>
      <c r="DK987" s="70"/>
      <c r="DL987" s="51"/>
      <c r="DM987" s="51"/>
      <c r="DN987" s="51"/>
      <c r="DO987" s="67">
        <f t="shared" si="79"/>
        <v>2222117</v>
      </c>
      <c r="DP987" s="51"/>
      <c r="DQ987" s="51"/>
      <c r="DR987" s="51"/>
      <c r="DS987" s="51"/>
      <c r="DT987" s="51"/>
      <c r="DU987" s="181"/>
    </row>
    <row r="988" spans="1:125" ht="15" x14ac:dyDescent="0.25">
      <c r="A988" s="50"/>
      <c r="B988" s="51"/>
      <c r="C988" s="50"/>
      <c r="D988" s="53"/>
      <c r="E988" s="50"/>
      <c r="F988" s="220"/>
      <c r="G988" s="220"/>
      <c r="H988" s="220"/>
      <c r="I988" s="61"/>
      <c r="J988" s="50"/>
      <c r="K988" s="50" t="s">
        <v>2032</v>
      </c>
      <c r="L988" s="58"/>
      <c r="M988" s="58"/>
      <c r="N988" s="58"/>
      <c r="O988" s="58"/>
      <c r="P988" s="59"/>
      <c r="Q988" s="60"/>
      <c r="R988" s="60"/>
      <c r="S988" s="60"/>
      <c r="T988" s="60"/>
      <c r="U988" s="60"/>
      <c r="V988" s="79"/>
      <c r="W988" s="90">
        <f t="shared" si="6033"/>
        <v>0</v>
      </c>
      <c r="X988" s="101"/>
      <c r="Y988" s="50"/>
      <c r="Z988" s="50"/>
      <c r="AA988" s="51"/>
      <c r="AB988" s="68"/>
      <c r="AC988" s="68"/>
      <c r="AD988" s="68"/>
      <c r="AE988" s="68"/>
      <c r="AF988" s="68"/>
      <c r="AG988" s="67" t="str">
        <f t="shared" si="7"/>
        <v/>
      </c>
      <c r="AH988" s="51"/>
      <c r="AI988" s="51" t="str">
        <f t="shared" si="8"/>
        <v/>
      </c>
      <c r="AJ988" s="68" t="str">
        <f t="shared" si="9"/>
        <v/>
      </c>
      <c r="AK988" s="68" t="str">
        <f t="shared" si="10"/>
        <v/>
      </c>
      <c r="AL988" s="68" t="str">
        <f t="shared" si="11"/>
        <v/>
      </c>
      <c r="AM988" s="68" t="str">
        <f t="shared" si="12"/>
        <v/>
      </c>
      <c r="AN988" s="68" t="str">
        <f t="shared" si="13"/>
        <v/>
      </c>
      <c r="AO988" s="67" t="str">
        <f t="shared" si="14"/>
        <v/>
      </c>
      <c r="AP988" s="51"/>
      <c r="AQ988" s="51" t="str">
        <f t="shared" si="15"/>
        <v/>
      </c>
      <c r="AR988" s="68" t="str">
        <f t="shared" si="16"/>
        <v/>
      </c>
      <c r="AS988" s="68" t="str">
        <f t="shared" si="17"/>
        <v/>
      </c>
      <c r="AT988" s="68" t="str">
        <f t="shared" si="18"/>
        <v/>
      </c>
      <c r="AU988" s="68" t="str">
        <f t="shared" si="19"/>
        <v/>
      </c>
      <c r="AV988" s="68" t="str">
        <f t="shared" si="20"/>
        <v/>
      </c>
      <c r="AW988" s="67" t="str">
        <f t="shared" si="21"/>
        <v/>
      </c>
      <c r="AX988" s="51"/>
      <c r="AY988" s="51" t="str">
        <f t="shared" si="22"/>
        <v/>
      </c>
      <c r="AZ988" s="68" t="str">
        <f t="shared" si="23"/>
        <v/>
      </c>
      <c r="BA988" s="68" t="str">
        <f t="shared" si="24"/>
        <v/>
      </c>
      <c r="BB988" s="68" t="str">
        <f t="shared" si="25"/>
        <v/>
      </c>
      <c r="BC988" s="68" t="str">
        <f t="shared" si="26"/>
        <v/>
      </c>
      <c r="BD988" s="68" t="str">
        <f t="shared" si="27"/>
        <v/>
      </c>
      <c r="BE988" s="68" t="str">
        <f t="shared" si="28"/>
        <v/>
      </c>
      <c r="BF988" s="51"/>
      <c r="BG988" s="69" t="str">
        <f t="shared" si="29"/>
        <v/>
      </c>
      <c r="BH988" s="67" t="str">
        <f t="shared" si="30"/>
        <v/>
      </c>
      <c r="BI988" s="67" t="str">
        <f t="shared" si="31"/>
        <v/>
      </c>
      <c r="BJ988" s="67" t="str">
        <f t="shared" si="32"/>
        <v/>
      </c>
      <c r="BK988" s="67" t="str">
        <f t="shared" si="33"/>
        <v/>
      </c>
      <c r="BL988" s="67" t="str">
        <f t="shared" si="34"/>
        <v/>
      </c>
      <c r="BM988" s="65" t="str">
        <f t="shared" si="35"/>
        <v/>
      </c>
      <c r="BN988" s="70"/>
      <c r="BO988" s="70"/>
      <c r="BP988" s="51"/>
      <c r="BQ988" s="51"/>
      <c r="BR988" s="51"/>
      <c r="BS988" s="69" t="str">
        <f t="shared" si="2920"/>
        <v/>
      </c>
      <c r="BT988" s="70"/>
      <c r="BU988" s="65"/>
      <c r="BV988" s="68"/>
      <c r="BW988" s="68"/>
      <c r="BX988" s="68"/>
      <c r="BY988" s="67" t="str">
        <f t="shared" si="44"/>
        <v/>
      </c>
      <c r="BZ988" s="65"/>
      <c r="CA988" s="65" t="str">
        <f t="shared" si="45"/>
        <v/>
      </c>
      <c r="CB988" s="67" t="str">
        <f t="shared" si="46"/>
        <v/>
      </c>
      <c r="CC988" s="67" t="str">
        <f t="shared" si="47"/>
        <v/>
      </c>
      <c r="CD988" s="67" t="str">
        <f t="shared" si="48"/>
        <v/>
      </c>
      <c r="CE988" s="67" t="str">
        <f t="shared" si="49"/>
        <v/>
      </c>
      <c r="CF988" s="65"/>
      <c r="CG988" s="65"/>
      <c r="CH988" s="68"/>
      <c r="CI988" s="68"/>
      <c r="CJ988" s="68"/>
      <c r="CK988" s="67" t="str">
        <f t="shared" si="54"/>
        <v/>
      </c>
      <c r="CL988" s="65"/>
      <c r="CM988" s="65"/>
      <c r="CN988" s="68"/>
      <c r="CO988" s="68"/>
      <c r="CP988" s="68"/>
      <c r="CQ988" s="67" t="str">
        <f t="shared" si="59"/>
        <v/>
      </c>
      <c r="CR988" s="65"/>
      <c r="CS988" s="65"/>
      <c r="CT988" s="68"/>
      <c r="CU988" s="68"/>
      <c r="CV988" s="68"/>
      <c r="CW988" s="67" t="str">
        <f t="shared" si="64"/>
        <v/>
      </c>
      <c r="CX988" s="65"/>
      <c r="CY988" s="65"/>
      <c r="CZ988" s="68"/>
      <c r="DA988" s="68"/>
      <c r="DB988" s="68"/>
      <c r="DC988" s="67" t="str">
        <f t="shared" si="69"/>
        <v/>
      </c>
      <c r="DD988" s="65"/>
      <c r="DE988" s="65"/>
      <c r="DF988" s="51"/>
      <c r="DG988" s="51"/>
      <c r="DH988" s="51"/>
      <c r="DI988" s="69" t="str">
        <f t="shared" si="74"/>
        <v/>
      </c>
      <c r="DJ988" s="70"/>
      <c r="DK988" s="70"/>
      <c r="DL988" s="51"/>
      <c r="DM988" s="51"/>
      <c r="DN988" s="51"/>
      <c r="DO988" s="69" t="str">
        <f t="shared" si="79"/>
        <v/>
      </c>
      <c r="DP988" s="51"/>
      <c r="DQ988" s="51"/>
      <c r="DR988" s="51"/>
      <c r="DS988" s="51"/>
      <c r="DT988" s="51"/>
      <c r="DU988" s="181"/>
    </row>
    <row r="989" spans="1:125" ht="15" x14ac:dyDescent="0.25">
      <c r="A989" s="50">
        <v>2014</v>
      </c>
      <c r="B989" s="51" t="s">
        <v>954</v>
      </c>
      <c r="C989" s="50" t="s">
        <v>955</v>
      </c>
      <c r="D989" s="53" t="s">
        <v>1932</v>
      </c>
      <c r="E989" s="50" t="s">
        <v>364</v>
      </c>
      <c r="F989" s="220">
        <v>3968</v>
      </c>
      <c r="G989" s="220" t="s">
        <v>364</v>
      </c>
      <c r="H989" s="220">
        <v>76859</v>
      </c>
      <c r="I989" s="61">
        <v>133694</v>
      </c>
      <c r="J989" s="50"/>
      <c r="K989" s="50" t="s">
        <v>2032</v>
      </c>
      <c r="L989" s="58" t="s">
        <v>2032</v>
      </c>
      <c r="M989" s="58" t="s">
        <v>2032</v>
      </c>
      <c r="N989" s="58" t="s">
        <v>2032</v>
      </c>
      <c r="O989" s="58" t="s">
        <v>2032</v>
      </c>
      <c r="P989" s="59"/>
      <c r="Q989" s="60">
        <v>74316</v>
      </c>
      <c r="R989" s="60">
        <v>5630</v>
      </c>
      <c r="S989" s="60">
        <v>13748</v>
      </c>
      <c r="T989" s="60">
        <v>40000</v>
      </c>
      <c r="U989" s="60">
        <v>0</v>
      </c>
      <c r="V989" s="79"/>
      <c r="W989" s="90">
        <f t="shared" si="6033"/>
        <v>133694</v>
      </c>
      <c r="X989" s="101">
        <v>0</v>
      </c>
      <c r="Y989" s="50" t="s">
        <v>167</v>
      </c>
      <c r="Z989" s="50" t="s">
        <v>1932</v>
      </c>
      <c r="AA989" s="51" t="str">
        <f t="shared" ref="AA989:AA992" si="7060">IF(A989 =2014,IF(Y989 ="",F989,""),"")</f>
        <v/>
      </c>
      <c r="AB989" s="68" t="str">
        <f t="shared" ref="AB989:AB992" si="7061">IF(A989 =2014,IF(Y989 ="",I989,""),"")</f>
        <v/>
      </c>
      <c r="AC989" s="68" t="str">
        <f t="shared" ref="AC989:AC992" si="7062">IF(A989 =2014,IF(Y989 ="",Q989,""),"")</f>
        <v/>
      </c>
      <c r="AD989" s="68" t="str">
        <f t="shared" ref="AD989:AD992" si="7063">IF(A989 =2014,IF(Y989 ="",R989,""),"")</f>
        <v/>
      </c>
      <c r="AE989" s="68" t="str">
        <f t="shared" ref="AE989:AE992" si="7064">IF(A989 =2014,IF(Y989 ="",S989,""),"")</f>
        <v/>
      </c>
      <c r="AF989" s="68" t="str">
        <f t="shared" ref="AF989:AF992" si="7065">IF(A989 =2014,IF(Y989 ="",T989+U989,""),"")</f>
        <v/>
      </c>
      <c r="AG989" s="67" t="str">
        <f t="shared" si="7"/>
        <v/>
      </c>
      <c r="AH989" s="51"/>
      <c r="AI989" s="51" t="str">
        <f t="shared" si="8"/>
        <v/>
      </c>
      <c r="AJ989" s="68" t="str">
        <f t="shared" si="9"/>
        <v/>
      </c>
      <c r="AK989" s="68" t="str">
        <f t="shared" si="10"/>
        <v/>
      </c>
      <c r="AL989" s="68" t="str">
        <f t="shared" si="11"/>
        <v/>
      </c>
      <c r="AM989" s="68" t="str">
        <f t="shared" si="12"/>
        <v/>
      </c>
      <c r="AN989" s="68" t="str">
        <f t="shared" si="13"/>
        <v/>
      </c>
      <c r="AO989" s="67" t="str">
        <f t="shared" si="14"/>
        <v/>
      </c>
      <c r="AP989" s="51"/>
      <c r="AQ989" s="51" t="str">
        <f t="shared" si="15"/>
        <v/>
      </c>
      <c r="AR989" s="68" t="str">
        <f t="shared" si="16"/>
        <v/>
      </c>
      <c r="AS989" s="68" t="str">
        <f t="shared" si="17"/>
        <v/>
      </c>
      <c r="AT989" s="68" t="str">
        <f t="shared" si="18"/>
        <v/>
      </c>
      <c r="AU989" s="68" t="str">
        <f t="shared" si="19"/>
        <v/>
      </c>
      <c r="AV989" s="68" t="str">
        <f t="shared" si="20"/>
        <v/>
      </c>
      <c r="AW989" s="67" t="str">
        <f t="shared" si="21"/>
        <v/>
      </c>
      <c r="AX989" s="51"/>
      <c r="AY989" s="51" t="str">
        <f t="shared" si="22"/>
        <v/>
      </c>
      <c r="AZ989" s="68" t="str">
        <f t="shared" si="23"/>
        <v/>
      </c>
      <c r="BA989" s="68" t="str">
        <f t="shared" si="24"/>
        <v/>
      </c>
      <c r="BB989" s="68" t="str">
        <f t="shared" si="25"/>
        <v/>
      </c>
      <c r="BC989" s="68" t="str">
        <f t="shared" si="26"/>
        <v/>
      </c>
      <c r="BD989" s="68" t="str">
        <f t="shared" si="27"/>
        <v/>
      </c>
      <c r="BE989" s="68" t="str">
        <f t="shared" si="28"/>
        <v/>
      </c>
      <c r="BF989" s="51"/>
      <c r="BG989" s="69" t="str">
        <f t="shared" si="29"/>
        <v/>
      </c>
      <c r="BH989" s="67" t="str">
        <f t="shared" si="30"/>
        <v/>
      </c>
      <c r="BI989" s="67" t="str">
        <f t="shared" si="31"/>
        <v/>
      </c>
      <c r="BJ989" s="67" t="str">
        <f t="shared" si="32"/>
        <v/>
      </c>
      <c r="BK989" s="67" t="str">
        <f t="shared" si="33"/>
        <v/>
      </c>
      <c r="BL989" s="67" t="str">
        <f t="shared" si="34"/>
        <v/>
      </c>
      <c r="BM989" s="65" t="str">
        <f t="shared" si="35"/>
        <v/>
      </c>
      <c r="BN989" s="70"/>
      <c r="BO989" s="71">
        <f t="shared" ref="BO989:BO992" si="7066">IF(A989 =2014,F989,"")</f>
        <v>3968</v>
      </c>
      <c r="BP989" s="51" t="str">
        <f t="shared" ref="BP989:BP992" si="7067">IF(A989 =2015,F989,"")</f>
        <v/>
      </c>
      <c r="BQ989" s="51" t="str">
        <f t="shared" ref="BQ989:BQ992" si="7068">IF(A989 =2016,F989,"")</f>
        <v/>
      </c>
      <c r="BR989" s="51" t="str">
        <f t="shared" ref="BR989:BR992" si="7069">IF(A989 =2017,F989,"")</f>
        <v/>
      </c>
      <c r="BS989" s="69" t="str">
        <f t="shared" si="2920"/>
        <v/>
      </c>
      <c r="BT989" s="70"/>
      <c r="BU989" s="65">
        <f t="shared" ref="BU989:BU992" si="7070">IF(A989 =2014,I989,"")</f>
        <v>133694</v>
      </c>
      <c r="BV989" s="68" t="str">
        <f t="shared" ref="BV989:BV992" si="7071">IF(A989 =2015,I989,"")</f>
        <v/>
      </c>
      <c r="BW989" s="68" t="str">
        <f t="shared" ref="BW989:BW992" si="7072">IF(A989 =2016,I989,"")</f>
        <v/>
      </c>
      <c r="BX989" s="68" t="str">
        <f t="shared" ref="BX989:BX992" si="7073">IF(A989 =2017,I989,"")</f>
        <v/>
      </c>
      <c r="BY989" s="67" t="str">
        <f t="shared" si="44"/>
        <v/>
      </c>
      <c r="BZ989" s="65"/>
      <c r="CA989" s="65">
        <f t="shared" si="45"/>
        <v>0</v>
      </c>
      <c r="CB989" s="67" t="str">
        <f t="shared" si="46"/>
        <v/>
      </c>
      <c r="CC989" s="67" t="str">
        <f t="shared" si="47"/>
        <v/>
      </c>
      <c r="CD989" s="67" t="str">
        <f t="shared" si="48"/>
        <v/>
      </c>
      <c r="CE989" s="67" t="str">
        <f t="shared" si="49"/>
        <v/>
      </c>
      <c r="CF989" s="65"/>
      <c r="CG989" s="65">
        <f t="shared" ref="CG989:CG992" si="7074">IF(A989 =2014,Q989+R989+S989+T989+U989,"")</f>
        <v>133694</v>
      </c>
      <c r="CH989" s="68" t="str">
        <f t="shared" ref="CH989:CH992" si="7075">IF(A989 =2015,Q989+R989+S989+T989+U989,"")</f>
        <v/>
      </c>
      <c r="CI989" s="68" t="str">
        <f t="shared" ref="CI989:CI992" si="7076">IF(A989 =2016,Q989+R989+S989+T989+U989,"")</f>
        <v/>
      </c>
      <c r="CJ989" s="68" t="str">
        <f t="shared" ref="CJ989:CJ992" si="7077">IF(A989 =2017,Q989+R989+S989+T989+U989,"")</f>
        <v/>
      </c>
      <c r="CK989" s="67" t="str">
        <f t="shared" si="54"/>
        <v/>
      </c>
      <c r="CL989" s="65"/>
      <c r="CM989" s="65">
        <f t="shared" ref="CM989:CM992" si="7078">IF(A989 =2014,Q989,"")</f>
        <v>74316</v>
      </c>
      <c r="CN989" s="68" t="str">
        <f t="shared" ref="CN989:CN992" si="7079">IF(A989 =2015,Q989,"")</f>
        <v/>
      </c>
      <c r="CO989" s="68" t="str">
        <f t="shared" ref="CO989:CO992" si="7080">IF(A989 =2016,Q989,"")</f>
        <v/>
      </c>
      <c r="CP989" s="68" t="str">
        <f t="shared" ref="CP989:CP992" si="7081">IF(A989 =2017,Q989,"")</f>
        <v/>
      </c>
      <c r="CQ989" s="67" t="str">
        <f t="shared" si="59"/>
        <v/>
      </c>
      <c r="CR989" s="65"/>
      <c r="CS989" s="65">
        <f t="shared" ref="CS989:CS992" si="7082">IF(A989 =2014,R989,"")</f>
        <v>5630</v>
      </c>
      <c r="CT989" s="68" t="str">
        <f t="shared" ref="CT989:CT992" si="7083">IF(A989 =2015,R989,"")</f>
        <v/>
      </c>
      <c r="CU989" s="68" t="str">
        <f t="shared" ref="CU989:CU992" si="7084">IF(A989 =2016,R989,"")</f>
        <v/>
      </c>
      <c r="CV989" s="68" t="str">
        <f t="shared" ref="CV989:CV992" si="7085">IF(A989 =2017,R989,"")</f>
        <v/>
      </c>
      <c r="CW989" s="67" t="str">
        <f t="shared" si="64"/>
        <v/>
      </c>
      <c r="CX989" s="65"/>
      <c r="CY989" s="65">
        <f t="shared" ref="CY989:CY992" si="7086">IF(A989 =2014,S989,"")</f>
        <v>13748</v>
      </c>
      <c r="CZ989" s="68" t="str">
        <f t="shared" ref="CZ989:CZ992" si="7087">IF(A989 =2015,S989,"")</f>
        <v/>
      </c>
      <c r="DA989" s="68" t="str">
        <f t="shared" ref="DA989:DA992" si="7088">IF(A989 =2016,S989,"")</f>
        <v/>
      </c>
      <c r="DB989" s="68" t="str">
        <f t="shared" ref="DB989:DB992" si="7089">IF(A989 =2017,S989,"")</f>
        <v/>
      </c>
      <c r="DC989" s="67" t="str">
        <f t="shared" si="69"/>
        <v/>
      </c>
      <c r="DD989" s="65"/>
      <c r="DE989" s="65">
        <f t="shared" ref="DE989:DE992" si="7090">IF(A989 =2014,T989,"")</f>
        <v>40000</v>
      </c>
      <c r="DF989" s="51" t="str">
        <f t="shared" ref="DF989:DF992" si="7091">IF(A989 =2015,T989,"")</f>
        <v/>
      </c>
      <c r="DG989" s="51" t="str">
        <f t="shared" ref="DG989:DG992" si="7092">IF(A989 =2016,T989,"")</f>
        <v/>
      </c>
      <c r="DH989" s="51" t="str">
        <f t="shared" ref="DH989:DH992" si="7093">IF(A989 =2017,T989,"")</f>
        <v/>
      </c>
      <c r="DI989" s="69" t="str">
        <f t="shared" si="74"/>
        <v/>
      </c>
      <c r="DJ989" s="70"/>
      <c r="DK989" s="65">
        <f t="shared" ref="DK989:DK992" si="7094">IF(A989 =2014,U989,"")</f>
        <v>0</v>
      </c>
      <c r="DL989" s="51" t="str">
        <f t="shared" ref="DL989:DL992" si="7095">IF(A989 =2015,U989,"")</f>
        <v/>
      </c>
      <c r="DM989" s="51" t="str">
        <f t="shared" ref="DM989:DM992" si="7096">IF(A989 =2016,U989,"")</f>
        <v/>
      </c>
      <c r="DN989" s="51" t="str">
        <f t="shared" ref="DN989:DN992" si="7097">IF(A989 =2017,U989,"")</f>
        <v/>
      </c>
      <c r="DO989" s="69" t="str">
        <f t="shared" si="79"/>
        <v/>
      </c>
      <c r="DP989" s="51"/>
      <c r="DQ989" s="51"/>
      <c r="DR989" s="51"/>
      <c r="DS989" s="51"/>
      <c r="DT989" s="51"/>
      <c r="DU989" s="181"/>
    </row>
    <row r="990" spans="1:125" ht="15" x14ac:dyDescent="0.25">
      <c r="A990" s="50">
        <v>2015</v>
      </c>
      <c r="B990" s="51" t="s">
        <v>954</v>
      </c>
      <c r="C990" s="50" t="s">
        <v>955</v>
      </c>
      <c r="D990" s="53" t="s">
        <v>1932</v>
      </c>
      <c r="E990" s="50" t="s">
        <v>364</v>
      </c>
      <c r="F990" s="220">
        <v>4513</v>
      </c>
      <c r="G990" s="220" t="s">
        <v>364</v>
      </c>
      <c r="H990" s="220">
        <v>84653</v>
      </c>
      <c r="I990" s="61">
        <v>117745</v>
      </c>
      <c r="J990" s="50"/>
      <c r="K990" s="50" t="s">
        <v>2032</v>
      </c>
      <c r="L990" s="58" t="s">
        <v>2032</v>
      </c>
      <c r="M990" s="58" t="s">
        <v>2032</v>
      </c>
      <c r="N990" s="58" t="s">
        <v>2032</v>
      </c>
      <c r="O990" s="58" t="s">
        <v>2032</v>
      </c>
      <c r="P990" s="59"/>
      <c r="Q990" s="60">
        <v>58000</v>
      </c>
      <c r="R990" s="60">
        <v>0</v>
      </c>
      <c r="S990" s="60">
        <v>19745</v>
      </c>
      <c r="T990" s="60">
        <v>40000</v>
      </c>
      <c r="U990" s="60">
        <v>0</v>
      </c>
      <c r="V990" s="79"/>
      <c r="W990" s="90">
        <f t="shared" si="6033"/>
        <v>117745</v>
      </c>
      <c r="X990" s="101">
        <v>103517</v>
      </c>
      <c r="Y990" s="50" t="s">
        <v>167</v>
      </c>
      <c r="Z990" s="50" t="s">
        <v>1932</v>
      </c>
      <c r="AA990" s="51" t="str">
        <f t="shared" si="7060"/>
        <v/>
      </c>
      <c r="AB990" s="68" t="str">
        <f t="shared" si="7061"/>
        <v/>
      </c>
      <c r="AC990" s="68" t="str">
        <f t="shared" si="7062"/>
        <v/>
      </c>
      <c r="AD990" s="68" t="str">
        <f t="shared" si="7063"/>
        <v/>
      </c>
      <c r="AE990" s="68" t="str">
        <f t="shared" si="7064"/>
        <v/>
      </c>
      <c r="AF990" s="68" t="str">
        <f t="shared" si="7065"/>
        <v/>
      </c>
      <c r="AG990" s="67" t="str">
        <f t="shared" si="7"/>
        <v/>
      </c>
      <c r="AH990" s="51"/>
      <c r="AI990" s="51" t="str">
        <f t="shared" si="8"/>
        <v/>
      </c>
      <c r="AJ990" s="68" t="str">
        <f t="shared" si="9"/>
        <v/>
      </c>
      <c r="AK990" s="68" t="str">
        <f t="shared" si="10"/>
        <v/>
      </c>
      <c r="AL990" s="68" t="str">
        <f t="shared" si="11"/>
        <v/>
      </c>
      <c r="AM990" s="68" t="str">
        <f t="shared" si="12"/>
        <v/>
      </c>
      <c r="AN990" s="68" t="str">
        <f t="shared" si="13"/>
        <v/>
      </c>
      <c r="AO990" s="67" t="str">
        <f t="shared" si="14"/>
        <v/>
      </c>
      <c r="AP990" s="51"/>
      <c r="AQ990" s="51" t="str">
        <f t="shared" si="15"/>
        <v/>
      </c>
      <c r="AR990" s="68" t="str">
        <f t="shared" si="16"/>
        <v/>
      </c>
      <c r="AS990" s="68" t="str">
        <f t="shared" si="17"/>
        <v/>
      </c>
      <c r="AT990" s="68" t="str">
        <f t="shared" si="18"/>
        <v/>
      </c>
      <c r="AU990" s="68" t="str">
        <f t="shared" si="19"/>
        <v/>
      </c>
      <c r="AV990" s="68" t="str">
        <f t="shared" si="20"/>
        <v/>
      </c>
      <c r="AW990" s="67" t="str">
        <f t="shared" si="21"/>
        <v/>
      </c>
      <c r="AX990" s="51"/>
      <c r="AY990" s="51" t="str">
        <f t="shared" si="22"/>
        <v/>
      </c>
      <c r="AZ990" s="68" t="str">
        <f t="shared" si="23"/>
        <v/>
      </c>
      <c r="BA990" s="68" t="str">
        <f t="shared" si="24"/>
        <v/>
      </c>
      <c r="BB990" s="68" t="str">
        <f t="shared" si="25"/>
        <v/>
      </c>
      <c r="BC990" s="68" t="str">
        <f t="shared" si="26"/>
        <v/>
      </c>
      <c r="BD990" s="68" t="str">
        <f t="shared" si="27"/>
        <v/>
      </c>
      <c r="BE990" s="68" t="str">
        <f t="shared" si="28"/>
        <v/>
      </c>
      <c r="BF990" s="51"/>
      <c r="BG990" s="69" t="str">
        <f t="shared" si="29"/>
        <v/>
      </c>
      <c r="BH990" s="67" t="str">
        <f t="shared" si="30"/>
        <v/>
      </c>
      <c r="BI990" s="67" t="str">
        <f t="shared" si="31"/>
        <v/>
      </c>
      <c r="BJ990" s="67" t="str">
        <f t="shared" si="32"/>
        <v/>
      </c>
      <c r="BK990" s="67" t="str">
        <f t="shared" si="33"/>
        <v/>
      </c>
      <c r="BL990" s="67" t="str">
        <f t="shared" si="34"/>
        <v/>
      </c>
      <c r="BM990" s="65" t="str">
        <f t="shared" si="35"/>
        <v/>
      </c>
      <c r="BN990" s="51"/>
      <c r="BO990" s="51" t="str">
        <f t="shared" si="7066"/>
        <v/>
      </c>
      <c r="BP990" s="71">
        <f t="shared" si="7067"/>
        <v>4513</v>
      </c>
      <c r="BQ990" s="51" t="str">
        <f t="shared" si="7068"/>
        <v/>
      </c>
      <c r="BR990" s="51" t="str">
        <f t="shared" si="7069"/>
        <v/>
      </c>
      <c r="BS990" s="69" t="str">
        <f t="shared" si="2920"/>
        <v/>
      </c>
      <c r="BT990" s="51"/>
      <c r="BU990" s="68" t="str">
        <f t="shared" si="7070"/>
        <v/>
      </c>
      <c r="BV990" s="65">
        <f t="shared" si="7071"/>
        <v>117745</v>
      </c>
      <c r="BW990" s="68" t="str">
        <f t="shared" si="7072"/>
        <v/>
      </c>
      <c r="BX990" s="68" t="str">
        <f t="shared" si="7073"/>
        <v/>
      </c>
      <c r="BY990" s="67" t="str">
        <f t="shared" si="44"/>
        <v/>
      </c>
      <c r="BZ990" s="68"/>
      <c r="CA990" s="65" t="str">
        <f t="shared" si="45"/>
        <v/>
      </c>
      <c r="CB990" s="67">
        <f t="shared" si="46"/>
        <v>103517</v>
      </c>
      <c r="CC990" s="67" t="str">
        <f t="shared" si="47"/>
        <v/>
      </c>
      <c r="CD990" s="67" t="str">
        <f t="shared" si="48"/>
        <v/>
      </c>
      <c r="CE990" s="67" t="str">
        <f t="shared" si="49"/>
        <v/>
      </c>
      <c r="CF990" s="68"/>
      <c r="CG990" s="68" t="str">
        <f t="shared" si="7074"/>
        <v/>
      </c>
      <c r="CH990" s="65">
        <f t="shared" si="7075"/>
        <v>117745</v>
      </c>
      <c r="CI990" s="68" t="str">
        <f t="shared" si="7076"/>
        <v/>
      </c>
      <c r="CJ990" s="68" t="str">
        <f t="shared" si="7077"/>
        <v/>
      </c>
      <c r="CK990" s="67" t="str">
        <f t="shared" si="54"/>
        <v/>
      </c>
      <c r="CL990" s="68"/>
      <c r="CM990" s="68" t="str">
        <f t="shared" si="7078"/>
        <v/>
      </c>
      <c r="CN990" s="65">
        <f t="shared" si="7079"/>
        <v>58000</v>
      </c>
      <c r="CO990" s="68" t="str">
        <f t="shared" si="7080"/>
        <v/>
      </c>
      <c r="CP990" s="68" t="str">
        <f t="shared" si="7081"/>
        <v/>
      </c>
      <c r="CQ990" s="67" t="str">
        <f t="shared" si="59"/>
        <v/>
      </c>
      <c r="CR990" s="68"/>
      <c r="CS990" s="68" t="str">
        <f t="shared" si="7082"/>
        <v/>
      </c>
      <c r="CT990" s="65">
        <f t="shared" si="7083"/>
        <v>0</v>
      </c>
      <c r="CU990" s="68" t="str">
        <f t="shared" si="7084"/>
        <v/>
      </c>
      <c r="CV990" s="68" t="str">
        <f t="shared" si="7085"/>
        <v/>
      </c>
      <c r="CW990" s="67" t="str">
        <f t="shared" si="64"/>
        <v/>
      </c>
      <c r="CX990" s="68"/>
      <c r="CY990" s="68" t="str">
        <f t="shared" si="7086"/>
        <v/>
      </c>
      <c r="CZ990" s="65">
        <f t="shared" si="7087"/>
        <v>19745</v>
      </c>
      <c r="DA990" s="68" t="str">
        <f t="shared" si="7088"/>
        <v/>
      </c>
      <c r="DB990" s="68" t="str">
        <f t="shared" si="7089"/>
        <v/>
      </c>
      <c r="DC990" s="67" t="str">
        <f t="shared" si="69"/>
        <v/>
      </c>
      <c r="DD990" s="68"/>
      <c r="DE990" s="68" t="str">
        <f t="shared" si="7090"/>
        <v/>
      </c>
      <c r="DF990" s="65">
        <f t="shared" si="7091"/>
        <v>40000</v>
      </c>
      <c r="DG990" s="51" t="str">
        <f t="shared" si="7092"/>
        <v/>
      </c>
      <c r="DH990" s="51" t="str">
        <f t="shared" si="7093"/>
        <v/>
      </c>
      <c r="DI990" s="69" t="str">
        <f t="shared" si="74"/>
        <v/>
      </c>
      <c r="DJ990" s="51"/>
      <c r="DK990" s="51" t="str">
        <f t="shared" si="7094"/>
        <v/>
      </c>
      <c r="DL990" s="65">
        <f t="shared" si="7095"/>
        <v>0</v>
      </c>
      <c r="DM990" s="51" t="str">
        <f t="shared" si="7096"/>
        <v/>
      </c>
      <c r="DN990" s="51" t="str">
        <f t="shared" si="7097"/>
        <v/>
      </c>
      <c r="DO990" s="69" t="str">
        <f t="shared" si="79"/>
        <v/>
      </c>
      <c r="DP990" s="51"/>
      <c r="DQ990" s="51"/>
      <c r="DR990" s="51"/>
      <c r="DS990" s="51"/>
      <c r="DT990" s="51"/>
      <c r="DU990" s="181"/>
    </row>
    <row r="991" spans="1:125" ht="15" x14ac:dyDescent="0.25">
      <c r="A991" s="50">
        <v>2016</v>
      </c>
      <c r="B991" s="51" t="s">
        <v>954</v>
      </c>
      <c r="C991" s="50" t="s">
        <v>955</v>
      </c>
      <c r="D991" s="53" t="s">
        <v>1932</v>
      </c>
      <c r="E991" s="50" t="s">
        <v>364</v>
      </c>
      <c r="F991" s="220">
        <v>4878</v>
      </c>
      <c r="G991" s="220" t="s">
        <v>364</v>
      </c>
      <c r="H991" s="220">
        <v>88147</v>
      </c>
      <c r="I991" s="61">
        <v>142760</v>
      </c>
      <c r="J991" s="50"/>
      <c r="K991" s="50" t="s">
        <v>2032</v>
      </c>
      <c r="L991" s="58" t="s">
        <v>2032</v>
      </c>
      <c r="M991" s="58" t="s">
        <v>2032</v>
      </c>
      <c r="N991" s="58" t="s">
        <v>2032</v>
      </c>
      <c r="O991" s="58" t="s">
        <v>2032</v>
      </c>
      <c r="P991" s="59"/>
      <c r="Q991" s="60">
        <v>50000</v>
      </c>
      <c r="R991" s="60">
        <v>5300</v>
      </c>
      <c r="S991" s="60">
        <v>21760</v>
      </c>
      <c r="T991" s="60">
        <v>48000</v>
      </c>
      <c r="U991" s="60">
        <v>17700</v>
      </c>
      <c r="V991" s="79"/>
      <c r="W991" s="90">
        <f t="shared" si="6033"/>
        <v>142760</v>
      </c>
      <c r="X991" s="101">
        <v>0</v>
      </c>
      <c r="Y991" s="50" t="s">
        <v>167</v>
      </c>
      <c r="Z991" s="50" t="s">
        <v>1932</v>
      </c>
      <c r="AA991" s="51" t="str">
        <f t="shared" si="7060"/>
        <v/>
      </c>
      <c r="AB991" s="68" t="str">
        <f t="shared" si="7061"/>
        <v/>
      </c>
      <c r="AC991" s="68" t="str">
        <f t="shared" si="7062"/>
        <v/>
      </c>
      <c r="AD991" s="68" t="str">
        <f t="shared" si="7063"/>
        <v/>
      </c>
      <c r="AE991" s="68" t="str">
        <f t="shared" si="7064"/>
        <v/>
      </c>
      <c r="AF991" s="68" t="str">
        <f t="shared" si="7065"/>
        <v/>
      </c>
      <c r="AG991" s="67" t="str">
        <f t="shared" si="7"/>
        <v/>
      </c>
      <c r="AH991" s="51"/>
      <c r="AI991" s="51" t="str">
        <f t="shared" si="8"/>
        <v/>
      </c>
      <c r="AJ991" s="68" t="str">
        <f t="shared" si="9"/>
        <v/>
      </c>
      <c r="AK991" s="68" t="str">
        <f t="shared" si="10"/>
        <v/>
      </c>
      <c r="AL991" s="68" t="str">
        <f t="shared" si="11"/>
        <v/>
      </c>
      <c r="AM991" s="68" t="str">
        <f t="shared" si="12"/>
        <v/>
      </c>
      <c r="AN991" s="68" t="str">
        <f t="shared" si="13"/>
        <v/>
      </c>
      <c r="AO991" s="67" t="str">
        <f t="shared" si="14"/>
        <v/>
      </c>
      <c r="AP991" s="51"/>
      <c r="AQ991" s="51" t="str">
        <f t="shared" si="15"/>
        <v/>
      </c>
      <c r="AR991" s="68" t="str">
        <f t="shared" si="16"/>
        <v/>
      </c>
      <c r="AS991" s="68" t="str">
        <f t="shared" si="17"/>
        <v/>
      </c>
      <c r="AT991" s="68" t="str">
        <f t="shared" si="18"/>
        <v/>
      </c>
      <c r="AU991" s="68" t="str">
        <f t="shared" si="19"/>
        <v/>
      </c>
      <c r="AV991" s="68" t="str">
        <f t="shared" si="20"/>
        <v/>
      </c>
      <c r="AW991" s="67" t="str">
        <f t="shared" si="21"/>
        <v/>
      </c>
      <c r="AX991" s="51"/>
      <c r="AY991" s="51" t="str">
        <f t="shared" si="22"/>
        <v/>
      </c>
      <c r="AZ991" s="68" t="str">
        <f t="shared" si="23"/>
        <v/>
      </c>
      <c r="BA991" s="68" t="str">
        <f t="shared" si="24"/>
        <v/>
      </c>
      <c r="BB991" s="68" t="str">
        <f t="shared" si="25"/>
        <v/>
      </c>
      <c r="BC991" s="68" t="str">
        <f t="shared" si="26"/>
        <v/>
      </c>
      <c r="BD991" s="68" t="str">
        <f t="shared" si="27"/>
        <v/>
      </c>
      <c r="BE991" s="68" t="str">
        <f t="shared" si="28"/>
        <v/>
      </c>
      <c r="BF991" s="51"/>
      <c r="BG991" s="69" t="str">
        <f t="shared" si="29"/>
        <v/>
      </c>
      <c r="BH991" s="67" t="str">
        <f t="shared" si="30"/>
        <v/>
      </c>
      <c r="BI991" s="67" t="str">
        <f t="shared" si="31"/>
        <v/>
      </c>
      <c r="BJ991" s="67" t="str">
        <f t="shared" si="32"/>
        <v/>
      </c>
      <c r="BK991" s="67" t="str">
        <f t="shared" si="33"/>
        <v/>
      </c>
      <c r="BL991" s="67" t="str">
        <f t="shared" si="34"/>
        <v/>
      </c>
      <c r="BM991" s="65" t="str">
        <f t="shared" si="35"/>
        <v/>
      </c>
      <c r="BN991" s="51"/>
      <c r="BO991" s="51" t="str">
        <f t="shared" si="7066"/>
        <v/>
      </c>
      <c r="BP991" s="51" t="str">
        <f t="shared" si="7067"/>
        <v/>
      </c>
      <c r="BQ991" s="71">
        <f t="shared" si="7068"/>
        <v>4878</v>
      </c>
      <c r="BR991" s="51" t="str">
        <f t="shared" si="7069"/>
        <v/>
      </c>
      <c r="BS991" s="69" t="str">
        <f t="shared" si="2920"/>
        <v/>
      </c>
      <c r="BT991" s="51"/>
      <c r="BU991" s="68" t="str">
        <f t="shared" si="7070"/>
        <v/>
      </c>
      <c r="BV991" s="68" t="str">
        <f t="shared" si="7071"/>
        <v/>
      </c>
      <c r="BW991" s="65">
        <f t="shared" si="7072"/>
        <v>142760</v>
      </c>
      <c r="BX991" s="68" t="str">
        <f t="shared" si="7073"/>
        <v/>
      </c>
      <c r="BY991" s="67" t="str">
        <f t="shared" si="44"/>
        <v/>
      </c>
      <c r="BZ991" s="68"/>
      <c r="CA991" s="65" t="str">
        <f t="shared" si="45"/>
        <v/>
      </c>
      <c r="CB991" s="67" t="str">
        <f t="shared" si="46"/>
        <v/>
      </c>
      <c r="CC991" s="67">
        <f t="shared" si="47"/>
        <v>0</v>
      </c>
      <c r="CD991" s="67" t="str">
        <f t="shared" si="48"/>
        <v/>
      </c>
      <c r="CE991" s="67" t="str">
        <f t="shared" si="49"/>
        <v/>
      </c>
      <c r="CF991" s="68"/>
      <c r="CG991" s="68" t="str">
        <f t="shared" si="7074"/>
        <v/>
      </c>
      <c r="CH991" s="68" t="str">
        <f t="shared" si="7075"/>
        <v/>
      </c>
      <c r="CI991" s="65">
        <f t="shared" si="7076"/>
        <v>142760</v>
      </c>
      <c r="CJ991" s="68" t="str">
        <f t="shared" si="7077"/>
        <v/>
      </c>
      <c r="CK991" s="67" t="str">
        <f t="shared" si="54"/>
        <v/>
      </c>
      <c r="CL991" s="68"/>
      <c r="CM991" s="68" t="str">
        <f t="shared" si="7078"/>
        <v/>
      </c>
      <c r="CN991" s="68" t="str">
        <f t="shared" si="7079"/>
        <v/>
      </c>
      <c r="CO991" s="65">
        <f t="shared" si="7080"/>
        <v>50000</v>
      </c>
      <c r="CP991" s="68" t="str">
        <f t="shared" si="7081"/>
        <v/>
      </c>
      <c r="CQ991" s="67" t="str">
        <f t="shared" si="59"/>
        <v/>
      </c>
      <c r="CR991" s="68"/>
      <c r="CS991" s="68" t="str">
        <f t="shared" si="7082"/>
        <v/>
      </c>
      <c r="CT991" s="68" t="str">
        <f t="shared" si="7083"/>
        <v/>
      </c>
      <c r="CU991" s="65">
        <f t="shared" si="7084"/>
        <v>5300</v>
      </c>
      <c r="CV991" s="68" t="str">
        <f t="shared" si="7085"/>
        <v/>
      </c>
      <c r="CW991" s="67" t="str">
        <f t="shared" si="64"/>
        <v/>
      </c>
      <c r="CX991" s="68"/>
      <c r="CY991" s="68" t="str">
        <f t="shared" si="7086"/>
        <v/>
      </c>
      <c r="CZ991" s="68" t="str">
        <f t="shared" si="7087"/>
        <v/>
      </c>
      <c r="DA991" s="65">
        <f t="shared" si="7088"/>
        <v>21760</v>
      </c>
      <c r="DB991" s="68" t="str">
        <f t="shared" si="7089"/>
        <v/>
      </c>
      <c r="DC991" s="67" t="str">
        <f t="shared" si="69"/>
        <v/>
      </c>
      <c r="DD991" s="68"/>
      <c r="DE991" s="68" t="str">
        <f t="shared" si="7090"/>
        <v/>
      </c>
      <c r="DF991" s="51" t="str">
        <f t="shared" si="7091"/>
        <v/>
      </c>
      <c r="DG991" s="65">
        <f t="shared" si="7092"/>
        <v>48000</v>
      </c>
      <c r="DH991" s="51" t="str">
        <f t="shared" si="7093"/>
        <v/>
      </c>
      <c r="DI991" s="69" t="str">
        <f t="shared" si="74"/>
        <v/>
      </c>
      <c r="DJ991" s="51"/>
      <c r="DK991" s="51" t="str">
        <f t="shared" si="7094"/>
        <v/>
      </c>
      <c r="DL991" s="51" t="str">
        <f t="shared" si="7095"/>
        <v/>
      </c>
      <c r="DM991" s="65">
        <f t="shared" si="7096"/>
        <v>17700</v>
      </c>
      <c r="DN991" s="51" t="str">
        <f t="shared" si="7097"/>
        <v/>
      </c>
      <c r="DO991" s="69" t="str">
        <f t="shared" si="79"/>
        <v/>
      </c>
      <c r="DP991" s="51"/>
      <c r="DQ991" s="51"/>
      <c r="DR991" s="51"/>
      <c r="DS991" s="51"/>
      <c r="DT991" s="51"/>
      <c r="DU991" s="181"/>
    </row>
    <row r="992" spans="1:125" ht="15" x14ac:dyDescent="0.25">
      <c r="A992" s="50">
        <v>2017</v>
      </c>
      <c r="B992" s="51" t="s">
        <v>954</v>
      </c>
      <c r="C992" s="50" t="s">
        <v>955</v>
      </c>
      <c r="D992" s="53" t="s">
        <v>1932</v>
      </c>
      <c r="E992" s="50" t="s">
        <v>364</v>
      </c>
      <c r="F992" s="220">
        <v>4204</v>
      </c>
      <c r="G992" s="220" t="s">
        <v>364</v>
      </c>
      <c r="H992" s="220">
        <v>82709</v>
      </c>
      <c r="I992" s="61">
        <v>130429</v>
      </c>
      <c r="J992" s="50"/>
      <c r="K992" s="50" t="s">
        <v>2032</v>
      </c>
      <c r="L992" s="58" t="s">
        <v>2032</v>
      </c>
      <c r="M992" s="58" t="s">
        <v>2032</v>
      </c>
      <c r="N992" s="58" t="s">
        <v>2032</v>
      </c>
      <c r="O992" s="58" t="s">
        <v>2032</v>
      </c>
      <c r="P992" s="59"/>
      <c r="Q992" s="60">
        <v>50000</v>
      </c>
      <c r="R992" s="60">
        <v>5240</v>
      </c>
      <c r="S992" s="60">
        <v>20350</v>
      </c>
      <c r="T992" s="60">
        <v>48000</v>
      </c>
      <c r="U992" s="60">
        <v>6839</v>
      </c>
      <c r="V992" s="79"/>
      <c r="W992" s="90">
        <f t="shared" si="6033"/>
        <v>130429</v>
      </c>
      <c r="X992" s="101">
        <v>0</v>
      </c>
      <c r="Y992" s="50" t="s">
        <v>167</v>
      </c>
      <c r="Z992" s="50" t="s">
        <v>1932</v>
      </c>
      <c r="AA992" s="51" t="str">
        <f t="shared" si="7060"/>
        <v/>
      </c>
      <c r="AB992" s="68" t="str">
        <f t="shared" si="7061"/>
        <v/>
      </c>
      <c r="AC992" s="68" t="str">
        <f t="shared" si="7062"/>
        <v/>
      </c>
      <c r="AD992" s="68" t="str">
        <f t="shared" si="7063"/>
        <v/>
      </c>
      <c r="AE992" s="68" t="str">
        <f t="shared" si="7064"/>
        <v/>
      </c>
      <c r="AF992" s="68" t="str">
        <f t="shared" si="7065"/>
        <v/>
      </c>
      <c r="AG992" s="67" t="str">
        <f t="shared" si="7"/>
        <v/>
      </c>
      <c r="AH992" s="51"/>
      <c r="AI992" s="51" t="str">
        <f t="shared" si="8"/>
        <v/>
      </c>
      <c r="AJ992" s="68" t="str">
        <f t="shared" si="9"/>
        <v/>
      </c>
      <c r="AK992" s="68" t="str">
        <f t="shared" si="10"/>
        <v/>
      </c>
      <c r="AL992" s="68" t="str">
        <f t="shared" si="11"/>
        <v/>
      </c>
      <c r="AM992" s="68" t="str">
        <f t="shared" si="12"/>
        <v/>
      </c>
      <c r="AN992" s="68" t="str">
        <f t="shared" si="13"/>
        <v/>
      </c>
      <c r="AO992" s="67" t="str">
        <f t="shared" si="14"/>
        <v/>
      </c>
      <c r="AP992" s="51"/>
      <c r="AQ992" s="51" t="str">
        <f t="shared" si="15"/>
        <v/>
      </c>
      <c r="AR992" s="68" t="str">
        <f t="shared" si="16"/>
        <v/>
      </c>
      <c r="AS992" s="68" t="str">
        <f t="shared" si="17"/>
        <v/>
      </c>
      <c r="AT992" s="68" t="str">
        <f t="shared" si="18"/>
        <v/>
      </c>
      <c r="AU992" s="68" t="str">
        <f t="shared" si="19"/>
        <v/>
      </c>
      <c r="AV992" s="68" t="str">
        <f t="shared" si="20"/>
        <v/>
      </c>
      <c r="AW992" s="67" t="str">
        <f t="shared" si="21"/>
        <v/>
      </c>
      <c r="AX992" s="51"/>
      <c r="AY992" s="51" t="str">
        <f t="shared" si="22"/>
        <v/>
      </c>
      <c r="AZ992" s="68" t="str">
        <f t="shared" si="23"/>
        <v/>
      </c>
      <c r="BA992" s="68" t="str">
        <f t="shared" si="24"/>
        <v/>
      </c>
      <c r="BB992" s="68" t="str">
        <f t="shared" si="25"/>
        <v/>
      </c>
      <c r="BC992" s="68" t="str">
        <f t="shared" si="26"/>
        <v/>
      </c>
      <c r="BD992" s="68" t="str">
        <f t="shared" si="27"/>
        <v/>
      </c>
      <c r="BE992" s="68" t="str">
        <f t="shared" si="28"/>
        <v/>
      </c>
      <c r="BF992" s="51"/>
      <c r="BG992" s="69" t="str">
        <f t="shared" si="29"/>
        <v/>
      </c>
      <c r="BH992" s="67" t="str">
        <f t="shared" si="30"/>
        <v/>
      </c>
      <c r="BI992" s="67" t="str">
        <f t="shared" si="31"/>
        <v/>
      </c>
      <c r="BJ992" s="67" t="str">
        <f t="shared" si="32"/>
        <v/>
      </c>
      <c r="BK992" s="67" t="str">
        <f t="shared" si="33"/>
        <v/>
      </c>
      <c r="BL992" s="67" t="str">
        <f t="shared" si="34"/>
        <v/>
      </c>
      <c r="BM992" s="65" t="str">
        <f t="shared" si="35"/>
        <v/>
      </c>
      <c r="BN992" s="51"/>
      <c r="BO992" s="51" t="str">
        <f t="shared" si="7066"/>
        <v/>
      </c>
      <c r="BP992" s="51" t="str">
        <f t="shared" si="7067"/>
        <v/>
      </c>
      <c r="BQ992" s="51" t="str">
        <f t="shared" si="7068"/>
        <v/>
      </c>
      <c r="BR992" s="71">
        <f t="shared" si="7069"/>
        <v>4204</v>
      </c>
      <c r="BS992" s="69" t="str">
        <f t="shared" si="2920"/>
        <v/>
      </c>
      <c r="BT992" s="51"/>
      <c r="BU992" s="68" t="str">
        <f t="shared" si="7070"/>
        <v/>
      </c>
      <c r="BV992" s="68" t="str">
        <f t="shared" si="7071"/>
        <v/>
      </c>
      <c r="BW992" s="68" t="str">
        <f t="shared" si="7072"/>
        <v/>
      </c>
      <c r="BX992" s="65">
        <f t="shared" si="7073"/>
        <v>130429</v>
      </c>
      <c r="BY992" s="67" t="str">
        <f t="shared" si="44"/>
        <v/>
      </c>
      <c r="BZ992" s="68"/>
      <c r="CA992" s="65" t="str">
        <f t="shared" si="45"/>
        <v/>
      </c>
      <c r="CB992" s="67" t="str">
        <f t="shared" si="46"/>
        <v/>
      </c>
      <c r="CC992" s="67" t="str">
        <f t="shared" si="47"/>
        <v/>
      </c>
      <c r="CD992" s="67">
        <f t="shared" si="48"/>
        <v>0</v>
      </c>
      <c r="CE992" s="67" t="str">
        <f t="shared" si="49"/>
        <v/>
      </c>
      <c r="CF992" s="68"/>
      <c r="CG992" s="68" t="str">
        <f t="shared" si="7074"/>
        <v/>
      </c>
      <c r="CH992" s="68" t="str">
        <f t="shared" si="7075"/>
        <v/>
      </c>
      <c r="CI992" s="68" t="str">
        <f t="shared" si="7076"/>
        <v/>
      </c>
      <c r="CJ992" s="65">
        <f t="shared" si="7077"/>
        <v>130429</v>
      </c>
      <c r="CK992" s="67" t="str">
        <f t="shared" si="54"/>
        <v/>
      </c>
      <c r="CL992" s="68"/>
      <c r="CM992" s="68" t="str">
        <f t="shared" si="7078"/>
        <v/>
      </c>
      <c r="CN992" s="68" t="str">
        <f t="shared" si="7079"/>
        <v/>
      </c>
      <c r="CO992" s="68" t="str">
        <f t="shared" si="7080"/>
        <v/>
      </c>
      <c r="CP992" s="65">
        <f t="shared" si="7081"/>
        <v>50000</v>
      </c>
      <c r="CQ992" s="67" t="str">
        <f t="shared" si="59"/>
        <v/>
      </c>
      <c r="CR992" s="68"/>
      <c r="CS992" s="68" t="str">
        <f t="shared" si="7082"/>
        <v/>
      </c>
      <c r="CT992" s="68" t="str">
        <f t="shared" si="7083"/>
        <v/>
      </c>
      <c r="CU992" s="68" t="str">
        <f t="shared" si="7084"/>
        <v/>
      </c>
      <c r="CV992" s="65">
        <f t="shared" si="7085"/>
        <v>5240</v>
      </c>
      <c r="CW992" s="67" t="str">
        <f t="shared" si="64"/>
        <v/>
      </c>
      <c r="CX992" s="68"/>
      <c r="CY992" s="68" t="str">
        <f t="shared" si="7086"/>
        <v/>
      </c>
      <c r="CZ992" s="68" t="str">
        <f t="shared" si="7087"/>
        <v/>
      </c>
      <c r="DA992" s="68" t="str">
        <f t="shared" si="7088"/>
        <v/>
      </c>
      <c r="DB992" s="65">
        <f t="shared" si="7089"/>
        <v>20350</v>
      </c>
      <c r="DC992" s="67" t="str">
        <f t="shared" si="69"/>
        <v/>
      </c>
      <c r="DD992" s="68"/>
      <c r="DE992" s="68" t="str">
        <f t="shared" si="7090"/>
        <v/>
      </c>
      <c r="DF992" s="51" t="str">
        <f t="shared" si="7091"/>
        <v/>
      </c>
      <c r="DG992" s="51" t="str">
        <f t="shared" si="7092"/>
        <v/>
      </c>
      <c r="DH992" s="65">
        <f t="shared" si="7093"/>
        <v>48000</v>
      </c>
      <c r="DI992" s="69" t="str">
        <f t="shared" si="74"/>
        <v/>
      </c>
      <c r="DJ992" s="51"/>
      <c r="DK992" s="51" t="str">
        <f t="shared" si="7094"/>
        <v/>
      </c>
      <c r="DL992" s="51" t="str">
        <f t="shared" si="7095"/>
        <v/>
      </c>
      <c r="DM992" s="51" t="str">
        <f t="shared" si="7096"/>
        <v/>
      </c>
      <c r="DN992" s="65">
        <f t="shared" si="7097"/>
        <v>6839</v>
      </c>
      <c r="DO992" s="69" t="str">
        <f t="shared" si="79"/>
        <v/>
      </c>
      <c r="DP992" s="51"/>
      <c r="DQ992" s="51"/>
      <c r="DR992" s="51"/>
      <c r="DS992" s="51"/>
      <c r="DT992" s="51"/>
      <c r="DU992" s="181"/>
    </row>
    <row r="993" spans="1:125" ht="15" x14ac:dyDescent="0.25">
      <c r="A993" s="56">
        <v>2018</v>
      </c>
      <c r="B993" s="51" t="s">
        <v>954</v>
      </c>
      <c r="C993" s="50" t="s">
        <v>955</v>
      </c>
      <c r="D993" s="170" t="s">
        <v>1932</v>
      </c>
      <c r="E993" s="50" t="s">
        <v>364</v>
      </c>
      <c r="F993" s="89">
        <v>3194</v>
      </c>
      <c r="G993" s="89">
        <v>0</v>
      </c>
      <c r="H993" s="89">
        <v>71350</v>
      </c>
      <c r="I993" s="90">
        <v>125479</v>
      </c>
      <c r="J993" s="50"/>
      <c r="K993" s="50" t="s">
        <v>2032</v>
      </c>
      <c r="L993" s="58"/>
      <c r="M993" s="58"/>
      <c r="N993" s="58"/>
      <c r="O993" s="58"/>
      <c r="P993" s="91"/>
      <c r="Q993" s="92">
        <v>60000</v>
      </c>
      <c r="R993" s="92">
        <v>5240</v>
      </c>
      <c r="S993" s="92">
        <v>12239</v>
      </c>
      <c r="T993" s="92">
        <v>48000</v>
      </c>
      <c r="U993" s="94"/>
      <c r="V993" s="94"/>
      <c r="W993" s="90">
        <f t="shared" si="6033"/>
        <v>125479</v>
      </c>
      <c r="X993" s="101">
        <v>0</v>
      </c>
      <c r="Y993" s="56" t="s">
        <v>167</v>
      </c>
      <c r="Z993" s="50"/>
      <c r="AA993" s="51"/>
      <c r="AB993" s="68"/>
      <c r="AC993" s="68"/>
      <c r="AD993" s="68"/>
      <c r="AE993" s="68"/>
      <c r="AF993" s="68"/>
      <c r="AG993" s="67" t="str">
        <f t="shared" si="7"/>
        <v/>
      </c>
      <c r="AH993" s="51"/>
      <c r="AI993" s="51" t="str">
        <f t="shared" si="8"/>
        <v/>
      </c>
      <c r="AJ993" s="68" t="str">
        <f t="shared" si="9"/>
        <v/>
      </c>
      <c r="AK993" s="68" t="str">
        <f t="shared" si="10"/>
        <v/>
      </c>
      <c r="AL993" s="68" t="str">
        <f t="shared" si="11"/>
        <v/>
      </c>
      <c r="AM993" s="68" t="str">
        <f t="shared" si="12"/>
        <v/>
      </c>
      <c r="AN993" s="68" t="str">
        <f t="shared" si="13"/>
        <v/>
      </c>
      <c r="AO993" s="67" t="str">
        <f t="shared" si="14"/>
        <v/>
      </c>
      <c r="AP993" s="51"/>
      <c r="AQ993" s="51" t="str">
        <f t="shared" si="15"/>
        <v/>
      </c>
      <c r="AR993" s="68" t="str">
        <f t="shared" si="16"/>
        <v/>
      </c>
      <c r="AS993" s="68" t="str">
        <f t="shared" si="17"/>
        <v/>
      </c>
      <c r="AT993" s="68" t="str">
        <f t="shared" si="18"/>
        <v/>
      </c>
      <c r="AU993" s="68" t="str">
        <f t="shared" si="19"/>
        <v/>
      </c>
      <c r="AV993" s="68" t="str">
        <f t="shared" si="20"/>
        <v/>
      </c>
      <c r="AW993" s="67" t="str">
        <f t="shared" si="21"/>
        <v/>
      </c>
      <c r="AX993" s="51"/>
      <c r="AY993" s="51" t="str">
        <f t="shared" si="22"/>
        <v/>
      </c>
      <c r="AZ993" s="68" t="str">
        <f t="shared" si="23"/>
        <v/>
      </c>
      <c r="BA993" s="68" t="str">
        <f t="shared" si="24"/>
        <v/>
      </c>
      <c r="BB993" s="68" t="str">
        <f t="shared" si="25"/>
        <v/>
      </c>
      <c r="BC993" s="68" t="str">
        <f t="shared" si="26"/>
        <v/>
      </c>
      <c r="BD993" s="68" t="str">
        <f t="shared" si="27"/>
        <v/>
      </c>
      <c r="BE993" s="68" t="str">
        <f t="shared" si="28"/>
        <v/>
      </c>
      <c r="BF993" s="51"/>
      <c r="BG993" s="69" t="str">
        <f t="shared" si="29"/>
        <v/>
      </c>
      <c r="BH993" s="67" t="str">
        <f t="shared" si="30"/>
        <v/>
      </c>
      <c r="BI993" s="67" t="str">
        <f t="shared" si="31"/>
        <v/>
      </c>
      <c r="BJ993" s="67" t="str">
        <f t="shared" si="32"/>
        <v/>
      </c>
      <c r="BK993" s="67" t="str">
        <f t="shared" si="33"/>
        <v/>
      </c>
      <c r="BL993" s="67" t="str">
        <f t="shared" si="34"/>
        <v/>
      </c>
      <c r="BM993" s="65" t="str">
        <f t="shared" si="35"/>
        <v/>
      </c>
      <c r="BN993" s="70"/>
      <c r="BO993" s="70"/>
      <c r="BP993" s="51"/>
      <c r="BQ993" s="51"/>
      <c r="BR993" s="51"/>
      <c r="BS993" s="96">
        <f t="shared" si="2920"/>
        <v>3194</v>
      </c>
      <c r="BT993" s="70"/>
      <c r="BU993" s="65"/>
      <c r="BV993" s="68"/>
      <c r="BW993" s="68"/>
      <c r="BX993" s="68"/>
      <c r="BY993" s="67">
        <f t="shared" si="44"/>
        <v>125479</v>
      </c>
      <c r="BZ993" s="65"/>
      <c r="CA993" s="65" t="str">
        <f t="shared" si="45"/>
        <v/>
      </c>
      <c r="CB993" s="67" t="str">
        <f t="shared" si="46"/>
        <v/>
      </c>
      <c r="CC993" s="67" t="str">
        <f t="shared" si="47"/>
        <v/>
      </c>
      <c r="CD993" s="67" t="str">
        <f t="shared" si="48"/>
        <v/>
      </c>
      <c r="CE993" s="67">
        <f t="shared" si="49"/>
        <v>0</v>
      </c>
      <c r="CF993" s="65"/>
      <c r="CG993" s="65"/>
      <c r="CH993" s="68"/>
      <c r="CI993" s="68"/>
      <c r="CJ993" s="68"/>
      <c r="CK993" s="67">
        <f t="shared" si="54"/>
        <v>125479</v>
      </c>
      <c r="CL993" s="65"/>
      <c r="CM993" s="65"/>
      <c r="CN993" s="68"/>
      <c r="CO993" s="68"/>
      <c r="CP993" s="68"/>
      <c r="CQ993" s="67">
        <f t="shared" si="59"/>
        <v>60000</v>
      </c>
      <c r="CR993" s="65"/>
      <c r="CS993" s="65"/>
      <c r="CT993" s="68"/>
      <c r="CU993" s="68"/>
      <c r="CV993" s="68"/>
      <c r="CW993" s="67">
        <f t="shared" si="64"/>
        <v>5240</v>
      </c>
      <c r="CX993" s="65"/>
      <c r="CY993" s="65"/>
      <c r="CZ993" s="68"/>
      <c r="DA993" s="68"/>
      <c r="DB993" s="68"/>
      <c r="DC993" s="67">
        <f t="shared" si="69"/>
        <v>12239</v>
      </c>
      <c r="DD993" s="65"/>
      <c r="DE993" s="65"/>
      <c r="DF993" s="51"/>
      <c r="DG993" s="51"/>
      <c r="DH993" s="51"/>
      <c r="DI993" s="67">
        <f t="shared" si="74"/>
        <v>48000</v>
      </c>
      <c r="DJ993" s="70"/>
      <c r="DK993" s="70"/>
      <c r="DL993" s="51"/>
      <c r="DM993" s="51"/>
      <c r="DN993" s="51"/>
      <c r="DO993" s="67">
        <f t="shared" si="79"/>
        <v>60000</v>
      </c>
      <c r="DP993" s="51"/>
      <c r="DQ993" s="51"/>
      <c r="DR993" s="51"/>
      <c r="DS993" s="51"/>
      <c r="DT993" s="51"/>
      <c r="DU993" s="181"/>
    </row>
    <row r="994" spans="1:125" ht="15" x14ac:dyDescent="0.25">
      <c r="A994" s="50"/>
      <c r="B994" s="51"/>
      <c r="C994" s="50"/>
      <c r="D994" s="53"/>
      <c r="E994" s="50"/>
      <c r="F994" s="220"/>
      <c r="G994" s="220"/>
      <c r="H994" s="220"/>
      <c r="I994" s="61"/>
      <c r="J994" s="50"/>
      <c r="K994" s="50" t="s">
        <v>2032</v>
      </c>
      <c r="L994" s="58"/>
      <c r="M994" s="58"/>
      <c r="N994" s="58"/>
      <c r="O994" s="58"/>
      <c r="P994" s="59"/>
      <c r="Q994" s="60"/>
      <c r="R994" s="60"/>
      <c r="S994" s="60"/>
      <c r="T994" s="60"/>
      <c r="U994" s="60"/>
      <c r="V994" s="79"/>
      <c r="W994" s="90">
        <f t="shared" si="6033"/>
        <v>0</v>
      </c>
      <c r="X994" s="101">
        <v>0</v>
      </c>
      <c r="Y994" s="50"/>
      <c r="Z994" s="50"/>
      <c r="AA994" s="51"/>
      <c r="AB994" s="68"/>
      <c r="AC994" s="68"/>
      <c r="AD994" s="68"/>
      <c r="AE994" s="68"/>
      <c r="AF994" s="68"/>
      <c r="AG994" s="67" t="str">
        <f t="shared" si="7"/>
        <v/>
      </c>
      <c r="AH994" s="51"/>
      <c r="AI994" s="51" t="str">
        <f t="shared" si="8"/>
        <v/>
      </c>
      <c r="AJ994" s="68" t="str">
        <f t="shared" si="9"/>
        <v/>
      </c>
      <c r="AK994" s="68" t="str">
        <f t="shared" si="10"/>
        <v/>
      </c>
      <c r="AL994" s="68" t="str">
        <f t="shared" si="11"/>
        <v/>
      </c>
      <c r="AM994" s="68" t="str">
        <f t="shared" si="12"/>
        <v/>
      </c>
      <c r="AN994" s="68" t="str">
        <f t="shared" si="13"/>
        <v/>
      </c>
      <c r="AO994" s="67" t="str">
        <f t="shared" si="14"/>
        <v/>
      </c>
      <c r="AP994" s="51"/>
      <c r="AQ994" s="51" t="str">
        <f t="shared" si="15"/>
        <v/>
      </c>
      <c r="AR994" s="68" t="str">
        <f t="shared" si="16"/>
        <v/>
      </c>
      <c r="AS994" s="68" t="str">
        <f t="shared" si="17"/>
        <v/>
      </c>
      <c r="AT994" s="68" t="str">
        <f t="shared" si="18"/>
        <v/>
      </c>
      <c r="AU994" s="68" t="str">
        <f t="shared" si="19"/>
        <v/>
      </c>
      <c r="AV994" s="68" t="str">
        <f t="shared" si="20"/>
        <v/>
      </c>
      <c r="AW994" s="67" t="str">
        <f t="shared" si="21"/>
        <v/>
      </c>
      <c r="AX994" s="51"/>
      <c r="AY994" s="51" t="str">
        <f t="shared" si="22"/>
        <v/>
      </c>
      <c r="AZ994" s="68" t="str">
        <f t="shared" si="23"/>
        <v/>
      </c>
      <c r="BA994" s="68" t="str">
        <f t="shared" si="24"/>
        <v/>
      </c>
      <c r="BB994" s="68" t="str">
        <f t="shared" si="25"/>
        <v/>
      </c>
      <c r="BC994" s="68" t="str">
        <f t="shared" si="26"/>
        <v/>
      </c>
      <c r="BD994" s="68" t="str">
        <f t="shared" si="27"/>
        <v/>
      </c>
      <c r="BE994" s="68" t="str">
        <f t="shared" si="28"/>
        <v/>
      </c>
      <c r="BF994" s="51"/>
      <c r="BG994" s="69" t="str">
        <f t="shared" si="29"/>
        <v/>
      </c>
      <c r="BH994" s="67" t="str">
        <f t="shared" si="30"/>
        <v/>
      </c>
      <c r="BI994" s="67" t="str">
        <f t="shared" si="31"/>
        <v/>
      </c>
      <c r="BJ994" s="67" t="str">
        <f t="shared" si="32"/>
        <v/>
      </c>
      <c r="BK994" s="67" t="str">
        <f t="shared" si="33"/>
        <v/>
      </c>
      <c r="BL994" s="67" t="str">
        <f t="shared" si="34"/>
        <v/>
      </c>
      <c r="BM994" s="65" t="str">
        <f t="shared" si="35"/>
        <v/>
      </c>
      <c r="BN994" s="70"/>
      <c r="BO994" s="70"/>
      <c r="BP994" s="51"/>
      <c r="BQ994" s="51"/>
      <c r="BR994" s="51"/>
      <c r="BS994" s="69" t="str">
        <f t="shared" si="2920"/>
        <v/>
      </c>
      <c r="BT994" s="70"/>
      <c r="BU994" s="65"/>
      <c r="BV994" s="68"/>
      <c r="BW994" s="68"/>
      <c r="BX994" s="68"/>
      <c r="BY994" s="67" t="str">
        <f t="shared" si="44"/>
        <v/>
      </c>
      <c r="BZ994" s="65"/>
      <c r="CA994" s="65" t="str">
        <f t="shared" si="45"/>
        <v/>
      </c>
      <c r="CB994" s="67" t="str">
        <f t="shared" si="46"/>
        <v/>
      </c>
      <c r="CC994" s="67" t="str">
        <f t="shared" si="47"/>
        <v/>
      </c>
      <c r="CD994" s="67" t="str">
        <f t="shared" si="48"/>
        <v/>
      </c>
      <c r="CE994" s="67" t="str">
        <f t="shared" si="49"/>
        <v/>
      </c>
      <c r="CF994" s="65"/>
      <c r="CG994" s="65"/>
      <c r="CH994" s="68"/>
      <c r="CI994" s="68"/>
      <c r="CJ994" s="68"/>
      <c r="CK994" s="67" t="str">
        <f t="shared" si="54"/>
        <v/>
      </c>
      <c r="CL994" s="65"/>
      <c r="CM994" s="65"/>
      <c r="CN994" s="68"/>
      <c r="CO994" s="68"/>
      <c r="CP994" s="68"/>
      <c r="CQ994" s="67" t="str">
        <f t="shared" si="59"/>
        <v/>
      </c>
      <c r="CR994" s="65"/>
      <c r="CS994" s="65"/>
      <c r="CT994" s="68"/>
      <c r="CU994" s="68"/>
      <c r="CV994" s="68"/>
      <c r="CW994" s="67" t="str">
        <f t="shared" si="64"/>
        <v/>
      </c>
      <c r="CX994" s="65"/>
      <c r="CY994" s="65"/>
      <c r="CZ994" s="68"/>
      <c r="DA994" s="68"/>
      <c r="DB994" s="68"/>
      <c r="DC994" s="67" t="str">
        <f t="shared" si="69"/>
        <v/>
      </c>
      <c r="DD994" s="65"/>
      <c r="DE994" s="65"/>
      <c r="DF994" s="51"/>
      <c r="DG994" s="51"/>
      <c r="DH994" s="51"/>
      <c r="DI994" s="69" t="str">
        <f t="shared" si="74"/>
        <v/>
      </c>
      <c r="DJ994" s="70"/>
      <c r="DK994" s="70"/>
      <c r="DL994" s="51"/>
      <c r="DM994" s="51"/>
      <c r="DN994" s="51"/>
      <c r="DO994" s="69" t="str">
        <f t="shared" si="79"/>
        <v/>
      </c>
      <c r="DP994" s="51"/>
      <c r="DQ994" s="51"/>
      <c r="DR994" s="51"/>
      <c r="DS994" s="51"/>
      <c r="DT994" s="51"/>
      <c r="DU994" s="181"/>
    </row>
    <row r="995" spans="1:125" ht="15" x14ac:dyDescent="0.25">
      <c r="A995" s="50">
        <v>2014</v>
      </c>
      <c r="B995" s="51" t="s">
        <v>943</v>
      </c>
      <c r="C995" s="50" t="s">
        <v>944</v>
      </c>
      <c r="D995" s="53" t="s">
        <v>985</v>
      </c>
      <c r="E995" s="50" t="s">
        <v>364</v>
      </c>
      <c r="F995" s="220">
        <v>28223</v>
      </c>
      <c r="G995" s="220" t="s">
        <v>364</v>
      </c>
      <c r="H995" s="220">
        <v>176034</v>
      </c>
      <c r="I995" s="61">
        <v>728728</v>
      </c>
      <c r="J995" s="50"/>
      <c r="K995" s="50" t="s">
        <v>2032</v>
      </c>
      <c r="L995" s="58" t="s">
        <v>2032</v>
      </c>
      <c r="M995" s="58" t="s">
        <v>2032</v>
      </c>
      <c r="N995" s="58" t="s">
        <v>2032</v>
      </c>
      <c r="O995" s="58" t="s">
        <v>2032</v>
      </c>
      <c r="P995" s="59"/>
      <c r="Q995" s="60">
        <v>255161</v>
      </c>
      <c r="R995" s="60">
        <v>120784</v>
      </c>
      <c r="S995" s="60">
        <v>53507</v>
      </c>
      <c r="T995" s="60">
        <v>253547</v>
      </c>
      <c r="U995" s="60">
        <v>45729</v>
      </c>
      <c r="V995" s="79"/>
      <c r="W995" s="90">
        <f t="shared" si="6033"/>
        <v>728728</v>
      </c>
      <c r="X995" s="101">
        <v>139162</v>
      </c>
      <c r="Y995" s="50" t="s">
        <v>167</v>
      </c>
      <c r="Z995" s="50" t="s">
        <v>985</v>
      </c>
      <c r="AA995" s="51" t="str">
        <f t="shared" ref="AA995:AA998" si="7098">IF(A995 =2014,IF(Y995 ="",F995,""),"")</f>
        <v/>
      </c>
      <c r="AB995" s="68" t="str">
        <f t="shared" ref="AB995:AB998" si="7099">IF(A995 =2014,IF(Y995 ="",I995,""),"")</f>
        <v/>
      </c>
      <c r="AC995" s="68" t="str">
        <f t="shared" ref="AC995:AC998" si="7100">IF(A995 =2014,IF(Y995 ="",Q995,""),"")</f>
        <v/>
      </c>
      <c r="AD995" s="68" t="str">
        <f t="shared" ref="AD995:AD998" si="7101">IF(A995 =2014,IF(Y995 ="",R995,""),"")</f>
        <v/>
      </c>
      <c r="AE995" s="68" t="str">
        <f t="shared" ref="AE995:AE998" si="7102">IF(A995 =2014,IF(Y995 ="",S995,""),"")</f>
        <v/>
      </c>
      <c r="AF995" s="68" t="str">
        <f t="shared" ref="AF995:AF998" si="7103">IF(A995 =2014,IF(Y995 ="",T995+U995,""),"")</f>
        <v/>
      </c>
      <c r="AG995" s="67" t="str">
        <f t="shared" si="7"/>
        <v/>
      </c>
      <c r="AH995" s="51"/>
      <c r="AI995" s="51" t="str">
        <f t="shared" si="8"/>
        <v/>
      </c>
      <c r="AJ995" s="68" t="str">
        <f t="shared" si="9"/>
        <v/>
      </c>
      <c r="AK995" s="68" t="str">
        <f t="shared" si="10"/>
        <v/>
      </c>
      <c r="AL995" s="68" t="str">
        <f t="shared" si="11"/>
        <v/>
      </c>
      <c r="AM995" s="68" t="str">
        <f t="shared" si="12"/>
        <v/>
      </c>
      <c r="AN995" s="68" t="str">
        <f t="shared" si="13"/>
        <v/>
      </c>
      <c r="AO995" s="67" t="str">
        <f t="shared" si="14"/>
        <v/>
      </c>
      <c r="AP995" s="51"/>
      <c r="AQ995" s="51" t="str">
        <f t="shared" si="15"/>
        <v/>
      </c>
      <c r="AR995" s="68" t="str">
        <f t="shared" si="16"/>
        <v/>
      </c>
      <c r="AS995" s="68" t="str">
        <f t="shared" si="17"/>
        <v/>
      </c>
      <c r="AT995" s="68" t="str">
        <f t="shared" si="18"/>
        <v/>
      </c>
      <c r="AU995" s="68" t="str">
        <f t="shared" si="19"/>
        <v/>
      </c>
      <c r="AV995" s="68" t="str">
        <f t="shared" si="20"/>
        <v/>
      </c>
      <c r="AW995" s="67" t="str">
        <f t="shared" si="21"/>
        <v/>
      </c>
      <c r="AX995" s="51"/>
      <c r="AY995" s="51" t="str">
        <f t="shared" si="22"/>
        <v/>
      </c>
      <c r="AZ995" s="68" t="str">
        <f t="shared" si="23"/>
        <v/>
      </c>
      <c r="BA995" s="68" t="str">
        <f t="shared" si="24"/>
        <v/>
      </c>
      <c r="BB995" s="68" t="str">
        <f t="shared" si="25"/>
        <v/>
      </c>
      <c r="BC995" s="68" t="str">
        <f t="shared" si="26"/>
        <v/>
      </c>
      <c r="BD995" s="68" t="str">
        <f t="shared" si="27"/>
        <v/>
      </c>
      <c r="BE995" s="68" t="str">
        <f t="shared" si="28"/>
        <v/>
      </c>
      <c r="BF995" s="51"/>
      <c r="BG995" s="69" t="str">
        <f t="shared" si="29"/>
        <v/>
      </c>
      <c r="BH995" s="67" t="str">
        <f t="shared" si="30"/>
        <v/>
      </c>
      <c r="BI995" s="67" t="str">
        <f t="shared" si="31"/>
        <v/>
      </c>
      <c r="BJ995" s="67" t="str">
        <f t="shared" si="32"/>
        <v/>
      </c>
      <c r="BK995" s="67" t="str">
        <f t="shared" si="33"/>
        <v/>
      </c>
      <c r="BL995" s="67" t="str">
        <f t="shared" si="34"/>
        <v/>
      </c>
      <c r="BM995" s="65" t="str">
        <f t="shared" si="35"/>
        <v/>
      </c>
      <c r="BN995" s="70"/>
      <c r="BO995" s="71">
        <f t="shared" ref="BO995:BO998" si="7104">IF(A995 =2014,F995,"")</f>
        <v>28223</v>
      </c>
      <c r="BP995" s="51" t="str">
        <f t="shared" ref="BP995:BP998" si="7105">IF(A995 =2015,F995,"")</f>
        <v/>
      </c>
      <c r="BQ995" s="51" t="str">
        <f t="shared" ref="BQ995:BQ998" si="7106">IF(A995 =2016,F995,"")</f>
        <v/>
      </c>
      <c r="BR995" s="51" t="str">
        <f t="shared" ref="BR995:BR998" si="7107">IF(A995 =2017,F995,"")</f>
        <v/>
      </c>
      <c r="BS995" s="69" t="str">
        <f t="shared" si="2920"/>
        <v/>
      </c>
      <c r="BT995" s="70"/>
      <c r="BU995" s="65">
        <f t="shared" ref="BU995:BU998" si="7108">IF(A995 =2014,I995,"")</f>
        <v>728728</v>
      </c>
      <c r="BV995" s="68" t="str">
        <f t="shared" ref="BV995:BV998" si="7109">IF(A995 =2015,I995,"")</f>
        <v/>
      </c>
      <c r="BW995" s="68" t="str">
        <f t="shared" ref="BW995:BW998" si="7110">IF(A995 =2016,I995,"")</f>
        <v/>
      </c>
      <c r="BX995" s="68" t="str">
        <f t="shared" ref="BX995:BX998" si="7111">IF(A995 =2017,I995,"")</f>
        <v/>
      </c>
      <c r="BY995" s="67" t="str">
        <f t="shared" si="44"/>
        <v/>
      </c>
      <c r="BZ995" s="65"/>
      <c r="CA995" s="65">
        <f t="shared" si="45"/>
        <v>139162</v>
      </c>
      <c r="CB995" s="67" t="str">
        <f t="shared" si="46"/>
        <v/>
      </c>
      <c r="CC995" s="67" t="str">
        <f t="shared" si="47"/>
        <v/>
      </c>
      <c r="CD995" s="67" t="str">
        <f t="shared" si="48"/>
        <v/>
      </c>
      <c r="CE995" s="67" t="str">
        <f t="shared" si="49"/>
        <v/>
      </c>
      <c r="CF995" s="65"/>
      <c r="CG995" s="65">
        <f t="shared" ref="CG995:CG998" si="7112">IF(A995 =2014,Q995+R995+S995+T995+U995,"")</f>
        <v>728728</v>
      </c>
      <c r="CH995" s="68" t="str">
        <f t="shared" ref="CH995:CH998" si="7113">IF(A995 =2015,Q995+R995+S995+T995+U995,"")</f>
        <v/>
      </c>
      <c r="CI995" s="68" t="str">
        <f t="shared" ref="CI995:CI998" si="7114">IF(A995 =2016,Q995+R995+S995+T995+U995,"")</f>
        <v/>
      </c>
      <c r="CJ995" s="68" t="str">
        <f t="shared" ref="CJ995:CJ998" si="7115">IF(A995 =2017,Q995+R995+S995+T995+U995,"")</f>
        <v/>
      </c>
      <c r="CK995" s="67" t="str">
        <f t="shared" si="54"/>
        <v/>
      </c>
      <c r="CL995" s="65"/>
      <c r="CM995" s="65">
        <f t="shared" ref="CM995:CM998" si="7116">IF(A995 =2014,Q995,"")</f>
        <v>255161</v>
      </c>
      <c r="CN995" s="68" t="str">
        <f t="shared" ref="CN995:CN998" si="7117">IF(A995 =2015,Q995,"")</f>
        <v/>
      </c>
      <c r="CO995" s="68" t="str">
        <f t="shared" ref="CO995:CO998" si="7118">IF(A995 =2016,Q995,"")</f>
        <v/>
      </c>
      <c r="CP995" s="68" t="str">
        <f t="shared" ref="CP995:CP998" si="7119">IF(A995 =2017,Q995,"")</f>
        <v/>
      </c>
      <c r="CQ995" s="67" t="str">
        <f t="shared" si="59"/>
        <v/>
      </c>
      <c r="CR995" s="65"/>
      <c r="CS995" s="65">
        <f t="shared" ref="CS995:CS998" si="7120">IF(A995 =2014,R995,"")</f>
        <v>120784</v>
      </c>
      <c r="CT995" s="68" t="str">
        <f t="shared" ref="CT995:CT998" si="7121">IF(A995 =2015,R995,"")</f>
        <v/>
      </c>
      <c r="CU995" s="68" t="str">
        <f t="shared" ref="CU995:CU998" si="7122">IF(A995 =2016,R995,"")</f>
        <v/>
      </c>
      <c r="CV995" s="68" t="str">
        <f t="shared" ref="CV995:CV998" si="7123">IF(A995 =2017,R995,"")</f>
        <v/>
      </c>
      <c r="CW995" s="67" t="str">
        <f t="shared" si="64"/>
        <v/>
      </c>
      <c r="CX995" s="65"/>
      <c r="CY995" s="65">
        <f t="shared" ref="CY995:CY998" si="7124">IF(A995 =2014,S995,"")</f>
        <v>53507</v>
      </c>
      <c r="CZ995" s="68" t="str">
        <f t="shared" ref="CZ995:CZ998" si="7125">IF(A995 =2015,S995,"")</f>
        <v/>
      </c>
      <c r="DA995" s="68" t="str">
        <f t="shared" ref="DA995:DA998" si="7126">IF(A995 =2016,S995,"")</f>
        <v/>
      </c>
      <c r="DB995" s="68" t="str">
        <f t="shared" ref="DB995:DB998" si="7127">IF(A995 =2017,S995,"")</f>
        <v/>
      </c>
      <c r="DC995" s="67" t="str">
        <f t="shared" si="69"/>
        <v/>
      </c>
      <c r="DD995" s="65"/>
      <c r="DE995" s="65">
        <f t="shared" ref="DE995:DE998" si="7128">IF(A995 =2014,T995,"")</f>
        <v>253547</v>
      </c>
      <c r="DF995" s="51" t="str">
        <f t="shared" ref="DF995:DF998" si="7129">IF(A995 =2015,T995,"")</f>
        <v/>
      </c>
      <c r="DG995" s="51" t="str">
        <f t="shared" ref="DG995:DG998" si="7130">IF(A995 =2016,T995,"")</f>
        <v/>
      </c>
      <c r="DH995" s="51" t="str">
        <f t="shared" ref="DH995:DH998" si="7131">IF(A995 =2017,T995,"")</f>
        <v/>
      </c>
      <c r="DI995" s="69" t="str">
        <f t="shared" si="74"/>
        <v/>
      </c>
      <c r="DJ995" s="70"/>
      <c r="DK995" s="65">
        <f t="shared" ref="DK995:DK998" si="7132">IF(A995 =2014,U995,"")</f>
        <v>45729</v>
      </c>
      <c r="DL995" s="51" t="str">
        <f t="shared" ref="DL995:DL998" si="7133">IF(A995 =2015,U995,"")</f>
        <v/>
      </c>
      <c r="DM995" s="51" t="str">
        <f t="shared" ref="DM995:DM998" si="7134">IF(A995 =2016,U995,"")</f>
        <v/>
      </c>
      <c r="DN995" s="51" t="str">
        <f t="shared" ref="DN995:DN998" si="7135">IF(A995 =2017,U995,"")</f>
        <v/>
      </c>
      <c r="DO995" s="69" t="str">
        <f t="shared" si="79"/>
        <v/>
      </c>
      <c r="DP995" s="51"/>
      <c r="DQ995" s="51"/>
      <c r="DR995" s="51"/>
      <c r="DS995" s="51"/>
      <c r="DT995" s="51"/>
      <c r="DU995" s="181"/>
    </row>
    <row r="996" spans="1:125" ht="15" x14ac:dyDescent="0.25">
      <c r="A996" s="50">
        <v>2015</v>
      </c>
      <c r="B996" s="51" t="s">
        <v>943</v>
      </c>
      <c r="C996" s="50" t="s">
        <v>944</v>
      </c>
      <c r="D996" s="53" t="s">
        <v>985</v>
      </c>
      <c r="E996" s="50" t="s">
        <v>364</v>
      </c>
      <c r="F996" s="220">
        <v>36670</v>
      </c>
      <c r="G996" s="220" t="s">
        <v>364</v>
      </c>
      <c r="H996" s="220">
        <v>196790</v>
      </c>
      <c r="I996" s="61">
        <v>888616</v>
      </c>
      <c r="J996" s="50"/>
      <c r="K996" s="50" t="s">
        <v>2032</v>
      </c>
      <c r="L996" s="58" t="s">
        <v>2032</v>
      </c>
      <c r="M996" s="58" t="s">
        <v>2032</v>
      </c>
      <c r="N996" s="58" t="s">
        <v>2032</v>
      </c>
      <c r="O996" s="58" t="s">
        <v>2032</v>
      </c>
      <c r="P996" s="59"/>
      <c r="Q996" s="60">
        <v>187158</v>
      </c>
      <c r="R996" s="60">
        <v>273629</v>
      </c>
      <c r="S996" s="60">
        <v>60980</v>
      </c>
      <c r="T996" s="60">
        <v>275000</v>
      </c>
      <c r="U996" s="60">
        <v>52250</v>
      </c>
      <c r="V996" s="79"/>
      <c r="W996" s="90">
        <f t="shared" si="6033"/>
        <v>849017</v>
      </c>
      <c r="X996" s="101">
        <v>167513</v>
      </c>
      <c r="Y996" s="50" t="s">
        <v>167</v>
      </c>
      <c r="Z996" s="50" t="s">
        <v>985</v>
      </c>
      <c r="AA996" s="51" t="str">
        <f t="shared" si="7098"/>
        <v/>
      </c>
      <c r="AB996" s="68" t="str">
        <f t="shared" si="7099"/>
        <v/>
      </c>
      <c r="AC996" s="68" t="str">
        <f t="shared" si="7100"/>
        <v/>
      </c>
      <c r="AD996" s="68" t="str">
        <f t="shared" si="7101"/>
        <v/>
      </c>
      <c r="AE996" s="68" t="str">
        <f t="shared" si="7102"/>
        <v/>
      </c>
      <c r="AF996" s="68" t="str">
        <f t="shared" si="7103"/>
        <v/>
      </c>
      <c r="AG996" s="67" t="str">
        <f t="shared" si="7"/>
        <v/>
      </c>
      <c r="AH996" s="51"/>
      <c r="AI996" s="51" t="str">
        <f t="shared" si="8"/>
        <v/>
      </c>
      <c r="AJ996" s="68" t="str">
        <f t="shared" si="9"/>
        <v/>
      </c>
      <c r="AK996" s="68" t="str">
        <f t="shared" si="10"/>
        <v/>
      </c>
      <c r="AL996" s="68" t="str">
        <f t="shared" si="11"/>
        <v/>
      </c>
      <c r="AM996" s="68" t="str">
        <f t="shared" si="12"/>
        <v/>
      </c>
      <c r="AN996" s="68" t="str">
        <f t="shared" si="13"/>
        <v/>
      </c>
      <c r="AO996" s="67" t="str">
        <f t="shared" si="14"/>
        <v/>
      </c>
      <c r="AP996" s="51"/>
      <c r="AQ996" s="51" t="str">
        <f t="shared" si="15"/>
        <v/>
      </c>
      <c r="AR996" s="68" t="str">
        <f t="shared" si="16"/>
        <v/>
      </c>
      <c r="AS996" s="68" t="str">
        <f t="shared" si="17"/>
        <v/>
      </c>
      <c r="AT996" s="68" t="str">
        <f t="shared" si="18"/>
        <v/>
      </c>
      <c r="AU996" s="68" t="str">
        <f t="shared" si="19"/>
        <v/>
      </c>
      <c r="AV996" s="68" t="str">
        <f t="shared" si="20"/>
        <v/>
      </c>
      <c r="AW996" s="67" t="str">
        <f t="shared" si="21"/>
        <v/>
      </c>
      <c r="AX996" s="51"/>
      <c r="AY996" s="51" t="str">
        <f t="shared" si="22"/>
        <v/>
      </c>
      <c r="AZ996" s="68" t="str">
        <f t="shared" si="23"/>
        <v/>
      </c>
      <c r="BA996" s="68" t="str">
        <f t="shared" si="24"/>
        <v/>
      </c>
      <c r="BB996" s="68" t="str">
        <f t="shared" si="25"/>
        <v/>
      </c>
      <c r="BC996" s="68" t="str">
        <f t="shared" si="26"/>
        <v/>
      </c>
      <c r="BD996" s="68" t="str">
        <f t="shared" si="27"/>
        <v/>
      </c>
      <c r="BE996" s="68" t="str">
        <f t="shared" si="28"/>
        <v/>
      </c>
      <c r="BF996" s="51"/>
      <c r="BG996" s="69" t="str">
        <f t="shared" si="29"/>
        <v/>
      </c>
      <c r="BH996" s="67" t="str">
        <f t="shared" si="30"/>
        <v/>
      </c>
      <c r="BI996" s="67" t="str">
        <f t="shared" si="31"/>
        <v/>
      </c>
      <c r="BJ996" s="67" t="str">
        <f t="shared" si="32"/>
        <v/>
      </c>
      <c r="BK996" s="67" t="str">
        <f t="shared" si="33"/>
        <v/>
      </c>
      <c r="BL996" s="67" t="str">
        <f t="shared" si="34"/>
        <v/>
      </c>
      <c r="BM996" s="65" t="str">
        <f t="shared" si="35"/>
        <v/>
      </c>
      <c r="BN996" s="51"/>
      <c r="BO996" s="51" t="str">
        <f t="shared" si="7104"/>
        <v/>
      </c>
      <c r="BP996" s="71">
        <f t="shared" si="7105"/>
        <v>36670</v>
      </c>
      <c r="BQ996" s="51" t="str">
        <f t="shared" si="7106"/>
        <v/>
      </c>
      <c r="BR996" s="51" t="str">
        <f t="shared" si="7107"/>
        <v/>
      </c>
      <c r="BS996" s="69" t="str">
        <f t="shared" si="2920"/>
        <v/>
      </c>
      <c r="BT996" s="51"/>
      <c r="BU996" s="68" t="str">
        <f t="shared" si="7108"/>
        <v/>
      </c>
      <c r="BV996" s="65">
        <f t="shared" si="7109"/>
        <v>888616</v>
      </c>
      <c r="BW996" s="68" t="str">
        <f t="shared" si="7110"/>
        <v/>
      </c>
      <c r="BX996" s="68" t="str">
        <f t="shared" si="7111"/>
        <v/>
      </c>
      <c r="BY996" s="67" t="str">
        <f t="shared" si="44"/>
        <v/>
      </c>
      <c r="BZ996" s="68"/>
      <c r="CA996" s="65" t="str">
        <f t="shared" si="45"/>
        <v/>
      </c>
      <c r="CB996" s="67">
        <f t="shared" si="46"/>
        <v>167513</v>
      </c>
      <c r="CC996" s="67" t="str">
        <f t="shared" si="47"/>
        <v/>
      </c>
      <c r="CD996" s="67" t="str">
        <f t="shared" si="48"/>
        <v/>
      </c>
      <c r="CE996" s="67" t="str">
        <f t="shared" si="49"/>
        <v/>
      </c>
      <c r="CF996" s="68"/>
      <c r="CG996" s="68" t="str">
        <f t="shared" si="7112"/>
        <v/>
      </c>
      <c r="CH996" s="65">
        <f t="shared" si="7113"/>
        <v>849017</v>
      </c>
      <c r="CI996" s="68" t="str">
        <f t="shared" si="7114"/>
        <v/>
      </c>
      <c r="CJ996" s="68" t="str">
        <f t="shared" si="7115"/>
        <v/>
      </c>
      <c r="CK996" s="67" t="str">
        <f t="shared" si="54"/>
        <v/>
      </c>
      <c r="CL996" s="68"/>
      <c r="CM996" s="68" t="str">
        <f t="shared" si="7116"/>
        <v/>
      </c>
      <c r="CN996" s="65">
        <f t="shared" si="7117"/>
        <v>187158</v>
      </c>
      <c r="CO996" s="68" t="str">
        <f t="shared" si="7118"/>
        <v/>
      </c>
      <c r="CP996" s="68" t="str">
        <f t="shared" si="7119"/>
        <v/>
      </c>
      <c r="CQ996" s="67" t="str">
        <f t="shared" si="59"/>
        <v/>
      </c>
      <c r="CR996" s="68"/>
      <c r="CS996" s="68" t="str">
        <f t="shared" si="7120"/>
        <v/>
      </c>
      <c r="CT996" s="65">
        <f t="shared" si="7121"/>
        <v>273629</v>
      </c>
      <c r="CU996" s="68" t="str">
        <f t="shared" si="7122"/>
        <v/>
      </c>
      <c r="CV996" s="68" t="str">
        <f t="shared" si="7123"/>
        <v/>
      </c>
      <c r="CW996" s="67" t="str">
        <f t="shared" si="64"/>
        <v/>
      </c>
      <c r="CX996" s="68"/>
      <c r="CY996" s="68" t="str">
        <f t="shared" si="7124"/>
        <v/>
      </c>
      <c r="CZ996" s="65">
        <f t="shared" si="7125"/>
        <v>60980</v>
      </c>
      <c r="DA996" s="68" t="str">
        <f t="shared" si="7126"/>
        <v/>
      </c>
      <c r="DB996" s="68" t="str">
        <f t="shared" si="7127"/>
        <v/>
      </c>
      <c r="DC996" s="67" t="str">
        <f t="shared" si="69"/>
        <v/>
      </c>
      <c r="DD996" s="68"/>
      <c r="DE996" s="68" t="str">
        <f t="shared" si="7128"/>
        <v/>
      </c>
      <c r="DF996" s="65">
        <f t="shared" si="7129"/>
        <v>275000</v>
      </c>
      <c r="DG996" s="51" t="str">
        <f t="shared" si="7130"/>
        <v/>
      </c>
      <c r="DH996" s="51" t="str">
        <f t="shared" si="7131"/>
        <v/>
      </c>
      <c r="DI996" s="69" t="str">
        <f t="shared" si="74"/>
        <v/>
      </c>
      <c r="DJ996" s="51"/>
      <c r="DK996" s="51" t="str">
        <f t="shared" si="7132"/>
        <v/>
      </c>
      <c r="DL996" s="65">
        <f t="shared" si="7133"/>
        <v>52250</v>
      </c>
      <c r="DM996" s="51" t="str">
        <f t="shared" si="7134"/>
        <v/>
      </c>
      <c r="DN996" s="51" t="str">
        <f t="shared" si="7135"/>
        <v/>
      </c>
      <c r="DO996" s="69" t="str">
        <f t="shared" si="79"/>
        <v/>
      </c>
      <c r="DP996" s="51"/>
      <c r="DQ996" s="51"/>
      <c r="DR996" s="51"/>
      <c r="DS996" s="51"/>
      <c r="DT996" s="51"/>
      <c r="DU996" s="181"/>
    </row>
    <row r="997" spans="1:125" ht="15" x14ac:dyDescent="0.25">
      <c r="A997" s="50">
        <v>2016</v>
      </c>
      <c r="B997" s="51" t="s">
        <v>943</v>
      </c>
      <c r="C997" s="50" t="s">
        <v>944</v>
      </c>
      <c r="D997" s="53" t="s">
        <v>985</v>
      </c>
      <c r="E997" s="50" t="s">
        <v>364</v>
      </c>
      <c r="F997" s="220">
        <v>38108</v>
      </c>
      <c r="G997" s="220" t="s">
        <v>364</v>
      </c>
      <c r="H997" s="220">
        <v>256006</v>
      </c>
      <c r="I997" s="61">
        <v>1018751</v>
      </c>
      <c r="J997" s="50"/>
      <c r="K997" s="50" t="s">
        <v>2032</v>
      </c>
      <c r="L997" s="58" t="s">
        <v>2032</v>
      </c>
      <c r="M997" s="58" t="s">
        <v>2032</v>
      </c>
      <c r="N997" s="58" t="s">
        <v>2032</v>
      </c>
      <c r="O997" s="58" t="s">
        <v>2032</v>
      </c>
      <c r="P997" s="59"/>
      <c r="Q997" s="60">
        <v>52500</v>
      </c>
      <c r="R997" s="60">
        <v>236188</v>
      </c>
      <c r="S997" s="60">
        <v>70598</v>
      </c>
      <c r="T997" s="60">
        <v>450652</v>
      </c>
      <c r="U997" s="60">
        <v>208813</v>
      </c>
      <c r="V997" s="79"/>
      <c r="W997" s="90">
        <f t="shared" si="6033"/>
        <v>1018751</v>
      </c>
      <c r="X997" s="101">
        <v>239632</v>
      </c>
      <c r="Y997" s="50" t="s">
        <v>167</v>
      </c>
      <c r="Z997" s="50" t="s">
        <v>985</v>
      </c>
      <c r="AA997" s="51" t="str">
        <f t="shared" si="7098"/>
        <v/>
      </c>
      <c r="AB997" s="68" t="str">
        <f t="shared" si="7099"/>
        <v/>
      </c>
      <c r="AC997" s="68" t="str">
        <f t="shared" si="7100"/>
        <v/>
      </c>
      <c r="AD997" s="68" t="str">
        <f t="shared" si="7101"/>
        <v/>
      </c>
      <c r="AE997" s="68" t="str">
        <f t="shared" si="7102"/>
        <v/>
      </c>
      <c r="AF997" s="68" t="str">
        <f t="shared" si="7103"/>
        <v/>
      </c>
      <c r="AG997" s="67" t="str">
        <f t="shared" si="7"/>
        <v/>
      </c>
      <c r="AH997" s="51"/>
      <c r="AI997" s="51" t="str">
        <f t="shared" si="8"/>
        <v/>
      </c>
      <c r="AJ997" s="68" t="str">
        <f t="shared" si="9"/>
        <v/>
      </c>
      <c r="AK997" s="68" t="str">
        <f t="shared" si="10"/>
        <v/>
      </c>
      <c r="AL997" s="68" t="str">
        <f t="shared" si="11"/>
        <v/>
      </c>
      <c r="AM997" s="68" t="str">
        <f t="shared" si="12"/>
        <v/>
      </c>
      <c r="AN997" s="68" t="str">
        <f t="shared" si="13"/>
        <v/>
      </c>
      <c r="AO997" s="67" t="str">
        <f t="shared" si="14"/>
        <v/>
      </c>
      <c r="AP997" s="51"/>
      <c r="AQ997" s="51" t="str">
        <f t="shared" si="15"/>
        <v/>
      </c>
      <c r="AR997" s="68" t="str">
        <f t="shared" si="16"/>
        <v/>
      </c>
      <c r="AS997" s="68" t="str">
        <f t="shared" si="17"/>
        <v/>
      </c>
      <c r="AT997" s="68" t="str">
        <f t="shared" si="18"/>
        <v/>
      </c>
      <c r="AU997" s="68" t="str">
        <f t="shared" si="19"/>
        <v/>
      </c>
      <c r="AV997" s="68" t="str">
        <f t="shared" si="20"/>
        <v/>
      </c>
      <c r="AW997" s="67" t="str">
        <f t="shared" si="21"/>
        <v/>
      </c>
      <c r="AX997" s="51"/>
      <c r="AY997" s="51" t="str">
        <f t="shared" si="22"/>
        <v/>
      </c>
      <c r="AZ997" s="68" t="str">
        <f t="shared" si="23"/>
        <v/>
      </c>
      <c r="BA997" s="68" t="str">
        <f t="shared" si="24"/>
        <v/>
      </c>
      <c r="BB997" s="68" t="str">
        <f t="shared" si="25"/>
        <v/>
      </c>
      <c r="BC997" s="68" t="str">
        <f t="shared" si="26"/>
        <v/>
      </c>
      <c r="BD997" s="68" t="str">
        <f t="shared" si="27"/>
        <v/>
      </c>
      <c r="BE997" s="68" t="str">
        <f t="shared" si="28"/>
        <v/>
      </c>
      <c r="BF997" s="51"/>
      <c r="BG997" s="69" t="str">
        <f t="shared" si="29"/>
        <v/>
      </c>
      <c r="BH997" s="67" t="str">
        <f t="shared" si="30"/>
        <v/>
      </c>
      <c r="BI997" s="67" t="str">
        <f t="shared" si="31"/>
        <v/>
      </c>
      <c r="BJ997" s="67" t="str">
        <f t="shared" si="32"/>
        <v/>
      </c>
      <c r="BK997" s="67" t="str">
        <f t="shared" si="33"/>
        <v/>
      </c>
      <c r="BL997" s="67" t="str">
        <f t="shared" si="34"/>
        <v/>
      </c>
      <c r="BM997" s="65" t="str">
        <f t="shared" si="35"/>
        <v/>
      </c>
      <c r="BN997" s="51"/>
      <c r="BO997" s="51" t="str">
        <f t="shared" si="7104"/>
        <v/>
      </c>
      <c r="BP997" s="51" t="str">
        <f t="shared" si="7105"/>
        <v/>
      </c>
      <c r="BQ997" s="71">
        <f t="shared" si="7106"/>
        <v>38108</v>
      </c>
      <c r="BR997" s="51" t="str">
        <f t="shared" si="7107"/>
        <v/>
      </c>
      <c r="BS997" s="69" t="str">
        <f t="shared" si="2920"/>
        <v/>
      </c>
      <c r="BT997" s="51"/>
      <c r="BU997" s="68" t="str">
        <f t="shared" si="7108"/>
        <v/>
      </c>
      <c r="BV997" s="68" t="str">
        <f t="shared" si="7109"/>
        <v/>
      </c>
      <c r="BW997" s="65">
        <f t="shared" si="7110"/>
        <v>1018751</v>
      </c>
      <c r="BX997" s="68" t="str">
        <f t="shared" si="7111"/>
        <v/>
      </c>
      <c r="BY997" s="67" t="str">
        <f t="shared" si="44"/>
        <v/>
      </c>
      <c r="BZ997" s="68"/>
      <c r="CA997" s="65" t="str">
        <f t="shared" si="45"/>
        <v/>
      </c>
      <c r="CB997" s="67" t="str">
        <f t="shared" si="46"/>
        <v/>
      </c>
      <c r="CC997" s="67">
        <f t="shared" si="47"/>
        <v>239632</v>
      </c>
      <c r="CD997" s="67" t="str">
        <f t="shared" si="48"/>
        <v/>
      </c>
      <c r="CE997" s="67" t="str">
        <f t="shared" si="49"/>
        <v/>
      </c>
      <c r="CF997" s="68"/>
      <c r="CG997" s="68" t="str">
        <f t="shared" si="7112"/>
        <v/>
      </c>
      <c r="CH997" s="68" t="str">
        <f t="shared" si="7113"/>
        <v/>
      </c>
      <c r="CI997" s="65">
        <f t="shared" si="7114"/>
        <v>1018751</v>
      </c>
      <c r="CJ997" s="68" t="str">
        <f t="shared" si="7115"/>
        <v/>
      </c>
      <c r="CK997" s="67" t="str">
        <f t="shared" si="54"/>
        <v/>
      </c>
      <c r="CL997" s="68"/>
      <c r="CM997" s="68" t="str">
        <f t="shared" si="7116"/>
        <v/>
      </c>
      <c r="CN997" s="68" t="str">
        <f t="shared" si="7117"/>
        <v/>
      </c>
      <c r="CO997" s="65">
        <f t="shared" si="7118"/>
        <v>52500</v>
      </c>
      <c r="CP997" s="68" t="str">
        <f t="shared" si="7119"/>
        <v/>
      </c>
      <c r="CQ997" s="67" t="str">
        <f t="shared" si="59"/>
        <v/>
      </c>
      <c r="CR997" s="68"/>
      <c r="CS997" s="68" t="str">
        <f t="shared" si="7120"/>
        <v/>
      </c>
      <c r="CT997" s="68" t="str">
        <f t="shared" si="7121"/>
        <v/>
      </c>
      <c r="CU997" s="65">
        <f t="shared" si="7122"/>
        <v>236188</v>
      </c>
      <c r="CV997" s="68" t="str">
        <f t="shared" si="7123"/>
        <v/>
      </c>
      <c r="CW997" s="67" t="str">
        <f t="shared" si="64"/>
        <v/>
      </c>
      <c r="CX997" s="68"/>
      <c r="CY997" s="68" t="str">
        <f t="shared" si="7124"/>
        <v/>
      </c>
      <c r="CZ997" s="68" t="str">
        <f t="shared" si="7125"/>
        <v/>
      </c>
      <c r="DA997" s="65">
        <f t="shared" si="7126"/>
        <v>70598</v>
      </c>
      <c r="DB997" s="68" t="str">
        <f t="shared" si="7127"/>
        <v/>
      </c>
      <c r="DC997" s="67" t="str">
        <f t="shared" si="69"/>
        <v/>
      </c>
      <c r="DD997" s="68"/>
      <c r="DE997" s="68" t="str">
        <f t="shared" si="7128"/>
        <v/>
      </c>
      <c r="DF997" s="51" t="str">
        <f t="shared" si="7129"/>
        <v/>
      </c>
      <c r="DG997" s="65">
        <f t="shared" si="7130"/>
        <v>450652</v>
      </c>
      <c r="DH997" s="51" t="str">
        <f t="shared" si="7131"/>
        <v/>
      </c>
      <c r="DI997" s="69" t="str">
        <f t="shared" si="74"/>
        <v/>
      </c>
      <c r="DJ997" s="51"/>
      <c r="DK997" s="51" t="str">
        <f t="shared" si="7132"/>
        <v/>
      </c>
      <c r="DL997" s="51" t="str">
        <f t="shared" si="7133"/>
        <v/>
      </c>
      <c r="DM997" s="65">
        <f t="shared" si="7134"/>
        <v>208813</v>
      </c>
      <c r="DN997" s="51" t="str">
        <f t="shared" si="7135"/>
        <v/>
      </c>
      <c r="DO997" s="69" t="str">
        <f t="shared" si="79"/>
        <v/>
      </c>
      <c r="DP997" s="51"/>
      <c r="DQ997" s="51"/>
      <c r="DR997" s="51"/>
      <c r="DS997" s="51"/>
      <c r="DT997" s="51"/>
      <c r="DU997" s="181"/>
    </row>
    <row r="998" spans="1:125" ht="15" x14ac:dyDescent="0.25">
      <c r="A998" s="50">
        <v>2017</v>
      </c>
      <c r="B998" s="51" t="s">
        <v>943</v>
      </c>
      <c r="C998" s="50" t="s">
        <v>944</v>
      </c>
      <c r="D998" s="53" t="s">
        <v>985</v>
      </c>
      <c r="E998" s="50" t="s">
        <v>364</v>
      </c>
      <c r="F998" s="220">
        <v>37041</v>
      </c>
      <c r="G998" s="220" t="s">
        <v>364</v>
      </c>
      <c r="H998" s="220">
        <v>195938</v>
      </c>
      <c r="I998" s="61">
        <v>980063</v>
      </c>
      <c r="J998" s="50"/>
      <c r="K998" s="50" t="s">
        <v>2032</v>
      </c>
      <c r="L998" s="58" t="s">
        <v>2032</v>
      </c>
      <c r="M998" s="58" t="s">
        <v>2032</v>
      </c>
      <c r="N998" s="58" t="s">
        <v>2032</v>
      </c>
      <c r="O998" s="58" t="s">
        <v>2032</v>
      </c>
      <c r="P998" s="59"/>
      <c r="Q998" s="60">
        <v>342357</v>
      </c>
      <c r="R998" s="60">
        <v>165251</v>
      </c>
      <c r="S998" s="60">
        <v>71216</v>
      </c>
      <c r="T998" s="60">
        <v>268000</v>
      </c>
      <c r="U998" s="60">
        <v>423096</v>
      </c>
      <c r="V998" s="79"/>
      <c r="W998" s="90">
        <f t="shared" si="6033"/>
        <v>1269920</v>
      </c>
      <c r="X998" s="101">
        <v>226964</v>
      </c>
      <c r="Y998" s="50" t="s">
        <v>167</v>
      </c>
      <c r="Z998" s="50" t="s">
        <v>985</v>
      </c>
      <c r="AA998" s="51" t="str">
        <f t="shared" si="7098"/>
        <v/>
      </c>
      <c r="AB998" s="68" t="str">
        <f t="shared" si="7099"/>
        <v/>
      </c>
      <c r="AC998" s="68" t="str">
        <f t="shared" si="7100"/>
        <v/>
      </c>
      <c r="AD998" s="68" t="str">
        <f t="shared" si="7101"/>
        <v/>
      </c>
      <c r="AE998" s="68" t="str">
        <f t="shared" si="7102"/>
        <v/>
      </c>
      <c r="AF998" s="68" t="str">
        <f t="shared" si="7103"/>
        <v/>
      </c>
      <c r="AG998" s="67" t="str">
        <f t="shared" si="7"/>
        <v/>
      </c>
      <c r="AH998" s="51"/>
      <c r="AI998" s="51" t="str">
        <f t="shared" si="8"/>
        <v/>
      </c>
      <c r="AJ998" s="68" t="str">
        <f t="shared" si="9"/>
        <v/>
      </c>
      <c r="AK998" s="68" t="str">
        <f t="shared" si="10"/>
        <v/>
      </c>
      <c r="AL998" s="68" t="str">
        <f t="shared" si="11"/>
        <v/>
      </c>
      <c r="AM998" s="68" t="str">
        <f t="shared" si="12"/>
        <v/>
      </c>
      <c r="AN998" s="68" t="str">
        <f t="shared" si="13"/>
        <v/>
      </c>
      <c r="AO998" s="67" t="str">
        <f t="shared" si="14"/>
        <v/>
      </c>
      <c r="AP998" s="51"/>
      <c r="AQ998" s="51" t="str">
        <f t="shared" si="15"/>
        <v/>
      </c>
      <c r="AR998" s="68" t="str">
        <f t="shared" si="16"/>
        <v/>
      </c>
      <c r="AS998" s="68" t="str">
        <f t="shared" si="17"/>
        <v/>
      </c>
      <c r="AT998" s="68" t="str">
        <f t="shared" si="18"/>
        <v/>
      </c>
      <c r="AU998" s="68" t="str">
        <f t="shared" si="19"/>
        <v/>
      </c>
      <c r="AV998" s="68" t="str">
        <f t="shared" si="20"/>
        <v/>
      </c>
      <c r="AW998" s="67" t="str">
        <f t="shared" si="21"/>
        <v/>
      </c>
      <c r="AX998" s="51"/>
      <c r="AY998" s="51" t="str">
        <f t="shared" si="22"/>
        <v/>
      </c>
      <c r="AZ998" s="68" t="str">
        <f t="shared" si="23"/>
        <v/>
      </c>
      <c r="BA998" s="68" t="str">
        <f t="shared" si="24"/>
        <v/>
      </c>
      <c r="BB998" s="68" t="str">
        <f t="shared" si="25"/>
        <v/>
      </c>
      <c r="BC998" s="68" t="str">
        <f t="shared" si="26"/>
        <v/>
      </c>
      <c r="BD998" s="68" t="str">
        <f t="shared" si="27"/>
        <v/>
      </c>
      <c r="BE998" s="68" t="str">
        <f t="shared" si="28"/>
        <v/>
      </c>
      <c r="BF998" s="51"/>
      <c r="BG998" s="69" t="str">
        <f t="shared" si="29"/>
        <v/>
      </c>
      <c r="BH998" s="67" t="str">
        <f t="shared" si="30"/>
        <v/>
      </c>
      <c r="BI998" s="67" t="str">
        <f t="shared" si="31"/>
        <v/>
      </c>
      <c r="BJ998" s="67" t="str">
        <f t="shared" si="32"/>
        <v/>
      </c>
      <c r="BK998" s="67" t="str">
        <f t="shared" si="33"/>
        <v/>
      </c>
      <c r="BL998" s="67" t="str">
        <f t="shared" si="34"/>
        <v/>
      </c>
      <c r="BM998" s="65" t="str">
        <f t="shared" si="35"/>
        <v/>
      </c>
      <c r="BN998" s="51"/>
      <c r="BO998" s="51" t="str">
        <f t="shared" si="7104"/>
        <v/>
      </c>
      <c r="BP998" s="51" t="str">
        <f t="shared" si="7105"/>
        <v/>
      </c>
      <c r="BQ998" s="51" t="str">
        <f t="shared" si="7106"/>
        <v/>
      </c>
      <c r="BR998" s="71">
        <f t="shared" si="7107"/>
        <v>37041</v>
      </c>
      <c r="BS998" s="69" t="str">
        <f t="shared" si="2920"/>
        <v/>
      </c>
      <c r="BT998" s="51"/>
      <c r="BU998" s="68" t="str">
        <f t="shared" si="7108"/>
        <v/>
      </c>
      <c r="BV998" s="68" t="str">
        <f t="shared" si="7109"/>
        <v/>
      </c>
      <c r="BW998" s="68" t="str">
        <f t="shared" si="7110"/>
        <v/>
      </c>
      <c r="BX998" s="65">
        <f t="shared" si="7111"/>
        <v>980063</v>
      </c>
      <c r="BY998" s="67" t="str">
        <f t="shared" si="44"/>
        <v/>
      </c>
      <c r="BZ998" s="68"/>
      <c r="CA998" s="65" t="str">
        <f t="shared" si="45"/>
        <v/>
      </c>
      <c r="CB998" s="67" t="str">
        <f t="shared" si="46"/>
        <v/>
      </c>
      <c r="CC998" s="67" t="str">
        <f t="shared" si="47"/>
        <v/>
      </c>
      <c r="CD998" s="67">
        <f t="shared" si="48"/>
        <v>226964</v>
      </c>
      <c r="CE998" s="67" t="str">
        <f t="shared" si="49"/>
        <v/>
      </c>
      <c r="CF998" s="68"/>
      <c r="CG998" s="68" t="str">
        <f t="shared" si="7112"/>
        <v/>
      </c>
      <c r="CH998" s="68" t="str">
        <f t="shared" si="7113"/>
        <v/>
      </c>
      <c r="CI998" s="68" t="str">
        <f t="shared" si="7114"/>
        <v/>
      </c>
      <c r="CJ998" s="65">
        <f t="shared" si="7115"/>
        <v>1269920</v>
      </c>
      <c r="CK998" s="67" t="str">
        <f t="shared" si="54"/>
        <v/>
      </c>
      <c r="CL998" s="68"/>
      <c r="CM998" s="68" t="str">
        <f t="shared" si="7116"/>
        <v/>
      </c>
      <c r="CN998" s="68" t="str">
        <f t="shared" si="7117"/>
        <v/>
      </c>
      <c r="CO998" s="68" t="str">
        <f t="shared" si="7118"/>
        <v/>
      </c>
      <c r="CP998" s="65">
        <f t="shared" si="7119"/>
        <v>342357</v>
      </c>
      <c r="CQ998" s="67" t="str">
        <f t="shared" si="59"/>
        <v/>
      </c>
      <c r="CR998" s="68"/>
      <c r="CS998" s="68" t="str">
        <f t="shared" si="7120"/>
        <v/>
      </c>
      <c r="CT998" s="68" t="str">
        <f t="shared" si="7121"/>
        <v/>
      </c>
      <c r="CU998" s="68" t="str">
        <f t="shared" si="7122"/>
        <v/>
      </c>
      <c r="CV998" s="65">
        <f t="shared" si="7123"/>
        <v>165251</v>
      </c>
      <c r="CW998" s="67" t="str">
        <f t="shared" si="64"/>
        <v/>
      </c>
      <c r="CX998" s="68"/>
      <c r="CY998" s="68" t="str">
        <f t="shared" si="7124"/>
        <v/>
      </c>
      <c r="CZ998" s="68" t="str">
        <f t="shared" si="7125"/>
        <v/>
      </c>
      <c r="DA998" s="68" t="str">
        <f t="shared" si="7126"/>
        <v/>
      </c>
      <c r="DB998" s="65">
        <f t="shared" si="7127"/>
        <v>71216</v>
      </c>
      <c r="DC998" s="67" t="str">
        <f t="shared" si="69"/>
        <v/>
      </c>
      <c r="DD998" s="68"/>
      <c r="DE998" s="68" t="str">
        <f t="shared" si="7128"/>
        <v/>
      </c>
      <c r="DF998" s="51" t="str">
        <f t="shared" si="7129"/>
        <v/>
      </c>
      <c r="DG998" s="51" t="str">
        <f t="shared" si="7130"/>
        <v/>
      </c>
      <c r="DH998" s="65">
        <f t="shared" si="7131"/>
        <v>268000</v>
      </c>
      <c r="DI998" s="69" t="str">
        <f t="shared" si="74"/>
        <v/>
      </c>
      <c r="DJ998" s="51"/>
      <c r="DK998" s="51" t="str">
        <f t="shared" si="7132"/>
        <v/>
      </c>
      <c r="DL998" s="51" t="str">
        <f t="shared" si="7133"/>
        <v/>
      </c>
      <c r="DM998" s="51" t="str">
        <f t="shared" si="7134"/>
        <v/>
      </c>
      <c r="DN998" s="65">
        <f t="shared" si="7135"/>
        <v>423096</v>
      </c>
      <c r="DO998" s="69" t="str">
        <f t="shared" si="79"/>
        <v/>
      </c>
      <c r="DP998" s="51"/>
      <c r="DQ998" s="51"/>
      <c r="DR998" s="51"/>
      <c r="DS998" s="51"/>
      <c r="DT998" s="51"/>
      <c r="DU998" s="181"/>
    </row>
    <row r="999" spans="1:125" ht="15" x14ac:dyDescent="0.25">
      <c r="A999" s="50">
        <v>2018</v>
      </c>
      <c r="B999" s="51" t="s">
        <v>943</v>
      </c>
      <c r="C999" s="50" t="s">
        <v>944</v>
      </c>
      <c r="D999" s="170" t="s">
        <v>985</v>
      </c>
      <c r="E999" s="50" t="s">
        <v>364</v>
      </c>
      <c r="F999" s="89">
        <v>36165</v>
      </c>
      <c r="G999" s="89">
        <v>0</v>
      </c>
      <c r="H999" s="89">
        <v>199587</v>
      </c>
      <c r="I999" s="90">
        <v>920738</v>
      </c>
      <c r="J999" s="50"/>
      <c r="K999" s="50" t="s">
        <v>2032</v>
      </c>
      <c r="L999" s="58"/>
      <c r="M999" s="58"/>
      <c r="N999" s="58"/>
      <c r="O999" s="58"/>
      <c r="P999" s="91"/>
      <c r="Q999" s="92">
        <v>52500</v>
      </c>
      <c r="R999" s="92">
        <v>517864</v>
      </c>
      <c r="S999" s="92">
        <v>155195</v>
      </c>
      <c r="T999" s="92">
        <v>195179</v>
      </c>
      <c r="U999" s="94"/>
      <c r="V999" s="94"/>
      <c r="W999" s="90">
        <f t="shared" si="6033"/>
        <v>920738</v>
      </c>
      <c r="X999" s="90">
        <v>129283</v>
      </c>
      <c r="Y999" s="56" t="s">
        <v>167</v>
      </c>
      <c r="Z999" s="50"/>
      <c r="AA999" s="51"/>
      <c r="AB999" s="68"/>
      <c r="AC999" s="68"/>
      <c r="AD999" s="68"/>
      <c r="AE999" s="68"/>
      <c r="AF999" s="68"/>
      <c r="AG999" s="67" t="str">
        <f t="shared" si="7"/>
        <v/>
      </c>
      <c r="AH999" s="51"/>
      <c r="AI999" s="51" t="str">
        <f t="shared" si="8"/>
        <v/>
      </c>
      <c r="AJ999" s="68" t="str">
        <f t="shared" si="9"/>
        <v/>
      </c>
      <c r="AK999" s="68" t="str">
        <f t="shared" si="10"/>
        <v/>
      </c>
      <c r="AL999" s="68" t="str">
        <f t="shared" si="11"/>
        <v/>
      </c>
      <c r="AM999" s="68" t="str">
        <f t="shared" si="12"/>
        <v/>
      </c>
      <c r="AN999" s="68" t="str">
        <f t="shared" si="13"/>
        <v/>
      </c>
      <c r="AO999" s="67" t="str">
        <f t="shared" si="14"/>
        <v/>
      </c>
      <c r="AP999" s="51"/>
      <c r="AQ999" s="51" t="str">
        <f t="shared" si="15"/>
        <v/>
      </c>
      <c r="AR999" s="68" t="str">
        <f t="shared" si="16"/>
        <v/>
      </c>
      <c r="AS999" s="68" t="str">
        <f t="shared" si="17"/>
        <v/>
      </c>
      <c r="AT999" s="68" t="str">
        <f t="shared" si="18"/>
        <v/>
      </c>
      <c r="AU999" s="68" t="str">
        <f t="shared" si="19"/>
        <v/>
      </c>
      <c r="AV999" s="68" t="str">
        <f t="shared" si="20"/>
        <v/>
      </c>
      <c r="AW999" s="67" t="str">
        <f t="shared" si="21"/>
        <v/>
      </c>
      <c r="AX999" s="51"/>
      <c r="AY999" s="51" t="str">
        <f t="shared" si="22"/>
        <v/>
      </c>
      <c r="AZ999" s="68" t="str">
        <f t="shared" si="23"/>
        <v/>
      </c>
      <c r="BA999" s="68" t="str">
        <f t="shared" si="24"/>
        <v/>
      </c>
      <c r="BB999" s="68" t="str">
        <f t="shared" si="25"/>
        <v/>
      </c>
      <c r="BC999" s="68" t="str">
        <f t="shared" si="26"/>
        <v/>
      </c>
      <c r="BD999" s="68" t="str">
        <f t="shared" si="27"/>
        <v/>
      </c>
      <c r="BE999" s="68" t="str">
        <f t="shared" si="28"/>
        <v/>
      </c>
      <c r="BF999" s="51"/>
      <c r="BG999" s="69" t="str">
        <f t="shared" si="29"/>
        <v/>
      </c>
      <c r="BH999" s="67" t="str">
        <f t="shared" si="30"/>
        <v/>
      </c>
      <c r="BI999" s="67" t="str">
        <f t="shared" si="31"/>
        <v/>
      </c>
      <c r="BJ999" s="67" t="str">
        <f t="shared" si="32"/>
        <v/>
      </c>
      <c r="BK999" s="67" t="str">
        <f t="shared" si="33"/>
        <v/>
      </c>
      <c r="BL999" s="67" t="str">
        <f t="shared" si="34"/>
        <v/>
      </c>
      <c r="BM999" s="65" t="str">
        <f t="shared" si="35"/>
        <v/>
      </c>
      <c r="BN999" s="51"/>
      <c r="BO999" s="51"/>
      <c r="BP999" s="51"/>
      <c r="BQ999" s="51"/>
      <c r="BR999" s="70"/>
      <c r="BS999" s="96">
        <f t="shared" si="2920"/>
        <v>36165</v>
      </c>
      <c r="BT999" s="51"/>
      <c r="BU999" s="68"/>
      <c r="BV999" s="68"/>
      <c r="BW999" s="68"/>
      <c r="BX999" s="65"/>
      <c r="BY999" s="67">
        <f t="shared" si="44"/>
        <v>920738</v>
      </c>
      <c r="BZ999" s="68"/>
      <c r="CA999" s="65" t="str">
        <f t="shared" si="45"/>
        <v/>
      </c>
      <c r="CB999" s="67" t="str">
        <f t="shared" si="46"/>
        <v/>
      </c>
      <c r="CC999" s="67" t="str">
        <f t="shared" si="47"/>
        <v/>
      </c>
      <c r="CD999" s="67" t="str">
        <f t="shared" si="48"/>
        <v/>
      </c>
      <c r="CE999" s="67">
        <f t="shared" si="49"/>
        <v>129283</v>
      </c>
      <c r="CF999" s="68"/>
      <c r="CG999" s="68"/>
      <c r="CH999" s="68"/>
      <c r="CI999" s="68"/>
      <c r="CJ999" s="65"/>
      <c r="CK999" s="67">
        <f t="shared" si="54"/>
        <v>920738</v>
      </c>
      <c r="CL999" s="68"/>
      <c r="CM999" s="68"/>
      <c r="CN999" s="68"/>
      <c r="CO999" s="68"/>
      <c r="CP999" s="65"/>
      <c r="CQ999" s="103">
        <f t="shared" si="59"/>
        <v>52500</v>
      </c>
      <c r="CR999" s="68"/>
      <c r="CS999" s="68"/>
      <c r="CT999" s="68"/>
      <c r="CU999" s="68"/>
      <c r="CV999" s="65"/>
      <c r="CW999" s="67">
        <f t="shared" si="64"/>
        <v>517864</v>
      </c>
      <c r="CX999" s="68"/>
      <c r="CY999" s="68"/>
      <c r="CZ999" s="68"/>
      <c r="DA999" s="68"/>
      <c r="DB999" s="65"/>
      <c r="DC999" s="67">
        <f t="shared" si="69"/>
        <v>155195</v>
      </c>
      <c r="DD999" s="68"/>
      <c r="DE999" s="68"/>
      <c r="DF999" s="51"/>
      <c r="DG999" s="51"/>
      <c r="DH999" s="70"/>
      <c r="DI999" s="67">
        <f t="shared" si="74"/>
        <v>195179</v>
      </c>
      <c r="DJ999" s="51"/>
      <c r="DK999" s="51"/>
      <c r="DL999" s="51"/>
      <c r="DM999" s="51"/>
      <c r="DN999" s="70"/>
      <c r="DO999" s="67">
        <f t="shared" si="79"/>
        <v>52500</v>
      </c>
      <c r="DP999" s="51"/>
      <c r="DQ999" s="51"/>
      <c r="DR999" s="51"/>
      <c r="DS999" s="51"/>
      <c r="DT999" s="51"/>
      <c r="DU999" s="181"/>
    </row>
    <row r="1000" spans="1:125" ht="15" x14ac:dyDescent="0.25">
      <c r="A1000" s="50"/>
      <c r="B1000" s="51"/>
      <c r="C1000" s="50"/>
      <c r="D1000" s="53"/>
      <c r="E1000" s="50"/>
      <c r="F1000" s="54"/>
      <c r="G1000" s="54"/>
      <c r="H1000" s="54"/>
      <c r="I1000" s="55"/>
      <c r="J1000" s="50"/>
      <c r="K1000" s="50" t="s">
        <v>2032</v>
      </c>
      <c r="L1000" s="58"/>
      <c r="M1000" s="58"/>
      <c r="N1000" s="58"/>
      <c r="O1000" s="58"/>
      <c r="P1000" s="59"/>
      <c r="Q1000" s="60"/>
      <c r="R1000" s="60"/>
      <c r="S1000" s="60"/>
      <c r="T1000" s="60"/>
      <c r="U1000" s="60"/>
      <c r="V1000" s="79"/>
      <c r="W1000" s="90">
        <f t="shared" si="6033"/>
        <v>0</v>
      </c>
      <c r="X1000" s="101"/>
      <c r="Y1000" s="50"/>
      <c r="Z1000" s="50"/>
      <c r="AA1000" s="51"/>
      <c r="AB1000" s="68"/>
      <c r="AC1000" s="68"/>
      <c r="AD1000" s="68"/>
      <c r="AE1000" s="68"/>
      <c r="AF1000" s="68"/>
      <c r="AG1000" s="67" t="str">
        <f t="shared" si="7"/>
        <v/>
      </c>
      <c r="AH1000" s="51"/>
      <c r="AI1000" s="51" t="str">
        <f t="shared" si="8"/>
        <v/>
      </c>
      <c r="AJ1000" s="68" t="str">
        <f t="shared" si="9"/>
        <v/>
      </c>
      <c r="AK1000" s="68" t="str">
        <f t="shared" si="10"/>
        <v/>
      </c>
      <c r="AL1000" s="68" t="str">
        <f t="shared" si="11"/>
        <v/>
      </c>
      <c r="AM1000" s="68" t="str">
        <f t="shared" si="12"/>
        <v/>
      </c>
      <c r="AN1000" s="68" t="str">
        <f t="shared" si="13"/>
        <v/>
      </c>
      <c r="AO1000" s="67" t="str">
        <f t="shared" si="14"/>
        <v/>
      </c>
      <c r="AP1000" s="51"/>
      <c r="AQ1000" s="51" t="str">
        <f t="shared" si="15"/>
        <v/>
      </c>
      <c r="AR1000" s="68" t="str">
        <f t="shared" si="16"/>
        <v/>
      </c>
      <c r="AS1000" s="68" t="str">
        <f t="shared" si="17"/>
        <v/>
      </c>
      <c r="AT1000" s="68" t="str">
        <f t="shared" si="18"/>
        <v/>
      </c>
      <c r="AU1000" s="68" t="str">
        <f t="shared" si="19"/>
        <v/>
      </c>
      <c r="AV1000" s="68" t="str">
        <f t="shared" si="20"/>
        <v/>
      </c>
      <c r="AW1000" s="67" t="str">
        <f t="shared" si="21"/>
        <v/>
      </c>
      <c r="AX1000" s="51"/>
      <c r="AY1000" s="51" t="str">
        <f t="shared" si="22"/>
        <v/>
      </c>
      <c r="AZ1000" s="68" t="str">
        <f t="shared" si="23"/>
        <v/>
      </c>
      <c r="BA1000" s="68" t="str">
        <f t="shared" si="24"/>
        <v/>
      </c>
      <c r="BB1000" s="68" t="str">
        <f t="shared" si="25"/>
        <v/>
      </c>
      <c r="BC1000" s="68" t="str">
        <f t="shared" si="26"/>
        <v/>
      </c>
      <c r="BD1000" s="68" t="str">
        <f t="shared" si="27"/>
        <v/>
      </c>
      <c r="BE1000" s="68" t="str">
        <f t="shared" si="28"/>
        <v/>
      </c>
      <c r="BF1000" s="51"/>
      <c r="BG1000" s="69" t="str">
        <f t="shared" si="29"/>
        <v/>
      </c>
      <c r="BH1000" s="67" t="str">
        <f t="shared" si="30"/>
        <v/>
      </c>
      <c r="BI1000" s="67" t="str">
        <f t="shared" si="31"/>
        <v/>
      </c>
      <c r="BJ1000" s="67" t="str">
        <f t="shared" si="32"/>
        <v/>
      </c>
      <c r="BK1000" s="67" t="str">
        <f t="shared" si="33"/>
        <v/>
      </c>
      <c r="BL1000" s="67" t="str">
        <f t="shared" si="34"/>
        <v/>
      </c>
      <c r="BM1000" s="65" t="str">
        <f t="shared" si="35"/>
        <v/>
      </c>
      <c r="BN1000" s="51"/>
      <c r="BO1000" s="51"/>
      <c r="BP1000" s="51"/>
      <c r="BQ1000" s="51"/>
      <c r="BR1000" s="70"/>
      <c r="BS1000" s="69" t="str">
        <f t="shared" si="2920"/>
        <v/>
      </c>
      <c r="BT1000" s="51"/>
      <c r="BU1000" s="68"/>
      <c r="BV1000" s="68"/>
      <c r="BW1000" s="68"/>
      <c r="BX1000" s="65"/>
      <c r="BY1000" s="67" t="str">
        <f t="shared" si="44"/>
        <v/>
      </c>
      <c r="BZ1000" s="68"/>
      <c r="CA1000" s="65" t="str">
        <f t="shared" si="45"/>
        <v/>
      </c>
      <c r="CB1000" s="67" t="str">
        <f t="shared" si="46"/>
        <v/>
      </c>
      <c r="CC1000" s="67" t="str">
        <f t="shared" si="47"/>
        <v/>
      </c>
      <c r="CD1000" s="67" t="str">
        <f t="shared" si="48"/>
        <v/>
      </c>
      <c r="CE1000" s="67" t="str">
        <f t="shared" si="49"/>
        <v/>
      </c>
      <c r="CF1000" s="68"/>
      <c r="CG1000" s="68"/>
      <c r="CH1000" s="68"/>
      <c r="CI1000" s="68"/>
      <c r="CJ1000" s="65"/>
      <c r="CK1000" s="67" t="str">
        <f t="shared" si="54"/>
        <v/>
      </c>
      <c r="CL1000" s="68"/>
      <c r="CM1000" s="68"/>
      <c r="CN1000" s="68"/>
      <c r="CO1000" s="68"/>
      <c r="CP1000" s="65"/>
      <c r="CQ1000" s="67" t="str">
        <f t="shared" si="59"/>
        <v/>
      </c>
      <c r="CR1000" s="68"/>
      <c r="CS1000" s="68"/>
      <c r="CT1000" s="68"/>
      <c r="CU1000" s="68"/>
      <c r="CV1000" s="65"/>
      <c r="CW1000" s="67" t="str">
        <f t="shared" si="64"/>
        <v/>
      </c>
      <c r="CX1000" s="68"/>
      <c r="CY1000" s="68"/>
      <c r="CZ1000" s="68"/>
      <c r="DA1000" s="68"/>
      <c r="DB1000" s="65"/>
      <c r="DC1000" s="67" t="str">
        <f t="shared" si="69"/>
        <v/>
      </c>
      <c r="DD1000" s="68"/>
      <c r="DE1000" s="68"/>
      <c r="DF1000" s="51"/>
      <c r="DG1000" s="51"/>
      <c r="DH1000" s="70"/>
      <c r="DI1000" s="69" t="str">
        <f t="shared" si="74"/>
        <v/>
      </c>
      <c r="DJ1000" s="51"/>
      <c r="DK1000" s="51"/>
      <c r="DL1000" s="51"/>
      <c r="DM1000" s="51"/>
      <c r="DN1000" s="70"/>
      <c r="DO1000" s="69" t="str">
        <f t="shared" si="79"/>
        <v/>
      </c>
      <c r="DP1000" s="51"/>
      <c r="DQ1000" s="51"/>
      <c r="DR1000" s="51"/>
      <c r="DS1000" s="51"/>
      <c r="DT1000" s="51"/>
      <c r="DU1000" s="181"/>
    </row>
    <row r="1001" spans="1:125" ht="15" x14ac:dyDescent="0.25">
      <c r="A1001" s="50">
        <v>2014</v>
      </c>
      <c r="B1001" s="51" t="s">
        <v>947</v>
      </c>
      <c r="C1001" s="50" t="s">
        <v>948</v>
      </c>
      <c r="D1001" s="53" t="s">
        <v>345</v>
      </c>
      <c r="E1001" s="50" t="s">
        <v>364</v>
      </c>
      <c r="F1001" s="54">
        <v>53233</v>
      </c>
      <c r="G1001" s="54" t="s">
        <v>364</v>
      </c>
      <c r="H1001" s="54">
        <v>86983</v>
      </c>
      <c r="I1001" s="55">
        <v>700405</v>
      </c>
      <c r="J1001" s="50"/>
      <c r="K1001" s="50" t="s">
        <v>2032</v>
      </c>
      <c r="L1001" s="58" t="s">
        <v>2032</v>
      </c>
      <c r="M1001" s="58" t="s">
        <v>2032</v>
      </c>
      <c r="N1001" s="58" t="s">
        <v>2032</v>
      </c>
      <c r="O1001" s="58" t="s">
        <v>2032</v>
      </c>
      <c r="P1001" s="59"/>
      <c r="Q1001" s="60">
        <v>418663</v>
      </c>
      <c r="R1001" s="60">
        <v>5666</v>
      </c>
      <c r="S1001" s="60">
        <v>93249</v>
      </c>
      <c r="T1001" s="60">
        <v>130000</v>
      </c>
      <c r="U1001" s="60">
        <v>52827</v>
      </c>
      <c r="V1001" s="79"/>
      <c r="W1001" s="90">
        <f t="shared" si="6033"/>
        <v>700405</v>
      </c>
      <c r="X1001" s="101">
        <v>0</v>
      </c>
      <c r="Y1001" s="50"/>
      <c r="Z1001" s="50" t="s">
        <v>345</v>
      </c>
      <c r="AA1001" s="62">
        <f t="shared" ref="AA1001:AA1004" si="7136">IF(A1001 =2014,IF(Y1001 ="",F1001,""),"")</f>
        <v>53233</v>
      </c>
      <c r="AB1001" s="64">
        <f t="shared" ref="AB1001:AB1004" si="7137">IF(A1001 =2014,IF(Y1001 ="",I1001,""),"")</f>
        <v>700405</v>
      </c>
      <c r="AC1001" s="64">
        <f t="shared" ref="AC1001:AC1004" si="7138">IF(A1001 =2014,IF(Y1001 ="",Q1001,""),"")</f>
        <v>418663</v>
      </c>
      <c r="AD1001" s="64">
        <f t="shared" ref="AD1001:AD1004" si="7139">IF(A1001 =2014,IF(Y1001 ="",R1001,""),"")</f>
        <v>5666</v>
      </c>
      <c r="AE1001" s="65">
        <f t="shared" ref="AE1001:AE1004" si="7140">IF(A1001 =2014,IF(Y1001 ="",S1001,""),"")</f>
        <v>93249</v>
      </c>
      <c r="AF1001" s="65">
        <f t="shared" ref="AF1001:AF1004" si="7141">IF(A1001 =2014,IF(Y1001 ="",T1001+U1001,""),"")</f>
        <v>182827</v>
      </c>
      <c r="AG1001" s="67">
        <f t="shared" si="7"/>
        <v>0</v>
      </c>
      <c r="AH1001" s="51"/>
      <c r="AI1001" s="51" t="str">
        <f t="shared" si="8"/>
        <v/>
      </c>
      <c r="AJ1001" s="68" t="str">
        <f t="shared" si="9"/>
        <v/>
      </c>
      <c r="AK1001" s="68" t="str">
        <f t="shared" si="10"/>
        <v/>
      </c>
      <c r="AL1001" s="68" t="str">
        <f t="shared" si="11"/>
        <v/>
      </c>
      <c r="AM1001" s="68" t="str">
        <f t="shared" si="12"/>
        <v/>
      </c>
      <c r="AN1001" s="68" t="str">
        <f t="shared" si="13"/>
        <v/>
      </c>
      <c r="AO1001" s="67" t="str">
        <f t="shared" si="14"/>
        <v/>
      </c>
      <c r="AP1001" s="51"/>
      <c r="AQ1001" s="51" t="str">
        <f t="shared" si="15"/>
        <v/>
      </c>
      <c r="AR1001" s="68" t="str">
        <f t="shared" si="16"/>
        <v/>
      </c>
      <c r="AS1001" s="68" t="str">
        <f t="shared" si="17"/>
        <v/>
      </c>
      <c r="AT1001" s="68" t="str">
        <f t="shared" si="18"/>
        <v/>
      </c>
      <c r="AU1001" s="68" t="str">
        <f t="shared" si="19"/>
        <v/>
      </c>
      <c r="AV1001" s="68" t="str">
        <f t="shared" si="20"/>
        <v/>
      </c>
      <c r="AW1001" s="67" t="str">
        <f t="shared" si="21"/>
        <v/>
      </c>
      <c r="AX1001" s="51"/>
      <c r="AY1001" s="51" t="str">
        <f t="shared" si="22"/>
        <v/>
      </c>
      <c r="AZ1001" s="68" t="str">
        <f t="shared" si="23"/>
        <v/>
      </c>
      <c r="BA1001" s="68" t="str">
        <f t="shared" si="24"/>
        <v/>
      </c>
      <c r="BB1001" s="68" t="str">
        <f t="shared" si="25"/>
        <v/>
      </c>
      <c r="BC1001" s="68" t="str">
        <f t="shared" si="26"/>
        <v/>
      </c>
      <c r="BD1001" s="68" t="str">
        <f t="shared" si="27"/>
        <v/>
      </c>
      <c r="BE1001" s="68" t="str">
        <f t="shared" si="28"/>
        <v/>
      </c>
      <c r="BF1001" s="51"/>
      <c r="BG1001" s="69" t="str">
        <f t="shared" si="29"/>
        <v/>
      </c>
      <c r="BH1001" s="67" t="str">
        <f t="shared" si="30"/>
        <v/>
      </c>
      <c r="BI1001" s="67" t="str">
        <f t="shared" si="31"/>
        <v/>
      </c>
      <c r="BJ1001" s="67" t="str">
        <f t="shared" si="32"/>
        <v/>
      </c>
      <c r="BK1001" s="67" t="str">
        <f t="shared" si="33"/>
        <v/>
      </c>
      <c r="BL1001" s="67" t="str">
        <f t="shared" si="34"/>
        <v/>
      </c>
      <c r="BM1001" s="65" t="str">
        <f t="shared" si="35"/>
        <v/>
      </c>
      <c r="BN1001" s="70"/>
      <c r="BO1001" s="71">
        <f t="shared" ref="BO1001:BO1004" si="7142">IF(A1001 =2014,F1001,"")</f>
        <v>53233</v>
      </c>
      <c r="BP1001" s="51" t="str">
        <f t="shared" ref="BP1001:BP1004" si="7143">IF(A1001 =2015,F1001,"")</f>
        <v/>
      </c>
      <c r="BQ1001" s="51" t="str">
        <f t="shared" ref="BQ1001:BQ1004" si="7144">IF(A1001 =2016,F1001,"")</f>
        <v/>
      </c>
      <c r="BR1001" s="51" t="str">
        <f t="shared" ref="BR1001:BR1004" si="7145">IF(A1001 =2017,F1001,"")</f>
        <v/>
      </c>
      <c r="BS1001" s="69" t="str">
        <f t="shared" si="2920"/>
        <v/>
      </c>
      <c r="BT1001" s="70"/>
      <c r="BU1001" s="65">
        <f t="shared" ref="BU1001:BU1004" si="7146">IF(A1001 =2014,I1001,"")</f>
        <v>700405</v>
      </c>
      <c r="BV1001" s="68" t="str">
        <f t="shared" ref="BV1001:BV1004" si="7147">IF(A1001 =2015,I1001,"")</f>
        <v/>
      </c>
      <c r="BW1001" s="68" t="str">
        <f t="shared" ref="BW1001:BW1004" si="7148">IF(A1001 =2016,I1001,"")</f>
        <v/>
      </c>
      <c r="BX1001" s="68" t="str">
        <f t="shared" ref="BX1001:BX1004" si="7149">IF(A1001 =2017,I1001,"")</f>
        <v/>
      </c>
      <c r="BY1001" s="67" t="str">
        <f t="shared" si="44"/>
        <v/>
      </c>
      <c r="BZ1001" s="65"/>
      <c r="CA1001" s="65">
        <f t="shared" si="45"/>
        <v>0</v>
      </c>
      <c r="CB1001" s="67" t="str">
        <f t="shared" si="46"/>
        <v/>
      </c>
      <c r="CC1001" s="67" t="str">
        <f t="shared" si="47"/>
        <v/>
      </c>
      <c r="CD1001" s="67" t="str">
        <f t="shared" si="48"/>
        <v/>
      </c>
      <c r="CE1001" s="67" t="str">
        <f t="shared" si="49"/>
        <v/>
      </c>
      <c r="CF1001" s="65"/>
      <c r="CG1001" s="65">
        <f t="shared" ref="CG1001:CG1004" si="7150">IF(A1001 =2014,Q1001+R1001+S1001+T1001+U1001,"")</f>
        <v>700405</v>
      </c>
      <c r="CH1001" s="68" t="str">
        <f t="shared" ref="CH1001:CH1004" si="7151">IF(A1001 =2015,Q1001+R1001+S1001+T1001+U1001,"")</f>
        <v/>
      </c>
      <c r="CI1001" s="68" t="str">
        <f t="shared" ref="CI1001:CI1004" si="7152">IF(A1001 =2016,Q1001+R1001+S1001+T1001+U1001,"")</f>
        <v/>
      </c>
      <c r="CJ1001" s="68" t="str">
        <f t="shared" ref="CJ1001:CJ1004" si="7153">IF(A1001 =2017,Q1001+R1001+S1001+T1001+U1001,"")</f>
        <v/>
      </c>
      <c r="CK1001" s="67" t="str">
        <f t="shared" si="54"/>
        <v/>
      </c>
      <c r="CL1001" s="65"/>
      <c r="CM1001" s="65">
        <f t="shared" ref="CM1001:CM1004" si="7154">IF(A1001 =2014,Q1001,"")</f>
        <v>418663</v>
      </c>
      <c r="CN1001" s="68" t="str">
        <f t="shared" ref="CN1001:CN1004" si="7155">IF(A1001 =2015,Q1001,"")</f>
        <v/>
      </c>
      <c r="CO1001" s="68" t="str">
        <f t="shared" ref="CO1001:CO1004" si="7156">IF(A1001 =2016,Q1001,"")</f>
        <v/>
      </c>
      <c r="CP1001" s="68" t="str">
        <f t="shared" ref="CP1001:CP1004" si="7157">IF(A1001 =2017,Q1001,"")</f>
        <v/>
      </c>
      <c r="CQ1001" s="67" t="str">
        <f t="shared" si="59"/>
        <v/>
      </c>
      <c r="CR1001" s="65"/>
      <c r="CS1001" s="65">
        <f t="shared" ref="CS1001:CS1004" si="7158">IF(A1001 =2014,R1001,"")</f>
        <v>5666</v>
      </c>
      <c r="CT1001" s="68" t="str">
        <f t="shared" ref="CT1001:CT1004" si="7159">IF(A1001 =2015,R1001,"")</f>
        <v/>
      </c>
      <c r="CU1001" s="68" t="str">
        <f t="shared" ref="CU1001:CU1004" si="7160">IF(A1001 =2016,R1001,"")</f>
        <v/>
      </c>
      <c r="CV1001" s="68" t="str">
        <f t="shared" ref="CV1001:CV1004" si="7161">IF(A1001 =2017,R1001,"")</f>
        <v/>
      </c>
      <c r="CW1001" s="67" t="str">
        <f t="shared" si="64"/>
        <v/>
      </c>
      <c r="CX1001" s="65"/>
      <c r="CY1001" s="65">
        <f t="shared" ref="CY1001:CY1004" si="7162">IF(A1001 =2014,S1001,"")</f>
        <v>93249</v>
      </c>
      <c r="CZ1001" s="68" t="str">
        <f t="shared" ref="CZ1001:CZ1004" si="7163">IF(A1001 =2015,S1001,"")</f>
        <v/>
      </c>
      <c r="DA1001" s="68" t="str">
        <f t="shared" ref="DA1001:DA1004" si="7164">IF(A1001 =2016,S1001,"")</f>
        <v/>
      </c>
      <c r="DB1001" s="68" t="str">
        <f t="shared" ref="DB1001:DB1004" si="7165">IF(A1001 =2017,S1001,"")</f>
        <v/>
      </c>
      <c r="DC1001" s="67" t="str">
        <f t="shared" si="69"/>
        <v/>
      </c>
      <c r="DD1001" s="65"/>
      <c r="DE1001" s="65">
        <f t="shared" ref="DE1001:DE1004" si="7166">IF(A1001 =2014,T1001,"")</f>
        <v>130000</v>
      </c>
      <c r="DF1001" s="51" t="str">
        <f t="shared" ref="DF1001:DF1004" si="7167">IF(A1001 =2015,T1001,"")</f>
        <v/>
      </c>
      <c r="DG1001" s="51" t="str">
        <f t="shared" ref="DG1001:DG1004" si="7168">IF(A1001 =2016,T1001,"")</f>
        <v/>
      </c>
      <c r="DH1001" s="51" t="str">
        <f t="shared" ref="DH1001:DH1004" si="7169">IF(A1001 =2017,T1001,"")</f>
        <v/>
      </c>
      <c r="DI1001" s="69" t="str">
        <f t="shared" si="74"/>
        <v/>
      </c>
      <c r="DJ1001" s="70"/>
      <c r="DK1001" s="65">
        <f t="shared" ref="DK1001:DK1004" si="7170">IF(A1001 =2014,U1001,"")</f>
        <v>52827</v>
      </c>
      <c r="DL1001" s="51" t="str">
        <f t="shared" ref="DL1001:DL1004" si="7171">IF(A1001 =2015,U1001,"")</f>
        <v/>
      </c>
      <c r="DM1001" s="51" t="str">
        <f t="shared" ref="DM1001:DM1004" si="7172">IF(A1001 =2016,U1001,"")</f>
        <v/>
      </c>
      <c r="DN1001" s="51" t="str">
        <f t="shared" ref="DN1001:DN1004" si="7173">IF(A1001 =2017,U1001,"")</f>
        <v/>
      </c>
      <c r="DO1001" s="69" t="str">
        <f t="shared" si="79"/>
        <v/>
      </c>
      <c r="DP1001" s="51"/>
      <c r="DQ1001" s="51"/>
      <c r="DR1001" s="51"/>
      <c r="DS1001" s="51"/>
      <c r="DT1001" s="51"/>
      <c r="DU1001" s="181"/>
    </row>
    <row r="1002" spans="1:125" ht="15" x14ac:dyDescent="0.25">
      <c r="A1002" s="50">
        <v>2015</v>
      </c>
      <c r="B1002" s="51" t="s">
        <v>947</v>
      </c>
      <c r="C1002" s="50" t="s">
        <v>948</v>
      </c>
      <c r="D1002" s="53" t="s">
        <v>345</v>
      </c>
      <c r="E1002" s="50" t="s">
        <v>364</v>
      </c>
      <c r="F1002" s="54">
        <v>57315</v>
      </c>
      <c r="G1002" s="54" t="s">
        <v>364</v>
      </c>
      <c r="H1002" s="54">
        <v>100499</v>
      </c>
      <c r="I1002" s="55">
        <v>669355</v>
      </c>
      <c r="J1002" s="50"/>
      <c r="K1002" s="50" t="s">
        <v>2032</v>
      </c>
      <c r="L1002" s="58" t="s">
        <v>2032</v>
      </c>
      <c r="M1002" s="58" t="s">
        <v>2032</v>
      </c>
      <c r="N1002" s="58" t="s">
        <v>2032</v>
      </c>
      <c r="O1002" s="58" t="s">
        <v>2032</v>
      </c>
      <c r="P1002" s="59"/>
      <c r="Q1002" s="60">
        <v>294605</v>
      </c>
      <c r="R1002" s="60">
        <v>1500</v>
      </c>
      <c r="S1002" s="60">
        <v>99656</v>
      </c>
      <c r="T1002" s="60">
        <v>243428</v>
      </c>
      <c r="U1002" s="60">
        <v>0</v>
      </c>
      <c r="V1002" s="79"/>
      <c r="W1002" s="90">
        <f t="shared" si="6033"/>
        <v>639189</v>
      </c>
      <c r="X1002" s="101">
        <v>0</v>
      </c>
      <c r="Y1002" s="50"/>
      <c r="Z1002" s="50" t="s">
        <v>345</v>
      </c>
      <c r="AA1002" s="51" t="str">
        <f t="shared" si="7136"/>
        <v/>
      </c>
      <c r="AB1002" s="68" t="str">
        <f t="shared" si="7137"/>
        <v/>
      </c>
      <c r="AC1002" s="68" t="str">
        <f t="shared" si="7138"/>
        <v/>
      </c>
      <c r="AD1002" s="68" t="str">
        <f t="shared" si="7139"/>
        <v/>
      </c>
      <c r="AE1002" s="68" t="str">
        <f t="shared" si="7140"/>
        <v/>
      </c>
      <c r="AF1002" s="68" t="str">
        <f t="shared" si="7141"/>
        <v/>
      </c>
      <c r="AG1002" s="67" t="str">
        <f t="shared" si="7"/>
        <v/>
      </c>
      <c r="AH1002" s="51"/>
      <c r="AI1002" s="80">
        <f t="shared" si="8"/>
        <v>57315</v>
      </c>
      <c r="AJ1002" s="68">
        <f t="shared" si="9"/>
        <v>669355</v>
      </c>
      <c r="AK1002" s="68">
        <f t="shared" si="10"/>
        <v>294605</v>
      </c>
      <c r="AL1002" s="68">
        <f t="shared" si="11"/>
        <v>1500</v>
      </c>
      <c r="AM1002" s="68">
        <f t="shared" si="12"/>
        <v>99656</v>
      </c>
      <c r="AN1002" s="68">
        <f t="shared" si="13"/>
        <v>243428</v>
      </c>
      <c r="AO1002" s="67">
        <f t="shared" si="14"/>
        <v>0</v>
      </c>
      <c r="AP1002" s="51"/>
      <c r="AQ1002" s="51" t="str">
        <f t="shared" si="15"/>
        <v/>
      </c>
      <c r="AR1002" s="68" t="str">
        <f t="shared" si="16"/>
        <v/>
      </c>
      <c r="AS1002" s="68" t="str">
        <f t="shared" si="17"/>
        <v/>
      </c>
      <c r="AT1002" s="68" t="str">
        <f t="shared" si="18"/>
        <v/>
      </c>
      <c r="AU1002" s="68" t="str">
        <f t="shared" si="19"/>
        <v/>
      </c>
      <c r="AV1002" s="68" t="str">
        <f t="shared" si="20"/>
        <v/>
      </c>
      <c r="AW1002" s="67" t="str">
        <f t="shared" si="21"/>
        <v/>
      </c>
      <c r="AX1002" s="51"/>
      <c r="AY1002" s="51" t="str">
        <f t="shared" si="22"/>
        <v/>
      </c>
      <c r="AZ1002" s="68" t="str">
        <f t="shared" si="23"/>
        <v/>
      </c>
      <c r="BA1002" s="68" t="str">
        <f t="shared" si="24"/>
        <v/>
      </c>
      <c r="BB1002" s="68" t="str">
        <f t="shared" si="25"/>
        <v/>
      </c>
      <c r="BC1002" s="68" t="str">
        <f t="shared" si="26"/>
        <v/>
      </c>
      <c r="BD1002" s="68" t="str">
        <f t="shared" si="27"/>
        <v/>
      </c>
      <c r="BE1002" s="68" t="str">
        <f t="shared" si="28"/>
        <v/>
      </c>
      <c r="BF1002" s="51"/>
      <c r="BG1002" s="69" t="str">
        <f t="shared" si="29"/>
        <v/>
      </c>
      <c r="BH1002" s="67" t="str">
        <f t="shared" si="30"/>
        <v/>
      </c>
      <c r="BI1002" s="67" t="str">
        <f t="shared" si="31"/>
        <v/>
      </c>
      <c r="BJ1002" s="67" t="str">
        <f t="shared" si="32"/>
        <v/>
      </c>
      <c r="BK1002" s="67" t="str">
        <f t="shared" si="33"/>
        <v/>
      </c>
      <c r="BL1002" s="67" t="str">
        <f t="shared" si="34"/>
        <v/>
      </c>
      <c r="BM1002" s="65" t="str">
        <f t="shared" si="35"/>
        <v/>
      </c>
      <c r="BN1002" s="51"/>
      <c r="BO1002" s="51" t="str">
        <f t="shared" si="7142"/>
        <v/>
      </c>
      <c r="BP1002" s="71">
        <f t="shared" si="7143"/>
        <v>57315</v>
      </c>
      <c r="BQ1002" s="51" t="str">
        <f t="shared" si="7144"/>
        <v/>
      </c>
      <c r="BR1002" s="51" t="str">
        <f t="shared" si="7145"/>
        <v/>
      </c>
      <c r="BS1002" s="69" t="str">
        <f t="shared" si="2920"/>
        <v/>
      </c>
      <c r="BT1002" s="51"/>
      <c r="BU1002" s="68" t="str">
        <f t="shared" si="7146"/>
        <v/>
      </c>
      <c r="BV1002" s="65">
        <f t="shared" si="7147"/>
        <v>669355</v>
      </c>
      <c r="BW1002" s="68" t="str">
        <f t="shared" si="7148"/>
        <v/>
      </c>
      <c r="BX1002" s="68" t="str">
        <f t="shared" si="7149"/>
        <v/>
      </c>
      <c r="BY1002" s="67" t="str">
        <f t="shared" si="44"/>
        <v/>
      </c>
      <c r="BZ1002" s="68"/>
      <c r="CA1002" s="65" t="str">
        <f t="shared" si="45"/>
        <v/>
      </c>
      <c r="CB1002" s="67">
        <f t="shared" si="46"/>
        <v>0</v>
      </c>
      <c r="CC1002" s="67" t="str">
        <f t="shared" si="47"/>
        <v/>
      </c>
      <c r="CD1002" s="67" t="str">
        <f t="shared" si="48"/>
        <v/>
      </c>
      <c r="CE1002" s="67" t="str">
        <f t="shared" si="49"/>
        <v/>
      </c>
      <c r="CF1002" s="68"/>
      <c r="CG1002" s="68" t="str">
        <f t="shared" si="7150"/>
        <v/>
      </c>
      <c r="CH1002" s="65">
        <f t="shared" si="7151"/>
        <v>639189</v>
      </c>
      <c r="CI1002" s="68" t="str">
        <f t="shared" si="7152"/>
        <v/>
      </c>
      <c r="CJ1002" s="68" t="str">
        <f t="shared" si="7153"/>
        <v/>
      </c>
      <c r="CK1002" s="67" t="str">
        <f t="shared" si="54"/>
        <v/>
      </c>
      <c r="CL1002" s="68"/>
      <c r="CM1002" s="68" t="str">
        <f t="shared" si="7154"/>
        <v/>
      </c>
      <c r="CN1002" s="65">
        <f t="shared" si="7155"/>
        <v>294605</v>
      </c>
      <c r="CO1002" s="68" t="str">
        <f t="shared" si="7156"/>
        <v/>
      </c>
      <c r="CP1002" s="68" t="str">
        <f t="shared" si="7157"/>
        <v/>
      </c>
      <c r="CQ1002" s="67" t="str">
        <f t="shared" si="59"/>
        <v/>
      </c>
      <c r="CR1002" s="68"/>
      <c r="CS1002" s="68" t="str">
        <f t="shared" si="7158"/>
        <v/>
      </c>
      <c r="CT1002" s="65">
        <f t="shared" si="7159"/>
        <v>1500</v>
      </c>
      <c r="CU1002" s="68" t="str">
        <f t="shared" si="7160"/>
        <v/>
      </c>
      <c r="CV1002" s="68" t="str">
        <f t="shared" si="7161"/>
        <v/>
      </c>
      <c r="CW1002" s="67" t="str">
        <f t="shared" si="64"/>
        <v/>
      </c>
      <c r="CX1002" s="68"/>
      <c r="CY1002" s="68" t="str">
        <f t="shared" si="7162"/>
        <v/>
      </c>
      <c r="CZ1002" s="65">
        <f t="shared" si="7163"/>
        <v>99656</v>
      </c>
      <c r="DA1002" s="68" t="str">
        <f t="shared" si="7164"/>
        <v/>
      </c>
      <c r="DB1002" s="68" t="str">
        <f t="shared" si="7165"/>
        <v/>
      </c>
      <c r="DC1002" s="67" t="str">
        <f t="shared" si="69"/>
        <v/>
      </c>
      <c r="DD1002" s="68"/>
      <c r="DE1002" s="68" t="str">
        <f t="shared" si="7166"/>
        <v/>
      </c>
      <c r="DF1002" s="65">
        <f t="shared" si="7167"/>
        <v>243428</v>
      </c>
      <c r="DG1002" s="51" t="str">
        <f t="shared" si="7168"/>
        <v/>
      </c>
      <c r="DH1002" s="51" t="str">
        <f t="shared" si="7169"/>
        <v/>
      </c>
      <c r="DI1002" s="69" t="str">
        <f t="shared" si="74"/>
        <v/>
      </c>
      <c r="DJ1002" s="51"/>
      <c r="DK1002" s="51" t="str">
        <f t="shared" si="7170"/>
        <v/>
      </c>
      <c r="DL1002" s="65">
        <f t="shared" si="7171"/>
        <v>0</v>
      </c>
      <c r="DM1002" s="51" t="str">
        <f t="shared" si="7172"/>
        <v/>
      </c>
      <c r="DN1002" s="51" t="str">
        <f t="shared" si="7173"/>
        <v/>
      </c>
      <c r="DO1002" s="69" t="str">
        <f t="shared" si="79"/>
        <v/>
      </c>
      <c r="DP1002" s="51"/>
      <c r="DQ1002" s="51"/>
      <c r="DR1002" s="51"/>
      <c r="DS1002" s="51"/>
      <c r="DT1002" s="51"/>
      <c r="DU1002" s="181"/>
    </row>
    <row r="1003" spans="1:125" ht="15" x14ac:dyDescent="0.25">
      <c r="A1003" s="50">
        <v>2016</v>
      </c>
      <c r="B1003" s="51" t="s">
        <v>947</v>
      </c>
      <c r="C1003" s="50" t="s">
        <v>948</v>
      </c>
      <c r="D1003" s="53" t="s">
        <v>345</v>
      </c>
      <c r="E1003" s="50" t="s">
        <v>364</v>
      </c>
      <c r="F1003" s="54">
        <v>56089</v>
      </c>
      <c r="G1003" s="54" t="s">
        <v>364</v>
      </c>
      <c r="H1003" s="54">
        <v>100208</v>
      </c>
      <c r="I1003" s="55">
        <v>656199</v>
      </c>
      <c r="J1003" s="50"/>
      <c r="K1003" s="50" t="s">
        <v>2032</v>
      </c>
      <c r="L1003" s="58" t="s">
        <v>2032</v>
      </c>
      <c r="M1003" s="58" t="s">
        <v>2032</v>
      </c>
      <c r="N1003" s="58" t="s">
        <v>2032</v>
      </c>
      <c r="O1003" s="58" t="s">
        <v>2032</v>
      </c>
      <c r="P1003" s="59"/>
      <c r="Q1003" s="60">
        <v>419758</v>
      </c>
      <c r="R1003" s="60">
        <v>0</v>
      </c>
      <c r="S1003" s="60">
        <v>95203</v>
      </c>
      <c r="T1003" s="60">
        <v>139091</v>
      </c>
      <c r="U1003" s="60">
        <v>11647</v>
      </c>
      <c r="V1003" s="79"/>
      <c r="W1003" s="90">
        <f t="shared" si="6033"/>
        <v>665699</v>
      </c>
      <c r="X1003" s="101">
        <v>79108</v>
      </c>
      <c r="Y1003" s="50"/>
      <c r="Z1003" s="50" t="s">
        <v>345</v>
      </c>
      <c r="AA1003" s="51" t="str">
        <f t="shared" si="7136"/>
        <v/>
      </c>
      <c r="AB1003" s="68" t="str">
        <f t="shared" si="7137"/>
        <v/>
      </c>
      <c r="AC1003" s="68" t="str">
        <f t="shared" si="7138"/>
        <v/>
      </c>
      <c r="AD1003" s="68" t="str">
        <f t="shared" si="7139"/>
        <v/>
      </c>
      <c r="AE1003" s="68" t="str">
        <f t="shared" si="7140"/>
        <v/>
      </c>
      <c r="AF1003" s="68" t="str">
        <f t="shared" si="7141"/>
        <v/>
      </c>
      <c r="AG1003" s="67" t="str">
        <f t="shared" si="7"/>
        <v/>
      </c>
      <c r="AH1003" s="51"/>
      <c r="AI1003" s="51" t="str">
        <f t="shared" si="8"/>
        <v/>
      </c>
      <c r="AJ1003" s="68" t="str">
        <f t="shared" si="9"/>
        <v/>
      </c>
      <c r="AK1003" s="68" t="str">
        <f t="shared" si="10"/>
        <v/>
      </c>
      <c r="AL1003" s="68" t="str">
        <f t="shared" si="11"/>
        <v/>
      </c>
      <c r="AM1003" s="68" t="str">
        <f t="shared" si="12"/>
        <v/>
      </c>
      <c r="AN1003" s="68" t="str">
        <f t="shared" si="13"/>
        <v/>
      </c>
      <c r="AO1003" s="67" t="str">
        <f t="shared" si="14"/>
        <v/>
      </c>
      <c r="AP1003" s="51"/>
      <c r="AQ1003" s="80">
        <f t="shared" si="15"/>
        <v>56089</v>
      </c>
      <c r="AR1003" s="68">
        <f t="shared" si="16"/>
        <v>656199</v>
      </c>
      <c r="AS1003" s="68">
        <f t="shared" si="17"/>
        <v>419758</v>
      </c>
      <c r="AT1003" s="68">
        <f t="shared" si="18"/>
        <v>0</v>
      </c>
      <c r="AU1003" s="68">
        <f t="shared" si="19"/>
        <v>95203</v>
      </c>
      <c r="AV1003" s="68">
        <f t="shared" si="20"/>
        <v>150738</v>
      </c>
      <c r="AW1003" s="67">
        <f t="shared" si="21"/>
        <v>79108</v>
      </c>
      <c r="AX1003" s="51"/>
      <c r="AY1003" s="51" t="str">
        <f t="shared" si="22"/>
        <v/>
      </c>
      <c r="AZ1003" s="68" t="str">
        <f t="shared" si="23"/>
        <v/>
      </c>
      <c r="BA1003" s="68" t="str">
        <f t="shared" si="24"/>
        <v/>
      </c>
      <c r="BB1003" s="68" t="str">
        <f t="shared" si="25"/>
        <v/>
      </c>
      <c r="BC1003" s="68" t="str">
        <f t="shared" si="26"/>
        <v/>
      </c>
      <c r="BD1003" s="68" t="str">
        <f t="shared" si="27"/>
        <v/>
      </c>
      <c r="BE1003" s="68" t="str">
        <f t="shared" si="28"/>
        <v/>
      </c>
      <c r="BF1003" s="51"/>
      <c r="BG1003" s="69" t="str">
        <f t="shared" si="29"/>
        <v/>
      </c>
      <c r="BH1003" s="67" t="str">
        <f t="shared" si="30"/>
        <v/>
      </c>
      <c r="BI1003" s="67" t="str">
        <f t="shared" si="31"/>
        <v/>
      </c>
      <c r="BJ1003" s="67" t="str">
        <f t="shared" si="32"/>
        <v/>
      </c>
      <c r="BK1003" s="67" t="str">
        <f t="shared" si="33"/>
        <v/>
      </c>
      <c r="BL1003" s="67" t="str">
        <f t="shared" si="34"/>
        <v/>
      </c>
      <c r="BM1003" s="65" t="str">
        <f t="shared" si="35"/>
        <v/>
      </c>
      <c r="BN1003" s="51"/>
      <c r="BO1003" s="51" t="str">
        <f t="shared" si="7142"/>
        <v/>
      </c>
      <c r="BP1003" s="51" t="str">
        <f t="shared" si="7143"/>
        <v/>
      </c>
      <c r="BQ1003" s="71">
        <f t="shared" si="7144"/>
        <v>56089</v>
      </c>
      <c r="BR1003" s="51" t="str">
        <f t="shared" si="7145"/>
        <v/>
      </c>
      <c r="BS1003" s="69" t="str">
        <f t="shared" si="2920"/>
        <v/>
      </c>
      <c r="BT1003" s="51"/>
      <c r="BU1003" s="68" t="str">
        <f t="shared" si="7146"/>
        <v/>
      </c>
      <c r="BV1003" s="68" t="str">
        <f t="shared" si="7147"/>
        <v/>
      </c>
      <c r="BW1003" s="65">
        <f t="shared" si="7148"/>
        <v>656199</v>
      </c>
      <c r="BX1003" s="68" t="str">
        <f t="shared" si="7149"/>
        <v/>
      </c>
      <c r="BY1003" s="67" t="str">
        <f t="shared" si="44"/>
        <v/>
      </c>
      <c r="BZ1003" s="68"/>
      <c r="CA1003" s="65" t="str">
        <f t="shared" si="45"/>
        <v/>
      </c>
      <c r="CB1003" s="67" t="str">
        <f t="shared" si="46"/>
        <v/>
      </c>
      <c r="CC1003" s="67">
        <f t="shared" si="47"/>
        <v>79108</v>
      </c>
      <c r="CD1003" s="67" t="str">
        <f t="shared" si="48"/>
        <v/>
      </c>
      <c r="CE1003" s="67" t="str">
        <f t="shared" si="49"/>
        <v/>
      </c>
      <c r="CF1003" s="68"/>
      <c r="CG1003" s="68" t="str">
        <f t="shared" si="7150"/>
        <v/>
      </c>
      <c r="CH1003" s="68" t="str">
        <f t="shared" si="7151"/>
        <v/>
      </c>
      <c r="CI1003" s="65">
        <f t="shared" si="7152"/>
        <v>665699</v>
      </c>
      <c r="CJ1003" s="68" t="str">
        <f t="shared" si="7153"/>
        <v/>
      </c>
      <c r="CK1003" s="67" t="str">
        <f t="shared" si="54"/>
        <v/>
      </c>
      <c r="CL1003" s="68"/>
      <c r="CM1003" s="68" t="str">
        <f t="shared" si="7154"/>
        <v/>
      </c>
      <c r="CN1003" s="68" t="str">
        <f t="shared" si="7155"/>
        <v/>
      </c>
      <c r="CO1003" s="65">
        <f t="shared" si="7156"/>
        <v>419758</v>
      </c>
      <c r="CP1003" s="68" t="str">
        <f t="shared" si="7157"/>
        <v/>
      </c>
      <c r="CQ1003" s="67" t="str">
        <f t="shared" si="59"/>
        <v/>
      </c>
      <c r="CR1003" s="68"/>
      <c r="CS1003" s="68" t="str">
        <f t="shared" si="7158"/>
        <v/>
      </c>
      <c r="CT1003" s="68" t="str">
        <f t="shared" si="7159"/>
        <v/>
      </c>
      <c r="CU1003" s="65">
        <f t="shared" si="7160"/>
        <v>0</v>
      </c>
      <c r="CV1003" s="68" t="str">
        <f t="shared" si="7161"/>
        <v/>
      </c>
      <c r="CW1003" s="67" t="str">
        <f t="shared" si="64"/>
        <v/>
      </c>
      <c r="CX1003" s="68"/>
      <c r="CY1003" s="68" t="str">
        <f t="shared" si="7162"/>
        <v/>
      </c>
      <c r="CZ1003" s="68" t="str">
        <f t="shared" si="7163"/>
        <v/>
      </c>
      <c r="DA1003" s="65">
        <f t="shared" si="7164"/>
        <v>95203</v>
      </c>
      <c r="DB1003" s="68" t="str">
        <f t="shared" si="7165"/>
        <v/>
      </c>
      <c r="DC1003" s="67" t="str">
        <f t="shared" si="69"/>
        <v/>
      </c>
      <c r="DD1003" s="68"/>
      <c r="DE1003" s="68" t="str">
        <f t="shared" si="7166"/>
        <v/>
      </c>
      <c r="DF1003" s="51" t="str">
        <f t="shared" si="7167"/>
        <v/>
      </c>
      <c r="DG1003" s="65">
        <f t="shared" si="7168"/>
        <v>139091</v>
      </c>
      <c r="DH1003" s="51" t="str">
        <f t="shared" si="7169"/>
        <v/>
      </c>
      <c r="DI1003" s="69" t="str">
        <f t="shared" si="74"/>
        <v/>
      </c>
      <c r="DJ1003" s="51"/>
      <c r="DK1003" s="51" t="str">
        <f t="shared" si="7170"/>
        <v/>
      </c>
      <c r="DL1003" s="51" t="str">
        <f t="shared" si="7171"/>
        <v/>
      </c>
      <c r="DM1003" s="65">
        <f t="shared" si="7172"/>
        <v>11647</v>
      </c>
      <c r="DN1003" s="51" t="str">
        <f t="shared" si="7173"/>
        <v/>
      </c>
      <c r="DO1003" s="69" t="str">
        <f t="shared" si="79"/>
        <v/>
      </c>
      <c r="DP1003" s="51"/>
      <c r="DQ1003" s="51"/>
      <c r="DR1003" s="51"/>
      <c r="DS1003" s="51"/>
      <c r="DT1003" s="51"/>
      <c r="DU1003" s="181"/>
    </row>
    <row r="1004" spans="1:125" ht="15" x14ac:dyDescent="0.25">
      <c r="A1004" s="50">
        <v>2017</v>
      </c>
      <c r="B1004" s="51" t="s">
        <v>947</v>
      </c>
      <c r="C1004" s="50" t="s">
        <v>948</v>
      </c>
      <c r="D1004" s="53" t="s">
        <v>345</v>
      </c>
      <c r="E1004" s="50" t="s">
        <v>364</v>
      </c>
      <c r="F1004" s="54">
        <v>62531</v>
      </c>
      <c r="G1004" s="54" t="s">
        <v>364</v>
      </c>
      <c r="H1004" s="54">
        <v>102626</v>
      </c>
      <c r="I1004" s="55">
        <v>706253</v>
      </c>
      <c r="J1004" s="50"/>
      <c r="K1004" s="50" t="s">
        <v>2032</v>
      </c>
      <c r="L1004" s="58" t="s">
        <v>2032</v>
      </c>
      <c r="M1004" s="58" t="s">
        <v>2032</v>
      </c>
      <c r="N1004" s="58" t="s">
        <v>2032</v>
      </c>
      <c r="O1004" s="58" t="s">
        <v>2032</v>
      </c>
      <c r="P1004" s="59"/>
      <c r="Q1004" s="60">
        <v>415253</v>
      </c>
      <c r="R1004" s="60">
        <v>0</v>
      </c>
      <c r="S1004" s="60">
        <v>107734</v>
      </c>
      <c r="T1004" s="60">
        <v>183266</v>
      </c>
      <c r="U1004" s="60">
        <v>0</v>
      </c>
      <c r="V1004" s="79"/>
      <c r="W1004" s="90">
        <f t="shared" si="6033"/>
        <v>706253</v>
      </c>
      <c r="X1004" s="101">
        <v>0</v>
      </c>
      <c r="Y1004" s="50"/>
      <c r="Z1004" s="50" t="s">
        <v>345</v>
      </c>
      <c r="AA1004" s="51" t="str">
        <f t="shared" si="7136"/>
        <v/>
      </c>
      <c r="AB1004" s="68" t="str">
        <f t="shared" si="7137"/>
        <v/>
      </c>
      <c r="AC1004" s="68" t="str">
        <f t="shared" si="7138"/>
        <v/>
      </c>
      <c r="AD1004" s="68" t="str">
        <f t="shared" si="7139"/>
        <v/>
      </c>
      <c r="AE1004" s="68" t="str">
        <f t="shared" si="7140"/>
        <v/>
      </c>
      <c r="AF1004" s="68" t="str">
        <f t="shared" si="7141"/>
        <v/>
      </c>
      <c r="AG1004" s="67" t="str">
        <f t="shared" si="7"/>
        <v/>
      </c>
      <c r="AH1004" s="51"/>
      <c r="AI1004" s="51" t="str">
        <f t="shared" si="8"/>
        <v/>
      </c>
      <c r="AJ1004" s="68" t="str">
        <f t="shared" si="9"/>
        <v/>
      </c>
      <c r="AK1004" s="68" t="str">
        <f t="shared" si="10"/>
        <v/>
      </c>
      <c r="AL1004" s="68" t="str">
        <f t="shared" si="11"/>
        <v/>
      </c>
      <c r="AM1004" s="68" t="str">
        <f t="shared" si="12"/>
        <v/>
      </c>
      <c r="AN1004" s="68" t="str">
        <f t="shared" si="13"/>
        <v/>
      </c>
      <c r="AO1004" s="67" t="str">
        <f t="shared" si="14"/>
        <v/>
      </c>
      <c r="AP1004" s="51"/>
      <c r="AQ1004" s="51" t="str">
        <f t="shared" si="15"/>
        <v/>
      </c>
      <c r="AR1004" s="68" t="str">
        <f t="shared" si="16"/>
        <v/>
      </c>
      <c r="AS1004" s="68" t="str">
        <f t="shared" si="17"/>
        <v/>
      </c>
      <c r="AT1004" s="68" t="str">
        <f t="shared" si="18"/>
        <v/>
      </c>
      <c r="AU1004" s="68" t="str">
        <f t="shared" si="19"/>
        <v/>
      </c>
      <c r="AV1004" s="68" t="str">
        <f t="shared" si="20"/>
        <v/>
      </c>
      <c r="AW1004" s="67" t="str">
        <f t="shared" si="21"/>
        <v/>
      </c>
      <c r="AX1004" s="51"/>
      <c r="AY1004" s="80">
        <f t="shared" si="22"/>
        <v>62531</v>
      </c>
      <c r="AZ1004" s="68">
        <f t="shared" si="23"/>
        <v>706253</v>
      </c>
      <c r="BA1004" s="68">
        <f t="shared" si="24"/>
        <v>415253</v>
      </c>
      <c r="BB1004" s="68">
        <f t="shared" si="25"/>
        <v>0</v>
      </c>
      <c r="BC1004" s="68">
        <f t="shared" si="26"/>
        <v>107734</v>
      </c>
      <c r="BD1004" s="68">
        <f t="shared" si="27"/>
        <v>183266</v>
      </c>
      <c r="BE1004" s="68">
        <f t="shared" si="28"/>
        <v>0</v>
      </c>
      <c r="BF1004" s="51"/>
      <c r="BG1004" s="69" t="str">
        <f t="shared" si="29"/>
        <v/>
      </c>
      <c r="BH1004" s="67" t="str">
        <f t="shared" si="30"/>
        <v/>
      </c>
      <c r="BI1004" s="67" t="str">
        <f t="shared" si="31"/>
        <v/>
      </c>
      <c r="BJ1004" s="67" t="str">
        <f t="shared" si="32"/>
        <v/>
      </c>
      <c r="BK1004" s="67" t="str">
        <f t="shared" si="33"/>
        <v/>
      </c>
      <c r="BL1004" s="67" t="str">
        <f t="shared" si="34"/>
        <v/>
      </c>
      <c r="BM1004" s="65" t="str">
        <f t="shared" si="35"/>
        <v/>
      </c>
      <c r="BN1004" s="51"/>
      <c r="BO1004" s="51" t="str">
        <f t="shared" si="7142"/>
        <v/>
      </c>
      <c r="BP1004" s="51" t="str">
        <f t="shared" si="7143"/>
        <v/>
      </c>
      <c r="BQ1004" s="51" t="str">
        <f t="shared" si="7144"/>
        <v/>
      </c>
      <c r="BR1004" s="71">
        <f t="shared" si="7145"/>
        <v>62531</v>
      </c>
      <c r="BS1004" s="69" t="str">
        <f t="shared" si="2920"/>
        <v/>
      </c>
      <c r="BT1004" s="51"/>
      <c r="BU1004" s="68" t="str">
        <f t="shared" si="7146"/>
        <v/>
      </c>
      <c r="BV1004" s="68" t="str">
        <f t="shared" si="7147"/>
        <v/>
      </c>
      <c r="BW1004" s="68" t="str">
        <f t="shared" si="7148"/>
        <v/>
      </c>
      <c r="BX1004" s="65">
        <f t="shared" si="7149"/>
        <v>706253</v>
      </c>
      <c r="BY1004" s="67" t="str">
        <f t="shared" si="44"/>
        <v/>
      </c>
      <c r="BZ1004" s="68"/>
      <c r="CA1004" s="65" t="str">
        <f t="shared" si="45"/>
        <v/>
      </c>
      <c r="CB1004" s="67" t="str">
        <f t="shared" si="46"/>
        <v/>
      </c>
      <c r="CC1004" s="67" t="str">
        <f t="shared" si="47"/>
        <v/>
      </c>
      <c r="CD1004" s="67">
        <f t="shared" si="48"/>
        <v>0</v>
      </c>
      <c r="CE1004" s="67" t="str">
        <f t="shared" si="49"/>
        <v/>
      </c>
      <c r="CF1004" s="68"/>
      <c r="CG1004" s="68" t="str">
        <f t="shared" si="7150"/>
        <v/>
      </c>
      <c r="CH1004" s="68" t="str">
        <f t="shared" si="7151"/>
        <v/>
      </c>
      <c r="CI1004" s="68" t="str">
        <f t="shared" si="7152"/>
        <v/>
      </c>
      <c r="CJ1004" s="65">
        <f t="shared" si="7153"/>
        <v>706253</v>
      </c>
      <c r="CK1004" s="67" t="str">
        <f t="shared" si="54"/>
        <v/>
      </c>
      <c r="CL1004" s="68"/>
      <c r="CM1004" s="68" t="str">
        <f t="shared" si="7154"/>
        <v/>
      </c>
      <c r="CN1004" s="68" t="str">
        <f t="shared" si="7155"/>
        <v/>
      </c>
      <c r="CO1004" s="68" t="str">
        <f t="shared" si="7156"/>
        <v/>
      </c>
      <c r="CP1004" s="65">
        <f t="shared" si="7157"/>
        <v>415253</v>
      </c>
      <c r="CQ1004" s="67" t="str">
        <f t="shared" si="59"/>
        <v/>
      </c>
      <c r="CR1004" s="68"/>
      <c r="CS1004" s="68" t="str">
        <f t="shared" si="7158"/>
        <v/>
      </c>
      <c r="CT1004" s="68" t="str">
        <f t="shared" si="7159"/>
        <v/>
      </c>
      <c r="CU1004" s="68" t="str">
        <f t="shared" si="7160"/>
        <v/>
      </c>
      <c r="CV1004" s="65">
        <f t="shared" si="7161"/>
        <v>0</v>
      </c>
      <c r="CW1004" s="67" t="str">
        <f t="shared" si="64"/>
        <v/>
      </c>
      <c r="CX1004" s="68"/>
      <c r="CY1004" s="68" t="str">
        <f t="shared" si="7162"/>
        <v/>
      </c>
      <c r="CZ1004" s="68" t="str">
        <f t="shared" si="7163"/>
        <v/>
      </c>
      <c r="DA1004" s="68" t="str">
        <f t="shared" si="7164"/>
        <v/>
      </c>
      <c r="DB1004" s="65">
        <f t="shared" si="7165"/>
        <v>107734</v>
      </c>
      <c r="DC1004" s="67" t="str">
        <f t="shared" si="69"/>
        <v/>
      </c>
      <c r="DD1004" s="68"/>
      <c r="DE1004" s="68" t="str">
        <f t="shared" si="7166"/>
        <v/>
      </c>
      <c r="DF1004" s="51" t="str">
        <f t="shared" si="7167"/>
        <v/>
      </c>
      <c r="DG1004" s="51" t="str">
        <f t="shared" si="7168"/>
        <v/>
      </c>
      <c r="DH1004" s="65">
        <f t="shared" si="7169"/>
        <v>183266</v>
      </c>
      <c r="DI1004" s="69" t="str">
        <f t="shared" si="74"/>
        <v/>
      </c>
      <c r="DJ1004" s="51"/>
      <c r="DK1004" s="51" t="str">
        <f t="shared" si="7170"/>
        <v/>
      </c>
      <c r="DL1004" s="51" t="str">
        <f t="shared" si="7171"/>
        <v/>
      </c>
      <c r="DM1004" s="51" t="str">
        <f t="shared" si="7172"/>
        <v/>
      </c>
      <c r="DN1004" s="65">
        <f t="shared" si="7173"/>
        <v>0</v>
      </c>
      <c r="DO1004" s="69" t="str">
        <f t="shared" si="79"/>
        <v/>
      </c>
      <c r="DP1004" s="51"/>
      <c r="DQ1004" s="51"/>
      <c r="DR1004" s="51"/>
      <c r="DS1004" s="51"/>
      <c r="DT1004" s="51"/>
      <c r="DU1004" s="181"/>
    </row>
    <row r="1005" spans="1:125" ht="15" x14ac:dyDescent="0.25">
      <c r="A1005" s="50">
        <v>2018</v>
      </c>
      <c r="B1005" s="51" t="s">
        <v>947</v>
      </c>
      <c r="C1005" s="50" t="s">
        <v>948</v>
      </c>
      <c r="D1005" s="170" t="s">
        <v>345</v>
      </c>
      <c r="E1005" s="50" t="s">
        <v>364</v>
      </c>
      <c r="F1005" s="89">
        <v>63843</v>
      </c>
      <c r="G1005" s="89">
        <v>0</v>
      </c>
      <c r="H1005" s="89">
        <v>108182</v>
      </c>
      <c r="I1005" s="90">
        <v>825024</v>
      </c>
      <c r="J1005" s="50"/>
      <c r="K1005" s="50" t="s">
        <v>2032</v>
      </c>
      <c r="L1005" s="58"/>
      <c r="M1005" s="58"/>
      <c r="N1005" s="58"/>
      <c r="O1005" s="58"/>
      <c r="P1005" s="91"/>
      <c r="Q1005" s="92">
        <v>350013</v>
      </c>
      <c r="R1005" s="92">
        <v>0</v>
      </c>
      <c r="S1005" s="92">
        <v>111889</v>
      </c>
      <c r="T1005" s="92">
        <v>363122</v>
      </c>
      <c r="U1005" s="94"/>
      <c r="V1005" s="94"/>
      <c r="W1005" s="90">
        <f t="shared" si="6033"/>
        <v>825024</v>
      </c>
      <c r="X1005" s="90">
        <v>86720</v>
      </c>
      <c r="Y1005" s="50"/>
      <c r="Z1005" s="50"/>
      <c r="AA1005" s="51"/>
      <c r="AB1005" s="68"/>
      <c r="AC1005" s="68"/>
      <c r="AD1005" s="68"/>
      <c r="AE1005" s="68"/>
      <c r="AF1005" s="68"/>
      <c r="AG1005" s="67" t="str">
        <f t="shared" si="7"/>
        <v/>
      </c>
      <c r="AH1005" s="51"/>
      <c r="AI1005" s="51" t="str">
        <f t="shared" si="8"/>
        <v/>
      </c>
      <c r="AJ1005" s="68" t="str">
        <f t="shared" si="9"/>
        <v/>
      </c>
      <c r="AK1005" s="68" t="str">
        <f t="shared" si="10"/>
        <v/>
      </c>
      <c r="AL1005" s="68" t="str">
        <f t="shared" si="11"/>
        <v/>
      </c>
      <c r="AM1005" s="68" t="str">
        <f t="shared" si="12"/>
        <v/>
      </c>
      <c r="AN1005" s="68" t="str">
        <f t="shared" si="13"/>
        <v/>
      </c>
      <c r="AO1005" s="67" t="str">
        <f t="shared" si="14"/>
        <v/>
      </c>
      <c r="AP1005" s="51"/>
      <c r="AQ1005" s="51" t="str">
        <f t="shared" si="15"/>
        <v/>
      </c>
      <c r="AR1005" s="68" t="str">
        <f t="shared" si="16"/>
        <v/>
      </c>
      <c r="AS1005" s="68" t="str">
        <f t="shared" si="17"/>
        <v/>
      </c>
      <c r="AT1005" s="68" t="str">
        <f t="shared" si="18"/>
        <v/>
      </c>
      <c r="AU1005" s="68" t="str">
        <f t="shared" si="19"/>
        <v/>
      </c>
      <c r="AV1005" s="68" t="str">
        <f t="shared" si="20"/>
        <v/>
      </c>
      <c r="AW1005" s="67" t="str">
        <f t="shared" si="21"/>
        <v/>
      </c>
      <c r="AX1005" s="51"/>
      <c r="AY1005" s="51" t="str">
        <f t="shared" si="22"/>
        <v/>
      </c>
      <c r="AZ1005" s="68" t="str">
        <f t="shared" si="23"/>
        <v/>
      </c>
      <c r="BA1005" s="68" t="str">
        <f t="shared" si="24"/>
        <v/>
      </c>
      <c r="BB1005" s="68" t="str">
        <f t="shared" si="25"/>
        <v/>
      </c>
      <c r="BC1005" s="68" t="str">
        <f t="shared" si="26"/>
        <v/>
      </c>
      <c r="BD1005" s="68" t="str">
        <f t="shared" si="27"/>
        <v/>
      </c>
      <c r="BE1005" s="68" t="str">
        <f t="shared" si="28"/>
        <v/>
      </c>
      <c r="BF1005" s="51"/>
      <c r="BG1005" s="96">
        <f t="shared" si="29"/>
        <v>63843</v>
      </c>
      <c r="BH1005" s="67">
        <f t="shared" si="30"/>
        <v>825024</v>
      </c>
      <c r="BI1005" s="67">
        <f t="shared" si="31"/>
        <v>350013</v>
      </c>
      <c r="BJ1005" s="67">
        <f t="shared" si="32"/>
        <v>0</v>
      </c>
      <c r="BK1005" s="67">
        <f t="shared" si="33"/>
        <v>111889</v>
      </c>
      <c r="BL1005" s="67">
        <f t="shared" si="34"/>
        <v>363122</v>
      </c>
      <c r="BM1005" s="65">
        <f t="shared" si="35"/>
        <v>86720</v>
      </c>
      <c r="BN1005" s="70"/>
      <c r="BO1005" s="70"/>
      <c r="BP1005" s="51"/>
      <c r="BQ1005" s="51"/>
      <c r="BR1005" s="51"/>
      <c r="BS1005" s="96">
        <f t="shared" si="2920"/>
        <v>63843</v>
      </c>
      <c r="BT1005" s="70"/>
      <c r="BU1005" s="65"/>
      <c r="BV1005" s="68"/>
      <c r="BW1005" s="68"/>
      <c r="BX1005" s="68"/>
      <c r="BY1005" s="67">
        <f t="shared" si="44"/>
        <v>825024</v>
      </c>
      <c r="BZ1005" s="65"/>
      <c r="CA1005" s="65" t="str">
        <f t="shared" si="45"/>
        <v/>
      </c>
      <c r="CB1005" s="67" t="str">
        <f t="shared" si="46"/>
        <v/>
      </c>
      <c r="CC1005" s="67" t="str">
        <f t="shared" si="47"/>
        <v/>
      </c>
      <c r="CD1005" s="67" t="str">
        <f t="shared" si="48"/>
        <v/>
      </c>
      <c r="CE1005" s="67">
        <f t="shared" si="49"/>
        <v>86720</v>
      </c>
      <c r="CF1005" s="65"/>
      <c r="CG1005" s="65"/>
      <c r="CH1005" s="68"/>
      <c r="CI1005" s="68"/>
      <c r="CJ1005" s="68"/>
      <c r="CK1005" s="67">
        <f t="shared" si="54"/>
        <v>825024</v>
      </c>
      <c r="CL1005" s="65"/>
      <c r="CM1005" s="65"/>
      <c r="CN1005" s="68"/>
      <c r="CO1005" s="68"/>
      <c r="CP1005" s="68"/>
      <c r="CQ1005" s="67">
        <f t="shared" si="59"/>
        <v>350013</v>
      </c>
      <c r="CR1005" s="65"/>
      <c r="CS1005" s="65"/>
      <c r="CT1005" s="68"/>
      <c r="CU1005" s="68"/>
      <c r="CV1005" s="68"/>
      <c r="CW1005" s="67">
        <f t="shared" si="64"/>
        <v>0</v>
      </c>
      <c r="CX1005" s="65"/>
      <c r="CY1005" s="65"/>
      <c r="CZ1005" s="68"/>
      <c r="DA1005" s="68"/>
      <c r="DB1005" s="68"/>
      <c r="DC1005" s="67">
        <f t="shared" si="69"/>
        <v>111889</v>
      </c>
      <c r="DD1005" s="65"/>
      <c r="DE1005" s="65"/>
      <c r="DF1005" s="51"/>
      <c r="DG1005" s="51"/>
      <c r="DH1005" s="51"/>
      <c r="DI1005" s="67">
        <f t="shared" si="74"/>
        <v>363122</v>
      </c>
      <c r="DJ1005" s="70"/>
      <c r="DK1005" s="70"/>
      <c r="DL1005" s="51"/>
      <c r="DM1005" s="51"/>
      <c r="DN1005" s="51"/>
      <c r="DO1005" s="67">
        <f t="shared" si="79"/>
        <v>350013</v>
      </c>
      <c r="DP1005" s="51"/>
      <c r="DQ1005" s="51"/>
      <c r="DR1005" s="51"/>
      <c r="DS1005" s="51"/>
      <c r="DT1005" s="51"/>
      <c r="DU1005" s="181"/>
    </row>
    <row r="1006" spans="1:125" ht="15" x14ac:dyDescent="0.25">
      <c r="A1006" s="50"/>
      <c r="B1006" s="51"/>
      <c r="C1006" s="50"/>
      <c r="D1006" s="53"/>
      <c r="E1006" s="50"/>
      <c r="F1006" s="54"/>
      <c r="G1006" s="54"/>
      <c r="H1006" s="54"/>
      <c r="I1006" s="55"/>
      <c r="J1006" s="50"/>
      <c r="K1006" s="50" t="s">
        <v>2032</v>
      </c>
      <c r="L1006" s="58"/>
      <c r="M1006" s="58"/>
      <c r="N1006" s="58"/>
      <c r="O1006" s="58"/>
      <c r="P1006" s="59"/>
      <c r="Q1006" s="60"/>
      <c r="R1006" s="60"/>
      <c r="S1006" s="60"/>
      <c r="T1006" s="60"/>
      <c r="U1006" s="60"/>
      <c r="V1006" s="79"/>
      <c r="W1006" s="90">
        <f t="shared" si="6033"/>
        <v>0</v>
      </c>
      <c r="X1006" s="101"/>
      <c r="Y1006" s="50"/>
      <c r="Z1006" s="50"/>
      <c r="AA1006" s="51"/>
      <c r="AB1006" s="68"/>
      <c r="AC1006" s="68"/>
      <c r="AD1006" s="68"/>
      <c r="AE1006" s="68"/>
      <c r="AF1006" s="68"/>
      <c r="AG1006" s="67" t="str">
        <f t="shared" si="7"/>
        <v/>
      </c>
      <c r="AH1006" s="51"/>
      <c r="AI1006" s="51" t="str">
        <f t="shared" si="8"/>
        <v/>
      </c>
      <c r="AJ1006" s="68" t="str">
        <f t="shared" si="9"/>
        <v/>
      </c>
      <c r="AK1006" s="68" t="str">
        <f t="shared" si="10"/>
        <v/>
      </c>
      <c r="AL1006" s="68" t="str">
        <f t="shared" si="11"/>
        <v/>
      </c>
      <c r="AM1006" s="68" t="str">
        <f t="shared" si="12"/>
        <v/>
      </c>
      <c r="AN1006" s="68" t="str">
        <f t="shared" si="13"/>
        <v/>
      </c>
      <c r="AO1006" s="67" t="str">
        <f t="shared" si="14"/>
        <v/>
      </c>
      <c r="AP1006" s="51"/>
      <c r="AQ1006" s="51" t="str">
        <f t="shared" si="15"/>
        <v/>
      </c>
      <c r="AR1006" s="68" t="str">
        <f t="shared" si="16"/>
        <v/>
      </c>
      <c r="AS1006" s="68" t="str">
        <f t="shared" si="17"/>
        <v/>
      </c>
      <c r="AT1006" s="68" t="str">
        <f t="shared" si="18"/>
        <v/>
      </c>
      <c r="AU1006" s="68" t="str">
        <f t="shared" si="19"/>
        <v/>
      </c>
      <c r="AV1006" s="68" t="str">
        <f t="shared" si="20"/>
        <v/>
      </c>
      <c r="AW1006" s="67" t="str">
        <f t="shared" si="21"/>
        <v/>
      </c>
      <c r="AX1006" s="51"/>
      <c r="AY1006" s="51" t="str">
        <f t="shared" si="22"/>
        <v/>
      </c>
      <c r="AZ1006" s="68" t="str">
        <f t="shared" si="23"/>
        <v/>
      </c>
      <c r="BA1006" s="68" t="str">
        <f t="shared" si="24"/>
        <v/>
      </c>
      <c r="BB1006" s="68" t="str">
        <f t="shared" si="25"/>
        <v/>
      </c>
      <c r="BC1006" s="68" t="str">
        <f t="shared" si="26"/>
        <v/>
      </c>
      <c r="BD1006" s="68" t="str">
        <f t="shared" si="27"/>
        <v/>
      </c>
      <c r="BE1006" s="68" t="str">
        <f t="shared" si="28"/>
        <v/>
      </c>
      <c r="BF1006" s="51"/>
      <c r="BG1006" s="69" t="str">
        <f t="shared" si="29"/>
        <v/>
      </c>
      <c r="BH1006" s="67" t="str">
        <f t="shared" si="30"/>
        <v/>
      </c>
      <c r="BI1006" s="67" t="str">
        <f t="shared" si="31"/>
        <v/>
      </c>
      <c r="BJ1006" s="67" t="str">
        <f t="shared" si="32"/>
        <v/>
      </c>
      <c r="BK1006" s="67" t="str">
        <f t="shared" si="33"/>
        <v/>
      </c>
      <c r="BL1006" s="67" t="str">
        <f t="shared" si="34"/>
        <v/>
      </c>
      <c r="BM1006" s="65" t="str">
        <f t="shared" si="35"/>
        <v/>
      </c>
      <c r="BN1006" s="70"/>
      <c r="BO1006" s="70"/>
      <c r="BP1006" s="51"/>
      <c r="BQ1006" s="51"/>
      <c r="BR1006" s="51"/>
      <c r="BS1006" s="69" t="str">
        <f t="shared" si="2920"/>
        <v/>
      </c>
      <c r="BT1006" s="70"/>
      <c r="BU1006" s="65"/>
      <c r="BV1006" s="68"/>
      <c r="BW1006" s="68"/>
      <c r="BX1006" s="68"/>
      <c r="BY1006" s="67" t="str">
        <f t="shared" si="44"/>
        <v/>
      </c>
      <c r="BZ1006" s="65"/>
      <c r="CA1006" s="65" t="str">
        <f t="shared" si="45"/>
        <v/>
      </c>
      <c r="CB1006" s="67" t="str">
        <f t="shared" si="46"/>
        <v/>
      </c>
      <c r="CC1006" s="67" t="str">
        <f t="shared" si="47"/>
        <v/>
      </c>
      <c r="CD1006" s="67" t="str">
        <f t="shared" si="48"/>
        <v/>
      </c>
      <c r="CE1006" s="67" t="str">
        <f t="shared" si="49"/>
        <v/>
      </c>
      <c r="CF1006" s="65"/>
      <c r="CG1006" s="65"/>
      <c r="CH1006" s="68"/>
      <c r="CI1006" s="68"/>
      <c r="CJ1006" s="68"/>
      <c r="CK1006" s="67" t="str">
        <f t="shared" si="54"/>
        <v/>
      </c>
      <c r="CL1006" s="65"/>
      <c r="CM1006" s="65"/>
      <c r="CN1006" s="68"/>
      <c r="CO1006" s="68"/>
      <c r="CP1006" s="68"/>
      <c r="CQ1006" s="67" t="str">
        <f t="shared" si="59"/>
        <v/>
      </c>
      <c r="CR1006" s="65"/>
      <c r="CS1006" s="65"/>
      <c r="CT1006" s="68"/>
      <c r="CU1006" s="68"/>
      <c r="CV1006" s="68"/>
      <c r="CW1006" s="67" t="str">
        <f t="shared" si="64"/>
        <v/>
      </c>
      <c r="CX1006" s="65"/>
      <c r="CY1006" s="65"/>
      <c r="CZ1006" s="68"/>
      <c r="DA1006" s="68"/>
      <c r="DB1006" s="68"/>
      <c r="DC1006" s="67" t="str">
        <f t="shared" si="69"/>
        <v/>
      </c>
      <c r="DD1006" s="65"/>
      <c r="DE1006" s="65"/>
      <c r="DF1006" s="51"/>
      <c r="DG1006" s="51"/>
      <c r="DH1006" s="51"/>
      <c r="DI1006" s="69" t="str">
        <f t="shared" si="74"/>
        <v/>
      </c>
      <c r="DJ1006" s="70"/>
      <c r="DK1006" s="70"/>
      <c r="DL1006" s="51"/>
      <c r="DM1006" s="51"/>
      <c r="DN1006" s="51"/>
      <c r="DO1006" s="69" t="str">
        <f t="shared" si="79"/>
        <v/>
      </c>
      <c r="DP1006" s="51"/>
      <c r="DQ1006" s="51"/>
      <c r="DR1006" s="51"/>
      <c r="DS1006" s="51"/>
      <c r="DT1006" s="51"/>
      <c r="DU1006" s="181"/>
    </row>
    <row r="1007" spans="1:125" ht="15" x14ac:dyDescent="0.25">
      <c r="A1007" s="50">
        <v>2014</v>
      </c>
      <c r="B1007" s="51" t="s">
        <v>993</v>
      </c>
      <c r="C1007" s="50" t="s">
        <v>994</v>
      </c>
      <c r="D1007" s="53" t="s">
        <v>354</v>
      </c>
      <c r="E1007" s="50" t="s">
        <v>364</v>
      </c>
      <c r="F1007" s="54">
        <v>109025</v>
      </c>
      <c r="G1007" s="54" t="s">
        <v>364</v>
      </c>
      <c r="H1007" s="54">
        <v>102289</v>
      </c>
      <c r="I1007" s="55">
        <v>444801</v>
      </c>
      <c r="J1007" s="50"/>
      <c r="K1007" s="50" t="s">
        <v>2032</v>
      </c>
      <c r="L1007" s="58" t="s">
        <v>2032</v>
      </c>
      <c r="M1007" s="58" t="s">
        <v>2032</v>
      </c>
      <c r="N1007" s="58" t="s">
        <v>2032</v>
      </c>
      <c r="O1007" s="58" t="s">
        <v>2032</v>
      </c>
      <c r="P1007" s="59"/>
      <c r="Q1007" s="60">
        <v>230231</v>
      </c>
      <c r="R1007" s="60">
        <v>43657</v>
      </c>
      <c r="S1007" s="60">
        <v>98569</v>
      </c>
      <c r="T1007" s="60">
        <v>72344</v>
      </c>
      <c r="U1007" s="60">
        <v>0</v>
      </c>
      <c r="V1007" s="79"/>
      <c r="W1007" s="90">
        <f t="shared" si="6033"/>
        <v>444801</v>
      </c>
      <c r="X1007" s="101">
        <v>21295</v>
      </c>
      <c r="Y1007" s="50" t="s">
        <v>167</v>
      </c>
      <c r="Z1007" s="50" t="s">
        <v>354</v>
      </c>
      <c r="AA1007" s="51" t="str">
        <f t="shared" ref="AA1007:AA1010" si="7174">IF(A1007 =2014,IF(Y1007 ="",F1007,""),"")</f>
        <v/>
      </c>
      <c r="AB1007" s="68" t="str">
        <f t="shared" ref="AB1007:AB1010" si="7175">IF(A1007 =2014,IF(Y1007 ="",I1007,""),"")</f>
        <v/>
      </c>
      <c r="AC1007" s="68" t="str">
        <f t="shared" ref="AC1007:AC1010" si="7176">IF(A1007 =2014,IF(Y1007 ="",Q1007,""),"")</f>
        <v/>
      </c>
      <c r="AD1007" s="68" t="str">
        <f t="shared" ref="AD1007:AD1010" si="7177">IF(A1007 =2014,IF(Y1007 ="",R1007,""),"")</f>
        <v/>
      </c>
      <c r="AE1007" s="68" t="str">
        <f t="shared" ref="AE1007:AE1010" si="7178">IF(A1007 =2014,IF(Y1007 ="",S1007,""),"")</f>
        <v/>
      </c>
      <c r="AF1007" s="68" t="str">
        <f t="shared" ref="AF1007:AF1010" si="7179">IF(A1007 =2014,IF(Y1007 ="",T1007+U1007,""),"")</f>
        <v/>
      </c>
      <c r="AG1007" s="67" t="str">
        <f t="shared" si="7"/>
        <v/>
      </c>
      <c r="AH1007" s="51"/>
      <c r="AI1007" s="51" t="str">
        <f t="shared" si="8"/>
        <v/>
      </c>
      <c r="AJ1007" s="68" t="str">
        <f t="shared" si="9"/>
        <v/>
      </c>
      <c r="AK1007" s="68" t="str">
        <f t="shared" si="10"/>
        <v/>
      </c>
      <c r="AL1007" s="68" t="str">
        <f t="shared" si="11"/>
        <v/>
      </c>
      <c r="AM1007" s="68" t="str">
        <f t="shared" si="12"/>
        <v/>
      </c>
      <c r="AN1007" s="68" t="str">
        <f t="shared" si="13"/>
        <v/>
      </c>
      <c r="AO1007" s="67" t="str">
        <f t="shared" si="14"/>
        <v/>
      </c>
      <c r="AP1007" s="51"/>
      <c r="AQ1007" s="51" t="str">
        <f t="shared" si="15"/>
        <v/>
      </c>
      <c r="AR1007" s="68" t="str">
        <f t="shared" si="16"/>
        <v/>
      </c>
      <c r="AS1007" s="68" t="str">
        <f t="shared" si="17"/>
        <v/>
      </c>
      <c r="AT1007" s="68" t="str">
        <f t="shared" si="18"/>
        <v/>
      </c>
      <c r="AU1007" s="68" t="str">
        <f t="shared" si="19"/>
        <v/>
      </c>
      <c r="AV1007" s="68" t="str">
        <f t="shared" si="20"/>
        <v/>
      </c>
      <c r="AW1007" s="67" t="str">
        <f t="shared" si="21"/>
        <v/>
      </c>
      <c r="AX1007" s="51"/>
      <c r="AY1007" s="51" t="str">
        <f t="shared" si="22"/>
        <v/>
      </c>
      <c r="AZ1007" s="68" t="str">
        <f t="shared" si="23"/>
        <v/>
      </c>
      <c r="BA1007" s="68" t="str">
        <f t="shared" si="24"/>
        <v/>
      </c>
      <c r="BB1007" s="68" t="str">
        <f t="shared" si="25"/>
        <v/>
      </c>
      <c r="BC1007" s="68" t="str">
        <f t="shared" si="26"/>
        <v/>
      </c>
      <c r="BD1007" s="68" t="str">
        <f t="shared" si="27"/>
        <v/>
      </c>
      <c r="BE1007" s="68" t="str">
        <f t="shared" si="28"/>
        <v/>
      </c>
      <c r="BF1007" s="51"/>
      <c r="BG1007" s="69" t="str">
        <f t="shared" si="29"/>
        <v/>
      </c>
      <c r="BH1007" s="67" t="str">
        <f t="shared" si="30"/>
        <v/>
      </c>
      <c r="BI1007" s="67" t="str">
        <f t="shared" si="31"/>
        <v/>
      </c>
      <c r="BJ1007" s="67" t="str">
        <f t="shared" si="32"/>
        <v/>
      </c>
      <c r="BK1007" s="67" t="str">
        <f t="shared" si="33"/>
        <v/>
      </c>
      <c r="BL1007" s="67" t="str">
        <f t="shared" si="34"/>
        <v/>
      </c>
      <c r="BM1007" s="65" t="str">
        <f t="shared" si="35"/>
        <v/>
      </c>
      <c r="BN1007" s="70"/>
      <c r="BO1007" s="71">
        <f t="shared" ref="BO1007:BO1010" si="7180">IF(A1007 =2014,F1007,"")</f>
        <v>109025</v>
      </c>
      <c r="BP1007" s="51" t="str">
        <f t="shared" ref="BP1007:BP1010" si="7181">IF(A1007 =2015,F1007,"")</f>
        <v/>
      </c>
      <c r="BQ1007" s="51" t="str">
        <f t="shared" ref="BQ1007:BQ1010" si="7182">IF(A1007 =2016,F1007,"")</f>
        <v/>
      </c>
      <c r="BR1007" s="51" t="str">
        <f t="shared" ref="BR1007:BR1010" si="7183">IF(A1007 =2017,F1007,"")</f>
        <v/>
      </c>
      <c r="BS1007" s="69" t="str">
        <f t="shared" si="2920"/>
        <v/>
      </c>
      <c r="BT1007" s="70"/>
      <c r="BU1007" s="65">
        <f t="shared" ref="BU1007:BU1010" si="7184">IF(A1007 =2014,I1007,"")</f>
        <v>444801</v>
      </c>
      <c r="BV1007" s="68" t="str">
        <f t="shared" ref="BV1007:BV1010" si="7185">IF(A1007 =2015,I1007,"")</f>
        <v/>
      </c>
      <c r="BW1007" s="68" t="str">
        <f t="shared" ref="BW1007:BW1010" si="7186">IF(A1007 =2016,I1007,"")</f>
        <v/>
      </c>
      <c r="BX1007" s="68" t="str">
        <f t="shared" ref="BX1007:BX1010" si="7187">IF(A1007 =2017,I1007,"")</f>
        <v/>
      </c>
      <c r="BY1007" s="67" t="str">
        <f t="shared" si="44"/>
        <v/>
      </c>
      <c r="BZ1007" s="65"/>
      <c r="CA1007" s="65">
        <f t="shared" si="45"/>
        <v>21295</v>
      </c>
      <c r="CB1007" s="67" t="str">
        <f t="shared" si="46"/>
        <v/>
      </c>
      <c r="CC1007" s="67" t="str">
        <f t="shared" si="47"/>
        <v/>
      </c>
      <c r="CD1007" s="67" t="str">
        <f t="shared" si="48"/>
        <v/>
      </c>
      <c r="CE1007" s="67" t="str">
        <f t="shared" si="49"/>
        <v/>
      </c>
      <c r="CF1007" s="65"/>
      <c r="CG1007" s="65">
        <f t="shared" ref="CG1007:CG1010" si="7188">IF(A1007 =2014,Q1007+R1007+S1007+T1007+U1007,"")</f>
        <v>444801</v>
      </c>
      <c r="CH1007" s="68" t="str">
        <f t="shared" ref="CH1007:CH1010" si="7189">IF(A1007 =2015,Q1007+R1007+S1007+T1007+U1007,"")</f>
        <v/>
      </c>
      <c r="CI1007" s="68" t="str">
        <f t="shared" ref="CI1007:CI1010" si="7190">IF(A1007 =2016,Q1007+R1007+S1007+T1007+U1007,"")</f>
        <v/>
      </c>
      <c r="CJ1007" s="68" t="str">
        <f t="shared" ref="CJ1007:CJ1010" si="7191">IF(A1007 =2017,Q1007+R1007+S1007+T1007+U1007,"")</f>
        <v/>
      </c>
      <c r="CK1007" s="67" t="str">
        <f t="shared" si="54"/>
        <v/>
      </c>
      <c r="CL1007" s="65"/>
      <c r="CM1007" s="65">
        <f t="shared" ref="CM1007:CM1010" si="7192">IF(A1007 =2014,Q1007,"")</f>
        <v>230231</v>
      </c>
      <c r="CN1007" s="68" t="str">
        <f t="shared" ref="CN1007:CN1010" si="7193">IF(A1007 =2015,Q1007,"")</f>
        <v/>
      </c>
      <c r="CO1007" s="68" t="str">
        <f t="shared" ref="CO1007:CO1010" si="7194">IF(A1007 =2016,Q1007,"")</f>
        <v/>
      </c>
      <c r="CP1007" s="68" t="str">
        <f t="shared" ref="CP1007:CP1010" si="7195">IF(A1007 =2017,Q1007,"")</f>
        <v/>
      </c>
      <c r="CQ1007" s="67" t="str">
        <f t="shared" si="59"/>
        <v/>
      </c>
      <c r="CR1007" s="65"/>
      <c r="CS1007" s="65">
        <f t="shared" ref="CS1007:CS1010" si="7196">IF(A1007 =2014,R1007,"")</f>
        <v>43657</v>
      </c>
      <c r="CT1007" s="68" t="str">
        <f t="shared" ref="CT1007:CT1010" si="7197">IF(A1007 =2015,R1007,"")</f>
        <v/>
      </c>
      <c r="CU1007" s="68" t="str">
        <f t="shared" ref="CU1007:CU1010" si="7198">IF(A1007 =2016,R1007,"")</f>
        <v/>
      </c>
      <c r="CV1007" s="68" t="str">
        <f t="shared" ref="CV1007:CV1010" si="7199">IF(A1007 =2017,R1007,"")</f>
        <v/>
      </c>
      <c r="CW1007" s="67" t="str">
        <f t="shared" si="64"/>
        <v/>
      </c>
      <c r="CX1007" s="65"/>
      <c r="CY1007" s="65">
        <f t="shared" ref="CY1007:CY1010" si="7200">IF(A1007 =2014,S1007,"")</f>
        <v>98569</v>
      </c>
      <c r="CZ1007" s="68" t="str">
        <f t="shared" ref="CZ1007:CZ1010" si="7201">IF(A1007 =2015,S1007,"")</f>
        <v/>
      </c>
      <c r="DA1007" s="68" t="str">
        <f t="shared" ref="DA1007:DA1010" si="7202">IF(A1007 =2016,S1007,"")</f>
        <v/>
      </c>
      <c r="DB1007" s="68" t="str">
        <f t="shared" ref="DB1007:DB1010" si="7203">IF(A1007 =2017,S1007,"")</f>
        <v/>
      </c>
      <c r="DC1007" s="67" t="str">
        <f t="shared" si="69"/>
        <v/>
      </c>
      <c r="DD1007" s="65"/>
      <c r="DE1007" s="65">
        <f t="shared" ref="DE1007:DE1010" si="7204">IF(A1007 =2014,T1007,"")</f>
        <v>72344</v>
      </c>
      <c r="DF1007" s="51" t="str">
        <f t="shared" ref="DF1007:DF1010" si="7205">IF(A1007 =2015,T1007,"")</f>
        <v/>
      </c>
      <c r="DG1007" s="51" t="str">
        <f t="shared" ref="DG1007:DG1010" si="7206">IF(A1007 =2016,T1007,"")</f>
        <v/>
      </c>
      <c r="DH1007" s="51" t="str">
        <f t="shared" ref="DH1007:DH1010" si="7207">IF(A1007 =2017,T1007,"")</f>
        <v/>
      </c>
      <c r="DI1007" s="69" t="str">
        <f t="shared" si="74"/>
        <v/>
      </c>
      <c r="DJ1007" s="70"/>
      <c r="DK1007" s="65">
        <f t="shared" ref="DK1007:DK1010" si="7208">IF(A1007 =2014,U1007,"")</f>
        <v>0</v>
      </c>
      <c r="DL1007" s="51" t="str">
        <f t="shared" ref="DL1007:DL1010" si="7209">IF(A1007 =2015,U1007,"")</f>
        <v/>
      </c>
      <c r="DM1007" s="51" t="str">
        <f t="shared" ref="DM1007:DM1010" si="7210">IF(A1007 =2016,U1007,"")</f>
        <v/>
      </c>
      <c r="DN1007" s="51" t="str">
        <f t="shared" ref="DN1007:DN1010" si="7211">IF(A1007 =2017,U1007,"")</f>
        <v/>
      </c>
      <c r="DO1007" s="69" t="str">
        <f t="shared" si="79"/>
        <v/>
      </c>
      <c r="DP1007" s="51"/>
      <c r="DQ1007" s="51"/>
      <c r="DR1007" s="51"/>
      <c r="DS1007" s="51"/>
      <c r="DT1007" s="51"/>
      <c r="DU1007" s="181"/>
    </row>
    <row r="1008" spans="1:125" ht="15" x14ac:dyDescent="0.25">
      <c r="A1008" s="50">
        <v>2015</v>
      </c>
      <c r="B1008" s="51" t="s">
        <v>993</v>
      </c>
      <c r="C1008" s="50" t="s">
        <v>994</v>
      </c>
      <c r="D1008" s="53" t="s">
        <v>354</v>
      </c>
      <c r="E1008" s="50" t="s">
        <v>364</v>
      </c>
      <c r="F1008" s="54">
        <v>105572</v>
      </c>
      <c r="G1008" s="54" t="s">
        <v>364</v>
      </c>
      <c r="H1008" s="54">
        <v>102518</v>
      </c>
      <c r="I1008" s="55">
        <v>407799</v>
      </c>
      <c r="J1008" s="50"/>
      <c r="K1008" s="50" t="s">
        <v>2032</v>
      </c>
      <c r="L1008" s="58" t="s">
        <v>2032</v>
      </c>
      <c r="M1008" s="58" t="s">
        <v>2032</v>
      </c>
      <c r="N1008" s="58" t="s">
        <v>2032</v>
      </c>
      <c r="O1008" s="58" t="s">
        <v>2032</v>
      </c>
      <c r="P1008" s="59"/>
      <c r="Q1008" s="60">
        <v>203256</v>
      </c>
      <c r="R1008" s="60">
        <v>42028</v>
      </c>
      <c r="S1008" s="60">
        <v>88483</v>
      </c>
      <c r="T1008" s="60">
        <v>73979</v>
      </c>
      <c r="U1008" s="60">
        <v>53</v>
      </c>
      <c r="V1008" s="79"/>
      <c r="W1008" s="90">
        <f t="shared" si="6033"/>
        <v>407799</v>
      </c>
      <c r="X1008" s="101">
        <v>29489</v>
      </c>
      <c r="Y1008" s="50" t="s">
        <v>167</v>
      </c>
      <c r="Z1008" s="50" t="s">
        <v>354</v>
      </c>
      <c r="AA1008" s="51" t="str">
        <f t="shared" si="7174"/>
        <v/>
      </c>
      <c r="AB1008" s="68" t="str">
        <f t="shared" si="7175"/>
        <v/>
      </c>
      <c r="AC1008" s="68" t="str">
        <f t="shared" si="7176"/>
        <v/>
      </c>
      <c r="AD1008" s="68" t="str">
        <f t="shared" si="7177"/>
        <v/>
      </c>
      <c r="AE1008" s="68" t="str">
        <f t="shared" si="7178"/>
        <v/>
      </c>
      <c r="AF1008" s="68" t="str">
        <f t="shared" si="7179"/>
        <v/>
      </c>
      <c r="AG1008" s="67" t="str">
        <f t="shared" si="7"/>
        <v/>
      </c>
      <c r="AH1008" s="51"/>
      <c r="AI1008" s="51" t="str">
        <f t="shared" si="8"/>
        <v/>
      </c>
      <c r="AJ1008" s="68" t="str">
        <f t="shared" si="9"/>
        <v/>
      </c>
      <c r="AK1008" s="68" t="str">
        <f t="shared" si="10"/>
        <v/>
      </c>
      <c r="AL1008" s="68" t="str">
        <f t="shared" si="11"/>
        <v/>
      </c>
      <c r="AM1008" s="68" t="str">
        <f t="shared" si="12"/>
        <v/>
      </c>
      <c r="AN1008" s="68" t="str">
        <f t="shared" si="13"/>
        <v/>
      </c>
      <c r="AO1008" s="67" t="str">
        <f t="shared" si="14"/>
        <v/>
      </c>
      <c r="AP1008" s="51"/>
      <c r="AQ1008" s="51" t="str">
        <f t="shared" si="15"/>
        <v/>
      </c>
      <c r="AR1008" s="68" t="str">
        <f t="shared" si="16"/>
        <v/>
      </c>
      <c r="AS1008" s="68" t="str">
        <f t="shared" si="17"/>
        <v/>
      </c>
      <c r="AT1008" s="68" t="str">
        <f t="shared" si="18"/>
        <v/>
      </c>
      <c r="AU1008" s="68" t="str">
        <f t="shared" si="19"/>
        <v/>
      </c>
      <c r="AV1008" s="68" t="str">
        <f t="shared" si="20"/>
        <v/>
      </c>
      <c r="AW1008" s="67" t="str">
        <f t="shared" si="21"/>
        <v/>
      </c>
      <c r="AX1008" s="51"/>
      <c r="AY1008" s="51" t="str">
        <f t="shared" si="22"/>
        <v/>
      </c>
      <c r="AZ1008" s="68" t="str">
        <f t="shared" si="23"/>
        <v/>
      </c>
      <c r="BA1008" s="68" t="str">
        <f t="shared" si="24"/>
        <v/>
      </c>
      <c r="BB1008" s="68" t="str">
        <f t="shared" si="25"/>
        <v/>
      </c>
      <c r="BC1008" s="68" t="str">
        <f t="shared" si="26"/>
        <v/>
      </c>
      <c r="BD1008" s="68" t="str">
        <f t="shared" si="27"/>
        <v/>
      </c>
      <c r="BE1008" s="68" t="str">
        <f t="shared" si="28"/>
        <v/>
      </c>
      <c r="BF1008" s="51"/>
      <c r="BG1008" s="69" t="str">
        <f t="shared" si="29"/>
        <v/>
      </c>
      <c r="BH1008" s="67" t="str">
        <f t="shared" si="30"/>
        <v/>
      </c>
      <c r="BI1008" s="67" t="str">
        <f t="shared" si="31"/>
        <v/>
      </c>
      <c r="BJ1008" s="67" t="str">
        <f t="shared" si="32"/>
        <v/>
      </c>
      <c r="BK1008" s="67" t="str">
        <f t="shared" si="33"/>
        <v/>
      </c>
      <c r="BL1008" s="67" t="str">
        <f t="shared" si="34"/>
        <v/>
      </c>
      <c r="BM1008" s="65" t="str">
        <f t="shared" si="35"/>
        <v/>
      </c>
      <c r="BN1008" s="51"/>
      <c r="BO1008" s="51" t="str">
        <f t="shared" si="7180"/>
        <v/>
      </c>
      <c r="BP1008" s="71">
        <f t="shared" si="7181"/>
        <v>105572</v>
      </c>
      <c r="BQ1008" s="51" t="str">
        <f t="shared" si="7182"/>
        <v/>
      </c>
      <c r="BR1008" s="51" t="str">
        <f t="shared" si="7183"/>
        <v/>
      </c>
      <c r="BS1008" s="69" t="str">
        <f t="shared" si="2920"/>
        <v/>
      </c>
      <c r="BT1008" s="51"/>
      <c r="BU1008" s="68" t="str">
        <f t="shared" si="7184"/>
        <v/>
      </c>
      <c r="BV1008" s="65">
        <f t="shared" si="7185"/>
        <v>407799</v>
      </c>
      <c r="BW1008" s="68" t="str">
        <f t="shared" si="7186"/>
        <v/>
      </c>
      <c r="BX1008" s="68" t="str">
        <f t="shared" si="7187"/>
        <v/>
      </c>
      <c r="BY1008" s="67" t="str">
        <f t="shared" si="44"/>
        <v/>
      </c>
      <c r="BZ1008" s="68"/>
      <c r="CA1008" s="65" t="str">
        <f t="shared" si="45"/>
        <v/>
      </c>
      <c r="CB1008" s="67">
        <f t="shared" si="46"/>
        <v>29489</v>
      </c>
      <c r="CC1008" s="67" t="str">
        <f t="shared" si="47"/>
        <v/>
      </c>
      <c r="CD1008" s="67" t="str">
        <f t="shared" si="48"/>
        <v/>
      </c>
      <c r="CE1008" s="67" t="str">
        <f t="shared" si="49"/>
        <v/>
      </c>
      <c r="CF1008" s="68"/>
      <c r="CG1008" s="68" t="str">
        <f t="shared" si="7188"/>
        <v/>
      </c>
      <c r="CH1008" s="65">
        <f t="shared" si="7189"/>
        <v>407799</v>
      </c>
      <c r="CI1008" s="68" t="str">
        <f t="shared" si="7190"/>
        <v/>
      </c>
      <c r="CJ1008" s="68" t="str">
        <f t="shared" si="7191"/>
        <v/>
      </c>
      <c r="CK1008" s="67" t="str">
        <f t="shared" si="54"/>
        <v/>
      </c>
      <c r="CL1008" s="68"/>
      <c r="CM1008" s="68" t="str">
        <f t="shared" si="7192"/>
        <v/>
      </c>
      <c r="CN1008" s="65">
        <f t="shared" si="7193"/>
        <v>203256</v>
      </c>
      <c r="CO1008" s="68" t="str">
        <f t="shared" si="7194"/>
        <v/>
      </c>
      <c r="CP1008" s="68" t="str">
        <f t="shared" si="7195"/>
        <v/>
      </c>
      <c r="CQ1008" s="67" t="str">
        <f t="shared" si="59"/>
        <v/>
      </c>
      <c r="CR1008" s="68"/>
      <c r="CS1008" s="68" t="str">
        <f t="shared" si="7196"/>
        <v/>
      </c>
      <c r="CT1008" s="65">
        <f t="shared" si="7197"/>
        <v>42028</v>
      </c>
      <c r="CU1008" s="68" t="str">
        <f t="shared" si="7198"/>
        <v/>
      </c>
      <c r="CV1008" s="68" t="str">
        <f t="shared" si="7199"/>
        <v/>
      </c>
      <c r="CW1008" s="67" t="str">
        <f t="shared" si="64"/>
        <v/>
      </c>
      <c r="CX1008" s="68"/>
      <c r="CY1008" s="68" t="str">
        <f t="shared" si="7200"/>
        <v/>
      </c>
      <c r="CZ1008" s="65">
        <f t="shared" si="7201"/>
        <v>88483</v>
      </c>
      <c r="DA1008" s="68" t="str">
        <f t="shared" si="7202"/>
        <v/>
      </c>
      <c r="DB1008" s="68" t="str">
        <f t="shared" si="7203"/>
        <v/>
      </c>
      <c r="DC1008" s="67" t="str">
        <f t="shared" si="69"/>
        <v/>
      </c>
      <c r="DD1008" s="68"/>
      <c r="DE1008" s="68" t="str">
        <f t="shared" si="7204"/>
        <v/>
      </c>
      <c r="DF1008" s="65">
        <f t="shared" si="7205"/>
        <v>73979</v>
      </c>
      <c r="DG1008" s="51" t="str">
        <f t="shared" si="7206"/>
        <v/>
      </c>
      <c r="DH1008" s="51" t="str">
        <f t="shared" si="7207"/>
        <v/>
      </c>
      <c r="DI1008" s="69" t="str">
        <f t="shared" si="74"/>
        <v/>
      </c>
      <c r="DJ1008" s="51"/>
      <c r="DK1008" s="51" t="str">
        <f t="shared" si="7208"/>
        <v/>
      </c>
      <c r="DL1008" s="65">
        <f t="shared" si="7209"/>
        <v>53</v>
      </c>
      <c r="DM1008" s="51" t="str">
        <f t="shared" si="7210"/>
        <v/>
      </c>
      <c r="DN1008" s="51" t="str">
        <f t="shared" si="7211"/>
        <v/>
      </c>
      <c r="DO1008" s="69" t="str">
        <f t="shared" si="79"/>
        <v/>
      </c>
      <c r="DP1008" s="51"/>
      <c r="DQ1008" s="51"/>
      <c r="DR1008" s="51"/>
      <c r="DS1008" s="51"/>
      <c r="DT1008" s="51"/>
      <c r="DU1008" s="181"/>
    </row>
    <row r="1009" spans="1:125" ht="15" x14ac:dyDescent="0.25">
      <c r="A1009" s="50">
        <v>2016</v>
      </c>
      <c r="B1009" s="51" t="s">
        <v>993</v>
      </c>
      <c r="C1009" s="50" t="s">
        <v>994</v>
      </c>
      <c r="D1009" s="53" t="s">
        <v>354</v>
      </c>
      <c r="E1009" s="50" t="s">
        <v>364</v>
      </c>
      <c r="F1009" s="54">
        <v>101423</v>
      </c>
      <c r="G1009" s="54" t="s">
        <v>364</v>
      </c>
      <c r="H1009" s="54">
        <v>111041</v>
      </c>
      <c r="I1009" s="55">
        <v>468760</v>
      </c>
      <c r="J1009" s="50"/>
      <c r="K1009" s="50" t="s">
        <v>2032</v>
      </c>
      <c r="L1009" s="58" t="s">
        <v>2032</v>
      </c>
      <c r="M1009" s="58" t="s">
        <v>2032</v>
      </c>
      <c r="N1009" s="58" t="s">
        <v>2032</v>
      </c>
      <c r="O1009" s="58" t="s">
        <v>2032</v>
      </c>
      <c r="P1009" s="59"/>
      <c r="Q1009" s="60">
        <v>240212</v>
      </c>
      <c r="R1009" s="60">
        <v>83456</v>
      </c>
      <c r="S1009" s="60">
        <v>83835</v>
      </c>
      <c r="T1009" s="60">
        <v>61182</v>
      </c>
      <c r="U1009" s="60">
        <v>75</v>
      </c>
      <c r="V1009" s="79"/>
      <c r="W1009" s="90">
        <f t="shared" si="6033"/>
        <v>468760</v>
      </c>
      <c r="X1009" s="101">
        <v>501602</v>
      </c>
      <c r="Y1009" s="50" t="s">
        <v>167</v>
      </c>
      <c r="Z1009" s="50" t="s">
        <v>354</v>
      </c>
      <c r="AA1009" s="51" t="str">
        <f t="shared" si="7174"/>
        <v/>
      </c>
      <c r="AB1009" s="68" t="str">
        <f t="shared" si="7175"/>
        <v/>
      </c>
      <c r="AC1009" s="68" t="str">
        <f t="shared" si="7176"/>
        <v/>
      </c>
      <c r="AD1009" s="68" t="str">
        <f t="shared" si="7177"/>
        <v/>
      </c>
      <c r="AE1009" s="68" t="str">
        <f t="shared" si="7178"/>
        <v/>
      </c>
      <c r="AF1009" s="68" t="str">
        <f t="shared" si="7179"/>
        <v/>
      </c>
      <c r="AG1009" s="67" t="str">
        <f t="shared" si="7"/>
        <v/>
      </c>
      <c r="AH1009" s="51"/>
      <c r="AI1009" s="51" t="str">
        <f t="shared" si="8"/>
        <v/>
      </c>
      <c r="AJ1009" s="68" t="str">
        <f t="shared" si="9"/>
        <v/>
      </c>
      <c r="AK1009" s="68" t="str">
        <f t="shared" si="10"/>
        <v/>
      </c>
      <c r="AL1009" s="68" t="str">
        <f t="shared" si="11"/>
        <v/>
      </c>
      <c r="AM1009" s="68" t="str">
        <f t="shared" si="12"/>
        <v/>
      </c>
      <c r="AN1009" s="68" t="str">
        <f t="shared" si="13"/>
        <v/>
      </c>
      <c r="AO1009" s="67" t="str">
        <f t="shared" si="14"/>
        <v/>
      </c>
      <c r="AP1009" s="51"/>
      <c r="AQ1009" s="51" t="str">
        <f t="shared" si="15"/>
        <v/>
      </c>
      <c r="AR1009" s="68" t="str">
        <f t="shared" si="16"/>
        <v/>
      </c>
      <c r="AS1009" s="68" t="str">
        <f t="shared" si="17"/>
        <v/>
      </c>
      <c r="AT1009" s="68" t="str">
        <f t="shared" si="18"/>
        <v/>
      </c>
      <c r="AU1009" s="68" t="str">
        <f t="shared" si="19"/>
        <v/>
      </c>
      <c r="AV1009" s="68" t="str">
        <f t="shared" si="20"/>
        <v/>
      </c>
      <c r="AW1009" s="67" t="str">
        <f t="shared" si="21"/>
        <v/>
      </c>
      <c r="AX1009" s="51"/>
      <c r="AY1009" s="51" t="str">
        <f t="shared" si="22"/>
        <v/>
      </c>
      <c r="AZ1009" s="68" t="str">
        <f t="shared" si="23"/>
        <v/>
      </c>
      <c r="BA1009" s="68" t="str">
        <f t="shared" si="24"/>
        <v/>
      </c>
      <c r="BB1009" s="68" t="str">
        <f t="shared" si="25"/>
        <v/>
      </c>
      <c r="BC1009" s="68" t="str">
        <f t="shared" si="26"/>
        <v/>
      </c>
      <c r="BD1009" s="68" t="str">
        <f t="shared" si="27"/>
        <v/>
      </c>
      <c r="BE1009" s="68" t="str">
        <f t="shared" si="28"/>
        <v/>
      </c>
      <c r="BF1009" s="51"/>
      <c r="BG1009" s="69" t="str">
        <f t="shared" si="29"/>
        <v/>
      </c>
      <c r="BH1009" s="67" t="str">
        <f t="shared" si="30"/>
        <v/>
      </c>
      <c r="BI1009" s="67" t="str">
        <f t="shared" si="31"/>
        <v/>
      </c>
      <c r="BJ1009" s="67" t="str">
        <f t="shared" si="32"/>
        <v/>
      </c>
      <c r="BK1009" s="67" t="str">
        <f t="shared" si="33"/>
        <v/>
      </c>
      <c r="BL1009" s="67" t="str">
        <f t="shared" si="34"/>
        <v/>
      </c>
      <c r="BM1009" s="65" t="str">
        <f t="shared" si="35"/>
        <v/>
      </c>
      <c r="BN1009" s="51"/>
      <c r="BO1009" s="51" t="str">
        <f t="shared" si="7180"/>
        <v/>
      </c>
      <c r="BP1009" s="51" t="str">
        <f t="shared" si="7181"/>
        <v/>
      </c>
      <c r="BQ1009" s="71">
        <f t="shared" si="7182"/>
        <v>101423</v>
      </c>
      <c r="BR1009" s="51" t="str">
        <f t="shared" si="7183"/>
        <v/>
      </c>
      <c r="BS1009" s="69" t="str">
        <f t="shared" si="2920"/>
        <v/>
      </c>
      <c r="BT1009" s="51"/>
      <c r="BU1009" s="68" t="str">
        <f t="shared" si="7184"/>
        <v/>
      </c>
      <c r="BV1009" s="68" t="str">
        <f t="shared" si="7185"/>
        <v/>
      </c>
      <c r="BW1009" s="65">
        <f t="shared" si="7186"/>
        <v>468760</v>
      </c>
      <c r="BX1009" s="68" t="str">
        <f t="shared" si="7187"/>
        <v/>
      </c>
      <c r="BY1009" s="67" t="str">
        <f t="shared" si="44"/>
        <v/>
      </c>
      <c r="BZ1009" s="68"/>
      <c r="CA1009" s="65" t="str">
        <f t="shared" si="45"/>
        <v/>
      </c>
      <c r="CB1009" s="67" t="str">
        <f t="shared" si="46"/>
        <v/>
      </c>
      <c r="CC1009" s="67">
        <f t="shared" si="47"/>
        <v>501602</v>
      </c>
      <c r="CD1009" s="67" t="str">
        <f t="shared" si="48"/>
        <v/>
      </c>
      <c r="CE1009" s="67" t="str">
        <f t="shared" si="49"/>
        <v/>
      </c>
      <c r="CF1009" s="68"/>
      <c r="CG1009" s="68" t="str">
        <f t="shared" si="7188"/>
        <v/>
      </c>
      <c r="CH1009" s="68" t="str">
        <f t="shared" si="7189"/>
        <v/>
      </c>
      <c r="CI1009" s="65">
        <f t="shared" si="7190"/>
        <v>468760</v>
      </c>
      <c r="CJ1009" s="68" t="str">
        <f t="shared" si="7191"/>
        <v/>
      </c>
      <c r="CK1009" s="67" t="str">
        <f t="shared" si="54"/>
        <v/>
      </c>
      <c r="CL1009" s="68"/>
      <c r="CM1009" s="68" t="str">
        <f t="shared" si="7192"/>
        <v/>
      </c>
      <c r="CN1009" s="68" t="str">
        <f t="shared" si="7193"/>
        <v/>
      </c>
      <c r="CO1009" s="65">
        <f t="shared" si="7194"/>
        <v>240212</v>
      </c>
      <c r="CP1009" s="68" t="str">
        <f t="shared" si="7195"/>
        <v/>
      </c>
      <c r="CQ1009" s="67" t="str">
        <f t="shared" si="59"/>
        <v/>
      </c>
      <c r="CR1009" s="68"/>
      <c r="CS1009" s="68" t="str">
        <f t="shared" si="7196"/>
        <v/>
      </c>
      <c r="CT1009" s="68" t="str">
        <f t="shared" si="7197"/>
        <v/>
      </c>
      <c r="CU1009" s="65">
        <f t="shared" si="7198"/>
        <v>83456</v>
      </c>
      <c r="CV1009" s="68" t="str">
        <f t="shared" si="7199"/>
        <v/>
      </c>
      <c r="CW1009" s="67" t="str">
        <f t="shared" si="64"/>
        <v/>
      </c>
      <c r="CX1009" s="68"/>
      <c r="CY1009" s="68" t="str">
        <f t="shared" si="7200"/>
        <v/>
      </c>
      <c r="CZ1009" s="68" t="str">
        <f t="shared" si="7201"/>
        <v/>
      </c>
      <c r="DA1009" s="65">
        <f t="shared" si="7202"/>
        <v>83835</v>
      </c>
      <c r="DB1009" s="68" t="str">
        <f t="shared" si="7203"/>
        <v/>
      </c>
      <c r="DC1009" s="67" t="str">
        <f t="shared" si="69"/>
        <v/>
      </c>
      <c r="DD1009" s="68"/>
      <c r="DE1009" s="68" t="str">
        <f t="shared" si="7204"/>
        <v/>
      </c>
      <c r="DF1009" s="51" t="str">
        <f t="shared" si="7205"/>
        <v/>
      </c>
      <c r="DG1009" s="65">
        <f t="shared" si="7206"/>
        <v>61182</v>
      </c>
      <c r="DH1009" s="51" t="str">
        <f t="shared" si="7207"/>
        <v/>
      </c>
      <c r="DI1009" s="69" t="str">
        <f t="shared" si="74"/>
        <v/>
      </c>
      <c r="DJ1009" s="51"/>
      <c r="DK1009" s="51" t="str">
        <f t="shared" si="7208"/>
        <v/>
      </c>
      <c r="DL1009" s="51" t="str">
        <f t="shared" si="7209"/>
        <v/>
      </c>
      <c r="DM1009" s="65">
        <f t="shared" si="7210"/>
        <v>75</v>
      </c>
      <c r="DN1009" s="51" t="str">
        <f t="shared" si="7211"/>
        <v/>
      </c>
      <c r="DO1009" s="69" t="str">
        <f t="shared" si="79"/>
        <v/>
      </c>
      <c r="DP1009" s="51"/>
      <c r="DQ1009" s="51"/>
      <c r="DR1009" s="51"/>
      <c r="DS1009" s="51"/>
      <c r="DT1009" s="51"/>
      <c r="DU1009" s="181"/>
    </row>
    <row r="1010" spans="1:125" ht="15" x14ac:dyDescent="0.25">
      <c r="A1010" s="50">
        <v>2017</v>
      </c>
      <c r="B1010" s="51" t="s">
        <v>993</v>
      </c>
      <c r="C1010" s="50" t="s">
        <v>994</v>
      </c>
      <c r="D1010" s="53" t="s">
        <v>354</v>
      </c>
      <c r="E1010" s="50" t="s">
        <v>364</v>
      </c>
      <c r="F1010" s="54">
        <v>89260</v>
      </c>
      <c r="G1010" s="54" t="s">
        <v>364</v>
      </c>
      <c r="H1010" s="54">
        <v>109260</v>
      </c>
      <c r="I1010" s="55">
        <v>461687</v>
      </c>
      <c r="J1010" s="50"/>
      <c r="K1010" s="50" t="s">
        <v>2032</v>
      </c>
      <c r="L1010" s="58" t="s">
        <v>2032</v>
      </c>
      <c r="M1010" s="58" t="s">
        <v>2032</v>
      </c>
      <c r="N1010" s="58" t="s">
        <v>2032</v>
      </c>
      <c r="O1010" s="58" t="s">
        <v>2032</v>
      </c>
      <c r="P1010" s="59"/>
      <c r="Q1010" s="60">
        <v>225475</v>
      </c>
      <c r="R1010" s="60">
        <v>101579</v>
      </c>
      <c r="S1010" s="60">
        <v>74927</v>
      </c>
      <c r="T1010" s="60">
        <v>58067</v>
      </c>
      <c r="U1010" s="60">
        <v>1639</v>
      </c>
      <c r="V1010" s="79"/>
      <c r="W1010" s="90">
        <f t="shared" si="6033"/>
        <v>461687</v>
      </c>
      <c r="X1010" s="101">
        <v>87546</v>
      </c>
      <c r="Y1010" s="50" t="s">
        <v>167</v>
      </c>
      <c r="Z1010" s="50" t="s">
        <v>354</v>
      </c>
      <c r="AA1010" s="51" t="str">
        <f t="shared" si="7174"/>
        <v/>
      </c>
      <c r="AB1010" s="68" t="str">
        <f t="shared" si="7175"/>
        <v/>
      </c>
      <c r="AC1010" s="68" t="str">
        <f t="shared" si="7176"/>
        <v/>
      </c>
      <c r="AD1010" s="68" t="str">
        <f t="shared" si="7177"/>
        <v/>
      </c>
      <c r="AE1010" s="68" t="str">
        <f t="shared" si="7178"/>
        <v/>
      </c>
      <c r="AF1010" s="68" t="str">
        <f t="shared" si="7179"/>
        <v/>
      </c>
      <c r="AG1010" s="67" t="str">
        <f t="shared" si="7"/>
        <v/>
      </c>
      <c r="AH1010" s="51"/>
      <c r="AI1010" s="51" t="str">
        <f t="shared" si="8"/>
        <v/>
      </c>
      <c r="AJ1010" s="68" t="str">
        <f t="shared" si="9"/>
        <v/>
      </c>
      <c r="AK1010" s="68" t="str">
        <f t="shared" si="10"/>
        <v/>
      </c>
      <c r="AL1010" s="68" t="str">
        <f t="shared" si="11"/>
        <v/>
      </c>
      <c r="AM1010" s="68" t="str">
        <f t="shared" si="12"/>
        <v/>
      </c>
      <c r="AN1010" s="68" t="str">
        <f t="shared" si="13"/>
        <v/>
      </c>
      <c r="AO1010" s="67" t="str">
        <f t="shared" si="14"/>
        <v/>
      </c>
      <c r="AP1010" s="51"/>
      <c r="AQ1010" s="51" t="str">
        <f t="shared" si="15"/>
        <v/>
      </c>
      <c r="AR1010" s="68" t="str">
        <f t="shared" si="16"/>
        <v/>
      </c>
      <c r="AS1010" s="68" t="str">
        <f t="shared" si="17"/>
        <v/>
      </c>
      <c r="AT1010" s="68" t="str">
        <f t="shared" si="18"/>
        <v/>
      </c>
      <c r="AU1010" s="68" t="str">
        <f t="shared" si="19"/>
        <v/>
      </c>
      <c r="AV1010" s="68" t="str">
        <f t="shared" si="20"/>
        <v/>
      </c>
      <c r="AW1010" s="67" t="str">
        <f t="shared" si="21"/>
        <v/>
      </c>
      <c r="AX1010" s="51"/>
      <c r="AY1010" s="51" t="str">
        <f t="shared" si="22"/>
        <v/>
      </c>
      <c r="AZ1010" s="68" t="str">
        <f t="shared" si="23"/>
        <v/>
      </c>
      <c r="BA1010" s="68" t="str">
        <f t="shared" si="24"/>
        <v/>
      </c>
      <c r="BB1010" s="68" t="str">
        <f t="shared" si="25"/>
        <v/>
      </c>
      <c r="BC1010" s="68" t="str">
        <f t="shared" si="26"/>
        <v/>
      </c>
      <c r="BD1010" s="68" t="str">
        <f t="shared" si="27"/>
        <v/>
      </c>
      <c r="BE1010" s="68" t="str">
        <f t="shared" si="28"/>
        <v/>
      </c>
      <c r="BF1010" s="51"/>
      <c r="BG1010" s="69" t="str">
        <f t="shared" si="29"/>
        <v/>
      </c>
      <c r="BH1010" s="67" t="str">
        <f t="shared" si="30"/>
        <v/>
      </c>
      <c r="BI1010" s="67" t="str">
        <f t="shared" si="31"/>
        <v/>
      </c>
      <c r="BJ1010" s="67" t="str">
        <f t="shared" si="32"/>
        <v/>
      </c>
      <c r="BK1010" s="67" t="str">
        <f t="shared" si="33"/>
        <v/>
      </c>
      <c r="BL1010" s="67" t="str">
        <f t="shared" si="34"/>
        <v/>
      </c>
      <c r="BM1010" s="65" t="str">
        <f t="shared" si="35"/>
        <v/>
      </c>
      <c r="BN1010" s="51"/>
      <c r="BO1010" s="51" t="str">
        <f t="shared" si="7180"/>
        <v/>
      </c>
      <c r="BP1010" s="51" t="str">
        <f t="shared" si="7181"/>
        <v/>
      </c>
      <c r="BQ1010" s="51" t="str">
        <f t="shared" si="7182"/>
        <v/>
      </c>
      <c r="BR1010" s="71">
        <f t="shared" si="7183"/>
        <v>89260</v>
      </c>
      <c r="BS1010" s="69" t="str">
        <f t="shared" si="2920"/>
        <v/>
      </c>
      <c r="BT1010" s="51"/>
      <c r="BU1010" s="68" t="str">
        <f t="shared" si="7184"/>
        <v/>
      </c>
      <c r="BV1010" s="68" t="str">
        <f t="shared" si="7185"/>
        <v/>
      </c>
      <c r="BW1010" s="68" t="str">
        <f t="shared" si="7186"/>
        <v/>
      </c>
      <c r="BX1010" s="65">
        <f t="shared" si="7187"/>
        <v>461687</v>
      </c>
      <c r="BY1010" s="67" t="str">
        <f t="shared" si="44"/>
        <v/>
      </c>
      <c r="BZ1010" s="68"/>
      <c r="CA1010" s="65" t="str">
        <f t="shared" si="45"/>
        <v/>
      </c>
      <c r="CB1010" s="67" t="str">
        <f t="shared" si="46"/>
        <v/>
      </c>
      <c r="CC1010" s="67" t="str">
        <f t="shared" si="47"/>
        <v/>
      </c>
      <c r="CD1010" s="67">
        <f t="shared" si="48"/>
        <v>87546</v>
      </c>
      <c r="CE1010" s="67" t="str">
        <f t="shared" si="49"/>
        <v/>
      </c>
      <c r="CF1010" s="68"/>
      <c r="CG1010" s="68" t="str">
        <f t="shared" si="7188"/>
        <v/>
      </c>
      <c r="CH1010" s="68" t="str">
        <f t="shared" si="7189"/>
        <v/>
      </c>
      <c r="CI1010" s="68" t="str">
        <f t="shared" si="7190"/>
        <v/>
      </c>
      <c r="CJ1010" s="65">
        <f t="shared" si="7191"/>
        <v>461687</v>
      </c>
      <c r="CK1010" s="67" t="str">
        <f t="shared" si="54"/>
        <v/>
      </c>
      <c r="CL1010" s="68"/>
      <c r="CM1010" s="68" t="str">
        <f t="shared" si="7192"/>
        <v/>
      </c>
      <c r="CN1010" s="68" t="str">
        <f t="shared" si="7193"/>
        <v/>
      </c>
      <c r="CO1010" s="68" t="str">
        <f t="shared" si="7194"/>
        <v/>
      </c>
      <c r="CP1010" s="65">
        <f t="shared" si="7195"/>
        <v>225475</v>
      </c>
      <c r="CQ1010" s="67" t="str">
        <f t="shared" si="59"/>
        <v/>
      </c>
      <c r="CR1010" s="68"/>
      <c r="CS1010" s="68" t="str">
        <f t="shared" si="7196"/>
        <v/>
      </c>
      <c r="CT1010" s="68" t="str">
        <f t="shared" si="7197"/>
        <v/>
      </c>
      <c r="CU1010" s="68" t="str">
        <f t="shared" si="7198"/>
        <v/>
      </c>
      <c r="CV1010" s="65">
        <f t="shared" si="7199"/>
        <v>101579</v>
      </c>
      <c r="CW1010" s="67" t="str">
        <f t="shared" si="64"/>
        <v/>
      </c>
      <c r="CX1010" s="68"/>
      <c r="CY1010" s="68" t="str">
        <f t="shared" si="7200"/>
        <v/>
      </c>
      <c r="CZ1010" s="68" t="str">
        <f t="shared" si="7201"/>
        <v/>
      </c>
      <c r="DA1010" s="68" t="str">
        <f t="shared" si="7202"/>
        <v/>
      </c>
      <c r="DB1010" s="65">
        <f t="shared" si="7203"/>
        <v>74927</v>
      </c>
      <c r="DC1010" s="67" t="str">
        <f t="shared" si="69"/>
        <v/>
      </c>
      <c r="DD1010" s="68"/>
      <c r="DE1010" s="68" t="str">
        <f t="shared" si="7204"/>
        <v/>
      </c>
      <c r="DF1010" s="51" t="str">
        <f t="shared" si="7205"/>
        <v/>
      </c>
      <c r="DG1010" s="51" t="str">
        <f t="shared" si="7206"/>
        <v/>
      </c>
      <c r="DH1010" s="65">
        <f t="shared" si="7207"/>
        <v>58067</v>
      </c>
      <c r="DI1010" s="69" t="str">
        <f t="shared" si="74"/>
        <v/>
      </c>
      <c r="DJ1010" s="51"/>
      <c r="DK1010" s="51" t="str">
        <f t="shared" si="7208"/>
        <v/>
      </c>
      <c r="DL1010" s="51" t="str">
        <f t="shared" si="7209"/>
        <v/>
      </c>
      <c r="DM1010" s="51" t="str">
        <f t="shared" si="7210"/>
        <v/>
      </c>
      <c r="DN1010" s="65">
        <f t="shared" si="7211"/>
        <v>1639</v>
      </c>
      <c r="DO1010" s="69" t="str">
        <f t="shared" si="79"/>
        <v/>
      </c>
      <c r="DP1010" s="51"/>
      <c r="DQ1010" s="51"/>
      <c r="DR1010" s="51"/>
      <c r="DS1010" s="51"/>
      <c r="DT1010" s="51"/>
      <c r="DU1010" s="181"/>
    </row>
    <row r="1011" spans="1:125" ht="15" x14ac:dyDescent="0.25">
      <c r="A1011" s="50">
        <v>2018</v>
      </c>
      <c r="B1011" s="51" t="s">
        <v>993</v>
      </c>
      <c r="C1011" s="50" t="s">
        <v>994</v>
      </c>
      <c r="D1011" s="170" t="s">
        <v>354</v>
      </c>
      <c r="E1011" s="50" t="s">
        <v>364</v>
      </c>
      <c r="F1011" s="89">
        <v>86060</v>
      </c>
      <c r="G1011" s="89">
        <v>0</v>
      </c>
      <c r="H1011" s="89">
        <v>110857</v>
      </c>
      <c r="I1011" s="90">
        <v>496128</v>
      </c>
      <c r="J1011" s="50"/>
      <c r="K1011" s="50" t="s">
        <v>2032</v>
      </c>
      <c r="L1011" s="58"/>
      <c r="M1011" s="58"/>
      <c r="N1011" s="58"/>
      <c r="O1011" s="58"/>
      <c r="P1011" s="91"/>
      <c r="Q1011" s="92">
        <v>333723</v>
      </c>
      <c r="R1011" s="92">
        <v>29134</v>
      </c>
      <c r="S1011" s="92">
        <v>74622</v>
      </c>
      <c r="T1011" s="92">
        <v>58649</v>
      </c>
      <c r="U1011" s="94"/>
      <c r="V1011" s="94"/>
      <c r="W1011" s="90">
        <f t="shared" si="6033"/>
        <v>496128</v>
      </c>
      <c r="X1011" s="101">
        <v>0</v>
      </c>
      <c r="Y1011" s="56" t="s">
        <v>167</v>
      </c>
      <c r="Z1011" s="50"/>
      <c r="AA1011" s="51"/>
      <c r="AB1011" s="68"/>
      <c r="AC1011" s="68"/>
      <c r="AD1011" s="68"/>
      <c r="AE1011" s="68"/>
      <c r="AF1011" s="68"/>
      <c r="AG1011" s="67" t="str">
        <f t="shared" si="7"/>
        <v/>
      </c>
      <c r="AH1011" s="51"/>
      <c r="AI1011" s="51" t="str">
        <f t="shared" si="8"/>
        <v/>
      </c>
      <c r="AJ1011" s="68" t="str">
        <f t="shared" si="9"/>
        <v/>
      </c>
      <c r="AK1011" s="68" t="str">
        <f t="shared" si="10"/>
        <v/>
      </c>
      <c r="AL1011" s="68" t="str">
        <f t="shared" si="11"/>
        <v/>
      </c>
      <c r="AM1011" s="68" t="str">
        <f t="shared" si="12"/>
        <v/>
      </c>
      <c r="AN1011" s="68" t="str">
        <f t="shared" si="13"/>
        <v/>
      </c>
      <c r="AO1011" s="67" t="str">
        <f t="shared" si="14"/>
        <v/>
      </c>
      <c r="AP1011" s="51"/>
      <c r="AQ1011" s="51" t="str">
        <f t="shared" si="15"/>
        <v/>
      </c>
      <c r="AR1011" s="68" t="str">
        <f t="shared" si="16"/>
        <v/>
      </c>
      <c r="AS1011" s="68" t="str">
        <f t="shared" si="17"/>
        <v/>
      </c>
      <c r="AT1011" s="68" t="str">
        <f t="shared" si="18"/>
        <v/>
      </c>
      <c r="AU1011" s="68" t="str">
        <f t="shared" si="19"/>
        <v/>
      </c>
      <c r="AV1011" s="68" t="str">
        <f t="shared" si="20"/>
        <v/>
      </c>
      <c r="AW1011" s="67" t="str">
        <f t="shared" si="21"/>
        <v/>
      </c>
      <c r="AX1011" s="51"/>
      <c r="AY1011" s="51" t="str">
        <f t="shared" si="22"/>
        <v/>
      </c>
      <c r="AZ1011" s="68" t="str">
        <f t="shared" si="23"/>
        <v/>
      </c>
      <c r="BA1011" s="68" t="str">
        <f t="shared" si="24"/>
        <v/>
      </c>
      <c r="BB1011" s="68" t="str">
        <f t="shared" si="25"/>
        <v/>
      </c>
      <c r="BC1011" s="68" t="str">
        <f t="shared" si="26"/>
        <v/>
      </c>
      <c r="BD1011" s="68" t="str">
        <f t="shared" si="27"/>
        <v/>
      </c>
      <c r="BE1011" s="68" t="str">
        <f t="shared" si="28"/>
        <v/>
      </c>
      <c r="BF1011" s="51"/>
      <c r="BG1011" s="69" t="str">
        <f t="shared" si="29"/>
        <v/>
      </c>
      <c r="BH1011" s="67" t="str">
        <f t="shared" si="30"/>
        <v/>
      </c>
      <c r="BI1011" s="67" t="str">
        <f t="shared" si="31"/>
        <v/>
      </c>
      <c r="BJ1011" s="67" t="str">
        <f t="shared" si="32"/>
        <v/>
      </c>
      <c r="BK1011" s="67" t="str">
        <f t="shared" si="33"/>
        <v/>
      </c>
      <c r="BL1011" s="67" t="str">
        <f t="shared" si="34"/>
        <v/>
      </c>
      <c r="BM1011" s="65" t="str">
        <f t="shared" si="35"/>
        <v/>
      </c>
      <c r="BN1011" s="51"/>
      <c r="BO1011" s="51"/>
      <c r="BP1011" s="70"/>
      <c r="BQ1011" s="51"/>
      <c r="BR1011" s="51"/>
      <c r="BS1011" s="96">
        <f t="shared" si="2920"/>
        <v>86060</v>
      </c>
      <c r="BT1011" s="51"/>
      <c r="BU1011" s="68"/>
      <c r="BV1011" s="65"/>
      <c r="BW1011" s="68"/>
      <c r="BX1011" s="68"/>
      <c r="BY1011" s="67">
        <f t="shared" si="44"/>
        <v>496128</v>
      </c>
      <c r="BZ1011" s="68"/>
      <c r="CA1011" s="65" t="str">
        <f t="shared" si="45"/>
        <v/>
      </c>
      <c r="CB1011" s="67" t="str">
        <f t="shared" si="46"/>
        <v/>
      </c>
      <c r="CC1011" s="67" t="str">
        <f t="shared" si="47"/>
        <v/>
      </c>
      <c r="CD1011" s="67" t="str">
        <f t="shared" si="48"/>
        <v/>
      </c>
      <c r="CE1011" s="67">
        <f t="shared" si="49"/>
        <v>0</v>
      </c>
      <c r="CF1011" s="68"/>
      <c r="CG1011" s="68"/>
      <c r="CH1011" s="65"/>
      <c r="CI1011" s="68"/>
      <c r="CJ1011" s="68"/>
      <c r="CK1011" s="67">
        <f t="shared" si="54"/>
        <v>496128</v>
      </c>
      <c r="CL1011" s="68"/>
      <c r="CM1011" s="68"/>
      <c r="CN1011" s="65"/>
      <c r="CO1011" s="68"/>
      <c r="CP1011" s="68"/>
      <c r="CQ1011" s="67">
        <f t="shared" si="59"/>
        <v>333723</v>
      </c>
      <c r="CR1011" s="68"/>
      <c r="CS1011" s="68"/>
      <c r="CT1011" s="65"/>
      <c r="CU1011" s="68"/>
      <c r="CV1011" s="68"/>
      <c r="CW1011" s="67">
        <f t="shared" si="64"/>
        <v>29134</v>
      </c>
      <c r="CX1011" s="68"/>
      <c r="CY1011" s="68"/>
      <c r="CZ1011" s="65"/>
      <c r="DA1011" s="68"/>
      <c r="DB1011" s="68"/>
      <c r="DC1011" s="67">
        <f t="shared" si="69"/>
        <v>74622</v>
      </c>
      <c r="DD1011" s="68"/>
      <c r="DE1011" s="68"/>
      <c r="DF1011" s="70"/>
      <c r="DG1011" s="51"/>
      <c r="DH1011" s="51"/>
      <c r="DI1011" s="67">
        <f t="shared" si="74"/>
        <v>58649</v>
      </c>
      <c r="DJ1011" s="51"/>
      <c r="DK1011" s="51"/>
      <c r="DL1011" s="70"/>
      <c r="DM1011" s="51"/>
      <c r="DN1011" s="51"/>
      <c r="DO1011" s="67">
        <f t="shared" si="79"/>
        <v>333723</v>
      </c>
      <c r="DP1011" s="51"/>
      <c r="DQ1011" s="51"/>
      <c r="DR1011" s="51"/>
      <c r="DS1011" s="51"/>
      <c r="DT1011" s="51"/>
      <c r="DU1011" s="181"/>
    </row>
    <row r="1012" spans="1:125" ht="15" x14ac:dyDescent="0.25">
      <c r="A1012" s="50"/>
      <c r="B1012" s="51"/>
      <c r="C1012" s="50"/>
      <c r="D1012" s="53"/>
      <c r="E1012" s="50"/>
      <c r="F1012" s="220"/>
      <c r="G1012" s="220"/>
      <c r="H1012" s="220"/>
      <c r="I1012" s="61"/>
      <c r="J1012" s="50"/>
      <c r="K1012" s="50" t="s">
        <v>2032</v>
      </c>
      <c r="L1012" s="58"/>
      <c r="M1012" s="58"/>
      <c r="N1012" s="58"/>
      <c r="O1012" s="58"/>
      <c r="P1012" s="59"/>
      <c r="Q1012" s="60"/>
      <c r="R1012" s="60"/>
      <c r="S1012" s="60"/>
      <c r="T1012" s="60"/>
      <c r="U1012" s="60"/>
      <c r="V1012" s="79"/>
      <c r="W1012" s="90">
        <f t="shared" si="6033"/>
        <v>0</v>
      </c>
      <c r="X1012" s="101">
        <v>0</v>
      </c>
      <c r="Y1012" s="50"/>
      <c r="Z1012" s="50"/>
      <c r="AA1012" s="51"/>
      <c r="AB1012" s="68"/>
      <c r="AC1012" s="68"/>
      <c r="AD1012" s="68"/>
      <c r="AE1012" s="68"/>
      <c r="AF1012" s="68"/>
      <c r="AG1012" s="67" t="str">
        <f t="shared" si="7"/>
        <v/>
      </c>
      <c r="AH1012" s="51"/>
      <c r="AI1012" s="51" t="str">
        <f t="shared" si="8"/>
        <v/>
      </c>
      <c r="AJ1012" s="68" t="str">
        <f t="shared" si="9"/>
        <v/>
      </c>
      <c r="AK1012" s="68" t="str">
        <f t="shared" si="10"/>
        <v/>
      </c>
      <c r="AL1012" s="68" t="str">
        <f t="shared" si="11"/>
        <v/>
      </c>
      <c r="AM1012" s="68" t="str">
        <f t="shared" si="12"/>
        <v/>
      </c>
      <c r="AN1012" s="68" t="str">
        <f t="shared" si="13"/>
        <v/>
      </c>
      <c r="AO1012" s="67" t="str">
        <f t="shared" si="14"/>
        <v/>
      </c>
      <c r="AP1012" s="51"/>
      <c r="AQ1012" s="51" t="str">
        <f t="shared" si="15"/>
        <v/>
      </c>
      <c r="AR1012" s="68" t="str">
        <f t="shared" si="16"/>
        <v/>
      </c>
      <c r="AS1012" s="68" t="str">
        <f t="shared" si="17"/>
        <v/>
      </c>
      <c r="AT1012" s="68" t="str">
        <f t="shared" si="18"/>
        <v/>
      </c>
      <c r="AU1012" s="68" t="str">
        <f t="shared" si="19"/>
        <v/>
      </c>
      <c r="AV1012" s="68" t="str">
        <f t="shared" si="20"/>
        <v/>
      </c>
      <c r="AW1012" s="67" t="str">
        <f t="shared" si="21"/>
        <v/>
      </c>
      <c r="AX1012" s="51"/>
      <c r="AY1012" s="51" t="str">
        <f t="shared" si="22"/>
        <v/>
      </c>
      <c r="AZ1012" s="68" t="str">
        <f t="shared" si="23"/>
        <v/>
      </c>
      <c r="BA1012" s="68" t="str">
        <f t="shared" si="24"/>
        <v/>
      </c>
      <c r="BB1012" s="68" t="str">
        <f t="shared" si="25"/>
        <v/>
      </c>
      <c r="BC1012" s="68" t="str">
        <f t="shared" si="26"/>
        <v/>
      </c>
      <c r="BD1012" s="68" t="str">
        <f t="shared" si="27"/>
        <v/>
      </c>
      <c r="BE1012" s="68" t="str">
        <f t="shared" si="28"/>
        <v/>
      </c>
      <c r="BF1012" s="51"/>
      <c r="BG1012" s="69" t="str">
        <f t="shared" si="29"/>
        <v/>
      </c>
      <c r="BH1012" s="67" t="str">
        <f t="shared" si="30"/>
        <v/>
      </c>
      <c r="BI1012" s="67" t="str">
        <f t="shared" si="31"/>
        <v/>
      </c>
      <c r="BJ1012" s="67" t="str">
        <f t="shared" si="32"/>
        <v/>
      </c>
      <c r="BK1012" s="67" t="str">
        <f t="shared" si="33"/>
        <v/>
      </c>
      <c r="BL1012" s="67" t="str">
        <f t="shared" si="34"/>
        <v/>
      </c>
      <c r="BM1012" s="65" t="str">
        <f t="shared" si="35"/>
        <v/>
      </c>
      <c r="BN1012" s="51"/>
      <c r="BO1012" s="51"/>
      <c r="BP1012" s="70"/>
      <c r="BQ1012" s="51"/>
      <c r="BR1012" s="51"/>
      <c r="BS1012" s="69" t="str">
        <f t="shared" si="2920"/>
        <v/>
      </c>
      <c r="BT1012" s="51"/>
      <c r="BU1012" s="68"/>
      <c r="BV1012" s="65"/>
      <c r="BW1012" s="68"/>
      <c r="BX1012" s="68"/>
      <c r="BY1012" s="67" t="str">
        <f t="shared" si="44"/>
        <v/>
      </c>
      <c r="BZ1012" s="68"/>
      <c r="CA1012" s="65" t="str">
        <f t="shared" si="45"/>
        <v/>
      </c>
      <c r="CB1012" s="67" t="str">
        <f t="shared" si="46"/>
        <v/>
      </c>
      <c r="CC1012" s="67" t="str">
        <f t="shared" si="47"/>
        <v/>
      </c>
      <c r="CD1012" s="67" t="str">
        <f t="shared" si="48"/>
        <v/>
      </c>
      <c r="CE1012" s="67" t="str">
        <f t="shared" si="49"/>
        <v/>
      </c>
      <c r="CF1012" s="68"/>
      <c r="CG1012" s="68"/>
      <c r="CH1012" s="65"/>
      <c r="CI1012" s="68"/>
      <c r="CJ1012" s="68"/>
      <c r="CK1012" s="67" t="str">
        <f t="shared" si="54"/>
        <v/>
      </c>
      <c r="CL1012" s="68"/>
      <c r="CM1012" s="68"/>
      <c r="CN1012" s="65"/>
      <c r="CO1012" s="68"/>
      <c r="CP1012" s="68"/>
      <c r="CQ1012" s="67" t="str">
        <f t="shared" si="59"/>
        <v/>
      </c>
      <c r="CR1012" s="68"/>
      <c r="CS1012" s="68"/>
      <c r="CT1012" s="65"/>
      <c r="CU1012" s="68"/>
      <c r="CV1012" s="68"/>
      <c r="CW1012" s="67" t="str">
        <f t="shared" si="64"/>
        <v/>
      </c>
      <c r="CX1012" s="68"/>
      <c r="CY1012" s="68"/>
      <c r="CZ1012" s="65"/>
      <c r="DA1012" s="68"/>
      <c r="DB1012" s="68"/>
      <c r="DC1012" s="67" t="str">
        <f t="shared" si="69"/>
        <v/>
      </c>
      <c r="DD1012" s="68"/>
      <c r="DE1012" s="68"/>
      <c r="DF1012" s="70"/>
      <c r="DG1012" s="51"/>
      <c r="DH1012" s="51"/>
      <c r="DI1012" s="69" t="str">
        <f t="shared" si="74"/>
        <v/>
      </c>
      <c r="DJ1012" s="51"/>
      <c r="DK1012" s="51"/>
      <c r="DL1012" s="70"/>
      <c r="DM1012" s="51"/>
      <c r="DN1012" s="51"/>
      <c r="DO1012" s="69" t="str">
        <f t="shared" si="79"/>
        <v/>
      </c>
      <c r="DP1012" s="51"/>
      <c r="DQ1012" s="51"/>
      <c r="DR1012" s="51"/>
      <c r="DS1012" s="51"/>
      <c r="DT1012" s="51"/>
      <c r="DU1012" s="181"/>
    </row>
    <row r="1013" spans="1:125" ht="15" x14ac:dyDescent="0.25">
      <c r="A1013" s="50">
        <v>2015</v>
      </c>
      <c r="B1013" s="51" t="s">
        <v>1175</v>
      </c>
      <c r="C1013" s="50" t="s">
        <v>1176</v>
      </c>
      <c r="D1013" s="53" t="s">
        <v>1933</v>
      </c>
      <c r="E1013" s="50" t="s">
        <v>364</v>
      </c>
      <c r="F1013" s="220">
        <v>337221</v>
      </c>
      <c r="G1013" s="220" t="s">
        <v>364</v>
      </c>
      <c r="H1013" s="220">
        <v>690744</v>
      </c>
      <c r="I1013" s="61">
        <v>3785829</v>
      </c>
      <c r="J1013" s="50"/>
      <c r="K1013" s="50" t="s">
        <v>2032</v>
      </c>
      <c r="L1013" s="58" t="s">
        <v>2032</v>
      </c>
      <c r="M1013" s="58" t="s">
        <v>2032</v>
      </c>
      <c r="N1013" s="58" t="s">
        <v>2032</v>
      </c>
      <c r="O1013" s="58" t="s">
        <v>2032</v>
      </c>
      <c r="P1013" s="59"/>
      <c r="Q1013" s="60">
        <v>2355579</v>
      </c>
      <c r="R1013" s="60">
        <v>315664</v>
      </c>
      <c r="S1013" s="60">
        <v>555746</v>
      </c>
      <c r="T1013" s="60">
        <v>494382</v>
      </c>
      <c r="U1013" s="60">
        <v>64458</v>
      </c>
      <c r="V1013" s="79"/>
      <c r="W1013" s="90">
        <f t="shared" si="6033"/>
        <v>3785829</v>
      </c>
      <c r="X1013" s="101">
        <v>507698</v>
      </c>
      <c r="Y1013" s="50" t="s">
        <v>167</v>
      </c>
      <c r="Z1013" s="50" t="s">
        <v>1933</v>
      </c>
      <c r="AA1013" s="51" t="str">
        <f t="shared" ref="AA1013:AA1015" si="7212">IF(A1013 =2014,IF(Y1013 ="",F1013,""),"")</f>
        <v/>
      </c>
      <c r="AB1013" s="68" t="str">
        <f t="shared" ref="AB1013:AB1015" si="7213">IF(A1013 =2014,IF(Y1013 ="",I1013,""),"")</f>
        <v/>
      </c>
      <c r="AC1013" s="68" t="str">
        <f t="shared" ref="AC1013:AC1015" si="7214">IF(A1013 =2014,IF(Y1013 ="",Q1013,""),"")</f>
        <v/>
      </c>
      <c r="AD1013" s="68" t="str">
        <f t="shared" ref="AD1013:AD1015" si="7215">IF(A1013 =2014,IF(Y1013 ="",R1013,""),"")</f>
        <v/>
      </c>
      <c r="AE1013" s="68" t="str">
        <f t="shared" ref="AE1013:AE1015" si="7216">IF(A1013 =2014,IF(Y1013 ="",S1013,""),"")</f>
        <v/>
      </c>
      <c r="AF1013" s="68" t="str">
        <f t="shared" ref="AF1013:AF1015" si="7217">IF(A1013 =2014,IF(Y1013 ="",T1013+U1013,""),"")</f>
        <v/>
      </c>
      <c r="AG1013" s="67" t="str">
        <f t="shared" si="7"/>
        <v/>
      </c>
      <c r="AH1013" s="51"/>
      <c r="AI1013" s="51" t="str">
        <f t="shared" si="8"/>
        <v/>
      </c>
      <c r="AJ1013" s="68" t="str">
        <f t="shared" si="9"/>
        <v/>
      </c>
      <c r="AK1013" s="68" t="str">
        <f t="shared" si="10"/>
        <v/>
      </c>
      <c r="AL1013" s="68" t="str">
        <f t="shared" si="11"/>
        <v/>
      </c>
      <c r="AM1013" s="68" t="str">
        <f t="shared" si="12"/>
        <v/>
      </c>
      <c r="AN1013" s="68" t="str">
        <f t="shared" si="13"/>
        <v/>
      </c>
      <c r="AO1013" s="67" t="str">
        <f t="shared" si="14"/>
        <v/>
      </c>
      <c r="AP1013" s="51"/>
      <c r="AQ1013" s="51" t="str">
        <f t="shared" si="15"/>
        <v/>
      </c>
      <c r="AR1013" s="68" t="str">
        <f t="shared" si="16"/>
        <v/>
      </c>
      <c r="AS1013" s="68" t="str">
        <f t="shared" si="17"/>
        <v/>
      </c>
      <c r="AT1013" s="68" t="str">
        <f t="shared" si="18"/>
        <v/>
      </c>
      <c r="AU1013" s="68" t="str">
        <f t="shared" si="19"/>
        <v/>
      </c>
      <c r="AV1013" s="68" t="str">
        <f t="shared" si="20"/>
        <v/>
      </c>
      <c r="AW1013" s="67" t="str">
        <f t="shared" si="21"/>
        <v/>
      </c>
      <c r="AX1013" s="51"/>
      <c r="AY1013" s="51" t="str">
        <f t="shared" si="22"/>
        <v/>
      </c>
      <c r="AZ1013" s="68" t="str">
        <f t="shared" si="23"/>
        <v/>
      </c>
      <c r="BA1013" s="68" t="str">
        <f t="shared" si="24"/>
        <v/>
      </c>
      <c r="BB1013" s="68" t="str">
        <f t="shared" si="25"/>
        <v/>
      </c>
      <c r="BC1013" s="68" t="str">
        <f t="shared" si="26"/>
        <v/>
      </c>
      <c r="BD1013" s="68" t="str">
        <f t="shared" si="27"/>
        <v/>
      </c>
      <c r="BE1013" s="68" t="str">
        <f t="shared" si="28"/>
        <v/>
      </c>
      <c r="BF1013" s="51"/>
      <c r="BG1013" s="69" t="str">
        <f t="shared" si="29"/>
        <v/>
      </c>
      <c r="BH1013" s="67" t="str">
        <f t="shared" si="30"/>
        <v/>
      </c>
      <c r="BI1013" s="67" t="str">
        <f t="shared" si="31"/>
        <v/>
      </c>
      <c r="BJ1013" s="67" t="str">
        <f t="shared" si="32"/>
        <v/>
      </c>
      <c r="BK1013" s="67" t="str">
        <f t="shared" si="33"/>
        <v/>
      </c>
      <c r="BL1013" s="67" t="str">
        <f t="shared" si="34"/>
        <v/>
      </c>
      <c r="BM1013" s="65" t="str">
        <f t="shared" si="35"/>
        <v/>
      </c>
      <c r="BN1013" s="51"/>
      <c r="BO1013" s="51" t="str">
        <f t="shared" ref="BO1013:BO1015" si="7218">IF(A1013 =2014,F1013,"")</f>
        <v/>
      </c>
      <c r="BP1013" s="71">
        <f t="shared" ref="BP1013:BP1015" si="7219">IF(A1013 =2015,F1013,"")</f>
        <v>337221</v>
      </c>
      <c r="BQ1013" s="51" t="str">
        <f t="shared" ref="BQ1013:BQ1015" si="7220">IF(A1013 =2016,F1013,"")</f>
        <v/>
      </c>
      <c r="BR1013" s="51" t="str">
        <f t="shared" ref="BR1013:BR1015" si="7221">IF(A1013 =2017,F1013,"")</f>
        <v/>
      </c>
      <c r="BS1013" s="69" t="str">
        <f t="shared" si="2920"/>
        <v/>
      </c>
      <c r="BT1013" s="51"/>
      <c r="BU1013" s="68" t="str">
        <f t="shared" ref="BU1013:BU1015" si="7222">IF(A1013 =2014,I1013,"")</f>
        <v/>
      </c>
      <c r="BV1013" s="65">
        <f t="shared" ref="BV1013:BV1015" si="7223">IF(A1013 =2015,I1013,"")</f>
        <v>3785829</v>
      </c>
      <c r="BW1013" s="68" t="str">
        <f t="shared" ref="BW1013:BW1015" si="7224">IF(A1013 =2016,I1013,"")</f>
        <v/>
      </c>
      <c r="BX1013" s="68" t="str">
        <f t="shared" ref="BX1013:BX1015" si="7225">IF(A1013 =2017,I1013,"")</f>
        <v/>
      </c>
      <c r="BY1013" s="67" t="str">
        <f t="shared" si="44"/>
        <v/>
      </c>
      <c r="BZ1013" s="68"/>
      <c r="CA1013" s="65" t="str">
        <f t="shared" si="45"/>
        <v/>
      </c>
      <c r="CB1013" s="67">
        <f t="shared" si="46"/>
        <v>507698</v>
      </c>
      <c r="CC1013" s="67" t="str">
        <f t="shared" si="47"/>
        <v/>
      </c>
      <c r="CD1013" s="67" t="str">
        <f t="shared" si="48"/>
        <v/>
      </c>
      <c r="CE1013" s="67" t="str">
        <f t="shared" si="49"/>
        <v/>
      </c>
      <c r="CF1013" s="68"/>
      <c r="CG1013" s="68" t="str">
        <f t="shared" ref="CG1013:CG1015" si="7226">IF(A1013 =2014,Q1013+R1013+S1013+T1013+U1013,"")</f>
        <v/>
      </c>
      <c r="CH1013" s="65">
        <f t="shared" ref="CH1013:CH1015" si="7227">IF(A1013 =2015,Q1013+R1013+S1013+T1013+U1013,"")</f>
        <v>3785829</v>
      </c>
      <c r="CI1013" s="68" t="str">
        <f t="shared" ref="CI1013:CI1015" si="7228">IF(A1013 =2016,Q1013+R1013+S1013+T1013+U1013,"")</f>
        <v/>
      </c>
      <c r="CJ1013" s="68" t="str">
        <f t="shared" ref="CJ1013:CJ1015" si="7229">IF(A1013 =2017,Q1013+R1013+S1013+T1013+U1013,"")</f>
        <v/>
      </c>
      <c r="CK1013" s="67" t="str">
        <f t="shared" si="54"/>
        <v/>
      </c>
      <c r="CL1013" s="68"/>
      <c r="CM1013" s="68" t="str">
        <f t="shared" ref="CM1013:CM1015" si="7230">IF(A1013 =2014,Q1013,"")</f>
        <v/>
      </c>
      <c r="CN1013" s="65">
        <f t="shared" ref="CN1013:CN1015" si="7231">IF(A1013 =2015,Q1013,"")</f>
        <v>2355579</v>
      </c>
      <c r="CO1013" s="68" t="str">
        <f t="shared" ref="CO1013:CO1015" si="7232">IF(A1013 =2016,Q1013,"")</f>
        <v/>
      </c>
      <c r="CP1013" s="68" t="str">
        <f t="shared" ref="CP1013:CP1015" si="7233">IF(A1013 =2017,Q1013,"")</f>
        <v/>
      </c>
      <c r="CQ1013" s="67" t="str">
        <f t="shared" si="59"/>
        <v/>
      </c>
      <c r="CR1013" s="68"/>
      <c r="CS1013" s="68" t="str">
        <f t="shared" ref="CS1013:CS1015" si="7234">IF(A1013 =2014,R1013,"")</f>
        <v/>
      </c>
      <c r="CT1013" s="65">
        <f t="shared" ref="CT1013:CT1015" si="7235">IF(A1013 =2015,R1013,"")</f>
        <v>315664</v>
      </c>
      <c r="CU1013" s="68" t="str">
        <f t="shared" ref="CU1013:CU1015" si="7236">IF(A1013 =2016,R1013,"")</f>
        <v/>
      </c>
      <c r="CV1013" s="68" t="str">
        <f t="shared" ref="CV1013:CV1015" si="7237">IF(A1013 =2017,R1013,"")</f>
        <v/>
      </c>
      <c r="CW1013" s="67" t="str">
        <f t="shared" si="64"/>
        <v/>
      </c>
      <c r="CX1013" s="68"/>
      <c r="CY1013" s="68" t="str">
        <f t="shared" ref="CY1013:CY1015" si="7238">IF(A1013 =2014,S1013,"")</f>
        <v/>
      </c>
      <c r="CZ1013" s="65">
        <f t="shared" ref="CZ1013:CZ1015" si="7239">IF(A1013 =2015,S1013,"")</f>
        <v>555746</v>
      </c>
      <c r="DA1013" s="68" t="str">
        <f t="shared" ref="DA1013:DA1015" si="7240">IF(A1013 =2016,S1013,"")</f>
        <v/>
      </c>
      <c r="DB1013" s="68" t="str">
        <f t="shared" ref="DB1013:DB1015" si="7241">IF(A1013 =2017,S1013,"")</f>
        <v/>
      </c>
      <c r="DC1013" s="67" t="str">
        <f t="shared" si="69"/>
        <v/>
      </c>
      <c r="DD1013" s="68"/>
      <c r="DE1013" s="68" t="str">
        <f t="shared" ref="DE1013:DE1015" si="7242">IF(A1013 =2014,T1013,"")</f>
        <v/>
      </c>
      <c r="DF1013" s="65">
        <f t="shared" ref="DF1013:DF1015" si="7243">IF(A1013 =2015,T1013,"")</f>
        <v>494382</v>
      </c>
      <c r="DG1013" s="51" t="str">
        <f t="shared" ref="DG1013:DG1015" si="7244">IF(A1013 =2016,T1013,"")</f>
        <v/>
      </c>
      <c r="DH1013" s="51" t="str">
        <f t="shared" ref="DH1013:DH1015" si="7245">IF(A1013 =2017,T1013,"")</f>
        <v/>
      </c>
      <c r="DI1013" s="69" t="str">
        <f t="shared" si="74"/>
        <v/>
      </c>
      <c r="DJ1013" s="51"/>
      <c r="DK1013" s="51" t="str">
        <f t="shared" ref="DK1013:DK1015" si="7246">IF(A1013 =2014,U1013,"")</f>
        <v/>
      </c>
      <c r="DL1013" s="65">
        <f t="shared" ref="DL1013:DL1015" si="7247">IF(A1013 =2015,U1013,"")</f>
        <v>64458</v>
      </c>
      <c r="DM1013" s="51" t="str">
        <f t="shared" ref="DM1013:DM1015" si="7248">IF(A1013 =2016,U1013,"")</f>
        <v/>
      </c>
      <c r="DN1013" s="51" t="str">
        <f t="shared" ref="DN1013:DN1015" si="7249">IF(A1013 =2017,U1013,"")</f>
        <v/>
      </c>
      <c r="DO1013" s="69" t="str">
        <f t="shared" si="79"/>
        <v/>
      </c>
      <c r="DP1013" s="51"/>
      <c r="DQ1013" s="51"/>
      <c r="DR1013" s="51"/>
      <c r="DS1013" s="51"/>
      <c r="DT1013" s="51"/>
      <c r="DU1013" s="181"/>
    </row>
    <row r="1014" spans="1:125" ht="15" x14ac:dyDescent="0.25">
      <c r="A1014" s="50">
        <v>2016</v>
      </c>
      <c r="B1014" s="51" t="s">
        <v>1175</v>
      </c>
      <c r="C1014" s="50" t="s">
        <v>1176</v>
      </c>
      <c r="D1014" s="53" t="s">
        <v>1933</v>
      </c>
      <c r="E1014" s="50" t="s">
        <v>364</v>
      </c>
      <c r="F1014" s="220">
        <v>328446</v>
      </c>
      <c r="G1014" s="220" t="s">
        <v>364</v>
      </c>
      <c r="H1014" s="220">
        <v>749250</v>
      </c>
      <c r="I1014" s="61">
        <v>3719517</v>
      </c>
      <c r="J1014" s="50"/>
      <c r="K1014" s="50" t="s">
        <v>2032</v>
      </c>
      <c r="L1014" s="58" t="s">
        <v>2032</v>
      </c>
      <c r="M1014" s="58" t="s">
        <v>2032</v>
      </c>
      <c r="N1014" s="58" t="s">
        <v>2032</v>
      </c>
      <c r="O1014" s="58" t="s">
        <v>2032</v>
      </c>
      <c r="P1014" s="59"/>
      <c r="Q1014" s="60">
        <v>2232947</v>
      </c>
      <c r="R1014" s="60">
        <v>185785</v>
      </c>
      <c r="S1014" s="60">
        <v>602025</v>
      </c>
      <c r="T1014" s="60">
        <v>631245</v>
      </c>
      <c r="U1014" s="60">
        <v>67515</v>
      </c>
      <c r="V1014" s="79"/>
      <c r="W1014" s="90">
        <f t="shared" si="6033"/>
        <v>3719517</v>
      </c>
      <c r="X1014" s="101">
        <v>836499</v>
      </c>
      <c r="Y1014" s="50" t="s">
        <v>167</v>
      </c>
      <c r="Z1014" s="50" t="s">
        <v>1933</v>
      </c>
      <c r="AA1014" s="51" t="str">
        <f t="shared" si="7212"/>
        <v/>
      </c>
      <c r="AB1014" s="68" t="str">
        <f t="shared" si="7213"/>
        <v/>
      </c>
      <c r="AC1014" s="68" t="str">
        <f t="shared" si="7214"/>
        <v/>
      </c>
      <c r="AD1014" s="68" t="str">
        <f t="shared" si="7215"/>
        <v/>
      </c>
      <c r="AE1014" s="68" t="str">
        <f t="shared" si="7216"/>
        <v/>
      </c>
      <c r="AF1014" s="68" t="str">
        <f t="shared" si="7217"/>
        <v/>
      </c>
      <c r="AG1014" s="67" t="str">
        <f t="shared" si="7"/>
        <v/>
      </c>
      <c r="AH1014" s="51"/>
      <c r="AI1014" s="51" t="str">
        <f t="shared" si="8"/>
        <v/>
      </c>
      <c r="AJ1014" s="68" t="str">
        <f t="shared" si="9"/>
        <v/>
      </c>
      <c r="AK1014" s="68" t="str">
        <f t="shared" si="10"/>
        <v/>
      </c>
      <c r="AL1014" s="68" t="str">
        <f t="shared" si="11"/>
        <v/>
      </c>
      <c r="AM1014" s="68" t="str">
        <f t="shared" si="12"/>
        <v/>
      </c>
      <c r="AN1014" s="68" t="str">
        <f t="shared" si="13"/>
        <v/>
      </c>
      <c r="AO1014" s="67" t="str">
        <f t="shared" si="14"/>
        <v/>
      </c>
      <c r="AP1014" s="51"/>
      <c r="AQ1014" s="51" t="str">
        <f t="shared" si="15"/>
        <v/>
      </c>
      <c r="AR1014" s="68" t="str">
        <f t="shared" si="16"/>
        <v/>
      </c>
      <c r="AS1014" s="68" t="str">
        <f t="shared" si="17"/>
        <v/>
      </c>
      <c r="AT1014" s="68" t="str">
        <f t="shared" si="18"/>
        <v/>
      </c>
      <c r="AU1014" s="68" t="str">
        <f t="shared" si="19"/>
        <v/>
      </c>
      <c r="AV1014" s="68" t="str">
        <f t="shared" si="20"/>
        <v/>
      </c>
      <c r="AW1014" s="67" t="str">
        <f t="shared" si="21"/>
        <v/>
      </c>
      <c r="AX1014" s="51"/>
      <c r="AY1014" s="51" t="str">
        <f t="shared" si="22"/>
        <v/>
      </c>
      <c r="AZ1014" s="68" t="str">
        <f t="shared" si="23"/>
        <v/>
      </c>
      <c r="BA1014" s="68" t="str">
        <f t="shared" si="24"/>
        <v/>
      </c>
      <c r="BB1014" s="68" t="str">
        <f t="shared" si="25"/>
        <v/>
      </c>
      <c r="BC1014" s="68" t="str">
        <f t="shared" si="26"/>
        <v/>
      </c>
      <c r="BD1014" s="68" t="str">
        <f t="shared" si="27"/>
        <v/>
      </c>
      <c r="BE1014" s="68" t="str">
        <f t="shared" si="28"/>
        <v/>
      </c>
      <c r="BF1014" s="51"/>
      <c r="BG1014" s="69" t="str">
        <f t="shared" si="29"/>
        <v/>
      </c>
      <c r="BH1014" s="67" t="str">
        <f t="shared" si="30"/>
        <v/>
      </c>
      <c r="BI1014" s="67" t="str">
        <f t="shared" si="31"/>
        <v/>
      </c>
      <c r="BJ1014" s="67" t="str">
        <f t="shared" si="32"/>
        <v/>
      </c>
      <c r="BK1014" s="67" t="str">
        <f t="shared" si="33"/>
        <v/>
      </c>
      <c r="BL1014" s="67" t="str">
        <f t="shared" si="34"/>
        <v/>
      </c>
      <c r="BM1014" s="65" t="str">
        <f t="shared" si="35"/>
        <v/>
      </c>
      <c r="BN1014" s="51"/>
      <c r="BO1014" s="51" t="str">
        <f t="shared" si="7218"/>
        <v/>
      </c>
      <c r="BP1014" s="51" t="str">
        <f t="shared" si="7219"/>
        <v/>
      </c>
      <c r="BQ1014" s="71">
        <f t="shared" si="7220"/>
        <v>328446</v>
      </c>
      <c r="BR1014" s="51" t="str">
        <f t="shared" si="7221"/>
        <v/>
      </c>
      <c r="BS1014" s="69" t="str">
        <f t="shared" si="2920"/>
        <v/>
      </c>
      <c r="BT1014" s="51"/>
      <c r="BU1014" s="68" t="str">
        <f t="shared" si="7222"/>
        <v/>
      </c>
      <c r="BV1014" s="68" t="str">
        <f t="shared" si="7223"/>
        <v/>
      </c>
      <c r="BW1014" s="65">
        <f t="shared" si="7224"/>
        <v>3719517</v>
      </c>
      <c r="BX1014" s="68" t="str">
        <f t="shared" si="7225"/>
        <v/>
      </c>
      <c r="BY1014" s="67" t="str">
        <f t="shared" si="44"/>
        <v/>
      </c>
      <c r="BZ1014" s="68"/>
      <c r="CA1014" s="65" t="str">
        <f t="shared" si="45"/>
        <v/>
      </c>
      <c r="CB1014" s="67" t="str">
        <f t="shared" si="46"/>
        <v/>
      </c>
      <c r="CC1014" s="67">
        <f t="shared" si="47"/>
        <v>836499</v>
      </c>
      <c r="CD1014" s="67" t="str">
        <f t="shared" si="48"/>
        <v/>
      </c>
      <c r="CE1014" s="67" t="str">
        <f t="shared" si="49"/>
        <v/>
      </c>
      <c r="CF1014" s="68"/>
      <c r="CG1014" s="68" t="str">
        <f t="shared" si="7226"/>
        <v/>
      </c>
      <c r="CH1014" s="68" t="str">
        <f t="shared" si="7227"/>
        <v/>
      </c>
      <c r="CI1014" s="65">
        <f t="shared" si="7228"/>
        <v>3719517</v>
      </c>
      <c r="CJ1014" s="68" t="str">
        <f t="shared" si="7229"/>
        <v/>
      </c>
      <c r="CK1014" s="67" t="str">
        <f t="shared" si="54"/>
        <v/>
      </c>
      <c r="CL1014" s="68"/>
      <c r="CM1014" s="68" t="str">
        <f t="shared" si="7230"/>
        <v/>
      </c>
      <c r="CN1014" s="68" t="str">
        <f t="shared" si="7231"/>
        <v/>
      </c>
      <c r="CO1014" s="65">
        <f t="shared" si="7232"/>
        <v>2232947</v>
      </c>
      <c r="CP1014" s="68" t="str">
        <f t="shared" si="7233"/>
        <v/>
      </c>
      <c r="CQ1014" s="67" t="str">
        <f t="shared" si="59"/>
        <v/>
      </c>
      <c r="CR1014" s="68"/>
      <c r="CS1014" s="68" t="str">
        <f t="shared" si="7234"/>
        <v/>
      </c>
      <c r="CT1014" s="68" t="str">
        <f t="shared" si="7235"/>
        <v/>
      </c>
      <c r="CU1014" s="65">
        <f t="shared" si="7236"/>
        <v>185785</v>
      </c>
      <c r="CV1014" s="68" t="str">
        <f t="shared" si="7237"/>
        <v/>
      </c>
      <c r="CW1014" s="67" t="str">
        <f t="shared" si="64"/>
        <v/>
      </c>
      <c r="CX1014" s="68"/>
      <c r="CY1014" s="68" t="str">
        <f t="shared" si="7238"/>
        <v/>
      </c>
      <c r="CZ1014" s="68" t="str">
        <f t="shared" si="7239"/>
        <v/>
      </c>
      <c r="DA1014" s="65">
        <f t="shared" si="7240"/>
        <v>602025</v>
      </c>
      <c r="DB1014" s="68" t="str">
        <f t="shared" si="7241"/>
        <v/>
      </c>
      <c r="DC1014" s="67" t="str">
        <f t="shared" si="69"/>
        <v/>
      </c>
      <c r="DD1014" s="68"/>
      <c r="DE1014" s="68" t="str">
        <f t="shared" si="7242"/>
        <v/>
      </c>
      <c r="DF1014" s="51" t="str">
        <f t="shared" si="7243"/>
        <v/>
      </c>
      <c r="DG1014" s="65">
        <f t="shared" si="7244"/>
        <v>631245</v>
      </c>
      <c r="DH1014" s="51" t="str">
        <f t="shared" si="7245"/>
        <v/>
      </c>
      <c r="DI1014" s="69" t="str">
        <f t="shared" si="74"/>
        <v/>
      </c>
      <c r="DJ1014" s="51"/>
      <c r="DK1014" s="51" t="str">
        <f t="shared" si="7246"/>
        <v/>
      </c>
      <c r="DL1014" s="51" t="str">
        <f t="shared" si="7247"/>
        <v/>
      </c>
      <c r="DM1014" s="65">
        <f t="shared" si="7248"/>
        <v>67515</v>
      </c>
      <c r="DN1014" s="51" t="str">
        <f t="shared" si="7249"/>
        <v/>
      </c>
      <c r="DO1014" s="69" t="str">
        <f t="shared" si="79"/>
        <v/>
      </c>
      <c r="DP1014" s="51"/>
      <c r="DQ1014" s="51"/>
      <c r="DR1014" s="51"/>
      <c r="DS1014" s="51"/>
      <c r="DT1014" s="51"/>
      <c r="DU1014" s="181"/>
    </row>
    <row r="1015" spans="1:125" ht="15" x14ac:dyDescent="0.25">
      <c r="A1015" s="50">
        <v>2017</v>
      </c>
      <c r="B1015" s="51" t="s">
        <v>1175</v>
      </c>
      <c r="C1015" s="50" t="s">
        <v>1197</v>
      </c>
      <c r="D1015" s="53" t="s">
        <v>1933</v>
      </c>
      <c r="E1015" s="50" t="s">
        <v>364</v>
      </c>
      <c r="F1015" s="220">
        <v>291156</v>
      </c>
      <c r="G1015" s="220" t="s">
        <v>364</v>
      </c>
      <c r="H1015" s="220">
        <v>735040</v>
      </c>
      <c r="I1015" s="61">
        <v>3871426</v>
      </c>
      <c r="J1015" s="56" t="s">
        <v>1934</v>
      </c>
      <c r="K1015" s="50" t="s">
        <v>2032</v>
      </c>
      <c r="L1015" s="58" t="s">
        <v>2032</v>
      </c>
      <c r="M1015" s="58" t="s">
        <v>2032</v>
      </c>
      <c r="N1015" s="58" t="s">
        <v>2032</v>
      </c>
      <c r="O1015" s="58" t="s">
        <v>2032</v>
      </c>
      <c r="P1015" s="59"/>
      <c r="Q1015" s="60">
        <v>2374856</v>
      </c>
      <c r="R1015" s="60">
        <v>255107</v>
      </c>
      <c r="S1015" s="60">
        <v>565427</v>
      </c>
      <c r="T1015" s="60">
        <v>469217</v>
      </c>
      <c r="U1015" s="60">
        <v>206819</v>
      </c>
      <c r="V1015" s="79"/>
      <c r="W1015" s="90">
        <f t="shared" si="6033"/>
        <v>3871426</v>
      </c>
      <c r="X1015" s="101">
        <v>0</v>
      </c>
      <c r="Y1015" s="50" t="s">
        <v>167</v>
      </c>
      <c r="Z1015" s="50" t="s">
        <v>1933</v>
      </c>
      <c r="AA1015" s="51" t="str">
        <f t="shared" si="7212"/>
        <v/>
      </c>
      <c r="AB1015" s="68" t="str">
        <f t="shared" si="7213"/>
        <v/>
      </c>
      <c r="AC1015" s="68" t="str">
        <f t="shared" si="7214"/>
        <v/>
      </c>
      <c r="AD1015" s="68" t="str">
        <f t="shared" si="7215"/>
        <v/>
      </c>
      <c r="AE1015" s="68" t="str">
        <f t="shared" si="7216"/>
        <v/>
      </c>
      <c r="AF1015" s="68" t="str">
        <f t="shared" si="7217"/>
        <v/>
      </c>
      <c r="AG1015" s="67" t="str">
        <f t="shared" si="7"/>
        <v/>
      </c>
      <c r="AH1015" s="51"/>
      <c r="AI1015" s="51" t="str">
        <f t="shared" si="8"/>
        <v/>
      </c>
      <c r="AJ1015" s="68" t="str">
        <f t="shared" si="9"/>
        <v/>
      </c>
      <c r="AK1015" s="68" t="str">
        <f t="shared" si="10"/>
        <v/>
      </c>
      <c r="AL1015" s="68" t="str">
        <f t="shared" si="11"/>
        <v/>
      </c>
      <c r="AM1015" s="68" t="str">
        <f t="shared" si="12"/>
        <v/>
      </c>
      <c r="AN1015" s="68" t="str">
        <f t="shared" si="13"/>
        <v/>
      </c>
      <c r="AO1015" s="67" t="str">
        <f t="shared" si="14"/>
        <v/>
      </c>
      <c r="AP1015" s="51"/>
      <c r="AQ1015" s="51" t="str">
        <f t="shared" si="15"/>
        <v/>
      </c>
      <c r="AR1015" s="68" t="str">
        <f t="shared" si="16"/>
        <v/>
      </c>
      <c r="AS1015" s="68" t="str">
        <f t="shared" si="17"/>
        <v/>
      </c>
      <c r="AT1015" s="68" t="str">
        <f t="shared" si="18"/>
        <v/>
      </c>
      <c r="AU1015" s="68" t="str">
        <f t="shared" si="19"/>
        <v/>
      </c>
      <c r="AV1015" s="68" t="str">
        <f t="shared" si="20"/>
        <v/>
      </c>
      <c r="AW1015" s="67" t="str">
        <f t="shared" si="21"/>
        <v/>
      </c>
      <c r="AX1015" s="51"/>
      <c r="AY1015" s="51" t="str">
        <f t="shared" si="22"/>
        <v/>
      </c>
      <c r="AZ1015" s="68" t="str">
        <f t="shared" si="23"/>
        <v/>
      </c>
      <c r="BA1015" s="68" t="str">
        <f t="shared" si="24"/>
        <v/>
      </c>
      <c r="BB1015" s="68" t="str">
        <f t="shared" si="25"/>
        <v/>
      </c>
      <c r="BC1015" s="68" t="str">
        <f t="shared" si="26"/>
        <v/>
      </c>
      <c r="BD1015" s="68" t="str">
        <f t="shared" si="27"/>
        <v/>
      </c>
      <c r="BE1015" s="68" t="str">
        <f t="shared" si="28"/>
        <v/>
      </c>
      <c r="BF1015" s="51"/>
      <c r="BG1015" s="69" t="str">
        <f t="shared" si="29"/>
        <v/>
      </c>
      <c r="BH1015" s="67" t="str">
        <f t="shared" si="30"/>
        <v/>
      </c>
      <c r="BI1015" s="67" t="str">
        <f t="shared" si="31"/>
        <v/>
      </c>
      <c r="BJ1015" s="67" t="str">
        <f t="shared" si="32"/>
        <v/>
      </c>
      <c r="BK1015" s="67" t="str">
        <f t="shared" si="33"/>
        <v/>
      </c>
      <c r="BL1015" s="67" t="str">
        <f t="shared" si="34"/>
        <v/>
      </c>
      <c r="BM1015" s="65" t="str">
        <f t="shared" si="35"/>
        <v/>
      </c>
      <c r="BN1015" s="51"/>
      <c r="BO1015" s="51" t="str">
        <f t="shared" si="7218"/>
        <v/>
      </c>
      <c r="BP1015" s="51" t="str">
        <f t="shared" si="7219"/>
        <v/>
      </c>
      <c r="BQ1015" s="51" t="str">
        <f t="shared" si="7220"/>
        <v/>
      </c>
      <c r="BR1015" s="71">
        <f t="shared" si="7221"/>
        <v>291156</v>
      </c>
      <c r="BS1015" s="69" t="str">
        <f t="shared" si="2920"/>
        <v/>
      </c>
      <c r="BT1015" s="51"/>
      <c r="BU1015" s="68" t="str">
        <f t="shared" si="7222"/>
        <v/>
      </c>
      <c r="BV1015" s="68" t="str">
        <f t="shared" si="7223"/>
        <v/>
      </c>
      <c r="BW1015" s="68" t="str">
        <f t="shared" si="7224"/>
        <v/>
      </c>
      <c r="BX1015" s="65">
        <f t="shared" si="7225"/>
        <v>3871426</v>
      </c>
      <c r="BY1015" s="67" t="str">
        <f t="shared" si="44"/>
        <v/>
      </c>
      <c r="BZ1015" s="68"/>
      <c r="CA1015" s="65" t="str">
        <f t="shared" si="45"/>
        <v/>
      </c>
      <c r="CB1015" s="67" t="str">
        <f t="shared" si="46"/>
        <v/>
      </c>
      <c r="CC1015" s="67" t="str">
        <f t="shared" si="47"/>
        <v/>
      </c>
      <c r="CD1015" s="67">
        <f t="shared" si="48"/>
        <v>0</v>
      </c>
      <c r="CE1015" s="67" t="str">
        <f t="shared" si="49"/>
        <v/>
      </c>
      <c r="CF1015" s="68"/>
      <c r="CG1015" s="68" t="str">
        <f t="shared" si="7226"/>
        <v/>
      </c>
      <c r="CH1015" s="68" t="str">
        <f t="shared" si="7227"/>
        <v/>
      </c>
      <c r="CI1015" s="68" t="str">
        <f t="shared" si="7228"/>
        <v/>
      </c>
      <c r="CJ1015" s="65">
        <f t="shared" si="7229"/>
        <v>3871426</v>
      </c>
      <c r="CK1015" s="67" t="str">
        <f t="shared" si="54"/>
        <v/>
      </c>
      <c r="CL1015" s="68"/>
      <c r="CM1015" s="68" t="str">
        <f t="shared" si="7230"/>
        <v/>
      </c>
      <c r="CN1015" s="68" t="str">
        <f t="shared" si="7231"/>
        <v/>
      </c>
      <c r="CO1015" s="68" t="str">
        <f t="shared" si="7232"/>
        <v/>
      </c>
      <c r="CP1015" s="65">
        <f t="shared" si="7233"/>
        <v>2374856</v>
      </c>
      <c r="CQ1015" s="67" t="str">
        <f t="shared" si="59"/>
        <v/>
      </c>
      <c r="CR1015" s="68"/>
      <c r="CS1015" s="68" t="str">
        <f t="shared" si="7234"/>
        <v/>
      </c>
      <c r="CT1015" s="68" t="str">
        <f t="shared" si="7235"/>
        <v/>
      </c>
      <c r="CU1015" s="68" t="str">
        <f t="shared" si="7236"/>
        <v/>
      </c>
      <c r="CV1015" s="65">
        <f t="shared" si="7237"/>
        <v>255107</v>
      </c>
      <c r="CW1015" s="67" t="str">
        <f t="shared" si="64"/>
        <v/>
      </c>
      <c r="CX1015" s="68"/>
      <c r="CY1015" s="68" t="str">
        <f t="shared" si="7238"/>
        <v/>
      </c>
      <c r="CZ1015" s="68" t="str">
        <f t="shared" si="7239"/>
        <v/>
      </c>
      <c r="DA1015" s="68" t="str">
        <f t="shared" si="7240"/>
        <v/>
      </c>
      <c r="DB1015" s="65">
        <f t="shared" si="7241"/>
        <v>565427</v>
      </c>
      <c r="DC1015" s="67" t="str">
        <f t="shared" si="69"/>
        <v/>
      </c>
      <c r="DD1015" s="68"/>
      <c r="DE1015" s="68" t="str">
        <f t="shared" si="7242"/>
        <v/>
      </c>
      <c r="DF1015" s="51" t="str">
        <f t="shared" si="7243"/>
        <v/>
      </c>
      <c r="DG1015" s="51" t="str">
        <f t="shared" si="7244"/>
        <v/>
      </c>
      <c r="DH1015" s="65">
        <f t="shared" si="7245"/>
        <v>469217</v>
      </c>
      <c r="DI1015" s="69" t="str">
        <f t="shared" si="74"/>
        <v/>
      </c>
      <c r="DJ1015" s="51"/>
      <c r="DK1015" s="51" t="str">
        <f t="shared" si="7246"/>
        <v/>
      </c>
      <c r="DL1015" s="51" t="str">
        <f t="shared" si="7247"/>
        <v/>
      </c>
      <c r="DM1015" s="51" t="str">
        <f t="shared" si="7248"/>
        <v/>
      </c>
      <c r="DN1015" s="65">
        <f t="shared" si="7249"/>
        <v>206819</v>
      </c>
      <c r="DO1015" s="69" t="str">
        <f t="shared" si="79"/>
        <v/>
      </c>
      <c r="DP1015" s="51"/>
      <c r="DQ1015" s="51"/>
      <c r="DR1015" s="51"/>
      <c r="DS1015" s="51"/>
      <c r="DT1015" s="51"/>
      <c r="DU1015" s="181"/>
    </row>
    <row r="1016" spans="1:125" ht="15" x14ac:dyDescent="0.25">
      <c r="A1016" s="50">
        <v>2018</v>
      </c>
      <c r="B1016" s="51" t="s">
        <v>1175</v>
      </c>
      <c r="C1016" s="50" t="s">
        <v>1176</v>
      </c>
      <c r="D1016" s="170" t="s">
        <v>1933</v>
      </c>
      <c r="E1016" s="50" t="s">
        <v>364</v>
      </c>
      <c r="F1016" s="89">
        <v>328386</v>
      </c>
      <c r="G1016" s="89">
        <v>0</v>
      </c>
      <c r="H1016" s="89">
        <v>758444</v>
      </c>
      <c r="I1016" s="90">
        <v>3965866</v>
      </c>
      <c r="J1016" s="50"/>
      <c r="K1016" s="50" t="s">
        <v>2032</v>
      </c>
      <c r="L1016" s="58"/>
      <c r="M1016" s="58"/>
      <c r="N1016" s="58"/>
      <c r="O1016" s="58"/>
      <c r="P1016" s="91"/>
      <c r="Q1016" s="92">
        <v>2239360</v>
      </c>
      <c r="R1016" s="92">
        <v>175000</v>
      </c>
      <c r="S1016" s="92">
        <v>1077588</v>
      </c>
      <c r="T1016" s="92">
        <v>473918</v>
      </c>
      <c r="U1016" s="94"/>
      <c r="V1016" s="94"/>
      <c r="W1016" s="90">
        <f t="shared" si="6033"/>
        <v>3965866</v>
      </c>
      <c r="X1016" s="90">
        <v>365219</v>
      </c>
      <c r="Y1016" s="56" t="s">
        <v>167</v>
      </c>
      <c r="Z1016" s="50"/>
      <c r="AA1016" s="51"/>
      <c r="AB1016" s="68"/>
      <c r="AC1016" s="68"/>
      <c r="AD1016" s="68"/>
      <c r="AE1016" s="68"/>
      <c r="AF1016" s="68"/>
      <c r="AG1016" s="67" t="str">
        <f t="shared" si="7"/>
        <v/>
      </c>
      <c r="AH1016" s="51"/>
      <c r="AI1016" s="51" t="str">
        <f t="shared" si="8"/>
        <v/>
      </c>
      <c r="AJ1016" s="68" t="str">
        <f t="shared" si="9"/>
        <v/>
      </c>
      <c r="AK1016" s="68" t="str">
        <f t="shared" si="10"/>
        <v/>
      </c>
      <c r="AL1016" s="68" t="str">
        <f t="shared" si="11"/>
        <v/>
      </c>
      <c r="AM1016" s="68" t="str">
        <f t="shared" si="12"/>
        <v/>
      </c>
      <c r="AN1016" s="68" t="str">
        <f t="shared" si="13"/>
        <v/>
      </c>
      <c r="AO1016" s="67" t="str">
        <f t="shared" si="14"/>
        <v/>
      </c>
      <c r="AP1016" s="51"/>
      <c r="AQ1016" s="51" t="str">
        <f t="shared" si="15"/>
        <v/>
      </c>
      <c r="AR1016" s="68" t="str">
        <f t="shared" si="16"/>
        <v/>
      </c>
      <c r="AS1016" s="68" t="str">
        <f t="shared" si="17"/>
        <v/>
      </c>
      <c r="AT1016" s="68" t="str">
        <f t="shared" si="18"/>
        <v/>
      </c>
      <c r="AU1016" s="68" t="str">
        <f t="shared" si="19"/>
        <v/>
      </c>
      <c r="AV1016" s="68" t="str">
        <f t="shared" si="20"/>
        <v/>
      </c>
      <c r="AW1016" s="67" t="str">
        <f t="shared" si="21"/>
        <v/>
      </c>
      <c r="AX1016" s="51"/>
      <c r="AY1016" s="51" t="str">
        <f t="shared" si="22"/>
        <v/>
      </c>
      <c r="AZ1016" s="68" t="str">
        <f t="shared" si="23"/>
        <v/>
      </c>
      <c r="BA1016" s="68" t="str">
        <f t="shared" si="24"/>
        <v/>
      </c>
      <c r="BB1016" s="68" t="str">
        <f t="shared" si="25"/>
        <v/>
      </c>
      <c r="BC1016" s="68" t="str">
        <f t="shared" si="26"/>
        <v/>
      </c>
      <c r="BD1016" s="68" t="str">
        <f t="shared" si="27"/>
        <v/>
      </c>
      <c r="BE1016" s="68" t="str">
        <f t="shared" si="28"/>
        <v/>
      </c>
      <c r="BF1016" s="51"/>
      <c r="BG1016" s="69" t="str">
        <f t="shared" si="29"/>
        <v/>
      </c>
      <c r="BH1016" s="67" t="str">
        <f t="shared" si="30"/>
        <v/>
      </c>
      <c r="BI1016" s="67" t="str">
        <f t="shared" si="31"/>
        <v/>
      </c>
      <c r="BJ1016" s="67" t="str">
        <f t="shared" si="32"/>
        <v/>
      </c>
      <c r="BK1016" s="67" t="str">
        <f t="shared" si="33"/>
        <v/>
      </c>
      <c r="BL1016" s="67" t="str">
        <f t="shared" si="34"/>
        <v/>
      </c>
      <c r="BM1016" s="65" t="str">
        <f t="shared" si="35"/>
        <v/>
      </c>
      <c r="BN1016" s="70"/>
      <c r="BO1016" s="70"/>
      <c r="BP1016" s="51"/>
      <c r="BQ1016" s="51"/>
      <c r="BR1016" s="51"/>
      <c r="BS1016" s="96">
        <f t="shared" si="2920"/>
        <v>328386</v>
      </c>
      <c r="BT1016" s="70"/>
      <c r="BU1016" s="65"/>
      <c r="BV1016" s="68"/>
      <c r="BW1016" s="68"/>
      <c r="BX1016" s="68"/>
      <c r="BY1016" s="67">
        <f t="shared" si="44"/>
        <v>3965866</v>
      </c>
      <c r="BZ1016" s="65"/>
      <c r="CA1016" s="65" t="str">
        <f t="shared" si="45"/>
        <v/>
      </c>
      <c r="CB1016" s="67" t="str">
        <f t="shared" si="46"/>
        <v/>
      </c>
      <c r="CC1016" s="67" t="str">
        <f t="shared" si="47"/>
        <v/>
      </c>
      <c r="CD1016" s="67" t="str">
        <f t="shared" si="48"/>
        <v/>
      </c>
      <c r="CE1016" s="67">
        <f t="shared" si="49"/>
        <v>365219</v>
      </c>
      <c r="CF1016" s="65"/>
      <c r="CG1016" s="65"/>
      <c r="CH1016" s="68"/>
      <c r="CI1016" s="68"/>
      <c r="CJ1016" s="68"/>
      <c r="CK1016" s="67">
        <f t="shared" si="54"/>
        <v>3965866</v>
      </c>
      <c r="CL1016" s="65"/>
      <c r="CM1016" s="65"/>
      <c r="CN1016" s="68"/>
      <c r="CO1016" s="68"/>
      <c r="CP1016" s="68"/>
      <c r="CQ1016" s="67">
        <f t="shared" si="59"/>
        <v>2239360</v>
      </c>
      <c r="CR1016" s="65"/>
      <c r="CS1016" s="65"/>
      <c r="CT1016" s="68"/>
      <c r="CU1016" s="68"/>
      <c r="CV1016" s="68"/>
      <c r="CW1016" s="67">
        <f t="shared" si="64"/>
        <v>175000</v>
      </c>
      <c r="CX1016" s="65"/>
      <c r="CY1016" s="65"/>
      <c r="CZ1016" s="68"/>
      <c r="DA1016" s="68"/>
      <c r="DB1016" s="68"/>
      <c r="DC1016" s="67">
        <f t="shared" si="69"/>
        <v>1077588</v>
      </c>
      <c r="DD1016" s="65"/>
      <c r="DE1016" s="65"/>
      <c r="DF1016" s="51"/>
      <c r="DG1016" s="51"/>
      <c r="DH1016" s="51"/>
      <c r="DI1016" s="67">
        <f t="shared" si="74"/>
        <v>473918</v>
      </c>
      <c r="DJ1016" s="70"/>
      <c r="DK1016" s="70"/>
      <c r="DL1016" s="51"/>
      <c r="DM1016" s="51"/>
      <c r="DN1016" s="51"/>
      <c r="DO1016" s="67">
        <f t="shared" si="79"/>
        <v>2239360</v>
      </c>
      <c r="DP1016" s="51"/>
      <c r="DQ1016" s="51"/>
      <c r="DR1016" s="51"/>
      <c r="DS1016" s="51"/>
      <c r="DT1016" s="51"/>
      <c r="DU1016" s="181"/>
    </row>
    <row r="1017" spans="1:125" ht="15" x14ac:dyDescent="0.25">
      <c r="A1017" s="50"/>
      <c r="B1017" s="51"/>
      <c r="C1017" s="50"/>
      <c r="D1017" s="53"/>
      <c r="E1017" s="50"/>
      <c r="F1017" s="89"/>
      <c r="G1017" s="89"/>
      <c r="H1017" s="89"/>
      <c r="I1017" s="90"/>
      <c r="J1017" s="50"/>
      <c r="K1017" s="50" t="s">
        <v>2032</v>
      </c>
      <c r="L1017" s="58"/>
      <c r="M1017" s="58"/>
      <c r="N1017" s="58"/>
      <c r="O1017" s="58"/>
      <c r="P1017" s="59"/>
      <c r="Q1017" s="60"/>
      <c r="R1017" s="60"/>
      <c r="S1017" s="60"/>
      <c r="T1017" s="60"/>
      <c r="U1017" s="60"/>
      <c r="V1017" s="79"/>
      <c r="W1017" s="90">
        <f t="shared" si="6033"/>
        <v>0</v>
      </c>
      <c r="X1017" s="101"/>
      <c r="Y1017" s="50"/>
      <c r="Z1017" s="50"/>
      <c r="AA1017" s="51"/>
      <c r="AB1017" s="68"/>
      <c r="AC1017" s="68"/>
      <c r="AD1017" s="68"/>
      <c r="AE1017" s="68"/>
      <c r="AF1017" s="68"/>
      <c r="AG1017" s="67" t="str">
        <f t="shared" si="7"/>
        <v/>
      </c>
      <c r="AH1017" s="51"/>
      <c r="AI1017" s="51" t="str">
        <f t="shared" si="8"/>
        <v/>
      </c>
      <c r="AJ1017" s="68" t="str">
        <f t="shared" si="9"/>
        <v/>
      </c>
      <c r="AK1017" s="68" t="str">
        <f t="shared" si="10"/>
        <v/>
      </c>
      <c r="AL1017" s="68" t="str">
        <f t="shared" si="11"/>
        <v/>
      </c>
      <c r="AM1017" s="68" t="str">
        <f t="shared" si="12"/>
        <v/>
      </c>
      <c r="AN1017" s="68" t="str">
        <f t="shared" si="13"/>
        <v/>
      </c>
      <c r="AO1017" s="67" t="str">
        <f t="shared" si="14"/>
        <v/>
      </c>
      <c r="AP1017" s="51"/>
      <c r="AQ1017" s="51" t="str">
        <f t="shared" si="15"/>
        <v/>
      </c>
      <c r="AR1017" s="68" t="str">
        <f t="shared" si="16"/>
        <v/>
      </c>
      <c r="AS1017" s="68" t="str">
        <f t="shared" si="17"/>
        <v/>
      </c>
      <c r="AT1017" s="68" t="str">
        <f t="shared" si="18"/>
        <v/>
      </c>
      <c r="AU1017" s="68" t="str">
        <f t="shared" si="19"/>
        <v/>
      </c>
      <c r="AV1017" s="68" t="str">
        <f t="shared" si="20"/>
        <v/>
      </c>
      <c r="AW1017" s="67" t="str">
        <f t="shared" si="21"/>
        <v/>
      </c>
      <c r="AX1017" s="51"/>
      <c r="AY1017" s="51" t="str">
        <f t="shared" si="22"/>
        <v/>
      </c>
      <c r="AZ1017" s="68" t="str">
        <f t="shared" si="23"/>
        <v/>
      </c>
      <c r="BA1017" s="68" t="str">
        <f t="shared" si="24"/>
        <v/>
      </c>
      <c r="BB1017" s="68" t="str">
        <f t="shared" si="25"/>
        <v/>
      </c>
      <c r="BC1017" s="68" t="str">
        <f t="shared" si="26"/>
        <v/>
      </c>
      <c r="BD1017" s="68" t="str">
        <f t="shared" si="27"/>
        <v/>
      </c>
      <c r="BE1017" s="68" t="str">
        <f t="shared" si="28"/>
        <v/>
      </c>
      <c r="BF1017" s="51"/>
      <c r="BG1017" s="69" t="str">
        <f t="shared" si="29"/>
        <v/>
      </c>
      <c r="BH1017" s="67" t="str">
        <f t="shared" si="30"/>
        <v/>
      </c>
      <c r="BI1017" s="67" t="str">
        <f t="shared" si="31"/>
        <v/>
      </c>
      <c r="BJ1017" s="67" t="str">
        <f t="shared" si="32"/>
        <v/>
      </c>
      <c r="BK1017" s="67" t="str">
        <f t="shared" si="33"/>
        <v/>
      </c>
      <c r="BL1017" s="67" t="str">
        <f t="shared" si="34"/>
        <v/>
      </c>
      <c r="BM1017" s="65" t="str">
        <f t="shared" si="35"/>
        <v/>
      </c>
      <c r="BN1017" s="70"/>
      <c r="BO1017" s="70"/>
      <c r="BP1017" s="51"/>
      <c r="BQ1017" s="51"/>
      <c r="BR1017" s="51"/>
      <c r="BS1017" s="69" t="str">
        <f t="shared" si="2920"/>
        <v/>
      </c>
      <c r="BT1017" s="70"/>
      <c r="BU1017" s="65"/>
      <c r="BV1017" s="68"/>
      <c r="BW1017" s="68"/>
      <c r="BX1017" s="68"/>
      <c r="BY1017" s="67" t="str">
        <f t="shared" si="44"/>
        <v/>
      </c>
      <c r="BZ1017" s="65"/>
      <c r="CA1017" s="65" t="str">
        <f t="shared" si="45"/>
        <v/>
      </c>
      <c r="CB1017" s="67" t="str">
        <f t="shared" si="46"/>
        <v/>
      </c>
      <c r="CC1017" s="67" t="str">
        <f t="shared" si="47"/>
        <v/>
      </c>
      <c r="CD1017" s="67" t="str">
        <f t="shared" si="48"/>
        <v/>
      </c>
      <c r="CE1017" s="67" t="str">
        <f t="shared" si="49"/>
        <v/>
      </c>
      <c r="CF1017" s="65"/>
      <c r="CG1017" s="65"/>
      <c r="CH1017" s="68"/>
      <c r="CI1017" s="68"/>
      <c r="CJ1017" s="68"/>
      <c r="CK1017" s="67" t="str">
        <f t="shared" si="54"/>
        <v/>
      </c>
      <c r="CL1017" s="65"/>
      <c r="CM1017" s="65"/>
      <c r="CN1017" s="68"/>
      <c r="CO1017" s="68"/>
      <c r="CP1017" s="68"/>
      <c r="CQ1017" s="67" t="str">
        <f t="shared" si="59"/>
        <v/>
      </c>
      <c r="CR1017" s="65"/>
      <c r="CS1017" s="65"/>
      <c r="CT1017" s="68"/>
      <c r="CU1017" s="68"/>
      <c r="CV1017" s="68"/>
      <c r="CW1017" s="67" t="str">
        <f t="shared" si="64"/>
        <v/>
      </c>
      <c r="CX1017" s="65"/>
      <c r="CY1017" s="65"/>
      <c r="CZ1017" s="68"/>
      <c r="DA1017" s="68"/>
      <c r="DB1017" s="68"/>
      <c r="DC1017" s="67" t="str">
        <f t="shared" si="69"/>
        <v/>
      </c>
      <c r="DD1017" s="65"/>
      <c r="DE1017" s="65"/>
      <c r="DF1017" s="51"/>
      <c r="DG1017" s="51"/>
      <c r="DH1017" s="51"/>
      <c r="DI1017" s="69" t="str">
        <f t="shared" si="74"/>
        <v/>
      </c>
      <c r="DJ1017" s="70"/>
      <c r="DK1017" s="70"/>
      <c r="DL1017" s="51"/>
      <c r="DM1017" s="51"/>
      <c r="DN1017" s="51"/>
      <c r="DO1017" s="69" t="str">
        <f t="shared" si="79"/>
        <v/>
      </c>
      <c r="DP1017" s="51"/>
      <c r="DQ1017" s="51"/>
      <c r="DR1017" s="51"/>
      <c r="DS1017" s="51"/>
      <c r="DT1017" s="51"/>
      <c r="DU1017" s="181"/>
    </row>
    <row r="1018" spans="1:125" ht="15" x14ac:dyDescent="0.25">
      <c r="A1018" s="50">
        <v>2014</v>
      </c>
      <c r="B1018" s="51" t="s">
        <v>1247</v>
      </c>
      <c r="C1018" s="50" t="s">
        <v>1213</v>
      </c>
      <c r="D1018" s="53" t="s">
        <v>363</v>
      </c>
      <c r="E1018" s="50" t="s">
        <v>364</v>
      </c>
      <c r="F1018" s="220">
        <v>85751</v>
      </c>
      <c r="G1018" s="220" t="s">
        <v>364</v>
      </c>
      <c r="H1018" s="220">
        <v>524307</v>
      </c>
      <c r="I1018" s="61">
        <v>1714631</v>
      </c>
      <c r="J1018" s="50"/>
      <c r="K1018" s="50" t="s">
        <v>2032</v>
      </c>
      <c r="L1018" s="58" t="s">
        <v>2032</v>
      </c>
      <c r="M1018" s="58" t="s">
        <v>2032</v>
      </c>
      <c r="N1018" s="58" t="s">
        <v>2032</v>
      </c>
      <c r="O1018" s="58" t="s">
        <v>2032</v>
      </c>
      <c r="P1018" s="59"/>
      <c r="Q1018" s="60">
        <v>66414</v>
      </c>
      <c r="R1018" s="60">
        <v>1064999</v>
      </c>
      <c r="S1018" s="60">
        <v>228022</v>
      </c>
      <c r="T1018" s="60">
        <v>295042</v>
      </c>
      <c r="U1018" s="60">
        <v>60154</v>
      </c>
      <c r="V1018" s="79"/>
      <c r="W1018" s="90">
        <f t="shared" si="6033"/>
        <v>1714631</v>
      </c>
      <c r="X1018" s="101">
        <v>2015046</v>
      </c>
      <c r="Y1018" s="50" t="s">
        <v>167</v>
      </c>
      <c r="Z1018" s="50" t="s">
        <v>363</v>
      </c>
      <c r="AA1018" s="51" t="str">
        <f t="shared" ref="AA1018:AA1021" si="7250">IF(A1018 =2014,IF(Y1018 ="",F1018,""),"")</f>
        <v/>
      </c>
      <c r="AB1018" s="68" t="str">
        <f t="shared" ref="AB1018:AB1021" si="7251">IF(A1018 =2014,IF(Y1018 ="",I1018,""),"")</f>
        <v/>
      </c>
      <c r="AC1018" s="68" t="str">
        <f t="shared" ref="AC1018:AC1021" si="7252">IF(A1018 =2014,IF(Y1018 ="",Q1018,""),"")</f>
        <v/>
      </c>
      <c r="AD1018" s="68" t="str">
        <f t="shared" ref="AD1018:AD1021" si="7253">IF(A1018 =2014,IF(Y1018 ="",R1018,""),"")</f>
        <v/>
      </c>
      <c r="AE1018" s="68" t="str">
        <f t="shared" ref="AE1018:AE1021" si="7254">IF(A1018 =2014,IF(Y1018 ="",S1018,""),"")</f>
        <v/>
      </c>
      <c r="AF1018" s="68" t="str">
        <f t="shared" ref="AF1018:AF1021" si="7255">IF(A1018 =2014,IF(Y1018 ="",T1018+U1018,""),"")</f>
        <v/>
      </c>
      <c r="AG1018" s="67" t="str">
        <f t="shared" si="7"/>
        <v/>
      </c>
      <c r="AH1018" s="51"/>
      <c r="AI1018" s="51" t="str">
        <f t="shared" si="8"/>
        <v/>
      </c>
      <c r="AJ1018" s="68" t="str">
        <f t="shared" si="9"/>
        <v/>
      </c>
      <c r="AK1018" s="68" t="str">
        <f t="shared" si="10"/>
        <v/>
      </c>
      <c r="AL1018" s="68" t="str">
        <f t="shared" si="11"/>
        <v/>
      </c>
      <c r="AM1018" s="68" t="str">
        <f t="shared" si="12"/>
        <v/>
      </c>
      <c r="AN1018" s="68" t="str">
        <f t="shared" si="13"/>
        <v/>
      </c>
      <c r="AO1018" s="67" t="str">
        <f t="shared" si="14"/>
        <v/>
      </c>
      <c r="AP1018" s="51"/>
      <c r="AQ1018" s="51" t="str">
        <f t="shared" si="15"/>
        <v/>
      </c>
      <c r="AR1018" s="68" t="str">
        <f t="shared" si="16"/>
        <v/>
      </c>
      <c r="AS1018" s="68" t="str">
        <f t="shared" si="17"/>
        <v/>
      </c>
      <c r="AT1018" s="68" t="str">
        <f t="shared" si="18"/>
        <v/>
      </c>
      <c r="AU1018" s="68" t="str">
        <f t="shared" si="19"/>
        <v/>
      </c>
      <c r="AV1018" s="68" t="str">
        <f t="shared" si="20"/>
        <v/>
      </c>
      <c r="AW1018" s="67" t="str">
        <f t="shared" si="21"/>
        <v/>
      </c>
      <c r="AX1018" s="51"/>
      <c r="AY1018" s="51" t="str">
        <f t="shared" si="22"/>
        <v/>
      </c>
      <c r="AZ1018" s="68" t="str">
        <f t="shared" si="23"/>
        <v/>
      </c>
      <c r="BA1018" s="68" t="str">
        <f t="shared" si="24"/>
        <v/>
      </c>
      <c r="BB1018" s="68" t="str">
        <f t="shared" si="25"/>
        <v/>
      </c>
      <c r="BC1018" s="68" t="str">
        <f t="shared" si="26"/>
        <v/>
      </c>
      <c r="BD1018" s="68" t="str">
        <f t="shared" si="27"/>
        <v/>
      </c>
      <c r="BE1018" s="68" t="str">
        <f t="shared" si="28"/>
        <v/>
      </c>
      <c r="BF1018" s="51"/>
      <c r="BG1018" s="69" t="str">
        <f t="shared" si="29"/>
        <v/>
      </c>
      <c r="BH1018" s="67" t="str">
        <f t="shared" si="30"/>
        <v/>
      </c>
      <c r="BI1018" s="67" t="str">
        <f t="shared" si="31"/>
        <v/>
      </c>
      <c r="BJ1018" s="67" t="str">
        <f t="shared" si="32"/>
        <v/>
      </c>
      <c r="BK1018" s="67" t="str">
        <f t="shared" si="33"/>
        <v/>
      </c>
      <c r="BL1018" s="67" t="str">
        <f t="shared" si="34"/>
        <v/>
      </c>
      <c r="BM1018" s="65" t="str">
        <f t="shared" si="35"/>
        <v/>
      </c>
      <c r="BN1018" s="70"/>
      <c r="BO1018" s="71">
        <f t="shared" ref="BO1018:BO1021" si="7256">IF(A1018 =2014,F1018,"")</f>
        <v>85751</v>
      </c>
      <c r="BP1018" s="51" t="str">
        <f t="shared" ref="BP1018:BP1021" si="7257">IF(A1018 =2015,F1018,"")</f>
        <v/>
      </c>
      <c r="BQ1018" s="51" t="str">
        <f t="shared" ref="BQ1018:BQ1021" si="7258">IF(A1018 =2016,F1018,"")</f>
        <v/>
      </c>
      <c r="BR1018" s="51" t="str">
        <f t="shared" ref="BR1018:BR1021" si="7259">IF(A1018 =2017,F1018,"")</f>
        <v/>
      </c>
      <c r="BS1018" s="69" t="str">
        <f t="shared" si="2920"/>
        <v/>
      </c>
      <c r="BT1018" s="70"/>
      <c r="BU1018" s="65">
        <f t="shared" ref="BU1018:BU1021" si="7260">IF(A1018 =2014,I1018,"")</f>
        <v>1714631</v>
      </c>
      <c r="BV1018" s="68" t="str">
        <f t="shared" ref="BV1018:BV1021" si="7261">IF(A1018 =2015,I1018,"")</f>
        <v/>
      </c>
      <c r="BW1018" s="68" t="str">
        <f t="shared" ref="BW1018:BW1021" si="7262">IF(A1018 =2016,I1018,"")</f>
        <v/>
      </c>
      <c r="BX1018" s="68" t="str">
        <f t="shared" ref="BX1018:BX1021" si="7263">IF(A1018 =2017,I1018,"")</f>
        <v/>
      </c>
      <c r="BY1018" s="67" t="str">
        <f t="shared" si="44"/>
        <v/>
      </c>
      <c r="BZ1018" s="65"/>
      <c r="CA1018" s="65">
        <f t="shared" si="45"/>
        <v>2015046</v>
      </c>
      <c r="CB1018" s="67" t="str">
        <f t="shared" si="46"/>
        <v/>
      </c>
      <c r="CC1018" s="67" t="str">
        <f t="shared" si="47"/>
        <v/>
      </c>
      <c r="CD1018" s="67" t="str">
        <f t="shared" si="48"/>
        <v/>
      </c>
      <c r="CE1018" s="67" t="str">
        <f t="shared" si="49"/>
        <v/>
      </c>
      <c r="CF1018" s="65"/>
      <c r="CG1018" s="65">
        <f t="shared" ref="CG1018:CG1021" si="7264">IF(A1018 =2014,Q1018+R1018+S1018+T1018+U1018,"")</f>
        <v>1714631</v>
      </c>
      <c r="CH1018" s="68" t="str">
        <f t="shared" ref="CH1018:CH1021" si="7265">IF(A1018 =2015,Q1018+R1018+S1018+T1018+U1018,"")</f>
        <v/>
      </c>
      <c r="CI1018" s="68" t="str">
        <f t="shared" ref="CI1018:CI1021" si="7266">IF(A1018 =2016,Q1018+R1018+S1018+T1018+U1018,"")</f>
        <v/>
      </c>
      <c r="CJ1018" s="68" t="str">
        <f t="shared" ref="CJ1018:CJ1021" si="7267">IF(A1018 =2017,Q1018+R1018+S1018+T1018+U1018,"")</f>
        <v/>
      </c>
      <c r="CK1018" s="67" t="str">
        <f t="shared" si="54"/>
        <v/>
      </c>
      <c r="CL1018" s="65"/>
      <c r="CM1018" s="65">
        <f t="shared" ref="CM1018:CM1021" si="7268">IF(A1018 =2014,Q1018,"")</f>
        <v>66414</v>
      </c>
      <c r="CN1018" s="68" t="str">
        <f t="shared" ref="CN1018:CN1021" si="7269">IF(A1018 =2015,Q1018,"")</f>
        <v/>
      </c>
      <c r="CO1018" s="68" t="str">
        <f t="shared" ref="CO1018:CO1021" si="7270">IF(A1018 =2016,Q1018,"")</f>
        <v/>
      </c>
      <c r="CP1018" s="68" t="str">
        <f t="shared" ref="CP1018:CP1021" si="7271">IF(A1018 =2017,Q1018,"")</f>
        <v/>
      </c>
      <c r="CQ1018" s="67" t="str">
        <f t="shared" si="59"/>
        <v/>
      </c>
      <c r="CR1018" s="65"/>
      <c r="CS1018" s="65">
        <f t="shared" ref="CS1018:CS1021" si="7272">IF(A1018 =2014,R1018,"")</f>
        <v>1064999</v>
      </c>
      <c r="CT1018" s="68" t="str">
        <f t="shared" ref="CT1018:CT1021" si="7273">IF(A1018 =2015,R1018,"")</f>
        <v/>
      </c>
      <c r="CU1018" s="68" t="str">
        <f t="shared" ref="CU1018:CU1021" si="7274">IF(A1018 =2016,R1018,"")</f>
        <v/>
      </c>
      <c r="CV1018" s="68" t="str">
        <f t="shared" ref="CV1018:CV1021" si="7275">IF(A1018 =2017,R1018,"")</f>
        <v/>
      </c>
      <c r="CW1018" s="67" t="str">
        <f t="shared" si="64"/>
        <v/>
      </c>
      <c r="CX1018" s="65"/>
      <c r="CY1018" s="65">
        <f t="shared" ref="CY1018:CY1021" si="7276">IF(A1018 =2014,S1018,"")</f>
        <v>228022</v>
      </c>
      <c r="CZ1018" s="68" t="str">
        <f t="shared" ref="CZ1018:CZ1021" si="7277">IF(A1018 =2015,S1018,"")</f>
        <v/>
      </c>
      <c r="DA1018" s="68" t="str">
        <f t="shared" ref="DA1018:DA1021" si="7278">IF(A1018 =2016,S1018,"")</f>
        <v/>
      </c>
      <c r="DB1018" s="68" t="str">
        <f t="shared" ref="DB1018:DB1021" si="7279">IF(A1018 =2017,S1018,"")</f>
        <v/>
      </c>
      <c r="DC1018" s="67" t="str">
        <f t="shared" si="69"/>
        <v/>
      </c>
      <c r="DD1018" s="65"/>
      <c r="DE1018" s="65">
        <f t="shared" ref="DE1018:DE1021" si="7280">IF(A1018 =2014,T1018,"")</f>
        <v>295042</v>
      </c>
      <c r="DF1018" s="51" t="str">
        <f t="shared" ref="DF1018:DF1021" si="7281">IF(A1018 =2015,T1018,"")</f>
        <v/>
      </c>
      <c r="DG1018" s="51" t="str">
        <f t="shared" ref="DG1018:DG1021" si="7282">IF(A1018 =2016,T1018,"")</f>
        <v/>
      </c>
      <c r="DH1018" s="51" t="str">
        <f t="shared" ref="DH1018:DH1021" si="7283">IF(A1018 =2017,T1018,"")</f>
        <v/>
      </c>
      <c r="DI1018" s="69" t="str">
        <f t="shared" si="74"/>
        <v/>
      </c>
      <c r="DJ1018" s="70"/>
      <c r="DK1018" s="65">
        <f t="shared" ref="DK1018:DK1021" si="7284">IF(A1018 =2014,U1018,"")</f>
        <v>60154</v>
      </c>
      <c r="DL1018" s="51" t="str">
        <f t="shared" ref="DL1018:DL1021" si="7285">IF(A1018 =2015,U1018,"")</f>
        <v/>
      </c>
      <c r="DM1018" s="51" t="str">
        <f t="shared" ref="DM1018:DM1021" si="7286">IF(A1018 =2016,U1018,"")</f>
        <v/>
      </c>
      <c r="DN1018" s="51" t="str">
        <f t="shared" ref="DN1018:DN1021" si="7287">IF(A1018 =2017,U1018,"")</f>
        <v/>
      </c>
      <c r="DO1018" s="69" t="str">
        <f t="shared" si="79"/>
        <v/>
      </c>
      <c r="DP1018" s="51"/>
      <c r="DQ1018" s="51"/>
      <c r="DR1018" s="51"/>
      <c r="DS1018" s="51"/>
      <c r="DT1018" s="51"/>
      <c r="DU1018" s="181"/>
    </row>
    <row r="1019" spans="1:125" ht="15" x14ac:dyDescent="0.25">
      <c r="A1019" s="50">
        <v>2015</v>
      </c>
      <c r="B1019" s="51" t="s">
        <v>1247</v>
      </c>
      <c r="C1019" s="50" t="s">
        <v>1213</v>
      </c>
      <c r="D1019" s="53" t="s">
        <v>363</v>
      </c>
      <c r="E1019" s="50" t="s">
        <v>364</v>
      </c>
      <c r="F1019" s="220">
        <v>81016</v>
      </c>
      <c r="G1019" s="220" t="s">
        <v>364</v>
      </c>
      <c r="H1019" s="220">
        <v>525290</v>
      </c>
      <c r="I1019" s="61">
        <v>1996558</v>
      </c>
      <c r="J1019" s="50"/>
      <c r="K1019" s="50" t="s">
        <v>2032</v>
      </c>
      <c r="L1019" s="58" t="s">
        <v>2032</v>
      </c>
      <c r="M1019" s="58" t="s">
        <v>2032</v>
      </c>
      <c r="N1019" s="58" t="s">
        <v>2032</v>
      </c>
      <c r="O1019" s="58" t="s">
        <v>2032</v>
      </c>
      <c r="P1019" s="59"/>
      <c r="Q1019" s="60">
        <v>924025</v>
      </c>
      <c r="R1019" s="60">
        <v>228870</v>
      </c>
      <c r="S1019" s="60">
        <v>235080</v>
      </c>
      <c r="T1019" s="60">
        <v>301712</v>
      </c>
      <c r="U1019" s="60">
        <v>306871</v>
      </c>
      <c r="V1019" s="79"/>
      <c r="W1019" s="90">
        <f t="shared" si="6033"/>
        <v>1996558</v>
      </c>
      <c r="X1019" s="101">
        <v>18636</v>
      </c>
      <c r="Y1019" s="50" t="s">
        <v>167</v>
      </c>
      <c r="Z1019" s="50" t="s">
        <v>363</v>
      </c>
      <c r="AA1019" s="51" t="str">
        <f t="shared" si="7250"/>
        <v/>
      </c>
      <c r="AB1019" s="68" t="str">
        <f t="shared" si="7251"/>
        <v/>
      </c>
      <c r="AC1019" s="68" t="str">
        <f t="shared" si="7252"/>
        <v/>
      </c>
      <c r="AD1019" s="68" t="str">
        <f t="shared" si="7253"/>
        <v/>
      </c>
      <c r="AE1019" s="68" t="str">
        <f t="shared" si="7254"/>
        <v/>
      </c>
      <c r="AF1019" s="68" t="str">
        <f t="shared" si="7255"/>
        <v/>
      </c>
      <c r="AG1019" s="67" t="str">
        <f t="shared" si="7"/>
        <v/>
      </c>
      <c r="AH1019" s="51"/>
      <c r="AI1019" s="51" t="str">
        <f t="shared" si="8"/>
        <v/>
      </c>
      <c r="AJ1019" s="68" t="str">
        <f t="shared" si="9"/>
        <v/>
      </c>
      <c r="AK1019" s="68" t="str">
        <f t="shared" si="10"/>
        <v/>
      </c>
      <c r="AL1019" s="68" t="str">
        <f t="shared" si="11"/>
        <v/>
      </c>
      <c r="AM1019" s="68" t="str">
        <f t="shared" si="12"/>
        <v/>
      </c>
      <c r="AN1019" s="68" t="str">
        <f t="shared" si="13"/>
        <v/>
      </c>
      <c r="AO1019" s="67" t="str">
        <f t="shared" si="14"/>
        <v/>
      </c>
      <c r="AP1019" s="51"/>
      <c r="AQ1019" s="51" t="str">
        <f t="shared" si="15"/>
        <v/>
      </c>
      <c r="AR1019" s="68" t="str">
        <f t="shared" si="16"/>
        <v/>
      </c>
      <c r="AS1019" s="68" t="str">
        <f t="shared" si="17"/>
        <v/>
      </c>
      <c r="AT1019" s="68" t="str">
        <f t="shared" si="18"/>
        <v/>
      </c>
      <c r="AU1019" s="68" t="str">
        <f t="shared" si="19"/>
        <v/>
      </c>
      <c r="AV1019" s="68" t="str">
        <f t="shared" si="20"/>
        <v/>
      </c>
      <c r="AW1019" s="67" t="str">
        <f t="shared" si="21"/>
        <v/>
      </c>
      <c r="AX1019" s="51"/>
      <c r="AY1019" s="51" t="str">
        <f t="shared" si="22"/>
        <v/>
      </c>
      <c r="AZ1019" s="68" t="str">
        <f t="shared" si="23"/>
        <v/>
      </c>
      <c r="BA1019" s="68" t="str">
        <f t="shared" si="24"/>
        <v/>
      </c>
      <c r="BB1019" s="68" t="str">
        <f t="shared" si="25"/>
        <v/>
      </c>
      <c r="BC1019" s="68" t="str">
        <f t="shared" si="26"/>
        <v/>
      </c>
      <c r="BD1019" s="68" t="str">
        <f t="shared" si="27"/>
        <v/>
      </c>
      <c r="BE1019" s="68" t="str">
        <f t="shared" si="28"/>
        <v/>
      </c>
      <c r="BF1019" s="51"/>
      <c r="BG1019" s="69" t="str">
        <f t="shared" si="29"/>
        <v/>
      </c>
      <c r="BH1019" s="67" t="str">
        <f t="shared" si="30"/>
        <v/>
      </c>
      <c r="BI1019" s="67" t="str">
        <f t="shared" si="31"/>
        <v/>
      </c>
      <c r="BJ1019" s="67" t="str">
        <f t="shared" si="32"/>
        <v/>
      </c>
      <c r="BK1019" s="67" t="str">
        <f t="shared" si="33"/>
        <v/>
      </c>
      <c r="BL1019" s="67" t="str">
        <f t="shared" si="34"/>
        <v/>
      </c>
      <c r="BM1019" s="65" t="str">
        <f t="shared" si="35"/>
        <v/>
      </c>
      <c r="BN1019" s="51"/>
      <c r="BO1019" s="51" t="str">
        <f t="shared" si="7256"/>
        <v/>
      </c>
      <c r="BP1019" s="71">
        <f t="shared" si="7257"/>
        <v>81016</v>
      </c>
      <c r="BQ1019" s="51" t="str">
        <f t="shared" si="7258"/>
        <v/>
      </c>
      <c r="BR1019" s="51" t="str">
        <f t="shared" si="7259"/>
        <v/>
      </c>
      <c r="BS1019" s="69" t="str">
        <f t="shared" si="2920"/>
        <v/>
      </c>
      <c r="BT1019" s="51"/>
      <c r="BU1019" s="68" t="str">
        <f t="shared" si="7260"/>
        <v/>
      </c>
      <c r="BV1019" s="65">
        <f t="shared" si="7261"/>
        <v>1996558</v>
      </c>
      <c r="BW1019" s="68" t="str">
        <f t="shared" si="7262"/>
        <v/>
      </c>
      <c r="BX1019" s="68" t="str">
        <f t="shared" si="7263"/>
        <v/>
      </c>
      <c r="BY1019" s="67" t="str">
        <f t="shared" si="44"/>
        <v/>
      </c>
      <c r="BZ1019" s="68"/>
      <c r="CA1019" s="65" t="str">
        <f t="shared" si="45"/>
        <v/>
      </c>
      <c r="CB1019" s="67">
        <f t="shared" si="46"/>
        <v>18636</v>
      </c>
      <c r="CC1019" s="67" t="str">
        <f t="shared" si="47"/>
        <v/>
      </c>
      <c r="CD1019" s="67" t="str">
        <f t="shared" si="48"/>
        <v/>
      </c>
      <c r="CE1019" s="67" t="str">
        <f t="shared" si="49"/>
        <v/>
      </c>
      <c r="CF1019" s="68"/>
      <c r="CG1019" s="68" t="str">
        <f t="shared" si="7264"/>
        <v/>
      </c>
      <c r="CH1019" s="65">
        <f t="shared" si="7265"/>
        <v>1996558</v>
      </c>
      <c r="CI1019" s="68" t="str">
        <f t="shared" si="7266"/>
        <v/>
      </c>
      <c r="CJ1019" s="68" t="str">
        <f t="shared" si="7267"/>
        <v/>
      </c>
      <c r="CK1019" s="67" t="str">
        <f t="shared" si="54"/>
        <v/>
      </c>
      <c r="CL1019" s="68"/>
      <c r="CM1019" s="68" t="str">
        <f t="shared" si="7268"/>
        <v/>
      </c>
      <c r="CN1019" s="65">
        <f t="shared" si="7269"/>
        <v>924025</v>
      </c>
      <c r="CO1019" s="68" t="str">
        <f t="shared" si="7270"/>
        <v/>
      </c>
      <c r="CP1019" s="68" t="str">
        <f t="shared" si="7271"/>
        <v/>
      </c>
      <c r="CQ1019" s="67" t="str">
        <f t="shared" si="59"/>
        <v/>
      </c>
      <c r="CR1019" s="68"/>
      <c r="CS1019" s="68" t="str">
        <f t="shared" si="7272"/>
        <v/>
      </c>
      <c r="CT1019" s="65">
        <f t="shared" si="7273"/>
        <v>228870</v>
      </c>
      <c r="CU1019" s="68" t="str">
        <f t="shared" si="7274"/>
        <v/>
      </c>
      <c r="CV1019" s="68" t="str">
        <f t="shared" si="7275"/>
        <v/>
      </c>
      <c r="CW1019" s="67" t="str">
        <f t="shared" si="64"/>
        <v/>
      </c>
      <c r="CX1019" s="68"/>
      <c r="CY1019" s="68" t="str">
        <f t="shared" si="7276"/>
        <v/>
      </c>
      <c r="CZ1019" s="65">
        <f t="shared" si="7277"/>
        <v>235080</v>
      </c>
      <c r="DA1019" s="68" t="str">
        <f t="shared" si="7278"/>
        <v/>
      </c>
      <c r="DB1019" s="68" t="str">
        <f t="shared" si="7279"/>
        <v/>
      </c>
      <c r="DC1019" s="67" t="str">
        <f t="shared" si="69"/>
        <v/>
      </c>
      <c r="DD1019" s="68"/>
      <c r="DE1019" s="68" t="str">
        <f t="shared" si="7280"/>
        <v/>
      </c>
      <c r="DF1019" s="65">
        <f t="shared" si="7281"/>
        <v>301712</v>
      </c>
      <c r="DG1019" s="51" t="str">
        <f t="shared" si="7282"/>
        <v/>
      </c>
      <c r="DH1019" s="51" t="str">
        <f t="shared" si="7283"/>
        <v/>
      </c>
      <c r="DI1019" s="69" t="str">
        <f t="shared" si="74"/>
        <v/>
      </c>
      <c r="DJ1019" s="51"/>
      <c r="DK1019" s="51" t="str">
        <f t="shared" si="7284"/>
        <v/>
      </c>
      <c r="DL1019" s="65">
        <f t="shared" si="7285"/>
        <v>306871</v>
      </c>
      <c r="DM1019" s="51" t="str">
        <f t="shared" si="7286"/>
        <v/>
      </c>
      <c r="DN1019" s="51" t="str">
        <f t="shared" si="7287"/>
        <v/>
      </c>
      <c r="DO1019" s="69" t="str">
        <f t="shared" si="79"/>
        <v/>
      </c>
      <c r="DP1019" s="51"/>
      <c r="DQ1019" s="51"/>
      <c r="DR1019" s="51"/>
      <c r="DS1019" s="51"/>
      <c r="DT1019" s="51"/>
      <c r="DU1019" s="181"/>
    </row>
    <row r="1020" spans="1:125" ht="15" x14ac:dyDescent="0.25">
      <c r="A1020" s="50">
        <v>2016</v>
      </c>
      <c r="B1020" s="51" t="s">
        <v>1247</v>
      </c>
      <c r="C1020" s="50" t="s">
        <v>1213</v>
      </c>
      <c r="D1020" s="53" t="s">
        <v>363</v>
      </c>
      <c r="E1020" s="50" t="s">
        <v>364</v>
      </c>
      <c r="F1020" s="220">
        <v>72015</v>
      </c>
      <c r="G1020" s="220" t="s">
        <v>364</v>
      </c>
      <c r="H1020" s="220">
        <v>507908</v>
      </c>
      <c r="I1020" s="61">
        <v>1664866</v>
      </c>
      <c r="J1020" s="50"/>
      <c r="K1020" s="50" t="s">
        <v>2032</v>
      </c>
      <c r="L1020" s="58" t="s">
        <v>2032</v>
      </c>
      <c r="M1020" s="58" t="s">
        <v>2032</v>
      </c>
      <c r="N1020" s="58" t="s">
        <v>2032</v>
      </c>
      <c r="O1020" s="58" t="s">
        <v>2032</v>
      </c>
      <c r="P1020" s="59"/>
      <c r="Q1020" s="60">
        <v>1015787</v>
      </c>
      <c r="R1020" s="60">
        <v>103747</v>
      </c>
      <c r="S1020" s="60">
        <v>219031</v>
      </c>
      <c r="T1020" s="60">
        <v>252704</v>
      </c>
      <c r="U1020" s="60">
        <v>73597</v>
      </c>
      <c r="V1020" s="79"/>
      <c r="W1020" s="90">
        <f t="shared" si="6033"/>
        <v>1664866</v>
      </c>
      <c r="X1020" s="101">
        <v>290732</v>
      </c>
      <c r="Y1020" s="50" t="s">
        <v>167</v>
      </c>
      <c r="Z1020" s="50" t="s">
        <v>363</v>
      </c>
      <c r="AA1020" s="51" t="str">
        <f t="shared" si="7250"/>
        <v/>
      </c>
      <c r="AB1020" s="68" t="str">
        <f t="shared" si="7251"/>
        <v/>
      </c>
      <c r="AC1020" s="68" t="str">
        <f t="shared" si="7252"/>
        <v/>
      </c>
      <c r="AD1020" s="68" t="str">
        <f t="shared" si="7253"/>
        <v/>
      </c>
      <c r="AE1020" s="68" t="str">
        <f t="shared" si="7254"/>
        <v/>
      </c>
      <c r="AF1020" s="68" t="str">
        <f t="shared" si="7255"/>
        <v/>
      </c>
      <c r="AG1020" s="67" t="str">
        <f t="shared" si="7"/>
        <v/>
      </c>
      <c r="AH1020" s="51"/>
      <c r="AI1020" s="51" t="str">
        <f t="shared" si="8"/>
        <v/>
      </c>
      <c r="AJ1020" s="68" t="str">
        <f t="shared" si="9"/>
        <v/>
      </c>
      <c r="AK1020" s="68" t="str">
        <f t="shared" si="10"/>
        <v/>
      </c>
      <c r="AL1020" s="68" t="str">
        <f t="shared" si="11"/>
        <v/>
      </c>
      <c r="AM1020" s="68" t="str">
        <f t="shared" si="12"/>
        <v/>
      </c>
      <c r="AN1020" s="68" t="str">
        <f t="shared" si="13"/>
        <v/>
      </c>
      <c r="AO1020" s="67" t="str">
        <f t="shared" si="14"/>
        <v/>
      </c>
      <c r="AP1020" s="51"/>
      <c r="AQ1020" s="51" t="str">
        <f t="shared" si="15"/>
        <v/>
      </c>
      <c r="AR1020" s="68" t="str">
        <f t="shared" si="16"/>
        <v/>
      </c>
      <c r="AS1020" s="68" t="str">
        <f t="shared" si="17"/>
        <v/>
      </c>
      <c r="AT1020" s="68" t="str">
        <f t="shared" si="18"/>
        <v/>
      </c>
      <c r="AU1020" s="68" t="str">
        <f t="shared" si="19"/>
        <v/>
      </c>
      <c r="AV1020" s="68" t="str">
        <f t="shared" si="20"/>
        <v/>
      </c>
      <c r="AW1020" s="67" t="str">
        <f t="shared" si="21"/>
        <v/>
      </c>
      <c r="AX1020" s="51"/>
      <c r="AY1020" s="51" t="str">
        <f t="shared" si="22"/>
        <v/>
      </c>
      <c r="AZ1020" s="68" t="str">
        <f t="shared" si="23"/>
        <v/>
      </c>
      <c r="BA1020" s="68" t="str">
        <f t="shared" si="24"/>
        <v/>
      </c>
      <c r="BB1020" s="68" t="str">
        <f t="shared" si="25"/>
        <v/>
      </c>
      <c r="BC1020" s="68" t="str">
        <f t="shared" si="26"/>
        <v/>
      </c>
      <c r="BD1020" s="68" t="str">
        <f t="shared" si="27"/>
        <v/>
      </c>
      <c r="BE1020" s="68" t="str">
        <f t="shared" si="28"/>
        <v/>
      </c>
      <c r="BF1020" s="51"/>
      <c r="BG1020" s="69" t="str">
        <f t="shared" si="29"/>
        <v/>
      </c>
      <c r="BH1020" s="67" t="str">
        <f t="shared" si="30"/>
        <v/>
      </c>
      <c r="BI1020" s="67" t="str">
        <f t="shared" si="31"/>
        <v/>
      </c>
      <c r="BJ1020" s="67" t="str">
        <f t="shared" si="32"/>
        <v/>
      </c>
      <c r="BK1020" s="67" t="str">
        <f t="shared" si="33"/>
        <v/>
      </c>
      <c r="BL1020" s="67" t="str">
        <f t="shared" si="34"/>
        <v/>
      </c>
      <c r="BM1020" s="65" t="str">
        <f t="shared" si="35"/>
        <v/>
      </c>
      <c r="BN1020" s="51"/>
      <c r="BO1020" s="51" t="str">
        <f t="shared" si="7256"/>
        <v/>
      </c>
      <c r="BP1020" s="51" t="str">
        <f t="shared" si="7257"/>
        <v/>
      </c>
      <c r="BQ1020" s="71">
        <f t="shared" si="7258"/>
        <v>72015</v>
      </c>
      <c r="BR1020" s="51" t="str">
        <f t="shared" si="7259"/>
        <v/>
      </c>
      <c r="BS1020" s="69" t="str">
        <f t="shared" si="2920"/>
        <v/>
      </c>
      <c r="BT1020" s="51"/>
      <c r="BU1020" s="68" t="str">
        <f t="shared" si="7260"/>
        <v/>
      </c>
      <c r="BV1020" s="68" t="str">
        <f t="shared" si="7261"/>
        <v/>
      </c>
      <c r="BW1020" s="65">
        <f t="shared" si="7262"/>
        <v>1664866</v>
      </c>
      <c r="BX1020" s="68" t="str">
        <f t="shared" si="7263"/>
        <v/>
      </c>
      <c r="BY1020" s="67" t="str">
        <f t="shared" si="44"/>
        <v/>
      </c>
      <c r="BZ1020" s="68"/>
      <c r="CA1020" s="65" t="str">
        <f t="shared" si="45"/>
        <v/>
      </c>
      <c r="CB1020" s="67" t="str">
        <f t="shared" si="46"/>
        <v/>
      </c>
      <c r="CC1020" s="67">
        <f t="shared" si="47"/>
        <v>290732</v>
      </c>
      <c r="CD1020" s="67" t="str">
        <f t="shared" si="48"/>
        <v/>
      </c>
      <c r="CE1020" s="67" t="str">
        <f t="shared" si="49"/>
        <v/>
      </c>
      <c r="CF1020" s="68"/>
      <c r="CG1020" s="68" t="str">
        <f t="shared" si="7264"/>
        <v/>
      </c>
      <c r="CH1020" s="68" t="str">
        <f t="shared" si="7265"/>
        <v/>
      </c>
      <c r="CI1020" s="65">
        <f t="shared" si="7266"/>
        <v>1664866</v>
      </c>
      <c r="CJ1020" s="68" t="str">
        <f t="shared" si="7267"/>
        <v/>
      </c>
      <c r="CK1020" s="67" t="str">
        <f t="shared" si="54"/>
        <v/>
      </c>
      <c r="CL1020" s="68"/>
      <c r="CM1020" s="68" t="str">
        <f t="shared" si="7268"/>
        <v/>
      </c>
      <c r="CN1020" s="68" t="str">
        <f t="shared" si="7269"/>
        <v/>
      </c>
      <c r="CO1020" s="65">
        <f t="shared" si="7270"/>
        <v>1015787</v>
      </c>
      <c r="CP1020" s="68" t="str">
        <f t="shared" si="7271"/>
        <v/>
      </c>
      <c r="CQ1020" s="67" t="str">
        <f t="shared" si="59"/>
        <v/>
      </c>
      <c r="CR1020" s="68"/>
      <c r="CS1020" s="68" t="str">
        <f t="shared" si="7272"/>
        <v/>
      </c>
      <c r="CT1020" s="68" t="str">
        <f t="shared" si="7273"/>
        <v/>
      </c>
      <c r="CU1020" s="65">
        <f t="shared" si="7274"/>
        <v>103747</v>
      </c>
      <c r="CV1020" s="68" t="str">
        <f t="shared" si="7275"/>
        <v/>
      </c>
      <c r="CW1020" s="67" t="str">
        <f t="shared" si="64"/>
        <v/>
      </c>
      <c r="CX1020" s="68"/>
      <c r="CY1020" s="68" t="str">
        <f t="shared" si="7276"/>
        <v/>
      </c>
      <c r="CZ1020" s="68" t="str">
        <f t="shared" si="7277"/>
        <v/>
      </c>
      <c r="DA1020" s="65">
        <f t="shared" si="7278"/>
        <v>219031</v>
      </c>
      <c r="DB1020" s="68" t="str">
        <f t="shared" si="7279"/>
        <v/>
      </c>
      <c r="DC1020" s="67" t="str">
        <f t="shared" si="69"/>
        <v/>
      </c>
      <c r="DD1020" s="68"/>
      <c r="DE1020" s="68" t="str">
        <f t="shared" si="7280"/>
        <v/>
      </c>
      <c r="DF1020" s="51" t="str">
        <f t="shared" si="7281"/>
        <v/>
      </c>
      <c r="DG1020" s="65">
        <f t="shared" si="7282"/>
        <v>252704</v>
      </c>
      <c r="DH1020" s="51" t="str">
        <f t="shared" si="7283"/>
        <v/>
      </c>
      <c r="DI1020" s="69" t="str">
        <f t="shared" si="74"/>
        <v/>
      </c>
      <c r="DJ1020" s="51"/>
      <c r="DK1020" s="51" t="str">
        <f t="shared" si="7284"/>
        <v/>
      </c>
      <c r="DL1020" s="51" t="str">
        <f t="shared" si="7285"/>
        <v/>
      </c>
      <c r="DM1020" s="65">
        <f t="shared" si="7286"/>
        <v>73597</v>
      </c>
      <c r="DN1020" s="51" t="str">
        <f t="shared" si="7287"/>
        <v/>
      </c>
      <c r="DO1020" s="69" t="str">
        <f t="shared" si="79"/>
        <v/>
      </c>
      <c r="DP1020" s="51"/>
      <c r="DQ1020" s="51"/>
      <c r="DR1020" s="51"/>
      <c r="DS1020" s="51"/>
      <c r="DT1020" s="51"/>
      <c r="DU1020" s="181"/>
    </row>
    <row r="1021" spans="1:125" ht="15" x14ac:dyDescent="0.25">
      <c r="A1021" s="50">
        <v>2017</v>
      </c>
      <c r="B1021" s="51" t="s">
        <v>1247</v>
      </c>
      <c r="C1021" s="50" t="s">
        <v>1213</v>
      </c>
      <c r="D1021" s="53" t="s">
        <v>363</v>
      </c>
      <c r="E1021" s="50" t="s">
        <v>364</v>
      </c>
      <c r="F1021" s="220">
        <v>59331</v>
      </c>
      <c r="G1021" s="220" t="s">
        <v>364</v>
      </c>
      <c r="H1021" s="220">
        <v>445300</v>
      </c>
      <c r="I1021" s="61">
        <v>1727632</v>
      </c>
      <c r="J1021" s="50"/>
      <c r="K1021" s="50" t="s">
        <v>2032</v>
      </c>
      <c r="L1021" s="58" t="s">
        <v>2032</v>
      </c>
      <c r="M1021" s="58" t="s">
        <v>2032</v>
      </c>
      <c r="N1021" s="58" t="s">
        <v>2032</v>
      </c>
      <c r="O1021" s="58" t="s">
        <v>2032</v>
      </c>
      <c r="P1021" s="59"/>
      <c r="Q1021" s="60">
        <v>1041251</v>
      </c>
      <c r="R1021" s="60">
        <v>256208</v>
      </c>
      <c r="S1021" s="60">
        <v>175633</v>
      </c>
      <c r="T1021" s="60">
        <v>239841</v>
      </c>
      <c r="U1021" s="60">
        <v>14699</v>
      </c>
      <c r="V1021" s="79"/>
      <c r="W1021" s="90">
        <f t="shared" si="6033"/>
        <v>1727632</v>
      </c>
      <c r="X1021" s="101">
        <v>0</v>
      </c>
      <c r="Y1021" s="50" t="s">
        <v>167</v>
      </c>
      <c r="Z1021" s="50" t="s">
        <v>363</v>
      </c>
      <c r="AA1021" s="51" t="str">
        <f t="shared" si="7250"/>
        <v/>
      </c>
      <c r="AB1021" s="68" t="str">
        <f t="shared" si="7251"/>
        <v/>
      </c>
      <c r="AC1021" s="68" t="str">
        <f t="shared" si="7252"/>
        <v/>
      </c>
      <c r="AD1021" s="68" t="str">
        <f t="shared" si="7253"/>
        <v/>
      </c>
      <c r="AE1021" s="68" t="str">
        <f t="shared" si="7254"/>
        <v/>
      </c>
      <c r="AF1021" s="68" t="str">
        <f t="shared" si="7255"/>
        <v/>
      </c>
      <c r="AG1021" s="67" t="str">
        <f t="shared" si="7"/>
        <v/>
      </c>
      <c r="AH1021" s="51"/>
      <c r="AI1021" s="51" t="str">
        <f t="shared" si="8"/>
        <v/>
      </c>
      <c r="AJ1021" s="68" t="str">
        <f t="shared" si="9"/>
        <v/>
      </c>
      <c r="AK1021" s="68" t="str">
        <f t="shared" si="10"/>
        <v/>
      </c>
      <c r="AL1021" s="68" t="str">
        <f t="shared" si="11"/>
        <v/>
      </c>
      <c r="AM1021" s="68" t="str">
        <f t="shared" si="12"/>
        <v/>
      </c>
      <c r="AN1021" s="68" t="str">
        <f t="shared" si="13"/>
        <v/>
      </c>
      <c r="AO1021" s="67" t="str">
        <f t="shared" si="14"/>
        <v/>
      </c>
      <c r="AP1021" s="51"/>
      <c r="AQ1021" s="51" t="str">
        <f t="shared" si="15"/>
        <v/>
      </c>
      <c r="AR1021" s="68" t="str">
        <f t="shared" si="16"/>
        <v/>
      </c>
      <c r="AS1021" s="68" t="str">
        <f t="shared" si="17"/>
        <v/>
      </c>
      <c r="AT1021" s="68" t="str">
        <f t="shared" si="18"/>
        <v/>
      </c>
      <c r="AU1021" s="68" t="str">
        <f t="shared" si="19"/>
        <v/>
      </c>
      <c r="AV1021" s="68" t="str">
        <f t="shared" si="20"/>
        <v/>
      </c>
      <c r="AW1021" s="67" t="str">
        <f t="shared" si="21"/>
        <v/>
      </c>
      <c r="AX1021" s="51"/>
      <c r="AY1021" s="51" t="str">
        <f t="shared" si="22"/>
        <v/>
      </c>
      <c r="AZ1021" s="68" t="str">
        <f t="shared" si="23"/>
        <v/>
      </c>
      <c r="BA1021" s="68" t="str">
        <f t="shared" si="24"/>
        <v/>
      </c>
      <c r="BB1021" s="68" t="str">
        <f t="shared" si="25"/>
        <v/>
      </c>
      <c r="BC1021" s="68" t="str">
        <f t="shared" si="26"/>
        <v/>
      </c>
      <c r="BD1021" s="68" t="str">
        <f t="shared" si="27"/>
        <v/>
      </c>
      <c r="BE1021" s="68" t="str">
        <f t="shared" si="28"/>
        <v/>
      </c>
      <c r="BF1021" s="51"/>
      <c r="BG1021" s="69" t="str">
        <f t="shared" si="29"/>
        <v/>
      </c>
      <c r="BH1021" s="67" t="str">
        <f t="shared" si="30"/>
        <v/>
      </c>
      <c r="BI1021" s="67" t="str">
        <f t="shared" si="31"/>
        <v/>
      </c>
      <c r="BJ1021" s="67" t="str">
        <f t="shared" si="32"/>
        <v/>
      </c>
      <c r="BK1021" s="67" t="str">
        <f t="shared" si="33"/>
        <v/>
      </c>
      <c r="BL1021" s="67" t="str">
        <f t="shared" si="34"/>
        <v/>
      </c>
      <c r="BM1021" s="65" t="str">
        <f t="shared" si="35"/>
        <v/>
      </c>
      <c r="BN1021" s="51"/>
      <c r="BO1021" s="51" t="str">
        <f t="shared" si="7256"/>
        <v/>
      </c>
      <c r="BP1021" s="51" t="str">
        <f t="shared" si="7257"/>
        <v/>
      </c>
      <c r="BQ1021" s="51" t="str">
        <f t="shared" si="7258"/>
        <v/>
      </c>
      <c r="BR1021" s="71">
        <f t="shared" si="7259"/>
        <v>59331</v>
      </c>
      <c r="BS1021" s="69" t="str">
        <f t="shared" si="2920"/>
        <v/>
      </c>
      <c r="BT1021" s="51"/>
      <c r="BU1021" s="68" t="str">
        <f t="shared" si="7260"/>
        <v/>
      </c>
      <c r="BV1021" s="68" t="str">
        <f t="shared" si="7261"/>
        <v/>
      </c>
      <c r="BW1021" s="68" t="str">
        <f t="shared" si="7262"/>
        <v/>
      </c>
      <c r="BX1021" s="65">
        <f t="shared" si="7263"/>
        <v>1727632</v>
      </c>
      <c r="BY1021" s="67" t="str">
        <f t="shared" si="44"/>
        <v/>
      </c>
      <c r="BZ1021" s="68"/>
      <c r="CA1021" s="65" t="str">
        <f t="shared" si="45"/>
        <v/>
      </c>
      <c r="CB1021" s="67" t="str">
        <f t="shared" si="46"/>
        <v/>
      </c>
      <c r="CC1021" s="67" t="str">
        <f t="shared" si="47"/>
        <v/>
      </c>
      <c r="CD1021" s="67">
        <f t="shared" si="48"/>
        <v>0</v>
      </c>
      <c r="CE1021" s="67" t="str">
        <f t="shared" si="49"/>
        <v/>
      </c>
      <c r="CF1021" s="68"/>
      <c r="CG1021" s="68" t="str">
        <f t="shared" si="7264"/>
        <v/>
      </c>
      <c r="CH1021" s="68" t="str">
        <f t="shared" si="7265"/>
        <v/>
      </c>
      <c r="CI1021" s="68" t="str">
        <f t="shared" si="7266"/>
        <v/>
      </c>
      <c r="CJ1021" s="65">
        <f t="shared" si="7267"/>
        <v>1727632</v>
      </c>
      <c r="CK1021" s="67" t="str">
        <f t="shared" si="54"/>
        <v/>
      </c>
      <c r="CL1021" s="68"/>
      <c r="CM1021" s="68" t="str">
        <f t="shared" si="7268"/>
        <v/>
      </c>
      <c r="CN1021" s="68" t="str">
        <f t="shared" si="7269"/>
        <v/>
      </c>
      <c r="CO1021" s="68" t="str">
        <f t="shared" si="7270"/>
        <v/>
      </c>
      <c r="CP1021" s="65">
        <f t="shared" si="7271"/>
        <v>1041251</v>
      </c>
      <c r="CQ1021" s="67" t="str">
        <f t="shared" si="59"/>
        <v/>
      </c>
      <c r="CR1021" s="68"/>
      <c r="CS1021" s="68" t="str">
        <f t="shared" si="7272"/>
        <v/>
      </c>
      <c r="CT1021" s="68" t="str">
        <f t="shared" si="7273"/>
        <v/>
      </c>
      <c r="CU1021" s="68" t="str">
        <f t="shared" si="7274"/>
        <v/>
      </c>
      <c r="CV1021" s="65">
        <f t="shared" si="7275"/>
        <v>256208</v>
      </c>
      <c r="CW1021" s="67" t="str">
        <f t="shared" si="64"/>
        <v/>
      </c>
      <c r="CX1021" s="68"/>
      <c r="CY1021" s="68" t="str">
        <f t="shared" si="7276"/>
        <v/>
      </c>
      <c r="CZ1021" s="68" t="str">
        <f t="shared" si="7277"/>
        <v/>
      </c>
      <c r="DA1021" s="68" t="str">
        <f t="shared" si="7278"/>
        <v/>
      </c>
      <c r="DB1021" s="65">
        <f t="shared" si="7279"/>
        <v>175633</v>
      </c>
      <c r="DC1021" s="67" t="str">
        <f t="shared" si="69"/>
        <v/>
      </c>
      <c r="DD1021" s="68"/>
      <c r="DE1021" s="68" t="str">
        <f t="shared" si="7280"/>
        <v/>
      </c>
      <c r="DF1021" s="51" t="str">
        <f t="shared" si="7281"/>
        <v/>
      </c>
      <c r="DG1021" s="51" t="str">
        <f t="shared" si="7282"/>
        <v/>
      </c>
      <c r="DH1021" s="65">
        <f t="shared" si="7283"/>
        <v>239841</v>
      </c>
      <c r="DI1021" s="69" t="str">
        <f t="shared" si="74"/>
        <v/>
      </c>
      <c r="DJ1021" s="51"/>
      <c r="DK1021" s="51" t="str">
        <f t="shared" si="7284"/>
        <v/>
      </c>
      <c r="DL1021" s="51" t="str">
        <f t="shared" si="7285"/>
        <v/>
      </c>
      <c r="DM1021" s="51" t="str">
        <f t="shared" si="7286"/>
        <v/>
      </c>
      <c r="DN1021" s="65">
        <f t="shared" si="7287"/>
        <v>14699</v>
      </c>
      <c r="DO1021" s="69" t="str">
        <f t="shared" si="79"/>
        <v/>
      </c>
      <c r="DP1021" s="51"/>
      <c r="DQ1021" s="51"/>
      <c r="DR1021" s="51"/>
      <c r="DS1021" s="51"/>
      <c r="DT1021" s="51"/>
      <c r="DU1021" s="181"/>
    </row>
    <row r="1022" spans="1:125" ht="15" x14ac:dyDescent="0.25">
      <c r="A1022" s="56">
        <v>2018</v>
      </c>
      <c r="B1022" s="51" t="s">
        <v>1247</v>
      </c>
      <c r="C1022" s="50" t="s">
        <v>1213</v>
      </c>
      <c r="D1022" s="170" t="s">
        <v>363</v>
      </c>
      <c r="E1022" s="50" t="s">
        <v>364</v>
      </c>
      <c r="F1022" s="89">
        <v>55104</v>
      </c>
      <c r="G1022" s="89">
        <v>0</v>
      </c>
      <c r="H1022" s="89">
        <v>431845</v>
      </c>
      <c r="I1022" s="90">
        <v>1626144</v>
      </c>
      <c r="J1022" s="50"/>
      <c r="K1022" s="50" t="s">
        <v>2032</v>
      </c>
      <c r="L1022" s="58"/>
      <c r="M1022" s="58"/>
      <c r="N1022" s="58"/>
      <c r="O1022" s="58"/>
      <c r="P1022" s="91"/>
      <c r="Q1022" s="92">
        <v>1000000</v>
      </c>
      <c r="R1022" s="92">
        <v>202764</v>
      </c>
      <c r="S1022" s="92">
        <v>181136</v>
      </c>
      <c r="T1022" s="92">
        <v>242244</v>
      </c>
      <c r="U1022" s="94"/>
      <c r="V1022" s="94"/>
      <c r="W1022" s="90">
        <f t="shared" si="6033"/>
        <v>1626144</v>
      </c>
      <c r="X1022" s="90">
        <v>241273</v>
      </c>
      <c r="Y1022" s="56" t="s">
        <v>167</v>
      </c>
      <c r="Z1022" s="50"/>
      <c r="AA1022" s="51"/>
      <c r="AB1022" s="68"/>
      <c r="AC1022" s="68"/>
      <c r="AD1022" s="68"/>
      <c r="AE1022" s="68"/>
      <c r="AF1022" s="68"/>
      <c r="AG1022" s="67" t="str">
        <f t="shared" si="7"/>
        <v/>
      </c>
      <c r="AH1022" s="51"/>
      <c r="AI1022" s="51" t="str">
        <f t="shared" si="8"/>
        <v/>
      </c>
      <c r="AJ1022" s="68" t="str">
        <f t="shared" si="9"/>
        <v/>
      </c>
      <c r="AK1022" s="68" t="str">
        <f t="shared" si="10"/>
        <v/>
      </c>
      <c r="AL1022" s="68" t="str">
        <f t="shared" si="11"/>
        <v/>
      </c>
      <c r="AM1022" s="68" t="str">
        <f t="shared" si="12"/>
        <v/>
      </c>
      <c r="AN1022" s="68" t="str">
        <f t="shared" si="13"/>
        <v/>
      </c>
      <c r="AO1022" s="67" t="str">
        <f t="shared" si="14"/>
        <v/>
      </c>
      <c r="AP1022" s="51"/>
      <c r="AQ1022" s="51" t="str">
        <f t="shared" si="15"/>
        <v/>
      </c>
      <c r="AR1022" s="68" t="str">
        <f t="shared" si="16"/>
        <v/>
      </c>
      <c r="AS1022" s="68" t="str">
        <f t="shared" si="17"/>
        <v/>
      </c>
      <c r="AT1022" s="68" t="str">
        <f t="shared" si="18"/>
        <v/>
      </c>
      <c r="AU1022" s="68" t="str">
        <f t="shared" si="19"/>
        <v/>
      </c>
      <c r="AV1022" s="68" t="str">
        <f t="shared" si="20"/>
        <v/>
      </c>
      <c r="AW1022" s="67" t="str">
        <f t="shared" si="21"/>
        <v/>
      </c>
      <c r="AX1022" s="51"/>
      <c r="AY1022" s="51" t="str">
        <f t="shared" si="22"/>
        <v/>
      </c>
      <c r="AZ1022" s="68" t="str">
        <f t="shared" si="23"/>
        <v/>
      </c>
      <c r="BA1022" s="68" t="str">
        <f t="shared" si="24"/>
        <v/>
      </c>
      <c r="BB1022" s="68" t="str">
        <f t="shared" si="25"/>
        <v/>
      </c>
      <c r="BC1022" s="68" t="str">
        <f t="shared" si="26"/>
        <v/>
      </c>
      <c r="BD1022" s="68" t="str">
        <f t="shared" si="27"/>
        <v/>
      </c>
      <c r="BE1022" s="68" t="str">
        <f t="shared" si="28"/>
        <v/>
      </c>
      <c r="BF1022" s="51"/>
      <c r="BG1022" s="69" t="str">
        <f t="shared" si="29"/>
        <v/>
      </c>
      <c r="BH1022" s="67" t="str">
        <f t="shared" si="30"/>
        <v/>
      </c>
      <c r="BI1022" s="67" t="str">
        <f t="shared" si="31"/>
        <v/>
      </c>
      <c r="BJ1022" s="67" t="str">
        <f t="shared" si="32"/>
        <v/>
      </c>
      <c r="BK1022" s="67" t="str">
        <f t="shared" si="33"/>
        <v/>
      </c>
      <c r="BL1022" s="67" t="str">
        <f t="shared" si="34"/>
        <v/>
      </c>
      <c r="BM1022" s="65" t="str">
        <f t="shared" si="35"/>
        <v/>
      </c>
      <c r="BN1022" s="70"/>
      <c r="BO1022" s="70"/>
      <c r="BP1022" s="51"/>
      <c r="BQ1022" s="51"/>
      <c r="BR1022" s="51"/>
      <c r="BS1022" s="96">
        <f t="shared" si="2920"/>
        <v>55104</v>
      </c>
      <c r="BT1022" s="70"/>
      <c r="BU1022" s="65"/>
      <c r="BV1022" s="68"/>
      <c r="BW1022" s="68"/>
      <c r="BX1022" s="68"/>
      <c r="BY1022" s="67">
        <f t="shared" si="44"/>
        <v>1626144</v>
      </c>
      <c r="BZ1022" s="65"/>
      <c r="CA1022" s="65" t="str">
        <f t="shared" si="45"/>
        <v/>
      </c>
      <c r="CB1022" s="67" t="str">
        <f t="shared" si="46"/>
        <v/>
      </c>
      <c r="CC1022" s="67" t="str">
        <f t="shared" si="47"/>
        <v/>
      </c>
      <c r="CD1022" s="67" t="str">
        <f t="shared" si="48"/>
        <v/>
      </c>
      <c r="CE1022" s="67">
        <f t="shared" si="49"/>
        <v>241273</v>
      </c>
      <c r="CF1022" s="65"/>
      <c r="CG1022" s="65"/>
      <c r="CH1022" s="68"/>
      <c r="CI1022" s="68"/>
      <c r="CJ1022" s="68"/>
      <c r="CK1022" s="67">
        <f t="shared" si="54"/>
        <v>1626144</v>
      </c>
      <c r="CL1022" s="65"/>
      <c r="CM1022" s="65"/>
      <c r="CN1022" s="68"/>
      <c r="CO1022" s="68"/>
      <c r="CP1022" s="68"/>
      <c r="CQ1022" s="103">
        <f t="shared" si="59"/>
        <v>1000000</v>
      </c>
      <c r="CR1022" s="65"/>
      <c r="CS1022" s="65"/>
      <c r="CT1022" s="68"/>
      <c r="CU1022" s="68"/>
      <c r="CV1022" s="68"/>
      <c r="CW1022" s="67">
        <f t="shared" si="64"/>
        <v>202764</v>
      </c>
      <c r="CX1022" s="65"/>
      <c r="CY1022" s="65"/>
      <c r="CZ1022" s="68"/>
      <c r="DA1022" s="68"/>
      <c r="DB1022" s="68"/>
      <c r="DC1022" s="67">
        <f t="shared" si="69"/>
        <v>181136</v>
      </c>
      <c r="DD1022" s="65"/>
      <c r="DE1022" s="65"/>
      <c r="DF1022" s="51"/>
      <c r="DG1022" s="51"/>
      <c r="DH1022" s="51"/>
      <c r="DI1022" s="67">
        <f t="shared" si="74"/>
        <v>242244</v>
      </c>
      <c r="DJ1022" s="70"/>
      <c r="DK1022" s="70"/>
      <c r="DL1022" s="51"/>
      <c r="DM1022" s="51"/>
      <c r="DN1022" s="51"/>
      <c r="DO1022" s="67">
        <f t="shared" si="79"/>
        <v>1000000</v>
      </c>
      <c r="DP1022" s="51"/>
      <c r="DQ1022" s="51"/>
      <c r="DR1022" s="51"/>
      <c r="DS1022" s="51"/>
      <c r="DT1022" s="51"/>
      <c r="DU1022" s="181"/>
    </row>
    <row r="1023" spans="1:125" ht="15" x14ac:dyDescent="0.25">
      <c r="A1023" s="50"/>
      <c r="B1023" s="51"/>
      <c r="C1023" s="50"/>
      <c r="D1023" s="53"/>
      <c r="E1023" s="50"/>
      <c r="F1023" s="220"/>
      <c r="G1023" s="220"/>
      <c r="H1023" s="220"/>
      <c r="I1023" s="61"/>
      <c r="J1023" s="50"/>
      <c r="K1023" s="50" t="s">
        <v>2032</v>
      </c>
      <c r="L1023" s="58"/>
      <c r="M1023" s="58"/>
      <c r="N1023" s="58"/>
      <c r="O1023" s="58"/>
      <c r="P1023" s="59"/>
      <c r="Q1023" s="60"/>
      <c r="R1023" s="60"/>
      <c r="S1023" s="60"/>
      <c r="T1023" s="60"/>
      <c r="U1023" s="60"/>
      <c r="V1023" s="79"/>
      <c r="W1023" s="90">
        <f t="shared" si="6033"/>
        <v>0</v>
      </c>
      <c r="X1023" s="101"/>
      <c r="Y1023" s="50"/>
      <c r="Z1023" s="50"/>
      <c r="AA1023" s="51"/>
      <c r="AB1023" s="68"/>
      <c r="AC1023" s="68"/>
      <c r="AD1023" s="68"/>
      <c r="AE1023" s="68"/>
      <c r="AF1023" s="68"/>
      <c r="AG1023" s="67" t="str">
        <f t="shared" si="7"/>
        <v/>
      </c>
      <c r="AH1023" s="51"/>
      <c r="AI1023" s="51" t="str">
        <f t="shared" si="8"/>
        <v/>
      </c>
      <c r="AJ1023" s="68" t="str">
        <f t="shared" si="9"/>
        <v/>
      </c>
      <c r="AK1023" s="68" t="str">
        <f t="shared" si="10"/>
        <v/>
      </c>
      <c r="AL1023" s="68" t="str">
        <f t="shared" si="11"/>
        <v/>
      </c>
      <c r="AM1023" s="68" t="str">
        <f t="shared" si="12"/>
        <v/>
      </c>
      <c r="AN1023" s="68" t="str">
        <f t="shared" si="13"/>
        <v/>
      </c>
      <c r="AO1023" s="67" t="str">
        <f t="shared" si="14"/>
        <v/>
      </c>
      <c r="AP1023" s="51"/>
      <c r="AQ1023" s="51" t="str">
        <f t="shared" si="15"/>
        <v/>
      </c>
      <c r="AR1023" s="68" t="str">
        <f t="shared" si="16"/>
        <v/>
      </c>
      <c r="AS1023" s="68" t="str">
        <f t="shared" si="17"/>
        <v/>
      </c>
      <c r="AT1023" s="68" t="str">
        <f t="shared" si="18"/>
        <v/>
      </c>
      <c r="AU1023" s="68" t="str">
        <f t="shared" si="19"/>
        <v/>
      </c>
      <c r="AV1023" s="68" t="str">
        <f t="shared" si="20"/>
        <v/>
      </c>
      <c r="AW1023" s="67" t="str">
        <f t="shared" si="21"/>
        <v/>
      </c>
      <c r="AX1023" s="51"/>
      <c r="AY1023" s="51" t="str">
        <f t="shared" si="22"/>
        <v/>
      </c>
      <c r="AZ1023" s="68" t="str">
        <f t="shared" si="23"/>
        <v/>
      </c>
      <c r="BA1023" s="68" t="str">
        <f t="shared" si="24"/>
        <v/>
      </c>
      <c r="BB1023" s="68" t="str">
        <f t="shared" si="25"/>
        <v/>
      </c>
      <c r="BC1023" s="68" t="str">
        <f t="shared" si="26"/>
        <v/>
      </c>
      <c r="BD1023" s="68" t="str">
        <f t="shared" si="27"/>
        <v/>
      </c>
      <c r="BE1023" s="68" t="str">
        <f t="shared" si="28"/>
        <v/>
      </c>
      <c r="BF1023" s="51"/>
      <c r="BG1023" s="69" t="str">
        <f t="shared" si="29"/>
        <v/>
      </c>
      <c r="BH1023" s="67" t="str">
        <f t="shared" si="30"/>
        <v/>
      </c>
      <c r="BI1023" s="67" t="str">
        <f t="shared" si="31"/>
        <v/>
      </c>
      <c r="BJ1023" s="67" t="str">
        <f t="shared" si="32"/>
        <v/>
      </c>
      <c r="BK1023" s="67" t="str">
        <f t="shared" si="33"/>
        <v/>
      </c>
      <c r="BL1023" s="67" t="str">
        <f t="shared" si="34"/>
        <v/>
      </c>
      <c r="BM1023" s="65" t="str">
        <f t="shared" si="35"/>
        <v/>
      </c>
      <c r="BN1023" s="70"/>
      <c r="BO1023" s="70"/>
      <c r="BP1023" s="51"/>
      <c r="BQ1023" s="51"/>
      <c r="BR1023" s="51"/>
      <c r="BS1023" s="69" t="str">
        <f t="shared" si="2920"/>
        <v/>
      </c>
      <c r="BT1023" s="70"/>
      <c r="BU1023" s="65"/>
      <c r="BV1023" s="68"/>
      <c r="BW1023" s="68"/>
      <c r="BX1023" s="68"/>
      <c r="BY1023" s="67" t="str">
        <f t="shared" si="44"/>
        <v/>
      </c>
      <c r="BZ1023" s="65"/>
      <c r="CA1023" s="65" t="str">
        <f t="shared" si="45"/>
        <v/>
      </c>
      <c r="CB1023" s="67" t="str">
        <f t="shared" si="46"/>
        <v/>
      </c>
      <c r="CC1023" s="67" t="str">
        <f t="shared" si="47"/>
        <v/>
      </c>
      <c r="CD1023" s="67" t="str">
        <f t="shared" si="48"/>
        <v/>
      </c>
      <c r="CE1023" s="67" t="str">
        <f t="shared" si="49"/>
        <v/>
      </c>
      <c r="CF1023" s="65"/>
      <c r="CG1023" s="65"/>
      <c r="CH1023" s="68"/>
      <c r="CI1023" s="68"/>
      <c r="CJ1023" s="68"/>
      <c r="CK1023" s="67" t="str">
        <f t="shared" si="54"/>
        <v/>
      </c>
      <c r="CL1023" s="65"/>
      <c r="CM1023" s="65"/>
      <c r="CN1023" s="68"/>
      <c r="CO1023" s="68"/>
      <c r="CP1023" s="68"/>
      <c r="CQ1023" s="67" t="str">
        <f t="shared" si="59"/>
        <v/>
      </c>
      <c r="CR1023" s="65"/>
      <c r="CS1023" s="65"/>
      <c r="CT1023" s="68"/>
      <c r="CU1023" s="68"/>
      <c r="CV1023" s="68"/>
      <c r="CW1023" s="67" t="str">
        <f t="shared" si="64"/>
        <v/>
      </c>
      <c r="CX1023" s="65"/>
      <c r="CY1023" s="65"/>
      <c r="CZ1023" s="68"/>
      <c r="DA1023" s="68"/>
      <c r="DB1023" s="68"/>
      <c r="DC1023" s="67" t="str">
        <f t="shared" si="69"/>
        <v/>
      </c>
      <c r="DD1023" s="65"/>
      <c r="DE1023" s="65"/>
      <c r="DF1023" s="51"/>
      <c r="DG1023" s="51"/>
      <c r="DH1023" s="51"/>
      <c r="DI1023" s="69" t="str">
        <f t="shared" si="74"/>
        <v/>
      </c>
      <c r="DJ1023" s="70"/>
      <c r="DK1023" s="70"/>
      <c r="DL1023" s="51"/>
      <c r="DM1023" s="51"/>
      <c r="DN1023" s="51"/>
      <c r="DO1023" s="69" t="str">
        <f t="shared" si="79"/>
        <v/>
      </c>
      <c r="DP1023" s="51"/>
      <c r="DQ1023" s="51"/>
      <c r="DR1023" s="51"/>
      <c r="DS1023" s="51"/>
      <c r="DT1023" s="51"/>
      <c r="DU1023" s="181"/>
    </row>
    <row r="1024" spans="1:125" ht="15" x14ac:dyDescent="0.25">
      <c r="A1024" s="50">
        <v>2014</v>
      </c>
      <c r="B1024" s="51" t="s">
        <v>1187</v>
      </c>
      <c r="C1024" s="50" t="s">
        <v>984</v>
      </c>
      <c r="D1024" s="53" t="s">
        <v>985</v>
      </c>
      <c r="E1024" s="50" t="s">
        <v>364</v>
      </c>
      <c r="F1024" s="220">
        <v>294459</v>
      </c>
      <c r="G1024" s="220" t="s">
        <v>364</v>
      </c>
      <c r="H1024" s="220">
        <v>822091</v>
      </c>
      <c r="I1024" s="61">
        <v>2595824</v>
      </c>
      <c r="J1024" s="50"/>
      <c r="K1024" s="50" t="s">
        <v>2032</v>
      </c>
      <c r="L1024" s="58" t="s">
        <v>2032</v>
      </c>
      <c r="M1024" s="58" t="s">
        <v>2032</v>
      </c>
      <c r="N1024" s="58" t="s">
        <v>2032</v>
      </c>
      <c r="O1024" s="58" t="s">
        <v>2032</v>
      </c>
      <c r="P1024" s="59"/>
      <c r="Q1024" s="60">
        <v>751013</v>
      </c>
      <c r="R1024" s="60">
        <v>355210</v>
      </c>
      <c r="S1024" s="60">
        <v>512637</v>
      </c>
      <c r="T1024" s="60">
        <v>951226</v>
      </c>
      <c r="U1024" s="60">
        <v>25738</v>
      </c>
      <c r="V1024" s="79"/>
      <c r="W1024" s="90">
        <f t="shared" si="6033"/>
        <v>2595824</v>
      </c>
      <c r="X1024" s="101">
        <v>584593</v>
      </c>
      <c r="Y1024" s="50" t="s">
        <v>167</v>
      </c>
      <c r="Z1024" s="50" t="s">
        <v>985</v>
      </c>
      <c r="AA1024" s="51" t="str">
        <f t="shared" ref="AA1024:AA1027" si="7288">IF(A1024 =2014,IF(Y1024 ="",F1024,""),"")</f>
        <v/>
      </c>
      <c r="AB1024" s="68" t="str">
        <f t="shared" ref="AB1024:AB1027" si="7289">IF(A1024 =2014,IF(Y1024 ="",I1024,""),"")</f>
        <v/>
      </c>
      <c r="AC1024" s="68" t="str">
        <f t="shared" ref="AC1024:AC1027" si="7290">IF(A1024 =2014,IF(Y1024 ="",Q1024,""),"")</f>
        <v/>
      </c>
      <c r="AD1024" s="68" t="str">
        <f t="shared" ref="AD1024:AD1027" si="7291">IF(A1024 =2014,IF(Y1024 ="",R1024,""),"")</f>
        <v/>
      </c>
      <c r="AE1024" s="68" t="str">
        <f t="shared" ref="AE1024:AE1027" si="7292">IF(A1024 =2014,IF(Y1024 ="",S1024,""),"")</f>
        <v/>
      </c>
      <c r="AF1024" s="68" t="str">
        <f t="shared" ref="AF1024:AF1027" si="7293">IF(A1024 =2014,IF(Y1024 ="",T1024+U1024,""),"")</f>
        <v/>
      </c>
      <c r="AG1024" s="67" t="str">
        <f t="shared" si="7"/>
        <v/>
      </c>
      <c r="AH1024" s="51"/>
      <c r="AI1024" s="51" t="str">
        <f t="shared" si="8"/>
        <v/>
      </c>
      <c r="AJ1024" s="68" t="str">
        <f t="shared" si="9"/>
        <v/>
      </c>
      <c r="AK1024" s="68" t="str">
        <f t="shared" si="10"/>
        <v/>
      </c>
      <c r="AL1024" s="68" t="str">
        <f t="shared" si="11"/>
        <v/>
      </c>
      <c r="AM1024" s="68" t="str">
        <f t="shared" si="12"/>
        <v/>
      </c>
      <c r="AN1024" s="68" t="str">
        <f t="shared" si="13"/>
        <v/>
      </c>
      <c r="AO1024" s="67" t="str">
        <f t="shared" si="14"/>
        <v/>
      </c>
      <c r="AP1024" s="51"/>
      <c r="AQ1024" s="51" t="str">
        <f t="shared" si="15"/>
        <v/>
      </c>
      <c r="AR1024" s="68" t="str">
        <f t="shared" si="16"/>
        <v/>
      </c>
      <c r="AS1024" s="68" t="str">
        <f t="shared" si="17"/>
        <v/>
      </c>
      <c r="AT1024" s="68" t="str">
        <f t="shared" si="18"/>
        <v/>
      </c>
      <c r="AU1024" s="68" t="str">
        <f t="shared" si="19"/>
        <v/>
      </c>
      <c r="AV1024" s="68" t="str">
        <f t="shared" si="20"/>
        <v/>
      </c>
      <c r="AW1024" s="67" t="str">
        <f t="shared" si="21"/>
        <v/>
      </c>
      <c r="AX1024" s="51"/>
      <c r="AY1024" s="51" t="str">
        <f t="shared" si="22"/>
        <v/>
      </c>
      <c r="AZ1024" s="68" t="str">
        <f t="shared" si="23"/>
        <v/>
      </c>
      <c r="BA1024" s="68" t="str">
        <f t="shared" si="24"/>
        <v/>
      </c>
      <c r="BB1024" s="68" t="str">
        <f t="shared" si="25"/>
        <v/>
      </c>
      <c r="BC1024" s="68" t="str">
        <f t="shared" si="26"/>
        <v/>
      </c>
      <c r="BD1024" s="68" t="str">
        <f t="shared" si="27"/>
        <v/>
      </c>
      <c r="BE1024" s="68" t="str">
        <f t="shared" si="28"/>
        <v/>
      </c>
      <c r="BF1024" s="51"/>
      <c r="BG1024" s="69" t="str">
        <f t="shared" si="29"/>
        <v/>
      </c>
      <c r="BH1024" s="67" t="str">
        <f t="shared" si="30"/>
        <v/>
      </c>
      <c r="BI1024" s="67" t="str">
        <f t="shared" si="31"/>
        <v/>
      </c>
      <c r="BJ1024" s="67" t="str">
        <f t="shared" si="32"/>
        <v/>
      </c>
      <c r="BK1024" s="67" t="str">
        <f t="shared" si="33"/>
        <v/>
      </c>
      <c r="BL1024" s="67" t="str">
        <f t="shared" si="34"/>
        <v/>
      </c>
      <c r="BM1024" s="65" t="str">
        <f t="shared" si="35"/>
        <v/>
      </c>
      <c r="BN1024" s="70"/>
      <c r="BO1024" s="71">
        <f t="shared" ref="BO1024:BO1027" si="7294">IF(A1024 =2014,F1024,"")</f>
        <v>294459</v>
      </c>
      <c r="BP1024" s="51" t="str">
        <f t="shared" ref="BP1024:BP1027" si="7295">IF(A1024 =2015,F1024,"")</f>
        <v/>
      </c>
      <c r="BQ1024" s="51" t="str">
        <f t="shared" ref="BQ1024:BQ1027" si="7296">IF(A1024 =2016,F1024,"")</f>
        <v/>
      </c>
      <c r="BR1024" s="51" t="str">
        <f t="shared" ref="BR1024:BR1027" si="7297">IF(A1024 =2017,F1024,"")</f>
        <v/>
      </c>
      <c r="BS1024" s="69" t="str">
        <f t="shared" si="2920"/>
        <v/>
      </c>
      <c r="BT1024" s="70"/>
      <c r="BU1024" s="65">
        <f t="shared" ref="BU1024:BU1027" si="7298">IF(A1024 =2014,I1024,"")</f>
        <v>2595824</v>
      </c>
      <c r="BV1024" s="68" t="str">
        <f t="shared" ref="BV1024:BV1027" si="7299">IF(A1024 =2015,I1024,"")</f>
        <v/>
      </c>
      <c r="BW1024" s="68" t="str">
        <f t="shared" ref="BW1024:BW1027" si="7300">IF(A1024 =2016,I1024,"")</f>
        <v/>
      </c>
      <c r="BX1024" s="68" t="str">
        <f t="shared" ref="BX1024:BX1027" si="7301">IF(A1024 =2017,I1024,"")</f>
        <v/>
      </c>
      <c r="BY1024" s="67" t="str">
        <f t="shared" si="44"/>
        <v/>
      </c>
      <c r="BZ1024" s="65"/>
      <c r="CA1024" s="65">
        <f t="shared" si="45"/>
        <v>584593</v>
      </c>
      <c r="CB1024" s="67" t="str">
        <f t="shared" si="46"/>
        <v/>
      </c>
      <c r="CC1024" s="67" t="str">
        <f t="shared" si="47"/>
        <v/>
      </c>
      <c r="CD1024" s="67" t="str">
        <f t="shared" si="48"/>
        <v/>
      </c>
      <c r="CE1024" s="67" t="str">
        <f t="shared" si="49"/>
        <v/>
      </c>
      <c r="CF1024" s="65"/>
      <c r="CG1024" s="65">
        <f t="shared" ref="CG1024:CG1027" si="7302">IF(A1024 =2014,Q1024+R1024+S1024+T1024+U1024,"")</f>
        <v>2595824</v>
      </c>
      <c r="CH1024" s="68" t="str">
        <f t="shared" ref="CH1024:CH1027" si="7303">IF(A1024 =2015,Q1024+R1024+S1024+T1024+U1024,"")</f>
        <v/>
      </c>
      <c r="CI1024" s="68" t="str">
        <f t="shared" ref="CI1024:CI1027" si="7304">IF(A1024 =2016,Q1024+R1024+S1024+T1024+U1024,"")</f>
        <v/>
      </c>
      <c r="CJ1024" s="68" t="str">
        <f t="shared" ref="CJ1024:CJ1027" si="7305">IF(A1024 =2017,Q1024+R1024+S1024+T1024+U1024,"")</f>
        <v/>
      </c>
      <c r="CK1024" s="67" t="str">
        <f t="shared" si="54"/>
        <v/>
      </c>
      <c r="CL1024" s="65"/>
      <c r="CM1024" s="65">
        <f t="shared" ref="CM1024:CM1027" si="7306">IF(A1024 =2014,Q1024,"")</f>
        <v>751013</v>
      </c>
      <c r="CN1024" s="68" t="str">
        <f t="shared" ref="CN1024:CN1027" si="7307">IF(A1024 =2015,Q1024,"")</f>
        <v/>
      </c>
      <c r="CO1024" s="68" t="str">
        <f t="shared" ref="CO1024:CO1027" si="7308">IF(A1024 =2016,Q1024,"")</f>
        <v/>
      </c>
      <c r="CP1024" s="68" t="str">
        <f t="shared" ref="CP1024:CP1027" si="7309">IF(A1024 =2017,Q1024,"")</f>
        <v/>
      </c>
      <c r="CQ1024" s="67" t="str">
        <f t="shared" si="59"/>
        <v/>
      </c>
      <c r="CR1024" s="65"/>
      <c r="CS1024" s="65">
        <f t="shared" ref="CS1024:CS1027" si="7310">IF(A1024 =2014,R1024,"")</f>
        <v>355210</v>
      </c>
      <c r="CT1024" s="68" t="str">
        <f t="shared" ref="CT1024:CT1027" si="7311">IF(A1024 =2015,R1024,"")</f>
        <v/>
      </c>
      <c r="CU1024" s="68" t="str">
        <f t="shared" ref="CU1024:CU1027" si="7312">IF(A1024 =2016,R1024,"")</f>
        <v/>
      </c>
      <c r="CV1024" s="68" t="str">
        <f t="shared" ref="CV1024:CV1027" si="7313">IF(A1024 =2017,R1024,"")</f>
        <v/>
      </c>
      <c r="CW1024" s="67" t="str">
        <f t="shared" si="64"/>
        <v/>
      </c>
      <c r="CX1024" s="65"/>
      <c r="CY1024" s="65">
        <f t="shared" ref="CY1024:CY1027" si="7314">IF(A1024 =2014,S1024,"")</f>
        <v>512637</v>
      </c>
      <c r="CZ1024" s="68" t="str">
        <f t="shared" ref="CZ1024:CZ1027" si="7315">IF(A1024 =2015,S1024,"")</f>
        <v/>
      </c>
      <c r="DA1024" s="68" t="str">
        <f t="shared" ref="DA1024:DA1027" si="7316">IF(A1024 =2016,S1024,"")</f>
        <v/>
      </c>
      <c r="DB1024" s="68" t="str">
        <f t="shared" ref="DB1024:DB1027" si="7317">IF(A1024 =2017,S1024,"")</f>
        <v/>
      </c>
      <c r="DC1024" s="67" t="str">
        <f t="shared" si="69"/>
        <v/>
      </c>
      <c r="DD1024" s="65"/>
      <c r="DE1024" s="65">
        <f t="shared" ref="DE1024:DE1027" si="7318">IF(A1024 =2014,T1024,"")</f>
        <v>951226</v>
      </c>
      <c r="DF1024" s="51" t="str">
        <f t="shared" ref="DF1024:DF1027" si="7319">IF(A1024 =2015,T1024,"")</f>
        <v/>
      </c>
      <c r="DG1024" s="51" t="str">
        <f t="shared" ref="DG1024:DG1027" si="7320">IF(A1024 =2016,T1024,"")</f>
        <v/>
      </c>
      <c r="DH1024" s="51" t="str">
        <f t="shared" ref="DH1024:DH1027" si="7321">IF(A1024 =2017,T1024,"")</f>
        <v/>
      </c>
      <c r="DI1024" s="69" t="str">
        <f t="shared" si="74"/>
        <v/>
      </c>
      <c r="DJ1024" s="70"/>
      <c r="DK1024" s="65">
        <f t="shared" ref="DK1024:DK1027" si="7322">IF(A1024 =2014,U1024,"")</f>
        <v>25738</v>
      </c>
      <c r="DL1024" s="51" t="str">
        <f t="shared" ref="DL1024:DL1027" si="7323">IF(A1024 =2015,U1024,"")</f>
        <v/>
      </c>
      <c r="DM1024" s="51" t="str">
        <f t="shared" ref="DM1024:DM1027" si="7324">IF(A1024 =2016,U1024,"")</f>
        <v/>
      </c>
      <c r="DN1024" s="51" t="str">
        <f t="shared" ref="DN1024:DN1027" si="7325">IF(A1024 =2017,U1024,"")</f>
        <v/>
      </c>
      <c r="DO1024" s="69" t="str">
        <f t="shared" si="79"/>
        <v/>
      </c>
      <c r="DP1024" s="51"/>
      <c r="DQ1024" s="51"/>
      <c r="DR1024" s="51"/>
      <c r="DS1024" s="51"/>
      <c r="DT1024" s="51"/>
      <c r="DU1024" s="181"/>
    </row>
    <row r="1025" spans="1:125" ht="15" x14ac:dyDescent="0.25">
      <c r="A1025" s="50">
        <v>2015</v>
      </c>
      <c r="B1025" s="51" t="s">
        <v>1187</v>
      </c>
      <c r="C1025" s="50" t="s">
        <v>984</v>
      </c>
      <c r="D1025" s="53" t="s">
        <v>985</v>
      </c>
      <c r="E1025" s="50" t="s">
        <v>364</v>
      </c>
      <c r="F1025" s="220">
        <v>334291</v>
      </c>
      <c r="G1025" s="220" t="s">
        <v>364</v>
      </c>
      <c r="H1025" s="220">
        <v>896625</v>
      </c>
      <c r="I1025" s="61">
        <v>2864977</v>
      </c>
      <c r="J1025" s="50"/>
      <c r="K1025" s="50" t="s">
        <v>2032</v>
      </c>
      <c r="L1025" s="58" t="s">
        <v>2032</v>
      </c>
      <c r="M1025" s="58" t="s">
        <v>2032</v>
      </c>
      <c r="N1025" s="58" t="s">
        <v>2032</v>
      </c>
      <c r="O1025" s="58" t="s">
        <v>2032</v>
      </c>
      <c r="P1025" s="59"/>
      <c r="Q1025" s="60">
        <v>1058805</v>
      </c>
      <c r="R1025" s="60">
        <v>347535</v>
      </c>
      <c r="S1025" s="60">
        <v>550551</v>
      </c>
      <c r="T1025" s="60">
        <v>903244</v>
      </c>
      <c r="U1025" s="60">
        <v>4842</v>
      </c>
      <c r="V1025" s="79"/>
      <c r="W1025" s="90">
        <f t="shared" si="6033"/>
        <v>2864977</v>
      </c>
      <c r="X1025" s="101">
        <v>1078178</v>
      </c>
      <c r="Y1025" s="50" t="s">
        <v>167</v>
      </c>
      <c r="Z1025" s="50" t="s">
        <v>985</v>
      </c>
      <c r="AA1025" s="51" t="str">
        <f t="shared" si="7288"/>
        <v/>
      </c>
      <c r="AB1025" s="68" t="str">
        <f t="shared" si="7289"/>
        <v/>
      </c>
      <c r="AC1025" s="68" t="str">
        <f t="shared" si="7290"/>
        <v/>
      </c>
      <c r="AD1025" s="68" t="str">
        <f t="shared" si="7291"/>
        <v/>
      </c>
      <c r="AE1025" s="68" t="str">
        <f t="shared" si="7292"/>
        <v/>
      </c>
      <c r="AF1025" s="68" t="str">
        <f t="shared" si="7293"/>
        <v/>
      </c>
      <c r="AG1025" s="67" t="str">
        <f t="shared" si="7"/>
        <v/>
      </c>
      <c r="AH1025" s="51"/>
      <c r="AI1025" s="51" t="str">
        <f t="shared" si="8"/>
        <v/>
      </c>
      <c r="AJ1025" s="68" t="str">
        <f t="shared" si="9"/>
        <v/>
      </c>
      <c r="AK1025" s="68" t="str">
        <f t="shared" si="10"/>
        <v/>
      </c>
      <c r="AL1025" s="68" t="str">
        <f t="shared" si="11"/>
        <v/>
      </c>
      <c r="AM1025" s="68" t="str">
        <f t="shared" si="12"/>
        <v/>
      </c>
      <c r="AN1025" s="68" t="str">
        <f t="shared" si="13"/>
        <v/>
      </c>
      <c r="AO1025" s="67" t="str">
        <f t="shared" si="14"/>
        <v/>
      </c>
      <c r="AP1025" s="51"/>
      <c r="AQ1025" s="51" t="str">
        <f t="shared" si="15"/>
        <v/>
      </c>
      <c r="AR1025" s="68" t="str">
        <f t="shared" si="16"/>
        <v/>
      </c>
      <c r="AS1025" s="68" t="str">
        <f t="shared" si="17"/>
        <v/>
      </c>
      <c r="AT1025" s="68" t="str">
        <f t="shared" si="18"/>
        <v/>
      </c>
      <c r="AU1025" s="68" t="str">
        <f t="shared" si="19"/>
        <v/>
      </c>
      <c r="AV1025" s="68" t="str">
        <f t="shared" si="20"/>
        <v/>
      </c>
      <c r="AW1025" s="67" t="str">
        <f t="shared" si="21"/>
        <v/>
      </c>
      <c r="AX1025" s="51"/>
      <c r="AY1025" s="51" t="str">
        <f t="shared" si="22"/>
        <v/>
      </c>
      <c r="AZ1025" s="68" t="str">
        <f t="shared" si="23"/>
        <v/>
      </c>
      <c r="BA1025" s="68" t="str">
        <f t="shared" si="24"/>
        <v/>
      </c>
      <c r="BB1025" s="68" t="str">
        <f t="shared" si="25"/>
        <v/>
      </c>
      <c r="BC1025" s="68" t="str">
        <f t="shared" si="26"/>
        <v/>
      </c>
      <c r="BD1025" s="68" t="str">
        <f t="shared" si="27"/>
        <v/>
      </c>
      <c r="BE1025" s="68" t="str">
        <f t="shared" si="28"/>
        <v/>
      </c>
      <c r="BF1025" s="51"/>
      <c r="BG1025" s="69" t="str">
        <f t="shared" si="29"/>
        <v/>
      </c>
      <c r="BH1025" s="67" t="str">
        <f t="shared" si="30"/>
        <v/>
      </c>
      <c r="BI1025" s="67" t="str">
        <f t="shared" si="31"/>
        <v/>
      </c>
      <c r="BJ1025" s="67" t="str">
        <f t="shared" si="32"/>
        <v/>
      </c>
      <c r="BK1025" s="67" t="str">
        <f t="shared" si="33"/>
        <v/>
      </c>
      <c r="BL1025" s="67" t="str">
        <f t="shared" si="34"/>
        <v/>
      </c>
      <c r="BM1025" s="65" t="str">
        <f t="shared" si="35"/>
        <v/>
      </c>
      <c r="BN1025" s="51"/>
      <c r="BO1025" s="51" t="str">
        <f t="shared" si="7294"/>
        <v/>
      </c>
      <c r="BP1025" s="71">
        <f t="shared" si="7295"/>
        <v>334291</v>
      </c>
      <c r="BQ1025" s="51" t="str">
        <f t="shared" si="7296"/>
        <v/>
      </c>
      <c r="BR1025" s="51" t="str">
        <f t="shared" si="7297"/>
        <v/>
      </c>
      <c r="BS1025" s="69" t="str">
        <f t="shared" si="2920"/>
        <v/>
      </c>
      <c r="BT1025" s="51"/>
      <c r="BU1025" s="68" t="str">
        <f t="shared" si="7298"/>
        <v/>
      </c>
      <c r="BV1025" s="65">
        <f t="shared" si="7299"/>
        <v>2864977</v>
      </c>
      <c r="BW1025" s="68" t="str">
        <f t="shared" si="7300"/>
        <v/>
      </c>
      <c r="BX1025" s="68" t="str">
        <f t="shared" si="7301"/>
        <v/>
      </c>
      <c r="BY1025" s="67" t="str">
        <f t="shared" si="44"/>
        <v/>
      </c>
      <c r="BZ1025" s="68"/>
      <c r="CA1025" s="65" t="str">
        <f t="shared" si="45"/>
        <v/>
      </c>
      <c r="CB1025" s="67">
        <f t="shared" si="46"/>
        <v>1078178</v>
      </c>
      <c r="CC1025" s="67" t="str">
        <f t="shared" si="47"/>
        <v/>
      </c>
      <c r="CD1025" s="67" t="str">
        <f t="shared" si="48"/>
        <v/>
      </c>
      <c r="CE1025" s="67" t="str">
        <f t="shared" si="49"/>
        <v/>
      </c>
      <c r="CF1025" s="68"/>
      <c r="CG1025" s="68" t="str">
        <f t="shared" si="7302"/>
        <v/>
      </c>
      <c r="CH1025" s="65">
        <f t="shared" si="7303"/>
        <v>2864977</v>
      </c>
      <c r="CI1025" s="68" t="str">
        <f t="shared" si="7304"/>
        <v/>
      </c>
      <c r="CJ1025" s="68" t="str">
        <f t="shared" si="7305"/>
        <v/>
      </c>
      <c r="CK1025" s="67" t="str">
        <f t="shared" si="54"/>
        <v/>
      </c>
      <c r="CL1025" s="68"/>
      <c r="CM1025" s="68" t="str">
        <f t="shared" si="7306"/>
        <v/>
      </c>
      <c r="CN1025" s="65">
        <f t="shared" si="7307"/>
        <v>1058805</v>
      </c>
      <c r="CO1025" s="68" t="str">
        <f t="shared" si="7308"/>
        <v/>
      </c>
      <c r="CP1025" s="68" t="str">
        <f t="shared" si="7309"/>
        <v/>
      </c>
      <c r="CQ1025" s="67" t="str">
        <f t="shared" si="59"/>
        <v/>
      </c>
      <c r="CR1025" s="68"/>
      <c r="CS1025" s="68" t="str">
        <f t="shared" si="7310"/>
        <v/>
      </c>
      <c r="CT1025" s="65">
        <f t="shared" si="7311"/>
        <v>347535</v>
      </c>
      <c r="CU1025" s="68" t="str">
        <f t="shared" si="7312"/>
        <v/>
      </c>
      <c r="CV1025" s="68" t="str">
        <f t="shared" si="7313"/>
        <v/>
      </c>
      <c r="CW1025" s="67" t="str">
        <f t="shared" si="64"/>
        <v/>
      </c>
      <c r="CX1025" s="68"/>
      <c r="CY1025" s="68" t="str">
        <f t="shared" si="7314"/>
        <v/>
      </c>
      <c r="CZ1025" s="65">
        <f t="shared" si="7315"/>
        <v>550551</v>
      </c>
      <c r="DA1025" s="68" t="str">
        <f t="shared" si="7316"/>
        <v/>
      </c>
      <c r="DB1025" s="68" t="str">
        <f t="shared" si="7317"/>
        <v/>
      </c>
      <c r="DC1025" s="67" t="str">
        <f t="shared" si="69"/>
        <v/>
      </c>
      <c r="DD1025" s="68"/>
      <c r="DE1025" s="68" t="str">
        <f t="shared" si="7318"/>
        <v/>
      </c>
      <c r="DF1025" s="65">
        <f t="shared" si="7319"/>
        <v>903244</v>
      </c>
      <c r="DG1025" s="51" t="str">
        <f t="shared" si="7320"/>
        <v/>
      </c>
      <c r="DH1025" s="51" t="str">
        <f t="shared" si="7321"/>
        <v/>
      </c>
      <c r="DI1025" s="69" t="str">
        <f t="shared" si="74"/>
        <v/>
      </c>
      <c r="DJ1025" s="51"/>
      <c r="DK1025" s="51" t="str">
        <f t="shared" si="7322"/>
        <v/>
      </c>
      <c r="DL1025" s="65">
        <f t="shared" si="7323"/>
        <v>4842</v>
      </c>
      <c r="DM1025" s="51" t="str">
        <f t="shared" si="7324"/>
        <v/>
      </c>
      <c r="DN1025" s="51" t="str">
        <f t="shared" si="7325"/>
        <v/>
      </c>
      <c r="DO1025" s="69" t="str">
        <f t="shared" si="79"/>
        <v/>
      </c>
      <c r="DP1025" s="51"/>
      <c r="DQ1025" s="51"/>
      <c r="DR1025" s="51"/>
      <c r="DS1025" s="51"/>
      <c r="DT1025" s="51"/>
      <c r="DU1025" s="181"/>
    </row>
    <row r="1026" spans="1:125" ht="15" x14ac:dyDescent="0.25">
      <c r="A1026" s="50">
        <v>2016</v>
      </c>
      <c r="B1026" s="51" t="s">
        <v>1187</v>
      </c>
      <c r="C1026" s="50" t="s">
        <v>984</v>
      </c>
      <c r="D1026" s="53" t="s">
        <v>985</v>
      </c>
      <c r="E1026" s="50" t="s">
        <v>364</v>
      </c>
      <c r="F1026" s="220">
        <v>371907</v>
      </c>
      <c r="G1026" s="220" t="s">
        <v>364</v>
      </c>
      <c r="H1026" s="220">
        <v>895718</v>
      </c>
      <c r="I1026" s="61">
        <v>2766819</v>
      </c>
      <c r="J1026" s="50"/>
      <c r="K1026" s="50" t="s">
        <v>2032</v>
      </c>
      <c r="L1026" s="58" t="s">
        <v>2032</v>
      </c>
      <c r="M1026" s="58" t="s">
        <v>2032</v>
      </c>
      <c r="N1026" s="58" t="s">
        <v>2032</v>
      </c>
      <c r="O1026" s="58" t="s">
        <v>2032</v>
      </c>
      <c r="P1026" s="59"/>
      <c r="Q1026" s="60">
        <v>833242</v>
      </c>
      <c r="R1026" s="60">
        <v>241517</v>
      </c>
      <c r="S1026" s="60">
        <v>489502</v>
      </c>
      <c r="T1026" s="60">
        <v>1198620</v>
      </c>
      <c r="U1026" s="60">
        <v>3938</v>
      </c>
      <c r="V1026" s="79"/>
      <c r="W1026" s="90">
        <f t="shared" si="6033"/>
        <v>2766819</v>
      </c>
      <c r="X1026" s="101">
        <v>783153</v>
      </c>
      <c r="Y1026" s="50" t="s">
        <v>167</v>
      </c>
      <c r="Z1026" s="50" t="s">
        <v>985</v>
      </c>
      <c r="AA1026" s="51" t="str">
        <f t="shared" si="7288"/>
        <v/>
      </c>
      <c r="AB1026" s="68" t="str">
        <f t="shared" si="7289"/>
        <v/>
      </c>
      <c r="AC1026" s="68" t="str">
        <f t="shared" si="7290"/>
        <v/>
      </c>
      <c r="AD1026" s="68" t="str">
        <f t="shared" si="7291"/>
        <v/>
      </c>
      <c r="AE1026" s="68" t="str">
        <f t="shared" si="7292"/>
        <v/>
      </c>
      <c r="AF1026" s="68" t="str">
        <f t="shared" si="7293"/>
        <v/>
      </c>
      <c r="AG1026" s="67" t="str">
        <f t="shared" si="7"/>
        <v/>
      </c>
      <c r="AH1026" s="51"/>
      <c r="AI1026" s="51" t="str">
        <f t="shared" si="8"/>
        <v/>
      </c>
      <c r="AJ1026" s="68" t="str">
        <f t="shared" si="9"/>
        <v/>
      </c>
      <c r="AK1026" s="68" t="str">
        <f t="shared" si="10"/>
        <v/>
      </c>
      <c r="AL1026" s="68" t="str">
        <f t="shared" si="11"/>
        <v/>
      </c>
      <c r="AM1026" s="68" t="str">
        <f t="shared" si="12"/>
        <v/>
      </c>
      <c r="AN1026" s="68" t="str">
        <f t="shared" si="13"/>
        <v/>
      </c>
      <c r="AO1026" s="67" t="str">
        <f t="shared" si="14"/>
        <v/>
      </c>
      <c r="AP1026" s="51"/>
      <c r="AQ1026" s="51" t="str">
        <f t="shared" si="15"/>
        <v/>
      </c>
      <c r="AR1026" s="68" t="str">
        <f t="shared" si="16"/>
        <v/>
      </c>
      <c r="AS1026" s="68" t="str">
        <f t="shared" si="17"/>
        <v/>
      </c>
      <c r="AT1026" s="68" t="str">
        <f t="shared" si="18"/>
        <v/>
      </c>
      <c r="AU1026" s="68" t="str">
        <f t="shared" si="19"/>
        <v/>
      </c>
      <c r="AV1026" s="68" t="str">
        <f t="shared" si="20"/>
        <v/>
      </c>
      <c r="AW1026" s="67" t="str">
        <f t="shared" si="21"/>
        <v/>
      </c>
      <c r="AX1026" s="51"/>
      <c r="AY1026" s="51" t="str">
        <f t="shared" si="22"/>
        <v/>
      </c>
      <c r="AZ1026" s="68" t="str">
        <f t="shared" si="23"/>
        <v/>
      </c>
      <c r="BA1026" s="68" t="str">
        <f t="shared" si="24"/>
        <v/>
      </c>
      <c r="BB1026" s="68" t="str">
        <f t="shared" si="25"/>
        <v/>
      </c>
      <c r="BC1026" s="68" t="str">
        <f t="shared" si="26"/>
        <v/>
      </c>
      <c r="BD1026" s="68" t="str">
        <f t="shared" si="27"/>
        <v/>
      </c>
      <c r="BE1026" s="68" t="str">
        <f t="shared" si="28"/>
        <v/>
      </c>
      <c r="BF1026" s="51"/>
      <c r="BG1026" s="69" t="str">
        <f t="shared" si="29"/>
        <v/>
      </c>
      <c r="BH1026" s="67" t="str">
        <f t="shared" si="30"/>
        <v/>
      </c>
      <c r="BI1026" s="67" t="str">
        <f t="shared" si="31"/>
        <v/>
      </c>
      <c r="BJ1026" s="67" t="str">
        <f t="shared" si="32"/>
        <v/>
      </c>
      <c r="BK1026" s="67" t="str">
        <f t="shared" si="33"/>
        <v/>
      </c>
      <c r="BL1026" s="67" t="str">
        <f t="shared" si="34"/>
        <v/>
      </c>
      <c r="BM1026" s="65" t="str">
        <f t="shared" si="35"/>
        <v/>
      </c>
      <c r="BN1026" s="51"/>
      <c r="BO1026" s="51" t="str">
        <f t="shared" si="7294"/>
        <v/>
      </c>
      <c r="BP1026" s="51" t="str">
        <f t="shared" si="7295"/>
        <v/>
      </c>
      <c r="BQ1026" s="71">
        <f t="shared" si="7296"/>
        <v>371907</v>
      </c>
      <c r="BR1026" s="51" t="str">
        <f t="shared" si="7297"/>
        <v/>
      </c>
      <c r="BS1026" s="69" t="str">
        <f t="shared" si="2920"/>
        <v/>
      </c>
      <c r="BT1026" s="51"/>
      <c r="BU1026" s="68" t="str">
        <f t="shared" si="7298"/>
        <v/>
      </c>
      <c r="BV1026" s="68" t="str">
        <f t="shared" si="7299"/>
        <v/>
      </c>
      <c r="BW1026" s="65">
        <f t="shared" si="7300"/>
        <v>2766819</v>
      </c>
      <c r="BX1026" s="68" t="str">
        <f t="shared" si="7301"/>
        <v/>
      </c>
      <c r="BY1026" s="67" t="str">
        <f t="shared" si="44"/>
        <v/>
      </c>
      <c r="BZ1026" s="68"/>
      <c r="CA1026" s="65" t="str">
        <f t="shared" si="45"/>
        <v/>
      </c>
      <c r="CB1026" s="67" t="str">
        <f t="shared" si="46"/>
        <v/>
      </c>
      <c r="CC1026" s="67">
        <f t="shared" si="47"/>
        <v>783153</v>
      </c>
      <c r="CD1026" s="67" t="str">
        <f t="shared" si="48"/>
        <v/>
      </c>
      <c r="CE1026" s="67" t="str">
        <f t="shared" si="49"/>
        <v/>
      </c>
      <c r="CF1026" s="68"/>
      <c r="CG1026" s="68" t="str">
        <f t="shared" si="7302"/>
        <v/>
      </c>
      <c r="CH1026" s="68" t="str">
        <f t="shared" si="7303"/>
        <v/>
      </c>
      <c r="CI1026" s="65">
        <f t="shared" si="7304"/>
        <v>2766819</v>
      </c>
      <c r="CJ1026" s="68" t="str">
        <f t="shared" si="7305"/>
        <v/>
      </c>
      <c r="CK1026" s="67" t="str">
        <f t="shared" si="54"/>
        <v/>
      </c>
      <c r="CL1026" s="68"/>
      <c r="CM1026" s="68" t="str">
        <f t="shared" si="7306"/>
        <v/>
      </c>
      <c r="CN1026" s="68" t="str">
        <f t="shared" si="7307"/>
        <v/>
      </c>
      <c r="CO1026" s="65">
        <f t="shared" si="7308"/>
        <v>833242</v>
      </c>
      <c r="CP1026" s="68" t="str">
        <f t="shared" si="7309"/>
        <v/>
      </c>
      <c r="CQ1026" s="67" t="str">
        <f t="shared" si="59"/>
        <v/>
      </c>
      <c r="CR1026" s="68"/>
      <c r="CS1026" s="68" t="str">
        <f t="shared" si="7310"/>
        <v/>
      </c>
      <c r="CT1026" s="68" t="str">
        <f t="shared" si="7311"/>
        <v/>
      </c>
      <c r="CU1026" s="65">
        <f t="shared" si="7312"/>
        <v>241517</v>
      </c>
      <c r="CV1026" s="68" t="str">
        <f t="shared" si="7313"/>
        <v/>
      </c>
      <c r="CW1026" s="67" t="str">
        <f t="shared" si="64"/>
        <v/>
      </c>
      <c r="CX1026" s="68"/>
      <c r="CY1026" s="68" t="str">
        <f t="shared" si="7314"/>
        <v/>
      </c>
      <c r="CZ1026" s="68" t="str">
        <f t="shared" si="7315"/>
        <v/>
      </c>
      <c r="DA1026" s="65">
        <f t="shared" si="7316"/>
        <v>489502</v>
      </c>
      <c r="DB1026" s="68" t="str">
        <f t="shared" si="7317"/>
        <v/>
      </c>
      <c r="DC1026" s="67" t="str">
        <f t="shared" si="69"/>
        <v/>
      </c>
      <c r="DD1026" s="68"/>
      <c r="DE1026" s="68" t="str">
        <f t="shared" si="7318"/>
        <v/>
      </c>
      <c r="DF1026" s="51" t="str">
        <f t="shared" si="7319"/>
        <v/>
      </c>
      <c r="DG1026" s="65">
        <f t="shared" si="7320"/>
        <v>1198620</v>
      </c>
      <c r="DH1026" s="51" t="str">
        <f t="shared" si="7321"/>
        <v/>
      </c>
      <c r="DI1026" s="69" t="str">
        <f t="shared" si="74"/>
        <v/>
      </c>
      <c r="DJ1026" s="51"/>
      <c r="DK1026" s="51" t="str">
        <f t="shared" si="7322"/>
        <v/>
      </c>
      <c r="DL1026" s="51" t="str">
        <f t="shared" si="7323"/>
        <v/>
      </c>
      <c r="DM1026" s="65">
        <f t="shared" si="7324"/>
        <v>3938</v>
      </c>
      <c r="DN1026" s="51" t="str">
        <f t="shared" si="7325"/>
        <v/>
      </c>
      <c r="DO1026" s="69" t="str">
        <f t="shared" si="79"/>
        <v/>
      </c>
      <c r="DP1026" s="51"/>
      <c r="DQ1026" s="51"/>
      <c r="DR1026" s="51"/>
      <c r="DS1026" s="51"/>
      <c r="DT1026" s="51"/>
      <c r="DU1026" s="181"/>
    </row>
    <row r="1027" spans="1:125" ht="15" x14ac:dyDescent="0.25">
      <c r="A1027" s="50">
        <v>2017</v>
      </c>
      <c r="B1027" s="51" t="s">
        <v>1187</v>
      </c>
      <c r="C1027" s="50" t="s">
        <v>984</v>
      </c>
      <c r="D1027" s="53" t="s">
        <v>985</v>
      </c>
      <c r="E1027" s="50" t="s">
        <v>364</v>
      </c>
      <c r="F1027" s="220">
        <v>337990</v>
      </c>
      <c r="G1027" s="220" t="s">
        <v>364</v>
      </c>
      <c r="H1027" s="220">
        <v>963055</v>
      </c>
      <c r="I1027" s="61">
        <v>2881352</v>
      </c>
      <c r="J1027" s="50"/>
      <c r="K1027" s="50" t="s">
        <v>2032</v>
      </c>
      <c r="L1027" s="58" t="s">
        <v>2032</v>
      </c>
      <c r="M1027" s="58" t="s">
        <v>2032</v>
      </c>
      <c r="N1027" s="58" t="s">
        <v>2032</v>
      </c>
      <c r="O1027" s="58" t="s">
        <v>2032</v>
      </c>
      <c r="P1027" s="59"/>
      <c r="Q1027" s="60">
        <v>1136138</v>
      </c>
      <c r="R1027" s="60">
        <v>327204</v>
      </c>
      <c r="S1027" s="60">
        <v>536012</v>
      </c>
      <c r="T1027" s="60">
        <v>875551</v>
      </c>
      <c r="U1027" s="60">
        <v>6447</v>
      </c>
      <c r="V1027" s="79"/>
      <c r="W1027" s="90">
        <f t="shared" si="6033"/>
        <v>2881352</v>
      </c>
      <c r="X1027" s="101">
        <v>367915</v>
      </c>
      <c r="Y1027" s="50" t="s">
        <v>167</v>
      </c>
      <c r="Z1027" s="50" t="s">
        <v>985</v>
      </c>
      <c r="AA1027" s="51" t="str">
        <f t="shared" si="7288"/>
        <v/>
      </c>
      <c r="AB1027" s="68" t="str">
        <f t="shared" si="7289"/>
        <v/>
      </c>
      <c r="AC1027" s="68" t="str">
        <f t="shared" si="7290"/>
        <v/>
      </c>
      <c r="AD1027" s="68" t="str">
        <f t="shared" si="7291"/>
        <v/>
      </c>
      <c r="AE1027" s="68" t="str">
        <f t="shared" si="7292"/>
        <v/>
      </c>
      <c r="AF1027" s="68" t="str">
        <f t="shared" si="7293"/>
        <v/>
      </c>
      <c r="AG1027" s="67" t="str">
        <f t="shared" si="7"/>
        <v/>
      </c>
      <c r="AH1027" s="51"/>
      <c r="AI1027" s="51" t="str">
        <f t="shared" si="8"/>
        <v/>
      </c>
      <c r="AJ1027" s="68" t="str">
        <f t="shared" si="9"/>
        <v/>
      </c>
      <c r="AK1027" s="68" t="str">
        <f t="shared" si="10"/>
        <v/>
      </c>
      <c r="AL1027" s="68" t="str">
        <f t="shared" si="11"/>
        <v/>
      </c>
      <c r="AM1027" s="68" t="str">
        <f t="shared" si="12"/>
        <v/>
      </c>
      <c r="AN1027" s="68" t="str">
        <f t="shared" si="13"/>
        <v/>
      </c>
      <c r="AO1027" s="67" t="str">
        <f t="shared" si="14"/>
        <v/>
      </c>
      <c r="AP1027" s="51"/>
      <c r="AQ1027" s="51" t="str">
        <f t="shared" si="15"/>
        <v/>
      </c>
      <c r="AR1027" s="68" t="str">
        <f t="shared" si="16"/>
        <v/>
      </c>
      <c r="AS1027" s="68" t="str">
        <f t="shared" si="17"/>
        <v/>
      </c>
      <c r="AT1027" s="68" t="str">
        <f t="shared" si="18"/>
        <v/>
      </c>
      <c r="AU1027" s="68" t="str">
        <f t="shared" si="19"/>
        <v/>
      </c>
      <c r="AV1027" s="68" t="str">
        <f t="shared" si="20"/>
        <v/>
      </c>
      <c r="AW1027" s="67" t="str">
        <f t="shared" si="21"/>
        <v/>
      </c>
      <c r="AX1027" s="51"/>
      <c r="AY1027" s="51" t="str">
        <f t="shared" si="22"/>
        <v/>
      </c>
      <c r="AZ1027" s="68" t="str">
        <f t="shared" si="23"/>
        <v/>
      </c>
      <c r="BA1027" s="68" t="str">
        <f t="shared" si="24"/>
        <v/>
      </c>
      <c r="BB1027" s="68" t="str">
        <f t="shared" si="25"/>
        <v/>
      </c>
      <c r="BC1027" s="68" t="str">
        <f t="shared" si="26"/>
        <v/>
      </c>
      <c r="BD1027" s="68" t="str">
        <f t="shared" si="27"/>
        <v/>
      </c>
      <c r="BE1027" s="68" t="str">
        <f t="shared" si="28"/>
        <v/>
      </c>
      <c r="BF1027" s="51"/>
      <c r="BG1027" s="69" t="str">
        <f t="shared" si="29"/>
        <v/>
      </c>
      <c r="BH1027" s="67" t="str">
        <f t="shared" si="30"/>
        <v/>
      </c>
      <c r="BI1027" s="67" t="str">
        <f t="shared" si="31"/>
        <v/>
      </c>
      <c r="BJ1027" s="67" t="str">
        <f t="shared" si="32"/>
        <v/>
      </c>
      <c r="BK1027" s="67" t="str">
        <f t="shared" si="33"/>
        <v/>
      </c>
      <c r="BL1027" s="67" t="str">
        <f t="shared" si="34"/>
        <v/>
      </c>
      <c r="BM1027" s="65" t="str">
        <f t="shared" si="35"/>
        <v/>
      </c>
      <c r="BN1027" s="51"/>
      <c r="BO1027" s="51" t="str">
        <f t="shared" si="7294"/>
        <v/>
      </c>
      <c r="BP1027" s="51" t="str">
        <f t="shared" si="7295"/>
        <v/>
      </c>
      <c r="BQ1027" s="51" t="str">
        <f t="shared" si="7296"/>
        <v/>
      </c>
      <c r="BR1027" s="71">
        <f t="shared" si="7297"/>
        <v>337990</v>
      </c>
      <c r="BS1027" s="69" t="str">
        <f t="shared" si="2920"/>
        <v/>
      </c>
      <c r="BT1027" s="51"/>
      <c r="BU1027" s="68" t="str">
        <f t="shared" si="7298"/>
        <v/>
      </c>
      <c r="BV1027" s="68" t="str">
        <f t="shared" si="7299"/>
        <v/>
      </c>
      <c r="BW1027" s="68" t="str">
        <f t="shared" si="7300"/>
        <v/>
      </c>
      <c r="BX1027" s="65">
        <f t="shared" si="7301"/>
        <v>2881352</v>
      </c>
      <c r="BY1027" s="67" t="str">
        <f t="shared" si="44"/>
        <v/>
      </c>
      <c r="BZ1027" s="68"/>
      <c r="CA1027" s="65" t="str">
        <f t="shared" si="45"/>
        <v/>
      </c>
      <c r="CB1027" s="67" t="str">
        <f t="shared" si="46"/>
        <v/>
      </c>
      <c r="CC1027" s="67" t="str">
        <f t="shared" si="47"/>
        <v/>
      </c>
      <c r="CD1027" s="67">
        <f t="shared" si="48"/>
        <v>367915</v>
      </c>
      <c r="CE1027" s="67" t="str">
        <f t="shared" si="49"/>
        <v/>
      </c>
      <c r="CF1027" s="68"/>
      <c r="CG1027" s="68" t="str">
        <f t="shared" si="7302"/>
        <v/>
      </c>
      <c r="CH1027" s="68" t="str">
        <f t="shared" si="7303"/>
        <v/>
      </c>
      <c r="CI1027" s="68" t="str">
        <f t="shared" si="7304"/>
        <v/>
      </c>
      <c r="CJ1027" s="65">
        <f t="shared" si="7305"/>
        <v>2881352</v>
      </c>
      <c r="CK1027" s="67" t="str">
        <f t="shared" si="54"/>
        <v/>
      </c>
      <c r="CL1027" s="68"/>
      <c r="CM1027" s="68" t="str">
        <f t="shared" si="7306"/>
        <v/>
      </c>
      <c r="CN1027" s="68" t="str">
        <f t="shared" si="7307"/>
        <v/>
      </c>
      <c r="CO1027" s="68" t="str">
        <f t="shared" si="7308"/>
        <v/>
      </c>
      <c r="CP1027" s="65">
        <f t="shared" si="7309"/>
        <v>1136138</v>
      </c>
      <c r="CQ1027" s="67" t="str">
        <f t="shared" si="59"/>
        <v/>
      </c>
      <c r="CR1027" s="68"/>
      <c r="CS1027" s="68" t="str">
        <f t="shared" si="7310"/>
        <v/>
      </c>
      <c r="CT1027" s="68" t="str">
        <f t="shared" si="7311"/>
        <v/>
      </c>
      <c r="CU1027" s="68" t="str">
        <f t="shared" si="7312"/>
        <v/>
      </c>
      <c r="CV1027" s="65">
        <f t="shared" si="7313"/>
        <v>327204</v>
      </c>
      <c r="CW1027" s="67" t="str">
        <f t="shared" si="64"/>
        <v/>
      </c>
      <c r="CX1027" s="68"/>
      <c r="CY1027" s="68" t="str">
        <f t="shared" si="7314"/>
        <v/>
      </c>
      <c r="CZ1027" s="68" t="str">
        <f t="shared" si="7315"/>
        <v/>
      </c>
      <c r="DA1027" s="68" t="str">
        <f t="shared" si="7316"/>
        <v/>
      </c>
      <c r="DB1027" s="65">
        <f t="shared" si="7317"/>
        <v>536012</v>
      </c>
      <c r="DC1027" s="67" t="str">
        <f t="shared" si="69"/>
        <v/>
      </c>
      <c r="DD1027" s="68"/>
      <c r="DE1027" s="68" t="str">
        <f t="shared" si="7318"/>
        <v/>
      </c>
      <c r="DF1027" s="51" t="str">
        <f t="shared" si="7319"/>
        <v/>
      </c>
      <c r="DG1027" s="51" t="str">
        <f t="shared" si="7320"/>
        <v/>
      </c>
      <c r="DH1027" s="65">
        <f t="shared" si="7321"/>
        <v>875551</v>
      </c>
      <c r="DI1027" s="69" t="str">
        <f t="shared" si="74"/>
        <v/>
      </c>
      <c r="DJ1027" s="51"/>
      <c r="DK1027" s="51" t="str">
        <f t="shared" si="7322"/>
        <v/>
      </c>
      <c r="DL1027" s="51" t="str">
        <f t="shared" si="7323"/>
        <v/>
      </c>
      <c r="DM1027" s="51" t="str">
        <f t="shared" si="7324"/>
        <v/>
      </c>
      <c r="DN1027" s="65">
        <f t="shared" si="7325"/>
        <v>6447</v>
      </c>
      <c r="DO1027" s="69" t="str">
        <f t="shared" si="79"/>
        <v/>
      </c>
      <c r="DP1027" s="51"/>
      <c r="DQ1027" s="51"/>
      <c r="DR1027" s="51"/>
      <c r="DS1027" s="51"/>
      <c r="DT1027" s="51"/>
      <c r="DU1027" s="181"/>
    </row>
    <row r="1028" spans="1:125" ht="15" x14ac:dyDescent="0.25">
      <c r="A1028" s="50">
        <v>2018</v>
      </c>
      <c r="B1028" s="51" t="s">
        <v>1187</v>
      </c>
      <c r="C1028" s="50" t="s">
        <v>984</v>
      </c>
      <c r="D1028" s="170" t="s">
        <v>985</v>
      </c>
      <c r="E1028" s="50" t="s">
        <v>364</v>
      </c>
      <c r="F1028" s="89">
        <v>319081</v>
      </c>
      <c r="G1028" s="89">
        <v>0</v>
      </c>
      <c r="H1028" s="89">
        <v>864927</v>
      </c>
      <c r="I1028" s="90">
        <v>2822875</v>
      </c>
      <c r="J1028" s="50"/>
      <c r="K1028" s="50" t="s">
        <v>2032</v>
      </c>
      <c r="L1028" s="58"/>
      <c r="M1028" s="58"/>
      <c r="N1028" s="58"/>
      <c r="O1028" s="58"/>
      <c r="P1028" s="91"/>
      <c r="Q1028" s="92">
        <v>1009720</v>
      </c>
      <c r="R1028" s="92">
        <v>603139</v>
      </c>
      <c r="S1028" s="92">
        <v>493383</v>
      </c>
      <c r="T1028" s="92">
        <v>716633</v>
      </c>
      <c r="U1028" s="94"/>
      <c r="V1028" s="94"/>
      <c r="W1028" s="90">
        <f t="shared" si="6033"/>
        <v>2822875</v>
      </c>
      <c r="X1028" s="90">
        <v>586735</v>
      </c>
      <c r="Y1028" s="56" t="s">
        <v>167</v>
      </c>
      <c r="Z1028" s="50"/>
      <c r="AA1028" s="51"/>
      <c r="AB1028" s="68"/>
      <c r="AC1028" s="68"/>
      <c r="AD1028" s="68"/>
      <c r="AE1028" s="68"/>
      <c r="AF1028" s="68"/>
      <c r="AG1028" s="67" t="str">
        <f t="shared" si="7"/>
        <v/>
      </c>
      <c r="AH1028" s="51"/>
      <c r="AI1028" s="51" t="str">
        <f t="shared" si="8"/>
        <v/>
      </c>
      <c r="AJ1028" s="68" t="str">
        <f t="shared" si="9"/>
        <v/>
      </c>
      <c r="AK1028" s="68" t="str">
        <f t="shared" si="10"/>
        <v/>
      </c>
      <c r="AL1028" s="68" t="str">
        <f t="shared" si="11"/>
        <v/>
      </c>
      <c r="AM1028" s="68" t="str">
        <f t="shared" si="12"/>
        <v/>
      </c>
      <c r="AN1028" s="68" t="str">
        <f t="shared" si="13"/>
        <v/>
      </c>
      <c r="AO1028" s="67" t="str">
        <f t="shared" si="14"/>
        <v/>
      </c>
      <c r="AP1028" s="51"/>
      <c r="AQ1028" s="51" t="str">
        <f t="shared" si="15"/>
        <v/>
      </c>
      <c r="AR1028" s="68" t="str">
        <f t="shared" si="16"/>
        <v/>
      </c>
      <c r="AS1028" s="68" t="str">
        <f t="shared" si="17"/>
        <v/>
      </c>
      <c r="AT1028" s="68" t="str">
        <f t="shared" si="18"/>
        <v/>
      </c>
      <c r="AU1028" s="68" t="str">
        <f t="shared" si="19"/>
        <v/>
      </c>
      <c r="AV1028" s="68" t="str">
        <f t="shared" si="20"/>
        <v/>
      </c>
      <c r="AW1028" s="67" t="str">
        <f t="shared" si="21"/>
        <v/>
      </c>
      <c r="AX1028" s="51"/>
      <c r="AY1028" s="51" t="str">
        <f t="shared" si="22"/>
        <v/>
      </c>
      <c r="AZ1028" s="68" t="str">
        <f t="shared" si="23"/>
        <v/>
      </c>
      <c r="BA1028" s="68" t="str">
        <f t="shared" si="24"/>
        <v/>
      </c>
      <c r="BB1028" s="68" t="str">
        <f t="shared" si="25"/>
        <v/>
      </c>
      <c r="BC1028" s="68" t="str">
        <f t="shared" si="26"/>
        <v/>
      </c>
      <c r="BD1028" s="68" t="str">
        <f t="shared" si="27"/>
        <v/>
      </c>
      <c r="BE1028" s="68" t="str">
        <f t="shared" si="28"/>
        <v/>
      </c>
      <c r="BF1028" s="51"/>
      <c r="BG1028" s="69" t="str">
        <f t="shared" si="29"/>
        <v/>
      </c>
      <c r="BH1028" s="67" t="str">
        <f t="shared" si="30"/>
        <v/>
      </c>
      <c r="BI1028" s="67" t="str">
        <f t="shared" si="31"/>
        <v/>
      </c>
      <c r="BJ1028" s="67" t="str">
        <f t="shared" si="32"/>
        <v/>
      </c>
      <c r="BK1028" s="67" t="str">
        <f t="shared" si="33"/>
        <v/>
      </c>
      <c r="BL1028" s="67" t="str">
        <f t="shared" si="34"/>
        <v/>
      </c>
      <c r="BM1028" s="65" t="str">
        <f t="shared" si="35"/>
        <v/>
      </c>
      <c r="BN1028" s="70"/>
      <c r="BO1028" s="70"/>
      <c r="BP1028" s="51"/>
      <c r="BQ1028" s="51"/>
      <c r="BR1028" s="51"/>
      <c r="BS1028" s="96">
        <f t="shared" si="2920"/>
        <v>319081</v>
      </c>
      <c r="BT1028" s="70"/>
      <c r="BU1028" s="65"/>
      <c r="BV1028" s="68"/>
      <c r="BW1028" s="68"/>
      <c r="BX1028" s="68"/>
      <c r="BY1028" s="67">
        <f t="shared" si="44"/>
        <v>2822875</v>
      </c>
      <c r="BZ1028" s="65"/>
      <c r="CA1028" s="65" t="str">
        <f t="shared" si="45"/>
        <v/>
      </c>
      <c r="CB1028" s="67" t="str">
        <f t="shared" si="46"/>
        <v/>
      </c>
      <c r="CC1028" s="67" t="str">
        <f t="shared" si="47"/>
        <v/>
      </c>
      <c r="CD1028" s="67" t="str">
        <f t="shared" si="48"/>
        <v/>
      </c>
      <c r="CE1028" s="67">
        <f t="shared" si="49"/>
        <v>586735</v>
      </c>
      <c r="CF1028" s="65"/>
      <c r="CG1028" s="65"/>
      <c r="CH1028" s="68"/>
      <c r="CI1028" s="68"/>
      <c r="CJ1028" s="68"/>
      <c r="CK1028" s="67">
        <f t="shared" si="54"/>
        <v>2822875</v>
      </c>
      <c r="CL1028" s="65"/>
      <c r="CM1028" s="65"/>
      <c r="CN1028" s="68"/>
      <c r="CO1028" s="68"/>
      <c r="CP1028" s="68"/>
      <c r="CQ1028" s="67">
        <f t="shared" si="59"/>
        <v>1009720</v>
      </c>
      <c r="CR1028" s="65"/>
      <c r="CS1028" s="65"/>
      <c r="CT1028" s="68"/>
      <c r="CU1028" s="68"/>
      <c r="CV1028" s="68"/>
      <c r="CW1028" s="67">
        <f t="shared" si="64"/>
        <v>603139</v>
      </c>
      <c r="CX1028" s="65"/>
      <c r="CY1028" s="65"/>
      <c r="CZ1028" s="68"/>
      <c r="DA1028" s="68"/>
      <c r="DB1028" s="68"/>
      <c r="DC1028" s="67">
        <f t="shared" si="69"/>
        <v>493383</v>
      </c>
      <c r="DD1028" s="65"/>
      <c r="DE1028" s="65"/>
      <c r="DF1028" s="51"/>
      <c r="DG1028" s="51"/>
      <c r="DH1028" s="51"/>
      <c r="DI1028" s="67">
        <f t="shared" si="74"/>
        <v>716633</v>
      </c>
      <c r="DJ1028" s="70"/>
      <c r="DK1028" s="70"/>
      <c r="DL1028" s="51"/>
      <c r="DM1028" s="51"/>
      <c r="DN1028" s="51"/>
      <c r="DO1028" s="67">
        <f t="shared" si="79"/>
        <v>1009720</v>
      </c>
      <c r="DP1028" s="51"/>
      <c r="DQ1028" s="51"/>
      <c r="DR1028" s="51"/>
      <c r="DS1028" s="51"/>
      <c r="DT1028" s="51"/>
      <c r="DU1028" s="181"/>
    </row>
    <row r="1029" spans="1:125" ht="15" x14ac:dyDescent="0.25">
      <c r="A1029" s="50"/>
      <c r="B1029" s="51"/>
      <c r="C1029" s="50"/>
      <c r="D1029" s="53"/>
      <c r="E1029" s="50"/>
      <c r="F1029" s="220"/>
      <c r="G1029" s="220"/>
      <c r="H1029" s="220"/>
      <c r="I1029" s="61"/>
      <c r="J1029" s="50"/>
      <c r="K1029" s="50" t="s">
        <v>2032</v>
      </c>
      <c r="L1029" s="58"/>
      <c r="M1029" s="58"/>
      <c r="N1029" s="58"/>
      <c r="O1029" s="58"/>
      <c r="P1029" s="59"/>
      <c r="Q1029" s="60"/>
      <c r="R1029" s="60"/>
      <c r="S1029" s="60"/>
      <c r="T1029" s="60"/>
      <c r="U1029" s="60"/>
      <c r="V1029" s="79"/>
      <c r="W1029" s="90">
        <f t="shared" si="6033"/>
        <v>0</v>
      </c>
      <c r="X1029" s="101"/>
      <c r="Y1029" s="50"/>
      <c r="Z1029" s="50"/>
      <c r="AA1029" s="51"/>
      <c r="AB1029" s="68"/>
      <c r="AC1029" s="68"/>
      <c r="AD1029" s="68"/>
      <c r="AE1029" s="68"/>
      <c r="AF1029" s="68"/>
      <c r="AG1029" s="67" t="str">
        <f t="shared" si="7"/>
        <v/>
      </c>
      <c r="AH1029" s="51"/>
      <c r="AI1029" s="51" t="str">
        <f t="shared" si="8"/>
        <v/>
      </c>
      <c r="AJ1029" s="68" t="str">
        <f t="shared" si="9"/>
        <v/>
      </c>
      <c r="AK1029" s="68" t="str">
        <f t="shared" si="10"/>
        <v/>
      </c>
      <c r="AL1029" s="68" t="str">
        <f t="shared" si="11"/>
        <v/>
      </c>
      <c r="AM1029" s="68" t="str">
        <f t="shared" si="12"/>
        <v/>
      </c>
      <c r="AN1029" s="68" t="str">
        <f t="shared" si="13"/>
        <v/>
      </c>
      <c r="AO1029" s="67" t="str">
        <f t="shared" si="14"/>
        <v/>
      </c>
      <c r="AP1029" s="51"/>
      <c r="AQ1029" s="51" t="str">
        <f t="shared" si="15"/>
        <v/>
      </c>
      <c r="AR1029" s="68" t="str">
        <f t="shared" si="16"/>
        <v/>
      </c>
      <c r="AS1029" s="68" t="str">
        <f t="shared" si="17"/>
        <v/>
      </c>
      <c r="AT1029" s="68" t="str">
        <f t="shared" si="18"/>
        <v/>
      </c>
      <c r="AU1029" s="68" t="str">
        <f t="shared" si="19"/>
        <v/>
      </c>
      <c r="AV1029" s="68" t="str">
        <f t="shared" si="20"/>
        <v/>
      </c>
      <c r="AW1029" s="67" t="str">
        <f t="shared" si="21"/>
        <v/>
      </c>
      <c r="AX1029" s="51"/>
      <c r="AY1029" s="51" t="str">
        <f t="shared" si="22"/>
        <v/>
      </c>
      <c r="AZ1029" s="68" t="str">
        <f t="shared" si="23"/>
        <v/>
      </c>
      <c r="BA1029" s="68" t="str">
        <f t="shared" si="24"/>
        <v/>
      </c>
      <c r="BB1029" s="68" t="str">
        <f t="shared" si="25"/>
        <v/>
      </c>
      <c r="BC1029" s="68" t="str">
        <f t="shared" si="26"/>
        <v/>
      </c>
      <c r="BD1029" s="68" t="str">
        <f t="shared" si="27"/>
        <v/>
      </c>
      <c r="BE1029" s="68" t="str">
        <f t="shared" si="28"/>
        <v/>
      </c>
      <c r="BF1029" s="51"/>
      <c r="BG1029" s="69" t="str">
        <f t="shared" si="29"/>
        <v/>
      </c>
      <c r="BH1029" s="67" t="str">
        <f t="shared" si="30"/>
        <v/>
      </c>
      <c r="BI1029" s="67" t="str">
        <f t="shared" si="31"/>
        <v/>
      </c>
      <c r="BJ1029" s="67" t="str">
        <f t="shared" si="32"/>
        <v/>
      </c>
      <c r="BK1029" s="67" t="str">
        <f t="shared" si="33"/>
        <v/>
      </c>
      <c r="BL1029" s="67" t="str">
        <f t="shared" si="34"/>
        <v/>
      </c>
      <c r="BM1029" s="65" t="str">
        <f t="shared" si="35"/>
        <v/>
      </c>
      <c r="BN1029" s="70"/>
      <c r="BO1029" s="70"/>
      <c r="BP1029" s="51"/>
      <c r="BQ1029" s="51"/>
      <c r="BR1029" s="51"/>
      <c r="BS1029" s="69" t="str">
        <f t="shared" si="2920"/>
        <v/>
      </c>
      <c r="BT1029" s="70"/>
      <c r="BU1029" s="65"/>
      <c r="BV1029" s="68"/>
      <c r="BW1029" s="68"/>
      <c r="BX1029" s="68"/>
      <c r="BY1029" s="67" t="str">
        <f t="shared" si="44"/>
        <v/>
      </c>
      <c r="BZ1029" s="65"/>
      <c r="CA1029" s="65" t="str">
        <f t="shared" si="45"/>
        <v/>
      </c>
      <c r="CB1029" s="67" t="str">
        <f t="shared" si="46"/>
        <v/>
      </c>
      <c r="CC1029" s="67" t="str">
        <f t="shared" si="47"/>
        <v/>
      </c>
      <c r="CD1029" s="67" t="str">
        <f t="shared" si="48"/>
        <v/>
      </c>
      <c r="CE1029" s="67" t="str">
        <f t="shared" si="49"/>
        <v/>
      </c>
      <c r="CF1029" s="65"/>
      <c r="CG1029" s="65"/>
      <c r="CH1029" s="68"/>
      <c r="CI1029" s="68"/>
      <c r="CJ1029" s="68"/>
      <c r="CK1029" s="67" t="str">
        <f t="shared" si="54"/>
        <v/>
      </c>
      <c r="CL1029" s="65"/>
      <c r="CM1029" s="65"/>
      <c r="CN1029" s="68"/>
      <c r="CO1029" s="68"/>
      <c r="CP1029" s="68"/>
      <c r="CQ1029" s="67" t="str">
        <f t="shared" si="59"/>
        <v/>
      </c>
      <c r="CR1029" s="65"/>
      <c r="CS1029" s="65"/>
      <c r="CT1029" s="68"/>
      <c r="CU1029" s="68"/>
      <c r="CV1029" s="68"/>
      <c r="CW1029" s="67" t="str">
        <f t="shared" si="64"/>
        <v/>
      </c>
      <c r="CX1029" s="65"/>
      <c r="CY1029" s="65"/>
      <c r="CZ1029" s="68"/>
      <c r="DA1029" s="68"/>
      <c r="DB1029" s="68"/>
      <c r="DC1029" s="67" t="str">
        <f t="shared" si="69"/>
        <v/>
      </c>
      <c r="DD1029" s="65"/>
      <c r="DE1029" s="65"/>
      <c r="DF1029" s="51"/>
      <c r="DG1029" s="51"/>
      <c r="DH1029" s="51"/>
      <c r="DI1029" s="69" t="str">
        <f t="shared" si="74"/>
        <v/>
      </c>
      <c r="DJ1029" s="70"/>
      <c r="DK1029" s="70"/>
      <c r="DL1029" s="51"/>
      <c r="DM1029" s="51"/>
      <c r="DN1029" s="51"/>
      <c r="DO1029" s="69" t="str">
        <f t="shared" si="79"/>
        <v/>
      </c>
      <c r="DP1029" s="51"/>
      <c r="DQ1029" s="51"/>
      <c r="DR1029" s="51"/>
      <c r="DS1029" s="51"/>
      <c r="DT1029" s="51"/>
      <c r="DU1029" s="181"/>
    </row>
    <row r="1030" spans="1:125" ht="15" x14ac:dyDescent="0.25">
      <c r="A1030" s="50">
        <v>2014</v>
      </c>
      <c r="B1030" s="51" t="s">
        <v>1190</v>
      </c>
      <c r="C1030" s="50" t="s">
        <v>984</v>
      </c>
      <c r="D1030" s="53" t="s">
        <v>985</v>
      </c>
      <c r="E1030" s="50" t="s">
        <v>364</v>
      </c>
      <c r="F1030" s="220">
        <v>356560</v>
      </c>
      <c r="G1030" s="220" t="s">
        <v>364</v>
      </c>
      <c r="H1030" s="220">
        <v>954131</v>
      </c>
      <c r="I1030" s="61">
        <v>3073225</v>
      </c>
      <c r="J1030" s="50"/>
      <c r="K1030" s="50" t="s">
        <v>2032</v>
      </c>
      <c r="L1030" s="58" t="s">
        <v>2032</v>
      </c>
      <c r="M1030" s="58" t="s">
        <v>2032</v>
      </c>
      <c r="N1030" s="58" t="s">
        <v>2032</v>
      </c>
      <c r="O1030" s="58" t="s">
        <v>2032</v>
      </c>
      <c r="P1030" s="59"/>
      <c r="Q1030" s="60">
        <v>779981</v>
      </c>
      <c r="R1030" s="60">
        <v>1547810</v>
      </c>
      <c r="S1030" s="60">
        <v>459363</v>
      </c>
      <c r="T1030" s="60">
        <v>180000</v>
      </c>
      <c r="U1030" s="60">
        <v>106071</v>
      </c>
      <c r="V1030" s="79"/>
      <c r="W1030" s="90">
        <f t="shared" si="6033"/>
        <v>3073225</v>
      </c>
      <c r="X1030" s="101">
        <v>615489</v>
      </c>
      <c r="Y1030" s="50" t="s">
        <v>167</v>
      </c>
      <c r="Z1030" s="50" t="s">
        <v>985</v>
      </c>
      <c r="AA1030" s="51" t="str">
        <f t="shared" ref="AA1030:AA1033" si="7326">IF(A1030 =2014,IF(Y1030 ="",F1030,""),"")</f>
        <v/>
      </c>
      <c r="AB1030" s="68" t="str">
        <f t="shared" ref="AB1030:AB1033" si="7327">IF(A1030 =2014,IF(Y1030 ="",I1030,""),"")</f>
        <v/>
      </c>
      <c r="AC1030" s="68" t="str">
        <f t="shared" ref="AC1030:AC1033" si="7328">IF(A1030 =2014,IF(Y1030 ="",Q1030,""),"")</f>
        <v/>
      </c>
      <c r="AD1030" s="68" t="str">
        <f t="shared" ref="AD1030:AD1033" si="7329">IF(A1030 =2014,IF(Y1030 ="",R1030,""),"")</f>
        <v/>
      </c>
      <c r="AE1030" s="68" t="str">
        <f t="shared" ref="AE1030:AE1033" si="7330">IF(A1030 =2014,IF(Y1030 ="",S1030,""),"")</f>
        <v/>
      </c>
      <c r="AF1030" s="68" t="str">
        <f t="shared" ref="AF1030:AF1033" si="7331">IF(A1030 =2014,IF(Y1030 ="",T1030+U1030,""),"")</f>
        <v/>
      </c>
      <c r="AG1030" s="67" t="str">
        <f t="shared" si="7"/>
        <v/>
      </c>
      <c r="AH1030" s="51"/>
      <c r="AI1030" s="51" t="str">
        <f t="shared" si="8"/>
        <v/>
      </c>
      <c r="AJ1030" s="68" t="str">
        <f t="shared" si="9"/>
        <v/>
      </c>
      <c r="AK1030" s="68" t="str">
        <f t="shared" si="10"/>
        <v/>
      </c>
      <c r="AL1030" s="68" t="str">
        <f t="shared" si="11"/>
        <v/>
      </c>
      <c r="AM1030" s="68" t="str">
        <f t="shared" si="12"/>
        <v/>
      </c>
      <c r="AN1030" s="68" t="str">
        <f t="shared" si="13"/>
        <v/>
      </c>
      <c r="AO1030" s="67" t="str">
        <f t="shared" si="14"/>
        <v/>
      </c>
      <c r="AP1030" s="51"/>
      <c r="AQ1030" s="51" t="str">
        <f t="shared" si="15"/>
        <v/>
      </c>
      <c r="AR1030" s="68" t="str">
        <f t="shared" si="16"/>
        <v/>
      </c>
      <c r="AS1030" s="68" t="str">
        <f t="shared" si="17"/>
        <v/>
      </c>
      <c r="AT1030" s="68" t="str">
        <f t="shared" si="18"/>
        <v/>
      </c>
      <c r="AU1030" s="68" t="str">
        <f t="shared" si="19"/>
        <v/>
      </c>
      <c r="AV1030" s="68" t="str">
        <f t="shared" si="20"/>
        <v/>
      </c>
      <c r="AW1030" s="67" t="str">
        <f t="shared" si="21"/>
        <v/>
      </c>
      <c r="AX1030" s="51"/>
      <c r="AY1030" s="51" t="str">
        <f t="shared" si="22"/>
        <v/>
      </c>
      <c r="AZ1030" s="68" t="str">
        <f t="shared" si="23"/>
        <v/>
      </c>
      <c r="BA1030" s="68" t="str">
        <f t="shared" si="24"/>
        <v/>
      </c>
      <c r="BB1030" s="68" t="str">
        <f t="shared" si="25"/>
        <v/>
      </c>
      <c r="BC1030" s="68" t="str">
        <f t="shared" si="26"/>
        <v/>
      </c>
      <c r="BD1030" s="68" t="str">
        <f t="shared" si="27"/>
        <v/>
      </c>
      <c r="BE1030" s="68" t="str">
        <f t="shared" si="28"/>
        <v/>
      </c>
      <c r="BF1030" s="51"/>
      <c r="BG1030" s="69" t="str">
        <f t="shared" si="29"/>
        <v/>
      </c>
      <c r="BH1030" s="67" t="str">
        <f t="shared" si="30"/>
        <v/>
      </c>
      <c r="BI1030" s="67" t="str">
        <f t="shared" si="31"/>
        <v/>
      </c>
      <c r="BJ1030" s="67" t="str">
        <f t="shared" si="32"/>
        <v/>
      </c>
      <c r="BK1030" s="67" t="str">
        <f t="shared" si="33"/>
        <v/>
      </c>
      <c r="BL1030" s="67" t="str">
        <f t="shared" si="34"/>
        <v/>
      </c>
      <c r="BM1030" s="65" t="str">
        <f t="shared" si="35"/>
        <v/>
      </c>
      <c r="BN1030" s="70"/>
      <c r="BO1030" s="71">
        <f t="shared" ref="BO1030:BO1033" si="7332">IF(A1030 =2014,F1030,"")</f>
        <v>356560</v>
      </c>
      <c r="BP1030" s="51" t="str">
        <f t="shared" ref="BP1030:BP1033" si="7333">IF(A1030 =2015,F1030,"")</f>
        <v/>
      </c>
      <c r="BQ1030" s="51" t="str">
        <f t="shared" ref="BQ1030:BQ1033" si="7334">IF(A1030 =2016,F1030,"")</f>
        <v/>
      </c>
      <c r="BR1030" s="51" t="str">
        <f t="shared" ref="BR1030:BR1033" si="7335">IF(A1030 =2017,F1030,"")</f>
        <v/>
      </c>
      <c r="BS1030" s="69" t="str">
        <f t="shared" si="2920"/>
        <v/>
      </c>
      <c r="BT1030" s="70"/>
      <c r="BU1030" s="65">
        <f t="shared" ref="BU1030:BU1033" si="7336">IF(A1030 =2014,I1030,"")</f>
        <v>3073225</v>
      </c>
      <c r="BV1030" s="68" t="str">
        <f t="shared" ref="BV1030:BV1033" si="7337">IF(A1030 =2015,I1030,"")</f>
        <v/>
      </c>
      <c r="BW1030" s="68" t="str">
        <f t="shared" ref="BW1030:BW1033" si="7338">IF(A1030 =2016,I1030,"")</f>
        <v/>
      </c>
      <c r="BX1030" s="68" t="str">
        <f t="shared" ref="BX1030:BX1033" si="7339">IF(A1030 =2017,I1030,"")</f>
        <v/>
      </c>
      <c r="BY1030" s="67" t="str">
        <f t="shared" si="44"/>
        <v/>
      </c>
      <c r="BZ1030" s="65"/>
      <c r="CA1030" s="65">
        <f t="shared" si="45"/>
        <v>615489</v>
      </c>
      <c r="CB1030" s="67" t="str">
        <f t="shared" si="46"/>
        <v/>
      </c>
      <c r="CC1030" s="67" t="str">
        <f t="shared" si="47"/>
        <v/>
      </c>
      <c r="CD1030" s="67" t="str">
        <f t="shared" si="48"/>
        <v/>
      </c>
      <c r="CE1030" s="67" t="str">
        <f t="shared" si="49"/>
        <v/>
      </c>
      <c r="CF1030" s="65"/>
      <c r="CG1030" s="65">
        <f t="shared" ref="CG1030:CG1033" si="7340">IF(A1030 =2014,Q1030+R1030+S1030+T1030+U1030,"")</f>
        <v>3073225</v>
      </c>
      <c r="CH1030" s="68" t="str">
        <f t="shared" ref="CH1030:CH1033" si="7341">IF(A1030 =2015,Q1030+R1030+S1030+T1030+U1030,"")</f>
        <v/>
      </c>
      <c r="CI1030" s="68" t="str">
        <f t="shared" ref="CI1030:CI1033" si="7342">IF(A1030 =2016,Q1030+R1030+S1030+T1030+U1030,"")</f>
        <v/>
      </c>
      <c r="CJ1030" s="68" t="str">
        <f t="shared" ref="CJ1030:CJ1033" si="7343">IF(A1030 =2017,Q1030+R1030+S1030+T1030+U1030,"")</f>
        <v/>
      </c>
      <c r="CK1030" s="67" t="str">
        <f t="shared" si="54"/>
        <v/>
      </c>
      <c r="CL1030" s="65"/>
      <c r="CM1030" s="65">
        <f t="shared" ref="CM1030:CM1033" si="7344">IF(A1030 =2014,Q1030,"")</f>
        <v>779981</v>
      </c>
      <c r="CN1030" s="68" t="str">
        <f t="shared" ref="CN1030:CN1033" si="7345">IF(A1030 =2015,Q1030,"")</f>
        <v/>
      </c>
      <c r="CO1030" s="68" t="str">
        <f t="shared" ref="CO1030:CO1033" si="7346">IF(A1030 =2016,Q1030,"")</f>
        <v/>
      </c>
      <c r="CP1030" s="68" t="str">
        <f t="shared" ref="CP1030:CP1033" si="7347">IF(A1030 =2017,Q1030,"")</f>
        <v/>
      </c>
      <c r="CQ1030" s="67" t="str">
        <f t="shared" si="59"/>
        <v/>
      </c>
      <c r="CR1030" s="65"/>
      <c r="CS1030" s="65">
        <f t="shared" ref="CS1030:CS1033" si="7348">IF(A1030 =2014,R1030,"")</f>
        <v>1547810</v>
      </c>
      <c r="CT1030" s="68" t="str">
        <f t="shared" ref="CT1030:CT1033" si="7349">IF(A1030 =2015,R1030,"")</f>
        <v/>
      </c>
      <c r="CU1030" s="68" t="str">
        <f t="shared" ref="CU1030:CU1033" si="7350">IF(A1030 =2016,R1030,"")</f>
        <v/>
      </c>
      <c r="CV1030" s="68" t="str">
        <f t="shared" ref="CV1030:CV1033" si="7351">IF(A1030 =2017,R1030,"")</f>
        <v/>
      </c>
      <c r="CW1030" s="67" t="str">
        <f t="shared" si="64"/>
        <v/>
      </c>
      <c r="CX1030" s="65"/>
      <c r="CY1030" s="65">
        <f t="shared" ref="CY1030:CY1033" si="7352">IF(A1030 =2014,S1030,"")</f>
        <v>459363</v>
      </c>
      <c r="CZ1030" s="68" t="str">
        <f t="shared" ref="CZ1030:CZ1033" si="7353">IF(A1030 =2015,S1030,"")</f>
        <v/>
      </c>
      <c r="DA1030" s="68" t="str">
        <f t="shared" ref="DA1030:DA1033" si="7354">IF(A1030 =2016,S1030,"")</f>
        <v/>
      </c>
      <c r="DB1030" s="68" t="str">
        <f t="shared" ref="DB1030:DB1033" si="7355">IF(A1030 =2017,S1030,"")</f>
        <v/>
      </c>
      <c r="DC1030" s="67" t="str">
        <f t="shared" si="69"/>
        <v/>
      </c>
      <c r="DD1030" s="65"/>
      <c r="DE1030" s="65">
        <f t="shared" ref="DE1030:DE1033" si="7356">IF(A1030 =2014,T1030,"")</f>
        <v>180000</v>
      </c>
      <c r="DF1030" s="51" t="str">
        <f t="shared" ref="DF1030:DF1033" si="7357">IF(A1030 =2015,T1030,"")</f>
        <v/>
      </c>
      <c r="DG1030" s="51" t="str">
        <f t="shared" ref="DG1030:DG1033" si="7358">IF(A1030 =2016,T1030,"")</f>
        <v/>
      </c>
      <c r="DH1030" s="51" t="str">
        <f t="shared" ref="DH1030:DH1033" si="7359">IF(A1030 =2017,T1030,"")</f>
        <v/>
      </c>
      <c r="DI1030" s="69" t="str">
        <f t="shared" si="74"/>
        <v/>
      </c>
      <c r="DJ1030" s="70"/>
      <c r="DK1030" s="65">
        <f t="shared" ref="DK1030:DK1033" si="7360">IF(A1030 =2014,U1030,"")</f>
        <v>106071</v>
      </c>
      <c r="DL1030" s="51" t="str">
        <f t="shared" ref="DL1030:DL1033" si="7361">IF(A1030 =2015,U1030,"")</f>
        <v/>
      </c>
      <c r="DM1030" s="51" t="str">
        <f t="shared" ref="DM1030:DM1033" si="7362">IF(A1030 =2016,U1030,"")</f>
        <v/>
      </c>
      <c r="DN1030" s="51" t="str">
        <f t="shared" ref="DN1030:DN1033" si="7363">IF(A1030 =2017,U1030,"")</f>
        <v/>
      </c>
      <c r="DO1030" s="69" t="str">
        <f t="shared" si="79"/>
        <v/>
      </c>
      <c r="DP1030" s="51"/>
      <c r="DQ1030" s="51"/>
      <c r="DR1030" s="51"/>
      <c r="DS1030" s="51"/>
      <c r="DT1030" s="51"/>
      <c r="DU1030" s="181"/>
    </row>
    <row r="1031" spans="1:125" ht="15" x14ac:dyDescent="0.25">
      <c r="A1031" s="50">
        <v>2015</v>
      </c>
      <c r="B1031" s="51" t="s">
        <v>1190</v>
      </c>
      <c r="C1031" s="50" t="s">
        <v>984</v>
      </c>
      <c r="D1031" s="53" t="s">
        <v>985</v>
      </c>
      <c r="E1031" s="50" t="s">
        <v>364</v>
      </c>
      <c r="F1031" s="220">
        <v>374312</v>
      </c>
      <c r="G1031" s="220" t="s">
        <v>364</v>
      </c>
      <c r="H1031" s="220">
        <v>999663</v>
      </c>
      <c r="I1031" s="61">
        <v>3360495</v>
      </c>
      <c r="J1031" s="50"/>
      <c r="K1031" s="50" t="s">
        <v>2032</v>
      </c>
      <c r="L1031" s="58" t="s">
        <v>2032</v>
      </c>
      <c r="M1031" s="58" t="s">
        <v>2032</v>
      </c>
      <c r="N1031" s="58" t="s">
        <v>2032</v>
      </c>
      <c r="O1031" s="58" t="s">
        <v>2032</v>
      </c>
      <c r="P1031" s="59"/>
      <c r="Q1031" s="60">
        <v>459062</v>
      </c>
      <c r="R1031" s="60">
        <v>2161444</v>
      </c>
      <c r="S1031" s="60">
        <v>379227</v>
      </c>
      <c r="T1031" s="60">
        <v>220000</v>
      </c>
      <c r="U1031" s="60">
        <v>140762</v>
      </c>
      <c r="V1031" s="79"/>
      <c r="W1031" s="90">
        <f t="shared" si="6033"/>
        <v>3360495</v>
      </c>
      <c r="X1031" s="101">
        <v>308281</v>
      </c>
      <c r="Y1031" s="50" t="s">
        <v>167</v>
      </c>
      <c r="Z1031" s="50" t="s">
        <v>985</v>
      </c>
      <c r="AA1031" s="51" t="str">
        <f t="shared" si="7326"/>
        <v/>
      </c>
      <c r="AB1031" s="68" t="str">
        <f t="shared" si="7327"/>
        <v/>
      </c>
      <c r="AC1031" s="68" t="str">
        <f t="shared" si="7328"/>
        <v/>
      </c>
      <c r="AD1031" s="68" t="str">
        <f t="shared" si="7329"/>
        <v/>
      </c>
      <c r="AE1031" s="68" t="str">
        <f t="shared" si="7330"/>
        <v/>
      </c>
      <c r="AF1031" s="68" t="str">
        <f t="shared" si="7331"/>
        <v/>
      </c>
      <c r="AG1031" s="67" t="str">
        <f t="shared" si="7"/>
        <v/>
      </c>
      <c r="AH1031" s="51"/>
      <c r="AI1031" s="51" t="str">
        <f t="shared" si="8"/>
        <v/>
      </c>
      <c r="AJ1031" s="68" t="str">
        <f t="shared" si="9"/>
        <v/>
      </c>
      <c r="AK1031" s="68" t="str">
        <f t="shared" si="10"/>
        <v/>
      </c>
      <c r="AL1031" s="68" t="str">
        <f t="shared" si="11"/>
        <v/>
      </c>
      <c r="AM1031" s="68" t="str">
        <f t="shared" si="12"/>
        <v/>
      </c>
      <c r="AN1031" s="68" t="str">
        <f t="shared" si="13"/>
        <v/>
      </c>
      <c r="AO1031" s="67" t="str">
        <f t="shared" si="14"/>
        <v/>
      </c>
      <c r="AP1031" s="51"/>
      <c r="AQ1031" s="51" t="str">
        <f t="shared" si="15"/>
        <v/>
      </c>
      <c r="AR1031" s="68" t="str">
        <f t="shared" si="16"/>
        <v/>
      </c>
      <c r="AS1031" s="68" t="str">
        <f t="shared" si="17"/>
        <v/>
      </c>
      <c r="AT1031" s="68" t="str">
        <f t="shared" si="18"/>
        <v/>
      </c>
      <c r="AU1031" s="68" t="str">
        <f t="shared" si="19"/>
        <v/>
      </c>
      <c r="AV1031" s="68" t="str">
        <f t="shared" si="20"/>
        <v/>
      </c>
      <c r="AW1031" s="67" t="str">
        <f t="shared" si="21"/>
        <v/>
      </c>
      <c r="AX1031" s="51"/>
      <c r="AY1031" s="51" t="str">
        <f t="shared" si="22"/>
        <v/>
      </c>
      <c r="AZ1031" s="68" t="str">
        <f t="shared" si="23"/>
        <v/>
      </c>
      <c r="BA1031" s="68" t="str">
        <f t="shared" si="24"/>
        <v/>
      </c>
      <c r="BB1031" s="68" t="str">
        <f t="shared" si="25"/>
        <v/>
      </c>
      <c r="BC1031" s="68" t="str">
        <f t="shared" si="26"/>
        <v/>
      </c>
      <c r="BD1031" s="68" t="str">
        <f t="shared" si="27"/>
        <v/>
      </c>
      <c r="BE1031" s="68" t="str">
        <f t="shared" si="28"/>
        <v/>
      </c>
      <c r="BF1031" s="51"/>
      <c r="BG1031" s="69" t="str">
        <f t="shared" si="29"/>
        <v/>
      </c>
      <c r="BH1031" s="67" t="str">
        <f t="shared" si="30"/>
        <v/>
      </c>
      <c r="BI1031" s="67" t="str">
        <f t="shared" si="31"/>
        <v/>
      </c>
      <c r="BJ1031" s="67" t="str">
        <f t="shared" si="32"/>
        <v/>
      </c>
      <c r="BK1031" s="67" t="str">
        <f t="shared" si="33"/>
        <v/>
      </c>
      <c r="BL1031" s="67" t="str">
        <f t="shared" si="34"/>
        <v/>
      </c>
      <c r="BM1031" s="65" t="str">
        <f t="shared" si="35"/>
        <v/>
      </c>
      <c r="BN1031" s="51"/>
      <c r="BO1031" s="51" t="str">
        <f t="shared" si="7332"/>
        <v/>
      </c>
      <c r="BP1031" s="71">
        <f t="shared" si="7333"/>
        <v>374312</v>
      </c>
      <c r="BQ1031" s="51" t="str">
        <f t="shared" si="7334"/>
        <v/>
      </c>
      <c r="BR1031" s="51" t="str">
        <f t="shared" si="7335"/>
        <v/>
      </c>
      <c r="BS1031" s="69" t="str">
        <f t="shared" si="2920"/>
        <v/>
      </c>
      <c r="BT1031" s="51"/>
      <c r="BU1031" s="68" t="str">
        <f t="shared" si="7336"/>
        <v/>
      </c>
      <c r="BV1031" s="65">
        <f t="shared" si="7337"/>
        <v>3360495</v>
      </c>
      <c r="BW1031" s="68" t="str">
        <f t="shared" si="7338"/>
        <v/>
      </c>
      <c r="BX1031" s="68" t="str">
        <f t="shared" si="7339"/>
        <v/>
      </c>
      <c r="BY1031" s="67" t="str">
        <f t="shared" si="44"/>
        <v/>
      </c>
      <c r="BZ1031" s="68"/>
      <c r="CA1031" s="65" t="str">
        <f t="shared" si="45"/>
        <v/>
      </c>
      <c r="CB1031" s="67">
        <f t="shared" si="46"/>
        <v>308281</v>
      </c>
      <c r="CC1031" s="67" t="str">
        <f t="shared" si="47"/>
        <v/>
      </c>
      <c r="CD1031" s="67" t="str">
        <f t="shared" si="48"/>
        <v/>
      </c>
      <c r="CE1031" s="67" t="str">
        <f t="shared" si="49"/>
        <v/>
      </c>
      <c r="CF1031" s="68"/>
      <c r="CG1031" s="68" t="str">
        <f t="shared" si="7340"/>
        <v/>
      </c>
      <c r="CH1031" s="65">
        <f t="shared" si="7341"/>
        <v>3360495</v>
      </c>
      <c r="CI1031" s="68" t="str">
        <f t="shared" si="7342"/>
        <v/>
      </c>
      <c r="CJ1031" s="68" t="str">
        <f t="shared" si="7343"/>
        <v/>
      </c>
      <c r="CK1031" s="67" t="str">
        <f t="shared" si="54"/>
        <v/>
      </c>
      <c r="CL1031" s="68"/>
      <c r="CM1031" s="68" t="str">
        <f t="shared" si="7344"/>
        <v/>
      </c>
      <c r="CN1031" s="65">
        <f t="shared" si="7345"/>
        <v>459062</v>
      </c>
      <c r="CO1031" s="68" t="str">
        <f t="shared" si="7346"/>
        <v/>
      </c>
      <c r="CP1031" s="68" t="str">
        <f t="shared" si="7347"/>
        <v/>
      </c>
      <c r="CQ1031" s="67" t="str">
        <f t="shared" si="59"/>
        <v/>
      </c>
      <c r="CR1031" s="68"/>
      <c r="CS1031" s="68" t="str">
        <f t="shared" si="7348"/>
        <v/>
      </c>
      <c r="CT1031" s="65">
        <f t="shared" si="7349"/>
        <v>2161444</v>
      </c>
      <c r="CU1031" s="68" t="str">
        <f t="shared" si="7350"/>
        <v/>
      </c>
      <c r="CV1031" s="68" t="str">
        <f t="shared" si="7351"/>
        <v/>
      </c>
      <c r="CW1031" s="67" t="str">
        <f t="shared" si="64"/>
        <v/>
      </c>
      <c r="CX1031" s="68"/>
      <c r="CY1031" s="68" t="str">
        <f t="shared" si="7352"/>
        <v/>
      </c>
      <c r="CZ1031" s="65">
        <f t="shared" si="7353"/>
        <v>379227</v>
      </c>
      <c r="DA1031" s="68" t="str">
        <f t="shared" si="7354"/>
        <v/>
      </c>
      <c r="DB1031" s="68" t="str">
        <f t="shared" si="7355"/>
        <v/>
      </c>
      <c r="DC1031" s="67" t="str">
        <f t="shared" si="69"/>
        <v/>
      </c>
      <c r="DD1031" s="68"/>
      <c r="DE1031" s="68" t="str">
        <f t="shared" si="7356"/>
        <v/>
      </c>
      <c r="DF1031" s="65">
        <f t="shared" si="7357"/>
        <v>220000</v>
      </c>
      <c r="DG1031" s="51" t="str">
        <f t="shared" si="7358"/>
        <v/>
      </c>
      <c r="DH1031" s="51" t="str">
        <f t="shared" si="7359"/>
        <v/>
      </c>
      <c r="DI1031" s="69" t="str">
        <f t="shared" si="74"/>
        <v/>
      </c>
      <c r="DJ1031" s="51"/>
      <c r="DK1031" s="51" t="str">
        <f t="shared" si="7360"/>
        <v/>
      </c>
      <c r="DL1031" s="65">
        <f t="shared" si="7361"/>
        <v>140762</v>
      </c>
      <c r="DM1031" s="51" t="str">
        <f t="shared" si="7362"/>
        <v/>
      </c>
      <c r="DN1031" s="51" t="str">
        <f t="shared" si="7363"/>
        <v/>
      </c>
      <c r="DO1031" s="69" t="str">
        <f t="shared" si="79"/>
        <v/>
      </c>
      <c r="DP1031" s="51"/>
      <c r="DQ1031" s="51"/>
      <c r="DR1031" s="51"/>
      <c r="DS1031" s="51"/>
      <c r="DT1031" s="51"/>
      <c r="DU1031" s="181"/>
    </row>
    <row r="1032" spans="1:125" ht="15" x14ac:dyDescent="0.25">
      <c r="A1032" s="50">
        <v>2016</v>
      </c>
      <c r="B1032" s="51" t="s">
        <v>1190</v>
      </c>
      <c r="C1032" s="50" t="s">
        <v>984</v>
      </c>
      <c r="D1032" s="53" t="s">
        <v>985</v>
      </c>
      <c r="E1032" s="50" t="s">
        <v>364</v>
      </c>
      <c r="F1032" s="220">
        <v>348737</v>
      </c>
      <c r="G1032" s="220" t="s">
        <v>364</v>
      </c>
      <c r="H1032" s="220">
        <v>1039336</v>
      </c>
      <c r="I1032" s="61">
        <v>3452142</v>
      </c>
      <c r="J1032" s="50"/>
      <c r="K1032" s="50" t="s">
        <v>2032</v>
      </c>
      <c r="L1032" s="58" t="s">
        <v>2032</v>
      </c>
      <c r="M1032" s="58" t="s">
        <v>2032</v>
      </c>
      <c r="N1032" s="58" t="s">
        <v>2032</v>
      </c>
      <c r="O1032" s="58" t="s">
        <v>2032</v>
      </c>
      <c r="P1032" s="59"/>
      <c r="Q1032" s="60">
        <v>525000</v>
      </c>
      <c r="R1032" s="60">
        <v>2203010</v>
      </c>
      <c r="S1032" s="60">
        <v>370961</v>
      </c>
      <c r="T1032" s="60">
        <v>220000</v>
      </c>
      <c r="U1032" s="60">
        <v>133171</v>
      </c>
      <c r="V1032" s="79"/>
      <c r="W1032" s="90">
        <f t="shared" si="6033"/>
        <v>3452142</v>
      </c>
      <c r="X1032" s="101">
        <v>0</v>
      </c>
      <c r="Y1032" s="50" t="s">
        <v>167</v>
      </c>
      <c r="Z1032" s="50" t="s">
        <v>985</v>
      </c>
      <c r="AA1032" s="51" t="str">
        <f t="shared" si="7326"/>
        <v/>
      </c>
      <c r="AB1032" s="68" t="str">
        <f t="shared" si="7327"/>
        <v/>
      </c>
      <c r="AC1032" s="68" t="str">
        <f t="shared" si="7328"/>
        <v/>
      </c>
      <c r="AD1032" s="68" t="str">
        <f t="shared" si="7329"/>
        <v/>
      </c>
      <c r="AE1032" s="68" t="str">
        <f t="shared" si="7330"/>
        <v/>
      </c>
      <c r="AF1032" s="68" t="str">
        <f t="shared" si="7331"/>
        <v/>
      </c>
      <c r="AG1032" s="67" t="str">
        <f t="shared" si="7"/>
        <v/>
      </c>
      <c r="AH1032" s="51"/>
      <c r="AI1032" s="51" t="str">
        <f t="shared" si="8"/>
        <v/>
      </c>
      <c r="AJ1032" s="68" t="str">
        <f t="shared" si="9"/>
        <v/>
      </c>
      <c r="AK1032" s="68" t="str">
        <f t="shared" si="10"/>
        <v/>
      </c>
      <c r="AL1032" s="68" t="str">
        <f t="shared" si="11"/>
        <v/>
      </c>
      <c r="AM1032" s="68" t="str">
        <f t="shared" si="12"/>
        <v/>
      </c>
      <c r="AN1032" s="68" t="str">
        <f t="shared" si="13"/>
        <v/>
      </c>
      <c r="AO1032" s="67" t="str">
        <f t="shared" si="14"/>
        <v/>
      </c>
      <c r="AP1032" s="51"/>
      <c r="AQ1032" s="51" t="str">
        <f t="shared" si="15"/>
        <v/>
      </c>
      <c r="AR1032" s="68" t="str">
        <f t="shared" si="16"/>
        <v/>
      </c>
      <c r="AS1032" s="68" t="str">
        <f t="shared" si="17"/>
        <v/>
      </c>
      <c r="AT1032" s="68" t="str">
        <f t="shared" si="18"/>
        <v/>
      </c>
      <c r="AU1032" s="68" t="str">
        <f t="shared" si="19"/>
        <v/>
      </c>
      <c r="AV1032" s="68" t="str">
        <f t="shared" si="20"/>
        <v/>
      </c>
      <c r="AW1032" s="67" t="str">
        <f t="shared" si="21"/>
        <v/>
      </c>
      <c r="AX1032" s="51"/>
      <c r="AY1032" s="51" t="str">
        <f t="shared" si="22"/>
        <v/>
      </c>
      <c r="AZ1032" s="68" t="str">
        <f t="shared" si="23"/>
        <v/>
      </c>
      <c r="BA1032" s="68" t="str">
        <f t="shared" si="24"/>
        <v/>
      </c>
      <c r="BB1032" s="68" t="str">
        <f t="shared" si="25"/>
        <v/>
      </c>
      <c r="BC1032" s="68" t="str">
        <f t="shared" si="26"/>
        <v/>
      </c>
      <c r="BD1032" s="68" t="str">
        <f t="shared" si="27"/>
        <v/>
      </c>
      <c r="BE1032" s="68" t="str">
        <f t="shared" si="28"/>
        <v/>
      </c>
      <c r="BF1032" s="51"/>
      <c r="BG1032" s="69" t="str">
        <f t="shared" si="29"/>
        <v/>
      </c>
      <c r="BH1032" s="67" t="str">
        <f t="shared" si="30"/>
        <v/>
      </c>
      <c r="BI1032" s="67" t="str">
        <f t="shared" si="31"/>
        <v/>
      </c>
      <c r="BJ1032" s="67" t="str">
        <f t="shared" si="32"/>
        <v/>
      </c>
      <c r="BK1032" s="67" t="str">
        <f t="shared" si="33"/>
        <v/>
      </c>
      <c r="BL1032" s="67" t="str">
        <f t="shared" si="34"/>
        <v/>
      </c>
      <c r="BM1032" s="65" t="str">
        <f t="shared" si="35"/>
        <v/>
      </c>
      <c r="BN1032" s="51"/>
      <c r="BO1032" s="51" t="str">
        <f t="shared" si="7332"/>
        <v/>
      </c>
      <c r="BP1032" s="51" t="str">
        <f t="shared" si="7333"/>
        <v/>
      </c>
      <c r="BQ1032" s="71">
        <f t="shared" si="7334"/>
        <v>348737</v>
      </c>
      <c r="BR1032" s="51" t="str">
        <f t="shared" si="7335"/>
        <v/>
      </c>
      <c r="BS1032" s="69" t="str">
        <f t="shared" si="2920"/>
        <v/>
      </c>
      <c r="BT1032" s="51"/>
      <c r="BU1032" s="68" t="str">
        <f t="shared" si="7336"/>
        <v/>
      </c>
      <c r="BV1032" s="68" t="str">
        <f t="shared" si="7337"/>
        <v/>
      </c>
      <c r="BW1032" s="65">
        <f t="shared" si="7338"/>
        <v>3452142</v>
      </c>
      <c r="BX1032" s="68" t="str">
        <f t="shared" si="7339"/>
        <v/>
      </c>
      <c r="BY1032" s="67" t="str">
        <f t="shared" si="44"/>
        <v/>
      </c>
      <c r="BZ1032" s="68"/>
      <c r="CA1032" s="65" t="str">
        <f t="shared" si="45"/>
        <v/>
      </c>
      <c r="CB1032" s="67" t="str">
        <f t="shared" si="46"/>
        <v/>
      </c>
      <c r="CC1032" s="67">
        <f t="shared" si="47"/>
        <v>0</v>
      </c>
      <c r="CD1032" s="67" t="str">
        <f t="shared" si="48"/>
        <v/>
      </c>
      <c r="CE1032" s="67" t="str">
        <f t="shared" si="49"/>
        <v/>
      </c>
      <c r="CF1032" s="68"/>
      <c r="CG1032" s="68" t="str">
        <f t="shared" si="7340"/>
        <v/>
      </c>
      <c r="CH1032" s="68" t="str">
        <f t="shared" si="7341"/>
        <v/>
      </c>
      <c r="CI1032" s="65">
        <f t="shared" si="7342"/>
        <v>3452142</v>
      </c>
      <c r="CJ1032" s="68" t="str">
        <f t="shared" si="7343"/>
        <v/>
      </c>
      <c r="CK1032" s="67" t="str">
        <f t="shared" si="54"/>
        <v/>
      </c>
      <c r="CL1032" s="68"/>
      <c r="CM1032" s="68" t="str">
        <f t="shared" si="7344"/>
        <v/>
      </c>
      <c r="CN1032" s="68" t="str">
        <f t="shared" si="7345"/>
        <v/>
      </c>
      <c r="CO1032" s="65">
        <f t="shared" si="7346"/>
        <v>525000</v>
      </c>
      <c r="CP1032" s="68" t="str">
        <f t="shared" si="7347"/>
        <v/>
      </c>
      <c r="CQ1032" s="67" t="str">
        <f t="shared" si="59"/>
        <v/>
      </c>
      <c r="CR1032" s="68"/>
      <c r="CS1032" s="68" t="str">
        <f t="shared" si="7348"/>
        <v/>
      </c>
      <c r="CT1032" s="68" t="str">
        <f t="shared" si="7349"/>
        <v/>
      </c>
      <c r="CU1032" s="65">
        <f t="shared" si="7350"/>
        <v>2203010</v>
      </c>
      <c r="CV1032" s="68" t="str">
        <f t="shared" si="7351"/>
        <v/>
      </c>
      <c r="CW1032" s="67" t="str">
        <f t="shared" si="64"/>
        <v/>
      </c>
      <c r="CX1032" s="68"/>
      <c r="CY1032" s="68" t="str">
        <f t="shared" si="7352"/>
        <v/>
      </c>
      <c r="CZ1032" s="68" t="str">
        <f t="shared" si="7353"/>
        <v/>
      </c>
      <c r="DA1032" s="65">
        <f t="shared" si="7354"/>
        <v>370961</v>
      </c>
      <c r="DB1032" s="68" t="str">
        <f t="shared" si="7355"/>
        <v/>
      </c>
      <c r="DC1032" s="67" t="str">
        <f t="shared" si="69"/>
        <v/>
      </c>
      <c r="DD1032" s="68"/>
      <c r="DE1032" s="68" t="str">
        <f t="shared" si="7356"/>
        <v/>
      </c>
      <c r="DF1032" s="51" t="str">
        <f t="shared" si="7357"/>
        <v/>
      </c>
      <c r="DG1032" s="65">
        <f t="shared" si="7358"/>
        <v>220000</v>
      </c>
      <c r="DH1032" s="51" t="str">
        <f t="shared" si="7359"/>
        <v/>
      </c>
      <c r="DI1032" s="69" t="str">
        <f t="shared" si="74"/>
        <v/>
      </c>
      <c r="DJ1032" s="51"/>
      <c r="DK1032" s="51" t="str">
        <f t="shared" si="7360"/>
        <v/>
      </c>
      <c r="DL1032" s="51" t="str">
        <f t="shared" si="7361"/>
        <v/>
      </c>
      <c r="DM1032" s="65">
        <f t="shared" si="7362"/>
        <v>133171</v>
      </c>
      <c r="DN1032" s="51" t="str">
        <f t="shared" si="7363"/>
        <v/>
      </c>
      <c r="DO1032" s="69" t="str">
        <f t="shared" si="79"/>
        <v/>
      </c>
      <c r="DP1032" s="51"/>
      <c r="DQ1032" s="51"/>
      <c r="DR1032" s="51"/>
      <c r="DS1032" s="51"/>
      <c r="DT1032" s="51"/>
      <c r="DU1032" s="181"/>
    </row>
    <row r="1033" spans="1:125" ht="15" x14ac:dyDescent="0.25">
      <c r="A1033" s="50">
        <v>2017</v>
      </c>
      <c r="B1033" s="51" t="s">
        <v>1190</v>
      </c>
      <c r="C1033" s="50" t="s">
        <v>984</v>
      </c>
      <c r="D1033" s="53" t="s">
        <v>985</v>
      </c>
      <c r="E1033" s="50" t="s">
        <v>364</v>
      </c>
      <c r="F1033" s="220">
        <v>301666</v>
      </c>
      <c r="G1033" s="220" t="s">
        <v>364</v>
      </c>
      <c r="H1033" s="220">
        <v>1033941</v>
      </c>
      <c r="I1033" s="61">
        <v>3336026</v>
      </c>
      <c r="J1033" s="50"/>
      <c r="K1033" s="50" t="s">
        <v>2032</v>
      </c>
      <c r="L1033" s="58" t="s">
        <v>2032</v>
      </c>
      <c r="M1033" s="58" t="s">
        <v>2032</v>
      </c>
      <c r="N1033" s="58" t="s">
        <v>2032</v>
      </c>
      <c r="O1033" s="58" t="s">
        <v>2032</v>
      </c>
      <c r="P1033" s="59"/>
      <c r="Q1033" s="60">
        <v>541406</v>
      </c>
      <c r="R1033" s="60">
        <v>1986014</v>
      </c>
      <c r="S1033" s="60">
        <v>298537</v>
      </c>
      <c r="T1033" s="60">
        <v>220000</v>
      </c>
      <c r="U1033" s="60">
        <v>290069</v>
      </c>
      <c r="V1033" s="79"/>
      <c r="W1033" s="90">
        <f t="shared" si="6033"/>
        <v>3336026</v>
      </c>
      <c r="X1033" s="101">
        <v>0</v>
      </c>
      <c r="Y1033" s="50" t="s">
        <v>167</v>
      </c>
      <c r="Z1033" s="50" t="s">
        <v>985</v>
      </c>
      <c r="AA1033" s="51" t="str">
        <f t="shared" si="7326"/>
        <v/>
      </c>
      <c r="AB1033" s="68" t="str">
        <f t="shared" si="7327"/>
        <v/>
      </c>
      <c r="AC1033" s="68" t="str">
        <f t="shared" si="7328"/>
        <v/>
      </c>
      <c r="AD1033" s="68" t="str">
        <f t="shared" si="7329"/>
        <v/>
      </c>
      <c r="AE1033" s="68" t="str">
        <f t="shared" si="7330"/>
        <v/>
      </c>
      <c r="AF1033" s="68" t="str">
        <f t="shared" si="7331"/>
        <v/>
      </c>
      <c r="AG1033" s="67" t="str">
        <f t="shared" si="7"/>
        <v/>
      </c>
      <c r="AH1033" s="51"/>
      <c r="AI1033" s="51" t="str">
        <f t="shared" si="8"/>
        <v/>
      </c>
      <c r="AJ1033" s="68" t="str">
        <f t="shared" si="9"/>
        <v/>
      </c>
      <c r="AK1033" s="68" t="str">
        <f t="shared" si="10"/>
        <v/>
      </c>
      <c r="AL1033" s="68" t="str">
        <f t="shared" si="11"/>
        <v/>
      </c>
      <c r="AM1033" s="68" t="str">
        <f t="shared" si="12"/>
        <v/>
      </c>
      <c r="AN1033" s="68" t="str">
        <f t="shared" si="13"/>
        <v/>
      </c>
      <c r="AO1033" s="67" t="str">
        <f t="shared" si="14"/>
        <v/>
      </c>
      <c r="AP1033" s="51"/>
      <c r="AQ1033" s="51" t="str">
        <f t="shared" si="15"/>
        <v/>
      </c>
      <c r="AR1033" s="68" t="str">
        <f t="shared" si="16"/>
        <v/>
      </c>
      <c r="AS1033" s="68" t="str">
        <f t="shared" si="17"/>
        <v/>
      </c>
      <c r="AT1033" s="68" t="str">
        <f t="shared" si="18"/>
        <v/>
      </c>
      <c r="AU1033" s="68" t="str">
        <f t="shared" si="19"/>
        <v/>
      </c>
      <c r="AV1033" s="68" t="str">
        <f t="shared" si="20"/>
        <v/>
      </c>
      <c r="AW1033" s="67" t="str">
        <f t="shared" si="21"/>
        <v/>
      </c>
      <c r="AX1033" s="51"/>
      <c r="AY1033" s="51" t="str">
        <f t="shared" si="22"/>
        <v/>
      </c>
      <c r="AZ1033" s="68" t="str">
        <f t="shared" si="23"/>
        <v/>
      </c>
      <c r="BA1033" s="68" t="str">
        <f t="shared" si="24"/>
        <v/>
      </c>
      <c r="BB1033" s="68" t="str">
        <f t="shared" si="25"/>
        <v/>
      </c>
      <c r="BC1033" s="68" t="str">
        <f t="shared" si="26"/>
        <v/>
      </c>
      <c r="BD1033" s="68" t="str">
        <f t="shared" si="27"/>
        <v/>
      </c>
      <c r="BE1033" s="68" t="str">
        <f t="shared" si="28"/>
        <v/>
      </c>
      <c r="BF1033" s="51"/>
      <c r="BG1033" s="69" t="str">
        <f t="shared" si="29"/>
        <v/>
      </c>
      <c r="BH1033" s="67" t="str">
        <f t="shared" si="30"/>
        <v/>
      </c>
      <c r="BI1033" s="67" t="str">
        <f t="shared" si="31"/>
        <v/>
      </c>
      <c r="BJ1033" s="67" t="str">
        <f t="shared" si="32"/>
        <v/>
      </c>
      <c r="BK1033" s="67" t="str">
        <f t="shared" si="33"/>
        <v/>
      </c>
      <c r="BL1033" s="67" t="str">
        <f t="shared" si="34"/>
        <v/>
      </c>
      <c r="BM1033" s="65" t="str">
        <f t="shared" si="35"/>
        <v/>
      </c>
      <c r="BN1033" s="51"/>
      <c r="BO1033" s="51" t="str">
        <f t="shared" si="7332"/>
        <v/>
      </c>
      <c r="BP1033" s="51" t="str">
        <f t="shared" si="7333"/>
        <v/>
      </c>
      <c r="BQ1033" s="51" t="str">
        <f t="shared" si="7334"/>
        <v/>
      </c>
      <c r="BR1033" s="71">
        <f t="shared" si="7335"/>
        <v>301666</v>
      </c>
      <c r="BS1033" s="69" t="str">
        <f t="shared" si="2920"/>
        <v/>
      </c>
      <c r="BT1033" s="51"/>
      <c r="BU1033" s="68" t="str">
        <f t="shared" si="7336"/>
        <v/>
      </c>
      <c r="BV1033" s="68" t="str">
        <f t="shared" si="7337"/>
        <v/>
      </c>
      <c r="BW1033" s="68" t="str">
        <f t="shared" si="7338"/>
        <v/>
      </c>
      <c r="BX1033" s="65">
        <f t="shared" si="7339"/>
        <v>3336026</v>
      </c>
      <c r="BY1033" s="67" t="str">
        <f t="shared" si="44"/>
        <v/>
      </c>
      <c r="BZ1033" s="68"/>
      <c r="CA1033" s="65" t="str">
        <f t="shared" si="45"/>
        <v/>
      </c>
      <c r="CB1033" s="67" t="str">
        <f t="shared" si="46"/>
        <v/>
      </c>
      <c r="CC1033" s="67" t="str">
        <f t="shared" si="47"/>
        <v/>
      </c>
      <c r="CD1033" s="67">
        <f t="shared" si="48"/>
        <v>0</v>
      </c>
      <c r="CE1033" s="67" t="str">
        <f t="shared" si="49"/>
        <v/>
      </c>
      <c r="CF1033" s="68"/>
      <c r="CG1033" s="68" t="str">
        <f t="shared" si="7340"/>
        <v/>
      </c>
      <c r="CH1033" s="68" t="str">
        <f t="shared" si="7341"/>
        <v/>
      </c>
      <c r="CI1033" s="68" t="str">
        <f t="shared" si="7342"/>
        <v/>
      </c>
      <c r="CJ1033" s="65">
        <f t="shared" si="7343"/>
        <v>3336026</v>
      </c>
      <c r="CK1033" s="67" t="str">
        <f t="shared" si="54"/>
        <v/>
      </c>
      <c r="CL1033" s="68"/>
      <c r="CM1033" s="68" t="str">
        <f t="shared" si="7344"/>
        <v/>
      </c>
      <c r="CN1033" s="68" t="str">
        <f t="shared" si="7345"/>
        <v/>
      </c>
      <c r="CO1033" s="68" t="str">
        <f t="shared" si="7346"/>
        <v/>
      </c>
      <c r="CP1033" s="65">
        <f t="shared" si="7347"/>
        <v>541406</v>
      </c>
      <c r="CQ1033" s="67" t="str">
        <f t="shared" si="59"/>
        <v/>
      </c>
      <c r="CR1033" s="68"/>
      <c r="CS1033" s="68" t="str">
        <f t="shared" si="7348"/>
        <v/>
      </c>
      <c r="CT1033" s="68" t="str">
        <f t="shared" si="7349"/>
        <v/>
      </c>
      <c r="CU1033" s="68" t="str">
        <f t="shared" si="7350"/>
        <v/>
      </c>
      <c r="CV1033" s="65">
        <f t="shared" si="7351"/>
        <v>1986014</v>
      </c>
      <c r="CW1033" s="67" t="str">
        <f t="shared" si="64"/>
        <v/>
      </c>
      <c r="CX1033" s="68"/>
      <c r="CY1033" s="68" t="str">
        <f t="shared" si="7352"/>
        <v/>
      </c>
      <c r="CZ1033" s="68" t="str">
        <f t="shared" si="7353"/>
        <v/>
      </c>
      <c r="DA1033" s="68" t="str">
        <f t="shared" si="7354"/>
        <v/>
      </c>
      <c r="DB1033" s="65">
        <f t="shared" si="7355"/>
        <v>298537</v>
      </c>
      <c r="DC1033" s="67" t="str">
        <f t="shared" si="69"/>
        <v/>
      </c>
      <c r="DD1033" s="68"/>
      <c r="DE1033" s="68" t="str">
        <f t="shared" si="7356"/>
        <v/>
      </c>
      <c r="DF1033" s="51" t="str">
        <f t="shared" si="7357"/>
        <v/>
      </c>
      <c r="DG1033" s="51" t="str">
        <f t="shared" si="7358"/>
        <v/>
      </c>
      <c r="DH1033" s="65">
        <f t="shared" si="7359"/>
        <v>220000</v>
      </c>
      <c r="DI1033" s="69" t="str">
        <f t="shared" si="74"/>
        <v/>
      </c>
      <c r="DJ1033" s="51"/>
      <c r="DK1033" s="51" t="str">
        <f t="shared" si="7360"/>
        <v/>
      </c>
      <c r="DL1033" s="51" t="str">
        <f t="shared" si="7361"/>
        <v/>
      </c>
      <c r="DM1033" s="51" t="str">
        <f t="shared" si="7362"/>
        <v/>
      </c>
      <c r="DN1033" s="65">
        <f t="shared" si="7363"/>
        <v>290069</v>
      </c>
      <c r="DO1033" s="69" t="str">
        <f t="shared" si="79"/>
        <v/>
      </c>
      <c r="DP1033" s="51"/>
      <c r="DQ1033" s="51"/>
      <c r="DR1033" s="51"/>
      <c r="DS1033" s="51"/>
      <c r="DT1033" s="51"/>
      <c r="DU1033" s="181"/>
    </row>
    <row r="1034" spans="1:125" ht="15" x14ac:dyDescent="0.25">
      <c r="A1034" s="56">
        <v>2018</v>
      </c>
      <c r="B1034" s="51" t="s">
        <v>1190</v>
      </c>
      <c r="C1034" s="56" t="s">
        <v>984</v>
      </c>
      <c r="D1034" s="170" t="s">
        <v>985</v>
      </c>
      <c r="E1034" s="50"/>
      <c r="F1034" s="89">
        <v>297243</v>
      </c>
      <c r="G1034" s="89">
        <v>0</v>
      </c>
      <c r="H1034" s="89">
        <v>1010078</v>
      </c>
      <c r="I1034" s="90">
        <v>3314248</v>
      </c>
      <c r="J1034" s="50"/>
      <c r="K1034" s="50" t="s">
        <v>2032</v>
      </c>
      <c r="L1034" s="58"/>
      <c r="M1034" s="58"/>
      <c r="N1034" s="58"/>
      <c r="O1034" s="58"/>
      <c r="P1034" s="91"/>
      <c r="Q1034" s="92">
        <v>525000</v>
      </c>
      <c r="R1034" s="92">
        <v>1939303</v>
      </c>
      <c r="S1034" s="92">
        <v>492789</v>
      </c>
      <c r="T1034" s="92">
        <v>357156</v>
      </c>
      <c r="U1034" s="94"/>
      <c r="V1034" s="94"/>
      <c r="W1034" s="90">
        <f t="shared" si="6033"/>
        <v>3314248</v>
      </c>
      <c r="X1034" s="101">
        <v>0</v>
      </c>
      <c r="Y1034" s="56" t="s">
        <v>167</v>
      </c>
      <c r="Z1034" s="50"/>
      <c r="AA1034" s="51"/>
      <c r="AB1034" s="68"/>
      <c r="AC1034" s="68"/>
      <c r="AD1034" s="68"/>
      <c r="AE1034" s="68"/>
      <c r="AF1034" s="68"/>
      <c r="AG1034" s="67" t="str">
        <f t="shared" si="7"/>
        <v/>
      </c>
      <c r="AH1034" s="51"/>
      <c r="AI1034" s="51" t="str">
        <f t="shared" si="8"/>
        <v/>
      </c>
      <c r="AJ1034" s="68" t="str">
        <f t="shared" si="9"/>
        <v/>
      </c>
      <c r="AK1034" s="68" t="str">
        <f t="shared" si="10"/>
        <v/>
      </c>
      <c r="AL1034" s="68" t="str">
        <f t="shared" si="11"/>
        <v/>
      </c>
      <c r="AM1034" s="68" t="str">
        <f t="shared" si="12"/>
        <v/>
      </c>
      <c r="AN1034" s="68" t="str">
        <f t="shared" si="13"/>
        <v/>
      </c>
      <c r="AO1034" s="67" t="str">
        <f t="shared" si="14"/>
        <v/>
      </c>
      <c r="AP1034" s="51"/>
      <c r="AQ1034" s="51" t="str">
        <f t="shared" si="15"/>
        <v/>
      </c>
      <c r="AR1034" s="68" t="str">
        <f t="shared" si="16"/>
        <v/>
      </c>
      <c r="AS1034" s="68" t="str">
        <f t="shared" si="17"/>
        <v/>
      </c>
      <c r="AT1034" s="68" t="str">
        <f t="shared" si="18"/>
        <v/>
      </c>
      <c r="AU1034" s="68" t="str">
        <f t="shared" si="19"/>
        <v/>
      </c>
      <c r="AV1034" s="68" t="str">
        <f t="shared" si="20"/>
        <v/>
      </c>
      <c r="AW1034" s="67" t="str">
        <f t="shared" si="21"/>
        <v/>
      </c>
      <c r="AX1034" s="51"/>
      <c r="AY1034" s="51" t="str">
        <f t="shared" si="22"/>
        <v/>
      </c>
      <c r="AZ1034" s="68" t="str">
        <f t="shared" si="23"/>
        <v/>
      </c>
      <c r="BA1034" s="68" t="str">
        <f t="shared" si="24"/>
        <v/>
      </c>
      <c r="BB1034" s="68" t="str">
        <f t="shared" si="25"/>
        <v/>
      </c>
      <c r="BC1034" s="68" t="str">
        <f t="shared" si="26"/>
        <v/>
      </c>
      <c r="BD1034" s="68" t="str">
        <f t="shared" si="27"/>
        <v/>
      </c>
      <c r="BE1034" s="68" t="str">
        <f t="shared" si="28"/>
        <v/>
      </c>
      <c r="BF1034" s="51"/>
      <c r="BG1034" s="69" t="str">
        <f t="shared" si="29"/>
        <v/>
      </c>
      <c r="BH1034" s="67" t="str">
        <f t="shared" si="30"/>
        <v/>
      </c>
      <c r="BI1034" s="67" t="str">
        <f t="shared" si="31"/>
        <v/>
      </c>
      <c r="BJ1034" s="67" t="str">
        <f t="shared" si="32"/>
        <v/>
      </c>
      <c r="BK1034" s="67" t="str">
        <f t="shared" si="33"/>
        <v/>
      </c>
      <c r="BL1034" s="67" t="str">
        <f t="shared" si="34"/>
        <v/>
      </c>
      <c r="BM1034" s="65" t="str">
        <f t="shared" si="35"/>
        <v/>
      </c>
      <c r="BN1034" s="70"/>
      <c r="BO1034" s="70"/>
      <c r="BP1034" s="51"/>
      <c r="BQ1034" s="51"/>
      <c r="BR1034" s="51"/>
      <c r="BS1034" s="96">
        <f t="shared" si="2920"/>
        <v>297243</v>
      </c>
      <c r="BT1034" s="70"/>
      <c r="BU1034" s="65"/>
      <c r="BV1034" s="68"/>
      <c r="BW1034" s="68"/>
      <c r="BX1034" s="68"/>
      <c r="BY1034" s="67">
        <f t="shared" si="44"/>
        <v>3314248</v>
      </c>
      <c r="BZ1034" s="65"/>
      <c r="CA1034" s="65" t="str">
        <f t="shared" si="45"/>
        <v/>
      </c>
      <c r="CB1034" s="67" t="str">
        <f t="shared" si="46"/>
        <v/>
      </c>
      <c r="CC1034" s="67" t="str">
        <f t="shared" si="47"/>
        <v/>
      </c>
      <c r="CD1034" s="67" t="str">
        <f t="shared" si="48"/>
        <v/>
      </c>
      <c r="CE1034" s="67">
        <f t="shared" si="49"/>
        <v>0</v>
      </c>
      <c r="CF1034" s="65"/>
      <c r="CG1034" s="65"/>
      <c r="CH1034" s="68"/>
      <c r="CI1034" s="68"/>
      <c r="CJ1034" s="68"/>
      <c r="CK1034" s="67">
        <f t="shared" si="54"/>
        <v>3314248</v>
      </c>
      <c r="CL1034" s="65"/>
      <c r="CM1034" s="65"/>
      <c r="CN1034" s="68"/>
      <c r="CO1034" s="68"/>
      <c r="CP1034" s="68"/>
      <c r="CQ1034" s="67">
        <f t="shared" si="59"/>
        <v>525000</v>
      </c>
      <c r="CR1034" s="65"/>
      <c r="CS1034" s="65"/>
      <c r="CT1034" s="68"/>
      <c r="CU1034" s="68"/>
      <c r="CV1034" s="68"/>
      <c r="CW1034" s="67">
        <f t="shared" si="64"/>
        <v>1939303</v>
      </c>
      <c r="CX1034" s="65"/>
      <c r="CY1034" s="65"/>
      <c r="CZ1034" s="68"/>
      <c r="DA1034" s="68"/>
      <c r="DB1034" s="68"/>
      <c r="DC1034" s="67">
        <f t="shared" si="69"/>
        <v>492789</v>
      </c>
      <c r="DD1034" s="65"/>
      <c r="DE1034" s="65"/>
      <c r="DF1034" s="51"/>
      <c r="DG1034" s="51"/>
      <c r="DH1034" s="51"/>
      <c r="DI1034" s="67">
        <f t="shared" si="74"/>
        <v>357156</v>
      </c>
      <c r="DJ1034" s="70"/>
      <c r="DK1034" s="70"/>
      <c r="DL1034" s="51"/>
      <c r="DM1034" s="51"/>
      <c r="DN1034" s="51"/>
      <c r="DO1034" s="67">
        <f t="shared" si="79"/>
        <v>525000</v>
      </c>
      <c r="DP1034" s="51"/>
      <c r="DQ1034" s="51"/>
      <c r="DR1034" s="51"/>
      <c r="DS1034" s="51"/>
      <c r="DT1034" s="51"/>
      <c r="DU1034" s="181"/>
    </row>
    <row r="1035" spans="1:125" ht="15" x14ac:dyDescent="0.25">
      <c r="A1035" s="50"/>
      <c r="B1035" s="51"/>
      <c r="C1035" s="50"/>
      <c r="D1035" s="53"/>
      <c r="E1035" s="50"/>
      <c r="F1035" s="220"/>
      <c r="G1035" s="220"/>
      <c r="H1035" s="220"/>
      <c r="I1035" s="61"/>
      <c r="J1035" s="50"/>
      <c r="K1035" s="50" t="s">
        <v>2032</v>
      </c>
      <c r="L1035" s="58"/>
      <c r="M1035" s="58"/>
      <c r="N1035" s="58"/>
      <c r="O1035" s="58"/>
      <c r="P1035" s="59"/>
      <c r="Q1035" s="60"/>
      <c r="R1035" s="60"/>
      <c r="S1035" s="60"/>
      <c r="T1035" s="60"/>
      <c r="U1035" s="60"/>
      <c r="V1035" s="79"/>
      <c r="W1035" s="90">
        <f t="shared" si="6033"/>
        <v>0</v>
      </c>
      <c r="X1035" s="101"/>
      <c r="Y1035" s="50"/>
      <c r="Z1035" s="50"/>
      <c r="AA1035" s="51"/>
      <c r="AB1035" s="68"/>
      <c r="AC1035" s="68"/>
      <c r="AD1035" s="68"/>
      <c r="AE1035" s="68"/>
      <c r="AF1035" s="68"/>
      <c r="AG1035" s="67" t="str">
        <f t="shared" si="7"/>
        <v/>
      </c>
      <c r="AH1035" s="51"/>
      <c r="AI1035" s="51" t="str">
        <f t="shared" si="8"/>
        <v/>
      </c>
      <c r="AJ1035" s="68" t="str">
        <f t="shared" si="9"/>
        <v/>
      </c>
      <c r="AK1035" s="68" t="str">
        <f t="shared" si="10"/>
        <v/>
      </c>
      <c r="AL1035" s="68" t="str">
        <f t="shared" si="11"/>
        <v/>
      </c>
      <c r="AM1035" s="68" t="str">
        <f t="shared" si="12"/>
        <v/>
      </c>
      <c r="AN1035" s="68" t="str">
        <f t="shared" si="13"/>
        <v/>
      </c>
      <c r="AO1035" s="67" t="str">
        <f t="shared" si="14"/>
        <v/>
      </c>
      <c r="AP1035" s="51"/>
      <c r="AQ1035" s="51" t="str">
        <f t="shared" si="15"/>
        <v/>
      </c>
      <c r="AR1035" s="68" t="str">
        <f t="shared" si="16"/>
        <v/>
      </c>
      <c r="AS1035" s="68" t="str">
        <f t="shared" si="17"/>
        <v/>
      </c>
      <c r="AT1035" s="68" t="str">
        <f t="shared" si="18"/>
        <v/>
      </c>
      <c r="AU1035" s="68" t="str">
        <f t="shared" si="19"/>
        <v/>
      </c>
      <c r="AV1035" s="68" t="str">
        <f t="shared" si="20"/>
        <v/>
      </c>
      <c r="AW1035" s="67" t="str">
        <f t="shared" si="21"/>
        <v/>
      </c>
      <c r="AX1035" s="51"/>
      <c r="AY1035" s="51" t="str">
        <f t="shared" si="22"/>
        <v/>
      </c>
      <c r="AZ1035" s="68" t="str">
        <f t="shared" si="23"/>
        <v/>
      </c>
      <c r="BA1035" s="68" t="str">
        <f t="shared" si="24"/>
        <v/>
      </c>
      <c r="BB1035" s="68" t="str">
        <f t="shared" si="25"/>
        <v/>
      </c>
      <c r="BC1035" s="68" t="str">
        <f t="shared" si="26"/>
        <v/>
      </c>
      <c r="BD1035" s="68" t="str">
        <f t="shared" si="27"/>
        <v/>
      </c>
      <c r="BE1035" s="68" t="str">
        <f t="shared" si="28"/>
        <v/>
      </c>
      <c r="BF1035" s="51"/>
      <c r="BG1035" s="69" t="str">
        <f t="shared" si="29"/>
        <v/>
      </c>
      <c r="BH1035" s="67" t="str">
        <f t="shared" si="30"/>
        <v/>
      </c>
      <c r="BI1035" s="67" t="str">
        <f t="shared" si="31"/>
        <v/>
      </c>
      <c r="BJ1035" s="67" t="str">
        <f t="shared" si="32"/>
        <v/>
      </c>
      <c r="BK1035" s="67" t="str">
        <f t="shared" si="33"/>
        <v/>
      </c>
      <c r="BL1035" s="67" t="str">
        <f t="shared" si="34"/>
        <v/>
      </c>
      <c r="BM1035" s="65" t="str">
        <f t="shared" si="35"/>
        <v/>
      </c>
      <c r="BN1035" s="70"/>
      <c r="BO1035" s="70"/>
      <c r="BP1035" s="51"/>
      <c r="BQ1035" s="51"/>
      <c r="BR1035" s="51"/>
      <c r="BS1035" s="69" t="str">
        <f t="shared" si="2920"/>
        <v/>
      </c>
      <c r="BT1035" s="70"/>
      <c r="BU1035" s="65"/>
      <c r="BV1035" s="68"/>
      <c r="BW1035" s="68"/>
      <c r="BX1035" s="68"/>
      <c r="BY1035" s="67" t="str">
        <f t="shared" si="44"/>
        <v/>
      </c>
      <c r="BZ1035" s="65"/>
      <c r="CA1035" s="65" t="str">
        <f t="shared" si="45"/>
        <v/>
      </c>
      <c r="CB1035" s="67" t="str">
        <f t="shared" si="46"/>
        <v/>
      </c>
      <c r="CC1035" s="67" t="str">
        <f t="shared" si="47"/>
        <v/>
      </c>
      <c r="CD1035" s="67" t="str">
        <f t="shared" si="48"/>
        <v/>
      </c>
      <c r="CE1035" s="67" t="str">
        <f t="shared" si="49"/>
        <v/>
      </c>
      <c r="CF1035" s="65"/>
      <c r="CG1035" s="65"/>
      <c r="CH1035" s="68"/>
      <c r="CI1035" s="68"/>
      <c r="CJ1035" s="68"/>
      <c r="CK1035" s="67" t="str">
        <f t="shared" si="54"/>
        <v/>
      </c>
      <c r="CL1035" s="65"/>
      <c r="CM1035" s="65"/>
      <c r="CN1035" s="68"/>
      <c r="CO1035" s="68"/>
      <c r="CP1035" s="68"/>
      <c r="CQ1035" s="67" t="str">
        <f t="shared" si="59"/>
        <v/>
      </c>
      <c r="CR1035" s="65"/>
      <c r="CS1035" s="65"/>
      <c r="CT1035" s="68"/>
      <c r="CU1035" s="68"/>
      <c r="CV1035" s="68"/>
      <c r="CW1035" s="67" t="str">
        <f t="shared" si="64"/>
        <v/>
      </c>
      <c r="CX1035" s="65"/>
      <c r="CY1035" s="65"/>
      <c r="CZ1035" s="68"/>
      <c r="DA1035" s="68"/>
      <c r="DB1035" s="68"/>
      <c r="DC1035" s="67" t="str">
        <f t="shared" si="69"/>
        <v/>
      </c>
      <c r="DD1035" s="65"/>
      <c r="DE1035" s="65"/>
      <c r="DF1035" s="51"/>
      <c r="DG1035" s="51"/>
      <c r="DH1035" s="51"/>
      <c r="DI1035" s="69" t="str">
        <f t="shared" si="74"/>
        <v/>
      </c>
      <c r="DJ1035" s="70"/>
      <c r="DK1035" s="70"/>
      <c r="DL1035" s="51"/>
      <c r="DM1035" s="51"/>
      <c r="DN1035" s="51"/>
      <c r="DO1035" s="69" t="str">
        <f t="shared" si="79"/>
        <v/>
      </c>
      <c r="DP1035" s="51"/>
      <c r="DQ1035" s="51"/>
      <c r="DR1035" s="51"/>
      <c r="DS1035" s="51"/>
      <c r="DT1035" s="51"/>
      <c r="DU1035" s="181"/>
    </row>
    <row r="1036" spans="1:125" ht="15" x14ac:dyDescent="0.25">
      <c r="A1036" s="50">
        <v>2014</v>
      </c>
      <c r="B1036" s="51" t="s">
        <v>1142</v>
      </c>
      <c r="C1036" s="50" t="s">
        <v>1143</v>
      </c>
      <c r="D1036" s="53" t="s">
        <v>1935</v>
      </c>
      <c r="E1036" s="50" t="s">
        <v>364</v>
      </c>
      <c r="F1036" s="220">
        <v>108965</v>
      </c>
      <c r="G1036" s="220" t="s">
        <v>364</v>
      </c>
      <c r="H1036" s="220">
        <v>326117</v>
      </c>
      <c r="I1036" s="61">
        <v>1689314</v>
      </c>
      <c r="J1036" s="50"/>
      <c r="K1036" s="50" t="s">
        <v>2032</v>
      </c>
      <c r="L1036" s="58" t="s">
        <v>2032</v>
      </c>
      <c r="M1036" s="58" t="s">
        <v>2032</v>
      </c>
      <c r="N1036" s="58" t="s">
        <v>2032</v>
      </c>
      <c r="O1036" s="58" t="s">
        <v>2032</v>
      </c>
      <c r="P1036" s="59"/>
      <c r="Q1036" s="60">
        <v>782982</v>
      </c>
      <c r="R1036" s="60">
        <v>307152</v>
      </c>
      <c r="S1036" s="60">
        <v>208257</v>
      </c>
      <c r="T1036" s="60">
        <v>372033</v>
      </c>
      <c r="U1036" s="60">
        <v>18890</v>
      </c>
      <c r="V1036" s="79"/>
      <c r="W1036" s="90">
        <f t="shared" si="6033"/>
        <v>1689314</v>
      </c>
      <c r="X1036" s="101">
        <v>185211</v>
      </c>
      <c r="Y1036" s="50" t="s">
        <v>167</v>
      </c>
      <c r="Z1036" s="50" t="s">
        <v>1935</v>
      </c>
      <c r="AA1036" s="51" t="str">
        <f t="shared" ref="AA1036:AA1039" si="7364">IF(A1036 =2014,IF(Y1036 ="",F1036,""),"")</f>
        <v/>
      </c>
      <c r="AB1036" s="68" t="str">
        <f t="shared" ref="AB1036:AB1039" si="7365">IF(A1036 =2014,IF(Y1036 ="",I1036,""),"")</f>
        <v/>
      </c>
      <c r="AC1036" s="68" t="str">
        <f t="shared" ref="AC1036:AC1039" si="7366">IF(A1036 =2014,IF(Y1036 ="",Q1036,""),"")</f>
        <v/>
      </c>
      <c r="AD1036" s="68" t="str">
        <f t="shared" ref="AD1036:AD1039" si="7367">IF(A1036 =2014,IF(Y1036 ="",R1036,""),"")</f>
        <v/>
      </c>
      <c r="AE1036" s="68" t="str">
        <f t="shared" ref="AE1036:AE1039" si="7368">IF(A1036 =2014,IF(Y1036 ="",S1036,""),"")</f>
        <v/>
      </c>
      <c r="AF1036" s="68" t="str">
        <f t="shared" ref="AF1036:AF1039" si="7369">IF(A1036 =2014,IF(Y1036 ="",T1036+U1036,""),"")</f>
        <v/>
      </c>
      <c r="AG1036" s="67" t="str">
        <f t="shared" si="7"/>
        <v/>
      </c>
      <c r="AH1036" s="51"/>
      <c r="AI1036" s="51" t="str">
        <f t="shared" si="8"/>
        <v/>
      </c>
      <c r="AJ1036" s="68" t="str">
        <f t="shared" si="9"/>
        <v/>
      </c>
      <c r="AK1036" s="68" t="str">
        <f t="shared" si="10"/>
        <v/>
      </c>
      <c r="AL1036" s="68" t="str">
        <f t="shared" si="11"/>
        <v/>
      </c>
      <c r="AM1036" s="68" t="str">
        <f t="shared" si="12"/>
        <v/>
      </c>
      <c r="AN1036" s="68" t="str">
        <f t="shared" si="13"/>
        <v/>
      </c>
      <c r="AO1036" s="67" t="str">
        <f t="shared" si="14"/>
        <v/>
      </c>
      <c r="AP1036" s="51"/>
      <c r="AQ1036" s="51" t="str">
        <f t="shared" si="15"/>
        <v/>
      </c>
      <c r="AR1036" s="68" t="str">
        <f t="shared" si="16"/>
        <v/>
      </c>
      <c r="AS1036" s="68" t="str">
        <f t="shared" si="17"/>
        <v/>
      </c>
      <c r="AT1036" s="68" t="str">
        <f t="shared" si="18"/>
        <v/>
      </c>
      <c r="AU1036" s="68" t="str">
        <f t="shared" si="19"/>
        <v/>
      </c>
      <c r="AV1036" s="68" t="str">
        <f t="shared" si="20"/>
        <v/>
      </c>
      <c r="AW1036" s="67" t="str">
        <f t="shared" si="21"/>
        <v/>
      </c>
      <c r="AX1036" s="51"/>
      <c r="AY1036" s="51" t="str">
        <f t="shared" si="22"/>
        <v/>
      </c>
      <c r="AZ1036" s="68" t="str">
        <f t="shared" si="23"/>
        <v/>
      </c>
      <c r="BA1036" s="68" t="str">
        <f t="shared" si="24"/>
        <v/>
      </c>
      <c r="BB1036" s="68" t="str">
        <f t="shared" si="25"/>
        <v/>
      </c>
      <c r="BC1036" s="68" t="str">
        <f t="shared" si="26"/>
        <v/>
      </c>
      <c r="BD1036" s="68" t="str">
        <f t="shared" si="27"/>
        <v/>
      </c>
      <c r="BE1036" s="68" t="str">
        <f t="shared" si="28"/>
        <v/>
      </c>
      <c r="BF1036" s="51"/>
      <c r="BG1036" s="69" t="str">
        <f t="shared" si="29"/>
        <v/>
      </c>
      <c r="BH1036" s="67" t="str">
        <f t="shared" si="30"/>
        <v/>
      </c>
      <c r="BI1036" s="67" t="str">
        <f t="shared" si="31"/>
        <v/>
      </c>
      <c r="BJ1036" s="67" t="str">
        <f t="shared" si="32"/>
        <v/>
      </c>
      <c r="BK1036" s="67" t="str">
        <f t="shared" si="33"/>
        <v/>
      </c>
      <c r="BL1036" s="67" t="str">
        <f t="shared" si="34"/>
        <v/>
      </c>
      <c r="BM1036" s="65" t="str">
        <f t="shared" si="35"/>
        <v/>
      </c>
      <c r="BN1036" s="70"/>
      <c r="BO1036" s="71">
        <f t="shared" ref="BO1036:BO1039" si="7370">IF(A1036 =2014,F1036,"")</f>
        <v>108965</v>
      </c>
      <c r="BP1036" s="51" t="str">
        <f t="shared" ref="BP1036:BP1039" si="7371">IF(A1036 =2015,F1036,"")</f>
        <v/>
      </c>
      <c r="BQ1036" s="51" t="str">
        <f t="shared" ref="BQ1036:BQ1039" si="7372">IF(A1036 =2016,F1036,"")</f>
        <v/>
      </c>
      <c r="BR1036" s="51" t="str">
        <f t="shared" ref="BR1036:BR1039" si="7373">IF(A1036 =2017,F1036,"")</f>
        <v/>
      </c>
      <c r="BS1036" s="69" t="str">
        <f t="shared" si="2920"/>
        <v/>
      </c>
      <c r="BT1036" s="70"/>
      <c r="BU1036" s="65">
        <f t="shared" ref="BU1036:BU1039" si="7374">IF(A1036 =2014,I1036,"")</f>
        <v>1689314</v>
      </c>
      <c r="BV1036" s="68" t="str">
        <f t="shared" ref="BV1036:BV1039" si="7375">IF(A1036 =2015,I1036,"")</f>
        <v/>
      </c>
      <c r="BW1036" s="68" t="str">
        <f t="shared" ref="BW1036:BW1039" si="7376">IF(A1036 =2016,I1036,"")</f>
        <v/>
      </c>
      <c r="BX1036" s="68" t="str">
        <f t="shared" ref="BX1036:BX1039" si="7377">IF(A1036 =2017,I1036,"")</f>
        <v/>
      </c>
      <c r="BY1036" s="67" t="str">
        <f t="shared" si="44"/>
        <v/>
      </c>
      <c r="BZ1036" s="65"/>
      <c r="CA1036" s="65">
        <f t="shared" si="45"/>
        <v>185211</v>
      </c>
      <c r="CB1036" s="67" t="str">
        <f t="shared" si="46"/>
        <v/>
      </c>
      <c r="CC1036" s="67" t="str">
        <f t="shared" si="47"/>
        <v/>
      </c>
      <c r="CD1036" s="67" t="str">
        <f t="shared" si="48"/>
        <v/>
      </c>
      <c r="CE1036" s="67" t="str">
        <f t="shared" si="49"/>
        <v/>
      </c>
      <c r="CF1036" s="65"/>
      <c r="CG1036" s="65">
        <f t="shared" ref="CG1036:CG1039" si="7378">IF(A1036 =2014,Q1036+R1036+S1036+T1036+U1036,"")</f>
        <v>1689314</v>
      </c>
      <c r="CH1036" s="68" t="str">
        <f t="shared" ref="CH1036:CH1039" si="7379">IF(A1036 =2015,Q1036+R1036+S1036+T1036+U1036,"")</f>
        <v/>
      </c>
      <c r="CI1036" s="68" t="str">
        <f t="shared" ref="CI1036:CI1039" si="7380">IF(A1036 =2016,Q1036+R1036+S1036+T1036+U1036,"")</f>
        <v/>
      </c>
      <c r="CJ1036" s="68" t="str">
        <f t="shared" ref="CJ1036:CJ1039" si="7381">IF(A1036 =2017,Q1036+R1036+S1036+T1036+U1036,"")</f>
        <v/>
      </c>
      <c r="CK1036" s="67" t="str">
        <f t="shared" si="54"/>
        <v/>
      </c>
      <c r="CL1036" s="65"/>
      <c r="CM1036" s="65">
        <f t="shared" ref="CM1036:CM1039" si="7382">IF(A1036 =2014,Q1036,"")</f>
        <v>782982</v>
      </c>
      <c r="CN1036" s="68" t="str">
        <f t="shared" ref="CN1036:CN1039" si="7383">IF(A1036 =2015,Q1036,"")</f>
        <v/>
      </c>
      <c r="CO1036" s="68" t="str">
        <f t="shared" ref="CO1036:CO1039" si="7384">IF(A1036 =2016,Q1036,"")</f>
        <v/>
      </c>
      <c r="CP1036" s="68" t="str">
        <f t="shared" ref="CP1036:CP1039" si="7385">IF(A1036 =2017,Q1036,"")</f>
        <v/>
      </c>
      <c r="CQ1036" s="67" t="str">
        <f t="shared" si="59"/>
        <v/>
      </c>
      <c r="CR1036" s="65"/>
      <c r="CS1036" s="65">
        <f t="shared" ref="CS1036:CS1039" si="7386">IF(A1036 =2014,R1036,"")</f>
        <v>307152</v>
      </c>
      <c r="CT1036" s="68" t="str">
        <f t="shared" ref="CT1036:CT1039" si="7387">IF(A1036 =2015,R1036,"")</f>
        <v/>
      </c>
      <c r="CU1036" s="68" t="str">
        <f t="shared" ref="CU1036:CU1039" si="7388">IF(A1036 =2016,R1036,"")</f>
        <v/>
      </c>
      <c r="CV1036" s="68" t="str">
        <f t="shared" ref="CV1036:CV1039" si="7389">IF(A1036 =2017,R1036,"")</f>
        <v/>
      </c>
      <c r="CW1036" s="67" t="str">
        <f t="shared" si="64"/>
        <v/>
      </c>
      <c r="CX1036" s="65"/>
      <c r="CY1036" s="65">
        <f t="shared" ref="CY1036:CY1039" si="7390">IF(A1036 =2014,S1036,"")</f>
        <v>208257</v>
      </c>
      <c r="CZ1036" s="68" t="str">
        <f t="shared" ref="CZ1036:CZ1039" si="7391">IF(A1036 =2015,S1036,"")</f>
        <v/>
      </c>
      <c r="DA1036" s="68" t="str">
        <f t="shared" ref="DA1036:DA1039" si="7392">IF(A1036 =2016,S1036,"")</f>
        <v/>
      </c>
      <c r="DB1036" s="68" t="str">
        <f t="shared" ref="DB1036:DB1039" si="7393">IF(A1036 =2017,S1036,"")</f>
        <v/>
      </c>
      <c r="DC1036" s="67" t="str">
        <f t="shared" si="69"/>
        <v/>
      </c>
      <c r="DD1036" s="65"/>
      <c r="DE1036" s="65">
        <f t="shared" ref="DE1036:DE1039" si="7394">IF(A1036 =2014,T1036,"")</f>
        <v>372033</v>
      </c>
      <c r="DF1036" s="51" t="str">
        <f t="shared" ref="DF1036:DF1039" si="7395">IF(A1036 =2015,T1036,"")</f>
        <v/>
      </c>
      <c r="DG1036" s="51" t="str">
        <f t="shared" ref="DG1036:DG1039" si="7396">IF(A1036 =2016,T1036,"")</f>
        <v/>
      </c>
      <c r="DH1036" s="51" t="str">
        <f t="shared" ref="DH1036:DH1039" si="7397">IF(A1036 =2017,T1036,"")</f>
        <v/>
      </c>
      <c r="DI1036" s="69" t="str">
        <f t="shared" si="74"/>
        <v/>
      </c>
      <c r="DJ1036" s="70"/>
      <c r="DK1036" s="65">
        <f t="shared" ref="DK1036:DK1039" si="7398">IF(A1036 =2014,U1036,"")</f>
        <v>18890</v>
      </c>
      <c r="DL1036" s="51" t="str">
        <f t="shared" ref="DL1036:DL1039" si="7399">IF(A1036 =2015,U1036,"")</f>
        <v/>
      </c>
      <c r="DM1036" s="51" t="str">
        <f t="shared" ref="DM1036:DM1039" si="7400">IF(A1036 =2016,U1036,"")</f>
        <v/>
      </c>
      <c r="DN1036" s="51" t="str">
        <f t="shared" ref="DN1036:DN1039" si="7401">IF(A1036 =2017,U1036,"")</f>
        <v/>
      </c>
      <c r="DO1036" s="69" t="str">
        <f t="shared" si="79"/>
        <v/>
      </c>
      <c r="DP1036" s="51"/>
      <c r="DQ1036" s="51"/>
      <c r="DR1036" s="51"/>
      <c r="DS1036" s="51"/>
      <c r="DT1036" s="51"/>
      <c r="DU1036" s="181"/>
    </row>
    <row r="1037" spans="1:125" ht="15" x14ac:dyDescent="0.25">
      <c r="A1037" s="50">
        <v>2015</v>
      </c>
      <c r="B1037" s="51" t="s">
        <v>1142</v>
      </c>
      <c r="C1037" s="50" t="s">
        <v>1143</v>
      </c>
      <c r="D1037" s="53" t="s">
        <v>1935</v>
      </c>
      <c r="E1037" s="50" t="s">
        <v>364</v>
      </c>
      <c r="F1037" s="220">
        <v>120915</v>
      </c>
      <c r="G1037" s="220" t="s">
        <v>364</v>
      </c>
      <c r="H1037" s="220">
        <v>364266</v>
      </c>
      <c r="I1037" s="61">
        <v>1761716</v>
      </c>
      <c r="J1037" s="50"/>
      <c r="K1037" s="50" t="s">
        <v>2032</v>
      </c>
      <c r="L1037" s="58" t="s">
        <v>2032</v>
      </c>
      <c r="M1037" s="58" t="s">
        <v>2032</v>
      </c>
      <c r="N1037" s="58" t="s">
        <v>2032</v>
      </c>
      <c r="O1037" s="58" t="s">
        <v>2032</v>
      </c>
      <c r="P1037" s="59"/>
      <c r="Q1037" s="60">
        <v>916443</v>
      </c>
      <c r="R1037" s="60">
        <v>296693</v>
      </c>
      <c r="S1037" s="60">
        <v>208243</v>
      </c>
      <c r="T1037" s="60">
        <v>311602</v>
      </c>
      <c r="U1037" s="60">
        <v>0</v>
      </c>
      <c r="V1037" s="79"/>
      <c r="W1037" s="90">
        <f t="shared" si="6033"/>
        <v>1732981</v>
      </c>
      <c r="X1037" s="101">
        <v>352603</v>
      </c>
      <c r="Y1037" s="50" t="s">
        <v>167</v>
      </c>
      <c r="Z1037" s="50" t="s">
        <v>1935</v>
      </c>
      <c r="AA1037" s="51" t="str">
        <f t="shared" si="7364"/>
        <v/>
      </c>
      <c r="AB1037" s="68" t="str">
        <f t="shared" si="7365"/>
        <v/>
      </c>
      <c r="AC1037" s="68" t="str">
        <f t="shared" si="7366"/>
        <v/>
      </c>
      <c r="AD1037" s="68" t="str">
        <f t="shared" si="7367"/>
        <v/>
      </c>
      <c r="AE1037" s="68" t="str">
        <f t="shared" si="7368"/>
        <v/>
      </c>
      <c r="AF1037" s="68" t="str">
        <f t="shared" si="7369"/>
        <v/>
      </c>
      <c r="AG1037" s="67" t="str">
        <f t="shared" si="7"/>
        <v/>
      </c>
      <c r="AH1037" s="51"/>
      <c r="AI1037" s="51" t="str">
        <f t="shared" si="8"/>
        <v/>
      </c>
      <c r="AJ1037" s="68" t="str">
        <f t="shared" si="9"/>
        <v/>
      </c>
      <c r="AK1037" s="68" t="str">
        <f t="shared" si="10"/>
        <v/>
      </c>
      <c r="AL1037" s="68" t="str">
        <f t="shared" si="11"/>
        <v/>
      </c>
      <c r="AM1037" s="68" t="str">
        <f t="shared" si="12"/>
        <v/>
      </c>
      <c r="AN1037" s="68" t="str">
        <f t="shared" si="13"/>
        <v/>
      </c>
      <c r="AO1037" s="67" t="str">
        <f t="shared" si="14"/>
        <v/>
      </c>
      <c r="AP1037" s="51"/>
      <c r="AQ1037" s="51" t="str">
        <f t="shared" si="15"/>
        <v/>
      </c>
      <c r="AR1037" s="68" t="str">
        <f t="shared" si="16"/>
        <v/>
      </c>
      <c r="AS1037" s="68" t="str">
        <f t="shared" si="17"/>
        <v/>
      </c>
      <c r="AT1037" s="68" t="str">
        <f t="shared" si="18"/>
        <v/>
      </c>
      <c r="AU1037" s="68" t="str">
        <f t="shared" si="19"/>
        <v/>
      </c>
      <c r="AV1037" s="68" t="str">
        <f t="shared" si="20"/>
        <v/>
      </c>
      <c r="AW1037" s="67" t="str">
        <f t="shared" si="21"/>
        <v/>
      </c>
      <c r="AX1037" s="51"/>
      <c r="AY1037" s="51" t="str">
        <f t="shared" si="22"/>
        <v/>
      </c>
      <c r="AZ1037" s="68" t="str">
        <f t="shared" si="23"/>
        <v/>
      </c>
      <c r="BA1037" s="68" t="str">
        <f t="shared" si="24"/>
        <v/>
      </c>
      <c r="BB1037" s="68" t="str">
        <f t="shared" si="25"/>
        <v/>
      </c>
      <c r="BC1037" s="68" t="str">
        <f t="shared" si="26"/>
        <v/>
      </c>
      <c r="BD1037" s="68" t="str">
        <f t="shared" si="27"/>
        <v/>
      </c>
      <c r="BE1037" s="68" t="str">
        <f t="shared" si="28"/>
        <v/>
      </c>
      <c r="BF1037" s="51"/>
      <c r="BG1037" s="69" t="str">
        <f t="shared" si="29"/>
        <v/>
      </c>
      <c r="BH1037" s="67" t="str">
        <f t="shared" si="30"/>
        <v/>
      </c>
      <c r="BI1037" s="67" t="str">
        <f t="shared" si="31"/>
        <v/>
      </c>
      <c r="BJ1037" s="67" t="str">
        <f t="shared" si="32"/>
        <v/>
      </c>
      <c r="BK1037" s="67" t="str">
        <f t="shared" si="33"/>
        <v/>
      </c>
      <c r="BL1037" s="67" t="str">
        <f t="shared" si="34"/>
        <v/>
      </c>
      <c r="BM1037" s="65" t="str">
        <f t="shared" si="35"/>
        <v/>
      </c>
      <c r="BN1037" s="51"/>
      <c r="BO1037" s="51" t="str">
        <f t="shared" si="7370"/>
        <v/>
      </c>
      <c r="BP1037" s="71">
        <f t="shared" si="7371"/>
        <v>120915</v>
      </c>
      <c r="BQ1037" s="51" t="str">
        <f t="shared" si="7372"/>
        <v/>
      </c>
      <c r="BR1037" s="51" t="str">
        <f t="shared" si="7373"/>
        <v/>
      </c>
      <c r="BS1037" s="69" t="str">
        <f t="shared" si="2920"/>
        <v/>
      </c>
      <c r="BT1037" s="51"/>
      <c r="BU1037" s="68" t="str">
        <f t="shared" si="7374"/>
        <v/>
      </c>
      <c r="BV1037" s="65">
        <f t="shared" si="7375"/>
        <v>1761716</v>
      </c>
      <c r="BW1037" s="68" t="str">
        <f t="shared" si="7376"/>
        <v/>
      </c>
      <c r="BX1037" s="68" t="str">
        <f t="shared" si="7377"/>
        <v/>
      </c>
      <c r="BY1037" s="67" t="str">
        <f t="shared" si="44"/>
        <v/>
      </c>
      <c r="BZ1037" s="68"/>
      <c r="CA1037" s="65" t="str">
        <f t="shared" si="45"/>
        <v/>
      </c>
      <c r="CB1037" s="67">
        <f t="shared" si="46"/>
        <v>352603</v>
      </c>
      <c r="CC1037" s="67" t="str">
        <f t="shared" si="47"/>
        <v/>
      </c>
      <c r="CD1037" s="67" t="str">
        <f t="shared" si="48"/>
        <v/>
      </c>
      <c r="CE1037" s="67" t="str">
        <f t="shared" si="49"/>
        <v/>
      </c>
      <c r="CF1037" s="68"/>
      <c r="CG1037" s="68" t="str">
        <f t="shared" si="7378"/>
        <v/>
      </c>
      <c r="CH1037" s="65">
        <f t="shared" si="7379"/>
        <v>1732981</v>
      </c>
      <c r="CI1037" s="68" t="str">
        <f t="shared" si="7380"/>
        <v/>
      </c>
      <c r="CJ1037" s="68" t="str">
        <f t="shared" si="7381"/>
        <v/>
      </c>
      <c r="CK1037" s="67" t="str">
        <f t="shared" si="54"/>
        <v/>
      </c>
      <c r="CL1037" s="68"/>
      <c r="CM1037" s="68" t="str">
        <f t="shared" si="7382"/>
        <v/>
      </c>
      <c r="CN1037" s="65">
        <f t="shared" si="7383"/>
        <v>916443</v>
      </c>
      <c r="CO1037" s="68" t="str">
        <f t="shared" si="7384"/>
        <v/>
      </c>
      <c r="CP1037" s="68" t="str">
        <f t="shared" si="7385"/>
        <v/>
      </c>
      <c r="CQ1037" s="67" t="str">
        <f t="shared" si="59"/>
        <v/>
      </c>
      <c r="CR1037" s="68"/>
      <c r="CS1037" s="68" t="str">
        <f t="shared" si="7386"/>
        <v/>
      </c>
      <c r="CT1037" s="65">
        <f t="shared" si="7387"/>
        <v>296693</v>
      </c>
      <c r="CU1037" s="68" t="str">
        <f t="shared" si="7388"/>
        <v/>
      </c>
      <c r="CV1037" s="68" t="str">
        <f t="shared" si="7389"/>
        <v/>
      </c>
      <c r="CW1037" s="67" t="str">
        <f t="shared" si="64"/>
        <v/>
      </c>
      <c r="CX1037" s="68"/>
      <c r="CY1037" s="68" t="str">
        <f t="shared" si="7390"/>
        <v/>
      </c>
      <c r="CZ1037" s="65">
        <f t="shared" si="7391"/>
        <v>208243</v>
      </c>
      <c r="DA1037" s="68" t="str">
        <f t="shared" si="7392"/>
        <v/>
      </c>
      <c r="DB1037" s="68" t="str">
        <f t="shared" si="7393"/>
        <v/>
      </c>
      <c r="DC1037" s="67" t="str">
        <f t="shared" si="69"/>
        <v/>
      </c>
      <c r="DD1037" s="68"/>
      <c r="DE1037" s="68" t="str">
        <f t="shared" si="7394"/>
        <v/>
      </c>
      <c r="DF1037" s="65">
        <f t="shared" si="7395"/>
        <v>311602</v>
      </c>
      <c r="DG1037" s="51" t="str">
        <f t="shared" si="7396"/>
        <v/>
      </c>
      <c r="DH1037" s="51" t="str">
        <f t="shared" si="7397"/>
        <v/>
      </c>
      <c r="DI1037" s="69" t="str">
        <f t="shared" si="74"/>
        <v/>
      </c>
      <c r="DJ1037" s="51"/>
      <c r="DK1037" s="51" t="str">
        <f t="shared" si="7398"/>
        <v/>
      </c>
      <c r="DL1037" s="65">
        <f t="shared" si="7399"/>
        <v>0</v>
      </c>
      <c r="DM1037" s="51" t="str">
        <f t="shared" si="7400"/>
        <v/>
      </c>
      <c r="DN1037" s="51" t="str">
        <f t="shared" si="7401"/>
        <v/>
      </c>
      <c r="DO1037" s="69" t="str">
        <f t="shared" si="79"/>
        <v/>
      </c>
      <c r="DP1037" s="51"/>
      <c r="DQ1037" s="51"/>
      <c r="DR1037" s="51"/>
      <c r="DS1037" s="51"/>
      <c r="DT1037" s="51"/>
      <c r="DU1037" s="181"/>
    </row>
    <row r="1038" spans="1:125" ht="15" x14ac:dyDescent="0.25">
      <c r="A1038" s="50">
        <v>2016</v>
      </c>
      <c r="B1038" s="51" t="s">
        <v>1142</v>
      </c>
      <c r="C1038" s="50" t="s">
        <v>1143</v>
      </c>
      <c r="D1038" s="53" t="s">
        <v>1935</v>
      </c>
      <c r="E1038" s="50" t="s">
        <v>364</v>
      </c>
      <c r="F1038" s="220">
        <v>111692</v>
      </c>
      <c r="G1038" s="220" t="s">
        <v>364</v>
      </c>
      <c r="H1038" s="220">
        <v>339062</v>
      </c>
      <c r="I1038" s="61">
        <v>1663670</v>
      </c>
      <c r="J1038" s="50"/>
      <c r="K1038" s="50" t="s">
        <v>2032</v>
      </c>
      <c r="L1038" s="58" t="s">
        <v>2032</v>
      </c>
      <c r="M1038" s="58" t="s">
        <v>2032</v>
      </c>
      <c r="N1038" s="58" t="s">
        <v>2032</v>
      </c>
      <c r="O1038" s="58" t="s">
        <v>2032</v>
      </c>
      <c r="P1038" s="59"/>
      <c r="Q1038" s="60">
        <v>872212</v>
      </c>
      <c r="R1038" s="60">
        <v>271094</v>
      </c>
      <c r="S1038" s="60">
        <v>213777</v>
      </c>
      <c r="T1038" s="60">
        <v>295741</v>
      </c>
      <c r="U1038" s="60">
        <v>10846</v>
      </c>
      <c r="V1038" s="79"/>
      <c r="W1038" s="90">
        <f t="shared" si="6033"/>
        <v>1663670</v>
      </c>
      <c r="X1038" s="101">
        <v>0</v>
      </c>
      <c r="Y1038" s="50" t="s">
        <v>167</v>
      </c>
      <c r="Z1038" s="50" t="s">
        <v>1935</v>
      </c>
      <c r="AA1038" s="51" t="str">
        <f t="shared" si="7364"/>
        <v/>
      </c>
      <c r="AB1038" s="68" t="str">
        <f t="shared" si="7365"/>
        <v/>
      </c>
      <c r="AC1038" s="68" t="str">
        <f t="shared" si="7366"/>
        <v/>
      </c>
      <c r="AD1038" s="68" t="str">
        <f t="shared" si="7367"/>
        <v/>
      </c>
      <c r="AE1038" s="68" t="str">
        <f t="shared" si="7368"/>
        <v/>
      </c>
      <c r="AF1038" s="68" t="str">
        <f t="shared" si="7369"/>
        <v/>
      </c>
      <c r="AG1038" s="67" t="str">
        <f t="shared" si="7"/>
        <v/>
      </c>
      <c r="AH1038" s="51"/>
      <c r="AI1038" s="51" t="str">
        <f t="shared" si="8"/>
        <v/>
      </c>
      <c r="AJ1038" s="68" t="str">
        <f t="shared" si="9"/>
        <v/>
      </c>
      <c r="AK1038" s="68" t="str">
        <f t="shared" si="10"/>
        <v/>
      </c>
      <c r="AL1038" s="68" t="str">
        <f t="shared" si="11"/>
        <v/>
      </c>
      <c r="AM1038" s="68" t="str">
        <f t="shared" si="12"/>
        <v/>
      </c>
      <c r="AN1038" s="68" t="str">
        <f t="shared" si="13"/>
        <v/>
      </c>
      <c r="AO1038" s="67" t="str">
        <f t="shared" si="14"/>
        <v/>
      </c>
      <c r="AP1038" s="51"/>
      <c r="AQ1038" s="51" t="str">
        <f t="shared" si="15"/>
        <v/>
      </c>
      <c r="AR1038" s="68" t="str">
        <f t="shared" si="16"/>
        <v/>
      </c>
      <c r="AS1038" s="68" t="str">
        <f t="shared" si="17"/>
        <v/>
      </c>
      <c r="AT1038" s="68" t="str">
        <f t="shared" si="18"/>
        <v/>
      </c>
      <c r="AU1038" s="68" t="str">
        <f t="shared" si="19"/>
        <v/>
      </c>
      <c r="AV1038" s="68" t="str">
        <f t="shared" si="20"/>
        <v/>
      </c>
      <c r="AW1038" s="67" t="str">
        <f t="shared" si="21"/>
        <v/>
      </c>
      <c r="AX1038" s="51"/>
      <c r="AY1038" s="51" t="str">
        <f t="shared" si="22"/>
        <v/>
      </c>
      <c r="AZ1038" s="68" t="str">
        <f t="shared" si="23"/>
        <v/>
      </c>
      <c r="BA1038" s="68" t="str">
        <f t="shared" si="24"/>
        <v/>
      </c>
      <c r="BB1038" s="68" t="str">
        <f t="shared" si="25"/>
        <v/>
      </c>
      <c r="BC1038" s="68" t="str">
        <f t="shared" si="26"/>
        <v/>
      </c>
      <c r="BD1038" s="68" t="str">
        <f t="shared" si="27"/>
        <v/>
      </c>
      <c r="BE1038" s="68" t="str">
        <f t="shared" si="28"/>
        <v/>
      </c>
      <c r="BF1038" s="51"/>
      <c r="BG1038" s="69" t="str">
        <f t="shared" si="29"/>
        <v/>
      </c>
      <c r="BH1038" s="67" t="str">
        <f t="shared" si="30"/>
        <v/>
      </c>
      <c r="BI1038" s="67" t="str">
        <f t="shared" si="31"/>
        <v/>
      </c>
      <c r="BJ1038" s="67" t="str">
        <f t="shared" si="32"/>
        <v/>
      </c>
      <c r="BK1038" s="67" t="str">
        <f t="shared" si="33"/>
        <v/>
      </c>
      <c r="BL1038" s="67" t="str">
        <f t="shared" si="34"/>
        <v/>
      </c>
      <c r="BM1038" s="65" t="str">
        <f t="shared" si="35"/>
        <v/>
      </c>
      <c r="BN1038" s="51"/>
      <c r="BO1038" s="51" t="str">
        <f t="shared" si="7370"/>
        <v/>
      </c>
      <c r="BP1038" s="51" t="str">
        <f t="shared" si="7371"/>
        <v/>
      </c>
      <c r="BQ1038" s="71">
        <f t="shared" si="7372"/>
        <v>111692</v>
      </c>
      <c r="BR1038" s="51" t="str">
        <f t="shared" si="7373"/>
        <v/>
      </c>
      <c r="BS1038" s="69" t="str">
        <f t="shared" si="2920"/>
        <v/>
      </c>
      <c r="BT1038" s="51"/>
      <c r="BU1038" s="68" t="str">
        <f t="shared" si="7374"/>
        <v/>
      </c>
      <c r="BV1038" s="68" t="str">
        <f t="shared" si="7375"/>
        <v/>
      </c>
      <c r="BW1038" s="65">
        <f t="shared" si="7376"/>
        <v>1663670</v>
      </c>
      <c r="BX1038" s="68" t="str">
        <f t="shared" si="7377"/>
        <v/>
      </c>
      <c r="BY1038" s="67" t="str">
        <f t="shared" si="44"/>
        <v/>
      </c>
      <c r="BZ1038" s="68"/>
      <c r="CA1038" s="65" t="str">
        <f t="shared" si="45"/>
        <v/>
      </c>
      <c r="CB1038" s="67" t="str">
        <f t="shared" si="46"/>
        <v/>
      </c>
      <c r="CC1038" s="67">
        <f t="shared" si="47"/>
        <v>0</v>
      </c>
      <c r="CD1038" s="67" t="str">
        <f t="shared" si="48"/>
        <v/>
      </c>
      <c r="CE1038" s="67" t="str">
        <f t="shared" si="49"/>
        <v/>
      </c>
      <c r="CF1038" s="68"/>
      <c r="CG1038" s="68" t="str">
        <f t="shared" si="7378"/>
        <v/>
      </c>
      <c r="CH1038" s="68" t="str">
        <f t="shared" si="7379"/>
        <v/>
      </c>
      <c r="CI1038" s="65">
        <f t="shared" si="7380"/>
        <v>1663670</v>
      </c>
      <c r="CJ1038" s="68" t="str">
        <f t="shared" si="7381"/>
        <v/>
      </c>
      <c r="CK1038" s="67" t="str">
        <f t="shared" si="54"/>
        <v/>
      </c>
      <c r="CL1038" s="68"/>
      <c r="CM1038" s="68" t="str">
        <f t="shared" si="7382"/>
        <v/>
      </c>
      <c r="CN1038" s="68" t="str">
        <f t="shared" si="7383"/>
        <v/>
      </c>
      <c r="CO1038" s="65">
        <f t="shared" si="7384"/>
        <v>872212</v>
      </c>
      <c r="CP1038" s="68" t="str">
        <f t="shared" si="7385"/>
        <v/>
      </c>
      <c r="CQ1038" s="67" t="str">
        <f t="shared" si="59"/>
        <v/>
      </c>
      <c r="CR1038" s="68"/>
      <c r="CS1038" s="68" t="str">
        <f t="shared" si="7386"/>
        <v/>
      </c>
      <c r="CT1038" s="68" t="str">
        <f t="shared" si="7387"/>
        <v/>
      </c>
      <c r="CU1038" s="65">
        <f t="shared" si="7388"/>
        <v>271094</v>
      </c>
      <c r="CV1038" s="68" t="str">
        <f t="shared" si="7389"/>
        <v/>
      </c>
      <c r="CW1038" s="67" t="str">
        <f t="shared" si="64"/>
        <v/>
      </c>
      <c r="CX1038" s="68"/>
      <c r="CY1038" s="68" t="str">
        <f t="shared" si="7390"/>
        <v/>
      </c>
      <c r="CZ1038" s="68" t="str">
        <f t="shared" si="7391"/>
        <v/>
      </c>
      <c r="DA1038" s="65">
        <f t="shared" si="7392"/>
        <v>213777</v>
      </c>
      <c r="DB1038" s="68" t="str">
        <f t="shared" si="7393"/>
        <v/>
      </c>
      <c r="DC1038" s="67" t="str">
        <f t="shared" si="69"/>
        <v/>
      </c>
      <c r="DD1038" s="68"/>
      <c r="DE1038" s="68" t="str">
        <f t="shared" si="7394"/>
        <v/>
      </c>
      <c r="DF1038" s="51" t="str">
        <f t="shared" si="7395"/>
        <v/>
      </c>
      <c r="DG1038" s="65">
        <f t="shared" si="7396"/>
        <v>295741</v>
      </c>
      <c r="DH1038" s="51" t="str">
        <f t="shared" si="7397"/>
        <v/>
      </c>
      <c r="DI1038" s="69" t="str">
        <f t="shared" si="74"/>
        <v/>
      </c>
      <c r="DJ1038" s="51"/>
      <c r="DK1038" s="51" t="str">
        <f t="shared" si="7398"/>
        <v/>
      </c>
      <c r="DL1038" s="51" t="str">
        <f t="shared" si="7399"/>
        <v/>
      </c>
      <c r="DM1038" s="65">
        <f t="shared" si="7400"/>
        <v>10846</v>
      </c>
      <c r="DN1038" s="51" t="str">
        <f t="shared" si="7401"/>
        <v/>
      </c>
      <c r="DO1038" s="69" t="str">
        <f t="shared" si="79"/>
        <v/>
      </c>
      <c r="DP1038" s="51"/>
      <c r="DQ1038" s="51"/>
      <c r="DR1038" s="51"/>
      <c r="DS1038" s="51"/>
      <c r="DT1038" s="51"/>
      <c r="DU1038" s="181"/>
    </row>
    <row r="1039" spans="1:125" ht="15" x14ac:dyDescent="0.25">
      <c r="A1039" s="50">
        <v>2017</v>
      </c>
      <c r="B1039" s="51" t="s">
        <v>1142</v>
      </c>
      <c r="C1039" s="50" t="s">
        <v>1143</v>
      </c>
      <c r="D1039" s="53" t="s">
        <v>1935</v>
      </c>
      <c r="E1039" s="50" t="s">
        <v>364</v>
      </c>
      <c r="F1039" s="220">
        <v>115422</v>
      </c>
      <c r="G1039" s="220" t="s">
        <v>364</v>
      </c>
      <c r="H1039" s="220">
        <v>378823</v>
      </c>
      <c r="I1039" s="61">
        <v>1976477</v>
      </c>
      <c r="J1039" s="50"/>
      <c r="K1039" s="50" t="s">
        <v>2032</v>
      </c>
      <c r="L1039" s="58" t="s">
        <v>2032</v>
      </c>
      <c r="M1039" s="58" t="s">
        <v>2032</v>
      </c>
      <c r="N1039" s="58" t="s">
        <v>2032</v>
      </c>
      <c r="O1039" s="58" t="s">
        <v>2032</v>
      </c>
      <c r="P1039" s="59"/>
      <c r="Q1039" s="60">
        <v>1202086</v>
      </c>
      <c r="R1039" s="60">
        <v>240223</v>
      </c>
      <c r="S1039" s="60">
        <v>209203</v>
      </c>
      <c r="T1039" s="60">
        <v>298704</v>
      </c>
      <c r="U1039" s="60">
        <v>26261</v>
      </c>
      <c r="V1039" s="79"/>
      <c r="W1039" s="90">
        <f t="shared" si="6033"/>
        <v>1976477</v>
      </c>
      <c r="X1039" s="101">
        <v>0</v>
      </c>
      <c r="Y1039" s="50" t="s">
        <v>167</v>
      </c>
      <c r="Z1039" s="50" t="s">
        <v>1935</v>
      </c>
      <c r="AA1039" s="51" t="str">
        <f t="shared" si="7364"/>
        <v/>
      </c>
      <c r="AB1039" s="68" t="str">
        <f t="shared" si="7365"/>
        <v/>
      </c>
      <c r="AC1039" s="68" t="str">
        <f t="shared" si="7366"/>
        <v/>
      </c>
      <c r="AD1039" s="68" t="str">
        <f t="shared" si="7367"/>
        <v/>
      </c>
      <c r="AE1039" s="68" t="str">
        <f t="shared" si="7368"/>
        <v/>
      </c>
      <c r="AF1039" s="68" t="str">
        <f t="shared" si="7369"/>
        <v/>
      </c>
      <c r="AG1039" s="67" t="str">
        <f t="shared" si="7"/>
        <v/>
      </c>
      <c r="AH1039" s="51"/>
      <c r="AI1039" s="51" t="str">
        <f t="shared" si="8"/>
        <v/>
      </c>
      <c r="AJ1039" s="68" t="str">
        <f t="shared" si="9"/>
        <v/>
      </c>
      <c r="AK1039" s="68" t="str">
        <f t="shared" si="10"/>
        <v/>
      </c>
      <c r="AL1039" s="68" t="str">
        <f t="shared" si="11"/>
        <v/>
      </c>
      <c r="AM1039" s="68" t="str">
        <f t="shared" si="12"/>
        <v/>
      </c>
      <c r="AN1039" s="68" t="str">
        <f t="shared" si="13"/>
        <v/>
      </c>
      <c r="AO1039" s="67" t="str">
        <f t="shared" si="14"/>
        <v/>
      </c>
      <c r="AP1039" s="51"/>
      <c r="AQ1039" s="51" t="str">
        <f t="shared" si="15"/>
        <v/>
      </c>
      <c r="AR1039" s="68" t="str">
        <f t="shared" si="16"/>
        <v/>
      </c>
      <c r="AS1039" s="68" t="str">
        <f t="shared" si="17"/>
        <v/>
      </c>
      <c r="AT1039" s="68" t="str">
        <f t="shared" si="18"/>
        <v/>
      </c>
      <c r="AU1039" s="68" t="str">
        <f t="shared" si="19"/>
        <v/>
      </c>
      <c r="AV1039" s="68" t="str">
        <f t="shared" si="20"/>
        <v/>
      </c>
      <c r="AW1039" s="67" t="str">
        <f t="shared" si="21"/>
        <v/>
      </c>
      <c r="AX1039" s="51"/>
      <c r="AY1039" s="51" t="str">
        <f t="shared" si="22"/>
        <v/>
      </c>
      <c r="AZ1039" s="68" t="str">
        <f t="shared" si="23"/>
        <v/>
      </c>
      <c r="BA1039" s="68" t="str">
        <f t="shared" si="24"/>
        <v/>
      </c>
      <c r="BB1039" s="68" t="str">
        <f t="shared" si="25"/>
        <v/>
      </c>
      <c r="BC1039" s="68" t="str">
        <f t="shared" si="26"/>
        <v/>
      </c>
      <c r="BD1039" s="68" t="str">
        <f t="shared" si="27"/>
        <v/>
      </c>
      <c r="BE1039" s="68" t="str">
        <f t="shared" si="28"/>
        <v/>
      </c>
      <c r="BF1039" s="51"/>
      <c r="BG1039" s="69" t="str">
        <f t="shared" si="29"/>
        <v/>
      </c>
      <c r="BH1039" s="67" t="str">
        <f t="shared" si="30"/>
        <v/>
      </c>
      <c r="BI1039" s="67" t="str">
        <f t="shared" si="31"/>
        <v/>
      </c>
      <c r="BJ1039" s="67" t="str">
        <f t="shared" si="32"/>
        <v/>
      </c>
      <c r="BK1039" s="67" t="str">
        <f t="shared" si="33"/>
        <v/>
      </c>
      <c r="BL1039" s="67" t="str">
        <f t="shared" si="34"/>
        <v/>
      </c>
      <c r="BM1039" s="65" t="str">
        <f t="shared" si="35"/>
        <v/>
      </c>
      <c r="BN1039" s="51"/>
      <c r="BO1039" s="51" t="str">
        <f t="shared" si="7370"/>
        <v/>
      </c>
      <c r="BP1039" s="51" t="str">
        <f t="shared" si="7371"/>
        <v/>
      </c>
      <c r="BQ1039" s="51" t="str">
        <f t="shared" si="7372"/>
        <v/>
      </c>
      <c r="BR1039" s="71">
        <f t="shared" si="7373"/>
        <v>115422</v>
      </c>
      <c r="BS1039" s="69" t="str">
        <f t="shared" si="2920"/>
        <v/>
      </c>
      <c r="BT1039" s="51"/>
      <c r="BU1039" s="68" t="str">
        <f t="shared" si="7374"/>
        <v/>
      </c>
      <c r="BV1039" s="68" t="str">
        <f t="shared" si="7375"/>
        <v/>
      </c>
      <c r="BW1039" s="68" t="str">
        <f t="shared" si="7376"/>
        <v/>
      </c>
      <c r="BX1039" s="65">
        <f t="shared" si="7377"/>
        <v>1976477</v>
      </c>
      <c r="BY1039" s="67" t="str">
        <f t="shared" si="44"/>
        <v/>
      </c>
      <c r="BZ1039" s="68"/>
      <c r="CA1039" s="65" t="str">
        <f t="shared" si="45"/>
        <v/>
      </c>
      <c r="CB1039" s="67" t="str">
        <f t="shared" si="46"/>
        <v/>
      </c>
      <c r="CC1039" s="67" t="str">
        <f t="shared" si="47"/>
        <v/>
      </c>
      <c r="CD1039" s="67">
        <f t="shared" si="48"/>
        <v>0</v>
      </c>
      <c r="CE1039" s="67" t="str">
        <f t="shared" si="49"/>
        <v/>
      </c>
      <c r="CF1039" s="68"/>
      <c r="CG1039" s="68" t="str">
        <f t="shared" si="7378"/>
        <v/>
      </c>
      <c r="CH1039" s="68" t="str">
        <f t="shared" si="7379"/>
        <v/>
      </c>
      <c r="CI1039" s="68" t="str">
        <f t="shared" si="7380"/>
        <v/>
      </c>
      <c r="CJ1039" s="65">
        <f t="shared" si="7381"/>
        <v>1976477</v>
      </c>
      <c r="CK1039" s="67" t="str">
        <f t="shared" si="54"/>
        <v/>
      </c>
      <c r="CL1039" s="68"/>
      <c r="CM1039" s="68" t="str">
        <f t="shared" si="7382"/>
        <v/>
      </c>
      <c r="CN1039" s="68" t="str">
        <f t="shared" si="7383"/>
        <v/>
      </c>
      <c r="CO1039" s="68" t="str">
        <f t="shared" si="7384"/>
        <v/>
      </c>
      <c r="CP1039" s="65">
        <f t="shared" si="7385"/>
        <v>1202086</v>
      </c>
      <c r="CQ1039" s="67" t="str">
        <f t="shared" si="59"/>
        <v/>
      </c>
      <c r="CR1039" s="68"/>
      <c r="CS1039" s="68" t="str">
        <f t="shared" si="7386"/>
        <v/>
      </c>
      <c r="CT1039" s="68" t="str">
        <f t="shared" si="7387"/>
        <v/>
      </c>
      <c r="CU1039" s="68" t="str">
        <f t="shared" si="7388"/>
        <v/>
      </c>
      <c r="CV1039" s="65">
        <f t="shared" si="7389"/>
        <v>240223</v>
      </c>
      <c r="CW1039" s="67" t="str">
        <f t="shared" si="64"/>
        <v/>
      </c>
      <c r="CX1039" s="68"/>
      <c r="CY1039" s="68" t="str">
        <f t="shared" si="7390"/>
        <v/>
      </c>
      <c r="CZ1039" s="68" t="str">
        <f t="shared" si="7391"/>
        <v/>
      </c>
      <c r="DA1039" s="68" t="str">
        <f t="shared" si="7392"/>
        <v/>
      </c>
      <c r="DB1039" s="65">
        <f t="shared" si="7393"/>
        <v>209203</v>
      </c>
      <c r="DC1039" s="67" t="str">
        <f t="shared" si="69"/>
        <v/>
      </c>
      <c r="DD1039" s="68"/>
      <c r="DE1039" s="68" t="str">
        <f t="shared" si="7394"/>
        <v/>
      </c>
      <c r="DF1039" s="51" t="str">
        <f t="shared" si="7395"/>
        <v/>
      </c>
      <c r="DG1039" s="51" t="str">
        <f t="shared" si="7396"/>
        <v/>
      </c>
      <c r="DH1039" s="65">
        <f t="shared" si="7397"/>
        <v>298704</v>
      </c>
      <c r="DI1039" s="69" t="str">
        <f t="shared" si="74"/>
        <v/>
      </c>
      <c r="DJ1039" s="51"/>
      <c r="DK1039" s="51" t="str">
        <f t="shared" si="7398"/>
        <v/>
      </c>
      <c r="DL1039" s="51" t="str">
        <f t="shared" si="7399"/>
        <v/>
      </c>
      <c r="DM1039" s="51" t="str">
        <f t="shared" si="7400"/>
        <v/>
      </c>
      <c r="DN1039" s="65">
        <f t="shared" si="7401"/>
        <v>26261</v>
      </c>
      <c r="DO1039" s="69" t="str">
        <f t="shared" si="79"/>
        <v/>
      </c>
      <c r="DP1039" s="51"/>
      <c r="DQ1039" s="51"/>
      <c r="DR1039" s="51"/>
      <c r="DS1039" s="51"/>
      <c r="DT1039" s="51"/>
      <c r="DU1039" s="181"/>
    </row>
    <row r="1040" spans="1:125" ht="15" x14ac:dyDescent="0.25">
      <c r="A1040" s="56">
        <v>2018</v>
      </c>
      <c r="B1040" s="51" t="s">
        <v>1142</v>
      </c>
      <c r="C1040" s="50" t="s">
        <v>1143</v>
      </c>
      <c r="D1040" s="170" t="s">
        <v>1935</v>
      </c>
      <c r="E1040" s="50" t="s">
        <v>364</v>
      </c>
      <c r="F1040" s="89">
        <v>102324</v>
      </c>
      <c r="G1040" s="89">
        <v>0</v>
      </c>
      <c r="H1040" s="89">
        <v>345905</v>
      </c>
      <c r="I1040" s="90">
        <v>1892525</v>
      </c>
      <c r="J1040" s="50"/>
      <c r="K1040" s="50" t="s">
        <v>2032</v>
      </c>
      <c r="L1040" s="58"/>
      <c r="M1040" s="58"/>
      <c r="N1040" s="58"/>
      <c r="O1040" s="58"/>
      <c r="P1040" s="91"/>
      <c r="Q1040" s="92">
        <v>933049</v>
      </c>
      <c r="R1040" s="92">
        <v>354755</v>
      </c>
      <c r="S1040" s="92">
        <v>222211</v>
      </c>
      <c r="T1040" s="92">
        <v>382510</v>
      </c>
      <c r="U1040" s="94"/>
      <c r="V1040" s="94"/>
      <c r="W1040" s="90">
        <f t="shared" si="6033"/>
        <v>1892525</v>
      </c>
      <c r="X1040" s="101">
        <v>0</v>
      </c>
      <c r="Y1040" s="56" t="s">
        <v>167</v>
      </c>
      <c r="Z1040" s="50"/>
      <c r="AA1040" s="51"/>
      <c r="AB1040" s="68"/>
      <c r="AC1040" s="68"/>
      <c r="AD1040" s="68"/>
      <c r="AE1040" s="68"/>
      <c r="AF1040" s="68"/>
      <c r="AG1040" s="67" t="str">
        <f t="shared" si="7"/>
        <v/>
      </c>
      <c r="AH1040" s="51"/>
      <c r="AI1040" s="51" t="str">
        <f t="shared" si="8"/>
        <v/>
      </c>
      <c r="AJ1040" s="68" t="str">
        <f t="shared" si="9"/>
        <v/>
      </c>
      <c r="AK1040" s="68" t="str">
        <f t="shared" si="10"/>
        <v/>
      </c>
      <c r="AL1040" s="68" t="str">
        <f t="shared" si="11"/>
        <v/>
      </c>
      <c r="AM1040" s="68" t="str">
        <f t="shared" si="12"/>
        <v/>
      </c>
      <c r="AN1040" s="68" t="str">
        <f t="shared" si="13"/>
        <v/>
      </c>
      <c r="AO1040" s="67" t="str">
        <f t="shared" si="14"/>
        <v/>
      </c>
      <c r="AP1040" s="51"/>
      <c r="AQ1040" s="51" t="str">
        <f t="shared" si="15"/>
        <v/>
      </c>
      <c r="AR1040" s="68" t="str">
        <f t="shared" si="16"/>
        <v/>
      </c>
      <c r="AS1040" s="68" t="str">
        <f t="shared" si="17"/>
        <v/>
      </c>
      <c r="AT1040" s="68" t="str">
        <f t="shared" si="18"/>
        <v/>
      </c>
      <c r="AU1040" s="68" t="str">
        <f t="shared" si="19"/>
        <v/>
      </c>
      <c r="AV1040" s="68" t="str">
        <f t="shared" si="20"/>
        <v/>
      </c>
      <c r="AW1040" s="67" t="str">
        <f t="shared" si="21"/>
        <v/>
      </c>
      <c r="AX1040" s="51"/>
      <c r="AY1040" s="51" t="str">
        <f t="shared" si="22"/>
        <v/>
      </c>
      <c r="AZ1040" s="68" t="str">
        <f t="shared" si="23"/>
        <v/>
      </c>
      <c r="BA1040" s="68" t="str">
        <f t="shared" si="24"/>
        <v/>
      </c>
      <c r="BB1040" s="68" t="str">
        <f t="shared" si="25"/>
        <v/>
      </c>
      <c r="BC1040" s="68" t="str">
        <f t="shared" si="26"/>
        <v/>
      </c>
      <c r="BD1040" s="68" t="str">
        <f t="shared" si="27"/>
        <v/>
      </c>
      <c r="BE1040" s="68" t="str">
        <f t="shared" si="28"/>
        <v/>
      </c>
      <c r="BF1040" s="51"/>
      <c r="BG1040" s="69" t="str">
        <f t="shared" si="29"/>
        <v/>
      </c>
      <c r="BH1040" s="67" t="str">
        <f t="shared" si="30"/>
        <v/>
      </c>
      <c r="BI1040" s="67" t="str">
        <f t="shared" si="31"/>
        <v/>
      </c>
      <c r="BJ1040" s="67" t="str">
        <f t="shared" si="32"/>
        <v/>
      </c>
      <c r="BK1040" s="67" t="str">
        <f t="shared" si="33"/>
        <v/>
      </c>
      <c r="BL1040" s="67" t="str">
        <f t="shared" si="34"/>
        <v/>
      </c>
      <c r="BM1040" s="65" t="str">
        <f t="shared" si="35"/>
        <v/>
      </c>
      <c r="BN1040" s="51"/>
      <c r="BO1040" s="51"/>
      <c r="BP1040" s="51"/>
      <c r="BQ1040" s="51"/>
      <c r="BR1040" s="70"/>
      <c r="BS1040" s="96">
        <f t="shared" si="2920"/>
        <v>102324</v>
      </c>
      <c r="BT1040" s="51"/>
      <c r="BU1040" s="68"/>
      <c r="BV1040" s="68"/>
      <c r="BW1040" s="68"/>
      <c r="BX1040" s="65"/>
      <c r="BY1040" s="67">
        <f t="shared" si="44"/>
        <v>1892525</v>
      </c>
      <c r="BZ1040" s="68"/>
      <c r="CA1040" s="65" t="str">
        <f t="shared" si="45"/>
        <v/>
      </c>
      <c r="CB1040" s="67" t="str">
        <f t="shared" si="46"/>
        <v/>
      </c>
      <c r="CC1040" s="67" t="str">
        <f t="shared" si="47"/>
        <v/>
      </c>
      <c r="CD1040" s="67" t="str">
        <f t="shared" si="48"/>
        <v/>
      </c>
      <c r="CE1040" s="67">
        <f t="shared" si="49"/>
        <v>0</v>
      </c>
      <c r="CF1040" s="68"/>
      <c r="CG1040" s="68"/>
      <c r="CH1040" s="68"/>
      <c r="CI1040" s="68"/>
      <c r="CJ1040" s="65"/>
      <c r="CK1040" s="67">
        <f t="shared" si="54"/>
        <v>1892525</v>
      </c>
      <c r="CL1040" s="68"/>
      <c r="CM1040" s="68"/>
      <c r="CN1040" s="68"/>
      <c r="CO1040" s="68"/>
      <c r="CP1040" s="65"/>
      <c r="CQ1040" s="67">
        <f t="shared" si="59"/>
        <v>933049</v>
      </c>
      <c r="CR1040" s="68"/>
      <c r="CS1040" s="68"/>
      <c r="CT1040" s="68"/>
      <c r="CU1040" s="68"/>
      <c r="CV1040" s="65"/>
      <c r="CW1040" s="67">
        <f t="shared" si="64"/>
        <v>354755</v>
      </c>
      <c r="CX1040" s="68"/>
      <c r="CY1040" s="68"/>
      <c r="CZ1040" s="68"/>
      <c r="DA1040" s="68"/>
      <c r="DB1040" s="65"/>
      <c r="DC1040" s="67">
        <f t="shared" si="69"/>
        <v>222211</v>
      </c>
      <c r="DD1040" s="68"/>
      <c r="DE1040" s="68"/>
      <c r="DF1040" s="51"/>
      <c r="DG1040" s="51"/>
      <c r="DH1040" s="70"/>
      <c r="DI1040" s="67">
        <f t="shared" si="74"/>
        <v>382510</v>
      </c>
      <c r="DJ1040" s="51"/>
      <c r="DK1040" s="51"/>
      <c r="DL1040" s="51"/>
      <c r="DM1040" s="51"/>
      <c r="DN1040" s="70"/>
      <c r="DO1040" s="67">
        <f t="shared" si="79"/>
        <v>933049</v>
      </c>
      <c r="DP1040" s="51"/>
      <c r="DQ1040" s="51"/>
      <c r="DR1040" s="51"/>
      <c r="DS1040" s="51"/>
      <c r="DT1040" s="51"/>
      <c r="DU1040" s="181"/>
    </row>
    <row r="1041" spans="1:125" ht="15" x14ac:dyDescent="0.25">
      <c r="A1041" s="50"/>
      <c r="B1041" s="51"/>
      <c r="C1041" s="50"/>
      <c r="D1041" s="53"/>
      <c r="E1041" s="50"/>
      <c r="F1041" s="54"/>
      <c r="G1041" s="54"/>
      <c r="H1041" s="54"/>
      <c r="I1041" s="55"/>
      <c r="J1041" s="50"/>
      <c r="K1041" s="50" t="s">
        <v>2032</v>
      </c>
      <c r="L1041" s="58"/>
      <c r="M1041" s="58"/>
      <c r="N1041" s="58"/>
      <c r="O1041" s="58"/>
      <c r="P1041" s="59"/>
      <c r="Q1041" s="60"/>
      <c r="R1041" s="60"/>
      <c r="S1041" s="60"/>
      <c r="T1041" s="60"/>
      <c r="U1041" s="60"/>
      <c r="V1041" s="79"/>
      <c r="W1041" s="90">
        <f t="shared" si="6033"/>
        <v>0</v>
      </c>
      <c r="X1041" s="101"/>
      <c r="Y1041" s="50"/>
      <c r="Z1041" s="50"/>
      <c r="AA1041" s="102"/>
      <c r="AB1041" s="64"/>
      <c r="AC1041" s="64"/>
      <c r="AD1041" s="64"/>
      <c r="AE1041" s="65"/>
      <c r="AF1041" s="65"/>
      <c r="AG1041" s="67" t="str">
        <f t="shared" si="7"/>
        <v/>
      </c>
      <c r="AH1041" s="51"/>
      <c r="AI1041" s="51" t="str">
        <f t="shared" si="8"/>
        <v/>
      </c>
      <c r="AJ1041" s="68" t="str">
        <f t="shared" si="9"/>
        <v/>
      </c>
      <c r="AK1041" s="68" t="str">
        <f t="shared" si="10"/>
        <v/>
      </c>
      <c r="AL1041" s="68" t="str">
        <f t="shared" si="11"/>
        <v/>
      </c>
      <c r="AM1041" s="68" t="str">
        <f t="shared" si="12"/>
        <v/>
      </c>
      <c r="AN1041" s="68" t="str">
        <f t="shared" si="13"/>
        <v/>
      </c>
      <c r="AO1041" s="67" t="str">
        <f t="shared" si="14"/>
        <v/>
      </c>
      <c r="AP1041" s="51"/>
      <c r="AQ1041" s="51" t="str">
        <f t="shared" si="15"/>
        <v/>
      </c>
      <c r="AR1041" s="68" t="str">
        <f t="shared" si="16"/>
        <v/>
      </c>
      <c r="AS1041" s="68" t="str">
        <f t="shared" si="17"/>
        <v/>
      </c>
      <c r="AT1041" s="68" t="str">
        <f t="shared" si="18"/>
        <v/>
      </c>
      <c r="AU1041" s="68" t="str">
        <f t="shared" si="19"/>
        <v/>
      </c>
      <c r="AV1041" s="68" t="str">
        <f t="shared" si="20"/>
        <v/>
      </c>
      <c r="AW1041" s="67" t="str">
        <f t="shared" si="21"/>
        <v/>
      </c>
      <c r="AX1041" s="51"/>
      <c r="AY1041" s="51" t="str">
        <f t="shared" si="22"/>
        <v/>
      </c>
      <c r="AZ1041" s="68" t="str">
        <f t="shared" si="23"/>
        <v/>
      </c>
      <c r="BA1041" s="68" t="str">
        <f t="shared" si="24"/>
        <v/>
      </c>
      <c r="BB1041" s="68" t="str">
        <f t="shared" si="25"/>
        <v/>
      </c>
      <c r="BC1041" s="68" t="str">
        <f t="shared" si="26"/>
        <v/>
      </c>
      <c r="BD1041" s="68" t="str">
        <f t="shared" si="27"/>
        <v/>
      </c>
      <c r="BE1041" s="68" t="str">
        <f t="shared" si="28"/>
        <v/>
      </c>
      <c r="BF1041" s="51"/>
      <c r="BG1041" s="69" t="str">
        <f t="shared" si="29"/>
        <v/>
      </c>
      <c r="BH1041" s="67" t="str">
        <f t="shared" si="30"/>
        <v/>
      </c>
      <c r="BI1041" s="67" t="str">
        <f t="shared" si="31"/>
        <v/>
      </c>
      <c r="BJ1041" s="67" t="str">
        <f t="shared" si="32"/>
        <v/>
      </c>
      <c r="BK1041" s="67" t="str">
        <f t="shared" si="33"/>
        <v/>
      </c>
      <c r="BL1041" s="67" t="str">
        <f t="shared" si="34"/>
        <v/>
      </c>
      <c r="BM1041" s="65" t="str">
        <f t="shared" si="35"/>
        <v/>
      </c>
      <c r="BN1041" s="70"/>
      <c r="BO1041" s="70"/>
      <c r="BP1041" s="51"/>
      <c r="BQ1041" s="51"/>
      <c r="BR1041" s="51"/>
      <c r="BS1041" s="69" t="str">
        <f t="shared" si="2920"/>
        <v/>
      </c>
      <c r="BT1041" s="70"/>
      <c r="BU1041" s="65"/>
      <c r="BV1041" s="68"/>
      <c r="BW1041" s="68"/>
      <c r="BX1041" s="68"/>
      <c r="BY1041" s="67" t="str">
        <f t="shared" si="44"/>
        <v/>
      </c>
      <c r="BZ1041" s="65"/>
      <c r="CA1041" s="65" t="str">
        <f t="shared" si="45"/>
        <v/>
      </c>
      <c r="CB1041" s="67" t="str">
        <f t="shared" si="46"/>
        <v/>
      </c>
      <c r="CC1041" s="67" t="str">
        <f t="shared" si="47"/>
        <v/>
      </c>
      <c r="CD1041" s="67" t="str">
        <f t="shared" si="48"/>
        <v/>
      </c>
      <c r="CE1041" s="67" t="str">
        <f t="shared" si="49"/>
        <v/>
      </c>
      <c r="CF1041" s="65"/>
      <c r="CG1041" s="65"/>
      <c r="CH1041" s="68"/>
      <c r="CI1041" s="68"/>
      <c r="CJ1041" s="68"/>
      <c r="CK1041" s="67" t="str">
        <f t="shared" si="54"/>
        <v/>
      </c>
      <c r="CL1041" s="65"/>
      <c r="CM1041" s="65"/>
      <c r="CN1041" s="68"/>
      <c r="CO1041" s="68"/>
      <c r="CP1041" s="68"/>
      <c r="CQ1041" s="67" t="str">
        <f t="shared" si="59"/>
        <v/>
      </c>
      <c r="CR1041" s="65"/>
      <c r="CS1041" s="65"/>
      <c r="CT1041" s="68"/>
      <c r="CU1041" s="68"/>
      <c r="CV1041" s="68"/>
      <c r="CW1041" s="67" t="str">
        <f t="shared" si="64"/>
        <v/>
      </c>
      <c r="CX1041" s="65"/>
      <c r="CY1041" s="65"/>
      <c r="CZ1041" s="68"/>
      <c r="DA1041" s="68"/>
      <c r="DB1041" s="68"/>
      <c r="DC1041" s="67" t="str">
        <f t="shared" si="69"/>
        <v/>
      </c>
      <c r="DD1041" s="65"/>
      <c r="DE1041" s="65"/>
      <c r="DF1041" s="51"/>
      <c r="DG1041" s="51"/>
      <c r="DH1041" s="51"/>
      <c r="DI1041" s="69" t="str">
        <f t="shared" si="74"/>
        <v/>
      </c>
      <c r="DJ1041" s="70"/>
      <c r="DK1041" s="70"/>
      <c r="DL1041" s="51"/>
      <c r="DM1041" s="51"/>
      <c r="DN1041" s="51"/>
      <c r="DO1041" s="69" t="str">
        <f t="shared" si="79"/>
        <v/>
      </c>
      <c r="DP1041" s="51"/>
      <c r="DQ1041" s="51"/>
      <c r="DR1041" s="51"/>
      <c r="DS1041" s="51"/>
      <c r="DT1041" s="51"/>
      <c r="DU1041" s="181"/>
    </row>
    <row r="1042" spans="1:125" ht="15" x14ac:dyDescent="0.25">
      <c r="A1042" s="50">
        <v>2014</v>
      </c>
      <c r="B1042" s="51" t="s">
        <v>1084</v>
      </c>
      <c r="C1042" s="50" t="s">
        <v>1085</v>
      </c>
      <c r="D1042" s="53" t="s">
        <v>347</v>
      </c>
      <c r="E1042" s="50" t="s">
        <v>364</v>
      </c>
      <c r="F1042" s="54">
        <v>105143</v>
      </c>
      <c r="G1042" s="54" t="s">
        <v>364</v>
      </c>
      <c r="H1042" s="54">
        <v>108688</v>
      </c>
      <c r="I1042" s="55">
        <v>724119</v>
      </c>
      <c r="J1042" s="50"/>
      <c r="K1042" s="50" t="s">
        <v>2032</v>
      </c>
      <c r="L1042" s="58" t="s">
        <v>2032</v>
      </c>
      <c r="M1042" s="58" t="s">
        <v>2032</v>
      </c>
      <c r="N1042" s="58" t="s">
        <v>2032</v>
      </c>
      <c r="O1042" s="58" t="s">
        <v>2032</v>
      </c>
      <c r="P1042" s="59"/>
      <c r="Q1042" s="60">
        <v>200782</v>
      </c>
      <c r="R1042" s="60">
        <v>90252</v>
      </c>
      <c r="S1042" s="60">
        <v>72600</v>
      </c>
      <c r="T1042" s="60">
        <v>360485</v>
      </c>
      <c r="U1042" s="60">
        <v>0</v>
      </c>
      <c r="V1042" s="79"/>
      <c r="W1042" s="90">
        <f t="shared" si="6033"/>
        <v>724119</v>
      </c>
      <c r="X1042" s="101">
        <v>0</v>
      </c>
      <c r="Y1042" s="50"/>
      <c r="Z1042" s="50" t="s">
        <v>347</v>
      </c>
      <c r="AA1042" s="62">
        <f t="shared" ref="AA1042:AA1045" si="7402">IF(A1042 =2014,IF(Y1042 ="",F1042,""),"")</f>
        <v>105143</v>
      </c>
      <c r="AB1042" s="64">
        <f t="shared" ref="AB1042:AB1045" si="7403">IF(A1042 =2014,IF(Y1042 ="",I1042,""),"")</f>
        <v>724119</v>
      </c>
      <c r="AC1042" s="64">
        <f t="shared" ref="AC1042:AC1045" si="7404">IF(A1042 =2014,IF(Y1042 ="",Q1042,""),"")</f>
        <v>200782</v>
      </c>
      <c r="AD1042" s="64">
        <f t="shared" ref="AD1042:AD1045" si="7405">IF(A1042 =2014,IF(Y1042 ="",R1042,""),"")</f>
        <v>90252</v>
      </c>
      <c r="AE1042" s="65">
        <f t="shared" ref="AE1042:AE1045" si="7406">IF(A1042 =2014,IF(Y1042 ="",S1042,""),"")</f>
        <v>72600</v>
      </c>
      <c r="AF1042" s="65">
        <f t="shared" ref="AF1042:AF1045" si="7407">IF(A1042 =2014,IF(Y1042 ="",T1042+U1042,""),"")</f>
        <v>360485</v>
      </c>
      <c r="AG1042" s="67">
        <f t="shared" si="7"/>
        <v>0</v>
      </c>
      <c r="AH1042" s="51"/>
      <c r="AI1042" s="51" t="str">
        <f t="shared" si="8"/>
        <v/>
      </c>
      <c r="AJ1042" s="68" t="str">
        <f t="shared" si="9"/>
        <v/>
      </c>
      <c r="AK1042" s="68" t="str">
        <f t="shared" si="10"/>
        <v/>
      </c>
      <c r="AL1042" s="68" t="str">
        <f t="shared" si="11"/>
        <v/>
      </c>
      <c r="AM1042" s="68" t="str">
        <f t="shared" si="12"/>
        <v/>
      </c>
      <c r="AN1042" s="68" t="str">
        <f t="shared" si="13"/>
        <v/>
      </c>
      <c r="AO1042" s="67" t="str">
        <f t="shared" si="14"/>
        <v/>
      </c>
      <c r="AP1042" s="51"/>
      <c r="AQ1042" s="51" t="str">
        <f t="shared" si="15"/>
        <v/>
      </c>
      <c r="AR1042" s="68" t="str">
        <f t="shared" si="16"/>
        <v/>
      </c>
      <c r="AS1042" s="68" t="str">
        <f t="shared" si="17"/>
        <v/>
      </c>
      <c r="AT1042" s="68" t="str">
        <f t="shared" si="18"/>
        <v/>
      </c>
      <c r="AU1042" s="68" t="str">
        <f t="shared" si="19"/>
        <v/>
      </c>
      <c r="AV1042" s="68" t="str">
        <f t="shared" si="20"/>
        <v/>
      </c>
      <c r="AW1042" s="67" t="str">
        <f t="shared" si="21"/>
        <v/>
      </c>
      <c r="AX1042" s="51"/>
      <c r="AY1042" s="51" t="str">
        <f t="shared" si="22"/>
        <v/>
      </c>
      <c r="AZ1042" s="68" t="str">
        <f t="shared" si="23"/>
        <v/>
      </c>
      <c r="BA1042" s="68" t="str">
        <f t="shared" si="24"/>
        <v/>
      </c>
      <c r="BB1042" s="68" t="str">
        <f t="shared" si="25"/>
        <v/>
      </c>
      <c r="BC1042" s="68" t="str">
        <f t="shared" si="26"/>
        <v/>
      </c>
      <c r="BD1042" s="68" t="str">
        <f t="shared" si="27"/>
        <v/>
      </c>
      <c r="BE1042" s="68" t="str">
        <f t="shared" si="28"/>
        <v/>
      </c>
      <c r="BF1042" s="51"/>
      <c r="BG1042" s="69" t="str">
        <f t="shared" si="29"/>
        <v/>
      </c>
      <c r="BH1042" s="67" t="str">
        <f t="shared" si="30"/>
        <v/>
      </c>
      <c r="BI1042" s="67" t="str">
        <f t="shared" si="31"/>
        <v/>
      </c>
      <c r="BJ1042" s="67" t="str">
        <f t="shared" si="32"/>
        <v/>
      </c>
      <c r="BK1042" s="67" t="str">
        <f t="shared" si="33"/>
        <v/>
      </c>
      <c r="BL1042" s="67" t="str">
        <f t="shared" si="34"/>
        <v/>
      </c>
      <c r="BM1042" s="65" t="str">
        <f t="shared" si="35"/>
        <v/>
      </c>
      <c r="BN1042" s="70"/>
      <c r="BO1042" s="71">
        <f t="shared" ref="BO1042:BO1045" si="7408">IF(A1042 =2014,F1042,"")</f>
        <v>105143</v>
      </c>
      <c r="BP1042" s="51" t="str">
        <f t="shared" ref="BP1042:BP1045" si="7409">IF(A1042 =2015,F1042,"")</f>
        <v/>
      </c>
      <c r="BQ1042" s="51" t="str">
        <f t="shared" ref="BQ1042:BQ1045" si="7410">IF(A1042 =2016,F1042,"")</f>
        <v/>
      </c>
      <c r="BR1042" s="51" t="str">
        <f t="shared" ref="BR1042:BR1045" si="7411">IF(A1042 =2017,F1042,"")</f>
        <v/>
      </c>
      <c r="BS1042" s="69" t="str">
        <f t="shared" si="2920"/>
        <v/>
      </c>
      <c r="BT1042" s="70"/>
      <c r="BU1042" s="65">
        <f t="shared" ref="BU1042:BU1045" si="7412">IF(A1042 =2014,I1042,"")</f>
        <v>724119</v>
      </c>
      <c r="BV1042" s="68" t="str">
        <f t="shared" ref="BV1042:BV1045" si="7413">IF(A1042 =2015,I1042,"")</f>
        <v/>
      </c>
      <c r="BW1042" s="68" t="str">
        <f t="shared" ref="BW1042:BW1045" si="7414">IF(A1042 =2016,I1042,"")</f>
        <v/>
      </c>
      <c r="BX1042" s="68" t="str">
        <f t="shared" ref="BX1042:BX1045" si="7415">IF(A1042 =2017,I1042,"")</f>
        <v/>
      </c>
      <c r="BY1042" s="67" t="str">
        <f t="shared" si="44"/>
        <v/>
      </c>
      <c r="BZ1042" s="65"/>
      <c r="CA1042" s="65">
        <f t="shared" si="45"/>
        <v>0</v>
      </c>
      <c r="CB1042" s="67" t="str">
        <f t="shared" si="46"/>
        <v/>
      </c>
      <c r="CC1042" s="67" t="str">
        <f t="shared" si="47"/>
        <v/>
      </c>
      <c r="CD1042" s="67" t="str">
        <f t="shared" si="48"/>
        <v/>
      </c>
      <c r="CE1042" s="67" t="str">
        <f t="shared" si="49"/>
        <v/>
      </c>
      <c r="CF1042" s="65"/>
      <c r="CG1042" s="65">
        <f t="shared" ref="CG1042:CG1045" si="7416">IF(A1042 =2014,Q1042+R1042+S1042+T1042+U1042,"")</f>
        <v>724119</v>
      </c>
      <c r="CH1042" s="68" t="str">
        <f t="shared" ref="CH1042:CH1045" si="7417">IF(A1042 =2015,Q1042+R1042+S1042+T1042+U1042,"")</f>
        <v/>
      </c>
      <c r="CI1042" s="68" t="str">
        <f t="shared" ref="CI1042:CI1045" si="7418">IF(A1042 =2016,Q1042+R1042+S1042+T1042+U1042,"")</f>
        <v/>
      </c>
      <c r="CJ1042" s="68" t="str">
        <f t="shared" ref="CJ1042:CJ1045" si="7419">IF(A1042 =2017,Q1042+R1042+S1042+T1042+U1042,"")</f>
        <v/>
      </c>
      <c r="CK1042" s="67" t="str">
        <f t="shared" si="54"/>
        <v/>
      </c>
      <c r="CL1042" s="65"/>
      <c r="CM1042" s="65">
        <f t="shared" ref="CM1042:CM1045" si="7420">IF(A1042 =2014,Q1042,"")</f>
        <v>200782</v>
      </c>
      <c r="CN1042" s="68" t="str">
        <f t="shared" ref="CN1042:CN1045" si="7421">IF(A1042 =2015,Q1042,"")</f>
        <v/>
      </c>
      <c r="CO1042" s="68" t="str">
        <f t="shared" ref="CO1042:CO1045" si="7422">IF(A1042 =2016,Q1042,"")</f>
        <v/>
      </c>
      <c r="CP1042" s="68" t="str">
        <f t="shared" ref="CP1042:CP1045" si="7423">IF(A1042 =2017,Q1042,"")</f>
        <v/>
      </c>
      <c r="CQ1042" s="67" t="str">
        <f t="shared" si="59"/>
        <v/>
      </c>
      <c r="CR1042" s="65"/>
      <c r="CS1042" s="65">
        <f t="shared" ref="CS1042:CS1045" si="7424">IF(A1042 =2014,R1042,"")</f>
        <v>90252</v>
      </c>
      <c r="CT1042" s="68" t="str">
        <f t="shared" ref="CT1042:CT1045" si="7425">IF(A1042 =2015,R1042,"")</f>
        <v/>
      </c>
      <c r="CU1042" s="68" t="str">
        <f t="shared" ref="CU1042:CU1045" si="7426">IF(A1042 =2016,R1042,"")</f>
        <v/>
      </c>
      <c r="CV1042" s="68" t="str">
        <f t="shared" ref="CV1042:CV1045" si="7427">IF(A1042 =2017,R1042,"")</f>
        <v/>
      </c>
      <c r="CW1042" s="67" t="str">
        <f t="shared" si="64"/>
        <v/>
      </c>
      <c r="CX1042" s="65"/>
      <c r="CY1042" s="65">
        <f t="shared" ref="CY1042:CY1045" si="7428">IF(A1042 =2014,S1042,"")</f>
        <v>72600</v>
      </c>
      <c r="CZ1042" s="68" t="str">
        <f t="shared" ref="CZ1042:CZ1045" si="7429">IF(A1042 =2015,S1042,"")</f>
        <v/>
      </c>
      <c r="DA1042" s="68" t="str">
        <f t="shared" ref="DA1042:DA1045" si="7430">IF(A1042 =2016,S1042,"")</f>
        <v/>
      </c>
      <c r="DB1042" s="68" t="str">
        <f t="shared" ref="DB1042:DB1045" si="7431">IF(A1042 =2017,S1042,"")</f>
        <v/>
      </c>
      <c r="DC1042" s="67" t="str">
        <f t="shared" si="69"/>
        <v/>
      </c>
      <c r="DD1042" s="65"/>
      <c r="DE1042" s="65">
        <f t="shared" ref="DE1042:DE1045" si="7432">IF(A1042 =2014,T1042,"")</f>
        <v>360485</v>
      </c>
      <c r="DF1042" s="51" t="str">
        <f t="shared" ref="DF1042:DF1045" si="7433">IF(A1042 =2015,T1042,"")</f>
        <v/>
      </c>
      <c r="DG1042" s="51" t="str">
        <f t="shared" ref="DG1042:DG1045" si="7434">IF(A1042 =2016,T1042,"")</f>
        <v/>
      </c>
      <c r="DH1042" s="51" t="str">
        <f t="shared" ref="DH1042:DH1045" si="7435">IF(A1042 =2017,T1042,"")</f>
        <v/>
      </c>
      <c r="DI1042" s="69" t="str">
        <f t="shared" si="74"/>
        <v/>
      </c>
      <c r="DJ1042" s="70"/>
      <c r="DK1042" s="65">
        <f t="shared" ref="DK1042:DK1045" si="7436">IF(A1042 =2014,U1042,"")</f>
        <v>0</v>
      </c>
      <c r="DL1042" s="51" t="str">
        <f t="shared" ref="DL1042:DL1045" si="7437">IF(A1042 =2015,U1042,"")</f>
        <v/>
      </c>
      <c r="DM1042" s="51" t="str">
        <f t="shared" ref="DM1042:DM1045" si="7438">IF(A1042 =2016,U1042,"")</f>
        <v/>
      </c>
      <c r="DN1042" s="51" t="str">
        <f t="shared" ref="DN1042:DN1045" si="7439">IF(A1042 =2017,U1042,"")</f>
        <v/>
      </c>
      <c r="DO1042" s="69" t="str">
        <f t="shared" si="79"/>
        <v/>
      </c>
      <c r="DP1042" s="51"/>
      <c r="DQ1042" s="51"/>
      <c r="DR1042" s="51"/>
      <c r="DS1042" s="51"/>
      <c r="DT1042" s="51"/>
      <c r="DU1042" s="181"/>
    </row>
    <row r="1043" spans="1:125" ht="15" x14ac:dyDescent="0.25">
      <c r="A1043" s="50">
        <v>2015</v>
      </c>
      <c r="B1043" s="51" t="s">
        <v>1084</v>
      </c>
      <c r="C1043" s="50" t="s">
        <v>1085</v>
      </c>
      <c r="D1043" s="53" t="s">
        <v>347</v>
      </c>
      <c r="E1043" s="50" t="s">
        <v>364</v>
      </c>
      <c r="F1043" s="54">
        <v>103673</v>
      </c>
      <c r="G1043" s="54" t="s">
        <v>364</v>
      </c>
      <c r="H1043" s="54">
        <v>108484</v>
      </c>
      <c r="I1043" s="55">
        <v>718477</v>
      </c>
      <c r="J1043" s="50"/>
      <c r="K1043" s="50" t="s">
        <v>2032</v>
      </c>
      <c r="L1043" s="58" t="s">
        <v>2032</v>
      </c>
      <c r="M1043" s="58" t="s">
        <v>2032</v>
      </c>
      <c r="N1043" s="58" t="s">
        <v>2032</v>
      </c>
      <c r="O1043" s="58" t="s">
        <v>2032</v>
      </c>
      <c r="P1043" s="59"/>
      <c r="Q1043" s="60">
        <v>204575</v>
      </c>
      <c r="R1043" s="60">
        <v>154679</v>
      </c>
      <c r="S1043" s="60">
        <v>78089</v>
      </c>
      <c r="T1043" s="60">
        <v>415126</v>
      </c>
      <c r="U1043" s="60">
        <v>0</v>
      </c>
      <c r="V1043" s="79"/>
      <c r="W1043" s="90">
        <f t="shared" si="6033"/>
        <v>852469</v>
      </c>
      <c r="X1043" s="101">
        <v>0</v>
      </c>
      <c r="Y1043" s="50"/>
      <c r="Z1043" s="50" t="s">
        <v>347</v>
      </c>
      <c r="AA1043" s="51" t="str">
        <f t="shared" si="7402"/>
        <v/>
      </c>
      <c r="AB1043" s="68" t="str">
        <f t="shared" si="7403"/>
        <v/>
      </c>
      <c r="AC1043" s="68" t="str">
        <f t="shared" si="7404"/>
        <v/>
      </c>
      <c r="AD1043" s="68" t="str">
        <f t="shared" si="7405"/>
        <v/>
      </c>
      <c r="AE1043" s="68" t="str">
        <f t="shared" si="7406"/>
        <v/>
      </c>
      <c r="AF1043" s="68" t="str">
        <f t="shared" si="7407"/>
        <v/>
      </c>
      <c r="AG1043" s="67" t="str">
        <f t="shared" si="7"/>
        <v/>
      </c>
      <c r="AH1043" s="51"/>
      <c r="AI1043" s="80">
        <f t="shared" si="8"/>
        <v>103673</v>
      </c>
      <c r="AJ1043" s="68">
        <f t="shared" si="9"/>
        <v>718477</v>
      </c>
      <c r="AK1043" s="68">
        <f t="shared" si="10"/>
        <v>204575</v>
      </c>
      <c r="AL1043" s="68">
        <f t="shared" si="11"/>
        <v>154679</v>
      </c>
      <c r="AM1043" s="68">
        <f t="shared" si="12"/>
        <v>78089</v>
      </c>
      <c r="AN1043" s="68">
        <f t="shared" si="13"/>
        <v>415126</v>
      </c>
      <c r="AO1043" s="67">
        <f t="shared" si="14"/>
        <v>0</v>
      </c>
      <c r="AP1043" s="51"/>
      <c r="AQ1043" s="51" t="str">
        <f t="shared" si="15"/>
        <v/>
      </c>
      <c r="AR1043" s="68" t="str">
        <f t="shared" si="16"/>
        <v/>
      </c>
      <c r="AS1043" s="68" t="str">
        <f t="shared" si="17"/>
        <v/>
      </c>
      <c r="AT1043" s="68" t="str">
        <f t="shared" si="18"/>
        <v/>
      </c>
      <c r="AU1043" s="68" t="str">
        <f t="shared" si="19"/>
        <v/>
      </c>
      <c r="AV1043" s="68" t="str">
        <f t="shared" si="20"/>
        <v/>
      </c>
      <c r="AW1043" s="67" t="str">
        <f t="shared" si="21"/>
        <v/>
      </c>
      <c r="AX1043" s="51"/>
      <c r="AY1043" s="51" t="str">
        <f t="shared" si="22"/>
        <v/>
      </c>
      <c r="AZ1043" s="68" t="str">
        <f t="shared" si="23"/>
        <v/>
      </c>
      <c r="BA1043" s="68" t="str">
        <f t="shared" si="24"/>
        <v/>
      </c>
      <c r="BB1043" s="68" t="str">
        <f t="shared" si="25"/>
        <v/>
      </c>
      <c r="BC1043" s="68" t="str">
        <f t="shared" si="26"/>
        <v/>
      </c>
      <c r="BD1043" s="68" t="str">
        <f t="shared" si="27"/>
        <v/>
      </c>
      <c r="BE1043" s="68" t="str">
        <f t="shared" si="28"/>
        <v/>
      </c>
      <c r="BF1043" s="51"/>
      <c r="BG1043" s="69" t="str">
        <f t="shared" si="29"/>
        <v/>
      </c>
      <c r="BH1043" s="67" t="str">
        <f t="shared" si="30"/>
        <v/>
      </c>
      <c r="BI1043" s="67" t="str">
        <f t="shared" si="31"/>
        <v/>
      </c>
      <c r="BJ1043" s="67" t="str">
        <f t="shared" si="32"/>
        <v/>
      </c>
      <c r="BK1043" s="67" t="str">
        <f t="shared" si="33"/>
        <v/>
      </c>
      <c r="BL1043" s="67" t="str">
        <f t="shared" si="34"/>
        <v/>
      </c>
      <c r="BM1043" s="65" t="str">
        <f t="shared" si="35"/>
        <v/>
      </c>
      <c r="BN1043" s="51"/>
      <c r="BO1043" s="51" t="str">
        <f t="shared" si="7408"/>
        <v/>
      </c>
      <c r="BP1043" s="71">
        <f t="shared" si="7409"/>
        <v>103673</v>
      </c>
      <c r="BQ1043" s="51" t="str">
        <f t="shared" si="7410"/>
        <v/>
      </c>
      <c r="BR1043" s="51" t="str">
        <f t="shared" si="7411"/>
        <v/>
      </c>
      <c r="BS1043" s="69" t="str">
        <f t="shared" si="2920"/>
        <v/>
      </c>
      <c r="BT1043" s="51"/>
      <c r="BU1043" s="68" t="str">
        <f t="shared" si="7412"/>
        <v/>
      </c>
      <c r="BV1043" s="65">
        <f t="shared" si="7413"/>
        <v>718477</v>
      </c>
      <c r="BW1043" s="68" t="str">
        <f t="shared" si="7414"/>
        <v/>
      </c>
      <c r="BX1043" s="68" t="str">
        <f t="shared" si="7415"/>
        <v/>
      </c>
      <c r="BY1043" s="67" t="str">
        <f t="shared" si="44"/>
        <v/>
      </c>
      <c r="BZ1043" s="68"/>
      <c r="CA1043" s="65" t="str">
        <f t="shared" si="45"/>
        <v/>
      </c>
      <c r="CB1043" s="67">
        <f t="shared" si="46"/>
        <v>0</v>
      </c>
      <c r="CC1043" s="67" t="str">
        <f t="shared" si="47"/>
        <v/>
      </c>
      <c r="CD1043" s="67" t="str">
        <f t="shared" si="48"/>
        <v/>
      </c>
      <c r="CE1043" s="67" t="str">
        <f t="shared" si="49"/>
        <v/>
      </c>
      <c r="CF1043" s="68"/>
      <c r="CG1043" s="68" t="str">
        <f t="shared" si="7416"/>
        <v/>
      </c>
      <c r="CH1043" s="65">
        <f t="shared" si="7417"/>
        <v>852469</v>
      </c>
      <c r="CI1043" s="68" t="str">
        <f t="shared" si="7418"/>
        <v/>
      </c>
      <c r="CJ1043" s="68" t="str">
        <f t="shared" si="7419"/>
        <v/>
      </c>
      <c r="CK1043" s="67" t="str">
        <f t="shared" si="54"/>
        <v/>
      </c>
      <c r="CL1043" s="68"/>
      <c r="CM1043" s="68" t="str">
        <f t="shared" si="7420"/>
        <v/>
      </c>
      <c r="CN1043" s="65">
        <f t="shared" si="7421"/>
        <v>204575</v>
      </c>
      <c r="CO1043" s="68" t="str">
        <f t="shared" si="7422"/>
        <v/>
      </c>
      <c r="CP1043" s="68" t="str">
        <f t="shared" si="7423"/>
        <v/>
      </c>
      <c r="CQ1043" s="67" t="str">
        <f t="shared" si="59"/>
        <v/>
      </c>
      <c r="CR1043" s="68"/>
      <c r="CS1043" s="68" t="str">
        <f t="shared" si="7424"/>
        <v/>
      </c>
      <c r="CT1043" s="65">
        <f t="shared" si="7425"/>
        <v>154679</v>
      </c>
      <c r="CU1043" s="68" t="str">
        <f t="shared" si="7426"/>
        <v/>
      </c>
      <c r="CV1043" s="68" t="str">
        <f t="shared" si="7427"/>
        <v/>
      </c>
      <c r="CW1043" s="67" t="str">
        <f t="shared" si="64"/>
        <v/>
      </c>
      <c r="CX1043" s="68"/>
      <c r="CY1043" s="68" t="str">
        <f t="shared" si="7428"/>
        <v/>
      </c>
      <c r="CZ1043" s="65">
        <f t="shared" si="7429"/>
        <v>78089</v>
      </c>
      <c r="DA1043" s="68" t="str">
        <f t="shared" si="7430"/>
        <v/>
      </c>
      <c r="DB1043" s="68" t="str">
        <f t="shared" si="7431"/>
        <v/>
      </c>
      <c r="DC1043" s="67" t="str">
        <f t="shared" si="69"/>
        <v/>
      </c>
      <c r="DD1043" s="68"/>
      <c r="DE1043" s="68" t="str">
        <f t="shared" si="7432"/>
        <v/>
      </c>
      <c r="DF1043" s="65">
        <f t="shared" si="7433"/>
        <v>415126</v>
      </c>
      <c r="DG1043" s="51" t="str">
        <f t="shared" si="7434"/>
        <v/>
      </c>
      <c r="DH1043" s="51" t="str">
        <f t="shared" si="7435"/>
        <v/>
      </c>
      <c r="DI1043" s="69" t="str">
        <f t="shared" si="74"/>
        <v/>
      </c>
      <c r="DJ1043" s="51"/>
      <c r="DK1043" s="51" t="str">
        <f t="shared" si="7436"/>
        <v/>
      </c>
      <c r="DL1043" s="65">
        <f t="shared" si="7437"/>
        <v>0</v>
      </c>
      <c r="DM1043" s="51" t="str">
        <f t="shared" si="7438"/>
        <v/>
      </c>
      <c r="DN1043" s="51" t="str">
        <f t="shared" si="7439"/>
        <v/>
      </c>
      <c r="DO1043" s="69" t="str">
        <f t="shared" si="79"/>
        <v/>
      </c>
      <c r="DP1043" s="51"/>
      <c r="DQ1043" s="51"/>
      <c r="DR1043" s="51"/>
      <c r="DS1043" s="51"/>
      <c r="DT1043" s="51"/>
      <c r="DU1043" s="181"/>
    </row>
    <row r="1044" spans="1:125" ht="15" x14ac:dyDescent="0.25">
      <c r="A1044" s="50">
        <v>2016</v>
      </c>
      <c r="B1044" s="51" t="s">
        <v>1084</v>
      </c>
      <c r="C1044" s="50" t="s">
        <v>1085</v>
      </c>
      <c r="D1044" s="53" t="s">
        <v>347</v>
      </c>
      <c r="E1044" s="50" t="s">
        <v>364</v>
      </c>
      <c r="F1044" s="54">
        <v>110939</v>
      </c>
      <c r="G1044" s="54" t="s">
        <v>364</v>
      </c>
      <c r="H1044" s="54">
        <v>109044</v>
      </c>
      <c r="I1044" s="55">
        <v>790158</v>
      </c>
      <c r="J1044" s="50"/>
      <c r="K1044" s="50" t="s">
        <v>2032</v>
      </c>
      <c r="L1044" s="58" t="s">
        <v>2032</v>
      </c>
      <c r="M1044" s="58" t="s">
        <v>2032</v>
      </c>
      <c r="N1044" s="58" t="s">
        <v>2032</v>
      </c>
      <c r="O1044" s="58" t="s">
        <v>2032</v>
      </c>
      <c r="P1044" s="59"/>
      <c r="Q1044" s="60">
        <v>335567</v>
      </c>
      <c r="R1044" s="60">
        <v>370862</v>
      </c>
      <c r="S1044" s="60">
        <v>83729</v>
      </c>
      <c r="T1044" s="60">
        <v>0</v>
      </c>
      <c r="U1044" s="60">
        <v>0</v>
      </c>
      <c r="V1044" s="79"/>
      <c r="W1044" s="90">
        <f t="shared" si="6033"/>
        <v>790158</v>
      </c>
      <c r="X1044" s="101">
        <v>65109</v>
      </c>
      <c r="Y1044" s="50"/>
      <c r="Z1044" s="50" t="s">
        <v>347</v>
      </c>
      <c r="AA1044" s="51" t="str">
        <f t="shared" si="7402"/>
        <v/>
      </c>
      <c r="AB1044" s="68" t="str">
        <f t="shared" si="7403"/>
        <v/>
      </c>
      <c r="AC1044" s="68" t="str">
        <f t="shared" si="7404"/>
        <v/>
      </c>
      <c r="AD1044" s="68" t="str">
        <f t="shared" si="7405"/>
        <v/>
      </c>
      <c r="AE1044" s="68" t="str">
        <f t="shared" si="7406"/>
        <v/>
      </c>
      <c r="AF1044" s="68" t="str">
        <f t="shared" si="7407"/>
        <v/>
      </c>
      <c r="AG1044" s="67" t="str">
        <f t="shared" si="7"/>
        <v/>
      </c>
      <c r="AH1044" s="51"/>
      <c r="AI1044" s="51" t="str">
        <f t="shared" si="8"/>
        <v/>
      </c>
      <c r="AJ1044" s="68" t="str">
        <f t="shared" si="9"/>
        <v/>
      </c>
      <c r="AK1044" s="68" t="str">
        <f t="shared" si="10"/>
        <v/>
      </c>
      <c r="AL1044" s="68" t="str">
        <f t="shared" si="11"/>
        <v/>
      </c>
      <c r="AM1044" s="68" t="str">
        <f t="shared" si="12"/>
        <v/>
      </c>
      <c r="AN1044" s="68" t="str">
        <f t="shared" si="13"/>
        <v/>
      </c>
      <c r="AO1044" s="67" t="str">
        <f t="shared" si="14"/>
        <v/>
      </c>
      <c r="AP1044" s="51"/>
      <c r="AQ1044" s="80">
        <f t="shared" si="15"/>
        <v>110939</v>
      </c>
      <c r="AR1044" s="68">
        <f t="shared" si="16"/>
        <v>790158</v>
      </c>
      <c r="AS1044" s="68">
        <f t="shared" si="17"/>
        <v>335567</v>
      </c>
      <c r="AT1044" s="68">
        <f t="shared" si="18"/>
        <v>370862</v>
      </c>
      <c r="AU1044" s="68">
        <f t="shared" si="19"/>
        <v>83729</v>
      </c>
      <c r="AV1044" s="68">
        <f t="shared" si="20"/>
        <v>0</v>
      </c>
      <c r="AW1044" s="67">
        <f t="shared" si="21"/>
        <v>65109</v>
      </c>
      <c r="AX1044" s="51"/>
      <c r="AY1044" s="51" t="str">
        <f t="shared" si="22"/>
        <v/>
      </c>
      <c r="AZ1044" s="68" t="str">
        <f t="shared" si="23"/>
        <v/>
      </c>
      <c r="BA1044" s="68" t="str">
        <f t="shared" si="24"/>
        <v/>
      </c>
      <c r="BB1044" s="68" t="str">
        <f t="shared" si="25"/>
        <v/>
      </c>
      <c r="BC1044" s="68" t="str">
        <f t="shared" si="26"/>
        <v/>
      </c>
      <c r="BD1044" s="68" t="str">
        <f t="shared" si="27"/>
        <v/>
      </c>
      <c r="BE1044" s="68" t="str">
        <f t="shared" si="28"/>
        <v/>
      </c>
      <c r="BF1044" s="51"/>
      <c r="BG1044" s="69" t="str">
        <f t="shared" si="29"/>
        <v/>
      </c>
      <c r="BH1044" s="67" t="str">
        <f t="shared" si="30"/>
        <v/>
      </c>
      <c r="BI1044" s="67" t="str">
        <f t="shared" si="31"/>
        <v/>
      </c>
      <c r="BJ1044" s="67" t="str">
        <f t="shared" si="32"/>
        <v/>
      </c>
      <c r="BK1044" s="67" t="str">
        <f t="shared" si="33"/>
        <v/>
      </c>
      <c r="BL1044" s="67" t="str">
        <f t="shared" si="34"/>
        <v/>
      </c>
      <c r="BM1044" s="65" t="str">
        <f t="shared" si="35"/>
        <v/>
      </c>
      <c r="BN1044" s="51"/>
      <c r="BO1044" s="51" t="str">
        <f t="shared" si="7408"/>
        <v/>
      </c>
      <c r="BP1044" s="51" t="str">
        <f t="shared" si="7409"/>
        <v/>
      </c>
      <c r="BQ1044" s="71">
        <f t="shared" si="7410"/>
        <v>110939</v>
      </c>
      <c r="BR1044" s="51" t="str">
        <f t="shared" si="7411"/>
        <v/>
      </c>
      <c r="BS1044" s="69" t="str">
        <f t="shared" si="2920"/>
        <v/>
      </c>
      <c r="BT1044" s="51"/>
      <c r="BU1044" s="68" t="str">
        <f t="shared" si="7412"/>
        <v/>
      </c>
      <c r="BV1044" s="68" t="str">
        <f t="shared" si="7413"/>
        <v/>
      </c>
      <c r="BW1044" s="65">
        <f t="shared" si="7414"/>
        <v>790158</v>
      </c>
      <c r="BX1044" s="68" t="str">
        <f t="shared" si="7415"/>
        <v/>
      </c>
      <c r="BY1044" s="67" t="str">
        <f t="shared" si="44"/>
        <v/>
      </c>
      <c r="BZ1044" s="68"/>
      <c r="CA1044" s="65" t="str">
        <f t="shared" si="45"/>
        <v/>
      </c>
      <c r="CB1044" s="67" t="str">
        <f t="shared" si="46"/>
        <v/>
      </c>
      <c r="CC1044" s="67">
        <f t="shared" si="47"/>
        <v>65109</v>
      </c>
      <c r="CD1044" s="67" t="str">
        <f t="shared" si="48"/>
        <v/>
      </c>
      <c r="CE1044" s="67" t="str">
        <f t="shared" si="49"/>
        <v/>
      </c>
      <c r="CF1044" s="68"/>
      <c r="CG1044" s="68" t="str">
        <f t="shared" si="7416"/>
        <v/>
      </c>
      <c r="CH1044" s="68" t="str">
        <f t="shared" si="7417"/>
        <v/>
      </c>
      <c r="CI1044" s="65">
        <f t="shared" si="7418"/>
        <v>790158</v>
      </c>
      <c r="CJ1044" s="68" t="str">
        <f t="shared" si="7419"/>
        <v/>
      </c>
      <c r="CK1044" s="67" t="str">
        <f t="shared" si="54"/>
        <v/>
      </c>
      <c r="CL1044" s="68"/>
      <c r="CM1044" s="68" t="str">
        <f t="shared" si="7420"/>
        <v/>
      </c>
      <c r="CN1044" s="68" t="str">
        <f t="shared" si="7421"/>
        <v/>
      </c>
      <c r="CO1044" s="65">
        <f t="shared" si="7422"/>
        <v>335567</v>
      </c>
      <c r="CP1044" s="68" t="str">
        <f t="shared" si="7423"/>
        <v/>
      </c>
      <c r="CQ1044" s="67" t="str">
        <f t="shared" si="59"/>
        <v/>
      </c>
      <c r="CR1044" s="68"/>
      <c r="CS1044" s="68" t="str">
        <f t="shared" si="7424"/>
        <v/>
      </c>
      <c r="CT1044" s="68" t="str">
        <f t="shared" si="7425"/>
        <v/>
      </c>
      <c r="CU1044" s="65">
        <f t="shared" si="7426"/>
        <v>370862</v>
      </c>
      <c r="CV1044" s="68" t="str">
        <f t="shared" si="7427"/>
        <v/>
      </c>
      <c r="CW1044" s="67" t="str">
        <f t="shared" si="64"/>
        <v/>
      </c>
      <c r="CX1044" s="68"/>
      <c r="CY1044" s="68" t="str">
        <f t="shared" si="7428"/>
        <v/>
      </c>
      <c r="CZ1044" s="68" t="str">
        <f t="shared" si="7429"/>
        <v/>
      </c>
      <c r="DA1044" s="65">
        <f t="shared" si="7430"/>
        <v>83729</v>
      </c>
      <c r="DB1044" s="68" t="str">
        <f t="shared" si="7431"/>
        <v/>
      </c>
      <c r="DC1044" s="67" t="str">
        <f t="shared" si="69"/>
        <v/>
      </c>
      <c r="DD1044" s="68"/>
      <c r="DE1044" s="68" t="str">
        <f t="shared" si="7432"/>
        <v/>
      </c>
      <c r="DF1044" s="51" t="str">
        <f t="shared" si="7433"/>
        <v/>
      </c>
      <c r="DG1044" s="65">
        <f t="shared" si="7434"/>
        <v>0</v>
      </c>
      <c r="DH1044" s="51" t="str">
        <f t="shared" si="7435"/>
        <v/>
      </c>
      <c r="DI1044" s="69" t="str">
        <f t="shared" si="74"/>
        <v/>
      </c>
      <c r="DJ1044" s="51"/>
      <c r="DK1044" s="51" t="str">
        <f t="shared" si="7436"/>
        <v/>
      </c>
      <c r="DL1044" s="51" t="str">
        <f t="shared" si="7437"/>
        <v/>
      </c>
      <c r="DM1044" s="65">
        <f t="shared" si="7438"/>
        <v>0</v>
      </c>
      <c r="DN1044" s="51" t="str">
        <f t="shared" si="7439"/>
        <v/>
      </c>
      <c r="DO1044" s="69" t="str">
        <f t="shared" si="79"/>
        <v/>
      </c>
      <c r="DP1044" s="51"/>
      <c r="DQ1044" s="51"/>
      <c r="DR1044" s="51"/>
      <c r="DS1044" s="51"/>
      <c r="DT1044" s="51"/>
      <c r="DU1044" s="181"/>
    </row>
    <row r="1045" spans="1:125" ht="15" x14ac:dyDescent="0.25">
      <c r="A1045" s="50">
        <v>2017</v>
      </c>
      <c r="B1045" s="51" t="s">
        <v>1084</v>
      </c>
      <c r="C1045" s="50" t="s">
        <v>1085</v>
      </c>
      <c r="D1045" s="53" t="s">
        <v>347</v>
      </c>
      <c r="E1045" s="50" t="s">
        <v>364</v>
      </c>
      <c r="F1045" s="54">
        <v>108078</v>
      </c>
      <c r="G1045" s="54" t="s">
        <v>364</v>
      </c>
      <c r="H1045" s="54">
        <v>108113</v>
      </c>
      <c r="I1045" s="55">
        <v>781109</v>
      </c>
      <c r="J1045" s="50"/>
      <c r="K1045" s="50" t="s">
        <v>2032</v>
      </c>
      <c r="L1045" s="58" t="s">
        <v>2032</v>
      </c>
      <c r="M1045" s="58" t="s">
        <v>2032</v>
      </c>
      <c r="N1045" s="58" t="s">
        <v>2032</v>
      </c>
      <c r="O1045" s="58" t="s">
        <v>2032</v>
      </c>
      <c r="P1045" s="59"/>
      <c r="Q1045" s="60">
        <v>0</v>
      </c>
      <c r="R1045" s="60">
        <v>334387</v>
      </c>
      <c r="S1045" s="60">
        <v>75860</v>
      </c>
      <c r="T1045" s="60">
        <v>370862</v>
      </c>
      <c r="U1045" s="60">
        <v>0</v>
      </c>
      <c r="V1045" s="79"/>
      <c r="W1045" s="90">
        <f t="shared" si="6033"/>
        <v>781109</v>
      </c>
      <c r="X1045" s="101">
        <v>0</v>
      </c>
      <c r="Y1045" s="50"/>
      <c r="Z1045" s="50" t="s">
        <v>347</v>
      </c>
      <c r="AA1045" s="51" t="str">
        <f t="shared" si="7402"/>
        <v/>
      </c>
      <c r="AB1045" s="68" t="str">
        <f t="shared" si="7403"/>
        <v/>
      </c>
      <c r="AC1045" s="68" t="str">
        <f t="shared" si="7404"/>
        <v/>
      </c>
      <c r="AD1045" s="68" t="str">
        <f t="shared" si="7405"/>
        <v/>
      </c>
      <c r="AE1045" s="68" t="str">
        <f t="shared" si="7406"/>
        <v/>
      </c>
      <c r="AF1045" s="68" t="str">
        <f t="shared" si="7407"/>
        <v/>
      </c>
      <c r="AG1045" s="67" t="str">
        <f t="shared" si="7"/>
        <v/>
      </c>
      <c r="AH1045" s="51"/>
      <c r="AI1045" s="51" t="str">
        <f t="shared" si="8"/>
        <v/>
      </c>
      <c r="AJ1045" s="68" t="str">
        <f t="shared" si="9"/>
        <v/>
      </c>
      <c r="AK1045" s="68" t="str">
        <f t="shared" si="10"/>
        <v/>
      </c>
      <c r="AL1045" s="68" t="str">
        <f t="shared" si="11"/>
        <v/>
      </c>
      <c r="AM1045" s="68" t="str">
        <f t="shared" si="12"/>
        <v/>
      </c>
      <c r="AN1045" s="68" t="str">
        <f t="shared" si="13"/>
        <v/>
      </c>
      <c r="AO1045" s="67" t="str">
        <f t="shared" si="14"/>
        <v/>
      </c>
      <c r="AP1045" s="51"/>
      <c r="AQ1045" s="51" t="str">
        <f t="shared" si="15"/>
        <v/>
      </c>
      <c r="AR1045" s="68" t="str">
        <f t="shared" si="16"/>
        <v/>
      </c>
      <c r="AS1045" s="68" t="str">
        <f t="shared" si="17"/>
        <v/>
      </c>
      <c r="AT1045" s="68" t="str">
        <f t="shared" si="18"/>
        <v/>
      </c>
      <c r="AU1045" s="68" t="str">
        <f t="shared" si="19"/>
        <v/>
      </c>
      <c r="AV1045" s="68" t="str">
        <f t="shared" si="20"/>
        <v/>
      </c>
      <c r="AW1045" s="67" t="str">
        <f t="shared" si="21"/>
        <v/>
      </c>
      <c r="AX1045" s="51"/>
      <c r="AY1045" s="80">
        <f t="shared" si="22"/>
        <v>108078</v>
      </c>
      <c r="AZ1045" s="68">
        <f t="shared" si="23"/>
        <v>781109</v>
      </c>
      <c r="BA1045" s="68">
        <f t="shared" si="24"/>
        <v>0</v>
      </c>
      <c r="BB1045" s="68">
        <f t="shared" si="25"/>
        <v>334387</v>
      </c>
      <c r="BC1045" s="68">
        <f t="shared" si="26"/>
        <v>75860</v>
      </c>
      <c r="BD1045" s="68">
        <f t="shared" si="27"/>
        <v>370862</v>
      </c>
      <c r="BE1045" s="68">
        <f t="shared" si="28"/>
        <v>0</v>
      </c>
      <c r="BF1045" s="51"/>
      <c r="BG1045" s="69" t="str">
        <f t="shared" si="29"/>
        <v/>
      </c>
      <c r="BH1045" s="67" t="str">
        <f t="shared" si="30"/>
        <v/>
      </c>
      <c r="BI1045" s="67" t="str">
        <f t="shared" si="31"/>
        <v/>
      </c>
      <c r="BJ1045" s="67" t="str">
        <f t="shared" si="32"/>
        <v/>
      </c>
      <c r="BK1045" s="67" t="str">
        <f t="shared" si="33"/>
        <v/>
      </c>
      <c r="BL1045" s="67" t="str">
        <f t="shared" si="34"/>
        <v/>
      </c>
      <c r="BM1045" s="65" t="str">
        <f t="shared" si="35"/>
        <v/>
      </c>
      <c r="BN1045" s="51"/>
      <c r="BO1045" s="51" t="str">
        <f t="shared" si="7408"/>
        <v/>
      </c>
      <c r="BP1045" s="51" t="str">
        <f t="shared" si="7409"/>
        <v/>
      </c>
      <c r="BQ1045" s="51" t="str">
        <f t="shared" si="7410"/>
        <v/>
      </c>
      <c r="BR1045" s="71">
        <f t="shared" si="7411"/>
        <v>108078</v>
      </c>
      <c r="BS1045" s="69" t="str">
        <f t="shared" si="2920"/>
        <v/>
      </c>
      <c r="BT1045" s="51"/>
      <c r="BU1045" s="68" t="str">
        <f t="shared" si="7412"/>
        <v/>
      </c>
      <c r="BV1045" s="68" t="str">
        <f t="shared" si="7413"/>
        <v/>
      </c>
      <c r="BW1045" s="68" t="str">
        <f t="shared" si="7414"/>
        <v/>
      </c>
      <c r="BX1045" s="65">
        <f t="shared" si="7415"/>
        <v>781109</v>
      </c>
      <c r="BY1045" s="67" t="str">
        <f t="shared" si="44"/>
        <v/>
      </c>
      <c r="BZ1045" s="68"/>
      <c r="CA1045" s="65" t="str">
        <f t="shared" si="45"/>
        <v/>
      </c>
      <c r="CB1045" s="67" t="str">
        <f t="shared" si="46"/>
        <v/>
      </c>
      <c r="CC1045" s="67" t="str">
        <f t="shared" si="47"/>
        <v/>
      </c>
      <c r="CD1045" s="67">
        <f t="shared" si="48"/>
        <v>0</v>
      </c>
      <c r="CE1045" s="67" t="str">
        <f t="shared" si="49"/>
        <v/>
      </c>
      <c r="CF1045" s="68"/>
      <c r="CG1045" s="68" t="str">
        <f t="shared" si="7416"/>
        <v/>
      </c>
      <c r="CH1045" s="68" t="str">
        <f t="shared" si="7417"/>
        <v/>
      </c>
      <c r="CI1045" s="68" t="str">
        <f t="shared" si="7418"/>
        <v/>
      </c>
      <c r="CJ1045" s="65">
        <f t="shared" si="7419"/>
        <v>781109</v>
      </c>
      <c r="CK1045" s="67" t="str">
        <f t="shared" si="54"/>
        <v/>
      </c>
      <c r="CL1045" s="68"/>
      <c r="CM1045" s="68" t="str">
        <f t="shared" si="7420"/>
        <v/>
      </c>
      <c r="CN1045" s="68" t="str">
        <f t="shared" si="7421"/>
        <v/>
      </c>
      <c r="CO1045" s="68" t="str">
        <f t="shared" si="7422"/>
        <v/>
      </c>
      <c r="CP1045" s="65">
        <f t="shared" si="7423"/>
        <v>0</v>
      </c>
      <c r="CQ1045" s="67" t="str">
        <f t="shared" si="59"/>
        <v/>
      </c>
      <c r="CR1045" s="68"/>
      <c r="CS1045" s="68" t="str">
        <f t="shared" si="7424"/>
        <v/>
      </c>
      <c r="CT1045" s="68" t="str">
        <f t="shared" si="7425"/>
        <v/>
      </c>
      <c r="CU1045" s="68" t="str">
        <f t="shared" si="7426"/>
        <v/>
      </c>
      <c r="CV1045" s="65">
        <f t="shared" si="7427"/>
        <v>334387</v>
      </c>
      <c r="CW1045" s="67" t="str">
        <f t="shared" si="64"/>
        <v/>
      </c>
      <c r="CX1045" s="68"/>
      <c r="CY1045" s="68" t="str">
        <f t="shared" si="7428"/>
        <v/>
      </c>
      <c r="CZ1045" s="68" t="str">
        <f t="shared" si="7429"/>
        <v/>
      </c>
      <c r="DA1045" s="68" t="str">
        <f t="shared" si="7430"/>
        <v/>
      </c>
      <c r="DB1045" s="65">
        <f t="shared" si="7431"/>
        <v>75860</v>
      </c>
      <c r="DC1045" s="67" t="str">
        <f t="shared" si="69"/>
        <v/>
      </c>
      <c r="DD1045" s="68"/>
      <c r="DE1045" s="68" t="str">
        <f t="shared" si="7432"/>
        <v/>
      </c>
      <c r="DF1045" s="51" t="str">
        <f t="shared" si="7433"/>
        <v/>
      </c>
      <c r="DG1045" s="51" t="str">
        <f t="shared" si="7434"/>
        <v/>
      </c>
      <c r="DH1045" s="65">
        <f t="shared" si="7435"/>
        <v>370862</v>
      </c>
      <c r="DI1045" s="69" t="str">
        <f t="shared" si="74"/>
        <v/>
      </c>
      <c r="DJ1045" s="51"/>
      <c r="DK1045" s="51" t="str">
        <f t="shared" si="7436"/>
        <v/>
      </c>
      <c r="DL1045" s="51" t="str">
        <f t="shared" si="7437"/>
        <v/>
      </c>
      <c r="DM1045" s="51" t="str">
        <f t="shared" si="7438"/>
        <v/>
      </c>
      <c r="DN1045" s="65">
        <f t="shared" si="7439"/>
        <v>0</v>
      </c>
      <c r="DO1045" s="69" t="str">
        <f t="shared" si="79"/>
        <v/>
      </c>
      <c r="DP1045" s="51"/>
      <c r="DQ1045" s="51"/>
      <c r="DR1045" s="51"/>
      <c r="DS1045" s="51"/>
      <c r="DT1045" s="51"/>
      <c r="DU1045" s="181"/>
    </row>
    <row r="1046" spans="1:125" ht="15" x14ac:dyDescent="0.25">
      <c r="A1046" s="56">
        <v>2018</v>
      </c>
      <c r="B1046" s="51" t="s">
        <v>1084</v>
      </c>
      <c r="C1046" s="50" t="s">
        <v>1085</v>
      </c>
      <c r="D1046" s="170" t="s">
        <v>347</v>
      </c>
      <c r="E1046" s="50" t="s">
        <v>364</v>
      </c>
      <c r="F1046" s="89">
        <v>88236</v>
      </c>
      <c r="G1046" s="89">
        <v>0</v>
      </c>
      <c r="H1046" s="89">
        <v>99620</v>
      </c>
      <c r="I1046" s="90">
        <v>866061</v>
      </c>
      <c r="J1046" s="50"/>
      <c r="K1046" s="50" t="s">
        <v>2032</v>
      </c>
      <c r="L1046" s="58"/>
      <c r="M1046" s="58"/>
      <c r="N1046" s="58"/>
      <c r="O1046" s="58"/>
      <c r="P1046" s="91"/>
      <c r="Q1046" s="92">
        <v>168195</v>
      </c>
      <c r="R1046" s="92">
        <v>157999</v>
      </c>
      <c r="S1046" s="92">
        <v>165367</v>
      </c>
      <c r="T1046" s="92">
        <v>374500</v>
      </c>
      <c r="U1046" s="94"/>
      <c r="V1046" s="94"/>
      <c r="W1046" s="90">
        <f t="shared" si="6033"/>
        <v>866061</v>
      </c>
      <c r="X1046" s="101">
        <v>0</v>
      </c>
      <c r="Y1046" s="50"/>
      <c r="Z1046" s="50"/>
      <c r="AA1046" s="51"/>
      <c r="AB1046" s="68"/>
      <c r="AC1046" s="68"/>
      <c r="AD1046" s="68"/>
      <c r="AE1046" s="68"/>
      <c r="AF1046" s="68"/>
      <c r="AG1046" s="67" t="str">
        <f t="shared" si="7"/>
        <v/>
      </c>
      <c r="AH1046" s="51"/>
      <c r="AI1046" s="51" t="str">
        <f t="shared" si="8"/>
        <v/>
      </c>
      <c r="AJ1046" s="68" t="str">
        <f t="shared" si="9"/>
        <v/>
      </c>
      <c r="AK1046" s="68" t="str">
        <f t="shared" si="10"/>
        <v/>
      </c>
      <c r="AL1046" s="68" t="str">
        <f t="shared" si="11"/>
        <v/>
      </c>
      <c r="AM1046" s="68" t="str">
        <f t="shared" si="12"/>
        <v/>
      </c>
      <c r="AN1046" s="68" t="str">
        <f t="shared" si="13"/>
        <v/>
      </c>
      <c r="AO1046" s="67" t="str">
        <f t="shared" si="14"/>
        <v/>
      </c>
      <c r="AP1046" s="51"/>
      <c r="AQ1046" s="51" t="str">
        <f t="shared" si="15"/>
        <v/>
      </c>
      <c r="AR1046" s="68" t="str">
        <f t="shared" si="16"/>
        <v/>
      </c>
      <c r="AS1046" s="68" t="str">
        <f t="shared" si="17"/>
        <v/>
      </c>
      <c r="AT1046" s="68" t="str">
        <f t="shared" si="18"/>
        <v/>
      </c>
      <c r="AU1046" s="68" t="str">
        <f t="shared" si="19"/>
        <v/>
      </c>
      <c r="AV1046" s="68" t="str">
        <f t="shared" si="20"/>
        <v/>
      </c>
      <c r="AW1046" s="67" t="str">
        <f t="shared" si="21"/>
        <v/>
      </c>
      <c r="AX1046" s="51"/>
      <c r="AY1046" s="51" t="str">
        <f t="shared" si="22"/>
        <v/>
      </c>
      <c r="AZ1046" s="68" t="str">
        <f t="shared" si="23"/>
        <v/>
      </c>
      <c r="BA1046" s="68" t="str">
        <f t="shared" si="24"/>
        <v/>
      </c>
      <c r="BB1046" s="68" t="str">
        <f t="shared" si="25"/>
        <v/>
      </c>
      <c r="BC1046" s="68" t="str">
        <f t="shared" si="26"/>
        <v/>
      </c>
      <c r="BD1046" s="68" t="str">
        <f t="shared" si="27"/>
        <v/>
      </c>
      <c r="BE1046" s="68" t="str">
        <f t="shared" si="28"/>
        <v/>
      </c>
      <c r="BF1046" s="51"/>
      <c r="BG1046" s="96">
        <f t="shared" si="29"/>
        <v>88236</v>
      </c>
      <c r="BH1046" s="67">
        <f t="shared" si="30"/>
        <v>866061</v>
      </c>
      <c r="BI1046" s="67">
        <f t="shared" si="31"/>
        <v>168195</v>
      </c>
      <c r="BJ1046" s="67">
        <f t="shared" si="32"/>
        <v>157999</v>
      </c>
      <c r="BK1046" s="67">
        <f t="shared" si="33"/>
        <v>165367</v>
      </c>
      <c r="BL1046" s="67">
        <f t="shared" si="34"/>
        <v>374500</v>
      </c>
      <c r="BM1046" s="65">
        <f t="shared" si="35"/>
        <v>0</v>
      </c>
      <c r="BN1046" s="70"/>
      <c r="BO1046" s="70"/>
      <c r="BP1046" s="51"/>
      <c r="BQ1046" s="51"/>
      <c r="BR1046" s="51"/>
      <c r="BS1046" s="96">
        <f t="shared" si="2920"/>
        <v>88236</v>
      </c>
      <c r="BT1046" s="70"/>
      <c r="BU1046" s="65"/>
      <c r="BV1046" s="68"/>
      <c r="BW1046" s="68"/>
      <c r="BX1046" s="68"/>
      <c r="BY1046" s="67">
        <f t="shared" si="44"/>
        <v>866061</v>
      </c>
      <c r="BZ1046" s="65"/>
      <c r="CA1046" s="65" t="str">
        <f t="shared" si="45"/>
        <v/>
      </c>
      <c r="CB1046" s="67" t="str">
        <f t="shared" si="46"/>
        <v/>
      </c>
      <c r="CC1046" s="67" t="str">
        <f t="shared" si="47"/>
        <v/>
      </c>
      <c r="CD1046" s="67" t="str">
        <f t="shared" si="48"/>
        <v/>
      </c>
      <c r="CE1046" s="67">
        <f t="shared" si="49"/>
        <v>0</v>
      </c>
      <c r="CF1046" s="65"/>
      <c r="CG1046" s="65"/>
      <c r="CH1046" s="68"/>
      <c r="CI1046" s="68"/>
      <c r="CJ1046" s="68"/>
      <c r="CK1046" s="67">
        <f t="shared" si="54"/>
        <v>866061</v>
      </c>
      <c r="CL1046" s="65"/>
      <c r="CM1046" s="65"/>
      <c r="CN1046" s="68"/>
      <c r="CO1046" s="68"/>
      <c r="CP1046" s="68"/>
      <c r="CQ1046" s="67">
        <f t="shared" si="59"/>
        <v>168195</v>
      </c>
      <c r="CR1046" s="65"/>
      <c r="CS1046" s="65"/>
      <c r="CT1046" s="68"/>
      <c r="CU1046" s="68"/>
      <c r="CV1046" s="68"/>
      <c r="CW1046" s="67">
        <f t="shared" si="64"/>
        <v>157999</v>
      </c>
      <c r="CX1046" s="65"/>
      <c r="CY1046" s="65"/>
      <c r="CZ1046" s="68"/>
      <c r="DA1046" s="68"/>
      <c r="DB1046" s="68"/>
      <c r="DC1046" s="67">
        <f t="shared" si="69"/>
        <v>165367</v>
      </c>
      <c r="DD1046" s="65"/>
      <c r="DE1046" s="65"/>
      <c r="DF1046" s="51"/>
      <c r="DG1046" s="51"/>
      <c r="DH1046" s="51"/>
      <c r="DI1046" s="67">
        <f t="shared" si="74"/>
        <v>374500</v>
      </c>
      <c r="DJ1046" s="70"/>
      <c r="DK1046" s="70"/>
      <c r="DL1046" s="51"/>
      <c r="DM1046" s="51"/>
      <c r="DN1046" s="51"/>
      <c r="DO1046" s="67">
        <f t="shared" si="79"/>
        <v>168195</v>
      </c>
      <c r="DP1046" s="51"/>
      <c r="DQ1046" s="51"/>
      <c r="DR1046" s="51"/>
      <c r="DS1046" s="51"/>
      <c r="DT1046" s="51"/>
      <c r="DU1046" s="181"/>
    </row>
    <row r="1047" spans="1:125" ht="15" x14ac:dyDescent="0.25">
      <c r="A1047" s="50"/>
      <c r="B1047" s="51"/>
      <c r="C1047" s="50"/>
      <c r="D1047" s="53"/>
      <c r="E1047" s="50"/>
      <c r="F1047" s="54"/>
      <c r="G1047" s="54"/>
      <c r="H1047" s="54"/>
      <c r="I1047" s="55"/>
      <c r="J1047" s="50"/>
      <c r="K1047" s="50" t="s">
        <v>2032</v>
      </c>
      <c r="L1047" s="58"/>
      <c r="M1047" s="58"/>
      <c r="N1047" s="58"/>
      <c r="O1047" s="58"/>
      <c r="P1047" s="59"/>
      <c r="Q1047" s="60"/>
      <c r="R1047" s="60"/>
      <c r="S1047" s="60"/>
      <c r="T1047" s="60"/>
      <c r="U1047" s="60"/>
      <c r="V1047" s="79"/>
      <c r="W1047" s="90">
        <f t="shared" si="6033"/>
        <v>0</v>
      </c>
      <c r="X1047" s="101"/>
      <c r="Y1047" s="50"/>
      <c r="Z1047" s="50"/>
      <c r="AA1047" s="51"/>
      <c r="AB1047" s="68"/>
      <c r="AC1047" s="68"/>
      <c r="AD1047" s="68"/>
      <c r="AE1047" s="68"/>
      <c r="AF1047" s="68"/>
      <c r="AG1047" s="67" t="str">
        <f t="shared" si="7"/>
        <v/>
      </c>
      <c r="AH1047" s="51"/>
      <c r="AI1047" s="51" t="str">
        <f t="shared" si="8"/>
        <v/>
      </c>
      <c r="AJ1047" s="68" t="str">
        <f t="shared" si="9"/>
        <v/>
      </c>
      <c r="AK1047" s="68" t="str">
        <f t="shared" si="10"/>
        <v/>
      </c>
      <c r="AL1047" s="68" t="str">
        <f t="shared" si="11"/>
        <v/>
      </c>
      <c r="AM1047" s="68" t="str">
        <f t="shared" si="12"/>
        <v/>
      </c>
      <c r="AN1047" s="68" t="str">
        <f t="shared" si="13"/>
        <v/>
      </c>
      <c r="AO1047" s="67" t="str">
        <f t="shared" si="14"/>
        <v/>
      </c>
      <c r="AP1047" s="51"/>
      <c r="AQ1047" s="51" t="str">
        <f t="shared" si="15"/>
        <v/>
      </c>
      <c r="AR1047" s="68" t="str">
        <f t="shared" si="16"/>
        <v/>
      </c>
      <c r="AS1047" s="68" t="str">
        <f t="shared" si="17"/>
        <v/>
      </c>
      <c r="AT1047" s="68" t="str">
        <f t="shared" si="18"/>
        <v/>
      </c>
      <c r="AU1047" s="68" t="str">
        <f t="shared" si="19"/>
        <v/>
      </c>
      <c r="AV1047" s="68" t="str">
        <f t="shared" si="20"/>
        <v/>
      </c>
      <c r="AW1047" s="67" t="str">
        <f t="shared" si="21"/>
        <v/>
      </c>
      <c r="AX1047" s="51"/>
      <c r="AY1047" s="51" t="str">
        <f t="shared" si="22"/>
        <v/>
      </c>
      <c r="AZ1047" s="68" t="str">
        <f t="shared" si="23"/>
        <v/>
      </c>
      <c r="BA1047" s="68" t="str">
        <f t="shared" si="24"/>
        <v/>
      </c>
      <c r="BB1047" s="68" t="str">
        <f t="shared" si="25"/>
        <v/>
      </c>
      <c r="BC1047" s="68" t="str">
        <f t="shared" si="26"/>
        <v/>
      </c>
      <c r="BD1047" s="68" t="str">
        <f t="shared" si="27"/>
        <v/>
      </c>
      <c r="BE1047" s="68" t="str">
        <f t="shared" si="28"/>
        <v/>
      </c>
      <c r="BF1047" s="51"/>
      <c r="BG1047" s="69" t="str">
        <f t="shared" si="29"/>
        <v/>
      </c>
      <c r="BH1047" s="67" t="str">
        <f t="shared" si="30"/>
        <v/>
      </c>
      <c r="BI1047" s="67" t="str">
        <f t="shared" si="31"/>
        <v/>
      </c>
      <c r="BJ1047" s="67" t="str">
        <f t="shared" si="32"/>
        <v/>
      </c>
      <c r="BK1047" s="67" t="str">
        <f t="shared" si="33"/>
        <v/>
      </c>
      <c r="BL1047" s="67" t="str">
        <f t="shared" si="34"/>
        <v/>
      </c>
      <c r="BM1047" s="65" t="str">
        <f t="shared" si="35"/>
        <v/>
      </c>
      <c r="BN1047" s="70"/>
      <c r="BO1047" s="70"/>
      <c r="BP1047" s="51"/>
      <c r="BQ1047" s="51"/>
      <c r="BR1047" s="51"/>
      <c r="BS1047" s="69" t="str">
        <f t="shared" si="2920"/>
        <v/>
      </c>
      <c r="BT1047" s="70"/>
      <c r="BU1047" s="65"/>
      <c r="BV1047" s="68"/>
      <c r="BW1047" s="68"/>
      <c r="BX1047" s="68"/>
      <c r="BY1047" s="67" t="str">
        <f t="shared" si="44"/>
        <v/>
      </c>
      <c r="BZ1047" s="65"/>
      <c r="CA1047" s="65" t="str">
        <f t="shared" si="45"/>
        <v/>
      </c>
      <c r="CB1047" s="67" t="str">
        <f t="shared" si="46"/>
        <v/>
      </c>
      <c r="CC1047" s="67" t="str">
        <f t="shared" si="47"/>
        <v/>
      </c>
      <c r="CD1047" s="67" t="str">
        <f t="shared" si="48"/>
        <v/>
      </c>
      <c r="CE1047" s="67" t="str">
        <f t="shared" si="49"/>
        <v/>
      </c>
      <c r="CF1047" s="65"/>
      <c r="CG1047" s="65"/>
      <c r="CH1047" s="68"/>
      <c r="CI1047" s="68"/>
      <c r="CJ1047" s="68"/>
      <c r="CK1047" s="67" t="str">
        <f t="shared" si="54"/>
        <v/>
      </c>
      <c r="CL1047" s="65"/>
      <c r="CM1047" s="65"/>
      <c r="CN1047" s="68"/>
      <c r="CO1047" s="68"/>
      <c r="CP1047" s="68"/>
      <c r="CQ1047" s="67" t="str">
        <f t="shared" si="59"/>
        <v/>
      </c>
      <c r="CR1047" s="65"/>
      <c r="CS1047" s="65"/>
      <c r="CT1047" s="68"/>
      <c r="CU1047" s="68"/>
      <c r="CV1047" s="68"/>
      <c r="CW1047" s="67" t="str">
        <f t="shared" si="64"/>
        <v/>
      </c>
      <c r="CX1047" s="65"/>
      <c r="CY1047" s="65"/>
      <c r="CZ1047" s="68"/>
      <c r="DA1047" s="68"/>
      <c r="DB1047" s="68"/>
      <c r="DC1047" s="67" t="str">
        <f t="shared" si="69"/>
        <v/>
      </c>
      <c r="DD1047" s="65"/>
      <c r="DE1047" s="65"/>
      <c r="DF1047" s="51"/>
      <c r="DG1047" s="51"/>
      <c r="DH1047" s="51"/>
      <c r="DI1047" s="69" t="str">
        <f t="shared" si="74"/>
        <v/>
      </c>
      <c r="DJ1047" s="70"/>
      <c r="DK1047" s="70"/>
      <c r="DL1047" s="51"/>
      <c r="DM1047" s="51"/>
      <c r="DN1047" s="51"/>
      <c r="DO1047" s="69" t="str">
        <f t="shared" si="79"/>
        <v/>
      </c>
      <c r="DP1047" s="51"/>
      <c r="DQ1047" s="51"/>
      <c r="DR1047" s="51"/>
      <c r="DS1047" s="51"/>
      <c r="DT1047" s="51"/>
      <c r="DU1047" s="181"/>
    </row>
    <row r="1048" spans="1:125" ht="15" x14ac:dyDescent="0.25">
      <c r="A1048" s="50">
        <v>2014</v>
      </c>
      <c r="B1048" s="51" t="s">
        <v>884</v>
      </c>
      <c r="C1048" s="50" t="s">
        <v>165</v>
      </c>
      <c r="D1048" s="53" t="s">
        <v>166</v>
      </c>
      <c r="E1048" s="50" t="s">
        <v>364</v>
      </c>
      <c r="F1048" s="54">
        <v>617412</v>
      </c>
      <c r="G1048" s="54" t="s">
        <v>364</v>
      </c>
      <c r="H1048" s="54">
        <v>2133691</v>
      </c>
      <c r="I1048" s="55">
        <v>8828005</v>
      </c>
      <c r="J1048" s="50"/>
      <c r="K1048" s="50" t="s">
        <v>2032</v>
      </c>
      <c r="L1048" s="58" t="s">
        <v>2032</v>
      </c>
      <c r="M1048" s="58" t="s">
        <v>2032</v>
      </c>
      <c r="N1048" s="58" t="s">
        <v>2032</v>
      </c>
      <c r="O1048" s="58" t="s">
        <v>2032</v>
      </c>
      <c r="P1048" s="59"/>
      <c r="Q1048" s="60">
        <v>4103657</v>
      </c>
      <c r="R1048" s="60">
        <v>1014098</v>
      </c>
      <c r="S1048" s="60">
        <v>968147</v>
      </c>
      <c r="T1048" s="60">
        <v>1778924</v>
      </c>
      <c r="U1048" s="60">
        <v>963179</v>
      </c>
      <c r="V1048" s="79"/>
      <c r="W1048" s="90">
        <f t="shared" si="6033"/>
        <v>8828005</v>
      </c>
      <c r="X1048" s="101">
        <v>1753661</v>
      </c>
      <c r="Y1048" s="50" t="s">
        <v>167</v>
      </c>
      <c r="Z1048" s="50" t="s">
        <v>166</v>
      </c>
      <c r="AA1048" s="51" t="str">
        <f t="shared" ref="AA1048:AA1051" si="7440">IF(A1048 =2014,IF(Y1048 ="",F1048,""),"")</f>
        <v/>
      </c>
      <c r="AB1048" s="68" t="str">
        <f t="shared" ref="AB1048:AB1051" si="7441">IF(A1048 =2014,IF(Y1048 ="",I1048,""),"")</f>
        <v/>
      </c>
      <c r="AC1048" s="68" t="str">
        <f t="shared" ref="AC1048:AC1051" si="7442">IF(A1048 =2014,IF(Y1048 ="",Q1048,""),"")</f>
        <v/>
      </c>
      <c r="AD1048" s="68" t="str">
        <f t="shared" ref="AD1048:AD1051" si="7443">IF(A1048 =2014,IF(Y1048 ="",R1048,""),"")</f>
        <v/>
      </c>
      <c r="AE1048" s="68" t="str">
        <f t="shared" ref="AE1048:AE1051" si="7444">IF(A1048 =2014,IF(Y1048 ="",S1048,""),"")</f>
        <v/>
      </c>
      <c r="AF1048" s="68" t="str">
        <f t="shared" ref="AF1048:AF1051" si="7445">IF(A1048 =2014,IF(Y1048 ="",T1048+U1048,""),"")</f>
        <v/>
      </c>
      <c r="AG1048" s="67" t="str">
        <f t="shared" si="7"/>
        <v/>
      </c>
      <c r="AH1048" s="51"/>
      <c r="AI1048" s="51" t="str">
        <f t="shared" si="8"/>
        <v/>
      </c>
      <c r="AJ1048" s="68" t="str">
        <f t="shared" si="9"/>
        <v/>
      </c>
      <c r="AK1048" s="68" t="str">
        <f t="shared" si="10"/>
        <v/>
      </c>
      <c r="AL1048" s="68" t="str">
        <f t="shared" si="11"/>
        <v/>
      </c>
      <c r="AM1048" s="68" t="str">
        <f t="shared" si="12"/>
        <v/>
      </c>
      <c r="AN1048" s="68" t="str">
        <f t="shared" si="13"/>
        <v/>
      </c>
      <c r="AO1048" s="67" t="str">
        <f t="shared" si="14"/>
        <v/>
      </c>
      <c r="AP1048" s="51"/>
      <c r="AQ1048" s="51" t="str">
        <f t="shared" si="15"/>
        <v/>
      </c>
      <c r="AR1048" s="68" t="str">
        <f t="shared" si="16"/>
        <v/>
      </c>
      <c r="AS1048" s="68" t="str">
        <f t="shared" si="17"/>
        <v/>
      </c>
      <c r="AT1048" s="68" t="str">
        <f t="shared" si="18"/>
        <v/>
      </c>
      <c r="AU1048" s="68" t="str">
        <f t="shared" si="19"/>
        <v/>
      </c>
      <c r="AV1048" s="68" t="str">
        <f t="shared" si="20"/>
        <v/>
      </c>
      <c r="AW1048" s="67" t="str">
        <f t="shared" si="21"/>
        <v/>
      </c>
      <c r="AX1048" s="51"/>
      <c r="AY1048" s="51" t="str">
        <f t="shared" si="22"/>
        <v/>
      </c>
      <c r="AZ1048" s="68" t="str">
        <f t="shared" si="23"/>
        <v/>
      </c>
      <c r="BA1048" s="68" t="str">
        <f t="shared" si="24"/>
        <v/>
      </c>
      <c r="BB1048" s="68" t="str">
        <f t="shared" si="25"/>
        <v/>
      </c>
      <c r="BC1048" s="68" t="str">
        <f t="shared" si="26"/>
        <v/>
      </c>
      <c r="BD1048" s="68" t="str">
        <f t="shared" si="27"/>
        <v/>
      </c>
      <c r="BE1048" s="68" t="str">
        <f t="shared" si="28"/>
        <v/>
      </c>
      <c r="BF1048" s="51"/>
      <c r="BG1048" s="69" t="str">
        <f t="shared" si="29"/>
        <v/>
      </c>
      <c r="BH1048" s="67" t="str">
        <f t="shared" si="30"/>
        <v/>
      </c>
      <c r="BI1048" s="67" t="str">
        <f t="shared" si="31"/>
        <v/>
      </c>
      <c r="BJ1048" s="67" t="str">
        <f t="shared" si="32"/>
        <v/>
      </c>
      <c r="BK1048" s="67" t="str">
        <f t="shared" si="33"/>
        <v/>
      </c>
      <c r="BL1048" s="67" t="str">
        <f t="shared" si="34"/>
        <v/>
      </c>
      <c r="BM1048" s="65" t="str">
        <f t="shared" si="35"/>
        <v/>
      </c>
      <c r="BN1048" s="70"/>
      <c r="BO1048" s="71">
        <f t="shared" ref="BO1048:BO1051" si="7446">IF(A1048 =2014,F1048,"")</f>
        <v>617412</v>
      </c>
      <c r="BP1048" s="51" t="str">
        <f t="shared" ref="BP1048:BP1051" si="7447">IF(A1048 =2015,F1048,"")</f>
        <v/>
      </c>
      <c r="BQ1048" s="51" t="str">
        <f t="shared" ref="BQ1048:BQ1051" si="7448">IF(A1048 =2016,F1048,"")</f>
        <v/>
      </c>
      <c r="BR1048" s="51" t="str">
        <f t="shared" ref="BR1048:BR1051" si="7449">IF(A1048 =2017,F1048,"")</f>
        <v/>
      </c>
      <c r="BS1048" s="69" t="str">
        <f t="shared" si="2920"/>
        <v/>
      </c>
      <c r="BT1048" s="70"/>
      <c r="BU1048" s="65">
        <f t="shared" ref="BU1048:BU1051" si="7450">IF(A1048 =2014,I1048,"")</f>
        <v>8828005</v>
      </c>
      <c r="BV1048" s="68" t="str">
        <f t="shared" ref="BV1048:BV1051" si="7451">IF(A1048 =2015,I1048,"")</f>
        <v/>
      </c>
      <c r="BW1048" s="68" t="str">
        <f t="shared" ref="BW1048:BW1051" si="7452">IF(A1048 =2016,I1048,"")</f>
        <v/>
      </c>
      <c r="BX1048" s="68" t="str">
        <f t="shared" ref="BX1048:BX1051" si="7453">IF(A1048 =2017,I1048,"")</f>
        <v/>
      </c>
      <c r="BY1048" s="67" t="str">
        <f t="shared" si="44"/>
        <v/>
      </c>
      <c r="BZ1048" s="65"/>
      <c r="CA1048" s="65">
        <f t="shared" si="45"/>
        <v>1753661</v>
      </c>
      <c r="CB1048" s="67" t="str">
        <f t="shared" si="46"/>
        <v/>
      </c>
      <c r="CC1048" s="67" t="str">
        <f t="shared" si="47"/>
        <v/>
      </c>
      <c r="CD1048" s="67" t="str">
        <f t="shared" si="48"/>
        <v/>
      </c>
      <c r="CE1048" s="67" t="str">
        <f t="shared" si="49"/>
        <v/>
      </c>
      <c r="CF1048" s="65"/>
      <c r="CG1048" s="65">
        <f t="shared" ref="CG1048:CG1051" si="7454">IF(A1048 =2014,Q1048+R1048+S1048+T1048+U1048,"")</f>
        <v>8828005</v>
      </c>
      <c r="CH1048" s="68" t="str">
        <f t="shared" ref="CH1048:CH1051" si="7455">IF(A1048 =2015,Q1048+R1048+S1048+T1048+U1048,"")</f>
        <v/>
      </c>
      <c r="CI1048" s="68" t="str">
        <f t="shared" ref="CI1048:CI1051" si="7456">IF(A1048 =2016,Q1048+R1048+S1048+T1048+U1048,"")</f>
        <v/>
      </c>
      <c r="CJ1048" s="68" t="str">
        <f t="shared" ref="CJ1048:CJ1051" si="7457">IF(A1048 =2017,Q1048+R1048+S1048+T1048+U1048,"")</f>
        <v/>
      </c>
      <c r="CK1048" s="67" t="str">
        <f t="shared" si="54"/>
        <v/>
      </c>
      <c r="CL1048" s="65"/>
      <c r="CM1048" s="65">
        <f t="shared" ref="CM1048:CM1051" si="7458">IF(A1048 =2014,Q1048,"")</f>
        <v>4103657</v>
      </c>
      <c r="CN1048" s="68" t="str">
        <f t="shared" ref="CN1048:CN1051" si="7459">IF(A1048 =2015,Q1048,"")</f>
        <v/>
      </c>
      <c r="CO1048" s="68" t="str">
        <f t="shared" ref="CO1048:CO1051" si="7460">IF(A1048 =2016,Q1048,"")</f>
        <v/>
      </c>
      <c r="CP1048" s="68" t="str">
        <f t="shared" ref="CP1048:CP1051" si="7461">IF(A1048 =2017,Q1048,"")</f>
        <v/>
      </c>
      <c r="CQ1048" s="67" t="str">
        <f t="shared" si="59"/>
        <v/>
      </c>
      <c r="CR1048" s="65"/>
      <c r="CS1048" s="65">
        <f t="shared" ref="CS1048:CS1051" si="7462">IF(A1048 =2014,R1048,"")</f>
        <v>1014098</v>
      </c>
      <c r="CT1048" s="68" t="str">
        <f t="shared" ref="CT1048:CT1051" si="7463">IF(A1048 =2015,R1048,"")</f>
        <v/>
      </c>
      <c r="CU1048" s="68" t="str">
        <f t="shared" ref="CU1048:CU1051" si="7464">IF(A1048 =2016,R1048,"")</f>
        <v/>
      </c>
      <c r="CV1048" s="68" t="str">
        <f t="shared" ref="CV1048:CV1051" si="7465">IF(A1048 =2017,R1048,"")</f>
        <v/>
      </c>
      <c r="CW1048" s="67" t="str">
        <f t="shared" si="64"/>
        <v/>
      </c>
      <c r="CX1048" s="65"/>
      <c r="CY1048" s="65">
        <f t="shared" ref="CY1048:CY1051" si="7466">IF(A1048 =2014,S1048,"")</f>
        <v>968147</v>
      </c>
      <c r="CZ1048" s="68" t="str">
        <f t="shared" ref="CZ1048:CZ1051" si="7467">IF(A1048 =2015,S1048,"")</f>
        <v/>
      </c>
      <c r="DA1048" s="68" t="str">
        <f t="shared" ref="DA1048:DA1051" si="7468">IF(A1048 =2016,S1048,"")</f>
        <v/>
      </c>
      <c r="DB1048" s="68" t="str">
        <f t="shared" ref="DB1048:DB1051" si="7469">IF(A1048 =2017,S1048,"")</f>
        <v/>
      </c>
      <c r="DC1048" s="67" t="str">
        <f t="shared" si="69"/>
        <v/>
      </c>
      <c r="DD1048" s="65"/>
      <c r="DE1048" s="65">
        <f t="shared" ref="DE1048:DE1051" si="7470">IF(A1048 =2014,T1048,"")</f>
        <v>1778924</v>
      </c>
      <c r="DF1048" s="51" t="str">
        <f t="shared" ref="DF1048:DF1051" si="7471">IF(A1048 =2015,T1048,"")</f>
        <v/>
      </c>
      <c r="DG1048" s="51" t="str">
        <f t="shared" ref="DG1048:DG1051" si="7472">IF(A1048 =2016,T1048,"")</f>
        <v/>
      </c>
      <c r="DH1048" s="51" t="str">
        <f t="shared" ref="DH1048:DH1051" si="7473">IF(A1048 =2017,T1048,"")</f>
        <v/>
      </c>
      <c r="DI1048" s="69" t="str">
        <f t="shared" si="74"/>
        <v/>
      </c>
      <c r="DJ1048" s="70"/>
      <c r="DK1048" s="65">
        <f t="shared" ref="DK1048:DK1051" si="7474">IF(A1048 =2014,U1048,"")</f>
        <v>963179</v>
      </c>
      <c r="DL1048" s="51" t="str">
        <f t="shared" ref="DL1048:DL1051" si="7475">IF(A1048 =2015,U1048,"")</f>
        <v/>
      </c>
      <c r="DM1048" s="51" t="str">
        <f t="shared" ref="DM1048:DM1051" si="7476">IF(A1048 =2016,U1048,"")</f>
        <v/>
      </c>
      <c r="DN1048" s="51" t="str">
        <f t="shared" ref="DN1048:DN1051" si="7477">IF(A1048 =2017,U1048,"")</f>
        <v/>
      </c>
      <c r="DO1048" s="69" t="str">
        <f t="shared" si="79"/>
        <v/>
      </c>
      <c r="DP1048" s="51"/>
      <c r="DQ1048" s="51"/>
      <c r="DR1048" s="51"/>
      <c r="DS1048" s="51"/>
      <c r="DT1048" s="51"/>
      <c r="DU1048" s="181"/>
    </row>
    <row r="1049" spans="1:125" ht="15" x14ac:dyDescent="0.25">
      <c r="A1049" s="50">
        <v>2015</v>
      </c>
      <c r="B1049" s="51" t="s">
        <v>884</v>
      </c>
      <c r="C1049" s="50" t="s">
        <v>165</v>
      </c>
      <c r="D1049" s="53" t="s">
        <v>166</v>
      </c>
      <c r="E1049" s="50" t="s">
        <v>364</v>
      </c>
      <c r="F1049" s="54">
        <v>596902</v>
      </c>
      <c r="G1049" s="54" t="s">
        <v>364</v>
      </c>
      <c r="H1049" s="54">
        <v>2283884</v>
      </c>
      <c r="I1049" s="55">
        <v>13434969</v>
      </c>
      <c r="J1049" s="50"/>
      <c r="K1049" s="50" t="s">
        <v>2032</v>
      </c>
      <c r="L1049" s="58" t="s">
        <v>2032</v>
      </c>
      <c r="M1049" s="58" t="s">
        <v>2032</v>
      </c>
      <c r="N1049" s="58" t="s">
        <v>2032</v>
      </c>
      <c r="O1049" s="58" t="s">
        <v>2032</v>
      </c>
      <c r="P1049" s="59"/>
      <c r="Q1049" s="60">
        <v>5061943</v>
      </c>
      <c r="R1049" s="60">
        <v>963970</v>
      </c>
      <c r="S1049" s="60">
        <v>982451</v>
      </c>
      <c r="T1049" s="60">
        <v>6426605</v>
      </c>
      <c r="U1049" s="60">
        <v>123518</v>
      </c>
      <c r="V1049" s="79"/>
      <c r="W1049" s="90">
        <f t="shared" si="6033"/>
        <v>13558487</v>
      </c>
      <c r="X1049" s="101">
        <v>6879759</v>
      </c>
      <c r="Y1049" s="50" t="s">
        <v>167</v>
      </c>
      <c r="Z1049" s="50" t="s">
        <v>166</v>
      </c>
      <c r="AA1049" s="51" t="str">
        <f t="shared" si="7440"/>
        <v/>
      </c>
      <c r="AB1049" s="68" t="str">
        <f t="shared" si="7441"/>
        <v/>
      </c>
      <c r="AC1049" s="68" t="str">
        <f t="shared" si="7442"/>
        <v/>
      </c>
      <c r="AD1049" s="68" t="str">
        <f t="shared" si="7443"/>
        <v/>
      </c>
      <c r="AE1049" s="68" t="str">
        <f t="shared" si="7444"/>
        <v/>
      </c>
      <c r="AF1049" s="68" t="str">
        <f t="shared" si="7445"/>
        <v/>
      </c>
      <c r="AG1049" s="67" t="str">
        <f t="shared" si="7"/>
        <v/>
      </c>
      <c r="AH1049" s="51"/>
      <c r="AI1049" s="51" t="str">
        <f t="shared" si="8"/>
        <v/>
      </c>
      <c r="AJ1049" s="68" t="str">
        <f t="shared" si="9"/>
        <v/>
      </c>
      <c r="AK1049" s="68" t="str">
        <f t="shared" si="10"/>
        <v/>
      </c>
      <c r="AL1049" s="68" t="str">
        <f t="shared" si="11"/>
        <v/>
      </c>
      <c r="AM1049" s="68" t="str">
        <f t="shared" si="12"/>
        <v/>
      </c>
      <c r="AN1049" s="68" t="str">
        <f t="shared" si="13"/>
        <v/>
      </c>
      <c r="AO1049" s="67" t="str">
        <f t="shared" si="14"/>
        <v/>
      </c>
      <c r="AP1049" s="51"/>
      <c r="AQ1049" s="51" t="str">
        <f t="shared" si="15"/>
        <v/>
      </c>
      <c r="AR1049" s="68" t="str">
        <f t="shared" si="16"/>
        <v/>
      </c>
      <c r="AS1049" s="68" t="str">
        <f t="shared" si="17"/>
        <v/>
      </c>
      <c r="AT1049" s="68" t="str">
        <f t="shared" si="18"/>
        <v/>
      </c>
      <c r="AU1049" s="68" t="str">
        <f t="shared" si="19"/>
        <v/>
      </c>
      <c r="AV1049" s="68" t="str">
        <f t="shared" si="20"/>
        <v/>
      </c>
      <c r="AW1049" s="67" t="str">
        <f t="shared" si="21"/>
        <v/>
      </c>
      <c r="AX1049" s="51"/>
      <c r="AY1049" s="51" t="str">
        <f t="shared" si="22"/>
        <v/>
      </c>
      <c r="AZ1049" s="68" t="str">
        <f t="shared" si="23"/>
        <v/>
      </c>
      <c r="BA1049" s="68" t="str">
        <f t="shared" si="24"/>
        <v/>
      </c>
      <c r="BB1049" s="68" t="str">
        <f t="shared" si="25"/>
        <v/>
      </c>
      <c r="BC1049" s="68" t="str">
        <f t="shared" si="26"/>
        <v/>
      </c>
      <c r="BD1049" s="68" t="str">
        <f t="shared" si="27"/>
        <v/>
      </c>
      <c r="BE1049" s="68" t="str">
        <f t="shared" si="28"/>
        <v/>
      </c>
      <c r="BF1049" s="51"/>
      <c r="BG1049" s="69" t="str">
        <f t="shared" si="29"/>
        <v/>
      </c>
      <c r="BH1049" s="67" t="str">
        <f t="shared" si="30"/>
        <v/>
      </c>
      <c r="BI1049" s="67" t="str">
        <f t="shared" si="31"/>
        <v/>
      </c>
      <c r="BJ1049" s="67" t="str">
        <f t="shared" si="32"/>
        <v/>
      </c>
      <c r="BK1049" s="67" t="str">
        <f t="shared" si="33"/>
        <v/>
      </c>
      <c r="BL1049" s="67" t="str">
        <f t="shared" si="34"/>
        <v/>
      </c>
      <c r="BM1049" s="65" t="str">
        <f t="shared" si="35"/>
        <v/>
      </c>
      <c r="BN1049" s="51"/>
      <c r="BO1049" s="51" t="str">
        <f t="shared" si="7446"/>
        <v/>
      </c>
      <c r="BP1049" s="71">
        <f t="shared" si="7447"/>
        <v>596902</v>
      </c>
      <c r="BQ1049" s="51" t="str">
        <f t="shared" si="7448"/>
        <v/>
      </c>
      <c r="BR1049" s="51" t="str">
        <f t="shared" si="7449"/>
        <v/>
      </c>
      <c r="BS1049" s="69" t="str">
        <f t="shared" si="2920"/>
        <v/>
      </c>
      <c r="BT1049" s="51"/>
      <c r="BU1049" s="68" t="str">
        <f t="shared" si="7450"/>
        <v/>
      </c>
      <c r="BV1049" s="65">
        <f t="shared" si="7451"/>
        <v>13434969</v>
      </c>
      <c r="BW1049" s="68" t="str">
        <f t="shared" si="7452"/>
        <v/>
      </c>
      <c r="BX1049" s="68" t="str">
        <f t="shared" si="7453"/>
        <v/>
      </c>
      <c r="BY1049" s="67" t="str">
        <f t="shared" si="44"/>
        <v/>
      </c>
      <c r="BZ1049" s="68"/>
      <c r="CA1049" s="65" t="str">
        <f t="shared" si="45"/>
        <v/>
      </c>
      <c r="CB1049" s="67">
        <f t="shared" si="46"/>
        <v>6879759</v>
      </c>
      <c r="CC1049" s="67" t="str">
        <f t="shared" si="47"/>
        <v/>
      </c>
      <c r="CD1049" s="67" t="str">
        <f t="shared" si="48"/>
        <v/>
      </c>
      <c r="CE1049" s="67" t="str">
        <f t="shared" si="49"/>
        <v/>
      </c>
      <c r="CF1049" s="68"/>
      <c r="CG1049" s="68" t="str">
        <f t="shared" si="7454"/>
        <v/>
      </c>
      <c r="CH1049" s="65">
        <f t="shared" si="7455"/>
        <v>13558487</v>
      </c>
      <c r="CI1049" s="68" t="str">
        <f t="shared" si="7456"/>
        <v/>
      </c>
      <c r="CJ1049" s="68" t="str">
        <f t="shared" si="7457"/>
        <v/>
      </c>
      <c r="CK1049" s="67" t="str">
        <f t="shared" si="54"/>
        <v/>
      </c>
      <c r="CL1049" s="68"/>
      <c r="CM1049" s="68" t="str">
        <f t="shared" si="7458"/>
        <v/>
      </c>
      <c r="CN1049" s="65">
        <f t="shared" si="7459"/>
        <v>5061943</v>
      </c>
      <c r="CO1049" s="68" t="str">
        <f t="shared" si="7460"/>
        <v/>
      </c>
      <c r="CP1049" s="68" t="str">
        <f t="shared" si="7461"/>
        <v/>
      </c>
      <c r="CQ1049" s="67" t="str">
        <f t="shared" si="59"/>
        <v/>
      </c>
      <c r="CR1049" s="68"/>
      <c r="CS1049" s="68" t="str">
        <f t="shared" si="7462"/>
        <v/>
      </c>
      <c r="CT1049" s="65">
        <f t="shared" si="7463"/>
        <v>963970</v>
      </c>
      <c r="CU1049" s="68" t="str">
        <f t="shared" si="7464"/>
        <v/>
      </c>
      <c r="CV1049" s="68" t="str">
        <f t="shared" si="7465"/>
        <v/>
      </c>
      <c r="CW1049" s="67" t="str">
        <f t="shared" si="64"/>
        <v/>
      </c>
      <c r="CX1049" s="68"/>
      <c r="CY1049" s="68" t="str">
        <f t="shared" si="7466"/>
        <v/>
      </c>
      <c r="CZ1049" s="65">
        <f t="shared" si="7467"/>
        <v>982451</v>
      </c>
      <c r="DA1049" s="68" t="str">
        <f t="shared" si="7468"/>
        <v/>
      </c>
      <c r="DB1049" s="68" t="str">
        <f t="shared" si="7469"/>
        <v/>
      </c>
      <c r="DC1049" s="67" t="str">
        <f t="shared" si="69"/>
        <v/>
      </c>
      <c r="DD1049" s="68"/>
      <c r="DE1049" s="68" t="str">
        <f t="shared" si="7470"/>
        <v/>
      </c>
      <c r="DF1049" s="65">
        <f t="shared" si="7471"/>
        <v>6426605</v>
      </c>
      <c r="DG1049" s="51" t="str">
        <f t="shared" si="7472"/>
        <v/>
      </c>
      <c r="DH1049" s="51" t="str">
        <f t="shared" si="7473"/>
        <v/>
      </c>
      <c r="DI1049" s="69" t="str">
        <f t="shared" si="74"/>
        <v/>
      </c>
      <c r="DJ1049" s="51"/>
      <c r="DK1049" s="51" t="str">
        <f t="shared" si="7474"/>
        <v/>
      </c>
      <c r="DL1049" s="65">
        <f t="shared" si="7475"/>
        <v>123518</v>
      </c>
      <c r="DM1049" s="51" t="str">
        <f t="shared" si="7476"/>
        <v/>
      </c>
      <c r="DN1049" s="51" t="str">
        <f t="shared" si="7477"/>
        <v/>
      </c>
      <c r="DO1049" s="69" t="str">
        <f t="shared" si="79"/>
        <v/>
      </c>
      <c r="DP1049" s="51"/>
      <c r="DQ1049" s="51"/>
      <c r="DR1049" s="51"/>
      <c r="DS1049" s="51"/>
      <c r="DT1049" s="51"/>
      <c r="DU1049" s="181"/>
    </row>
    <row r="1050" spans="1:125" ht="15" x14ac:dyDescent="0.25">
      <c r="A1050" s="50">
        <v>2016</v>
      </c>
      <c r="B1050" s="51" t="s">
        <v>884</v>
      </c>
      <c r="C1050" s="50" t="s">
        <v>165</v>
      </c>
      <c r="D1050" s="53" t="s">
        <v>166</v>
      </c>
      <c r="E1050" s="50" t="s">
        <v>364</v>
      </c>
      <c r="F1050" s="54">
        <v>501174</v>
      </c>
      <c r="G1050" s="54" t="s">
        <v>364</v>
      </c>
      <c r="H1050" s="54">
        <v>2264744</v>
      </c>
      <c r="I1050" s="55">
        <v>9887164</v>
      </c>
      <c r="J1050" s="50"/>
      <c r="K1050" s="50" t="s">
        <v>2032</v>
      </c>
      <c r="L1050" s="58" t="s">
        <v>2032</v>
      </c>
      <c r="M1050" s="58" t="s">
        <v>2032</v>
      </c>
      <c r="N1050" s="58" t="s">
        <v>2032</v>
      </c>
      <c r="O1050" s="58" t="s">
        <v>2032</v>
      </c>
      <c r="P1050" s="59"/>
      <c r="Q1050" s="60">
        <v>5148406</v>
      </c>
      <c r="R1050" s="60">
        <v>1175561</v>
      </c>
      <c r="S1050" s="60">
        <v>987639</v>
      </c>
      <c r="T1050" s="60">
        <v>2519649</v>
      </c>
      <c r="U1050" s="60">
        <v>524713</v>
      </c>
      <c r="V1050" s="79"/>
      <c r="W1050" s="90">
        <f t="shared" si="6033"/>
        <v>10355968</v>
      </c>
      <c r="X1050" s="101">
        <v>92306</v>
      </c>
      <c r="Y1050" s="50" t="s">
        <v>167</v>
      </c>
      <c r="Z1050" s="50" t="s">
        <v>166</v>
      </c>
      <c r="AA1050" s="51" t="str">
        <f t="shared" si="7440"/>
        <v/>
      </c>
      <c r="AB1050" s="68" t="str">
        <f t="shared" si="7441"/>
        <v/>
      </c>
      <c r="AC1050" s="68" t="str">
        <f t="shared" si="7442"/>
        <v/>
      </c>
      <c r="AD1050" s="68" t="str">
        <f t="shared" si="7443"/>
        <v/>
      </c>
      <c r="AE1050" s="68" t="str">
        <f t="shared" si="7444"/>
        <v/>
      </c>
      <c r="AF1050" s="68" t="str">
        <f t="shared" si="7445"/>
        <v/>
      </c>
      <c r="AG1050" s="67" t="str">
        <f t="shared" si="7"/>
        <v/>
      </c>
      <c r="AH1050" s="51"/>
      <c r="AI1050" s="51" t="str">
        <f t="shared" si="8"/>
        <v/>
      </c>
      <c r="AJ1050" s="68" t="str">
        <f t="shared" si="9"/>
        <v/>
      </c>
      <c r="AK1050" s="68" t="str">
        <f t="shared" si="10"/>
        <v/>
      </c>
      <c r="AL1050" s="68" t="str">
        <f t="shared" si="11"/>
        <v/>
      </c>
      <c r="AM1050" s="68" t="str">
        <f t="shared" si="12"/>
        <v/>
      </c>
      <c r="AN1050" s="68" t="str">
        <f t="shared" si="13"/>
        <v/>
      </c>
      <c r="AO1050" s="67" t="str">
        <f t="shared" si="14"/>
        <v/>
      </c>
      <c r="AP1050" s="51"/>
      <c r="AQ1050" s="51" t="str">
        <f t="shared" si="15"/>
        <v/>
      </c>
      <c r="AR1050" s="68" t="str">
        <f t="shared" si="16"/>
        <v/>
      </c>
      <c r="AS1050" s="68" t="str">
        <f t="shared" si="17"/>
        <v/>
      </c>
      <c r="AT1050" s="68" t="str">
        <f t="shared" si="18"/>
        <v/>
      </c>
      <c r="AU1050" s="68" t="str">
        <f t="shared" si="19"/>
        <v/>
      </c>
      <c r="AV1050" s="68" t="str">
        <f t="shared" si="20"/>
        <v/>
      </c>
      <c r="AW1050" s="67" t="str">
        <f t="shared" si="21"/>
        <v/>
      </c>
      <c r="AX1050" s="51"/>
      <c r="AY1050" s="51" t="str">
        <f t="shared" si="22"/>
        <v/>
      </c>
      <c r="AZ1050" s="68" t="str">
        <f t="shared" si="23"/>
        <v/>
      </c>
      <c r="BA1050" s="68" t="str">
        <f t="shared" si="24"/>
        <v/>
      </c>
      <c r="BB1050" s="68" t="str">
        <f t="shared" si="25"/>
        <v/>
      </c>
      <c r="BC1050" s="68" t="str">
        <f t="shared" si="26"/>
        <v/>
      </c>
      <c r="BD1050" s="68" t="str">
        <f t="shared" si="27"/>
        <v/>
      </c>
      <c r="BE1050" s="68" t="str">
        <f t="shared" si="28"/>
        <v/>
      </c>
      <c r="BF1050" s="51"/>
      <c r="BG1050" s="69" t="str">
        <f t="shared" si="29"/>
        <v/>
      </c>
      <c r="BH1050" s="67" t="str">
        <f t="shared" si="30"/>
        <v/>
      </c>
      <c r="BI1050" s="67" t="str">
        <f t="shared" si="31"/>
        <v/>
      </c>
      <c r="BJ1050" s="67" t="str">
        <f t="shared" si="32"/>
        <v/>
      </c>
      <c r="BK1050" s="67" t="str">
        <f t="shared" si="33"/>
        <v/>
      </c>
      <c r="BL1050" s="67" t="str">
        <f t="shared" si="34"/>
        <v/>
      </c>
      <c r="BM1050" s="65" t="str">
        <f t="shared" si="35"/>
        <v/>
      </c>
      <c r="BN1050" s="51"/>
      <c r="BO1050" s="51" t="str">
        <f t="shared" si="7446"/>
        <v/>
      </c>
      <c r="BP1050" s="51" t="str">
        <f t="shared" si="7447"/>
        <v/>
      </c>
      <c r="BQ1050" s="71">
        <f t="shared" si="7448"/>
        <v>501174</v>
      </c>
      <c r="BR1050" s="51" t="str">
        <f t="shared" si="7449"/>
        <v/>
      </c>
      <c r="BS1050" s="69" t="str">
        <f t="shared" si="2920"/>
        <v/>
      </c>
      <c r="BT1050" s="51"/>
      <c r="BU1050" s="68" t="str">
        <f t="shared" si="7450"/>
        <v/>
      </c>
      <c r="BV1050" s="68" t="str">
        <f t="shared" si="7451"/>
        <v/>
      </c>
      <c r="BW1050" s="65">
        <f t="shared" si="7452"/>
        <v>9887164</v>
      </c>
      <c r="BX1050" s="68" t="str">
        <f t="shared" si="7453"/>
        <v/>
      </c>
      <c r="BY1050" s="67" t="str">
        <f t="shared" si="44"/>
        <v/>
      </c>
      <c r="BZ1050" s="68"/>
      <c r="CA1050" s="65" t="str">
        <f t="shared" si="45"/>
        <v/>
      </c>
      <c r="CB1050" s="67" t="str">
        <f t="shared" si="46"/>
        <v/>
      </c>
      <c r="CC1050" s="67">
        <f t="shared" si="47"/>
        <v>92306</v>
      </c>
      <c r="CD1050" s="67" t="str">
        <f t="shared" si="48"/>
        <v/>
      </c>
      <c r="CE1050" s="67" t="str">
        <f t="shared" si="49"/>
        <v/>
      </c>
      <c r="CF1050" s="68"/>
      <c r="CG1050" s="68" t="str">
        <f t="shared" si="7454"/>
        <v/>
      </c>
      <c r="CH1050" s="68" t="str">
        <f t="shared" si="7455"/>
        <v/>
      </c>
      <c r="CI1050" s="65">
        <f t="shared" si="7456"/>
        <v>10355968</v>
      </c>
      <c r="CJ1050" s="68" t="str">
        <f t="shared" si="7457"/>
        <v/>
      </c>
      <c r="CK1050" s="67" t="str">
        <f t="shared" si="54"/>
        <v/>
      </c>
      <c r="CL1050" s="68"/>
      <c r="CM1050" s="68" t="str">
        <f t="shared" si="7458"/>
        <v/>
      </c>
      <c r="CN1050" s="68" t="str">
        <f t="shared" si="7459"/>
        <v/>
      </c>
      <c r="CO1050" s="65">
        <f t="shared" si="7460"/>
        <v>5148406</v>
      </c>
      <c r="CP1050" s="68" t="str">
        <f t="shared" si="7461"/>
        <v/>
      </c>
      <c r="CQ1050" s="67" t="str">
        <f t="shared" si="59"/>
        <v/>
      </c>
      <c r="CR1050" s="68"/>
      <c r="CS1050" s="68" t="str">
        <f t="shared" si="7462"/>
        <v/>
      </c>
      <c r="CT1050" s="68" t="str">
        <f t="shared" si="7463"/>
        <v/>
      </c>
      <c r="CU1050" s="65">
        <f t="shared" si="7464"/>
        <v>1175561</v>
      </c>
      <c r="CV1050" s="68" t="str">
        <f t="shared" si="7465"/>
        <v/>
      </c>
      <c r="CW1050" s="67" t="str">
        <f t="shared" si="64"/>
        <v/>
      </c>
      <c r="CX1050" s="68"/>
      <c r="CY1050" s="68" t="str">
        <f t="shared" si="7466"/>
        <v/>
      </c>
      <c r="CZ1050" s="68" t="str">
        <f t="shared" si="7467"/>
        <v/>
      </c>
      <c r="DA1050" s="65">
        <f t="shared" si="7468"/>
        <v>987639</v>
      </c>
      <c r="DB1050" s="68" t="str">
        <f t="shared" si="7469"/>
        <v/>
      </c>
      <c r="DC1050" s="67" t="str">
        <f t="shared" si="69"/>
        <v/>
      </c>
      <c r="DD1050" s="68"/>
      <c r="DE1050" s="68" t="str">
        <f t="shared" si="7470"/>
        <v/>
      </c>
      <c r="DF1050" s="51" t="str">
        <f t="shared" si="7471"/>
        <v/>
      </c>
      <c r="DG1050" s="65">
        <f t="shared" si="7472"/>
        <v>2519649</v>
      </c>
      <c r="DH1050" s="51" t="str">
        <f t="shared" si="7473"/>
        <v/>
      </c>
      <c r="DI1050" s="69" t="str">
        <f t="shared" si="74"/>
        <v/>
      </c>
      <c r="DJ1050" s="51"/>
      <c r="DK1050" s="51" t="str">
        <f t="shared" si="7474"/>
        <v/>
      </c>
      <c r="DL1050" s="51" t="str">
        <f t="shared" si="7475"/>
        <v/>
      </c>
      <c r="DM1050" s="65">
        <f t="shared" si="7476"/>
        <v>524713</v>
      </c>
      <c r="DN1050" s="51" t="str">
        <f t="shared" si="7477"/>
        <v/>
      </c>
      <c r="DO1050" s="69" t="str">
        <f t="shared" si="79"/>
        <v/>
      </c>
      <c r="DP1050" s="51"/>
      <c r="DQ1050" s="51"/>
      <c r="DR1050" s="51"/>
      <c r="DS1050" s="51"/>
      <c r="DT1050" s="51"/>
      <c r="DU1050" s="181"/>
    </row>
    <row r="1051" spans="1:125" ht="15" x14ac:dyDescent="0.25">
      <c r="A1051" s="50">
        <v>2017</v>
      </c>
      <c r="B1051" s="87" t="s">
        <v>884</v>
      </c>
      <c r="C1051" s="50" t="s">
        <v>165</v>
      </c>
      <c r="D1051" s="53" t="s">
        <v>166</v>
      </c>
      <c r="E1051" s="50" t="s">
        <v>364</v>
      </c>
      <c r="F1051" s="54">
        <v>416713</v>
      </c>
      <c r="G1051" s="54" t="s">
        <v>364</v>
      </c>
      <c r="H1051" s="54">
        <v>2261077</v>
      </c>
      <c r="I1051" s="55">
        <v>10541446</v>
      </c>
      <c r="J1051" s="50"/>
      <c r="K1051" s="50" t="s">
        <v>2032</v>
      </c>
      <c r="L1051" s="58" t="s">
        <v>2032</v>
      </c>
      <c r="M1051" s="58" t="s">
        <v>2032</v>
      </c>
      <c r="N1051" s="58" t="s">
        <v>2032</v>
      </c>
      <c r="O1051" s="58" t="s">
        <v>2032</v>
      </c>
      <c r="P1051" s="59"/>
      <c r="Q1051" s="60">
        <v>6274135</v>
      </c>
      <c r="R1051" s="60">
        <v>1472346</v>
      </c>
      <c r="S1051" s="60">
        <v>965550</v>
      </c>
      <c r="T1051" s="60">
        <v>1582134</v>
      </c>
      <c r="U1051" s="60">
        <v>253183</v>
      </c>
      <c r="V1051" s="79"/>
      <c r="W1051" s="90">
        <f t="shared" si="6033"/>
        <v>10547348</v>
      </c>
      <c r="X1051" s="101">
        <v>2188569</v>
      </c>
      <c r="Y1051" s="50" t="s">
        <v>167</v>
      </c>
      <c r="Z1051" s="50" t="s">
        <v>166</v>
      </c>
      <c r="AA1051" s="51" t="str">
        <f t="shared" si="7440"/>
        <v/>
      </c>
      <c r="AB1051" s="68" t="str">
        <f t="shared" si="7441"/>
        <v/>
      </c>
      <c r="AC1051" s="68" t="str">
        <f t="shared" si="7442"/>
        <v/>
      </c>
      <c r="AD1051" s="68" t="str">
        <f t="shared" si="7443"/>
        <v/>
      </c>
      <c r="AE1051" s="68" t="str">
        <f t="shared" si="7444"/>
        <v/>
      </c>
      <c r="AF1051" s="68" t="str">
        <f t="shared" si="7445"/>
        <v/>
      </c>
      <c r="AG1051" s="67" t="str">
        <f t="shared" si="7"/>
        <v/>
      </c>
      <c r="AH1051" s="51"/>
      <c r="AI1051" s="51" t="str">
        <f t="shared" si="8"/>
        <v/>
      </c>
      <c r="AJ1051" s="68" t="str">
        <f t="shared" si="9"/>
        <v/>
      </c>
      <c r="AK1051" s="68" t="str">
        <f t="shared" si="10"/>
        <v/>
      </c>
      <c r="AL1051" s="68" t="str">
        <f t="shared" si="11"/>
        <v/>
      </c>
      <c r="AM1051" s="68" t="str">
        <f t="shared" si="12"/>
        <v/>
      </c>
      <c r="AN1051" s="68" t="str">
        <f t="shared" si="13"/>
        <v/>
      </c>
      <c r="AO1051" s="67" t="str">
        <f t="shared" si="14"/>
        <v/>
      </c>
      <c r="AP1051" s="51"/>
      <c r="AQ1051" s="51" t="str">
        <f t="shared" si="15"/>
        <v/>
      </c>
      <c r="AR1051" s="68" t="str">
        <f t="shared" si="16"/>
        <v/>
      </c>
      <c r="AS1051" s="68" t="str">
        <f t="shared" si="17"/>
        <v/>
      </c>
      <c r="AT1051" s="68" t="str">
        <f t="shared" si="18"/>
        <v/>
      </c>
      <c r="AU1051" s="68" t="str">
        <f t="shared" si="19"/>
        <v/>
      </c>
      <c r="AV1051" s="68" t="str">
        <f t="shared" si="20"/>
        <v/>
      </c>
      <c r="AW1051" s="67" t="str">
        <f t="shared" si="21"/>
        <v/>
      </c>
      <c r="AX1051" s="51"/>
      <c r="AY1051" s="51" t="str">
        <f t="shared" si="22"/>
        <v/>
      </c>
      <c r="AZ1051" s="68" t="str">
        <f t="shared" si="23"/>
        <v/>
      </c>
      <c r="BA1051" s="68" t="str">
        <f t="shared" si="24"/>
        <v/>
      </c>
      <c r="BB1051" s="68" t="str">
        <f t="shared" si="25"/>
        <v/>
      </c>
      <c r="BC1051" s="68" t="str">
        <f t="shared" si="26"/>
        <v/>
      </c>
      <c r="BD1051" s="68" t="str">
        <f t="shared" si="27"/>
        <v/>
      </c>
      <c r="BE1051" s="68" t="str">
        <f t="shared" si="28"/>
        <v/>
      </c>
      <c r="BF1051" s="51"/>
      <c r="BG1051" s="69" t="str">
        <f t="shared" si="29"/>
        <v/>
      </c>
      <c r="BH1051" s="67" t="str">
        <f t="shared" si="30"/>
        <v/>
      </c>
      <c r="BI1051" s="67" t="str">
        <f t="shared" si="31"/>
        <v/>
      </c>
      <c r="BJ1051" s="67" t="str">
        <f t="shared" si="32"/>
        <v/>
      </c>
      <c r="BK1051" s="67" t="str">
        <f t="shared" si="33"/>
        <v/>
      </c>
      <c r="BL1051" s="67" t="str">
        <f t="shared" si="34"/>
        <v/>
      </c>
      <c r="BM1051" s="65" t="str">
        <f t="shared" si="35"/>
        <v/>
      </c>
      <c r="BN1051" s="51"/>
      <c r="BO1051" s="51" t="str">
        <f t="shared" si="7446"/>
        <v/>
      </c>
      <c r="BP1051" s="51" t="str">
        <f t="shared" si="7447"/>
        <v/>
      </c>
      <c r="BQ1051" s="51" t="str">
        <f t="shared" si="7448"/>
        <v/>
      </c>
      <c r="BR1051" s="71">
        <f t="shared" si="7449"/>
        <v>416713</v>
      </c>
      <c r="BS1051" s="69" t="str">
        <f t="shared" si="2920"/>
        <v/>
      </c>
      <c r="BT1051" s="51"/>
      <c r="BU1051" s="68" t="str">
        <f t="shared" si="7450"/>
        <v/>
      </c>
      <c r="BV1051" s="68" t="str">
        <f t="shared" si="7451"/>
        <v/>
      </c>
      <c r="BW1051" s="68" t="str">
        <f t="shared" si="7452"/>
        <v/>
      </c>
      <c r="BX1051" s="65">
        <f t="shared" si="7453"/>
        <v>10541446</v>
      </c>
      <c r="BY1051" s="67" t="str">
        <f t="shared" si="44"/>
        <v/>
      </c>
      <c r="BZ1051" s="68"/>
      <c r="CA1051" s="65" t="str">
        <f t="shared" si="45"/>
        <v/>
      </c>
      <c r="CB1051" s="67" t="str">
        <f t="shared" si="46"/>
        <v/>
      </c>
      <c r="CC1051" s="67" t="str">
        <f t="shared" si="47"/>
        <v/>
      </c>
      <c r="CD1051" s="67">
        <f t="shared" si="48"/>
        <v>2188569</v>
      </c>
      <c r="CE1051" s="67" t="str">
        <f t="shared" si="49"/>
        <v/>
      </c>
      <c r="CF1051" s="68"/>
      <c r="CG1051" s="68" t="str">
        <f t="shared" si="7454"/>
        <v/>
      </c>
      <c r="CH1051" s="68" t="str">
        <f t="shared" si="7455"/>
        <v/>
      </c>
      <c r="CI1051" s="68" t="str">
        <f t="shared" si="7456"/>
        <v/>
      </c>
      <c r="CJ1051" s="65">
        <f t="shared" si="7457"/>
        <v>10547348</v>
      </c>
      <c r="CK1051" s="67" t="str">
        <f t="shared" si="54"/>
        <v/>
      </c>
      <c r="CL1051" s="68"/>
      <c r="CM1051" s="68" t="str">
        <f t="shared" si="7458"/>
        <v/>
      </c>
      <c r="CN1051" s="68" t="str">
        <f t="shared" si="7459"/>
        <v/>
      </c>
      <c r="CO1051" s="68" t="str">
        <f t="shared" si="7460"/>
        <v/>
      </c>
      <c r="CP1051" s="65">
        <f t="shared" si="7461"/>
        <v>6274135</v>
      </c>
      <c r="CQ1051" s="67" t="str">
        <f t="shared" si="59"/>
        <v/>
      </c>
      <c r="CR1051" s="68"/>
      <c r="CS1051" s="68" t="str">
        <f t="shared" si="7462"/>
        <v/>
      </c>
      <c r="CT1051" s="68" t="str">
        <f t="shared" si="7463"/>
        <v/>
      </c>
      <c r="CU1051" s="68" t="str">
        <f t="shared" si="7464"/>
        <v/>
      </c>
      <c r="CV1051" s="65">
        <f t="shared" si="7465"/>
        <v>1472346</v>
      </c>
      <c r="CW1051" s="67" t="str">
        <f t="shared" si="64"/>
        <v/>
      </c>
      <c r="CX1051" s="68"/>
      <c r="CY1051" s="68" t="str">
        <f t="shared" si="7466"/>
        <v/>
      </c>
      <c r="CZ1051" s="68" t="str">
        <f t="shared" si="7467"/>
        <v/>
      </c>
      <c r="DA1051" s="68" t="str">
        <f t="shared" si="7468"/>
        <v/>
      </c>
      <c r="DB1051" s="65">
        <f t="shared" si="7469"/>
        <v>965550</v>
      </c>
      <c r="DC1051" s="67" t="str">
        <f t="shared" si="69"/>
        <v/>
      </c>
      <c r="DD1051" s="68"/>
      <c r="DE1051" s="68" t="str">
        <f t="shared" si="7470"/>
        <v/>
      </c>
      <c r="DF1051" s="51" t="str">
        <f t="shared" si="7471"/>
        <v/>
      </c>
      <c r="DG1051" s="51" t="str">
        <f t="shared" si="7472"/>
        <v/>
      </c>
      <c r="DH1051" s="65">
        <f t="shared" si="7473"/>
        <v>1582134</v>
      </c>
      <c r="DI1051" s="69" t="str">
        <f t="shared" si="74"/>
        <v/>
      </c>
      <c r="DJ1051" s="51"/>
      <c r="DK1051" s="51" t="str">
        <f t="shared" si="7474"/>
        <v/>
      </c>
      <c r="DL1051" s="51" t="str">
        <f t="shared" si="7475"/>
        <v/>
      </c>
      <c r="DM1051" s="51" t="str">
        <f t="shared" si="7476"/>
        <v/>
      </c>
      <c r="DN1051" s="65">
        <f t="shared" si="7477"/>
        <v>253183</v>
      </c>
      <c r="DO1051" s="69" t="str">
        <f t="shared" si="79"/>
        <v/>
      </c>
      <c r="DP1051" s="51"/>
      <c r="DQ1051" s="51"/>
      <c r="DR1051" s="51"/>
      <c r="DS1051" s="51"/>
      <c r="DT1051" s="51"/>
      <c r="DU1051" s="181"/>
    </row>
    <row r="1052" spans="1:125" ht="15" x14ac:dyDescent="0.25">
      <c r="A1052" s="56">
        <v>2018</v>
      </c>
      <c r="B1052" s="51" t="s">
        <v>884</v>
      </c>
      <c r="C1052" s="50" t="s">
        <v>165</v>
      </c>
      <c r="D1052" s="170" t="s">
        <v>166</v>
      </c>
      <c r="E1052" s="50" t="s">
        <v>364</v>
      </c>
      <c r="F1052" s="89">
        <v>389751</v>
      </c>
      <c r="G1052" s="89">
        <v>0</v>
      </c>
      <c r="H1052" s="89">
        <v>2540921</v>
      </c>
      <c r="I1052" s="90">
        <v>10353071</v>
      </c>
      <c r="J1052" s="50"/>
      <c r="K1052" s="50" t="s">
        <v>2032</v>
      </c>
      <c r="L1052" s="58"/>
      <c r="M1052" s="58"/>
      <c r="N1052" s="58"/>
      <c r="O1052" s="58"/>
      <c r="P1052" s="91"/>
      <c r="Q1052" s="92">
        <v>5722821</v>
      </c>
      <c r="R1052" s="92">
        <v>1290919</v>
      </c>
      <c r="S1052" s="92">
        <v>1294445</v>
      </c>
      <c r="T1052" s="92">
        <v>2044886</v>
      </c>
      <c r="U1052" s="94"/>
      <c r="V1052" s="94"/>
      <c r="W1052" s="90">
        <f t="shared" si="6033"/>
        <v>10353071</v>
      </c>
      <c r="X1052" s="90">
        <v>43314</v>
      </c>
      <c r="Y1052" s="56" t="s">
        <v>167</v>
      </c>
      <c r="Z1052" s="50"/>
      <c r="AA1052" s="51"/>
      <c r="AB1052" s="68"/>
      <c r="AC1052" s="68"/>
      <c r="AD1052" s="68"/>
      <c r="AE1052" s="68"/>
      <c r="AF1052" s="68"/>
      <c r="AG1052" s="67" t="str">
        <f t="shared" si="7"/>
        <v/>
      </c>
      <c r="AH1052" s="51"/>
      <c r="AI1052" s="51" t="str">
        <f t="shared" si="8"/>
        <v/>
      </c>
      <c r="AJ1052" s="68" t="str">
        <f t="shared" si="9"/>
        <v/>
      </c>
      <c r="AK1052" s="68" t="str">
        <f t="shared" si="10"/>
        <v/>
      </c>
      <c r="AL1052" s="68" t="str">
        <f t="shared" si="11"/>
        <v/>
      </c>
      <c r="AM1052" s="68" t="str">
        <f t="shared" si="12"/>
        <v/>
      </c>
      <c r="AN1052" s="68" t="str">
        <f t="shared" si="13"/>
        <v/>
      </c>
      <c r="AO1052" s="67" t="str">
        <f t="shared" si="14"/>
        <v/>
      </c>
      <c r="AP1052" s="51"/>
      <c r="AQ1052" s="51" t="str">
        <f t="shared" si="15"/>
        <v/>
      </c>
      <c r="AR1052" s="68" t="str">
        <f t="shared" si="16"/>
        <v/>
      </c>
      <c r="AS1052" s="68" t="str">
        <f t="shared" si="17"/>
        <v/>
      </c>
      <c r="AT1052" s="68" t="str">
        <f t="shared" si="18"/>
        <v/>
      </c>
      <c r="AU1052" s="68" t="str">
        <f t="shared" si="19"/>
        <v/>
      </c>
      <c r="AV1052" s="68" t="str">
        <f t="shared" si="20"/>
        <v/>
      </c>
      <c r="AW1052" s="67" t="str">
        <f t="shared" si="21"/>
        <v/>
      </c>
      <c r="AX1052" s="51"/>
      <c r="AY1052" s="51" t="str">
        <f t="shared" si="22"/>
        <v/>
      </c>
      <c r="AZ1052" s="68" t="str">
        <f t="shared" si="23"/>
        <v/>
      </c>
      <c r="BA1052" s="68" t="str">
        <f t="shared" si="24"/>
        <v/>
      </c>
      <c r="BB1052" s="68" t="str">
        <f t="shared" si="25"/>
        <v/>
      </c>
      <c r="BC1052" s="68" t="str">
        <f t="shared" si="26"/>
        <v/>
      </c>
      <c r="BD1052" s="68" t="str">
        <f t="shared" si="27"/>
        <v/>
      </c>
      <c r="BE1052" s="68" t="str">
        <f t="shared" si="28"/>
        <v/>
      </c>
      <c r="BF1052" s="51"/>
      <c r="BG1052" s="69" t="str">
        <f t="shared" si="29"/>
        <v/>
      </c>
      <c r="BH1052" s="67" t="str">
        <f t="shared" si="30"/>
        <v/>
      </c>
      <c r="BI1052" s="67" t="str">
        <f t="shared" si="31"/>
        <v/>
      </c>
      <c r="BJ1052" s="67" t="str">
        <f t="shared" si="32"/>
        <v/>
      </c>
      <c r="BK1052" s="67" t="str">
        <f t="shared" si="33"/>
        <v/>
      </c>
      <c r="BL1052" s="67" t="str">
        <f t="shared" si="34"/>
        <v/>
      </c>
      <c r="BM1052" s="65" t="str">
        <f t="shared" si="35"/>
        <v/>
      </c>
      <c r="BN1052" s="70"/>
      <c r="BO1052" s="70"/>
      <c r="BP1052" s="51"/>
      <c r="BQ1052" s="51"/>
      <c r="BR1052" s="51"/>
      <c r="BS1052" s="96">
        <f t="shared" si="2920"/>
        <v>389751</v>
      </c>
      <c r="BT1052" s="70"/>
      <c r="BU1052" s="65"/>
      <c r="BV1052" s="68"/>
      <c r="BW1052" s="68"/>
      <c r="BX1052" s="68"/>
      <c r="BY1052" s="67">
        <f t="shared" si="44"/>
        <v>10353071</v>
      </c>
      <c r="BZ1052" s="65"/>
      <c r="CA1052" s="65" t="str">
        <f t="shared" si="45"/>
        <v/>
      </c>
      <c r="CB1052" s="67" t="str">
        <f t="shared" si="46"/>
        <v/>
      </c>
      <c r="CC1052" s="67" t="str">
        <f t="shared" si="47"/>
        <v/>
      </c>
      <c r="CD1052" s="67" t="str">
        <f t="shared" si="48"/>
        <v/>
      </c>
      <c r="CE1052" s="67">
        <f t="shared" si="49"/>
        <v>43314</v>
      </c>
      <c r="CF1052" s="65"/>
      <c r="CG1052" s="65"/>
      <c r="CH1052" s="68"/>
      <c r="CI1052" s="68"/>
      <c r="CJ1052" s="68"/>
      <c r="CK1052" s="67">
        <f t="shared" si="54"/>
        <v>10353071</v>
      </c>
      <c r="CL1052" s="65"/>
      <c r="CM1052" s="65"/>
      <c r="CN1052" s="68"/>
      <c r="CO1052" s="68"/>
      <c r="CP1052" s="68"/>
      <c r="CQ1052" s="67">
        <f t="shared" si="59"/>
        <v>5722821</v>
      </c>
      <c r="CR1052" s="65"/>
      <c r="CS1052" s="65"/>
      <c r="CT1052" s="68"/>
      <c r="CU1052" s="68"/>
      <c r="CV1052" s="68"/>
      <c r="CW1052" s="67">
        <f t="shared" si="64"/>
        <v>1290919</v>
      </c>
      <c r="CX1052" s="65"/>
      <c r="CY1052" s="65"/>
      <c r="CZ1052" s="68"/>
      <c r="DA1052" s="68"/>
      <c r="DB1052" s="68"/>
      <c r="DC1052" s="67">
        <f t="shared" si="69"/>
        <v>1294445</v>
      </c>
      <c r="DD1052" s="65"/>
      <c r="DE1052" s="65"/>
      <c r="DF1052" s="51"/>
      <c r="DG1052" s="51"/>
      <c r="DH1052" s="51"/>
      <c r="DI1052" s="67">
        <f t="shared" si="74"/>
        <v>2044886</v>
      </c>
      <c r="DJ1052" s="70"/>
      <c r="DK1052" s="70"/>
      <c r="DL1052" s="51"/>
      <c r="DM1052" s="51"/>
      <c r="DN1052" s="51"/>
      <c r="DO1052" s="67">
        <f t="shared" si="79"/>
        <v>5722821</v>
      </c>
      <c r="DP1052" s="51"/>
      <c r="DQ1052" s="51"/>
      <c r="DR1052" s="51"/>
      <c r="DS1052" s="51"/>
      <c r="DT1052" s="51"/>
      <c r="DU1052" s="181"/>
    </row>
    <row r="1053" spans="1:125" ht="15" x14ac:dyDescent="0.25">
      <c r="A1053" s="50"/>
      <c r="B1053" s="51"/>
      <c r="C1053" s="50"/>
      <c r="D1053" s="53"/>
      <c r="E1053" s="50"/>
      <c r="F1053" s="220"/>
      <c r="G1053" s="220"/>
      <c r="H1053" s="220"/>
      <c r="I1053" s="61"/>
      <c r="J1053" s="50"/>
      <c r="K1053" s="50" t="s">
        <v>2032</v>
      </c>
      <c r="L1053" s="58"/>
      <c r="M1053" s="58"/>
      <c r="N1053" s="58"/>
      <c r="O1053" s="58"/>
      <c r="P1053" s="59"/>
      <c r="Q1053" s="60"/>
      <c r="R1053" s="60"/>
      <c r="S1053" s="60"/>
      <c r="T1053" s="60"/>
      <c r="U1053" s="60"/>
      <c r="V1053" s="79"/>
      <c r="W1053" s="90">
        <f t="shared" si="6033"/>
        <v>0</v>
      </c>
      <c r="X1053" s="101"/>
      <c r="Y1053" s="50"/>
      <c r="Z1053" s="50"/>
      <c r="AA1053" s="51"/>
      <c r="AB1053" s="68"/>
      <c r="AC1053" s="68"/>
      <c r="AD1053" s="68"/>
      <c r="AE1053" s="68"/>
      <c r="AF1053" s="68"/>
      <c r="AG1053" s="67" t="str">
        <f t="shared" si="7"/>
        <v/>
      </c>
      <c r="AH1053" s="51"/>
      <c r="AI1053" s="51" t="str">
        <f t="shared" si="8"/>
        <v/>
      </c>
      <c r="AJ1053" s="68" t="str">
        <f t="shared" si="9"/>
        <v/>
      </c>
      <c r="AK1053" s="68" t="str">
        <f t="shared" si="10"/>
        <v/>
      </c>
      <c r="AL1053" s="68" t="str">
        <f t="shared" si="11"/>
        <v/>
      </c>
      <c r="AM1053" s="68" t="str">
        <f t="shared" si="12"/>
        <v/>
      </c>
      <c r="AN1053" s="68" t="str">
        <f t="shared" si="13"/>
        <v/>
      </c>
      <c r="AO1053" s="67" t="str">
        <f t="shared" si="14"/>
        <v/>
      </c>
      <c r="AP1053" s="51"/>
      <c r="AQ1053" s="51" t="str">
        <f t="shared" si="15"/>
        <v/>
      </c>
      <c r="AR1053" s="68" t="str">
        <f t="shared" si="16"/>
        <v/>
      </c>
      <c r="AS1053" s="68" t="str">
        <f t="shared" si="17"/>
        <v/>
      </c>
      <c r="AT1053" s="68" t="str">
        <f t="shared" si="18"/>
        <v/>
      </c>
      <c r="AU1053" s="68" t="str">
        <f t="shared" si="19"/>
        <v/>
      </c>
      <c r="AV1053" s="68" t="str">
        <f t="shared" si="20"/>
        <v/>
      </c>
      <c r="AW1053" s="67" t="str">
        <f t="shared" si="21"/>
        <v/>
      </c>
      <c r="AX1053" s="51"/>
      <c r="AY1053" s="51" t="str">
        <f t="shared" si="22"/>
        <v/>
      </c>
      <c r="AZ1053" s="68" t="str">
        <f t="shared" si="23"/>
        <v/>
      </c>
      <c r="BA1053" s="68" t="str">
        <f t="shared" si="24"/>
        <v/>
      </c>
      <c r="BB1053" s="68" t="str">
        <f t="shared" si="25"/>
        <v/>
      </c>
      <c r="BC1053" s="68" t="str">
        <f t="shared" si="26"/>
        <v/>
      </c>
      <c r="BD1053" s="68" t="str">
        <f t="shared" si="27"/>
        <v/>
      </c>
      <c r="BE1053" s="68" t="str">
        <f t="shared" si="28"/>
        <v/>
      </c>
      <c r="BF1053" s="51"/>
      <c r="BG1053" s="69" t="str">
        <f t="shared" si="29"/>
        <v/>
      </c>
      <c r="BH1053" s="67" t="str">
        <f t="shared" si="30"/>
        <v/>
      </c>
      <c r="BI1053" s="67" t="str">
        <f t="shared" si="31"/>
        <v/>
      </c>
      <c r="BJ1053" s="67" t="str">
        <f t="shared" si="32"/>
        <v/>
      </c>
      <c r="BK1053" s="67" t="str">
        <f t="shared" si="33"/>
        <v/>
      </c>
      <c r="BL1053" s="67" t="str">
        <f t="shared" si="34"/>
        <v/>
      </c>
      <c r="BM1053" s="65" t="str">
        <f t="shared" si="35"/>
        <v/>
      </c>
      <c r="BN1053" s="70"/>
      <c r="BO1053" s="70"/>
      <c r="BP1053" s="51"/>
      <c r="BQ1053" s="51"/>
      <c r="BR1053" s="51"/>
      <c r="BS1053" s="69" t="str">
        <f t="shared" si="2920"/>
        <v/>
      </c>
      <c r="BT1053" s="70"/>
      <c r="BU1053" s="65"/>
      <c r="BV1053" s="68"/>
      <c r="BW1053" s="68"/>
      <c r="BX1053" s="68"/>
      <c r="BY1053" s="67" t="str">
        <f t="shared" si="44"/>
        <v/>
      </c>
      <c r="BZ1053" s="65"/>
      <c r="CA1053" s="65" t="str">
        <f t="shared" si="45"/>
        <v/>
      </c>
      <c r="CB1053" s="67" t="str">
        <f t="shared" si="46"/>
        <v/>
      </c>
      <c r="CC1053" s="67" t="str">
        <f t="shared" si="47"/>
        <v/>
      </c>
      <c r="CD1053" s="67" t="str">
        <f t="shared" si="48"/>
        <v/>
      </c>
      <c r="CE1053" s="67" t="str">
        <f t="shared" si="49"/>
        <v/>
      </c>
      <c r="CF1053" s="65"/>
      <c r="CG1053" s="65"/>
      <c r="CH1053" s="68"/>
      <c r="CI1053" s="68"/>
      <c r="CJ1053" s="68"/>
      <c r="CK1053" s="67" t="str">
        <f t="shared" si="54"/>
        <v/>
      </c>
      <c r="CL1053" s="65"/>
      <c r="CM1053" s="65"/>
      <c r="CN1053" s="68"/>
      <c r="CO1053" s="68"/>
      <c r="CP1053" s="68"/>
      <c r="CQ1053" s="67" t="str">
        <f t="shared" si="59"/>
        <v/>
      </c>
      <c r="CR1053" s="65"/>
      <c r="CS1053" s="65"/>
      <c r="CT1053" s="68"/>
      <c r="CU1053" s="68"/>
      <c r="CV1053" s="68"/>
      <c r="CW1053" s="67" t="str">
        <f t="shared" si="64"/>
        <v/>
      </c>
      <c r="CX1053" s="65"/>
      <c r="CY1053" s="65"/>
      <c r="CZ1053" s="68"/>
      <c r="DA1053" s="68"/>
      <c r="DB1053" s="68"/>
      <c r="DC1053" s="67" t="str">
        <f t="shared" si="69"/>
        <v/>
      </c>
      <c r="DD1053" s="65"/>
      <c r="DE1053" s="65"/>
      <c r="DF1053" s="51"/>
      <c r="DG1053" s="51"/>
      <c r="DH1053" s="51"/>
      <c r="DI1053" s="69" t="str">
        <f t="shared" si="74"/>
        <v/>
      </c>
      <c r="DJ1053" s="70"/>
      <c r="DK1053" s="70"/>
      <c r="DL1053" s="51"/>
      <c r="DM1053" s="51"/>
      <c r="DN1053" s="51"/>
      <c r="DO1053" s="69" t="str">
        <f t="shared" si="79"/>
        <v/>
      </c>
      <c r="DP1053" s="51"/>
      <c r="DQ1053" s="51"/>
      <c r="DR1053" s="51"/>
      <c r="DS1053" s="51"/>
      <c r="DT1053" s="51"/>
      <c r="DU1053" s="181"/>
    </row>
    <row r="1054" spans="1:125" ht="15" x14ac:dyDescent="0.25">
      <c r="A1054" s="50">
        <v>2014</v>
      </c>
      <c r="B1054" s="51" t="s">
        <v>900</v>
      </c>
      <c r="C1054" s="50" t="s">
        <v>901</v>
      </c>
      <c r="D1054" s="53" t="s">
        <v>1936</v>
      </c>
      <c r="E1054" s="50" t="s">
        <v>364</v>
      </c>
      <c r="F1054" s="220">
        <v>975843</v>
      </c>
      <c r="G1054" s="220" t="s">
        <v>364</v>
      </c>
      <c r="H1054" s="220">
        <v>871091</v>
      </c>
      <c r="I1054" s="61">
        <v>4353710</v>
      </c>
      <c r="J1054" s="50"/>
      <c r="K1054" s="50" t="s">
        <v>2032</v>
      </c>
      <c r="L1054" s="58" t="s">
        <v>2032</v>
      </c>
      <c r="M1054" s="58" t="s">
        <v>2032</v>
      </c>
      <c r="N1054" s="58" t="s">
        <v>2032</v>
      </c>
      <c r="O1054" s="58" t="s">
        <v>2032</v>
      </c>
      <c r="P1054" s="59"/>
      <c r="Q1054" s="60">
        <v>34909</v>
      </c>
      <c r="R1054" s="60">
        <v>1252716</v>
      </c>
      <c r="S1054" s="60">
        <v>892479</v>
      </c>
      <c r="T1054" s="60">
        <v>483617</v>
      </c>
      <c r="U1054" s="60">
        <v>1689989</v>
      </c>
      <c r="V1054" s="79"/>
      <c r="W1054" s="90">
        <f t="shared" si="6033"/>
        <v>4353710</v>
      </c>
      <c r="X1054" s="101">
        <v>1112673</v>
      </c>
      <c r="Y1054" s="50" t="s">
        <v>167</v>
      </c>
      <c r="Z1054" s="50" t="s">
        <v>1936</v>
      </c>
      <c r="AA1054" s="51" t="str">
        <f t="shared" ref="AA1054:AA1057" si="7478">IF(A1054 =2014,IF(Y1054 ="",F1054,""),"")</f>
        <v/>
      </c>
      <c r="AB1054" s="68" t="str">
        <f t="shared" ref="AB1054:AB1057" si="7479">IF(A1054 =2014,IF(Y1054 ="",I1054,""),"")</f>
        <v/>
      </c>
      <c r="AC1054" s="68" t="str">
        <f t="shared" ref="AC1054:AC1057" si="7480">IF(A1054 =2014,IF(Y1054 ="",Q1054,""),"")</f>
        <v/>
      </c>
      <c r="AD1054" s="68" t="str">
        <f t="shared" ref="AD1054:AD1057" si="7481">IF(A1054 =2014,IF(Y1054 ="",R1054,""),"")</f>
        <v/>
      </c>
      <c r="AE1054" s="68" t="str">
        <f t="shared" ref="AE1054:AE1057" si="7482">IF(A1054 =2014,IF(Y1054 ="",S1054,""),"")</f>
        <v/>
      </c>
      <c r="AF1054" s="68" t="str">
        <f t="shared" ref="AF1054:AF1057" si="7483">IF(A1054 =2014,IF(Y1054 ="",T1054+U1054,""),"")</f>
        <v/>
      </c>
      <c r="AG1054" s="67" t="str">
        <f t="shared" si="7"/>
        <v/>
      </c>
      <c r="AH1054" s="51"/>
      <c r="AI1054" s="51" t="str">
        <f t="shared" si="8"/>
        <v/>
      </c>
      <c r="AJ1054" s="68" t="str">
        <f t="shared" si="9"/>
        <v/>
      </c>
      <c r="AK1054" s="68" t="str">
        <f t="shared" si="10"/>
        <v/>
      </c>
      <c r="AL1054" s="68" t="str">
        <f t="shared" si="11"/>
        <v/>
      </c>
      <c r="AM1054" s="68" t="str">
        <f t="shared" si="12"/>
        <v/>
      </c>
      <c r="AN1054" s="68" t="str">
        <f t="shared" si="13"/>
        <v/>
      </c>
      <c r="AO1054" s="67" t="str">
        <f t="shared" si="14"/>
        <v/>
      </c>
      <c r="AP1054" s="51"/>
      <c r="AQ1054" s="51" t="str">
        <f t="shared" si="15"/>
        <v/>
      </c>
      <c r="AR1054" s="68" t="str">
        <f t="shared" si="16"/>
        <v/>
      </c>
      <c r="AS1054" s="68" t="str">
        <f t="shared" si="17"/>
        <v/>
      </c>
      <c r="AT1054" s="68" t="str">
        <f t="shared" si="18"/>
        <v/>
      </c>
      <c r="AU1054" s="68" t="str">
        <f t="shared" si="19"/>
        <v/>
      </c>
      <c r="AV1054" s="68" t="str">
        <f t="shared" si="20"/>
        <v/>
      </c>
      <c r="AW1054" s="67" t="str">
        <f t="shared" si="21"/>
        <v/>
      </c>
      <c r="AX1054" s="51"/>
      <c r="AY1054" s="51" t="str">
        <f t="shared" si="22"/>
        <v/>
      </c>
      <c r="AZ1054" s="68" t="str">
        <f t="shared" si="23"/>
        <v/>
      </c>
      <c r="BA1054" s="68" t="str">
        <f t="shared" si="24"/>
        <v/>
      </c>
      <c r="BB1054" s="68" t="str">
        <f t="shared" si="25"/>
        <v/>
      </c>
      <c r="BC1054" s="68" t="str">
        <f t="shared" si="26"/>
        <v/>
      </c>
      <c r="BD1054" s="68" t="str">
        <f t="shared" si="27"/>
        <v/>
      </c>
      <c r="BE1054" s="68" t="str">
        <f t="shared" si="28"/>
        <v/>
      </c>
      <c r="BF1054" s="51"/>
      <c r="BG1054" s="69" t="str">
        <f t="shared" si="29"/>
        <v/>
      </c>
      <c r="BH1054" s="67" t="str">
        <f t="shared" si="30"/>
        <v/>
      </c>
      <c r="BI1054" s="67" t="str">
        <f t="shared" si="31"/>
        <v/>
      </c>
      <c r="BJ1054" s="67" t="str">
        <f t="shared" si="32"/>
        <v/>
      </c>
      <c r="BK1054" s="67" t="str">
        <f t="shared" si="33"/>
        <v/>
      </c>
      <c r="BL1054" s="67" t="str">
        <f t="shared" si="34"/>
        <v/>
      </c>
      <c r="BM1054" s="65" t="str">
        <f t="shared" si="35"/>
        <v/>
      </c>
      <c r="BN1054" s="70"/>
      <c r="BO1054" s="71">
        <f t="shared" ref="BO1054:BO1057" si="7484">IF(A1054 =2014,F1054,"")</f>
        <v>975843</v>
      </c>
      <c r="BP1054" s="51" t="str">
        <f t="shared" ref="BP1054:BP1057" si="7485">IF(A1054 =2015,F1054,"")</f>
        <v/>
      </c>
      <c r="BQ1054" s="51" t="str">
        <f t="shared" ref="BQ1054:BQ1057" si="7486">IF(A1054 =2016,F1054,"")</f>
        <v/>
      </c>
      <c r="BR1054" s="51" t="str">
        <f t="shared" ref="BR1054:BR1057" si="7487">IF(A1054 =2017,F1054,"")</f>
        <v/>
      </c>
      <c r="BS1054" s="69" t="str">
        <f t="shared" si="2920"/>
        <v/>
      </c>
      <c r="BT1054" s="70"/>
      <c r="BU1054" s="65">
        <f t="shared" ref="BU1054:BU1057" si="7488">IF(A1054 =2014,I1054,"")</f>
        <v>4353710</v>
      </c>
      <c r="BV1054" s="68" t="str">
        <f t="shared" ref="BV1054:BV1057" si="7489">IF(A1054 =2015,I1054,"")</f>
        <v/>
      </c>
      <c r="BW1054" s="68" t="str">
        <f t="shared" ref="BW1054:BW1057" si="7490">IF(A1054 =2016,I1054,"")</f>
        <v/>
      </c>
      <c r="BX1054" s="68" t="str">
        <f t="shared" ref="BX1054:BX1057" si="7491">IF(A1054 =2017,I1054,"")</f>
        <v/>
      </c>
      <c r="BY1054" s="67" t="str">
        <f t="shared" si="44"/>
        <v/>
      </c>
      <c r="BZ1054" s="65"/>
      <c r="CA1054" s="65">
        <f t="shared" si="45"/>
        <v>1112673</v>
      </c>
      <c r="CB1054" s="67" t="str">
        <f t="shared" si="46"/>
        <v/>
      </c>
      <c r="CC1054" s="67" t="str">
        <f t="shared" si="47"/>
        <v/>
      </c>
      <c r="CD1054" s="67" t="str">
        <f t="shared" si="48"/>
        <v/>
      </c>
      <c r="CE1054" s="67" t="str">
        <f t="shared" si="49"/>
        <v/>
      </c>
      <c r="CF1054" s="65"/>
      <c r="CG1054" s="65">
        <f t="shared" ref="CG1054:CG1057" si="7492">IF(A1054 =2014,Q1054+R1054+S1054+T1054+U1054,"")</f>
        <v>4353710</v>
      </c>
      <c r="CH1054" s="68" t="str">
        <f t="shared" ref="CH1054:CH1057" si="7493">IF(A1054 =2015,Q1054+R1054+S1054+T1054+U1054,"")</f>
        <v/>
      </c>
      <c r="CI1054" s="68" t="str">
        <f t="shared" ref="CI1054:CI1057" si="7494">IF(A1054 =2016,Q1054+R1054+S1054+T1054+U1054,"")</f>
        <v/>
      </c>
      <c r="CJ1054" s="68" t="str">
        <f t="shared" ref="CJ1054:CJ1057" si="7495">IF(A1054 =2017,Q1054+R1054+S1054+T1054+U1054,"")</f>
        <v/>
      </c>
      <c r="CK1054" s="67" t="str">
        <f t="shared" si="54"/>
        <v/>
      </c>
      <c r="CL1054" s="65"/>
      <c r="CM1054" s="65">
        <f t="shared" ref="CM1054:CM1057" si="7496">IF(A1054 =2014,Q1054,"")</f>
        <v>34909</v>
      </c>
      <c r="CN1054" s="68" t="str">
        <f t="shared" ref="CN1054:CN1057" si="7497">IF(A1054 =2015,Q1054,"")</f>
        <v/>
      </c>
      <c r="CO1054" s="68" t="str">
        <f t="shared" ref="CO1054:CO1057" si="7498">IF(A1054 =2016,Q1054,"")</f>
        <v/>
      </c>
      <c r="CP1054" s="68" t="str">
        <f t="shared" ref="CP1054:CP1057" si="7499">IF(A1054 =2017,Q1054,"")</f>
        <v/>
      </c>
      <c r="CQ1054" s="67" t="str">
        <f t="shared" si="59"/>
        <v/>
      </c>
      <c r="CR1054" s="65"/>
      <c r="CS1054" s="65">
        <f t="shared" ref="CS1054:CS1057" si="7500">IF(A1054 =2014,R1054,"")</f>
        <v>1252716</v>
      </c>
      <c r="CT1054" s="68" t="str">
        <f t="shared" ref="CT1054:CT1057" si="7501">IF(A1054 =2015,R1054,"")</f>
        <v/>
      </c>
      <c r="CU1054" s="68" t="str">
        <f t="shared" ref="CU1054:CU1057" si="7502">IF(A1054 =2016,R1054,"")</f>
        <v/>
      </c>
      <c r="CV1054" s="68" t="str">
        <f t="shared" ref="CV1054:CV1057" si="7503">IF(A1054 =2017,R1054,"")</f>
        <v/>
      </c>
      <c r="CW1054" s="67" t="str">
        <f t="shared" si="64"/>
        <v/>
      </c>
      <c r="CX1054" s="65"/>
      <c r="CY1054" s="65">
        <f t="shared" ref="CY1054:CY1057" si="7504">IF(A1054 =2014,S1054,"")</f>
        <v>892479</v>
      </c>
      <c r="CZ1054" s="68" t="str">
        <f t="shared" ref="CZ1054:CZ1057" si="7505">IF(A1054 =2015,S1054,"")</f>
        <v/>
      </c>
      <c r="DA1054" s="68" t="str">
        <f t="shared" ref="DA1054:DA1057" si="7506">IF(A1054 =2016,S1054,"")</f>
        <v/>
      </c>
      <c r="DB1054" s="68" t="str">
        <f t="shared" ref="DB1054:DB1057" si="7507">IF(A1054 =2017,S1054,"")</f>
        <v/>
      </c>
      <c r="DC1054" s="67" t="str">
        <f t="shared" si="69"/>
        <v/>
      </c>
      <c r="DD1054" s="65"/>
      <c r="DE1054" s="65">
        <f t="shared" ref="DE1054:DE1057" si="7508">IF(A1054 =2014,T1054,"")</f>
        <v>483617</v>
      </c>
      <c r="DF1054" s="51" t="str">
        <f t="shared" ref="DF1054:DF1057" si="7509">IF(A1054 =2015,T1054,"")</f>
        <v/>
      </c>
      <c r="DG1054" s="51" t="str">
        <f t="shared" ref="DG1054:DG1057" si="7510">IF(A1054 =2016,T1054,"")</f>
        <v/>
      </c>
      <c r="DH1054" s="51" t="str">
        <f t="shared" ref="DH1054:DH1057" si="7511">IF(A1054 =2017,T1054,"")</f>
        <v/>
      </c>
      <c r="DI1054" s="69" t="str">
        <f t="shared" si="74"/>
        <v/>
      </c>
      <c r="DJ1054" s="70"/>
      <c r="DK1054" s="65">
        <f t="shared" ref="DK1054:DK1057" si="7512">IF(A1054 =2014,U1054,"")</f>
        <v>1689989</v>
      </c>
      <c r="DL1054" s="51" t="str">
        <f t="shared" ref="DL1054:DL1057" si="7513">IF(A1054 =2015,U1054,"")</f>
        <v/>
      </c>
      <c r="DM1054" s="51" t="str">
        <f t="shared" ref="DM1054:DM1057" si="7514">IF(A1054 =2016,U1054,"")</f>
        <v/>
      </c>
      <c r="DN1054" s="51" t="str">
        <f t="shared" ref="DN1054:DN1057" si="7515">IF(A1054 =2017,U1054,"")</f>
        <v/>
      </c>
      <c r="DO1054" s="69" t="str">
        <f t="shared" si="79"/>
        <v/>
      </c>
      <c r="DP1054" s="51"/>
      <c r="DQ1054" s="51"/>
      <c r="DR1054" s="51"/>
      <c r="DS1054" s="51"/>
      <c r="DT1054" s="51"/>
      <c r="DU1054" s="181"/>
    </row>
    <row r="1055" spans="1:125" ht="15" x14ac:dyDescent="0.25">
      <c r="A1055" s="50">
        <v>2015</v>
      </c>
      <c r="B1055" s="51" t="s">
        <v>900</v>
      </c>
      <c r="C1055" s="50" t="s">
        <v>901</v>
      </c>
      <c r="D1055" s="53" t="s">
        <v>1936</v>
      </c>
      <c r="E1055" s="50" t="s">
        <v>364</v>
      </c>
      <c r="F1055" s="220">
        <v>975097</v>
      </c>
      <c r="G1055" s="220" t="s">
        <v>364</v>
      </c>
      <c r="H1055" s="220">
        <v>863687</v>
      </c>
      <c r="I1055" s="61">
        <v>3826938</v>
      </c>
      <c r="J1055" s="50"/>
      <c r="K1055" s="50" t="s">
        <v>2032</v>
      </c>
      <c r="L1055" s="58" t="s">
        <v>2032</v>
      </c>
      <c r="M1055" s="58" t="s">
        <v>2032</v>
      </c>
      <c r="N1055" s="58" t="s">
        <v>2032</v>
      </c>
      <c r="O1055" s="58" t="s">
        <v>2032</v>
      </c>
      <c r="P1055" s="59"/>
      <c r="Q1055" s="60">
        <v>70432</v>
      </c>
      <c r="R1055" s="60">
        <v>1546798</v>
      </c>
      <c r="S1055" s="60">
        <v>880293</v>
      </c>
      <c r="T1055" s="60">
        <v>523773</v>
      </c>
      <c r="U1055" s="60">
        <v>1746478</v>
      </c>
      <c r="V1055" s="79"/>
      <c r="W1055" s="90">
        <f t="shared" si="6033"/>
        <v>4767774</v>
      </c>
      <c r="X1055" s="101">
        <v>1209766</v>
      </c>
      <c r="Y1055" s="50" t="s">
        <v>167</v>
      </c>
      <c r="Z1055" s="50" t="s">
        <v>1936</v>
      </c>
      <c r="AA1055" s="51" t="str">
        <f t="shared" si="7478"/>
        <v/>
      </c>
      <c r="AB1055" s="68" t="str">
        <f t="shared" si="7479"/>
        <v/>
      </c>
      <c r="AC1055" s="68" t="str">
        <f t="shared" si="7480"/>
        <v/>
      </c>
      <c r="AD1055" s="68" t="str">
        <f t="shared" si="7481"/>
        <v/>
      </c>
      <c r="AE1055" s="68" t="str">
        <f t="shared" si="7482"/>
        <v/>
      </c>
      <c r="AF1055" s="68" t="str">
        <f t="shared" si="7483"/>
        <v/>
      </c>
      <c r="AG1055" s="67" t="str">
        <f t="shared" si="7"/>
        <v/>
      </c>
      <c r="AH1055" s="51"/>
      <c r="AI1055" s="51" t="str">
        <f t="shared" si="8"/>
        <v/>
      </c>
      <c r="AJ1055" s="68" t="str">
        <f t="shared" si="9"/>
        <v/>
      </c>
      <c r="AK1055" s="68" t="str">
        <f t="shared" si="10"/>
        <v/>
      </c>
      <c r="AL1055" s="68" t="str">
        <f t="shared" si="11"/>
        <v/>
      </c>
      <c r="AM1055" s="68" t="str">
        <f t="shared" si="12"/>
        <v/>
      </c>
      <c r="AN1055" s="68" t="str">
        <f t="shared" si="13"/>
        <v/>
      </c>
      <c r="AO1055" s="67" t="str">
        <f t="shared" si="14"/>
        <v/>
      </c>
      <c r="AP1055" s="51"/>
      <c r="AQ1055" s="51" t="str">
        <f t="shared" si="15"/>
        <v/>
      </c>
      <c r="AR1055" s="68" t="str">
        <f t="shared" si="16"/>
        <v/>
      </c>
      <c r="AS1055" s="68" t="str">
        <f t="shared" si="17"/>
        <v/>
      </c>
      <c r="AT1055" s="68" t="str">
        <f t="shared" si="18"/>
        <v/>
      </c>
      <c r="AU1055" s="68" t="str">
        <f t="shared" si="19"/>
        <v/>
      </c>
      <c r="AV1055" s="68" t="str">
        <f t="shared" si="20"/>
        <v/>
      </c>
      <c r="AW1055" s="67" t="str">
        <f t="shared" si="21"/>
        <v/>
      </c>
      <c r="AX1055" s="51"/>
      <c r="AY1055" s="51" t="str">
        <f t="shared" si="22"/>
        <v/>
      </c>
      <c r="AZ1055" s="68" t="str">
        <f t="shared" si="23"/>
        <v/>
      </c>
      <c r="BA1055" s="68" t="str">
        <f t="shared" si="24"/>
        <v/>
      </c>
      <c r="BB1055" s="68" t="str">
        <f t="shared" si="25"/>
        <v/>
      </c>
      <c r="BC1055" s="68" t="str">
        <f t="shared" si="26"/>
        <v/>
      </c>
      <c r="BD1055" s="68" t="str">
        <f t="shared" si="27"/>
        <v/>
      </c>
      <c r="BE1055" s="68" t="str">
        <f t="shared" si="28"/>
        <v/>
      </c>
      <c r="BF1055" s="51"/>
      <c r="BG1055" s="69" t="str">
        <f t="shared" si="29"/>
        <v/>
      </c>
      <c r="BH1055" s="67" t="str">
        <f t="shared" si="30"/>
        <v/>
      </c>
      <c r="BI1055" s="67" t="str">
        <f t="shared" si="31"/>
        <v/>
      </c>
      <c r="BJ1055" s="67" t="str">
        <f t="shared" si="32"/>
        <v/>
      </c>
      <c r="BK1055" s="67" t="str">
        <f t="shared" si="33"/>
        <v/>
      </c>
      <c r="BL1055" s="67" t="str">
        <f t="shared" si="34"/>
        <v/>
      </c>
      <c r="BM1055" s="65" t="str">
        <f t="shared" si="35"/>
        <v/>
      </c>
      <c r="BN1055" s="51"/>
      <c r="BO1055" s="51" t="str">
        <f t="shared" si="7484"/>
        <v/>
      </c>
      <c r="BP1055" s="71">
        <f t="shared" si="7485"/>
        <v>975097</v>
      </c>
      <c r="BQ1055" s="51" t="str">
        <f t="shared" si="7486"/>
        <v/>
      </c>
      <c r="BR1055" s="51" t="str">
        <f t="shared" si="7487"/>
        <v/>
      </c>
      <c r="BS1055" s="69" t="str">
        <f t="shared" si="2920"/>
        <v/>
      </c>
      <c r="BT1055" s="51"/>
      <c r="BU1055" s="68" t="str">
        <f t="shared" si="7488"/>
        <v/>
      </c>
      <c r="BV1055" s="65">
        <f t="shared" si="7489"/>
        <v>3826938</v>
      </c>
      <c r="BW1055" s="68" t="str">
        <f t="shared" si="7490"/>
        <v/>
      </c>
      <c r="BX1055" s="68" t="str">
        <f t="shared" si="7491"/>
        <v/>
      </c>
      <c r="BY1055" s="67" t="str">
        <f t="shared" si="44"/>
        <v/>
      </c>
      <c r="BZ1055" s="68"/>
      <c r="CA1055" s="65" t="str">
        <f t="shared" si="45"/>
        <v/>
      </c>
      <c r="CB1055" s="67">
        <f t="shared" si="46"/>
        <v>1209766</v>
      </c>
      <c r="CC1055" s="67" t="str">
        <f t="shared" si="47"/>
        <v/>
      </c>
      <c r="CD1055" s="67" t="str">
        <f t="shared" si="48"/>
        <v/>
      </c>
      <c r="CE1055" s="67" t="str">
        <f t="shared" si="49"/>
        <v/>
      </c>
      <c r="CF1055" s="68"/>
      <c r="CG1055" s="68" t="str">
        <f t="shared" si="7492"/>
        <v/>
      </c>
      <c r="CH1055" s="65">
        <f t="shared" si="7493"/>
        <v>4767774</v>
      </c>
      <c r="CI1055" s="68" t="str">
        <f t="shared" si="7494"/>
        <v/>
      </c>
      <c r="CJ1055" s="68" t="str">
        <f t="shared" si="7495"/>
        <v/>
      </c>
      <c r="CK1055" s="67" t="str">
        <f t="shared" si="54"/>
        <v/>
      </c>
      <c r="CL1055" s="68"/>
      <c r="CM1055" s="68" t="str">
        <f t="shared" si="7496"/>
        <v/>
      </c>
      <c r="CN1055" s="65">
        <f t="shared" si="7497"/>
        <v>70432</v>
      </c>
      <c r="CO1055" s="68" t="str">
        <f t="shared" si="7498"/>
        <v/>
      </c>
      <c r="CP1055" s="68" t="str">
        <f t="shared" si="7499"/>
        <v/>
      </c>
      <c r="CQ1055" s="67" t="str">
        <f t="shared" si="59"/>
        <v/>
      </c>
      <c r="CR1055" s="68"/>
      <c r="CS1055" s="68" t="str">
        <f t="shared" si="7500"/>
        <v/>
      </c>
      <c r="CT1055" s="65">
        <f t="shared" si="7501"/>
        <v>1546798</v>
      </c>
      <c r="CU1055" s="68" t="str">
        <f t="shared" si="7502"/>
        <v/>
      </c>
      <c r="CV1055" s="68" t="str">
        <f t="shared" si="7503"/>
        <v/>
      </c>
      <c r="CW1055" s="67" t="str">
        <f t="shared" si="64"/>
        <v/>
      </c>
      <c r="CX1055" s="68"/>
      <c r="CY1055" s="68" t="str">
        <f t="shared" si="7504"/>
        <v/>
      </c>
      <c r="CZ1055" s="65">
        <f t="shared" si="7505"/>
        <v>880293</v>
      </c>
      <c r="DA1055" s="68" t="str">
        <f t="shared" si="7506"/>
        <v/>
      </c>
      <c r="DB1055" s="68" t="str">
        <f t="shared" si="7507"/>
        <v/>
      </c>
      <c r="DC1055" s="67" t="str">
        <f t="shared" si="69"/>
        <v/>
      </c>
      <c r="DD1055" s="68"/>
      <c r="DE1055" s="68" t="str">
        <f t="shared" si="7508"/>
        <v/>
      </c>
      <c r="DF1055" s="65">
        <f t="shared" si="7509"/>
        <v>523773</v>
      </c>
      <c r="DG1055" s="51" t="str">
        <f t="shared" si="7510"/>
        <v/>
      </c>
      <c r="DH1055" s="51" t="str">
        <f t="shared" si="7511"/>
        <v/>
      </c>
      <c r="DI1055" s="69" t="str">
        <f t="shared" si="74"/>
        <v/>
      </c>
      <c r="DJ1055" s="51"/>
      <c r="DK1055" s="51" t="str">
        <f t="shared" si="7512"/>
        <v/>
      </c>
      <c r="DL1055" s="65">
        <f t="shared" si="7513"/>
        <v>1746478</v>
      </c>
      <c r="DM1055" s="51" t="str">
        <f t="shared" si="7514"/>
        <v/>
      </c>
      <c r="DN1055" s="51" t="str">
        <f t="shared" si="7515"/>
        <v/>
      </c>
      <c r="DO1055" s="69" t="str">
        <f t="shared" si="79"/>
        <v/>
      </c>
      <c r="DP1055" s="51"/>
      <c r="DQ1055" s="51"/>
      <c r="DR1055" s="51"/>
      <c r="DS1055" s="51"/>
      <c r="DT1055" s="51"/>
      <c r="DU1055" s="181"/>
    </row>
    <row r="1056" spans="1:125" ht="15" x14ac:dyDescent="0.25">
      <c r="A1056" s="50">
        <v>2016</v>
      </c>
      <c r="B1056" s="51" t="s">
        <v>900</v>
      </c>
      <c r="C1056" s="50" t="s">
        <v>901</v>
      </c>
      <c r="D1056" s="53" t="s">
        <v>1936</v>
      </c>
      <c r="E1056" s="50" t="s">
        <v>364</v>
      </c>
      <c r="F1056" s="220">
        <v>1141632</v>
      </c>
      <c r="G1056" s="220" t="s">
        <v>364</v>
      </c>
      <c r="H1056" s="220">
        <v>911706</v>
      </c>
      <c r="I1056" s="61">
        <v>4694517</v>
      </c>
      <c r="J1056" s="50"/>
      <c r="K1056" s="50" t="s">
        <v>2032</v>
      </c>
      <c r="L1056" s="58" t="s">
        <v>2032</v>
      </c>
      <c r="M1056" s="58" t="s">
        <v>2032</v>
      </c>
      <c r="N1056" s="58" t="s">
        <v>2032</v>
      </c>
      <c r="O1056" s="58" t="s">
        <v>2032</v>
      </c>
      <c r="P1056" s="59"/>
      <c r="Q1056" s="60">
        <v>0</v>
      </c>
      <c r="R1056" s="60">
        <v>1425205</v>
      </c>
      <c r="S1056" s="60">
        <v>925128</v>
      </c>
      <c r="T1056" s="60">
        <v>521293</v>
      </c>
      <c r="U1056" s="60">
        <v>1822891</v>
      </c>
      <c r="V1056" s="79"/>
      <c r="W1056" s="90">
        <f t="shared" si="6033"/>
        <v>4694517</v>
      </c>
      <c r="X1056" s="101">
        <v>701523</v>
      </c>
      <c r="Y1056" s="50" t="s">
        <v>167</v>
      </c>
      <c r="Z1056" s="50" t="s">
        <v>1936</v>
      </c>
      <c r="AA1056" s="51" t="str">
        <f t="shared" si="7478"/>
        <v/>
      </c>
      <c r="AB1056" s="68" t="str">
        <f t="shared" si="7479"/>
        <v/>
      </c>
      <c r="AC1056" s="68" t="str">
        <f t="shared" si="7480"/>
        <v/>
      </c>
      <c r="AD1056" s="68" t="str">
        <f t="shared" si="7481"/>
        <v/>
      </c>
      <c r="AE1056" s="68" t="str">
        <f t="shared" si="7482"/>
        <v/>
      </c>
      <c r="AF1056" s="68" t="str">
        <f t="shared" si="7483"/>
        <v/>
      </c>
      <c r="AG1056" s="67" t="str">
        <f t="shared" si="7"/>
        <v/>
      </c>
      <c r="AH1056" s="51"/>
      <c r="AI1056" s="51" t="str">
        <f t="shared" si="8"/>
        <v/>
      </c>
      <c r="AJ1056" s="68" t="str">
        <f t="shared" si="9"/>
        <v/>
      </c>
      <c r="AK1056" s="68" t="str">
        <f t="shared" si="10"/>
        <v/>
      </c>
      <c r="AL1056" s="68" t="str">
        <f t="shared" si="11"/>
        <v/>
      </c>
      <c r="AM1056" s="68" t="str">
        <f t="shared" si="12"/>
        <v/>
      </c>
      <c r="AN1056" s="68" t="str">
        <f t="shared" si="13"/>
        <v/>
      </c>
      <c r="AO1056" s="67" t="str">
        <f t="shared" si="14"/>
        <v/>
      </c>
      <c r="AP1056" s="51"/>
      <c r="AQ1056" s="51" t="str">
        <f t="shared" si="15"/>
        <v/>
      </c>
      <c r="AR1056" s="68" t="str">
        <f t="shared" si="16"/>
        <v/>
      </c>
      <c r="AS1056" s="68" t="str">
        <f t="shared" si="17"/>
        <v/>
      </c>
      <c r="AT1056" s="68" t="str">
        <f t="shared" si="18"/>
        <v/>
      </c>
      <c r="AU1056" s="68" t="str">
        <f t="shared" si="19"/>
        <v/>
      </c>
      <c r="AV1056" s="68" t="str">
        <f t="shared" si="20"/>
        <v/>
      </c>
      <c r="AW1056" s="67" t="str">
        <f t="shared" si="21"/>
        <v/>
      </c>
      <c r="AX1056" s="51"/>
      <c r="AY1056" s="51" t="str">
        <f t="shared" si="22"/>
        <v/>
      </c>
      <c r="AZ1056" s="68" t="str">
        <f t="shared" si="23"/>
        <v/>
      </c>
      <c r="BA1056" s="68" t="str">
        <f t="shared" si="24"/>
        <v/>
      </c>
      <c r="BB1056" s="68" t="str">
        <f t="shared" si="25"/>
        <v/>
      </c>
      <c r="BC1056" s="68" t="str">
        <f t="shared" si="26"/>
        <v/>
      </c>
      <c r="BD1056" s="68" t="str">
        <f t="shared" si="27"/>
        <v/>
      </c>
      <c r="BE1056" s="68" t="str">
        <f t="shared" si="28"/>
        <v/>
      </c>
      <c r="BF1056" s="51"/>
      <c r="BG1056" s="69" t="str">
        <f t="shared" si="29"/>
        <v/>
      </c>
      <c r="BH1056" s="67" t="str">
        <f t="shared" si="30"/>
        <v/>
      </c>
      <c r="BI1056" s="67" t="str">
        <f t="shared" si="31"/>
        <v/>
      </c>
      <c r="BJ1056" s="67" t="str">
        <f t="shared" si="32"/>
        <v/>
      </c>
      <c r="BK1056" s="67" t="str">
        <f t="shared" si="33"/>
        <v/>
      </c>
      <c r="BL1056" s="67" t="str">
        <f t="shared" si="34"/>
        <v/>
      </c>
      <c r="BM1056" s="65" t="str">
        <f t="shared" si="35"/>
        <v/>
      </c>
      <c r="BN1056" s="51"/>
      <c r="BO1056" s="51" t="str">
        <f t="shared" si="7484"/>
        <v/>
      </c>
      <c r="BP1056" s="51" t="str">
        <f t="shared" si="7485"/>
        <v/>
      </c>
      <c r="BQ1056" s="71">
        <f t="shared" si="7486"/>
        <v>1141632</v>
      </c>
      <c r="BR1056" s="51" t="str">
        <f t="shared" si="7487"/>
        <v/>
      </c>
      <c r="BS1056" s="69" t="str">
        <f t="shared" si="2920"/>
        <v/>
      </c>
      <c r="BT1056" s="51"/>
      <c r="BU1056" s="68" t="str">
        <f t="shared" si="7488"/>
        <v/>
      </c>
      <c r="BV1056" s="68" t="str">
        <f t="shared" si="7489"/>
        <v/>
      </c>
      <c r="BW1056" s="65">
        <f t="shared" si="7490"/>
        <v>4694517</v>
      </c>
      <c r="BX1056" s="68" t="str">
        <f t="shared" si="7491"/>
        <v/>
      </c>
      <c r="BY1056" s="67" t="str">
        <f t="shared" si="44"/>
        <v/>
      </c>
      <c r="BZ1056" s="68"/>
      <c r="CA1056" s="65" t="str">
        <f t="shared" si="45"/>
        <v/>
      </c>
      <c r="CB1056" s="67" t="str">
        <f t="shared" si="46"/>
        <v/>
      </c>
      <c r="CC1056" s="67">
        <f t="shared" si="47"/>
        <v>701523</v>
      </c>
      <c r="CD1056" s="67" t="str">
        <f t="shared" si="48"/>
        <v/>
      </c>
      <c r="CE1056" s="67" t="str">
        <f t="shared" si="49"/>
        <v/>
      </c>
      <c r="CF1056" s="68"/>
      <c r="CG1056" s="68" t="str">
        <f t="shared" si="7492"/>
        <v/>
      </c>
      <c r="CH1056" s="68" t="str">
        <f t="shared" si="7493"/>
        <v/>
      </c>
      <c r="CI1056" s="65">
        <f t="shared" si="7494"/>
        <v>4694517</v>
      </c>
      <c r="CJ1056" s="68" t="str">
        <f t="shared" si="7495"/>
        <v/>
      </c>
      <c r="CK1056" s="67" t="str">
        <f t="shared" si="54"/>
        <v/>
      </c>
      <c r="CL1056" s="68"/>
      <c r="CM1056" s="68" t="str">
        <f t="shared" si="7496"/>
        <v/>
      </c>
      <c r="CN1056" s="68" t="str">
        <f t="shared" si="7497"/>
        <v/>
      </c>
      <c r="CO1056" s="65">
        <f t="shared" si="7498"/>
        <v>0</v>
      </c>
      <c r="CP1056" s="68" t="str">
        <f t="shared" si="7499"/>
        <v/>
      </c>
      <c r="CQ1056" s="67" t="str">
        <f t="shared" si="59"/>
        <v/>
      </c>
      <c r="CR1056" s="68"/>
      <c r="CS1056" s="68" t="str">
        <f t="shared" si="7500"/>
        <v/>
      </c>
      <c r="CT1056" s="68" t="str">
        <f t="shared" si="7501"/>
        <v/>
      </c>
      <c r="CU1056" s="65">
        <f t="shared" si="7502"/>
        <v>1425205</v>
      </c>
      <c r="CV1056" s="68" t="str">
        <f t="shared" si="7503"/>
        <v/>
      </c>
      <c r="CW1056" s="67" t="str">
        <f t="shared" si="64"/>
        <v/>
      </c>
      <c r="CX1056" s="68"/>
      <c r="CY1056" s="68" t="str">
        <f t="shared" si="7504"/>
        <v/>
      </c>
      <c r="CZ1056" s="68" t="str">
        <f t="shared" si="7505"/>
        <v/>
      </c>
      <c r="DA1056" s="65">
        <f t="shared" si="7506"/>
        <v>925128</v>
      </c>
      <c r="DB1056" s="68" t="str">
        <f t="shared" si="7507"/>
        <v/>
      </c>
      <c r="DC1056" s="67" t="str">
        <f t="shared" si="69"/>
        <v/>
      </c>
      <c r="DD1056" s="68"/>
      <c r="DE1056" s="68" t="str">
        <f t="shared" si="7508"/>
        <v/>
      </c>
      <c r="DF1056" s="51" t="str">
        <f t="shared" si="7509"/>
        <v/>
      </c>
      <c r="DG1056" s="65">
        <f t="shared" si="7510"/>
        <v>521293</v>
      </c>
      <c r="DH1056" s="51" t="str">
        <f t="shared" si="7511"/>
        <v/>
      </c>
      <c r="DI1056" s="69" t="str">
        <f t="shared" si="74"/>
        <v/>
      </c>
      <c r="DJ1056" s="51"/>
      <c r="DK1056" s="51" t="str">
        <f t="shared" si="7512"/>
        <v/>
      </c>
      <c r="DL1056" s="51" t="str">
        <f t="shared" si="7513"/>
        <v/>
      </c>
      <c r="DM1056" s="65">
        <f t="shared" si="7514"/>
        <v>1822891</v>
      </c>
      <c r="DN1056" s="51" t="str">
        <f t="shared" si="7515"/>
        <v/>
      </c>
      <c r="DO1056" s="69" t="str">
        <f t="shared" si="79"/>
        <v/>
      </c>
      <c r="DP1056" s="51"/>
      <c r="DQ1056" s="51"/>
      <c r="DR1056" s="51"/>
      <c r="DS1056" s="51"/>
      <c r="DT1056" s="51"/>
      <c r="DU1056" s="181"/>
    </row>
    <row r="1057" spans="1:125" ht="15" x14ac:dyDescent="0.25">
      <c r="A1057" s="50">
        <v>2017</v>
      </c>
      <c r="B1057" s="51" t="s">
        <v>900</v>
      </c>
      <c r="C1057" s="50" t="s">
        <v>901</v>
      </c>
      <c r="D1057" s="53" t="s">
        <v>1936</v>
      </c>
      <c r="E1057" s="50" t="s">
        <v>364</v>
      </c>
      <c r="F1057" s="220">
        <v>1203867</v>
      </c>
      <c r="G1057" s="220" t="s">
        <v>364</v>
      </c>
      <c r="H1057" s="220">
        <v>892089</v>
      </c>
      <c r="I1057" s="61">
        <v>4645640</v>
      </c>
      <c r="J1057" s="50"/>
      <c r="K1057" s="50" t="s">
        <v>2032</v>
      </c>
      <c r="L1057" s="58" t="s">
        <v>2032</v>
      </c>
      <c r="M1057" s="58" t="s">
        <v>2032</v>
      </c>
      <c r="N1057" s="58" t="s">
        <v>2032</v>
      </c>
      <c r="O1057" s="58" t="s">
        <v>2032</v>
      </c>
      <c r="P1057" s="59"/>
      <c r="Q1057" s="60">
        <v>0</v>
      </c>
      <c r="R1057" s="60">
        <v>1526063</v>
      </c>
      <c r="S1057" s="60">
        <v>944040</v>
      </c>
      <c r="T1057" s="60">
        <v>415002</v>
      </c>
      <c r="U1057" s="60">
        <v>1760535</v>
      </c>
      <c r="V1057" s="79"/>
      <c r="W1057" s="90">
        <f t="shared" si="6033"/>
        <v>4645640</v>
      </c>
      <c r="X1057" s="101">
        <v>115403</v>
      </c>
      <c r="Y1057" s="50" t="s">
        <v>167</v>
      </c>
      <c r="Z1057" s="50" t="s">
        <v>1936</v>
      </c>
      <c r="AA1057" s="51" t="str">
        <f t="shared" si="7478"/>
        <v/>
      </c>
      <c r="AB1057" s="68" t="str">
        <f t="shared" si="7479"/>
        <v/>
      </c>
      <c r="AC1057" s="68" t="str">
        <f t="shared" si="7480"/>
        <v/>
      </c>
      <c r="AD1057" s="68" t="str">
        <f t="shared" si="7481"/>
        <v/>
      </c>
      <c r="AE1057" s="68" t="str">
        <f t="shared" si="7482"/>
        <v/>
      </c>
      <c r="AF1057" s="68" t="str">
        <f t="shared" si="7483"/>
        <v/>
      </c>
      <c r="AG1057" s="67" t="str">
        <f t="shared" si="7"/>
        <v/>
      </c>
      <c r="AH1057" s="51"/>
      <c r="AI1057" s="51" t="str">
        <f t="shared" si="8"/>
        <v/>
      </c>
      <c r="AJ1057" s="68" t="str">
        <f t="shared" si="9"/>
        <v/>
      </c>
      <c r="AK1057" s="68" t="str">
        <f t="shared" si="10"/>
        <v/>
      </c>
      <c r="AL1057" s="68" t="str">
        <f t="shared" si="11"/>
        <v/>
      </c>
      <c r="AM1057" s="68" t="str">
        <f t="shared" si="12"/>
        <v/>
      </c>
      <c r="AN1057" s="68" t="str">
        <f t="shared" si="13"/>
        <v/>
      </c>
      <c r="AO1057" s="67" t="str">
        <f t="shared" si="14"/>
        <v/>
      </c>
      <c r="AP1057" s="51"/>
      <c r="AQ1057" s="51" t="str">
        <f t="shared" si="15"/>
        <v/>
      </c>
      <c r="AR1057" s="68" t="str">
        <f t="shared" si="16"/>
        <v/>
      </c>
      <c r="AS1057" s="68" t="str">
        <f t="shared" si="17"/>
        <v/>
      </c>
      <c r="AT1057" s="68" t="str">
        <f t="shared" si="18"/>
        <v/>
      </c>
      <c r="AU1057" s="68" t="str">
        <f t="shared" si="19"/>
        <v/>
      </c>
      <c r="AV1057" s="68" t="str">
        <f t="shared" si="20"/>
        <v/>
      </c>
      <c r="AW1057" s="67" t="str">
        <f t="shared" si="21"/>
        <v/>
      </c>
      <c r="AX1057" s="51"/>
      <c r="AY1057" s="51" t="str">
        <f t="shared" si="22"/>
        <v/>
      </c>
      <c r="AZ1057" s="68" t="str">
        <f t="shared" si="23"/>
        <v/>
      </c>
      <c r="BA1057" s="68" t="str">
        <f t="shared" si="24"/>
        <v/>
      </c>
      <c r="BB1057" s="68" t="str">
        <f t="shared" si="25"/>
        <v/>
      </c>
      <c r="BC1057" s="68" t="str">
        <f t="shared" si="26"/>
        <v/>
      </c>
      <c r="BD1057" s="68" t="str">
        <f t="shared" si="27"/>
        <v/>
      </c>
      <c r="BE1057" s="68" t="str">
        <f t="shared" si="28"/>
        <v/>
      </c>
      <c r="BF1057" s="51"/>
      <c r="BG1057" s="69" t="str">
        <f t="shared" si="29"/>
        <v/>
      </c>
      <c r="BH1057" s="67" t="str">
        <f t="shared" si="30"/>
        <v/>
      </c>
      <c r="BI1057" s="67" t="str">
        <f t="shared" si="31"/>
        <v/>
      </c>
      <c r="BJ1057" s="67" t="str">
        <f t="shared" si="32"/>
        <v/>
      </c>
      <c r="BK1057" s="67" t="str">
        <f t="shared" si="33"/>
        <v/>
      </c>
      <c r="BL1057" s="67" t="str">
        <f t="shared" si="34"/>
        <v/>
      </c>
      <c r="BM1057" s="65" t="str">
        <f t="shared" si="35"/>
        <v/>
      </c>
      <c r="BN1057" s="51"/>
      <c r="BO1057" s="51" t="str">
        <f t="shared" si="7484"/>
        <v/>
      </c>
      <c r="BP1057" s="51" t="str">
        <f t="shared" si="7485"/>
        <v/>
      </c>
      <c r="BQ1057" s="51" t="str">
        <f t="shared" si="7486"/>
        <v/>
      </c>
      <c r="BR1057" s="71">
        <f t="shared" si="7487"/>
        <v>1203867</v>
      </c>
      <c r="BS1057" s="69" t="str">
        <f t="shared" si="2920"/>
        <v/>
      </c>
      <c r="BT1057" s="51"/>
      <c r="BU1057" s="68" t="str">
        <f t="shared" si="7488"/>
        <v/>
      </c>
      <c r="BV1057" s="68" t="str">
        <f t="shared" si="7489"/>
        <v/>
      </c>
      <c r="BW1057" s="68" t="str">
        <f t="shared" si="7490"/>
        <v/>
      </c>
      <c r="BX1057" s="65">
        <f t="shared" si="7491"/>
        <v>4645640</v>
      </c>
      <c r="BY1057" s="67" t="str">
        <f t="shared" si="44"/>
        <v/>
      </c>
      <c r="BZ1057" s="68"/>
      <c r="CA1057" s="65" t="str">
        <f t="shared" si="45"/>
        <v/>
      </c>
      <c r="CB1057" s="67" t="str">
        <f t="shared" si="46"/>
        <v/>
      </c>
      <c r="CC1057" s="67" t="str">
        <f t="shared" si="47"/>
        <v/>
      </c>
      <c r="CD1057" s="67">
        <f t="shared" si="48"/>
        <v>115403</v>
      </c>
      <c r="CE1057" s="67" t="str">
        <f t="shared" si="49"/>
        <v/>
      </c>
      <c r="CF1057" s="68"/>
      <c r="CG1057" s="68" t="str">
        <f t="shared" si="7492"/>
        <v/>
      </c>
      <c r="CH1057" s="68" t="str">
        <f t="shared" si="7493"/>
        <v/>
      </c>
      <c r="CI1057" s="68" t="str">
        <f t="shared" si="7494"/>
        <v/>
      </c>
      <c r="CJ1057" s="65">
        <f t="shared" si="7495"/>
        <v>4645640</v>
      </c>
      <c r="CK1057" s="67" t="str">
        <f t="shared" si="54"/>
        <v/>
      </c>
      <c r="CL1057" s="68"/>
      <c r="CM1057" s="68" t="str">
        <f t="shared" si="7496"/>
        <v/>
      </c>
      <c r="CN1057" s="68" t="str">
        <f t="shared" si="7497"/>
        <v/>
      </c>
      <c r="CO1057" s="68" t="str">
        <f t="shared" si="7498"/>
        <v/>
      </c>
      <c r="CP1057" s="65">
        <f t="shared" si="7499"/>
        <v>0</v>
      </c>
      <c r="CQ1057" s="67" t="str">
        <f t="shared" si="59"/>
        <v/>
      </c>
      <c r="CR1057" s="68"/>
      <c r="CS1057" s="68" t="str">
        <f t="shared" si="7500"/>
        <v/>
      </c>
      <c r="CT1057" s="68" t="str">
        <f t="shared" si="7501"/>
        <v/>
      </c>
      <c r="CU1057" s="68" t="str">
        <f t="shared" si="7502"/>
        <v/>
      </c>
      <c r="CV1057" s="65">
        <f t="shared" si="7503"/>
        <v>1526063</v>
      </c>
      <c r="CW1057" s="67" t="str">
        <f t="shared" si="64"/>
        <v/>
      </c>
      <c r="CX1057" s="68"/>
      <c r="CY1057" s="68" t="str">
        <f t="shared" si="7504"/>
        <v/>
      </c>
      <c r="CZ1057" s="68" t="str">
        <f t="shared" si="7505"/>
        <v/>
      </c>
      <c r="DA1057" s="68" t="str">
        <f t="shared" si="7506"/>
        <v/>
      </c>
      <c r="DB1057" s="65">
        <f t="shared" si="7507"/>
        <v>944040</v>
      </c>
      <c r="DC1057" s="67" t="str">
        <f t="shared" si="69"/>
        <v/>
      </c>
      <c r="DD1057" s="68"/>
      <c r="DE1057" s="68" t="str">
        <f t="shared" si="7508"/>
        <v/>
      </c>
      <c r="DF1057" s="51" t="str">
        <f t="shared" si="7509"/>
        <v/>
      </c>
      <c r="DG1057" s="51" t="str">
        <f t="shared" si="7510"/>
        <v/>
      </c>
      <c r="DH1057" s="65">
        <f t="shared" si="7511"/>
        <v>415002</v>
      </c>
      <c r="DI1057" s="69" t="str">
        <f t="shared" si="74"/>
        <v/>
      </c>
      <c r="DJ1057" s="51"/>
      <c r="DK1057" s="51" t="str">
        <f t="shared" si="7512"/>
        <v/>
      </c>
      <c r="DL1057" s="51" t="str">
        <f t="shared" si="7513"/>
        <v/>
      </c>
      <c r="DM1057" s="51" t="str">
        <f t="shared" si="7514"/>
        <v/>
      </c>
      <c r="DN1057" s="65">
        <f t="shared" si="7515"/>
        <v>1760535</v>
      </c>
      <c r="DO1057" s="69" t="str">
        <f t="shared" si="79"/>
        <v/>
      </c>
      <c r="DP1057" s="51"/>
      <c r="DQ1057" s="51"/>
      <c r="DR1057" s="51"/>
      <c r="DS1057" s="51"/>
      <c r="DT1057" s="51"/>
      <c r="DU1057" s="181"/>
    </row>
    <row r="1058" spans="1:125" ht="15" x14ac:dyDescent="0.25">
      <c r="A1058" s="56">
        <v>2018</v>
      </c>
      <c r="B1058" s="51" t="s">
        <v>900</v>
      </c>
      <c r="C1058" s="50" t="s">
        <v>901</v>
      </c>
      <c r="D1058" s="170" t="s">
        <v>1936</v>
      </c>
      <c r="E1058" s="50" t="s">
        <v>364</v>
      </c>
      <c r="F1058" s="89">
        <v>1075093</v>
      </c>
      <c r="G1058" s="89">
        <v>0</v>
      </c>
      <c r="H1058" s="89">
        <v>961915</v>
      </c>
      <c r="I1058" s="90">
        <v>4413409</v>
      </c>
      <c r="J1058" s="50"/>
      <c r="K1058" s="50" t="s">
        <v>2032</v>
      </c>
      <c r="L1058" s="58"/>
      <c r="M1058" s="58"/>
      <c r="N1058" s="58"/>
      <c r="O1058" s="58"/>
      <c r="P1058" s="91"/>
      <c r="Q1058" s="92">
        <v>843828</v>
      </c>
      <c r="R1058" s="92">
        <v>1650300</v>
      </c>
      <c r="S1058" s="92">
        <v>1467994</v>
      </c>
      <c r="T1058" s="92">
        <v>451287</v>
      </c>
      <c r="U1058" s="94"/>
      <c r="V1058" s="94"/>
      <c r="W1058" s="90">
        <f t="shared" si="6033"/>
        <v>4413409</v>
      </c>
      <c r="X1058" s="90">
        <v>412132</v>
      </c>
      <c r="Y1058" s="56" t="s">
        <v>167</v>
      </c>
      <c r="Z1058" s="50"/>
      <c r="AA1058" s="51"/>
      <c r="AB1058" s="68"/>
      <c r="AC1058" s="68"/>
      <c r="AD1058" s="68"/>
      <c r="AE1058" s="68"/>
      <c r="AF1058" s="68"/>
      <c r="AG1058" s="67" t="str">
        <f t="shared" si="7"/>
        <v/>
      </c>
      <c r="AH1058" s="51"/>
      <c r="AI1058" s="51" t="str">
        <f t="shared" si="8"/>
        <v/>
      </c>
      <c r="AJ1058" s="68" t="str">
        <f t="shared" si="9"/>
        <v/>
      </c>
      <c r="AK1058" s="68" t="str">
        <f t="shared" si="10"/>
        <v/>
      </c>
      <c r="AL1058" s="68" t="str">
        <f t="shared" si="11"/>
        <v/>
      </c>
      <c r="AM1058" s="68" t="str">
        <f t="shared" si="12"/>
        <v/>
      </c>
      <c r="AN1058" s="68" t="str">
        <f t="shared" si="13"/>
        <v/>
      </c>
      <c r="AO1058" s="67" t="str">
        <f t="shared" si="14"/>
        <v/>
      </c>
      <c r="AP1058" s="51"/>
      <c r="AQ1058" s="51" t="str">
        <f t="shared" si="15"/>
        <v/>
      </c>
      <c r="AR1058" s="68" t="str">
        <f t="shared" si="16"/>
        <v/>
      </c>
      <c r="AS1058" s="68" t="str">
        <f t="shared" si="17"/>
        <v/>
      </c>
      <c r="AT1058" s="68" t="str">
        <f t="shared" si="18"/>
        <v/>
      </c>
      <c r="AU1058" s="68" t="str">
        <f t="shared" si="19"/>
        <v/>
      </c>
      <c r="AV1058" s="68" t="str">
        <f t="shared" si="20"/>
        <v/>
      </c>
      <c r="AW1058" s="67" t="str">
        <f t="shared" si="21"/>
        <v/>
      </c>
      <c r="AX1058" s="51"/>
      <c r="AY1058" s="51" t="str">
        <f t="shared" si="22"/>
        <v/>
      </c>
      <c r="AZ1058" s="68" t="str">
        <f t="shared" si="23"/>
        <v/>
      </c>
      <c r="BA1058" s="68" t="str">
        <f t="shared" si="24"/>
        <v/>
      </c>
      <c r="BB1058" s="68" t="str">
        <f t="shared" si="25"/>
        <v/>
      </c>
      <c r="BC1058" s="68" t="str">
        <f t="shared" si="26"/>
        <v/>
      </c>
      <c r="BD1058" s="68" t="str">
        <f t="shared" si="27"/>
        <v/>
      </c>
      <c r="BE1058" s="68" t="str">
        <f t="shared" si="28"/>
        <v/>
      </c>
      <c r="BF1058" s="51"/>
      <c r="BG1058" s="69" t="str">
        <f t="shared" si="29"/>
        <v/>
      </c>
      <c r="BH1058" s="67" t="str">
        <f t="shared" si="30"/>
        <v/>
      </c>
      <c r="BI1058" s="67" t="str">
        <f t="shared" si="31"/>
        <v/>
      </c>
      <c r="BJ1058" s="67" t="str">
        <f t="shared" si="32"/>
        <v/>
      </c>
      <c r="BK1058" s="67" t="str">
        <f t="shared" si="33"/>
        <v/>
      </c>
      <c r="BL1058" s="67" t="str">
        <f t="shared" si="34"/>
        <v/>
      </c>
      <c r="BM1058" s="65" t="str">
        <f t="shared" si="35"/>
        <v/>
      </c>
      <c r="BN1058" s="70"/>
      <c r="BO1058" s="70"/>
      <c r="BP1058" s="51"/>
      <c r="BQ1058" s="51"/>
      <c r="BR1058" s="51"/>
      <c r="BS1058" s="96">
        <f t="shared" si="2920"/>
        <v>1075093</v>
      </c>
      <c r="BT1058" s="70"/>
      <c r="BU1058" s="65"/>
      <c r="BV1058" s="68"/>
      <c r="BW1058" s="68"/>
      <c r="BX1058" s="68"/>
      <c r="BY1058" s="67">
        <f t="shared" si="44"/>
        <v>4413409</v>
      </c>
      <c r="BZ1058" s="65"/>
      <c r="CA1058" s="65" t="str">
        <f t="shared" si="45"/>
        <v/>
      </c>
      <c r="CB1058" s="67" t="str">
        <f t="shared" si="46"/>
        <v/>
      </c>
      <c r="CC1058" s="67" t="str">
        <f t="shared" si="47"/>
        <v/>
      </c>
      <c r="CD1058" s="67" t="str">
        <f t="shared" si="48"/>
        <v/>
      </c>
      <c r="CE1058" s="67">
        <f t="shared" si="49"/>
        <v>412132</v>
      </c>
      <c r="CF1058" s="65"/>
      <c r="CG1058" s="65"/>
      <c r="CH1058" s="68"/>
      <c r="CI1058" s="68"/>
      <c r="CJ1058" s="68"/>
      <c r="CK1058" s="67">
        <f t="shared" si="54"/>
        <v>4413409</v>
      </c>
      <c r="CL1058" s="65"/>
      <c r="CM1058" s="65"/>
      <c r="CN1058" s="68"/>
      <c r="CO1058" s="68"/>
      <c r="CP1058" s="68"/>
      <c r="CQ1058" s="67">
        <f t="shared" si="59"/>
        <v>843828</v>
      </c>
      <c r="CR1058" s="65"/>
      <c r="CS1058" s="65"/>
      <c r="CT1058" s="68"/>
      <c r="CU1058" s="68"/>
      <c r="CV1058" s="68"/>
      <c r="CW1058" s="67">
        <f t="shared" si="64"/>
        <v>1650300</v>
      </c>
      <c r="CX1058" s="65"/>
      <c r="CY1058" s="65"/>
      <c r="CZ1058" s="68"/>
      <c r="DA1058" s="68"/>
      <c r="DB1058" s="68"/>
      <c r="DC1058" s="67">
        <f t="shared" si="69"/>
        <v>1467994</v>
      </c>
      <c r="DD1058" s="65"/>
      <c r="DE1058" s="65"/>
      <c r="DF1058" s="51"/>
      <c r="DG1058" s="51"/>
      <c r="DH1058" s="51"/>
      <c r="DI1058" s="67">
        <f t="shared" si="74"/>
        <v>451287</v>
      </c>
      <c r="DJ1058" s="70"/>
      <c r="DK1058" s="70"/>
      <c r="DL1058" s="51"/>
      <c r="DM1058" s="51"/>
      <c r="DN1058" s="51"/>
      <c r="DO1058" s="67">
        <f t="shared" si="79"/>
        <v>843828</v>
      </c>
      <c r="DP1058" s="51"/>
      <c r="DQ1058" s="51"/>
      <c r="DR1058" s="51"/>
      <c r="DS1058" s="51"/>
      <c r="DT1058" s="51"/>
      <c r="DU1058" s="181"/>
    </row>
    <row r="1059" spans="1:125" ht="15" x14ac:dyDescent="0.25">
      <c r="A1059" s="50"/>
      <c r="B1059" s="51"/>
      <c r="C1059" s="50"/>
      <c r="D1059" s="53"/>
      <c r="E1059" s="50"/>
      <c r="F1059" s="220"/>
      <c r="G1059" s="220"/>
      <c r="H1059" s="220"/>
      <c r="I1059" s="61"/>
      <c r="J1059" s="50"/>
      <c r="K1059" s="50" t="s">
        <v>2032</v>
      </c>
      <c r="L1059" s="58"/>
      <c r="M1059" s="58"/>
      <c r="N1059" s="58"/>
      <c r="O1059" s="58"/>
      <c r="P1059" s="59"/>
      <c r="Q1059" s="60"/>
      <c r="R1059" s="60"/>
      <c r="S1059" s="60"/>
      <c r="T1059" s="60"/>
      <c r="U1059" s="60"/>
      <c r="V1059" s="79"/>
      <c r="W1059" s="90">
        <f t="shared" si="6033"/>
        <v>0</v>
      </c>
      <c r="X1059" s="101"/>
      <c r="Y1059" s="50"/>
      <c r="Z1059" s="50"/>
      <c r="AA1059" s="51"/>
      <c r="AB1059" s="68"/>
      <c r="AC1059" s="68"/>
      <c r="AD1059" s="68"/>
      <c r="AE1059" s="68"/>
      <c r="AF1059" s="68"/>
      <c r="AG1059" s="67" t="str">
        <f t="shared" si="7"/>
        <v/>
      </c>
      <c r="AH1059" s="51"/>
      <c r="AI1059" s="51" t="str">
        <f t="shared" si="8"/>
        <v/>
      </c>
      <c r="AJ1059" s="68" t="str">
        <f t="shared" si="9"/>
        <v/>
      </c>
      <c r="AK1059" s="68" t="str">
        <f t="shared" si="10"/>
        <v/>
      </c>
      <c r="AL1059" s="68" t="str">
        <f t="shared" si="11"/>
        <v/>
      </c>
      <c r="AM1059" s="68" t="str">
        <f t="shared" si="12"/>
        <v/>
      </c>
      <c r="AN1059" s="68" t="str">
        <f t="shared" si="13"/>
        <v/>
      </c>
      <c r="AO1059" s="67" t="str">
        <f t="shared" si="14"/>
        <v/>
      </c>
      <c r="AP1059" s="51"/>
      <c r="AQ1059" s="51" t="str">
        <f t="shared" si="15"/>
        <v/>
      </c>
      <c r="AR1059" s="68" t="str">
        <f t="shared" si="16"/>
        <v/>
      </c>
      <c r="AS1059" s="68" t="str">
        <f t="shared" si="17"/>
        <v/>
      </c>
      <c r="AT1059" s="68" t="str">
        <f t="shared" si="18"/>
        <v/>
      </c>
      <c r="AU1059" s="68" t="str">
        <f t="shared" si="19"/>
        <v/>
      </c>
      <c r="AV1059" s="68" t="str">
        <f t="shared" si="20"/>
        <v/>
      </c>
      <c r="AW1059" s="67" t="str">
        <f t="shared" si="21"/>
        <v/>
      </c>
      <c r="AX1059" s="51"/>
      <c r="AY1059" s="51" t="str">
        <f t="shared" si="22"/>
        <v/>
      </c>
      <c r="AZ1059" s="68" t="str">
        <f t="shared" si="23"/>
        <v/>
      </c>
      <c r="BA1059" s="68" t="str">
        <f t="shared" si="24"/>
        <v/>
      </c>
      <c r="BB1059" s="68" t="str">
        <f t="shared" si="25"/>
        <v/>
      </c>
      <c r="BC1059" s="68" t="str">
        <f t="shared" si="26"/>
        <v/>
      </c>
      <c r="BD1059" s="68" t="str">
        <f t="shared" si="27"/>
        <v/>
      </c>
      <c r="BE1059" s="68" t="str">
        <f t="shared" si="28"/>
        <v/>
      </c>
      <c r="BF1059" s="51"/>
      <c r="BG1059" s="69" t="str">
        <f t="shared" si="29"/>
        <v/>
      </c>
      <c r="BH1059" s="67" t="str">
        <f t="shared" si="30"/>
        <v/>
      </c>
      <c r="BI1059" s="67" t="str">
        <f t="shared" si="31"/>
        <v/>
      </c>
      <c r="BJ1059" s="67" t="str">
        <f t="shared" si="32"/>
        <v/>
      </c>
      <c r="BK1059" s="67" t="str">
        <f t="shared" si="33"/>
        <v/>
      </c>
      <c r="BL1059" s="67" t="str">
        <f t="shared" si="34"/>
        <v/>
      </c>
      <c r="BM1059" s="65" t="str">
        <f t="shared" si="35"/>
        <v/>
      </c>
      <c r="BN1059" s="70"/>
      <c r="BO1059" s="70"/>
      <c r="BP1059" s="51"/>
      <c r="BQ1059" s="51"/>
      <c r="BR1059" s="51"/>
      <c r="BS1059" s="69" t="str">
        <f t="shared" si="2920"/>
        <v/>
      </c>
      <c r="BT1059" s="70"/>
      <c r="BU1059" s="65"/>
      <c r="BV1059" s="68"/>
      <c r="BW1059" s="68"/>
      <c r="BX1059" s="68"/>
      <c r="BY1059" s="67" t="str">
        <f t="shared" si="44"/>
        <v/>
      </c>
      <c r="BZ1059" s="65"/>
      <c r="CA1059" s="65" t="str">
        <f t="shared" si="45"/>
        <v/>
      </c>
      <c r="CB1059" s="67" t="str">
        <f t="shared" si="46"/>
        <v/>
      </c>
      <c r="CC1059" s="67" t="str">
        <f t="shared" si="47"/>
        <v/>
      </c>
      <c r="CD1059" s="67" t="str">
        <f t="shared" si="48"/>
        <v/>
      </c>
      <c r="CE1059" s="67" t="str">
        <f t="shared" si="49"/>
        <v/>
      </c>
      <c r="CF1059" s="65"/>
      <c r="CG1059" s="65"/>
      <c r="CH1059" s="68"/>
      <c r="CI1059" s="68"/>
      <c r="CJ1059" s="68"/>
      <c r="CK1059" s="67" t="str">
        <f t="shared" si="54"/>
        <v/>
      </c>
      <c r="CL1059" s="65"/>
      <c r="CM1059" s="65"/>
      <c r="CN1059" s="68"/>
      <c r="CO1059" s="68"/>
      <c r="CP1059" s="68"/>
      <c r="CQ1059" s="67" t="str">
        <f t="shared" si="59"/>
        <v/>
      </c>
      <c r="CR1059" s="65"/>
      <c r="CS1059" s="65"/>
      <c r="CT1059" s="68"/>
      <c r="CU1059" s="68"/>
      <c r="CV1059" s="68"/>
      <c r="CW1059" s="67" t="str">
        <f t="shared" si="64"/>
        <v/>
      </c>
      <c r="CX1059" s="65"/>
      <c r="CY1059" s="65"/>
      <c r="CZ1059" s="68"/>
      <c r="DA1059" s="68"/>
      <c r="DB1059" s="68"/>
      <c r="DC1059" s="67" t="str">
        <f t="shared" si="69"/>
        <v/>
      </c>
      <c r="DD1059" s="65"/>
      <c r="DE1059" s="65"/>
      <c r="DF1059" s="51"/>
      <c r="DG1059" s="51"/>
      <c r="DH1059" s="51"/>
      <c r="DI1059" s="69" t="str">
        <f t="shared" si="74"/>
        <v/>
      </c>
      <c r="DJ1059" s="70"/>
      <c r="DK1059" s="70"/>
      <c r="DL1059" s="51"/>
      <c r="DM1059" s="51"/>
      <c r="DN1059" s="51"/>
      <c r="DO1059" s="69" t="str">
        <f t="shared" si="79"/>
        <v/>
      </c>
      <c r="DP1059" s="51"/>
      <c r="DQ1059" s="51"/>
      <c r="DR1059" s="51"/>
      <c r="DS1059" s="51"/>
      <c r="DT1059" s="51"/>
      <c r="DU1059" s="181"/>
    </row>
    <row r="1060" spans="1:125" ht="15" x14ac:dyDescent="0.25">
      <c r="A1060" s="50">
        <v>2014</v>
      </c>
      <c r="B1060" s="51" t="s">
        <v>1242</v>
      </c>
      <c r="C1060" s="50" t="s">
        <v>1118</v>
      </c>
      <c r="D1060" s="53" t="s">
        <v>1937</v>
      </c>
      <c r="E1060" s="50" t="s">
        <v>364</v>
      </c>
      <c r="F1060" s="220">
        <v>69100</v>
      </c>
      <c r="G1060" s="220" t="s">
        <v>364</v>
      </c>
      <c r="H1060" s="220">
        <v>275850</v>
      </c>
      <c r="I1060" s="61">
        <v>1008201</v>
      </c>
      <c r="J1060" s="50"/>
      <c r="K1060" s="50" t="s">
        <v>2032</v>
      </c>
      <c r="L1060" s="58" t="s">
        <v>2032</v>
      </c>
      <c r="M1060" s="58" t="s">
        <v>2032</v>
      </c>
      <c r="N1060" s="58" t="s">
        <v>2032</v>
      </c>
      <c r="O1060" s="58" t="s">
        <v>2032</v>
      </c>
      <c r="P1060" s="59"/>
      <c r="Q1060" s="60">
        <v>429506</v>
      </c>
      <c r="R1060" s="60">
        <v>176024</v>
      </c>
      <c r="S1060" s="60">
        <v>102364</v>
      </c>
      <c r="T1060" s="60">
        <v>299497</v>
      </c>
      <c r="U1060" s="60">
        <v>810</v>
      </c>
      <c r="V1060" s="79"/>
      <c r="W1060" s="90">
        <f t="shared" si="6033"/>
        <v>1008201</v>
      </c>
      <c r="X1060" s="101">
        <v>65817</v>
      </c>
      <c r="Y1060" s="50" t="s">
        <v>167</v>
      </c>
      <c r="Z1060" s="50" t="s">
        <v>1937</v>
      </c>
      <c r="AA1060" s="51" t="str">
        <f t="shared" ref="AA1060:AA1063" si="7516">IF(A1060 =2014,IF(Y1060 ="",F1060,""),"")</f>
        <v/>
      </c>
      <c r="AB1060" s="68" t="str">
        <f t="shared" ref="AB1060:AB1063" si="7517">IF(A1060 =2014,IF(Y1060 ="",I1060,""),"")</f>
        <v/>
      </c>
      <c r="AC1060" s="68" t="str">
        <f t="shared" ref="AC1060:AC1063" si="7518">IF(A1060 =2014,IF(Y1060 ="",Q1060,""),"")</f>
        <v/>
      </c>
      <c r="AD1060" s="68" t="str">
        <f t="shared" ref="AD1060:AD1063" si="7519">IF(A1060 =2014,IF(Y1060 ="",R1060,""),"")</f>
        <v/>
      </c>
      <c r="AE1060" s="68" t="str">
        <f t="shared" ref="AE1060:AE1063" si="7520">IF(A1060 =2014,IF(Y1060 ="",S1060,""),"")</f>
        <v/>
      </c>
      <c r="AF1060" s="68" t="str">
        <f t="shared" ref="AF1060:AF1063" si="7521">IF(A1060 =2014,IF(Y1060 ="",T1060+U1060,""),"")</f>
        <v/>
      </c>
      <c r="AG1060" s="67" t="str">
        <f t="shared" si="7"/>
        <v/>
      </c>
      <c r="AH1060" s="51"/>
      <c r="AI1060" s="51" t="str">
        <f t="shared" si="8"/>
        <v/>
      </c>
      <c r="AJ1060" s="68" t="str">
        <f t="shared" si="9"/>
        <v/>
      </c>
      <c r="AK1060" s="68" t="str">
        <f t="shared" si="10"/>
        <v/>
      </c>
      <c r="AL1060" s="68" t="str">
        <f t="shared" si="11"/>
        <v/>
      </c>
      <c r="AM1060" s="68" t="str">
        <f t="shared" si="12"/>
        <v/>
      </c>
      <c r="AN1060" s="68" t="str">
        <f t="shared" si="13"/>
        <v/>
      </c>
      <c r="AO1060" s="67" t="str">
        <f t="shared" si="14"/>
        <v/>
      </c>
      <c r="AP1060" s="51"/>
      <c r="AQ1060" s="51" t="str">
        <f t="shared" si="15"/>
        <v/>
      </c>
      <c r="AR1060" s="68" t="str">
        <f t="shared" si="16"/>
        <v/>
      </c>
      <c r="AS1060" s="68" t="str">
        <f t="shared" si="17"/>
        <v/>
      </c>
      <c r="AT1060" s="68" t="str">
        <f t="shared" si="18"/>
        <v/>
      </c>
      <c r="AU1060" s="68" t="str">
        <f t="shared" si="19"/>
        <v/>
      </c>
      <c r="AV1060" s="68" t="str">
        <f t="shared" si="20"/>
        <v/>
      </c>
      <c r="AW1060" s="67" t="str">
        <f t="shared" si="21"/>
        <v/>
      </c>
      <c r="AX1060" s="51"/>
      <c r="AY1060" s="51" t="str">
        <f t="shared" si="22"/>
        <v/>
      </c>
      <c r="AZ1060" s="68" t="str">
        <f t="shared" si="23"/>
        <v/>
      </c>
      <c r="BA1060" s="68" t="str">
        <f t="shared" si="24"/>
        <v/>
      </c>
      <c r="BB1060" s="68" t="str">
        <f t="shared" si="25"/>
        <v/>
      </c>
      <c r="BC1060" s="68" t="str">
        <f t="shared" si="26"/>
        <v/>
      </c>
      <c r="BD1060" s="68" t="str">
        <f t="shared" si="27"/>
        <v/>
      </c>
      <c r="BE1060" s="68" t="str">
        <f t="shared" si="28"/>
        <v/>
      </c>
      <c r="BF1060" s="51"/>
      <c r="BG1060" s="69" t="str">
        <f t="shared" si="29"/>
        <v/>
      </c>
      <c r="BH1060" s="67" t="str">
        <f t="shared" si="30"/>
        <v/>
      </c>
      <c r="BI1060" s="67" t="str">
        <f t="shared" si="31"/>
        <v/>
      </c>
      <c r="BJ1060" s="67" t="str">
        <f t="shared" si="32"/>
        <v/>
      </c>
      <c r="BK1060" s="67" t="str">
        <f t="shared" si="33"/>
        <v/>
      </c>
      <c r="BL1060" s="67" t="str">
        <f t="shared" si="34"/>
        <v/>
      </c>
      <c r="BM1060" s="65" t="str">
        <f t="shared" si="35"/>
        <v/>
      </c>
      <c r="BN1060" s="70"/>
      <c r="BO1060" s="71">
        <f t="shared" ref="BO1060:BO1063" si="7522">IF(A1060 =2014,F1060,"")</f>
        <v>69100</v>
      </c>
      <c r="BP1060" s="51" t="str">
        <f t="shared" ref="BP1060:BP1063" si="7523">IF(A1060 =2015,F1060,"")</f>
        <v/>
      </c>
      <c r="BQ1060" s="51" t="str">
        <f t="shared" ref="BQ1060:BQ1063" si="7524">IF(A1060 =2016,F1060,"")</f>
        <v/>
      </c>
      <c r="BR1060" s="51" t="str">
        <f t="shared" ref="BR1060:BR1063" si="7525">IF(A1060 =2017,F1060,"")</f>
        <v/>
      </c>
      <c r="BS1060" s="69" t="str">
        <f t="shared" si="2920"/>
        <v/>
      </c>
      <c r="BT1060" s="70"/>
      <c r="BU1060" s="65">
        <f t="shared" ref="BU1060:BU1063" si="7526">IF(A1060 =2014,I1060,"")</f>
        <v>1008201</v>
      </c>
      <c r="BV1060" s="68" t="str">
        <f t="shared" ref="BV1060:BV1063" si="7527">IF(A1060 =2015,I1060,"")</f>
        <v/>
      </c>
      <c r="BW1060" s="68" t="str">
        <f t="shared" ref="BW1060:BW1063" si="7528">IF(A1060 =2016,I1060,"")</f>
        <v/>
      </c>
      <c r="BX1060" s="68" t="str">
        <f t="shared" ref="BX1060:BX1063" si="7529">IF(A1060 =2017,I1060,"")</f>
        <v/>
      </c>
      <c r="BY1060" s="67" t="str">
        <f t="shared" si="44"/>
        <v/>
      </c>
      <c r="BZ1060" s="65"/>
      <c r="CA1060" s="65">
        <f t="shared" si="45"/>
        <v>65817</v>
      </c>
      <c r="CB1060" s="67" t="str">
        <f t="shared" si="46"/>
        <v/>
      </c>
      <c r="CC1060" s="67" t="str">
        <f t="shared" si="47"/>
        <v/>
      </c>
      <c r="CD1060" s="67" t="str">
        <f t="shared" si="48"/>
        <v/>
      </c>
      <c r="CE1060" s="67" t="str">
        <f t="shared" si="49"/>
        <v/>
      </c>
      <c r="CF1060" s="65"/>
      <c r="CG1060" s="65">
        <f t="shared" ref="CG1060:CG1063" si="7530">IF(A1060 =2014,Q1060+R1060+S1060+T1060+U1060,"")</f>
        <v>1008201</v>
      </c>
      <c r="CH1060" s="68" t="str">
        <f t="shared" ref="CH1060:CH1063" si="7531">IF(A1060 =2015,Q1060+R1060+S1060+T1060+U1060,"")</f>
        <v/>
      </c>
      <c r="CI1060" s="68" t="str">
        <f t="shared" ref="CI1060:CI1063" si="7532">IF(A1060 =2016,Q1060+R1060+S1060+T1060+U1060,"")</f>
        <v/>
      </c>
      <c r="CJ1060" s="68" t="str">
        <f t="shared" ref="CJ1060:CJ1063" si="7533">IF(A1060 =2017,Q1060+R1060+S1060+T1060+U1060,"")</f>
        <v/>
      </c>
      <c r="CK1060" s="67" t="str">
        <f t="shared" si="54"/>
        <v/>
      </c>
      <c r="CL1060" s="65"/>
      <c r="CM1060" s="65">
        <f t="shared" ref="CM1060:CM1063" si="7534">IF(A1060 =2014,Q1060,"")</f>
        <v>429506</v>
      </c>
      <c r="CN1060" s="68" t="str">
        <f t="shared" ref="CN1060:CN1063" si="7535">IF(A1060 =2015,Q1060,"")</f>
        <v/>
      </c>
      <c r="CO1060" s="68" t="str">
        <f t="shared" ref="CO1060:CO1063" si="7536">IF(A1060 =2016,Q1060,"")</f>
        <v/>
      </c>
      <c r="CP1060" s="68" t="str">
        <f t="shared" ref="CP1060:CP1063" si="7537">IF(A1060 =2017,Q1060,"")</f>
        <v/>
      </c>
      <c r="CQ1060" s="67" t="str">
        <f t="shared" si="59"/>
        <v/>
      </c>
      <c r="CR1060" s="65"/>
      <c r="CS1060" s="65">
        <f t="shared" ref="CS1060:CS1063" si="7538">IF(A1060 =2014,R1060,"")</f>
        <v>176024</v>
      </c>
      <c r="CT1060" s="68" t="str">
        <f t="shared" ref="CT1060:CT1063" si="7539">IF(A1060 =2015,R1060,"")</f>
        <v/>
      </c>
      <c r="CU1060" s="68" t="str">
        <f t="shared" ref="CU1060:CU1063" si="7540">IF(A1060 =2016,R1060,"")</f>
        <v/>
      </c>
      <c r="CV1060" s="68" t="str">
        <f t="shared" ref="CV1060:CV1063" si="7541">IF(A1060 =2017,R1060,"")</f>
        <v/>
      </c>
      <c r="CW1060" s="67" t="str">
        <f t="shared" si="64"/>
        <v/>
      </c>
      <c r="CX1060" s="65"/>
      <c r="CY1060" s="65">
        <f t="shared" ref="CY1060:CY1063" si="7542">IF(A1060 =2014,S1060,"")</f>
        <v>102364</v>
      </c>
      <c r="CZ1060" s="68" t="str">
        <f t="shared" ref="CZ1060:CZ1063" si="7543">IF(A1060 =2015,S1060,"")</f>
        <v/>
      </c>
      <c r="DA1060" s="68" t="str">
        <f t="shared" ref="DA1060:DA1063" si="7544">IF(A1060 =2016,S1060,"")</f>
        <v/>
      </c>
      <c r="DB1060" s="68" t="str">
        <f t="shared" ref="DB1060:DB1063" si="7545">IF(A1060 =2017,S1060,"")</f>
        <v/>
      </c>
      <c r="DC1060" s="67" t="str">
        <f t="shared" si="69"/>
        <v/>
      </c>
      <c r="DD1060" s="65"/>
      <c r="DE1060" s="65">
        <f t="shared" ref="DE1060:DE1063" si="7546">IF(A1060 =2014,T1060,"")</f>
        <v>299497</v>
      </c>
      <c r="DF1060" s="51" t="str">
        <f t="shared" ref="DF1060:DF1063" si="7547">IF(A1060 =2015,T1060,"")</f>
        <v/>
      </c>
      <c r="DG1060" s="51" t="str">
        <f t="shared" ref="DG1060:DG1063" si="7548">IF(A1060 =2016,T1060,"")</f>
        <v/>
      </c>
      <c r="DH1060" s="51" t="str">
        <f t="shared" ref="DH1060:DH1063" si="7549">IF(A1060 =2017,T1060,"")</f>
        <v/>
      </c>
      <c r="DI1060" s="69" t="str">
        <f t="shared" si="74"/>
        <v/>
      </c>
      <c r="DJ1060" s="70"/>
      <c r="DK1060" s="65">
        <f t="shared" ref="DK1060:DK1063" si="7550">IF(A1060 =2014,U1060,"")</f>
        <v>810</v>
      </c>
      <c r="DL1060" s="51" t="str">
        <f t="shared" ref="DL1060:DL1063" si="7551">IF(A1060 =2015,U1060,"")</f>
        <v/>
      </c>
      <c r="DM1060" s="51" t="str">
        <f t="shared" ref="DM1060:DM1063" si="7552">IF(A1060 =2016,U1060,"")</f>
        <v/>
      </c>
      <c r="DN1060" s="51" t="str">
        <f t="shared" ref="DN1060:DN1063" si="7553">IF(A1060 =2017,U1060,"")</f>
        <v/>
      </c>
      <c r="DO1060" s="69" t="str">
        <f t="shared" si="79"/>
        <v/>
      </c>
      <c r="DP1060" s="51"/>
      <c r="DQ1060" s="51"/>
      <c r="DR1060" s="51"/>
      <c r="DS1060" s="51"/>
      <c r="DT1060" s="51"/>
      <c r="DU1060" s="181"/>
    </row>
    <row r="1061" spans="1:125" ht="15" x14ac:dyDescent="0.25">
      <c r="A1061" s="50">
        <v>2015</v>
      </c>
      <c r="B1061" s="51" t="s">
        <v>1242</v>
      </c>
      <c r="C1061" s="50" t="s">
        <v>1118</v>
      </c>
      <c r="D1061" s="53" t="s">
        <v>1937</v>
      </c>
      <c r="E1061" s="50" t="s">
        <v>364</v>
      </c>
      <c r="F1061" s="220">
        <v>57005</v>
      </c>
      <c r="G1061" s="220" t="s">
        <v>364</v>
      </c>
      <c r="H1061" s="220">
        <v>277822</v>
      </c>
      <c r="I1061" s="61">
        <v>1017392</v>
      </c>
      <c r="J1061" s="50"/>
      <c r="K1061" s="50" t="s">
        <v>2032</v>
      </c>
      <c r="L1061" s="58" t="s">
        <v>2032</v>
      </c>
      <c r="M1061" s="58" t="s">
        <v>2032</v>
      </c>
      <c r="N1061" s="58" t="s">
        <v>2032</v>
      </c>
      <c r="O1061" s="58" t="s">
        <v>2032</v>
      </c>
      <c r="P1061" s="59"/>
      <c r="Q1061" s="60">
        <v>159775</v>
      </c>
      <c r="R1061" s="60">
        <v>240048</v>
      </c>
      <c r="S1061" s="60">
        <v>94389</v>
      </c>
      <c r="T1061" s="60">
        <v>308181</v>
      </c>
      <c r="U1061" s="60">
        <v>215294</v>
      </c>
      <c r="V1061" s="79"/>
      <c r="W1061" s="90">
        <f t="shared" si="6033"/>
        <v>1017687</v>
      </c>
      <c r="X1061" s="101">
        <v>456214</v>
      </c>
      <c r="Y1061" s="50" t="s">
        <v>167</v>
      </c>
      <c r="Z1061" s="50" t="s">
        <v>1937</v>
      </c>
      <c r="AA1061" s="51" t="str">
        <f t="shared" si="7516"/>
        <v/>
      </c>
      <c r="AB1061" s="68" t="str">
        <f t="shared" si="7517"/>
        <v/>
      </c>
      <c r="AC1061" s="68" t="str">
        <f t="shared" si="7518"/>
        <v/>
      </c>
      <c r="AD1061" s="68" t="str">
        <f t="shared" si="7519"/>
        <v/>
      </c>
      <c r="AE1061" s="68" t="str">
        <f t="shared" si="7520"/>
        <v/>
      </c>
      <c r="AF1061" s="68" t="str">
        <f t="shared" si="7521"/>
        <v/>
      </c>
      <c r="AG1061" s="67" t="str">
        <f t="shared" si="7"/>
        <v/>
      </c>
      <c r="AH1061" s="51"/>
      <c r="AI1061" s="51" t="str">
        <f t="shared" si="8"/>
        <v/>
      </c>
      <c r="AJ1061" s="68" t="str">
        <f t="shared" si="9"/>
        <v/>
      </c>
      <c r="AK1061" s="68" t="str">
        <f t="shared" si="10"/>
        <v/>
      </c>
      <c r="AL1061" s="68" t="str">
        <f t="shared" si="11"/>
        <v/>
      </c>
      <c r="AM1061" s="68" t="str">
        <f t="shared" si="12"/>
        <v/>
      </c>
      <c r="AN1061" s="68" t="str">
        <f t="shared" si="13"/>
        <v/>
      </c>
      <c r="AO1061" s="67" t="str">
        <f t="shared" si="14"/>
        <v/>
      </c>
      <c r="AP1061" s="51"/>
      <c r="AQ1061" s="51" t="str">
        <f t="shared" si="15"/>
        <v/>
      </c>
      <c r="AR1061" s="68" t="str">
        <f t="shared" si="16"/>
        <v/>
      </c>
      <c r="AS1061" s="68" t="str">
        <f t="shared" si="17"/>
        <v/>
      </c>
      <c r="AT1061" s="68" t="str">
        <f t="shared" si="18"/>
        <v/>
      </c>
      <c r="AU1061" s="68" t="str">
        <f t="shared" si="19"/>
        <v/>
      </c>
      <c r="AV1061" s="68" t="str">
        <f t="shared" si="20"/>
        <v/>
      </c>
      <c r="AW1061" s="67" t="str">
        <f t="shared" si="21"/>
        <v/>
      </c>
      <c r="AX1061" s="51"/>
      <c r="AY1061" s="51" t="str">
        <f t="shared" si="22"/>
        <v/>
      </c>
      <c r="AZ1061" s="68" t="str">
        <f t="shared" si="23"/>
        <v/>
      </c>
      <c r="BA1061" s="68" t="str">
        <f t="shared" si="24"/>
        <v/>
      </c>
      <c r="BB1061" s="68" t="str">
        <f t="shared" si="25"/>
        <v/>
      </c>
      <c r="BC1061" s="68" t="str">
        <f t="shared" si="26"/>
        <v/>
      </c>
      <c r="BD1061" s="68" t="str">
        <f t="shared" si="27"/>
        <v/>
      </c>
      <c r="BE1061" s="68" t="str">
        <f t="shared" si="28"/>
        <v/>
      </c>
      <c r="BF1061" s="51"/>
      <c r="BG1061" s="69" t="str">
        <f t="shared" si="29"/>
        <v/>
      </c>
      <c r="BH1061" s="67" t="str">
        <f t="shared" si="30"/>
        <v/>
      </c>
      <c r="BI1061" s="67" t="str">
        <f t="shared" si="31"/>
        <v/>
      </c>
      <c r="BJ1061" s="67" t="str">
        <f t="shared" si="32"/>
        <v/>
      </c>
      <c r="BK1061" s="67" t="str">
        <f t="shared" si="33"/>
        <v/>
      </c>
      <c r="BL1061" s="67" t="str">
        <f t="shared" si="34"/>
        <v/>
      </c>
      <c r="BM1061" s="65" t="str">
        <f t="shared" si="35"/>
        <v/>
      </c>
      <c r="BN1061" s="51"/>
      <c r="BO1061" s="51" t="str">
        <f t="shared" si="7522"/>
        <v/>
      </c>
      <c r="BP1061" s="71">
        <f t="shared" si="7523"/>
        <v>57005</v>
      </c>
      <c r="BQ1061" s="51" t="str">
        <f t="shared" si="7524"/>
        <v/>
      </c>
      <c r="BR1061" s="51" t="str">
        <f t="shared" si="7525"/>
        <v/>
      </c>
      <c r="BS1061" s="69" t="str">
        <f t="shared" si="2920"/>
        <v/>
      </c>
      <c r="BT1061" s="51"/>
      <c r="BU1061" s="68" t="str">
        <f t="shared" si="7526"/>
        <v/>
      </c>
      <c r="BV1061" s="65">
        <f t="shared" si="7527"/>
        <v>1017392</v>
      </c>
      <c r="BW1061" s="68" t="str">
        <f t="shared" si="7528"/>
        <v/>
      </c>
      <c r="BX1061" s="68" t="str">
        <f t="shared" si="7529"/>
        <v/>
      </c>
      <c r="BY1061" s="67" t="str">
        <f t="shared" si="44"/>
        <v/>
      </c>
      <c r="BZ1061" s="68"/>
      <c r="CA1061" s="65" t="str">
        <f t="shared" si="45"/>
        <v/>
      </c>
      <c r="CB1061" s="67">
        <f t="shared" si="46"/>
        <v>456214</v>
      </c>
      <c r="CC1061" s="67" t="str">
        <f t="shared" si="47"/>
        <v/>
      </c>
      <c r="CD1061" s="67" t="str">
        <f t="shared" si="48"/>
        <v/>
      </c>
      <c r="CE1061" s="67" t="str">
        <f t="shared" si="49"/>
        <v/>
      </c>
      <c r="CF1061" s="68"/>
      <c r="CG1061" s="68" t="str">
        <f t="shared" si="7530"/>
        <v/>
      </c>
      <c r="CH1061" s="65">
        <f t="shared" si="7531"/>
        <v>1017687</v>
      </c>
      <c r="CI1061" s="68" t="str">
        <f t="shared" si="7532"/>
        <v/>
      </c>
      <c r="CJ1061" s="68" t="str">
        <f t="shared" si="7533"/>
        <v/>
      </c>
      <c r="CK1061" s="67" t="str">
        <f t="shared" si="54"/>
        <v/>
      </c>
      <c r="CL1061" s="68"/>
      <c r="CM1061" s="68" t="str">
        <f t="shared" si="7534"/>
        <v/>
      </c>
      <c r="CN1061" s="65">
        <f t="shared" si="7535"/>
        <v>159775</v>
      </c>
      <c r="CO1061" s="68" t="str">
        <f t="shared" si="7536"/>
        <v/>
      </c>
      <c r="CP1061" s="68" t="str">
        <f t="shared" si="7537"/>
        <v/>
      </c>
      <c r="CQ1061" s="67" t="str">
        <f t="shared" si="59"/>
        <v/>
      </c>
      <c r="CR1061" s="68"/>
      <c r="CS1061" s="68" t="str">
        <f t="shared" si="7538"/>
        <v/>
      </c>
      <c r="CT1061" s="65">
        <f t="shared" si="7539"/>
        <v>240048</v>
      </c>
      <c r="CU1061" s="68" t="str">
        <f t="shared" si="7540"/>
        <v/>
      </c>
      <c r="CV1061" s="68" t="str">
        <f t="shared" si="7541"/>
        <v/>
      </c>
      <c r="CW1061" s="67" t="str">
        <f t="shared" si="64"/>
        <v/>
      </c>
      <c r="CX1061" s="68"/>
      <c r="CY1061" s="68" t="str">
        <f t="shared" si="7542"/>
        <v/>
      </c>
      <c r="CZ1061" s="65">
        <f t="shared" si="7543"/>
        <v>94389</v>
      </c>
      <c r="DA1061" s="68" t="str">
        <f t="shared" si="7544"/>
        <v/>
      </c>
      <c r="DB1061" s="68" t="str">
        <f t="shared" si="7545"/>
        <v/>
      </c>
      <c r="DC1061" s="67" t="str">
        <f t="shared" si="69"/>
        <v/>
      </c>
      <c r="DD1061" s="68"/>
      <c r="DE1061" s="68" t="str">
        <f t="shared" si="7546"/>
        <v/>
      </c>
      <c r="DF1061" s="65">
        <f t="shared" si="7547"/>
        <v>308181</v>
      </c>
      <c r="DG1061" s="51" t="str">
        <f t="shared" si="7548"/>
        <v/>
      </c>
      <c r="DH1061" s="51" t="str">
        <f t="shared" si="7549"/>
        <v/>
      </c>
      <c r="DI1061" s="69" t="str">
        <f t="shared" si="74"/>
        <v/>
      </c>
      <c r="DJ1061" s="51"/>
      <c r="DK1061" s="51" t="str">
        <f t="shared" si="7550"/>
        <v/>
      </c>
      <c r="DL1061" s="65">
        <f t="shared" si="7551"/>
        <v>215294</v>
      </c>
      <c r="DM1061" s="51" t="str">
        <f t="shared" si="7552"/>
        <v/>
      </c>
      <c r="DN1061" s="51" t="str">
        <f t="shared" si="7553"/>
        <v/>
      </c>
      <c r="DO1061" s="69" t="str">
        <f t="shared" si="79"/>
        <v/>
      </c>
      <c r="DP1061" s="51"/>
      <c r="DQ1061" s="51"/>
      <c r="DR1061" s="51"/>
      <c r="DS1061" s="51"/>
      <c r="DT1061" s="51"/>
      <c r="DU1061" s="181"/>
    </row>
    <row r="1062" spans="1:125" ht="15" x14ac:dyDescent="0.25">
      <c r="A1062" s="50">
        <v>2016</v>
      </c>
      <c r="B1062" s="51" t="s">
        <v>1242</v>
      </c>
      <c r="C1062" s="50" t="s">
        <v>1118</v>
      </c>
      <c r="D1062" s="53" t="s">
        <v>1937</v>
      </c>
      <c r="E1062" s="50" t="s">
        <v>364</v>
      </c>
      <c r="F1062" s="220">
        <v>44459</v>
      </c>
      <c r="G1062" s="220" t="s">
        <v>364</v>
      </c>
      <c r="H1062" s="220">
        <v>303574</v>
      </c>
      <c r="I1062" s="61">
        <v>1115675</v>
      </c>
      <c r="J1062" s="50"/>
      <c r="K1062" s="50" t="s">
        <v>2032</v>
      </c>
      <c r="L1062" s="58" t="s">
        <v>2032</v>
      </c>
      <c r="M1062" s="58" t="s">
        <v>2032</v>
      </c>
      <c r="N1062" s="58" t="s">
        <v>2032</v>
      </c>
      <c r="O1062" s="58" t="s">
        <v>2032</v>
      </c>
      <c r="P1062" s="59"/>
      <c r="Q1062" s="60">
        <v>423913</v>
      </c>
      <c r="R1062" s="60">
        <v>225810</v>
      </c>
      <c r="S1062" s="60">
        <v>79889</v>
      </c>
      <c r="T1062" s="60">
        <v>274225</v>
      </c>
      <c r="U1062" s="60">
        <v>111838</v>
      </c>
      <c r="V1062" s="79"/>
      <c r="W1062" s="90">
        <f t="shared" si="6033"/>
        <v>1115675</v>
      </c>
      <c r="X1062" s="101">
        <v>526828</v>
      </c>
      <c r="Y1062" s="50" t="s">
        <v>167</v>
      </c>
      <c r="Z1062" s="50" t="s">
        <v>1937</v>
      </c>
      <c r="AA1062" s="51" t="str">
        <f t="shared" si="7516"/>
        <v/>
      </c>
      <c r="AB1062" s="68" t="str">
        <f t="shared" si="7517"/>
        <v/>
      </c>
      <c r="AC1062" s="68" t="str">
        <f t="shared" si="7518"/>
        <v/>
      </c>
      <c r="AD1062" s="68" t="str">
        <f t="shared" si="7519"/>
        <v/>
      </c>
      <c r="AE1062" s="68" t="str">
        <f t="shared" si="7520"/>
        <v/>
      </c>
      <c r="AF1062" s="68" t="str">
        <f t="shared" si="7521"/>
        <v/>
      </c>
      <c r="AG1062" s="67" t="str">
        <f t="shared" si="7"/>
        <v/>
      </c>
      <c r="AH1062" s="51"/>
      <c r="AI1062" s="51" t="str">
        <f t="shared" si="8"/>
        <v/>
      </c>
      <c r="AJ1062" s="68" t="str">
        <f t="shared" si="9"/>
        <v/>
      </c>
      <c r="AK1062" s="68" t="str">
        <f t="shared" si="10"/>
        <v/>
      </c>
      <c r="AL1062" s="68" t="str">
        <f t="shared" si="11"/>
        <v/>
      </c>
      <c r="AM1062" s="68" t="str">
        <f t="shared" si="12"/>
        <v/>
      </c>
      <c r="AN1062" s="68" t="str">
        <f t="shared" si="13"/>
        <v/>
      </c>
      <c r="AO1062" s="67" t="str">
        <f t="shared" si="14"/>
        <v/>
      </c>
      <c r="AP1062" s="51"/>
      <c r="AQ1062" s="51" t="str">
        <f t="shared" si="15"/>
        <v/>
      </c>
      <c r="AR1062" s="68" t="str">
        <f t="shared" si="16"/>
        <v/>
      </c>
      <c r="AS1062" s="68" t="str">
        <f t="shared" si="17"/>
        <v/>
      </c>
      <c r="AT1062" s="68" t="str">
        <f t="shared" si="18"/>
        <v/>
      </c>
      <c r="AU1062" s="68" t="str">
        <f t="shared" si="19"/>
        <v/>
      </c>
      <c r="AV1062" s="68" t="str">
        <f t="shared" si="20"/>
        <v/>
      </c>
      <c r="AW1062" s="67" t="str">
        <f t="shared" si="21"/>
        <v/>
      </c>
      <c r="AX1062" s="51"/>
      <c r="AY1062" s="51" t="str">
        <f t="shared" si="22"/>
        <v/>
      </c>
      <c r="AZ1062" s="68" t="str">
        <f t="shared" si="23"/>
        <v/>
      </c>
      <c r="BA1062" s="68" t="str">
        <f t="shared" si="24"/>
        <v/>
      </c>
      <c r="BB1062" s="68" t="str">
        <f t="shared" si="25"/>
        <v/>
      </c>
      <c r="BC1062" s="68" t="str">
        <f t="shared" si="26"/>
        <v/>
      </c>
      <c r="BD1062" s="68" t="str">
        <f t="shared" si="27"/>
        <v/>
      </c>
      <c r="BE1062" s="68" t="str">
        <f t="shared" si="28"/>
        <v/>
      </c>
      <c r="BF1062" s="51"/>
      <c r="BG1062" s="69" t="str">
        <f t="shared" si="29"/>
        <v/>
      </c>
      <c r="BH1062" s="67" t="str">
        <f t="shared" si="30"/>
        <v/>
      </c>
      <c r="BI1062" s="67" t="str">
        <f t="shared" si="31"/>
        <v/>
      </c>
      <c r="BJ1062" s="67" t="str">
        <f t="shared" si="32"/>
        <v/>
      </c>
      <c r="BK1062" s="67" t="str">
        <f t="shared" si="33"/>
        <v/>
      </c>
      <c r="BL1062" s="67" t="str">
        <f t="shared" si="34"/>
        <v/>
      </c>
      <c r="BM1062" s="65" t="str">
        <f t="shared" si="35"/>
        <v/>
      </c>
      <c r="BN1062" s="51"/>
      <c r="BO1062" s="51" t="str">
        <f t="shared" si="7522"/>
        <v/>
      </c>
      <c r="BP1062" s="51" t="str">
        <f t="shared" si="7523"/>
        <v/>
      </c>
      <c r="BQ1062" s="71">
        <f t="shared" si="7524"/>
        <v>44459</v>
      </c>
      <c r="BR1062" s="51" t="str">
        <f t="shared" si="7525"/>
        <v/>
      </c>
      <c r="BS1062" s="69" t="str">
        <f t="shared" si="2920"/>
        <v/>
      </c>
      <c r="BT1062" s="51"/>
      <c r="BU1062" s="68" t="str">
        <f t="shared" si="7526"/>
        <v/>
      </c>
      <c r="BV1062" s="68" t="str">
        <f t="shared" si="7527"/>
        <v/>
      </c>
      <c r="BW1062" s="65">
        <f t="shared" si="7528"/>
        <v>1115675</v>
      </c>
      <c r="BX1062" s="68" t="str">
        <f t="shared" si="7529"/>
        <v/>
      </c>
      <c r="BY1062" s="67" t="str">
        <f t="shared" si="44"/>
        <v/>
      </c>
      <c r="BZ1062" s="68"/>
      <c r="CA1062" s="65" t="str">
        <f t="shared" si="45"/>
        <v/>
      </c>
      <c r="CB1062" s="67" t="str">
        <f t="shared" si="46"/>
        <v/>
      </c>
      <c r="CC1062" s="67">
        <f t="shared" si="47"/>
        <v>526828</v>
      </c>
      <c r="CD1062" s="67" t="str">
        <f t="shared" si="48"/>
        <v/>
      </c>
      <c r="CE1062" s="67" t="str">
        <f t="shared" si="49"/>
        <v/>
      </c>
      <c r="CF1062" s="68"/>
      <c r="CG1062" s="68" t="str">
        <f t="shared" si="7530"/>
        <v/>
      </c>
      <c r="CH1062" s="68" t="str">
        <f t="shared" si="7531"/>
        <v/>
      </c>
      <c r="CI1062" s="65">
        <f t="shared" si="7532"/>
        <v>1115675</v>
      </c>
      <c r="CJ1062" s="68" t="str">
        <f t="shared" si="7533"/>
        <v/>
      </c>
      <c r="CK1062" s="67" t="str">
        <f t="shared" si="54"/>
        <v/>
      </c>
      <c r="CL1062" s="68"/>
      <c r="CM1062" s="68" t="str">
        <f t="shared" si="7534"/>
        <v/>
      </c>
      <c r="CN1062" s="68" t="str">
        <f t="shared" si="7535"/>
        <v/>
      </c>
      <c r="CO1062" s="65">
        <f t="shared" si="7536"/>
        <v>423913</v>
      </c>
      <c r="CP1062" s="68" t="str">
        <f t="shared" si="7537"/>
        <v/>
      </c>
      <c r="CQ1062" s="67" t="str">
        <f t="shared" si="59"/>
        <v/>
      </c>
      <c r="CR1062" s="68"/>
      <c r="CS1062" s="68" t="str">
        <f t="shared" si="7538"/>
        <v/>
      </c>
      <c r="CT1062" s="68" t="str">
        <f t="shared" si="7539"/>
        <v/>
      </c>
      <c r="CU1062" s="65">
        <f t="shared" si="7540"/>
        <v>225810</v>
      </c>
      <c r="CV1062" s="68" t="str">
        <f t="shared" si="7541"/>
        <v/>
      </c>
      <c r="CW1062" s="67" t="str">
        <f t="shared" si="64"/>
        <v/>
      </c>
      <c r="CX1062" s="68"/>
      <c r="CY1062" s="68" t="str">
        <f t="shared" si="7542"/>
        <v/>
      </c>
      <c r="CZ1062" s="68" t="str">
        <f t="shared" si="7543"/>
        <v/>
      </c>
      <c r="DA1062" s="65">
        <f t="shared" si="7544"/>
        <v>79889</v>
      </c>
      <c r="DB1062" s="68" t="str">
        <f t="shared" si="7545"/>
        <v/>
      </c>
      <c r="DC1062" s="67" t="str">
        <f t="shared" si="69"/>
        <v/>
      </c>
      <c r="DD1062" s="68"/>
      <c r="DE1062" s="68" t="str">
        <f t="shared" si="7546"/>
        <v/>
      </c>
      <c r="DF1062" s="51" t="str">
        <f t="shared" si="7547"/>
        <v/>
      </c>
      <c r="DG1062" s="65">
        <f t="shared" si="7548"/>
        <v>274225</v>
      </c>
      <c r="DH1062" s="51" t="str">
        <f t="shared" si="7549"/>
        <v/>
      </c>
      <c r="DI1062" s="69" t="str">
        <f t="shared" si="74"/>
        <v/>
      </c>
      <c r="DJ1062" s="51"/>
      <c r="DK1062" s="51" t="str">
        <f t="shared" si="7550"/>
        <v/>
      </c>
      <c r="DL1062" s="51" t="str">
        <f t="shared" si="7551"/>
        <v/>
      </c>
      <c r="DM1062" s="65">
        <f t="shared" si="7552"/>
        <v>111838</v>
      </c>
      <c r="DN1062" s="51" t="str">
        <f t="shared" si="7553"/>
        <v/>
      </c>
      <c r="DO1062" s="69" t="str">
        <f t="shared" si="79"/>
        <v/>
      </c>
      <c r="DP1062" s="51"/>
      <c r="DQ1062" s="51"/>
      <c r="DR1062" s="51"/>
      <c r="DS1062" s="51"/>
      <c r="DT1062" s="51"/>
      <c r="DU1062" s="181"/>
    </row>
    <row r="1063" spans="1:125" ht="15" x14ac:dyDescent="0.25">
      <c r="A1063" s="50">
        <v>2017</v>
      </c>
      <c r="B1063" s="51" t="s">
        <v>1242</v>
      </c>
      <c r="C1063" s="50" t="s">
        <v>1118</v>
      </c>
      <c r="D1063" s="53" t="s">
        <v>1937</v>
      </c>
      <c r="E1063" s="50" t="s">
        <v>364</v>
      </c>
      <c r="F1063" s="220">
        <v>40837</v>
      </c>
      <c r="G1063" s="220" t="s">
        <v>364</v>
      </c>
      <c r="H1063" s="220">
        <v>353495</v>
      </c>
      <c r="I1063" s="61">
        <v>1134687</v>
      </c>
      <c r="J1063" s="50"/>
      <c r="K1063" s="50" t="s">
        <v>2032</v>
      </c>
      <c r="L1063" s="58" t="s">
        <v>2032</v>
      </c>
      <c r="M1063" s="58" t="s">
        <v>2032</v>
      </c>
      <c r="N1063" s="58" t="s">
        <v>2032</v>
      </c>
      <c r="O1063" s="58" t="s">
        <v>2032</v>
      </c>
      <c r="P1063" s="59"/>
      <c r="Q1063" s="60">
        <v>538264</v>
      </c>
      <c r="R1063" s="60">
        <v>167967</v>
      </c>
      <c r="S1063" s="60">
        <v>77467</v>
      </c>
      <c r="T1063" s="60">
        <v>293056</v>
      </c>
      <c r="U1063" s="60">
        <v>57933</v>
      </c>
      <c r="V1063" s="79"/>
      <c r="W1063" s="90">
        <f t="shared" si="6033"/>
        <v>1134687</v>
      </c>
      <c r="X1063" s="101">
        <v>310181</v>
      </c>
      <c r="Y1063" s="50" t="s">
        <v>167</v>
      </c>
      <c r="Z1063" s="50" t="s">
        <v>1937</v>
      </c>
      <c r="AA1063" s="51" t="str">
        <f t="shared" si="7516"/>
        <v/>
      </c>
      <c r="AB1063" s="68" t="str">
        <f t="shared" si="7517"/>
        <v/>
      </c>
      <c r="AC1063" s="68" t="str">
        <f t="shared" si="7518"/>
        <v/>
      </c>
      <c r="AD1063" s="68" t="str">
        <f t="shared" si="7519"/>
        <v/>
      </c>
      <c r="AE1063" s="68" t="str">
        <f t="shared" si="7520"/>
        <v/>
      </c>
      <c r="AF1063" s="68" t="str">
        <f t="shared" si="7521"/>
        <v/>
      </c>
      <c r="AG1063" s="67" t="str">
        <f t="shared" si="7"/>
        <v/>
      </c>
      <c r="AH1063" s="51"/>
      <c r="AI1063" s="51" t="str">
        <f t="shared" si="8"/>
        <v/>
      </c>
      <c r="AJ1063" s="68" t="str">
        <f t="shared" si="9"/>
        <v/>
      </c>
      <c r="AK1063" s="68" t="str">
        <f t="shared" si="10"/>
        <v/>
      </c>
      <c r="AL1063" s="68" t="str">
        <f t="shared" si="11"/>
        <v/>
      </c>
      <c r="AM1063" s="68" t="str">
        <f t="shared" si="12"/>
        <v/>
      </c>
      <c r="AN1063" s="68" t="str">
        <f t="shared" si="13"/>
        <v/>
      </c>
      <c r="AO1063" s="67" t="str">
        <f t="shared" si="14"/>
        <v/>
      </c>
      <c r="AP1063" s="51"/>
      <c r="AQ1063" s="51" t="str">
        <f t="shared" si="15"/>
        <v/>
      </c>
      <c r="AR1063" s="68" t="str">
        <f t="shared" si="16"/>
        <v/>
      </c>
      <c r="AS1063" s="68" t="str">
        <f t="shared" si="17"/>
        <v/>
      </c>
      <c r="AT1063" s="68" t="str">
        <f t="shared" si="18"/>
        <v/>
      </c>
      <c r="AU1063" s="68" t="str">
        <f t="shared" si="19"/>
        <v/>
      </c>
      <c r="AV1063" s="68" t="str">
        <f t="shared" si="20"/>
        <v/>
      </c>
      <c r="AW1063" s="67" t="str">
        <f t="shared" si="21"/>
        <v/>
      </c>
      <c r="AX1063" s="51"/>
      <c r="AY1063" s="51" t="str">
        <f t="shared" si="22"/>
        <v/>
      </c>
      <c r="AZ1063" s="68" t="str">
        <f t="shared" si="23"/>
        <v/>
      </c>
      <c r="BA1063" s="68" t="str">
        <f t="shared" si="24"/>
        <v/>
      </c>
      <c r="BB1063" s="68" t="str">
        <f t="shared" si="25"/>
        <v/>
      </c>
      <c r="BC1063" s="68" t="str">
        <f t="shared" si="26"/>
        <v/>
      </c>
      <c r="BD1063" s="68" t="str">
        <f t="shared" si="27"/>
        <v/>
      </c>
      <c r="BE1063" s="68" t="str">
        <f t="shared" si="28"/>
        <v/>
      </c>
      <c r="BF1063" s="51"/>
      <c r="BG1063" s="69" t="str">
        <f t="shared" si="29"/>
        <v/>
      </c>
      <c r="BH1063" s="67" t="str">
        <f t="shared" si="30"/>
        <v/>
      </c>
      <c r="BI1063" s="67" t="str">
        <f t="shared" si="31"/>
        <v/>
      </c>
      <c r="BJ1063" s="67" t="str">
        <f t="shared" si="32"/>
        <v/>
      </c>
      <c r="BK1063" s="67" t="str">
        <f t="shared" si="33"/>
        <v/>
      </c>
      <c r="BL1063" s="67" t="str">
        <f t="shared" si="34"/>
        <v/>
      </c>
      <c r="BM1063" s="65" t="str">
        <f t="shared" si="35"/>
        <v/>
      </c>
      <c r="BN1063" s="51"/>
      <c r="BO1063" s="51" t="str">
        <f t="shared" si="7522"/>
        <v/>
      </c>
      <c r="BP1063" s="51" t="str">
        <f t="shared" si="7523"/>
        <v/>
      </c>
      <c r="BQ1063" s="51" t="str">
        <f t="shared" si="7524"/>
        <v/>
      </c>
      <c r="BR1063" s="71">
        <f t="shared" si="7525"/>
        <v>40837</v>
      </c>
      <c r="BS1063" s="69" t="str">
        <f t="shared" si="2920"/>
        <v/>
      </c>
      <c r="BT1063" s="51"/>
      <c r="BU1063" s="68" t="str">
        <f t="shared" si="7526"/>
        <v/>
      </c>
      <c r="BV1063" s="68" t="str">
        <f t="shared" si="7527"/>
        <v/>
      </c>
      <c r="BW1063" s="68" t="str">
        <f t="shared" si="7528"/>
        <v/>
      </c>
      <c r="BX1063" s="65">
        <f t="shared" si="7529"/>
        <v>1134687</v>
      </c>
      <c r="BY1063" s="67" t="str">
        <f t="shared" si="44"/>
        <v/>
      </c>
      <c r="BZ1063" s="68"/>
      <c r="CA1063" s="65" t="str">
        <f t="shared" si="45"/>
        <v/>
      </c>
      <c r="CB1063" s="67" t="str">
        <f t="shared" si="46"/>
        <v/>
      </c>
      <c r="CC1063" s="67" t="str">
        <f t="shared" si="47"/>
        <v/>
      </c>
      <c r="CD1063" s="67">
        <f t="shared" si="48"/>
        <v>310181</v>
      </c>
      <c r="CE1063" s="67" t="str">
        <f t="shared" si="49"/>
        <v/>
      </c>
      <c r="CF1063" s="68"/>
      <c r="CG1063" s="68" t="str">
        <f t="shared" si="7530"/>
        <v/>
      </c>
      <c r="CH1063" s="68" t="str">
        <f t="shared" si="7531"/>
        <v/>
      </c>
      <c r="CI1063" s="68" t="str">
        <f t="shared" si="7532"/>
        <v/>
      </c>
      <c r="CJ1063" s="65">
        <f t="shared" si="7533"/>
        <v>1134687</v>
      </c>
      <c r="CK1063" s="67" t="str">
        <f t="shared" si="54"/>
        <v/>
      </c>
      <c r="CL1063" s="68"/>
      <c r="CM1063" s="68" t="str">
        <f t="shared" si="7534"/>
        <v/>
      </c>
      <c r="CN1063" s="68" t="str">
        <f t="shared" si="7535"/>
        <v/>
      </c>
      <c r="CO1063" s="68" t="str">
        <f t="shared" si="7536"/>
        <v/>
      </c>
      <c r="CP1063" s="65">
        <f t="shared" si="7537"/>
        <v>538264</v>
      </c>
      <c r="CQ1063" s="67" t="str">
        <f t="shared" si="59"/>
        <v/>
      </c>
      <c r="CR1063" s="68"/>
      <c r="CS1063" s="68" t="str">
        <f t="shared" si="7538"/>
        <v/>
      </c>
      <c r="CT1063" s="68" t="str">
        <f t="shared" si="7539"/>
        <v/>
      </c>
      <c r="CU1063" s="68" t="str">
        <f t="shared" si="7540"/>
        <v/>
      </c>
      <c r="CV1063" s="65">
        <f t="shared" si="7541"/>
        <v>167967</v>
      </c>
      <c r="CW1063" s="67" t="str">
        <f t="shared" si="64"/>
        <v/>
      </c>
      <c r="CX1063" s="68"/>
      <c r="CY1063" s="68" t="str">
        <f t="shared" si="7542"/>
        <v/>
      </c>
      <c r="CZ1063" s="68" t="str">
        <f t="shared" si="7543"/>
        <v/>
      </c>
      <c r="DA1063" s="68" t="str">
        <f t="shared" si="7544"/>
        <v/>
      </c>
      <c r="DB1063" s="65">
        <f t="shared" si="7545"/>
        <v>77467</v>
      </c>
      <c r="DC1063" s="67" t="str">
        <f t="shared" si="69"/>
        <v/>
      </c>
      <c r="DD1063" s="68"/>
      <c r="DE1063" s="68" t="str">
        <f t="shared" si="7546"/>
        <v/>
      </c>
      <c r="DF1063" s="51" t="str">
        <f t="shared" si="7547"/>
        <v/>
      </c>
      <c r="DG1063" s="51" t="str">
        <f t="shared" si="7548"/>
        <v/>
      </c>
      <c r="DH1063" s="65">
        <f t="shared" si="7549"/>
        <v>293056</v>
      </c>
      <c r="DI1063" s="69" t="str">
        <f t="shared" si="74"/>
        <v/>
      </c>
      <c r="DJ1063" s="51"/>
      <c r="DK1063" s="51" t="str">
        <f t="shared" si="7550"/>
        <v/>
      </c>
      <c r="DL1063" s="51" t="str">
        <f t="shared" si="7551"/>
        <v/>
      </c>
      <c r="DM1063" s="51" t="str">
        <f t="shared" si="7552"/>
        <v/>
      </c>
      <c r="DN1063" s="65">
        <f t="shared" si="7553"/>
        <v>57933</v>
      </c>
      <c r="DO1063" s="69" t="str">
        <f t="shared" si="79"/>
        <v/>
      </c>
      <c r="DP1063" s="51"/>
      <c r="DQ1063" s="51"/>
      <c r="DR1063" s="51"/>
      <c r="DS1063" s="51"/>
      <c r="DT1063" s="51"/>
      <c r="DU1063" s="181"/>
    </row>
    <row r="1064" spans="1:125" ht="15" x14ac:dyDescent="0.25">
      <c r="A1064" s="56">
        <v>2018</v>
      </c>
      <c r="B1064" s="51" t="s">
        <v>1242</v>
      </c>
      <c r="C1064" s="50" t="s">
        <v>1118</v>
      </c>
      <c r="D1064" s="170" t="s">
        <v>1937</v>
      </c>
      <c r="E1064" s="50" t="s">
        <v>364</v>
      </c>
      <c r="F1064" s="89">
        <v>39188</v>
      </c>
      <c r="G1064" s="89">
        <v>0</v>
      </c>
      <c r="H1064" s="89">
        <v>321322</v>
      </c>
      <c r="I1064" s="90">
        <v>1086553</v>
      </c>
      <c r="J1064" s="50"/>
      <c r="K1064" s="50" t="s">
        <v>2032</v>
      </c>
      <c r="L1064" s="58"/>
      <c r="M1064" s="58"/>
      <c r="N1064" s="58"/>
      <c r="O1064" s="58"/>
      <c r="P1064" s="91"/>
      <c r="Q1064" s="92">
        <v>631033</v>
      </c>
      <c r="R1064" s="92">
        <v>301055</v>
      </c>
      <c r="S1064" s="92">
        <v>93148</v>
      </c>
      <c r="T1064" s="92">
        <v>61317</v>
      </c>
      <c r="U1064" s="94"/>
      <c r="V1064" s="94"/>
      <c r="W1064" s="90">
        <f t="shared" si="6033"/>
        <v>1086553</v>
      </c>
      <c r="X1064" s="90">
        <v>59426</v>
      </c>
      <c r="Y1064" s="56" t="s">
        <v>167</v>
      </c>
      <c r="Z1064" s="50"/>
      <c r="AA1064" s="51"/>
      <c r="AB1064" s="68"/>
      <c r="AC1064" s="68"/>
      <c r="AD1064" s="68"/>
      <c r="AE1064" s="68"/>
      <c r="AF1064" s="68"/>
      <c r="AG1064" s="67" t="str">
        <f t="shared" si="7"/>
        <v/>
      </c>
      <c r="AH1064" s="51"/>
      <c r="AI1064" s="51" t="str">
        <f t="shared" si="8"/>
        <v/>
      </c>
      <c r="AJ1064" s="68" t="str">
        <f t="shared" si="9"/>
        <v/>
      </c>
      <c r="AK1064" s="68" t="str">
        <f t="shared" si="10"/>
        <v/>
      </c>
      <c r="AL1064" s="68" t="str">
        <f t="shared" si="11"/>
        <v/>
      </c>
      <c r="AM1064" s="68" t="str">
        <f t="shared" si="12"/>
        <v/>
      </c>
      <c r="AN1064" s="68" t="str">
        <f t="shared" si="13"/>
        <v/>
      </c>
      <c r="AO1064" s="67" t="str">
        <f t="shared" si="14"/>
        <v/>
      </c>
      <c r="AP1064" s="51"/>
      <c r="AQ1064" s="51" t="str">
        <f t="shared" si="15"/>
        <v/>
      </c>
      <c r="AR1064" s="68" t="str">
        <f t="shared" si="16"/>
        <v/>
      </c>
      <c r="AS1064" s="68" t="str">
        <f t="shared" si="17"/>
        <v/>
      </c>
      <c r="AT1064" s="68" t="str">
        <f t="shared" si="18"/>
        <v/>
      </c>
      <c r="AU1064" s="68" t="str">
        <f t="shared" si="19"/>
        <v/>
      </c>
      <c r="AV1064" s="68" t="str">
        <f t="shared" si="20"/>
        <v/>
      </c>
      <c r="AW1064" s="67" t="str">
        <f t="shared" si="21"/>
        <v/>
      </c>
      <c r="AX1064" s="51"/>
      <c r="AY1064" s="51" t="str">
        <f t="shared" si="22"/>
        <v/>
      </c>
      <c r="AZ1064" s="68" t="str">
        <f t="shared" si="23"/>
        <v/>
      </c>
      <c r="BA1064" s="68" t="str">
        <f t="shared" si="24"/>
        <v/>
      </c>
      <c r="BB1064" s="68" t="str">
        <f t="shared" si="25"/>
        <v/>
      </c>
      <c r="BC1064" s="68" t="str">
        <f t="shared" si="26"/>
        <v/>
      </c>
      <c r="BD1064" s="68" t="str">
        <f t="shared" si="27"/>
        <v/>
      </c>
      <c r="BE1064" s="68" t="str">
        <f t="shared" si="28"/>
        <v/>
      </c>
      <c r="BF1064" s="51"/>
      <c r="BG1064" s="69" t="str">
        <f t="shared" si="29"/>
        <v/>
      </c>
      <c r="BH1064" s="67" t="str">
        <f t="shared" si="30"/>
        <v/>
      </c>
      <c r="BI1064" s="67" t="str">
        <f t="shared" si="31"/>
        <v/>
      </c>
      <c r="BJ1064" s="67" t="str">
        <f t="shared" si="32"/>
        <v/>
      </c>
      <c r="BK1064" s="67" t="str">
        <f t="shared" si="33"/>
        <v/>
      </c>
      <c r="BL1064" s="67" t="str">
        <f t="shared" si="34"/>
        <v/>
      </c>
      <c r="BM1064" s="65" t="str">
        <f t="shared" si="35"/>
        <v/>
      </c>
      <c r="BN1064" s="70"/>
      <c r="BO1064" s="70"/>
      <c r="BP1064" s="51"/>
      <c r="BQ1064" s="51"/>
      <c r="BR1064" s="51"/>
      <c r="BS1064" s="96">
        <f t="shared" si="2920"/>
        <v>39188</v>
      </c>
      <c r="BT1064" s="70"/>
      <c r="BU1064" s="65"/>
      <c r="BV1064" s="68"/>
      <c r="BW1064" s="68"/>
      <c r="BX1064" s="68"/>
      <c r="BY1064" s="67">
        <f t="shared" si="44"/>
        <v>1086553</v>
      </c>
      <c r="BZ1064" s="65"/>
      <c r="CA1064" s="65" t="str">
        <f t="shared" si="45"/>
        <v/>
      </c>
      <c r="CB1064" s="67" t="str">
        <f t="shared" si="46"/>
        <v/>
      </c>
      <c r="CC1064" s="67" t="str">
        <f t="shared" si="47"/>
        <v/>
      </c>
      <c r="CD1064" s="67" t="str">
        <f t="shared" si="48"/>
        <v/>
      </c>
      <c r="CE1064" s="67">
        <f t="shared" si="49"/>
        <v>59426</v>
      </c>
      <c r="CF1064" s="65"/>
      <c r="CG1064" s="65"/>
      <c r="CH1064" s="68"/>
      <c r="CI1064" s="68"/>
      <c r="CJ1064" s="68"/>
      <c r="CK1064" s="67">
        <f t="shared" si="54"/>
        <v>1086553</v>
      </c>
      <c r="CL1064" s="65"/>
      <c r="CM1064" s="65"/>
      <c r="CN1064" s="68"/>
      <c r="CO1064" s="68"/>
      <c r="CP1064" s="68"/>
      <c r="CQ1064" s="67">
        <f t="shared" si="59"/>
        <v>631033</v>
      </c>
      <c r="CR1064" s="65"/>
      <c r="CS1064" s="65"/>
      <c r="CT1064" s="68"/>
      <c r="CU1064" s="68"/>
      <c r="CV1064" s="68"/>
      <c r="CW1064" s="67">
        <f t="shared" si="64"/>
        <v>301055</v>
      </c>
      <c r="CX1064" s="65"/>
      <c r="CY1064" s="65"/>
      <c r="CZ1064" s="68"/>
      <c r="DA1064" s="68"/>
      <c r="DB1064" s="68"/>
      <c r="DC1064" s="67">
        <f t="shared" si="69"/>
        <v>93148</v>
      </c>
      <c r="DD1064" s="65"/>
      <c r="DE1064" s="65"/>
      <c r="DF1064" s="51"/>
      <c r="DG1064" s="51"/>
      <c r="DH1064" s="51"/>
      <c r="DI1064" s="67">
        <f t="shared" si="74"/>
        <v>61317</v>
      </c>
      <c r="DJ1064" s="70"/>
      <c r="DK1064" s="70"/>
      <c r="DL1064" s="51"/>
      <c r="DM1064" s="51"/>
      <c r="DN1064" s="51"/>
      <c r="DO1064" s="67">
        <f t="shared" si="79"/>
        <v>631033</v>
      </c>
      <c r="DP1064" s="51"/>
      <c r="DQ1064" s="51"/>
      <c r="DR1064" s="51"/>
      <c r="DS1064" s="51"/>
      <c r="DT1064" s="51"/>
      <c r="DU1064" s="181"/>
    </row>
    <row r="1065" spans="1:125" ht="15" x14ac:dyDescent="0.25">
      <c r="A1065" s="50"/>
      <c r="B1065" s="51"/>
      <c r="C1065" s="50"/>
      <c r="D1065" s="53"/>
      <c r="E1065" s="50"/>
      <c r="F1065" s="220"/>
      <c r="G1065" s="220"/>
      <c r="H1065" s="220"/>
      <c r="I1065" s="61"/>
      <c r="J1065" s="50"/>
      <c r="K1065" s="50" t="s">
        <v>2032</v>
      </c>
      <c r="L1065" s="58"/>
      <c r="M1065" s="58"/>
      <c r="N1065" s="58"/>
      <c r="O1065" s="58"/>
      <c r="P1065" s="59"/>
      <c r="Q1065" s="60"/>
      <c r="R1065" s="60"/>
      <c r="S1065" s="60"/>
      <c r="T1065" s="60"/>
      <c r="U1065" s="60"/>
      <c r="V1065" s="79"/>
      <c r="W1065" s="90">
        <f t="shared" si="6033"/>
        <v>0</v>
      </c>
      <c r="X1065" s="101"/>
      <c r="Y1065" s="50"/>
      <c r="Z1065" s="50"/>
      <c r="AA1065" s="51"/>
      <c r="AB1065" s="68"/>
      <c r="AC1065" s="68"/>
      <c r="AD1065" s="68"/>
      <c r="AE1065" s="68"/>
      <c r="AF1065" s="68"/>
      <c r="AG1065" s="67" t="str">
        <f t="shared" si="7"/>
        <v/>
      </c>
      <c r="AH1065" s="51"/>
      <c r="AI1065" s="51" t="str">
        <f t="shared" si="8"/>
        <v/>
      </c>
      <c r="AJ1065" s="68" t="str">
        <f t="shared" si="9"/>
        <v/>
      </c>
      <c r="AK1065" s="68" t="str">
        <f t="shared" si="10"/>
        <v/>
      </c>
      <c r="AL1065" s="68" t="str">
        <f t="shared" si="11"/>
        <v/>
      </c>
      <c r="AM1065" s="68" t="str">
        <f t="shared" si="12"/>
        <v/>
      </c>
      <c r="AN1065" s="68" t="str">
        <f t="shared" si="13"/>
        <v/>
      </c>
      <c r="AO1065" s="67" t="str">
        <f t="shared" si="14"/>
        <v/>
      </c>
      <c r="AP1065" s="51"/>
      <c r="AQ1065" s="51" t="str">
        <f t="shared" si="15"/>
        <v/>
      </c>
      <c r="AR1065" s="68" t="str">
        <f t="shared" si="16"/>
        <v/>
      </c>
      <c r="AS1065" s="68" t="str">
        <f t="shared" si="17"/>
        <v/>
      </c>
      <c r="AT1065" s="68" t="str">
        <f t="shared" si="18"/>
        <v/>
      </c>
      <c r="AU1065" s="68" t="str">
        <f t="shared" si="19"/>
        <v/>
      </c>
      <c r="AV1065" s="68" t="str">
        <f t="shared" si="20"/>
        <v/>
      </c>
      <c r="AW1065" s="67" t="str">
        <f t="shared" si="21"/>
        <v/>
      </c>
      <c r="AX1065" s="51"/>
      <c r="AY1065" s="51" t="str">
        <f t="shared" si="22"/>
        <v/>
      </c>
      <c r="AZ1065" s="68" t="str">
        <f t="shared" si="23"/>
        <v/>
      </c>
      <c r="BA1065" s="68" t="str">
        <f t="shared" si="24"/>
        <v/>
      </c>
      <c r="BB1065" s="68" t="str">
        <f t="shared" si="25"/>
        <v/>
      </c>
      <c r="BC1065" s="68" t="str">
        <f t="shared" si="26"/>
        <v/>
      </c>
      <c r="BD1065" s="68" t="str">
        <f t="shared" si="27"/>
        <v/>
      </c>
      <c r="BE1065" s="68" t="str">
        <f t="shared" si="28"/>
        <v/>
      </c>
      <c r="BF1065" s="51"/>
      <c r="BG1065" s="69" t="str">
        <f t="shared" si="29"/>
        <v/>
      </c>
      <c r="BH1065" s="67" t="str">
        <f t="shared" si="30"/>
        <v/>
      </c>
      <c r="BI1065" s="67" t="str">
        <f t="shared" si="31"/>
        <v/>
      </c>
      <c r="BJ1065" s="67" t="str">
        <f t="shared" si="32"/>
        <v/>
      </c>
      <c r="BK1065" s="67" t="str">
        <f t="shared" si="33"/>
        <v/>
      </c>
      <c r="BL1065" s="67" t="str">
        <f t="shared" si="34"/>
        <v/>
      </c>
      <c r="BM1065" s="65" t="str">
        <f t="shared" si="35"/>
        <v/>
      </c>
      <c r="BN1065" s="70"/>
      <c r="BO1065" s="70"/>
      <c r="BP1065" s="51"/>
      <c r="BQ1065" s="51"/>
      <c r="BR1065" s="51"/>
      <c r="BS1065" s="69" t="str">
        <f t="shared" si="2920"/>
        <v/>
      </c>
      <c r="BT1065" s="70"/>
      <c r="BU1065" s="65"/>
      <c r="BV1065" s="68"/>
      <c r="BW1065" s="68"/>
      <c r="BX1065" s="68"/>
      <c r="BY1065" s="67" t="str">
        <f t="shared" si="44"/>
        <v/>
      </c>
      <c r="BZ1065" s="65"/>
      <c r="CA1065" s="65" t="str">
        <f t="shared" si="45"/>
        <v/>
      </c>
      <c r="CB1065" s="67" t="str">
        <f t="shared" si="46"/>
        <v/>
      </c>
      <c r="CC1065" s="67" t="str">
        <f t="shared" si="47"/>
        <v/>
      </c>
      <c r="CD1065" s="67" t="str">
        <f t="shared" si="48"/>
        <v/>
      </c>
      <c r="CE1065" s="67" t="str">
        <f t="shared" si="49"/>
        <v/>
      </c>
      <c r="CF1065" s="65"/>
      <c r="CG1065" s="65"/>
      <c r="CH1065" s="68"/>
      <c r="CI1065" s="68"/>
      <c r="CJ1065" s="68"/>
      <c r="CK1065" s="67" t="str">
        <f t="shared" si="54"/>
        <v/>
      </c>
      <c r="CL1065" s="65"/>
      <c r="CM1065" s="65"/>
      <c r="CN1065" s="68"/>
      <c r="CO1065" s="68"/>
      <c r="CP1065" s="68"/>
      <c r="CQ1065" s="67" t="str">
        <f t="shared" si="59"/>
        <v/>
      </c>
      <c r="CR1065" s="65"/>
      <c r="CS1065" s="65"/>
      <c r="CT1065" s="68"/>
      <c r="CU1065" s="68"/>
      <c r="CV1065" s="68"/>
      <c r="CW1065" s="67" t="str">
        <f t="shared" si="64"/>
        <v/>
      </c>
      <c r="CX1065" s="65"/>
      <c r="CY1065" s="65"/>
      <c r="CZ1065" s="68"/>
      <c r="DA1065" s="68"/>
      <c r="DB1065" s="68"/>
      <c r="DC1065" s="67" t="str">
        <f t="shared" si="69"/>
        <v/>
      </c>
      <c r="DD1065" s="65"/>
      <c r="DE1065" s="65"/>
      <c r="DF1065" s="51"/>
      <c r="DG1065" s="51"/>
      <c r="DH1065" s="51"/>
      <c r="DI1065" s="69" t="str">
        <f t="shared" si="74"/>
        <v/>
      </c>
      <c r="DJ1065" s="70"/>
      <c r="DK1065" s="70"/>
      <c r="DL1065" s="51"/>
      <c r="DM1065" s="51"/>
      <c r="DN1065" s="51"/>
      <c r="DO1065" s="69" t="str">
        <f t="shared" si="79"/>
        <v/>
      </c>
      <c r="DP1065" s="51"/>
      <c r="DQ1065" s="51"/>
      <c r="DR1065" s="51"/>
      <c r="DS1065" s="51"/>
      <c r="DT1065" s="51"/>
      <c r="DU1065" s="181"/>
    </row>
    <row r="1066" spans="1:125" ht="15" x14ac:dyDescent="0.25">
      <c r="A1066" s="50">
        <v>2014</v>
      </c>
      <c r="B1066" s="51" t="s">
        <v>1154</v>
      </c>
      <c r="C1066" s="50" t="s">
        <v>1155</v>
      </c>
      <c r="D1066" s="53" t="s">
        <v>166</v>
      </c>
      <c r="E1066" s="50" t="s">
        <v>364</v>
      </c>
      <c r="F1066" s="220">
        <v>42017</v>
      </c>
      <c r="G1066" s="220" t="s">
        <v>364</v>
      </c>
      <c r="H1066" s="220">
        <v>142762</v>
      </c>
      <c r="I1066" s="61">
        <v>911634</v>
      </c>
      <c r="J1066" s="50"/>
      <c r="K1066" s="50" t="s">
        <v>2032</v>
      </c>
      <c r="L1066" s="58" t="s">
        <v>2032</v>
      </c>
      <c r="M1066" s="58" t="s">
        <v>2032</v>
      </c>
      <c r="N1066" s="58" t="s">
        <v>2032</v>
      </c>
      <c r="O1066" s="58" t="s">
        <v>2032</v>
      </c>
      <c r="P1066" s="59"/>
      <c r="Q1066" s="60">
        <v>393657</v>
      </c>
      <c r="R1066" s="60">
        <v>0</v>
      </c>
      <c r="S1066" s="60">
        <v>41929</v>
      </c>
      <c r="T1066" s="60">
        <v>170388</v>
      </c>
      <c r="U1066" s="60">
        <v>305660</v>
      </c>
      <c r="V1066" s="79"/>
      <c r="W1066" s="90">
        <f t="shared" si="6033"/>
        <v>911634</v>
      </c>
      <c r="X1066" s="101">
        <v>0</v>
      </c>
      <c r="Y1066" s="50" t="s">
        <v>167</v>
      </c>
      <c r="Z1066" s="50" t="s">
        <v>166</v>
      </c>
      <c r="AA1066" s="51" t="str">
        <f t="shared" ref="AA1066:AA1069" si="7554">IF(A1066 =2014,IF(Y1066 ="",F1066,""),"")</f>
        <v/>
      </c>
      <c r="AB1066" s="68" t="str">
        <f t="shared" ref="AB1066:AB1069" si="7555">IF(A1066 =2014,IF(Y1066 ="",I1066,""),"")</f>
        <v/>
      </c>
      <c r="AC1066" s="68" t="str">
        <f t="shared" ref="AC1066:AC1069" si="7556">IF(A1066 =2014,IF(Y1066 ="",Q1066,""),"")</f>
        <v/>
      </c>
      <c r="AD1066" s="68" t="str">
        <f t="shared" ref="AD1066:AD1069" si="7557">IF(A1066 =2014,IF(Y1066 ="",R1066,""),"")</f>
        <v/>
      </c>
      <c r="AE1066" s="68" t="str">
        <f t="shared" ref="AE1066:AE1069" si="7558">IF(A1066 =2014,IF(Y1066 ="",S1066,""),"")</f>
        <v/>
      </c>
      <c r="AF1066" s="68" t="str">
        <f t="shared" ref="AF1066:AF1069" si="7559">IF(A1066 =2014,IF(Y1066 ="",T1066+U1066,""),"")</f>
        <v/>
      </c>
      <c r="AG1066" s="67" t="str">
        <f t="shared" si="7"/>
        <v/>
      </c>
      <c r="AH1066" s="51"/>
      <c r="AI1066" s="51" t="str">
        <f t="shared" si="8"/>
        <v/>
      </c>
      <c r="AJ1066" s="68" t="str">
        <f t="shared" si="9"/>
        <v/>
      </c>
      <c r="AK1066" s="68" t="str">
        <f t="shared" si="10"/>
        <v/>
      </c>
      <c r="AL1066" s="68" t="str">
        <f t="shared" si="11"/>
        <v/>
      </c>
      <c r="AM1066" s="68" t="str">
        <f t="shared" si="12"/>
        <v/>
      </c>
      <c r="AN1066" s="68" t="str">
        <f t="shared" si="13"/>
        <v/>
      </c>
      <c r="AO1066" s="67" t="str">
        <f t="shared" si="14"/>
        <v/>
      </c>
      <c r="AP1066" s="51"/>
      <c r="AQ1066" s="51" t="str">
        <f t="shared" si="15"/>
        <v/>
      </c>
      <c r="AR1066" s="68" t="str">
        <f t="shared" si="16"/>
        <v/>
      </c>
      <c r="AS1066" s="68" t="str">
        <f t="shared" si="17"/>
        <v/>
      </c>
      <c r="AT1066" s="68" t="str">
        <f t="shared" si="18"/>
        <v/>
      </c>
      <c r="AU1066" s="68" t="str">
        <f t="shared" si="19"/>
        <v/>
      </c>
      <c r="AV1066" s="68" t="str">
        <f t="shared" si="20"/>
        <v/>
      </c>
      <c r="AW1066" s="67" t="str">
        <f t="shared" si="21"/>
        <v/>
      </c>
      <c r="AX1066" s="51"/>
      <c r="AY1066" s="51" t="str">
        <f t="shared" si="22"/>
        <v/>
      </c>
      <c r="AZ1066" s="68" t="str">
        <f t="shared" si="23"/>
        <v/>
      </c>
      <c r="BA1066" s="68" t="str">
        <f t="shared" si="24"/>
        <v/>
      </c>
      <c r="BB1066" s="68" t="str">
        <f t="shared" si="25"/>
        <v/>
      </c>
      <c r="BC1066" s="68" t="str">
        <f t="shared" si="26"/>
        <v/>
      </c>
      <c r="BD1066" s="68" t="str">
        <f t="shared" si="27"/>
        <v/>
      </c>
      <c r="BE1066" s="68" t="str">
        <f t="shared" si="28"/>
        <v/>
      </c>
      <c r="BF1066" s="51"/>
      <c r="BG1066" s="69" t="str">
        <f t="shared" si="29"/>
        <v/>
      </c>
      <c r="BH1066" s="67" t="str">
        <f t="shared" si="30"/>
        <v/>
      </c>
      <c r="BI1066" s="67" t="str">
        <f t="shared" si="31"/>
        <v/>
      </c>
      <c r="BJ1066" s="67" t="str">
        <f t="shared" si="32"/>
        <v/>
      </c>
      <c r="BK1066" s="67" t="str">
        <f t="shared" si="33"/>
        <v/>
      </c>
      <c r="BL1066" s="67" t="str">
        <f t="shared" si="34"/>
        <v/>
      </c>
      <c r="BM1066" s="65" t="str">
        <f t="shared" si="35"/>
        <v/>
      </c>
      <c r="BN1066" s="70"/>
      <c r="BO1066" s="71">
        <f t="shared" ref="BO1066:BO1069" si="7560">IF(A1066 =2014,F1066,"")</f>
        <v>42017</v>
      </c>
      <c r="BP1066" s="51" t="str">
        <f t="shared" ref="BP1066:BP1069" si="7561">IF(A1066 =2015,F1066,"")</f>
        <v/>
      </c>
      <c r="BQ1066" s="51" t="str">
        <f t="shared" ref="BQ1066:BQ1069" si="7562">IF(A1066 =2016,F1066,"")</f>
        <v/>
      </c>
      <c r="BR1066" s="51" t="str">
        <f t="shared" ref="BR1066:BR1069" si="7563">IF(A1066 =2017,F1066,"")</f>
        <v/>
      </c>
      <c r="BS1066" s="69" t="str">
        <f t="shared" si="2920"/>
        <v/>
      </c>
      <c r="BT1066" s="70"/>
      <c r="BU1066" s="65">
        <f t="shared" ref="BU1066:BU1069" si="7564">IF(A1066 =2014,I1066,"")</f>
        <v>911634</v>
      </c>
      <c r="BV1066" s="68" t="str">
        <f t="shared" ref="BV1066:BV1069" si="7565">IF(A1066 =2015,I1066,"")</f>
        <v/>
      </c>
      <c r="BW1066" s="68" t="str">
        <f t="shared" ref="BW1066:BW1069" si="7566">IF(A1066 =2016,I1066,"")</f>
        <v/>
      </c>
      <c r="BX1066" s="68" t="str">
        <f t="shared" ref="BX1066:BX1069" si="7567">IF(A1066 =2017,I1066,"")</f>
        <v/>
      </c>
      <c r="BY1066" s="67" t="str">
        <f t="shared" si="44"/>
        <v/>
      </c>
      <c r="BZ1066" s="65"/>
      <c r="CA1066" s="65">
        <f t="shared" si="45"/>
        <v>0</v>
      </c>
      <c r="CB1066" s="67" t="str">
        <f t="shared" si="46"/>
        <v/>
      </c>
      <c r="CC1066" s="67" t="str">
        <f t="shared" si="47"/>
        <v/>
      </c>
      <c r="CD1066" s="67" t="str">
        <f t="shared" si="48"/>
        <v/>
      </c>
      <c r="CE1066" s="67" t="str">
        <f t="shared" si="49"/>
        <v/>
      </c>
      <c r="CF1066" s="65"/>
      <c r="CG1066" s="65">
        <f t="shared" ref="CG1066:CG1069" si="7568">IF(A1066 =2014,Q1066+R1066+S1066+T1066+U1066,"")</f>
        <v>911634</v>
      </c>
      <c r="CH1066" s="68" t="str">
        <f t="shared" ref="CH1066:CH1069" si="7569">IF(A1066 =2015,Q1066+R1066+S1066+T1066+U1066,"")</f>
        <v/>
      </c>
      <c r="CI1066" s="68" t="str">
        <f t="shared" ref="CI1066:CI1069" si="7570">IF(A1066 =2016,Q1066+R1066+S1066+T1066+U1066,"")</f>
        <v/>
      </c>
      <c r="CJ1066" s="68" t="str">
        <f t="shared" ref="CJ1066:CJ1069" si="7571">IF(A1066 =2017,Q1066+R1066+S1066+T1066+U1066,"")</f>
        <v/>
      </c>
      <c r="CK1066" s="67" t="str">
        <f t="shared" si="54"/>
        <v/>
      </c>
      <c r="CL1066" s="65"/>
      <c r="CM1066" s="65">
        <f t="shared" ref="CM1066:CM1069" si="7572">IF(A1066 =2014,Q1066,"")</f>
        <v>393657</v>
      </c>
      <c r="CN1066" s="68" t="str">
        <f t="shared" ref="CN1066:CN1069" si="7573">IF(A1066 =2015,Q1066,"")</f>
        <v/>
      </c>
      <c r="CO1066" s="68" t="str">
        <f t="shared" ref="CO1066:CO1069" si="7574">IF(A1066 =2016,Q1066,"")</f>
        <v/>
      </c>
      <c r="CP1066" s="68" t="str">
        <f t="shared" ref="CP1066:CP1069" si="7575">IF(A1066 =2017,Q1066,"")</f>
        <v/>
      </c>
      <c r="CQ1066" s="67" t="str">
        <f t="shared" si="59"/>
        <v/>
      </c>
      <c r="CR1066" s="65"/>
      <c r="CS1066" s="65">
        <f t="shared" ref="CS1066:CS1069" si="7576">IF(A1066 =2014,R1066,"")</f>
        <v>0</v>
      </c>
      <c r="CT1066" s="68" t="str">
        <f t="shared" ref="CT1066:CT1069" si="7577">IF(A1066 =2015,R1066,"")</f>
        <v/>
      </c>
      <c r="CU1066" s="68" t="str">
        <f t="shared" ref="CU1066:CU1069" si="7578">IF(A1066 =2016,R1066,"")</f>
        <v/>
      </c>
      <c r="CV1066" s="68" t="str">
        <f t="shared" ref="CV1066:CV1069" si="7579">IF(A1066 =2017,R1066,"")</f>
        <v/>
      </c>
      <c r="CW1066" s="67" t="str">
        <f t="shared" si="64"/>
        <v/>
      </c>
      <c r="CX1066" s="65"/>
      <c r="CY1066" s="65">
        <f t="shared" ref="CY1066:CY1069" si="7580">IF(A1066 =2014,S1066,"")</f>
        <v>41929</v>
      </c>
      <c r="CZ1066" s="68" t="str">
        <f t="shared" ref="CZ1066:CZ1069" si="7581">IF(A1066 =2015,S1066,"")</f>
        <v/>
      </c>
      <c r="DA1066" s="68" t="str">
        <f t="shared" ref="DA1066:DA1069" si="7582">IF(A1066 =2016,S1066,"")</f>
        <v/>
      </c>
      <c r="DB1066" s="68" t="str">
        <f t="shared" ref="DB1066:DB1069" si="7583">IF(A1066 =2017,S1066,"")</f>
        <v/>
      </c>
      <c r="DC1066" s="67" t="str">
        <f t="shared" si="69"/>
        <v/>
      </c>
      <c r="DD1066" s="65"/>
      <c r="DE1066" s="65">
        <f t="shared" ref="DE1066:DE1069" si="7584">IF(A1066 =2014,T1066,"")</f>
        <v>170388</v>
      </c>
      <c r="DF1066" s="51" t="str">
        <f t="shared" ref="DF1066:DF1069" si="7585">IF(A1066 =2015,T1066,"")</f>
        <v/>
      </c>
      <c r="DG1066" s="51" t="str">
        <f t="shared" ref="DG1066:DG1069" si="7586">IF(A1066 =2016,T1066,"")</f>
        <v/>
      </c>
      <c r="DH1066" s="51" t="str">
        <f t="shared" ref="DH1066:DH1069" si="7587">IF(A1066 =2017,T1066,"")</f>
        <v/>
      </c>
      <c r="DI1066" s="69" t="str">
        <f t="shared" si="74"/>
        <v/>
      </c>
      <c r="DJ1066" s="70"/>
      <c r="DK1066" s="65">
        <f t="shared" ref="DK1066:DK1069" si="7588">IF(A1066 =2014,U1066,"")</f>
        <v>305660</v>
      </c>
      <c r="DL1066" s="51" t="str">
        <f t="shared" ref="DL1066:DL1069" si="7589">IF(A1066 =2015,U1066,"")</f>
        <v/>
      </c>
      <c r="DM1066" s="51" t="str">
        <f t="shared" ref="DM1066:DM1069" si="7590">IF(A1066 =2016,U1066,"")</f>
        <v/>
      </c>
      <c r="DN1066" s="51" t="str">
        <f t="shared" ref="DN1066:DN1069" si="7591">IF(A1066 =2017,U1066,"")</f>
        <v/>
      </c>
      <c r="DO1066" s="69" t="str">
        <f t="shared" si="79"/>
        <v/>
      </c>
      <c r="DP1066" s="51"/>
      <c r="DQ1066" s="51"/>
      <c r="DR1066" s="51"/>
      <c r="DS1066" s="51"/>
      <c r="DT1066" s="51"/>
      <c r="DU1066" s="181"/>
    </row>
    <row r="1067" spans="1:125" ht="15" x14ac:dyDescent="0.25">
      <c r="A1067" s="50">
        <v>2015</v>
      </c>
      <c r="B1067" s="51" t="s">
        <v>1154</v>
      </c>
      <c r="C1067" s="50" t="s">
        <v>1155</v>
      </c>
      <c r="D1067" s="53" t="s">
        <v>166</v>
      </c>
      <c r="E1067" s="50" t="s">
        <v>364</v>
      </c>
      <c r="F1067" s="220">
        <v>42261</v>
      </c>
      <c r="G1067" s="220" t="s">
        <v>364</v>
      </c>
      <c r="H1067" s="220">
        <v>141120</v>
      </c>
      <c r="I1067" s="61">
        <v>7324640</v>
      </c>
      <c r="J1067" s="50"/>
      <c r="K1067" s="50" t="s">
        <v>2032</v>
      </c>
      <c r="L1067" s="58" t="s">
        <v>2032</v>
      </c>
      <c r="M1067" s="58" t="s">
        <v>2032</v>
      </c>
      <c r="N1067" s="58" t="s">
        <v>2032</v>
      </c>
      <c r="O1067" s="58" t="s">
        <v>2032</v>
      </c>
      <c r="P1067" s="59"/>
      <c r="Q1067" s="60">
        <v>349645</v>
      </c>
      <c r="R1067" s="60">
        <v>0</v>
      </c>
      <c r="S1067" s="60">
        <v>40457</v>
      </c>
      <c r="T1067" s="60">
        <v>35450</v>
      </c>
      <c r="U1067" s="60">
        <v>306912</v>
      </c>
      <c r="V1067" s="79"/>
      <c r="W1067" s="90">
        <f t="shared" si="6033"/>
        <v>732464</v>
      </c>
      <c r="X1067" s="101">
        <v>64496</v>
      </c>
      <c r="Y1067" s="50" t="s">
        <v>167</v>
      </c>
      <c r="Z1067" s="50" t="s">
        <v>166</v>
      </c>
      <c r="AA1067" s="51" t="str">
        <f t="shared" si="7554"/>
        <v/>
      </c>
      <c r="AB1067" s="68" t="str">
        <f t="shared" si="7555"/>
        <v/>
      </c>
      <c r="AC1067" s="68" t="str">
        <f t="shared" si="7556"/>
        <v/>
      </c>
      <c r="AD1067" s="68" t="str">
        <f t="shared" si="7557"/>
        <v/>
      </c>
      <c r="AE1067" s="68" t="str">
        <f t="shared" si="7558"/>
        <v/>
      </c>
      <c r="AF1067" s="68" t="str">
        <f t="shared" si="7559"/>
        <v/>
      </c>
      <c r="AG1067" s="67" t="str">
        <f t="shared" si="7"/>
        <v/>
      </c>
      <c r="AH1067" s="51"/>
      <c r="AI1067" s="51" t="str">
        <f t="shared" si="8"/>
        <v/>
      </c>
      <c r="AJ1067" s="68" t="str">
        <f t="shared" si="9"/>
        <v/>
      </c>
      <c r="AK1067" s="68" t="str">
        <f t="shared" si="10"/>
        <v/>
      </c>
      <c r="AL1067" s="68" t="str">
        <f t="shared" si="11"/>
        <v/>
      </c>
      <c r="AM1067" s="68" t="str">
        <f t="shared" si="12"/>
        <v/>
      </c>
      <c r="AN1067" s="68" t="str">
        <f t="shared" si="13"/>
        <v/>
      </c>
      <c r="AO1067" s="67" t="str">
        <f t="shared" si="14"/>
        <v/>
      </c>
      <c r="AP1067" s="51"/>
      <c r="AQ1067" s="51" t="str">
        <f t="shared" si="15"/>
        <v/>
      </c>
      <c r="AR1067" s="68" t="str">
        <f t="shared" si="16"/>
        <v/>
      </c>
      <c r="AS1067" s="68" t="str">
        <f t="shared" si="17"/>
        <v/>
      </c>
      <c r="AT1067" s="68" t="str">
        <f t="shared" si="18"/>
        <v/>
      </c>
      <c r="AU1067" s="68" t="str">
        <f t="shared" si="19"/>
        <v/>
      </c>
      <c r="AV1067" s="68" t="str">
        <f t="shared" si="20"/>
        <v/>
      </c>
      <c r="AW1067" s="67" t="str">
        <f t="shared" si="21"/>
        <v/>
      </c>
      <c r="AX1067" s="51"/>
      <c r="AY1067" s="51" t="str">
        <f t="shared" si="22"/>
        <v/>
      </c>
      <c r="AZ1067" s="68" t="str">
        <f t="shared" si="23"/>
        <v/>
      </c>
      <c r="BA1067" s="68" t="str">
        <f t="shared" si="24"/>
        <v/>
      </c>
      <c r="BB1067" s="68" t="str">
        <f t="shared" si="25"/>
        <v/>
      </c>
      <c r="BC1067" s="68" t="str">
        <f t="shared" si="26"/>
        <v/>
      </c>
      <c r="BD1067" s="68" t="str">
        <f t="shared" si="27"/>
        <v/>
      </c>
      <c r="BE1067" s="68" t="str">
        <f t="shared" si="28"/>
        <v/>
      </c>
      <c r="BF1067" s="51"/>
      <c r="BG1067" s="69" t="str">
        <f t="shared" si="29"/>
        <v/>
      </c>
      <c r="BH1067" s="67" t="str">
        <f t="shared" si="30"/>
        <v/>
      </c>
      <c r="BI1067" s="67" t="str">
        <f t="shared" si="31"/>
        <v/>
      </c>
      <c r="BJ1067" s="67" t="str">
        <f t="shared" si="32"/>
        <v/>
      </c>
      <c r="BK1067" s="67" t="str">
        <f t="shared" si="33"/>
        <v/>
      </c>
      <c r="BL1067" s="67" t="str">
        <f t="shared" si="34"/>
        <v/>
      </c>
      <c r="BM1067" s="65" t="str">
        <f t="shared" si="35"/>
        <v/>
      </c>
      <c r="BN1067" s="51"/>
      <c r="BO1067" s="51" t="str">
        <f t="shared" si="7560"/>
        <v/>
      </c>
      <c r="BP1067" s="71">
        <f t="shared" si="7561"/>
        <v>42261</v>
      </c>
      <c r="BQ1067" s="51" t="str">
        <f t="shared" si="7562"/>
        <v/>
      </c>
      <c r="BR1067" s="51" t="str">
        <f t="shared" si="7563"/>
        <v/>
      </c>
      <c r="BS1067" s="69" t="str">
        <f t="shared" si="2920"/>
        <v/>
      </c>
      <c r="BT1067" s="51"/>
      <c r="BU1067" s="68" t="str">
        <f t="shared" si="7564"/>
        <v/>
      </c>
      <c r="BV1067" s="65">
        <f t="shared" si="7565"/>
        <v>7324640</v>
      </c>
      <c r="BW1067" s="68" t="str">
        <f t="shared" si="7566"/>
        <v/>
      </c>
      <c r="BX1067" s="68" t="str">
        <f t="shared" si="7567"/>
        <v/>
      </c>
      <c r="BY1067" s="67" t="str">
        <f t="shared" si="44"/>
        <v/>
      </c>
      <c r="BZ1067" s="68"/>
      <c r="CA1067" s="65" t="str">
        <f t="shared" si="45"/>
        <v/>
      </c>
      <c r="CB1067" s="67">
        <f t="shared" si="46"/>
        <v>64496</v>
      </c>
      <c r="CC1067" s="67" t="str">
        <f t="shared" si="47"/>
        <v/>
      </c>
      <c r="CD1067" s="67" t="str">
        <f t="shared" si="48"/>
        <v/>
      </c>
      <c r="CE1067" s="67" t="str">
        <f t="shared" si="49"/>
        <v/>
      </c>
      <c r="CF1067" s="68"/>
      <c r="CG1067" s="68" t="str">
        <f t="shared" si="7568"/>
        <v/>
      </c>
      <c r="CH1067" s="65">
        <f t="shared" si="7569"/>
        <v>732464</v>
      </c>
      <c r="CI1067" s="68" t="str">
        <f t="shared" si="7570"/>
        <v/>
      </c>
      <c r="CJ1067" s="68" t="str">
        <f t="shared" si="7571"/>
        <v/>
      </c>
      <c r="CK1067" s="67" t="str">
        <f t="shared" si="54"/>
        <v/>
      </c>
      <c r="CL1067" s="68"/>
      <c r="CM1067" s="68" t="str">
        <f t="shared" si="7572"/>
        <v/>
      </c>
      <c r="CN1067" s="65">
        <f t="shared" si="7573"/>
        <v>349645</v>
      </c>
      <c r="CO1067" s="68" t="str">
        <f t="shared" si="7574"/>
        <v/>
      </c>
      <c r="CP1067" s="68" t="str">
        <f t="shared" si="7575"/>
        <v/>
      </c>
      <c r="CQ1067" s="67" t="str">
        <f t="shared" si="59"/>
        <v/>
      </c>
      <c r="CR1067" s="68"/>
      <c r="CS1067" s="68" t="str">
        <f t="shared" si="7576"/>
        <v/>
      </c>
      <c r="CT1067" s="65">
        <f t="shared" si="7577"/>
        <v>0</v>
      </c>
      <c r="CU1067" s="68" t="str">
        <f t="shared" si="7578"/>
        <v/>
      </c>
      <c r="CV1067" s="68" t="str">
        <f t="shared" si="7579"/>
        <v/>
      </c>
      <c r="CW1067" s="67" t="str">
        <f t="shared" si="64"/>
        <v/>
      </c>
      <c r="CX1067" s="68"/>
      <c r="CY1067" s="68" t="str">
        <f t="shared" si="7580"/>
        <v/>
      </c>
      <c r="CZ1067" s="65">
        <f t="shared" si="7581"/>
        <v>40457</v>
      </c>
      <c r="DA1067" s="68" t="str">
        <f t="shared" si="7582"/>
        <v/>
      </c>
      <c r="DB1067" s="68" t="str">
        <f t="shared" si="7583"/>
        <v/>
      </c>
      <c r="DC1067" s="67" t="str">
        <f t="shared" si="69"/>
        <v/>
      </c>
      <c r="DD1067" s="68"/>
      <c r="DE1067" s="68" t="str">
        <f t="shared" si="7584"/>
        <v/>
      </c>
      <c r="DF1067" s="65">
        <f t="shared" si="7585"/>
        <v>35450</v>
      </c>
      <c r="DG1067" s="51" t="str">
        <f t="shared" si="7586"/>
        <v/>
      </c>
      <c r="DH1067" s="51" t="str">
        <f t="shared" si="7587"/>
        <v/>
      </c>
      <c r="DI1067" s="69" t="str">
        <f t="shared" si="74"/>
        <v/>
      </c>
      <c r="DJ1067" s="51"/>
      <c r="DK1067" s="51" t="str">
        <f t="shared" si="7588"/>
        <v/>
      </c>
      <c r="DL1067" s="65">
        <f t="shared" si="7589"/>
        <v>306912</v>
      </c>
      <c r="DM1067" s="51" t="str">
        <f t="shared" si="7590"/>
        <v/>
      </c>
      <c r="DN1067" s="51" t="str">
        <f t="shared" si="7591"/>
        <v/>
      </c>
      <c r="DO1067" s="69" t="str">
        <f t="shared" si="79"/>
        <v/>
      </c>
      <c r="DP1067" s="51"/>
      <c r="DQ1067" s="51"/>
      <c r="DR1067" s="51"/>
      <c r="DS1067" s="51"/>
      <c r="DT1067" s="51"/>
      <c r="DU1067" s="181"/>
    </row>
    <row r="1068" spans="1:125" ht="15" x14ac:dyDescent="0.25">
      <c r="A1068" s="50">
        <v>2016</v>
      </c>
      <c r="B1068" s="51" t="s">
        <v>1154</v>
      </c>
      <c r="C1068" s="50" t="s">
        <v>1155</v>
      </c>
      <c r="D1068" s="53" t="s">
        <v>166</v>
      </c>
      <c r="E1068" s="50" t="s">
        <v>364</v>
      </c>
      <c r="F1068" s="220">
        <v>40804</v>
      </c>
      <c r="G1068" s="220" t="s">
        <v>364</v>
      </c>
      <c r="H1068" s="220">
        <v>126932</v>
      </c>
      <c r="I1068" s="61">
        <v>731417</v>
      </c>
      <c r="J1068" s="50"/>
      <c r="K1068" s="50" t="s">
        <v>2032</v>
      </c>
      <c r="L1068" s="58" t="s">
        <v>2032</v>
      </c>
      <c r="M1068" s="58" t="s">
        <v>2032</v>
      </c>
      <c r="N1068" s="58" t="s">
        <v>2032</v>
      </c>
      <c r="O1068" s="58" t="s">
        <v>2032</v>
      </c>
      <c r="P1068" s="59"/>
      <c r="Q1068" s="60">
        <v>356241</v>
      </c>
      <c r="R1068" s="60">
        <v>0</v>
      </c>
      <c r="S1068" s="60">
        <v>44423</v>
      </c>
      <c r="T1068" s="60">
        <v>29381</v>
      </c>
      <c r="U1068" s="60">
        <v>301372</v>
      </c>
      <c r="V1068" s="79"/>
      <c r="W1068" s="90">
        <f t="shared" si="6033"/>
        <v>731417</v>
      </c>
      <c r="X1068" s="101">
        <v>28812</v>
      </c>
      <c r="Y1068" s="50" t="s">
        <v>167</v>
      </c>
      <c r="Z1068" s="50" t="s">
        <v>166</v>
      </c>
      <c r="AA1068" s="51" t="str">
        <f t="shared" si="7554"/>
        <v/>
      </c>
      <c r="AB1068" s="68" t="str">
        <f t="shared" si="7555"/>
        <v/>
      </c>
      <c r="AC1068" s="68" t="str">
        <f t="shared" si="7556"/>
        <v/>
      </c>
      <c r="AD1068" s="68" t="str">
        <f t="shared" si="7557"/>
        <v/>
      </c>
      <c r="AE1068" s="68" t="str">
        <f t="shared" si="7558"/>
        <v/>
      </c>
      <c r="AF1068" s="68" t="str">
        <f t="shared" si="7559"/>
        <v/>
      </c>
      <c r="AG1068" s="67" t="str">
        <f t="shared" si="7"/>
        <v/>
      </c>
      <c r="AH1068" s="51"/>
      <c r="AI1068" s="51" t="str">
        <f t="shared" si="8"/>
        <v/>
      </c>
      <c r="AJ1068" s="68" t="str">
        <f t="shared" si="9"/>
        <v/>
      </c>
      <c r="AK1068" s="68" t="str">
        <f t="shared" si="10"/>
        <v/>
      </c>
      <c r="AL1068" s="68" t="str">
        <f t="shared" si="11"/>
        <v/>
      </c>
      <c r="AM1068" s="68" t="str">
        <f t="shared" si="12"/>
        <v/>
      </c>
      <c r="AN1068" s="68" t="str">
        <f t="shared" si="13"/>
        <v/>
      </c>
      <c r="AO1068" s="67" t="str">
        <f t="shared" si="14"/>
        <v/>
      </c>
      <c r="AP1068" s="51"/>
      <c r="AQ1068" s="51" t="str">
        <f t="shared" si="15"/>
        <v/>
      </c>
      <c r="AR1068" s="68" t="str">
        <f t="shared" si="16"/>
        <v/>
      </c>
      <c r="AS1068" s="68" t="str">
        <f t="shared" si="17"/>
        <v/>
      </c>
      <c r="AT1068" s="68" t="str">
        <f t="shared" si="18"/>
        <v/>
      </c>
      <c r="AU1068" s="68" t="str">
        <f t="shared" si="19"/>
        <v/>
      </c>
      <c r="AV1068" s="68" t="str">
        <f t="shared" si="20"/>
        <v/>
      </c>
      <c r="AW1068" s="67" t="str">
        <f t="shared" si="21"/>
        <v/>
      </c>
      <c r="AX1068" s="51"/>
      <c r="AY1068" s="51" t="str">
        <f t="shared" si="22"/>
        <v/>
      </c>
      <c r="AZ1068" s="68" t="str">
        <f t="shared" si="23"/>
        <v/>
      </c>
      <c r="BA1068" s="68" t="str">
        <f t="shared" si="24"/>
        <v/>
      </c>
      <c r="BB1068" s="68" t="str">
        <f t="shared" si="25"/>
        <v/>
      </c>
      <c r="BC1068" s="68" t="str">
        <f t="shared" si="26"/>
        <v/>
      </c>
      <c r="BD1068" s="68" t="str">
        <f t="shared" si="27"/>
        <v/>
      </c>
      <c r="BE1068" s="68" t="str">
        <f t="shared" si="28"/>
        <v/>
      </c>
      <c r="BF1068" s="51"/>
      <c r="BG1068" s="69" t="str">
        <f t="shared" si="29"/>
        <v/>
      </c>
      <c r="BH1068" s="67" t="str">
        <f t="shared" si="30"/>
        <v/>
      </c>
      <c r="BI1068" s="67" t="str">
        <f t="shared" si="31"/>
        <v/>
      </c>
      <c r="BJ1068" s="67" t="str">
        <f t="shared" si="32"/>
        <v/>
      </c>
      <c r="BK1068" s="67" t="str">
        <f t="shared" si="33"/>
        <v/>
      </c>
      <c r="BL1068" s="67" t="str">
        <f t="shared" si="34"/>
        <v/>
      </c>
      <c r="BM1068" s="65" t="str">
        <f t="shared" si="35"/>
        <v/>
      </c>
      <c r="BN1068" s="51"/>
      <c r="BO1068" s="51" t="str">
        <f t="shared" si="7560"/>
        <v/>
      </c>
      <c r="BP1068" s="51" t="str">
        <f t="shared" si="7561"/>
        <v/>
      </c>
      <c r="BQ1068" s="71">
        <f t="shared" si="7562"/>
        <v>40804</v>
      </c>
      <c r="BR1068" s="51" t="str">
        <f t="shared" si="7563"/>
        <v/>
      </c>
      <c r="BS1068" s="69" t="str">
        <f t="shared" si="2920"/>
        <v/>
      </c>
      <c r="BT1068" s="51"/>
      <c r="BU1068" s="68" t="str">
        <f t="shared" si="7564"/>
        <v/>
      </c>
      <c r="BV1068" s="68" t="str">
        <f t="shared" si="7565"/>
        <v/>
      </c>
      <c r="BW1068" s="65">
        <f t="shared" si="7566"/>
        <v>731417</v>
      </c>
      <c r="BX1068" s="68" t="str">
        <f t="shared" si="7567"/>
        <v/>
      </c>
      <c r="BY1068" s="67" t="str">
        <f t="shared" si="44"/>
        <v/>
      </c>
      <c r="BZ1068" s="68"/>
      <c r="CA1068" s="65" t="str">
        <f t="shared" si="45"/>
        <v/>
      </c>
      <c r="CB1068" s="67" t="str">
        <f t="shared" si="46"/>
        <v/>
      </c>
      <c r="CC1068" s="67">
        <f t="shared" si="47"/>
        <v>28812</v>
      </c>
      <c r="CD1068" s="67" t="str">
        <f t="shared" si="48"/>
        <v/>
      </c>
      <c r="CE1068" s="67" t="str">
        <f t="shared" si="49"/>
        <v/>
      </c>
      <c r="CF1068" s="68"/>
      <c r="CG1068" s="68" t="str">
        <f t="shared" si="7568"/>
        <v/>
      </c>
      <c r="CH1068" s="68" t="str">
        <f t="shared" si="7569"/>
        <v/>
      </c>
      <c r="CI1068" s="65">
        <f t="shared" si="7570"/>
        <v>731417</v>
      </c>
      <c r="CJ1068" s="68" t="str">
        <f t="shared" si="7571"/>
        <v/>
      </c>
      <c r="CK1068" s="67" t="str">
        <f t="shared" si="54"/>
        <v/>
      </c>
      <c r="CL1068" s="68"/>
      <c r="CM1068" s="68" t="str">
        <f t="shared" si="7572"/>
        <v/>
      </c>
      <c r="CN1068" s="68" t="str">
        <f t="shared" si="7573"/>
        <v/>
      </c>
      <c r="CO1068" s="65">
        <f t="shared" si="7574"/>
        <v>356241</v>
      </c>
      <c r="CP1068" s="68" t="str">
        <f t="shared" si="7575"/>
        <v/>
      </c>
      <c r="CQ1068" s="67" t="str">
        <f t="shared" si="59"/>
        <v/>
      </c>
      <c r="CR1068" s="68"/>
      <c r="CS1068" s="68" t="str">
        <f t="shared" si="7576"/>
        <v/>
      </c>
      <c r="CT1068" s="68" t="str">
        <f t="shared" si="7577"/>
        <v/>
      </c>
      <c r="CU1068" s="65">
        <f t="shared" si="7578"/>
        <v>0</v>
      </c>
      <c r="CV1068" s="68" t="str">
        <f t="shared" si="7579"/>
        <v/>
      </c>
      <c r="CW1068" s="67" t="str">
        <f t="shared" si="64"/>
        <v/>
      </c>
      <c r="CX1068" s="68"/>
      <c r="CY1068" s="68" t="str">
        <f t="shared" si="7580"/>
        <v/>
      </c>
      <c r="CZ1068" s="68" t="str">
        <f t="shared" si="7581"/>
        <v/>
      </c>
      <c r="DA1068" s="65">
        <f t="shared" si="7582"/>
        <v>44423</v>
      </c>
      <c r="DB1068" s="68" t="str">
        <f t="shared" si="7583"/>
        <v/>
      </c>
      <c r="DC1068" s="67" t="str">
        <f t="shared" si="69"/>
        <v/>
      </c>
      <c r="DD1068" s="68"/>
      <c r="DE1068" s="68" t="str">
        <f t="shared" si="7584"/>
        <v/>
      </c>
      <c r="DF1068" s="51" t="str">
        <f t="shared" si="7585"/>
        <v/>
      </c>
      <c r="DG1068" s="65">
        <f t="shared" si="7586"/>
        <v>29381</v>
      </c>
      <c r="DH1068" s="51" t="str">
        <f t="shared" si="7587"/>
        <v/>
      </c>
      <c r="DI1068" s="69" t="str">
        <f t="shared" si="74"/>
        <v/>
      </c>
      <c r="DJ1068" s="51"/>
      <c r="DK1068" s="51" t="str">
        <f t="shared" si="7588"/>
        <v/>
      </c>
      <c r="DL1068" s="51" t="str">
        <f t="shared" si="7589"/>
        <v/>
      </c>
      <c r="DM1068" s="65">
        <f t="shared" si="7590"/>
        <v>301372</v>
      </c>
      <c r="DN1068" s="51" t="str">
        <f t="shared" si="7591"/>
        <v/>
      </c>
      <c r="DO1068" s="69" t="str">
        <f t="shared" si="79"/>
        <v/>
      </c>
      <c r="DP1068" s="51"/>
      <c r="DQ1068" s="51"/>
      <c r="DR1068" s="51"/>
      <c r="DS1068" s="51"/>
      <c r="DT1068" s="51"/>
      <c r="DU1068" s="181"/>
    </row>
    <row r="1069" spans="1:125" ht="15" x14ac:dyDescent="0.25">
      <c r="A1069" s="50">
        <v>2017</v>
      </c>
      <c r="B1069" s="51" t="s">
        <v>1154</v>
      </c>
      <c r="C1069" s="50" t="s">
        <v>1155</v>
      </c>
      <c r="D1069" s="53" t="s">
        <v>166</v>
      </c>
      <c r="E1069" s="50" t="s">
        <v>364</v>
      </c>
      <c r="F1069" s="220">
        <v>28703</v>
      </c>
      <c r="G1069" s="220" t="s">
        <v>364</v>
      </c>
      <c r="H1069" s="220">
        <v>86391</v>
      </c>
      <c r="I1069" s="61">
        <v>653988</v>
      </c>
      <c r="J1069" s="50"/>
      <c r="K1069" s="50" t="s">
        <v>2032</v>
      </c>
      <c r="L1069" s="58" t="s">
        <v>2032</v>
      </c>
      <c r="M1069" s="58" t="s">
        <v>2032</v>
      </c>
      <c r="N1069" s="58" t="s">
        <v>2032</v>
      </c>
      <c r="O1069" s="58" t="s">
        <v>2032</v>
      </c>
      <c r="P1069" s="59"/>
      <c r="Q1069" s="60">
        <v>298991</v>
      </c>
      <c r="R1069" s="60">
        <v>611</v>
      </c>
      <c r="S1069" s="60">
        <v>47899</v>
      </c>
      <c r="T1069" s="60">
        <v>0</v>
      </c>
      <c r="U1069" s="60">
        <v>306487</v>
      </c>
      <c r="V1069" s="79"/>
      <c r="W1069" s="90">
        <f t="shared" si="6033"/>
        <v>653988</v>
      </c>
      <c r="X1069" s="101">
        <v>636849</v>
      </c>
      <c r="Y1069" s="50" t="s">
        <v>167</v>
      </c>
      <c r="Z1069" s="50" t="s">
        <v>166</v>
      </c>
      <c r="AA1069" s="51" t="str">
        <f t="shared" si="7554"/>
        <v/>
      </c>
      <c r="AB1069" s="68" t="str">
        <f t="shared" si="7555"/>
        <v/>
      </c>
      <c r="AC1069" s="68" t="str">
        <f t="shared" si="7556"/>
        <v/>
      </c>
      <c r="AD1069" s="68" t="str">
        <f t="shared" si="7557"/>
        <v/>
      </c>
      <c r="AE1069" s="68" t="str">
        <f t="shared" si="7558"/>
        <v/>
      </c>
      <c r="AF1069" s="68" t="str">
        <f t="shared" si="7559"/>
        <v/>
      </c>
      <c r="AG1069" s="67" t="str">
        <f t="shared" si="7"/>
        <v/>
      </c>
      <c r="AH1069" s="51"/>
      <c r="AI1069" s="51" t="str">
        <f t="shared" si="8"/>
        <v/>
      </c>
      <c r="AJ1069" s="68" t="str">
        <f t="shared" si="9"/>
        <v/>
      </c>
      <c r="AK1069" s="68" t="str">
        <f t="shared" si="10"/>
        <v/>
      </c>
      <c r="AL1069" s="68" t="str">
        <f t="shared" si="11"/>
        <v/>
      </c>
      <c r="AM1069" s="68" t="str">
        <f t="shared" si="12"/>
        <v/>
      </c>
      <c r="AN1069" s="68" t="str">
        <f t="shared" si="13"/>
        <v/>
      </c>
      <c r="AO1069" s="67" t="str">
        <f t="shared" si="14"/>
        <v/>
      </c>
      <c r="AP1069" s="51"/>
      <c r="AQ1069" s="51" t="str">
        <f t="shared" si="15"/>
        <v/>
      </c>
      <c r="AR1069" s="68" t="str">
        <f t="shared" si="16"/>
        <v/>
      </c>
      <c r="AS1069" s="68" t="str">
        <f t="shared" si="17"/>
        <v/>
      </c>
      <c r="AT1069" s="68" t="str">
        <f t="shared" si="18"/>
        <v/>
      </c>
      <c r="AU1069" s="68" t="str">
        <f t="shared" si="19"/>
        <v/>
      </c>
      <c r="AV1069" s="68" t="str">
        <f t="shared" si="20"/>
        <v/>
      </c>
      <c r="AW1069" s="67" t="str">
        <f t="shared" si="21"/>
        <v/>
      </c>
      <c r="AX1069" s="51"/>
      <c r="AY1069" s="51" t="str">
        <f t="shared" si="22"/>
        <v/>
      </c>
      <c r="AZ1069" s="68" t="str">
        <f t="shared" si="23"/>
        <v/>
      </c>
      <c r="BA1069" s="68" t="str">
        <f t="shared" si="24"/>
        <v/>
      </c>
      <c r="BB1069" s="68" t="str">
        <f t="shared" si="25"/>
        <v/>
      </c>
      <c r="BC1069" s="68" t="str">
        <f t="shared" si="26"/>
        <v/>
      </c>
      <c r="BD1069" s="68" t="str">
        <f t="shared" si="27"/>
        <v/>
      </c>
      <c r="BE1069" s="68" t="str">
        <f t="shared" si="28"/>
        <v/>
      </c>
      <c r="BF1069" s="51"/>
      <c r="BG1069" s="69" t="str">
        <f t="shared" si="29"/>
        <v/>
      </c>
      <c r="BH1069" s="67" t="str">
        <f t="shared" si="30"/>
        <v/>
      </c>
      <c r="BI1069" s="67" t="str">
        <f t="shared" si="31"/>
        <v/>
      </c>
      <c r="BJ1069" s="67" t="str">
        <f t="shared" si="32"/>
        <v/>
      </c>
      <c r="BK1069" s="67" t="str">
        <f t="shared" si="33"/>
        <v/>
      </c>
      <c r="BL1069" s="67" t="str">
        <f t="shared" si="34"/>
        <v/>
      </c>
      <c r="BM1069" s="65" t="str">
        <f t="shared" si="35"/>
        <v/>
      </c>
      <c r="BN1069" s="51"/>
      <c r="BO1069" s="51" t="str">
        <f t="shared" si="7560"/>
        <v/>
      </c>
      <c r="BP1069" s="51" t="str">
        <f t="shared" si="7561"/>
        <v/>
      </c>
      <c r="BQ1069" s="51" t="str">
        <f t="shared" si="7562"/>
        <v/>
      </c>
      <c r="BR1069" s="71">
        <f t="shared" si="7563"/>
        <v>28703</v>
      </c>
      <c r="BS1069" s="69" t="str">
        <f t="shared" si="2920"/>
        <v/>
      </c>
      <c r="BT1069" s="51"/>
      <c r="BU1069" s="68" t="str">
        <f t="shared" si="7564"/>
        <v/>
      </c>
      <c r="BV1069" s="68" t="str">
        <f t="shared" si="7565"/>
        <v/>
      </c>
      <c r="BW1069" s="68" t="str">
        <f t="shared" si="7566"/>
        <v/>
      </c>
      <c r="BX1069" s="65">
        <f t="shared" si="7567"/>
        <v>653988</v>
      </c>
      <c r="BY1069" s="67" t="str">
        <f t="shared" si="44"/>
        <v/>
      </c>
      <c r="BZ1069" s="68"/>
      <c r="CA1069" s="65" t="str">
        <f t="shared" si="45"/>
        <v/>
      </c>
      <c r="CB1069" s="67" t="str">
        <f t="shared" si="46"/>
        <v/>
      </c>
      <c r="CC1069" s="67" t="str">
        <f t="shared" si="47"/>
        <v/>
      </c>
      <c r="CD1069" s="67">
        <f t="shared" si="48"/>
        <v>636849</v>
      </c>
      <c r="CE1069" s="67" t="str">
        <f t="shared" si="49"/>
        <v/>
      </c>
      <c r="CF1069" s="68"/>
      <c r="CG1069" s="68" t="str">
        <f t="shared" si="7568"/>
        <v/>
      </c>
      <c r="CH1069" s="68" t="str">
        <f t="shared" si="7569"/>
        <v/>
      </c>
      <c r="CI1069" s="68" t="str">
        <f t="shared" si="7570"/>
        <v/>
      </c>
      <c r="CJ1069" s="65">
        <f t="shared" si="7571"/>
        <v>653988</v>
      </c>
      <c r="CK1069" s="67" t="str">
        <f t="shared" si="54"/>
        <v/>
      </c>
      <c r="CL1069" s="68"/>
      <c r="CM1069" s="68" t="str">
        <f t="shared" si="7572"/>
        <v/>
      </c>
      <c r="CN1069" s="68" t="str">
        <f t="shared" si="7573"/>
        <v/>
      </c>
      <c r="CO1069" s="68" t="str">
        <f t="shared" si="7574"/>
        <v/>
      </c>
      <c r="CP1069" s="65">
        <f t="shared" si="7575"/>
        <v>298991</v>
      </c>
      <c r="CQ1069" s="67" t="str">
        <f t="shared" si="59"/>
        <v/>
      </c>
      <c r="CR1069" s="68"/>
      <c r="CS1069" s="68" t="str">
        <f t="shared" si="7576"/>
        <v/>
      </c>
      <c r="CT1069" s="68" t="str">
        <f t="shared" si="7577"/>
        <v/>
      </c>
      <c r="CU1069" s="68" t="str">
        <f t="shared" si="7578"/>
        <v/>
      </c>
      <c r="CV1069" s="65">
        <f t="shared" si="7579"/>
        <v>611</v>
      </c>
      <c r="CW1069" s="67" t="str">
        <f t="shared" si="64"/>
        <v/>
      </c>
      <c r="CX1069" s="68"/>
      <c r="CY1069" s="68" t="str">
        <f t="shared" si="7580"/>
        <v/>
      </c>
      <c r="CZ1069" s="68" t="str">
        <f t="shared" si="7581"/>
        <v/>
      </c>
      <c r="DA1069" s="68" t="str">
        <f t="shared" si="7582"/>
        <v/>
      </c>
      <c r="DB1069" s="65">
        <f t="shared" si="7583"/>
        <v>47899</v>
      </c>
      <c r="DC1069" s="67" t="str">
        <f t="shared" si="69"/>
        <v/>
      </c>
      <c r="DD1069" s="68"/>
      <c r="DE1069" s="68" t="str">
        <f t="shared" si="7584"/>
        <v/>
      </c>
      <c r="DF1069" s="51" t="str">
        <f t="shared" si="7585"/>
        <v/>
      </c>
      <c r="DG1069" s="51" t="str">
        <f t="shared" si="7586"/>
        <v/>
      </c>
      <c r="DH1069" s="65">
        <f t="shared" si="7587"/>
        <v>0</v>
      </c>
      <c r="DI1069" s="69" t="str">
        <f t="shared" si="74"/>
        <v/>
      </c>
      <c r="DJ1069" s="51"/>
      <c r="DK1069" s="51" t="str">
        <f t="shared" si="7588"/>
        <v/>
      </c>
      <c r="DL1069" s="51" t="str">
        <f t="shared" si="7589"/>
        <v/>
      </c>
      <c r="DM1069" s="51" t="str">
        <f t="shared" si="7590"/>
        <v/>
      </c>
      <c r="DN1069" s="65">
        <f t="shared" si="7591"/>
        <v>306487</v>
      </c>
      <c r="DO1069" s="69" t="str">
        <f t="shared" si="79"/>
        <v/>
      </c>
      <c r="DP1069" s="51"/>
      <c r="DQ1069" s="51"/>
      <c r="DR1069" s="51"/>
      <c r="DS1069" s="51"/>
      <c r="DT1069" s="51"/>
      <c r="DU1069" s="181"/>
    </row>
    <row r="1070" spans="1:125" ht="15" x14ac:dyDescent="0.25">
      <c r="A1070" s="56">
        <v>2018</v>
      </c>
      <c r="B1070" s="51" t="s">
        <v>1154</v>
      </c>
      <c r="C1070" s="50" t="s">
        <v>1155</v>
      </c>
      <c r="D1070" s="170" t="s">
        <v>166</v>
      </c>
      <c r="E1070" s="50" t="s">
        <v>364</v>
      </c>
      <c r="F1070" s="89">
        <v>33734</v>
      </c>
      <c r="G1070" s="89">
        <v>0</v>
      </c>
      <c r="H1070" s="89">
        <v>75021</v>
      </c>
      <c r="I1070" s="90">
        <v>541516</v>
      </c>
      <c r="J1070" s="50"/>
      <c r="K1070" s="50" t="s">
        <v>2032</v>
      </c>
      <c r="L1070" s="58"/>
      <c r="M1070" s="58"/>
      <c r="N1070" s="58"/>
      <c r="O1070" s="58"/>
      <c r="P1070" s="91"/>
      <c r="Q1070" s="92">
        <v>68367</v>
      </c>
      <c r="R1070" s="92">
        <v>0</v>
      </c>
      <c r="S1070" s="92">
        <v>414664</v>
      </c>
      <c r="T1070" s="92">
        <v>58485</v>
      </c>
      <c r="U1070" s="94"/>
      <c r="V1070" s="94"/>
      <c r="W1070" s="90">
        <f t="shared" si="6033"/>
        <v>541516</v>
      </c>
      <c r="X1070" s="90">
        <v>309310</v>
      </c>
      <c r="Y1070" s="56" t="s">
        <v>167</v>
      </c>
      <c r="Z1070" s="50"/>
      <c r="AA1070" s="51"/>
      <c r="AB1070" s="68"/>
      <c r="AC1070" s="68"/>
      <c r="AD1070" s="68"/>
      <c r="AE1070" s="68"/>
      <c r="AF1070" s="68"/>
      <c r="AG1070" s="67" t="str">
        <f t="shared" si="7"/>
        <v/>
      </c>
      <c r="AH1070" s="51"/>
      <c r="AI1070" s="51" t="str">
        <f t="shared" si="8"/>
        <v/>
      </c>
      <c r="AJ1070" s="68" t="str">
        <f t="shared" si="9"/>
        <v/>
      </c>
      <c r="AK1070" s="68" t="str">
        <f t="shared" si="10"/>
        <v/>
      </c>
      <c r="AL1070" s="68" t="str">
        <f t="shared" si="11"/>
        <v/>
      </c>
      <c r="AM1070" s="68" t="str">
        <f t="shared" si="12"/>
        <v/>
      </c>
      <c r="AN1070" s="68" t="str">
        <f t="shared" si="13"/>
        <v/>
      </c>
      <c r="AO1070" s="67" t="str">
        <f t="shared" si="14"/>
        <v/>
      </c>
      <c r="AP1070" s="51"/>
      <c r="AQ1070" s="51" t="str">
        <f t="shared" si="15"/>
        <v/>
      </c>
      <c r="AR1070" s="68" t="str">
        <f t="shared" si="16"/>
        <v/>
      </c>
      <c r="AS1070" s="68" t="str">
        <f t="shared" si="17"/>
        <v/>
      </c>
      <c r="AT1070" s="68" t="str">
        <f t="shared" si="18"/>
        <v/>
      </c>
      <c r="AU1070" s="68" t="str">
        <f t="shared" si="19"/>
        <v/>
      </c>
      <c r="AV1070" s="68" t="str">
        <f t="shared" si="20"/>
        <v/>
      </c>
      <c r="AW1070" s="67" t="str">
        <f t="shared" si="21"/>
        <v/>
      </c>
      <c r="AX1070" s="51"/>
      <c r="AY1070" s="51" t="str">
        <f t="shared" si="22"/>
        <v/>
      </c>
      <c r="AZ1070" s="68" t="str">
        <f t="shared" si="23"/>
        <v/>
      </c>
      <c r="BA1070" s="68" t="str">
        <f t="shared" si="24"/>
        <v/>
      </c>
      <c r="BB1070" s="68" t="str">
        <f t="shared" si="25"/>
        <v/>
      </c>
      <c r="BC1070" s="68" t="str">
        <f t="shared" si="26"/>
        <v/>
      </c>
      <c r="BD1070" s="68" t="str">
        <f t="shared" si="27"/>
        <v/>
      </c>
      <c r="BE1070" s="68" t="str">
        <f t="shared" si="28"/>
        <v/>
      </c>
      <c r="BF1070" s="51"/>
      <c r="BG1070" s="69" t="str">
        <f t="shared" si="29"/>
        <v/>
      </c>
      <c r="BH1070" s="67" t="str">
        <f t="shared" si="30"/>
        <v/>
      </c>
      <c r="BI1070" s="67" t="str">
        <f t="shared" si="31"/>
        <v/>
      </c>
      <c r="BJ1070" s="67" t="str">
        <f t="shared" si="32"/>
        <v/>
      </c>
      <c r="BK1070" s="67" t="str">
        <f t="shared" si="33"/>
        <v/>
      </c>
      <c r="BL1070" s="67" t="str">
        <f t="shared" si="34"/>
        <v/>
      </c>
      <c r="BM1070" s="65" t="str">
        <f t="shared" si="35"/>
        <v/>
      </c>
      <c r="BN1070" s="51"/>
      <c r="BO1070" s="51"/>
      <c r="BP1070" s="51"/>
      <c r="BQ1070" s="70"/>
      <c r="BR1070" s="51"/>
      <c r="BS1070" s="96">
        <f t="shared" si="2920"/>
        <v>33734</v>
      </c>
      <c r="BT1070" s="51"/>
      <c r="BU1070" s="68"/>
      <c r="BV1070" s="68"/>
      <c r="BW1070" s="65"/>
      <c r="BX1070" s="68"/>
      <c r="BY1070" s="67">
        <f t="shared" si="44"/>
        <v>541516</v>
      </c>
      <c r="BZ1070" s="68"/>
      <c r="CA1070" s="65" t="str">
        <f t="shared" si="45"/>
        <v/>
      </c>
      <c r="CB1070" s="67" t="str">
        <f t="shared" si="46"/>
        <v/>
      </c>
      <c r="CC1070" s="67" t="str">
        <f t="shared" si="47"/>
        <v/>
      </c>
      <c r="CD1070" s="67" t="str">
        <f t="shared" si="48"/>
        <v/>
      </c>
      <c r="CE1070" s="67">
        <f t="shared" si="49"/>
        <v>309310</v>
      </c>
      <c r="CF1070" s="68"/>
      <c r="CG1070" s="68"/>
      <c r="CH1070" s="68"/>
      <c r="CI1070" s="65"/>
      <c r="CJ1070" s="68"/>
      <c r="CK1070" s="67">
        <f t="shared" si="54"/>
        <v>541516</v>
      </c>
      <c r="CL1070" s="68"/>
      <c r="CM1070" s="68"/>
      <c r="CN1070" s="68"/>
      <c r="CO1070" s="65"/>
      <c r="CP1070" s="68"/>
      <c r="CQ1070" s="67">
        <f t="shared" si="59"/>
        <v>68367</v>
      </c>
      <c r="CR1070" s="68"/>
      <c r="CS1070" s="68"/>
      <c r="CT1070" s="68"/>
      <c r="CU1070" s="65"/>
      <c r="CV1070" s="68"/>
      <c r="CW1070" s="67">
        <f t="shared" si="64"/>
        <v>0</v>
      </c>
      <c r="CX1070" s="68"/>
      <c r="CY1070" s="68"/>
      <c r="CZ1070" s="68"/>
      <c r="DA1070" s="65"/>
      <c r="DB1070" s="68"/>
      <c r="DC1070" s="67">
        <f t="shared" si="69"/>
        <v>414664</v>
      </c>
      <c r="DD1070" s="68"/>
      <c r="DE1070" s="68"/>
      <c r="DF1070" s="51"/>
      <c r="DG1070" s="70"/>
      <c r="DH1070" s="51"/>
      <c r="DI1070" s="67">
        <f t="shared" si="74"/>
        <v>58485</v>
      </c>
      <c r="DJ1070" s="51"/>
      <c r="DK1070" s="51"/>
      <c r="DL1070" s="51"/>
      <c r="DM1070" s="70"/>
      <c r="DN1070" s="51"/>
      <c r="DO1070" s="67">
        <f t="shared" si="79"/>
        <v>68367</v>
      </c>
      <c r="DP1070" s="51"/>
      <c r="DQ1070" s="51"/>
      <c r="DR1070" s="51"/>
      <c r="DS1070" s="51"/>
      <c r="DT1070" s="51"/>
      <c r="DU1070" s="181"/>
    </row>
    <row r="1071" spans="1:125" ht="15" x14ac:dyDescent="0.25">
      <c r="A1071" s="50"/>
      <c r="B1071" s="51"/>
      <c r="C1071" s="50"/>
      <c r="D1071" s="53"/>
      <c r="E1071" s="50"/>
      <c r="F1071" s="220"/>
      <c r="G1071" s="220"/>
      <c r="H1071" s="220"/>
      <c r="I1071" s="61"/>
      <c r="J1071" s="50"/>
      <c r="K1071" s="50" t="s">
        <v>2032</v>
      </c>
      <c r="L1071" s="58"/>
      <c r="M1071" s="58"/>
      <c r="N1071" s="58"/>
      <c r="O1071" s="58"/>
      <c r="P1071" s="59"/>
      <c r="Q1071" s="60"/>
      <c r="R1071" s="60"/>
      <c r="S1071" s="60"/>
      <c r="T1071" s="60"/>
      <c r="U1071" s="60"/>
      <c r="V1071" s="79"/>
      <c r="W1071" s="90">
        <f t="shared" si="6033"/>
        <v>0</v>
      </c>
      <c r="X1071" s="101"/>
      <c r="Y1071" s="50"/>
      <c r="Z1071" s="50"/>
      <c r="AA1071" s="51"/>
      <c r="AB1071" s="68"/>
      <c r="AC1071" s="68"/>
      <c r="AD1071" s="68"/>
      <c r="AE1071" s="68"/>
      <c r="AF1071" s="68"/>
      <c r="AG1071" s="67" t="str">
        <f t="shared" si="7"/>
        <v/>
      </c>
      <c r="AH1071" s="51"/>
      <c r="AI1071" s="51" t="str">
        <f t="shared" si="8"/>
        <v/>
      </c>
      <c r="AJ1071" s="68" t="str">
        <f t="shared" si="9"/>
        <v/>
      </c>
      <c r="AK1071" s="68" t="str">
        <f t="shared" si="10"/>
        <v/>
      </c>
      <c r="AL1071" s="68" t="str">
        <f t="shared" si="11"/>
        <v/>
      </c>
      <c r="AM1071" s="68" t="str">
        <f t="shared" si="12"/>
        <v/>
      </c>
      <c r="AN1071" s="68" t="str">
        <f t="shared" si="13"/>
        <v/>
      </c>
      <c r="AO1071" s="67" t="str">
        <f t="shared" si="14"/>
        <v/>
      </c>
      <c r="AP1071" s="51"/>
      <c r="AQ1071" s="51" t="str">
        <f t="shared" si="15"/>
        <v/>
      </c>
      <c r="AR1071" s="68" t="str">
        <f t="shared" si="16"/>
        <v/>
      </c>
      <c r="AS1071" s="68" t="str">
        <f t="shared" si="17"/>
        <v/>
      </c>
      <c r="AT1071" s="68" t="str">
        <f t="shared" si="18"/>
        <v/>
      </c>
      <c r="AU1071" s="68" t="str">
        <f t="shared" si="19"/>
        <v/>
      </c>
      <c r="AV1071" s="68" t="str">
        <f t="shared" si="20"/>
        <v/>
      </c>
      <c r="AW1071" s="67" t="str">
        <f t="shared" si="21"/>
        <v/>
      </c>
      <c r="AX1071" s="51"/>
      <c r="AY1071" s="51" t="str">
        <f t="shared" si="22"/>
        <v/>
      </c>
      <c r="AZ1071" s="68" t="str">
        <f t="shared" si="23"/>
        <v/>
      </c>
      <c r="BA1071" s="68" t="str">
        <f t="shared" si="24"/>
        <v/>
      </c>
      <c r="BB1071" s="68" t="str">
        <f t="shared" si="25"/>
        <v/>
      </c>
      <c r="BC1071" s="68" t="str">
        <f t="shared" si="26"/>
        <v/>
      </c>
      <c r="BD1071" s="68" t="str">
        <f t="shared" si="27"/>
        <v/>
      </c>
      <c r="BE1071" s="68" t="str">
        <f t="shared" si="28"/>
        <v/>
      </c>
      <c r="BF1071" s="51"/>
      <c r="BG1071" s="69" t="str">
        <f t="shared" si="29"/>
        <v/>
      </c>
      <c r="BH1071" s="67" t="str">
        <f t="shared" si="30"/>
        <v/>
      </c>
      <c r="BI1071" s="67" t="str">
        <f t="shared" si="31"/>
        <v/>
      </c>
      <c r="BJ1071" s="67" t="str">
        <f t="shared" si="32"/>
        <v/>
      </c>
      <c r="BK1071" s="67" t="str">
        <f t="shared" si="33"/>
        <v/>
      </c>
      <c r="BL1071" s="67" t="str">
        <f t="shared" si="34"/>
        <v/>
      </c>
      <c r="BM1071" s="65" t="str">
        <f t="shared" si="35"/>
        <v/>
      </c>
      <c r="BN1071" s="51"/>
      <c r="BO1071" s="51"/>
      <c r="BP1071" s="51"/>
      <c r="BQ1071" s="70"/>
      <c r="BR1071" s="51"/>
      <c r="BS1071" s="69" t="str">
        <f t="shared" si="2920"/>
        <v/>
      </c>
      <c r="BT1071" s="51"/>
      <c r="BU1071" s="68"/>
      <c r="BV1071" s="68"/>
      <c r="BW1071" s="65"/>
      <c r="BX1071" s="68"/>
      <c r="BY1071" s="67" t="str">
        <f t="shared" si="44"/>
        <v/>
      </c>
      <c r="BZ1071" s="68"/>
      <c r="CA1071" s="65" t="str">
        <f t="shared" si="45"/>
        <v/>
      </c>
      <c r="CB1071" s="67" t="str">
        <f t="shared" si="46"/>
        <v/>
      </c>
      <c r="CC1071" s="67" t="str">
        <f t="shared" si="47"/>
        <v/>
      </c>
      <c r="CD1071" s="67" t="str">
        <f t="shared" si="48"/>
        <v/>
      </c>
      <c r="CE1071" s="67" t="str">
        <f t="shared" si="49"/>
        <v/>
      </c>
      <c r="CF1071" s="68"/>
      <c r="CG1071" s="68"/>
      <c r="CH1071" s="68"/>
      <c r="CI1071" s="65"/>
      <c r="CJ1071" s="68"/>
      <c r="CK1071" s="67" t="str">
        <f t="shared" si="54"/>
        <v/>
      </c>
      <c r="CL1071" s="68"/>
      <c r="CM1071" s="68"/>
      <c r="CN1071" s="68"/>
      <c r="CO1071" s="65"/>
      <c r="CP1071" s="68"/>
      <c r="CQ1071" s="67" t="str">
        <f t="shared" si="59"/>
        <v/>
      </c>
      <c r="CR1071" s="68"/>
      <c r="CS1071" s="68"/>
      <c r="CT1071" s="68"/>
      <c r="CU1071" s="65"/>
      <c r="CV1071" s="68"/>
      <c r="CW1071" s="67" t="str">
        <f t="shared" si="64"/>
        <v/>
      </c>
      <c r="CX1071" s="68"/>
      <c r="CY1071" s="68"/>
      <c r="CZ1071" s="68"/>
      <c r="DA1071" s="65"/>
      <c r="DB1071" s="68"/>
      <c r="DC1071" s="67" t="str">
        <f t="shared" si="69"/>
        <v/>
      </c>
      <c r="DD1071" s="68"/>
      <c r="DE1071" s="68"/>
      <c r="DF1071" s="51"/>
      <c r="DG1071" s="70"/>
      <c r="DH1071" s="51"/>
      <c r="DI1071" s="69" t="str">
        <f t="shared" si="74"/>
        <v/>
      </c>
      <c r="DJ1071" s="51"/>
      <c r="DK1071" s="51"/>
      <c r="DL1071" s="51"/>
      <c r="DM1071" s="70"/>
      <c r="DN1071" s="51"/>
      <c r="DO1071" s="69" t="str">
        <f t="shared" si="79"/>
        <v/>
      </c>
      <c r="DP1071" s="51"/>
      <c r="DQ1071" s="51"/>
      <c r="DR1071" s="51"/>
      <c r="DS1071" s="51"/>
      <c r="DT1071" s="51"/>
      <c r="DU1071" s="181"/>
    </row>
    <row r="1072" spans="1:125" ht="15" x14ac:dyDescent="0.25">
      <c r="A1072" s="50">
        <v>2016</v>
      </c>
      <c r="B1072" s="51" t="s">
        <v>1064</v>
      </c>
      <c r="C1072" s="50" t="s">
        <v>1063</v>
      </c>
      <c r="D1072" s="53" t="s">
        <v>1063</v>
      </c>
      <c r="E1072" s="50" t="s">
        <v>364</v>
      </c>
      <c r="F1072" s="220">
        <v>156000</v>
      </c>
      <c r="G1072" s="220" t="s">
        <v>364</v>
      </c>
      <c r="H1072" s="220">
        <v>449889</v>
      </c>
      <c r="I1072" s="61">
        <v>2159925</v>
      </c>
      <c r="J1072" s="50"/>
      <c r="K1072" s="50" t="s">
        <v>2032</v>
      </c>
      <c r="L1072" s="58" t="s">
        <v>2032</v>
      </c>
      <c r="M1072" s="58" t="s">
        <v>2032</v>
      </c>
      <c r="N1072" s="58" t="s">
        <v>2032</v>
      </c>
      <c r="O1072" s="58" t="s">
        <v>2032</v>
      </c>
      <c r="P1072" s="59"/>
      <c r="Q1072" s="60">
        <v>100614</v>
      </c>
      <c r="R1072" s="60">
        <v>0</v>
      </c>
      <c r="S1072" s="60">
        <v>446974</v>
      </c>
      <c r="T1072" s="60">
        <v>1260229</v>
      </c>
      <c r="U1072" s="60">
        <v>450013</v>
      </c>
      <c r="V1072" s="79"/>
      <c r="W1072" s="90">
        <f t="shared" si="6033"/>
        <v>2257830</v>
      </c>
      <c r="X1072" s="101">
        <v>63436</v>
      </c>
      <c r="Y1072" s="50" t="s">
        <v>167</v>
      </c>
      <c r="Z1072" s="50" t="s">
        <v>1063</v>
      </c>
      <c r="AA1072" s="51" t="str">
        <f t="shared" ref="AA1072:AA1073" si="7592">IF(A1072 =2014,IF(Y1072 ="",F1072,""),"")</f>
        <v/>
      </c>
      <c r="AB1072" s="68" t="str">
        <f t="shared" ref="AB1072:AB1073" si="7593">IF(A1072 =2014,IF(Y1072 ="",I1072,""),"")</f>
        <v/>
      </c>
      <c r="AC1072" s="68" t="str">
        <f t="shared" ref="AC1072:AC1073" si="7594">IF(A1072 =2014,IF(Y1072 ="",Q1072,""),"")</f>
        <v/>
      </c>
      <c r="AD1072" s="68" t="str">
        <f t="shared" ref="AD1072:AD1073" si="7595">IF(A1072 =2014,IF(Y1072 ="",R1072,""),"")</f>
        <v/>
      </c>
      <c r="AE1072" s="68" t="str">
        <f t="shared" ref="AE1072:AE1073" si="7596">IF(A1072 =2014,IF(Y1072 ="",S1072,""),"")</f>
        <v/>
      </c>
      <c r="AF1072" s="68" t="str">
        <f t="shared" ref="AF1072:AF1073" si="7597">IF(A1072 =2014,IF(Y1072 ="",T1072+U1072,""),"")</f>
        <v/>
      </c>
      <c r="AG1072" s="67" t="str">
        <f t="shared" si="7"/>
        <v/>
      </c>
      <c r="AH1072" s="51"/>
      <c r="AI1072" s="51" t="str">
        <f t="shared" si="8"/>
        <v/>
      </c>
      <c r="AJ1072" s="68" t="str">
        <f t="shared" si="9"/>
        <v/>
      </c>
      <c r="AK1072" s="68" t="str">
        <f t="shared" si="10"/>
        <v/>
      </c>
      <c r="AL1072" s="68" t="str">
        <f t="shared" si="11"/>
        <v/>
      </c>
      <c r="AM1072" s="68" t="str">
        <f t="shared" si="12"/>
        <v/>
      </c>
      <c r="AN1072" s="68" t="str">
        <f t="shared" si="13"/>
        <v/>
      </c>
      <c r="AO1072" s="67" t="str">
        <f t="shared" si="14"/>
        <v/>
      </c>
      <c r="AP1072" s="51"/>
      <c r="AQ1072" s="51" t="str">
        <f t="shared" si="15"/>
        <v/>
      </c>
      <c r="AR1072" s="68" t="str">
        <f t="shared" si="16"/>
        <v/>
      </c>
      <c r="AS1072" s="68" t="str">
        <f t="shared" si="17"/>
        <v/>
      </c>
      <c r="AT1072" s="68" t="str">
        <f t="shared" si="18"/>
        <v/>
      </c>
      <c r="AU1072" s="68" t="str">
        <f t="shared" si="19"/>
        <v/>
      </c>
      <c r="AV1072" s="68" t="str">
        <f t="shared" si="20"/>
        <v/>
      </c>
      <c r="AW1072" s="67" t="str">
        <f t="shared" si="21"/>
        <v/>
      </c>
      <c r="AX1072" s="51"/>
      <c r="AY1072" s="51" t="str">
        <f t="shared" si="22"/>
        <v/>
      </c>
      <c r="AZ1072" s="68" t="str">
        <f t="shared" si="23"/>
        <v/>
      </c>
      <c r="BA1072" s="68" t="str">
        <f t="shared" si="24"/>
        <v/>
      </c>
      <c r="BB1072" s="68" t="str">
        <f t="shared" si="25"/>
        <v/>
      </c>
      <c r="BC1072" s="68" t="str">
        <f t="shared" si="26"/>
        <v/>
      </c>
      <c r="BD1072" s="68" t="str">
        <f t="shared" si="27"/>
        <v/>
      </c>
      <c r="BE1072" s="68" t="str">
        <f t="shared" si="28"/>
        <v/>
      </c>
      <c r="BF1072" s="51"/>
      <c r="BG1072" s="69" t="str">
        <f t="shared" si="29"/>
        <v/>
      </c>
      <c r="BH1072" s="67" t="str">
        <f t="shared" si="30"/>
        <v/>
      </c>
      <c r="BI1072" s="67" t="str">
        <f t="shared" si="31"/>
        <v/>
      </c>
      <c r="BJ1072" s="67" t="str">
        <f t="shared" si="32"/>
        <v/>
      </c>
      <c r="BK1072" s="67" t="str">
        <f t="shared" si="33"/>
        <v/>
      </c>
      <c r="BL1072" s="67" t="str">
        <f t="shared" si="34"/>
        <v/>
      </c>
      <c r="BM1072" s="65" t="str">
        <f t="shared" si="35"/>
        <v/>
      </c>
      <c r="BN1072" s="51"/>
      <c r="BO1072" s="51" t="str">
        <f t="shared" ref="BO1072:BO1073" si="7598">IF(A1072 =2014,F1072,"")</f>
        <v/>
      </c>
      <c r="BP1072" s="51" t="str">
        <f t="shared" ref="BP1072:BP1073" si="7599">IF(A1072 =2015,F1072,"")</f>
        <v/>
      </c>
      <c r="BQ1072" s="71">
        <f t="shared" ref="BQ1072:BQ1073" si="7600">IF(A1072 =2016,F1072,"")</f>
        <v>156000</v>
      </c>
      <c r="BR1072" s="51" t="str">
        <f t="shared" ref="BR1072:BR1073" si="7601">IF(A1072 =2017,F1072,"")</f>
        <v/>
      </c>
      <c r="BS1072" s="69" t="str">
        <f t="shared" si="2920"/>
        <v/>
      </c>
      <c r="BT1072" s="51"/>
      <c r="BU1072" s="68" t="str">
        <f t="shared" ref="BU1072:BU1073" si="7602">IF(A1072 =2014,I1072,"")</f>
        <v/>
      </c>
      <c r="BV1072" s="68" t="str">
        <f t="shared" ref="BV1072:BV1073" si="7603">IF(A1072 =2015,I1072,"")</f>
        <v/>
      </c>
      <c r="BW1072" s="65">
        <f t="shared" ref="BW1072:BW1073" si="7604">IF(A1072 =2016,I1072,"")</f>
        <v>2159925</v>
      </c>
      <c r="BX1072" s="68" t="str">
        <f t="shared" ref="BX1072:BX1073" si="7605">IF(A1072 =2017,I1072,"")</f>
        <v/>
      </c>
      <c r="BY1072" s="67" t="str">
        <f t="shared" si="44"/>
        <v/>
      </c>
      <c r="BZ1072" s="68"/>
      <c r="CA1072" s="65" t="str">
        <f t="shared" si="45"/>
        <v/>
      </c>
      <c r="CB1072" s="67" t="str">
        <f t="shared" si="46"/>
        <v/>
      </c>
      <c r="CC1072" s="67">
        <f t="shared" si="47"/>
        <v>63436</v>
      </c>
      <c r="CD1072" s="67" t="str">
        <f t="shared" si="48"/>
        <v/>
      </c>
      <c r="CE1072" s="67" t="str">
        <f t="shared" si="49"/>
        <v/>
      </c>
      <c r="CF1072" s="68"/>
      <c r="CG1072" s="68" t="str">
        <f t="shared" ref="CG1072:CG1073" si="7606">IF(A1072 =2014,Q1072+R1072+S1072+T1072+U1072,"")</f>
        <v/>
      </c>
      <c r="CH1072" s="68" t="str">
        <f t="shared" ref="CH1072:CH1073" si="7607">IF(A1072 =2015,Q1072+R1072+S1072+T1072+U1072,"")</f>
        <v/>
      </c>
      <c r="CI1072" s="65">
        <f t="shared" ref="CI1072:CI1073" si="7608">IF(A1072 =2016,Q1072+R1072+S1072+T1072+U1072,"")</f>
        <v>2257830</v>
      </c>
      <c r="CJ1072" s="68" t="str">
        <f t="shared" ref="CJ1072:CJ1073" si="7609">IF(A1072 =2017,Q1072+R1072+S1072+T1072+U1072,"")</f>
        <v/>
      </c>
      <c r="CK1072" s="67" t="str">
        <f t="shared" si="54"/>
        <v/>
      </c>
      <c r="CL1072" s="68"/>
      <c r="CM1072" s="68" t="str">
        <f t="shared" ref="CM1072:CM1073" si="7610">IF(A1072 =2014,Q1072,"")</f>
        <v/>
      </c>
      <c r="CN1072" s="68" t="str">
        <f t="shared" ref="CN1072:CN1073" si="7611">IF(A1072 =2015,Q1072,"")</f>
        <v/>
      </c>
      <c r="CO1072" s="65">
        <f t="shared" ref="CO1072:CO1073" si="7612">IF(A1072 =2016,Q1072,"")</f>
        <v>100614</v>
      </c>
      <c r="CP1072" s="68" t="str">
        <f t="shared" ref="CP1072:CP1073" si="7613">IF(A1072 =2017,Q1072,"")</f>
        <v/>
      </c>
      <c r="CQ1072" s="67" t="str">
        <f t="shared" si="59"/>
        <v/>
      </c>
      <c r="CR1072" s="68"/>
      <c r="CS1072" s="68" t="str">
        <f t="shared" ref="CS1072:CS1073" si="7614">IF(A1072 =2014,R1072,"")</f>
        <v/>
      </c>
      <c r="CT1072" s="68" t="str">
        <f t="shared" ref="CT1072:CT1073" si="7615">IF(A1072 =2015,R1072,"")</f>
        <v/>
      </c>
      <c r="CU1072" s="65">
        <f t="shared" ref="CU1072:CU1073" si="7616">IF(A1072 =2016,R1072,"")</f>
        <v>0</v>
      </c>
      <c r="CV1072" s="68" t="str">
        <f t="shared" ref="CV1072:CV1073" si="7617">IF(A1072 =2017,R1072,"")</f>
        <v/>
      </c>
      <c r="CW1072" s="67" t="str">
        <f t="shared" si="64"/>
        <v/>
      </c>
      <c r="CX1072" s="68"/>
      <c r="CY1072" s="68" t="str">
        <f t="shared" ref="CY1072:CY1073" si="7618">IF(A1072 =2014,S1072,"")</f>
        <v/>
      </c>
      <c r="CZ1072" s="68" t="str">
        <f t="shared" ref="CZ1072:CZ1073" si="7619">IF(A1072 =2015,S1072,"")</f>
        <v/>
      </c>
      <c r="DA1072" s="65">
        <f t="shared" ref="DA1072:DA1073" si="7620">IF(A1072 =2016,S1072,"")</f>
        <v>446974</v>
      </c>
      <c r="DB1072" s="68" t="str">
        <f t="shared" ref="DB1072:DB1073" si="7621">IF(A1072 =2017,S1072,"")</f>
        <v/>
      </c>
      <c r="DC1072" s="67" t="str">
        <f t="shared" si="69"/>
        <v/>
      </c>
      <c r="DD1072" s="68"/>
      <c r="DE1072" s="68" t="str">
        <f t="shared" ref="DE1072:DE1073" si="7622">IF(A1072 =2014,T1072,"")</f>
        <v/>
      </c>
      <c r="DF1072" s="51" t="str">
        <f t="shared" ref="DF1072:DF1073" si="7623">IF(A1072 =2015,T1072,"")</f>
        <v/>
      </c>
      <c r="DG1072" s="65">
        <f t="shared" ref="DG1072:DG1073" si="7624">IF(A1072 =2016,T1072,"")</f>
        <v>1260229</v>
      </c>
      <c r="DH1072" s="51" t="str">
        <f t="shared" ref="DH1072:DH1073" si="7625">IF(A1072 =2017,T1072,"")</f>
        <v/>
      </c>
      <c r="DI1072" s="69" t="str">
        <f t="shared" si="74"/>
        <v/>
      </c>
      <c r="DJ1072" s="51"/>
      <c r="DK1072" s="51" t="str">
        <f t="shared" ref="DK1072:DK1073" si="7626">IF(A1072 =2014,U1072,"")</f>
        <v/>
      </c>
      <c r="DL1072" s="51" t="str">
        <f t="shared" ref="DL1072:DL1073" si="7627">IF(A1072 =2015,U1072,"")</f>
        <v/>
      </c>
      <c r="DM1072" s="65">
        <f t="shared" ref="DM1072:DM1073" si="7628">IF(A1072 =2016,U1072,"")</f>
        <v>450013</v>
      </c>
      <c r="DN1072" s="51" t="str">
        <f t="shared" ref="DN1072:DN1073" si="7629">IF(A1072 =2017,U1072,"")</f>
        <v/>
      </c>
      <c r="DO1072" s="69" t="str">
        <f t="shared" si="79"/>
        <v/>
      </c>
      <c r="DP1072" s="51"/>
      <c r="DQ1072" s="51"/>
      <c r="DR1072" s="51"/>
      <c r="DS1072" s="51"/>
      <c r="DT1072" s="51"/>
      <c r="DU1072" s="181"/>
    </row>
    <row r="1073" spans="1:125" ht="15" x14ac:dyDescent="0.25">
      <c r="A1073" s="50">
        <v>2017</v>
      </c>
      <c r="B1073" s="51" t="s">
        <v>1064</v>
      </c>
      <c r="C1073" s="50" t="s">
        <v>1063</v>
      </c>
      <c r="D1073" s="53" t="s">
        <v>1063</v>
      </c>
      <c r="E1073" s="50" t="s">
        <v>364</v>
      </c>
      <c r="F1073" s="220">
        <v>106744</v>
      </c>
      <c r="G1073" s="220" t="s">
        <v>364</v>
      </c>
      <c r="H1073" s="220">
        <v>402629</v>
      </c>
      <c r="I1073" s="61">
        <v>2298999</v>
      </c>
      <c r="J1073" s="50"/>
      <c r="K1073" s="50" t="s">
        <v>2032</v>
      </c>
      <c r="L1073" s="58" t="s">
        <v>2032</v>
      </c>
      <c r="M1073" s="58" t="s">
        <v>2032</v>
      </c>
      <c r="N1073" s="58" t="s">
        <v>2032</v>
      </c>
      <c r="O1073" s="58" t="s">
        <v>2032</v>
      </c>
      <c r="P1073" s="59"/>
      <c r="Q1073" s="60">
        <v>300002</v>
      </c>
      <c r="R1073" s="60">
        <v>23000</v>
      </c>
      <c r="S1073" s="60">
        <v>479998</v>
      </c>
      <c r="T1073" s="60">
        <v>222000</v>
      </c>
      <c r="U1073" s="60">
        <v>1273999</v>
      </c>
      <c r="V1073" s="79"/>
      <c r="W1073" s="90">
        <f t="shared" si="6033"/>
        <v>2298999</v>
      </c>
      <c r="X1073" s="101">
        <v>0</v>
      </c>
      <c r="Y1073" s="50" t="s">
        <v>167</v>
      </c>
      <c r="Z1073" s="50" t="s">
        <v>1063</v>
      </c>
      <c r="AA1073" s="51" t="str">
        <f t="shared" si="7592"/>
        <v/>
      </c>
      <c r="AB1073" s="68" t="str">
        <f t="shared" si="7593"/>
        <v/>
      </c>
      <c r="AC1073" s="68" t="str">
        <f t="shared" si="7594"/>
        <v/>
      </c>
      <c r="AD1073" s="68" t="str">
        <f t="shared" si="7595"/>
        <v/>
      </c>
      <c r="AE1073" s="68" t="str">
        <f t="shared" si="7596"/>
        <v/>
      </c>
      <c r="AF1073" s="68" t="str">
        <f t="shared" si="7597"/>
        <v/>
      </c>
      <c r="AG1073" s="67" t="str">
        <f t="shared" si="7"/>
        <v/>
      </c>
      <c r="AH1073" s="51"/>
      <c r="AI1073" s="51" t="str">
        <f t="shared" si="8"/>
        <v/>
      </c>
      <c r="AJ1073" s="68" t="str">
        <f t="shared" si="9"/>
        <v/>
      </c>
      <c r="AK1073" s="68" t="str">
        <f t="shared" si="10"/>
        <v/>
      </c>
      <c r="AL1073" s="68" t="str">
        <f t="shared" si="11"/>
        <v/>
      </c>
      <c r="AM1073" s="68" t="str">
        <f t="shared" si="12"/>
        <v/>
      </c>
      <c r="AN1073" s="68" t="str">
        <f t="shared" si="13"/>
        <v/>
      </c>
      <c r="AO1073" s="67" t="str">
        <f t="shared" si="14"/>
        <v/>
      </c>
      <c r="AP1073" s="51"/>
      <c r="AQ1073" s="51" t="str">
        <f t="shared" si="15"/>
        <v/>
      </c>
      <c r="AR1073" s="68" t="str">
        <f t="shared" si="16"/>
        <v/>
      </c>
      <c r="AS1073" s="68" t="str">
        <f t="shared" si="17"/>
        <v/>
      </c>
      <c r="AT1073" s="68" t="str">
        <f t="shared" si="18"/>
        <v/>
      </c>
      <c r="AU1073" s="68" t="str">
        <f t="shared" si="19"/>
        <v/>
      </c>
      <c r="AV1073" s="68" t="str">
        <f t="shared" si="20"/>
        <v/>
      </c>
      <c r="AW1073" s="67" t="str">
        <f t="shared" si="21"/>
        <v/>
      </c>
      <c r="AX1073" s="51"/>
      <c r="AY1073" s="51" t="str">
        <f t="shared" si="22"/>
        <v/>
      </c>
      <c r="AZ1073" s="68" t="str">
        <f t="shared" si="23"/>
        <v/>
      </c>
      <c r="BA1073" s="68" t="str">
        <f t="shared" si="24"/>
        <v/>
      </c>
      <c r="BB1073" s="68" t="str">
        <f t="shared" si="25"/>
        <v/>
      </c>
      <c r="BC1073" s="68" t="str">
        <f t="shared" si="26"/>
        <v/>
      </c>
      <c r="BD1073" s="68" t="str">
        <f t="shared" si="27"/>
        <v/>
      </c>
      <c r="BE1073" s="68" t="str">
        <f t="shared" si="28"/>
        <v/>
      </c>
      <c r="BF1073" s="51"/>
      <c r="BG1073" s="69" t="str">
        <f t="shared" si="29"/>
        <v/>
      </c>
      <c r="BH1073" s="67" t="str">
        <f t="shared" si="30"/>
        <v/>
      </c>
      <c r="BI1073" s="67" t="str">
        <f t="shared" si="31"/>
        <v/>
      </c>
      <c r="BJ1073" s="67" t="str">
        <f t="shared" si="32"/>
        <v/>
      </c>
      <c r="BK1073" s="67" t="str">
        <f t="shared" si="33"/>
        <v/>
      </c>
      <c r="BL1073" s="67" t="str">
        <f t="shared" si="34"/>
        <v/>
      </c>
      <c r="BM1073" s="65" t="str">
        <f t="shared" si="35"/>
        <v/>
      </c>
      <c r="BN1073" s="51"/>
      <c r="BO1073" s="51" t="str">
        <f t="shared" si="7598"/>
        <v/>
      </c>
      <c r="BP1073" s="51" t="str">
        <f t="shared" si="7599"/>
        <v/>
      </c>
      <c r="BQ1073" s="51" t="str">
        <f t="shared" si="7600"/>
        <v/>
      </c>
      <c r="BR1073" s="71">
        <f t="shared" si="7601"/>
        <v>106744</v>
      </c>
      <c r="BS1073" s="69" t="str">
        <f t="shared" si="2920"/>
        <v/>
      </c>
      <c r="BT1073" s="51"/>
      <c r="BU1073" s="68" t="str">
        <f t="shared" si="7602"/>
        <v/>
      </c>
      <c r="BV1073" s="68" t="str">
        <f t="shared" si="7603"/>
        <v/>
      </c>
      <c r="BW1073" s="68" t="str">
        <f t="shared" si="7604"/>
        <v/>
      </c>
      <c r="BX1073" s="65">
        <f t="shared" si="7605"/>
        <v>2298999</v>
      </c>
      <c r="BY1073" s="67" t="str">
        <f t="shared" si="44"/>
        <v/>
      </c>
      <c r="BZ1073" s="68"/>
      <c r="CA1073" s="65" t="str">
        <f t="shared" si="45"/>
        <v/>
      </c>
      <c r="CB1073" s="67" t="str">
        <f t="shared" si="46"/>
        <v/>
      </c>
      <c r="CC1073" s="67" t="str">
        <f t="shared" si="47"/>
        <v/>
      </c>
      <c r="CD1073" s="67">
        <f t="shared" si="48"/>
        <v>0</v>
      </c>
      <c r="CE1073" s="67" t="str">
        <f t="shared" si="49"/>
        <v/>
      </c>
      <c r="CF1073" s="68"/>
      <c r="CG1073" s="68" t="str">
        <f t="shared" si="7606"/>
        <v/>
      </c>
      <c r="CH1073" s="68" t="str">
        <f t="shared" si="7607"/>
        <v/>
      </c>
      <c r="CI1073" s="68" t="str">
        <f t="shared" si="7608"/>
        <v/>
      </c>
      <c r="CJ1073" s="65">
        <f t="shared" si="7609"/>
        <v>2298999</v>
      </c>
      <c r="CK1073" s="67" t="str">
        <f t="shared" si="54"/>
        <v/>
      </c>
      <c r="CL1073" s="68"/>
      <c r="CM1073" s="68" t="str">
        <f t="shared" si="7610"/>
        <v/>
      </c>
      <c r="CN1073" s="68" t="str">
        <f t="shared" si="7611"/>
        <v/>
      </c>
      <c r="CO1073" s="68" t="str">
        <f t="shared" si="7612"/>
        <v/>
      </c>
      <c r="CP1073" s="65">
        <f t="shared" si="7613"/>
        <v>300002</v>
      </c>
      <c r="CQ1073" s="67" t="str">
        <f t="shared" si="59"/>
        <v/>
      </c>
      <c r="CR1073" s="68"/>
      <c r="CS1073" s="68" t="str">
        <f t="shared" si="7614"/>
        <v/>
      </c>
      <c r="CT1073" s="68" t="str">
        <f t="shared" si="7615"/>
        <v/>
      </c>
      <c r="CU1073" s="68" t="str">
        <f t="shared" si="7616"/>
        <v/>
      </c>
      <c r="CV1073" s="65">
        <f t="shared" si="7617"/>
        <v>23000</v>
      </c>
      <c r="CW1073" s="67" t="str">
        <f t="shared" si="64"/>
        <v/>
      </c>
      <c r="CX1073" s="68"/>
      <c r="CY1073" s="68" t="str">
        <f t="shared" si="7618"/>
        <v/>
      </c>
      <c r="CZ1073" s="68" t="str">
        <f t="shared" si="7619"/>
        <v/>
      </c>
      <c r="DA1073" s="68" t="str">
        <f t="shared" si="7620"/>
        <v/>
      </c>
      <c r="DB1073" s="65">
        <f t="shared" si="7621"/>
        <v>479998</v>
      </c>
      <c r="DC1073" s="67" t="str">
        <f t="shared" si="69"/>
        <v/>
      </c>
      <c r="DD1073" s="68"/>
      <c r="DE1073" s="68" t="str">
        <f t="shared" si="7622"/>
        <v/>
      </c>
      <c r="DF1073" s="51" t="str">
        <f t="shared" si="7623"/>
        <v/>
      </c>
      <c r="DG1073" s="51" t="str">
        <f t="shared" si="7624"/>
        <v/>
      </c>
      <c r="DH1073" s="65">
        <f t="shared" si="7625"/>
        <v>222000</v>
      </c>
      <c r="DI1073" s="69" t="str">
        <f t="shared" si="74"/>
        <v/>
      </c>
      <c r="DJ1073" s="51"/>
      <c r="DK1073" s="51" t="str">
        <f t="shared" si="7626"/>
        <v/>
      </c>
      <c r="DL1073" s="51" t="str">
        <f t="shared" si="7627"/>
        <v/>
      </c>
      <c r="DM1073" s="51" t="str">
        <f t="shared" si="7628"/>
        <v/>
      </c>
      <c r="DN1073" s="65">
        <f t="shared" si="7629"/>
        <v>1273999</v>
      </c>
      <c r="DO1073" s="69" t="str">
        <f t="shared" si="79"/>
        <v/>
      </c>
      <c r="DP1073" s="51"/>
      <c r="DQ1073" s="51"/>
      <c r="DR1073" s="51"/>
      <c r="DS1073" s="51"/>
      <c r="DT1073" s="51"/>
      <c r="DU1073" s="181"/>
    </row>
    <row r="1074" spans="1:125" ht="15" x14ac:dyDescent="0.25">
      <c r="A1074" s="56">
        <v>2018</v>
      </c>
      <c r="B1074" s="51" t="s">
        <v>1064</v>
      </c>
      <c r="C1074" s="50" t="s">
        <v>1063</v>
      </c>
      <c r="D1074" s="170" t="s">
        <v>1063</v>
      </c>
      <c r="E1074" s="50" t="s">
        <v>364</v>
      </c>
      <c r="F1074" s="89">
        <v>120730</v>
      </c>
      <c r="G1074" s="89">
        <v>0</v>
      </c>
      <c r="H1074" s="89">
        <v>607712</v>
      </c>
      <c r="I1074" s="90">
        <v>3333700</v>
      </c>
      <c r="J1074" s="50"/>
      <c r="K1074" s="50" t="s">
        <v>2032</v>
      </c>
      <c r="L1074" s="58"/>
      <c r="M1074" s="58"/>
      <c r="N1074" s="58"/>
      <c r="O1074" s="58"/>
      <c r="P1074" s="91"/>
      <c r="Q1074" s="92">
        <v>605000</v>
      </c>
      <c r="R1074" s="92">
        <v>184773</v>
      </c>
      <c r="S1074" s="92">
        <v>1195159</v>
      </c>
      <c r="T1074" s="92">
        <v>1348768</v>
      </c>
      <c r="U1074" s="94"/>
      <c r="V1074" s="94"/>
      <c r="W1074" s="90">
        <f t="shared" si="6033"/>
        <v>3333700</v>
      </c>
      <c r="X1074" s="101">
        <v>0</v>
      </c>
      <c r="Y1074" s="56" t="s">
        <v>167</v>
      </c>
      <c r="Z1074" s="50"/>
      <c r="AA1074" s="51"/>
      <c r="AB1074" s="68"/>
      <c r="AC1074" s="68"/>
      <c r="AD1074" s="68"/>
      <c r="AE1074" s="68"/>
      <c r="AF1074" s="68"/>
      <c r="AG1074" s="67" t="str">
        <f t="shared" si="7"/>
        <v/>
      </c>
      <c r="AH1074" s="51"/>
      <c r="AI1074" s="51" t="str">
        <f t="shared" si="8"/>
        <v/>
      </c>
      <c r="AJ1074" s="68" t="str">
        <f t="shared" si="9"/>
        <v/>
      </c>
      <c r="AK1074" s="68" t="str">
        <f t="shared" si="10"/>
        <v/>
      </c>
      <c r="AL1074" s="68" t="str">
        <f t="shared" si="11"/>
        <v/>
      </c>
      <c r="AM1074" s="68" t="str">
        <f t="shared" si="12"/>
        <v/>
      </c>
      <c r="AN1074" s="68" t="str">
        <f t="shared" si="13"/>
        <v/>
      </c>
      <c r="AO1074" s="67" t="str">
        <f t="shared" si="14"/>
        <v/>
      </c>
      <c r="AP1074" s="51"/>
      <c r="AQ1074" s="51" t="str">
        <f t="shared" si="15"/>
        <v/>
      </c>
      <c r="AR1074" s="68" t="str">
        <f t="shared" si="16"/>
        <v/>
      </c>
      <c r="AS1074" s="68" t="str">
        <f t="shared" si="17"/>
        <v/>
      </c>
      <c r="AT1074" s="68" t="str">
        <f t="shared" si="18"/>
        <v/>
      </c>
      <c r="AU1074" s="68" t="str">
        <f t="shared" si="19"/>
        <v/>
      </c>
      <c r="AV1074" s="68" t="str">
        <f t="shared" si="20"/>
        <v/>
      </c>
      <c r="AW1074" s="67" t="str">
        <f t="shared" si="21"/>
        <v/>
      </c>
      <c r="AX1074" s="51"/>
      <c r="AY1074" s="51" t="str">
        <f t="shared" si="22"/>
        <v/>
      </c>
      <c r="AZ1074" s="68" t="str">
        <f t="shared" si="23"/>
        <v/>
      </c>
      <c r="BA1074" s="68" t="str">
        <f t="shared" si="24"/>
        <v/>
      </c>
      <c r="BB1074" s="68" t="str">
        <f t="shared" si="25"/>
        <v/>
      </c>
      <c r="BC1074" s="68" t="str">
        <f t="shared" si="26"/>
        <v/>
      </c>
      <c r="BD1074" s="68" t="str">
        <f t="shared" si="27"/>
        <v/>
      </c>
      <c r="BE1074" s="68" t="str">
        <f t="shared" si="28"/>
        <v/>
      </c>
      <c r="BF1074" s="51"/>
      <c r="BG1074" s="69" t="str">
        <f t="shared" si="29"/>
        <v/>
      </c>
      <c r="BH1074" s="67" t="str">
        <f t="shared" si="30"/>
        <v/>
      </c>
      <c r="BI1074" s="67" t="str">
        <f t="shared" si="31"/>
        <v/>
      </c>
      <c r="BJ1074" s="67" t="str">
        <f t="shared" si="32"/>
        <v/>
      </c>
      <c r="BK1074" s="67" t="str">
        <f t="shared" si="33"/>
        <v/>
      </c>
      <c r="BL1074" s="67" t="str">
        <f t="shared" si="34"/>
        <v/>
      </c>
      <c r="BM1074" s="65" t="str">
        <f t="shared" si="35"/>
        <v/>
      </c>
      <c r="BN1074" s="70"/>
      <c r="BO1074" s="70"/>
      <c r="BP1074" s="51"/>
      <c r="BQ1074" s="51"/>
      <c r="BR1074" s="51"/>
      <c r="BS1074" s="96">
        <f t="shared" si="2920"/>
        <v>120730</v>
      </c>
      <c r="BT1074" s="70"/>
      <c r="BU1074" s="65"/>
      <c r="BV1074" s="68"/>
      <c r="BW1074" s="68"/>
      <c r="BX1074" s="68"/>
      <c r="BY1074" s="67">
        <f t="shared" si="44"/>
        <v>3333700</v>
      </c>
      <c r="BZ1074" s="65"/>
      <c r="CA1074" s="65" t="str">
        <f t="shared" si="45"/>
        <v/>
      </c>
      <c r="CB1074" s="67" t="str">
        <f t="shared" si="46"/>
        <v/>
      </c>
      <c r="CC1074" s="67" t="str">
        <f t="shared" si="47"/>
        <v/>
      </c>
      <c r="CD1074" s="67" t="str">
        <f t="shared" si="48"/>
        <v/>
      </c>
      <c r="CE1074" s="67">
        <f t="shared" si="49"/>
        <v>0</v>
      </c>
      <c r="CF1074" s="65"/>
      <c r="CG1074" s="65"/>
      <c r="CH1074" s="68"/>
      <c r="CI1074" s="68"/>
      <c r="CJ1074" s="68"/>
      <c r="CK1074" s="67">
        <f t="shared" si="54"/>
        <v>3333700</v>
      </c>
      <c r="CL1074" s="65"/>
      <c r="CM1074" s="65"/>
      <c r="CN1074" s="68"/>
      <c r="CO1074" s="68"/>
      <c r="CP1074" s="68"/>
      <c r="CQ1074" s="67">
        <f t="shared" si="59"/>
        <v>605000</v>
      </c>
      <c r="CR1074" s="65"/>
      <c r="CS1074" s="65"/>
      <c r="CT1074" s="68"/>
      <c r="CU1074" s="68"/>
      <c r="CV1074" s="68"/>
      <c r="CW1074" s="67">
        <f t="shared" si="64"/>
        <v>184773</v>
      </c>
      <c r="CX1074" s="65"/>
      <c r="CY1074" s="65"/>
      <c r="CZ1074" s="68"/>
      <c r="DA1074" s="68"/>
      <c r="DB1074" s="68"/>
      <c r="DC1074" s="67">
        <f t="shared" si="69"/>
        <v>1195159</v>
      </c>
      <c r="DD1074" s="65"/>
      <c r="DE1074" s="65"/>
      <c r="DF1074" s="51"/>
      <c r="DG1074" s="51"/>
      <c r="DH1074" s="51"/>
      <c r="DI1074" s="67">
        <f t="shared" si="74"/>
        <v>1348768</v>
      </c>
      <c r="DJ1074" s="70"/>
      <c r="DK1074" s="70"/>
      <c r="DL1074" s="51"/>
      <c r="DM1074" s="51"/>
      <c r="DN1074" s="51"/>
      <c r="DO1074" s="67">
        <f t="shared" si="79"/>
        <v>605000</v>
      </c>
      <c r="DP1074" s="51"/>
      <c r="DQ1074" s="51"/>
      <c r="DR1074" s="51"/>
      <c r="DS1074" s="51"/>
      <c r="DT1074" s="51"/>
      <c r="DU1074" s="181"/>
    </row>
    <row r="1075" spans="1:125" ht="15" x14ac:dyDescent="0.25">
      <c r="A1075" s="50"/>
      <c r="B1075" s="51"/>
      <c r="C1075" s="50"/>
      <c r="D1075" s="53"/>
      <c r="E1075" s="50"/>
      <c r="F1075" s="220"/>
      <c r="G1075" s="220"/>
      <c r="H1075" s="220"/>
      <c r="I1075" s="61"/>
      <c r="J1075" s="50"/>
      <c r="K1075" s="50" t="s">
        <v>2032</v>
      </c>
      <c r="L1075" s="58"/>
      <c r="M1075" s="58"/>
      <c r="N1075" s="58"/>
      <c r="O1075" s="58"/>
      <c r="P1075" s="59"/>
      <c r="Q1075" s="60"/>
      <c r="R1075" s="60"/>
      <c r="S1075" s="60"/>
      <c r="T1075" s="60"/>
      <c r="U1075" s="60"/>
      <c r="V1075" s="79"/>
      <c r="W1075" s="90">
        <f t="shared" si="6033"/>
        <v>0</v>
      </c>
      <c r="X1075" s="101"/>
      <c r="Y1075" s="50"/>
      <c r="Z1075" s="50"/>
      <c r="AA1075" s="51"/>
      <c r="AB1075" s="68"/>
      <c r="AC1075" s="68"/>
      <c r="AD1075" s="68"/>
      <c r="AE1075" s="68"/>
      <c r="AF1075" s="68"/>
      <c r="AG1075" s="67" t="str">
        <f t="shared" si="7"/>
        <v/>
      </c>
      <c r="AH1075" s="51"/>
      <c r="AI1075" s="51" t="str">
        <f t="shared" si="8"/>
        <v/>
      </c>
      <c r="AJ1075" s="68" t="str">
        <f t="shared" si="9"/>
        <v/>
      </c>
      <c r="AK1075" s="68" t="str">
        <f t="shared" si="10"/>
        <v/>
      </c>
      <c r="AL1075" s="68" t="str">
        <f t="shared" si="11"/>
        <v/>
      </c>
      <c r="AM1075" s="68" t="str">
        <f t="shared" si="12"/>
        <v/>
      </c>
      <c r="AN1075" s="68" t="str">
        <f t="shared" si="13"/>
        <v/>
      </c>
      <c r="AO1075" s="67" t="str">
        <f t="shared" si="14"/>
        <v/>
      </c>
      <c r="AP1075" s="51"/>
      <c r="AQ1075" s="51" t="str">
        <f t="shared" si="15"/>
        <v/>
      </c>
      <c r="AR1075" s="68" t="str">
        <f t="shared" si="16"/>
        <v/>
      </c>
      <c r="AS1075" s="68" t="str">
        <f t="shared" si="17"/>
        <v/>
      </c>
      <c r="AT1075" s="68" t="str">
        <f t="shared" si="18"/>
        <v/>
      </c>
      <c r="AU1075" s="68" t="str">
        <f t="shared" si="19"/>
        <v/>
      </c>
      <c r="AV1075" s="68" t="str">
        <f t="shared" si="20"/>
        <v/>
      </c>
      <c r="AW1075" s="67" t="str">
        <f t="shared" si="21"/>
        <v/>
      </c>
      <c r="AX1075" s="51"/>
      <c r="AY1075" s="51" t="str">
        <f t="shared" si="22"/>
        <v/>
      </c>
      <c r="AZ1075" s="68" t="str">
        <f t="shared" si="23"/>
        <v/>
      </c>
      <c r="BA1075" s="68" t="str">
        <f t="shared" si="24"/>
        <v/>
      </c>
      <c r="BB1075" s="68" t="str">
        <f t="shared" si="25"/>
        <v/>
      </c>
      <c r="BC1075" s="68" t="str">
        <f t="shared" si="26"/>
        <v/>
      </c>
      <c r="BD1075" s="68" t="str">
        <f t="shared" si="27"/>
        <v/>
      </c>
      <c r="BE1075" s="68" t="str">
        <f t="shared" si="28"/>
        <v/>
      </c>
      <c r="BF1075" s="51"/>
      <c r="BG1075" s="69" t="str">
        <f t="shared" si="29"/>
        <v/>
      </c>
      <c r="BH1075" s="67" t="str">
        <f t="shared" si="30"/>
        <v/>
      </c>
      <c r="BI1075" s="67" t="str">
        <f t="shared" si="31"/>
        <v/>
      </c>
      <c r="BJ1075" s="67" t="str">
        <f t="shared" si="32"/>
        <v/>
      </c>
      <c r="BK1075" s="67" t="str">
        <f t="shared" si="33"/>
        <v/>
      </c>
      <c r="BL1075" s="67" t="str">
        <f t="shared" si="34"/>
        <v/>
      </c>
      <c r="BM1075" s="65" t="str">
        <f t="shared" si="35"/>
        <v/>
      </c>
      <c r="BN1075" s="70"/>
      <c r="BO1075" s="70"/>
      <c r="BP1075" s="51"/>
      <c r="BQ1075" s="51"/>
      <c r="BR1075" s="51"/>
      <c r="BS1075" s="69" t="str">
        <f t="shared" si="2920"/>
        <v/>
      </c>
      <c r="BT1075" s="70"/>
      <c r="BU1075" s="65"/>
      <c r="BV1075" s="68"/>
      <c r="BW1075" s="68"/>
      <c r="BX1075" s="68"/>
      <c r="BY1075" s="67" t="str">
        <f t="shared" si="44"/>
        <v/>
      </c>
      <c r="BZ1075" s="65"/>
      <c r="CA1075" s="65" t="str">
        <f t="shared" si="45"/>
        <v/>
      </c>
      <c r="CB1075" s="67" t="str">
        <f t="shared" si="46"/>
        <v/>
      </c>
      <c r="CC1075" s="67" t="str">
        <f t="shared" si="47"/>
        <v/>
      </c>
      <c r="CD1075" s="67" t="str">
        <f t="shared" si="48"/>
        <v/>
      </c>
      <c r="CE1075" s="67" t="str">
        <f t="shared" si="49"/>
        <v/>
      </c>
      <c r="CF1075" s="65"/>
      <c r="CG1075" s="65"/>
      <c r="CH1075" s="68"/>
      <c r="CI1075" s="68"/>
      <c r="CJ1075" s="68"/>
      <c r="CK1075" s="67" t="str">
        <f t="shared" si="54"/>
        <v/>
      </c>
      <c r="CL1075" s="65"/>
      <c r="CM1075" s="65"/>
      <c r="CN1075" s="68"/>
      <c r="CO1075" s="68"/>
      <c r="CP1075" s="68"/>
      <c r="CQ1075" s="67" t="str">
        <f t="shared" si="59"/>
        <v/>
      </c>
      <c r="CR1075" s="65"/>
      <c r="CS1075" s="65"/>
      <c r="CT1075" s="68"/>
      <c r="CU1075" s="68"/>
      <c r="CV1075" s="68"/>
      <c r="CW1075" s="67" t="str">
        <f t="shared" si="64"/>
        <v/>
      </c>
      <c r="CX1075" s="65"/>
      <c r="CY1075" s="65"/>
      <c r="CZ1075" s="68"/>
      <c r="DA1075" s="68"/>
      <c r="DB1075" s="68"/>
      <c r="DC1075" s="67" t="str">
        <f t="shared" si="69"/>
        <v/>
      </c>
      <c r="DD1075" s="65"/>
      <c r="DE1075" s="65"/>
      <c r="DF1075" s="51"/>
      <c r="DG1075" s="51"/>
      <c r="DH1075" s="51"/>
      <c r="DI1075" s="69" t="str">
        <f t="shared" si="74"/>
        <v/>
      </c>
      <c r="DJ1075" s="70"/>
      <c r="DK1075" s="70"/>
      <c r="DL1075" s="51"/>
      <c r="DM1075" s="51"/>
      <c r="DN1075" s="51"/>
      <c r="DO1075" s="69" t="str">
        <f t="shared" si="79"/>
        <v/>
      </c>
      <c r="DP1075" s="51"/>
      <c r="DQ1075" s="51"/>
      <c r="DR1075" s="51"/>
      <c r="DS1075" s="51"/>
      <c r="DT1075" s="51"/>
      <c r="DU1075" s="181"/>
    </row>
    <row r="1076" spans="1:125" ht="15" x14ac:dyDescent="0.25">
      <c r="A1076" s="50">
        <v>2014</v>
      </c>
      <c r="B1076" s="51" t="s">
        <v>916</v>
      </c>
      <c r="C1076" s="50" t="s">
        <v>917</v>
      </c>
      <c r="D1076" s="53" t="s">
        <v>1039</v>
      </c>
      <c r="E1076" s="50" t="s">
        <v>364</v>
      </c>
      <c r="F1076" s="220">
        <v>15802</v>
      </c>
      <c r="G1076" s="220" t="s">
        <v>364</v>
      </c>
      <c r="H1076" s="220">
        <v>57028</v>
      </c>
      <c r="I1076" s="61">
        <v>336722</v>
      </c>
      <c r="J1076" s="50"/>
      <c r="K1076" s="50" t="s">
        <v>2032</v>
      </c>
      <c r="L1076" s="58" t="s">
        <v>2032</v>
      </c>
      <c r="M1076" s="58" t="s">
        <v>2032</v>
      </c>
      <c r="N1076" s="58" t="s">
        <v>2032</v>
      </c>
      <c r="O1076" s="58" t="s">
        <v>2032</v>
      </c>
      <c r="P1076" s="59"/>
      <c r="Q1076" s="60">
        <v>0</v>
      </c>
      <c r="R1076" s="60">
        <v>180272</v>
      </c>
      <c r="S1076" s="60">
        <v>24515</v>
      </c>
      <c r="T1076" s="60">
        <v>131935</v>
      </c>
      <c r="U1076" s="60">
        <v>0</v>
      </c>
      <c r="V1076" s="79"/>
      <c r="W1076" s="90">
        <f t="shared" si="6033"/>
        <v>336722</v>
      </c>
      <c r="X1076" s="101">
        <v>16268</v>
      </c>
      <c r="Y1076" s="50" t="s">
        <v>167</v>
      </c>
      <c r="Z1076" s="50" t="s">
        <v>1039</v>
      </c>
      <c r="AA1076" s="51" t="str">
        <f t="shared" ref="AA1076:AA1079" si="7630">IF(A1076 =2014,IF(Y1076 ="",F1076,""),"")</f>
        <v/>
      </c>
      <c r="AB1076" s="68" t="str">
        <f t="shared" ref="AB1076:AB1079" si="7631">IF(A1076 =2014,IF(Y1076 ="",I1076,""),"")</f>
        <v/>
      </c>
      <c r="AC1076" s="68" t="str">
        <f t="shared" ref="AC1076:AC1079" si="7632">IF(A1076 =2014,IF(Y1076 ="",Q1076,""),"")</f>
        <v/>
      </c>
      <c r="AD1076" s="68" t="str">
        <f t="shared" ref="AD1076:AD1079" si="7633">IF(A1076 =2014,IF(Y1076 ="",R1076,""),"")</f>
        <v/>
      </c>
      <c r="AE1076" s="68" t="str">
        <f t="shared" ref="AE1076:AE1079" si="7634">IF(A1076 =2014,IF(Y1076 ="",S1076,""),"")</f>
        <v/>
      </c>
      <c r="AF1076" s="68" t="str">
        <f t="shared" ref="AF1076:AF1079" si="7635">IF(A1076 =2014,IF(Y1076 ="",T1076+U1076,""),"")</f>
        <v/>
      </c>
      <c r="AG1076" s="67" t="str">
        <f t="shared" si="7"/>
        <v/>
      </c>
      <c r="AH1076" s="51"/>
      <c r="AI1076" s="51" t="str">
        <f t="shared" si="8"/>
        <v/>
      </c>
      <c r="AJ1076" s="68" t="str">
        <f t="shared" si="9"/>
        <v/>
      </c>
      <c r="AK1076" s="68" t="str">
        <f t="shared" si="10"/>
        <v/>
      </c>
      <c r="AL1076" s="68" t="str">
        <f t="shared" si="11"/>
        <v/>
      </c>
      <c r="AM1076" s="68" t="str">
        <f t="shared" si="12"/>
        <v/>
      </c>
      <c r="AN1076" s="68" t="str">
        <f t="shared" si="13"/>
        <v/>
      </c>
      <c r="AO1076" s="67" t="str">
        <f t="shared" si="14"/>
        <v/>
      </c>
      <c r="AP1076" s="51"/>
      <c r="AQ1076" s="51" t="str">
        <f t="shared" si="15"/>
        <v/>
      </c>
      <c r="AR1076" s="68" t="str">
        <f t="shared" si="16"/>
        <v/>
      </c>
      <c r="AS1076" s="68" t="str">
        <f t="shared" si="17"/>
        <v/>
      </c>
      <c r="AT1076" s="68" t="str">
        <f t="shared" si="18"/>
        <v/>
      </c>
      <c r="AU1076" s="68" t="str">
        <f t="shared" si="19"/>
        <v/>
      </c>
      <c r="AV1076" s="68" t="str">
        <f t="shared" si="20"/>
        <v/>
      </c>
      <c r="AW1076" s="67" t="str">
        <f t="shared" si="21"/>
        <v/>
      </c>
      <c r="AX1076" s="51"/>
      <c r="AY1076" s="51" t="str">
        <f t="shared" si="22"/>
        <v/>
      </c>
      <c r="AZ1076" s="68" t="str">
        <f t="shared" si="23"/>
        <v/>
      </c>
      <c r="BA1076" s="68" t="str">
        <f t="shared" si="24"/>
        <v/>
      </c>
      <c r="BB1076" s="68" t="str">
        <f t="shared" si="25"/>
        <v/>
      </c>
      <c r="BC1076" s="68" t="str">
        <f t="shared" si="26"/>
        <v/>
      </c>
      <c r="BD1076" s="68" t="str">
        <f t="shared" si="27"/>
        <v/>
      </c>
      <c r="BE1076" s="68" t="str">
        <f t="shared" si="28"/>
        <v/>
      </c>
      <c r="BF1076" s="51"/>
      <c r="BG1076" s="69" t="str">
        <f t="shared" si="29"/>
        <v/>
      </c>
      <c r="BH1076" s="67" t="str">
        <f t="shared" si="30"/>
        <v/>
      </c>
      <c r="BI1076" s="67" t="str">
        <f t="shared" si="31"/>
        <v/>
      </c>
      <c r="BJ1076" s="67" t="str">
        <f t="shared" si="32"/>
        <v/>
      </c>
      <c r="BK1076" s="67" t="str">
        <f t="shared" si="33"/>
        <v/>
      </c>
      <c r="BL1076" s="67" t="str">
        <f t="shared" si="34"/>
        <v/>
      </c>
      <c r="BM1076" s="65" t="str">
        <f t="shared" si="35"/>
        <v/>
      </c>
      <c r="BN1076" s="70"/>
      <c r="BO1076" s="71">
        <f t="shared" ref="BO1076:BO1079" si="7636">IF(A1076 =2014,F1076,"")</f>
        <v>15802</v>
      </c>
      <c r="BP1076" s="51" t="str">
        <f t="shared" ref="BP1076:BP1079" si="7637">IF(A1076 =2015,F1076,"")</f>
        <v/>
      </c>
      <c r="BQ1076" s="51" t="str">
        <f t="shared" ref="BQ1076:BQ1079" si="7638">IF(A1076 =2016,F1076,"")</f>
        <v/>
      </c>
      <c r="BR1076" s="51" t="str">
        <f t="shared" ref="BR1076:BR1079" si="7639">IF(A1076 =2017,F1076,"")</f>
        <v/>
      </c>
      <c r="BS1076" s="69" t="str">
        <f t="shared" si="2920"/>
        <v/>
      </c>
      <c r="BT1076" s="70"/>
      <c r="BU1076" s="65">
        <f t="shared" ref="BU1076:BU1079" si="7640">IF(A1076 =2014,I1076,"")</f>
        <v>336722</v>
      </c>
      <c r="BV1076" s="68" t="str">
        <f t="shared" ref="BV1076:BV1079" si="7641">IF(A1076 =2015,I1076,"")</f>
        <v/>
      </c>
      <c r="BW1076" s="68" t="str">
        <f t="shared" ref="BW1076:BW1079" si="7642">IF(A1076 =2016,I1076,"")</f>
        <v/>
      </c>
      <c r="BX1076" s="68" t="str">
        <f t="shared" ref="BX1076:BX1079" si="7643">IF(A1076 =2017,I1076,"")</f>
        <v/>
      </c>
      <c r="BY1076" s="67" t="str">
        <f t="shared" si="44"/>
        <v/>
      </c>
      <c r="BZ1076" s="65"/>
      <c r="CA1076" s="65">
        <f t="shared" si="45"/>
        <v>16268</v>
      </c>
      <c r="CB1076" s="67" t="str">
        <f t="shared" si="46"/>
        <v/>
      </c>
      <c r="CC1076" s="67" t="str">
        <f t="shared" si="47"/>
        <v/>
      </c>
      <c r="CD1076" s="67" t="str">
        <f t="shared" si="48"/>
        <v/>
      </c>
      <c r="CE1076" s="67" t="str">
        <f t="shared" si="49"/>
        <v/>
      </c>
      <c r="CF1076" s="65"/>
      <c r="CG1076" s="65">
        <f t="shared" ref="CG1076:CG1079" si="7644">IF(A1076 =2014,Q1076+R1076+S1076+T1076+U1076,"")</f>
        <v>336722</v>
      </c>
      <c r="CH1076" s="68" t="str">
        <f t="shared" ref="CH1076:CH1079" si="7645">IF(A1076 =2015,Q1076+R1076+S1076+T1076+U1076,"")</f>
        <v/>
      </c>
      <c r="CI1076" s="68" t="str">
        <f t="shared" ref="CI1076:CI1079" si="7646">IF(A1076 =2016,Q1076+R1076+S1076+T1076+U1076,"")</f>
        <v/>
      </c>
      <c r="CJ1076" s="68" t="str">
        <f t="shared" ref="CJ1076:CJ1079" si="7647">IF(A1076 =2017,Q1076+R1076+S1076+T1076+U1076,"")</f>
        <v/>
      </c>
      <c r="CK1076" s="67" t="str">
        <f t="shared" si="54"/>
        <v/>
      </c>
      <c r="CL1076" s="65"/>
      <c r="CM1076" s="65">
        <f t="shared" ref="CM1076:CM1079" si="7648">IF(A1076 =2014,Q1076,"")</f>
        <v>0</v>
      </c>
      <c r="CN1076" s="68" t="str">
        <f t="shared" ref="CN1076:CN1079" si="7649">IF(A1076 =2015,Q1076,"")</f>
        <v/>
      </c>
      <c r="CO1076" s="68" t="str">
        <f t="shared" ref="CO1076:CO1079" si="7650">IF(A1076 =2016,Q1076,"")</f>
        <v/>
      </c>
      <c r="CP1076" s="68" t="str">
        <f t="shared" ref="CP1076:CP1079" si="7651">IF(A1076 =2017,Q1076,"")</f>
        <v/>
      </c>
      <c r="CQ1076" s="67" t="str">
        <f t="shared" si="59"/>
        <v/>
      </c>
      <c r="CR1076" s="65"/>
      <c r="CS1076" s="65">
        <f t="shared" ref="CS1076:CS1079" si="7652">IF(A1076 =2014,R1076,"")</f>
        <v>180272</v>
      </c>
      <c r="CT1076" s="68" t="str">
        <f t="shared" ref="CT1076:CT1079" si="7653">IF(A1076 =2015,R1076,"")</f>
        <v/>
      </c>
      <c r="CU1076" s="68" t="str">
        <f t="shared" ref="CU1076:CU1079" si="7654">IF(A1076 =2016,R1076,"")</f>
        <v/>
      </c>
      <c r="CV1076" s="68" t="str">
        <f t="shared" ref="CV1076:CV1079" si="7655">IF(A1076 =2017,R1076,"")</f>
        <v/>
      </c>
      <c r="CW1076" s="67" t="str">
        <f t="shared" si="64"/>
        <v/>
      </c>
      <c r="CX1076" s="65"/>
      <c r="CY1076" s="65">
        <f t="shared" ref="CY1076:CY1079" si="7656">IF(A1076 =2014,S1076,"")</f>
        <v>24515</v>
      </c>
      <c r="CZ1076" s="68" t="str">
        <f t="shared" ref="CZ1076:CZ1079" si="7657">IF(A1076 =2015,S1076,"")</f>
        <v/>
      </c>
      <c r="DA1076" s="68" t="str">
        <f t="shared" ref="DA1076:DA1079" si="7658">IF(A1076 =2016,S1076,"")</f>
        <v/>
      </c>
      <c r="DB1076" s="68" t="str">
        <f t="shared" ref="DB1076:DB1079" si="7659">IF(A1076 =2017,S1076,"")</f>
        <v/>
      </c>
      <c r="DC1076" s="67" t="str">
        <f t="shared" si="69"/>
        <v/>
      </c>
      <c r="DD1076" s="65"/>
      <c r="DE1076" s="65">
        <f t="shared" ref="DE1076:DE1079" si="7660">IF(A1076 =2014,T1076,"")</f>
        <v>131935</v>
      </c>
      <c r="DF1076" s="51" t="str">
        <f t="shared" ref="DF1076:DF1079" si="7661">IF(A1076 =2015,T1076,"")</f>
        <v/>
      </c>
      <c r="DG1076" s="51" t="str">
        <f t="shared" ref="DG1076:DG1079" si="7662">IF(A1076 =2016,T1076,"")</f>
        <v/>
      </c>
      <c r="DH1076" s="51" t="str">
        <f t="shared" ref="DH1076:DH1079" si="7663">IF(A1076 =2017,T1076,"")</f>
        <v/>
      </c>
      <c r="DI1076" s="69" t="str">
        <f t="shared" si="74"/>
        <v/>
      </c>
      <c r="DJ1076" s="70"/>
      <c r="DK1076" s="65">
        <f t="shared" ref="DK1076:DK1079" si="7664">IF(A1076 =2014,U1076,"")</f>
        <v>0</v>
      </c>
      <c r="DL1076" s="51" t="str">
        <f t="shared" ref="DL1076:DL1079" si="7665">IF(A1076 =2015,U1076,"")</f>
        <v/>
      </c>
      <c r="DM1076" s="51" t="str">
        <f t="shared" ref="DM1076:DM1079" si="7666">IF(A1076 =2016,U1076,"")</f>
        <v/>
      </c>
      <c r="DN1076" s="51" t="str">
        <f t="shared" ref="DN1076:DN1079" si="7667">IF(A1076 =2017,U1076,"")</f>
        <v/>
      </c>
      <c r="DO1076" s="69" t="str">
        <f t="shared" si="79"/>
        <v/>
      </c>
      <c r="DP1076" s="51"/>
      <c r="DQ1076" s="51"/>
      <c r="DR1076" s="51"/>
      <c r="DS1076" s="51"/>
      <c r="DT1076" s="51"/>
      <c r="DU1076" s="181"/>
    </row>
    <row r="1077" spans="1:125" ht="15" x14ac:dyDescent="0.25">
      <c r="A1077" s="50">
        <v>2015</v>
      </c>
      <c r="B1077" s="51" t="s">
        <v>916</v>
      </c>
      <c r="C1077" s="50" t="s">
        <v>917</v>
      </c>
      <c r="D1077" s="53" t="s">
        <v>1039</v>
      </c>
      <c r="E1077" s="50" t="s">
        <v>364</v>
      </c>
      <c r="F1077" s="220">
        <v>17621</v>
      </c>
      <c r="G1077" s="220" t="s">
        <v>364</v>
      </c>
      <c r="H1077" s="220">
        <v>51438</v>
      </c>
      <c r="I1077" s="61">
        <v>402249</v>
      </c>
      <c r="J1077" s="50"/>
      <c r="K1077" s="50" t="s">
        <v>2032</v>
      </c>
      <c r="L1077" s="58" t="s">
        <v>2032</v>
      </c>
      <c r="M1077" s="58" t="s">
        <v>2032</v>
      </c>
      <c r="N1077" s="58" t="s">
        <v>2032</v>
      </c>
      <c r="O1077" s="58" t="s">
        <v>2032</v>
      </c>
      <c r="P1077" s="59"/>
      <c r="Q1077" s="60">
        <v>0</v>
      </c>
      <c r="R1077" s="60">
        <v>284886</v>
      </c>
      <c r="S1077" s="60">
        <v>23509</v>
      </c>
      <c r="T1077" s="60">
        <v>91298</v>
      </c>
      <c r="U1077" s="60">
        <v>2557</v>
      </c>
      <c r="V1077" s="79"/>
      <c r="W1077" s="90">
        <f t="shared" si="6033"/>
        <v>402250</v>
      </c>
      <c r="X1077" s="101">
        <v>41231</v>
      </c>
      <c r="Y1077" s="50" t="s">
        <v>167</v>
      </c>
      <c r="Z1077" s="50" t="s">
        <v>1039</v>
      </c>
      <c r="AA1077" s="51" t="str">
        <f t="shared" si="7630"/>
        <v/>
      </c>
      <c r="AB1077" s="68" t="str">
        <f t="shared" si="7631"/>
        <v/>
      </c>
      <c r="AC1077" s="68" t="str">
        <f t="shared" si="7632"/>
        <v/>
      </c>
      <c r="AD1077" s="68" t="str">
        <f t="shared" si="7633"/>
        <v/>
      </c>
      <c r="AE1077" s="68" t="str">
        <f t="shared" si="7634"/>
        <v/>
      </c>
      <c r="AF1077" s="68" t="str">
        <f t="shared" si="7635"/>
        <v/>
      </c>
      <c r="AG1077" s="67" t="str">
        <f t="shared" si="7"/>
        <v/>
      </c>
      <c r="AH1077" s="51"/>
      <c r="AI1077" s="51" t="str">
        <f t="shared" si="8"/>
        <v/>
      </c>
      <c r="AJ1077" s="68" t="str">
        <f t="shared" si="9"/>
        <v/>
      </c>
      <c r="AK1077" s="68" t="str">
        <f t="shared" si="10"/>
        <v/>
      </c>
      <c r="AL1077" s="68" t="str">
        <f t="shared" si="11"/>
        <v/>
      </c>
      <c r="AM1077" s="68" t="str">
        <f t="shared" si="12"/>
        <v/>
      </c>
      <c r="AN1077" s="68" t="str">
        <f t="shared" si="13"/>
        <v/>
      </c>
      <c r="AO1077" s="67" t="str">
        <f t="shared" si="14"/>
        <v/>
      </c>
      <c r="AP1077" s="51"/>
      <c r="AQ1077" s="51" t="str">
        <f t="shared" si="15"/>
        <v/>
      </c>
      <c r="AR1077" s="68" t="str">
        <f t="shared" si="16"/>
        <v/>
      </c>
      <c r="AS1077" s="68" t="str">
        <f t="shared" si="17"/>
        <v/>
      </c>
      <c r="AT1077" s="68" t="str">
        <f t="shared" si="18"/>
        <v/>
      </c>
      <c r="AU1077" s="68" t="str">
        <f t="shared" si="19"/>
        <v/>
      </c>
      <c r="AV1077" s="68" t="str">
        <f t="shared" si="20"/>
        <v/>
      </c>
      <c r="AW1077" s="67" t="str">
        <f t="shared" si="21"/>
        <v/>
      </c>
      <c r="AX1077" s="51"/>
      <c r="AY1077" s="51" t="str">
        <f t="shared" si="22"/>
        <v/>
      </c>
      <c r="AZ1077" s="68" t="str">
        <f t="shared" si="23"/>
        <v/>
      </c>
      <c r="BA1077" s="68" t="str">
        <f t="shared" si="24"/>
        <v/>
      </c>
      <c r="BB1077" s="68" t="str">
        <f t="shared" si="25"/>
        <v/>
      </c>
      <c r="BC1077" s="68" t="str">
        <f t="shared" si="26"/>
        <v/>
      </c>
      <c r="BD1077" s="68" t="str">
        <f t="shared" si="27"/>
        <v/>
      </c>
      <c r="BE1077" s="68" t="str">
        <f t="shared" si="28"/>
        <v/>
      </c>
      <c r="BF1077" s="51"/>
      <c r="BG1077" s="69" t="str">
        <f t="shared" si="29"/>
        <v/>
      </c>
      <c r="BH1077" s="67" t="str">
        <f t="shared" si="30"/>
        <v/>
      </c>
      <c r="BI1077" s="67" t="str">
        <f t="shared" si="31"/>
        <v/>
      </c>
      <c r="BJ1077" s="67" t="str">
        <f t="shared" si="32"/>
        <v/>
      </c>
      <c r="BK1077" s="67" t="str">
        <f t="shared" si="33"/>
        <v/>
      </c>
      <c r="BL1077" s="67" t="str">
        <f t="shared" si="34"/>
        <v/>
      </c>
      <c r="BM1077" s="65" t="str">
        <f t="shared" si="35"/>
        <v/>
      </c>
      <c r="BN1077" s="51"/>
      <c r="BO1077" s="51" t="str">
        <f t="shared" si="7636"/>
        <v/>
      </c>
      <c r="BP1077" s="71">
        <f t="shared" si="7637"/>
        <v>17621</v>
      </c>
      <c r="BQ1077" s="51" t="str">
        <f t="shared" si="7638"/>
        <v/>
      </c>
      <c r="BR1077" s="51" t="str">
        <f t="shared" si="7639"/>
        <v/>
      </c>
      <c r="BS1077" s="69" t="str">
        <f t="shared" si="2920"/>
        <v/>
      </c>
      <c r="BT1077" s="51"/>
      <c r="BU1077" s="68" t="str">
        <f t="shared" si="7640"/>
        <v/>
      </c>
      <c r="BV1077" s="65">
        <f t="shared" si="7641"/>
        <v>402249</v>
      </c>
      <c r="BW1077" s="68" t="str">
        <f t="shared" si="7642"/>
        <v/>
      </c>
      <c r="BX1077" s="68" t="str">
        <f t="shared" si="7643"/>
        <v/>
      </c>
      <c r="BY1077" s="67" t="str">
        <f t="shared" si="44"/>
        <v/>
      </c>
      <c r="BZ1077" s="68"/>
      <c r="CA1077" s="65" t="str">
        <f t="shared" si="45"/>
        <v/>
      </c>
      <c r="CB1077" s="67">
        <f t="shared" si="46"/>
        <v>41231</v>
      </c>
      <c r="CC1077" s="67" t="str">
        <f t="shared" si="47"/>
        <v/>
      </c>
      <c r="CD1077" s="67" t="str">
        <f t="shared" si="48"/>
        <v/>
      </c>
      <c r="CE1077" s="67" t="str">
        <f t="shared" si="49"/>
        <v/>
      </c>
      <c r="CF1077" s="68"/>
      <c r="CG1077" s="68" t="str">
        <f t="shared" si="7644"/>
        <v/>
      </c>
      <c r="CH1077" s="65">
        <f t="shared" si="7645"/>
        <v>402250</v>
      </c>
      <c r="CI1077" s="68" t="str">
        <f t="shared" si="7646"/>
        <v/>
      </c>
      <c r="CJ1077" s="68" t="str">
        <f t="shared" si="7647"/>
        <v/>
      </c>
      <c r="CK1077" s="67" t="str">
        <f t="shared" si="54"/>
        <v/>
      </c>
      <c r="CL1077" s="68"/>
      <c r="CM1077" s="68" t="str">
        <f t="shared" si="7648"/>
        <v/>
      </c>
      <c r="CN1077" s="65">
        <f t="shared" si="7649"/>
        <v>0</v>
      </c>
      <c r="CO1077" s="68" t="str">
        <f t="shared" si="7650"/>
        <v/>
      </c>
      <c r="CP1077" s="68" t="str">
        <f t="shared" si="7651"/>
        <v/>
      </c>
      <c r="CQ1077" s="67" t="str">
        <f t="shared" si="59"/>
        <v/>
      </c>
      <c r="CR1077" s="68"/>
      <c r="CS1077" s="68" t="str">
        <f t="shared" si="7652"/>
        <v/>
      </c>
      <c r="CT1077" s="65">
        <f t="shared" si="7653"/>
        <v>284886</v>
      </c>
      <c r="CU1077" s="68" t="str">
        <f t="shared" si="7654"/>
        <v/>
      </c>
      <c r="CV1077" s="68" t="str">
        <f t="shared" si="7655"/>
        <v/>
      </c>
      <c r="CW1077" s="67" t="str">
        <f t="shared" si="64"/>
        <v/>
      </c>
      <c r="CX1077" s="68"/>
      <c r="CY1077" s="68" t="str">
        <f t="shared" si="7656"/>
        <v/>
      </c>
      <c r="CZ1077" s="65">
        <f t="shared" si="7657"/>
        <v>23509</v>
      </c>
      <c r="DA1077" s="68" t="str">
        <f t="shared" si="7658"/>
        <v/>
      </c>
      <c r="DB1077" s="68" t="str">
        <f t="shared" si="7659"/>
        <v/>
      </c>
      <c r="DC1077" s="67" t="str">
        <f t="shared" si="69"/>
        <v/>
      </c>
      <c r="DD1077" s="68"/>
      <c r="DE1077" s="68" t="str">
        <f t="shared" si="7660"/>
        <v/>
      </c>
      <c r="DF1077" s="65">
        <f t="shared" si="7661"/>
        <v>91298</v>
      </c>
      <c r="DG1077" s="51" t="str">
        <f t="shared" si="7662"/>
        <v/>
      </c>
      <c r="DH1077" s="51" t="str">
        <f t="shared" si="7663"/>
        <v/>
      </c>
      <c r="DI1077" s="69" t="str">
        <f t="shared" si="74"/>
        <v/>
      </c>
      <c r="DJ1077" s="51"/>
      <c r="DK1077" s="51" t="str">
        <f t="shared" si="7664"/>
        <v/>
      </c>
      <c r="DL1077" s="65">
        <f t="shared" si="7665"/>
        <v>2557</v>
      </c>
      <c r="DM1077" s="51" t="str">
        <f t="shared" si="7666"/>
        <v/>
      </c>
      <c r="DN1077" s="51" t="str">
        <f t="shared" si="7667"/>
        <v/>
      </c>
      <c r="DO1077" s="69" t="str">
        <f t="shared" si="79"/>
        <v/>
      </c>
      <c r="DP1077" s="51"/>
      <c r="DQ1077" s="51"/>
      <c r="DR1077" s="51"/>
      <c r="DS1077" s="51"/>
      <c r="DT1077" s="51"/>
      <c r="DU1077" s="181"/>
    </row>
    <row r="1078" spans="1:125" ht="15" x14ac:dyDescent="0.25">
      <c r="A1078" s="50">
        <v>2016</v>
      </c>
      <c r="B1078" s="51" t="s">
        <v>916</v>
      </c>
      <c r="C1078" s="50" t="s">
        <v>917</v>
      </c>
      <c r="D1078" s="53" t="s">
        <v>1039</v>
      </c>
      <c r="E1078" s="50" t="s">
        <v>364</v>
      </c>
      <c r="F1078" s="220">
        <v>12779</v>
      </c>
      <c r="G1078" s="220" t="s">
        <v>364</v>
      </c>
      <c r="H1078" s="220">
        <v>42627</v>
      </c>
      <c r="I1078" s="61">
        <v>430608</v>
      </c>
      <c r="J1078" s="50"/>
      <c r="K1078" s="50" t="s">
        <v>2032</v>
      </c>
      <c r="L1078" s="58" t="s">
        <v>2032</v>
      </c>
      <c r="M1078" s="58" t="s">
        <v>2032</v>
      </c>
      <c r="N1078" s="58" t="s">
        <v>2032</v>
      </c>
      <c r="O1078" s="58" t="s">
        <v>2032</v>
      </c>
      <c r="P1078" s="59"/>
      <c r="Q1078" s="60">
        <v>174219</v>
      </c>
      <c r="R1078" s="60">
        <v>230284</v>
      </c>
      <c r="S1078" s="60">
        <v>19712</v>
      </c>
      <c r="T1078" s="60">
        <v>0</v>
      </c>
      <c r="U1078" s="60">
        <v>6393</v>
      </c>
      <c r="V1078" s="79"/>
      <c r="W1078" s="90">
        <f t="shared" si="6033"/>
        <v>430608</v>
      </c>
      <c r="X1078" s="101">
        <v>19142</v>
      </c>
      <c r="Y1078" s="50" t="s">
        <v>167</v>
      </c>
      <c r="Z1078" s="50" t="s">
        <v>1039</v>
      </c>
      <c r="AA1078" s="51" t="str">
        <f t="shared" si="7630"/>
        <v/>
      </c>
      <c r="AB1078" s="68" t="str">
        <f t="shared" si="7631"/>
        <v/>
      </c>
      <c r="AC1078" s="68" t="str">
        <f t="shared" si="7632"/>
        <v/>
      </c>
      <c r="AD1078" s="68" t="str">
        <f t="shared" si="7633"/>
        <v/>
      </c>
      <c r="AE1078" s="68" t="str">
        <f t="shared" si="7634"/>
        <v/>
      </c>
      <c r="AF1078" s="68" t="str">
        <f t="shared" si="7635"/>
        <v/>
      </c>
      <c r="AG1078" s="67" t="str">
        <f t="shared" si="7"/>
        <v/>
      </c>
      <c r="AH1078" s="51"/>
      <c r="AI1078" s="51" t="str">
        <f t="shared" si="8"/>
        <v/>
      </c>
      <c r="AJ1078" s="68" t="str">
        <f t="shared" si="9"/>
        <v/>
      </c>
      <c r="AK1078" s="68" t="str">
        <f t="shared" si="10"/>
        <v/>
      </c>
      <c r="AL1078" s="68" t="str">
        <f t="shared" si="11"/>
        <v/>
      </c>
      <c r="AM1078" s="68" t="str">
        <f t="shared" si="12"/>
        <v/>
      </c>
      <c r="AN1078" s="68" t="str">
        <f t="shared" si="13"/>
        <v/>
      </c>
      <c r="AO1078" s="67" t="str">
        <f t="shared" si="14"/>
        <v/>
      </c>
      <c r="AP1078" s="51"/>
      <c r="AQ1078" s="51" t="str">
        <f t="shared" si="15"/>
        <v/>
      </c>
      <c r="AR1078" s="68" t="str">
        <f t="shared" si="16"/>
        <v/>
      </c>
      <c r="AS1078" s="68" t="str">
        <f t="shared" si="17"/>
        <v/>
      </c>
      <c r="AT1078" s="68" t="str">
        <f t="shared" si="18"/>
        <v/>
      </c>
      <c r="AU1078" s="68" t="str">
        <f t="shared" si="19"/>
        <v/>
      </c>
      <c r="AV1078" s="68" t="str">
        <f t="shared" si="20"/>
        <v/>
      </c>
      <c r="AW1078" s="67" t="str">
        <f t="shared" si="21"/>
        <v/>
      </c>
      <c r="AX1078" s="51"/>
      <c r="AY1078" s="51" t="str">
        <f t="shared" si="22"/>
        <v/>
      </c>
      <c r="AZ1078" s="68" t="str">
        <f t="shared" si="23"/>
        <v/>
      </c>
      <c r="BA1078" s="68" t="str">
        <f t="shared" si="24"/>
        <v/>
      </c>
      <c r="BB1078" s="68" t="str">
        <f t="shared" si="25"/>
        <v/>
      </c>
      <c r="BC1078" s="68" t="str">
        <f t="shared" si="26"/>
        <v/>
      </c>
      <c r="BD1078" s="68" t="str">
        <f t="shared" si="27"/>
        <v/>
      </c>
      <c r="BE1078" s="68" t="str">
        <f t="shared" si="28"/>
        <v/>
      </c>
      <c r="BF1078" s="51"/>
      <c r="BG1078" s="69" t="str">
        <f t="shared" si="29"/>
        <v/>
      </c>
      <c r="BH1078" s="67" t="str">
        <f t="shared" si="30"/>
        <v/>
      </c>
      <c r="BI1078" s="67" t="str">
        <f t="shared" si="31"/>
        <v/>
      </c>
      <c r="BJ1078" s="67" t="str">
        <f t="shared" si="32"/>
        <v/>
      </c>
      <c r="BK1078" s="67" t="str">
        <f t="shared" si="33"/>
        <v/>
      </c>
      <c r="BL1078" s="67" t="str">
        <f t="shared" si="34"/>
        <v/>
      </c>
      <c r="BM1078" s="65" t="str">
        <f t="shared" si="35"/>
        <v/>
      </c>
      <c r="BN1078" s="51"/>
      <c r="BO1078" s="51" t="str">
        <f t="shared" si="7636"/>
        <v/>
      </c>
      <c r="BP1078" s="51" t="str">
        <f t="shared" si="7637"/>
        <v/>
      </c>
      <c r="BQ1078" s="71">
        <f t="shared" si="7638"/>
        <v>12779</v>
      </c>
      <c r="BR1078" s="51" t="str">
        <f t="shared" si="7639"/>
        <v/>
      </c>
      <c r="BS1078" s="69" t="str">
        <f t="shared" si="2920"/>
        <v/>
      </c>
      <c r="BT1078" s="51"/>
      <c r="BU1078" s="68" t="str">
        <f t="shared" si="7640"/>
        <v/>
      </c>
      <c r="BV1078" s="68" t="str">
        <f t="shared" si="7641"/>
        <v/>
      </c>
      <c r="BW1078" s="65">
        <f t="shared" si="7642"/>
        <v>430608</v>
      </c>
      <c r="BX1078" s="68" t="str">
        <f t="shared" si="7643"/>
        <v/>
      </c>
      <c r="BY1078" s="67" t="str">
        <f t="shared" si="44"/>
        <v/>
      </c>
      <c r="BZ1078" s="68"/>
      <c r="CA1078" s="65" t="str">
        <f t="shared" si="45"/>
        <v/>
      </c>
      <c r="CB1078" s="67" t="str">
        <f t="shared" si="46"/>
        <v/>
      </c>
      <c r="CC1078" s="67">
        <f t="shared" si="47"/>
        <v>19142</v>
      </c>
      <c r="CD1078" s="67" t="str">
        <f t="shared" si="48"/>
        <v/>
      </c>
      <c r="CE1078" s="67" t="str">
        <f t="shared" si="49"/>
        <v/>
      </c>
      <c r="CF1078" s="68"/>
      <c r="CG1078" s="68" t="str">
        <f t="shared" si="7644"/>
        <v/>
      </c>
      <c r="CH1078" s="68" t="str">
        <f t="shared" si="7645"/>
        <v/>
      </c>
      <c r="CI1078" s="65">
        <f t="shared" si="7646"/>
        <v>430608</v>
      </c>
      <c r="CJ1078" s="68" t="str">
        <f t="shared" si="7647"/>
        <v/>
      </c>
      <c r="CK1078" s="67" t="str">
        <f t="shared" si="54"/>
        <v/>
      </c>
      <c r="CL1078" s="68"/>
      <c r="CM1078" s="68" t="str">
        <f t="shared" si="7648"/>
        <v/>
      </c>
      <c r="CN1078" s="68" t="str">
        <f t="shared" si="7649"/>
        <v/>
      </c>
      <c r="CO1078" s="65">
        <f t="shared" si="7650"/>
        <v>174219</v>
      </c>
      <c r="CP1078" s="68" t="str">
        <f t="shared" si="7651"/>
        <v/>
      </c>
      <c r="CQ1078" s="67" t="str">
        <f t="shared" si="59"/>
        <v/>
      </c>
      <c r="CR1078" s="68"/>
      <c r="CS1078" s="68" t="str">
        <f t="shared" si="7652"/>
        <v/>
      </c>
      <c r="CT1078" s="68" t="str">
        <f t="shared" si="7653"/>
        <v/>
      </c>
      <c r="CU1078" s="65">
        <f t="shared" si="7654"/>
        <v>230284</v>
      </c>
      <c r="CV1078" s="68" t="str">
        <f t="shared" si="7655"/>
        <v/>
      </c>
      <c r="CW1078" s="67" t="str">
        <f t="shared" si="64"/>
        <v/>
      </c>
      <c r="CX1078" s="68"/>
      <c r="CY1078" s="68" t="str">
        <f t="shared" si="7656"/>
        <v/>
      </c>
      <c r="CZ1078" s="68" t="str">
        <f t="shared" si="7657"/>
        <v/>
      </c>
      <c r="DA1078" s="65">
        <f t="shared" si="7658"/>
        <v>19712</v>
      </c>
      <c r="DB1078" s="68" t="str">
        <f t="shared" si="7659"/>
        <v/>
      </c>
      <c r="DC1078" s="67" t="str">
        <f t="shared" si="69"/>
        <v/>
      </c>
      <c r="DD1078" s="68"/>
      <c r="DE1078" s="68" t="str">
        <f t="shared" si="7660"/>
        <v/>
      </c>
      <c r="DF1078" s="51" t="str">
        <f t="shared" si="7661"/>
        <v/>
      </c>
      <c r="DG1078" s="65">
        <f t="shared" si="7662"/>
        <v>0</v>
      </c>
      <c r="DH1078" s="51" t="str">
        <f t="shared" si="7663"/>
        <v/>
      </c>
      <c r="DI1078" s="69" t="str">
        <f t="shared" si="74"/>
        <v/>
      </c>
      <c r="DJ1078" s="51"/>
      <c r="DK1078" s="51" t="str">
        <f t="shared" si="7664"/>
        <v/>
      </c>
      <c r="DL1078" s="51" t="str">
        <f t="shared" si="7665"/>
        <v/>
      </c>
      <c r="DM1078" s="65">
        <f t="shared" si="7666"/>
        <v>6393</v>
      </c>
      <c r="DN1078" s="51" t="str">
        <f t="shared" si="7667"/>
        <v/>
      </c>
      <c r="DO1078" s="69" t="str">
        <f t="shared" si="79"/>
        <v/>
      </c>
      <c r="DP1078" s="51"/>
      <c r="DQ1078" s="51"/>
      <c r="DR1078" s="51"/>
      <c r="DS1078" s="51"/>
      <c r="DT1078" s="51"/>
      <c r="DU1078" s="181"/>
    </row>
    <row r="1079" spans="1:125" ht="15" x14ac:dyDescent="0.25">
      <c r="A1079" s="50">
        <v>2017</v>
      </c>
      <c r="B1079" s="51" t="s">
        <v>916</v>
      </c>
      <c r="C1079" s="50" t="s">
        <v>917</v>
      </c>
      <c r="D1079" s="53" t="s">
        <v>1039</v>
      </c>
      <c r="E1079" s="50" t="s">
        <v>364</v>
      </c>
      <c r="F1079" s="220">
        <v>11982</v>
      </c>
      <c r="G1079" s="220" t="s">
        <v>364</v>
      </c>
      <c r="H1079" s="220">
        <v>29076</v>
      </c>
      <c r="I1079" s="61">
        <v>399285</v>
      </c>
      <c r="J1079" s="50"/>
      <c r="K1079" s="50" t="s">
        <v>2032</v>
      </c>
      <c r="L1079" s="58" t="s">
        <v>2032</v>
      </c>
      <c r="M1079" s="58" t="s">
        <v>2032</v>
      </c>
      <c r="N1079" s="58" t="s">
        <v>2032</v>
      </c>
      <c r="O1079" s="58" t="s">
        <v>2032</v>
      </c>
      <c r="P1079" s="59"/>
      <c r="Q1079" s="60">
        <v>139500</v>
      </c>
      <c r="R1079" s="60">
        <v>73761</v>
      </c>
      <c r="S1079" s="60">
        <v>18782</v>
      </c>
      <c r="T1079" s="60">
        <v>60888</v>
      </c>
      <c r="U1079" s="60">
        <v>106354</v>
      </c>
      <c r="V1079" s="79"/>
      <c r="W1079" s="90">
        <f t="shared" si="6033"/>
        <v>399285</v>
      </c>
      <c r="X1079" s="101">
        <v>8965</v>
      </c>
      <c r="Y1079" s="50" t="s">
        <v>167</v>
      </c>
      <c r="Z1079" s="50" t="s">
        <v>1039</v>
      </c>
      <c r="AA1079" s="51" t="str">
        <f t="shared" si="7630"/>
        <v/>
      </c>
      <c r="AB1079" s="68" t="str">
        <f t="shared" si="7631"/>
        <v/>
      </c>
      <c r="AC1079" s="68" t="str">
        <f t="shared" si="7632"/>
        <v/>
      </c>
      <c r="AD1079" s="68" t="str">
        <f t="shared" si="7633"/>
        <v/>
      </c>
      <c r="AE1079" s="68" t="str">
        <f t="shared" si="7634"/>
        <v/>
      </c>
      <c r="AF1079" s="68" t="str">
        <f t="shared" si="7635"/>
        <v/>
      </c>
      <c r="AG1079" s="67" t="str">
        <f t="shared" si="7"/>
        <v/>
      </c>
      <c r="AH1079" s="51"/>
      <c r="AI1079" s="51" t="str">
        <f t="shared" si="8"/>
        <v/>
      </c>
      <c r="AJ1079" s="68" t="str">
        <f t="shared" si="9"/>
        <v/>
      </c>
      <c r="AK1079" s="68" t="str">
        <f t="shared" si="10"/>
        <v/>
      </c>
      <c r="AL1079" s="68" t="str">
        <f t="shared" si="11"/>
        <v/>
      </c>
      <c r="AM1079" s="68" t="str">
        <f t="shared" si="12"/>
        <v/>
      </c>
      <c r="AN1079" s="68" t="str">
        <f t="shared" si="13"/>
        <v/>
      </c>
      <c r="AO1079" s="67" t="str">
        <f t="shared" si="14"/>
        <v/>
      </c>
      <c r="AP1079" s="51"/>
      <c r="AQ1079" s="51" t="str">
        <f t="shared" si="15"/>
        <v/>
      </c>
      <c r="AR1079" s="68" t="str">
        <f t="shared" si="16"/>
        <v/>
      </c>
      <c r="AS1079" s="68" t="str">
        <f t="shared" si="17"/>
        <v/>
      </c>
      <c r="AT1079" s="68" t="str">
        <f t="shared" si="18"/>
        <v/>
      </c>
      <c r="AU1079" s="68" t="str">
        <f t="shared" si="19"/>
        <v/>
      </c>
      <c r="AV1079" s="68" t="str">
        <f t="shared" si="20"/>
        <v/>
      </c>
      <c r="AW1079" s="67" t="str">
        <f t="shared" si="21"/>
        <v/>
      </c>
      <c r="AX1079" s="51"/>
      <c r="AY1079" s="51" t="str">
        <f t="shared" si="22"/>
        <v/>
      </c>
      <c r="AZ1079" s="68" t="str">
        <f t="shared" si="23"/>
        <v/>
      </c>
      <c r="BA1079" s="68" t="str">
        <f t="shared" si="24"/>
        <v/>
      </c>
      <c r="BB1079" s="68" t="str">
        <f t="shared" si="25"/>
        <v/>
      </c>
      <c r="BC1079" s="68" t="str">
        <f t="shared" si="26"/>
        <v/>
      </c>
      <c r="BD1079" s="68" t="str">
        <f t="shared" si="27"/>
        <v/>
      </c>
      <c r="BE1079" s="68" t="str">
        <f t="shared" si="28"/>
        <v/>
      </c>
      <c r="BF1079" s="51"/>
      <c r="BG1079" s="69" t="str">
        <f t="shared" si="29"/>
        <v/>
      </c>
      <c r="BH1079" s="67" t="str">
        <f t="shared" si="30"/>
        <v/>
      </c>
      <c r="BI1079" s="67" t="str">
        <f t="shared" si="31"/>
        <v/>
      </c>
      <c r="BJ1079" s="67" t="str">
        <f t="shared" si="32"/>
        <v/>
      </c>
      <c r="BK1079" s="67" t="str">
        <f t="shared" si="33"/>
        <v/>
      </c>
      <c r="BL1079" s="67" t="str">
        <f t="shared" si="34"/>
        <v/>
      </c>
      <c r="BM1079" s="65" t="str">
        <f t="shared" si="35"/>
        <v/>
      </c>
      <c r="BN1079" s="51"/>
      <c r="BO1079" s="51" t="str">
        <f t="shared" si="7636"/>
        <v/>
      </c>
      <c r="BP1079" s="51" t="str">
        <f t="shared" si="7637"/>
        <v/>
      </c>
      <c r="BQ1079" s="51" t="str">
        <f t="shared" si="7638"/>
        <v/>
      </c>
      <c r="BR1079" s="71">
        <f t="shared" si="7639"/>
        <v>11982</v>
      </c>
      <c r="BS1079" s="69" t="str">
        <f t="shared" si="2920"/>
        <v/>
      </c>
      <c r="BT1079" s="51"/>
      <c r="BU1079" s="68" t="str">
        <f t="shared" si="7640"/>
        <v/>
      </c>
      <c r="BV1079" s="68" t="str">
        <f t="shared" si="7641"/>
        <v/>
      </c>
      <c r="BW1079" s="68" t="str">
        <f t="shared" si="7642"/>
        <v/>
      </c>
      <c r="BX1079" s="65">
        <f t="shared" si="7643"/>
        <v>399285</v>
      </c>
      <c r="BY1079" s="67" t="str">
        <f t="shared" si="44"/>
        <v/>
      </c>
      <c r="BZ1079" s="68"/>
      <c r="CA1079" s="65" t="str">
        <f t="shared" si="45"/>
        <v/>
      </c>
      <c r="CB1079" s="67" t="str">
        <f t="shared" si="46"/>
        <v/>
      </c>
      <c r="CC1079" s="67" t="str">
        <f t="shared" si="47"/>
        <v/>
      </c>
      <c r="CD1079" s="67">
        <f t="shared" si="48"/>
        <v>8965</v>
      </c>
      <c r="CE1079" s="67" t="str">
        <f t="shared" si="49"/>
        <v/>
      </c>
      <c r="CF1079" s="68"/>
      <c r="CG1079" s="68" t="str">
        <f t="shared" si="7644"/>
        <v/>
      </c>
      <c r="CH1079" s="68" t="str">
        <f t="shared" si="7645"/>
        <v/>
      </c>
      <c r="CI1079" s="68" t="str">
        <f t="shared" si="7646"/>
        <v/>
      </c>
      <c r="CJ1079" s="65">
        <f t="shared" si="7647"/>
        <v>399285</v>
      </c>
      <c r="CK1079" s="67" t="str">
        <f t="shared" si="54"/>
        <v/>
      </c>
      <c r="CL1079" s="68"/>
      <c r="CM1079" s="68" t="str">
        <f t="shared" si="7648"/>
        <v/>
      </c>
      <c r="CN1079" s="68" t="str">
        <f t="shared" si="7649"/>
        <v/>
      </c>
      <c r="CO1079" s="68" t="str">
        <f t="shared" si="7650"/>
        <v/>
      </c>
      <c r="CP1079" s="65">
        <f t="shared" si="7651"/>
        <v>139500</v>
      </c>
      <c r="CQ1079" s="67" t="str">
        <f t="shared" si="59"/>
        <v/>
      </c>
      <c r="CR1079" s="68"/>
      <c r="CS1079" s="68" t="str">
        <f t="shared" si="7652"/>
        <v/>
      </c>
      <c r="CT1079" s="68" t="str">
        <f t="shared" si="7653"/>
        <v/>
      </c>
      <c r="CU1079" s="68" t="str">
        <f t="shared" si="7654"/>
        <v/>
      </c>
      <c r="CV1079" s="65">
        <f t="shared" si="7655"/>
        <v>73761</v>
      </c>
      <c r="CW1079" s="67" t="str">
        <f t="shared" si="64"/>
        <v/>
      </c>
      <c r="CX1079" s="68"/>
      <c r="CY1079" s="68" t="str">
        <f t="shared" si="7656"/>
        <v/>
      </c>
      <c r="CZ1079" s="68" t="str">
        <f t="shared" si="7657"/>
        <v/>
      </c>
      <c r="DA1079" s="68" t="str">
        <f t="shared" si="7658"/>
        <v/>
      </c>
      <c r="DB1079" s="65">
        <f t="shared" si="7659"/>
        <v>18782</v>
      </c>
      <c r="DC1079" s="67" t="str">
        <f t="shared" si="69"/>
        <v/>
      </c>
      <c r="DD1079" s="68"/>
      <c r="DE1079" s="68" t="str">
        <f t="shared" si="7660"/>
        <v/>
      </c>
      <c r="DF1079" s="51" t="str">
        <f t="shared" si="7661"/>
        <v/>
      </c>
      <c r="DG1079" s="51" t="str">
        <f t="shared" si="7662"/>
        <v/>
      </c>
      <c r="DH1079" s="65">
        <f t="shared" si="7663"/>
        <v>60888</v>
      </c>
      <c r="DI1079" s="69" t="str">
        <f t="shared" si="74"/>
        <v/>
      </c>
      <c r="DJ1079" s="51"/>
      <c r="DK1079" s="51" t="str">
        <f t="shared" si="7664"/>
        <v/>
      </c>
      <c r="DL1079" s="51" t="str">
        <f t="shared" si="7665"/>
        <v/>
      </c>
      <c r="DM1079" s="51" t="str">
        <f t="shared" si="7666"/>
        <v/>
      </c>
      <c r="DN1079" s="65">
        <f t="shared" si="7667"/>
        <v>106354</v>
      </c>
      <c r="DO1079" s="69" t="str">
        <f t="shared" si="79"/>
        <v/>
      </c>
      <c r="DP1079" s="51"/>
      <c r="DQ1079" s="51"/>
      <c r="DR1079" s="51"/>
      <c r="DS1079" s="51"/>
      <c r="DT1079" s="51"/>
      <c r="DU1079" s="181"/>
    </row>
    <row r="1080" spans="1:125" ht="15" x14ac:dyDescent="0.25">
      <c r="A1080" s="56">
        <v>2018</v>
      </c>
      <c r="B1080" s="51" t="s">
        <v>916</v>
      </c>
      <c r="C1080" s="50" t="s">
        <v>917</v>
      </c>
      <c r="D1080" s="170" t="s">
        <v>1039</v>
      </c>
      <c r="E1080" s="50" t="s">
        <v>364</v>
      </c>
      <c r="F1080" s="89">
        <v>15337</v>
      </c>
      <c r="G1080" s="89">
        <v>0</v>
      </c>
      <c r="H1080" s="89">
        <v>23524</v>
      </c>
      <c r="I1080" s="90">
        <v>416148</v>
      </c>
      <c r="J1080" s="50"/>
      <c r="K1080" s="50" t="s">
        <v>2032</v>
      </c>
      <c r="L1080" s="58"/>
      <c r="M1080" s="58"/>
      <c r="N1080" s="58"/>
      <c r="O1080" s="58"/>
      <c r="P1080" s="91"/>
      <c r="Q1080" s="92">
        <v>143664</v>
      </c>
      <c r="R1080" s="92">
        <v>80101</v>
      </c>
      <c r="S1080" s="92">
        <v>130104</v>
      </c>
      <c r="T1080" s="92">
        <v>62279</v>
      </c>
      <c r="U1080" s="94"/>
      <c r="V1080" s="94"/>
      <c r="W1080" s="90">
        <f t="shared" si="6033"/>
        <v>416148</v>
      </c>
      <c r="X1080" s="90">
        <v>387998</v>
      </c>
      <c r="Y1080" s="56" t="s">
        <v>167</v>
      </c>
      <c r="Z1080" s="50"/>
      <c r="AA1080" s="51"/>
      <c r="AB1080" s="68"/>
      <c r="AC1080" s="68"/>
      <c r="AD1080" s="68"/>
      <c r="AE1080" s="68"/>
      <c r="AF1080" s="68"/>
      <c r="AG1080" s="67" t="str">
        <f t="shared" si="7"/>
        <v/>
      </c>
      <c r="AH1080" s="51"/>
      <c r="AI1080" s="51" t="str">
        <f t="shared" si="8"/>
        <v/>
      </c>
      <c r="AJ1080" s="68" t="str">
        <f t="shared" si="9"/>
        <v/>
      </c>
      <c r="AK1080" s="68" t="str">
        <f t="shared" si="10"/>
        <v/>
      </c>
      <c r="AL1080" s="68" t="str">
        <f t="shared" si="11"/>
        <v/>
      </c>
      <c r="AM1080" s="68" t="str">
        <f t="shared" si="12"/>
        <v/>
      </c>
      <c r="AN1080" s="68" t="str">
        <f t="shared" si="13"/>
        <v/>
      </c>
      <c r="AO1080" s="67" t="str">
        <f t="shared" si="14"/>
        <v/>
      </c>
      <c r="AP1080" s="51"/>
      <c r="AQ1080" s="51" t="str">
        <f t="shared" si="15"/>
        <v/>
      </c>
      <c r="AR1080" s="68" t="str">
        <f t="shared" si="16"/>
        <v/>
      </c>
      <c r="AS1080" s="68" t="str">
        <f t="shared" si="17"/>
        <v/>
      </c>
      <c r="AT1080" s="68" t="str">
        <f t="shared" si="18"/>
        <v/>
      </c>
      <c r="AU1080" s="68" t="str">
        <f t="shared" si="19"/>
        <v/>
      </c>
      <c r="AV1080" s="68" t="str">
        <f t="shared" si="20"/>
        <v/>
      </c>
      <c r="AW1080" s="67" t="str">
        <f t="shared" si="21"/>
        <v/>
      </c>
      <c r="AX1080" s="51"/>
      <c r="AY1080" s="51" t="str">
        <f t="shared" si="22"/>
        <v/>
      </c>
      <c r="AZ1080" s="68" t="str">
        <f t="shared" si="23"/>
        <v/>
      </c>
      <c r="BA1080" s="68" t="str">
        <f t="shared" si="24"/>
        <v/>
      </c>
      <c r="BB1080" s="68" t="str">
        <f t="shared" si="25"/>
        <v/>
      </c>
      <c r="BC1080" s="68" t="str">
        <f t="shared" si="26"/>
        <v/>
      </c>
      <c r="BD1080" s="68" t="str">
        <f t="shared" si="27"/>
        <v/>
      </c>
      <c r="BE1080" s="68" t="str">
        <f t="shared" si="28"/>
        <v/>
      </c>
      <c r="BF1080" s="51"/>
      <c r="BG1080" s="69" t="str">
        <f t="shared" si="29"/>
        <v/>
      </c>
      <c r="BH1080" s="67" t="str">
        <f t="shared" si="30"/>
        <v/>
      </c>
      <c r="BI1080" s="67" t="str">
        <f t="shared" si="31"/>
        <v/>
      </c>
      <c r="BJ1080" s="67" t="str">
        <f t="shared" si="32"/>
        <v/>
      </c>
      <c r="BK1080" s="67" t="str">
        <f t="shared" si="33"/>
        <v/>
      </c>
      <c r="BL1080" s="67" t="str">
        <f t="shared" si="34"/>
        <v/>
      </c>
      <c r="BM1080" s="65" t="str">
        <f t="shared" si="35"/>
        <v/>
      </c>
      <c r="BN1080" s="70"/>
      <c r="BO1080" s="70"/>
      <c r="BP1080" s="51"/>
      <c r="BQ1080" s="51"/>
      <c r="BR1080" s="51"/>
      <c r="BS1080" s="96">
        <f t="shared" si="2920"/>
        <v>15337</v>
      </c>
      <c r="BT1080" s="70"/>
      <c r="BU1080" s="65"/>
      <c r="BV1080" s="68"/>
      <c r="BW1080" s="68"/>
      <c r="BX1080" s="68"/>
      <c r="BY1080" s="67">
        <f t="shared" si="44"/>
        <v>416148</v>
      </c>
      <c r="BZ1080" s="65"/>
      <c r="CA1080" s="65" t="str">
        <f t="shared" si="45"/>
        <v/>
      </c>
      <c r="CB1080" s="67" t="str">
        <f t="shared" si="46"/>
        <v/>
      </c>
      <c r="CC1080" s="67" t="str">
        <f t="shared" si="47"/>
        <v/>
      </c>
      <c r="CD1080" s="67" t="str">
        <f t="shared" si="48"/>
        <v/>
      </c>
      <c r="CE1080" s="67">
        <f t="shared" si="49"/>
        <v>387998</v>
      </c>
      <c r="CF1080" s="65"/>
      <c r="CG1080" s="65"/>
      <c r="CH1080" s="68"/>
      <c r="CI1080" s="68"/>
      <c r="CJ1080" s="68"/>
      <c r="CK1080" s="67">
        <f t="shared" si="54"/>
        <v>416148</v>
      </c>
      <c r="CL1080" s="65"/>
      <c r="CM1080" s="65"/>
      <c r="CN1080" s="68"/>
      <c r="CO1080" s="68"/>
      <c r="CP1080" s="68"/>
      <c r="CQ1080" s="67">
        <f t="shared" si="59"/>
        <v>143664</v>
      </c>
      <c r="CR1080" s="65"/>
      <c r="CS1080" s="65"/>
      <c r="CT1080" s="68"/>
      <c r="CU1080" s="68"/>
      <c r="CV1080" s="68"/>
      <c r="CW1080" s="67">
        <f t="shared" si="64"/>
        <v>80101</v>
      </c>
      <c r="CX1080" s="65"/>
      <c r="CY1080" s="65"/>
      <c r="CZ1080" s="68"/>
      <c r="DA1080" s="68"/>
      <c r="DB1080" s="68"/>
      <c r="DC1080" s="67">
        <f t="shared" si="69"/>
        <v>130104</v>
      </c>
      <c r="DD1080" s="65"/>
      <c r="DE1080" s="65"/>
      <c r="DF1080" s="51"/>
      <c r="DG1080" s="51"/>
      <c r="DH1080" s="51"/>
      <c r="DI1080" s="67">
        <f t="shared" si="74"/>
        <v>62279</v>
      </c>
      <c r="DJ1080" s="70"/>
      <c r="DK1080" s="70"/>
      <c r="DL1080" s="51"/>
      <c r="DM1080" s="51"/>
      <c r="DN1080" s="51"/>
      <c r="DO1080" s="67">
        <f t="shared" si="79"/>
        <v>143664</v>
      </c>
      <c r="DP1080" s="51"/>
      <c r="DQ1080" s="51"/>
      <c r="DR1080" s="51"/>
      <c r="DS1080" s="51"/>
      <c r="DT1080" s="51"/>
      <c r="DU1080" s="181"/>
    </row>
    <row r="1081" spans="1:125" ht="15" x14ac:dyDescent="0.25">
      <c r="A1081" s="50"/>
      <c r="B1081" s="51"/>
      <c r="C1081" s="50"/>
      <c r="D1081" s="53"/>
      <c r="E1081" s="50"/>
      <c r="F1081" s="220"/>
      <c r="G1081" s="220"/>
      <c r="H1081" s="220"/>
      <c r="I1081" s="61"/>
      <c r="J1081" s="50"/>
      <c r="K1081" s="50" t="s">
        <v>2032</v>
      </c>
      <c r="L1081" s="58"/>
      <c r="M1081" s="58"/>
      <c r="N1081" s="58"/>
      <c r="O1081" s="58"/>
      <c r="P1081" s="59"/>
      <c r="Q1081" s="60"/>
      <c r="R1081" s="60"/>
      <c r="S1081" s="60"/>
      <c r="T1081" s="60"/>
      <c r="U1081" s="60"/>
      <c r="V1081" s="79"/>
      <c r="W1081" s="90">
        <f t="shared" si="6033"/>
        <v>0</v>
      </c>
      <c r="X1081" s="101"/>
      <c r="Y1081" s="50"/>
      <c r="Z1081" s="50"/>
      <c r="AA1081" s="51"/>
      <c r="AB1081" s="68"/>
      <c r="AC1081" s="68"/>
      <c r="AD1081" s="68"/>
      <c r="AE1081" s="68"/>
      <c r="AF1081" s="68"/>
      <c r="AG1081" s="67" t="str">
        <f t="shared" si="7"/>
        <v/>
      </c>
      <c r="AH1081" s="51"/>
      <c r="AI1081" s="51" t="str">
        <f t="shared" si="8"/>
        <v/>
      </c>
      <c r="AJ1081" s="68" t="str">
        <f t="shared" si="9"/>
        <v/>
      </c>
      <c r="AK1081" s="68" t="str">
        <f t="shared" si="10"/>
        <v/>
      </c>
      <c r="AL1081" s="68" t="str">
        <f t="shared" si="11"/>
        <v/>
      </c>
      <c r="AM1081" s="68" t="str">
        <f t="shared" si="12"/>
        <v/>
      </c>
      <c r="AN1081" s="68" t="str">
        <f t="shared" si="13"/>
        <v/>
      </c>
      <c r="AO1081" s="67" t="str">
        <f t="shared" si="14"/>
        <v/>
      </c>
      <c r="AP1081" s="51"/>
      <c r="AQ1081" s="51" t="str">
        <f t="shared" si="15"/>
        <v/>
      </c>
      <c r="AR1081" s="68" t="str">
        <f t="shared" si="16"/>
        <v/>
      </c>
      <c r="AS1081" s="68" t="str">
        <f t="shared" si="17"/>
        <v/>
      </c>
      <c r="AT1081" s="68" t="str">
        <f t="shared" si="18"/>
        <v/>
      </c>
      <c r="AU1081" s="68" t="str">
        <f t="shared" si="19"/>
        <v/>
      </c>
      <c r="AV1081" s="68" t="str">
        <f t="shared" si="20"/>
        <v/>
      </c>
      <c r="AW1081" s="67" t="str">
        <f t="shared" si="21"/>
        <v/>
      </c>
      <c r="AX1081" s="51"/>
      <c r="AY1081" s="51" t="str">
        <f t="shared" si="22"/>
        <v/>
      </c>
      <c r="AZ1081" s="68" t="str">
        <f t="shared" si="23"/>
        <v/>
      </c>
      <c r="BA1081" s="68" t="str">
        <f t="shared" si="24"/>
        <v/>
      </c>
      <c r="BB1081" s="68" t="str">
        <f t="shared" si="25"/>
        <v/>
      </c>
      <c r="BC1081" s="68" t="str">
        <f t="shared" si="26"/>
        <v/>
      </c>
      <c r="BD1081" s="68" t="str">
        <f t="shared" si="27"/>
        <v/>
      </c>
      <c r="BE1081" s="68" t="str">
        <f t="shared" si="28"/>
        <v/>
      </c>
      <c r="BF1081" s="51"/>
      <c r="BG1081" s="69" t="str">
        <f t="shared" si="29"/>
        <v/>
      </c>
      <c r="BH1081" s="67" t="str">
        <f t="shared" si="30"/>
        <v/>
      </c>
      <c r="BI1081" s="67" t="str">
        <f t="shared" si="31"/>
        <v/>
      </c>
      <c r="BJ1081" s="67" t="str">
        <f t="shared" si="32"/>
        <v/>
      </c>
      <c r="BK1081" s="67" t="str">
        <f t="shared" si="33"/>
        <v/>
      </c>
      <c r="BL1081" s="67" t="str">
        <f t="shared" si="34"/>
        <v/>
      </c>
      <c r="BM1081" s="65" t="str">
        <f t="shared" si="35"/>
        <v/>
      </c>
      <c r="BN1081" s="70"/>
      <c r="BO1081" s="70"/>
      <c r="BP1081" s="51"/>
      <c r="BQ1081" s="51"/>
      <c r="BR1081" s="51"/>
      <c r="BS1081" s="69" t="str">
        <f t="shared" si="2920"/>
        <v/>
      </c>
      <c r="BT1081" s="70"/>
      <c r="BU1081" s="65"/>
      <c r="BV1081" s="68"/>
      <c r="BW1081" s="68"/>
      <c r="BX1081" s="68"/>
      <c r="BY1081" s="67" t="str">
        <f t="shared" si="44"/>
        <v/>
      </c>
      <c r="BZ1081" s="65"/>
      <c r="CA1081" s="65" t="str">
        <f t="shared" si="45"/>
        <v/>
      </c>
      <c r="CB1081" s="67" t="str">
        <f t="shared" si="46"/>
        <v/>
      </c>
      <c r="CC1081" s="67" t="str">
        <f t="shared" si="47"/>
        <v/>
      </c>
      <c r="CD1081" s="67" t="str">
        <f t="shared" si="48"/>
        <v/>
      </c>
      <c r="CE1081" s="67" t="str">
        <f t="shared" si="49"/>
        <v/>
      </c>
      <c r="CF1081" s="65"/>
      <c r="CG1081" s="65"/>
      <c r="CH1081" s="68"/>
      <c r="CI1081" s="68"/>
      <c r="CJ1081" s="68"/>
      <c r="CK1081" s="67" t="str">
        <f t="shared" si="54"/>
        <v/>
      </c>
      <c r="CL1081" s="65"/>
      <c r="CM1081" s="65"/>
      <c r="CN1081" s="68"/>
      <c r="CO1081" s="68"/>
      <c r="CP1081" s="68"/>
      <c r="CQ1081" s="67" t="str">
        <f t="shared" si="59"/>
        <v/>
      </c>
      <c r="CR1081" s="65"/>
      <c r="CS1081" s="65"/>
      <c r="CT1081" s="68"/>
      <c r="CU1081" s="68"/>
      <c r="CV1081" s="68"/>
      <c r="CW1081" s="67" t="str">
        <f t="shared" si="64"/>
        <v/>
      </c>
      <c r="CX1081" s="65"/>
      <c r="CY1081" s="65"/>
      <c r="CZ1081" s="68"/>
      <c r="DA1081" s="68"/>
      <c r="DB1081" s="68"/>
      <c r="DC1081" s="67" t="str">
        <f t="shared" si="69"/>
        <v/>
      </c>
      <c r="DD1081" s="65"/>
      <c r="DE1081" s="65"/>
      <c r="DF1081" s="51"/>
      <c r="DG1081" s="51"/>
      <c r="DH1081" s="51"/>
      <c r="DI1081" s="69" t="str">
        <f t="shared" si="74"/>
        <v/>
      </c>
      <c r="DJ1081" s="70"/>
      <c r="DK1081" s="70"/>
      <c r="DL1081" s="51"/>
      <c r="DM1081" s="51"/>
      <c r="DN1081" s="51"/>
      <c r="DO1081" s="69" t="str">
        <f t="shared" si="79"/>
        <v/>
      </c>
      <c r="DP1081" s="51"/>
      <c r="DQ1081" s="51"/>
      <c r="DR1081" s="51"/>
      <c r="DS1081" s="51"/>
      <c r="DT1081" s="51"/>
      <c r="DU1081" s="181"/>
    </row>
    <row r="1082" spans="1:125" ht="15" x14ac:dyDescent="0.25">
      <c r="A1082" s="50">
        <v>2014</v>
      </c>
      <c r="B1082" s="51" t="s">
        <v>1158</v>
      </c>
      <c r="C1082" s="50" t="s">
        <v>1159</v>
      </c>
      <c r="D1082" s="53" t="s">
        <v>166</v>
      </c>
      <c r="E1082" s="50" t="s">
        <v>364</v>
      </c>
      <c r="F1082" s="220">
        <v>5663</v>
      </c>
      <c r="G1082" s="220" t="s">
        <v>364</v>
      </c>
      <c r="H1082" s="220">
        <v>26375</v>
      </c>
      <c r="I1082" s="61">
        <v>183382</v>
      </c>
      <c r="J1082" s="50"/>
      <c r="K1082" s="50" t="s">
        <v>2032</v>
      </c>
      <c r="L1082" s="58" t="s">
        <v>2032</v>
      </c>
      <c r="M1082" s="58" t="s">
        <v>2032</v>
      </c>
      <c r="N1082" s="58" t="s">
        <v>2032</v>
      </c>
      <c r="O1082" s="58" t="s">
        <v>2032</v>
      </c>
      <c r="P1082" s="59"/>
      <c r="Q1082" s="60">
        <v>124682</v>
      </c>
      <c r="R1082" s="60">
        <v>0</v>
      </c>
      <c r="S1082" s="60">
        <v>4964</v>
      </c>
      <c r="T1082" s="60">
        <v>53736</v>
      </c>
      <c r="U1082" s="60">
        <v>0</v>
      </c>
      <c r="V1082" s="79"/>
      <c r="W1082" s="90">
        <f t="shared" si="6033"/>
        <v>183382</v>
      </c>
      <c r="X1082" s="101">
        <v>0</v>
      </c>
      <c r="Y1082" s="50" t="s">
        <v>167</v>
      </c>
      <c r="Z1082" s="50" t="s">
        <v>166</v>
      </c>
      <c r="AA1082" s="51" t="str">
        <f t="shared" ref="AA1082:AA1085" si="7668">IF(A1082 =2014,IF(Y1082 ="",F1082,""),"")</f>
        <v/>
      </c>
      <c r="AB1082" s="68" t="str">
        <f t="shared" ref="AB1082:AB1085" si="7669">IF(A1082 =2014,IF(Y1082 ="",I1082,""),"")</f>
        <v/>
      </c>
      <c r="AC1082" s="68" t="str">
        <f t="shared" ref="AC1082:AC1085" si="7670">IF(A1082 =2014,IF(Y1082 ="",Q1082,""),"")</f>
        <v/>
      </c>
      <c r="AD1082" s="68" t="str">
        <f t="shared" ref="AD1082:AD1085" si="7671">IF(A1082 =2014,IF(Y1082 ="",R1082,""),"")</f>
        <v/>
      </c>
      <c r="AE1082" s="68" t="str">
        <f t="shared" ref="AE1082:AE1085" si="7672">IF(A1082 =2014,IF(Y1082 ="",S1082,""),"")</f>
        <v/>
      </c>
      <c r="AF1082" s="68" t="str">
        <f t="shared" ref="AF1082:AF1085" si="7673">IF(A1082 =2014,IF(Y1082 ="",T1082+U1082,""),"")</f>
        <v/>
      </c>
      <c r="AG1082" s="67" t="str">
        <f t="shared" si="7"/>
        <v/>
      </c>
      <c r="AH1082" s="51"/>
      <c r="AI1082" s="51" t="str">
        <f t="shared" si="8"/>
        <v/>
      </c>
      <c r="AJ1082" s="68" t="str">
        <f t="shared" si="9"/>
        <v/>
      </c>
      <c r="AK1082" s="68" t="str">
        <f t="shared" si="10"/>
        <v/>
      </c>
      <c r="AL1082" s="68" t="str">
        <f t="shared" si="11"/>
        <v/>
      </c>
      <c r="AM1082" s="68" t="str">
        <f t="shared" si="12"/>
        <v/>
      </c>
      <c r="AN1082" s="68" t="str">
        <f t="shared" si="13"/>
        <v/>
      </c>
      <c r="AO1082" s="67" t="str">
        <f t="shared" si="14"/>
        <v/>
      </c>
      <c r="AP1082" s="51"/>
      <c r="AQ1082" s="51" t="str">
        <f t="shared" si="15"/>
        <v/>
      </c>
      <c r="AR1082" s="68" t="str">
        <f t="shared" si="16"/>
        <v/>
      </c>
      <c r="AS1082" s="68" t="str">
        <f t="shared" si="17"/>
        <v/>
      </c>
      <c r="AT1082" s="68" t="str">
        <f t="shared" si="18"/>
        <v/>
      </c>
      <c r="AU1082" s="68" t="str">
        <f t="shared" si="19"/>
        <v/>
      </c>
      <c r="AV1082" s="68" t="str">
        <f t="shared" si="20"/>
        <v/>
      </c>
      <c r="AW1082" s="67" t="str">
        <f t="shared" si="21"/>
        <v/>
      </c>
      <c r="AX1082" s="51"/>
      <c r="AY1082" s="51" t="str">
        <f t="shared" si="22"/>
        <v/>
      </c>
      <c r="AZ1082" s="68" t="str">
        <f t="shared" si="23"/>
        <v/>
      </c>
      <c r="BA1082" s="68" t="str">
        <f t="shared" si="24"/>
        <v/>
      </c>
      <c r="BB1082" s="68" t="str">
        <f t="shared" si="25"/>
        <v/>
      </c>
      <c r="BC1082" s="68" t="str">
        <f t="shared" si="26"/>
        <v/>
      </c>
      <c r="BD1082" s="68" t="str">
        <f t="shared" si="27"/>
        <v/>
      </c>
      <c r="BE1082" s="68" t="str">
        <f t="shared" si="28"/>
        <v/>
      </c>
      <c r="BF1082" s="51"/>
      <c r="BG1082" s="69" t="str">
        <f t="shared" si="29"/>
        <v/>
      </c>
      <c r="BH1082" s="67" t="str">
        <f t="shared" si="30"/>
        <v/>
      </c>
      <c r="BI1082" s="67" t="str">
        <f t="shared" si="31"/>
        <v/>
      </c>
      <c r="BJ1082" s="67" t="str">
        <f t="shared" si="32"/>
        <v/>
      </c>
      <c r="BK1082" s="67" t="str">
        <f t="shared" si="33"/>
        <v/>
      </c>
      <c r="BL1082" s="67" t="str">
        <f t="shared" si="34"/>
        <v/>
      </c>
      <c r="BM1082" s="65" t="str">
        <f t="shared" si="35"/>
        <v/>
      </c>
      <c r="BN1082" s="70"/>
      <c r="BO1082" s="71">
        <f t="shared" ref="BO1082:BO1085" si="7674">IF(A1082 =2014,F1082,"")</f>
        <v>5663</v>
      </c>
      <c r="BP1082" s="51" t="str">
        <f t="shared" ref="BP1082:BP1085" si="7675">IF(A1082 =2015,F1082,"")</f>
        <v/>
      </c>
      <c r="BQ1082" s="51" t="str">
        <f t="shared" ref="BQ1082:BQ1085" si="7676">IF(A1082 =2016,F1082,"")</f>
        <v/>
      </c>
      <c r="BR1082" s="51" t="str">
        <f t="shared" ref="BR1082:BR1085" si="7677">IF(A1082 =2017,F1082,"")</f>
        <v/>
      </c>
      <c r="BS1082" s="69" t="str">
        <f t="shared" si="2920"/>
        <v/>
      </c>
      <c r="BT1082" s="70"/>
      <c r="BU1082" s="65">
        <f t="shared" ref="BU1082:BU1085" si="7678">IF(A1082 =2014,I1082,"")</f>
        <v>183382</v>
      </c>
      <c r="BV1082" s="68" t="str">
        <f t="shared" ref="BV1082:BV1085" si="7679">IF(A1082 =2015,I1082,"")</f>
        <v/>
      </c>
      <c r="BW1082" s="68" t="str">
        <f t="shared" ref="BW1082:BW1085" si="7680">IF(A1082 =2016,I1082,"")</f>
        <v/>
      </c>
      <c r="BX1082" s="68" t="str">
        <f t="shared" ref="BX1082:BX1085" si="7681">IF(A1082 =2017,I1082,"")</f>
        <v/>
      </c>
      <c r="BY1082" s="67" t="str">
        <f t="shared" si="44"/>
        <v/>
      </c>
      <c r="BZ1082" s="65"/>
      <c r="CA1082" s="65">
        <f t="shared" si="45"/>
        <v>0</v>
      </c>
      <c r="CB1082" s="67" t="str">
        <f t="shared" si="46"/>
        <v/>
      </c>
      <c r="CC1082" s="67" t="str">
        <f t="shared" si="47"/>
        <v/>
      </c>
      <c r="CD1082" s="67" t="str">
        <f t="shared" si="48"/>
        <v/>
      </c>
      <c r="CE1082" s="67" t="str">
        <f t="shared" si="49"/>
        <v/>
      </c>
      <c r="CF1082" s="65"/>
      <c r="CG1082" s="65">
        <f t="shared" ref="CG1082:CG1085" si="7682">IF(A1082 =2014,Q1082+R1082+S1082+T1082+U1082,"")</f>
        <v>183382</v>
      </c>
      <c r="CH1082" s="68" t="str">
        <f t="shared" ref="CH1082:CH1085" si="7683">IF(A1082 =2015,Q1082+R1082+S1082+T1082+U1082,"")</f>
        <v/>
      </c>
      <c r="CI1082" s="68" t="str">
        <f t="shared" ref="CI1082:CI1085" si="7684">IF(A1082 =2016,Q1082+R1082+S1082+T1082+U1082,"")</f>
        <v/>
      </c>
      <c r="CJ1082" s="68" t="str">
        <f t="shared" ref="CJ1082:CJ1085" si="7685">IF(A1082 =2017,Q1082+R1082+S1082+T1082+U1082,"")</f>
        <v/>
      </c>
      <c r="CK1082" s="67" t="str">
        <f t="shared" si="54"/>
        <v/>
      </c>
      <c r="CL1082" s="65"/>
      <c r="CM1082" s="65">
        <f t="shared" ref="CM1082:CM1085" si="7686">IF(A1082 =2014,Q1082,"")</f>
        <v>124682</v>
      </c>
      <c r="CN1082" s="68" t="str">
        <f t="shared" ref="CN1082:CN1085" si="7687">IF(A1082 =2015,Q1082,"")</f>
        <v/>
      </c>
      <c r="CO1082" s="68" t="str">
        <f t="shared" ref="CO1082:CO1085" si="7688">IF(A1082 =2016,Q1082,"")</f>
        <v/>
      </c>
      <c r="CP1082" s="68" t="str">
        <f t="shared" ref="CP1082:CP1085" si="7689">IF(A1082 =2017,Q1082,"")</f>
        <v/>
      </c>
      <c r="CQ1082" s="67" t="str">
        <f t="shared" si="59"/>
        <v/>
      </c>
      <c r="CR1082" s="65"/>
      <c r="CS1082" s="65">
        <f t="shared" ref="CS1082:CS1085" si="7690">IF(A1082 =2014,R1082,"")</f>
        <v>0</v>
      </c>
      <c r="CT1082" s="68" t="str">
        <f t="shared" ref="CT1082:CT1085" si="7691">IF(A1082 =2015,R1082,"")</f>
        <v/>
      </c>
      <c r="CU1082" s="68" t="str">
        <f t="shared" ref="CU1082:CU1085" si="7692">IF(A1082 =2016,R1082,"")</f>
        <v/>
      </c>
      <c r="CV1082" s="68" t="str">
        <f t="shared" ref="CV1082:CV1085" si="7693">IF(A1082 =2017,R1082,"")</f>
        <v/>
      </c>
      <c r="CW1082" s="67" t="str">
        <f t="shared" si="64"/>
        <v/>
      </c>
      <c r="CX1082" s="65"/>
      <c r="CY1082" s="65">
        <f t="shared" ref="CY1082:CY1085" si="7694">IF(A1082 =2014,S1082,"")</f>
        <v>4964</v>
      </c>
      <c r="CZ1082" s="68" t="str">
        <f t="shared" ref="CZ1082:CZ1085" si="7695">IF(A1082 =2015,S1082,"")</f>
        <v/>
      </c>
      <c r="DA1082" s="68" t="str">
        <f t="shared" ref="DA1082:DA1085" si="7696">IF(A1082 =2016,S1082,"")</f>
        <v/>
      </c>
      <c r="DB1082" s="68" t="str">
        <f t="shared" ref="DB1082:DB1085" si="7697">IF(A1082 =2017,S1082,"")</f>
        <v/>
      </c>
      <c r="DC1082" s="67" t="str">
        <f t="shared" si="69"/>
        <v/>
      </c>
      <c r="DD1082" s="65"/>
      <c r="DE1082" s="65">
        <f t="shared" ref="DE1082:DE1085" si="7698">IF(A1082 =2014,T1082,"")</f>
        <v>53736</v>
      </c>
      <c r="DF1082" s="51" t="str">
        <f t="shared" ref="DF1082:DF1085" si="7699">IF(A1082 =2015,T1082,"")</f>
        <v/>
      </c>
      <c r="DG1082" s="51" t="str">
        <f t="shared" ref="DG1082:DG1085" si="7700">IF(A1082 =2016,T1082,"")</f>
        <v/>
      </c>
      <c r="DH1082" s="51" t="str">
        <f t="shared" ref="DH1082:DH1085" si="7701">IF(A1082 =2017,T1082,"")</f>
        <v/>
      </c>
      <c r="DI1082" s="69" t="str">
        <f t="shared" si="74"/>
        <v/>
      </c>
      <c r="DJ1082" s="70"/>
      <c r="DK1082" s="65">
        <f t="shared" ref="DK1082:DK1085" si="7702">IF(A1082 =2014,U1082,"")</f>
        <v>0</v>
      </c>
      <c r="DL1082" s="51" t="str">
        <f t="shared" ref="DL1082:DL1085" si="7703">IF(A1082 =2015,U1082,"")</f>
        <v/>
      </c>
      <c r="DM1082" s="51" t="str">
        <f t="shared" ref="DM1082:DM1085" si="7704">IF(A1082 =2016,U1082,"")</f>
        <v/>
      </c>
      <c r="DN1082" s="51" t="str">
        <f t="shared" ref="DN1082:DN1085" si="7705">IF(A1082 =2017,U1082,"")</f>
        <v/>
      </c>
      <c r="DO1082" s="69" t="str">
        <f t="shared" si="79"/>
        <v/>
      </c>
      <c r="DP1082" s="51"/>
      <c r="DQ1082" s="51"/>
      <c r="DR1082" s="51"/>
      <c r="DS1082" s="51"/>
      <c r="DT1082" s="51"/>
      <c r="DU1082" s="181"/>
    </row>
    <row r="1083" spans="1:125" ht="15" x14ac:dyDescent="0.25">
      <c r="A1083" s="50">
        <v>2015</v>
      </c>
      <c r="B1083" s="51" t="s">
        <v>1158</v>
      </c>
      <c r="C1083" s="50" t="s">
        <v>1159</v>
      </c>
      <c r="D1083" s="53" t="s">
        <v>166</v>
      </c>
      <c r="E1083" s="50" t="s">
        <v>364</v>
      </c>
      <c r="F1083" s="220">
        <v>7058</v>
      </c>
      <c r="G1083" s="220" t="s">
        <v>364</v>
      </c>
      <c r="H1083" s="220">
        <v>27027</v>
      </c>
      <c r="I1083" s="61">
        <v>197247</v>
      </c>
      <c r="J1083" s="50"/>
      <c r="K1083" s="50" t="s">
        <v>2032</v>
      </c>
      <c r="L1083" s="58" t="s">
        <v>2032</v>
      </c>
      <c r="M1083" s="58" t="s">
        <v>2032</v>
      </c>
      <c r="N1083" s="58" t="s">
        <v>2032</v>
      </c>
      <c r="O1083" s="58" t="s">
        <v>2032</v>
      </c>
      <c r="P1083" s="59"/>
      <c r="Q1083" s="60">
        <v>139207</v>
      </c>
      <c r="R1083" s="60">
        <v>0</v>
      </c>
      <c r="S1083" s="60">
        <v>5737</v>
      </c>
      <c r="T1083" s="60">
        <v>52303</v>
      </c>
      <c r="U1083" s="60">
        <v>0</v>
      </c>
      <c r="V1083" s="79"/>
      <c r="W1083" s="90">
        <f t="shared" si="6033"/>
        <v>197247</v>
      </c>
      <c r="X1083" s="101">
        <v>0</v>
      </c>
      <c r="Y1083" s="50" t="s">
        <v>167</v>
      </c>
      <c r="Z1083" s="50" t="s">
        <v>166</v>
      </c>
      <c r="AA1083" s="51" t="str">
        <f t="shared" si="7668"/>
        <v/>
      </c>
      <c r="AB1083" s="68" t="str">
        <f t="shared" si="7669"/>
        <v/>
      </c>
      <c r="AC1083" s="68" t="str">
        <f t="shared" si="7670"/>
        <v/>
      </c>
      <c r="AD1083" s="68" t="str">
        <f t="shared" si="7671"/>
        <v/>
      </c>
      <c r="AE1083" s="68" t="str">
        <f t="shared" si="7672"/>
        <v/>
      </c>
      <c r="AF1083" s="68" t="str">
        <f t="shared" si="7673"/>
        <v/>
      </c>
      <c r="AG1083" s="67" t="str">
        <f t="shared" si="7"/>
        <v/>
      </c>
      <c r="AH1083" s="51"/>
      <c r="AI1083" s="51" t="str">
        <f t="shared" si="8"/>
        <v/>
      </c>
      <c r="AJ1083" s="68" t="str">
        <f t="shared" si="9"/>
        <v/>
      </c>
      <c r="AK1083" s="68" t="str">
        <f t="shared" si="10"/>
        <v/>
      </c>
      <c r="AL1083" s="68" t="str">
        <f t="shared" si="11"/>
        <v/>
      </c>
      <c r="AM1083" s="68" t="str">
        <f t="shared" si="12"/>
        <v/>
      </c>
      <c r="AN1083" s="68" t="str">
        <f t="shared" si="13"/>
        <v/>
      </c>
      <c r="AO1083" s="67" t="str">
        <f t="shared" si="14"/>
        <v/>
      </c>
      <c r="AP1083" s="51"/>
      <c r="AQ1083" s="51" t="str">
        <f t="shared" si="15"/>
        <v/>
      </c>
      <c r="AR1083" s="68" t="str">
        <f t="shared" si="16"/>
        <v/>
      </c>
      <c r="AS1083" s="68" t="str">
        <f t="shared" si="17"/>
        <v/>
      </c>
      <c r="AT1083" s="68" t="str">
        <f t="shared" si="18"/>
        <v/>
      </c>
      <c r="AU1083" s="68" t="str">
        <f t="shared" si="19"/>
        <v/>
      </c>
      <c r="AV1083" s="68" t="str">
        <f t="shared" si="20"/>
        <v/>
      </c>
      <c r="AW1083" s="67" t="str">
        <f t="shared" si="21"/>
        <v/>
      </c>
      <c r="AX1083" s="51"/>
      <c r="AY1083" s="51" t="str">
        <f t="shared" si="22"/>
        <v/>
      </c>
      <c r="AZ1083" s="68" t="str">
        <f t="shared" si="23"/>
        <v/>
      </c>
      <c r="BA1083" s="68" t="str">
        <f t="shared" si="24"/>
        <v/>
      </c>
      <c r="BB1083" s="68" t="str">
        <f t="shared" si="25"/>
        <v/>
      </c>
      <c r="BC1083" s="68" t="str">
        <f t="shared" si="26"/>
        <v/>
      </c>
      <c r="BD1083" s="68" t="str">
        <f t="shared" si="27"/>
        <v/>
      </c>
      <c r="BE1083" s="68" t="str">
        <f t="shared" si="28"/>
        <v/>
      </c>
      <c r="BF1083" s="51"/>
      <c r="BG1083" s="69" t="str">
        <f t="shared" si="29"/>
        <v/>
      </c>
      <c r="BH1083" s="67" t="str">
        <f t="shared" si="30"/>
        <v/>
      </c>
      <c r="BI1083" s="67" t="str">
        <f t="shared" si="31"/>
        <v/>
      </c>
      <c r="BJ1083" s="67" t="str">
        <f t="shared" si="32"/>
        <v/>
      </c>
      <c r="BK1083" s="67" t="str">
        <f t="shared" si="33"/>
        <v/>
      </c>
      <c r="BL1083" s="67" t="str">
        <f t="shared" si="34"/>
        <v/>
      </c>
      <c r="BM1083" s="65" t="str">
        <f t="shared" si="35"/>
        <v/>
      </c>
      <c r="BN1083" s="51"/>
      <c r="BO1083" s="51" t="str">
        <f t="shared" si="7674"/>
        <v/>
      </c>
      <c r="BP1083" s="71">
        <f t="shared" si="7675"/>
        <v>7058</v>
      </c>
      <c r="BQ1083" s="51" t="str">
        <f t="shared" si="7676"/>
        <v/>
      </c>
      <c r="BR1083" s="51" t="str">
        <f t="shared" si="7677"/>
        <v/>
      </c>
      <c r="BS1083" s="69" t="str">
        <f t="shared" si="2920"/>
        <v/>
      </c>
      <c r="BT1083" s="51"/>
      <c r="BU1083" s="68" t="str">
        <f t="shared" si="7678"/>
        <v/>
      </c>
      <c r="BV1083" s="65">
        <f t="shared" si="7679"/>
        <v>197247</v>
      </c>
      <c r="BW1083" s="68" t="str">
        <f t="shared" si="7680"/>
        <v/>
      </c>
      <c r="BX1083" s="68" t="str">
        <f t="shared" si="7681"/>
        <v/>
      </c>
      <c r="BY1083" s="67" t="str">
        <f t="shared" si="44"/>
        <v/>
      </c>
      <c r="BZ1083" s="68"/>
      <c r="CA1083" s="65" t="str">
        <f t="shared" si="45"/>
        <v/>
      </c>
      <c r="CB1083" s="67">
        <f t="shared" si="46"/>
        <v>0</v>
      </c>
      <c r="CC1083" s="67" t="str">
        <f t="shared" si="47"/>
        <v/>
      </c>
      <c r="CD1083" s="67" t="str">
        <f t="shared" si="48"/>
        <v/>
      </c>
      <c r="CE1083" s="67" t="str">
        <f t="shared" si="49"/>
        <v/>
      </c>
      <c r="CF1083" s="68"/>
      <c r="CG1083" s="68" t="str">
        <f t="shared" si="7682"/>
        <v/>
      </c>
      <c r="CH1083" s="65">
        <f t="shared" si="7683"/>
        <v>197247</v>
      </c>
      <c r="CI1083" s="68" t="str">
        <f t="shared" si="7684"/>
        <v/>
      </c>
      <c r="CJ1083" s="68" t="str">
        <f t="shared" si="7685"/>
        <v/>
      </c>
      <c r="CK1083" s="67" t="str">
        <f t="shared" si="54"/>
        <v/>
      </c>
      <c r="CL1083" s="68"/>
      <c r="CM1083" s="68" t="str">
        <f t="shared" si="7686"/>
        <v/>
      </c>
      <c r="CN1083" s="65">
        <f t="shared" si="7687"/>
        <v>139207</v>
      </c>
      <c r="CO1083" s="68" t="str">
        <f t="shared" si="7688"/>
        <v/>
      </c>
      <c r="CP1083" s="68" t="str">
        <f t="shared" si="7689"/>
        <v/>
      </c>
      <c r="CQ1083" s="67" t="str">
        <f t="shared" si="59"/>
        <v/>
      </c>
      <c r="CR1083" s="68"/>
      <c r="CS1083" s="68" t="str">
        <f t="shared" si="7690"/>
        <v/>
      </c>
      <c r="CT1083" s="65">
        <f t="shared" si="7691"/>
        <v>0</v>
      </c>
      <c r="CU1083" s="68" t="str">
        <f t="shared" si="7692"/>
        <v/>
      </c>
      <c r="CV1083" s="68" t="str">
        <f t="shared" si="7693"/>
        <v/>
      </c>
      <c r="CW1083" s="67" t="str">
        <f t="shared" si="64"/>
        <v/>
      </c>
      <c r="CX1083" s="68"/>
      <c r="CY1083" s="68" t="str">
        <f t="shared" si="7694"/>
        <v/>
      </c>
      <c r="CZ1083" s="65">
        <f t="shared" si="7695"/>
        <v>5737</v>
      </c>
      <c r="DA1083" s="68" t="str">
        <f t="shared" si="7696"/>
        <v/>
      </c>
      <c r="DB1083" s="68" t="str">
        <f t="shared" si="7697"/>
        <v/>
      </c>
      <c r="DC1083" s="67" t="str">
        <f t="shared" si="69"/>
        <v/>
      </c>
      <c r="DD1083" s="68"/>
      <c r="DE1083" s="68" t="str">
        <f t="shared" si="7698"/>
        <v/>
      </c>
      <c r="DF1083" s="65">
        <f t="shared" si="7699"/>
        <v>52303</v>
      </c>
      <c r="DG1083" s="51" t="str">
        <f t="shared" si="7700"/>
        <v/>
      </c>
      <c r="DH1083" s="51" t="str">
        <f t="shared" si="7701"/>
        <v/>
      </c>
      <c r="DI1083" s="69" t="str">
        <f t="shared" si="74"/>
        <v/>
      </c>
      <c r="DJ1083" s="51"/>
      <c r="DK1083" s="51" t="str">
        <f t="shared" si="7702"/>
        <v/>
      </c>
      <c r="DL1083" s="65">
        <f t="shared" si="7703"/>
        <v>0</v>
      </c>
      <c r="DM1083" s="51" t="str">
        <f t="shared" si="7704"/>
        <v/>
      </c>
      <c r="DN1083" s="51" t="str">
        <f t="shared" si="7705"/>
        <v/>
      </c>
      <c r="DO1083" s="69" t="str">
        <f t="shared" si="79"/>
        <v/>
      </c>
      <c r="DP1083" s="51"/>
      <c r="DQ1083" s="51"/>
      <c r="DR1083" s="51"/>
      <c r="DS1083" s="51"/>
      <c r="DT1083" s="51"/>
      <c r="DU1083" s="181"/>
    </row>
    <row r="1084" spans="1:125" ht="15" x14ac:dyDescent="0.25">
      <c r="A1084" s="50">
        <v>2016</v>
      </c>
      <c r="B1084" s="51" t="s">
        <v>1158</v>
      </c>
      <c r="C1084" s="50" t="s">
        <v>1159</v>
      </c>
      <c r="D1084" s="53" t="s">
        <v>166</v>
      </c>
      <c r="E1084" s="50" t="s">
        <v>364</v>
      </c>
      <c r="F1084" s="220">
        <v>5243</v>
      </c>
      <c r="G1084" s="220" t="s">
        <v>364</v>
      </c>
      <c r="H1084" s="220">
        <v>24999</v>
      </c>
      <c r="I1084" s="61">
        <v>203452</v>
      </c>
      <c r="J1084" s="50"/>
      <c r="K1084" s="50" t="s">
        <v>2032</v>
      </c>
      <c r="L1084" s="58" t="s">
        <v>2032</v>
      </c>
      <c r="M1084" s="58" t="s">
        <v>2032</v>
      </c>
      <c r="N1084" s="58" t="s">
        <v>2032</v>
      </c>
      <c r="O1084" s="58" t="s">
        <v>2032</v>
      </c>
      <c r="P1084" s="59"/>
      <c r="Q1084" s="60">
        <v>154773</v>
      </c>
      <c r="R1084" s="60">
        <v>0</v>
      </c>
      <c r="S1084" s="60">
        <v>4783</v>
      </c>
      <c r="T1084" s="60">
        <v>43887</v>
      </c>
      <c r="U1084" s="60">
        <v>9</v>
      </c>
      <c r="V1084" s="79"/>
      <c r="W1084" s="90">
        <f t="shared" si="6033"/>
        <v>203452</v>
      </c>
      <c r="X1084" s="101">
        <v>0</v>
      </c>
      <c r="Y1084" s="50" t="s">
        <v>167</v>
      </c>
      <c r="Z1084" s="50" t="s">
        <v>166</v>
      </c>
      <c r="AA1084" s="51" t="str">
        <f t="shared" si="7668"/>
        <v/>
      </c>
      <c r="AB1084" s="68" t="str">
        <f t="shared" si="7669"/>
        <v/>
      </c>
      <c r="AC1084" s="68" t="str">
        <f t="shared" si="7670"/>
        <v/>
      </c>
      <c r="AD1084" s="68" t="str">
        <f t="shared" si="7671"/>
        <v/>
      </c>
      <c r="AE1084" s="68" t="str">
        <f t="shared" si="7672"/>
        <v/>
      </c>
      <c r="AF1084" s="68" t="str">
        <f t="shared" si="7673"/>
        <v/>
      </c>
      <c r="AG1084" s="67" t="str">
        <f t="shared" si="7"/>
        <v/>
      </c>
      <c r="AH1084" s="51"/>
      <c r="AI1084" s="51" t="str">
        <f t="shared" si="8"/>
        <v/>
      </c>
      <c r="AJ1084" s="68" t="str">
        <f t="shared" si="9"/>
        <v/>
      </c>
      <c r="AK1084" s="68" t="str">
        <f t="shared" si="10"/>
        <v/>
      </c>
      <c r="AL1084" s="68" t="str">
        <f t="shared" si="11"/>
        <v/>
      </c>
      <c r="AM1084" s="68" t="str">
        <f t="shared" si="12"/>
        <v/>
      </c>
      <c r="AN1084" s="68" t="str">
        <f t="shared" si="13"/>
        <v/>
      </c>
      <c r="AO1084" s="67" t="str">
        <f t="shared" si="14"/>
        <v/>
      </c>
      <c r="AP1084" s="51"/>
      <c r="AQ1084" s="51" t="str">
        <f t="shared" si="15"/>
        <v/>
      </c>
      <c r="AR1084" s="68" t="str">
        <f t="shared" si="16"/>
        <v/>
      </c>
      <c r="AS1084" s="68" t="str">
        <f t="shared" si="17"/>
        <v/>
      </c>
      <c r="AT1084" s="68" t="str">
        <f t="shared" si="18"/>
        <v/>
      </c>
      <c r="AU1084" s="68" t="str">
        <f t="shared" si="19"/>
        <v/>
      </c>
      <c r="AV1084" s="68" t="str">
        <f t="shared" si="20"/>
        <v/>
      </c>
      <c r="AW1084" s="67" t="str">
        <f t="shared" si="21"/>
        <v/>
      </c>
      <c r="AX1084" s="51"/>
      <c r="AY1084" s="51" t="str">
        <f t="shared" si="22"/>
        <v/>
      </c>
      <c r="AZ1084" s="68" t="str">
        <f t="shared" si="23"/>
        <v/>
      </c>
      <c r="BA1084" s="68" t="str">
        <f t="shared" si="24"/>
        <v/>
      </c>
      <c r="BB1084" s="68" t="str">
        <f t="shared" si="25"/>
        <v/>
      </c>
      <c r="BC1084" s="68" t="str">
        <f t="shared" si="26"/>
        <v/>
      </c>
      <c r="BD1084" s="68" t="str">
        <f t="shared" si="27"/>
        <v/>
      </c>
      <c r="BE1084" s="68" t="str">
        <f t="shared" si="28"/>
        <v/>
      </c>
      <c r="BF1084" s="51"/>
      <c r="BG1084" s="69" t="str">
        <f t="shared" si="29"/>
        <v/>
      </c>
      <c r="BH1084" s="67" t="str">
        <f t="shared" si="30"/>
        <v/>
      </c>
      <c r="BI1084" s="67" t="str">
        <f t="shared" si="31"/>
        <v/>
      </c>
      <c r="BJ1084" s="67" t="str">
        <f t="shared" si="32"/>
        <v/>
      </c>
      <c r="BK1084" s="67" t="str">
        <f t="shared" si="33"/>
        <v/>
      </c>
      <c r="BL1084" s="67" t="str">
        <f t="shared" si="34"/>
        <v/>
      </c>
      <c r="BM1084" s="65" t="str">
        <f t="shared" si="35"/>
        <v/>
      </c>
      <c r="BN1084" s="51"/>
      <c r="BO1084" s="51" t="str">
        <f t="shared" si="7674"/>
        <v/>
      </c>
      <c r="BP1084" s="51" t="str">
        <f t="shared" si="7675"/>
        <v/>
      </c>
      <c r="BQ1084" s="71">
        <f t="shared" si="7676"/>
        <v>5243</v>
      </c>
      <c r="BR1084" s="51" t="str">
        <f t="shared" si="7677"/>
        <v/>
      </c>
      <c r="BS1084" s="69" t="str">
        <f t="shared" si="2920"/>
        <v/>
      </c>
      <c r="BT1084" s="51"/>
      <c r="BU1084" s="68" t="str">
        <f t="shared" si="7678"/>
        <v/>
      </c>
      <c r="BV1084" s="68" t="str">
        <f t="shared" si="7679"/>
        <v/>
      </c>
      <c r="BW1084" s="65">
        <f t="shared" si="7680"/>
        <v>203452</v>
      </c>
      <c r="BX1084" s="68" t="str">
        <f t="shared" si="7681"/>
        <v/>
      </c>
      <c r="BY1084" s="67" t="str">
        <f t="shared" si="44"/>
        <v/>
      </c>
      <c r="BZ1084" s="68"/>
      <c r="CA1084" s="65" t="str">
        <f t="shared" si="45"/>
        <v/>
      </c>
      <c r="CB1084" s="67" t="str">
        <f t="shared" si="46"/>
        <v/>
      </c>
      <c r="CC1084" s="67">
        <f t="shared" si="47"/>
        <v>0</v>
      </c>
      <c r="CD1084" s="67" t="str">
        <f t="shared" si="48"/>
        <v/>
      </c>
      <c r="CE1084" s="67" t="str">
        <f t="shared" si="49"/>
        <v/>
      </c>
      <c r="CF1084" s="68"/>
      <c r="CG1084" s="68" t="str">
        <f t="shared" si="7682"/>
        <v/>
      </c>
      <c r="CH1084" s="68" t="str">
        <f t="shared" si="7683"/>
        <v/>
      </c>
      <c r="CI1084" s="65">
        <f t="shared" si="7684"/>
        <v>203452</v>
      </c>
      <c r="CJ1084" s="68" t="str">
        <f t="shared" si="7685"/>
        <v/>
      </c>
      <c r="CK1084" s="67" t="str">
        <f t="shared" si="54"/>
        <v/>
      </c>
      <c r="CL1084" s="68"/>
      <c r="CM1084" s="68" t="str">
        <f t="shared" si="7686"/>
        <v/>
      </c>
      <c r="CN1084" s="68" t="str">
        <f t="shared" si="7687"/>
        <v/>
      </c>
      <c r="CO1084" s="65">
        <f t="shared" si="7688"/>
        <v>154773</v>
      </c>
      <c r="CP1084" s="68" t="str">
        <f t="shared" si="7689"/>
        <v/>
      </c>
      <c r="CQ1084" s="67" t="str">
        <f t="shared" si="59"/>
        <v/>
      </c>
      <c r="CR1084" s="68"/>
      <c r="CS1084" s="68" t="str">
        <f t="shared" si="7690"/>
        <v/>
      </c>
      <c r="CT1084" s="68" t="str">
        <f t="shared" si="7691"/>
        <v/>
      </c>
      <c r="CU1084" s="65">
        <f t="shared" si="7692"/>
        <v>0</v>
      </c>
      <c r="CV1084" s="68" t="str">
        <f t="shared" si="7693"/>
        <v/>
      </c>
      <c r="CW1084" s="67" t="str">
        <f t="shared" si="64"/>
        <v/>
      </c>
      <c r="CX1084" s="68"/>
      <c r="CY1084" s="68" t="str">
        <f t="shared" si="7694"/>
        <v/>
      </c>
      <c r="CZ1084" s="68" t="str">
        <f t="shared" si="7695"/>
        <v/>
      </c>
      <c r="DA1084" s="65">
        <f t="shared" si="7696"/>
        <v>4783</v>
      </c>
      <c r="DB1084" s="68" t="str">
        <f t="shared" si="7697"/>
        <v/>
      </c>
      <c r="DC1084" s="67" t="str">
        <f t="shared" si="69"/>
        <v/>
      </c>
      <c r="DD1084" s="68"/>
      <c r="DE1084" s="68" t="str">
        <f t="shared" si="7698"/>
        <v/>
      </c>
      <c r="DF1084" s="51" t="str">
        <f t="shared" si="7699"/>
        <v/>
      </c>
      <c r="DG1084" s="65">
        <f t="shared" si="7700"/>
        <v>43887</v>
      </c>
      <c r="DH1084" s="51" t="str">
        <f t="shared" si="7701"/>
        <v/>
      </c>
      <c r="DI1084" s="69" t="str">
        <f t="shared" si="74"/>
        <v/>
      </c>
      <c r="DJ1084" s="51"/>
      <c r="DK1084" s="51" t="str">
        <f t="shared" si="7702"/>
        <v/>
      </c>
      <c r="DL1084" s="51" t="str">
        <f t="shared" si="7703"/>
        <v/>
      </c>
      <c r="DM1084" s="65">
        <f t="shared" si="7704"/>
        <v>9</v>
      </c>
      <c r="DN1084" s="51" t="str">
        <f t="shared" si="7705"/>
        <v/>
      </c>
      <c r="DO1084" s="69" t="str">
        <f t="shared" si="79"/>
        <v/>
      </c>
      <c r="DP1084" s="51"/>
      <c r="DQ1084" s="51"/>
      <c r="DR1084" s="51"/>
      <c r="DS1084" s="51"/>
      <c r="DT1084" s="51"/>
      <c r="DU1084" s="181"/>
    </row>
    <row r="1085" spans="1:125" ht="15" x14ac:dyDescent="0.25">
      <c r="A1085" s="50">
        <v>2017</v>
      </c>
      <c r="B1085" s="51" t="s">
        <v>1158</v>
      </c>
      <c r="C1085" s="50" t="s">
        <v>1159</v>
      </c>
      <c r="D1085" s="53" t="s">
        <v>166</v>
      </c>
      <c r="E1085" s="50" t="s">
        <v>364</v>
      </c>
      <c r="F1085" s="220">
        <v>4637</v>
      </c>
      <c r="G1085" s="220" t="s">
        <v>364</v>
      </c>
      <c r="H1085" s="220">
        <v>22921</v>
      </c>
      <c r="I1085" s="61">
        <v>216608</v>
      </c>
      <c r="J1085" s="50"/>
      <c r="K1085" s="50" t="s">
        <v>2032</v>
      </c>
      <c r="L1085" s="58" t="s">
        <v>2032</v>
      </c>
      <c r="M1085" s="58" t="s">
        <v>2032</v>
      </c>
      <c r="N1085" s="58" t="s">
        <v>2032</v>
      </c>
      <c r="O1085" s="58" t="s">
        <v>2032</v>
      </c>
      <c r="P1085" s="59"/>
      <c r="Q1085" s="60">
        <v>171259</v>
      </c>
      <c r="R1085" s="60">
        <v>0</v>
      </c>
      <c r="S1085" s="60">
        <v>5068</v>
      </c>
      <c r="T1085" s="60">
        <v>40281</v>
      </c>
      <c r="U1085" s="60">
        <v>0</v>
      </c>
      <c r="V1085" s="79"/>
      <c r="W1085" s="90">
        <f t="shared" si="6033"/>
        <v>216608</v>
      </c>
      <c r="X1085" s="101">
        <v>0</v>
      </c>
      <c r="Y1085" s="50" t="s">
        <v>167</v>
      </c>
      <c r="Z1085" s="50" t="s">
        <v>166</v>
      </c>
      <c r="AA1085" s="51" t="str">
        <f t="shared" si="7668"/>
        <v/>
      </c>
      <c r="AB1085" s="68" t="str">
        <f t="shared" si="7669"/>
        <v/>
      </c>
      <c r="AC1085" s="68" t="str">
        <f t="shared" si="7670"/>
        <v/>
      </c>
      <c r="AD1085" s="68" t="str">
        <f t="shared" si="7671"/>
        <v/>
      </c>
      <c r="AE1085" s="68" t="str">
        <f t="shared" si="7672"/>
        <v/>
      </c>
      <c r="AF1085" s="68" t="str">
        <f t="shared" si="7673"/>
        <v/>
      </c>
      <c r="AG1085" s="67" t="str">
        <f t="shared" si="7"/>
        <v/>
      </c>
      <c r="AH1085" s="51"/>
      <c r="AI1085" s="51" t="str">
        <f t="shared" si="8"/>
        <v/>
      </c>
      <c r="AJ1085" s="68" t="str">
        <f t="shared" si="9"/>
        <v/>
      </c>
      <c r="AK1085" s="68" t="str">
        <f t="shared" si="10"/>
        <v/>
      </c>
      <c r="AL1085" s="68" t="str">
        <f t="shared" si="11"/>
        <v/>
      </c>
      <c r="AM1085" s="68" t="str">
        <f t="shared" si="12"/>
        <v/>
      </c>
      <c r="AN1085" s="68" t="str">
        <f t="shared" si="13"/>
        <v/>
      </c>
      <c r="AO1085" s="67" t="str">
        <f t="shared" si="14"/>
        <v/>
      </c>
      <c r="AP1085" s="51"/>
      <c r="AQ1085" s="51" t="str">
        <f t="shared" si="15"/>
        <v/>
      </c>
      <c r="AR1085" s="68" t="str">
        <f t="shared" si="16"/>
        <v/>
      </c>
      <c r="AS1085" s="68" t="str">
        <f t="shared" si="17"/>
        <v/>
      </c>
      <c r="AT1085" s="68" t="str">
        <f t="shared" si="18"/>
        <v/>
      </c>
      <c r="AU1085" s="68" t="str">
        <f t="shared" si="19"/>
        <v/>
      </c>
      <c r="AV1085" s="68" t="str">
        <f t="shared" si="20"/>
        <v/>
      </c>
      <c r="AW1085" s="67" t="str">
        <f t="shared" si="21"/>
        <v/>
      </c>
      <c r="AX1085" s="51"/>
      <c r="AY1085" s="51" t="str">
        <f t="shared" si="22"/>
        <v/>
      </c>
      <c r="AZ1085" s="68" t="str">
        <f t="shared" si="23"/>
        <v/>
      </c>
      <c r="BA1085" s="68" t="str">
        <f t="shared" si="24"/>
        <v/>
      </c>
      <c r="BB1085" s="68" t="str">
        <f t="shared" si="25"/>
        <v/>
      </c>
      <c r="BC1085" s="68" t="str">
        <f t="shared" si="26"/>
        <v/>
      </c>
      <c r="BD1085" s="68" t="str">
        <f t="shared" si="27"/>
        <v/>
      </c>
      <c r="BE1085" s="68" t="str">
        <f t="shared" si="28"/>
        <v/>
      </c>
      <c r="BF1085" s="51"/>
      <c r="BG1085" s="69" t="str">
        <f t="shared" si="29"/>
        <v/>
      </c>
      <c r="BH1085" s="67" t="str">
        <f t="shared" si="30"/>
        <v/>
      </c>
      <c r="BI1085" s="67" t="str">
        <f t="shared" si="31"/>
        <v/>
      </c>
      <c r="BJ1085" s="67" t="str">
        <f t="shared" si="32"/>
        <v/>
      </c>
      <c r="BK1085" s="67" t="str">
        <f t="shared" si="33"/>
        <v/>
      </c>
      <c r="BL1085" s="67" t="str">
        <f t="shared" si="34"/>
        <v/>
      </c>
      <c r="BM1085" s="65" t="str">
        <f t="shared" si="35"/>
        <v/>
      </c>
      <c r="BN1085" s="51"/>
      <c r="BO1085" s="51" t="str">
        <f t="shared" si="7674"/>
        <v/>
      </c>
      <c r="BP1085" s="51" t="str">
        <f t="shared" si="7675"/>
        <v/>
      </c>
      <c r="BQ1085" s="51" t="str">
        <f t="shared" si="7676"/>
        <v/>
      </c>
      <c r="BR1085" s="71">
        <f t="shared" si="7677"/>
        <v>4637</v>
      </c>
      <c r="BS1085" s="69" t="str">
        <f t="shared" si="2920"/>
        <v/>
      </c>
      <c r="BT1085" s="51"/>
      <c r="BU1085" s="68" t="str">
        <f t="shared" si="7678"/>
        <v/>
      </c>
      <c r="BV1085" s="68" t="str">
        <f t="shared" si="7679"/>
        <v/>
      </c>
      <c r="BW1085" s="68" t="str">
        <f t="shared" si="7680"/>
        <v/>
      </c>
      <c r="BX1085" s="65">
        <f t="shared" si="7681"/>
        <v>216608</v>
      </c>
      <c r="BY1085" s="67" t="str">
        <f t="shared" si="44"/>
        <v/>
      </c>
      <c r="BZ1085" s="68"/>
      <c r="CA1085" s="65" t="str">
        <f t="shared" si="45"/>
        <v/>
      </c>
      <c r="CB1085" s="67" t="str">
        <f t="shared" si="46"/>
        <v/>
      </c>
      <c r="CC1085" s="67" t="str">
        <f t="shared" si="47"/>
        <v/>
      </c>
      <c r="CD1085" s="67">
        <f t="shared" si="48"/>
        <v>0</v>
      </c>
      <c r="CE1085" s="67" t="str">
        <f t="shared" si="49"/>
        <v/>
      </c>
      <c r="CF1085" s="68"/>
      <c r="CG1085" s="68" t="str">
        <f t="shared" si="7682"/>
        <v/>
      </c>
      <c r="CH1085" s="68" t="str">
        <f t="shared" si="7683"/>
        <v/>
      </c>
      <c r="CI1085" s="68" t="str">
        <f t="shared" si="7684"/>
        <v/>
      </c>
      <c r="CJ1085" s="65">
        <f t="shared" si="7685"/>
        <v>216608</v>
      </c>
      <c r="CK1085" s="67" t="str">
        <f t="shared" si="54"/>
        <v/>
      </c>
      <c r="CL1085" s="68"/>
      <c r="CM1085" s="68" t="str">
        <f t="shared" si="7686"/>
        <v/>
      </c>
      <c r="CN1085" s="68" t="str">
        <f t="shared" si="7687"/>
        <v/>
      </c>
      <c r="CO1085" s="68" t="str">
        <f t="shared" si="7688"/>
        <v/>
      </c>
      <c r="CP1085" s="65">
        <f t="shared" si="7689"/>
        <v>171259</v>
      </c>
      <c r="CQ1085" s="67" t="str">
        <f t="shared" si="59"/>
        <v/>
      </c>
      <c r="CR1085" s="68"/>
      <c r="CS1085" s="68" t="str">
        <f t="shared" si="7690"/>
        <v/>
      </c>
      <c r="CT1085" s="68" t="str">
        <f t="shared" si="7691"/>
        <v/>
      </c>
      <c r="CU1085" s="68" t="str">
        <f t="shared" si="7692"/>
        <v/>
      </c>
      <c r="CV1085" s="65">
        <f t="shared" si="7693"/>
        <v>0</v>
      </c>
      <c r="CW1085" s="67" t="str">
        <f t="shared" si="64"/>
        <v/>
      </c>
      <c r="CX1085" s="68"/>
      <c r="CY1085" s="68" t="str">
        <f t="shared" si="7694"/>
        <v/>
      </c>
      <c r="CZ1085" s="68" t="str">
        <f t="shared" si="7695"/>
        <v/>
      </c>
      <c r="DA1085" s="68" t="str">
        <f t="shared" si="7696"/>
        <v/>
      </c>
      <c r="DB1085" s="65">
        <f t="shared" si="7697"/>
        <v>5068</v>
      </c>
      <c r="DC1085" s="67" t="str">
        <f t="shared" si="69"/>
        <v/>
      </c>
      <c r="DD1085" s="68"/>
      <c r="DE1085" s="68" t="str">
        <f t="shared" si="7698"/>
        <v/>
      </c>
      <c r="DF1085" s="51" t="str">
        <f t="shared" si="7699"/>
        <v/>
      </c>
      <c r="DG1085" s="51" t="str">
        <f t="shared" si="7700"/>
        <v/>
      </c>
      <c r="DH1085" s="65">
        <f t="shared" si="7701"/>
        <v>40281</v>
      </c>
      <c r="DI1085" s="69" t="str">
        <f t="shared" si="74"/>
        <v/>
      </c>
      <c r="DJ1085" s="51"/>
      <c r="DK1085" s="51" t="str">
        <f t="shared" si="7702"/>
        <v/>
      </c>
      <c r="DL1085" s="51" t="str">
        <f t="shared" si="7703"/>
        <v/>
      </c>
      <c r="DM1085" s="51" t="str">
        <f t="shared" si="7704"/>
        <v/>
      </c>
      <c r="DN1085" s="65">
        <f t="shared" si="7705"/>
        <v>0</v>
      </c>
      <c r="DO1085" s="69" t="str">
        <f t="shared" si="79"/>
        <v/>
      </c>
      <c r="DP1085" s="51"/>
      <c r="DQ1085" s="51"/>
      <c r="DR1085" s="51"/>
      <c r="DS1085" s="51"/>
      <c r="DT1085" s="51"/>
      <c r="DU1085" s="181"/>
    </row>
    <row r="1086" spans="1:125" ht="15" x14ac:dyDescent="0.25">
      <c r="A1086" s="56">
        <v>2018</v>
      </c>
      <c r="B1086" s="51" t="s">
        <v>1158</v>
      </c>
      <c r="C1086" s="50" t="s">
        <v>1159</v>
      </c>
      <c r="D1086" s="170" t="s">
        <v>166</v>
      </c>
      <c r="E1086" s="50" t="s">
        <v>364</v>
      </c>
      <c r="F1086" s="89">
        <v>6368</v>
      </c>
      <c r="G1086" s="89">
        <v>0</v>
      </c>
      <c r="H1086" s="89">
        <v>18331</v>
      </c>
      <c r="I1086" s="90">
        <v>262563</v>
      </c>
      <c r="J1086" s="50"/>
      <c r="K1086" s="50" t="s">
        <v>2032</v>
      </c>
      <c r="L1086" s="58"/>
      <c r="M1086" s="58"/>
      <c r="N1086" s="58"/>
      <c r="O1086" s="58"/>
      <c r="P1086" s="91"/>
      <c r="Q1086" s="92">
        <v>47638</v>
      </c>
      <c r="R1086" s="92">
        <v>169868</v>
      </c>
      <c r="S1086" s="92">
        <v>7064</v>
      </c>
      <c r="T1086" s="92">
        <v>37993</v>
      </c>
      <c r="U1086" s="94"/>
      <c r="V1086" s="94"/>
      <c r="W1086" s="90">
        <f t="shared" si="6033"/>
        <v>262563</v>
      </c>
      <c r="X1086" s="101">
        <v>0</v>
      </c>
      <c r="Y1086" s="56" t="s">
        <v>167</v>
      </c>
      <c r="Z1086" s="50"/>
      <c r="AA1086" s="51"/>
      <c r="AB1086" s="68"/>
      <c r="AC1086" s="68"/>
      <c r="AD1086" s="68"/>
      <c r="AE1086" s="68"/>
      <c r="AF1086" s="68"/>
      <c r="AG1086" s="67" t="str">
        <f t="shared" si="7"/>
        <v/>
      </c>
      <c r="AH1086" s="51"/>
      <c r="AI1086" s="51" t="str">
        <f t="shared" si="8"/>
        <v/>
      </c>
      <c r="AJ1086" s="68" t="str">
        <f t="shared" si="9"/>
        <v/>
      </c>
      <c r="AK1086" s="68" t="str">
        <f t="shared" si="10"/>
        <v/>
      </c>
      <c r="AL1086" s="68" t="str">
        <f t="shared" si="11"/>
        <v/>
      </c>
      <c r="AM1086" s="68" t="str">
        <f t="shared" si="12"/>
        <v/>
      </c>
      <c r="AN1086" s="68" t="str">
        <f t="shared" si="13"/>
        <v/>
      </c>
      <c r="AO1086" s="67" t="str">
        <f t="shared" si="14"/>
        <v/>
      </c>
      <c r="AP1086" s="51"/>
      <c r="AQ1086" s="51" t="str">
        <f t="shared" si="15"/>
        <v/>
      </c>
      <c r="AR1086" s="68" t="str">
        <f t="shared" si="16"/>
        <v/>
      </c>
      <c r="AS1086" s="68" t="str">
        <f t="shared" si="17"/>
        <v/>
      </c>
      <c r="AT1086" s="68" t="str">
        <f t="shared" si="18"/>
        <v/>
      </c>
      <c r="AU1086" s="68" t="str">
        <f t="shared" si="19"/>
        <v/>
      </c>
      <c r="AV1086" s="68" t="str">
        <f t="shared" si="20"/>
        <v/>
      </c>
      <c r="AW1086" s="67" t="str">
        <f t="shared" si="21"/>
        <v/>
      </c>
      <c r="AX1086" s="51"/>
      <c r="AY1086" s="51" t="str">
        <f t="shared" si="22"/>
        <v/>
      </c>
      <c r="AZ1086" s="68" t="str">
        <f t="shared" si="23"/>
        <v/>
      </c>
      <c r="BA1086" s="68" t="str">
        <f t="shared" si="24"/>
        <v/>
      </c>
      <c r="BB1086" s="68" t="str">
        <f t="shared" si="25"/>
        <v/>
      </c>
      <c r="BC1086" s="68" t="str">
        <f t="shared" si="26"/>
        <v/>
      </c>
      <c r="BD1086" s="68" t="str">
        <f t="shared" si="27"/>
        <v/>
      </c>
      <c r="BE1086" s="68" t="str">
        <f t="shared" si="28"/>
        <v/>
      </c>
      <c r="BF1086" s="51"/>
      <c r="BG1086" s="69" t="str">
        <f t="shared" si="29"/>
        <v/>
      </c>
      <c r="BH1086" s="67" t="str">
        <f t="shared" si="30"/>
        <v/>
      </c>
      <c r="BI1086" s="67" t="str">
        <f t="shared" si="31"/>
        <v/>
      </c>
      <c r="BJ1086" s="67" t="str">
        <f t="shared" si="32"/>
        <v/>
      </c>
      <c r="BK1086" s="67" t="str">
        <f t="shared" si="33"/>
        <v/>
      </c>
      <c r="BL1086" s="67" t="str">
        <f t="shared" si="34"/>
        <v/>
      </c>
      <c r="BM1086" s="65" t="str">
        <f t="shared" si="35"/>
        <v/>
      </c>
      <c r="BN1086" s="70"/>
      <c r="BO1086" s="70"/>
      <c r="BP1086" s="51"/>
      <c r="BQ1086" s="51"/>
      <c r="BR1086" s="51"/>
      <c r="BS1086" s="96">
        <f t="shared" si="2920"/>
        <v>6368</v>
      </c>
      <c r="BT1086" s="70"/>
      <c r="BU1086" s="65"/>
      <c r="BV1086" s="68"/>
      <c r="BW1086" s="68"/>
      <c r="BX1086" s="68"/>
      <c r="BY1086" s="67">
        <f t="shared" si="44"/>
        <v>262563</v>
      </c>
      <c r="BZ1086" s="65"/>
      <c r="CA1086" s="65" t="str">
        <f t="shared" si="45"/>
        <v/>
      </c>
      <c r="CB1086" s="67" t="str">
        <f t="shared" si="46"/>
        <v/>
      </c>
      <c r="CC1086" s="67" t="str">
        <f t="shared" si="47"/>
        <v/>
      </c>
      <c r="CD1086" s="67" t="str">
        <f t="shared" si="48"/>
        <v/>
      </c>
      <c r="CE1086" s="67">
        <f t="shared" si="49"/>
        <v>0</v>
      </c>
      <c r="CF1086" s="65"/>
      <c r="CG1086" s="65"/>
      <c r="CH1086" s="68"/>
      <c r="CI1086" s="68"/>
      <c r="CJ1086" s="68"/>
      <c r="CK1086" s="67">
        <f t="shared" si="54"/>
        <v>262563</v>
      </c>
      <c r="CL1086" s="65"/>
      <c r="CM1086" s="65"/>
      <c r="CN1086" s="68"/>
      <c r="CO1086" s="68"/>
      <c r="CP1086" s="68"/>
      <c r="CQ1086" s="67">
        <f t="shared" si="59"/>
        <v>47638</v>
      </c>
      <c r="CR1086" s="65"/>
      <c r="CS1086" s="65"/>
      <c r="CT1086" s="68"/>
      <c r="CU1086" s="68"/>
      <c r="CV1086" s="68"/>
      <c r="CW1086" s="67">
        <f t="shared" si="64"/>
        <v>169868</v>
      </c>
      <c r="CX1086" s="65"/>
      <c r="CY1086" s="65"/>
      <c r="CZ1086" s="68"/>
      <c r="DA1086" s="68"/>
      <c r="DB1086" s="68"/>
      <c r="DC1086" s="67">
        <f t="shared" si="69"/>
        <v>7064</v>
      </c>
      <c r="DD1086" s="65"/>
      <c r="DE1086" s="65"/>
      <c r="DF1086" s="51"/>
      <c r="DG1086" s="51"/>
      <c r="DH1086" s="51"/>
      <c r="DI1086" s="67">
        <f t="shared" si="74"/>
        <v>37993</v>
      </c>
      <c r="DJ1086" s="70"/>
      <c r="DK1086" s="70"/>
      <c r="DL1086" s="51"/>
      <c r="DM1086" s="51"/>
      <c r="DN1086" s="51"/>
      <c r="DO1086" s="67">
        <f t="shared" si="79"/>
        <v>47638</v>
      </c>
      <c r="DP1086" s="51"/>
      <c r="DQ1086" s="51"/>
      <c r="DR1086" s="51"/>
      <c r="DS1086" s="51"/>
      <c r="DT1086" s="51"/>
      <c r="DU1086" s="181"/>
    </row>
    <row r="1087" spans="1:125" ht="15" x14ac:dyDescent="0.25">
      <c r="A1087" s="50"/>
      <c r="B1087" s="51"/>
      <c r="C1087" s="50"/>
      <c r="D1087" s="53"/>
      <c r="E1087" s="50"/>
      <c r="F1087" s="220"/>
      <c r="G1087" s="220"/>
      <c r="H1087" s="220"/>
      <c r="I1087" s="61"/>
      <c r="J1087" s="50"/>
      <c r="K1087" s="50" t="s">
        <v>2032</v>
      </c>
      <c r="L1087" s="58"/>
      <c r="M1087" s="58"/>
      <c r="N1087" s="58"/>
      <c r="O1087" s="58"/>
      <c r="P1087" s="59"/>
      <c r="Q1087" s="60"/>
      <c r="R1087" s="60"/>
      <c r="S1087" s="60"/>
      <c r="T1087" s="60"/>
      <c r="U1087" s="60"/>
      <c r="V1087" s="79"/>
      <c r="W1087" s="90">
        <f t="shared" si="6033"/>
        <v>0</v>
      </c>
      <c r="X1087" s="101"/>
      <c r="Y1087" s="50"/>
      <c r="Z1087" s="50"/>
      <c r="AA1087" s="51"/>
      <c r="AB1087" s="68"/>
      <c r="AC1087" s="68"/>
      <c r="AD1087" s="68"/>
      <c r="AE1087" s="68"/>
      <c r="AF1087" s="68"/>
      <c r="AG1087" s="67" t="str">
        <f t="shared" si="7"/>
        <v/>
      </c>
      <c r="AH1087" s="51"/>
      <c r="AI1087" s="51" t="str">
        <f t="shared" si="8"/>
        <v/>
      </c>
      <c r="AJ1087" s="68" t="str">
        <f t="shared" si="9"/>
        <v/>
      </c>
      <c r="AK1087" s="68" t="str">
        <f t="shared" si="10"/>
        <v/>
      </c>
      <c r="AL1087" s="68" t="str">
        <f t="shared" si="11"/>
        <v/>
      </c>
      <c r="AM1087" s="68" t="str">
        <f t="shared" si="12"/>
        <v/>
      </c>
      <c r="AN1087" s="68" t="str">
        <f t="shared" si="13"/>
        <v/>
      </c>
      <c r="AO1087" s="67" t="str">
        <f t="shared" si="14"/>
        <v/>
      </c>
      <c r="AP1087" s="51"/>
      <c r="AQ1087" s="51" t="str">
        <f t="shared" si="15"/>
        <v/>
      </c>
      <c r="AR1087" s="68" t="str">
        <f t="shared" si="16"/>
        <v/>
      </c>
      <c r="AS1087" s="68" t="str">
        <f t="shared" si="17"/>
        <v/>
      </c>
      <c r="AT1087" s="68" t="str">
        <f t="shared" si="18"/>
        <v/>
      </c>
      <c r="AU1087" s="68" t="str">
        <f t="shared" si="19"/>
        <v/>
      </c>
      <c r="AV1087" s="68" t="str">
        <f t="shared" si="20"/>
        <v/>
      </c>
      <c r="AW1087" s="67" t="str">
        <f t="shared" si="21"/>
        <v/>
      </c>
      <c r="AX1087" s="51"/>
      <c r="AY1087" s="51" t="str">
        <f t="shared" si="22"/>
        <v/>
      </c>
      <c r="AZ1087" s="68" t="str">
        <f t="shared" si="23"/>
        <v/>
      </c>
      <c r="BA1087" s="68" t="str">
        <f t="shared" si="24"/>
        <v/>
      </c>
      <c r="BB1087" s="68" t="str">
        <f t="shared" si="25"/>
        <v/>
      </c>
      <c r="BC1087" s="68" t="str">
        <f t="shared" si="26"/>
        <v/>
      </c>
      <c r="BD1087" s="68" t="str">
        <f t="shared" si="27"/>
        <v/>
      </c>
      <c r="BE1087" s="68" t="str">
        <f t="shared" si="28"/>
        <v/>
      </c>
      <c r="BF1087" s="51"/>
      <c r="BG1087" s="69" t="str">
        <f t="shared" si="29"/>
        <v/>
      </c>
      <c r="BH1087" s="67" t="str">
        <f t="shared" si="30"/>
        <v/>
      </c>
      <c r="BI1087" s="67" t="str">
        <f t="shared" si="31"/>
        <v/>
      </c>
      <c r="BJ1087" s="67" t="str">
        <f t="shared" si="32"/>
        <v/>
      </c>
      <c r="BK1087" s="67" t="str">
        <f t="shared" si="33"/>
        <v/>
      </c>
      <c r="BL1087" s="67" t="str">
        <f t="shared" si="34"/>
        <v/>
      </c>
      <c r="BM1087" s="65" t="str">
        <f t="shared" si="35"/>
        <v/>
      </c>
      <c r="BN1087" s="70"/>
      <c r="BO1087" s="70"/>
      <c r="BP1087" s="51"/>
      <c r="BQ1087" s="51"/>
      <c r="BR1087" s="51"/>
      <c r="BS1087" s="69" t="str">
        <f t="shared" si="2920"/>
        <v/>
      </c>
      <c r="BT1087" s="70"/>
      <c r="BU1087" s="65"/>
      <c r="BV1087" s="68"/>
      <c r="BW1087" s="68"/>
      <c r="BX1087" s="68"/>
      <c r="BY1087" s="67" t="str">
        <f t="shared" si="44"/>
        <v/>
      </c>
      <c r="BZ1087" s="65"/>
      <c r="CA1087" s="65" t="str">
        <f t="shared" si="45"/>
        <v/>
      </c>
      <c r="CB1087" s="67" t="str">
        <f t="shared" si="46"/>
        <v/>
      </c>
      <c r="CC1087" s="67" t="str">
        <f t="shared" si="47"/>
        <v/>
      </c>
      <c r="CD1087" s="67" t="str">
        <f t="shared" si="48"/>
        <v/>
      </c>
      <c r="CE1087" s="67" t="str">
        <f t="shared" si="49"/>
        <v/>
      </c>
      <c r="CF1087" s="65"/>
      <c r="CG1087" s="65"/>
      <c r="CH1087" s="68"/>
      <c r="CI1087" s="68"/>
      <c r="CJ1087" s="68"/>
      <c r="CK1087" s="67" t="str">
        <f t="shared" si="54"/>
        <v/>
      </c>
      <c r="CL1087" s="65"/>
      <c r="CM1087" s="65"/>
      <c r="CN1087" s="68"/>
      <c r="CO1087" s="68"/>
      <c r="CP1087" s="68"/>
      <c r="CQ1087" s="67" t="str">
        <f t="shared" si="59"/>
        <v/>
      </c>
      <c r="CR1087" s="65"/>
      <c r="CS1087" s="65"/>
      <c r="CT1087" s="68"/>
      <c r="CU1087" s="68"/>
      <c r="CV1087" s="68"/>
      <c r="CW1087" s="67" t="str">
        <f t="shared" si="64"/>
        <v/>
      </c>
      <c r="CX1087" s="65"/>
      <c r="CY1087" s="65"/>
      <c r="CZ1087" s="68"/>
      <c r="DA1087" s="68"/>
      <c r="DB1087" s="68"/>
      <c r="DC1087" s="67" t="str">
        <f t="shared" si="69"/>
        <v/>
      </c>
      <c r="DD1087" s="65"/>
      <c r="DE1087" s="65"/>
      <c r="DF1087" s="51"/>
      <c r="DG1087" s="51"/>
      <c r="DH1087" s="51"/>
      <c r="DI1087" s="69" t="str">
        <f t="shared" si="74"/>
        <v/>
      </c>
      <c r="DJ1087" s="70"/>
      <c r="DK1087" s="70"/>
      <c r="DL1087" s="51"/>
      <c r="DM1087" s="51"/>
      <c r="DN1087" s="51"/>
      <c r="DO1087" s="69" t="str">
        <f t="shared" si="79"/>
        <v/>
      </c>
      <c r="DP1087" s="51"/>
      <c r="DQ1087" s="51"/>
      <c r="DR1087" s="51"/>
      <c r="DS1087" s="51"/>
      <c r="DT1087" s="51"/>
      <c r="DU1087" s="181"/>
    </row>
    <row r="1088" spans="1:125" ht="15" x14ac:dyDescent="0.25">
      <c r="A1088" s="50">
        <v>2014</v>
      </c>
      <c r="B1088" s="51" t="s">
        <v>963</v>
      </c>
      <c r="C1088" s="50" t="s">
        <v>964</v>
      </c>
      <c r="D1088" s="53" t="s">
        <v>297</v>
      </c>
      <c r="E1088" s="50" t="s">
        <v>364</v>
      </c>
      <c r="F1088" s="220">
        <v>3325</v>
      </c>
      <c r="G1088" s="220" t="s">
        <v>364</v>
      </c>
      <c r="H1088" s="220">
        <v>38490</v>
      </c>
      <c r="I1088" s="61">
        <v>162851</v>
      </c>
      <c r="J1088" s="50"/>
      <c r="K1088" s="50" t="s">
        <v>2032</v>
      </c>
      <c r="L1088" s="58" t="s">
        <v>2032</v>
      </c>
      <c r="M1088" s="58" t="s">
        <v>2032</v>
      </c>
      <c r="N1088" s="58" t="s">
        <v>2032</v>
      </c>
      <c r="O1088" s="58" t="s">
        <v>2032</v>
      </c>
      <c r="P1088" s="59"/>
      <c r="Q1088" s="60">
        <v>35000</v>
      </c>
      <c r="R1088" s="60">
        <v>71990</v>
      </c>
      <c r="S1088" s="60">
        <v>5566</v>
      </c>
      <c r="T1088" s="60">
        <v>50289</v>
      </c>
      <c r="U1088" s="60">
        <v>6</v>
      </c>
      <c r="V1088" s="79"/>
      <c r="W1088" s="90">
        <f t="shared" si="6033"/>
        <v>162851</v>
      </c>
      <c r="X1088" s="101">
        <v>103858</v>
      </c>
      <c r="Y1088" s="50" t="s">
        <v>167</v>
      </c>
      <c r="Z1088" s="50" t="s">
        <v>297</v>
      </c>
      <c r="AA1088" s="51" t="str">
        <f t="shared" ref="AA1088:AA1091" si="7706">IF(A1088 =2014,IF(Y1088 ="",F1088,""),"")</f>
        <v/>
      </c>
      <c r="AB1088" s="68" t="str">
        <f t="shared" ref="AB1088:AB1091" si="7707">IF(A1088 =2014,IF(Y1088 ="",I1088,""),"")</f>
        <v/>
      </c>
      <c r="AC1088" s="68" t="str">
        <f t="shared" ref="AC1088:AC1091" si="7708">IF(A1088 =2014,IF(Y1088 ="",Q1088,""),"")</f>
        <v/>
      </c>
      <c r="AD1088" s="68" t="str">
        <f t="shared" ref="AD1088:AD1091" si="7709">IF(A1088 =2014,IF(Y1088 ="",R1088,""),"")</f>
        <v/>
      </c>
      <c r="AE1088" s="68" t="str">
        <f t="shared" ref="AE1088:AE1091" si="7710">IF(A1088 =2014,IF(Y1088 ="",S1088,""),"")</f>
        <v/>
      </c>
      <c r="AF1088" s="68" t="str">
        <f t="shared" ref="AF1088:AF1091" si="7711">IF(A1088 =2014,IF(Y1088 ="",T1088+U1088,""),"")</f>
        <v/>
      </c>
      <c r="AG1088" s="67" t="str">
        <f t="shared" si="7"/>
        <v/>
      </c>
      <c r="AH1088" s="51"/>
      <c r="AI1088" s="51" t="str">
        <f t="shared" si="8"/>
        <v/>
      </c>
      <c r="AJ1088" s="68" t="str">
        <f t="shared" si="9"/>
        <v/>
      </c>
      <c r="AK1088" s="68" t="str">
        <f t="shared" si="10"/>
        <v/>
      </c>
      <c r="AL1088" s="68" t="str">
        <f t="shared" si="11"/>
        <v/>
      </c>
      <c r="AM1088" s="68" t="str">
        <f t="shared" si="12"/>
        <v/>
      </c>
      <c r="AN1088" s="68" t="str">
        <f t="shared" si="13"/>
        <v/>
      </c>
      <c r="AO1088" s="67" t="str">
        <f t="shared" si="14"/>
        <v/>
      </c>
      <c r="AP1088" s="51"/>
      <c r="AQ1088" s="51" t="str">
        <f t="shared" si="15"/>
        <v/>
      </c>
      <c r="AR1088" s="68" t="str">
        <f t="shared" si="16"/>
        <v/>
      </c>
      <c r="AS1088" s="68" t="str">
        <f t="shared" si="17"/>
        <v/>
      </c>
      <c r="AT1088" s="68" t="str">
        <f t="shared" si="18"/>
        <v/>
      </c>
      <c r="AU1088" s="68" t="str">
        <f t="shared" si="19"/>
        <v/>
      </c>
      <c r="AV1088" s="68" t="str">
        <f t="shared" si="20"/>
        <v/>
      </c>
      <c r="AW1088" s="67" t="str">
        <f t="shared" si="21"/>
        <v/>
      </c>
      <c r="AX1088" s="51"/>
      <c r="AY1088" s="51" t="str">
        <f t="shared" si="22"/>
        <v/>
      </c>
      <c r="AZ1088" s="68" t="str">
        <f t="shared" si="23"/>
        <v/>
      </c>
      <c r="BA1088" s="68" t="str">
        <f t="shared" si="24"/>
        <v/>
      </c>
      <c r="BB1088" s="68" t="str">
        <f t="shared" si="25"/>
        <v/>
      </c>
      <c r="BC1088" s="68" t="str">
        <f t="shared" si="26"/>
        <v/>
      </c>
      <c r="BD1088" s="68" t="str">
        <f t="shared" si="27"/>
        <v/>
      </c>
      <c r="BE1088" s="68" t="str">
        <f t="shared" si="28"/>
        <v/>
      </c>
      <c r="BF1088" s="51"/>
      <c r="BG1088" s="69" t="str">
        <f t="shared" si="29"/>
        <v/>
      </c>
      <c r="BH1088" s="67" t="str">
        <f t="shared" si="30"/>
        <v/>
      </c>
      <c r="BI1088" s="67" t="str">
        <f t="shared" si="31"/>
        <v/>
      </c>
      <c r="BJ1088" s="67" t="str">
        <f t="shared" si="32"/>
        <v/>
      </c>
      <c r="BK1088" s="67" t="str">
        <f t="shared" si="33"/>
        <v/>
      </c>
      <c r="BL1088" s="67" t="str">
        <f t="shared" si="34"/>
        <v/>
      </c>
      <c r="BM1088" s="65" t="str">
        <f t="shared" si="35"/>
        <v/>
      </c>
      <c r="BN1088" s="70"/>
      <c r="BO1088" s="71">
        <f t="shared" ref="BO1088:BO1091" si="7712">IF(A1088 =2014,F1088,"")</f>
        <v>3325</v>
      </c>
      <c r="BP1088" s="51" t="str">
        <f t="shared" ref="BP1088:BP1091" si="7713">IF(A1088 =2015,F1088,"")</f>
        <v/>
      </c>
      <c r="BQ1088" s="51" t="str">
        <f t="shared" ref="BQ1088:BQ1091" si="7714">IF(A1088 =2016,F1088,"")</f>
        <v/>
      </c>
      <c r="BR1088" s="51" t="str">
        <f t="shared" ref="BR1088:BR1091" si="7715">IF(A1088 =2017,F1088,"")</f>
        <v/>
      </c>
      <c r="BS1088" s="69" t="str">
        <f t="shared" si="2920"/>
        <v/>
      </c>
      <c r="BT1088" s="70"/>
      <c r="BU1088" s="65">
        <f t="shared" ref="BU1088:BU1091" si="7716">IF(A1088 =2014,I1088,"")</f>
        <v>162851</v>
      </c>
      <c r="BV1088" s="68" t="str">
        <f t="shared" ref="BV1088:BV1091" si="7717">IF(A1088 =2015,I1088,"")</f>
        <v/>
      </c>
      <c r="BW1088" s="68" t="str">
        <f t="shared" ref="BW1088:BW1091" si="7718">IF(A1088 =2016,I1088,"")</f>
        <v/>
      </c>
      <c r="BX1088" s="68" t="str">
        <f t="shared" ref="BX1088:BX1091" si="7719">IF(A1088 =2017,I1088,"")</f>
        <v/>
      </c>
      <c r="BY1088" s="67" t="str">
        <f t="shared" si="44"/>
        <v/>
      </c>
      <c r="BZ1088" s="65"/>
      <c r="CA1088" s="65">
        <f t="shared" si="45"/>
        <v>103858</v>
      </c>
      <c r="CB1088" s="67" t="str">
        <f t="shared" si="46"/>
        <v/>
      </c>
      <c r="CC1088" s="67" t="str">
        <f t="shared" si="47"/>
        <v/>
      </c>
      <c r="CD1088" s="67" t="str">
        <f t="shared" si="48"/>
        <v/>
      </c>
      <c r="CE1088" s="67" t="str">
        <f t="shared" si="49"/>
        <v/>
      </c>
      <c r="CF1088" s="65"/>
      <c r="CG1088" s="65">
        <f t="shared" ref="CG1088:CG1091" si="7720">IF(A1088 =2014,Q1088+R1088+S1088+T1088+U1088,"")</f>
        <v>162851</v>
      </c>
      <c r="CH1088" s="68" t="str">
        <f t="shared" ref="CH1088:CH1091" si="7721">IF(A1088 =2015,Q1088+R1088+S1088+T1088+U1088,"")</f>
        <v/>
      </c>
      <c r="CI1088" s="68" t="str">
        <f t="shared" ref="CI1088:CI1091" si="7722">IF(A1088 =2016,Q1088+R1088+S1088+T1088+U1088,"")</f>
        <v/>
      </c>
      <c r="CJ1088" s="68" t="str">
        <f t="shared" ref="CJ1088:CJ1091" si="7723">IF(A1088 =2017,Q1088+R1088+S1088+T1088+U1088,"")</f>
        <v/>
      </c>
      <c r="CK1088" s="67" t="str">
        <f t="shared" si="54"/>
        <v/>
      </c>
      <c r="CL1088" s="65"/>
      <c r="CM1088" s="65">
        <f t="shared" ref="CM1088:CM1091" si="7724">IF(A1088 =2014,Q1088,"")</f>
        <v>35000</v>
      </c>
      <c r="CN1088" s="68" t="str">
        <f t="shared" ref="CN1088:CN1091" si="7725">IF(A1088 =2015,Q1088,"")</f>
        <v/>
      </c>
      <c r="CO1088" s="68" t="str">
        <f t="shared" ref="CO1088:CO1091" si="7726">IF(A1088 =2016,Q1088,"")</f>
        <v/>
      </c>
      <c r="CP1088" s="68" t="str">
        <f t="shared" ref="CP1088:CP1091" si="7727">IF(A1088 =2017,Q1088,"")</f>
        <v/>
      </c>
      <c r="CQ1088" s="67" t="str">
        <f t="shared" si="59"/>
        <v/>
      </c>
      <c r="CR1088" s="65"/>
      <c r="CS1088" s="65">
        <f t="shared" ref="CS1088:CS1091" si="7728">IF(A1088 =2014,R1088,"")</f>
        <v>71990</v>
      </c>
      <c r="CT1088" s="68" t="str">
        <f t="shared" ref="CT1088:CT1091" si="7729">IF(A1088 =2015,R1088,"")</f>
        <v/>
      </c>
      <c r="CU1088" s="68" t="str">
        <f t="shared" ref="CU1088:CU1091" si="7730">IF(A1088 =2016,R1088,"")</f>
        <v/>
      </c>
      <c r="CV1088" s="68" t="str">
        <f t="shared" ref="CV1088:CV1091" si="7731">IF(A1088 =2017,R1088,"")</f>
        <v/>
      </c>
      <c r="CW1088" s="67" t="str">
        <f t="shared" si="64"/>
        <v/>
      </c>
      <c r="CX1088" s="65"/>
      <c r="CY1088" s="65">
        <f t="shared" ref="CY1088:CY1091" si="7732">IF(A1088 =2014,S1088,"")</f>
        <v>5566</v>
      </c>
      <c r="CZ1088" s="68" t="str">
        <f t="shared" ref="CZ1088:CZ1091" si="7733">IF(A1088 =2015,S1088,"")</f>
        <v/>
      </c>
      <c r="DA1088" s="68" t="str">
        <f t="shared" ref="DA1088:DA1091" si="7734">IF(A1088 =2016,S1088,"")</f>
        <v/>
      </c>
      <c r="DB1088" s="68" t="str">
        <f t="shared" ref="DB1088:DB1091" si="7735">IF(A1088 =2017,S1088,"")</f>
        <v/>
      </c>
      <c r="DC1088" s="67" t="str">
        <f t="shared" si="69"/>
        <v/>
      </c>
      <c r="DD1088" s="65"/>
      <c r="DE1088" s="65">
        <f t="shared" ref="DE1088:DE1091" si="7736">IF(A1088 =2014,T1088,"")</f>
        <v>50289</v>
      </c>
      <c r="DF1088" s="51" t="str">
        <f t="shared" ref="DF1088:DF1091" si="7737">IF(A1088 =2015,T1088,"")</f>
        <v/>
      </c>
      <c r="DG1088" s="51" t="str">
        <f t="shared" ref="DG1088:DG1091" si="7738">IF(A1088 =2016,T1088,"")</f>
        <v/>
      </c>
      <c r="DH1088" s="51" t="str">
        <f t="shared" ref="DH1088:DH1091" si="7739">IF(A1088 =2017,T1088,"")</f>
        <v/>
      </c>
      <c r="DI1088" s="69" t="str">
        <f t="shared" si="74"/>
        <v/>
      </c>
      <c r="DJ1088" s="70"/>
      <c r="DK1088" s="65">
        <f t="shared" ref="DK1088:DK1091" si="7740">IF(A1088 =2014,U1088,"")</f>
        <v>6</v>
      </c>
      <c r="DL1088" s="51" t="str">
        <f t="shared" ref="DL1088:DL1091" si="7741">IF(A1088 =2015,U1088,"")</f>
        <v/>
      </c>
      <c r="DM1088" s="51" t="str">
        <f t="shared" ref="DM1088:DM1091" si="7742">IF(A1088 =2016,U1088,"")</f>
        <v/>
      </c>
      <c r="DN1088" s="51" t="str">
        <f t="shared" ref="DN1088:DN1091" si="7743">IF(A1088 =2017,U1088,"")</f>
        <v/>
      </c>
      <c r="DO1088" s="69" t="str">
        <f t="shared" si="79"/>
        <v/>
      </c>
      <c r="DP1088" s="51"/>
      <c r="DQ1088" s="51"/>
      <c r="DR1088" s="51"/>
      <c r="DS1088" s="51"/>
      <c r="DT1088" s="51"/>
      <c r="DU1088" s="181"/>
    </row>
    <row r="1089" spans="1:125" ht="15" x14ac:dyDescent="0.25">
      <c r="A1089" s="50">
        <v>2015</v>
      </c>
      <c r="B1089" s="51" t="s">
        <v>963</v>
      </c>
      <c r="C1089" s="50" t="s">
        <v>964</v>
      </c>
      <c r="D1089" s="53" t="s">
        <v>297</v>
      </c>
      <c r="E1089" s="50" t="s">
        <v>364</v>
      </c>
      <c r="F1089" s="220">
        <v>2232</v>
      </c>
      <c r="G1089" s="220" t="s">
        <v>364</v>
      </c>
      <c r="H1089" s="220">
        <v>39197</v>
      </c>
      <c r="I1089" s="61">
        <v>222271</v>
      </c>
      <c r="J1089" s="50"/>
      <c r="K1089" s="50" t="s">
        <v>2032</v>
      </c>
      <c r="L1089" s="58" t="s">
        <v>2032</v>
      </c>
      <c r="M1089" s="58" t="s">
        <v>2032</v>
      </c>
      <c r="N1089" s="58" t="s">
        <v>2032</v>
      </c>
      <c r="O1089" s="58" t="s">
        <v>2032</v>
      </c>
      <c r="P1089" s="59"/>
      <c r="Q1089" s="60">
        <v>24337</v>
      </c>
      <c r="R1089" s="60">
        <v>96208</v>
      </c>
      <c r="S1089" s="60">
        <v>4862</v>
      </c>
      <c r="T1089" s="60">
        <v>42120</v>
      </c>
      <c r="U1089" s="60">
        <v>67</v>
      </c>
      <c r="V1089" s="79"/>
      <c r="W1089" s="90">
        <f t="shared" si="6033"/>
        <v>167594</v>
      </c>
      <c r="X1089" s="101">
        <v>0</v>
      </c>
      <c r="Y1089" s="50" t="s">
        <v>167</v>
      </c>
      <c r="Z1089" s="50" t="s">
        <v>297</v>
      </c>
      <c r="AA1089" s="51" t="str">
        <f t="shared" si="7706"/>
        <v/>
      </c>
      <c r="AB1089" s="68" t="str">
        <f t="shared" si="7707"/>
        <v/>
      </c>
      <c r="AC1089" s="68" t="str">
        <f t="shared" si="7708"/>
        <v/>
      </c>
      <c r="AD1089" s="68" t="str">
        <f t="shared" si="7709"/>
        <v/>
      </c>
      <c r="AE1089" s="68" t="str">
        <f t="shared" si="7710"/>
        <v/>
      </c>
      <c r="AF1089" s="68" t="str">
        <f t="shared" si="7711"/>
        <v/>
      </c>
      <c r="AG1089" s="67" t="str">
        <f t="shared" si="7"/>
        <v/>
      </c>
      <c r="AH1089" s="51"/>
      <c r="AI1089" s="51" t="str">
        <f t="shared" si="8"/>
        <v/>
      </c>
      <c r="AJ1089" s="68" t="str">
        <f t="shared" si="9"/>
        <v/>
      </c>
      <c r="AK1089" s="68" t="str">
        <f t="shared" si="10"/>
        <v/>
      </c>
      <c r="AL1089" s="68" t="str">
        <f t="shared" si="11"/>
        <v/>
      </c>
      <c r="AM1089" s="68" t="str">
        <f t="shared" si="12"/>
        <v/>
      </c>
      <c r="AN1089" s="68" t="str">
        <f t="shared" si="13"/>
        <v/>
      </c>
      <c r="AO1089" s="67" t="str">
        <f t="shared" si="14"/>
        <v/>
      </c>
      <c r="AP1089" s="51"/>
      <c r="AQ1089" s="51" t="str">
        <f t="shared" si="15"/>
        <v/>
      </c>
      <c r="AR1089" s="68" t="str">
        <f t="shared" si="16"/>
        <v/>
      </c>
      <c r="AS1089" s="68" t="str">
        <f t="shared" si="17"/>
        <v/>
      </c>
      <c r="AT1089" s="68" t="str">
        <f t="shared" si="18"/>
        <v/>
      </c>
      <c r="AU1089" s="68" t="str">
        <f t="shared" si="19"/>
        <v/>
      </c>
      <c r="AV1089" s="68" t="str">
        <f t="shared" si="20"/>
        <v/>
      </c>
      <c r="AW1089" s="67" t="str">
        <f t="shared" si="21"/>
        <v/>
      </c>
      <c r="AX1089" s="51"/>
      <c r="AY1089" s="51" t="str">
        <f t="shared" si="22"/>
        <v/>
      </c>
      <c r="AZ1089" s="68" t="str">
        <f t="shared" si="23"/>
        <v/>
      </c>
      <c r="BA1089" s="68" t="str">
        <f t="shared" si="24"/>
        <v/>
      </c>
      <c r="BB1089" s="68" t="str">
        <f t="shared" si="25"/>
        <v/>
      </c>
      <c r="BC1089" s="68" t="str">
        <f t="shared" si="26"/>
        <v/>
      </c>
      <c r="BD1089" s="68" t="str">
        <f t="shared" si="27"/>
        <v/>
      </c>
      <c r="BE1089" s="68" t="str">
        <f t="shared" si="28"/>
        <v/>
      </c>
      <c r="BF1089" s="51"/>
      <c r="BG1089" s="69" t="str">
        <f t="shared" si="29"/>
        <v/>
      </c>
      <c r="BH1089" s="67" t="str">
        <f t="shared" si="30"/>
        <v/>
      </c>
      <c r="BI1089" s="67" t="str">
        <f t="shared" si="31"/>
        <v/>
      </c>
      <c r="BJ1089" s="67" t="str">
        <f t="shared" si="32"/>
        <v/>
      </c>
      <c r="BK1089" s="67" t="str">
        <f t="shared" si="33"/>
        <v/>
      </c>
      <c r="BL1089" s="67" t="str">
        <f t="shared" si="34"/>
        <v/>
      </c>
      <c r="BM1089" s="65" t="str">
        <f t="shared" si="35"/>
        <v/>
      </c>
      <c r="BN1089" s="51"/>
      <c r="BO1089" s="51" t="str">
        <f t="shared" si="7712"/>
        <v/>
      </c>
      <c r="BP1089" s="71">
        <f t="shared" si="7713"/>
        <v>2232</v>
      </c>
      <c r="BQ1089" s="51" t="str">
        <f t="shared" si="7714"/>
        <v/>
      </c>
      <c r="BR1089" s="51" t="str">
        <f t="shared" si="7715"/>
        <v/>
      </c>
      <c r="BS1089" s="69" t="str">
        <f t="shared" si="2920"/>
        <v/>
      </c>
      <c r="BT1089" s="51"/>
      <c r="BU1089" s="68" t="str">
        <f t="shared" si="7716"/>
        <v/>
      </c>
      <c r="BV1089" s="65">
        <f t="shared" si="7717"/>
        <v>222271</v>
      </c>
      <c r="BW1089" s="68" t="str">
        <f t="shared" si="7718"/>
        <v/>
      </c>
      <c r="BX1089" s="68" t="str">
        <f t="shared" si="7719"/>
        <v/>
      </c>
      <c r="BY1089" s="67" t="str">
        <f t="shared" si="44"/>
        <v/>
      </c>
      <c r="BZ1089" s="68"/>
      <c r="CA1089" s="65" t="str">
        <f t="shared" si="45"/>
        <v/>
      </c>
      <c r="CB1089" s="67">
        <f t="shared" si="46"/>
        <v>0</v>
      </c>
      <c r="CC1089" s="67" t="str">
        <f t="shared" si="47"/>
        <v/>
      </c>
      <c r="CD1089" s="67" t="str">
        <f t="shared" si="48"/>
        <v/>
      </c>
      <c r="CE1089" s="67" t="str">
        <f t="shared" si="49"/>
        <v/>
      </c>
      <c r="CF1089" s="68"/>
      <c r="CG1089" s="68" t="str">
        <f t="shared" si="7720"/>
        <v/>
      </c>
      <c r="CH1089" s="65">
        <f t="shared" si="7721"/>
        <v>167594</v>
      </c>
      <c r="CI1089" s="68" t="str">
        <f t="shared" si="7722"/>
        <v/>
      </c>
      <c r="CJ1089" s="68" t="str">
        <f t="shared" si="7723"/>
        <v/>
      </c>
      <c r="CK1089" s="67" t="str">
        <f t="shared" si="54"/>
        <v/>
      </c>
      <c r="CL1089" s="68"/>
      <c r="CM1089" s="68" t="str">
        <f t="shared" si="7724"/>
        <v/>
      </c>
      <c r="CN1089" s="65">
        <f t="shared" si="7725"/>
        <v>24337</v>
      </c>
      <c r="CO1089" s="68" t="str">
        <f t="shared" si="7726"/>
        <v/>
      </c>
      <c r="CP1089" s="68" t="str">
        <f t="shared" si="7727"/>
        <v/>
      </c>
      <c r="CQ1089" s="67" t="str">
        <f t="shared" si="59"/>
        <v/>
      </c>
      <c r="CR1089" s="68"/>
      <c r="CS1089" s="68" t="str">
        <f t="shared" si="7728"/>
        <v/>
      </c>
      <c r="CT1089" s="65">
        <f t="shared" si="7729"/>
        <v>96208</v>
      </c>
      <c r="CU1089" s="68" t="str">
        <f t="shared" si="7730"/>
        <v/>
      </c>
      <c r="CV1089" s="68" t="str">
        <f t="shared" si="7731"/>
        <v/>
      </c>
      <c r="CW1089" s="67" t="str">
        <f t="shared" si="64"/>
        <v/>
      </c>
      <c r="CX1089" s="68"/>
      <c r="CY1089" s="68" t="str">
        <f t="shared" si="7732"/>
        <v/>
      </c>
      <c r="CZ1089" s="65">
        <f t="shared" si="7733"/>
        <v>4862</v>
      </c>
      <c r="DA1089" s="68" t="str">
        <f t="shared" si="7734"/>
        <v/>
      </c>
      <c r="DB1089" s="68" t="str">
        <f t="shared" si="7735"/>
        <v/>
      </c>
      <c r="DC1089" s="67" t="str">
        <f t="shared" si="69"/>
        <v/>
      </c>
      <c r="DD1089" s="68"/>
      <c r="DE1089" s="68" t="str">
        <f t="shared" si="7736"/>
        <v/>
      </c>
      <c r="DF1089" s="65">
        <f t="shared" si="7737"/>
        <v>42120</v>
      </c>
      <c r="DG1089" s="51" t="str">
        <f t="shared" si="7738"/>
        <v/>
      </c>
      <c r="DH1089" s="51" t="str">
        <f t="shared" si="7739"/>
        <v/>
      </c>
      <c r="DI1089" s="69" t="str">
        <f t="shared" si="74"/>
        <v/>
      </c>
      <c r="DJ1089" s="51"/>
      <c r="DK1089" s="51" t="str">
        <f t="shared" si="7740"/>
        <v/>
      </c>
      <c r="DL1089" s="65">
        <f t="shared" si="7741"/>
        <v>67</v>
      </c>
      <c r="DM1089" s="51" t="str">
        <f t="shared" si="7742"/>
        <v/>
      </c>
      <c r="DN1089" s="51" t="str">
        <f t="shared" si="7743"/>
        <v/>
      </c>
      <c r="DO1089" s="69" t="str">
        <f t="shared" si="79"/>
        <v/>
      </c>
      <c r="DP1089" s="51"/>
      <c r="DQ1089" s="51"/>
      <c r="DR1089" s="51"/>
      <c r="DS1089" s="51"/>
      <c r="DT1089" s="51"/>
      <c r="DU1089" s="181"/>
    </row>
    <row r="1090" spans="1:125" ht="15" x14ac:dyDescent="0.25">
      <c r="A1090" s="50">
        <v>2016</v>
      </c>
      <c r="B1090" s="51" t="s">
        <v>963</v>
      </c>
      <c r="C1090" s="50" t="s">
        <v>964</v>
      </c>
      <c r="D1090" s="53" t="s">
        <v>297</v>
      </c>
      <c r="E1090" s="50" t="s">
        <v>364</v>
      </c>
      <c r="F1090" s="220">
        <v>2126</v>
      </c>
      <c r="G1090" s="220" t="s">
        <v>364</v>
      </c>
      <c r="H1090" s="220">
        <v>23458</v>
      </c>
      <c r="I1090" s="61">
        <v>120904</v>
      </c>
      <c r="J1090" s="50"/>
      <c r="K1090" s="50" t="s">
        <v>2032</v>
      </c>
      <c r="L1090" s="58" t="s">
        <v>2032</v>
      </c>
      <c r="M1090" s="58" t="s">
        <v>2032</v>
      </c>
      <c r="N1090" s="58" t="s">
        <v>2032</v>
      </c>
      <c r="O1090" s="58" t="s">
        <v>2032</v>
      </c>
      <c r="P1090" s="59"/>
      <c r="Q1090" s="60">
        <v>18446</v>
      </c>
      <c r="R1090" s="60">
        <v>58690</v>
      </c>
      <c r="S1090" s="60">
        <v>4242</v>
      </c>
      <c r="T1090" s="60">
        <v>39276</v>
      </c>
      <c r="U1090" s="60">
        <v>250</v>
      </c>
      <c r="V1090" s="79"/>
      <c r="W1090" s="90">
        <f t="shared" si="6033"/>
        <v>120904</v>
      </c>
      <c r="X1090" s="101">
        <v>0</v>
      </c>
      <c r="Y1090" s="50" t="s">
        <v>167</v>
      </c>
      <c r="Z1090" s="50" t="s">
        <v>297</v>
      </c>
      <c r="AA1090" s="51" t="str">
        <f t="shared" si="7706"/>
        <v/>
      </c>
      <c r="AB1090" s="68" t="str">
        <f t="shared" si="7707"/>
        <v/>
      </c>
      <c r="AC1090" s="68" t="str">
        <f t="shared" si="7708"/>
        <v/>
      </c>
      <c r="AD1090" s="68" t="str">
        <f t="shared" si="7709"/>
        <v/>
      </c>
      <c r="AE1090" s="68" t="str">
        <f t="shared" si="7710"/>
        <v/>
      </c>
      <c r="AF1090" s="68" t="str">
        <f t="shared" si="7711"/>
        <v/>
      </c>
      <c r="AG1090" s="67" t="str">
        <f t="shared" si="7"/>
        <v/>
      </c>
      <c r="AH1090" s="51"/>
      <c r="AI1090" s="51" t="str">
        <f t="shared" si="8"/>
        <v/>
      </c>
      <c r="AJ1090" s="68" t="str">
        <f t="shared" si="9"/>
        <v/>
      </c>
      <c r="AK1090" s="68" t="str">
        <f t="shared" si="10"/>
        <v/>
      </c>
      <c r="AL1090" s="68" t="str">
        <f t="shared" si="11"/>
        <v/>
      </c>
      <c r="AM1090" s="68" t="str">
        <f t="shared" si="12"/>
        <v/>
      </c>
      <c r="AN1090" s="68" t="str">
        <f t="shared" si="13"/>
        <v/>
      </c>
      <c r="AO1090" s="67" t="str">
        <f t="shared" si="14"/>
        <v/>
      </c>
      <c r="AP1090" s="51"/>
      <c r="AQ1090" s="51" t="str">
        <f t="shared" si="15"/>
        <v/>
      </c>
      <c r="AR1090" s="68" t="str">
        <f t="shared" si="16"/>
        <v/>
      </c>
      <c r="AS1090" s="68" t="str">
        <f t="shared" si="17"/>
        <v/>
      </c>
      <c r="AT1090" s="68" t="str">
        <f t="shared" si="18"/>
        <v/>
      </c>
      <c r="AU1090" s="68" t="str">
        <f t="shared" si="19"/>
        <v/>
      </c>
      <c r="AV1090" s="68" t="str">
        <f t="shared" si="20"/>
        <v/>
      </c>
      <c r="AW1090" s="67" t="str">
        <f t="shared" si="21"/>
        <v/>
      </c>
      <c r="AX1090" s="51"/>
      <c r="AY1090" s="51" t="str">
        <f t="shared" si="22"/>
        <v/>
      </c>
      <c r="AZ1090" s="68" t="str">
        <f t="shared" si="23"/>
        <v/>
      </c>
      <c r="BA1090" s="68" t="str">
        <f t="shared" si="24"/>
        <v/>
      </c>
      <c r="BB1090" s="68" t="str">
        <f t="shared" si="25"/>
        <v/>
      </c>
      <c r="BC1090" s="68" t="str">
        <f t="shared" si="26"/>
        <v/>
      </c>
      <c r="BD1090" s="68" t="str">
        <f t="shared" si="27"/>
        <v/>
      </c>
      <c r="BE1090" s="68" t="str">
        <f t="shared" si="28"/>
        <v/>
      </c>
      <c r="BF1090" s="51"/>
      <c r="BG1090" s="69" t="str">
        <f t="shared" si="29"/>
        <v/>
      </c>
      <c r="BH1090" s="67" t="str">
        <f t="shared" si="30"/>
        <v/>
      </c>
      <c r="BI1090" s="67" t="str">
        <f t="shared" si="31"/>
        <v/>
      </c>
      <c r="BJ1090" s="67" t="str">
        <f t="shared" si="32"/>
        <v/>
      </c>
      <c r="BK1090" s="67" t="str">
        <f t="shared" si="33"/>
        <v/>
      </c>
      <c r="BL1090" s="67" t="str">
        <f t="shared" si="34"/>
        <v/>
      </c>
      <c r="BM1090" s="65" t="str">
        <f t="shared" si="35"/>
        <v/>
      </c>
      <c r="BN1090" s="51"/>
      <c r="BO1090" s="51" t="str">
        <f t="shared" si="7712"/>
        <v/>
      </c>
      <c r="BP1090" s="51" t="str">
        <f t="shared" si="7713"/>
        <v/>
      </c>
      <c r="BQ1090" s="71">
        <f t="shared" si="7714"/>
        <v>2126</v>
      </c>
      <c r="BR1090" s="51" t="str">
        <f t="shared" si="7715"/>
        <v/>
      </c>
      <c r="BS1090" s="69" t="str">
        <f t="shared" si="2920"/>
        <v/>
      </c>
      <c r="BT1090" s="51"/>
      <c r="BU1090" s="68" t="str">
        <f t="shared" si="7716"/>
        <v/>
      </c>
      <c r="BV1090" s="68" t="str">
        <f t="shared" si="7717"/>
        <v/>
      </c>
      <c r="BW1090" s="65">
        <f t="shared" si="7718"/>
        <v>120904</v>
      </c>
      <c r="BX1090" s="68" t="str">
        <f t="shared" si="7719"/>
        <v/>
      </c>
      <c r="BY1090" s="67" t="str">
        <f t="shared" si="44"/>
        <v/>
      </c>
      <c r="BZ1090" s="68"/>
      <c r="CA1090" s="65" t="str">
        <f t="shared" si="45"/>
        <v/>
      </c>
      <c r="CB1090" s="67" t="str">
        <f t="shared" si="46"/>
        <v/>
      </c>
      <c r="CC1090" s="67">
        <f t="shared" si="47"/>
        <v>0</v>
      </c>
      <c r="CD1090" s="67" t="str">
        <f t="shared" si="48"/>
        <v/>
      </c>
      <c r="CE1090" s="67" t="str">
        <f t="shared" si="49"/>
        <v/>
      </c>
      <c r="CF1090" s="68"/>
      <c r="CG1090" s="68" t="str">
        <f t="shared" si="7720"/>
        <v/>
      </c>
      <c r="CH1090" s="68" t="str">
        <f t="shared" si="7721"/>
        <v/>
      </c>
      <c r="CI1090" s="65">
        <f t="shared" si="7722"/>
        <v>120904</v>
      </c>
      <c r="CJ1090" s="68" t="str">
        <f t="shared" si="7723"/>
        <v/>
      </c>
      <c r="CK1090" s="67" t="str">
        <f t="shared" si="54"/>
        <v/>
      </c>
      <c r="CL1090" s="68"/>
      <c r="CM1090" s="68" t="str">
        <f t="shared" si="7724"/>
        <v/>
      </c>
      <c r="CN1090" s="68" t="str">
        <f t="shared" si="7725"/>
        <v/>
      </c>
      <c r="CO1090" s="65">
        <f t="shared" si="7726"/>
        <v>18446</v>
      </c>
      <c r="CP1090" s="68" t="str">
        <f t="shared" si="7727"/>
        <v/>
      </c>
      <c r="CQ1090" s="67" t="str">
        <f t="shared" si="59"/>
        <v/>
      </c>
      <c r="CR1090" s="68"/>
      <c r="CS1090" s="68" t="str">
        <f t="shared" si="7728"/>
        <v/>
      </c>
      <c r="CT1090" s="68" t="str">
        <f t="shared" si="7729"/>
        <v/>
      </c>
      <c r="CU1090" s="65">
        <f t="shared" si="7730"/>
        <v>58690</v>
      </c>
      <c r="CV1090" s="68" t="str">
        <f t="shared" si="7731"/>
        <v/>
      </c>
      <c r="CW1090" s="67" t="str">
        <f t="shared" si="64"/>
        <v/>
      </c>
      <c r="CX1090" s="68"/>
      <c r="CY1090" s="68" t="str">
        <f t="shared" si="7732"/>
        <v/>
      </c>
      <c r="CZ1090" s="68" t="str">
        <f t="shared" si="7733"/>
        <v/>
      </c>
      <c r="DA1090" s="65">
        <f t="shared" si="7734"/>
        <v>4242</v>
      </c>
      <c r="DB1090" s="68" t="str">
        <f t="shared" si="7735"/>
        <v/>
      </c>
      <c r="DC1090" s="67" t="str">
        <f t="shared" si="69"/>
        <v/>
      </c>
      <c r="DD1090" s="68"/>
      <c r="DE1090" s="68" t="str">
        <f t="shared" si="7736"/>
        <v/>
      </c>
      <c r="DF1090" s="51" t="str">
        <f t="shared" si="7737"/>
        <v/>
      </c>
      <c r="DG1090" s="65">
        <f t="shared" si="7738"/>
        <v>39276</v>
      </c>
      <c r="DH1090" s="51" t="str">
        <f t="shared" si="7739"/>
        <v/>
      </c>
      <c r="DI1090" s="69" t="str">
        <f t="shared" si="74"/>
        <v/>
      </c>
      <c r="DJ1090" s="51"/>
      <c r="DK1090" s="51" t="str">
        <f t="shared" si="7740"/>
        <v/>
      </c>
      <c r="DL1090" s="51" t="str">
        <f t="shared" si="7741"/>
        <v/>
      </c>
      <c r="DM1090" s="65">
        <f t="shared" si="7742"/>
        <v>250</v>
      </c>
      <c r="DN1090" s="51" t="str">
        <f t="shared" si="7743"/>
        <v/>
      </c>
      <c r="DO1090" s="69" t="str">
        <f t="shared" si="79"/>
        <v/>
      </c>
      <c r="DP1090" s="51"/>
      <c r="DQ1090" s="51"/>
      <c r="DR1090" s="51"/>
      <c r="DS1090" s="51"/>
      <c r="DT1090" s="51"/>
      <c r="DU1090" s="181"/>
    </row>
    <row r="1091" spans="1:125" ht="15" x14ac:dyDescent="0.25">
      <c r="A1091" s="50">
        <v>2017</v>
      </c>
      <c r="B1091" s="51" t="s">
        <v>963</v>
      </c>
      <c r="C1091" s="50" t="s">
        <v>964</v>
      </c>
      <c r="D1091" s="53" t="s">
        <v>297</v>
      </c>
      <c r="E1091" s="50" t="s">
        <v>364</v>
      </c>
      <c r="F1091" s="220">
        <v>2137</v>
      </c>
      <c r="G1091" s="220" t="s">
        <v>364</v>
      </c>
      <c r="H1091" s="220">
        <v>22990</v>
      </c>
      <c r="I1091" s="61">
        <v>105329</v>
      </c>
      <c r="J1091" s="50"/>
      <c r="K1091" s="50" t="s">
        <v>2032</v>
      </c>
      <c r="L1091" s="58" t="s">
        <v>2032</v>
      </c>
      <c r="M1091" s="58" t="s">
        <v>2032</v>
      </c>
      <c r="N1091" s="58" t="s">
        <v>2032</v>
      </c>
      <c r="O1091" s="58" t="s">
        <v>2032</v>
      </c>
      <c r="P1091" s="59"/>
      <c r="Q1091" s="60">
        <v>42832</v>
      </c>
      <c r="R1091" s="60">
        <v>22208</v>
      </c>
      <c r="S1091" s="60">
        <v>3020</v>
      </c>
      <c r="T1091" s="60">
        <v>35280</v>
      </c>
      <c r="U1091" s="60">
        <v>1989</v>
      </c>
      <c r="V1091" s="79"/>
      <c r="W1091" s="90">
        <f t="shared" si="6033"/>
        <v>105329</v>
      </c>
      <c r="X1091" s="90">
        <v>525</v>
      </c>
      <c r="Y1091" s="50" t="s">
        <v>167</v>
      </c>
      <c r="Z1091" s="50" t="s">
        <v>297</v>
      </c>
      <c r="AA1091" s="51" t="str">
        <f t="shared" si="7706"/>
        <v/>
      </c>
      <c r="AB1091" s="68" t="str">
        <f t="shared" si="7707"/>
        <v/>
      </c>
      <c r="AC1091" s="68" t="str">
        <f t="shared" si="7708"/>
        <v/>
      </c>
      <c r="AD1091" s="68" t="str">
        <f t="shared" si="7709"/>
        <v/>
      </c>
      <c r="AE1091" s="68" t="str">
        <f t="shared" si="7710"/>
        <v/>
      </c>
      <c r="AF1091" s="68" t="str">
        <f t="shared" si="7711"/>
        <v/>
      </c>
      <c r="AG1091" s="67" t="str">
        <f t="shared" si="7"/>
        <v/>
      </c>
      <c r="AH1091" s="51"/>
      <c r="AI1091" s="51" t="str">
        <f t="shared" si="8"/>
        <v/>
      </c>
      <c r="AJ1091" s="68" t="str">
        <f t="shared" si="9"/>
        <v/>
      </c>
      <c r="AK1091" s="68" t="str">
        <f t="shared" si="10"/>
        <v/>
      </c>
      <c r="AL1091" s="68" t="str">
        <f t="shared" si="11"/>
        <v/>
      </c>
      <c r="AM1091" s="68" t="str">
        <f t="shared" si="12"/>
        <v/>
      </c>
      <c r="AN1091" s="68" t="str">
        <f t="shared" si="13"/>
        <v/>
      </c>
      <c r="AO1091" s="67" t="str">
        <f t="shared" si="14"/>
        <v/>
      </c>
      <c r="AP1091" s="51"/>
      <c r="AQ1091" s="51" t="str">
        <f t="shared" si="15"/>
        <v/>
      </c>
      <c r="AR1091" s="68" t="str">
        <f t="shared" si="16"/>
        <v/>
      </c>
      <c r="AS1091" s="68" t="str">
        <f t="shared" si="17"/>
        <v/>
      </c>
      <c r="AT1091" s="68" t="str">
        <f t="shared" si="18"/>
        <v/>
      </c>
      <c r="AU1091" s="68" t="str">
        <f t="shared" si="19"/>
        <v/>
      </c>
      <c r="AV1091" s="68" t="str">
        <f t="shared" si="20"/>
        <v/>
      </c>
      <c r="AW1091" s="67" t="str">
        <f t="shared" si="21"/>
        <v/>
      </c>
      <c r="AX1091" s="51"/>
      <c r="AY1091" s="51" t="str">
        <f t="shared" si="22"/>
        <v/>
      </c>
      <c r="AZ1091" s="68" t="str">
        <f t="shared" si="23"/>
        <v/>
      </c>
      <c r="BA1091" s="68" t="str">
        <f t="shared" si="24"/>
        <v/>
      </c>
      <c r="BB1091" s="68" t="str">
        <f t="shared" si="25"/>
        <v/>
      </c>
      <c r="BC1091" s="68" t="str">
        <f t="shared" si="26"/>
        <v/>
      </c>
      <c r="BD1091" s="68" t="str">
        <f t="shared" si="27"/>
        <v/>
      </c>
      <c r="BE1091" s="68" t="str">
        <f t="shared" si="28"/>
        <v/>
      </c>
      <c r="BF1091" s="51"/>
      <c r="BG1091" s="69" t="str">
        <f t="shared" si="29"/>
        <v/>
      </c>
      <c r="BH1091" s="67" t="str">
        <f t="shared" si="30"/>
        <v/>
      </c>
      <c r="BI1091" s="67" t="str">
        <f t="shared" si="31"/>
        <v/>
      </c>
      <c r="BJ1091" s="67" t="str">
        <f t="shared" si="32"/>
        <v/>
      </c>
      <c r="BK1091" s="67" t="str">
        <f t="shared" si="33"/>
        <v/>
      </c>
      <c r="BL1091" s="67" t="str">
        <f t="shared" si="34"/>
        <v/>
      </c>
      <c r="BM1091" s="65" t="str">
        <f t="shared" si="35"/>
        <v/>
      </c>
      <c r="BN1091" s="51"/>
      <c r="BO1091" s="51" t="str">
        <f t="shared" si="7712"/>
        <v/>
      </c>
      <c r="BP1091" s="51" t="str">
        <f t="shared" si="7713"/>
        <v/>
      </c>
      <c r="BQ1091" s="51" t="str">
        <f t="shared" si="7714"/>
        <v/>
      </c>
      <c r="BR1091" s="71">
        <f t="shared" si="7715"/>
        <v>2137</v>
      </c>
      <c r="BS1091" s="69" t="str">
        <f t="shared" si="2920"/>
        <v/>
      </c>
      <c r="BT1091" s="51"/>
      <c r="BU1091" s="68" t="str">
        <f t="shared" si="7716"/>
        <v/>
      </c>
      <c r="BV1091" s="68" t="str">
        <f t="shared" si="7717"/>
        <v/>
      </c>
      <c r="BW1091" s="68" t="str">
        <f t="shared" si="7718"/>
        <v/>
      </c>
      <c r="BX1091" s="65">
        <f t="shared" si="7719"/>
        <v>105329</v>
      </c>
      <c r="BY1091" s="67" t="str">
        <f t="shared" si="44"/>
        <v/>
      </c>
      <c r="BZ1091" s="68"/>
      <c r="CA1091" s="65" t="str">
        <f t="shared" si="45"/>
        <v/>
      </c>
      <c r="CB1091" s="67" t="str">
        <f t="shared" si="46"/>
        <v/>
      </c>
      <c r="CC1091" s="67" t="str">
        <f t="shared" si="47"/>
        <v/>
      </c>
      <c r="CD1091" s="67">
        <f t="shared" si="48"/>
        <v>525</v>
      </c>
      <c r="CE1091" s="67" t="str">
        <f t="shared" si="49"/>
        <v/>
      </c>
      <c r="CF1091" s="68"/>
      <c r="CG1091" s="68" t="str">
        <f t="shared" si="7720"/>
        <v/>
      </c>
      <c r="CH1091" s="68" t="str">
        <f t="shared" si="7721"/>
        <v/>
      </c>
      <c r="CI1091" s="68" t="str">
        <f t="shared" si="7722"/>
        <v/>
      </c>
      <c r="CJ1091" s="65">
        <f t="shared" si="7723"/>
        <v>105329</v>
      </c>
      <c r="CK1091" s="67" t="str">
        <f t="shared" si="54"/>
        <v/>
      </c>
      <c r="CL1091" s="68"/>
      <c r="CM1091" s="68" t="str">
        <f t="shared" si="7724"/>
        <v/>
      </c>
      <c r="CN1091" s="68" t="str">
        <f t="shared" si="7725"/>
        <v/>
      </c>
      <c r="CO1091" s="68" t="str">
        <f t="shared" si="7726"/>
        <v/>
      </c>
      <c r="CP1091" s="65">
        <f t="shared" si="7727"/>
        <v>42832</v>
      </c>
      <c r="CQ1091" s="67" t="str">
        <f t="shared" si="59"/>
        <v/>
      </c>
      <c r="CR1091" s="68"/>
      <c r="CS1091" s="68" t="str">
        <f t="shared" si="7728"/>
        <v/>
      </c>
      <c r="CT1091" s="68" t="str">
        <f t="shared" si="7729"/>
        <v/>
      </c>
      <c r="CU1091" s="68" t="str">
        <f t="shared" si="7730"/>
        <v/>
      </c>
      <c r="CV1091" s="65">
        <f t="shared" si="7731"/>
        <v>22208</v>
      </c>
      <c r="CW1091" s="67" t="str">
        <f t="shared" si="64"/>
        <v/>
      </c>
      <c r="CX1091" s="68"/>
      <c r="CY1091" s="68" t="str">
        <f t="shared" si="7732"/>
        <v/>
      </c>
      <c r="CZ1091" s="68" t="str">
        <f t="shared" si="7733"/>
        <v/>
      </c>
      <c r="DA1091" s="68" t="str">
        <f t="shared" si="7734"/>
        <v/>
      </c>
      <c r="DB1091" s="65">
        <f t="shared" si="7735"/>
        <v>3020</v>
      </c>
      <c r="DC1091" s="67" t="str">
        <f t="shared" si="69"/>
        <v/>
      </c>
      <c r="DD1091" s="68"/>
      <c r="DE1091" s="68" t="str">
        <f t="shared" si="7736"/>
        <v/>
      </c>
      <c r="DF1091" s="51" t="str">
        <f t="shared" si="7737"/>
        <v/>
      </c>
      <c r="DG1091" s="51" t="str">
        <f t="shared" si="7738"/>
        <v/>
      </c>
      <c r="DH1091" s="65">
        <f t="shared" si="7739"/>
        <v>35280</v>
      </c>
      <c r="DI1091" s="69" t="str">
        <f t="shared" si="74"/>
        <v/>
      </c>
      <c r="DJ1091" s="51"/>
      <c r="DK1091" s="51" t="str">
        <f t="shared" si="7740"/>
        <v/>
      </c>
      <c r="DL1091" s="51" t="str">
        <f t="shared" si="7741"/>
        <v/>
      </c>
      <c r="DM1091" s="51" t="str">
        <f t="shared" si="7742"/>
        <v/>
      </c>
      <c r="DN1091" s="65">
        <f t="shared" si="7743"/>
        <v>1989</v>
      </c>
      <c r="DO1091" s="69" t="str">
        <f t="shared" si="79"/>
        <v/>
      </c>
      <c r="DP1091" s="51"/>
      <c r="DQ1091" s="51"/>
      <c r="DR1091" s="51"/>
      <c r="DS1091" s="51"/>
      <c r="DT1091" s="51"/>
      <c r="DU1091" s="181"/>
    </row>
    <row r="1092" spans="1:125" ht="15" x14ac:dyDescent="0.25">
      <c r="A1092" s="50">
        <v>2018</v>
      </c>
      <c r="B1092" s="51" t="s">
        <v>963</v>
      </c>
      <c r="C1092" s="50" t="s">
        <v>964</v>
      </c>
      <c r="D1092" s="170" t="s">
        <v>297</v>
      </c>
      <c r="E1092" s="50" t="s">
        <v>364</v>
      </c>
      <c r="F1092" s="89">
        <v>3262</v>
      </c>
      <c r="G1092" s="89">
        <v>0</v>
      </c>
      <c r="H1092" s="89">
        <v>22277</v>
      </c>
      <c r="I1092" s="90">
        <v>151601</v>
      </c>
      <c r="J1092" s="50"/>
      <c r="K1092" s="50" t="s">
        <v>2032</v>
      </c>
      <c r="L1092" s="58"/>
      <c r="M1092" s="58"/>
      <c r="N1092" s="58"/>
      <c r="O1092" s="58"/>
      <c r="P1092" s="59"/>
      <c r="Q1092" s="93">
        <v>85211</v>
      </c>
      <c r="R1092" s="93">
        <v>58063</v>
      </c>
      <c r="S1092" s="93">
        <v>8327</v>
      </c>
      <c r="T1092" s="93">
        <v>0</v>
      </c>
      <c r="U1092" s="217">
        <v>0</v>
      </c>
      <c r="V1092" s="79"/>
      <c r="W1092" s="90">
        <f t="shared" si="6033"/>
        <v>151601</v>
      </c>
      <c r="X1092" s="101"/>
      <c r="Y1092" s="56" t="s">
        <v>167</v>
      </c>
      <c r="Z1092" s="50"/>
      <c r="AA1092" s="51"/>
      <c r="AB1092" s="68"/>
      <c r="AC1092" s="68"/>
      <c r="AD1092" s="68"/>
      <c r="AE1092" s="68"/>
      <c r="AF1092" s="68"/>
      <c r="AG1092" s="67" t="str">
        <f t="shared" si="7"/>
        <v/>
      </c>
      <c r="AH1092" s="51"/>
      <c r="AI1092" s="51" t="str">
        <f t="shared" si="8"/>
        <v/>
      </c>
      <c r="AJ1092" s="68" t="str">
        <f t="shared" si="9"/>
        <v/>
      </c>
      <c r="AK1092" s="68" t="str">
        <f t="shared" si="10"/>
        <v/>
      </c>
      <c r="AL1092" s="68" t="str">
        <f t="shared" si="11"/>
        <v/>
      </c>
      <c r="AM1092" s="68" t="str">
        <f t="shared" si="12"/>
        <v/>
      </c>
      <c r="AN1092" s="68" t="str">
        <f t="shared" si="13"/>
        <v/>
      </c>
      <c r="AO1092" s="67" t="str">
        <f t="shared" si="14"/>
        <v/>
      </c>
      <c r="AP1092" s="51"/>
      <c r="AQ1092" s="51" t="str">
        <f t="shared" si="15"/>
        <v/>
      </c>
      <c r="AR1092" s="68" t="str">
        <f t="shared" si="16"/>
        <v/>
      </c>
      <c r="AS1092" s="68" t="str">
        <f t="shared" si="17"/>
        <v/>
      </c>
      <c r="AT1092" s="68" t="str">
        <f t="shared" si="18"/>
        <v/>
      </c>
      <c r="AU1092" s="68" t="str">
        <f t="shared" si="19"/>
        <v/>
      </c>
      <c r="AV1092" s="68" t="str">
        <f t="shared" si="20"/>
        <v/>
      </c>
      <c r="AW1092" s="67" t="str">
        <f t="shared" si="21"/>
        <v/>
      </c>
      <c r="AX1092" s="51"/>
      <c r="AY1092" s="51" t="str">
        <f t="shared" si="22"/>
        <v/>
      </c>
      <c r="AZ1092" s="68" t="str">
        <f t="shared" si="23"/>
        <v/>
      </c>
      <c r="BA1092" s="68" t="str">
        <f t="shared" si="24"/>
        <v/>
      </c>
      <c r="BB1092" s="68" t="str">
        <f t="shared" si="25"/>
        <v/>
      </c>
      <c r="BC1092" s="68" t="str">
        <f t="shared" si="26"/>
        <v/>
      </c>
      <c r="BD1092" s="68" t="str">
        <f t="shared" si="27"/>
        <v/>
      </c>
      <c r="BE1092" s="68" t="str">
        <f t="shared" si="28"/>
        <v/>
      </c>
      <c r="BF1092" s="51"/>
      <c r="BG1092" s="69" t="str">
        <f t="shared" si="29"/>
        <v/>
      </c>
      <c r="BH1092" s="67" t="str">
        <f t="shared" si="30"/>
        <v/>
      </c>
      <c r="BI1092" s="67" t="str">
        <f t="shared" si="31"/>
        <v/>
      </c>
      <c r="BJ1092" s="67" t="str">
        <f t="shared" si="32"/>
        <v/>
      </c>
      <c r="BK1092" s="67" t="str">
        <f t="shared" si="33"/>
        <v/>
      </c>
      <c r="BL1092" s="67" t="str">
        <f t="shared" si="34"/>
        <v/>
      </c>
      <c r="BM1092" s="65" t="str">
        <f t="shared" si="35"/>
        <v/>
      </c>
      <c r="BN1092" s="70"/>
      <c r="BO1092" s="70"/>
      <c r="BP1092" s="51"/>
      <c r="BQ1092" s="51"/>
      <c r="BR1092" s="51"/>
      <c r="BS1092" s="96">
        <f t="shared" si="2920"/>
        <v>3262</v>
      </c>
      <c r="BT1092" s="70"/>
      <c r="BU1092" s="65"/>
      <c r="BV1092" s="68"/>
      <c r="BW1092" s="68"/>
      <c r="BX1092" s="68"/>
      <c r="BY1092" s="67">
        <f t="shared" si="44"/>
        <v>151601</v>
      </c>
      <c r="BZ1092" s="65"/>
      <c r="CA1092" s="65" t="str">
        <f t="shared" si="45"/>
        <v/>
      </c>
      <c r="CB1092" s="67" t="str">
        <f t="shared" si="46"/>
        <v/>
      </c>
      <c r="CC1092" s="67" t="str">
        <f t="shared" si="47"/>
        <v/>
      </c>
      <c r="CD1092" s="67" t="str">
        <f t="shared" si="48"/>
        <v/>
      </c>
      <c r="CE1092" s="67">
        <f t="shared" si="49"/>
        <v>0</v>
      </c>
      <c r="CF1092" s="65"/>
      <c r="CG1092" s="65"/>
      <c r="CH1092" s="68"/>
      <c r="CI1092" s="68"/>
      <c r="CJ1092" s="68"/>
      <c r="CK1092" s="67">
        <f t="shared" si="54"/>
        <v>151601</v>
      </c>
      <c r="CL1092" s="65"/>
      <c r="CM1092" s="65"/>
      <c r="CN1092" s="68"/>
      <c r="CO1092" s="68"/>
      <c r="CP1092" s="68"/>
      <c r="CQ1092" s="67">
        <f t="shared" si="59"/>
        <v>85211</v>
      </c>
      <c r="CR1092" s="65"/>
      <c r="CS1092" s="65"/>
      <c r="CT1092" s="68"/>
      <c r="CU1092" s="68"/>
      <c r="CV1092" s="68"/>
      <c r="CW1092" s="67">
        <f t="shared" si="64"/>
        <v>58063</v>
      </c>
      <c r="CX1092" s="65"/>
      <c r="CY1092" s="65"/>
      <c r="CZ1092" s="68"/>
      <c r="DA1092" s="68"/>
      <c r="DB1092" s="68"/>
      <c r="DC1092" s="67">
        <f t="shared" si="69"/>
        <v>8327</v>
      </c>
      <c r="DD1092" s="65"/>
      <c r="DE1092" s="65"/>
      <c r="DF1092" s="51"/>
      <c r="DG1092" s="51"/>
      <c r="DH1092" s="51"/>
      <c r="DI1092" s="67">
        <f t="shared" si="74"/>
        <v>0</v>
      </c>
      <c r="DJ1092" s="70"/>
      <c r="DK1092" s="70"/>
      <c r="DL1092" s="51"/>
      <c r="DM1092" s="51"/>
      <c r="DN1092" s="51"/>
      <c r="DO1092" s="67">
        <f t="shared" si="79"/>
        <v>85211</v>
      </c>
      <c r="DP1092" s="51"/>
      <c r="DQ1092" s="51"/>
      <c r="DR1092" s="51"/>
      <c r="DS1092" s="51"/>
      <c r="DT1092" s="51"/>
      <c r="DU1092" s="181"/>
    </row>
    <row r="1093" spans="1:125" ht="15" x14ac:dyDescent="0.25">
      <c r="A1093" s="50"/>
      <c r="B1093" s="51"/>
      <c r="C1093" s="50"/>
      <c r="D1093" s="53"/>
      <c r="E1093" s="50"/>
      <c r="F1093" s="220"/>
      <c r="G1093" s="220"/>
      <c r="H1093" s="220"/>
      <c r="I1093" s="61"/>
      <c r="J1093" s="50"/>
      <c r="K1093" s="50" t="s">
        <v>2032</v>
      </c>
      <c r="L1093" s="58"/>
      <c r="M1093" s="58"/>
      <c r="N1093" s="58"/>
      <c r="O1093" s="58"/>
      <c r="P1093" s="59"/>
      <c r="Q1093" s="60"/>
      <c r="R1093" s="60"/>
      <c r="S1093" s="60"/>
      <c r="T1093" s="60"/>
      <c r="U1093" s="60"/>
      <c r="V1093" s="79"/>
      <c r="W1093" s="90">
        <f t="shared" si="6033"/>
        <v>0</v>
      </c>
      <c r="X1093" s="101">
        <v>0</v>
      </c>
      <c r="Y1093" s="50"/>
      <c r="Z1093" s="50"/>
      <c r="AA1093" s="51"/>
      <c r="AB1093" s="68"/>
      <c r="AC1093" s="68"/>
      <c r="AD1093" s="68"/>
      <c r="AE1093" s="68"/>
      <c r="AF1093" s="68"/>
      <c r="AG1093" s="67" t="str">
        <f t="shared" si="7"/>
        <v/>
      </c>
      <c r="AH1093" s="51"/>
      <c r="AI1093" s="51" t="str">
        <f t="shared" si="8"/>
        <v/>
      </c>
      <c r="AJ1093" s="68" t="str">
        <f t="shared" si="9"/>
        <v/>
      </c>
      <c r="AK1093" s="68" t="str">
        <f t="shared" si="10"/>
        <v/>
      </c>
      <c r="AL1093" s="68" t="str">
        <f t="shared" si="11"/>
        <v/>
      </c>
      <c r="AM1093" s="68" t="str">
        <f t="shared" si="12"/>
        <v/>
      </c>
      <c r="AN1093" s="68" t="str">
        <f t="shared" si="13"/>
        <v/>
      </c>
      <c r="AO1093" s="67" t="str">
        <f t="shared" si="14"/>
        <v/>
      </c>
      <c r="AP1093" s="51"/>
      <c r="AQ1093" s="51" t="str">
        <f t="shared" si="15"/>
        <v/>
      </c>
      <c r="AR1093" s="68" t="str">
        <f t="shared" si="16"/>
        <v/>
      </c>
      <c r="AS1093" s="68" t="str">
        <f t="shared" si="17"/>
        <v/>
      </c>
      <c r="AT1093" s="68" t="str">
        <f t="shared" si="18"/>
        <v/>
      </c>
      <c r="AU1093" s="68" t="str">
        <f t="shared" si="19"/>
        <v/>
      </c>
      <c r="AV1093" s="68" t="str">
        <f t="shared" si="20"/>
        <v/>
      </c>
      <c r="AW1093" s="67" t="str">
        <f t="shared" si="21"/>
        <v/>
      </c>
      <c r="AX1093" s="51"/>
      <c r="AY1093" s="51" t="str">
        <f t="shared" si="22"/>
        <v/>
      </c>
      <c r="AZ1093" s="68" t="str">
        <f t="shared" si="23"/>
        <v/>
      </c>
      <c r="BA1093" s="68" t="str">
        <f t="shared" si="24"/>
        <v/>
      </c>
      <c r="BB1093" s="68" t="str">
        <f t="shared" si="25"/>
        <v/>
      </c>
      <c r="BC1093" s="68" t="str">
        <f t="shared" si="26"/>
        <v/>
      </c>
      <c r="BD1093" s="68" t="str">
        <f t="shared" si="27"/>
        <v/>
      </c>
      <c r="BE1093" s="68" t="str">
        <f t="shared" si="28"/>
        <v/>
      </c>
      <c r="BF1093" s="51"/>
      <c r="BG1093" s="69" t="str">
        <f t="shared" si="29"/>
        <v/>
      </c>
      <c r="BH1093" s="67" t="str">
        <f t="shared" si="30"/>
        <v/>
      </c>
      <c r="BI1093" s="67" t="str">
        <f t="shared" si="31"/>
        <v/>
      </c>
      <c r="BJ1093" s="67" t="str">
        <f t="shared" si="32"/>
        <v/>
      </c>
      <c r="BK1093" s="67" t="str">
        <f t="shared" si="33"/>
        <v/>
      </c>
      <c r="BL1093" s="67" t="str">
        <f t="shared" si="34"/>
        <v/>
      </c>
      <c r="BM1093" s="65" t="str">
        <f t="shared" si="35"/>
        <v/>
      </c>
      <c r="BN1093" s="70"/>
      <c r="BO1093" s="70"/>
      <c r="BP1093" s="51"/>
      <c r="BQ1093" s="51"/>
      <c r="BR1093" s="51"/>
      <c r="BS1093" s="69" t="str">
        <f t="shared" si="2920"/>
        <v/>
      </c>
      <c r="BT1093" s="70"/>
      <c r="BU1093" s="65"/>
      <c r="BV1093" s="68"/>
      <c r="BW1093" s="68"/>
      <c r="BX1093" s="68"/>
      <c r="BY1093" s="67" t="str">
        <f t="shared" si="44"/>
        <v/>
      </c>
      <c r="BZ1093" s="65"/>
      <c r="CA1093" s="65" t="str">
        <f t="shared" si="45"/>
        <v/>
      </c>
      <c r="CB1093" s="67" t="str">
        <f t="shared" si="46"/>
        <v/>
      </c>
      <c r="CC1093" s="67" t="str">
        <f t="shared" si="47"/>
        <v/>
      </c>
      <c r="CD1093" s="67" t="str">
        <f t="shared" si="48"/>
        <v/>
      </c>
      <c r="CE1093" s="67" t="str">
        <f t="shared" si="49"/>
        <v/>
      </c>
      <c r="CF1093" s="65"/>
      <c r="CG1093" s="65"/>
      <c r="CH1093" s="68"/>
      <c r="CI1093" s="68"/>
      <c r="CJ1093" s="68"/>
      <c r="CK1093" s="67" t="str">
        <f t="shared" si="54"/>
        <v/>
      </c>
      <c r="CL1093" s="65"/>
      <c r="CM1093" s="65"/>
      <c r="CN1093" s="68"/>
      <c r="CO1093" s="68"/>
      <c r="CP1093" s="68"/>
      <c r="CQ1093" s="67" t="str">
        <f t="shared" si="59"/>
        <v/>
      </c>
      <c r="CR1093" s="65"/>
      <c r="CS1093" s="65"/>
      <c r="CT1093" s="68"/>
      <c r="CU1093" s="68"/>
      <c r="CV1093" s="68"/>
      <c r="CW1093" s="67" t="str">
        <f t="shared" si="64"/>
        <v/>
      </c>
      <c r="CX1093" s="65"/>
      <c r="CY1093" s="65"/>
      <c r="CZ1093" s="68"/>
      <c r="DA1093" s="68"/>
      <c r="DB1093" s="68"/>
      <c r="DC1093" s="67" t="str">
        <f t="shared" si="69"/>
        <v/>
      </c>
      <c r="DD1093" s="65"/>
      <c r="DE1093" s="65"/>
      <c r="DF1093" s="51"/>
      <c r="DG1093" s="51"/>
      <c r="DH1093" s="51"/>
      <c r="DI1093" s="69" t="str">
        <f t="shared" si="74"/>
        <v/>
      </c>
      <c r="DJ1093" s="70"/>
      <c r="DK1093" s="70"/>
      <c r="DL1093" s="51"/>
      <c r="DM1093" s="51"/>
      <c r="DN1093" s="51"/>
      <c r="DO1093" s="69" t="str">
        <f t="shared" si="79"/>
        <v/>
      </c>
      <c r="DP1093" s="51"/>
      <c r="DQ1093" s="51"/>
      <c r="DR1093" s="51"/>
      <c r="DS1093" s="51"/>
      <c r="DT1093" s="51"/>
      <c r="DU1093" s="181"/>
    </row>
    <row r="1094" spans="1:125" ht="15" x14ac:dyDescent="0.25">
      <c r="A1094" s="50">
        <v>2014</v>
      </c>
      <c r="B1094" s="51" t="s">
        <v>1208</v>
      </c>
      <c r="C1094" s="50" t="s">
        <v>1209</v>
      </c>
      <c r="D1094" s="53" t="s">
        <v>985</v>
      </c>
      <c r="E1094" s="50" t="s">
        <v>364</v>
      </c>
      <c r="F1094" s="220">
        <v>20514</v>
      </c>
      <c r="G1094" s="220" t="s">
        <v>364</v>
      </c>
      <c r="H1094" s="220">
        <v>14540</v>
      </c>
      <c r="I1094" s="61">
        <v>137090</v>
      </c>
      <c r="J1094" s="50"/>
      <c r="K1094" s="50" t="s">
        <v>2032</v>
      </c>
      <c r="L1094" s="58" t="s">
        <v>2032</v>
      </c>
      <c r="M1094" s="58" t="s">
        <v>2032</v>
      </c>
      <c r="N1094" s="58" t="s">
        <v>2032</v>
      </c>
      <c r="O1094" s="58" t="s">
        <v>2032</v>
      </c>
      <c r="P1094" s="59"/>
      <c r="Q1094" s="60">
        <v>6378</v>
      </c>
      <c r="R1094" s="60">
        <v>116296</v>
      </c>
      <c r="S1094" s="60">
        <v>14416</v>
      </c>
      <c r="T1094" s="60">
        <v>0</v>
      </c>
      <c r="U1094" s="60">
        <v>0</v>
      </c>
      <c r="V1094" s="79"/>
      <c r="W1094" s="90">
        <f t="shared" si="6033"/>
        <v>137090</v>
      </c>
      <c r="X1094" s="101">
        <v>291539</v>
      </c>
      <c r="Y1094" s="50" t="s">
        <v>167</v>
      </c>
      <c r="Z1094" s="50" t="s">
        <v>985</v>
      </c>
      <c r="AA1094" s="51" t="str">
        <f t="shared" ref="AA1094:AA1097" si="7744">IF(A1094 =2014,IF(Y1094 ="",F1094,""),"")</f>
        <v/>
      </c>
      <c r="AB1094" s="68" t="str">
        <f t="shared" ref="AB1094:AB1097" si="7745">IF(A1094 =2014,IF(Y1094 ="",I1094,""),"")</f>
        <v/>
      </c>
      <c r="AC1094" s="68" t="str">
        <f t="shared" ref="AC1094:AC1097" si="7746">IF(A1094 =2014,IF(Y1094 ="",Q1094,""),"")</f>
        <v/>
      </c>
      <c r="AD1094" s="68" t="str">
        <f t="shared" ref="AD1094:AD1097" si="7747">IF(A1094 =2014,IF(Y1094 ="",R1094,""),"")</f>
        <v/>
      </c>
      <c r="AE1094" s="68" t="str">
        <f t="shared" ref="AE1094:AE1097" si="7748">IF(A1094 =2014,IF(Y1094 ="",S1094,""),"")</f>
        <v/>
      </c>
      <c r="AF1094" s="68" t="str">
        <f t="shared" ref="AF1094:AF1097" si="7749">IF(A1094 =2014,IF(Y1094 ="",T1094+U1094,""),"")</f>
        <v/>
      </c>
      <c r="AG1094" s="67" t="str">
        <f t="shared" si="7"/>
        <v/>
      </c>
      <c r="AH1094" s="51"/>
      <c r="AI1094" s="51" t="str">
        <f t="shared" si="8"/>
        <v/>
      </c>
      <c r="AJ1094" s="68" t="str">
        <f t="shared" si="9"/>
        <v/>
      </c>
      <c r="AK1094" s="68" t="str">
        <f t="shared" si="10"/>
        <v/>
      </c>
      <c r="AL1094" s="68" t="str">
        <f t="shared" si="11"/>
        <v/>
      </c>
      <c r="AM1094" s="68" t="str">
        <f t="shared" si="12"/>
        <v/>
      </c>
      <c r="AN1094" s="68" t="str">
        <f t="shared" si="13"/>
        <v/>
      </c>
      <c r="AO1094" s="67" t="str">
        <f t="shared" si="14"/>
        <v/>
      </c>
      <c r="AP1094" s="51"/>
      <c r="AQ1094" s="51" t="str">
        <f t="shared" si="15"/>
        <v/>
      </c>
      <c r="AR1094" s="68" t="str">
        <f t="shared" si="16"/>
        <v/>
      </c>
      <c r="AS1094" s="68" t="str">
        <f t="shared" si="17"/>
        <v/>
      </c>
      <c r="AT1094" s="68" t="str">
        <f t="shared" si="18"/>
        <v/>
      </c>
      <c r="AU1094" s="68" t="str">
        <f t="shared" si="19"/>
        <v/>
      </c>
      <c r="AV1094" s="68" t="str">
        <f t="shared" si="20"/>
        <v/>
      </c>
      <c r="AW1094" s="67" t="str">
        <f t="shared" si="21"/>
        <v/>
      </c>
      <c r="AX1094" s="51"/>
      <c r="AY1094" s="51" t="str">
        <f t="shared" si="22"/>
        <v/>
      </c>
      <c r="AZ1094" s="68" t="str">
        <f t="shared" si="23"/>
        <v/>
      </c>
      <c r="BA1094" s="68" t="str">
        <f t="shared" si="24"/>
        <v/>
      </c>
      <c r="BB1094" s="68" t="str">
        <f t="shared" si="25"/>
        <v/>
      </c>
      <c r="BC1094" s="68" t="str">
        <f t="shared" si="26"/>
        <v/>
      </c>
      <c r="BD1094" s="68" t="str">
        <f t="shared" si="27"/>
        <v/>
      </c>
      <c r="BE1094" s="68" t="str">
        <f t="shared" si="28"/>
        <v/>
      </c>
      <c r="BF1094" s="51"/>
      <c r="BG1094" s="69" t="str">
        <f t="shared" si="29"/>
        <v/>
      </c>
      <c r="BH1094" s="67" t="str">
        <f t="shared" si="30"/>
        <v/>
      </c>
      <c r="BI1094" s="67" t="str">
        <f t="shared" si="31"/>
        <v/>
      </c>
      <c r="BJ1094" s="67" t="str">
        <f t="shared" si="32"/>
        <v/>
      </c>
      <c r="BK1094" s="67" t="str">
        <f t="shared" si="33"/>
        <v/>
      </c>
      <c r="BL1094" s="67" t="str">
        <f t="shared" si="34"/>
        <v/>
      </c>
      <c r="BM1094" s="65" t="str">
        <f t="shared" si="35"/>
        <v/>
      </c>
      <c r="BN1094" s="70"/>
      <c r="BO1094" s="71">
        <f t="shared" ref="BO1094:BO1097" si="7750">IF(A1094 =2014,F1094,"")</f>
        <v>20514</v>
      </c>
      <c r="BP1094" s="51" t="str">
        <f t="shared" ref="BP1094:BP1097" si="7751">IF(A1094 =2015,F1094,"")</f>
        <v/>
      </c>
      <c r="BQ1094" s="51" t="str">
        <f t="shared" ref="BQ1094:BQ1097" si="7752">IF(A1094 =2016,F1094,"")</f>
        <v/>
      </c>
      <c r="BR1094" s="51" t="str">
        <f t="shared" ref="BR1094:BR1097" si="7753">IF(A1094 =2017,F1094,"")</f>
        <v/>
      </c>
      <c r="BS1094" s="69" t="str">
        <f t="shared" si="2920"/>
        <v/>
      </c>
      <c r="BT1094" s="70"/>
      <c r="BU1094" s="65">
        <f t="shared" ref="BU1094:BU1097" si="7754">IF(A1094 =2014,I1094,"")</f>
        <v>137090</v>
      </c>
      <c r="BV1094" s="68" t="str">
        <f t="shared" ref="BV1094:BV1097" si="7755">IF(A1094 =2015,I1094,"")</f>
        <v/>
      </c>
      <c r="BW1094" s="68" t="str">
        <f t="shared" ref="BW1094:BW1097" si="7756">IF(A1094 =2016,I1094,"")</f>
        <v/>
      </c>
      <c r="BX1094" s="68" t="str">
        <f t="shared" ref="BX1094:BX1097" si="7757">IF(A1094 =2017,I1094,"")</f>
        <v/>
      </c>
      <c r="BY1094" s="67" t="str">
        <f t="shared" si="44"/>
        <v/>
      </c>
      <c r="BZ1094" s="65"/>
      <c r="CA1094" s="65">
        <f t="shared" si="45"/>
        <v>291539</v>
      </c>
      <c r="CB1094" s="67" t="str">
        <f t="shared" si="46"/>
        <v/>
      </c>
      <c r="CC1094" s="67" t="str">
        <f t="shared" si="47"/>
        <v/>
      </c>
      <c r="CD1094" s="67" t="str">
        <f t="shared" si="48"/>
        <v/>
      </c>
      <c r="CE1094" s="67" t="str">
        <f t="shared" si="49"/>
        <v/>
      </c>
      <c r="CF1094" s="65"/>
      <c r="CG1094" s="65">
        <f t="shared" ref="CG1094:CG1097" si="7758">IF(A1094 =2014,Q1094+R1094+S1094+T1094+U1094,"")</f>
        <v>137090</v>
      </c>
      <c r="CH1094" s="68" t="str">
        <f t="shared" ref="CH1094:CH1097" si="7759">IF(A1094 =2015,Q1094+R1094+S1094+T1094+U1094,"")</f>
        <v/>
      </c>
      <c r="CI1094" s="68" t="str">
        <f t="shared" ref="CI1094:CI1097" si="7760">IF(A1094 =2016,Q1094+R1094+S1094+T1094+U1094,"")</f>
        <v/>
      </c>
      <c r="CJ1094" s="68" t="str">
        <f t="shared" ref="CJ1094:CJ1097" si="7761">IF(A1094 =2017,Q1094+R1094+S1094+T1094+U1094,"")</f>
        <v/>
      </c>
      <c r="CK1094" s="67" t="str">
        <f t="shared" si="54"/>
        <v/>
      </c>
      <c r="CL1094" s="65"/>
      <c r="CM1094" s="65">
        <f t="shared" ref="CM1094:CM1097" si="7762">IF(A1094 =2014,Q1094,"")</f>
        <v>6378</v>
      </c>
      <c r="CN1094" s="68" t="str">
        <f t="shared" ref="CN1094:CN1097" si="7763">IF(A1094 =2015,Q1094,"")</f>
        <v/>
      </c>
      <c r="CO1094" s="68" t="str">
        <f t="shared" ref="CO1094:CO1097" si="7764">IF(A1094 =2016,Q1094,"")</f>
        <v/>
      </c>
      <c r="CP1094" s="68" t="str">
        <f t="shared" ref="CP1094:CP1097" si="7765">IF(A1094 =2017,Q1094,"")</f>
        <v/>
      </c>
      <c r="CQ1094" s="67" t="str">
        <f t="shared" si="59"/>
        <v/>
      </c>
      <c r="CR1094" s="65"/>
      <c r="CS1094" s="65">
        <f t="shared" ref="CS1094:CS1097" si="7766">IF(A1094 =2014,R1094,"")</f>
        <v>116296</v>
      </c>
      <c r="CT1094" s="68" t="str">
        <f t="shared" ref="CT1094:CT1097" si="7767">IF(A1094 =2015,R1094,"")</f>
        <v/>
      </c>
      <c r="CU1094" s="68" t="str">
        <f t="shared" ref="CU1094:CU1097" si="7768">IF(A1094 =2016,R1094,"")</f>
        <v/>
      </c>
      <c r="CV1094" s="68" t="str">
        <f t="shared" ref="CV1094:CV1097" si="7769">IF(A1094 =2017,R1094,"")</f>
        <v/>
      </c>
      <c r="CW1094" s="67" t="str">
        <f t="shared" si="64"/>
        <v/>
      </c>
      <c r="CX1094" s="65"/>
      <c r="CY1094" s="65">
        <f t="shared" ref="CY1094:CY1097" si="7770">IF(A1094 =2014,S1094,"")</f>
        <v>14416</v>
      </c>
      <c r="CZ1094" s="68" t="str">
        <f t="shared" ref="CZ1094:CZ1097" si="7771">IF(A1094 =2015,S1094,"")</f>
        <v/>
      </c>
      <c r="DA1094" s="68" t="str">
        <f t="shared" ref="DA1094:DA1097" si="7772">IF(A1094 =2016,S1094,"")</f>
        <v/>
      </c>
      <c r="DB1094" s="68" t="str">
        <f t="shared" ref="DB1094:DB1097" si="7773">IF(A1094 =2017,S1094,"")</f>
        <v/>
      </c>
      <c r="DC1094" s="67" t="str">
        <f t="shared" si="69"/>
        <v/>
      </c>
      <c r="DD1094" s="65"/>
      <c r="DE1094" s="65">
        <f t="shared" ref="DE1094:DE1097" si="7774">IF(A1094 =2014,T1094,"")</f>
        <v>0</v>
      </c>
      <c r="DF1094" s="51" t="str">
        <f t="shared" ref="DF1094:DF1097" si="7775">IF(A1094 =2015,T1094,"")</f>
        <v/>
      </c>
      <c r="DG1094" s="51" t="str">
        <f t="shared" ref="DG1094:DG1097" si="7776">IF(A1094 =2016,T1094,"")</f>
        <v/>
      </c>
      <c r="DH1094" s="51" t="str">
        <f t="shared" ref="DH1094:DH1097" si="7777">IF(A1094 =2017,T1094,"")</f>
        <v/>
      </c>
      <c r="DI1094" s="69" t="str">
        <f t="shared" si="74"/>
        <v/>
      </c>
      <c r="DJ1094" s="70"/>
      <c r="DK1094" s="65">
        <f t="shared" ref="DK1094:DK1097" si="7778">IF(A1094 =2014,U1094,"")</f>
        <v>0</v>
      </c>
      <c r="DL1094" s="51" t="str">
        <f t="shared" ref="DL1094:DL1097" si="7779">IF(A1094 =2015,U1094,"")</f>
        <v/>
      </c>
      <c r="DM1094" s="51" t="str">
        <f t="shared" ref="DM1094:DM1097" si="7780">IF(A1094 =2016,U1094,"")</f>
        <v/>
      </c>
      <c r="DN1094" s="51" t="str">
        <f t="shared" ref="DN1094:DN1097" si="7781">IF(A1094 =2017,U1094,"")</f>
        <v/>
      </c>
      <c r="DO1094" s="69" t="str">
        <f t="shared" si="79"/>
        <v/>
      </c>
      <c r="DP1094" s="51"/>
      <c r="DQ1094" s="51"/>
      <c r="DR1094" s="51"/>
      <c r="DS1094" s="51"/>
      <c r="DT1094" s="51"/>
      <c r="DU1094" s="181"/>
    </row>
    <row r="1095" spans="1:125" ht="15" x14ac:dyDescent="0.25">
      <c r="A1095" s="50">
        <v>2015</v>
      </c>
      <c r="B1095" s="51" t="s">
        <v>1208</v>
      </c>
      <c r="C1095" s="50" t="s">
        <v>1209</v>
      </c>
      <c r="D1095" s="53" t="s">
        <v>985</v>
      </c>
      <c r="E1095" s="50" t="s">
        <v>364</v>
      </c>
      <c r="F1095" s="220">
        <v>20417</v>
      </c>
      <c r="G1095" s="220" t="s">
        <v>364</v>
      </c>
      <c r="H1095" s="220">
        <v>19138</v>
      </c>
      <c r="I1095" s="61">
        <v>138470</v>
      </c>
      <c r="J1095" s="50"/>
      <c r="K1095" s="50" t="s">
        <v>2032</v>
      </c>
      <c r="L1095" s="58" t="s">
        <v>2032</v>
      </c>
      <c r="M1095" s="58" t="s">
        <v>2032</v>
      </c>
      <c r="N1095" s="58" t="s">
        <v>2032</v>
      </c>
      <c r="O1095" s="58" t="s">
        <v>2032</v>
      </c>
      <c r="P1095" s="59"/>
      <c r="Q1095" s="60">
        <v>14</v>
      </c>
      <c r="R1095" s="60">
        <v>56945</v>
      </c>
      <c r="S1095" s="60">
        <v>14519</v>
      </c>
      <c r="T1095" s="60">
        <v>66992</v>
      </c>
      <c r="U1095" s="60">
        <v>0</v>
      </c>
      <c r="V1095" s="79"/>
      <c r="W1095" s="90">
        <f t="shared" si="6033"/>
        <v>138470</v>
      </c>
      <c r="X1095" s="101">
        <v>62654</v>
      </c>
      <c r="Y1095" s="50" t="s">
        <v>167</v>
      </c>
      <c r="Z1095" s="50" t="s">
        <v>985</v>
      </c>
      <c r="AA1095" s="51" t="str">
        <f t="shared" si="7744"/>
        <v/>
      </c>
      <c r="AB1095" s="68" t="str">
        <f t="shared" si="7745"/>
        <v/>
      </c>
      <c r="AC1095" s="68" t="str">
        <f t="shared" si="7746"/>
        <v/>
      </c>
      <c r="AD1095" s="68" t="str">
        <f t="shared" si="7747"/>
        <v/>
      </c>
      <c r="AE1095" s="68" t="str">
        <f t="shared" si="7748"/>
        <v/>
      </c>
      <c r="AF1095" s="68" t="str">
        <f t="shared" si="7749"/>
        <v/>
      </c>
      <c r="AG1095" s="67" t="str">
        <f t="shared" si="7"/>
        <v/>
      </c>
      <c r="AH1095" s="51"/>
      <c r="AI1095" s="51" t="str">
        <f t="shared" si="8"/>
        <v/>
      </c>
      <c r="AJ1095" s="68" t="str">
        <f t="shared" si="9"/>
        <v/>
      </c>
      <c r="AK1095" s="68" t="str">
        <f t="shared" si="10"/>
        <v/>
      </c>
      <c r="AL1095" s="68" t="str">
        <f t="shared" si="11"/>
        <v/>
      </c>
      <c r="AM1095" s="68" t="str">
        <f t="shared" si="12"/>
        <v/>
      </c>
      <c r="AN1095" s="68" t="str">
        <f t="shared" si="13"/>
        <v/>
      </c>
      <c r="AO1095" s="67" t="str">
        <f t="shared" si="14"/>
        <v/>
      </c>
      <c r="AP1095" s="51"/>
      <c r="AQ1095" s="51" t="str">
        <f t="shared" si="15"/>
        <v/>
      </c>
      <c r="AR1095" s="68" t="str">
        <f t="shared" si="16"/>
        <v/>
      </c>
      <c r="AS1095" s="68" t="str">
        <f t="shared" si="17"/>
        <v/>
      </c>
      <c r="AT1095" s="68" t="str">
        <f t="shared" si="18"/>
        <v/>
      </c>
      <c r="AU1095" s="68" t="str">
        <f t="shared" si="19"/>
        <v/>
      </c>
      <c r="AV1095" s="68" t="str">
        <f t="shared" si="20"/>
        <v/>
      </c>
      <c r="AW1095" s="67" t="str">
        <f t="shared" si="21"/>
        <v/>
      </c>
      <c r="AX1095" s="51"/>
      <c r="AY1095" s="51" t="str">
        <f t="shared" si="22"/>
        <v/>
      </c>
      <c r="AZ1095" s="68" t="str">
        <f t="shared" si="23"/>
        <v/>
      </c>
      <c r="BA1095" s="68" t="str">
        <f t="shared" si="24"/>
        <v/>
      </c>
      <c r="BB1095" s="68" t="str">
        <f t="shared" si="25"/>
        <v/>
      </c>
      <c r="BC1095" s="68" t="str">
        <f t="shared" si="26"/>
        <v/>
      </c>
      <c r="BD1095" s="68" t="str">
        <f t="shared" si="27"/>
        <v/>
      </c>
      <c r="BE1095" s="68" t="str">
        <f t="shared" si="28"/>
        <v/>
      </c>
      <c r="BF1095" s="51"/>
      <c r="BG1095" s="69" t="str">
        <f t="shared" si="29"/>
        <v/>
      </c>
      <c r="BH1095" s="67" t="str">
        <f t="shared" si="30"/>
        <v/>
      </c>
      <c r="BI1095" s="67" t="str">
        <f t="shared" si="31"/>
        <v/>
      </c>
      <c r="BJ1095" s="67" t="str">
        <f t="shared" si="32"/>
        <v/>
      </c>
      <c r="BK1095" s="67" t="str">
        <f t="shared" si="33"/>
        <v/>
      </c>
      <c r="BL1095" s="67" t="str">
        <f t="shared" si="34"/>
        <v/>
      </c>
      <c r="BM1095" s="65" t="str">
        <f t="shared" si="35"/>
        <v/>
      </c>
      <c r="BN1095" s="51"/>
      <c r="BO1095" s="51" t="str">
        <f t="shared" si="7750"/>
        <v/>
      </c>
      <c r="BP1095" s="71">
        <f t="shared" si="7751"/>
        <v>20417</v>
      </c>
      <c r="BQ1095" s="51" t="str">
        <f t="shared" si="7752"/>
        <v/>
      </c>
      <c r="BR1095" s="51" t="str">
        <f t="shared" si="7753"/>
        <v/>
      </c>
      <c r="BS1095" s="69" t="str">
        <f t="shared" si="2920"/>
        <v/>
      </c>
      <c r="BT1095" s="51"/>
      <c r="BU1095" s="68" t="str">
        <f t="shared" si="7754"/>
        <v/>
      </c>
      <c r="BV1095" s="65">
        <f t="shared" si="7755"/>
        <v>138470</v>
      </c>
      <c r="BW1095" s="68" t="str">
        <f t="shared" si="7756"/>
        <v/>
      </c>
      <c r="BX1095" s="68" t="str">
        <f t="shared" si="7757"/>
        <v/>
      </c>
      <c r="BY1095" s="67" t="str">
        <f t="shared" si="44"/>
        <v/>
      </c>
      <c r="BZ1095" s="68"/>
      <c r="CA1095" s="65" t="str">
        <f t="shared" si="45"/>
        <v/>
      </c>
      <c r="CB1095" s="67">
        <f t="shared" si="46"/>
        <v>62654</v>
      </c>
      <c r="CC1095" s="67" t="str">
        <f t="shared" si="47"/>
        <v/>
      </c>
      <c r="CD1095" s="67" t="str">
        <f t="shared" si="48"/>
        <v/>
      </c>
      <c r="CE1095" s="67" t="str">
        <f t="shared" si="49"/>
        <v/>
      </c>
      <c r="CF1095" s="68"/>
      <c r="CG1095" s="68" t="str">
        <f t="shared" si="7758"/>
        <v/>
      </c>
      <c r="CH1095" s="65">
        <f t="shared" si="7759"/>
        <v>138470</v>
      </c>
      <c r="CI1095" s="68" t="str">
        <f t="shared" si="7760"/>
        <v/>
      </c>
      <c r="CJ1095" s="68" t="str">
        <f t="shared" si="7761"/>
        <v/>
      </c>
      <c r="CK1095" s="67" t="str">
        <f t="shared" si="54"/>
        <v/>
      </c>
      <c r="CL1095" s="68"/>
      <c r="CM1095" s="68" t="str">
        <f t="shared" si="7762"/>
        <v/>
      </c>
      <c r="CN1095" s="65">
        <f t="shared" si="7763"/>
        <v>14</v>
      </c>
      <c r="CO1095" s="68" t="str">
        <f t="shared" si="7764"/>
        <v/>
      </c>
      <c r="CP1095" s="68" t="str">
        <f t="shared" si="7765"/>
        <v/>
      </c>
      <c r="CQ1095" s="67" t="str">
        <f t="shared" si="59"/>
        <v/>
      </c>
      <c r="CR1095" s="68"/>
      <c r="CS1095" s="68" t="str">
        <f t="shared" si="7766"/>
        <v/>
      </c>
      <c r="CT1095" s="65">
        <f t="shared" si="7767"/>
        <v>56945</v>
      </c>
      <c r="CU1095" s="68" t="str">
        <f t="shared" si="7768"/>
        <v/>
      </c>
      <c r="CV1095" s="68" t="str">
        <f t="shared" si="7769"/>
        <v/>
      </c>
      <c r="CW1095" s="67" t="str">
        <f t="shared" si="64"/>
        <v/>
      </c>
      <c r="CX1095" s="68"/>
      <c r="CY1095" s="68" t="str">
        <f t="shared" si="7770"/>
        <v/>
      </c>
      <c r="CZ1095" s="65">
        <f t="shared" si="7771"/>
        <v>14519</v>
      </c>
      <c r="DA1095" s="68" t="str">
        <f t="shared" si="7772"/>
        <v/>
      </c>
      <c r="DB1095" s="68" t="str">
        <f t="shared" si="7773"/>
        <v/>
      </c>
      <c r="DC1095" s="67" t="str">
        <f t="shared" si="69"/>
        <v/>
      </c>
      <c r="DD1095" s="68"/>
      <c r="DE1095" s="68" t="str">
        <f t="shared" si="7774"/>
        <v/>
      </c>
      <c r="DF1095" s="65">
        <f t="shared" si="7775"/>
        <v>66992</v>
      </c>
      <c r="DG1095" s="51" t="str">
        <f t="shared" si="7776"/>
        <v/>
      </c>
      <c r="DH1095" s="51" t="str">
        <f t="shared" si="7777"/>
        <v/>
      </c>
      <c r="DI1095" s="69" t="str">
        <f t="shared" si="74"/>
        <v/>
      </c>
      <c r="DJ1095" s="51"/>
      <c r="DK1095" s="51" t="str">
        <f t="shared" si="7778"/>
        <v/>
      </c>
      <c r="DL1095" s="65">
        <f t="shared" si="7779"/>
        <v>0</v>
      </c>
      <c r="DM1095" s="51" t="str">
        <f t="shared" si="7780"/>
        <v/>
      </c>
      <c r="DN1095" s="51" t="str">
        <f t="shared" si="7781"/>
        <v/>
      </c>
      <c r="DO1095" s="69" t="str">
        <f t="shared" si="79"/>
        <v/>
      </c>
      <c r="DP1095" s="51"/>
      <c r="DQ1095" s="51"/>
      <c r="DR1095" s="51"/>
      <c r="DS1095" s="51"/>
      <c r="DT1095" s="51"/>
      <c r="DU1095" s="181"/>
    </row>
    <row r="1096" spans="1:125" ht="15" x14ac:dyDescent="0.25">
      <c r="A1096" s="50">
        <v>2016</v>
      </c>
      <c r="B1096" s="51" t="s">
        <v>1208</v>
      </c>
      <c r="C1096" s="50" t="s">
        <v>1209</v>
      </c>
      <c r="D1096" s="53" t="s">
        <v>985</v>
      </c>
      <c r="E1096" s="50" t="s">
        <v>364</v>
      </c>
      <c r="F1096" s="220">
        <v>21031</v>
      </c>
      <c r="G1096" s="220" t="s">
        <v>364</v>
      </c>
      <c r="H1096" s="220">
        <v>18071</v>
      </c>
      <c r="I1096" s="61">
        <v>142071</v>
      </c>
      <c r="J1096" s="50"/>
      <c r="K1096" s="50" t="s">
        <v>2032</v>
      </c>
      <c r="L1096" s="58" t="s">
        <v>2032</v>
      </c>
      <c r="M1096" s="58" t="s">
        <v>2032</v>
      </c>
      <c r="N1096" s="58" t="s">
        <v>2032</v>
      </c>
      <c r="O1096" s="58" t="s">
        <v>2032</v>
      </c>
      <c r="P1096" s="59"/>
      <c r="Q1096" s="60">
        <v>0</v>
      </c>
      <c r="R1096" s="60">
        <v>74445</v>
      </c>
      <c r="S1096" s="60">
        <v>14124</v>
      </c>
      <c r="T1096" s="60">
        <v>53419</v>
      </c>
      <c r="U1096" s="60">
        <v>83</v>
      </c>
      <c r="V1096" s="79"/>
      <c r="W1096" s="90">
        <f t="shared" si="6033"/>
        <v>142071</v>
      </c>
      <c r="X1096" s="101">
        <v>0</v>
      </c>
      <c r="Y1096" s="50" t="s">
        <v>167</v>
      </c>
      <c r="Z1096" s="50" t="s">
        <v>985</v>
      </c>
      <c r="AA1096" s="51" t="str">
        <f t="shared" si="7744"/>
        <v/>
      </c>
      <c r="AB1096" s="68" t="str">
        <f t="shared" si="7745"/>
        <v/>
      </c>
      <c r="AC1096" s="68" t="str">
        <f t="shared" si="7746"/>
        <v/>
      </c>
      <c r="AD1096" s="68" t="str">
        <f t="shared" si="7747"/>
        <v/>
      </c>
      <c r="AE1096" s="68" t="str">
        <f t="shared" si="7748"/>
        <v/>
      </c>
      <c r="AF1096" s="68" t="str">
        <f t="shared" si="7749"/>
        <v/>
      </c>
      <c r="AG1096" s="67" t="str">
        <f t="shared" si="7"/>
        <v/>
      </c>
      <c r="AH1096" s="51"/>
      <c r="AI1096" s="51" t="str">
        <f t="shared" si="8"/>
        <v/>
      </c>
      <c r="AJ1096" s="68" t="str">
        <f t="shared" si="9"/>
        <v/>
      </c>
      <c r="AK1096" s="68" t="str">
        <f t="shared" si="10"/>
        <v/>
      </c>
      <c r="AL1096" s="68" t="str">
        <f t="shared" si="11"/>
        <v/>
      </c>
      <c r="AM1096" s="68" t="str">
        <f t="shared" si="12"/>
        <v/>
      </c>
      <c r="AN1096" s="68" t="str">
        <f t="shared" si="13"/>
        <v/>
      </c>
      <c r="AO1096" s="67" t="str">
        <f t="shared" si="14"/>
        <v/>
      </c>
      <c r="AP1096" s="51"/>
      <c r="AQ1096" s="51" t="str">
        <f t="shared" si="15"/>
        <v/>
      </c>
      <c r="AR1096" s="68" t="str">
        <f t="shared" si="16"/>
        <v/>
      </c>
      <c r="AS1096" s="68" t="str">
        <f t="shared" si="17"/>
        <v/>
      </c>
      <c r="AT1096" s="68" t="str">
        <f t="shared" si="18"/>
        <v/>
      </c>
      <c r="AU1096" s="68" t="str">
        <f t="shared" si="19"/>
        <v/>
      </c>
      <c r="AV1096" s="68" t="str">
        <f t="shared" si="20"/>
        <v/>
      </c>
      <c r="AW1096" s="67" t="str">
        <f t="shared" si="21"/>
        <v/>
      </c>
      <c r="AX1096" s="51"/>
      <c r="AY1096" s="51" t="str">
        <f t="shared" si="22"/>
        <v/>
      </c>
      <c r="AZ1096" s="68" t="str">
        <f t="shared" si="23"/>
        <v/>
      </c>
      <c r="BA1096" s="68" t="str">
        <f t="shared" si="24"/>
        <v/>
      </c>
      <c r="BB1096" s="68" t="str">
        <f t="shared" si="25"/>
        <v/>
      </c>
      <c r="BC1096" s="68" t="str">
        <f t="shared" si="26"/>
        <v/>
      </c>
      <c r="BD1096" s="68" t="str">
        <f t="shared" si="27"/>
        <v/>
      </c>
      <c r="BE1096" s="68" t="str">
        <f t="shared" si="28"/>
        <v/>
      </c>
      <c r="BF1096" s="51"/>
      <c r="BG1096" s="69" t="str">
        <f t="shared" si="29"/>
        <v/>
      </c>
      <c r="BH1096" s="67" t="str">
        <f t="shared" si="30"/>
        <v/>
      </c>
      <c r="BI1096" s="67" t="str">
        <f t="shared" si="31"/>
        <v/>
      </c>
      <c r="BJ1096" s="67" t="str">
        <f t="shared" si="32"/>
        <v/>
      </c>
      <c r="BK1096" s="67" t="str">
        <f t="shared" si="33"/>
        <v/>
      </c>
      <c r="BL1096" s="67" t="str">
        <f t="shared" si="34"/>
        <v/>
      </c>
      <c r="BM1096" s="65" t="str">
        <f t="shared" si="35"/>
        <v/>
      </c>
      <c r="BN1096" s="51"/>
      <c r="BO1096" s="51" t="str">
        <f t="shared" si="7750"/>
        <v/>
      </c>
      <c r="BP1096" s="51" t="str">
        <f t="shared" si="7751"/>
        <v/>
      </c>
      <c r="BQ1096" s="71">
        <f t="shared" si="7752"/>
        <v>21031</v>
      </c>
      <c r="BR1096" s="51" t="str">
        <f t="shared" si="7753"/>
        <v/>
      </c>
      <c r="BS1096" s="69" t="str">
        <f t="shared" si="2920"/>
        <v/>
      </c>
      <c r="BT1096" s="51"/>
      <c r="BU1096" s="68" t="str">
        <f t="shared" si="7754"/>
        <v/>
      </c>
      <c r="BV1096" s="68" t="str">
        <f t="shared" si="7755"/>
        <v/>
      </c>
      <c r="BW1096" s="65">
        <f t="shared" si="7756"/>
        <v>142071</v>
      </c>
      <c r="BX1096" s="68" t="str">
        <f t="shared" si="7757"/>
        <v/>
      </c>
      <c r="BY1096" s="67" t="str">
        <f t="shared" si="44"/>
        <v/>
      </c>
      <c r="BZ1096" s="68"/>
      <c r="CA1096" s="65" t="str">
        <f t="shared" si="45"/>
        <v/>
      </c>
      <c r="CB1096" s="67" t="str">
        <f t="shared" si="46"/>
        <v/>
      </c>
      <c r="CC1096" s="67">
        <f t="shared" si="47"/>
        <v>0</v>
      </c>
      <c r="CD1096" s="67" t="str">
        <f t="shared" si="48"/>
        <v/>
      </c>
      <c r="CE1096" s="67" t="str">
        <f t="shared" si="49"/>
        <v/>
      </c>
      <c r="CF1096" s="68"/>
      <c r="CG1096" s="68" t="str">
        <f t="shared" si="7758"/>
        <v/>
      </c>
      <c r="CH1096" s="68" t="str">
        <f t="shared" si="7759"/>
        <v/>
      </c>
      <c r="CI1096" s="65">
        <f t="shared" si="7760"/>
        <v>142071</v>
      </c>
      <c r="CJ1096" s="68" t="str">
        <f t="shared" si="7761"/>
        <v/>
      </c>
      <c r="CK1096" s="67" t="str">
        <f t="shared" si="54"/>
        <v/>
      </c>
      <c r="CL1096" s="68"/>
      <c r="CM1096" s="68" t="str">
        <f t="shared" si="7762"/>
        <v/>
      </c>
      <c r="CN1096" s="68" t="str">
        <f t="shared" si="7763"/>
        <v/>
      </c>
      <c r="CO1096" s="65">
        <f t="shared" si="7764"/>
        <v>0</v>
      </c>
      <c r="CP1096" s="68" t="str">
        <f t="shared" si="7765"/>
        <v/>
      </c>
      <c r="CQ1096" s="67" t="str">
        <f t="shared" si="59"/>
        <v/>
      </c>
      <c r="CR1096" s="68"/>
      <c r="CS1096" s="68" t="str">
        <f t="shared" si="7766"/>
        <v/>
      </c>
      <c r="CT1096" s="68" t="str">
        <f t="shared" si="7767"/>
        <v/>
      </c>
      <c r="CU1096" s="65">
        <f t="shared" si="7768"/>
        <v>74445</v>
      </c>
      <c r="CV1096" s="68" t="str">
        <f t="shared" si="7769"/>
        <v/>
      </c>
      <c r="CW1096" s="67" t="str">
        <f t="shared" si="64"/>
        <v/>
      </c>
      <c r="CX1096" s="68"/>
      <c r="CY1096" s="68" t="str">
        <f t="shared" si="7770"/>
        <v/>
      </c>
      <c r="CZ1096" s="68" t="str">
        <f t="shared" si="7771"/>
        <v/>
      </c>
      <c r="DA1096" s="65">
        <f t="shared" si="7772"/>
        <v>14124</v>
      </c>
      <c r="DB1096" s="68" t="str">
        <f t="shared" si="7773"/>
        <v/>
      </c>
      <c r="DC1096" s="67" t="str">
        <f t="shared" si="69"/>
        <v/>
      </c>
      <c r="DD1096" s="68"/>
      <c r="DE1096" s="68" t="str">
        <f t="shared" si="7774"/>
        <v/>
      </c>
      <c r="DF1096" s="51" t="str">
        <f t="shared" si="7775"/>
        <v/>
      </c>
      <c r="DG1096" s="65">
        <f t="shared" si="7776"/>
        <v>53419</v>
      </c>
      <c r="DH1096" s="51" t="str">
        <f t="shared" si="7777"/>
        <v/>
      </c>
      <c r="DI1096" s="69" t="str">
        <f t="shared" si="74"/>
        <v/>
      </c>
      <c r="DJ1096" s="51"/>
      <c r="DK1096" s="51" t="str">
        <f t="shared" si="7778"/>
        <v/>
      </c>
      <c r="DL1096" s="51" t="str">
        <f t="shared" si="7779"/>
        <v/>
      </c>
      <c r="DM1096" s="65">
        <f t="shared" si="7780"/>
        <v>83</v>
      </c>
      <c r="DN1096" s="51" t="str">
        <f t="shared" si="7781"/>
        <v/>
      </c>
      <c r="DO1096" s="69" t="str">
        <f t="shared" si="79"/>
        <v/>
      </c>
      <c r="DP1096" s="51"/>
      <c r="DQ1096" s="51"/>
      <c r="DR1096" s="51"/>
      <c r="DS1096" s="51"/>
      <c r="DT1096" s="51"/>
      <c r="DU1096" s="181"/>
    </row>
    <row r="1097" spans="1:125" ht="15" x14ac:dyDescent="0.25">
      <c r="A1097" s="50">
        <v>2017</v>
      </c>
      <c r="B1097" s="51" t="s">
        <v>1208</v>
      </c>
      <c r="C1097" s="50" t="s">
        <v>1209</v>
      </c>
      <c r="D1097" s="53" t="s">
        <v>985</v>
      </c>
      <c r="E1097" s="50" t="s">
        <v>364</v>
      </c>
      <c r="F1097" s="220">
        <v>19404</v>
      </c>
      <c r="G1097" s="220" t="s">
        <v>364</v>
      </c>
      <c r="H1097" s="220">
        <v>17871</v>
      </c>
      <c r="I1097" s="61">
        <v>136213</v>
      </c>
      <c r="J1097" s="50"/>
      <c r="K1097" s="50" t="s">
        <v>2032</v>
      </c>
      <c r="L1097" s="58" t="s">
        <v>2032</v>
      </c>
      <c r="M1097" s="58" t="s">
        <v>2032</v>
      </c>
      <c r="N1097" s="58" t="s">
        <v>2032</v>
      </c>
      <c r="O1097" s="58" t="s">
        <v>2032</v>
      </c>
      <c r="P1097" s="59"/>
      <c r="Q1097" s="60">
        <v>0</v>
      </c>
      <c r="R1097" s="60">
        <v>62063</v>
      </c>
      <c r="S1097" s="60">
        <v>16638</v>
      </c>
      <c r="T1097" s="60">
        <v>57309</v>
      </c>
      <c r="U1097" s="60">
        <v>203</v>
      </c>
      <c r="V1097" s="79"/>
      <c r="W1097" s="90">
        <f t="shared" si="6033"/>
        <v>136213</v>
      </c>
      <c r="X1097" s="101">
        <v>0</v>
      </c>
      <c r="Y1097" s="50" t="s">
        <v>167</v>
      </c>
      <c r="Z1097" s="50" t="s">
        <v>985</v>
      </c>
      <c r="AA1097" s="51" t="str">
        <f t="shared" si="7744"/>
        <v/>
      </c>
      <c r="AB1097" s="68" t="str">
        <f t="shared" si="7745"/>
        <v/>
      </c>
      <c r="AC1097" s="68" t="str">
        <f t="shared" si="7746"/>
        <v/>
      </c>
      <c r="AD1097" s="68" t="str">
        <f t="shared" si="7747"/>
        <v/>
      </c>
      <c r="AE1097" s="68" t="str">
        <f t="shared" si="7748"/>
        <v/>
      </c>
      <c r="AF1097" s="68" t="str">
        <f t="shared" si="7749"/>
        <v/>
      </c>
      <c r="AG1097" s="67" t="str">
        <f t="shared" si="7"/>
        <v/>
      </c>
      <c r="AH1097" s="51"/>
      <c r="AI1097" s="51" t="str">
        <f t="shared" si="8"/>
        <v/>
      </c>
      <c r="AJ1097" s="68" t="str">
        <f t="shared" si="9"/>
        <v/>
      </c>
      <c r="AK1097" s="68" t="str">
        <f t="shared" si="10"/>
        <v/>
      </c>
      <c r="AL1097" s="68" t="str">
        <f t="shared" si="11"/>
        <v/>
      </c>
      <c r="AM1097" s="68" t="str">
        <f t="shared" si="12"/>
        <v/>
      </c>
      <c r="AN1097" s="68" t="str">
        <f t="shared" si="13"/>
        <v/>
      </c>
      <c r="AO1097" s="67" t="str">
        <f t="shared" si="14"/>
        <v/>
      </c>
      <c r="AP1097" s="51"/>
      <c r="AQ1097" s="51" t="str">
        <f t="shared" si="15"/>
        <v/>
      </c>
      <c r="AR1097" s="68" t="str">
        <f t="shared" si="16"/>
        <v/>
      </c>
      <c r="AS1097" s="68" t="str">
        <f t="shared" si="17"/>
        <v/>
      </c>
      <c r="AT1097" s="68" t="str">
        <f t="shared" si="18"/>
        <v/>
      </c>
      <c r="AU1097" s="68" t="str">
        <f t="shared" si="19"/>
        <v/>
      </c>
      <c r="AV1097" s="68" t="str">
        <f t="shared" si="20"/>
        <v/>
      </c>
      <c r="AW1097" s="67" t="str">
        <f t="shared" si="21"/>
        <v/>
      </c>
      <c r="AX1097" s="51"/>
      <c r="AY1097" s="51" t="str">
        <f t="shared" si="22"/>
        <v/>
      </c>
      <c r="AZ1097" s="68" t="str">
        <f t="shared" si="23"/>
        <v/>
      </c>
      <c r="BA1097" s="68" t="str">
        <f t="shared" si="24"/>
        <v/>
      </c>
      <c r="BB1097" s="68" t="str">
        <f t="shared" si="25"/>
        <v/>
      </c>
      <c r="BC1097" s="68" t="str">
        <f t="shared" si="26"/>
        <v/>
      </c>
      <c r="BD1097" s="68" t="str">
        <f t="shared" si="27"/>
        <v/>
      </c>
      <c r="BE1097" s="68" t="str">
        <f t="shared" si="28"/>
        <v/>
      </c>
      <c r="BF1097" s="51"/>
      <c r="BG1097" s="69" t="str">
        <f t="shared" si="29"/>
        <v/>
      </c>
      <c r="BH1097" s="67" t="str">
        <f t="shared" si="30"/>
        <v/>
      </c>
      <c r="BI1097" s="67" t="str">
        <f t="shared" si="31"/>
        <v/>
      </c>
      <c r="BJ1097" s="67" t="str">
        <f t="shared" si="32"/>
        <v/>
      </c>
      <c r="BK1097" s="67" t="str">
        <f t="shared" si="33"/>
        <v/>
      </c>
      <c r="BL1097" s="67" t="str">
        <f t="shared" si="34"/>
        <v/>
      </c>
      <c r="BM1097" s="65" t="str">
        <f t="shared" si="35"/>
        <v/>
      </c>
      <c r="BN1097" s="51"/>
      <c r="BO1097" s="51" t="str">
        <f t="shared" si="7750"/>
        <v/>
      </c>
      <c r="BP1097" s="51" t="str">
        <f t="shared" si="7751"/>
        <v/>
      </c>
      <c r="BQ1097" s="51" t="str">
        <f t="shared" si="7752"/>
        <v/>
      </c>
      <c r="BR1097" s="71">
        <f t="shared" si="7753"/>
        <v>19404</v>
      </c>
      <c r="BS1097" s="69" t="str">
        <f t="shared" si="2920"/>
        <v/>
      </c>
      <c r="BT1097" s="51"/>
      <c r="BU1097" s="68" t="str">
        <f t="shared" si="7754"/>
        <v/>
      </c>
      <c r="BV1097" s="68" t="str">
        <f t="shared" si="7755"/>
        <v/>
      </c>
      <c r="BW1097" s="68" t="str">
        <f t="shared" si="7756"/>
        <v/>
      </c>
      <c r="BX1097" s="65">
        <f t="shared" si="7757"/>
        <v>136213</v>
      </c>
      <c r="BY1097" s="67" t="str">
        <f t="shared" si="44"/>
        <v/>
      </c>
      <c r="BZ1097" s="68"/>
      <c r="CA1097" s="65" t="str">
        <f t="shared" si="45"/>
        <v/>
      </c>
      <c r="CB1097" s="67" t="str">
        <f t="shared" si="46"/>
        <v/>
      </c>
      <c r="CC1097" s="67" t="str">
        <f t="shared" si="47"/>
        <v/>
      </c>
      <c r="CD1097" s="67">
        <f t="shared" si="48"/>
        <v>0</v>
      </c>
      <c r="CE1097" s="67" t="str">
        <f t="shared" si="49"/>
        <v/>
      </c>
      <c r="CF1097" s="68"/>
      <c r="CG1097" s="68" t="str">
        <f t="shared" si="7758"/>
        <v/>
      </c>
      <c r="CH1097" s="68" t="str">
        <f t="shared" si="7759"/>
        <v/>
      </c>
      <c r="CI1097" s="68" t="str">
        <f t="shared" si="7760"/>
        <v/>
      </c>
      <c r="CJ1097" s="65">
        <f t="shared" si="7761"/>
        <v>136213</v>
      </c>
      <c r="CK1097" s="67" t="str">
        <f t="shared" si="54"/>
        <v/>
      </c>
      <c r="CL1097" s="68"/>
      <c r="CM1097" s="68" t="str">
        <f t="shared" si="7762"/>
        <v/>
      </c>
      <c r="CN1097" s="68" t="str">
        <f t="shared" si="7763"/>
        <v/>
      </c>
      <c r="CO1097" s="68" t="str">
        <f t="shared" si="7764"/>
        <v/>
      </c>
      <c r="CP1097" s="65">
        <f t="shared" si="7765"/>
        <v>0</v>
      </c>
      <c r="CQ1097" s="67" t="str">
        <f t="shared" si="59"/>
        <v/>
      </c>
      <c r="CR1097" s="68"/>
      <c r="CS1097" s="68" t="str">
        <f t="shared" si="7766"/>
        <v/>
      </c>
      <c r="CT1097" s="68" t="str">
        <f t="shared" si="7767"/>
        <v/>
      </c>
      <c r="CU1097" s="68" t="str">
        <f t="shared" si="7768"/>
        <v/>
      </c>
      <c r="CV1097" s="65">
        <f t="shared" si="7769"/>
        <v>62063</v>
      </c>
      <c r="CW1097" s="67" t="str">
        <f t="shared" si="64"/>
        <v/>
      </c>
      <c r="CX1097" s="68"/>
      <c r="CY1097" s="68" t="str">
        <f t="shared" si="7770"/>
        <v/>
      </c>
      <c r="CZ1097" s="68" t="str">
        <f t="shared" si="7771"/>
        <v/>
      </c>
      <c r="DA1097" s="68" t="str">
        <f t="shared" si="7772"/>
        <v/>
      </c>
      <c r="DB1097" s="65">
        <f t="shared" si="7773"/>
        <v>16638</v>
      </c>
      <c r="DC1097" s="67" t="str">
        <f t="shared" si="69"/>
        <v/>
      </c>
      <c r="DD1097" s="68"/>
      <c r="DE1097" s="68" t="str">
        <f t="shared" si="7774"/>
        <v/>
      </c>
      <c r="DF1097" s="51" t="str">
        <f t="shared" si="7775"/>
        <v/>
      </c>
      <c r="DG1097" s="51" t="str">
        <f t="shared" si="7776"/>
        <v/>
      </c>
      <c r="DH1097" s="65">
        <f t="shared" si="7777"/>
        <v>57309</v>
      </c>
      <c r="DI1097" s="69" t="str">
        <f t="shared" si="74"/>
        <v/>
      </c>
      <c r="DJ1097" s="51"/>
      <c r="DK1097" s="51" t="str">
        <f t="shared" si="7778"/>
        <v/>
      </c>
      <c r="DL1097" s="51" t="str">
        <f t="shared" si="7779"/>
        <v/>
      </c>
      <c r="DM1097" s="51" t="str">
        <f t="shared" si="7780"/>
        <v/>
      </c>
      <c r="DN1097" s="65">
        <f t="shared" si="7781"/>
        <v>203</v>
      </c>
      <c r="DO1097" s="69" t="str">
        <f t="shared" si="79"/>
        <v/>
      </c>
      <c r="DP1097" s="51"/>
      <c r="DQ1097" s="51"/>
      <c r="DR1097" s="51"/>
      <c r="DS1097" s="51"/>
      <c r="DT1097" s="51"/>
      <c r="DU1097" s="181"/>
    </row>
    <row r="1098" spans="1:125" ht="15" x14ac:dyDescent="0.25">
      <c r="A1098" s="56">
        <v>2018</v>
      </c>
      <c r="B1098" s="51" t="s">
        <v>1208</v>
      </c>
      <c r="C1098" s="50" t="s">
        <v>1209</v>
      </c>
      <c r="D1098" s="170" t="s">
        <v>985</v>
      </c>
      <c r="E1098" s="50" t="s">
        <v>364</v>
      </c>
      <c r="F1098" s="89">
        <v>20245</v>
      </c>
      <c r="G1098" s="89">
        <v>0</v>
      </c>
      <c r="H1098" s="89">
        <v>19184</v>
      </c>
      <c r="I1098" s="90">
        <v>136761</v>
      </c>
      <c r="J1098" s="50"/>
      <c r="K1098" s="50" t="s">
        <v>2032</v>
      </c>
      <c r="L1098" s="58"/>
      <c r="M1098" s="58"/>
      <c r="N1098" s="58"/>
      <c r="O1098" s="58"/>
      <c r="P1098" s="91"/>
      <c r="Q1098" s="92">
        <v>0</v>
      </c>
      <c r="R1098" s="92">
        <v>57307</v>
      </c>
      <c r="S1098" s="92">
        <v>17508</v>
      </c>
      <c r="T1098" s="92">
        <v>61946</v>
      </c>
      <c r="U1098" s="94"/>
      <c r="V1098" s="94"/>
      <c r="W1098" s="90">
        <f t="shared" si="6033"/>
        <v>136761</v>
      </c>
      <c r="X1098" s="101">
        <v>0</v>
      </c>
      <c r="Y1098" s="56" t="s">
        <v>167</v>
      </c>
      <c r="Z1098" s="50"/>
      <c r="AA1098" s="51"/>
      <c r="AB1098" s="68"/>
      <c r="AC1098" s="68"/>
      <c r="AD1098" s="68"/>
      <c r="AE1098" s="68"/>
      <c r="AF1098" s="68"/>
      <c r="AG1098" s="67" t="str">
        <f t="shared" si="7"/>
        <v/>
      </c>
      <c r="AH1098" s="51"/>
      <c r="AI1098" s="51" t="str">
        <f t="shared" si="8"/>
        <v/>
      </c>
      <c r="AJ1098" s="68" t="str">
        <f t="shared" si="9"/>
        <v/>
      </c>
      <c r="AK1098" s="68" t="str">
        <f t="shared" si="10"/>
        <v/>
      </c>
      <c r="AL1098" s="68" t="str">
        <f t="shared" si="11"/>
        <v/>
      </c>
      <c r="AM1098" s="68" t="str">
        <f t="shared" si="12"/>
        <v/>
      </c>
      <c r="AN1098" s="68" t="str">
        <f t="shared" si="13"/>
        <v/>
      </c>
      <c r="AO1098" s="67" t="str">
        <f t="shared" si="14"/>
        <v/>
      </c>
      <c r="AP1098" s="51"/>
      <c r="AQ1098" s="51" t="str">
        <f t="shared" si="15"/>
        <v/>
      </c>
      <c r="AR1098" s="68" t="str">
        <f t="shared" si="16"/>
        <v/>
      </c>
      <c r="AS1098" s="68" t="str">
        <f t="shared" si="17"/>
        <v/>
      </c>
      <c r="AT1098" s="68" t="str">
        <f t="shared" si="18"/>
        <v/>
      </c>
      <c r="AU1098" s="68" t="str">
        <f t="shared" si="19"/>
        <v/>
      </c>
      <c r="AV1098" s="68" t="str">
        <f t="shared" si="20"/>
        <v/>
      </c>
      <c r="AW1098" s="67" t="str">
        <f t="shared" si="21"/>
        <v/>
      </c>
      <c r="AX1098" s="51"/>
      <c r="AY1098" s="51" t="str">
        <f t="shared" si="22"/>
        <v/>
      </c>
      <c r="AZ1098" s="68" t="str">
        <f t="shared" si="23"/>
        <v/>
      </c>
      <c r="BA1098" s="68" t="str">
        <f t="shared" si="24"/>
        <v/>
      </c>
      <c r="BB1098" s="68" t="str">
        <f t="shared" si="25"/>
        <v/>
      </c>
      <c r="BC1098" s="68" t="str">
        <f t="shared" si="26"/>
        <v/>
      </c>
      <c r="BD1098" s="68" t="str">
        <f t="shared" si="27"/>
        <v/>
      </c>
      <c r="BE1098" s="68" t="str">
        <f t="shared" si="28"/>
        <v/>
      </c>
      <c r="BF1098" s="51"/>
      <c r="BG1098" s="69" t="str">
        <f t="shared" si="29"/>
        <v/>
      </c>
      <c r="BH1098" s="67" t="str">
        <f t="shared" si="30"/>
        <v/>
      </c>
      <c r="BI1098" s="67" t="str">
        <f t="shared" si="31"/>
        <v/>
      </c>
      <c r="BJ1098" s="67" t="str">
        <f t="shared" si="32"/>
        <v/>
      </c>
      <c r="BK1098" s="67" t="str">
        <f t="shared" si="33"/>
        <v/>
      </c>
      <c r="BL1098" s="67" t="str">
        <f t="shared" si="34"/>
        <v/>
      </c>
      <c r="BM1098" s="65" t="str">
        <f t="shared" si="35"/>
        <v/>
      </c>
      <c r="BN1098" s="70"/>
      <c r="BO1098" s="70"/>
      <c r="BP1098" s="51"/>
      <c r="BQ1098" s="51"/>
      <c r="BR1098" s="51"/>
      <c r="BS1098" s="96">
        <f t="shared" si="2920"/>
        <v>20245</v>
      </c>
      <c r="BT1098" s="70"/>
      <c r="BU1098" s="65"/>
      <c r="BV1098" s="68"/>
      <c r="BW1098" s="68"/>
      <c r="BX1098" s="68"/>
      <c r="BY1098" s="67">
        <f t="shared" si="44"/>
        <v>136761</v>
      </c>
      <c r="BZ1098" s="65"/>
      <c r="CA1098" s="65" t="str">
        <f t="shared" si="45"/>
        <v/>
      </c>
      <c r="CB1098" s="67" t="str">
        <f t="shared" si="46"/>
        <v/>
      </c>
      <c r="CC1098" s="67" t="str">
        <f t="shared" si="47"/>
        <v/>
      </c>
      <c r="CD1098" s="67" t="str">
        <f t="shared" si="48"/>
        <v/>
      </c>
      <c r="CE1098" s="67">
        <f t="shared" si="49"/>
        <v>0</v>
      </c>
      <c r="CF1098" s="65"/>
      <c r="CG1098" s="65"/>
      <c r="CH1098" s="68"/>
      <c r="CI1098" s="68"/>
      <c r="CJ1098" s="68"/>
      <c r="CK1098" s="67">
        <f t="shared" si="54"/>
        <v>136761</v>
      </c>
      <c r="CL1098" s="65"/>
      <c r="CM1098" s="65"/>
      <c r="CN1098" s="68"/>
      <c r="CO1098" s="68"/>
      <c r="CP1098" s="68"/>
      <c r="CQ1098" s="103">
        <f t="shared" si="59"/>
        <v>0</v>
      </c>
      <c r="CR1098" s="65"/>
      <c r="CS1098" s="65"/>
      <c r="CT1098" s="68"/>
      <c r="CU1098" s="68"/>
      <c r="CV1098" s="68"/>
      <c r="CW1098" s="67">
        <f t="shared" si="64"/>
        <v>57307</v>
      </c>
      <c r="CX1098" s="65"/>
      <c r="CY1098" s="65"/>
      <c r="CZ1098" s="68"/>
      <c r="DA1098" s="68"/>
      <c r="DB1098" s="68"/>
      <c r="DC1098" s="67">
        <f t="shared" si="69"/>
        <v>17508</v>
      </c>
      <c r="DD1098" s="65"/>
      <c r="DE1098" s="65"/>
      <c r="DF1098" s="51"/>
      <c r="DG1098" s="51"/>
      <c r="DH1098" s="51"/>
      <c r="DI1098" s="67">
        <f t="shared" si="74"/>
        <v>61946</v>
      </c>
      <c r="DJ1098" s="70"/>
      <c r="DK1098" s="70"/>
      <c r="DL1098" s="51"/>
      <c r="DM1098" s="51"/>
      <c r="DN1098" s="51"/>
      <c r="DO1098" s="67">
        <f t="shared" si="79"/>
        <v>0</v>
      </c>
      <c r="DP1098" s="51"/>
      <c r="DQ1098" s="51"/>
      <c r="DR1098" s="51"/>
      <c r="DS1098" s="51"/>
      <c r="DT1098" s="51"/>
      <c r="DU1098" s="181"/>
    </row>
    <row r="1099" spans="1:125" ht="15" x14ac:dyDescent="0.25">
      <c r="A1099" s="50"/>
      <c r="B1099" s="51"/>
      <c r="C1099" s="50"/>
      <c r="D1099" s="53"/>
      <c r="E1099" s="50"/>
      <c r="F1099" s="220"/>
      <c r="G1099" s="220"/>
      <c r="H1099" s="220"/>
      <c r="I1099" s="61"/>
      <c r="J1099" s="50"/>
      <c r="K1099" s="50" t="s">
        <v>2032</v>
      </c>
      <c r="L1099" s="58"/>
      <c r="M1099" s="58"/>
      <c r="N1099" s="58"/>
      <c r="O1099" s="58"/>
      <c r="P1099" s="59"/>
      <c r="Q1099" s="60"/>
      <c r="R1099" s="60"/>
      <c r="S1099" s="60"/>
      <c r="T1099" s="60"/>
      <c r="U1099" s="60"/>
      <c r="V1099" s="79"/>
      <c r="W1099" s="90">
        <f t="shared" si="6033"/>
        <v>0</v>
      </c>
      <c r="X1099" s="101"/>
      <c r="Y1099" s="50"/>
      <c r="Z1099" s="50"/>
      <c r="AA1099" s="51"/>
      <c r="AB1099" s="68"/>
      <c r="AC1099" s="68"/>
      <c r="AD1099" s="68"/>
      <c r="AE1099" s="68"/>
      <c r="AF1099" s="68"/>
      <c r="AG1099" s="67" t="str">
        <f t="shared" si="7"/>
        <v/>
      </c>
      <c r="AH1099" s="51"/>
      <c r="AI1099" s="51" t="str">
        <f t="shared" si="8"/>
        <v/>
      </c>
      <c r="AJ1099" s="68" t="str">
        <f t="shared" si="9"/>
        <v/>
      </c>
      <c r="AK1099" s="68" t="str">
        <f t="shared" si="10"/>
        <v/>
      </c>
      <c r="AL1099" s="68" t="str">
        <f t="shared" si="11"/>
        <v/>
      </c>
      <c r="AM1099" s="68" t="str">
        <f t="shared" si="12"/>
        <v/>
      </c>
      <c r="AN1099" s="68" t="str">
        <f t="shared" si="13"/>
        <v/>
      </c>
      <c r="AO1099" s="67" t="str">
        <f t="shared" si="14"/>
        <v/>
      </c>
      <c r="AP1099" s="51"/>
      <c r="AQ1099" s="51" t="str">
        <f t="shared" si="15"/>
        <v/>
      </c>
      <c r="AR1099" s="68" t="str">
        <f t="shared" si="16"/>
        <v/>
      </c>
      <c r="AS1099" s="68" t="str">
        <f t="shared" si="17"/>
        <v/>
      </c>
      <c r="AT1099" s="68" t="str">
        <f t="shared" si="18"/>
        <v/>
      </c>
      <c r="AU1099" s="68" t="str">
        <f t="shared" si="19"/>
        <v/>
      </c>
      <c r="AV1099" s="68" t="str">
        <f t="shared" si="20"/>
        <v/>
      </c>
      <c r="AW1099" s="67" t="str">
        <f t="shared" si="21"/>
        <v/>
      </c>
      <c r="AX1099" s="51"/>
      <c r="AY1099" s="51" t="str">
        <f t="shared" si="22"/>
        <v/>
      </c>
      <c r="AZ1099" s="68" t="str">
        <f t="shared" si="23"/>
        <v/>
      </c>
      <c r="BA1099" s="68" t="str">
        <f t="shared" si="24"/>
        <v/>
      </c>
      <c r="BB1099" s="68" t="str">
        <f t="shared" si="25"/>
        <v/>
      </c>
      <c r="BC1099" s="68" t="str">
        <f t="shared" si="26"/>
        <v/>
      </c>
      <c r="BD1099" s="68" t="str">
        <f t="shared" si="27"/>
        <v/>
      </c>
      <c r="BE1099" s="68" t="str">
        <f t="shared" si="28"/>
        <v/>
      </c>
      <c r="BF1099" s="51"/>
      <c r="BG1099" s="69" t="str">
        <f t="shared" si="29"/>
        <v/>
      </c>
      <c r="BH1099" s="67" t="str">
        <f t="shared" si="30"/>
        <v/>
      </c>
      <c r="BI1099" s="67" t="str">
        <f t="shared" si="31"/>
        <v/>
      </c>
      <c r="BJ1099" s="67" t="str">
        <f t="shared" si="32"/>
        <v/>
      </c>
      <c r="BK1099" s="67" t="str">
        <f t="shared" si="33"/>
        <v/>
      </c>
      <c r="BL1099" s="67" t="str">
        <f t="shared" si="34"/>
        <v/>
      </c>
      <c r="BM1099" s="65" t="str">
        <f t="shared" si="35"/>
        <v/>
      </c>
      <c r="BN1099" s="70"/>
      <c r="BO1099" s="70"/>
      <c r="BP1099" s="51"/>
      <c r="BQ1099" s="51"/>
      <c r="BR1099" s="51"/>
      <c r="BS1099" s="69" t="str">
        <f t="shared" si="2920"/>
        <v/>
      </c>
      <c r="BT1099" s="70"/>
      <c r="BU1099" s="65"/>
      <c r="BV1099" s="68"/>
      <c r="BW1099" s="68"/>
      <c r="BX1099" s="68"/>
      <c r="BY1099" s="67" t="str">
        <f t="shared" si="44"/>
        <v/>
      </c>
      <c r="BZ1099" s="65"/>
      <c r="CA1099" s="65" t="str">
        <f t="shared" si="45"/>
        <v/>
      </c>
      <c r="CB1099" s="67" t="str">
        <f t="shared" si="46"/>
        <v/>
      </c>
      <c r="CC1099" s="67" t="str">
        <f t="shared" si="47"/>
        <v/>
      </c>
      <c r="CD1099" s="67" t="str">
        <f t="shared" si="48"/>
        <v/>
      </c>
      <c r="CE1099" s="67" t="str">
        <f t="shared" si="49"/>
        <v/>
      </c>
      <c r="CF1099" s="65"/>
      <c r="CG1099" s="65"/>
      <c r="CH1099" s="68"/>
      <c r="CI1099" s="68"/>
      <c r="CJ1099" s="68"/>
      <c r="CK1099" s="67" t="str">
        <f t="shared" si="54"/>
        <v/>
      </c>
      <c r="CL1099" s="65"/>
      <c r="CM1099" s="65"/>
      <c r="CN1099" s="68"/>
      <c r="CO1099" s="68"/>
      <c r="CP1099" s="68"/>
      <c r="CQ1099" s="67" t="str">
        <f t="shared" si="59"/>
        <v/>
      </c>
      <c r="CR1099" s="65"/>
      <c r="CS1099" s="65"/>
      <c r="CT1099" s="68"/>
      <c r="CU1099" s="68"/>
      <c r="CV1099" s="68"/>
      <c r="CW1099" s="67" t="str">
        <f t="shared" si="64"/>
        <v/>
      </c>
      <c r="CX1099" s="65"/>
      <c r="CY1099" s="65"/>
      <c r="CZ1099" s="68"/>
      <c r="DA1099" s="68"/>
      <c r="DB1099" s="68"/>
      <c r="DC1099" s="67" t="str">
        <f t="shared" si="69"/>
        <v/>
      </c>
      <c r="DD1099" s="65"/>
      <c r="DE1099" s="65"/>
      <c r="DF1099" s="51"/>
      <c r="DG1099" s="51"/>
      <c r="DH1099" s="51"/>
      <c r="DI1099" s="69" t="str">
        <f t="shared" si="74"/>
        <v/>
      </c>
      <c r="DJ1099" s="70"/>
      <c r="DK1099" s="70"/>
      <c r="DL1099" s="51"/>
      <c r="DM1099" s="51"/>
      <c r="DN1099" s="51"/>
      <c r="DO1099" s="69" t="str">
        <f t="shared" si="79"/>
        <v/>
      </c>
      <c r="DP1099" s="51"/>
      <c r="DQ1099" s="51"/>
      <c r="DR1099" s="51"/>
      <c r="DS1099" s="51"/>
      <c r="DT1099" s="51"/>
      <c r="DU1099" s="181"/>
    </row>
    <row r="1100" spans="1:125" ht="15" x14ac:dyDescent="0.25">
      <c r="A1100" s="50">
        <v>2014</v>
      </c>
      <c r="B1100" s="51" t="s">
        <v>1049</v>
      </c>
      <c r="C1100" s="50" t="s">
        <v>1050</v>
      </c>
      <c r="D1100" s="53" t="s">
        <v>1050</v>
      </c>
      <c r="E1100" s="50" t="s">
        <v>364</v>
      </c>
      <c r="F1100" s="220">
        <v>4859</v>
      </c>
      <c r="G1100" s="220" t="s">
        <v>364</v>
      </c>
      <c r="H1100" s="220">
        <v>49265</v>
      </c>
      <c r="I1100" s="61">
        <v>273965</v>
      </c>
      <c r="J1100" s="50"/>
      <c r="K1100" s="50" t="s">
        <v>2032</v>
      </c>
      <c r="L1100" s="58" t="s">
        <v>2032</v>
      </c>
      <c r="M1100" s="58" t="s">
        <v>2032</v>
      </c>
      <c r="N1100" s="58" t="s">
        <v>2032</v>
      </c>
      <c r="O1100" s="58" t="s">
        <v>2032</v>
      </c>
      <c r="P1100" s="59"/>
      <c r="Q1100" s="60">
        <v>46457</v>
      </c>
      <c r="R1100" s="60">
        <v>75000</v>
      </c>
      <c r="S1100" s="60">
        <v>32579</v>
      </c>
      <c r="T1100" s="60">
        <v>119929</v>
      </c>
      <c r="U1100" s="60">
        <v>0</v>
      </c>
      <c r="V1100" s="79"/>
      <c r="W1100" s="90">
        <f t="shared" si="6033"/>
        <v>273965</v>
      </c>
      <c r="X1100" s="101">
        <v>0</v>
      </c>
      <c r="Y1100" s="50" t="s">
        <v>167</v>
      </c>
      <c r="Z1100" s="50" t="s">
        <v>1050</v>
      </c>
      <c r="AA1100" s="51" t="str">
        <f t="shared" ref="AA1100:AA1103" si="7782">IF(A1100 =2014,IF(Y1100 ="",F1100,""),"")</f>
        <v/>
      </c>
      <c r="AB1100" s="68" t="str">
        <f t="shared" ref="AB1100:AB1103" si="7783">IF(A1100 =2014,IF(Y1100 ="",I1100,""),"")</f>
        <v/>
      </c>
      <c r="AC1100" s="68" t="str">
        <f t="shared" ref="AC1100:AC1103" si="7784">IF(A1100 =2014,IF(Y1100 ="",Q1100,""),"")</f>
        <v/>
      </c>
      <c r="AD1100" s="68" t="str">
        <f t="shared" ref="AD1100:AD1103" si="7785">IF(A1100 =2014,IF(Y1100 ="",R1100,""),"")</f>
        <v/>
      </c>
      <c r="AE1100" s="68" t="str">
        <f t="shared" ref="AE1100:AE1103" si="7786">IF(A1100 =2014,IF(Y1100 ="",S1100,""),"")</f>
        <v/>
      </c>
      <c r="AF1100" s="68" t="str">
        <f t="shared" ref="AF1100:AF1103" si="7787">IF(A1100 =2014,IF(Y1100 ="",T1100+U1100,""),"")</f>
        <v/>
      </c>
      <c r="AG1100" s="67" t="str">
        <f t="shared" si="7"/>
        <v/>
      </c>
      <c r="AH1100" s="51"/>
      <c r="AI1100" s="51" t="str">
        <f t="shared" si="8"/>
        <v/>
      </c>
      <c r="AJ1100" s="68" t="str">
        <f t="shared" si="9"/>
        <v/>
      </c>
      <c r="AK1100" s="68" t="str">
        <f t="shared" si="10"/>
        <v/>
      </c>
      <c r="AL1100" s="68" t="str">
        <f t="shared" si="11"/>
        <v/>
      </c>
      <c r="AM1100" s="68" t="str">
        <f t="shared" si="12"/>
        <v/>
      </c>
      <c r="AN1100" s="68" t="str">
        <f t="shared" si="13"/>
        <v/>
      </c>
      <c r="AO1100" s="67" t="str">
        <f t="shared" si="14"/>
        <v/>
      </c>
      <c r="AP1100" s="51"/>
      <c r="AQ1100" s="51" t="str">
        <f t="shared" si="15"/>
        <v/>
      </c>
      <c r="AR1100" s="68" t="str">
        <f t="shared" si="16"/>
        <v/>
      </c>
      <c r="AS1100" s="68" t="str">
        <f t="shared" si="17"/>
        <v/>
      </c>
      <c r="AT1100" s="68" t="str">
        <f t="shared" si="18"/>
        <v/>
      </c>
      <c r="AU1100" s="68" t="str">
        <f t="shared" si="19"/>
        <v/>
      </c>
      <c r="AV1100" s="68" t="str">
        <f t="shared" si="20"/>
        <v/>
      </c>
      <c r="AW1100" s="67" t="str">
        <f t="shared" si="21"/>
        <v/>
      </c>
      <c r="AX1100" s="51"/>
      <c r="AY1100" s="51" t="str">
        <f t="shared" si="22"/>
        <v/>
      </c>
      <c r="AZ1100" s="68" t="str">
        <f t="shared" si="23"/>
        <v/>
      </c>
      <c r="BA1100" s="68" t="str">
        <f t="shared" si="24"/>
        <v/>
      </c>
      <c r="BB1100" s="68" t="str">
        <f t="shared" si="25"/>
        <v/>
      </c>
      <c r="BC1100" s="68" t="str">
        <f t="shared" si="26"/>
        <v/>
      </c>
      <c r="BD1100" s="68" t="str">
        <f t="shared" si="27"/>
        <v/>
      </c>
      <c r="BE1100" s="68" t="str">
        <f t="shared" si="28"/>
        <v/>
      </c>
      <c r="BF1100" s="51"/>
      <c r="BG1100" s="69" t="str">
        <f t="shared" si="29"/>
        <v/>
      </c>
      <c r="BH1100" s="67" t="str">
        <f t="shared" si="30"/>
        <v/>
      </c>
      <c r="BI1100" s="67" t="str">
        <f t="shared" si="31"/>
        <v/>
      </c>
      <c r="BJ1100" s="67" t="str">
        <f t="shared" si="32"/>
        <v/>
      </c>
      <c r="BK1100" s="67" t="str">
        <f t="shared" si="33"/>
        <v/>
      </c>
      <c r="BL1100" s="67" t="str">
        <f t="shared" si="34"/>
        <v/>
      </c>
      <c r="BM1100" s="65" t="str">
        <f t="shared" si="35"/>
        <v/>
      </c>
      <c r="BN1100" s="70"/>
      <c r="BO1100" s="71">
        <f t="shared" ref="BO1100:BO1103" si="7788">IF(A1100 =2014,F1100,"")</f>
        <v>4859</v>
      </c>
      <c r="BP1100" s="51" t="str">
        <f t="shared" ref="BP1100:BP1103" si="7789">IF(A1100 =2015,F1100,"")</f>
        <v/>
      </c>
      <c r="BQ1100" s="51" t="str">
        <f t="shared" ref="BQ1100:BQ1103" si="7790">IF(A1100 =2016,F1100,"")</f>
        <v/>
      </c>
      <c r="BR1100" s="51" t="str">
        <f t="shared" ref="BR1100:BR1103" si="7791">IF(A1100 =2017,F1100,"")</f>
        <v/>
      </c>
      <c r="BS1100" s="69" t="str">
        <f t="shared" si="2920"/>
        <v/>
      </c>
      <c r="BT1100" s="70"/>
      <c r="BU1100" s="65">
        <f t="shared" ref="BU1100:BU1103" si="7792">IF(A1100 =2014,I1100,"")</f>
        <v>273965</v>
      </c>
      <c r="BV1100" s="68" t="str">
        <f t="shared" ref="BV1100:BV1103" si="7793">IF(A1100 =2015,I1100,"")</f>
        <v/>
      </c>
      <c r="BW1100" s="68" t="str">
        <f t="shared" ref="BW1100:BW1103" si="7794">IF(A1100 =2016,I1100,"")</f>
        <v/>
      </c>
      <c r="BX1100" s="68" t="str">
        <f t="shared" ref="BX1100:BX1103" si="7795">IF(A1100 =2017,I1100,"")</f>
        <v/>
      </c>
      <c r="BY1100" s="67" t="str">
        <f t="shared" si="44"/>
        <v/>
      </c>
      <c r="BZ1100" s="65"/>
      <c r="CA1100" s="65">
        <f t="shared" si="45"/>
        <v>0</v>
      </c>
      <c r="CB1100" s="67" t="str">
        <f t="shared" si="46"/>
        <v/>
      </c>
      <c r="CC1100" s="67" t="str">
        <f t="shared" si="47"/>
        <v/>
      </c>
      <c r="CD1100" s="67" t="str">
        <f t="shared" si="48"/>
        <v/>
      </c>
      <c r="CE1100" s="67" t="str">
        <f t="shared" si="49"/>
        <v/>
      </c>
      <c r="CF1100" s="65"/>
      <c r="CG1100" s="65">
        <f t="shared" ref="CG1100:CG1103" si="7796">IF(A1100 =2014,Q1100+R1100+S1100+T1100+U1100,"")</f>
        <v>273965</v>
      </c>
      <c r="CH1100" s="68" t="str">
        <f t="shared" ref="CH1100:CH1103" si="7797">IF(A1100 =2015,Q1100+R1100+S1100+T1100+U1100,"")</f>
        <v/>
      </c>
      <c r="CI1100" s="68" t="str">
        <f t="shared" ref="CI1100:CI1103" si="7798">IF(A1100 =2016,Q1100+R1100+S1100+T1100+U1100,"")</f>
        <v/>
      </c>
      <c r="CJ1100" s="68" t="str">
        <f t="shared" ref="CJ1100:CJ1103" si="7799">IF(A1100 =2017,Q1100+R1100+S1100+T1100+U1100,"")</f>
        <v/>
      </c>
      <c r="CK1100" s="67" t="str">
        <f t="shared" si="54"/>
        <v/>
      </c>
      <c r="CL1100" s="65"/>
      <c r="CM1100" s="65">
        <f t="shared" ref="CM1100:CM1103" si="7800">IF(A1100 =2014,Q1100,"")</f>
        <v>46457</v>
      </c>
      <c r="CN1100" s="68" t="str">
        <f t="shared" ref="CN1100:CN1103" si="7801">IF(A1100 =2015,Q1100,"")</f>
        <v/>
      </c>
      <c r="CO1100" s="68" t="str">
        <f t="shared" ref="CO1100:CO1103" si="7802">IF(A1100 =2016,Q1100,"")</f>
        <v/>
      </c>
      <c r="CP1100" s="68" t="str">
        <f t="shared" ref="CP1100:CP1103" si="7803">IF(A1100 =2017,Q1100,"")</f>
        <v/>
      </c>
      <c r="CQ1100" s="67" t="str">
        <f t="shared" si="59"/>
        <v/>
      </c>
      <c r="CR1100" s="65"/>
      <c r="CS1100" s="65">
        <f t="shared" ref="CS1100:CS1103" si="7804">IF(A1100 =2014,R1100,"")</f>
        <v>75000</v>
      </c>
      <c r="CT1100" s="68" t="str">
        <f t="shared" ref="CT1100:CT1103" si="7805">IF(A1100 =2015,R1100,"")</f>
        <v/>
      </c>
      <c r="CU1100" s="68" t="str">
        <f t="shared" ref="CU1100:CU1103" si="7806">IF(A1100 =2016,R1100,"")</f>
        <v/>
      </c>
      <c r="CV1100" s="68" t="str">
        <f t="shared" ref="CV1100:CV1103" si="7807">IF(A1100 =2017,R1100,"")</f>
        <v/>
      </c>
      <c r="CW1100" s="67" t="str">
        <f t="shared" si="64"/>
        <v/>
      </c>
      <c r="CX1100" s="65"/>
      <c r="CY1100" s="65">
        <f t="shared" ref="CY1100:CY1103" si="7808">IF(A1100 =2014,S1100,"")</f>
        <v>32579</v>
      </c>
      <c r="CZ1100" s="68" t="str">
        <f t="shared" ref="CZ1100:CZ1103" si="7809">IF(A1100 =2015,S1100,"")</f>
        <v/>
      </c>
      <c r="DA1100" s="68" t="str">
        <f t="shared" ref="DA1100:DA1103" si="7810">IF(A1100 =2016,S1100,"")</f>
        <v/>
      </c>
      <c r="DB1100" s="68" t="str">
        <f t="shared" ref="DB1100:DB1103" si="7811">IF(A1100 =2017,S1100,"")</f>
        <v/>
      </c>
      <c r="DC1100" s="67" t="str">
        <f t="shared" si="69"/>
        <v/>
      </c>
      <c r="DD1100" s="65"/>
      <c r="DE1100" s="65">
        <f t="shared" ref="DE1100:DE1103" si="7812">IF(A1100 =2014,T1100,"")</f>
        <v>119929</v>
      </c>
      <c r="DF1100" s="51" t="str">
        <f t="shared" ref="DF1100:DF1103" si="7813">IF(A1100 =2015,T1100,"")</f>
        <v/>
      </c>
      <c r="DG1100" s="51" t="str">
        <f t="shared" ref="DG1100:DG1103" si="7814">IF(A1100 =2016,T1100,"")</f>
        <v/>
      </c>
      <c r="DH1100" s="51" t="str">
        <f t="shared" ref="DH1100:DH1103" si="7815">IF(A1100 =2017,T1100,"")</f>
        <v/>
      </c>
      <c r="DI1100" s="69" t="str">
        <f t="shared" si="74"/>
        <v/>
      </c>
      <c r="DJ1100" s="70"/>
      <c r="DK1100" s="65">
        <f t="shared" ref="DK1100:DK1103" si="7816">IF(A1100 =2014,U1100,"")</f>
        <v>0</v>
      </c>
      <c r="DL1100" s="51" t="str">
        <f t="shared" ref="DL1100:DL1103" si="7817">IF(A1100 =2015,U1100,"")</f>
        <v/>
      </c>
      <c r="DM1100" s="51" t="str">
        <f t="shared" ref="DM1100:DM1103" si="7818">IF(A1100 =2016,U1100,"")</f>
        <v/>
      </c>
      <c r="DN1100" s="51" t="str">
        <f t="shared" ref="DN1100:DN1103" si="7819">IF(A1100 =2017,U1100,"")</f>
        <v/>
      </c>
      <c r="DO1100" s="69" t="str">
        <f t="shared" si="79"/>
        <v/>
      </c>
      <c r="DP1100" s="51"/>
      <c r="DQ1100" s="51"/>
      <c r="DR1100" s="51"/>
      <c r="DS1100" s="51"/>
      <c r="DT1100" s="51"/>
      <c r="DU1100" s="181"/>
    </row>
    <row r="1101" spans="1:125" ht="15" x14ac:dyDescent="0.25">
      <c r="A1101" s="50">
        <v>2015</v>
      </c>
      <c r="B1101" s="51" t="s">
        <v>1049</v>
      </c>
      <c r="C1101" s="50" t="s">
        <v>1050</v>
      </c>
      <c r="D1101" s="53" t="s">
        <v>1050</v>
      </c>
      <c r="E1101" s="50" t="s">
        <v>364</v>
      </c>
      <c r="F1101" s="220">
        <v>5655</v>
      </c>
      <c r="G1101" s="220" t="s">
        <v>364</v>
      </c>
      <c r="H1101" s="220">
        <v>49158</v>
      </c>
      <c r="I1101" s="61">
        <v>276746</v>
      </c>
      <c r="J1101" s="50"/>
      <c r="K1101" s="50" t="s">
        <v>2032</v>
      </c>
      <c r="L1101" s="58" t="s">
        <v>2032</v>
      </c>
      <c r="M1101" s="58" t="s">
        <v>2032</v>
      </c>
      <c r="N1101" s="58" t="s">
        <v>2032</v>
      </c>
      <c r="O1101" s="58" t="s">
        <v>2032</v>
      </c>
      <c r="P1101" s="59"/>
      <c r="Q1101" s="60">
        <v>7992</v>
      </c>
      <c r="R1101" s="60">
        <v>115000</v>
      </c>
      <c r="S1101" s="60">
        <v>33825</v>
      </c>
      <c r="T1101" s="60">
        <v>119929</v>
      </c>
      <c r="U1101" s="60">
        <v>0</v>
      </c>
      <c r="V1101" s="79"/>
      <c r="W1101" s="90">
        <f t="shared" si="6033"/>
        <v>276746</v>
      </c>
      <c r="X1101" s="101">
        <v>0</v>
      </c>
      <c r="Y1101" s="50" t="s">
        <v>167</v>
      </c>
      <c r="Z1101" s="50" t="s">
        <v>1050</v>
      </c>
      <c r="AA1101" s="51" t="str">
        <f t="shared" si="7782"/>
        <v/>
      </c>
      <c r="AB1101" s="68" t="str">
        <f t="shared" si="7783"/>
        <v/>
      </c>
      <c r="AC1101" s="68" t="str">
        <f t="shared" si="7784"/>
        <v/>
      </c>
      <c r="AD1101" s="68" t="str">
        <f t="shared" si="7785"/>
        <v/>
      </c>
      <c r="AE1101" s="68" t="str">
        <f t="shared" si="7786"/>
        <v/>
      </c>
      <c r="AF1101" s="68" t="str">
        <f t="shared" si="7787"/>
        <v/>
      </c>
      <c r="AG1101" s="67" t="str">
        <f t="shared" si="7"/>
        <v/>
      </c>
      <c r="AH1101" s="51"/>
      <c r="AI1101" s="51" t="str">
        <f t="shared" si="8"/>
        <v/>
      </c>
      <c r="AJ1101" s="68" t="str">
        <f t="shared" si="9"/>
        <v/>
      </c>
      <c r="AK1101" s="68" t="str">
        <f t="shared" si="10"/>
        <v/>
      </c>
      <c r="AL1101" s="68" t="str">
        <f t="shared" si="11"/>
        <v/>
      </c>
      <c r="AM1101" s="68" t="str">
        <f t="shared" si="12"/>
        <v/>
      </c>
      <c r="AN1101" s="68" t="str">
        <f t="shared" si="13"/>
        <v/>
      </c>
      <c r="AO1101" s="67" t="str">
        <f t="shared" si="14"/>
        <v/>
      </c>
      <c r="AP1101" s="51"/>
      <c r="AQ1101" s="51" t="str">
        <f t="shared" si="15"/>
        <v/>
      </c>
      <c r="AR1101" s="68" t="str">
        <f t="shared" si="16"/>
        <v/>
      </c>
      <c r="AS1101" s="68" t="str">
        <f t="shared" si="17"/>
        <v/>
      </c>
      <c r="AT1101" s="68" t="str">
        <f t="shared" si="18"/>
        <v/>
      </c>
      <c r="AU1101" s="68" t="str">
        <f t="shared" si="19"/>
        <v/>
      </c>
      <c r="AV1101" s="68" t="str">
        <f t="shared" si="20"/>
        <v/>
      </c>
      <c r="AW1101" s="67" t="str">
        <f t="shared" si="21"/>
        <v/>
      </c>
      <c r="AX1101" s="51"/>
      <c r="AY1101" s="51" t="str">
        <f t="shared" si="22"/>
        <v/>
      </c>
      <c r="AZ1101" s="68" t="str">
        <f t="shared" si="23"/>
        <v/>
      </c>
      <c r="BA1101" s="68" t="str">
        <f t="shared" si="24"/>
        <v/>
      </c>
      <c r="BB1101" s="68" t="str">
        <f t="shared" si="25"/>
        <v/>
      </c>
      <c r="BC1101" s="68" t="str">
        <f t="shared" si="26"/>
        <v/>
      </c>
      <c r="BD1101" s="68" t="str">
        <f t="shared" si="27"/>
        <v/>
      </c>
      <c r="BE1101" s="68" t="str">
        <f t="shared" si="28"/>
        <v/>
      </c>
      <c r="BF1101" s="51"/>
      <c r="BG1101" s="69" t="str">
        <f t="shared" si="29"/>
        <v/>
      </c>
      <c r="BH1101" s="67" t="str">
        <f t="shared" si="30"/>
        <v/>
      </c>
      <c r="BI1101" s="67" t="str">
        <f t="shared" si="31"/>
        <v/>
      </c>
      <c r="BJ1101" s="67" t="str">
        <f t="shared" si="32"/>
        <v/>
      </c>
      <c r="BK1101" s="67" t="str">
        <f t="shared" si="33"/>
        <v/>
      </c>
      <c r="BL1101" s="67" t="str">
        <f t="shared" si="34"/>
        <v/>
      </c>
      <c r="BM1101" s="65" t="str">
        <f t="shared" si="35"/>
        <v/>
      </c>
      <c r="BN1101" s="51"/>
      <c r="BO1101" s="51" t="str">
        <f t="shared" si="7788"/>
        <v/>
      </c>
      <c r="BP1101" s="71">
        <f t="shared" si="7789"/>
        <v>5655</v>
      </c>
      <c r="BQ1101" s="51" t="str">
        <f t="shared" si="7790"/>
        <v/>
      </c>
      <c r="BR1101" s="51" t="str">
        <f t="shared" si="7791"/>
        <v/>
      </c>
      <c r="BS1101" s="69" t="str">
        <f t="shared" si="2920"/>
        <v/>
      </c>
      <c r="BT1101" s="51"/>
      <c r="BU1101" s="68" t="str">
        <f t="shared" si="7792"/>
        <v/>
      </c>
      <c r="BV1101" s="65">
        <f t="shared" si="7793"/>
        <v>276746</v>
      </c>
      <c r="BW1101" s="68" t="str">
        <f t="shared" si="7794"/>
        <v/>
      </c>
      <c r="BX1101" s="68" t="str">
        <f t="shared" si="7795"/>
        <v/>
      </c>
      <c r="BY1101" s="67" t="str">
        <f t="shared" si="44"/>
        <v/>
      </c>
      <c r="BZ1101" s="68"/>
      <c r="CA1101" s="65" t="str">
        <f t="shared" si="45"/>
        <v/>
      </c>
      <c r="CB1101" s="67">
        <f t="shared" si="46"/>
        <v>0</v>
      </c>
      <c r="CC1101" s="67" t="str">
        <f t="shared" si="47"/>
        <v/>
      </c>
      <c r="CD1101" s="67" t="str">
        <f t="shared" si="48"/>
        <v/>
      </c>
      <c r="CE1101" s="67" t="str">
        <f t="shared" si="49"/>
        <v/>
      </c>
      <c r="CF1101" s="68"/>
      <c r="CG1101" s="68" t="str">
        <f t="shared" si="7796"/>
        <v/>
      </c>
      <c r="CH1101" s="65">
        <f t="shared" si="7797"/>
        <v>276746</v>
      </c>
      <c r="CI1101" s="68" t="str">
        <f t="shared" si="7798"/>
        <v/>
      </c>
      <c r="CJ1101" s="68" t="str">
        <f t="shared" si="7799"/>
        <v/>
      </c>
      <c r="CK1101" s="67" t="str">
        <f t="shared" si="54"/>
        <v/>
      </c>
      <c r="CL1101" s="68"/>
      <c r="CM1101" s="68" t="str">
        <f t="shared" si="7800"/>
        <v/>
      </c>
      <c r="CN1101" s="65">
        <f t="shared" si="7801"/>
        <v>7992</v>
      </c>
      <c r="CO1101" s="68" t="str">
        <f t="shared" si="7802"/>
        <v/>
      </c>
      <c r="CP1101" s="68" t="str">
        <f t="shared" si="7803"/>
        <v/>
      </c>
      <c r="CQ1101" s="67" t="str">
        <f t="shared" si="59"/>
        <v/>
      </c>
      <c r="CR1101" s="68"/>
      <c r="CS1101" s="68" t="str">
        <f t="shared" si="7804"/>
        <v/>
      </c>
      <c r="CT1101" s="65">
        <f t="shared" si="7805"/>
        <v>115000</v>
      </c>
      <c r="CU1101" s="68" t="str">
        <f t="shared" si="7806"/>
        <v/>
      </c>
      <c r="CV1101" s="68" t="str">
        <f t="shared" si="7807"/>
        <v/>
      </c>
      <c r="CW1101" s="67" t="str">
        <f t="shared" si="64"/>
        <v/>
      </c>
      <c r="CX1101" s="68"/>
      <c r="CY1101" s="68" t="str">
        <f t="shared" si="7808"/>
        <v/>
      </c>
      <c r="CZ1101" s="65">
        <f t="shared" si="7809"/>
        <v>33825</v>
      </c>
      <c r="DA1101" s="68" t="str">
        <f t="shared" si="7810"/>
        <v/>
      </c>
      <c r="DB1101" s="68" t="str">
        <f t="shared" si="7811"/>
        <v/>
      </c>
      <c r="DC1101" s="67" t="str">
        <f t="shared" si="69"/>
        <v/>
      </c>
      <c r="DD1101" s="68"/>
      <c r="DE1101" s="68" t="str">
        <f t="shared" si="7812"/>
        <v/>
      </c>
      <c r="DF1101" s="65">
        <f t="shared" si="7813"/>
        <v>119929</v>
      </c>
      <c r="DG1101" s="51" t="str">
        <f t="shared" si="7814"/>
        <v/>
      </c>
      <c r="DH1101" s="51" t="str">
        <f t="shared" si="7815"/>
        <v/>
      </c>
      <c r="DI1101" s="69" t="str">
        <f t="shared" si="74"/>
        <v/>
      </c>
      <c r="DJ1101" s="51"/>
      <c r="DK1101" s="51" t="str">
        <f t="shared" si="7816"/>
        <v/>
      </c>
      <c r="DL1101" s="65">
        <f t="shared" si="7817"/>
        <v>0</v>
      </c>
      <c r="DM1101" s="51" t="str">
        <f t="shared" si="7818"/>
        <v/>
      </c>
      <c r="DN1101" s="51" t="str">
        <f t="shared" si="7819"/>
        <v/>
      </c>
      <c r="DO1101" s="69" t="str">
        <f t="shared" si="79"/>
        <v/>
      </c>
      <c r="DP1101" s="51"/>
      <c r="DQ1101" s="51"/>
      <c r="DR1101" s="51"/>
      <c r="DS1101" s="51"/>
      <c r="DT1101" s="51"/>
      <c r="DU1101" s="181"/>
    </row>
    <row r="1102" spans="1:125" ht="15" x14ac:dyDescent="0.25">
      <c r="A1102" s="50">
        <v>2016</v>
      </c>
      <c r="B1102" s="51" t="s">
        <v>1049</v>
      </c>
      <c r="C1102" s="50" t="s">
        <v>1050</v>
      </c>
      <c r="D1102" s="53" t="s">
        <v>1050</v>
      </c>
      <c r="E1102" s="50" t="s">
        <v>364</v>
      </c>
      <c r="F1102" s="220">
        <v>5904</v>
      </c>
      <c r="G1102" s="220" t="s">
        <v>364</v>
      </c>
      <c r="H1102" s="220">
        <v>42683</v>
      </c>
      <c r="I1102" s="61">
        <v>247684</v>
      </c>
      <c r="J1102" s="50"/>
      <c r="K1102" s="50" t="s">
        <v>2032</v>
      </c>
      <c r="L1102" s="58" t="s">
        <v>2032</v>
      </c>
      <c r="M1102" s="58" t="s">
        <v>2032</v>
      </c>
      <c r="N1102" s="58" t="s">
        <v>2032</v>
      </c>
      <c r="O1102" s="58" t="s">
        <v>2032</v>
      </c>
      <c r="P1102" s="59"/>
      <c r="Q1102" s="60">
        <v>12621</v>
      </c>
      <c r="R1102" s="60">
        <v>93916</v>
      </c>
      <c r="S1102" s="60">
        <v>38428</v>
      </c>
      <c r="T1102" s="60">
        <v>102719</v>
      </c>
      <c r="U1102" s="60">
        <v>0</v>
      </c>
      <c r="V1102" s="79"/>
      <c r="W1102" s="90">
        <f t="shared" si="6033"/>
        <v>247684</v>
      </c>
      <c r="X1102" s="101">
        <v>0</v>
      </c>
      <c r="Y1102" s="50" t="s">
        <v>167</v>
      </c>
      <c r="Z1102" s="50" t="s">
        <v>1050</v>
      </c>
      <c r="AA1102" s="51" t="str">
        <f t="shared" si="7782"/>
        <v/>
      </c>
      <c r="AB1102" s="68" t="str">
        <f t="shared" si="7783"/>
        <v/>
      </c>
      <c r="AC1102" s="68" t="str">
        <f t="shared" si="7784"/>
        <v/>
      </c>
      <c r="AD1102" s="68" t="str">
        <f t="shared" si="7785"/>
        <v/>
      </c>
      <c r="AE1102" s="68" t="str">
        <f t="shared" si="7786"/>
        <v/>
      </c>
      <c r="AF1102" s="68" t="str">
        <f t="shared" si="7787"/>
        <v/>
      </c>
      <c r="AG1102" s="67" t="str">
        <f t="shared" si="7"/>
        <v/>
      </c>
      <c r="AH1102" s="51"/>
      <c r="AI1102" s="51" t="str">
        <f t="shared" si="8"/>
        <v/>
      </c>
      <c r="AJ1102" s="68" t="str">
        <f t="shared" si="9"/>
        <v/>
      </c>
      <c r="AK1102" s="68" t="str">
        <f t="shared" si="10"/>
        <v/>
      </c>
      <c r="AL1102" s="68" t="str">
        <f t="shared" si="11"/>
        <v/>
      </c>
      <c r="AM1102" s="68" t="str">
        <f t="shared" si="12"/>
        <v/>
      </c>
      <c r="AN1102" s="68" t="str">
        <f t="shared" si="13"/>
        <v/>
      </c>
      <c r="AO1102" s="67" t="str">
        <f t="shared" si="14"/>
        <v/>
      </c>
      <c r="AP1102" s="51"/>
      <c r="AQ1102" s="51" t="str">
        <f t="shared" si="15"/>
        <v/>
      </c>
      <c r="AR1102" s="68" t="str">
        <f t="shared" si="16"/>
        <v/>
      </c>
      <c r="AS1102" s="68" t="str">
        <f t="shared" si="17"/>
        <v/>
      </c>
      <c r="AT1102" s="68" t="str">
        <f t="shared" si="18"/>
        <v/>
      </c>
      <c r="AU1102" s="68" t="str">
        <f t="shared" si="19"/>
        <v/>
      </c>
      <c r="AV1102" s="68" t="str">
        <f t="shared" si="20"/>
        <v/>
      </c>
      <c r="AW1102" s="67" t="str">
        <f t="shared" si="21"/>
        <v/>
      </c>
      <c r="AX1102" s="51"/>
      <c r="AY1102" s="51" t="str">
        <f t="shared" si="22"/>
        <v/>
      </c>
      <c r="AZ1102" s="68" t="str">
        <f t="shared" si="23"/>
        <v/>
      </c>
      <c r="BA1102" s="68" t="str">
        <f t="shared" si="24"/>
        <v/>
      </c>
      <c r="BB1102" s="68" t="str">
        <f t="shared" si="25"/>
        <v/>
      </c>
      <c r="BC1102" s="68" t="str">
        <f t="shared" si="26"/>
        <v/>
      </c>
      <c r="BD1102" s="68" t="str">
        <f t="shared" si="27"/>
        <v/>
      </c>
      <c r="BE1102" s="68" t="str">
        <f t="shared" si="28"/>
        <v/>
      </c>
      <c r="BF1102" s="51"/>
      <c r="BG1102" s="69" t="str">
        <f t="shared" si="29"/>
        <v/>
      </c>
      <c r="BH1102" s="67" t="str">
        <f t="shared" si="30"/>
        <v/>
      </c>
      <c r="BI1102" s="67" t="str">
        <f t="shared" si="31"/>
        <v/>
      </c>
      <c r="BJ1102" s="67" t="str">
        <f t="shared" si="32"/>
        <v/>
      </c>
      <c r="BK1102" s="67" t="str">
        <f t="shared" si="33"/>
        <v/>
      </c>
      <c r="BL1102" s="67" t="str">
        <f t="shared" si="34"/>
        <v/>
      </c>
      <c r="BM1102" s="65" t="str">
        <f t="shared" si="35"/>
        <v/>
      </c>
      <c r="BN1102" s="51"/>
      <c r="BO1102" s="51" t="str">
        <f t="shared" si="7788"/>
        <v/>
      </c>
      <c r="BP1102" s="51" t="str">
        <f t="shared" si="7789"/>
        <v/>
      </c>
      <c r="BQ1102" s="71">
        <f t="shared" si="7790"/>
        <v>5904</v>
      </c>
      <c r="BR1102" s="51" t="str">
        <f t="shared" si="7791"/>
        <v/>
      </c>
      <c r="BS1102" s="69" t="str">
        <f t="shared" si="2920"/>
        <v/>
      </c>
      <c r="BT1102" s="51"/>
      <c r="BU1102" s="68" t="str">
        <f t="shared" si="7792"/>
        <v/>
      </c>
      <c r="BV1102" s="68" t="str">
        <f t="shared" si="7793"/>
        <v/>
      </c>
      <c r="BW1102" s="65">
        <f t="shared" si="7794"/>
        <v>247684</v>
      </c>
      <c r="BX1102" s="68" t="str">
        <f t="shared" si="7795"/>
        <v/>
      </c>
      <c r="BY1102" s="67" t="str">
        <f t="shared" si="44"/>
        <v/>
      </c>
      <c r="BZ1102" s="68"/>
      <c r="CA1102" s="65" t="str">
        <f t="shared" si="45"/>
        <v/>
      </c>
      <c r="CB1102" s="67" t="str">
        <f t="shared" si="46"/>
        <v/>
      </c>
      <c r="CC1102" s="67">
        <f t="shared" si="47"/>
        <v>0</v>
      </c>
      <c r="CD1102" s="67" t="str">
        <f t="shared" si="48"/>
        <v/>
      </c>
      <c r="CE1102" s="67" t="str">
        <f t="shared" si="49"/>
        <v/>
      </c>
      <c r="CF1102" s="68"/>
      <c r="CG1102" s="68" t="str">
        <f t="shared" si="7796"/>
        <v/>
      </c>
      <c r="CH1102" s="68" t="str">
        <f t="shared" si="7797"/>
        <v/>
      </c>
      <c r="CI1102" s="65">
        <f t="shared" si="7798"/>
        <v>247684</v>
      </c>
      <c r="CJ1102" s="68" t="str">
        <f t="shared" si="7799"/>
        <v/>
      </c>
      <c r="CK1102" s="67" t="str">
        <f t="shared" si="54"/>
        <v/>
      </c>
      <c r="CL1102" s="68"/>
      <c r="CM1102" s="68" t="str">
        <f t="shared" si="7800"/>
        <v/>
      </c>
      <c r="CN1102" s="68" t="str">
        <f t="shared" si="7801"/>
        <v/>
      </c>
      <c r="CO1102" s="65">
        <f t="shared" si="7802"/>
        <v>12621</v>
      </c>
      <c r="CP1102" s="68" t="str">
        <f t="shared" si="7803"/>
        <v/>
      </c>
      <c r="CQ1102" s="67" t="str">
        <f t="shared" si="59"/>
        <v/>
      </c>
      <c r="CR1102" s="68"/>
      <c r="CS1102" s="68" t="str">
        <f t="shared" si="7804"/>
        <v/>
      </c>
      <c r="CT1102" s="68" t="str">
        <f t="shared" si="7805"/>
        <v/>
      </c>
      <c r="CU1102" s="65">
        <f t="shared" si="7806"/>
        <v>93916</v>
      </c>
      <c r="CV1102" s="68" t="str">
        <f t="shared" si="7807"/>
        <v/>
      </c>
      <c r="CW1102" s="67" t="str">
        <f t="shared" si="64"/>
        <v/>
      </c>
      <c r="CX1102" s="68"/>
      <c r="CY1102" s="68" t="str">
        <f t="shared" si="7808"/>
        <v/>
      </c>
      <c r="CZ1102" s="68" t="str">
        <f t="shared" si="7809"/>
        <v/>
      </c>
      <c r="DA1102" s="65">
        <f t="shared" si="7810"/>
        <v>38428</v>
      </c>
      <c r="DB1102" s="68" t="str">
        <f t="shared" si="7811"/>
        <v/>
      </c>
      <c r="DC1102" s="67" t="str">
        <f t="shared" si="69"/>
        <v/>
      </c>
      <c r="DD1102" s="68"/>
      <c r="DE1102" s="68" t="str">
        <f t="shared" si="7812"/>
        <v/>
      </c>
      <c r="DF1102" s="51" t="str">
        <f t="shared" si="7813"/>
        <v/>
      </c>
      <c r="DG1102" s="65">
        <f t="shared" si="7814"/>
        <v>102719</v>
      </c>
      <c r="DH1102" s="51" t="str">
        <f t="shared" si="7815"/>
        <v/>
      </c>
      <c r="DI1102" s="69" t="str">
        <f t="shared" si="74"/>
        <v/>
      </c>
      <c r="DJ1102" s="51"/>
      <c r="DK1102" s="51" t="str">
        <f t="shared" si="7816"/>
        <v/>
      </c>
      <c r="DL1102" s="51" t="str">
        <f t="shared" si="7817"/>
        <v/>
      </c>
      <c r="DM1102" s="65">
        <f t="shared" si="7818"/>
        <v>0</v>
      </c>
      <c r="DN1102" s="51" t="str">
        <f t="shared" si="7819"/>
        <v/>
      </c>
      <c r="DO1102" s="69" t="str">
        <f t="shared" si="79"/>
        <v/>
      </c>
      <c r="DP1102" s="51"/>
      <c r="DQ1102" s="51"/>
      <c r="DR1102" s="51"/>
      <c r="DS1102" s="51"/>
      <c r="DT1102" s="51"/>
      <c r="DU1102" s="181"/>
    </row>
    <row r="1103" spans="1:125" ht="15" x14ac:dyDescent="0.25">
      <c r="A1103" s="50">
        <v>2017</v>
      </c>
      <c r="B1103" s="51" t="s">
        <v>1049</v>
      </c>
      <c r="C1103" s="50" t="s">
        <v>1050</v>
      </c>
      <c r="D1103" s="53" t="s">
        <v>1050</v>
      </c>
      <c r="E1103" s="50" t="s">
        <v>364</v>
      </c>
      <c r="F1103" s="220">
        <v>5314</v>
      </c>
      <c r="G1103" s="220" t="s">
        <v>364</v>
      </c>
      <c r="H1103" s="220">
        <v>40900</v>
      </c>
      <c r="I1103" s="61">
        <v>261197</v>
      </c>
      <c r="J1103" s="50"/>
      <c r="K1103" s="50" t="s">
        <v>2032</v>
      </c>
      <c r="L1103" s="58" t="s">
        <v>2032</v>
      </c>
      <c r="M1103" s="58" t="s">
        <v>2032</v>
      </c>
      <c r="N1103" s="58" t="s">
        <v>2032</v>
      </c>
      <c r="O1103" s="58" t="s">
        <v>2032</v>
      </c>
      <c r="P1103" s="59"/>
      <c r="Q1103" s="60">
        <v>53667</v>
      </c>
      <c r="R1103" s="60">
        <v>72616</v>
      </c>
      <c r="S1103" s="60">
        <v>37423</v>
      </c>
      <c r="T1103" s="60">
        <v>97491</v>
      </c>
      <c r="U1103" s="60">
        <v>0</v>
      </c>
      <c r="V1103" s="79"/>
      <c r="W1103" s="90">
        <f t="shared" si="6033"/>
        <v>261197</v>
      </c>
      <c r="X1103" s="101">
        <v>24294</v>
      </c>
      <c r="Y1103" s="50" t="s">
        <v>167</v>
      </c>
      <c r="Z1103" s="50" t="s">
        <v>1050</v>
      </c>
      <c r="AA1103" s="51" t="str">
        <f t="shared" si="7782"/>
        <v/>
      </c>
      <c r="AB1103" s="68" t="str">
        <f t="shared" si="7783"/>
        <v/>
      </c>
      <c r="AC1103" s="68" t="str">
        <f t="shared" si="7784"/>
        <v/>
      </c>
      <c r="AD1103" s="68" t="str">
        <f t="shared" si="7785"/>
        <v/>
      </c>
      <c r="AE1103" s="68" t="str">
        <f t="shared" si="7786"/>
        <v/>
      </c>
      <c r="AF1103" s="68" t="str">
        <f t="shared" si="7787"/>
        <v/>
      </c>
      <c r="AG1103" s="67" t="str">
        <f t="shared" si="7"/>
        <v/>
      </c>
      <c r="AH1103" s="51"/>
      <c r="AI1103" s="51" t="str">
        <f t="shared" si="8"/>
        <v/>
      </c>
      <c r="AJ1103" s="68" t="str">
        <f t="shared" si="9"/>
        <v/>
      </c>
      <c r="AK1103" s="68" t="str">
        <f t="shared" si="10"/>
        <v/>
      </c>
      <c r="AL1103" s="68" t="str">
        <f t="shared" si="11"/>
        <v/>
      </c>
      <c r="AM1103" s="68" t="str">
        <f t="shared" si="12"/>
        <v/>
      </c>
      <c r="AN1103" s="68" t="str">
        <f t="shared" si="13"/>
        <v/>
      </c>
      <c r="AO1103" s="67" t="str">
        <f t="shared" si="14"/>
        <v/>
      </c>
      <c r="AP1103" s="51"/>
      <c r="AQ1103" s="51" t="str">
        <f t="shared" si="15"/>
        <v/>
      </c>
      <c r="AR1103" s="68" t="str">
        <f t="shared" si="16"/>
        <v/>
      </c>
      <c r="AS1103" s="68" t="str">
        <f t="shared" si="17"/>
        <v/>
      </c>
      <c r="AT1103" s="68" t="str">
        <f t="shared" si="18"/>
        <v/>
      </c>
      <c r="AU1103" s="68" t="str">
        <f t="shared" si="19"/>
        <v/>
      </c>
      <c r="AV1103" s="68" t="str">
        <f t="shared" si="20"/>
        <v/>
      </c>
      <c r="AW1103" s="67" t="str">
        <f t="shared" si="21"/>
        <v/>
      </c>
      <c r="AX1103" s="51"/>
      <c r="AY1103" s="51" t="str">
        <f t="shared" si="22"/>
        <v/>
      </c>
      <c r="AZ1103" s="68" t="str">
        <f t="shared" si="23"/>
        <v/>
      </c>
      <c r="BA1103" s="68" t="str">
        <f t="shared" si="24"/>
        <v/>
      </c>
      <c r="BB1103" s="68" t="str">
        <f t="shared" si="25"/>
        <v/>
      </c>
      <c r="BC1103" s="68" t="str">
        <f t="shared" si="26"/>
        <v/>
      </c>
      <c r="BD1103" s="68" t="str">
        <f t="shared" si="27"/>
        <v/>
      </c>
      <c r="BE1103" s="68" t="str">
        <f t="shared" si="28"/>
        <v/>
      </c>
      <c r="BF1103" s="51"/>
      <c r="BG1103" s="69" t="str">
        <f t="shared" si="29"/>
        <v/>
      </c>
      <c r="BH1103" s="67" t="str">
        <f t="shared" si="30"/>
        <v/>
      </c>
      <c r="BI1103" s="67" t="str">
        <f t="shared" si="31"/>
        <v/>
      </c>
      <c r="BJ1103" s="67" t="str">
        <f t="shared" si="32"/>
        <v/>
      </c>
      <c r="BK1103" s="67" t="str">
        <f t="shared" si="33"/>
        <v/>
      </c>
      <c r="BL1103" s="67" t="str">
        <f t="shared" si="34"/>
        <v/>
      </c>
      <c r="BM1103" s="65" t="str">
        <f t="shared" si="35"/>
        <v/>
      </c>
      <c r="BN1103" s="51"/>
      <c r="BO1103" s="51" t="str">
        <f t="shared" si="7788"/>
        <v/>
      </c>
      <c r="BP1103" s="51" t="str">
        <f t="shared" si="7789"/>
        <v/>
      </c>
      <c r="BQ1103" s="51" t="str">
        <f t="shared" si="7790"/>
        <v/>
      </c>
      <c r="BR1103" s="71">
        <f t="shared" si="7791"/>
        <v>5314</v>
      </c>
      <c r="BS1103" s="69" t="str">
        <f t="shared" si="2920"/>
        <v/>
      </c>
      <c r="BT1103" s="51"/>
      <c r="BU1103" s="68" t="str">
        <f t="shared" si="7792"/>
        <v/>
      </c>
      <c r="BV1103" s="68" t="str">
        <f t="shared" si="7793"/>
        <v/>
      </c>
      <c r="BW1103" s="68" t="str">
        <f t="shared" si="7794"/>
        <v/>
      </c>
      <c r="BX1103" s="65">
        <f t="shared" si="7795"/>
        <v>261197</v>
      </c>
      <c r="BY1103" s="67" t="str">
        <f t="shared" si="44"/>
        <v/>
      </c>
      <c r="BZ1103" s="68"/>
      <c r="CA1103" s="65" t="str">
        <f t="shared" si="45"/>
        <v/>
      </c>
      <c r="CB1103" s="67" t="str">
        <f t="shared" si="46"/>
        <v/>
      </c>
      <c r="CC1103" s="67" t="str">
        <f t="shared" si="47"/>
        <v/>
      </c>
      <c r="CD1103" s="67">
        <f t="shared" si="48"/>
        <v>24294</v>
      </c>
      <c r="CE1103" s="67" t="str">
        <f t="shared" si="49"/>
        <v/>
      </c>
      <c r="CF1103" s="68"/>
      <c r="CG1103" s="68" t="str">
        <f t="shared" si="7796"/>
        <v/>
      </c>
      <c r="CH1103" s="68" t="str">
        <f t="shared" si="7797"/>
        <v/>
      </c>
      <c r="CI1103" s="68" t="str">
        <f t="shared" si="7798"/>
        <v/>
      </c>
      <c r="CJ1103" s="65">
        <f t="shared" si="7799"/>
        <v>261197</v>
      </c>
      <c r="CK1103" s="67" t="str">
        <f t="shared" si="54"/>
        <v/>
      </c>
      <c r="CL1103" s="68"/>
      <c r="CM1103" s="68" t="str">
        <f t="shared" si="7800"/>
        <v/>
      </c>
      <c r="CN1103" s="68" t="str">
        <f t="shared" si="7801"/>
        <v/>
      </c>
      <c r="CO1103" s="68" t="str">
        <f t="shared" si="7802"/>
        <v/>
      </c>
      <c r="CP1103" s="65">
        <f t="shared" si="7803"/>
        <v>53667</v>
      </c>
      <c r="CQ1103" s="67" t="str">
        <f t="shared" si="59"/>
        <v/>
      </c>
      <c r="CR1103" s="68"/>
      <c r="CS1103" s="68" t="str">
        <f t="shared" si="7804"/>
        <v/>
      </c>
      <c r="CT1103" s="68" t="str">
        <f t="shared" si="7805"/>
        <v/>
      </c>
      <c r="CU1103" s="68" t="str">
        <f t="shared" si="7806"/>
        <v/>
      </c>
      <c r="CV1103" s="65">
        <f t="shared" si="7807"/>
        <v>72616</v>
      </c>
      <c r="CW1103" s="67" t="str">
        <f t="shared" si="64"/>
        <v/>
      </c>
      <c r="CX1103" s="68"/>
      <c r="CY1103" s="68" t="str">
        <f t="shared" si="7808"/>
        <v/>
      </c>
      <c r="CZ1103" s="68" t="str">
        <f t="shared" si="7809"/>
        <v/>
      </c>
      <c r="DA1103" s="68" t="str">
        <f t="shared" si="7810"/>
        <v/>
      </c>
      <c r="DB1103" s="65">
        <f t="shared" si="7811"/>
        <v>37423</v>
      </c>
      <c r="DC1103" s="67" t="str">
        <f t="shared" si="69"/>
        <v/>
      </c>
      <c r="DD1103" s="68"/>
      <c r="DE1103" s="68" t="str">
        <f t="shared" si="7812"/>
        <v/>
      </c>
      <c r="DF1103" s="51" t="str">
        <f t="shared" si="7813"/>
        <v/>
      </c>
      <c r="DG1103" s="51" t="str">
        <f t="shared" si="7814"/>
        <v/>
      </c>
      <c r="DH1103" s="65">
        <f t="shared" si="7815"/>
        <v>97491</v>
      </c>
      <c r="DI1103" s="69" t="str">
        <f t="shared" si="74"/>
        <v/>
      </c>
      <c r="DJ1103" s="51"/>
      <c r="DK1103" s="51" t="str">
        <f t="shared" si="7816"/>
        <v/>
      </c>
      <c r="DL1103" s="51" t="str">
        <f t="shared" si="7817"/>
        <v/>
      </c>
      <c r="DM1103" s="51" t="str">
        <f t="shared" si="7818"/>
        <v/>
      </c>
      <c r="DN1103" s="65">
        <f t="shared" si="7819"/>
        <v>0</v>
      </c>
      <c r="DO1103" s="69" t="str">
        <f t="shared" si="79"/>
        <v/>
      </c>
      <c r="DP1103" s="51"/>
      <c r="DQ1103" s="51"/>
      <c r="DR1103" s="51"/>
      <c r="DS1103" s="51"/>
      <c r="DT1103" s="51"/>
      <c r="DU1103" s="181"/>
    </row>
    <row r="1104" spans="1:125" ht="15" x14ac:dyDescent="0.25">
      <c r="A1104" s="56">
        <v>2018</v>
      </c>
      <c r="B1104" s="51" t="s">
        <v>1049</v>
      </c>
      <c r="C1104" s="50" t="s">
        <v>1050</v>
      </c>
      <c r="D1104" s="170" t="s">
        <v>1050</v>
      </c>
      <c r="E1104" s="50" t="s">
        <v>364</v>
      </c>
      <c r="F1104" s="89">
        <v>4265</v>
      </c>
      <c r="G1104" s="89">
        <v>0</v>
      </c>
      <c r="H1104" s="89">
        <v>33921</v>
      </c>
      <c r="I1104" s="90">
        <v>286467</v>
      </c>
      <c r="J1104" s="50"/>
      <c r="K1104" s="50" t="s">
        <v>2032</v>
      </c>
      <c r="L1104" s="58"/>
      <c r="M1104" s="58"/>
      <c r="N1104" s="58"/>
      <c r="O1104" s="58"/>
      <c r="P1104" s="91"/>
      <c r="Q1104" s="92">
        <v>34142</v>
      </c>
      <c r="R1104" s="92">
        <v>107951</v>
      </c>
      <c r="S1104" s="92">
        <v>45907</v>
      </c>
      <c r="T1104" s="92">
        <v>98467</v>
      </c>
      <c r="U1104" s="94"/>
      <c r="V1104" s="94"/>
      <c r="W1104" s="90">
        <f t="shared" si="6033"/>
        <v>286467</v>
      </c>
      <c r="X1104" s="90">
        <v>0</v>
      </c>
      <c r="Y1104" s="56" t="s">
        <v>167</v>
      </c>
      <c r="Z1104" s="50"/>
      <c r="AA1104" s="51"/>
      <c r="AB1104" s="68"/>
      <c r="AC1104" s="68"/>
      <c r="AD1104" s="68"/>
      <c r="AE1104" s="68"/>
      <c r="AF1104" s="68"/>
      <c r="AG1104" s="67" t="str">
        <f t="shared" si="7"/>
        <v/>
      </c>
      <c r="AH1104" s="51"/>
      <c r="AI1104" s="51" t="str">
        <f t="shared" si="8"/>
        <v/>
      </c>
      <c r="AJ1104" s="68" t="str">
        <f t="shared" si="9"/>
        <v/>
      </c>
      <c r="AK1104" s="68" t="str">
        <f t="shared" si="10"/>
        <v/>
      </c>
      <c r="AL1104" s="68" t="str">
        <f t="shared" si="11"/>
        <v/>
      </c>
      <c r="AM1104" s="68" t="str">
        <f t="shared" si="12"/>
        <v/>
      </c>
      <c r="AN1104" s="68" t="str">
        <f t="shared" si="13"/>
        <v/>
      </c>
      <c r="AO1104" s="67" t="str">
        <f t="shared" si="14"/>
        <v/>
      </c>
      <c r="AP1104" s="51"/>
      <c r="AQ1104" s="51" t="str">
        <f t="shared" si="15"/>
        <v/>
      </c>
      <c r="AR1104" s="68" t="str">
        <f t="shared" si="16"/>
        <v/>
      </c>
      <c r="AS1104" s="68" t="str">
        <f t="shared" si="17"/>
        <v/>
      </c>
      <c r="AT1104" s="68" t="str">
        <f t="shared" si="18"/>
        <v/>
      </c>
      <c r="AU1104" s="68" t="str">
        <f t="shared" si="19"/>
        <v/>
      </c>
      <c r="AV1104" s="68" t="str">
        <f t="shared" si="20"/>
        <v/>
      </c>
      <c r="AW1104" s="67" t="str">
        <f t="shared" si="21"/>
        <v/>
      </c>
      <c r="AX1104" s="51"/>
      <c r="AY1104" s="51" t="str">
        <f t="shared" si="22"/>
        <v/>
      </c>
      <c r="AZ1104" s="68" t="str">
        <f t="shared" si="23"/>
        <v/>
      </c>
      <c r="BA1104" s="68" t="str">
        <f t="shared" si="24"/>
        <v/>
      </c>
      <c r="BB1104" s="68" t="str">
        <f t="shared" si="25"/>
        <v/>
      </c>
      <c r="BC1104" s="68" t="str">
        <f t="shared" si="26"/>
        <v/>
      </c>
      <c r="BD1104" s="68" t="str">
        <f t="shared" si="27"/>
        <v/>
      </c>
      <c r="BE1104" s="68" t="str">
        <f t="shared" si="28"/>
        <v/>
      </c>
      <c r="BF1104" s="51"/>
      <c r="BG1104" s="69" t="str">
        <f t="shared" si="29"/>
        <v/>
      </c>
      <c r="BH1104" s="67" t="str">
        <f t="shared" si="30"/>
        <v/>
      </c>
      <c r="BI1104" s="67" t="str">
        <f t="shared" si="31"/>
        <v/>
      </c>
      <c r="BJ1104" s="67" t="str">
        <f t="shared" si="32"/>
        <v/>
      </c>
      <c r="BK1104" s="67" t="str">
        <f t="shared" si="33"/>
        <v/>
      </c>
      <c r="BL1104" s="67" t="str">
        <f t="shared" si="34"/>
        <v/>
      </c>
      <c r="BM1104" s="65" t="str">
        <f t="shared" si="35"/>
        <v/>
      </c>
      <c r="BN1104" s="70"/>
      <c r="BO1104" s="70"/>
      <c r="BP1104" s="51"/>
      <c r="BQ1104" s="51"/>
      <c r="BR1104" s="51"/>
      <c r="BS1104" s="96">
        <f t="shared" si="2920"/>
        <v>4265</v>
      </c>
      <c r="BT1104" s="70"/>
      <c r="BU1104" s="65"/>
      <c r="BV1104" s="68"/>
      <c r="BW1104" s="68"/>
      <c r="BX1104" s="68"/>
      <c r="BY1104" s="67">
        <f t="shared" si="44"/>
        <v>286467</v>
      </c>
      <c r="BZ1104" s="65"/>
      <c r="CA1104" s="65" t="str">
        <f t="shared" si="45"/>
        <v/>
      </c>
      <c r="CB1104" s="67" t="str">
        <f t="shared" si="46"/>
        <v/>
      </c>
      <c r="CC1104" s="67" t="str">
        <f t="shared" si="47"/>
        <v/>
      </c>
      <c r="CD1104" s="67" t="str">
        <f t="shared" si="48"/>
        <v/>
      </c>
      <c r="CE1104" s="67">
        <f t="shared" si="49"/>
        <v>0</v>
      </c>
      <c r="CF1104" s="65"/>
      <c r="CG1104" s="65"/>
      <c r="CH1104" s="68"/>
      <c r="CI1104" s="68"/>
      <c r="CJ1104" s="68"/>
      <c r="CK1104" s="67">
        <f t="shared" si="54"/>
        <v>286467</v>
      </c>
      <c r="CL1104" s="65"/>
      <c r="CM1104" s="65"/>
      <c r="CN1104" s="68"/>
      <c r="CO1104" s="68"/>
      <c r="CP1104" s="68"/>
      <c r="CQ1104" s="103">
        <f t="shared" si="59"/>
        <v>34142</v>
      </c>
      <c r="CR1104" s="65"/>
      <c r="CS1104" s="65"/>
      <c r="CT1104" s="68"/>
      <c r="CU1104" s="68"/>
      <c r="CV1104" s="68"/>
      <c r="CW1104" s="67">
        <f t="shared" si="64"/>
        <v>107951</v>
      </c>
      <c r="CX1104" s="65"/>
      <c r="CY1104" s="65"/>
      <c r="CZ1104" s="68"/>
      <c r="DA1104" s="68"/>
      <c r="DB1104" s="68"/>
      <c r="DC1104" s="67">
        <f t="shared" si="69"/>
        <v>45907</v>
      </c>
      <c r="DD1104" s="65"/>
      <c r="DE1104" s="65"/>
      <c r="DF1104" s="51"/>
      <c r="DG1104" s="51"/>
      <c r="DH1104" s="51"/>
      <c r="DI1104" s="67">
        <f t="shared" si="74"/>
        <v>98467</v>
      </c>
      <c r="DJ1104" s="70"/>
      <c r="DK1104" s="70"/>
      <c r="DL1104" s="51"/>
      <c r="DM1104" s="51"/>
      <c r="DN1104" s="51"/>
      <c r="DO1104" s="67">
        <f t="shared" si="79"/>
        <v>34142</v>
      </c>
      <c r="DP1104" s="51"/>
      <c r="DQ1104" s="51"/>
      <c r="DR1104" s="51"/>
      <c r="DS1104" s="51"/>
      <c r="DT1104" s="51"/>
      <c r="DU1104" s="181"/>
    </row>
    <row r="1105" spans="1:125" ht="15" x14ac:dyDescent="0.25">
      <c r="A1105" s="50"/>
      <c r="B1105" s="51"/>
      <c r="C1105" s="50"/>
      <c r="D1105" s="53"/>
      <c r="E1105" s="50"/>
      <c r="F1105" s="220"/>
      <c r="G1105" s="220"/>
      <c r="H1105" s="220"/>
      <c r="I1105" s="61"/>
      <c r="J1105" s="50"/>
      <c r="K1105" s="50" t="s">
        <v>2032</v>
      </c>
      <c r="L1105" s="58"/>
      <c r="M1105" s="58"/>
      <c r="N1105" s="58"/>
      <c r="O1105" s="58"/>
      <c r="P1105" s="59"/>
      <c r="Q1105" s="60"/>
      <c r="R1105" s="60"/>
      <c r="S1105" s="60"/>
      <c r="T1105" s="60"/>
      <c r="U1105" s="60"/>
      <c r="V1105" s="79"/>
      <c r="W1105" s="90">
        <f t="shared" si="6033"/>
        <v>0</v>
      </c>
      <c r="X1105" s="101"/>
      <c r="Y1105" s="50"/>
      <c r="Z1105" s="50"/>
      <c r="AA1105" s="51"/>
      <c r="AB1105" s="68"/>
      <c r="AC1105" s="68"/>
      <c r="AD1105" s="68"/>
      <c r="AE1105" s="68"/>
      <c r="AF1105" s="68"/>
      <c r="AG1105" s="67" t="str">
        <f t="shared" si="7"/>
        <v/>
      </c>
      <c r="AH1105" s="51"/>
      <c r="AI1105" s="51" t="str">
        <f t="shared" si="8"/>
        <v/>
      </c>
      <c r="AJ1105" s="68" t="str">
        <f t="shared" si="9"/>
        <v/>
      </c>
      <c r="AK1105" s="68" t="str">
        <f t="shared" si="10"/>
        <v/>
      </c>
      <c r="AL1105" s="68" t="str">
        <f t="shared" si="11"/>
        <v/>
      </c>
      <c r="AM1105" s="68" t="str">
        <f t="shared" si="12"/>
        <v/>
      </c>
      <c r="AN1105" s="68" t="str">
        <f t="shared" si="13"/>
        <v/>
      </c>
      <c r="AO1105" s="67" t="str">
        <f t="shared" si="14"/>
        <v/>
      </c>
      <c r="AP1105" s="51"/>
      <c r="AQ1105" s="51" t="str">
        <f t="shared" si="15"/>
        <v/>
      </c>
      <c r="AR1105" s="68" t="str">
        <f t="shared" si="16"/>
        <v/>
      </c>
      <c r="AS1105" s="68" t="str">
        <f t="shared" si="17"/>
        <v/>
      </c>
      <c r="AT1105" s="68" t="str">
        <f t="shared" si="18"/>
        <v/>
      </c>
      <c r="AU1105" s="68" t="str">
        <f t="shared" si="19"/>
        <v/>
      </c>
      <c r="AV1105" s="68" t="str">
        <f t="shared" si="20"/>
        <v/>
      </c>
      <c r="AW1105" s="67" t="str">
        <f t="shared" si="21"/>
        <v/>
      </c>
      <c r="AX1105" s="51"/>
      <c r="AY1105" s="51" t="str">
        <f t="shared" si="22"/>
        <v/>
      </c>
      <c r="AZ1105" s="68" t="str">
        <f t="shared" si="23"/>
        <v/>
      </c>
      <c r="BA1105" s="68" t="str">
        <f t="shared" si="24"/>
        <v/>
      </c>
      <c r="BB1105" s="68" t="str">
        <f t="shared" si="25"/>
        <v/>
      </c>
      <c r="BC1105" s="68" t="str">
        <f t="shared" si="26"/>
        <v/>
      </c>
      <c r="BD1105" s="68" t="str">
        <f t="shared" si="27"/>
        <v/>
      </c>
      <c r="BE1105" s="68" t="str">
        <f t="shared" si="28"/>
        <v/>
      </c>
      <c r="BF1105" s="51"/>
      <c r="BG1105" s="69" t="str">
        <f t="shared" si="29"/>
        <v/>
      </c>
      <c r="BH1105" s="67" t="str">
        <f t="shared" si="30"/>
        <v/>
      </c>
      <c r="BI1105" s="67" t="str">
        <f t="shared" si="31"/>
        <v/>
      </c>
      <c r="BJ1105" s="67" t="str">
        <f t="shared" si="32"/>
        <v/>
      </c>
      <c r="BK1105" s="67" t="str">
        <f t="shared" si="33"/>
        <v/>
      </c>
      <c r="BL1105" s="67" t="str">
        <f t="shared" si="34"/>
        <v/>
      </c>
      <c r="BM1105" s="65" t="str">
        <f t="shared" si="35"/>
        <v/>
      </c>
      <c r="BN1105" s="70"/>
      <c r="BO1105" s="70"/>
      <c r="BP1105" s="51"/>
      <c r="BQ1105" s="51"/>
      <c r="BR1105" s="51"/>
      <c r="BS1105" s="69" t="str">
        <f t="shared" si="2920"/>
        <v/>
      </c>
      <c r="BT1105" s="70"/>
      <c r="BU1105" s="65"/>
      <c r="BV1105" s="68"/>
      <c r="BW1105" s="68"/>
      <c r="BX1105" s="68"/>
      <c r="BY1105" s="67" t="str">
        <f t="shared" si="44"/>
        <v/>
      </c>
      <c r="BZ1105" s="65"/>
      <c r="CA1105" s="65" t="str">
        <f t="shared" si="45"/>
        <v/>
      </c>
      <c r="CB1105" s="67" t="str">
        <f t="shared" si="46"/>
        <v/>
      </c>
      <c r="CC1105" s="67" t="str">
        <f t="shared" si="47"/>
        <v/>
      </c>
      <c r="CD1105" s="67" t="str">
        <f t="shared" si="48"/>
        <v/>
      </c>
      <c r="CE1105" s="67" t="str">
        <f t="shared" si="49"/>
        <v/>
      </c>
      <c r="CF1105" s="65"/>
      <c r="CG1105" s="65"/>
      <c r="CH1105" s="68"/>
      <c r="CI1105" s="68"/>
      <c r="CJ1105" s="68"/>
      <c r="CK1105" s="67" t="str">
        <f t="shared" si="54"/>
        <v/>
      </c>
      <c r="CL1105" s="65"/>
      <c r="CM1105" s="65"/>
      <c r="CN1105" s="68"/>
      <c r="CO1105" s="68"/>
      <c r="CP1105" s="68"/>
      <c r="CQ1105" s="67" t="str">
        <f t="shared" si="59"/>
        <v/>
      </c>
      <c r="CR1105" s="65"/>
      <c r="CS1105" s="65"/>
      <c r="CT1105" s="68"/>
      <c r="CU1105" s="68"/>
      <c r="CV1105" s="68"/>
      <c r="CW1105" s="67" t="str">
        <f t="shared" si="64"/>
        <v/>
      </c>
      <c r="CX1105" s="65"/>
      <c r="CY1105" s="65"/>
      <c r="CZ1105" s="68"/>
      <c r="DA1105" s="68"/>
      <c r="DB1105" s="68"/>
      <c r="DC1105" s="67" t="str">
        <f t="shared" si="69"/>
        <v/>
      </c>
      <c r="DD1105" s="65"/>
      <c r="DE1105" s="65"/>
      <c r="DF1105" s="51"/>
      <c r="DG1105" s="51"/>
      <c r="DH1105" s="51"/>
      <c r="DI1105" s="69" t="str">
        <f t="shared" si="74"/>
        <v/>
      </c>
      <c r="DJ1105" s="70"/>
      <c r="DK1105" s="70"/>
      <c r="DL1105" s="51"/>
      <c r="DM1105" s="51"/>
      <c r="DN1105" s="51"/>
      <c r="DO1105" s="69" t="str">
        <f t="shared" si="79"/>
        <v/>
      </c>
      <c r="DP1105" s="51"/>
      <c r="DQ1105" s="51"/>
      <c r="DR1105" s="51"/>
      <c r="DS1105" s="51"/>
      <c r="DT1105" s="51"/>
      <c r="DU1105" s="181"/>
    </row>
    <row r="1106" spans="1:125" ht="15" x14ac:dyDescent="0.25">
      <c r="A1106" s="50">
        <v>2014</v>
      </c>
      <c r="B1106" s="51" t="s">
        <v>1204</v>
      </c>
      <c r="C1106" s="50" t="s">
        <v>1205</v>
      </c>
      <c r="D1106" s="53" t="s">
        <v>1938</v>
      </c>
      <c r="E1106" s="50" t="s">
        <v>364</v>
      </c>
      <c r="F1106" s="220">
        <v>69446</v>
      </c>
      <c r="G1106" s="220" t="s">
        <v>364</v>
      </c>
      <c r="H1106" s="220">
        <v>178199</v>
      </c>
      <c r="I1106" s="61">
        <v>778640</v>
      </c>
      <c r="J1106" s="50"/>
      <c r="K1106" s="50" t="s">
        <v>2032</v>
      </c>
      <c r="L1106" s="58" t="s">
        <v>2032</v>
      </c>
      <c r="M1106" s="58" t="s">
        <v>2032</v>
      </c>
      <c r="N1106" s="58" t="s">
        <v>2032</v>
      </c>
      <c r="O1106" s="58" t="s">
        <v>2032</v>
      </c>
      <c r="P1106" s="59"/>
      <c r="Q1106" s="60">
        <v>449366</v>
      </c>
      <c r="R1106" s="60">
        <v>0</v>
      </c>
      <c r="S1106" s="60">
        <v>118221</v>
      </c>
      <c r="T1106" s="60">
        <v>210497</v>
      </c>
      <c r="U1106" s="60">
        <v>556</v>
      </c>
      <c r="V1106" s="79"/>
      <c r="W1106" s="90">
        <f t="shared" si="6033"/>
        <v>778640</v>
      </c>
      <c r="X1106" s="101">
        <v>0</v>
      </c>
      <c r="Y1106" s="50" t="s">
        <v>167</v>
      </c>
      <c r="Z1106" s="50" t="s">
        <v>1938</v>
      </c>
      <c r="AA1106" s="51" t="str">
        <f t="shared" ref="AA1106:AA1109" si="7820">IF(A1106 =2014,IF(Y1106 ="",F1106,""),"")</f>
        <v/>
      </c>
      <c r="AB1106" s="68" t="str">
        <f t="shared" ref="AB1106:AB1109" si="7821">IF(A1106 =2014,IF(Y1106 ="",I1106,""),"")</f>
        <v/>
      </c>
      <c r="AC1106" s="68" t="str">
        <f t="shared" ref="AC1106:AC1109" si="7822">IF(A1106 =2014,IF(Y1106 ="",Q1106,""),"")</f>
        <v/>
      </c>
      <c r="AD1106" s="68" t="str">
        <f t="shared" ref="AD1106:AD1109" si="7823">IF(A1106 =2014,IF(Y1106 ="",R1106,""),"")</f>
        <v/>
      </c>
      <c r="AE1106" s="68" t="str">
        <f t="shared" ref="AE1106:AE1109" si="7824">IF(A1106 =2014,IF(Y1106 ="",S1106,""),"")</f>
        <v/>
      </c>
      <c r="AF1106" s="68" t="str">
        <f t="shared" ref="AF1106:AF1109" si="7825">IF(A1106 =2014,IF(Y1106 ="",T1106+U1106,""),"")</f>
        <v/>
      </c>
      <c r="AG1106" s="67" t="str">
        <f t="shared" si="7"/>
        <v/>
      </c>
      <c r="AH1106" s="51"/>
      <c r="AI1106" s="51" t="str">
        <f t="shared" si="8"/>
        <v/>
      </c>
      <c r="AJ1106" s="68" t="str">
        <f t="shared" si="9"/>
        <v/>
      </c>
      <c r="AK1106" s="68" t="str">
        <f t="shared" si="10"/>
        <v/>
      </c>
      <c r="AL1106" s="68" t="str">
        <f t="shared" si="11"/>
        <v/>
      </c>
      <c r="AM1106" s="68" t="str">
        <f t="shared" si="12"/>
        <v/>
      </c>
      <c r="AN1106" s="68" t="str">
        <f t="shared" si="13"/>
        <v/>
      </c>
      <c r="AO1106" s="67" t="str">
        <f t="shared" si="14"/>
        <v/>
      </c>
      <c r="AP1106" s="51"/>
      <c r="AQ1106" s="51" t="str">
        <f t="shared" si="15"/>
        <v/>
      </c>
      <c r="AR1106" s="68" t="str">
        <f t="shared" si="16"/>
        <v/>
      </c>
      <c r="AS1106" s="68" t="str">
        <f t="shared" si="17"/>
        <v/>
      </c>
      <c r="AT1106" s="68" t="str">
        <f t="shared" si="18"/>
        <v/>
      </c>
      <c r="AU1106" s="68" t="str">
        <f t="shared" si="19"/>
        <v/>
      </c>
      <c r="AV1106" s="68" t="str">
        <f t="shared" si="20"/>
        <v/>
      </c>
      <c r="AW1106" s="67" t="str">
        <f t="shared" si="21"/>
        <v/>
      </c>
      <c r="AX1106" s="51"/>
      <c r="AY1106" s="51" t="str">
        <f t="shared" si="22"/>
        <v/>
      </c>
      <c r="AZ1106" s="68" t="str">
        <f t="shared" si="23"/>
        <v/>
      </c>
      <c r="BA1106" s="68" t="str">
        <f t="shared" si="24"/>
        <v/>
      </c>
      <c r="BB1106" s="68" t="str">
        <f t="shared" si="25"/>
        <v/>
      </c>
      <c r="BC1106" s="68" t="str">
        <f t="shared" si="26"/>
        <v/>
      </c>
      <c r="BD1106" s="68" t="str">
        <f t="shared" si="27"/>
        <v/>
      </c>
      <c r="BE1106" s="68" t="str">
        <f t="shared" si="28"/>
        <v/>
      </c>
      <c r="BF1106" s="51"/>
      <c r="BG1106" s="69" t="str">
        <f t="shared" si="29"/>
        <v/>
      </c>
      <c r="BH1106" s="67" t="str">
        <f t="shared" si="30"/>
        <v/>
      </c>
      <c r="BI1106" s="67" t="str">
        <f t="shared" si="31"/>
        <v/>
      </c>
      <c r="BJ1106" s="67" t="str">
        <f t="shared" si="32"/>
        <v/>
      </c>
      <c r="BK1106" s="67" t="str">
        <f t="shared" si="33"/>
        <v/>
      </c>
      <c r="BL1106" s="67" t="str">
        <f t="shared" si="34"/>
        <v/>
      </c>
      <c r="BM1106" s="65" t="str">
        <f t="shared" si="35"/>
        <v/>
      </c>
      <c r="BN1106" s="70"/>
      <c r="BO1106" s="71">
        <f t="shared" ref="BO1106:BO1109" si="7826">IF(A1106 =2014,F1106,"")</f>
        <v>69446</v>
      </c>
      <c r="BP1106" s="51" t="str">
        <f t="shared" ref="BP1106:BP1109" si="7827">IF(A1106 =2015,F1106,"")</f>
        <v/>
      </c>
      <c r="BQ1106" s="51" t="str">
        <f t="shared" ref="BQ1106:BQ1109" si="7828">IF(A1106 =2016,F1106,"")</f>
        <v/>
      </c>
      <c r="BR1106" s="51" t="str">
        <f t="shared" ref="BR1106:BR1109" si="7829">IF(A1106 =2017,F1106,"")</f>
        <v/>
      </c>
      <c r="BS1106" s="69" t="str">
        <f t="shared" si="2920"/>
        <v/>
      </c>
      <c r="BT1106" s="70"/>
      <c r="BU1106" s="65">
        <f t="shared" ref="BU1106:BU1109" si="7830">IF(A1106 =2014,I1106,"")</f>
        <v>778640</v>
      </c>
      <c r="BV1106" s="68" t="str">
        <f t="shared" ref="BV1106:BV1109" si="7831">IF(A1106 =2015,I1106,"")</f>
        <v/>
      </c>
      <c r="BW1106" s="68" t="str">
        <f t="shared" ref="BW1106:BW1109" si="7832">IF(A1106 =2016,I1106,"")</f>
        <v/>
      </c>
      <c r="BX1106" s="68" t="str">
        <f t="shared" ref="BX1106:BX1109" si="7833">IF(A1106 =2017,I1106,"")</f>
        <v/>
      </c>
      <c r="BY1106" s="67" t="str">
        <f t="shared" si="44"/>
        <v/>
      </c>
      <c r="BZ1106" s="65"/>
      <c r="CA1106" s="65">
        <f t="shared" si="45"/>
        <v>0</v>
      </c>
      <c r="CB1106" s="67" t="str">
        <f t="shared" si="46"/>
        <v/>
      </c>
      <c r="CC1106" s="67" t="str">
        <f t="shared" si="47"/>
        <v/>
      </c>
      <c r="CD1106" s="67" t="str">
        <f t="shared" si="48"/>
        <v/>
      </c>
      <c r="CE1106" s="67" t="str">
        <f t="shared" si="49"/>
        <v/>
      </c>
      <c r="CF1106" s="65"/>
      <c r="CG1106" s="65">
        <f t="shared" ref="CG1106:CG1109" si="7834">IF(A1106 =2014,Q1106+R1106+S1106+T1106+U1106,"")</f>
        <v>778640</v>
      </c>
      <c r="CH1106" s="68" t="str">
        <f t="shared" ref="CH1106:CH1109" si="7835">IF(A1106 =2015,Q1106+R1106+S1106+T1106+U1106,"")</f>
        <v/>
      </c>
      <c r="CI1106" s="68" t="str">
        <f t="shared" ref="CI1106:CI1109" si="7836">IF(A1106 =2016,Q1106+R1106+S1106+T1106+U1106,"")</f>
        <v/>
      </c>
      <c r="CJ1106" s="68" t="str">
        <f t="shared" ref="CJ1106:CJ1109" si="7837">IF(A1106 =2017,Q1106+R1106+S1106+T1106+U1106,"")</f>
        <v/>
      </c>
      <c r="CK1106" s="67" t="str">
        <f t="shared" si="54"/>
        <v/>
      </c>
      <c r="CL1106" s="65"/>
      <c r="CM1106" s="65">
        <f t="shared" ref="CM1106:CM1109" si="7838">IF(A1106 =2014,Q1106,"")</f>
        <v>449366</v>
      </c>
      <c r="CN1106" s="68" t="str">
        <f t="shared" ref="CN1106:CN1109" si="7839">IF(A1106 =2015,Q1106,"")</f>
        <v/>
      </c>
      <c r="CO1106" s="68" t="str">
        <f t="shared" ref="CO1106:CO1109" si="7840">IF(A1106 =2016,Q1106,"")</f>
        <v/>
      </c>
      <c r="CP1106" s="68" t="str">
        <f t="shared" ref="CP1106:CP1109" si="7841">IF(A1106 =2017,Q1106,"")</f>
        <v/>
      </c>
      <c r="CQ1106" s="67" t="str">
        <f t="shared" si="59"/>
        <v/>
      </c>
      <c r="CR1106" s="65"/>
      <c r="CS1106" s="65">
        <f t="shared" ref="CS1106:CS1109" si="7842">IF(A1106 =2014,R1106,"")</f>
        <v>0</v>
      </c>
      <c r="CT1106" s="68" t="str">
        <f t="shared" ref="CT1106:CT1109" si="7843">IF(A1106 =2015,R1106,"")</f>
        <v/>
      </c>
      <c r="CU1106" s="68" t="str">
        <f t="shared" ref="CU1106:CU1109" si="7844">IF(A1106 =2016,R1106,"")</f>
        <v/>
      </c>
      <c r="CV1106" s="68" t="str">
        <f t="shared" ref="CV1106:CV1109" si="7845">IF(A1106 =2017,R1106,"")</f>
        <v/>
      </c>
      <c r="CW1106" s="67" t="str">
        <f t="shared" si="64"/>
        <v/>
      </c>
      <c r="CX1106" s="65"/>
      <c r="CY1106" s="65">
        <f t="shared" ref="CY1106:CY1109" si="7846">IF(A1106 =2014,S1106,"")</f>
        <v>118221</v>
      </c>
      <c r="CZ1106" s="68" t="str">
        <f t="shared" ref="CZ1106:CZ1109" si="7847">IF(A1106 =2015,S1106,"")</f>
        <v/>
      </c>
      <c r="DA1106" s="68" t="str">
        <f t="shared" ref="DA1106:DA1109" si="7848">IF(A1106 =2016,S1106,"")</f>
        <v/>
      </c>
      <c r="DB1106" s="68" t="str">
        <f t="shared" ref="DB1106:DB1109" si="7849">IF(A1106 =2017,S1106,"")</f>
        <v/>
      </c>
      <c r="DC1106" s="67" t="str">
        <f t="shared" si="69"/>
        <v/>
      </c>
      <c r="DD1106" s="65"/>
      <c r="DE1106" s="65">
        <f t="shared" ref="DE1106:DE1109" si="7850">IF(A1106 =2014,T1106,"")</f>
        <v>210497</v>
      </c>
      <c r="DF1106" s="51" t="str">
        <f t="shared" ref="DF1106:DF1109" si="7851">IF(A1106 =2015,T1106,"")</f>
        <v/>
      </c>
      <c r="DG1106" s="51" t="str">
        <f t="shared" ref="DG1106:DG1109" si="7852">IF(A1106 =2016,T1106,"")</f>
        <v/>
      </c>
      <c r="DH1106" s="51" t="str">
        <f t="shared" ref="DH1106:DH1109" si="7853">IF(A1106 =2017,T1106,"")</f>
        <v/>
      </c>
      <c r="DI1106" s="69" t="str">
        <f t="shared" si="74"/>
        <v/>
      </c>
      <c r="DJ1106" s="70"/>
      <c r="DK1106" s="65">
        <f t="shared" ref="DK1106:DK1109" si="7854">IF(A1106 =2014,U1106,"")</f>
        <v>556</v>
      </c>
      <c r="DL1106" s="51" t="str">
        <f t="shared" ref="DL1106:DL1109" si="7855">IF(A1106 =2015,U1106,"")</f>
        <v/>
      </c>
      <c r="DM1106" s="51" t="str">
        <f t="shared" ref="DM1106:DM1109" si="7856">IF(A1106 =2016,U1106,"")</f>
        <v/>
      </c>
      <c r="DN1106" s="51" t="str">
        <f t="shared" ref="DN1106:DN1109" si="7857">IF(A1106 =2017,U1106,"")</f>
        <v/>
      </c>
      <c r="DO1106" s="69" t="str">
        <f t="shared" si="79"/>
        <v/>
      </c>
      <c r="DP1106" s="51"/>
      <c r="DQ1106" s="51"/>
      <c r="DR1106" s="51"/>
      <c r="DS1106" s="51"/>
      <c r="DT1106" s="51"/>
      <c r="DU1106" s="181"/>
    </row>
    <row r="1107" spans="1:125" ht="15" x14ac:dyDescent="0.25">
      <c r="A1107" s="50">
        <v>2015</v>
      </c>
      <c r="B1107" s="51" t="s">
        <v>1204</v>
      </c>
      <c r="C1107" s="50" t="s">
        <v>1205</v>
      </c>
      <c r="D1107" s="53" t="s">
        <v>1938</v>
      </c>
      <c r="E1107" s="50" t="s">
        <v>364</v>
      </c>
      <c r="F1107" s="220">
        <v>60826</v>
      </c>
      <c r="G1107" s="220" t="s">
        <v>364</v>
      </c>
      <c r="H1107" s="220">
        <v>179776</v>
      </c>
      <c r="I1107" s="61">
        <v>803941</v>
      </c>
      <c r="J1107" s="50"/>
      <c r="K1107" s="50" t="s">
        <v>2032</v>
      </c>
      <c r="L1107" s="58" t="s">
        <v>2032</v>
      </c>
      <c r="M1107" s="58" t="s">
        <v>2032</v>
      </c>
      <c r="N1107" s="58" t="s">
        <v>2032</v>
      </c>
      <c r="O1107" s="58" t="s">
        <v>2032</v>
      </c>
      <c r="P1107" s="59"/>
      <c r="Q1107" s="60">
        <v>499624</v>
      </c>
      <c r="R1107" s="60">
        <v>0</v>
      </c>
      <c r="S1107" s="60">
        <v>115346</v>
      </c>
      <c r="T1107" s="60">
        <v>188970</v>
      </c>
      <c r="U1107" s="60">
        <v>0</v>
      </c>
      <c r="V1107" s="79"/>
      <c r="W1107" s="90">
        <f t="shared" si="6033"/>
        <v>803940</v>
      </c>
      <c r="X1107" s="101">
        <v>0</v>
      </c>
      <c r="Y1107" s="50" t="s">
        <v>167</v>
      </c>
      <c r="Z1107" s="50" t="s">
        <v>1938</v>
      </c>
      <c r="AA1107" s="51" t="str">
        <f t="shared" si="7820"/>
        <v/>
      </c>
      <c r="AB1107" s="68" t="str">
        <f t="shared" si="7821"/>
        <v/>
      </c>
      <c r="AC1107" s="68" t="str">
        <f t="shared" si="7822"/>
        <v/>
      </c>
      <c r="AD1107" s="68" t="str">
        <f t="shared" si="7823"/>
        <v/>
      </c>
      <c r="AE1107" s="68" t="str">
        <f t="shared" si="7824"/>
        <v/>
      </c>
      <c r="AF1107" s="68" t="str">
        <f t="shared" si="7825"/>
        <v/>
      </c>
      <c r="AG1107" s="67" t="str">
        <f t="shared" si="7"/>
        <v/>
      </c>
      <c r="AH1107" s="51"/>
      <c r="AI1107" s="51" t="str">
        <f t="shared" si="8"/>
        <v/>
      </c>
      <c r="AJ1107" s="68" t="str">
        <f t="shared" si="9"/>
        <v/>
      </c>
      <c r="AK1107" s="68" t="str">
        <f t="shared" si="10"/>
        <v/>
      </c>
      <c r="AL1107" s="68" t="str">
        <f t="shared" si="11"/>
        <v/>
      </c>
      <c r="AM1107" s="68" t="str">
        <f t="shared" si="12"/>
        <v/>
      </c>
      <c r="AN1107" s="68" t="str">
        <f t="shared" si="13"/>
        <v/>
      </c>
      <c r="AO1107" s="67" t="str">
        <f t="shared" si="14"/>
        <v/>
      </c>
      <c r="AP1107" s="51"/>
      <c r="AQ1107" s="51" t="str">
        <f t="shared" si="15"/>
        <v/>
      </c>
      <c r="AR1107" s="68" t="str">
        <f t="shared" si="16"/>
        <v/>
      </c>
      <c r="AS1107" s="68" t="str">
        <f t="shared" si="17"/>
        <v/>
      </c>
      <c r="AT1107" s="68" t="str">
        <f t="shared" si="18"/>
        <v/>
      </c>
      <c r="AU1107" s="68" t="str">
        <f t="shared" si="19"/>
        <v/>
      </c>
      <c r="AV1107" s="68" t="str">
        <f t="shared" si="20"/>
        <v/>
      </c>
      <c r="AW1107" s="67" t="str">
        <f t="shared" si="21"/>
        <v/>
      </c>
      <c r="AX1107" s="51"/>
      <c r="AY1107" s="51" t="str">
        <f t="shared" si="22"/>
        <v/>
      </c>
      <c r="AZ1107" s="68" t="str">
        <f t="shared" si="23"/>
        <v/>
      </c>
      <c r="BA1107" s="68" t="str">
        <f t="shared" si="24"/>
        <v/>
      </c>
      <c r="BB1107" s="68" t="str">
        <f t="shared" si="25"/>
        <v/>
      </c>
      <c r="BC1107" s="68" t="str">
        <f t="shared" si="26"/>
        <v/>
      </c>
      <c r="BD1107" s="68" t="str">
        <f t="shared" si="27"/>
        <v/>
      </c>
      <c r="BE1107" s="68" t="str">
        <f t="shared" si="28"/>
        <v/>
      </c>
      <c r="BF1107" s="51"/>
      <c r="BG1107" s="69" t="str">
        <f t="shared" si="29"/>
        <v/>
      </c>
      <c r="BH1107" s="67" t="str">
        <f t="shared" si="30"/>
        <v/>
      </c>
      <c r="BI1107" s="67" t="str">
        <f t="shared" si="31"/>
        <v/>
      </c>
      <c r="BJ1107" s="67" t="str">
        <f t="shared" si="32"/>
        <v/>
      </c>
      <c r="BK1107" s="67" t="str">
        <f t="shared" si="33"/>
        <v/>
      </c>
      <c r="BL1107" s="67" t="str">
        <f t="shared" si="34"/>
        <v/>
      </c>
      <c r="BM1107" s="65" t="str">
        <f t="shared" si="35"/>
        <v/>
      </c>
      <c r="BN1107" s="51"/>
      <c r="BO1107" s="51" t="str">
        <f t="shared" si="7826"/>
        <v/>
      </c>
      <c r="BP1107" s="71">
        <f t="shared" si="7827"/>
        <v>60826</v>
      </c>
      <c r="BQ1107" s="51" t="str">
        <f t="shared" si="7828"/>
        <v/>
      </c>
      <c r="BR1107" s="51" t="str">
        <f t="shared" si="7829"/>
        <v/>
      </c>
      <c r="BS1107" s="69" t="str">
        <f t="shared" si="2920"/>
        <v/>
      </c>
      <c r="BT1107" s="51"/>
      <c r="BU1107" s="68" t="str">
        <f t="shared" si="7830"/>
        <v/>
      </c>
      <c r="BV1107" s="65">
        <f t="shared" si="7831"/>
        <v>803941</v>
      </c>
      <c r="BW1107" s="68" t="str">
        <f t="shared" si="7832"/>
        <v/>
      </c>
      <c r="BX1107" s="68" t="str">
        <f t="shared" si="7833"/>
        <v/>
      </c>
      <c r="BY1107" s="67" t="str">
        <f t="shared" si="44"/>
        <v/>
      </c>
      <c r="BZ1107" s="68"/>
      <c r="CA1107" s="65" t="str">
        <f t="shared" si="45"/>
        <v/>
      </c>
      <c r="CB1107" s="67">
        <f t="shared" si="46"/>
        <v>0</v>
      </c>
      <c r="CC1107" s="67" t="str">
        <f t="shared" si="47"/>
        <v/>
      </c>
      <c r="CD1107" s="67" t="str">
        <f t="shared" si="48"/>
        <v/>
      </c>
      <c r="CE1107" s="67" t="str">
        <f t="shared" si="49"/>
        <v/>
      </c>
      <c r="CF1107" s="68"/>
      <c r="CG1107" s="68" t="str">
        <f t="shared" si="7834"/>
        <v/>
      </c>
      <c r="CH1107" s="65">
        <f t="shared" si="7835"/>
        <v>803940</v>
      </c>
      <c r="CI1107" s="68" t="str">
        <f t="shared" si="7836"/>
        <v/>
      </c>
      <c r="CJ1107" s="68" t="str">
        <f t="shared" si="7837"/>
        <v/>
      </c>
      <c r="CK1107" s="67" t="str">
        <f t="shared" si="54"/>
        <v/>
      </c>
      <c r="CL1107" s="68"/>
      <c r="CM1107" s="68" t="str">
        <f t="shared" si="7838"/>
        <v/>
      </c>
      <c r="CN1107" s="65">
        <f t="shared" si="7839"/>
        <v>499624</v>
      </c>
      <c r="CO1107" s="68" t="str">
        <f t="shared" si="7840"/>
        <v/>
      </c>
      <c r="CP1107" s="68" t="str">
        <f t="shared" si="7841"/>
        <v/>
      </c>
      <c r="CQ1107" s="67" t="str">
        <f t="shared" si="59"/>
        <v/>
      </c>
      <c r="CR1107" s="68"/>
      <c r="CS1107" s="68" t="str">
        <f t="shared" si="7842"/>
        <v/>
      </c>
      <c r="CT1107" s="65">
        <f t="shared" si="7843"/>
        <v>0</v>
      </c>
      <c r="CU1107" s="68" t="str">
        <f t="shared" si="7844"/>
        <v/>
      </c>
      <c r="CV1107" s="68" t="str">
        <f t="shared" si="7845"/>
        <v/>
      </c>
      <c r="CW1107" s="67" t="str">
        <f t="shared" si="64"/>
        <v/>
      </c>
      <c r="CX1107" s="68"/>
      <c r="CY1107" s="68" t="str">
        <f t="shared" si="7846"/>
        <v/>
      </c>
      <c r="CZ1107" s="65">
        <f t="shared" si="7847"/>
        <v>115346</v>
      </c>
      <c r="DA1107" s="68" t="str">
        <f t="shared" si="7848"/>
        <v/>
      </c>
      <c r="DB1107" s="68" t="str">
        <f t="shared" si="7849"/>
        <v/>
      </c>
      <c r="DC1107" s="67" t="str">
        <f t="shared" si="69"/>
        <v/>
      </c>
      <c r="DD1107" s="68"/>
      <c r="DE1107" s="68" t="str">
        <f t="shared" si="7850"/>
        <v/>
      </c>
      <c r="DF1107" s="65">
        <f t="shared" si="7851"/>
        <v>188970</v>
      </c>
      <c r="DG1107" s="51" t="str">
        <f t="shared" si="7852"/>
        <v/>
      </c>
      <c r="DH1107" s="51" t="str">
        <f t="shared" si="7853"/>
        <v/>
      </c>
      <c r="DI1107" s="69" t="str">
        <f t="shared" si="74"/>
        <v/>
      </c>
      <c r="DJ1107" s="51"/>
      <c r="DK1107" s="51" t="str">
        <f t="shared" si="7854"/>
        <v/>
      </c>
      <c r="DL1107" s="65">
        <f t="shared" si="7855"/>
        <v>0</v>
      </c>
      <c r="DM1107" s="51" t="str">
        <f t="shared" si="7856"/>
        <v/>
      </c>
      <c r="DN1107" s="51" t="str">
        <f t="shared" si="7857"/>
        <v/>
      </c>
      <c r="DO1107" s="69" t="str">
        <f t="shared" si="79"/>
        <v/>
      </c>
      <c r="DP1107" s="51"/>
      <c r="DQ1107" s="51"/>
      <c r="DR1107" s="51"/>
      <c r="DS1107" s="51"/>
      <c r="DT1107" s="51"/>
      <c r="DU1107" s="181"/>
    </row>
    <row r="1108" spans="1:125" ht="15" x14ac:dyDescent="0.25">
      <c r="A1108" s="50">
        <v>2016</v>
      </c>
      <c r="B1108" s="51" t="s">
        <v>1204</v>
      </c>
      <c r="C1108" s="50" t="s">
        <v>1205</v>
      </c>
      <c r="D1108" s="53" t="s">
        <v>1938</v>
      </c>
      <c r="E1108" s="50" t="s">
        <v>364</v>
      </c>
      <c r="F1108" s="220">
        <v>52432</v>
      </c>
      <c r="G1108" s="220" t="s">
        <v>364</v>
      </c>
      <c r="H1108" s="220">
        <v>252814</v>
      </c>
      <c r="I1108" s="61">
        <v>816574</v>
      </c>
      <c r="J1108" s="50"/>
      <c r="K1108" s="50" t="s">
        <v>2032</v>
      </c>
      <c r="L1108" s="58" t="s">
        <v>2032</v>
      </c>
      <c r="M1108" s="58" t="s">
        <v>2032</v>
      </c>
      <c r="N1108" s="58" t="s">
        <v>2032</v>
      </c>
      <c r="O1108" s="58" t="s">
        <v>2032</v>
      </c>
      <c r="P1108" s="59"/>
      <c r="Q1108" s="60">
        <v>700329</v>
      </c>
      <c r="R1108" s="60">
        <v>0</v>
      </c>
      <c r="S1108" s="60">
        <v>115791</v>
      </c>
      <c r="T1108" s="60">
        <v>0</v>
      </c>
      <c r="U1108" s="60">
        <v>454</v>
      </c>
      <c r="V1108" s="79"/>
      <c r="W1108" s="90">
        <f t="shared" si="6033"/>
        <v>816574</v>
      </c>
      <c r="X1108" s="101">
        <v>0</v>
      </c>
      <c r="Y1108" s="50" t="s">
        <v>167</v>
      </c>
      <c r="Z1108" s="50" t="s">
        <v>1938</v>
      </c>
      <c r="AA1108" s="51" t="str">
        <f t="shared" si="7820"/>
        <v/>
      </c>
      <c r="AB1108" s="68" t="str">
        <f t="shared" si="7821"/>
        <v/>
      </c>
      <c r="AC1108" s="68" t="str">
        <f t="shared" si="7822"/>
        <v/>
      </c>
      <c r="AD1108" s="68" t="str">
        <f t="shared" si="7823"/>
        <v/>
      </c>
      <c r="AE1108" s="68" t="str">
        <f t="shared" si="7824"/>
        <v/>
      </c>
      <c r="AF1108" s="68" t="str">
        <f t="shared" si="7825"/>
        <v/>
      </c>
      <c r="AG1108" s="67" t="str">
        <f t="shared" si="7"/>
        <v/>
      </c>
      <c r="AH1108" s="51"/>
      <c r="AI1108" s="51" t="str">
        <f t="shared" si="8"/>
        <v/>
      </c>
      <c r="AJ1108" s="68" t="str">
        <f t="shared" si="9"/>
        <v/>
      </c>
      <c r="AK1108" s="68" t="str">
        <f t="shared" si="10"/>
        <v/>
      </c>
      <c r="AL1108" s="68" t="str">
        <f t="shared" si="11"/>
        <v/>
      </c>
      <c r="AM1108" s="68" t="str">
        <f t="shared" si="12"/>
        <v/>
      </c>
      <c r="AN1108" s="68" t="str">
        <f t="shared" si="13"/>
        <v/>
      </c>
      <c r="AO1108" s="67" t="str">
        <f t="shared" si="14"/>
        <v/>
      </c>
      <c r="AP1108" s="51"/>
      <c r="AQ1108" s="51" t="str">
        <f t="shared" si="15"/>
        <v/>
      </c>
      <c r="AR1108" s="68" t="str">
        <f t="shared" si="16"/>
        <v/>
      </c>
      <c r="AS1108" s="68" t="str">
        <f t="shared" si="17"/>
        <v/>
      </c>
      <c r="AT1108" s="68" t="str">
        <f t="shared" si="18"/>
        <v/>
      </c>
      <c r="AU1108" s="68" t="str">
        <f t="shared" si="19"/>
        <v/>
      </c>
      <c r="AV1108" s="68" t="str">
        <f t="shared" si="20"/>
        <v/>
      </c>
      <c r="AW1108" s="67" t="str">
        <f t="shared" si="21"/>
        <v/>
      </c>
      <c r="AX1108" s="51"/>
      <c r="AY1108" s="51" t="str">
        <f t="shared" si="22"/>
        <v/>
      </c>
      <c r="AZ1108" s="68" t="str">
        <f t="shared" si="23"/>
        <v/>
      </c>
      <c r="BA1108" s="68" t="str">
        <f t="shared" si="24"/>
        <v/>
      </c>
      <c r="BB1108" s="68" t="str">
        <f t="shared" si="25"/>
        <v/>
      </c>
      <c r="BC1108" s="68" t="str">
        <f t="shared" si="26"/>
        <v/>
      </c>
      <c r="BD1108" s="68" t="str">
        <f t="shared" si="27"/>
        <v/>
      </c>
      <c r="BE1108" s="68" t="str">
        <f t="shared" si="28"/>
        <v/>
      </c>
      <c r="BF1108" s="51"/>
      <c r="BG1108" s="69" t="str">
        <f t="shared" si="29"/>
        <v/>
      </c>
      <c r="BH1108" s="67" t="str">
        <f t="shared" si="30"/>
        <v/>
      </c>
      <c r="BI1108" s="67" t="str">
        <f t="shared" si="31"/>
        <v/>
      </c>
      <c r="BJ1108" s="67" t="str">
        <f t="shared" si="32"/>
        <v/>
      </c>
      <c r="BK1108" s="67" t="str">
        <f t="shared" si="33"/>
        <v/>
      </c>
      <c r="BL1108" s="67" t="str">
        <f t="shared" si="34"/>
        <v/>
      </c>
      <c r="BM1108" s="65" t="str">
        <f t="shared" si="35"/>
        <v/>
      </c>
      <c r="BN1108" s="51"/>
      <c r="BO1108" s="51" t="str">
        <f t="shared" si="7826"/>
        <v/>
      </c>
      <c r="BP1108" s="51" t="str">
        <f t="shared" si="7827"/>
        <v/>
      </c>
      <c r="BQ1108" s="71">
        <f t="shared" si="7828"/>
        <v>52432</v>
      </c>
      <c r="BR1108" s="51" t="str">
        <f t="shared" si="7829"/>
        <v/>
      </c>
      <c r="BS1108" s="69" t="str">
        <f t="shared" si="2920"/>
        <v/>
      </c>
      <c r="BT1108" s="51"/>
      <c r="BU1108" s="68" t="str">
        <f t="shared" si="7830"/>
        <v/>
      </c>
      <c r="BV1108" s="68" t="str">
        <f t="shared" si="7831"/>
        <v/>
      </c>
      <c r="BW1108" s="65">
        <f t="shared" si="7832"/>
        <v>816574</v>
      </c>
      <c r="BX1108" s="68" t="str">
        <f t="shared" si="7833"/>
        <v/>
      </c>
      <c r="BY1108" s="67" t="str">
        <f t="shared" si="44"/>
        <v/>
      </c>
      <c r="BZ1108" s="68"/>
      <c r="CA1108" s="65" t="str">
        <f t="shared" si="45"/>
        <v/>
      </c>
      <c r="CB1108" s="67" t="str">
        <f t="shared" si="46"/>
        <v/>
      </c>
      <c r="CC1108" s="67">
        <f t="shared" si="47"/>
        <v>0</v>
      </c>
      <c r="CD1108" s="67" t="str">
        <f t="shared" si="48"/>
        <v/>
      </c>
      <c r="CE1108" s="67" t="str">
        <f t="shared" si="49"/>
        <v/>
      </c>
      <c r="CF1108" s="68"/>
      <c r="CG1108" s="68" t="str">
        <f t="shared" si="7834"/>
        <v/>
      </c>
      <c r="CH1108" s="68" t="str">
        <f t="shared" si="7835"/>
        <v/>
      </c>
      <c r="CI1108" s="65">
        <f t="shared" si="7836"/>
        <v>816574</v>
      </c>
      <c r="CJ1108" s="68" t="str">
        <f t="shared" si="7837"/>
        <v/>
      </c>
      <c r="CK1108" s="67" t="str">
        <f t="shared" si="54"/>
        <v/>
      </c>
      <c r="CL1108" s="68"/>
      <c r="CM1108" s="68" t="str">
        <f t="shared" si="7838"/>
        <v/>
      </c>
      <c r="CN1108" s="68" t="str">
        <f t="shared" si="7839"/>
        <v/>
      </c>
      <c r="CO1108" s="65">
        <f t="shared" si="7840"/>
        <v>700329</v>
      </c>
      <c r="CP1108" s="68" t="str">
        <f t="shared" si="7841"/>
        <v/>
      </c>
      <c r="CQ1108" s="67" t="str">
        <f t="shared" si="59"/>
        <v/>
      </c>
      <c r="CR1108" s="68"/>
      <c r="CS1108" s="68" t="str">
        <f t="shared" si="7842"/>
        <v/>
      </c>
      <c r="CT1108" s="68" t="str">
        <f t="shared" si="7843"/>
        <v/>
      </c>
      <c r="CU1108" s="65">
        <f t="shared" si="7844"/>
        <v>0</v>
      </c>
      <c r="CV1108" s="68" t="str">
        <f t="shared" si="7845"/>
        <v/>
      </c>
      <c r="CW1108" s="67" t="str">
        <f t="shared" si="64"/>
        <v/>
      </c>
      <c r="CX1108" s="68"/>
      <c r="CY1108" s="68" t="str">
        <f t="shared" si="7846"/>
        <v/>
      </c>
      <c r="CZ1108" s="68" t="str">
        <f t="shared" si="7847"/>
        <v/>
      </c>
      <c r="DA1108" s="65">
        <f t="shared" si="7848"/>
        <v>115791</v>
      </c>
      <c r="DB1108" s="68" t="str">
        <f t="shared" si="7849"/>
        <v/>
      </c>
      <c r="DC1108" s="67" t="str">
        <f t="shared" si="69"/>
        <v/>
      </c>
      <c r="DD1108" s="68"/>
      <c r="DE1108" s="68" t="str">
        <f t="shared" si="7850"/>
        <v/>
      </c>
      <c r="DF1108" s="51" t="str">
        <f t="shared" si="7851"/>
        <v/>
      </c>
      <c r="DG1108" s="65">
        <f t="shared" si="7852"/>
        <v>0</v>
      </c>
      <c r="DH1108" s="51" t="str">
        <f t="shared" si="7853"/>
        <v/>
      </c>
      <c r="DI1108" s="69" t="str">
        <f t="shared" si="74"/>
        <v/>
      </c>
      <c r="DJ1108" s="51"/>
      <c r="DK1108" s="51" t="str">
        <f t="shared" si="7854"/>
        <v/>
      </c>
      <c r="DL1108" s="51" t="str">
        <f t="shared" si="7855"/>
        <v/>
      </c>
      <c r="DM1108" s="65">
        <f t="shared" si="7856"/>
        <v>454</v>
      </c>
      <c r="DN1108" s="51" t="str">
        <f t="shared" si="7857"/>
        <v/>
      </c>
      <c r="DO1108" s="69" t="str">
        <f t="shared" si="79"/>
        <v/>
      </c>
      <c r="DP1108" s="51"/>
      <c r="DQ1108" s="51"/>
      <c r="DR1108" s="51"/>
      <c r="DS1108" s="51"/>
      <c r="DT1108" s="51"/>
      <c r="DU1108" s="181"/>
    </row>
    <row r="1109" spans="1:125" ht="15" x14ac:dyDescent="0.25">
      <c r="A1109" s="50">
        <v>2017</v>
      </c>
      <c r="B1109" s="51" t="s">
        <v>1204</v>
      </c>
      <c r="C1109" s="50" t="s">
        <v>1205</v>
      </c>
      <c r="D1109" s="53" t="s">
        <v>1938</v>
      </c>
      <c r="E1109" s="50" t="s">
        <v>364</v>
      </c>
      <c r="F1109" s="220">
        <v>43575</v>
      </c>
      <c r="G1109" s="220" t="s">
        <v>364</v>
      </c>
      <c r="H1109" s="220">
        <v>178383</v>
      </c>
      <c r="I1109" s="61">
        <v>752936</v>
      </c>
      <c r="J1109" s="50"/>
      <c r="K1109" s="50" t="s">
        <v>2032</v>
      </c>
      <c r="L1109" s="58" t="s">
        <v>2032</v>
      </c>
      <c r="M1109" s="58" t="s">
        <v>2032</v>
      </c>
      <c r="N1109" s="58" t="s">
        <v>2032</v>
      </c>
      <c r="O1109" s="58" t="s">
        <v>2032</v>
      </c>
      <c r="P1109" s="59"/>
      <c r="Q1109" s="60">
        <v>516854</v>
      </c>
      <c r="R1109" s="60">
        <v>0</v>
      </c>
      <c r="S1109" s="60">
        <v>84849</v>
      </c>
      <c r="T1109" s="60">
        <v>150218</v>
      </c>
      <c r="U1109" s="60">
        <v>1015</v>
      </c>
      <c r="V1109" s="79"/>
      <c r="W1109" s="90">
        <f t="shared" si="6033"/>
        <v>752936</v>
      </c>
      <c r="X1109" s="101">
        <v>957612</v>
      </c>
      <c r="Y1109" s="50" t="s">
        <v>167</v>
      </c>
      <c r="Z1109" s="50" t="s">
        <v>1938</v>
      </c>
      <c r="AA1109" s="51" t="str">
        <f t="shared" si="7820"/>
        <v/>
      </c>
      <c r="AB1109" s="68" t="str">
        <f t="shared" si="7821"/>
        <v/>
      </c>
      <c r="AC1109" s="68" t="str">
        <f t="shared" si="7822"/>
        <v/>
      </c>
      <c r="AD1109" s="68" t="str">
        <f t="shared" si="7823"/>
        <v/>
      </c>
      <c r="AE1109" s="68" t="str">
        <f t="shared" si="7824"/>
        <v/>
      </c>
      <c r="AF1109" s="68" t="str">
        <f t="shared" si="7825"/>
        <v/>
      </c>
      <c r="AG1109" s="67" t="str">
        <f t="shared" si="7"/>
        <v/>
      </c>
      <c r="AH1109" s="51"/>
      <c r="AI1109" s="51" t="str">
        <f t="shared" si="8"/>
        <v/>
      </c>
      <c r="AJ1109" s="68" t="str">
        <f t="shared" si="9"/>
        <v/>
      </c>
      <c r="AK1109" s="68" t="str">
        <f t="shared" si="10"/>
        <v/>
      </c>
      <c r="AL1109" s="68" t="str">
        <f t="shared" si="11"/>
        <v/>
      </c>
      <c r="AM1109" s="68" t="str">
        <f t="shared" si="12"/>
        <v/>
      </c>
      <c r="AN1109" s="68" t="str">
        <f t="shared" si="13"/>
        <v/>
      </c>
      <c r="AO1109" s="67" t="str">
        <f t="shared" si="14"/>
        <v/>
      </c>
      <c r="AP1109" s="51"/>
      <c r="AQ1109" s="51" t="str">
        <f t="shared" si="15"/>
        <v/>
      </c>
      <c r="AR1109" s="68" t="str">
        <f t="shared" si="16"/>
        <v/>
      </c>
      <c r="AS1109" s="68" t="str">
        <f t="shared" si="17"/>
        <v/>
      </c>
      <c r="AT1109" s="68" t="str">
        <f t="shared" si="18"/>
        <v/>
      </c>
      <c r="AU1109" s="68" t="str">
        <f t="shared" si="19"/>
        <v/>
      </c>
      <c r="AV1109" s="68" t="str">
        <f t="shared" si="20"/>
        <v/>
      </c>
      <c r="AW1109" s="67" t="str">
        <f t="shared" si="21"/>
        <v/>
      </c>
      <c r="AX1109" s="51"/>
      <c r="AY1109" s="51" t="str">
        <f t="shared" si="22"/>
        <v/>
      </c>
      <c r="AZ1109" s="68" t="str">
        <f t="shared" si="23"/>
        <v/>
      </c>
      <c r="BA1109" s="68" t="str">
        <f t="shared" si="24"/>
        <v/>
      </c>
      <c r="BB1109" s="68" t="str">
        <f t="shared" si="25"/>
        <v/>
      </c>
      <c r="BC1109" s="68" t="str">
        <f t="shared" si="26"/>
        <v/>
      </c>
      <c r="BD1109" s="68" t="str">
        <f t="shared" si="27"/>
        <v/>
      </c>
      <c r="BE1109" s="68" t="str">
        <f t="shared" si="28"/>
        <v/>
      </c>
      <c r="BF1109" s="51"/>
      <c r="BG1109" s="69" t="str">
        <f t="shared" si="29"/>
        <v/>
      </c>
      <c r="BH1109" s="67" t="str">
        <f t="shared" si="30"/>
        <v/>
      </c>
      <c r="BI1109" s="67" t="str">
        <f t="shared" si="31"/>
        <v/>
      </c>
      <c r="BJ1109" s="67" t="str">
        <f t="shared" si="32"/>
        <v/>
      </c>
      <c r="BK1109" s="67" t="str">
        <f t="shared" si="33"/>
        <v/>
      </c>
      <c r="BL1109" s="67" t="str">
        <f t="shared" si="34"/>
        <v/>
      </c>
      <c r="BM1109" s="65" t="str">
        <f t="shared" si="35"/>
        <v/>
      </c>
      <c r="BN1109" s="51"/>
      <c r="BO1109" s="51" t="str">
        <f t="shared" si="7826"/>
        <v/>
      </c>
      <c r="BP1109" s="51" t="str">
        <f t="shared" si="7827"/>
        <v/>
      </c>
      <c r="BQ1109" s="51" t="str">
        <f t="shared" si="7828"/>
        <v/>
      </c>
      <c r="BR1109" s="71">
        <f t="shared" si="7829"/>
        <v>43575</v>
      </c>
      <c r="BS1109" s="69" t="str">
        <f t="shared" si="2920"/>
        <v/>
      </c>
      <c r="BT1109" s="51"/>
      <c r="BU1109" s="68" t="str">
        <f t="shared" si="7830"/>
        <v/>
      </c>
      <c r="BV1109" s="68" t="str">
        <f t="shared" si="7831"/>
        <v/>
      </c>
      <c r="BW1109" s="68" t="str">
        <f t="shared" si="7832"/>
        <v/>
      </c>
      <c r="BX1109" s="65">
        <f t="shared" si="7833"/>
        <v>752936</v>
      </c>
      <c r="BY1109" s="67" t="str">
        <f t="shared" si="44"/>
        <v/>
      </c>
      <c r="BZ1109" s="68"/>
      <c r="CA1109" s="65" t="str">
        <f t="shared" si="45"/>
        <v/>
      </c>
      <c r="CB1109" s="67" t="str">
        <f t="shared" si="46"/>
        <v/>
      </c>
      <c r="CC1109" s="67" t="str">
        <f t="shared" si="47"/>
        <v/>
      </c>
      <c r="CD1109" s="67">
        <f t="shared" si="48"/>
        <v>957612</v>
      </c>
      <c r="CE1109" s="67" t="str">
        <f t="shared" si="49"/>
        <v/>
      </c>
      <c r="CF1109" s="68"/>
      <c r="CG1109" s="68" t="str">
        <f t="shared" si="7834"/>
        <v/>
      </c>
      <c r="CH1109" s="68" t="str">
        <f t="shared" si="7835"/>
        <v/>
      </c>
      <c r="CI1109" s="68" t="str">
        <f t="shared" si="7836"/>
        <v/>
      </c>
      <c r="CJ1109" s="65">
        <f t="shared" si="7837"/>
        <v>752936</v>
      </c>
      <c r="CK1109" s="67" t="str">
        <f t="shared" si="54"/>
        <v/>
      </c>
      <c r="CL1109" s="68"/>
      <c r="CM1109" s="68" t="str">
        <f t="shared" si="7838"/>
        <v/>
      </c>
      <c r="CN1109" s="68" t="str">
        <f t="shared" si="7839"/>
        <v/>
      </c>
      <c r="CO1109" s="68" t="str">
        <f t="shared" si="7840"/>
        <v/>
      </c>
      <c r="CP1109" s="65">
        <f t="shared" si="7841"/>
        <v>516854</v>
      </c>
      <c r="CQ1109" s="67" t="str">
        <f t="shared" si="59"/>
        <v/>
      </c>
      <c r="CR1109" s="68"/>
      <c r="CS1109" s="68" t="str">
        <f t="shared" si="7842"/>
        <v/>
      </c>
      <c r="CT1109" s="68" t="str">
        <f t="shared" si="7843"/>
        <v/>
      </c>
      <c r="CU1109" s="68" t="str">
        <f t="shared" si="7844"/>
        <v/>
      </c>
      <c r="CV1109" s="65">
        <f t="shared" si="7845"/>
        <v>0</v>
      </c>
      <c r="CW1109" s="67" t="str">
        <f t="shared" si="64"/>
        <v/>
      </c>
      <c r="CX1109" s="68"/>
      <c r="CY1109" s="68" t="str">
        <f t="shared" si="7846"/>
        <v/>
      </c>
      <c r="CZ1109" s="68" t="str">
        <f t="shared" si="7847"/>
        <v/>
      </c>
      <c r="DA1109" s="68" t="str">
        <f t="shared" si="7848"/>
        <v/>
      </c>
      <c r="DB1109" s="65">
        <f t="shared" si="7849"/>
        <v>84849</v>
      </c>
      <c r="DC1109" s="67" t="str">
        <f t="shared" si="69"/>
        <v/>
      </c>
      <c r="DD1109" s="68"/>
      <c r="DE1109" s="68" t="str">
        <f t="shared" si="7850"/>
        <v/>
      </c>
      <c r="DF1109" s="51" t="str">
        <f t="shared" si="7851"/>
        <v/>
      </c>
      <c r="DG1109" s="51" t="str">
        <f t="shared" si="7852"/>
        <v/>
      </c>
      <c r="DH1109" s="65">
        <f t="shared" si="7853"/>
        <v>150218</v>
      </c>
      <c r="DI1109" s="69" t="str">
        <f t="shared" si="74"/>
        <v/>
      </c>
      <c r="DJ1109" s="51"/>
      <c r="DK1109" s="51" t="str">
        <f t="shared" si="7854"/>
        <v/>
      </c>
      <c r="DL1109" s="51" t="str">
        <f t="shared" si="7855"/>
        <v/>
      </c>
      <c r="DM1109" s="51" t="str">
        <f t="shared" si="7856"/>
        <v/>
      </c>
      <c r="DN1109" s="65">
        <f t="shared" si="7857"/>
        <v>1015</v>
      </c>
      <c r="DO1109" s="69" t="str">
        <f t="shared" si="79"/>
        <v/>
      </c>
      <c r="DP1109" s="51"/>
      <c r="DQ1109" s="51"/>
      <c r="DR1109" s="51"/>
      <c r="DS1109" s="51"/>
      <c r="DT1109" s="51"/>
      <c r="DU1109" s="181"/>
    </row>
    <row r="1110" spans="1:125" ht="15" x14ac:dyDescent="0.25">
      <c r="A1110" s="56">
        <v>2018</v>
      </c>
      <c r="B1110" s="51" t="s">
        <v>1204</v>
      </c>
      <c r="C1110" s="50" t="s">
        <v>1205</v>
      </c>
      <c r="D1110" s="170" t="s">
        <v>1938</v>
      </c>
      <c r="E1110" s="50" t="s">
        <v>364</v>
      </c>
      <c r="F1110" s="89">
        <v>40140</v>
      </c>
      <c r="G1110" s="89">
        <v>0</v>
      </c>
      <c r="H1110" s="89">
        <v>178248</v>
      </c>
      <c r="I1110" s="90">
        <v>791484</v>
      </c>
      <c r="J1110" s="50"/>
      <c r="K1110" s="50" t="s">
        <v>2032</v>
      </c>
      <c r="L1110" s="58"/>
      <c r="M1110" s="58"/>
      <c r="N1110" s="58"/>
      <c r="O1110" s="58"/>
      <c r="P1110" s="91"/>
      <c r="Q1110" s="92">
        <v>549100</v>
      </c>
      <c r="R1110" s="92">
        <v>0</v>
      </c>
      <c r="S1110" s="92">
        <v>90661</v>
      </c>
      <c r="T1110" s="92">
        <v>151723</v>
      </c>
      <c r="U1110" s="94"/>
      <c r="V1110" s="94"/>
      <c r="W1110" s="90">
        <f t="shared" si="6033"/>
        <v>791484</v>
      </c>
      <c r="X1110" s="101">
        <v>0</v>
      </c>
      <c r="Y1110" s="56" t="s">
        <v>167</v>
      </c>
      <c r="Z1110" s="50"/>
      <c r="AA1110" s="51"/>
      <c r="AB1110" s="68"/>
      <c r="AC1110" s="68"/>
      <c r="AD1110" s="68"/>
      <c r="AE1110" s="68"/>
      <c r="AF1110" s="68"/>
      <c r="AG1110" s="67" t="str">
        <f t="shared" si="7"/>
        <v/>
      </c>
      <c r="AH1110" s="51"/>
      <c r="AI1110" s="51" t="str">
        <f t="shared" si="8"/>
        <v/>
      </c>
      <c r="AJ1110" s="68" t="str">
        <f t="shared" si="9"/>
        <v/>
      </c>
      <c r="AK1110" s="68" t="str">
        <f t="shared" si="10"/>
        <v/>
      </c>
      <c r="AL1110" s="68" t="str">
        <f t="shared" si="11"/>
        <v/>
      </c>
      <c r="AM1110" s="68" t="str">
        <f t="shared" si="12"/>
        <v/>
      </c>
      <c r="AN1110" s="68" t="str">
        <f t="shared" si="13"/>
        <v/>
      </c>
      <c r="AO1110" s="67" t="str">
        <f t="shared" si="14"/>
        <v/>
      </c>
      <c r="AP1110" s="51"/>
      <c r="AQ1110" s="51" t="str">
        <f t="shared" si="15"/>
        <v/>
      </c>
      <c r="AR1110" s="68" t="str">
        <f t="shared" si="16"/>
        <v/>
      </c>
      <c r="AS1110" s="68" t="str">
        <f t="shared" si="17"/>
        <v/>
      </c>
      <c r="AT1110" s="68" t="str">
        <f t="shared" si="18"/>
        <v/>
      </c>
      <c r="AU1110" s="68" t="str">
        <f t="shared" si="19"/>
        <v/>
      </c>
      <c r="AV1110" s="68" t="str">
        <f t="shared" si="20"/>
        <v/>
      </c>
      <c r="AW1110" s="67" t="str">
        <f t="shared" si="21"/>
        <v/>
      </c>
      <c r="AX1110" s="51"/>
      <c r="AY1110" s="51" t="str">
        <f t="shared" si="22"/>
        <v/>
      </c>
      <c r="AZ1110" s="68" t="str">
        <f t="shared" si="23"/>
        <v/>
      </c>
      <c r="BA1110" s="68" t="str">
        <f t="shared" si="24"/>
        <v/>
      </c>
      <c r="BB1110" s="68" t="str">
        <f t="shared" si="25"/>
        <v/>
      </c>
      <c r="BC1110" s="68" t="str">
        <f t="shared" si="26"/>
        <v/>
      </c>
      <c r="BD1110" s="68" t="str">
        <f t="shared" si="27"/>
        <v/>
      </c>
      <c r="BE1110" s="68" t="str">
        <f t="shared" si="28"/>
        <v/>
      </c>
      <c r="BF1110" s="51"/>
      <c r="BG1110" s="69" t="str">
        <f t="shared" si="29"/>
        <v/>
      </c>
      <c r="BH1110" s="67" t="str">
        <f t="shared" si="30"/>
        <v/>
      </c>
      <c r="BI1110" s="67" t="str">
        <f t="shared" si="31"/>
        <v/>
      </c>
      <c r="BJ1110" s="67" t="str">
        <f t="shared" si="32"/>
        <v/>
      </c>
      <c r="BK1110" s="67" t="str">
        <f t="shared" si="33"/>
        <v/>
      </c>
      <c r="BL1110" s="67" t="str">
        <f t="shared" si="34"/>
        <v/>
      </c>
      <c r="BM1110" s="65" t="str">
        <f t="shared" si="35"/>
        <v/>
      </c>
      <c r="BN1110" s="70"/>
      <c r="BO1110" s="70"/>
      <c r="BP1110" s="51"/>
      <c r="BQ1110" s="51"/>
      <c r="BR1110" s="51"/>
      <c r="BS1110" s="96">
        <f t="shared" si="2920"/>
        <v>40140</v>
      </c>
      <c r="BT1110" s="70"/>
      <c r="BU1110" s="65"/>
      <c r="BV1110" s="68"/>
      <c r="BW1110" s="68"/>
      <c r="BX1110" s="68"/>
      <c r="BY1110" s="67">
        <f t="shared" si="44"/>
        <v>791484</v>
      </c>
      <c r="BZ1110" s="65"/>
      <c r="CA1110" s="65" t="str">
        <f t="shared" si="45"/>
        <v/>
      </c>
      <c r="CB1110" s="67" t="str">
        <f t="shared" si="46"/>
        <v/>
      </c>
      <c r="CC1110" s="67" t="str">
        <f t="shared" si="47"/>
        <v/>
      </c>
      <c r="CD1110" s="67" t="str">
        <f t="shared" si="48"/>
        <v/>
      </c>
      <c r="CE1110" s="67">
        <f t="shared" si="49"/>
        <v>0</v>
      </c>
      <c r="CF1110" s="65"/>
      <c r="CG1110" s="65"/>
      <c r="CH1110" s="68"/>
      <c r="CI1110" s="68"/>
      <c r="CJ1110" s="68"/>
      <c r="CK1110" s="67">
        <f t="shared" si="54"/>
        <v>791484</v>
      </c>
      <c r="CL1110" s="65"/>
      <c r="CM1110" s="65"/>
      <c r="CN1110" s="68"/>
      <c r="CO1110" s="68"/>
      <c r="CP1110" s="68"/>
      <c r="CQ1110" s="67">
        <f t="shared" si="59"/>
        <v>549100</v>
      </c>
      <c r="CR1110" s="65"/>
      <c r="CS1110" s="65"/>
      <c r="CT1110" s="68"/>
      <c r="CU1110" s="68"/>
      <c r="CV1110" s="68"/>
      <c r="CW1110" s="67">
        <f t="shared" si="64"/>
        <v>0</v>
      </c>
      <c r="CX1110" s="65"/>
      <c r="CY1110" s="65"/>
      <c r="CZ1110" s="68"/>
      <c r="DA1110" s="68"/>
      <c r="DB1110" s="68"/>
      <c r="DC1110" s="67">
        <f t="shared" si="69"/>
        <v>90661</v>
      </c>
      <c r="DD1110" s="65"/>
      <c r="DE1110" s="65"/>
      <c r="DF1110" s="51"/>
      <c r="DG1110" s="51"/>
      <c r="DH1110" s="51"/>
      <c r="DI1110" s="67">
        <f t="shared" si="74"/>
        <v>151723</v>
      </c>
      <c r="DJ1110" s="70"/>
      <c r="DK1110" s="70"/>
      <c r="DL1110" s="51"/>
      <c r="DM1110" s="51"/>
      <c r="DN1110" s="51"/>
      <c r="DO1110" s="67">
        <f t="shared" si="79"/>
        <v>549100</v>
      </c>
      <c r="DP1110" s="51"/>
      <c r="DQ1110" s="51"/>
      <c r="DR1110" s="51"/>
      <c r="DS1110" s="51"/>
      <c r="DT1110" s="51"/>
      <c r="DU1110" s="181"/>
    </row>
    <row r="1111" spans="1:125" ht="15" x14ac:dyDescent="0.25">
      <c r="A1111" s="50"/>
      <c r="B1111" s="51"/>
      <c r="C1111" s="50"/>
      <c r="D1111" s="53"/>
      <c r="E1111" s="50"/>
      <c r="F1111" s="220"/>
      <c r="G1111" s="220"/>
      <c r="H1111" s="220"/>
      <c r="I1111" s="61"/>
      <c r="J1111" s="50"/>
      <c r="K1111" s="50" t="s">
        <v>2032</v>
      </c>
      <c r="L1111" s="58"/>
      <c r="M1111" s="58"/>
      <c r="N1111" s="58"/>
      <c r="O1111" s="58"/>
      <c r="P1111" s="59"/>
      <c r="Q1111" s="60"/>
      <c r="R1111" s="60"/>
      <c r="S1111" s="60"/>
      <c r="T1111" s="60"/>
      <c r="U1111" s="60"/>
      <c r="V1111" s="79"/>
      <c r="W1111" s="90">
        <f t="shared" si="6033"/>
        <v>0</v>
      </c>
      <c r="X1111" s="101"/>
      <c r="Y1111" s="50"/>
      <c r="Z1111" s="50"/>
      <c r="AA1111" s="51"/>
      <c r="AB1111" s="68"/>
      <c r="AC1111" s="68"/>
      <c r="AD1111" s="68"/>
      <c r="AE1111" s="68"/>
      <c r="AF1111" s="68"/>
      <c r="AG1111" s="67" t="str">
        <f t="shared" si="7"/>
        <v/>
      </c>
      <c r="AH1111" s="51"/>
      <c r="AI1111" s="51" t="str">
        <f t="shared" si="8"/>
        <v/>
      </c>
      <c r="AJ1111" s="68" t="str">
        <f t="shared" si="9"/>
        <v/>
      </c>
      <c r="AK1111" s="68" t="str">
        <f t="shared" si="10"/>
        <v/>
      </c>
      <c r="AL1111" s="68" t="str">
        <f t="shared" si="11"/>
        <v/>
      </c>
      <c r="AM1111" s="68" t="str">
        <f t="shared" si="12"/>
        <v/>
      </c>
      <c r="AN1111" s="68" t="str">
        <f t="shared" si="13"/>
        <v/>
      </c>
      <c r="AO1111" s="67" t="str">
        <f t="shared" si="14"/>
        <v/>
      </c>
      <c r="AP1111" s="51"/>
      <c r="AQ1111" s="51" t="str">
        <f t="shared" si="15"/>
        <v/>
      </c>
      <c r="AR1111" s="68" t="str">
        <f t="shared" si="16"/>
        <v/>
      </c>
      <c r="AS1111" s="68" t="str">
        <f t="shared" si="17"/>
        <v/>
      </c>
      <c r="AT1111" s="68" t="str">
        <f t="shared" si="18"/>
        <v/>
      </c>
      <c r="AU1111" s="68" t="str">
        <f t="shared" si="19"/>
        <v/>
      </c>
      <c r="AV1111" s="68" t="str">
        <f t="shared" si="20"/>
        <v/>
      </c>
      <c r="AW1111" s="67" t="str">
        <f t="shared" si="21"/>
        <v/>
      </c>
      <c r="AX1111" s="51"/>
      <c r="AY1111" s="51" t="str">
        <f t="shared" si="22"/>
        <v/>
      </c>
      <c r="AZ1111" s="68" t="str">
        <f t="shared" si="23"/>
        <v/>
      </c>
      <c r="BA1111" s="68" t="str">
        <f t="shared" si="24"/>
        <v/>
      </c>
      <c r="BB1111" s="68" t="str">
        <f t="shared" si="25"/>
        <v/>
      </c>
      <c r="BC1111" s="68" t="str">
        <f t="shared" si="26"/>
        <v/>
      </c>
      <c r="BD1111" s="68" t="str">
        <f t="shared" si="27"/>
        <v/>
      </c>
      <c r="BE1111" s="68" t="str">
        <f t="shared" si="28"/>
        <v/>
      </c>
      <c r="BF1111" s="51"/>
      <c r="BG1111" s="69" t="str">
        <f t="shared" si="29"/>
        <v/>
      </c>
      <c r="BH1111" s="67" t="str">
        <f t="shared" si="30"/>
        <v/>
      </c>
      <c r="BI1111" s="67" t="str">
        <f t="shared" si="31"/>
        <v/>
      </c>
      <c r="BJ1111" s="67" t="str">
        <f t="shared" si="32"/>
        <v/>
      </c>
      <c r="BK1111" s="67" t="str">
        <f t="shared" si="33"/>
        <v/>
      </c>
      <c r="BL1111" s="67" t="str">
        <f t="shared" si="34"/>
        <v/>
      </c>
      <c r="BM1111" s="65" t="str">
        <f t="shared" si="35"/>
        <v/>
      </c>
      <c r="BN1111" s="70"/>
      <c r="BO1111" s="70"/>
      <c r="BP1111" s="51"/>
      <c r="BQ1111" s="51"/>
      <c r="BR1111" s="51"/>
      <c r="BS1111" s="69" t="str">
        <f t="shared" si="2920"/>
        <v/>
      </c>
      <c r="BT1111" s="70"/>
      <c r="BU1111" s="65"/>
      <c r="BV1111" s="68"/>
      <c r="BW1111" s="68"/>
      <c r="BX1111" s="68"/>
      <c r="BY1111" s="67" t="str">
        <f t="shared" si="44"/>
        <v/>
      </c>
      <c r="BZ1111" s="65"/>
      <c r="CA1111" s="65" t="str">
        <f t="shared" si="45"/>
        <v/>
      </c>
      <c r="CB1111" s="67" t="str">
        <f t="shared" si="46"/>
        <v/>
      </c>
      <c r="CC1111" s="67" t="str">
        <f t="shared" si="47"/>
        <v/>
      </c>
      <c r="CD1111" s="67" t="str">
        <f t="shared" si="48"/>
        <v/>
      </c>
      <c r="CE1111" s="67" t="str">
        <f t="shared" si="49"/>
        <v/>
      </c>
      <c r="CF1111" s="65"/>
      <c r="CG1111" s="65"/>
      <c r="CH1111" s="68"/>
      <c r="CI1111" s="68"/>
      <c r="CJ1111" s="68"/>
      <c r="CK1111" s="67" t="str">
        <f t="shared" si="54"/>
        <v/>
      </c>
      <c r="CL1111" s="65"/>
      <c r="CM1111" s="65"/>
      <c r="CN1111" s="68"/>
      <c r="CO1111" s="68"/>
      <c r="CP1111" s="68"/>
      <c r="CQ1111" s="67" t="str">
        <f t="shared" si="59"/>
        <v/>
      </c>
      <c r="CR1111" s="65"/>
      <c r="CS1111" s="65"/>
      <c r="CT1111" s="68"/>
      <c r="CU1111" s="68"/>
      <c r="CV1111" s="68"/>
      <c r="CW1111" s="67" t="str">
        <f t="shared" si="64"/>
        <v/>
      </c>
      <c r="CX1111" s="65"/>
      <c r="CY1111" s="65"/>
      <c r="CZ1111" s="68"/>
      <c r="DA1111" s="68"/>
      <c r="DB1111" s="68"/>
      <c r="DC1111" s="67" t="str">
        <f t="shared" si="69"/>
        <v/>
      </c>
      <c r="DD1111" s="65"/>
      <c r="DE1111" s="65"/>
      <c r="DF1111" s="51"/>
      <c r="DG1111" s="51"/>
      <c r="DH1111" s="51"/>
      <c r="DI1111" s="69" t="str">
        <f t="shared" si="74"/>
        <v/>
      </c>
      <c r="DJ1111" s="70"/>
      <c r="DK1111" s="70"/>
      <c r="DL1111" s="51"/>
      <c r="DM1111" s="51"/>
      <c r="DN1111" s="51"/>
      <c r="DO1111" s="69" t="str">
        <f t="shared" si="79"/>
        <v/>
      </c>
      <c r="DP1111" s="51"/>
      <c r="DQ1111" s="51"/>
      <c r="DR1111" s="51"/>
      <c r="DS1111" s="51"/>
      <c r="DT1111" s="51"/>
      <c r="DU1111" s="181"/>
    </row>
    <row r="1112" spans="1:125" ht="15" x14ac:dyDescent="0.25">
      <c r="A1112" s="50">
        <v>2014</v>
      </c>
      <c r="B1112" s="51" t="s">
        <v>987</v>
      </c>
      <c r="C1112" s="50" t="s">
        <v>988</v>
      </c>
      <c r="D1112" s="53" t="s">
        <v>1939</v>
      </c>
      <c r="E1112" s="50" t="s">
        <v>364</v>
      </c>
      <c r="F1112" s="220">
        <v>137714</v>
      </c>
      <c r="G1112" s="220" t="s">
        <v>364</v>
      </c>
      <c r="H1112" s="220">
        <v>411633</v>
      </c>
      <c r="I1112" s="61">
        <v>1461767</v>
      </c>
      <c r="J1112" s="50"/>
      <c r="K1112" s="50" t="s">
        <v>2032</v>
      </c>
      <c r="L1112" s="58" t="s">
        <v>2032</v>
      </c>
      <c r="M1112" s="58" t="s">
        <v>2032</v>
      </c>
      <c r="N1112" s="58" t="s">
        <v>2032</v>
      </c>
      <c r="O1112" s="58" t="s">
        <v>2032</v>
      </c>
      <c r="P1112" s="59"/>
      <c r="Q1112" s="60">
        <v>664893</v>
      </c>
      <c r="R1112" s="60">
        <v>249831</v>
      </c>
      <c r="S1112" s="60">
        <v>118615</v>
      </c>
      <c r="T1112" s="60">
        <v>426499</v>
      </c>
      <c r="U1112" s="60">
        <v>1929</v>
      </c>
      <c r="V1112" s="79"/>
      <c r="W1112" s="90">
        <f t="shared" si="6033"/>
        <v>1461767</v>
      </c>
      <c r="X1112" s="101">
        <v>1335246</v>
      </c>
      <c r="Y1112" s="50" t="s">
        <v>167</v>
      </c>
      <c r="Z1112" s="50" t="s">
        <v>1939</v>
      </c>
      <c r="AA1112" s="51" t="str">
        <f t="shared" ref="AA1112:AA1115" si="7858">IF(A1112 =2014,IF(Y1112 ="",F1112,""),"")</f>
        <v/>
      </c>
      <c r="AB1112" s="68" t="str">
        <f t="shared" ref="AB1112:AB1115" si="7859">IF(A1112 =2014,IF(Y1112 ="",I1112,""),"")</f>
        <v/>
      </c>
      <c r="AC1112" s="68" t="str">
        <f t="shared" ref="AC1112:AC1115" si="7860">IF(A1112 =2014,IF(Y1112 ="",Q1112,""),"")</f>
        <v/>
      </c>
      <c r="AD1112" s="68" t="str">
        <f t="shared" ref="AD1112:AD1115" si="7861">IF(A1112 =2014,IF(Y1112 ="",R1112,""),"")</f>
        <v/>
      </c>
      <c r="AE1112" s="68" t="str">
        <f t="shared" ref="AE1112:AE1115" si="7862">IF(A1112 =2014,IF(Y1112 ="",S1112,""),"")</f>
        <v/>
      </c>
      <c r="AF1112" s="68" t="str">
        <f t="shared" ref="AF1112:AF1115" si="7863">IF(A1112 =2014,IF(Y1112 ="",T1112+U1112,""),"")</f>
        <v/>
      </c>
      <c r="AG1112" s="67" t="str">
        <f t="shared" si="7"/>
        <v/>
      </c>
      <c r="AH1112" s="51"/>
      <c r="AI1112" s="51" t="str">
        <f t="shared" si="8"/>
        <v/>
      </c>
      <c r="AJ1112" s="68" t="str">
        <f t="shared" si="9"/>
        <v/>
      </c>
      <c r="AK1112" s="68" t="str">
        <f t="shared" si="10"/>
        <v/>
      </c>
      <c r="AL1112" s="68" t="str">
        <f t="shared" si="11"/>
        <v/>
      </c>
      <c r="AM1112" s="68" t="str">
        <f t="shared" si="12"/>
        <v/>
      </c>
      <c r="AN1112" s="68" t="str">
        <f t="shared" si="13"/>
        <v/>
      </c>
      <c r="AO1112" s="67" t="str">
        <f t="shared" si="14"/>
        <v/>
      </c>
      <c r="AP1112" s="51"/>
      <c r="AQ1112" s="51" t="str">
        <f t="shared" si="15"/>
        <v/>
      </c>
      <c r="AR1112" s="68" t="str">
        <f t="shared" si="16"/>
        <v/>
      </c>
      <c r="AS1112" s="68" t="str">
        <f t="shared" si="17"/>
        <v/>
      </c>
      <c r="AT1112" s="68" t="str">
        <f t="shared" si="18"/>
        <v/>
      </c>
      <c r="AU1112" s="68" t="str">
        <f t="shared" si="19"/>
        <v/>
      </c>
      <c r="AV1112" s="68" t="str">
        <f t="shared" si="20"/>
        <v/>
      </c>
      <c r="AW1112" s="67" t="str">
        <f t="shared" si="21"/>
        <v/>
      </c>
      <c r="AX1112" s="51"/>
      <c r="AY1112" s="51" t="str">
        <f t="shared" si="22"/>
        <v/>
      </c>
      <c r="AZ1112" s="68" t="str">
        <f t="shared" si="23"/>
        <v/>
      </c>
      <c r="BA1112" s="68" t="str">
        <f t="shared" si="24"/>
        <v/>
      </c>
      <c r="BB1112" s="68" t="str">
        <f t="shared" si="25"/>
        <v/>
      </c>
      <c r="BC1112" s="68" t="str">
        <f t="shared" si="26"/>
        <v/>
      </c>
      <c r="BD1112" s="68" t="str">
        <f t="shared" si="27"/>
        <v/>
      </c>
      <c r="BE1112" s="68" t="str">
        <f t="shared" si="28"/>
        <v/>
      </c>
      <c r="BF1112" s="51"/>
      <c r="BG1112" s="69" t="str">
        <f t="shared" si="29"/>
        <v/>
      </c>
      <c r="BH1112" s="67" t="str">
        <f t="shared" si="30"/>
        <v/>
      </c>
      <c r="BI1112" s="67" t="str">
        <f t="shared" si="31"/>
        <v/>
      </c>
      <c r="BJ1112" s="67" t="str">
        <f t="shared" si="32"/>
        <v/>
      </c>
      <c r="BK1112" s="67" t="str">
        <f t="shared" si="33"/>
        <v/>
      </c>
      <c r="BL1112" s="67" t="str">
        <f t="shared" si="34"/>
        <v/>
      </c>
      <c r="BM1112" s="65" t="str">
        <f t="shared" si="35"/>
        <v/>
      </c>
      <c r="BN1112" s="70"/>
      <c r="BO1112" s="71">
        <f t="shared" ref="BO1112:BO1115" si="7864">IF(A1112 =2014,F1112,"")</f>
        <v>137714</v>
      </c>
      <c r="BP1112" s="51" t="str">
        <f t="shared" ref="BP1112:BP1115" si="7865">IF(A1112 =2015,F1112,"")</f>
        <v/>
      </c>
      <c r="BQ1112" s="51" t="str">
        <f t="shared" ref="BQ1112:BQ1115" si="7866">IF(A1112 =2016,F1112,"")</f>
        <v/>
      </c>
      <c r="BR1112" s="51" t="str">
        <f t="shared" ref="BR1112:BR1115" si="7867">IF(A1112 =2017,F1112,"")</f>
        <v/>
      </c>
      <c r="BS1112" s="69" t="str">
        <f t="shared" si="2920"/>
        <v/>
      </c>
      <c r="BT1112" s="70"/>
      <c r="BU1112" s="65">
        <f t="shared" ref="BU1112:BU1115" si="7868">IF(A1112 =2014,I1112,"")</f>
        <v>1461767</v>
      </c>
      <c r="BV1112" s="68" t="str">
        <f t="shared" ref="BV1112:BV1115" si="7869">IF(A1112 =2015,I1112,"")</f>
        <v/>
      </c>
      <c r="BW1112" s="68" t="str">
        <f t="shared" ref="BW1112:BW1115" si="7870">IF(A1112 =2016,I1112,"")</f>
        <v/>
      </c>
      <c r="BX1112" s="68" t="str">
        <f t="shared" ref="BX1112:BX1115" si="7871">IF(A1112 =2017,I1112,"")</f>
        <v/>
      </c>
      <c r="BY1112" s="67" t="str">
        <f t="shared" si="44"/>
        <v/>
      </c>
      <c r="BZ1112" s="65"/>
      <c r="CA1112" s="65">
        <f t="shared" si="45"/>
        <v>1335246</v>
      </c>
      <c r="CB1112" s="67" t="str">
        <f t="shared" si="46"/>
        <v/>
      </c>
      <c r="CC1112" s="67" t="str">
        <f t="shared" si="47"/>
        <v/>
      </c>
      <c r="CD1112" s="67" t="str">
        <f t="shared" si="48"/>
        <v/>
      </c>
      <c r="CE1112" s="67" t="str">
        <f t="shared" si="49"/>
        <v/>
      </c>
      <c r="CF1112" s="65"/>
      <c r="CG1112" s="65">
        <f t="shared" ref="CG1112:CG1115" si="7872">IF(A1112 =2014,Q1112+R1112+S1112+T1112+U1112,"")</f>
        <v>1461767</v>
      </c>
      <c r="CH1112" s="68" t="str">
        <f t="shared" ref="CH1112:CH1115" si="7873">IF(A1112 =2015,Q1112+R1112+S1112+T1112+U1112,"")</f>
        <v/>
      </c>
      <c r="CI1112" s="68" t="str">
        <f t="shared" ref="CI1112:CI1115" si="7874">IF(A1112 =2016,Q1112+R1112+S1112+T1112+U1112,"")</f>
        <v/>
      </c>
      <c r="CJ1112" s="68" t="str">
        <f t="shared" ref="CJ1112:CJ1115" si="7875">IF(A1112 =2017,Q1112+R1112+S1112+T1112+U1112,"")</f>
        <v/>
      </c>
      <c r="CK1112" s="67" t="str">
        <f t="shared" si="54"/>
        <v/>
      </c>
      <c r="CL1112" s="65"/>
      <c r="CM1112" s="65">
        <f t="shared" ref="CM1112:CM1115" si="7876">IF(A1112 =2014,Q1112,"")</f>
        <v>664893</v>
      </c>
      <c r="CN1112" s="68" t="str">
        <f t="shared" ref="CN1112:CN1115" si="7877">IF(A1112 =2015,Q1112,"")</f>
        <v/>
      </c>
      <c r="CO1112" s="68" t="str">
        <f t="shared" ref="CO1112:CO1115" si="7878">IF(A1112 =2016,Q1112,"")</f>
        <v/>
      </c>
      <c r="CP1112" s="68" t="str">
        <f t="shared" ref="CP1112:CP1115" si="7879">IF(A1112 =2017,Q1112,"")</f>
        <v/>
      </c>
      <c r="CQ1112" s="67" t="str">
        <f t="shared" si="59"/>
        <v/>
      </c>
      <c r="CR1112" s="65"/>
      <c r="CS1112" s="65">
        <f t="shared" ref="CS1112:CS1115" si="7880">IF(A1112 =2014,R1112,"")</f>
        <v>249831</v>
      </c>
      <c r="CT1112" s="68" t="str">
        <f t="shared" ref="CT1112:CT1115" si="7881">IF(A1112 =2015,R1112,"")</f>
        <v/>
      </c>
      <c r="CU1112" s="68" t="str">
        <f t="shared" ref="CU1112:CU1115" si="7882">IF(A1112 =2016,R1112,"")</f>
        <v/>
      </c>
      <c r="CV1112" s="68" t="str">
        <f t="shared" ref="CV1112:CV1115" si="7883">IF(A1112 =2017,R1112,"")</f>
        <v/>
      </c>
      <c r="CW1112" s="67" t="str">
        <f t="shared" si="64"/>
        <v/>
      </c>
      <c r="CX1112" s="65"/>
      <c r="CY1112" s="65">
        <f t="shared" ref="CY1112:CY1115" si="7884">IF(A1112 =2014,S1112,"")</f>
        <v>118615</v>
      </c>
      <c r="CZ1112" s="68" t="str">
        <f t="shared" ref="CZ1112:CZ1115" si="7885">IF(A1112 =2015,S1112,"")</f>
        <v/>
      </c>
      <c r="DA1112" s="68" t="str">
        <f t="shared" ref="DA1112:DA1115" si="7886">IF(A1112 =2016,S1112,"")</f>
        <v/>
      </c>
      <c r="DB1112" s="68" t="str">
        <f t="shared" ref="DB1112:DB1115" si="7887">IF(A1112 =2017,S1112,"")</f>
        <v/>
      </c>
      <c r="DC1112" s="67" t="str">
        <f t="shared" si="69"/>
        <v/>
      </c>
      <c r="DD1112" s="65"/>
      <c r="DE1112" s="65">
        <f t="shared" ref="DE1112:DE1115" si="7888">IF(A1112 =2014,T1112,"")</f>
        <v>426499</v>
      </c>
      <c r="DF1112" s="51" t="str">
        <f t="shared" ref="DF1112:DF1115" si="7889">IF(A1112 =2015,T1112,"")</f>
        <v/>
      </c>
      <c r="DG1112" s="51" t="str">
        <f t="shared" ref="DG1112:DG1115" si="7890">IF(A1112 =2016,T1112,"")</f>
        <v/>
      </c>
      <c r="DH1112" s="51" t="str">
        <f t="shared" ref="DH1112:DH1115" si="7891">IF(A1112 =2017,T1112,"")</f>
        <v/>
      </c>
      <c r="DI1112" s="69" t="str">
        <f t="shared" si="74"/>
        <v/>
      </c>
      <c r="DJ1112" s="70"/>
      <c r="DK1112" s="65">
        <f t="shared" ref="DK1112:DK1115" si="7892">IF(A1112 =2014,U1112,"")</f>
        <v>1929</v>
      </c>
      <c r="DL1112" s="51" t="str">
        <f t="shared" ref="DL1112:DL1115" si="7893">IF(A1112 =2015,U1112,"")</f>
        <v/>
      </c>
      <c r="DM1112" s="51" t="str">
        <f t="shared" ref="DM1112:DM1115" si="7894">IF(A1112 =2016,U1112,"")</f>
        <v/>
      </c>
      <c r="DN1112" s="51" t="str">
        <f t="shared" ref="DN1112:DN1115" si="7895">IF(A1112 =2017,U1112,"")</f>
        <v/>
      </c>
      <c r="DO1112" s="69" t="str">
        <f t="shared" si="79"/>
        <v/>
      </c>
      <c r="DP1112" s="51"/>
      <c r="DQ1112" s="51"/>
      <c r="DR1112" s="51"/>
      <c r="DS1112" s="51"/>
      <c r="DT1112" s="51"/>
      <c r="DU1112" s="181"/>
    </row>
    <row r="1113" spans="1:125" ht="15" x14ac:dyDescent="0.25">
      <c r="A1113" s="50">
        <v>2015</v>
      </c>
      <c r="B1113" s="51" t="s">
        <v>987</v>
      </c>
      <c r="C1113" s="50" t="s">
        <v>988</v>
      </c>
      <c r="D1113" s="53" t="s">
        <v>1939</v>
      </c>
      <c r="E1113" s="50" t="s">
        <v>364</v>
      </c>
      <c r="F1113" s="220">
        <v>106500</v>
      </c>
      <c r="G1113" s="220" t="s">
        <v>364</v>
      </c>
      <c r="H1113" s="220">
        <v>397534</v>
      </c>
      <c r="I1113" s="61">
        <v>1336903</v>
      </c>
      <c r="J1113" s="50"/>
      <c r="K1113" s="50" t="s">
        <v>2032</v>
      </c>
      <c r="L1113" s="58" t="s">
        <v>2032</v>
      </c>
      <c r="M1113" s="58" t="s">
        <v>2032</v>
      </c>
      <c r="N1113" s="58" t="s">
        <v>2032</v>
      </c>
      <c r="O1113" s="58" t="s">
        <v>2032</v>
      </c>
      <c r="P1113" s="59"/>
      <c r="Q1113" s="60">
        <v>879729</v>
      </c>
      <c r="R1113" s="60">
        <v>330343</v>
      </c>
      <c r="S1113" s="60">
        <v>149986</v>
      </c>
      <c r="T1113" s="60">
        <v>357179</v>
      </c>
      <c r="U1113" s="60">
        <v>19800</v>
      </c>
      <c r="V1113" s="79"/>
      <c r="W1113" s="90">
        <f t="shared" si="6033"/>
        <v>1737037</v>
      </c>
      <c r="X1113" s="101">
        <v>0</v>
      </c>
      <c r="Y1113" s="50" t="s">
        <v>167</v>
      </c>
      <c r="Z1113" s="50" t="s">
        <v>1939</v>
      </c>
      <c r="AA1113" s="51" t="str">
        <f t="shared" si="7858"/>
        <v/>
      </c>
      <c r="AB1113" s="68" t="str">
        <f t="shared" si="7859"/>
        <v/>
      </c>
      <c r="AC1113" s="68" t="str">
        <f t="shared" si="7860"/>
        <v/>
      </c>
      <c r="AD1113" s="68" t="str">
        <f t="shared" si="7861"/>
        <v/>
      </c>
      <c r="AE1113" s="68" t="str">
        <f t="shared" si="7862"/>
        <v/>
      </c>
      <c r="AF1113" s="68" t="str">
        <f t="shared" si="7863"/>
        <v/>
      </c>
      <c r="AG1113" s="67" t="str">
        <f t="shared" si="7"/>
        <v/>
      </c>
      <c r="AH1113" s="51"/>
      <c r="AI1113" s="51" t="str">
        <f t="shared" si="8"/>
        <v/>
      </c>
      <c r="AJ1113" s="68" t="str">
        <f t="shared" si="9"/>
        <v/>
      </c>
      <c r="AK1113" s="68" t="str">
        <f t="shared" si="10"/>
        <v/>
      </c>
      <c r="AL1113" s="68" t="str">
        <f t="shared" si="11"/>
        <v/>
      </c>
      <c r="AM1113" s="68" t="str">
        <f t="shared" si="12"/>
        <v/>
      </c>
      <c r="AN1113" s="68" t="str">
        <f t="shared" si="13"/>
        <v/>
      </c>
      <c r="AO1113" s="67" t="str">
        <f t="shared" si="14"/>
        <v/>
      </c>
      <c r="AP1113" s="51"/>
      <c r="AQ1113" s="51" t="str">
        <f t="shared" si="15"/>
        <v/>
      </c>
      <c r="AR1113" s="68" t="str">
        <f t="shared" si="16"/>
        <v/>
      </c>
      <c r="AS1113" s="68" t="str">
        <f t="shared" si="17"/>
        <v/>
      </c>
      <c r="AT1113" s="68" t="str">
        <f t="shared" si="18"/>
        <v/>
      </c>
      <c r="AU1113" s="68" t="str">
        <f t="shared" si="19"/>
        <v/>
      </c>
      <c r="AV1113" s="68" t="str">
        <f t="shared" si="20"/>
        <v/>
      </c>
      <c r="AW1113" s="67" t="str">
        <f t="shared" si="21"/>
        <v/>
      </c>
      <c r="AX1113" s="51"/>
      <c r="AY1113" s="51" t="str">
        <f t="shared" si="22"/>
        <v/>
      </c>
      <c r="AZ1113" s="68" t="str">
        <f t="shared" si="23"/>
        <v/>
      </c>
      <c r="BA1113" s="68" t="str">
        <f t="shared" si="24"/>
        <v/>
      </c>
      <c r="BB1113" s="68" t="str">
        <f t="shared" si="25"/>
        <v/>
      </c>
      <c r="BC1113" s="68" t="str">
        <f t="shared" si="26"/>
        <v/>
      </c>
      <c r="BD1113" s="68" t="str">
        <f t="shared" si="27"/>
        <v/>
      </c>
      <c r="BE1113" s="68" t="str">
        <f t="shared" si="28"/>
        <v/>
      </c>
      <c r="BF1113" s="51"/>
      <c r="BG1113" s="69" t="str">
        <f t="shared" si="29"/>
        <v/>
      </c>
      <c r="BH1113" s="67" t="str">
        <f t="shared" si="30"/>
        <v/>
      </c>
      <c r="BI1113" s="67" t="str">
        <f t="shared" si="31"/>
        <v/>
      </c>
      <c r="BJ1113" s="67" t="str">
        <f t="shared" si="32"/>
        <v/>
      </c>
      <c r="BK1113" s="67" t="str">
        <f t="shared" si="33"/>
        <v/>
      </c>
      <c r="BL1113" s="67" t="str">
        <f t="shared" si="34"/>
        <v/>
      </c>
      <c r="BM1113" s="65" t="str">
        <f t="shared" si="35"/>
        <v/>
      </c>
      <c r="BN1113" s="51"/>
      <c r="BO1113" s="51" t="str">
        <f t="shared" si="7864"/>
        <v/>
      </c>
      <c r="BP1113" s="71">
        <f t="shared" si="7865"/>
        <v>106500</v>
      </c>
      <c r="BQ1113" s="51" t="str">
        <f t="shared" si="7866"/>
        <v/>
      </c>
      <c r="BR1113" s="51" t="str">
        <f t="shared" si="7867"/>
        <v/>
      </c>
      <c r="BS1113" s="69" t="str">
        <f t="shared" si="2920"/>
        <v/>
      </c>
      <c r="BT1113" s="51"/>
      <c r="BU1113" s="68" t="str">
        <f t="shared" si="7868"/>
        <v/>
      </c>
      <c r="BV1113" s="65">
        <f t="shared" si="7869"/>
        <v>1336903</v>
      </c>
      <c r="BW1113" s="68" t="str">
        <f t="shared" si="7870"/>
        <v/>
      </c>
      <c r="BX1113" s="68" t="str">
        <f t="shared" si="7871"/>
        <v/>
      </c>
      <c r="BY1113" s="67" t="str">
        <f t="shared" si="44"/>
        <v/>
      </c>
      <c r="BZ1113" s="68"/>
      <c r="CA1113" s="65" t="str">
        <f t="shared" si="45"/>
        <v/>
      </c>
      <c r="CB1113" s="67">
        <f t="shared" si="46"/>
        <v>0</v>
      </c>
      <c r="CC1113" s="67" t="str">
        <f t="shared" si="47"/>
        <v/>
      </c>
      <c r="CD1113" s="67" t="str">
        <f t="shared" si="48"/>
        <v/>
      </c>
      <c r="CE1113" s="67" t="str">
        <f t="shared" si="49"/>
        <v/>
      </c>
      <c r="CF1113" s="68"/>
      <c r="CG1113" s="68" t="str">
        <f t="shared" si="7872"/>
        <v/>
      </c>
      <c r="CH1113" s="65">
        <f t="shared" si="7873"/>
        <v>1737037</v>
      </c>
      <c r="CI1113" s="68" t="str">
        <f t="shared" si="7874"/>
        <v/>
      </c>
      <c r="CJ1113" s="68" t="str">
        <f t="shared" si="7875"/>
        <v/>
      </c>
      <c r="CK1113" s="67" t="str">
        <f t="shared" si="54"/>
        <v/>
      </c>
      <c r="CL1113" s="68"/>
      <c r="CM1113" s="68" t="str">
        <f t="shared" si="7876"/>
        <v/>
      </c>
      <c r="CN1113" s="65">
        <f t="shared" si="7877"/>
        <v>879729</v>
      </c>
      <c r="CO1113" s="68" t="str">
        <f t="shared" si="7878"/>
        <v/>
      </c>
      <c r="CP1113" s="68" t="str">
        <f t="shared" si="7879"/>
        <v/>
      </c>
      <c r="CQ1113" s="67" t="str">
        <f t="shared" si="59"/>
        <v/>
      </c>
      <c r="CR1113" s="68"/>
      <c r="CS1113" s="68" t="str">
        <f t="shared" si="7880"/>
        <v/>
      </c>
      <c r="CT1113" s="65">
        <f t="shared" si="7881"/>
        <v>330343</v>
      </c>
      <c r="CU1113" s="68" t="str">
        <f t="shared" si="7882"/>
        <v/>
      </c>
      <c r="CV1113" s="68" t="str">
        <f t="shared" si="7883"/>
        <v/>
      </c>
      <c r="CW1113" s="67" t="str">
        <f t="shared" si="64"/>
        <v/>
      </c>
      <c r="CX1113" s="68"/>
      <c r="CY1113" s="68" t="str">
        <f t="shared" si="7884"/>
        <v/>
      </c>
      <c r="CZ1113" s="65">
        <f t="shared" si="7885"/>
        <v>149986</v>
      </c>
      <c r="DA1113" s="68" t="str">
        <f t="shared" si="7886"/>
        <v/>
      </c>
      <c r="DB1113" s="68" t="str">
        <f t="shared" si="7887"/>
        <v/>
      </c>
      <c r="DC1113" s="67" t="str">
        <f t="shared" si="69"/>
        <v/>
      </c>
      <c r="DD1113" s="68"/>
      <c r="DE1113" s="68" t="str">
        <f t="shared" si="7888"/>
        <v/>
      </c>
      <c r="DF1113" s="65">
        <f t="shared" si="7889"/>
        <v>357179</v>
      </c>
      <c r="DG1113" s="51" t="str">
        <f t="shared" si="7890"/>
        <v/>
      </c>
      <c r="DH1113" s="51" t="str">
        <f t="shared" si="7891"/>
        <v/>
      </c>
      <c r="DI1113" s="69" t="str">
        <f t="shared" si="74"/>
        <v/>
      </c>
      <c r="DJ1113" s="51"/>
      <c r="DK1113" s="51" t="str">
        <f t="shared" si="7892"/>
        <v/>
      </c>
      <c r="DL1113" s="65">
        <f t="shared" si="7893"/>
        <v>19800</v>
      </c>
      <c r="DM1113" s="51" t="str">
        <f t="shared" si="7894"/>
        <v/>
      </c>
      <c r="DN1113" s="51" t="str">
        <f t="shared" si="7895"/>
        <v/>
      </c>
      <c r="DO1113" s="69" t="str">
        <f t="shared" si="79"/>
        <v/>
      </c>
      <c r="DP1113" s="51"/>
      <c r="DQ1113" s="51"/>
      <c r="DR1113" s="51"/>
      <c r="DS1113" s="51"/>
      <c r="DT1113" s="51"/>
      <c r="DU1113" s="181"/>
    </row>
    <row r="1114" spans="1:125" ht="15" x14ac:dyDescent="0.25">
      <c r="A1114" s="50">
        <v>2016</v>
      </c>
      <c r="B1114" s="51" t="s">
        <v>987</v>
      </c>
      <c r="C1114" s="50" t="s">
        <v>988</v>
      </c>
      <c r="D1114" s="53" t="s">
        <v>1939</v>
      </c>
      <c r="E1114" s="50" t="s">
        <v>364</v>
      </c>
      <c r="F1114" s="220">
        <v>98366</v>
      </c>
      <c r="G1114" s="220" t="s">
        <v>364</v>
      </c>
      <c r="H1114" s="220">
        <v>432201</v>
      </c>
      <c r="I1114" s="61">
        <v>1339619</v>
      </c>
      <c r="J1114" s="50"/>
      <c r="K1114" s="50" t="s">
        <v>2032</v>
      </c>
      <c r="L1114" s="58" t="s">
        <v>2032</v>
      </c>
      <c r="M1114" s="58" t="s">
        <v>2032</v>
      </c>
      <c r="N1114" s="58" t="s">
        <v>2032</v>
      </c>
      <c r="O1114" s="58" t="s">
        <v>2032</v>
      </c>
      <c r="P1114" s="59"/>
      <c r="Q1114" s="60">
        <v>0</v>
      </c>
      <c r="R1114" s="60">
        <v>686985</v>
      </c>
      <c r="S1114" s="60">
        <v>138793</v>
      </c>
      <c r="T1114" s="60">
        <v>465654</v>
      </c>
      <c r="U1114" s="60">
        <v>48187</v>
      </c>
      <c r="V1114" s="79"/>
      <c r="W1114" s="90">
        <f t="shared" si="6033"/>
        <v>1339619</v>
      </c>
      <c r="X1114" s="101">
        <v>249318</v>
      </c>
      <c r="Y1114" s="50" t="s">
        <v>167</v>
      </c>
      <c r="Z1114" s="50" t="s">
        <v>1939</v>
      </c>
      <c r="AA1114" s="51" t="str">
        <f t="shared" si="7858"/>
        <v/>
      </c>
      <c r="AB1114" s="68" t="str">
        <f t="shared" si="7859"/>
        <v/>
      </c>
      <c r="AC1114" s="68" t="str">
        <f t="shared" si="7860"/>
        <v/>
      </c>
      <c r="AD1114" s="68" t="str">
        <f t="shared" si="7861"/>
        <v/>
      </c>
      <c r="AE1114" s="68" t="str">
        <f t="shared" si="7862"/>
        <v/>
      </c>
      <c r="AF1114" s="68" t="str">
        <f t="shared" si="7863"/>
        <v/>
      </c>
      <c r="AG1114" s="67" t="str">
        <f t="shared" si="7"/>
        <v/>
      </c>
      <c r="AH1114" s="51"/>
      <c r="AI1114" s="51" t="str">
        <f t="shared" si="8"/>
        <v/>
      </c>
      <c r="AJ1114" s="68" t="str">
        <f t="shared" si="9"/>
        <v/>
      </c>
      <c r="AK1114" s="68" t="str">
        <f t="shared" si="10"/>
        <v/>
      </c>
      <c r="AL1114" s="68" t="str">
        <f t="shared" si="11"/>
        <v/>
      </c>
      <c r="AM1114" s="68" t="str">
        <f t="shared" si="12"/>
        <v/>
      </c>
      <c r="AN1114" s="68" t="str">
        <f t="shared" si="13"/>
        <v/>
      </c>
      <c r="AO1114" s="67" t="str">
        <f t="shared" si="14"/>
        <v/>
      </c>
      <c r="AP1114" s="51"/>
      <c r="AQ1114" s="51" t="str">
        <f t="shared" si="15"/>
        <v/>
      </c>
      <c r="AR1114" s="68" t="str">
        <f t="shared" si="16"/>
        <v/>
      </c>
      <c r="AS1114" s="68" t="str">
        <f t="shared" si="17"/>
        <v/>
      </c>
      <c r="AT1114" s="68" t="str">
        <f t="shared" si="18"/>
        <v/>
      </c>
      <c r="AU1114" s="68" t="str">
        <f t="shared" si="19"/>
        <v/>
      </c>
      <c r="AV1114" s="68" t="str">
        <f t="shared" si="20"/>
        <v/>
      </c>
      <c r="AW1114" s="67" t="str">
        <f t="shared" si="21"/>
        <v/>
      </c>
      <c r="AX1114" s="51"/>
      <c r="AY1114" s="51" t="str">
        <f t="shared" si="22"/>
        <v/>
      </c>
      <c r="AZ1114" s="68" t="str">
        <f t="shared" si="23"/>
        <v/>
      </c>
      <c r="BA1114" s="68" t="str">
        <f t="shared" si="24"/>
        <v/>
      </c>
      <c r="BB1114" s="68" t="str">
        <f t="shared" si="25"/>
        <v/>
      </c>
      <c r="BC1114" s="68" t="str">
        <f t="shared" si="26"/>
        <v/>
      </c>
      <c r="BD1114" s="68" t="str">
        <f t="shared" si="27"/>
        <v/>
      </c>
      <c r="BE1114" s="68" t="str">
        <f t="shared" si="28"/>
        <v/>
      </c>
      <c r="BF1114" s="51"/>
      <c r="BG1114" s="69" t="str">
        <f t="shared" si="29"/>
        <v/>
      </c>
      <c r="BH1114" s="67" t="str">
        <f t="shared" si="30"/>
        <v/>
      </c>
      <c r="BI1114" s="67" t="str">
        <f t="shared" si="31"/>
        <v/>
      </c>
      <c r="BJ1114" s="67" t="str">
        <f t="shared" si="32"/>
        <v/>
      </c>
      <c r="BK1114" s="67" t="str">
        <f t="shared" si="33"/>
        <v/>
      </c>
      <c r="BL1114" s="67" t="str">
        <f t="shared" si="34"/>
        <v/>
      </c>
      <c r="BM1114" s="65" t="str">
        <f t="shared" si="35"/>
        <v/>
      </c>
      <c r="BN1114" s="51"/>
      <c r="BO1114" s="51" t="str">
        <f t="shared" si="7864"/>
        <v/>
      </c>
      <c r="BP1114" s="51" t="str">
        <f t="shared" si="7865"/>
        <v/>
      </c>
      <c r="BQ1114" s="71">
        <f t="shared" si="7866"/>
        <v>98366</v>
      </c>
      <c r="BR1114" s="51" t="str">
        <f t="shared" si="7867"/>
        <v/>
      </c>
      <c r="BS1114" s="69" t="str">
        <f t="shared" si="2920"/>
        <v/>
      </c>
      <c r="BT1114" s="51"/>
      <c r="BU1114" s="68" t="str">
        <f t="shared" si="7868"/>
        <v/>
      </c>
      <c r="BV1114" s="68" t="str">
        <f t="shared" si="7869"/>
        <v/>
      </c>
      <c r="BW1114" s="65">
        <f t="shared" si="7870"/>
        <v>1339619</v>
      </c>
      <c r="BX1114" s="68" t="str">
        <f t="shared" si="7871"/>
        <v/>
      </c>
      <c r="BY1114" s="67" t="str">
        <f t="shared" si="44"/>
        <v/>
      </c>
      <c r="BZ1114" s="68"/>
      <c r="CA1114" s="65" t="str">
        <f t="shared" si="45"/>
        <v/>
      </c>
      <c r="CB1114" s="67" t="str">
        <f t="shared" si="46"/>
        <v/>
      </c>
      <c r="CC1114" s="67">
        <f t="shared" si="47"/>
        <v>249318</v>
      </c>
      <c r="CD1114" s="67" t="str">
        <f t="shared" si="48"/>
        <v/>
      </c>
      <c r="CE1114" s="67" t="str">
        <f t="shared" si="49"/>
        <v/>
      </c>
      <c r="CF1114" s="68"/>
      <c r="CG1114" s="68" t="str">
        <f t="shared" si="7872"/>
        <v/>
      </c>
      <c r="CH1114" s="68" t="str">
        <f t="shared" si="7873"/>
        <v/>
      </c>
      <c r="CI1114" s="65">
        <f t="shared" si="7874"/>
        <v>1339619</v>
      </c>
      <c r="CJ1114" s="68" t="str">
        <f t="shared" si="7875"/>
        <v/>
      </c>
      <c r="CK1114" s="67" t="str">
        <f t="shared" si="54"/>
        <v/>
      </c>
      <c r="CL1114" s="68"/>
      <c r="CM1114" s="68" t="str">
        <f t="shared" si="7876"/>
        <v/>
      </c>
      <c r="CN1114" s="68" t="str">
        <f t="shared" si="7877"/>
        <v/>
      </c>
      <c r="CO1114" s="65">
        <f t="shared" si="7878"/>
        <v>0</v>
      </c>
      <c r="CP1114" s="68" t="str">
        <f t="shared" si="7879"/>
        <v/>
      </c>
      <c r="CQ1114" s="67" t="str">
        <f t="shared" si="59"/>
        <v/>
      </c>
      <c r="CR1114" s="68"/>
      <c r="CS1114" s="68" t="str">
        <f t="shared" si="7880"/>
        <v/>
      </c>
      <c r="CT1114" s="68" t="str">
        <f t="shared" si="7881"/>
        <v/>
      </c>
      <c r="CU1114" s="65">
        <f t="shared" si="7882"/>
        <v>686985</v>
      </c>
      <c r="CV1114" s="68" t="str">
        <f t="shared" si="7883"/>
        <v/>
      </c>
      <c r="CW1114" s="67" t="str">
        <f t="shared" si="64"/>
        <v/>
      </c>
      <c r="CX1114" s="68"/>
      <c r="CY1114" s="68" t="str">
        <f t="shared" si="7884"/>
        <v/>
      </c>
      <c r="CZ1114" s="68" t="str">
        <f t="shared" si="7885"/>
        <v/>
      </c>
      <c r="DA1114" s="65">
        <f t="shared" si="7886"/>
        <v>138793</v>
      </c>
      <c r="DB1114" s="68" t="str">
        <f t="shared" si="7887"/>
        <v/>
      </c>
      <c r="DC1114" s="67" t="str">
        <f t="shared" si="69"/>
        <v/>
      </c>
      <c r="DD1114" s="68"/>
      <c r="DE1114" s="68" t="str">
        <f t="shared" si="7888"/>
        <v/>
      </c>
      <c r="DF1114" s="51" t="str">
        <f t="shared" si="7889"/>
        <v/>
      </c>
      <c r="DG1114" s="65">
        <f t="shared" si="7890"/>
        <v>465654</v>
      </c>
      <c r="DH1114" s="51" t="str">
        <f t="shared" si="7891"/>
        <v/>
      </c>
      <c r="DI1114" s="69" t="str">
        <f t="shared" si="74"/>
        <v/>
      </c>
      <c r="DJ1114" s="51"/>
      <c r="DK1114" s="51" t="str">
        <f t="shared" si="7892"/>
        <v/>
      </c>
      <c r="DL1114" s="51" t="str">
        <f t="shared" si="7893"/>
        <v/>
      </c>
      <c r="DM1114" s="65">
        <f t="shared" si="7894"/>
        <v>48187</v>
      </c>
      <c r="DN1114" s="51" t="str">
        <f t="shared" si="7895"/>
        <v/>
      </c>
      <c r="DO1114" s="69" t="str">
        <f t="shared" si="79"/>
        <v/>
      </c>
      <c r="DP1114" s="51"/>
      <c r="DQ1114" s="51"/>
      <c r="DR1114" s="51"/>
      <c r="DS1114" s="51"/>
      <c r="DT1114" s="51"/>
      <c r="DU1114" s="181"/>
    </row>
    <row r="1115" spans="1:125" ht="15" x14ac:dyDescent="0.25">
      <c r="A1115" s="50">
        <v>2017</v>
      </c>
      <c r="B1115" s="51" t="s">
        <v>987</v>
      </c>
      <c r="C1115" s="50" t="s">
        <v>988</v>
      </c>
      <c r="D1115" s="53" t="s">
        <v>1939</v>
      </c>
      <c r="E1115" s="50" t="s">
        <v>364</v>
      </c>
      <c r="F1115" s="220">
        <v>102159</v>
      </c>
      <c r="G1115" s="220" t="s">
        <v>364</v>
      </c>
      <c r="H1115" s="220">
        <v>419994</v>
      </c>
      <c r="I1115" s="61">
        <v>1361448</v>
      </c>
      <c r="J1115" s="50"/>
      <c r="K1115" s="50" t="s">
        <v>2032</v>
      </c>
      <c r="L1115" s="58" t="s">
        <v>2032</v>
      </c>
      <c r="M1115" s="58" t="s">
        <v>2032</v>
      </c>
      <c r="N1115" s="58" t="s">
        <v>2032</v>
      </c>
      <c r="O1115" s="58" t="s">
        <v>2032</v>
      </c>
      <c r="P1115" s="59"/>
      <c r="Q1115" s="60">
        <v>3964</v>
      </c>
      <c r="R1115" s="60">
        <v>571493</v>
      </c>
      <c r="S1115" s="60">
        <v>124967</v>
      </c>
      <c r="T1115" s="60">
        <v>608884</v>
      </c>
      <c r="U1115" s="60">
        <v>52140</v>
      </c>
      <c r="V1115" s="79"/>
      <c r="W1115" s="90">
        <f t="shared" si="6033"/>
        <v>1361448</v>
      </c>
      <c r="X1115" s="101">
        <v>213236</v>
      </c>
      <c r="Y1115" s="50" t="s">
        <v>167</v>
      </c>
      <c r="Z1115" s="50" t="s">
        <v>1939</v>
      </c>
      <c r="AA1115" s="51" t="str">
        <f t="shared" si="7858"/>
        <v/>
      </c>
      <c r="AB1115" s="68" t="str">
        <f t="shared" si="7859"/>
        <v/>
      </c>
      <c r="AC1115" s="68" t="str">
        <f t="shared" si="7860"/>
        <v/>
      </c>
      <c r="AD1115" s="68" t="str">
        <f t="shared" si="7861"/>
        <v/>
      </c>
      <c r="AE1115" s="68" t="str">
        <f t="shared" si="7862"/>
        <v/>
      </c>
      <c r="AF1115" s="68" t="str">
        <f t="shared" si="7863"/>
        <v/>
      </c>
      <c r="AG1115" s="67" t="str">
        <f t="shared" si="7"/>
        <v/>
      </c>
      <c r="AH1115" s="51"/>
      <c r="AI1115" s="51" t="str">
        <f t="shared" si="8"/>
        <v/>
      </c>
      <c r="AJ1115" s="68" t="str">
        <f t="shared" si="9"/>
        <v/>
      </c>
      <c r="AK1115" s="68" t="str">
        <f t="shared" si="10"/>
        <v/>
      </c>
      <c r="AL1115" s="68" t="str">
        <f t="shared" si="11"/>
        <v/>
      </c>
      <c r="AM1115" s="68" t="str">
        <f t="shared" si="12"/>
        <v/>
      </c>
      <c r="AN1115" s="68" t="str">
        <f t="shared" si="13"/>
        <v/>
      </c>
      <c r="AO1115" s="67" t="str">
        <f t="shared" si="14"/>
        <v/>
      </c>
      <c r="AP1115" s="51"/>
      <c r="AQ1115" s="51" t="str">
        <f t="shared" si="15"/>
        <v/>
      </c>
      <c r="AR1115" s="68" t="str">
        <f t="shared" si="16"/>
        <v/>
      </c>
      <c r="AS1115" s="68" t="str">
        <f t="shared" si="17"/>
        <v/>
      </c>
      <c r="AT1115" s="68" t="str">
        <f t="shared" si="18"/>
        <v/>
      </c>
      <c r="AU1115" s="68" t="str">
        <f t="shared" si="19"/>
        <v/>
      </c>
      <c r="AV1115" s="68" t="str">
        <f t="shared" si="20"/>
        <v/>
      </c>
      <c r="AW1115" s="67" t="str">
        <f t="shared" si="21"/>
        <v/>
      </c>
      <c r="AX1115" s="51"/>
      <c r="AY1115" s="51" t="str">
        <f t="shared" si="22"/>
        <v/>
      </c>
      <c r="AZ1115" s="68" t="str">
        <f t="shared" si="23"/>
        <v/>
      </c>
      <c r="BA1115" s="68" t="str">
        <f t="shared" si="24"/>
        <v/>
      </c>
      <c r="BB1115" s="68" t="str">
        <f t="shared" si="25"/>
        <v/>
      </c>
      <c r="BC1115" s="68" t="str">
        <f t="shared" si="26"/>
        <v/>
      </c>
      <c r="BD1115" s="68" t="str">
        <f t="shared" si="27"/>
        <v/>
      </c>
      <c r="BE1115" s="68" t="str">
        <f t="shared" si="28"/>
        <v/>
      </c>
      <c r="BF1115" s="51"/>
      <c r="BG1115" s="69" t="str">
        <f t="shared" si="29"/>
        <v/>
      </c>
      <c r="BH1115" s="67" t="str">
        <f t="shared" si="30"/>
        <v/>
      </c>
      <c r="BI1115" s="67" t="str">
        <f t="shared" si="31"/>
        <v/>
      </c>
      <c r="BJ1115" s="67" t="str">
        <f t="shared" si="32"/>
        <v/>
      </c>
      <c r="BK1115" s="67" t="str">
        <f t="shared" si="33"/>
        <v/>
      </c>
      <c r="BL1115" s="67" t="str">
        <f t="shared" si="34"/>
        <v/>
      </c>
      <c r="BM1115" s="65" t="str">
        <f t="shared" si="35"/>
        <v/>
      </c>
      <c r="BN1115" s="51"/>
      <c r="BO1115" s="51" t="str">
        <f t="shared" si="7864"/>
        <v/>
      </c>
      <c r="BP1115" s="51" t="str">
        <f t="shared" si="7865"/>
        <v/>
      </c>
      <c r="BQ1115" s="51" t="str">
        <f t="shared" si="7866"/>
        <v/>
      </c>
      <c r="BR1115" s="71">
        <f t="shared" si="7867"/>
        <v>102159</v>
      </c>
      <c r="BS1115" s="69" t="str">
        <f t="shared" si="2920"/>
        <v/>
      </c>
      <c r="BT1115" s="51"/>
      <c r="BU1115" s="68" t="str">
        <f t="shared" si="7868"/>
        <v/>
      </c>
      <c r="BV1115" s="68" t="str">
        <f t="shared" si="7869"/>
        <v/>
      </c>
      <c r="BW1115" s="68" t="str">
        <f t="shared" si="7870"/>
        <v/>
      </c>
      <c r="BX1115" s="65">
        <f t="shared" si="7871"/>
        <v>1361448</v>
      </c>
      <c r="BY1115" s="67" t="str">
        <f t="shared" si="44"/>
        <v/>
      </c>
      <c r="BZ1115" s="68"/>
      <c r="CA1115" s="65" t="str">
        <f t="shared" si="45"/>
        <v/>
      </c>
      <c r="CB1115" s="67" t="str">
        <f t="shared" si="46"/>
        <v/>
      </c>
      <c r="CC1115" s="67" t="str">
        <f t="shared" si="47"/>
        <v/>
      </c>
      <c r="CD1115" s="67">
        <f t="shared" si="48"/>
        <v>213236</v>
      </c>
      <c r="CE1115" s="67" t="str">
        <f t="shared" si="49"/>
        <v/>
      </c>
      <c r="CF1115" s="68"/>
      <c r="CG1115" s="68" t="str">
        <f t="shared" si="7872"/>
        <v/>
      </c>
      <c r="CH1115" s="68" t="str">
        <f t="shared" si="7873"/>
        <v/>
      </c>
      <c r="CI1115" s="68" t="str">
        <f t="shared" si="7874"/>
        <v/>
      </c>
      <c r="CJ1115" s="65">
        <f t="shared" si="7875"/>
        <v>1361448</v>
      </c>
      <c r="CK1115" s="67" t="str">
        <f t="shared" si="54"/>
        <v/>
      </c>
      <c r="CL1115" s="68"/>
      <c r="CM1115" s="68" t="str">
        <f t="shared" si="7876"/>
        <v/>
      </c>
      <c r="CN1115" s="68" t="str">
        <f t="shared" si="7877"/>
        <v/>
      </c>
      <c r="CO1115" s="68" t="str">
        <f t="shared" si="7878"/>
        <v/>
      </c>
      <c r="CP1115" s="65">
        <f t="shared" si="7879"/>
        <v>3964</v>
      </c>
      <c r="CQ1115" s="67" t="str">
        <f t="shared" si="59"/>
        <v/>
      </c>
      <c r="CR1115" s="68"/>
      <c r="CS1115" s="68" t="str">
        <f t="shared" si="7880"/>
        <v/>
      </c>
      <c r="CT1115" s="68" t="str">
        <f t="shared" si="7881"/>
        <v/>
      </c>
      <c r="CU1115" s="68" t="str">
        <f t="shared" si="7882"/>
        <v/>
      </c>
      <c r="CV1115" s="65">
        <f t="shared" si="7883"/>
        <v>571493</v>
      </c>
      <c r="CW1115" s="67" t="str">
        <f t="shared" si="64"/>
        <v/>
      </c>
      <c r="CX1115" s="68"/>
      <c r="CY1115" s="68" t="str">
        <f t="shared" si="7884"/>
        <v/>
      </c>
      <c r="CZ1115" s="68" t="str">
        <f t="shared" si="7885"/>
        <v/>
      </c>
      <c r="DA1115" s="68" t="str">
        <f t="shared" si="7886"/>
        <v/>
      </c>
      <c r="DB1115" s="65">
        <f t="shared" si="7887"/>
        <v>124967</v>
      </c>
      <c r="DC1115" s="67" t="str">
        <f t="shared" si="69"/>
        <v/>
      </c>
      <c r="DD1115" s="68"/>
      <c r="DE1115" s="68" t="str">
        <f t="shared" si="7888"/>
        <v/>
      </c>
      <c r="DF1115" s="51" t="str">
        <f t="shared" si="7889"/>
        <v/>
      </c>
      <c r="DG1115" s="51" t="str">
        <f t="shared" si="7890"/>
        <v/>
      </c>
      <c r="DH1115" s="65">
        <f t="shared" si="7891"/>
        <v>608884</v>
      </c>
      <c r="DI1115" s="69" t="str">
        <f t="shared" si="74"/>
        <v/>
      </c>
      <c r="DJ1115" s="51"/>
      <c r="DK1115" s="51" t="str">
        <f t="shared" si="7892"/>
        <v/>
      </c>
      <c r="DL1115" s="51" t="str">
        <f t="shared" si="7893"/>
        <v/>
      </c>
      <c r="DM1115" s="51" t="str">
        <f t="shared" si="7894"/>
        <v/>
      </c>
      <c r="DN1115" s="65">
        <f t="shared" si="7895"/>
        <v>52140</v>
      </c>
      <c r="DO1115" s="69" t="str">
        <f t="shared" si="79"/>
        <v/>
      </c>
      <c r="DP1115" s="51"/>
      <c r="DQ1115" s="51"/>
      <c r="DR1115" s="51"/>
      <c r="DS1115" s="51"/>
      <c r="DT1115" s="51"/>
      <c r="DU1115" s="181"/>
    </row>
    <row r="1116" spans="1:125" ht="15" x14ac:dyDescent="0.25">
      <c r="A1116" s="50">
        <v>2018</v>
      </c>
      <c r="B1116" s="51" t="s">
        <v>987</v>
      </c>
      <c r="C1116" s="50" t="s">
        <v>988</v>
      </c>
      <c r="D1116" s="170" t="s">
        <v>1939</v>
      </c>
      <c r="E1116" s="50" t="s">
        <v>364</v>
      </c>
      <c r="F1116" s="89">
        <v>92876</v>
      </c>
      <c r="G1116" s="89">
        <v>0</v>
      </c>
      <c r="H1116" s="89">
        <v>445092</v>
      </c>
      <c r="I1116" s="90">
        <v>1529867</v>
      </c>
      <c r="J1116" s="50"/>
      <c r="K1116" s="50" t="s">
        <v>2032</v>
      </c>
      <c r="L1116" s="58"/>
      <c r="M1116" s="58"/>
      <c r="N1116" s="58"/>
      <c r="O1116" s="58"/>
      <c r="P1116" s="91"/>
      <c r="Q1116" s="92">
        <v>253245</v>
      </c>
      <c r="R1116" s="92">
        <v>279937</v>
      </c>
      <c r="S1116" s="92">
        <v>148210</v>
      </c>
      <c r="T1116" s="92">
        <v>848475</v>
      </c>
      <c r="U1116" s="94"/>
      <c r="V1116" s="94"/>
      <c r="W1116" s="90">
        <f t="shared" si="6033"/>
        <v>1529867</v>
      </c>
      <c r="X1116" s="90">
        <v>30600</v>
      </c>
      <c r="Y1116" s="56" t="s">
        <v>167</v>
      </c>
      <c r="Z1116" s="50"/>
      <c r="AA1116" s="51"/>
      <c r="AB1116" s="68"/>
      <c r="AC1116" s="68"/>
      <c r="AD1116" s="68"/>
      <c r="AE1116" s="68"/>
      <c r="AF1116" s="68"/>
      <c r="AG1116" s="67" t="str">
        <f t="shared" si="7"/>
        <v/>
      </c>
      <c r="AH1116" s="51"/>
      <c r="AI1116" s="51" t="str">
        <f t="shared" si="8"/>
        <v/>
      </c>
      <c r="AJ1116" s="68" t="str">
        <f t="shared" si="9"/>
        <v/>
      </c>
      <c r="AK1116" s="68" t="str">
        <f t="shared" si="10"/>
        <v/>
      </c>
      <c r="AL1116" s="68" t="str">
        <f t="shared" si="11"/>
        <v/>
      </c>
      <c r="AM1116" s="68" t="str">
        <f t="shared" si="12"/>
        <v/>
      </c>
      <c r="AN1116" s="68" t="str">
        <f t="shared" si="13"/>
        <v/>
      </c>
      <c r="AO1116" s="67" t="str">
        <f t="shared" si="14"/>
        <v/>
      </c>
      <c r="AP1116" s="51"/>
      <c r="AQ1116" s="51" t="str">
        <f t="shared" si="15"/>
        <v/>
      </c>
      <c r="AR1116" s="68" t="str">
        <f t="shared" si="16"/>
        <v/>
      </c>
      <c r="AS1116" s="68" t="str">
        <f t="shared" si="17"/>
        <v/>
      </c>
      <c r="AT1116" s="68" t="str">
        <f t="shared" si="18"/>
        <v/>
      </c>
      <c r="AU1116" s="68" t="str">
        <f t="shared" si="19"/>
        <v/>
      </c>
      <c r="AV1116" s="68" t="str">
        <f t="shared" si="20"/>
        <v/>
      </c>
      <c r="AW1116" s="67" t="str">
        <f t="shared" si="21"/>
        <v/>
      </c>
      <c r="AX1116" s="51"/>
      <c r="AY1116" s="51" t="str">
        <f t="shared" si="22"/>
        <v/>
      </c>
      <c r="AZ1116" s="68" t="str">
        <f t="shared" si="23"/>
        <v/>
      </c>
      <c r="BA1116" s="68" t="str">
        <f t="shared" si="24"/>
        <v/>
      </c>
      <c r="BB1116" s="68" t="str">
        <f t="shared" si="25"/>
        <v/>
      </c>
      <c r="BC1116" s="68" t="str">
        <f t="shared" si="26"/>
        <v/>
      </c>
      <c r="BD1116" s="68" t="str">
        <f t="shared" si="27"/>
        <v/>
      </c>
      <c r="BE1116" s="68" t="str">
        <f t="shared" si="28"/>
        <v/>
      </c>
      <c r="BF1116" s="51"/>
      <c r="BG1116" s="69" t="str">
        <f t="shared" si="29"/>
        <v/>
      </c>
      <c r="BH1116" s="67" t="str">
        <f t="shared" si="30"/>
        <v/>
      </c>
      <c r="BI1116" s="67" t="str">
        <f t="shared" si="31"/>
        <v/>
      </c>
      <c r="BJ1116" s="67" t="str">
        <f t="shared" si="32"/>
        <v/>
      </c>
      <c r="BK1116" s="67" t="str">
        <f t="shared" si="33"/>
        <v/>
      </c>
      <c r="BL1116" s="67" t="str">
        <f t="shared" si="34"/>
        <v/>
      </c>
      <c r="BM1116" s="65" t="str">
        <f t="shared" si="35"/>
        <v/>
      </c>
      <c r="BN1116" s="70"/>
      <c r="BO1116" s="70"/>
      <c r="BP1116" s="51"/>
      <c r="BQ1116" s="51"/>
      <c r="BR1116" s="51"/>
      <c r="BS1116" s="96">
        <f t="shared" si="2920"/>
        <v>92876</v>
      </c>
      <c r="BT1116" s="70"/>
      <c r="BU1116" s="65"/>
      <c r="BV1116" s="68"/>
      <c r="BW1116" s="68"/>
      <c r="BX1116" s="68"/>
      <c r="BY1116" s="67">
        <f t="shared" si="44"/>
        <v>1529867</v>
      </c>
      <c r="BZ1116" s="65"/>
      <c r="CA1116" s="65" t="str">
        <f t="shared" si="45"/>
        <v/>
      </c>
      <c r="CB1116" s="67" t="str">
        <f t="shared" si="46"/>
        <v/>
      </c>
      <c r="CC1116" s="67" t="str">
        <f t="shared" si="47"/>
        <v/>
      </c>
      <c r="CD1116" s="67" t="str">
        <f t="shared" si="48"/>
        <v/>
      </c>
      <c r="CE1116" s="67">
        <f t="shared" si="49"/>
        <v>30600</v>
      </c>
      <c r="CF1116" s="65"/>
      <c r="CG1116" s="65"/>
      <c r="CH1116" s="68"/>
      <c r="CI1116" s="68"/>
      <c r="CJ1116" s="68"/>
      <c r="CK1116" s="67">
        <f t="shared" si="54"/>
        <v>1529867</v>
      </c>
      <c r="CL1116" s="65"/>
      <c r="CM1116" s="65"/>
      <c r="CN1116" s="68"/>
      <c r="CO1116" s="68"/>
      <c r="CP1116" s="68"/>
      <c r="CQ1116" s="67">
        <f t="shared" si="59"/>
        <v>253245</v>
      </c>
      <c r="CR1116" s="65"/>
      <c r="CS1116" s="65"/>
      <c r="CT1116" s="68"/>
      <c r="CU1116" s="68"/>
      <c r="CV1116" s="68"/>
      <c r="CW1116" s="67">
        <f t="shared" si="64"/>
        <v>279937</v>
      </c>
      <c r="CX1116" s="65"/>
      <c r="CY1116" s="65"/>
      <c r="CZ1116" s="68"/>
      <c r="DA1116" s="68"/>
      <c r="DB1116" s="68"/>
      <c r="DC1116" s="67">
        <f t="shared" si="69"/>
        <v>148210</v>
      </c>
      <c r="DD1116" s="65"/>
      <c r="DE1116" s="65"/>
      <c r="DF1116" s="51"/>
      <c r="DG1116" s="51"/>
      <c r="DH1116" s="51"/>
      <c r="DI1116" s="67">
        <f t="shared" si="74"/>
        <v>848475</v>
      </c>
      <c r="DJ1116" s="70"/>
      <c r="DK1116" s="70"/>
      <c r="DL1116" s="51"/>
      <c r="DM1116" s="51"/>
      <c r="DN1116" s="51"/>
      <c r="DO1116" s="67">
        <f t="shared" si="79"/>
        <v>253245</v>
      </c>
      <c r="DP1116" s="51"/>
      <c r="DQ1116" s="51"/>
      <c r="DR1116" s="51"/>
      <c r="DS1116" s="51"/>
      <c r="DT1116" s="51"/>
      <c r="DU1116" s="181"/>
    </row>
    <row r="1117" spans="1:125" ht="15" x14ac:dyDescent="0.25">
      <c r="A1117" s="50"/>
      <c r="B1117" s="51"/>
      <c r="C1117" s="50"/>
      <c r="D1117" s="53"/>
      <c r="E1117" s="50"/>
      <c r="F1117" s="220"/>
      <c r="G1117" s="220"/>
      <c r="H1117" s="220"/>
      <c r="I1117" s="61"/>
      <c r="J1117" s="50"/>
      <c r="K1117" s="50" t="s">
        <v>2032</v>
      </c>
      <c r="L1117" s="58"/>
      <c r="M1117" s="58"/>
      <c r="N1117" s="58"/>
      <c r="O1117" s="58"/>
      <c r="P1117" s="59"/>
      <c r="Q1117" s="60"/>
      <c r="R1117" s="60"/>
      <c r="S1117" s="60"/>
      <c r="T1117" s="60"/>
      <c r="U1117" s="60"/>
      <c r="V1117" s="79"/>
      <c r="W1117" s="90">
        <f t="shared" si="6033"/>
        <v>0</v>
      </c>
      <c r="X1117" s="101"/>
      <c r="Y1117" s="50"/>
      <c r="Z1117" s="50"/>
      <c r="AA1117" s="51"/>
      <c r="AB1117" s="68"/>
      <c r="AC1117" s="68"/>
      <c r="AD1117" s="68"/>
      <c r="AE1117" s="68"/>
      <c r="AF1117" s="68"/>
      <c r="AG1117" s="67" t="str">
        <f t="shared" si="7"/>
        <v/>
      </c>
      <c r="AH1117" s="51"/>
      <c r="AI1117" s="51" t="str">
        <f t="shared" si="8"/>
        <v/>
      </c>
      <c r="AJ1117" s="68" t="str">
        <f t="shared" si="9"/>
        <v/>
      </c>
      <c r="AK1117" s="68" t="str">
        <f t="shared" si="10"/>
        <v/>
      </c>
      <c r="AL1117" s="68" t="str">
        <f t="shared" si="11"/>
        <v/>
      </c>
      <c r="AM1117" s="68" t="str">
        <f t="shared" si="12"/>
        <v/>
      </c>
      <c r="AN1117" s="68" t="str">
        <f t="shared" si="13"/>
        <v/>
      </c>
      <c r="AO1117" s="67" t="str">
        <f t="shared" si="14"/>
        <v/>
      </c>
      <c r="AP1117" s="51"/>
      <c r="AQ1117" s="51" t="str">
        <f t="shared" si="15"/>
        <v/>
      </c>
      <c r="AR1117" s="68" t="str">
        <f t="shared" si="16"/>
        <v/>
      </c>
      <c r="AS1117" s="68" t="str">
        <f t="shared" si="17"/>
        <v/>
      </c>
      <c r="AT1117" s="68" t="str">
        <f t="shared" si="18"/>
        <v/>
      </c>
      <c r="AU1117" s="68" t="str">
        <f t="shared" si="19"/>
        <v/>
      </c>
      <c r="AV1117" s="68" t="str">
        <f t="shared" si="20"/>
        <v/>
      </c>
      <c r="AW1117" s="67" t="str">
        <f t="shared" si="21"/>
        <v/>
      </c>
      <c r="AX1117" s="51"/>
      <c r="AY1117" s="51" t="str">
        <f t="shared" si="22"/>
        <v/>
      </c>
      <c r="AZ1117" s="68" t="str">
        <f t="shared" si="23"/>
        <v/>
      </c>
      <c r="BA1117" s="68" t="str">
        <f t="shared" si="24"/>
        <v/>
      </c>
      <c r="BB1117" s="68" t="str">
        <f t="shared" si="25"/>
        <v/>
      </c>
      <c r="BC1117" s="68" t="str">
        <f t="shared" si="26"/>
        <v/>
      </c>
      <c r="BD1117" s="68" t="str">
        <f t="shared" si="27"/>
        <v/>
      </c>
      <c r="BE1117" s="68" t="str">
        <f t="shared" si="28"/>
        <v/>
      </c>
      <c r="BF1117" s="51"/>
      <c r="BG1117" s="69" t="str">
        <f t="shared" si="29"/>
        <v/>
      </c>
      <c r="BH1117" s="67" t="str">
        <f t="shared" si="30"/>
        <v/>
      </c>
      <c r="BI1117" s="67" t="str">
        <f t="shared" si="31"/>
        <v/>
      </c>
      <c r="BJ1117" s="67" t="str">
        <f t="shared" si="32"/>
        <v/>
      </c>
      <c r="BK1117" s="67" t="str">
        <f t="shared" si="33"/>
        <v/>
      </c>
      <c r="BL1117" s="67" t="str">
        <f t="shared" si="34"/>
        <v/>
      </c>
      <c r="BM1117" s="65" t="str">
        <f t="shared" si="35"/>
        <v/>
      </c>
      <c r="BN1117" s="70"/>
      <c r="BO1117" s="70"/>
      <c r="BP1117" s="51"/>
      <c r="BQ1117" s="51"/>
      <c r="BR1117" s="51"/>
      <c r="BS1117" s="69" t="str">
        <f t="shared" si="2920"/>
        <v/>
      </c>
      <c r="BT1117" s="70"/>
      <c r="BU1117" s="65"/>
      <c r="BV1117" s="68"/>
      <c r="BW1117" s="68"/>
      <c r="BX1117" s="68"/>
      <c r="BY1117" s="67" t="str">
        <f t="shared" si="44"/>
        <v/>
      </c>
      <c r="BZ1117" s="65"/>
      <c r="CA1117" s="65" t="str">
        <f t="shared" si="45"/>
        <v/>
      </c>
      <c r="CB1117" s="67" t="str">
        <f t="shared" si="46"/>
        <v/>
      </c>
      <c r="CC1117" s="67" t="str">
        <f t="shared" si="47"/>
        <v/>
      </c>
      <c r="CD1117" s="67" t="str">
        <f t="shared" si="48"/>
        <v/>
      </c>
      <c r="CE1117" s="67" t="str">
        <f t="shared" si="49"/>
        <v/>
      </c>
      <c r="CF1117" s="65"/>
      <c r="CG1117" s="65"/>
      <c r="CH1117" s="68"/>
      <c r="CI1117" s="68"/>
      <c r="CJ1117" s="68"/>
      <c r="CK1117" s="67" t="str">
        <f t="shared" si="54"/>
        <v/>
      </c>
      <c r="CL1117" s="65"/>
      <c r="CM1117" s="65"/>
      <c r="CN1117" s="68"/>
      <c r="CO1117" s="68"/>
      <c r="CP1117" s="68"/>
      <c r="CQ1117" s="67" t="str">
        <f t="shared" si="59"/>
        <v/>
      </c>
      <c r="CR1117" s="65"/>
      <c r="CS1117" s="65"/>
      <c r="CT1117" s="68"/>
      <c r="CU1117" s="68"/>
      <c r="CV1117" s="68"/>
      <c r="CW1117" s="67" t="str">
        <f t="shared" si="64"/>
        <v/>
      </c>
      <c r="CX1117" s="65"/>
      <c r="CY1117" s="65"/>
      <c r="CZ1117" s="68"/>
      <c r="DA1117" s="68"/>
      <c r="DB1117" s="68"/>
      <c r="DC1117" s="67" t="str">
        <f t="shared" si="69"/>
        <v/>
      </c>
      <c r="DD1117" s="65"/>
      <c r="DE1117" s="65"/>
      <c r="DF1117" s="51"/>
      <c r="DG1117" s="51"/>
      <c r="DH1117" s="51"/>
      <c r="DI1117" s="69" t="str">
        <f t="shared" si="74"/>
        <v/>
      </c>
      <c r="DJ1117" s="70"/>
      <c r="DK1117" s="70"/>
      <c r="DL1117" s="51"/>
      <c r="DM1117" s="51"/>
      <c r="DN1117" s="51"/>
      <c r="DO1117" s="69" t="str">
        <f t="shared" si="79"/>
        <v/>
      </c>
      <c r="DP1117" s="51"/>
      <c r="DQ1117" s="51"/>
      <c r="DR1117" s="51"/>
      <c r="DS1117" s="51"/>
      <c r="DT1117" s="51"/>
      <c r="DU1117" s="181"/>
    </row>
    <row r="1118" spans="1:125" ht="15" x14ac:dyDescent="0.25">
      <c r="A1118" s="50">
        <v>2014</v>
      </c>
      <c r="B1118" s="51" t="s">
        <v>1014</v>
      </c>
      <c r="C1118" s="50" t="s">
        <v>1015</v>
      </c>
      <c r="D1118" s="53" t="s">
        <v>431</v>
      </c>
      <c r="E1118" s="50" t="s">
        <v>364</v>
      </c>
      <c r="F1118" s="220">
        <v>68700</v>
      </c>
      <c r="G1118" s="220" t="s">
        <v>364</v>
      </c>
      <c r="H1118" s="220">
        <v>684367</v>
      </c>
      <c r="I1118" s="61">
        <v>2539396</v>
      </c>
      <c r="J1118" s="50"/>
      <c r="K1118" s="50" t="s">
        <v>2032</v>
      </c>
      <c r="L1118" s="58" t="s">
        <v>2032</v>
      </c>
      <c r="M1118" s="58" t="s">
        <v>2032</v>
      </c>
      <c r="N1118" s="58" t="s">
        <v>2032</v>
      </c>
      <c r="O1118" s="58" t="s">
        <v>2032</v>
      </c>
      <c r="P1118" s="59"/>
      <c r="Q1118" s="60">
        <v>1694133</v>
      </c>
      <c r="R1118" s="60">
        <v>0</v>
      </c>
      <c r="S1118" s="60">
        <v>358711</v>
      </c>
      <c r="T1118" s="60">
        <v>471878</v>
      </c>
      <c r="U1118" s="60">
        <v>14674</v>
      </c>
      <c r="V1118" s="79"/>
      <c r="W1118" s="90">
        <f t="shared" si="6033"/>
        <v>2539396</v>
      </c>
      <c r="X1118" s="101">
        <v>379200</v>
      </c>
      <c r="Y1118" s="50" t="s">
        <v>167</v>
      </c>
      <c r="Z1118" s="50" t="s">
        <v>431</v>
      </c>
      <c r="AA1118" s="51" t="str">
        <f t="shared" ref="AA1118:AA1121" si="7896">IF(A1118 =2014,IF(Y1118 ="",F1118,""),"")</f>
        <v/>
      </c>
      <c r="AB1118" s="68" t="str">
        <f t="shared" ref="AB1118:AB1121" si="7897">IF(A1118 =2014,IF(Y1118 ="",I1118,""),"")</f>
        <v/>
      </c>
      <c r="AC1118" s="68" t="str">
        <f t="shared" ref="AC1118:AC1121" si="7898">IF(A1118 =2014,IF(Y1118 ="",Q1118,""),"")</f>
        <v/>
      </c>
      <c r="AD1118" s="68" t="str">
        <f t="shared" ref="AD1118:AD1121" si="7899">IF(A1118 =2014,IF(Y1118 ="",R1118,""),"")</f>
        <v/>
      </c>
      <c r="AE1118" s="68" t="str">
        <f t="shared" ref="AE1118:AE1121" si="7900">IF(A1118 =2014,IF(Y1118 ="",S1118,""),"")</f>
        <v/>
      </c>
      <c r="AF1118" s="68" t="str">
        <f t="shared" ref="AF1118:AF1121" si="7901">IF(A1118 =2014,IF(Y1118 ="",T1118+U1118,""),"")</f>
        <v/>
      </c>
      <c r="AG1118" s="67" t="str">
        <f t="shared" si="7"/>
        <v/>
      </c>
      <c r="AH1118" s="51"/>
      <c r="AI1118" s="51" t="str">
        <f t="shared" si="8"/>
        <v/>
      </c>
      <c r="AJ1118" s="68" t="str">
        <f t="shared" si="9"/>
        <v/>
      </c>
      <c r="AK1118" s="68" t="str">
        <f t="shared" si="10"/>
        <v/>
      </c>
      <c r="AL1118" s="68" t="str">
        <f t="shared" si="11"/>
        <v/>
      </c>
      <c r="AM1118" s="68" t="str">
        <f t="shared" si="12"/>
        <v/>
      </c>
      <c r="AN1118" s="68" t="str">
        <f t="shared" si="13"/>
        <v/>
      </c>
      <c r="AO1118" s="67" t="str">
        <f t="shared" si="14"/>
        <v/>
      </c>
      <c r="AP1118" s="51"/>
      <c r="AQ1118" s="51" t="str">
        <f t="shared" si="15"/>
        <v/>
      </c>
      <c r="AR1118" s="68" t="str">
        <f t="shared" si="16"/>
        <v/>
      </c>
      <c r="AS1118" s="68" t="str">
        <f t="shared" si="17"/>
        <v/>
      </c>
      <c r="AT1118" s="68" t="str">
        <f t="shared" si="18"/>
        <v/>
      </c>
      <c r="AU1118" s="68" t="str">
        <f t="shared" si="19"/>
        <v/>
      </c>
      <c r="AV1118" s="68" t="str">
        <f t="shared" si="20"/>
        <v/>
      </c>
      <c r="AW1118" s="67" t="str">
        <f t="shared" si="21"/>
        <v/>
      </c>
      <c r="AX1118" s="51"/>
      <c r="AY1118" s="51" t="str">
        <f t="shared" si="22"/>
        <v/>
      </c>
      <c r="AZ1118" s="68" t="str">
        <f t="shared" si="23"/>
        <v/>
      </c>
      <c r="BA1118" s="68" t="str">
        <f t="shared" si="24"/>
        <v/>
      </c>
      <c r="BB1118" s="68" t="str">
        <f t="shared" si="25"/>
        <v/>
      </c>
      <c r="BC1118" s="68" t="str">
        <f t="shared" si="26"/>
        <v/>
      </c>
      <c r="BD1118" s="68" t="str">
        <f t="shared" si="27"/>
        <v/>
      </c>
      <c r="BE1118" s="68" t="str">
        <f t="shared" si="28"/>
        <v/>
      </c>
      <c r="BF1118" s="51"/>
      <c r="BG1118" s="69" t="str">
        <f t="shared" si="29"/>
        <v/>
      </c>
      <c r="BH1118" s="67" t="str">
        <f t="shared" si="30"/>
        <v/>
      </c>
      <c r="BI1118" s="67" t="str">
        <f t="shared" si="31"/>
        <v/>
      </c>
      <c r="BJ1118" s="67" t="str">
        <f t="shared" si="32"/>
        <v/>
      </c>
      <c r="BK1118" s="67" t="str">
        <f t="shared" si="33"/>
        <v/>
      </c>
      <c r="BL1118" s="67" t="str">
        <f t="shared" si="34"/>
        <v/>
      </c>
      <c r="BM1118" s="65" t="str">
        <f t="shared" si="35"/>
        <v/>
      </c>
      <c r="BN1118" s="70"/>
      <c r="BO1118" s="71">
        <f t="shared" ref="BO1118:BO1121" si="7902">IF(A1118 =2014,F1118,"")</f>
        <v>68700</v>
      </c>
      <c r="BP1118" s="51" t="str">
        <f t="shared" ref="BP1118:BP1121" si="7903">IF(A1118 =2015,F1118,"")</f>
        <v/>
      </c>
      <c r="BQ1118" s="51" t="str">
        <f t="shared" ref="BQ1118:BQ1121" si="7904">IF(A1118 =2016,F1118,"")</f>
        <v/>
      </c>
      <c r="BR1118" s="51" t="str">
        <f t="shared" ref="BR1118:BR1121" si="7905">IF(A1118 =2017,F1118,"")</f>
        <v/>
      </c>
      <c r="BS1118" s="69" t="str">
        <f t="shared" si="2920"/>
        <v/>
      </c>
      <c r="BT1118" s="70"/>
      <c r="BU1118" s="65">
        <f t="shared" ref="BU1118:BU1121" si="7906">IF(A1118 =2014,I1118,"")</f>
        <v>2539396</v>
      </c>
      <c r="BV1118" s="68" t="str">
        <f t="shared" ref="BV1118:BV1121" si="7907">IF(A1118 =2015,I1118,"")</f>
        <v/>
      </c>
      <c r="BW1118" s="68" t="str">
        <f t="shared" ref="BW1118:BW1121" si="7908">IF(A1118 =2016,I1118,"")</f>
        <v/>
      </c>
      <c r="BX1118" s="68" t="str">
        <f t="shared" ref="BX1118:BX1121" si="7909">IF(A1118 =2017,I1118,"")</f>
        <v/>
      </c>
      <c r="BY1118" s="67" t="str">
        <f t="shared" si="44"/>
        <v/>
      </c>
      <c r="BZ1118" s="65"/>
      <c r="CA1118" s="65">
        <f t="shared" si="45"/>
        <v>379200</v>
      </c>
      <c r="CB1118" s="67" t="str">
        <f t="shared" si="46"/>
        <v/>
      </c>
      <c r="CC1118" s="67" t="str">
        <f t="shared" si="47"/>
        <v/>
      </c>
      <c r="CD1118" s="67" t="str">
        <f t="shared" si="48"/>
        <v/>
      </c>
      <c r="CE1118" s="67" t="str">
        <f t="shared" si="49"/>
        <v/>
      </c>
      <c r="CF1118" s="65"/>
      <c r="CG1118" s="65">
        <f t="shared" ref="CG1118:CG1121" si="7910">IF(A1118 =2014,Q1118+R1118+S1118+T1118+U1118,"")</f>
        <v>2539396</v>
      </c>
      <c r="CH1118" s="68" t="str">
        <f t="shared" ref="CH1118:CH1121" si="7911">IF(A1118 =2015,Q1118+R1118+S1118+T1118+U1118,"")</f>
        <v/>
      </c>
      <c r="CI1118" s="68" t="str">
        <f t="shared" ref="CI1118:CI1121" si="7912">IF(A1118 =2016,Q1118+R1118+S1118+T1118+U1118,"")</f>
        <v/>
      </c>
      <c r="CJ1118" s="68" t="str">
        <f t="shared" ref="CJ1118:CJ1121" si="7913">IF(A1118 =2017,Q1118+R1118+S1118+T1118+U1118,"")</f>
        <v/>
      </c>
      <c r="CK1118" s="67" t="str">
        <f t="shared" si="54"/>
        <v/>
      </c>
      <c r="CL1118" s="65"/>
      <c r="CM1118" s="65">
        <f t="shared" ref="CM1118:CM1121" si="7914">IF(A1118 =2014,Q1118,"")</f>
        <v>1694133</v>
      </c>
      <c r="CN1118" s="68" t="str">
        <f t="shared" ref="CN1118:CN1121" si="7915">IF(A1118 =2015,Q1118,"")</f>
        <v/>
      </c>
      <c r="CO1118" s="68" t="str">
        <f t="shared" ref="CO1118:CO1121" si="7916">IF(A1118 =2016,Q1118,"")</f>
        <v/>
      </c>
      <c r="CP1118" s="68" t="str">
        <f t="shared" ref="CP1118:CP1121" si="7917">IF(A1118 =2017,Q1118,"")</f>
        <v/>
      </c>
      <c r="CQ1118" s="67" t="str">
        <f t="shared" si="59"/>
        <v/>
      </c>
      <c r="CR1118" s="65"/>
      <c r="CS1118" s="65">
        <f t="shared" ref="CS1118:CS1121" si="7918">IF(A1118 =2014,R1118,"")</f>
        <v>0</v>
      </c>
      <c r="CT1118" s="68" t="str">
        <f t="shared" ref="CT1118:CT1121" si="7919">IF(A1118 =2015,R1118,"")</f>
        <v/>
      </c>
      <c r="CU1118" s="68" t="str">
        <f t="shared" ref="CU1118:CU1121" si="7920">IF(A1118 =2016,R1118,"")</f>
        <v/>
      </c>
      <c r="CV1118" s="68" t="str">
        <f t="shared" ref="CV1118:CV1121" si="7921">IF(A1118 =2017,R1118,"")</f>
        <v/>
      </c>
      <c r="CW1118" s="67" t="str">
        <f t="shared" si="64"/>
        <v/>
      </c>
      <c r="CX1118" s="65"/>
      <c r="CY1118" s="65">
        <f t="shared" ref="CY1118:CY1121" si="7922">IF(A1118 =2014,S1118,"")</f>
        <v>358711</v>
      </c>
      <c r="CZ1118" s="68" t="str">
        <f t="shared" ref="CZ1118:CZ1121" si="7923">IF(A1118 =2015,S1118,"")</f>
        <v/>
      </c>
      <c r="DA1118" s="68" t="str">
        <f t="shared" ref="DA1118:DA1121" si="7924">IF(A1118 =2016,S1118,"")</f>
        <v/>
      </c>
      <c r="DB1118" s="68" t="str">
        <f t="shared" ref="DB1118:DB1121" si="7925">IF(A1118 =2017,S1118,"")</f>
        <v/>
      </c>
      <c r="DC1118" s="67" t="str">
        <f t="shared" si="69"/>
        <v/>
      </c>
      <c r="DD1118" s="65"/>
      <c r="DE1118" s="65">
        <f t="shared" ref="DE1118:DE1121" si="7926">IF(A1118 =2014,T1118,"")</f>
        <v>471878</v>
      </c>
      <c r="DF1118" s="51" t="str">
        <f t="shared" ref="DF1118:DF1121" si="7927">IF(A1118 =2015,T1118,"")</f>
        <v/>
      </c>
      <c r="DG1118" s="51" t="str">
        <f t="shared" ref="DG1118:DG1121" si="7928">IF(A1118 =2016,T1118,"")</f>
        <v/>
      </c>
      <c r="DH1118" s="51" t="str">
        <f t="shared" ref="DH1118:DH1121" si="7929">IF(A1118 =2017,T1118,"")</f>
        <v/>
      </c>
      <c r="DI1118" s="69" t="str">
        <f t="shared" si="74"/>
        <v/>
      </c>
      <c r="DJ1118" s="70"/>
      <c r="DK1118" s="65">
        <f t="shared" ref="DK1118:DK1121" si="7930">IF(A1118 =2014,U1118,"")</f>
        <v>14674</v>
      </c>
      <c r="DL1118" s="51" t="str">
        <f t="shared" ref="DL1118:DL1121" si="7931">IF(A1118 =2015,U1118,"")</f>
        <v/>
      </c>
      <c r="DM1118" s="51" t="str">
        <f t="shared" ref="DM1118:DM1121" si="7932">IF(A1118 =2016,U1118,"")</f>
        <v/>
      </c>
      <c r="DN1118" s="51" t="str">
        <f t="shared" ref="DN1118:DN1121" si="7933">IF(A1118 =2017,U1118,"")</f>
        <v/>
      </c>
      <c r="DO1118" s="69" t="str">
        <f t="shared" si="79"/>
        <v/>
      </c>
      <c r="DP1118" s="51"/>
      <c r="DQ1118" s="51"/>
      <c r="DR1118" s="51"/>
      <c r="DS1118" s="51"/>
      <c r="DT1118" s="51"/>
      <c r="DU1118" s="181"/>
    </row>
    <row r="1119" spans="1:125" ht="15" x14ac:dyDescent="0.25">
      <c r="A1119" s="50">
        <v>2015</v>
      </c>
      <c r="B1119" s="51" t="s">
        <v>1014</v>
      </c>
      <c r="C1119" s="50" t="s">
        <v>1015</v>
      </c>
      <c r="D1119" s="53" t="s">
        <v>431</v>
      </c>
      <c r="E1119" s="50" t="s">
        <v>364</v>
      </c>
      <c r="F1119" s="220">
        <v>329218</v>
      </c>
      <c r="G1119" s="220" t="s">
        <v>364</v>
      </c>
      <c r="H1119" s="220">
        <v>757666</v>
      </c>
      <c r="I1119" s="61">
        <v>2574474</v>
      </c>
      <c r="J1119" s="50"/>
      <c r="K1119" s="50" t="s">
        <v>2032</v>
      </c>
      <c r="L1119" s="58" t="s">
        <v>2032</v>
      </c>
      <c r="M1119" s="58" t="s">
        <v>2032</v>
      </c>
      <c r="N1119" s="58" t="s">
        <v>2032</v>
      </c>
      <c r="O1119" s="58" t="s">
        <v>2032</v>
      </c>
      <c r="P1119" s="59"/>
      <c r="Q1119" s="60">
        <v>1731546</v>
      </c>
      <c r="R1119" s="60">
        <v>0</v>
      </c>
      <c r="S1119" s="60">
        <v>427885</v>
      </c>
      <c r="T1119" s="60">
        <v>415044</v>
      </c>
      <c r="U1119" s="60">
        <v>15063</v>
      </c>
      <c r="V1119" s="79"/>
      <c r="W1119" s="90">
        <f t="shared" si="6033"/>
        <v>2589538</v>
      </c>
      <c r="X1119" s="101">
        <v>892487</v>
      </c>
      <c r="Y1119" s="50" t="s">
        <v>167</v>
      </c>
      <c r="Z1119" s="50" t="s">
        <v>431</v>
      </c>
      <c r="AA1119" s="51" t="str">
        <f t="shared" si="7896"/>
        <v/>
      </c>
      <c r="AB1119" s="68" t="str">
        <f t="shared" si="7897"/>
        <v/>
      </c>
      <c r="AC1119" s="68" t="str">
        <f t="shared" si="7898"/>
        <v/>
      </c>
      <c r="AD1119" s="68" t="str">
        <f t="shared" si="7899"/>
        <v/>
      </c>
      <c r="AE1119" s="68" t="str">
        <f t="shared" si="7900"/>
        <v/>
      </c>
      <c r="AF1119" s="68" t="str">
        <f t="shared" si="7901"/>
        <v/>
      </c>
      <c r="AG1119" s="67" t="str">
        <f t="shared" si="7"/>
        <v/>
      </c>
      <c r="AH1119" s="51"/>
      <c r="AI1119" s="51" t="str">
        <f t="shared" si="8"/>
        <v/>
      </c>
      <c r="AJ1119" s="68" t="str">
        <f t="shared" si="9"/>
        <v/>
      </c>
      <c r="AK1119" s="68" t="str">
        <f t="shared" si="10"/>
        <v/>
      </c>
      <c r="AL1119" s="68" t="str">
        <f t="shared" si="11"/>
        <v/>
      </c>
      <c r="AM1119" s="68" t="str">
        <f t="shared" si="12"/>
        <v/>
      </c>
      <c r="AN1119" s="68" t="str">
        <f t="shared" si="13"/>
        <v/>
      </c>
      <c r="AO1119" s="67" t="str">
        <f t="shared" si="14"/>
        <v/>
      </c>
      <c r="AP1119" s="51"/>
      <c r="AQ1119" s="51" t="str">
        <f t="shared" si="15"/>
        <v/>
      </c>
      <c r="AR1119" s="68" t="str">
        <f t="shared" si="16"/>
        <v/>
      </c>
      <c r="AS1119" s="68" t="str">
        <f t="shared" si="17"/>
        <v/>
      </c>
      <c r="AT1119" s="68" t="str">
        <f t="shared" si="18"/>
        <v/>
      </c>
      <c r="AU1119" s="68" t="str">
        <f t="shared" si="19"/>
        <v/>
      </c>
      <c r="AV1119" s="68" t="str">
        <f t="shared" si="20"/>
        <v/>
      </c>
      <c r="AW1119" s="67" t="str">
        <f t="shared" si="21"/>
        <v/>
      </c>
      <c r="AX1119" s="51"/>
      <c r="AY1119" s="51" t="str">
        <f t="shared" si="22"/>
        <v/>
      </c>
      <c r="AZ1119" s="68" t="str">
        <f t="shared" si="23"/>
        <v/>
      </c>
      <c r="BA1119" s="68" t="str">
        <f t="shared" si="24"/>
        <v/>
      </c>
      <c r="BB1119" s="68" t="str">
        <f t="shared" si="25"/>
        <v/>
      </c>
      <c r="BC1119" s="68" t="str">
        <f t="shared" si="26"/>
        <v/>
      </c>
      <c r="BD1119" s="68" t="str">
        <f t="shared" si="27"/>
        <v/>
      </c>
      <c r="BE1119" s="68" t="str">
        <f t="shared" si="28"/>
        <v/>
      </c>
      <c r="BF1119" s="51"/>
      <c r="BG1119" s="69" t="str">
        <f t="shared" si="29"/>
        <v/>
      </c>
      <c r="BH1119" s="67" t="str">
        <f t="shared" si="30"/>
        <v/>
      </c>
      <c r="BI1119" s="67" t="str">
        <f t="shared" si="31"/>
        <v/>
      </c>
      <c r="BJ1119" s="67" t="str">
        <f t="shared" si="32"/>
        <v/>
      </c>
      <c r="BK1119" s="67" t="str">
        <f t="shared" si="33"/>
        <v/>
      </c>
      <c r="BL1119" s="67" t="str">
        <f t="shared" si="34"/>
        <v/>
      </c>
      <c r="BM1119" s="65" t="str">
        <f t="shared" si="35"/>
        <v/>
      </c>
      <c r="BN1119" s="51"/>
      <c r="BO1119" s="51" t="str">
        <f t="shared" si="7902"/>
        <v/>
      </c>
      <c r="BP1119" s="71">
        <f t="shared" si="7903"/>
        <v>329218</v>
      </c>
      <c r="BQ1119" s="51" t="str">
        <f t="shared" si="7904"/>
        <v/>
      </c>
      <c r="BR1119" s="51" t="str">
        <f t="shared" si="7905"/>
        <v/>
      </c>
      <c r="BS1119" s="69" t="str">
        <f t="shared" si="2920"/>
        <v/>
      </c>
      <c r="BT1119" s="51"/>
      <c r="BU1119" s="68" t="str">
        <f t="shared" si="7906"/>
        <v/>
      </c>
      <c r="BV1119" s="65">
        <f t="shared" si="7907"/>
        <v>2574474</v>
      </c>
      <c r="BW1119" s="68" t="str">
        <f t="shared" si="7908"/>
        <v/>
      </c>
      <c r="BX1119" s="68" t="str">
        <f t="shared" si="7909"/>
        <v/>
      </c>
      <c r="BY1119" s="67" t="str">
        <f t="shared" si="44"/>
        <v/>
      </c>
      <c r="BZ1119" s="68"/>
      <c r="CA1119" s="65" t="str">
        <f t="shared" si="45"/>
        <v/>
      </c>
      <c r="CB1119" s="67">
        <f t="shared" si="46"/>
        <v>892487</v>
      </c>
      <c r="CC1119" s="67" t="str">
        <f t="shared" si="47"/>
        <v/>
      </c>
      <c r="CD1119" s="67" t="str">
        <f t="shared" si="48"/>
        <v/>
      </c>
      <c r="CE1119" s="67" t="str">
        <f t="shared" si="49"/>
        <v/>
      </c>
      <c r="CF1119" s="68"/>
      <c r="CG1119" s="68" t="str">
        <f t="shared" si="7910"/>
        <v/>
      </c>
      <c r="CH1119" s="65">
        <f t="shared" si="7911"/>
        <v>2589538</v>
      </c>
      <c r="CI1119" s="68" t="str">
        <f t="shared" si="7912"/>
        <v/>
      </c>
      <c r="CJ1119" s="68" t="str">
        <f t="shared" si="7913"/>
        <v/>
      </c>
      <c r="CK1119" s="67" t="str">
        <f t="shared" si="54"/>
        <v/>
      </c>
      <c r="CL1119" s="68"/>
      <c r="CM1119" s="68" t="str">
        <f t="shared" si="7914"/>
        <v/>
      </c>
      <c r="CN1119" s="65">
        <f t="shared" si="7915"/>
        <v>1731546</v>
      </c>
      <c r="CO1119" s="68" t="str">
        <f t="shared" si="7916"/>
        <v/>
      </c>
      <c r="CP1119" s="68" t="str">
        <f t="shared" si="7917"/>
        <v/>
      </c>
      <c r="CQ1119" s="67" t="str">
        <f t="shared" si="59"/>
        <v/>
      </c>
      <c r="CR1119" s="68"/>
      <c r="CS1119" s="68" t="str">
        <f t="shared" si="7918"/>
        <v/>
      </c>
      <c r="CT1119" s="65">
        <f t="shared" si="7919"/>
        <v>0</v>
      </c>
      <c r="CU1119" s="68" t="str">
        <f t="shared" si="7920"/>
        <v/>
      </c>
      <c r="CV1119" s="68" t="str">
        <f t="shared" si="7921"/>
        <v/>
      </c>
      <c r="CW1119" s="67" t="str">
        <f t="shared" si="64"/>
        <v/>
      </c>
      <c r="CX1119" s="68"/>
      <c r="CY1119" s="68" t="str">
        <f t="shared" si="7922"/>
        <v/>
      </c>
      <c r="CZ1119" s="65">
        <f t="shared" si="7923"/>
        <v>427885</v>
      </c>
      <c r="DA1119" s="68" t="str">
        <f t="shared" si="7924"/>
        <v/>
      </c>
      <c r="DB1119" s="68" t="str">
        <f t="shared" si="7925"/>
        <v/>
      </c>
      <c r="DC1119" s="67" t="str">
        <f t="shared" si="69"/>
        <v/>
      </c>
      <c r="DD1119" s="68"/>
      <c r="DE1119" s="68" t="str">
        <f t="shared" si="7926"/>
        <v/>
      </c>
      <c r="DF1119" s="65">
        <f t="shared" si="7927"/>
        <v>415044</v>
      </c>
      <c r="DG1119" s="51" t="str">
        <f t="shared" si="7928"/>
        <v/>
      </c>
      <c r="DH1119" s="51" t="str">
        <f t="shared" si="7929"/>
        <v/>
      </c>
      <c r="DI1119" s="69" t="str">
        <f t="shared" si="74"/>
        <v/>
      </c>
      <c r="DJ1119" s="51"/>
      <c r="DK1119" s="51" t="str">
        <f t="shared" si="7930"/>
        <v/>
      </c>
      <c r="DL1119" s="65">
        <f t="shared" si="7931"/>
        <v>15063</v>
      </c>
      <c r="DM1119" s="51" t="str">
        <f t="shared" si="7932"/>
        <v/>
      </c>
      <c r="DN1119" s="51" t="str">
        <f t="shared" si="7933"/>
        <v/>
      </c>
      <c r="DO1119" s="69" t="str">
        <f t="shared" si="79"/>
        <v/>
      </c>
      <c r="DP1119" s="51"/>
      <c r="DQ1119" s="51"/>
      <c r="DR1119" s="51"/>
      <c r="DS1119" s="51"/>
      <c r="DT1119" s="51"/>
      <c r="DU1119" s="181"/>
    </row>
    <row r="1120" spans="1:125" ht="15" x14ac:dyDescent="0.25">
      <c r="A1120" s="50">
        <v>2016</v>
      </c>
      <c r="B1120" s="51" t="s">
        <v>1014</v>
      </c>
      <c r="C1120" s="50" t="s">
        <v>1015</v>
      </c>
      <c r="D1120" s="53" t="s">
        <v>431</v>
      </c>
      <c r="E1120" s="50" t="s">
        <v>364</v>
      </c>
      <c r="F1120" s="220">
        <v>308046</v>
      </c>
      <c r="G1120" s="220" t="s">
        <v>364</v>
      </c>
      <c r="H1120" s="220">
        <v>655623</v>
      </c>
      <c r="I1120" s="61">
        <v>2662445</v>
      </c>
      <c r="J1120" s="50"/>
      <c r="K1120" s="50" t="s">
        <v>2032</v>
      </c>
      <c r="L1120" s="58" t="s">
        <v>2032</v>
      </c>
      <c r="M1120" s="58" t="s">
        <v>2032</v>
      </c>
      <c r="N1120" s="58" t="s">
        <v>2032</v>
      </c>
      <c r="O1120" s="58" t="s">
        <v>2032</v>
      </c>
      <c r="P1120" s="59"/>
      <c r="Q1120" s="60">
        <v>1841426</v>
      </c>
      <c r="R1120" s="60">
        <v>0</v>
      </c>
      <c r="S1120" s="60">
        <v>410637</v>
      </c>
      <c r="T1120" s="60">
        <v>393918</v>
      </c>
      <c r="U1120" s="60">
        <v>16464</v>
      </c>
      <c r="V1120" s="79"/>
      <c r="W1120" s="90">
        <f t="shared" si="6033"/>
        <v>2662445</v>
      </c>
      <c r="X1120" s="101">
        <v>340123</v>
      </c>
      <c r="Y1120" s="50" t="s">
        <v>167</v>
      </c>
      <c r="Z1120" s="50" t="s">
        <v>431</v>
      </c>
      <c r="AA1120" s="51" t="str">
        <f t="shared" si="7896"/>
        <v/>
      </c>
      <c r="AB1120" s="68" t="str">
        <f t="shared" si="7897"/>
        <v/>
      </c>
      <c r="AC1120" s="68" t="str">
        <f t="shared" si="7898"/>
        <v/>
      </c>
      <c r="AD1120" s="68" t="str">
        <f t="shared" si="7899"/>
        <v/>
      </c>
      <c r="AE1120" s="68" t="str">
        <f t="shared" si="7900"/>
        <v/>
      </c>
      <c r="AF1120" s="68" t="str">
        <f t="shared" si="7901"/>
        <v/>
      </c>
      <c r="AG1120" s="67" t="str">
        <f t="shared" si="7"/>
        <v/>
      </c>
      <c r="AH1120" s="51"/>
      <c r="AI1120" s="51" t="str">
        <f t="shared" si="8"/>
        <v/>
      </c>
      <c r="AJ1120" s="68" t="str">
        <f t="shared" si="9"/>
        <v/>
      </c>
      <c r="AK1120" s="68" t="str">
        <f t="shared" si="10"/>
        <v/>
      </c>
      <c r="AL1120" s="68" t="str">
        <f t="shared" si="11"/>
        <v/>
      </c>
      <c r="AM1120" s="68" t="str">
        <f t="shared" si="12"/>
        <v/>
      </c>
      <c r="AN1120" s="68" t="str">
        <f t="shared" si="13"/>
        <v/>
      </c>
      <c r="AO1120" s="67" t="str">
        <f t="shared" si="14"/>
        <v/>
      </c>
      <c r="AP1120" s="51"/>
      <c r="AQ1120" s="51" t="str">
        <f t="shared" si="15"/>
        <v/>
      </c>
      <c r="AR1120" s="68" t="str">
        <f t="shared" si="16"/>
        <v/>
      </c>
      <c r="AS1120" s="68" t="str">
        <f t="shared" si="17"/>
        <v/>
      </c>
      <c r="AT1120" s="68" t="str">
        <f t="shared" si="18"/>
        <v/>
      </c>
      <c r="AU1120" s="68" t="str">
        <f t="shared" si="19"/>
        <v/>
      </c>
      <c r="AV1120" s="68" t="str">
        <f t="shared" si="20"/>
        <v/>
      </c>
      <c r="AW1120" s="67" t="str">
        <f t="shared" si="21"/>
        <v/>
      </c>
      <c r="AX1120" s="51"/>
      <c r="AY1120" s="51" t="str">
        <f t="shared" si="22"/>
        <v/>
      </c>
      <c r="AZ1120" s="68" t="str">
        <f t="shared" si="23"/>
        <v/>
      </c>
      <c r="BA1120" s="68" t="str">
        <f t="shared" si="24"/>
        <v/>
      </c>
      <c r="BB1120" s="68" t="str">
        <f t="shared" si="25"/>
        <v/>
      </c>
      <c r="BC1120" s="68" t="str">
        <f t="shared" si="26"/>
        <v/>
      </c>
      <c r="BD1120" s="68" t="str">
        <f t="shared" si="27"/>
        <v/>
      </c>
      <c r="BE1120" s="68" t="str">
        <f t="shared" si="28"/>
        <v/>
      </c>
      <c r="BF1120" s="51"/>
      <c r="BG1120" s="69" t="str">
        <f t="shared" si="29"/>
        <v/>
      </c>
      <c r="BH1120" s="67" t="str">
        <f t="shared" si="30"/>
        <v/>
      </c>
      <c r="BI1120" s="67" t="str">
        <f t="shared" si="31"/>
        <v/>
      </c>
      <c r="BJ1120" s="67" t="str">
        <f t="shared" si="32"/>
        <v/>
      </c>
      <c r="BK1120" s="67" t="str">
        <f t="shared" si="33"/>
        <v/>
      </c>
      <c r="BL1120" s="67" t="str">
        <f t="shared" si="34"/>
        <v/>
      </c>
      <c r="BM1120" s="65" t="str">
        <f t="shared" si="35"/>
        <v/>
      </c>
      <c r="BN1120" s="51"/>
      <c r="BO1120" s="51" t="str">
        <f t="shared" si="7902"/>
        <v/>
      </c>
      <c r="BP1120" s="51" t="str">
        <f t="shared" si="7903"/>
        <v/>
      </c>
      <c r="BQ1120" s="71">
        <f t="shared" si="7904"/>
        <v>308046</v>
      </c>
      <c r="BR1120" s="51" t="str">
        <f t="shared" si="7905"/>
        <v/>
      </c>
      <c r="BS1120" s="69" t="str">
        <f t="shared" si="2920"/>
        <v/>
      </c>
      <c r="BT1120" s="51"/>
      <c r="BU1120" s="68" t="str">
        <f t="shared" si="7906"/>
        <v/>
      </c>
      <c r="BV1120" s="68" t="str">
        <f t="shared" si="7907"/>
        <v/>
      </c>
      <c r="BW1120" s="65">
        <f t="shared" si="7908"/>
        <v>2662445</v>
      </c>
      <c r="BX1120" s="68" t="str">
        <f t="shared" si="7909"/>
        <v/>
      </c>
      <c r="BY1120" s="67" t="str">
        <f t="shared" si="44"/>
        <v/>
      </c>
      <c r="BZ1120" s="68"/>
      <c r="CA1120" s="65" t="str">
        <f t="shared" si="45"/>
        <v/>
      </c>
      <c r="CB1120" s="67" t="str">
        <f t="shared" si="46"/>
        <v/>
      </c>
      <c r="CC1120" s="67">
        <f t="shared" si="47"/>
        <v>340123</v>
      </c>
      <c r="CD1120" s="67" t="str">
        <f t="shared" si="48"/>
        <v/>
      </c>
      <c r="CE1120" s="67" t="str">
        <f t="shared" si="49"/>
        <v/>
      </c>
      <c r="CF1120" s="68"/>
      <c r="CG1120" s="68" t="str">
        <f t="shared" si="7910"/>
        <v/>
      </c>
      <c r="CH1120" s="68" t="str">
        <f t="shared" si="7911"/>
        <v/>
      </c>
      <c r="CI1120" s="65">
        <f t="shared" si="7912"/>
        <v>2662445</v>
      </c>
      <c r="CJ1120" s="68" t="str">
        <f t="shared" si="7913"/>
        <v/>
      </c>
      <c r="CK1120" s="67" t="str">
        <f t="shared" si="54"/>
        <v/>
      </c>
      <c r="CL1120" s="68"/>
      <c r="CM1120" s="68" t="str">
        <f t="shared" si="7914"/>
        <v/>
      </c>
      <c r="CN1120" s="68" t="str">
        <f t="shared" si="7915"/>
        <v/>
      </c>
      <c r="CO1120" s="65">
        <f t="shared" si="7916"/>
        <v>1841426</v>
      </c>
      <c r="CP1120" s="68" t="str">
        <f t="shared" si="7917"/>
        <v/>
      </c>
      <c r="CQ1120" s="67" t="str">
        <f t="shared" si="59"/>
        <v/>
      </c>
      <c r="CR1120" s="68"/>
      <c r="CS1120" s="68" t="str">
        <f t="shared" si="7918"/>
        <v/>
      </c>
      <c r="CT1120" s="68" t="str">
        <f t="shared" si="7919"/>
        <v/>
      </c>
      <c r="CU1120" s="65">
        <f t="shared" si="7920"/>
        <v>0</v>
      </c>
      <c r="CV1120" s="68" t="str">
        <f t="shared" si="7921"/>
        <v/>
      </c>
      <c r="CW1120" s="67" t="str">
        <f t="shared" si="64"/>
        <v/>
      </c>
      <c r="CX1120" s="68"/>
      <c r="CY1120" s="68" t="str">
        <f t="shared" si="7922"/>
        <v/>
      </c>
      <c r="CZ1120" s="68" t="str">
        <f t="shared" si="7923"/>
        <v/>
      </c>
      <c r="DA1120" s="65">
        <f t="shared" si="7924"/>
        <v>410637</v>
      </c>
      <c r="DB1120" s="68" t="str">
        <f t="shared" si="7925"/>
        <v/>
      </c>
      <c r="DC1120" s="67" t="str">
        <f t="shared" si="69"/>
        <v/>
      </c>
      <c r="DD1120" s="68"/>
      <c r="DE1120" s="68" t="str">
        <f t="shared" si="7926"/>
        <v/>
      </c>
      <c r="DF1120" s="51" t="str">
        <f t="shared" si="7927"/>
        <v/>
      </c>
      <c r="DG1120" s="65">
        <f t="shared" si="7928"/>
        <v>393918</v>
      </c>
      <c r="DH1120" s="51" t="str">
        <f t="shared" si="7929"/>
        <v/>
      </c>
      <c r="DI1120" s="69" t="str">
        <f t="shared" si="74"/>
        <v/>
      </c>
      <c r="DJ1120" s="51"/>
      <c r="DK1120" s="51" t="str">
        <f t="shared" si="7930"/>
        <v/>
      </c>
      <c r="DL1120" s="51" t="str">
        <f t="shared" si="7931"/>
        <v/>
      </c>
      <c r="DM1120" s="65">
        <f t="shared" si="7932"/>
        <v>16464</v>
      </c>
      <c r="DN1120" s="51" t="str">
        <f t="shared" si="7933"/>
        <v/>
      </c>
      <c r="DO1120" s="69" t="str">
        <f t="shared" si="79"/>
        <v/>
      </c>
      <c r="DP1120" s="51"/>
      <c r="DQ1120" s="51"/>
      <c r="DR1120" s="51"/>
      <c r="DS1120" s="51"/>
      <c r="DT1120" s="51"/>
      <c r="DU1120" s="181"/>
    </row>
    <row r="1121" spans="1:125" ht="15" x14ac:dyDescent="0.25">
      <c r="A1121" s="50">
        <v>2017</v>
      </c>
      <c r="B1121" s="51" t="s">
        <v>1014</v>
      </c>
      <c r="C1121" s="50" t="s">
        <v>1015</v>
      </c>
      <c r="D1121" s="53" t="s">
        <v>431</v>
      </c>
      <c r="E1121" s="50" t="s">
        <v>364</v>
      </c>
      <c r="F1121" s="220">
        <v>280163</v>
      </c>
      <c r="G1121" s="220" t="s">
        <v>364</v>
      </c>
      <c r="H1121" s="220">
        <v>644084</v>
      </c>
      <c r="I1121" s="61">
        <v>2876325</v>
      </c>
      <c r="J1121" s="50"/>
      <c r="K1121" s="50" t="s">
        <v>2032</v>
      </c>
      <c r="L1121" s="58" t="s">
        <v>2032</v>
      </c>
      <c r="M1121" s="58" t="s">
        <v>2032</v>
      </c>
      <c r="N1121" s="58" t="s">
        <v>2032</v>
      </c>
      <c r="O1121" s="58" t="s">
        <v>2032</v>
      </c>
      <c r="P1121" s="59"/>
      <c r="Q1121" s="60">
        <v>2079963</v>
      </c>
      <c r="R1121" s="60">
        <v>0</v>
      </c>
      <c r="S1121" s="60">
        <v>405199</v>
      </c>
      <c r="T1121" s="60">
        <v>375378</v>
      </c>
      <c r="U1121" s="60">
        <v>15785</v>
      </c>
      <c r="V1121" s="79"/>
      <c r="W1121" s="90">
        <f t="shared" si="6033"/>
        <v>2876325</v>
      </c>
      <c r="X1121" s="101">
        <v>709019</v>
      </c>
      <c r="Y1121" s="50" t="s">
        <v>167</v>
      </c>
      <c r="Z1121" s="50" t="s">
        <v>431</v>
      </c>
      <c r="AA1121" s="51" t="str">
        <f t="shared" si="7896"/>
        <v/>
      </c>
      <c r="AB1121" s="68" t="str">
        <f t="shared" si="7897"/>
        <v/>
      </c>
      <c r="AC1121" s="68" t="str">
        <f t="shared" si="7898"/>
        <v/>
      </c>
      <c r="AD1121" s="68" t="str">
        <f t="shared" si="7899"/>
        <v/>
      </c>
      <c r="AE1121" s="68" t="str">
        <f t="shared" si="7900"/>
        <v/>
      </c>
      <c r="AF1121" s="68" t="str">
        <f t="shared" si="7901"/>
        <v/>
      </c>
      <c r="AG1121" s="67" t="str">
        <f t="shared" si="7"/>
        <v/>
      </c>
      <c r="AH1121" s="51"/>
      <c r="AI1121" s="51" t="str">
        <f t="shared" si="8"/>
        <v/>
      </c>
      <c r="AJ1121" s="68" t="str">
        <f t="shared" si="9"/>
        <v/>
      </c>
      <c r="AK1121" s="68" t="str">
        <f t="shared" si="10"/>
        <v/>
      </c>
      <c r="AL1121" s="68" t="str">
        <f t="shared" si="11"/>
        <v/>
      </c>
      <c r="AM1121" s="68" t="str">
        <f t="shared" si="12"/>
        <v/>
      </c>
      <c r="AN1121" s="68" t="str">
        <f t="shared" si="13"/>
        <v/>
      </c>
      <c r="AO1121" s="67" t="str">
        <f t="shared" si="14"/>
        <v/>
      </c>
      <c r="AP1121" s="51"/>
      <c r="AQ1121" s="51" t="str">
        <f t="shared" si="15"/>
        <v/>
      </c>
      <c r="AR1121" s="68" t="str">
        <f t="shared" si="16"/>
        <v/>
      </c>
      <c r="AS1121" s="68" t="str">
        <f t="shared" si="17"/>
        <v/>
      </c>
      <c r="AT1121" s="68" t="str">
        <f t="shared" si="18"/>
        <v/>
      </c>
      <c r="AU1121" s="68" t="str">
        <f t="shared" si="19"/>
        <v/>
      </c>
      <c r="AV1121" s="68" t="str">
        <f t="shared" si="20"/>
        <v/>
      </c>
      <c r="AW1121" s="67" t="str">
        <f t="shared" si="21"/>
        <v/>
      </c>
      <c r="AX1121" s="51"/>
      <c r="AY1121" s="51" t="str">
        <f t="shared" si="22"/>
        <v/>
      </c>
      <c r="AZ1121" s="68" t="str">
        <f t="shared" si="23"/>
        <v/>
      </c>
      <c r="BA1121" s="68" t="str">
        <f t="shared" si="24"/>
        <v/>
      </c>
      <c r="BB1121" s="68" t="str">
        <f t="shared" si="25"/>
        <v/>
      </c>
      <c r="BC1121" s="68" t="str">
        <f t="shared" si="26"/>
        <v/>
      </c>
      <c r="BD1121" s="68" t="str">
        <f t="shared" si="27"/>
        <v/>
      </c>
      <c r="BE1121" s="68" t="str">
        <f t="shared" si="28"/>
        <v/>
      </c>
      <c r="BF1121" s="51"/>
      <c r="BG1121" s="69" t="str">
        <f t="shared" si="29"/>
        <v/>
      </c>
      <c r="BH1121" s="67" t="str">
        <f t="shared" si="30"/>
        <v/>
      </c>
      <c r="BI1121" s="67" t="str">
        <f t="shared" si="31"/>
        <v/>
      </c>
      <c r="BJ1121" s="67" t="str">
        <f t="shared" si="32"/>
        <v/>
      </c>
      <c r="BK1121" s="67" t="str">
        <f t="shared" si="33"/>
        <v/>
      </c>
      <c r="BL1121" s="67" t="str">
        <f t="shared" si="34"/>
        <v/>
      </c>
      <c r="BM1121" s="65" t="str">
        <f t="shared" si="35"/>
        <v/>
      </c>
      <c r="BN1121" s="51"/>
      <c r="BO1121" s="51" t="str">
        <f t="shared" si="7902"/>
        <v/>
      </c>
      <c r="BP1121" s="51" t="str">
        <f t="shared" si="7903"/>
        <v/>
      </c>
      <c r="BQ1121" s="51" t="str">
        <f t="shared" si="7904"/>
        <v/>
      </c>
      <c r="BR1121" s="71">
        <f t="shared" si="7905"/>
        <v>280163</v>
      </c>
      <c r="BS1121" s="69" t="str">
        <f t="shared" si="2920"/>
        <v/>
      </c>
      <c r="BT1121" s="51"/>
      <c r="BU1121" s="68" t="str">
        <f t="shared" si="7906"/>
        <v/>
      </c>
      <c r="BV1121" s="68" t="str">
        <f t="shared" si="7907"/>
        <v/>
      </c>
      <c r="BW1121" s="68" t="str">
        <f t="shared" si="7908"/>
        <v/>
      </c>
      <c r="BX1121" s="65">
        <f t="shared" si="7909"/>
        <v>2876325</v>
      </c>
      <c r="BY1121" s="67" t="str">
        <f t="shared" si="44"/>
        <v/>
      </c>
      <c r="BZ1121" s="68"/>
      <c r="CA1121" s="65" t="str">
        <f t="shared" si="45"/>
        <v/>
      </c>
      <c r="CB1121" s="67" t="str">
        <f t="shared" si="46"/>
        <v/>
      </c>
      <c r="CC1121" s="67" t="str">
        <f t="shared" si="47"/>
        <v/>
      </c>
      <c r="CD1121" s="67">
        <f t="shared" si="48"/>
        <v>709019</v>
      </c>
      <c r="CE1121" s="67" t="str">
        <f t="shared" si="49"/>
        <v/>
      </c>
      <c r="CF1121" s="68"/>
      <c r="CG1121" s="68" t="str">
        <f t="shared" si="7910"/>
        <v/>
      </c>
      <c r="CH1121" s="68" t="str">
        <f t="shared" si="7911"/>
        <v/>
      </c>
      <c r="CI1121" s="68" t="str">
        <f t="shared" si="7912"/>
        <v/>
      </c>
      <c r="CJ1121" s="65">
        <f t="shared" si="7913"/>
        <v>2876325</v>
      </c>
      <c r="CK1121" s="67" t="str">
        <f t="shared" si="54"/>
        <v/>
      </c>
      <c r="CL1121" s="68"/>
      <c r="CM1121" s="68" t="str">
        <f t="shared" si="7914"/>
        <v/>
      </c>
      <c r="CN1121" s="68" t="str">
        <f t="shared" si="7915"/>
        <v/>
      </c>
      <c r="CO1121" s="68" t="str">
        <f t="shared" si="7916"/>
        <v/>
      </c>
      <c r="CP1121" s="65">
        <f t="shared" si="7917"/>
        <v>2079963</v>
      </c>
      <c r="CQ1121" s="67" t="str">
        <f t="shared" si="59"/>
        <v/>
      </c>
      <c r="CR1121" s="68"/>
      <c r="CS1121" s="68" t="str">
        <f t="shared" si="7918"/>
        <v/>
      </c>
      <c r="CT1121" s="68" t="str">
        <f t="shared" si="7919"/>
        <v/>
      </c>
      <c r="CU1121" s="68" t="str">
        <f t="shared" si="7920"/>
        <v/>
      </c>
      <c r="CV1121" s="65">
        <f t="shared" si="7921"/>
        <v>0</v>
      </c>
      <c r="CW1121" s="67" t="str">
        <f t="shared" si="64"/>
        <v/>
      </c>
      <c r="CX1121" s="68"/>
      <c r="CY1121" s="68" t="str">
        <f t="shared" si="7922"/>
        <v/>
      </c>
      <c r="CZ1121" s="68" t="str">
        <f t="shared" si="7923"/>
        <v/>
      </c>
      <c r="DA1121" s="68" t="str">
        <f t="shared" si="7924"/>
        <v/>
      </c>
      <c r="DB1121" s="65">
        <f t="shared" si="7925"/>
        <v>405199</v>
      </c>
      <c r="DC1121" s="67" t="str">
        <f t="shared" si="69"/>
        <v/>
      </c>
      <c r="DD1121" s="68"/>
      <c r="DE1121" s="68" t="str">
        <f t="shared" si="7926"/>
        <v/>
      </c>
      <c r="DF1121" s="51" t="str">
        <f t="shared" si="7927"/>
        <v/>
      </c>
      <c r="DG1121" s="51" t="str">
        <f t="shared" si="7928"/>
        <v/>
      </c>
      <c r="DH1121" s="65">
        <f t="shared" si="7929"/>
        <v>375378</v>
      </c>
      <c r="DI1121" s="69" t="str">
        <f t="shared" si="74"/>
        <v/>
      </c>
      <c r="DJ1121" s="51"/>
      <c r="DK1121" s="51" t="str">
        <f t="shared" si="7930"/>
        <v/>
      </c>
      <c r="DL1121" s="51" t="str">
        <f t="shared" si="7931"/>
        <v/>
      </c>
      <c r="DM1121" s="51" t="str">
        <f t="shared" si="7932"/>
        <v/>
      </c>
      <c r="DN1121" s="65">
        <f t="shared" si="7933"/>
        <v>15785</v>
      </c>
      <c r="DO1121" s="69" t="str">
        <f t="shared" si="79"/>
        <v/>
      </c>
      <c r="DP1121" s="51"/>
      <c r="DQ1121" s="51"/>
      <c r="DR1121" s="51"/>
      <c r="DS1121" s="51"/>
      <c r="DT1121" s="51"/>
      <c r="DU1121" s="181"/>
    </row>
    <row r="1122" spans="1:125" ht="15" x14ac:dyDescent="0.25">
      <c r="A1122" s="50">
        <v>2018</v>
      </c>
      <c r="B1122" s="51" t="s">
        <v>1014</v>
      </c>
      <c r="C1122" s="50" t="s">
        <v>1015</v>
      </c>
      <c r="D1122" s="170" t="s">
        <v>431</v>
      </c>
      <c r="E1122" s="50" t="s">
        <v>364</v>
      </c>
      <c r="F1122" s="89">
        <v>283007</v>
      </c>
      <c r="G1122" s="89">
        <v>0</v>
      </c>
      <c r="H1122" s="89">
        <v>718199</v>
      </c>
      <c r="I1122" s="90">
        <v>3089083</v>
      </c>
      <c r="J1122" s="50"/>
      <c r="K1122" s="50" t="s">
        <v>2032</v>
      </c>
      <c r="L1122" s="58"/>
      <c r="M1122" s="58"/>
      <c r="N1122" s="58"/>
      <c r="O1122" s="58"/>
      <c r="P1122" s="91"/>
      <c r="Q1122" s="92">
        <v>1976891</v>
      </c>
      <c r="R1122" s="92">
        <v>76696</v>
      </c>
      <c r="S1122" s="92">
        <v>395251</v>
      </c>
      <c r="T1122" s="92">
        <v>640245</v>
      </c>
      <c r="U1122" s="92">
        <v>0</v>
      </c>
      <c r="V1122" s="94"/>
      <c r="W1122" s="90">
        <f t="shared" si="6033"/>
        <v>3089083</v>
      </c>
      <c r="X1122" s="90">
        <v>2598513</v>
      </c>
      <c r="Y1122" s="56" t="s">
        <v>167</v>
      </c>
      <c r="Z1122" s="50"/>
      <c r="AA1122" s="51"/>
      <c r="AB1122" s="68"/>
      <c r="AC1122" s="68"/>
      <c r="AD1122" s="68"/>
      <c r="AE1122" s="68"/>
      <c r="AF1122" s="68"/>
      <c r="AG1122" s="67" t="str">
        <f t="shared" si="7"/>
        <v/>
      </c>
      <c r="AH1122" s="51"/>
      <c r="AI1122" s="51" t="str">
        <f t="shared" si="8"/>
        <v/>
      </c>
      <c r="AJ1122" s="68" t="str">
        <f t="shared" si="9"/>
        <v/>
      </c>
      <c r="AK1122" s="68" t="str">
        <f t="shared" si="10"/>
        <v/>
      </c>
      <c r="AL1122" s="68" t="str">
        <f t="shared" si="11"/>
        <v/>
      </c>
      <c r="AM1122" s="68" t="str">
        <f t="shared" si="12"/>
        <v/>
      </c>
      <c r="AN1122" s="68" t="str">
        <f t="shared" si="13"/>
        <v/>
      </c>
      <c r="AO1122" s="67" t="str">
        <f t="shared" si="14"/>
        <v/>
      </c>
      <c r="AP1122" s="51"/>
      <c r="AQ1122" s="51" t="str">
        <f t="shared" si="15"/>
        <v/>
      </c>
      <c r="AR1122" s="68" t="str">
        <f t="shared" si="16"/>
        <v/>
      </c>
      <c r="AS1122" s="68" t="str">
        <f t="shared" si="17"/>
        <v/>
      </c>
      <c r="AT1122" s="68" t="str">
        <f t="shared" si="18"/>
        <v/>
      </c>
      <c r="AU1122" s="68" t="str">
        <f t="shared" si="19"/>
        <v/>
      </c>
      <c r="AV1122" s="68" t="str">
        <f t="shared" si="20"/>
        <v/>
      </c>
      <c r="AW1122" s="67" t="str">
        <f t="shared" si="21"/>
        <v/>
      </c>
      <c r="AX1122" s="51"/>
      <c r="AY1122" s="51" t="str">
        <f t="shared" si="22"/>
        <v/>
      </c>
      <c r="AZ1122" s="68" t="str">
        <f t="shared" si="23"/>
        <v/>
      </c>
      <c r="BA1122" s="68" t="str">
        <f t="shared" si="24"/>
        <v/>
      </c>
      <c r="BB1122" s="68" t="str">
        <f t="shared" si="25"/>
        <v/>
      </c>
      <c r="BC1122" s="68" t="str">
        <f t="shared" si="26"/>
        <v/>
      </c>
      <c r="BD1122" s="68" t="str">
        <f t="shared" si="27"/>
        <v/>
      </c>
      <c r="BE1122" s="68" t="str">
        <f t="shared" si="28"/>
        <v/>
      </c>
      <c r="BF1122" s="51"/>
      <c r="BG1122" s="69" t="str">
        <f t="shared" si="29"/>
        <v/>
      </c>
      <c r="BH1122" s="67" t="str">
        <f t="shared" si="30"/>
        <v/>
      </c>
      <c r="BI1122" s="67" t="str">
        <f t="shared" si="31"/>
        <v/>
      </c>
      <c r="BJ1122" s="67" t="str">
        <f t="shared" si="32"/>
        <v/>
      </c>
      <c r="BK1122" s="67" t="str">
        <f t="shared" si="33"/>
        <v/>
      </c>
      <c r="BL1122" s="67" t="str">
        <f t="shared" si="34"/>
        <v/>
      </c>
      <c r="BM1122" s="65" t="str">
        <f t="shared" si="35"/>
        <v/>
      </c>
      <c r="BN1122" s="51"/>
      <c r="BO1122" s="51"/>
      <c r="BP1122" s="70"/>
      <c r="BQ1122" s="51"/>
      <c r="BR1122" s="51"/>
      <c r="BS1122" s="96">
        <f t="shared" si="2920"/>
        <v>283007</v>
      </c>
      <c r="BT1122" s="51"/>
      <c r="BU1122" s="68"/>
      <c r="BV1122" s="65"/>
      <c r="BW1122" s="68"/>
      <c r="BX1122" s="68"/>
      <c r="BY1122" s="67">
        <f t="shared" si="44"/>
        <v>3089083</v>
      </c>
      <c r="BZ1122" s="68"/>
      <c r="CA1122" s="65" t="str">
        <f t="shared" si="45"/>
        <v/>
      </c>
      <c r="CB1122" s="67" t="str">
        <f t="shared" si="46"/>
        <v/>
      </c>
      <c r="CC1122" s="67" t="str">
        <f t="shared" si="47"/>
        <v/>
      </c>
      <c r="CD1122" s="67" t="str">
        <f t="shared" si="48"/>
        <v/>
      </c>
      <c r="CE1122" s="67">
        <f t="shared" si="49"/>
        <v>2598513</v>
      </c>
      <c r="CF1122" s="68"/>
      <c r="CG1122" s="68"/>
      <c r="CH1122" s="65"/>
      <c r="CI1122" s="68"/>
      <c r="CJ1122" s="68"/>
      <c r="CK1122" s="67">
        <f t="shared" si="54"/>
        <v>3089083</v>
      </c>
      <c r="CL1122" s="68"/>
      <c r="CM1122" s="68"/>
      <c r="CN1122" s="65"/>
      <c r="CO1122" s="68"/>
      <c r="CP1122" s="68"/>
      <c r="CQ1122" s="67">
        <f t="shared" si="59"/>
        <v>1976891</v>
      </c>
      <c r="CR1122" s="68"/>
      <c r="CS1122" s="68"/>
      <c r="CT1122" s="65"/>
      <c r="CU1122" s="68"/>
      <c r="CV1122" s="68"/>
      <c r="CW1122" s="67">
        <f t="shared" si="64"/>
        <v>76696</v>
      </c>
      <c r="CX1122" s="68"/>
      <c r="CY1122" s="68"/>
      <c r="CZ1122" s="65"/>
      <c r="DA1122" s="68"/>
      <c r="DB1122" s="68"/>
      <c r="DC1122" s="67">
        <f t="shared" si="69"/>
        <v>395251</v>
      </c>
      <c r="DD1122" s="68"/>
      <c r="DE1122" s="68"/>
      <c r="DF1122" s="70"/>
      <c r="DG1122" s="51"/>
      <c r="DH1122" s="51"/>
      <c r="DI1122" s="67">
        <f t="shared" si="74"/>
        <v>640245</v>
      </c>
      <c r="DJ1122" s="51"/>
      <c r="DK1122" s="51"/>
      <c r="DL1122" s="70"/>
      <c r="DM1122" s="51"/>
      <c r="DN1122" s="51"/>
      <c r="DO1122" s="67">
        <f t="shared" si="79"/>
        <v>1976891</v>
      </c>
      <c r="DP1122" s="51"/>
      <c r="DQ1122" s="51"/>
      <c r="DR1122" s="51"/>
      <c r="DS1122" s="51"/>
      <c r="DT1122" s="51"/>
      <c r="DU1122" s="181"/>
    </row>
    <row r="1123" spans="1:125" ht="15" x14ac:dyDescent="0.25">
      <c r="A1123" s="50"/>
      <c r="B1123" s="51"/>
      <c r="C1123" s="50"/>
      <c r="D1123" s="53"/>
      <c r="E1123" s="50"/>
      <c r="F1123" s="220"/>
      <c r="G1123" s="220"/>
      <c r="H1123" s="220"/>
      <c r="I1123" s="61"/>
      <c r="J1123" s="50"/>
      <c r="K1123" s="50" t="s">
        <v>2032</v>
      </c>
      <c r="L1123" s="58"/>
      <c r="M1123" s="58"/>
      <c r="N1123" s="58"/>
      <c r="O1123" s="58"/>
      <c r="P1123" s="59"/>
      <c r="Q1123" s="60"/>
      <c r="R1123" s="60"/>
      <c r="S1123" s="60"/>
      <c r="T1123" s="60"/>
      <c r="U1123" s="60"/>
      <c r="V1123" s="79"/>
      <c r="W1123" s="90"/>
      <c r="X1123" s="101"/>
      <c r="Y1123" s="50"/>
      <c r="Z1123" s="50"/>
      <c r="AA1123" s="51"/>
      <c r="AB1123" s="68"/>
      <c r="AC1123" s="68"/>
      <c r="AD1123" s="68"/>
      <c r="AE1123" s="68"/>
      <c r="AF1123" s="68"/>
      <c r="AG1123" s="67" t="str">
        <f t="shared" si="7"/>
        <v/>
      </c>
      <c r="AH1123" s="51"/>
      <c r="AI1123" s="51" t="str">
        <f t="shared" si="8"/>
        <v/>
      </c>
      <c r="AJ1123" s="68" t="str">
        <f t="shared" si="9"/>
        <v/>
      </c>
      <c r="AK1123" s="68" t="str">
        <f t="shared" si="10"/>
        <v/>
      </c>
      <c r="AL1123" s="68" t="str">
        <f t="shared" si="11"/>
        <v/>
      </c>
      <c r="AM1123" s="68" t="str">
        <f t="shared" si="12"/>
        <v/>
      </c>
      <c r="AN1123" s="68" t="str">
        <f t="shared" si="13"/>
        <v/>
      </c>
      <c r="AO1123" s="67" t="str">
        <f t="shared" si="14"/>
        <v/>
      </c>
      <c r="AP1123" s="51"/>
      <c r="AQ1123" s="51" t="str">
        <f t="shared" si="15"/>
        <v/>
      </c>
      <c r="AR1123" s="68" t="str">
        <f t="shared" si="16"/>
        <v/>
      </c>
      <c r="AS1123" s="68" t="str">
        <f t="shared" si="17"/>
        <v/>
      </c>
      <c r="AT1123" s="68" t="str">
        <f t="shared" si="18"/>
        <v/>
      </c>
      <c r="AU1123" s="68" t="str">
        <f t="shared" si="19"/>
        <v/>
      </c>
      <c r="AV1123" s="68" t="str">
        <f t="shared" si="20"/>
        <v/>
      </c>
      <c r="AW1123" s="67" t="str">
        <f t="shared" si="21"/>
        <v/>
      </c>
      <c r="AX1123" s="51"/>
      <c r="AY1123" s="51" t="str">
        <f t="shared" si="22"/>
        <v/>
      </c>
      <c r="AZ1123" s="68" t="str">
        <f t="shared" si="23"/>
        <v/>
      </c>
      <c r="BA1123" s="68" t="str">
        <f t="shared" si="24"/>
        <v/>
      </c>
      <c r="BB1123" s="68" t="str">
        <f t="shared" si="25"/>
        <v/>
      </c>
      <c r="BC1123" s="68" t="str">
        <f t="shared" si="26"/>
        <v/>
      </c>
      <c r="BD1123" s="68" t="str">
        <f t="shared" si="27"/>
        <v/>
      </c>
      <c r="BE1123" s="68" t="str">
        <f t="shared" si="28"/>
        <v/>
      </c>
      <c r="BF1123" s="51"/>
      <c r="BG1123" s="69" t="str">
        <f t="shared" si="29"/>
        <v/>
      </c>
      <c r="BH1123" s="67" t="str">
        <f t="shared" si="30"/>
        <v/>
      </c>
      <c r="BI1123" s="67" t="str">
        <f t="shared" si="31"/>
        <v/>
      </c>
      <c r="BJ1123" s="67" t="str">
        <f t="shared" si="32"/>
        <v/>
      </c>
      <c r="BK1123" s="67" t="str">
        <f t="shared" si="33"/>
        <v/>
      </c>
      <c r="BL1123" s="67" t="str">
        <f t="shared" si="34"/>
        <v/>
      </c>
      <c r="BM1123" s="65" t="str">
        <f t="shared" si="35"/>
        <v/>
      </c>
      <c r="BN1123" s="51"/>
      <c r="BO1123" s="51"/>
      <c r="BP1123" s="70"/>
      <c r="BQ1123" s="51"/>
      <c r="BR1123" s="51"/>
      <c r="BS1123" s="69" t="str">
        <f t="shared" si="2920"/>
        <v/>
      </c>
      <c r="BT1123" s="51"/>
      <c r="BU1123" s="68"/>
      <c r="BV1123" s="65"/>
      <c r="BW1123" s="68"/>
      <c r="BX1123" s="68"/>
      <c r="BY1123" s="67" t="str">
        <f t="shared" si="44"/>
        <v/>
      </c>
      <c r="BZ1123" s="68"/>
      <c r="CA1123" s="65" t="str">
        <f t="shared" si="45"/>
        <v/>
      </c>
      <c r="CB1123" s="67" t="str">
        <f t="shared" si="46"/>
        <v/>
      </c>
      <c r="CC1123" s="67" t="str">
        <f t="shared" si="47"/>
        <v/>
      </c>
      <c r="CD1123" s="67" t="str">
        <f t="shared" si="48"/>
        <v/>
      </c>
      <c r="CE1123" s="67" t="str">
        <f t="shared" si="49"/>
        <v/>
      </c>
      <c r="CF1123" s="68"/>
      <c r="CG1123" s="68"/>
      <c r="CH1123" s="65"/>
      <c r="CI1123" s="68"/>
      <c r="CJ1123" s="68"/>
      <c r="CK1123" s="67" t="str">
        <f t="shared" si="54"/>
        <v/>
      </c>
      <c r="CL1123" s="68"/>
      <c r="CM1123" s="68"/>
      <c r="CN1123" s="65"/>
      <c r="CO1123" s="68"/>
      <c r="CP1123" s="68"/>
      <c r="CQ1123" s="67" t="str">
        <f t="shared" si="59"/>
        <v/>
      </c>
      <c r="CR1123" s="68"/>
      <c r="CS1123" s="68"/>
      <c r="CT1123" s="65"/>
      <c r="CU1123" s="68"/>
      <c r="CV1123" s="68"/>
      <c r="CW1123" s="67" t="str">
        <f t="shared" si="64"/>
        <v/>
      </c>
      <c r="CX1123" s="68"/>
      <c r="CY1123" s="68"/>
      <c r="CZ1123" s="65"/>
      <c r="DA1123" s="68"/>
      <c r="DB1123" s="68"/>
      <c r="DC1123" s="67" t="str">
        <f t="shared" si="69"/>
        <v/>
      </c>
      <c r="DD1123" s="68"/>
      <c r="DE1123" s="68"/>
      <c r="DF1123" s="70"/>
      <c r="DG1123" s="51"/>
      <c r="DH1123" s="51"/>
      <c r="DI1123" s="69" t="str">
        <f t="shared" si="74"/>
        <v/>
      </c>
      <c r="DJ1123" s="51"/>
      <c r="DK1123" s="51"/>
      <c r="DL1123" s="70"/>
      <c r="DM1123" s="51"/>
      <c r="DN1123" s="51"/>
      <c r="DO1123" s="69" t="str">
        <f t="shared" si="79"/>
        <v/>
      </c>
      <c r="DP1123" s="51"/>
      <c r="DQ1123" s="51"/>
      <c r="DR1123" s="51"/>
      <c r="DS1123" s="51"/>
      <c r="DT1123" s="51"/>
      <c r="DU1123" s="181"/>
    </row>
    <row r="1124" spans="1:125" ht="15" x14ac:dyDescent="0.25">
      <c r="A1124" s="50">
        <v>2015</v>
      </c>
      <c r="B1124" s="51" t="s">
        <v>1224</v>
      </c>
      <c r="C1124" s="50" t="s">
        <v>968</v>
      </c>
      <c r="D1124" s="53" t="s">
        <v>1927</v>
      </c>
      <c r="E1124" s="50" t="s">
        <v>364</v>
      </c>
      <c r="F1124" s="220">
        <v>236222</v>
      </c>
      <c r="G1124" s="220" t="s">
        <v>364</v>
      </c>
      <c r="H1124" s="220">
        <v>160898</v>
      </c>
      <c r="I1124" s="61">
        <v>1098935</v>
      </c>
      <c r="J1124" s="50"/>
      <c r="K1124" s="50" t="s">
        <v>2032</v>
      </c>
      <c r="L1124" s="58" t="s">
        <v>2032</v>
      </c>
      <c r="M1124" s="58" t="s">
        <v>2032</v>
      </c>
      <c r="N1124" s="58" t="s">
        <v>2032</v>
      </c>
      <c r="O1124" s="58" t="s">
        <v>2032</v>
      </c>
      <c r="P1124" s="59"/>
      <c r="Q1124" s="60">
        <v>589196</v>
      </c>
      <c r="R1124" s="60">
        <v>0</v>
      </c>
      <c r="S1124" s="60">
        <v>295883</v>
      </c>
      <c r="T1124" s="60">
        <v>47809</v>
      </c>
      <c r="U1124" s="60">
        <v>9555</v>
      </c>
      <c r="V1124" s="79"/>
      <c r="W1124" s="90">
        <f t="shared" ref="W1124:W1127" si="7934">Q1124+R1124+S1124+T1124+U1124</f>
        <v>942443</v>
      </c>
      <c r="X1124" s="101">
        <v>0</v>
      </c>
      <c r="Y1124" s="50" t="s">
        <v>167</v>
      </c>
      <c r="Z1124" s="50" t="s">
        <v>1927</v>
      </c>
      <c r="AA1124" s="51" t="str">
        <f t="shared" ref="AA1124:AA1126" si="7935">IF(A1124 =2014,IF(Y1124 ="",F1124,""),"")</f>
        <v/>
      </c>
      <c r="AB1124" s="68" t="str">
        <f t="shared" ref="AB1124:AB1126" si="7936">IF(A1124 =2014,IF(Y1124 ="",I1124,""),"")</f>
        <v/>
      </c>
      <c r="AC1124" s="68" t="str">
        <f t="shared" ref="AC1124:AC1126" si="7937">IF(A1124 =2014,IF(Y1124 ="",Q1124,""),"")</f>
        <v/>
      </c>
      <c r="AD1124" s="68" t="str">
        <f t="shared" ref="AD1124:AD1126" si="7938">IF(A1124 =2014,IF(Y1124 ="",R1124,""),"")</f>
        <v/>
      </c>
      <c r="AE1124" s="68" t="str">
        <f t="shared" ref="AE1124:AE1126" si="7939">IF(A1124 =2014,IF(Y1124 ="",S1124,""),"")</f>
        <v/>
      </c>
      <c r="AF1124" s="68" t="str">
        <f t="shared" ref="AF1124:AF1126" si="7940">IF(A1124 =2014,IF(Y1124 ="",T1124+U1124,""),"")</f>
        <v/>
      </c>
      <c r="AG1124" s="67" t="str">
        <f t="shared" si="7"/>
        <v/>
      </c>
      <c r="AH1124" s="51"/>
      <c r="AI1124" s="51" t="str">
        <f t="shared" si="8"/>
        <v/>
      </c>
      <c r="AJ1124" s="68" t="str">
        <f t="shared" si="9"/>
        <v/>
      </c>
      <c r="AK1124" s="68" t="str">
        <f t="shared" si="10"/>
        <v/>
      </c>
      <c r="AL1124" s="68" t="str">
        <f t="shared" si="11"/>
        <v/>
      </c>
      <c r="AM1124" s="68" t="str">
        <f t="shared" si="12"/>
        <v/>
      </c>
      <c r="AN1124" s="68" t="str">
        <f t="shared" si="13"/>
        <v/>
      </c>
      <c r="AO1124" s="67" t="str">
        <f t="shared" si="14"/>
        <v/>
      </c>
      <c r="AP1124" s="51"/>
      <c r="AQ1124" s="51" t="str">
        <f t="shared" si="15"/>
        <v/>
      </c>
      <c r="AR1124" s="68" t="str">
        <f t="shared" si="16"/>
        <v/>
      </c>
      <c r="AS1124" s="68" t="str">
        <f t="shared" si="17"/>
        <v/>
      </c>
      <c r="AT1124" s="68" t="str">
        <f t="shared" si="18"/>
        <v/>
      </c>
      <c r="AU1124" s="68" t="str">
        <f t="shared" si="19"/>
        <v/>
      </c>
      <c r="AV1124" s="68" t="str">
        <f t="shared" si="20"/>
        <v/>
      </c>
      <c r="AW1124" s="67" t="str">
        <f t="shared" si="21"/>
        <v/>
      </c>
      <c r="AX1124" s="51"/>
      <c r="AY1124" s="51" t="str">
        <f t="shared" si="22"/>
        <v/>
      </c>
      <c r="AZ1124" s="68" t="str">
        <f t="shared" si="23"/>
        <v/>
      </c>
      <c r="BA1124" s="68" t="str">
        <f t="shared" si="24"/>
        <v/>
      </c>
      <c r="BB1124" s="68" t="str">
        <f t="shared" si="25"/>
        <v/>
      </c>
      <c r="BC1124" s="68" t="str">
        <f t="shared" si="26"/>
        <v/>
      </c>
      <c r="BD1124" s="68" t="str">
        <f t="shared" si="27"/>
        <v/>
      </c>
      <c r="BE1124" s="68" t="str">
        <f t="shared" si="28"/>
        <v/>
      </c>
      <c r="BF1124" s="51"/>
      <c r="BG1124" s="69" t="str">
        <f t="shared" si="29"/>
        <v/>
      </c>
      <c r="BH1124" s="67" t="str">
        <f t="shared" si="30"/>
        <v/>
      </c>
      <c r="BI1124" s="67" t="str">
        <f t="shared" si="31"/>
        <v/>
      </c>
      <c r="BJ1124" s="67" t="str">
        <f t="shared" si="32"/>
        <v/>
      </c>
      <c r="BK1124" s="67" t="str">
        <f t="shared" si="33"/>
        <v/>
      </c>
      <c r="BL1124" s="67" t="str">
        <f t="shared" si="34"/>
        <v/>
      </c>
      <c r="BM1124" s="65" t="str">
        <f t="shared" si="35"/>
        <v/>
      </c>
      <c r="BN1124" s="51"/>
      <c r="BO1124" s="51" t="str">
        <f t="shared" ref="BO1124:BO1126" si="7941">IF(A1124 =2014,F1124,"")</f>
        <v/>
      </c>
      <c r="BP1124" s="71">
        <f t="shared" ref="BP1124:BP1126" si="7942">IF(A1124 =2015,F1124,"")</f>
        <v>236222</v>
      </c>
      <c r="BQ1124" s="51" t="str">
        <f t="shared" ref="BQ1124:BQ1126" si="7943">IF(A1124 =2016,F1124,"")</f>
        <v/>
      </c>
      <c r="BR1124" s="51" t="str">
        <f t="shared" ref="BR1124:BR1126" si="7944">IF(A1124 =2017,F1124,"")</f>
        <v/>
      </c>
      <c r="BS1124" s="69" t="str">
        <f t="shared" si="2920"/>
        <v/>
      </c>
      <c r="BT1124" s="51"/>
      <c r="BU1124" s="68" t="str">
        <f t="shared" ref="BU1124:BU1126" si="7945">IF(A1124 =2014,I1124,"")</f>
        <v/>
      </c>
      <c r="BV1124" s="65">
        <f t="shared" ref="BV1124:BV1126" si="7946">IF(A1124 =2015,I1124,"")</f>
        <v>1098935</v>
      </c>
      <c r="BW1124" s="68" t="str">
        <f t="shared" ref="BW1124:BW1126" si="7947">IF(A1124 =2016,I1124,"")</f>
        <v/>
      </c>
      <c r="BX1124" s="68" t="str">
        <f t="shared" ref="BX1124:BX1126" si="7948">IF(A1124 =2017,I1124,"")</f>
        <v/>
      </c>
      <c r="BY1124" s="67" t="str">
        <f t="shared" si="44"/>
        <v/>
      </c>
      <c r="BZ1124" s="68"/>
      <c r="CA1124" s="65" t="str">
        <f t="shared" si="45"/>
        <v/>
      </c>
      <c r="CB1124" s="67">
        <f t="shared" si="46"/>
        <v>0</v>
      </c>
      <c r="CC1124" s="67" t="str">
        <f t="shared" si="47"/>
        <v/>
      </c>
      <c r="CD1124" s="67" t="str">
        <f t="shared" si="48"/>
        <v/>
      </c>
      <c r="CE1124" s="67" t="str">
        <f t="shared" si="49"/>
        <v/>
      </c>
      <c r="CF1124" s="68"/>
      <c r="CG1124" s="68" t="str">
        <f t="shared" ref="CG1124:CG1126" si="7949">IF(A1124 =2014,Q1124+R1124+S1124+T1124+U1124,"")</f>
        <v/>
      </c>
      <c r="CH1124" s="65">
        <f t="shared" ref="CH1124:CH1126" si="7950">IF(A1124 =2015,Q1124+R1124+S1124+T1124+U1124,"")</f>
        <v>942443</v>
      </c>
      <c r="CI1124" s="68" t="str">
        <f t="shared" ref="CI1124:CI1126" si="7951">IF(A1124 =2016,Q1124+R1124+S1124+T1124+U1124,"")</f>
        <v/>
      </c>
      <c r="CJ1124" s="68" t="str">
        <f t="shared" ref="CJ1124:CJ1126" si="7952">IF(A1124 =2017,Q1124+R1124+S1124+T1124+U1124,"")</f>
        <v/>
      </c>
      <c r="CK1124" s="67" t="str">
        <f t="shared" si="54"/>
        <v/>
      </c>
      <c r="CL1124" s="68"/>
      <c r="CM1124" s="68" t="str">
        <f t="shared" ref="CM1124:CM1126" si="7953">IF(A1124 =2014,Q1124,"")</f>
        <v/>
      </c>
      <c r="CN1124" s="65">
        <f t="shared" ref="CN1124:CN1126" si="7954">IF(A1124 =2015,Q1124,"")</f>
        <v>589196</v>
      </c>
      <c r="CO1124" s="68" t="str">
        <f t="shared" ref="CO1124:CO1126" si="7955">IF(A1124 =2016,Q1124,"")</f>
        <v/>
      </c>
      <c r="CP1124" s="68" t="str">
        <f t="shared" ref="CP1124:CP1126" si="7956">IF(A1124 =2017,Q1124,"")</f>
        <v/>
      </c>
      <c r="CQ1124" s="67" t="str">
        <f t="shared" si="59"/>
        <v/>
      </c>
      <c r="CR1124" s="68"/>
      <c r="CS1124" s="68" t="str">
        <f t="shared" ref="CS1124:CS1126" si="7957">IF(A1124 =2014,R1124,"")</f>
        <v/>
      </c>
      <c r="CT1124" s="65">
        <f t="shared" ref="CT1124:CT1126" si="7958">IF(A1124 =2015,R1124,"")</f>
        <v>0</v>
      </c>
      <c r="CU1124" s="68" t="str">
        <f t="shared" ref="CU1124:CU1126" si="7959">IF(A1124 =2016,R1124,"")</f>
        <v/>
      </c>
      <c r="CV1124" s="68" t="str">
        <f t="shared" ref="CV1124:CV1126" si="7960">IF(A1124 =2017,R1124,"")</f>
        <v/>
      </c>
      <c r="CW1124" s="67" t="str">
        <f t="shared" si="64"/>
        <v/>
      </c>
      <c r="CX1124" s="68"/>
      <c r="CY1124" s="68" t="str">
        <f t="shared" ref="CY1124:CY1126" si="7961">IF(A1124 =2014,S1124,"")</f>
        <v/>
      </c>
      <c r="CZ1124" s="65">
        <f t="shared" ref="CZ1124:CZ1126" si="7962">IF(A1124 =2015,S1124,"")</f>
        <v>295883</v>
      </c>
      <c r="DA1124" s="68" t="str">
        <f t="shared" ref="DA1124:DA1126" si="7963">IF(A1124 =2016,S1124,"")</f>
        <v/>
      </c>
      <c r="DB1124" s="68" t="str">
        <f t="shared" ref="DB1124:DB1126" si="7964">IF(A1124 =2017,S1124,"")</f>
        <v/>
      </c>
      <c r="DC1124" s="67" t="str">
        <f t="shared" si="69"/>
        <v/>
      </c>
      <c r="DD1124" s="68"/>
      <c r="DE1124" s="68" t="str">
        <f t="shared" ref="DE1124:DE1126" si="7965">IF(A1124 =2014,T1124,"")</f>
        <v/>
      </c>
      <c r="DF1124" s="65">
        <f t="shared" ref="DF1124:DF1126" si="7966">IF(A1124 =2015,T1124,"")</f>
        <v>47809</v>
      </c>
      <c r="DG1124" s="51" t="str">
        <f t="shared" ref="DG1124:DG1126" si="7967">IF(A1124 =2016,T1124,"")</f>
        <v/>
      </c>
      <c r="DH1124" s="51" t="str">
        <f t="shared" ref="DH1124:DH1126" si="7968">IF(A1124 =2017,T1124,"")</f>
        <v/>
      </c>
      <c r="DI1124" s="69" t="str">
        <f t="shared" si="74"/>
        <v/>
      </c>
      <c r="DJ1124" s="51"/>
      <c r="DK1124" s="51" t="str">
        <f t="shared" ref="DK1124:DK1126" si="7969">IF(A1124 =2014,U1124,"")</f>
        <v/>
      </c>
      <c r="DL1124" s="65">
        <f t="shared" ref="DL1124:DL1126" si="7970">IF(A1124 =2015,U1124,"")</f>
        <v>9555</v>
      </c>
      <c r="DM1124" s="51" t="str">
        <f t="shared" ref="DM1124:DM1126" si="7971">IF(A1124 =2016,U1124,"")</f>
        <v/>
      </c>
      <c r="DN1124" s="51" t="str">
        <f t="shared" ref="DN1124:DN1126" si="7972">IF(A1124 =2017,U1124,"")</f>
        <v/>
      </c>
      <c r="DO1124" s="69" t="str">
        <f t="shared" si="79"/>
        <v/>
      </c>
      <c r="DP1124" s="51"/>
      <c r="DQ1124" s="51"/>
      <c r="DR1124" s="51"/>
      <c r="DS1124" s="51"/>
      <c r="DT1124" s="51"/>
      <c r="DU1124" s="181"/>
    </row>
    <row r="1125" spans="1:125" ht="15" x14ac:dyDescent="0.25">
      <c r="A1125" s="50">
        <v>2016</v>
      </c>
      <c r="B1125" s="51" t="s">
        <v>1504</v>
      </c>
      <c r="C1125" s="50" t="s">
        <v>968</v>
      </c>
      <c r="D1125" s="53" t="s">
        <v>1927</v>
      </c>
      <c r="E1125" s="50" t="s">
        <v>364</v>
      </c>
      <c r="F1125" s="220">
        <v>237677</v>
      </c>
      <c r="G1125" s="220" t="s">
        <v>364</v>
      </c>
      <c r="H1125" s="220">
        <v>158688</v>
      </c>
      <c r="I1125" s="61">
        <v>1060250</v>
      </c>
      <c r="J1125" s="50"/>
      <c r="K1125" s="50" t="s">
        <v>2032</v>
      </c>
      <c r="L1125" s="58" t="s">
        <v>2032</v>
      </c>
      <c r="M1125" s="58" t="s">
        <v>2032</v>
      </c>
      <c r="N1125" s="58" t="s">
        <v>2032</v>
      </c>
      <c r="O1125" s="58" t="s">
        <v>2032</v>
      </c>
      <c r="P1125" s="59"/>
      <c r="Q1125" s="60">
        <v>685696</v>
      </c>
      <c r="R1125" s="60">
        <v>0</v>
      </c>
      <c r="S1125" s="60">
        <v>288015</v>
      </c>
      <c r="T1125" s="60">
        <v>75700</v>
      </c>
      <c r="U1125" s="60">
        <v>10839</v>
      </c>
      <c r="V1125" s="79"/>
      <c r="W1125" s="90">
        <f t="shared" si="7934"/>
        <v>1060250</v>
      </c>
      <c r="X1125" s="101">
        <v>0</v>
      </c>
      <c r="Y1125" s="50" t="s">
        <v>167</v>
      </c>
      <c r="Z1125" s="50" t="s">
        <v>1927</v>
      </c>
      <c r="AA1125" s="51" t="str">
        <f t="shared" si="7935"/>
        <v/>
      </c>
      <c r="AB1125" s="68" t="str">
        <f t="shared" si="7936"/>
        <v/>
      </c>
      <c r="AC1125" s="68" t="str">
        <f t="shared" si="7937"/>
        <v/>
      </c>
      <c r="AD1125" s="68" t="str">
        <f t="shared" si="7938"/>
        <v/>
      </c>
      <c r="AE1125" s="68" t="str">
        <f t="shared" si="7939"/>
        <v/>
      </c>
      <c r="AF1125" s="68" t="str">
        <f t="shared" si="7940"/>
        <v/>
      </c>
      <c r="AG1125" s="67" t="str">
        <f t="shared" si="7"/>
        <v/>
      </c>
      <c r="AH1125" s="51"/>
      <c r="AI1125" s="51" t="str">
        <f t="shared" si="8"/>
        <v/>
      </c>
      <c r="AJ1125" s="68" t="str">
        <f t="shared" si="9"/>
        <v/>
      </c>
      <c r="AK1125" s="68" t="str">
        <f t="shared" si="10"/>
        <v/>
      </c>
      <c r="AL1125" s="68" t="str">
        <f t="shared" si="11"/>
        <v/>
      </c>
      <c r="AM1125" s="68" t="str">
        <f t="shared" si="12"/>
        <v/>
      </c>
      <c r="AN1125" s="68" t="str">
        <f t="shared" si="13"/>
        <v/>
      </c>
      <c r="AO1125" s="67" t="str">
        <f t="shared" si="14"/>
        <v/>
      </c>
      <c r="AP1125" s="51"/>
      <c r="AQ1125" s="51" t="str">
        <f t="shared" si="15"/>
        <v/>
      </c>
      <c r="AR1125" s="68" t="str">
        <f t="shared" si="16"/>
        <v/>
      </c>
      <c r="AS1125" s="68" t="str">
        <f t="shared" si="17"/>
        <v/>
      </c>
      <c r="AT1125" s="68" t="str">
        <f t="shared" si="18"/>
        <v/>
      </c>
      <c r="AU1125" s="68" t="str">
        <f t="shared" si="19"/>
        <v/>
      </c>
      <c r="AV1125" s="68" t="str">
        <f t="shared" si="20"/>
        <v/>
      </c>
      <c r="AW1125" s="67" t="str">
        <f t="shared" si="21"/>
        <v/>
      </c>
      <c r="AX1125" s="51"/>
      <c r="AY1125" s="51" t="str">
        <f t="shared" si="22"/>
        <v/>
      </c>
      <c r="AZ1125" s="68" t="str">
        <f t="shared" si="23"/>
        <v/>
      </c>
      <c r="BA1125" s="68" t="str">
        <f t="shared" si="24"/>
        <v/>
      </c>
      <c r="BB1125" s="68" t="str">
        <f t="shared" si="25"/>
        <v/>
      </c>
      <c r="BC1125" s="68" t="str">
        <f t="shared" si="26"/>
        <v/>
      </c>
      <c r="BD1125" s="68" t="str">
        <f t="shared" si="27"/>
        <v/>
      </c>
      <c r="BE1125" s="68" t="str">
        <f t="shared" si="28"/>
        <v/>
      </c>
      <c r="BF1125" s="51"/>
      <c r="BG1125" s="69" t="str">
        <f t="shared" si="29"/>
        <v/>
      </c>
      <c r="BH1125" s="67" t="str">
        <f t="shared" si="30"/>
        <v/>
      </c>
      <c r="BI1125" s="67" t="str">
        <f t="shared" si="31"/>
        <v/>
      </c>
      <c r="BJ1125" s="67" t="str">
        <f t="shared" si="32"/>
        <v/>
      </c>
      <c r="BK1125" s="67" t="str">
        <f t="shared" si="33"/>
        <v/>
      </c>
      <c r="BL1125" s="67" t="str">
        <f t="shared" si="34"/>
        <v/>
      </c>
      <c r="BM1125" s="65" t="str">
        <f t="shared" si="35"/>
        <v/>
      </c>
      <c r="BN1125" s="51"/>
      <c r="BO1125" s="51" t="str">
        <f t="shared" si="7941"/>
        <v/>
      </c>
      <c r="BP1125" s="51" t="str">
        <f t="shared" si="7942"/>
        <v/>
      </c>
      <c r="BQ1125" s="71">
        <f t="shared" si="7943"/>
        <v>237677</v>
      </c>
      <c r="BR1125" s="51" t="str">
        <f t="shared" si="7944"/>
        <v/>
      </c>
      <c r="BS1125" s="69" t="str">
        <f t="shared" si="2920"/>
        <v/>
      </c>
      <c r="BT1125" s="51"/>
      <c r="BU1125" s="68" t="str">
        <f t="shared" si="7945"/>
        <v/>
      </c>
      <c r="BV1125" s="68" t="str">
        <f t="shared" si="7946"/>
        <v/>
      </c>
      <c r="BW1125" s="65">
        <f t="shared" si="7947"/>
        <v>1060250</v>
      </c>
      <c r="BX1125" s="68" t="str">
        <f t="shared" si="7948"/>
        <v/>
      </c>
      <c r="BY1125" s="67" t="str">
        <f t="shared" si="44"/>
        <v/>
      </c>
      <c r="BZ1125" s="68"/>
      <c r="CA1125" s="65" t="str">
        <f t="shared" si="45"/>
        <v/>
      </c>
      <c r="CB1125" s="67" t="str">
        <f t="shared" si="46"/>
        <v/>
      </c>
      <c r="CC1125" s="67">
        <f t="shared" si="47"/>
        <v>0</v>
      </c>
      <c r="CD1125" s="67" t="str">
        <f t="shared" si="48"/>
        <v/>
      </c>
      <c r="CE1125" s="67" t="str">
        <f t="shared" si="49"/>
        <v/>
      </c>
      <c r="CF1125" s="68"/>
      <c r="CG1125" s="68" t="str">
        <f t="shared" si="7949"/>
        <v/>
      </c>
      <c r="CH1125" s="68" t="str">
        <f t="shared" si="7950"/>
        <v/>
      </c>
      <c r="CI1125" s="65">
        <f t="shared" si="7951"/>
        <v>1060250</v>
      </c>
      <c r="CJ1125" s="68" t="str">
        <f t="shared" si="7952"/>
        <v/>
      </c>
      <c r="CK1125" s="67" t="str">
        <f t="shared" si="54"/>
        <v/>
      </c>
      <c r="CL1125" s="68"/>
      <c r="CM1125" s="68" t="str">
        <f t="shared" si="7953"/>
        <v/>
      </c>
      <c r="CN1125" s="68" t="str">
        <f t="shared" si="7954"/>
        <v/>
      </c>
      <c r="CO1125" s="65">
        <f t="shared" si="7955"/>
        <v>685696</v>
      </c>
      <c r="CP1125" s="68" t="str">
        <f t="shared" si="7956"/>
        <v/>
      </c>
      <c r="CQ1125" s="67" t="str">
        <f t="shared" si="59"/>
        <v/>
      </c>
      <c r="CR1125" s="68"/>
      <c r="CS1125" s="68" t="str">
        <f t="shared" si="7957"/>
        <v/>
      </c>
      <c r="CT1125" s="68" t="str">
        <f t="shared" si="7958"/>
        <v/>
      </c>
      <c r="CU1125" s="65">
        <f t="shared" si="7959"/>
        <v>0</v>
      </c>
      <c r="CV1125" s="68" t="str">
        <f t="shared" si="7960"/>
        <v/>
      </c>
      <c r="CW1125" s="67" t="str">
        <f t="shared" si="64"/>
        <v/>
      </c>
      <c r="CX1125" s="68"/>
      <c r="CY1125" s="68" t="str">
        <f t="shared" si="7961"/>
        <v/>
      </c>
      <c r="CZ1125" s="68" t="str">
        <f t="shared" si="7962"/>
        <v/>
      </c>
      <c r="DA1125" s="65">
        <f t="shared" si="7963"/>
        <v>288015</v>
      </c>
      <c r="DB1125" s="68" t="str">
        <f t="shared" si="7964"/>
        <v/>
      </c>
      <c r="DC1125" s="67" t="str">
        <f t="shared" si="69"/>
        <v/>
      </c>
      <c r="DD1125" s="68"/>
      <c r="DE1125" s="68" t="str">
        <f t="shared" si="7965"/>
        <v/>
      </c>
      <c r="DF1125" s="51" t="str">
        <f t="shared" si="7966"/>
        <v/>
      </c>
      <c r="DG1125" s="65">
        <f t="shared" si="7967"/>
        <v>75700</v>
      </c>
      <c r="DH1125" s="51" t="str">
        <f t="shared" si="7968"/>
        <v/>
      </c>
      <c r="DI1125" s="69" t="str">
        <f t="shared" si="74"/>
        <v/>
      </c>
      <c r="DJ1125" s="51"/>
      <c r="DK1125" s="51" t="str">
        <f t="shared" si="7969"/>
        <v/>
      </c>
      <c r="DL1125" s="51" t="str">
        <f t="shared" si="7970"/>
        <v/>
      </c>
      <c r="DM1125" s="65">
        <f t="shared" si="7971"/>
        <v>10839</v>
      </c>
      <c r="DN1125" s="51" t="str">
        <f t="shared" si="7972"/>
        <v/>
      </c>
      <c r="DO1125" s="69" t="str">
        <f t="shared" si="79"/>
        <v/>
      </c>
      <c r="DP1125" s="51"/>
      <c r="DQ1125" s="51"/>
      <c r="DR1125" s="51"/>
      <c r="DS1125" s="51"/>
      <c r="DT1125" s="51"/>
      <c r="DU1125" s="181"/>
    </row>
    <row r="1126" spans="1:125" ht="15" x14ac:dyDescent="0.25">
      <c r="A1126" s="50">
        <v>2017</v>
      </c>
      <c r="B1126" s="51" t="s">
        <v>1504</v>
      </c>
      <c r="C1126" s="50" t="s">
        <v>968</v>
      </c>
      <c r="D1126" s="53" t="s">
        <v>1927</v>
      </c>
      <c r="E1126" s="50" t="s">
        <v>364</v>
      </c>
      <c r="F1126" s="220">
        <v>214113</v>
      </c>
      <c r="G1126" s="220" t="s">
        <v>364</v>
      </c>
      <c r="H1126" s="220">
        <v>159196</v>
      </c>
      <c r="I1126" s="61">
        <v>1056430</v>
      </c>
      <c r="J1126" s="50"/>
      <c r="K1126" s="50" t="s">
        <v>2032</v>
      </c>
      <c r="L1126" s="58" t="s">
        <v>2032</v>
      </c>
      <c r="M1126" s="58" t="s">
        <v>2032</v>
      </c>
      <c r="N1126" s="58" t="s">
        <v>2032</v>
      </c>
      <c r="O1126" s="58" t="s">
        <v>2032</v>
      </c>
      <c r="P1126" s="59"/>
      <c r="Q1126" s="60">
        <v>655465</v>
      </c>
      <c r="R1126" s="60">
        <v>0</v>
      </c>
      <c r="S1126" s="60">
        <v>266229</v>
      </c>
      <c r="T1126" s="60">
        <v>125000</v>
      </c>
      <c r="U1126" s="60">
        <v>9736</v>
      </c>
      <c r="V1126" s="79"/>
      <c r="W1126" s="90">
        <f t="shared" si="7934"/>
        <v>1056430</v>
      </c>
      <c r="X1126" s="101">
        <v>0</v>
      </c>
      <c r="Y1126" s="50" t="s">
        <v>167</v>
      </c>
      <c r="Z1126" s="50" t="s">
        <v>1927</v>
      </c>
      <c r="AA1126" s="51" t="str">
        <f t="shared" si="7935"/>
        <v/>
      </c>
      <c r="AB1126" s="68" t="str">
        <f t="shared" si="7936"/>
        <v/>
      </c>
      <c r="AC1126" s="68" t="str">
        <f t="shared" si="7937"/>
        <v/>
      </c>
      <c r="AD1126" s="68" t="str">
        <f t="shared" si="7938"/>
        <v/>
      </c>
      <c r="AE1126" s="68" t="str">
        <f t="shared" si="7939"/>
        <v/>
      </c>
      <c r="AF1126" s="68" t="str">
        <f t="shared" si="7940"/>
        <v/>
      </c>
      <c r="AG1126" s="67" t="str">
        <f t="shared" si="7"/>
        <v/>
      </c>
      <c r="AH1126" s="51"/>
      <c r="AI1126" s="51" t="str">
        <f t="shared" si="8"/>
        <v/>
      </c>
      <c r="AJ1126" s="68" t="str">
        <f t="shared" si="9"/>
        <v/>
      </c>
      <c r="AK1126" s="68" t="str">
        <f t="shared" si="10"/>
        <v/>
      </c>
      <c r="AL1126" s="68" t="str">
        <f t="shared" si="11"/>
        <v/>
      </c>
      <c r="AM1126" s="68" t="str">
        <f t="shared" si="12"/>
        <v/>
      </c>
      <c r="AN1126" s="68" t="str">
        <f t="shared" si="13"/>
        <v/>
      </c>
      <c r="AO1126" s="67" t="str">
        <f t="shared" si="14"/>
        <v/>
      </c>
      <c r="AP1126" s="51"/>
      <c r="AQ1126" s="51" t="str">
        <f t="shared" si="15"/>
        <v/>
      </c>
      <c r="AR1126" s="68" t="str">
        <f t="shared" si="16"/>
        <v/>
      </c>
      <c r="AS1126" s="68" t="str">
        <f t="shared" si="17"/>
        <v/>
      </c>
      <c r="AT1126" s="68" t="str">
        <f t="shared" si="18"/>
        <v/>
      </c>
      <c r="AU1126" s="68" t="str">
        <f t="shared" si="19"/>
        <v/>
      </c>
      <c r="AV1126" s="68" t="str">
        <f t="shared" si="20"/>
        <v/>
      </c>
      <c r="AW1126" s="67" t="str">
        <f t="shared" si="21"/>
        <v/>
      </c>
      <c r="AX1126" s="51"/>
      <c r="AY1126" s="51" t="str">
        <f t="shared" si="22"/>
        <v/>
      </c>
      <c r="AZ1126" s="68" t="str">
        <f t="shared" si="23"/>
        <v/>
      </c>
      <c r="BA1126" s="68" t="str">
        <f t="shared" si="24"/>
        <v/>
      </c>
      <c r="BB1126" s="68" t="str">
        <f t="shared" si="25"/>
        <v/>
      </c>
      <c r="BC1126" s="68" t="str">
        <f t="shared" si="26"/>
        <v/>
      </c>
      <c r="BD1126" s="68" t="str">
        <f t="shared" si="27"/>
        <v/>
      </c>
      <c r="BE1126" s="68" t="str">
        <f t="shared" si="28"/>
        <v/>
      </c>
      <c r="BF1126" s="51"/>
      <c r="BG1126" s="69" t="str">
        <f t="shared" si="29"/>
        <v/>
      </c>
      <c r="BH1126" s="67" t="str">
        <f t="shared" si="30"/>
        <v/>
      </c>
      <c r="BI1126" s="67" t="str">
        <f t="shared" si="31"/>
        <v/>
      </c>
      <c r="BJ1126" s="67" t="str">
        <f t="shared" si="32"/>
        <v/>
      </c>
      <c r="BK1126" s="67" t="str">
        <f t="shared" si="33"/>
        <v/>
      </c>
      <c r="BL1126" s="67" t="str">
        <f t="shared" si="34"/>
        <v/>
      </c>
      <c r="BM1126" s="65" t="str">
        <f t="shared" si="35"/>
        <v/>
      </c>
      <c r="BN1126" s="51"/>
      <c r="BO1126" s="51" t="str">
        <f t="shared" si="7941"/>
        <v/>
      </c>
      <c r="BP1126" s="51" t="str">
        <f t="shared" si="7942"/>
        <v/>
      </c>
      <c r="BQ1126" s="51" t="str">
        <f t="shared" si="7943"/>
        <v/>
      </c>
      <c r="BR1126" s="71">
        <f t="shared" si="7944"/>
        <v>214113</v>
      </c>
      <c r="BS1126" s="69" t="str">
        <f t="shared" si="2920"/>
        <v/>
      </c>
      <c r="BT1126" s="51"/>
      <c r="BU1126" s="68" t="str">
        <f t="shared" si="7945"/>
        <v/>
      </c>
      <c r="BV1126" s="68" t="str">
        <f t="shared" si="7946"/>
        <v/>
      </c>
      <c r="BW1126" s="68" t="str">
        <f t="shared" si="7947"/>
        <v/>
      </c>
      <c r="BX1126" s="65">
        <f t="shared" si="7948"/>
        <v>1056430</v>
      </c>
      <c r="BY1126" s="67" t="str">
        <f t="shared" si="44"/>
        <v/>
      </c>
      <c r="BZ1126" s="68"/>
      <c r="CA1126" s="65" t="str">
        <f t="shared" si="45"/>
        <v/>
      </c>
      <c r="CB1126" s="67" t="str">
        <f t="shared" si="46"/>
        <v/>
      </c>
      <c r="CC1126" s="67" t="str">
        <f t="shared" si="47"/>
        <v/>
      </c>
      <c r="CD1126" s="67">
        <f t="shared" si="48"/>
        <v>0</v>
      </c>
      <c r="CE1126" s="67" t="str">
        <f t="shared" si="49"/>
        <v/>
      </c>
      <c r="CF1126" s="68"/>
      <c r="CG1126" s="68" t="str">
        <f t="shared" si="7949"/>
        <v/>
      </c>
      <c r="CH1126" s="68" t="str">
        <f t="shared" si="7950"/>
        <v/>
      </c>
      <c r="CI1126" s="68" t="str">
        <f t="shared" si="7951"/>
        <v/>
      </c>
      <c r="CJ1126" s="65">
        <f t="shared" si="7952"/>
        <v>1056430</v>
      </c>
      <c r="CK1126" s="67" t="str">
        <f t="shared" si="54"/>
        <v/>
      </c>
      <c r="CL1126" s="68"/>
      <c r="CM1126" s="68" t="str">
        <f t="shared" si="7953"/>
        <v/>
      </c>
      <c r="CN1126" s="68" t="str">
        <f t="shared" si="7954"/>
        <v/>
      </c>
      <c r="CO1126" s="68" t="str">
        <f t="shared" si="7955"/>
        <v/>
      </c>
      <c r="CP1126" s="65">
        <f t="shared" si="7956"/>
        <v>655465</v>
      </c>
      <c r="CQ1126" s="67" t="str">
        <f t="shared" si="59"/>
        <v/>
      </c>
      <c r="CR1126" s="68"/>
      <c r="CS1126" s="68" t="str">
        <f t="shared" si="7957"/>
        <v/>
      </c>
      <c r="CT1126" s="68" t="str">
        <f t="shared" si="7958"/>
        <v/>
      </c>
      <c r="CU1126" s="68" t="str">
        <f t="shared" si="7959"/>
        <v/>
      </c>
      <c r="CV1126" s="65">
        <f t="shared" si="7960"/>
        <v>0</v>
      </c>
      <c r="CW1126" s="67" t="str">
        <f t="shared" si="64"/>
        <v/>
      </c>
      <c r="CX1126" s="68"/>
      <c r="CY1126" s="68" t="str">
        <f t="shared" si="7961"/>
        <v/>
      </c>
      <c r="CZ1126" s="68" t="str">
        <f t="shared" si="7962"/>
        <v/>
      </c>
      <c r="DA1126" s="68" t="str">
        <f t="shared" si="7963"/>
        <v/>
      </c>
      <c r="DB1126" s="65">
        <f t="shared" si="7964"/>
        <v>266229</v>
      </c>
      <c r="DC1126" s="67" t="str">
        <f t="shared" si="69"/>
        <v/>
      </c>
      <c r="DD1126" s="68"/>
      <c r="DE1126" s="68" t="str">
        <f t="shared" si="7965"/>
        <v/>
      </c>
      <c r="DF1126" s="51" t="str">
        <f t="shared" si="7966"/>
        <v/>
      </c>
      <c r="DG1126" s="51" t="str">
        <f t="shared" si="7967"/>
        <v/>
      </c>
      <c r="DH1126" s="65">
        <f t="shared" si="7968"/>
        <v>125000</v>
      </c>
      <c r="DI1126" s="69" t="str">
        <f t="shared" si="74"/>
        <v/>
      </c>
      <c r="DJ1126" s="51"/>
      <c r="DK1126" s="51" t="str">
        <f t="shared" si="7969"/>
        <v/>
      </c>
      <c r="DL1126" s="51" t="str">
        <f t="shared" si="7970"/>
        <v/>
      </c>
      <c r="DM1126" s="51" t="str">
        <f t="shared" si="7971"/>
        <v/>
      </c>
      <c r="DN1126" s="65">
        <f t="shared" si="7972"/>
        <v>9736</v>
      </c>
      <c r="DO1126" s="69" t="str">
        <f t="shared" si="79"/>
        <v/>
      </c>
      <c r="DP1126" s="51"/>
      <c r="DQ1126" s="51"/>
      <c r="DR1126" s="51"/>
      <c r="DS1126" s="51"/>
      <c r="DT1126" s="51"/>
      <c r="DU1126" s="181"/>
    </row>
    <row r="1127" spans="1:125" ht="15" x14ac:dyDescent="0.25">
      <c r="A1127" s="56">
        <v>2018</v>
      </c>
      <c r="B1127" s="51" t="s">
        <v>1504</v>
      </c>
      <c r="C1127" s="50" t="s">
        <v>968</v>
      </c>
      <c r="D1127" s="170" t="s">
        <v>1927</v>
      </c>
      <c r="E1127" s="50" t="s">
        <v>364</v>
      </c>
      <c r="F1127" s="89">
        <v>204562</v>
      </c>
      <c r="G1127" s="89">
        <v>0</v>
      </c>
      <c r="H1127" s="89">
        <v>158118</v>
      </c>
      <c r="I1127" s="90">
        <v>1014218</v>
      </c>
      <c r="J1127" s="50"/>
      <c r="K1127" s="50" t="s">
        <v>2032</v>
      </c>
      <c r="L1127" s="58"/>
      <c r="M1127" s="58"/>
      <c r="N1127" s="58"/>
      <c r="O1127" s="58"/>
      <c r="P1127" s="91"/>
      <c r="Q1127" s="92">
        <v>378252</v>
      </c>
      <c r="R1127" s="92">
        <v>0</v>
      </c>
      <c r="S1127" s="92">
        <v>239197</v>
      </c>
      <c r="T1127" s="92">
        <v>396769</v>
      </c>
      <c r="U1127" s="92">
        <v>0</v>
      </c>
      <c r="V1127" s="94"/>
      <c r="W1127" s="90">
        <f t="shared" si="7934"/>
        <v>1014218</v>
      </c>
      <c r="X1127" s="101">
        <v>0</v>
      </c>
      <c r="Y1127" s="56" t="s">
        <v>167</v>
      </c>
      <c r="Z1127" s="50"/>
      <c r="AA1127" s="51"/>
      <c r="AB1127" s="68"/>
      <c r="AC1127" s="68"/>
      <c r="AD1127" s="68"/>
      <c r="AE1127" s="68"/>
      <c r="AF1127" s="68"/>
      <c r="AG1127" s="67" t="str">
        <f t="shared" si="7"/>
        <v/>
      </c>
      <c r="AH1127" s="51"/>
      <c r="AI1127" s="51" t="str">
        <f t="shared" si="8"/>
        <v/>
      </c>
      <c r="AJ1127" s="68" t="str">
        <f t="shared" si="9"/>
        <v/>
      </c>
      <c r="AK1127" s="68" t="str">
        <f t="shared" si="10"/>
        <v/>
      </c>
      <c r="AL1127" s="68" t="str">
        <f t="shared" si="11"/>
        <v/>
      </c>
      <c r="AM1127" s="68" t="str">
        <f t="shared" si="12"/>
        <v/>
      </c>
      <c r="AN1127" s="68" t="str">
        <f t="shared" si="13"/>
        <v/>
      </c>
      <c r="AO1127" s="67" t="str">
        <f t="shared" si="14"/>
        <v/>
      </c>
      <c r="AP1127" s="51"/>
      <c r="AQ1127" s="51" t="str">
        <f t="shared" si="15"/>
        <v/>
      </c>
      <c r="AR1127" s="68" t="str">
        <f t="shared" si="16"/>
        <v/>
      </c>
      <c r="AS1127" s="68" t="str">
        <f t="shared" si="17"/>
        <v/>
      </c>
      <c r="AT1127" s="68" t="str">
        <f t="shared" si="18"/>
        <v/>
      </c>
      <c r="AU1127" s="68" t="str">
        <f t="shared" si="19"/>
        <v/>
      </c>
      <c r="AV1127" s="68" t="str">
        <f t="shared" si="20"/>
        <v/>
      </c>
      <c r="AW1127" s="67" t="str">
        <f t="shared" si="21"/>
        <v/>
      </c>
      <c r="AX1127" s="51"/>
      <c r="AY1127" s="51" t="str">
        <f t="shared" si="22"/>
        <v/>
      </c>
      <c r="AZ1127" s="68" t="str">
        <f t="shared" si="23"/>
        <v/>
      </c>
      <c r="BA1127" s="68" t="str">
        <f t="shared" si="24"/>
        <v/>
      </c>
      <c r="BB1127" s="68" t="str">
        <f t="shared" si="25"/>
        <v/>
      </c>
      <c r="BC1127" s="68" t="str">
        <f t="shared" si="26"/>
        <v/>
      </c>
      <c r="BD1127" s="68" t="str">
        <f t="shared" si="27"/>
        <v/>
      </c>
      <c r="BE1127" s="68" t="str">
        <f t="shared" si="28"/>
        <v/>
      </c>
      <c r="BF1127" s="51"/>
      <c r="BG1127" s="69" t="str">
        <f t="shared" si="29"/>
        <v/>
      </c>
      <c r="BH1127" s="67" t="str">
        <f t="shared" si="30"/>
        <v/>
      </c>
      <c r="BI1127" s="67" t="str">
        <f t="shared" si="31"/>
        <v/>
      </c>
      <c r="BJ1127" s="67" t="str">
        <f t="shared" si="32"/>
        <v/>
      </c>
      <c r="BK1127" s="67" t="str">
        <f t="shared" si="33"/>
        <v/>
      </c>
      <c r="BL1127" s="67" t="str">
        <f t="shared" si="34"/>
        <v/>
      </c>
      <c r="BM1127" s="65" t="str">
        <f t="shared" si="35"/>
        <v/>
      </c>
      <c r="BN1127" s="70"/>
      <c r="BO1127" s="70"/>
      <c r="BP1127" s="51"/>
      <c r="BQ1127" s="51"/>
      <c r="BR1127" s="51"/>
      <c r="BS1127" s="96">
        <f t="shared" si="2920"/>
        <v>204562</v>
      </c>
      <c r="BT1127" s="70"/>
      <c r="BU1127" s="65"/>
      <c r="BV1127" s="68"/>
      <c r="BW1127" s="68"/>
      <c r="BX1127" s="68"/>
      <c r="BY1127" s="67">
        <f t="shared" si="44"/>
        <v>1014218</v>
      </c>
      <c r="BZ1127" s="65"/>
      <c r="CA1127" s="65" t="str">
        <f t="shared" si="45"/>
        <v/>
      </c>
      <c r="CB1127" s="67" t="str">
        <f t="shared" si="46"/>
        <v/>
      </c>
      <c r="CC1127" s="67" t="str">
        <f t="shared" si="47"/>
        <v/>
      </c>
      <c r="CD1127" s="67" t="str">
        <f t="shared" si="48"/>
        <v/>
      </c>
      <c r="CE1127" s="67">
        <f t="shared" si="49"/>
        <v>0</v>
      </c>
      <c r="CF1127" s="65"/>
      <c r="CG1127" s="65"/>
      <c r="CH1127" s="68"/>
      <c r="CI1127" s="68"/>
      <c r="CJ1127" s="68"/>
      <c r="CK1127" s="67">
        <f t="shared" si="54"/>
        <v>1014218</v>
      </c>
      <c r="CL1127" s="65"/>
      <c r="CM1127" s="65"/>
      <c r="CN1127" s="68"/>
      <c r="CO1127" s="68"/>
      <c r="CP1127" s="68"/>
      <c r="CQ1127" s="67">
        <f t="shared" si="59"/>
        <v>378252</v>
      </c>
      <c r="CR1127" s="65"/>
      <c r="CS1127" s="65"/>
      <c r="CT1127" s="68"/>
      <c r="CU1127" s="68"/>
      <c r="CV1127" s="68"/>
      <c r="CW1127" s="67">
        <f t="shared" si="64"/>
        <v>0</v>
      </c>
      <c r="CX1127" s="65"/>
      <c r="CY1127" s="65"/>
      <c r="CZ1127" s="68"/>
      <c r="DA1127" s="68"/>
      <c r="DB1127" s="68"/>
      <c r="DC1127" s="67">
        <f t="shared" si="69"/>
        <v>239197</v>
      </c>
      <c r="DD1127" s="65"/>
      <c r="DE1127" s="65"/>
      <c r="DF1127" s="51"/>
      <c r="DG1127" s="51"/>
      <c r="DH1127" s="51"/>
      <c r="DI1127" s="67">
        <f t="shared" si="74"/>
        <v>396769</v>
      </c>
      <c r="DJ1127" s="70"/>
      <c r="DK1127" s="70"/>
      <c r="DL1127" s="51"/>
      <c r="DM1127" s="51"/>
      <c r="DN1127" s="51"/>
      <c r="DO1127" s="67">
        <f t="shared" si="79"/>
        <v>378252</v>
      </c>
      <c r="DP1127" s="51"/>
      <c r="DQ1127" s="51"/>
      <c r="DR1127" s="51"/>
      <c r="DS1127" s="51"/>
      <c r="DT1127" s="51"/>
      <c r="DU1127" s="181"/>
    </row>
    <row r="1128" spans="1:125" ht="15" x14ac:dyDescent="0.25">
      <c r="A1128" s="50"/>
      <c r="B1128" s="51"/>
      <c r="C1128" s="50"/>
      <c r="D1128" s="53"/>
      <c r="E1128" s="50"/>
      <c r="F1128" s="220"/>
      <c r="G1128" s="220"/>
      <c r="H1128" s="220"/>
      <c r="I1128" s="61"/>
      <c r="J1128" s="50"/>
      <c r="K1128" s="50" t="s">
        <v>2032</v>
      </c>
      <c r="L1128" s="58"/>
      <c r="M1128" s="58"/>
      <c r="N1128" s="58"/>
      <c r="O1128" s="58"/>
      <c r="P1128" s="59"/>
      <c r="Q1128" s="60"/>
      <c r="R1128" s="60"/>
      <c r="S1128" s="60"/>
      <c r="T1128" s="60"/>
      <c r="U1128" s="60"/>
      <c r="V1128" s="79"/>
      <c r="W1128" s="90"/>
      <c r="X1128" s="101"/>
      <c r="Y1128" s="50"/>
      <c r="Z1128" s="50"/>
      <c r="AA1128" s="51"/>
      <c r="AB1128" s="68"/>
      <c r="AC1128" s="68"/>
      <c r="AD1128" s="68"/>
      <c r="AE1128" s="68"/>
      <c r="AF1128" s="68"/>
      <c r="AG1128" s="67" t="str">
        <f t="shared" si="7"/>
        <v/>
      </c>
      <c r="AH1128" s="51"/>
      <c r="AI1128" s="51" t="str">
        <f t="shared" si="8"/>
        <v/>
      </c>
      <c r="AJ1128" s="68" t="str">
        <f t="shared" si="9"/>
        <v/>
      </c>
      <c r="AK1128" s="68" t="str">
        <f t="shared" si="10"/>
        <v/>
      </c>
      <c r="AL1128" s="68" t="str">
        <f t="shared" si="11"/>
        <v/>
      </c>
      <c r="AM1128" s="68" t="str">
        <f t="shared" si="12"/>
        <v/>
      </c>
      <c r="AN1128" s="68" t="str">
        <f t="shared" si="13"/>
        <v/>
      </c>
      <c r="AO1128" s="67" t="str">
        <f t="shared" si="14"/>
        <v/>
      </c>
      <c r="AP1128" s="51"/>
      <c r="AQ1128" s="51" t="str">
        <f t="shared" si="15"/>
        <v/>
      </c>
      <c r="AR1128" s="68" t="str">
        <f t="shared" si="16"/>
        <v/>
      </c>
      <c r="AS1128" s="68" t="str">
        <f t="shared" si="17"/>
        <v/>
      </c>
      <c r="AT1128" s="68" t="str">
        <f t="shared" si="18"/>
        <v/>
      </c>
      <c r="AU1128" s="68" t="str">
        <f t="shared" si="19"/>
        <v/>
      </c>
      <c r="AV1128" s="68" t="str">
        <f t="shared" si="20"/>
        <v/>
      </c>
      <c r="AW1128" s="67" t="str">
        <f t="shared" si="21"/>
        <v/>
      </c>
      <c r="AX1128" s="51"/>
      <c r="AY1128" s="51" t="str">
        <f t="shared" si="22"/>
        <v/>
      </c>
      <c r="AZ1128" s="68" t="str">
        <f t="shared" si="23"/>
        <v/>
      </c>
      <c r="BA1128" s="68" t="str">
        <f t="shared" si="24"/>
        <v/>
      </c>
      <c r="BB1128" s="68" t="str">
        <f t="shared" si="25"/>
        <v/>
      </c>
      <c r="BC1128" s="68" t="str">
        <f t="shared" si="26"/>
        <v/>
      </c>
      <c r="BD1128" s="68" t="str">
        <f t="shared" si="27"/>
        <v/>
      </c>
      <c r="BE1128" s="68" t="str">
        <f t="shared" si="28"/>
        <v/>
      </c>
      <c r="BF1128" s="51"/>
      <c r="BG1128" s="69" t="str">
        <f t="shared" si="29"/>
        <v/>
      </c>
      <c r="BH1128" s="67" t="str">
        <f t="shared" si="30"/>
        <v/>
      </c>
      <c r="BI1128" s="67" t="str">
        <f t="shared" si="31"/>
        <v/>
      </c>
      <c r="BJ1128" s="67" t="str">
        <f t="shared" si="32"/>
        <v/>
      </c>
      <c r="BK1128" s="67" t="str">
        <f t="shared" si="33"/>
        <v/>
      </c>
      <c r="BL1128" s="67" t="str">
        <f t="shared" si="34"/>
        <v/>
      </c>
      <c r="BM1128" s="65" t="str">
        <f t="shared" si="35"/>
        <v/>
      </c>
      <c r="BN1128" s="70"/>
      <c r="BO1128" s="70"/>
      <c r="BP1128" s="51"/>
      <c r="BQ1128" s="51"/>
      <c r="BR1128" s="51"/>
      <c r="BS1128" s="69" t="str">
        <f t="shared" si="2920"/>
        <v/>
      </c>
      <c r="BT1128" s="70"/>
      <c r="BU1128" s="65"/>
      <c r="BV1128" s="68"/>
      <c r="BW1128" s="68"/>
      <c r="BX1128" s="68"/>
      <c r="BY1128" s="67" t="str">
        <f t="shared" si="44"/>
        <v/>
      </c>
      <c r="BZ1128" s="65"/>
      <c r="CA1128" s="65" t="str">
        <f t="shared" si="45"/>
        <v/>
      </c>
      <c r="CB1128" s="67" t="str">
        <f t="shared" si="46"/>
        <v/>
      </c>
      <c r="CC1128" s="67" t="str">
        <f t="shared" si="47"/>
        <v/>
      </c>
      <c r="CD1128" s="67" t="str">
        <f t="shared" si="48"/>
        <v/>
      </c>
      <c r="CE1128" s="67" t="str">
        <f t="shared" si="49"/>
        <v/>
      </c>
      <c r="CF1128" s="65"/>
      <c r="CG1128" s="65"/>
      <c r="CH1128" s="68"/>
      <c r="CI1128" s="68"/>
      <c r="CJ1128" s="68"/>
      <c r="CK1128" s="67" t="str">
        <f t="shared" si="54"/>
        <v/>
      </c>
      <c r="CL1128" s="65"/>
      <c r="CM1128" s="65"/>
      <c r="CN1128" s="68"/>
      <c r="CO1128" s="68"/>
      <c r="CP1128" s="68"/>
      <c r="CQ1128" s="67" t="str">
        <f t="shared" si="59"/>
        <v/>
      </c>
      <c r="CR1128" s="65"/>
      <c r="CS1128" s="65"/>
      <c r="CT1128" s="68"/>
      <c r="CU1128" s="68"/>
      <c r="CV1128" s="68"/>
      <c r="CW1128" s="67" t="str">
        <f t="shared" si="64"/>
        <v/>
      </c>
      <c r="CX1128" s="65"/>
      <c r="CY1128" s="65"/>
      <c r="CZ1128" s="68"/>
      <c r="DA1128" s="68"/>
      <c r="DB1128" s="68"/>
      <c r="DC1128" s="67" t="str">
        <f t="shared" si="69"/>
        <v/>
      </c>
      <c r="DD1128" s="65"/>
      <c r="DE1128" s="65"/>
      <c r="DF1128" s="51"/>
      <c r="DG1128" s="51"/>
      <c r="DH1128" s="51"/>
      <c r="DI1128" s="69" t="str">
        <f t="shared" si="74"/>
        <v/>
      </c>
      <c r="DJ1128" s="70"/>
      <c r="DK1128" s="70"/>
      <c r="DL1128" s="51"/>
      <c r="DM1128" s="51"/>
      <c r="DN1128" s="51"/>
      <c r="DO1128" s="69" t="str">
        <f t="shared" si="79"/>
        <v/>
      </c>
      <c r="DP1128" s="51"/>
      <c r="DQ1128" s="51"/>
      <c r="DR1128" s="51"/>
      <c r="DS1128" s="51"/>
      <c r="DT1128" s="51"/>
      <c r="DU1128" s="181"/>
    </row>
    <row r="1129" spans="1:125" ht="15" x14ac:dyDescent="0.25">
      <c r="A1129" s="50">
        <v>2014</v>
      </c>
      <c r="B1129" s="51" t="s">
        <v>1076</v>
      </c>
      <c r="C1129" s="50" t="s">
        <v>1077</v>
      </c>
      <c r="D1129" s="53" t="s">
        <v>1940</v>
      </c>
      <c r="E1129" s="50" t="s">
        <v>364</v>
      </c>
      <c r="F1129" s="220">
        <v>162744</v>
      </c>
      <c r="G1129" s="220" t="s">
        <v>364</v>
      </c>
      <c r="H1129" s="220">
        <v>437793</v>
      </c>
      <c r="I1129" s="61">
        <v>2850458</v>
      </c>
      <c r="J1129" s="50"/>
      <c r="K1129" s="50" t="s">
        <v>2032</v>
      </c>
      <c r="L1129" s="58" t="s">
        <v>2032</v>
      </c>
      <c r="M1129" s="58" t="s">
        <v>2032</v>
      </c>
      <c r="N1129" s="58" t="s">
        <v>2032</v>
      </c>
      <c r="O1129" s="58" t="s">
        <v>2032</v>
      </c>
      <c r="P1129" s="59"/>
      <c r="Q1129" s="60">
        <v>2060963</v>
      </c>
      <c r="R1129" s="60">
        <v>0</v>
      </c>
      <c r="S1129" s="60">
        <v>284899</v>
      </c>
      <c r="T1129" s="60">
        <v>437120</v>
      </c>
      <c r="U1129" s="60">
        <v>67476</v>
      </c>
      <c r="V1129" s="79"/>
      <c r="W1129" s="90">
        <f t="shared" ref="W1129:W1133" si="7973">Q1129+R1129+S1129+T1129+U1129</f>
        <v>2850458</v>
      </c>
      <c r="X1129" s="101">
        <v>226483</v>
      </c>
      <c r="Y1129" s="50" t="s">
        <v>167</v>
      </c>
      <c r="Z1129" s="50" t="s">
        <v>1940</v>
      </c>
      <c r="AA1129" s="51" t="str">
        <f t="shared" ref="AA1129:AA1132" si="7974">IF(A1129 =2014,IF(Y1129 ="",F1129,""),"")</f>
        <v/>
      </c>
      <c r="AB1129" s="68" t="str">
        <f t="shared" ref="AB1129:AB1132" si="7975">IF(A1129 =2014,IF(Y1129 ="",I1129,""),"")</f>
        <v/>
      </c>
      <c r="AC1129" s="68" t="str">
        <f t="shared" ref="AC1129:AC1132" si="7976">IF(A1129 =2014,IF(Y1129 ="",Q1129,""),"")</f>
        <v/>
      </c>
      <c r="AD1129" s="68" t="str">
        <f t="shared" ref="AD1129:AD1132" si="7977">IF(A1129 =2014,IF(Y1129 ="",R1129,""),"")</f>
        <v/>
      </c>
      <c r="AE1129" s="68" t="str">
        <f t="shared" ref="AE1129:AE1132" si="7978">IF(A1129 =2014,IF(Y1129 ="",S1129,""),"")</f>
        <v/>
      </c>
      <c r="AF1129" s="68" t="str">
        <f t="shared" ref="AF1129:AF1132" si="7979">IF(A1129 =2014,IF(Y1129 ="",T1129+U1129,""),"")</f>
        <v/>
      </c>
      <c r="AG1129" s="67" t="str">
        <f t="shared" si="7"/>
        <v/>
      </c>
      <c r="AH1129" s="51"/>
      <c r="AI1129" s="51" t="str">
        <f t="shared" si="8"/>
        <v/>
      </c>
      <c r="AJ1129" s="68" t="str">
        <f t="shared" si="9"/>
        <v/>
      </c>
      <c r="AK1129" s="68" t="str">
        <f t="shared" si="10"/>
        <v/>
      </c>
      <c r="AL1129" s="68" t="str">
        <f t="shared" si="11"/>
        <v/>
      </c>
      <c r="AM1129" s="68" t="str">
        <f t="shared" si="12"/>
        <v/>
      </c>
      <c r="AN1129" s="68" t="str">
        <f t="shared" si="13"/>
        <v/>
      </c>
      <c r="AO1129" s="67" t="str">
        <f t="shared" si="14"/>
        <v/>
      </c>
      <c r="AP1129" s="51"/>
      <c r="AQ1129" s="51" t="str">
        <f t="shared" si="15"/>
        <v/>
      </c>
      <c r="AR1129" s="68" t="str">
        <f t="shared" si="16"/>
        <v/>
      </c>
      <c r="AS1129" s="68" t="str">
        <f t="shared" si="17"/>
        <v/>
      </c>
      <c r="AT1129" s="68" t="str">
        <f t="shared" si="18"/>
        <v/>
      </c>
      <c r="AU1129" s="68" t="str">
        <f t="shared" si="19"/>
        <v/>
      </c>
      <c r="AV1129" s="68" t="str">
        <f t="shared" si="20"/>
        <v/>
      </c>
      <c r="AW1129" s="67" t="str">
        <f t="shared" si="21"/>
        <v/>
      </c>
      <c r="AX1129" s="51"/>
      <c r="AY1129" s="51" t="str">
        <f t="shared" si="22"/>
        <v/>
      </c>
      <c r="AZ1129" s="68" t="str">
        <f t="shared" si="23"/>
        <v/>
      </c>
      <c r="BA1129" s="68" t="str">
        <f t="shared" si="24"/>
        <v/>
      </c>
      <c r="BB1129" s="68" t="str">
        <f t="shared" si="25"/>
        <v/>
      </c>
      <c r="BC1129" s="68" t="str">
        <f t="shared" si="26"/>
        <v/>
      </c>
      <c r="BD1129" s="68" t="str">
        <f t="shared" si="27"/>
        <v/>
      </c>
      <c r="BE1129" s="68" t="str">
        <f t="shared" si="28"/>
        <v/>
      </c>
      <c r="BF1129" s="51"/>
      <c r="BG1129" s="69" t="str">
        <f t="shared" si="29"/>
        <v/>
      </c>
      <c r="BH1129" s="67" t="str">
        <f t="shared" si="30"/>
        <v/>
      </c>
      <c r="BI1129" s="67" t="str">
        <f t="shared" si="31"/>
        <v/>
      </c>
      <c r="BJ1129" s="67" t="str">
        <f t="shared" si="32"/>
        <v/>
      </c>
      <c r="BK1129" s="67" t="str">
        <f t="shared" si="33"/>
        <v/>
      </c>
      <c r="BL1129" s="67" t="str">
        <f t="shared" si="34"/>
        <v/>
      </c>
      <c r="BM1129" s="65" t="str">
        <f t="shared" si="35"/>
        <v/>
      </c>
      <c r="BN1129" s="70"/>
      <c r="BO1129" s="71">
        <f t="shared" ref="BO1129:BO1132" si="7980">IF(A1129 =2014,F1129,"")</f>
        <v>162744</v>
      </c>
      <c r="BP1129" s="51" t="str">
        <f t="shared" ref="BP1129:BP1132" si="7981">IF(A1129 =2015,F1129,"")</f>
        <v/>
      </c>
      <c r="BQ1129" s="51" t="str">
        <f t="shared" ref="BQ1129:BQ1132" si="7982">IF(A1129 =2016,F1129,"")</f>
        <v/>
      </c>
      <c r="BR1129" s="51" t="str">
        <f t="shared" ref="BR1129:BR1132" si="7983">IF(A1129 =2017,F1129,"")</f>
        <v/>
      </c>
      <c r="BS1129" s="69" t="str">
        <f t="shared" si="2920"/>
        <v/>
      </c>
      <c r="BT1129" s="70"/>
      <c r="BU1129" s="65">
        <f t="shared" ref="BU1129:BU1132" si="7984">IF(A1129 =2014,I1129,"")</f>
        <v>2850458</v>
      </c>
      <c r="BV1129" s="68" t="str">
        <f t="shared" ref="BV1129:BV1132" si="7985">IF(A1129 =2015,I1129,"")</f>
        <v/>
      </c>
      <c r="BW1129" s="68" t="str">
        <f t="shared" ref="BW1129:BW1132" si="7986">IF(A1129 =2016,I1129,"")</f>
        <v/>
      </c>
      <c r="BX1129" s="68" t="str">
        <f t="shared" ref="BX1129:BX1132" si="7987">IF(A1129 =2017,I1129,"")</f>
        <v/>
      </c>
      <c r="BY1129" s="67" t="str">
        <f t="shared" si="44"/>
        <v/>
      </c>
      <c r="BZ1129" s="65"/>
      <c r="CA1129" s="65">
        <f t="shared" si="45"/>
        <v>226483</v>
      </c>
      <c r="CB1129" s="67" t="str">
        <f t="shared" si="46"/>
        <v/>
      </c>
      <c r="CC1129" s="67" t="str">
        <f t="shared" si="47"/>
        <v/>
      </c>
      <c r="CD1129" s="67" t="str">
        <f t="shared" si="48"/>
        <v/>
      </c>
      <c r="CE1129" s="67" t="str">
        <f t="shared" si="49"/>
        <v/>
      </c>
      <c r="CF1129" s="65"/>
      <c r="CG1129" s="65">
        <f t="shared" ref="CG1129:CG1132" si="7988">IF(A1129 =2014,Q1129+R1129+S1129+T1129+U1129,"")</f>
        <v>2850458</v>
      </c>
      <c r="CH1129" s="68" t="str">
        <f t="shared" ref="CH1129:CH1132" si="7989">IF(A1129 =2015,Q1129+R1129+S1129+T1129+U1129,"")</f>
        <v/>
      </c>
      <c r="CI1129" s="68" t="str">
        <f t="shared" ref="CI1129:CI1132" si="7990">IF(A1129 =2016,Q1129+R1129+S1129+T1129+U1129,"")</f>
        <v/>
      </c>
      <c r="CJ1129" s="68" t="str">
        <f t="shared" ref="CJ1129:CJ1132" si="7991">IF(A1129 =2017,Q1129+R1129+S1129+T1129+U1129,"")</f>
        <v/>
      </c>
      <c r="CK1129" s="67" t="str">
        <f t="shared" si="54"/>
        <v/>
      </c>
      <c r="CL1129" s="65"/>
      <c r="CM1129" s="65">
        <f t="shared" ref="CM1129:CM1132" si="7992">IF(A1129 =2014,Q1129,"")</f>
        <v>2060963</v>
      </c>
      <c r="CN1129" s="68" t="str">
        <f t="shared" ref="CN1129:CN1132" si="7993">IF(A1129 =2015,Q1129,"")</f>
        <v/>
      </c>
      <c r="CO1129" s="68" t="str">
        <f t="shared" ref="CO1129:CO1132" si="7994">IF(A1129 =2016,Q1129,"")</f>
        <v/>
      </c>
      <c r="CP1129" s="68" t="str">
        <f t="shared" ref="CP1129:CP1132" si="7995">IF(A1129 =2017,Q1129,"")</f>
        <v/>
      </c>
      <c r="CQ1129" s="67" t="str">
        <f t="shared" si="59"/>
        <v/>
      </c>
      <c r="CR1129" s="65"/>
      <c r="CS1129" s="65">
        <f t="shared" ref="CS1129:CS1132" si="7996">IF(A1129 =2014,R1129,"")</f>
        <v>0</v>
      </c>
      <c r="CT1129" s="68" t="str">
        <f t="shared" ref="CT1129:CT1132" si="7997">IF(A1129 =2015,R1129,"")</f>
        <v/>
      </c>
      <c r="CU1129" s="68" t="str">
        <f t="shared" ref="CU1129:CU1132" si="7998">IF(A1129 =2016,R1129,"")</f>
        <v/>
      </c>
      <c r="CV1129" s="68" t="str">
        <f t="shared" ref="CV1129:CV1132" si="7999">IF(A1129 =2017,R1129,"")</f>
        <v/>
      </c>
      <c r="CW1129" s="67" t="str">
        <f t="shared" si="64"/>
        <v/>
      </c>
      <c r="CX1129" s="65"/>
      <c r="CY1129" s="65">
        <f t="shared" ref="CY1129:CY1132" si="8000">IF(A1129 =2014,S1129,"")</f>
        <v>284899</v>
      </c>
      <c r="CZ1129" s="68" t="str">
        <f t="shared" ref="CZ1129:CZ1132" si="8001">IF(A1129 =2015,S1129,"")</f>
        <v/>
      </c>
      <c r="DA1129" s="68" t="str">
        <f t="shared" ref="DA1129:DA1132" si="8002">IF(A1129 =2016,S1129,"")</f>
        <v/>
      </c>
      <c r="DB1129" s="68" t="str">
        <f t="shared" ref="DB1129:DB1132" si="8003">IF(A1129 =2017,S1129,"")</f>
        <v/>
      </c>
      <c r="DC1129" s="67" t="str">
        <f t="shared" si="69"/>
        <v/>
      </c>
      <c r="DD1129" s="65"/>
      <c r="DE1129" s="65">
        <f t="shared" ref="DE1129:DE1132" si="8004">IF(A1129 =2014,T1129,"")</f>
        <v>437120</v>
      </c>
      <c r="DF1129" s="51" t="str">
        <f t="shared" ref="DF1129:DF1132" si="8005">IF(A1129 =2015,T1129,"")</f>
        <v/>
      </c>
      <c r="DG1129" s="51" t="str">
        <f t="shared" ref="DG1129:DG1132" si="8006">IF(A1129 =2016,T1129,"")</f>
        <v/>
      </c>
      <c r="DH1129" s="51" t="str">
        <f t="shared" ref="DH1129:DH1132" si="8007">IF(A1129 =2017,T1129,"")</f>
        <v/>
      </c>
      <c r="DI1129" s="69" t="str">
        <f t="shared" si="74"/>
        <v/>
      </c>
      <c r="DJ1129" s="70"/>
      <c r="DK1129" s="65">
        <f t="shared" ref="DK1129:DK1132" si="8008">IF(A1129 =2014,U1129,"")</f>
        <v>67476</v>
      </c>
      <c r="DL1129" s="51" t="str">
        <f t="shared" ref="DL1129:DL1132" si="8009">IF(A1129 =2015,U1129,"")</f>
        <v/>
      </c>
      <c r="DM1129" s="51" t="str">
        <f t="shared" ref="DM1129:DM1132" si="8010">IF(A1129 =2016,U1129,"")</f>
        <v/>
      </c>
      <c r="DN1129" s="51" t="str">
        <f t="shared" ref="DN1129:DN1132" si="8011">IF(A1129 =2017,U1129,"")</f>
        <v/>
      </c>
      <c r="DO1129" s="69" t="str">
        <f t="shared" si="79"/>
        <v/>
      </c>
      <c r="DP1129" s="51"/>
      <c r="DQ1129" s="51"/>
      <c r="DR1129" s="51"/>
      <c r="DS1129" s="51"/>
      <c r="DT1129" s="51"/>
      <c r="DU1129" s="181"/>
    </row>
    <row r="1130" spans="1:125" ht="15" x14ac:dyDescent="0.25">
      <c r="A1130" s="50">
        <v>2015</v>
      </c>
      <c r="B1130" s="51" t="s">
        <v>1076</v>
      </c>
      <c r="C1130" s="50" t="s">
        <v>1077</v>
      </c>
      <c r="D1130" s="53" t="s">
        <v>1940</v>
      </c>
      <c r="E1130" s="50" t="s">
        <v>364</v>
      </c>
      <c r="F1130" s="220">
        <v>187891</v>
      </c>
      <c r="G1130" s="220" t="s">
        <v>364</v>
      </c>
      <c r="H1130" s="220">
        <v>496942</v>
      </c>
      <c r="I1130" s="61">
        <v>3599799</v>
      </c>
      <c r="J1130" s="50"/>
      <c r="K1130" s="50" t="s">
        <v>2032</v>
      </c>
      <c r="L1130" s="58" t="s">
        <v>2032</v>
      </c>
      <c r="M1130" s="58" t="s">
        <v>2032</v>
      </c>
      <c r="N1130" s="58" t="s">
        <v>2032</v>
      </c>
      <c r="O1130" s="58" t="s">
        <v>2032</v>
      </c>
      <c r="P1130" s="59"/>
      <c r="Q1130" s="60">
        <v>2454676</v>
      </c>
      <c r="R1130" s="60">
        <v>273388</v>
      </c>
      <c r="S1130" s="60">
        <v>340043</v>
      </c>
      <c r="T1130" s="60">
        <v>458105</v>
      </c>
      <c r="U1130" s="60">
        <v>73587</v>
      </c>
      <c r="V1130" s="79"/>
      <c r="W1130" s="90">
        <f t="shared" si="7973"/>
        <v>3599799</v>
      </c>
      <c r="X1130" s="101">
        <v>38802</v>
      </c>
      <c r="Y1130" s="50" t="s">
        <v>167</v>
      </c>
      <c r="Z1130" s="50" t="s">
        <v>1940</v>
      </c>
      <c r="AA1130" s="51" t="str">
        <f t="shared" si="7974"/>
        <v/>
      </c>
      <c r="AB1130" s="68" t="str">
        <f t="shared" si="7975"/>
        <v/>
      </c>
      <c r="AC1130" s="68" t="str">
        <f t="shared" si="7976"/>
        <v/>
      </c>
      <c r="AD1130" s="68" t="str">
        <f t="shared" si="7977"/>
        <v/>
      </c>
      <c r="AE1130" s="68" t="str">
        <f t="shared" si="7978"/>
        <v/>
      </c>
      <c r="AF1130" s="68" t="str">
        <f t="shared" si="7979"/>
        <v/>
      </c>
      <c r="AG1130" s="67" t="str">
        <f t="shared" si="7"/>
        <v/>
      </c>
      <c r="AH1130" s="51"/>
      <c r="AI1130" s="51" t="str">
        <f t="shared" si="8"/>
        <v/>
      </c>
      <c r="AJ1130" s="68" t="str">
        <f t="shared" si="9"/>
        <v/>
      </c>
      <c r="AK1130" s="68" t="str">
        <f t="shared" si="10"/>
        <v/>
      </c>
      <c r="AL1130" s="68" t="str">
        <f t="shared" si="11"/>
        <v/>
      </c>
      <c r="AM1130" s="68" t="str">
        <f t="shared" si="12"/>
        <v/>
      </c>
      <c r="AN1130" s="68" t="str">
        <f t="shared" si="13"/>
        <v/>
      </c>
      <c r="AO1130" s="67" t="str">
        <f t="shared" si="14"/>
        <v/>
      </c>
      <c r="AP1130" s="51"/>
      <c r="AQ1130" s="51" t="str">
        <f t="shared" si="15"/>
        <v/>
      </c>
      <c r="AR1130" s="68" t="str">
        <f t="shared" si="16"/>
        <v/>
      </c>
      <c r="AS1130" s="68" t="str">
        <f t="shared" si="17"/>
        <v/>
      </c>
      <c r="AT1130" s="68" t="str">
        <f t="shared" si="18"/>
        <v/>
      </c>
      <c r="AU1130" s="68" t="str">
        <f t="shared" si="19"/>
        <v/>
      </c>
      <c r="AV1130" s="68" t="str">
        <f t="shared" si="20"/>
        <v/>
      </c>
      <c r="AW1130" s="67" t="str">
        <f t="shared" si="21"/>
        <v/>
      </c>
      <c r="AX1130" s="51"/>
      <c r="AY1130" s="51" t="str">
        <f t="shared" si="22"/>
        <v/>
      </c>
      <c r="AZ1130" s="68" t="str">
        <f t="shared" si="23"/>
        <v/>
      </c>
      <c r="BA1130" s="68" t="str">
        <f t="shared" si="24"/>
        <v/>
      </c>
      <c r="BB1130" s="68" t="str">
        <f t="shared" si="25"/>
        <v/>
      </c>
      <c r="BC1130" s="68" t="str">
        <f t="shared" si="26"/>
        <v/>
      </c>
      <c r="BD1130" s="68" t="str">
        <f t="shared" si="27"/>
        <v/>
      </c>
      <c r="BE1130" s="68" t="str">
        <f t="shared" si="28"/>
        <v/>
      </c>
      <c r="BF1130" s="51"/>
      <c r="BG1130" s="69" t="str">
        <f t="shared" si="29"/>
        <v/>
      </c>
      <c r="BH1130" s="67" t="str">
        <f t="shared" si="30"/>
        <v/>
      </c>
      <c r="BI1130" s="67" t="str">
        <f t="shared" si="31"/>
        <v/>
      </c>
      <c r="BJ1130" s="67" t="str">
        <f t="shared" si="32"/>
        <v/>
      </c>
      <c r="BK1130" s="67" t="str">
        <f t="shared" si="33"/>
        <v/>
      </c>
      <c r="BL1130" s="67" t="str">
        <f t="shared" si="34"/>
        <v/>
      </c>
      <c r="BM1130" s="65" t="str">
        <f t="shared" si="35"/>
        <v/>
      </c>
      <c r="BN1130" s="51"/>
      <c r="BO1130" s="51" t="str">
        <f t="shared" si="7980"/>
        <v/>
      </c>
      <c r="BP1130" s="71">
        <f t="shared" si="7981"/>
        <v>187891</v>
      </c>
      <c r="BQ1130" s="51" t="str">
        <f t="shared" si="7982"/>
        <v/>
      </c>
      <c r="BR1130" s="51" t="str">
        <f t="shared" si="7983"/>
        <v/>
      </c>
      <c r="BS1130" s="69" t="str">
        <f t="shared" si="2920"/>
        <v/>
      </c>
      <c r="BT1130" s="51"/>
      <c r="BU1130" s="68" t="str">
        <f t="shared" si="7984"/>
        <v/>
      </c>
      <c r="BV1130" s="65">
        <f t="shared" si="7985"/>
        <v>3599799</v>
      </c>
      <c r="BW1130" s="68" t="str">
        <f t="shared" si="7986"/>
        <v/>
      </c>
      <c r="BX1130" s="68" t="str">
        <f t="shared" si="7987"/>
        <v/>
      </c>
      <c r="BY1130" s="67" t="str">
        <f t="shared" si="44"/>
        <v/>
      </c>
      <c r="BZ1130" s="68"/>
      <c r="CA1130" s="65" t="str">
        <f t="shared" si="45"/>
        <v/>
      </c>
      <c r="CB1130" s="67">
        <f t="shared" si="46"/>
        <v>38802</v>
      </c>
      <c r="CC1130" s="67" t="str">
        <f t="shared" si="47"/>
        <v/>
      </c>
      <c r="CD1130" s="67" t="str">
        <f t="shared" si="48"/>
        <v/>
      </c>
      <c r="CE1130" s="67" t="str">
        <f t="shared" si="49"/>
        <v/>
      </c>
      <c r="CF1130" s="68"/>
      <c r="CG1130" s="68" t="str">
        <f t="shared" si="7988"/>
        <v/>
      </c>
      <c r="CH1130" s="65">
        <f t="shared" si="7989"/>
        <v>3599799</v>
      </c>
      <c r="CI1130" s="68" t="str">
        <f t="shared" si="7990"/>
        <v/>
      </c>
      <c r="CJ1130" s="68" t="str">
        <f t="shared" si="7991"/>
        <v/>
      </c>
      <c r="CK1130" s="67" t="str">
        <f t="shared" si="54"/>
        <v/>
      </c>
      <c r="CL1130" s="68"/>
      <c r="CM1130" s="68" t="str">
        <f t="shared" si="7992"/>
        <v/>
      </c>
      <c r="CN1130" s="65">
        <f t="shared" si="7993"/>
        <v>2454676</v>
      </c>
      <c r="CO1130" s="68" t="str">
        <f t="shared" si="7994"/>
        <v/>
      </c>
      <c r="CP1130" s="68" t="str">
        <f t="shared" si="7995"/>
        <v/>
      </c>
      <c r="CQ1130" s="67" t="str">
        <f t="shared" si="59"/>
        <v/>
      </c>
      <c r="CR1130" s="68"/>
      <c r="CS1130" s="68" t="str">
        <f t="shared" si="7996"/>
        <v/>
      </c>
      <c r="CT1130" s="65">
        <f t="shared" si="7997"/>
        <v>273388</v>
      </c>
      <c r="CU1130" s="68" t="str">
        <f t="shared" si="7998"/>
        <v/>
      </c>
      <c r="CV1130" s="68" t="str">
        <f t="shared" si="7999"/>
        <v/>
      </c>
      <c r="CW1130" s="67" t="str">
        <f t="shared" si="64"/>
        <v/>
      </c>
      <c r="CX1130" s="68"/>
      <c r="CY1130" s="68" t="str">
        <f t="shared" si="8000"/>
        <v/>
      </c>
      <c r="CZ1130" s="65">
        <f t="shared" si="8001"/>
        <v>340043</v>
      </c>
      <c r="DA1130" s="68" t="str">
        <f t="shared" si="8002"/>
        <v/>
      </c>
      <c r="DB1130" s="68" t="str">
        <f t="shared" si="8003"/>
        <v/>
      </c>
      <c r="DC1130" s="67" t="str">
        <f t="shared" si="69"/>
        <v/>
      </c>
      <c r="DD1130" s="68"/>
      <c r="DE1130" s="68" t="str">
        <f t="shared" si="8004"/>
        <v/>
      </c>
      <c r="DF1130" s="65">
        <f t="shared" si="8005"/>
        <v>458105</v>
      </c>
      <c r="DG1130" s="51" t="str">
        <f t="shared" si="8006"/>
        <v/>
      </c>
      <c r="DH1130" s="51" t="str">
        <f t="shared" si="8007"/>
        <v/>
      </c>
      <c r="DI1130" s="69" t="str">
        <f t="shared" si="74"/>
        <v/>
      </c>
      <c r="DJ1130" s="51"/>
      <c r="DK1130" s="51" t="str">
        <f t="shared" si="8008"/>
        <v/>
      </c>
      <c r="DL1130" s="65">
        <f t="shared" si="8009"/>
        <v>73587</v>
      </c>
      <c r="DM1130" s="51" t="str">
        <f t="shared" si="8010"/>
        <v/>
      </c>
      <c r="DN1130" s="51" t="str">
        <f t="shared" si="8011"/>
        <v/>
      </c>
      <c r="DO1130" s="69" t="str">
        <f t="shared" si="79"/>
        <v/>
      </c>
      <c r="DP1130" s="51"/>
      <c r="DQ1130" s="51"/>
      <c r="DR1130" s="51"/>
      <c r="DS1130" s="51"/>
      <c r="DT1130" s="51"/>
      <c r="DU1130" s="181"/>
    </row>
    <row r="1131" spans="1:125" ht="15" x14ac:dyDescent="0.25">
      <c r="A1131" s="50">
        <v>2016</v>
      </c>
      <c r="B1131" s="51" t="s">
        <v>1076</v>
      </c>
      <c r="C1131" s="50" t="s">
        <v>1077</v>
      </c>
      <c r="D1131" s="53" t="s">
        <v>1940</v>
      </c>
      <c r="E1131" s="50" t="s">
        <v>364</v>
      </c>
      <c r="F1131" s="220">
        <v>207062</v>
      </c>
      <c r="G1131" s="220" t="s">
        <v>364</v>
      </c>
      <c r="H1131" s="220">
        <v>496400</v>
      </c>
      <c r="I1131" s="61">
        <v>3369114</v>
      </c>
      <c r="J1131" s="50"/>
      <c r="K1131" s="50" t="s">
        <v>2032</v>
      </c>
      <c r="L1131" s="58" t="s">
        <v>2032</v>
      </c>
      <c r="M1131" s="58" t="s">
        <v>2032</v>
      </c>
      <c r="N1131" s="58" t="s">
        <v>2032</v>
      </c>
      <c r="O1131" s="58" t="s">
        <v>2032</v>
      </c>
      <c r="P1131" s="59"/>
      <c r="Q1131" s="60">
        <v>1652509</v>
      </c>
      <c r="R1131" s="60">
        <v>434600</v>
      </c>
      <c r="S1131" s="60">
        <v>319030</v>
      </c>
      <c r="T1131" s="60">
        <v>886585</v>
      </c>
      <c r="U1131" s="60">
        <v>76390</v>
      </c>
      <c r="V1131" s="79"/>
      <c r="W1131" s="90">
        <f t="shared" si="7973"/>
        <v>3369114</v>
      </c>
      <c r="X1131" s="101">
        <v>1292095</v>
      </c>
      <c r="Y1131" s="50" t="s">
        <v>167</v>
      </c>
      <c r="Z1131" s="50" t="s">
        <v>1940</v>
      </c>
      <c r="AA1131" s="51" t="str">
        <f t="shared" si="7974"/>
        <v/>
      </c>
      <c r="AB1131" s="68" t="str">
        <f t="shared" si="7975"/>
        <v/>
      </c>
      <c r="AC1131" s="68" t="str">
        <f t="shared" si="7976"/>
        <v/>
      </c>
      <c r="AD1131" s="68" t="str">
        <f t="shared" si="7977"/>
        <v/>
      </c>
      <c r="AE1131" s="68" t="str">
        <f t="shared" si="7978"/>
        <v/>
      </c>
      <c r="AF1131" s="68" t="str">
        <f t="shared" si="7979"/>
        <v/>
      </c>
      <c r="AG1131" s="67" t="str">
        <f t="shared" si="7"/>
        <v/>
      </c>
      <c r="AH1131" s="51"/>
      <c r="AI1131" s="51" t="str">
        <f t="shared" si="8"/>
        <v/>
      </c>
      <c r="AJ1131" s="68" t="str">
        <f t="shared" si="9"/>
        <v/>
      </c>
      <c r="AK1131" s="68" t="str">
        <f t="shared" si="10"/>
        <v/>
      </c>
      <c r="AL1131" s="68" t="str">
        <f t="shared" si="11"/>
        <v/>
      </c>
      <c r="AM1131" s="68" t="str">
        <f t="shared" si="12"/>
        <v/>
      </c>
      <c r="AN1131" s="68" t="str">
        <f t="shared" si="13"/>
        <v/>
      </c>
      <c r="AO1131" s="67" t="str">
        <f t="shared" si="14"/>
        <v/>
      </c>
      <c r="AP1131" s="51"/>
      <c r="AQ1131" s="51" t="str">
        <f t="shared" si="15"/>
        <v/>
      </c>
      <c r="AR1131" s="68" t="str">
        <f t="shared" si="16"/>
        <v/>
      </c>
      <c r="AS1131" s="68" t="str">
        <f t="shared" si="17"/>
        <v/>
      </c>
      <c r="AT1131" s="68" t="str">
        <f t="shared" si="18"/>
        <v/>
      </c>
      <c r="AU1131" s="68" t="str">
        <f t="shared" si="19"/>
        <v/>
      </c>
      <c r="AV1131" s="68" t="str">
        <f t="shared" si="20"/>
        <v/>
      </c>
      <c r="AW1131" s="67" t="str">
        <f t="shared" si="21"/>
        <v/>
      </c>
      <c r="AX1131" s="51"/>
      <c r="AY1131" s="51" t="str">
        <f t="shared" si="22"/>
        <v/>
      </c>
      <c r="AZ1131" s="68" t="str">
        <f t="shared" si="23"/>
        <v/>
      </c>
      <c r="BA1131" s="68" t="str">
        <f t="shared" si="24"/>
        <v/>
      </c>
      <c r="BB1131" s="68" t="str">
        <f t="shared" si="25"/>
        <v/>
      </c>
      <c r="BC1131" s="68" t="str">
        <f t="shared" si="26"/>
        <v/>
      </c>
      <c r="BD1131" s="68" t="str">
        <f t="shared" si="27"/>
        <v/>
      </c>
      <c r="BE1131" s="68" t="str">
        <f t="shared" si="28"/>
        <v/>
      </c>
      <c r="BF1131" s="51"/>
      <c r="BG1131" s="69" t="str">
        <f t="shared" si="29"/>
        <v/>
      </c>
      <c r="BH1131" s="67" t="str">
        <f t="shared" si="30"/>
        <v/>
      </c>
      <c r="BI1131" s="67" t="str">
        <f t="shared" si="31"/>
        <v/>
      </c>
      <c r="BJ1131" s="67" t="str">
        <f t="shared" si="32"/>
        <v/>
      </c>
      <c r="BK1131" s="67" t="str">
        <f t="shared" si="33"/>
        <v/>
      </c>
      <c r="BL1131" s="67" t="str">
        <f t="shared" si="34"/>
        <v/>
      </c>
      <c r="BM1131" s="65" t="str">
        <f t="shared" si="35"/>
        <v/>
      </c>
      <c r="BN1131" s="51"/>
      <c r="BO1131" s="51" t="str">
        <f t="shared" si="7980"/>
        <v/>
      </c>
      <c r="BP1131" s="51" t="str">
        <f t="shared" si="7981"/>
        <v/>
      </c>
      <c r="BQ1131" s="71">
        <f t="shared" si="7982"/>
        <v>207062</v>
      </c>
      <c r="BR1131" s="51" t="str">
        <f t="shared" si="7983"/>
        <v/>
      </c>
      <c r="BS1131" s="69" t="str">
        <f t="shared" si="2920"/>
        <v/>
      </c>
      <c r="BT1131" s="51"/>
      <c r="BU1131" s="68" t="str">
        <f t="shared" si="7984"/>
        <v/>
      </c>
      <c r="BV1131" s="68" t="str">
        <f t="shared" si="7985"/>
        <v/>
      </c>
      <c r="BW1131" s="65">
        <f t="shared" si="7986"/>
        <v>3369114</v>
      </c>
      <c r="BX1131" s="68" t="str">
        <f t="shared" si="7987"/>
        <v/>
      </c>
      <c r="BY1131" s="67" t="str">
        <f t="shared" si="44"/>
        <v/>
      </c>
      <c r="BZ1131" s="68"/>
      <c r="CA1131" s="65" t="str">
        <f t="shared" si="45"/>
        <v/>
      </c>
      <c r="CB1131" s="67" t="str">
        <f t="shared" si="46"/>
        <v/>
      </c>
      <c r="CC1131" s="67">
        <f t="shared" si="47"/>
        <v>1292095</v>
      </c>
      <c r="CD1131" s="67" t="str">
        <f t="shared" si="48"/>
        <v/>
      </c>
      <c r="CE1131" s="67" t="str">
        <f t="shared" si="49"/>
        <v/>
      </c>
      <c r="CF1131" s="68"/>
      <c r="CG1131" s="68" t="str">
        <f t="shared" si="7988"/>
        <v/>
      </c>
      <c r="CH1131" s="68" t="str">
        <f t="shared" si="7989"/>
        <v/>
      </c>
      <c r="CI1131" s="65">
        <f t="shared" si="7990"/>
        <v>3369114</v>
      </c>
      <c r="CJ1131" s="68" t="str">
        <f t="shared" si="7991"/>
        <v/>
      </c>
      <c r="CK1131" s="67" t="str">
        <f t="shared" si="54"/>
        <v/>
      </c>
      <c r="CL1131" s="68"/>
      <c r="CM1131" s="68" t="str">
        <f t="shared" si="7992"/>
        <v/>
      </c>
      <c r="CN1131" s="68" t="str">
        <f t="shared" si="7993"/>
        <v/>
      </c>
      <c r="CO1131" s="65">
        <f t="shared" si="7994"/>
        <v>1652509</v>
      </c>
      <c r="CP1131" s="68" t="str">
        <f t="shared" si="7995"/>
        <v/>
      </c>
      <c r="CQ1131" s="67" t="str">
        <f t="shared" si="59"/>
        <v/>
      </c>
      <c r="CR1131" s="68"/>
      <c r="CS1131" s="68" t="str">
        <f t="shared" si="7996"/>
        <v/>
      </c>
      <c r="CT1131" s="68" t="str">
        <f t="shared" si="7997"/>
        <v/>
      </c>
      <c r="CU1131" s="65">
        <f t="shared" si="7998"/>
        <v>434600</v>
      </c>
      <c r="CV1131" s="68" t="str">
        <f t="shared" si="7999"/>
        <v/>
      </c>
      <c r="CW1131" s="67" t="str">
        <f t="shared" si="64"/>
        <v/>
      </c>
      <c r="CX1131" s="68"/>
      <c r="CY1131" s="68" t="str">
        <f t="shared" si="8000"/>
        <v/>
      </c>
      <c r="CZ1131" s="68" t="str">
        <f t="shared" si="8001"/>
        <v/>
      </c>
      <c r="DA1131" s="65">
        <f t="shared" si="8002"/>
        <v>319030</v>
      </c>
      <c r="DB1131" s="68" t="str">
        <f t="shared" si="8003"/>
        <v/>
      </c>
      <c r="DC1131" s="67" t="str">
        <f t="shared" si="69"/>
        <v/>
      </c>
      <c r="DD1131" s="68"/>
      <c r="DE1131" s="68" t="str">
        <f t="shared" si="8004"/>
        <v/>
      </c>
      <c r="DF1131" s="51" t="str">
        <f t="shared" si="8005"/>
        <v/>
      </c>
      <c r="DG1131" s="65">
        <f t="shared" si="8006"/>
        <v>886585</v>
      </c>
      <c r="DH1131" s="51" t="str">
        <f t="shared" si="8007"/>
        <v/>
      </c>
      <c r="DI1131" s="69" t="str">
        <f t="shared" si="74"/>
        <v/>
      </c>
      <c r="DJ1131" s="51"/>
      <c r="DK1131" s="51" t="str">
        <f t="shared" si="8008"/>
        <v/>
      </c>
      <c r="DL1131" s="51" t="str">
        <f t="shared" si="8009"/>
        <v/>
      </c>
      <c r="DM1131" s="65">
        <f t="shared" si="8010"/>
        <v>76390</v>
      </c>
      <c r="DN1131" s="51" t="str">
        <f t="shared" si="8011"/>
        <v/>
      </c>
      <c r="DO1131" s="69" t="str">
        <f t="shared" si="79"/>
        <v/>
      </c>
      <c r="DP1131" s="51"/>
      <c r="DQ1131" s="51"/>
      <c r="DR1131" s="51"/>
      <c r="DS1131" s="51"/>
      <c r="DT1131" s="51"/>
      <c r="DU1131" s="181"/>
    </row>
    <row r="1132" spans="1:125" ht="15" x14ac:dyDescent="0.25">
      <c r="A1132" s="50">
        <v>2017</v>
      </c>
      <c r="B1132" s="51" t="s">
        <v>1076</v>
      </c>
      <c r="C1132" s="50" t="s">
        <v>1077</v>
      </c>
      <c r="D1132" s="53" t="s">
        <v>1940</v>
      </c>
      <c r="E1132" s="50" t="s">
        <v>364</v>
      </c>
      <c r="F1132" s="220">
        <v>222756</v>
      </c>
      <c r="G1132" s="220" t="s">
        <v>364</v>
      </c>
      <c r="H1132" s="220">
        <v>493720</v>
      </c>
      <c r="I1132" s="61">
        <v>3476606</v>
      </c>
      <c r="J1132" s="50"/>
      <c r="K1132" s="50" t="s">
        <v>2032</v>
      </c>
      <c r="L1132" s="58" t="s">
        <v>2032</v>
      </c>
      <c r="M1132" s="58" t="s">
        <v>2032</v>
      </c>
      <c r="N1132" s="58" t="s">
        <v>2032</v>
      </c>
      <c r="O1132" s="58" t="s">
        <v>2032</v>
      </c>
      <c r="P1132" s="59"/>
      <c r="Q1132" s="60">
        <v>1413306</v>
      </c>
      <c r="R1132" s="60">
        <v>1227887</v>
      </c>
      <c r="S1132" s="60">
        <v>307534</v>
      </c>
      <c r="T1132" s="60">
        <v>449352</v>
      </c>
      <c r="U1132" s="60">
        <v>78527</v>
      </c>
      <c r="V1132" s="79"/>
      <c r="W1132" s="90">
        <f t="shared" si="7973"/>
        <v>3476606</v>
      </c>
      <c r="X1132" s="101">
        <v>45386</v>
      </c>
      <c r="Y1132" s="50" t="s">
        <v>167</v>
      </c>
      <c r="Z1132" s="50" t="s">
        <v>1940</v>
      </c>
      <c r="AA1132" s="51" t="str">
        <f t="shared" si="7974"/>
        <v/>
      </c>
      <c r="AB1132" s="68" t="str">
        <f t="shared" si="7975"/>
        <v/>
      </c>
      <c r="AC1132" s="68" t="str">
        <f t="shared" si="7976"/>
        <v/>
      </c>
      <c r="AD1132" s="68" t="str">
        <f t="shared" si="7977"/>
        <v/>
      </c>
      <c r="AE1132" s="68" t="str">
        <f t="shared" si="7978"/>
        <v/>
      </c>
      <c r="AF1132" s="68" t="str">
        <f t="shared" si="7979"/>
        <v/>
      </c>
      <c r="AG1132" s="67" t="str">
        <f t="shared" si="7"/>
        <v/>
      </c>
      <c r="AH1132" s="51"/>
      <c r="AI1132" s="51" t="str">
        <f t="shared" si="8"/>
        <v/>
      </c>
      <c r="AJ1132" s="68" t="str">
        <f t="shared" si="9"/>
        <v/>
      </c>
      <c r="AK1132" s="68" t="str">
        <f t="shared" si="10"/>
        <v/>
      </c>
      <c r="AL1132" s="68" t="str">
        <f t="shared" si="11"/>
        <v/>
      </c>
      <c r="AM1132" s="68" t="str">
        <f t="shared" si="12"/>
        <v/>
      </c>
      <c r="AN1132" s="68" t="str">
        <f t="shared" si="13"/>
        <v/>
      </c>
      <c r="AO1132" s="67" t="str">
        <f t="shared" si="14"/>
        <v/>
      </c>
      <c r="AP1132" s="51"/>
      <c r="AQ1132" s="51" t="str">
        <f t="shared" si="15"/>
        <v/>
      </c>
      <c r="AR1132" s="68" t="str">
        <f t="shared" si="16"/>
        <v/>
      </c>
      <c r="AS1132" s="68" t="str">
        <f t="shared" si="17"/>
        <v/>
      </c>
      <c r="AT1132" s="68" t="str">
        <f t="shared" si="18"/>
        <v/>
      </c>
      <c r="AU1132" s="68" t="str">
        <f t="shared" si="19"/>
        <v/>
      </c>
      <c r="AV1132" s="68" t="str">
        <f t="shared" si="20"/>
        <v/>
      </c>
      <c r="AW1132" s="67" t="str">
        <f t="shared" si="21"/>
        <v/>
      </c>
      <c r="AX1132" s="51"/>
      <c r="AY1132" s="51" t="str">
        <f t="shared" si="22"/>
        <v/>
      </c>
      <c r="AZ1132" s="68" t="str">
        <f t="shared" si="23"/>
        <v/>
      </c>
      <c r="BA1132" s="68" t="str">
        <f t="shared" si="24"/>
        <v/>
      </c>
      <c r="BB1132" s="68" t="str">
        <f t="shared" si="25"/>
        <v/>
      </c>
      <c r="BC1132" s="68" t="str">
        <f t="shared" si="26"/>
        <v/>
      </c>
      <c r="BD1132" s="68" t="str">
        <f t="shared" si="27"/>
        <v/>
      </c>
      <c r="BE1132" s="68" t="str">
        <f t="shared" si="28"/>
        <v/>
      </c>
      <c r="BF1132" s="51"/>
      <c r="BG1132" s="69" t="str">
        <f t="shared" si="29"/>
        <v/>
      </c>
      <c r="BH1132" s="67" t="str">
        <f t="shared" si="30"/>
        <v/>
      </c>
      <c r="BI1132" s="67" t="str">
        <f t="shared" si="31"/>
        <v/>
      </c>
      <c r="BJ1132" s="67" t="str">
        <f t="shared" si="32"/>
        <v/>
      </c>
      <c r="BK1132" s="67" t="str">
        <f t="shared" si="33"/>
        <v/>
      </c>
      <c r="BL1132" s="67" t="str">
        <f t="shared" si="34"/>
        <v/>
      </c>
      <c r="BM1132" s="65" t="str">
        <f t="shared" si="35"/>
        <v/>
      </c>
      <c r="BN1132" s="51"/>
      <c r="BO1132" s="51" t="str">
        <f t="shared" si="7980"/>
        <v/>
      </c>
      <c r="BP1132" s="51" t="str">
        <f t="shared" si="7981"/>
        <v/>
      </c>
      <c r="BQ1132" s="51" t="str">
        <f t="shared" si="7982"/>
        <v/>
      </c>
      <c r="BR1132" s="71">
        <f t="shared" si="7983"/>
        <v>222756</v>
      </c>
      <c r="BS1132" s="69" t="str">
        <f t="shared" si="2920"/>
        <v/>
      </c>
      <c r="BT1132" s="51"/>
      <c r="BU1132" s="68" t="str">
        <f t="shared" si="7984"/>
        <v/>
      </c>
      <c r="BV1132" s="68" t="str">
        <f t="shared" si="7985"/>
        <v/>
      </c>
      <c r="BW1132" s="68" t="str">
        <f t="shared" si="7986"/>
        <v/>
      </c>
      <c r="BX1132" s="65">
        <f t="shared" si="7987"/>
        <v>3476606</v>
      </c>
      <c r="BY1132" s="67" t="str">
        <f t="shared" si="44"/>
        <v/>
      </c>
      <c r="BZ1132" s="68"/>
      <c r="CA1132" s="65" t="str">
        <f t="shared" si="45"/>
        <v/>
      </c>
      <c r="CB1132" s="67" t="str">
        <f t="shared" si="46"/>
        <v/>
      </c>
      <c r="CC1132" s="67" t="str">
        <f t="shared" si="47"/>
        <v/>
      </c>
      <c r="CD1132" s="67">
        <f t="shared" si="48"/>
        <v>45386</v>
      </c>
      <c r="CE1132" s="67" t="str">
        <f t="shared" si="49"/>
        <v/>
      </c>
      <c r="CF1132" s="68"/>
      <c r="CG1132" s="68" t="str">
        <f t="shared" si="7988"/>
        <v/>
      </c>
      <c r="CH1132" s="68" t="str">
        <f t="shared" si="7989"/>
        <v/>
      </c>
      <c r="CI1132" s="68" t="str">
        <f t="shared" si="7990"/>
        <v/>
      </c>
      <c r="CJ1132" s="65">
        <f t="shared" si="7991"/>
        <v>3476606</v>
      </c>
      <c r="CK1132" s="67" t="str">
        <f t="shared" si="54"/>
        <v/>
      </c>
      <c r="CL1132" s="68"/>
      <c r="CM1132" s="68" t="str">
        <f t="shared" si="7992"/>
        <v/>
      </c>
      <c r="CN1132" s="68" t="str">
        <f t="shared" si="7993"/>
        <v/>
      </c>
      <c r="CO1132" s="68" t="str">
        <f t="shared" si="7994"/>
        <v/>
      </c>
      <c r="CP1132" s="65">
        <f t="shared" si="7995"/>
        <v>1413306</v>
      </c>
      <c r="CQ1132" s="67" t="str">
        <f t="shared" si="59"/>
        <v/>
      </c>
      <c r="CR1132" s="68"/>
      <c r="CS1132" s="68" t="str">
        <f t="shared" si="7996"/>
        <v/>
      </c>
      <c r="CT1132" s="68" t="str">
        <f t="shared" si="7997"/>
        <v/>
      </c>
      <c r="CU1132" s="68" t="str">
        <f t="shared" si="7998"/>
        <v/>
      </c>
      <c r="CV1132" s="65">
        <f t="shared" si="7999"/>
        <v>1227887</v>
      </c>
      <c r="CW1132" s="67" t="str">
        <f t="shared" si="64"/>
        <v/>
      </c>
      <c r="CX1132" s="68"/>
      <c r="CY1132" s="68" t="str">
        <f t="shared" si="8000"/>
        <v/>
      </c>
      <c r="CZ1132" s="68" t="str">
        <f t="shared" si="8001"/>
        <v/>
      </c>
      <c r="DA1132" s="68" t="str">
        <f t="shared" si="8002"/>
        <v/>
      </c>
      <c r="DB1132" s="65">
        <f t="shared" si="8003"/>
        <v>307534</v>
      </c>
      <c r="DC1132" s="67" t="str">
        <f t="shared" si="69"/>
        <v/>
      </c>
      <c r="DD1132" s="68"/>
      <c r="DE1132" s="68" t="str">
        <f t="shared" si="8004"/>
        <v/>
      </c>
      <c r="DF1132" s="51" t="str">
        <f t="shared" si="8005"/>
        <v/>
      </c>
      <c r="DG1132" s="51" t="str">
        <f t="shared" si="8006"/>
        <v/>
      </c>
      <c r="DH1132" s="65">
        <f t="shared" si="8007"/>
        <v>449352</v>
      </c>
      <c r="DI1132" s="69" t="str">
        <f t="shared" si="74"/>
        <v/>
      </c>
      <c r="DJ1132" s="51"/>
      <c r="DK1132" s="51" t="str">
        <f t="shared" si="8008"/>
        <v/>
      </c>
      <c r="DL1132" s="51" t="str">
        <f t="shared" si="8009"/>
        <v/>
      </c>
      <c r="DM1132" s="51" t="str">
        <f t="shared" si="8010"/>
        <v/>
      </c>
      <c r="DN1132" s="65">
        <f t="shared" si="8011"/>
        <v>78527</v>
      </c>
      <c r="DO1132" s="69" t="str">
        <f t="shared" si="79"/>
        <v/>
      </c>
      <c r="DP1132" s="51"/>
      <c r="DQ1132" s="51"/>
      <c r="DR1132" s="51"/>
      <c r="DS1132" s="51"/>
      <c r="DT1132" s="51"/>
      <c r="DU1132" s="181"/>
    </row>
    <row r="1133" spans="1:125" ht="15" x14ac:dyDescent="0.25">
      <c r="A1133" s="56">
        <v>2018</v>
      </c>
      <c r="B1133" s="51" t="s">
        <v>1076</v>
      </c>
      <c r="C1133" s="50" t="s">
        <v>1077</v>
      </c>
      <c r="D1133" s="170" t="s">
        <v>1940</v>
      </c>
      <c r="E1133" s="50" t="s">
        <v>364</v>
      </c>
      <c r="F1133" s="89">
        <v>239520</v>
      </c>
      <c r="G1133" s="89">
        <v>0</v>
      </c>
      <c r="H1133" s="89">
        <v>470443</v>
      </c>
      <c r="I1133" s="90">
        <v>3602896</v>
      </c>
      <c r="J1133" s="50"/>
      <c r="K1133" s="50" t="s">
        <v>2032</v>
      </c>
      <c r="L1133" s="58"/>
      <c r="M1133" s="58"/>
      <c r="N1133" s="58"/>
      <c r="O1133" s="58"/>
      <c r="P1133" s="91"/>
      <c r="Q1133" s="92">
        <v>2447759</v>
      </c>
      <c r="R1133" s="92">
        <v>324478</v>
      </c>
      <c r="S1133" s="92">
        <v>390192</v>
      </c>
      <c r="T1133" s="92">
        <v>440467</v>
      </c>
      <c r="U1133" s="92">
        <v>0</v>
      </c>
      <c r="V1133" s="94"/>
      <c r="W1133" s="90">
        <f t="shared" si="7973"/>
        <v>3602896</v>
      </c>
      <c r="X1133" s="101">
        <v>0</v>
      </c>
      <c r="Y1133" s="56" t="s">
        <v>167</v>
      </c>
      <c r="Z1133" s="50"/>
      <c r="AA1133" s="51"/>
      <c r="AB1133" s="68"/>
      <c r="AC1133" s="68"/>
      <c r="AD1133" s="68"/>
      <c r="AE1133" s="68"/>
      <c r="AF1133" s="68"/>
      <c r="AG1133" s="67" t="str">
        <f t="shared" si="7"/>
        <v/>
      </c>
      <c r="AH1133" s="51"/>
      <c r="AI1133" s="51" t="str">
        <f t="shared" si="8"/>
        <v/>
      </c>
      <c r="AJ1133" s="68" t="str">
        <f t="shared" si="9"/>
        <v/>
      </c>
      <c r="AK1133" s="68" t="str">
        <f t="shared" si="10"/>
        <v/>
      </c>
      <c r="AL1133" s="68" t="str">
        <f t="shared" si="11"/>
        <v/>
      </c>
      <c r="AM1133" s="68" t="str">
        <f t="shared" si="12"/>
        <v/>
      </c>
      <c r="AN1133" s="68" t="str">
        <f t="shared" si="13"/>
        <v/>
      </c>
      <c r="AO1133" s="67" t="str">
        <f t="shared" si="14"/>
        <v/>
      </c>
      <c r="AP1133" s="51"/>
      <c r="AQ1133" s="51" t="str">
        <f t="shared" si="15"/>
        <v/>
      </c>
      <c r="AR1133" s="68" t="str">
        <f t="shared" si="16"/>
        <v/>
      </c>
      <c r="AS1133" s="68" t="str">
        <f t="shared" si="17"/>
        <v/>
      </c>
      <c r="AT1133" s="68" t="str">
        <f t="shared" si="18"/>
        <v/>
      </c>
      <c r="AU1133" s="68" t="str">
        <f t="shared" si="19"/>
        <v/>
      </c>
      <c r="AV1133" s="68" t="str">
        <f t="shared" si="20"/>
        <v/>
      </c>
      <c r="AW1133" s="67" t="str">
        <f t="shared" si="21"/>
        <v/>
      </c>
      <c r="AX1133" s="51"/>
      <c r="AY1133" s="51" t="str">
        <f t="shared" si="22"/>
        <v/>
      </c>
      <c r="AZ1133" s="68" t="str">
        <f t="shared" si="23"/>
        <v/>
      </c>
      <c r="BA1133" s="68" t="str">
        <f t="shared" si="24"/>
        <v/>
      </c>
      <c r="BB1133" s="68" t="str">
        <f t="shared" si="25"/>
        <v/>
      </c>
      <c r="BC1133" s="68" t="str">
        <f t="shared" si="26"/>
        <v/>
      </c>
      <c r="BD1133" s="68" t="str">
        <f t="shared" si="27"/>
        <v/>
      </c>
      <c r="BE1133" s="68" t="str">
        <f t="shared" si="28"/>
        <v/>
      </c>
      <c r="BF1133" s="51"/>
      <c r="BG1133" s="69" t="str">
        <f t="shared" si="29"/>
        <v/>
      </c>
      <c r="BH1133" s="67" t="str">
        <f t="shared" si="30"/>
        <v/>
      </c>
      <c r="BI1133" s="67" t="str">
        <f t="shared" si="31"/>
        <v/>
      </c>
      <c r="BJ1133" s="67" t="str">
        <f t="shared" si="32"/>
        <v/>
      </c>
      <c r="BK1133" s="67" t="str">
        <f t="shared" si="33"/>
        <v/>
      </c>
      <c r="BL1133" s="67" t="str">
        <f t="shared" si="34"/>
        <v/>
      </c>
      <c r="BM1133" s="65" t="str">
        <f t="shared" si="35"/>
        <v/>
      </c>
      <c r="BN1133" s="70"/>
      <c r="BO1133" s="70"/>
      <c r="BP1133" s="51"/>
      <c r="BQ1133" s="51"/>
      <c r="BR1133" s="51"/>
      <c r="BS1133" s="96">
        <f t="shared" si="2920"/>
        <v>239520</v>
      </c>
      <c r="BT1133" s="70"/>
      <c r="BU1133" s="65"/>
      <c r="BV1133" s="68"/>
      <c r="BW1133" s="68"/>
      <c r="BX1133" s="68"/>
      <c r="BY1133" s="67">
        <f t="shared" si="44"/>
        <v>3602896</v>
      </c>
      <c r="BZ1133" s="65"/>
      <c r="CA1133" s="65" t="str">
        <f t="shared" si="45"/>
        <v/>
      </c>
      <c r="CB1133" s="67" t="str">
        <f t="shared" si="46"/>
        <v/>
      </c>
      <c r="CC1133" s="67" t="str">
        <f t="shared" si="47"/>
        <v/>
      </c>
      <c r="CD1133" s="67" t="str">
        <f t="shared" si="48"/>
        <v/>
      </c>
      <c r="CE1133" s="67">
        <f t="shared" si="49"/>
        <v>0</v>
      </c>
      <c r="CF1133" s="65"/>
      <c r="CG1133" s="65"/>
      <c r="CH1133" s="68"/>
      <c r="CI1133" s="68"/>
      <c r="CJ1133" s="68"/>
      <c r="CK1133" s="67">
        <f t="shared" si="54"/>
        <v>3602896</v>
      </c>
      <c r="CL1133" s="65"/>
      <c r="CM1133" s="65"/>
      <c r="CN1133" s="68"/>
      <c r="CO1133" s="68"/>
      <c r="CP1133" s="68"/>
      <c r="CQ1133" s="67">
        <f t="shared" si="59"/>
        <v>2447759</v>
      </c>
      <c r="CR1133" s="65"/>
      <c r="CS1133" s="65"/>
      <c r="CT1133" s="68"/>
      <c r="CU1133" s="68"/>
      <c r="CV1133" s="68"/>
      <c r="CW1133" s="67">
        <f t="shared" si="64"/>
        <v>324478</v>
      </c>
      <c r="CX1133" s="65"/>
      <c r="CY1133" s="65"/>
      <c r="CZ1133" s="68"/>
      <c r="DA1133" s="68"/>
      <c r="DB1133" s="68"/>
      <c r="DC1133" s="67">
        <f t="shared" si="69"/>
        <v>390192</v>
      </c>
      <c r="DD1133" s="65"/>
      <c r="DE1133" s="65"/>
      <c r="DF1133" s="51"/>
      <c r="DG1133" s="51"/>
      <c r="DH1133" s="51"/>
      <c r="DI1133" s="67">
        <f t="shared" si="74"/>
        <v>440467</v>
      </c>
      <c r="DJ1133" s="70"/>
      <c r="DK1133" s="70"/>
      <c r="DL1133" s="51"/>
      <c r="DM1133" s="51"/>
      <c r="DN1133" s="51"/>
      <c r="DO1133" s="67">
        <f t="shared" si="79"/>
        <v>2447759</v>
      </c>
      <c r="DP1133" s="51"/>
      <c r="DQ1133" s="51"/>
      <c r="DR1133" s="51"/>
      <c r="DS1133" s="51"/>
      <c r="DT1133" s="51"/>
      <c r="DU1133" s="181"/>
    </row>
    <row r="1134" spans="1:125" ht="15" x14ac:dyDescent="0.25">
      <c r="A1134" s="50"/>
      <c r="B1134" s="51"/>
      <c r="C1134" s="50"/>
      <c r="D1134" s="53"/>
      <c r="E1134" s="50"/>
      <c r="F1134" s="220"/>
      <c r="G1134" s="220"/>
      <c r="H1134" s="220"/>
      <c r="I1134" s="61"/>
      <c r="J1134" s="50"/>
      <c r="K1134" s="50" t="s">
        <v>2032</v>
      </c>
      <c r="L1134" s="58"/>
      <c r="M1134" s="58"/>
      <c r="N1134" s="58"/>
      <c r="O1134" s="58"/>
      <c r="P1134" s="59"/>
      <c r="Q1134" s="60"/>
      <c r="R1134" s="60"/>
      <c r="S1134" s="60"/>
      <c r="T1134" s="60"/>
      <c r="U1134" s="60"/>
      <c r="V1134" s="79"/>
      <c r="W1134" s="90"/>
      <c r="X1134" s="101"/>
      <c r="Y1134" s="50"/>
      <c r="Z1134" s="50"/>
      <c r="AA1134" s="51"/>
      <c r="AB1134" s="68"/>
      <c r="AC1134" s="68"/>
      <c r="AD1134" s="68"/>
      <c r="AE1134" s="68"/>
      <c r="AF1134" s="68"/>
      <c r="AG1134" s="67" t="str">
        <f t="shared" si="7"/>
        <v/>
      </c>
      <c r="AH1134" s="51"/>
      <c r="AI1134" s="51" t="str">
        <f t="shared" si="8"/>
        <v/>
      </c>
      <c r="AJ1134" s="68" t="str">
        <f t="shared" si="9"/>
        <v/>
      </c>
      <c r="AK1134" s="68" t="str">
        <f t="shared" si="10"/>
        <v/>
      </c>
      <c r="AL1134" s="68" t="str">
        <f t="shared" si="11"/>
        <v/>
      </c>
      <c r="AM1134" s="68" t="str">
        <f t="shared" si="12"/>
        <v/>
      </c>
      <c r="AN1134" s="68" t="str">
        <f t="shared" si="13"/>
        <v/>
      </c>
      <c r="AO1134" s="67" t="str">
        <f t="shared" si="14"/>
        <v/>
      </c>
      <c r="AP1134" s="51"/>
      <c r="AQ1134" s="51" t="str">
        <f t="shared" si="15"/>
        <v/>
      </c>
      <c r="AR1134" s="68" t="str">
        <f t="shared" si="16"/>
        <v/>
      </c>
      <c r="AS1134" s="68" t="str">
        <f t="shared" si="17"/>
        <v/>
      </c>
      <c r="AT1134" s="68" t="str">
        <f t="shared" si="18"/>
        <v/>
      </c>
      <c r="AU1134" s="68" t="str">
        <f t="shared" si="19"/>
        <v/>
      </c>
      <c r="AV1134" s="68" t="str">
        <f t="shared" si="20"/>
        <v/>
      </c>
      <c r="AW1134" s="67" t="str">
        <f t="shared" si="21"/>
        <v/>
      </c>
      <c r="AX1134" s="51"/>
      <c r="AY1134" s="51" t="str">
        <f t="shared" si="22"/>
        <v/>
      </c>
      <c r="AZ1134" s="68" t="str">
        <f t="shared" si="23"/>
        <v/>
      </c>
      <c r="BA1134" s="68" t="str">
        <f t="shared" si="24"/>
        <v/>
      </c>
      <c r="BB1134" s="68" t="str">
        <f t="shared" si="25"/>
        <v/>
      </c>
      <c r="BC1134" s="68" t="str">
        <f t="shared" si="26"/>
        <v/>
      </c>
      <c r="BD1134" s="68" t="str">
        <f t="shared" si="27"/>
        <v/>
      </c>
      <c r="BE1134" s="68" t="str">
        <f t="shared" si="28"/>
        <v/>
      </c>
      <c r="BF1134" s="51"/>
      <c r="BG1134" s="69" t="str">
        <f t="shared" si="29"/>
        <v/>
      </c>
      <c r="BH1134" s="67" t="str">
        <f t="shared" si="30"/>
        <v/>
      </c>
      <c r="BI1134" s="67" t="str">
        <f t="shared" si="31"/>
        <v/>
      </c>
      <c r="BJ1134" s="67" t="str">
        <f t="shared" si="32"/>
        <v/>
      </c>
      <c r="BK1134" s="67" t="str">
        <f t="shared" si="33"/>
        <v/>
      </c>
      <c r="BL1134" s="67" t="str">
        <f t="shared" si="34"/>
        <v/>
      </c>
      <c r="BM1134" s="65" t="str">
        <f t="shared" si="35"/>
        <v/>
      </c>
      <c r="BN1134" s="70"/>
      <c r="BO1134" s="70"/>
      <c r="BP1134" s="51"/>
      <c r="BQ1134" s="51"/>
      <c r="BR1134" s="51"/>
      <c r="BS1134" s="69" t="str">
        <f t="shared" si="2920"/>
        <v/>
      </c>
      <c r="BT1134" s="70"/>
      <c r="BU1134" s="65"/>
      <c r="BV1134" s="68"/>
      <c r="BW1134" s="68"/>
      <c r="BX1134" s="68"/>
      <c r="BY1134" s="67" t="str">
        <f t="shared" si="44"/>
        <v/>
      </c>
      <c r="BZ1134" s="65"/>
      <c r="CA1134" s="65" t="str">
        <f t="shared" si="45"/>
        <v/>
      </c>
      <c r="CB1134" s="67" t="str">
        <f t="shared" si="46"/>
        <v/>
      </c>
      <c r="CC1134" s="67" t="str">
        <f t="shared" si="47"/>
        <v/>
      </c>
      <c r="CD1134" s="67" t="str">
        <f t="shared" si="48"/>
        <v/>
      </c>
      <c r="CE1134" s="67" t="str">
        <f t="shared" si="49"/>
        <v/>
      </c>
      <c r="CF1134" s="65"/>
      <c r="CG1134" s="65"/>
      <c r="CH1134" s="68"/>
      <c r="CI1134" s="68"/>
      <c r="CJ1134" s="68"/>
      <c r="CK1134" s="67" t="str">
        <f t="shared" si="54"/>
        <v/>
      </c>
      <c r="CL1134" s="65"/>
      <c r="CM1134" s="65"/>
      <c r="CN1134" s="68"/>
      <c r="CO1134" s="68"/>
      <c r="CP1134" s="68"/>
      <c r="CQ1134" s="67" t="str">
        <f t="shared" si="59"/>
        <v/>
      </c>
      <c r="CR1134" s="65"/>
      <c r="CS1134" s="65"/>
      <c r="CT1134" s="68"/>
      <c r="CU1134" s="68"/>
      <c r="CV1134" s="68"/>
      <c r="CW1134" s="67" t="str">
        <f t="shared" si="64"/>
        <v/>
      </c>
      <c r="CX1134" s="65"/>
      <c r="CY1134" s="65"/>
      <c r="CZ1134" s="68"/>
      <c r="DA1134" s="68"/>
      <c r="DB1134" s="68"/>
      <c r="DC1134" s="67" t="str">
        <f t="shared" si="69"/>
        <v/>
      </c>
      <c r="DD1134" s="65"/>
      <c r="DE1134" s="65"/>
      <c r="DF1134" s="51"/>
      <c r="DG1134" s="51"/>
      <c r="DH1134" s="51"/>
      <c r="DI1134" s="69" t="str">
        <f t="shared" si="74"/>
        <v/>
      </c>
      <c r="DJ1134" s="70"/>
      <c r="DK1134" s="70"/>
      <c r="DL1134" s="51"/>
      <c r="DM1134" s="51"/>
      <c r="DN1134" s="51"/>
      <c r="DO1134" s="69" t="str">
        <f t="shared" si="79"/>
        <v/>
      </c>
      <c r="DP1134" s="51"/>
      <c r="DQ1134" s="51"/>
      <c r="DR1134" s="51"/>
      <c r="DS1134" s="51"/>
      <c r="DT1134" s="51"/>
      <c r="DU1134" s="181"/>
    </row>
    <row r="1135" spans="1:125" ht="15" x14ac:dyDescent="0.25">
      <c r="A1135" s="50">
        <v>2014</v>
      </c>
      <c r="B1135" s="51" t="s">
        <v>1193</v>
      </c>
      <c r="C1135" s="50" t="s">
        <v>984</v>
      </c>
      <c r="D1135" s="53" t="s">
        <v>985</v>
      </c>
      <c r="E1135" s="50" t="s">
        <v>364</v>
      </c>
      <c r="F1135" s="220">
        <v>131548</v>
      </c>
      <c r="G1135" s="220" t="s">
        <v>364</v>
      </c>
      <c r="H1135" s="220">
        <v>403448</v>
      </c>
      <c r="I1135" s="61">
        <v>1121300</v>
      </c>
      <c r="J1135" s="50"/>
      <c r="K1135" s="50" t="s">
        <v>2032</v>
      </c>
      <c r="L1135" s="58" t="s">
        <v>2032</v>
      </c>
      <c r="M1135" s="58" t="s">
        <v>2032</v>
      </c>
      <c r="N1135" s="58" t="s">
        <v>2032</v>
      </c>
      <c r="O1135" s="58" t="s">
        <v>2032</v>
      </c>
      <c r="P1135" s="59"/>
      <c r="Q1135" s="60">
        <v>292314</v>
      </c>
      <c r="R1135" s="60">
        <v>158724</v>
      </c>
      <c r="S1135" s="60">
        <v>199346</v>
      </c>
      <c r="T1135" s="60">
        <v>470916</v>
      </c>
      <c r="U1135" s="60">
        <v>0</v>
      </c>
      <c r="V1135" s="79"/>
      <c r="W1135" s="90">
        <f t="shared" ref="W1135:W1139" si="8012">Q1135+R1135+S1135+T1135+U1135</f>
        <v>1121300</v>
      </c>
      <c r="X1135" s="101">
        <v>358977</v>
      </c>
      <c r="Y1135" s="50" t="s">
        <v>167</v>
      </c>
      <c r="Z1135" s="50" t="s">
        <v>985</v>
      </c>
      <c r="AA1135" s="51" t="str">
        <f t="shared" ref="AA1135:AA1138" si="8013">IF(A1135 =2014,IF(Y1135 ="",F1135,""),"")</f>
        <v/>
      </c>
      <c r="AB1135" s="68" t="str">
        <f t="shared" ref="AB1135:AB1138" si="8014">IF(A1135 =2014,IF(Y1135 ="",I1135,""),"")</f>
        <v/>
      </c>
      <c r="AC1135" s="68" t="str">
        <f t="shared" ref="AC1135:AC1138" si="8015">IF(A1135 =2014,IF(Y1135 ="",Q1135,""),"")</f>
        <v/>
      </c>
      <c r="AD1135" s="68" t="str">
        <f t="shared" ref="AD1135:AD1138" si="8016">IF(A1135 =2014,IF(Y1135 ="",R1135,""),"")</f>
        <v/>
      </c>
      <c r="AE1135" s="68" t="str">
        <f t="shared" ref="AE1135:AE1138" si="8017">IF(A1135 =2014,IF(Y1135 ="",S1135,""),"")</f>
        <v/>
      </c>
      <c r="AF1135" s="68" t="str">
        <f t="shared" ref="AF1135:AF1138" si="8018">IF(A1135 =2014,IF(Y1135 ="",T1135+U1135,""),"")</f>
        <v/>
      </c>
      <c r="AG1135" s="67" t="str">
        <f t="shared" si="7"/>
        <v/>
      </c>
      <c r="AH1135" s="51"/>
      <c r="AI1135" s="51" t="str">
        <f t="shared" si="8"/>
        <v/>
      </c>
      <c r="AJ1135" s="68" t="str">
        <f t="shared" si="9"/>
        <v/>
      </c>
      <c r="AK1135" s="68" t="str">
        <f t="shared" si="10"/>
        <v/>
      </c>
      <c r="AL1135" s="68" t="str">
        <f t="shared" si="11"/>
        <v/>
      </c>
      <c r="AM1135" s="68" t="str">
        <f t="shared" si="12"/>
        <v/>
      </c>
      <c r="AN1135" s="68" t="str">
        <f t="shared" si="13"/>
        <v/>
      </c>
      <c r="AO1135" s="67" t="str">
        <f t="shared" si="14"/>
        <v/>
      </c>
      <c r="AP1135" s="51"/>
      <c r="AQ1135" s="51" t="str">
        <f t="shared" si="15"/>
        <v/>
      </c>
      <c r="AR1135" s="68" t="str">
        <f t="shared" si="16"/>
        <v/>
      </c>
      <c r="AS1135" s="68" t="str">
        <f t="shared" si="17"/>
        <v/>
      </c>
      <c r="AT1135" s="68" t="str">
        <f t="shared" si="18"/>
        <v/>
      </c>
      <c r="AU1135" s="68" t="str">
        <f t="shared" si="19"/>
        <v/>
      </c>
      <c r="AV1135" s="68" t="str">
        <f t="shared" si="20"/>
        <v/>
      </c>
      <c r="AW1135" s="67" t="str">
        <f t="shared" si="21"/>
        <v/>
      </c>
      <c r="AX1135" s="51"/>
      <c r="AY1135" s="51" t="str">
        <f t="shared" si="22"/>
        <v/>
      </c>
      <c r="AZ1135" s="68" t="str">
        <f t="shared" si="23"/>
        <v/>
      </c>
      <c r="BA1135" s="68" t="str">
        <f t="shared" si="24"/>
        <v/>
      </c>
      <c r="BB1135" s="68" t="str">
        <f t="shared" si="25"/>
        <v/>
      </c>
      <c r="BC1135" s="68" t="str">
        <f t="shared" si="26"/>
        <v/>
      </c>
      <c r="BD1135" s="68" t="str">
        <f t="shared" si="27"/>
        <v/>
      </c>
      <c r="BE1135" s="68" t="str">
        <f t="shared" si="28"/>
        <v/>
      </c>
      <c r="BF1135" s="51"/>
      <c r="BG1135" s="69" t="str">
        <f t="shared" si="29"/>
        <v/>
      </c>
      <c r="BH1135" s="67" t="str">
        <f t="shared" si="30"/>
        <v/>
      </c>
      <c r="BI1135" s="67" t="str">
        <f t="shared" si="31"/>
        <v/>
      </c>
      <c r="BJ1135" s="67" t="str">
        <f t="shared" si="32"/>
        <v/>
      </c>
      <c r="BK1135" s="67" t="str">
        <f t="shared" si="33"/>
        <v/>
      </c>
      <c r="BL1135" s="67" t="str">
        <f t="shared" si="34"/>
        <v/>
      </c>
      <c r="BM1135" s="65" t="str">
        <f t="shared" si="35"/>
        <v/>
      </c>
      <c r="BN1135" s="70"/>
      <c r="BO1135" s="71">
        <f t="shared" ref="BO1135:BO1138" si="8019">IF(A1135 =2014,F1135,"")</f>
        <v>131548</v>
      </c>
      <c r="BP1135" s="51" t="str">
        <f t="shared" ref="BP1135:BP1138" si="8020">IF(A1135 =2015,F1135,"")</f>
        <v/>
      </c>
      <c r="BQ1135" s="51" t="str">
        <f t="shared" ref="BQ1135:BQ1138" si="8021">IF(A1135 =2016,F1135,"")</f>
        <v/>
      </c>
      <c r="BR1135" s="51" t="str">
        <f t="shared" ref="BR1135:BR1138" si="8022">IF(A1135 =2017,F1135,"")</f>
        <v/>
      </c>
      <c r="BS1135" s="69" t="str">
        <f t="shared" si="2920"/>
        <v/>
      </c>
      <c r="BT1135" s="70"/>
      <c r="BU1135" s="65">
        <f t="shared" ref="BU1135:BU1138" si="8023">IF(A1135 =2014,I1135,"")</f>
        <v>1121300</v>
      </c>
      <c r="BV1135" s="68" t="str">
        <f t="shared" ref="BV1135:BV1138" si="8024">IF(A1135 =2015,I1135,"")</f>
        <v/>
      </c>
      <c r="BW1135" s="68" t="str">
        <f t="shared" ref="BW1135:BW1138" si="8025">IF(A1135 =2016,I1135,"")</f>
        <v/>
      </c>
      <c r="BX1135" s="68" t="str">
        <f t="shared" ref="BX1135:BX1138" si="8026">IF(A1135 =2017,I1135,"")</f>
        <v/>
      </c>
      <c r="BY1135" s="67" t="str">
        <f t="shared" si="44"/>
        <v/>
      </c>
      <c r="BZ1135" s="65"/>
      <c r="CA1135" s="65">
        <f t="shared" si="45"/>
        <v>358977</v>
      </c>
      <c r="CB1135" s="67" t="str">
        <f t="shared" si="46"/>
        <v/>
      </c>
      <c r="CC1135" s="67" t="str">
        <f t="shared" si="47"/>
        <v/>
      </c>
      <c r="CD1135" s="67" t="str">
        <f t="shared" si="48"/>
        <v/>
      </c>
      <c r="CE1135" s="67" t="str">
        <f t="shared" si="49"/>
        <v/>
      </c>
      <c r="CF1135" s="65"/>
      <c r="CG1135" s="65">
        <f t="shared" ref="CG1135:CG1138" si="8027">IF(A1135 =2014,Q1135+R1135+S1135+T1135+U1135,"")</f>
        <v>1121300</v>
      </c>
      <c r="CH1135" s="68" t="str">
        <f t="shared" ref="CH1135:CH1138" si="8028">IF(A1135 =2015,Q1135+R1135+S1135+T1135+U1135,"")</f>
        <v/>
      </c>
      <c r="CI1135" s="68" t="str">
        <f t="shared" ref="CI1135:CI1138" si="8029">IF(A1135 =2016,Q1135+R1135+S1135+T1135+U1135,"")</f>
        <v/>
      </c>
      <c r="CJ1135" s="68" t="str">
        <f t="shared" ref="CJ1135:CJ1138" si="8030">IF(A1135 =2017,Q1135+R1135+S1135+T1135+U1135,"")</f>
        <v/>
      </c>
      <c r="CK1135" s="67" t="str">
        <f t="shared" si="54"/>
        <v/>
      </c>
      <c r="CL1135" s="65"/>
      <c r="CM1135" s="65">
        <f t="shared" ref="CM1135:CM1138" si="8031">IF(A1135 =2014,Q1135,"")</f>
        <v>292314</v>
      </c>
      <c r="CN1135" s="68" t="str">
        <f t="shared" ref="CN1135:CN1138" si="8032">IF(A1135 =2015,Q1135,"")</f>
        <v/>
      </c>
      <c r="CO1135" s="68" t="str">
        <f t="shared" ref="CO1135:CO1138" si="8033">IF(A1135 =2016,Q1135,"")</f>
        <v/>
      </c>
      <c r="CP1135" s="68" t="str">
        <f t="shared" ref="CP1135:CP1138" si="8034">IF(A1135 =2017,Q1135,"")</f>
        <v/>
      </c>
      <c r="CQ1135" s="67" t="str">
        <f t="shared" si="59"/>
        <v/>
      </c>
      <c r="CR1135" s="65"/>
      <c r="CS1135" s="65">
        <f t="shared" ref="CS1135:CS1138" si="8035">IF(A1135 =2014,R1135,"")</f>
        <v>158724</v>
      </c>
      <c r="CT1135" s="68" t="str">
        <f t="shared" ref="CT1135:CT1138" si="8036">IF(A1135 =2015,R1135,"")</f>
        <v/>
      </c>
      <c r="CU1135" s="68" t="str">
        <f t="shared" ref="CU1135:CU1138" si="8037">IF(A1135 =2016,R1135,"")</f>
        <v/>
      </c>
      <c r="CV1135" s="68" t="str">
        <f t="shared" ref="CV1135:CV1138" si="8038">IF(A1135 =2017,R1135,"")</f>
        <v/>
      </c>
      <c r="CW1135" s="67" t="str">
        <f t="shared" si="64"/>
        <v/>
      </c>
      <c r="CX1135" s="65"/>
      <c r="CY1135" s="65">
        <f t="shared" ref="CY1135:CY1138" si="8039">IF(A1135 =2014,S1135,"")</f>
        <v>199346</v>
      </c>
      <c r="CZ1135" s="68" t="str">
        <f t="shared" ref="CZ1135:CZ1138" si="8040">IF(A1135 =2015,S1135,"")</f>
        <v/>
      </c>
      <c r="DA1135" s="68" t="str">
        <f t="shared" ref="DA1135:DA1138" si="8041">IF(A1135 =2016,S1135,"")</f>
        <v/>
      </c>
      <c r="DB1135" s="68" t="str">
        <f t="shared" ref="DB1135:DB1138" si="8042">IF(A1135 =2017,S1135,"")</f>
        <v/>
      </c>
      <c r="DC1135" s="67" t="str">
        <f t="shared" si="69"/>
        <v/>
      </c>
      <c r="DD1135" s="65"/>
      <c r="DE1135" s="65">
        <f t="shared" ref="DE1135:DE1138" si="8043">IF(A1135 =2014,T1135,"")</f>
        <v>470916</v>
      </c>
      <c r="DF1135" s="51" t="str">
        <f t="shared" ref="DF1135:DF1138" si="8044">IF(A1135 =2015,T1135,"")</f>
        <v/>
      </c>
      <c r="DG1135" s="51" t="str">
        <f t="shared" ref="DG1135:DG1138" si="8045">IF(A1135 =2016,T1135,"")</f>
        <v/>
      </c>
      <c r="DH1135" s="51" t="str">
        <f t="shared" ref="DH1135:DH1138" si="8046">IF(A1135 =2017,T1135,"")</f>
        <v/>
      </c>
      <c r="DI1135" s="69" t="str">
        <f t="shared" si="74"/>
        <v/>
      </c>
      <c r="DJ1135" s="70"/>
      <c r="DK1135" s="65">
        <f t="shared" ref="DK1135:DK1138" si="8047">IF(A1135 =2014,U1135,"")</f>
        <v>0</v>
      </c>
      <c r="DL1135" s="51" t="str">
        <f t="shared" ref="DL1135:DL1138" si="8048">IF(A1135 =2015,U1135,"")</f>
        <v/>
      </c>
      <c r="DM1135" s="51" t="str">
        <f t="shared" ref="DM1135:DM1138" si="8049">IF(A1135 =2016,U1135,"")</f>
        <v/>
      </c>
      <c r="DN1135" s="51" t="str">
        <f t="shared" ref="DN1135:DN1138" si="8050">IF(A1135 =2017,U1135,"")</f>
        <v/>
      </c>
      <c r="DO1135" s="69" t="str">
        <f t="shared" si="79"/>
        <v/>
      </c>
      <c r="DP1135" s="51"/>
      <c r="DQ1135" s="51"/>
      <c r="DR1135" s="51"/>
      <c r="DS1135" s="51"/>
      <c r="DT1135" s="51"/>
      <c r="DU1135" s="181"/>
    </row>
    <row r="1136" spans="1:125" ht="15" x14ac:dyDescent="0.25">
      <c r="A1136" s="50">
        <v>2015</v>
      </c>
      <c r="B1136" s="51" t="s">
        <v>1193</v>
      </c>
      <c r="C1136" s="50" t="s">
        <v>984</v>
      </c>
      <c r="D1136" s="53" t="s">
        <v>985</v>
      </c>
      <c r="E1136" s="50" t="s">
        <v>364</v>
      </c>
      <c r="F1136" s="220">
        <v>136793</v>
      </c>
      <c r="G1136" s="220" t="s">
        <v>364</v>
      </c>
      <c r="H1136" s="220">
        <v>406127</v>
      </c>
      <c r="I1136" s="61">
        <v>1156143</v>
      </c>
      <c r="J1136" s="50"/>
      <c r="K1136" s="50" t="s">
        <v>2032</v>
      </c>
      <c r="L1136" s="58" t="s">
        <v>2032</v>
      </c>
      <c r="M1136" s="58" t="s">
        <v>2032</v>
      </c>
      <c r="N1136" s="58" t="s">
        <v>2032</v>
      </c>
      <c r="O1136" s="58" t="s">
        <v>2032</v>
      </c>
      <c r="P1136" s="59"/>
      <c r="Q1136" s="60">
        <v>336031</v>
      </c>
      <c r="R1136" s="60">
        <v>137317</v>
      </c>
      <c r="S1136" s="60">
        <v>227362</v>
      </c>
      <c r="T1136" s="60">
        <v>454923</v>
      </c>
      <c r="U1136" s="60">
        <v>510</v>
      </c>
      <c r="V1136" s="79"/>
      <c r="W1136" s="90">
        <f t="shared" si="8012"/>
        <v>1156143</v>
      </c>
      <c r="X1136" s="101">
        <v>48162</v>
      </c>
      <c r="Y1136" s="50" t="s">
        <v>167</v>
      </c>
      <c r="Z1136" s="50" t="s">
        <v>985</v>
      </c>
      <c r="AA1136" s="51" t="str">
        <f t="shared" si="8013"/>
        <v/>
      </c>
      <c r="AB1136" s="68" t="str">
        <f t="shared" si="8014"/>
        <v/>
      </c>
      <c r="AC1136" s="68" t="str">
        <f t="shared" si="8015"/>
        <v/>
      </c>
      <c r="AD1136" s="68" t="str">
        <f t="shared" si="8016"/>
        <v/>
      </c>
      <c r="AE1136" s="68" t="str">
        <f t="shared" si="8017"/>
        <v/>
      </c>
      <c r="AF1136" s="68" t="str">
        <f t="shared" si="8018"/>
        <v/>
      </c>
      <c r="AG1136" s="67" t="str">
        <f t="shared" si="7"/>
        <v/>
      </c>
      <c r="AH1136" s="51"/>
      <c r="AI1136" s="51" t="str">
        <f t="shared" si="8"/>
        <v/>
      </c>
      <c r="AJ1136" s="68" t="str">
        <f t="shared" si="9"/>
        <v/>
      </c>
      <c r="AK1136" s="68" t="str">
        <f t="shared" si="10"/>
        <v/>
      </c>
      <c r="AL1136" s="68" t="str">
        <f t="shared" si="11"/>
        <v/>
      </c>
      <c r="AM1136" s="68" t="str">
        <f t="shared" si="12"/>
        <v/>
      </c>
      <c r="AN1136" s="68" t="str">
        <f t="shared" si="13"/>
        <v/>
      </c>
      <c r="AO1136" s="67" t="str">
        <f t="shared" si="14"/>
        <v/>
      </c>
      <c r="AP1136" s="51"/>
      <c r="AQ1136" s="51" t="str">
        <f t="shared" si="15"/>
        <v/>
      </c>
      <c r="AR1136" s="68" t="str">
        <f t="shared" si="16"/>
        <v/>
      </c>
      <c r="AS1136" s="68" t="str">
        <f t="shared" si="17"/>
        <v/>
      </c>
      <c r="AT1136" s="68" t="str">
        <f t="shared" si="18"/>
        <v/>
      </c>
      <c r="AU1136" s="68" t="str">
        <f t="shared" si="19"/>
        <v/>
      </c>
      <c r="AV1136" s="68" t="str">
        <f t="shared" si="20"/>
        <v/>
      </c>
      <c r="AW1136" s="67" t="str">
        <f t="shared" si="21"/>
        <v/>
      </c>
      <c r="AX1136" s="51"/>
      <c r="AY1136" s="51" t="str">
        <f t="shared" si="22"/>
        <v/>
      </c>
      <c r="AZ1136" s="68" t="str">
        <f t="shared" si="23"/>
        <v/>
      </c>
      <c r="BA1136" s="68" t="str">
        <f t="shared" si="24"/>
        <v/>
      </c>
      <c r="BB1136" s="68" t="str">
        <f t="shared" si="25"/>
        <v/>
      </c>
      <c r="BC1136" s="68" t="str">
        <f t="shared" si="26"/>
        <v/>
      </c>
      <c r="BD1136" s="68" t="str">
        <f t="shared" si="27"/>
        <v/>
      </c>
      <c r="BE1136" s="68" t="str">
        <f t="shared" si="28"/>
        <v/>
      </c>
      <c r="BF1136" s="51"/>
      <c r="BG1136" s="69" t="str">
        <f t="shared" si="29"/>
        <v/>
      </c>
      <c r="BH1136" s="67" t="str">
        <f t="shared" si="30"/>
        <v/>
      </c>
      <c r="BI1136" s="67" t="str">
        <f t="shared" si="31"/>
        <v/>
      </c>
      <c r="BJ1136" s="67" t="str">
        <f t="shared" si="32"/>
        <v/>
      </c>
      <c r="BK1136" s="67" t="str">
        <f t="shared" si="33"/>
        <v/>
      </c>
      <c r="BL1136" s="67" t="str">
        <f t="shared" si="34"/>
        <v/>
      </c>
      <c r="BM1136" s="65" t="str">
        <f t="shared" si="35"/>
        <v/>
      </c>
      <c r="BN1136" s="51"/>
      <c r="BO1136" s="51" t="str">
        <f t="shared" si="8019"/>
        <v/>
      </c>
      <c r="BP1136" s="71">
        <f t="shared" si="8020"/>
        <v>136793</v>
      </c>
      <c r="BQ1136" s="51" t="str">
        <f t="shared" si="8021"/>
        <v/>
      </c>
      <c r="BR1136" s="51" t="str">
        <f t="shared" si="8022"/>
        <v/>
      </c>
      <c r="BS1136" s="69" t="str">
        <f t="shared" si="2920"/>
        <v/>
      </c>
      <c r="BT1136" s="51"/>
      <c r="BU1136" s="68" t="str">
        <f t="shared" si="8023"/>
        <v/>
      </c>
      <c r="BV1136" s="65">
        <f t="shared" si="8024"/>
        <v>1156143</v>
      </c>
      <c r="BW1136" s="68" t="str">
        <f t="shared" si="8025"/>
        <v/>
      </c>
      <c r="BX1136" s="68" t="str">
        <f t="shared" si="8026"/>
        <v/>
      </c>
      <c r="BY1136" s="67" t="str">
        <f t="shared" si="44"/>
        <v/>
      </c>
      <c r="BZ1136" s="68"/>
      <c r="CA1136" s="65" t="str">
        <f t="shared" si="45"/>
        <v/>
      </c>
      <c r="CB1136" s="67">
        <f t="shared" si="46"/>
        <v>48162</v>
      </c>
      <c r="CC1136" s="67" t="str">
        <f t="shared" si="47"/>
        <v/>
      </c>
      <c r="CD1136" s="67" t="str">
        <f t="shared" si="48"/>
        <v/>
      </c>
      <c r="CE1136" s="67" t="str">
        <f t="shared" si="49"/>
        <v/>
      </c>
      <c r="CF1136" s="68"/>
      <c r="CG1136" s="68" t="str">
        <f t="shared" si="8027"/>
        <v/>
      </c>
      <c r="CH1136" s="65">
        <f t="shared" si="8028"/>
        <v>1156143</v>
      </c>
      <c r="CI1136" s="68" t="str">
        <f t="shared" si="8029"/>
        <v/>
      </c>
      <c r="CJ1136" s="68" t="str">
        <f t="shared" si="8030"/>
        <v/>
      </c>
      <c r="CK1136" s="67" t="str">
        <f t="shared" si="54"/>
        <v/>
      </c>
      <c r="CL1136" s="68"/>
      <c r="CM1136" s="68" t="str">
        <f t="shared" si="8031"/>
        <v/>
      </c>
      <c r="CN1136" s="65">
        <f t="shared" si="8032"/>
        <v>336031</v>
      </c>
      <c r="CO1136" s="68" t="str">
        <f t="shared" si="8033"/>
        <v/>
      </c>
      <c r="CP1136" s="68" t="str">
        <f t="shared" si="8034"/>
        <v/>
      </c>
      <c r="CQ1136" s="67" t="str">
        <f t="shared" si="59"/>
        <v/>
      </c>
      <c r="CR1136" s="68"/>
      <c r="CS1136" s="68" t="str">
        <f t="shared" si="8035"/>
        <v/>
      </c>
      <c r="CT1136" s="65">
        <f t="shared" si="8036"/>
        <v>137317</v>
      </c>
      <c r="CU1136" s="68" t="str">
        <f t="shared" si="8037"/>
        <v/>
      </c>
      <c r="CV1136" s="68" t="str">
        <f t="shared" si="8038"/>
        <v/>
      </c>
      <c r="CW1136" s="67" t="str">
        <f t="shared" si="64"/>
        <v/>
      </c>
      <c r="CX1136" s="68"/>
      <c r="CY1136" s="68" t="str">
        <f t="shared" si="8039"/>
        <v/>
      </c>
      <c r="CZ1136" s="65">
        <f t="shared" si="8040"/>
        <v>227362</v>
      </c>
      <c r="DA1136" s="68" t="str">
        <f t="shared" si="8041"/>
        <v/>
      </c>
      <c r="DB1136" s="68" t="str">
        <f t="shared" si="8042"/>
        <v/>
      </c>
      <c r="DC1136" s="67" t="str">
        <f t="shared" si="69"/>
        <v/>
      </c>
      <c r="DD1136" s="68"/>
      <c r="DE1136" s="68" t="str">
        <f t="shared" si="8043"/>
        <v/>
      </c>
      <c r="DF1136" s="65">
        <f t="shared" si="8044"/>
        <v>454923</v>
      </c>
      <c r="DG1136" s="51" t="str">
        <f t="shared" si="8045"/>
        <v/>
      </c>
      <c r="DH1136" s="51" t="str">
        <f t="shared" si="8046"/>
        <v/>
      </c>
      <c r="DI1136" s="69" t="str">
        <f t="shared" si="74"/>
        <v/>
      </c>
      <c r="DJ1136" s="51"/>
      <c r="DK1136" s="51" t="str">
        <f t="shared" si="8047"/>
        <v/>
      </c>
      <c r="DL1136" s="65">
        <f t="shared" si="8048"/>
        <v>510</v>
      </c>
      <c r="DM1136" s="51" t="str">
        <f t="shared" si="8049"/>
        <v/>
      </c>
      <c r="DN1136" s="51" t="str">
        <f t="shared" si="8050"/>
        <v/>
      </c>
      <c r="DO1136" s="69" t="str">
        <f t="shared" si="79"/>
        <v/>
      </c>
      <c r="DP1136" s="51"/>
      <c r="DQ1136" s="51"/>
      <c r="DR1136" s="51"/>
      <c r="DS1136" s="51"/>
      <c r="DT1136" s="51"/>
      <c r="DU1136" s="181"/>
    </row>
    <row r="1137" spans="1:125" ht="15" x14ac:dyDescent="0.25">
      <c r="A1137" s="50">
        <v>2016</v>
      </c>
      <c r="B1137" s="51" t="s">
        <v>1193</v>
      </c>
      <c r="C1137" s="50" t="s">
        <v>984</v>
      </c>
      <c r="D1137" s="53" t="s">
        <v>985</v>
      </c>
      <c r="E1137" s="50" t="s">
        <v>364</v>
      </c>
      <c r="F1137" s="220">
        <v>130035</v>
      </c>
      <c r="G1137" s="220" t="s">
        <v>364</v>
      </c>
      <c r="H1137" s="220">
        <v>413801</v>
      </c>
      <c r="I1137" s="61">
        <v>1185210</v>
      </c>
      <c r="J1137" s="50"/>
      <c r="K1137" s="50" t="s">
        <v>2032</v>
      </c>
      <c r="L1137" s="58" t="s">
        <v>2032</v>
      </c>
      <c r="M1137" s="58" t="s">
        <v>2032</v>
      </c>
      <c r="N1137" s="58" t="s">
        <v>2032</v>
      </c>
      <c r="O1137" s="58" t="s">
        <v>2032</v>
      </c>
      <c r="P1137" s="59"/>
      <c r="Q1137" s="60">
        <v>376241</v>
      </c>
      <c r="R1137" s="60">
        <v>152736</v>
      </c>
      <c r="S1137" s="60">
        <v>200150</v>
      </c>
      <c r="T1137" s="60">
        <v>454923</v>
      </c>
      <c r="U1137" s="60">
        <v>5137</v>
      </c>
      <c r="V1137" s="79"/>
      <c r="W1137" s="90">
        <f t="shared" si="8012"/>
        <v>1189187</v>
      </c>
      <c r="X1137" s="101">
        <v>0</v>
      </c>
      <c r="Y1137" s="50" t="s">
        <v>167</v>
      </c>
      <c r="Z1137" s="50" t="s">
        <v>985</v>
      </c>
      <c r="AA1137" s="51" t="str">
        <f t="shared" si="8013"/>
        <v/>
      </c>
      <c r="AB1137" s="68" t="str">
        <f t="shared" si="8014"/>
        <v/>
      </c>
      <c r="AC1137" s="68" t="str">
        <f t="shared" si="8015"/>
        <v/>
      </c>
      <c r="AD1137" s="68" t="str">
        <f t="shared" si="8016"/>
        <v/>
      </c>
      <c r="AE1137" s="68" t="str">
        <f t="shared" si="8017"/>
        <v/>
      </c>
      <c r="AF1137" s="68" t="str">
        <f t="shared" si="8018"/>
        <v/>
      </c>
      <c r="AG1137" s="67" t="str">
        <f t="shared" si="7"/>
        <v/>
      </c>
      <c r="AH1137" s="51"/>
      <c r="AI1137" s="51" t="str">
        <f t="shared" si="8"/>
        <v/>
      </c>
      <c r="AJ1137" s="68" t="str">
        <f t="shared" si="9"/>
        <v/>
      </c>
      <c r="AK1137" s="68" t="str">
        <f t="shared" si="10"/>
        <v/>
      </c>
      <c r="AL1137" s="68" t="str">
        <f t="shared" si="11"/>
        <v/>
      </c>
      <c r="AM1137" s="68" t="str">
        <f t="shared" si="12"/>
        <v/>
      </c>
      <c r="AN1137" s="68" t="str">
        <f t="shared" si="13"/>
        <v/>
      </c>
      <c r="AO1137" s="67" t="str">
        <f t="shared" si="14"/>
        <v/>
      </c>
      <c r="AP1137" s="51"/>
      <c r="AQ1137" s="51" t="str">
        <f t="shared" si="15"/>
        <v/>
      </c>
      <c r="AR1137" s="68" t="str">
        <f t="shared" si="16"/>
        <v/>
      </c>
      <c r="AS1137" s="68" t="str">
        <f t="shared" si="17"/>
        <v/>
      </c>
      <c r="AT1137" s="68" t="str">
        <f t="shared" si="18"/>
        <v/>
      </c>
      <c r="AU1137" s="68" t="str">
        <f t="shared" si="19"/>
        <v/>
      </c>
      <c r="AV1137" s="68" t="str">
        <f t="shared" si="20"/>
        <v/>
      </c>
      <c r="AW1137" s="67" t="str">
        <f t="shared" si="21"/>
        <v/>
      </c>
      <c r="AX1137" s="51"/>
      <c r="AY1137" s="51" t="str">
        <f t="shared" si="22"/>
        <v/>
      </c>
      <c r="AZ1137" s="68" t="str">
        <f t="shared" si="23"/>
        <v/>
      </c>
      <c r="BA1137" s="68" t="str">
        <f t="shared" si="24"/>
        <v/>
      </c>
      <c r="BB1137" s="68" t="str">
        <f t="shared" si="25"/>
        <v/>
      </c>
      <c r="BC1137" s="68" t="str">
        <f t="shared" si="26"/>
        <v/>
      </c>
      <c r="BD1137" s="68" t="str">
        <f t="shared" si="27"/>
        <v/>
      </c>
      <c r="BE1137" s="68" t="str">
        <f t="shared" si="28"/>
        <v/>
      </c>
      <c r="BF1137" s="51"/>
      <c r="BG1137" s="69" t="str">
        <f t="shared" si="29"/>
        <v/>
      </c>
      <c r="BH1137" s="67" t="str">
        <f t="shared" si="30"/>
        <v/>
      </c>
      <c r="BI1137" s="67" t="str">
        <f t="shared" si="31"/>
        <v/>
      </c>
      <c r="BJ1137" s="67" t="str">
        <f t="shared" si="32"/>
        <v/>
      </c>
      <c r="BK1137" s="67" t="str">
        <f t="shared" si="33"/>
        <v/>
      </c>
      <c r="BL1137" s="67" t="str">
        <f t="shared" si="34"/>
        <v/>
      </c>
      <c r="BM1137" s="65" t="str">
        <f t="shared" si="35"/>
        <v/>
      </c>
      <c r="BN1137" s="51"/>
      <c r="BO1137" s="51" t="str">
        <f t="shared" si="8019"/>
        <v/>
      </c>
      <c r="BP1137" s="51" t="str">
        <f t="shared" si="8020"/>
        <v/>
      </c>
      <c r="BQ1137" s="71">
        <f t="shared" si="8021"/>
        <v>130035</v>
      </c>
      <c r="BR1137" s="51" t="str">
        <f t="shared" si="8022"/>
        <v/>
      </c>
      <c r="BS1137" s="69" t="str">
        <f t="shared" si="2920"/>
        <v/>
      </c>
      <c r="BT1137" s="51"/>
      <c r="BU1137" s="68" t="str">
        <f t="shared" si="8023"/>
        <v/>
      </c>
      <c r="BV1137" s="68" t="str">
        <f t="shared" si="8024"/>
        <v/>
      </c>
      <c r="BW1137" s="65">
        <f t="shared" si="8025"/>
        <v>1185210</v>
      </c>
      <c r="BX1137" s="68" t="str">
        <f t="shared" si="8026"/>
        <v/>
      </c>
      <c r="BY1137" s="67" t="str">
        <f t="shared" si="44"/>
        <v/>
      </c>
      <c r="BZ1137" s="68"/>
      <c r="CA1137" s="65" t="str">
        <f t="shared" si="45"/>
        <v/>
      </c>
      <c r="CB1137" s="67" t="str">
        <f t="shared" si="46"/>
        <v/>
      </c>
      <c r="CC1137" s="67">
        <f t="shared" si="47"/>
        <v>0</v>
      </c>
      <c r="CD1137" s="67" t="str">
        <f t="shared" si="48"/>
        <v/>
      </c>
      <c r="CE1137" s="67" t="str">
        <f t="shared" si="49"/>
        <v/>
      </c>
      <c r="CF1137" s="68"/>
      <c r="CG1137" s="68" t="str">
        <f t="shared" si="8027"/>
        <v/>
      </c>
      <c r="CH1137" s="68" t="str">
        <f t="shared" si="8028"/>
        <v/>
      </c>
      <c r="CI1137" s="65">
        <f t="shared" si="8029"/>
        <v>1189187</v>
      </c>
      <c r="CJ1137" s="68" t="str">
        <f t="shared" si="8030"/>
        <v/>
      </c>
      <c r="CK1137" s="67" t="str">
        <f t="shared" si="54"/>
        <v/>
      </c>
      <c r="CL1137" s="68"/>
      <c r="CM1137" s="68" t="str">
        <f t="shared" si="8031"/>
        <v/>
      </c>
      <c r="CN1137" s="68" t="str">
        <f t="shared" si="8032"/>
        <v/>
      </c>
      <c r="CO1137" s="65">
        <f t="shared" si="8033"/>
        <v>376241</v>
      </c>
      <c r="CP1137" s="68" t="str">
        <f t="shared" si="8034"/>
        <v/>
      </c>
      <c r="CQ1137" s="67" t="str">
        <f t="shared" si="59"/>
        <v/>
      </c>
      <c r="CR1137" s="68"/>
      <c r="CS1137" s="68" t="str">
        <f t="shared" si="8035"/>
        <v/>
      </c>
      <c r="CT1137" s="68" t="str">
        <f t="shared" si="8036"/>
        <v/>
      </c>
      <c r="CU1137" s="65">
        <f t="shared" si="8037"/>
        <v>152736</v>
      </c>
      <c r="CV1137" s="68" t="str">
        <f t="shared" si="8038"/>
        <v/>
      </c>
      <c r="CW1137" s="67" t="str">
        <f t="shared" si="64"/>
        <v/>
      </c>
      <c r="CX1137" s="68"/>
      <c r="CY1137" s="68" t="str">
        <f t="shared" si="8039"/>
        <v/>
      </c>
      <c r="CZ1137" s="68" t="str">
        <f t="shared" si="8040"/>
        <v/>
      </c>
      <c r="DA1137" s="65">
        <f t="shared" si="8041"/>
        <v>200150</v>
      </c>
      <c r="DB1137" s="68" t="str">
        <f t="shared" si="8042"/>
        <v/>
      </c>
      <c r="DC1137" s="67" t="str">
        <f t="shared" si="69"/>
        <v/>
      </c>
      <c r="DD1137" s="68"/>
      <c r="DE1137" s="68" t="str">
        <f t="shared" si="8043"/>
        <v/>
      </c>
      <c r="DF1137" s="51" t="str">
        <f t="shared" si="8044"/>
        <v/>
      </c>
      <c r="DG1137" s="65">
        <f t="shared" si="8045"/>
        <v>454923</v>
      </c>
      <c r="DH1137" s="51" t="str">
        <f t="shared" si="8046"/>
        <v/>
      </c>
      <c r="DI1137" s="69" t="str">
        <f t="shared" si="74"/>
        <v/>
      </c>
      <c r="DJ1137" s="51"/>
      <c r="DK1137" s="51" t="str">
        <f t="shared" si="8047"/>
        <v/>
      </c>
      <c r="DL1137" s="51" t="str">
        <f t="shared" si="8048"/>
        <v/>
      </c>
      <c r="DM1137" s="65">
        <f t="shared" si="8049"/>
        <v>5137</v>
      </c>
      <c r="DN1137" s="51" t="str">
        <f t="shared" si="8050"/>
        <v/>
      </c>
      <c r="DO1137" s="69" t="str">
        <f t="shared" si="79"/>
        <v/>
      </c>
      <c r="DP1137" s="51"/>
      <c r="DQ1137" s="51"/>
      <c r="DR1137" s="51"/>
      <c r="DS1137" s="51"/>
      <c r="DT1137" s="51"/>
      <c r="DU1137" s="181"/>
    </row>
    <row r="1138" spans="1:125" ht="15" x14ac:dyDescent="0.25">
      <c r="A1138" s="50">
        <v>2017</v>
      </c>
      <c r="B1138" s="51" t="s">
        <v>1193</v>
      </c>
      <c r="C1138" s="50" t="s">
        <v>984</v>
      </c>
      <c r="D1138" s="53" t="s">
        <v>985</v>
      </c>
      <c r="E1138" s="50" t="s">
        <v>364</v>
      </c>
      <c r="F1138" s="220">
        <v>123838</v>
      </c>
      <c r="G1138" s="220" t="s">
        <v>364</v>
      </c>
      <c r="H1138" s="220">
        <v>409712</v>
      </c>
      <c r="I1138" s="61">
        <v>1237445</v>
      </c>
      <c r="J1138" s="50"/>
      <c r="K1138" s="50" t="s">
        <v>2032</v>
      </c>
      <c r="L1138" s="58" t="s">
        <v>2032</v>
      </c>
      <c r="M1138" s="58" t="s">
        <v>2032</v>
      </c>
      <c r="N1138" s="58" t="s">
        <v>2032</v>
      </c>
      <c r="O1138" s="58" t="s">
        <v>2032</v>
      </c>
      <c r="P1138" s="59"/>
      <c r="Q1138" s="60">
        <v>513476</v>
      </c>
      <c r="R1138" s="60">
        <v>59729</v>
      </c>
      <c r="S1138" s="60">
        <v>205807</v>
      </c>
      <c r="T1138" s="60">
        <v>452825</v>
      </c>
      <c r="U1138" s="60">
        <v>5608</v>
      </c>
      <c r="V1138" s="79"/>
      <c r="W1138" s="90">
        <f t="shared" si="8012"/>
        <v>1237445</v>
      </c>
      <c r="X1138" s="101">
        <v>41889</v>
      </c>
      <c r="Y1138" s="50" t="s">
        <v>167</v>
      </c>
      <c r="Z1138" s="50" t="s">
        <v>985</v>
      </c>
      <c r="AA1138" s="51" t="str">
        <f t="shared" si="8013"/>
        <v/>
      </c>
      <c r="AB1138" s="68" t="str">
        <f t="shared" si="8014"/>
        <v/>
      </c>
      <c r="AC1138" s="68" t="str">
        <f t="shared" si="8015"/>
        <v/>
      </c>
      <c r="AD1138" s="68" t="str">
        <f t="shared" si="8016"/>
        <v/>
      </c>
      <c r="AE1138" s="68" t="str">
        <f t="shared" si="8017"/>
        <v/>
      </c>
      <c r="AF1138" s="68" t="str">
        <f t="shared" si="8018"/>
        <v/>
      </c>
      <c r="AG1138" s="67" t="str">
        <f t="shared" si="7"/>
        <v/>
      </c>
      <c r="AH1138" s="51"/>
      <c r="AI1138" s="51" t="str">
        <f t="shared" si="8"/>
        <v/>
      </c>
      <c r="AJ1138" s="68" t="str">
        <f t="shared" si="9"/>
        <v/>
      </c>
      <c r="AK1138" s="68" t="str">
        <f t="shared" si="10"/>
        <v/>
      </c>
      <c r="AL1138" s="68" t="str">
        <f t="shared" si="11"/>
        <v/>
      </c>
      <c r="AM1138" s="68" t="str">
        <f t="shared" si="12"/>
        <v/>
      </c>
      <c r="AN1138" s="68" t="str">
        <f t="shared" si="13"/>
        <v/>
      </c>
      <c r="AO1138" s="67" t="str">
        <f t="shared" si="14"/>
        <v/>
      </c>
      <c r="AP1138" s="51"/>
      <c r="AQ1138" s="51" t="str">
        <f t="shared" si="15"/>
        <v/>
      </c>
      <c r="AR1138" s="68" t="str">
        <f t="shared" si="16"/>
        <v/>
      </c>
      <c r="AS1138" s="68" t="str">
        <f t="shared" si="17"/>
        <v/>
      </c>
      <c r="AT1138" s="68" t="str">
        <f t="shared" si="18"/>
        <v/>
      </c>
      <c r="AU1138" s="68" t="str">
        <f t="shared" si="19"/>
        <v/>
      </c>
      <c r="AV1138" s="68" t="str">
        <f t="shared" si="20"/>
        <v/>
      </c>
      <c r="AW1138" s="67" t="str">
        <f t="shared" si="21"/>
        <v/>
      </c>
      <c r="AX1138" s="51"/>
      <c r="AY1138" s="51" t="str">
        <f t="shared" si="22"/>
        <v/>
      </c>
      <c r="AZ1138" s="68" t="str">
        <f t="shared" si="23"/>
        <v/>
      </c>
      <c r="BA1138" s="68" t="str">
        <f t="shared" si="24"/>
        <v/>
      </c>
      <c r="BB1138" s="68" t="str">
        <f t="shared" si="25"/>
        <v/>
      </c>
      <c r="BC1138" s="68" t="str">
        <f t="shared" si="26"/>
        <v/>
      </c>
      <c r="BD1138" s="68" t="str">
        <f t="shared" si="27"/>
        <v/>
      </c>
      <c r="BE1138" s="68" t="str">
        <f t="shared" si="28"/>
        <v/>
      </c>
      <c r="BF1138" s="51"/>
      <c r="BG1138" s="69" t="str">
        <f t="shared" si="29"/>
        <v/>
      </c>
      <c r="BH1138" s="67" t="str">
        <f t="shared" si="30"/>
        <v/>
      </c>
      <c r="BI1138" s="67" t="str">
        <f t="shared" si="31"/>
        <v/>
      </c>
      <c r="BJ1138" s="67" t="str">
        <f t="shared" si="32"/>
        <v/>
      </c>
      <c r="BK1138" s="67" t="str">
        <f t="shared" si="33"/>
        <v/>
      </c>
      <c r="BL1138" s="67" t="str">
        <f t="shared" si="34"/>
        <v/>
      </c>
      <c r="BM1138" s="65" t="str">
        <f t="shared" si="35"/>
        <v/>
      </c>
      <c r="BN1138" s="51"/>
      <c r="BO1138" s="51" t="str">
        <f t="shared" si="8019"/>
        <v/>
      </c>
      <c r="BP1138" s="51" t="str">
        <f t="shared" si="8020"/>
        <v/>
      </c>
      <c r="BQ1138" s="51" t="str">
        <f t="shared" si="8021"/>
        <v/>
      </c>
      <c r="BR1138" s="71">
        <f t="shared" si="8022"/>
        <v>123838</v>
      </c>
      <c r="BS1138" s="69" t="str">
        <f t="shared" si="2920"/>
        <v/>
      </c>
      <c r="BT1138" s="51"/>
      <c r="BU1138" s="68" t="str">
        <f t="shared" si="8023"/>
        <v/>
      </c>
      <c r="BV1138" s="68" t="str">
        <f t="shared" si="8024"/>
        <v/>
      </c>
      <c r="BW1138" s="68" t="str">
        <f t="shared" si="8025"/>
        <v/>
      </c>
      <c r="BX1138" s="65">
        <f t="shared" si="8026"/>
        <v>1237445</v>
      </c>
      <c r="BY1138" s="67" t="str">
        <f t="shared" si="44"/>
        <v/>
      </c>
      <c r="BZ1138" s="68"/>
      <c r="CA1138" s="65" t="str">
        <f t="shared" si="45"/>
        <v/>
      </c>
      <c r="CB1138" s="67" t="str">
        <f t="shared" si="46"/>
        <v/>
      </c>
      <c r="CC1138" s="67" t="str">
        <f t="shared" si="47"/>
        <v/>
      </c>
      <c r="CD1138" s="67">
        <f t="shared" si="48"/>
        <v>41889</v>
      </c>
      <c r="CE1138" s="67" t="str">
        <f t="shared" si="49"/>
        <v/>
      </c>
      <c r="CF1138" s="68"/>
      <c r="CG1138" s="68" t="str">
        <f t="shared" si="8027"/>
        <v/>
      </c>
      <c r="CH1138" s="68" t="str">
        <f t="shared" si="8028"/>
        <v/>
      </c>
      <c r="CI1138" s="68" t="str">
        <f t="shared" si="8029"/>
        <v/>
      </c>
      <c r="CJ1138" s="65">
        <f t="shared" si="8030"/>
        <v>1237445</v>
      </c>
      <c r="CK1138" s="67" t="str">
        <f t="shared" si="54"/>
        <v/>
      </c>
      <c r="CL1138" s="68"/>
      <c r="CM1138" s="68" t="str">
        <f t="shared" si="8031"/>
        <v/>
      </c>
      <c r="CN1138" s="68" t="str">
        <f t="shared" si="8032"/>
        <v/>
      </c>
      <c r="CO1138" s="68" t="str">
        <f t="shared" si="8033"/>
        <v/>
      </c>
      <c r="CP1138" s="65">
        <f t="shared" si="8034"/>
        <v>513476</v>
      </c>
      <c r="CQ1138" s="67" t="str">
        <f t="shared" si="59"/>
        <v/>
      </c>
      <c r="CR1138" s="68"/>
      <c r="CS1138" s="68" t="str">
        <f t="shared" si="8035"/>
        <v/>
      </c>
      <c r="CT1138" s="68" t="str">
        <f t="shared" si="8036"/>
        <v/>
      </c>
      <c r="CU1138" s="68" t="str">
        <f t="shared" si="8037"/>
        <v/>
      </c>
      <c r="CV1138" s="65">
        <f t="shared" si="8038"/>
        <v>59729</v>
      </c>
      <c r="CW1138" s="67" t="str">
        <f t="shared" si="64"/>
        <v/>
      </c>
      <c r="CX1138" s="68"/>
      <c r="CY1138" s="68" t="str">
        <f t="shared" si="8039"/>
        <v/>
      </c>
      <c r="CZ1138" s="68" t="str">
        <f t="shared" si="8040"/>
        <v/>
      </c>
      <c r="DA1138" s="68" t="str">
        <f t="shared" si="8041"/>
        <v/>
      </c>
      <c r="DB1138" s="65">
        <f t="shared" si="8042"/>
        <v>205807</v>
      </c>
      <c r="DC1138" s="67" t="str">
        <f t="shared" si="69"/>
        <v/>
      </c>
      <c r="DD1138" s="68"/>
      <c r="DE1138" s="68" t="str">
        <f t="shared" si="8043"/>
        <v/>
      </c>
      <c r="DF1138" s="51" t="str">
        <f t="shared" si="8044"/>
        <v/>
      </c>
      <c r="DG1138" s="51" t="str">
        <f t="shared" si="8045"/>
        <v/>
      </c>
      <c r="DH1138" s="65">
        <f t="shared" si="8046"/>
        <v>452825</v>
      </c>
      <c r="DI1138" s="69" t="str">
        <f t="shared" si="74"/>
        <v/>
      </c>
      <c r="DJ1138" s="51"/>
      <c r="DK1138" s="51" t="str">
        <f t="shared" si="8047"/>
        <v/>
      </c>
      <c r="DL1138" s="51" t="str">
        <f t="shared" si="8048"/>
        <v/>
      </c>
      <c r="DM1138" s="51" t="str">
        <f t="shared" si="8049"/>
        <v/>
      </c>
      <c r="DN1138" s="65">
        <f t="shared" si="8050"/>
        <v>5608</v>
      </c>
      <c r="DO1138" s="69" t="str">
        <f t="shared" si="79"/>
        <v/>
      </c>
      <c r="DP1138" s="51"/>
      <c r="DQ1138" s="51"/>
      <c r="DR1138" s="51"/>
      <c r="DS1138" s="51"/>
      <c r="DT1138" s="51"/>
      <c r="DU1138" s="181"/>
    </row>
    <row r="1139" spans="1:125" ht="15" x14ac:dyDescent="0.25">
      <c r="A1139" s="50">
        <v>2018</v>
      </c>
      <c r="B1139" s="51" t="s">
        <v>1193</v>
      </c>
      <c r="C1139" s="50" t="s">
        <v>984</v>
      </c>
      <c r="D1139" s="170" t="s">
        <v>985</v>
      </c>
      <c r="E1139" s="50" t="s">
        <v>364</v>
      </c>
      <c r="F1139" s="89">
        <v>98828</v>
      </c>
      <c r="G1139" s="89">
        <v>0</v>
      </c>
      <c r="H1139" s="89">
        <v>375688</v>
      </c>
      <c r="I1139" s="90">
        <v>1270546</v>
      </c>
      <c r="J1139" s="50"/>
      <c r="K1139" s="50" t="s">
        <v>2032</v>
      </c>
      <c r="L1139" s="58"/>
      <c r="M1139" s="58"/>
      <c r="N1139" s="58"/>
      <c r="O1139" s="58"/>
      <c r="P1139" s="91"/>
      <c r="Q1139" s="92">
        <v>579808</v>
      </c>
      <c r="R1139" s="92">
        <v>24638</v>
      </c>
      <c r="S1139" s="92">
        <v>141507</v>
      </c>
      <c r="T1139" s="92">
        <v>524593</v>
      </c>
      <c r="U1139" s="92">
        <v>0</v>
      </c>
      <c r="V1139" s="94"/>
      <c r="W1139" s="90">
        <f t="shared" si="8012"/>
        <v>1270546</v>
      </c>
      <c r="X1139" s="90">
        <v>193191</v>
      </c>
      <c r="Y1139" s="56" t="s">
        <v>167</v>
      </c>
      <c r="Z1139" s="50"/>
      <c r="AA1139" s="51"/>
      <c r="AB1139" s="68"/>
      <c r="AC1139" s="68"/>
      <c r="AD1139" s="68"/>
      <c r="AE1139" s="68"/>
      <c r="AF1139" s="68"/>
      <c r="AG1139" s="67" t="str">
        <f t="shared" si="7"/>
        <v/>
      </c>
      <c r="AH1139" s="51"/>
      <c r="AI1139" s="51" t="str">
        <f t="shared" si="8"/>
        <v/>
      </c>
      <c r="AJ1139" s="68" t="str">
        <f t="shared" si="9"/>
        <v/>
      </c>
      <c r="AK1139" s="68" t="str">
        <f t="shared" si="10"/>
        <v/>
      </c>
      <c r="AL1139" s="68" t="str">
        <f t="shared" si="11"/>
        <v/>
      </c>
      <c r="AM1139" s="68" t="str">
        <f t="shared" si="12"/>
        <v/>
      </c>
      <c r="AN1139" s="68" t="str">
        <f t="shared" si="13"/>
        <v/>
      </c>
      <c r="AO1139" s="67" t="str">
        <f t="shared" si="14"/>
        <v/>
      </c>
      <c r="AP1139" s="51"/>
      <c r="AQ1139" s="51" t="str">
        <f t="shared" si="15"/>
        <v/>
      </c>
      <c r="AR1139" s="68" t="str">
        <f t="shared" si="16"/>
        <v/>
      </c>
      <c r="AS1139" s="68" t="str">
        <f t="shared" si="17"/>
        <v/>
      </c>
      <c r="AT1139" s="68" t="str">
        <f t="shared" si="18"/>
        <v/>
      </c>
      <c r="AU1139" s="68" t="str">
        <f t="shared" si="19"/>
        <v/>
      </c>
      <c r="AV1139" s="68" t="str">
        <f t="shared" si="20"/>
        <v/>
      </c>
      <c r="AW1139" s="67" t="str">
        <f t="shared" si="21"/>
        <v/>
      </c>
      <c r="AX1139" s="51"/>
      <c r="AY1139" s="51" t="str">
        <f t="shared" si="22"/>
        <v/>
      </c>
      <c r="AZ1139" s="68" t="str">
        <f t="shared" si="23"/>
        <v/>
      </c>
      <c r="BA1139" s="68" t="str">
        <f t="shared" si="24"/>
        <v/>
      </c>
      <c r="BB1139" s="68" t="str">
        <f t="shared" si="25"/>
        <v/>
      </c>
      <c r="BC1139" s="68" t="str">
        <f t="shared" si="26"/>
        <v/>
      </c>
      <c r="BD1139" s="68" t="str">
        <f t="shared" si="27"/>
        <v/>
      </c>
      <c r="BE1139" s="68" t="str">
        <f t="shared" si="28"/>
        <v/>
      </c>
      <c r="BF1139" s="51"/>
      <c r="BG1139" s="69" t="str">
        <f t="shared" si="29"/>
        <v/>
      </c>
      <c r="BH1139" s="67" t="str">
        <f t="shared" si="30"/>
        <v/>
      </c>
      <c r="BI1139" s="67" t="str">
        <f t="shared" si="31"/>
        <v/>
      </c>
      <c r="BJ1139" s="67" t="str">
        <f t="shared" si="32"/>
        <v/>
      </c>
      <c r="BK1139" s="67" t="str">
        <f t="shared" si="33"/>
        <v/>
      </c>
      <c r="BL1139" s="67" t="str">
        <f t="shared" si="34"/>
        <v/>
      </c>
      <c r="BM1139" s="65" t="str">
        <f t="shared" si="35"/>
        <v/>
      </c>
      <c r="BN1139" s="51"/>
      <c r="BO1139" s="51"/>
      <c r="BP1139" s="51"/>
      <c r="BQ1139" s="51"/>
      <c r="BR1139" s="51"/>
      <c r="BS1139" s="96">
        <f t="shared" si="2920"/>
        <v>98828</v>
      </c>
      <c r="BT1139" s="70"/>
      <c r="BU1139" s="65"/>
      <c r="BV1139" s="68"/>
      <c r="BW1139" s="68"/>
      <c r="BX1139" s="68"/>
      <c r="BY1139" s="67">
        <f t="shared" si="44"/>
        <v>1270546</v>
      </c>
      <c r="BZ1139" s="65"/>
      <c r="CA1139" s="65" t="str">
        <f t="shared" si="45"/>
        <v/>
      </c>
      <c r="CB1139" s="67" t="str">
        <f t="shared" si="46"/>
        <v/>
      </c>
      <c r="CC1139" s="67" t="str">
        <f t="shared" si="47"/>
        <v/>
      </c>
      <c r="CD1139" s="67" t="str">
        <f t="shared" si="48"/>
        <v/>
      </c>
      <c r="CE1139" s="67">
        <f t="shared" si="49"/>
        <v>193191</v>
      </c>
      <c r="CF1139" s="65"/>
      <c r="CG1139" s="65"/>
      <c r="CH1139" s="68"/>
      <c r="CI1139" s="68"/>
      <c r="CJ1139" s="68"/>
      <c r="CK1139" s="67">
        <f t="shared" si="54"/>
        <v>1270546</v>
      </c>
      <c r="CL1139" s="65"/>
      <c r="CM1139" s="65"/>
      <c r="CN1139" s="68"/>
      <c r="CO1139" s="68"/>
      <c r="CP1139" s="68"/>
      <c r="CQ1139" s="67">
        <f t="shared" si="59"/>
        <v>579808</v>
      </c>
      <c r="CR1139" s="65"/>
      <c r="CS1139" s="65"/>
      <c r="CT1139" s="68"/>
      <c r="CU1139" s="68"/>
      <c r="CV1139" s="68"/>
      <c r="CW1139" s="67">
        <f t="shared" si="64"/>
        <v>24638</v>
      </c>
      <c r="CX1139" s="65"/>
      <c r="CY1139" s="65"/>
      <c r="CZ1139" s="68"/>
      <c r="DA1139" s="68"/>
      <c r="DB1139" s="68"/>
      <c r="DC1139" s="67">
        <f t="shared" si="69"/>
        <v>141507</v>
      </c>
      <c r="DD1139" s="65"/>
      <c r="DE1139" s="65"/>
      <c r="DF1139" s="51"/>
      <c r="DG1139" s="51"/>
      <c r="DH1139" s="51"/>
      <c r="DI1139" s="67">
        <f t="shared" si="74"/>
        <v>524593</v>
      </c>
      <c r="DJ1139" s="70"/>
      <c r="DK1139" s="70"/>
      <c r="DL1139" s="51"/>
      <c r="DM1139" s="51"/>
      <c r="DN1139" s="51"/>
      <c r="DO1139" s="67">
        <f t="shared" si="79"/>
        <v>579808</v>
      </c>
      <c r="DP1139" s="51"/>
      <c r="DQ1139" s="51"/>
      <c r="DR1139" s="51"/>
      <c r="DS1139" s="51"/>
      <c r="DT1139" s="51"/>
      <c r="DU1139" s="181"/>
    </row>
    <row r="1140" spans="1:125" ht="15" x14ac:dyDescent="0.25">
      <c r="A1140" s="50"/>
      <c r="B1140" s="51"/>
      <c r="C1140" s="50"/>
      <c r="D1140" s="53"/>
      <c r="E1140" s="50"/>
      <c r="F1140" s="89"/>
      <c r="G1140" s="89"/>
      <c r="H1140" s="89"/>
      <c r="I1140" s="90"/>
      <c r="J1140" s="50"/>
      <c r="K1140" s="50" t="s">
        <v>2032</v>
      </c>
      <c r="L1140" s="58"/>
      <c r="M1140" s="58"/>
      <c r="N1140" s="58"/>
      <c r="O1140" s="58"/>
      <c r="P1140" s="59"/>
      <c r="Q1140" s="60"/>
      <c r="R1140" s="60"/>
      <c r="S1140" s="60"/>
      <c r="T1140" s="60"/>
      <c r="U1140" s="60"/>
      <c r="V1140" s="79"/>
      <c r="W1140" s="90"/>
      <c r="X1140" s="101"/>
      <c r="Y1140" s="50"/>
      <c r="Z1140" s="50"/>
      <c r="AA1140" s="51"/>
      <c r="AB1140" s="68"/>
      <c r="AC1140" s="68"/>
      <c r="AD1140" s="68"/>
      <c r="AE1140" s="68"/>
      <c r="AF1140" s="68"/>
      <c r="AG1140" s="67" t="str">
        <f t="shared" si="7"/>
        <v/>
      </c>
      <c r="AH1140" s="51"/>
      <c r="AI1140" s="51" t="str">
        <f t="shared" si="8"/>
        <v/>
      </c>
      <c r="AJ1140" s="68" t="str">
        <f t="shared" si="9"/>
        <v/>
      </c>
      <c r="AK1140" s="68" t="str">
        <f t="shared" si="10"/>
        <v/>
      </c>
      <c r="AL1140" s="68" t="str">
        <f t="shared" si="11"/>
        <v/>
      </c>
      <c r="AM1140" s="68" t="str">
        <f t="shared" si="12"/>
        <v/>
      </c>
      <c r="AN1140" s="68" t="str">
        <f t="shared" si="13"/>
        <v/>
      </c>
      <c r="AO1140" s="67" t="str">
        <f t="shared" si="14"/>
        <v/>
      </c>
      <c r="AP1140" s="51"/>
      <c r="AQ1140" s="51" t="str">
        <f t="shared" si="15"/>
        <v/>
      </c>
      <c r="AR1140" s="68" t="str">
        <f t="shared" si="16"/>
        <v/>
      </c>
      <c r="AS1140" s="68" t="str">
        <f t="shared" si="17"/>
        <v/>
      </c>
      <c r="AT1140" s="68" t="str">
        <f t="shared" si="18"/>
        <v/>
      </c>
      <c r="AU1140" s="68" t="str">
        <f t="shared" si="19"/>
        <v/>
      </c>
      <c r="AV1140" s="68" t="str">
        <f t="shared" si="20"/>
        <v/>
      </c>
      <c r="AW1140" s="67" t="str">
        <f t="shared" si="21"/>
        <v/>
      </c>
      <c r="AX1140" s="51"/>
      <c r="AY1140" s="51" t="str">
        <f t="shared" si="22"/>
        <v/>
      </c>
      <c r="AZ1140" s="68" t="str">
        <f t="shared" si="23"/>
        <v/>
      </c>
      <c r="BA1140" s="68" t="str">
        <f t="shared" si="24"/>
        <v/>
      </c>
      <c r="BB1140" s="68" t="str">
        <f t="shared" si="25"/>
        <v/>
      </c>
      <c r="BC1140" s="68" t="str">
        <f t="shared" si="26"/>
        <v/>
      </c>
      <c r="BD1140" s="68" t="str">
        <f t="shared" si="27"/>
        <v/>
      </c>
      <c r="BE1140" s="68" t="str">
        <f t="shared" si="28"/>
        <v/>
      </c>
      <c r="BF1140" s="51"/>
      <c r="BG1140" s="69" t="str">
        <f t="shared" si="29"/>
        <v/>
      </c>
      <c r="BH1140" s="67" t="str">
        <f t="shared" si="30"/>
        <v/>
      </c>
      <c r="BI1140" s="67" t="str">
        <f t="shared" si="31"/>
        <v/>
      </c>
      <c r="BJ1140" s="67" t="str">
        <f t="shared" si="32"/>
        <v/>
      </c>
      <c r="BK1140" s="67" t="str">
        <f t="shared" si="33"/>
        <v/>
      </c>
      <c r="BL1140" s="67" t="str">
        <f t="shared" si="34"/>
        <v/>
      </c>
      <c r="BM1140" s="65" t="str">
        <f t="shared" si="35"/>
        <v/>
      </c>
      <c r="BN1140" s="51"/>
      <c r="BO1140" s="51"/>
      <c r="BP1140" s="51"/>
      <c r="BQ1140" s="51"/>
      <c r="BR1140" s="51"/>
      <c r="BS1140" s="69" t="str">
        <f t="shared" si="2920"/>
        <v/>
      </c>
      <c r="BT1140" s="70"/>
      <c r="BU1140" s="65"/>
      <c r="BV1140" s="68"/>
      <c r="BW1140" s="68"/>
      <c r="BX1140" s="68"/>
      <c r="BY1140" s="67" t="str">
        <f t="shared" si="44"/>
        <v/>
      </c>
      <c r="BZ1140" s="65"/>
      <c r="CA1140" s="65" t="str">
        <f t="shared" si="45"/>
        <v/>
      </c>
      <c r="CB1140" s="67" t="str">
        <f t="shared" si="46"/>
        <v/>
      </c>
      <c r="CC1140" s="67" t="str">
        <f t="shared" si="47"/>
        <v/>
      </c>
      <c r="CD1140" s="67" t="str">
        <f t="shared" si="48"/>
        <v/>
      </c>
      <c r="CE1140" s="67" t="str">
        <f t="shared" si="49"/>
        <v/>
      </c>
      <c r="CF1140" s="65"/>
      <c r="CG1140" s="65"/>
      <c r="CH1140" s="68"/>
      <c r="CI1140" s="68"/>
      <c r="CJ1140" s="68"/>
      <c r="CK1140" s="67" t="str">
        <f t="shared" si="54"/>
        <v/>
      </c>
      <c r="CL1140" s="65"/>
      <c r="CM1140" s="65"/>
      <c r="CN1140" s="68"/>
      <c r="CO1140" s="68"/>
      <c r="CP1140" s="68"/>
      <c r="CQ1140" s="67" t="str">
        <f t="shared" si="59"/>
        <v/>
      </c>
      <c r="CR1140" s="65"/>
      <c r="CS1140" s="65"/>
      <c r="CT1140" s="68"/>
      <c r="CU1140" s="68"/>
      <c r="CV1140" s="68"/>
      <c r="CW1140" s="67" t="str">
        <f t="shared" si="64"/>
        <v/>
      </c>
      <c r="CX1140" s="65"/>
      <c r="CY1140" s="65"/>
      <c r="CZ1140" s="68"/>
      <c r="DA1140" s="68"/>
      <c r="DB1140" s="68"/>
      <c r="DC1140" s="67" t="str">
        <f t="shared" si="69"/>
        <v/>
      </c>
      <c r="DD1140" s="65"/>
      <c r="DE1140" s="65"/>
      <c r="DF1140" s="51"/>
      <c r="DG1140" s="51"/>
      <c r="DH1140" s="51"/>
      <c r="DI1140" s="69" t="str">
        <f t="shared" si="74"/>
        <v/>
      </c>
      <c r="DJ1140" s="70"/>
      <c r="DK1140" s="70"/>
      <c r="DL1140" s="51"/>
      <c r="DM1140" s="51"/>
      <c r="DN1140" s="51"/>
      <c r="DO1140" s="69" t="str">
        <f t="shared" si="79"/>
        <v/>
      </c>
      <c r="DP1140" s="51"/>
      <c r="DQ1140" s="51"/>
      <c r="DR1140" s="51"/>
      <c r="DS1140" s="51"/>
      <c r="DT1140" s="51"/>
      <c r="DU1140" s="181"/>
    </row>
    <row r="1141" spans="1:125" ht="15" x14ac:dyDescent="0.25">
      <c r="A1141" s="50">
        <v>2014</v>
      </c>
      <c r="B1141" s="51" t="s">
        <v>1148</v>
      </c>
      <c r="C1141" s="50" t="s">
        <v>1149</v>
      </c>
      <c r="D1141" s="53" t="s">
        <v>1925</v>
      </c>
      <c r="E1141" s="50" t="s">
        <v>364</v>
      </c>
      <c r="F1141" s="220" t="s">
        <v>364</v>
      </c>
      <c r="G1141" s="220" t="s">
        <v>364</v>
      </c>
      <c r="H1141" s="220" t="s">
        <v>364</v>
      </c>
      <c r="I1141" s="61">
        <v>229298</v>
      </c>
      <c r="J1141" s="50"/>
      <c r="K1141" s="50" t="s">
        <v>2032</v>
      </c>
      <c r="L1141" s="58" t="s">
        <v>2032</v>
      </c>
      <c r="M1141" s="58" t="s">
        <v>2032</v>
      </c>
      <c r="N1141" s="58" t="s">
        <v>2032</v>
      </c>
      <c r="O1141" s="58" t="s">
        <v>2032</v>
      </c>
      <c r="P1141" s="59"/>
      <c r="Q1141" s="60">
        <v>0</v>
      </c>
      <c r="R1141" s="60">
        <v>0</v>
      </c>
      <c r="S1141" s="60">
        <v>0</v>
      </c>
      <c r="T1141" s="60">
        <v>229298</v>
      </c>
      <c r="U1141" s="60">
        <v>0</v>
      </c>
      <c r="V1141" s="79"/>
      <c r="W1141" s="90">
        <f t="shared" ref="W1141:W1145" si="8051">Q1141+R1141+S1141+T1141+U1141</f>
        <v>229298</v>
      </c>
      <c r="X1141" s="101">
        <v>0</v>
      </c>
      <c r="Y1141" s="50" t="s">
        <v>167</v>
      </c>
      <c r="Z1141" s="50" t="s">
        <v>1925</v>
      </c>
      <c r="AA1141" s="51" t="str">
        <f t="shared" ref="AA1141:AA1144" si="8052">IF(A1141 =2014,IF(Y1141 ="",F1141,""),"")</f>
        <v/>
      </c>
      <c r="AB1141" s="68" t="str">
        <f t="shared" ref="AB1141:AB1144" si="8053">IF(A1141 =2014,IF(Y1141 ="",I1141,""),"")</f>
        <v/>
      </c>
      <c r="AC1141" s="68" t="str">
        <f t="shared" ref="AC1141:AC1144" si="8054">IF(A1141 =2014,IF(Y1141 ="",Q1141,""),"")</f>
        <v/>
      </c>
      <c r="AD1141" s="68" t="str">
        <f t="shared" ref="AD1141:AD1144" si="8055">IF(A1141 =2014,IF(Y1141 ="",R1141,""),"")</f>
        <v/>
      </c>
      <c r="AE1141" s="68" t="str">
        <f t="shared" ref="AE1141:AE1144" si="8056">IF(A1141 =2014,IF(Y1141 ="",S1141,""),"")</f>
        <v/>
      </c>
      <c r="AF1141" s="68" t="str">
        <f t="shared" ref="AF1141:AF1144" si="8057">IF(A1141 =2014,IF(Y1141 ="",T1141+U1141,""),"")</f>
        <v/>
      </c>
      <c r="AG1141" s="67" t="str">
        <f t="shared" si="7"/>
        <v/>
      </c>
      <c r="AH1141" s="51"/>
      <c r="AI1141" s="51" t="str">
        <f t="shared" si="8"/>
        <v/>
      </c>
      <c r="AJ1141" s="68" t="str">
        <f t="shared" si="9"/>
        <v/>
      </c>
      <c r="AK1141" s="68" t="str">
        <f t="shared" si="10"/>
        <v/>
      </c>
      <c r="AL1141" s="68" t="str">
        <f t="shared" si="11"/>
        <v/>
      </c>
      <c r="AM1141" s="68" t="str">
        <f t="shared" si="12"/>
        <v/>
      </c>
      <c r="AN1141" s="68" t="str">
        <f t="shared" si="13"/>
        <v/>
      </c>
      <c r="AO1141" s="67" t="str">
        <f t="shared" si="14"/>
        <v/>
      </c>
      <c r="AP1141" s="51"/>
      <c r="AQ1141" s="51" t="str">
        <f t="shared" si="15"/>
        <v/>
      </c>
      <c r="AR1141" s="68" t="str">
        <f t="shared" si="16"/>
        <v/>
      </c>
      <c r="AS1141" s="68" t="str">
        <f t="shared" si="17"/>
        <v/>
      </c>
      <c r="AT1141" s="68" t="str">
        <f t="shared" si="18"/>
        <v/>
      </c>
      <c r="AU1141" s="68" t="str">
        <f t="shared" si="19"/>
        <v/>
      </c>
      <c r="AV1141" s="68" t="str">
        <f t="shared" si="20"/>
        <v/>
      </c>
      <c r="AW1141" s="67" t="str">
        <f t="shared" si="21"/>
        <v/>
      </c>
      <c r="AX1141" s="51"/>
      <c r="AY1141" s="51" t="str">
        <f t="shared" si="22"/>
        <v/>
      </c>
      <c r="AZ1141" s="68" t="str">
        <f t="shared" si="23"/>
        <v/>
      </c>
      <c r="BA1141" s="68" t="str">
        <f t="shared" si="24"/>
        <v/>
      </c>
      <c r="BB1141" s="68" t="str">
        <f t="shared" si="25"/>
        <v/>
      </c>
      <c r="BC1141" s="68" t="str">
        <f t="shared" si="26"/>
        <v/>
      </c>
      <c r="BD1141" s="68" t="str">
        <f t="shared" si="27"/>
        <v/>
      </c>
      <c r="BE1141" s="68" t="str">
        <f t="shared" si="28"/>
        <v/>
      </c>
      <c r="BF1141" s="51"/>
      <c r="BG1141" s="69" t="str">
        <f t="shared" si="29"/>
        <v/>
      </c>
      <c r="BH1141" s="67" t="str">
        <f t="shared" si="30"/>
        <v/>
      </c>
      <c r="BI1141" s="67" t="str">
        <f t="shared" si="31"/>
        <v/>
      </c>
      <c r="BJ1141" s="67" t="str">
        <f t="shared" si="32"/>
        <v/>
      </c>
      <c r="BK1141" s="67" t="str">
        <f t="shared" si="33"/>
        <v/>
      </c>
      <c r="BL1141" s="67" t="str">
        <f t="shared" si="34"/>
        <v/>
      </c>
      <c r="BM1141" s="65" t="str">
        <f t="shared" si="35"/>
        <v/>
      </c>
      <c r="BN1141" s="51"/>
      <c r="BO1141" s="80" t="str">
        <f t="shared" ref="BO1141:BO1144" si="8058">IF(A1141 =2014,F1141,"")</f>
        <v>NA</v>
      </c>
      <c r="BP1141" s="51" t="str">
        <f t="shared" ref="BP1141:BP1144" si="8059">IF(A1141 =2015,F1141,"")</f>
        <v/>
      </c>
      <c r="BQ1141" s="51" t="str">
        <f t="shared" ref="BQ1141:BQ1144" si="8060">IF(A1141 =2016,F1141,"")</f>
        <v/>
      </c>
      <c r="BR1141" s="51" t="str">
        <f t="shared" ref="BR1141:BR1144" si="8061">IF(A1141 =2017,F1141,"")</f>
        <v/>
      </c>
      <c r="BS1141" s="69" t="str">
        <f t="shared" si="2920"/>
        <v/>
      </c>
      <c r="BT1141" s="70"/>
      <c r="BU1141" s="65">
        <f t="shared" ref="BU1141:BU1144" si="8062">IF(A1141 =2014,I1141,"")</f>
        <v>229298</v>
      </c>
      <c r="BV1141" s="68" t="str">
        <f t="shared" ref="BV1141:BV1144" si="8063">IF(A1141 =2015,I1141,"")</f>
        <v/>
      </c>
      <c r="BW1141" s="68" t="str">
        <f t="shared" ref="BW1141:BW1144" si="8064">IF(A1141 =2016,I1141,"")</f>
        <v/>
      </c>
      <c r="BX1141" s="68" t="str">
        <f t="shared" ref="BX1141:BX1144" si="8065">IF(A1141 =2017,I1141,"")</f>
        <v/>
      </c>
      <c r="BY1141" s="67" t="str">
        <f t="shared" si="44"/>
        <v/>
      </c>
      <c r="BZ1141" s="65"/>
      <c r="CA1141" s="65">
        <f t="shared" si="45"/>
        <v>0</v>
      </c>
      <c r="CB1141" s="67" t="str">
        <f t="shared" si="46"/>
        <v/>
      </c>
      <c r="CC1141" s="67" t="str">
        <f t="shared" si="47"/>
        <v/>
      </c>
      <c r="CD1141" s="67" t="str">
        <f t="shared" si="48"/>
        <v/>
      </c>
      <c r="CE1141" s="67" t="str">
        <f t="shared" si="49"/>
        <v/>
      </c>
      <c r="CF1141" s="65"/>
      <c r="CG1141" s="65">
        <f t="shared" ref="CG1141:CG1144" si="8066">IF(A1141 =2014,Q1141+R1141+S1141+T1141+U1141,"")</f>
        <v>229298</v>
      </c>
      <c r="CH1141" s="68" t="str">
        <f t="shared" ref="CH1141:CH1144" si="8067">IF(A1141 =2015,Q1141+R1141+S1141+T1141+U1141,"")</f>
        <v/>
      </c>
      <c r="CI1141" s="68" t="str">
        <f t="shared" ref="CI1141:CI1144" si="8068">IF(A1141 =2016,Q1141+R1141+S1141+T1141+U1141,"")</f>
        <v/>
      </c>
      <c r="CJ1141" s="68" t="str">
        <f t="shared" ref="CJ1141:CJ1144" si="8069">IF(A1141 =2017,Q1141+R1141+S1141+T1141+U1141,"")</f>
        <v/>
      </c>
      <c r="CK1141" s="67" t="str">
        <f t="shared" si="54"/>
        <v/>
      </c>
      <c r="CL1141" s="65"/>
      <c r="CM1141" s="65">
        <f t="shared" ref="CM1141:CM1144" si="8070">IF(A1141 =2014,Q1141,"")</f>
        <v>0</v>
      </c>
      <c r="CN1141" s="68" t="str">
        <f t="shared" ref="CN1141:CN1144" si="8071">IF(A1141 =2015,Q1141,"")</f>
        <v/>
      </c>
      <c r="CO1141" s="68" t="str">
        <f t="shared" ref="CO1141:CO1144" si="8072">IF(A1141 =2016,Q1141,"")</f>
        <v/>
      </c>
      <c r="CP1141" s="68" t="str">
        <f t="shared" ref="CP1141:CP1144" si="8073">IF(A1141 =2017,Q1141,"")</f>
        <v/>
      </c>
      <c r="CQ1141" s="67" t="str">
        <f t="shared" si="59"/>
        <v/>
      </c>
      <c r="CR1141" s="65"/>
      <c r="CS1141" s="65">
        <f t="shared" ref="CS1141:CS1144" si="8074">IF(A1141 =2014,R1141,"")</f>
        <v>0</v>
      </c>
      <c r="CT1141" s="68" t="str">
        <f t="shared" ref="CT1141:CT1144" si="8075">IF(A1141 =2015,R1141,"")</f>
        <v/>
      </c>
      <c r="CU1141" s="68" t="str">
        <f t="shared" ref="CU1141:CU1144" si="8076">IF(A1141 =2016,R1141,"")</f>
        <v/>
      </c>
      <c r="CV1141" s="68" t="str">
        <f t="shared" ref="CV1141:CV1144" si="8077">IF(A1141 =2017,R1141,"")</f>
        <v/>
      </c>
      <c r="CW1141" s="67" t="str">
        <f t="shared" si="64"/>
        <v/>
      </c>
      <c r="CX1141" s="65"/>
      <c r="CY1141" s="65">
        <f t="shared" ref="CY1141:CY1144" si="8078">IF(A1141 =2014,S1141,"")</f>
        <v>0</v>
      </c>
      <c r="CZ1141" s="68" t="str">
        <f t="shared" ref="CZ1141:CZ1144" si="8079">IF(A1141 =2015,S1141,"")</f>
        <v/>
      </c>
      <c r="DA1141" s="68" t="str">
        <f t="shared" ref="DA1141:DA1144" si="8080">IF(A1141 =2016,S1141,"")</f>
        <v/>
      </c>
      <c r="DB1141" s="68" t="str">
        <f t="shared" ref="DB1141:DB1144" si="8081">IF(A1141 =2017,S1141,"")</f>
        <v/>
      </c>
      <c r="DC1141" s="67" t="str">
        <f t="shared" si="69"/>
        <v/>
      </c>
      <c r="DD1141" s="65"/>
      <c r="DE1141" s="65">
        <f t="shared" ref="DE1141:DE1144" si="8082">IF(A1141 =2014,T1141,"")</f>
        <v>229298</v>
      </c>
      <c r="DF1141" s="51" t="str">
        <f t="shared" ref="DF1141:DF1144" si="8083">IF(A1141 =2015,T1141,"")</f>
        <v/>
      </c>
      <c r="DG1141" s="51" t="str">
        <f t="shared" ref="DG1141:DG1144" si="8084">IF(A1141 =2016,T1141,"")</f>
        <v/>
      </c>
      <c r="DH1141" s="51" t="str">
        <f t="shared" ref="DH1141:DH1144" si="8085">IF(A1141 =2017,T1141,"")</f>
        <v/>
      </c>
      <c r="DI1141" s="69" t="str">
        <f t="shared" si="74"/>
        <v/>
      </c>
      <c r="DJ1141" s="70"/>
      <c r="DK1141" s="65">
        <f t="shared" ref="DK1141:DK1144" si="8086">IF(A1141 =2014,U1141,"")</f>
        <v>0</v>
      </c>
      <c r="DL1141" s="51" t="str">
        <f t="shared" ref="DL1141:DL1144" si="8087">IF(A1141 =2015,U1141,"")</f>
        <v/>
      </c>
      <c r="DM1141" s="51" t="str">
        <f t="shared" ref="DM1141:DM1144" si="8088">IF(A1141 =2016,U1141,"")</f>
        <v/>
      </c>
      <c r="DN1141" s="51" t="str">
        <f t="shared" ref="DN1141:DN1144" si="8089">IF(A1141 =2017,U1141,"")</f>
        <v/>
      </c>
      <c r="DO1141" s="69" t="str">
        <f t="shared" si="79"/>
        <v/>
      </c>
      <c r="DP1141" s="51"/>
      <c r="DQ1141" s="51"/>
      <c r="DR1141" s="51"/>
      <c r="DS1141" s="51"/>
      <c r="DT1141" s="51"/>
      <c r="DU1141" s="181"/>
    </row>
    <row r="1142" spans="1:125" ht="15" x14ac:dyDescent="0.25">
      <c r="A1142" s="50">
        <v>2015</v>
      </c>
      <c r="B1142" s="51" t="s">
        <v>1148</v>
      </c>
      <c r="C1142" s="50" t="s">
        <v>1149</v>
      </c>
      <c r="D1142" s="53" t="s">
        <v>1925</v>
      </c>
      <c r="E1142" s="50" t="s">
        <v>364</v>
      </c>
      <c r="F1142" s="220">
        <v>93903</v>
      </c>
      <c r="G1142" s="220" t="s">
        <v>364</v>
      </c>
      <c r="H1142" s="220">
        <v>265840</v>
      </c>
      <c r="I1142" s="61">
        <v>737582</v>
      </c>
      <c r="J1142" s="50"/>
      <c r="K1142" s="50" t="s">
        <v>2032</v>
      </c>
      <c r="L1142" s="58" t="s">
        <v>2032</v>
      </c>
      <c r="M1142" s="58" t="s">
        <v>2032</v>
      </c>
      <c r="N1142" s="58" t="s">
        <v>2032</v>
      </c>
      <c r="O1142" s="58" t="s">
        <v>2032</v>
      </c>
      <c r="P1142" s="59"/>
      <c r="Q1142" s="60">
        <v>469840</v>
      </c>
      <c r="R1142" s="60">
        <v>0</v>
      </c>
      <c r="S1142" s="60">
        <v>71348</v>
      </c>
      <c r="T1142" s="60">
        <v>196394</v>
      </c>
      <c r="U1142" s="60">
        <v>0</v>
      </c>
      <c r="V1142" s="79"/>
      <c r="W1142" s="90">
        <f t="shared" si="8051"/>
        <v>737582</v>
      </c>
      <c r="X1142" s="101">
        <v>0</v>
      </c>
      <c r="Y1142" s="50" t="s">
        <v>167</v>
      </c>
      <c r="Z1142" s="50" t="s">
        <v>1925</v>
      </c>
      <c r="AA1142" s="51" t="str">
        <f t="shared" si="8052"/>
        <v/>
      </c>
      <c r="AB1142" s="68" t="str">
        <f t="shared" si="8053"/>
        <v/>
      </c>
      <c r="AC1142" s="68" t="str">
        <f t="shared" si="8054"/>
        <v/>
      </c>
      <c r="AD1142" s="68" t="str">
        <f t="shared" si="8055"/>
        <v/>
      </c>
      <c r="AE1142" s="68" t="str">
        <f t="shared" si="8056"/>
        <v/>
      </c>
      <c r="AF1142" s="68" t="str">
        <f t="shared" si="8057"/>
        <v/>
      </c>
      <c r="AG1142" s="67" t="str">
        <f t="shared" si="7"/>
        <v/>
      </c>
      <c r="AH1142" s="51"/>
      <c r="AI1142" s="51" t="str">
        <f t="shared" si="8"/>
        <v/>
      </c>
      <c r="AJ1142" s="68" t="str">
        <f t="shared" si="9"/>
        <v/>
      </c>
      <c r="AK1142" s="68" t="str">
        <f t="shared" si="10"/>
        <v/>
      </c>
      <c r="AL1142" s="68" t="str">
        <f t="shared" si="11"/>
        <v/>
      </c>
      <c r="AM1142" s="68" t="str">
        <f t="shared" si="12"/>
        <v/>
      </c>
      <c r="AN1142" s="68" t="str">
        <f t="shared" si="13"/>
        <v/>
      </c>
      <c r="AO1142" s="67" t="str">
        <f t="shared" si="14"/>
        <v/>
      </c>
      <c r="AP1142" s="51"/>
      <c r="AQ1142" s="51" t="str">
        <f t="shared" si="15"/>
        <v/>
      </c>
      <c r="AR1142" s="68" t="str">
        <f t="shared" si="16"/>
        <v/>
      </c>
      <c r="AS1142" s="68" t="str">
        <f t="shared" si="17"/>
        <v/>
      </c>
      <c r="AT1142" s="68" t="str">
        <f t="shared" si="18"/>
        <v/>
      </c>
      <c r="AU1142" s="68" t="str">
        <f t="shared" si="19"/>
        <v/>
      </c>
      <c r="AV1142" s="68" t="str">
        <f t="shared" si="20"/>
        <v/>
      </c>
      <c r="AW1142" s="67" t="str">
        <f t="shared" si="21"/>
        <v/>
      </c>
      <c r="AX1142" s="51"/>
      <c r="AY1142" s="51" t="str">
        <f t="shared" si="22"/>
        <v/>
      </c>
      <c r="AZ1142" s="68" t="str">
        <f t="shared" si="23"/>
        <v/>
      </c>
      <c r="BA1142" s="68" t="str">
        <f t="shared" si="24"/>
        <v/>
      </c>
      <c r="BB1142" s="68" t="str">
        <f t="shared" si="25"/>
        <v/>
      </c>
      <c r="BC1142" s="68" t="str">
        <f t="shared" si="26"/>
        <v/>
      </c>
      <c r="BD1142" s="68" t="str">
        <f t="shared" si="27"/>
        <v/>
      </c>
      <c r="BE1142" s="68" t="str">
        <f t="shared" si="28"/>
        <v/>
      </c>
      <c r="BF1142" s="51"/>
      <c r="BG1142" s="69" t="str">
        <f t="shared" si="29"/>
        <v/>
      </c>
      <c r="BH1142" s="67" t="str">
        <f t="shared" si="30"/>
        <v/>
      </c>
      <c r="BI1142" s="67" t="str">
        <f t="shared" si="31"/>
        <v/>
      </c>
      <c r="BJ1142" s="67" t="str">
        <f t="shared" si="32"/>
        <v/>
      </c>
      <c r="BK1142" s="67" t="str">
        <f t="shared" si="33"/>
        <v/>
      </c>
      <c r="BL1142" s="67" t="str">
        <f t="shared" si="34"/>
        <v/>
      </c>
      <c r="BM1142" s="65" t="str">
        <f t="shared" si="35"/>
        <v/>
      </c>
      <c r="BN1142" s="51"/>
      <c r="BO1142" s="51" t="str">
        <f t="shared" si="8058"/>
        <v/>
      </c>
      <c r="BP1142" s="71">
        <f t="shared" si="8059"/>
        <v>93903</v>
      </c>
      <c r="BQ1142" s="51" t="str">
        <f t="shared" si="8060"/>
        <v/>
      </c>
      <c r="BR1142" s="51" t="str">
        <f t="shared" si="8061"/>
        <v/>
      </c>
      <c r="BS1142" s="69" t="str">
        <f t="shared" si="2920"/>
        <v/>
      </c>
      <c r="BT1142" s="51"/>
      <c r="BU1142" s="68" t="str">
        <f t="shared" si="8062"/>
        <v/>
      </c>
      <c r="BV1142" s="65">
        <f t="shared" si="8063"/>
        <v>737582</v>
      </c>
      <c r="BW1142" s="68" t="str">
        <f t="shared" si="8064"/>
        <v/>
      </c>
      <c r="BX1142" s="68" t="str">
        <f t="shared" si="8065"/>
        <v/>
      </c>
      <c r="BY1142" s="67" t="str">
        <f t="shared" si="44"/>
        <v/>
      </c>
      <c r="BZ1142" s="68"/>
      <c r="CA1142" s="65" t="str">
        <f t="shared" si="45"/>
        <v/>
      </c>
      <c r="CB1142" s="67">
        <f t="shared" si="46"/>
        <v>0</v>
      </c>
      <c r="CC1142" s="67" t="str">
        <f t="shared" si="47"/>
        <v/>
      </c>
      <c r="CD1142" s="67" t="str">
        <f t="shared" si="48"/>
        <v/>
      </c>
      <c r="CE1142" s="67" t="str">
        <f t="shared" si="49"/>
        <v/>
      </c>
      <c r="CF1142" s="68"/>
      <c r="CG1142" s="68" t="str">
        <f t="shared" si="8066"/>
        <v/>
      </c>
      <c r="CH1142" s="65">
        <f t="shared" si="8067"/>
        <v>737582</v>
      </c>
      <c r="CI1142" s="68" t="str">
        <f t="shared" si="8068"/>
        <v/>
      </c>
      <c r="CJ1142" s="68" t="str">
        <f t="shared" si="8069"/>
        <v/>
      </c>
      <c r="CK1142" s="67" t="str">
        <f t="shared" si="54"/>
        <v/>
      </c>
      <c r="CL1142" s="68"/>
      <c r="CM1142" s="68" t="str">
        <f t="shared" si="8070"/>
        <v/>
      </c>
      <c r="CN1142" s="65">
        <f t="shared" si="8071"/>
        <v>469840</v>
      </c>
      <c r="CO1142" s="68" t="str">
        <f t="shared" si="8072"/>
        <v/>
      </c>
      <c r="CP1142" s="68" t="str">
        <f t="shared" si="8073"/>
        <v/>
      </c>
      <c r="CQ1142" s="67" t="str">
        <f t="shared" si="59"/>
        <v/>
      </c>
      <c r="CR1142" s="68"/>
      <c r="CS1142" s="68" t="str">
        <f t="shared" si="8074"/>
        <v/>
      </c>
      <c r="CT1142" s="65">
        <f t="shared" si="8075"/>
        <v>0</v>
      </c>
      <c r="CU1142" s="68" t="str">
        <f t="shared" si="8076"/>
        <v/>
      </c>
      <c r="CV1142" s="68" t="str">
        <f t="shared" si="8077"/>
        <v/>
      </c>
      <c r="CW1142" s="67" t="str">
        <f t="shared" si="64"/>
        <v/>
      </c>
      <c r="CX1142" s="68"/>
      <c r="CY1142" s="68" t="str">
        <f t="shared" si="8078"/>
        <v/>
      </c>
      <c r="CZ1142" s="65">
        <f t="shared" si="8079"/>
        <v>71348</v>
      </c>
      <c r="DA1142" s="68" t="str">
        <f t="shared" si="8080"/>
        <v/>
      </c>
      <c r="DB1142" s="68" t="str">
        <f t="shared" si="8081"/>
        <v/>
      </c>
      <c r="DC1142" s="67" t="str">
        <f t="shared" si="69"/>
        <v/>
      </c>
      <c r="DD1142" s="68"/>
      <c r="DE1142" s="68" t="str">
        <f t="shared" si="8082"/>
        <v/>
      </c>
      <c r="DF1142" s="65">
        <f t="shared" si="8083"/>
        <v>196394</v>
      </c>
      <c r="DG1142" s="51" t="str">
        <f t="shared" si="8084"/>
        <v/>
      </c>
      <c r="DH1142" s="51" t="str">
        <f t="shared" si="8085"/>
        <v/>
      </c>
      <c r="DI1142" s="69" t="str">
        <f t="shared" si="74"/>
        <v/>
      </c>
      <c r="DJ1142" s="51"/>
      <c r="DK1142" s="51" t="str">
        <f t="shared" si="8086"/>
        <v/>
      </c>
      <c r="DL1142" s="65">
        <f t="shared" si="8087"/>
        <v>0</v>
      </c>
      <c r="DM1142" s="51" t="str">
        <f t="shared" si="8088"/>
        <v/>
      </c>
      <c r="DN1142" s="51" t="str">
        <f t="shared" si="8089"/>
        <v/>
      </c>
      <c r="DO1142" s="69" t="str">
        <f t="shared" si="79"/>
        <v/>
      </c>
      <c r="DP1142" s="51"/>
      <c r="DQ1142" s="51"/>
      <c r="DR1142" s="51"/>
      <c r="DS1142" s="51"/>
      <c r="DT1142" s="51"/>
      <c r="DU1142" s="181"/>
    </row>
    <row r="1143" spans="1:125" ht="15" x14ac:dyDescent="0.25">
      <c r="A1143" s="50">
        <v>2016</v>
      </c>
      <c r="B1143" s="51" t="s">
        <v>1148</v>
      </c>
      <c r="C1143" s="50" t="s">
        <v>1149</v>
      </c>
      <c r="D1143" s="53" t="s">
        <v>1925</v>
      </c>
      <c r="E1143" s="50" t="s">
        <v>364</v>
      </c>
      <c r="F1143" s="220">
        <v>88314</v>
      </c>
      <c r="G1143" s="220" t="s">
        <v>364</v>
      </c>
      <c r="H1143" s="220">
        <v>249150</v>
      </c>
      <c r="I1143" s="61">
        <v>838769</v>
      </c>
      <c r="J1143" s="50"/>
      <c r="K1143" s="50" t="s">
        <v>2032</v>
      </c>
      <c r="L1143" s="58" t="s">
        <v>2032</v>
      </c>
      <c r="M1143" s="58" t="s">
        <v>2032</v>
      </c>
      <c r="N1143" s="58" t="s">
        <v>2032</v>
      </c>
      <c r="O1143" s="58" t="s">
        <v>2032</v>
      </c>
      <c r="P1143" s="59"/>
      <c r="Q1143" s="60">
        <v>317151</v>
      </c>
      <c r="R1143" s="60">
        <v>131203</v>
      </c>
      <c r="S1143" s="60">
        <v>126493</v>
      </c>
      <c r="T1143" s="60">
        <v>186397</v>
      </c>
      <c r="U1143" s="60">
        <v>77525</v>
      </c>
      <c r="V1143" s="79"/>
      <c r="W1143" s="90">
        <f t="shared" si="8051"/>
        <v>838769</v>
      </c>
      <c r="X1143" s="101">
        <v>183508</v>
      </c>
      <c r="Y1143" s="50" t="s">
        <v>167</v>
      </c>
      <c r="Z1143" s="50" t="s">
        <v>1925</v>
      </c>
      <c r="AA1143" s="51" t="str">
        <f t="shared" si="8052"/>
        <v/>
      </c>
      <c r="AB1143" s="68" t="str">
        <f t="shared" si="8053"/>
        <v/>
      </c>
      <c r="AC1143" s="68" t="str">
        <f t="shared" si="8054"/>
        <v/>
      </c>
      <c r="AD1143" s="68" t="str">
        <f t="shared" si="8055"/>
        <v/>
      </c>
      <c r="AE1143" s="68" t="str">
        <f t="shared" si="8056"/>
        <v/>
      </c>
      <c r="AF1143" s="68" t="str">
        <f t="shared" si="8057"/>
        <v/>
      </c>
      <c r="AG1143" s="67" t="str">
        <f t="shared" si="7"/>
        <v/>
      </c>
      <c r="AH1143" s="51"/>
      <c r="AI1143" s="51" t="str">
        <f t="shared" si="8"/>
        <v/>
      </c>
      <c r="AJ1143" s="68" t="str">
        <f t="shared" si="9"/>
        <v/>
      </c>
      <c r="AK1143" s="68" t="str">
        <f t="shared" si="10"/>
        <v/>
      </c>
      <c r="AL1143" s="68" t="str">
        <f t="shared" si="11"/>
        <v/>
      </c>
      <c r="AM1143" s="68" t="str">
        <f t="shared" si="12"/>
        <v/>
      </c>
      <c r="AN1143" s="68" t="str">
        <f t="shared" si="13"/>
        <v/>
      </c>
      <c r="AO1143" s="67" t="str">
        <f t="shared" si="14"/>
        <v/>
      </c>
      <c r="AP1143" s="51"/>
      <c r="AQ1143" s="51" t="str">
        <f t="shared" si="15"/>
        <v/>
      </c>
      <c r="AR1143" s="68" t="str">
        <f t="shared" si="16"/>
        <v/>
      </c>
      <c r="AS1143" s="68" t="str">
        <f t="shared" si="17"/>
        <v/>
      </c>
      <c r="AT1143" s="68" t="str">
        <f t="shared" si="18"/>
        <v/>
      </c>
      <c r="AU1143" s="68" t="str">
        <f t="shared" si="19"/>
        <v/>
      </c>
      <c r="AV1143" s="68" t="str">
        <f t="shared" si="20"/>
        <v/>
      </c>
      <c r="AW1143" s="67" t="str">
        <f t="shared" si="21"/>
        <v/>
      </c>
      <c r="AX1143" s="51"/>
      <c r="AY1143" s="51" t="str">
        <f t="shared" si="22"/>
        <v/>
      </c>
      <c r="AZ1143" s="68" t="str">
        <f t="shared" si="23"/>
        <v/>
      </c>
      <c r="BA1143" s="68" t="str">
        <f t="shared" si="24"/>
        <v/>
      </c>
      <c r="BB1143" s="68" t="str">
        <f t="shared" si="25"/>
        <v/>
      </c>
      <c r="BC1143" s="68" t="str">
        <f t="shared" si="26"/>
        <v/>
      </c>
      <c r="BD1143" s="68" t="str">
        <f t="shared" si="27"/>
        <v/>
      </c>
      <c r="BE1143" s="68" t="str">
        <f t="shared" si="28"/>
        <v/>
      </c>
      <c r="BF1143" s="51"/>
      <c r="BG1143" s="69" t="str">
        <f t="shared" si="29"/>
        <v/>
      </c>
      <c r="BH1143" s="67" t="str">
        <f t="shared" si="30"/>
        <v/>
      </c>
      <c r="BI1143" s="67" t="str">
        <f t="shared" si="31"/>
        <v/>
      </c>
      <c r="BJ1143" s="67" t="str">
        <f t="shared" si="32"/>
        <v/>
      </c>
      <c r="BK1143" s="67" t="str">
        <f t="shared" si="33"/>
        <v/>
      </c>
      <c r="BL1143" s="67" t="str">
        <f t="shared" si="34"/>
        <v/>
      </c>
      <c r="BM1143" s="65" t="str">
        <f t="shared" si="35"/>
        <v/>
      </c>
      <c r="BN1143" s="51"/>
      <c r="BO1143" s="51" t="str">
        <f t="shared" si="8058"/>
        <v/>
      </c>
      <c r="BP1143" s="51" t="str">
        <f t="shared" si="8059"/>
        <v/>
      </c>
      <c r="BQ1143" s="71">
        <f t="shared" si="8060"/>
        <v>88314</v>
      </c>
      <c r="BR1143" s="51" t="str">
        <f t="shared" si="8061"/>
        <v/>
      </c>
      <c r="BS1143" s="69" t="str">
        <f t="shared" si="2920"/>
        <v/>
      </c>
      <c r="BT1143" s="51"/>
      <c r="BU1143" s="68" t="str">
        <f t="shared" si="8062"/>
        <v/>
      </c>
      <c r="BV1143" s="68" t="str">
        <f t="shared" si="8063"/>
        <v/>
      </c>
      <c r="BW1143" s="65">
        <f t="shared" si="8064"/>
        <v>838769</v>
      </c>
      <c r="BX1143" s="68" t="str">
        <f t="shared" si="8065"/>
        <v/>
      </c>
      <c r="BY1143" s="67" t="str">
        <f t="shared" si="44"/>
        <v/>
      </c>
      <c r="BZ1143" s="68"/>
      <c r="CA1143" s="65" t="str">
        <f t="shared" si="45"/>
        <v/>
      </c>
      <c r="CB1143" s="67" t="str">
        <f t="shared" si="46"/>
        <v/>
      </c>
      <c r="CC1143" s="67">
        <f t="shared" si="47"/>
        <v>183508</v>
      </c>
      <c r="CD1143" s="67" t="str">
        <f t="shared" si="48"/>
        <v/>
      </c>
      <c r="CE1143" s="67" t="str">
        <f t="shared" si="49"/>
        <v/>
      </c>
      <c r="CF1143" s="68"/>
      <c r="CG1143" s="68" t="str">
        <f t="shared" si="8066"/>
        <v/>
      </c>
      <c r="CH1143" s="68" t="str">
        <f t="shared" si="8067"/>
        <v/>
      </c>
      <c r="CI1143" s="65">
        <f t="shared" si="8068"/>
        <v>838769</v>
      </c>
      <c r="CJ1143" s="68" t="str">
        <f t="shared" si="8069"/>
        <v/>
      </c>
      <c r="CK1143" s="67" t="str">
        <f t="shared" si="54"/>
        <v/>
      </c>
      <c r="CL1143" s="68"/>
      <c r="CM1143" s="68" t="str">
        <f t="shared" si="8070"/>
        <v/>
      </c>
      <c r="CN1143" s="68" t="str">
        <f t="shared" si="8071"/>
        <v/>
      </c>
      <c r="CO1143" s="65">
        <f t="shared" si="8072"/>
        <v>317151</v>
      </c>
      <c r="CP1143" s="68" t="str">
        <f t="shared" si="8073"/>
        <v/>
      </c>
      <c r="CQ1143" s="67" t="str">
        <f t="shared" si="59"/>
        <v/>
      </c>
      <c r="CR1143" s="68"/>
      <c r="CS1143" s="68" t="str">
        <f t="shared" si="8074"/>
        <v/>
      </c>
      <c r="CT1143" s="68" t="str">
        <f t="shared" si="8075"/>
        <v/>
      </c>
      <c r="CU1143" s="65">
        <f t="shared" si="8076"/>
        <v>131203</v>
      </c>
      <c r="CV1143" s="68" t="str">
        <f t="shared" si="8077"/>
        <v/>
      </c>
      <c r="CW1143" s="67" t="str">
        <f t="shared" si="64"/>
        <v/>
      </c>
      <c r="CX1143" s="68"/>
      <c r="CY1143" s="68" t="str">
        <f t="shared" si="8078"/>
        <v/>
      </c>
      <c r="CZ1143" s="68" t="str">
        <f t="shared" si="8079"/>
        <v/>
      </c>
      <c r="DA1143" s="65">
        <f t="shared" si="8080"/>
        <v>126493</v>
      </c>
      <c r="DB1143" s="68" t="str">
        <f t="shared" si="8081"/>
        <v/>
      </c>
      <c r="DC1143" s="67" t="str">
        <f t="shared" si="69"/>
        <v/>
      </c>
      <c r="DD1143" s="68"/>
      <c r="DE1143" s="68" t="str">
        <f t="shared" si="8082"/>
        <v/>
      </c>
      <c r="DF1143" s="51" t="str">
        <f t="shared" si="8083"/>
        <v/>
      </c>
      <c r="DG1143" s="65">
        <f t="shared" si="8084"/>
        <v>186397</v>
      </c>
      <c r="DH1143" s="51" t="str">
        <f t="shared" si="8085"/>
        <v/>
      </c>
      <c r="DI1143" s="69" t="str">
        <f t="shared" si="74"/>
        <v/>
      </c>
      <c r="DJ1143" s="51"/>
      <c r="DK1143" s="51" t="str">
        <f t="shared" si="8086"/>
        <v/>
      </c>
      <c r="DL1143" s="51" t="str">
        <f t="shared" si="8087"/>
        <v/>
      </c>
      <c r="DM1143" s="65">
        <f t="shared" si="8088"/>
        <v>77525</v>
      </c>
      <c r="DN1143" s="51" t="str">
        <f t="shared" si="8089"/>
        <v/>
      </c>
      <c r="DO1143" s="69" t="str">
        <f t="shared" si="79"/>
        <v/>
      </c>
      <c r="DP1143" s="51"/>
      <c r="DQ1143" s="51"/>
      <c r="DR1143" s="51"/>
      <c r="DS1143" s="51"/>
      <c r="DT1143" s="51"/>
      <c r="DU1143" s="181"/>
    </row>
    <row r="1144" spans="1:125" ht="15" x14ac:dyDescent="0.25">
      <c r="A1144" s="50">
        <v>2017</v>
      </c>
      <c r="B1144" s="51" t="s">
        <v>1148</v>
      </c>
      <c r="C1144" s="50" t="s">
        <v>1149</v>
      </c>
      <c r="D1144" s="53" t="s">
        <v>1925</v>
      </c>
      <c r="E1144" s="50" t="s">
        <v>364</v>
      </c>
      <c r="F1144" s="220">
        <v>88419</v>
      </c>
      <c r="G1144" s="220" t="s">
        <v>364</v>
      </c>
      <c r="H1144" s="220">
        <v>230587</v>
      </c>
      <c r="I1144" s="61">
        <v>805818</v>
      </c>
      <c r="J1144" s="50"/>
      <c r="K1144" s="50" t="s">
        <v>2032</v>
      </c>
      <c r="L1144" s="58" t="s">
        <v>2032</v>
      </c>
      <c r="M1144" s="58" t="s">
        <v>2032</v>
      </c>
      <c r="N1144" s="58" t="s">
        <v>2032</v>
      </c>
      <c r="O1144" s="58" t="s">
        <v>2032</v>
      </c>
      <c r="P1144" s="59"/>
      <c r="Q1144" s="60">
        <v>339266</v>
      </c>
      <c r="R1144" s="60">
        <v>115118</v>
      </c>
      <c r="S1144" s="60">
        <v>94134</v>
      </c>
      <c r="T1144" s="60">
        <v>188265</v>
      </c>
      <c r="U1144" s="60">
        <v>69035</v>
      </c>
      <c r="V1144" s="79"/>
      <c r="W1144" s="90">
        <f t="shared" si="8051"/>
        <v>805818</v>
      </c>
      <c r="X1144" s="101">
        <v>404995</v>
      </c>
      <c r="Y1144" s="50" t="s">
        <v>167</v>
      </c>
      <c r="Z1144" s="50" t="s">
        <v>1925</v>
      </c>
      <c r="AA1144" s="51" t="str">
        <f t="shared" si="8052"/>
        <v/>
      </c>
      <c r="AB1144" s="68" t="str">
        <f t="shared" si="8053"/>
        <v/>
      </c>
      <c r="AC1144" s="68" t="str">
        <f t="shared" si="8054"/>
        <v/>
      </c>
      <c r="AD1144" s="68" t="str">
        <f t="shared" si="8055"/>
        <v/>
      </c>
      <c r="AE1144" s="68" t="str">
        <f t="shared" si="8056"/>
        <v/>
      </c>
      <c r="AF1144" s="68" t="str">
        <f t="shared" si="8057"/>
        <v/>
      </c>
      <c r="AG1144" s="67" t="str">
        <f t="shared" si="7"/>
        <v/>
      </c>
      <c r="AH1144" s="51"/>
      <c r="AI1144" s="51" t="str">
        <f t="shared" si="8"/>
        <v/>
      </c>
      <c r="AJ1144" s="68" t="str">
        <f t="shared" si="9"/>
        <v/>
      </c>
      <c r="AK1144" s="68" t="str">
        <f t="shared" si="10"/>
        <v/>
      </c>
      <c r="AL1144" s="68" t="str">
        <f t="shared" si="11"/>
        <v/>
      </c>
      <c r="AM1144" s="68" t="str">
        <f t="shared" si="12"/>
        <v/>
      </c>
      <c r="AN1144" s="68" t="str">
        <f t="shared" si="13"/>
        <v/>
      </c>
      <c r="AO1144" s="67" t="str">
        <f t="shared" si="14"/>
        <v/>
      </c>
      <c r="AP1144" s="51"/>
      <c r="AQ1144" s="51" t="str">
        <f t="shared" si="15"/>
        <v/>
      </c>
      <c r="AR1144" s="68" t="str">
        <f t="shared" si="16"/>
        <v/>
      </c>
      <c r="AS1144" s="68" t="str">
        <f t="shared" si="17"/>
        <v/>
      </c>
      <c r="AT1144" s="68" t="str">
        <f t="shared" si="18"/>
        <v/>
      </c>
      <c r="AU1144" s="68" t="str">
        <f t="shared" si="19"/>
        <v/>
      </c>
      <c r="AV1144" s="68" t="str">
        <f t="shared" si="20"/>
        <v/>
      </c>
      <c r="AW1144" s="67" t="str">
        <f t="shared" si="21"/>
        <v/>
      </c>
      <c r="AX1144" s="51"/>
      <c r="AY1144" s="51" t="str">
        <f t="shared" si="22"/>
        <v/>
      </c>
      <c r="AZ1144" s="68" t="str">
        <f t="shared" si="23"/>
        <v/>
      </c>
      <c r="BA1144" s="68" t="str">
        <f t="shared" si="24"/>
        <v/>
      </c>
      <c r="BB1144" s="68" t="str">
        <f t="shared" si="25"/>
        <v/>
      </c>
      <c r="BC1144" s="68" t="str">
        <f t="shared" si="26"/>
        <v/>
      </c>
      <c r="BD1144" s="68" t="str">
        <f t="shared" si="27"/>
        <v/>
      </c>
      <c r="BE1144" s="68" t="str">
        <f t="shared" si="28"/>
        <v/>
      </c>
      <c r="BF1144" s="51"/>
      <c r="BG1144" s="69" t="str">
        <f t="shared" si="29"/>
        <v/>
      </c>
      <c r="BH1144" s="67" t="str">
        <f t="shared" si="30"/>
        <v/>
      </c>
      <c r="BI1144" s="67" t="str">
        <f t="shared" si="31"/>
        <v/>
      </c>
      <c r="BJ1144" s="67" t="str">
        <f t="shared" si="32"/>
        <v/>
      </c>
      <c r="BK1144" s="67" t="str">
        <f t="shared" si="33"/>
        <v/>
      </c>
      <c r="BL1144" s="67" t="str">
        <f t="shared" si="34"/>
        <v/>
      </c>
      <c r="BM1144" s="65" t="str">
        <f t="shared" si="35"/>
        <v/>
      </c>
      <c r="BN1144" s="51"/>
      <c r="BO1144" s="51" t="str">
        <f t="shared" si="8058"/>
        <v/>
      </c>
      <c r="BP1144" s="51" t="str">
        <f t="shared" si="8059"/>
        <v/>
      </c>
      <c r="BQ1144" s="51" t="str">
        <f t="shared" si="8060"/>
        <v/>
      </c>
      <c r="BR1144" s="71">
        <f t="shared" si="8061"/>
        <v>88419</v>
      </c>
      <c r="BS1144" s="69" t="str">
        <f t="shared" si="2920"/>
        <v/>
      </c>
      <c r="BT1144" s="51"/>
      <c r="BU1144" s="68" t="str">
        <f t="shared" si="8062"/>
        <v/>
      </c>
      <c r="BV1144" s="68" t="str">
        <f t="shared" si="8063"/>
        <v/>
      </c>
      <c r="BW1144" s="68" t="str">
        <f t="shared" si="8064"/>
        <v/>
      </c>
      <c r="BX1144" s="65">
        <f t="shared" si="8065"/>
        <v>805818</v>
      </c>
      <c r="BY1144" s="67" t="str">
        <f t="shared" si="44"/>
        <v/>
      </c>
      <c r="BZ1144" s="68"/>
      <c r="CA1144" s="65" t="str">
        <f t="shared" si="45"/>
        <v/>
      </c>
      <c r="CB1144" s="67" t="str">
        <f t="shared" si="46"/>
        <v/>
      </c>
      <c r="CC1144" s="67" t="str">
        <f t="shared" si="47"/>
        <v/>
      </c>
      <c r="CD1144" s="67">
        <f t="shared" si="48"/>
        <v>404995</v>
      </c>
      <c r="CE1144" s="67" t="str">
        <f t="shared" si="49"/>
        <v/>
      </c>
      <c r="CF1144" s="68"/>
      <c r="CG1144" s="68" t="str">
        <f t="shared" si="8066"/>
        <v/>
      </c>
      <c r="CH1144" s="68" t="str">
        <f t="shared" si="8067"/>
        <v/>
      </c>
      <c r="CI1144" s="68" t="str">
        <f t="shared" si="8068"/>
        <v/>
      </c>
      <c r="CJ1144" s="65">
        <f t="shared" si="8069"/>
        <v>805818</v>
      </c>
      <c r="CK1144" s="67" t="str">
        <f t="shared" si="54"/>
        <v/>
      </c>
      <c r="CL1144" s="68"/>
      <c r="CM1144" s="68" t="str">
        <f t="shared" si="8070"/>
        <v/>
      </c>
      <c r="CN1144" s="68" t="str">
        <f t="shared" si="8071"/>
        <v/>
      </c>
      <c r="CO1144" s="68" t="str">
        <f t="shared" si="8072"/>
        <v/>
      </c>
      <c r="CP1144" s="65">
        <f t="shared" si="8073"/>
        <v>339266</v>
      </c>
      <c r="CQ1144" s="67" t="str">
        <f t="shared" si="59"/>
        <v/>
      </c>
      <c r="CR1144" s="68"/>
      <c r="CS1144" s="68" t="str">
        <f t="shared" si="8074"/>
        <v/>
      </c>
      <c r="CT1144" s="68" t="str">
        <f t="shared" si="8075"/>
        <v/>
      </c>
      <c r="CU1144" s="68" t="str">
        <f t="shared" si="8076"/>
        <v/>
      </c>
      <c r="CV1144" s="65">
        <f t="shared" si="8077"/>
        <v>115118</v>
      </c>
      <c r="CW1144" s="67" t="str">
        <f t="shared" si="64"/>
        <v/>
      </c>
      <c r="CX1144" s="68"/>
      <c r="CY1144" s="68" t="str">
        <f t="shared" si="8078"/>
        <v/>
      </c>
      <c r="CZ1144" s="68" t="str">
        <f t="shared" si="8079"/>
        <v/>
      </c>
      <c r="DA1144" s="68" t="str">
        <f t="shared" si="8080"/>
        <v/>
      </c>
      <c r="DB1144" s="65">
        <f t="shared" si="8081"/>
        <v>94134</v>
      </c>
      <c r="DC1144" s="67" t="str">
        <f t="shared" si="69"/>
        <v/>
      </c>
      <c r="DD1144" s="68"/>
      <c r="DE1144" s="68" t="str">
        <f t="shared" si="8082"/>
        <v/>
      </c>
      <c r="DF1144" s="51" t="str">
        <f t="shared" si="8083"/>
        <v/>
      </c>
      <c r="DG1144" s="51" t="str">
        <f t="shared" si="8084"/>
        <v/>
      </c>
      <c r="DH1144" s="65">
        <f t="shared" si="8085"/>
        <v>188265</v>
      </c>
      <c r="DI1144" s="69" t="str">
        <f t="shared" si="74"/>
        <v/>
      </c>
      <c r="DJ1144" s="51"/>
      <c r="DK1144" s="51" t="str">
        <f t="shared" si="8086"/>
        <v/>
      </c>
      <c r="DL1144" s="51" t="str">
        <f t="shared" si="8087"/>
        <v/>
      </c>
      <c r="DM1144" s="51" t="str">
        <f t="shared" si="8088"/>
        <v/>
      </c>
      <c r="DN1144" s="65">
        <f t="shared" si="8089"/>
        <v>69035</v>
      </c>
      <c r="DO1144" s="69" t="str">
        <f t="shared" si="79"/>
        <v/>
      </c>
      <c r="DP1144" s="51"/>
      <c r="DQ1144" s="51"/>
      <c r="DR1144" s="51"/>
      <c r="DS1144" s="51"/>
      <c r="DT1144" s="51"/>
      <c r="DU1144" s="181"/>
    </row>
    <row r="1145" spans="1:125" ht="15" x14ac:dyDescent="0.25">
      <c r="A1145" s="56">
        <v>2018</v>
      </c>
      <c r="B1145" s="51" t="s">
        <v>1148</v>
      </c>
      <c r="C1145" s="50" t="s">
        <v>1149</v>
      </c>
      <c r="D1145" s="170" t="s">
        <v>1925</v>
      </c>
      <c r="E1145" s="50" t="s">
        <v>364</v>
      </c>
      <c r="F1145" s="89">
        <v>85828</v>
      </c>
      <c r="G1145" s="89">
        <v>0</v>
      </c>
      <c r="H1145" s="89">
        <v>232553</v>
      </c>
      <c r="I1145" s="90">
        <v>832099</v>
      </c>
      <c r="J1145" s="50"/>
      <c r="K1145" s="50" t="s">
        <v>2032</v>
      </c>
      <c r="L1145" s="58"/>
      <c r="M1145" s="58"/>
      <c r="N1145" s="58"/>
      <c r="O1145" s="58"/>
      <c r="P1145" s="91"/>
      <c r="Q1145" s="92">
        <v>334204</v>
      </c>
      <c r="R1145" s="92">
        <v>161351</v>
      </c>
      <c r="S1145" s="92">
        <v>143979</v>
      </c>
      <c r="T1145" s="92">
        <v>192565</v>
      </c>
      <c r="U1145" s="92">
        <v>0</v>
      </c>
      <c r="V1145" s="94"/>
      <c r="W1145" s="90">
        <f t="shared" si="8051"/>
        <v>832099</v>
      </c>
      <c r="X1145" s="90">
        <v>80496</v>
      </c>
      <c r="Y1145" s="56" t="s">
        <v>167</v>
      </c>
      <c r="Z1145" s="50"/>
      <c r="AA1145" s="51"/>
      <c r="AB1145" s="68"/>
      <c r="AC1145" s="68"/>
      <c r="AD1145" s="68"/>
      <c r="AE1145" s="68"/>
      <c r="AF1145" s="68"/>
      <c r="AG1145" s="67" t="str">
        <f t="shared" si="7"/>
        <v/>
      </c>
      <c r="AH1145" s="51"/>
      <c r="AI1145" s="51" t="str">
        <f t="shared" si="8"/>
        <v/>
      </c>
      <c r="AJ1145" s="68" t="str">
        <f t="shared" si="9"/>
        <v/>
      </c>
      <c r="AK1145" s="68" t="str">
        <f t="shared" si="10"/>
        <v/>
      </c>
      <c r="AL1145" s="68" t="str">
        <f t="shared" si="11"/>
        <v/>
      </c>
      <c r="AM1145" s="68" t="str">
        <f t="shared" si="12"/>
        <v/>
      </c>
      <c r="AN1145" s="68" t="str">
        <f t="shared" si="13"/>
        <v/>
      </c>
      <c r="AO1145" s="67" t="str">
        <f t="shared" si="14"/>
        <v/>
      </c>
      <c r="AP1145" s="51"/>
      <c r="AQ1145" s="51" t="str">
        <f t="shared" si="15"/>
        <v/>
      </c>
      <c r="AR1145" s="68" t="str">
        <f t="shared" si="16"/>
        <v/>
      </c>
      <c r="AS1145" s="68" t="str">
        <f t="shared" si="17"/>
        <v/>
      </c>
      <c r="AT1145" s="68" t="str">
        <f t="shared" si="18"/>
        <v/>
      </c>
      <c r="AU1145" s="68" t="str">
        <f t="shared" si="19"/>
        <v/>
      </c>
      <c r="AV1145" s="68" t="str">
        <f t="shared" si="20"/>
        <v/>
      </c>
      <c r="AW1145" s="67" t="str">
        <f t="shared" si="21"/>
        <v/>
      </c>
      <c r="AX1145" s="51"/>
      <c r="AY1145" s="51" t="str">
        <f t="shared" si="22"/>
        <v/>
      </c>
      <c r="AZ1145" s="68" t="str">
        <f t="shared" si="23"/>
        <v/>
      </c>
      <c r="BA1145" s="68" t="str">
        <f t="shared" si="24"/>
        <v/>
      </c>
      <c r="BB1145" s="68" t="str">
        <f t="shared" si="25"/>
        <v/>
      </c>
      <c r="BC1145" s="68" t="str">
        <f t="shared" si="26"/>
        <v/>
      </c>
      <c r="BD1145" s="68" t="str">
        <f t="shared" si="27"/>
        <v/>
      </c>
      <c r="BE1145" s="68" t="str">
        <f t="shared" si="28"/>
        <v/>
      </c>
      <c r="BF1145" s="51"/>
      <c r="BG1145" s="69" t="str">
        <f t="shared" si="29"/>
        <v/>
      </c>
      <c r="BH1145" s="67" t="str">
        <f t="shared" si="30"/>
        <v/>
      </c>
      <c r="BI1145" s="67" t="str">
        <f t="shared" si="31"/>
        <v/>
      </c>
      <c r="BJ1145" s="67" t="str">
        <f t="shared" si="32"/>
        <v/>
      </c>
      <c r="BK1145" s="67" t="str">
        <f t="shared" si="33"/>
        <v/>
      </c>
      <c r="BL1145" s="67" t="str">
        <f t="shared" si="34"/>
        <v/>
      </c>
      <c r="BM1145" s="65" t="str">
        <f t="shared" si="35"/>
        <v/>
      </c>
      <c r="BN1145" s="70"/>
      <c r="BO1145" s="70"/>
      <c r="BP1145" s="51"/>
      <c r="BQ1145" s="51"/>
      <c r="BR1145" s="51"/>
      <c r="BS1145" s="96">
        <f t="shared" si="2920"/>
        <v>85828</v>
      </c>
      <c r="BT1145" s="70"/>
      <c r="BU1145" s="65"/>
      <c r="BV1145" s="68"/>
      <c r="BW1145" s="68"/>
      <c r="BX1145" s="68"/>
      <c r="BY1145" s="67">
        <f t="shared" si="44"/>
        <v>832099</v>
      </c>
      <c r="BZ1145" s="65"/>
      <c r="CA1145" s="65" t="str">
        <f t="shared" si="45"/>
        <v/>
      </c>
      <c r="CB1145" s="67" t="str">
        <f t="shared" si="46"/>
        <v/>
      </c>
      <c r="CC1145" s="67" t="str">
        <f t="shared" si="47"/>
        <v/>
      </c>
      <c r="CD1145" s="67" t="str">
        <f t="shared" si="48"/>
        <v/>
      </c>
      <c r="CE1145" s="67">
        <f t="shared" si="49"/>
        <v>80496</v>
      </c>
      <c r="CF1145" s="65"/>
      <c r="CG1145" s="65"/>
      <c r="CH1145" s="68"/>
      <c r="CI1145" s="68"/>
      <c r="CJ1145" s="68"/>
      <c r="CK1145" s="67">
        <f t="shared" si="54"/>
        <v>832099</v>
      </c>
      <c r="CL1145" s="65"/>
      <c r="CM1145" s="65"/>
      <c r="CN1145" s="68"/>
      <c r="CO1145" s="68"/>
      <c r="CP1145" s="68"/>
      <c r="CQ1145" s="67">
        <f t="shared" si="59"/>
        <v>334204</v>
      </c>
      <c r="CR1145" s="65"/>
      <c r="CS1145" s="65"/>
      <c r="CT1145" s="68"/>
      <c r="CU1145" s="68"/>
      <c r="CV1145" s="68"/>
      <c r="CW1145" s="67">
        <f t="shared" si="64"/>
        <v>161351</v>
      </c>
      <c r="CX1145" s="65"/>
      <c r="CY1145" s="65"/>
      <c r="CZ1145" s="68"/>
      <c r="DA1145" s="68"/>
      <c r="DB1145" s="68"/>
      <c r="DC1145" s="67">
        <f t="shared" si="69"/>
        <v>143979</v>
      </c>
      <c r="DD1145" s="65"/>
      <c r="DE1145" s="65"/>
      <c r="DF1145" s="51"/>
      <c r="DG1145" s="51"/>
      <c r="DH1145" s="51"/>
      <c r="DI1145" s="67">
        <f t="shared" si="74"/>
        <v>192565</v>
      </c>
      <c r="DJ1145" s="70"/>
      <c r="DK1145" s="70"/>
      <c r="DL1145" s="51"/>
      <c r="DM1145" s="51"/>
      <c r="DN1145" s="51"/>
      <c r="DO1145" s="67">
        <f t="shared" si="79"/>
        <v>334204</v>
      </c>
      <c r="DP1145" s="51"/>
      <c r="DQ1145" s="51"/>
      <c r="DR1145" s="51"/>
      <c r="DS1145" s="51"/>
      <c r="DT1145" s="51"/>
      <c r="DU1145" s="181"/>
    </row>
    <row r="1146" spans="1:125" ht="15" x14ac:dyDescent="0.25">
      <c r="A1146" s="50"/>
      <c r="B1146" s="51"/>
      <c r="C1146" s="50"/>
      <c r="D1146" s="53"/>
      <c r="E1146" s="50"/>
      <c r="F1146" s="220"/>
      <c r="G1146" s="220"/>
      <c r="H1146" s="220"/>
      <c r="I1146" s="61"/>
      <c r="J1146" s="50"/>
      <c r="K1146" s="50" t="s">
        <v>2032</v>
      </c>
      <c r="L1146" s="58"/>
      <c r="M1146" s="58"/>
      <c r="N1146" s="58"/>
      <c r="O1146" s="58"/>
      <c r="P1146" s="59"/>
      <c r="Q1146" s="60"/>
      <c r="R1146" s="60"/>
      <c r="S1146" s="60"/>
      <c r="T1146" s="60"/>
      <c r="U1146" s="60"/>
      <c r="V1146" s="79"/>
      <c r="W1146" s="90"/>
      <c r="X1146" s="101"/>
      <c r="Y1146" s="50"/>
      <c r="Z1146" s="50"/>
      <c r="AA1146" s="51"/>
      <c r="AB1146" s="68"/>
      <c r="AC1146" s="68"/>
      <c r="AD1146" s="68"/>
      <c r="AE1146" s="68"/>
      <c r="AF1146" s="68"/>
      <c r="AG1146" s="67" t="str">
        <f t="shared" si="7"/>
        <v/>
      </c>
      <c r="AH1146" s="51"/>
      <c r="AI1146" s="51" t="str">
        <f t="shared" si="8"/>
        <v/>
      </c>
      <c r="AJ1146" s="68" t="str">
        <f t="shared" si="9"/>
        <v/>
      </c>
      <c r="AK1146" s="68" t="str">
        <f t="shared" si="10"/>
        <v/>
      </c>
      <c r="AL1146" s="68" t="str">
        <f t="shared" si="11"/>
        <v/>
      </c>
      <c r="AM1146" s="68" t="str">
        <f t="shared" si="12"/>
        <v/>
      </c>
      <c r="AN1146" s="68" t="str">
        <f t="shared" si="13"/>
        <v/>
      </c>
      <c r="AO1146" s="67" t="str">
        <f t="shared" si="14"/>
        <v/>
      </c>
      <c r="AP1146" s="51"/>
      <c r="AQ1146" s="51" t="str">
        <f t="shared" si="15"/>
        <v/>
      </c>
      <c r="AR1146" s="68" t="str">
        <f t="shared" si="16"/>
        <v/>
      </c>
      <c r="AS1146" s="68" t="str">
        <f t="shared" si="17"/>
        <v/>
      </c>
      <c r="AT1146" s="68" t="str">
        <f t="shared" si="18"/>
        <v/>
      </c>
      <c r="AU1146" s="68" t="str">
        <f t="shared" si="19"/>
        <v/>
      </c>
      <c r="AV1146" s="68" t="str">
        <f t="shared" si="20"/>
        <v/>
      </c>
      <c r="AW1146" s="67" t="str">
        <f t="shared" si="21"/>
        <v/>
      </c>
      <c r="AX1146" s="51"/>
      <c r="AY1146" s="51" t="str">
        <f t="shared" si="22"/>
        <v/>
      </c>
      <c r="AZ1146" s="68" t="str">
        <f t="shared" si="23"/>
        <v/>
      </c>
      <c r="BA1146" s="68" t="str">
        <f t="shared" si="24"/>
        <v/>
      </c>
      <c r="BB1146" s="68" t="str">
        <f t="shared" si="25"/>
        <v/>
      </c>
      <c r="BC1146" s="68" t="str">
        <f t="shared" si="26"/>
        <v/>
      </c>
      <c r="BD1146" s="68" t="str">
        <f t="shared" si="27"/>
        <v/>
      </c>
      <c r="BE1146" s="68" t="str">
        <f t="shared" si="28"/>
        <v/>
      </c>
      <c r="BF1146" s="51"/>
      <c r="BG1146" s="69" t="str">
        <f t="shared" si="29"/>
        <v/>
      </c>
      <c r="BH1146" s="67" t="str">
        <f t="shared" si="30"/>
        <v/>
      </c>
      <c r="BI1146" s="67" t="str">
        <f t="shared" si="31"/>
        <v/>
      </c>
      <c r="BJ1146" s="67" t="str">
        <f t="shared" si="32"/>
        <v/>
      </c>
      <c r="BK1146" s="67" t="str">
        <f t="shared" si="33"/>
        <v/>
      </c>
      <c r="BL1146" s="67" t="str">
        <f t="shared" si="34"/>
        <v/>
      </c>
      <c r="BM1146" s="65" t="str">
        <f t="shared" si="35"/>
        <v/>
      </c>
      <c r="BN1146" s="70"/>
      <c r="BO1146" s="70"/>
      <c r="BP1146" s="51"/>
      <c r="BQ1146" s="51"/>
      <c r="BR1146" s="51"/>
      <c r="BS1146" s="69" t="str">
        <f t="shared" si="2920"/>
        <v/>
      </c>
      <c r="BT1146" s="70"/>
      <c r="BU1146" s="65"/>
      <c r="BV1146" s="68"/>
      <c r="BW1146" s="68"/>
      <c r="BX1146" s="68"/>
      <c r="BY1146" s="67" t="str">
        <f t="shared" si="44"/>
        <v/>
      </c>
      <c r="BZ1146" s="65"/>
      <c r="CA1146" s="65" t="str">
        <f t="shared" si="45"/>
        <v/>
      </c>
      <c r="CB1146" s="67" t="str">
        <f t="shared" si="46"/>
        <v/>
      </c>
      <c r="CC1146" s="67" t="str">
        <f t="shared" si="47"/>
        <v/>
      </c>
      <c r="CD1146" s="67" t="str">
        <f t="shared" si="48"/>
        <v/>
      </c>
      <c r="CE1146" s="67" t="str">
        <f t="shared" si="49"/>
        <v/>
      </c>
      <c r="CF1146" s="65"/>
      <c r="CG1146" s="65"/>
      <c r="CH1146" s="68"/>
      <c r="CI1146" s="68"/>
      <c r="CJ1146" s="68"/>
      <c r="CK1146" s="67" t="str">
        <f t="shared" si="54"/>
        <v/>
      </c>
      <c r="CL1146" s="65"/>
      <c r="CM1146" s="65"/>
      <c r="CN1146" s="68"/>
      <c r="CO1146" s="68"/>
      <c r="CP1146" s="68"/>
      <c r="CQ1146" s="67" t="str">
        <f t="shared" si="59"/>
        <v/>
      </c>
      <c r="CR1146" s="65"/>
      <c r="CS1146" s="65"/>
      <c r="CT1146" s="68"/>
      <c r="CU1146" s="68"/>
      <c r="CV1146" s="68"/>
      <c r="CW1146" s="67" t="str">
        <f t="shared" si="64"/>
        <v/>
      </c>
      <c r="CX1146" s="65"/>
      <c r="CY1146" s="65"/>
      <c r="CZ1146" s="68"/>
      <c r="DA1146" s="68"/>
      <c r="DB1146" s="68"/>
      <c r="DC1146" s="67" t="str">
        <f t="shared" si="69"/>
        <v/>
      </c>
      <c r="DD1146" s="65"/>
      <c r="DE1146" s="65"/>
      <c r="DF1146" s="51"/>
      <c r="DG1146" s="51"/>
      <c r="DH1146" s="51"/>
      <c r="DI1146" s="69" t="str">
        <f t="shared" si="74"/>
        <v/>
      </c>
      <c r="DJ1146" s="70"/>
      <c r="DK1146" s="70"/>
      <c r="DL1146" s="51"/>
      <c r="DM1146" s="51"/>
      <c r="DN1146" s="51"/>
      <c r="DO1146" s="69" t="str">
        <f t="shared" si="79"/>
        <v/>
      </c>
      <c r="DP1146" s="51"/>
      <c r="DQ1146" s="51"/>
      <c r="DR1146" s="51"/>
      <c r="DS1146" s="51"/>
      <c r="DT1146" s="51"/>
      <c r="DU1146" s="181"/>
    </row>
    <row r="1147" spans="1:125" ht="15" x14ac:dyDescent="0.25">
      <c r="A1147" s="50">
        <v>2014</v>
      </c>
      <c r="B1147" s="51" t="s">
        <v>1168</v>
      </c>
      <c r="C1147" s="50" t="s">
        <v>1169</v>
      </c>
      <c r="D1147" s="53" t="s">
        <v>1940</v>
      </c>
      <c r="E1147" s="50" t="s">
        <v>364</v>
      </c>
      <c r="F1147" s="220">
        <v>21869</v>
      </c>
      <c r="G1147" s="220" t="s">
        <v>364</v>
      </c>
      <c r="H1147" s="220">
        <v>116766</v>
      </c>
      <c r="I1147" s="61">
        <v>789305</v>
      </c>
      <c r="J1147" s="50"/>
      <c r="K1147" s="50" t="s">
        <v>2032</v>
      </c>
      <c r="L1147" s="58" t="s">
        <v>2032</v>
      </c>
      <c r="M1147" s="58" t="s">
        <v>2032</v>
      </c>
      <c r="N1147" s="58" t="s">
        <v>2032</v>
      </c>
      <c r="O1147" s="58" t="s">
        <v>2032</v>
      </c>
      <c r="P1147" s="59"/>
      <c r="Q1147" s="60">
        <v>439340</v>
      </c>
      <c r="R1147" s="60">
        <v>119688</v>
      </c>
      <c r="S1147" s="60">
        <v>31148</v>
      </c>
      <c r="T1147" s="60">
        <v>76270</v>
      </c>
      <c r="U1147" s="60">
        <v>122859</v>
      </c>
      <c r="V1147" s="79"/>
      <c r="W1147" s="90">
        <f t="shared" ref="W1147:W1151" si="8090">Q1147+R1147+S1147+T1147+U1147</f>
        <v>789305</v>
      </c>
      <c r="X1147" s="101">
        <v>2523</v>
      </c>
      <c r="Y1147" s="50" t="s">
        <v>167</v>
      </c>
      <c r="Z1147" s="50" t="s">
        <v>1940</v>
      </c>
      <c r="AA1147" s="51" t="str">
        <f t="shared" ref="AA1147:AA1150" si="8091">IF(A1147 =2014,IF(Y1147 ="",F1147,""),"")</f>
        <v/>
      </c>
      <c r="AB1147" s="68" t="str">
        <f t="shared" ref="AB1147:AB1150" si="8092">IF(A1147 =2014,IF(Y1147 ="",I1147,""),"")</f>
        <v/>
      </c>
      <c r="AC1147" s="68" t="str">
        <f t="shared" ref="AC1147:AC1150" si="8093">IF(A1147 =2014,IF(Y1147 ="",Q1147,""),"")</f>
        <v/>
      </c>
      <c r="AD1147" s="68" t="str">
        <f t="shared" ref="AD1147:AD1150" si="8094">IF(A1147 =2014,IF(Y1147 ="",R1147,""),"")</f>
        <v/>
      </c>
      <c r="AE1147" s="68" t="str">
        <f t="shared" ref="AE1147:AE1150" si="8095">IF(A1147 =2014,IF(Y1147 ="",S1147,""),"")</f>
        <v/>
      </c>
      <c r="AF1147" s="68" t="str">
        <f t="shared" ref="AF1147:AF1150" si="8096">IF(A1147 =2014,IF(Y1147 ="",T1147+U1147,""),"")</f>
        <v/>
      </c>
      <c r="AG1147" s="67" t="str">
        <f t="shared" si="7"/>
        <v/>
      </c>
      <c r="AH1147" s="51"/>
      <c r="AI1147" s="51" t="str">
        <f t="shared" si="8"/>
        <v/>
      </c>
      <c r="AJ1147" s="68" t="str">
        <f t="shared" si="9"/>
        <v/>
      </c>
      <c r="AK1147" s="68" t="str">
        <f t="shared" si="10"/>
        <v/>
      </c>
      <c r="AL1147" s="68" t="str">
        <f t="shared" si="11"/>
        <v/>
      </c>
      <c r="AM1147" s="68" t="str">
        <f t="shared" si="12"/>
        <v/>
      </c>
      <c r="AN1147" s="68" t="str">
        <f t="shared" si="13"/>
        <v/>
      </c>
      <c r="AO1147" s="67" t="str">
        <f t="shared" si="14"/>
        <v/>
      </c>
      <c r="AP1147" s="51"/>
      <c r="AQ1147" s="51" t="str">
        <f t="shared" si="15"/>
        <v/>
      </c>
      <c r="AR1147" s="68" t="str">
        <f t="shared" si="16"/>
        <v/>
      </c>
      <c r="AS1147" s="68" t="str">
        <f t="shared" si="17"/>
        <v/>
      </c>
      <c r="AT1147" s="68" t="str">
        <f t="shared" si="18"/>
        <v/>
      </c>
      <c r="AU1147" s="68" t="str">
        <f t="shared" si="19"/>
        <v/>
      </c>
      <c r="AV1147" s="68" t="str">
        <f t="shared" si="20"/>
        <v/>
      </c>
      <c r="AW1147" s="67" t="str">
        <f t="shared" si="21"/>
        <v/>
      </c>
      <c r="AX1147" s="51"/>
      <c r="AY1147" s="51" t="str">
        <f t="shared" si="22"/>
        <v/>
      </c>
      <c r="AZ1147" s="68" t="str">
        <f t="shared" si="23"/>
        <v/>
      </c>
      <c r="BA1147" s="68" t="str">
        <f t="shared" si="24"/>
        <v/>
      </c>
      <c r="BB1147" s="68" t="str">
        <f t="shared" si="25"/>
        <v/>
      </c>
      <c r="BC1147" s="68" t="str">
        <f t="shared" si="26"/>
        <v/>
      </c>
      <c r="BD1147" s="68" t="str">
        <f t="shared" si="27"/>
        <v/>
      </c>
      <c r="BE1147" s="68" t="str">
        <f t="shared" si="28"/>
        <v/>
      </c>
      <c r="BF1147" s="51"/>
      <c r="BG1147" s="69" t="str">
        <f t="shared" si="29"/>
        <v/>
      </c>
      <c r="BH1147" s="67" t="str">
        <f t="shared" si="30"/>
        <v/>
      </c>
      <c r="BI1147" s="67" t="str">
        <f t="shared" si="31"/>
        <v/>
      </c>
      <c r="BJ1147" s="67" t="str">
        <f t="shared" si="32"/>
        <v/>
      </c>
      <c r="BK1147" s="67" t="str">
        <f t="shared" si="33"/>
        <v/>
      </c>
      <c r="BL1147" s="67" t="str">
        <f t="shared" si="34"/>
        <v/>
      </c>
      <c r="BM1147" s="65" t="str">
        <f t="shared" si="35"/>
        <v/>
      </c>
      <c r="BN1147" s="70"/>
      <c r="BO1147" s="71">
        <f t="shared" ref="BO1147:BO1150" si="8097">IF(A1147 =2014,F1147,"")</f>
        <v>21869</v>
      </c>
      <c r="BP1147" s="51" t="str">
        <f t="shared" ref="BP1147:BP1150" si="8098">IF(A1147 =2015,F1147,"")</f>
        <v/>
      </c>
      <c r="BQ1147" s="51" t="str">
        <f t="shared" ref="BQ1147:BQ1150" si="8099">IF(A1147 =2016,F1147,"")</f>
        <v/>
      </c>
      <c r="BR1147" s="51" t="str">
        <f t="shared" ref="BR1147:BR1150" si="8100">IF(A1147 =2017,F1147,"")</f>
        <v/>
      </c>
      <c r="BS1147" s="69" t="str">
        <f t="shared" si="2920"/>
        <v/>
      </c>
      <c r="BT1147" s="70"/>
      <c r="BU1147" s="65">
        <f t="shared" ref="BU1147:BU1150" si="8101">IF(A1147 =2014,I1147,"")</f>
        <v>789305</v>
      </c>
      <c r="BV1147" s="68" t="str">
        <f t="shared" ref="BV1147:BV1150" si="8102">IF(A1147 =2015,I1147,"")</f>
        <v/>
      </c>
      <c r="BW1147" s="68" t="str">
        <f t="shared" ref="BW1147:BW1150" si="8103">IF(A1147 =2016,I1147,"")</f>
        <v/>
      </c>
      <c r="BX1147" s="68" t="str">
        <f t="shared" ref="BX1147:BX1150" si="8104">IF(A1147 =2017,I1147,"")</f>
        <v/>
      </c>
      <c r="BY1147" s="67" t="str">
        <f t="shared" si="44"/>
        <v/>
      </c>
      <c r="BZ1147" s="65"/>
      <c r="CA1147" s="65">
        <f t="shared" si="45"/>
        <v>2523</v>
      </c>
      <c r="CB1147" s="67" t="str">
        <f t="shared" si="46"/>
        <v/>
      </c>
      <c r="CC1147" s="67" t="str">
        <f t="shared" si="47"/>
        <v/>
      </c>
      <c r="CD1147" s="67" t="str">
        <f t="shared" si="48"/>
        <v/>
      </c>
      <c r="CE1147" s="67" t="str">
        <f t="shared" si="49"/>
        <v/>
      </c>
      <c r="CF1147" s="65"/>
      <c r="CG1147" s="65">
        <f t="shared" ref="CG1147:CG1150" si="8105">IF(A1147 =2014,Q1147+R1147+S1147+T1147+U1147,"")</f>
        <v>789305</v>
      </c>
      <c r="CH1147" s="68" t="str">
        <f t="shared" ref="CH1147:CH1150" si="8106">IF(A1147 =2015,Q1147+R1147+S1147+T1147+U1147,"")</f>
        <v/>
      </c>
      <c r="CI1147" s="68" t="str">
        <f t="shared" ref="CI1147:CI1150" si="8107">IF(A1147 =2016,Q1147+R1147+S1147+T1147+U1147,"")</f>
        <v/>
      </c>
      <c r="CJ1147" s="68" t="str">
        <f t="shared" ref="CJ1147:CJ1150" si="8108">IF(A1147 =2017,Q1147+R1147+S1147+T1147+U1147,"")</f>
        <v/>
      </c>
      <c r="CK1147" s="67" t="str">
        <f t="shared" si="54"/>
        <v/>
      </c>
      <c r="CL1147" s="65"/>
      <c r="CM1147" s="65">
        <f t="shared" ref="CM1147:CM1150" si="8109">IF(A1147 =2014,Q1147,"")</f>
        <v>439340</v>
      </c>
      <c r="CN1147" s="68" t="str">
        <f t="shared" ref="CN1147:CN1150" si="8110">IF(A1147 =2015,Q1147,"")</f>
        <v/>
      </c>
      <c r="CO1147" s="68" t="str">
        <f t="shared" ref="CO1147:CO1150" si="8111">IF(A1147 =2016,Q1147,"")</f>
        <v/>
      </c>
      <c r="CP1147" s="68" t="str">
        <f t="shared" ref="CP1147:CP1150" si="8112">IF(A1147 =2017,Q1147,"")</f>
        <v/>
      </c>
      <c r="CQ1147" s="67" t="str">
        <f t="shared" si="59"/>
        <v/>
      </c>
      <c r="CR1147" s="65"/>
      <c r="CS1147" s="65">
        <f t="shared" ref="CS1147:CS1150" si="8113">IF(A1147 =2014,R1147,"")</f>
        <v>119688</v>
      </c>
      <c r="CT1147" s="68" t="str">
        <f t="shared" ref="CT1147:CT1150" si="8114">IF(A1147 =2015,R1147,"")</f>
        <v/>
      </c>
      <c r="CU1147" s="68" t="str">
        <f t="shared" ref="CU1147:CU1150" si="8115">IF(A1147 =2016,R1147,"")</f>
        <v/>
      </c>
      <c r="CV1147" s="68" t="str">
        <f t="shared" ref="CV1147:CV1150" si="8116">IF(A1147 =2017,R1147,"")</f>
        <v/>
      </c>
      <c r="CW1147" s="67" t="str">
        <f t="shared" si="64"/>
        <v/>
      </c>
      <c r="CX1147" s="65"/>
      <c r="CY1147" s="65">
        <f t="shared" ref="CY1147:CY1150" si="8117">IF(A1147 =2014,S1147,"")</f>
        <v>31148</v>
      </c>
      <c r="CZ1147" s="68" t="str">
        <f t="shared" ref="CZ1147:CZ1150" si="8118">IF(A1147 =2015,S1147,"")</f>
        <v/>
      </c>
      <c r="DA1147" s="68" t="str">
        <f t="shared" ref="DA1147:DA1150" si="8119">IF(A1147 =2016,S1147,"")</f>
        <v/>
      </c>
      <c r="DB1147" s="68" t="str">
        <f t="shared" ref="DB1147:DB1150" si="8120">IF(A1147 =2017,S1147,"")</f>
        <v/>
      </c>
      <c r="DC1147" s="67" t="str">
        <f t="shared" si="69"/>
        <v/>
      </c>
      <c r="DD1147" s="65"/>
      <c r="DE1147" s="65">
        <f t="shared" ref="DE1147:DE1150" si="8121">IF(A1147 =2014,T1147,"")</f>
        <v>76270</v>
      </c>
      <c r="DF1147" s="51" t="str">
        <f t="shared" ref="DF1147:DF1150" si="8122">IF(A1147 =2015,T1147,"")</f>
        <v/>
      </c>
      <c r="DG1147" s="51" t="str">
        <f t="shared" ref="DG1147:DG1150" si="8123">IF(A1147 =2016,T1147,"")</f>
        <v/>
      </c>
      <c r="DH1147" s="51" t="str">
        <f t="shared" ref="DH1147:DH1150" si="8124">IF(A1147 =2017,T1147,"")</f>
        <v/>
      </c>
      <c r="DI1147" s="69" t="str">
        <f t="shared" si="74"/>
        <v/>
      </c>
      <c r="DJ1147" s="70"/>
      <c r="DK1147" s="65">
        <f t="shared" ref="DK1147:DK1150" si="8125">IF(A1147 =2014,U1147,"")</f>
        <v>122859</v>
      </c>
      <c r="DL1147" s="51" t="str">
        <f t="shared" ref="DL1147:DL1150" si="8126">IF(A1147 =2015,U1147,"")</f>
        <v/>
      </c>
      <c r="DM1147" s="51" t="str">
        <f t="shared" ref="DM1147:DM1150" si="8127">IF(A1147 =2016,U1147,"")</f>
        <v/>
      </c>
      <c r="DN1147" s="51" t="str">
        <f t="shared" ref="DN1147:DN1150" si="8128">IF(A1147 =2017,U1147,"")</f>
        <v/>
      </c>
      <c r="DO1147" s="69" t="str">
        <f t="shared" si="79"/>
        <v/>
      </c>
      <c r="DP1147" s="51"/>
      <c r="DQ1147" s="51"/>
      <c r="DR1147" s="51"/>
      <c r="DS1147" s="51"/>
      <c r="DT1147" s="51"/>
      <c r="DU1147" s="181"/>
    </row>
    <row r="1148" spans="1:125" ht="15" x14ac:dyDescent="0.25">
      <c r="A1148" s="50">
        <v>2015</v>
      </c>
      <c r="B1148" s="51" t="s">
        <v>1168</v>
      </c>
      <c r="C1148" s="50" t="s">
        <v>1169</v>
      </c>
      <c r="D1148" s="53" t="s">
        <v>1940</v>
      </c>
      <c r="E1148" s="50" t="s">
        <v>364</v>
      </c>
      <c r="F1148" s="220">
        <v>25051</v>
      </c>
      <c r="G1148" s="220" t="s">
        <v>364</v>
      </c>
      <c r="H1148" s="220">
        <v>116094</v>
      </c>
      <c r="I1148" s="61">
        <v>850006</v>
      </c>
      <c r="J1148" s="50"/>
      <c r="K1148" s="50" t="s">
        <v>2032</v>
      </c>
      <c r="L1148" s="58" t="s">
        <v>2032</v>
      </c>
      <c r="M1148" s="58" t="s">
        <v>2032</v>
      </c>
      <c r="N1148" s="58" t="s">
        <v>2032</v>
      </c>
      <c r="O1148" s="58" t="s">
        <v>2032</v>
      </c>
      <c r="P1148" s="59"/>
      <c r="Q1148" s="60">
        <v>482261</v>
      </c>
      <c r="R1148" s="60">
        <v>70391</v>
      </c>
      <c r="S1148" s="60">
        <v>37135</v>
      </c>
      <c r="T1148" s="60">
        <v>128887</v>
      </c>
      <c r="U1148" s="60">
        <v>195117</v>
      </c>
      <c r="V1148" s="79"/>
      <c r="W1148" s="90">
        <f t="shared" si="8090"/>
        <v>913791</v>
      </c>
      <c r="X1148" s="101">
        <v>68172</v>
      </c>
      <c r="Y1148" s="50" t="s">
        <v>167</v>
      </c>
      <c r="Z1148" s="50" t="s">
        <v>1940</v>
      </c>
      <c r="AA1148" s="51" t="str">
        <f t="shared" si="8091"/>
        <v/>
      </c>
      <c r="AB1148" s="68" t="str">
        <f t="shared" si="8092"/>
        <v/>
      </c>
      <c r="AC1148" s="68" t="str">
        <f t="shared" si="8093"/>
        <v/>
      </c>
      <c r="AD1148" s="68" t="str">
        <f t="shared" si="8094"/>
        <v/>
      </c>
      <c r="AE1148" s="68" t="str">
        <f t="shared" si="8095"/>
        <v/>
      </c>
      <c r="AF1148" s="68" t="str">
        <f t="shared" si="8096"/>
        <v/>
      </c>
      <c r="AG1148" s="67" t="str">
        <f t="shared" si="7"/>
        <v/>
      </c>
      <c r="AH1148" s="51"/>
      <c r="AI1148" s="51" t="str">
        <f t="shared" si="8"/>
        <v/>
      </c>
      <c r="AJ1148" s="68" t="str">
        <f t="shared" si="9"/>
        <v/>
      </c>
      <c r="AK1148" s="68" t="str">
        <f t="shared" si="10"/>
        <v/>
      </c>
      <c r="AL1148" s="68" t="str">
        <f t="shared" si="11"/>
        <v/>
      </c>
      <c r="AM1148" s="68" t="str">
        <f t="shared" si="12"/>
        <v/>
      </c>
      <c r="AN1148" s="68" t="str">
        <f t="shared" si="13"/>
        <v/>
      </c>
      <c r="AO1148" s="67" t="str">
        <f t="shared" si="14"/>
        <v/>
      </c>
      <c r="AP1148" s="51"/>
      <c r="AQ1148" s="51" t="str">
        <f t="shared" si="15"/>
        <v/>
      </c>
      <c r="AR1148" s="68" t="str">
        <f t="shared" si="16"/>
        <v/>
      </c>
      <c r="AS1148" s="68" t="str">
        <f t="shared" si="17"/>
        <v/>
      </c>
      <c r="AT1148" s="68" t="str">
        <f t="shared" si="18"/>
        <v/>
      </c>
      <c r="AU1148" s="68" t="str">
        <f t="shared" si="19"/>
        <v/>
      </c>
      <c r="AV1148" s="68" t="str">
        <f t="shared" si="20"/>
        <v/>
      </c>
      <c r="AW1148" s="67" t="str">
        <f t="shared" si="21"/>
        <v/>
      </c>
      <c r="AX1148" s="51"/>
      <c r="AY1148" s="51" t="str">
        <f t="shared" si="22"/>
        <v/>
      </c>
      <c r="AZ1148" s="68" t="str">
        <f t="shared" si="23"/>
        <v/>
      </c>
      <c r="BA1148" s="68" t="str">
        <f t="shared" si="24"/>
        <v/>
      </c>
      <c r="BB1148" s="68" t="str">
        <f t="shared" si="25"/>
        <v/>
      </c>
      <c r="BC1148" s="68" t="str">
        <f t="shared" si="26"/>
        <v/>
      </c>
      <c r="BD1148" s="68" t="str">
        <f t="shared" si="27"/>
        <v/>
      </c>
      <c r="BE1148" s="68" t="str">
        <f t="shared" si="28"/>
        <v/>
      </c>
      <c r="BF1148" s="51"/>
      <c r="BG1148" s="69" t="str">
        <f t="shared" si="29"/>
        <v/>
      </c>
      <c r="BH1148" s="67" t="str">
        <f t="shared" si="30"/>
        <v/>
      </c>
      <c r="BI1148" s="67" t="str">
        <f t="shared" si="31"/>
        <v/>
      </c>
      <c r="BJ1148" s="67" t="str">
        <f t="shared" si="32"/>
        <v/>
      </c>
      <c r="BK1148" s="67" t="str">
        <f t="shared" si="33"/>
        <v/>
      </c>
      <c r="BL1148" s="67" t="str">
        <f t="shared" si="34"/>
        <v/>
      </c>
      <c r="BM1148" s="65" t="str">
        <f t="shared" si="35"/>
        <v/>
      </c>
      <c r="BN1148" s="51"/>
      <c r="BO1148" s="51" t="str">
        <f t="shared" si="8097"/>
        <v/>
      </c>
      <c r="BP1148" s="71">
        <f t="shared" si="8098"/>
        <v>25051</v>
      </c>
      <c r="BQ1148" s="51" t="str">
        <f t="shared" si="8099"/>
        <v/>
      </c>
      <c r="BR1148" s="51" t="str">
        <f t="shared" si="8100"/>
        <v/>
      </c>
      <c r="BS1148" s="69" t="str">
        <f t="shared" si="2920"/>
        <v/>
      </c>
      <c r="BT1148" s="51"/>
      <c r="BU1148" s="68" t="str">
        <f t="shared" si="8101"/>
        <v/>
      </c>
      <c r="BV1148" s="65">
        <f t="shared" si="8102"/>
        <v>850006</v>
      </c>
      <c r="BW1148" s="68" t="str">
        <f t="shared" si="8103"/>
        <v/>
      </c>
      <c r="BX1148" s="68" t="str">
        <f t="shared" si="8104"/>
        <v/>
      </c>
      <c r="BY1148" s="67" t="str">
        <f t="shared" si="44"/>
        <v/>
      </c>
      <c r="BZ1148" s="68"/>
      <c r="CA1148" s="65" t="str">
        <f t="shared" si="45"/>
        <v/>
      </c>
      <c r="CB1148" s="67">
        <f t="shared" si="46"/>
        <v>68172</v>
      </c>
      <c r="CC1148" s="67" t="str">
        <f t="shared" si="47"/>
        <v/>
      </c>
      <c r="CD1148" s="67" t="str">
        <f t="shared" si="48"/>
        <v/>
      </c>
      <c r="CE1148" s="67" t="str">
        <f t="shared" si="49"/>
        <v/>
      </c>
      <c r="CF1148" s="68"/>
      <c r="CG1148" s="68" t="str">
        <f t="shared" si="8105"/>
        <v/>
      </c>
      <c r="CH1148" s="65">
        <f t="shared" si="8106"/>
        <v>913791</v>
      </c>
      <c r="CI1148" s="68" t="str">
        <f t="shared" si="8107"/>
        <v/>
      </c>
      <c r="CJ1148" s="68" t="str">
        <f t="shared" si="8108"/>
        <v/>
      </c>
      <c r="CK1148" s="67" t="str">
        <f t="shared" si="54"/>
        <v/>
      </c>
      <c r="CL1148" s="68"/>
      <c r="CM1148" s="68" t="str">
        <f t="shared" si="8109"/>
        <v/>
      </c>
      <c r="CN1148" s="65">
        <f t="shared" si="8110"/>
        <v>482261</v>
      </c>
      <c r="CO1148" s="68" t="str">
        <f t="shared" si="8111"/>
        <v/>
      </c>
      <c r="CP1148" s="68" t="str">
        <f t="shared" si="8112"/>
        <v/>
      </c>
      <c r="CQ1148" s="67" t="str">
        <f t="shared" si="59"/>
        <v/>
      </c>
      <c r="CR1148" s="68"/>
      <c r="CS1148" s="68" t="str">
        <f t="shared" si="8113"/>
        <v/>
      </c>
      <c r="CT1148" s="65">
        <f t="shared" si="8114"/>
        <v>70391</v>
      </c>
      <c r="CU1148" s="68" t="str">
        <f t="shared" si="8115"/>
        <v/>
      </c>
      <c r="CV1148" s="68" t="str">
        <f t="shared" si="8116"/>
        <v/>
      </c>
      <c r="CW1148" s="67" t="str">
        <f t="shared" si="64"/>
        <v/>
      </c>
      <c r="CX1148" s="68"/>
      <c r="CY1148" s="68" t="str">
        <f t="shared" si="8117"/>
        <v/>
      </c>
      <c r="CZ1148" s="65">
        <f t="shared" si="8118"/>
        <v>37135</v>
      </c>
      <c r="DA1148" s="68" t="str">
        <f t="shared" si="8119"/>
        <v/>
      </c>
      <c r="DB1148" s="68" t="str">
        <f t="shared" si="8120"/>
        <v/>
      </c>
      <c r="DC1148" s="67" t="str">
        <f t="shared" si="69"/>
        <v/>
      </c>
      <c r="DD1148" s="68"/>
      <c r="DE1148" s="68" t="str">
        <f t="shared" si="8121"/>
        <v/>
      </c>
      <c r="DF1148" s="65">
        <f t="shared" si="8122"/>
        <v>128887</v>
      </c>
      <c r="DG1148" s="51" t="str">
        <f t="shared" si="8123"/>
        <v/>
      </c>
      <c r="DH1148" s="51" t="str">
        <f t="shared" si="8124"/>
        <v/>
      </c>
      <c r="DI1148" s="69" t="str">
        <f t="shared" si="74"/>
        <v/>
      </c>
      <c r="DJ1148" s="51"/>
      <c r="DK1148" s="51" t="str">
        <f t="shared" si="8125"/>
        <v/>
      </c>
      <c r="DL1148" s="65">
        <f t="shared" si="8126"/>
        <v>195117</v>
      </c>
      <c r="DM1148" s="51" t="str">
        <f t="shared" si="8127"/>
        <v/>
      </c>
      <c r="DN1148" s="51" t="str">
        <f t="shared" si="8128"/>
        <v/>
      </c>
      <c r="DO1148" s="69" t="str">
        <f t="shared" si="79"/>
        <v/>
      </c>
      <c r="DP1148" s="51"/>
      <c r="DQ1148" s="51"/>
      <c r="DR1148" s="51"/>
      <c r="DS1148" s="51"/>
      <c r="DT1148" s="51"/>
      <c r="DU1148" s="181"/>
    </row>
    <row r="1149" spans="1:125" ht="15" x14ac:dyDescent="0.25">
      <c r="A1149" s="50">
        <v>2016</v>
      </c>
      <c r="B1149" s="51" t="s">
        <v>1168</v>
      </c>
      <c r="C1149" s="50" t="s">
        <v>1169</v>
      </c>
      <c r="D1149" s="53" t="s">
        <v>1940</v>
      </c>
      <c r="E1149" s="50" t="s">
        <v>364</v>
      </c>
      <c r="F1149" s="220">
        <v>22201</v>
      </c>
      <c r="G1149" s="220" t="s">
        <v>364</v>
      </c>
      <c r="H1149" s="220">
        <v>110312</v>
      </c>
      <c r="I1149" s="61">
        <v>842252</v>
      </c>
      <c r="J1149" s="50"/>
      <c r="K1149" s="50" t="s">
        <v>2032</v>
      </c>
      <c r="L1149" s="58" t="s">
        <v>2032</v>
      </c>
      <c r="M1149" s="58" t="s">
        <v>2032</v>
      </c>
      <c r="N1149" s="58" t="s">
        <v>2032</v>
      </c>
      <c r="O1149" s="58" t="s">
        <v>2032</v>
      </c>
      <c r="P1149" s="59"/>
      <c r="Q1149" s="60">
        <v>436080</v>
      </c>
      <c r="R1149" s="60">
        <v>64895</v>
      </c>
      <c r="S1149" s="60">
        <v>35023</v>
      </c>
      <c r="T1149" s="60">
        <v>136157</v>
      </c>
      <c r="U1149" s="60">
        <v>170097</v>
      </c>
      <c r="V1149" s="79"/>
      <c r="W1149" s="90">
        <f t="shared" si="8090"/>
        <v>842252</v>
      </c>
      <c r="X1149" s="101">
        <v>231534</v>
      </c>
      <c r="Y1149" s="50" t="s">
        <v>167</v>
      </c>
      <c r="Z1149" s="50" t="s">
        <v>1940</v>
      </c>
      <c r="AA1149" s="51" t="str">
        <f t="shared" si="8091"/>
        <v/>
      </c>
      <c r="AB1149" s="68" t="str">
        <f t="shared" si="8092"/>
        <v/>
      </c>
      <c r="AC1149" s="68" t="str">
        <f t="shared" si="8093"/>
        <v/>
      </c>
      <c r="AD1149" s="68" t="str">
        <f t="shared" si="8094"/>
        <v/>
      </c>
      <c r="AE1149" s="68" t="str">
        <f t="shared" si="8095"/>
        <v/>
      </c>
      <c r="AF1149" s="68" t="str">
        <f t="shared" si="8096"/>
        <v/>
      </c>
      <c r="AG1149" s="67" t="str">
        <f t="shared" si="7"/>
        <v/>
      </c>
      <c r="AH1149" s="51"/>
      <c r="AI1149" s="51" t="str">
        <f t="shared" si="8"/>
        <v/>
      </c>
      <c r="AJ1149" s="68" t="str">
        <f t="shared" si="9"/>
        <v/>
      </c>
      <c r="AK1149" s="68" t="str">
        <f t="shared" si="10"/>
        <v/>
      </c>
      <c r="AL1149" s="68" t="str">
        <f t="shared" si="11"/>
        <v/>
      </c>
      <c r="AM1149" s="68" t="str">
        <f t="shared" si="12"/>
        <v/>
      </c>
      <c r="AN1149" s="68" t="str">
        <f t="shared" si="13"/>
        <v/>
      </c>
      <c r="AO1149" s="67" t="str">
        <f t="shared" si="14"/>
        <v/>
      </c>
      <c r="AP1149" s="51"/>
      <c r="AQ1149" s="51" t="str">
        <f t="shared" si="15"/>
        <v/>
      </c>
      <c r="AR1149" s="68" t="str">
        <f t="shared" si="16"/>
        <v/>
      </c>
      <c r="AS1149" s="68" t="str">
        <f t="shared" si="17"/>
        <v/>
      </c>
      <c r="AT1149" s="68" t="str">
        <f t="shared" si="18"/>
        <v/>
      </c>
      <c r="AU1149" s="68" t="str">
        <f t="shared" si="19"/>
        <v/>
      </c>
      <c r="AV1149" s="68" t="str">
        <f t="shared" si="20"/>
        <v/>
      </c>
      <c r="AW1149" s="67" t="str">
        <f t="shared" si="21"/>
        <v/>
      </c>
      <c r="AX1149" s="51"/>
      <c r="AY1149" s="51" t="str">
        <f t="shared" si="22"/>
        <v/>
      </c>
      <c r="AZ1149" s="68" t="str">
        <f t="shared" si="23"/>
        <v/>
      </c>
      <c r="BA1149" s="68" t="str">
        <f t="shared" si="24"/>
        <v/>
      </c>
      <c r="BB1149" s="68" t="str">
        <f t="shared" si="25"/>
        <v/>
      </c>
      <c r="BC1149" s="68" t="str">
        <f t="shared" si="26"/>
        <v/>
      </c>
      <c r="BD1149" s="68" t="str">
        <f t="shared" si="27"/>
        <v/>
      </c>
      <c r="BE1149" s="68" t="str">
        <f t="shared" si="28"/>
        <v/>
      </c>
      <c r="BF1149" s="51"/>
      <c r="BG1149" s="69" t="str">
        <f t="shared" si="29"/>
        <v/>
      </c>
      <c r="BH1149" s="67" t="str">
        <f t="shared" si="30"/>
        <v/>
      </c>
      <c r="BI1149" s="67" t="str">
        <f t="shared" si="31"/>
        <v/>
      </c>
      <c r="BJ1149" s="67" t="str">
        <f t="shared" si="32"/>
        <v/>
      </c>
      <c r="BK1149" s="67" t="str">
        <f t="shared" si="33"/>
        <v/>
      </c>
      <c r="BL1149" s="67" t="str">
        <f t="shared" si="34"/>
        <v/>
      </c>
      <c r="BM1149" s="65" t="str">
        <f t="shared" si="35"/>
        <v/>
      </c>
      <c r="BN1149" s="51"/>
      <c r="BO1149" s="51" t="str">
        <f t="shared" si="8097"/>
        <v/>
      </c>
      <c r="BP1149" s="51" t="str">
        <f t="shared" si="8098"/>
        <v/>
      </c>
      <c r="BQ1149" s="71">
        <f t="shared" si="8099"/>
        <v>22201</v>
      </c>
      <c r="BR1149" s="51" t="str">
        <f t="shared" si="8100"/>
        <v/>
      </c>
      <c r="BS1149" s="69" t="str">
        <f t="shared" si="2920"/>
        <v/>
      </c>
      <c r="BT1149" s="51"/>
      <c r="BU1149" s="68" t="str">
        <f t="shared" si="8101"/>
        <v/>
      </c>
      <c r="BV1149" s="68" t="str">
        <f t="shared" si="8102"/>
        <v/>
      </c>
      <c r="BW1149" s="65">
        <f t="shared" si="8103"/>
        <v>842252</v>
      </c>
      <c r="BX1149" s="68" t="str">
        <f t="shared" si="8104"/>
        <v/>
      </c>
      <c r="BY1149" s="67" t="str">
        <f t="shared" si="44"/>
        <v/>
      </c>
      <c r="BZ1149" s="68"/>
      <c r="CA1149" s="65" t="str">
        <f t="shared" si="45"/>
        <v/>
      </c>
      <c r="CB1149" s="67" t="str">
        <f t="shared" si="46"/>
        <v/>
      </c>
      <c r="CC1149" s="67">
        <f t="shared" si="47"/>
        <v>231534</v>
      </c>
      <c r="CD1149" s="67" t="str">
        <f t="shared" si="48"/>
        <v/>
      </c>
      <c r="CE1149" s="67" t="str">
        <f t="shared" si="49"/>
        <v/>
      </c>
      <c r="CF1149" s="68"/>
      <c r="CG1149" s="68" t="str">
        <f t="shared" si="8105"/>
        <v/>
      </c>
      <c r="CH1149" s="68" t="str">
        <f t="shared" si="8106"/>
        <v/>
      </c>
      <c r="CI1149" s="65">
        <f t="shared" si="8107"/>
        <v>842252</v>
      </c>
      <c r="CJ1149" s="68" t="str">
        <f t="shared" si="8108"/>
        <v/>
      </c>
      <c r="CK1149" s="67" t="str">
        <f t="shared" si="54"/>
        <v/>
      </c>
      <c r="CL1149" s="68"/>
      <c r="CM1149" s="68" t="str">
        <f t="shared" si="8109"/>
        <v/>
      </c>
      <c r="CN1149" s="68" t="str">
        <f t="shared" si="8110"/>
        <v/>
      </c>
      <c r="CO1149" s="65">
        <f t="shared" si="8111"/>
        <v>436080</v>
      </c>
      <c r="CP1149" s="68" t="str">
        <f t="shared" si="8112"/>
        <v/>
      </c>
      <c r="CQ1149" s="67" t="str">
        <f t="shared" si="59"/>
        <v/>
      </c>
      <c r="CR1149" s="68"/>
      <c r="CS1149" s="68" t="str">
        <f t="shared" si="8113"/>
        <v/>
      </c>
      <c r="CT1149" s="68" t="str">
        <f t="shared" si="8114"/>
        <v/>
      </c>
      <c r="CU1149" s="65">
        <f t="shared" si="8115"/>
        <v>64895</v>
      </c>
      <c r="CV1149" s="68" t="str">
        <f t="shared" si="8116"/>
        <v/>
      </c>
      <c r="CW1149" s="67" t="str">
        <f t="shared" si="64"/>
        <v/>
      </c>
      <c r="CX1149" s="68"/>
      <c r="CY1149" s="68" t="str">
        <f t="shared" si="8117"/>
        <v/>
      </c>
      <c r="CZ1149" s="68" t="str">
        <f t="shared" si="8118"/>
        <v/>
      </c>
      <c r="DA1149" s="65">
        <f t="shared" si="8119"/>
        <v>35023</v>
      </c>
      <c r="DB1149" s="68" t="str">
        <f t="shared" si="8120"/>
        <v/>
      </c>
      <c r="DC1149" s="67" t="str">
        <f t="shared" si="69"/>
        <v/>
      </c>
      <c r="DD1149" s="68"/>
      <c r="DE1149" s="68" t="str">
        <f t="shared" si="8121"/>
        <v/>
      </c>
      <c r="DF1149" s="51" t="str">
        <f t="shared" si="8122"/>
        <v/>
      </c>
      <c r="DG1149" s="65">
        <f t="shared" si="8123"/>
        <v>136157</v>
      </c>
      <c r="DH1149" s="51" t="str">
        <f t="shared" si="8124"/>
        <v/>
      </c>
      <c r="DI1149" s="69" t="str">
        <f t="shared" si="74"/>
        <v/>
      </c>
      <c r="DJ1149" s="51"/>
      <c r="DK1149" s="51" t="str">
        <f t="shared" si="8125"/>
        <v/>
      </c>
      <c r="DL1149" s="51" t="str">
        <f t="shared" si="8126"/>
        <v/>
      </c>
      <c r="DM1149" s="65">
        <f t="shared" si="8127"/>
        <v>170097</v>
      </c>
      <c r="DN1149" s="51" t="str">
        <f t="shared" si="8128"/>
        <v/>
      </c>
      <c r="DO1149" s="69" t="str">
        <f t="shared" si="79"/>
        <v/>
      </c>
      <c r="DP1149" s="51"/>
      <c r="DQ1149" s="51"/>
      <c r="DR1149" s="51"/>
      <c r="DS1149" s="51"/>
      <c r="DT1149" s="51"/>
      <c r="DU1149" s="181"/>
    </row>
    <row r="1150" spans="1:125" ht="15" x14ac:dyDescent="0.25">
      <c r="A1150" s="50">
        <v>2017</v>
      </c>
      <c r="B1150" s="51" t="s">
        <v>1168</v>
      </c>
      <c r="C1150" s="50" t="s">
        <v>1169</v>
      </c>
      <c r="D1150" s="53" t="s">
        <v>1940</v>
      </c>
      <c r="E1150" s="50" t="s">
        <v>364</v>
      </c>
      <c r="F1150" s="220">
        <v>18111</v>
      </c>
      <c r="G1150" s="220" t="s">
        <v>364</v>
      </c>
      <c r="H1150" s="220">
        <v>98166</v>
      </c>
      <c r="I1150" s="61">
        <v>817628</v>
      </c>
      <c r="J1150" s="50"/>
      <c r="K1150" s="50" t="s">
        <v>2032</v>
      </c>
      <c r="L1150" s="58" t="s">
        <v>2032</v>
      </c>
      <c r="M1150" s="58" t="s">
        <v>2032</v>
      </c>
      <c r="N1150" s="58" t="s">
        <v>2032</v>
      </c>
      <c r="O1150" s="58" t="s">
        <v>2032</v>
      </c>
      <c r="P1150" s="59"/>
      <c r="Q1150" s="60">
        <v>283881</v>
      </c>
      <c r="R1150" s="60">
        <v>105581</v>
      </c>
      <c r="S1150" s="60">
        <v>29004</v>
      </c>
      <c r="T1150" s="60">
        <v>233498</v>
      </c>
      <c r="U1150" s="60">
        <v>165664</v>
      </c>
      <c r="V1150" s="79"/>
      <c r="W1150" s="90">
        <f t="shared" si="8090"/>
        <v>817628</v>
      </c>
      <c r="X1150" s="101">
        <v>127992</v>
      </c>
      <c r="Y1150" s="50" t="s">
        <v>167</v>
      </c>
      <c r="Z1150" s="50" t="s">
        <v>1940</v>
      </c>
      <c r="AA1150" s="51" t="str">
        <f t="shared" si="8091"/>
        <v/>
      </c>
      <c r="AB1150" s="68" t="str">
        <f t="shared" si="8092"/>
        <v/>
      </c>
      <c r="AC1150" s="68" t="str">
        <f t="shared" si="8093"/>
        <v/>
      </c>
      <c r="AD1150" s="68" t="str">
        <f t="shared" si="8094"/>
        <v/>
      </c>
      <c r="AE1150" s="68" t="str">
        <f t="shared" si="8095"/>
        <v/>
      </c>
      <c r="AF1150" s="68" t="str">
        <f t="shared" si="8096"/>
        <v/>
      </c>
      <c r="AG1150" s="67" t="str">
        <f t="shared" si="7"/>
        <v/>
      </c>
      <c r="AH1150" s="51"/>
      <c r="AI1150" s="51" t="str">
        <f t="shared" si="8"/>
        <v/>
      </c>
      <c r="AJ1150" s="68" t="str">
        <f t="shared" si="9"/>
        <v/>
      </c>
      <c r="AK1150" s="68" t="str">
        <f t="shared" si="10"/>
        <v/>
      </c>
      <c r="AL1150" s="68" t="str">
        <f t="shared" si="11"/>
        <v/>
      </c>
      <c r="AM1150" s="68" t="str">
        <f t="shared" si="12"/>
        <v/>
      </c>
      <c r="AN1150" s="68" t="str">
        <f t="shared" si="13"/>
        <v/>
      </c>
      <c r="AO1150" s="67" t="str">
        <f t="shared" si="14"/>
        <v/>
      </c>
      <c r="AP1150" s="51"/>
      <c r="AQ1150" s="51" t="str">
        <f t="shared" si="15"/>
        <v/>
      </c>
      <c r="AR1150" s="68" t="str">
        <f t="shared" si="16"/>
        <v/>
      </c>
      <c r="AS1150" s="68" t="str">
        <f t="shared" si="17"/>
        <v/>
      </c>
      <c r="AT1150" s="68" t="str">
        <f t="shared" si="18"/>
        <v/>
      </c>
      <c r="AU1150" s="68" t="str">
        <f t="shared" si="19"/>
        <v/>
      </c>
      <c r="AV1150" s="68" t="str">
        <f t="shared" si="20"/>
        <v/>
      </c>
      <c r="AW1150" s="67" t="str">
        <f t="shared" si="21"/>
        <v/>
      </c>
      <c r="AX1150" s="51"/>
      <c r="AY1150" s="51" t="str">
        <f t="shared" si="22"/>
        <v/>
      </c>
      <c r="AZ1150" s="68" t="str">
        <f t="shared" si="23"/>
        <v/>
      </c>
      <c r="BA1150" s="68" t="str">
        <f t="shared" si="24"/>
        <v/>
      </c>
      <c r="BB1150" s="68" t="str">
        <f t="shared" si="25"/>
        <v/>
      </c>
      <c r="BC1150" s="68" t="str">
        <f t="shared" si="26"/>
        <v/>
      </c>
      <c r="BD1150" s="68" t="str">
        <f t="shared" si="27"/>
        <v/>
      </c>
      <c r="BE1150" s="68" t="str">
        <f t="shared" si="28"/>
        <v/>
      </c>
      <c r="BF1150" s="51"/>
      <c r="BG1150" s="69" t="str">
        <f t="shared" si="29"/>
        <v/>
      </c>
      <c r="BH1150" s="67" t="str">
        <f t="shared" si="30"/>
        <v/>
      </c>
      <c r="BI1150" s="67" t="str">
        <f t="shared" si="31"/>
        <v/>
      </c>
      <c r="BJ1150" s="67" t="str">
        <f t="shared" si="32"/>
        <v/>
      </c>
      <c r="BK1150" s="67" t="str">
        <f t="shared" si="33"/>
        <v/>
      </c>
      <c r="BL1150" s="67" t="str">
        <f t="shared" si="34"/>
        <v/>
      </c>
      <c r="BM1150" s="65" t="str">
        <f t="shared" si="35"/>
        <v/>
      </c>
      <c r="BN1150" s="51"/>
      <c r="BO1150" s="51" t="str">
        <f t="shared" si="8097"/>
        <v/>
      </c>
      <c r="BP1150" s="51" t="str">
        <f t="shared" si="8098"/>
        <v/>
      </c>
      <c r="BQ1150" s="51" t="str">
        <f t="shared" si="8099"/>
        <v/>
      </c>
      <c r="BR1150" s="71">
        <f t="shared" si="8100"/>
        <v>18111</v>
      </c>
      <c r="BS1150" s="69" t="str">
        <f t="shared" si="2920"/>
        <v/>
      </c>
      <c r="BT1150" s="51"/>
      <c r="BU1150" s="68" t="str">
        <f t="shared" si="8101"/>
        <v/>
      </c>
      <c r="BV1150" s="68" t="str">
        <f t="shared" si="8102"/>
        <v/>
      </c>
      <c r="BW1150" s="68" t="str">
        <f t="shared" si="8103"/>
        <v/>
      </c>
      <c r="BX1150" s="65">
        <f t="shared" si="8104"/>
        <v>817628</v>
      </c>
      <c r="BY1150" s="67" t="str">
        <f t="shared" si="44"/>
        <v/>
      </c>
      <c r="BZ1150" s="68"/>
      <c r="CA1150" s="65" t="str">
        <f t="shared" si="45"/>
        <v/>
      </c>
      <c r="CB1150" s="67" t="str">
        <f t="shared" si="46"/>
        <v/>
      </c>
      <c r="CC1150" s="67" t="str">
        <f t="shared" si="47"/>
        <v/>
      </c>
      <c r="CD1150" s="67">
        <f t="shared" si="48"/>
        <v>127992</v>
      </c>
      <c r="CE1150" s="67" t="str">
        <f t="shared" si="49"/>
        <v/>
      </c>
      <c r="CF1150" s="68"/>
      <c r="CG1150" s="68" t="str">
        <f t="shared" si="8105"/>
        <v/>
      </c>
      <c r="CH1150" s="68" t="str">
        <f t="shared" si="8106"/>
        <v/>
      </c>
      <c r="CI1150" s="68" t="str">
        <f t="shared" si="8107"/>
        <v/>
      </c>
      <c r="CJ1150" s="65">
        <f t="shared" si="8108"/>
        <v>817628</v>
      </c>
      <c r="CK1150" s="67" t="str">
        <f t="shared" si="54"/>
        <v/>
      </c>
      <c r="CL1150" s="68"/>
      <c r="CM1150" s="68" t="str">
        <f t="shared" si="8109"/>
        <v/>
      </c>
      <c r="CN1150" s="68" t="str">
        <f t="shared" si="8110"/>
        <v/>
      </c>
      <c r="CO1150" s="68" t="str">
        <f t="shared" si="8111"/>
        <v/>
      </c>
      <c r="CP1150" s="65">
        <f t="shared" si="8112"/>
        <v>283881</v>
      </c>
      <c r="CQ1150" s="67" t="str">
        <f t="shared" si="59"/>
        <v/>
      </c>
      <c r="CR1150" s="68"/>
      <c r="CS1150" s="68" t="str">
        <f t="shared" si="8113"/>
        <v/>
      </c>
      <c r="CT1150" s="68" t="str">
        <f t="shared" si="8114"/>
        <v/>
      </c>
      <c r="CU1150" s="68" t="str">
        <f t="shared" si="8115"/>
        <v/>
      </c>
      <c r="CV1150" s="65">
        <f t="shared" si="8116"/>
        <v>105581</v>
      </c>
      <c r="CW1150" s="67" t="str">
        <f t="shared" si="64"/>
        <v/>
      </c>
      <c r="CX1150" s="68"/>
      <c r="CY1150" s="68" t="str">
        <f t="shared" si="8117"/>
        <v/>
      </c>
      <c r="CZ1150" s="68" t="str">
        <f t="shared" si="8118"/>
        <v/>
      </c>
      <c r="DA1150" s="68" t="str">
        <f t="shared" si="8119"/>
        <v/>
      </c>
      <c r="DB1150" s="65">
        <f t="shared" si="8120"/>
        <v>29004</v>
      </c>
      <c r="DC1150" s="67" t="str">
        <f t="shared" si="69"/>
        <v/>
      </c>
      <c r="DD1150" s="68"/>
      <c r="DE1150" s="68" t="str">
        <f t="shared" si="8121"/>
        <v/>
      </c>
      <c r="DF1150" s="51" t="str">
        <f t="shared" si="8122"/>
        <v/>
      </c>
      <c r="DG1150" s="51" t="str">
        <f t="shared" si="8123"/>
        <v/>
      </c>
      <c r="DH1150" s="65">
        <f t="shared" si="8124"/>
        <v>233498</v>
      </c>
      <c r="DI1150" s="69" t="str">
        <f t="shared" si="74"/>
        <v/>
      </c>
      <c r="DJ1150" s="51"/>
      <c r="DK1150" s="51" t="str">
        <f t="shared" si="8125"/>
        <v/>
      </c>
      <c r="DL1150" s="51" t="str">
        <f t="shared" si="8126"/>
        <v/>
      </c>
      <c r="DM1150" s="51" t="str">
        <f t="shared" si="8127"/>
        <v/>
      </c>
      <c r="DN1150" s="65">
        <f t="shared" si="8128"/>
        <v>165664</v>
      </c>
      <c r="DO1150" s="69" t="str">
        <f t="shared" si="79"/>
        <v/>
      </c>
      <c r="DP1150" s="51"/>
      <c r="DQ1150" s="51"/>
      <c r="DR1150" s="51"/>
      <c r="DS1150" s="51"/>
      <c r="DT1150" s="51"/>
      <c r="DU1150" s="181"/>
    </row>
    <row r="1151" spans="1:125" ht="15" x14ac:dyDescent="0.25">
      <c r="A1151" s="50">
        <v>2018</v>
      </c>
      <c r="B1151" s="51" t="s">
        <v>1168</v>
      </c>
      <c r="C1151" s="50" t="s">
        <v>1169</v>
      </c>
      <c r="D1151" s="170" t="s">
        <v>1940</v>
      </c>
      <c r="E1151" s="50" t="s">
        <v>364</v>
      </c>
      <c r="F1151" s="89">
        <v>19118</v>
      </c>
      <c r="G1151" s="89">
        <v>0</v>
      </c>
      <c r="H1151" s="89">
        <v>100743</v>
      </c>
      <c r="I1151" s="90">
        <v>843567</v>
      </c>
      <c r="J1151" s="50"/>
      <c r="K1151" s="50" t="s">
        <v>2032</v>
      </c>
      <c r="L1151" s="58"/>
      <c r="M1151" s="58"/>
      <c r="N1151" s="58"/>
      <c r="O1151" s="58"/>
      <c r="P1151" s="91"/>
      <c r="Q1151" s="92">
        <v>219683</v>
      </c>
      <c r="R1151" s="92">
        <v>115903</v>
      </c>
      <c r="S1151" s="92">
        <v>197371</v>
      </c>
      <c r="T1151" s="92">
        <v>310610</v>
      </c>
      <c r="U1151" s="92">
        <v>0</v>
      </c>
      <c r="V1151" s="94"/>
      <c r="W1151" s="90">
        <f t="shared" si="8090"/>
        <v>843567</v>
      </c>
      <c r="X1151" s="101">
        <v>0</v>
      </c>
      <c r="Y1151" s="56" t="s">
        <v>167</v>
      </c>
      <c r="Z1151" s="50"/>
      <c r="AA1151" s="51"/>
      <c r="AB1151" s="68"/>
      <c r="AC1151" s="68"/>
      <c r="AD1151" s="68"/>
      <c r="AE1151" s="68"/>
      <c r="AF1151" s="68"/>
      <c r="AG1151" s="67" t="str">
        <f t="shared" si="7"/>
        <v/>
      </c>
      <c r="AH1151" s="51"/>
      <c r="AI1151" s="51" t="str">
        <f t="shared" si="8"/>
        <v/>
      </c>
      <c r="AJ1151" s="68" t="str">
        <f t="shared" si="9"/>
        <v/>
      </c>
      <c r="AK1151" s="68" t="str">
        <f t="shared" si="10"/>
        <v/>
      </c>
      <c r="AL1151" s="68" t="str">
        <f t="shared" si="11"/>
        <v/>
      </c>
      <c r="AM1151" s="68" t="str">
        <f t="shared" si="12"/>
        <v/>
      </c>
      <c r="AN1151" s="68" t="str">
        <f t="shared" si="13"/>
        <v/>
      </c>
      <c r="AO1151" s="67" t="str">
        <f t="shared" si="14"/>
        <v/>
      </c>
      <c r="AP1151" s="51"/>
      <c r="AQ1151" s="51" t="str">
        <f t="shared" si="15"/>
        <v/>
      </c>
      <c r="AR1151" s="68" t="str">
        <f t="shared" si="16"/>
        <v/>
      </c>
      <c r="AS1151" s="68" t="str">
        <f t="shared" si="17"/>
        <v/>
      </c>
      <c r="AT1151" s="68" t="str">
        <f t="shared" si="18"/>
        <v/>
      </c>
      <c r="AU1151" s="68" t="str">
        <f t="shared" si="19"/>
        <v/>
      </c>
      <c r="AV1151" s="68" t="str">
        <f t="shared" si="20"/>
        <v/>
      </c>
      <c r="AW1151" s="67" t="str">
        <f t="shared" si="21"/>
        <v/>
      </c>
      <c r="AX1151" s="51"/>
      <c r="AY1151" s="51" t="str">
        <f t="shared" si="22"/>
        <v/>
      </c>
      <c r="AZ1151" s="68" t="str">
        <f t="shared" si="23"/>
        <v/>
      </c>
      <c r="BA1151" s="68" t="str">
        <f t="shared" si="24"/>
        <v/>
      </c>
      <c r="BB1151" s="68" t="str">
        <f t="shared" si="25"/>
        <v/>
      </c>
      <c r="BC1151" s="68" t="str">
        <f t="shared" si="26"/>
        <v/>
      </c>
      <c r="BD1151" s="68" t="str">
        <f t="shared" si="27"/>
        <v/>
      </c>
      <c r="BE1151" s="68" t="str">
        <f t="shared" si="28"/>
        <v/>
      </c>
      <c r="BF1151" s="51"/>
      <c r="BG1151" s="69" t="str">
        <f t="shared" si="29"/>
        <v/>
      </c>
      <c r="BH1151" s="67" t="str">
        <f t="shared" si="30"/>
        <v/>
      </c>
      <c r="BI1151" s="67" t="str">
        <f t="shared" si="31"/>
        <v/>
      </c>
      <c r="BJ1151" s="67" t="str">
        <f t="shared" si="32"/>
        <v/>
      </c>
      <c r="BK1151" s="67" t="str">
        <f t="shared" si="33"/>
        <v/>
      </c>
      <c r="BL1151" s="67" t="str">
        <f t="shared" si="34"/>
        <v/>
      </c>
      <c r="BM1151" s="65" t="str">
        <f t="shared" si="35"/>
        <v/>
      </c>
      <c r="BN1151" s="51"/>
      <c r="BO1151" s="51"/>
      <c r="BP1151" s="70"/>
      <c r="BQ1151" s="51"/>
      <c r="BR1151" s="51"/>
      <c r="BS1151" s="96">
        <f t="shared" si="2920"/>
        <v>19118</v>
      </c>
      <c r="BT1151" s="51"/>
      <c r="BU1151" s="68"/>
      <c r="BV1151" s="65"/>
      <c r="BW1151" s="68"/>
      <c r="BX1151" s="68"/>
      <c r="BY1151" s="67">
        <f t="shared" si="44"/>
        <v>843567</v>
      </c>
      <c r="BZ1151" s="68"/>
      <c r="CA1151" s="65" t="str">
        <f t="shared" si="45"/>
        <v/>
      </c>
      <c r="CB1151" s="67" t="str">
        <f t="shared" si="46"/>
        <v/>
      </c>
      <c r="CC1151" s="67" t="str">
        <f t="shared" si="47"/>
        <v/>
      </c>
      <c r="CD1151" s="67" t="str">
        <f t="shared" si="48"/>
        <v/>
      </c>
      <c r="CE1151" s="67">
        <f t="shared" si="49"/>
        <v>0</v>
      </c>
      <c r="CF1151" s="68"/>
      <c r="CG1151" s="68"/>
      <c r="CH1151" s="65"/>
      <c r="CI1151" s="68"/>
      <c r="CJ1151" s="68"/>
      <c r="CK1151" s="67">
        <f t="shared" si="54"/>
        <v>843567</v>
      </c>
      <c r="CL1151" s="68"/>
      <c r="CM1151" s="68"/>
      <c r="CN1151" s="65"/>
      <c r="CO1151" s="68"/>
      <c r="CP1151" s="68"/>
      <c r="CQ1151" s="67">
        <f t="shared" si="59"/>
        <v>219683</v>
      </c>
      <c r="CR1151" s="68"/>
      <c r="CS1151" s="68"/>
      <c r="CT1151" s="65"/>
      <c r="CU1151" s="68"/>
      <c r="CV1151" s="68"/>
      <c r="CW1151" s="67">
        <f t="shared" si="64"/>
        <v>115903</v>
      </c>
      <c r="CX1151" s="68"/>
      <c r="CY1151" s="68"/>
      <c r="CZ1151" s="65"/>
      <c r="DA1151" s="68"/>
      <c r="DB1151" s="68"/>
      <c r="DC1151" s="67">
        <f t="shared" si="69"/>
        <v>197371</v>
      </c>
      <c r="DD1151" s="68"/>
      <c r="DE1151" s="68"/>
      <c r="DF1151" s="70"/>
      <c r="DG1151" s="51"/>
      <c r="DH1151" s="51"/>
      <c r="DI1151" s="67">
        <f t="shared" si="74"/>
        <v>310610</v>
      </c>
      <c r="DJ1151" s="51"/>
      <c r="DK1151" s="51"/>
      <c r="DL1151" s="70"/>
      <c r="DM1151" s="51"/>
      <c r="DN1151" s="51"/>
      <c r="DO1151" s="67">
        <f t="shared" si="79"/>
        <v>219683</v>
      </c>
      <c r="DP1151" s="51"/>
      <c r="DQ1151" s="51"/>
      <c r="DR1151" s="51"/>
      <c r="DS1151" s="51"/>
      <c r="DT1151" s="51"/>
      <c r="DU1151" s="181"/>
    </row>
    <row r="1152" spans="1:125" ht="15" x14ac:dyDescent="0.25">
      <c r="A1152" s="50"/>
      <c r="B1152" s="51"/>
      <c r="C1152" s="50"/>
      <c r="D1152" s="53"/>
      <c r="E1152" s="50"/>
      <c r="F1152" s="220"/>
      <c r="G1152" s="220"/>
      <c r="H1152" s="220"/>
      <c r="I1152" s="61"/>
      <c r="J1152" s="50"/>
      <c r="K1152" s="50" t="s">
        <v>2032</v>
      </c>
      <c r="L1152" s="58"/>
      <c r="M1152" s="58"/>
      <c r="N1152" s="58"/>
      <c r="O1152" s="58"/>
      <c r="P1152" s="59"/>
      <c r="Q1152" s="60"/>
      <c r="R1152" s="60"/>
      <c r="S1152" s="60"/>
      <c r="T1152" s="60"/>
      <c r="U1152" s="60"/>
      <c r="V1152" s="79"/>
      <c r="W1152" s="90"/>
      <c r="X1152" s="101"/>
      <c r="Y1152" s="50"/>
      <c r="Z1152" s="50"/>
      <c r="AA1152" s="51"/>
      <c r="AB1152" s="68"/>
      <c r="AC1152" s="68"/>
      <c r="AD1152" s="68"/>
      <c r="AE1152" s="68"/>
      <c r="AF1152" s="68"/>
      <c r="AG1152" s="67" t="str">
        <f t="shared" si="7"/>
        <v/>
      </c>
      <c r="AH1152" s="51"/>
      <c r="AI1152" s="51" t="str">
        <f t="shared" si="8"/>
        <v/>
      </c>
      <c r="AJ1152" s="68" t="str">
        <f t="shared" si="9"/>
        <v/>
      </c>
      <c r="AK1152" s="68" t="str">
        <f t="shared" si="10"/>
        <v/>
      </c>
      <c r="AL1152" s="68" t="str">
        <f t="shared" si="11"/>
        <v/>
      </c>
      <c r="AM1152" s="68" t="str">
        <f t="shared" si="12"/>
        <v/>
      </c>
      <c r="AN1152" s="68" t="str">
        <f t="shared" si="13"/>
        <v/>
      </c>
      <c r="AO1152" s="67" t="str">
        <f t="shared" si="14"/>
        <v/>
      </c>
      <c r="AP1152" s="51"/>
      <c r="AQ1152" s="51" t="str">
        <f t="shared" si="15"/>
        <v/>
      </c>
      <c r="AR1152" s="68" t="str">
        <f t="shared" si="16"/>
        <v/>
      </c>
      <c r="AS1152" s="68" t="str">
        <f t="shared" si="17"/>
        <v/>
      </c>
      <c r="AT1152" s="68" t="str">
        <f t="shared" si="18"/>
        <v/>
      </c>
      <c r="AU1152" s="68" t="str">
        <f t="shared" si="19"/>
        <v/>
      </c>
      <c r="AV1152" s="68" t="str">
        <f t="shared" si="20"/>
        <v/>
      </c>
      <c r="AW1152" s="67" t="str">
        <f t="shared" si="21"/>
        <v/>
      </c>
      <c r="AX1152" s="51"/>
      <c r="AY1152" s="51" t="str">
        <f t="shared" si="22"/>
        <v/>
      </c>
      <c r="AZ1152" s="68" t="str">
        <f t="shared" si="23"/>
        <v/>
      </c>
      <c r="BA1152" s="68" t="str">
        <f t="shared" si="24"/>
        <v/>
      </c>
      <c r="BB1152" s="68" t="str">
        <f t="shared" si="25"/>
        <v/>
      </c>
      <c r="BC1152" s="68" t="str">
        <f t="shared" si="26"/>
        <v/>
      </c>
      <c r="BD1152" s="68" t="str">
        <f t="shared" si="27"/>
        <v/>
      </c>
      <c r="BE1152" s="68" t="str">
        <f t="shared" si="28"/>
        <v/>
      </c>
      <c r="BF1152" s="51"/>
      <c r="BG1152" s="69" t="str">
        <f t="shared" si="29"/>
        <v/>
      </c>
      <c r="BH1152" s="67" t="str">
        <f t="shared" si="30"/>
        <v/>
      </c>
      <c r="BI1152" s="67" t="str">
        <f t="shared" si="31"/>
        <v/>
      </c>
      <c r="BJ1152" s="67" t="str">
        <f t="shared" si="32"/>
        <v/>
      </c>
      <c r="BK1152" s="67" t="str">
        <f t="shared" si="33"/>
        <v/>
      </c>
      <c r="BL1152" s="67" t="str">
        <f t="shared" si="34"/>
        <v/>
      </c>
      <c r="BM1152" s="65" t="str">
        <f t="shared" si="35"/>
        <v/>
      </c>
      <c r="BN1152" s="51"/>
      <c r="BO1152" s="51"/>
      <c r="BP1152" s="70"/>
      <c r="BQ1152" s="51"/>
      <c r="BR1152" s="51"/>
      <c r="BS1152" s="69" t="str">
        <f t="shared" si="2920"/>
        <v/>
      </c>
      <c r="BT1152" s="51"/>
      <c r="BU1152" s="68"/>
      <c r="BV1152" s="65"/>
      <c r="BW1152" s="68"/>
      <c r="BX1152" s="68"/>
      <c r="BY1152" s="67" t="str">
        <f t="shared" si="44"/>
        <v/>
      </c>
      <c r="BZ1152" s="68"/>
      <c r="CA1152" s="65" t="str">
        <f t="shared" si="45"/>
        <v/>
      </c>
      <c r="CB1152" s="67" t="str">
        <f t="shared" si="46"/>
        <v/>
      </c>
      <c r="CC1152" s="67" t="str">
        <f t="shared" si="47"/>
        <v/>
      </c>
      <c r="CD1152" s="67" t="str">
        <f t="shared" si="48"/>
        <v/>
      </c>
      <c r="CE1152" s="67" t="str">
        <f t="shared" si="49"/>
        <v/>
      </c>
      <c r="CF1152" s="68"/>
      <c r="CG1152" s="68"/>
      <c r="CH1152" s="65"/>
      <c r="CI1152" s="68"/>
      <c r="CJ1152" s="68"/>
      <c r="CK1152" s="67" t="str">
        <f t="shared" si="54"/>
        <v/>
      </c>
      <c r="CL1152" s="68"/>
      <c r="CM1152" s="68"/>
      <c r="CN1152" s="65"/>
      <c r="CO1152" s="68"/>
      <c r="CP1152" s="68"/>
      <c r="CQ1152" s="67" t="str">
        <f t="shared" si="59"/>
        <v/>
      </c>
      <c r="CR1152" s="68"/>
      <c r="CS1152" s="68"/>
      <c r="CT1152" s="65"/>
      <c r="CU1152" s="68"/>
      <c r="CV1152" s="68"/>
      <c r="CW1152" s="67" t="str">
        <f t="shared" si="64"/>
        <v/>
      </c>
      <c r="CX1152" s="68"/>
      <c r="CY1152" s="68"/>
      <c r="CZ1152" s="65"/>
      <c r="DA1152" s="68"/>
      <c r="DB1152" s="68"/>
      <c r="DC1152" s="67" t="str">
        <f t="shared" si="69"/>
        <v/>
      </c>
      <c r="DD1152" s="68"/>
      <c r="DE1152" s="68"/>
      <c r="DF1152" s="70"/>
      <c r="DG1152" s="51"/>
      <c r="DH1152" s="51"/>
      <c r="DI1152" s="69" t="str">
        <f t="shared" si="74"/>
        <v/>
      </c>
      <c r="DJ1152" s="51"/>
      <c r="DK1152" s="51"/>
      <c r="DL1152" s="70"/>
      <c r="DM1152" s="51"/>
      <c r="DN1152" s="51"/>
      <c r="DO1152" s="69" t="str">
        <f t="shared" si="79"/>
        <v/>
      </c>
      <c r="DP1152" s="51"/>
      <c r="DQ1152" s="51"/>
      <c r="DR1152" s="51"/>
      <c r="DS1152" s="51"/>
      <c r="DT1152" s="51"/>
      <c r="DU1152" s="181"/>
    </row>
    <row r="1153" spans="1:125" ht="15" x14ac:dyDescent="0.25">
      <c r="A1153" s="50">
        <v>2015</v>
      </c>
      <c r="B1153" s="51" t="s">
        <v>1057</v>
      </c>
      <c r="C1153" s="50" t="s">
        <v>1058</v>
      </c>
      <c r="D1153" s="53" t="s">
        <v>166</v>
      </c>
      <c r="E1153" s="50" t="s">
        <v>364</v>
      </c>
      <c r="F1153" s="220">
        <v>15799</v>
      </c>
      <c r="G1153" s="220" t="s">
        <v>364</v>
      </c>
      <c r="H1153" s="220">
        <v>27114</v>
      </c>
      <c r="I1153" s="61">
        <v>135163</v>
      </c>
      <c r="J1153" s="50"/>
      <c r="K1153" s="50" t="s">
        <v>2032</v>
      </c>
      <c r="L1153" s="58" t="s">
        <v>2032</v>
      </c>
      <c r="M1153" s="58" t="s">
        <v>2032</v>
      </c>
      <c r="N1153" s="58" t="s">
        <v>2032</v>
      </c>
      <c r="O1153" s="58" t="s">
        <v>2032</v>
      </c>
      <c r="P1153" s="59"/>
      <c r="Q1153" s="60">
        <v>70948</v>
      </c>
      <c r="R1153" s="60">
        <v>13703</v>
      </c>
      <c r="S1153" s="60">
        <v>18516</v>
      </c>
      <c r="T1153" s="60">
        <v>49495</v>
      </c>
      <c r="U1153" s="60">
        <v>0</v>
      </c>
      <c r="V1153" s="79"/>
      <c r="W1153" s="90">
        <f t="shared" ref="W1153:W1156" si="8129">Q1153+R1153+S1153+T1153+U1153</f>
        <v>152662</v>
      </c>
      <c r="X1153" s="101">
        <v>0</v>
      </c>
      <c r="Y1153" s="50" t="s">
        <v>167</v>
      </c>
      <c r="Z1153" s="50" t="s">
        <v>166</v>
      </c>
      <c r="AA1153" s="51" t="str">
        <f t="shared" ref="AA1153:AA1155" si="8130">IF(A1153 =2014,IF(Y1153 ="",F1153,""),"")</f>
        <v/>
      </c>
      <c r="AB1153" s="68" t="str">
        <f t="shared" ref="AB1153:AB1155" si="8131">IF(A1153 =2014,IF(Y1153 ="",I1153,""),"")</f>
        <v/>
      </c>
      <c r="AC1153" s="68" t="str">
        <f t="shared" ref="AC1153:AC1155" si="8132">IF(A1153 =2014,IF(Y1153 ="",Q1153,""),"")</f>
        <v/>
      </c>
      <c r="AD1153" s="68" t="str">
        <f t="shared" ref="AD1153:AD1155" si="8133">IF(A1153 =2014,IF(Y1153 ="",R1153,""),"")</f>
        <v/>
      </c>
      <c r="AE1153" s="68" t="str">
        <f t="shared" ref="AE1153:AE1155" si="8134">IF(A1153 =2014,IF(Y1153 ="",S1153,""),"")</f>
        <v/>
      </c>
      <c r="AF1153" s="68" t="str">
        <f t="shared" ref="AF1153:AF1155" si="8135">IF(A1153 =2014,IF(Y1153 ="",T1153+U1153,""),"")</f>
        <v/>
      </c>
      <c r="AG1153" s="67" t="str">
        <f t="shared" si="7"/>
        <v/>
      </c>
      <c r="AH1153" s="51"/>
      <c r="AI1153" s="51" t="str">
        <f t="shared" si="8"/>
        <v/>
      </c>
      <c r="AJ1153" s="68" t="str">
        <f t="shared" si="9"/>
        <v/>
      </c>
      <c r="AK1153" s="68" t="str">
        <f t="shared" si="10"/>
        <v/>
      </c>
      <c r="AL1153" s="68" t="str">
        <f t="shared" si="11"/>
        <v/>
      </c>
      <c r="AM1153" s="68" t="str">
        <f t="shared" si="12"/>
        <v/>
      </c>
      <c r="AN1153" s="68" t="str">
        <f t="shared" si="13"/>
        <v/>
      </c>
      <c r="AO1153" s="67" t="str">
        <f t="shared" si="14"/>
        <v/>
      </c>
      <c r="AP1153" s="51"/>
      <c r="AQ1153" s="51" t="str">
        <f t="shared" si="15"/>
        <v/>
      </c>
      <c r="AR1153" s="68" t="str">
        <f t="shared" si="16"/>
        <v/>
      </c>
      <c r="AS1153" s="68" t="str">
        <f t="shared" si="17"/>
        <v/>
      </c>
      <c r="AT1153" s="68" t="str">
        <f t="shared" si="18"/>
        <v/>
      </c>
      <c r="AU1153" s="68" t="str">
        <f t="shared" si="19"/>
        <v/>
      </c>
      <c r="AV1153" s="68" t="str">
        <f t="shared" si="20"/>
        <v/>
      </c>
      <c r="AW1153" s="67" t="str">
        <f t="shared" si="21"/>
        <v/>
      </c>
      <c r="AX1153" s="51"/>
      <c r="AY1153" s="51" t="str">
        <f t="shared" si="22"/>
        <v/>
      </c>
      <c r="AZ1153" s="68" t="str">
        <f t="shared" si="23"/>
        <v/>
      </c>
      <c r="BA1153" s="68" t="str">
        <f t="shared" si="24"/>
        <v/>
      </c>
      <c r="BB1153" s="68" t="str">
        <f t="shared" si="25"/>
        <v/>
      </c>
      <c r="BC1153" s="68" t="str">
        <f t="shared" si="26"/>
        <v/>
      </c>
      <c r="BD1153" s="68" t="str">
        <f t="shared" si="27"/>
        <v/>
      </c>
      <c r="BE1153" s="68" t="str">
        <f t="shared" si="28"/>
        <v/>
      </c>
      <c r="BF1153" s="51"/>
      <c r="BG1153" s="69" t="str">
        <f t="shared" si="29"/>
        <v/>
      </c>
      <c r="BH1153" s="67" t="str">
        <f t="shared" si="30"/>
        <v/>
      </c>
      <c r="BI1153" s="67" t="str">
        <f t="shared" si="31"/>
        <v/>
      </c>
      <c r="BJ1153" s="67" t="str">
        <f t="shared" si="32"/>
        <v/>
      </c>
      <c r="BK1153" s="67" t="str">
        <f t="shared" si="33"/>
        <v/>
      </c>
      <c r="BL1153" s="67" t="str">
        <f t="shared" si="34"/>
        <v/>
      </c>
      <c r="BM1153" s="65" t="str">
        <f t="shared" si="35"/>
        <v/>
      </c>
      <c r="BN1153" s="51"/>
      <c r="BO1153" s="51" t="str">
        <f t="shared" ref="BO1153:BO1155" si="8136">IF(A1153 =2014,F1153,"")</f>
        <v/>
      </c>
      <c r="BP1153" s="71">
        <f t="shared" ref="BP1153:BP1155" si="8137">IF(A1153 =2015,F1153,"")</f>
        <v>15799</v>
      </c>
      <c r="BQ1153" s="51" t="str">
        <f t="shared" ref="BQ1153:BQ1155" si="8138">IF(A1153 =2016,F1153,"")</f>
        <v/>
      </c>
      <c r="BR1153" s="51" t="str">
        <f t="shared" ref="BR1153:BR1155" si="8139">IF(A1153 =2017,F1153,"")</f>
        <v/>
      </c>
      <c r="BS1153" s="69" t="str">
        <f t="shared" si="2920"/>
        <v/>
      </c>
      <c r="BT1153" s="51"/>
      <c r="BU1153" s="68" t="str">
        <f t="shared" ref="BU1153:BU1155" si="8140">IF(A1153 =2014,I1153,"")</f>
        <v/>
      </c>
      <c r="BV1153" s="65">
        <f t="shared" ref="BV1153:BV1155" si="8141">IF(A1153 =2015,I1153,"")</f>
        <v>135163</v>
      </c>
      <c r="BW1153" s="68" t="str">
        <f t="shared" ref="BW1153:BW1155" si="8142">IF(A1153 =2016,I1153,"")</f>
        <v/>
      </c>
      <c r="BX1153" s="68" t="str">
        <f t="shared" ref="BX1153:BX1155" si="8143">IF(A1153 =2017,I1153,"")</f>
        <v/>
      </c>
      <c r="BY1153" s="67" t="str">
        <f t="shared" si="44"/>
        <v/>
      </c>
      <c r="BZ1153" s="68"/>
      <c r="CA1153" s="65" t="str">
        <f t="shared" si="45"/>
        <v/>
      </c>
      <c r="CB1153" s="67">
        <f t="shared" si="46"/>
        <v>0</v>
      </c>
      <c r="CC1153" s="67" t="str">
        <f t="shared" si="47"/>
        <v/>
      </c>
      <c r="CD1153" s="67" t="str">
        <f t="shared" si="48"/>
        <v/>
      </c>
      <c r="CE1153" s="67" t="str">
        <f t="shared" si="49"/>
        <v/>
      </c>
      <c r="CF1153" s="68"/>
      <c r="CG1153" s="68" t="str">
        <f t="shared" ref="CG1153:CG1155" si="8144">IF(A1153 =2014,Q1153+R1153+S1153+T1153+U1153,"")</f>
        <v/>
      </c>
      <c r="CH1153" s="65">
        <f t="shared" ref="CH1153:CH1155" si="8145">IF(A1153 =2015,Q1153+R1153+S1153+T1153+U1153,"")</f>
        <v>152662</v>
      </c>
      <c r="CI1153" s="68" t="str">
        <f t="shared" ref="CI1153:CI1155" si="8146">IF(A1153 =2016,Q1153+R1153+S1153+T1153+U1153,"")</f>
        <v/>
      </c>
      <c r="CJ1153" s="68" t="str">
        <f t="shared" ref="CJ1153:CJ1155" si="8147">IF(A1153 =2017,Q1153+R1153+S1153+T1153+U1153,"")</f>
        <v/>
      </c>
      <c r="CK1153" s="67" t="str">
        <f t="shared" si="54"/>
        <v/>
      </c>
      <c r="CL1153" s="68"/>
      <c r="CM1153" s="68" t="str">
        <f t="shared" ref="CM1153:CM1155" si="8148">IF(A1153 =2014,Q1153,"")</f>
        <v/>
      </c>
      <c r="CN1153" s="65">
        <f t="shared" ref="CN1153:CN1155" si="8149">IF(A1153 =2015,Q1153,"")</f>
        <v>70948</v>
      </c>
      <c r="CO1153" s="68" t="str">
        <f t="shared" ref="CO1153:CO1155" si="8150">IF(A1153 =2016,Q1153,"")</f>
        <v/>
      </c>
      <c r="CP1153" s="68" t="str">
        <f t="shared" ref="CP1153:CP1155" si="8151">IF(A1153 =2017,Q1153,"")</f>
        <v/>
      </c>
      <c r="CQ1153" s="67" t="str">
        <f t="shared" si="59"/>
        <v/>
      </c>
      <c r="CR1153" s="68"/>
      <c r="CS1153" s="68" t="str">
        <f t="shared" ref="CS1153:CS1155" si="8152">IF(A1153 =2014,R1153,"")</f>
        <v/>
      </c>
      <c r="CT1153" s="65">
        <f t="shared" ref="CT1153:CT1155" si="8153">IF(A1153 =2015,R1153,"")</f>
        <v>13703</v>
      </c>
      <c r="CU1153" s="68" t="str">
        <f t="shared" ref="CU1153:CU1155" si="8154">IF(A1153 =2016,R1153,"")</f>
        <v/>
      </c>
      <c r="CV1153" s="68" t="str">
        <f t="shared" ref="CV1153:CV1155" si="8155">IF(A1153 =2017,R1153,"")</f>
        <v/>
      </c>
      <c r="CW1153" s="67" t="str">
        <f t="shared" si="64"/>
        <v/>
      </c>
      <c r="CX1153" s="68"/>
      <c r="CY1153" s="68" t="str">
        <f t="shared" ref="CY1153:CY1155" si="8156">IF(A1153 =2014,S1153,"")</f>
        <v/>
      </c>
      <c r="CZ1153" s="65">
        <f t="shared" ref="CZ1153:CZ1155" si="8157">IF(A1153 =2015,S1153,"")</f>
        <v>18516</v>
      </c>
      <c r="DA1153" s="68" t="str">
        <f t="shared" ref="DA1153:DA1155" si="8158">IF(A1153 =2016,S1153,"")</f>
        <v/>
      </c>
      <c r="DB1153" s="68" t="str">
        <f t="shared" ref="DB1153:DB1155" si="8159">IF(A1153 =2017,S1153,"")</f>
        <v/>
      </c>
      <c r="DC1153" s="67" t="str">
        <f t="shared" si="69"/>
        <v/>
      </c>
      <c r="DD1153" s="68"/>
      <c r="DE1153" s="68" t="str">
        <f t="shared" ref="DE1153:DE1155" si="8160">IF(A1153 =2014,T1153,"")</f>
        <v/>
      </c>
      <c r="DF1153" s="65">
        <f t="shared" ref="DF1153:DF1155" si="8161">IF(A1153 =2015,T1153,"")</f>
        <v>49495</v>
      </c>
      <c r="DG1153" s="51" t="str">
        <f t="shared" ref="DG1153:DG1155" si="8162">IF(A1153 =2016,T1153,"")</f>
        <v/>
      </c>
      <c r="DH1153" s="51" t="str">
        <f t="shared" ref="DH1153:DH1155" si="8163">IF(A1153 =2017,T1153,"")</f>
        <v/>
      </c>
      <c r="DI1153" s="69" t="str">
        <f t="shared" si="74"/>
        <v/>
      </c>
      <c r="DJ1153" s="51"/>
      <c r="DK1153" s="51" t="str">
        <f t="shared" ref="DK1153:DK1155" si="8164">IF(A1153 =2014,U1153,"")</f>
        <v/>
      </c>
      <c r="DL1153" s="65">
        <f t="shared" ref="DL1153:DL1155" si="8165">IF(A1153 =2015,U1153,"")</f>
        <v>0</v>
      </c>
      <c r="DM1153" s="51" t="str">
        <f t="shared" ref="DM1153:DM1155" si="8166">IF(A1153 =2016,U1153,"")</f>
        <v/>
      </c>
      <c r="DN1153" s="51" t="str">
        <f t="shared" ref="DN1153:DN1155" si="8167">IF(A1153 =2017,U1153,"")</f>
        <v/>
      </c>
      <c r="DO1153" s="69" t="str">
        <f t="shared" si="79"/>
        <v/>
      </c>
      <c r="DP1153" s="51"/>
      <c r="DQ1153" s="51"/>
      <c r="DR1153" s="51"/>
      <c r="DS1153" s="51"/>
      <c r="DT1153" s="51"/>
      <c r="DU1153" s="181"/>
    </row>
    <row r="1154" spans="1:125" ht="15" x14ac:dyDescent="0.25">
      <c r="A1154" s="50">
        <v>2016</v>
      </c>
      <c r="B1154" s="51" t="s">
        <v>1057</v>
      </c>
      <c r="C1154" s="50" t="s">
        <v>1058</v>
      </c>
      <c r="D1154" s="53" t="s">
        <v>166</v>
      </c>
      <c r="E1154" s="50" t="s">
        <v>364</v>
      </c>
      <c r="F1154" s="220">
        <v>13485</v>
      </c>
      <c r="G1154" s="220" t="s">
        <v>364</v>
      </c>
      <c r="H1154" s="220">
        <v>22663</v>
      </c>
      <c r="I1154" s="61">
        <v>150851</v>
      </c>
      <c r="J1154" s="50"/>
      <c r="K1154" s="50" t="s">
        <v>2032</v>
      </c>
      <c r="L1154" s="58" t="s">
        <v>2032</v>
      </c>
      <c r="M1154" s="58" t="s">
        <v>2032</v>
      </c>
      <c r="N1154" s="58" t="s">
        <v>2032</v>
      </c>
      <c r="O1154" s="58" t="s">
        <v>2032</v>
      </c>
      <c r="P1154" s="59"/>
      <c r="Q1154" s="60">
        <v>94189</v>
      </c>
      <c r="R1154" s="60">
        <v>0</v>
      </c>
      <c r="S1154" s="60">
        <v>15156</v>
      </c>
      <c r="T1154" s="60">
        <v>41506</v>
      </c>
      <c r="U1154" s="60">
        <v>0</v>
      </c>
      <c r="V1154" s="79"/>
      <c r="W1154" s="90">
        <f t="shared" si="8129"/>
        <v>150851</v>
      </c>
      <c r="X1154" s="101">
        <v>151595</v>
      </c>
      <c r="Y1154" s="50" t="s">
        <v>167</v>
      </c>
      <c r="Z1154" s="50" t="s">
        <v>166</v>
      </c>
      <c r="AA1154" s="51" t="str">
        <f t="shared" si="8130"/>
        <v/>
      </c>
      <c r="AB1154" s="68" t="str">
        <f t="shared" si="8131"/>
        <v/>
      </c>
      <c r="AC1154" s="68" t="str">
        <f t="shared" si="8132"/>
        <v/>
      </c>
      <c r="AD1154" s="68" t="str">
        <f t="shared" si="8133"/>
        <v/>
      </c>
      <c r="AE1154" s="68" t="str">
        <f t="shared" si="8134"/>
        <v/>
      </c>
      <c r="AF1154" s="68" t="str">
        <f t="shared" si="8135"/>
        <v/>
      </c>
      <c r="AG1154" s="67" t="str">
        <f t="shared" si="7"/>
        <v/>
      </c>
      <c r="AH1154" s="51"/>
      <c r="AI1154" s="51" t="str">
        <f t="shared" si="8"/>
        <v/>
      </c>
      <c r="AJ1154" s="68" t="str">
        <f t="shared" si="9"/>
        <v/>
      </c>
      <c r="AK1154" s="68" t="str">
        <f t="shared" si="10"/>
        <v/>
      </c>
      <c r="AL1154" s="68" t="str">
        <f t="shared" si="11"/>
        <v/>
      </c>
      <c r="AM1154" s="68" t="str">
        <f t="shared" si="12"/>
        <v/>
      </c>
      <c r="AN1154" s="68" t="str">
        <f t="shared" si="13"/>
        <v/>
      </c>
      <c r="AO1154" s="67" t="str">
        <f t="shared" si="14"/>
        <v/>
      </c>
      <c r="AP1154" s="51"/>
      <c r="AQ1154" s="51" t="str">
        <f t="shared" si="15"/>
        <v/>
      </c>
      <c r="AR1154" s="68" t="str">
        <f t="shared" si="16"/>
        <v/>
      </c>
      <c r="AS1154" s="68" t="str">
        <f t="shared" si="17"/>
        <v/>
      </c>
      <c r="AT1154" s="68" t="str">
        <f t="shared" si="18"/>
        <v/>
      </c>
      <c r="AU1154" s="68" t="str">
        <f t="shared" si="19"/>
        <v/>
      </c>
      <c r="AV1154" s="68" t="str">
        <f t="shared" si="20"/>
        <v/>
      </c>
      <c r="AW1154" s="67" t="str">
        <f t="shared" si="21"/>
        <v/>
      </c>
      <c r="AX1154" s="51"/>
      <c r="AY1154" s="51" t="str">
        <f t="shared" si="22"/>
        <v/>
      </c>
      <c r="AZ1154" s="68" t="str">
        <f t="shared" si="23"/>
        <v/>
      </c>
      <c r="BA1154" s="68" t="str">
        <f t="shared" si="24"/>
        <v/>
      </c>
      <c r="BB1154" s="68" t="str">
        <f t="shared" si="25"/>
        <v/>
      </c>
      <c r="BC1154" s="68" t="str">
        <f t="shared" si="26"/>
        <v/>
      </c>
      <c r="BD1154" s="68" t="str">
        <f t="shared" si="27"/>
        <v/>
      </c>
      <c r="BE1154" s="68" t="str">
        <f t="shared" si="28"/>
        <v/>
      </c>
      <c r="BF1154" s="51"/>
      <c r="BG1154" s="69" t="str">
        <f t="shared" si="29"/>
        <v/>
      </c>
      <c r="BH1154" s="67" t="str">
        <f t="shared" si="30"/>
        <v/>
      </c>
      <c r="BI1154" s="67" t="str">
        <f t="shared" si="31"/>
        <v/>
      </c>
      <c r="BJ1154" s="67" t="str">
        <f t="shared" si="32"/>
        <v/>
      </c>
      <c r="BK1154" s="67" t="str">
        <f t="shared" si="33"/>
        <v/>
      </c>
      <c r="BL1154" s="67" t="str">
        <f t="shared" si="34"/>
        <v/>
      </c>
      <c r="BM1154" s="65" t="str">
        <f t="shared" si="35"/>
        <v/>
      </c>
      <c r="BN1154" s="51"/>
      <c r="BO1154" s="51" t="str">
        <f t="shared" si="8136"/>
        <v/>
      </c>
      <c r="BP1154" s="51" t="str">
        <f t="shared" si="8137"/>
        <v/>
      </c>
      <c r="BQ1154" s="71">
        <f t="shared" si="8138"/>
        <v>13485</v>
      </c>
      <c r="BR1154" s="51" t="str">
        <f t="shared" si="8139"/>
        <v/>
      </c>
      <c r="BS1154" s="69" t="str">
        <f t="shared" si="2920"/>
        <v/>
      </c>
      <c r="BT1154" s="51"/>
      <c r="BU1154" s="68" t="str">
        <f t="shared" si="8140"/>
        <v/>
      </c>
      <c r="BV1154" s="68" t="str">
        <f t="shared" si="8141"/>
        <v/>
      </c>
      <c r="BW1154" s="65">
        <f t="shared" si="8142"/>
        <v>150851</v>
      </c>
      <c r="BX1154" s="68" t="str">
        <f t="shared" si="8143"/>
        <v/>
      </c>
      <c r="BY1154" s="67" t="str">
        <f t="shared" si="44"/>
        <v/>
      </c>
      <c r="BZ1154" s="68"/>
      <c r="CA1154" s="65" t="str">
        <f t="shared" si="45"/>
        <v/>
      </c>
      <c r="CB1154" s="67" t="str">
        <f t="shared" si="46"/>
        <v/>
      </c>
      <c r="CC1154" s="67">
        <f t="shared" si="47"/>
        <v>151595</v>
      </c>
      <c r="CD1154" s="67" t="str">
        <f t="shared" si="48"/>
        <v/>
      </c>
      <c r="CE1154" s="67" t="str">
        <f t="shared" si="49"/>
        <v/>
      </c>
      <c r="CF1154" s="68"/>
      <c r="CG1154" s="68" t="str">
        <f t="shared" si="8144"/>
        <v/>
      </c>
      <c r="CH1154" s="68" t="str">
        <f t="shared" si="8145"/>
        <v/>
      </c>
      <c r="CI1154" s="65">
        <f t="shared" si="8146"/>
        <v>150851</v>
      </c>
      <c r="CJ1154" s="68" t="str">
        <f t="shared" si="8147"/>
        <v/>
      </c>
      <c r="CK1154" s="67" t="str">
        <f t="shared" si="54"/>
        <v/>
      </c>
      <c r="CL1154" s="68"/>
      <c r="CM1154" s="68" t="str">
        <f t="shared" si="8148"/>
        <v/>
      </c>
      <c r="CN1154" s="68" t="str">
        <f t="shared" si="8149"/>
        <v/>
      </c>
      <c r="CO1154" s="65">
        <f t="shared" si="8150"/>
        <v>94189</v>
      </c>
      <c r="CP1154" s="68" t="str">
        <f t="shared" si="8151"/>
        <v/>
      </c>
      <c r="CQ1154" s="67" t="str">
        <f t="shared" si="59"/>
        <v/>
      </c>
      <c r="CR1154" s="68"/>
      <c r="CS1154" s="68" t="str">
        <f t="shared" si="8152"/>
        <v/>
      </c>
      <c r="CT1154" s="68" t="str">
        <f t="shared" si="8153"/>
        <v/>
      </c>
      <c r="CU1154" s="65">
        <f t="shared" si="8154"/>
        <v>0</v>
      </c>
      <c r="CV1154" s="68" t="str">
        <f t="shared" si="8155"/>
        <v/>
      </c>
      <c r="CW1154" s="67" t="str">
        <f t="shared" si="64"/>
        <v/>
      </c>
      <c r="CX1154" s="68"/>
      <c r="CY1154" s="68" t="str">
        <f t="shared" si="8156"/>
        <v/>
      </c>
      <c r="CZ1154" s="68" t="str">
        <f t="shared" si="8157"/>
        <v/>
      </c>
      <c r="DA1154" s="65">
        <f t="shared" si="8158"/>
        <v>15156</v>
      </c>
      <c r="DB1154" s="68" t="str">
        <f t="shared" si="8159"/>
        <v/>
      </c>
      <c r="DC1154" s="67" t="str">
        <f t="shared" si="69"/>
        <v/>
      </c>
      <c r="DD1154" s="68"/>
      <c r="DE1154" s="68" t="str">
        <f t="shared" si="8160"/>
        <v/>
      </c>
      <c r="DF1154" s="51" t="str">
        <f t="shared" si="8161"/>
        <v/>
      </c>
      <c r="DG1154" s="65">
        <f t="shared" si="8162"/>
        <v>41506</v>
      </c>
      <c r="DH1154" s="51" t="str">
        <f t="shared" si="8163"/>
        <v/>
      </c>
      <c r="DI1154" s="69" t="str">
        <f t="shared" si="74"/>
        <v/>
      </c>
      <c r="DJ1154" s="51"/>
      <c r="DK1154" s="51" t="str">
        <f t="shared" si="8164"/>
        <v/>
      </c>
      <c r="DL1154" s="51" t="str">
        <f t="shared" si="8165"/>
        <v/>
      </c>
      <c r="DM1154" s="65">
        <f t="shared" si="8166"/>
        <v>0</v>
      </c>
      <c r="DN1154" s="51" t="str">
        <f t="shared" si="8167"/>
        <v/>
      </c>
      <c r="DO1154" s="69" t="str">
        <f t="shared" si="79"/>
        <v/>
      </c>
      <c r="DP1154" s="51"/>
      <c r="DQ1154" s="51"/>
      <c r="DR1154" s="51"/>
      <c r="DS1154" s="51"/>
      <c r="DT1154" s="51"/>
      <c r="DU1154" s="181"/>
    </row>
    <row r="1155" spans="1:125" ht="15" x14ac:dyDescent="0.25">
      <c r="A1155" s="50">
        <v>2017</v>
      </c>
      <c r="B1155" s="51" t="s">
        <v>1057</v>
      </c>
      <c r="C1155" s="50" t="s">
        <v>1058</v>
      </c>
      <c r="D1155" s="53" t="s">
        <v>166</v>
      </c>
      <c r="E1155" s="50" t="s">
        <v>364</v>
      </c>
      <c r="F1155" s="220">
        <v>12950</v>
      </c>
      <c r="G1155" s="220" t="s">
        <v>364</v>
      </c>
      <c r="H1155" s="220">
        <v>22453</v>
      </c>
      <c r="I1155" s="61">
        <v>150726</v>
      </c>
      <c r="J1155" s="50"/>
      <c r="K1155" s="50" t="s">
        <v>2032</v>
      </c>
      <c r="L1155" s="58" t="s">
        <v>2032</v>
      </c>
      <c r="M1155" s="58" t="s">
        <v>2032</v>
      </c>
      <c r="N1155" s="58" t="s">
        <v>2032</v>
      </c>
      <c r="O1155" s="58" t="s">
        <v>2032</v>
      </c>
      <c r="P1155" s="59"/>
      <c r="Q1155" s="60">
        <v>91494</v>
      </c>
      <c r="R1155" s="60">
        <v>0</v>
      </c>
      <c r="S1155" s="60">
        <v>15831</v>
      </c>
      <c r="T1155" s="60">
        <v>43401</v>
      </c>
      <c r="U1155" s="60">
        <v>0</v>
      </c>
      <c r="V1155" s="79"/>
      <c r="W1155" s="90">
        <f t="shared" si="8129"/>
        <v>150726</v>
      </c>
      <c r="X1155" s="101">
        <v>0</v>
      </c>
      <c r="Y1155" s="50" t="s">
        <v>167</v>
      </c>
      <c r="Z1155" s="50" t="s">
        <v>166</v>
      </c>
      <c r="AA1155" s="51" t="str">
        <f t="shared" si="8130"/>
        <v/>
      </c>
      <c r="AB1155" s="68" t="str">
        <f t="shared" si="8131"/>
        <v/>
      </c>
      <c r="AC1155" s="68" t="str">
        <f t="shared" si="8132"/>
        <v/>
      </c>
      <c r="AD1155" s="68" t="str">
        <f t="shared" si="8133"/>
        <v/>
      </c>
      <c r="AE1155" s="68" t="str">
        <f t="shared" si="8134"/>
        <v/>
      </c>
      <c r="AF1155" s="68" t="str">
        <f t="shared" si="8135"/>
        <v/>
      </c>
      <c r="AG1155" s="67" t="str">
        <f t="shared" si="7"/>
        <v/>
      </c>
      <c r="AH1155" s="51"/>
      <c r="AI1155" s="51" t="str">
        <f t="shared" si="8"/>
        <v/>
      </c>
      <c r="AJ1155" s="68" t="str">
        <f t="shared" si="9"/>
        <v/>
      </c>
      <c r="AK1155" s="68" t="str">
        <f t="shared" si="10"/>
        <v/>
      </c>
      <c r="AL1155" s="68" t="str">
        <f t="shared" si="11"/>
        <v/>
      </c>
      <c r="AM1155" s="68" t="str">
        <f t="shared" si="12"/>
        <v/>
      </c>
      <c r="AN1155" s="68" t="str">
        <f t="shared" si="13"/>
        <v/>
      </c>
      <c r="AO1155" s="67" t="str">
        <f t="shared" si="14"/>
        <v/>
      </c>
      <c r="AP1155" s="51"/>
      <c r="AQ1155" s="51" t="str">
        <f t="shared" si="15"/>
        <v/>
      </c>
      <c r="AR1155" s="68" t="str">
        <f t="shared" si="16"/>
        <v/>
      </c>
      <c r="AS1155" s="68" t="str">
        <f t="shared" si="17"/>
        <v/>
      </c>
      <c r="AT1155" s="68" t="str">
        <f t="shared" si="18"/>
        <v/>
      </c>
      <c r="AU1155" s="68" t="str">
        <f t="shared" si="19"/>
        <v/>
      </c>
      <c r="AV1155" s="68" t="str">
        <f t="shared" si="20"/>
        <v/>
      </c>
      <c r="AW1155" s="67" t="str">
        <f t="shared" si="21"/>
        <v/>
      </c>
      <c r="AX1155" s="51"/>
      <c r="AY1155" s="51" t="str">
        <f t="shared" si="22"/>
        <v/>
      </c>
      <c r="AZ1155" s="68" t="str">
        <f t="shared" si="23"/>
        <v/>
      </c>
      <c r="BA1155" s="68" t="str">
        <f t="shared" si="24"/>
        <v/>
      </c>
      <c r="BB1155" s="68" t="str">
        <f t="shared" si="25"/>
        <v/>
      </c>
      <c r="BC1155" s="68" t="str">
        <f t="shared" si="26"/>
        <v/>
      </c>
      <c r="BD1155" s="68" t="str">
        <f t="shared" si="27"/>
        <v/>
      </c>
      <c r="BE1155" s="68" t="str">
        <f t="shared" si="28"/>
        <v/>
      </c>
      <c r="BF1155" s="51"/>
      <c r="BG1155" s="69" t="str">
        <f t="shared" si="29"/>
        <v/>
      </c>
      <c r="BH1155" s="67" t="str">
        <f t="shared" si="30"/>
        <v/>
      </c>
      <c r="BI1155" s="67" t="str">
        <f t="shared" si="31"/>
        <v/>
      </c>
      <c r="BJ1155" s="67" t="str">
        <f t="shared" si="32"/>
        <v/>
      </c>
      <c r="BK1155" s="67" t="str">
        <f t="shared" si="33"/>
        <v/>
      </c>
      <c r="BL1155" s="67" t="str">
        <f t="shared" si="34"/>
        <v/>
      </c>
      <c r="BM1155" s="65" t="str">
        <f t="shared" si="35"/>
        <v/>
      </c>
      <c r="BN1155" s="51"/>
      <c r="BO1155" s="51" t="str">
        <f t="shared" si="8136"/>
        <v/>
      </c>
      <c r="BP1155" s="51" t="str">
        <f t="shared" si="8137"/>
        <v/>
      </c>
      <c r="BQ1155" s="51" t="str">
        <f t="shared" si="8138"/>
        <v/>
      </c>
      <c r="BR1155" s="71">
        <f t="shared" si="8139"/>
        <v>12950</v>
      </c>
      <c r="BS1155" s="69" t="str">
        <f t="shared" si="2920"/>
        <v/>
      </c>
      <c r="BT1155" s="51"/>
      <c r="BU1155" s="68" t="str">
        <f t="shared" si="8140"/>
        <v/>
      </c>
      <c r="BV1155" s="68" t="str">
        <f t="shared" si="8141"/>
        <v/>
      </c>
      <c r="BW1155" s="68" t="str">
        <f t="shared" si="8142"/>
        <v/>
      </c>
      <c r="BX1155" s="65">
        <f t="shared" si="8143"/>
        <v>150726</v>
      </c>
      <c r="BY1155" s="67" t="str">
        <f t="shared" si="44"/>
        <v/>
      </c>
      <c r="BZ1155" s="68"/>
      <c r="CA1155" s="65" t="str">
        <f t="shared" si="45"/>
        <v/>
      </c>
      <c r="CB1155" s="67" t="str">
        <f t="shared" si="46"/>
        <v/>
      </c>
      <c r="CC1155" s="67" t="str">
        <f t="shared" si="47"/>
        <v/>
      </c>
      <c r="CD1155" s="67">
        <f t="shared" si="48"/>
        <v>0</v>
      </c>
      <c r="CE1155" s="67" t="str">
        <f t="shared" si="49"/>
        <v/>
      </c>
      <c r="CF1155" s="68"/>
      <c r="CG1155" s="68" t="str">
        <f t="shared" si="8144"/>
        <v/>
      </c>
      <c r="CH1155" s="68" t="str">
        <f t="shared" si="8145"/>
        <v/>
      </c>
      <c r="CI1155" s="68" t="str">
        <f t="shared" si="8146"/>
        <v/>
      </c>
      <c r="CJ1155" s="65">
        <f t="shared" si="8147"/>
        <v>150726</v>
      </c>
      <c r="CK1155" s="67" t="str">
        <f t="shared" si="54"/>
        <v/>
      </c>
      <c r="CL1155" s="68"/>
      <c r="CM1155" s="68" t="str">
        <f t="shared" si="8148"/>
        <v/>
      </c>
      <c r="CN1155" s="68" t="str">
        <f t="shared" si="8149"/>
        <v/>
      </c>
      <c r="CO1155" s="68" t="str">
        <f t="shared" si="8150"/>
        <v/>
      </c>
      <c r="CP1155" s="65">
        <f t="shared" si="8151"/>
        <v>91494</v>
      </c>
      <c r="CQ1155" s="67" t="str">
        <f t="shared" si="59"/>
        <v/>
      </c>
      <c r="CR1155" s="68"/>
      <c r="CS1155" s="68" t="str">
        <f t="shared" si="8152"/>
        <v/>
      </c>
      <c r="CT1155" s="68" t="str">
        <f t="shared" si="8153"/>
        <v/>
      </c>
      <c r="CU1155" s="68" t="str">
        <f t="shared" si="8154"/>
        <v/>
      </c>
      <c r="CV1155" s="65">
        <f t="shared" si="8155"/>
        <v>0</v>
      </c>
      <c r="CW1155" s="67" t="str">
        <f t="shared" si="64"/>
        <v/>
      </c>
      <c r="CX1155" s="68"/>
      <c r="CY1155" s="68" t="str">
        <f t="shared" si="8156"/>
        <v/>
      </c>
      <c r="CZ1155" s="68" t="str">
        <f t="shared" si="8157"/>
        <v/>
      </c>
      <c r="DA1155" s="68" t="str">
        <f t="shared" si="8158"/>
        <v/>
      </c>
      <c r="DB1155" s="65">
        <f t="shared" si="8159"/>
        <v>15831</v>
      </c>
      <c r="DC1155" s="67" t="str">
        <f t="shared" si="69"/>
        <v/>
      </c>
      <c r="DD1155" s="68"/>
      <c r="DE1155" s="68" t="str">
        <f t="shared" si="8160"/>
        <v/>
      </c>
      <c r="DF1155" s="51" t="str">
        <f t="shared" si="8161"/>
        <v/>
      </c>
      <c r="DG1155" s="51" t="str">
        <f t="shared" si="8162"/>
        <v/>
      </c>
      <c r="DH1155" s="65">
        <f t="shared" si="8163"/>
        <v>43401</v>
      </c>
      <c r="DI1155" s="69" t="str">
        <f t="shared" si="74"/>
        <v/>
      </c>
      <c r="DJ1155" s="51"/>
      <c r="DK1155" s="51" t="str">
        <f t="shared" si="8164"/>
        <v/>
      </c>
      <c r="DL1155" s="51" t="str">
        <f t="shared" si="8165"/>
        <v/>
      </c>
      <c r="DM1155" s="51" t="str">
        <f t="shared" si="8166"/>
        <v/>
      </c>
      <c r="DN1155" s="65">
        <f t="shared" si="8167"/>
        <v>0</v>
      </c>
      <c r="DO1155" s="69" t="str">
        <f t="shared" si="79"/>
        <v/>
      </c>
      <c r="DP1155" s="51"/>
      <c r="DQ1155" s="51"/>
      <c r="DR1155" s="51"/>
      <c r="DS1155" s="51"/>
      <c r="DT1155" s="51"/>
      <c r="DU1155" s="181"/>
    </row>
    <row r="1156" spans="1:125" ht="15" x14ac:dyDescent="0.25">
      <c r="A1156" s="56">
        <v>2018</v>
      </c>
      <c r="B1156" s="51" t="s">
        <v>1057</v>
      </c>
      <c r="C1156" s="50" t="s">
        <v>1058</v>
      </c>
      <c r="D1156" s="170" t="s">
        <v>166</v>
      </c>
      <c r="E1156" s="50" t="s">
        <v>364</v>
      </c>
      <c r="F1156" s="89">
        <v>11880</v>
      </c>
      <c r="G1156" s="89">
        <v>0</v>
      </c>
      <c r="H1156" s="89">
        <v>24655</v>
      </c>
      <c r="I1156" s="90">
        <v>164641</v>
      </c>
      <c r="J1156" s="50"/>
      <c r="K1156" s="50" t="s">
        <v>2032</v>
      </c>
      <c r="L1156" s="58"/>
      <c r="M1156" s="58"/>
      <c r="N1156" s="58"/>
      <c r="O1156" s="58"/>
      <c r="P1156" s="91"/>
      <c r="Q1156" s="92">
        <v>104020</v>
      </c>
      <c r="R1156" s="92">
        <v>0</v>
      </c>
      <c r="S1156" s="92">
        <v>15037</v>
      </c>
      <c r="T1156" s="92">
        <v>45584</v>
      </c>
      <c r="U1156" s="92">
        <v>0</v>
      </c>
      <c r="V1156" s="94"/>
      <c r="W1156" s="90">
        <f t="shared" si="8129"/>
        <v>164641</v>
      </c>
      <c r="X1156" s="90">
        <v>177855</v>
      </c>
      <c r="Y1156" s="56" t="s">
        <v>167</v>
      </c>
      <c r="Z1156" s="50"/>
      <c r="AA1156" s="51"/>
      <c r="AB1156" s="68"/>
      <c r="AC1156" s="68"/>
      <c r="AD1156" s="68"/>
      <c r="AE1156" s="68"/>
      <c r="AF1156" s="68"/>
      <c r="AG1156" s="67" t="str">
        <f t="shared" si="7"/>
        <v/>
      </c>
      <c r="AH1156" s="51"/>
      <c r="AI1156" s="51" t="str">
        <f t="shared" si="8"/>
        <v/>
      </c>
      <c r="AJ1156" s="68" t="str">
        <f t="shared" si="9"/>
        <v/>
      </c>
      <c r="AK1156" s="68" t="str">
        <f t="shared" si="10"/>
        <v/>
      </c>
      <c r="AL1156" s="68" t="str">
        <f t="shared" si="11"/>
        <v/>
      </c>
      <c r="AM1156" s="68" t="str">
        <f t="shared" si="12"/>
        <v/>
      </c>
      <c r="AN1156" s="68" t="str">
        <f t="shared" si="13"/>
        <v/>
      </c>
      <c r="AO1156" s="67" t="str">
        <f t="shared" si="14"/>
        <v/>
      </c>
      <c r="AP1156" s="51"/>
      <c r="AQ1156" s="51" t="str">
        <f t="shared" si="15"/>
        <v/>
      </c>
      <c r="AR1156" s="68" t="str">
        <f t="shared" si="16"/>
        <v/>
      </c>
      <c r="AS1156" s="68" t="str">
        <f t="shared" si="17"/>
        <v/>
      </c>
      <c r="AT1156" s="68" t="str">
        <f t="shared" si="18"/>
        <v/>
      </c>
      <c r="AU1156" s="68" t="str">
        <f t="shared" si="19"/>
        <v/>
      </c>
      <c r="AV1156" s="68" t="str">
        <f t="shared" si="20"/>
        <v/>
      </c>
      <c r="AW1156" s="67" t="str">
        <f t="shared" si="21"/>
        <v/>
      </c>
      <c r="AX1156" s="51"/>
      <c r="AY1156" s="51" t="str">
        <f t="shared" si="22"/>
        <v/>
      </c>
      <c r="AZ1156" s="68" t="str">
        <f t="shared" si="23"/>
        <v/>
      </c>
      <c r="BA1156" s="68" t="str">
        <f t="shared" si="24"/>
        <v/>
      </c>
      <c r="BB1156" s="68" t="str">
        <f t="shared" si="25"/>
        <v/>
      </c>
      <c r="BC1156" s="68" t="str">
        <f t="shared" si="26"/>
        <v/>
      </c>
      <c r="BD1156" s="68" t="str">
        <f t="shared" si="27"/>
        <v/>
      </c>
      <c r="BE1156" s="68" t="str">
        <f t="shared" si="28"/>
        <v/>
      </c>
      <c r="BF1156" s="51"/>
      <c r="BG1156" s="69" t="str">
        <f t="shared" si="29"/>
        <v/>
      </c>
      <c r="BH1156" s="67" t="str">
        <f t="shared" si="30"/>
        <v/>
      </c>
      <c r="BI1156" s="67" t="str">
        <f t="shared" si="31"/>
        <v/>
      </c>
      <c r="BJ1156" s="67" t="str">
        <f t="shared" si="32"/>
        <v/>
      </c>
      <c r="BK1156" s="67" t="str">
        <f t="shared" si="33"/>
        <v/>
      </c>
      <c r="BL1156" s="67" t="str">
        <f t="shared" si="34"/>
        <v/>
      </c>
      <c r="BM1156" s="65" t="str">
        <f t="shared" si="35"/>
        <v/>
      </c>
      <c r="BN1156" s="51"/>
      <c r="BO1156" s="51"/>
      <c r="BP1156" s="51"/>
      <c r="BQ1156" s="51"/>
      <c r="BR1156" s="51"/>
      <c r="BS1156" s="96">
        <f t="shared" si="2920"/>
        <v>11880</v>
      </c>
      <c r="BT1156" s="51"/>
      <c r="BU1156" s="68"/>
      <c r="BV1156" s="65"/>
      <c r="BW1156" s="68"/>
      <c r="BX1156" s="68"/>
      <c r="BY1156" s="67">
        <f t="shared" si="44"/>
        <v>164641</v>
      </c>
      <c r="BZ1156" s="68"/>
      <c r="CA1156" s="65" t="str">
        <f t="shared" si="45"/>
        <v/>
      </c>
      <c r="CB1156" s="67" t="str">
        <f t="shared" si="46"/>
        <v/>
      </c>
      <c r="CC1156" s="67" t="str">
        <f t="shared" si="47"/>
        <v/>
      </c>
      <c r="CD1156" s="67" t="str">
        <f t="shared" si="48"/>
        <v/>
      </c>
      <c r="CE1156" s="67">
        <f t="shared" si="49"/>
        <v>177855</v>
      </c>
      <c r="CF1156" s="68"/>
      <c r="CG1156" s="68"/>
      <c r="CH1156" s="65"/>
      <c r="CI1156" s="68"/>
      <c r="CJ1156" s="68"/>
      <c r="CK1156" s="67">
        <f t="shared" si="54"/>
        <v>164641</v>
      </c>
      <c r="CL1156" s="68"/>
      <c r="CM1156" s="68"/>
      <c r="CN1156" s="65"/>
      <c r="CO1156" s="68"/>
      <c r="CP1156" s="68"/>
      <c r="CQ1156" s="67">
        <f t="shared" si="59"/>
        <v>104020</v>
      </c>
      <c r="CR1156" s="68"/>
      <c r="CS1156" s="68"/>
      <c r="CT1156" s="65"/>
      <c r="CU1156" s="68"/>
      <c r="CV1156" s="68"/>
      <c r="CW1156" s="67">
        <f t="shared" si="64"/>
        <v>0</v>
      </c>
      <c r="CX1156" s="68"/>
      <c r="CY1156" s="68"/>
      <c r="CZ1156" s="65"/>
      <c r="DA1156" s="68"/>
      <c r="DB1156" s="68"/>
      <c r="DC1156" s="67">
        <f t="shared" si="69"/>
        <v>15037</v>
      </c>
      <c r="DD1156" s="68"/>
      <c r="DE1156" s="68"/>
      <c r="DF1156" s="70"/>
      <c r="DG1156" s="51"/>
      <c r="DH1156" s="51"/>
      <c r="DI1156" s="67">
        <f t="shared" si="74"/>
        <v>45584</v>
      </c>
      <c r="DJ1156" s="51"/>
      <c r="DK1156" s="51"/>
      <c r="DL1156" s="70"/>
      <c r="DM1156" s="51"/>
      <c r="DN1156" s="51"/>
      <c r="DO1156" s="67">
        <f t="shared" si="79"/>
        <v>104020</v>
      </c>
      <c r="DP1156" s="51"/>
      <c r="DQ1156" s="51"/>
      <c r="DR1156" s="51"/>
      <c r="DS1156" s="51"/>
      <c r="DT1156" s="51"/>
      <c r="DU1156" s="181"/>
    </row>
    <row r="1157" spans="1:125" ht="15" x14ac:dyDescent="0.25">
      <c r="A1157" s="50"/>
      <c r="B1157" s="51"/>
      <c r="C1157" s="50"/>
      <c r="D1157" s="53"/>
      <c r="E1157" s="50"/>
      <c r="F1157" s="220"/>
      <c r="G1157" s="220"/>
      <c r="H1157" s="220"/>
      <c r="I1157" s="61"/>
      <c r="J1157" s="50"/>
      <c r="K1157" s="50" t="s">
        <v>2032</v>
      </c>
      <c r="L1157" s="58"/>
      <c r="M1157" s="58"/>
      <c r="N1157" s="58"/>
      <c r="O1157" s="58"/>
      <c r="P1157" s="59"/>
      <c r="Q1157" s="60"/>
      <c r="R1157" s="60"/>
      <c r="S1157" s="60"/>
      <c r="T1157" s="60"/>
      <c r="U1157" s="60"/>
      <c r="V1157" s="79"/>
      <c r="W1157" s="90"/>
      <c r="X1157" s="101"/>
      <c r="Y1157" s="50"/>
      <c r="Z1157" s="50"/>
      <c r="AA1157" s="51"/>
      <c r="AB1157" s="68"/>
      <c r="AC1157" s="68"/>
      <c r="AD1157" s="68"/>
      <c r="AE1157" s="68"/>
      <c r="AF1157" s="68"/>
      <c r="AG1157" s="67" t="str">
        <f t="shared" si="7"/>
        <v/>
      </c>
      <c r="AH1157" s="51"/>
      <c r="AI1157" s="51" t="str">
        <f t="shared" si="8"/>
        <v/>
      </c>
      <c r="AJ1157" s="68" t="str">
        <f t="shared" si="9"/>
        <v/>
      </c>
      <c r="AK1157" s="68" t="str">
        <f t="shared" si="10"/>
        <v/>
      </c>
      <c r="AL1157" s="68" t="str">
        <f t="shared" si="11"/>
        <v/>
      </c>
      <c r="AM1157" s="68" t="str">
        <f t="shared" si="12"/>
        <v/>
      </c>
      <c r="AN1157" s="68" t="str">
        <f t="shared" si="13"/>
        <v/>
      </c>
      <c r="AO1157" s="67" t="str">
        <f t="shared" si="14"/>
        <v/>
      </c>
      <c r="AP1157" s="51"/>
      <c r="AQ1157" s="51" t="str">
        <f t="shared" si="15"/>
        <v/>
      </c>
      <c r="AR1157" s="68" t="str">
        <f t="shared" si="16"/>
        <v/>
      </c>
      <c r="AS1157" s="68" t="str">
        <f t="shared" si="17"/>
        <v/>
      </c>
      <c r="AT1157" s="68" t="str">
        <f t="shared" si="18"/>
        <v/>
      </c>
      <c r="AU1157" s="68" t="str">
        <f t="shared" si="19"/>
        <v/>
      </c>
      <c r="AV1157" s="68" t="str">
        <f t="shared" si="20"/>
        <v/>
      </c>
      <c r="AW1157" s="67" t="str">
        <f t="shared" si="21"/>
        <v/>
      </c>
      <c r="AX1157" s="51"/>
      <c r="AY1157" s="51" t="str">
        <f t="shared" si="22"/>
        <v/>
      </c>
      <c r="AZ1157" s="68" t="str">
        <f t="shared" si="23"/>
        <v/>
      </c>
      <c r="BA1157" s="68" t="str">
        <f t="shared" si="24"/>
        <v/>
      </c>
      <c r="BB1157" s="68" t="str">
        <f t="shared" si="25"/>
        <v/>
      </c>
      <c r="BC1157" s="68" t="str">
        <f t="shared" si="26"/>
        <v/>
      </c>
      <c r="BD1157" s="68" t="str">
        <f t="shared" si="27"/>
        <v/>
      </c>
      <c r="BE1157" s="68" t="str">
        <f t="shared" si="28"/>
        <v/>
      </c>
      <c r="BF1157" s="51"/>
      <c r="BG1157" s="69" t="str">
        <f t="shared" si="29"/>
        <v/>
      </c>
      <c r="BH1157" s="67" t="str">
        <f t="shared" si="30"/>
        <v/>
      </c>
      <c r="BI1157" s="67" t="str">
        <f t="shared" si="31"/>
        <v/>
      </c>
      <c r="BJ1157" s="67" t="str">
        <f t="shared" si="32"/>
        <v/>
      </c>
      <c r="BK1157" s="67" t="str">
        <f t="shared" si="33"/>
        <v/>
      </c>
      <c r="BL1157" s="67" t="str">
        <f t="shared" si="34"/>
        <v/>
      </c>
      <c r="BM1157" s="65" t="str">
        <f t="shared" si="35"/>
        <v/>
      </c>
      <c r="BN1157" s="51"/>
      <c r="BO1157" s="51"/>
      <c r="BP1157" s="51"/>
      <c r="BQ1157" s="51"/>
      <c r="BR1157" s="51"/>
      <c r="BS1157" s="69" t="str">
        <f t="shared" si="2920"/>
        <v/>
      </c>
      <c r="BT1157" s="51"/>
      <c r="BU1157" s="68"/>
      <c r="BV1157" s="65"/>
      <c r="BW1157" s="68"/>
      <c r="BX1157" s="68"/>
      <c r="BY1157" s="67" t="str">
        <f t="shared" si="44"/>
        <v/>
      </c>
      <c r="BZ1157" s="68"/>
      <c r="CA1157" s="65" t="str">
        <f t="shared" si="45"/>
        <v/>
      </c>
      <c r="CB1157" s="67" t="str">
        <f t="shared" si="46"/>
        <v/>
      </c>
      <c r="CC1157" s="67" t="str">
        <f t="shared" si="47"/>
        <v/>
      </c>
      <c r="CD1157" s="67" t="str">
        <f t="shared" si="48"/>
        <v/>
      </c>
      <c r="CE1157" s="67" t="str">
        <f t="shared" si="49"/>
        <v/>
      </c>
      <c r="CF1157" s="68"/>
      <c r="CG1157" s="68"/>
      <c r="CH1157" s="65"/>
      <c r="CI1157" s="68"/>
      <c r="CJ1157" s="68"/>
      <c r="CK1157" s="67" t="str">
        <f t="shared" si="54"/>
        <v/>
      </c>
      <c r="CL1157" s="68"/>
      <c r="CM1157" s="68"/>
      <c r="CN1157" s="65"/>
      <c r="CO1157" s="68"/>
      <c r="CP1157" s="68"/>
      <c r="CQ1157" s="67" t="str">
        <f t="shared" si="59"/>
        <v/>
      </c>
      <c r="CR1157" s="68"/>
      <c r="CS1157" s="68"/>
      <c r="CT1157" s="65"/>
      <c r="CU1157" s="68"/>
      <c r="CV1157" s="68"/>
      <c r="CW1157" s="67" t="str">
        <f t="shared" si="64"/>
        <v/>
      </c>
      <c r="CX1157" s="68"/>
      <c r="CY1157" s="68"/>
      <c r="CZ1157" s="65"/>
      <c r="DA1157" s="68"/>
      <c r="DB1157" s="68"/>
      <c r="DC1157" s="67" t="str">
        <f t="shared" si="69"/>
        <v/>
      </c>
      <c r="DD1157" s="68"/>
      <c r="DE1157" s="68"/>
      <c r="DF1157" s="70"/>
      <c r="DG1157" s="51"/>
      <c r="DH1157" s="51"/>
      <c r="DI1157" s="69" t="str">
        <f t="shared" si="74"/>
        <v/>
      </c>
      <c r="DJ1157" s="51"/>
      <c r="DK1157" s="51"/>
      <c r="DL1157" s="70"/>
      <c r="DM1157" s="51"/>
      <c r="DN1157" s="51"/>
      <c r="DO1157" s="69" t="str">
        <f t="shared" si="79"/>
        <v/>
      </c>
      <c r="DP1157" s="51"/>
      <c r="DQ1157" s="51"/>
      <c r="DR1157" s="51"/>
      <c r="DS1157" s="51"/>
      <c r="DT1157" s="51"/>
      <c r="DU1157" s="181"/>
    </row>
    <row r="1158" spans="1:125" ht="15" x14ac:dyDescent="0.25">
      <c r="A1158" s="50">
        <v>2015</v>
      </c>
      <c r="B1158" s="51" t="s">
        <v>907</v>
      </c>
      <c r="C1158" s="50" t="s">
        <v>908</v>
      </c>
      <c r="D1158" s="53" t="s">
        <v>166</v>
      </c>
      <c r="E1158" s="50" t="s">
        <v>364</v>
      </c>
      <c r="F1158" s="220" t="s">
        <v>364</v>
      </c>
      <c r="G1158" s="220" t="s">
        <v>364</v>
      </c>
      <c r="H1158" s="220" t="s">
        <v>364</v>
      </c>
      <c r="I1158" s="61">
        <v>257553</v>
      </c>
      <c r="J1158" s="50"/>
      <c r="K1158" s="50" t="s">
        <v>2032</v>
      </c>
      <c r="L1158" s="58" t="s">
        <v>2032</v>
      </c>
      <c r="M1158" s="58" t="s">
        <v>2032</v>
      </c>
      <c r="N1158" s="58" t="s">
        <v>2032</v>
      </c>
      <c r="O1158" s="58" t="s">
        <v>2032</v>
      </c>
      <c r="P1158" s="59"/>
      <c r="Q1158" s="60">
        <v>214163</v>
      </c>
      <c r="R1158" s="60">
        <v>0</v>
      </c>
      <c r="S1158" s="60">
        <v>0</v>
      </c>
      <c r="T1158" s="60">
        <v>43390</v>
      </c>
      <c r="U1158" s="60">
        <v>0</v>
      </c>
      <c r="V1158" s="79"/>
      <c r="W1158" s="90">
        <f t="shared" ref="W1158:W1161" si="8168">Q1158+R1158+S1158+T1158+U1158</f>
        <v>257553</v>
      </c>
      <c r="X1158" s="101">
        <v>0</v>
      </c>
      <c r="Y1158" s="50" t="s">
        <v>167</v>
      </c>
      <c r="Z1158" s="50" t="s">
        <v>166</v>
      </c>
      <c r="AA1158" s="51" t="str">
        <f t="shared" ref="AA1158:AA1160" si="8169">IF(A1158 =2014,IF(Y1158 ="",F1158,""),"")</f>
        <v/>
      </c>
      <c r="AB1158" s="68" t="str">
        <f t="shared" ref="AB1158:AB1160" si="8170">IF(A1158 =2014,IF(Y1158 ="",I1158,""),"")</f>
        <v/>
      </c>
      <c r="AC1158" s="68" t="str">
        <f t="shared" ref="AC1158:AC1160" si="8171">IF(A1158 =2014,IF(Y1158 ="",Q1158,""),"")</f>
        <v/>
      </c>
      <c r="AD1158" s="68" t="str">
        <f t="shared" ref="AD1158:AD1160" si="8172">IF(A1158 =2014,IF(Y1158 ="",R1158,""),"")</f>
        <v/>
      </c>
      <c r="AE1158" s="68" t="str">
        <f t="shared" ref="AE1158:AE1160" si="8173">IF(A1158 =2014,IF(Y1158 ="",S1158,""),"")</f>
        <v/>
      </c>
      <c r="AF1158" s="68" t="str">
        <f t="shared" ref="AF1158:AF1160" si="8174">IF(A1158 =2014,IF(Y1158 ="",T1158+U1158,""),"")</f>
        <v/>
      </c>
      <c r="AG1158" s="67" t="str">
        <f t="shared" si="7"/>
        <v/>
      </c>
      <c r="AH1158" s="51"/>
      <c r="AI1158" s="51" t="str">
        <f t="shared" si="8"/>
        <v/>
      </c>
      <c r="AJ1158" s="68" t="str">
        <f t="shared" si="9"/>
        <v/>
      </c>
      <c r="AK1158" s="68" t="str">
        <f t="shared" si="10"/>
        <v/>
      </c>
      <c r="AL1158" s="68" t="str">
        <f t="shared" si="11"/>
        <v/>
      </c>
      <c r="AM1158" s="68" t="str">
        <f t="shared" si="12"/>
        <v/>
      </c>
      <c r="AN1158" s="68" t="str">
        <f t="shared" si="13"/>
        <v/>
      </c>
      <c r="AO1158" s="67" t="str">
        <f t="shared" si="14"/>
        <v/>
      </c>
      <c r="AP1158" s="51"/>
      <c r="AQ1158" s="51" t="str">
        <f t="shared" si="15"/>
        <v/>
      </c>
      <c r="AR1158" s="68" t="str">
        <f t="shared" si="16"/>
        <v/>
      </c>
      <c r="AS1158" s="68" t="str">
        <f t="shared" si="17"/>
        <v/>
      </c>
      <c r="AT1158" s="68" t="str">
        <f t="shared" si="18"/>
        <v/>
      </c>
      <c r="AU1158" s="68" t="str">
        <f t="shared" si="19"/>
        <v/>
      </c>
      <c r="AV1158" s="68" t="str">
        <f t="shared" si="20"/>
        <v/>
      </c>
      <c r="AW1158" s="67" t="str">
        <f t="shared" si="21"/>
        <v/>
      </c>
      <c r="AX1158" s="51"/>
      <c r="AY1158" s="51" t="str">
        <f t="shared" si="22"/>
        <v/>
      </c>
      <c r="AZ1158" s="68" t="str">
        <f t="shared" si="23"/>
        <v/>
      </c>
      <c r="BA1158" s="68" t="str">
        <f t="shared" si="24"/>
        <v/>
      </c>
      <c r="BB1158" s="68" t="str">
        <f t="shared" si="25"/>
        <v/>
      </c>
      <c r="BC1158" s="68" t="str">
        <f t="shared" si="26"/>
        <v/>
      </c>
      <c r="BD1158" s="68" t="str">
        <f t="shared" si="27"/>
        <v/>
      </c>
      <c r="BE1158" s="68" t="str">
        <f t="shared" si="28"/>
        <v/>
      </c>
      <c r="BF1158" s="51"/>
      <c r="BG1158" s="69" t="str">
        <f t="shared" si="29"/>
        <v/>
      </c>
      <c r="BH1158" s="67" t="str">
        <f t="shared" si="30"/>
        <v/>
      </c>
      <c r="BI1158" s="67" t="str">
        <f t="shared" si="31"/>
        <v/>
      </c>
      <c r="BJ1158" s="67" t="str">
        <f t="shared" si="32"/>
        <v/>
      </c>
      <c r="BK1158" s="67" t="str">
        <f t="shared" si="33"/>
        <v/>
      </c>
      <c r="BL1158" s="67" t="str">
        <f t="shared" si="34"/>
        <v/>
      </c>
      <c r="BM1158" s="65" t="str">
        <f t="shared" si="35"/>
        <v/>
      </c>
      <c r="BN1158" s="51"/>
      <c r="BO1158" s="51" t="str">
        <f t="shared" ref="BO1158:BO1160" si="8175">IF(A1158 =2014,F1158,"")</f>
        <v/>
      </c>
      <c r="BP1158" s="80" t="str">
        <f t="shared" ref="BP1158:BP1160" si="8176">IF(A1158 =2015,F1158,"")</f>
        <v>NA</v>
      </c>
      <c r="BQ1158" s="51" t="str">
        <f t="shared" ref="BQ1158:BQ1160" si="8177">IF(A1158 =2016,F1158,"")</f>
        <v/>
      </c>
      <c r="BR1158" s="51" t="str">
        <f t="shared" ref="BR1158:BR1160" si="8178">IF(A1158 =2017,F1158,"")</f>
        <v/>
      </c>
      <c r="BS1158" s="69" t="str">
        <f t="shared" si="2920"/>
        <v/>
      </c>
      <c r="BT1158" s="51"/>
      <c r="BU1158" s="68" t="str">
        <f t="shared" ref="BU1158:BU1160" si="8179">IF(A1158 =2014,I1158,"")</f>
        <v/>
      </c>
      <c r="BV1158" s="65">
        <f t="shared" ref="BV1158:BV1160" si="8180">IF(A1158 =2015,I1158,"")</f>
        <v>257553</v>
      </c>
      <c r="BW1158" s="68" t="str">
        <f t="shared" ref="BW1158:BW1160" si="8181">IF(A1158 =2016,I1158,"")</f>
        <v/>
      </c>
      <c r="BX1158" s="68" t="str">
        <f t="shared" ref="BX1158:BX1160" si="8182">IF(A1158 =2017,I1158,"")</f>
        <v/>
      </c>
      <c r="BY1158" s="67" t="str">
        <f t="shared" si="44"/>
        <v/>
      </c>
      <c r="BZ1158" s="68"/>
      <c r="CA1158" s="65" t="str">
        <f t="shared" si="45"/>
        <v/>
      </c>
      <c r="CB1158" s="67">
        <f t="shared" si="46"/>
        <v>0</v>
      </c>
      <c r="CC1158" s="67" t="str">
        <f t="shared" si="47"/>
        <v/>
      </c>
      <c r="CD1158" s="67" t="str">
        <f t="shared" si="48"/>
        <v/>
      </c>
      <c r="CE1158" s="67" t="str">
        <f t="shared" si="49"/>
        <v/>
      </c>
      <c r="CF1158" s="68"/>
      <c r="CG1158" s="68" t="str">
        <f t="shared" ref="CG1158:CG1160" si="8183">IF(A1158 =2014,Q1158+R1158+S1158+T1158+U1158,"")</f>
        <v/>
      </c>
      <c r="CH1158" s="65">
        <f t="shared" ref="CH1158:CH1160" si="8184">IF(A1158 =2015,Q1158+R1158+S1158+T1158+U1158,"")</f>
        <v>257553</v>
      </c>
      <c r="CI1158" s="68" t="str">
        <f t="shared" ref="CI1158:CI1160" si="8185">IF(A1158 =2016,Q1158+R1158+S1158+T1158+U1158,"")</f>
        <v/>
      </c>
      <c r="CJ1158" s="68" t="str">
        <f t="shared" ref="CJ1158:CJ1160" si="8186">IF(A1158 =2017,Q1158+R1158+S1158+T1158+U1158,"")</f>
        <v/>
      </c>
      <c r="CK1158" s="67" t="str">
        <f t="shared" si="54"/>
        <v/>
      </c>
      <c r="CL1158" s="68"/>
      <c r="CM1158" s="68" t="str">
        <f t="shared" ref="CM1158:CM1160" si="8187">IF(A1158 =2014,Q1158,"")</f>
        <v/>
      </c>
      <c r="CN1158" s="65">
        <f t="shared" ref="CN1158:CN1160" si="8188">IF(A1158 =2015,Q1158,"")</f>
        <v>214163</v>
      </c>
      <c r="CO1158" s="68" t="str">
        <f t="shared" ref="CO1158:CO1160" si="8189">IF(A1158 =2016,Q1158,"")</f>
        <v/>
      </c>
      <c r="CP1158" s="68" t="str">
        <f t="shared" ref="CP1158:CP1160" si="8190">IF(A1158 =2017,Q1158,"")</f>
        <v/>
      </c>
      <c r="CQ1158" s="67" t="str">
        <f t="shared" si="59"/>
        <v/>
      </c>
      <c r="CR1158" s="68"/>
      <c r="CS1158" s="68" t="str">
        <f t="shared" ref="CS1158:CS1160" si="8191">IF(A1158 =2014,R1158,"")</f>
        <v/>
      </c>
      <c r="CT1158" s="65">
        <f t="shared" ref="CT1158:CT1160" si="8192">IF(A1158 =2015,R1158,"")</f>
        <v>0</v>
      </c>
      <c r="CU1158" s="68" t="str">
        <f t="shared" ref="CU1158:CU1160" si="8193">IF(A1158 =2016,R1158,"")</f>
        <v/>
      </c>
      <c r="CV1158" s="68" t="str">
        <f t="shared" ref="CV1158:CV1160" si="8194">IF(A1158 =2017,R1158,"")</f>
        <v/>
      </c>
      <c r="CW1158" s="67" t="str">
        <f t="shared" si="64"/>
        <v/>
      </c>
      <c r="CX1158" s="68"/>
      <c r="CY1158" s="68" t="str">
        <f t="shared" ref="CY1158:CY1160" si="8195">IF(A1158 =2014,S1158,"")</f>
        <v/>
      </c>
      <c r="CZ1158" s="65">
        <f t="shared" ref="CZ1158:CZ1160" si="8196">IF(A1158 =2015,S1158,"")</f>
        <v>0</v>
      </c>
      <c r="DA1158" s="68" t="str">
        <f t="shared" ref="DA1158:DA1160" si="8197">IF(A1158 =2016,S1158,"")</f>
        <v/>
      </c>
      <c r="DB1158" s="68" t="str">
        <f t="shared" ref="DB1158:DB1160" si="8198">IF(A1158 =2017,S1158,"")</f>
        <v/>
      </c>
      <c r="DC1158" s="67" t="str">
        <f t="shared" si="69"/>
        <v/>
      </c>
      <c r="DD1158" s="68"/>
      <c r="DE1158" s="68" t="str">
        <f t="shared" ref="DE1158:DE1160" si="8199">IF(A1158 =2014,T1158,"")</f>
        <v/>
      </c>
      <c r="DF1158" s="65">
        <f t="shared" ref="DF1158:DF1160" si="8200">IF(A1158 =2015,T1158,"")</f>
        <v>43390</v>
      </c>
      <c r="DG1158" s="51" t="str">
        <f t="shared" ref="DG1158:DG1160" si="8201">IF(A1158 =2016,T1158,"")</f>
        <v/>
      </c>
      <c r="DH1158" s="51" t="str">
        <f t="shared" ref="DH1158:DH1160" si="8202">IF(A1158 =2017,T1158,"")</f>
        <v/>
      </c>
      <c r="DI1158" s="69" t="str">
        <f t="shared" si="74"/>
        <v/>
      </c>
      <c r="DJ1158" s="51"/>
      <c r="DK1158" s="51" t="str">
        <f t="shared" ref="DK1158:DK1160" si="8203">IF(A1158 =2014,U1158,"")</f>
        <v/>
      </c>
      <c r="DL1158" s="65">
        <f t="shared" ref="DL1158:DL1160" si="8204">IF(A1158 =2015,U1158,"")</f>
        <v>0</v>
      </c>
      <c r="DM1158" s="51" t="str">
        <f t="shared" ref="DM1158:DM1160" si="8205">IF(A1158 =2016,U1158,"")</f>
        <v/>
      </c>
      <c r="DN1158" s="51" t="str">
        <f t="shared" ref="DN1158:DN1160" si="8206">IF(A1158 =2017,U1158,"")</f>
        <v/>
      </c>
      <c r="DO1158" s="69" t="str">
        <f t="shared" si="79"/>
        <v/>
      </c>
      <c r="DP1158" s="51"/>
      <c r="DQ1158" s="51"/>
      <c r="DR1158" s="51"/>
      <c r="DS1158" s="51"/>
      <c r="DT1158" s="51"/>
      <c r="DU1158" s="181"/>
    </row>
    <row r="1159" spans="1:125" ht="15" x14ac:dyDescent="0.25">
      <c r="A1159" s="50">
        <v>2016</v>
      </c>
      <c r="B1159" s="51" t="s">
        <v>907</v>
      </c>
      <c r="C1159" s="50" t="s">
        <v>908</v>
      </c>
      <c r="D1159" s="53" t="s">
        <v>166</v>
      </c>
      <c r="E1159" s="50" t="s">
        <v>364</v>
      </c>
      <c r="F1159" s="220">
        <v>15836</v>
      </c>
      <c r="G1159" s="220" t="s">
        <v>364</v>
      </c>
      <c r="H1159" s="220">
        <v>38227</v>
      </c>
      <c r="I1159" s="61">
        <v>246445</v>
      </c>
      <c r="J1159" s="50"/>
      <c r="K1159" s="50" t="s">
        <v>2032</v>
      </c>
      <c r="L1159" s="58" t="s">
        <v>2032</v>
      </c>
      <c r="M1159" s="58" t="s">
        <v>2032</v>
      </c>
      <c r="N1159" s="58" t="s">
        <v>2032</v>
      </c>
      <c r="O1159" s="58" t="s">
        <v>2032</v>
      </c>
      <c r="P1159" s="59"/>
      <c r="Q1159" s="60">
        <v>166809</v>
      </c>
      <c r="R1159" s="60">
        <v>13243</v>
      </c>
      <c r="S1159" s="60">
        <v>23003</v>
      </c>
      <c r="T1159" s="60">
        <v>43390</v>
      </c>
      <c r="U1159" s="60">
        <v>0</v>
      </c>
      <c r="V1159" s="79"/>
      <c r="W1159" s="90">
        <f t="shared" si="8168"/>
        <v>246445</v>
      </c>
      <c r="X1159" s="101">
        <v>0</v>
      </c>
      <c r="Y1159" s="50" t="s">
        <v>167</v>
      </c>
      <c r="Z1159" s="50" t="s">
        <v>166</v>
      </c>
      <c r="AA1159" s="51" t="str">
        <f t="shared" si="8169"/>
        <v/>
      </c>
      <c r="AB1159" s="68" t="str">
        <f t="shared" si="8170"/>
        <v/>
      </c>
      <c r="AC1159" s="68" t="str">
        <f t="shared" si="8171"/>
        <v/>
      </c>
      <c r="AD1159" s="68" t="str">
        <f t="shared" si="8172"/>
        <v/>
      </c>
      <c r="AE1159" s="68" t="str">
        <f t="shared" si="8173"/>
        <v/>
      </c>
      <c r="AF1159" s="68" t="str">
        <f t="shared" si="8174"/>
        <v/>
      </c>
      <c r="AG1159" s="67" t="str">
        <f t="shared" si="7"/>
        <v/>
      </c>
      <c r="AH1159" s="51"/>
      <c r="AI1159" s="51" t="str">
        <f t="shared" si="8"/>
        <v/>
      </c>
      <c r="AJ1159" s="68" t="str">
        <f t="shared" si="9"/>
        <v/>
      </c>
      <c r="AK1159" s="68" t="str">
        <f t="shared" si="10"/>
        <v/>
      </c>
      <c r="AL1159" s="68" t="str">
        <f t="shared" si="11"/>
        <v/>
      </c>
      <c r="AM1159" s="68" t="str">
        <f t="shared" si="12"/>
        <v/>
      </c>
      <c r="AN1159" s="68" t="str">
        <f t="shared" si="13"/>
        <v/>
      </c>
      <c r="AO1159" s="67" t="str">
        <f t="shared" si="14"/>
        <v/>
      </c>
      <c r="AP1159" s="51"/>
      <c r="AQ1159" s="51" t="str">
        <f t="shared" si="15"/>
        <v/>
      </c>
      <c r="AR1159" s="68" t="str">
        <f t="shared" si="16"/>
        <v/>
      </c>
      <c r="AS1159" s="68" t="str">
        <f t="shared" si="17"/>
        <v/>
      </c>
      <c r="AT1159" s="68" t="str">
        <f t="shared" si="18"/>
        <v/>
      </c>
      <c r="AU1159" s="68" t="str">
        <f t="shared" si="19"/>
        <v/>
      </c>
      <c r="AV1159" s="68" t="str">
        <f t="shared" si="20"/>
        <v/>
      </c>
      <c r="AW1159" s="67" t="str">
        <f t="shared" si="21"/>
        <v/>
      </c>
      <c r="AX1159" s="51"/>
      <c r="AY1159" s="51" t="str">
        <f t="shared" si="22"/>
        <v/>
      </c>
      <c r="AZ1159" s="68" t="str">
        <f t="shared" si="23"/>
        <v/>
      </c>
      <c r="BA1159" s="68" t="str">
        <f t="shared" si="24"/>
        <v/>
      </c>
      <c r="BB1159" s="68" t="str">
        <f t="shared" si="25"/>
        <v/>
      </c>
      <c r="BC1159" s="68" t="str">
        <f t="shared" si="26"/>
        <v/>
      </c>
      <c r="BD1159" s="68" t="str">
        <f t="shared" si="27"/>
        <v/>
      </c>
      <c r="BE1159" s="68" t="str">
        <f t="shared" si="28"/>
        <v/>
      </c>
      <c r="BF1159" s="51"/>
      <c r="BG1159" s="69" t="str">
        <f t="shared" si="29"/>
        <v/>
      </c>
      <c r="BH1159" s="67" t="str">
        <f t="shared" si="30"/>
        <v/>
      </c>
      <c r="BI1159" s="67" t="str">
        <f t="shared" si="31"/>
        <v/>
      </c>
      <c r="BJ1159" s="67" t="str">
        <f t="shared" si="32"/>
        <v/>
      </c>
      <c r="BK1159" s="67" t="str">
        <f t="shared" si="33"/>
        <v/>
      </c>
      <c r="BL1159" s="67" t="str">
        <f t="shared" si="34"/>
        <v/>
      </c>
      <c r="BM1159" s="65" t="str">
        <f t="shared" si="35"/>
        <v/>
      </c>
      <c r="BN1159" s="51"/>
      <c r="BO1159" s="51" t="str">
        <f t="shared" si="8175"/>
        <v/>
      </c>
      <c r="BP1159" s="51" t="str">
        <f t="shared" si="8176"/>
        <v/>
      </c>
      <c r="BQ1159" s="71">
        <f t="shared" si="8177"/>
        <v>15836</v>
      </c>
      <c r="BR1159" s="51" t="str">
        <f t="shared" si="8178"/>
        <v/>
      </c>
      <c r="BS1159" s="69" t="str">
        <f t="shared" si="2920"/>
        <v/>
      </c>
      <c r="BT1159" s="51"/>
      <c r="BU1159" s="68" t="str">
        <f t="shared" si="8179"/>
        <v/>
      </c>
      <c r="BV1159" s="68" t="str">
        <f t="shared" si="8180"/>
        <v/>
      </c>
      <c r="BW1159" s="65">
        <f t="shared" si="8181"/>
        <v>246445</v>
      </c>
      <c r="BX1159" s="68" t="str">
        <f t="shared" si="8182"/>
        <v/>
      </c>
      <c r="BY1159" s="67" t="str">
        <f t="shared" si="44"/>
        <v/>
      </c>
      <c r="BZ1159" s="68"/>
      <c r="CA1159" s="65" t="str">
        <f t="shared" si="45"/>
        <v/>
      </c>
      <c r="CB1159" s="67" t="str">
        <f t="shared" si="46"/>
        <v/>
      </c>
      <c r="CC1159" s="67">
        <f t="shared" si="47"/>
        <v>0</v>
      </c>
      <c r="CD1159" s="67" t="str">
        <f t="shared" si="48"/>
        <v/>
      </c>
      <c r="CE1159" s="67" t="str">
        <f t="shared" si="49"/>
        <v/>
      </c>
      <c r="CF1159" s="68"/>
      <c r="CG1159" s="68" t="str">
        <f t="shared" si="8183"/>
        <v/>
      </c>
      <c r="CH1159" s="68" t="str">
        <f t="shared" si="8184"/>
        <v/>
      </c>
      <c r="CI1159" s="65">
        <f t="shared" si="8185"/>
        <v>246445</v>
      </c>
      <c r="CJ1159" s="68" t="str">
        <f t="shared" si="8186"/>
        <v/>
      </c>
      <c r="CK1159" s="67" t="str">
        <f t="shared" si="54"/>
        <v/>
      </c>
      <c r="CL1159" s="68"/>
      <c r="CM1159" s="68" t="str">
        <f t="shared" si="8187"/>
        <v/>
      </c>
      <c r="CN1159" s="68" t="str">
        <f t="shared" si="8188"/>
        <v/>
      </c>
      <c r="CO1159" s="65">
        <f t="shared" si="8189"/>
        <v>166809</v>
      </c>
      <c r="CP1159" s="68" t="str">
        <f t="shared" si="8190"/>
        <v/>
      </c>
      <c r="CQ1159" s="67" t="str">
        <f t="shared" si="59"/>
        <v/>
      </c>
      <c r="CR1159" s="68"/>
      <c r="CS1159" s="68" t="str">
        <f t="shared" si="8191"/>
        <v/>
      </c>
      <c r="CT1159" s="68" t="str">
        <f t="shared" si="8192"/>
        <v/>
      </c>
      <c r="CU1159" s="65">
        <f t="shared" si="8193"/>
        <v>13243</v>
      </c>
      <c r="CV1159" s="68" t="str">
        <f t="shared" si="8194"/>
        <v/>
      </c>
      <c r="CW1159" s="67" t="str">
        <f t="shared" si="64"/>
        <v/>
      </c>
      <c r="CX1159" s="68"/>
      <c r="CY1159" s="68" t="str">
        <f t="shared" si="8195"/>
        <v/>
      </c>
      <c r="CZ1159" s="68" t="str">
        <f t="shared" si="8196"/>
        <v/>
      </c>
      <c r="DA1159" s="65">
        <f t="shared" si="8197"/>
        <v>23003</v>
      </c>
      <c r="DB1159" s="68" t="str">
        <f t="shared" si="8198"/>
        <v/>
      </c>
      <c r="DC1159" s="67" t="str">
        <f t="shared" si="69"/>
        <v/>
      </c>
      <c r="DD1159" s="68"/>
      <c r="DE1159" s="68" t="str">
        <f t="shared" si="8199"/>
        <v/>
      </c>
      <c r="DF1159" s="51" t="str">
        <f t="shared" si="8200"/>
        <v/>
      </c>
      <c r="DG1159" s="65">
        <f t="shared" si="8201"/>
        <v>43390</v>
      </c>
      <c r="DH1159" s="51" t="str">
        <f t="shared" si="8202"/>
        <v/>
      </c>
      <c r="DI1159" s="69" t="str">
        <f t="shared" si="74"/>
        <v/>
      </c>
      <c r="DJ1159" s="51"/>
      <c r="DK1159" s="51" t="str">
        <f t="shared" si="8203"/>
        <v/>
      </c>
      <c r="DL1159" s="51" t="str">
        <f t="shared" si="8204"/>
        <v/>
      </c>
      <c r="DM1159" s="65">
        <f t="shared" si="8205"/>
        <v>0</v>
      </c>
      <c r="DN1159" s="51" t="str">
        <f t="shared" si="8206"/>
        <v/>
      </c>
      <c r="DO1159" s="69" t="str">
        <f t="shared" si="79"/>
        <v/>
      </c>
      <c r="DP1159" s="51"/>
      <c r="DQ1159" s="51"/>
      <c r="DR1159" s="51"/>
      <c r="DS1159" s="51"/>
      <c r="DT1159" s="51"/>
      <c r="DU1159" s="181"/>
    </row>
    <row r="1160" spans="1:125" ht="15" x14ac:dyDescent="0.25">
      <c r="A1160" s="56">
        <v>2017</v>
      </c>
      <c r="B1160" s="51" t="s">
        <v>907</v>
      </c>
      <c r="C1160" s="50" t="s">
        <v>908</v>
      </c>
      <c r="D1160" s="53" t="s">
        <v>166</v>
      </c>
      <c r="E1160" s="50" t="s">
        <v>364</v>
      </c>
      <c r="F1160" s="220">
        <v>14360</v>
      </c>
      <c r="G1160" s="220" t="s">
        <v>364</v>
      </c>
      <c r="H1160" s="220">
        <v>36889</v>
      </c>
      <c r="I1160" s="61">
        <v>141477</v>
      </c>
      <c r="J1160" s="50"/>
      <c r="K1160" s="50" t="s">
        <v>2032</v>
      </c>
      <c r="L1160" s="58" t="s">
        <v>2032</v>
      </c>
      <c r="M1160" s="58" t="s">
        <v>2032</v>
      </c>
      <c r="N1160" s="58" t="s">
        <v>2032</v>
      </c>
      <c r="O1160" s="58" t="s">
        <v>2032</v>
      </c>
      <c r="P1160" s="59"/>
      <c r="Q1160" s="60">
        <v>75173</v>
      </c>
      <c r="R1160" s="60">
        <v>0</v>
      </c>
      <c r="S1160" s="60">
        <v>22791</v>
      </c>
      <c r="T1160" s="60">
        <v>43513</v>
      </c>
      <c r="U1160" s="60">
        <v>0</v>
      </c>
      <c r="V1160" s="79"/>
      <c r="W1160" s="90">
        <f t="shared" si="8168"/>
        <v>141477</v>
      </c>
      <c r="X1160" s="101">
        <v>0</v>
      </c>
      <c r="Y1160" s="50" t="s">
        <v>167</v>
      </c>
      <c r="Z1160" s="50" t="s">
        <v>166</v>
      </c>
      <c r="AA1160" s="51" t="str">
        <f t="shared" si="8169"/>
        <v/>
      </c>
      <c r="AB1160" s="68" t="str">
        <f t="shared" si="8170"/>
        <v/>
      </c>
      <c r="AC1160" s="68" t="str">
        <f t="shared" si="8171"/>
        <v/>
      </c>
      <c r="AD1160" s="68" t="str">
        <f t="shared" si="8172"/>
        <v/>
      </c>
      <c r="AE1160" s="68" t="str">
        <f t="shared" si="8173"/>
        <v/>
      </c>
      <c r="AF1160" s="68" t="str">
        <f t="shared" si="8174"/>
        <v/>
      </c>
      <c r="AG1160" s="67" t="str">
        <f t="shared" si="7"/>
        <v/>
      </c>
      <c r="AH1160" s="51"/>
      <c r="AI1160" s="51" t="str">
        <f t="shared" si="8"/>
        <v/>
      </c>
      <c r="AJ1160" s="68" t="str">
        <f t="shared" si="9"/>
        <v/>
      </c>
      <c r="AK1160" s="68" t="str">
        <f t="shared" si="10"/>
        <v/>
      </c>
      <c r="AL1160" s="68" t="str">
        <f t="shared" si="11"/>
        <v/>
      </c>
      <c r="AM1160" s="68" t="str">
        <f t="shared" si="12"/>
        <v/>
      </c>
      <c r="AN1160" s="68" t="str">
        <f t="shared" si="13"/>
        <v/>
      </c>
      <c r="AO1160" s="67" t="str">
        <f t="shared" si="14"/>
        <v/>
      </c>
      <c r="AP1160" s="51"/>
      <c r="AQ1160" s="51" t="str">
        <f t="shared" si="15"/>
        <v/>
      </c>
      <c r="AR1160" s="68" t="str">
        <f t="shared" si="16"/>
        <v/>
      </c>
      <c r="AS1160" s="68" t="str">
        <f t="shared" si="17"/>
        <v/>
      </c>
      <c r="AT1160" s="68" t="str">
        <f t="shared" si="18"/>
        <v/>
      </c>
      <c r="AU1160" s="68" t="str">
        <f t="shared" si="19"/>
        <v/>
      </c>
      <c r="AV1160" s="68" t="str">
        <f t="shared" si="20"/>
        <v/>
      </c>
      <c r="AW1160" s="67" t="str">
        <f t="shared" si="21"/>
        <v/>
      </c>
      <c r="AX1160" s="51"/>
      <c r="AY1160" s="51" t="str">
        <f t="shared" si="22"/>
        <v/>
      </c>
      <c r="AZ1160" s="68" t="str">
        <f t="shared" si="23"/>
        <v/>
      </c>
      <c r="BA1160" s="68" t="str">
        <f t="shared" si="24"/>
        <v/>
      </c>
      <c r="BB1160" s="68" t="str">
        <f t="shared" si="25"/>
        <v/>
      </c>
      <c r="BC1160" s="68" t="str">
        <f t="shared" si="26"/>
        <v/>
      </c>
      <c r="BD1160" s="68" t="str">
        <f t="shared" si="27"/>
        <v/>
      </c>
      <c r="BE1160" s="68" t="str">
        <f t="shared" si="28"/>
        <v/>
      </c>
      <c r="BF1160" s="51"/>
      <c r="BG1160" s="69" t="str">
        <f t="shared" si="29"/>
        <v/>
      </c>
      <c r="BH1160" s="67" t="str">
        <f t="shared" si="30"/>
        <v/>
      </c>
      <c r="BI1160" s="67" t="str">
        <f t="shared" si="31"/>
        <v/>
      </c>
      <c r="BJ1160" s="67" t="str">
        <f t="shared" si="32"/>
        <v/>
      </c>
      <c r="BK1160" s="67" t="str">
        <f t="shared" si="33"/>
        <v/>
      </c>
      <c r="BL1160" s="67" t="str">
        <f t="shared" si="34"/>
        <v/>
      </c>
      <c r="BM1160" s="65" t="str">
        <f t="shared" si="35"/>
        <v/>
      </c>
      <c r="BN1160" s="51"/>
      <c r="BO1160" s="51" t="str">
        <f t="shared" si="8175"/>
        <v/>
      </c>
      <c r="BP1160" s="51" t="str">
        <f t="shared" si="8176"/>
        <v/>
      </c>
      <c r="BQ1160" s="51" t="str">
        <f t="shared" si="8177"/>
        <v/>
      </c>
      <c r="BR1160" s="71">
        <f t="shared" si="8178"/>
        <v>14360</v>
      </c>
      <c r="BS1160" s="69" t="str">
        <f t="shared" si="2920"/>
        <v/>
      </c>
      <c r="BT1160" s="51"/>
      <c r="BU1160" s="68" t="str">
        <f t="shared" si="8179"/>
        <v/>
      </c>
      <c r="BV1160" s="68" t="str">
        <f t="shared" si="8180"/>
        <v/>
      </c>
      <c r="BW1160" s="68" t="str">
        <f t="shared" si="8181"/>
        <v/>
      </c>
      <c r="BX1160" s="65">
        <f t="shared" si="8182"/>
        <v>141477</v>
      </c>
      <c r="BY1160" s="67" t="str">
        <f t="shared" si="44"/>
        <v/>
      </c>
      <c r="BZ1160" s="68"/>
      <c r="CA1160" s="65" t="str">
        <f t="shared" si="45"/>
        <v/>
      </c>
      <c r="CB1160" s="67" t="str">
        <f t="shared" si="46"/>
        <v/>
      </c>
      <c r="CC1160" s="67" t="str">
        <f t="shared" si="47"/>
        <v/>
      </c>
      <c r="CD1160" s="67">
        <f t="shared" si="48"/>
        <v>0</v>
      </c>
      <c r="CE1160" s="67" t="str">
        <f t="shared" si="49"/>
        <v/>
      </c>
      <c r="CF1160" s="68"/>
      <c r="CG1160" s="68" t="str">
        <f t="shared" si="8183"/>
        <v/>
      </c>
      <c r="CH1160" s="68" t="str">
        <f t="shared" si="8184"/>
        <v/>
      </c>
      <c r="CI1160" s="68" t="str">
        <f t="shared" si="8185"/>
        <v/>
      </c>
      <c r="CJ1160" s="65">
        <f t="shared" si="8186"/>
        <v>141477</v>
      </c>
      <c r="CK1160" s="67" t="str">
        <f t="shared" si="54"/>
        <v/>
      </c>
      <c r="CL1160" s="68"/>
      <c r="CM1160" s="68" t="str">
        <f t="shared" si="8187"/>
        <v/>
      </c>
      <c r="CN1160" s="68" t="str">
        <f t="shared" si="8188"/>
        <v/>
      </c>
      <c r="CO1160" s="68" t="str">
        <f t="shared" si="8189"/>
        <v/>
      </c>
      <c r="CP1160" s="65">
        <f t="shared" si="8190"/>
        <v>75173</v>
      </c>
      <c r="CQ1160" s="67" t="str">
        <f t="shared" si="59"/>
        <v/>
      </c>
      <c r="CR1160" s="68"/>
      <c r="CS1160" s="68" t="str">
        <f t="shared" si="8191"/>
        <v/>
      </c>
      <c r="CT1160" s="68" t="str">
        <f t="shared" si="8192"/>
        <v/>
      </c>
      <c r="CU1160" s="68" t="str">
        <f t="shared" si="8193"/>
        <v/>
      </c>
      <c r="CV1160" s="65">
        <f t="shared" si="8194"/>
        <v>0</v>
      </c>
      <c r="CW1160" s="67" t="str">
        <f t="shared" si="64"/>
        <v/>
      </c>
      <c r="CX1160" s="68"/>
      <c r="CY1160" s="68" t="str">
        <f t="shared" si="8195"/>
        <v/>
      </c>
      <c r="CZ1160" s="68" t="str">
        <f t="shared" si="8196"/>
        <v/>
      </c>
      <c r="DA1160" s="68" t="str">
        <f t="shared" si="8197"/>
        <v/>
      </c>
      <c r="DB1160" s="65">
        <f t="shared" si="8198"/>
        <v>22791</v>
      </c>
      <c r="DC1160" s="67" t="str">
        <f t="shared" si="69"/>
        <v/>
      </c>
      <c r="DD1160" s="68"/>
      <c r="DE1160" s="68" t="str">
        <f t="shared" si="8199"/>
        <v/>
      </c>
      <c r="DF1160" s="51" t="str">
        <f t="shared" si="8200"/>
        <v/>
      </c>
      <c r="DG1160" s="51" t="str">
        <f t="shared" si="8201"/>
        <v/>
      </c>
      <c r="DH1160" s="65">
        <f t="shared" si="8202"/>
        <v>43513</v>
      </c>
      <c r="DI1160" s="69" t="str">
        <f t="shared" si="74"/>
        <v/>
      </c>
      <c r="DJ1160" s="51"/>
      <c r="DK1160" s="51" t="str">
        <f t="shared" si="8203"/>
        <v/>
      </c>
      <c r="DL1160" s="51" t="str">
        <f t="shared" si="8204"/>
        <v/>
      </c>
      <c r="DM1160" s="51" t="str">
        <f t="shared" si="8205"/>
        <v/>
      </c>
      <c r="DN1160" s="65">
        <f t="shared" si="8206"/>
        <v>0</v>
      </c>
      <c r="DO1160" s="69" t="str">
        <f t="shared" si="79"/>
        <v/>
      </c>
      <c r="DP1160" s="51"/>
      <c r="DQ1160" s="51"/>
      <c r="DR1160" s="51"/>
      <c r="DS1160" s="51"/>
      <c r="DT1160" s="51"/>
      <c r="DU1160" s="181"/>
    </row>
    <row r="1161" spans="1:125" ht="15" x14ac:dyDescent="0.25">
      <c r="A1161" s="56">
        <v>2018</v>
      </c>
      <c r="B1161" s="51" t="s">
        <v>907</v>
      </c>
      <c r="C1161" s="50" t="s">
        <v>908</v>
      </c>
      <c r="D1161" s="170" t="s">
        <v>166</v>
      </c>
      <c r="E1161" s="50" t="s">
        <v>364</v>
      </c>
      <c r="F1161" s="89">
        <v>15263</v>
      </c>
      <c r="G1161" s="89">
        <v>0</v>
      </c>
      <c r="H1161" s="89">
        <v>38628</v>
      </c>
      <c r="I1161" s="90">
        <v>252948</v>
      </c>
      <c r="J1161" s="50"/>
      <c r="K1161" s="50" t="s">
        <v>2032</v>
      </c>
      <c r="L1161" s="58"/>
      <c r="M1161" s="58"/>
      <c r="N1161" s="58"/>
      <c r="O1161" s="58"/>
      <c r="P1161" s="91"/>
      <c r="Q1161" s="92">
        <v>186563</v>
      </c>
      <c r="R1161" s="92">
        <v>0</v>
      </c>
      <c r="S1161" s="92">
        <v>21878</v>
      </c>
      <c r="T1161" s="92">
        <v>44507</v>
      </c>
      <c r="U1161" s="92">
        <v>0</v>
      </c>
      <c r="V1161" s="94"/>
      <c r="W1161" s="90">
        <f t="shared" si="8168"/>
        <v>252948</v>
      </c>
      <c r="X1161" s="101">
        <v>0</v>
      </c>
      <c r="Y1161" s="56" t="s">
        <v>167</v>
      </c>
      <c r="Z1161" s="50"/>
      <c r="AA1161" s="51"/>
      <c r="AB1161" s="68"/>
      <c r="AC1161" s="68"/>
      <c r="AD1161" s="68"/>
      <c r="AE1161" s="68"/>
      <c r="AF1161" s="68"/>
      <c r="AG1161" s="67" t="str">
        <f t="shared" si="7"/>
        <v/>
      </c>
      <c r="AH1161" s="51"/>
      <c r="AI1161" s="51" t="str">
        <f t="shared" si="8"/>
        <v/>
      </c>
      <c r="AJ1161" s="68" t="str">
        <f t="shared" si="9"/>
        <v/>
      </c>
      <c r="AK1161" s="68" t="str">
        <f t="shared" si="10"/>
        <v/>
      </c>
      <c r="AL1161" s="68" t="str">
        <f t="shared" si="11"/>
        <v/>
      </c>
      <c r="AM1161" s="68" t="str">
        <f t="shared" si="12"/>
        <v/>
      </c>
      <c r="AN1161" s="68" t="str">
        <f t="shared" si="13"/>
        <v/>
      </c>
      <c r="AO1161" s="67" t="str">
        <f t="shared" si="14"/>
        <v/>
      </c>
      <c r="AP1161" s="51"/>
      <c r="AQ1161" s="51" t="str">
        <f t="shared" si="15"/>
        <v/>
      </c>
      <c r="AR1161" s="68" t="str">
        <f t="shared" si="16"/>
        <v/>
      </c>
      <c r="AS1161" s="68" t="str">
        <f t="shared" si="17"/>
        <v/>
      </c>
      <c r="AT1161" s="68" t="str">
        <f t="shared" si="18"/>
        <v/>
      </c>
      <c r="AU1161" s="68" t="str">
        <f t="shared" si="19"/>
        <v/>
      </c>
      <c r="AV1161" s="68" t="str">
        <f t="shared" si="20"/>
        <v/>
      </c>
      <c r="AW1161" s="67" t="str">
        <f t="shared" si="21"/>
        <v/>
      </c>
      <c r="AX1161" s="51"/>
      <c r="AY1161" s="51" t="str">
        <f t="shared" si="22"/>
        <v/>
      </c>
      <c r="AZ1161" s="68" t="str">
        <f t="shared" si="23"/>
        <v/>
      </c>
      <c r="BA1161" s="68" t="str">
        <f t="shared" si="24"/>
        <v/>
      </c>
      <c r="BB1161" s="68" t="str">
        <f t="shared" si="25"/>
        <v/>
      </c>
      <c r="BC1161" s="68" t="str">
        <f t="shared" si="26"/>
        <v/>
      </c>
      <c r="BD1161" s="68" t="str">
        <f t="shared" si="27"/>
        <v/>
      </c>
      <c r="BE1161" s="68" t="str">
        <f t="shared" si="28"/>
        <v/>
      </c>
      <c r="BF1161" s="51"/>
      <c r="BG1161" s="69" t="str">
        <f t="shared" si="29"/>
        <v/>
      </c>
      <c r="BH1161" s="67" t="str">
        <f t="shared" si="30"/>
        <v/>
      </c>
      <c r="BI1161" s="67" t="str">
        <f t="shared" si="31"/>
        <v/>
      </c>
      <c r="BJ1161" s="67" t="str">
        <f t="shared" si="32"/>
        <v/>
      </c>
      <c r="BK1161" s="67" t="str">
        <f t="shared" si="33"/>
        <v/>
      </c>
      <c r="BL1161" s="67" t="str">
        <f t="shared" si="34"/>
        <v/>
      </c>
      <c r="BM1161" s="65" t="str">
        <f t="shared" si="35"/>
        <v/>
      </c>
      <c r="BN1161" s="70"/>
      <c r="BO1161" s="70"/>
      <c r="BP1161" s="51"/>
      <c r="BQ1161" s="51"/>
      <c r="BR1161" s="51"/>
      <c r="BS1161" s="96">
        <f t="shared" si="2920"/>
        <v>15263</v>
      </c>
      <c r="BT1161" s="70"/>
      <c r="BU1161" s="65"/>
      <c r="BV1161" s="68"/>
      <c r="BW1161" s="68"/>
      <c r="BX1161" s="68"/>
      <c r="BY1161" s="67">
        <f t="shared" si="44"/>
        <v>252948</v>
      </c>
      <c r="BZ1161" s="65"/>
      <c r="CA1161" s="65" t="str">
        <f t="shared" si="45"/>
        <v/>
      </c>
      <c r="CB1161" s="67" t="str">
        <f t="shared" si="46"/>
        <v/>
      </c>
      <c r="CC1161" s="67" t="str">
        <f t="shared" si="47"/>
        <v/>
      </c>
      <c r="CD1161" s="67" t="str">
        <f t="shared" si="48"/>
        <v/>
      </c>
      <c r="CE1161" s="67">
        <f t="shared" si="49"/>
        <v>0</v>
      </c>
      <c r="CF1161" s="65"/>
      <c r="CG1161" s="65"/>
      <c r="CH1161" s="68"/>
      <c r="CI1161" s="68"/>
      <c r="CJ1161" s="68"/>
      <c r="CK1161" s="67">
        <f t="shared" si="54"/>
        <v>252948</v>
      </c>
      <c r="CL1161" s="65"/>
      <c r="CM1161" s="65"/>
      <c r="CN1161" s="68"/>
      <c r="CO1161" s="68"/>
      <c r="CP1161" s="68"/>
      <c r="CQ1161" s="67">
        <f t="shared" si="59"/>
        <v>186563</v>
      </c>
      <c r="CR1161" s="65"/>
      <c r="CS1161" s="65"/>
      <c r="CT1161" s="68"/>
      <c r="CU1161" s="68"/>
      <c r="CV1161" s="68"/>
      <c r="CW1161" s="67">
        <f t="shared" si="64"/>
        <v>0</v>
      </c>
      <c r="CX1161" s="65"/>
      <c r="CY1161" s="65"/>
      <c r="CZ1161" s="68"/>
      <c r="DA1161" s="68"/>
      <c r="DB1161" s="68"/>
      <c r="DC1161" s="67">
        <f t="shared" si="69"/>
        <v>21878</v>
      </c>
      <c r="DD1161" s="65"/>
      <c r="DE1161" s="65"/>
      <c r="DF1161" s="51"/>
      <c r="DG1161" s="51"/>
      <c r="DH1161" s="51"/>
      <c r="DI1161" s="67">
        <f t="shared" si="74"/>
        <v>44507</v>
      </c>
      <c r="DJ1161" s="70"/>
      <c r="DK1161" s="70"/>
      <c r="DL1161" s="51"/>
      <c r="DM1161" s="51"/>
      <c r="DN1161" s="51"/>
      <c r="DO1161" s="67">
        <f t="shared" si="79"/>
        <v>186563</v>
      </c>
      <c r="DP1161" s="51"/>
      <c r="DQ1161" s="51"/>
      <c r="DR1161" s="51"/>
      <c r="DS1161" s="51"/>
      <c r="DT1161" s="51"/>
      <c r="DU1161" s="181"/>
    </row>
    <row r="1162" spans="1:125" ht="15" x14ac:dyDescent="0.25">
      <c r="A1162" s="50"/>
      <c r="B1162" s="51"/>
      <c r="C1162" s="50"/>
      <c r="D1162" s="53"/>
      <c r="E1162" s="50"/>
      <c r="F1162" s="220"/>
      <c r="G1162" s="220"/>
      <c r="H1162" s="220"/>
      <c r="I1162" s="61"/>
      <c r="J1162" s="50"/>
      <c r="K1162" s="50" t="s">
        <v>2032</v>
      </c>
      <c r="L1162" s="58"/>
      <c r="M1162" s="58"/>
      <c r="N1162" s="58"/>
      <c r="O1162" s="58"/>
      <c r="P1162" s="59"/>
      <c r="Q1162" s="60"/>
      <c r="R1162" s="60"/>
      <c r="S1162" s="60"/>
      <c r="T1162" s="60"/>
      <c r="U1162" s="60"/>
      <c r="V1162" s="79"/>
      <c r="W1162" s="90"/>
      <c r="X1162" s="101"/>
      <c r="Y1162" s="50"/>
      <c r="Z1162" s="50"/>
      <c r="AA1162" s="51"/>
      <c r="AB1162" s="68"/>
      <c r="AC1162" s="68"/>
      <c r="AD1162" s="68"/>
      <c r="AE1162" s="68"/>
      <c r="AF1162" s="68"/>
      <c r="AG1162" s="67" t="str">
        <f t="shared" si="7"/>
        <v/>
      </c>
      <c r="AH1162" s="51"/>
      <c r="AI1162" s="51" t="str">
        <f t="shared" si="8"/>
        <v/>
      </c>
      <c r="AJ1162" s="68" t="str">
        <f t="shared" si="9"/>
        <v/>
      </c>
      <c r="AK1162" s="68" t="str">
        <f t="shared" si="10"/>
        <v/>
      </c>
      <c r="AL1162" s="68" t="str">
        <f t="shared" si="11"/>
        <v/>
      </c>
      <c r="AM1162" s="68" t="str">
        <f t="shared" si="12"/>
        <v/>
      </c>
      <c r="AN1162" s="68" t="str">
        <f t="shared" si="13"/>
        <v/>
      </c>
      <c r="AO1162" s="67" t="str">
        <f t="shared" si="14"/>
        <v/>
      </c>
      <c r="AP1162" s="51"/>
      <c r="AQ1162" s="51" t="str">
        <f t="shared" si="15"/>
        <v/>
      </c>
      <c r="AR1162" s="68" t="str">
        <f t="shared" si="16"/>
        <v/>
      </c>
      <c r="AS1162" s="68" t="str">
        <f t="shared" si="17"/>
        <v/>
      </c>
      <c r="AT1162" s="68" t="str">
        <f t="shared" si="18"/>
        <v/>
      </c>
      <c r="AU1162" s="68" t="str">
        <f t="shared" si="19"/>
        <v/>
      </c>
      <c r="AV1162" s="68" t="str">
        <f t="shared" si="20"/>
        <v/>
      </c>
      <c r="AW1162" s="67" t="str">
        <f t="shared" si="21"/>
        <v/>
      </c>
      <c r="AX1162" s="51"/>
      <c r="AY1162" s="51" t="str">
        <f t="shared" si="22"/>
        <v/>
      </c>
      <c r="AZ1162" s="68" t="str">
        <f t="shared" si="23"/>
        <v/>
      </c>
      <c r="BA1162" s="68" t="str">
        <f t="shared" si="24"/>
        <v/>
      </c>
      <c r="BB1162" s="68" t="str">
        <f t="shared" si="25"/>
        <v/>
      </c>
      <c r="BC1162" s="68" t="str">
        <f t="shared" si="26"/>
        <v/>
      </c>
      <c r="BD1162" s="68" t="str">
        <f t="shared" si="27"/>
        <v/>
      </c>
      <c r="BE1162" s="68" t="str">
        <f t="shared" si="28"/>
        <v/>
      </c>
      <c r="BF1162" s="51"/>
      <c r="BG1162" s="69" t="str">
        <f t="shared" si="29"/>
        <v/>
      </c>
      <c r="BH1162" s="67" t="str">
        <f t="shared" si="30"/>
        <v/>
      </c>
      <c r="BI1162" s="67" t="str">
        <f t="shared" si="31"/>
        <v/>
      </c>
      <c r="BJ1162" s="67" t="str">
        <f t="shared" si="32"/>
        <v/>
      </c>
      <c r="BK1162" s="67" t="str">
        <f t="shared" si="33"/>
        <v/>
      </c>
      <c r="BL1162" s="67" t="str">
        <f t="shared" si="34"/>
        <v/>
      </c>
      <c r="BM1162" s="65" t="str">
        <f t="shared" si="35"/>
        <v/>
      </c>
      <c r="BN1162" s="70"/>
      <c r="BO1162" s="70"/>
      <c r="BP1162" s="51"/>
      <c r="BQ1162" s="51"/>
      <c r="BR1162" s="51"/>
      <c r="BS1162" s="69" t="str">
        <f t="shared" si="2920"/>
        <v/>
      </c>
      <c r="BT1162" s="70"/>
      <c r="BU1162" s="65"/>
      <c r="BV1162" s="68"/>
      <c r="BW1162" s="68"/>
      <c r="BX1162" s="68"/>
      <c r="BY1162" s="67" t="str">
        <f t="shared" si="44"/>
        <v/>
      </c>
      <c r="BZ1162" s="65"/>
      <c r="CA1162" s="65" t="str">
        <f t="shared" si="45"/>
        <v/>
      </c>
      <c r="CB1162" s="67" t="str">
        <f t="shared" si="46"/>
        <v/>
      </c>
      <c r="CC1162" s="67" t="str">
        <f t="shared" si="47"/>
        <v/>
      </c>
      <c r="CD1162" s="67" t="str">
        <f t="shared" si="48"/>
        <v/>
      </c>
      <c r="CE1162" s="67" t="str">
        <f t="shared" si="49"/>
        <v/>
      </c>
      <c r="CF1162" s="65"/>
      <c r="CG1162" s="65"/>
      <c r="CH1162" s="68"/>
      <c r="CI1162" s="68"/>
      <c r="CJ1162" s="68"/>
      <c r="CK1162" s="67" t="str">
        <f t="shared" si="54"/>
        <v/>
      </c>
      <c r="CL1162" s="65"/>
      <c r="CM1162" s="65"/>
      <c r="CN1162" s="68"/>
      <c r="CO1162" s="68"/>
      <c r="CP1162" s="68"/>
      <c r="CQ1162" s="67" t="str">
        <f t="shared" si="59"/>
        <v/>
      </c>
      <c r="CR1162" s="65"/>
      <c r="CS1162" s="65"/>
      <c r="CT1162" s="68"/>
      <c r="CU1162" s="68"/>
      <c r="CV1162" s="68"/>
      <c r="CW1162" s="67" t="str">
        <f t="shared" si="64"/>
        <v/>
      </c>
      <c r="CX1162" s="65"/>
      <c r="CY1162" s="65"/>
      <c r="CZ1162" s="68"/>
      <c r="DA1162" s="68"/>
      <c r="DB1162" s="68"/>
      <c r="DC1162" s="67" t="str">
        <f t="shared" si="69"/>
        <v/>
      </c>
      <c r="DD1162" s="65"/>
      <c r="DE1162" s="65"/>
      <c r="DF1162" s="51"/>
      <c r="DG1162" s="51"/>
      <c r="DH1162" s="51"/>
      <c r="DI1162" s="69" t="str">
        <f t="shared" si="74"/>
        <v/>
      </c>
      <c r="DJ1162" s="70"/>
      <c r="DK1162" s="70"/>
      <c r="DL1162" s="51"/>
      <c r="DM1162" s="51"/>
      <c r="DN1162" s="51"/>
      <c r="DO1162" s="69" t="str">
        <f t="shared" si="79"/>
        <v/>
      </c>
      <c r="DP1162" s="51"/>
      <c r="DQ1162" s="51"/>
      <c r="DR1162" s="51"/>
      <c r="DS1162" s="51"/>
      <c r="DT1162" s="51"/>
      <c r="DU1162" s="181"/>
    </row>
    <row r="1163" spans="1:125" ht="15" x14ac:dyDescent="0.25">
      <c r="A1163" s="50">
        <v>2014</v>
      </c>
      <c r="B1163" s="51" t="s">
        <v>921</v>
      </c>
      <c r="C1163" s="50" t="s">
        <v>922</v>
      </c>
      <c r="D1163" s="53" t="s">
        <v>922</v>
      </c>
      <c r="E1163" s="50" t="s">
        <v>364</v>
      </c>
      <c r="F1163" s="220">
        <v>49525</v>
      </c>
      <c r="G1163" s="220" t="s">
        <v>364</v>
      </c>
      <c r="H1163" s="220">
        <v>184979</v>
      </c>
      <c r="I1163" s="61">
        <v>913302</v>
      </c>
      <c r="J1163" s="50"/>
      <c r="K1163" s="50" t="s">
        <v>2032</v>
      </c>
      <c r="L1163" s="58" t="s">
        <v>2032</v>
      </c>
      <c r="M1163" s="58" t="s">
        <v>2032</v>
      </c>
      <c r="N1163" s="58" t="s">
        <v>2032</v>
      </c>
      <c r="O1163" s="58" t="s">
        <v>2032</v>
      </c>
      <c r="P1163" s="59"/>
      <c r="Q1163" s="60">
        <v>0</v>
      </c>
      <c r="R1163" s="60">
        <v>676754</v>
      </c>
      <c r="S1163" s="60">
        <v>68346</v>
      </c>
      <c r="T1163" s="60">
        <v>140746</v>
      </c>
      <c r="U1163" s="60">
        <v>27456</v>
      </c>
      <c r="V1163" s="79"/>
      <c r="W1163" s="90">
        <f t="shared" ref="W1163:W1167" si="8207">Q1163+R1163+S1163+T1163+U1163</f>
        <v>913302</v>
      </c>
      <c r="X1163" s="101">
        <v>0</v>
      </c>
      <c r="Y1163" s="50" t="s">
        <v>167</v>
      </c>
      <c r="Z1163" s="50" t="s">
        <v>922</v>
      </c>
      <c r="AA1163" s="51" t="str">
        <f t="shared" ref="AA1163:AA1166" si="8208">IF(A1163 =2014,IF(Y1163 ="",F1163,""),"")</f>
        <v/>
      </c>
      <c r="AB1163" s="68" t="str">
        <f t="shared" ref="AB1163:AB1166" si="8209">IF(A1163 =2014,IF(Y1163 ="",I1163,""),"")</f>
        <v/>
      </c>
      <c r="AC1163" s="68" t="str">
        <f t="shared" ref="AC1163:AC1166" si="8210">IF(A1163 =2014,IF(Y1163 ="",Q1163,""),"")</f>
        <v/>
      </c>
      <c r="AD1163" s="68" t="str">
        <f t="shared" ref="AD1163:AD1166" si="8211">IF(A1163 =2014,IF(Y1163 ="",R1163,""),"")</f>
        <v/>
      </c>
      <c r="AE1163" s="68" t="str">
        <f t="shared" ref="AE1163:AE1166" si="8212">IF(A1163 =2014,IF(Y1163 ="",S1163,""),"")</f>
        <v/>
      </c>
      <c r="AF1163" s="68" t="str">
        <f t="shared" ref="AF1163:AF1166" si="8213">IF(A1163 =2014,IF(Y1163 ="",T1163+U1163,""),"")</f>
        <v/>
      </c>
      <c r="AG1163" s="67" t="str">
        <f t="shared" si="7"/>
        <v/>
      </c>
      <c r="AH1163" s="51"/>
      <c r="AI1163" s="51" t="str">
        <f t="shared" si="8"/>
        <v/>
      </c>
      <c r="AJ1163" s="68" t="str">
        <f t="shared" si="9"/>
        <v/>
      </c>
      <c r="AK1163" s="68" t="str">
        <f t="shared" si="10"/>
        <v/>
      </c>
      <c r="AL1163" s="68" t="str">
        <f t="shared" si="11"/>
        <v/>
      </c>
      <c r="AM1163" s="68" t="str">
        <f t="shared" si="12"/>
        <v/>
      </c>
      <c r="AN1163" s="68" t="str">
        <f t="shared" si="13"/>
        <v/>
      </c>
      <c r="AO1163" s="67" t="str">
        <f t="shared" si="14"/>
        <v/>
      </c>
      <c r="AP1163" s="51"/>
      <c r="AQ1163" s="51" t="str">
        <f t="shared" si="15"/>
        <v/>
      </c>
      <c r="AR1163" s="68" t="str">
        <f t="shared" si="16"/>
        <v/>
      </c>
      <c r="AS1163" s="68" t="str">
        <f t="shared" si="17"/>
        <v/>
      </c>
      <c r="AT1163" s="68" t="str">
        <f t="shared" si="18"/>
        <v/>
      </c>
      <c r="AU1163" s="68" t="str">
        <f t="shared" si="19"/>
        <v/>
      </c>
      <c r="AV1163" s="68" t="str">
        <f t="shared" si="20"/>
        <v/>
      </c>
      <c r="AW1163" s="67" t="str">
        <f t="shared" si="21"/>
        <v/>
      </c>
      <c r="AX1163" s="51"/>
      <c r="AY1163" s="51" t="str">
        <f t="shared" si="22"/>
        <v/>
      </c>
      <c r="AZ1163" s="68" t="str">
        <f t="shared" si="23"/>
        <v/>
      </c>
      <c r="BA1163" s="68" t="str">
        <f t="shared" si="24"/>
        <v/>
      </c>
      <c r="BB1163" s="68" t="str">
        <f t="shared" si="25"/>
        <v/>
      </c>
      <c r="BC1163" s="68" t="str">
        <f t="shared" si="26"/>
        <v/>
      </c>
      <c r="BD1163" s="68" t="str">
        <f t="shared" si="27"/>
        <v/>
      </c>
      <c r="BE1163" s="68" t="str">
        <f t="shared" si="28"/>
        <v/>
      </c>
      <c r="BF1163" s="51"/>
      <c r="BG1163" s="69" t="str">
        <f t="shared" si="29"/>
        <v/>
      </c>
      <c r="BH1163" s="67" t="str">
        <f t="shared" si="30"/>
        <v/>
      </c>
      <c r="BI1163" s="67" t="str">
        <f t="shared" si="31"/>
        <v/>
      </c>
      <c r="BJ1163" s="67" t="str">
        <f t="shared" si="32"/>
        <v/>
      </c>
      <c r="BK1163" s="67" t="str">
        <f t="shared" si="33"/>
        <v/>
      </c>
      <c r="BL1163" s="67" t="str">
        <f t="shared" si="34"/>
        <v/>
      </c>
      <c r="BM1163" s="65" t="str">
        <f t="shared" si="35"/>
        <v/>
      </c>
      <c r="BN1163" s="70"/>
      <c r="BO1163" s="71">
        <f t="shared" ref="BO1163:BO1166" si="8214">IF(A1163 =2014,F1163,"")</f>
        <v>49525</v>
      </c>
      <c r="BP1163" s="51" t="str">
        <f t="shared" ref="BP1163:BP1166" si="8215">IF(A1163 =2015,F1163,"")</f>
        <v/>
      </c>
      <c r="BQ1163" s="51" t="str">
        <f t="shared" ref="BQ1163:BQ1166" si="8216">IF(A1163 =2016,F1163,"")</f>
        <v/>
      </c>
      <c r="BR1163" s="51" t="str">
        <f t="shared" ref="BR1163:BR1166" si="8217">IF(A1163 =2017,F1163,"")</f>
        <v/>
      </c>
      <c r="BS1163" s="69" t="str">
        <f t="shared" si="2920"/>
        <v/>
      </c>
      <c r="BT1163" s="70"/>
      <c r="BU1163" s="65">
        <f t="shared" ref="BU1163:BU1166" si="8218">IF(A1163 =2014,I1163,"")</f>
        <v>913302</v>
      </c>
      <c r="BV1163" s="68" t="str">
        <f t="shared" ref="BV1163:BV1166" si="8219">IF(A1163 =2015,I1163,"")</f>
        <v/>
      </c>
      <c r="BW1163" s="68" t="str">
        <f t="shared" ref="BW1163:BW1166" si="8220">IF(A1163 =2016,I1163,"")</f>
        <v/>
      </c>
      <c r="BX1163" s="68" t="str">
        <f t="shared" ref="BX1163:BX1166" si="8221">IF(A1163 =2017,I1163,"")</f>
        <v/>
      </c>
      <c r="BY1163" s="67" t="str">
        <f t="shared" si="44"/>
        <v/>
      </c>
      <c r="BZ1163" s="65"/>
      <c r="CA1163" s="65">
        <f t="shared" si="45"/>
        <v>0</v>
      </c>
      <c r="CB1163" s="67" t="str">
        <f t="shared" si="46"/>
        <v/>
      </c>
      <c r="CC1163" s="67" t="str">
        <f t="shared" si="47"/>
        <v/>
      </c>
      <c r="CD1163" s="67" t="str">
        <f t="shared" si="48"/>
        <v/>
      </c>
      <c r="CE1163" s="67" t="str">
        <f t="shared" si="49"/>
        <v/>
      </c>
      <c r="CF1163" s="65"/>
      <c r="CG1163" s="65">
        <f t="shared" ref="CG1163:CG1166" si="8222">IF(A1163 =2014,Q1163+R1163+S1163+T1163+U1163,"")</f>
        <v>913302</v>
      </c>
      <c r="CH1163" s="68" t="str">
        <f t="shared" ref="CH1163:CH1166" si="8223">IF(A1163 =2015,Q1163+R1163+S1163+T1163+U1163,"")</f>
        <v/>
      </c>
      <c r="CI1163" s="68" t="str">
        <f t="shared" ref="CI1163:CI1166" si="8224">IF(A1163 =2016,Q1163+R1163+S1163+T1163+U1163,"")</f>
        <v/>
      </c>
      <c r="CJ1163" s="68" t="str">
        <f t="shared" ref="CJ1163:CJ1166" si="8225">IF(A1163 =2017,Q1163+R1163+S1163+T1163+U1163,"")</f>
        <v/>
      </c>
      <c r="CK1163" s="67" t="str">
        <f t="shared" si="54"/>
        <v/>
      </c>
      <c r="CL1163" s="65"/>
      <c r="CM1163" s="65">
        <f t="shared" ref="CM1163:CM1166" si="8226">IF(A1163 =2014,Q1163,"")</f>
        <v>0</v>
      </c>
      <c r="CN1163" s="68" t="str">
        <f t="shared" ref="CN1163:CN1166" si="8227">IF(A1163 =2015,Q1163,"")</f>
        <v/>
      </c>
      <c r="CO1163" s="68" t="str">
        <f t="shared" ref="CO1163:CO1166" si="8228">IF(A1163 =2016,Q1163,"")</f>
        <v/>
      </c>
      <c r="CP1163" s="68" t="str">
        <f t="shared" ref="CP1163:CP1166" si="8229">IF(A1163 =2017,Q1163,"")</f>
        <v/>
      </c>
      <c r="CQ1163" s="67" t="str">
        <f t="shared" si="59"/>
        <v/>
      </c>
      <c r="CR1163" s="65"/>
      <c r="CS1163" s="65">
        <f t="shared" ref="CS1163:CS1166" si="8230">IF(A1163 =2014,R1163,"")</f>
        <v>676754</v>
      </c>
      <c r="CT1163" s="68" t="str">
        <f t="shared" ref="CT1163:CT1166" si="8231">IF(A1163 =2015,R1163,"")</f>
        <v/>
      </c>
      <c r="CU1163" s="68" t="str">
        <f t="shared" ref="CU1163:CU1166" si="8232">IF(A1163 =2016,R1163,"")</f>
        <v/>
      </c>
      <c r="CV1163" s="68" t="str">
        <f t="shared" ref="CV1163:CV1166" si="8233">IF(A1163 =2017,R1163,"")</f>
        <v/>
      </c>
      <c r="CW1163" s="67" t="str">
        <f t="shared" si="64"/>
        <v/>
      </c>
      <c r="CX1163" s="65"/>
      <c r="CY1163" s="65">
        <f t="shared" ref="CY1163:CY1166" si="8234">IF(A1163 =2014,S1163,"")</f>
        <v>68346</v>
      </c>
      <c r="CZ1163" s="68" t="str">
        <f t="shared" ref="CZ1163:CZ1166" si="8235">IF(A1163 =2015,S1163,"")</f>
        <v/>
      </c>
      <c r="DA1163" s="68" t="str">
        <f t="shared" ref="DA1163:DA1166" si="8236">IF(A1163 =2016,S1163,"")</f>
        <v/>
      </c>
      <c r="DB1163" s="68" t="str">
        <f t="shared" ref="DB1163:DB1166" si="8237">IF(A1163 =2017,S1163,"")</f>
        <v/>
      </c>
      <c r="DC1163" s="67" t="str">
        <f t="shared" si="69"/>
        <v/>
      </c>
      <c r="DD1163" s="65"/>
      <c r="DE1163" s="65">
        <f t="shared" ref="DE1163:DE1166" si="8238">IF(A1163 =2014,T1163,"")</f>
        <v>140746</v>
      </c>
      <c r="DF1163" s="51" t="str">
        <f t="shared" ref="DF1163:DF1166" si="8239">IF(A1163 =2015,T1163,"")</f>
        <v/>
      </c>
      <c r="DG1163" s="51" t="str">
        <f t="shared" ref="DG1163:DG1166" si="8240">IF(A1163 =2016,T1163,"")</f>
        <v/>
      </c>
      <c r="DH1163" s="51" t="str">
        <f t="shared" ref="DH1163:DH1166" si="8241">IF(A1163 =2017,T1163,"")</f>
        <v/>
      </c>
      <c r="DI1163" s="69" t="str">
        <f t="shared" si="74"/>
        <v/>
      </c>
      <c r="DJ1163" s="70"/>
      <c r="DK1163" s="65">
        <f t="shared" ref="DK1163:DK1166" si="8242">IF(A1163 =2014,U1163,"")</f>
        <v>27456</v>
      </c>
      <c r="DL1163" s="51" t="str">
        <f t="shared" ref="DL1163:DL1166" si="8243">IF(A1163 =2015,U1163,"")</f>
        <v/>
      </c>
      <c r="DM1163" s="51" t="str">
        <f t="shared" ref="DM1163:DM1166" si="8244">IF(A1163 =2016,U1163,"")</f>
        <v/>
      </c>
      <c r="DN1163" s="51" t="str">
        <f t="shared" ref="DN1163:DN1166" si="8245">IF(A1163 =2017,U1163,"")</f>
        <v/>
      </c>
      <c r="DO1163" s="69" t="str">
        <f t="shared" si="79"/>
        <v/>
      </c>
      <c r="DP1163" s="51"/>
      <c r="DQ1163" s="51"/>
      <c r="DR1163" s="51"/>
      <c r="DS1163" s="51"/>
      <c r="DT1163" s="51"/>
      <c r="DU1163" s="181"/>
    </row>
    <row r="1164" spans="1:125" ht="15" x14ac:dyDescent="0.25">
      <c r="A1164" s="50">
        <v>2015</v>
      </c>
      <c r="B1164" s="51" t="s">
        <v>921</v>
      </c>
      <c r="C1164" s="50" t="s">
        <v>922</v>
      </c>
      <c r="D1164" s="53" t="s">
        <v>922</v>
      </c>
      <c r="E1164" s="50" t="s">
        <v>364</v>
      </c>
      <c r="F1164" s="220">
        <v>48051</v>
      </c>
      <c r="G1164" s="220" t="s">
        <v>364</v>
      </c>
      <c r="H1164" s="220">
        <v>192599</v>
      </c>
      <c r="I1164" s="61">
        <v>853175</v>
      </c>
      <c r="J1164" s="50"/>
      <c r="K1164" s="50" t="s">
        <v>2032</v>
      </c>
      <c r="L1164" s="58" t="s">
        <v>2032</v>
      </c>
      <c r="M1164" s="58" t="s">
        <v>2032</v>
      </c>
      <c r="N1164" s="58" t="s">
        <v>2032</v>
      </c>
      <c r="O1164" s="58" t="s">
        <v>2032</v>
      </c>
      <c r="P1164" s="59"/>
      <c r="Q1164" s="60">
        <v>12313</v>
      </c>
      <c r="R1164" s="60">
        <v>622260</v>
      </c>
      <c r="S1164" s="60">
        <v>77812</v>
      </c>
      <c r="T1164" s="60">
        <v>120549</v>
      </c>
      <c r="U1164" s="60">
        <v>20242</v>
      </c>
      <c r="V1164" s="79"/>
      <c r="W1164" s="90">
        <f t="shared" si="8207"/>
        <v>853176</v>
      </c>
      <c r="X1164" s="101">
        <v>0</v>
      </c>
      <c r="Y1164" s="50" t="s">
        <v>167</v>
      </c>
      <c r="Z1164" s="50" t="s">
        <v>922</v>
      </c>
      <c r="AA1164" s="51" t="str">
        <f t="shared" si="8208"/>
        <v/>
      </c>
      <c r="AB1164" s="68" t="str">
        <f t="shared" si="8209"/>
        <v/>
      </c>
      <c r="AC1164" s="68" t="str">
        <f t="shared" si="8210"/>
        <v/>
      </c>
      <c r="AD1164" s="68" t="str">
        <f t="shared" si="8211"/>
        <v/>
      </c>
      <c r="AE1164" s="68" t="str">
        <f t="shared" si="8212"/>
        <v/>
      </c>
      <c r="AF1164" s="68" t="str">
        <f t="shared" si="8213"/>
        <v/>
      </c>
      <c r="AG1164" s="67" t="str">
        <f t="shared" si="7"/>
        <v/>
      </c>
      <c r="AH1164" s="51"/>
      <c r="AI1164" s="51" t="str">
        <f t="shared" si="8"/>
        <v/>
      </c>
      <c r="AJ1164" s="68" t="str">
        <f t="shared" si="9"/>
        <v/>
      </c>
      <c r="AK1164" s="68" t="str">
        <f t="shared" si="10"/>
        <v/>
      </c>
      <c r="AL1164" s="68" t="str">
        <f t="shared" si="11"/>
        <v/>
      </c>
      <c r="AM1164" s="68" t="str">
        <f t="shared" si="12"/>
        <v/>
      </c>
      <c r="AN1164" s="68" t="str">
        <f t="shared" si="13"/>
        <v/>
      </c>
      <c r="AO1164" s="67" t="str">
        <f t="shared" si="14"/>
        <v/>
      </c>
      <c r="AP1164" s="51"/>
      <c r="AQ1164" s="51" t="str">
        <f t="shared" si="15"/>
        <v/>
      </c>
      <c r="AR1164" s="68" t="str">
        <f t="shared" si="16"/>
        <v/>
      </c>
      <c r="AS1164" s="68" t="str">
        <f t="shared" si="17"/>
        <v/>
      </c>
      <c r="AT1164" s="68" t="str">
        <f t="shared" si="18"/>
        <v/>
      </c>
      <c r="AU1164" s="68" t="str">
        <f t="shared" si="19"/>
        <v/>
      </c>
      <c r="AV1164" s="68" t="str">
        <f t="shared" si="20"/>
        <v/>
      </c>
      <c r="AW1164" s="67" t="str">
        <f t="shared" si="21"/>
        <v/>
      </c>
      <c r="AX1164" s="51"/>
      <c r="AY1164" s="51" t="str">
        <f t="shared" si="22"/>
        <v/>
      </c>
      <c r="AZ1164" s="68" t="str">
        <f t="shared" si="23"/>
        <v/>
      </c>
      <c r="BA1164" s="68" t="str">
        <f t="shared" si="24"/>
        <v/>
      </c>
      <c r="BB1164" s="68" t="str">
        <f t="shared" si="25"/>
        <v/>
      </c>
      <c r="BC1164" s="68" t="str">
        <f t="shared" si="26"/>
        <v/>
      </c>
      <c r="BD1164" s="68" t="str">
        <f t="shared" si="27"/>
        <v/>
      </c>
      <c r="BE1164" s="68" t="str">
        <f t="shared" si="28"/>
        <v/>
      </c>
      <c r="BF1164" s="51"/>
      <c r="BG1164" s="69" t="str">
        <f t="shared" si="29"/>
        <v/>
      </c>
      <c r="BH1164" s="67" t="str">
        <f t="shared" si="30"/>
        <v/>
      </c>
      <c r="BI1164" s="67" t="str">
        <f t="shared" si="31"/>
        <v/>
      </c>
      <c r="BJ1164" s="67" t="str">
        <f t="shared" si="32"/>
        <v/>
      </c>
      <c r="BK1164" s="67" t="str">
        <f t="shared" si="33"/>
        <v/>
      </c>
      <c r="BL1164" s="67" t="str">
        <f t="shared" si="34"/>
        <v/>
      </c>
      <c r="BM1164" s="65" t="str">
        <f t="shared" si="35"/>
        <v/>
      </c>
      <c r="BN1164" s="51"/>
      <c r="BO1164" s="51" t="str">
        <f t="shared" si="8214"/>
        <v/>
      </c>
      <c r="BP1164" s="71">
        <f t="shared" si="8215"/>
        <v>48051</v>
      </c>
      <c r="BQ1164" s="51" t="str">
        <f t="shared" si="8216"/>
        <v/>
      </c>
      <c r="BR1164" s="51" t="str">
        <f t="shared" si="8217"/>
        <v/>
      </c>
      <c r="BS1164" s="69" t="str">
        <f t="shared" si="2920"/>
        <v/>
      </c>
      <c r="BT1164" s="51"/>
      <c r="BU1164" s="68" t="str">
        <f t="shared" si="8218"/>
        <v/>
      </c>
      <c r="BV1164" s="65">
        <f t="shared" si="8219"/>
        <v>853175</v>
      </c>
      <c r="BW1164" s="68" t="str">
        <f t="shared" si="8220"/>
        <v/>
      </c>
      <c r="BX1164" s="68" t="str">
        <f t="shared" si="8221"/>
        <v/>
      </c>
      <c r="BY1164" s="67" t="str">
        <f t="shared" si="44"/>
        <v/>
      </c>
      <c r="BZ1164" s="68"/>
      <c r="CA1164" s="65" t="str">
        <f t="shared" si="45"/>
        <v/>
      </c>
      <c r="CB1164" s="67">
        <f t="shared" si="46"/>
        <v>0</v>
      </c>
      <c r="CC1164" s="67" t="str">
        <f t="shared" si="47"/>
        <v/>
      </c>
      <c r="CD1164" s="67" t="str">
        <f t="shared" si="48"/>
        <v/>
      </c>
      <c r="CE1164" s="67" t="str">
        <f t="shared" si="49"/>
        <v/>
      </c>
      <c r="CF1164" s="68"/>
      <c r="CG1164" s="68" t="str">
        <f t="shared" si="8222"/>
        <v/>
      </c>
      <c r="CH1164" s="65">
        <f t="shared" si="8223"/>
        <v>853176</v>
      </c>
      <c r="CI1164" s="68" t="str">
        <f t="shared" si="8224"/>
        <v/>
      </c>
      <c r="CJ1164" s="68" t="str">
        <f t="shared" si="8225"/>
        <v/>
      </c>
      <c r="CK1164" s="67" t="str">
        <f t="shared" si="54"/>
        <v/>
      </c>
      <c r="CL1164" s="68"/>
      <c r="CM1164" s="68" t="str">
        <f t="shared" si="8226"/>
        <v/>
      </c>
      <c r="CN1164" s="65">
        <f t="shared" si="8227"/>
        <v>12313</v>
      </c>
      <c r="CO1164" s="68" t="str">
        <f t="shared" si="8228"/>
        <v/>
      </c>
      <c r="CP1164" s="68" t="str">
        <f t="shared" si="8229"/>
        <v/>
      </c>
      <c r="CQ1164" s="67" t="str">
        <f t="shared" si="59"/>
        <v/>
      </c>
      <c r="CR1164" s="68"/>
      <c r="CS1164" s="68" t="str">
        <f t="shared" si="8230"/>
        <v/>
      </c>
      <c r="CT1164" s="65">
        <f t="shared" si="8231"/>
        <v>622260</v>
      </c>
      <c r="CU1164" s="68" t="str">
        <f t="shared" si="8232"/>
        <v/>
      </c>
      <c r="CV1164" s="68" t="str">
        <f t="shared" si="8233"/>
        <v/>
      </c>
      <c r="CW1164" s="67" t="str">
        <f t="shared" si="64"/>
        <v/>
      </c>
      <c r="CX1164" s="68"/>
      <c r="CY1164" s="68" t="str">
        <f t="shared" si="8234"/>
        <v/>
      </c>
      <c r="CZ1164" s="65">
        <f t="shared" si="8235"/>
        <v>77812</v>
      </c>
      <c r="DA1164" s="68" t="str">
        <f t="shared" si="8236"/>
        <v/>
      </c>
      <c r="DB1164" s="68" t="str">
        <f t="shared" si="8237"/>
        <v/>
      </c>
      <c r="DC1164" s="67" t="str">
        <f t="shared" si="69"/>
        <v/>
      </c>
      <c r="DD1164" s="68"/>
      <c r="DE1164" s="68" t="str">
        <f t="shared" si="8238"/>
        <v/>
      </c>
      <c r="DF1164" s="65">
        <f t="shared" si="8239"/>
        <v>120549</v>
      </c>
      <c r="DG1164" s="51" t="str">
        <f t="shared" si="8240"/>
        <v/>
      </c>
      <c r="DH1164" s="51" t="str">
        <f t="shared" si="8241"/>
        <v/>
      </c>
      <c r="DI1164" s="69" t="str">
        <f t="shared" si="74"/>
        <v/>
      </c>
      <c r="DJ1164" s="51"/>
      <c r="DK1164" s="51" t="str">
        <f t="shared" si="8242"/>
        <v/>
      </c>
      <c r="DL1164" s="65">
        <f t="shared" si="8243"/>
        <v>20242</v>
      </c>
      <c r="DM1164" s="51" t="str">
        <f t="shared" si="8244"/>
        <v/>
      </c>
      <c r="DN1164" s="51" t="str">
        <f t="shared" si="8245"/>
        <v/>
      </c>
      <c r="DO1164" s="69" t="str">
        <f t="shared" si="79"/>
        <v/>
      </c>
      <c r="DP1164" s="51"/>
      <c r="DQ1164" s="51"/>
      <c r="DR1164" s="51"/>
      <c r="DS1164" s="51"/>
      <c r="DT1164" s="51"/>
      <c r="DU1164" s="181"/>
    </row>
    <row r="1165" spans="1:125" ht="15" x14ac:dyDescent="0.25">
      <c r="A1165" s="50">
        <v>2016</v>
      </c>
      <c r="B1165" s="51" t="s">
        <v>921</v>
      </c>
      <c r="C1165" s="50" t="s">
        <v>922</v>
      </c>
      <c r="D1165" s="53" t="s">
        <v>922</v>
      </c>
      <c r="E1165" s="50" t="s">
        <v>364</v>
      </c>
      <c r="F1165" s="220">
        <v>48198</v>
      </c>
      <c r="G1165" s="220" t="s">
        <v>364</v>
      </c>
      <c r="H1165" s="220">
        <v>195624</v>
      </c>
      <c r="I1165" s="61">
        <v>904735</v>
      </c>
      <c r="J1165" s="50"/>
      <c r="K1165" s="50" t="s">
        <v>2032</v>
      </c>
      <c r="L1165" s="58" t="s">
        <v>2032</v>
      </c>
      <c r="M1165" s="58" t="s">
        <v>2032</v>
      </c>
      <c r="N1165" s="58" t="s">
        <v>2032</v>
      </c>
      <c r="O1165" s="58" t="s">
        <v>2032</v>
      </c>
      <c r="P1165" s="59"/>
      <c r="Q1165" s="60">
        <v>43636</v>
      </c>
      <c r="R1165" s="60">
        <v>638340</v>
      </c>
      <c r="S1165" s="60">
        <v>86039</v>
      </c>
      <c r="T1165" s="60">
        <v>120549</v>
      </c>
      <c r="U1165" s="60">
        <v>59807</v>
      </c>
      <c r="V1165" s="79"/>
      <c r="W1165" s="90">
        <f t="shared" si="8207"/>
        <v>948371</v>
      </c>
      <c r="X1165" s="101">
        <v>0</v>
      </c>
      <c r="Y1165" s="50" t="s">
        <v>167</v>
      </c>
      <c r="Z1165" s="50" t="s">
        <v>922</v>
      </c>
      <c r="AA1165" s="51" t="str">
        <f t="shared" si="8208"/>
        <v/>
      </c>
      <c r="AB1165" s="68" t="str">
        <f t="shared" si="8209"/>
        <v/>
      </c>
      <c r="AC1165" s="68" t="str">
        <f t="shared" si="8210"/>
        <v/>
      </c>
      <c r="AD1165" s="68" t="str">
        <f t="shared" si="8211"/>
        <v/>
      </c>
      <c r="AE1165" s="68" t="str">
        <f t="shared" si="8212"/>
        <v/>
      </c>
      <c r="AF1165" s="68" t="str">
        <f t="shared" si="8213"/>
        <v/>
      </c>
      <c r="AG1165" s="67" t="str">
        <f t="shared" si="7"/>
        <v/>
      </c>
      <c r="AH1165" s="51"/>
      <c r="AI1165" s="51" t="str">
        <f t="shared" si="8"/>
        <v/>
      </c>
      <c r="AJ1165" s="68" t="str">
        <f t="shared" si="9"/>
        <v/>
      </c>
      <c r="AK1165" s="68" t="str">
        <f t="shared" si="10"/>
        <v/>
      </c>
      <c r="AL1165" s="68" t="str">
        <f t="shared" si="11"/>
        <v/>
      </c>
      <c r="AM1165" s="68" t="str">
        <f t="shared" si="12"/>
        <v/>
      </c>
      <c r="AN1165" s="68" t="str">
        <f t="shared" si="13"/>
        <v/>
      </c>
      <c r="AO1165" s="67" t="str">
        <f t="shared" si="14"/>
        <v/>
      </c>
      <c r="AP1165" s="51"/>
      <c r="AQ1165" s="51" t="str">
        <f t="shared" si="15"/>
        <v/>
      </c>
      <c r="AR1165" s="68" t="str">
        <f t="shared" si="16"/>
        <v/>
      </c>
      <c r="AS1165" s="68" t="str">
        <f t="shared" si="17"/>
        <v/>
      </c>
      <c r="AT1165" s="68" t="str">
        <f t="shared" si="18"/>
        <v/>
      </c>
      <c r="AU1165" s="68" t="str">
        <f t="shared" si="19"/>
        <v/>
      </c>
      <c r="AV1165" s="68" t="str">
        <f t="shared" si="20"/>
        <v/>
      </c>
      <c r="AW1165" s="67" t="str">
        <f t="shared" si="21"/>
        <v/>
      </c>
      <c r="AX1165" s="51"/>
      <c r="AY1165" s="51" t="str">
        <f t="shared" si="22"/>
        <v/>
      </c>
      <c r="AZ1165" s="68" t="str">
        <f t="shared" si="23"/>
        <v/>
      </c>
      <c r="BA1165" s="68" t="str">
        <f t="shared" si="24"/>
        <v/>
      </c>
      <c r="BB1165" s="68" t="str">
        <f t="shared" si="25"/>
        <v/>
      </c>
      <c r="BC1165" s="68" t="str">
        <f t="shared" si="26"/>
        <v/>
      </c>
      <c r="BD1165" s="68" t="str">
        <f t="shared" si="27"/>
        <v/>
      </c>
      <c r="BE1165" s="68" t="str">
        <f t="shared" si="28"/>
        <v/>
      </c>
      <c r="BF1165" s="51"/>
      <c r="BG1165" s="69" t="str">
        <f t="shared" si="29"/>
        <v/>
      </c>
      <c r="BH1165" s="67" t="str">
        <f t="shared" si="30"/>
        <v/>
      </c>
      <c r="BI1165" s="67" t="str">
        <f t="shared" si="31"/>
        <v/>
      </c>
      <c r="BJ1165" s="67" t="str">
        <f t="shared" si="32"/>
        <v/>
      </c>
      <c r="BK1165" s="67" t="str">
        <f t="shared" si="33"/>
        <v/>
      </c>
      <c r="BL1165" s="67" t="str">
        <f t="shared" si="34"/>
        <v/>
      </c>
      <c r="BM1165" s="65" t="str">
        <f t="shared" si="35"/>
        <v/>
      </c>
      <c r="BN1165" s="51"/>
      <c r="BO1165" s="51" t="str">
        <f t="shared" si="8214"/>
        <v/>
      </c>
      <c r="BP1165" s="51" t="str">
        <f t="shared" si="8215"/>
        <v/>
      </c>
      <c r="BQ1165" s="71">
        <f t="shared" si="8216"/>
        <v>48198</v>
      </c>
      <c r="BR1165" s="51" t="str">
        <f t="shared" si="8217"/>
        <v/>
      </c>
      <c r="BS1165" s="69" t="str">
        <f t="shared" si="2920"/>
        <v/>
      </c>
      <c r="BT1165" s="51"/>
      <c r="BU1165" s="68" t="str">
        <f t="shared" si="8218"/>
        <v/>
      </c>
      <c r="BV1165" s="68" t="str">
        <f t="shared" si="8219"/>
        <v/>
      </c>
      <c r="BW1165" s="65">
        <f t="shared" si="8220"/>
        <v>904735</v>
      </c>
      <c r="BX1165" s="68" t="str">
        <f t="shared" si="8221"/>
        <v/>
      </c>
      <c r="BY1165" s="67" t="str">
        <f t="shared" si="44"/>
        <v/>
      </c>
      <c r="BZ1165" s="68"/>
      <c r="CA1165" s="65" t="str">
        <f t="shared" si="45"/>
        <v/>
      </c>
      <c r="CB1165" s="67" t="str">
        <f t="shared" si="46"/>
        <v/>
      </c>
      <c r="CC1165" s="67">
        <f t="shared" si="47"/>
        <v>0</v>
      </c>
      <c r="CD1165" s="67" t="str">
        <f t="shared" si="48"/>
        <v/>
      </c>
      <c r="CE1165" s="67" t="str">
        <f t="shared" si="49"/>
        <v/>
      </c>
      <c r="CF1165" s="68"/>
      <c r="CG1165" s="68" t="str">
        <f t="shared" si="8222"/>
        <v/>
      </c>
      <c r="CH1165" s="68" t="str">
        <f t="shared" si="8223"/>
        <v/>
      </c>
      <c r="CI1165" s="65">
        <f t="shared" si="8224"/>
        <v>948371</v>
      </c>
      <c r="CJ1165" s="68" t="str">
        <f t="shared" si="8225"/>
        <v/>
      </c>
      <c r="CK1165" s="67" t="str">
        <f t="shared" si="54"/>
        <v/>
      </c>
      <c r="CL1165" s="68"/>
      <c r="CM1165" s="68" t="str">
        <f t="shared" si="8226"/>
        <v/>
      </c>
      <c r="CN1165" s="68" t="str">
        <f t="shared" si="8227"/>
        <v/>
      </c>
      <c r="CO1165" s="65">
        <f t="shared" si="8228"/>
        <v>43636</v>
      </c>
      <c r="CP1165" s="68" t="str">
        <f t="shared" si="8229"/>
        <v/>
      </c>
      <c r="CQ1165" s="67" t="str">
        <f t="shared" si="59"/>
        <v/>
      </c>
      <c r="CR1165" s="68"/>
      <c r="CS1165" s="68" t="str">
        <f t="shared" si="8230"/>
        <v/>
      </c>
      <c r="CT1165" s="68" t="str">
        <f t="shared" si="8231"/>
        <v/>
      </c>
      <c r="CU1165" s="65">
        <f t="shared" si="8232"/>
        <v>638340</v>
      </c>
      <c r="CV1165" s="68" t="str">
        <f t="shared" si="8233"/>
        <v/>
      </c>
      <c r="CW1165" s="67" t="str">
        <f t="shared" si="64"/>
        <v/>
      </c>
      <c r="CX1165" s="68"/>
      <c r="CY1165" s="68" t="str">
        <f t="shared" si="8234"/>
        <v/>
      </c>
      <c r="CZ1165" s="68" t="str">
        <f t="shared" si="8235"/>
        <v/>
      </c>
      <c r="DA1165" s="65">
        <f t="shared" si="8236"/>
        <v>86039</v>
      </c>
      <c r="DB1165" s="68" t="str">
        <f t="shared" si="8237"/>
        <v/>
      </c>
      <c r="DC1165" s="67" t="str">
        <f t="shared" si="69"/>
        <v/>
      </c>
      <c r="DD1165" s="68"/>
      <c r="DE1165" s="68" t="str">
        <f t="shared" si="8238"/>
        <v/>
      </c>
      <c r="DF1165" s="51" t="str">
        <f t="shared" si="8239"/>
        <v/>
      </c>
      <c r="DG1165" s="65">
        <f t="shared" si="8240"/>
        <v>120549</v>
      </c>
      <c r="DH1165" s="51" t="str">
        <f t="shared" si="8241"/>
        <v/>
      </c>
      <c r="DI1165" s="69" t="str">
        <f t="shared" si="74"/>
        <v/>
      </c>
      <c r="DJ1165" s="51"/>
      <c r="DK1165" s="51" t="str">
        <f t="shared" si="8242"/>
        <v/>
      </c>
      <c r="DL1165" s="51" t="str">
        <f t="shared" si="8243"/>
        <v/>
      </c>
      <c r="DM1165" s="65">
        <f t="shared" si="8244"/>
        <v>59807</v>
      </c>
      <c r="DN1165" s="51" t="str">
        <f t="shared" si="8245"/>
        <v/>
      </c>
      <c r="DO1165" s="69" t="str">
        <f t="shared" si="79"/>
        <v/>
      </c>
      <c r="DP1165" s="51"/>
      <c r="DQ1165" s="51"/>
      <c r="DR1165" s="51"/>
      <c r="DS1165" s="51"/>
      <c r="DT1165" s="51"/>
      <c r="DU1165" s="181"/>
    </row>
    <row r="1166" spans="1:125" ht="15" x14ac:dyDescent="0.25">
      <c r="A1166" s="50">
        <v>2017</v>
      </c>
      <c r="B1166" s="51" t="s">
        <v>921</v>
      </c>
      <c r="C1166" s="50" t="s">
        <v>922</v>
      </c>
      <c r="D1166" s="53" t="s">
        <v>922</v>
      </c>
      <c r="E1166" s="50" t="s">
        <v>364</v>
      </c>
      <c r="F1166" s="220">
        <v>42840</v>
      </c>
      <c r="G1166" s="220" t="s">
        <v>364</v>
      </c>
      <c r="H1166" s="220">
        <v>182448</v>
      </c>
      <c r="I1166" s="61">
        <v>1063139</v>
      </c>
      <c r="J1166" s="50"/>
      <c r="K1166" s="50" t="s">
        <v>2032</v>
      </c>
      <c r="L1166" s="58" t="s">
        <v>2032</v>
      </c>
      <c r="M1166" s="58" t="s">
        <v>2032</v>
      </c>
      <c r="N1166" s="58" t="s">
        <v>2032</v>
      </c>
      <c r="O1166" s="58" t="s">
        <v>2032</v>
      </c>
      <c r="P1166" s="59"/>
      <c r="Q1166" s="60">
        <v>0</v>
      </c>
      <c r="R1166" s="60">
        <v>844092</v>
      </c>
      <c r="S1166" s="60">
        <v>78785</v>
      </c>
      <c r="T1166" s="60">
        <v>114413</v>
      </c>
      <c r="U1166" s="60">
        <v>25849</v>
      </c>
      <c r="V1166" s="79"/>
      <c r="W1166" s="90">
        <f t="shared" si="8207"/>
        <v>1063139</v>
      </c>
      <c r="X1166" s="101">
        <v>0</v>
      </c>
      <c r="Y1166" s="50" t="s">
        <v>167</v>
      </c>
      <c r="Z1166" s="50" t="s">
        <v>922</v>
      </c>
      <c r="AA1166" s="51" t="str">
        <f t="shared" si="8208"/>
        <v/>
      </c>
      <c r="AB1166" s="68" t="str">
        <f t="shared" si="8209"/>
        <v/>
      </c>
      <c r="AC1166" s="68" t="str">
        <f t="shared" si="8210"/>
        <v/>
      </c>
      <c r="AD1166" s="68" t="str">
        <f t="shared" si="8211"/>
        <v/>
      </c>
      <c r="AE1166" s="68" t="str">
        <f t="shared" si="8212"/>
        <v/>
      </c>
      <c r="AF1166" s="68" t="str">
        <f t="shared" si="8213"/>
        <v/>
      </c>
      <c r="AG1166" s="67" t="str">
        <f t="shared" si="7"/>
        <v/>
      </c>
      <c r="AH1166" s="51"/>
      <c r="AI1166" s="51" t="str">
        <f t="shared" si="8"/>
        <v/>
      </c>
      <c r="AJ1166" s="68" t="str">
        <f t="shared" si="9"/>
        <v/>
      </c>
      <c r="AK1166" s="68" t="str">
        <f t="shared" si="10"/>
        <v/>
      </c>
      <c r="AL1166" s="68" t="str">
        <f t="shared" si="11"/>
        <v/>
      </c>
      <c r="AM1166" s="68" t="str">
        <f t="shared" si="12"/>
        <v/>
      </c>
      <c r="AN1166" s="68" t="str">
        <f t="shared" si="13"/>
        <v/>
      </c>
      <c r="AO1166" s="67" t="str">
        <f t="shared" si="14"/>
        <v/>
      </c>
      <c r="AP1166" s="51"/>
      <c r="AQ1166" s="51" t="str">
        <f t="shared" si="15"/>
        <v/>
      </c>
      <c r="AR1166" s="68" t="str">
        <f t="shared" si="16"/>
        <v/>
      </c>
      <c r="AS1166" s="68" t="str">
        <f t="shared" si="17"/>
        <v/>
      </c>
      <c r="AT1166" s="68" t="str">
        <f t="shared" si="18"/>
        <v/>
      </c>
      <c r="AU1166" s="68" t="str">
        <f t="shared" si="19"/>
        <v/>
      </c>
      <c r="AV1166" s="68" t="str">
        <f t="shared" si="20"/>
        <v/>
      </c>
      <c r="AW1166" s="67" t="str">
        <f t="shared" si="21"/>
        <v/>
      </c>
      <c r="AX1166" s="51"/>
      <c r="AY1166" s="51" t="str">
        <f t="shared" si="22"/>
        <v/>
      </c>
      <c r="AZ1166" s="68" t="str">
        <f t="shared" si="23"/>
        <v/>
      </c>
      <c r="BA1166" s="68" t="str">
        <f t="shared" si="24"/>
        <v/>
      </c>
      <c r="BB1166" s="68" t="str">
        <f t="shared" si="25"/>
        <v/>
      </c>
      <c r="BC1166" s="68" t="str">
        <f t="shared" si="26"/>
        <v/>
      </c>
      <c r="BD1166" s="68" t="str">
        <f t="shared" si="27"/>
        <v/>
      </c>
      <c r="BE1166" s="68" t="str">
        <f t="shared" si="28"/>
        <v/>
      </c>
      <c r="BF1166" s="51"/>
      <c r="BG1166" s="69" t="str">
        <f t="shared" si="29"/>
        <v/>
      </c>
      <c r="BH1166" s="67" t="str">
        <f t="shared" si="30"/>
        <v/>
      </c>
      <c r="BI1166" s="67" t="str">
        <f t="shared" si="31"/>
        <v/>
      </c>
      <c r="BJ1166" s="67" t="str">
        <f t="shared" si="32"/>
        <v/>
      </c>
      <c r="BK1166" s="67" t="str">
        <f t="shared" si="33"/>
        <v/>
      </c>
      <c r="BL1166" s="67" t="str">
        <f t="shared" si="34"/>
        <v/>
      </c>
      <c r="BM1166" s="65" t="str">
        <f t="shared" si="35"/>
        <v/>
      </c>
      <c r="BN1166" s="51"/>
      <c r="BO1166" s="51" t="str">
        <f t="shared" si="8214"/>
        <v/>
      </c>
      <c r="BP1166" s="51" t="str">
        <f t="shared" si="8215"/>
        <v/>
      </c>
      <c r="BQ1166" s="51" t="str">
        <f t="shared" si="8216"/>
        <v/>
      </c>
      <c r="BR1166" s="71">
        <f t="shared" si="8217"/>
        <v>42840</v>
      </c>
      <c r="BS1166" s="69" t="str">
        <f t="shared" si="2920"/>
        <v/>
      </c>
      <c r="BT1166" s="51"/>
      <c r="BU1166" s="68" t="str">
        <f t="shared" si="8218"/>
        <v/>
      </c>
      <c r="BV1166" s="68" t="str">
        <f t="shared" si="8219"/>
        <v/>
      </c>
      <c r="BW1166" s="68" t="str">
        <f t="shared" si="8220"/>
        <v/>
      </c>
      <c r="BX1166" s="65">
        <f t="shared" si="8221"/>
        <v>1063139</v>
      </c>
      <c r="BY1166" s="67" t="str">
        <f t="shared" si="44"/>
        <v/>
      </c>
      <c r="BZ1166" s="68"/>
      <c r="CA1166" s="65" t="str">
        <f t="shared" si="45"/>
        <v/>
      </c>
      <c r="CB1166" s="67" t="str">
        <f t="shared" si="46"/>
        <v/>
      </c>
      <c r="CC1166" s="67" t="str">
        <f t="shared" si="47"/>
        <v/>
      </c>
      <c r="CD1166" s="67">
        <f t="shared" si="48"/>
        <v>0</v>
      </c>
      <c r="CE1166" s="67" t="str">
        <f t="shared" si="49"/>
        <v/>
      </c>
      <c r="CF1166" s="68"/>
      <c r="CG1166" s="68" t="str">
        <f t="shared" si="8222"/>
        <v/>
      </c>
      <c r="CH1166" s="68" t="str">
        <f t="shared" si="8223"/>
        <v/>
      </c>
      <c r="CI1166" s="68" t="str">
        <f t="shared" si="8224"/>
        <v/>
      </c>
      <c r="CJ1166" s="65">
        <f t="shared" si="8225"/>
        <v>1063139</v>
      </c>
      <c r="CK1166" s="67" t="str">
        <f t="shared" si="54"/>
        <v/>
      </c>
      <c r="CL1166" s="68"/>
      <c r="CM1166" s="68" t="str">
        <f t="shared" si="8226"/>
        <v/>
      </c>
      <c r="CN1166" s="68" t="str">
        <f t="shared" si="8227"/>
        <v/>
      </c>
      <c r="CO1166" s="68" t="str">
        <f t="shared" si="8228"/>
        <v/>
      </c>
      <c r="CP1166" s="65">
        <f t="shared" si="8229"/>
        <v>0</v>
      </c>
      <c r="CQ1166" s="67" t="str">
        <f t="shared" si="59"/>
        <v/>
      </c>
      <c r="CR1166" s="68"/>
      <c r="CS1166" s="68" t="str">
        <f t="shared" si="8230"/>
        <v/>
      </c>
      <c r="CT1166" s="68" t="str">
        <f t="shared" si="8231"/>
        <v/>
      </c>
      <c r="CU1166" s="68" t="str">
        <f t="shared" si="8232"/>
        <v/>
      </c>
      <c r="CV1166" s="65">
        <f t="shared" si="8233"/>
        <v>844092</v>
      </c>
      <c r="CW1166" s="67" t="str">
        <f t="shared" si="64"/>
        <v/>
      </c>
      <c r="CX1166" s="68"/>
      <c r="CY1166" s="68" t="str">
        <f t="shared" si="8234"/>
        <v/>
      </c>
      <c r="CZ1166" s="68" t="str">
        <f t="shared" si="8235"/>
        <v/>
      </c>
      <c r="DA1166" s="68" t="str">
        <f t="shared" si="8236"/>
        <v/>
      </c>
      <c r="DB1166" s="65">
        <f t="shared" si="8237"/>
        <v>78785</v>
      </c>
      <c r="DC1166" s="67" t="str">
        <f t="shared" si="69"/>
        <v/>
      </c>
      <c r="DD1166" s="68"/>
      <c r="DE1166" s="68" t="str">
        <f t="shared" si="8238"/>
        <v/>
      </c>
      <c r="DF1166" s="51" t="str">
        <f t="shared" si="8239"/>
        <v/>
      </c>
      <c r="DG1166" s="51" t="str">
        <f t="shared" si="8240"/>
        <v/>
      </c>
      <c r="DH1166" s="65">
        <f t="shared" si="8241"/>
        <v>114413</v>
      </c>
      <c r="DI1166" s="69" t="str">
        <f t="shared" si="74"/>
        <v/>
      </c>
      <c r="DJ1166" s="51"/>
      <c r="DK1166" s="51" t="str">
        <f t="shared" si="8242"/>
        <v/>
      </c>
      <c r="DL1166" s="51" t="str">
        <f t="shared" si="8243"/>
        <v/>
      </c>
      <c r="DM1166" s="51" t="str">
        <f t="shared" si="8244"/>
        <v/>
      </c>
      <c r="DN1166" s="65">
        <f t="shared" si="8245"/>
        <v>25849</v>
      </c>
      <c r="DO1166" s="69" t="str">
        <f t="shared" si="79"/>
        <v/>
      </c>
      <c r="DP1166" s="51"/>
      <c r="DQ1166" s="51"/>
      <c r="DR1166" s="51"/>
      <c r="DS1166" s="51"/>
      <c r="DT1166" s="51"/>
      <c r="DU1166" s="181"/>
    </row>
    <row r="1167" spans="1:125" ht="15" x14ac:dyDescent="0.25">
      <c r="A1167" s="56">
        <v>2018</v>
      </c>
      <c r="B1167" s="51" t="s">
        <v>921</v>
      </c>
      <c r="C1167" s="50" t="s">
        <v>922</v>
      </c>
      <c r="D1167" s="170" t="s">
        <v>922</v>
      </c>
      <c r="E1167" s="50" t="s">
        <v>364</v>
      </c>
      <c r="F1167" s="89">
        <v>43228</v>
      </c>
      <c r="G1167" s="89">
        <v>0</v>
      </c>
      <c r="H1167" s="89">
        <v>179300</v>
      </c>
      <c r="I1167" s="90">
        <v>977656</v>
      </c>
      <c r="J1167" s="50"/>
      <c r="K1167" s="50" t="s">
        <v>2032</v>
      </c>
      <c r="L1167" s="58"/>
      <c r="M1167" s="58"/>
      <c r="N1167" s="58"/>
      <c r="O1167" s="58"/>
      <c r="P1167" s="91"/>
      <c r="Q1167" s="92">
        <v>0</v>
      </c>
      <c r="R1167" s="92">
        <v>763600</v>
      </c>
      <c r="S1167" s="92">
        <v>98497</v>
      </c>
      <c r="T1167" s="92">
        <v>115559</v>
      </c>
      <c r="U1167" s="92">
        <v>0</v>
      </c>
      <c r="V1167" s="94"/>
      <c r="W1167" s="90">
        <f t="shared" si="8207"/>
        <v>977656</v>
      </c>
      <c r="X1167" s="101">
        <v>0</v>
      </c>
      <c r="Y1167" s="56" t="s">
        <v>167</v>
      </c>
      <c r="Z1167" s="50"/>
      <c r="AA1167" s="51"/>
      <c r="AB1167" s="68"/>
      <c r="AC1167" s="68"/>
      <c r="AD1167" s="68"/>
      <c r="AE1167" s="68"/>
      <c r="AF1167" s="68"/>
      <c r="AG1167" s="67" t="str">
        <f t="shared" si="7"/>
        <v/>
      </c>
      <c r="AH1167" s="51"/>
      <c r="AI1167" s="51" t="str">
        <f t="shared" si="8"/>
        <v/>
      </c>
      <c r="AJ1167" s="68" t="str">
        <f t="shared" si="9"/>
        <v/>
      </c>
      <c r="AK1167" s="68" t="str">
        <f t="shared" si="10"/>
        <v/>
      </c>
      <c r="AL1167" s="68" t="str">
        <f t="shared" si="11"/>
        <v/>
      </c>
      <c r="AM1167" s="68" t="str">
        <f t="shared" si="12"/>
        <v/>
      </c>
      <c r="AN1167" s="68" t="str">
        <f t="shared" si="13"/>
        <v/>
      </c>
      <c r="AO1167" s="67" t="str">
        <f t="shared" si="14"/>
        <v/>
      </c>
      <c r="AP1167" s="51"/>
      <c r="AQ1167" s="51" t="str">
        <f t="shared" si="15"/>
        <v/>
      </c>
      <c r="AR1167" s="68" t="str">
        <f t="shared" si="16"/>
        <v/>
      </c>
      <c r="AS1167" s="68" t="str">
        <f t="shared" si="17"/>
        <v/>
      </c>
      <c r="AT1167" s="68" t="str">
        <f t="shared" si="18"/>
        <v/>
      </c>
      <c r="AU1167" s="68" t="str">
        <f t="shared" si="19"/>
        <v/>
      </c>
      <c r="AV1167" s="68" t="str">
        <f t="shared" si="20"/>
        <v/>
      </c>
      <c r="AW1167" s="67" t="str">
        <f t="shared" si="21"/>
        <v/>
      </c>
      <c r="AX1167" s="51"/>
      <c r="AY1167" s="51" t="str">
        <f t="shared" si="22"/>
        <v/>
      </c>
      <c r="AZ1167" s="68" t="str">
        <f t="shared" si="23"/>
        <v/>
      </c>
      <c r="BA1167" s="68" t="str">
        <f t="shared" si="24"/>
        <v/>
      </c>
      <c r="BB1167" s="68" t="str">
        <f t="shared" si="25"/>
        <v/>
      </c>
      <c r="BC1167" s="68" t="str">
        <f t="shared" si="26"/>
        <v/>
      </c>
      <c r="BD1167" s="68" t="str">
        <f t="shared" si="27"/>
        <v/>
      </c>
      <c r="BE1167" s="68" t="str">
        <f t="shared" si="28"/>
        <v/>
      </c>
      <c r="BF1167" s="51"/>
      <c r="BG1167" s="69" t="str">
        <f t="shared" si="29"/>
        <v/>
      </c>
      <c r="BH1167" s="67" t="str">
        <f t="shared" si="30"/>
        <v/>
      </c>
      <c r="BI1167" s="67" t="str">
        <f t="shared" si="31"/>
        <v/>
      </c>
      <c r="BJ1167" s="67" t="str">
        <f t="shared" si="32"/>
        <v/>
      </c>
      <c r="BK1167" s="67" t="str">
        <f t="shared" si="33"/>
        <v/>
      </c>
      <c r="BL1167" s="67" t="str">
        <f t="shared" si="34"/>
        <v/>
      </c>
      <c r="BM1167" s="65" t="str">
        <f t="shared" si="35"/>
        <v/>
      </c>
      <c r="BN1167" s="70"/>
      <c r="BO1167" s="70"/>
      <c r="BP1167" s="51"/>
      <c r="BQ1167" s="51"/>
      <c r="BR1167" s="51"/>
      <c r="BS1167" s="96">
        <f t="shared" si="2920"/>
        <v>43228</v>
      </c>
      <c r="BT1167" s="70"/>
      <c r="BU1167" s="65"/>
      <c r="BV1167" s="68"/>
      <c r="BW1167" s="68"/>
      <c r="BX1167" s="68"/>
      <c r="BY1167" s="67">
        <f t="shared" si="44"/>
        <v>977656</v>
      </c>
      <c r="BZ1167" s="65"/>
      <c r="CA1167" s="65" t="str">
        <f t="shared" si="45"/>
        <v/>
      </c>
      <c r="CB1167" s="67" t="str">
        <f t="shared" si="46"/>
        <v/>
      </c>
      <c r="CC1167" s="67" t="str">
        <f t="shared" si="47"/>
        <v/>
      </c>
      <c r="CD1167" s="67" t="str">
        <f t="shared" si="48"/>
        <v/>
      </c>
      <c r="CE1167" s="67">
        <f t="shared" si="49"/>
        <v>0</v>
      </c>
      <c r="CF1167" s="65"/>
      <c r="CG1167" s="65"/>
      <c r="CH1167" s="68"/>
      <c r="CI1167" s="68"/>
      <c r="CJ1167" s="68"/>
      <c r="CK1167" s="67">
        <f t="shared" si="54"/>
        <v>977656</v>
      </c>
      <c r="CL1167" s="65"/>
      <c r="CM1167" s="65"/>
      <c r="CN1167" s="68"/>
      <c r="CO1167" s="68"/>
      <c r="CP1167" s="68"/>
      <c r="CQ1167" s="67">
        <f t="shared" si="59"/>
        <v>0</v>
      </c>
      <c r="CR1167" s="65"/>
      <c r="CS1167" s="65"/>
      <c r="CT1167" s="68"/>
      <c r="CU1167" s="68"/>
      <c r="CV1167" s="68"/>
      <c r="CW1167" s="67">
        <f t="shared" si="64"/>
        <v>763600</v>
      </c>
      <c r="CX1167" s="65"/>
      <c r="CY1167" s="65"/>
      <c r="CZ1167" s="68"/>
      <c r="DA1167" s="68"/>
      <c r="DB1167" s="68"/>
      <c r="DC1167" s="67">
        <f t="shared" si="69"/>
        <v>98497</v>
      </c>
      <c r="DD1167" s="65"/>
      <c r="DE1167" s="65"/>
      <c r="DF1167" s="51"/>
      <c r="DG1167" s="51"/>
      <c r="DH1167" s="51"/>
      <c r="DI1167" s="67">
        <f t="shared" si="74"/>
        <v>115559</v>
      </c>
      <c r="DJ1167" s="70"/>
      <c r="DK1167" s="70"/>
      <c r="DL1167" s="51"/>
      <c r="DM1167" s="51"/>
      <c r="DN1167" s="51"/>
      <c r="DO1167" s="67">
        <f t="shared" si="79"/>
        <v>0</v>
      </c>
      <c r="DP1167" s="51"/>
      <c r="DQ1167" s="51"/>
      <c r="DR1167" s="51"/>
      <c r="DS1167" s="51"/>
      <c r="DT1167" s="51"/>
      <c r="DU1167" s="181"/>
    </row>
    <row r="1168" spans="1:125" ht="15" x14ac:dyDescent="0.25">
      <c r="A1168" s="50"/>
      <c r="B1168" s="51"/>
      <c r="C1168" s="50"/>
      <c r="D1168" s="53"/>
      <c r="E1168" s="50"/>
      <c r="F1168" s="220"/>
      <c r="G1168" s="220"/>
      <c r="H1168" s="220"/>
      <c r="I1168" s="61"/>
      <c r="J1168" s="50"/>
      <c r="K1168" s="50" t="s">
        <v>2032</v>
      </c>
      <c r="L1168" s="58"/>
      <c r="M1168" s="58"/>
      <c r="N1168" s="58"/>
      <c r="O1168" s="58"/>
      <c r="P1168" s="59"/>
      <c r="Q1168" s="60"/>
      <c r="R1168" s="60"/>
      <c r="S1168" s="60"/>
      <c r="T1168" s="60"/>
      <c r="U1168" s="60"/>
      <c r="V1168" s="79"/>
      <c r="W1168" s="90"/>
      <c r="X1168" s="101"/>
      <c r="Y1168" s="50"/>
      <c r="Z1168" s="50"/>
      <c r="AA1168" s="51"/>
      <c r="AB1168" s="68"/>
      <c r="AC1168" s="68"/>
      <c r="AD1168" s="68"/>
      <c r="AE1168" s="68"/>
      <c r="AF1168" s="68"/>
      <c r="AG1168" s="67" t="str">
        <f t="shared" si="7"/>
        <v/>
      </c>
      <c r="AH1168" s="51"/>
      <c r="AI1168" s="51" t="str">
        <f t="shared" si="8"/>
        <v/>
      </c>
      <c r="AJ1168" s="68" t="str">
        <f t="shared" si="9"/>
        <v/>
      </c>
      <c r="AK1168" s="68" t="str">
        <f t="shared" si="10"/>
        <v/>
      </c>
      <c r="AL1168" s="68" t="str">
        <f t="shared" si="11"/>
        <v/>
      </c>
      <c r="AM1168" s="68" t="str">
        <f t="shared" si="12"/>
        <v/>
      </c>
      <c r="AN1168" s="68" t="str">
        <f t="shared" si="13"/>
        <v/>
      </c>
      <c r="AO1168" s="67" t="str">
        <f t="shared" si="14"/>
        <v/>
      </c>
      <c r="AP1168" s="51"/>
      <c r="AQ1168" s="51" t="str">
        <f t="shared" si="15"/>
        <v/>
      </c>
      <c r="AR1168" s="68" t="str">
        <f t="shared" si="16"/>
        <v/>
      </c>
      <c r="AS1168" s="68" t="str">
        <f t="shared" si="17"/>
        <v/>
      </c>
      <c r="AT1168" s="68" t="str">
        <f t="shared" si="18"/>
        <v/>
      </c>
      <c r="AU1168" s="68" t="str">
        <f t="shared" si="19"/>
        <v/>
      </c>
      <c r="AV1168" s="68" t="str">
        <f t="shared" si="20"/>
        <v/>
      </c>
      <c r="AW1168" s="67" t="str">
        <f t="shared" si="21"/>
        <v/>
      </c>
      <c r="AX1168" s="51"/>
      <c r="AY1168" s="51" t="str">
        <f t="shared" si="22"/>
        <v/>
      </c>
      <c r="AZ1168" s="68" t="str">
        <f t="shared" si="23"/>
        <v/>
      </c>
      <c r="BA1168" s="68" t="str">
        <f t="shared" si="24"/>
        <v/>
      </c>
      <c r="BB1168" s="68" t="str">
        <f t="shared" si="25"/>
        <v/>
      </c>
      <c r="BC1168" s="68" t="str">
        <f t="shared" si="26"/>
        <v/>
      </c>
      <c r="BD1168" s="68" t="str">
        <f t="shared" si="27"/>
        <v/>
      </c>
      <c r="BE1168" s="68" t="str">
        <f t="shared" si="28"/>
        <v/>
      </c>
      <c r="BF1168" s="51"/>
      <c r="BG1168" s="69" t="str">
        <f t="shared" si="29"/>
        <v/>
      </c>
      <c r="BH1168" s="67" t="str">
        <f t="shared" si="30"/>
        <v/>
      </c>
      <c r="BI1168" s="67" t="str">
        <f t="shared" si="31"/>
        <v/>
      </c>
      <c r="BJ1168" s="67" t="str">
        <f t="shared" si="32"/>
        <v/>
      </c>
      <c r="BK1168" s="67" t="str">
        <f t="shared" si="33"/>
        <v/>
      </c>
      <c r="BL1168" s="67" t="str">
        <f t="shared" si="34"/>
        <v/>
      </c>
      <c r="BM1168" s="65" t="str">
        <f t="shared" si="35"/>
        <v/>
      </c>
      <c r="BN1168" s="70"/>
      <c r="BO1168" s="70"/>
      <c r="BP1168" s="51"/>
      <c r="BQ1168" s="51"/>
      <c r="BR1168" s="51"/>
      <c r="BS1168" s="69" t="str">
        <f t="shared" si="2920"/>
        <v/>
      </c>
      <c r="BT1168" s="70"/>
      <c r="BU1168" s="65"/>
      <c r="BV1168" s="68"/>
      <c r="BW1168" s="68"/>
      <c r="BX1168" s="68"/>
      <c r="BY1168" s="67" t="str">
        <f t="shared" si="44"/>
        <v/>
      </c>
      <c r="BZ1168" s="65"/>
      <c r="CA1168" s="65" t="str">
        <f t="shared" si="45"/>
        <v/>
      </c>
      <c r="CB1168" s="67" t="str">
        <f t="shared" si="46"/>
        <v/>
      </c>
      <c r="CC1168" s="67" t="str">
        <f t="shared" si="47"/>
        <v/>
      </c>
      <c r="CD1168" s="67" t="str">
        <f t="shared" si="48"/>
        <v/>
      </c>
      <c r="CE1168" s="67" t="str">
        <f t="shared" si="49"/>
        <v/>
      </c>
      <c r="CF1168" s="65"/>
      <c r="CG1168" s="65"/>
      <c r="CH1168" s="68"/>
      <c r="CI1168" s="68"/>
      <c r="CJ1168" s="68"/>
      <c r="CK1168" s="67" t="str">
        <f t="shared" si="54"/>
        <v/>
      </c>
      <c r="CL1168" s="65"/>
      <c r="CM1168" s="65"/>
      <c r="CN1168" s="68"/>
      <c r="CO1168" s="68"/>
      <c r="CP1168" s="68"/>
      <c r="CQ1168" s="67" t="str">
        <f t="shared" si="59"/>
        <v/>
      </c>
      <c r="CR1168" s="65"/>
      <c r="CS1168" s="65"/>
      <c r="CT1168" s="68"/>
      <c r="CU1168" s="68"/>
      <c r="CV1168" s="68"/>
      <c r="CW1168" s="67" t="str">
        <f t="shared" si="64"/>
        <v/>
      </c>
      <c r="CX1168" s="65"/>
      <c r="CY1168" s="65"/>
      <c r="CZ1168" s="68"/>
      <c r="DA1168" s="68"/>
      <c r="DB1168" s="68"/>
      <c r="DC1168" s="67" t="str">
        <f t="shared" si="69"/>
        <v/>
      </c>
      <c r="DD1168" s="65"/>
      <c r="DE1168" s="65"/>
      <c r="DF1168" s="51"/>
      <c r="DG1168" s="51"/>
      <c r="DH1168" s="51"/>
      <c r="DI1168" s="69" t="str">
        <f t="shared" si="74"/>
        <v/>
      </c>
      <c r="DJ1168" s="70"/>
      <c r="DK1168" s="70"/>
      <c r="DL1168" s="51"/>
      <c r="DM1168" s="51"/>
      <c r="DN1168" s="51"/>
      <c r="DO1168" s="69" t="str">
        <f t="shared" si="79"/>
        <v/>
      </c>
      <c r="DP1168" s="51"/>
      <c r="DQ1168" s="51"/>
      <c r="DR1168" s="51"/>
      <c r="DS1168" s="51"/>
      <c r="DT1168" s="51"/>
      <c r="DU1168" s="181"/>
    </row>
    <row r="1169" spans="1:125" ht="15" x14ac:dyDescent="0.25">
      <c r="A1169" s="50">
        <v>2014</v>
      </c>
      <c r="B1169" s="51" t="s">
        <v>1053</v>
      </c>
      <c r="C1169" s="50" t="s">
        <v>1054</v>
      </c>
      <c r="D1169" s="53" t="s">
        <v>1941</v>
      </c>
      <c r="E1169" s="50" t="s">
        <v>364</v>
      </c>
      <c r="F1169" s="220">
        <v>427</v>
      </c>
      <c r="G1169" s="220" t="s">
        <v>364</v>
      </c>
      <c r="H1169" s="220">
        <v>17492</v>
      </c>
      <c r="I1169" s="61">
        <v>66394</v>
      </c>
      <c r="J1169" s="50"/>
      <c r="K1169" s="50" t="s">
        <v>2032</v>
      </c>
      <c r="L1169" s="58" t="s">
        <v>2032</v>
      </c>
      <c r="M1169" s="58" t="s">
        <v>2032</v>
      </c>
      <c r="N1169" s="58" t="s">
        <v>2032</v>
      </c>
      <c r="O1169" s="58" t="s">
        <v>2032</v>
      </c>
      <c r="P1169" s="59"/>
      <c r="Q1169" s="60">
        <v>27275</v>
      </c>
      <c r="R1169" s="60">
        <v>0</v>
      </c>
      <c r="S1169" s="60">
        <v>5336</v>
      </c>
      <c r="T1169" s="60">
        <v>33783</v>
      </c>
      <c r="U1169" s="60">
        <v>0</v>
      </c>
      <c r="V1169" s="79"/>
      <c r="W1169" s="90">
        <f t="shared" ref="W1169:W1173" si="8246">Q1169+R1169+S1169+T1169+U1169</f>
        <v>66394</v>
      </c>
      <c r="X1169" s="101">
        <v>0</v>
      </c>
      <c r="Y1169" s="50" t="s">
        <v>167</v>
      </c>
      <c r="Z1169" s="50" t="s">
        <v>1941</v>
      </c>
      <c r="AA1169" s="51" t="str">
        <f t="shared" ref="AA1169:AA1172" si="8247">IF(A1169 =2014,IF(Y1169 ="",F1169,""),"")</f>
        <v/>
      </c>
      <c r="AB1169" s="68" t="str">
        <f t="shared" ref="AB1169:AB1172" si="8248">IF(A1169 =2014,IF(Y1169 ="",I1169,""),"")</f>
        <v/>
      </c>
      <c r="AC1169" s="68" t="str">
        <f t="shared" ref="AC1169:AC1172" si="8249">IF(A1169 =2014,IF(Y1169 ="",Q1169,""),"")</f>
        <v/>
      </c>
      <c r="AD1169" s="68" t="str">
        <f t="shared" ref="AD1169:AD1172" si="8250">IF(A1169 =2014,IF(Y1169 ="",R1169,""),"")</f>
        <v/>
      </c>
      <c r="AE1169" s="68" t="str">
        <f t="shared" ref="AE1169:AE1172" si="8251">IF(A1169 =2014,IF(Y1169 ="",S1169,""),"")</f>
        <v/>
      </c>
      <c r="AF1169" s="68" t="str">
        <f t="shared" ref="AF1169:AF1172" si="8252">IF(A1169 =2014,IF(Y1169 ="",T1169+U1169,""),"")</f>
        <v/>
      </c>
      <c r="AG1169" s="67" t="str">
        <f t="shared" si="7"/>
        <v/>
      </c>
      <c r="AH1169" s="51"/>
      <c r="AI1169" s="51" t="str">
        <f t="shared" si="8"/>
        <v/>
      </c>
      <c r="AJ1169" s="68" t="str">
        <f t="shared" si="9"/>
        <v/>
      </c>
      <c r="AK1169" s="68" t="str">
        <f t="shared" si="10"/>
        <v/>
      </c>
      <c r="AL1169" s="68" t="str">
        <f t="shared" si="11"/>
        <v/>
      </c>
      <c r="AM1169" s="68" t="str">
        <f t="shared" si="12"/>
        <v/>
      </c>
      <c r="AN1169" s="68" t="str">
        <f t="shared" si="13"/>
        <v/>
      </c>
      <c r="AO1169" s="67" t="str">
        <f t="shared" si="14"/>
        <v/>
      </c>
      <c r="AP1169" s="51"/>
      <c r="AQ1169" s="51" t="str">
        <f t="shared" si="15"/>
        <v/>
      </c>
      <c r="AR1169" s="68" t="str">
        <f t="shared" si="16"/>
        <v/>
      </c>
      <c r="AS1169" s="68" t="str">
        <f t="shared" si="17"/>
        <v/>
      </c>
      <c r="AT1169" s="68" t="str">
        <f t="shared" si="18"/>
        <v/>
      </c>
      <c r="AU1169" s="68" t="str">
        <f t="shared" si="19"/>
        <v/>
      </c>
      <c r="AV1169" s="68" t="str">
        <f t="shared" si="20"/>
        <v/>
      </c>
      <c r="AW1169" s="67" t="str">
        <f t="shared" si="21"/>
        <v/>
      </c>
      <c r="AX1169" s="51"/>
      <c r="AY1169" s="51" t="str">
        <f t="shared" si="22"/>
        <v/>
      </c>
      <c r="AZ1169" s="68" t="str">
        <f t="shared" si="23"/>
        <v/>
      </c>
      <c r="BA1169" s="68" t="str">
        <f t="shared" si="24"/>
        <v/>
      </c>
      <c r="BB1169" s="68" t="str">
        <f t="shared" si="25"/>
        <v/>
      </c>
      <c r="BC1169" s="68" t="str">
        <f t="shared" si="26"/>
        <v/>
      </c>
      <c r="BD1169" s="68" t="str">
        <f t="shared" si="27"/>
        <v/>
      </c>
      <c r="BE1169" s="68" t="str">
        <f t="shared" si="28"/>
        <v/>
      </c>
      <c r="BF1169" s="51"/>
      <c r="BG1169" s="69" t="str">
        <f t="shared" si="29"/>
        <v/>
      </c>
      <c r="BH1169" s="67" t="str">
        <f t="shared" si="30"/>
        <v/>
      </c>
      <c r="BI1169" s="67" t="str">
        <f t="shared" si="31"/>
        <v/>
      </c>
      <c r="BJ1169" s="67" t="str">
        <f t="shared" si="32"/>
        <v/>
      </c>
      <c r="BK1169" s="67" t="str">
        <f t="shared" si="33"/>
        <v/>
      </c>
      <c r="BL1169" s="67" t="str">
        <f t="shared" si="34"/>
        <v/>
      </c>
      <c r="BM1169" s="65" t="str">
        <f t="shared" si="35"/>
        <v/>
      </c>
      <c r="BN1169" s="70"/>
      <c r="BO1169" s="71">
        <f t="shared" ref="BO1169:BO1172" si="8253">IF(A1169 =2014,F1169,"")</f>
        <v>427</v>
      </c>
      <c r="BP1169" s="51" t="str">
        <f t="shared" ref="BP1169:BP1172" si="8254">IF(A1169 =2015,F1169,"")</f>
        <v/>
      </c>
      <c r="BQ1169" s="51" t="str">
        <f t="shared" ref="BQ1169:BQ1172" si="8255">IF(A1169 =2016,F1169,"")</f>
        <v/>
      </c>
      <c r="BR1169" s="51" t="str">
        <f t="shared" ref="BR1169:BR1172" si="8256">IF(A1169 =2017,F1169,"")</f>
        <v/>
      </c>
      <c r="BS1169" s="69" t="str">
        <f t="shared" si="2920"/>
        <v/>
      </c>
      <c r="BT1169" s="70"/>
      <c r="BU1169" s="65">
        <f t="shared" ref="BU1169:BU1172" si="8257">IF(A1169 =2014,I1169,"")</f>
        <v>66394</v>
      </c>
      <c r="BV1169" s="68" t="str">
        <f t="shared" ref="BV1169:BV1172" si="8258">IF(A1169 =2015,I1169,"")</f>
        <v/>
      </c>
      <c r="BW1169" s="68" t="str">
        <f t="shared" ref="BW1169:BW1172" si="8259">IF(A1169 =2016,I1169,"")</f>
        <v/>
      </c>
      <c r="BX1169" s="68" t="str">
        <f t="shared" ref="BX1169:BX1172" si="8260">IF(A1169 =2017,I1169,"")</f>
        <v/>
      </c>
      <c r="BY1169" s="67" t="str">
        <f t="shared" si="44"/>
        <v/>
      </c>
      <c r="BZ1169" s="65"/>
      <c r="CA1169" s="65">
        <f t="shared" si="45"/>
        <v>0</v>
      </c>
      <c r="CB1169" s="67" t="str">
        <f t="shared" si="46"/>
        <v/>
      </c>
      <c r="CC1169" s="67" t="str">
        <f t="shared" si="47"/>
        <v/>
      </c>
      <c r="CD1169" s="67" t="str">
        <f t="shared" si="48"/>
        <v/>
      </c>
      <c r="CE1169" s="67" t="str">
        <f t="shared" si="49"/>
        <v/>
      </c>
      <c r="CF1169" s="65"/>
      <c r="CG1169" s="65">
        <f t="shared" ref="CG1169:CG1172" si="8261">IF(A1169 =2014,Q1169+R1169+S1169+T1169+U1169,"")</f>
        <v>66394</v>
      </c>
      <c r="CH1169" s="68" t="str">
        <f t="shared" ref="CH1169:CH1172" si="8262">IF(A1169 =2015,Q1169+R1169+S1169+T1169+U1169,"")</f>
        <v/>
      </c>
      <c r="CI1169" s="68" t="str">
        <f t="shared" ref="CI1169:CI1172" si="8263">IF(A1169 =2016,Q1169+R1169+S1169+T1169+U1169,"")</f>
        <v/>
      </c>
      <c r="CJ1169" s="68" t="str">
        <f t="shared" ref="CJ1169:CJ1172" si="8264">IF(A1169 =2017,Q1169+R1169+S1169+T1169+U1169,"")</f>
        <v/>
      </c>
      <c r="CK1169" s="67" t="str">
        <f t="shared" si="54"/>
        <v/>
      </c>
      <c r="CL1169" s="65"/>
      <c r="CM1169" s="65">
        <f t="shared" ref="CM1169:CM1172" si="8265">IF(A1169 =2014,Q1169,"")</f>
        <v>27275</v>
      </c>
      <c r="CN1169" s="68" t="str">
        <f t="shared" ref="CN1169:CN1172" si="8266">IF(A1169 =2015,Q1169,"")</f>
        <v/>
      </c>
      <c r="CO1169" s="68" t="str">
        <f t="shared" ref="CO1169:CO1172" si="8267">IF(A1169 =2016,Q1169,"")</f>
        <v/>
      </c>
      <c r="CP1169" s="68" t="str">
        <f t="shared" ref="CP1169:CP1172" si="8268">IF(A1169 =2017,Q1169,"")</f>
        <v/>
      </c>
      <c r="CQ1169" s="67" t="str">
        <f t="shared" si="59"/>
        <v/>
      </c>
      <c r="CR1169" s="65"/>
      <c r="CS1169" s="65">
        <f t="shared" ref="CS1169:CS1172" si="8269">IF(A1169 =2014,R1169,"")</f>
        <v>0</v>
      </c>
      <c r="CT1169" s="68" t="str">
        <f t="shared" ref="CT1169:CT1172" si="8270">IF(A1169 =2015,R1169,"")</f>
        <v/>
      </c>
      <c r="CU1169" s="68" t="str">
        <f t="shared" ref="CU1169:CU1172" si="8271">IF(A1169 =2016,R1169,"")</f>
        <v/>
      </c>
      <c r="CV1169" s="68" t="str">
        <f t="shared" ref="CV1169:CV1172" si="8272">IF(A1169 =2017,R1169,"")</f>
        <v/>
      </c>
      <c r="CW1169" s="67" t="str">
        <f t="shared" si="64"/>
        <v/>
      </c>
      <c r="CX1169" s="65"/>
      <c r="CY1169" s="65">
        <f t="shared" ref="CY1169:CY1172" si="8273">IF(A1169 =2014,S1169,"")</f>
        <v>5336</v>
      </c>
      <c r="CZ1169" s="68" t="str">
        <f t="shared" ref="CZ1169:CZ1172" si="8274">IF(A1169 =2015,S1169,"")</f>
        <v/>
      </c>
      <c r="DA1169" s="68" t="str">
        <f t="shared" ref="DA1169:DA1172" si="8275">IF(A1169 =2016,S1169,"")</f>
        <v/>
      </c>
      <c r="DB1169" s="68" t="str">
        <f t="shared" ref="DB1169:DB1172" si="8276">IF(A1169 =2017,S1169,"")</f>
        <v/>
      </c>
      <c r="DC1169" s="67" t="str">
        <f t="shared" si="69"/>
        <v/>
      </c>
      <c r="DD1169" s="65"/>
      <c r="DE1169" s="65">
        <f t="shared" ref="DE1169:DE1172" si="8277">IF(A1169 =2014,T1169,"")</f>
        <v>33783</v>
      </c>
      <c r="DF1169" s="51" t="str">
        <f t="shared" ref="DF1169:DF1172" si="8278">IF(A1169 =2015,T1169,"")</f>
        <v/>
      </c>
      <c r="DG1169" s="51" t="str">
        <f t="shared" ref="DG1169:DG1172" si="8279">IF(A1169 =2016,T1169,"")</f>
        <v/>
      </c>
      <c r="DH1169" s="51" t="str">
        <f t="shared" ref="DH1169:DH1172" si="8280">IF(A1169 =2017,T1169,"")</f>
        <v/>
      </c>
      <c r="DI1169" s="69" t="str">
        <f t="shared" si="74"/>
        <v/>
      </c>
      <c r="DJ1169" s="70"/>
      <c r="DK1169" s="65">
        <f t="shared" ref="DK1169:DK1172" si="8281">IF(A1169 =2014,U1169,"")</f>
        <v>0</v>
      </c>
      <c r="DL1169" s="51" t="str">
        <f t="shared" ref="DL1169:DL1172" si="8282">IF(A1169 =2015,U1169,"")</f>
        <v/>
      </c>
      <c r="DM1169" s="51" t="str">
        <f t="shared" ref="DM1169:DM1172" si="8283">IF(A1169 =2016,U1169,"")</f>
        <v/>
      </c>
      <c r="DN1169" s="51" t="str">
        <f t="shared" ref="DN1169:DN1172" si="8284">IF(A1169 =2017,U1169,"")</f>
        <v/>
      </c>
      <c r="DO1169" s="69" t="str">
        <f t="shared" si="79"/>
        <v/>
      </c>
      <c r="DP1169" s="51"/>
      <c r="DQ1169" s="51"/>
      <c r="DR1169" s="51"/>
      <c r="DS1169" s="51"/>
      <c r="DT1169" s="51"/>
      <c r="DU1169" s="181"/>
    </row>
    <row r="1170" spans="1:125" ht="15" x14ac:dyDescent="0.25">
      <c r="A1170" s="50">
        <v>2015</v>
      </c>
      <c r="B1170" s="51" t="s">
        <v>1053</v>
      </c>
      <c r="C1170" s="50" t="s">
        <v>1054</v>
      </c>
      <c r="D1170" s="53" t="s">
        <v>1941</v>
      </c>
      <c r="E1170" s="50" t="s">
        <v>364</v>
      </c>
      <c r="F1170" s="220">
        <v>676</v>
      </c>
      <c r="G1170" s="220" t="s">
        <v>364</v>
      </c>
      <c r="H1170" s="220">
        <v>16899</v>
      </c>
      <c r="I1170" s="61">
        <v>69068</v>
      </c>
      <c r="J1170" s="50"/>
      <c r="K1170" s="50" t="s">
        <v>2032</v>
      </c>
      <c r="L1170" s="58" t="s">
        <v>2032</v>
      </c>
      <c r="M1170" s="58" t="s">
        <v>2032</v>
      </c>
      <c r="N1170" s="58" t="s">
        <v>2032</v>
      </c>
      <c r="O1170" s="58" t="s">
        <v>2032</v>
      </c>
      <c r="P1170" s="59"/>
      <c r="Q1170" s="60">
        <v>27838</v>
      </c>
      <c r="R1170" s="60">
        <v>0</v>
      </c>
      <c r="S1170" s="60">
        <v>6750</v>
      </c>
      <c r="T1170" s="60">
        <v>34480</v>
      </c>
      <c r="U1170" s="60">
        <v>0</v>
      </c>
      <c r="V1170" s="79"/>
      <c r="W1170" s="90">
        <f t="shared" si="8246"/>
        <v>69068</v>
      </c>
      <c r="X1170" s="101">
        <v>0</v>
      </c>
      <c r="Y1170" s="50" t="s">
        <v>167</v>
      </c>
      <c r="Z1170" s="50" t="s">
        <v>1941</v>
      </c>
      <c r="AA1170" s="51" t="str">
        <f t="shared" si="8247"/>
        <v/>
      </c>
      <c r="AB1170" s="68" t="str">
        <f t="shared" si="8248"/>
        <v/>
      </c>
      <c r="AC1170" s="68" t="str">
        <f t="shared" si="8249"/>
        <v/>
      </c>
      <c r="AD1170" s="68" t="str">
        <f t="shared" si="8250"/>
        <v/>
      </c>
      <c r="AE1170" s="68" t="str">
        <f t="shared" si="8251"/>
        <v/>
      </c>
      <c r="AF1170" s="68" t="str">
        <f t="shared" si="8252"/>
        <v/>
      </c>
      <c r="AG1170" s="67" t="str">
        <f t="shared" si="7"/>
        <v/>
      </c>
      <c r="AH1170" s="51"/>
      <c r="AI1170" s="51" t="str">
        <f t="shared" si="8"/>
        <v/>
      </c>
      <c r="AJ1170" s="68" t="str">
        <f t="shared" si="9"/>
        <v/>
      </c>
      <c r="AK1170" s="68" t="str">
        <f t="shared" si="10"/>
        <v/>
      </c>
      <c r="AL1170" s="68" t="str">
        <f t="shared" si="11"/>
        <v/>
      </c>
      <c r="AM1170" s="68" t="str">
        <f t="shared" si="12"/>
        <v/>
      </c>
      <c r="AN1170" s="68" t="str">
        <f t="shared" si="13"/>
        <v/>
      </c>
      <c r="AO1170" s="67" t="str">
        <f t="shared" si="14"/>
        <v/>
      </c>
      <c r="AP1170" s="51"/>
      <c r="AQ1170" s="51" t="str">
        <f t="shared" si="15"/>
        <v/>
      </c>
      <c r="AR1170" s="68" t="str">
        <f t="shared" si="16"/>
        <v/>
      </c>
      <c r="AS1170" s="68" t="str">
        <f t="shared" si="17"/>
        <v/>
      </c>
      <c r="AT1170" s="68" t="str">
        <f t="shared" si="18"/>
        <v/>
      </c>
      <c r="AU1170" s="68" t="str">
        <f t="shared" si="19"/>
        <v/>
      </c>
      <c r="AV1170" s="68" t="str">
        <f t="shared" si="20"/>
        <v/>
      </c>
      <c r="AW1170" s="67" t="str">
        <f t="shared" si="21"/>
        <v/>
      </c>
      <c r="AX1170" s="51"/>
      <c r="AY1170" s="51" t="str">
        <f t="shared" si="22"/>
        <v/>
      </c>
      <c r="AZ1170" s="68" t="str">
        <f t="shared" si="23"/>
        <v/>
      </c>
      <c r="BA1170" s="68" t="str">
        <f t="shared" si="24"/>
        <v/>
      </c>
      <c r="BB1170" s="68" t="str">
        <f t="shared" si="25"/>
        <v/>
      </c>
      <c r="BC1170" s="68" t="str">
        <f t="shared" si="26"/>
        <v/>
      </c>
      <c r="BD1170" s="68" t="str">
        <f t="shared" si="27"/>
        <v/>
      </c>
      <c r="BE1170" s="68" t="str">
        <f t="shared" si="28"/>
        <v/>
      </c>
      <c r="BF1170" s="51"/>
      <c r="BG1170" s="69" t="str">
        <f t="shared" si="29"/>
        <v/>
      </c>
      <c r="BH1170" s="67" t="str">
        <f t="shared" si="30"/>
        <v/>
      </c>
      <c r="BI1170" s="67" t="str">
        <f t="shared" si="31"/>
        <v/>
      </c>
      <c r="BJ1170" s="67" t="str">
        <f t="shared" si="32"/>
        <v/>
      </c>
      <c r="BK1170" s="67" t="str">
        <f t="shared" si="33"/>
        <v/>
      </c>
      <c r="BL1170" s="67" t="str">
        <f t="shared" si="34"/>
        <v/>
      </c>
      <c r="BM1170" s="65" t="str">
        <f t="shared" si="35"/>
        <v/>
      </c>
      <c r="BN1170" s="51"/>
      <c r="BO1170" s="51" t="str">
        <f t="shared" si="8253"/>
        <v/>
      </c>
      <c r="BP1170" s="71">
        <f t="shared" si="8254"/>
        <v>676</v>
      </c>
      <c r="BQ1170" s="51" t="str">
        <f t="shared" si="8255"/>
        <v/>
      </c>
      <c r="BR1170" s="51" t="str">
        <f t="shared" si="8256"/>
        <v/>
      </c>
      <c r="BS1170" s="69" t="str">
        <f t="shared" si="2920"/>
        <v/>
      </c>
      <c r="BT1170" s="51"/>
      <c r="BU1170" s="68" t="str">
        <f t="shared" si="8257"/>
        <v/>
      </c>
      <c r="BV1170" s="65">
        <f t="shared" si="8258"/>
        <v>69068</v>
      </c>
      <c r="BW1170" s="68" t="str">
        <f t="shared" si="8259"/>
        <v/>
      </c>
      <c r="BX1170" s="68" t="str">
        <f t="shared" si="8260"/>
        <v/>
      </c>
      <c r="BY1170" s="67" t="str">
        <f t="shared" si="44"/>
        <v/>
      </c>
      <c r="BZ1170" s="68"/>
      <c r="CA1170" s="65" t="str">
        <f t="shared" si="45"/>
        <v/>
      </c>
      <c r="CB1170" s="67">
        <f t="shared" si="46"/>
        <v>0</v>
      </c>
      <c r="CC1170" s="67" t="str">
        <f t="shared" si="47"/>
        <v/>
      </c>
      <c r="CD1170" s="67" t="str">
        <f t="shared" si="48"/>
        <v/>
      </c>
      <c r="CE1170" s="67" t="str">
        <f t="shared" si="49"/>
        <v/>
      </c>
      <c r="CF1170" s="68"/>
      <c r="CG1170" s="68" t="str">
        <f t="shared" si="8261"/>
        <v/>
      </c>
      <c r="CH1170" s="65">
        <f t="shared" si="8262"/>
        <v>69068</v>
      </c>
      <c r="CI1170" s="68" t="str">
        <f t="shared" si="8263"/>
        <v/>
      </c>
      <c r="CJ1170" s="68" t="str">
        <f t="shared" si="8264"/>
        <v/>
      </c>
      <c r="CK1170" s="67" t="str">
        <f t="shared" si="54"/>
        <v/>
      </c>
      <c r="CL1170" s="68"/>
      <c r="CM1170" s="68" t="str">
        <f t="shared" si="8265"/>
        <v/>
      </c>
      <c r="CN1170" s="65">
        <f t="shared" si="8266"/>
        <v>27838</v>
      </c>
      <c r="CO1170" s="68" t="str">
        <f t="shared" si="8267"/>
        <v/>
      </c>
      <c r="CP1170" s="68" t="str">
        <f t="shared" si="8268"/>
        <v/>
      </c>
      <c r="CQ1170" s="67" t="str">
        <f t="shared" si="59"/>
        <v/>
      </c>
      <c r="CR1170" s="68"/>
      <c r="CS1170" s="68" t="str">
        <f t="shared" si="8269"/>
        <v/>
      </c>
      <c r="CT1170" s="65">
        <f t="shared" si="8270"/>
        <v>0</v>
      </c>
      <c r="CU1170" s="68" t="str">
        <f t="shared" si="8271"/>
        <v/>
      </c>
      <c r="CV1170" s="68" t="str">
        <f t="shared" si="8272"/>
        <v/>
      </c>
      <c r="CW1170" s="67" t="str">
        <f t="shared" si="64"/>
        <v/>
      </c>
      <c r="CX1170" s="68"/>
      <c r="CY1170" s="68" t="str">
        <f t="shared" si="8273"/>
        <v/>
      </c>
      <c r="CZ1170" s="65">
        <f t="shared" si="8274"/>
        <v>6750</v>
      </c>
      <c r="DA1170" s="68" t="str">
        <f t="shared" si="8275"/>
        <v/>
      </c>
      <c r="DB1170" s="68" t="str">
        <f t="shared" si="8276"/>
        <v/>
      </c>
      <c r="DC1170" s="67" t="str">
        <f t="shared" si="69"/>
        <v/>
      </c>
      <c r="DD1170" s="68"/>
      <c r="DE1170" s="68" t="str">
        <f t="shared" si="8277"/>
        <v/>
      </c>
      <c r="DF1170" s="65">
        <f t="shared" si="8278"/>
        <v>34480</v>
      </c>
      <c r="DG1170" s="51" t="str">
        <f t="shared" si="8279"/>
        <v/>
      </c>
      <c r="DH1170" s="51" t="str">
        <f t="shared" si="8280"/>
        <v/>
      </c>
      <c r="DI1170" s="69" t="str">
        <f t="shared" si="74"/>
        <v/>
      </c>
      <c r="DJ1170" s="51"/>
      <c r="DK1170" s="51" t="str">
        <f t="shared" si="8281"/>
        <v/>
      </c>
      <c r="DL1170" s="65">
        <f t="shared" si="8282"/>
        <v>0</v>
      </c>
      <c r="DM1170" s="51" t="str">
        <f t="shared" si="8283"/>
        <v/>
      </c>
      <c r="DN1170" s="51" t="str">
        <f t="shared" si="8284"/>
        <v/>
      </c>
      <c r="DO1170" s="69" t="str">
        <f t="shared" si="79"/>
        <v/>
      </c>
      <c r="DP1170" s="51"/>
      <c r="DQ1170" s="51"/>
      <c r="DR1170" s="51"/>
      <c r="DS1170" s="51"/>
      <c r="DT1170" s="51"/>
      <c r="DU1170" s="181"/>
    </row>
    <row r="1171" spans="1:125" ht="15" x14ac:dyDescent="0.25">
      <c r="A1171" s="50">
        <v>2016</v>
      </c>
      <c r="B1171" s="51" t="s">
        <v>1053</v>
      </c>
      <c r="C1171" s="50" t="s">
        <v>1054</v>
      </c>
      <c r="D1171" s="53" t="s">
        <v>1941</v>
      </c>
      <c r="E1171" s="50" t="s">
        <v>364</v>
      </c>
      <c r="F1171" s="220">
        <v>479</v>
      </c>
      <c r="G1171" s="220" t="s">
        <v>364</v>
      </c>
      <c r="H1171" s="220">
        <v>16140</v>
      </c>
      <c r="I1171" s="61">
        <v>70941</v>
      </c>
      <c r="J1171" s="50"/>
      <c r="K1171" s="50" t="s">
        <v>2032</v>
      </c>
      <c r="L1171" s="58" t="s">
        <v>2032</v>
      </c>
      <c r="M1171" s="58" t="s">
        <v>2032</v>
      </c>
      <c r="N1171" s="58" t="s">
        <v>2032</v>
      </c>
      <c r="O1171" s="58" t="s">
        <v>2032</v>
      </c>
      <c r="P1171" s="59"/>
      <c r="Q1171" s="60">
        <v>27966</v>
      </c>
      <c r="R1171" s="60">
        <v>1586</v>
      </c>
      <c r="S1171" s="60">
        <v>6750</v>
      </c>
      <c r="T1171" s="60">
        <v>34639</v>
      </c>
      <c r="U1171" s="60">
        <v>0</v>
      </c>
      <c r="V1171" s="79"/>
      <c r="W1171" s="90">
        <f t="shared" si="8246"/>
        <v>70941</v>
      </c>
      <c r="X1171" s="101">
        <v>0</v>
      </c>
      <c r="Y1171" s="50" t="s">
        <v>167</v>
      </c>
      <c r="Z1171" s="50" t="s">
        <v>1941</v>
      </c>
      <c r="AA1171" s="51" t="str">
        <f t="shared" si="8247"/>
        <v/>
      </c>
      <c r="AB1171" s="68" t="str">
        <f t="shared" si="8248"/>
        <v/>
      </c>
      <c r="AC1171" s="68" t="str">
        <f t="shared" si="8249"/>
        <v/>
      </c>
      <c r="AD1171" s="68" t="str">
        <f t="shared" si="8250"/>
        <v/>
      </c>
      <c r="AE1171" s="68" t="str">
        <f t="shared" si="8251"/>
        <v/>
      </c>
      <c r="AF1171" s="68" t="str">
        <f t="shared" si="8252"/>
        <v/>
      </c>
      <c r="AG1171" s="67" t="str">
        <f t="shared" si="7"/>
        <v/>
      </c>
      <c r="AH1171" s="51"/>
      <c r="AI1171" s="51" t="str">
        <f t="shared" si="8"/>
        <v/>
      </c>
      <c r="AJ1171" s="68" t="str">
        <f t="shared" si="9"/>
        <v/>
      </c>
      <c r="AK1171" s="68" t="str">
        <f t="shared" si="10"/>
        <v/>
      </c>
      <c r="AL1171" s="68" t="str">
        <f t="shared" si="11"/>
        <v/>
      </c>
      <c r="AM1171" s="68" t="str">
        <f t="shared" si="12"/>
        <v/>
      </c>
      <c r="AN1171" s="68" t="str">
        <f t="shared" si="13"/>
        <v/>
      </c>
      <c r="AO1171" s="67" t="str">
        <f t="shared" si="14"/>
        <v/>
      </c>
      <c r="AP1171" s="51"/>
      <c r="AQ1171" s="51" t="str">
        <f t="shared" si="15"/>
        <v/>
      </c>
      <c r="AR1171" s="68" t="str">
        <f t="shared" si="16"/>
        <v/>
      </c>
      <c r="AS1171" s="68" t="str">
        <f t="shared" si="17"/>
        <v/>
      </c>
      <c r="AT1171" s="68" t="str">
        <f t="shared" si="18"/>
        <v/>
      </c>
      <c r="AU1171" s="68" t="str">
        <f t="shared" si="19"/>
        <v/>
      </c>
      <c r="AV1171" s="68" t="str">
        <f t="shared" si="20"/>
        <v/>
      </c>
      <c r="AW1171" s="67" t="str">
        <f t="shared" si="21"/>
        <v/>
      </c>
      <c r="AX1171" s="51"/>
      <c r="AY1171" s="51" t="str">
        <f t="shared" si="22"/>
        <v/>
      </c>
      <c r="AZ1171" s="68" t="str">
        <f t="shared" si="23"/>
        <v/>
      </c>
      <c r="BA1171" s="68" t="str">
        <f t="shared" si="24"/>
        <v/>
      </c>
      <c r="BB1171" s="68" t="str">
        <f t="shared" si="25"/>
        <v/>
      </c>
      <c r="BC1171" s="68" t="str">
        <f t="shared" si="26"/>
        <v/>
      </c>
      <c r="BD1171" s="68" t="str">
        <f t="shared" si="27"/>
        <v/>
      </c>
      <c r="BE1171" s="68" t="str">
        <f t="shared" si="28"/>
        <v/>
      </c>
      <c r="BF1171" s="51"/>
      <c r="BG1171" s="69" t="str">
        <f t="shared" si="29"/>
        <v/>
      </c>
      <c r="BH1171" s="67" t="str">
        <f t="shared" si="30"/>
        <v/>
      </c>
      <c r="BI1171" s="67" t="str">
        <f t="shared" si="31"/>
        <v/>
      </c>
      <c r="BJ1171" s="67" t="str">
        <f t="shared" si="32"/>
        <v/>
      </c>
      <c r="BK1171" s="67" t="str">
        <f t="shared" si="33"/>
        <v/>
      </c>
      <c r="BL1171" s="67" t="str">
        <f t="shared" si="34"/>
        <v/>
      </c>
      <c r="BM1171" s="65" t="str">
        <f t="shared" si="35"/>
        <v/>
      </c>
      <c r="BN1171" s="51"/>
      <c r="BO1171" s="51" t="str">
        <f t="shared" si="8253"/>
        <v/>
      </c>
      <c r="BP1171" s="51" t="str">
        <f t="shared" si="8254"/>
        <v/>
      </c>
      <c r="BQ1171" s="71">
        <f t="shared" si="8255"/>
        <v>479</v>
      </c>
      <c r="BR1171" s="51" t="str">
        <f t="shared" si="8256"/>
        <v/>
      </c>
      <c r="BS1171" s="69" t="str">
        <f t="shared" si="2920"/>
        <v/>
      </c>
      <c r="BT1171" s="51"/>
      <c r="BU1171" s="68" t="str">
        <f t="shared" si="8257"/>
        <v/>
      </c>
      <c r="BV1171" s="68" t="str">
        <f t="shared" si="8258"/>
        <v/>
      </c>
      <c r="BW1171" s="65">
        <f t="shared" si="8259"/>
        <v>70941</v>
      </c>
      <c r="BX1171" s="68" t="str">
        <f t="shared" si="8260"/>
        <v/>
      </c>
      <c r="BY1171" s="67" t="str">
        <f t="shared" si="44"/>
        <v/>
      </c>
      <c r="BZ1171" s="68"/>
      <c r="CA1171" s="65" t="str">
        <f t="shared" si="45"/>
        <v/>
      </c>
      <c r="CB1171" s="67" t="str">
        <f t="shared" si="46"/>
        <v/>
      </c>
      <c r="CC1171" s="67">
        <f t="shared" si="47"/>
        <v>0</v>
      </c>
      <c r="CD1171" s="67" t="str">
        <f t="shared" si="48"/>
        <v/>
      </c>
      <c r="CE1171" s="67" t="str">
        <f t="shared" si="49"/>
        <v/>
      </c>
      <c r="CF1171" s="68"/>
      <c r="CG1171" s="68" t="str">
        <f t="shared" si="8261"/>
        <v/>
      </c>
      <c r="CH1171" s="68" t="str">
        <f t="shared" si="8262"/>
        <v/>
      </c>
      <c r="CI1171" s="65">
        <f t="shared" si="8263"/>
        <v>70941</v>
      </c>
      <c r="CJ1171" s="68" t="str">
        <f t="shared" si="8264"/>
        <v/>
      </c>
      <c r="CK1171" s="67" t="str">
        <f t="shared" si="54"/>
        <v/>
      </c>
      <c r="CL1171" s="68"/>
      <c r="CM1171" s="68" t="str">
        <f t="shared" si="8265"/>
        <v/>
      </c>
      <c r="CN1171" s="68" t="str">
        <f t="shared" si="8266"/>
        <v/>
      </c>
      <c r="CO1171" s="65">
        <f t="shared" si="8267"/>
        <v>27966</v>
      </c>
      <c r="CP1171" s="68" t="str">
        <f t="shared" si="8268"/>
        <v/>
      </c>
      <c r="CQ1171" s="67" t="str">
        <f t="shared" si="59"/>
        <v/>
      </c>
      <c r="CR1171" s="68"/>
      <c r="CS1171" s="68" t="str">
        <f t="shared" si="8269"/>
        <v/>
      </c>
      <c r="CT1171" s="68" t="str">
        <f t="shared" si="8270"/>
        <v/>
      </c>
      <c r="CU1171" s="65">
        <f t="shared" si="8271"/>
        <v>1586</v>
      </c>
      <c r="CV1171" s="68" t="str">
        <f t="shared" si="8272"/>
        <v/>
      </c>
      <c r="CW1171" s="67" t="str">
        <f t="shared" si="64"/>
        <v/>
      </c>
      <c r="CX1171" s="68"/>
      <c r="CY1171" s="68" t="str">
        <f t="shared" si="8273"/>
        <v/>
      </c>
      <c r="CZ1171" s="68" t="str">
        <f t="shared" si="8274"/>
        <v/>
      </c>
      <c r="DA1171" s="65">
        <f t="shared" si="8275"/>
        <v>6750</v>
      </c>
      <c r="DB1171" s="68" t="str">
        <f t="shared" si="8276"/>
        <v/>
      </c>
      <c r="DC1171" s="67" t="str">
        <f t="shared" si="69"/>
        <v/>
      </c>
      <c r="DD1171" s="68"/>
      <c r="DE1171" s="68" t="str">
        <f t="shared" si="8277"/>
        <v/>
      </c>
      <c r="DF1171" s="51" t="str">
        <f t="shared" si="8278"/>
        <v/>
      </c>
      <c r="DG1171" s="65">
        <f t="shared" si="8279"/>
        <v>34639</v>
      </c>
      <c r="DH1171" s="51" t="str">
        <f t="shared" si="8280"/>
        <v/>
      </c>
      <c r="DI1171" s="69" t="str">
        <f t="shared" si="74"/>
        <v/>
      </c>
      <c r="DJ1171" s="51"/>
      <c r="DK1171" s="51" t="str">
        <f t="shared" si="8281"/>
        <v/>
      </c>
      <c r="DL1171" s="51" t="str">
        <f t="shared" si="8282"/>
        <v/>
      </c>
      <c r="DM1171" s="65">
        <f t="shared" si="8283"/>
        <v>0</v>
      </c>
      <c r="DN1171" s="51" t="str">
        <f t="shared" si="8284"/>
        <v/>
      </c>
      <c r="DO1171" s="69" t="str">
        <f t="shared" si="79"/>
        <v/>
      </c>
      <c r="DP1171" s="51"/>
      <c r="DQ1171" s="51"/>
      <c r="DR1171" s="51"/>
      <c r="DS1171" s="51"/>
      <c r="DT1171" s="51"/>
      <c r="DU1171" s="181"/>
    </row>
    <row r="1172" spans="1:125" ht="15" x14ac:dyDescent="0.25">
      <c r="A1172" s="50">
        <v>2017</v>
      </c>
      <c r="B1172" s="51" t="s">
        <v>1053</v>
      </c>
      <c r="C1172" s="50" t="s">
        <v>1054</v>
      </c>
      <c r="D1172" s="53" t="s">
        <v>1941</v>
      </c>
      <c r="E1172" s="50" t="s">
        <v>364</v>
      </c>
      <c r="F1172" s="220">
        <v>454</v>
      </c>
      <c r="G1172" s="220" t="s">
        <v>364</v>
      </c>
      <c r="H1172" s="220">
        <v>13683</v>
      </c>
      <c r="I1172" s="61">
        <v>72159</v>
      </c>
      <c r="J1172" s="50"/>
      <c r="K1172" s="50" t="s">
        <v>2032</v>
      </c>
      <c r="L1172" s="58" t="s">
        <v>2032</v>
      </c>
      <c r="M1172" s="58" t="s">
        <v>2032</v>
      </c>
      <c r="N1172" s="58" t="s">
        <v>2032</v>
      </c>
      <c r="O1172" s="58" t="s">
        <v>2032</v>
      </c>
      <c r="P1172" s="59"/>
      <c r="Q1172" s="60">
        <v>29372</v>
      </c>
      <c r="R1172" s="60">
        <v>0</v>
      </c>
      <c r="S1172" s="60">
        <v>6405</v>
      </c>
      <c r="T1172" s="60">
        <v>36382</v>
      </c>
      <c r="U1172" s="60">
        <v>0</v>
      </c>
      <c r="V1172" s="79"/>
      <c r="W1172" s="90">
        <f t="shared" si="8246"/>
        <v>72159</v>
      </c>
      <c r="X1172" s="101">
        <v>0</v>
      </c>
      <c r="Y1172" s="50" t="s">
        <v>167</v>
      </c>
      <c r="Z1172" s="50" t="s">
        <v>1941</v>
      </c>
      <c r="AA1172" s="51" t="str">
        <f t="shared" si="8247"/>
        <v/>
      </c>
      <c r="AB1172" s="68" t="str">
        <f t="shared" si="8248"/>
        <v/>
      </c>
      <c r="AC1172" s="68" t="str">
        <f t="shared" si="8249"/>
        <v/>
      </c>
      <c r="AD1172" s="68" t="str">
        <f t="shared" si="8250"/>
        <v/>
      </c>
      <c r="AE1172" s="68" t="str">
        <f t="shared" si="8251"/>
        <v/>
      </c>
      <c r="AF1172" s="68" t="str">
        <f t="shared" si="8252"/>
        <v/>
      </c>
      <c r="AG1172" s="67" t="str">
        <f t="shared" si="7"/>
        <v/>
      </c>
      <c r="AH1172" s="51"/>
      <c r="AI1172" s="51" t="str">
        <f t="shared" si="8"/>
        <v/>
      </c>
      <c r="AJ1172" s="68" t="str">
        <f t="shared" si="9"/>
        <v/>
      </c>
      <c r="AK1172" s="68" t="str">
        <f t="shared" si="10"/>
        <v/>
      </c>
      <c r="AL1172" s="68" t="str">
        <f t="shared" si="11"/>
        <v/>
      </c>
      <c r="AM1172" s="68" t="str">
        <f t="shared" si="12"/>
        <v/>
      </c>
      <c r="AN1172" s="68" t="str">
        <f t="shared" si="13"/>
        <v/>
      </c>
      <c r="AO1172" s="67" t="str">
        <f t="shared" si="14"/>
        <v/>
      </c>
      <c r="AP1172" s="51"/>
      <c r="AQ1172" s="51" t="str">
        <f t="shared" si="15"/>
        <v/>
      </c>
      <c r="AR1172" s="68" t="str">
        <f t="shared" si="16"/>
        <v/>
      </c>
      <c r="AS1172" s="68" t="str">
        <f t="shared" si="17"/>
        <v/>
      </c>
      <c r="AT1172" s="68" t="str">
        <f t="shared" si="18"/>
        <v/>
      </c>
      <c r="AU1172" s="68" t="str">
        <f t="shared" si="19"/>
        <v/>
      </c>
      <c r="AV1172" s="68" t="str">
        <f t="shared" si="20"/>
        <v/>
      </c>
      <c r="AW1172" s="67" t="str">
        <f t="shared" si="21"/>
        <v/>
      </c>
      <c r="AX1172" s="51"/>
      <c r="AY1172" s="51" t="str">
        <f t="shared" si="22"/>
        <v/>
      </c>
      <c r="AZ1172" s="68" t="str">
        <f t="shared" si="23"/>
        <v/>
      </c>
      <c r="BA1172" s="68" t="str">
        <f t="shared" si="24"/>
        <v/>
      </c>
      <c r="BB1172" s="68" t="str">
        <f t="shared" si="25"/>
        <v/>
      </c>
      <c r="BC1172" s="68" t="str">
        <f t="shared" si="26"/>
        <v/>
      </c>
      <c r="BD1172" s="68" t="str">
        <f t="shared" si="27"/>
        <v/>
      </c>
      <c r="BE1172" s="68" t="str">
        <f t="shared" si="28"/>
        <v/>
      </c>
      <c r="BF1172" s="51"/>
      <c r="BG1172" s="69" t="str">
        <f t="shared" si="29"/>
        <v/>
      </c>
      <c r="BH1172" s="67" t="str">
        <f t="shared" si="30"/>
        <v/>
      </c>
      <c r="BI1172" s="67" t="str">
        <f t="shared" si="31"/>
        <v/>
      </c>
      <c r="BJ1172" s="67" t="str">
        <f t="shared" si="32"/>
        <v/>
      </c>
      <c r="BK1172" s="67" t="str">
        <f t="shared" si="33"/>
        <v/>
      </c>
      <c r="BL1172" s="67" t="str">
        <f t="shared" si="34"/>
        <v/>
      </c>
      <c r="BM1172" s="65" t="str">
        <f t="shared" si="35"/>
        <v/>
      </c>
      <c r="BN1172" s="51"/>
      <c r="BO1172" s="51" t="str">
        <f t="shared" si="8253"/>
        <v/>
      </c>
      <c r="BP1172" s="51" t="str">
        <f t="shared" si="8254"/>
        <v/>
      </c>
      <c r="BQ1172" s="51" t="str">
        <f t="shared" si="8255"/>
        <v/>
      </c>
      <c r="BR1172" s="71">
        <f t="shared" si="8256"/>
        <v>454</v>
      </c>
      <c r="BS1172" s="69" t="str">
        <f t="shared" si="2920"/>
        <v/>
      </c>
      <c r="BT1172" s="51"/>
      <c r="BU1172" s="68" t="str">
        <f t="shared" si="8257"/>
        <v/>
      </c>
      <c r="BV1172" s="68" t="str">
        <f t="shared" si="8258"/>
        <v/>
      </c>
      <c r="BW1172" s="68" t="str">
        <f t="shared" si="8259"/>
        <v/>
      </c>
      <c r="BX1172" s="65">
        <f t="shared" si="8260"/>
        <v>72159</v>
      </c>
      <c r="BY1172" s="67" t="str">
        <f t="shared" si="44"/>
        <v/>
      </c>
      <c r="BZ1172" s="68"/>
      <c r="CA1172" s="65" t="str">
        <f t="shared" si="45"/>
        <v/>
      </c>
      <c r="CB1172" s="67" t="str">
        <f t="shared" si="46"/>
        <v/>
      </c>
      <c r="CC1172" s="67" t="str">
        <f t="shared" si="47"/>
        <v/>
      </c>
      <c r="CD1172" s="67">
        <f t="shared" si="48"/>
        <v>0</v>
      </c>
      <c r="CE1172" s="67" t="str">
        <f t="shared" si="49"/>
        <v/>
      </c>
      <c r="CF1172" s="68"/>
      <c r="CG1172" s="68" t="str">
        <f t="shared" si="8261"/>
        <v/>
      </c>
      <c r="CH1172" s="68" t="str">
        <f t="shared" si="8262"/>
        <v/>
      </c>
      <c r="CI1172" s="68" t="str">
        <f t="shared" si="8263"/>
        <v/>
      </c>
      <c r="CJ1172" s="65">
        <f t="shared" si="8264"/>
        <v>72159</v>
      </c>
      <c r="CK1172" s="67" t="str">
        <f t="shared" si="54"/>
        <v/>
      </c>
      <c r="CL1172" s="68"/>
      <c r="CM1172" s="68" t="str">
        <f t="shared" si="8265"/>
        <v/>
      </c>
      <c r="CN1172" s="68" t="str">
        <f t="shared" si="8266"/>
        <v/>
      </c>
      <c r="CO1172" s="68" t="str">
        <f t="shared" si="8267"/>
        <v/>
      </c>
      <c r="CP1172" s="65">
        <f t="shared" si="8268"/>
        <v>29372</v>
      </c>
      <c r="CQ1172" s="67" t="str">
        <f t="shared" si="59"/>
        <v/>
      </c>
      <c r="CR1172" s="68"/>
      <c r="CS1172" s="68" t="str">
        <f t="shared" si="8269"/>
        <v/>
      </c>
      <c r="CT1172" s="68" t="str">
        <f t="shared" si="8270"/>
        <v/>
      </c>
      <c r="CU1172" s="68" t="str">
        <f t="shared" si="8271"/>
        <v/>
      </c>
      <c r="CV1172" s="65">
        <f t="shared" si="8272"/>
        <v>0</v>
      </c>
      <c r="CW1172" s="67" t="str">
        <f t="shared" si="64"/>
        <v/>
      </c>
      <c r="CX1172" s="68"/>
      <c r="CY1172" s="68" t="str">
        <f t="shared" si="8273"/>
        <v/>
      </c>
      <c r="CZ1172" s="68" t="str">
        <f t="shared" si="8274"/>
        <v/>
      </c>
      <c r="DA1172" s="68" t="str">
        <f t="shared" si="8275"/>
        <v/>
      </c>
      <c r="DB1172" s="65">
        <f t="shared" si="8276"/>
        <v>6405</v>
      </c>
      <c r="DC1172" s="67" t="str">
        <f t="shared" si="69"/>
        <v/>
      </c>
      <c r="DD1172" s="68"/>
      <c r="DE1172" s="68" t="str">
        <f t="shared" si="8277"/>
        <v/>
      </c>
      <c r="DF1172" s="51" t="str">
        <f t="shared" si="8278"/>
        <v/>
      </c>
      <c r="DG1172" s="51" t="str">
        <f t="shared" si="8279"/>
        <v/>
      </c>
      <c r="DH1172" s="65">
        <f t="shared" si="8280"/>
        <v>36382</v>
      </c>
      <c r="DI1172" s="69" t="str">
        <f t="shared" si="74"/>
        <v/>
      </c>
      <c r="DJ1172" s="51"/>
      <c r="DK1172" s="51" t="str">
        <f t="shared" si="8281"/>
        <v/>
      </c>
      <c r="DL1172" s="51" t="str">
        <f t="shared" si="8282"/>
        <v/>
      </c>
      <c r="DM1172" s="51" t="str">
        <f t="shared" si="8283"/>
        <v/>
      </c>
      <c r="DN1172" s="65">
        <f t="shared" si="8284"/>
        <v>0</v>
      </c>
      <c r="DO1172" s="69" t="str">
        <f t="shared" si="79"/>
        <v/>
      </c>
      <c r="DP1172" s="51"/>
      <c r="DQ1172" s="51"/>
      <c r="DR1172" s="51"/>
      <c r="DS1172" s="51"/>
      <c r="DT1172" s="51"/>
      <c r="DU1172" s="181"/>
    </row>
    <row r="1173" spans="1:125" ht="15" x14ac:dyDescent="0.25">
      <c r="A1173" s="56">
        <v>2018</v>
      </c>
      <c r="B1173" s="51" t="s">
        <v>1053</v>
      </c>
      <c r="C1173" s="50" t="s">
        <v>1054</v>
      </c>
      <c r="D1173" s="170" t="s">
        <v>1941</v>
      </c>
      <c r="E1173" s="50" t="s">
        <v>364</v>
      </c>
      <c r="F1173" s="89">
        <v>601</v>
      </c>
      <c r="G1173" s="89">
        <v>0</v>
      </c>
      <c r="H1173" s="89">
        <v>16758</v>
      </c>
      <c r="I1173" s="90">
        <v>84087</v>
      </c>
      <c r="J1173" s="50"/>
      <c r="K1173" s="50" t="s">
        <v>2032</v>
      </c>
      <c r="L1173" s="58"/>
      <c r="M1173" s="58"/>
      <c r="N1173" s="58"/>
      <c r="O1173" s="58"/>
      <c r="P1173" s="91"/>
      <c r="Q1173" s="92">
        <v>35122</v>
      </c>
      <c r="R1173" s="92">
        <v>0</v>
      </c>
      <c r="S1173" s="92">
        <v>5462</v>
      </c>
      <c r="T1173" s="92">
        <v>43503</v>
      </c>
      <c r="U1173" s="92">
        <v>0</v>
      </c>
      <c r="V1173" s="94"/>
      <c r="W1173" s="90">
        <f t="shared" si="8246"/>
        <v>84087</v>
      </c>
      <c r="X1173" s="101">
        <v>0</v>
      </c>
      <c r="Y1173" s="56" t="s">
        <v>167</v>
      </c>
      <c r="Z1173" s="50"/>
      <c r="AA1173" s="51"/>
      <c r="AB1173" s="68"/>
      <c r="AC1173" s="68"/>
      <c r="AD1173" s="68"/>
      <c r="AE1173" s="68"/>
      <c r="AF1173" s="68"/>
      <c r="AG1173" s="67" t="str">
        <f t="shared" si="7"/>
        <v/>
      </c>
      <c r="AH1173" s="51"/>
      <c r="AI1173" s="51" t="str">
        <f t="shared" si="8"/>
        <v/>
      </c>
      <c r="AJ1173" s="68" t="str">
        <f t="shared" si="9"/>
        <v/>
      </c>
      <c r="AK1173" s="68" t="str">
        <f t="shared" si="10"/>
        <v/>
      </c>
      <c r="AL1173" s="68" t="str">
        <f t="shared" si="11"/>
        <v/>
      </c>
      <c r="AM1173" s="68" t="str">
        <f t="shared" si="12"/>
        <v/>
      </c>
      <c r="AN1173" s="68" t="str">
        <f t="shared" si="13"/>
        <v/>
      </c>
      <c r="AO1173" s="67" t="str">
        <f t="shared" si="14"/>
        <v/>
      </c>
      <c r="AP1173" s="51"/>
      <c r="AQ1173" s="51" t="str">
        <f t="shared" si="15"/>
        <v/>
      </c>
      <c r="AR1173" s="68" t="str">
        <f t="shared" si="16"/>
        <v/>
      </c>
      <c r="AS1173" s="68" t="str">
        <f t="shared" si="17"/>
        <v/>
      </c>
      <c r="AT1173" s="68" t="str">
        <f t="shared" si="18"/>
        <v/>
      </c>
      <c r="AU1173" s="68" t="str">
        <f t="shared" si="19"/>
        <v/>
      </c>
      <c r="AV1173" s="68" t="str">
        <f t="shared" si="20"/>
        <v/>
      </c>
      <c r="AW1173" s="67" t="str">
        <f t="shared" si="21"/>
        <v/>
      </c>
      <c r="AX1173" s="51"/>
      <c r="AY1173" s="51" t="str">
        <f t="shared" si="22"/>
        <v/>
      </c>
      <c r="AZ1173" s="68" t="str">
        <f t="shared" si="23"/>
        <v/>
      </c>
      <c r="BA1173" s="68" t="str">
        <f t="shared" si="24"/>
        <v/>
      </c>
      <c r="BB1173" s="68" t="str">
        <f t="shared" si="25"/>
        <v/>
      </c>
      <c r="BC1173" s="68" t="str">
        <f t="shared" si="26"/>
        <v/>
      </c>
      <c r="BD1173" s="68" t="str">
        <f t="shared" si="27"/>
        <v/>
      </c>
      <c r="BE1173" s="68" t="str">
        <f t="shared" si="28"/>
        <v/>
      </c>
      <c r="BF1173" s="51"/>
      <c r="BG1173" s="69" t="str">
        <f t="shared" si="29"/>
        <v/>
      </c>
      <c r="BH1173" s="67" t="str">
        <f t="shared" si="30"/>
        <v/>
      </c>
      <c r="BI1173" s="67" t="str">
        <f t="shared" si="31"/>
        <v/>
      </c>
      <c r="BJ1173" s="67" t="str">
        <f t="shared" si="32"/>
        <v/>
      </c>
      <c r="BK1173" s="67" t="str">
        <f t="shared" si="33"/>
        <v/>
      </c>
      <c r="BL1173" s="67" t="str">
        <f t="shared" si="34"/>
        <v/>
      </c>
      <c r="BM1173" s="65" t="str">
        <f t="shared" si="35"/>
        <v/>
      </c>
      <c r="BN1173" s="70"/>
      <c r="BO1173" s="70"/>
      <c r="BP1173" s="51"/>
      <c r="BQ1173" s="51"/>
      <c r="BR1173" s="51"/>
      <c r="BS1173" s="96">
        <f t="shared" si="2920"/>
        <v>601</v>
      </c>
      <c r="BT1173" s="70"/>
      <c r="BU1173" s="65"/>
      <c r="BV1173" s="68"/>
      <c r="BW1173" s="68"/>
      <c r="BX1173" s="68"/>
      <c r="BY1173" s="67">
        <f t="shared" si="44"/>
        <v>84087</v>
      </c>
      <c r="BZ1173" s="65"/>
      <c r="CA1173" s="65" t="str">
        <f t="shared" si="45"/>
        <v/>
      </c>
      <c r="CB1173" s="67" t="str">
        <f t="shared" si="46"/>
        <v/>
      </c>
      <c r="CC1173" s="67" t="str">
        <f t="shared" si="47"/>
        <v/>
      </c>
      <c r="CD1173" s="67" t="str">
        <f t="shared" si="48"/>
        <v/>
      </c>
      <c r="CE1173" s="67">
        <f t="shared" si="49"/>
        <v>0</v>
      </c>
      <c r="CF1173" s="65"/>
      <c r="CG1173" s="65"/>
      <c r="CH1173" s="68"/>
      <c r="CI1173" s="68"/>
      <c r="CJ1173" s="68"/>
      <c r="CK1173" s="67">
        <f t="shared" si="54"/>
        <v>84087</v>
      </c>
      <c r="CL1173" s="65"/>
      <c r="CM1173" s="65"/>
      <c r="CN1173" s="68"/>
      <c r="CO1173" s="68"/>
      <c r="CP1173" s="68"/>
      <c r="CQ1173" s="67">
        <f t="shared" si="59"/>
        <v>35122</v>
      </c>
      <c r="CR1173" s="65"/>
      <c r="CS1173" s="65"/>
      <c r="CT1173" s="68"/>
      <c r="CU1173" s="68"/>
      <c r="CV1173" s="68"/>
      <c r="CW1173" s="67">
        <f t="shared" si="64"/>
        <v>0</v>
      </c>
      <c r="CX1173" s="65"/>
      <c r="CY1173" s="65"/>
      <c r="CZ1173" s="68"/>
      <c r="DA1173" s="68"/>
      <c r="DB1173" s="68"/>
      <c r="DC1173" s="67">
        <f t="shared" si="69"/>
        <v>5462</v>
      </c>
      <c r="DD1173" s="65"/>
      <c r="DE1173" s="65"/>
      <c r="DF1173" s="51"/>
      <c r="DG1173" s="51"/>
      <c r="DH1173" s="51"/>
      <c r="DI1173" s="67">
        <f t="shared" si="74"/>
        <v>43503</v>
      </c>
      <c r="DJ1173" s="70"/>
      <c r="DK1173" s="70"/>
      <c r="DL1173" s="51"/>
      <c r="DM1173" s="51"/>
      <c r="DN1173" s="51"/>
      <c r="DO1173" s="67">
        <f t="shared" si="79"/>
        <v>35122</v>
      </c>
      <c r="DP1173" s="51"/>
      <c r="DQ1173" s="51"/>
      <c r="DR1173" s="51"/>
      <c r="DS1173" s="51"/>
      <c r="DT1173" s="51"/>
      <c r="DU1173" s="181"/>
    </row>
    <row r="1174" spans="1:125" ht="15" x14ac:dyDescent="0.25">
      <c r="A1174" s="50"/>
      <c r="B1174" s="51"/>
      <c r="C1174" s="50"/>
      <c r="D1174" s="53"/>
      <c r="E1174" s="50"/>
      <c r="F1174" s="220"/>
      <c r="G1174" s="220"/>
      <c r="H1174" s="220"/>
      <c r="I1174" s="61"/>
      <c r="J1174" s="50"/>
      <c r="K1174" s="50" t="s">
        <v>2032</v>
      </c>
      <c r="L1174" s="58"/>
      <c r="M1174" s="58"/>
      <c r="N1174" s="58"/>
      <c r="O1174" s="58"/>
      <c r="P1174" s="59"/>
      <c r="Q1174" s="60"/>
      <c r="R1174" s="60"/>
      <c r="S1174" s="60"/>
      <c r="T1174" s="60"/>
      <c r="U1174" s="60"/>
      <c r="V1174" s="79"/>
      <c r="W1174" s="90"/>
      <c r="X1174" s="101"/>
      <c r="Y1174" s="50"/>
      <c r="Z1174" s="50"/>
      <c r="AA1174" s="51"/>
      <c r="AB1174" s="68"/>
      <c r="AC1174" s="68"/>
      <c r="AD1174" s="68"/>
      <c r="AE1174" s="68"/>
      <c r="AF1174" s="68"/>
      <c r="AG1174" s="67" t="str">
        <f t="shared" si="7"/>
        <v/>
      </c>
      <c r="AH1174" s="51"/>
      <c r="AI1174" s="51" t="str">
        <f t="shared" si="8"/>
        <v/>
      </c>
      <c r="AJ1174" s="68" t="str">
        <f t="shared" si="9"/>
        <v/>
      </c>
      <c r="AK1174" s="68" t="str">
        <f t="shared" si="10"/>
        <v/>
      </c>
      <c r="AL1174" s="68" t="str">
        <f t="shared" si="11"/>
        <v/>
      </c>
      <c r="AM1174" s="68" t="str">
        <f t="shared" si="12"/>
        <v/>
      </c>
      <c r="AN1174" s="68" t="str">
        <f t="shared" si="13"/>
        <v/>
      </c>
      <c r="AO1174" s="67" t="str">
        <f t="shared" si="14"/>
        <v/>
      </c>
      <c r="AP1174" s="51"/>
      <c r="AQ1174" s="51" t="str">
        <f t="shared" si="15"/>
        <v/>
      </c>
      <c r="AR1174" s="68" t="str">
        <f t="shared" si="16"/>
        <v/>
      </c>
      <c r="AS1174" s="68" t="str">
        <f t="shared" si="17"/>
        <v/>
      </c>
      <c r="AT1174" s="68" t="str">
        <f t="shared" si="18"/>
        <v/>
      </c>
      <c r="AU1174" s="68" t="str">
        <f t="shared" si="19"/>
        <v/>
      </c>
      <c r="AV1174" s="68" t="str">
        <f t="shared" si="20"/>
        <v/>
      </c>
      <c r="AW1174" s="67" t="str">
        <f t="shared" si="21"/>
        <v/>
      </c>
      <c r="AX1174" s="51"/>
      <c r="AY1174" s="51" t="str">
        <f t="shared" si="22"/>
        <v/>
      </c>
      <c r="AZ1174" s="68" t="str">
        <f t="shared" si="23"/>
        <v/>
      </c>
      <c r="BA1174" s="68" t="str">
        <f t="shared" si="24"/>
        <v/>
      </c>
      <c r="BB1174" s="68" t="str">
        <f t="shared" si="25"/>
        <v/>
      </c>
      <c r="BC1174" s="68" t="str">
        <f t="shared" si="26"/>
        <v/>
      </c>
      <c r="BD1174" s="68" t="str">
        <f t="shared" si="27"/>
        <v/>
      </c>
      <c r="BE1174" s="68" t="str">
        <f t="shared" si="28"/>
        <v/>
      </c>
      <c r="BF1174" s="51"/>
      <c r="BG1174" s="69" t="str">
        <f t="shared" si="29"/>
        <v/>
      </c>
      <c r="BH1174" s="67" t="str">
        <f t="shared" si="30"/>
        <v/>
      </c>
      <c r="BI1174" s="67" t="str">
        <f t="shared" si="31"/>
        <v/>
      </c>
      <c r="BJ1174" s="67" t="str">
        <f t="shared" si="32"/>
        <v/>
      </c>
      <c r="BK1174" s="67" t="str">
        <f t="shared" si="33"/>
        <v/>
      </c>
      <c r="BL1174" s="67" t="str">
        <f t="shared" si="34"/>
        <v/>
      </c>
      <c r="BM1174" s="65" t="str">
        <f t="shared" si="35"/>
        <v/>
      </c>
      <c r="BN1174" s="70"/>
      <c r="BO1174" s="70"/>
      <c r="BP1174" s="51"/>
      <c r="BQ1174" s="51"/>
      <c r="BR1174" s="51"/>
      <c r="BS1174" s="69" t="str">
        <f t="shared" si="2920"/>
        <v/>
      </c>
      <c r="BT1174" s="70"/>
      <c r="BU1174" s="65"/>
      <c r="BV1174" s="68"/>
      <c r="BW1174" s="68"/>
      <c r="BX1174" s="68"/>
      <c r="BY1174" s="67" t="str">
        <f t="shared" si="44"/>
        <v/>
      </c>
      <c r="BZ1174" s="65"/>
      <c r="CA1174" s="65" t="str">
        <f t="shared" si="45"/>
        <v/>
      </c>
      <c r="CB1174" s="67" t="str">
        <f t="shared" si="46"/>
        <v/>
      </c>
      <c r="CC1174" s="67" t="str">
        <f t="shared" si="47"/>
        <v/>
      </c>
      <c r="CD1174" s="67" t="str">
        <f t="shared" si="48"/>
        <v/>
      </c>
      <c r="CE1174" s="67" t="str">
        <f t="shared" si="49"/>
        <v/>
      </c>
      <c r="CF1174" s="65"/>
      <c r="CG1174" s="65"/>
      <c r="CH1174" s="68"/>
      <c r="CI1174" s="68"/>
      <c r="CJ1174" s="68"/>
      <c r="CK1174" s="67" t="str">
        <f t="shared" si="54"/>
        <v/>
      </c>
      <c r="CL1174" s="65"/>
      <c r="CM1174" s="65"/>
      <c r="CN1174" s="68"/>
      <c r="CO1174" s="68"/>
      <c r="CP1174" s="68"/>
      <c r="CQ1174" s="67" t="str">
        <f t="shared" si="59"/>
        <v/>
      </c>
      <c r="CR1174" s="65"/>
      <c r="CS1174" s="65"/>
      <c r="CT1174" s="68"/>
      <c r="CU1174" s="68"/>
      <c r="CV1174" s="68"/>
      <c r="CW1174" s="67" t="str">
        <f t="shared" si="64"/>
        <v/>
      </c>
      <c r="CX1174" s="65"/>
      <c r="CY1174" s="65"/>
      <c r="CZ1174" s="68"/>
      <c r="DA1174" s="68"/>
      <c r="DB1174" s="68"/>
      <c r="DC1174" s="67" t="str">
        <f t="shared" si="69"/>
        <v/>
      </c>
      <c r="DD1174" s="65"/>
      <c r="DE1174" s="65"/>
      <c r="DF1174" s="51"/>
      <c r="DG1174" s="51"/>
      <c r="DH1174" s="51"/>
      <c r="DI1174" s="69" t="str">
        <f t="shared" si="74"/>
        <v/>
      </c>
      <c r="DJ1174" s="70"/>
      <c r="DK1174" s="70"/>
      <c r="DL1174" s="51"/>
      <c r="DM1174" s="51"/>
      <c r="DN1174" s="51"/>
      <c r="DO1174" s="69" t="str">
        <f t="shared" si="79"/>
        <v/>
      </c>
      <c r="DP1174" s="51"/>
      <c r="DQ1174" s="51"/>
      <c r="DR1174" s="51"/>
      <c r="DS1174" s="51"/>
      <c r="DT1174" s="51"/>
      <c r="DU1174" s="181"/>
    </row>
    <row r="1175" spans="1:125" ht="15" x14ac:dyDescent="0.25">
      <c r="A1175" s="50">
        <v>2014</v>
      </c>
      <c r="B1175" s="51" t="s">
        <v>1093</v>
      </c>
      <c r="C1175" s="50" t="s">
        <v>1094</v>
      </c>
      <c r="D1175" s="53" t="s">
        <v>1942</v>
      </c>
      <c r="E1175" s="50" t="s">
        <v>364</v>
      </c>
      <c r="F1175" s="220">
        <v>45317</v>
      </c>
      <c r="G1175" s="220" t="s">
        <v>364</v>
      </c>
      <c r="H1175" s="220">
        <v>159589</v>
      </c>
      <c r="I1175" s="61">
        <v>690601</v>
      </c>
      <c r="J1175" s="50"/>
      <c r="K1175" s="50" t="s">
        <v>2032</v>
      </c>
      <c r="L1175" s="58" t="s">
        <v>2032</v>
      </c>
      <c r="M1175" s="58" t="s">
        <v>2032</v>
      </c>
      <c r="N1175" s="58" t="s">
        <v>2032</v>
      </c>
      <c r="O1175" s="58" t="s">
        <v>2032</v>
      </c>
      <c r="P1175" s="59"/>
      <c r="Q1175" s="60">
        <v>338289</v>
      </c>
      <c r="R1175" s="60">
        <v>102564</v>
      </c>
      <c r="S1175" s="60">
        <v>48317</v>
      </c>
      <c r="T1175" s="60">
        <v>137431</v>
      </c>
      <c r="U1175" s="60">
        <v>64000</v>
      </c>
      <c r="V1175" s="79"/>
      <c r="W1175" s="90">
        <f t="shared" ref="W1175:W1179" si="8285">Q1175+R1175+S1175+T1175+U1175</f>
        <v>690601</v>
      </c>
      <c r="X1175" s="101">
        <v>0</v>
      </c>
      <c r="Y1175" s="50" t="s">
        <v>167</v>
      </c>
      <c r="Z1175" s="50" t="s">
        <v>1942</v>
      </c>
      <c r="AA1175" s="51" t="str">
        <f t="shared" ref="AA1175:AA1178" si="8286">IF(A1175 =2014,IF(Y1175 ="",F1175,""),"")</f>
        <v/>
      </c>
      <c r="AB1175" s="68" t="str">
        <f t="shared" ref="AB1175:AB1178" si="8287">IF(A1175 =2014,IF(Y1175 ="",I1175,""),"")</f>
        <v/>
      </c>
      <c r="AC1175" s="68" t="str">
        <f t="shared" ref="AC1175:AC1178" si="8288">IF(A1175 =2014,IF(Y1175 ="",Q1175,""),"")</f>
        <v/>
      </c>
      <c r="AD1175" s="68" t="str">
        <f t="shared" ref="AD1175:AD1178" si="8289">IF(A1175 =2014,IF(Y1175 ="",R1175,""),"")</f>
        <v/>
      </c>
      <c r="AE1175" s="68" t="str">
        <f t="shared" ref="AE1175:AE1178" si="8290">IF(A1175 =2014,IF(Y1175 ="",S1175,""),"")</f>
        <v/>
      </c>
      <c r="AF1175" s="68" t="str">
        <f t="shared" ref="AF1175:AF1178" si="8291">IF(A1175 =2014,IF(Y1175 ="",T1175+U1175,""),"")</f>
        <v/>
      </c>
      <c r="AG1175" s="67" t="str">
        <f t="shared" si="7"/>
        <v/>
      </c>
      <c r="AH1175" s="51"/>
      <c r="AI1175" s="51" t="str">
        <f t="shared" si="8"/>
        <v/>
      </c>
      <c r="AJ1175" s="68" t="str">
        <f t="shared" si="9"/>
        <v/>
      </c>
      <c r="AK1175" s="68" t="str">
        <f t="shared" si="10"/>
        <v/>
      </c>
      <c r="AL1175" s="68" t="str">
        <f t="shared" si="11"/>
        <v/>
      </c>
      <c r="AM1175" s="68" t="str">
        <f t="shared" si="12"/>
        <v/>
      </c>
      <c r="AN1175" s="68" t="str">
        <f t="shared" si="13"/>
        <v/>
      </c>
      <c r="AO1175" s="67" t="str">
        <f t="shared" si="14"/>
        <v/>
      </c>
      <c r="AP1175" s="51"/>
      <c r="AQ1175" s="51" t="str">
        <f t="shared" si="15"/>
        <v/>
      </c>
      <c r="AR1175" s="68" t="str">
        <f t="shared" si="16"/>
        <v/>
      </c>
      <c r="AS1175" s="68" t="str">
        <f t="shared" si="17"/>
        <v/>
      </c>
      <c r="AT1175" s="68" t="str">
        <f t="shared" si="18"/>
        <v/>
      </c>
      <c r="AU1175" s="68" t="str">
        <f t="shared" si="19"/>
        <v/>
      </c>
      <c r="AV1175" s="68" t="str">
        <f t="shared" si="20"/>
        <v/>
      </c>
      <c r="AW1175" s="67" t="str">
        <f t="shared" si="21"/>
        <v/>
      </c>
      <c r="AX1175" s="51"/>
      <c r="AY1175" s="51" t="str">
        <f t="shared" si="22"/>
        <v/>
      </c>
      <c r="AZ1175" s="68" t="str">
        <f t="shared" si="23"/>
        <v/>
      </c>
      <c r="BA1175" s="68" t="str">
        <f t="shared" si="24"/>
        <v/>
      </c>
      <c r="BB1175" s="68" t="str">
        <f t="shared" si="25"/>
        <v/>
      </c>
      <c r="BC1175" s="68" t="str">
        <f t="shared" si="26"/>
        <v/>
      </c>
      <c r="BD1175" s="68" t="str">
        <f t="shared" si="27"/>
        <v/>
      </c>
      <c r="BE1175" s="68" t="str">
        <f t="shared" si="28"/>
        <v/>
      </c>
      <c r="BF1175" s="51"/>
      <c r="BG1175" s="69" t="str">
        <f t="shared" si="29"/>
        <v/>
      </c>
      <c r="BH1175" s="67" t="str">
        <f t="shared" si="30"/>
        <v/>
      </c>
      <c r="BI1175" s="67" t="str">
        <f t="shared" si="31"/>
        <v/>
      </c>
      <c r="BJ1175" s="67" t="str">
        <f t="shared" si="32"/>
        <v/>
      </c>
      <c r="BK1175" s="67" t="str">
        <f t="shared" si="33"/>
        <v/>
      </c>
      <c r="BL1175" s="67" t="str">
        <f t="shared" si="34"/>
        <v/>
      </c>
      <c r="BM1175" s="65" t="str">
        <f t="shared" si="35"/>
        <v/>
      </c>
      <c r="BN1175" s="70"/>
      <c r="BO1175" s="71">
        <f t="shared" ref="BO1175:BO1178" si="8292">IF(A1175 =2014,F1175,"")</f>
        <v>45317</v>
      </c>
      <c r="BP1175" s="51" t="str">
        <f t="shared" ref="BP1175:BP1178" si="8293">IF(A1175 =2015,F1175,"")</f>
        <v/>
      </c>
      <c r="BQ1175" s="51" t="str">
        <f t="shared" ref="BQ1175:BQ1178" si="8294">IF(A1175 =2016,F1175,"")</f>
        <v/>
      </c>
      <c r="BR1175" s="51" t="str">
        <f t="shared" ref="BR1175:BR1178" si="8295">IF(A1175 =2017,F1175,"")</f>
        <v/>
      </c>
      <c r="BS1175" s="69" t="str">
        <f t="shared" si="2920"/>
        <v/>
      </c>
      <c r="BT1175" s="70"/>
      <c r="BU1175" s="65">
        <f t="shared" ref="BU1175:BU1178" si="8296">IF(A1175 =2014,I1175,"")</f>
        <v>690601</v>
      </c>
      <c r="BV1175" s="68" t="str">
        <f t="shared" ref="BV1175:BV1178" si="8297">IF(A1175 =2015,I1175,"")</f>
        <v/>
      </c>
      <c r="BW1175" s="68" t="str">
        <f t="shared" ref="BW1175:BW1178" si="8298">IF(A1175 =2016,I1175,"")</f>
        <v/>
      </c>
      <c r="BX1175" s="68" t="str">
        <f t="shared" ref="BX1175:BX1178" si="8299">IF(A1175 =2017,I1175,"")</f>
        <v/>
      </c>
      <c r="BY1175" s="67" t="str">
        <f t="shared" si="44"/>
        <v/>
      </c>
      <c r="BZ1175" s="65"/>
      <c r="CA1175" s="65">
        <f t="shared" si="45"/>
        <v>0</v>
      </c>
      <c r="CB1175" s="67" t="str">
        <f t="shared" si="46"/>
        <v/>
      </c>
      <c r="CC1175" s="67" t="str">
        <f t="shared" si="47"/>
        <v/>
      </c>
      <c r="CD1175" s="67" t="str">
        <f t="shared" si="48"/>
        <v/>
      </c>
      <c r="CE1175" s="67" t="str">
        <f t="shared" si="49"/>
        <v/>
      </c>
      <c r="CF1175" s="65"/>
      <c r="CG1175" s="65">
        <f t="shared" ref="CG1175:CG1178" si="8300">IF(A1175 =2014,Q1175+R1175+S1175+T1175+U1175,"")</f>
        <v>690601</v>
      </c>
      <c r="CH1175" s="68" t="str">
        <f t="shared" ref="CH1175:CH1178" si="8301">IF(A1175 =2015,Q1175+R1175+S1175+T1175+U1175,"")</f>
        <v/>
      </c>
      <c r="CI1175" s="68" t="str">
        <f t="shared" ref="CI1175:CI1178" si="8302">IF(A1175 =2016,Q1175+R1175+S1175+T1175+U1175,"")</f>
        <v/>
      </c>
      <c r="CJ1175" s="68" t="str">
        <f t="shared" ref="CJ1175:CJ1178" si="8303">IF(A1175 =2017,Q1175+R1175+S1175+T1175+U1175,"")</f>
        <v/>
      </c>
      <c r="CK1175" s="67" t="str">
        <f t="shared" si="54"/>
        <v/>
      </c>
      <c r="CL1175" s="65"/>
      <c r="CM1175" s="65">
        <f t="shared" ref="CM1175:CM1178" si="8304">IF(A1175 =2014,Q1175,"")</f>
        <v>338289</v>
      </c>
      <c r="CN1175" s="68" t="str">
        <f t="shared" ref="CN1175:CN1178" si="8305">IF(A1175 =2015,Q1175,"")</f>
        <v/>
      </c>
      <c r="CO1175" s="68" t="str">
        <f t="shared" ref="CO1175:CO1178" si="8306">IF(A1175 =2016,Q1175,"")</f>
        <v/>
      </c>
      <c r="CP1175" s="68" t="str">
        <f t="shared" ref="CP1175:CP1178" si="8307">IF(A1175 =2017,Q1175,"")</f>
        <v/>
      </c>
      <c r="CQ1175" s="67" t="str">
        <f t="shared" si="59"/>
        <v/>
      </c>
      <c r="CR1175" s="65"/>
      <c r="CS1175" s="65">
        <f t="shared" ref="CS1175:CS1178" si="8308">IF(A1175 =2014,R1175,"")</f>
        <v>102564</v>
      </c>
      <c r="CT1175" s="68" t="str">
        <f t="shared" ref="CT1175:CT1178" si="8309">IF(A1175 =2015,R1175,"")</f>
        <v/>
      </c>
      <c r="CU1175" s="68" t="str">
        <f t="shared" ref="CU1175:CU1178" si="8310">IF(A1175 =2016,R1175,"")</f>
        <v/>
      </c>
      <c r="CV1175" s="68" t="str">
        <f t="shared" ref="CV1175:CV1178" si="8311">IF(A1175 =2017,R1175,"")</f>
        <v/>
      </c>
      <c r="CW1175" s="67" t="str">
        <f t="shared" si="64"/>
        <v/>
      </c>
      <c r="CX1175" s="65"/>
      <c r="CY1175" s="65">
        <f t="shared" ref="CY1175:CY1178" si="8312">IF(A1175 =2014,S1175,"")</f>
        <v>48317</v>
      </c>
      <c r="CZ1175" s="68" t="str">
        <f t="shared" ref="CZ1175:CZ1178" si="8313">IF(A1175 =2015,S1175,"")</f>
        <v/>
      </c>
      <c r="DA1175" s="68" t="str">
        <f t="shared" ref="DA1175:DA1178" si="8314">IF(A1175 =2016,S1175,"")</f>
        <v/>
      </c>
      <c r="DB1175" s="68" t="str">
        <f t="shared" ref="DB1175:DB1178" si="8315">IF(A1175 =2017,S1175,"")</f>
        <v/>
      </c>
      <c r="DC1175" s="67" t="str">
        <f t="shared" si="69"/>
        <v/>
      </c>
      <c r="DD1175" s="65"/>
      <c r="DE1175" s="65">
        <f t="shared" ref="DE1175:DE1178" si="8316">IF(A1175 =2014,T1175,"")</f>
        <v>137431</v>
      </c>
      <c r="DF1175" s="51" t="str">
        <f t="shared" ref="DF1175:DF1178" si="8317">IF(A1175 =2015,T1175,"")</f>
        <v/>
      </c>
      <c r="DG1175" s="51" t="str">
        <f t="shared" ref="DG1175:DG1178" si="8318">IF(A1175 =2016,T1175,"")</f>
        <v/>
      </c>
      <c r="DH1175" s="51" t="str">
        <f t="shared" ref="DH1175:DH1178" si="8319">IF(A1175 =2017,T1175,"")</f>
        <v/>
      </c>
      <c r="DI1175" s="69" t="str">
        <f t="shared" si="74"/>
        <v/>
      </c>
      <c r="DJ1175" s="70"/>
      <c r="DK1175" s="65">
        <f t="shared" ref="DK1175:DK1178" si="8320">IF(A1175 =2014,U1175,"")</f>
        <v>64000</v>
      </c>
      <c r="DL1175" s="51" t="str">
        <f t="shared" ref="DL1175:DL1178" si="8321">IF(A1175 =2015,U1175,"")</f>
        <v/>
      </c>
      <c r="DM1175" s="51" t="str">
        <f t="shared" ref="DM1175:DM1178" si="8322">IF(A1175 =2016,U1175,"")</f>
        <v/>
      </c>
      <c r="DN1175" s="51" t="str">
        <f t="shared" ref="DN1175:DN1178" si="8323">IF(A1175 =2017,U1175,"")</f>
        <v/>
      </c>
      <c r="DO1175" s="69" t="str">
        <f t="shared" si="79"/>
        <v/>
      </c>
      <c r="DP1175" s="51"/>
      <c r="DQ1175" s="51"/>
      <c r="DR1175" s="51"/>
      <c r="DS1175" s="51"/>
      <c r="DT1175" s="51"/>
      <c r="DU1175" s="181"/>
    </row>
    <row r="1176" spans="1:125" ht="15" x14ac:dyDescent="0.25">
      <c r="A1176" s="50">
        <v>2015</v>
      </c>
      <c r="B1176" s="51" t="s">
        <v>1093</v>
      </c>
      <c r="C1176" s="50" t="s">
        <v>1094</v>
      </c>
      <c r="D1176" s="53" t="s">
        <v>1942</v>
      </c>
      <c r="E1176" s="50" t="s">
        <v>364</v>
      </c>
      <c r="F1176" s="220">
        <v>45348</v>
      </c>
      <c r="G1176" s="220" t="s">
        <v>364</v>
      </c>
      <c r="H1176" s="220">
        <v>191105</v>
      </c>
      <c r="I1176" s="61">
        <v>755221</v>
      </c>
      <c r="J1176" s="50"/>
      <c r="K1176" s="50" t="s">
        <v>2032</v>
      </c>
      <c r="L1176" s="58" t="s">
        <v>2032</v>
      </c>
      <c r="M1176" s="58" t="s">
        <v>2032</v>
      </c>
      <c r="N1176" s="58" t="s">
        <v>2032</v>
      </c>
      <c r="O1176" s="58" t="s">
        <v>2032</v>
      </c>
      <c r="P1176" s="59"/>
      <c r="Q1176" s="60">
        <v>235207</v>
      </c>
      <c r="R1176" s="60">
        <v>96513</v>
      </c>
      <c r="S1176" s="60">
        <v>62633</v>
      </c>
      <c r="T1176" s="60">
        <v>296869</v>
      </c>
      <c r="U1176" s="60">
        <v>64999</v>
      </c>
      <c r="V1176" s="79"/>
      <c r="W1176" s="90">
        <f t="shared" si="8285"/>
        <v>756221</v>
      </c>
      <c r="X1176" s="101">
        <v>0</v>
      </c>
      <c r="Y1176" s="50" t="s">
        <v>167</v>
      </c>
      <c r="Z1176" s="50" t="s">
        <v>1942</v>
      </c>
      <c r="AA1176" s="51" t="str">
        <f t="shared" si="8286"/>
        <v/>
      </c>
      <c r="AB1176" s="68" t="str">
        <f t="shared" si="8287"/>
        <v/>
      </c>
      <c r="AC1176" s="68" t="str">
        <f t="shared" si="8288"/>
        <v/>
      </c>
      <c r="AD1176" s="68" t="str">
        <f t="shared" si="8289"/>
        <v/>
      </c>
      <c r="AE1176" s="68" t="str">
        <f t="shared" si="8290"/>
        <v/>
      </c>
      <c r="AF1176" s="68" t="str">
        <f t="shared" si="8291"/>
        <v/>
      </c>
      <c r="AG1176" s="67" t="str">
        <f t="shared" si="7"/>
        <v/>
      </c>
      <c r="AH1176" s="51"/>
      <c r="AI1176" s="51" t="str">
        <f t="shared" si="8"/>
        <v/>
      </c>
      <c r="AJ1176" s="68" t="str">
        <f t="shared" si="9"/>
        <v/>
      </c>
      <c r="AK1176" s="68" t="str">
        <f t="shared" si="10"/>
        <v/>
      </c>
      <c r="AL1176" s="68" t="str">
        <f t="shared" si="11"/>
        <v/>
      </c>
      <c r="AM1176" s="68" t="str">
        <f t="shared" si="12"/>
        <v/>
      </c>
      <c r="AN1176" s="68" t="str">
        <f t="shared" si="13"/>
        <v/>
      </c>
      <c r="AO1176" s="67" t="str">
        <f t="shared" si="14"/>
        <v/>
      </c>
      <c r="AP1176" s="51"/>
      <c r="AQ1176" s="51" t="str">
        <f t="shared" si="15"/>
        <v/>
      </c>
      <c r="AR1176" s="68" t="str">
        <f t="shared" si="16"/>
        <v/>
      </c>
      <c r="AS1176" s="68" t="str">
        <f t="shared" si="17"/>
        <v/>
      </c>
      <c r="AT1176" s="68" t="str">
        <f t="shared" si="18"/>
        <v/>
      </c>
      <c r="AU1176" s="68" t="str">
        <f t="shared" si="19"/>
        <v/>
      </c>
      <c r="AV1176" s="68" t="str">
        <f t="shared" si="20"/>
        <v/>
      </c>
      <c r="AW1176" s="67" t="str">
        <f t="shared" si="21"/>
        <v/>
      </c>
      <c r="AX1176" s="51"/>
      <c r="AY1176" s="51" t="str">
        <f t="shared" si="22"/>
        <v/>
      </c>
      <c r="AZ1176" s="68" t="str">
        <f t="shared" si="23"/>
        <v/>
      </c>
      <c r="BA1176" s="68" t="str">
        <f t="shared" si="24"/>
        <v/>
      </c>
      <c r="BB1176" s="68" t="str">
        <f t="shared" si="25"/>
        <v/>
      </c>
      <c r="BC1176" s="68" t="str">
        <f t="shared" si="26"/>
        <v/>
      </c>
      <c r="BD1176" s="68" t="str">
        <f t="shared" si="27"/>
        <v/>
      </c>
      <c r="BE1176" s="68" t="str">
        <f t="shared" si="28"/>
        <v/>
      </c>
      <c r="BF1176" s="51"/>
      <c r="BG1176" s="69" t="str">
        <f t="shared" si="29"/>
        <v/>
      </c>
      <c r="BH1176" s="67" t="str">
        <f t="shared" si="30"/>
        <v/>
      </c>
      <c r="BI1176" s="67" t="str">
        <f t="shared" si="31"/>
        <v/>
      </c>
      <c r="BJ1176" s="67" t="str">
        <f t="shared" si="32"/>
        <v/>
      </c>
      <c r="BK1176" s="67" t="str">
        <f t="shared" si="33"/>
        <v/>
      </c>
      <c r="BL1176" s="67" t="str">
        <f t="shared" si="34"/>
        <v/>
      </c>
      <c r="BM1176" s="65" t="str">
        <f t="shared" si="35"/>
        <v/>
      </c>
      <c r="BN1176" s="51"/>
      <c r="BO1176" s="51" t="str">
        <f t="shared" si="8292"/>
        <v/>
      </c>
      <c r="BP1176" s="71">
        <f t="shared" si="8293"/>
        <v>45348</v>
      </c>
      <c r="BQ1176" s="51" t="str">
        <f t="shared" si="8294"/>
        <v/>
      </c>
      <c r="BR1176" s="51" t="str">
        <f t="shared" si="8295"/>
        <v/>
      </c>
      <c r="BS1176" s="69" t="str">
        <f t="shared" si="2920"/>
        <v/>
      </c>
      <c r="BT1176" s="51"/>
      <c r="BU1176" s="68" t="str">
        <f t="shared" si="8296"/>
        <v/>
      </c>
      <c r="BV1176" s="65">
        <f t="shared" si="8297"/>
        <v>755221</v>
      </c>
      <c r="BW1176" s="68" t="str">
        <f t="shared" si="8298"/>
        <v/>
      </c>
      <c r="BX1176" s="68" t="str">
        <f t="shared" si="8299"/>
        <v/>
      </c>
      <c r="BY1176" s="67" t="str">
        <f t="shared" si="44"/>
        <v/>
      </c>
      <c r="BZ1176" s="68"/>
      <c r="CA1176" s="65" t="str">
        <f t="shared" si="45"/>
        <v/>
      </c>
      <c r="CB1176" s="67">
        <f t="shared" si="46"/>
        <v>0</v>
      </c>
      <c r="CC1176" s="67" t="str">
        <f t="shared" si="47"/>
        <v/>
      </c>
      <c r="CD1176" s="67" t="str">
        <f t="shared" si="48"/>
        <v/>
      </c>
      <c r="CE1176" s="67" t="str">
        <f t="shared" si="49"/>
        <v/>
      </c>
      <c r="CF1176" s="68"/>
      <c r="CG1176" s="68" t="str">
        <f t="shared" si="8300"/>
        <v/>
      </c>
      <c r="CH1176" s="65">
        <f t="shared" si="8301"/>
        <v>756221</v>
      </c>
      <c r="CI1176" s="68" t="str">
        <f t="shared" si="8302"/>
        <v/>
      </c>
      <c r="CJ1176" s="68" t="str">
        <f t="shared" si="8303"/>
        <v/>
      </c>
      <c r="CK1176" s="67" t="str">
        <f t="shared" si="54"/>
        <v/>
      </c>
      <c r="CL1176" s="68"/>
      <c r="CM1176" s="68" t="str">
        <f t="shared" si="8304"/>
        <v/>
      </c>
      <c r="CN1176" s="65">
        <f t="shared" si="8305"/>
        <v>235207</v>
      </c>
      <c r="CO1176" s="68" t="str">
        <f t="shared" si="8306"/>
        <v/>
      </c>
      <c r="CP1176" s="68" t="str">
        <f t="shared" si="8307"/>
        <v/>
      </c>
      <c r="CQ1176" s="67" t="str">
        <f t="shared" si="59"/>
        <v/>
      </c>
      <c r="CR1176" s="68"/>
      <c r="CS1176" s="68" t="str">
        <f t="shared" si="8308"/>
        <v/>
      </c>
      <c r="CT1176" s="65">
        <f t="shared" si="8309"/>
        <v>96513</v>
      </c>
      <c r="CU1176" s="68" t="str">
        <f t="shared" si="8310"/>
        <v/>
      </c>
      <c r="CV1176" s="68" t="str">
        <f t="shared" si="8311"/>
        <v/>
      </c>
      <c r="CW1176" s="67" t="str">
        <f t="shared" si="64"/>
        <v/>
      </c>
      <c r="CX1176" s="68"/>
      <c r="CY1176" s="68" t="str">
        <f t="shared" si="8312"/>
        <v/>
      </c>
      <c r="CZ1176" s="65">
        <f t="shared" si="8313"/>
        <v>62633</v>
      </c>
      <c r="DA1176" s="68" t="str">
        <f t="shared" si="8314"/>
        <v/>
      </c>
      <c r="DB1176" s="68" t="str">
        <f t="shared" si="8315"/>
        <v/>
      </c>
      <c r="DC1176" s="67" t="str">
        <f t="shared" si="69"/>
        <v/>
      </c>
      <c r="DD1176" s="68"/>
      <c r="DE1176" s="68" t="str">
        <f t="shared" si="8316"/>
        <v/>
      </c>
      <c r="DF1176" s="65">
        <f t="shared" si="8317"/>
        <v>296869</v>
      </c>
      <c r="DG1176" s="51" t="str">
        <f t="shared" si="8318"/>
        <v/>
      </c>
      <c r="DH1176" s="51" t="str">
        <f t="shared" si="8319"/>
        <v/>
      </c>
      <c r="DI1176" s="69" t="str">
        <f t="shared" si="74"/>
        <v/>
      </c>
      <c r="DJ1176" s="51"/>
      <c r="DK1176" s="51" t="str">
        <f t="shared" si="8320"/>
        <v/>
      </c>
      <c r="DL1176" s="65">
        <f t="shared" si="8321"/>
        <v>64999</v>
      </c>
      <c r="DM1176" s="51" t="str">
        <f t="shared" si="8322"/>
        <v/>
      </c>
      <c r="DN1176" s="51" t="str">
        <f t="shared" si="8323"/>
        <v/>
      </c>
      <c r="DO1176" s="69" t="str">
        <f t="shared" si="79"/>
        <v/>
      </c>
      <c r="DP1176" s="51"/>
      <c r="DQ1176" s="51"/>
      <c r="DR1176" s="51"/>
      <c r="DS1176" s="51"/>
      <c r="DT1176" s="51"/>
      <c r="DU1176" s="181"/>
    </row>
    <row r="1177" spans="1:125" ht="15" x14ac:dyDescent="0.25">
      <c r="A1177" s="50">
        <v>2016</v>
      </c>
      <c r="B1177" s="51" t="s">
        <v>1093</v>
      </c>
      <c r="C1177" s="50" t="s">
        <v>1094</v>
      </c>
      <c r="D1177" s="53" t="s">
        <v>1942</v>
      </c>
      <c r="E1177" s="50" t="s">
        <v>364</v>
      </c>
      <c r="F1177" s="220">
        <v>42920</v>
      </c>
      <c r="G1177" s="220" t="s">
        <v>364</v>
      </c>
      <c r="H1177" s="220">
        <v>183563</v>
      </c>
      <c r="I1177" s="61">
        <v>717076</v>
      </c>
      <c r="J1177" s="50"/>
      <c r="K1177" s="50" t="s">
        <v>2032</v>
      </c>
      <c r="L1177" s="58" t="s">
        <v>2032</v>
      </c>
      <c r="M1177" s="58" t="s">
        <v>2032</v>
      </c>
      <c r="N1177" s="58" t="s">
        <v>2032</v>
      </c>
      <c r="O1177" s="58" t="s">
        <v>2032</v>
      </c>
      <c r="P1177" s="59"/>
      <c r="Q1177" s="60">
        <v>322271</v>
      </c>
      <c r="R1177" s="60">
        <v>56424</v>
      </c>
      <c r="S1177" s="60">
        <v>57455</v>
      </c>
      <c r="T1177" s="60">
        <v>216926</v>
      </c>
      <c r="U1177" s="60">
        <v>64000</v>
      </c>
      <c r="V1177" s="79"/>
      <c r="W1177" s="90">
        <f t="shared" si="8285"/>
        <v>717076</v>
      </c>
      <c r="X1177" s="101">
        <v>162506</v>
      </c>
      <c r="Y1177" s="50" t="s">
        <v>167</v>
      </c>
      <c r="Z1177" s="50" t="s">
        <v>1942</v>
      </c>
      <c r="AA1177" s="51" t="str">
        <f t="shared" si="8286"/>
        <v/>
      </c>
      <c r="AB1177" s="68" t="str">
        <f t="shared" si="8287"/>
        <v/>
      </c>
      <c r="AC1177" s="68" t="str">
        <f t="shared" si="8288"/>
        <v/>
      </c>
      <c r="AD1177" s="68" t="str">
        <f t="shared" si="8289"/>
        <v/>
      </c>
      <c r="AE1177" s="68" t="str">
        <f t="shared" si="8290"/>
        <v/>
      </c>
      <c r="AF1177" s="68" t="str">
        <f t="shared" si="8291"/>
        <v/>
      </c>
      <c r="AG1177" s="67" t="str">
        <f t="shared" si="7"/>
        <v/>
      </c>
      <c r="AH1177" s="51"/>
      <c r="AI1177" s="51" t="str">
        <f t="shared" si="8"/>
        <v/>
      </c>
      <c r="AJ1177" s="68" t="str">
        <f t="shared" si="9"/>
        <v/>
      </c>
      <c r="AK1177" s="68" t="str">
        <f t="shared" si="10"/>
        <v/>
      </c>
      <c r="AL1177" s="68" t="str">
        <f t="shared" si="11"/>
        <v/>
      </c>
      <c r="AM1177" s="68" t="str">
        <f t="shared" si="12"/>
        <v/>
      </c>
      <c r="AN1177" s="68" t="str">
        <f t="shared" si="13"/>
        <v/>
      </c>
      <c r="AO1177" s="67" t="str">
        <f t="shared" si="14"/>
        <v/>
      </c>
      <c r="AP1177" s="51"/>
      <c r="AQ1177" s="51" t="str">
        <f t="shared" si="15"/>
        <v/>
      </c>
      <c r="AR1177" s="68" t="str">
        <f t="shared" si="16"/>
        <v/>
      </c>
      <c r="AS1177" s="68" t="str">
        <f t="shared" si="17"/>
        <v/>
      </c>
      <c r="AT1177" s="68" t="str">
        <f t="shared" si="18"/>
        <v/>
      </c>
      <c r="AU1177" s="68" t="str">
        <f t="shared" si="19"/>
        <v/>
      </c>
      <c r="AV1177" s="68" t="str">
        <f t="shared" si="20"/>
        <v/>
      </c>
      <c r="AW1177" s="67" t="str">
        <f t="shared" si="21"/>
        <v/>
      </c>
      <c r="AX1177" s="51"/>
      <c r="AY1177" s="51" t="str">
        <f t="shared" si="22"/>
        <v/>
      </c>
      <c r="AZ1177" s="68" t="str">
        <f t="shared" si="23"/>
        <v/>
      </c>
      <c r="BA1177" s="68" t="str">
        <f t="shared" si="24"/>
        <v/>
      </c>
      <c r="BB1177" s="68" t="str">
        <f t="shared" si="25"/>
        <v/>
      </c>
      <c r="BC1177" s="68" t="str">
        <f t="shared" si="26"/>
        <v/>
      </c>
      <c r="BD1177" s="68" t="str">
        <f t="shared" si="27"/>
        <v/>
      </c>
      <c r="BE1177" s="68" t="str">
        <f t="shared" si="28"/>
        <v/>
      </c>
      <c r="BF1177" s="51"/>
      <c r="BG1177" s="69" t="str">
        <f t="shared" si="29"/>
        <v/>
      </c>
      <c r="BH1177" s="67" t="str">
        <f t="shared" si="30"/>
        <v/>
      </c>
      <c r="BI1177" s="67" t="str">
        <f t="shared" si="31"/>
        <v/>
      </c>
      <c r="BJ1177" s="67" t="str">
        <f t="shared" si="32"/>
        <v/>
      </c>
      <c r="BK1177" s="67" t="str">
        <f t="shared" si="33"/>
        <v/>
      </c>
      <c r="BL1177" s="67" t="str">
        <f t="shared" si="34"/>
        <v/>
      </c>
      <c r="BM1177" s="65" t="str">
        <f t="shared" si="35"/>
        <v/>
      </c>
      <c r="BN1177" s="51"/>
      <c r="BO1177" s="51" t="str">
        <f t="shared" si="8292"/>
        <v/>
      </c>
      <c r="BP1177" s="51" t="str">
        <f t="shared" si="8293"/>
        <v/>
      </c>
      <c r="BQ1177" s="71">
        <f t="shared" si="8294"/>
        <v>42920</v>
      </c>
      <c r="BR1177" s="51" t="str">
        <f t="shared" si="8295"/>
        <v/>
      </c>
      <c r="BS1177" s="69" t="str">
        <f t="shared" si="2920"/>
        <v/>
      </c>
      <c r="BT1177" s="51"/>
      <c r="BU1177" s="68" t="str">
        <f t="shared" si="8296"/>
        <v/>
      </c>
      <c r="BV1177" s="68" t="str">
        <f t="shared" si="8297"/>
        <v/>
      </c>
      <c r="BW1177" s="65">
        <f t="shared" si="8298"/>
        <v>717076</v>
      </c>
      <c r="BX1177" s="68" t="str">
        <f t="shared" si="8299"/>
        <v/>
      </c>
      <c r="BY1177" s="67" t="str">
        <f t="shared" si="44"/>
        <v/>
      </c>
      <c r="BZ1177" s="68"/>
      <c r="CA1177" s="65" t="str">
        <f t="shared" si="45"/>
        <v/>
      </c>
      <c r="CB1177" s="67" t="str">
        <f t="shared" si="46"/>
        <v/>
      </c>
      <c r="CC1177" s="67">
        <f t="shared" si="47"/>
        <v>162506</v>
      </c>
      <c r="CD1177" s="67" t="str">
        <f t="shared" si="48"/>
        <v/>
      </c>
      <c r="CE1177" s="67" t="str">
        <f t="shared" si="49"/>
        <v/>
      </c>
      <c r="CF1177" s="68"/>
      <c r="CG1177" s="68" t="str">
        <f t="shared" si="8300"/>
        <v/>
      </c>
      <c r="CH1177" s="68" t="str">
        <f t="shared" si="8301"/>
        <v/>
      </c>
      <c r="CI1177" s="65">
        <f t="shared" si="8302"/>
        <v>717076</v>
      </c>
      <c r="CJ1177" s="68" t="str">
        <f t="shared" si="8303"/>
        <v/>
      </c>
      <c r="CK1177" s="67" t="str">
        <f t="shared" si="54"/>
        <v/>
      </c>
      <c r="CL1177" s="68"/>
      <c r="CM1177" s="68" t="str">
        <f t="shared" si="8304"/>
        <v/>
      </c>
      <c r="CN1177" s="68" t="str">
        <f t="shared" si="8305"/>
        <v/>
      </c>
      <c r="CO1177" s="65">
        <f t="shared" si="8306"/>
        <v>322271</v>
      </c>
      <c r="CP1177" s="68" t="str">
        <f t="shared" si="8307"/>
        <v/>
      </c>
      <c r="CQ1177" s="67" t="str">
        <f t="shared" si="59"/>
        <v/>
      </c>
      <c r="CR1177" s="68"/>
      <c r="CS1177" s="68" t="str">
        <f t="shared" si="8308"/>
        <v/>
      </c>
      <c r="CT1177" s="68" t="str">
        <f t="shared" si="8309"/>
        <v/>
      </c>
      <c r="CU1177" s="65">
        <f t="shared" si="8310"/>
        <v>56424</v>
      </c>
      <c r="CV1177" s="68" t="str">
        <f t="shared" si="8311"/>
        <v/>
      </c>
      <c r="CW1177" s="67" t="str">
        <f t="shared" si="64"/>
        <v/>
      </c>
      <c r="CX1177" s="68"/>
      <c r="CY1177" s="68" t="str">
        <f t="shared" si="8312"/>
        <v/>
      </c>
      <c r="CZ1177" s="68" t="str">
        <f t="shared" si="8313"/>
        <v/>
      </c>
      <c r="DA1177" s="65">
        <f t="shared" si="8314"/>
        <v>57455</v>
      </c>
      <c r="DB1177" s="68" t="str">
        <f t="shared" si="8315"/>
        <v/>
      </c>
      <c r="DC1177" s="67" t="str">
        <f t="shared" si="69"/>
        <v/>
      </c>
      <c r="DD1177" s="68"/>
      <c r="DE1177" s="68" t="str">
        <f t="shared" si="8316"/>
        <v/>
      </c>
      <c r="DF1177" s="51" t="str">
        <f t="shared" si="8317"/>
        <v/>
      </c>
      <c r="DG1177" s="65">
        <f t="shared" si="8318"/>
        <v>216926</v>
      </c>
      <c r="DH1177" s="51" t="str">
        <f t="shared" si="8319"/>
        <v/>
      </c>
      <c r="DI1177" s="69" t="str">
        <f t="shared" si="74"/>
        <v/>
      </c>
      <c r="DJ1177" s="51"/>
      <c r="DK1177" s="51" t="str">
        <f t="shared" si="8320"/>
        <v/>
      </c>
      <c r="DL1177" s="51" t="str">
        <f t="shared" si="8321"/>
        <v/>
      </c>
      <c r="DM1177" s="65">
        <f t="shared" si="8322"/>
        <v>64000</v>
      </c>
      <c r="DN1177" s="51" t="str">
        <f t="shared" si="8323"/>
        <v/>
      </c>
      <c r="DO1177" s="69" t="str">
        <f t="shared" si="79"/>
        <v/>
      </c>
      <c r="DP1177" s="51"/>
      <c r="DQ1177" s="51"/>
      <c r="DR1177" s="51"/>
      <c r="DS1177" s="51"/>
      <c r="DT1177" s="51"/>
      <c r="DU1177" s="181"/>
    </row>
    <row r="1178" spans="1:125" ht="15" x14ac:dyDescent="0.25">
      <c r="A1178" s="50">
        <v>2017</v>
      </c>
      <c r="B1178" s="51" t="s">
        <v>1093</v>
      </c>
      <c r="C1178" s="50" t="s">
        <v>1094</v>
      </c>
      <c r="D1178" s="53" t="s">
        <v>1942</v>
      </c>
      <c r="E1178" s="50" t="s">
        <v>364</v>
      </c>
      <c r="F1178" s="220">
        <v>38266</v>
      </c>
      <c r="G1178" s="220" t="s">
        <v>364</v>
      </c>
      <c r="H1178" s="220">
        <v>197534</v>
      </c>
      <c r="I1178" s="61">
        <v>765672</v>
      </c>
      <c r="J1178" s="50"/>
      <c r="K1178" s="50" t="s">
        <v>2032</v>
      </c>
      <c r="L1178" s="58" t="s">
        <v>2032</v>
      </c>
      <c r="M1178" s="58" t="s">
        <v>2032</v>
      </c>
      <c r="N1178" s="58" t="s">
        <v>2032</v>
      </c>
      <c r="O1178" s="58" t="s">
        <v>2032</v>
      </c>
      <c r="P1178" s="59"/>
      <c r="Q1178" s="60">
        <v>313024</v>
      </c>
      <c r="R1178" s="60">
        <v>100530</v>
      </c>
      <c r="S1178" s="60">
        <v>114804</v>
      </c>
      <c r="T1178" s="60">
        <v>237314</v>
      </c>
      <c r="U1178" s="60">
        <v>0</v>
      </c>
      <c r="V1178" s="79"/>
      <c r="W1178" s="90">
        <f t="shared" si="8285"/>
        <v>765672</v>
      </c>
      <c r="X1178" s="101">
        <v>0</v>
      </c>
      <c r="Y1178" s="50" t="s">
        <v>167</v>
      </c>
      <c r="Z1178" s="50" t="s">
        <v>1942</v>
      </c>
      <c r="AA1178" s="51" t="str">
        <f t="shared" si="8286"/>
        <v/>
      </c>
      <c r="AB1178" s="68" t="str">
        <f t="shared" si="8287"/>
        <v/>
      </c>
      <c r="AC1178" s="68" t="str">
        <f t="shared" si="8288"/>
        <v/>
      </c>
      <c r="AD1178" s="68" t="str">
        <f t="shared" si="8289"/>
        <v/>
      </c>
      <c r="AE1178" s="68" t="str">
        <f t="shared" si="8290"/>
        <v/>
      </c>
      <c r="AF1178" s="68" t="str">
        <f t="shared" si="8291"/>
        <v/>
      </c>
      <c r="AG1178" s="67" t="str">
        <f t="shared" si="7"/>
        <v/>
      </c>
      <c r="AH1178" s="51"/>
      <c r="AI1178" s="51" t="str">
        <f t="shared" si="8"/>
        <v/>
      </c>
      <c r="AJ1178" s="68" t="str">
        <f t="shared" si="9"/>
        <v/>
      </c>
      <c r="AK1178" s="68" t="str">
        <f t="shared" si="10"/>
        <v/>
      </c>
      <c r="AL1178" s="68" t="str">
        <f t="shared" si="11"/>
        <v/>
      </c>
      <c r="AM1178" s="68" t="str">
        <f t="shared" si="12"/>
        <v/>
      </c>
      <c r="AN1178" s="68" t="str">
        <f t="shared" si="13"/>
        <v/>
      </c>
      <c r="AO1178" s="67" t="str">
        <f t="shared" si="14"/>
        <v/>
      </c>
      <c r="AP1178" s="51"/>
      <c r="AQ1178" s="51" t="str">
        <f t="shared" si="15"/>
        <v/>
      </c>
      <c r="AR1178" s="68" t="str">
        <f t="shared" si="16"/>
        <v/>
      </c>
      <c r="AS1178" s="68" t="str">
        <f t="shared" si="17"/>
        <v/>
      </c>
      <c r="AT1178" s="68" t="str">
        <f t="shared" si="18"/>
        <v/>
      </c>
      <c r="AU1178" s="68" t="str">
        <f t="shared" si="19"/>
        <v/>
      </c>
      <c r="AV1178" s="68" t="str">
        <f t="shared" si="20"/>
        <v/>
      </c>
      <c r="AW1178" s="67" t="str">
        <f t="shared" si="21"/>
        <v/>
      </c>
      <c r="AX1178" s="51"/>
      <c r="AY1178" s="51" t="str">
        <f t="shared" si="22"/>
        <v/>
      </c>
      <c r="AZ1178" s="68" t="str">
        <f t="shared" si="23"/>
        <v/>
      </c>
      <c r="BA1178" s="68" t="str">
        <f t="shared" si="24"/>
        <v/>
      </c>
      <c r="BB1178" s="68" t="str">
        <f t="shared" si="25"/>
        <v/>
      </c>
      <c r="BC1178" s="68" t="str">
        <f t="shared" si="26"/>
        <v/>
      </c>
      <c r="BD1178" s="68" t="str">
        <f t="shared" si="27"/>
        <v/>
      </c>
      <c r="BE1178" s="68" t="str">
        <f t="shared" si="28"/>
        <v/>
      </c>
      <c r="BF1178" s="51"/>
      <c r="BG1178" s="69" t="str">
        <f t="shared" si="29"/>
        <v/>
      </c>
      <c r="BH1178" s="67" t="str">
        <f t="shared" si="30"/>
        <v/>
      </c>
      <c r="BI1178" s="67" t="str">
        <f t="shared" si="31"/>
        <v/>
      </c>
      <c r="BJ1178" s="67" t="str">
        <f t="shared" si="32"/>
        <v/>
      </c>
      <c r="BK1178" s="67" t="str">
        <f t="shared" si="33"/>
        <v/>
      </c>
      <c r="BL1178" s="67" t="str">
        <f t="shared" si="34"/>
        <v/>
      </c>
      <c r="BM1178" s="65" t="str">
        <f t="shared" si="35"/>
        <v/>
      </c>
      <c r="BN1178" s="51"/>
      <c r="BO1178" s="51" t="str">
        <f t="shared" si="8292"/>
        <v/>
      </c>
      <c r="BP1178" s="51" t="str">
        <f t="shared" si="8293"/>
        <v/>
      </c>
      <c r="BQ1178" s="51" t="str">
        <f t="shared" si="8294"/>
        <v/>
      </c>
      <c r="BR1178" s="71">
        <f t="shared" si="8295"/>
        <v>38266</v>
      </c>
      <c r="BS1178" s="69" t="str">
        <f t="shared" si="2920"/>
        <v/>
      </c>
      <c r="BT1178" s="51"/>
      <c r="BU1178" s="68" t="str">
        <f t="shared" si="8296"/>
        <v/>
      </c>
      <c r="BV1178" s="68" t="str">
        <f t="shared" si="8297"/>
        <v/>
      </c>
      <c r="BW1178" s="68" t="str">
        <f t="shared" si="8298"/>
        <v/>
      </c>
      <c r="BX1178" s="65">
        <f t="shared" si="8299"/>
        <v>765672</v>
      </c>
      <c r="BY1178" s="67" t="str">
        <f t="shared" si="44"/>
        <v/>
      </c>
      <c r="BZ1178" s="68"/>
      <c r="CA1178" s="65" t="str">
        <f t="shared" si="45"/>
        <v/>
      </c>
      <c r="CB1178" s="67" t="str">
        <f t="shared" si="46"/>
        <v/>
      </c>
      <c r="CC1178" s="67" t="str">
        <f t="shared" si="47"/>
        <v/>
      </c>
      <c r="CD1178" s="67">
        <f t="shared" si="48"/>
        <v>0</v>
      </c>
      <c r="CE1178" s="67" t="str">
        <f t="shared" si="49"/>
        <v/>
      </c>
      <c r="CF1178" s="68"/>
      <c r="CG1178" s="68" t="str">
        <f t="shared" si="8300"/>
        <v/>
      </c>
      <c r="CH1178" s="68" t="str">
        <f t="shared" si="8301"/>
        <v/>
      </c>
      <c r="CI1178" s="68" t="str">
        <f t="shared" si="8302"/>
        <v/>
      </c>
      <c r="CJ1178" s="65">
        <f t="shared" si="8303"/>
        <v>765672</v>
      </c>
      <c r="CK1178" s="67" t="str">
        <f t="shared" si="54"/>
        <v/>
      </c>
      <c r="CL1178" s="68"/>
      <c r="CM1178" s="68" t="str">
        <f t="shared" si="8304"/>
        <v/>
      </c>
      <c r="CN1178" s="68" t="str">
        <f t="shared" si="8305"/>
        <v/>
      </c>
      <c r="CO1178" s="68" t="str">
        <f t="shared" si="8306"/>
        <v/>
      </c>
      <c r="CP1178" s="65">
        <f t="shared" si="8307"/>
        <v>313024</v>
      </c>
      <c r="CQ1178" s="67" t="str">
        <f t="shared" si="59"/>
        <v/>
      </c>
      <c r="CR1178" s="68"/>
      <c r="CS1178" s="68" t="str">
        <f t="shared" si="8308"/>
        <v/>
      </c>
      <c r="CT1178" s="68" t="str">
        <f t="shared" si="8309"/>
        <v/>
      </c>
      <c r="CU1178" s="68" t="str">
        <f t="shared" si="8310"/>
        <v/>
      </c>
      <c r="CV1178" s="65">
        <f t="shared" si="8311"/>
        <v>100530</v>
      </c>
      <c r="CW1178" s="67" t="str">
        <f t="shared" si="64"/>
        <v/>
      </c>
      <c r="CX1178" s="68"/>
      <c r="CY1178" s="68" t="str">
        <f t="shared" si="8312"/>
        <v/>
      </c>
      <c r="CZ1178" s="68" t="str">
        <f t="shared" si="8313"/>
        <v/>
      </c>
      <c r="DA1178" s="68" t="str">
        <f t="shared" si="8314"/>
        <v/>
      </c>
      <c r="DB1178" s="65">
        <f t="shared" si="8315"/>
        <v>114804</v>
      </c>
      <c r="DC1178" s="67" t="str">
        <f t="shared" si="69"/>
        <v/>
      </c>
      <c r="DD1178" s="68"/>
      <c r="DE1178" s="68" t="str">
        <f t="shared" si="8316"/>
        <v/>
      </c>
      <c r="DF1178" s="51" t="str">
        <f t="shared" si="8317"/>
        <v/>
      </c>
      <c r="DG1178" s="51" t="str">
        <f t="shared" si="8318"/>
        <v/>
      </c>
      <c r="DH1178" s="65">
        <f t="shared" si="8319"/>
        <v>237314</v>
      </c>
      <c r="DI1178" s="69" t="str">
        <f t="shared" si="74"/>
        <v/>
      </c>
      <c r="DJ1178" s="51"/>
      <c r="DK1178" s="51" t="str">
        <f t="shared" si="8320"/>
        <v/>
      </c>
      <c r="DL1178" s="51" t="str">
        <f t="shared" si="8321"/>
        <v/>
      </c>
      <c r="DM1178" s="51" t="str">
        <f t="shared" si="8322"/>
        <v/>
      </c>
      <c r="DN1178" s="65">
        <f t="shared" si="8323"/>
        <v>0</v>
      </c>
      <c r="DO1178" s="69" t="str">
        <f t="shared" si="79"/>
        <v/>
      </c>
      <c r="DP1178" s="51"/>
      <c r="DQ1178" s="51"/>
      <c r="DR1178" s="51"/>
      <c r="DS1178" s="51"/>
      <c r="DT1178" s="51"/>
      <c r="DU1178" s="181"/>
    </row>
    <row r="1179" spans="1:125" ht="15" x14ac:dyDescent="0.25">
      <c r="A1179" s="56">
        <v>2018</v>
      </c>
      <c r="B1179" s="51" t="s">
        <v>1093</v>
      </c>
      <c r="C1179" s="50" t="s">
        <v>1094</v>
      </c>
      <c r="D1179" s="170" t="s">
        <v>1942</v>
      </c>
      <c r="E1179" s="50" t="s">
        <v>364</v>
      </c>
      <c r="F1179" s="89">
        <v>37994</v>
      </c>
      <c r="G1179" s="89">
        <v>0</v>
      </c>
      <c r="H1179" s="89">
        <v>201264</v>
      </c>
      <c r="I1179" s="90">
        <v>753746</v>
      </c>
      <c r="J1179" s="50"/>
      <c r="K1179" s="50" t="s">
        <v>2032</v>
      </c>
      <c r="L1179" s="58"/>
      <c r="M1179" s="58"/>
      <c r="N1179" s="58"/>
      <c r="O1179" s="58"/>
      <c r="P1179" s="91"/>
      <c r="Q1179" s="92">
        <v>304295</v>
      </c>
      <c r="R1179" s="92">
        <v>80475</v>
      </c>
      <c r="S1179" s="92">
        <v>112493</v>
      </c>
      <c r="T1179" s="92">
        <v>256483</v>
      </c>
      <c r="U1179" s="92">
        <v>0</v>
      </c>
      <c r="V1179" s="94"/>
      <c r="W1179" s="90">
        <f t="shared" si="8285"/>
        <v>753746</v>
      </c>
      <c r="X1179" s="101">
        <v>0</v>
      </c>
      <c r="Y1179" s="56" t="s">
        <v>167</v>
      </c>
      <c r="Z1179" s="50"/>
      <c r="AA1179" s="51"/>
      <c r="AB1179" s="68"/>
      <c r="AC1179" s="68"/>
      <c r="AD1179" s="68"/>
      <c r="AE1179" s="68"/>
      <c r="AF1179" s="68"/>
      <c r="AG1179" s="67" t="str">
        <f t="shared" si="7"/>
        <v/>
      </c>
      <c r="AH1179" s="51"/>
      <c r="AI1179" s="51" t="str">
        <f t="shared" si="8"/>
        <v/>
      </c>
      <c r="AJ1179" s="68" t="str">
        <f t="shared" si="9"/>
        <v/>
      </c>
      <c r="AK1179" s="68" t="str">
        <f t="shared" si="10"/>
        <v/>
      </c>
      <c r="AL1179" s="68" t="str">
        <f t="shared" si="11"/>
        <v/>
      </c>
      <c r="AM1179" s="68" t="str">
        <f t="shared" si="12"/>
        <v/>
      </c>
      <c r="AN1179" s="68" t="str">
        <f t="shared" si="13"/>
        <v/>
      </c>
      <c r="AO1179" s="67" t="str">
        <f t="shared" si="14"/>
        <v/>
      </c>
      <c r="AP1179" s="51"/>
      <c r="AQ1179" s="51" t="str">
        <f t="shared" si="15"/>
        <v/>
      </c>
      <c r="AR1179" s="68" t="str">
        <f t="shared" si="16"/>
        <v/>
      </c>
      <c r="AS1179" s="68" t="str">
        <f t="shared" si="17"/>
        <v/>
      </c>
      <c r="AT1179" s="68" t="str">
        <f t="shared" si="18"/>
        <v/>
      </c>
      <c r="AU1179" s="68" t="str">
        <f t="shared" si="19"/>
        <v/>
      </c>
      <c r="AV1179" s="68" t="str">
        <f t="shared" si="20"/>
        <v/>
      </c>
      <c r="AW1179" s="67" t="str">
        <f t="shared" si="21"/>
        <v/>
      </c>
      <c r="AX1179" s="51"/>
      <c r="AY1179" s="51" t="str">
        <f t="shared" si="22"/>
        <v/>
      </c>
      <c r="AZ1179" s="68" t="str">
        <f t="shared" si="23"/>
        <v/>
      </c>
      <c r="BA1179" s="68" t="str">
        <f t="shared" si="24"/>
        <v/>
      </c>
      <c r="BB1179" s="68" t="str">
        <f t="shared" si="25"/>
        <v/>
      </c>
      <c r="BC1179" s="68" t="str">
        <f t="shared" si="26"/>
        <v/>
      </c>
      <c r="BD1179" s="68" t="str">
        <f t="shared" si="27"/>
        <v/>
      </c>
      <c r="BE1179" s="68" t="str">
        <f t="shared" si="28"/>
        <v/>
      </c>
      <c r="BF1179" s="51"/>
      <c r="BG1179" s="69" t="str">
        <f t="shared" si="29"/>
        <v/>
      </c>
      <c r="BH1179" s="67" t="str">
        <f t="shared" si="30"/>
        <v/>
      </c>
      <c r="BI1179" s="67" t="str">
        <f t="shared" si="31"/>
        <v/>
      </c>
      <c r="BJ1179" s="67" t="str">
        <f t="shared" si="32"/>
        <v/>
      </c>
      <c r="BK1179" s="67" t="str">
        <f t="shared" si="33"/>
        <v/>
      </c>
      <c r="BL1179" s="67" t="str">
        <f t="shared" si="34"/>
        <v/>
      </c>
      <c r="BM1179" s="65" t="str">
        <f t="shared" si="35"/>
        <v/>
      </c>
      <c r="BN1179" s="70"/>
      <c r="BO1179" s="70"/>
      <c r="BP1179" s="51"/>
      <c r="BQ1179" s="51"/>
      <c r="BR1179" s="51"/>
      <c r="BS1179" s="96">
        <f t="shared" si="2920"/>
        <v>37994</v>
      </c>
      <c r="BT1179" s="70"/>
      <c r="BU1179" s="65"/>
      <c r="BV1179" s="68"/>
      <c r="BW1179" s="68"/>
      <c r="BX1179" s="68"/>
      <c r="BY1179" s="67">
        <f t="shared" si="44"/>
        <v>753746</v>
      </c>
      <c r="BZ1179" s="65"/>
      <c r="CA1179" s="65" t="str">
        <f t="shared" si="45"/>
        <v/>
      </c>
      <c r="CB1179" s="67" t="str">
        <f t="shared" si="46"/>
        <v/>
      </c>
      <c r="CC1179" s="67" t="str">
        <f t="shared" si="47"/>
        <v/>
      </c>
      <c r="CD1179" s="67" t="str">
        <f t="shared" si="48"/>
        <v/>
      </c>
      <c r="CE1179" s="67">
        <f t="shared" si="49"/>
        <v>0</v>
      </c>
      <c r="CF1179" s="65"/>
      <c r="CG1179" s="65"/>
      <c r="CH1179" s="68"/>
      <c r="CI1179" s="68"/>
      <c r="CJ1179" s="68"/>
      <c r="CK1179" s="67">
        <f t="shared" si="54"/>
        <v>753746</v>
      </c>
      <c r="CL1179" s="65"/>
      <c r="CM1179" s="65"/>
      <c r="CN1179" s="68"/>
      <c r="CO1179" s="68"/>
      <c r="CP1179" s="68"/>
      <c r="CQ1179" s="67">
        <f t="shared" si="59"/>
        <v>304295</v>
      </c>
      <c r="CR1179" s="65"/>
      <c r="CS1179" s="65"/>
      <c r="CT1179" s="68"/>
      <c r="CU1179" s="68"/>
      <c r="CV1179" s="68"/>
      <c r="CW1179" s="67">
        <f t="shared" si="64"/>
        <v>80475</v>
      </c>
      <c r="CX1179" s="65"/>
      <c r="CY1179" s="65"/>
      <c r="CZ1179" s="68"/>
      <c r="DA1179" s="68"/>
      <c r="DB1179" s="68"/>
      <c r="DC1179" s="67">
        <f t="shared" si="69"/>
        <v>112493</v>
      </c>
      <c r="DD1179" s="65"/>
      <c r="DE1179" s="65"/>
      <c r="DF1179" s="51"/>
      <c r="DG1179" s="51"/>
      <c r="DH1179" s="51"/>
      <c r="DI1179" s="67">
        <f t="shared" si="74"/>
        <v>256483</v>
      </c>
      <c r="DJ1179" s="70"/>
      <c r="DK1179" s="70"/>
      <c r="DL1179" s="51"/>
      <c r="DM1179" s="51"/>
      <c r="DN1179" s="51"/>
      <c r="DO1179" s="67">
        <f t="shared" si="79"/>
        <v>304295</v>
      </c>
      <c r="DP1179" s="51"/>
      <c r="DQ1179" s="51"/>
      <c r="DR1179" s="51"/>
      <c r="DS1179" s="51"/>
      <c r="DT1179" s="51"/>
      <c r="DU1179" s="181"/>
    </row>
    <row r="1180" spans="1:125" ht="15" x14ac:dyDescent="0.25">
      <c r="A1180" s="50"/>
      <c r="B1180" s="51"/>
      <c r="C1180" s="50"/>
      <c r="D1180" s="53"/>
      <c r="E1180" s="50"/>
      <c r="F1180" s="220"/>
      <c r="G1180" s="220"/>
      <c r="H1180" s="220"/>
      <c r="I1180" s="61"/>
      <c r="J1180" s="50"/>
      <c r="K1180" s="50" t="s">
        <v>2032</v>
      </c>
      <c r="L1180" s="58"/>
      <c r="M1180" s="58"/>
      <c r="N1180" s="58"/>
      <c r="O1180" s="58"/>
      <c r="P1180" s="59"/>
      <c r="Q1180" s="60"/>
      <c r="R1180" s="60"/>
      <c r="S1180" s="60"/>
      <c r="T1180" s="60"/>
      <c r="U1180" s="60"/>
      <c r="V1180" s="79"/>
      <c r="W1180" s="90"/>
      <c r="X1180" s="101"/>
      <c r="Y1180" s="50"/>
      <c r="Z1180" s="50"/>
      <c r="AA1180" s="51"/>
      <c r="AB1180" s="68"/>
      <c r="AC1180" s="68"/>
      <c r="AD1180" s="68"/>
      <c r="AE1180" s="68"/>
      <c r="AF1180" s="68"/>
      <c r="AG1180" s="67" t="str">
        <f t="shared" si="7"/>
        <v/>
      </c>
      <c r="AH1180" s="51"/>
      <c r="AI1180" s="51" t="str">
        <f t="shared" si="8"/>
        <v/>
      </c>
      <c r="AJ1180" s="68" t="str">
        <f t="shared" si="9"/>
        <v/>
      </c>
      <c r="AK1180" s="68" t="str">
        <f t="shared" si="10"/>
        <v/>
      </c>
      <c r="AL1180" s="68" t="str">
        <f t="shared" si="11"/>
        <v/>
      </c>
      <c r="AM1180" s="68" t="str">
        <f t="shared" si="12"/>
        <v/>
      </c>
      <c r="AN1180" s="68" t="str">
        <f t="shared" si="13"/>
        <v/>
      </c>
      <c r="AO1180" s="67" t="str">
        <f t="shared" si="14"/>
        <v/>
      </c>
      <c r="AP1180" s="51"/>
      <c r="AQ1180" s="51" t="str">
        <f t="shared" si="15"/>
        <v/>
      </c>
      <c r="AR1180" s="68" t="str">
        <f t="shared" si="16"/>
        <v/>
      </c>
      <c r="AS1180" s="68" t="str">
        <f t="shared" si="17"/>
        <v/>
      </c>
      <c r="AT1180" s="68" t="str">
        <f t="shared" si="18"/>
        <v/>
      </c>
      <c r="AU1180" s="68" t="str">
        <f t="shared" si="19"/>
        <v/>
      </c>
      <c r="AV1180" s="68" t="str">
        <f t="shared" si="20"/>
        <v/>
      </c>
      <c r="AW1180" s="67" t="str">
        <f t="shared" si="21"/>
        <v/>
      </c>
      <c r="AX1180" s="51"/>
      <c r="AY1180" s="51" t="str">
        <f t="shared" si="22"/>
        <v/>
      </c>
      <c r="AZ1180" s="68" t="str">
        <f t="shared" si="23"/>
        <v/>
      </c>
      <c r="BA1180" s="68" t="str">
        <f t="shared" si="24"/>
        <v/>
      </c>
      <c r="BB1180" s="68" t="str">
        <f t="shared" si="25"/>
        <v/>
      </c>
      <c r="BC1180" s="68" t="str">
        <f t="shared" si="26"/>
        <v/>
      </c>
      <c r="BD1180" s="68" t="str">
        <f t="shared" si="27"/>
        <v/>
      </c>
      <c r="BE1180" s="68" t="str">
        <f t="shared" si="28"/>
        <v/>
      </c>
      <c r="BF1180" s="51"/>
      <c r="BG1180" s="69" t="str">
        <f t="shared" si="29"/>
        <v/>
      </c>
      <c r="BH1180" s="67" t="str">
        <f t="shared" si="30"/>
        <v/>
      </c>
      <c r="BI1180" s="67" t="str">
        <f t="shared" si="31"/>
        <v/>
      </c>
      <c r="BJ1180" s="67" t="str">
        <f t="shared" si="32"/>
        <v/>
      </c>
      <c r="BK1180" s="67" t="str">
        <f t="shared" si="33"/>
        <v/>
      </c>
      <c r="BL1180" s="67" t="str">
        <f t="shared" si="34"/>
        <v/>
      </c>
      <c r="BM1180" s="65" t="str">
        <f t="shared" si="35"/>
        <v/>
      </c>
      <c r="BN1180" s="70"/>
      <c r="BO1180" s="70"/>
      <c r="BP1180" s="51"/>
      <c r="BQ1180" s="51"/>
      <c r="BR1180" s="51"/>
      <c r="BS1180" s="69" t="str">
        <f t="shared" si="2920"/>
        <v/>
      </c>
      <c r="BT1180" s="70"/>
      <c r="BU1180" s="65"/>
      <c r="BV1180" s="68"/>
      <c r="BW1180" s="68"/>
      <c r="BX1180" s="68"/>
      <c r="BY1180" s="67" t="str">
        <f t="shared" si="44"/>
        <v/>
      </c>
      <c r="BZ1180" s="65"/>
      <c r="CA1180" s="65" t="str">
        <f t="shared" si="45"/>
        <v/>
      </c>
      <c r="CB1180" s="67" t="str">
        <f t="shared" si="46"/>
        <v/>
      </c>
      <c r="CC1180" s="67" t="str">
        <f t="shared" si="47"/>
        <v/>
      </c>
      <c r="CD1180" s="67" t="str">
        <f t="shared" si="48"/>
        <v/>
      </c>
      <c r="CE1180" s="67" t="str">
        <f t="shared" si="49"/>
        <v/>
      </c>
      <c r="CF1180" s="65"/>
      <c r="CG1180" s="65"/>
      <c r="CH1180" s="68"/>
      <c r="CI1180" s="68"/>
      <c r="CJ1180" s="68"/>
      <c r="CK1180" s="67" t="str">
        <f t="shared" si="54"/>
        <v/>
      </c>
      <c r="CL1180" s="65"/>
      <c r="CM1180" s="65"/>
      <c r="CN1180" s="68"/>
      <c r="CO1180" s="68"/>
      <c r="CP1180" s="68"/>
      <c r="CQ1180" s="67" t="str">
        <f t="shared" si="59"/>
        <v/>
      </c>
      <c r="CR1180" s="65"/>
      <c r="CS1180" s="65"/>
      <c r="CT1180" s="68"/>
      <c r="CU1180" s="68"/>
      <c r="CV1180" s="68"/>
      <c r="CW1180" s="67" t="str">
        <f t="shared" si="64"/>
        <v/>
      </c>
      <c r="CX1180" s="65"/>
      <c r="CY1180" s="65"/>
      <c r="CZ1180" s="68"/>
      <c r="DA1180" s="68"/>
      <c r="DB1180" s="68"/>
      <c r="DC1180" s="67" t="str">
        <f t="shared" si="69"/>
        <v/>
      </c>
      <c r="DD1180" s="65"/>
      <c r="DE1180" s="65"/>
      <c r="DF1180" s="51"/>
      <c r="DG1180" s="51"/>
      <c r="DH1180" s="51"/>
      <c r="DI1180" s="69" t="str">
        <f t="shared" si="74"/>
        <v/>
      </c>
      <c r="DJ1180" s="70"/>
      <c r="DK1180" s="70"/>
      <c r="DL1180" s="51"/>
      <c r="DM1180" s="51"/>
      <c r="DN1180" s="51"/>
      <c r="DO1180" s="69" t="str">
        <f t="shared" si="79"/>
        <v/>
      </c>
      <c r="DP1180" s="51"/>
      <c r="DQ1180" s="51"/>
      <c r="DR1180" s="51"/>
      <c r="DS1180" s="51"/>
      <c r="DT1180" s="51"/>
      <c r="DU1180" s="181"/>
    </row>
    <row r="1181" spans="1:125" ht="15" x14ac:dyDescent="0.25">
      <c r="A1181" s="50">
        <v>2014</v>
      </c>
      <c r="B1181" s="51" t="s">
        <v>1133</v>
      </c>
      <c r="C1181" s="50" t="s">
        <v>1134</v>
      </c>
      <c r="D1181" s="53" t="s">
        <v>166</v>
      </c>
      <c r="E1181" s="50" t="s">
        <v>364</v>
      </c>
      <c r="F1181" s="220">
        <v>29764</v>
      </c>
      <c r="G1181" s="220" t="s">
        <v>364</v>
      </c>
      <c r="H1181" s="220">
        <v>51422</v>
      </c>
      <c r="I1181" s="61">
        <v>272567</v>
      </c>
      <c r="J1181" s="50"/>
      <c r="K1181" s="50" t="s">
        <v>2032</v>
      </c>
      <c r="L1181" s="58" t="s">
        <v>2032</v>
      </c>
      <c r="M1181" s="58" t="s">
        <v>2032</v>
      </c>
      <c r="N1181" s="58" t="s">
        <v>2032</v>
      </c>
      <c r="O1181" s="58" t="s">
        <v>2032</v>
      </c>
      <c r="P1181" s="59"/>
      <c r="Q1181" s="60">
        <v>154053</v>
      </c>
      <c r="R1181" s="60">
        <v>0</v>
      </c>
      <c r="S1181" s="60">
        <v>26649</v>
      </c>
      <c r="T1181" s="60">
        <v>65582</v>
      </c>
      <c r="U1181" s="60">
        <v>26283</v>
      </c>
      <c r="V1181" s="79"/>
      <c r="W1181" s="90">
        <f t="shared" ref="W1181:W1185" si="8324">Q1181+R1181+S1181+T1181+U1181</f>
        <v>272567</v>
      </c>
      <c r="X1181" s="101">
        <v>13911</v>
      </c>
      <c r="Y1181" s="50" t="s">
        <v>167</v>
      </c>
      <c r="Z1181" s="50" t="s">
        <v>166</v>
      </c>
      <c r="AA1181" s="51" t="str">
        <f t="shared" ref="AA1181:AA1184" si="8325">IF(A1181 =2014,IF(Y1181 ="",F1181,""),"")</f>
        <v/>
      </c>
      <c r="AB1181" s="68" t="str">
        <f t="shared" ref="AB1181:AB1184" si="8326">IF(A1181 =2014,IF(Y1181 ="",I1181,""),"")</f>
        <v/>
      </c>
      <c r="AC1181" s="68" t="str">
        <f t="shared" ref="AC1181:AC1184" si="8327">IF(A1181 =2014,IF(Y1181 ="",Q1181,""),"")</f>
        <v/>
      </c>
      <c r="AD1181" s="68" t="str">
        <f t="shared" ref="AD1181:AD1184" si="8328">IF(A1181 =2014,IF(Y1181 ="",R1181,""),"")</f>
        <v/>
      </c>
      <c r="AE1181" s="68" t="str">
        <f t="shared" ref="AE1181:AE1184" si="8329">IF(A1181 =2014,IF(Y1181 ="",S1181,""),"")</f>
        <v/>
      </c>
      <c r="AF1181" s="68" t="str">
        <f t="shared" ref="AF1181:AF1184" si="8330">IF(A1181 =2014,IF(Y1181 ="",T1181+U1181,""),"")</f>
        <v/>
      </c>
      <c r="AG1181" s="67" t="str">
        <f t="shared" si="7"/>
        <v/>
      </c>
      <c r="AH1181" s="51"/>
      <c r="AI1181" s="51" t="str">
        <f t="shared" si="8"/>
        <v/>
      </c>
      <c r="AJ1181" s="68" t="str">
        <f t="shared" si="9"/>
        <v/>
      </c>
      <c r="AK1181" s="68" t="str">
        <f t="shared" si="10"/>
        <v/>
      </c>
      <c r="AL1181" s="68" t="str">
        <f t="shared" si="11"/>
        <v/>
      </c>
      <c r="AM1181" s="68" t="str">
        <f t="shared" si="12"/>
        <v/>
      </c>
      <c r="AN1181" s="68" t="str">
        <f t="shared" si="13"/>
        <v/>
      </c>
      <c r="AO1181" s="67" t="str">
        <f t="shared" si="14"/>
        <v/>
      </c>
      <c r="AP1181" s="51"/>
      <c r="AQ1181" s="51" t="str">
        <f t="shared" si="15"/>
        <v/>
      </c>
      <c r="AR1181" s="68" t="str">
        <f t="shared" si="16"/>
        <v/>
      </c>
      <c r="AS1181" s="68" t="str">
        <f t="shared" si="17"/>
        <v/>
      </c>
      <c r="AT1181" s="68" t="str">
        <f t="shared" si="18"/>
        <v/>
      </c>
      <c r="AU1181" s="68" t="str">
        <f t="shared" si="19"/>
        <v/>
      </c>
      <c r="AV1181" s="68" t="str">
        <f t="shared" si="20"/>
        <v/>
      </c>
      <c r="AW1181" s="67" t="str">
        <f t="shared" si="21"/>
        <v/>
      </c>
      <c r="AX1181" s="51"/>
      <c r="AY1181" s="51" t="str">
        <f t="shared" si="22"/>
        <v/>
      </c>
      <c r="AZ1181" s="68" t="str">
        <f t="shared" si="23"/>
        <v/>
      </c>
      <c r="BA1181" s="68" t="str">
        <f t="shared" si="24"/>
        <v/>
      </c>
      <c r="BB1181" s="68" t="str">
        <f t="shared" si="25"/>
        <v/>
      </c>
      <c r="BC1181" s="68" t="str">
        <f t="shared" si="26"/>
        <v/>
      </c>
      <c r="BD1181" s="68" t="str">
        <f t="shared" si="27"/>
        <v/>
      </c>
      <c r="BE1181" s="68" t="str">
        <f t="shared" si="28"/>
        <v/>
      </c>
      <c r="BF1181" s="51"/>
      <c r="BG1181" s="69" t="str">
        <f t="shared" si="29"/>
        <v/>
      </c>
      <c r="BH1181" s="67" t="str">
        <f t="shared" si="30"/>
        <v/>
      </c>
      <c r="BI1181" s="67" t="str">
        <f t="shared" si="31"/>
        <v/>
      </c>
      <c r="BJ1181" s="67" t="str">
        <f t="shared" si="32"/>
        <v/>
      </c>
      <c r="BK1181" s="67" t="str">
        <f t="shared" si="33"/>
        <v/>
      </c>
      <c r="BL1181" s="67" t="str">
        <f t="shared" si="34"/>
        <v/>
      </c>
      <c r="BM1181" s="65" t="str">
        <f t="shared" si="35"/>
        <v/>
      </c>
      <c r="BN1181" s="70"/>
      <c r="BO1181" s="71">
        <f t="shared" ref="BO1181:BO1184" si="8331">IF(A1181 =2014,F1181,"")</f>
        <v>29764</v>
      </c>
      <c r="BP1181" s="51" t="str">
        <f t="shared" ref="BP1181:BP1184" si="8332">IF(A1181 =2015,F1181,"")</f>
        <v/>
      </c>
      <c r="BQ1181" s="51" t="str">
        <f t="shared" ref="BQ1181:BQ1184" si="8333">IF(A1181 =2016,F1181,"")</f>
        <v/>
      </c>
      <c r="BR1181" s="51" t="str">
        <f t="shared" ref="BR1181:BR1184" si="8334">IF(A1181 =2017,F1181,"")</f>
        <v/>
      </c>
      <c r="BS1181" s="69" t="str">
        <f t="shared" si="2920"/>
        <v/>
      </c>
      <c r="BT1181" s="70"/>
      <c r="BU1181" s="65">
        <f t="shared" ref="BU1181:BU1184" si="8335">IF(A1181 =2014,I1181,"")</f>
        <v>272567</v>
      </c>
      <c r="BV1181" s="68" t="str">
        <f t="shared" ref="BV1181:BV1184" si="8336">IF(A1181 =2015,I1181,"")</f>
        <v/>
      </c>
      <c r="BW1181" s="68" t="str">
        <f t="shared" ref="BW1181:BW1184" si="8337">IF(A1181 =2016,I1181,"")</f>
        <v/>
      </c>
      <c r="BX1181" s="68" t="str">
        <f t="shared" ref="BX1181:BX1184" si="8338">IF(A1181 =2017,I1181,"")</f>
        <v/>
      </c>
      <c r="BY1181" s="67" t="str">
        <f t="shared" si="44"/>
        <v/>
      </c>
      <c r="BZ1181" s="65"/>
      <c r="CA1181" s="65">
        <f t="shared" si="45"/>
        <v>13911</v>
      </c>
      <c r="CB1181" s="67" t="str">
        <f t="shared" si="46"/>
        <v/>
      </c>
      <c r="CC1181" s="67" t="str">
        <f t="shared" si="47"/>
        <v/>
      </c>
      <c r="CD1181" s="67" t="str">
        <f t="shared" si="48"/>
        <v/>
      </c>
      <c r="CE1181" s="67" t="str">
        <f t="shared" si="49"/>
        <v/>
      </c>
      <c r="CF1181" s="65"/>
      <c r="CG1181" s="65">
        <f t="shared" ref="CG1181:CG1184" si="8339">IF(A1181 =2014,Q1181+R1181+S1181+T1181+U1181,"")</f>
        <v>272567</v>
      </c>
      <c r="CH1181" s="68" t="str">
        <f t="shared" ref="CH1181:CH1184" si="8340">IF(A1181 =2015,Q1181+R1181+S1181+T1181+U1181,"")</f>
        <v/>
      </c>
      <c r="CI1181" s="68" t="str">
        <f t="shared" ref="CI1181:CI1184" si="8341">IF(A1181 =2016,Q1181+R1181+S1181+T1181+U1181,"")</f>
        <v/>
      </c>
      <c r="CJ1181" s="68" t="str">
        <f t="shared" ref="CJ1181:CJ1184" si="8342">IF(A1181 =2017,Q1181+R1181+S1181+T1181+U1181,"")</f>
        <v/>
      </c>
      <c r="CK1181" s="67" t="str">
        <f t="shared" si="54"/>
        <v/>
      </c>
      <c r="CL1181" s="65"/>
      <c r="CM1181" s="65">
        <f t="shared" ref="CM1181:CM1184" si="8343">IF(A1181 =2014,Q1181,"")</f>
        <v>154053</v>
      </c>
      <c r="CN1181" s="68" t="str">
        <f t="shared" ref="CN1181:CN1184" si="8344">IF(A1181 =2015,Q1181,"")</f>
        <v/>
      </c>
      <c r="CO1181" s="68" t="str">
        <f t="shared" ref="CO1181:CO1184" si="8345">IF(A1181 =2016,Q1181,"")</f>
        <v/>
      </c>
      <c r="CP1181" s="68" t="str">
        <f t="shared" ref="CP1181:CP1184" si="8346">IF(A1181 =2017,Q1181,"")</f>
        <v/>
      </c>
      <c r="CQ1181" s="67" t="str">
        <f t="shared" si="59"/>
        <v/>
      </c>
      <c r="CR1181" s="65"/>
      <c r="CS1181" s="65">
        <f t="shared" ref="CS1181:CS1184" si="8347">IF(A1181 =2014,R1181,"")</f>
        <v>0</v>
      </c>
      <c r="CT1181" s="68" t="str">
        <f t="shared" ref="CT1181:CT1184" si="8348">IF(A1181 =2015,R1181,"")</f>
        <v/>
      </c>
      <c r="CU1181" s="68" t="str">
        <f t="shared" ref="CU1181:CU1184" si="8349">IF(A1181 =2016,R1181,"")</f>
        <v/>
      </c>
      <c r="CV1181" s="68" t="str">
        <f t="shared" ref="CV1181:CV1184" si="8350">IF(A1181 =2017,R1181,"")</f>
        <v/>
      </c>
      <c r="CW1181" s="67" t="str">
        <f t="shared" si="64"/>
        <v/>
      </c>
      <c r="CX1181" s="65"/>
      <c r="CY1181" s="65">
        <f t="shared" ref="CY1181:CY1184" si="8351">IF(A1181 =2014,S1181,"")</f>
        <v>26649</v>
      </c>
      <c r="CZ1181" s="68" t="str">
        <f t="shared" ref="CZ1181:CZ1184" si="8352">IF(A1181 =2015,S1181,"")</f>
        <v/>
      </c>
      <c r="DA1181" s="68" t="str">
        <f t="shared" ref="DA1181:DA1184" si="8353">IF(A1181 =2016,S1181,"")</f>
        <v/>
      </c>
      <c r="DB1181" s="68" t="str">
        <f t="shared" ref="DB1181:DB1184" si="8354">IF(A1181 =2017,S1181,"")</f>
        <v/>
      </c>
      <c r="DC1181" s="67" t="str">
        <f t="shared" si="69"/>
        <v/>
      </c>
      <c r="DD1181" s="65"/>
      <c r="DE1181" s="65">
        <f t="shared" ref="DE1181:DE1184" si="8355">IF(A1181 =2014,T1181,"")</f>
        <v>65582</v>
      </c>
      <c r="DF1181" s="51" t="str">
        <f t="shared" ref="DF1181:DF1184" si="8356">IF(A1181 =2015,T1181,"")</f>
        <v/>
      </c>
      <c r="DG1181" s="51" t="str">
        <f t="shared" ref="DG1181:DG1184" si="8357">IF(A1181 =2016,T1181,"")</f>
        <v/>
      </c>
      <c r="DH1181" s="51" t="str">
        <f t="shared" ref="DH1181:DH1184" si="8358">IF(A1181 =2017,T1181,"")</f>
        <v/>
      </c>
      <c r="DI1181" s="69" t="str">
        <f t="shared" si="74"/>
        <v/>
      </c>
      <c r="DJ1181" s="70"/>
      <c r="DK1181" s="65">
        <f t="shared" ref="DK1181:DK1184" si="8359">IF(A1181 =2014,U1181,"")</f>
        <v>26283</v>
      </c>
      <c r="DL1181" s="51" t="str">
        <f t="shared" ref="DL1181:DL1184" si="8360">IF(A1181 =2015,U1181,"")</f>
        <v/>
      </c>
      <c r="DM1181" s="51" t="str">
        <f t="shared" ref="DM1181:DM1184" si="8361">IF(A1181 =2016,U1181,"")</f>
        <v/>
      </c>
      <c r="DN1181" s="51" t="str">
        <f t="shared" ref="DN1181:DN1184" si="8362">IF(A1181 =2017,U1181,"")</f>
        <v/>
      </c>
      <c r="DO1181" s="69" t="str">
        <f t="shared" si="79"/>
        <v/>
      </c>
      <c r="DP1181" s="51"/>
      <c r="DQ1181" s="51"/>
      <c r="DR1181" s="51"/>
      <c r="DS1181" s="51"/>
      <c r="DT1181" s="51"/>
      <c r="DU1181" s="181"/>
    </row>
    <row r="1182" spans="1:125" ht="15" x14ac:dyDescent="0.25">
      <c r="A1182" s="50">
        <v>2015</v>
      </c>
      <c r="B1182" s="51" t="s">
        <v>1133</v>
      </c>
      <c r="C1182" s="50" t="s">
        <v>1134</v>
      </c>
      <c r="D1182" s="53" t="s">
        <v>166</v>
      </c>
      <c r="E1182" s="50" t="s">
        <v>364</v>
      </c>
      <c r="F1182" s="220">
        <v>28064</v>
      </c>
      <c r="G1182" s="220" t="s">
        <v>364</v>
      </c>
      <c r="H1182" s="220">
        <v>48734</v>
      </c>
      <c r="I1182" s="61">
        <v>268459</v>
      </c>
      <c r="J1182" s="50"/>
      <c r="K1182" s="50" t="s">
        <v>2032</v>
      </c>
      <c r="L1182" s="58" t="s">
        <v>2032</v>
      </c>
      <c r="M1182" s="58" t="s">
        <v>2032</v>
      </c>
      <c r="N1182" s="58" t="s">
        <v>2032</v>
      </c>
      <c r="O1182" s="58" t="s">
        <v>2032</v>
      </c>
      <c r="P1182" s="59"/>
      <c r="Q1182" s="60">
        <v>152908</v>
      </c>
      <c r="R1182" s="60">
        <v>0</v>
      </c>
      <c r="S1182" s="60">
        <v>24930</v>
      </c>
      <c r="T1182" s="60">
        <v>67050</v>
      </c>
      <c r="U1182" s="60">
        <v>23571</v>
      </c>
      <c r="V1182" s="79"/>
      <c r="W1182" s="90">
        <f t="shared" si="8324"/>
        <v>268459</v>
      </c>
      <c r="X1182" s="101">
        <v>70525</v>
      </c>
      <c r="Y1182" s="50" t="s">
        <v>167</v>
      </c>
      <c r="Z1182" s="50" t="s">
        <v>166</v>
      </c>
      <c r="AA1182" s="51" t="str">
        <f t="shared" si="8325"/>
        <v/>
      </c>
      <c r="AB1182" s="68" t="str">
        <f t="shared" si="8326"/>
        <v/>
      </c>
      <c r="AC1182" s="68" t="str">
        <f t="shared" si="8327"/>
        <v/>
      </c>
      <c r="AD1182" s="68" t="str">
        <f t="shared" si="8328"/>
        <v/>
      </c>
      <c r="AE1182" s="68" t="str">
        <f t="shared" si="8329"/>
        <v/>
      </c>
      <c r="AF1182" s="68" t="str">
        <f t="shared" si="8330"/>
        <v/>
      </c>
      <c r="AG1182" s="67" t="str">
        <f t="shared" si="7"/>
        <v/>
      </c>
      <c r="AH1182" s="51"/>
      <c r="AI1182" s="51" t="str">
        <f t="shared" si="8"/>
        <v/>
      </c>
      <c r="AJ1182" s="68" t="str">
        <f t="shared" si="9"/>
        <v/>
      </c>
      <c r="AK1182" s="68" t="str">
        <f t="shared" si="10"/>
        <v/>
      </c>
      <c r="AL1182" s="68" t="str">
        <f t="shared" si="11"/>
        <v/>
      </c>
      <c r="AM1182" s="68" t="str">
        <f t="shared" si="12"/>
        <v/>
      </c>
      <c r="AN1182" s="68" t="str">
        <f t="shared" si="13"/>
        <v/>
      </c>
      <c r="AO1182" s="67" t="str">
        <f t="shared" si="14"/>
        <v/>
      </c>
      <c r="AP1182" s="51"/>
      <c r="AQ1182" s="51" t="str">
        <f t="shared" si="15"/>
        <v/>
      </c>
      <c r="AR1182" s="68" t="str">
        <f t="shared" si="16"/>
        <v/>
      </c>
      <c r="AS1182" s="68" t="str">
        <f t="shared" si="17"/>
        <v/>
      </c>
      <c r="AT1182" s="68" t="str">
        <f t="shared" si="18"/>
        <v/>
      </c>
      <c r="AU1182" s="68" t="str">
        <f t="shared" si="19"/>
        <v/>
      </c>
      <c r="AV1182" s="68" t="str">
        <f t="shared" si="20"/>
        <v/>
      </c>
      <c r="AW1182" s="67" t="str">
        <f t="shared" si="21"/>
        <v/>
      </c>
      <c r="AX1182" s="51"/>
      <c r="AY1182" s="51" t="str">
        <f t="shared" si="22"/>
        <v/>
      </c>
      <c r="AZ1182" s="68" t="str">
        <f t="shared" si="23"/>
        <v/>
      </c>
      <c r="BA1182" s="68" t="str">
        <f t="shared" si="24"/>
        <v/>
      </c>
      <c r="BB1182" s="68" t="str">
        <f t="shared" si="25"/>
        <v/>
      </c>
      <c r="BC1182" s="68" t="str">
        <f t="shared" si="26"/>
        <v/>
      </c>
      <c r="BD1182" s="68" t="str">
        <f t="shared" si="27"/>
        <v/>
      </c>
      <c r="BE1182" s="68" t="str">
        <f t="shared" si="28"/>
        <v/>
      </c>
      <c r="BF1182" s="51"/>
      <c r="BG1182" s="69" t="str">
        <f t="shared" si="29"/>
        <v/>
      </c>
      <c r="BH1182" s="67" t="str">
        <f t="shared" si="30"/>
        <v/>
      </c>
      <c r="BI1182" s="67" t="str">
        <f t="shared" si="31"/>
        <v/>
      </c>
      <c r="BJ1182" s="67" t="str">
        <f t="shared" si="32"/>
        <v/>
      </c>
      <c r="BK1182" s="67" t="str">
        <f t="shared" si="33"/>
        <v/>
      </c>
      <c r="BL1182" s="67" t="str">
        <f t="shared" si="34"/>
        <v/>
      </c>
      <c r="BM1182" s="65" t="str">
        <f t="shared" si="35"/>
        <v/>
      </c>
      <c r="BN1182" s="51"/>
      <c r="BO1182" s="51" t="str">
        <f t="shared" si="8331"/>
        <v/>
      </c>
      <c r="BP1182" s="71">
        <f t="shared" si="8332"/>
        <v>28064</v>
      </c>
      <c r="BQ1182" s="51" t="str">
        <f t="shared" si="8333"/>
        <v/>
      </c>
      <c r="BR1182" s="51" t="str">
        <f t="shared" si="8334"/>
        <v/>
      </c>
      <c r="BS1182" s="69" t="str">
        <f t="shared" si="2920"/>
        <v/>
      </c>
      <c r="BT1182" s="51"/>
      <c r="BU1182" s="68" t="str">
        <f t="shared" si="8335"/>
        <v/>
      </c>
      <c r="BV1182" s="65">
        <f t="shared" si="8336"/>
        <v>268459</v>
      </c>
      <c r="BW1182" s="68" t="str">
        <f t="shared" si="8337"/>
        <v/>
      </c>
      <c r="BX1182" s="68" t="str">
        <f t="shared" si="8338"/>
        <v/>
      </c>
      <c r="BY1182" s="67" t="str">
        <f t="shared" si="44"/>
        <v/>
      </c>
      <c r="BZ1182" s="68"/>
      <c r="CA1182" s="65" t="str">
        <f t="shared" si="45"/>
        <v/>
      </c>
      <c r="CB1182" s="67">
        <f t="shared" si="46"/>
        <v>70525</v>
      </c>
      <c r="CC1182" s="67" t="str">
        <f t="shared" si="47"/>
        <v/>
      </c>
      <c r="CD1182" s="67" t="str">
        <f t="shared" si="48"/>
        <v/>
      </c>
      <c r="CE1182" s="67" t="str">
        <f t="shared" si="49"/>
        <v/>
      </c>
      <c r="CF1182" s="68"/>
      <c r="CG1182" s="68" t="str">
        <f t="shared" si="8339"/>
        <v/>
      </c>
      <c r="CH1182" s="65">
        <f t="shared" si="8340"/>
        <v>268459</v>
      </c>
      <c r="CI1182" s="68" t="str">
        <f t="shared" si="8341"/>
        <v/>
      </c>
      <c r="CJ1182" s="68" t="str">
        <f t="shared" si="8342"/>
        <v/>
      </c>
      <c r="CK1182" s="67" t="str">
        <f t="shared" si="54"/>
        <v/>
      </c>
      <c r="CL1182" s="68"/>
      <c r="CM1182" s="68" t="str">
        <f t="shared" si="8343"/>
        <v/>
      </c>
      <c r="CN1182" s="65">
        <f t="shared" si="8344"/>
        <v>152908</v>
      </c>
      <c r="CO1182" s="68" t="str">
        <f t="shared" si="8345"/>
        <v/>
      </c>
      <c r="CP1182" s="68" t="str">
        <f t="shared" si="8346"/>
        <v/>
      </c>
      <c r="CQ1182" s="67" t="str">
        <f t="shared" si="59"/>
        <v/>
      </c>
      <c r="CR1182" s="68"/>
      <c r="CS1182" s="68" t="str">
        <f t="shared" si="8347"/>
        <v/>
      </c>
      <c r="CT1182" s="65">
        <f t="shared" si="8348"/>
        <v>0</v>
      </c>
      <c r="CU1182" s="68" t="str">
        <f t="shared" si="8349"/>
        <v/>
      </c>
      <c r="CV1182" s="68" t="str">
        <f t="shared" si="8350"/>
        <v/>
      </c>
      <c r="CW1182" s="67" t="str">
        <f t="shared" si="64"/>
        <v/>
      </c>
      <c r="CX1182" s="68"/>
      <c r="CY1182" s="68" t="str">
        <f t="shared" si="8351"/>
        <v/>
      </c>
      <c r="CZ1182" s="65">
        <f t="shared" si="8352"/>
        <v>24930</v>
      </c>
      <c r="DA1182" s="68" t="str">
        <f t="shared" si="8353"/>
        <v/>
      </c>
      <c r="DB1182" s="68" t="str">
        <f t="shared" si="8354"/>
        <v/>
      </c>
      <c r="DC1182" s="67" t="str">
        <f t="shared" si="69"/>
        <v/>
      </c>
      <c r="DD1182" s="68"/>
      <c r="DE1182" s="68" t="str">
        <f t="shared" si="8355"/>
        <v/>
      </c>
      <c r="DF1182" s="65">
        <f t="shared" si="8356"/>
        <v>67050</v>
      </c>
      <c r="DG1182" s="51" t="str">
        <f t="shared" si="8357"/>
        <v/>
      </c>
      <c r="DH1182" s="51" t="str">
        <f t="shared" si="8358"/>
        <v/>
      </c>
      <c r="DI1182" s="69" t="str">
        <f t="shared" si="74"/>
        <v/>
      </c>
      <c r="DJ1182" s="51"/>
      <c r="DK1182" s="51" t="str">
        <f t="shared" si="8359"/>
        <v/>
      </c>
      <c r="DL1182" s="65">
        <f t="shared" si="8360"/>
        <v>23571</v>
      </c>
      <c r="DM1182" s="51" t="str">
        <f t="shared" si="8361"/>
        <v/>
      </c>
      <c r="DN1182" s="51" t="str">
        <f t="shared" si="8362"/>
        <v/>
      </c>
      <c r="DO1182" s="69" t="str">
        <f t="shared" si="79"/>
        <v/>
      </c>
      <c r="DP1182" s="51"/>
      <c r="DQ1182" s="51"/>
      <c r="DR1182" s="51"/>
      <c r="DS1182" s="51"/>
      <c r="DT1182" s="51"/>
      <c r="DU1182" s="181"/>
    </row>
    <row r="1183" spans="1:125" ht="15" x14ac:dyDescent="0.25">
      <c r="A1183" s="50">
        <v>2016</v>
      </c>
      <c r="B1183" s="51" t="s">
        <v>1133</v>
      </c>
      <c r="C1183" s="50" t="s">
        <v>1134</v>
      </c>
      <c r="D1183" s="53" t="s">
        <v>166</v>
      </c>
      <c r="E1183" s="50" t="s">
        <v>364</v>
      </c>
      <c r="F1183" s="220">
        <v>29576</v>
      </c>
      <c r="G1183" s="220" t="s">
        <v>364</v>
      </c>
      <c r="H1183" s="220">
        <v>48262</v>
      </c>
      <c r="I1183" s="61">
        <v>264595</v>
      </c>
      <c r="J1183" s="50"/>
      <c r="K1183" s="50" t="s">
        <v>2032</v>
      </c>
      <c r="L1183" s="58" t="s">
        <v>2032</v>
      </c>
      <c r="M1183" s="58" t="s">
        <v>2032</v>
      </c>
      <c r="N1183" s="58" t="s">
        <v>2032</v>
      </c>
      <c r="O1183" s="58" t="s">
        <v>2032</v>
      </c>
      <c r="P1183" s="59"/>
      <c r="Q1183" s="60">
        <v>151627</v>
      </c>
      <c r="R1183" s="60">
        <v>0</v>
      </c>
      <c r="S1183" s="60">
        <v>28811</v>
      </c>
      <c r="T1183" s="60">
        <v>56210</v>
      </c>
      <c r="U1183" s="60">
        <v>27947</v>
      </c>
      <c r="V1183" s="79"/>
      <c r="W1183" s="90">
        <f t="shared" si="8324"/>
        <v>264595</v>
      </c>
      <c r="X1183" s="101">
        <v>332769</v>
      </c>
      <c r="Y1183" s="50" t="s">
        <v>167</v>
      </c>
      <c r="Z1183" s="50" t="s">
        <v>166</v>
      </c>
      <c r="AA1183" s="51" t="str">
        <f t="shared" si="8325"/>
        <v/>
      </c>
      <c r="AB1183" s="68" t="str">
        <f t="shared" si="8326"/>
        <v/>
      </c>
      <c r="AC1183" s="68" t="str">
        <f t="shared" si="8327"/>
        <v/>
      </c>
      <c r="AD1183" s="68" t="str">
        <f t="shared" si="8328"/>
        <v/>
      </c>
      <c r="AE1183" s="68" t="str">
        <f t="shared" si="8329"/>
        <v/>
      </c>
      <c r="AF1183" s="68" t="str">
        <f t="shared" si="8330"/>
        <v/>
      </c>
      <c r="AG1183" s="67" t="str">
        <f t="shared" si="7"/>
        <v/>
      </c>
      <c r="AH1183" s="51"/>
      <c r="AI1183" s="51" t="str">
        <f t="shared" si="8"/>
        <v/>
      </c>
      <c r="AJ1183" s="68" t="str">
        <f t="shared" si="9"/>
        <v/>
      </c>
      <c r="AK1183" s="68" t="str">
        <f t="shared" si="10"/>
        <v/>
      </c>
      <c r="AL1183" s="68" t="str">
        <f t="shared" si="11"/>
        <v/>
      </c>
      <c r="AM1183" s="68" t="str">
        <f t="shared" si="12"/>
        <v/>
      </c>
      <c r="AN1183" s="68" t="str">
        <f t="shared" si="13"/>
        <v/>
      </c>
      <c r="AO1183" s="67" t="str">
        <f t="shared" si="14"/>
        <v/>
      </c>
      <c r="AP1183" s="51"/>
      <c r="AQ1183" s="51" t="str">
        <f t="shared" si="15"/>
        <v/>
      </c>
      <c r="AR1183" s="68" t="str">
        <f t="shared" si="16"/>
        <v/>
      </c>
      <c r="AS1183" s="68" t="str">
        <f t="shared" si="17"/>
        <v/>
      </c>
      <c r="AT1183" s="68" t="str">
        <f t="shared" si="18"/>
        <v/>
      </c>
      <c r="AU1183" s="68" t="str">
        <f t="shared" si="19"/>
        <v/>
      </c>
      <c r="AV1183" s="68" t="str">
        <f t="shared" si="20"/>
        <v/>
      </c>
      <c r="AW1183" s="67" t="str">
        <f t="shared" si="21"/>
        <v/>
      </c>
      <c r="AX1183" s="51"/>
      <c r="AY1183" s="51" t="str">
        <f t="shared" si="22"/>
        <v/>
      </c>
      <c r="AZ1183" s="68" t="str">
        <f t="shared" si="23"/>
        <v/>
      </c>
      <c r="BA1183" s="68" t="str">
        <f t="shared" si="24"/>
        <v/>
      </c>
      <c r="BB1183" s="68" t="str">
        <f t="shared" si="25"/>
        <v/>
      </c>
      <c r="BC1183" s="68" t="str">
        <f t="shared" si="26"/>
        <v/>
      </c>
      <c r="BD1183" s="68" t="str">
        <f t="shared" si="27"/>
        <v/>
      </c>
      <c r="BE1183" s="68" t="str">
        <f t="shared" si="28"/>
        <v/>
      </c>
      <c r="BF1183" s="51"/>
      <c r="BG1183" s="69" t="str">
        <f t="shared" si="29"/>
        <v/>
      </c>
      <c r="BH1183" s="67" t="str">
        <f t="shared" si="30"/>
        <v/>
      </c>
      <c r="BI1183" s="67" t="str">
        <f t="shared" si="31"/>
        <v/>
      </c>
      <c r="BJ1183" s="67" t="str">
        <f t="shared" si="32"/>
        <v/>
      </c>
      <c r="BK1183" s="67" t="str">
        <f t="shared" si="33"/>
        <v/>
      </c>
      <c r="BL1183" s="67" t="str">
        <f t="shared" si="34"/>
        <v/>
      </c>
      <c r="BM1183" s="65" t="str">
        <f t="shared" si="35"/>
        <v/>
      </c>
      <c r="BN1183" s="51"/>
      <c r="BO1183" s="51" t="str">
        <f t="shared" si="8331"/>
        <v/>
      </c>
      <c r="BP1183" s="51" t="str">
        <f t="shared" si="8332"/>
        <v/>
      </c>
      <c r="BQ1183" s="71">
        <f t="shared" si="8333"/>
        <v>29576</v>
      </c>
      <c r="BR1183" s="51" t="str">
        <f t="shared" si="8334"/>
        <v/>
      </c>
      <c r="BS1183" s="69" t="str">
        <f t="shared" si="2920"/>
        <v/>
      </c>
      <c r="BT1183" s="51"/>
      <c r="BU1183" s="68" t="str">
        <f t="shared" si="8335"/>
        <v/>
      </c>
      <c r="BV1183" s="68" t="str">
        <f t="shared" si="8336"/>
        <v/>
      </c>
      <c r="BW1183" s="65">
        <f t="shared" si="8337"/>
        <v>264595</v>
      </c>
      <c r="BX1183" s="68" t="str">
        <f t="shared" si="8338"/>
        <v/>
      </c>
      <c r="BY1183" s="67" t="str">
        <f t="shared" si="44"/>
        <v/>
      </c>
      <c r="BZ1183" s="68"/>
      <c r="CA1183" s="65" t="str">
        <f t="shared" si="45"/>
        <v/>
      </c>
      <c r="CB1183" s="67" t="str">
        <f t="shared" si="46"/>
        <v/>
      </c>
      <c r="CC1183" s="67">
        <f t="shared" si="47"/>
        <v>332769</v>
      </c>
      <c r="CD1183" s="67" t="str">
        <f t="shared" si="48"/>
        <v/>
      </c>
      <c r="CE1183" s="67" t="str">
        <f t="shared" si="49"/>
        <v/>
      </c>
      <c r="CF1183" s="68"/>
      <c r="CG1183" s="68" t="str">
        <f t="shared" si="8339"/>
        <v/>
      </c>
      <c r="CH1183" s="68" t="str">
        <f t="shared" si="8340"/>
        <v/>
      </c>
      <c r="CI1183" s="65">
        <f t="shared" si="8341"/>
        <v>264595</v>
      </c>
      <c r="CJ1183" s="68" t="str">
        <f t="shared" si="8342"/>
        <v/>
      </c>
      <c r="CK1183" s="67" t="str">
        <f t="shared" si="54"/>
        <v/>
      </c>
      <c r="CL1183" s="68"/>
      <c r="CM1183" s="68" t="str">
        <f t="shared" si="8343"/>
        <v/>
      </c>
      <c r="CN1183" s="68" t="str">
        <f t="shared" si="8344"/>
        <v/>
      </c>
      <c r="CO1183" s="65">
        <f t="shared" si="8345"/>
        <v>151627</v>
      </c>
      <c r="CP1183" s="68" t="str">
        <f t="shared" si="8346"/>
        <v/>
      </c>
      <c r="CQ1183" s="67" t="str">
        <f t="shared" si="59"/>
        <v/>
      </c>
      <c r="CR1183" s="68"/>
      <c r="CS1183" s="68" t="str">
        <f t="shared" si="8347"/>
        <v/>
      </c>
      <c r="CT1183" s="68" t="str">
        <f t="shared" si="8348"/>
        <v/>
      </c>
      <c r="CU1183" s="65">
        <f t="shared" si="8349"/>
        <v>0</v>
      </c>
      <c r="CV1183" s="68" t="str">
        <f t="shared" si="8350"/>
        <v/>
      </c>
      <c r="CW1183" s="67" t="str">
        <f t="shared" si="64"/>
        <v/>
      </c>
      <c r="CX1183" s="68"/>
      <c r="CY1183" s="68" t="str">
        <f t="shared" si="8351"/>
        <v/>
      </c>
      <c r="CZ1183" s="68" t="str">
        <f t="shared" si="8352"/>
        <v/>
      </c>
      <c r="DA1183" s="65">
        <f t="shared" si="8353"/>
        <v>28811</v>
      </c>
      <c r="DB1183" s="68" t="str">
        <f t="shared" si="8354"/>
        <v/>
      </c>
      <c r="DC1183" s="67" t="str">
        <f t="shared" si="69"/>
        <v/>
      </c>
      <c r="DD1183" s="68"/>
      <c r="DE1183" s="68" t="str">
        <f t="shared" si="8355"/>
        <v/>
      </c>
      <c r="DF1183" s="51" t="str">
        <f t="shared" si="8356"/>
        <v/>
      </c>
      <c r="DG1183" s="65">
        <f t="shared" si="8357"/>
        <v>56210</v>
      </c>
      <c r="DH1183" s="51" t="str">
        <f t="shared" si="8358"/>
        <v/>
      </c>
      <c r="DI1183" s="69" t="str">
        <f t="shared" si="74"/>
        <v/>
      </c>
      <c r="DJ1183" s="51"/>
      <c r="DK1183" s="51" t="str">
        <f t="shared" si="8359"/>
        <v/>
      </c>
      <c r="DL1183" s="51" t="str">
        <f t="shared" si="8360"/>
        <v/>
      </c>
      <c r="DM1183" s="65">
        <f t="shared" si="8361"/>
        <v>27947</v>
      </c>
      <c r="DN1183" s="51" t="str">
        <f t="shared" si="8362"/>
        <v/>
      </c>
      <c r="DO1183" s="69" t="str">
        <f t="shared" si="79"/>
        <v/>
      </c>
      <c r="DP1183" s="51"/>
      <c r="DQ1183" s="51"/>
      <c r="DR1183" s="51"/>
      <c r="DS1183" s="51"/>
      <c r="DT1183" s="51"/>
      <c r="DU1183" s="181"/>
    </row>
    <row r="1184" spans="1:125" ht="15" x14ac:dyDescent="0.25">
      <c r="A1184" s="50">
        <v>2017</v>
      </c>
      <c r="B1184" s="51" t="s">
        <v>1133</v>
      </c>
      <c r="C1184" s="50" t="s">
        <v>1134</v>
      </c>
      <c r="D1184" s="53" t="s">
        <v>166</v>
      </c>
      <c r="E1184" s="50" t="s">
        <v>364</v>
      </c>
      <c r="F1184" s="220">
        <v>30787</v>
      </c>
      <c r="G1184" s="220" t="s">
        <v>364</v>
      </c>
      <c r="H1184" s="220">
        <v>50918</v>
      </c>
      <c r="I1184" s="61">
        <v>270316</v>
      </c>
      <c r="J1184" s="50"/>
      <c r="K1184" s="50" t="s">
        <v>2032</v>
      </c>
      <c r="L1184" s="58" t="s">
        <v>2032</v>
      </c>
      <c r="M1184" s="58" t="s">
        <v>2032</v>
      </c>
      <c r="N1184" s="58" t="s">
        <v>2032</v>
      </c>
      <c r="O1184" s="58" t="s">
        <v>2032</v>
      </c>
      <c r="P1184" s="59"/>
      <c r="Q1184" s="60">
        <v>139458</v>
      </c>
      <c r="R1184" s="60">
        <v>18256</v>
      </c>
      <c r="S1184" s="60">
        <v>28376</v>
      </c>
      <c r="T1184" s="60">
        <v>55562</v>
      </c>
      <c r="U1184" s="60">
        <v>28664</v>
      </c>
      <c r="V1184" s="79"/>
      <c r="W1184" s="90">
        <f t="shared" si="8324"/>
        <v>270316</v>
      </c>
      <c r="X1184" s="101">
        <v>84760</v>
      </c>
      <c r="Y1184" s="50" t="s">
        <v>167</v>
      </c>
      <c r="Z1184" s="50" t="s">
        <v>166</v>
      </c>
      <c r="AA1184" s="51" t="str">
        <f t="shared" si="8325"/>
        <v/>
      </c>
      <c r="AB1184" s="68" t="str">
        <f t="shared" si="8326"/>
        <v/>
      </c>
      <c r="AC1184" s="68" t="str">
        <f t="shared" si="8327"/>
        <v/>
      </c>
      <c r="AD1184" s="68" t="str">
        <f t="shared" si="8328"/>
        <v/>
      </c>
      <c r="AE1184" s="68" t="str">
        <f t="shared" si="8329"/>
        <v/>
      </c>
      <c r="AF1184" s="68" t="str">
        <f t="shared" si="8330"/>
        <v/>
      </c>
      <c r="AG1184" s="67" t="str">
        <f t="shared" si="7"/>
        <v/>
      </c>
      <c r="AH1184" s="51"/>
      <c r="AI1184" s="51" t="str">
        <f t="shared" si="8"/>
        <v/>
      </c>
      <c r="AJ1184" s="68" t="str">
        <f t="shared" si="9"/>
        <v/>
      </c>
      <c r="AK1184" s="68" t="str">
        <f t="shared" si="10"/>
        <v/>
      </c>
      <c r="AL1184" s="68" t="str">
        <f t="shared" si="11"/>
        <v/>
      </c>
      <c r="AM1184" s="68" t="str">
        <f t="shared" si="12"/>
        <v/>
      </c>
      <c r="AN1184" s="68" t="str">
        <f t="shared" si="13"/>
        <v/>
      </c>
      <c r="AO1184" s="67" t="str">
        <f t="shared" si="14"/>
        <v/>
      </c>
      <c r="AP1184" s="51"/>
      <c r="AQ1184" s="51" t="str">
        <f t="shared" si="15"/>
        <v/>
      </c>
      <c r="AR1184" s="68" t="str">
        <f t="shared" si="16"/>
        <v/>
      </c>
      <c r="AS1184" s="68" t="str">
        <f t="shared" si="17"/>
        <v/>
      </c>
      <c r="AT1184" s="68" t="str">
        <f t="shared" si="18"/>
        <v/>
      </c>
      <c r="AU1184" s="68" t="str">
        <f t="shared" si="19"/>
        <v/>
      </c>
      <c r="AV1184" s="68" t="str">
        <f t="shared" si="20"/>
        <v/>
      </c>
      <c r="AW1184" s="67" t="str">
        <f t="shared" si="21"/>
        <v/>
      </c>
      <c r="AX1184" s="51"/>
      <c r="AY1184" s="51" t="str">
        <f t="shared" si="22"/>
        <v/>
      </c>
      <c r="AZ1184" s="68" t="str">
        <f t="shared" si="23"/>
        <v/>
      </c>
      <c r="BA1184" s="68" t="str">
        <f t="shared" si="24"/>
        <v/>
      </c>
      <c r="BB1184" s="68" t="str">
        <f t="shared" si="25"/>
        <v/>
      </c>
      <c r="BC1184" s="68" t="str">
        <f t="shared" si="26"/>
        <v/>
      </c>
      <c r="BD1184" s="68" t="str">
        <f t="shared" si="27"/>
        <v/>
      </c>
      <c r="BE1184" s="68" t="str">
        <f t="shared" si="28"/>
        <v/>
      </c>
      <c r="BF1184" s="51"/>
      <c r="BG1184" s="69" t="str">
        <f t="shared" si="29"/>
        <v/>
      </c>
      <c r="BH1184" s="67" t="str">
        <f t="shared" si="30"/>
        <v/>
      </c>
      <c r="BI1184" s="67" t="str">
        <f t="shared" si="31"/>
        <v/>
      </c>
      <c r="BJ1184" s="67" t="str">
        <f t="shared" si="32"/>
        <v/>
      </c>
      <c r="BK1184" s="67" t="str">
        <f t="shared" si="33"/>
        <v/>
      </c>
      <c r="BL1184" s="67" t="str">
        <f t="shared" si="34"/>
        <v/>
      </c>
      <c r="BM1184" s="65" t="str">
        <f t="shared" si="35"/>
        <v/>
      </c>
      <c r="BN1184" s="51"/>
      <c r="BO1184" s="51" t="str">
        <f t="shared" si="8331"/>
        <v/>
      </c>
      <c r="BP1184" s="51" t="str">
        <f t="shared" si="8332"/>
        <v/>
      </c>
      <c r="BQ1184" s="51" t="str">
        <f t="shared" si="8333"/>
        <v/>
      </c>
      <c r="BR1184" s="71">
        <f t="shared" si="8334"/>
        <v>30787</v>
      </c>
      <c r="BS1184" s="69" t="str">
        <f t="shared" si="2920"/>
        <v/>
      </c>
      <c r="BT1184" s="51"/>
      <c r="BU1184" s="68" t="str">
        <f t="shared" si="8335"/>
        <v/>
      </c>
      <c r="BV1184" s="68" t="str">
        <f t="shared" si="8336"/>
        <v/>
      </c>
      <c r="BW1184" s="68" t="str">
        <f t="shared" si="8337"/>
        <v/>
      </c>
      <c r="BX1184" s="65">
        <f t="shared" si="8338"/>
        <v>270316</v>
      </c>
      <c r="BY1184" s="67" t="str">
        <f t="shared" si="44"/>
        <v/>
      </c>
      <c r="BZ1184" s="68"/>
      <c r="CA1184" s="65" t="str">
        <f t="shared" si="45"/>
        <v/>
      </c>
      <c r="CB1184" s="67" t="str">
        <f t="shared" si="46"/>
        <v/>
      </c>
      <c r="CC1184" s="67" t="str">
        <f t="shared" si="47"/>
        <v/>
      </c>
      <c r="CD1184" s="67">
        <f t="shared" si="48"/>
        <v>84760</v>
      </c>
      <c r="CE1184" s="67" t="str">
        <f t="shared" si="49"/>
        <v/>
      </c>
      <c r="CF1184" s="68"/>
      <c r="CG1184" s="68" t="str">
        <f t="shared" si="8339"/>
        <v/>
      </c>
      <c r="CH1184" s="68" t="str">
        <f t="shared" si="8340"/>
        <v/>
      </c>
      <c r="CI1184" s="68" t="str">
        <f t="shared" si="8341"/>
        <v/>
      </c>
      <c r="CJ1184" s="65">
        <f t="shared" si="8342"/>
        <v>270316</v>
      </c>
      <c r="CK1184" s="67" t="str">
        <f t="shared" si="54"/>
        <v/>
      </c>
      <c r="CL1184" s="68"/>
      <c r="CM1184" s="68" t="str">
        <f t="shared" si="8343"/>
        <v/>
      </c>
      <c r="CN1184" s="68" t="str">
        <f t="shared" si="8344"/>
        <v/>
      </c>
      <c r="CO1184" s="68" t="str">
        <f t="shared" si="8345"/>
        <v/>
      </c>
      <c r="CP1184" s="65">
        <f t="shared" si="8346"/>
        <v>139458</v>
      </c>
      <c r="CQ1184" s="67" t="str">
        <f t="shared" si="59"/>
        <v/>
      </c>
      <c r="CR1184" s="68"/>
      <c r="CS1184" s="68" t="str">
        <f t="shared" si="8347"/>
        <v/>
      </c>
      <c r="CT1184" s="68" t="str">
        <f t="shared" si="8348"/>
        <v/>
      </c>
      <c r="CU1184" s="68" t="str">
        <f t="shared" si="8349"/>
        <v/>
      </c>
      <c r="CV1184" s="65">
        <f t="shared" si="8350"/>
        <v>18256</v>
      </c>
      <c r="CW1184" s="67" t="str">
        <f t="shared" si="64"/>
        <v/>
      </c>
      <c r="CX1184" s="68"/>
      <c r="CY1184" s="68" t="str">
        <f t="shared" si="8351"/>
        <v/>
      </c>
      <c r="CZ1184" s="68" t="str">
        <f t="shared" si="8352"/>
        <v/>
      </c>
      <c r="DA1184" s="68" t="str">
        <f t="shared" si="8353"/>
        <v/>
      </c>
      <c r="DB1184" s="65">
        <f t="shared" si="8354"/>
        <v>28376</v>
      </c>
      <c r="DC1184" s="67" t="str">
        <f t="shared" si="69"/>
        <v/>
      </c>
      <c r="DD1184" s="68"/>
      <c r="DE1184" s="68" t="str">
        <f t="shared" si="8355"/>
        <v/>
      </c>
      <c r="DF1184" s="51" t="str">
        <f t="shared" si="8356"/>
        <v/>
      </c>
      <c r="DG1184" s="51" t="str">
        <f t="shared" si="8357"/>
        <v/>
      </c>
      <c r="DH1184" s="65">
        <f t="shared" si="8358"/>
        <v>55562</v>
      </c>
      <c r="DI1184" s="69" t="str">
        <f t="shared" si="74"/>
        <v/>
      </c>
      <c r="DJ1184" s="51"/>
      <c r="DK1184" s="51" t="str">
        <f t="shared" si="8359"/>
        <v/>
      </c>
      <c r="DL1184" s="51" t="str">
        <f t="shared" si="8360"/>
        <v/>
      </c>
      <c r="DM1184" s="51" t="str">
        <f t="shared" si="8361"/>
        <v/>
      </c>
      <c r="DN1184" s="65">
        <f t="shared" si="8362"/>
        <v>28664</v>
      </c>
      <c r="DO1184" s="69" t="str">
        <f t="shared" si="79"/>
        <v/>
      </c>
      <c r="DP1184" s="51"/>
      <c r="DQ1184" s="51"/>
      <c r="DR1184" s="51"/>
      <c r="DS1184" s="51"/>
      <c r="DT1184" s="51"/>
      <c r="DU1184" s="181"/>
    </row>
    <row r="1185" spans="1:125" ht="15" x14ac:dyDescent="0.25">
      <c r="A1185" s="56">
        <v>2018</v>
      </c>
      <c r="B1185" s="51" t="s">
        <v>1133</v>
      </c>
      <c r="C1185" s="50" t="s">
        <v>1134</v>
      </c>
      <c r="D1185" s="170" t="s">
        <v>166</v>
      </c>
      <c r="E1185" s="50" t="s">
        <v>364</v>
      </c>
      <c r="F1185" s="89">
        <v>33494</v>
      </c>
      <c r="G1185" s="89">
        <v>0</v>
      </c>
      <c r="H1185" s="89">
        <v>57286</v>
      </c>
      <c r="I1185" s="90">
        <v>306019</v>
      </c>
      <c r="J1185" s="50"/>
      <c r="K1185" s="50" t="s">
        <v>2032</v>
      </c>
      <c r="L1185" s="58"/>
      <c r="M1185" s="58"/>
      <c r="N1185" s="58"/>
      <c r="O1185" s="58"/>
      <c r="P1185" s="91"/>
      <c r="Q1185" s="92">
        <v>191063</v>
      </c>
      <c r="R1185" s="92">
        <v>0</v>
      </c>
      <c r="S1185" s="92">
        <v>58829</v>
      </c>
      <c r="T1185" s="92">
        <v>56127</v>
      </c>
      <c r="U1185" s="94"/>
      <c r="V1185" s="94"/>
      <c r="W1185" s="90">
        <f t="shared" si="8324"/>
        <v>306019</v>
      </c>
      <c r="X1185" s="101">
        <v>0</v>
      </c>
      <c r="Y1185" s="56" t="s">
        <v>167</v>
      </c>
      <c r="Z1185" s="50"/>
      <c r="AA1185" s="51"/>
      <c r="AB1185" s="68"/>
      <c r="AC1185" s="68"/>
      <c r="AD1185" s="68"/>
      <c r="AE1185" s="68"/>
      <c r="AF1185" s="68"/>
      <c r="AG1185" s="67" t="str">
        <f t="shared" si="7"/>
        <v/>
      </c>
      <c r="AH1185" s="51"/>
      <c r="AI1185" s="51" t="str">
        <f t="shared" si="8"/>
        <v/>
      </c>
      <c r="AJ1185" s="68" t="str">
        <f t="shared" si="9"/>
        <v/>
      </c>
      <c r="AK1185" s="68" t="str">
        <f t="shared" si="10"/>
        <v/>
      </c>
      <c r="AL1185" s="68" t="str">
        <f t="shared" si="11"/>
        <v/>
      </c>
      <c r="AM1185" s="68" t="str">
        <f t="shared" si="12"/>
        <v/>
      </c>
      <c r="AN1185" s="68" t="str">
        <f t="shared" si="13"/>
        <v/>
      </c>
      <c r="AO1185" s="67" t="str">
        <f t="shared" si="14"/>
        <v/>
      </c>
      <c r="AP1185" s="51"/>
      <c r="AQ1185" s="51" t="str">
        <f t="shared" si="15"/>
        <v/>
      </c>
      <c r="AR1185" s="68" t="str">
        <f t="shared" si="16"/>
        <v/>
      </c>
      <c r="AS1185" s="68" t="str">
        <f t="shared" si="17"/>
        <v/>
      </c>
      <c r="AT1185" s="68" t="str">
        <f t="shared" si="18"/>
        <v/>
      </c>
      <c r="AU1185" s="68" t="str">
        <f t="shared" si="19"/>
        <v/>
      </c>
      <c r="AV1185" s="68" t="str">
        <f t="shared" si="20"/>
        <v/>
      </c>
      <c r="AW1185" s="67" t="str">
        <f t="shared" si="21"/>
        <v/>
      </c>
      <c r="AX1185" s="51"/>
      <c r="AY1185" s="51" t="str">
        <f t="shared" si="22"/>
        <v/>
      </c>
      <c r="AZ1185" s="68" t="str">
        <f t="shared" si="23"/>
        <v/>
      </c>
      <c r="BA1185" s="68" t="str">
        <f t="shared" si="24"/>
        <v/>
      </c>
      <c r="BB1185" s="68" t="str">
        <f t="shared" si="25"/>
        <v/>
      </c>
      <c r="BC1185" s="68" t="str">
        <f t="shared" si="26"/>
        <v/>
      </c>
      <c r="BD1185" s="68" t="str">
        <f t="shared" si="27"/>
        <v/>
      </c>
      <c r="BE1185" s="68" t="str">
        <f t="shared" si="28"/>
        <v/>
      </c>
      <c r="BF1185" s="51"/>
      <c r="BG1185" s="69" t="str">
        <f t="shared" si="29"/>
        <v/>
      </c>
      <c r="BH1185" s="67" t="str">
        <f t="shared" si="30"/>
        <v/>
      </c>
      <c r="BI1185" s="67" t="str">
        <f t="shared" si="31"/>
        <v/>
      </c>
      <c r="BJ1185" s="67" t="str">
        <f t="shared" si="32"/>
        <v/>
      </c>
      <c r="BK1185" s="67" t="str">
        <f t="shared" si="33"/>
        <v/>
      </c>
      <c r="BL1185" s="67" t="str">
        <f t="shared" si="34"/>
        <v/>
      </c>
      <c r="BM1185" s="65" t="str">
        <f t="shared" si="35"/>
        <v/>
      </c>
      <c r="BN1185" s="70"/>
      <c r="BO1185" s="70"/>
      <c r="BP1185" s="51"/>
      <c r="BQ1185" s="51"/>
      <c r="BR1185" s="51"/>
      <c r="BS1185" s="96">
        <f t="shared" si="2920"/>
        <v>33494</v>
      </c>
      <c r="BT1185" s="70"/>
      <c r="BU1185" s="65"/>
      <c r="BV1185" s="68"/>
      <c r="BW1185" s="68"/>
      <c r="BX1185" s="68"/>
      <c r="BY1185" s="67">
        <f t="shared" si="44"/>
        <v>306019</v>
      </c>
      <c r="BZ1185" s="65"/>
      <c r="CA1185" s="65" t="str">
        <f t="shared" si="45"/>
        <v/>
      </c>
      <c r="CB1185" s="67" t="str">
        <f t="shared" si="46"/>
        <v/>
      </c>
      <c r="CC1185" s="67" t="str">
        <f t="shared" si="47"/>
        <v/>
      </c>
      <c r="CD1185" s="67" t="str">
        <f t="shared" si="48"/>
        <v/>
      </c>
      <c r="CE1185" s="67">
        <f t="shared" si="49"/>
        <v>0</v>
      </c>
      <c r="CF1185" s="65"/>
      <c r="CG1185" s="65"/>
      <c r="CH1185" s="68"/>
      <c r="CI1185" s="68"/>
      <c r="CJ1185" s="68"/>
      <c r="CK1185" s="67">
        <f t="shared" si="54"/>
        <v>306019</v>
      </c>
      <c r="CL1185" s="65"/>
      <c r="CM1185" s="65"/>
      <c r="CN1185" s="68"/>
      <c r="CO1185" s="68"/>
      <c r="CP1185" s="68"/>
      <c r="CQ1185" s="67">
        <f t="shared" si="59"/>
        <v>191063</v>
      </c>
      <c r="CR1185" s="65"/>
      <c r="CS1185" s="65"/>
      <c r="CT1185" s="68"/>
      <c r="CU1185" s="68"/>
      <c r="CV1185" s="68"/>
      <c r="CW1185" s="67">
        <f t="shared" si="64"/>
        <v>0</v>
      </c>
      <c r="CX1185" s="65"/>
      <c r="CY1185" s="65"/>
      <c r="CZ1185" s="68"/>
      <c r="DA1185" s="68"/>
      <c r="DB1185" s="68"/>
      <c r="DC1185" s="67">
        <f t="shared" si="69"/>
        <v>58829</v>
      </c>
      <c r="DD1185" s="65"/>
      <c r="DE1185" s="65"/>
      <c r="DF1185" s="51"/>
      <c r="DG1185" s="51"/>
      <c r="DH1185" s="51"/>
      <c r="DI1185" s="67">
        <f t="shared" si="74"/>
        <v>56127</v>
      </c>
      <c r="DJ1185" s="70"/>
      <c r="DK1185" s="70"/>
      <c r="DL1185" s="51"/>
      <c r="DM1185" s="51"/>
      <c r="DN1185" s="51"/>
      <c r="DO1185" s="67">
        <f t="shared" si="79"/>
        <v>191063</v>
      </c>
      <c r="DP1185" s="51"/>
      <c r="DQ1185" s="51"/>
      <c r="DR1185" s="51"/>
      <c r="DS1185" s="51"/>
      <c r="DT1185" s="51"/>
      <c r="DU1185" s="181"/>
    </row>
    <row r="1186" spans="1:125" ht="15" x14ac:dyDescent="0.25">
      <c r="A1186" s="50"/>
      <c r="B1186" s="51"/>
      <c r="C1186" s="50"/>
      <c r="D1186" s="53"/>
      <c r="E1186" s="50"/>
      <c r="F1186" s="220"/>
      <c r="G1186" s="220"/>
      <c r="H1186" s="220"/>
      <c r="I1186" s="61"/>
      <c r="J1186" s="50"/>
      <c r="K1186" s="50" t="s">
        <v>2032</v>
      </c>
      <c r="L1186" s="58"/>
      <c r="M1186" s="58"/>
      <c r="N1186" s="58"/>
      <c r="O1186" s="58"/>
      <c r="P1186" s="59"/>
      <c r="Q1186" s="60"/>
      <c r="R1186" s="60"/>
      <c r="S1186" s="60"/>
      <c r="T1186" s="60"/>
      <c r="U1186" s="60"/>
      <c r="V1186" s="79"/>
      <c r="W1186" s="90"/>
      <c r="X1186" s="101"/>
      <c r="Y1186" s="50"/>
      <c r="Z1186" s="50"/>
      <c r="AA1186" s="51"/>
      <c r="AB1186" s="68"/>
      <c r="AC1186" s="68"/>
      <c r="AD1186" s="68"/>
      <c r="AE1186" s="68"/>
      <c r="AF1186" s="68"/>
      <c r="AG1186" s="67" t="str">
        <f t="shared" si="7"/>
        <v/>
      </c>
      <c r="AH1186" s="51"/>
      <c r="AI1186" s="51" t="str">
        <f t="shared" si="8"/>
        <v/>
      </c>
      <c r="AJ1186" s="68" t="str">
        <f t="shared" si="9"/>
        <v/>
      </c>
      <c r="AK1186" s="68" t="str">
        <f t="shared" si="10"/>
        <v/>
      </c>
      <c r="AL1186" s="68" t="str">
        <f t="shared" si="11"/>
        <v/>
      </c>
      <c r="AM1186" s="68" t="str">
        <f t="shared" si="12"/>
        <v/>
      </c>
      <c r="AN1186" s="68" t="str">
        <f t="shared" si="13"/>
        <v/>
      </c>
      <c r="AO1186" s="67" t="str">
        <f t="shared" si="14"/>
        <v/>
      </c>
      <c r="AP1186" s="51"/>
      <c r="AQ1186" s="51" t="str">
        <f t="shared" si="15"/>
        <v/>
      </c>
      <c r="AR1186" s="68" t="str">
        <f t="shared" si="16"/>
        <v/>
      </c>
      <c r="AS1186" s="68" t="str">
        <f t="shared" si="17"/>
        <v/>
      </c>
      <c r="AT1186" s="68" t="str">
        <f t="shared" si="18"/>
        <v/>
      </c>
      <c r="AU1186" s="68" t="str">
        <f t="shared" si="19"/>
        <v/>
      </c>
      <c r="AV1186" s="68" t="str">
        <f t="shared" si="20"/>
        <v/>
      </c>
      <c r="AW1186" s="67" t="str">
        <f t="shared" si="21"/>
        <v/>
      </c>
      <c r="AX1186" s="51"/>
      <c r="AY1186" s="51" t="str">
        <f t="shared" si="22"/>
        <v/>
      </c>
      <c r="AZ1186" s="68" t="str">
        <f t="shared" si="23"/>
        <v/>
      </c>
      <c r="BA1186" s="68" t="str">
        <f t="shared" si="24"/>
        <v/>
      </c>
      <c r="BB1186" s="68" t="str">
        <f t="shared" si="25"/>
        <v/>
      </c>
      <c r="BC1186" s="68" t="str">
        <f t="shared" si="26"/>
        <v/>
      </c>
      <c r="BD1186" s="68" t="str">
        <f t="shared" si="27"/>
        <v/>
      </c>
      <c r="BE1186" s="68" t="str">
        <f t="shared" si="28"/>
        <v/>
      </c>
      <c r="BF1186" s="51"/>
      <c r="BG1186" s="69" t="str">
        <f t="shared" si="29"/>
        <v/>
      </c>
      <c r="BH1186" s="67" t="str">
        <f t="shared" si="30"/>
        <v/>
      </c>
      <c r="BI1186" s="67" t="str">
        <f t="shared" si="31"/>
        <v/>
      </c>
      <c r="BJ1186" s="67" t="str">
        <f t="shared" si="32"/>
        <v/>
      </c>
      <c r="BK1186" s="67" t="str">
        <f t="shared" si="33"/>
        <v/>
      </c>
      <c r="BL1186" s="67" t="str">
        <f t="shared" si="34"/>
        <v/>
      </c>
      <c r="BM1186" s="65" t="str">
        <f t="shared" si="35"/>
        <v/>
      </c>
      <c r="BN1186" s="70"/>
      <c r="BO1186" s="70"/>
      <c r="BP1186" s="51"/>
      <c r="BQ1186" s="51"/>
      <c r="BR1186" s="51"/>
      <c r="BS1186" s="69" t="str">
        <f t="shared" si="2920"/>
        <v/>
      </c>
      <c r="BT1186" s="70"/>
      <c r="BU1186" s="65"/>
      <c r="BV1186" s="68"/>
      <c r="BW1186" s="68"/>
      <c r="BX1186" s="68"/>
      <c r="BY1186" s="67" t="str">
        <f t="shared" si="44"/>
        <v/>
      </c>
      <c r="BZ1186" s="65"/>
      <c r="CA1186" s="65" t="str">
        <f t="shared" si="45"/>
        <v/>
      </c>
      <c r="CB1186" s="67" t="str">
        <f t="shared" si="46"/>
        <v/>
      </c>
      <c r="CC1186" s="67" t="str">
        <f t="shared" si="47"/>
        <v/>
      </c>
      <c r="CD1186" s="67" t="str">
        <f t="shared" si="48"/>
        <v/>
      </c>
      <c r="CE1186" s="67" t="str">
        <f t="shared" si="49"/>
        <v/>
      </c>
      <c r="CF1186" s="65"/>
      <c r="CG1186" s="65"/>
      <c r="CH1186" s="68"/>
      <c r="CI1186" s="68"/>
      <c r="CJ1186" s="68"/>
      <c r="CK1186" s="67" t="str">
        <f t="shared" si="54"/>
        <v/>
      </c>
      <c r="CL1186" s="65"/>
      <c r="CM1186" s="65"/>
      <c r="CN1186" s="68"/>
      <c r="CO1186" s="68"/>
      <c r="CP1186" s="68"/>
      <c r="CQ1186" s="67" t="str">
        <f t="shared" si="59"/>
        <v/>
      </c>
      <c r="CR1186" s="65"/>
      <c r="CS1186" s="65"/>
      <c r="CT1186" s="68"/>
      <c r="CU1186" s="68"/>
      <c r="CV1186" s="68"/>
      <c r="CW1186" s="67" t="str">
        <f t="shared" si="64"/>
        <v/>
      </c>
      <c r="CX1186" s="65"/>
      <c r="CY1186" s="65"/>
      <c r="CZ1186" s="68"/>
      <c r="DA1186" s="68"/>
      <c r="DB1186" s="68"/>
      <c r="DC1186" s="67" t="str">
        <f t="shared" si="69"/>
        <v/>
      </c>
      <c r="DD1186" s="65"/>
      <c r="DE1186" s="65"/>
      <c r="DF1186" s="51"/>
      <c r="DG1186" s="51"/>
      <c r="DH1186" s="51"/>
      <c r="DI1186" s="69" t="str">
        <f t="shared" si="74"/>
        <v/>
      </c>
      <c r="DJ1186" s="70"/>
      <c r="DK1186" s="70"/>
      <c r="DL1186" s="51"/>
      <c r="DM1186" s="51"/>
      <c r="DN1186" s="51"/>
      <c r="DO1186" s="69" t="str">
        <f t="shared" si="79"/>
        <v/>
      </c>
      <c r="DP1186" s="51"/>
      <c r="DQ1186" s="51"/>
      <c r="DR1186" s="51"/>
      <c r="DS1186" s="51"/>
      <c r="DT1186" s="51"/>
      <c r="DU1186" s="181"/>
    </row>
    <row r="1187" spans="1:125" ht="15" x14ac:dyDescent="0.25">
      <c r="A1187" s="50">
        <v>2014</v>
      </c>
      <c r="B1187" s="51" t="s">
        <v>1196</v>
      </c>
      <c r="C1187" s="50" t="s">
        <v>1197</v>
      </c>
      <c r="D1187" s="53" t="s">
        <v>166</v>
      </c>
      <c r="E1187" s="50" t="s">
        <v>364</v>
      </c>
      <c r="F1187" s="220">
        <v>20308</v>
      </c>
      <c r="G1187" s="220" t="s">
        <v>364</v>
      </c>
      <c r="H1187" s="220">
        <v>32344</v>
      </c>
      <c r="I1187" s="61">
        <v>311450</v>
      </c>
      <c r="J1187" s="50"/>
      <c r="K1187" s="50" t="s">
        <v>2032</v>
      </c>
      <c r="L1187" s="58" t="s">
        <v>2032</v>
      </c>
      <c r="M1187" s="58" t="s">
        <v>2032</v>
      </c>
      <c r="N1187" s="58" t="s">
        <v>2032</v>
      </c>
      <c r="O1187" s="58" t="s">
        <v>2032</v>
      </c>
      <c r="P1187" s="59"/>
      <c r="Q1187" s="60">
        <v>131447</v>
      </c>
      <c r="R1187" s="60">
        <v>52262</v>
      </c>
      <c r="S1187" s="60">
        <v>26333</v>
      </c>
      <c r="T1187" s="60">
        <v>101408</v>
      </c>
      <c r="U1187" s="60">
        <v>0</v>
      </c>
      <c r="V1187" s="79"/>
      <c r="W1187" s="90">
        <f t="shared" ref="W1187:W1191" si="8363">Q1187+R1187+S1187+T1187+U1187</f>
        <v>311450</v>
      </c>
      <c r="X1187" s="101">
        <v>0</v>
      </c>
      <c r="Y1187" s="50" t="s">
        <v>167</v>
      </c>
      <c r="Z1187" s="50" t="s">
        <v>166</v>
      </c>
      <c r="AA1187" s="51" t="str">
        <f t="shared" ref="AA1187:AA1190" si="8364">IF(A1187 =2014,IF(Y1187 ="",F1187,""),"")</f>
        <v/>
      </c>
      <c r="AB1187" s="68" t="str">
        <f t="shared" ref="AB1187:AB1190" si="8365">IF(A1187 =2014,IF(Y1187 ="",I1187,""),"")</f>
        <v/>
      </c>
      <c r="AC1187" s="68" t="str">
        <f t="shared" ref="AC1187:AC1190" si="8366">IF(A1187 =2014,IF(Y1187 ="",Q1187,""),"")</f>
        <v/>
      </c>
      <c r="AD1187" s="68" t="str">
        <f t="shared" ref="AD1187:AD1190" si="8367">IF(A1187 =2014,IF(Y1187 ="",R1187,""),"")</f>
        <v/>
      </c>
      <c r="AE1187" s="68" t="str">
        <f t="shared" ref="AE1187:AE1190" si="8368">IF(A1187 =2014,IF(Y1187 ="",S1187,""),"")</f>
        <v/>
      </c>
      <c r="AF1187" s="68" t="str">
        <f t="shared" ref="AF1187:AF1190" si="8369">IF(A1187 =2014,IF(Y1187 ="",T1187+U1187,""),"")</f>
        <v/>
      </c>
      <c r="AG1187" s="67" t="str">
        <f t="shared" si="7"/>
        <v/>
      </c>
      <c r="AH1187" s="51"/>
      <c r="AI1187" s="51" t="str">
        <f t="shared" si="8"/>
        <v/>
      </c>
      <c r="AJ1187" s="68" t="str">
        <f t="shared" si="9"/>
        <v/>
      </c>
      <c r="AK1187" s="68" t="str">
        <f t="shared" si="10"/>
        <v/>
      </c>
      <c r="AL1187" s="68" t="str">
        <f t="shared" si="11"/>
        <v/>
      </c>
      <c r="AM1187" s="68" t="str">
        <f t="shared" si="12"/>
        <v/>
      </c>
      <c r="AN1187" s="68" t="str">
        <f t="shared" si="13"/>
        <v/>
      </c>
      <c r="AO1187" s="67" t="str">
        <f t="shared" si="14"/>
        <v/>
      </c>
      <c r="AP1187" s="51"/>
      <c r="AQ1187" s="51" t="str">
        <f t="shared" si="15"/>
        <v/>
      </c>
      <c r="AR1187" s="68" t="str">
        <f t="shared" si="16"/>
        <v/>
      </c>
      <c r="AS1187" s="68" t="str">
        <f t="shared" si="17"/>
        <v/>
      </c>
      <c r="AT1187" s="68" t="str">
        <f t="shared" si="18"/>
        <v/>
      </c>
      <c r="AU1187" s="68" t="str">
        <f t="shared" si="19"/>
        <v/>
      </c>
      <c r="AV1187" s="68" t="str">
        <f t="shared" si="20"/>
        <v/>
      </c>
      <c r="AW1187" s="67" t="str">
        <f t="shared" si="21"/>
        <v/>
      </c>
      <c r="AX1187" s="51"/>
      <c r="AY1187" s="51" t="str">
        <f t="shared" si="22"/>
        <v/>
      </c>
      <c r="AZ1187" s="68" t="str">
        <f t="shared" si="23"/>
        <v/>
      </c>
      <c r="BA1187" s="68" t="str">
        <f t="shared" si="24"/>
        <v/>
      </c>
      <c r="BB1187" s="68" t="str">
        <f t="shared" si="25"/>
        <v/>
      </c>
      <c r="BC1187" s="68" t="str">
        <f t="shared" si="26"/>
        <v/>
      </c>
      <c r="BD1187" s="68" t="str">
        <f t="shared" si="27"/>
        <v/>
      </c>
      <c r="BE1187" s="68" t="str">
        <f t="shared" si="28"/>
        <v/>
      </c>
      <c r="BF1187" s="51"/>
      <c r="BG1187" s="69" t="str">
        <f t="shared" si="29"/>
        <v/>
      </c>
      <c r="BH1187" s="67" t="str">
        <f t="shared" si="30"/>
        <v/>
      </c>
      <c r="BI1187" s="67" t="str">
        <f t="shared" si="31"/>
        <v/>
      </c>
      <c r="BJ1187" s="67" t="str">
        <f t="shared" si="32"/>
        <v/>
      </c>
      <c r="BK1187" s="67" t="str">
        <f t="shared" si="33"/>
        <v/>
      </c>
      <c r="BL1187" s="67" t="str">
        <f t="shared" si="34"/>
        <v/>
      </c>
      <c r="BM1187" s="65" t="str">
        <f t="shared" si="35"/>
        <v/>
      </c>
      <c r="BN1187" s="70"/>
      <c r="BO1187" s="71">
        <f t="shared" ref="BO1187:BO1190" si="8370">IF(A1187 =2014,F1187,"")</f>
        <v>20308</v>
      </c>
      <c r="BP1187" s="51" t="str">
        <f t="shared" ref="BP1187:BP1190" si="8371">IF(A1187 =2015,F1187,"")</f>
        <v/>
      </c>
      <c r="BQ1187" s="51" t="str">
        <f t="shared" ref="BQ1187:BQ1190" si="8372">IF(A1187 =2016,F1187,"")</f>
        <v/>
      </c>
      <c r="BR1187" s="51" t="str">
        <f t="shared" ref="BR1187:BR1190" si="8373">IF(A1187 =2017,F1187,"")</f>
        <v/>
      </c>
      <c r="BS1187" s="69" t="str">
        <f t="shared" si="2920"/>
        <v/>
      </c>
      <c r="BT1187" s="70"/>
      <c r="BU1187" s="65">
        <f t="shared" ref="BU1187:BU1190" si="8374">IF(A1187 =2014,I1187,"")</f>
        <v>311450</v>
      </c>
      <c r="BV1187" s="68" t="str">
        <f t="shared" ref="BV1187:BV1190" si="8375">IF(A1187 =2015,I1187,"")</f>
        <v/>
      </c>
      <c r="BW1187" s="68" t="str">
        <f t="shared" ref="BW1187:BW1190" si="8376">IF(A1187 =2016,I1187,"")</f>
        <v/>
      </c>
      <c r="BX1187" s="68" t="str">
        <f t="shared" ref="BX1187:BX1190" si="8377">IF(A1187 =2017,I1187,"")</f>
        <v/>
      </c>
      <c r="BY1187" s="67" t="str">
        <f t="shared" si="44"/>
        <v/>
      </c>
      <c r="BZ1187" s="65"/>
      <c r="CA1187" s="65">
        <f t="shared" si="45"/>
        <v>0</v>
      </c>
      <c r="CB1187" s="67" t="str">
        <f t="shared" si="46"/>
        <v/>
      </c>
      <c r="CC1187" s="67" t="str">
        <f t="shared" si="47"/>
        <v/>
      </c>
      <c r="CD1187" s="67" t="str">
        <f t="shared" si="48"/>
        <v/>
      </c>
      <c r="CE1187" s="67" t="str">
        <f t="shared" si="49"/>
        <v/>
      </c>
      <c r="CF1187" s="65"/>
      <c r="CG1187" s="65">
        <f t="shared" ref="CG1187:CG1190" si="8378">IF(A1187 =2014,Q1187+R1187+S1187+T1187+U1187,"")</f>
        <v>311450</v>
      </c>
      <c r="CH1187" s="68" t="str">
        <f t="shared" ref="CH1187:CH1190" si="8379">IF(A1187 =2015,Q1187+R1187+S1187+T1187+U1187,"")</f>
        <v/>
      </c>
      <c r="CI1187" s="68" t="str">
        <f t="shared" ref="CI1187:CI1190" si="8380">IF(A1187 =2016,Q1187+R1187+S1187+T1187+U1187,"")</f>
        <v/>
      </c>
      <c r="CJ1187" s="68" t="str">
        <f t="shared" ref="CJ1187:CJ1190" si="8381">IF(A1187 =2017,Q1187+R1187+S1187+T1187+U1187,"")</f>
        <v/>
      </c>
      <c r="CK1187" s="67" t="str">
        <f t="shared" si="54"/>
        <v/>
      </c>
      <c r="CL1187" s="65"/>
      <c r="CM1187" s="65">
        <f t="shared" ref="CM1187:CM1190" si="8382">IF(A1187 =2014,Q1187,"")</f>
        <v>131447</v>
      </c>
      <c r="CN1187" s="68" t="str">
        <f t="shared" ref="CN1187:CN1190" si="8383">IF(A1187 =2015,Q1187,"")</f>
        <v/>
      </c>
      <c r="CO1187" s="68" t="str">
        <f t="shared" ref="CO1187:CO1190" si="8384">IF(A1187 =2016,Q1187,"")</f>
        <v/>
      </c>
      <c r="CP1187" s="68" t="str">
        <f t="shared" ref="CP1187:CP1190" si="8385">IF(A1187 =2017,Q1187,"")</f>
        <v/>
      </c>
      <c r="CQ1187" s="67" t="str">
        <f t="shared" si="59"/>
        <v/>
      </c>
      <c r="CR1187" s="65"/>
      <c r="CS1187" s="65">
        <f t="shared" ref="CS1187:CS1190" si="8386">IF(A1187 =2014,R1187,"")</f>
        <v>52262</v>
      </c>
      <c r="CT1187" s="68" t="str">
        <f t="shared" ref="CT1187:CT1190" si="8387">IF(A1187 =2015,R1187,"")</f>
        <v/>
      </c>
      <c r="CU1187" s="68" t="str">
        <f t="shared" ref="CU1187:CU1190" si="8388">IF(A1187 =2016,R1187,"")</f>
        <v/>
      </c>
      <c r="CV1187" s="68" t="str">
        <f t="shared" ref="CV1187:CV1190" si="8389">IF(A1187 =2017,R1187,"")</f>
        <v/>
      </c>
      <c r="CW1187" s="67" t="str">
        <f t="shared" si="64"/>
        <v/>
      </c>
      <c r="CX1187" s="65"/>
      <c r="CY1187" s="65">
        <f t="shared" ref="CY1187:CY1190" si="8390">IF(A1187 =2014,S1187,"")</f>
        <v>26333</v>
      </c>
      <c r="CZ1187" s="68" t="str">
        <f t="shared" ref="CZ1187:CZ1190" si="8391">IF(A1187 =2015,S1187,"")</f>
        <v/>
      </c>
      <c r="DA1187" s="68" t="str">
        <f t="shared" ref="DA1187:DA1190" si="8392">IF(A1187 =2016,S1187,"")</f>
        <v/>
      </c>
      <c r="DB1187" s="68" t="str">
        <f t="shared" ref="DB1187:DB1190" si="8393">IF(A1187 =2017,S1187,"")</f>
        <v/>
      </c>
      <c r="DC1187" s="67" t="str">
        <f t="shared" si="69"/>
        <v/>
      </c>
      <c r="DD1187" s="65"/>
      <c r="DE1187" s="65">
        <f t="shared" ref="DE1187:DE1190" si="8394">IF(A1187 =2014,T1187,"")</f>
        <v>101408</v>
      </c>
      <c r="DF1187" s="51" t="str">
        <f t="shared" ref="DF1187:DF1190" si="8395">IF(A1187 =2015,T1187,"")</f>
        <v/>
      </c>
      <c r="DG1187" s="51" t="str">
        <f t="shared" ref="DG1187:DG1190" si="8396">IF(A1187 =2016,T1187,"")</f>
        <v/>
      </c>
      <c r="DH1187" s="51" t="str">
        <f t="shared" ref="DH1187:DH1190" si="8397">IF(A1187 =2017,T1187,"")</f>
        <v/>
      </c>
      <c r="DI1187" s="69" t="str">
        <f t="shared" si="74"/>
        <v/>
      </c>
      <c r="DJ1187" s="70"/>
      <c r="DK1187" s="65">
        <f t="shared" ref="DK1187:DK1190" si="8398">IF(A1187 =2014,U1187,"")</f>
        <v>0</v>
      </c>
      <c r="DL1187" s="51" t="str">
        <f t="shared" ref="DL1187:DL1190" si="8399">IF(A1187 =2015,U1187,"")</f>
        <v/>
      </c>
      <c r="DM1187" s="51" t="str">
        <f t="shared" ref="DM1187:DM1190" si="8400">IF(A1187 =2016,U1187,"")</f>
        <v/>
      </c>
      <c r="DN1187" s="51" t="str">
        <f t="shared" ref="DN1187:DN1190" si="8401">IF(A1187 =2017,U1187,"")</f>
        <v/>
      </c>
      <c r="DO1187" s="69" t="str">
        <f t="shared" si="79"/>
        <v/>
      </c>
      <c r="DP1187" s="51"/>
      <c r="DQ1187" s="51"/>
      <c r="DR1187" s="51"/>
      <c r="DS1187" s="51"/>
      <c r="DT1187" s="51"/>
      <c r="DU1187" s="181"/>
    </row>
    <row r="1188" spans="1:125" ht="15" x14ac:dyDescent="0.25">
      <c r="A1188" s="50">
        <v>2015</v>
      </c>
      <c r="B1188" s="51" t="s">
        <v>1196</v>
      </c>
      <c r="C1188" s="50" t="s">
        <v>1197</v>
      </c>
      <c r="D1188" s="53" t="s">
        <v>166</v>
      </c>
      <c r="E1188" s="50" t="s">
        <v>364</v>
      </c>
      <c r="F1188" s="220">
        <v>20034</v>
      </c>
      <c r="G1188" s="220" t="s">
        <v>364</v>
      </c>
      <c r="H1188" s="220">
        <v>31661</v>
      </c>
      <c r="I1188" s="61">
        <v>223418</v>
      </c>
      <c r="J1188" s="50"/>
      <c r="K1188" s="50" t="s">
        <v>2032</v>
      </c>
      <c r="L1188" s="58" t="s">
        <v>2032</v>
      </c>
      <c r="M1188" s="58" t="s">
        <v>2032</v>
      </c>
      <c r="N1188" s="58" t="s">
        <v>2032</v>
      </c>
      <c r="O1188" s="58" t="s">
        <v>2032</v>
      </c>
      <c r="P1188" s="59"/>
      <c r="Q1188" s="60">
        <v>81186</v>
      </c>
      <c r="R1188" s="60">
        <v>29786</v>
      </c>
      <c r="S1188" s="60">
        <v>24261</v>
      </c>
      <c r="T1188" s="60">
        <v>101408</v>
      </c>
      <c r="U1188" s="60">
        <v>323</v>
      </c>
      <c r="V1188" s="79"/>
      <c r="W1188" s="90">
        <f t="shared" si="8363"/>
        <v>236964</v>
      </c>
      <c r="X1188" s="101">
        <v>0</v>
      </c>
      <c r="Y1188" s="50" t="s">
        <v>167</v>
      </c>
      <c r="Z1188" s="50" t="s">
        <v>166</v>
      </c>
      <c r="AA1188" s="51" t="str">
        <f t="shared" si="8364"/>
        <v/>
      </c>
      <c r="AB1188" s="68" t="str">
        <f t="shared" si="8365"/>
        <v/>
      </c>
      <c r="AC1188" s="68" t="str">
        <f t="shared" si="8366"/>
        <v/>
      </c>
      <c r="AD1188" s="68" t="str">
        <f t="shared" si="8367"/>
        <v/>
      </c>
      <c r="AE1188" s="68" t="str">
        <f t="shared" si="8368"/>
        <v/>
      </c>
      <c r="AF1188" s="68" t="str">
        <f t="shared" si="8369"/>
        <v/>
      </c>
      <c r="AG1188" s="67" t="str">
        <f t="shared" si="7"/>
        <v/>
      </c>
      <c r="AH1188" s="51"/>
      <c r="AI1188" s="51" t="str">
        <f t="shared" si="8"/>
        <v/>
      </c>
      <c r="AJ1188" s="68" t="str">
        <f t="shared" si="9"/>
        <v/>
      </c>
      <c r="AK1188" s="68" t="str">
        <f t="shared" si="10"/>
        <v/>
      </c>
      <c r="AL1188" s="68" t="str">
        <f t="shared" si="11"/>
        <v/>
      </c>
      <c r="AM1188" s="68" t="str">
        <f t="shared" si="12"/>
        <v/>
      </c>
      <c r="AN1188" s="68" t="str">
        <f t="shared" si="13"/>
        <v/>
      </c>
      <c r="AO1188" s="67" t="str">
        <f t="shared" si="14"/>
        <v/>
      </c>
      <c r="AP1188" s="51"/>
      <c r="AQ1188" s="51" t="str">
        <f t="shared" si="15"/>
        <v/>
      </c>
      <c r="AR1188" s="68" t="str">
        <f t="shared" si="16"/>
        <v/>
      </c>
      <c r="AS1188" s="68" t="str">
        <f t="shared" si="17"/>
        <v/>
      </c>
      <c r="AT1188" s="68" t="str">
        <f t="shared" si="18"/>
        <v/>
      </c>
      <c r="AU1188" s="68" t="str">
        <f t="shared" si="19"/>
        <v/>
      </c>
      <c r="AV1188" s="68" t="str">
        <f t="shared" si="20"/>
        <v/>
      </c>
      <c r="AW1188" s="67" t="str">
        <f t="shared" si="21"/>
        <v/>
      </c>
      <c r="AX1188" s="51"/>
      <c r="AY1188" s="51" t="str">
        <f t="shared" si="22"/>
        <v/>
      </c>
      <c r="AZ1188" s="68" t="str">
        <f t="shared" si="23"/>
        <v/>
      </c>
      <c r="BA1188" s="68" t="str">
        <f t="shared" si="24"/>
        <v/>
      </c>
      <c r="BB1188" s="68" t="str">
        <f t="shared" si="25"/>
        <v/>
      </c>
      <c r="BC1188" s="68" t="str">
        <f t="shared" si="26"/>
        <v/>
      </c>
      <c r="BD1188" s="68" t="str">
        <f t="shared" si="27"/>
        <v/>
      </c>
      <c r="BE1188" s="68" t="str">
        <f t="shared" si="28"/>
        <v/>
      </c>
      <c r="BF1188" s="51"/>
      <c r="BG1188" s="69" t="str">
        <f t="shared" si="29"/>
        <v/>
      </c>
      <c r="BH1188" s="67" t="str">
        <f t="shared" si="30"/>
        <v/>
      </c>
      <c r="BI1188" s="67" t="str">
        <f t="shared" si="31"/>
        <v/>
      </c>
      <c r="BJ1188" s="67" t="str">
        <f t="shared" si="32"/>
        <v/>
      </c>
      <c r="BK1188" s="67" t="str">
        <f t="shared" si="33"/>
        <v/>
      </c>
      <c r="BL1188" s="67" t="str">
        <f t="shared" si="34"/>
        <v/>
      </c>
      <c r="BM1188" s="65" t="str">
        <f t="shared" si="35"/>
        <v/>
      </c>
      <c r="BN1188" s="51"/>
      <c r="BO1188" s="51" t="str">
        <f t="shared" si="8370"/>
        <v/>
      </c>
      <c r="BP1188" s="71">
        <f t="shared" si="8371"/>
        <v>20034</v>
      </c>
      <c r="BQ1188" s="51" t="str">
        <f t="shared" si="8372"/>
        <v/>
      </c>
      <c r="BR1188" s="51" t="str">
        <f t="shared" si="8373"/>
        <v/>
      </c>
      <c r="BS1188" s="69" t="str">
        <f t="shared" si="2920"/>
        <v/>
      </c>
      <c r="BT1188" s="51"/>
      <c r="BU1188" s="68" t="str">
        <f t="shared" si="8374"/>
        <v/>
      </c>
      <c r="BV1188" s="65">
        <f t="shared" si="8375"/>
        <v>223418</v>
      </c>
      <c r="BW1188" s="68" t="str">
        <f t="shared" si="8376"/>
        <v/>
      </c>
      <c r="BX1188" s="68" t="str">
        <f t="shared" si="8377"/>
        <v/>
      </c>
      <c r="BY1188" s="67" t="str">
        <f t="shared" si="44"/>
        <v/>
      </c>
      <c r="BZ1188" s="68"/>
      <c r="CA1188" s="65" t="str">
        <f t="shared" si="45"/>
        <v/>
      </c>
      <c r="CB1188" s="67">
        <f t="shared" si="46"/>
        <v>0</v>
      </c>
      <c r="CC1188" s="67" t="str">
        <f t="shared" si="47"/>
        <v/>
      </c>
      <c r="CD1188" s="67" t="str">
        <f t="shared" si="48"/>
        <v/>
      </c>
      <c r="CE1188" s="67" t="str">
        <f t="shared" si="49"/>
        <v/>
      </c>
      <c r="CF1188" s="68"/>
      <c r="CG1188" s="68" t="str">
        <f t="shared" si="8378"/>
        <v/>
      </c>
      <c r="CH1188" s="65">
        <f t="shared" si="8379"/>
        <v>236964</v>
      </c>
      <c r="CI1188" s="68" t="str">
        <f t="shared" si="8380"/>
        <v/>
      </c>
      <c r="CJ1188" s="68" t="str">
        <f t="shared" si="8381"/>
        <v/>
      </c>
      <c r="CK1188" s="67" t="str">
        <f t="shared" si="54"/>
        <v/>
      </c>
      <c r="CL1188" s="68"/>
      <c r="CM1188" s="68" t="str">
        <f t="shared" si="8382"/>
        <v/>
      </c>
      <c r="CN1188" s="65">
        <f t="shared" si="8383"/>
        <v>81186</v>
      </c>
      <c r="CO1188" s="68" t="str">
        <f t="shared" si="8384"/>
        <v/>
      </c>
      <c r="CP1188" s="68" t="str">
        <f t="shared" si="8385"/>
        <v/>
      </c>
      <c r="CQ1188" s="67" t="str">
        <f t="shared" si="59"/>
        <v/>
      </c>
      <c r="CR1188" s="68"/>
      <c r="CS1188" s="68" t="str">
        <f t="shared" si="8386"/>
        <v/>
      </c>
      <c r="CT1188" s="65">
        <f t="shared" si="8387"/>
        <v>29786</v>
      </c>
      <c r="CU1188" s="68" t="str">
        <f t="shared" si="8388"/>
        <v/>
      </c>
      <c r="CV1188" s="68" t="str">
        <f t="shared" si="8389"/>
        <v/>
      </c>
      <c r="CW1188" s="67" t="str">
        <f t="shared" si="64"/>
        <v/>
      </c>
      <c r="CX1188" s="68"/>
      <c r="CY1188" s="68" t="str">
        <f t="shared" si="8390"/>
        <v/>
      </c>
      <c r="CZ1188" s="65">
        <f t="shared" si="8391"/>
        <v>24261</v>
      </c>
      <c r="DA1188" s="68" t="str">
        <f t="shared" si="8392"/>
        <v/>
      </c>
      <c r="DB1188" s="68" t="str">
        <f t="shared" si="8393"/>
        <v/>
      </c>
      <c r="DC1188" s="67" t="str">
        <f t="shared" si="69"/>
        <v/>
      </c>
      <c r="DD1188" s="68"/>
      <c r="DE1188" s="68" t="str">
        <f t="shared" si="8394"/>
        <v/>
      </c>
      <c r="DF1188" s="65">
        <f t="shared" si="8395"/>
        <v>101408</v>
      </c>
      <c r="DG1188" s="51" t="str">
        <f t="shared" si="8396"/>
        <v/>
      </c>
      <c r="DH1188" s="51" t="str">
        <f t="shared" si="8397"/>
        <v/>
      </c>
      <c r="DI1188" s="69" t="str">
        <f t="shared" si="74"/>
        <v/>
      </c>
      <c r="DJ1188" s="51"/>
      <c r="DK1188" s="51" t="str">
        <f t="shared" si="8398"/>
        <v/>
      </c>
      <c r="DL1188" s="65">
        <f t="shared" si="8399"/>
        <v>323</v>
      </c>
      <c r="DM1188" s="51" t="str">
        <f t="shared" si="8400"/>
        <v/>
      </c>
      <c r="DN1188" s="51" t="str">
        <f t="shared" si="8401"/>
        <v/>
      </c>
      <c r="DO1188" s="69" t="str">
        <f t="shared" si="79"/>
        <v/>
      </c>
      <c r="DP1188" s="51"/>
      <c r="DQ1188" s="51"/>
      <c r="DR1188" s="51"/>
      <c r="DS1188" s="51"/>
      <c r="DT1188" s="51"/>
      <c r="DU1188" s="181"/>
    </row>
    <row r="1189" spans="1:125" ht="15" x14ac:dyDescent="0.25">
      <c r="A1189" s="50">
        <v>2016</v>
      </c>
      <c r="B1189" s="51" t="s">
        <v>1196</v>
      </c>
      <c r="C1189" s="50" t="s">
        <v>1197</v>
      </c>
      <c r="D1189" s="53" t="s">
        <v>166</v>
      </c>
      <c r="E1189" s="50" t="s">
        <v>364</v>
      </c>
      <c r="F1189" s="220">
        <v>17507</v>
      </c>
      <c r="G1189" s="220" t="s">
        <v>364</v>
      </c>
      <c r="H1189" s="220">
        <v>28040</v>
      </c>
      <c r="I1189" s="61">
        <v>211545</v>
      </c>
      <c r="J1189" s="50"/>
      <c r="K1189" s="50" t="s">
        <v>2032</v>
      </c>
      <c r="L1189" s="58" t="s">
        <v>2032</v>
      </c>
      <c r="M1189" s="58" t="s">
        <v>2032</v>
      </c>
      <c r="N1189" s="58" t="s">
        <v>2032</v>
      </c>
      <c r="O1189" s="58" t="s">
        <v>2032</v>
      </c>
      <c r="P1189" s="59"/>
      <c r="Q1189" s="60">
        <v>88422</v>
      </c>
      <c r="R1189" s="60">
        <v>16844</v>
      </c>
      <c r="S1189" s="60">
        <v>21212</v>
      </c>
      <c r="T1189" s="60">
        <v>84805</v>
      </c>
      <c r="U1189" s="60">
        <v>262</v>
      </c>
      <c r="V1189" s="79"/>
      <c r="W1189" s="90">
        <f t="shared" si="8363"/>
        <v>211545</v>
      </c>
      <c r="X1189" s="101">
        <v>302295</v>
      </c>
      <c r="Y1189" s="50" t="s">
        <v>167</v>
      </c>
      <c r="Z1189" s="50" t="s">
        <v>166</v>
      </c>
      <c r="AA1189" s="51" t="str">
        <f t="shared" si="8364"/>
        <v/>
      </c>
      <c r="AB1189" s="68" t="str">
        <f t="shared" si="8365"/>
        <v/>
      </c>
      <c r="AC1189" s="68" t="str">
        <f t="shared" si="8366"/>
        <v/>
      </c>
      <c r="AD1189" s="68" t="str">
        <f t="shared" si="8367"/>
        <v/>
      </c>
      <c r="AE1189" s="68" t="str">
        <f t="shared" si="8368"/>
        <v/>
      </c>
      <c r="AF1189" s="68" t="str">
        <f t="shared" si="8369"/>
        <v/>
      </c>
      <c r="AG1189" s="67" t="str">
        <f t="shared" si="7"/>
        <v/>
      </c>
      <c r="AH1189" s="51"/>
      <c r="AI1189" s="51" t="str">
        <f t="shared" si="8"/>
        <v/>
      </c>
      <c r="AJ1189" s="68" t="str">
        <f t="shared" si="9"/>
        <v/>
      </c>
      <c r="AK1189" s="68" t="str">
        <f t="shared" si="10"/>
        <v/>
      </c>
      <c r="AL1189" s="68" t="str">
        <f t="shared" si="11"/>
        <v/>
      </c>
      <c r="AM1189" s="68" t="str">
        <f t="shared" si="12"/>
        <v/>
      </c>
      <c r="AN1189" s="68" t="str">
        <f t="shared" si="13"/>
        <v/>
      </c>
      <c r="AO1189" s="67" t="str">
        <f t="shared" si="14"/>
        <v/>
      </c>
      <c r="AP1189" s="51"/>
      <c r="AQ1189" s="51" t="str">
        <f t="shared" si="15"/>
        <v/>
      </c>
      <c r="AR1189" s="68" t="str">
        <f t="shared" si="16"/>
        <v/>
      </c>
      <c r="AS1189" s="68" t="str">
        <f t="shared" si="17"/>
        <v/>
      </c>
      <c r="AT1189" s="68" t="str">
        <f t="shared" si="18"/>
        <v/>
      </c>
      <c r="AU1189" s="68" t="str">
        <f t="shared" si="19"/>
        <v/>
      </c>
      <c r="AV1189" s="68" t="str">
        <f t="shared" si="20"/>
        <v/>
      </c>
      <c r="AW1189" s="67" t="str">
        <f t="shared" si="21"/>
        <v/>
      </c>
      <c r="AX1189" s="51"/>
      <c r="AY1189" s="51" t="str">
        <f t="shared" si="22"/>
        <v/>
      </c>
      <c r="AZ1189" s="68" t="str">
        <f t="shared" si="23"/>
        <v/>
      </c>
      <c r="BA1189" s="68" t="str">
        <f t="shared" si="24"/>
        <v/>
      </c>
      <c r="BB1189" s="68" t="str">
        <f t="shared" si="25"/>
        <v/>
      </c>
      <c r="BC1189" s="68" t="str">
        <f t="shared" si="26"/>
        <v/>
      </c>
      <c r="BD1189" s="68" t="str">
        <f t="shared" si="27"/>
        <v/>
      </c>
      <c r="BE1189" s="68" t="str">
        <f t="shared" si="28"/>
        <v/>
      </c>
      <c r="BF1189" s="51"/>
      <c r="BG1189" s="69" t="str">
        <f t="shared" si="29"/>
        <v/>
      </c>
      <c r="BH1189" s="67" t="str">
        <f t="shared" si="30"/>
        <v/>
      </c>
      <c r="BI1189" s="67" t="str">
        <f t="shared" si="31"/>
        <v/>
      </c>
      <c r="BJ1189" s="67" t="str">
        <f t="shared" si="32"/>
        <v/>
      </c>
      <c r="BK1189" s="67" t="str">
        <f t="shared" si="33"/>
        <v/>
      </c>
      <c r="BL1189" s="67" t="str">
        <f t="shared" si="34"/>
        <v/>
      </c>
      <c r="BM1189" s="65" t="str">
        <f t="shared" si="35"/>
        <v/>
      </c>
      <c r="BN1189" s="51"/>
      <c r="BO1189" s="51" t="str">
        <f t="shared" si="8370"/>
        <v/>
      </c>
      <c r="BP1189" s="51" t="str">
        <f t="shared" si="8371"/>
        <v/>
      </c>
      <c r="BQ1189" s="71">
        <f t="shared" si="8372"/>
        <v>17507</v>
      </c>
      <c r="BR1189" s="51" t="str">
        <f t="shared" si="8373"/>
        <v/>
      </c>
      <c r="BS1189" s="69" t="str">
        <f t="shared" si="2920"/>
        <v/>
      </c>
      <c r="BT1189" s="51"/>
      <c r="BU1189" s="68" t="str">
        <f t="shared" si="8374"/>
        <v/>
      </c>
      <c r="BV1189" s="68" t="str">
        <f t="shared" si="8375"/>
        <v/>
      </c>
      <c r="BW1189" s="65">
        <f t="shared" si="8376"/>
        <v>211545</v>
      </c>
      <c r="BX1189" s="68" t="str">
        <f t="shared" si="8377"/>
        <v/>
      </c>
      <c r="BY1189" s="67" t="str">
        <f t="shared" si="44"/>
        <v/>
      </c>
      <c r="BZ1189" s="68"/>
      <c r="CA1189" s="65" t="str">
        <f t="shared" si="45"/>
        <v/>
      </c>
      <c r="CB1189" s="67" t="str">
        <f t="shared" si="46"/>
        <v/>
      </c>
      <c r="CC1189" s="67">
        <f t="shared" si="47"/>
        <v>302295</v>
      </c>
      <c r="CD1189" s="67" t="str">
        <f t="shared" si="48"/>
        <v/>
      </c>
      <c r="CE1189" s="67" t="str">
        <f t="shared" si="49"/>
        <v/>
      </c>
      <c r="CF1189" s="68"/>
      <c r="CG1189" s="68" t="str">
        <f t="shared" si="8378"/>
        <v/>
      </c>
      <c r="CH1189" s="68" t="str">
        <f t="shared" si="8379"/>
        <v/>
      </c>
      <c r="CI1189" s="65">
        <f t="shared" si="8380"/>
        <v>211545</v>
      </c>
      <c r="CJ1189" s="68" t="str">
        <f t="shared" si="8381"/>
        <v/>
      </c>
      <c r="CK1189" s="67" t="str">
        <f t="shared" si="54"/>
        <v/>
      </c>
      <c r="CL1189" s="68"/>
      <c r="CM1189" s="68" t="str">
        <f t="shared" si="8382"/>
        <v/>
      </c>
      <c r="CN1189" s="68" t="str">
        <f t="shared" si="8383"/>
        <v/>
      </c>
      <c r="CO1189" s="65">
        <f t="shared" si="8384"/>
        <v>88422</v>
      </c>
      <c r="CP1189" s="68" t="str">
        <f t="shared" si="8385"/>
        <v/>
      </c>
      <c r="CQ1189" s="67" t="str">
        <f t="shared" si="59"/>
        <v/>
      </c>
      <c r="CR1189" s="68"/>
      <c r="CS1189" s="68" t="str">
        <f t="shared" si="8386"/>
        <v/>
      </c>
      <c r="CT1189" s="68" t="str">
        <f t="shared" si="8387"/>
        <v/>
      </c>
      <c r="CU1189" s="65">
        <f t="shared" si="8388"/>
        <v>16844</v>
      </c>
      <c r="CV1189" s="68" t="str">
        <f t="shared" si="8389"/>
        <v/>
      </c>
      <c r="CW1189" s="67" t="str">
        <f t="shared" si="64"/>
        <v/>
      </c>
      <c r="CX1189" s="68"/>
      <c r="CY1189" s="68" t="str">
        <f t="shared" si="8390"/>
        <v/>
      </c>
      <c r="CZ1189" s="68" t="str">
        <f t="shared" si="8391"/>
        <v/>
      </c>
      <c r="DA1189" s="65">
        <f t="shared" si="8392"/>
        <v>21212</v>
      </c>
      <c r="DB1189" s="68" t="str">
        <f t="shared" si="8393"/>
        <v/>
      </c>
      <c r="DC1189" s="67" t="str">
        <f t="shared" si="69"/>
        <v/>
      </c>
      <c r="DD1189" s="68"/>
      <c r="DE1189" s="68" t="str">
        <f t="shared" si="8394"/>
        <v/>
      </c>
      <c r="DF1189" s="51" t="str">
        <f t="shared" si="8395"/>
        <v/>
      </c>
      <c r="DG1189" s="65">
        <f t="shared" si="8396"/>
        <v>84805</v>
      </c>
      <c r="DH1189" s="51" t="str">
        <f t="shared" si="8397"/>
        <v/>
      </c>
      <c r="DI1189" s="69" t="str">
        <f t="shared" si="74"/>
        <v/>
      </c>
      <c r="DJ1189" s="51"/>
      <c r="DK1189" s="51" t="str">
        <f t="shared" si="8398"/>
        <v/>
      </c>
      <c r="DL1189" s="51" t="str">
        <f t="shared" si="8399"/>
        <v/>
      </c>
      <c r="DM1189" s="65">
        <f t="shared" si="8400"/>
        <v>262</v>
      </c>
      <c r="DN1189" s="51" t="str">
        <f t="shared" si="8401"/>
        <v/>
      </c>
      <c r="DO1189" s="69" t="str">
        <f t="shared" si="79"/>
        <v/>
      </c>
      <c r="DP1189" s="51"/>
      <c r="DQ1189" s="51"/>
      <c r="DR1189" s="51"/>
      <c r="DS1189" s="51"/>
      <c r="DT1189" s="51"/>
      <c r="DU1189" s="181"/>
    </row>
    <row r="1190" spans="1:125" ht="15" x14ac:dyDescent="0.25">
      <c r="A1190" s="50">
        <v>2017</v>
      </c>
      <c r="B1190" s="51" t="s">
        <v>1196</v>
      </c>
      <c r="C1190" s="50" t="s">
        <v>1197</v>
      </c>
      <c r="D1190" s="53" t="s">
        <v>166</v>
      </c>
      <c r="E1190" s="50" t="s">
        <v>364</v>
      </c>
      <c r="F1190" s="220">
        <v>24240</v>
      </c>
      <c r="G1190" s="220" t="s">
        <v>364</v>
      </c>
      <c r="H1190" s="220">
        <v>34704</v>
      </c>
      <c r="I1190" s="61">
        <v>260322</v>
      </c>
      <c r="J1190" s="50"/>
      <c r="K1190" s="50" t="s">
        <v>2032</v>
      </c>
      <c r="L1190" s="58" t="s">
        <v>2032</v>
      </c>
      <c r="M1190" s="58" t="s">
        <v>2032</v>
      </c>
      <c r="N1190" s="58" t="s">
        <v>2032</v>
      </c>
      <c r="O1190" s="58" t="s">
        <v>2032</v>
      </c>
      <c r="P1190" s="59"/>
      <c r="Q1190" s="60">
        <v>80792</v>
      </c>
      <c r="R1190" s="60">
        <v>75000</v>
      </c>
      <c r="S1190" s="60">
        <v>23342</v>
      </c>
      <c r="T1190" s="60">
        <v>80792</v>
      </c>
      <c r="U1190" s="60">
        <v>396</v>
      </c>
      <c r="V1190" s="79"/>
      <c r="W1190" s="90">
        <f t="shared" si="8363"/>
        <v>260322</v>
      </c>
      <c r="X1190" s="101">
        <v>0</v>
      </c>
      <c r="Y1190" s="50" t="s">
        <v>167</v>
      </c>
      <c r="Z1190" s="50" t="s">
        <v>166</v>
      </c>
      <c r="AA1190" s="51" t="str">
        <f t="shared" si="8364"/>
        <v/>
      </c>
      <c r="AB1190" s="68" t="str">
        <f t="shared" si="8365"/>
        <v/>
      </c>
      <c r="AC1190" s="68" t="str">
        <f t="shared" si="8366"/>
        <v/>
      </c>
      <c r="AD1190" s="68" t="str">
        <f t="shared" si="8367"/>
        <v/>
      </c>
      <c r="AE1190" s="68" t="str">
        <f t="shared" si="8368"/>
        <v/>
      </c>
      <c r="AF1190" s="68" t="str">
        <f t="shared" si="8369"/>
        <v/>
      </c>
      <c r="AG1190" s="67" t="str">
        <f t="shared" si="7"/>
        <v/>
      </c>
      <c r="AH1190" s="51"/>
      <c r="AI1190" s="51" t="str">
        <f t="shared" si="8"/>
        <v/>
      </c>
      <c r="AJ1190" s="68" t="str">
        <f t="shared" si="9"/>
        <v/>
      </c>
      <c r="AK1190" s="68" t="str">
        <f t="shared" si="10"/>
        <v/>
      </c>
      <c r="AL1190" s="68" t="str">
        <f t="shared" si="11"/>
        <v/>
      </c>
      <c r="AM1190" s="68" t="str">
        <f t="shared" si="12"/>
        <v/>
      </c>
      <c r="AN1190" s="68" t="str">
        <f t="shared" si="13"/>
        <v/>
      </c>
      <c r="AO1190" s="67" t="str">
        <f t="shared" si="14"/>
        <v/>
      </c>
      <c r="AP1190" s="51"/>
      <c r="AQ1190" s="51" t="str">
        <f t="shared" si="15"/>
        <v/>
      </c>
      <c r="AR1190" s="68" t="str">
        <f t="shared" si="16"/>
        <v/>
      </c>
      <c r="AS1190" s="68" t="str">
        <f t="shared" si="17"/>
        <v/>
      </c>
      <c r="AT1190" s="68" t="str">
        <f t="shared" si="18"/>
        <v/>
      </c>
      <c r="AU1190" s="68" t="str">
        <f t="shared" si="19"/>
        <v/>
      </c>
      <c r="AV1190" s="68" t="str">
        <f t="shared" si="20"/>
        <v/>
      </c>
      <c r="AW1190" s="67" t="str">
        <f t="shared" si="21"/>
        <v/>
      </c>
      <c r="AX1190" s="51"/>
      <c r="AY1190" s="51" t="str">
        <f t="shared" si="22"/>
        <v/>
      </c>
      <c r="AZ1190" s="68" t="str">
        <f t="shared" si="23"/>
        <v/>
      </c>
      <c r="BA1190" s="68" t="str">
        <f t="shared" si="24"/>
        <v/>
      </c>
      <c r="BB1190" s="68" t="str">
        <f t="shared" si="25"/>
        <v/>
      </c>
      <c r="BC1190" s="68" t="str">
        <f t="shared" si="26"/>
        <v/>
      </c>
      <c r="BD1190" s="68" t="str">
        <f t="shared" si="27"/>
        <v/>
      </c>
      <c r="BE1190" s="68" t="str">
        <f t="shared" si="28"/>
        <v/>
      </c>
      <c r="BF1190" s="51"/>
      <c r="BG1190" s="69" t="str">
        <f t="shared" si="29"/>
        <v/>
      </c>
      <c r="BH1190" s="67" t="str">
        <f t="shared" si="30"/>
        <v/>
      </c>
      <c r="BI1190" s="67" t="str">
        <f t="shared" si="31"/>
        <v/>
      </c>
      <c r="BJ1190" s="67" t="str">
        <f t="shared" si="32"/>
        <v/>
      </c>
      <c r="BK1190" s="67" t="str">
        <f t="shared" si="33"/>
        <v/>
      </c>
      <c r="BL1190" s="67" t="str">
        <f t="shared" si="34"/>
        <v/>
      </c>
      <c r="BM1190" s="65" t="str">
        <f t="shared" si="35"/>
        <v/>
      </c>
      <c r="BN1190" s="51"/>
      <c r="BO1190" s="51" t="str">
        <f t="shared" si="8370"/>
        <v/>
      </c>
      <c r="BP1190" s="51" t="str">
        <f t="shared" si="8371"/>
        <v/>
      </c>
      <c r="BQ1190" s="51" t="str">
        <f t="shared" si="8372"/>
        <v/>
      </c>
      <c r="BR1190" s="71">
        <f t="shared" si="8373"/>
        <v>24240</v>
      </c>
      <c r="BS1190" s="69" t="str">
        <f t="shared" si="2920"/>
        <v/>
      </c>
      <c r="BT1190" s="51"/>
      <c r="BU1190" s="68" t="str">
        <f t="shared" si="8374"/>
        <v/>
      </c>
      <c r="BV1190" s="68" t="str">
        <f t="shared" si="8375"/>
        <v/>
      </c>
      <c r="BW1190" s="68" t="str">
        <f t="shared" si="8376"/>
        <v/>
      </c>
      <c r="BX1190" s="65">
        <f t="shared" si="8377"/>
        <v>260322</v>
      </c>
      <c r="BY1190" s="67" t="str">
        <f t="shared" si="44"/>
        <v/>
      </c>
      <c r="BZ1190" s="68"/>
      <c r="CA1190" s="65" t="str">
        <f t="shared" si="45"/>
        <v/>
      </c>
      <c r="CB1190" s="67" t="str">
        <f t="shared" si="46"/>
        <v/>
      </c>
      <c r="CC1190" s="67" t="str">
        <f t="shared" si="47"/>
        <v/>
      </c>
      <c r="CD1190" s="67">
        <f t="shared" si="48"/>
        <v>0</v>
      </c>
      <c r="CE1190" s="67" t="str">
        <f t="shared" si="49"/>
        <v/>
      </c>
      <c r="CF1190" s="68"/>
      <c r="CG1190" s="68" t="str">
        <f t="shared" si="8378"/>
        <v/>
      </c>
      <c r="CH1190" s="68" t="str">
        <f t="shared" si="8379"/>
        <v/>
      </c>
      <c r="CI1190" s="68" t="str">
        <f t="shared" si="8380"/>
        <v/>
      </c>
      <c r="CJ1190" s="65">
        <f t="shared" si="8381"/>
        <v>260322</v>
      </c>
      <c r="CK1190" s="67" t="str">
        <f t="shared" si="54"/>
        <v/>
      </c>
      <c r="CL1190" s="68"/>
      <c r="CM1190" s="68" t="str">
        <f t="shared" si="8382"/>
        <v/>
      </c>
      <c r="CN1190" s="68" t="str">
        <f t="shared" si="8383"/>
        <v/>
      </c>
      <c r="CO1190" s="68" t="str">
        <f t="shared" si="8384"/>
        <v/>
      </c>
      <c r="CP1190" s="65">
        <f t="shared" si="8385"/>
        <v>80792</v>
      </c>
      <c r="CQ1190" s="67" t="str">
        <f t="shared" si="59"/>
        <v/>
      </c>
      <c r="CR1190" s="68"/>
      <c r="CS1190" s="68" t="str">
        <f t="shared" si="8386"/>
        <v/>
      </c>
      <c r="CT1190" s="68" t="str">
        <f t="shared" si="8387"/>
        <v/>
      </c>
      <c r="CU1190" s="68" t="str">
        <f t="shared" si="8388"/>
        <v/>
      </c>
      <c r="CV1190" s="65">
        <f t="shared" si="8389"/>
        <v>75000</v>
      </c>
      <c r="CW1190" s="67" t="str">
        <f t="shared" si="64"/>
        <v/>
      </c>
      <c r="CX1190" s="68"/>
      <c r="CY1190" s="68" t="str">
        <f t="shared" si="8390"/>
        <v/>
      </c>
      <c r="CZ1190" s="68" t="str">
        <f t="shared" si="8391"/>
        <v/>
      </c>
      <c r="DA1190" s="68" t="str">
        <f t="shared" si="8392"/>
        <v/>
      </c>
      <c r="DB1190" s="65">
        <f t="shared" si="8393"/>
        <v>23342</v>
      </c>
      <c r="DC1190" s="67" t="str">
        <f t="shared" si="69"/>
        <v/>
      </c>
      <c r="DD1190" s="68"/>
      <c r="DE1190" s="68" t="str">
        <f t="shared" si="8394"/>
        <v/>
      </c>
      <c r="DF1190" s="51" t="str">
        <f t="shared" si="8395"/>
        <v/>
      </c>
      <c r="DG1190" s="51" t="str">
        <f t="shared" si="8396"/>
        <v/>
      </c>
      <c r="DH1190" s="65">
        <f t="shared" si="8397"/>
        <v>80792</v>
      </c>
      <c r="DI1190" s="69" t="str">
        <f t="shared" si="74"/>
        <v/>
      </c>
      <c r="DJ1190" s="51"/>
      <c r="DK1190" s="51" t="str">
        <f t="shared" si="8398"/>
        <v/>
      </c>
      <c r="DL1190" s="51" t="str">
        <f t="shared" si="8399"/>
        <v/>
      </c>
      <c r="DM1190" s="51" t="str">
        <f t="shared" si="8400"/>
        <v/>
      </c>
      <c r="DN1190" s="65">
        <f t="shared" si="8401"/>
        <v>396</v>
      </c>
      <c r="DO1190" s="69" t="str">
        <f t="shared" si="79"/>
        <v/>
      </c>
      <c r="DP1190" s="51"/>
      <c r="DQ1190" s="51"/>
      <c r="DR1190" s="51"/>
      <c r="DS1190" s="51"/>
      <c r="DT1190" s="51"/>
      <c r="DU1190" s="181"/>
    </row>
    <row r="1191" spans="1:125" ht="15" x14ac:dyDescent="0.25">
      <c r="A1191" s="50">
        <v>2018</v>
      </c>
      <c r="B1191" s="51" t="s">
        <v>1196</v>
      </c>
      <c r="C1191" s="50" t="s">
        <v>1197</v>
      </c>
      <c r="D1191" s="170" t="s">
        <v>166</v>
      </c>
      <c r="E1191" s="50" t="s">
        <v>364</v>
      </c>
      <c r="F1191" s="89">
        <v>25597</v>
      </c>
      <c r="G1191" s="89">
        <v>0</v>
      </c>
      <c r="H1191" s="89">
        <v>34571</v>
      </c>
      <c r="I1191" s="90">
        <v>304780</v>
      </c>
      <c r="J1191" s="50"/>
      <c r="K1191" s="50" t="s">
        <v>2032</v>
      </c>
      <c r="L1191" s="58"/>
      <c r="M1191" s="58"/>
      <c r="N1191" s="58"/>
      <c r="O1191" s="58"/>
      <c r="P1191" s="91"/>
      <c r="Q1191" s="92">
        <v>158600</v>
      </c>
      <c r="R1191" s="92">
        <v>34685</v>
      </c>
      <c r="S1191" s="92">
        <v>31595</v>
      </c>
      <c r="T1191" s="92">
        <v>79900</v>
      </c>
      <c r="U1191" s="94"/>
      <c r="V1191" s="94"/>
      <c r="W1191" s="90">
        <f t="shared" si="8363"/>
        <v>304780</v>
      </c>
      <c r="X1191" s="101">
        <v>0</v>
      </c>
      <c r="Y1191" s="56" t="s">
        <v>167</v>
      </c>
      <c r="Z1191" s="50"/>
      <c r="AA1191" s="51"/>
      <c r="AB1191" s="68"/>
      <c r="AC1191" s="68"/>
      <c r="AD1191" s="68"/>
      <c r="AE1191" s="68"/>
      <c r="AF1191" s="68"/>
      <c r="AG1191" s="67" t="str">
        <f t="shared" si="7"/>
        <v/>
      </c>
      <c r="AH1191" s="51"/>
      <c r="AI1191" s="51" t="str">
        <f t="shared" si="8"/>
        <v/>
      </c>
      <c r="AJ1191" s="68" t="str">
        <f t="shared" si="9"/>
        <v/>
      </c>
      <c r="AK1191" s="68" t="str">
        <f t="shared" si="10"/>
        <v/>
      </c>
      <c r="AL1191" s="68" t="str">
        <f t="shared" si="11"/>
        <v/>
      </c>
      <c r="AM1191" s="68" t="str">
        <f t="shared" si="12"/>
        <v/>
      </c>
      <c r="AN1191" s="68" t="str">
        <f t="shared" si="13"/>
        <v/>
      </c>
      <c r="AO1191" s="67" t="str">
        <f t="shared" si="14"/>
        <v/>
      </c>
      <c r="AP1191" s="51"/>
      <c r="AQ1191" s="51" t="str">
        <f t="shared" si="15"/>
        <v/>
      </c>
      <c r="AR1191" s="68" t="str">
        <f t="shared" si="16"/>
        <v/>
      </c>
      <c r="AS1191" s="68" t="str">
        <f t="shared" si="17"/>
        <v/>
      </c>
      <c r="AT1191" s="68" t="str">
        <f t="shared" si="18"/>
        <v/>
      </c>
      <c r="AU1191" s="68" t="str">
        <f t="shared" si="19"/>
        <v/>
      </c>
      <c r="AV1191" s="68" t="str">
        <f t="shared" si="20"/>
        <v/>
      </c>
      <c r="AW1191" s="67" t="str">
        <f t="shared" si="21"/>
        <v/>
      </c>
      <c r="AX1191" s="51"/>
      <c r="AY1191" s="51" t="str">
        <f t="shared" si="22"/>
        <v/>
      </c>
      <c r="AZ1191" s="68" t="str">
        <f t="shared" si="23"/>
        <v/>
      </c>
      <c r="BA1191" s="68" t="str">
        <f t="shared" si="24"/>
        <v/>
      </c>
      <c r="BB1191" s="68" t="str">
        <f t="shared" si="25"/>
        <v/>
      </c>
      <c r="BC1191" s="68" t="str">
        <f t="shared" si="26"/>
        <v/>
      </c>
      <c r="BD1191" s="68" t="str">
        <f t="shared" si="27"/>
        <v/>
      </c>
      <c r="BE1191" s="68" t="str">
        <f t="shared" si="28"/>
        <v/>
      </c>
      <c r="BF1191" s="51"/>
      <c r="BG1191" s="69" t="str">
        <f t="shared" si="29"/>
        <v/>
      </c>
      <c r="BH1191" s="67" t="str">
        <f t="shared" si="30"/>
        <v/>
      </c>
      <c r="BI1191" s="67" t="str">
        <f t="shared" si="31"/>
        <v/>
      </c>
      <c r="BJ1191" s="67" t="str">
        <f t="shared" si="32"/>
        <v/>
      </c>
      <c r="BK1191" s="67" t="str">
        <f t="shared" si="33"/>
        <v/>
      </c>
      <c r="BL1191" s="67" t="str">
        <f t="shared" si="34"/>
        <v/>
      </c>
      <c r="BM1191" s="65" t="str">
        <f t="shared" si="35"/>
        <v/>
      </c>
      <c r="BN1191" s="51"/>
      <c r="BO1191" s="51"/>
      <c r="BP1191" s="51"/>
      <c r="BQ1191" s="51"/>
      <c r="BR1191" s="70"/>
      <c r="BS1191" s="96">
        <f t="shared" si="2920"/>
        <v>25597</v>
      </c>
      <c r="BT1191" s="51"/>
      <c r="BU1191" s="68"/>
      <c r="BV1191" s="68"/>
      <c r="BW1191" s="68"/>
      <c r="BX1191" s="65"/>
      <c r="BY1191" s="67">
        <f t="shared" si="44"/>
        <v>304780</v>
      </c>
      <c r="BZ1191" s="68"/>
      <c r="CA1191" s="65" t="str">
        <f t="shared" si="45"/>
        <v/>
      </c>
      <c r="CB1191" s="67" t="str">
        <f t="shared" si="46"/>
        <v/>
      </c>
      <c r="CC1191" s="67" t="str">
        <f t="shared" si="47"/>
        <v/>
      </c>
      <c r="CD1191" s="67" t="str">
        <f t="shared" si="48"/>
        <v/>
      </c>
      <c r="CE1191" s="67">
        <f t="shared" si="49"/>
        <v>0</v>
      </c>
      <c r="CF1191" s="68"/>
      <c r="CG1191" s="68"/>
      <c r="CH1191" s="68"/>
      <c r="CI1191" s="68"/>
      <c r="CJ1191" s="65"/>
      <c r="CK1191" s="67">
        <f t="shared" si="54"/>
        <v>304780</v>
      </c>
      <c r="CL1191" s="68"/>
      <c r="CM1191" s="68"/>
      <c r="CN1191" s="68"/>
      <c r="CO1191" s="68"/>
      <c r="CP1191" s="65"/>
      <c r="CQ1191" s="67">
        <f t="shared" si="59"/>
        <v>158600</v>
      </c>
      <c r="CR1191" s="68"/>
      <c r="CS1191" s="68"/>
      <c r="CT1191" s="68"/>
      <c r="CU1191" s="68"/>
      <c r="CV1191" s="65"/>
      <c r="CW1191" s="67">
        <f t="shared" si="64"/>
        <v>34685</v>
      </c>
      <c r="CX1191" s="68"/>
      <c r="CY1191" s="68"/>
      <c r="CZ1191" s="68"/>
      <c r="DA1191" s="68"/>
      <c r="DB1191" s="65"/>
      <c r="DC1191" s="67">
        <f t="shared" si="69"/>
        <v>31595</v>
      </c>
      <c r="DD1191" s="68"/>
      <c r="DE1191" s="68"/>
      <c r="DF1191" s="51"/>
      <c r="DG1191" s="51"/>
      <c r="DH1191" s="70"/>
      <c r="DI1191" s="67">
        <f t="shared" si="74"/>
        <v>79900</v>
      </c>
      <c r="DJ1191" s="51"/>
      <c r="DK1191" s="51"/>
      <c r="DL1191" s="51"/>
      <c r="DM1191" s="51"/>
      <c r="DN1191" s="70"/>
      <c r="DO1191" s="67">
        <f t="shared" si="79"/>
        <v>158600</v>
      </c>
      <c r="DP1191" s="51"/>
      <c r="DQ1191" s="51"/>
      <c r="DR1191" s="51"/>
      <c r="DS1191" s="51"/>
      <c r="DT1191" s="51"/>
      <c r="DU1191" s="181"/>
    </row>
    <row r="1192" spans="1:125" ht="15" x14ac:dyDescent="0.25">
      <c r="A1192" s="50"/>
      <c r="B1192" s="51"/>
      <c r="C1192" s="50"/>
      <c r="D1192" s="53"/>
      <c r="E1192" s="50"/>
      <c r="F1192" s="54"/>
      <c r="G1192" s="54"/>
      <c r="H1192" s="54"/>
      <c r="I1192" s="55"/>
      <c r="J1192" s="50"/>
      <c r="K1192" s="50" t="s">
        <v>2032</v>
      </c>
      <c r="L1192" s="58"/>
      <c r="M1192" s="58"/>
      <c r="N1192" s="58"/>
      <c r="O1192" s="58"/>
      <c r="P1192" s="59"/>
      <c r="Q1192" s="60"/>
      <c r="R1192" s="60"/>
      <c r="S1192" s="60"/>
      <c r="T1192" s="60"/>
      <c r="U1192" s="60"/>
      <c r="V1192" s="79"/>
      <c r="W1192" s="90"/>
      <c r="X1192" s="101"/>
      <c r="Y1192" s="50"/>
      <c r="Z1192" s="50"/>
      <c r="AA1192" s="51"/>
      <c r="AB1192" s="68"/>
      <c r="AC1192" s="68"/>
      <c r="AD1192" s="68"/>
      <c r="AE1192" s="68"/>
      <c r="AF1192" s="68"/>
      <c r="AG1192" s="67" t="str">
        <f t="shared" si="7"/>
        <v/>
      </c>
      <c r="AH1192" s="51"/>
      <c r="AI1192" s="51" t="str">
        <f t="shared" si="8"/>
        <v/>
      </c>
      <c r="AJ1192" s="68" t="str">
        <f t="shared" si="9"/>
        <v/>
      </c>
      <c r="AK1192" s="68" t="str">
        <f t="shared" si="10"/>
        <v/>
      </c>
      <c r="AL1192" s="68" t="str">
        <f t="shared" si="11"/>
        <v/>
      </c>
      <c r="AM1192" s="68" t="str">
        <f t="shared" si="12"/>
        <v/>
      </c>
      <c r="AN1192" s="68" t="str">
        <f t="shared" si="13"/>
        <v/>
      </c>
      <c r="AO1192" s="67" t="str">
        <f t="shared" si="14"/>
        <v/>
      </c>
      <c r="AP1192" s="51"/>
      <c r="AQ1192" s="51" t="str">
        <f t="shared" si="15"/>
        <v/>
      </c>
      <c r="AR1192" s="68" t="str">
        <f t="shared" si="16"/>
        <v/>
      </c>
      <c r="AS1192" s="68" t="str">
        <f t="shared" si="17"/>
        <v/>
      </c>
      <c r="AT1192" s="68" t="str">
        <f t="shared" si="18"/>
        <v/>
      </c>
      <c r="AU1192" s="68" t="str">
        <f t="shared" si="19"/>
        <v/>
      </c>
      <c r="AV1192" s="68" t="str">
        <f t="shared" si="20"/>
        <v/>
      </c>
      <c r="AW1192" s="67" t="str">
        <f t="shared" si="21"/>
        <v/>
      </c>
      <c r="AX1192" s="51"/>
      <c r="AY1192" s="51" t="str">
        <f t="shared" si="22"/>
        <v/>
      </c>
      <c r="AZ1192" s="68" t="str">
        <f t="shared" si="23"/>
        <v/>
      </c>
      <c r="BA1192" s="68" t="str">
        <f t="shared" si="24"/>
        <v/>
      </c>
      <c r="BB1192" s="68" t="str">
        <f t="shared" si="25"/>
        <v/>
      </c>
      <c r="BC1192" s="68" t="str">
        <f t="shared" si="26"/>
        <v/>
      </c>
      <c r="BD1192" s="68" t="str">
        <f t="shared" si="27"/>
        <v/>
      </c>
      <c r="BE1192" s="68" t="str">
        <f t="shared" si="28"/>
        <v/>
      </c>
      <c r="BF1192" s="51"/>
      <c r="BG1192" s="69" t="str">
        <f t="shared" si="29"/>
        <v/>
      </c>
      <c r="BH1192" s="67" t="str">
        <f t="shared" si="30"/>
        <v/>
      </c>
      <c r="BI1192" s="67" t="str">
        <f t="shared" si="31"/>
        <v/>
      </c>
      <c r="BJ1192" s="67" t="str">
        <f t="shared" si="32"/>
        <v/>
      </c>
      <c r="BK1192" s="67" t="str">
        <f t="shared" si="33"/>
        <v/>
      </c>
      <c r="BL1192" s="67" t="str">
        <f t="shared" si="34"/>
        <v/>
      </c>
      <c r="BM1192" s="65" t="str">
        <f t="shared" si="35"/>
        <v/>
      </c>
      <c r="BN1192" s="51"/>
      <c r="BO1192" s="51"/>
      <c r="BP1192" s="51"/>
      <c r="BQ1192" s="51"/>
      <c r="BR1192" s="70"/>
      <c r="BS1192" s="69" t="str">
        <f t="shared" si="2920"/>
        <v/>
      </c>
      <c r="BT1192" s="51"/>
      <c r="BU1192" s="68"/>
      <c r="BV1192" s="68"/>
      <c r="BW1192" s="68"/>
      <c r="BX1192" s="65"/>
      <c r="BY1192" s="67" t="str">
        <f t="shared" si="44"/>
        <v/>
      </c>
      <c r="BZ1192" s="68"/>
      <c r="CA1192" s="65" t="str">
        <f t="shared" si="45"/>
        <v/>
      </c>
      <c r="CB1192" s="67" t="str">
        <f t="shared" si="46"/>
        <v/>
      </c>
      <c r="CC1192" s="67" t="str">
        <f t="shared" si="47"/>
        <v/>
      </c>
      <c r="CD1192" s="67" t="str">
        <f t="shared" si="48"/>
        <v/>
      </c>
      <c r="CE1192" s="67" t="str">
        <f t="shared" si="49"/>
        <v/>
      </c>
      <c r="CF1192" s="68"/>
      <c r="CG1192" s="68"/>
      <c r="CH1192" s="68"/>
      <c r="CI1192" s="68"/>
      <c r="CJ1192" s="65"/>
      <c r="CK1192" s="67" t="str">
        <f t="shared" si="54"/>
        <v/>
      </c>
      <c r="CL1192" s="68"/>
      <c r="CM1192" s="68"/>
      <c r="CN1192" s="68"/>
      <c r="CO1192" s="68"/>
      <c r="CP1192" s="65"/>
      <c r="CQ1192" s="67" t="str">
        <f t="shared" si="59"/>
        <v/>
      </c>
      <c r="CR1192" s="68"/>
      <c r="CS1192" s="68"/>
      <c r="CT1192" s="68"/>
      <c r="CU1192" s="68"/>
      <c r="CV1192" s="65"/>
      <c r="CW1192" s="67" t="str">
        <f t="shared" si="64"/>
        <v/>
      </c>
      <c r="CX1192" s="68"/>
      <c r="CY1192" s="68"/>
      <c r="CZ1192" s="68"/>
      <c r="DA1192" s="68"/>
      <c r="DB1192" s="65"/>
      <c r="DC1192" s="67" t="str">
        <f t="shared" si="69"/>
        <v/>
      </c>
      <c r="DD1192" s="68"/>
      <c r="DE1192" s="68"/>
      <c r="DF1192" s="51"/>
      <c r="DG1192" s="51"/>
      <c r="DH1192" s="70"/>
      <c r="DI1192" s="69" t="str">
        <f t="shared" si="74"/>
        <v/>
      </c>
      <c r="DJ1192" s="51"/>
      <c r="DK1192" s="51"/>
      <c r="DL1192" s="51"/>
      <c r="DM1192" s="51"/>
      <c r="DN1192" s="70"/>
      <c r="DO1192" s="69" t="str">
        <f t="shared" si="79"/>
        <v/>
      </c>
      <c r="DP1192" s="51"/>
      <c r="DQ1192" s="51"/>
      <c r="DR1192" s="51"/>
      <c r="DS1192" s="51"/>
      <c r="DT1192" s="51"/>
      <c r="DU1192" s="181"/>
    </row>
    <row r="1193" spans="1:125" ht="15" x14ac:dyDescent="0.25">
      <c r="A1193" s="50"/>
      <c r="B1193" s="51"/>
      <c r="C1193" s="50"/>
      <c r="D1193" s="53"/>
      <c r="E1193" s="50"/>
      <c r="F1193" s="54"/>
      <c r="G1193" s="54"/>
      <c r="H1193" s="54"/>
      <c r="I1193" s="55"/>
      <c r="J1193" s="50"/>
      <c r="K1193" s="50" t="s">
        <v>2032</v>
      </c>
      <c r="L1193" s="58"/>
      <c r="M1193" s="58"/>
      <c r="N1193" s="58"/>
      <c r="O1193" s="58"/>
      <c r="P1193" s="59"/>
      <c r="Q1193" s="60"/>
      <c r="R1193" s="60"/>
      <c r="S1193" s="60"/>
      <c r="T1193" s="60"/>
      <c r="U1193" s="60"/>
      <c r="V1193" s="79"/>
      <c r="W1193" s="90"/>
      <c r="X1193" s="101">
        <v>0</v>
      </c>
      <c r="Y1193" s="50"/>
      <c r="Z1193" s="50"/>
      <c r="AA1193" s="51"/>
      <c r="AB1193" s="68"/>
      <c r="AC1193" s="68"/>
      <c r="AD1193" s="68"/>
      <c r="AE1193" s="68"/>
      <c r="AF1193" s="68"/>
      <c r="AG1193" s="67" t="str">
        <f t="shared" si="7"/>
        <v/>
      </c>
      <c r="AH1193" s="51"/>
      <c r="AI1193" s="51" t="str">
        <f t="shared" si="8"/>
        <v/>
      </c>
      <c r="AJ1193" s="68" t="str">
        <f t="shared" si="9"/>
        <v/>
      </c>
      <c r="AK1193" s="68" t="str">
        <f t="shared" si="10"/>
        <v/>
      </c>
      <c r="AL1193" s="68" t="str">
        <f t="shared" si="11"/>
        <v/>
      </c>
      <c r="AM1193" s="68" t="str">
        <f t="shared" si="12"/>
        <v/>
      </c>
      <c r="AN1193" s="68" t="str">
        <f t="shared" si="13"/>
        <v/>
      </c>
      <c r="AO1193" s="67" t="str">
        <f t="shared" si="14"/>
        <v/>
      </c>
      <c r="AP1193" s="51"/>
      <c r="AQ1193" s="51" t="str">
        <f t="shared" si="15"/>
        <v/>
      </c>
      <c r="AR1193" s="68" t="str">
        <f t="shared" si="16"/>
        <v/>
      </c>
      <c r="AS1193" s="68" t="str">
        <f t="shared" si="17"/>
        <v/>
      </c>
      <c r="AT1193" s="68" t="str">
        <f t="shared" si="18"/>
        <v/>
      </c>
      <c r="AU1193" s="68" t="str">
        <f t="shared" si="19"/>
        <v/>
      </c>
      <c r="AV1193" s="68" t="str">
        <f t="shared" si="20"/>
        <v/>
      </c>
      <c r="AW1193" s="67" t="str">
        <f t="shared" si="21"/>
        <v/>
      </c>
      <c r="AX1193" s="51"/>
      <c r="AY1193" s="51" t="str">
        <f t="shared" si="22"/>
        <v/>
      </c>
      <c r="AZ1193" s="68" t="str">
        <f t="shared" si="23"/>
        <v/>
      </c>
      <c r="BA1193" s="68" t="str">
        <f t="shared" si="24"/>
        <v/>
      </c>
      <c r="BB1193" s="68" t="str">
        <f t="shared" si="25"/>
        <v/>
      </c>
      <c r="BC1193" s="68" t="str">
        <f t="shared" si="26"/>
        <v/>
      </c>
      <c r="BD1193" s="68" t="str">
        <f t="shared" si="27"/>
        <v/>
      </c>
      <c r="BE1193" s="68" t="str">
        <f t="shared" si="28"/>
        <v/>
      </c>
      <c r="BF1193" s="51"/>
      <c r="BG1193" s="69" t="str">
        <f t="shared" si="29"/>
        <v/>
      </c>
      <c r="BH1193" s="67" t="str">
        <f t="shared" si="30"/>
        <v/>
      </c>
      <c r="BI1193" s="67" t="str">
        <f t="shared" si="31"/>
        <v/>
      </c>
      <c r="BJ1193" s="67" t="str">
        <f t="shared" si="32"/>
        <v/>
      </c>
      <c r="BK1193" s="67" t="str">
        <f t="shared" si="33"/>
        <v/>
      </c>
      <c r="BL1193" s="67" t="str">
        <f t="shared" si="34"/>
        <v/>
      </c>
      <c r="BM1193" s="65" t="str">
        <f t="shared" si="35"/>
        <v/>
      </c>
      <c r="BN1193" s="51"/>
      <c r="BO1193" s="51"/>
      <c r="BP1193" s="70"/>
      <c r="BQ1193" s="51"/>
      <c r="BR1193" s="51"/>
      <c r="BS1193" s="69" t="str">
        <f t="shared" si="2920"/>
        <v/>
      </c>
      <c r="BT1193" s="51"/>
      <c r="BU1193" s="68"/>
      <c r="BV1193" s="68"/>
      <c r="BW1193" s="68"/>
      <c r="BX1193" s="68"/>
      <c r="BY1193" s="67" t="str">
        <f t="shared" si="44"/>
        <v/>
      </c>
      <c r="BZ1193" s="68"/>
      <c r="CA1193" s="65" t="str">
        <f t="shared" si="45"/>
        <v/>
      </c>
      <c r="CB1193" s="67" t="str">
        <f t="shared" si="46"/>
        <v/>
      </c>
      <c r="CC1193" s="67" t="str">
        <f t="shared" si="47"/>
        <v/>
      </c>
      <c r="CD1193" s="67" t="str">
        <f t="shared" si="48"/>
        <v/>
      </c>
      <c r="CE1193" s="67" t="str">
        <f t="shared" si="49"/>
        <v/>
      </c>
      <c r="CF1193" s="68"/>
      <c r="CG1193" s="68"/>
      <c r="CH1193" s="65"/>
      <c r="CI1193" s="68"/>
      <c r="CJ1193" s="68"/>
      <c r="CK1193" s="67" t="str">
        <f t="shared" si="54"/>
        <v/>
      </c>
      <c r="CL1193" s="68"/>
      <c r="CM1193" s="68"/>
      <c r="CN1193" s="65"/>
      <c r="CO1193" s="68"/>
      <c r="CP1193" s="68"/>
      <c r="CQ1193" s="67" t="str">
        <f t="shared" si="59"/>
        <v/>
      </c>
      <c r="CR1193" s="68"/>
      <c r="CS1193" s="68"/>
      <c r="CT1193" s="65"/>
      <c r="CU1193" s="68"/>
      <c r="CV1193" s="68"/>
      <c r="CW1193" s="67" t="str">
        <f t="shared" si="64"/>
        <v/>
      </c>
      <c r="CX1193" s="68"/>
      <c r="CY1193" s="68"/>
      <c r="CZ1193" s="65"/>
      <c r="DA1193" s="68"/>
      <c r="DB1193" s="68"/>
      <c r="DC1193" s="67" t="str">
        <f t="shared" si="69"/>
        <v/>
      </c>
      <c r="DD1193" s="68"/>
      <c r="DE1193" s="68"/>
      <c r="DF1193" s="70"/>
      <c r="DG1193" s="51"/>
      <c r="DH1193" s="51"/>
      <c r="DI1193" s="69" t="str">
        <f t="shared" si="74"/>
        <v/>
      </c>
      <c r="DJ1193" s="51"/>
      <c r="DK1193" s="51"/>
      <c r="DL1193" s="70"/>
      <c r="DM1193" s="51"/>
      <c r="DN1193" s="51"/>
      <c r="DO1193" s="69" t="str">
        <f t="shared" si="79"/>
        <v/>
      </c>
      <c r="DP1193" s="51"/>
      <c r="DQ1193" s="51"/>
      <c r="DR1193" s="51"/>
      <c r="DS1193" s="51"/>
      <c r="DT1193" s="51"/>
      <c r="DU1193" s="181"/>
    </row>
    <row r="1194" spans="1:125" ht="15" x14ac:dyDescent="0.25">
      <c r="A1194" s="50">
        <v>2015</v>
      </c>
      <c r="B1194" s="51" t="s">
        <v>1240</v>
      </c>
      <c r="C1194" s="50" t="s">
        <v>343</v>
      </c>
      <c r="D1194" s="53" t="s">
        <v>343</v>
      </c>
      <c r="E1194" s="50" t="s">
        <v>364</v>
      </c>
      <c r="F1194" s="54">
        <v>1419</v>
      </c>
      <c r="G1194" s="54" t="s">
        <v>364</v>
      </c>
      <c r="H1194" s="54">
        <v>120840</v>
      </c>
      <c r="I1194" s="55">
        <v>438330</v>
      </c>
      <c r="J1194" s="50"/>
      <c r="K1194" s="50" t="s">
        <v>2032</v>
      </c>
      <c r="L1194" s="58" t="s">
        <v>2032</v>
      </c>
      <c r="M1194" s="58" t="s">
        <v>2032</v>
      </c>
      <c r="N1194" s="58" t="s">
        <v>2032</v>
      </c>
      <c r="O1194" s="58" t="s">
        <v>2032</v>
      </c>
      <c r="P1194" s="59"/>
      <c r="Q1194" s="60">
        <v>129222</v>
      </c>
      <c r="R1194" s="60">
        <v>0</v>
      </c>
      <c r="S1194" s="60">
        <v>27573</v>
      </c>
      <c r="T1194" s="60">
        <v>281535</v>
      </c>
      <c r="U1194" s="60">
        <v>0</v>
      </c>
      <c r="V1194" s="79"/>
      <c r="W1194" s="90">
        <f t="shared" ref="W1194:W1195" si="8402">Q1194+R1194+S1194+T1194+U1194</f>
        <v>438330</v>
      </c>
      <c r="X1194" s="101">
        <v>0</v>
      </c>
      <c r="Y1194" s="50"/>
      <c r="Z1194" s="50" t="s">
        <v>343</v>
      </c>
      <c r="AA1194" s="51" t="str">
        <f t="shared" ref="AA1194:AA1195" si="8403">IF(A1194 =2014,IF(Y1194 ="",F1194,""),"")</f>
        <v/>
      </c>
      <c r="AB1194" s="68" t="str">
        <f t="shared" ref="AB1194:AB1195" si="8404">IF(A1194 =2014,IF(Y1194 ="",I1194,""),"")</f>
        <v/>
      </c>
      <c r="AC1194" s="68" t="str">
        <f t="shared" ref="AC1194:AC1195" si="8405">IF(A1194 =2014,IF(Y1194 ="",Q1194,""),"")</f>
        <v/>
      </c>
      <c r="AD1194" s="68" t="str">
        <f t="shared" ref="AD1194:AD1195" si="8406">IF(A1194 =2014,IF(Y1194 ="",R1194,""),"")</f>
        <v/>
      </c>
      <c r="AE1194" s="68" t="str">
        <f t="shared" ref="AE1194:AE1195" si="8407">IF(A1194 =2014,IF(Y1194 ="",S1194,""),"")</f>
        <v/>
      </c>
      <c r="AF1194" s="68" t="str">
        <f t="shared" ref="AF1194:AF1195" si="8408">IF(A1194 =2014,IF(Y1194 ="",T1194+U1194,""),"")</f>
        <v/>
      </c>
      <c r="AG1194" s="67" t="str">
        <f t="shared" si="7"/>
        <v/>
      </c>
      <c r="AH1194" s="51"/>
      <c r="AI1194" s="80">
        <f t="shared" si="8"/>
        <v>1419</v>
      </c>
      <c r="AJ1194" s="68">
        <f t="shared" si="9"/>
        <v>438330</v>
      </c>
      <c r="AK1194" s="68">
        <f t="shared" si="10"/>
        <v>129222</v>
      </c>
      <c r="AL1194" s="68">
        <f t="shared" si="11"/>
        <v>0</v>
      </c>
      <c r="AM1194" s="68">
        <f t="shared" si="12"/>
        <v>27573</v>
      </c>
      <c r="AN1194" s="68">
        <f t="shared" si="13"/>
        <v>281535</v>
      </c>
      <c r="AO1194" s="67">
        <f t="shared" si="14"/>
        <v>0</v>
      </c>
      <c r="AP1194" s="51"/>
      <c r="AQ1194" s="51" t="str">
        <f t="shared" si="15"/>
        <v/>
      </c>
      <c r="AR1194" s="68" t="str">
        <f t="shared" si="16"/>
        <v/>
      </c>
      <c r="AS1194" s="68" t="str">
        <f t="shared" si="17"/>
        <v/>
      </c>
      <c r="AT1194" s="68" t="str">
        <f t="shared" si="18"/>
        <v/>
      </c>
      <c r="AU1194" s="68" t="str">
        <f t="shared" si="19"/>
        <v/>
      </c>
      <c r="AV1194" s="68" t="str">
        <f t="shared" si="20"/>
        <v/>
      </c>
      <c r="AW1194" s="67" t="str">
        <f t="shared" si="21"/>
        <v/>
      </c>
      <c r="AX1194" s="51"/>
      <c r="AY1194" s="51" t="str">
        <f t="shared" si="22"/>
        <v/>
      </c>
      <c r="AZ1194" s="68" t="str">
        <f t="shared" si="23"/>
        <v/>
      </c>
      <c r="BA1194" s="68" t="str">
        <f t="shared" si="24"/>
        <v/>
      </c>
      <c r="BB1194" s="68" t="str">
        <f t="shared" si="25"/>
        <v/>
      </c>
      <c r="BC1194" s="68" t="str">
        <f t="shared" si="26"/>
        <v/>
      </c>
      <c r="BD1194" s="68" t="str">
        <f t="shared" si="27"/>
        <v/>
      </c>
      <c r="BE1194" s="68" t="str">
        <f t="shared" si="28"/>
        <v/>
      </c>
      <c r="BF1194" s="51"/>
      <c r="BG1194" s="69" t="str">
        <f t="shared" si="29"/>
        <v/>
      </c>
      <c r="BH1194" s="67" t="str">
        <f t="shared" si="30"/>
        <v/>
      </c>
      <c r="BI1194" s="67" t="str">
        <f t="shared" si="31"/>
        <v/>
      </c>
      <c r="BJ1194" s="67" t="str">
        <f t="shared" si="32"/>
        <v/>
      </c>
      <c r="BK1194" s="67" t="str">
        <f t="shared" si="33"/>
        <v/>
      </c>
      <c r="BL1194" s="67" t="str">
        <f t="shared" si="34"/>
        <v/>
      </c>
      <c r="BM1194" s="65" t="str">
        <f t="shared" si="35"/>
        <v/>
      </c>
      <c r="BN1194" s="51"/>
      <c r="BO1194" s="51" t="str">
        <f t="shared" ref="BO1194:BO1195" si="8409">IF(A1194 =2014,F1194,"")</f>
        <v/>
      </c>
      <c r="BP1194" s="71">
        <f t="shared" ref="BP1194:BP1195" si="8410">IF(A1194 =2015,F1194,"")</f>
        <v>1419</v>
      </c>
      <c r="BQ1194" s="51" t="str">
        <f t="shared" ref="BQ1194:BQ1195" si="8411">IF(A1194 =2016,F1194,"")</f>
        <v/>
      </c>
      <c r="BR1194" s="51" t="str">
        <f t="shared" ref="BR1194:BR1195" si="8412">IF(A1194 =2017,F1194,"")</f>
        <v/>
      </c>
      <c r="BS1194" s="69" t="str">
        <f t="shared" si="2920"/>
        <v/>
      </c>
      <c r="BT1194" s="51"/>
      <c r="BU1194" s="68" t="str">
        <f t="shared" ref="BU1194:BU1195" si="8413">IF(A1194 =2014,I1194,"")</f>
        <v/>
      </c>
      <c r="BV1194" s="68"/>
      <c r="BW1194" s="68"/>
      <c r="BX1194" s="68" t="str">
        <f t="shared" ref="BX1194:BX1195" si="8414">IF(A1194 =2017,I1194,"")</f>
        <v/>
      </c>
      <c r="BY1194" s="67" t="str">
        <f t="shared" si="44"/>
        <v/>
      </c>
      <c r="BZ1194" s="68"/>
      <c r="CA1194" s="65" t="str">
        <f t="shared" si="45"/>
        <v/>
      </c>
      <c r="CB1194" s="67">
        <f t="shared" si="46"/>
        <v>0</v>
      </c>
      <c r="CC1194" s="67" t="str">
        <f t="shared" si="47"/>
        <v/>
      </c>
      <c r="CD1194" s="67" t="str">
        <f t="shared" si="48"/>
        <v/>
      </c>
      <c r="CE1194" s="67" t="str">
        <f t="shared" si="49"/>
        <v/>
      </c>
      <c r="CF1194" s="68"/>
      <c r="CG1194" s="68" t="str">
        <f t="shared" ref="CG1194:CG1195" si="8415">IF(A1194 =2014,Q1194+R1194+S1194+T1194+U1194,"")</f>
        <v/>
      </c>
      <c r="CH1194" s="65">
        <f t="shared" ref="CH1194:CH1195" si="8416">IF(A1194 =2015,Q1194+R1194+S1194+T1194+U1194,"")</f>
        <v>438330</v>
      </c>
      <c r="CI1194" s="68" t="str">
        <f t="shared" ref="CI1194:CI1195" si="8417">IF(A1194 =2016,Q1194+R1194+S1194+T1194+U1194,"")</f>
        <v/>
      </c>
      <c r="CJ1194" s="68" t="str">
        <f t="shared" ref="CJ1194:CJ1195" si="8418">IF(A1194 =2017,Q1194+R1194+S1194+T1194+U1194,"")</f>
        <v/>
      </c>
      <c r="CK1194" s="67" t="str">
        <f t="shared" si="54"/>
        <v/>
      </c>
      <c r="CL1194" s="68"/>
      <c r="CM1194" s="68" t="str">
        <f t="shared" ref="CM1194:CM1195" si="8419">IF(A1194 =2014,Q1194,"")</f>
        <v/>
      </c>
      <c r="CN1194" s="65">
        <f t="shared" ref="CN1194:CN1195" si="8420">IF(A1194 =2015,Q1194,"")</f>
        <v>129222</v>
      </c>
      <c r="CO1194" s="68" t="str">
        <f t="shared" ref="CO1194:CO1195" si="8421">IF(A1194 =2016,Q1194,"")</f>
        <v/>
      </c>
      <c r="CP1194" s="68" t="str">
        <f t="shared" ref="CP1194:CP1195" si="8422">IF(A1194 =2017,Q1194,"")</f>
        <v/>
      </c>
      <c r="CQ1194" s="67" t="str">
        <f t="shared" si="59"/>
        <v/>
      </c>
      <c r="CR1194" s="68"/>
      <c r="CS1194" s="68" t="str">
        <f t="shared" ref="CS1194:CS1195" si="8423">IF(A1194 =2014,R1194,"")</f>
        <v/>
      </c>
      <c r="CT1194" s="65">
        <f t="shared" ref="CT1194:CT1195" si="8424">IF(A1194 =2015,R1194,"")</f>
        <v>0</v>
      </c>
      <c r="CU1194" s="68" t="str">
        <f t="shared" ref="CU1194:CU1195" si="8425">IF(A1194 =2016,R1194,"")</f>
        <v/>
      </c>
      <c r="CV1194" s="68" t="str">
        <f t="shared" ref="CV1194:CV1195" si="8426">IF(A1194 =2017,R1194,"")</f>
        <v/>
      </c>
      <c r="CW1194" s="67" t="str">
        <f t="shared" si="64"/>
        <v/>
      </c>
      <c r="CX1194" s="68"/>
      <c r="CY1194" s="68" t="str">
        <f t="shared" ref="CY1194:CY1195" si="8427">IF(A1194 =2014,S1194,"")</f>
        <v/>
      </c>
      <c r="CZ1194" s="65">
        <f t="shared" ref="CZ1194:CZ1195" si="8428">IF(A1194 =2015,S1194,"")</f>
        <v>27573</v>
      </c>
      <c r="DA1194" s="68" t="str">
        <f t="shared" ref="DA1194:DA1195" si="8429">IF(A1194 =2016,S1194,"")</f>
        <v/>
      </c>
      <c r="DB1194" s="68" t="str">
        <f t="shared" ref="DB1194:DB1195" si="8430">IF(A1194 =2017,S1194,"")</f>
        <v/>
      </c>
      <c r="DC1194" s="67" t="str">
        <f t="shared" si="69"/>
        <v/>
      </c>
      <c r="DD1194" s="68"/>
      <c r="DE1194" s="68" t="str">
        <f t="shared" ref="DE1194:DE1195" si="8431">IF(A1194 =2014,T1194,"")</f>
        <v/>
      </c>
      <c r="DF1194" s="65">
        <f t="shared" ref="DF1194:DF1195" si="8432">IF(A1194 =2015,T1194,"")</f>
        <v>281535</v>
      </c>
      <c r="DG1194" s="51" t="str">
        <f t="shared" ref="DG1194:DG1195" si="8433">IF(A1194 =2016,T1194,"")</f>
        <v/>
      </c>
      <c r="DH1194" s="51" t="str">
        <f t="shared" ref="DH1194:DH1195" si="8434">IF(A1194 =2017,T1194,"")</f>
        <v/>
      </c>
      <c r="DI1194" s="69" t="str">
        <f t="shared" si="74"/>
        <v/>
      </c>
      <c r="DJ1194" s="51"/>
      <c r="DK1194" s="51" t="str">
        <f t="shared" ref="DK1194:DK1195" si="8435">IF(A1194 =2014,U1194,"")</f>
        <v/>
      </c>
      <c r="DL1194" s="65">
        <f t="shared" ref="DL1194:DL1195" si="8436">IF(A1194 =2015,U1194,"")</f>
        <v>0</v>
      </c>
      <c r="DM1194" s="51" t="str">
        <f t="shared" ref="DM1194:DM1195" si="8437">IF(A1194 =2016,U1194,"")</f>
        <v/>
      </c>
      <c r="DN1194" s="51" t="str">
        <f t="shared" ref="DN1194:DN1195" si="8438">IF(A1194 =2017,U1194,"")</f>
        <v/>
      </c>
      <c r="DO1194" s="69" t="str">
        <f t="shared" si="79"/>
        <v/>
      </c>
      <c r="DP1194" s="51"/>
      <c r="DQ1194" s="51"/>
      <c r="DR1194" s="51"/>
      <c r="DS1194" s="51"/>
      <c r="DT1194" s="51"/>
      <c r="DU1194" s="181"/>
    </row>
    <row r="1195" spans="1:125" ht="15" x14ac:dyDescent="0.25">
      <c r="A1195" s="50">
        <v>2016</v>
      </c>
      <c r="B1195" s="51" t="s">
        <v>1240</v>
      </c>
      <c r="C1195" s="50" t="s">
        <v>343</v>
      </c>
      <c r="D1195" s="53" t="s">
        <v>343</v>
      </c>
      <c r="E1195" s="50" t="s">
        <v>364</v>
      </c>
      <c r="F1195" s="54">
        <v>1564</v>
      </c>
      <c r="G1195" s="54" t="s">
        <v>364</v>
      </c>
      <c r="H1195" s="54">
        <v>140230</v>
      </c>
      <c r="I1195" s="55">
        <v>528000</v>
      </c>
      <c r="J1195" s="50"/>
      <c r="K1195" s="50" t="s">
        <v>2032</v>
      </c>
      <c r="L1195" s="58" t="s">
        <v>2032</v>
      </c>
      <c r="M1195" s="58" t="s">
        <v>2032</v>
      </c>
      <c r="N1195" s="58" t="s">
        <v>2032</v>
      </c>
      <c r="O1195" s="58" t="s">
        <v>2032</v>
      </c>
      <c r="P1195" s="59"/>
      <c r="Q1195" s="60">
        <v>143736</v>
      </c>
      <c r="R1195" s="60">
        <v>0</v>
      </c>
      <c r="S1195" s="60">
        <v>29812</v>
      </c>
      <c r="T1195" s="60">
        <v>354452</v>
      </c>
      <c r="U1195" s="60">
        <v>0</v>
      </c>
      <c r="V1195" s="79"/>
      <c r="W1195" s="90">
        <f t="shared" si="8402"/>
        <v>528000</v>
      </c>
      <c r="X1195" s="101">
        <v>0</v>
      </c>
      <c r="Y1195" s="50"/>
      <c r="Z1195" s="50" t="s">
        <v>343</v>
      </c>
      <c r="AA1195" s="51" t="str">
        <f t="shared" si="8403"/>
        <v/>
      </c>
      <c r="AB1195" s="68" t="str">
        <f t="shared" si="8404"/>
        <v/>
      </c>
      <c r="AC1195" s="68" t="str">
        <f t="shared" si="8405"/>
        <v/>
      </c>
      <c r="AD1195" s="68" t="str">
        <f t="shared" si="8406"/>
        <v/>
      </c>
      <c r="AE1195" s="68" t="str">
        <f t="shared" si="8407"/>
        <v/>
      </c>
      <c r="AF1195" s="68" t="str">
        <f t="shared" si="8408"/>
        <v/>
      </c>
      <c r="AG1195" s="67" t="str">
        <f t="shared" si="7"/>
        <v/>
      </c>
      <c r="AH1195" s="51"/>
      <c r="AI1195" s="51" t="str">
        <f t="shared" si="8"/>
        <v/>
      </c>
      <c r="AJ1195" s="68" t="str">
        <f t="shared" si="9"/>
        <v/>
      </c>
      <c r="AK1195" s="68" t="str">
        <f t="shared" si="10"/>
        <v/>
      </c>
      <c r="AL1195" s="68" t="str">
        <f t="shared" si="11"/>
        <v/>
      </c>
      <c r="AM1195" s="68" t="str">
        <f t="shared" si="12"/>
        <v/>
      </c>
      <c r="AN1195" s="68" t="str">
        <f t="shared" si="13"/>
        <v/>
      </c>
      <c r="AO1195" s="67" t="str">
        <f t="shared" si="14"/>
        <v/>
      </c>
      <c r="AP1195" s="51"/>
      <c r="AQ1195" s="80">
        <f t="shared" si="15"/>
        <v>1564</v>
      </c>
      <c r="AR1195" s="68">
        <f t="shared" si="16"/>
        <v>528000</v>
      </c>
      <c r="AS1195" s="68">
        <f t="shared" si="17"/>
        <v>143736</v>
      </c>
      <c r="AT1195" s="68">
        <f t="shared" si="18"/>
        <v>0</v>
      </c>
      <c r="AU1195" s="68">
        <f t="shared" si="19"/>
        <v>29812</v>
      </c>
      <c r="AV1195" s="68">
        <f t="shared" si="20"/>
        <v>354452</v>
      </c>
      <c r="AW1195" s="67">
        <f t="shared" si="21"/>
        <v>0</v>
      </c>
      <c r="AX1195" s="51"/>
      <c r="AY1195" s="51" t="str">
        <f t="shared" si="22"/>
        <v/>
      </c>
      <c r="AZ1195" s="68" t="str">
        <f t="shared" si="23"/>
        <v/>
      </c>
      <c r="BA1195" s="68" t="str">
        <f t="shared" si="24"/>
        <v/>
      </c>
      <c r="BB1195" s="68" t="str">
        <f t="shared" si="25"/>
        <v/>
      </c>
      <c r="BC1195" s="68" t="str">
        <f t="shared" si="26"/>
        <v/>
      </c>
      <c r="BD1195" s="68" t="str">
        <f t="shared" si="27"/>
        <v/>
      </c>
      <c r="BE1195" s="68" t="str">
        <f t="shared" si="28"/>
        <v/>
      </c>
      <c r="BF1195" s="51"/>
      <c r="BG1195" s="69" t="str">
        <f t="shared" si="29"/>
        <v/>
      </c>
      <c r="BH1195" s="67" t="str">
        <f t="shared" si="30"/>
        <v/>
      </c>
      <c r="BI1195" s="67" t="str">
        <f t="shared" si="31"/>
        <v/>
      </c>
      <c r="BJ1195" s="67" t="str">
        <f t="shared" si="32"/>
        <v/>
      </c>
      <c r="BK1195" s="67" t="str">
        <f t="shared" si="33"/>
        <v/>
      </c>
      <c r="BL1195" s="67" t="str">
        <f t="shared" si="34"/>
        <v/>
      </c>
      <c r="BM1195" s="65" t="str">
        <f t="shared" si="35"/>
        <v/>
      </c>
      <c r="BN1195" s="51"/>
      <c r="BO1195" s="51" t="str">
        <f t="shared" si="8409"/>
        <v/>
      </c>
      <c r="BP1195" s="51" t="str">
        <f t="shared" si="8410"/>
        <v/>
      </c>
      <c r="BQ1195" s="71">
        <f t="shared" si="8411"/>
        <v>1564</v>
      </c>
      <c r="BR1195" s="51" t="str">
        <f t="shared" si="8412"/>
        <v/>
      </c>
      <c r="BS1195" s="69" t="str">
        <f t="shared" si="2920"/>
        <v/>
      </c>
      <c r="BT1195" s="51"/>
      <c r="BU1195" s="68" t="str">
        <f t="shared" si="8413"/>
        <v/>
      </c>
      <c r="BV1195" s="68"/>
      <c r="BW1195" s="68"/>
      <c r="BX1195" s="68" t="str">
        <f t="shared" si="8414"/>
        <v/>
      </c>
      <c r="BY1195" s="67" t="str">
        <f t="shared" si="44"/>
        <v/>
      </c>
      <c r="BZ1195" s="68"/>
      <c r="CA1195" s="65" t="str">
        <f t="shared" si="45"/>
        <v/>
      </c>
      <c r="CB1195" s="67" t="str">
        <f t="shared" si="46"/>
        <v/>
      </c>
      <c r="CC1195" s="67" t="str">
        <f>IF(A1195 =2015,X1195,"")</f>
        <v/>
      </c>
      <c r="CD1195" s="67" t="str">
        <f t="shared" si="48"/>
        <v/>
      </c>
      <c r="CE1195" s="67" t="str">
        <f t="shared" si="49"/>
        <v/>
      </c>
      <c r="CF1195" s="68"/>
      <c r="CG1195" s="68" t="str">
        <f t="shared" si="8415"/>
        <v/>
      </c>
      <c r="CH1195" s="68" t="str">
        <f t="shared" si="8416"/>
        <v/>
      </c>
      <c r="CI1195" s="65">
        <f t="shared" si="8417"/>
        <v>528000</v>
      </c>
      <c r="CJ1195" s="68" t="str">
        <f t="shared" si="8418"/>
        <v/>
      </c>
      <c r="CK1195" s="67" t="str">
        <f t="shared" si="54"/>
        <v/>
      </c>
      <c r="CL1195" s="68"/>
      <c r="CM1195" s="68" t="str">
        <f t="shared" si="8419"/>
        <v/>
      </c>
      <c r="CN1195" s="68" t="str">
        <f t="shared" si="8420"/>
        <v/>
      </c>
      <c r="CO1195" s="65">
        <f t="shared" si="8421"/>
        <v>143736</v>
      </c>
      <c r="CP1195" s="68" t="str">
        <f t="shared" si="8422"/>
        <v/>
      </c>
      <c r="CQ1195" s="67" t="str">
        <f t="shared" si="59"/>
        <v/>
      </c>
      <c r="CR1195" s="68"/>
      <c r="CS1195" s="68" t="str">
        <f t="shared" si="8423"/>
        <v/>
      </c>
      <c r="CT1195" s="68" t="str">
        <f t="shared" si="8424"/>
        <v/>
      </c>
      <c r="CU1195" s="65">
        <f t="shared" si="8425"/>
        <v>0</v>
      </c>
      <c r="CV1195" s="68" t="str">
        <f t="shared" si="8426"/>
        <v/>
      </c>
      <c r="CW1195" s="67" t="str">
        <f t="shared" si="64"/>
        <v/>
      </c>
      <c r="CX1195" s="68"/>
      <c r="CY1195" s="68" t="str">
        <f t="shared" si="8427"/>
        <v/>
      </c>
      <c r="CZ1195" s="68" t="str">
        <f t="shared" si="8428"/>
        <v/>
      </c>
      <c r="DA1195" s="65">
        <f t="shared" si="8429"/>
        <v>29812</v>
      </c>
      <c r="DB1195" s="68" t="str">
        <f t="shared" si="8430"/>
        <v/>
      </c>
      <c r="DC1195" s="67" t="str">
        <f t="shared" si="69"/>
        <v/>
      </c>
      <c r="DD1195" s="68"/>
      <c r="DE1195" s="68" t="str">
        <f t="shared" si="8431"/>
        <v/>
      </c>
      <c r="DF1195" s="51" t="str">
        <f t="shared" si="8432"/>
        <v/>
      </c>
      <c r="DG1195" s="65">
        <f t="shared" si="8433"/>
        <v>354452</v>
      </c>
      <c r="DH1195" s="51" t="str">
        <f t="shared" si="8434"/>
        <v/>
      </c>
      <c r="DI1195" s="69" t="str">
        <f t="shared" si="74"/>
        <v/>
      </c>
      <c r="DJ1195" s="51"/>
      <c r="DK1195" s="51" t="str">
        <f t="shared" si="8435"/>
        <v/>
      </c>
      <c r="DL1195" s="51" t="str">
        <f t="shared" si="8436"/>
        <v/>
      </c>
      <c r="DM1195" s="65">
        <f t="shared" si="8437"/>
        <v>0</v>
      </c>
      <c r="DN1195" s="51" t="str">
        <f t="shared" si="8438"/>
        <v/>
      </c>
      <c r="DO1195" s="69" t="str">
        <f t="shared" si="79"/>
        <v/>
      </c>
      <c r="DP1195" s="51"/>
      <c r="DQ1195" s="51"/>
      <c r="DR1195" s="51"/>
      <c r="DS1195" s="51"/>
      <c r="DT1195" s="51"/>
      <c r="DU1195" s="181"/>
    </row>
    <row r="1196" spans="1:125" ht="15" x14ac:dyDescent="0.25">
      <c r="A1196" s="50"/>
      <c r="B1196" s="51"/>
      <c r="C1196" s="50"/>
      <c r="D1196" s="53"/>
      <c r="E1196" s="50"/>
      <c r="F1196" s="54"/>
      <c r="G1196" s="54"/>
      <c r="H1196" s="54"/>
      <c r="I1196" s="55"/>
      <c r="J1196" s="50"/>
      <c r="K1196" s="50"/>
      <c r="L1196" s="58"/>
      <c r="M1196" s="58"/>
      <c r="N1196" s="58"/>
      <c r="O1196" s="58"/>
      <c r="P1196" s="59"/>
      <c r="Q1196" s="60"/>
      <c r="R1196" s="60"/>
      <c r="S1196" s="60"/>
      <c r="T1196" s="60"/>
      <c r="U1196" s="60"/>
      <c r="V1196" s="79"/>
      <c r="W1196" s="61"/>
      <c r="X1196" s="61"/>
      <c r="Y1196" s="50"/>
      <c r="Z1196" s="50"/>
      <c r="AA1196" s="51"/>
      <c r="AB1196" s="68"/>
      <c r="AC1196" s="68"/>
      <c r="AD1196" s="68"/>
      <c r="AE1196" s="68"/>
      <c r="AF1196" s="68"/>
      <c r="AG1196" s="68"/>
      <c r="AH1196" s="51"/>
      <c r="AI1196" s="51"/>
      <c r="AJ1196" s="68"/>
      <c r="AK1196" s="68"/>
      <c r="AL1196" s="68"/>
      <c r="AM1196" s="68"/>
      <c r="AN1196" s="68"/>
      <c r="AO1196" s="68"/>
      <c r="AP1196" s="51"/>
      <c r="AQ1196" s="51"/>
      <c r="AR1196" s="68"/>
      <c r="AS1196" s="68"/>
      <c r="AT1196" s="68"/>
      <c r="AU1196" s="68"/>
      <c r="AV1196" s="68"/>
      <c r="AW1196" s="68"/>
      <c r="AX1196" s="51"/>
      <c r="AY1196" s="51"/>
      <c r="AZ1196" s="68"/>
      <c r="BA1196" s="68"/>
      <c r="BB1196" s="68"/>
      <c r="BC1196" s="68"/>
      <c r="BD1196" s="68"/>
      <c r="BE1196" s="68"/>
      <c r="BF1196" s="51"/>
      <c r="BG1196" s="69" t="str">
        <f t="shared" si="29"/>
        <v/>
      </c>
      <c r="BH1196" s="67" t="str">
        <f t="shared" si="30"/>
        <v/>
      </c>
      <c r="BI1196" s="68"/>
      <c r="BJ1196" s="68"/>
      <c r="BK1196" s="68"/>
      <c r="BL1196" s="68"/>
      <c r="BM1196" s="65" t="str">
        <f t="shared" si="35"/>
        <v/>
      </c>
      <c r="BN1196" s="51"/>
      <c r="BO1196" s="51"/>
      <c r="BP1196" s="51"/>
      <c r="BQ1196" s="70"/>
      <c r="BR1196" s="51"/>
      <c r="BS1196" s="69" t="str">
        <f t="shared" si="2920"/>
        <v/>
      </c>
      <c r="BT1196" s="51"/>
      <c r="BU1196" s="68"/>
      <c r="BV1196" s="68"/>
      <c r="BW1196" s="68"/>
      <c r="BX1196" s="68"/>
      <c r="BY1196" s="67" t="str">
        <f>IF(A1196 =2018,I1199,"")</f>
        <v/>
      </c>
      <c r="BZ1196" s="68"/>
      <c r="CA1196" s="68"/>
      <c r="CB1196" s="68"/>
      <c r="CC1196" s="65"/>
      <c r="CD1196" s="68"/>
      <c r="CE1196" s="68"/>
      <c r="CF1196" s="68"/>
      <c r="CG1196" s="68"/>
      <c r="CH1196" s="68"/>
      <c r="CI1196" s="65"/>
      <c r="CJ1196" s="68"/>
      <c r="CK1196" s="68"/>
      <c r="CL1196" s="68"/>
      <c r="CM1196" s="68"/>
      <c r="CN1196" s="68"/>
      <c r="CO1196" s="65"/>
      <c r="CP1196" s="68"/>
      <c r="CQ1196" s="68"/>
      <c r="CR1196" s="68"/>
      <c r="CS1196" s="68"/>
      <c r="CT1196" s="68"/>
      <c r="CU1196" s="65"/>
      <c r="CV1196" s="68"/>
      <c r="CW1196" s="68"/>
      <c r="CX1196" s="68"/>
      <c r="CY1196" s="68"/>
      <c r="CZ1196" s="68"/>
      <c r="DA1196" s="65"/>
      <c r="DB1196" s="68"/>
      <c r="DC1196" s="68"/>
      <c r="DD1196" s="68"/>
      <c r="DE1196" s="68"/>
      <c r="DF1196" s="51"/>
      <c r="DG1196" s="70"/>
      <c r="DH1196" s="51"/>
      <c r="DI1196" s="69" t="str">
        <f t="shared" si="74"/>
        <v/>
      </c>
      <c r="DJ1196" s="51"/>
      <c r="DK1196" s="51"/>
      <c r="DL1196" s="51"/>
      <c r="DM1196" s="70"/>
      <c r="DN1196" s="51"/>
      <c r="DO1196" s="51"/>
      <c r="DP1196" s="51"/>
      <c r="DQ1196" s="51"/>
      <c r="DR1196" s="51"/>
      <c r="DS1196" s="51"/>
      <c r="DT1196" s="51"/>
      <c r="DU1196" s="181"/>
    </row>
    <row r="1197" spans="1:125" ht="12.75" x14ac:dyDescent="0.2">
      <c r="A1197" s="51"/>
      <c r="B1197" s="51"/>
      <c r="C1197" s="50"/>
      <c r="D1197" s="53"/>
      <c r="E1197" s="50"/>
      <c r="F1197" s="54"/>
      <c r="G1197" s="54"/>
      <c r="H1197" s="54"/>
      <c r="I1197" s="55"/>
      <c r="J1197" s="50"/>
      <c r="K1197" s="50"/>
      <c r="L1197" s="50"/>
      <c r="M1197" s="50"/>
      <c r="N1197" s="50"/>
      <c r="O1197" s="50"/>
      <c r="P1197" s="680"/>
      <c r="Q1197" s="79"/>
      <c r="R1197" s="79"/>
      <c r="S1197" s="79"/>
      <c r="T1197" s="79"/>
      <c r="U1197" s="79"/>
      <c r="V1197" s="79"/>
      <c r="W1197" s="61"/>
      <c r="X1197" s="61"/>
      <c r="Y1197" s="50"/>
      <c r="Z1197" s="50"/>
      <c r="AA1197" s="62">
        <f>SUM(AA3:AA1195)</f>
        <v>1351622826</v>
      </c>
      <c r="AB1197" s="64">
        <f t="shared" ref="AB1197:AG1197" si="8439">SUM(AB3:AB1195)</f>
        <v>5442409148</v>
      </c>
      <c r="AC1197" s="64">
        <f t="shared" si="8439"/>
        <v>2106816267</v>
      </c>
      <c r="AD1197" s="64">
        <f t="shared" si="8439"/>
        <v>823482091</v>
      </c>
      <c r="AE1197" s="64">
        <f t="shared" si="8439"/>
        <v>1655876490</v>
      </c>
      <c r="AF1197" s="64">
        <f t="shared" si="8439"/>
        <v>1340355615</v>
      </c>
      <c r="AG1197" s="64">
        <f t="shared" si="8439"/>
        <v>3603921560</v>
      </c>
      <c r="AH1197" s="51"/>
      <c r="AI1197" s="102">
        <f t="shared" ref="AI1197:AO1197" si="8440">SUM(AI3:AI1195)</f>
        <v>1329181908</v>
      </c>
      <c r="AJ1197" s="64">
        <f t="shared" si="8440"/>
        <v>5658996943</v>
      </c>
      <c r="AK1197" s="64">
        <f t="shared" si="8440"/>
        <v>2621200779</v>
      </c>
      <c r="AL1197" s="64">
        <f t="shared" si="8440"/>
        <v>788793126</v>
      </c>
      <c r="AM1197" s="64">
        <f t="shared" si="8440"/>
        <v>1744129094</v>
      </c>
      <c r="AN1197" s="64">
        <f t="shared" si="8440"/>
        <v>902039863</v>
      </c>
      <c r="AO1197" s="64">
        <f t="shared" si="8440"/>
        <v>4226611800</v>
      </c>
      <c r="AP1197" s="51"/>
      <c r="AQ1197" s="102">
        <f t="shared" ref="AQ1197:AW1197" si="8441">SUM(AQ3:AQ1195)</f>
        <v>1296612265</v>
      </c>
      <c r="AR1197" s="64">
        <f t="shared" si="8441"/>
        <v>6081058567</v>
      </c>
      <c r="AS1197" s="64">
        <f t="shared" si="8441"/>
        <v>2999349953</v>
      </c>
      <c r="AT1197" s="64">
        <f t="shared" si="8441"/>
        <v>838148858</v>
      </c>
      <c r="AU1197" s="64">
        <f t="shared" si="8441"/>
        <v>1755533286</v>
      </c>
      <c r="AV1197" s="64">
        <f t="shared" si="8441"/>
        <v>873617188</v>
      </c>
      <c r="AW1197" s="64">
        <f t="shared" si="8441"/>
        <v>4032411843</v>
      </c>
      <c r="AX1197" s="51"/>
      <c r="AY1197" s="102">
        <f t="shared" ref="AY1197:BE1197" si="8442">SUM(AY3:AY1195)</f>
        <v>1229534569</v>
      </c>
      <c r="AZ1197" s="64">
        <f t="shared" si="8442"/>
        <v>6381855350</v>
      </c>
      <c r="BA1197" s="64">
        <f t="shared" si="8442"/>
        <v>3427204109</v>
      </c>
      <c r="BB1197" s="64">
        <f t="shared" si="8442"/>
        <v>786172692</v>
      </c>
      <c r="BC1197" s="64">
        <f t="shared" si="8442"/>
        <v>1686154770</v>
      </c>
      <c r="BD1197" s="64">
        <f t="shared" si="8442"/>
        <v>953587081</v>
      </c>
      <c r="BE1197" s="64">
        <f t="shared" si="8442"/>
        <v>3921963996</v>
      </c>
      <c r="BF1197" s="102"/>
      <c r="BG1197" s="102">
        <f t="shared" ref="BG1197:BM1197" si="8443">SUM(BG3:BG1195)</f>
        <v>1198163283</v>
      </c>
      <c r="BH1197" s="64">
        <f t="shared" si="8443"/>
        <v>6637399484</v>
      </c>
      <c r="BI1197" s="64">
        <f t="shared" si="8443"/>
        <v>2843851224</v>
      </c>
      <c r="BJ1197" s="64">
        <f t="shared" si="8443"/>
        <v>1032186772</v>
      </c>
      <c r="BK1197" s="64">
        <f t="shared" si="8443"/>
        <v>1937329663</v>
      </c>
      <c r="BL1197" s="64">
        <f t="shared" si="8443"/>
        <v>1211229278</v>
      </c>
      <c r="BM1197" s="64">
        <f t="shared" si="8443"/>
        <v>4021128055</v>
      </c>
      <c r="BN1197" s="102"/>
      <c r="BO1197" s="62">
        <f t="shared" ref="BO1197:BS1197" si="8444">SUM(BO3:BO1195)</f>
        <v>1458600707</v>
      </c>
      <c r="BP1197" s="102">
        <f t="shared" si="8444"/>
        <v>1435298779</v>
      </c>
      <c r="BQ1197" s="102">
        <f t="shared" si="8444"/>
        <v>1398154210</v>
      </c>
      <c r="BR1197" s="102">
        <f t="shared" si="8444"/>
        <v>1324450425</v>
      </c>
      <c r="BS1197" s="102">
        <f t="shared" si="8444"/>
        <v>1292323801</v>
      </c>
      <c r="BT1197" s="102"/>
      <c r="BU1197" s="64">
        <f t="shared" ref="BU1197:BY1197" si="8445">SUM(BU3:BU1195)</f>
        <v>6024245020</v>
      </c>
      <c r="BV1197" s="64">
        <f t="shared" si="8445"/>
        <v>6276004129</v>
      </c>
      <c r="BW1197" s="64">
        <f t="shared" si="8445"/>
        <v>6712972062</v>
      </c>
      <c r="BX1197" s="64">
        <f t="shared" si="8445"/>
        <v>7055217423</v>
      </c>
      <c r="BY1197" s="64">
        <f t="shared" si="8445"/>
        <v>7344014630</v>
      </c>
      <c r="BZ1197" s="64"/>
      <c r="CA1197" s="64">
        <f t="shared" ref="CA1197:CE1197" si="8446">SUM(CA3:CA1195)</f>
        <v>3909118064</v>
      </c>
      <c r="CB1197" s="64">
        <f t="shared" si="8446"/>
        <v>4500427633</v>
      </c>
      <c r="CC1197" s="64">
        <f t="shared" si="8446"/>
        <v>4260572341</v>
      </c>
      <c r="CD1197" s="64">
        <f t="shared" si="8446"/>
        <v>4134610415</v>
      </c>
      <c r="CE1197" s="64">
        <f t="shared" si="8446"/>
        <v>4225012958</v>
      </c>
      <c r="CF1197" s="64"/>
      <c r="CG1197" s="64">
        <f t="shared" ref="CG1197:CK1197" si="8447">SUM(CG3:CG1195)</f>
        <v>6526216912</v>
      </c>
      <c r="CH1197" s="64">
        <f t="shared" si="8447"/>
        <v>6683699956</v>
      </c>
      <c r="CI1197" s="64">
        <f t="shared" si="8447"/>
        <v>7129268461</v>
      </c>
      <c r="CJ1197" s="64">
        <f t="shared" si="8447"/>
        <v>7545242673</v>
      </c>
      <c r="CK1197" s="64">
        <f t="shared" si="8447"/>
        <v>7748207770</v>
      </c>
      <c r="CL1197" s="64"/>
      <c r="CM1197" s="64">
        <f t="shared" ref="CM1197:CQ1197" si="8448">SUM(CM3:CM1195)</f>
        <v>2280117825</v>
      </c>
      <c r="CN1197" s="64">
        <f t="shared" si="8448"/>
        <v>2837044538</v>
      </c>
      <c r="CO1197" s="64">
        <f t="shared" si="8448"/>
        <v>3220760815</v>
      </c>
      <c r="CP1197" s="64">
        <f t="shared" si="8448"/>
        <v>3672663253</v>
      </c>
      <c r="CQ1197" s="64">
        <f t="shared" si="8448"/>
        <v>3069624719</v>
      </c>
      <c r="CR1197" s="64"/>
      <c r="CS1197" s="64">
        <f t="shared" ref="CS1197:CW1197" si="8449">SUM(CS3:CS1195)</f>
        <v>947265566</v>
      </c>
      <c r="CT1197" s="64">
        <f t="shared" si="8449"/>
        <v>926779571</v>
      </c>
      <c r="CU1197" s="64">
        <f t="shared" si="8449"/>
        <v>992073168</v>
      </c>
      <c r="CV1197" s="64">
        <f t="shared" si="8449"/>
        <v>949634347</v>
      </c>
      <c r="CW1197" s="64">
        <f t="shared" si="8449"/>
        <v>1194965631</v>
      </c>
      <c r="CX1197" s="64"/>
      <c r="CY1197" s="64">
        <f t="shared" ref="CY1197:DC1197" si="8450">SUM(CY3:CY1195)</f>
        <v>1778271070</v>
      </c>
      <c r="CZ1197" s="64">
        <f t="shared" si="8450"/>
        <v>1866660637</v>
      </c>
      <c r="DA1197" s="64">
        <f t="shared" si="8450"/>
        <v>1877945230</v>
      </c>
      <c r="DB1197" s="64">
        <f t="shared" si="8450"/>
        <v>1807905867</v>
      </c>
      <c r="DC1197" s="64">
        <f t="shared" si="8450"/>
        <v>2082028576</v>
      </c>
      <c r="DD1197" s="64"/>
      <c r="DE1197" s="64">
        <f t="shared" ref="DE1197:DI1197" si="8451">SUM(DE3:DE1195)</f>
        <v>797556632</v>
      </c>
      <c r="DF1197" s="681">
        <f t="shared" si="8451"/>
        <v>792820106</v>
      </c>
      <c r="DG1197" s="681">
        <f t="shared" si="8451"/>
        <v>735054701</v>
      </c>
      <c r="DH1197" s="681">
        <f t="shared" si="8451"/>
        <v>802057744</v>
      </c>
      <c r="DI1197" s="681">
        <f t="shared" si="8451"/>
        <v>843452645</v>
      </c>
      <c r="DJ1197" s="102"/>
      <c r="DK1197" s="64">
        <f t="shared" ref="DK1197:DO1197" si="8452">SUM(DK3:DK1195)</f>
        <v>723005819</v>
      </c>
      <c r="DL1197" s="681">
        <f t="shared" si="8452"/>
        <v>260395104</v>
      </c>
      <c r="DM1197" s="681">
        <f t="shared" si="8452"/>
        <v>303434547</v>
      </c>
      <c r="DN1197" s="681">
        <f t="shared" si="8452"/>
        <v>312981462</v>
      </c>
      <c r="DO1197" s="681">
        <f t="shared" si="8452"/>
        <v>3069624719</v>
      </c>
      <c r="DP1197" s="51"/>
      <c r="DQ1197" s="51"/>
      <c r="DR1197" s="51"/>
      <c r="DS1197" s="51"/>
      <c r="DT1197" s="51"/>
      <c r="DU1197" s="181"/>
    </row>
    <row r="1198" spans="1:125" ht="51" x14ac:dyDescent="0.2">
      <c r="A1198" s="682"/>
      <c r="B1198" s="682"/>
      <c r="C1198" s="682"/>
      <c r="D1198" s="485" t="s">
        <v>33</v>
      </c>
      <c r="E1198" s="682"/>
      <c r="F1198" s="683"/>
      <c r="G1198" s="683"/>
      <c r="H1198" s="683"/>
      <c r="I1198" s="684"/>
      <c r="J1198" s="50"/>
      <c r="K1198" s="685">
        <f t="shared" ref="K1198:O1198" si="8453">SUM(K3:K1195)</f>
        <v>2422888606</v>
      </c>
      <c r="L1198" s="683">
        <f t="shared" si="8453"/>
        <v>2982961534</v>
      </c>
      <c r="M1198" s="683">
        <f t="shared" si="8453"/>
        <v>385643377</v>
      </c>
      <c r="N1198" s="683">
        <f t="shared" si="8453"/>
        <v>168574123</v>
      </c>
      <c r="O1198" s="683">
        <f t="shared" si="8453"/>
        <v>410229473</v>
      </c>
      <c r="P1198" s="686"/>
      <c r="Q1198" s="687" t="s">
        <v>1943</v>
      </c>
      <c r="R1198" s="687" t="s">
        <v>1944</v>
      </c>
      <c r="S1198" s="79" t="s">
        <v>1945</v>
      </c>
      <c r="T1198" s="79" t="s">
        <v>1946</v>
      </c>
      <c r="U1198" s="688" t="s">
        <v>1947</v>
      </c>
      <c r="V1198" s="79"/>
      <c r="W1198" s="61"/>
      <c r="X1198" s="61"/>
      <c r="Y1198" s="50"/>
      <c r="Z1198" s="682" t="s">
        <v>33</v>
      </c>
      <c r="AA1198" s="689" t="s">
        <v>1948</v>
      </c>
      <c r="AB1198" s="690" t="s">
        <v>1949</v>
      </c>
      <c r="AC1198" s="690" t="s">
        <v>1950</v>
      </c>
      <c r="AD1198" s="690" t="s">
        <v>1951</v>
      </c>
      <c r="AE1198" s="690" t="s">
        <v>1952</v>
      </c>
      <c r="AF1198" s="690" t="s">
        <v>1953</v>
      </c>
      <c r="AG1198" s="690" t="s">
        <v>1954</v>
      </c>
      <c r="AH1198" s="51"/>
      <c r="AI1198" s="689" t="s">
        <v>1955</v>
      </c>
      <c r="AJ1198" s="690" t="s">
        <v>1956</v>
      </c>
      <c r="AK1198" s="690" t="s">
        <v>1957</v>
      </c>
      <c r="AL1198" s="690" t="s">
        <v>1958</v>
      </c>
      <c r="AM1198" s="690" t="s">
        <v>1959</v>
      </c>
      <c r="AN1198" s="690" t="s">
        <v>1960</v>
      </c>
      <c r="AO1198" s="690" t="s">
        <v>1961</v>
      </c>
      <c r="AP1198" s="51"/>
      <c r="AQ1198" s="689" t="s">
        <v>1962</v>
      </c>
      <c r="AR1198" s="690" t="s">
        <v>1963</v>
      </c>
      <c r="AS1198" s="690" t="s">
        <v>1964</v>
      </c>
      <c r="AT1198" s="684" t="s">
        <v>1965</v>
      </c>
      <c r="AU1198" s="690" t="s">
        <v>1966</v>
      </c>
      <c r="AV1198" s="690" t="s">
        <v>1967</v>
      </c>
      <c r="AW1198" s="690" t="s">
        <v>1968</v>
      </c>
      <c r="AX1198" s="682"/>
      <c r="AY1198" s="689" t="s">
        <v>1969</v>
      </c>
      <c r="AZ1198" s="690" t="s">
        <v>1970</v>
      </c>
      <c r="BA1198" s="690" t="s">
        <v>1971</v>
      </c>
      <c r="BB1198" s="690" t="s">
        <v>1972</v>
      </c>
      <c r="BC1198" s="690" t="s">
        <v>1973</v>
      </c>
      <c r="BD1198" s="690" t="s">
        <v>1974</v>
      </c>
      <c r="BE1198" s="690" t="s">
        <v>1975</v>
      </c>
      <c r="BF1198" s="682"/>
      <c r="BG1198" s="689" t="s">
        <v>1976</v>
      </c>
      <c r="BH1198" s="690" t="s">
        <v>1977</v>
      </c>
      <c r="BI1198" s="690" t="s">
        <v>1978</v>
      </c>
      <c r="BJ1198" s="690" t="s">
        <v>1979</v>
      </c>
      <c r="BK1198" s="690" t="s">
        <v>1980</v>
      </c>
      <c r="BL1198" s="690" t="s">
        <v>1981</v>
      </c>
      <c r="BM1198" s="690" t="s">
        <v>1982</v>
      </c>
      <c r="BN1198" s="682"/>
      <c r="BO1198" s="682" t="s">
        <v>1983</v>
      </c>
      <c r="BP1198" s="682" t="s">
        <v>1984</v>
      </c>
      <c r="BQ1198" s="682" t="s">
        <v>1985</v>
      </c>
      <c r="BR1198" s="682" t="s">
        <v>1986</v>
      </c>
      <c r="BS1198" s="689" t="s">
        <v>1987</v>
      </c>
      <c r="BT1198" s="682"/>
      <c r="BU1198" s="684" t="s">
        <v>1988</v>
      </c>
      <c r="BV1198" s="684" t="s">
        <v>1989</v>
      </c>
      <c r="BW1198" s="684" t="s">
        <v>1990</v>
      </c>
      <c r="BX1198" s="684" t="s">
        <v>1991</v>
      </c>
      <c r="BY1198" s="690" t="s">
        <v>1992</v>
      </c>
      <c r="BZ1198" s="684"/>
      <c r="CA1198" s="684" t="s">
        <v>1993</v>
      </c>
      <c r="CB1198" s="684" t="s">
        <v>1994</v>
      </c>
      <c r="CC1198" s="684" t="s">
        <v>1995</v>
      </c>
      <c r="CD1198" s="684" t="s">
        <v>1996</v>
      </c>
      <c r="CE1198" s="684" t="s">
        <v>1997</v>
      </c>
      <c r="CF1198" s="684"/>
      <c r="CG1198" s="684" t="s">
        <v>1998</v>
      </c>
      <c r="CH1198" s="684" t="s">
        <v>1999</v>
      </c>
      <c r="CI1198" s="684" t="s">
        <v>2000</v>
      </c>
      <c r="CJ1198" s="684" t="s">
        <v>2001</v>
      </c>
      <c r="CK1198" s="684" t="s">
        <v>2001</v>
      </c>
      <c r="CL1198" s="684"/>
      <c r="CM1198" s="684" t="s">
        <v>2002</v>
      </c>
      <c r="CN1198" s="684" t="s">
        <v>2003</v>
      </c>
      <c r="CO1198" s="684" t="s">
        <v>2004</v>
      </c>
      <c r="CP1198" s="684" t="s">
        <v>2005</v>
      </c>
      <c r="CQ1198" s="690" t="s">
        <v>2006</v>
      </c>
      <c r="CR1198" s="684"/>
      <c r="CS1198" s="684" t="s">
        <v>2007</v>
      </c>
      <c r="CT1198" s="684" t="s">
        <v>2008</v>
      </c>
      <c r="CU1198" s="684" t="s">
        <v>2009</v>
      </c>
      <c r="CV1198" s="684" t="s">
        <v>2010</v>
      </c>
      <c r="CW1198" s="690" t="s">
        <v>2011</v>
      </c>
      <c r="CX1198" s="684"/>
      <c r="CY1198" s="684" t="s">
        <v>2012</v>
      </c>
      <c r="CZ1198" s="684" t="s">
        <v>2013</v>
      </c>
      <c r="DA1198" s="684" t="s">
        <v>2014</v>
      </c>
      <c r="DB1198" s="684" t="s">
        <v>2015</v>
      </c>
      <c r="DC1198" s="690" t="s">
        <v>2016</v>
      </c>
      <c r="DD1198" s="684"/>
      <c r="DE1198" s="684" t="s">
        <v>2017</v>
      </c>
      <c r="DF1198" s="682" t="s">
        <v>2018</v>
      </c>
      <c r="DG1198" s="682" t="s">
        <v>2019</v>
      </c>
      <c r="DH1198" s="682" t="s">
        <v>2020</v>
      </c>
      <c r="DI1198" s="689" t="s">
        <v>2021</v>
      </c>
      <c r="DJ1198" s="682"/>
      <c r="DK1198" s="682" t="s">
        <v>2022</v>
      </c>
      <c r="DL1198" s="682" t="s">
        <v>2023</v>
      </c>
      <c r="DM1198" s="682" t="s">
        <v>2024</v>
      </c>
      <c r="DN1198" s="682" t="s">
        <v>2025</v>
      </c>
      <c r="DO1198" s="689" t="s">
        <v>2026</v>
      </c>
      <c r="DP1198" s="682"/>
      <c r="DQ1198" s="682"/>
      <c r="DR1198" s="682"/>
      <c r="DS1198" s="682"/>
      <c r="DT1198" s="682"/>
      <c r="DU1198" s="691"/>
    </row>
    <row r="1199" spans="1:125" ht="12.75" x14ac:dyDescent="0.2">
      <c r="A1199" s="51"/>
      <c r="B1199" s="51"/>
      <c r="C1199" s="50"/>
      <c r="D1199" s="53"/>
      <c r="E1199" s="50"/>
      <c r="F1199" s="54"/>
      <c r="G1199" s="54"/>
      <c r="H1199" s="54"/>
      <c r="I1199" s="55"/>
      <c r="J1199" s="50"/>
      <c r="K1199" s="50"/>
      <c r="L1199" s="50"/>
      <c r="M1199" s="50"/>
      <c r="N1199" s="50"/>
      <c r="O1199" s="50"/>
      <c r="P1199" s="680"/>
      <c r="Q1199" s="79"/>
      <c r="R1199" s="79"/>
      <c r="S1199" s="79"/>
      <c r="T1199" s="79"/>
      <c r="U1199" s="79"/>
      <c r="V1199" s="79"/>
      <c r="W1199" s="61"/>
      <c r="X1199" s="61"/>
      <c r="Y1199" s="50"/>
      <c r="Z1199" s="50"/>
      <c r="AA1199" s="692"/>
      <c r="AB1199" s="68"/>
      <c r="AC1199" s="68"/>
      <c r="AD1199" s="68"/>
      <c r="AE1199" s="68"/>
      <c r="AF1199" s="68"/>
      <c r="AG1199" s="68"/>
      <c r="AH1199" s="51"/>
      <c r="AI1199" s="692"/>
      <c r="AJ1199" s="68"/>
      <c r="AK1199" s="68"/>
      <c r="AL1199" s="68"/>
      <c r="AM1199" s="68"/>
      <c r="AN1199" s="68"/>
      <c r="AO1199" s="68"/>
      <c r="AP1199" s="51"/>
      <c r="AQ1199" s="693"/>
      <c r="AR1199" s="68"/>
      <c r="AS1199" s="68"/>
      <c r="AT1199" s="68"/>
      <c r="AU1199" s="68"/>
      <c r="AV1199" s="68"/>
      <c r="AW1199" s="68"/>
      <c r="AX1199" s="51"/>
      <c r="AY1199" s="692"/>
      <c r="AZ1199" s="68"/>
      <c r="BA1199" s="68"/>
      <c r="BB1199" s="68"/>
      <c r="BC1199" s="68"/>
      <c r="BD1199" s="68"/>
      <c r="BE1199" s="68"/>
      <c r="BF1199" s="51"/>
      <c r="BG1199" s="694"/>
      <c r="BH1199" s="68"/>
      <c r="BI1199" s="68"/>
      <c r="BJ1199" s="68"/>
      <c r="BK1199" s="68"/>
      <c r="BL1199" s="68"/>
      <c r="BM1199" s="68"/>
      <c r="BN1199" s="694"/>
      <c r="BO1199" s="694"/>
      <c r="BP1199" s="694"/>
      <c r="BQ1199" s="694"/>
      <c r="BR1199" s="694"/>
      <c r="BS1199" s="694"/>
      <c r="BT1199" s="694"/>
      <c r="BU1199" s="68"/>
      <c r="BV1199" s="68"/>
      <c r="BW1199" s="68"/>
      <c r="BX1199" s="68"/>
      <c r="BY1199" s="68"/>
      <c r="BZ1199" s="68"/>
      <c r="CA1199" s="68"/>
      <c r="CB1199" s="68"/>
      <c r="CC1199" s="68"/>
      <c r="CD1199" s="68"/>
      <c r="CE1199" s="68"/>
      <c r="CF1199" s="68"/>
      <c r="CG1199" s="68"/>
      <c r="CH1199" s="68"/>
      <c r="CI1199" s="68"/>
      <c r="CJ1199" s="68"/>
      <c r="CK1199" s="68"/>
      <c r="CL1199" s="68"/>
      <c r="CM1199" s="68"/>
      <c r="CN1199" s="68"/>
      <c r="CO1199" s="68"/>
      <c r="CP1199" s="68"/>
      <c r="CQ1199" s="68"/>
      <c r="CR1199" s="68"/>
      <c r="CS1199" s="68"/>
      <c r="CT1199" s="68"/>
      <c r="CU1199" s="68"/>
      <c r="CV1199" s="68"/>
      <c r="CW1199" s="68"/>
      <c r="CX1199" s="68"/>
      <c r="CY1199" s="68"/>
      <c r="CZ1199" s="68"/>
      <c r="DA1199" s="68"/>
      <c r="DB1199" s="68"/>
      <c r="DC1199" s="68"/>
      <c r="DD1199" s="68"/>
      <c r="DE1199" s="68"/>
      <c r="DF1199" s="694"/>
      <c r="DG1199" s="694"/>
      <c r="DH1199" s="694"/>
      <c r="DI1199" s="694"/>
      <c r="DJ1199" s="694"/>
      <c r="DK1199" s="694"/>
      <c r="DL1199" s="694"/>
      <c r="DM1199" s="694"/>
      <c r="DN1199" s="694"/>
      <c r="DO1199" s="694"/>
      <c r="DP1199" s="694"/>
      <c r="DQ1199" s="694"/>
      <c r="DR1199" s="694"/>
      <c r="DS1199" s="694"/>
      <c r="DT1199" s="694"/>
      <c r="DU1199" s="181"/>
    </row>
    <row r="1200" spans="1:125" ht="12.75" x14ac:dyDescent="0.2">
      <c r="A1200" s="51"/>
      <c r="B1200" s="51"/>
      <c r="C1200" s="50"/>
      <c r="D1200" s="53"/>
      <c r="E1200" s="50"/>
      <c r="F1200" s="54"/>
      <c r="G1200" s="54"/>
      <c r="H1200" s="54"/>
      <c r="I1200" s="55"/>
      <c r="J1200" s="50"/>
      <c r="K1200" s="56" t="s">
        <v>161</v>
      </c>
      <c r="L1200" s="56" t="s">
        <v>2027</v>
      </c>
      <c r="M1200" s="56" t="s">
        <v>2028</v>
      </c>
      <c r="N1200" s="56" t="s">
        <v>2029</v>
      </c>
      <c r="O1200" s="50" t="s">
        <v>313</v>
      </c>
      <c r="P1200" s="680"/>
      <c r="Q1200" s="79"/>
      <c r="R1200" s="79"/>
      <c r="S1200" s="79"/>
      <c r="T1200" s="79"/>
      <c r="U1200" s="79"/>
      <c r="V1200" s="79"/>
      <c r="W1200" s="61"/>
      <c r="X1200" s="61"/>
      <c r="Y1200" s="50"/>
      <c r="Z1200" s="50"/>
      <c r="AA1200" s="51"/>
      <c r="AB1200" s="68"/>
      <c r="AC1200" s="68"/>
      <c r="AD1200" s="68"/>
      <c r="AE1200" s="68"/>
      <c r="AF1200" s="68"/>
      <c r="AG1200" s="68"/>
      <c r="AH1200" s="51"/>
      <c r="AI1200" s="51"/>
      <c r="AJ1200" s="68"/>
      <c r="AK1200" s="68"/>
      <c r="AL1200" s="68"/>
      <c r="AM1200" s="68"/>
      <c r="AN1200" s="68"/>
      <c r="AO1200" s="68"/>
      <c r="AP1200" s="51"/>
      <c r="AQ1200" s="51"/>
      <c r="AR1200" s="68"/>
      <c r="AS1200" s="68"/>
      <c r="AT1200" s="68"/>
      <c r="AU1200" s="68"/>
      <c r="AV1200" s="68"/>
      <c r="AW1200" s="68"/>
      <c r="AX1200" s="51"/>
      <c r="AY1200" s="51"/>
      <c r="AZ1200" s="68"/>
      <c r="BA1200" s="68"/>
      <c r="BB1200" s="68"/>
      <c r="BC1200" s="68"/>
      <c r="BD1200" s="68"/>
      <c r="BE1200" s="68"/>
      <c r="BF1200" s="51"/>
      <c r="BG1200" s="51"/>
      <c r="BH1200" s="68"/>
      <c r="BI1200" s="68"/>
      <c r="BJ1200" s="68"/>
      <c r="BK1200" s="68"/>
      <c r="BL1200" s="68"/>
      <c r="BM1200" s="68"/>
      <c r="BN1200" s="51"/>
      <c r="BO1200" s="51"/>
      <c r="BP1200" s="51"/>
      <c r="BQ1200" s="51"/>
      <c r="BR1200" s="51"/>
      <c r="BS1200" s="51"/>
      <c r="BT1200" s="51"/>
      <c r="BU1200" s="68">
        <f t="shared" ref="BU1200:BX1200" si="8454">BU1197+CA1197</f>
        <v>9933363084</v>
      </c>
      <c r="BV1200" s="68">
        <f t="shared" si="8454"/>
        <v>10776431762</v>
      </c>
      <c r="BW1200" s="68">
        <f t="shared" si="8454"/>
        <v>10973544403</v>
      </c>
      <c r="BX1200" s="68">
        <f t="shared" si="8454"/>
        <v>11189827838</v>
      </c>
      <c r="BY1200" s="68"/>
      <c r="BZ1200" s="68"/>
      <c r="CA1200" s="68"/>
      <c r="CB1200" s="68"/>
      <c r="CC1200" s="68"/>
      <c r="CD1200" s="68"/>
      <c r="CE1200" s="68"/>
      <c r="CF1200" s="68"/>
      <c r="CG1200" s="68"/>
      <c r="CH1200" s="68"/>
      <c r="CI1200" s="68"/>
      <c r="CJ1200" s="68"/>
      <c r="CK1200" s="68"/>
      <c r="CL1200" s="68"/>
      <c r="CM1200" s="68"/>
      <c r="CN1200" s="68"/>
      <c r="CO1200" s="68"/>
      <c r="CP1200" s="68"/>
      <c r="CQ1200" s="68"/>
      <c r="CR1200" s="68"/>
      <c r="CS1200" s="68"/>
      <c r="CT1200" s="68"/>
      <c r="CU1200" s="68"/>
      <c r="CV1200" s="68"/>
      <c r="CW1200" s="68"/>
      <c r="CX1200" s="68"/>
      <c r="CY1200" s="68"/>
      <c r="CZ1200" s="68"/>
      <c r="DA1200" s="68"/>
      <c r="DB1200" s="68"/>
      <c r="DC1200" s="68"/>
      <c r="DD1200" s="68"/>
      <c r="DE1200" s="68"/>
      <c r="DF1200" s="51"/>
      <c r="DG1200" s="51"/>
      <c r="DH1200" s="51"/>
      <c r="DI1200" s="51"/>
      <c r="DJ1200" s="51"/>
      <c r="DK1200" s="51"/>
      <c r="DL1200" s="51"/>
      <c r="DM1200" s="51"/>
      <c r="DN1200" s="51"/>
      <c r="DO1200" s="51"/>
      <c r="DP1200" s="51"/>
      <c r="DQ1200" s="51"/>
      <c r="DR1200" s="51"/>
      <c r="DS1200" s="51"/>
      <c r="DT1200" s="51"/>
      <c r="DU1200" s="181"/>
    </row>
    <row r="1201" spans="1:125" ht="12.75" x14ac:dyDescent="0.2">
      <c r="A1201" s="51"/>
      <c r="B1201" s="51"/>
      <c r="C1201" s="50"/>
      <c r="D1201" s="53"/>
      <c r="E1201" s="50"/>
      <c r="F1201" s="54"/>
      <c r="G1201" s="54"/>
      <c r="H1201" s="54"/>
      <c r="I1201" s="55"/>
      <c r="J1201" s="50"/>
      <c r="K1201" s="50"/>
      <c r="L1201" s="50"/>
      <c r="M1201" s="50"/>
      <c r="N1201" s="50"/>
      <c r="O1201" s="50"/>
      <c r="P1201" s="680"/>
      <c r="Q1201" s="79"/>
      <c r="R1201" s="79"/>
      <c r="S1201" s="79"/>
      <c r="T1201" s="79"/>
      <c r="U1201" s="79"/>
      <c r="V1201" s="79"/>
      <c r="W1201" s="61"/>
      <c r="X1201" s="61"/>
      <c r="Y1201" s="50"/>
      <c r="Z1201" s="50"/>
      <c r="AA1201" s="51"/>
      <c r="AB1201" s="68"/>
      <c r="AC1201" s="68"/>
      <c r="AD1201" s="68"/>
      <c r="AE1201" s="68"/>
      <c r="AF1201" s="68"/>
      <c r="AG1201" s="68"/>
      <c r="AH1201" s="51"/>
      <c r="AI1201" s="51"/>
      <c r="AJ1201" s="68"/>
      <c r="AK1201" s="68"/>
      <c r="AL1201" s="68"/>
      <c r="AM1201" s="68"/>
      <c r="AN1201" s="68"/>
      <c r="AO1201" s="68"/>
      <c r="AP1201" s="51"/>
      <c r="AQ1201" s="51"/>
      <c r="AR1201" s="68"/>
      <c r="AS1201" s="68"/>
      <c r="AT1201" s="68"/>
      <c r="AU1201" s="68"/>
      <c r="AV1201" s="68"/>
      <c r="AW1201" s="68"/>
      <c r="AX1201" s="51"/>
      <c r="AY1201" s="51"/>
      <c r="AZ1201" s="68"/>
      <c r="BA1201" s="68"/>
      <c r="BB1201" s="68"/>
      <c r="BC1201" s="68"/>
      <c r="BD1201" s="68"/>
      <c r="BE1201" s="68"/>
      <c r="BF1201" s="51"/>
      <c r="BG1201" s="51"/>
      <c r="BH1201" s="68"/>
      <c r="BI1201" s="68"/>
      <c r="BJ1201" s="68"/>
      <c r="BK1201" s="68"/>
      <c r="BL1201" s="68"/>
      <c r="BM1201" s="68"/>
      <c r="BN1201" s="51"/>
      <c r="BO1201" s="51"/>
      <c r="BP1201" s="51"/>
      <c r="BQ1201" s="51"/>
      <c r="BR1201" s="51"/>
      <c r="BS1201" s="51"/>
      <c r="BT1201" s="51"/>
      <c r="BU1201" s="68"/>
      <c r="BV1201" s="68"/>
      <c r="BW1201" s="68"/>
      <c r="BX1201" s="68"/>
      <c r="BY1201" s="68"/>
      <c r="BZ1201" s="68"/>
      <c r="CA1201" s="68"/>
      <c r="CB1201" s="68"/>
      <c r="CC1201" s="68"/>
      <c r="CD1201" s="68"/>
      <c r="CE1201" s="68"/>
      <c r="CF1201" s="68"/>
      <c r="CG1201" s="68"/>
      <c r="CH1201" s="68"/>
      <c r="CI1201" s="68"/>
      <c r="CJ1201" s="68"/>
      <c r="CK1201" s="68"/>
      <c r="CL1201" s="68"/>
      <c r="CM1201" s="68"/>
      <c r="CN1201" s="68"/>
      <c r="CO1201" s="68"/>
      <c r="CP1201" s="68"/>
      <c r="CQ1201" s="695"/>
      <c r="CR1201" s="68"/>
      <c r="CS1201" s="68"/>
      <c r="CT1201" s="68"/>
      <c r="CU1201" s="68"/>
      <c r="CV1201" s="68"/>
      <c r="CW1201" s="68"/>
      <c r="CX1201" s="68"/>
      <c r="CY1201" s="68"/>
      <c r="CZ1201" s="68"/>
      <c r="DA1201" s="68"/>
      <c r="DB1201" s="68"/>
      <c r="DC1201" s="68"/>
      <c r="DD1201" s="68"/>
      <c r="DE1201" s="68"/>
      <c r="DF1201" s="51"/>
      <c r="DG1201" s="51"/>
      <c r="DH1201" s="51"/>
      <c r="DI1201" s="51"/>
      <c r="DJ1201" s="51"/>
      <c r="DK1201" s="51"/>
      <c r="DL1201" s="51"/>
      <c r="DM1201" s="51"/>
      <c r="DN1201" s="51"/>
      <c r="DO1201" s="51"/>
      <c r="DP1201" s="51"/>
      <c r="DQ1201" s="51"/>
      <c r="DR1201" s="51"/>
      <c r="DS1201" s="51"/>
      <c r="DT1201" s="51"/>
      <c r="DU1201" s="181"/>
    </row>
    <row r="1202" spans="1:125" ht="12.75" x14ac:dyDescent="0.2">
      <c r="A1202" s="51"/>
      <c r="B1202" s="696"/>
      <c r="C1202" s="50"/>
      <c r="D1202" s="697"/>
      <c r="E1202" s="698"/>
      <c r="F1202" s="54"/>
      <c r="G1202" s="54"/>
      <c r="H1202" s="54"/>
      <c r="I1202" s="55"/>
      <c r="J1202" s="50"/>
      <c r="K1202" s="50"/>
      <c r="L1202" s="50"/>
      <c r="M1202" s="50"/>
      <c r="N1202" s="50"/>
      <c r="O1202" s="50"/>
      <c r="P1202" s="680"/>
      <c r="Q1202" s="79"/>
      <c r="R1202" s="79"/>
      <c r="S1202" s="79"/>
      <c r="T1202" s="79"/>
      <c r="U1202" s="79"/>
      <c r="V1202" s="79"/>
      <c r="W1202" s="61"/>
      <c r="X1202" s="61"/>
      <c r="Y1202" s="50"/>
      <c r="Z1202" s="699"/>
      <c r="AA1202" s="700"/>
      <c r="AB1202" s="701"/>
      <c r="AC1202" s="702"/>
      <c r="AD1202" s="702"/>
      <c r="AE1202" s="68"/>
      <c r="AF1202" s="68"/>
      <c r="AG1202" s="68"/>
      <c r="AH1202" s="51"/>
      <c r="AI1202" s="51"/>
      <c r="AJ1202" s="68"/>
      <c r="AK1202" s="68"/>
      <c r="AL1202" s="68"/>
      <c r="AM1202" s="68"/>
      <c r="AN1202" s="68"/>
      <c r="AO1202" s="68"/>
      <c r="AP1202" s="51"/>
      <c r="AQ1202" s="51"/>
      <c r="AR1202" s="68"/>
      <c r="AS1202" s="68"/>
      <c r="AT1202" s="68"/>
      <c r="AU1202" s="68"/>
      <c r="AV1202" s="68"/>
      <c r="AW1202" s="68"/>
      <c r="AX1202" s="51"/>
      <c r="AY1202" s="68">
        <f>AZ1197+BE1197</f>
        <v>10303819346</v>
      </c>
      <c r="AZ1202" s="68"/>
      <c r="BA1202" s="68"/>
      <c r="BB1202" s="68"/>
      <c r="BC1202" s="68"/>
      <c r="BD1202" s="68"/>
      <c r="BE1202" s="68"/>
      <c r="BF1202" s="51"/>
      <c r="BG1202" s="51"/>
      <c r="BH1202" s="68"/>
      <c r="BI1202" s="68"/>
      <c r="BJ1202" s="68"/>
      <c r="BK1202" s="68"/>
      <c r="BL1202" s="68"/>
      <c r="BM1202" s="68"/>
      <c r="BN1202" s="51"/>
      <c r="BO1202" s="51"/>
      <c r="BP1202" s="51"/>
      <c r="BQ1202" s="51"/>
      <c r="BR1202" s="51"/>
      <c r="BS1202" s="51"/>
      <c r="BT1202" s="51"/>
      <c r="BU1202" s="68"/>
      <c r="BV1202" s="68"/>
      <c r="BW1202" s="68"/>
      <c r="BX1202" s="68"/>
      <c r="BY1202" s="68"/>
      <c r="BZ1202" s="68"/>
      <c r="CA1202" s="68"/>
      <c r="CB1202" s="68"/>
      <c r="CC1202" s="68"/>
      <c r="CD1202" s="68"/>
      <c r="CE1202" s="68"/>
      <c r="CF1202" s="68"/>
      <c r="CG1202" s="68"/>
      <c r="CH1202" s="68"/>
      <c r="CI1202" s="695"/>
      <c r="CJ1202" s="703"/>
      <c r="CK1202" s="695"/>
      <c r="CL1202" s="68"/>
      <c r="CM1202" s="695"/>
      <c r="CN1202" s="68"/>
      <c r="CO1202" s="68"/>
      <c r="CP1202" s="68"/>
      <c r="CQ1202" s="68"/>
      <c r="CR1202" s="68"/>
      <c r="CS1202" s="68"/>
      <c r="CT1202" s="68"/>
      <c r="CU1202" s="68"/>
      <c r="CV1202" s="68"/>
      <c r="CW1202" s="68"/>
      <c r="CX1202" s="68"/>
      <c r="CY1202" s="68"/>
      <c r="CZ1202" s="68"/>
      <c r="DA1202" s="68"/>
      <c r="DB1202" s="68"/>
      <c r="DC1202" s="68"/>
      <c r="DD1202" s="68"/>
      <c r="DE1202" s="68"/>
      <c r="DF1202" s="51"/>
      <c r="DG1202" s="51"/>
      <c r="DH1202" s="51"/>
      <c r="DI1202" s="51"/>
      <c r="DJ1202" s="51"/>
      <c r="DK1202" s="51"/>
      <c r="DL1202" s="51"/>
      <c r="DM1202" s="51"/>
      <c r="DN1202" s="51"/>
      <c r="DO1202" s="51"/>
      <c r="DP1202" s="51"/>
      <c r="DQ1202" s="51"/>
      <c r="DR1202" s="51"/>
      <c r="DS1202" s="51"/>
      <c r="DT1202" s="51"/>
      <c r="DU1202" s="181"/>
    </row>
    <row r="1203" spans="1:125" ht="12.75" x14ac:dyDescent="0.2">
      <c r="A1203" s="51"/>
      <c r="B1203" s="696"/>
      <c r="C1203" s="50"/>
      <c r="D1203" s="704"/>
      <c r="E1203" s="698"/>
      <c r="F1203" s="54"/>
      <c r="G1203" s="54"/>
      <c r="H1203" s="54"/>
      <c r="I1203" s="55"/>
      <c r="J1203" s="50"/>
      <c r="K1203" s="50"/>
      <c r="L1203" s="50"/>
      <c r="M1203" s="50"/>
      <c r="N1203" s="50"/>
      <c r="O1203" s="50"/>
      <c r="P1203" s="680"/>
      <c r="Q1203" s="79"/>
      <c r="R1203" s="79"/>
      <c r="S1203" s="79"/>
      <c r="T1203" s="79"/>
      <c r="U1203" s="79"/>
      <c r="V1203" s="79"/>
      <c r="W1203" s="61"/>
      <c r="X1203" s="61"/>
      <c r="Y1203" s="50"/>
      <c r="Z1203" s="705"/>
      <c r="AA1203" s="102"/>
      <c r="AB1203" s="64"/>
      <c r="AC1203" s="64"/>
      <c r="AD1203" s="64"/>
      <c r="AE1203" s="68"/>
      <c r="AF1203" s="68"/>
      <c r="AG1203" s="68"/>
      <c r="AH1203" s="51"/>
      <c r="AI1203" s="51"/>
      <c r="AJ1203" s="68"/>
      <c r="AK1203" s="68"/>
      <c r="AL1203" s="68"/>
      <c r="AM1203" s="68"/>
      <c r="AN1203" s="68"/>
      <c r="AO1203" s="68"/>
      <c r="AP1203" s="51"/>
      <c r="AQ1203" s="51"/>
      <c r="AR1203" s="68"/>
      <c r="AS1203" s="68"/>
      <c r="AT1203" s="68"/>
      <c r="AU1203" s="68"/>
      <c r="AV1203" s="68"/>
      <c r="AW1203" s="68"/>
      <c r="AX1203" s="51"/>
      <c r="AY1203" s="51"/>
      <c r="AZ1203" s="68"/>
      <c r="BA1203" s="68"/>
      <c r="BB1203" s="68"/>
      <c r="BC1203" s="68"/>
      <c r="BD1203" s="68"/>
      <c r="BE1203" s="68"/>
      <c r="BF1203" s="51"/>
      <c r="BG1203" s="51"/>
      <c r="BH1203" s="68"/>
      <c r="BI1203" s="68"/>
      <c r="BJ1203" s="68"/>
      <c r="BK1203" s="68"/>
      <c r="BL1203" s="68"/>
      <c r="BM1203" s="68"/>
      <c r="BN1203" s="51"/>
      <c r="BO1203" s="51"/>
      <c r="BP1203" s="51"/>
      <c r="BQ1203" s="51"/>
      <c r="BR1203" s="51"/>
      <c r="BS1203" s="51"/>
      <c r="BT1203" s="51"/>
      <c r="BU1203" s="68"/>
      <c r="BV1203" s="68"/>
      <c r="BW1203" s="68"/>
      <c r="BX1203" s="68"/>
      <c r="BY1203" s="68"/>
      <c r="BZ1203" s="68"/>
      <c r="CA1203" s="68"/>
      <c r="CB1203" s="68"/>
      <c r="CC1203" s="68"/>
      <c r="CD1203" s="68"/>
      <c r="CE1203" s="68"/>
      <c r="CF1203" s="68"/>
      <c r="CG1203" s="68"/>
      <c r="CH1203" s="68"/>
      <c r="CI1203" s="68"/>
      <c r="CJ1203" s="68"/>
      <c r="CK1203" s="68"/>
      <c r="CL1203" s="68"/>
      <c r="CM1203" s="68"/>
      <c r="CN1203" s="68"/>
      <c r="CO1203" s="68"/>
      <c r="CP1203" s="68"/>
      <c r="CQ1203" s="68"/>
      <c r="CR1203" s="68"/>
      <c r="CS1203" s="68"/>
      <c r="CT1203" s="68"/>
      <c r="CU1203" s="68"/>
      <c r="CV1203" s="68"/>
      <c r="CW1203" s="68"/>
      <c r="CX1203" s="68"/>
      <c r="CY1203" s="68"/>
      <c r="CZ1203" s="68"/>
      <c r="DA1203" s="68"/>
      <c r="DB1203" s="68"/>
      <c r="DC1203" s="68"/>
      <c r="DD1203" s="68"/>
      <c r="DE1203" s="68"/>
      <c r="DF1203" s="51"/>
      <c r="DG1203" s="51"/>
      <c r="DH1203" s="51"/>
      <c r="DI1203" s="51"/>
      <c r="DJ1203" s="51"/>
      <c r="DK1203" s="51"/>
      <c r="DL1203" s="51"/>
      <c r="DM1203" s="51"/>
      <c r="DN1203" s="51"/>
      <c r="DO1203" s="51"/>
      <c r="DP1203" s="51"/>
      <c r="DQ1203" s="51"/>
      <c r="DR1203" s="51"/>
      <c r="DS1203" s="51"/>
      <c r="DT1203" s="51"/>
      <c r="DU1203" s="181"/>
    </row>
    <row r="1204" spans="1:125" ht="12.75" x14ac:dyDescent="0.2">
      <c r="A1204" s="51"/>
      <c r="B1204" s="152"/>
      <c r="C1204" s="147"/>
      <c r="D1204" s="704"/>
      <c r="E1204" s="698"/>
      <c r="F1204" s="54"/>
      <c r="G1204" s="54"/>
      <c r="H1204" s="54"/>
      <c r="I1204" s="55"/>
      <c r="J1204" s="50"/>
      <c r="K1204" s="50"/>
      <c r="L1204" s="50"/>
      <c r="M1204" s="50"/>
      <c r="N1204" s="50"/>
      <c r="O1204" s="50"/>
      <c r="P1204" s="680"/>
      <c r="Q1204" s="79"/>
      <c r="R1204" s="79"/>
      <c r="S1204" s="79"/>
      <c r="T1204" s="79"/>
      <c r="U1204" s="79"/>
      <c r="V1204" s="79"/>
      <c r="W1204" s="61"/>
      <c r="X1204" s="61"/>
      <c r="Y1204" s="50"/>
      <c r="Z1204" s="705"/>
      <c r="AA1204" s="102"/>
      <c r="AB1204" s="703"/>
      <c r="AC1204" s="64"/>
      <c r="AD1204" s="64"/>
      <c r="AE1204" s="68"/>
      <c r="AF1204" s="68"/>
      <c r="AG1204" s="68"/>
      <c r="AH1204" s="51"/>
      <c r="AI1204" s="51"/>
      <c r="AJ1204" s="68"/>
      <c r="AK1204" s="68"/>
      <c r="AL1204" s="68"/>
      <c r="AM1204" s="68"/>
      <c r="AN1204" s="68"/>
      <c r="AO1204" s="68"/>
      <c r="AP1204" s="51"/>
      <c r="AQ1204" s="51"/>
      <c r="AR1204" s="68"/>
      <c r="AS1204" s="68"/>
      <c r="AT1204" s="68"/>
      <c r="AU1204" s="68"/>
      <c r="AV1204" s="68"/>
      <c r="AW1204" s="68"/>
      <c r="AX1204" s="51"/>
      <c r="AY1204" s="51"/>
      <c r="AZ1204" s="68"/>
      <c r="BA1204" s="68"/>
      <c r="BB1204" s="68"/>
      <c r="BC1204" s="68"/>
      <c r="BD1204" s="68"/>
      <c r="BE1204" s="68"/>
      <c r="BF1204" s="51"/>
      <c r="BG1204" s="51"/>
      <c r="BH1204" s="68"/>
      <c r="BI1204" s="68"/>
      <c r="BJ1204" s="68"/>
      <c r="BK1204" s="68"/>
      <c r="BL1204" s="68"/>
      <c r="BM1204" s="68"/>
      <c r="BN1204" s="51"/>
      <c r="BO1204" s="51"/>
      <c r="BP1204" s="51"/>
      <c r="BQ1204" s="51"/>
      <c r="BR1204" s="51"/>
      <c r="BS1204" s="51"/>
      <c r="BT1204" s="51"/>
      <c r="BU1204" s="68"/>
      <c r="BV1204" s="68"/>
      <c r="BW1204" s="68"/>
      <c r="BX1204" s="68"/>
      <c r="BY1204" s="68"/>
      <c r="BZ1204" s="68"/>
      <c r="CA1204" s="68"/>
      <c r="CB1204" s="68"/>
      <c r="CC1204" s="68"/>
      <c r="CD1204" s="68"/>
      <c r="CE1204" s="68"/>
      <c r="CF1204" s="68"/>
      <c r="CG1204" s="68"/>
      <c r="CH1204" s="68"/>
      <c r="CI1204" s="68"/>
      <c r="CJ1204" s="68"/>
      <c r="CK1204" s="68"/>
      <c r="CL1204" s="68"/>
      <c r="CM1204" s="694"/>
      <c r="CN1204" s="694"/>
      <c r="CO1204" s="68"/>
      <c r="CP1204" s="68"/>
      <c r="CQ1204" s="68"/>
      <c r="CR1204" s="68"/>
      <c r="CS1204" s="68"/>
      <c r="CT1204" s="68"/>
      <c r="CU1204" s="68"/>
      <c r="CV1204" s="68"/>
      <c r="CW1204" s="68"/>
      <c r="CX1204" s="68"/>
      <c r="CY1204" s="68"/>
      <c r="CZ1204" s="68"/>
      <c r="DA1204" s="68"/>
      <c r="DB1204" s="68"/>
      <c r="DC1204" s="68"/>
      <c r="DD1204" s="68"/>
      <c r="DE1204" s="68"/>
      <c r="DF1204" s="51"/>
      <c r="DG1204" s="51"/>
      <c r="DH1204" s="51"/>
      <c r="DI1204" s="51"/>
      <c r="DJ1204" s="51"/>
      <c r="DK1204" s="68">
        <f t="shared" ref="DK1204:DO1204" si="8455">DK1197+CY1197</f>
        <v>2501276889</v>
      </c>
      <c r="DL1204" s="706">
        <f t="shared" si="8455"/>
        <v>2127055741</v>
      </c>
      <c r="DM1204" s="706">
        <f t="shared" si="8455"/>
        <v>2181379777</v>
      </c>
      <c r="DN1204" s="706">
        <f t="shared" si="8455"/>
        <v>2120887329</v>
      </c>
      <c r="DO1204" s="706">
        <f t="shared" si="8455"/>
        <v>5151653295</v>
      </c>
      <c r="DP1204" s="51"/>
      <c r="DQ1204" s="51"/>
      <c r="DR1204" s="51"/>
      <c r="DS1204" s="51"/>
      <c r="DT1204" s="51"/>
      <c r="DU1204" s="181"/>
    </row>
    <row r="1205" spans="1:125" ht="12.75" x14ac:dyDescent="0.2">
      <c r="A1205" s="51"/>
      <c r="B1205" s="152"/>
      <c r="C1205" s="147"/>
      <c r="D1205" s="53"/>
      <c r="E1205" s="698"/>
      <c r="F1205" s="54"/>
      <c r="G1205" s="54"/>
      <c r="H1205" s="54"/>
      <c r="I1205" s="55"/>
      <c r="J1205" s="50"/>
      <c r="K1205" s="50"/>
      <c r="L1205" s="50"/>
      <c r="M1205" s="50"/>
      <c r="N1205" s="50"/>
      <c r="O1205" s="50"/>
      <c r="P1205" s="680"/>
      <c r="Q1205" s="79"/>
      <c r="R1205" s="79"/>
      <c r="S1205" s="79"/>
      <c r="T1205" s="79"/>
      <c r="U1205" s="79"/>
      <c r="V1205" s="79"/>
      <c r="W1205" s="61"/>
      <c r="X1205" s="61"/>
      <c r="Y1205" s="50"/>
      <c r="Z1205" s="50"/>
      <c r="AA1205" s="51"/>
      <c r="AB1205" s="695"/>
      <c r="AC1205" s="68"/>
      <c r="AD1205" s="68"/>
      <c r="AE1205" s="68"/>
      <c r="AF1205" s="68"/>
      <c r="AG1205" s="68"/>
      <c r="AH1205" s="51"/>
      <c r="AI1205" s="51"/>
      <c r="AJ1205" s="68"/>
      <c r="AK1205" s="68"/>
      <c r="AL1205" s="68"/>
      <c r="AM1205" s="68"/>
      <c r="AN1205" s="68"/>
      <c r="AO1205" s="68"/>
      <c r="AP1205" s="51"/>
      <c r="AQ1205" s="51"/>
      <c r="AR1205" s="68"/>
      <c r="AS1205" s="68"/>
      <c r="AT1205" s="68"/>
      <c r="AU1205" s="68"/>
      <c r="AV1205" s="68"/>
      <c r="AW1205" s="68"/>
      <c r="AX1205" s="51"/>
      <c r="AY1205" s="51"/>
      <c r="AZ1205" s="68"/>
      <c r="BA1205" s="68"/>
      <c r="BB1205" s="68"/>
      <c r="BC1205" s="68"/>
      <c r="BD1205" s="68"/>
      <c r="BE1205" s="68"/>
      <c r="BF1205" s="51"/>
      <c r="BG1205" s="51"/>
      <c r="BH1205" s="68"/>
      <c r="BI1205" s="68"/>
      <c r="BJ1205" s="68"/>
      <c r="BK1205" s="68"/>
      <c r="BL1205" s="68"/>
      <c r="BM1205" s="68"/>
      <c r="BN1205" s="51"/>
      <c r="BO1205" s="51"/>
      <c r="BP1205" s="51"/>
      <c r="BQ1205" s="51"/>
      <c r="BR1205" s="51"/>
      <c r="BS1205" s="51"/>
      <c r="BT1205" s="51"/>
      <c r="BU1205" s="68"/>
      <c r="BV1205" s="68"/>
      <c r="BW1205" s="68"/>
      <c r="BX1205" s="68"/>
      <c r="BY1205" s="68"/>
      <c r="BZ1205" s="68"/>
      <c r="CA1205" s="68"/>
      <c r="CB1205" s="68"/>
      <c r="CC1205" s="68"/>
      <c r="CD1205" s="68"/>
      <c r="CE1205" s="68"/>
      <c r="CF1205" s="68"/>
      <c r="CG1205" s="68"/>
      <c r="CH1205" s="68"/>
      <c r="CI1205" s="68"/>
      <c r="CJ1205" s="68"/>
      <c r="CK1205" s="68"/>
      <c r="CL1205" s="68"/>
      <c r="CM1205" s="68"/>
      <c r="CN1205" s="695"/>
      <c r="CO1205" s="68"/>
      <c r="CP1205" s="68"/>
      <c r="CQ1205" s="68"/>
      <c r="CR1205" s="68"/>
      <c r="CS1205" s="68"/>
      <c r="CT1205" s="68"/>
      <c r="CU1205" s="68"/>
      <c r="CV1205" s="68"/>
      <c r="CW1205" s="68"/>
      <c r="CX1205" s="68"/>
      <c r="CY1205" s="68"/>
      <c r="CZ1205" s="68"/>
      <c r="DA1205" s="68"/>
      <c r="DB1205" s="68"/>
      <c r="DC1205" s="68"/>
      <c r="DD1205" s="68"/>
      <c r="DE1205" s="68"/>
      <c r="DF1205" s="51"/>
      <c r="DG1205" s="51"/>
      <c r="DH1205" s="51"/>
      <c r="DI1205" s="51"/>
      <c r="DJ1205" s="51"/>
      <c r="DK1205" s="51"/>
      <c r="DL1205" s="51"/>
      <c r="DM1205" s="51"/>
      <c r="DN1205" s="51"/>
      <c r="DO1205" s="51"/>
      <c r="DP1205" s="51"/>
      <c r="DQ1205" s="51"/>
      <c r="DR1205" s="51"/>
      <c r="DS1205" s="51"/>
      <c r="DT1205" s="51"/>
      <c r="DU1205" s="181"/>
    </row>
    <row r="1206" spans="1:125" ht="12.75" x14ac:dyDescent="0.2">
      <c r="A1206" s="51"/>
      <c r="B1206" s="696"/>
      <c r="C1206" s="707"/>
      <c r="D1206" s="708"/>
      <c r="E1206" s="698"/>
      <c r="F1206" s="54"/>
      <c r="G1206" s="54"/>
      <c r="H1206" s="54"/>
      <c r="I1206" s="55"/>
      <c r="J1206" s="50"/>
      <c r="K1206" s="50"/>
      <c r="L1206" s="50"/>
      <c r="M1206" s="50"/>
      <c r="N1206" s="50"/>
      <c r="O1206" s="50"/>
      <c r="P1206" s="680"/>
      <c r="Q1206" s="79"/>
      <c r="R1206" s="79"/>
      <c r="S1206" s="79"/>
      <c r="T1206" s="79"/>
      <c r="U1206" s="79"/>
      <c r="V1206" s="79"/>
      <c r="W1206" s="61"/>
      <c r="X1206" s="61"/>
      <c r="Y1206" s="50"/>
      <c r="Z1206" s="705"/>
      <c r="AA1206" s="102"/>
      <c r="AB1206" s="68"/>
      <c r="AC1206" s="68"/>
      <c r="AD1206" s="68"/>
      <c r="AE1206" s="68"/>
      <c r="AF1206" s="68"/>
      <c r="AG1206" s="68"/>
      <c r="AH1206" s="51"/>
      <c r="AI1206" s="51"/>
      <c r="AJ1206" s="68"/>
      <c r="AK1206" s="68"/>
      <c r="AL1206" s="68"/>
      <c r="AM1206" s="68"/>
      <c r="AN1206" s="68"/>
      <c r="AO1206" s="68"/>
      <c r="AP1206" s="51"/>
      <c r="AQ1206" s="51"/>
      <c r="AR1206" s="68"/>
      <c r="AS1206" s="68"/>
      <c r="AT1206" s="68"/>
      <c r="AU1206" s="68"/>
      <c r="AV1206" s="68"/>
      <c r="AW1206" s="68"/>
      <c r="AX1206" s="51"/>
      <c r="AY1206" s="51"/>
      <c r="AZ1206" s="68"/>
      <c r="BA1206" s="68"/>
      <c r="BB1206" s="68"/>
      <c r="BC1206" s="68"/>
      <c r="BD1206" s="68"/>
      <c r="BE1206" s="68"/>
      <c r="BF1206" s="51"/>
      <c r="BG1206" s="51"/>
      <c r="BH1206" s="68"/>
      <c r="BI1206" s="68"/>
      <c r="BJ1206" s="68"/>
      <c r="BK1206" s="68"/>
      <c r="BL1206" s="68"/>
      <c r="BM1206" s="68"/>
      <c r="BN1206" s="51"/>
      <c r="BO1206" s="51"/>
      <c r="BP1206" s="51"/>
      <c r="BQ1206" s="51"/>
      <c r="BR1206" s="51"/>
      <c r="BS1206" s="51"/>
      <c r="BT1206" s="51"/>
      <c r="BU1206" s="68"/>
      <c r="BV1206" s="68"/>
      <c r="BW1206" s="68"/>
      <c r="BX1206" s="68"/>
      <c r="BY1206" s="68"/>
      <c r="BZ1206" s="68"/>
      <c r="CA1206" s="68"/>
      <c r="CB1206" s="68"/>
      <c r="CC1206" s="68"/>
      <c r="CD1206" s="68"/>
      <c r="CE1206" s="68"/>
      <c r="CF1206" s="68"/>
      <c r="CG1206" s="68"/>
      <c r="CH1206" s="68"/>
      <c r="CI1206" s="68"/>
      <c r="CJ1206" s="68"/>
      <c r="CK1206" s="68"/>
      <c r="CL1206" s="68"/>
      <c r="CM1206" s="68"/>
      <c r="CN1206" s="68"/>
      <c r="CO1206" s="68"/>
      <c r="CP1206" s="68"/>
      <c r="CQ1206" s="68"/>
      <c r="CR1206" s="68"/>
      <c r="CS1206" s="68"/>
      <c r="CT1206" s="68"/>
      <c r="CU1206" s="68"/>
      <c r="CV1206" s="68"/>
      <c r="CW1206" s="68"/>
      <c r="CX1206" s="68"/>
      <c r="CY1206" s="68"/>
      <c r="CZ1206" s="68"/>
      <c r="DA1206" s="68"/>
      <c r="DB1206" s="68"/>
      <c r="DC1206" s="68"/>
      <c r="DD1206" s="68"/>
      <c r="DE1206" s="68"/>
      <c r="DF1206" s="51"/>
      <c r="DG1206" s="51"/>
      <c r="DH1206" s="51"/>
      <c r="DI1206" s="51"/>
      <c r="DJ1206" s="51"/>
      <c r="DK1206" s="51"/>
      <c r="DL1206" s="51"/>
      <c r="DM1206" s="51"/>
      <c r="DN1206" s="51"/>
      <c r="DO1206" s="51"/>
      <c r="DP1206" s="51"/>
      <c r="DQ1206" s="51"/>
      <c r="DR1206" s="51"/>
      <c r="DS1206" s="51"/>
      <c r="DT1206" s="51"/>
      <c r="DU1206" s="181"/>
    </row>
    <row r="1207" spans="1:125" ht="12.75" x14ac:dyDescent="0.2">
      <c r="A1207" s="51"/>
      <c r="B1207" s="51"/>
      <c r="C1207" s="50"/>
      <c r="D1207" s="709"/>
      <c r="E1207" s="50"/>
      <c r="F1207" s="54"/>
      <c r="G1207" s="54"/>
      <c r="H1207" s="54"/>
      <c r="I1207" s="55"/>
      <c r="J1207" s="50"/>
      <c r="K1207" s="50"/>
      <c r="L1207" s="50"/>
      <c r="M1207" s="50"/>
      <c r="N1207" s="50"/>
      <c r="O1207" s="50"/>
      <c r="P1207" s="680"/>
      <c r="Q1207" s="79"/>
      <c r="R1207" s="79"/>
      <c r="S1207" s="79"/>
      <c r="T1207" s="79"/>
      <c r="U1207" s="79"/>
      <c r="V1207" s="79"/>
      <c r="W1207" s="61"/>
      <c r="X1207" s="61"/>
      <c r="Y1207" s="50"/>
      <c r="Z1207" s="689"/>
      <c r="AA1207" s="102"/>
      <c r="AB1207" s="68"/>
      <c r="AC1207" s="68"/>
      <c r="AD1207" s="68"/>
      <c r="AE1207" s="68"/>
      <c r="AF1207" s="68"/>
      <c r="AG1207" s="68"/>
      <c r="AH1207" s="51"/>
      <c r="AI1207" s="51"/>
      <c r="AJ1207" s="68"/>
      <c r="AK1207" s="68"/>
      <c r="AL1207" s="68"/>
      <c r="AM1207" s="68"/>
      <c r="AN1207" s="68"/>
      <c r="AO1207" s="68"/>
      <c r="AP1207" s="51"/>
      <c r="AQ1207" s="51"/>
      <c r="AR1207" s="68"/>
      <c r="AS1207" s="68"/>
      <c r="AT1207" s="68"/>
      <c r="AU1207" s="68"/>
      <c r="AV1207" s="68"/>
      <c r="AW1207" s="68"/>
      <c r="AX1207" s="51"/>
      <c r="AY1207" s="51"/>
      <c r="AZ1207" s="68"/>
      <c r="BA1207" s="68"/>
      <c r="BB1207" s="68"/>
      <c r="BC1207" s="68"/>
      <c r="BD1207" s="68"/>
      <c r="BE1207" s="68"/>
      <c r="BF1207" s="51"/>
      <c r="BG1207" s="51"/>
      <c r="BH1207" s="68"/>
      <c r="BI1207" s="68"/>
      <c r="BJ1207" s="68"/>
      <c r="BK1207" s="68"/>
      <c r="BL1207" s="68"/>
      <c r="BM1207" s="68"/>
      <c r="BN1207" s="51"/>
      <c r="BO1207" s="51"/>
      <c r="BP1207" s="51"/>
      <c r="BQ1207" s="51"/>
      <c r="BR1207" s="51"/>
      <c r="BS1207" s="51"/>
      <c r="BT1207" s="51"/>
      <c r="BU1207" s="68"/>
      <c r="BV1207" s="68"/>
      <c r="BW1207" s="68"/>
      <c r="BX1207" s="64"/>
      <c r="BY1207" s="68"/>
      <c r="BZ1207" s="68"/>
      <c r="CA1207" s="68"/>
      <c r="CB1207" s="68"/>
      <c r="CC1207" s="68"/>
      <c r="CD1207" s="68"/>
      <c r="CE1207" s="68"/>
      <c r="CF1207" s="68"/>
      <c r="CG1207" s="68"/>
      <c r="CH1207" s="68"/>
      <c r="CI1207" s="68"/>
      <c r="CJ1207" s="68"/>
      <c r="CK1207" s="68"/>
      <c r="CL1207" s="68"/>
      <c r="CM1207" s="68"/>
      <c r="CN1207" s="68"/>
      <c r="CO1207" s="68"/>
      <c r="CP1207" s="68"/>
      <c r="CQ1207" s="68"/>
      <c r="CR1207" s="68"/>
      <c r="CS1207" s="68"/>
      <c r="CT1207" s="68"/>
      <c r="CU1207" s="68"/>
      <c r="CV1207" s="68"/>
      <c r="CW1207" s="68"/>
      <c r="CX1207" s="68"/>
      <c r="CY1207" s="68"/>
      <c r="CZ1207" s="68"/>
      <c r="DA1207" s="68"/>
      <c r="DB1207" s="68"/>
      <c r="DC1207" s="68"/>
      <c r="DD1207" s="68"/>
      <c r="DE1207" s="68"/>
      <c r="DF1207" s="51"/>
      <c r="DG1207" s="51"/>
      <c r="DH1207" s="51"/>
      <c r="DI1207" s="51"/>
      <c r="DJ1207" s="51"/>
      <c r="DK1207" s="51"/>
      <c r="DL1207" s="51"/>
      <c r="DM1207" s="51"/>
      <c r="DN1207" s="51"/>
      <c r="DO1207" s="51"/>
      <c r="DP1207" s="51"/>
      <c r="DQ1207" s="51"/>
      <c r="DR1207" s="51"/>
      <c r="DS1207" s="51"/>
      <c r="DT1207" s="51"/>
      <c r="DU1207" s="181"/>
    </row>
    <row r="1208" spans="1:125" ht="12.75" x14ac:dyDescent="0.2">
      <c r="A1208" s="51"/>
      <c r="B1208" s="696"/>
      <c r="C1208" s="50"/>
      <c r="D1208" s="53"/>
      <c r="E1208" s="698"/>
      <c r="F1208" s="54"/>
      <c r="G1208" s="54"/>
      <c r="H1208" s="54"/>
      <c r="I1208" s="55"/>
      <c r="J1208" s="50"/>
      <c r="K1208" s="50"/>
      <c r="L1208" s="50"/>
      <c r="M1208" s="50"/>
      <c r="N1208" s="50"/>
      <c r="O1208" s="50"/>
      <c r="P1208" s="680"/>
      <c r="Q1208" s="79"/>
      <c r="R1208" s="79"/>
      <c r="S1208" s="79"/>
      <c r="T1208" s="79"/>
      <c r="U1208" s="79"/>
      <c r="V1208" s="79"/>
      <c r="W1208" s="61"/>
      <c r="X1208" s="61"/>
      <c r="Y1208" s="50"/>
      <c r="Z1208" s="50"/>
      <c r="AA1208" s="102"/>
      <c r="AB1208" s="68"/>
      <c r="AC1208" s="68"/>
      <c r="AD1208" s="68"/>
      <c r="AE1208" s="68"/>
      <c r="AF1208" s="68"/>
      <c r="AG1208" s="68"/>
      <c r="AH1208" s="51"/>
      <c r="AI1208" s="51"/>
      <c r="AJ1208" s="68"/>
      <c r="AK1208" s="68"/>
      <c r="AL1208" s="68"/>
      <c r="AM1208" s="68"/>
      <c r="AN1208" s="68"/>
      <c r="AO1208" s="68"/>
      <c r="AP1208" s="51"/>
      <c r="AQ1208" s="51"/>
      <c r="AR1208" s="68"/>
      <c r="AS1208" s="68"/>
      <c r="AT1208" s="68"/>
      <c r="AU1208" s="68"/>
      <c r="AV1208" s="68"/>
      <c r="AW1208" s="68"/>
      <c r="AX1208" s="51"/>
      <c r="AY1208" s="51"/>
      <c r="AZ1208" s="68"/>
      <c r="BA1208" s="68"/>
      <c r="BB1208" s="68"/>
      <c r="BC1208" s="68"/>
      <c r="BD1208" s="68"/>
      <c r="BE1208" s="68"/>
      <c r="BF1208" s="51"/>
      <c r="BG1208" s="51"/>
      <c r="BH1208" s="68"/>
      <c r="BI1208" s="68"/>
      <c r="BJ1208" s="68"/>
      <c r="BK1208" s="68"/>
      <c r="BL1208" s="68"/>
      <c r="BM1208" s="68"/>
      <c r="BN1208" s="51"/>
      <c r="BO1208" s="51"/>
      <c r="BP1208" s="51"/>
      <c r="BQ1208" s="51"/>
      <c r="BR1208" s="51"/>
      <c r="BS1208" s="51"/>
      <c r="BT1208" s="51"/>
      <c r="BU1208" s="68"/>
      <c r="BV1208" s="68"/>
      <c r="BW1208" s="68"/>
      <c r="BX1208" s="68"/>
      <c r="BY1208" s="68"/>
      <c r="BZ1208" s="68"/>
      <c r="CA1208" s="68"/>
      <c r="CB1208" s="68"/>
      <c r="CC1208" s="68"/>
      <c r="CD1208" s="68"/>
      <c r="CE1208" s="68"/>
      <c r="CF1208" s="68"/>
      <c r="CG1208" s="68"/>
      <c r="CH1208" s="68"/>
      <c r="CI1208" s="68"/>
      <c r="CJ1208" s="68"/>
      <c r="CK1208" s="68"/>
      <c r="CL1208" s="68"/>
      <c r="CM1208" s="68"/>
      <c r="CN1208" s="68"/>
      <c r="CO1208" s="68"/>
      <c r="CP1208" s="68"/>
      <c r="CQ1208" s="68"/>
      <c r="CR1208" s="68"/>
      <c r="CS1208" s="68"/>
      <c r="CT1208" s="68"/>
      <c r="CU1208" s="68"/>
      <c r="CV1208" s="68"/>
      <c r="CW1208" s="68"/>
      <c r="CX1208" s="68"/>
      <c r="CY1208" s="68"/>
      <c r="CZ1208" s="68"/>
      <c r="DA1208" s="68"/>
      <c r="DB1208" s="68"/>
      <c r="DC1208" s="68"/>
      <c r="DD1208" s="68"/>
      <c r="DE1208" s="68"/>
      <c r="DF1208" s="51"/>
      <c r="DG1208" s="51"/>
      <c r="DH1208" s="51"/>
      <c r="DI1208" s="51"/>
      <c r="DJ1208" s="51"/>
      <c r="DK1208" s="51"/>
      <c r="DL1208" s="51"/>
      <c r="DM1208" s="51"/>
      <c r="DN1208" s="51"/>
      <c r="DO1208" s="51"/>
      <c r="DP1208" s="51"/>
      <c r="DQ1208" s="51"/>
      <c r="DR1208" s="51"/>
      <c r="DS1208" s="51"/>
      <c r="DT1208" s="51"/>
      <c r="DU1208" s="181"/>
    </row>
    <row r="1209" spans="1:125" ht="12.75" x14ac:dyDescent="0.2">
      <c r="A1209" s="51"/>
      <c r="B1209" s="51"/>
      <c r="C1209" s="50"/>
      <c r="D1209" s="500"/>
      <c r="E1209" s="698"/>
      <c r="F1209" s="54"/>
      <c r="G1209" s="54"/>
      <c r="H1209" s="54"/>
      <c r="I1209" s="55"/>
      <c r="J1209" s="50"/>
      <c r="K1209" s="50"/>
      <c r="L1209" s="50"/>
      <c r="M1209" s="50"/>
      <c r="N1209" s="50"/>
      <c r="O1209" s="50"/>
      <c r="P1209" s="680"/>
      <c r="Q1209" s="79"/>
      <c r="R1209" s="79"/>
      <c r="S1209" s="79"/>
      <c r="T1209" s="79"/>
      <c r="U1209" s="79"/>
      <c r="V1209" s="79"/>
      <c r="W1209" s="61"/>
      <c r="X1209" s="61"/>
      <c r="Y1209" s="50"/>
      <c r="Z1209" s="50"/>
      <c r="AA1209" s="51"/>
      <c r="AB1209" s="68"/>
      <c r="AC1209" s="68"/>
      <c r="AD1209" s="68"/>
      <c r="AE1209" s="68"/>
      <c r="AF1209" s="68"/>
      <c r="AG1209" s="68"/>
      <c r="AH1209" s="51"/>
      <c r="AI1209" s="51"/>
      <c r="AJ1209" s="68"/>
      <c r="AK1209" s="68"/>
      <c r="AL1209" s="68"/>
      <c r="AM1209" s="68"/>
      <c r="AN1209" s="68"/>
      <c r="AO1209" s="68"/>
      <c r="AP1209" s="51"/>
      <c r="AQ1209" s="51"/>
      <c r="AR1209" s="68"/>
      <c r="AS1209" s="68"/>
      <c r="AT1209" s="68"/>
      <c r="AU1209" s="68"/>
      <c r="AV1209" s="68"/>
      <c r="AW1209" s="68"/>
      <c r="AX1209" s="51"/>
      <c r="AY1209" s="51"/>
      <c r="AZ1209" s="68"/>
      <c r="BA1209" s="68"/>
      <c r="BB1209" s="68"/>
      <c r="BC1209" s="68"/>
      <c r="BD1209" s="68"/>
      <c r="BE1209" s="68"/>
      <c r="BF1209" s="51"/>
      <c r="BG1209" s="51"/>
      <c r="BH1209" s="68"/>
      <c r="BI1209" s="68"/>
      <c r="BJ1209" s="68"/>
      <c r="BK1209" s="68"/>
      <c r="BL1209" s="68"/>
      <c r="BM1209" s="68"/>
      <c r="BN1209" s="51"/>
      <c r="BO1209" s="51"/>
      <c r="BP1209" s="51"/>
      <c r="BQ1209" s="51"/>
      <c r="BR1209" s="51"/>
      <c r="BS1209" s="51"/>
      <c r="BT1209" s="51"/>
      <c r="BU1209" s="68"/>
      <c r="BV1209" s="68"/>
      <c r="BW1209" s="68"/>
      <c r="BX1209" s="68"/>
      <c r="BY1209" s="68"/>
      <c r="BZ1209" s="68"/>
      <c r="CA1209" s="68"/>
      <c r="CB1209" s="68"/>
      <c r="CC1209" s="68"/>
      <c r="CD1209" s="68"/>
      <c r="CE1209" s="68"/>
      <c r="CF1209" s="68"/>
      <c r="CG1209" s="68"/>
      <c r="CH1209" s="68"/>
      <c r="CI1209" s="68"/>
      <c r="CJ1209" s="68"/>
      <c r="CK1209" s="68"/>
      <c r="CL1209" s="68"/>
      <c r="CM1209" s="68"/>
      <c r="CN1209" s="68"/>
      <c r="CO1209" s="68"/>
      <c r="CP1209" s="68"/>
      <c r="CQ1209" s="68"/>
      <c r="CR1209" s="68"/>
      <c r="CS1209" s="68"/>
      <c r="CT1209" s="68"/>
      <c r="CU1209" s="68"/>
      <c r="CV1209" s="68"/>
      <c r="CW1209" s="68"/>
      <c r="CX1209" s="68"/>
      <c r="CY1209" s="68"/>
      <c r="CZ1209" s="68"/>
      <c r="DA1209" s="68"/>
      <c r="DB1209" s="68"/>
      <c r="DC1209" s="68"/>
      <c r="DD1209" s="68"/>
      <c r="DE1209" s="68"/>
      <c r="DF1209" s="51"/>
      <c r="DG1209" s="51"/>
      <c r="DH1209" s="51"/>
      <c r="DI1209" s="51"/>
      <c r="DJ1209" s="51"/>
      <c r="DK1209" s="51"/>
      <c r="DL1209" s="51"/>
      <c r="DM1209" s="51"/>
      <c r="DN1209" s="51"/>
      <c r="DO1209" s="51"/>
      <c r="DP1209" s="51"/>
      <c r="DQ1209" s="51"/>
      <c r="DR1209" s="51"/>
      <c r="DS1209" s="51"/>
      <c r="DT1209" s="51"/>
      <c r="DU1209" s="181"/>
    </row>
    <row r="1210" spans="1:125" ht="12.75" x14ac:dyDescent="0.2">
      <c r="A1210" s="51"/>
      <c r="B1210" s="51"/>
      <c r="C1210" s="50"/>
      <c r="D1210" s="710"/>
      <c r="E1210" s="50"/>
      <c r="F1210" s="54"/>
      <c r="G1210" s="54"/>
      <c r="H1210" s="54"/>
      <c r="I1210" s="55"/>
      <c r="J1210" s="50"/>
      <c r="K1210" s="50"/>
      <c r="L1210" s="50"/>
      <c r="M1210" s="50"/>
      <c r="N1210" s="50"/>
      <c r="O1210" s="50"/>
      <c r="P1210" s="680"/>
      <c r="Q1210" s="79"/>
      <c r="R1210" s="79"/>
      <c r="S1210" s="79"/>
      <c r="T1210" s="79"/>
      <c r="U1210" s="79"/>
      <c r="V1210" s="79"/>
      <c r="W1210" s="61"/>
      <c r="X1210" s="61"/>
      <c r="Y1210" s="50"/>
      <c r="Z1210" s="711"/>
      <c r="AA1210" s="51"/>
      <c r="AB1210" s="64"/>
      <c r="AC1210" s="68"/>
      <c r="AD1210" s="68"/>
      <c r="AE1210" s="68"/>
      <c r="AF1210" s="68"/>
      <c r="AG1210" s="68"/>
      <c r="AH1210" s="51"/>
      <c r="AI1210" s="51"/>
      <c r="AJ1210" s="68"/>
      <c r="AK1210" s="68"/>
      <c r="AL1210" s="68"/>
      <c r="AM1210" s="68"/>
      <c r="AN1210" s="68"/>
      <c r="AO1210" s="68"/>
      <c r="AP1210" s="51"/>
      <c r="AQ1210" s="51"/>
      <c r="AR1210" s="68"/>
      <c r="AS1210" s="68"/>
      <c r="AT1210" s="68"/>
      <c r="AU1210" s="68"/>
      <c r="AV1210" s="68"/>
      <c r="AW1210" s="68"/>
      <c r="AX1210" s="51"/>
      <c r="AY1210" s="51"/>
      <c r="AZ1210" s="68"/>
      <c r="BA1210" s="68"/>
      <c r="BB1210" s="68"/>
      <c r="BC1210" s="68"/>
      <c r="BD1210" s="68"/>
      <c r="BE1210" s="68"/>
      <c r="BF1210" s="51"/>
      <c r="BG1210" s="51"/>
      <c r="BH1210" s="68"/>
      <c r="BI1210" s="68"/>
      <c r="BJ1210" s="68"/>
      <c r="BK1210" s="68"/>
      <c r="BL1210" s="68"/>
      <c r="BM1210" s="68"/>
      <c r="BN1210" s="51"/>
      <c r="BO1210" s="51"/>
      <c r="BP1210" s="51"/>
      <c r="BQ1210" s="51"/>
      <c r="BR1210" s="51"/>
      <c r="BS1210" s="51"/>
      <c r="BT1210" s="51"/>
      <c r="BU1210" s="68"/>
      <c r="BV1210" s="68"/>
      <c r="BW1210" s="68"/>
      <c r="BX1210" s="68"/>
      <c r="BY1210" s="68"/>
      <c r="BZ1210" s="68"/>
      <c r="CA1210" s="68"/>
      <c r="CB1210" s="68"/>
      <c r="CC1210" s="68"/>
      <c r="CD1210" s="68"/>
      <c r="CE1210" s="68"/>
      <c r="CF1210" s="68"/>
      <c r="CG1210" s="68"/>
      <c r="CH1210" s="68"/>
      <c r="CI1210" s="68"/>
      <c r="CJ1210" s="68"/>
      <c r="CK1210" s="68"/>
      <c r="CL1210" s="68"/>
      <c r="CM1210" s="68"/>
      <c r="CN1210" s="68"/>
      <c r="CO1210" s="68"/>
      <c r="CP1210" s="68"/>
      <c r="CQ1210" s="68"/>
      <c r="CR1210" s="68"/>
      <c r="CS1210" s="68"/>
      <c r="CT1210" s="68"/>
      <c r="CU1210" s="68"/>
      <c r="CV1210" s="68"/>
      <c r="CW1210" s="68"/>
      <c r="CX1210" s="68"/>
      <c r="CY1210" s="68"/>
      <c r="CZ1210" s="68"/>
      <c r="DA1210" s="68"/>
      <c r="DB1210" s="68"/>
      <c r="DC1210" s="68"/>
      <c r="DD1210" s="68"/>
      <c r="DE1210" s="68"/>
      <c r="DF1210" s="51"/>
      <c r="DG1210" s="51"/>
      <c r="DH1210" s="51"/>
      <c r="DI1210" s="51"/>
      <c r="DJ1210" s="51"/>
      <c r="DK1210" s="51"/>
      <c r="DL1210" s="51"/>
      <c r="DM1210" s="51"/>
      <c r="DN1210" s="51"/>
      <c r="DO1210" s="51"/>
      <c r="DP1210" s="51"/>
      <c r="DQ1210" s="51"/>
      <c r="DR1210" s="51"/>
      <c r="DS1210" s="51"/>
      <c r="DT1210" s="51"/>
      <c r="DU1210" s="181"/>
    </row>
    <row r="1211" spans="1:125" ht="12.75" x14ac:dyDescent="0.2">
      <c r="A1211" s="51"/>
      <c r="B1211" s="51"/>
      <c r="C1211" s="698"/>
      <c r="D1211" s="712"/>
      <c r="E1211" s="50"/>
      <c r="F1211" s="54"/>
      <c r="G1211" s="54"/>
      <c r="H1211" s="54"/>
      <c r="I1211" s="55"/>
      <c r="J1211" s="50"/>
      <c r="K1211" s="50"/>
      <c r="L1211" s="50"/>
      <c r="M1211" s="50"/>
      <c r="N1211" s="50"/>
      <c r="O1211" s="50"/>
      <c r="P1211" s="680"/>
      <c r="Q1211" s="79"/>
      <c r="R1211" s="79"/>
      <c r="S1211" s="79"/>
      <c r="T1211" s="79"/>
      <c r="U1211" s="79"/>
      <c r="V1211" s="79"/>
      <c r="W1211" s="61"/>
      <c r="X1211" s="61"/>
      <c r="Y1211" s="50"/>
      <c r="Z1211" s="711"/>
      <c r="AA1211" s="51"/>
      <c r="AB1211" s="68"/>
      <c r="AC1211" s="68"/>
      <c r="AD1211" s="68"/>
      <c r="AE1211" s="68"/>
      <c r="AF1211" s="68"/>
      <c r="AG1211" s="68"/>
      <c r="AH1211" s="51"/>
      <c r="AI1211" s="51"/>
      <c r="AJ1211" s="68"/>
      <c r="AK1211" s="68"/>
      <c r="AL1211" s="68"/>
      <c r="AM1211" s="68"/>
      <c r="AN1211" s="68"/>
      <c r="AO1211" s="68"/>
      <c r="AP1211" s="51"/>
      <c r="AQ1211" s="51"/>
      <c r="AR1211" s="68"/>
      <c r="AS1211" s="68"/>
      <c r="AT1211" s="68"/>
      <c r="AU1211" s="68"/>
      <c r="AV1211" s="68"/>
      <c r="AW1211" s="68"/>
      <c r="AX1211" s="51"/>
      <c r="AY1211" s="51"/>
      <c r="AZ1211" s="68"/>
      <c r="BA1211" s="68"/>
      <c r="BB1211" s="68"/>
      <c r="BC1211" s="68"/>
      <c r="BD1211" s="68"/>
      <c r="BE1211" s="68"/>
      <c r="BF1211" s="51"/>
      <c r="BG1211" s="51"/>
      <c r="BH1211" s="68"/>
      <c r="BI1211" s="68"/>
      <c r="BJ1211" s="68"/>
      <c r="BK1211" s="68"/>
      <c r="BL1211" s="68"/>
      <c r="BM1211" s="68"/>
      <c r="BN1211" s="51"/>
      <c r="BO1211" s="51"/>
      <c r="BP1211" s="51"/>
      <c r="BQ1211" s="51"/>
      <c r="BR1211" s="51"/>
      <c r="BS1211" s="51"/>
      <c r="BT1211" s="51"/>
      <c r="BU1211" s="68"/>
      <c r="BV1211" s="68"/>
      <c r="BW1211" s="68"/>
      <c r="BX1211" s="68"/>
      <c r="BY1211" s="68"/>
      <c r="BZ1211" s="68"/>
      <c r="CA1211" s="68"/>
      <c r="CB1211" s="68"/>
      <c r="CC1211" s="68"/>
      <c r="CD1211" s="68"/>
      <c r="CE1211" s="68"/>
      <c r="CF1211" s="68"/>
      <c r="CG1211" s="68"/>
      <c r="CH1211" s="68"/>
      <c r="CI1211" s="68"/>
      <c r="CJ1211" s="68"/>
      <c r="CK1211" s="68"/>
      <c r="CL1211" s="68"/>
      <c r="CM1211" s="68"/>
      <c r="CN1211" s="68"/>
      <c r="CO1211" s="68"/>
      <c r="CP1211" s="68"/>
      <c r="CQ1211" s="68"/>
      <c r="CR1211" s="68"/>
      <c r="CS1211" s="68"/>
      <c r="CT1211" s="68"/>
      <c r="CU1211" s="68"/>
      <c r="CV1211" s="68"/>
      <c r="CW1211" s="68"/>
      <c r="CX1211" s="68"/>
      <c r="CY1211" s="68"/>
      <c r="CZ1211" s="68"/>
      <c r="DA1211" s="68"/>
      <c r="DB1211" s="68"/>
      <c r="DC1211" s="68"/>
      <c r="DD1211" s="68"/>
      <c r="DE1211" s="68"/>
      <c r="DF1211" s="51"/>
      <c r="DG1211" s="51"/>
      <c r="DH1211" s="51"/>
      <c r="DI1211" s="51"/>
      <c r="DJ1211" s="51"/>
      <c r="DK1211" s="51"/>
      <c r="DL1211" s="51"/>
      <c r="DM1211" s="51"/>
      <c r="DN1211" s="51"/>
      <c r="DO1211" s="51"/>
      <c r="DP1211" s="51"/>
      <c r="DQ1211" s="51"/>
      <c r="DR1211" s="51"/>
      <c r="DS1211" s="51"/>
      <c r="DT1211" s="51"/>
      <c r="DU1211" s="181"/>
    </row>
    <row r="1212" spans="1:125" ht="12.75" x14ac:dyDescent="0.2">
      <c r="A1212" s="51"/>
      <c r="B1212" s="51"/>
      <c r="C1212" s="698"/>
      <c r="D1212" s="53"/>
      <c r="E1212" s="50"/>
      <c r="F1212" s="54"/>
      <c r="G1212" s="54"/>
      <c r="H1212" s="54"/>
      <c r="I1212" s="55"/>
      <c r="J1212" s="50"/>
      <c r="K1212" s="50"/>
      <c r="L1212" s="50"/>
      <c r="M1212" s="50"/>
      <c r="N1212" s="50"/>
      <c r="O1212" s="50"/>
      <c r="P1212" s="680"/>
      <c r="Q1212" s="79"/>
      <c r="R1212" s="79"/>
      <c r="S1212" s="79"/>
      <c r="T1212" s="79"/>
      <c r="U1212" s="79"/>
      <c r="V1212" s="79"/>
      <c r="W1212" s="61"/>
      <c r="X1212" s="61"/>
      <c r="Y1212" s="50"/>
      <c r="Z1212" s="50"/>
      <c r="AA1212" s="51"/>
      <c r="AB1212" s="68"/>
      <c r="AC1212" s="68"/>
      <c r="AD1212" s="68"/>
      <c r="AE1212" s="68"/>
      <c r="AF1212" s="68"/>
      <c r="AG1212" s="68"/>
      <c r="AH1212" s="51"/>
      <c r="AI1212" s="51"/>
      <c r="AJ1212" s="68"/>
      <c r="AK1212" s="68"/>
      <c r="AL1212" s="68"/>
      <c r="AM1212" s="68"/>
      <c r="AN1212" s="68"/>
      <c r="AO1212" s="68"/>
      <c r="AP1212" s="51"/>
      <c r="AQ1212" s="51"/>
      <c r="AR1212" s="68"/>
      <c r="AS1212" s="68"/>
      <c r="AT1212" s="68"/>
      <c r="AU1212" s="68"/>
      <c r="AV1212" s="68"/>
      <c r="AW1212" s="68"/>
      <c r="AX1212" s="51"/>
      <c r="AY1212" s="51"/>
      <c r="AZ1212" s="68"/>
      <c r="BA1212" s="68"/>
      <c r="BB1212" s="68"/>
      <c r="BC1212" s="68"/>
      <c r="BD1212" s="68"/>
      <c r="BE1212" s="68"/>
      <c r="BF1212" s="51"/>
      <c r="BG1212" s="51"/>
      <c r="BH1212" s="68"/>
      <c r="BI1212" s="68"/>
      <c r="BJ1212" s="68"/>
      <c r="BK1212" s="68"/>
      <c r="BL1212" s="68"/>
      <c r="BM1212" s="68"/>
      <c r="BN1212" s="51"/>
      <c r="BO1212" s="51"/>
      <c r="BP1212" s="51"/>
      <c r="BQ1212" s="51"/>
      <c r="BR1212" s="51"/>
      <c r="BS1212" s="51"/>
      <c r="BT1212" s="51"/>
      <c r="BU1212" s="68"/>
      <c r="BV1212" s="68"/>
      <c r="BW1212" s="68"/>
      <c r="BX1212" s="68"/>
      <c r="BY1212" s="68"/>
      <c r="BZ1212" s="68"/>
      <c r="CA1212" s="68"/>
      <c r="CB1212" s="68"/>
      <c r="CC1212" s="68"/>
      <c r="CD1212" s="68"/>
      <c r="CE1212" s="68"/>
      <c r="CF1212" s="68"/>
      <c r="CG1212" s="68"/>
      <c r="CH1212" s="68"/>
      <c r="CI1212" s="68"/>
      <c r="CJ1212" s="68"/>
      <c r="CK1212" s="68"/>
      <c r="CL1212" s="68"/>
      <c r="CM1212" s="68"/>
      <c r="CN1212" s="68"/>
      <c r="CO1212" s="68"/>
      <c r="CP1212" s="68"/>
      <c r="CQ1212" s="68"/>
      <c r="CR1212" s="68"/>
      <c r="CS1212" s="68"/>
      <c r="CT1212" s="68"/>
      <c r="CU1212" s="68"/>
      <c r="CV1212" s="68"/>
      <c r="CW1212" s="68"/>
      <c r="CX1212" s="68"/>
      <c r="CY1212" s="68"/>
      <c r="CZ1212" s="68"/>
      <c r="DA1212" s="68"/>
      <c r="DB1212" s="68"/>
      <c r="DC1212" s="68"/>
      <c r="DD1212" s="68"/>
      <c r="DE1212" s="68"/>
      <c r="DF1212" s="51"/>
      <c r="DG1212" s="51"/>
      <c r="DH1212" s="51"/>
      <c r="DI1212" s="51"/>
      <c r="DJ1212" s="51"/>
      <c r="DK1212" s="51"/>
      <c r="DL1212" s="51"/>
      <c r="DM1212" s="51"/>
      <c r="DN1212" s="51"/>
      <c r="DO1212" s="51"/>
      <c r="DP1212" s="51"/>
      <c r="DQ1212" s="51"/>
      <c r="DR1212" s="51"/>
      <c r="DS1212" s="51"/>
      <c r="DT1212" s="51"/>
      <c r="DU1212" s="181"/>
    </row>
    <row r="1213" spans="1:125" ht="12.75" x14ac:dyDescent="0.2">
      <c r="A1213" s="51"/>
      <c r="B1213" s="51"/>
      <c r="C1213" s="50"/>
      <c r="D1213" s="708" t="s">
        <v>2030</v>
      </c>
      <c r="E1213" s="50"/>
      <c r="F1213" s="54"/>
      <c r="G1213" s="54"/>
      <c r="H1213" s="54"/>
      <c r="I1213" s="55"/>
      <c r="J1213" s="50"/>
      <c r="K1213" s="50"/>
      <c r="L1213" s="50"/>
      <c r="M1213" s="50"/>
      <c r="N1213" s="50"/>
      <c r="O1213" s="50"/>
      <c r="P1213" s="680"/>
      <c r="Q1213" s="79"/>
      <c r="R1213" s="79"/>
      <c r="S1213" s="79"/>
      <c r="T1213" s="79"/>
      <c r="U1213" s="79"/>
      <c r="V1213" s="79"/>
      <c r="W1213" s="61"/>
      <c r="X1213" s="61"/>
      <c r="Y1213" s="50"/>
      <c r="Z1213" s="147" t="s">
        <v>2030</v>
      </c>
      <c r="AA1213" s="148">
        <v>2014</v>
      </c>
      <c r="AB1213" s="713" t="s">
        <v>75</v>
      </c>
      <c r="AC1213" s="713" t="s">
        <v>76</v>
      </c>
      <c r="AD1213" s="713" t="s">
        <v>77</v>
      </c>
      <c r="AE1213" s="713" t="s">
        <v>78</v>
      </c>
      <c r="AF1213" s="68"/>
      <c r="AG1213" s="68"/>
      <c r="AH1213" s="51"/>
      <c r="AI1213" s="51"/>
      <c r="AJ1213" s="68"/>
      <c r="AK1213" s="68"/>
      <c r="AL1213" s="68"/>
      <c r="AM1213" s="68"/>
      <c r="AN1213" s="68"/>
      <c r="AO1213" s="68"/>
      <c r="AP1213" s="51"/>
      <c r="AQ1213" s="51"/>
      <c r="AR1213" s="68"/>
      <c r="AS1213" s="68"/>
      <c r="AT1213" s="68"/>
      <c r="AU1213" s="68"/>
      <c r="AV1213" s="68"/>
      <c r="AW1213" s="68"/>
      <c r="AX1213" s="51"/>
      <c r="AY1213" s="51"/>
      <c r="AZ1213" s="68"/>
      <c r="BA1213" s="68"/>
      <c r="BB1213" s="68"/>
      <c r="BC1213" s="68"/>
      <c r="BD1213" s="68"/>
      <c r="BE1213" s="68"/>
      <c r="BF1213" s="51"/>
      <c r="BG1213" s="51"/>
      <c r="BH1213" s="68"/>
      <c r="BI1213" s="68"/>
      <c r="BJ1213" s="68"/>
      <c r="BK1213" s="68"/>
      <c r="BL1213" s="68"/>
      <c r="BM1213" s="68"/>
      <c r="BN1213" s="51"/>
      <c r="BO1213" s="51"/>
      <c r="BP1213" s="51"/>
      <c r="BQ1213" s="51"/>
      <c r="BR1213" s="51"/>
      <c r="BS1213" s="51"/>
      <c r="BT1213" s="51"/>
      <c r="BU1213" s="68"/>
      <c r="BV1213" s="68"/>
      <c r="BW1213" s="68"/>
      <c r="BX1213" s="68"/>
      <c r="BY1213" s="68"/>
      <c r="BZ1213" s="68"/>
      <c r="CA1213" s="68"/>
      <c r="CB1213" s="68"/>
      <c r="CC1213" s="68"/>
      <c r="CD1213" s="68"/>
      <c r="CE1213" s="68"/>
      <c r="CF1213" s="68"/>
      <c r="CG1213" s="68"/>
      <c r="CH1213" s="68"/>
      <c r="CI1213" s="68"/>
      <c r="CJ1213" s="68"/>
      <c r="CK1213" s="68"/>
      <c r="CL1213" s="68"/>
      <c r="CM1213" s="68"/>
      <c r="CN1213" s="68"/>
      <c r="CO1213" s="68"/>
      <c r="CP1213" s="68"/>
      <c r="CQ1213" s="68"/>
      <c r="CR1213" s="68"/>
      <c r="CS1213" s="68"/>
      <c r="CT1213" s="68"/>
      <c r="CU1213" s="68"/>
      <c r="CV1213" s="68"/>
      <c r="CW1213" s="68"/>
      <c r="CX1213" s="68"/>
      <c r="CY1213" s="68"/>
      <c r="CZ1213" s="68"/>
      <c r="DA1213" s="68"/>
      <c r="DB1213" s="68"/>
      <c r="DC1213" s="68"/>
      <c r="DD1213" s="68"/>
      <c r="DE1213" s="68"/>
      <c r="DF1213" s="51"/>
      <c r="DG1213" s="51"/>
      <c r="DH1213" s="51"/>
      <c r="DI1213" s="51"/>
      <c r="DJ1213" s="51"/>
      <c r="DK1213" s="51"/>
      <c r="DL1213" s="51"/>
      <c r="DM1213" s="51"/>
      <c r="DN1213" s="51"/>
      <c r="DO1213" s="51"/>
      <c r="DP1213" s="51"/>
      <c r="DQ1213" s="51"/>
      <c r="DR1213" s="51"/>
      <c r="DS1213" s="51"/>
      <c r="DT1213" s="51"/>
      <c r="DU1213" s="181"/>
    </row>
    <row r="1214" spans="1:125" ht="12.75" x14ac:dyDescent="0.2">
      <c r="A1214" s="51"/>
      <c r="B1214" s="696"/>
      <c r="C1214" s="50"/>
      <c r="D1214" s="708" t="s">
        <v>2031</v>
      </c>
      <c r="E1214" s="698"/>
      <c r="F1214" s="54"/>
      <c r="G1214" s="54"/>
      <c r="H1214" s="54"/>
      <c r="I1214" s="55"/>
      <c r="J1214" s="50"/>
      <c r="K1214" s="50"/>
      <c r="L1214" s="50"/>
      <c r="M1214" s="50"/>
      <c r="N1214" s="50"/>
      <c r="O1214" s="50"/>
      <c r="P1214" s="680"/>
      <c r="Q1214" s="79"/>
      <c r="R1214" s="79"/>
      <c r="S1214" s="79"/>
      <c r="T1214" s="79"/>
      <c r="U1214" s="79"/>
      <c r="V1214" s="79"/>
      <c r="W1214" s="61"/>
      <c r="X1214" s="61"/>
      <c r="Y1214" s="50"/>
      <c r="Z1214" s="705" t="s">
        <v>2031</v>
      </c>
      <c r="AA1214" s="64">
        <f>AB1197+AG1197</f>
        <v>9046330708</v>
      </c>
      <c r="AB1214" s="64">
        <f>AJ1197+AO1197</f>
        <v>9885608743</v>
      </c>
      <c r="AC1214" s="64">
        <f>AR1197+AW1197</f>
        <v>10113470410</v>
      </c>
      <c r="AD1214" s="64">
        <f>AZ1197+BE1197</f>
        <v>10303819346</v>
      </c>
      <c r="AE1214" s="68">
        <f>BM1197+BH1197</f>
        <v>10658527539</v>
      </c>
      <c r="AF1214" s="68"/>
      <c r="AG1214" s="68"/>
      <c r="AH1214" s="51"/>
      <c r="AI1214" s="51"/>
      <c r="AJ1214" s="68"/>
      <c r="AK1214" s="68"/>
      <c r="AL1214" s="68"/>
      <c r="AM1214" s="68"/>
      <c r="AN1214" s="68"/>
      <c r="AO1214" s="68"/>
      <c r="AP1214" s="51"/>
      <c r="AQ1214" s="51"/>
      <c r="AR1214" s="68"/>
      <c r="AS1214" s="68"/>
      <c r="AT1214" s="68"/>
      <c r="AU1214" s="68"/>
      <c r="AV1214" s="68"/>
      <c r="AW1214" s="68"/>
      <c r="AX1214" s="51"/>
      <c r="AY1214" s="51"/>
      <c r="AZ1214" s="68"/>
      <c r="BA1214" s="68"/>
      <c r="BB1214" s="68"/>
      <c r="BC1214" s="68"/>
      <c r="BD1214" s="68"/>
      <c r="BE1214" s="68"/>
      <c r="BF1214" s="51"/>
      <c r="BG1214" s="51"/>
      <c r="BH1214" s="68"/>
      <c r="BI1214" s="68"/>
      <c r="BJ1214" s="68"/>
      <c r="BK1214" s="68"/>
      <c r="BL1214" s="68"/>
      <c r="BM1214" s="68"/>
      <c r="BN1214" s="51"/>
      <c r="BO1214" s="51"/>
      <c r="BP1214" s="51"/>
      <c r="BQ1214" s="51"/>
      <c r="BR1214" s="51"/>
      <c r="BS1214" s="51"/>
      <c r="BT1214" s="51"/>
      <c r="BU1214" s="68"/>
      <c r="BV1214" s="68"/>
      <c r="BW1214" s="68"/>
      <c r="BX1214" s="68"/>
      <c r="BY1214" s="68"/>
      <c r="BZ1214" s="68"/>
      <c r="CA1214" s="68"/>
      <c r="CB1214" s="68"/>
      <c r="CC1214" s="68"/>
      <c r="CD1214" s="68"/>
      <c r="CE1214" s="68"/>
      <c r="CF1214" s="68"/>
      <c r="CG1214" s="68"/>
      <c r="CH1214" s="68"/>
      <c r="CI1214" s="68"/>
      <c r="CJ1214" s="68"/>
      <c r="CK1214" s="68"/>
      <c r="CL1214" s="68"/>
      <c r="CM1214" s="68"/>
      <c r="CN1214" s="68"/>
      <c r="CO1214" s="68"/>
      <c r="CP1214" s="68"/>
      <c r="CQ1214" s="68"/>
      <c r="CR1214" s="68"/>
      <c r="CS1214" s="68"/>
      <c r="CT1214" s="68"/>
      <c r="CU1214" s="68"/>
      <c r="CV1214" s="68"/>
      <c r="CW1214" s="68"/>
      <c r="CX1214" s="68"/>
      <c r="CY1214" s="68"/>
      <c r="CZ1214" s="68"/>
      <c r="DA1214" s="68"/>
      <c r="DB1214" s="68"/>
      <c r="DC1214" s="68"/>
      <c r="DD1214" s="68"/>
      <c r="DE1214" s="68"/>
      <c r="DF1214" s="51"/>
      <c r="DG1214" s="51"/>
      <c r="DH1214" s="51"/>
      <c r="DI1214" s="51"/>
      <c r="DJ1214" s="51"/>
      <c r="DK1214" s="51"/>
      <c r="DL1214" s="51"/>
      <c r="DM1214" s="51"/>
      <c r="DN1214" s="51"/>
      <c r="DO1214" s="51"/>
      <c r="DP1214" s="51"/>
      <c r="DQ1214" s="51"/>
      <c r="DR1214" s="51"/>
      <c r="DS1214" s="51"/>
      <c r="DT1214" s="51"/>
      <c r="DU1214" s="181"/>
    </row>
    <row r="1215" spans="1:125" ht="12.75" x14ac:dyDescent="0.2">
      <c r="A1215" s="51"/>
      <c r="B1215" s="51"/>
      <c r="C1215" s="714"/>
      <c r="D1215" s="704" t="s">
        <v>411</v>
      </c>
      <c r="E1215" s="50"/>
      <c r="F1215" s="54"/>
      <c r="G1215" s="54"/>
      <c r="H1215" s="54"/>
      <c r="I1215" s="55"/>
      <c r="J1215" s="50"/>
      <c r="K1215" s="50"/>
      <c r="L1215" s="50"/>
      <c r="M1215" s="50"/>
      <c r="N1215" s="50"/>
      <c r="O1215" s="50"/>
      <c r="P1215" s="680"/>
      <c r="Q1215" s="79"/>
      <c r="R1215" s="79"/>
      <c r="S1215" s="79"/>
      <c r="T1215" s="79"/>
      <c r="U1215" s="79"/>
      <c r="V1215" s="79"/>
      <c r="W1215" s="61"/>
      <c r="X1215" s="61"/>
      <c r="Y1215" s="50"/>
      <c r="Z1215" s="147" t="s">
        <v>411</v>
      </c>
      <c r="AA1215" s="64">
        <f t="shared" ref="AA1215:AE1215" si="8456">BU1197+CA1197</f>
        <v>9933363084</v>
      </c>
      <c r="AB1215" s="64">
        <f t="shared" si="8456"/>
        <v>10776431762</v>
      </c>
      <c r="AC1215" s="64">
        <f t="shared" si="8456"/>
        <v>10973544403</v>
      </c>
      <c r="AD1215" s="64">
        <f t="shared" si="8456"/>
        <v>11189827838</v>
      </c>
      <c r="AE1215" s="68">
        <f t="shared" si="8456"/>
        <v>11569027588</v>
      </c>
      <c r="AF1215" s="68"/>
      <c r="AG1215" s="68"/>
      <c r="AH1215" s="51"/>
      <c r="AI1215" s="51"/>
      <c r="AJ1215" s="68"/>
      <c r="AK1215" s="68"/>
      <c r="AL1215" s="68"/>
      <c r="AM1215" s="68"/>
      <c r="AN1215" s="68"/>
      <c r="AO1215" s="68"/>
      <c r="AP1215" s="51"/>
      <c r="AQ1215" s="51"/>
      <c r="AR1215" s="68"/>
      <c r="AS1215" s="68"/>
      <c r="AT1215" s="68"/>
      <c r="AU1215" s="68"/>
      <c r="AV1215" s="68"/>
      <c r="AW1215" s="68"/>
      <c r="AX1215" s="51"/>
      <c r="AY1215" s="51"/>
      <c r="AZ1215" s="68"/>
      <c r="BA1215" s="68"/>
      <c r="BB1215" s="68"/>
      <c r="BC1215" s="68"/>
      <c r="BD1215" s="68"/>
      <c r="BE1215" s="68"/>
      <c r="BF1215" s="51"/>
      <c r="BG1215" s="51"/>
      <c r="BH1215" s="68"/>
      <c r="BI1215" s="68"/>
      <c r="BJ1215" s="68"/>
      <c r="BK1215" s="68"/>
      <c r="BL1215" s="68"/>
      <c r="BM1215" s="68"/>
      <c r="BN1215" s="51"/>
      <c r="BO1215" s="51"/>
      <c r="BP1215" s="51"/>
      <c r="BQ1215" s="51"/>
      <c r="BR1215" s="51"/>
      <c r="BS1215" s="51"/>
      <c r="BT1215" s="51"/>
      <c r="BU1215" s="68"/>
      <c r="BV1215" s="68"/>
      <c r="BW1215" s="68"/>
      <c r="BX1215" s="68"/>
      <c r="BY1215" s="68"/>
      <c r="BZ1215" s="68"/>
      <c r="CA1215" s="68"/>
      <c r="CB1215" s="68"/>
      <c r="CC1215" s="68"/>
      <c r="CD1215" s="68"/>
      <c r="CE1215" s="68"/>
      <c r="CF1215" s="68"/>
      <c r="CG1215" s="68"/>
      <c r="CH1215" s="68"/>
      <c r="CI1215" s="68"/>
      <c r="CJ1215" s="68"/>
      <c r="CK1215" s="68"/>
      <c r="CL1215" s="68"/>
      <c r="CM1215" s="68"/>
      <c r="CN1215" s="68"/>
      <c r="CO1215" s="68"/>
      <c r="CP1215" s="68"/>
      <c r="CQ1215" s="68"/>
      <c r="CR1215" s="68"/>
      <c r="CS1215" s="68"/>
      <c r="CT1215" s="68"/>
      <c r="CU1215" s="68"/>
      <c r="CV1215" s="68"/>
      <c r="CW1215" s="68"/>
      <c r="CX1215" s="68"/>
      <c r="CY1215" s="68"/>
      <c r="CZ1215" s="68"/>
      <c r="DA1215" s="68"/>
      <c r="DB1215" s="68"/>
      <c r="DC1215" s="68"/>
      <c r="DD1215" s="68"/>
      <c r="DE1215" s="68"/>
      <c r="DF1215" s="51"/>
      <c r="DG1215" s="51"/>
      <c r="DH1215" s="51"/>
      <c r="DI1215" s="51"/>
      <c r="DJ1215" s="51"/>
      <c r="DK1215" s="51"/>
      <c r="DL1215" s="51"/>
      <c r="DM1215" s="51"/>
      <c r="DN1215" s="51"/>
      <c r="DO1215" s="51"/>
      <c r="DP1215" s="51"/>
      <c r="DQ1215" s="51"/>
      <c r="DR1215" s="51"/>
      <c r="DS1215" s="51"/>
      <c r="DT1215" s="51"/>
      <c r="DU1215" s="181"/>
    </row>
    <row r="1216" spans="1:125" ht="12.75" x14ac:dyDescent="0.2">
      <c r="A1216" s="51"/>
      <c r="B1216" s="696"/>
      <c r="C1216" s="714"/>
      <c r="D1216" s="53"/>
      <c r="E1216" s="50"/>
      <c r="F1216" s="54"/>
      <c r="G1216" s="54"/>
      <c r="H1216" s="54"/>
      <c r="I1216" s="55"/>
      <c r="J1216" s="50"/>
      <c r="K1216" s="50"/>
      <c r="L1216" s="50"/>
      <c r="M1216" s="50"/>
      <c r="N1216" s="50"/>
      <c r="O1216" s="50"/>
      <c r="P1216" s="680"/>
      <c r="Q1216" s="79"/>
      <c r="R1216" s="79"/>
      <c r="S1216" s="79"/>
      <c r="T1216" s="79"/>
      <c r="U1216" s="79"/>
      <c r="V1216" s="79"/>
      <c r="W1216" s="61"/>
      <c r="X1216" s="61"/>
      <c r="Y1216" s="50"/>
      <c r="Z1216" s="50"/>
      <c r="AA1216" s="51"/>
      <c r="AB1216" s="68"/>
      <c r="AC1216" s="68"/>
      <c r="AD1216" s="68"/>
      <c r="AE1216" s="68"/>
      <c r="AF1216" s="68"/>
      <c r="AG1216" s="68"/>
      <c r="AH1216" s="51"/>
      <c r="AI1216" s="51"/>
      <c r="AJ1216" s="68"/>
      <c r="AK1216" s="68"/>
      <c r="AL1216" s="68"/>
      <c r="AM1216" s="68"/>
      <c r="AN1216" s="68"/>
      <c r="AO1216" s="68"/>
      <c r="AP1216" s="51"/>
      <c r="AQ1216" s="51"/>
      <c r="AR1216" s="68"/>
      <c r="AS1216" s="68"/>
      <c r="AT1216" s="68"/>
      <c r="AU1216" s="68"/>
      <c r="AV1216" s="68"/>
      <c r="AW1216" s="68"/>
      <c r="AX1216" s="51"/>
      <c r="AY1216" s="51"/>
      <c r="AZ1216" s="68"/>
      <c r="BA1216" s="68"/>
      <c r="BB1216" s="68"/>
      <c r="BC1216" s="68"/>
      <c r="BD1216" s="68"/>
      <c r="BE1216" s="68"/>
      <c r="BF1216" s="51"/>
      <c r="BG1216" s="51"/>
      <c r="BH1216" s="68"/>
      <c r="BI1216" s="68"/>
      <c r="BJ1216" s="68"/>
      <c r="BK1216" s="68"/>
      <c r="BL1216" s="68"/>
      <c r="BM1216" s="68"/>
      <c r="BN1216" s="51"/>
      <c r="BO1216" s="51"/>
      <c r="BP1216" s="51"/>
      <c r="BQ1216" s="51"/>
      <c r="BR1216" s="51"/>
      <c r="BS1216" s="51"/>
      <c r="BT1216" s="51"/>
      <c r="BU1216" s="68"/>
      <c r="BV1216" s="68"/>
      <c r="BW1216" s="68"/>
      <c r="BX1216" s="68"/>
      <c r="BY1216" s="68"/>
      <c r="BZ1216" s="68"/>
      <c r="CA1216" s="68"/>
      <c r="CB1216" s="68"/>
      <c r="CC1216" s="68"/>
      <c r="CD1216" s="68"/>
      <c r="CE1216" s="68"/>
      <c r="CF1216" s="68"/>
      <c r="CG1216" s="68"/>
      <c r="CH1216" s="68"/>
      <c r="CI1216" s="68"/>
      <c r="CJ1216" s="68"/>
      <c r="CK1216" s="68"/>
      <c r="CL1216" s="68"/>
      <c r="CM1216" s="68"/>
      <c r="CN1216" s="68"/>
      <c r="CO1216" s="68"/>
      <c r="CP1216" s="68"/>
      <c r="CQ1216" s="68"/>
      <c r="CR1216" s="68"/>
      <c r="CS1216" s="68"/>
      <c r="CT1216" s="68"/>
      <c r="CU1216" s="68"/>
      <c r="CV1216" s="68"/>
      <c r="CW1216" s="68"/>
      <c r="CX1216" s="68"/>
      <c r="CY1216" s="68"/>
      <c r="CZ1216" s="68"/>
      <c r="DA1216" s="68"/>
      <c r="DB1216" s="68"/>
      <c r="DC1216" s="68"/>
      <c r="DD1216" s="68"/>
      <c r="DE1216" s="68"/>
      <c r="DF1216" s="51"/>
      <c r="DG1216" s="51"/>
      <c r="DH1216" s="51"/>
      <c r="DI1216" s="51"/>
      <c r="DJ1216" s="51"/>
      <c r="DK1216" s="51"/>
      <c r="DL1216" s="51"/>
      <c r="DM1216" s="51"/>
      <c r="DN1216" s="51"/>
      <c r="DO1216" s="51"/>
      <c r="DP1216" s="51"/>
      <c r="DQ1216" s="51"/>
      <c r="DR1216" s="51"/>
      <c r="DS1216" s="51"/>
      <c r="DT1216" s="51"/>
      <c r="DU1216" s="181"/>
    </row>
    <row r="1217" spans="1:125" ht="12.75" x14ac:dyDescent="0.2">
      <c r="A1217" s="51"/>
      <c r="B1217" s="51"/>
      <c r="C1217" s="50"/>
      <c r="D1217" s="500"/>
      <c r="E1217" s="50"/>
      <c r="F1217" s="54"/>
      <c r="G1217" s="54"/>
      <c r="H1217" s="54"/>
      <c r="I1217" s="55"/>
      <c r="J1217" s="50"/>
      <c r="K1217" s="50"/>
      <c r="L1217" s="50"/>
      <c r="M1217" s="50"/>
      <c r="N1217" s="50"/>
      <c r="O1217" s="50"/>
      <c r="P1217" s="680"/>
      <c r="Q1217" s="79"/>
      <c r="R1217" s="79"/>
      <c r="S1217" s="79"/>
      <c r="T1217" s="79"/>
      <c r="U1217" s="79"/>
      <c r="V1217" s="79"/>
      <c r="W1217" s="61"/>
      <c r="X1217" s="61"/>
      <c r="Y1217" s="50"/>
      <c r="Z1217" s="50"/>
      <c r="AA1217" s="51"/>
      <c r="AB1217" s="68"/>
      <c r="AC1217" s="68"/>
      <c r="AD1217" s="68"/>
      <c r="AE1217" s="68"/>
      <c r="AF1217" s="68"/>
      <c r="AG1217" s="68"/>
      <c r="AH1217" s="51"/>
      <c r="AI1217" s="51"/>
      <c r="AJ1217" s="68"/>
      <c r="AK1217" s="68"/>
      <c r="AL1217" s="68"/>
      <c r="AM1217" s="68"/>
      <c r="AN1217" s="68"/>
      <c r="AO1217" s="68"/>
      <c r="AP1217" s="51"/>
      <c r="AQ1217" s="51"/>
      <c r="AR1217" s="68"/>
      <c r="AS1217" s="68"/>
      <c r="AT1217" s="68"/>
      <c r="AU1217" s="68"/>
      <c r="AV1217" s="68"/>
      <c r="AW1217" s="68"/>
      <c r="AX1217" s="51"/>
      <c r="AY1217" s="51"/>
      <c r="AZ1217" s="68"/>
      <c r="BA1217" s="68"/>
      <c r="BB1217" s="68"/>
      <c r="BC1217" s="68"/>
      <c r="BD1217" s="68"/>
      <c r="BE1217" s="68"/>
      <c r="BF1217" s="51"/>
      <c r="BG1217" s="51"/>
      <c r="BH1217" s="68"/>
      <c r="BI1217" s="68"/>
      <c r="BJ1217" s="68"/>
      <c r="BK1217" s="68"/>
      <c r="BL1217" s="68"/>
      <c r="BM1217" s="68"/>
      <c r="BN1217" s="51"/>
      <c r="BO1217" s="51"/>
      <c r="BP1217" s="51"/>
      <c r="BQ1217" s="51"/>
      <c r="BR1217" s="51"/>
      <c r="BS1217" s="51"/>
      <c r="BT1217" s="51"/>
      <c r="BU1217" s="68"/>
      <c r="BV1217" s="68"/>
      <c r="BW1217" s="68"/>
      <c r="BX1217" s="68"/>
      <c r="BY1217" s="68"/>
      <c r="BZ1217" s="68"/>
      <c r="CA1217" s="68"/>
      <c r="CB1217" s="68"/>
      <c r="CC1217" s="68"/>
      <c r="CD1217" s="68"/>
      <c r="CE1217" s="68"/>
      <c r="CF1217" s="68"/>
      <c r="CG1217" s="68"/>
      <c r="CH1217" s="68"/>
      <c r="CI1217" s="68"/>
      <c r="CJ1217" s="68"/>
      <c r="CK1217" s="68"/>
      <c r="CL1217" s="68"/>
      <c r="CM1217" s="68"/>
      <c r="CN1217" s="68"/>
      <c r="CO1217" s="68"/>
      <c r="CP1217" s="68"/>
      <c r="CQ1217" s="68"/>
      <c r="CR1217" s="68"/>
      <c r="CS1217" s="68"/>
      <c r="CT1217" s="68"/>
      <c r="CU1217" s="68"/>
      <c r="CV1217" s="68"/>
      <c r="CW1217" s="68"/>
      <c r="CX1217" s="68"/>
      <c r="CY1217" s="68"/>
      <c r="CZ1217" s="68"/>
      <c r="DA1217" s="68"/>
      <c r="DB1217" s="68"/>
      <c r="DC1217" s="68"/>
      <c r="DD1217" s="68"/>
      <c r="DE1217" s="68"/>
      <c r="DF1217" s="51"/>
      <c r="DG1217" s="51"/>
      <c r="DH1217" s="51"/>
      <c r="DI1217" s="51"/>
      <c r="DJ1217" s="51"/>
      <c r="DK1217" s="51"/>
      <c r="DL1217" s="51"/>
      <c r="DM1217" s="51"/>
      <c r="DN1217" s="51"/>
      <c r="DO1217" s="51"/>
      <c r="DP1217" s="51"/>
      <c r="DQ1217" s="51"/>
      <c r="DR1217" s="51"/>
      <c r="DS1217" s="51"/>
      <c r="DT1217" s="51"/>
      <c r="DU1217" s="181"/>
    </row>
    <row r="1218" spans="1:125" ht="12.75" x14ac:dyDescent="0.2">
      <c r="A1218" s="51"/>
      <c r="B1218" s="51"/>
      <c r="C1218" s="50"/>
      <c r="D1218" s="53"/>
      <c r="E1218" s="50"/>
      <c r="F1218" s="54"/>
      <c r="G1218" s="54"/>
      <c r="H1218" s="54"/>
      <c r="I1218" s="55"/>
      <c r="J1218" s="50"/>
      <c r="K1218" s="50"/>
      <c r="L1218" s="50"/>
      <c r="M1218" s="50"/>
      <c r="N1218" s="50"/>
      <c r="O1218" s="50"/>
      <c r="P1218" s="680"/>
      <c r="Q1218" s="79"/>
      <c r="R1218" s="79"/>
      <c r="S1218" s="79"/>
      <c r="T1218" s="79"/>
      <c r="U1218" s="79"/>
      <c r="V1218" s="79"/>
      <c r="W1218" s="61"/>
      <c r="X1218" s="61"/>
      <c r="Y1218" s="50"/>
      <c r="Z1218" s="50"/>
      <c r="AA1218" s="51"/>
      <c r="AB1218" s="68"/>
      <c r="AC1218" s="68"/>
      <c r="AD1218" s="68"/>
      <c r="AE1218" s="68"/>
      <c r="AF1218" s="68"/>
      <c r="AG1218" s="68"/>
      <c r="AH1218" s="51"/>
      <c r="AI1218" s="51"/>
      <c r="AJ1218" s="68"/>
      <c r="AK1218" s="68"/>
      <c r="AL1218" s="68"/>
      <c r="AM1218" s="68"/>
      <c r="AN1218" s="68"/>
      <c r="AO1218" s="68"/>
      <c r="AP1218" s="51"/>
      <c r="AQ1218" s="51"/>
      <c r="AR1218" s="68"/>
      <c r="AS1218" s="68"/>
      <c r="AT1218" s="68"/>
      <c r="AU1218" s="68"/>
      <c r="AV1218" s="68"/>
      <c r="AW1218" s="68"/>
      <c r="AX1218" s="51"/>
      <c r="AY1218" s="51"/>
      <c r="AZ1218" s="68"/>
      <c r="BA1218" s="68"/>
      <c r="BB1218" s="68"/>
      <c r="BC1218" s="68"/>
      <c r="BD1218" s="68"/>
      <c r="BE1218" s="68"/>
      <c r="BF1218" s="51"/>
      <c r="BG1218" s="51"/>
      <c r="BH1218" s="68"/>
      <c r="BI1218" s="68"/>
      <c r="BJ1218" s="68"/>
      <c r="BK1218" s="68"/>
      <c r="BL1218" s="68"/>
      <c r="BM1218" s="68"/>
      <c r="BN1218" s="51"/>
      <c r="BO1218" s="51"/>
      <c r="BP1218" s="51"/>
      <c r="BQ1218" s="51"/>
      <c r="BR1218" s="51"/>
      <c r="BS1218" s="51"/>
      <c r="BT1218" s="51"/>
      <c r="BU1218" s="68"/>
      <c r="BV1218" s="68"/>
      <c r="BW1218" s="68"/>
      <c r="BX1218" s="68"/>
      <c r="BY1218" s="68"/>
      <c r="BZ1218" s="68"/>
      <c r="CA1218" s="68"/>
      <c r="CB1218" s="68"/>
      <c r="CC1218" s="68"/>
      <c r="CD1218" s="68"/>
      <c r="CE1218" s="68"/>
      <c r="CF1218" s="68"/>
      <c r="CG1218" s="68"/>
      <c r="CH1218" s="68"/>
      <c r="CI1218" s="68"/>
      <c r="CJ1218" s="68"/>
      <c r="CK1218" s="68"/>
      <c r="CL1218" s="68"/>
      <c r="CM1218" s="68"/>
      <c r="CN1218" s="68"/>
      <c r="CO1218" s="68"/>
      <c r="CP1218" s="68"/>
      <c r="CQ1218" s="68"/>
      <c r="CR1218" s="68"/>
      <c r="CS1218" s="68"/>
      <c r="CT1218" s="68"/>
      <c r="CU1218" s="68"/>
      <c r="CV1218" s="68"/>
      <c r="CW1218" s="68"/>
      <c r="CX1218" s="68"/>
      <c r="CY1218" s="68"/>
      <c r="CZ1218" s="68"/>
      <c r="DA1218" s="68"/>
      <c r="DB1218" s="68"/>
      <c r="DC1218" s="68"/>
      <c r="DD1218" s="68"/>
      <c r="DE1218" s="68"/>
      <c r="DF1218" s="51"/>
      <c r="DG1218" s="51"/>
      <c r="DH1218" s="51"/>
      <c r="DI1218" s="51"/>
      <c r="DJ1218" s="51"/>
      <c r="DK1218" s="51"/>
      <c r="DL1218" s="51"/>
      <c r="DM1218" s="51"/>
      <c r="DN1218" s="51"/>
      <c r="DO1218" s="51"/>
      <c r="DP1218" s="51"/>
      <c r="DQ1218" s="51"/>
      <c r="DR1218" s="51"/>
      <c r="DS1218" s="51"/>
      <c r="DT1218" s="51"/>
      <c r="DU1218" s="181"/>
    </row>
    <row r="1219" spans="1:125" ht="12.75" x14ac:dyDescent="0.2">
      <c r="A1219" s="51"/>
      <c r="B1219" s="51"/>
      <c r="C1219" s="50"/>
      <c r="D1219" s="53"/>
      <c r="E1219" s="50"/>
      <c r="F1219" s="54"/>
      <c r="G1219" s="54"/>
      <c r="H1219" s="54"/>
      <c r="I1219" s="55"/>
      <c r="J1219" s="50"/>
      <c r="K1219" s="50"/>
      <c r="L1219" s="50"/>
      <c r="M1219" s="50"/>
      <c r="N1219" s="50"/>
      <c r="O1219" s="50"/>
      <c r="P1219" s="680"/>
      <c r="Q1219" s="79"/>
      <c r="R1219" s="79"/>
      <c r="S1219" s="79"/>
      <c r="T1219" s="79"/>
      <c r="U1219" s="79"/>
      <c r="V1219" s="79"/>
      <c r="W1219" s="61"/>
      <c r="X1219" s="61"/>
      <c r="Y1219" s="50"/>
      <c r="Z1219" s="50"/>
      <c r="AA1219" s="51"/>
      <c r="AB1219" s="68"/>
      <c r="AC1219" s="68"/>
      <c r="AD1219" s="68"/>
      <c r="AE1219" s="68"/>
      <c r="AF1219" s="68"/>
      <c r="AG1219" s="68"/>
      <c r="AH1219" s="51"/>
      <c r="AI1219" s="51"/>
      <c r="AJ1219" s="68"/>
      <c r="AK1219" s="68"/>
      <c r="AL1219" s="68"/>
      <c r="AM1219" s="68"/>
      <c r="AN1219" s="68"/>
      <c r="AO1219" s="68"/>
      <c r="AP1219" s="51"/>
      <c r="AQ1219" s="51"/>
      <c r="AR1219" s="68"/>
      <c r="AS1219" s="68"/>
      <c r="AT1219" s="68"/>
      <c r="AU1219" s="68"/>
      <c r="AV1219" s="68"/>
      <c r="AW1219" s="68"/>
      <c r="AX1219" s="51"/>
      <c r="AY1219" s="51"/>
      <c r="AZ1219" s="68"/>
      <c r="BA1219" s="68"/>
      <c r="BB1219" s="68"/>
      <c r="BC1219" s="68"/>
      <c r="BD1219" s="68"/>
      <c r="BE1219" s="68"/>
      <c r="BF1219" s="51"/>
      <c r="BG1219" s="51"/>
      <c r="BH1219" s="68"/>
      <c r="BI1219" s="68"/>
      <c r="BJ1219" s="68"/>
      <c r="BK1219" s="68"/>
      <c r="BL1219" s="68"/>
      <c r="BM1219" s="68"/>
      <c r="BN1219" s="51"/>
      <c r="BO1219" s="51"/>
      <c r="BP1219" s="51"/>
      <c r="BQ1219" s="51"/>
      <c r="BR1219" s="51"/>
      <c r="BS1219" s="51"/>
      <c r="BT1219" s="51"/>
      <c r="BU1219" s="68"/>
      <c r="BV1219" s="68"/>
      <c r="BW1219" s="68"/>
      <c r="BX1219" s="68"/>
      <c r="BY1219" s="68"/>
      <c r="BZ1219" s="68"/>
      <c r="CA1219" s="68"/>
      <c r="CB1219" s="68"/>
      <c r="CC1219" s="68"/>
      <c r="CD1219" s="68"/>
      <c r="CE1219" s="68"/>
      <c r="CF1219" s="68"/>
      <c r="CG1219" s="68"/>
      <c r="CH1219" s="68"/>
      <c r="CI1219" s="68"/>
      <c r="CJ1219" s="68"/>
      <c r="CK1219" s="68"/>
      <c r="CL1219" s="68"/>
      <c r="CM1219" s="68"/>
      <c r="CN1219" s="68"/>
      <c r="CO1219" s="68"/>
      <c r="CP1219" s="68"/>
      <c r="CQ1219" s="68"/>
      <c r="CR1219" s="68"/>
      <c r="CS1219" s="68"/>
      <c r="CT1219" s="68"/>
      <c r="CU1219" s="68"/>
      <c r="CV1219" s="68"/>
      <c r="CW1219" s="68"/>
      <c r="CX1219" s="68"/>
      <c r="CY1219" s="68"/>
      <c r="CZ1219" s="68"/>
      <c r="DA1219" s="68"/>
      <c r="DB1219" s="68"/>
      <c r="DC1219" s="68"/>
      <c r="DD1219" s="68"/>
      <c r="DE1219" s="68"/>
      <c r="DF1219" s="51"/>
      <c r="DG1219" s="51"/>
      <c r="DH1219" s="51"/>
      <c r="DI1219" s="51"/>
      <c r="DJ1219" s="51"/>
      <c r="DK1219" s="51"/>
      <c r="DL1219" s="51"/>
      <c r="DM1219" s="51"/>
      <c r="DN1219" s="51"/>
      <c r="DO1219" s="51"/>
      <c r="DP1219" s="51"/>
      <c r="DQ1219" s="51"/>
      <c r="DR1219" s="51"/>
      <c r="DS1219" s="51"/>
      <c r="DT1219" s="51"/>
      <c r="DU1219" s="181"/>
    </row>
    <row r="1220" spans="1:125" ht="12.75" x14ac:dyDescent="0.2">
      <c r="A1220" s="51"/>
      <c r="B1220" s="51"/>
      <c r="C1220" s="50"/>
      <c r="D1220" s="53"/>
      <c r="E1220" s="50"/>
      <c r="F1220" s="54"/>
      <c r="G1220" s="54"/>
      <c r="H1220" s="54"/>
      <c r="I1220" s="55"/>
      <c r="J1220" s="50"/>
      <c r="K1220" s="50"/>
      <c r="L1220" s="50"/>
      <c r="M1220" s="50"/>
      <c r="N1220" s="50"/>
      <c r="O1220" s="50"/>
      <c r="P1220" s="680"/>
      <c r="Q1220" s="79"/>
      <c r="R1220" s="79"/>
      <c r="S1220" s="79"/>
      <c r="T1220" s="79"/>
      <c r="U1220" s="79"/>
      <c r="V1220" s="79"/>
      <c r="W1220" s="61"/>
      <c r="X1220" s="61"/>
      <c r="Y1220" s="50"/>
      <c r="Z1220" s="50"/>
      <c r="AA1220" s="51"/>
      <c r="AB1220" s="68"/>
      <c r="AC1220" s="68"/>
      <c r="AD1220" s="68"/>
      <c r="AE1220" s="68"/>
      <c r="AF1220" s="68"/>
      <c r="AG1220" s="68"/>
      <c r="AH1220" s="51"/>
      <c r="AI1220" s="51"/>
      <c r="AJ1220" s="68"/>
      <c r="AK1220" s="68"/>
      <c r="AL1220" s="68"/>
      <c r="AM1220" s="68"/>
      <c r="AN1220" s="68"/>
      <c r="AO1220" s="68"/>
      <c r="AP1220" s="51"/>
      <c r="AQ1220" s="51"/>
      <c r="AR1220" s="68"/>
      <c r="AS1220" s="68"/>
      <c r="AT1220" s="68"/>
      <c r="AU1220" s="68"/>
      <c r="AV1220" s="68"/>
      <c r="AW1220" s="68"/>
      <c r="AX1220" s="51"/>
      <c r="AY1220" s="51"/>
      <c r="AZ1220" s="68"/>
      <c r="BA1220" s="68"/>
      <c r="BB1220" s="68"/>
      <c r="BC1220" s="68"/>
      <c r="BD1220" s="68"/>
      <c r="BE1220" s="68"/>
      <c r="BF1220" s="51"/>
      <c r="BG1220" s="51"/>
      <c r="BH1220" s="68"/>
      <c r="BI1220" s="68"/>
      <c r="BJ1220" s="68"/>
      <c r="BK1220" s="68"/>
      <c r="BL1220" s="68"/>
      <c r="BM1220" s="68"/>
      <c r="BN1220" s="51"/>
      <c r="BO1220" s="51"/>
      <c r="BP1220" s="51"/>
      <c r="BQ1220" s="51"/>
      <c r="BR1220" s="51"/>
      <c r="BS1220" s="51"/>
      <c r="BT1220" s="51"/>
      <c r="BU1220" s="68"/>
      <c r="BV1220" s="68"/>
      <c r="BW1220" s="68"/>
      <c r="BX1220" s="68"/>
      <c r="BY1220" s="68"/>
      <c r="BZ1220" s="68"/>
      <c r="CA1220" s="68"/>
      <c r="CB1220" s="68"/>
      <c r="CC1220" s="68"/>
      <c r="CD1220" s="68"/>
      <c r="CE1220" s="68"/>
      <c r="CF1220" s="68"/>
      <c r="CG1220" s="68"/>
      <c r="CH1220" s="68"/>
      <c r="CI1220" s="68"/>
      <c r="CJ1220" s="68"/>
      <c r="CK1220" s="68"/>
      <c r="CL1220" s="68"/>
      <c r="CM1220" s="68"/>
      <c r="CN1220" s="68"/>
      <c r="CO1220" s="68"/>
      <c r="CP1220" s="68"/>
      <c r="CQ1220" s="68"/>
      <c r="CR1220" s="68"/>
      <c r="CS1220" s="68"/>
      <c r="CT1220" s="68"/>
      <c r="CU1220" s="68"/>
      <c r="CV1220" s="68"/>
      <c r="CW1220" s="68"/>
      <c r="CX1220" s="68"/>
      <c r="CY1220" s="68"/>
      <c r="CZ1220" s="68"/>
      <c r="DA1220" s="68"/>
      <c r="DB1220" s="68"/>
      <c r="DC1220" s="68"/>
      <c r="DD1220" s="68"/>
      <c r="DE1220" s="68"/>
      <c r="DF1220" s="51"/>
      <c r="DG1220" s="51"/>
      <c r="DH1220" s="51"/>
      <c r="DI1220" s="51"/>
      <c r="DJ1220" s="51"/>
      <c r="DK1220" s="51"/>
      <c r="DL1220" s="51"/>
      <c r="DM1220" s="51"/>
      <c r="DN1220" s="51"/>
      <c r="DO1220" s="51"/>
      <c r="DP1220" s="51"/>
      <c r="DQ1220" s="51"/>
      <c r="DR1220" s="51"/>
      <c r="DS1220" s="51"/>
      <c r="DT1220" s="51"/>
      <c r="DU1220" s="181"/>
    </row>
    <row r="1221" spans="1:125" ht="12.75" x14ac:dyDescent="0.2">
      <c r="A1221" s="51"/>
      <c r="B1221" s="51"/>
      <c r="C1221" s="50"/>
      <c r="D1221" s="53"/>
      <c r="E1221" s="50"/>
      <c r="F1221" s="54"/>
      <c r="G1221" s="54"/>
      <c r="H1221" s="54"/>
      <c r="I1221" s="55"/>
      <c r="J1221" s="50"/>
      <c r="K1221" s="50"/>
      <c r="L1221" s="50"/>
      <c r="M1221" s="50"/>
      <c r="N1221" s="50"/>
      <c r="O1221" s="50"/>
      <c r="P1221" s="680"/>
      <c r="Q1221" s="79"/>
      <c r="R1221" s="79"/>
      <c r="S1221" s="79"/>
      <c r="T1221" s="79"/>
      <c r="U1221" s="79"/>
      <c r="V1221" s="79"/>
      <c r="W1221" s="61"/>
      <c r="X1221" s="61"/>
      <c r="Y1221" s="50"/>
      <c r="Z1221" s="50"/>
      <c r="AA1221" s="51"/>
      <c r="AB1221" s="68"/>
      <c r="AC1221" s="68"/>
      <c r="AD1221" s="68"/>
      <c r="AE1221" s="68"/>
      <c r="AF1221" s="68"/>
      <c r="AG1221" s="68"/>
      <c r="AH1221" s="51"/>
      <c r="AI1221" s="51"/>
      <c r="AJ1221" s="68"/>
      <c r="AK1221" s="68"/>
      <c r="AL1221" s="68"/>
      <c r="AM1221" s="68"/>
      <c r="AN1221" s="68"/>
      <c r="AO1221" s="68"/>
      <c r="AP1221" s="51"/>
      <c r="AQ1221" s="51"/>
      <c r="AR1221" s="68"/>
      <c r="AS1221" s="68"/>
      <c r="AT1221" s="68"/>
      <c r="AU1221" s="68"/>
      <c r="AV1221" s="68"/>
      <c r="AW1221" s="68"/>
      <c r="AX1221" s="51"/>
      <c r="AY1221" s="51"/>
      <c r="AZ1221" s="68"/>
      <c r="BA1221" s="68"/>
      <c r="BB1221" s="68"/>
      <c r="BC1221" s="68"/>
      <c r="BD1221" s="68"/>
      <c r="BE1221" s="68"/>
      <c r="BF1221" s="51"/>
      <c r="BG1221" s="51"/>
      <c r="BH1221" s="68"/>
      <c r="BI1221" s="68"/>
      <c r="BJ1221" s="68"/>
      <c r="BK1221" s="68"/>
      <c r="BL1221" s="68"/>
      <c r="BM1221" s="68"/>
      <c r="BN1221" s="51"/>
      <c r="BO1221" s="51"/>
      <c r="BP1221" s="51"/>
      <c r="BQ1221" s="51"/>
      <c r="BR1221" s="51"/>
      <c r="BS1221" s="51"/>
      <c r="BT1221" s="51"/>
      <c r="BU1221" s="68"/>
      <c r="BV1221" s="68"/>
      <c r="BW1221" s="68"/>
      <c r="BX1221" s="68"/>
      <c r="BY1221" s="68"/>
      <c r="BZ1221" s="68"/>
      <c r="CA1221" s="68"/>
      <c r="CB1221" s="68"/>
      <c r="CC1221" s="68"/>
      <c r="CD1221" s="68"/>
      <c r="CE1221" s="68"/>
      <c r="CF1221" s="68"/>
      <c r="CG1221" s="68"/>
      <c r="CH1221" s="68"/>
      <c r="CI1221" s="68"/>
      <c r="CJ1221" s="68"/>
      <c r="CK1221" s="68"/>
      <c r="CL1221" s="68"/>
      <c r="CM1221" s="68"/>
      <c r="CN1221" s="68"/>
      <c r="CO1221" s="68"/>
      <c r="CP1221" s="68"/>
      <c r="CQ1221" s="68"/>
      <c r="CR1221" s="68"/>
      <c r="CS1221" s="68"/>
      <c r="CT1221" s="68"/>
      <c r="CU1221" s="68"/>
      <c r="CV1221" s="68"/>
      <c r="CW1221" s="68"/>
      <c r="CX1221" s="68"/>
      <c r="CY1221" s="68"/>
      <c r="CZ1221" s="68"/>
      <c r="DA1221" s="68"/>
      <c r="DB1221" s="68"/>
      <c r="DC1221" s="68"/>
      <c r="DD1221" s="68"/>
      <c r="DE1221" s="68"/>
      <c r="DF1221" s="51"/>
      <c r="DG1221" s="51"/>
      <c r="DH1221" s="51"/>
      <c r="DI1221" s="51"/>
      <c r="DJ1221" s="51"/>
      <c r="DK1221" s="51"/>
      <c r="DL1221" s="51"/>
      <c r="DM1221" s="51"/>
      <c r="DN1221" s="51"/>
      <c r="DO1221" s="51"/>
      <c r="DP1221" s="51"/>
      <c r="DQ1221" s="51"/>
      <c r="DR1221" s="51"/>
      <c r="DS1221" s="51"/>
      <c r="DT1221" s="51"/>
      <c r="DU1221" s="181"/>
    </row>
    <row r="1222" spans="1:125" ht="12.75" x14ac:dyDescent="0.2">
      <c r="A1222" s="51"/>
      <c r="B1222" s="51"/>
      <c r="C1222" s="50"/>
      <c r="D1222" s="53"/>
      <c r="E1222" s="50"/>
      <c r="F1222" s="54"/>
      <c r="G1222" s="54"/>
      <c r="H1222" s="54"/>
      <c r="I1222" s="55"/>
      <c r="J1222" s="50"/>
      <c r="K1222" s="50"/>
      <c r="L1222" s="50"/>
      <c r="M1222" s="50"/>
      <c r="N1222" s="50"/>
      <c r="O1222" s="50"/>
      <c r="P1222" s="680"/>
      <c r="Q1222" s="79"/>
      <c r="R1222" s="79"/>
      <c r="S1222" s="79"/>
      <c r="T1222" s="79"/>
      <c r="U1222" s="79"/>
      <c r="V1222" s="79"/>
      <c r="W1222" s="61"/>
      <c r="X1222" s="61"/>
      <c r="Y1222" s="50"/>
      <c r="Z1222" s="50"/>
      <c r="AA1222" s="51"/>
      <c r="AB1222" s="68"/>
      <c r="AC1222" s="68"/>
      <c r="AD1222" s="68"/>
      <c r="AE1222" s="68"/>
      <c r="AF1222" s="68"/>
      <c r="AG1222" s="68"/>
      <c r="AH1222" s="51"/>
      <c r="AI1222" s="51"/>
      <c r="AJ1222" s="68"/>
      <c r="AK1222" s="68"/>
      <c r="AL1222" s="68"/>
      <c r="AM1222" s="68"/>
      <c r="AN1222" s="68"/>
      <c r="AO1222" s="68"/>
      <c r="AP1222" s="51"/>
      <c r="AQ1222" s="51"/>
      <c r="AR1222" s="68"/>
      <c r="AS1222" s="68"/>
      <c r="AT1222" s="68"/>
      <c r="AU1222" s="68"/>
      <c r="AV1222" s="68"/>
      <c r="AW1222" s="68"/>
      <c r="AX1222" s="51"/>
      <c r="AY1222" s="51"/>
      <c r="AZ1222" s="68"/>
      <c r="BA1222" s="68"/>
      <c r="BB1222" s="68"/>
      <c r="BC1222" s="68"/>
      <c r="BD1222" s="68"/>
      <c r="BE1222" s="68"/>
      <c r="BF1222" s="51"/>
      <c r="BG1222" s="51"/>
      <c r="BH1222" s="68"/>
      <c r="BI1222" s="68"/>
      <c r="BJ1222" s="68"/>
      <c r="BK1222" s="68"/>
      <c r="BL1222" s="68"/>
      <c r="BM1222" s="68"/>
      <c r="BN1222" s="51"/>
      <c r="BO1222" s="51"/>
      <c r="BP1222" s="51"/>
      <c r="BQ1222" s="51"/>
      <c r="BR1222" s="51"/>
      <c r="BS1222" s="51"/>
      <c r="BT1222" s="51"/>
      <c r="BU1222" s="68"/>
      <c r="BV1222" s="68"/>
      <c r="BW1222" s="68"/>
      <c r="BX1222" s="68"/>
      <c r="BY1222" s="68"/>
      <c r="BZ1222" s="68"/>
      <c r="CA1222" s="68"/>
      <c r="CB1222" s="68"/>
      <c r="CC1222" s="68"/>
      <c r="CD1222" s="68"/>
      <c r="CE1222" s="68"/>
      <c r="CF1222" s="68"/>
      <c r="CG1222" s="68"/>
      <c r="CH1222" s="68"/>
      <c r="CI1222" s="68"/>
      <c r="CJ1222" s="68"/>
      <c r="CK1222" s="68"/>
      <c r="CL1222" s="68"/>
      <c r="CM1222" s="68"/>
      <c r="CN1222" s="68"/>
      <c r="CO1222" s="68"/>
      <c r="CP1222" s="68"/>
      <c r="CQ1222" s="68"/>
      <c r="CR1222" s="68"/>
      <c r="CS1222" s="68"/>
      <c r="CT1222" s="68"/>
      <c r="CU1222" s="68"/>
      <c r="CV1222" s="68"/>
      <c r="CW1222" s="68"/>
      <c r="CX1222" s="68"/>
      <c r="CY1222" s="68"/>
      <c r="CZ1222" s="68"/>
      <c r="DA1222" s="68"/>
      <c r="DB1222" s="68"/>
      <c r="DC1222" s="68"/>
      <c r="DD1222" s="68"/>
      <c r="DE1222" s="68"/>
      <c r="DF1222" s="51"/>
      <c r="DG1222" s="51"/>
      <c r="DH1222" s="51"/>
      <c r="DI1222" s="51"/>
      <c r="DJ1222" s="51"/>
      <c r="DK1222" s="51"/>
      <c r="DL1222" s="51"/>
      <c r="DM1222" s="51"/>
      <c r="DN1222" s="51"/>
      <c r="DO1222" s="51"/>
      <c r="DP1222" s="51"/>
      <c r="DQ1222" s="51"/>
      <c r="DR1222" s="51"/>
      <c r="DS1222" s="51"/>
      <c r="DT1222" s="51"/>
      <c r="DU1222" s="181"/>
    </row>
    <row r="1223" spans="1:125" ht="12.75" x14ac:dyDescent="0.2">
      <c r="A1223" s="51"/>
      <c r="B1223" s="51"/>
      <c r="C1223" s="50"/>
      <c r="D1223" s="53"/>
      <c r="E1223" s="50"/>
      <c r="F1223" s="54"/>
      <c r="G1223" s="54"/>
      <c r="H1223" s="54"/>
      <c r="I1223" s="55"/>
      <c r="J1223" s="50"/>
      <c r="K1223" s="50"/>
      <c r="L1223" s="50"/>
      <c r="M1223" s="50"/>
      <c r="N1223" s="50"/>
      <c r="O1223" s="50"/>
      <c r="P1223" s="680"/>
      <c r="Q1223" s="79"/>
      <c r="R1223" s="79"/>
      <c r="S1223" s="79"/>
      <c r="T1223" s="79"/>
      <c r="U1223" s="79"/>
      <c r="V1223" s="79"/>
      <c r="W1223" s="61"/>
      <c r="X1223" s="61"/>
      <c r="Y1223" s="50"/>
      <c r="Z1223" s="50"/>
      <c r="AA1223" s="51"/>
      <c r="AB1223" s="68"/>
      <c r="AC1223" s="68"/>
      <c r="AD1223" s="68"/>
      <c r="AE1223" s="68"/>
      <c r="AF1223" s="68"/>
      <c r="AG1223" s="68"/>
      <c r="AH1223" s="51"/>
      <c r="AI1223" s="51"/>
      <c r="AJ1223" s="68"/>
      <c r="AK1223" s="68"/>
      <c r="AL1223" s="68"/>
      <c r="AM1223" s="68"/>
      <c r="AN1223" s="68"/>
      <c r="AO1223" s="68"/>
      <c r="AP1223" s="51"/>
      <c r="AQ1223" s="51"/>
      <c r="AR1223" s="68"/>
      <c r="AS1223" s="68"/>
      <c r="AT1223" s="68"/>
      <c r="AU1223" s="68"/>
      <c r="AV1223" s="68"/>
      <c r="AW1223" s="68"/>
      <c r="AX1223" s="51"/>
      <c r="AY1223" s="51"/>
      <c r="AZ1223" s="68"/>
      <c r="BA1223" s="68"/>
      <c r="BB1223" s="68"/>
      <c r="BC1223" s="68"/>
      <c r="BD1223" s="68"/>
      <c r="BE1223" s="68"/>
      <c r="BF1223" s="51"/>
      <c r="BG1223" s="51"/>
      <c r="BH1223" s="68"/>
      <c r="BI1223" s="68"/>
      <c r="BJ1223" s="68"/>
      <c r="BK1223" s="68"/>
      <c r="BL1223" s="68"/>
      <c r="BM1223" s="68"/>
      <c r="BN1223" s="51"/>
      <c r="BO1223" s="51"/>
      <c r="BP1223" s="51"/>
      <c r="BQ1223" s="51"/>
      <c r="BR1223" s="51"/>
      <c r="BS1223" s="51"/>
      <c r="BT1223" s="51"/>
      <c r="BU1223" s="68"/>
      <c r="BV1223" s="68"/>
      <c r="BW1223" s="68"/>
      <c r="BX1223" s="68"/>
      <c r="BY1223" s="68"/>
      <c r="BZ1223" s="68"/>
      <c r="CA1223" s="68"/>
      <c r="CB1223" s="68"/>
      <c r="CC1223" s="68"/>
      <c r="CD1223" s="68"/>
      <c r="CE1223" s="68"/>
      <c r="CF1223" s="68"/>
      <c r="CG1223" s="68"/>
      <c r="CH1223" s="68"/>
      <c r="CI1223" s="68"/>
      <c r="CJ1223" s="68"/>
      <c r="CK1223" s="68"/>
      <c r="CL1223" s="68"/>
      <c r="CM1223" s="68"/>
      <c r="CN1223" s="68"/>
      <c r="CO1223" s="68"/>
      <c r="CP1223" s="68"/>
      <c r="CQ1223" s="68"/>
      <c r="CR1223" s="68"/>
      <c r="CS1223" s="68"/>
      <c r="CT1223" s="68"/>
      <c r="CU1223" s="68"/>
      <c r="CV1223" s="68"/>
      <c r="CW1223" s="68"/>
      <c r="CX1223" s="68"/>
      <c r="CY1223" s="68"/>
      <c r="CZ1223" s="68"/>
      <c r="DA1223" s="68"/>
      <c r="DB1223" s="68"/>
      <c r="DC1223" s="68"/>
      <c r="DD1223" s="68"/>
      <c r="DE1223" s="68"/>
      <c r="DF1223" s="51"/>
      <c r="DG1223" s="51"/>
      <c r="DH1223" s="51"/>
      <c r="DI1223" s="51"/>
      <c r="DJ1223" s="51"/>
      <c r="DK1223" s="51"/>
      <c r="DL1223" s="51"/>
      <c r="DM1223" s="51"/>
      <c r="DN1223" s="51"/>
      <c r="DO1223" s="51"/>
      <c r="DP1223" s="51"/>
      <c r="DQ1223" s="51"/>
      <c r="DR1223" s="51"/>
      <c r="DS1223" s="51"/>
      <c r="DT1223" s="51"/>
      <c r="DU1223" s="181"/>
    </row>
    <row r="1224" spans="1:125" ht="12.75" x14ac:dyDescent="0.2">
      <c r="A1224" s="51"/>
      <c r="B1224" s="51"/>
      <c r="C1224" s="50"/>
      <c r="D1224" s="53"/>
      <c r="E1224" s="50"/>
      <c r="F1224" s="54"/>
      <c r="G1224" s="54"/>
      <c r="H1224" s="54"/>
      <c r="I1224" s="55"/>
      <c r="J1224" s="50"/>
      <c r="K1224" s="50"/>
      <c r="L1224" s="50"/>
      <c r="M1224" s="50"/>
      <c r="N1224" s="50"/>
      <c r="O1224" s="50"/>
      <c r="P1224" s="680"/>
      <c r="Q1224" s="79"/>
      <c r="R1224" s="79"/>
      <c r="S1224" s="79"/>
      <c r="T1224" s="79"/>
      <c r="U1224" s="79"/>
      <c r="V1224" s="79"/>
      <c r="W1224" s="61"/>
      <c r="X1224" s="61"/>
      <c r="Y1224" s="50"/>
      <c r="Z1224" s="50"/>
      <c r="AA1224" s="51"/>
      <c r="AB1224" s="68"/>
      <c r="AC1224" s="68"/>
      <c r="AD1224" s="68"/>
      <c r="AE1224" s="68"/>
      <c r="AF1224" s="68"/>
      <c r="AG1224" s="68"/>
      <c r="AH1224" s="51"/>
      <c r="AI1224" s="51"/>
      <c r="AJ1224" s="68"/>
      <c r="AK1224" s="68"/>
      <c r="AL1224" s="68"/>
      <c r="AM1224" s="68"/>
      <c r="AN1224" s="68"/>
      <c r="AO1224" s="68"/>
      <c r="AP1224" s="51"/>
      <c r="AQ1224" s="51"/>
      <c r="AR1224" s="68"/>
      <c r="AS1224" s="68"/>
      <c r="AT1224" s="68"/>
      <c r="AU1224" s="68"/>
      <c r="AV1224" s="68"/>
      <c r="AW1224" s="68"/>
      <c r="AX1224" s="51"/>
      <c r="AY1224" s="51"/>
      <c r="AZ1224" s="68"/>
      <c r="BA1224" s="68"/>
      <c r="BB1224" s="68"/>
      <c r="BC1224" s="68"/>
      <c r="BD1224" s="68"/>
      <c r="BE1224" s="68"/>
      <c r="BF1224" s="51"/>
      <c r="BG1224" s="51"/>
      <c r="BH1224" s="68"/>
      <c r="BI1224" s="68"/>
      <c r="BJ1224" s="68"/>
      <c r="BK1224" s="68"/>
      <c r="BL1224" s="68"/>
      <c r="BM1224" s="68"/>
      <c r="BN1224" s="51"/>
      <c r="BO1224" s="51"/>
      <c r="BP1224" s="51"/>
      <c r="BQ1224" s="51"/>
      <c r="BR1224" s="51"/>
      <c r="BS1224" s="51"/>
      <c r="BT1224" s="51"/>
      <c r="BU1224" s="68"/>
      <c r="BV1224" s="68"/>
      <c r="BW1224" s="68"/>
      <c r="BX1224" s="68"/>
      <c r="BY1224" s="68"/>
      <c r="BZ1224" s="68"/>
      <c r="CA1224" s="68"/>
      <c r="CB1224" s="68"/>
      <c r="CC1224" s="68"/>
      <c r="CD1224" s="68"/>
      <c r="CE1224" s="68"/>
      <c r="CF1224" s="68"/>
      <c r="CG1224" s="68"/>
      <c r="CH1224" s="68"/>
      <c r="CI1224" s="68"/>
      <c r="CJ1224" s="68"/>
      <c r="CK1224" s="68"/>
      <c r="CL1224" s="68"/>
      <c r="CM1224" s="68"/>
      <c r="CN1224" s="68"/>
      <c r="CO1224" s="68"/>
      <c r="CP1224" s="68"/>
      <c r="CQ1224" s="68"/>
      <c r="CR1224" s="68"/>
      <c r="CS1224" s="68"/>
      <c r="CT1224" s="68"/>
      <c r="CU1224" s="68"/>
      <c r="CV1224" s="68"/>
      <c r="CW1224" s="68"/>
      <c r="CX1224" s="68"/>
      <c r="CY1224" s="68"/>
      <c r="CZ1224" s="68"/>
      <c r="DA1224" s="68"/>
      <c r="DB1224" s="68"/>
      <c r="DC1224" s="68"/>
      <c r="DD1224" s="68"/>
      <c r="DE1224" s="68"/>
      <c r="DF1224" s="51"/>
      <c r="DG1224" s="51"/>
      <c r="DH1224" s="51"/>
      <c r="DI1224" s="51"/>
      <c r="DJ1224" s="51"/>
      <c r="DK1224" s="51"/>
      <c r="DL1224" s="51"/>
      <c r="DM1224" s="51"/>
      <c r="DN1224" s="51"/>
      <c r="DO1224" s="51"/>
      <c r="DP1224" s="51"/>
      <c r="DQ1224" s="51"/>
      <c r="DR1224" s="51"/>
      <c r="DS1224" s="51"/>
      <c r="DT1224" s="51"/>
      <c r="DU1224" s="181"/>
    </row>
    <row r="1225" spans="1:125" ht="12.75" x14ac:dyDescent="0.2">
      <c r="A1225" s="51"/>
      <c r="B1225" s="51"/>
      <c r="C1225" s="50"/>
      <c r="D1225" s="53"/>
      <c r="E1225" s="50"/>
      <c r="F1225" s="54"/>
      <c r="G1225" s="54"/>
      <c r="H1225" s="54"/>
      <c r="I1225" s="55"/>
      <c r="J1225" s="50"/>
      <c r="K1225" s="50"/>
      <c r="L1225" s="50"/>
      <c r="M1225" s="50"/>
      <c r="N1225" s="50"/>
      <c r="O1225" s="50"/>
      <c r="P1225" s="680"/>
      <c r="Q1225" s="79"/>
      <c r="R1225" s="79"/>
      <c r="S1225" s="79"/>
      <c r="T1225" s="79"/>
      <c r="U1225" s="79"/>
      <c r="V1225" s="79"/>
      <c r="W1225" s="61"/>
      <c r="X1225" s="61"/>
      <c r="Y1225" s="50"/>
      <c r="Z1225" s="50"/>
      <c r="AA1225" s="51"/>
      <c r="AB1225" s="68"/>
      <c r="AC1225" s="68"/>
      <c r="AD1225" s="68"/>
      <c r="AE1225" s="68"/>
      <c r="AF1225" s="68"/>
      <c r="AG1225" s="68"/>
      <c r="AH1225" s="51"/>
      <c r="AI1225" s="51"/>
      <c r="AJ1225" s="68"/>
      <c r="AK1225" s="68"/>
      <c r="AL1225" s="68"/>
      <c r="AM1225" s="68"/>
      <c r="AN1225" s="68"/>
      <c r="AO1225" s="68"/>
      <c r="AP1225" s="51"/>
      <c r="AQ1225" s="51"/>
      <c r="AR1225" s="68"/>
      <c r="AS1225" s="68"/>
      <c r="AT1225" s="68"/>
      <c r="AU1225" s="68"/>
      <c r="AV1225" s="68"/>
      <c r="AW1225" s="68"/>
      <c r="AX1225" s="51"/>
      <c r="AY1225" s="51"/>
      <c r="AZ1225" s="68"/>
      <c r="BA1225" s="68"/>
      <c r="BB1225" s="68"/>
      <c r="BC1225" s="68"/>
      <c r="BD1225" s="68"/>
      <c r="BE1225" s="68"/>
      <c r="BF1225" s="51"/>
      <c r="BG1225" s="51"/>
      <c r="BH1225" s="68"/>
      <c r="BI1225" s="68"/>
      <c r="BJ1225" s="68"/>
      <c r="BK1225" s="68"/>
      <c r="BL1225" s="68"/>
      <c r="BM1225" s="68"/>
      <c r="BN1225" s="51"/>
      <c r="BO1225" s="51"/>
      <c r="BP1225" s="51"/>
      <c r="BQ1225" s="51"/>
      <c r="BR1225" s="51"/>
      <c r="BS1225" s="51"/>
      <c r="BT1225" s="51"/>
      <c r="BU1225" s="68"/>
      <c r="BV1225" s="68"/>
      <c r="BW1225" s="68"/>
      <c r="BX1225" s="68"/>
      <c r="BY1225" s="68"/>
      <c r="BZ1225" s="68"/>
      <c r="CA1225" s="68"/>
      <c r="CB1225" s="68"/>
      <c r="CC1225" s="68"/>
      <c r="CD1225" s="68"/>
      <c r="CE1225" s="68"/>
      <c r="CF1225" s="68"/>
      <c r="CG1225" s="68"/>
      <c r="CH1225" s="68"/>
      <c r="CI1225" s="68"/>
      <c r="CJ1225" s="68"/>
      <c r="CK1225" s="68"/>
      <c r="CL1225" s="68"/>
      <c r="CM1225" s="68"/>
      <c r="CN1225" s="68"/>
      <c r="CO1225" s="68"/>
      <c r="CP1225" s="68"/>
      <c r="CQ1225" s="68"/>
      <c r="CR1225" s="68"/>
      <c r="CS1225" s="68"/>
      <c r="CT1225" s="68"/>
      <c r="CU1225" s="68"/>
      <c r="CV1225" s="68"/>
      <c r="CW1225" s="68"/>
      <c r="CX1225" s="68"/>
      <c r="CY1225" s="68"/>
      <c r="CZ1225" s="68"/>
      <c r="DA1225" s="68"/>
      <c r="DB1225" s="68"/>
      <c r="DC1225" s="68"/>
      <c r="DD1225" s="68"/>
      <c r="DE1225" s="68"/>
      <c r="DF1225" s="51"/>
      <c r="DG1225" s="51"/>
      <c r="DH1225" s="51"/>
      <c r="DI1225" s="51"/>
      <c r="DJ1225" s="51"/>
      <c r="DK1225" s="51"/>
      <c r="DL1225" s="51"/>
      <c r="DM1225" s="51"/>
      <c r="DN1225" s="51"/>
      <c r="DO1225" s="51"/>
      <c r="DP1225" s="51"/>
      <c r="DQ1225" s="51"/>
      <c r="DR1225" s="51"/>
      <c r="DS1225" s="51"/>
      <c r="DT1225" s="51"/>
      <c r="DU1225" s="181"/>
    </row>
    <row r="1226" spans="1:125" ht="12.75" x14ac:dyDescent="0.2">
      <c r="A1226" s="51"/>
      <c r="B1226" s="51"/>
      <c r="C1226" s="50"/>
      <c r="D1226" s="53"/>
      <c r="E1226" s="50"/>
      <c r="F1226" s="54"/>
      <c r="G1226" s="54"/>
      <c r="H1226" s="54"/>
      <c r="I1226" s="55"/>
      <c r="J1226" s="50"/>
      <c r="K1226" s="50"/>
      <c r="L1226" s="50"/>
      <c r="M1226" s="50"/>
      <c r="N1226" s="50"/>
      <c r="O1226" s="50"/>
      <c r="P1226" s="680"/>
      <c r="Q1226" s="79"/>
      <c r="R1226" s="79"/>
      <c r="S1226" s="79"/>
      <c r="T1226" s="79"/>
      <c r="U1226" s="79"/>
      <c r="V1226" s="79"/>
      <c r="W1226" s="61"/>
      <c r="X1226" s="61"/>
      <c r="Y1226" s="50"/>
      <c r="Z1226" s="50"/>
      <c r="AA1226" s="51"/>
      <c r="AB1226" s="68"/>
      <c r="AC1226" s="68"/>
      <c r="AD1226" s="68"/>
      <c r="AE1226" s="68"/>
      <c r="AF1226" s="68"/>
      <c r="AG1226" s="68"/>
      <c r="AH1226" s="51"/>
      <c r="AI1226" s="51"/>
      <c r="AJ1226" s="68"/>
      <c r="AK1226" s="68"/>
      <c r="AL1226" s="68"/>
      <c r="AM1226" s="68"/>
      <c r="AN1226" s="68"/>
      <c r="AO1226" s="68"/>
      <c r="AP1226" s="51"/>
      <c r="AQ1226" s="51"/>
      <c r="AR1226" s="68"/>
      <c r="AS1226" s="68"/>
      <c r="AT1226" s="68"/>
      <c r="AU1226" s="68"/>
      <c r="AV1226" s="68"/>
      <c r="AW1226" s="68"/>
      <c r="AX1226" s="51"/>
      <c r="AY1226" s="51"/>
      <c r="AZ1226" s="68"/>
      <c r="BA1226" s="68"/>
      <c r="BB1226" s="68"/>
      <c r="BC1226" s="68"/>
      <c r="BD1226" s="68"/>
      <c r="BE1226" s="68"/>
      <c r="BF1226" s="51"/>
      <c r="BG1226" s="51"/>
      <c r="BH1226" s="68"/>
      <c r="BI1226" s="68"/>
      <c r="BJ1226" s="68"/>
      <c r="BK1226" s="68"/>
      <c r="BL1226" s="68"/>
      <c r="BM1226" s="68"/>
      <c r="BN1226" s="51"/>
      <c r="BO1226" s="51"/>
      <c r="BP1226" s="51"/>
      <c r="BQ1226" s="51"/>
      <c r="BR1226" s="51"/>
      <c r="BS1226" s="51"/>
      <c r="BT1226" s="51"/>
      <c r="BU1226" s="68"/>
      <c r="BV1226" s="68"/>
      <c r="BW1226" s="68"/>
      <c r="BX1226" s="68"/>
      <c r="BY1226" s="68"/>
      <c r="BZ1226" s="68"/>
      <c r="CA1226" s="68"/>
      <c r="CB1226" s="68"/>
      <c r="CC1226" s="68"/>
      <c r="CD1226" s="68"/>
      <c r="CE1226" s="68"/>
      <c r="CF1226" s="68"/>
      <c r="CG1226" s="68"/>
      <c r="CH1226" s="68"/>
      <c r="CI1226" s="68"/>
      <c r="CJ1226" s="68"/>
      <c r="CK1226" s="68"/>
      <c r="CL1226" s="68"/>
      <c r="CM1226" s="68"/>
      <c r="CN1226" s="68"/>
      <c r="CO1226" s="68"/>
      <c r="CP1226" s="68"/>
      <c r="CQ1226" s="68"/>
      <c r="CR1226" s="68"/>
      <c r="CS1226" s="68"/>
      <c r="CT1226" s="68"/>
      <c r="CU1226" s="68"/>
      <c r="CV1226" s="68"/>
      <c r="CW1226" s="68"/>
      <c r="CX1226" s="68"/>
      <c r="CY1226" s="68"/>
      <c r="CZ1226" s="68"/>
      <c r="DA1226" s="68"/>
      <c r="DB1226" s="68"/>
      <c r="DC1226" s="68"/>
      <c r="DD1226" s="68"/>
      <c r="DE1226" s="68"/>
      <c r="DF1226" s="51"/>
      <c r="DG1226" s="51"/>
      <c r="DH1226" s="51"/>
      <c r="DI1226" s="51"/>
      <c r="DJ1226" s="51"/>
      <c r="DK1226" s="51"/>
      <c r="DL1226" s="51"/>
      <c r="DM1226" s="51"/>
      <c r="DN1226" s="51"/>
      <c r="DO1226" s="51"/>
      <c r="DP1226" s="51"/>
      <c r="DQ1226" s="51"/>
      <c r="DR1226" s="51"/>
      <c r="DS1226" s="51"/>
      <c r="DT1226" s="51"/>
      <c r="DU1226" s="181"/>
    </row>
    <row r="1227" spans="1:125" ht="12.75" x14ac:dyDescent="0.2">
      <c r="A1227" s="51"/>
      <c r="B1227" s="51"/>
      <c r="C1227" s="50"/>
      <c r="D1227" s="53"/>
      <c r="E1227" s="50"/>
      <c r="F1227" s="54"/>
      <c r="G1227" s="54"/>
      <c r="H1227" s="54"/>
      <c r="I1227" s="55"/>
      <c r="J1227" s="50"/>
      <c r="K1227" s="50"/>
      <c r="L1227" s="50"/>
      <c r="M1227" s="50"/>
      <c r="N1227" s="50"/>
      <c r="O1227" s="50"/>
      <c r="P1227" s="680"/>
      <c r="Q1227" s="79"/>
      <c r="R1227" s="79"/>
      <c r="S1227" s="79"/>
      <c r="T1227" s="79"/>
      <c r="U1227" s="79"/>
      <c r="V1227" s="79"/>
      <c r="W1227" s="61"/>
      <c r="X1227" s="61"/>
      <c r="Y1227" s="50"/>
      <c r="Z1227" s="50"/>
      <c r="AA1227" s="51"/>
      <c r="AB1227" s="68"/>
      <c r="AC1227" s="68"/>
      <c r="AD1227" s="68"/>
      <c r="AE1227" s="68"/>
      <c r="AF1227" s="68"/>
      <c r="AG1227" s="68"/>
      <c r="AH1227" s="51"/>
      <c r="AI1227" s="51"/>
      <c r="AJ1227" s="68"/>
      <c r="AK1227" s="68"/>
      <c r="AL1227" s="68"/>
      <c r="AM1227" s="68"/>
      <c r="AN1227" s="68"/>
      <c r="AO1227" s="68"/>
      <c r="AP1227" s="51"/>
      <c r="AQ1227" s="51"/>
      <c r="AR1227" s="68"/>
      <c r="AS1227" s="68"/>
      <c r="AT1227" s="68"/>
      <c r="AU1227" s="68"/>
      <c r="AV1227" s="68"/>
      <c r="AW1227" s="68"/>
      <c r="AX1227" s="51"/>
      <c r="AY1227" s="51"/>
      <c r="AZ1227" s="68"/>
      <c r="BA1227" s="68"/>
      <c r="BB1227" s="68"/>
      <c r="BC1227" s="68"/>
      <c r="BD1227" s="68"/>
      <c r="BE1227" s="68"/>
      <c r="BF1227" s="51"/>
      <c r="BG1227" s="51"/>
      <c r="BH1227" s="68"/>
      <c r="BI1227" s="68"/>
      <c r="BJ1227" s="68"/>
      <c r="BK1227" s="68"/>
      <c r="BL1227" s="68"/>
      <c r="BM1227" s="68"/>
      <c r="BN1227" s="51"/>
      <c r="BO1227" s="51"/>
      <c r="BP1227" s="51"/>
      <c r="BQ1227" s="51"/>
      <c r="BR1227" s="51"/>
      <c r="BS1227" s="51"/>
      <c r="BT1227" s="51"/>
      <c r="BU1227" s="68"/>
      <c r="BV1227" s="68"/>
      <c r="BW1227" s="68"/>
      <c r="BX1227" s="68"/>
      <c r="BY1227" s="68"/>
      <c r="BZ1227" s="68"/>
      <c r="CA1227" s="68"/>
      <c r="CB1227" s="68"/>
      <c r="CC1227" s="68"/>
      <c r="CD1227" s="68"/>
      <c r="CE1227" s="68"/>
      <c r="CF1227" s="68"/>
      <c r="CG1227" s="68"/>
      <c r="CH1227" s="68"/>
      <c r="CI1227" s="68"/>
      <c r="CJ1227" s="68"/>
      <c r="CK1227" s="68"/>
      <c r="CL1227" s="68"/>
      <c r="CM1227" s="68"/>
      <c r="CN1227" s="68"/>
      <c r="CO1227" s="68"/>
      <c r="CP1227" s="68"/>
      <c r="CQ1227" s="68"/>
      <c r="CR1227" s="68"/>
      <c r="CS1227" s="68"/>
      <c r="CT1227" s="68"/>
      <c r="CU1227" s="68"/>
      <c r="CV1227" s="68"/>
      <c r="CW1227" s="68"/>
      <c r="CX1227" s="68"/>
      <c r="CY1227" s="68"/>
      <c r="CZ1227" s="68"/>
      <c r="DA1227" s="68"/>
      <c r="DB1227" s="68"/>
      <c r="DC1227" s="68"/>
      <c r="DD1227" s="68"/>
      <c r="DE1227" s="68"/>
      <c r="DF1227" s="51"/>
      <c r="DG1227" s="51"/>
      <c r="DH1227" s="51"/>
      <c r="DI1227" s="51"/>
      <c r="DJ1227" s="51"/>
      <c r="DK1227" s="51"/>
      <c r="DL1227" s="51"/>
      <c r="DM1227" s="51"/>
      <c r="DN1227" s="51"/>
      <c r="DO1227" s="51"/>
      <c r="DP1227" s="51"/>
      <c r="DQ1227" s="51"/>
      <c r="DR1227" s="51"/>
      <c r="DS1227" s="51"/>
      <c r="DT1227" s="51"/>
      <c r="DU1227" s="181"/>
    </row>
    <row r="1228" spans="1:125" ht="12.75" x14ac:dyDescent="0.2">
      <c r="A1228" s="51"/>
      <c r="B1228" s="51"/>
      <c r="C1228" s="50"/>
      <c r="D1228" s="53"/>
      <c r="E1228" s="50"/>
      <c r="F1228" s="54"/>
      <c r="G1228" s="54"/>
      <c r="H1228" s="54"/>
      <c r="I1228" s="55"/>
      <c r="J1228" s="50"/>
      <c r="K1228" s="50"/>
      <c r="L1228" s="50"/>
      <c r="M1228" s="50"/>
      <c r="N1228" s="50"/>
      <c r="O1228" s="50"/>
      <c r="P1228" s="680"/>
      <c r="Q1228" s="79"/>
      <c r="R1228" s="79"/>
      <c r="S1228" s="79"/>
      <c r="T1228" s="79"/>
      <c r="U1228" s="79"/>
      <c r="V1228" s="79"/>
      <c r="W1228" s="61"/>
      <c r="X1228" s="61"/>
      <c r="Y1228" s="50"/>
      <c r="Z1228" s="50"/>
      <c r="AA1228" s="51"/>
      <c r="AB1228" s="68"/>
      <c r="AC1228" s="68"/>
      <c r="AD1228" s="68"/>
      <c r="AE1228" s="68"/>
      <c r="AF1228" s="68"/>
      <c r="AG1228" s="68"/>
      <c r="AH1228" s="51"/>
      <c r="AI1228" s="51"/>
      <c r="AJ1228" s="68"/>
      <c r="AK1228" s="68"/>
      <c r="AL1228" s="68"/>
      <c r="AM1228" s="68"/>
      <c r="AN1228" s="68"/>
      <c r="AO1228" s="68"/>
      <c r="AP1228" s="51"/>
      <c r="AQ1228" s="51"/>
      <c r="AR1228" s="68"/>
      <c r="AS1228" s="68"/>
      <c r="AT1228" s="68"/>
      <c r="AU1228" s="68"/>
      <c r="AV1228" s="68"/>
      <c r="AW1228" s="68"/>
      <c r="AX1228" s="51"/>
      <c r="AY1228" s="51"/>
      <c r="AZ1228" s="68"/>
      <c r="BA1228" s="68"/>
      <c r="BB1228" s="68"/>
      <c r="BC1228" s="68"/>
      <c r="BD1228" s="68"/>
      <c r="BE1228" s="68"/>
      <c r="BF1228" s="51"/>
      <c r="BG1228" s="51"/>
      <c r="BH1228" s="68"/>
      <c r="BI1228" s="68"/>
      <c r="BJ1228" s="68"/>
      <c r="BK1228" s="68"/>
      <c r="BL1228" s="68"/>
      <c r="BM1228" s="68"/>
      <c r="BN1228" s="51"/>
      <c r="BO1228" s="51"/>
      <c r="BP1228" s="51"/>
      <c r="BQ1228" s="51"/>
      <c r="BR1228" s="51"/>
      <c r="BS1228" s="51"/>
      <c r="BT1228" s="51"/>
      <c r="BU1228" s="68"/>
      <c r="BV1228" s="68"/>
      <c r="BW1228" s="68"/>
      <c r="BX1228" s="68"/>
      <c r="BY1228" s="68"/>
      <c r="BZ1228" s="68"/>
      <c r="CA1228" s="68"/>
      <c r="CB1228" s="68"/>
      <c r="CC1228" s="68"/>
      <c r="CD1228" s="68"/>
      <c r="CE1228" s="68"/>
      <c r="CF1228" s="68"/>
      <c r="CG1228" s="68"/>
      <c r="CH1228" s="68"/>
      <c r="CI1228" s="68"/>
      <c r="CJ1228" s="68"/>
      <c r="CK1228" s="68"/>
      <c r="CL1228" s="68"/>
      <c r="CM1228" s="68"/>
      <c r="CN1228" s="68"/>
      <c r="CO1228" s="68"/>
      <c r="CP1228" s="68"/>
      <c r="CQ1228" s="68"/>
      <c r="CR1228" s="68"/>
      <c r="CS1228" s="68"/>
      <c r="CT1228" s="68"/>
      <c r="CU1228" s="68"/>
      <c r="CV1228" s="68"/>
      <c r="CW1228" s="68"/>
      <c r="CX1228" s="68"/>
      <c r="CY1228" s="68"/>
      <c r="CZ1228" s="68"/>
      <c r="DA1228" s="68"/>
      <c r="DB1228" s="68"/>
      <c r="DC1228" s="68"/>
      <c r="DD1228" s="68"/>
      <c r="DE1228" s="68"/>
      <c r="DF1228" s="51"/>
      <c r="DG1228" s="51"/>
      <c r="DH1228" s="51"/>
      <c r="DI1228" s="51"/>
      <c r="DJ1228" s="51"/>
      <c r="DK1228" s="51"/>
      <c r="DL1228" s="51"/>
      <c r="DM1228" s="51"/>
      <c r="DN1228" s="51"/>
      <c r="DO1228" s="51"/>
      <c r="DP1228" s="51"/>
      <c r="DQ1228" s="51"/>
      <c r="DR1228" s="51"/>
      <c r="DS1228" s="51"/>
      <c r="DT1228" s="51"/>
      <c r="DU1228" s="181"/>
    </row>
    <row r="1229" spans="1:125" ht="12.75" x14ac:dyDescent="0.2">
      <c r="A1229" s="51"/>
      <c r="B1229" s="51"/>
      <c r="C1229" s="50"/>
      <c r="D1229" s="53"/>
      <c r="E1229" s="50"/>
      <c r="F1229" s="54"/>
      <c r="G1229" s="54"/>
      <c r="H1229" s="54"/>
      <c r="I1229" s="55"/>
      <c r="J1229" s="50"/>
      <c r="K1229" s="50"/>
      <c r="L1229" s="50"/>
      <c r="M1229" s="50"/>
      <c r="N1229" s="50"/>
      <c r="O1229" s="50"/>
      <c r="P1229" s="680"/>
      <c r="Q1229" s="79"/>
      <c r="R1229" s="79"/>
      <c r="S1229" s="79"/>
      <c r="T1229" s="79"/>
      <c r="U1229" s="79"/>
      <c r="V1229" s="79"/>
      <c r="W1229" s="61"/>
      <c r="X1229" s="61"/>
      <c r="Y1229" s="50"/>
      <c r="Z1229" s="50"/>
      <c r="AA1229" s="51"/>
      <c r="AB1229" s="68"/>
      <c r="AC1229" s="68"/>
      <c r="AD1229" s="68"/>
      <c r="AE1229" s="68"/>
      <c r="AF1229" s="68"/>
      <c r="AG1229" s="68"/>
      <c r="AH1229" s="51"/>
      <c r="AI1229" s="51"/>
      <c r="AJ1229" s="68"/>
      <c r="AK1229" s="68"/>
      <c r="AL1229" s="68"/>
      <c r="AM1229" s="68"/>
      <c r="AN1229" s="68"/>
      <c r="AO1229" s="68"/>
      <c r="AP1229" s="51"/>
      <c r="AQ1229" s="51"/>
      <c r="AR1229" s="68"/>
      <c r="AS1229" s="68"/>
      <c r="AT1229" s="68"/>
      <c r="AU1229" s="68"/>
      <c r="AV1229" s="68"/>
      <c r="AW1229" s="68"/>
      <c r="AX1229" s="51"/>
      <c r="AY1229" s="51"/>
      <c r="AZ1229" s="68"/>
      <c r="BA1229" s="68"/>
      <c r="BB1229" s="68"/>
      <c r="BC1229" s="68"/>
      <c r="BD1229" s="68"/>
      <c r="BE1229" s="68"/>
      <c r="BF1229" s="51"/>
      <c r="BG1229" s="51"/>
      <c r="BH1229" s="68"/>
      <c r="BI1229" s="68"/>
      <c r="BJ1229" s="68"/>
      <c r="BK1229" s="68"/>
      <c r="BL1229" s="68"/>
      <c r="BM1229" s="68"/>
      <c r="BN1229" s="51"/>
      <c r="BO1229" s="51"/>
      <c r="BP1229" s="51"/>
      <c r="BQ1229" s="51"/>
      <c r="BR1229" s="51"/>
      <c r="BS1229" s="51"/>
      <c r="BT1229" s="51"/>
      <c r="BU1229" s="68"/>
      <c r="BV1229" s="68"/>
      <c r="BW1229" s="68"/>
      <c r="BX1229" s="68"/>
      <c r="BY1229" s="68"/>
      <c r="BZ1229" s="68"/>
      <c r="CA1229" s="68"/>
      <c r="CB1229" s="68"/>
      <c r="CC1229" s="68"/>
      <c r="CD1229" s="68"/>
      <c r="CE1229" s="68"/>
      <c r="CF1229" s="68"/>
      <c r="CG1229" s="68"/>
      <c r="CH1229" s="68"/>
      <c r="CI1229" s="68"/>
      <c r="CJ1229" s="68"/>
      <c r="CK1229" s="68"/>
      <c r="CL1229" s="68"/>
      <c r="CM1229" s="68"/>
      <c r="CN1229" s="68"/>
      <c r="CO1229" s="68"/>
      <c r="CP1229" s="68"/>
      <c r="CQ1229" s="68"/>
      <c r="CR1229" s="68"/>
      <c r="CS1229" s="68"/>
      <c r="CT1229" s="68"/>
      <c r="CU1229" s="68"/>
      <c r="CV1229" s="68"/>
      <c r="CW1229" s="68"/>
      <c r="CX1229" s="68"/>
      <c r="CY1229" s="68"/>
      <c r="CZ1229" s="68"/>
      <c r="DA1229" s="68"/>
      <c r="DB1229" s="68"/>
      <c r="DC1229" s="68"/>
      <c r="DD1229" s="68"/>
      <c r="DE1229" s="68"/>
      <c r="DF1229" s="51"/>
      <c r="DG1229" s="51"/>
      <c r="DH1229" s="51"/>
      <c r="DI1229" s="51"/>
      <c r="DJ1229" s="51"/>
      <c r="DK1229" s="51"/>
      <c r="DL1229" s="51"/>
      <c r="DM1229" s="51"/>
      <c r="DN1229" s="51"/>
      <c r="DO1229" s="51"/>
      <c r="DP1229" s="51"/>
      <c r="DQ1229" s="51"/>
      <c r="DR1229" s="51"/>
      <c r="DS1229" s="51"/>
      <c r="DT1229" s="51"/>
      <c r="DU1229" s="181"/>
    </row>
    <row r="1230" spans="1:125" ht="12.75" x14ac:dyDescent="0.2">
      <c r="A1230" s="51"/>
      <c r="B1230" s="51"/>
      <c r="C1230" s="50"/>
      <c r="D1230" s="53"/>
      <c r="E1230" s="50"/>
      <c r="F1230" s="54"/>
      <c r="G1230" s="54"/>
      <c r="H1230" s="54"/>
      <c r="I1230" s="55"/>
      <c r="J1230" s="50"/>
      <c r="K1230" s="50"/>
      <c r="L1230" s="50"/>
      <c r="M1230" s="50"/>
      <c r="N1230" s="50"/>
      <c r="O1230" s="50"/>
      <c r="P1230" s="680"/>
      <c r="Q1230" s="79"/>
      <c r="R1230" s="79"/>
      <c r="S1230" s="79"/>
      <c r="T1230" s="79"/>
      <c r="U1230" s="79"/>
      <c r="V1230" s="79"/>
      <c r="W1230" s="61"/>
      <c r="X1230" s="61"/>
      <c r="Y1230" s="50"/>
      <c r="Z1230" s="50"/>
      <c r="AA1230" s="51"/>
      <c r="AB1230" s="68"/>
      <c r="AC1230" s="68"/>
      <c r="AD1230" s="68"/>
      <c r="AE1230" s="68"/>
      <c r="AF1230" s="68"/>
      <c r="AG1230" s="68"/>
      <c r="AH1230" s="51"/>
      <c r="AI1230" s="51"/>
      <c r="AJ1230" s="68"/>
      <c r="AK1230" s="68"/>
      <c r="AL1230" s="68"/>
      <c r="AM1230" s="68"/>
      <c r="AN1230" s="68"/>
      <c r="AO1230" s="68"/>
      <c r="AP1230" s="51"/>
      <c r="AQ1230" s="51"/>
      <c r="AR1230" s="68"/>
      <c r="AS1230" s="68"/>
      <c r="AT1230" s="68"/>
      <c r="AU1230" s="68"/>
      <c r="AV1230" s="68"/>
      <c r="AW1230" s="68"/>
      <c r="AX1230" s="51"/>
      <c r="AY1230" s="51"/>
      <c r="AZ1230" s="68"/>
      <c r="BA1230" s="68"/>
      <c r="BB1230" s="68"/>
      <c r="BC1230" s="68"/>
      <c r="BD1230" s="68"/>
      <c r="BE1230" s="68"/>
      <c r="BF1230" s="51"/>
      <c r="BG1230" s="51"/>
      <c r="BH1230" s="68"/>
      <c r="BI1230" s="68"/>
      <c r="BJ1230" s="68"/>
      <c r="BK1230" s="68"/>
      <c r="BL1230" s="68"/>
      <c r="BM1230" s="68"/>
      <c r="BN1230" s="51"/>
      <c r="BO1230" s="51"/>
      <c r="BP1230" s="51"/>
      <c r="BQ1230" s="51"/>
      <c r="BR1230" s="51"/>
      <c r="BS1230" s="51"/>
      <c r="BT1230" s="51"/>
      <c r="BU1230" s="68"/>
      <c r="BV1230" s="68"/>
      <c r="BW1230" s="68"/>
      <c r="BX1230" s="68"/>
      <c r="BY1230" s="68"/>
      <c r="BZ1230" s="68"/>
      <c r="CA1230" s="68"/>
      <c r="CB1230" s="68"/>
      <c r="CC1230" s="68"/>
      <c r="CD1230" s="68"/>
      <c r="CE1230" s="68"/>
      <c r="CF1230" s="68"/>
      <c r="CG1230" s="68"/>
      <c r="CH1230" s="68"/>
      <c r="CI1230" s="68"/>
      <c r="CJ1230" s="68"/>
      <c r="CK1230" s="68"/>
      <c r="CL1230" s="68"/>
      <c r="CM1230" s="68"/>
      <c r="CN1230" s="68"/>
      <c r="CO1230" s="68"/>
      <c r="CP1230" s="68"/>
      <c r="CQ1230" s="68"/>
      <c r="CR1230" s="68"/>
      <c r="CS1230" s="68"/>
      <c r="CT1230" s="68"/>
      <c r="CU1230" s="68"/>
      <c r="CV1230" s="68"/>
      <c r="CW1230" s="68"/>
      <c r="CX1230" s="68"/>
      <c r="CY1230" s="68"/>
      <c r="CZ1230" s="68"/>
      <c r="DA1230" s="68"/>
      <c r="DB1230" s="68"/>
      <c r="DC1230" s="68"/>
      <c r="DD1230" s="68"/>
      <c r="DE1230" s="68"/>
      <c r="DF1230" s="51"/>
      <c r="DG1230" s="51"/>
      <c r="DH1230" s="51"/>
      <c r="DI1230" s="51"/>
      <c r="DJ1230" s="51"/>
      <c r="DK1230" s="51"/>
      <c r="DL1230" s="51"/>
      <c r="DM1230" s="51"/>
      <c r="DN1230" s="51"/>
      <c r="DO1230" s="51"/>
      <c r="DP1230" s="51"/>
      <c r="DQ1230" s="51"/>
      <c r="DR1230" s="51"/>
      <c r="DS1230" s="51"/>
      <c r="DT1230" s="51"/>
      <c r="DU1230" s="181"/>
    </row>
    <row r="1231" spans="1:125" ht="12.75" x14ac:dyDescent="0.2">
      <c r="A1231" s="51"/>
      <c r="B1231" s="51"/>
      <c r="C1231" s="50"/>
      <c r="D1231" s="53"/>
      <c r="E1231" s="50"/>
      <c r="F1231" s="54"/>
      <c r="G1231" s="54"/>
      <c r="H1231" s="54"/>
      <c r="I1231" s="55"/>
      <c r="J1231" s="50"/>
      <c r="K1231" s="50"/>
      <c r="L1231" s="50"/>
      <c r="M1231" s="50"/>
      <c r="N1231" s="50"/>
      <c r="O1231" s="50"/>
      <c r="P1231" s="680"/>
      <c r="Q1231" s="79"/>
      <c r="R1231" s="79"/>
      <c r="S1231" s="79"/>
      <c r="T1231" s="79"/>
      <c r="U1231" s="79"/>
      <c r="V1231" s="79"/>
      <c r="W1231" s="61"/>
      <c r="X1231" s="61"/>
      <c r="Y1231" s="50"/>
      <c r="Z1231" s="50"/>
      <c r="AA1231" s="51"/>
      <c r="AB1231" s="68"/>
      <c r="AC1231" s="68"/>
      <c r="AD1231" s="68"/>
      <c r="AE1231" s="68"/>
      <c r="AF1231" s="68"/>
      <c r="AG1231" s="68"/>
      <c r="AH1231" s="51"/>
      <c r="AI1231" s="51"/>
      <c r="AJ1231" s="68"/>
      <c r="AK1231" s="68"/>
      <c r="AL1231" s="68"/>
      <c r="AM1231" s="68"/>
      <c r="AN1231" s="68"/>
      <c r="AO1231" s="68"/>
      <c r="AP1231" s="51"/>
      <c r="AQ1231" s="51"/>
      <c r="AR1231" s="68"/>
      <c r="AS1231" s="68"/>
      <c r="AT1231" s="68"/>
      <c r="AU1231" s="68"/>
      <c r="AV1231" s="68"/>
      <c r="AW1231" s="68"/>
      <c r="AX1231" s="51"/>
      <c r="AY1231" s="51"/>
      <c r="AZ1231" s="68"/>
      <c r="BA1231" s="68"/>
      <c r="BB1231" s="68"/>
      <c r="BC1231" s="68"/>
      <c r="BD1231" s="68"/>
      <c r="BE1231" s="68"/>
      <c r="BF1231" s="51"/>
      <c r="BG1231" s="51"/>
      <c r="BH1231" s="68"/>
      <c r="BI1231" s="68"/>
      <c r="BJ1231" s="68"/>
      <c r="BK1231" s="68"/>
      <c r="BL1231" s="68"/>
      <c r="BM1231" s="68"/>
      <c r="BN1231" s="51"/>
      <c r="BO1231" s="51"/>
      <c r="BP1231" s="51"/>
      <c r="BQ1231" s="51"/>
      <c r="BR1231" s="51"/>
      <c r="BS1231" s="51"/>
      <c r="BT1231" s="51"/>
      <c r="BU1231" s="68"/>
      <c r="BV1231" s="68"/>
      <c r="BW1231" s="68"/>
      <c r="BX1231" s="68"/>
      <c r="BY1231" s="68"/>
      <c r="BZ1231" s="68"/>
      <c r="CA1231" s="68"/>
      <c r="CB1231" s="68"/>
      <c r="CC1231" s="68"/>
      <c r="CD1231" s="68"/>
      <c r="CE1231" s="68"/>
      <c r="CF1231" s="68"/>
      <c r="CG1231" s="68"/>
      <c r="CH1231" s="68"/>
      <c r="CI1231" s="68"/>
      <c r="CJ1231" s="68"/>
      <c r="CK1231" s="68"/>
      <c r="CL1231" s="68"/>
      <c r="CM1231" s="68"/>
      <c r="CN1231" s="68"/>
      <c r="CO1231" s="68"/>
      <c r="CP1231" s="68"/>
      <c r="CQ1231" s="68"/>
      <c r="CR1231" s="68"/>
      <c r="CS1231" s="68"/>
      <c r="CT1231" s="68"/>
      <c r="CU1231" s="68"/>
      <c r="CV1231" s="68"/>
      <c r="CW1231" s="68"/>
      <c r="CX1231" s="68"/>
      <c r="CY1231" s="68"/>
      <c r="CZ1231" s="68"/>
      <c r="DA1231" s="68"/>
      <c r="DB1231" s="68"/>
      <c r="DC1231" s="68"/>
      <c r="DD1231" s="68"/>
      <c r="DE1231" s="68"/>
      <c r="DF1231" s="51"/>
      <c r="DG1231" s="51"/>
      <c r="DH1231" s="51"/>
      <c r="DI1231" s="51"/>
      <c r="DJ1231" s="51"/>
      <c r="DK1231" s="51"/>
      <c r="DL1231" s="51"/>
      <c r="DM1231" s="51"/>
      <c r="DN1231" s="51"/>
      <c r="DO1231" s="51"/>
      <c r="DP1231" s="51"/>
      <c r="DQ1231" s="51"/>
      <c r="DR1231" s="51"/>
      <c r="DS1231" s="51"/>
      <c r="DT1231" s="51"/>
      <c r="DU1231" s="181"/>
    </row>
    <row r="1232" spans="1:125" ht="12.75" x14ac:dyDescent="0.2">
      <c r="A1232" s="51"/>
      <c r="B1232" s="51"/>
      <c r="C1232" s="50"/>
      <c r="D1232" s="53"/>
      <c r="E1232" s="50"/>
      <c r="F1232" s="54"/>
      <c r="G1232" s="54"/>
      <c r="H1232" s="54"/>
      <c r="I1232" s="55"/>
      <c r="J1232" s="50"/>
      <c r="K1232" s="50"/>
      <c r="L1232" s="50"/>
      <c r="M1232" s="50"/>
      <c r="N1232" s="50"/>
      <c r="O1232" s="50"/>
      <c r="P1232" s="680"/>
      <c r="Q1232" s="79"/>
      <c r="R1232" s="79"/>
      <c r="S1232" s="79"/>
      <c r="T1232" s="79"/>
      <c r="U1232" s="79"/>
      <c r="V1232" s="79"/>
      <c r="W1232" s="61"/>
      <c r="X1232" s="61"/>
      <c r="Y1232" s="50"/>
      <c r="Z1232" s="50"/>
      <c r="AA1232" s="51"/>
      <c r="AB1232" s="68"/>
      <c r="AC1232" s="68"/>
      <c r="AD1232" s="68"/>
      <c r="AE1232" s="68"/>
      <c r="AF1232" s="68"/>
      <c r="AG1232" s="68"/>
      <c r="AH1232" s="51"/>
      <c r="AI1232" s="51"/>
      <c r="AJ1232" s="68"/>
      <c r="AK1232" s="68"/>
      <c r="AL1232" s="68"/>
      <c r="AM1232" s="68"/>
      <c r="AN1232" s="68"/>
      <c r="AO1232" s="68"/>
      <c r="AP1232" s="51"/>
      <c r="AQ1232" s="51"/>
      <c r="AR1232" s="68"/>
      <c r="AS1232" s="68"/>
      <c r="AT1232" s="68"/>
      <c r="AU1232" s="68"/>
      <c r="AV1232" s="68"/>
      <c r="AW1232" s="68"/>
      <c r="AX1232" s="51"/>
      <c r="AY1232" s="51"/>
      <c r="AZ1232" s="68"/>
      <c r="BA1232" s="68"/>
      <c r="BB1232" s="68"/>
      <c r="BC1232" s="68"/>
      <c r="BD1232" s="68"/>
      <c r="BE1232" s="68"/>
      <c r="BF1232" s="51"/>
      <c r="BG1232" s="51"/>
      <c r="BH1232" s="68"/>
      <c r="BI1232" s="68"/>
      <c r="BJ1232" s="68"/>
      <c r="BK1232" s="68"/>
      <c r="BL1232" s="68"/>
      <c r="BM1232" s="68"/>
      <c r="BN1232" s="51"/>
      <c r="BO1232" s="51"/>
      <c r="BP1232" s="51"/>
      <c r="BQ1232" s="51"/>
      <c r="BR1232" s="51"/>
      <c r="BS1232" s="51"/>
      <c r="BT1232" s="51"/>
      <c r="BU1232" s="68"/>
      <c r="BV1232" s="68"/>
      <c r="BW1232" s="68"/>
      <c r="BX1232" s="68"/>
      <c r="BY1232" s="68"/>
      <c r="BZ1232" s="68"/>
      <c r="CA1232" s="68"/>
      <c r="CB1232" s="68"/>
      <c r="CC1232" s="68"/>
      <c r="CD1232" s="68"/>
      <c r="CE1232" s="68"/>
      <c r="CF1232" s="68"/>
      <c r="CG1232" s="68"/>
      <c r="CH1232" s="68"/>
      <c r="CI1232" s="68"/>
      <c r="CJ1232" s="68"/>
      <c r="CK1232" s="68"/>
      <c r="CL1232" s="68"/>
      <c r="CM1232" s="68"/>
      <c r="CN1232" s="68"/>
      <c r="CO1232" s="68"/>
      <c r="CP1232" s="68"/>
      <c r="CQ1232" s="68"/>
      <c r="CR1232" s="68"/>
      <c r="CS1232" s="68"/>
      <c r="CT1232" s="68"/>
      <c r="CU1232" s="68"/>
      <c r="CV1232" s="68"/>
      <c r="CW1232" s="68"/>
      <c r="CX1232" s="68"/>
      <c r="CY1232" s="68"/>
      <c r="CZ1232" s="68"/>
      <c r="DA1232" s="68"/>
      <c r="DB1232" s="68"/>
      <c r="DC1232" s="68"/>
      <c r="DD1232" s="68"/>
      <c r="DE1232" s="68"/>
      <c r="DF1232" s="51"/>
      <c r="DG1232" s="51"/>
      <c r="DH1232" s="51"/>
      <c r="DI1232" s="51"/>
      <c r="DJ1232" s="51"/>
      <c r="DK1232" s="51"/>
      <c r="DL1232" s="51"/>
      <c r="DM1232" s="51"/>
      <c r="DN1232" s="51"/>
      <c r="DO1232" s="51"/>
      <c r="DP1232" s="51"/>
      <c r="DQ1232" s="51"/>
      <c r="DR1232" s="51"/>
      <c r="DS1232" s="51"/>
      <c r="DT1232" s="51"/>
      <c r="DU1232" s="181"/>
    </row>
    <row r="1233" spans="1:125" ht="12.75" x14ac:dyDescent="0.2">
      <c r="A1233" s="51"/>
      <c r="B1233" s="51"/>
      <c r="C1233" s="50"/>
      <c r="D1233" s="53"/>
      <c r="E1233" s="50"/>
      <c r="F1233" s="54"/>
      <c r="G1233" s="54"/>
      <c r="H1233" s="54"/>
      <c r="I1233" s="55"/>
      <c r="J1233" s="50"/>
      <c r="K1233" s="50"/>
      <c r="L1233" s="50"/>
      <c r="M1233" s="50"/>
      <c r="N1233" s="50"/>
      <c r="O1233" s="50"/>
      <c r="P1233" s="680"/>
      <c r="Q1233" s="79"/>
      <c r="R1233" s="79"/>
      <c r="S1233" s="79"/>
      <c r="T1233" s="79"/>
      <c r="U1233" s="79"/>
      <c r="V1233" s="79"/>
      <c r="W1233" s="61"/>
      <c r="X1233" s="61"/>
      <c r="Y1233" s="50"/>
      <c r="Z1233" s="50"/>
      <c r="AA1233" s="51"/>
      <c r="AB1233" s="68"/>
      <c r="AC1233" s="68"/>
      <c r="AD1233" s="68"/>
      <c r="AE1233" s="68"/>
      <c r="AF1233" s="68"/>
      <c r="AG1233" s="68"/>
      <c r="AH1233" s="51"/>
      <c r="AI1233" s="51"/>
      <c r="AJ1233" s="68"/>
      <c r="AK1233" s="68"/>
      <c r="AL1233" s="68"/>
      <c r="AM1233" s="68"/>
      <c r="AN1233" s="68"/>
      <c r="AO1233" s="68"/>
      <c r="AP1233" s="51"/>
      <c r="AQ1233" s="51"/>
      <c r="AR1233" s="68"/>
      <c r="AS1233" s="68"/>
      <c r="AT1233" s="68"/>
      <c r="AU1233" s="68"/>
      <c r="AV1233" s="68"/>
      <c r="AW1233" s="68"/>
      <c r="AX1233" s="51"/>
      <c r="AY1233" s="51"/>
      <c r="AZ1233" s="68"/>
      <c r="BA1233" s="68"/>
      <c r="BB1233" s="68"/>
      <c r="BC1233" s="68"/>
      <c r="BD1233" s="68"/>
      <c r="BE1233" s="68"/>
      <c r="BF1233" s="51"/>
      <c r="BG1233" s="51"/>
      <c r="BH1233" s="68"/>
      <c r="BI1233" s="68"/>
      <c r="BJ1233" s="68"/>
      <c r="BK1233" s="68"/>
      <c r="BL1233" s="68"/>
      <c r="BM1233" s="68"/>
      <c r="BN1233" s="51"/>
      <c r="BO1233" s="51"/>
      <c r="BP1233" s="51"/>
      <c r="BQ1233" s="51"/>
      <c r="BR1233" s="51"/>
      <c r="BS1233" s="51"/>
      <c r="BT1233" s="51"/>
      <c r="BU1233" s="68"/>
      <c r="BV1233" s="68"/>
      <c r="BW1233" s="68"/>
      <c r="BX1233" s="68"/>
      <c r="BY1233" s="68"/>
      <c r="BZ1233" s="68"/>
      <c r="CA1233" s="68"/>
      <c r="CB1233" s="68"/>
      <c r="CC1233" s="68"/>
      <c r="CD1233" s="68"/>
      <c r="CE1233" s="68"/>
      <c r="CF1233" s="68"/>
      <c r="CG1233" s="68"/>
      <c r="CH1233" s="68"/>
      <c r="CI1233" s="68"/>
      <c r="CJ1233" s="68"/>
      <c r="CK1233" s="68"/>
      <c r="CL1233" s="68"/>
      <c r="CM1233" s="68"/>
      <c r="CN1233" s="68"/>
      <c r="CO1233" s="68"/>
      <c r="CP1233" s="68"/>
      <c r="CQ1233" s="68"/>
      <c r="CR1233" s="68"/>
      <c r="CS1233" s="68"/>
      <c r="CT1233" s="68"/>
      <c r="CU1233" s="68"/>
      <c r="CV1233" s="68"/>
      <c r="CW1233" s="68"/>
      <c r="CX1233" s="68"/>
      <c r="CY1233" s="68"/>
      <c r="CZ1233" s="68"/>
      <c r="DA1233" s="68"/>
      <c r="DB1233" s="68"/>
      <c r="DC1233" s="68"/>
      <c r="DD1233" s="68"/>
      <c r="DE1233" s="68"/>
      <c r="DF1233" s="51"/>
      <c r="DG1233" s="51"/>
      <c r="DH1233" s="51"/>
      <c r="DI1233" s="51"/>
      <c r="DJ1233" s="51"/>
      <c r="DK1233" s="51"/>
      <c r="DL1233" s="51"/>
      <c r="DM1233" s="51"/>
      <c r="DN1233" s="51"/>
      <c r="DO1233" s="51"/>
      <c r="DP1233" s="51"/>
      <c r="DQ1233" s="51"/>
      <c r="DR1233" s="51"/>
      <c r="DS1233" s="51"/>
      <c r="DT1233" s="51"/>
      <c r="DU1233" s="181"/>
    </row>
    <row r="1234" spans="1:125" ht="12.75" x14ac:dyDescent="0.2">
      <c r="A1234" s="51"/>
      <c r="B1234" s="51"/>
      <c r="C1234" s="50"/>
      <c r="D1234" s="53"/>
      <c r="E1234" s="50"/>
      <c r="F1234" s="54"/>
      <c r="G1234" s="54"/>
      <c r="H1234" s="54"/>
      <c r="I1234" s="55"/>
      <c r="J1234" s="50"/>
      <c r="K1234" s="50"/>
      <c r="L1234" s="50"/>
      <c r="M1234" s="50"/>
      <c r="N1234" s="50"/>
      <c r="O1234" s="50"/>
      <c r="P1234" s="680"/>
      <c r="Q1234" s="79"/>
      <c r="R1234" s="79"/>
      <c r="S1234" s="79"/>
      <c r="T1234" s="79"/>
      <c r="U1234" s="79"/>
      <c r="V1234" s="79"/>
      <c r="W1234" s="61"/>
      <c r="X1234" s="61"/>
      <c r="Y1234" s="50"/>
      <c r="Z1234" s="50"/>
      <c r="AA1234" s="51"/>
      <c r="AB1234" s="68"/>
      <c r="AC1234" s="68"/>
      <c r="AD1234" s="68"/>
      <c r="AE1234" s="68"/>
      <c r="AF1234" s="68"/>
      <c r="AG1234" s="68"/>
      <c r="AH1234" s="51"/>
      <c r="AI1234" s="51"/>
      <c r="AJ1234" s="68"/>
      <c r="AK1234" s="68"/>
      <c r="AL1234" s="68"/>
      <c r="AM1234" s="68"/>
      <c r="AN1234" s="68"/>
      <c r="AO1234" s="68"/>
      <c r="AP1234" s="51"/>
      <c r="AQ1234" s="51"/>
      <c r="AR1234" s="68"/>
      <c r="AS1234" s="68"/>
      <c r="AT1234" s="68"/>
      <c r="AU1234" s="68"/>
      <c r="AV1234" s="68"/>
      <c r="AW1234" s="68"/>
      <c r="AX1234" s="51"/>
      <c r="AY1234" s="51"/>
      <c r="AZ1234" s="68"/>
      <c r="BA1234" s="68"/>
      <c r="BB1234" s="68"/>
      <c r="BC1234" s="68"/>
      <c r="BD1234" s="68"/>
      <c r="BE1234" s="68"/>
      <c r="BF1234" s="51"/>
      <c r="BG1234" s="51"/>
      <c r="BH1234" s="68"/>
      <c r="BI1234" s="68"/>
      <c r="BJ1234" s="68"/>
      <c r="BK1234" s="68"/>
      <c r="BL1234" s="68"/>
      <c r="BM1234" s="68"/>
      <c r="BN1234" s="51"/>
      <c r="BO1234" s="51"/>
      <c r="BP1234" s="51"/>
      <c r="BQ1234" s="51"/>
      <c r="BR1234" s="51"/>
      <c r="BS1234" s="51"/>
      <c r="BT1234" s="51"/>
      <c r="BU1234" s="68"/>
      <c r="BV1234" s="68"/>
      <c r="BW1234" s="68"/>
      <c r="BX1234" s="68"/>
      <c r="BY1234" s="68"/>
      <c r="BZ1234" s="68"/>
      <c r="CA1234" s="68"/>
      <c r="CB1234" s="68"/>
      <c r="CC1234" s="68"/>
      <c r="CD1234" s="68"/>
      <c r="CE1234" s="68"/>
      <c r="CF1234" s="68"/>
      <c r="CG1234" s="68"/>
      <c r="CH1234" s="68"/>
      <c r="CI1234" s="68"/>
      <c r="CJ1234" s="68"/>
      <c r="CK1234" s="68"/>
      <c r="CL1234" s="68"/>
      <c r="CM1234" s="68"/>
      <c r="CN1234" s="68"/>
      <c r="CO1234" s="68"/>
      <c r="CP1234" s="68"/>
      <c r="CQ1234" s="68"/>
      <c r="CR1234" s="68"/>
      <c r="CS1234" s="68"/>
      <c r="CT1234" s="68"/>
      <c r="CU1234" s="68"/>
      <c r="CV1234" s="68"/>
      <c r="CW1234" s="68"/>
      <c r="CX1234" s="68"/>
      <c r="CY1234" s="68"/>
      <c r="CZ1234" s="68"/>
      <c r="DA1234" s="68"/>
      <c r="DB1234" s="68"/>
      <c r="DC1234" s="68"/>
      <c r="DD1234" s="68"/>
      <c r="DE1234" s="68"/>
      <c r="DF1234" s="51"/>
      <c r="DG1234" s="51"/>
      <c r="DH1234" s="51"/>
      <c r="DI1234" s="51"/>
      <c r="DJ1234" s="51"/>
      <c r="DK1234" s="51"/>
      <c r="DL1234" s="51"/>
      <c r="DM1234" s="51"/>
      <c r="DN1234" s="51"/>
      <c r="DO1234" s="51"/>
      <c r="DP1234" s="51"/>
      <c r="DQ1234" s="51"/>
      <c r="DR1234" s="51"/>
      <c r="DS1234" s="51"/>
      <c r="DT1234" s="51"/>
      <c r="DU1234" s="181"/>
    </row>
    <row r="1235" spans="1:125" ht="12.75" x14ac:dyDescent="0.2">
      <c r="A1235" s="51"/>
      <c r="B1235" s="51"/>
      <c r="C1235" s="50"/>
      <c r="D1235" s="53"/>
      <c r="E1235" s="50"/>
      <c r="F1235" s="54"/>
      <c r="G1235" s="54"/>
      <c r="H1235" s="54"/>
      <c r="I1235" s="55"/>
      <c r="J1235" s="50"/>
      <c r="K1235" s="50"/>
      <c r="L1235" s="50"/>
      <c r="M1235" s="50"/>
      <c r="N1235" s="50"/>
      <c r="O1235" s="50"/>
      <c r="P1235" s="680"/>
      <c r="Q1235" s="79"/>
      <c r="R1235" s="79"/>
      <c r="S1235" s="79"/>
      <c r="T1235" s="79"/>
      <c r="U1235" s="79"/>
      <c r="V1235" s="79"/>
      <c r="W1235" s="61"/>
      <c r="X1235" s="61"/>
      <c r="Y1235" s="50"/>
      <c r="Z1235" s="50"/>
      <c r="AA1235" s="51"/>
      <c r="AB1235" s="68"/>
      <c r="AC1235" s="68"/>
      <c r="AD1235" s="68"/>
      <c r="AE1235" s="68"/>
      <c r="AF1235" s="68"/>
      <c r="AG1235" s="68"/>
      <c r="AH1235" s="51"/>
      <c r="AI1235" s="51"/>
      <c r="AJ1235" s="68"/>
      <c r="AK1235" s="68"/>
      <c r="AL1235" s="68"/>
      <c r="AM1235" s="68"/>
      <c r="AN1235" s="68"/>
      <c r="AO1235" s="68"/>
      <c r="AP1235" s="51"/>
      <c r="AQ1235" s="51"/>
      <c r="AR1235" s="68"/>
      <c r="AS1235" s="68"/>
      <c r="AT1235" s="68"/>
      <c r="AU1235" s="68"/>
      <c r="AV1235" s="68"/>
      <c r="AW1235" s="68"/>
      <c r="AX1235" s="51"/>
      <c r="AY1235" s="51"/>
      <c r="AZ1235" s="68"/>
      <c r="BA1235" s="68"/>
      <c r="BB1235" s="68"/>
      <c r="BC1235" s="68"/>
      <c r="BD1235" s="68"/>
      <c r="BE1235" s="68"/>
      <c r="BF1235" s="51"/>
      <c r="BG1235" s="51"/>
      <c r="BH1235" s="68"/>
      <c r="BI1235" s="68"/>
      <c r="BJ1235" s="68"/>
      <c r="BK1235" s="68"/>
      <c r="BL1235" s="68"/>
      <c r="BM1235" s="68"/>
      <c r="BN1235" s="51"/>
      <c r="BO1235" s="51"/>
      <c r="BP1235" s="51"/>
      <c r="BQ1235" s="51"/>
      <c r="BR1235" s="51"/>
      <c r="BS1235" s="51"/>
      <c r="BT1235" s="51"/>
      <c r="BU1235" s="68"/>
      <c r="BV1235" s="68"/>
      <c r="BW1235" s="68"/>
      <c r="BX1235" s="68"/>
      <c r="BY1235" s="68"/>
      <c r="BZ1235" s="68"/>
      <c r="CA1235" s="68"/>
      <c r="CB1235" s="68"/>
      <c r="CC1235" s="68"/>
      <c r="CD1235" s="68"/>
      <c r="CE1235" s="68"/>
      <c r="CF1235" s="68"/>
      <c r="CG1235" s="68"/>
      <c r="CH1235" s="68"/>
      <c r="CI1235" s="68"/>
      <c r="CJ1235" s="68"/>
      <c r="CK1235" s="68"/>
      <c r="CL1235" s="68"/>
      <c r="CM1235" s="68"/>
      <c r="CN1235" s="68"/>
      <c r="CO1235" s="68"/>
      <c r="CP1235" s="68"/>
      <c r="CQ1235" s="68"/>
      <c r="CR1235" s="68"/>
      <c r="CS1235" s="68"/>
      <c r="CT1235" s="68"/>
      <c r="CU1235" s="68"/>
      <c r="CV1235" s="68"/>
      <c r="CW1235" s="68"/>
      <c r="CX1235" s="68"/>
      <c r="CY1235" s="68"/>
      <c r="CZ1235" s="68"/>
      <c r="DA1235" s="68"/>
      <c r="DB1235" s="68"/>
      <c r="DC1235" s="68"/>
      <c r="DD1235" s="68"/>
      <c r="DE1235" s="68"/>
      <c r="DF1235" s="51"/>
      <c r="DG1235" s="51"/>
      <c r="DH1235" s="51"/>
      <c r="DI1235" s="51"/>
      <c r="DJ1235" s="51"/>
      <c r="DK1235" s="51"/>
      <c r="DL1235" s="51"/>
      <c r="DM1235" s="51"/>
      <c r="DN1235" s="51"/>
      <c r="DO1235" s="51"/>
      <c r="DP1235" s="51"/>
      <c r="DQ1235" s="51"/>
      <c r="DR1235" s="51"/>
      <c r="DS1235" s="51"/>
      <c r="DT1235" s="51"/>
      <c r="DU1235" s="181"/>
    </row>
    <row r="1236" spans="1:125" ht="12.75" x14ac:dyDescent="0.2">
      <c r="A1236" s="51"/>
      <c r="B1236" s="51"/>
      <c r="C1236" s="50"/>
      <c r="D1236" s="53"/>
      <c r="E1236" s="50"/>
      <c r="F1236" s="54"/>
      <c r="G1236" s="54"/>
      <c r="H1236" s="54"/>
      <c r="I1236" s="55"/>
      <c r="J1236" s="50"/>
      <c r="K1236" s="50"/>
      <c r="L1236" s="50"/>
      <c r="M1236" s="50"/>
      <c r="N1236" s="50"/>
      <c r="O1236" s="50"/>
      <c r="P1236" s="680"/>
      <c r="Q1236" s="79"/>
      <c r="R1236" s="79"/>
      <c r="S1236" s="79"/>
      <c r="T1236" s="79"/>
      <c r="U1236" s="79"/>
      <c r="V1236" s="79"/>
      <c r="W1236" s="61"/>
      <c r="X1236" s="61"/>
      <c r="Y1236" s="50"/>
      <c r="Z1236" s="50"/>
      <c r="AA1236" s="51"/>
      <c r="AB1236" s="68"/>
      <c r="AC1236" s="68"/>
      <c r="AD1236" s="68"/>
      <c r="AE1236" s="68"/>
      <c r="AF1236" s="68"/>
      <c r="AG1236" s="68"/>
      <c r="AH1236" s="51"/>
      <c r="AI1236" s="51"/>
      <c r="AJ1236" s="68"/>
      <c r="AK1236" s="68"/>
      <c r="AL1236" s="68"/>
      <c r="AM1236" s="68"/>
      <c r="AN1236" s="68"/>
      <c r="AO1236" s="68"/>
      <c r="AP1236" s="51"/>
      <c r="AQ1236" s="51"/>
      <c r="AR1236" s="68"/>
      <c r="AS1236" s="68"/>
      <c r="AT1236" s="68"/>
      <c r="AU1236" s="68"/>
      <c r="AV1236" s="68"/>
      <c r="AW1236" s="68"/>
      <c r="AX1236" s="51"/>
      <c r="AY1236" s="51"/>
      <c r="AZ1236" s="68"/>
      <c r="BA1236" s="68"/>
      <c r="BB1236" s="68"/>
      <c r="BC1236" s="68"/>
      <c r="BD1236" s="68"/>
      <c r="BE1236" s="68"/>
      <c r="BF1236" s="51"/>
      <c r="BG1236" s="51"/>
      <c r="BH1236" s="68"/>
      <c r="BI1236" s="68"/>
      <c r="BJ1236" s="68"/>
      <c r="BK1236" s="68"/>
      <c r="BL1236" s="68"/>
      <c r="BM1236" s="68"/>
      <c r="BN1236" s="51"/>
      <c r="BO1236" s="51"/>
      <c r="BP1236" s="51"/>
      <c r="BQ1236" s="51"/>
      <c r="BR1236" s="51"/>
      <c r="BS1236" s="51"/>
      <c r="BT1236" s="51"/>
      <c r="BU1236" s="68"/>
      <c r="BV1236" s="68"/>
      <c r="BW1236" s="68"/>
      <c r="BX1236" s="68"/>
      <c r="BY1236" s="68"/>
      <c r="BZ1236" s="68"/>
      <c r="CA1236" s="68"/>
      <c r="CB1236" s="68"/>
      <c r="CC1236" s="68"/>
      <c r="CD1236" s="68"/>
      <c r="CE1236" s="68"/>
      <c r="CF1236" s="68"/>
      <c r="CG1236" s="68"/>
      <c r="CH1236" s="68"/>
      <c r="CI1236" s="68"/>
      <c r="CJ1236" s="68"/>
      <c r="CK1236" s="68"/>
      <c r="CL1236" s="68"/>
      <c r="CM1236" s="68"/>
      <c r="CN1236" s="68"/>
      <c r="CO1236" s="68"/>
      <c r="CP1236" s="68"/>
      <c r="CQ1236" s="68"/>
      <c r="CR1236" s="68"/>
      <c r="CS1236" s="68"/>
      <c r="CT1236" s="68"/>
      <c r="CU1236" s="68"/>
      <c r="CV1236" s="68"/>
      <c r="CW1236" s="68"/>
      <c r="CX1236" s="68"/>
      <c r="CY1236" s="68"/>
      <c r="CZ1236" s="68"/>
      <c r="DA1236" s="68"/>
      <c r="DB1236" s="68"/>
      <c r="DC1236" s="68"/>
      <c r="DD1236" s="68"/>
      <c r="DE1236" s="68"/>
      <c r="DF1236" s="51"/>
      <c r="DG1236" s="51"/>
      <c r="DH1236" s="51"/>
      <c r="DI1236" s="51"/>
      <c r="DJ1236" s="51"/>
      <c r="DK1236" s="51"/>
      <c r="DL1236" s="51"/>
      <c r="DM1236" s="51"/>
      <c r="DN1236" s="51"/>
      <c r="DO1236" s="51"/>
      <c r="DP1236" s="51"/>
      <c r="DQ1236" s="51"/>
      <c r="DR1236" s="51"/>
      <c r="DS1236" s="51"/>
      <c r="DT1236" s="51"/>
      <c r="DU1236" s="181"/>
    </row>
    <row r="1237" spans="1:125" ht="12.75" x14ac:dyDescent="0.2">
      <c r="A1237" s="51"/>
      <c r="B1237" s="51"/>
      <c r="C1237" s="50"/>
      <c r="D1237" s="53"/>
      <c r="E1237" s="50"/>
      <c r="F1237" s="54"/>
      <c r="G1237" s="54"/>
      <c r="H1237" s="54"/>
      <c r="I1237" s="55"/>
      <c r="J1237" s="50"/>
      <c r="K1237" s="50"/>
      <c r="L1237" s="50"/>
      <c r="M1237" s="50"/>
      <c r="N1237" s="50"/>
      <c r="O1237" s="50"/>
      <c r="P1237" s="680"/>
      <c r="Q1237" s="79"/>
      <c r="R1237" s="79"/>
      <c r="S1237" s="79"/>
      <c r="T1237" s="79"/>
      <c r="U1237" s="79"/>
      <c r="V1237" s="79"/>
      <c r="W1237" s="61"/>
      <c r="X1237" s="61"/>
      <c r="Y1237" s="50"/>
      <c r="Z1237" s="50"/>
      <c r="AA1237" s="51"/>
      <c r="AB1237" s="68"/>
      <c r="AC1237" s="68"/>
      <c r="AD1237" s="68"/>
      <c r="AE1237" s="68"/>
      <c r="AF1237" s="68"/>
      <c r="AG1237" s="68"/>
      <c r="AH1237" s="51"/>
      <c r="AI1237" s="51"/>
      <c r="AJ1237" s="68"/>
      <c r="AK1237" s="68"/>
      <c r="AL1237" s="68"/>
      <c r="AM1237" s="68"/>
      <c r="AN1237" s="68"/>
      <c r="AO1237" s="68"/>
      <c r="AP1237" s="51"/>
      <c r="AQ1237" s="51"/>
      <c r="AR1237" s="68"/>
      <c r="AS1237" s="68"/>
      <c r="AT1237" s="68"/>
      <c r="AU1237" s="68"/>
      <c r="AV1237" s="68"/>
      <c r="AW1237" s="68"/>
      <c r="AX1237" s="51"/>
      <c r="AY1237" s="51"/>
      <c r="AZ1237" s="68"/>
      <c r="BA1237" s="68"/>
      <c r="BB1237" s="68"/>
      <c r="BC1237" s="68"/>
      <c r="BD1237" s="68"/>
      <c r="BE1237" s="68"/>
      <c r="BF1237" s="51"/>
      <c r="BG1237" s="51"/>
      <c r="BH1237" s="68"/>
      <c r="BI1237" s="68"/>
      <c r="BJ1237" s="68"/>
      <c r="BK1237" s="68"/>
      <c r="BL1237" s="68"/>
      <c r="BM1237" s="68"/>
      <c r="BN1237" s="51"/>
      <c r="BO1237" s="51"/>
      <c r="BP1237" s="51"/>
      <c r="BQ1237" s="51"/>
      <c r="BR1237" s="51"/>
      <c r="BS1237" s="51"/>
      <c r="BT1237" s="51"/>
      <c r="BU1237" s="68"/>
      <c r="BV1237" s="68"/>
      <c r="BW1237" s="68"/>
      <c r="BX1237" s="68"/>
      <c r="BY1237" s="68"/>
      <c r="BZ1237" s="68"/>
      <c r="CA1237" s="68"/>
      <c r="CB1237" s="68"/>
      <c r="CC1237" s="68"/>
      <c r="CD1237" s="68"/>
      <c r="CE1237" s="68"/>
      <c r="CF1237" s="68"/>
      <c r="CG1237" s="68"/>
      <c r="CH1237" s="68"/>
      <c r="CI1237" s="68"/>
      <c r="CJ1237" s="68"/>
      <c r="CK1237" s="68"/>
      <c r="CL1237" s="68"/>
      <c r="CM1237" s="68"/>
      <c r="CN1237" s="68"/>
      <c r="CO1237" s="68"/>
      <c r="CP1237" s="68"/>
      <c r="CQ1237" s="68"/>
      <c r="CR1237" s="68"/>
      <c r="CS1237" s="68"/>
      <c r="CT1237" s="68"/>
      <c r="CU1237" s="68"/>
      <c r="CV1237" s="68"/>
      <c r="CW1237" s="68"/>
      <c r="CX1237" s="68"/>
      <c r="CY1237" s="68"/>
      <c r="CZ1237" s="68"/>
      <c r="DA1237" s="68"/>
      <c r="DB1237" s="68"/>
      <c r="DC1237" s="68"/>
      <c r="DD1237" s="68"/>
      <c r="DE1237" s="68"/>
      <c r="DF1237" s="51"/>
      <c r="DG1237" s="51"/>
      <c r="DH1237" s="51"/>
      <c r="DI1237" s="51"/>
      <c r="DJ1237" s="51"/>
      <c r="DK1237" s="51"/>
      <c r="DL1237" s="51"/>
      <c r="DM1237" s="51"/>
      <c r="DN1237" s="51"/>
      <c r="DO1237" s="51"/>
      <c r="DP1237" s="51"/>
      <c r="DQ1237" s="51"/>
      <c r="DR1237" s="51"/>
      <c r="DS1237" s="51"/>
      <c r="DT1237" s="51"/>
      <c r="DU1237" s="181"/>
    </row>
    <row r="1238" spans="1:125" ht="12.75" x14ac:dyDescent="0.2">
      <c r="A1238" s="51"/>
      <c r="B1238" s="51"/>
      <c r="C1238" s="50"/>
      <c r="D1238" s="53"/>
      <c r="E1238" s="50"/>
      <c r="F1238" s="54"/>
      <c r="G1238" s="54"/>
      <c r="H1238" s="54"/>
      <c r="I1238" s="55"/>
      <c r="J1238" s="50"/>
      <c r="K1238" s="50"/>
      <c r="L1238" s="50"/>
      <c r="M1238" s="50"/>
      <c r="N1238" s="50"/>
      <c r="O1238" s="50"/>
      <c r="P1238" s="680"/>
      <c r="Q1238" s="79"/>
      <c r="R1238" s="79"/>
      <c r="S1238" s="79"/>
      <c r="T1238" s="79"/>
      <c r="U1238" s="79"/>
      <c r="V1238" s="79"/>
      <c r="W1238" s="61"/>
      <c r="X1238" s="61"/>
      <c r="Y1238" s="50"/>
      <c r="Z1238" s="50"/>
      <c r="AA1238" s="51"/>
      <c r="AB1238" s="68"/>
      <c r="AC1238" s="68"/>
      <c r="AD1238" s="68"/>
      <c r="AE1238" s="68"/>
      <c r="AF1238" s="68"/>
      <c r="AG1238" s="68"/>
      <c r="AH1238" s="51"/>
      <c r="AI1238" s="51"/>
      <c r="AJ1238" s="68"/>
      <c r="AK1238" s="68"/>
      <c r="AL1238" s="68"/>
      <c r="AM1238" s="68"/>
      <c r="AN1238" s="68"/>
      <c r="AO1238" s="68"/>
      <c r="AP1238" s="51"/>
      <c r="AQ1238" s="51"/>
      <c r="AR1238" s="68"/>
      <c r="AS1238" s="68"/>
      <c r="AT1238" s="68"/>
      <c r="AU1238" s="68"/>
      <c r="AV1238" s="68"/>
      <c r="AW1238" s="68"/>
      <c r="AX1238" s="51"/>
      <c r="AY1238" s="51"/>
      <c r="AZ1238" s="68"/>
      <c r="BA1238" s="68"/>
      <c r="BB1238" s="68"/>
      <c r="BC1238" s="68"/>
      <c r="BD1238" s="68"/>
      <c r="BE1238" s="68"/>
      <c r="BF1238" s="51"/>
      <c r="BG1238" s="51"/>
      <c r="BH1238" s="68"/>
      <c r="BI1238" s="68"/>
      <c r="BJ1238" s="68"/>
      <c r="BK1238" s="68"/>
      <c r="BL1238" s="68"/>
      <c r="BM1238" s="68"/>
      <c r="BN1238" s="51"/>
      <c r="BO1238" s="51"/>
      <c r="BP1238" s="51"/>
      <c r="BQ1238" s="51"/>
      <c r="BR1238" s="51"/>
      <c r="BS1238" s="51"/>
      <c r="BT1238" s="51"/>
      <c r="BU1238" s="68"/>
      <c r="BV1238" s="68"/>
      <c r="BW1238" s="68"/>
      <c r="BX1238" s="68"/>
      <c r="BY1238" s="68"/>
      <c r="BZ1238" s="68"/>
      <c r="CA1238" s="68"/>
      <c r="CB1238" s="68"/>
      <c r="CC1238" s="68"/>
      <c r="CD1238" s="68"/>
      <c r="CE1238" s="68"/>
      <c r="CF1238" s="68"/>
      <c r="CG1238" s="68"/>
      <c r="CH1238" s="68"/>
      <c r="CI1238" s="68"/>
      <c r="CJ1238" s="68"/>
      <c r="CK1238" s="68"/>
      <c r="CL1238" s="68"/>
      <c r="CM1238" s="68"/>
      <c r="CN1238" s="68"/>
      <c r="CO1238" s="68"/>
      <c r="CP1238" s="68"/>
      <c r="CQ1238" s="68"/>
      <c r="CR1238" s="68"/>
      <c r="CS1238" s="68"/>
      <c r="CT1238" s="68"/>
      <c r="CU1238" s="68"/>
      <c r="CV1238" s="68"/>
      <c r="CW1238" s="68"/>
      <c r="CX1238" s="68"/>
      <c r="CY1238" s="68"/>
      <c r="CZ1238" s="68"/>
      <c r="DA1238" s="68"/>
      <c r="DB1238" s="68"/>
      <c r="DC1238" s="68"/>
      <c r="DD1238" s="68"/>
      <c r="DE1238" s="68"/>
      <c r="DF1238" s="51"/>
      <c r="DG1238" s="51"/>
      <c r="DH1238" s="51"/>
      <c r="DI1238" s="51"/>
      <c r="DJ1238" s="51"/>
      <c r="DK1238" s="51"/>
      <c r="DL1238" s="51"/>
      <c r="DM1238" s="51"/>
      <c r="DN1238" s="51"/>
      <c r="DO1238" s="51"/>
      <c r="DP1238" s="51"/>
      <c r="DQ1238" s="51"/>
      <c r="DR1238" s="51"/>
      <c r="DS1238" s="51"/>
      <c r="DT1238" s="51"/>
      <c r="DU1238" s="181"/>
    </row>
    <row r="1239" spans="1:125" ht="12.75" x14ac:dyDescent="0.2">
      <c r="A1239" s="51"/>
      <c r="B1239" s="51"/>
      <c r="C1239" s="50"/>
      <c r="D1239" s="53"/>
      <c r="E1239" s="50"/>
      <c r="F1239" s="54"/>
      <c r="G1239" s="54"/>
      <c r="H1239" s="54"/>
      <c r="I1239" s="55"/>
      <c r="J1239" s="50"/>
      <c r="K1239" s="50"/>
      <c r="L1239" s="50"/>
      <c r="M1239" s="50"/>
      <c r="N1239" s="50"/>
      <c r="O1239" s="50"/>
      <c r="P1239" s="680"/>
      <c r="Q1239" s="79"/>
      <c r="R1239" s="79"/>
      <c r="S1239" s="79"/>
      <c r="T1239" s="79"/>
      <c r="U1239" s="79"/>
      <c r="V1239" s="79"/>
      <c r="W1239" s="61"/>
      <c r="X1239" s="61"/>
      <c r="Y1239" s="50"/>
      <c r="Z1239" s="50"/>
      <c r="AA1239" s="51"/>
      <c r="AB1239" s="68"/>
      <c r="AC1239" s="68"/>
      <c r="AD1239" s="68"/>
      <c r="AE1239" s="68"/>
      <c r="AF1239" s="68"/>
      <c r="AG1239" s="68"/>
      <c r="AH1239" s="51"/>
      <c r="AI1239" s="51"/>
      <c r="AJ1239" s="68"/>
      <c r="AK1239" s="68"/>
      <c r="AL1239" s="68"/>
      <c r="AM1239" s="68"/>
      <c r="AN1239" s="68"/>
      <c r="AO1239" s="68"/>
      <c r="AP1239" s="51"/>
      <c r="AQ1239" s="51"/>
      <c r="AR1239" s="68"/>
      <c r="AS1239" s="68"/>
      <c r="AT1239" s="68"/>
      <c r="AU1239" s="68"/>
      <c r="AV1239" s="68"/>
      <c r="AW1239" s="68"/>
      <c r="AX1239" s="51"/>
      <c r="AY1239" s="51"/>
      <c r="AZ1239" s="68"/>
      <c r="BA1239" s="68"/>
      <c r="BB1239" s="68"/>
      <c r="BC1239" s="68"/>
      <c r="BD1239" s="68"/>
      <c r="BE1239" s="68"/>
      <c r="BF1239" s="51"/>
      <c r="BG1239" s="51"/>
      <c r="BH1239" s="68"/>
      <c r="BI1239" s="68"/>
      <c r="BJ1239" s="68"/>
      <c r="BK1239" s="68"/>
      <c r="BL1239" s="68"/>
      <c r="BM1239" s="68"/>
      <c r="BN1239" s="51"/>
      <c r="BO1239" s="51"/>
      <c r="BP1239" s="51"/>
      <c r="BQ1239" s="51"/>
      <c r="BR1239" s="51"/>
      <c r="BS1239" s="51"/>
      <c r="BT1239" s="51"/>
      <c r="BU1239" s="68"/>
      <c r="BV1239" s="68"/>
      <c r="BW1239" s="68"/>
      <c r="BX1239" s="68"/>
      <c r="BY1239" s="68"/>
      <c r="BZ1239" s="68"/>
      <c r="CA1239" s="68"/>
      <c r="CB1239" s="68"/>
      <c r="CC1239" s="68"/>
      <c r="CD1239" s="68"/>
      <c r="CE1239" s="68"/>
      <c r="CF1239" s="68"/>
      <c r="CG1239" s="68"/>
      <c r="CH1239" s="68"/>
      <c r="CI1239" s="68"/>
      <c r="CJ1239" s="68"/>
      <c r="CK1239" s="68"/>
      <c r="CL1239" s="68"/>
      <c r="CM1239" s="68"/>
      <c r="CN1239" s="68"/>
      <c r="CO1239" s="68"/>
      <c r="CP1239" s="68"/>
      <c r="CQ1239" s="68"/>
      <c r="CR1239" s="68"/>
      <c r="CS1239" s="68"/>
      <c r="CT1239" s="68"/>
      <c r="CU1239" s="68"/>
      <c r="CV1239" s="68"/>
      <c r="CW1239" s="68"/>
      <c r="CX1239" s="68"/>
      <c r="CY1239" s="68"/>
      <c r="CZ1239" s="68"/>
      <c r="DA1239" s="68"/>
      <c r="DB1239" s="68"/>
      <c r="DC1239" s="68"/>
      <c r="DD1239" s="68"/>
      <c r="DE1239" s="68"/>
      <c r="DF1239" s="51"/>
      <c r="DG1239" s="51"/>
      <c r="DH1239" s="51"/>
      <c r="DI1239" s="51"/>
      <c r="DJ1239" s="51"/>
      <c r="DK1239" s="51"/>
      <c r="DL1239" s="51"/>
      <c r="DM1239" s="51"/>
      <c r="DN1239" s="51"/>
      <c r="DO1239" s="51"/>
      <c r="DP1239" s="51"/>
      <c r="DQ1239" s="51"/>
      <c r="DR1239" s="51"/>
      <c r="DS1239" s="51"/>
      <c r="DT1239" s="51"/>
      <c r="DU1239" s="181"/>
    </row>
    <row r="1240" spans="1:125" ht="12.75" x14ac:dyDescent="0.2">
      <c r="A1240" s="51"/>
      <c r="B1240" s="51"/>
      <c r="C1240" s="50"/>
      <c r="D1240" s="53"/>
      <c r="E1240" s="50"/>
      <c r="F1240" s="54"/>
      <c r="G1240" s="54"/>
      <c r="H1240" s="54"/>
      <c r="I1240" s="55"/>
      <c r="J1240" s="50"/>
      <c r="K1240" s="50"/>
      <c r="L1240" s="50"/>
      <c r="M1240" s="50"/>
      <c r="N1240" s="50"/>
      <c r="O1240" s="50"/>
      <c r="P1240" s="680"/>
      <c r="Q1240" s="79"/>
      <c r="R1240" s="79"/>
      <c r="S1240" s="79"/>
      <c r="T1240" s="79"/>
      <c r="U1240" s="79"/>
      <c r="V1240" s="79"/>
      <c r="W1240" s="61"/>
      <c r="X1240" s="61"/>
      <c r="Y1240" s="50"/>
      <c r="Z1240" s="50"/>
      <c r="AA1240" s="51"/>
      <c r="AB1240" s="68"/>
      <c r="AC1240" s="68"/>
      <c r="AD1240" s="68"/>
      <c r="AE1240" s="68"/>
      <c r="AF1240" s="68"/>
      <c r="AG1240" s="68"/>
      <c r="AH1240" s="51"/>
      <c r="AI1240" s="51"/>
      <c r="AJ1240" s="68"/>
      <c r="AK1240" s="68"/>
      <c r="AL1240" s="68"/>
      <c r="AM1240" s="68"/>
      <c r="AN1240" s="68"/>
      <c r="AO1240" s="68"/>
      <c r="AP1240" s="51"/>
      <c r="AQ1240" s="51"/>
      <c r="AR1240" s="68"/>
      <c r="AS1240" s="68"/>
      <c r="AT1240" s="68"/>
      <c r="AU1240" s="68"/>
      <c r="AV1240" s="68"/>
      <c r="AW1240" s="68"/>
      <c r="AX1240" s="51"/>
      <c r="AY1240" s="51"/>
      <c r="AZ1240" s="68"/>
      <c r="BA1240" s="68"/>
      <c r="BB1240" s="68"/>
      <c r="BC1240" s="68"/>
      <c r="BD1240" s="68"/>
      <c r="BE1240" s="68"/>
      <c r="BF1240" s="51"/>
      <c r="BG1240" s="51"/>
      <c r="BH1240" s="68"/>
      <c r="BI1240" s="68"/>
      <c r="BJ1240" s="68"/>
      <c r="BK1240" s="68"/>
      <c r="BL1240" s="68"/>
      <c r="BM1240" s="68"/>
      <c r="BN1240" s="51"/>
      <c r="BO1240" s="51"/>
      <c r="BP1240" s="51"/>
      <c r="BQ1240" s="51"/>
      <c r="BR1240" s="51"/>
      <c r="BS1240" s="51"/>
      <c r="BT1240" s="51"/>
      <c r="BU1240" s="68"/>
      <c r="BV1240" s="68"/>
      <c r="BW1240" s="68"/>
      <c r="BX1240" s="68"/>
      <c r="BY1240" s="68"/>
      <c r="BZ1240" s="68"/>
      <c r="CA1240" s="68"/>
      <c r="CB1240" s="68"/>
      <c r="CC1240" s="68"/>
      <c r="CD1240" s="68"/>
      <c r="CE1240" s="68"/>
      <c r="CF1240" s="68"/>
      <c r="CG1240" s="68"/>
      <c r="CH1240" s="68"/>
      <c r="CI1240" s="68"/>
      <c r="CJ1240" s="68"/>
      <c r="CK1240" s="68"/>
      <c r="CL1240" s="68"/>
      <c r="CM1240" s="68"/>
      <c r="CN1240" s="68"/>
      <c r="CO1240" s="68"/>
      <c r="CP1240" s="68"/>
      <c r="CQ1240" s="68"/>
      <c r="CR1240" s="68"/>
      <c r="CS1240" s="68"/>
      <c r="CT1240" s="68"/>
      <c r="CU1240" s="68"/>
      <c r="CV1240" s="68"/>
      <c r="CW1240" s="68"/>
      <c r="CX1240" s="68"/>
      <c r="CY1240" s="68"/>
      <c r="CZ1240" s="68"/>
      <c r="DA1240" s="68"/>
      <c r="DB1240" s="68"/>
      <c r="DC1240" s="68"/>
      <c r="DD1240" s="68"/>
      <c r="DE1240" s="68"/>
      <c r="DF1240" s="51"/>
      <c r="DG1240" s="51"/>
      <c r="DH1240" s="51"/>
      <c r="DI1240" s="51"/>
      <c r="DJ1240" s="51"/>
      <c r="DK1240" s="51"/>
      <c r="DL1240" s="51"/>
      <c r="DM1240" s="51"/>
      <c r="DN1240" s="51"/>
      <c r="DO1240" s="51"/>
      <c r="DP1240" s="51"/>
      <c r="DQ1240" s="51"/>
      <c r="DR1240" s="51"/>
      <c r="DS1240" s="51"/>
      <c r="DT1240" s="51"/>
      <c r="DU1240" s="181"/>
    </row>
    <row r="1241" spans="1:125" ht="12.75" x14ac:dyDescent="0.2">
      <c r="A1241" s="51"/>
      <c r="B1241" s="51"/>
      <c r="C1241" s="50"/>
      <c r="D1241" s="53"/>
      <c r="E1241" s="50"/>
      <c r="F1241" s="54"/>
      <c r="G1241" s="54"/>
      <c r="H1241" s="54"/>
      <c r="I1241" s="55"/>
      <c r="J1241" s="50"/>
      <c r="K1241" s="50"/>
      <c r="L1241" s="50"/>
      <c r="M1241" s="50"/>
      <c r="N1241" s="50"/>
      <c r="O1241" s="50"/>
      <c r="P1241" s="680"/>
      <c r="Q1241" s="79"/>
      <c r="R1241" s="79"/>
      <c r="S1241" s="79"/>
      <c r="T1241" s="79"/>
      <c r="U1241" s="79"/>
      <c r="V1241" s="79"/>
      <c r="W1241" s="61"/>
      <c r="X1241" s="61"/>
      <c r="Y1241" s="50"/>
      <c r="Z1241" s="50"/>
      <c r="AA1241" s="51"/>
      <c r="AB1241" s="68"/>
      <c r="AC1241" s="68"/>
      <c r="AD1241" s="68"/>
      <c r="AE1241" s="68"/>
      <c r="AF1241" s="68"/>
      <c r="AG1241" s="68"/>
      <c r="AH1241" s="51"/>
      <c r="AI1241" s="51"/>
      <c r="AJ1241" s="68"/>
      <c r="AK1241" s="68"/>
      <c r="AL1241" s="68"/>
      <c r="AM1241" s="68"/>
      <c r="AN1241" s="68"/>
      <c r="AO1241" s="68"/>
      <c r="AP1241" s="51"/>
      <c r="AQ1241" s="51"/>
      <c r="AR1241" s="68"/>
      <c r="AS1241" s="68"/>
      <c r="AT1241" s="68"/>
      <c r="AU1241" s="68"/>
      <c r="AV1241" s="68"/>
      <c r="AW1241" s="68"/>
      <c r="AX1241" s="51"/>
      <c r="AY1241" s="51"/>
      <c r="AZ1241" s="68"/>
      <c r="BA1241" s="68"/>
      <c r="BB1241" s="68"/>
      <c r="BC1241" s="68"/>
      <c r="BD1241" s="68"/>
      <c r="BE1241" s="68"/>
      <c r="BF1241" s="51"/>
      <c r="BG1241" s="51"/>
      <c r="BH1241" s="68"/>
      <c r="BI1241" s="68"/>
      <c r="BJ1241" s="68"/>
      <c r="BK1241" s="68"/>
      <c r="BL1241" s="68"/>
      <c r="BM1241" s="68"/>
      <c r="BN1241" s="51"/>
      <c r="BO1241" s="51"/>
      <c r="BP1241" s="51"/>
      <c r="BQ1241" s="51"/>
      <c r="BR1241" s="51"/>
      <c r="BS1241" s="51"/>
      <c r="BT1241" s="51"/>
      <c r="BU1241" s="68"/>
      <c r="BV1241" s="68"/>
      <c r="BW1241" s="68"/>
      <c r="BX1241" s="68"/>
      <c r="BY1241" s="68"/>
      <c r="BZ1241" s="68"/>
      <c r="CA1241" s="68"/>
      <c r="CB1241" s="68"/>
      <c r="CC1241" s="68"/>
      <c r="CD1241" s="68"/>
      <c r="CE1241" s="68"/>
      <c r="CF1241" s="68"/>
      <c r="CG1241" s="68"/>
      <c r="CH1241" s="68"/>
      <c r="CI1241" s="68"/>
      <c r="CJ1241" s="68"/>
      <c r="CK1241" s="68"/>
      <c r="CL1241" s="68"/>
      <c r="CM1241" s="68"/>
      <c r="CN1241" s="68"/>
      <c r="CO1241" s="68"/>
      <c r="CP1241" s="68"/>
      <c r="CQ1241" s="68"/>
      <c r="CR1241" s="68"/>
      <c r="CS1241" s="68"/>
      <c r="CT1241" s="68"/>
      <c r="CU1241" s="68"/>
      <c r="CV1241" s="68"/>
      <c r="CW1241" s="68"/>
      <c r="CX1241" s="68"/>
      <c r="CY1241" s="68"/>
      <c r="CZ1241" s="68"/>
      <c r="DA1241" s="68"/>
      <c r="DB1241" s="68"/>
      <c r="DC1241" s="68"/>
      <c r="DD1241" s="68"/>
      <c r="DE1241" s="68"/>
      <c r="DF1241" s="51"/>
      <c r="DG1241" s="51"/>
      <c r="DH1241" s="51"/>
      <c r="DI1241" s="51"/>
      <c r="DJ1241" s="51"/>
      <c r="DK1241" s="51"/>
      <c r="DL1241" s="51"/>
      <c r="DM1241" s="51"/>
      <c r="DN1241" s="51"/>
      <c r="DO1241" s="51"/>
      <c r="DP1241" s="51"/>
      <c r="DQ1241" s="51"/>
      <c r="DR1241" s="51"/>
      <c r="DS1241" s="51"/>
      <c r="DT1241" s="51"/>
      <c r="DU1241" s="181"/>
    </row>
    <row r="1242" spans="1:125" ht="12.75" x14ac:dyDescent="0.2">
      <c r="A1242" s="51"/>
      <c r="B1242" s="51"/>
      <c r="C1242" s="50"/>
      <c r="D1242" s="53"/>
      <c r="E1242" s="50"/>
      <c r="F1242" s="54"/>
      <c r="G1242" s="54"/>
      <c r="H1242" s="54"/>
      <c r="I1242" s="55"/>
      <c r="J1242" s="50"/>
      <c r="K1242" s="50"/>
      <c r="L1242" s="50"/>
      <c r="M1242" s="50"/>
      <c r="N1242" s="50"/>
      <c r="O1242" s="50"/>
      <c r="P1242" s="680"/>
      <c r="Q1242" s="79"/>
      <c r="R1242" s="79"/>
      <c r="S1242" s="79"/>
      <c r="T1242" s="79"/>
      <c r="U1242" s="79"/>
      <c r="V1242" s="79"/>
      <c r="W1242" s="61"/>
      <c r="X1242" s="61"/>
      <c r="Y1242" s="50"/>
      <c r="Z1242" s="50"/>
      <c r="AA1242" s="51"/>
      <c r="AB1242" s="68"/>
      <c r="AC1242" s="68"/>
      <c r="AD1242" s="68"/>
      <c r="AE1242" s="68"/>
      <c r="AF1242" s="68"/>
      <c r="AG1242" s="68"/>
      <c r="AH1242" s="51"/>
      <c r="AI1242" s="51"/>
      <c r="AJ1242" s="68"/>
      <c r="AK1242" s="68"/>
      <c r="AL1242" s="68"/>
      <c r="AM1242" s="68"/>
      <c r="AN1242" s="68"/>
      <c r="AO1242" s="68"/>
      <c r="AP1242" s="51"/>
      <c r="AQ1242" s="51"/>
      <c r="AR1242" s="68"/>
      <c r="AS1242" s="68"/>
      <c r="AT1242" s="68"/>
      <c r="AU1242" s="68"/>
      <c r="AV1242" s="68"/>
      <c r="AW1242" s="68"/>
      <c r="AX1242" s="51"/>
      <c r="AY1242" s="51"/>
      <c r="AZ1242" s="68"/>
      <c r="BA1242" s="68"/>
      <c r="BB1242" s="68"/>
      <c r="BC1242" s="68"/>
      <c r="BD1242" s="68"/>
      <c r="BE1242" s="68"/>
      <c r="BF1242" s="51"/>
      <c r="BG1242" s="51"/>
      <c r="BH1242" s="68"/>
      <c r="BI1242" s="68"/>
      <c r="BJ1242" s="68"/>
      <c r="BK1242" s="68"/>
      <c r="BL1242" s="68"/>
      <c r="BM1242" s="68"/>
      <c r="BN1242" s="51"/>
      <c r="BO1242" s="51"/>
      <c r="BP1242" s="51"/>
      <c r="BQ1242" s="51"/>
      <c r="BR1242" s="51"/>
      <c r="BS1242" s="51"/>
      <c r="BT1242" s="51"/>
      <c r="BU1242" s="68"/>
      <c r="BV1242" s="68"/>
      <c r="BW1242" s="68"/>
      <c r="BX1242" s="68"/>
      <c r="BY1242" s="68"/>
      <c r="BZ1242" s="68"/>
      <c r="CA1242" s="68"/>
      <c r="CB1242" s="68"/>
      <c r="CC1242" s="68"/>
      <c r="CD1242" s="68"/>
      <c r="CE1242" s="68"/>
      <c r="CF1242" s="68"/>
      <c r="CG1242" s="68"/>
      <c r="CH1242" s="68"/>
      <c r="CI1242" s="68"/>
      <c r="CJ1242" s="68"/>
      <c r="CK1242" s="68"/>
      <c r="CL1242" s="68"/>
      <c r="CM1242" s="68"/>
      <c r="CN1242" s="68"/>
      <c r="CO1242" s="68"/>
      <c r="CP1242" s="68"/>
      <c r="CQ1242" s="68"/>
      <c r="CR1242" s="68"/>
      <c r="CS1242" s="68"/>
      <c r="CT1242" s="68"/>
      <c r="CU1242" s="68"/>
      <c r="CV1242" s="68"/>
      <c r="CW1242" s="68"/>
      <c r="CX1242" s="68"/>
      <c r="CY1242" s="68"/>
      <c r="CZ1242" s="68"/>
      <c r="DA1242" s="68"/>
      <c r="DB1242" s="68"/>
      <c r="DC1242" s="68"/>
      <c r="DD1242" s="68"/>
      <c r="DE1242" s="68"/>
      <c r="DF1242" s="51"/>
      <c r="DG1242" s="51"/>
      <c r="DH1242" s="51"/>
      <c r="DI1242" s="51"/>
      <c r="DJ1242" s="51"/>
      <c r="DK1242" s="51"/>
      <c r="DL1242" s="51"/>
      <c r="DM1242" s="51"/>
      <c r="DN1242" s="51"/>
      <c r="DO1242" s="51"/>
      <c r="DP1242" s="51"/>
      <c r="DQ1242" s="51"/>
      <c r="DR1242" s="51"/>
      <c r="DS1242" s="51"/>
      <c r="DT1242" s="51"/>
      <c r="DU1242" s="181"/>
    </row>
    <row r="1243" spans="1:125" ht="12.75" x14ac:dyDescent="0.2">
      <c r="A1243" s="51"/>
      <c r="B1243" s="51"/>
      <c r="C1243" s="50"/>
      <c r="D1243" s="53"/>
      <c r="E1243" s="50"/>
      <c r="F1243" s="54"/>
      <c r="G1243" s="54"/>
      <c r="H1243" s="54"/>
      <c r="I1243" s="55"/>
      <c r="J1243" s="50"/>
      <c r="K1243" s="50"/>
      <c r="L1243" s="50"/>
      <c r="M1243" s="50"/>
      <c r="N1243" s="50"/>
      <c r="O1243" s="50"/>
      <c r="P1243" s="680"/>
      <c r="Q1243" s="79"/>
      <c r="R1243" s="79"/>
      <c r="S1243" s="79"/>
      <c r="T1243" s="79"/>
      <c r="U1243" s="79"/>
      <c r="V1243" s="79"/>
      <c r="W1243" s="61"/>
      <c r="X1243" s="61"/>
      <c r="Y1243" s="50"/>
      <c r="Z1243" s="50"/>
      <c r="AA1243" s="51"/>
      <c r="AB1243" s="68"/>
      <c r="AC1243" s="68"/>
      <c r="AD1243" s="68"/>
      <c r="AE1243" s="68"/>
      <c r="AF1243" s="68"/>
      <c r="AG1243" s="68"/>
      <c r="AH1243" s="51"/>
      <c r="AI1243" s="51"/>
      <c r="AJ1243" s="68"/>
      <c r="AK1243" s="68"/>
      <c r="AL1243" s="68"/>
      <c r="AM1243" s="68"/>
      <c r="AN1243" s="68"/>
      <c r="AO1243" s="68"/>
      <c r="AP1243" s="51"/>
      <c r="AQ1243" s="51"/>
      <c r="AR1243" s="68"/>
      <c r="AS1243" s="68"/>
      <c r="AT1243" s="68"/>
      <c r="AU1243" s="68"/>
      <c r="AV1243" s="68"/>
      <c r="AW1243" s="68"/>
      <c r="AX1243" s="51"/>
      <c r="AY1243" s="51"/>
      <c r="AZ1243" s="68"/>
      <c r="BA1243" s="68"/>
      <c r="BB1243" s="68"/>
      <c r="BC1243" s="68"/>
      <c r="BD1243" s="68"/>
      <c r="BE1243" s="68"/>
      <c r="BF1243" s="51"/>
      <c r="BG1243" s="51"/>
      <c r="BH1243" s="68"/>
      <c r="BI1243" s="68"/>
      <c r="BJ1243" s="68"/>
      <c r="BK1243" s="68"/>
      <c r="BL1243" s="68"/>
      <c r="BM1243" s="68"/>
      <c r="BN1243" s="51"/>
      <c r="BO1243" s="51"/>
      <c r="BP1243" s="51"/>
      <c r="BQ1243" s="51"/>
      <c r="BR1243" s="51"/>
      <c r="BS1243" s="51"/>
      <c r="BT1243" s="51"/>
      <c r="BU1243" s="68"/>
      <c r="BV1243" s="68"/>
      <c r="BW1243" s="68"/>
      <c r="BX1243" s="68"/>
      <c r="BY1243" s="68"/>
      <c r="BZ1243" s="68"/>
      <c r="CA1243" s="68"/>
      <c r="CB1243" s="68"/>
      <c r="CC1243" s="68"/>
      <c r="CD1243" s="68"/>
      <c r="CE1243" s="68"/>
      <c r="CF1243" s="68"/>
      <c r="CG1243" s="68"/>
      <c r="CH1243" s="68"/>
      <c r="CI1243" s="68"/>
      <c r="CJ1243" s="68"/>
      <c r="CK1243" s="68"/>
      <c r="CL1243" s="68"/>
      <c r="CM1243" s="68"/>
      <c r="CN1243" s="68"/>
      <c r="CO1243" s="68"/>
      <c r="CP1243" s="68"/>
      <c r="CQ1243" s="68"/>
      <c r="CR1243" s="68"/>
      <c r="CS1243" s="68"/>
      <c r="CT1243" s="68"/>
      <c r="CU1243" s="68"/>
      <c r="CV1243" s="68"/>
      <c r="CW1243" s="68"/>
      <c r="CX1243" s="68"/>
      <c r="CY1243" s="68"/>
      <c r="CZ1243" s="68"/>
      <c r="DA1243" s="68"/>
      <c r="DB1243" s="68"/>
      <c r="DC1243" s="68"/>
      <c r="DD1243" s="68"/>
      <c r="DE1243" s="68"/>
      <c r="DF1243" s="51"/>
      <c r="DG1243" s="51"/>
      <c r="DH1243" s="51"/>
      <c r="DI1243" s="51"/>
      <c r="DJ1243" s="51"/>
      <c r="DK1243" s="51"/>
      <c r="DL1243" s="51"/>
      <c r="DM1243" s="51"/>
      <c r="DN1243" s="51"/>
      <c r="DO1243" s="51"/>
      <c r="DP1243" s="51"/>
      <c r="DQ1243" s="51"/>
      <c r="DR1243" s="51"/>
      <c r="DS1243" s="51"/>
      <c r="DT1243" s="51"/>
      <c r="DU1243" s="181"/>
    </row>
    <row r="1244" spans="1:125" ht="12.75" x14ac:dyDescent="0.2">
      <c r="A1244" s="51"/>
      <c r="B1244" s="51"/>
      <c r="C1244" s="50"/>
      <c r="D1244" s="53"/>
      <c r="E1244" s="50"/>
      <c r="F1244" s="54"/>
      <c r="G1244" s="54"/>
      <c r="H1244" s="54"/>
      <c r="I1244" s="55"/>
      <c r="J1244" s="50"/>
      <c r="K1244" s="50"/>
      <c r="L1244" s="50"/>
      <c r="M1244" s="50"/>
      <c r="N1244" s="50"/>
      <c r="O1244" s="50"/>
      <c r="P1244" s="680"/>
      <c r="Q1244" s="79"/>
      <c r="R1244" s="79"/>
      <c r="S1244" s="79"/>
      <c r="T1244" s="79"/>
      <c r="U1244" s="79"/>
      <c r="V1244" s="79"/>
      <c r="W1244" s="61"/>
      <c r="X1244" s="61"/>
      <c r="Y1244" s="50"/>
      <c r="Z1244" s="50"/>
      <c r="AA1244" s="51"/>
      <c r="AB1244" s="68"/>
      <c r="AC1244" s="68"/>
      <c r="AD1244" s="68"/>
      <c r="AE1244" s="68"/>
      <c r="AF1244" s="68"/>
      <c r="AG1244" s="68"/>
      <c r="AH1244" s="51"/>
      <c r="AI1244" s="51"/>
      <c r="AJ1244" s="68"/>
      <c r="AK1244" s="68"/>
      <c r="AL1244" s="68"/>
      <c r="AM1244" s="68"/>
      <c r="AN1244" s="68"/>
      <c r="AO1244" s="68"/>
      <c r="AP1244" s="51"/>
      <c r="AQ1244" s="51"/>
      <c r="AR1244" s="68"/>
      <c r="AS1244" s="68"/>
      <c r="AT1244" s="68"/>
      <c r="AU1244" s="68"/>
      <c r="AV1244" s="68"/>
      <c r="AW1244" s="68"/>
      <c r="AX1244" s="51"/>
      <c r="AY1244" s="51"/>
      <c r="AZ1244" s="68"/>
      <c r="BA1244" s="68"/>
      <c r="BB1244" s="68"/>
      <c r="BC1244" s="68"/>
      <c r="BD1244" s="68"/>
      <c r="BE1244" s="68"/>
      <c r="BF1244" s="51"/>
      <c r="BG1244" s="51"/>
      <c r="BH1244" s="68"/>
      <c r="BI1244" s="68"/>
      <c r="BJ1244" s="68"/>
      <c r="BK1244" s="68"/>
      <c r="BL1244" s="68"/>
      <c r="BM1244" s="68"/>
      <c r="BN1244" s="51"/>
      <c r="BO1244" s="51"/>
      <c r="BP1244" s="51"/>
      <c r="BQ1244" s="51"/>
      <c r="BR1244" s="51"/>
      <c r="BS1244" s="51"/>
      <c r="BT1244" s="51"/>
      <c r="BU1244" s="68"/>
      <c r="BV1244" s="68"/>
      <c r="BW1244" s="68"/>
      <c r="BX1244" s="68"/>
      <c r="BY1244" s="68"/>
      <c r="BZ1244" s="68"/>
      <c r="CA1244" s="68"/>
      <c r="CB1244" s="68"/>
      <c r="CC1244" s="68"/>
      <c r="CD1244" s="68"/>
      <c r="CE1244" s="68"/>
      <c r="CF1244" s="68"/>
      <c r="CG1244" s="68"/>
      <c r="CH1244" s="68"/>
      <c r="CI1244" s="68"/>
      <c r="CJ1244" s="68"/>
      <c r="CK1244" s="68"/>
      <c r="CL1244" s="68"/>
      <c r="CM1244" s="68"/>
      <c r="CN1244" s="68"/>
      <c r="CO1244" s="68"/>
      <c r="CP1244" s="68"/>
      <c r="CQ1244" s="68"/>
      <c r="CR1244" s="68"/>
      <c r="CS1244" s="68"/>
      <c r="CT1244" s="68"/>
      <c r="CU1244" s="68"/>
      <c r="CV1244" s="68"/>
      <c r="CW1244" s="68"/>
      <c r="CX1244" s="68"/>
      <c r="CY1244" s="68"/>
      <c r="CZ1244" s="68"/>
      <c r="DA1244" s="68"/>
      <c r="DB1244" s="68"/>
      <c r="DC1244" s="68"/>
      <c r="DD1244" s="68"/>
      <c r="DE1244" s="68"/>
      <c r="DF1244" s="51"/>
      <c r="DG1244" s="51"/>
      <c r="DH1244" s="51"/>
      <c r="DI1244" s="51"/>
      <c r="DJ1244" s="51"/>
      <c r="DK1244" s="51"/>
      <c r="DL1244" s="51"/>
      <c r="DM1244" s="51"/>
      <c r="DN1244" s="51"/>
      <c r="DO1244" s="51"/>
      <c r="DP1244" s="51"/>
      <c r="DQ1244" s="51"/>
      <c r="DR1244" s="51"/>
      <c r="DS1244" s="51"/>
      <c r="DT1244" s="51"/>
      <c r="DU1244" s="181"/>
    </row>
    <row r="1245" spans="1:125" ht="12.75" x14ac:dyDescent="0.2">
      <c r="A1245" s="51"/>
      <c r="B1245" s="51"/>
      <c r="C1245" s="50"/>
      <c r="D1245" s="53"/>
      <c r="E1245" s="50"/>
      <c r="F1245" s="54"/>
      <c r="G1245" s="54"/>
      <c r="H1245" s="54"/>
      <c r="I1245" s="55"/>
      <c r="J1245" s="50"/>
      <c r="K1245" s="50"/>
      <c r="L1245" s="50"/>
      <c r="M1245" s="50"/>
      <c r="N1245" s="50"/>
      <c r="O1245" s="50"/>
      <c r="P1245" s="680"/>
      <c r="Q1245" s="79"/>
      <c r="R1245" s="79"/>
      <c r="S1245" s="79"/>
      <c r="T1245" s="79"/>
      <c r="U1245" s="79"/>
      <c r="V1245" s="79"/>
      <c r="W1245" s="61"/>
      <c r="X1245" s="61"/>
      <c r="Y1245" s="50"/>
      <c r="Z1245" s="50"/>
      <c r="AA1245" s="51"/>
      <c r="AB1245" s="68"/>
      <c r="AC1245" s="68"/>
      <c r="AD1245" s="68"/>
      <c r="AE1245" s="68"/>
      <c r="AF1245" s="68"/>
      <c r="AG1245" s="68"/>
      <c r="AH1245" s="51"/>
      <c r="AI1245" s="51"/>
      <c r="AJ1245" s="68"/>
      <c r="AK1245" s="68"/>
      <c r="AL1245" s="68"/>
      <c r="AM1245" s="68"/>
      <c r="AN1245" s="68"/>
      <c r="AO1245" s="68"/>
      <c r="AP1245" s="51"/>
      <c r="AQ1245" s="51"/>
      <c r="AR1245" s="68"/>
      <c r="AS1245" s="68"/>
      <c r="AT1245" s="68"/>
      <c r="AU1245" s="68"/>
      <c r="AV1245" s="68"/>
      <c r="AW1245" s="68"/>
      <c r="AX1245" s="51"/>
      <c r="AY1245" s="51"/>
      <c r="AZ1245" s="68"/>
      <c r="BA1245" s="68"/>
      <c r="BB1245" s="68"/>
      <c r="BC1245" s="68"/>
      <c r="BD1245" s="68"/>
      <c r="BE1245" s="68"/>
      <c r="BF1245" s="51"/>
      <c r="BG1245" s="51"/>
      <c r="BH1245" s="68"/>
      <c r="BI1245" s="68"/>
      <c r="BJ1245" s="68"/>
      <c r="BK1245" s="68"/>
      <c r="BL1245" s="68"/>
      <c r="BM1245" s="68"/>
      <c r="BN1245" s="51"/>
      <c r="BO1245" s="51"/>
      <c r="BP1245" s="51"/>
      <c r="BQ1245" s="51"/>
      <c r="BR1245" s="51"/>
      <c r="BS1245" s="51"/>
      <c r="BT1245" s="51"/>
      <c r="BU1245" s="68"/>
      <c r="BV1245" s="68"/>
      <c r="BW1245" s="68"/>
      <c r="BX1245" s="68"/>
      <c r="BY1245" s="68"/>
      <c r="BZ1245" s="68"/>
      <c r="CA1245" s="68"/>
      <c r="CB1245" s="68"/>
      <c r="CC1245" s="68"/>
      <c r="CD1245" s="68"/>
      <c r="CE1245" s="68"/>
      <c r="CF1245" s="68"/>
      <c r="CG1245" s="68"/>
      <c r="CH1245" s="68"/>
      <c r="CI1245" s="68"/>
      <c r="CJ1245" s="68"/>
      <c r="CK1245" s="68"/>
      <c r="CL1245" s="68"/>
      <c r="CM1245" s="68"/>
      <c r="CN1245" s="68"/>
      <c r="CO1245" s="68"/>
      <c r="CP1245" s="68"/>
      <c r="CQ1245" s="68"/>
      <c r="CR1245" s="68"/>
      <c r="CS1245" s="68"/>
      <c r="CT1245" s="68"/>
      <c r="CU1245" s="68"/>
      <c r="CV1245" s="68"/>
      <c r="CW1245" s="68"/>
      <c r="CX1245" s="68"/>
      <c r="CY1245" s="68"/>
      <c r="CZ1245" s="68"/>
      <c r="DA1245" s="68"/>
      <c r="DB1245" s="68"/>
      <c r="DC1245" s="68"/>
      <c r="DD1245" s="68"/>
      <c r="DE1245" s="68"/>
      <c r="DF1245" s="51"/>
      <c r="DG1245" s="51"/>
      <c r="DH1245" s="51"/>
      <c r="DI1245" s="51"/>
      <c r="DJ1245" s="51"/>
      <c r="DK1245" s="51"/>
      <c r="DL1245" s="51"/>
      <c r="DM1245" s="51"/>
      <c r="DN1245" s="51"/>
      <c r="DO1245" s="51"/>
      <c r="DP1245" s="51"/>
      <c r="DQ1245" s="51"/>
      <c r="DR1245" s="51"/>
      <c r="DS1245" s="51"/>
      <c r="DT1245" s="51"/>
      <c r="DU1245" s="181"/>
    </row>
    <row r="1246" spans="1:125" ht="12.75" x14ac:dyDescent="0.2">
      <c r="A1246" s="51"/>
      <c r="B1246" s="51"/>
      <c r="C1246" s="50"/>
      <c r="D1246" s="53"/>
      <c r="E1246" s="50"/>
      <c r="F1246" s="54"/>
      <c r="G1246" s="54"/>
      <c r="H1246" s="54"/>
      <c r="I1246" s="55"/>
      <c r="J1246" s="50"/>
      <c r="K1246" s="50"/>
      <c r="L1246" s="50"/>
      <c r="M1246" s="50"/>
      <c r="N1246" s="50"/>
      <c r="O1246" s="50"/>
      <c r="P1246" s="680"/>
      <c r="Q1246" s="79"/>
      <c r="R1246" s="79"/>
      <c r="S1246" s="79"/>
      <c r="T1246" s="79"/>
      <c r="U1246" s="79"/>
      <c r="V1246" s="79"/>
      <c r="W1246" s="61"/>
      <c r="X1246" s="61"/>
      <c r="Y1246" s="50"/>
      <c r="Z1246" s="50"/>
      <c r="AA1246" s="51"/>
      <c r="AB1246" s="68"/>
      <c r="AC1246" s="68"/>
      <c r="AD1246" s="68"/>
      <c r="AE1246" s="68"/>
      <c r="AF1246" s="68"/>
      <c r="AG1246" s="68"/>
      <c r="AH1246" s="51"/>
      <c r="AI1246" s="51"/>
      <c r="AJ1246" s="68"/>
      <c r="AK1246" s="68"/>
      <c r="AL1246" s="68"/>
      <c r="AM1246" s="68"/>
      <c r="AN1246" s="68"/>
      <c r="AO1246" s="68"/>
      <c r="AP1246" s="51"/>
      <c r="AQ1246" s="51"/>
      <c r="AR1246" s="68"/>
      <c r="AS1246" s="68"/>
      <c r="AT1246" s="68"/>
      <c r="AU1246" s="68"/>
      <c r="AV1246" s="68"/>
      <c r="AW1246" s="68"/>
      <c r="AX1246" s="51"/>
      <c r="AY1246" s="51"/>
      <c r="AZ1246" s="68"/>
      <c r="BA1246" s="68"/>
      <c r="BB1246" s="68"/>
      <c r="BC1246" s="68"/>
      <c r="BD1246" s="68"/>
      <c r="BE1246" s="68"/>
      <c r="BF1246" s="51"/>
      <c r="BG1246" s="51"/>
      <c r="BH1246" s="68"/>
      <c r="BI1246" s="68"/>
      <c r="BJ1246" s="68"/>
      <c r="BK1246" s="68"/>
      <c r="BL1246" s="68"/>
      <c r="BM1246" s="68"/>
      <c r="BN1246" s="51"/>
      <c r="BO1246" s="51"/>
      <c r="BP1246" s="51"/>
      <c r="BQ1246" s="51"/>
      <c r="BR1246" s="51"/>
      <c r="BS1246" s="51"/>
      <c r="BT1246" s="51"/>
      <c r="BU1246" s="68"/>
      <c r="BV1246" s="68"/>
      <c r="BW1246" s="68"/>
      <c r="BX1246" s="68"/>
      <c r="BY1246" s="68"/>
      <c r="BZ1246" s="68"/>
      <c r="CA1246" s="68"/>
      <c r="CB1246" s="68"/>
      <c r="CC1246" s="68"/>
      <c r="CD1246" s="68"/>
      <c r="CE1246" s="68"/>
      <c r="CF1246" s="68"/>
      <c r="CG1246" s="68"/>
      <c r="CH1246" s="68"/>
      <c r="CI1246" s="68"/>
      <c r="CJ1246" s="68"/>
      <c r="CK1246" s="68"/>
      <c r="CL1246" s="68"/>
      <c r="CM1246" s="68"/>
      <c r="CN1246" s="68"/>
      <c r="CO1246" s="68"/>
      <c r="CP1246" s="68"/>
      <c r="CQ1246" s="68"/>
      <c r="CR1246" s="68"/>
      <c r="CS1246" s="68"/>
      <c r="CT1246" s="68"/>
      <c r="CU1246" s="68"/>
      <c r="CV1246" s="68"/>
      <c r="CW1246" s="68"/>
      <c r="CX1246" s="68"/>
      <c r="CY1246" s="68"/>
      <c r="CZ1246" s="68"/>
      <c r="DA1246" s="68"/>
      <c r="DB1246" s="68"/>
      <c r="DC1246" s="68"/>
      <c r="DD1246" s="68"/>
      <c r="DE1246" s="68"/>
      <c r="DF1246" s="51"/>
      <c r="DG1246" s="51"/>
      <c r="DH1246" s="51"/>
      <c r="DI1246" s="51"/>
      <c r="DJ1246" s="51"/>
      <c r="DK1246" s="51"/>
      <c r="DL1246" s="51"/>
      <c r="DM1246" s="51"/>
      <c r="DN1246" s="51"/>
      <c r="DO1246" s="51"/>
      <c r="DP1246" s="51"/>
      <c r="DQ1246" s="51"/>
      <c r="DR1246" s="51"/>
      <c r="DS1246" s="51"/>
      <c r="DT1246" s="51"/>
      <c r="DU1246" s="181"/>
    </row>
    <row r="1247" spans="1:125" ht="12.75" x14ac:dyDescent="0.2">
      <c r="A1247" s="51"/>
      <c r="B1247" s="51"/>
      <c r="C1247" s="50"/>
      <c r="D1247" s="53"/>
      <c r="E1247" s="50"/>
      <c r="F1247" s="54"/>
      <c r="G1247" s="54"/>
      <c r="H1247" s="54"/>
      <c r="I1247" s="55"/>
      <c r="J1247" s="50"/>
      <c r="K1247" s="50"/>
      <c r="L1247" s="50"/>
      <c r="M1247" s="50"/>
      <c r="N1247" s="50"/>
      <c r="O1247" s="50"/>
      <c r="P1247" s="680"/>
      <c r="Q1247" s="79"/>
      <c r="R1247" s="79"/>
      <c r="S1247" s="79"/>
      <c r="T1247" s="79"/>
      <c r="U1247" s="79"/>
      <c r="V1247" s="79"/>
      <c r="W1247" s="61"/>
      <c r="X1247" s="61"/>
      <c r="Y1247" s="50"/>
      <c r="Z1247" s="50"/>
      <c r="AA1247" s="51"/>
      <c r="AB1247" s="68"/>
      <c r="AC1247" s="68"/>
      <c r="AD1247" s="68"/>
      <c r="AE1247" s="68"/>
      <c r="AF1247" s="68"/>
      <c r="AG1247" s="68"/>
      <c r="AH1247" s="51"/>
      <c r="AI1247" s="51"/>
      <c r="AJ1247" s="68"/>
      <c r="AK1247" s="68"/>
      <c r="AL1247" s="68"/>
      <c r="AM1247" s="68"/>
      <c r="AN1247" s="68"/>
      <c r="AO1247" s="68"/>
      <c r="AP1247" s="51"/>
      <c r="AQ1247" s="51"/>
      <c r="AR1247" s="68"/>
      <c r="AS1247" s="68"/>
      <c r="AT1247" s="68"/>
      <c r="AU1247" s="68"/>
      <c r="AV1247" s="68"/>
      <c r="AW1247" s="68"/>
      <c r="AX1247" s="51"/>
      <c r="AY1247" s="51"/>
      <c r="AZ1247" s="68"/>
      <c r="BA1247" s="68"/>
      <c r="BB1247" s="68"/>
      <c r="BC1247" s="68"/>
      <c r="BD1247" s="68"/>
      <c r="BE1247" s="68"/>
      <c r="BF1247" s="51"/>
      <c r="BG1247" s="51"/>
      <c r="BH1247" s="68"/>
      <c r="BI1247" s="68"/>
      <c r="BJ1247" s="68"/>
      <c r="BK1247" s="68"/>
      <c r="BL1247" s="68"/>
      <c r="BM1247" s="68"/>
      <c r="BN1247" s="51"/>
      <c r="BO1247" s="51"/>
      <c r="BP1247" s="51"/>
      <c r="BQ1247" s="51"/>
      <c r="BR1247" s="51"/>
      <c r="BS1247" s="51"/>
      <c r="BT1247" s="51"/>
      <c r="BU1247" s="68"/>
      <c r="BV1247" s="68"/>
      <c r="BW1247" s="68"/>
      <c r="BX1247" s="68"/>
      <c r="BY1247" s="68"/>
      <c r="BZ1247" s="68"/>
      <c r="CA1247" s="68"/>
      <c r="CB1247" s="68"/>
      <c r="CC1247" s="68"/>
      <c r="CD1247" s="68"/>
      <c r="CE1247" s="68"/>
      <c r="CF1247" s="68"/>
      <c r="CG1247" s="68"/>
      <c r="CH1247" s="68"/>
      <c r="CI1247" s="68"/>
      <c r="CJ1247" s="68"/>
      <c r="CK1247" s="68"/>
      <c r="CL1247" s="68"/>
      <c r="CM1247" s="68"/>
      <c r="CN1247" s="68"/>
      <c r="CO1247" s="68"/>
      <c r="CP1247" s="68"/>
      <c r="CQ1247" s="68"/>
      <c r="CR1247" s="68"/>
      <c r="CS1247" s="68"/>
      <c r="CT1247" s="68"/>
      <c r="CU1247" s="68"/>
      <c r="CV1247" s="68"/>
      <c r="CW1247" s="68"/>
      <c r="CX1247" s="68"/>
      <c r="CY1247" s="68"/>
      <c r="CZ1247" s="68"/>
      <c r="DA1247" s="68"/>
      <c r="DB1247" s="68"/>
      <c r="DC1247" s="68"/>
      <c r="DD1247" s="68"/>
      <c r="DE1247" s="68"/>
      <c r="DF1247" s="51"/>
      <c r="DG1247" s="51"/>
      <c r="DH1247" s="51"/>
      <c r="DI1247" s="51"/>
      <c r="DJ1247" s="51"/>
      <c r="DK1247" s="51"/>
      <c r="DL1247" s="51"/>
      <c r="DM1247" s="51"/>
      <c r="DN1247" s="51"/>
      <c r="DO1247" s="51"/>
      <c r="DP1247" s="51"/>
      <c r="DQ1247" s="51"/>
      <c r="DR1247" s="51"/>
      <c r="DS1247" s="51"/>
      <c r="DT1247" s="51"/>
      <c r="DU1247" s="181"/>
    </row>
    <row r="1248" spans="1:125" ht="12.75" x14ac:dyDescent="0.2">
      <c r="A1248" s="51"/>
      <c r="B1248" s="51"/>
      <c r="C1248" s="50"/>
      <c r="D1248" s="53"/>
      <c r="E1248" s="50"/>
      <c r="F1248" s="54"/>
      <c r="G1248" s="54"/>
      <c r="H1248" s="54"/>
      <c r="I1248" s="55"/>
      <c r="J1248" s="50"/>
      <c r="K1248" s="50"/>
      <c r="L1248" s="50"/>
      <c r="M1248" s="50"/>
      <c r="N1248" s="50"/>
      <c r="O1248" s="50"/>
      <c r="P1248" s="680"/>
      <c r="Q1248" s="79"/>
      <c r="R1248" s="79"/>
      <c r="S1248" s="79"/>
      <c r="T1248" s="79"/>
      <c r="U1248" s="79"/>
      <c r="V1248" s="79"/>
      <c r="W1248" s="61"/>
      <c r="X1248" s="61"/>
      <c r="Y1248" s="50"/>
      <c r="Z1248" s="50"/>
      <c r="AA1248" s="51"/>
      <c r="AB1248" s="68"/>
      <c r="AC1248" s="68"/>
      <c r="AD1248" s="68"/>
      <c r="AE1248" s="68"/>
      <c r="AF1248" s="68"/>
      <c r="AG1248" s="68"/>
      <c r="AH1248" s="51"/>
      <c r="AI1248" s="51"/>
      <c r="AJ1248" s="68"/>
      <c r="AK1248" s="68"/>
      <c r="AL1248" s="68"/>
      <c r="AM1248" s="68"/>
      <c r="AN1248" s="68"/>
      <c r="AO1248" s="68"/>
      <c r="AP1248" s="51"/>
      <c r="AQ1248" s="51"/>
      <c r="AR1248" s="68"/>
      <c r="AS1248" s="68"/>
      <c r="AT1248" s="68"/>
      <c r="AU1248" s="68"/>
      <c r="AV1248" s="68"/>
      <c r="AW1248" s="68"/>
      <c r="AX1248" s="51"/>
      <c r="AY1248" s="51"/>
      <c r="AZ1248" s="68"/>
      <c r="BA1248" s="68"/>
      <c r="BB1248" s="68"/>
      <c r="BC1248" s="68"/>
      <c r="BD1248" s="68"/>
      <c r="BE1248" s="68"/>
      <c r="BF1248" s="51"/>
      <c r="BG1248" s="51"/>
      <c r="BH1248" s="68"/>
      <c r="BI1248" s="68"/>
      <c r="BJ1248" s="68"/>
      <c r="BK1248" s="68"/>
      <c r="BL1248" s="68"/>
      <c r="BM1248" s="68"/>
      <c r="BN1248" s="51"/>
      <c r="BO1248" s="51"/>
      <c r="BP1248" s="51"/>
      <c r="BQ1248" s="51"/>
      <c r="BR1248" s="51"/>
      <c r="BS1248" s="51"/>
      <c r="BT1248" s="51"/>
      <c r="BU1248" s="68"/>
      <c r="BV1248" s="68"/>
      <c r="BW1248" s="68"/>
      <c r="BX1248" s="68"/>
      <c r="BY1248" s="68"/>
      <c r="BZ1248" s="68"/>
      <c r="CA1248" s="68"/>
      <c r="CB1248" s="68"/>
      <c r="CC1248" s="68"/>
      <c r="CD1248" s="68"/>
      <c r="CE1248" s="68"/>
      <c r="CF1248" s="68"/>
      <c r="CG1248" s="68"/>
      <c r="CH1248" s="68"/>
      <c r="CI1248" s="68"/>
      <c r="CJ1248" s="68"/>
      <c r="CK1248" s="68"/>
      <c r="CL1248" s="68"/>
      <c r="CM1248" s="68"/>
      <c r="CN1248" s="68"/>
      <c r="CO1248" s="68"/>
      <c r="CP1248" s="68"/>
      <c r="CQ1248" s="68"/>
      <c r="CR1248" s="68"/>
      <c r="CS1248" s="68"/>
      <c r="CT1248" s="68"/>
      <c r="CU1248" s="68"/>
      <c r="CV1248" s="68"/>
      <c r="CW1248" s="68"/>
      <c r="CX1248" s="68"/>
      <c r="CY1248" s="68"/>
      <c r="CZ1248" s="68"/>
      <c r="DA1248" s="68"/>
      <c r="DB1248" s="68"/>
      <c r="DC1248" s="68"/>
      <c r="DD1248" s="68"/>
      <c r="DE1248" s="68"/>
      <c r="DF1248" s="51"/>
      <c r="DG1248" s="51"/>
      <c r="DH1248" s="51"/>
      <c r="DI1248" s="51"/>
      <c r="DJ1248" s="51"/>
      <c r="DK1248" s="51"/>
      <c r="DL1248" s="51"/>
      <c r="DM1248" s="51"/>
      <c r="DN1248" s="51"/>
      <c r="DO1248" s="51"/>
      <c r="DP1248" s="51"/>
      <c r="DQ1248" s="51"/>
      <c r="DR1248" s="51"/>
      <c r="DS1248" s="51"/>
      <c r="DT1248" s="51"/>
      <c r="DU1248" s="181"/>
    </row>
    <row r="1249" spans="1:125" ht="12.75" x14ac:dyDescent="0.2">
      <c r="A1249" s="51"/>
      <c r="B1249" s="51"/>
      <c r="C1249" s="50"/>
      <c r="D1249" s="53"/>
      <c r="E1249" s="50"/>
      <c r="F1249" s="54"/>
      <c r="G1249" s="54"/>
      <c r="H1249" s="54"/>
      <c r="I1249" s="55"/>
      <c r="J1249" s="50"/>
      <c r="K1249" s="50"/>
      <c r="L1249" s="50"/>
      <c r="M1249" s="50"/>
      <c r="N1249" s="50"/>
      <c r="O1249" s="50"/>
      <c r="P1249" s="680"/>
      <c r="Q1249" s="79"/>
      <c r="R1249" s="79"/>
      <c r="S1249" s="79"/>
      <c r="T1249" s="79"/>
      <c r="U1249" s="79"/>
      <c r="V1249" s="79"/>
      <c r="W1249" s="61"/>
      <c r="X1249" s="61"/>
      <c r="Y1249" s="50"/>
      <c r="Z1249" s="50"/>
      <c r="AA1249" s="51"/>
      <c r="AB1249" s="68"/>
      <c r="AC1249" s="68"/>
      <c r="AD1249" s="68"/>
      <c r="AE1249" s="68"/>
      <c r="AF1249" s="68"/>
      <c r="AG1249" s="68"/>
      <c r="AH1249" s="51"/>
      <c r="AI1249" s="51"/>
      <c r="AJ1249" s="68"/>
      <c r="AK1249" s="68"/>
      <c r="AL1249" s="68"/>
      <c r="AM1249" s="68"/>
      <c r="AN1249" s="68"/>
      <c r="AO1249" s="68"/>
      <c r="AP1249" s="51"/>
      <c r="AQ1249" s="51"/>
      <c r="AR1249" s="68"/>
      <c r="AS1249" s="68"/>
      <c r="AT1249" s="68"/>
      <c r="AU1249" s="68"/>
      <c r="AV1249" s="68"/>
      <c r="AW1249" s="68"/>
      <c r="AX1249" s="51"/>
      <c r="AY1249" s="51"/>
      <c r="AZ1249" s="68"/>
      <c r="BA1249" s="68"/>
      <c r="BB1249" s="68"/>
      <c r="BC1249" s="68"/>
      <c r="BD1249" s="68"/>
      <c r="BE1249" s="68"/>
      <c r="BF1249" s="51"/>
      <c r="BG1249" s="51"/>
      <c r="BH1249" s="68"/>
      <c r="BI1249" s="68"/>
      <c r="BJ1249" s="68"/>
      <c r="BK1249" s="68"/>
      <c r="BL1249" s="68"/>
      <c r="BM1249" s="68"/>
      <c r="BN1249" s="51"/>
      <c r="BO1249" s="51"/>
      <c r="BP1249" s="51"/>
      <c r="BQ1249" s="51"/>
      <c r="BR1249" s="51"/>
      <c r="BS1249" s="51"/>
      <c r="BT1249" s="51"/>
      <c r="BU1249" s="68"/>
      <c r="BV1249" s="68"/>
      <c r="BW1249" s="68"/>
      <c r="BX1249" s="68"/>
      <c r="BY1249" s="68"/>
      <c r="BZ1249" s="68"/>
      <c r="CA1249" s="68"/>
      <c r="CB1249" s="68"/>
      <c r="CC1249" s="68"/>
      <c r="CD1249" s="68"/>
      <c r="CE1249" s="68"/>
      <c r="CF1249" s="68"/>
      <c r="CG1249" s="68"/>
      <c r="CH1249" s="68"/>
      <c r="CI1249" s="68"/>
      <c r="CJ1249" s="68"/>
      <c r="CK1249" s="68"/>
      <c r="CL1249" s="68"/>
      <c r="CM1249" s="68"/>
      <c r="CN1249" s="68"/>
      <c r="CO1249" s="68"/>
      <c r="CP1249" s="68"/>
      <c r="CQ1249" s="68"/>
      <c r="CR1249" s="68"/>
      <c r="CS1249" s="68"/>
      <c r="CT1249" s="68"/>
      <c r="CU1249" s="68"/>
      <c r="CV1249" s="68"/>
      <c r="CW1249" s="68"/>
      <c r="CX1249" s="68"/>
      <c r="CY1249" s="68"/>
      <c r="CZ1249" s="68"/>
      <c r="DA1249" s="68"/>
      <c r="DB1249" s="68"/>
      <c r="DC1249" s="68"/>
      <c r="DD1249" s="68"/>
      <c r="DE1249" s="68"/>
      <c r="DF1249" s="51"/>
      <c r="DG1249" s="51"/>
      <c r="DH1249" s="51"/>
      <c r="DI1249" s="51"/>
      <c r="DJ1249" s="51"/>
      <c r="DK1249" s="51"/>
      <c r="DL1249" s="51"/>
      <c r="DM1249" s="51"/>
      <c r="DN1249" s="51"/>
      <c r="DO1249" s="51"/>
      <c r="DP1249" s="51"/>
      <c r="DQ1249" s="51"/>
      <c r="DR1249" s="51"/>
      <c r="DS1249" s="51"/>
      <c r="DT1249" s="51"/>
      <c r="DU1249" s="181"/>
    </row>
    <row r="1250" spans="1:125" ht="12.75" x14ac:dyDescent="0.2">
      <c r="A1250" s="51"/>
      <c r="B1250" s="51"/>
      <c r="C1250" s="50"/>
      <c r="D1250" s="53"/>
      <c r="E1250" s="50"/>
      <c r="F1250" s="54"/>
      <c r="G1250" s="54"/>
      <c r="H1250" s="54"/>
      <c r="I1250" s="55"/>
      <c r="J1250" s="50"/>
      <c r="K1250" s="50"/>
      <c r="L1250" s="50"/>
      <c r="M1250" s="50"/>
      <c r="N1250" s="50"/>
      <c r="O1250" s="50"/>
      <c r="P1250" s="680"/>
      <c r="Q1250" s="79"/>
      <c r="R1250" s="79"/>
      <c r="S1250" s="79"/>
      <c r="T1250" s="79"/>
      <c r="U1250" s="79"/>
      <c r="V1250" s="79"/>
      <c r="W1250" s="61"/>
      <c r="X1250" s="61"/>
      <c r="Y1250" s="50"/>
      <c r="Z1250" s="50"/>
      <c r="AA1250" s="51"/>
      <c r="AB1250" s="68"/>
      <c r="AC1250" s="68"/>
      <c r="AD1250" s="68"/>
      <c r="AE1250" s="68"/>
      <c r="AF1250" s="68"/>
      <c r="AG1250" s="68"/>
      <c r="AH1250" s="51"/>
      <c r="AI1250" s="51"/>
      <c r="AJ1250" s="68"/>
      <c r="AK1250" s="68"/>
      <c r="AL1250" s="68"/>
      <c r="AM1250" s="68"/>
      <c r="AN1250" s="68"/>
      <c r="AO1250" s="68"/>
      <c r="AP1250" s="51"/>
      <c r="AQ1250" s="51"/>
      <c r="AR1250" s="68"/>
      <c r="AS1250" s="68"/>
      <c r="AT1250" s="68"/>
      <c r="AU1250" s="68"/>
      <c r="AV1250" s="68"/>
      <c r="AW1250" s="68"/>
      <c r="AX1250" s="51"/>
      <c r="AY1250" s="51"/>
      <c r="AZ1250" s="68"/>
      <c r="BA1250" s="68"/>
      <c r="BB1250" s="68"/>
      <c r="BC1250" s="68"/>
      <c r="BD1250" s="68"/>
      <c r="BE1250" s="68"/>
      <c r="BF1250" s="51"/>
      <c r="BG1250" s="51"/>
      <c r="BH1250" s="68"/>
      <c r="BI1250" s="68"/>
      <c r="BJ1250" s="68"/>
      <c r="BK1250" s="68"/>
      <c r="BL1250" s="68"/>
      <c r="BM1250" s="68"/>
      <c r="BN1250" s="51"/>
      <c r="BO1250" s="51"/>
      <c r="BP1250" s="51"/>
      <c r="BQ1250" s="51"/>
      <c r="BR1250" s="51"/>
      <c r="BS1250" s="51"/>
      <c r="BT1250" s="51"/>
      <c r="BU1250" s="68"/>
      <c r="BV1250" s="68"/>
      <c r="BW1250" s="68"/>
      <c r="BX1250" s="68"/>
      <c r="BY1250" s="68"/>
      <c r="BZ1250" s="68"/>
      <c r="CA1250" s="68"/>
      <c r="CB1250" s="68"/>
      <c r="CC1250" s="68"/>
      <c r="CD1250" s="68"/>
      <c r="CE1250" s="68"/>
      <c r="CF1250" s="68"/>
      <c r="CG1250" s="68"/>
      <c r="CH1250" s="68"/>
      <c r="CI1250" s="68"/>
      <c r="CJ1250" s="68"/>
      <c r="CK1250" s="68"/>
      <c r="CL1250" s="68"/>
      <c r="CM1250" s="68"/>
      <c r="CN1250" s="68"/>
      <c r="CO1250" s="68"/>
      <c r="CP1250" s="68"/>
      <c r="CQ1250" s="68"/>
      <c r="CR1250" s="68"/>
      <c r="CS1250" s="68"/>
      <c r="CT1250" s="68"/>
      <c r="CU1250" s="68"/>
      <c r="CV1250" s="68"/>
      <c r="CW1250" s="68"/>
      <c r="CX1250" s="68"/>
      <c r="CY1250" s="68"/>
      <c r="CZ1250" s="68"/>
      <c r="DA1250" s="68"/>
      <c r="DB1250" s="68"/>
      <c r="DC1250" s="68"/>
      <c r="DD1250" s="68"/>
      <c r="DE1250" s="68"/>
      <c r="DF1250" s="51"/>
      <c r="DG1250" s="51"/>
      <c r="DH1250" s="51"/>
      <c r="DI1250" s="51"/>
      <c r="DJ1250" s="51"/>
      <c r="DK1250" s="51"/>
      <c r="DL1250" s="51"/>
      <c r="DM1250" s="51"/>
      <c r="DN1250" s="51"/>
      <c r="DO1250" s="51"/>
      <c r="DP1250" s="51"/>
      <c r="DQ1250" s="51"/>
      <c r="DR1250" s="51"/>
      <c r="DS1250" s="51"/>
      <c r="DT1250" s="51"/>
      <c r="DU1250" s="181"/>
    </row>
    <row r="1251" spans="1:125" ht="12.75" x14ac:dyDescent="0.2">
      <c r="A1251" s="51"/>
      <c r="B1251" s="51"/>
      <c r="C1251" s="50"/>
      <c r="D1251" s="53"/>
      <c r="E1251" s="50"/>
      <c r="F1251" s="54"/>
      <c r="G1251" s="54"/>
      <c r="H1251" s="54"/>
      <c r="I1251" s="55"/>
      <c r="J1251" s="50"/>
      <c r="K1251" s="50"/>
      <c r="L1251" s="50"/>
      <c r="M1251" s="50"/>
      <c r="N1251" s="50"/>
      <c r="O1251" s="50"/>
      <c r="P1251" s="680"/>
      <c r="Q1251" s="79"/>
      <c r="R1251" s="79"/>
      <c r="S1251" s="79"/>
      <c r="T1251" s="79"/>
      <c r="U1251" s="79"/>
      <c r="V1251" s="79"/>
      <c r="W1251" s="61"/>
      <c r="X1251" s="61"/>
      <c r="Y1251" s="50"/>
      <c r="Z1251" s="50"/>
      <c r="AA1251" s="51"/>
      <c r="AB1251" s="68"/>
      <c r="AC1251" s="68"/>
      <c r="AD1251" s="68"/>
      <c r="AE1251" s="68"/>
      <c r="AF1251" s="68"/>
      <c r="AG1251" s="68"/>
      <c r="AH1251" s="51"/>
      <c r="AI1251" s="51"/>
      <c r="AJ1251" s="68"/>
      <c r="AK1251" s="68"/>
      <c r="AL1251" s="68"/>
      <c r="AM1251" s="68"/>
      <c r="AN1251" s="68"/>
      <c r="AO1251" s="68"/>
      <c r="AP1251" s="51"/>
      <c r="AQ1251" s="51"/>
      <c r="AR1251" s="68"/>
      <c r="AS1251" s="68"/>
      <c r="AT1251" s="68"/>
      <c r="AU1251" s="68"/>
      <c r="AV1251" s="68"/>
      <c r="AW1251" s="68"/>
      <c r="AX1251" s="51"/>
      <c r="AY1251" s="51"/>
      <c r="AZ1251" s="68"/>
      <c r="BA1251" s="68"/>
      <c r="BB1251" s="68"/>
      <c r="BC1251" s="68"/>
      <c r="BD1251" s="68"/>
      <c r="BE1251" s="68"/>
      <c r="BF1251" s="51"/>
      <c r="BG1251" s="51"/>
      <c r="BH1251" s="68"/>
      <c r="BI1251" s="68"/>
      <c r="BJ1251" s="68"/>
      <c r="BK1251" s="68"/>
      <c r="BL1251" s="68"/>
      <c r="BM1251" s="68"/>
      <c r="BN1251" s="51"/>
      <c r="BO1251" s="51"/>
      <c r="BP1251" s="51"/>
      <c r="BQ1251" s="51"/>
      <c r="BR1251" s="51"/>
      <c r="BS1251" s="51"/>
      <c r="BT1251" s="51"/>
      <c r="BU1251" s="68"/>
      <c r="BV1251" s="68"/>
      <c r="BW1251" s="68"/>
      <c r="BX1251" s="68"/>
      <c r="BY1251" s="68"/>
      <c r="BZ1251" s="68"/>
      <c r="CA1251" s="68"/>
      <c r="CB1251" s="68"/>
      <c r="CC1251" s="68"/>
      <c r="CD1251" s="68"/>
      <c r="CE1251" s="68"/>
      <c r="CF1251" s="68"/>
      <c r="CG1251" s="68"/>
      <c r="CH1251" s="68"/>
      <c r="CI1251" s="68"/>
      <c r="CJ1251" s="68"/>
      <c r="CK1251" s="68"/>
      <c r="CL1251" s="68"/>
      <c r="CM1251" s="68"/>
      <c r="CN1251" s="68"/>
      <c r="CO1251" s="68"/>
      <c r="CP1251" s="68"/>
      <c r="CQ1251" s="68"/>
      <c r="CR1251" s="68"/>
      <c r="CS1251" s="68"/>
      <c r="CT1251" s="68"/>
      <c r="CU1251" s="68"/>
      <c r="CV1251" s="68"/>
      <c r="CW1251" s="68"/>
      <c r="CX1251" s="68"/>
      <c r="CY1251" s="68"/>
      <c r="CZ1251" s="68"/>
      <c r="DA1251" s="68"/>
      <c r="DB1251" s="68"/>
      <c r="DC1251" s="68"/>
      <c r="DD1251" s="68"/>
      <c r="DE1251" s="68"/>
      <c r="DF1251" s="51"/>
      <c r="DG1251" s="51"/>
      <c r="DH1251" s="51"/>
      <c r="DI1251" s="51"/>
      <c r="DJ1251" s="51"/>
      <c r="DK1251" s="51"/>
      <c r="DL1251" s="51"/>
      <c r="DM1251" s="51"/>
      <c r="DN1251" s="51"/>
      <c r="DO1251" s="51"/>
      <c r="DP1251" s="51"/>
      <c r="DQ1251" s="51"/>
      <c r="DR1251" s="51"/>
      <c r="DS1251" s="51"/>
      <c r="DT1251" s="51"/>
      <c r="DU1251" s="181"/>
    </row>
    <row r="1252" spans="1:125" ht="12.75" x14ac:dyDescent="0.2">
      <c r="A1252" s="51"/>
      <c r="B1252" s="51"/>
      <c r="C1252" s="50"/>
      <c r="D1252" s="53"/>
      <c r="E1252" s="50"/>
      <c r="F1252" s="54"/>
      <c r="G1252" s="54"/>
      <c r="H1252" s="54"/>
      <c r="I1252" s="55"/>
      <c r="J1252" s="50"/>
      <c r="K1252" s="50"/>
      <c r="L1252" s="50"/>
      <c r="M1252" s="50"/>
      <c r="N1252" s="50"/>
      <c r="O1252" s="50"/>
      <c r="P1252" s="680"/>
      <c r="Q1252" s="79"/>
      <c r="R1252" s="79"/>
      <c r="S1252" s="79"/>
      <c r="T1252" s="79"/>
      <c r="U1252" s="79"/>
      <c r="V1252" s="79"/>
      <c r="W1252" s="61"/>
      <c r="X1252" s="61"/>
      <c r="Y1252" s="50"/>
      <c r="Z1252" s="50"/>
      <c r="AA1252" s="51"/>
      <c r="AB1252" s="68"/>
      <c r="AC1252" s="68"/>
      <c r="AD1252" s="68"/>
      <c r="AE1252" s="68"/>
      <c r="AF1252" s="68"/>
      <c r="AG1252" s="68"/>
      <c r="AH1252" s="51"/>
      <c r="AI1252" s="51"/>
      <c r="AJ1252" s="68"/>
      <c r="AK1252" s="68"/>
      <c r="AL1252" s="68"/>
      <c r="AM1252" s="68"/>
      <c r="AN1252" s="68"/>
      <c r="AO1252" s="68"/>
      <c r="AP1252" s="51"/>
      <c r="AQ1252" s="51"/>
      <c r="AR1252" s="68"/>
      <c r="AS1252" s="68"/>
      <c r="AT1252" s="68"/>
      <c r="AU1252" s="68"/>
      <c r="AV1252" s="68"/>
      <c r="AW1252" s="68"/>
      <c r="AX1252" s="51"/>
      <c r="AY1252" s="51"/>
      <c r="AZ1252" s="68"/>
      <c r="BA1252" s="68"/>
      <c r="BB1252" s="68"/>
      <c r="BC1252" s="68"/>
      <c r="BD1252" s="68"/>
      <c r="BE1252" s="68"/>
      <c r="BF1252" s="51"/>
      <c r="BG1252" s="51"/>
      <c r="BH1252" s="68"/>
      <c r="BI1252" s="68"/>
      <c r="BJ1252" s="68"/>
      <c r="BK1252" s="68"/>
      <c r="BL1252" s="68"/>
      <c r="BM1252" s="68"/>
      <c r="BN1252" s="51"/>
      <c r="BO1252" s="51"/>
      <c r="BP1252" s="51"/>
      <c r="BQ1252" s="51"/>
      <c r="BR1252" s="51"/>
      <c r="BS1252" s="51"/>
      <c r="BT1252" s="51"/>
      <c r="BU1252" s="68"/>
      <c r="BV1252" s="68"/>
      <c r="BW1252" s="68"/>
      <c r="BX1252" s="68"/>
      <c r="BY1252" s="68"/>
      <c r="BZ1252" s="68"/>
      <c r="CA1252" s="68"/>
      <c r="CB1252" s="68"/>
      <c r="CC1252" s="68"/>
      <c r="CD1252" s="68"/>
      <c r="CE1252" s="68"/>
      <c r="CF1252" s="68"/>
      <c r="CG1252" s="68"/>
      <c r="CH1252" s="68"/>
      <c r="CI1252" s="68"/>
      <c r="CJ1252" s="68"/>
      <c r="CK1252" s="68"/>
      <c r="CL1252" s="68"/>
      <c r="CM1252" s="68"/>
      <c r="CN1252" s="68"/>
      <c r="CO1252" s="68"/>
      <c r="CP1252" s="68"/>
      <c r="CQ1252" s="68"/>
      <c r="CR1252" s="68"/>
      <c r="CS1252" s="68"/>
      <c r="CT1252" s="68"/>
      <c r="CU1252" s="68"/>
      <c r="CV1252" s="68"/>
      <c r="CW1252" s="68"/>
      <c r="CX1252" s="68"/>
      <c r="CY1252" s="68"/>
      <c r="CZ1252" s="68"/>
      <c r="DA1252" s="68"/>
      <c r="DB1252" s="68"/>
      <c r="DC1252" s="68"/>
      <c r="DD1252" s="68"/>
      <c r="DE1252" s="68"/>
      <c r="DF1252" s="51"/>
      <c r="DG1252" s="51"/>
      <c r="DH1252" s="51"/>
      <c r="DI1252" s="51"/>
      <c r="DJ1252" s="51"/>
      <c r="DK1252" s="51"/>
      <c r="DL1252" s="51"/>
      <c r="DM1252" s="51"/>
      <c r="DN1252" s="51"/>
      <c r="DO1252" s="51"/>
      <c r="DP1252" s="51"/>
      <c r="DQ1252" s="51"/>
      <c r="DR1252" s="51"/>
      <c r="DS1252" s="51"/>
      <c r="DT1252" s="51"/>
      <c r="DU1252" s="181"/>
    </row>
    <row r="1253" spans="1:125" ht="12.75" x14ac:dyDescent="0.2">
      <c r="A1253" s="51"/>
      <c r="B1253" s="51"/>
      <c r="C1253" s="50"/>
      <c r="D1253" s="53"/>
      <c r="E1253" s="50"/>
      <c r="F1253" s="54"/>
      <c r="G1253" s="54"/>
      <c r="H1253" s="54"/>
      <c r="I1253" s="55"/>
      <c r="J1253" s="50"/>
      <c r="K1253" s="50"/>
      <c r="L1253" s="50"/>
      <c r="M1253" s="50"/>
      <c r="N1253" s="50"/>
      <c r="O1253" s="50"/>
      <c r="P1253" s="680"/>
      <c r="Q1253" s="79"/>
      <c r="R1253" s="79"/>
      <c r="S1253" s="79"/>
      <c r="T1253" s="79"/>
      <c r="U1253" s="79"/>
      <c r="V1253" s="79"/>
      <c r="W1253" s="61"/>
      <c r="X1253" s="61"/>
      <c r="Y1253" s="50"/>
      <c r="Z1253" s="50"/>
      <c r="AA1253" s="51"/>
      <c r="AB1253" s="68"/>
      <c r="AC1253" s="68"/>
      <c r="AD1253" s="68"/>
      <c r="AE1253" s="68"/>
      <c r="AF1253" s="68"/>
      <c r="AG1253" s="68"/>
      <c r="AH1253" s="51"/>
      <c r="AI1253" s="51"/>
      <c r="AJ1253" s="68"/>
      <c r="AK1253" s="68"/>
      <c r="AL1253" s="68"/>
      <c r="AM1253" s="68"/>
      <c r="AN1253" s="68"/>
      <c r="AO1253" s="68"/>
      <c r="AP1253" s="51"/>
      <c r="AQ1253" s="51"/>
      <c r="AR1253" s="68"/>
      <c r="AS1253" s="68"/>
      <c r="AT1253" s="68"/>
      <c r="AU1253" s="68"/>
      <c r="AV1253" s="68"/>
      <c r="AW1253" s="68"/>
      <c r="AX1253" s="51"/>
      <c r="AY1253" s="51"/>
      <c r="AZ1253" s="68"/>
      <c r="BA1253" s="68"/>
      <c r="BB1253" s="68"/>
      <c r="BC1253" s="68"/>
      <c r="BD1253" s="68"/>
      <c r="BE1253" s="68"/>
      <c r="BF1253" s="51"/>
      <c r="BG1253" s="51"/>
      <c r="BH1253" s="68"/>
      <c r="BI1253" s="68"/>
      <c r="BJ1253" s="68"/>
      <c r="BK1253" s="68"/>
      <c r="BL1253" s="68"/>
      <c r="BM1253" s="68"/>
      <c r="BN1253" s="51"/>
      <c r="BO1253" s="51"/>
      <c r="BP1253" s="51"/>
      <c r="BQ1253" s="51"/>
      <c r="BR1253" s="51"/>
      <c r="BS1253" s="51"/>
      <c r="BT1253" s="51"/>
      <c r="BU1253" s="68"/>
      <c r="BV1253" s="68"/>
      <c r="BW1253" s="68"/>
      <c r="BX1253" s="68"/>
      <c r="BY1253" s="68"/>
      <c r="BZ1253" s="68"/>
      <c r="CA1253" s="68"/>
      <c r="CB1253" s="68"/>
      <c r="CC1253" s="68"/>
      <c r="CD1253" s="68"/>
      <c r="CE1253" s="68"/>
      <c r="CF1253" s="68"/>
      <c r="CG1253" s="68"/>
      <c r="CH1253" s="68"/>
      <c r="CI1253" s="68"/>
      <c r="CJ1253" s="68"/>
      <c r="CK1253" s="68"/>
      <c r="CL1253" s="68"/>
      <c r="CM1253" s="68"/>
      <c r="CN1253" s="68"/>
      <c r="CO1253" s="68"/>
      <c r="CP1253" s="68"/>
      <c r="CQ1253" s="68"/>
      <c r="CR1253" s="68"/>
      <c r="CS1253" s="68"/>
      <c r="CT1253" s="68"/>
      <c r="CU1253" s="68"/>
      <c r="CV1253" s="68"/>
      <c r="CW1253" s="68"/>
      <c r="CX1253" s="68"/>
      <c r="CY1253" s="68"/>
      <c r="CZ1253" s="68"/>
      <c r="DA1253" s="68"/>
      <c r="DB1253" s="68"/>
      <c r="DC1253" s="68"/>
      <c r="DD1253" s="68"/>
      <c r="DE1253" s="68"/>
      <c r="DF1253" s="51"/>
      <c r="DG1253" s="51"/>
      <c r="DH1253" s="51"/>
      <c r="DI1253" s="51"/>
      <c r="DJ1253" s="51"/>
      <c r="DK1253" s="51"/>
      <c r="DL1253" s="51"/>
      <c r="DM1253" s="51"/>
      <c r="DN1253" s="51"/>
      <c r="DO1253" s="51"/>
      <c r="DP1253" s="51"/>
      <c r="DQ1253" s="51"/>
      <c r="DR1253" s="51"/>
      <c r="DS1253" s="51"/>
      <c r="DT1253" s="51"/>
      <c r="DU1253" s="181"/>
    </row>
    <row r="1254" spans="1:125" ht="12.75" x14ac:dyDescent="0.2">
      <c r="A1254" s="51"/>
      <c r="B1254" s="51"/>
      <c r="C1254" s="50"/>
      <c r="D1254" s="53"/>
      <c r="E1254" s="50"/>
      <c r="F1254" s="54"/>
      <c r="G1254" s="54"/>
      <c r="H1254" s="54"/>
      <c r="I1254" s="55"/>
      <c r="J1254" s="50"/>
      <c r="K1254" s="50"/>
      <c r="L1254" s="50"/>
      <c r="M1254" s="50"/>
      <c r="N1254" s="50"/>
      <c r="O1254" s="50"/>
      <c r="P1254" s="680"/>
      <c r="Q1254" s="79"/>
      <c r="R1254" s="79"/>
      <c r="S1254" s="79"/>
      <c r="T1254" s="79"/>
      <c r="U1254" s="79"/>
      <c r="V1254" s="79"/>
      <c r="W1254" s="61"/>
      <c r="X1254" s="61"/>
      <c r="Y1254" s="50"/>
      <c r="Z1254" s="50"/>
      <c r="AA1254" s="51"/>
      <c r="AB1254" s="68"/>
      <c r="AC1254" s="68"/>
      <c r="AD1254" s="68"/>
      <c r="AE1254" s="68"/>
      <c r="AF1254" s="68"/>
      <c r="AG1254" s="68"/>
      <c r="AH1254" s="51"/>
      <c r="AI1254" s="51"/>
      <c r="AJ1254" s="68"/>
      <c r="AK1254" s="68"/>
      <c r="AL1254" s="68"/>
      <c r="AM1254" s="68"/>
      <c r="AN1254" s="68"/>
      <c r="AO1254" s="68"/>
      <c r="AP1254" s="51"/>
      <c r="AQ1254" s="51"/>
      <c r="AR1254" s="68"/>
      <c r="AS1254" s="68"/>
      <c r="AT1254" s="68"/>
      <c r="AU1254" s="68"/>
      <c r="AV1254" s="68"/>
      <c r="AW1254" s="68"/>
      <c r="AX1254" s="51"/>
      <c r="AY1254" s="51"/>
      <c r="AZ1254" s="68"/>
      <c r="BA1254" s="68"/>
      <c r="BB1254" s="68"/>
      <c r="BC1254" s="68"/>
      <c r="BD1254" s="68"/>
      <c r="BE1254" s="68"/>
      <c r="BF1254" s="51"/>
      <c r="BG1254" s="51"/>
      <c r="BH1254" s="68"/>
      <c r="BI1254" s="68"/>
      <c r="BJ1254" s="68"/>
      <c r="BK1254" s="68"/>
      <c r="BL1254" s="68"/>
      <c r="BM1254" s="68"/>
      <c r="BN1254" s="51"/>
      <c r="BO1254" s="51"/>
      <c r="BP1254" s="51"/>
      <c r="BQ1254" s="51"/>
      <c r="BR1254" s="51"/>
      <c r="BS1254" s="51"/>
      <c r="BT1254" s="51"/>
      <c r="BU1254" s="68"/>
      <c r="BV1254" s="68"/>
      <c r="BW1254" s="68"/>
      <c r="BX1254" s="68"/>
      <c r="BY1254" s="68"/>
      <c r="BZ1254" s="68"/>
      <c r="CA1254" s="68"/>
      <c r="CB1254" s="68"/>
      <c r="CC1254" s="68"/>
      <c r="CD1254" s="68"/>
      <c r="CE1254" s="68"/>
      <c r="CF1254" s="68"/>
      <c r="CG1254" s="68"/>
      <c r="CH1254" s="68"/>
      <c r="CI1254" s="68"/>
      <c r="CJ1254" s="68"/>
      <c r="CK1254" s="68"/>
      <c r="CL1254" s="68"/>
      <c r="CM1254" s="68"/>
      <c r="CN1254" s="68"/>
      <c r="CO1254" s="68"/>
      <c r="CP1254" s="68"/>
      <c r="CQ1254" s="68"/>
      <c r="CR1254" s="68"/>
      <c r="CS1254" s="68"/>
      <c r="CT1254" s="68"/>
      <c r="CU1254" s="68"/>
      <c r="CV1254" s="68"/>
      <c r="CW1254" s="68"/>
      <c r="CX1254" s="68"/>
      <c r="CY1254" s="68"/>
      <c r="CZ1254" s="68"/>
      <c r="DA1254" s="68"/>
      <c r="DB1254" s="68"/>
      <c r="DC1254" s="68"/>
      <c r="DD1254" s="68"/>
      <c r="DE1254" s="68"/>
      <c r="DF1254" s="51"/>
      <c r="DG1254" s="51"/>
      <c r="DH1254" s="51"/>
      <c r="DI1254" s="51"/>
      <c r="DJ1254" s="51"/>
      <c r="DK1254" s="51"/>
      <c r="DL1254" s="51"/>
      <c r="DM1254" s="51"/>
      <c r="DN1254" s="51"/>
      <c r="DO1254" s="51"/>
      <c r="DP1254" s="51"/>
      <c r="DQ1254" s="51"/>
      <c r="DR1254" s="51"/>
      <c r="DS1254" s="51"/>
      <c r="DT1254" s="51"/>
      <c r="DU1254" s="181"/>
    </row>
    <row r="1255" spans="1:125" ht="12.75" x14ac:dyDescent="0.2">
      <c r="A1255" s="51"/>
      <c r="B1255" s="51"/>
      <c r="C1255" s="50"/>
      <c r="D1255" s="53"/>
      <c r="E1255" s="50"/>
      <c r="F1255" s="54"/>
      <c r="G1255" s="54"/>
      <c r="H1255" s="54"/>
      <c r="I1255" s="55"/>
      <c r="J1255" s="50"/>
      <c r="K1255" s="50"/>
      <c r="L1255" s="50"/>
      <c r="M1255" s="50"/>
      <c r="N1255" s="50"/>
      <c r="O1255" s="50"/>
      <c r="P1255" s="680"/>
      <c r="Q1255" s="79"/>
      <c r="R1255" s="79"/>
      <c r="S1255" s="79"/>
      <c r="T1255" s="79"/>
      <c r="U1255" s="79"/>
      <c r="V1255" s="79"/>
      <c r="W1255" s="61"/>
      <c r="X1255" s="61"/>
      <c r="Y1255" s="50"/>
      <c r="Z1255" s="50"/>
      <c r="AA1255" s="51"/>
      <c r="AB1255" s="68"/>
      <c r="AC1255" s="68"/>
      <c r="AD1255" s="68"/>
      <c r="AE1255" s="68"/>
      <c r="AF1255" s="68"/>
      <c r="AG1255" s="68"/>
      <c r="AH1255" s="51"/>
      <c r="AI1255" s="51"/>
      <c r="AJ1255" s="68"/>
      <c r="AK1255" s="68"/>
      <c r="AL1255" s="68"/>
      <c r="AM1255" s="68"/>
      <c r="AN1255" s="68"/>
      <c r="AO1255" s="68"/>
      <c r="AP1255" s="51"/>
      <c r="AQ1255" s="51"/>
      <c r="AR1255" s="68"/>
      <c r="AS1255" s="68"/>
      <c r="AT1255" s="68"/>
      <c r="AU1255" s="68"/>
      <c r="AV1255" s="68"/>
      <c r="AW1255" s="68"/>
      <c r="AX1255" s="51"/>
      <c r="AY1255" s="51"/>
      <c r="AZ1255" s="68"/>
      <c r="BA1255" s="68"/>
      <c r="BB1255" s="68"/>
      <c r="BC1255" s="68"/>
      <c r="BD1255" s="68"/>
      <c r="BE1255" s="68"/>
      <c r="BF1255" s="51"/>
      <c r="BG1255" s="51"/>
      <c r="BH1255" s="68"/>
      <c r="BI1255" s="68"/>
      <c r="BJ1255" s="68"/>
      <c r="BK1255" s="68"/>
      <c r="BL1255" s="68"/>
      <c r="BM1255" s="68"/>
      <c r="BN1255" s="51"/>
      <c r="BO1255" s="51"/>
      <c r="BP1255" s="51"/>
      <c r="BQ1255" s="51"/>
      <c r="BR1255" s="51"/>
      <c r="BS1255" s="51"/>
      <c r="BT1255" s="51"/>
      <c r="BU1255" s="68"/>
      <c r="BV1255" s="68"/>
      <c r="BW1255" s="68"/>
      <c r="BX1255" s="68"/>
      <c r="BY1255" s="68"/>
      <c r="BZ1255" s="68"/>
      <c r="CA1255" s="68"/>
      <c r="CB1255" s="68"/>
      <c r="CC1255" s="68"/>
      <c r="CD1255" s="68"/>
      <c r="CE1255" s="68"/>
      <c r="CF1255" s="68"/>
      <c r="CG1255" s="68"/>
      <c r="CH1255" s="68"/>
      <c r="CI1255" s="68"/>
      <c r="CJ1255" s="68"/>
      <c r="CK1255" s="68"/>
      <c r="CL1255" s="68"/>
      <c r="CM1255" s="68"/>
      <c r="CN1255" s="68"/>
      <c r="CO1255" s="68"/>
      <c r="CP1255" s="68"/>
      <c r="CQ1255" s="68"/>
      <c r="CR1255" s="68"/>
      <c r="CS1255" s="68"/>
      <c r="CT1255" s="68"/>
      <c r="CU1255" s="68"/>
      <c r="CV1255" s="68"/>
      <c r="CW1255" s="68"/>
      <c r="CX1255" s="68"/>
      <c r="CY1255" s="68"/>
      <c r="CZ1255" s="68"/>
      <c r="DA1255" s="68"/>
      <c r="DB1255" s="68"/>
      <c r="DC1255" s="68"/>
      <c r="DD1255" s="68"/>
      <c r="DE1255" s="68"/>
      <c r="DF1255" s="51"/>
      <c r="DG1255" s="51"/>
      <c r="DH1255" s="51"/>
      <c r="DI1255" s="51"/>
      <c r="DJ1255" s="51"/>
      <c r="DK1255" s="51"/>
      <c r="DL1255" s="51"/>
      <c r="DM1255" s="51"/>
      <c r="DN1255" s="51"/>
      <c r="DO1255" s="51"/>
      <c r="DP1255" s="51"/>
      <c r="DQ1255" s="51"/>
      <c r="DR1255" s="51"/>
      <c r="DS1255" s="51"/>
      <c r="DT1255" s="51"/>
      <c r="DU1255" s="181"/>
    </row>
    <row r="1256" spans="1:125" ht="12.75" x14ac:dyDescent="0.2">
      <c r="A1256" s="51"/>
      <c r="B1256" s="51"/>
      <c r="C1256" s="50"/>
      <c r="D1256" s="53"/>
      <c r="E1256" s="50"/>
      <c r="F1256" s="54"/>
      <c r="G1256" s="54"/>
      <c r="H1256" s="54"/>
      <c r="I1256" s="55"/>
      <c r="J1256" s="50"/>
      <c r="K1256" s="50"/>
      <c r="L1256" s="50"/>
      <c r="M1256" s="50"/>
      <c r="N1256" s="50"/>
      <c r="O1256" s="50"/>
      <c r="P1256" s="680"/>
      <c r="Q1256" s="79"/>
      <c r="R1256" s="79"/>
      <c r="S1256" s="79"/>
      <c r="T1256" s="79"/>
      <c r="U1256" s="79"/>
      <c r="V1256" s="79"/>
      <c r="W1256" s="61"/>
      <c r="X1256" s="61"/>
      <c r="Y1256" s="50"/>
      <c r="Z1256" s="50"/>
      <c r="AA1256" s="51"/>
      <c r="AB1256" s="68"/>
      <c r="AC1256" s="68"/>
      <c r="AD1256" s="68"/>
      <c r="AE1256" s="68"/>
      <c r="AF1256" s="68"/>
      <c r="AG1256" s="68"/>
      <c r="AH1256" s="51"/>
      <c r="AI1256" s="51"/>
      <c r="AJ1256" s="68"/>
      <c r="AK1256" s="68"/>
      <c r="AL1256" s="68"/>
      <c r="AM1256" s="68"/>
      <c r="AN1256" s="68"/>
      <c r="AO1256" s="68"/>
      <c r="AP1256" s="51"/>
      <c r="AQ1256" s="51"/>
      <c r="AR1256" s="68"/>
      <c r="AS1256" s="68"/>
      <c r="AT1256" s="68"/>
      <c r="AU1256" s="68"/>
      <c r="AV1256" s="68"/>
      <c r="AW1256" s="68"/>
      <c r="AX1256" s="51"/>
      <c r="AY1256" s="51"/>
      <c r="AZ1256" s="68"/>
      <c r="BA1256" s="68"/>
      <c r="BB1256" s="68"/>
      <c r="BC1256" s="68"/>
      <c r="BD1256" s="68"/>
      <c r="BE1256" s="68"/>
      <c r="BF1256" s="51"/>
      <c r="BG1256" s="51"/>
      <c r="BH1256" s="68"/>
      <c r="BI1256" s="68"/>
      <c r="BJ1256" s="68"/>
      <c r="BK1256" s="68"/>
      <c r="BL1256" s="68"/>
      <c r="BM1256" s="68"/>
      <c r="BN1256" s="51"/>
      <c r="BO1256" s="51"/>
      <c r="BP1256" s="51"/>
      <c r="BQ1256" s="51"/>
      <c r="BR1256" s="51"/>
      <c r="BS1256" s="51"/>
      <c r="BT1256" s="51"/>
      <c r="BU1256" s="68"/>
      <c r="BV1256" s="68"/>
      <c r="BW1256" s="68"/>
      <c r="BX1256" s="68"/>
      <c r="BY1256" s="68"/>
      <c r="BZ1256" s="68"/>
      <c r="CA1256" s="68"/>
      <c r="CB1256" s="68"/>
      <c r="CC1256" s="68"/>
      <c r="CD1256" s="68"/>
      <c r="CE1256" s="68"/>
      <c r="CF1256" s="68"/>
      <c r="CG1256" s="68"/>
      <c r="CH1256" s="68"/>
      <c r="CI1256" s="68"/>
      <c r="CJ1256" s="68"/>
      <c r="CK1256" s="68"/>
      <c r="CL1256" s="68"/>
      <c r="CM1256" s="68"/>
      <c r="CN1256" s="68"/>
      <c r="CO1256" s="68"/>
      <c r="CP1256" s="68"/>
      <c r="CQ1256" s="68"/>
      <c r="CR1256" s="68"/>
      <c r="CS1256" s="68"/>
      <c r="CT1256" s="68"/>
      <c r="CU1256" s="68"/>
      <c r="CV1256" s="68"/>
      <c r="CW1256" s="68"/>
      <c r="CX1256" s="68"/>
      <c r="CY1256" s="68"/>
      <c r="CZ1256" s="68"/>
      <c r="DA1256" s="68"/>
      <c r="DB1256" s="68"/>
      <c r="DC1256" s="68"/>
      <c r="DD1256" s="68"/>
      <c r="DE1256" s="68"/>
      <c r="DF1256" s="51"/>
      <c r="DG1256" s="51"/>
      <c r="DH1256" s="51"/>
      <c r="DI1256" s="51"/>
      <c r="DJ1256" s="51"/>
      <c r="DK1256" s="51"/>
      <c r="DL1256" s="51"/>
      <c r="DM1256" s="51"/>
      <c r="DN1256" s="51"/>
      <c r="DO1256" s="51"/>
      <c r="DP1256" s="51"/>
      <c r="DQ1256" s="51"/>
      <c r="DR1256" s="51"/>
      <c r="DS1256" s="51"/>
      <c r="DT1256" s="51"/>
      <c r="DU1256" s="181"/>
    </row>
    <row r="1257" spans="1:125" ht="12.75" x14ac:dyDescent="0.2">
      <c r="A1257" s="51"/>
      <c r="B1257" s="51"/>
      <c r="C1257" s="50"/>
      <c r="D1257" s="53"/>
      <c r="E1257" s="50"/>
      <c r="F1257" s="54"/>
      <c r="G1257" s="54"/>
      <c r="H1257" s="54"/>
      <c r="I1257" s="55"/>
      <c r="J1257" s="50"/>
      <c r="K1257" s="50"/>
      <c r="L1257" s="50"/>
      <c r="M1257" s="50"/>
      <c r="N1257" s="50"/>
      <c r="O1257" s="50"/>
      <c r="P1257" s="680"/>
      <c r="Q1257" s="79"/>
      <c r="R1257" s="79"/>
      <c r="S1257" s="79"/>
      <c r="T1257" s="79"/>
      <c r="U1257" s="79"/>
      <c r="V1257" s="79"/>
      <c r="W1257" s="61"/>
      <c r="X1257" s="61"/>
      <c r="Y1257" s="50"/>
      <c r="Z1257" s="50"/>
      <c r="AA1257" s="51"/>
      <c r="AB1257" s="68"/>
      <c r="AC1257" s="68"/>
      <c r="AD1257" s="68"/>
      <c r="AE1257" s="68"/>
      <c r="AF1257" s="68"/>
      <c r="AG1257" s="68"/>
      <c r="AH1257" s="51"/>
      <c r="AI1257" s="51"/>
      <c r="AJ1257" s="68"/>
      <c r="AK1257" s="68"/>
      <c r="AL1257" s="68"/>
      <c r="AM1257" s="68"/>
      <c r="AN1257" s="68"/>
      <c r="AO1257" s="68"/>
      <c r="AP1257" s="51"/>
      <c r="AQ1257" s="51"/>
      <c r="AR1257" s="68"/>
      <c r="AS1257" s="68"/>
      <c r="AT1257" s="68"/>
      <c r="AU1257" s="68"/>
      <c r="AV1257" s="68"/>
      <c r="AW1257" s="68"/>
      <c r="AX1257" s="51"/>
      <c r="AY1257" s="51"/>
      <c r="AZ1257" s="68"/>
      <c r="BA1257" s="68"/>
      <c r="BB1257" s="68"/>
      <c r="BC1257" s="68"/>
      <c r="BD1257" s="68"/>
      <c r="BE1257" s="68"/>
      <c r="BF1257" s="51"/>
      <c r="BG1257" s="51"/>
      <c r="BH1257" s="68"/>
      <c r="BI1257" s="68"/>
      <c r="BJ1257" s="68"/>
      <c r="BK1257" s="68"/>
      <c r="BL1257" s="68"/>
      <c r="BM1257" s="68"/>
      <c r="BN1257" s="51"/>
      <c r="BO1257" s="51"/>
      <c r="BP1257" s="51"/>
      <c r="BQ1257" s="51"/>
      <c r="BR1257" s="51"/>
      <c r="BS1257" s="51"/>
      <c r="BT1257" s="51"/>
      <c r="BU1257" s="68"/>
      <c r="BV1257" s="68"/>
      <c r="BW1257" s="68"/>
      <c r="BX1257" s="68"/>
      <c r="BY1257" s="68"/>
      <c r="BZ1257" s="68"/>
      <c r="CA1257" s="68"/>
      <c r="CB1257" s="68"/>
      <c r="CC1257" s="68"/>
      <c r="CD1257" s="68"/>
      <c r="CE1257" s="68"/>
      <c r="CF1257" s="68"/>
      <c r="CG1257" s="68"/>
      <c r="CH1257" s="68"/>
      <c r="CI1257" s="68"/>
      <c r="CJ1257" s="68"/>
      <c r="CK1257" s="68"/>
      <c r="CL1257" s="68"/>
      <c r="CM1257" s="68"/>
      <c r="CN1257" s="68"/>
      <c r="CO1257" s="68"/>
      <c r="CP1257" s="68"/>
      <c r="CQ1257" s="68"/>
      <c r="CR1257" s="68"/>
      <c r="CS1257" s="68"/>
      <c r="CT1257" s="68"/>
      <c r="CU1257" s="68"/>
      <c r="CV1257" s="68"/>
      <c r="CW1257" s="68"/>
      <c r="CX1257" s="68"/>
      <c r="CY1257" s="68"/>
      <c r="CZ1257" s="68"/>
      <c r="DA1257" s="68"/>
      <c r="DB1257" s="68"/>
      <c r="DC1257" s="68"/>
      <c r="DD1257" s="68"/>
      <c r="DE1257" s="68"/>
      <c r="DF1257" s="51"/>
      <c r="DG1257" s="51"/>
      <c r="DH1257" s="51"/>
      <c r="DI1257" s="51"/>
      <c r="DJ1257" s="51"/>
      <c r="DK1257" s="51"/>
      <c r="DL1257" s="51"/>
      <c r="DM1257" s="51"/>
      <c r="DN1257" s="51"/>
      <c r="DO1257" s="51"/>
      <c r="DP1257" s="51"/>
      <c r="DQ1257" s="51"/>
      <c r="DR1257" s="51"/>
      <c r="DS1257" s="51"/>
      <c r="DT1257" s="51"/>
      <c r="DU1257" s="181"/>
    </row>
    <row r="1258" spans="1:125" ht="12.75" x14ac:dyDescent="0.2">
      <c r="A1258" s="51"/>
      <c r="B1258" s="51"/>
      <c r="C1258" s="50"/>
      <c r="D1258" s="53"/>
      <c r="E1258" s="50"/>
      <c r="F1258" s="54"/>
      <c r="G1258" s="54"/>
      <c r="H1258" s="54"/>
      <c r="I1258" s="55"/>
      <c r="J1258" s="50"/>
      <c r="K1258" s="50"/>
      <c r="L1258" s="50"/>
      <c r="M1258" s="50"/>
      <c r="N1258" s="50"/>
      <c r="O1258" s="50"/>
      <c r="P1258" s="680"/>
      <c r="Q1258" s="79"/>
      <c r="R1258" s="79"/>
      <c r="S1258" s="79"/>
      <c r="T1258" s="79"/>
      <c r="U1258" s="79"/>
      <c r="V1258" s="79"/>
      <c r="W1258" s="61"/>
      <c r="X1258" s="61"/>
      <c r="Y1258" s="50"/>
      <c r="Z1258" s="50"/>
      <c r="AA1258" s="51"/>
      <c r="AB1258" s="68"/>
      <c r="AC1258" s="68"/>
      <c r="AD1258" s="68"/>
      <c r="AE1258" s="68"/>
      <c r="AF1258" s="68"/>
      <c r="AG1258" s="68"/>
      <c r="AH1258" s="51"/>
      <c r="AI1258" s="51"/>
      <c r="AJ1258" s="68"/>
      <c r="AK1258" s="68"/>
      <c r="AL1258" s="68"/>
      <c r="AM1258" s="68"/>
      <c r="AN1258" s="68"/>
      <c r="AO1258" s="68"/>
      <c r="AP1258" s="51"/>
      <c r="AQ1258" s="51"/>
      <c r="AR1258" s="68"/>
      <c r="AS1258" s="68"/>
      <c r="AT1258" s="68"/>
      <c r="AU1258" s="68"/>
      <c r="AV1258" s="68"/>
      <c r="AW1258" s="68"/>
      <c r="AX1258" s="51"/>
      <c r="AY1258" s="51"/>
      <c r="AZ1258" s="68"/>
      <c r="BA1258" s="68"/>
      <c r="BB1258" s="68"/>
      <c r="BC1258" s="68"/>
      <c r="BD1258" s="68"/>
      <c r="BE1258" s="68"/>
      <c r="BF1258" s="51"/>
      <c r="BG1258" s="51"/>
      <c r="BH1258" s="68"/>
      <c r="BI1258" s="68"/>
      <c r="BJ1258" s="68"/>
      <c r="BK1258" s="68"/>
      <c r="BL1258" s="68"/>
      <c r="BM1258" s="68"/>
      <c r="BN1258" s="51"/>
      <c r="BO1258" s="51"/>
      <c r="BP1258" s="51"/>
      <c r="BQ1258" s="51"/>
      <c r="BR1258" s="51"/>
      <c r="BS1258" s="51"/>
      <c r="BT1258" s="51"/>
      <c r="BU1258" s="68"/>
      <c r="BV1258" s="68"/>
      <c r="BW1258" s="68"/>
      <c r="BX1258" s="68"/>
      <c r="BY1258" s="68"/>
      <c r="BZ1258" s="68"/>
      <c r="CA1258" s="68"/>
      <c r="CB1258" s="68"/>
      <c r="CC1258" s="68"/>
      <c r="CD1258" s="68"/>
      <c r="CE1258" s="68"/>
      <c r="CF1258" s="68"/>
      <c r="CG1258" s="68"/>
      <c r="CH1258" s="68"/>
      <c r="CI1258" s="68"/>
      <c r="CJ1258" s="68"/>
      <c r="CK1258" s="68"/>
      <c r="CL1258" s="68"/>
      <c r="CM1258" s="68"/>
      <c r="CN1258" s="68"/>
      <c r="CO1258" s="68"/>
      <c r="CP1258" s="68"/>
      <c r="CQ1258" s="68"/>
      <c r="CR1258" s="68"/>
      <c r="CS1258" s="68"/>
      <c r="CT1258" s="68"/>
      <c r="CU1258" s="68"/>
      <c r="CV1258" s="68"/>
      <c r="CW1258" s="68"/>
      <c r="CX1258" s="68"/>
      <c r="CY1258" s="68"/>
      <c r="CZ1258" s="68"/>
      <c r="DA1258" s="68"/>
      <c r="DB1258" s="68"/>
      <c r="DC1258" s="68"/>
      <c r="DD1258" s="68"/>
      <c r="DE1258" s="68"/>
      <c r="DF1258" s="51"/>
      <c r="DG1258" s="51"/>
      <c r="DH1258" s="51"/>
      <c r="DI1258" s="51"/>
      <c r="DJ1258" s="51"/>
      <c r="DK1258" s="51"/>
      <c r="DL1258" s="51"/>
      <c r="DM1258" s="51"/>
      <c r="DN1258" s="51"/>
      <c r="DO1258" s="51"/>
      <c r="DP1258" s="51"/>
      <c r="DQ1258" s="51"/>
      <c r="DR1258" s="51"/>
      <c r="DS1258" s="51"/>
      <c r="DT1258" s="51"/>
      <c r="DU1258" s="181"/>
    </row>
    <row r="1259" spans="1:125" ht="12.75" x14ac:dyDescent="0.2">
      <c r="A1259" s="51"/>
      <c r="B1259" s="51"/>
      <c r="C1259" s="50"/>
      <c r="D1259" s="53"/>
      <c r="E1259" s="50"/>
      <c r="F1259" s="54"/>
      <c r="G1259" s="54"/>
      <c r="H1259" s="54"/>
      <c r="I1259" s="55"/>
      <c r="J1259" s="50"/>
      <c r="K1259" s="50"/>
      <c r="L1259" s="50"/>
      <c r="M1259" s="50"/>
      <c r="N1259" s="50"/>
      <c r="O1259" s="50"/>
      <c r="P1259" s="680"/>
      <c r="Q1259" s="79"/>
      <c r="R1259" s="79"/>
      <c r="S1259" s="79"/>
      <c r="T1259" s="79"/>
      <c r="U1259" s="79"/>
      <c r="V1259" s="79"/>
      <c r="W1259" s="61"/>
      <c r="X1259" s="61"/>
      <c r="Y1259" s="50"/>
      <c r="Z1259" s="50"/>
      <c r="AA1259" s="51"/>
      <c r="AB1259" s="68"/>
      <c r="AC1259" s="68"/>
      <c r="AD1259" s="68"/>
      <c r="AE1259" s="68"/>
      <c r="AF1259" s="68"/>
      <c r="AG1259" s="68"/>
      <c r="AH1259" s="51"/>
      <c r="AI1259" s="51"/>
      <c r="AJ1259" s="68"/>
      <c r="AK1259" s="68"/>
      <c r="AL1259" s="68"/>
      <c r="AM1259" s="68"/>
      <c r="AN1259" s="68"/>
      <c r="AO1259" s="68"/>
      <c r="AP1259" s="51"/>
      <c r="AQ1259" s="51"/>
      <c r="AR1259" s="68"/>
      <c r="AS1259" s="68"/>
      <c r="AT1259" s="68"/>
      <c r="AU1259" s="68"/>
      <c r="AV1259" s="68"/>
      <c r="AW1259" s="68"/>
      <c r="AX1259" s="51"/>
      <c r="AY1259" s="51"/>
      <c r="AZ1259" s="68"/>
      <c r="BA1259" s="68"/>
      <c r="BB1259" s="68"/>
      <c r="BC1259" s="68"/>
      <c r="BD1259" s="68"/>
      <c r="BE1259" s="68"/>
      <c r="BF1259" s="51"/>
      <c r="BG1259" s="51"/>
      <c r="BH1259" s="68"/>
      <c r="BI1259" s="68"/>
      <c r="BJ1259" s="68"/>
      <c r="BK1259" s="68"/>
      <c r="BL1259" s="68"/>
      <c r="BM1259" s="68"/>
      <c r="BN1259" s="51"/>
      <c r="BO1259" s="51"/>
      <c r="BP1259" s="51"/>
      <c r="BQ1259" s="51"/>
      <c r="BR1259" s="51"/>
      <c r="BS1259" s="51"/>
      <c r="BT1259" s="51"/>
      <c r="BU1259" s="68"/>
      <c r="BV1259" s="68"/>
      <c r="BW1259" s="68"/>
      <c r="BX1259" s="68"/>
      <c r="BY1259" s="68"/>
      <c r="BZ1259" s="68"/>
      <c r="CA1259" s="68"/>
      <c r="CB1259" s="68"/>
      <c r="CC1259" s="68"/>
      <c r="CD1259" s="68"/>
      <c r="CE1259" s="68"/>
      <c r="CF1259" s="68"/>
      <c r="CG1259" s="68"/>
      <c r="CH1259" s="68"/>
      <c r="CI1259" s="68"/>
      <c r="CJ1259" s="68"/>
      <c r="CK1259" s="68"/>
      <c r="CL1259" s="68"/>
      <c r="CM1259" s="68"/>
      <c r="CN1259" s="68"/>
      <c r="CO1259" s="68"/>
      <c r="CP1259" s="68"/>
      <c r="CQ1259" s="68"/>
      <c r="CR1259" s="68"/>
      <c r="CS1259" s="68"/>
      <c r="CT1259" s="68"/>
      <c r="CU1259" s="68"/>
      <c r="CV1259" s="68"/>
      <c r="CW1259" s="68"/>
      <c r="CX1259" s="68"/>
      <c r="CY1259" s="68"/>
      <c r="CZ1259" s="68"/>
      <c r="DA1259" s="68"/>
      <c r="DB1259" s="68"/>
      <c r="DC1259" s="68"/>
      <c r="DD1259" s="68"/>
      <c r="DE1259" s="68"/>
      <c r="DF1259" s="51"/>
      <c r="DG1259" s="51"/>
      <c r="DH1259" s="51"/>
      <c r="DI1259" s="51"/>
      <c r="DJ1259" s="51"/>
      <c r="DK1259" s="51"/>
      <c r="DL1259" s="51"/>
      <c r="DM1259" s="51"/>
      <c r="DN1259" s="51"/>
      <c r="DO1259" s="51"/>
      <c r="DP1259" s="51"/>
      <c r="DQ1259" s="51"/>
      <c r="DR1259" s="51"/>
      <c r="DS1259" s="51"/>
      <c r="DT1259" s="51"/>
      <c r="DU1259" s="181"/>
    </row>
    <row r="1260" spans="1:125" ht="12.75" x14ac:dyDescent="0.2">
      <c r="A1260" s="51"/>
      <c r="B1260" s="51"/>
      <c r="C1260" s="50"/>
      <c r="D1260" s="53"/>
      <c r="E1260" s="50"/>
      <c r="F1260" s="54"/>
      <c r="G1260" s="54"/>
      <c r="H1260" s="54"/>
      <c r="I1260" s="55"/>
      <c r="J1260" s="50"/>
      <c r="K1260" s="50"/>
      <c r="L1260" s="50"/>
      <c r="M1260" s="50"/>
      <c r="N1260" s="50"/>
      <c r="O1260" s="50"/>
      <c r="P1260" s="680"/>
      <c r="Q1260" s="79"/>
      <c r="R1260" s="79"/>
      <c r="S1260" s="79"/>
      <c r="T1260" s="79"/>
      <c r="U1260" s="79"/>
      <c r="V1260" s="79"/>
      <c r="W1260" s="61"/>
      <c r="X1260" s="61"/>
      <c r="Y1260" s="50"/>
      <c r="Z1260" s="50"/>
      <c r="AA1260" s="51"/>
      <c r="AB1260" s="68"/>
      <c r="AC1260" s="68"/>
      <c r="AD1260" s="68"/>
      <c r="AE1260" s="68"/>
      <c r="AF1260" s="68"/>
      <c r="AG1260" s="68"/>
      <c r="AH1260" s="51"/>
      <c r="AI1260" s="51"/>
      <c r="AJ1260" s="68"/>
      <c r="AK1260" s="68"/>
      <c r="AL1260" s="68"/>
      <c r="AM1260" s="68"/>
      <c r="AN1260" s="68"/>
      <c r="AO1260" s="68"/>
      <c r="AP1260" s="51"/>
      <c r="AQ1260" s="51"/>
      <c r="AR1260" s="68"/>
      <c r="AS1260" s="68"/>
      <c r="AT1260" s="68"/>
      <c r="AU1260" s="68"/>
      <c r="AV1260" s="68"/>
      <c r="AW1260" s="68"/>
      <c r="AX1260" s="51"/>
      <c r="AY1260" s="51"/>
      <c r="AZ1260" s="68"/>
      <c r="BA1260" s="68"/>
      <c r="BB1260" s="68"/>
      <c r="BC1260" s="68"/>
      <c r="BD1260" s="68"/>
      <c r="BE1260" s="68"/>
      <c r="BF1260" s="51"/>
      <c r="BG1260" s="51"/>
      <c r="BH1260" s="68"/>
      <c r="BI1260" s="68"/>
      <c r="BJ1260" s="68"/>
      <c r="BK1260" s="68"/>
      <c r="BL1260" s="68"/>
      <c r="BM1260" s="68"/>
      <c r="BN1260" s="51"/>
      <c r="BO1260" s="51"/>
      <c r="BP1260" s="51"/>
      <c r="BQ1260" s="51"/>
      <c r="BR1260" s="51"/>
      <c r="BS1260" s="51"/>
      <c r="BT1260" s="51"/>
      <c r="BU1260" s="68"/>
      <c r="BV1260" s="68"/>
      <c r="BW1260" s="68"/>
      <c r="BX1260" s="68"/>
      <c r="BY1260" s="68"/>
      <c r="BZ1260" s="68"/>
      <c r="CA1260" s="68"/>
      <c r="CB1260" s="68"/>
      <c r="CC1260" s="68"/>
      <c r="CD1260" s="68"/>
      <c r="CE1260" s="68"/>
      <c r="CF1260" s="68"/>
      <c r="CG1260" s="68"/>
      <c r="CH1260" s="68"/>
      <c r="CI1260" s="68"/>
      <c r="CJ1260" s="68"/>
      <c r="CK1260" s="68"/>
      <c r="CL1260" s="68"/>
      <c r="CM1260" s="68"/>
      <c r="CN1260" s="68"/>
      <c r="CO1260" s="68"/>
      <c r="CP1260" s="68"/>
      <c r="CQ1260" s="68"/>
      <c r="CR1260" s="68"/>
      <c r="CS1260" s="68"/>
      <c r="CT1260" s="68"/>
      <c r="CU1260" s="68"/>
      <c r="CV1260" s="68"/>
      <c r="CW1260" s="68"/>
      <c r="CX1260" s="68"/>
      <c r="CY1260" s="68"/>
      <c r="CZ1260" s="68"/>
      <c r="DA1260" s="68"/>
      <c r="DB1260" s="68"/>
      <c r="DC1260" s="68"/>
      <c r="DD1260" s="68"/>
      <c r="DE1260" s="68"/>
      <c r="DF1260" s="51"/>
      <c r="DG1260" s="51"/>
      <c r="DH1260" s="51"/>
      <c r="DI1260" s="51"/>
      <c r="DJ1260" s="51"/>
      <c r="DK1260" s="51"/>
      <c r="DL1260" s="51"/>
      <c r="DM1260" s="51"/>
      <c r="DN1260" s="51"/>
      <c r="DO1260" s="51"/>
      <c r="DP1260" s="51"/>
      <c r="DQ1260" s="51"/>
      <c r="DR1260" s="51"/>
      <c r="DS1260" s="51"/>
      <c r="DT1260" s="51"/>
      <c r="DU1260" s="181"/>
    </row>
    <row r="1261" spans="1:125" ht="12.75" x14ac:dyDescent="0.2">
      <c r="A1261" s="51"/>
      <c r="B1261" s="51"/>
      <c r="C1261" s="50"/>
      <c r="D1261" s="53"/>
      <c r="E1261" s="50"/>
      <c r="F1261" s="54"/>
      <c r="G1261" s="54"/>
      <c r="H1261" s="54"/>
      <c r="I1261" s="55"/>
      <c r="J1261" s="50"/>
      <c r="K1261" s="50"/>
      <c r="L1261" s="50"/>
      <c r="M1261" s="50"/>
      <c r="N1261" s="50"/>
      <c r="O1261" s="50"/>
      <c r="P1261" s="680"/>
      <c r="Q1261" s="79"/>
      <c r="R1261" s="79"/>
      <c r="S1261" s="79"/>
      <c r="T1261" s="79"/>
      <c r="U1261" s="79"/>
      <c r="V1261" s="79"/>
      <c r="W1261" s="61"/>
      <c r="X1261" s="61"/>
      <c r="Y1261" s="50"/>
      <c r="Z1261" s="50"/>
      <c r="AA1261" s="51"/>
      <c r="AB1261" s="68"/>
      <c r="AC1261" s="68"/>
      <c r="AD1261" s="68"/>
      <c r="AE1261" s="68"/>
      <c r="AF1261" s="68"/>
      <c r="AG1261" s="68"/>
      <c r="AH1261" s="51"/>
      <c r="AI1261" s="51"/>
      <c r="AJ1261" s="68"/>
      <c r="AK1261" s="68"/>
      <c r="AL1261" s="68"/>
      <c r="AM1261" s="68"/>
      <c r="AN1261" s="68"/>
      <c r="AO1261" s="68"/>
      <c r="AP1261" s="51"/>
      <c r="AQ1261" s="51"/>
      <c r="AR1261" s="68"/>
      <c r="AS1261" s="68"/>
      <c r="AT1261" s="68"/>
      <c r="AU1261" s="68"/>
      <c r="AV1261" s="68"/>
      <c r="AW1261" s="68"/>
      <c r="AX1261" s="51"/>
      <c r="AY1261" s="51"/>
      <c r="AZ1261" s="68"/>
      <c r="BA1261" s="68"/>
      <c r="BB1261" s="68"/>
      <c r="BC1261" s="68"/>
      <c r="BD1261" s="68"/>
      <c r="BE1261" s="68"/>
      <c r="BF1261" s="51"/>
      <c r="BG1261" s="51"/>
      <c r="BH1261" s="68"/>
      <c r="BI1261" s="68"/>
      <c r="BJ1261" s="68"/>
      <c r="BK1261" s="68"/>
      <c r="BL1261" s="68"/>
      <c r="BM1261" s="68"/>
      <c r="BN1261" s="51"/>
      <c r="BO1261" s="51"/>
      <c r="BP1261" s="51"/>
      <c r="BQ1261" s="51"/>
      <c r="BR1261" s="51"/>
      <c r="BS1261" s="51"/>
      <c r="BT1261" s="51"/>
      <c r="BU1261" s="68"/>
      <c r="BV1261" s="68"/>
      <c r="BW1261" s="68"/>
      <c r="BX1261" s="68"/>
      <c r="BY1261" s="68"/>
      <c r="BZ1261" s="68"/>
      <c r="CA1261" s="68"/>
      <c r="CB1261" s="68"/>
      <c r="CC1261" s="68"/>
      <c r="CD1261" s="68"/>
      <c r="CE1261" s="68"/>
      <c r="CF1261" s="68"/>
      <c r="CG1261" s="68"/>
      <c r="CH1261" s="68"/>
      <c r="CI1261" s="68"/>
      <c r="CJ1261" s="68"/>
      <c r="CK1261" s="68"/>
      <c r="CL1261" s="68"/>
      <c r="CM1261" s="68"/>
      <c r="CN1261" s="68"/>
      <c r="CO1261" s="68"/>
      <c r="CP1261" s="68"/>
      <c r="CQ1261" s="68"/>
      <c r="CR1261" s="68"/>
      <c r="CS1261" s="68"/>
      <c r="CT1261" s="68"/>
      <c r="CU1261" s="68"/>
      <c r="CV1261" s="68"/>
      <c r="CW1261" s="68"/>
      <c r="CX1261" s="68"/>
      <c r="CY1261" s="68"/>
      <c r="CZ1261" s="68"/>
      <c r="DA1261" s="68"/>
      <c r="DB1261" s="68"/>
      <c r="DC1261" s="68"/>
      <c r="DD1261" s="68"/>
      <c r="DE1261" s="68"/>
      <c r="DF1261" s="51"/>
      <c r="DG1261" s="51"/>
      <c r="DH1261" s="51"/>
      <c r="DI1261" s="51"/>
      <c r="DJ1261" s="51"/>
      <c r="DK1261" s="51"/>
      <c r="DL1261" s="51"/>
      <c r="DM1261" s="51"/>
      <c r="DN1261" s="51"/>
      <c r="DO1261" s="51"/>
      <c r="DP1261" s="51"/>
      <c r="DQ1261" s="51"/>
      <c r="DR1261" s="51"/>
      <c r="DS1261" s="51"/>
      <c r="DT1261" s="51"/>
      <c r="DU1261" s="181"/>
    </row>
    <row r="1262" spans="1:125" ht="12.75" x14ac:dyDescent="0.2">
      <c r="A1262" s="51"/>
      <c r="B1262" s="51"/>
      <c r="C1262" s="50"/>
      <c r="D1262" s="53"/>
      <c r="E1262" s="50"/>
      <c r="F1262" s="54"/>
      <c r="G1262" s="54"/>
      <c r="H1262" s="54"/>
      <c r="I1262" s="55"/>
      <c r="J1262" s="50"/>
      <c r="K1262" s="50"/>
      <c r="L1262" s="50"/>
      <c r="M1262" s="50"/>
      <c r="N1262" s="50"/>
      <c r="O1262" s="50"/>
      <c r="P1262" s="680"/>
      <c r="Q1262" s="79"/>
      <c r="R1262" s="79"/>
      <c r="S1262" s="79"/>
      <c r="T1262" s="79"/>
      <c r="U1262" s="79"/>
      <c r="V1262" s="79"/>
      <c r="W1262" s="61"/>
      <c r="X1262" s="61"/>
      <c r="Y1262" s="50"/>
      <c r="Z1262" s="50"/>
      <c r="AA1262" s="51"/>
      <c r="AB1262" s="68"/>
      <c r="AC1262" s="68"/>
      <c r="AD1262" s="68"/>
      <c r="AE1262" s="68"/>
      <c r="AF1262" s="68"/>
      <c r="AG1262" s="68"/>
      <c r="AH1262" s="51"/>
      <c r="AI1262" s="51"/>
      <c r="AJ1262" s="68"/>
      <c r="AK1262" s="68"/>
      <c r="AL1262" s="68"/>
      <c r="AM1262" s="68"/>
      <c r="AN1262" s="68"/>
      <c r="AO1262" s="68"/>
      <c r="AP1262" s="51"/>
      <c r="AQ1262" s="51"/>
      <c r="AR1262" s="68"/>
      <c r="AS1262" s="68"/>
      <c r="AT1262" s="68"/>
      <c r="AU1262" s="68"/>
      <c r="AV1262" s="68"/>
      <c r="AW1262" s="68"/>
      <c r="AX1262" s="51"/>
      <c r="AY1262" s="51"/>
      <c r="AZ1262" s="68"/>
      <c r="BA1262" s="68"/>
      <c r="BB1262" s="68"/>
      <c r="BC1262" s="68"/>
      <c r="BD1262" s="68"/>
      <c r="BE1262" s="68"/>
      <c r="BF1262" s="51"/>
      <c r="BG1262" s="51"/>
      <c r="BH1262" s="68"/>
      <c r="BI1262" s="68"/>
      <c r="BJ1262" s="68"/>
      <c r="BK1262" s="68"/>
      <c r="BL1262" s="68"/>
      <c r="BM1262" s="68"/>
      <c r="BN1262" s="51"/>
      <c r="BO1262" s="51"/>
      <c r="BP1262" s="51"/>
      <c r="BQ1262" s="51"/>
      <c r="BR1262" s="51"/>
      <c r="BS1262" s="51"/>
      <c r="BT1262" s="51"/>
      <c r="BU1262" s="68"/>
      <c r="BV1262" s="68"/>
      <c r="BW1262" s="68"/>
      <c r="BX1262" s="68"/>
      <c r="BY1262" s="68"/>
      <c r="BZ1262" s="68"/>
      <c r="CA1262" s="68"/>
      <c r="CB1262" s="68"/>
      <c r="CC1262" s="68"/>
      <c r="CD1262" s="68"/>
      <c r="CE1262" s="68"/>
      <c r="CF1262" s="68"/>
      <c r="CG1262" s="68"/>
      <c r="CH1262" s="68"/>
      <c r="CI1262" s="68"/>
      <c r="CJ1262" s="68"/>
      <c r="CK1262" s="68"/>
      <c r="CL1262" s="68"/>
      <c r="CM1262" s="68"/>
      <c r="CN1262" s="68"/>
      <c r="CO1262" s="68"/>
      <c r="CP1262" s="68"/>
      <c r="CQ1262" s="68"/>
      <c r="CR1262" s="68"/>
      <c r="CS1262" s="68"/>
      <c r="CT1262" s="68"/>
      <c r="CU1262" s="68"/>
      <c r="CV1262" s="68"/>
      <c r="CW1262" s="68"/>
      <c r="CX1262" s="68"/>
      <c r="CY1262" s="68"/>
      <c r="CZ1262" s="68"/>
      <c r="DA1262" s="68"/>
      <c r="DB1262" s="68"/>
      <c r="DC1262" s="68"/>
      <c r="DD1262" s="68"/>
      <c r="DE1262" s="68"/>
      <c r="DF1262" s="51"/>
      <c r="DG1262" s="51"/>
      <c r="DH1262" s="51"/>
      <c r="DI1262" s="51"/>
      <c r="DJ1262" s="51"/>
      <c r="DK1262" s="51"/>
      <c r="DL1262" s="51"/>
      <c r="DM1262" s="51"/>
      <c r="DN1262" s="51"/>
      <c r="DO1262" s="51"/>
      <c r="DP1262" s="51"/>
      <c r="DQ1262" s="51"/>
      <c r="DR1262" s="51"/>
      <c r="DS1262" s="51"/>
      <c r="DT1262" s="51"/>
      <c r="DU1262" s="181"/>
    </row>
    <row r="1263" spans="1:125" ht="12.75" x14ac:dyDescent="0.2">
      <c r="A1263" s="51"/>
      <c r="B1263" s="51"/>
      <c r="C1263" s="50"/>
      <c r="D1263" s="53"/>
      <c r="E1263" s="50"/>
      <c r="F1263" s="54"/>
      <c r="G1263" s="54"/>
      <c r="H1263" s="54"/>
      <c r="I1263" s="55"/>
      <c r="J1263" s="50"/>
      <c r="K1263" s="50"/>
      <c r="L1263" s="50"/>
      <c r="M1263" s="50"/>
      <c r="N1263" s="50"/>
      <c r="O1263" s="50"/>
      <c r="P1263" s="680"/>
      <c r="Q1263" s="79"/>
      <c r="R1263" s="79"/>
      <c r="S1263" s="79"/>
      <c r="T1263" s="79"/>
      <c r="U1263" s="79"/>
      <c r="V1263" s="79"/>
      <c r="W1263" s="61"/>
      <c r="X1263" s="61"/>
      <c r="Y1263" s="50"/>
      <c r="Z1263" s="50"/>
      <c r="AA1263" s="51"/>
      <c r="AB1263" s="68"/>
      <c r="AC1263" s="68"/>
      <c r="AD1263" s="68"/>
      <c r="AE1263" s="68"/>
      <c r="AF1263" s="68"/>
      <c r="AG1263" s="68"/>
      <c r="AH1263" s="51"/>
      <c r="AI1263" s="51"/>
      <c r="AJ1263" s="68"/>
      <c r="AK1263" s="68"/>
      <c r="AL1263" s="68"/>
      <c r="AM1263" s="68"/>
      <c r="AN1263" s="68"/>
      <c r="AO1263" s="68"/>
      <c r="AP1263" s="51"/>
      <c r="AQ1263" s="51"/>
      <c r="AR1263" s="68"/>
      <c r="AS1263" s="68"/>
      <c r="AT1263" s="68"/>
      <c r="AU1263" s="68"/>
      <c r="AV1263" s="68"/>
      <c r="AW1263" s="68"/>
      <c r="AX1263" s="51"/>
      <c r="AY1263" s="51"/>
      <c r="AZ1263" s="68"/>
      <c r="BA1263" s="68"/>
      <c r="BB1263" s="68"/>
      <c r="BC1263" s="68"/>
      <c r="BD1263" s="68"/>
      <c r="BE1263" s="68"/>
      <c r="BF1263" s="51"/>
      <c r="BG1263" s="51"/>
      <c r="BH1263" s="68"/>
      <c r="BI1263" s="68"/>
      <c r="BJ1263" s="68"/>
      <c r="BK1263" s="68"/>
      <c r="BL1263" s="68"/>
      <c r="BM1263" s="68"/>
      <c r="BN1263" s="51"/>
      <c r="BO1263" s="51"/>
      <c r="BP1263" s="51"/>
      <c r="BQ1263" s="51"/>
      <c r="BR1263" s="51"/>
      <c r="BS1263" s="51"/>
      <c r="BT1263" s="51"/>
      <c r="BU1263" s="68"/>
      <c r="BV1263" s="68"/>
      <c r="BW1263" s="68"/>
      <c r="BX1263" s="68"/>
      <c r="BY1263" s="68"/>
      <c r="BZ1263" s="68"/>
      <c r="CA1263" s="68"/>
      <c r="CB1263" s="68"/>
      <c r="CC1263" s="68"/>
      <c r="CD1263" s="68"/>
      <c r="CE1263" s="68"/>
      <c r="CF1263" s="68"/>
      <c r="CG1263" s="68"/>
      <c r="CH1263" s="68"/>
      <c r="CI1263" s="68"/>
      <c r="CJ1263" s="68"/>
      <c r="CK1263" s="68"/>
      <c r="CL1263" s="68"/>
      <c r="CM1263" s="68"/>
      <c r="CN1263" s="68"/>
      <c r="CO1263" s="68"/>
      <c r="CP1263" s="68"/>
      <c r="CQ1263" s="68"/>
      <c r="CR1263" s="68"/>
      <c r="CS1263" s="68"/>
      <c r="CT1263" s="68"/>
      <c r="CU1263" s="68"/>
      <c r="CV1263" s="68"/>
      <c r="CW1263" s="68"/>
      <c r="CX1263" s="68"/>
      <c r="CY1263" s="68"/>
      <c r="CZ1263" s="68"/>
      <c r="DA1263" s="68"/>
      <c r="DB1263" s="68"/>
      <c r="DC1263" s="68"/>
      <c r="DD1263" s="68"/>
      <c r="DE1263" s="68"/>
      <c r="DF1263" s="51"/>
      <c r="DG1263" s="51"/>
      <c r="DH1263" s="51"/>
      <c r="DI1263" s="51"/>
      <c r="DJ1263" s="51"/>
      <c r="DK1263" s="51"/>
      <c r="DL1263" s="51"/>
      <c r="DM1263" s="51"/>
      <c r="DN1263" s="51"/>
      <c r="DO1263" s="51"/>
      <c r="DP1263" s="51"/>
      <c r="DQ1263" s="51"/>
      <c r="DR1263" s="51"/>
      <c r="DS1263" s="51"/>
      <c r="DT1263" s="51"/>
      <c r="DU1263" s="181"/>
    </row>
    <row r="1264" spans="1:125" ht="12.75" x14ac:dyDescent="0.2">
      <c r="A1264" s="51"/>
      <c r="B1264" s="51"/>
      <c r="C1264" s="50"/>
      <c r="D1264" s="53"/>
      <c r="E1264" s="50"/>
      <c r="F1264" s="54"/>
      <c r="G1264" s="54"/>
      <c r="H1264" s="54"/>
      <c r="I1264" s="55"/>
      <c r="J1264" s="50"/>
      <c r="K1264" s="50"/>
      <c r="L1264" s="50"/>
      <c r="M1264" s="50"/>
      <c r="N1264" s="50"/>
      <c r="O1264" s="50"/>
      <c r="P1264" s="680"/>
      <c r="Q1264" s="79"/>
      <c r="R1264" s="79"/>
      <c r="S1264" s="79"/>
      <c r="T1264" s="79"/>
      <c r="U1264" s="79"/>
      <c r="V1264" s="79"/>
      <c r="W1264" s="61"/>
      <c r="X1264" s="61"/>
      <c r="Y1264" s="50"/>
      <c r="Z1264" s="50"/>
      <c r="AA1264" s="51"/>
      <c r="AB1264" s="68"/>
      <c r="AC1264" s="68"/>
      <c r="AD1264" s="68"/>
      <c r="AE1264" s="68"/>
      <c r="AF1264" s="68"/>
      <c r="AG1264" s="68"/>
      <c r="AH1264" s="51"/>
      <c r="AI1264" s="51"/>
      <c r="AJ1264" s="68"/>
      <c r="AK1264" s="68"/>
      <c r="AL1264" s="68"/>
      <c r="AM1264" s="68"/>
      <c r="AN1264" s="68"/>
      <c r="AO1264" s="68"/>
      <c r="AP1264" s="51"/>
      <c r="AQ1264" s="51"/>
      <c r="AR1264" s="68"/>
      <c r="AS1264" s="68"/>
      <c r="AT1264" s="68"/>
      <c r="AU1264" s="68"/>
      <c r="AV1264" s="68"/>
      <c r="AW1264" s="68"/>
      <c r="AX1264" s="51"/>
      <c r="AY1264" s="51"/>
      <c r="AZ1264" s="68"/>
      <c r="BA1264" s="68"/>
      <c r="BB1264" s="68"/>
      <c r="BC1264" s="68"/>
      <c r="BD1264" s="68"/>
      <c r="BE1264" s="68"/>
      <c r="BF1264" s="51"/>
      <c r="BG1264" s="51"/>
      <c r="BH1264" s="68"/>
      <c r="BI1264" s="68"/>
      <c r="BJ1264" s="68"/>
      <c r="BK1264" s="68"/>
      <c r="BL1264" s="68"/>
      <c r="BM1264" s="68"/>
      <c r="BN1264" s="51"/>
      <c r="BO1264" s="51"/>
      <c r="BP1264" s="51"/>
      <c r="BQ1264" s="51"/>
      <c r="BR1264" s="51"/>
      <c r="BS1264" s="51"/>
      <c r="BT1264" s="51"/>
      <c r="BU1264" s="68"/>
      <c r="BV1264" s="68"/>
      <c r="BW1264" s="68"/>
      <c r="BX1264" s="68"/>
      <c r="BY1264" s="68"/>
      <c r="BZ1264" s="68"/>
      <c r="CA1264" s="68"/>
      <c r="CB1264" s="68"/>
      <c r="CC1264" s="68"/>
      <c r="CD1264" s="68"/>
      <c r="CE1264" s="68"/>
      <c r="CF1264" s="68"/>
      <c r="CG1264" s="68"/>
      <c r="CH1264" s="68"/>
      <c r="CI1264" s="68"/>
      <c r="CJ1264" s="68"/>
      <c r="CK1264" s="68"/>
      <c r="CL1264" s="68"/>
      <c r="CM1264" s="68"/>
      <c r="CN1264" s="68"/>
      <c r="CO1264" s="68"/>
      <c r="CP1264" s="68"/>
      <c r="CQ1264" s="68"/>
      <c r="CR1264" s="68"/>
      <c r="CS1264" s="68"/>
      <c r="CT1264" s="68"/>
      <c r="CU1264" s="68"/>
      <c r="CV1264" s="68"/>
      <c r="CW1264" s="68"/>
      <c r="CX1264" s="68"/>
      <c r="CY1264" s="68"/>
      <c r="CZ1264" s="68"/>
      <c r="DA1264" s="68"/>
      <c r="DB1264" s="68"/>
      <c r="DC1264" s="68"/>
      <c r="DD1264" s="68"/>
      <c r="DE1264" s="68"/>
      <c r="DF1264" s="51"/>
      <c r="DG1264" s="51"/>
      <c r="DH1264" s="51"/>
      <c r="DI1264" s="51"/>
      <c r="DJ1264" s="51"/>
      <c r="DK1264" s="51"/>
      <c r="DL1264" s="51"/>
      <c r="DM1264" s="51"/>
      <c r="DN1264" s="51"/>
      <c r="DO1264" s="51"/>
      <c r="DP1264" s="51"/>
      <c r="DQ1264" s="51"/>
      <c r="DR1264" s="51"/>
      <c r="DS1264" s="51"/>
      <c r="DT1264" s="51"/>
      <c r="DU1264" s="181"/>
    </row>
    <row r="1265" spans="1:125" ht="12.75" x14ac:dyDescent="0.2">
      <c r="A1265" s="51"/>
      <c r="B1265" s="51"/>
      <c r="C1265" s="50"/>
      <c r="D1265" s="53"/>
      <c r="E1265" s="50"/>
      <c r="F1265" s="54"/>
      <c r="G1265" s="54"/>
      <c r="H1265" s="54"/>
      <c r="I1265" s="55"/>
      <c r="J1265" s="50"/>
      <c r="K1265" s="50"/>
      <c r="L1265" s="50"/>
      <c r="M1265" s="50"/>
      <c r="N1265" s="50"/>
      <c r="O1265" s="50"/>
      <c r="P1265" s="680"/>
      <c r="Q1265" s="79"/>
      <c r="R1265" s="79"/>
      <c r="S1265" s="79"/>
      <c r="T1265" s="79"/>
      <c r="U1265" s="79"/>
      <c r="V1265" s="79"/>
      <c r="W1265" s="61"/>
      <c r="X1265" s="61"/>
      <c r="Y1265" s="50"/>
      <c r="Z1265" s="50"/>
      <c r="AA1265" s="51"/>
      <c r="AB1265" s="68"/>
      <c r="AC1265" s="68"/>
      <c r="AD1265" s="68"/>
      <c r="AE1265" s="68"/>
      <c r="AF1265" s="68"/>
      <c r="AG1265" s="68"/>
      <c r="AH1265" s="51"/>
      <c r="AI1265" s="51"/>
      <c r="AJ1265" s="68"/>
      <c r="AK1265" s="68"/>
      <c r="AL1265" s="68"/>
      <c r="AM1265" s="68"/>
      <c r="AN1265" s="68"/>
      <c r="AO1265" s="68"/>
      <c r="AP1265" s="51"/>
      <c r="AQ1265" s="51"/>
      <c r="AR1265" s="68"/>
      <c r="AS1265" s="68"/>
      <c r="AT1265" s="68"/>
      <c r="AU1265" s="68"/>
      <c r="AV1265" s="68"/>
      <c r="AW1265" s="68"/>
      <c r="AX1265" s="51"/>
      <c r="AY1265" s="51"/>
      <c r="AZ1265" s="68"/>
      <c r="BA1265" s="68"/>
      <c r="BB1265" s="68"/>
      <c r="BC1265" s="68"/>
      <c r="BD1265" s="68"/>
      <c r="BE1265" s="68"/>
      <c r="BF1265" s="51"/>
      <c r="BG1265" s="51"/>
      <c r="BH1265" s="68"/>
      <c r="BI1265" s="68"/>
      <c r="BJ1265" s="68"/>
      <c r="BK1265" s="68"/>
      <c r="BL1265" s="68"/>
      <c r="BM1265" s="68"/>
      <c r="BN1265" s="51"/>
      <c r="BO1265" s="51"/>
      <c r="BP1265" s="51"/>
      <c r="BQ1265" s="51"/>
      <c r="BR1265" s="51"/>
      <c r="BS1265" s="51"/>
      <c r="BT1265" s="51"/>
      <c r="BU1265" s="68"/>
      <c r="BV1265" s="68"/>
      <c r="BW1265" s="68"/>
      <c r="BX1265" s="68"/>
      <c r="BY1265" s="68"/>
      <c r="BZ1265" s="68"/>
      <c r="CA1265" s="68"/>
      <c r="CB1265" s="68"/>
      <c r="CC1265" s="68"/>
      <c r="CD1265" s="68"/>
      <c r="CE1265" s="68"/>
      <c r="CF1265" s="68"/>
      <c r="CG1265" s="68"/>
      <c r="CH1265" s="68"/>
      <c r="CI1265" s="68"/>
      <c r="CJ1265" s="68"/>
      <c r="CK1265" s="68"/>
      <c r="CL1265" s="68"/>
      <c r="CM1265" s="68"/>
      <c r="CN1265" s="68"/>
      <c r="CO1265" s="68"/>
      <c r="CP1265" s="68"/>
      <c r="CQ1265" s="68"/>
      <c r="CR1265" s="68"/>
      <c r="CS1265" s="68"/>
      <c r="CT1265" s="68"/>
      <c r="CU1265" s="68"/>
      <c r="CV1265" s="68"/>
      <c r="CW1265" s="68"/>
      <c r="CX1265" s="68"/>
      <c r="CY1265" s="68"/>
      <c r="CZ1265" s="68"/>
      <c r="DA1265" s="68"/>
      <c r="DB1265" s="68"/>
      <c r="DC1265" s="68"/>
      <c r="DD1265" s="68"/>
      <c r="DE1265" s="68"/>
      <c r="DF1265" s="51"/>
      <c r="DG1265" s="51"/>
      <c r="DH1265" s="51"/>
      <c r="DI1265" s="51"/>
      <c r="DJ1265" s="51"/>
      <c r="DK1265" s="51"/>
      <c r="DL1265" s="51"/>
      <c r="DM1265" s="51"/>
      <c r="DN1265" s="51"/>
      <c r="DO1265" s="51"/>
      <c r="DP1265" s="51"/>
      <c r="DQ1265" s="51"/>
      <c r="DR1265" s="51"/>
      <c r="DS1265" s="51"/>
      <c r="DT1265" s="51"/>
      <c r="DU1265" s="181"/>
    </row>
    <row r="1266" spans="1:125" ht="12.75" x14ac:dyDescent="0.2">
      <c r="A1266" s="51"/>
      <c r="B1266" s="51"/>
      <c r="C1266" s="50"/>
      <c r="D1266" s="53"/>
      <c r="E1266" s="50"/>
      <c r="F1266" s="54"/>
      <c r="G1266" s="54"/>
      <c r="H1266" s="54"/>
      <c r="I1266" s="55"/>
      <c r="J1266" s="50"/>
      <c r="K1266" s="50"/>
      <c r="L1266" s="50"/>
      <c r="M1266" s="50"/>
      <c r="N1266" s="50"/>
      <c r="O1266" s="50"/>
      <c r="P1266" s="680"/>
      <c r="Q1266" s="79"/>
      <c r="R1266" s="79"/>
      <c r="S1266" s="79"/>
      <c r="T1266" s="79"/>
      <c r="U1266" s="79"/>
      <c r="V1266" s="79"/>
      <c r="W1266" s="61"/>
      <c r="X1266" s="61"/>
      <c r="Y1266" s="50"/>
      <c r="Z1266" s="50"/>
      <c r="AA1266" s="51"/>
      <c r="AB1266" s="68"/>
      <c r="AC1266" s="68"/>
      <c r="AD1266" s="68"/>
      <c r="AE1266" s="68"/>
      <c r="AF1266" s="68"/>
      <c r="AG1266" s="68"/>
      <c r="AH1266" s="51"/>
      <c r="AI1266" s="51"/>
      <c r="AJ1266" s="68"/>
      <c r="AK1266" s="68"/>
      <c r="AL1266" s="68"/>
      <c r="AM1266" s="68"/>
      <c r="AN1266" s="68"/>
      <c r="AO1266" s="68"/>
      <c r="AP1266" s="51"/>
      <c r="AQ1266" s="51"/>
      <c r="AR1266" s="68"/>
      <c r="AS1266" s="68"/>
      <c r="AT1266" s="68"/>
      <c r="AU1266" s="68"/>
      <c r="AV1266" s="68"/>
      <c r="AW1266" s="68"/>
      <c r="AX1266" s="51"/>
      <c r="AY1266" s="51"/>
      <c r="AZ1266" s="68"/>
      <c r="BA1266" s="68"/>
      <c r="BB1266" s="68"/>
      <c r="BC1266" s="68"/>
      <c r="BD1266" s="68"/>
      <c r="BE1266" s="68"/>
      <c r="BF1266" s="51"/>
      <c r="BG1266" s="51"/>
      <c r="BH1266" s="68"/>
      <c r="BI1266" s="68"/>
      <c r="BJ1266" s="68"/>
      <c r="BK1266" s="68"/>
      <c r="BL1266" s="68"/>
      <c r="BM1266" s="68"/>
      <c r="BN1266" s="51"/>
      <c r="BO1266" s="51"/>
      <c r="BP1266" s="51"/>
      <c r="BQ1266" s="51"/>
      <c r="BR1266" s="51"/>
      <c r="BS1266" s="51"/>
      <c r="BT1266" s="51"/>
      <c r="BU1266" s="68"/>
      <c r="BV1266" s="68"/>
      <c r="BW1266" s="68"/>
      <c r="BX1266" s="68"/>
      <c r="BY1266" s="68"/>
      <c r="BZ1266" s="68"/>
      <c r="CA1266" s="68"/>
      <c r="CB1266" s="68"/>
      <c r="CC1266" s="68"/>
      <c r="CD1266" s="68"/>
      <c r="CE1266" s="68"/>
      <c r="CF1266" s="68"/>
      <c r="CG1266" s="68"/>
      <c r="CH1266" s="68"/>
      <c r="CI1266" s="68"/>
      <c r="CJ1266" s="68"/>
      <c r="CK1266" s="68"/>
      <c r="CL1266" s="68"/>
      <c r="CM1266" s="68"/>
      <c r="CN1266" s="68"/>
      <c r="CO1266" s="68"/>
      <c r="CP1266" s="68"/>
      <c r="CQ1266" s="68"/>
      <c r="CR1266" s="68"/>
      <c r="CS1266" s="68"/>
      <c r="CT1266" s="68"/>
      <c r="CU1266" s="68"/>
      <c r="CV1266" s="68"/>
      <c r="CW1266" s="68"/>
      <c r="CX1266" s="68"/>
      <c r="CY1266" s="68"/>
      <c r="CZ1266" s="68"/>
      <c r="DA1266" s="68"/>
      <c r="DB1266" s="68"/>
      <c r="DC1266" s="68"/>
      <c r="DD1266" s="68"/>
      <c r="DE1266" s="68"/>
      <c r="DF1266" s="51"/>
      <c r="DG1266" s="51"/>
      <c r="DH1266" s="51"/>
      <c r="DI1266" s="51"/>
      <c r="DJ1266" s="51"/>
      <c r="DK1266" s="51"/>
      <c r="DL1266" s="51"/>
      <c r="DM1266" s="51"/>
      <c r="DN1266" s="51"/>
      <c r="DO1266" s="51"/>
      <c r="DP1266" s="51"/>
      <c r="DQ1266" s="51"/>
      <c r="DR1266" s="51"/>
      <c r="DS1266" s="51"/>
      <c r="DT1266" s="51"/>
      <c r="DU1266" s="181"/>
    </row>
    <row r="1267" spans="1:125" ht="12.75" x14ac:dyDescent="0.2">
      <c r="A1267" s="51"/>
      <c r="B1267" s="51"/>
      <c r="C1267" s="50"/>
      <c r="D1267" s="53"/>
      <c r="E1267" s="50"/>
      <c r="F1267" s="54"/>
      <c r="G1267" s="54"/>
      <c r="H1267" s="54"/>
      <c r="I1267" s="55"/>
      <c r="J1267" s="50"/>
      <c r="K1267" s="50"/>
      <c r="L1267" s="50"/>
      <c r="M1267" s="50"/>
      <c r="N1267" s="50"/>
      <c r="O1267" s="50"/>
      <c r="P1267" s="680"/>
      <c r="Q1267" s="79"/>
      <c r="R1267" s="79"/>
      <c r="S1267" s="79"/>
      <c r="T1267" s="79"/>
      <c r="U1267" s="79"/>
      <c r="V1267" s="79"/>
      <c r="W1267" s="61"/>
      <c r="X1267" s="61"/>
      <c r="Y1267" s="50"/>
      <c r="Z1267" s="50"/>
      <c r="AA1267" s="51"/>
      <c r="AB1267" s="68"/>
      <c r="AC1267" s="68"/>
      <c r="AD1267" s="68"/>
      <c r="AE1267" s="68"/>
      <c r="AF1267" s="68"/>
      <c r="AG1267" s="68"/>
      <c r="AH1267" s="51"/>
      <c r="AI1267" s="51"/>
      <c r="AJ1267" s="68"/>
      <c r="AK1267" s="68"/>
      <c r="AL1267" s="68"/>
      <c r="AM1267" s="68"/>
      <c r="AN1267" s="68"/>
      <c r="AO1267" s="68"/>
      <c r="AP1267" s="51"/>
      <c r="AQ1267" s="51"/>
      <c r="AR1267" s="68"/>
      <c r="AS1267" s="68"/>
      <c r="AT1267" s="68"/>
      <c r="AU1267" s="68"/>
      <c r="AV1267" s="68"/>
      <c r="AW1267" s="68"/>
      <c r="AX1267" s="51"/>
      <c r="AY1267" s="51"/>
      <c r="AZ1267" s="68"/>
      <c r="BA1267" s="68"/>
      <c r="BB1267" s="68"/>
      <c r="BC1267" s="68"/>
      <c r="BD1267" s="68"/>
      <c r="BE1267" s="68"/>
      <c r="BF1267" s="51"/>
      <c r="BG1267" s="51"/>
      <c r="BH1267" s="68"/>
      <c r="BI1267" s="68"/>
      <c r="BJ1267" s="68"/>
      <c r="BK1267" s="68"/>
      <c r="BL1267" s="68"/>
      <c r="BM1267" s="68"/>
      <c r="BN1267" s="51"/>
      <c r="BO1267" s="51"/>
      <c r="BP1267" s="51"/>
      <c r="BQ1267" s="51"/>
      <c r="BR1267" s="51"/>
      <c r="BS1267" s="51"/>
      <c r="BT1267" s="51"/>
      <c r="BU1267" s="68"/>
      <c r="BV1267" s="68"/>
      <c r="BW1267" s="68"/>
      <c r="BX1267" s="68"/>
      <c r="BY1267" s="68"/>
      <c r="BZ1267" s="68"/>
      <c r="CA1267" s="68"/>
      <c r="CB1267" s="68"/>
      <c r="CC1267" s="68"/>
      <c r="CD1267" s="68"/>
      <c r="CE1267" s="68"/>
      <c r="CF1267" s="68"/>
      <c r="CG1267" s="68"/>
      <c r="CH1267" s="68"/>
      <c r="CI1267" s="68"/>
      <c r="CJ1267" s="68"/>
      <c r="CK1267" s="68"/>
      <c r="CL1267" s="68"/>
      <c r="CM1267" s="68"/>
      <c r="CN1267" s="68"/>
      <c r="CO1267" s="68"/>
      <c r="CP1267" s="68"/>
      <c r="CQ1267" s="68"/>
      <c r="CR1267" s="68"/>
      <c r="CS1267" s="68"/>
      <c r="CT1267" s="68"/>
      <c r="CU1267" s="68"/>
      <c r="CV1267" s="68"/>
      <c r="CW1267" s="68"/>
      <c r="CX1267" s="68"/>
      <c r="CY1267" s="68"/>
      <c r="CZ1267" s="68"/>
      <c r="DA1267" s="68"/>
      <c r="DB1267" s="68"/>
      <c r="DC1267" s="68"/>
      <c r="DD1267" s="68"/>
      <c r="DE1267" s="68"/>
      <c r="DF1267" s="51"/>
      <c r="DG1267" s="51"/>
      <c r="DH1267" s="51"/>
      <c r="DI1267" s="51"/>
      <c r="DJ1267" s="51"/>
      <c r="DK1267" s="51"/>
      <c r="DL1267" s="51"/>
      <c r="DM1267" s="51"/>
      <c r="DN1267" s="51"/>
      <c r="DO1267" s="51"/>
      <c r="DP1267" s="51"/>
      <c r="DQ1267" s="51"/>
      <c r="DR1267" s="51"/>
      <c r="DS1267" s="51"/>
      <c r="DT1267" s="51"/>
      <c r="DU1267" s="181"/>
    </row>
    <row r="1268" spans="1:125" ht="12.75" x14ac:dyDescent="0.2">
      <c r="A1268" s="51"/>
      <c r="B1268" s="51"/>
      <c r="C1268" s="50"/>
      <c r="D1268" s="53"/>
      <c r="E1268" s="50"/>
      <c r="F1268" s="54"/>
      <c r="G1268" s="54"/>
      <c r="H1268" s="54"/>
      <c r="I1268" s="55"/>
      <c r="J1268" s="50"/>
      <c r="K1268" s="50"/>
      <c r="L1268" s="50"/>
      <c r="M1268" s="50"/>
      <c r="N1268" s="50"/>
      <c r="O1268" s="50"/>
      <c r="P1268" s="680"/>
      <c r="Q1268" s="79"/>
      <c r="R1268" s="79"/>
      <c r="S1268" s="79"/>
      <c r="T1268" s="79"/>
      <c r="U1268" s="79"/>
      <c r="V1268" s="79"/>
      <c r="W1268" s="61"/>
      <c r="X1268" s="61"/>
      <c r="Y1268" s="50"/>
      <c r="Z1268" s="50"/>
      <c r="AA1268" s="51"/>
      <c r="AB1268" s="68"/>
      <c r="AC1268" s="68"/>
      <c r="AD1268" s="68"/>
      <c r="AE1268" s="68"/>
      <c r="AF1268" s="68"/>
      <c r="AG1268" s="68"/>
      <c r="AH1268" s="51"/>
      <c r="AI1268" s="51"/>
      <c r="AJ1268" s="68"/>
      <c r="AK1268" s="68"/>
      <c r="AL1268" s="68"/>
      <c r="AM1268" s="68"/>
      <c r="AN1268" s="68"/>
      <c r="AO1268" s="68"/>
      <c r="AP1268" s="51"/>
      <c r="AQ1268" s="51"/>
      <c r="AR1268" s="68"/>
      <c r="AS1268" s="68"/>
      <c r="AT1268" s="68"/>
      <c r="AU1268" s="68"/>
      <c r="AV1268" s="68"/>
      <c r="AW1268" s="68"/>
      <c r="AX1268" s="51"/>
      <c r="AY1268" s="51"/>
      <c r="AZ1268" s="68"/>
      <c r="BA1268" s="68"/>
      <c r="BB1268" s="68"/>
      <c r="BC1268" s="68"/>
      <c r="BD1268" s="68"/>
      <c r="BE1268" s="68"/>
      <c r="BF1268" s="51"/>
      <c r="BG1268" s="51"/>
      <c r="BH1268" s="68"/>
      <c r="BI1268" s="68"/>
      <c r="BJ1268" s="68"/>
      <c r="BK1268" s="68"/>
      <c r="BL1268" s="68"/>
      <c r="BM1268" s="68"/>
      <c r="BN1268" s="51"/>
      <c r="BO1268" s="51"/>
      <c r="BP1268" s="51"/>
      <c r="BQ1268" s="51"/>
      <c r="BR1268" s="51"/>
      <c r="BS1268" s="51"/>
      <c r="BT1268" s="51"/>
      <c r="BU1268" s="68"/>
      <c r="BV1268" s="68"/>
      <c r="BW1268" s="68"/>
      <c r="BX1268" s="68"/>
      <c r="BY1268" s="68"/>
      <c r="BZ1268" s="68"/>
      <c r="CA1268" s="68"/>
      <c r="CB1268" s="68"/>
      <c r="CC1268" s="68"/>
      <c r="CD1268" s="68"/>
      <c r="CE1268" s="68"/>
      <c r="CF1268" s="68"/>
      <c r="CG1268" s="68"/>
      <c r="CH1268" s="68"/>
      <c r="CI1268" s="68"/>
      <c r="CJ1268" s="68"/>
      <c r="CK1268" s="68"/>
      <c r="CL1268" s="68"/>
      <c r="CM1268" s="68"/>
      <c r="CN1268" s="68"/>
      <c r="CO1268" s="68"/>
      <c r="CP1268" s="68"/>
      <c r="CQ1268" s="68"/>
      <c r="CR1268" s="68"/>
      <c r="CS1268" s="68"/>
      <c r="CT1268" s="68"/>
      <c r="CU1268" s="68"/>
      <c r="CV1268" s="68"/>
      <c r="CW1268" s="68"/>
      <c r="CX1268" s="68"/>
      <c r="CY1268" s="68"/>
      <c r="CZ1268" s="68"/>
      <c r="DA1268" s="68"/>
      <c r="DB1268" s="68"/>
      <c r="DC1268" s="68"/>
      <c r="DD1268" s="68"/>
      <c r="DE1268" s="68"/>
      <c r="DF1268" s="51"/>
      <c r="DG1268" s="51"/>
      <c r="DH1268" s="51"/>
      <c r="DI1268" s="51"/>
      <c r="DJ1268" s="51"/>
      <c r="DK1268" s="51"/>
      <c r="DL1268" s="51"/>
      <c r="DM1268" s="51"/>
      <c r="DN1268" s="51"/>
      <c r="DO1268" s="51"/>
      <c r="DP1268" s="51"/>
      <c r="DQ1268" s="51"/>
      <c r="DR1268" s="51"/>
      <c r="DS1268" s="51"/>
      <c r="DT1268" s="51"/>
      <c r="DU1268" s="181"/>
    </row>
    <row r="1269" spans="1:125" ht="12.75" x14ac:dyDescent="0.2">
      <c r="A1269" s="51"/>
      <c r="B1269" s="51"/>
      <c r="C1269" s="50"/>
      <c r="D1269" s="53"/>
      <c r="E1269" s="50"/>
      <c r="F1269" s="54"/>
      <c r="G1269" s="54"/>
      <c r="H1269" s="54"/>
      <c r="I1269" s="55"/>
      <c r="J1269" s="50"/>
      <c r="K1269" s="50"/>
      <c r="L1269" s="50"/>
      <c r="M1269" s="50"/>
      <c r="N1269" s="50"/>
      <c r="O1269" s="50"/>
      <c r="P1269" s="680"/>
      <c r="Q1269" s="79"/>
      <c r="R1269" s="79"/>
      <c r="S1269" s="79"/>
      <c r="T1269" s="79"/>
      <c r="U1269" s="79"/>
      <c r="V1269" s="79"/>
      <c r="W1269" s="61"/>
      <c r="X1269" s="61"/>
      <c r="Y1269" s="50"/>
      <c r="Z1269" s="50"/>
      <c r="AA1269" s="51"/>
      <c r="AB1269" s="68"/>
      <c r="AC1269" s="68"/>
      <c r="AD1269" s="68"/>
      <c r="AE1269" s="68"/>
      <c r="AF1269" s="68"/>
      <c r="AG1269" s="68"/>
      <c r="AH1269" s="51"/>
      <c r="AI1269" s="51"/>
      <c r="AJ1269" s="68"/>
      <c r="AK1269" s="68"/>
      <c r="AL1269" s="68"/>
      <c r="AM1269" s="68"/>
      <c r="AN1269" s="68"/>
      <c r="AO1269" s="68"/>
      <c r="AP1269" s="51"/>
      <c r="AQ1269" s="51"/>
      <c r="AR1269" s="68"/>
      <c r="AS1269" s="68"/>
      <c r="AT1269" s="68"/>
      <c r="AU1269" s="68"/>
      <c r="AV1269" s="68"/>
      <c r="AW1269" s="68"/>
      <c r="AX1269" s="51"/>
      <c r="AY1269" s="51"/>
      <c r="AZ1269" s="68"/>
      <c r="BA1269" s="68"/>
      <c r="BB1269" s="68"/>
      <c r="BC1269" s="68"/>
      <c r="BD1269" s="68"/>
      <c r="BE1269" s="68"/>
      <c r="BF1269" s="51"/>
      <c r="BG1269" s="51"/>
      <c r="BH1269" s="68"/>
      <c r="BI1269" s="68"/>
      <c r="BJ1269" s="68"/>
      <c r="BK1269" s="68"/>
      <c r="BL1269" s="68"/>
      <c r="BM1269" s="68"/>
      <c r="BN1269" s="51"/>
      <c r="BO1269" s="51"/>
      <c r="BP1269" s="51"/>
      <c r="BQ1269" s="51"/>
      <c r="BR1269" s="51"/>
      <c r="BS1269" s="51"/>
      <c r="BT1269" s="51"/>
      <c r="BU1269" s="68"/>
      <c r="BV1269" s="68"/>
      <c r="BW1269" s="68"/>
      <c r="BX1269" s="68"/>
      <c r="BY1269" s="68"/>
      <c r="BZ1269" s="68"/>
      <c r="CA1269" s="68"/>
      <c r="CB1269" s="68"/>
      <c r="CC1269" s="68"/>
      <c r="CD1269" s="68"/>
      <c r="CE1269" s="68"/>
      <c r="CF1269" s="68"/>
      <c r="CG1269" s="68"/>
      <c r="CH1269" s="68"/>
      <c r="CI1269" s="68"/>
      <c r="CJ1269" s="68"/>
      <c r="CK1269" s="68"/>
      <c r="CL1269" s="68"/>
      <c r="CM1269" s="68"/>
      <c r="CN1269" s="68"/>
      <c r="CO1269" s="68"/>
      <c r="CP1269" s="68"/>
      <c r="CQ1269" s="68"/>
      <c r="CR1269" s="68"/>
      <c r="CS1269" s="68"/>
      <c r="CT1269" s="68"/>
      <c r="CU1269" s="68"/>
      <c r="CV1269" s="68"/>
      <c r="CW1269" s="68"/>
      <c r="CX1269" s="68"/>
      <c r="CY1269" s="68"/>
      <c r="CZ1269" s="68"/>
      <c r="DA1269" s="68"/>
      <c r="DB1269" s="68"/>
      <c r="DC1269" s="68"/>
      <c r="DD1269" s="68"/>
      <c r="DE1269" s="68"/>
      <c r="DF1269" s="51"/>
      <c r="DG1269" s="51"/>
      <c r="DH1269" s="51"/>
      <c r="DI1269" s="51"/>
      <c r="DJ1269" s="51"/>
      <c r="DK1269" s="51"/>
      <c r="DL1269" s="51"/>
      <c r="DM1269" s="51"/>
      <c r="DN1269" s="51"/>
      <c r="DO1269" s="51"/>
      <c r="DP1269" s="51"/>
      <c r="DQ1269" s="51"/>
      <c r="DR1269" s="51"/>
      <c r="DS1269" s="51"/>
      <c r="DT1269" s="51"/>
      <c r="DU1269" s="181"/>
    </row>
    <row r="1270" spans="1:125" ht="12.75" x14ac:dyDescent="0.2">
      <c r="A1270" s="51"/>
      <c r="B1270" s="51"/>
      <c r="C1270" s="50"/>
      <c r="D1270" s="53"/>
      <c r="E1270" s="50"/>
      <c r="F1270" s="54"/>
      <c r="G1270" s="54"/>
      <c r="H1270" s="54"/>
      <c r="I1270" s="55"/>
      <c r="J1270" s="50"/>
      <c r="K1270" s="50"/>
      <c r="L1270" s="50"/>
      <c r="M1270" s="50"/>
      <c r="N1270" s="50"/>
      <c r="O1270" s="50"/>
      <c r="P1270" s="680"/>
      <c r="Q1270" s="79"/>
      <c r="R1270" s="79"/>
      <c r="S1270" s="79"/>
      <c r="T1270" s="79"/>
      <c r="U1270" s="79"/>
      <c r="V1270" s="79"/>
      <c r="W1270" s="61"/>
      <c r="X1270" s="61"/>
      <c r="Y1270" s="50"/>
      <c r="Z1270" s="50"/>
      <c r="AA1270" s="51"/>
      <c r="AB1270" s="68"/>
      <c r="AC1270" s="68"/>
      <c r="AD1270" s="68"/>
      <c r="AE1270" s="68"/>
      <c r="AF1270" s="68"/>
      <c r="AG1270" s="68"/>
      <c r="AH1270" s="51"/>
      <c r="AI1270" s="51"/>
      <c r="AJ1270" s="68"/>
      <c r="AK1270" s="68"/>
      <c r="AL1270" s="68"/>
      <c r="AM1270" s="68"/>
      <c r="AN1270" s="68"/>
      <c r="AO1270" s="68"/>
      <c r="AP1270" s="51"/>
      <c r="AQ1270" s="51"/>
      <c r="AR1270" s="68"/>
      <c r="AS1270" s="68"/>
      <c r="AT1270" s="68"/>
      <c r="AU1270" s="68"/>
      <c r="AV1270" s="68"/>
      <c r="AW1270" s="68"/>
      <c r="AX1270" s="51"/>
      <c r="AY1270" s="51"/>
      <c r="AZ1270" s="68"/>
      <c r="BA1270" s="68"/>
      <c r="BB1270" s="68"/>
      <c r="BC1270" s="68"/>
      <c r="BD1270" s="68"/>
      <c r="BE1270" s="68"/>
      <c r="BF1270" s="51"/>
      <c r="BG1270" s="51"/>
      <c r="BH1270" s="68"/>
      <c r="BI1270" s="68"/>
      <c r="BJ1270" s="68"/>
      <c r="BK1270" s="68"/>
      <c r="BL1270" s="68"/>
      <c r="BM1270" s="68"/>
      <c r="BN1270" s="51"/>
      <c r="BO1270" s="51"/>
      <c r="BP1270" s="51"/>
      <c r="BQ1270" s="51"/>
      <c r="BR1270" s="51"/>
      <c r="BS1270" s="51"/>
      <c r="BT1270" s="51"/>
      <c r="BU1270" s="68"/>
      <c r="BV1270" s="68"/>
      <c r="BW1270" s="68"/>
      <c r="BX1270" s="68"/>
      <c r="BY1270" s="68"/>
      <c r="BZ1270" s="68"/>
      <c r="CA1270" s="68"/>
      <c r="CB1270" s="68"/>
      <c r="CC1270" s="68"/>
      <c r="CD1270" s="68"/>
      <c r="CE1270" s="68"/>
      <c r="CF1270" s="68"/>
      <c r="CG1270" s="68"/>
      <c r="CH1270" s="68"/>
      <c r="CI1270" s="68"/>
      <c r="CJ1270" s="68"/>
      <c r="CK1270" s="68"/>
      <c r="CL1270" s="68"/>
      <c r="CM1270" s="68"/>
      <c r="CN1270" s="68"/>
      <c r="CO1270" s="68"/>
      <c r="CP1270" s="68"/>
      <c r="CQ1270" s="68"/>
      <c r="CR1270" s="68"/>
      <c r="CS1270" s="68"/>
      <c r="CT1270" s="68"/>
      <c r="CU1270" s="68"/>
      <c r="CV1270" s="68"/>
      <c r="CW1270" s="68"/>
      <c r="CX1270" s="68"/>
      <c r="CY1270" s="68"/>
      <c r="CZ1270" s="68"/>
      <c r="DA1270" s="68"/>
      <c r="DB1270" s="68"/>
      <c r="DC1270" s="68"/>
      <c r="DD1270" s="68"/>
      <c r="DE1270" s="68"/>
      <c r="DF1270" s="51"/>
      <c r="DG1270" s="51"/>
      <c r="DH1270" s="51"/>
      <c r="DI1270" s="51"/>
      <c r="DJ1270" s="51"/>
      <c r="DK1270" s="51"/>
      <c r="DL1270" s="51"/>
      <c r="DM1270" s="51"/>
      <c r="DN1270" s="51"/>
      <c r="DO1270" s="51"/>
      <c r="DP1270" s="51"/>
      <c r="DQ1270" s="51"/>
      <c r="DR1270" s="51"/>
      <c r="DS1270" s="51"/>
      <c r="DT1270" s="51"/>
      <c r="DU1270" s="181"/>
    </row>
    <row r="1271" spans="1:125" ht="12.75" x14ac:dyDescent="0.2">
      <c r="A1271" s="51"/>
      <c r="B1271" s="51"/>
      <c r="C1271" s="50"/>
      <c r="D1271" s="53"/>
      <c r="E1271" s="50"/>
      <c r="F1271" s="54"/>
      <c r="G1271" s="54"/>
      <c r="H1271" s="54"/>
      <c r="I1271" s="55"/>
      <c r="J1271" s="50"/>
      <c r="K1271" s="50"/>
      <c r="L1271" s="50"/>
      <c r="M1271" s="50"/>
      <c r="N1271" s="50"/>
      <c r="O1271" s="50"/>
      <c r="P1271" s="680"/>
      <c r="Q1271" s="79"/>
      <c r="R1271" s="79"/>
      <c r="S1271" s="79"/>
      <c r="T1271" s="79"/>
      <c r="U1271" s="79"/>
      <c r="V1271" s="79"/>
      <c r="W1271" s="61"/>
      <c r="X1271" s="61"/>
      <c r="Y1271" s="50"/>
      <c r="Z1271" s="50"/>
      <c r="AA1271" s="51"/>
      <c r="AB1271" s="68"/>
      <c r="AC1271" s="68"/>
      <c r="AD1271" s="68"/>
      <c r="AE1271" s="68"/>
      <c r="AF1271" s="68"/>
      <c r="AG1271" s="68"/>
      <c r="AH1271" s="51"/>
      <c r="AI1271" s="51"/>
      <c r="AJ1271" s="68"/>
      <c r="AK1271" s="68"/>
      <c r="AL1271" s="68"/>
      <c r="AM1271" s="68"/>
      <c r="AN1271" s="68"/>
      <c r="AO1271" s="68"/>
      <c r="AP1271" s="51"/>
      <c r="AQ1271" s="51"/>
      <c r="AR1271" s="68"/>
      <c r="AS1271" s="68"/>
      <c r="AT1271" s="68"/>
      <c r="AU1271" s="68"/>
      <c r="AV1271" s="68"/>
      <c r="AW1271" s="68"/>
      <c r="AX1271" s="51"/>
      <c r="AY1271" s="51"/>
      <c r="AZ1271" s="68"/>
      <c r="BA1271" s="68"/>
      <c r="BB1271" s="68"/>
      <c r="BC1271" s="68"/>
      <c r="BD1271" s="68"/>
      <c r="BE1271" s="68"/>
      <c r="BF1271" s="51"/>
      <c r="BG1271" s="51"/>
      <c r="BH1271" s="68"/>
      <c r="BI1271" s="68"/>
      <c r="BJ1271" s="68"/>
      <c r="BK1271" s="68"/>
      <c r="BL1271" s="68"/>
      <c r="BM1271" s="68"/>
      <c r="BN1271" s="51"/>
      <c r="BO1271" s="51"/>
      <c r="BP1271" s="51"/>
      <c r="BQ1271" s="51"/>
      <c r="BR1271" s="51"/>
      <c r="BS1271" s="51"/>
      <c r="BT1271" s="51"/>
      <c r="BU1271" s="68"/>
      <c r="BV1271" s="68"/>
      <c r="BW1271" s="68"/>
      <c r="BX1271" s="68"/>
      <c r="BY1271" s="68"/>
      <c r="BZ1271" s="68"/>
      <c r="CA1271" s="68"/>
      <c r="CB1271" s="68"/>
      <c r="CC1271" s="68"/>
      <c r="CD1271" s="68"/>
      <c r="CE1271" s="68"/>
      <c r="CF1271" s="68"/>
      <c r="CG1271" s="68"/>
      <c r="CH1271" s="68"/>
      <c r="CI1271" s="68"/>
      <c r="CJ1271" s="68"/>
      <c r="CK1271" s="68"/>
      <c r="CL1271" s="68"/>
      <c r="CM1271" s="68"/>
      <c r="CN1271" s="68"/>
      <c r="CO1271" s="68"/>
      <c r="CP1271" s="68"/>
      <c r="CQ1271" s="68"/>
      <c r="CR1271" s="68"/>
      <c r="CS1271" s="68"/>
      <c r="CT1271" s="68"/>
      <c r="CU1271" s="68"/>
      <c r="CV1271" s="68"/>
      <c r="CW1271" s="68"/>
      <c r="CX1271" s="68"/>
      <c r="CY1271" s="68"/>
      <c r="CZ1271" s="68"/>
      <c r="DA1271" s="68"/>
      <c r="DB1271" s="68"/>
      <c r="DC1271" s="68"/>
      <c r="DD1271" s="68"/>
      <c r="DE1271" s="68"/>
      <c r="DF1271" s="51"/>
      <c r="DG1271" s="51"/>
      <c r="DH1271" s="51"/>
      <c r="DI1271" s="51"/>
      <c r="DJ1271" s="51"/>
      <c r="DK1271" s="51"/>
      <c r="DL1271" s="51"/>
      <c r="DM1271" s="51"/>
      <c r="DN1271" s="51"/>
      <c r="DO1271" s="51"/>
      <c r="DP1271" s="51"/>
      <c r="DQ1271" s="51"/>
      <c r="DR1271" s="51"/>
      <c r="DS1271" s="51"/>
      <c r="DT1271" s="51"/>
      <c r="DU1271" s="181"/>
    </row>
    <row r="1272" spans="1:125" ht="12.75" x14ac:dyDescent="0.2">
      <c r="A1272" s="51"/>
      <c r="B1272" s="51"/>
      <c r="C1272" s="50"/>
      <c r="D1272" s="53"/>
      <c r="E1272" s="50"/>
      <c r="F1272" s="54"/>
      <c r="G1272" s="54"/>
      <c r="H1272" s="54"/>
      <c r="I1272" s="55"/>
      <c r="J1272" s="50"/>
      <c r="K1272" s="50"/>
      <c r="L1272" s="50"/>
      <c r="M1272" s="50"/>
      <c r="N1272" s="50"/>
      <c r="O1272" s="50"/>
      <c r="P1272" s="680"/>
      <c r="Q1272" s="79"/>
      <c r="R1272" s="79"/>
      <c r="S1272" s="79"/>
      <c r="T1272" s="79"/>
      <c r="U1272" s="79"/>
      <c r="V1272" s="79"/>
      <c r="W1272" s="61"/>
      <c r="X1272" s="61"/>
      <c r="Y1272" s="50"/>
      <c r="Z1272" s="50"/>
      <c r="AA1272" s="51"/>
      <c r="AB1272" s="68"/>
      <c r="AC1272" s="68"/>
      <c r="AD1272" s="68"/>
      <c r="AE1272" s="68"/>
      <c r="AF1272" s="68"/>
      <c r="AG1272" s="68"/>
      <c r="AH1272" s="51"/>
      <c r="AI1272" s="51"/>
      <c r="AJ1272" s="68"/>
      <c r="AK1272" s="68"/>
      <c r="AL1272" s="68"/>
      <c r="AM1272" s="68"/>
      <c r="AN1272" s="68"/>
      <c r="AO1272" s="68"/>
      <c r="AP1272" s="51"/>
      <c r="AQ1272" s="51"/>
      <c r="AR1272" s="68"/>
      <c r="AS1272" s="68"/>
      <c r="AT1272" s="68"/>
      <c r="AU1272" s="68"/>
      <c r="AV1272" s="68"/>
      <c r="AW1272" s="68"/>
      <c r="AX1272" s="51"/>
      <c r="AY1272" s="51"/>
      <c r="AZ1272" s="68"/>
      <c r="BA1272" s="68"/>
      <c r="BB1272" s="68"/>
      <c r="BC1272" s="68"/>
      <c r="BD1272" s="68"/>
      <c r="BE1272" s="68"/>
      <c r="BF1272" s="51"/>
      <c r="BG1272" s="51"/>
      <c r="BH1272" s="68"/>
      <c r="BI1272" s="68"/>
      <c r="BJ1272" s="68"/>
      <c r="BK1272" s="68"/>
      <c r="BL1272" s="68"/>
      <c r="BM1272" s="68"/>
      <c r="BN1272" s="51"/>
      <c r="BO1272" s="51"/>
      <c r="BP1272" s="51"/>
      <c r="BQ1272" s="51"/>
      <c r="BR1272" s="51"/>
      <c r="BS1272" s="51"/>
      <c r="BT1272" s="51"/>
      <c r="BU1272" s="68"/>
      <c r="BV1272" s="68"/>
      <c r="BW1272" s="68"/>
      <c r="BX1272" s="68"/>
      <c r="BY1272" s="68"/>
      <c r="BZ1272" s="68"/>
      <c r="CA1272" s="68"/>
      <c r="CB1272" s="68"/>
      <c r="CC1272" s="68"/>
      <c r="CD1272" s="68"/>
      <c r="CE1272" s="68"/>
      <c r="CF1272" s="68"/>
      <c r="CG1272" s="68"/>
      <c r="CH1272" s="68"/>
      <c r="CI1272" s="68"/>
      <c r="CJ1272" s="68"/>
      <c r="CK1272" s="68"/>
      <c r="CL1272" s="68"/>
      <c r="CM1272" s="68"/>
      <c r="CN1272" s="68"/>
      <c r="CO1272" s="68"/>
      <c r="CP1272" s="68"/>
      <c r="CQ1272" s="68"/>
      <c r="CR1272" s="68"/>
      <c r="CS1272" s="68"/>
      <c r="CT1272" s="68"/>
      <c r="CU1272" s="68"/>
      <c r="CV1272" s="68"/>
      <c r="CW1272" s="68"/>
      <c r="CX1272" s="68"/>
      <c r="CY1272" s="68"/>
      <c r="CZ1272" s="68"/>
      <c r="DA1272" s="68"/>
      <c r="DB1272" s="68"/>
      <c r="DC1272" s="68"/>
      <c r="DD1272" s="68"/>
      <c r="DE1272" s="68"/>
      <c r="DF1272" s="51"/>
      <c r="DG1272" s="51"/>
      <c r="DH1272" s="51"/>
      <c r="DI1272" s="51"/>
      <c r="DJ1272" s="51"/>
      <c r="DK1272" s="51"/>
      <c r="DL1272" s="51"/>
      <c r="DM1272" s="51"/>
      <c r="DN1272" s="51"/>
      <c r="DO1272" s="51"/>
      <c r="DP1272" s="51"/>
      <c r="DQ1272" s="51"/>
      <c r="DR1272" s="51"/>
      <c r="DS1272" s="51"/>
      <c r="DT1272" s="51"/>
      <c r="DU1272" s="181"/>
    </row>
    <row r="1273" spans="1:125" ht="12.75" x14ac:dyDescent="0.2">
      <c r="A1273" s="51"/>
      <c r="B1273" s="51"/>
      <c r="C1273" s="50"/>
      <c r="D1273" s="53"/>
      <c r="E1273" s="50"/>
      <c r="F1273" s="54"/>
      <c r="G1273" s="54"/>
      <c r="H1273" s="54"/>
      <c r="I1273" s="55"/>
      <c r="J1273" s="50"/>
      <c r="K1273" s="50"/>
      <c r="L1273" s="50"/>
      <c r="M1273" s="50"/>
      <c r="N1273" s="50"/>
      <c r="O1273" s="50"/>
      <c r="P1273" s="680"/>
      <c r="Q1273" s="79"/>
      <c r="R1273" s="79"/>
      <c r="S1273" s="79"/>
      <c r="T1273" s="79"/>
      <c r="U1273" s="79"/>
      <c r="V1273" s="79"/>
      <c r="W1273" s="61"/>
      <c r="X1273" s="61"/>
      <c r="Y1273" s="50"/>
      <c r="Z1273" s="50"/>
      <c r="AA1273" s="51"/>
      <c r="AB1273" s="68"/>
      <c r="AC1273" s="68"/>
      <c r="AD1273" s="68"/>
      <c r="AE1273" s="68"/>
      <c r="AF1273" s="68"/>
      <c r="AG1273" s="68"/>
      <c r="AH1273" s="51"/>
      <c r="AI1273" s="51"/>
      <c r="AJ1273" s="68"/>
      <c r="AK1273" s="68"/>
      <c r="AL1273" s="68"/>
      <c r="AM1273" s="68"/>
      <c r="AN1273" s="68"/>
      <c r="AO1273" s="68"/>
      <c r="AP1273" s="51"/>
      <c r="AQ1273" s="51"/>
      <c r="AR1273" s="68"/>
      <c r="AS1273" s="68"/>
      <c r="AT1273" s="68"/>
      <c r="AU1273" s="68"/>
      <c r="AV1273" s="68"/>
      <c r="AW1273" s="68"/>
      <c r="AX1273" s="51"/>
      <c r="AY1273" s="51"/>
      <c r="AZ1273" s="68"/>
      <c r="BA1273" s="68"/>
      <c r="BB1273" s="68"/>
      <c r="BC1273" s="68"/>
      <c r="BD1273" s="68"/>
      <c r="BE1273" s="68"/>
      <c r="BF1273" s="51"/>
      <c r="BG1273" s="51"/>
      <c r="BH1273" s="68"/>
      <c r="BI1273" s="68"/>
      <c r="BJ1273" s="68"/>
      <c r="BK1273" s="68"/>
      <c r="BL1273" s="68"/>
      <c r="BM1273" s="68"/>
      <c r="BN1273" s="51"/>
      <c r="BO1273" s="51"/>
      <c r="BP1273" s="51"/>
      <c r="BQ1273" s="51"/>
      <c r="BR1273" s="51"/>
      <c r="BS1273" s="51"/>
      <c r="BT1273" s="51"/>
      <c r="BU1273" s="68"/>
      <c r="BV1273" s="68"/>
      <c r="BW1273" s="68"/>
      <c r="BX1273" s="68"/>
      <c r="BY1273" s="68"/>
      <c r="BZ1273" s="68"/>
      <c r="CA1273" s="68"/>
      <c r="CB1273" s="68"/>
      <c r="CC1273" s="68"/>
      <c r="CD1273" s="68"/>
      <c r="CE1273" s="68"/>
      <c r="CF1273" s="68"/>
      <c r="CG1273" s="68"/>
      <c r="CH1273" s="68"/>
      <c r="CI1273" s="68"/>
      <c r="CJ1273" s="68"/>
      <c r="CK1273" s="68"/>
      <c r="CL1273" s="68"/>
      <c r="CM1273" s="68"/>
      <c r="CN1273" s="68"/>
      <c r="CO1273" s="68"/>
      <c r="CP1273" s="68"/>
      <c r="CQ1273" s="68"/>
      <c r="CR1273" s="68"/>
      <c r="CS1273" s="68"/>
      <c r="CT1273" s="68"/>
      <c r="CU1273" s="68"/>
      <c r="CV1273" s="68"/>
      <c r="CW1273" s="68"/>
      <c r="CX1273" s="68"/>
      <c r="CY1273" s="68"/>
      <c r="CZ1273" s="68"/>
      <c r="DA1273" s="68"/>
      <c r="DB1273" s="68"/>
      <c r="DC1273" s="68"/>
      <c r="DD1273" s="68"/>
      <c r="DE1273" s="68"/>
      <c r="DF1273" s="51"/>
      <c r="DG1273" s="51"/>
      <c r="DH1273" s="51"/>
      <c r="DI1273" s="51"/>
      <c r="DJ1273" s="51"/>
      <c r="DK1273" s="51"/>
      <c r="DL1273" s="51"/>
      <c r="DM1273" s="51"/>
      <c r="DN1273" s="51"/>
      <c r="DO1273" s="51"/>
      <c r="DP1273" s="51"/>
      <c r="DQ1273" s="51"/>
      <c r="DR1273" s="51"/>
      <c r="DS1273" s="51"/>
      <c r="DT1273" s="51"/>
      <c r="DU1273" s="181"/>
    </row>
    <row r="1274" spans="1:125" ht="12.75" x14ac:dyDescent="0.2">
      <c r="A1274" s="51"/>
      <c r="B1274" s="51"/>
      <c r="C1274" s="50"/>
      <c r="D1274" s="53"/>
      <c r="E1274" s="50"/>
      <c r="F1274" s="54"/>
      <c r="G1274" s="54"/>
      <c r="H1274" s="54"/>
      <c r="I1274" s="55"/>
      <c r="J1274" s="50"/>
      <c r="K1274" s="50"/>
      <c r="L1274" s="50"/>
      <c r="M1274" s="50"/>
      <c r="N1274" s="50"/>
      <c r="O1274" s="50"/>
      <c r="P1274" s="680"/>
      <c r="Q1274" s="79"/>
      <c r="R1274" s="79"/>
      <c r="S1274" s="79"/>
      <c r="T1274" s="79"/>
      <c r="U1274" s="79"/>
      <c r="V1274" s="79"/>
      <c r="W1274" s="61"/>
      <c r="X1274" s="61"/>
      <c r="Y1274" s="50"/>
      <c r="Z1274" s="50"/>
      <c r="AA1274" s="51"/>
      <c r="AB1274" s="68"/>
      <c r="AC1274" s="68"/>
      <c r="AD1274" s="68"/>
      <c r="AE1274" s="68"/>
      <c r="AF1274" s="68"/>
      <c r="AG1274" s="68"/>
      <c r="AH1274" s="51"/>
      <c r="AI1274" s="51"/>
      <c r="AJ1274" s="68"/>
      <c r="AK1274" s="68"/>
      <c r="AL1274" s="68"/>
      <c r="AM1274" s="68"/>
      <c r="AN1274" s="68"/>
      <c r="AO1274" s="68"/>
      <c r="AP1274" s="51"/>
      <c r="AQ1274" s="51"/>
      <c r="AR1274" s="68"/>
      <c r="AS1274" s="68"/>
      <c r="AT1274" s="68"/>
      <c r="AU1274" s="68"/>
      <c r="AV1274" s="68"/>
      <c r="AW1274" s="68"/>
      <c r="AX1274" s="51"/>
      <c r="AY1274" s="51"/>
      <c r="AZ1274" s="68"/>
      <c r="BA1274" s="68"/>
      <c r="BB1274" s="68"/>
      <c r="BC1274" s="68"/>
      <c r="BD1274" s="68"/>
      <c r="BE1274" s="68"/>
      <c r="BF1274" s="51"/>
      <c r="BG1274" s="51"/>
      <c r="BH1274" s="68"/>
      <c r="BI1274" s="68"/>
      <c r="BJ1274" s="68"/>
      <c r="BK1274" s="68"/>
      <c r="BL1274" s="68"/>
      <c r="BM1274" s="68"/>
      <c r="BN1274" s="51"/>
      <c r="BO1274" s="51"/>
      <c r="BP1274" s="51"/>
      <c r="BQ1274" s="51"/>
      <c r="BR1274" s="51"/>
      <c r="BS1274" s="51"/>
      <c r="BT1274" s="51"/>
      <c r="BU1274" s="68"/>
      <c r="BV1274" s="68"/>
      <c r="BW1274" s="68"/>
      <c r="BX1274" s="68"/>
      <c r="BY1274" s="68"/>
      <c r="BZ1274" s="68"/>
      <c r="CA1274" s="68"/>
      <c r="CB1274" s="68"/>
      <c r="CC1274" s="68"/>
      <c r="CD1274" s="68"/>
      <c r="CE1274" s="68"/>
      <c r="CF1274" s="68"/>
      <c r="CG1274" s="68"/>
      <c r="CH1274" s="68"/>
      <c r="CI1274" s="68"/>
      <c r="CJ1274" s="68"/>
      <c r="CK1274" s="68"/>
      <c r="CL1274" s="68"/>
      <c r="CM1274" s="68"/>
      <c r="CN1274" s="68"/>
      <c r="CO1274" s="68"/>
      <c r="CP1274" s="68"/>
      <c r="CQ1274" s="68"/>
      <c r="CR1274" s="68"/>
      <c r="CS1274" s="68"/>
      <c r="CT1274" s="68"/>
      <c r="CU1274" s="68"/>
      <c r="CV1274" s="68"/>
      <c r="CW1274" s="68"/>
      <c r="CX1274" s="68"/>
      <c r="CY1274" s="68"/>
      <c r="CZ1274" s="68"/>
      <c r="DA1274" s="68"/>
      <c r="DB1274" s="68"/>
      <c r="DC1274" s="68"/>
      <c r="DD1274" s="68"/>
      <c r="DE1274" s="68"/>
      <c r="DF1274" s="51"/>
      <c r="DG1274" s="51"/>
      <c r="DH1274" s="51"/>
      <c r="DI1274" s="51"/>
      <c r="DJ1274" s="51"/>
      <c r="DK1274" s="51"/>
      <c r="DL1274" s="51"/>
      <c r="DM1274" s="51"/>
      <c r="DN1274" s="51"/>
      <c r="DO1274" s="51"/>
      <c r="DP1274" s="51"/>
      <c r="DQ1274" s="51"/>
      <c r="DR1274" s="51"/>
      <c r="DS1274" s="51"/>
      <c r="DT1274" s="51"/>
      <c r="DU1274" s="181"/>
    </row>
    <row r="1275" spans="1:125" ht="12.75" x14ac:dyDescent="0.2">
      <c r="A1275" s="51"/>
      <c r="B1275" s="51"/>
      <c r="C1275" s="50"/>
      <c r="D1275" s="53"/>
      <c r="E1275" s="50"/>
      <c r="F1275" s="54"/>
      <c r="G1275" s="54"/>
      <c r="H1275" s="54"/>
      <c r="I1275" s="55"/>
      <c r="J1275" s="50"/>
      <c r="K1275" s="50"/>
      <c r="L1275" s="50"/>
      <c r="M1275" s="50"/>
      <c r="N1275" s="50"/>
      <c r="O1275" s="50"/>
      <c r="P1275" s="680"/>
      <c r="Q1275" s="79"/>
      <c r="R1275" s="79"/>
      <c r="S1275" s="79"/>
      <c r="T1275" s="79"/>
      <c r="U1275" s="79"/>
      <c r="V1275" s="79"/>
      <c r="W1275" s="61"/>
      <c r="X1275" s="61"/>
      <c r="Y1275" s="50"/>
      <c r="Z1275" s="50"/>
      <c r="AA1275" s="51"/>
      <c r="AB1275" s="68"/>
      <c r="AC1275" s="68"/>
      <c r="AD1275" s="68"/>
      <c r="AE1275" s="68"/>
      <c r="AF1275" s="68"/>
      <c r="AG1275" s="68"/>
      <c r="AH1275" s="51"/>
      <c r="AI1275" s="51"/>
      <c r="AJ1275" s="68"/>
      <c r="AK1275" s="68"/>
      <c r="AL1275" s="68"/>
      <c r="AM1275" s="68"/>
      <c r="AN1275" s="68"/>
      <c r="AO1275" s="68"/>
      <c r="AP1275" s="51"/>
      <c r="AQ1275" s="51"/>
      <c r="AR1275" s="68"/>
      <c r="AS1275" s="68"/>
      <c r="AT1275" s="68"/>
      <c r="AU1275" s="68"/>
      <c r="AV1275" s="68"/>
      <c r="AW1275" s="68"/>
      <c r="AX1275" s="51"/>
      <c r="AY1275" s="51"/>
      <c r="AZ1275" s="68"/>
      <c r="BA1275" s="68"/>
      <c r="BB1275" s="68"/>
      <c r="BC1275" s="68"/>
      <c r="BD1275" s="68"/>
      <c r="BE1275" s="68"/>
      <c r="BF1275" s="51"/>
      <c r="BG1275" s="51"/>
      <c r="BH1275" s="68"/>
      <c r="BI1275" s="68"/>
      <c r="BJ1275" s="68"/>
      <c r="BK1275" s="68"/>
      <c r="BL1275" s="68"/>
      <c r="BM1275" s="68"/>
      <c r="BN1275" s="51"/>
      <c r="BO1275" s="51"/>
      <c r="BP1275" s="51"/>
      <c r="BQ1275" s="51"/>
      <c r="BR1275" s="51"/>
      <c r="BS1275" s="51"/>
      <c r="BT1275" s="51"/>
      <c r="BU1275" s="68"/>
      <c r="BV1275" s="68"/>
      <c r="BW1275" s="68"/>
      <c r="BX1275" s="68"/>
      <c r="BY1275" s="68"/>
      <c r="BZ1275" s="68"/>
      <c r="CA1275" s="68"/>
      <c r="CB1275" s="68"/>
      <c r="CC1275" s="68"/>
      <c r="CD1275" s="68"/>
      <c r="CE1275" s="68"/>
      <c r="CF1275" s="68"/>
      <c r="CG1275" s="68"/>
      <c r="CH1275" s="68"/>
      <c r="CI1275" s="68"/>
      <c r="CJ1275" s="68"/>
      <c r="CK1275" s="68"/>
      <c r="CL1275" s="68"/>
      <c r="CM1275" s="68"/>
      <c r="CN1275" s="68"/>
      <c r="CO1275" s="68"/>
      <c r="CP1275" s="68"/>
      <c r="CQ1275" s="68"/>
      <c r="CR1275" s="68"/>
      <c r="CS1275" s="68"/>
      <c r="CT1275" s="68"/>
      <c r="CU1275" s="68"/>
      <c r="CV1275" s="68"/>
      <c r="CW1275" s="68"/>
      <c r="CX1275" s="68"/>
      <c r="CY1275" s="68"/>
      <c r="CZ1275" s="68"/>
      <c r="DA1275" s="68"/>
      <c r="DB1275" s="68"/>
      <c r="DC1275" s="68"/>
      <c r="DD1275" s="68"/>
      <c r="DE1275" s="68"/>
      <c r="DF1275" s="51"/>
      <c r="DG1275" s="51"/>
      <c r="DH1275" s="51"/>
      <c r="DI1275" s="51"/>
      <c r="DJ1275" s="51"/>
      <c r="DK1275" s="51"/>
      <c r="DL1275" s="51"/>
      <c r="DM1275" s="51"/>
      <c r="DN1275" s="51"/>
      <c r="DO1275" s="51"/>
      <c r="DP1275" s="51"/>
      <c r="DQ1275" s="51"/>
      <c r="DR1275" s="51"/>
      <c r="DS1275" s="51"/>
      <c r="DT1275" s="51"/>
      <c r="DU1275" s="181"/>
    </row>
    <row r="1276" spans="1:125" ht="12.75" x14ac:dyDescent="0.2">
      <c r="A1276" s="51"/>
      <c r="B1276" s="51"/>
      <c r="C1276" s="50"/>
      <c r="D1276" s="53"/>
      <c r="E1276" s="50"/>
      <c r="F1276" s="54"/>
      <c r="G1276" s="54"/>
      <c r="H1276" s="54"/>
      <c r="I1276" s="55"/>
      <c r="J1276" s="50"/>
      <c r="K1276" s="50"/>
      <c r="L1276" s="50"/>
      <c r="M1276" s="50"/>
      <c r="N1276" s="50"/>
      <c r="O1276" s="50"/>
      <c r="P1276" s="680"/>
      <c r="Q1276" s="79"/>
      <c r="R1276" s="79"/>
      <c r="S1276" s="79"/>
      <c r="T1276" s="79"/>
      <c r="U1276" s="79"/>
      <c r="V1276" s="79"/>
      <c r="W1276" s="61"/>
      <c r="X1276" s="61"/>
      <c r="Y1276" s="50"/>
      <c r="Z1276" s="50"/>
      <c r="AA1276" s="51"/>
      <c r="AB1276" s="68"/>
      <c r="AC1276" s="68"/>
      <c r="AD1276" s="68"/>
      <c r="AE1276" s="68"/>
      <c r="AF1276" s="68"/>
      <c r="AG1276" s="68"/>
      <c r="AH1276" s="51"/>
      <c r="AI1276" s="51"/>
      <c r="AJ1276" s="68"/>
      <c r="AK1276" s="68"/>
      <c r="AL1276" s="68"/>
      <c r="AM1276" s="68"/>
      <c r="AN1276" s="68"/>
      <c r="AO1276" s="68"/>
      <c r="AP1276" s="51"/>
      <c r="AQ1276" s="51"/>
      <c r="AR1276" s="68"/>
      <c r="AS1276" s="68"/>
      <c r="AT1276" s="68"/>
      <c r="AU1276" s="68"/>
      <c r="AV1276" s="68"/>
      <c r="AW1276" s="68"/>
      <c r="AX1276" s="51"/>
      <c r="AY1276" s="51"/>
      <c r="AZ1276" s="68"/>
      <c r="BA1276" s="68"/>
      <c r="BB1276" s="68"/>
      <c r="BC1276" s="68"/>
      <c r="BD1276" s="68"/>
      <c r="BE1276" s="68"/>
      <c r="BF1276" s="51"/>
      <c r="BG1276" s="51"/>
      <c r="BH1276" s="68"/>
      <c r="BI1276" s="68"/>
      <c r="BJ1276" s="68"/>
      <c r="BK1276" s="68"/>
      <c r="BL1276" s="68"/>
      <c r="BM1276" s="68"/>
      <c r="BN1276" s="51"/>
      <c r="BO1276" s="51"/>
      <c r="BP1276" s="51"/>
      <c r="BQ1276" s="51"/>
      <c r="BR1276" s="51"/>
      <c r="BS1276" s="51"/>
      <c r="BT1276" s="51"/>
      <c r="BU1276" s="68"/>
      <c r="BV1276" s="68"/>
      <c r="BW1276" s="68"/>
      <c r="BX1276" s="68"/>
      <c r="BY1276" s="68"/>
      <c r="BZ1276" s="68"/>
      <c r="CA1276" s="68"/>
      <c r="CB1276" s="68"/>
      <c r="CC1276" s="68"/>
      <c r="CD1276" s="68"/>
      <c r="CE1276" s="68"/>
      <c r="CF1276" s="68"/>
      <c r="CG1276" s="68"/>
      <c r="CH1276" s="68"/>
      <c r="CI1276" s="68"/>
      <c r="CJ1276" s="68"/>
      <c r="CK1276" s="68"/>
      <c r="CL1276" s="68"/>
      <c r="CM1276" s="68"/>
      <c r="CN1276" s="68"/>
      <c r="CO1276" s="68"/>
      <c r="CP1276" s="68"/>
      <c r="CQ1276" s="68"/>
      <c r="CR1276" s="68"/>
      <c r="CS1276" s="68"/>
      <c r="CT1276" s="68"/>
      <c r="CU1276" s="68"/>
      <c r="CV1276" s="68"/>
      <c r="CW1276" s="68"/>
      <c r="CX1276" s="68"/>
      <c r="CY1276" s="68"/>
      <c r="CZ1276" s="68"/>
      <c r="DA1276" s="68"/>
      <c r="DB1276" s="68"/>
      <c r="DC1276" s="68"/>
      <c r="DD1276" s="68"/>
      <c r="DE1276" s="68"/>
      <c r="DF1276" s="51"/>
      <c r="DG1276" s="51"/>
      <c r="DH1276" s="51"/>
      <c r="DI1276" s="51"/>
      <c r="DJ1276" s="51"/>
      <c r="DK1276" s="51"/>
      <c r="DL1276" s="51"/>
      <c r="DM1276" s="51"/>
      <c r="DN1276" s="51"/>
      <c r="DO1276" s="51"/>
      <c r="DP1276" s="51"/>
      <c r="DQ1276" s="51"/>
      <c r="DR1276" s="51"/>
      <c r="DS1276" s="51"/>
      <c r="DT1276" s="51"/>
      <c r="DU1276" s="181"/>
    </row>
    <row r="1277" spans="1:125" ht="12.75" x14ac:dyDescent="0.2">
      <c r="A1277" s="51"/>
      <c r="B1277" s="51"/>
      <c r="C1277" s="50"/>
      <c r="D1277" s="53"/>
      <c r="E1277" s="50"/>
      <c r="F1277" s="54"/>
      <c r="G1277" s="54"/>
      <c r="H1277" s="54"/>
      <c r="I1277" s="55"/>
      <c r="J1277" s="50"/>
      <c r="K1277" s="50"/>
      <c r="L1277" s="50"/>
      <c r="M1277" s="50"/>
      <c r="N1277" s="50"/>
      <c r="O1277" s="50"/>
      <c r="P1277" s="680"/>
      <c r="Q1277" s="79"/>
      <c r="R1277" s="79"/>
      <c r="S1277" s="79"/>
      <c r="T1277" s="79"/>
      <c r="U1277" s="79"/>
      <c r="V1277" s="79"/>
      <c r="W1277" s="61"/>
      <c r="X1277" s="61"/>
      <c r="Y1277" s="50"/>
      <c r="Z1277" s="50"/>
      <c r="AA1277" s="51"/>
      <c r="AB1277" s="68"/>
      <c r="AC1277" s="68"/>
      <c r="AD1277" s="68"/>
      <c r="AE1277" s="68"/>
      <c r="AF1277" s="68"/>
      <c r="AG1277" s="68"/>
      <c r="AH1277" s="51"/>
      <c r="AI1277" s="51"/>
      <c r="AJ1277" s="68"/>
      <c r="AK1277" s="68"/>
      <c r="AL1277" s="68"/>
      <c r="AM1277" s="68"/>
      <c r="AN1277" s="68"/>
      <c r="AO1277" s="68"/>
      <c r="AP1277" s="51"/>
      <c r="AQ1277" s="51"/>
      <c r="AR1277" s="68"/>
      <c r="AS1277" s="68"/>
      <c r="AT1277" s="68"/>
      <c r="AU1277" s="68"/>
      <c r="AV1277" s="68"/>
      <c r="AW1277" s="68"/>
      <c r="AX1277" s="51"/>
      <c r="AY1277" s="51"/>
      <c r="AZ1277" s="68"/>
      <c r="BA1277" s="68"/>
      <c r="BB1277" s="68"/>
      <c r="BC1277" s="68"/>
      <c r="BD1277" s="68"/>
      <c r="BE1277" s="68"/>
      <c r="BF1277" s="51"/>
      <c r="BG1277" s="51"/>
      <c r="BH1277" s="68"/>
      <c r="BI1277" s="68"/>
      <c r="BJ1277" s="68"/>
      <c r="BK1277" s="68"/>
      <c r="BL1277" s="68"/>
      <c r="BM1277" s="68"/>
      <c r="BN1277" s="51"/>
      <c r="BO1277" s="51"/>
      <c r="BP1277" s="51"/>
      <c r="BQ1277" s="51"/>
      <c r="BR1277" s="51"/>
      <c r="BS1277" s="51"/>
      <c r="BT1277" s="51"/>
      <c r="BU1277" s="68"/>
      <c r="BV1277" s="68"/>
      <c r="BW1277" s="68"/>
      <c r="BX1277" s="68"/>
      <c r="BY1277" s="68"/>
      <c r="BZ1277" s="68"/>
      <c r="CA1277" s="68"/>
      <c r="CB1277" s="68"/>
      <c r="CC1277" s="68"/>
      <c r="CD1277" s="68"/>
      <c r="CE1277" s="68"/>
      <c r="CF1277" s="68"/>
      <c r="CG1277" s="68"/>
      <c r="CH1277" s="68"/>
      <c r="CI1277" s="68"/>
      <c r="CJ1277" s="68"/>
      <c r="CK1277" s="68"/>
      <c r="CL1277" s="68"/>
      <c r="CM1277" s="68"/>
      <c r="CN1277" s="68"/>
      <c r="CO1277" s="68"/>
      <c r="CP1277" s="68"/>
      <c r="CQ1277" s="68"/>
      <c r="CR1277" s="68"/>
      <c r="CS1277" s="68"/>
      <c r="CT1277" s="68"/>
      <c r="CU1277" s="68"/>
      <c r="CV1277" s="68"/>
      <c r="CW1277" s="68"/>
      <c r="CX1277" s="68"/>
      <c r="CY1277" s="68"/>
      <c r="CZ1277" s="68"/>
      <c r="DA1277" s="68"/>
      <c r="DB1277" s="68"/>
      <c r="DC1277" s="68"/>
      <c r="DD1277" s="68"/>
      <c r="DE1277" s="68"/>
      <c r="DF1277" s="51"/>
      <c r="DG1277" s="51"/>
      <c r="DH1277" s="51"/>
      <c r="DI1277" s="51"/>
      <c r="DJ1277" s="51"/>
      <c r="DK1277" s="51"/>
      <c r="DL1277" s="51"/>
      <c r="DM1277" s="51"/>
      <c r="DN1277" s="51"/>
      <c r="DO1277" s="51"/>
      <c r="DP1277" s="51"/>
      <c r="DQ1277" s="51"/>
      <c r="DR1277" s="51"/>
      <c r="DS1277" s="51"/>
      <c r="DT1277" s="51"/>
      <c r="DU1277" s="181"/>
    </row>
    <row r="1278" spans="1:125" ht="12.75" x14ac:dyDescent="0.2">
      <c r="A1278" s="51"/>
      <c r="B1278" s="51"/>
      <c r="C1278" s="50"/>
      <c r="D1278" s="53"/>
      <c r="E1278" s="50"/>
      <c r="F1278" s="54"/>
      <c r="G1278" s="54"/>
      <c r="H1278" s="54"/>
      <c r="I1278" s="55"/>
      <c r="J1278" s="50"/>
      <c r="K1278" s="50"/>
      <c r="L1278" s="50"/>
      <c r="M1278" s="50"/>
      <c r="N1278" s="50"/>
      <c r="O1278" s="50"/>
      <c r="P1278" s="680"/>
      <c r="Q1278" s="79"/>
      <c r="R1278" s="79"/>
      <c r="S1278" s="79"/>
      <c r="T1278" s="79"/>
      <c r="U1278" s="79"/>
      <c r="V1278" s="79"/>
      <c r="W1278" s="61"/>
      <c r="X1278" s="61"/>
      <c r="Y1278" s="50"/>
      <c r="Z1278" s="50"/>
      <c r="AA1278" s="51"/>
      <c r="AB1278" s="68"/>
      <c r="AC1278" s="68"/>
      <c r="AD1278" s="68"/>
      <c r="AE1278" s="68"/>
      <c r="AF1278" s="68"/>
      <c r="AG1278" s="68"/>
      <c r="AH1278" s="51"/>
      <c r="AI1278" s="51"/>
      <c r="AJ1278" s="68"/>
      <c r="AK1278" s="68"/>
      <c r="AL1278" s="68"/>
      <c r="AM1278" s="68"/>
      <c r="AN1278" s="68"/>
      <c r="AO1278" s="68"/>
      <c r="AP1278" s="51"/>
      <c r="AQ1278" s="51"/>
      <c r="AR1278" s="68"/>
      <c r="AS1278" s="68"/>
      <c r="AT1278" s="68"/>
      <c r="AU1278" s="68"/>
      <c r="AV1278" s="68"/>
      <c r="AW1278" s="68"/>
      <c r="AX1278" s="51"/>
      <c r="AY1278" s="51"/>
      <c r="AZ1278" s="68"/>
      <c r="BA1278" s="68"/>
      <c r="BB1278" s="68"/>
      <c r="BC1278" s="68"/>
      <c r="BD1278" s="68"/>
      <c r="BE1278" s="68"/>
      <c r="BF1278" s="51"/>
      <c r="BG1278" s="51"/>
      <c r="BH1278" s="68"/>
      <c r="BI1278" s="68"/>
      <c r="BJ1278" s="68"/>
      <c r="BK1278" s="68"/>
      <c r="BL1278" s="68"/>
      <c r="BM1278" s="68"/>
      <c r="BN1278" s="51"/>
      <c r="BO1278" s="51"/>
      <c r="BP1278" s="51"/>
      <c r="BQ1278" s="51"/>
      <c r="BR1278" s="51"/>
      <c r="BS1278" s="51"/>
      <c r="BT1278" s="51"/>
      <c r="BU1278" s="68"/>
      <c r="BV1278" s="68"/>
      <c r="BW1278" s="68"/>
      <c r="BX1278" s="68"/>
      <c r="BY1278" s="68"/>
      <c r="BZ1278" s="68"/>
      <c r="CA1278" s="68"/>
      <c r="CB1278" s="68"/>
      <c r="CC1278" s="68"/>
      <c r="CD1278" s="68"/>
      <c r="CE1278" s="68"/>
      <c r="CF1278" s="68"/>
      <c r="CG1278" s="68"/>
      <c r="CH1278" s="68"/>
      <c r="CI1278" s="68"/>
      <c r="CJ1278" s="68"/>
      <c r="CK1278" s="68"/>
      <c r="CL1278" s="68"/>
      <c r="CM1278" s="68"/>
      <c r="CN1278" s="68"/>
      <c r="CO1278" s="68"/>
      <c r="CP1278" s="68"/>
      <c r="CQ1278" s="68"/>
      <c r="CR1278" s="68"/>
      <c r="CS1278" s="68"/>
      <c r="CT1278" s="68"/>
      <c r="CU1278" s="68"/>
      <c r="CV1278" s="68"/>
      <c r="CW1278" s="68"/>
      <c r="CX1278" s="68"/>
      <c r="CY1278" s="68"/>
      <c r="CZ1278" s="68"/>
      <c r="DA1278" s="68"/>
      <c r="DB1278" s="68"/>
      <c r="DC1278" s="68"/>
      <c r="DD1278" s="68"/>
      <c r="DE1278" s="68"/>
      <c r="DF1278" s="51"/>
      <c r="DG1278" s="51"/>
      <c r="DH1278" s="51"/>
      <c r="DI1278" s="51"/>
      <c r="DJ1278" s="51"/>
      <c r="DK1278" s="51"/>
      <c r="DL1278" s="51"/>
      <c r="DM1278" s="51"/>
      <c r="DN1278" s="51"/>
      <c r="DO1278" s="51"/>
      <c r="DP1278" s="51"/>
      <c r="DQ1278" s="51"/>
      <c r="DR1278" s="51"/>
      <c r="DS1278" s="51"/>
      <c r="DT1278" s="51"/>
      <c r="DU1278" s="181"/>
    </row>
    <row r="1279" spans="1:125" ht="12.75" x14ac:dyDescent="0.2">
      <c r="A1279" s="51"/>
      <c r="B1279" s="51"/>
      <c r="C1279" s="50"/>
      <c r="D1279" s="53"/>
      <c r="E1279" s="50"/>
      <c r="F1279" s="54"/>
      <c r="G1279" s="54"/>
      <c r="H1279" s="54"/>
      <c r="I1279" s="55"/>
      <c r="J1279" s="50"/>
      <c r="K1279" s="50"/>
      <c r="L1279" s="50"/>
      <c r="M1279" s="50"/>
      <c r="N1279" s="50"/>
      <c r="O1279" s="50"/>
      <c r="P1279" s="680"/>
      <c r="Q1279" s="79"/>
      <c r="R1279" s="79"/>
      <c r="S1279" s="79"/>
      <c r="T1279" s="79"/>
      <c r="U1279" s="79"/>
      <c r="V1279" s="79"/>
      <c r="W1279" s="61"/>
      <c r="X1279" s="61"/>
      <c r="Y1279" s="50"/>
      <c r="Z1279" s="50"/>
      <c r="AA1279" s="51"/>
      <c r="AB1279" s="68"/>
      <c r="AC1279" s="68"/>
      <c r="AD1279" s="68"/>
      <c r="AE1279" s="68"/>
      <c r="AF1279" s="68"/>
      <c r="AG1279" s="68"/>
      <c r="AH1279" s="51"/>
      <c r="AI1279" s="51"/>
      <c r="AJ1279" s="68"/>
      <c r="AK1279" s="68"/>
      <c r="AL1279" s="68"/>
      <c r="AM1279" s="68"/>
      <c r="AN1279" s="68"/>
      <c r="AO1279" s="68"/>
      <c r="AP1279" s="51"/>
      <c r="AQ1279" s="51"/>
      <c r="AR1279" s="68"/>
      <c r="AS1279" s="68"/>
      <c r="AT1279" s="68"/>
      <c r="AU1279" s="68"/>
      <c r="AV1279" s="68"/>
      <c r="AW1279" s="68"/>
      <c r="AX1279" s="51"/>
      <c r="AY1279" s="51"/>
      <c r="AZ1279" s="68"/>
      <c r="BA1279" s="68"/>
      <c r="BB1279" s="68"/>
      <c r="BC1279" s="68"/>
      <c r="BD1279" s="68"/>
      <c r="BE1279" s="68"/>
      <c r="BF1279" s="51"/>
      <c r="BG1279" s="51"/>
      <c r="BH1279" s="68"/>
      <c r="BI1279" s="68"/>
      <c r="BJ1279" s="68"/>
      <c r="BK1279" s="68"/>
      <c r="BL1279" s="68"/>
      <c r="BM1279" s="68"/>
      <c r="BN1279" s="51"/>
      <c r="BO1279" s="51"/>
      <c r="BP1279" s="51"/>
      <c r="BQ1279" s="51"/>
      <c r="BR1279" s="51"/>
      <c r="BS1279" s="51"/>
      <c r="BT1279" s="51"/>
      <c r="BU1279" s="68"/>
      <c r="BV1279" s="68"/>
      <c r="BW1279" s="68"/>
      <c r="BX1279" s="68"/>
      <c r="BY1279" s="68"/>
      <c r="BZ1279" s="68"/>
      <c r="CA1279" s="68"/>
      <c r="CB1279" s="68"/>
      <c r="CC1279" s="68"/>
      <c r="CD1279" s="68"/>
      <c r="CE1279" s="68"/>
      <c r="CF1279" s="68"/>
      <c r="CG1279" s="68"/>
      <c r="CH1279" s="68"/>
      <c r="CI1279" s="68"/>
      <c r="CJ1279" s="68"/>
      <c r="CK1279" s="68"/>
      <c r="CL1279" s="68"/>
      <c r="CM1279" s="68"/>
      <c r="CN1279" s="68"/>
      <c r="CO1279" s="68"/>
      <c r="CP1279" s="68"/>
      <c r="CQ1279" s="68"/>
      <c r="CR1279" s="68"/>
      <c r="CS1279" s="68"/>
      <c r="CT1279" s="68"/>
      <c r="CU1279" s="68"/>
      <c r="CV1279" s="68"/>
      <c r="CW1279" s="68"/>
      <c r="CX1279" s="68"/>
      <c r="CY1279" s="68"/>
      <c r="CZ1279" s="68"/>
      <c r="DA1279" s="68"/>
      <c r="DB1279" s="68"/>
      <c r="DC1279" s="68"/>
      <c r="DD1279" s="68"/>
      <c r="DE1279" s="68"/>
      <c r="DF1279" s="51"/>
      <c r="DG1279" s="51"/>
      <c r="DH1279" s="51"/>
      <c r="DI1279" s="51"/>
      <c r="DJ1279" s="51"/>
      <c r="DK1279" s="51"/>
      <c r="DL1279" s="51"/>
      <c r="DM1279" s="51"/>
      <c r="DN1279" s="51"/>
      <c r="DO1279" s="51"/>
      <c r="DP1279" s="51"/>
      <c r="DQ1279" s="51"/>
      <c r="DR1279" s="51"/>
      <c r="DS1279" s="51"/>
      <c r="DT1279" s="51"/>
      <c r="DU1279" s="181"/>
    </row>
    <row r="1280" spans="1:125" ht="12.75" x14ac:dyDescent="0.2">
      <c r="A1280" s="51"/>
      <c r="B1280" s="51"/>
      <c r="C1280" s="50"/>
      <c r="D1280" s="53"/>
      <c r="E1280" s="50"/>
      <c r="F1280" s="54"/>
      <c r="G1280" s="54"/>
      <c r="H1280" s="54"/>
      <c r="I1280" s="55"/>
      <c r="J1280" s="50"/>
      <c r="K1280" s="50"/>
      <c r="L1280" s="50"/>
      <c r="M1280" s="50"/>
      <c r="N1280" s="50"/>
      <c r="O1280" s="50"/>
      <c r="P1280" s="680"/>
      <c r="Q1280" s="79"/>
      <c r="R1280" s="79"/>
      <c r="S1280" s="79"/>
      <c r="T1280" s="79"/>
      <c r="U1280" s="79"/>
      <c r="V1280" s="79"/>
      <c r="W1280" s="61"/>
      <c r="X1280" s="61"/>
      <c r="Y1280" s="50"/>
      <c r="Z1280" s="50"/>
      <c r="AA1280" s="51"/>
      <c r="AB1280" s="68"/>
      <c r="AC1280" s="68"/>
      <c r="AD1280" s="68"/>
      <c r="AE1280" s="68"/>
      <c r="AF1280" s="68"/>
      <c r="AG1280" s="68"/>
      <c r="AH1280" s="51"/>
      <c r="AI1280" s="51"/>
      <c r="AJ1280" s="68"/>
      <c r="AK1280" s="68"/>
      <c r="AL1280" s="68"/>
      <c r="AM1280" s="68"/>
      <c r="AN1280" s="68"/>
      <c r="AO1280" s="68"/>
      <c r="AP1280" s="51"/>
      <c r="AQ1280" s="51"/>
      <c r="AR1280" s="68"/>
      <c r="AS1280" s="68"/>
      <c r="AT1280" s="68"/>
      <c r="AU1280" s="68"/>
      <c r="AV1280" s="68"/>
      <c r="AW1280" s="68"/>
      <c r="AX1280" s="51"/>
      <c r="AY1280" s="51"/>
      <c r="AZ1280" s="68"/>
      <c r="BA1280" s="68"/>
      <c r="BB1280" s="68"/>
      <c r="BC1280" s="68"/>
      <c r="BD1280" s="68"/>
      <c r="BE1280" s="68"/>
      <c r="BF1280" s="51"/>
      <c r="BG1280" s="51"/>
      <c r="BH1280" s="68"/>
      <c r="BI1280" s="68"/>
      <c r="BJ1280" s="68"/>
      <c r="BK1280" s="68"/>
      <c r="BL1280" s="68"/>
      <c r="BM1280" s="68"/>
      <c r="BN1280" s="51"/>
      <c r="BO1280" s="51"/>
      <c r="BP1280" s="51"/>
      <c r="BQ1280" s="51"/>
      <c r="BR1280" s="51"/>
      <c r="BS1280" s="51"/>
      <c r="BT1280" s="51"/>
      <c r="BU1280" s="68"/>
      <c r="BV1280" s="68"/>
      <c r="BW1280" s="68"/>
      <c r="BX1280" s="68"/>
      <c r="BY1280" s="68"/>
      <c r="BZ1280" s="68"/>
      <c r="CA1280" s="68"/>
      <c r="CB1280" s="68"/>
      <c r="CC1280" s="68"/>
      <c r="CD1280" s="68"/>
      <c r="CE1280" s="68"/>
      <c r="CF1280" s="68"/>
      <c r="CG1280" s="68"/>
      <c r="CH1280" s="68"/>
      <c r="CI1280" s="68"/>
      <c r="CJ1280" s="68"/>
      <c r="CK1280" s="68"/>
      <c r="CL1280" s="68"/>
      <c r="CM1280" s="68"/>
      <c r="CN1280" s="68"/>
      <c r="CO1280" s="68"/>
      <c r="CP1280" s="68"/>
      <c r="CQ1280" s="68"/>
      <c r="CR1280" s="68"/>
      <c r="CS1280" s="68"/>
      <c r="CT1280" s="68"/>
      <c r="CU1280" s="68"/>
      <c r="CV1280" s="68"/>
      <c r="CW1280" s="68"/>
      <c r="CX1280" s="68"/>
      <c r="CY1280" s="68"/>
      <c r="CZ1280" s="68"/>
      <c r="DA1280" s="68"/>
      <c r="DB1280" s="68"/>
      <c r="DC1280" s="68"/>
      <c r="DD1280" s="68"/>
      <c r="DE1280" s="68"/>
      <c r="DF1280" s="51"/>
      <c r="DG1280" s="51"/>
      <c r="DH1280" s="51"/>
      <c r="DI1280" s="51"/>
      <c r="DJ1280" s="51"/>
      <c r="DK1280" s="51"/>
      <c r="DL1280" s="51"/>
      <c r="DM1280" s="51"/>
      <c r="DN1280" s="51"/>
      <c r="DO1280" s="51"/>
      <c r="DP1280" s="51"/>
      <c r="DQ1280" s="51"/>
      <c r="DR1280" s="51"/>
      <c r="DS1280" s="51"/>
      <c r="DT1280" s="51"/>
      <c r="DU1280" s="181"/>
    </row>
    <row r="1281" spans="1:125" ht="12.75" x14ac:dyDescent="0.2">
      <c r="A1281" s="51"/>
      <c r="B1281" s="51"/>
      <c r="C1281" s="50"/>
      <c r="D1281" s="53"/>
      <c r="E1281" s="50"/>
      <c r="F1281" s="54"/>
      <c r="G1281" s="54"/>
      <c r="H1281" s="54"/>
      <c r="I1281" s="55"/>
      <c r="J1281" s="50"/>
      <c r="K1281" s="50"/>
      <c r="L1281" s="50"/>
      <c r="M1281" s="50"/>
      <c r="N1281" s="50"/>
      <c r="O1281" s="50"/>
      <c r="P1281" s="680"/>
      <c r="Q1281" s="79"/>
      <c r="R1281" s="79"/>
      <c r="S1281" s="79"/>
      <c r="T1281" s="79"/>
      <c r="U1281" s="79"/>
      <c r="V1281" s="79"/>
      <c r="W1281" s="61"/>
      <c r="X1281" s="61"/>
      <c r="Y1281" s="50"/>
      <c r="Z1281" s="50"/>
      <c r="AA1281" s="51"/>
      <c r="AB1281" s="68"/>
      <c r="AC1281" s="68"/>
      <c r="AD1281" s="68"/>
      <c r="AE1281" s="68"/>
      <c r="AF1281" s="68"/>
      <c r="AG1281" s="68"/>
      <c r="AH1281" s="51"/>
      <c r="AI1281" s="51"/>
      <c r="AJ1281" s="68"/>
      <c r="AK1281" s="68"/>
      <c r="AL1281" s="68"/>
      <c r="AM1281" s="68"/>
      <c r="AN1281" s="68"/>
      <c r="AO1281" s="68"/>
      <c r="AP1281" s="51"/>
      <c r="AQ1281" s="51"/>
      <c r="AR1281" s="68"/>
      <c r="AS1281" s="68"/>
      <c r="AT1281" s="68"/>
      <c r="AU1281" s="68"/>
      <c r="AV1281" s="68"/>
      <c r="AW1281" s="68"/>
      <c r="AX1281" s="51"/>
      <c r="AY1281" s="51"/>
      <c r="AZ1281" s="68"/>
      <c r="BA1281" s="68"/>
      <c r="BB1281" s="68"/>
      <c r="BC1281" s="68"/>
      <c r="BD1281" s="68"/>
      <c r="BE1281" s="68"/>
      <c r="BF1281" s="51"/>
      <c r="BG1281" s="51"/>
      <c r="BH1281" s="68"/>
      <c r="BI1281" s="68"/>
      <c r="BJ1281" s="68"/>
      <c r="BK1281" s="68"/>
      <c r="BL1281" s="68"/>
      <c r="BM1281" s="68"/>
      <c r="BN1281" s="51"/>
      <c r="BO1281" s="51"/>
      <c r="BP1281" s="51"/>
      <c r="BQ1281" s="51"/>
      <c r="BR1281" s="51"/>
      <c r="BS1281" s="51"/>
      <c r="BT1281" s="51"/>
      <c r="BU1281" s="68"/>
      <c r="BV1281" s="68"/>
      <c r="BW1281" s="68"/>
      <c r="BX1281" s="68"/>
      <c r="BY1281" s="68"/>
      <c r="BZ1281" s="68"/>
      <c r="CA1281" s="68"/>
      <c r="CB1281" s="68"/>
      <c r="CC1281" s="68"/>
      <c r="CD1281" s="68"/>
      <c r="CE1281" s="68"/>
      <c r="CF1281" s="68"/>
      <c r="CG1281" s="68"/>
      <c r="CH1281" s="68"/>
      <c r="CI1281" s="68"/>
      <c r="CJ1281" s="68"/>
      <c r="CK1281" s="68"/>
      <c r="CL1281" s="68"/>
      <c r="CM1281" s="68"/>
      <c r="CN1281" s="68"/>
      <c r="CO1281" s="68"/>
      <c r="CP1281" s="68"/>
      <c r="CQ1281" s="68"/>
      <c r="CR1281" s="68"/>
      <c r="CS1281" s="68"/>
      <c r="CT1281" s="68"/>
      <c r="CU1281" s="68"/>
      <c r="CV1281" s="68"/>
      <c r="CW1281" s="68"/>
      <c r="CX1281" s="68"/>
      <c r="CY1281" s="68"/>
      <c r="CZ1281" s="68"/>
      <c r="DA1281" s="68"/>
      <c r="DB1281" s="68"/>
      <c r="DC1281" s="68"/>
      <c r="DD1281" s="68"/>
      <c r="DE1281" s="68"/>
      <c r="DF1281" s="51"/>
      <c r="DG1281" s="51"/>
      <c r="DH1281" s="51"/>
      <c r="DI1281" s="51"/>
      <c r="DJ1281" s="51"/>
      <c r="DK1281" s="51"/>
      <c r="DL1281" s="51"/>
      <c r="DM1281" s="51"/>
      <c r="DN1281" s="51"/>
      <c r="DO1281" s="51"/>
      <c r="DP1281" s="51"/>
      <c r="DQ1281" s="51"/>
      <c r="DR1281" s="51"/>
      <c r="DS1281" s="51"/>
      <c r="DT1281" s="51"/>
      <c r="DU1281" s="181"/>
    </row>
    <row r="1282" spans="1:125" ht="12.75" x14ac:dyDescent="0.2">
      <c r="A1282" s="51"/>
      <c r="B1282" s="51"/>
      <c r="C1282" s="50"/>
      <c r="D1282" s="53"/>
      <c r="E1282" s="50"/>
      <c r="F1282" s="54"/>
      <c r="G1282" s="54"/>
      <c r="H1282" s="54"/>
      <c r="I1282" s="55"/>
      <c r="J1282" s="50"/>
      <c r="K1282" s="50"/>
      <c r="L1282" s="50"/>
      <c r="M1282" s="50"/>
      <c r="N1282" s="50"/>
      <c r="O1282" s="50"/>
      <c r="P1282" s="680"/>
      <c r="Q1282" s="79"/>
      <c r="R1282" s="79"/>
      <c r="S1282" s="79"/>
      <c r="T1282" s="79"/>
      <c r="U1282" s="79"/>
      <c r="V1282" s="79"/>
      <c r="W1282" s="61"/>
      <c r="X1282" s="61"/>
      <c r="Y1282" s="50"/>
      <c r="Z1282" s="50"/>
      <c r="AA1282" s="51"/>
      <c r="AB1282" s="68"/>
      <c r="AC1282" s="68"/>
      <c r="AD1282" s="68"/>
      <c r="AE1282" s="68"/>
      <c r="AF1282" s="68"/>
      <c r="AG1282" s="68"/>
      <c r="AH1282" s="51"/>
      <c r="AI1282" s="51"/>
      <c r="AJ1282" s="68"/>
      <c r="AK1282" s="68"/>
      <c r="AL1282" s="68"/>
      <c r="AM1282" s="68"/>
      <c r="AN1282" s="68"/>
      <c r="AO1282" s="68"/>
      <c r="AP1282" s="51"/>
      <c r="AQ1282" s="51"/>
      <c r="AR1282" s="68"/>
      <c r="AS1282" s="68"/>
      <c r="AT1282" s="68"/>
      <c r="AU1282" s="68"/>
      <c r="AV1282" s="68"/>
      <c r="AW1282" s="68"/>
      <c r="AX1282" s="51"/>
      <c r="AY1282" s="51"/>
      <c r="AZ1282" s="68"/>
      <c r="BA1282" s="68"/>
      <c r="BB1282" s="68"/>
      <c r="BC1282" s="68"/>
      <c r="BD1282" s="68"/>
      <c r="BE1282" s="68"/>
      <c r="BF1282" s="51"/>
      <c r="BG1282" s="51"/>
      <c r="BH1282" s="68"/>
      <c r="BI1282" s="68"/>
      <c r="BJ1282" s="68"/>
      <c r="BK1282" s="68"/>
      <c r="BL1282" s="68"/>
      <c r="BM1282" s="68"/>
      <c r="BN1282" s="51"/>
      <c r="BO1282" s="51"/>
      <c r="BP1282" s="51"/>
      <c r="BQ1282" s="51"/>
      <c r="BR1282" s="51"/>
      <c r="BS1282" s="51"/>
      <c r="BT1282" s="51"/>
      <c r="BU1282" s="68"/>
      <c r="BV1282" s="68"/>
      <c r="BW1282" s="68"/>
      <c r="BX1282" s="68"/>
      <c r="BY1282" s="68"/>
      <c r="BZ1282" s="68"/>
      <c r="CA1282" s="68"/>
      <c r="CB1282" s="68"/>
      <c r="CC1282" s="68"/>
      <c r="CD1282" s="68"/>
      <c r="CE1282" s="68"/>
      <c r="CF1282" s="68"/>
      <c r="CG1282" s="68"/>
      <c r="CH1282" s="68"/>
      <c r="CI1282" s="68"/>
      <c r="CJ1282" s="68"/>
      <c r="CK1282" s="68"/>
      <c r="CL1282" s="68"/>
      <c r="CM1282" s="68"/>
      <c r="CN1282" s="68"/>
      <c r="CO1282" s="68"/>
      <c r="CP1282" s="68"/>
      <c r="CQ1282" s="68"/>
      <c r="CR1282" s="68"/>
      <c r="CS1282" s="68"/>
      <c r="CT1282" s="68"/>
      <c r="CU1282" s="68"/>
      <c r="CV1282" s="68"/>
      <c r="CW1282" s="68"/>
      <c r="CX1282" s="68"/>
      <c r="CY1282" s="68"/>
      <c r="CZ1282" s="68"/>
      <c r="DA1282" s="68"/>
      <c r="DB1282" s="68"/>
      <c r="DC1282" s="68"/>
      <c r="DD1282" s="68"/>
      <c r="DE1282" s="68"/>
      <c r="DF1282" s="51"/>
      <c r="DG1282" s="51"/>
      <c r="DH1282" s="51"/>
      <c r="DI1282" s="51"/>
      <c r="DJ1282" s="51"/>
      <c r="DK1282" s="51"/>
      <c r="DL1282" s="51"/>
      <c r="DM1282" s="51"/>
      <c r="DN1282" s="51"/>
      <c r="DO1282" s="51"/>
      <c r="DP1282" s="51"/>
      <c r="DQ1282" s="51"/>
      <c r="DR1282" s="51"/>
      <c r="DS1282" s="51"/>
      <c r="DT1282" s="51"/>
      <c r="DU1282" s="181"/>
    </row>
    <row r="1283" spans="1:125" ht="12.75" x14ac:dyDescent="0.2">
      <c r="A1283" s="51"/>
      <c r="B1283" s="51"/>
      <c r="C1283" s="50"/>
      <c r="D1283" s="53"/>
      <c r="E1283" s="50"/>
      <c r="F1283" s="54"/>
      <c r="G1283" s="54"/>
      <c r="H1283" s="54"/>
      <c r="I1283" s="55"/>
      <c r="J1283" s="50"/>
      <c r="K1283" s="50"/>
      <c r="L1283" s="50"/>
      <c r="M1283" s="50"/>
      <c r="N1283" s="50"/>
      <c r="O1283" s="50"/>
      <c r="P1283" s="680"/>
      <c r="Q1283" s="79"/>
      <c r="R1283" s="79"/>
      <c r="S1283" s="79"/>
      <c r="T1283" s="79"/>
      <c r="U1283" s="79"/>
      <c r="V1283" s="79"/>
      <c r="W1283" s="61"/>
      <c r="X1283" s="61"/>
      <c r="Y1283" s="50"/>
      <c r="Z1283" s="50"/>
      <c r="AA1283" s="51"/>
      <c r="AB1283" s="68"/>
      <c r="AC1283" s="68"/>
      <c r="AD1283" s="68"/>
      <c r="AE1283" s="68"/>
      <c r="AF1283" s="68"/>
      <c r="AG1283" s="68"/>
      <c r="AH1283" s="51"/>
      <c r="AI1283" s="51"/>
      <c r="AJ1283" s="68"/>
      <c r="AK1283" s="68"/>
      <c r="AL1283" s="68"/>
      <c r="AM1283" s="68"/>
      <c r="AN1283" s="68"/>
      <c r="AO1283" s="68"/>
      <c r="AP1283" s="51"/>
      <c r="AQ1283" s="51"/>
      <c r="AR1283" s="68"/>
      <c r="AS1283" s="68"/>
      <c r="AT1283" s="68"/>
      <c r="AU1283" s="68"/>
      <c r="AV1283" s="68"/>
      <c r="AW1283" s="68"/>
      <c r="AX1283" s="51"/>
      <c r="AY1283" s="51"/>
      <c r="AZ1283" s="68"/>
      <c r="BA1283" s="68"/>
      <c r="BB1283" s="68"/>
      <c r="BC1283" s="68"/>
      <c r="BD1283" s="68"/>
      <c r="BE1283" s="68"/>
      <c r="BF1283" s="51"/>
      <c r="BG1283" s="51"/>
      <c r="BH1283" s="68"/>
      <c r="BI1283" s="68"/>
      <c r="BJ1283" s="68"/>
      <c r="BK1283" s="68"/>
      <c r="BL1283" s="68"/>
      <c r="BM1283" s="68"/>
      <c r="BN1283" s="51"/>
      <c r="BO1283" s="51"/>
      <c r="BP1283" s="51"/>
      <c r="BQ1283" s="51"/>
      <c r="BR1283" s="51"/>
      <c r="BS1283" s="51"/>
      <c r="BT1283" s="51"/>
      <c r="BU1283" s="68"/>
      <c r="BV1283" s="68"/>
      <c r="BW1283" s="68"/>
      <c r="BX1283" s="68"/>
      <c r="BY1283" s="68"/>
      <c r="BZ1283" s="68"/>
      <c r="CA1283" s="68"/>
      <c r="CB1283" s="68"/>
      <c r="CC1283" s="68"/>
      <c r="CD1283" s="68"/>
      <c r="CE1283" s="68"/>
      <c r="CF1283" s="68"/>
      <c r="CG1283" s="68"/>
      <c r="CH1283" s="68"/>
      <c r="CI1283" s="68"/>
      <c r="CJ1283" s="68"/>
      <c r="CK1283" s="68"/>
      <c r="CL1283" s="68"/>
      <c r="CM1283" s="68"/>
      <c r="CN1283" s="68"/>
      <c r="CO1283" s="68"/>
      <c r="CP1283" s="68"/>
      <c r="CQ1283" s="68"/>
      <c r="CR1283" s="68"/>
      <c r="CS1283" s="68"/>
      <c r="CT1283" s="68"/>
      <c r="CU1283" s="68"/>
      <c r="CV1283" s="68"/>
      <c r="CW1283" s="68"/>
      <c r="CX1283" s="68"/>
      <c r="CY1283" s="68"/>
      <c r="CZ1283" s="68"/>
      <c r="DA1283" s="68"/>
      <c r="DB1283" s="68"/>
      <c r="DC1283" s="68"/>
      <c r="DD1283" s="68"/>
      <c r="DE1283" s="68"/>
      <c r="DF1283" s="51"/>
      <c r="DG1283" s="51"/>
      <c r="DH1283" s="51"/>
      <c r="DI1283" s="51"/>
      <c r="DJ1283" s="51"/>
      <c r="DK1283" s="51"/>
      <c r="DL1283" s="51"/>
      <c r="DM1283" s="51"/>
      <c r="DN1283" s="51"/>
      <c r="DO1283" s="51"/>
      <c r="DP1283" s="51"/>
      <c r="DQ1283" s="51"/>
      <c r="DR1283" s="51"/>
      <c r="DS1283" s="51"/>
      <c r="DT1283" s="51"/>
      <c r="DU1283" s="181"/>
    </row>
    <row r="1284" spans="1:125" ht="12.75" x14ac:dyDescent="0.2">
      <c r="A1284" s="51"/>
      <c r="B1284" s="51"/>
      <c r="C1284" s="50"/>
      <c r="D1284" s="53"/>
      <c r="E1284" s="50"/>
      <c r="F1284" s="54"/>
      <c r="G1284" s="54"/>
      <c r="H1284" s="54"/>
      <c r="I1284" s="55"/>
      <c r="J1284" s="50"/>
      <c r="K1284" s="50"/>
      <c r="L1284" s="50"/>
      <c r="M1284" s="50"/>
      <c r="N1284" s="50"/>
      <c r="O1284" s="50"/>
      <c r="P1284" s="680"/>
      <c r="Q1284" s="79"/>
      <c r="R1284" s="79"/>
      <c r="S1284" s="79"/>
      <c r="T1284" s="79"/>
      <c r="U1284" s="79"/>
      <c r="V1284" s="79"/>
      <c r="W1284" s="61"/>
      <c r="X1284" s="61"/>
      <c r="Y1284" s="50"/>
      <c r="Z1284" s="50"/>
      <c r="AA1284" s="51"/>
      <c r="AB1284" s="68"/>
      <c r="AC1284" s="68"/>
      <c r="AD1284" s="68"/>
      <c r="AE1284" s="68"/>
      <c r="AF1284" s="68"/>
      <c r="AG1284" s="68"/>
      <c r="AH1284" s="51"/>
      <c r="AI1284" s="51"/>
      <c r="AJ1284" s="68"/>
      <c r="AK1284" s="68"/>
      <c r="AL1284" s="68"/>
      <c r="AM1284" s="68"/>
      <c r="AN1284" s="68"/>
      <c r="AO1284" s="68"/>
      <c r="AP1284" s="51"/>
      <c r="AQ1284" s="51"/>
      <c r="AR1284" s="68"/>
      <c r="AS1284" s="68"/>
      <c r="AT1284" s="68"/>
      <c r="AU1284" s="68"/>
      <c r="AV1284" s="68"/>
      <c r="AW1284" s="68"/>
      <c r="AX1284" s="51"/>
      <c r="AY1284" s="51"/>
      <c r="AZ1284" s="68"/>
      <c r="BA1284" s="68"/>
      <c r="BB1284" s="68"/>
      <c r="BC1284" s="68"/>
      <c r="BD1284" s="68"/>
      <c r="BE1284" s="68"/>
      <c r="BF1284" s="51"/>
      <c r="BG1284" s="51"/>
      <c r="BH1284" s="68"/>
      <c r="BI1284" s="68"/>
      <c r="BJ1284" s="68"/>
      <c r="BK1284" s="68"/>
      <c r="BL1284" s="68"/>
      <c r="BM1284" s="68"/>
      <c r="BN1284" s="51"/>
      <c r="BO1284" s="51"/>
      <c r="BP1284" s="51"/>
      <c r="BQ1284" s="51"/>
      <c r="BR1284" s="51"/>
      <c r="BS1284" s="51"/>
      <c r="BT1284" s="51"/>
      <c r="BU1284" s="68"/>
      <c r="BV1284" s="68"/>
      <c r="BW1284" s="68"/>
      <c r="BX1284" s="68"/>
      <c r="BY1284" s="68"/>
      <c r="BZ1284" s="68"/>
      <c r="CA1284" s="68"/>
      <c r="CB1284" s="68"/>
      <c r="CC1284" s="68"/>
      <c r="CD1284" s="68"/>
      <c r="CE1284" s="68"/>
      <c r="CF1284" s="68"/>
      <c r="CG1284" s="68"/>
      <c r="CH1284" s="68"/>
      <c r="CI1284" s="68"/>
      <c r="CJ1284" s="68"/>
      <c r="CK1284" s="68"/>
      <c r="CL1284" s="68"/>
      <c r="CM1284" s="68"/>
      <c r="CN1284" s="68"/>
      <c r="CO1284" s="68"/>
      <c r="CP1284" s="68"/>
      <c r="CQ1284" s="68"/>
      <c r="CR1284" s="68"/>
      <c r="CS1284" s="68"/>
      <c r="CT1284" s="68"/>
      <c r="CU1284" s="68"/>
      <c r="CV1284" s="68"/>
      <c r="CW1284" s="68"/>
      <c r="CX1284" s="68"/>
      <c r="CY1284" s="68"/>
      <c r="CZ1284" s="68"/>
      <c r="DA1284" s="68"/>
      <c r="DB1284" s="68"/>
      <c r="DC1284" s="68"/>
      <c r="DD1284" s="68"/>
      <c r="DE1284" s="68"/>
      <c r="DF1284" s="51"/>
      <c r="DG1284" s="51"/>
      <c r="DH1284" s="51"/>
      <c r="DI1284" s="51"/>
      <c r="DJ1284" s="51"/>
      <c r="DK1284" s="51"/>
      <c r="DL1284" s="51"/>
      <c r="DM1284" s="51"/>
      <c r="DN1284" s="51"/>
      <c r="DO1284" s="51"/>
      <c r="DP1284" s="51"/>
      <c r="DQ1284" s="51"/>
      <c r="DR1284" s="51"/>
      <c r="DS1284" s="51"/>
      <c r="DT1284" s="51"/>
      <c r="DU1284" s="181"/>
    </row>
    <row r="1285" spans="1:125" ht="12.75" x14ac:dyDescent="0.2">
      <c r="A1285" s="51"/>
      <c r="B1285" s="51"/>
      <c r="C1285" s="50"/>
      <c r="D1285" s="53"/>
      <c r="E1285" s="50"/>
      <c r="F1285" s="54"/>
      <c r="G1285" s="54"/>
      <c r="H1285" s="54"/>
      <c r="I1285" s="55"/>
      <c r="J1285" s="50"/>
      <c r="K1285" s="50"/>
      <c r="L1285" s="50"/>
      <c r="M1285" s="50"/>
      <c r="N1285" s="50"/>
      <c r="O1285" s="50"/>
      <c r="P1285" s="680"/>
      <c r="Q1285" s="79"/>
      <c r="R1285" s="79"/>
      <c r="S1285" s="79"/>
      <c r="T1285" s="79"/>
      <c r="U1285" s="79"/>
      <c r="V1285" s="79"/>
      <c r="W1285" s="61"/>
      <c r="X1285" s="61"/>
      <c r="Y1285" s="50"/>
      <c r="Z1285" s="50"/>
      <c r="AA1285" s="51"/>
      <c r="AB1285" s="68"/>
      <c r="AC1285" s="68"/>
      <c r="AD1285" s="68"/>
      <c r="AE1285" s="68"/>
      <c r="AF1285" s="68"/>
      <c r="AG1285" s="68"/>
      <c r="AH1285" s="51"/>
      <c r="AI1285" s="51"/>
      <c r="AJ1285" s="68"/>
      <c r="AK1285" s="68"/>
      <c r="AL1285" s="68"/>
      <c r="AM1285" s="68"/>
      <c r="AN1285" s="68"/>
      <c r="AO1285" s="68"/>
      <c r="AP1285" s="51"/>
      <c r="AQ1285" s="51"/>
      <c r="AR1285" s="68"/>
      <c r="AS1285" s="68"/>
      <c r="AT1285" s="68"/>
      <c r="AU1285" s="68"/>
      <c r="AV1285" s="68"/>
      <c r="AW1285" s="68"/>
      <c r="AX1285" s="51"/>
      <c r="AY1285" s="51"/>
      <c r="AZ1285" s="68"/>
      <c r="BA1285" s="68"/>
      <c r="BB1285" s="68"/>
      <c r="BC1285" s="68"/>
      <c r="BD1285" s="68"/>
      <c r="BE1285" s="68"/>
      <c r="BF1285" s="51"/>
      <c r="BG1285" s="51"/>
      <c r="BH1285" s="68"/>
      <c r="BI1285" s="68"/>
      <c r="BJ1285" s="68"/>
      <c r="BK1285" s="68"/>
      <c r="BL1285" s="68"/>
      <c r="BM1285" s="68"/>
      <c r="BN1285" s="51"/>
      <c r="BO1285" s="51"/>
      <c r="BP1285" s="51"/>
      <c r="BQ1285" s="51"/>
      <c r="BR1285" s="51"/>
      <c r="BS1285" s="51"/>
      <c r="BT1285" s="51"/>
      <c r="BU1285" s="68"/>
      <c r="BV1285" s="68"/>
      <c r="BW1285" s="68"/>
      <c r="BX1285" s="68"/>
      <c r="BY1285" s="68"/>
      <c r="BZ1285" s="68"/>
      <c r="CA1285" s="68"/>
      <c r="CB1285" s="68"/>
      <c r="CC1285" s="68"/>
      <c r="CD1285" s="68"/>
      <c r="CE1285" s="68"/>
      <c r="CF1285" s="68"/>
      <c r="CG1285" s="68"/>
      <c r="CH1285" s="68"/>
      <c r="CI1285" s="68"/>
      <c r="CJ1285" s="68"/>
      <c r="CK1285" s="68"/>
      <c r="CL1285" s="68"/>
      <c r="CM1285" s="68"/>
      <c r="CN1285" s="68"/>
      <c r="CO1285" s="68"/>
      <c r="CP1285" s="68"/>
      <c r="CQ1285" s="68"/>
      <c r="CR1285" s="68"/>
      <c r="CS1285" s="68"/>
      <c r="CT1285" s="68"/>
      <c r="CU1285" s="68"/>
      <c r="CV1285" s="68"/>
      <c r="CW1285" s="68"/>
      <c r="CX1285" s="68"/>
      <c r="CY1285" s="68"/>
      <c r="CZ1285" s="68"/>
      <c r="DA1285" s="68"/>
      <c r="DB1285" s="68"/>
      <c r="DC1285" s="68"/>
      <c r="DD1285" s="68"/>
      <c r="DE1285" s="68"/>
      <c r="DF1285" s="51"/>
      <c r="DG1285" s="51"/>
      <c r="DH1285" s="51"/>
      <c r="DI1285" s="51"/>
      <c r="DJ1285" s="51"/>
      <c r="DK1285" s="51"/>
      <c r="DL1285" s="51"/>
      <c r="DM1285" s="51"/>
      <c r="DN1285" s="51"/>
      <c r="DO1285" s="51"/>
      <c r="DP1285" s="51"/>
      <c r="DQ1285" s="51"/>
      <c r="DR1285" s="51"/>
      <c r="DS1285" s="51"/>
      <c r="DT1285" s="51"/>
      <c r="DU1285" s="181"/>
    </row>
    <row r="1286" spans="1:125" ht="12.75" x14ac:dyDescent="0.2">
      <c r="A1286" s="51"/>
      <c r="B1286" s="51"/>
      <c r="C1286" s="50"/>
      <c r="D1286" s="53"/>
      <c r="E1286" s="50"/>
      <c r="F1286" s="54"/>
      <c r="G1286" s="54"/>
      <c r="H1286" s="54"/>
      <c r="I1286" s="55"/>
      <c r="J1286" s="50"/>
      <c r="K1286" s="50"/>
      <c r="L1286" s="50"/>
      <c r="M1286" s="50"/>
      <c r="N1286" s="50"/>
      <c r="O1286" s="50"/>
      <c r="P1286" s="680"/>
      <c r="Q1286" s="79"/>
      <c r="R1286" s="79"/>
      <c r="S1286" s="79"/>
      <c r="T1286" s="79"/>
      <c r="U1286" s="79"/>
      <c r="V1286" s="79"/>
      <c r="W1286" s="61"/>
      <c r="X1286" s="61"/>
      <c r="Y1286" s="50"/>
      <c r="Z1286" s="50"/>
      <c r="AA1286" s="51"/>
      <c r="AB1286" s="68"/>
      <c r="AC1286" s="68"/>
      <c r="AD1286" s="68"/>
      <c r="AE1286" s="68"/>
      <c r="AF1286" s="68"/>
      <c r="AG1286" s="68"/>
      <c r="AH1286" s="51"/>
      <c r="AI1286" s="51"/>
      <c r="AJ1286" s="68"/>
      <c r="AK1286" s="68"/>
      <c r="AL1286" s="68"/>
      <c r="AM1286" s="68"/>
      <c r="AN1286" s="68"/>
      <c r="AO1286" s="68"/>
      <c r="AP1286" s="51"/>
      <c r="AQ1286" s="51"/>
      <c r="AR1286" s="68"/>
      <c r="AS1286" s="68"/>
      <c r="AT1286" s="68"/>
      <c r="AU1286" s="68"/>
      <c r="AV1286" s="68"/>
      <c r="AW1286" s="68"/>
      <c r="AX1286" s="51"/>
      <c r="AY1286" s="51"/>
      <c r="AZ1286" s="68"/>
      <c r="BA1286" s="68"/>
      <c r="BB1286" s="68"/>
      <c r="BC1286" s="68"/>
      <c r="BD1286" s="68"/>
      <c r="BE1286" s="68"/>
      <c r="BF1286" s="51"/>
      <c r="BG1286" s="51"/>
      <c r="BH1286" s="68"/>
      <c r="BI1286" s="68"/>
      <c r="BJ1286" s="68"/>
      <c r="BK1286" s="68"/>
      <c r="BL1286" s="68"/>
      <c r="BM1286" s="68"/>
      <c r="BN1286" s="51"/>
      <c r="BO1286" s="51"/>
      <c r="BP1286" s="51"/>
      <c r="BQ1286" s="51"/>
      <c r="BR1286" s="51"/>
      <c r="BS1286" s="51"/>
      <c r="BT1286" s="51"/>
      <c r="BU1286" s="68"/>
      <c r="BV1286" s="68"/>
      <c r="BW1286" s="68"/>
      <c r="BX1286" s="68"/>
      <c r="BY1286" s="68"/>
      <c r="BZ1286" s="68"/>
      <c r="CA1286" s="68"/>
      <c r="CB1286" s="68"/>
      <c r="CC1286" s="68"/>
      <c r="CD1286" s="68"/>
      <c r="CE1286" s="68"/>
      <c r="CF1286" s="68"/>
      <c r="CG1286" s="68"/>
      <c r="CH1286" s="68"/>
      <c r="CI1286" s="68"/>
      <c r="CJ1286" s="68"/>
      <c r="CK1286" s="68"/>
      <c r="CL1286" s="68"/>
      <c r="CM1286" s="68"/>
      <c r="CN1286" s="68"/>
      <c r="CO1286" s="68"/>
      <c r="CP1286" s="68"/>
      <c r="CQ1286" s="68"/>
      <c r="CR1286" s="68"/>
      <c r="CS1286" s="68"/>
      <c r="CT1286" s="68"/>
      <c r="CU1286" s="68"/>
      <c r="CV1286" s="68"/>
      <c r="CW1286" s="68"/>
      <c r="CX1286" s="68"/>
      <c r="CY1286" s="68"/>
      <c r="CZ1286" s="68"/>
      <c r="DA1286" s="68"/>
      <c r="DB1286" s="68"/>
      <c r="DC1286" s="68"/>
      <c r="DD1286" s="68"/>
      <c r="DE1286" s="68"/>
      <c r="DF1286" s="51"/>
      <c r="DG1286" s="51"/>
      <c r="DH1286" s="51"/>
      <c r="DI1286" s="51"/>
      <c r="DJ1286" s="51"/>
      <c r="DK1286" s="51"/>
      <c r="DL1286" s="51"/>
      <c r="DM1286" s="51"/>
      <c r="DN1286" s="51"/>
      <c r="DO1286" s="51"/>
      <c r="DP1286" s="51"/>
      <c r="DQ1286" s="51"/>
      <c r="DR1286" s="51"/>
      <c r="DS1286" s="51"/>
      <c r="DT1286" s="51"/>
      <c r="DU1286" s="181"/>
    </row>
    <row r="1287" spans="1:125" ht="12.75" x14ac:dyDescent="0.2">
      <c r="A1287" s="51"/>
      <c r="B1287" s="51"/>
      <c r="C1287" s="50"/>
      <c r="D1287" s="53"/>
      <c r="E1287" s="50"/>
      <c r="F1287" s="54"/>
      <c r="G1287" s="54"/>
      <c r="H1287" s="54"/>
      <c r="I1287" s="55"/>
      <c r="J1287" s="50"/>
      <c r="K1287" s="50"/>
      <c r="L1287" s="50"/>
      <c r="M1287" s="50"/>
      <c r="N1287" s="50"/>
      <c r="O1287" s="50"/>
      <c r="P1287" s="680"/>
      <c r="Q1287" s="79"/>
      <c r="R1287" s="79"/>
      <c r="S1287" s="79"/>
      <c r="T1287" s="79"/>
      <c r="U1287" s="79"/>
      <c r="V1287" s="79"/>
      <c r="W1287" s="61"/>
      <c r="X1287" s="61"/>
      <c r="Y1287" s="50"/>
      <c r="Z1287" s="50"/>
      <c r="AA1287" s="51"/>
      <c r="AB1287" s="68"/>
      <c r="AC1287" s="68"/>
      <c r="AD1287" s="68"/>
      <c r="AE1287" s="68"/>
      <c r="AF1287" s="68"/>
      <c r="AG1287" s="68"/>
      <c r="AH1287" s="51"/>
      <c r="AI1287" s="51"/>
      <c r="AJ1287" s="68"/>
      <c r="AK1287" s="68"/>
      <c r="AL1287" s="68"/>
      <c r="AM1287" s="68"/>
      <c r="AN1287" s="68"/>
      <c r="AO1287" s="68"/>
      <c r="AP1287" s="51"/>
      <c r="AQ1287" s="51"/>
      <c r="AR1287" s="68"/>
      <c r="AS1287" s="68"/>
      <c r="AT1287" s="68"/>
      <c r="AU1287" s="68"/>
      <c r="AV1287" s="68"/>
      <c r="AW1287" s="68"/>
      <c r="AX1287" s="51"/>
      <c r="AY1287" s="51"/>
      <c r="AZ1287" s="68"/>
      <c r="BA1287" s="68"/>
      <c r="BB1287" s="68"/>
      <c r="BC1287" s="68"/>
      <c r="BD1287" s="68"/>
      <c r="BE1287" s="68"/>
      <c r="BF1287" s="51"/>
      <c r="BG1287" s="51"/>
      <c r="BH1287" s="68"/>
      <c r="BI1287" s="68"/>
      <c r="BJ1287" s="68"/>
      <c r="BK1287" s="68"/>
      <c r="BL1287" s="68"/>
      <c r="BM1287" s="68"/>
      <c r="BN1287" s="51"/>
      <c r="BO1287" s="51"/>
      <c r="BP1287" s="51"/>
      <c r="BQ1287" s="51"/>
      <c r="BR1287" s="51"/>
      <c r="BS1287" s="51"/>
      <c r="BT1287" s="51"/>
      <c r="BU1287" s="68"/>
      <c r="BV1287" s="68"/>
      <c r="BW1287" s="68"/>
      <c r="BX1287" s="68"/>
      <c r="BY1287" s="68"/>
      <c r="BZ1287" s="68"/>
      <c r="CA1287" s="68"/>
      <c r="CB1287" s="68"/>
      <c r="CC1287" s="68"/>
      <c r="CD1287" s="68"/>
      <c r="CE1287" s="68"/>
      <c r="CF1287" s="68"/>
      <c r="CG1287" s="68"/>
      <c r="CH1287" s="68"/>
      <c r="CI1287" s="68"/>
      <c r="CJ1287" s="68"/>
      <c r="CK1287" s="68"/>
      <c r="CL1287" s="68"/>
      <c r="CM1287" s="68"/>
      <c r="CN1287" s="68"/>
      <c r="CO1287" s="68"/>
      <c r="CP1287" s="68"/>
      <c r="CQ1287" s="68"/>
      <c r="CR1287" s="68"/>
      <c r="CS1287" s="68"/>
      <c r="CT1287" s="68"/>
      <c r="CU1287" s="68"/>
      <c r="CV1287" s="68"/>
      <c r="CW1287" s="68"/>
      <c r="CX1287" s="68"/>
      <c r="CY1287" s="68"/>
      <c r="CZ1287" s="68"/>
      <c r="DA1287" s="68"/>
      <c r="DB1287" s="68"/>
      <c r="DC1287" s="68"/>
      <c r="DD1287" s="68"/>
      <c r="DE1287" s="68"/>
      <c r="DF1287" s="51"/>
      <c r="DG1287" s="51"/>
      <c r="DH1287" s="51"/>
      <c r="DI1287" s="51"/>
      <c r="DJ1287" s="51"/>
      <c r="DK1287" s="51"/>
      <c r="DL1287" s="51"/>
      <c r="DM1287" s="51"/>
      <c r="DN1287" s="51"/>
      <c r="DO1287" s="51"/>
      <c r="DP1287" s="51"/>
      <c r="DQ1287" s="51"/>
      <c r="DR1287" s="51"/>
      <c r="DS1287" s="51"/>
      <c r="DT1287" s="51"/>
      <c r="DU1287" s="181"/>
    </row>
    <row r="1288" spans="1:125" ht="12.75" x14ac:dyDescent="0.2">
      <c r="A1288" s="51"/>
      <c r="B1288" s="51"/>
      <c r="C1288" s="50"/>
      <c r="D1288" s="53"/>
      <c r="E1288" s="50"/>
      <c r="F1288" s="54"/>
      <c r="G1288" s="54"/>
      <c r="H1288" s="54"/>
      <c r="I1288" s="55"/>
      <c r="J1288" s="50"/>
      <c r="K1288" s="50"/>
      <c r="L1288" s="50"/>
      <c r="M1288" s="50"/>
      <c r="N1288" s="50"/>
      <c r="O1288" s="50"/>
      <c r="P1288" s="680"/>
      <c r="Q1288" s="79"/>
      <c r="R1288" s="79"/>
      <c r="S1288" s="79"/>
      <c r="T1288" s="79"/>
      <c r="U1288" s="79"/>
      <c r="V1288" s="79"/>
      <c r="W1288" s="61"/>
      <c r="X1288" s="61"/>
      <c r="Y1288" s="50"/>
      <c r="Z1288" s="50"/>
      <c r="AA1288" s="51"/>
      <c r="AB1288" s="68"/>
      <c r="AC1288" s="68"/>
      <c r="AD1288" s="68"/>
      <c r="AE1288" s="68"/>
      <c r="AF1288" s="68"/>
      <c r="AG1288" s="68"/>
      <c r="AH1288" s="51"/>
      <c r="AI1288" s="51"/>
      <c r="AJ1288" s="68"/>
      <c r="AK1288" s="68"/>
      <c r="AL1288" s="68"/>
      <c r="AM1288" s="68"/>
      <c r="AN1288" s="68"/>
      <c r="AO1288" s="68"/>
      <c r="AP1288" s="51"/>
      <c r="AQ1288" s="51"/>
      <c r="AR1288" s="68"/>
      <c r="AS1288" s="68"/>
      <c r="AT1288" s="68"/>
      <c r="AU1288" s="68"/>
      <c r="AV1288" s="68"/>
      <c r="AW1288" s="68"/>
      <c r="AX1288" s="51"/>
      <c r="AY1288" s="51"/>
      <c r="AZ1288" s="68"/>
      <c r="BA1288" s="68"/>
      <c r="BB1288" s="68"/>
      <c r="BC1288" s="68"/>
      <c r="BD1288" s="68"/>
      <c r="BE1288" s="68"/>
      <c r="BF1288" s="51"/>
      <c r="BG1288" s="51"/>
      <c r="BH1288" s="68"/>
      <c r="BI1288" s="68"/>
      <c r="BJ1288" s="68"/>
      <c r="BK1288" s="68"/>
      <c r="BL1288" s="68"/>
      <c r="BM1288" s="68"/>
      <c r="BN1288" s="51"/>
      <c r="BO1288" s="51"/>
      <c r="BP1288" s="51"/>
      <c r="BQ1288" s="51"/>
      <c r="BR1288" s="51"/>
      <c r="BS1288" s="51"/>
      <c r="BT1288" s="51"/>
      <c r="BU1288" s="68"/>
      <c r="BV1288" s="68"/>
      <c r="BW1288" s="68"/>
      <c r="BX1288" s="68"/>
      <c r="BY1288" s="68"/>
      <c r="BZ1288" s="68"/>
      <c r="CA1288" s="68"/>
      <c r="CB1288" s="68"/>
      <c r="CC1288" s="68"/>
      <c r="CD1288" s="68"/>
      <c r="CE1288" s="68"/>
      <c r="CF1288" s="68"/>
      <c r="CG1288" s="68"/>
      <c r="CH1288" s="68"/>
      <c r="CI1288" s="68"/>
      <c r="CJ1288" s="68"/>
      <c r="CK1288" s="68"/>
      <c r="CL1288" s="68"/>
      <c r="CM1288" s="68"/>
      <c r="CN1288" s="68"/>
      <c r="CO1288" s="68"/>
      <c r="CP1288" s="68"/>
      <c r="CQ1288" s="68"/>
      <c r="CR1288" s="68"/>
      <c r="CS1288" s="68"/>
      <c r="CT1288" s="68"/>
      <c r="CU1288" s="68"/>
      <c r="CV1288" s="68"/>
      <c r="CW1288" s="68"/>
      <c r="CX1288" s="68"/>
      <c r="CY1288" s="68"/>
      <c r="CZ1288" s="68"/>
      <c r="DA1288" s="68"/>
      <c r="DB1288" s="68"/>
      <c r="DC1288" s="68"/>
      <c r="DD1288" s="68"/>
      <c r="DE1288" s="68"/>
      <c r="DF1288" s="51"/>
      <c r="DG1288" s="51"/>
      <c r="DH1288" s="51"/>
      <c r="DI1288" s="51"/>
      <c r="DJ1288" s="51"/>
      <c r="DK1288" s="51"/>
      <c r="DL1288" s="51"/>
      <c r="DM1288" s="51"/>
      <c r="DN1288" s="51"/>
      <c r="DO1288" s="51"/>
      <c r="DP1288" s="51"/>
      <c r="DQ1288" s="51"/>
      <c r="DR1288" s="51"/>
      <c r="DS1288" s="51"/>
      <c r="DT1288" s="51"/>
      <c r="DU1288" s="181"/>
    </row>
    <row r="1289" spans="1:125" ht="12.75" x14ac:dyDescent="0.2">
      <c r="A1289" s="51"/>
      <c r="B1289" s="51"/>
      <c r="C1289" s="50"/>
      <c r="D1289" s="53"/>
      <c r="E1289" s="50"/>
      <c r="F1289" s="54"/>
      <c r="G1289" s="54"/>
      <c r="H1289" s="54"/>
      <c r="I1289" s="55"/>
      <c r="J1289" s="50"/>
      <c r="K1289" s="50"/>
      <c r="L1289" s="50"/>
      <c r="M1289" s="50"/>
      <c r="N1289" s="50"/>
      <c r="O1289" s="50"/>
      <c r="P1289" s="680"/>
      <c r="Q1289" s="79"/>
      <c r="R1289" s="79"/>
      <c r="S1289" s="79"/>
      <c r="T1289" s="79"/>
      <c r="U1289" s="79"/>
      <c r="V1289" s="79"/>
      <c r="W1289" s="61"/>
      <c r="X1289" s="61"/>
      <c r="Y1289" s="50"/>
      <c r="Z1289" s="50"/>
      <c r="AA1289" s="51"/>
      <c r="AB1289" s="68"/>
      <c r="AC1289" s="68"/>
      <c r="AD1289" s="68"/>
      <c r="AE1289" s="68"/>
      <c r="AF1289" s="68"/>
      <c r="AG1289" s="68"/>
      <c r="AH1289" s="51"/>
      <c r="AI1289" s="51"/>
      <c r="AJ1289" s="68"/>
      <c r="AK1289" s="68"/>
      <c r="AL1289" s="68"/>
      <c r="AM1289" s="68"/>
      <c r="AN1289" s="68"/>
      <c r="AO1289" s="68"/>
      <c r="AP1289" s="51"/>
      <c r="AQ1289" s="51"/>
      <c r="AR1289" s="68"/>
      <c r="AS1289" s="68"/>
      <c r="AT1289" s="68"/>
      <c r="AU1289" s="68"/>
      <c r="AV1289" s="68"/>
      <c r="AW1289" s="68"/>
      <c r="AX1289" s="51"/>
      <c r="AY1289" s="51"/>
      <c r="AZ1289" s="68"/>
      <c r="BA1289" s="68"/>
      <c r="BB1289" s="68"/>
      <c r="BC1289" s="68"/>
      <c r="BD1289" s="68"/>
      <c r="BE1289" s="68"/>
      <c r="BF1289" s="51"/>
      <c r="BG1289" s="51"/>
      <c r="BH1289" s="68"/>
      <c r="BI1289" s="68"/>
      <c r="BJ1289" s="68"/>
      <c r="BK1289" s="68"/>
      <c r="BL1289" s="68"/>
      <c r="BM1289" s="68"/>
      <c r="BN1289" s="51"/>
      <c r="BO1289" s="51"/>
      <c r="BP1289" s="51"/>
      <c r="BQ1289" s="51"/>
      <c r="BR1289" s="51"/>
      <c r="BS1289" s="51"/>
      <c r="BT1289" s="51"/>
      <c r="BU1289" s="68"/>
      <c r="BV1289" s="68"/>
      <c r="BW1289" s="68"/>
      <c r="BX1289" s="68"/>
      <c r="BY1289" s="68"/>
      <c r="BZ1289" s="68"/>
      <c r="CA1289" s="68"/>
      <c r="CB1289" s="68"/>
      <c r="CC1289" s="68"/>
      <c r="CD1289" s="68"/>
      <c r="CE1289" s="68"/>
      <c r="CF1289" s="68"/>
      <c r="CG1289" s="68"/>
      <c r="CH1289" s="68"/>
      <c r="CI1289" s="68"/>
      <c r="CJ1289" s="68"/>
      <c r="CK1289" s="68"/>
      <c r="CL1289" s="68"/>
      <c r="CM1289" s="68"/>
      <c r="CN1289" s="68"/>
      <c r="CO1289" s="68"/>
      <c r="CP1289" s="68"/>
      <c r="CQ1289" s="68"/>
      <c r="CR1289" s="68"/>
      <c r="CS1289" s="68"/>
      <c r="CT1289" s="68"/>
      <c r="CU1289" s="68"/>
      <c r="CV1289" s="68"/>
      <c r="CW1289" s="68"/>
      <c r="CX1289" s="68"/>
      <c r="CY1289" s="68"/>
      <c r="CZ1289" s="68"/>
      <c r="DA1289" s="68"/>
      <c r="DB1289" s="68"/>
      <c r="DC1289" s="68"/>
      <c r="DD1289" s="68"/>
      <c r="DE1289" s="68"/>
      <c r="DF1289" s="51"/>
      <c r="DG1289" s="51"/>
      <c r="DH1289" s="51"/>
      <c r="DI1289" s="51"/>
      <c r="DJ1289" s="51"/>
      <c r="DK1289" s="51"/>
      <c r="DL1289" s="51"/>
      <c r="DM1289" s="51"/>
      <c r="DN1289" s="51"/>
      <c r="DO1289" s="51"/>
      <c r="DP1289" s="51"/>
      <c r="DQ1289" s="51"/>
      <c r="DR1289" s="51"/>
      <c r="DS1289" s="51"/>
      <c r="DT1289" s="51"/>
      <c r="DU1289" s="181"/>
    </row>
    <row r="1290" spans="1:125" ht="12.75" x14ac:dyDescent="0.2">
      <c r="A1290" s="51"/>
      <c r="B1290" s="51"/>
      <c r="C1290" s="50"/>
      <c r="D1290" s="53"/>
      <c r="E1290" s="50"/>
      <c r="F1290" s="54"/>
      <c r="G1290" s="54"/>
      <c r="H1290" s="54"/>
      <c r="I1290" s="55"/>
      <c r="J1290" s="50"/>
      <c r="K1290" s="50"/>
      <c r="L1290" s="50"/>
      <c r="M1290" s="50"/>
      <c r="N1290" s="50"/>
      <c r="O1290" s="50"/>
      <c r="P1290" s="680"/>
      <c r="Q1290" s="79"/>
      <c r="R1290" s="79"/>
      <c r="S1290" s="79"/>
      <c r="T1290" s="79"/>
      <c r="U1290" s="79"/>
      <c r="V1290" s="79"/>
      <c r="W1290" s="61"/>
      <c r="X1290" s="61"/>
      <c r="Y1290" s="50"/>
      <c r="Z1290" s="50"/>
      <c r="AA1290" s="51"/>
      <c r="AB1290" s="68"/>
      <c r="AC1290" s="68"/>
      <c r="AD1290" s="68"/>
      <c r="AE1290" s="68"/>
      <c r="AF1290" s="68"/>
      <c r="AG1290" s="68"/>
      <c r="AH1290" s="51"/>
      <c r="AI1290" s="51"/>
      <c r="AJ1290" s="68"/>
      <c r="AK1290" s="68"/>
      <c r="AL1290" s="68"/>
      <c r="AM1290" s="68"/>
      <c r="AN1290" s="68"/>
      <c r="AO1290" s="68"/>
      <c r="AP1290" s="51"/>
      <c r="AQ1290" s="51"/>
      <c r="AR1290" s="68"/>
      <c r="AS1290" s="68"/>
      <c r="AT1290" s="68"/>
      <c r="AU1290" s="68"/>
      <c r="AV1290" s="68"/>
      <c r="AW1290" s="68"/>
      <c r="AX1290" s="51"/>
      <c r="AY1290" s="51"/>
      <c r="AZ1290" s="68"/>
      <c r="BA1290" s="68"/>
      <c r="BB1290" s="68"/>
      <c r="BC1290" s="68"/>
      <c r="BD1290" s="68"/>
      <c r="BE1290" s="68"/>
      <c r="BF1290" s="51"/>
      <c r="BG1290" s="51"/>
      <c r="BH1290" s="68"/>
      <c r="BI1290" s="68"/>
      <c r="BJ1290" s="68"/>
      <c r="BK1290" s="68"/>
      <c r="BL1290" s="68"/>
      <c r="BM1290" s="68"/>
      <c r="BN1290" s="51"/>
      <c r="BO1290" s="51"/>
      <c r="BP1290" s="51"/>
      <c r="BQ1290" s="51"/>
      <c r="BR1290" s="51"/>
      <c r="BS1290" s="51"/>
      <c r="BT1290" s="51"/>
      <c r="BU1290" s="68"/>
      <c r="BV1290" s="68"/>
      <c r="BW1290" s="68"/>
      <c r="BX1290" s="68"/>
      <c r="BY1290" s="68"/>
      <c r="BZ1290" s="68"/>
      <c r="CA1290" s="68"/>
      <c r="CB1290" s="68"/>
      <c r="CC1290" s="68"/>
      <c r="CD1290" s="68"/>
      <c r="CE1290" s="68"/>
      <c r="CF1290" s="68"/>
      <c r="CG1290" s="68"/>
      <c r="CH1290" s="68"/>
      <c r="CI1290" s="68"/>
      <c r="CJ1290" s="68"/>
      <c r="CK1290" s="68"/>
      <c r="CL1290" s="68"/>
      <c r="CM1290" s="68"/>
      <c r="CN1290" s="68"/>
      <c r="CO1290" s="68"/>
      <c r="CP1290" s="68"/>
      <c r="CQ1290" s="68"/>
      <c r="CR1290" s="68"/>
      <c r="CS1290" s="68"/>
      <c r="CT1290" s="68"/>
      <c r="CU1290" s="68"/>
      <c r="CV1290" s="68"/>
      <c r="CW1290" s="68"/>
      <c r="CX1290" s="68"/>
      <c r="CY1290" s="68"/>
      <c r="CZ1290" s="68"/>
      <c r="DA1290" s="68"/>
      <c r="DB1290" s="68"/>
      <c r="DC1290" s="68"/>
      <c r="DD1290" s="68"/>
      <c r="DE1290" s="68"/>
      <c r="DF1290" s="51"/>
      <c r="DG1290" s="51"/>
      <c r="DH1290" s="51"/>
      <c r="DI1290" s="51"/>
      <c r="DJ1290" s="51"/>
      <c r="DK1290" s="51"/>
      <c r="DL1290" s="51"/>
      <c r="DM1290" s="51"/>
      <c r="DN1290" s="51"/>
      <c r="DO1290" s="51"/>
      <c r="DP1290" s="51"/>
      <c r="DQ1290" s="51"/>
      <c r="DR1290" s="51"/>
      <c r="DS1290" s="51"/>
      <c r="DT1290" s="51"/>
      <c r="DU1290" s="181"/>
    </row>
    <row r="1291" spans="1:125" ht="12.75" x14ac:dyDescent="0.2">
      <c r="A1291" s="51"/>
      <c r="B1291" s="51"/>
      <c r="C1291" s="50"/>
      <c r="D1291" s="53"/>
      <c r="E1291" s="50"/>
      <c r="F1291" s="54"/>
      <c r="G1291" s="54"/>
      <c r="H1291" s="54"/>
      <c r="I1291" s="55"/>
      <c r="J1291" s="50"/>
      <c r="K1291" s="50"/>
      <c r="L1291" s="50"/>
      <c r="M1291" s="50"/>
      <c r="N1291" s="50"/>
      <c r="O1291" s="50"/>
      <c r="P1291" s="680"/>
      <c r="Q1291" s="79"/>
      <c r="R1291" s="79"/>
      <c r="S1291" s="79"/>
      <c r="T1291" s="79"/>
      <c r="U1291" s="79"/>
      <c r="V1291" s="79"/>
      <c r="W1291" s="61"/>
      <c r="X1291" s="61"/>
      <c r="Y1291" s="50"/>
      <c r="Z1291" s="50"/>
      <c r="AA1291" s="51"/>
      <c r="AB1291" s="68"/>
      <c r="AC1291" s="68"/>
      <c r="AD1291" s="68"/>
      <c r="AE1291" s="68"/>
      <c r="AF1291" s="68"/>
      <c r="AG1291" s="68"/>
      <c r="AH1291" s="51"/>
      <c r="AI1291" s="51"/>
      <c r="AJ1291" s="68"/>
      <c r="AK1291" s="68"/>
      <c r="AL1291" s="68"/>
      <c r="AM1291" s="68"/>
      <c r="AN1291" s="68"/>
      <c r="AO1291" s="68"/>
      <c r="AP1291" s="51"/>
      <c r="AQ1291" s="51"/>
      <c r="AR1291" s="68"/>
      <c r="AS1291" s="68"/>
      <c r="AT1291" s="68"/>
      <c r="AU1291" s="68"/>
      <c r="AV1291" s="68"/>
      <c r="AW1291" s="68"/>
      <c r="AX1291" s="51"/>
      <c r="AY1291" s="51"/>
      <c r="AZ1291" s="68"/>
      <c r="BA1291" s="68"/>
      <c r="BB1291" s="68"/>
      <c r="BC1291" s="68"/>
      <c r="BD1291" s="68"/>
      <c r="BE1291" s="68"/>
      <c r="BF1291" s="51"/>
      <c r="BG1291" s="51"/>
      <c r="BH1291" s="68"/>
      <c r="BI1291" s="68"/>
      <c r="BJ1291" s="68"/>
      <c r="BK1291" s="68"/>
      <c r="BL1291" s="68"/>
      <c r="BM1291" s="68"/>
      <c r="BN1291" s="51"/>
      <c r="BO1291" s="51"/>
      <c r="BP1291" s="51"/>
      <c r="BQ1291" s="51"/>
      <c r="BR1291" s="51"/>
      <c r="BS1291" s="51"/>
      <c r="BT1291" s="51"/>
      <c r="BU1291" s="68"/>
      <c r="BV1291" s="68"/>
      <c r="BW1291" s="68"/>
      <c r="BX1291" s="68"/>
      <c r="BY1291" s="68"/>
      <c r="BZ1291" s="68"/>
      <c r="CA1291" s="68"/>
      <c r="CB1291" s="68"/>
      <c r="CC1291" s="68"/>
      <c r="CD1291" s="68"/>
      <c r="CE1291" s="68"/>
      <c r="CF1291" s="68"/>
      <c r="CG1291" s="68"/>
      <c r="CH1291" s="68"/>
      <c r="CI1291" s="68"/>
      <c r="CJ1291" s="68"/>
      <c r="CK1291" s="68"/>
      <c r="CL1291" s="68"/>
      <c r="CM1291" s="68"/>
      <c r="CN1291" s="68"/>
      <c r="CO1291" s="68"/>
      <c r="CP1291" s="68"/>
      <c r="CQ1291" s="68"/>
      <c r="CR1291" s="68"/>
      <c r="CS1291" s="68"/>
      <c r="CT1291" s="68"/>
      <c r="CU1291" s="68"/>
      <c r="CV1291" s="68"/>
      <c r="CW1291" s="68"/>
      <c r="CX1291" s="68"/>
      <c r="CY1291" s="68"/>
      <c r="CZ1291" s="68"/>
      <c r="DA1291" s="68"/>
      <c r="DB1291" s="68"/>
      <c r="DC1291" s="68"/>
      <c r="DD1291" s="68"/>
      <c r="DE1291" s="68"/>
      <c r="DF1291" s="51"/>
      <c r="DG1291" s="51"/>
      <c r="DH1291" s="51"/>
      <c r="DI1291" s="51"/>
      <c r="DJ1291" s="51"/>
      <c r="DK1291" s="51"/>
      <c r="DL1291" s="51"/>
      <c r="DM1291" s="51"/>
      <c r="DN1291" s="51"/>
      <c r="DO1291" s="51"/>
      <c r="DP1291" s="51"/>
      <c r="DQ1291" s="51"/>
      <c r="DR1291" s="51"/>
      <c r="DS1291" s="51"/>
      <c r="DT1291" s="51"/>
      <c r="DU1291" s="181"/>
    </row>
    <row r="1292" spans="1:125" ht="12.75" x14ac:dyDescent="0.2">
      <c r="A1292" s="51"/>
      <c r="B1292" s="51"/>
      <c r="C1292" s="50"/>
      <c r="D1292" s="53"/>
      <c r="E1292" s="50"/>
      <c r="F1292" s="54"/>
      <c r="G1292" s="54"/>
      <c r="H1292" s="54"/>
      <c r="I1292" s="55"/>
      <c r="J1292" s="50"/>
      <c r="K1292" s="50"/>
      <c r="L1292" s="50"/>
      <c r="M1292" s="50"/>
      <c r="N1292" s="50"/>
      <c r="O1292" s="50"/>
      <c r="P1292" s="680"/>
      <c r="Q1292" s="79"/>
      <c r="R1292" s="79"/>
      <c r="S1292" s="79"/>
      <c r="T1292" s="79"/>
      <c r="U1292" s="79"/>
      <c r="V1292" s="79"/>
      <c r="W1292" s="61"/>
      <c r="X1292" s="61"/>
      <c r="Y1292" s="50"/>
      <c r="Z1292" s="50"/>
      <c r="AA1292" s="51"/>
      <c r="AB1292" s="68"/>
      <c r="AC1292" s="68"/>
      <c r="AD1292" s="68"/>
      <c r="AE1292" s="68"/>
      <c r="AF1292" s="68"/>
      <c r="AG1292" s="68"/>
      <c r="AH1292" s="51"/>
      <c r="AI1292" s="51"/>
      <c r="AJ1292" s="68"/>
      <c r="AK1292" s="68"/>
      <c r="AL1292" s="68"/>
      <c r="AM1292" s="68"/>
      <c r="AN1292" s="68"/>
      <c r="AO1292" s="68"/>
      <c r="AP1292" s="51"/>
      <c r="AQ1292" s="51"/>
      <c r="AR1292" s="68"/>
      <c r="AS1292" s="68"/>
      <c r="AT1292" s="68"/>
      <c r="AU1292" s="68"/>
      <c r="AV1292" s="68"/>
      <c r="AW1292" s="68"/>
      <c r="AX1292" s="51"/>
      <c r="AY1292" s="51"/>
      <c r="AZ1292" s="68"/>
      <c r="BA1292" s="68"/>
      <c r="BB1292" s="68"/>
      <c r="BC1292" s="68"/>
      <c r="BD1292" s="68"/>
      <c r="BE1292" s="68"/>
      <c r="BF1292" s="51"/>
      <c r="BG1292" s="51"/>
      <c r="BH1292" s="68"/>
      <c r="BI1292" s="68"/>
      <c r="BJ1292" s="68"/>
      <c r="BK1292" s="68"/>
      <c r="BL1292" s="68"/>
      <c r="BM1292" s="68"/>
      <c r="BN1292" s="51"/>
      <c r="BO1292" s="51"/>
      <c r="BP1292" s="51"/>
      <c r="BQ1292" s="51"/>
      <c r="BR1292" s="51"/>
      <c r="BS1292" s="51"/>
      <c r="BT1292" s="51"/>
      <c r="BU1292" s="68"/>
      <c r="BV1292" s="68"/>
      <c r="BW1292" s="68"/>
      <c r="BX1292" s="68"/>
      <c r="BY1292" s="68"/>
      <c r="BZ1292" s="68"/>
      <c r="CA1292" s="68"/>
      <c r="CB1292" s="68"/>
      <c r="CC1292" s="68"/>
      <c r="CD1292" s="68"/>
      <c r="CE1292" s="68"/>
      <c r="CF1292" s="68"/>
      <c r="CG1292" s="68"/>
      <c r="CH1292" s="68"/>
      <c r="CI1292" s="68"/>
      <c r="CJ1292" s="68"/>
      <c r="CK1292" s="68"/>
      <c r="CL1292" s="68"/>
      <c r="CM1292" s="68"/>
      <c r="CN1292" s="68"/>
      <c r="CO1292" s="68"/>
      <c r="CP1292" s="68"/>
      <c r="CQ1292" s="68"/>
      <c r="CR1292" s="68"/>
      <c r="CS1292" s="68"/>
      <c r="CT1292" s="68"/>
      <c r="CU1292" s="68"/>
      <c r="CV1292" s="68"/>
      <c r="CW1292" s="68"/>
      <c r="CX1292" s="68"/>
      <c r="CY1292" s="68"/>
      <c r="CZ1292" s="68"/>
      <c r="DA1292" s="68"/>
      <c r="DB1292" s="68"/>
      <c r="DC1292" s="68"/>
      <c r="DD1292" s="68"/>
      <c r="DE1292" s="68"/>
      <c r="DF1292" s="51"/>
      <c r="DG1292" s="51"/>
      <c r="DH1292" s="51"/>
      <c r="DI1292" s="51"/>
      <c r="DJ1292" s="51"/>
      <c r="DK1292" s="51"/>
      <c r="DL1292" s="51"/>
      <c r="DM1292" s="51"/>
      <c r="DN1292" s="51"/>
      <c r="DO1292" s="51"/>
      <c r="DP1292" s="51"/>
      <c r="DQ1292" s="51"/>
      <c r="DR1292" s="51"/>
      <c r="DS1292" s="51"/>
      <c r="DT1292" s="51"/>
      <c r="DU1292" s="181"/>
    </row>
    <row r="1293" spans="1:125" ht="12.75" x14ac:dyDescent="0.2">
      <c r="A1293" s="51"/>
      <c r="B1293" s="51"/>
      <c r="C1293" s="50"/>
      <c r="D1293" s="53"/>
      <c r="E1293" s="50"/>
      <c r="F1293" s="54"/>
      <c r="G1293" s="54"/>
      <c r="H1293" s="54"/>
      <c r="I1293" s="55"/>
      <c r="J1293" s="50"/>
      <c r="K1293" s="50"/>
      <c r="L1293" s="50"/>
      <c r="M1293" s="50"/>
      <c r="N1293" s="50"/>
      <c r="O1293" s="50"/>
      <c r="P1293" s="680"/>
      <c r="Q1293" s="79"/>
      <c r="R1293" s="79"/>
      <c r="S1293" s="79"/>
      <c r="T1293" s="79"/>
      <c r="U1293" s="79"/>
      <c r="V1293" s="79"/>
      <c r="W1293" s="61"/>
      <c r="X1293" s="61"/>
      <c r="Y1293" s="50"/>
      <c r="Z1293" s="50"/>
      <c r="AA1293" s="51"/>
      <c r="AB1293" s="68"/>
      <c r="AC1293" s="68"/>
      <c r="AD1293" s="68"/>
      <c r="AE1293" s="68"/>
      <c r="AF1293" s="68"/>
      <c r="AG1293" s="68"/>
      <c r="AH1293" s="51"/>
      <c r="AI1293" s="51"/>
      <c r="AJ1293" s="68"/>
      <c r="AK1293" s="68"/>
      <c r="AL1293" s="68"/>
      <c r="AM1293" s="68"/>
      <c r="AN1293" s="68"/>
      <c r="AO1293" s="68"/>
      <c r="AP1293" s="51"/>
      <c r="AQ1293" s="51"/>
      <c r="AR1293" s="68"/>
      <c r="AS1293" s="68"/>
      <c r="AT1293" s="68"/>
      <c r="AU1293" s="68"/>
      <c r="AV1293" s="68"/>
      <c r="AW1293" s="68"/>
      <c r="AX1293" s="51"/>
      <c r="AY1293" s="51"/>
      <c r="AZ1293" s="68"/>
      <c r="BA1293" s="68"/>
      <c r="BB1293" s="68"/>
      <c r="BC1293" s="68"/>
      <c r="BD1293" s="68"/>
      <c r="BE1293" s="68"/>
      <c r="BF1293" s="51"/>
      <c r="BG1293" s="51"/>
      <c r="BH1293" s="68"/>
      <c r="BI1293" s="68"/>
      <c r="BJ1293" s="68"/>
      <c r="BK1293" s="68"/>
      <c r="BL1293" s="68"/>
      <c r="BM1293" s="68"/>
      <c r="BN1293" s="51"/>
      <c r="BO1293" s="51"/>
      <c r="BP1293" s="51"/>
      <c r="BQ1293" s="51"/>
      <c r="BR1293" s="51"/>
      <c r="BS1293" s="51"/>
      <c r="BT1293" s="51"/>
      <c r="BU1293" s="68"/>
      <c r="BV1293" s="68"/>
      <c r="BW1293" s="68"/>
      <c r="BX1293" s="68"/>
      <c r="BY1293" s="68"/>
      <c r="BZ1293" s="68"/>
      <c r="CA1293" s="68"/>
      <c r="CB1293" s="68"/>
      <c r="CC1293" s="68"/>
      <c r="CD1293" s="68"/>
      <c r="CE1293" s="68"/>
      <c r="CF1293" s="68"/>
      <c r="CG1293" s="68"/>
      <c r="CH1293" s="68"/>
      <c r="CI1293" s="68"/>
      <c r="CJ1293" s="68"/>
      <c r="CK1293" s="68"/>
      <c r="CL1293" s="68"/>
      <c r="CM1293" s="68"/>
      <c r="CN1293" s="68"/>
      <c r="CO1293" s="68"/>
      <c r="CP1293" s="68"/>
      <c r="CQ1293" s="68"/>
      <c r="CR1293" s="68"/>
      <c r="CS1293" s="68"/>
      <c r="CT1293" s="68"/>
      <c r="CU1293" s="68"/>
      <c r="CV1293" s="68"/>
      <c r="CW1293" s="68"/>
      <c r="CX1293" s="68"/>
      <c r="CY1293" s="68"/>
      <c r="CZ1293" s="68"/>
      <c r="DA1293" s="68"/>
      <c r="DB1293" s="68"/>
      <c r="DC1293" s="68"/>
      <c r="DD1293" s="68"/>
      <c r="DE1293" s="68"/>
      <c r="DF1293" s="51"/>
      <c r="DG1293" s="51"/>
      <c r="DH1293" s="51"/>
      <c r="DI1293" s="51"/>
      <c r="DJ1293" s="51"/>
      <c r="DK1293" s="51"/>
      <c r="DL1293" s="51"/>
      <c r="DM1293" s="51"/>
      <c r="DN1293" s="51"/>
      <c r="DO1293" s="51"/>
      <c r="DP1293" s="51"/>
      <c r="DQ1293" s="51"/>
      <c r="DR1293" s="51"/>
      <c r="DS1293" s="51"/>
      <c r="DT1293" s="51"/>
      <c r="DU1293" s="181"/>
    </row>
    <row r="1294" spans="1:125" ht="12.75" x14ac:dyDescent="0.2">
      <c r="A1294" s="51"/>
      <c r="B1294" s="51"/>
      <c r="C1294" s="50"/>
      <c r="D1294" s="53"/>
      <c r="E1294" s="50"/>
      <c r="F1294" s="54"/>
      <c r="G1294" s="54"/>
      <c r="H1294" s="54"/>
      <c r="I1294" s="55"/>
      <c r="J1294" s="50"/>
      <c r="K1294" s="50"/>
      <c r="L1294" s="50"/>
      <c r="M1294" s="50"/>
      <c r="N1294" s="50"/>
      <c r="O1294" s="50"/>
      <c r="P1294" s="680"/>
      <c r="Q1294" s="79"/>
      <c r="R1294" s="79"/>
      <c r="S1294" s="79"/>
      <c r="T1294" s="79"/>
      <c r="U1294" s="79"/>
      <c r="V1294" s="79"/>
      <c r="W1294" s="61"/>
      <c r="X1294" s="61"/>
      <c r="Y1294" s="50"/>
      <c r="Z1294" s="50"/>
      <c r="AA1294" s="51"/>
      <c r="AB1294" s="68"/>
      <c r="AC1294" s="68"/>
      <c r="AD1294" s="68"/>
      <c r="AE1294" s="68"/>
      <c r="AF1294" s="68"/>
      <c r="AG1294" s="68"/>
      <c r="AH1294" s="51"/>
      <c r="AI1294" s="51"/>
      <c r="AJ1294" s="68"/>
      <c r="AK1294" s="68"/>
      <c r="AL1294" s="68"/>
      <c r="AM1294" s="68"/>
      <c r="AN1294" s="68"/>
      <c r="AO1294" s="68"/>
      <c r="AP1294" s="51"/>
      <c r="AQ1294" s="51"/>
      <c r="AR1294" s="68"/>
      <c r="AS1294" s="68"/>
      <c r="AT1294" s="68"/>
      <c r="AU1294" s="68"/>
      <c r="AV1294" s="68"/>
      <c r="AW1294" s="68"/>
      <c r="AX1294" s="51"/>
      <c r="AY1294" s="51"/>
      <c r="AZ1294" s="68"/>
      <c r="BA1294" s="68"/>
      <c r="BB1294" s="68"/>
      <c r="BC1294" s="68"/>
      <c r="BD1294" s="68"/>
      <c r="BE1294" s="68"/>
      <c r="BF1294" s="51"/>
      <c r="BG1294" s="51"/>
      <c r="BH1294" s="68"/>
      <c r="BI1294" s="68"/>
      <c r="BJ1294" s="68"/>
      <c r="BK1294" s="68"/>
      <c r="BL1294" s="68"/>
      <c r="BM1294" s="68"/>
      <c r="BN1294" s="51"/>
      <c r="BO1294" s="51"/>
      <c r="BP1294" s="51"/>
      <c r="BQ1294" s="51"/>
      <c r="BR1294" s="51"/>
      <c r="BS1294" s="51"/>
      <c r="BT1294" s="51"/>
      <c r="BU1294" s="68"/>
      <c r="BV1294" s="68"/>
      <c r="BW1294" s="68"/>
      <c r="BX1294" s="68"/>
      <c r="BY1294" s="68"/>
      <c r="BZ1294" s="68"/>
      <c r="CA1294" s="68"/>
      <c r="CB1294" s="68"/>
      <c r="CC1294" s="68"/>
      <c r="CD1294" s="68"/>
      <c r="CE1294" s="68"/>
      <c r="CF1294" s="68"/>
      <c r="CG1294" s="68"/>
      <c r="CH1294" s="68"/>
      <c r="CI1294" s="68"/>
      <c r="CJ1294" s="68"/>
      <c r="CK1294" s="68"/>
      <c r="CL1294" s="68"/>
      <c r="CM1294" s="68"/>
      <c r="CN1294" s="68"/>
      <c r="CO1294" s="68"/>
      <c r="CP1294" s="68"/>
      <c r="CQ1294" s="68"/>
      <c r="CR1294" s="68"/>
      <c r="CS1294" s="68"/>
      <c r="CT1294" s="68"/>
      <c r="CU1294" s="68"/>
      <c r="CV1294" s="68"/>
      <c r="CW1294" s="68"/>
      <c r="CX1294" s="68"/>
      <c r="CY1294" s="68"/>
      <c r="CZ1294" s="68"/>
      <c r="DA1294" s="68"/>
      <c r="DB1294" s="68"/>
      <c r="DC1294" s="68"/>
      <c r="DD1294" s="68"/>
      <c r="DE1294" s="68"/>
      <c r="DF1294" s="51"/>
      <c r="DG1294" s="51"/>
      <c r="DH1294" s="51"/>
      <c r="DI1294" s="51"/>
      <c r="DJ1294" s="51"/>
      <c r="DK1294" s="51"/>
      <c r="DL1294" s="51"/>
      <c r="DM1294" s="51"/>
      <c r="DN1294" s="51"/>
      <c r="DO1294" s="51"/>
      <c r="DP1294" s="51"/>
      <c r="DQ1294" s="51"/>
      <c r="DR1294" s="51"/>
      <c r="DS1294" s="51"/>
      <c r="DT1294" s="51"/>
      <c r="DU1294" s="181"/>
    </row>
    <row r="1295" spans="1:125" ht="12.75" x14ac:dyDescent="0.2">
      <c r="A1295" s="51"/>
      <c r="B1295" s="51"/>
      <c r="C1295" s="50"/>
      <c r="D1295" s="53"/>
      <c r="E1295" s="50"/>
      <c r="F1295" s="54"/>
      <c r="G1295" s="54"/>
      <c r="H1295" s="54"/>
      <c r="I1295" s="55"/>
      <c r="J1295" s="50"/>
      <c r="K1295" s="50"/>
      <c r="L1295" s="50"/>
      <c r="M1295" s="50"/>
      <c r="N1295" s="50"/>
      <c r="O1295" s="50"/>
      <c r="P1295" s="680"/>
      <c r="Q1295" s="79"/>
      <c r="R1295" s="79"/>
      <c r="S1295" s="79"/>
      <c r="T1295" s="79"/>
      <c r="U1295" s="79"/>
      <c r="V1295" s="79"/>
      <c r="W1295" s="61"/>
      <c r="X1295" s="61"/>
      <c r="Y1295" s="50"/>
      <c r="Z1295" s="50"/>
      <c r="AA1295" s="51"/>
      <c r="AB1295" s="68"/>
      <c r="AC1295" s="68"/>
      <c r="AD1295" s="68"/>
      <c r="AE1295" s="68"/>
      <c r="AF1295" s="68"/>
      <c r="AG1295" s="68"/>
      <c r="AH1295" s="51"/>
      <c r="AI1295" s="51"/>
      <c r="AJ1295" s="68"/>
      <c r="AK1295" s="68"/>
      <c r="AL1295" s="68"/>
      <c r="AM1295" s="68"/>
      <c r="AN1295" s="68"/>
      <c r="AO1295" s="68"/>
      <c r="AP1295" s="51"/>
      <c r="AQ1295" s="51"/>
      <c r="AR1295" s="68"/>
      <c r="AS1295" s="68"/>
      <c r="AT1295" s="68"/>
      <c r="AU1295" s="68"/>
      <c r="AV1295" s="68"/>
      <c r="AW1295" s="68"/>
      <c r="AX1295" s="51"/>
      <c r="AY1295" s="51"/>
      <c r="AZ1295" s="68"/>
      <c r="BA1295" s="68"/>
      <c r="BB1295" s="68"/>
      <c r="BC1295" s="68"/>
      <c r="BD1295" s="68"/>
      <c r="BE1295" s="68"/>
      <c r="BF1295" s="51"/>
      <c r="BG1295" s="51"/>
      <c r="BH1295" s="68"/>
      <c r="BI1295" s="68"/>
      <c r="BJ1295" s="68"/>
      <c r="BK1295" s="68"/>
      <c r="BL1295" s="68"/>
      <c r="BM1295" s="68"/>
      <c r="BN1295" s="51"/>
      <c r="BO1295" s="51"/>
      <c r="BP1295" s="51"/>
      <c r="BQ1295" s="51"/>
      <c r="BR1295" s="51"/>
      <c r="BS1295" s="51"/>
      <c r="BT1295" s="51"/>
      <c r="BU1295" s="68"/>
      <c r="BV1295" s="68"/>
      <c r="BW1295" s="68"/>
      <c r="BX1295" s="68"/>
      <c r="BY1295" s="68"/>
      <c r="BZ1295" s="68"/>
      <c r="CA1295" s="68"/>
      <c r="CB1295" s="68"/>
      <c r="CC1295" s="68"/>
      <c r="CD1295" s="68"/>
      <c r="CE1295" s="68"/>
      <c r="CF1295" s="68"/>
      <c r="CG1295" s="68"/>
      <c r="CH1295" s="68"/>
      <c r="CI1295" s="68"/>
      <c r="CJ1295" s="68"/>
      <c r="CK1295" s="68"/>
      <c r="CL1295" s="68"/>
      <c r="CM1295" s="68"/>
      <c r="CN1295" s="68"/>
      <c r="CO1295" s="68"/>
      <c r="CP1295" s="68"/>
      <c r="CQ1295" s="68"/>
      <c r="CR1295" s="68"/>
      <c r="CS1295" s="68"/>
      <c r="CT1295" s="68"/>
      <c r="CU1295" s="68"/>
      <c r="CV1295" s="68"/>
      <c r="CW1295" s="68"/>
      <c r="CX1295" s="68"/>
      <c r="CY1295" s="68"/>
      <c r="CZ1295" s="68"/>
      <c r="DA1295" s="68"/>
      <c r="DB1295" s="68"/>
      <c r="DC1295" s="68"/>
      <c r="DD1295" s="68"/>
      <c r="DE1295" s="68"/>
      <c r="DF1295" s="51"/>
      <c r="DG1295" s="51"/>
      <c r="DH1295" s="51"/>
      <c r="DI1295" s="51"/>
      <c r="DJ1295" s="51"/>
      <c r="DK1295" s="51"/>
      <c r="DL1295" s="51"/>
      <c r="DM1295" s="51"/>
      <c r="DN1295" s="51"/>
      <c r="DO1295" s="51"/>
      <c r="DP1295" s="51"/>
      <c r="DQ1295" s="51"/>
      <c r="DR1295" s="51"/>
      <c r="DS1295" s="51"/>
      <c r="DT1295" s="51"/>
      <c r="DU1295" s="181"/>
    </row>
    <row r="1296" spans="1:125" ht="12.75" x14ac:dyDescent="0.2">
      <c r="A1296" s="51"/>
      <c r="B1296" s="51"/>
      <c r="C1296" s="50"/>
      <c r="D1296" s="53"/>
      <c r="E1296" s="50"/>
      <c r="F1296" s="54"/>
      <c r="G1296" s="54"/>
      <c r="H1296" s="54"/>
      <c r="I1296" s="55"/>
      <c r="J1296" s="50"/>
      <c r="K1296" s="50"/>
      <c r="L1296" s="50"/>
      <c r="M1296" s="50"/>
      <c r="N1296" s="50"/>
      <c r="O1296" s="50"/>
      <c r="P1296" s="680"/>
      <c r="Q1296" s="79"/>
      <c r="R1296" s="79"/>
      <c r="S1296" s="79"/>
      <c r="T1296" s="79"/>
      <c r="U1296" s="79"/>
      <c r="V1296" s="79"/>
      <c r="W1296" s="61"/>
      <c r="X1296" s="61"/>
      <c r="Y1296" s="50"/>
      <c r="Z1296" s="50"/>
      <c r="AA1296" s="51"/>
      <c r="AB1296" s="68"/>
      <c r="AC1296" s="68"/>
      <c r="AD1296" s="68"/>
      <c r="AE1296" s="68"/>
      <c r="AF1296" s="68"/>
      <c r="AG1296" s="68"/>
      <c r="AH1296" s="51"/>
      <c r="AI1296" s="51"/>
      <c r="AJ1296" s="68"/>
      <c r="AK1296" s="68"/>
      <c r="AL1296" s="68"/>
      <c r="AM1296" s="68"/>
      <c r="AN1296" s="68"/>
      <c r="AO1296" s="68"/>
      <c r="AP1296" s="51"/>
      <c r="AQ1296" s="51"/>
      <c r="AR1296" s="68"/>
      <c r="AS1296" s="68"/>
      <c r="AT1296" s="68"/>
      <c r="AU1296" s="68"/>
      <c r="AV1296" s="68"/>
      <c r="AW1296" s="68"/>
      <c r="AX1296" s="51"/>
      <c r="AY1296" s="51"/>
      <c r="AZ1296" s="68"/>
      <c r="BA1296" s="68"/>
      <c r="BB1296" s="68"/>
      <c r="BC1296" s="68"/>
      <c r="BD1296" s="68"/>
      <c r="BE1296" s="68"/>
      <c r="BF1296" s="51"/>
      <c r="BG1296" s="51"/>
      <c r="BH1296" s="68"/>
      <c r="BI1296" s="68"/>
      <c r="BJ1296" s="68"/>
      <c r="BK1296" s="68"/>
      <c r="BL1296" s="68"/>
      <c r="BM1296" s="68"/>
      <c r="BN1296" s="51"/>
      <c r="BO1296" s="51"/>
      <c r="BP1296" s="51"/>
      <c r="BQ1296" s="51"/>
      <c r="BR1296" s="51"/>
      <c r="BS1296" s="51"/>
      <c r="BT1296" s="51"/>
      <c r="BU1296" s="68"/>
      <c r="BV1296" s="68"/>
      <c r="BW1296" s="68"/>
      <c r="BX1296" s="68"/>
      <c r="BY1296" s="68"/>
      <c r="BZ1296" s="68"/>
      <c r="CA1296" s="68"/>
      <c r="CB1296" s="68"/>
      <c r="CC1296" s="68"/>
      <c r="CD1296" s="68"/>
      <c r="CE1296" s="68"/>
      <c r="CF1296" s="68"/>
      <c r="CG1296" s="68"/>
      <c r="CH1296" s="68"/>
      <c r="CI1296" s="68"/>
      <c r="CJ1296" s="68"/>
      <c r="CK1296" s="68"/>
      <c r="CL1296" s="68"/>
      <c r="CM1296" s="68"/>
      <c r="CN1296" s="68"/>
      <c r="CO1296" s="68"/>
      <c r="CP1296" s="68"/>
      <c r="CQ1296" s="68"/>
      <c r="CR1296" s="68"/>
      <c r="CS1296" s="68"/>
      <c r="CT1296" s="68"/>
      <c r="CU1296" s="68"/>
      <c r="CV1296" s="68"/>
      <c r="CW1296" s="68"/>
      <c r="CX1296" s="68"/>
      <c r="CY1296" s="68"/>
      <c r="CZ1296" s="68"/>
      <c r="DA1296" s="68"/>
      <c r="DB1296" s="68"/>
      <c r="DC1296" s="68"/>
      <c r="DD1296" s="68"/>
      <c r="DE1296" s="68"/>
      <c r="DF1296" s="51"/>
      <c r="DG1296" s="51"/>
      <c r="DH1296" s="51"/>
      <c r="DI1296" s="51"/>
      <c r="DJ1296" s="51"/>
      <c r="DK1296" s="51"/>
      <c r="DL1296" s="51"/>
      <c r="DM1296" s="51"/>
      <c r="DN1296" s="51"/>
      <c r="DO1296" s="51"/>
      <c r="DP1296" s="51"/>
      <c r="DQ1296" s="51"/>
      <c r="DR1296" s="51"/>
      <c r="DS1296" s="51"/>
      <c r="DT1296" s="51"/>
      <c r="DU1296" s="181"/>
    </row>
    <row r="1297" spans="1:125" ht="12.75" x14ac:dyDescent="0.2">
      <c r="A1297" s="51"/>
      <c r="B1297" s="51"/>
      <c r="C1297" s="50"/>
      <c r="D1297" s="53"/>
      <c r="E1297" s="50"/>
      <c r="F1297" s="54"/>
      <c r="G1297" s="54"/>
      <c r="H1297" s="54"/>
      <c r="I1297" s="55"/>
      <c r="J1297" s="50"/>
      <c r="K1297" s="50"/>
      <c r="L1297" s="50"/>
      <c r="M1297" s="50"/>
      <c r="N1297" s="50"/>
      <c r="O1297" s="50"/>
      <c r="P1297" s="680"/>
      <c r="Q1297" s="79"/>
      <c r="R1297" s="79"/>
      <c r="S1297" s="79"/>
      <c r="T1297" s="79"/>
      <c r="U1297" s="79"/>
      <c r="V1297" s="79"/>
      <c r="W1297" s="61"/>
      <c r="X1297" s="61"/>
      <c r="Y1297" s="50"/>
      <c r="Z1297" s="50"/>
      <c r="AA1297" s="51"/>
      <c r="AB1297" s="68"/>
      <c r="AC1297" s="68"/>
      <c r="AD1297" s="68"/>
      <c r="AE1297" s="68"/>
      <c r="AF1297" s="68"/>
      <c r="AG1297" s="68"/>
      <c r="AH1297" s="51"/>
      <c r="AI1297" s="51"/>
      <c r="AJ1297" s="68"/>
      <c r="AK1297" s="68"/>
      <c r="AL1297" s="68"/>
      <c r="AM1297" s="68"/>
      <c r="AN1297" s="68"/>
      <c r="AO1297" s="68"/>
      <c r="AP1297" s="51"/>
      <c r="AQ1297" s="51"/>
      <c r="AR1297" s="68"/>
      <c r="AS1297" s="68"/>
      <c r="AT1297" s="68"/>
      <c r="AU1297" s="68"/>
      <c r="AV1297" s="68"/>
      <c r="AW1297" s="68"/>
      <c r="AX1297" s="51"/>
      <c r="AY1297" s="51"/>
      <c r="AZ1297" s="68"/>
      <c r="BA1297" s="68"/>
      <c r="BB1297" s="68"/>
      <c r="BC1297" s="68"/>
      <c r="BD1297" s="68"/>
      <c r="BE1297" s="68"/>
      <c r="BF1297" s="51"/>
      <c r="BG1297" s="51"/>
      <c r="BH1297" s="68"/>
      <c r="BI1297" s="68"/>
      <c r="BJ1297" s="68"/>
      <c r="BK1297" s="68"/>
      <c r="BL1297" s="68"/>
      <c r="BM1297" s="68"/>
      <c r="BN1297" s="51"/>
      <c r="BO1297" s="51"/>
      <c r="BP1297" s="51"/>
      <c r="BQ1297" s="51"/>
      <c r="BR1297" s="51"/>
      <c r="BS1297" s="51"/>
      <c r="BT1297" s="51"/>
      <c r="BU1297" s="68"/>
      <c r="BV1297" s="68"/>
      <c r="BW1297" s="68"/>
      <c r="BX1297" s="68"/>
      <c r="BY1297" s="68"/>
      <c r="BZ1297" s="68"/>
      <c r="CA1297" s="68"/>
      <c r="CB1297" s="68"/>
      <c r="CC1297" s="68"/>
      <c r="CD1297" s="68"/>
      <c r="CE1297" s="68"/>
      <c r="CF1297" s="68"/>
      <c r="CG1297" s="68"/>
      <c r="CH1297" s="68"/>
      <c r="CI1297" s="68"/>
      <c r="CJ1297" s="68"/>
      <c r="CK1297" s="68"/>
      <c r="CL1297" s="68"/>
      <c r="CM1297" s="68"/>
      <c r="CN1297" s="68"/>
      <c r="CO1297" s="68"/>
      <c r="CP1297" s="68"/>
      <c r="CQ1297" s="68"/>
      <c r="CR1297" s="68"/>
      <c r="CS1297" s="68"/>
      <c r="CT1297" s="68"/>
      <c r="CU1297" s="68"/>
      <c r="CV1297" s="68"/>
      <c r="CW1297" s="68"/>
      <c r="CX1297" s="68"/>
      <c r="CY1297" s="68"/>
      <c r="CZ1297" s="68"/>
      <c r="DA1297" s="68"/>
      <c r="DB1297" s="68"/>
      <c r="DC1297" s="68"/>
      <c r="DD1297" s="68"/>
      <c r="DE1297" s="68"/>
      <c r="DF1297" s="51"/>
      <c r="DG1297" s="51"/>
      <c r="DH1297" s="51"/>
      <c r="DI1297" s="51"/>
      <c r="DJ1297" s="51"/>
      <c r="DK1297" s="51"/>
      <c r="DL1297" s="51"/>
      <c r="DM1297" s="51"/>
      <c r="DN1297" s="51"/>
      <c r="DO1297" s="51"/>
      <c r="DP1297" s="51"/>
      <c r="DQ1297" s="51"/>
      <c r="DR1297" s="51"/>
      <c r="DS1297" s="51"/>
      <c r="DT1297" s="51"/>
      <c r="DU1297" s="181"/>
    </row>
    <row r="1298" spans="1:125" ht="12.75" x14ac:dyDescent="0.2">
      <c r="A1298" s="51"/>
      <c r="B1298" s="51"/>
      <c r="C1298" s="50"/>
      <c r="D1298" s="53"/>
      <c r="E1298" s="50"/>
      <c r="F1298" s="54"/>
      <c r="G1298" s="54"/>
      <c r="H1298" s="54"/>
      <c r="I1298" s="55"/>
      <c r="J1298" s="50"/>
      <c r="K1298" s="50"/>
      <c r="L1298" s="50"/>
      <c r="M1298" s="50"/>
      <c r="N1298" s="50"/>
      <c r="O1298" s="50"/>
      <c r="P1298" s="680"/>
      <c r="Q1298" s="79"/>
      <c r="R1298" s="79"/>
      <c r="S1298" s="79"/>
      <c r="T1298" s="79"/>
      <c r="U1298" s="79"/>
      <c r="V1298" s="79"/>
      <c r="W1298" s="61"/>
      <c r="X1298" s="61"/>
      <c r="Y1298" s="50"/>
      <c r="Z1298" s="50"/>
      <c r="AA1298" s="51"/>
      <c r="AB1298" s="68"/>
      <c r="AC1298" s="68"/>
      <c r="AD1298" s="68"/>
      <c r="AE1298" s="68"/>
      <c r="AF1298" s="68"/>
      <c r="AG1298" s="68"/>
      <c r="AH1298" s="51"/>
      <c r="AI1298" s="51"/>
      <c r="AJ1298" s="68"/>
      <c r="AK1298" s="68"/>
      <c r="AL1298" s="68"/>
      <c r="AM1298" s="68"/>
      <c r="AN1298" s="68"/>
      <c r="AO1298" s="68"/>
      <c r="AP1298" s="51"/>
      <c r="AQ1298" s="51"/>
      <c r="AR1298" s="68"/>
      <c r="AS1298" s="68"/>
      <c r="AT1298" s="68"/>
      <c r="AU1298" s="68"/>
      <c r="AV1298" s="68"/>
      <c r="AW1298" s="68"/>
      <c r="AX1298" s="51"/>
      <c r="AY1298" s="51"/>
      <c r="AZ1298" s="68"/>
      <c r="BA1298" s="68"/>
      <c r="BB1298" s="68"/>
      <c r="BC1298" s="68"/>
      <c r="BD1298" s="68"/>
      <c r="BE1298" s="68"/>
      <c r="BF1298" s="51"/>
      <c r="BG1298" s="51"/>
      <c r="BH1298" s="68"/>
      <c r="BI1298" s="68"/>
      <c r="BJ1298" s="68"/>
      <c r="BK1298" s="68"/>
      <c r="BL1298" s="68"/>
      <c r="BM1298" s="68"/>
      <c r="BN1298" s="51"/>
      <c r="BO1298" s="51"/>
      <c r="BP1298" s="51"/>
      <c r="BQ1298" s="51"/>
      <c r="BR1298" s="51"/>
      <c r="BS1298" s="51"/>
      <c r="BT1298" s="51"/>
      <c r="BU1298" s="68"/>
      <c r="BV1298" s="68"/>
      <c r="BW1298" s="68"/>
      <c r="BX1298" s="68"/>
      <c r="BY1298" s="68"/>
      <c r="BZ1298" s="68"/>
      <c r="CA1298" s="68"/>
      <c r="CB1298" s="68"/>
      <c r="CC1298" s="68"/>
      <c r="CD1298" s="68"/>
      <c r="CE1298" s="68"/>
      <c r="CF1298" s="68"/>
      <c r="CG1298" s="68"/>
      <c r="CH1298" s="68"/>
      <c r="CI1298" s="68"/>
      <c r="CJ1298" s="68"/>
      <c r="CK1298" s="68"/>
      <c r="CL1298" s="68"/>
      <c r="CM1298" s="68"/>
      <c r="CN1298" s="68"/>
      <c r="CO1298" s="68"/>
      <c r="CP1298" s="68"/>
      <c r="CQ1298" s="68"/>
      <c r="CR1298" s="68"/>
      <c r="CS1298" s="68"/>
      <c r="CT1298" s="68"/>
      <c r="CU1298" s="68"/>
      <c r="CV1298" s="68"/>
      <c r="CW1298" s="68"/>
      <c r="CX1298" s="68"/>
      <c r="CY1298" s="68"/>
      <c r="CZ1298" s="68"/>
      <c r="DA1298" s="68"/>
      <c r="DB1298" s="68"/>
      <c r="DC1298" s="68"/>
      <c r="DD1298" s="68"/>
      <c r="DE1298" s="68"/>
      <c r="DF1298" s="51"/>
      <c r="DG1298" s="51"/>
      <c r="DH1298" s="51"/>
      <c r="DI1298" s="51"/>
      <c r="DJ1298" s="51"/>
      <c r="DK1298" s="51"/>
      <c r="DL1298" s="51"/>
      <c r="DM1298" s="51"/>
      <c r="DN1298" s="51"/>
      <c r="DO1298" s="51"/>
      <c r="DP1298" s="51"/>
      <c r="DQ1298" s="51"/>
      <c r="DR1298" s="51"/>
      <c r="DS1298" s="51"/>
      <c r="DT1298" s="51"/>
      <c r="DU1298" s="181"/>
    </row>
    <row r="1299" spans="1:125" ht="12.75" x14ac:dyDescent="0.2">
      <c r="A1299" s="51"/>
      <c r="B1299" s="51"/>
      <c r="C1299" s="50"/>
      <c r="D1299" s="53"/>
      <c r="E1299" s="50"/>
      <c r="F1299" s="54"/>
      <c r="G1299" s="54"/>
      <c r="H1299" s="54"/>
      <c r="I1299" s="55"/>
      <c r="J1299" s="50"/>
      <c r="K1299" s="50"/>
      <c r="L1299" s="50"/>
      <c r="M1299" s="50"/>
      <c r="N1299" s="50"/>
      <c r="O1299" s="50"/>
      <c r="P1299" s="680"/>
      <c r="Q1299" s="79"/>
      <c r="R1299" s="79"/>
      <c r="S1299" s="79"/>
      <c r="T1299" s="79"/>
      <c r="U1299" s="79"/>
      <c r="V1299" s="79"/>
      <c r="W1299" s="61"/>
      <c r="X1299" s="61"/>
      <c r="Y1299" s="50"/>
      <c r="Z1299" s="50"/>
      <c r="AA1299" s="51"/>
      <c r="AB1299" s="68"/>
      <c r="AC1299" s="68"/>
      <c r="AD1299" s="68"/>
      <c r="AE1299" s="68"/>
      <c r="AF1299" s="68"/>
      <c r="AG1299" s="68"/>
      <c r="AH1299" s="51"/>
      <c r="AI1299" s="51"/>
      <c r="AJ1299" s="68"/>
      <c r="AK1299" s="68"/>
      <c r="AL1299" s="68"/>
      <c r="AM1299" s="68"/>
      <c r="AN1299" s="68"/>
      <c r="AO1299" s="68"/>
      <c r="AP1299" s="51"/>
      <c r="AQ1299" s="51"/>
      <c r="AR1299" s="68"/>
      <c r="AS1299" s="68"/>
      <c r="AT1299" s="68"/>
      <c r="AU1299" s="68"/>
      <c r="AV1299" s="68"/>
      <c r="AW1299" s="68"/>
      <c r="AX1299" s="51"/>
      <c r="AY1299" s="51"/>
      <c r="AZ1299" s="68"/>
      <c r="BA1299" s="68"/>
      <c r="BB1299" s="68"/>
      <c r="BC1299" s="68"/>
      <c r="BD1299" s="68"/>
      <c r="BE1299" s="68"/>
      <c r="BF1299" s="51"/>
      <c r="BG1299" s="51"/>
      <c r="BH1299" s="68"/>
      <c r="BI1299" s="68"/>
      <c r="BJ1299" s="68"/>
      <c r="BK1299" s="68"/>
      <c r="BL1299" s="68"/>
      <c r="BM1299" s="68"/>
      <c r="BN1299" s="51"/>
      <c r="BO1299" s="51"/>
      <c r="BP1299" s="51"/>
      <c r="BQ1299" s="51"/>
      <c r="BR1299" s="51"/>
      <c r="BS1299" s="51"/>
      <c r="BT1299" s="51"/>
      <c r="BU1299" s="68"/>
      <c r="BV1299" s="68"/>
      <c r="BW1299" s="68"/>
      <c r="BX1299" s="68"/>
      <c r="BY1299" s="68"/>
      <c r="BZ1299" s="68"/>
      <c r="CA1299" s="68"/>
      <c r="CB1299" s="68"/>
      <c r="CC1299" s="68"/>
      <c r="CD1299" s="68"/>
      <c r="CE1299" s="68"/>
      <c r="CF1299" s="68"/>
      <c r="CG1299" s="68"/>
      <c r="CH1299" s="68"/>
      <c r="CI1299" s="68"/>
      <c r="CJ1299" s="68"/>
      <c r="CK1299" s="68"/>
      <c r="CL1299" s="68"/>
      <c r="CM1299" s="68"/>
      <c r="CN1299" s="68"/>
      <c r="CO1299" s="68"/>
      <c r="CP1299" s="68"/>
      <c r="CQ1299" s="68"/>
      <c r="CR1299" s="68"/>
      <c r="CS1299" s="68"/>
      <c r="CT1299" s="68"/>
      <c r="CU1299" s="68"/>
      <c r="CV1299" s="68"/>
      <c r="CW1299" s="68"/>
      <c r="CX1299" s="68"/>
      <c r="CY1299" s="68"/>
      <c r="CZ1299" s="68"/>
      <c r="DA1299" s="68"/>
      <c r="DB1299" s="68"/>
      <c r="DC1299" s="68"/>
      <c r="DD1299" s="68"/>
      <c r="DE1299" s="68"/>
      <c r="DF1299" s="51"/>
      <c r="DG1299" s="51"/>
      <c r="DH1299" s="51"/>
      <c r="DI1299" s="51"/>
      <c r="DJ1299" s="51"/>
      <c r="DK1299" s="51"/>
      <c r="DL1299" s="51"/>
      <c r="DM1299" s="51"/>
      <c r="DN1299" s="51"/>
      <c r="DO1299" s="51"/>
      <c r="DP1299" s="51"/>
      <c r="DQ1299" s="51"/>
      <c r="DR1299" s="51"/>
      <c r="DS1299" s="51"/>
      <c r="DT1299" s="51"/>
      <c r="DU1299" s="181"/>
    </row>
    <row r="1300" spans="1:125" ht="12.75" x14ac:dyDescent="0.2">
      <c r="A1300" s="51"/>
      <c r="B1300" s="51"/>
      <c r="C1300" s="50"/>
      <c r="D1300" s="53"/>
      <c r="E1300" s="50"/>
      <c r="F1300" s="54"/>
      <c r="G1300" s="54"/>
      <c r="H1300" s="54"/>
      <c r="I1300" s="55"/>
      <c r="J1300" s="50"/>
      <c r="K1300" s="50"/>
      <c r="L1300" s="50"/>
      <c r="M1300" s="50"/>
      <c r="N1300" s="50"/>
      <c r="O1300" s="50"/>
      <c r="P1300" s="680"/>
      <c r="Q1300" s="79"/>
      <c r="R1300" s="79"/>
      <c r="S1300" s="79"/>
      <c r="T1300" s="79"/>
      <c r="U1300" s="79"/>
      <c r="V1300" s="79"/>
      <c r="W1300" s="61"/>
      <c r="X1300" s="61"/>
      <c r="Y1300" s="50"/>
      <c r="Z1300" s="50"/>
      <c r="AA1300" s="51"/>
      <c r="AB1300" s="68"/>
      <c r="AC1300" s="68"/>
      <c r="AD1300" s="68"/>
      <c r="AE1300" s="68"/>
      <c r="AF1300" s="68"/>
      <c r="AG1300" s="68"/>
      <c r="AH1300" s="51"/>
      <c r="AI1300" s="51"/>
      <c r="AJ1300" s="68"/>
      <c r="AK1300" s="68"/>
      <c r="AL1300" s="68"/>
      <c r="AM1300" s="68"/>
      <c r="AN1300" s="68"/>
      <c r="AO1300" s="68"/>
      <c r="AP1300" s="51"/>
      <c r="AQ1300" s="51"/>
      <c r="AR1300" s="68"/>
      <c r="AS1300" s="68"/>
      <c r="AT1300" s="68"/>
      <c r="AU1300" s="68"/>
      <c r="AV1300" s="68"/>
      <c r="AW1300" s="68"/>
      <c r="AX1300" s="51"/>
      <c r="AY1300" s="51"/>
      <c r="AZ1300" s="68"/>
      <c r="BA1300" s="68"/>
      <c r="BB1300" s="68"/>
      <c r="BC1300" s="68"/>
      <c r="BD1300" s="68"/>
      <c r="BE1300" s="68"/>
      <c r="BF1300" s="51"/>
      <c r="BG1300" s="51"/>
      <c r="BH1300" s="68"/>
      <c r="BI1300" s="68"/>
      <c r="BJ1300" s="68"/>
      <c r="BK1300" s="68"/>
      <c r="BL1300" s="68"/>
      <c r="BM1300" s="68"/>
      <c r="BN1300" s="51"/>
      <c r="BO1300" s="51"/>
      <c r="BP1300" s="51"/>
      <c r="BQ1300" s="51"/>
      <c r="BR1300" s="51"/>
      <c r="BS1300" s="51"/>
      <c r="BT1300" s="51"/>
      <c r="BU1300" s="68"/>
      <c r="BV1300" s="68"/>
      <c r="BW1300" s="68"/>
      <c r="BX1300" s="68"/>
      <c r="BY1300" s="68"/>
      <c r="BZ1300" s="68"/>
      <c r="CA1300" s="68"/>
      <c r="CB1300" s="68"/>
      <c r="CC1300" s="68"/>
      <c r="CD1300" s="68"/>
      <c r="CE1300" s="68"/>
      <c r="CF1300" s="68"/>
      <c r="CG1300" s="68"/>
      <c r="CH1300" s="68"/>
      <c r="CI1300" s="68"/>
      <c r="CJ1300" s="68"/>
      <c r="CK1300" s="68"/>
      <c r="CL1300" s="68"/>
      <c r="CM1300" s="68"/>
      <c r="CN1300" s="68"/>
      <c r="CO1300" s="68"/>
      <c r="CP1300" s="68"/>
      <c r="CQ1300" s="68"/>
      <c r="CR1300" s="68"/>
      <c r="CS1300" s="68"/>
      <c r="CT1300" s="68"/>
      <c r="CU1300" s="68"/>
      <c r="CV1300" s="68"/>
      <c r="CW1300" s="68"/>
      <c r="CX1300" s="68"/>
      <c r="CY1300" s="68"/>
      <c r="CZ1300" s="68"/>
      <c r="DA1300" s="68"/>
      <c r="DB1300" s="68"/>
      <c r="DC1300" s="68"/>
      <c r="DD1300" s="68"/>
      <c r="DE1300" s="68"/>
      <c r="DF1300" s="51"/>
      <c r="DG1300" s="51"/>
      <c r="DH1300" s="51"/>
      <c r="DI1300" s="51"/>
      <c r="DJ1300" s="51"/>
      <c r="DK1300" s="51"/>
      <c r="DL1300" s="51"/>
      <c r="DM1300" s="51"/>
      <c r="DN1300" s="51"/>
      <c r="DO1300" s="51"/>
      <c r="DP1300" s="51"/>
      <c r="DQ1300" s="51"/>
      <c r="DR1300" s="51"/>
      <c r="DS1300" s="51"/>
      <c r="DT1300" s="51"/>
      <c r="DU1300" s="181"/>
    </row>
    <row r="1301" spans="1:125" ht="12.75" x14ac:dyDescent="0.2">
      <c r="A1301" s="51"/>
      <c r="B1301" s="51"/>
      <c r="C1301" s="50"/>
      <c r="D1301" s="53"/>
      <c r="E1301" s="50"/>
      <c r="F1301" s="54"/>
      <c r="G1301" s="54"/>
      <c r="H1301" s="54"/>
      <c r="I1301" s="55"/>
      <c r="J1301" s="50"/>
      <c r="K1301" s="50"/>
      <c r="L1301" s="50"/>
      <c r="M1301" s="50"/>
      <c r="N1301" s="50"/>
      <c r="O1301" s="50"/>
      <c r="P1301" s="680"/>
      <c r="Q1301" s="79"/>
      <c r="R1301" s="79"/>
      <c r="S1301" s="79"/>
      <c r="T1301" s="79"/>
      <c r="U1301" s="79"/>
      <c r="V1301" s="79"/>
      <c r="W1301" s="61"/>
      <c r="X1301" s="61"/>
      <c r="Y1301" s="50"/>
      <c r="Z1301" s="50"/>
      <c r="AA1301" s="51"/>
      <c r="AB1301" s="68"/>
      <c r="AC1301" s="68"/>
      <c r="AD1301" s="68"/>
      <c r="AE1301" s="68"/>
      <c r="AF1301" s="68"/>
      <c r="AG1301" s="68"/>
      <c r="AH1301" s="51"/>
      <c r="AI1301" s="51"/>
      <c r="AJ1301" s="68"/>
      <c r="AK1301" s="68"/>
      <c r="AL1301" s="68"/>
      <c r="AM1301" s="68"/>
      <c r="AN1301" s="68"/>
      <c r="AO1301" s="68"/>
      <c r="AP1301" s="51"/>
      <c r="AQ1301" s="51"/>
      <c r="AR1301" s="68"/>
      <c r="AS1301" s="68"/>
      <c r="AT1301" s="68"/>
      <c r="AU1301" s="68"/>
      <c r="AV1301" s="68"/>
      <c r="AW1301" s="68"/>
      <c r="AX1301" s="51"/>
      <c r="AY1301" s="51"/>
      <c r="AZ1301" s="68"/>
      <c r="BA1301" s="68"/>
      <c r="BB1301" s="68"/>
      <c r="BC1301" s="68"/>
      <c r="BD1301" s="68"/>
      <c r="BE1301" s="68"/>
      <c r="BF1301" s="51"/>
      <c r="BG1301" s="51"/>
      <c r="BH1301" s="68"/>
      <c r="BI1301" s="68"/>
      <c r="BJ1301" s="68"/>
      <c r="BK1301" s="68"/>
      <c r="BL1301" s="68"/>
      <c r="BM1301" s="68"/>
      <c r="BN1301" s="51"/>
      <c r="BO1301" s="51"/>
      <c r="BP1301" s="51"/>
      <c r="BQ1301" s="51"/>
      <c r="BR1301" s="51"/>
      <c r="BS1301" s="51"/>
      <c r="BT1301" s="51"/>
      <c r="BU1301" s="68"/>
      <c r="BV1301" s="68"/>
      <c r="BW1301" s="68"/>
      <c r="BX1301" s="68"/>
      <c r="BY1301" s="68"/>
      <c r="BZ1301" s="68"/>
      <c r="CA1301" s="68"/>
      <c r="CB1301" s="68"/>
      <c r="CC1301" s="68"/>
      <c r="CD1301" s="68"/>
      <c r="CE1301" s="68"/>
      <c r="CF1301" s="68"/>
      <c r="CG1301" s="68"/>
      <c r="CH1301" s="68"/>
      <c r="CI1301" s="68"/>
      <c r="CJ1301" s="68"/>
      <c r="CK1301" s="68"/>
      <c r="CL1301" s="68"/>
      <c r="CM1301" s="68"/>
      <c r="CN1301" s="68"/>
      <c r="CO1301" s="68"/>
      <c r="CP1301" s="68"/>
      <c r="CQ1301" s="68"/>
      <c r="CR1301" s="68"/>
      <c r="CS1301" s="68"/>
      <c r="CT1301" s="68"/>
      <c r="CU1301" s="68"/>
      <c r="CV1301" s="68"/>
      <c r="CW1301" s="68"/>
      <c r="CX1301" s="68"/>
      <c r="CY1301" s="68"/>
      <c r="CZ1301" s="68"/>
      <c r="DA1301" s="68"/>
      <c r="DB1301" s="68"/>
      <c r="DC1301" s="68"/>
      <c r="DD1301" s="68"/>
      <c r="DE1301" s="68"/>
      <c r="DF1301" s="51"/>
      <c r="DG1301" s="51"/>
      <c r="DH1301" s="51"/>
      <c r="DI1301" s="51"/>
      <c r="DJ1301" s="51"/>
      <c r="DK1301" s="51"/>
      <c r="DL1301" s="51"/>
      <c r="DM1301" s="51"/>
      <c r="DN1301" s="51"/>
      <c r="DO1301" s="51"/>
      <c r="DP1301" s="51"/>
      <c r="DQ1301" s="51"/>
      <c r="DR1301" s="51"/>
      <c r="DS1301" s="51"/>
      <c r="DT1301" s="51"/>
      <c r="DU1301" s="181"/>
    </row>
    <row r="1302" spans="1:125" ht="12.75" x14ac:dyDescent="0.2">
      <c r="A1302" s="51"/>
      <c r="B1302" s="51"/>
      <c r="C1302" s="50"/>
      <c r="D1302" s="53"/>
      <c r="E1302" s="50"/>
      <c r="F1302" s="54"/>
      <c r="G1302" s="54"/>
      <c r="H1302" s="54"/>
      <c r="I1302" s="55"/>
      <c r="J1302" s="50"/>
      <c r="K1302" s="50"/>
      <c r="L1302" s="50"/>
      <c r="M1302" s="50"/>
      <c r="N1302" s="50"/>
      <c r="O1302" s="50"/>
      <c r="P1302" s="680"/>
      <c r="Q1302" s="79"/>
      <c r="R1302" s="79"/>
      <c r="S1302" s="79"/>
      <c r="T1302" s="79"/>
      <c r="U1302" s="79"/>
      <c r="V1302" s="79"/>
      <c r="W1302" s="61"/>
      <c r="X1302" s="61"/>
      <c r="Y1302" s="50"/>
      <c r="Z1302" s="50"/>
      <c r="AA1302" s="51"/>
      <c r="AB1302" s="68"/>
      <c r="AC1302" s="68"/>
      <c r="AD1302" s="68"/>
      <c r="AE1302" s="68"/>
      <c r="AF1302" s="68"/>
      <c r="AG1302" s="68"/>
      <c r="AH1302" s="51"/>
      <c r="AI1302" s="51"/>
      <c r="AJ1302" s="68"/>
      <c r="AK1302" s="68"/>
      <c r="AL1302" s="68"/>
      <c r="AM1302" s="68"/>
      <c r="AN1302" s="68"/>
      <c r="AO1302" s="68"/>
      <c r="AP1302" s="51"/>
      <c r="AQ1302" s="51"/>
      <c r="AR1302" s="68"/>
      <c r="AS1302" s="68"/>
      <c r="AT1302" s="68"/>
      <c r="AU1302" s="68"/>
      <c r="AV1302" s="68"/>
      <c r="AW1302" s="68"/>
      <c r="AX1302" s="51"/>
      <c r="AY1302" s="51"/>
      <c r="AZ1302" s="68"/>
      <c r="BA1302" s="68"/>
      <c r="BB1302" s="68"/>
      <c r="BC1302" s="68"/>
      <c r="BD1302" s="68"/>
      <c r="BE1302" s="68"/>
      <c r="BF1302" s="51"/>
      <c r="BG1302" s="51"/>
      <c r="BH1302" s="68"/>
      <c r="BI1302" s="68"/>
      <c r="BJ1302" s="68"/>
      <c r="BK1302" s="68"/>
      <c r="BL1302" s="68"/>
      <c r="BM1302" s="68"/>
      <c r="BN1302" s="51"/>
      <c r="BO1302" s="51"/>
      <c r="BP1302" s="51"/>
      <c r="BQ1302" s="51"/>
      <c r="BR1302" s="51"/>
      <c r="BS1302" s="51"/>
      <c r="BT1302" s="51"/>
      <c r="BU1302" s="68"/>
      <c r="BV1302" s="68"/>
      <c r="BW1302" s="68"/>
      <c r="BX1302" s="68"/>
      <c r="BY1302" s="68"/>
      <c r="BZ1302" s="68"/>
      <c r="CA1302" s="68"/>
      <c r="CB1302" s="68"/>
      <c r="CC1302" s="68"/>
      <c r="CD1302" s="68"/>
      <c r="CE1302" s="68"/>
      <c r="CF1302" s="68"/>
      <c r="CG1302" s="68"/>
      <c r="CH1302" s="68"/>
      <c r="CI1302" s="68"/>
      <c r="CJ1302" s="68"/>
      <c r="CK1302" s="68"/>
      <c r="CL1302" s="68"/>
      <c r="CM1302" s="68"/>
      <c r="CN1302" s="68"/>
      <c r="CO1302" s="68"/>
      <c r="CP1302" s="68"/>
      <c r="CQ1302" s="68"/>
      <c r="CR1302" s="68"/>
      <c r="CS1302" s="68"/>
      <c r="CT1302" s="68"/>
      <c r="CU1302" s="68"/>
      <c r="CV1302" s="68"/>
      <c r="CW1302" s="68"/>
      <c r="CX1302" s="68"/>
      <c r="CY1302" s="68"/>
      <c r="CZ1302" s="68"/>
      <c r="DA1302" s="68"/>
      <c r="DB1302" s="68"/>
      <c r="DC1302" s="68"/>
      <c r="DD1302" s="68"/>
      <c r="DE1302" s="68"/>
      <c r="DF1302" s="51"/>
      <c r="DG1302" s="51"/>
      <c r="DH1302" s="51"/>
      <c r="DI1302" s="51"/>
      <c r="DJ1302" s="51"/>
      <c r="DK1302" s="51"/>
      <c r="DL1302" s="51"/>
      <c r="DM1302" s="51"/>
      <c r="DN1302" s="51"/>
      <c r="DO1302" s="51"/>
      <c r="DP1302" s="51"/>
      <c r="DQ1302" s="51"/>
      <c r="DR1302" s="51"/>
      <c r="DS1302" s="51"/>
      <c r="DT1302" s="51"/>
      <c r="DU1302" s="181"/>
    </row>
    <row r="1303" spans="1:125" ht="12.75" x14ac:dyDescent="0.2">
      <c r="A1303" s="51"/>
      <c r="B1303" s="51"/>
      <c r="C1303" s="50"/>
      <c r="D1303" s="53"/>
      <c r="E1303" s="50"/>
      <c r="F1303" s="54"/>
      <c r="G1303" s="54"/>
      <c r="H1303" s="54"/>
      <c r="I1303" s="55"/>
      <c r="J1303" s="50"/>
      <c r="K1303" s="50"/>
      <c r="L1303" s="50"/>
      <c r="M1303" s="50"/>
      <c r="N1303" s="50"/>
      <c r="O1303" s="50"/>
      <c r="P1303" s="680"/>
      <c r="Q1303" s="79"/>
      <c r="R1303" s="79"/>
      <c r="S1303" s="79"/>
      <c r="T1303" s="79"/>
      <c r="U1303" s="79"/>
      <c r="V1303" s="79"/>
      <c r="W1303" s="61"/>
      <c r="X1303" s="61"/>
      <c r="Y1303" s="50"/>
      <c r="Z1303" s="50"/>
      <c r="AA1303" s="51"/>
      <c r="AB1303" s="68"/>
      <c r="AC1303" s="68"/>
      <c r="AD1303" s="68"/>
      <c r="AE1303" s="68"/>
      <c r="AF1303" s="68"/>
      <c r="AG1303" s="68"/>
      <c r="AH1303" s="51"/>
      <c r="AI1303" s="51"/>
      <c r="AJ1303" s="68"/>
      <c r="AK1303" s="68"/>
      <c r="AL1303" s="68"/>
      <c r="AM1303" s="68"/>
      <c r="AN1303" s="68"/>
      <c r="AO1303" s="68"/>
      <c r="AP1303" s="51"/>
      <c r="AQ1303" s="51"/>
      <c r="AR1303" s="68"/>
      <c r="AS1303" s="68"/>
      <c r="AT1303" s="68"/>
      <c r="AU1303" s="68"/>
      <c r="AV1303" s="68"/>
      <c r="AW1303" s="68"/>
      <c r="AX1303" s="51"/>
      <c r="AY1303" s="51"/>
      <c r="AZ1303" s="68"/>
      <c r="BA1303" s="68"/>
      <c r="BB1303" s="68"/>
      <c r="BC1303" s="68"/>
      <c r="BD1303" s="68"/>
      <c r="BE1303" s="68"/>
      <c r="BF1303" s="51"/>
      <c r="BG1303" s="51"/>
      <c r="BH1303" s="68"/>
      <c r="BI1303" s="68"/>
      <c r="BJ1303" s="68"/>
      <c r="BK1303" s="68"/>
      <c r="BL1303" s="68"/>
      <c r="BM1303" s="68"/>
      <c r="BN1303" s="51"/>
      <c r="BO1303" s="51"/>
      <c r="BP1303" s="51"/>
      <c r="BQ1303" s="51"/>
      <c r="BR1303" s="51"/>
      <c r="BS1303" s="51"/>
      <c r="BT1303" s="51"/>
      <c r="BU1303" s="68"/>
      <c r="BV1303" s="68"/>
      <c r="BW1303" s="68"/>
      <c r="BX1303" s="68"/>
      <c r="BY1303" s="68"/>
      <c r="BZ1303" s="68"/>
      <c r="CA1303" s="68"/>
      <c r="CB1303" s="68"/>
      <c r="CC1303" s="68"/>
      <c r="CD1303" s="68"/>
      <c r="CE1303" s="68"/>
      <c r="CF1303" s="68"/>
      <c r="CG1303" s="68"/>
      <c r="CH1303" s="68"/>
      <c r="CI1303" s="68"/>
      <c r="CJ1303" s="68"/>
      <c r="CK1303" s="68"/>
      <c r="CL1303" s="68"/>
      <c r="CM1303" s="68"/>
      <c r="CN1303" s="68"/>
      <c r="CO1303" s="68"/>
      <c r="CP1303" s="68"/>
      <c r="CQ1303" s="68"/>
      <c r="CR1303" s="68"/>
      <c r="CS1303" s="68"/>
      <c r="CT1303" s="68"/>
      <c r="CU1303" s="68"/>
      <c r="CV1303" s="68"/>
      <c r="CW1303" s="68"/>
      <c r="CX1303" s="68"/>
      <c r="CY1303" s="68"/>
      <c r="CZ1303" s="68"/>
      <c r="DA1303" s="68"/>
      <c r="DB1303" s="68"/>
      <c r="DC1303" s="68"/>
      <c r="DD1303" s="68"/>
      <c r="DE1303" s="68"/>
      <c r="DF1303" s="51"/>
      <c r="DG1303" s="51"/>
      <c r="DH1303" s="51"/>
      <c r="DI1303" s="51"/>
      <c r="DJ1303" s="51"/>
      <c r="DK1303" s="51"/>
      <c r="DL1303" s="51"/>
      <c r="DM1303" s="51"/>
      <c r="DN1303" s="51"/>
      <c r="DO1303" s="51"/>
      <c r="DP1303" s="51"/>
      <c r="DQ1303" s="51"/>
      <c r="DR1303" s="51"/>
      <c r="DS1303" s="51"/>
      <c r="DT1303" s="51"/>
      <c r="DU1303" s="181"/>
    </row>
    <row r="1304" spans="1:125" ht="12.75" x14ac:dyDescent="0.2">
      <c r="A1304" s="51"/>
      <c r="B1304" s="51"/>
      <c r="C1304" s="50"/>
      <c r="D1304" s="53"/>
      <c r="E1304" s="50"/>
      <c r="F1304" s="54"/>
      <c r="G1304" s="54"/>
      <c r="H1304" s="54"/>
      <c r="I1304" s="55"/>
      <c r="J1304" s="50"/>
      <c r="K1304" s="50"/>
      <c r="L1304" s="50"/>
      <c r="M1304" s="50"/>
      <c r="N1304" s="50"/>
      <c r="O1304" s="50"/>
      <c r="P1304" s="680"/>
      <c r="Q1304" s="79"/>
      <c r="R1304" s="79"/>
      <c r="S1304" s="79"/>
      <c r="T1304" s="79"/>
      <c r="U1304" s="79"/>
      <c r="V1304" s="79"/>
      <c r="W1304" s="61"/>
      <c r="X1304" s="61"/>
      <c r="Y1304" s="50"/>
      <c r="Z1304" s="50"/>
      <c r="AA1304" s="51"/>
      <c r="AB1304" s="68"/>
      <c r="AC1304" s="68"/>
      <c r="AD1304" s="68"/>
      <c r="AE1304" s="68"/>
      <c r="AF1304" s="68"/>
      <c r="AG1304" s="68"/>
      <c r="AH1304" s="51"/>
      <c r="AI1304" s="51"/>
      <c r="AJ1304" s="68"/>
      <c r="AK1304" s="68"/>
      <c r="AL1304" s="68"/>
      <c r="AM1304" s="68"/>
      <c r="AN1304" s="68"/>
      <c r="AO1304" s="68"/>
      <c r="AP1304" s="51"/>
      <c r="AQ1304" s="51"/>
      <c r="AR1304" s="68"/>
      <c r="AS1304" s="68"/>
      <c r="AT1304" s="68"/>
      <c r="AU1304" s="68"/>
      <c r="AV1304" s="68"/>
      <c r="AW1304" s="68"/>
      <c r="AX1304" s="51"/>
      <c r="AY1304" s="51"/>
      <c r="AZ1304" s="68"/>
      <c r="BA1304" s="68"/>
      <c r="BB1304" s="68"/>
      <c r="BC1304" s="68"/>
      <c r="BD1304" s="68"/>
      <c r="BE1304" s="68"/>
      <c r="BF1304" s="51"/>
      <c r="BG1304" s="51"/>
      <c r="BH1304" s="68"/>
      <c r="BI1304" s="68"/>
      <c r="BJ1304" s="68"/>
      <c r="BK1304" s="68"/>
      <c r="BL1304" s="68"/>
      <c r="BM1304" s="68"/>
      <c r="BN1304" s="51"/>
      <c r="BO1304" s="51"/>
      <c r="BP1304" s="51"/>
      <c r="BQ1304" s="51"/>
      <c r="BR1304" s="51"/>
      <c r="BS1304" s="51"/>
      <c r="BT1304" s="51"/>
      <c r="BU1304" s="68"/>
      <c r="BV1304" s="68"/>
      <c r="BW1304" s="68"/>
      <c r="BX1304" s="68"/>
      <c r="BY1304" s="68"/>
      <c r="BZ1304" s="68"/>
      <c r="CA1304" s="68"/>
      <c r="CB1304" s="68"/>
      <c r="CC1304" s="68"/>
      <c r="CD1304" s="68"/>
      <c r="CE1304" s="68"/>
      <c r="CF1304" s="68"/>
      <c r="CG1304" s="68"/>
      <c r="CH1304" s="68"/>
      <c r="CI1304" s="68"/>
      <c r="CJ1304" s="68"/>
      <c r="CK1304" s="68"/>
      <c r="CL1304" s="68"/>
      <c r="CM1304" s="68"/>
      <c r="CN1304" s="68"/>
      <c r="CO1304" s="68"/>
      <c r="CP1304" s="68"/>
      <c r="CQ1304" s="68"/>
      <c r="CR1304" s="68"/>
      <c r="CS1304" s="68"/>
      <c r="CT1304" s="68"/>
      <c r="CU1304" s="68"/>
      <c r="CV1304" s="68"/>
      <c r="CW1304" s="68"/>
      <c r="CX1304" s="68"/>
      <c r="CY1304" s="68"/>
      <c r="CZ1304" s="68"/>
      <c r="DA1304" s="68"/>
      <c r="DB1304" s="68"/>
      <c r="DC1304" s="68"/>
      <c r="DD1304" s="68"/>
      <c r="DE1304" s="68"/>
      <c r="DF1304" s="51"/>
      <c r="DG1304" s="51"/>
      <c r="DH1304" s="51"/>
      <c r="DI1304" s="51"/>
      <c r="DJ1304" s="51"/>
      <c r="DK1304" s="51"/>
      <c r="DL1304" s="51"/>
      <c r="DM1304" s="51"/>
      <c r="DN1304" s="51"/>
      <c r="DO1304" s="51"/>
      <c r="DP1304" s="51"/>
      <c r="DQ1304" s="51"/>
      <c r="DR1304" s="51"/>
      <c r="DS1304" s="51"/>
      <c r="DT1304" s="51"/>
      <c r="DU1304" s="181"/>
    </row>
    <row r="1305" spans="1:125" ht="12.75" x14ac:dyDescent="0.2">
      <c r="A1305" s="51"/>
      <c r="B1305" s="51"/>
      <c r="C1305" s="50"/>
      <c r="D1305" s="53"/>
      <c r="E1305" s="50"/>
      <c r="F1305" s="54"/>
      <c r="G1305" s="54"/>
      <c r="H1305" s="54"/>
      <c r="I1305" s="55"/>
      <c r="J1305" s="50"/>
      <c r="K1305" s="50"/>
      <c r="L1305" s="50"/>
      <c r="M1305" s="50"/>
      <c r="N1305" s="50"/>
      <c r="O1305" s="50"/>
      <c r="P1305" s="680"/>
      <c r="Q1305" s="79"/>
      <c r="R1305" s="79"/>
      <c r="S1305" s="79"/>
      <c r="T1305" s="79"/>
      <c r="U1305" s="79"/>
      <c r="V1305" s="79"/>
      <c r="W1305" s="61"/>
      <c r="X1305" s="61"/>
      <c r="Y1305" s="50"/>
      <c r="Z1305" s="50"/>
      <c r="AA1305" s="51"/>
      <c r="AB1305" s="68"/>
      <c r="AC1305" s="68"/>
      <c r="AD1305" s="68"/>
      <c r="AE1305" s="68"/>
      <c r="AF1305" s="68"/>
      <c r="AG1305" s="68"/>
      <c r="AH1305" s="51"/>
      <c r="AI1305" s="51"/>
      <c r="AJ1305" s="68"/>
      <c r="AK1305" s="68"/>
      <c r="AL1305" s="68"/>
      <c r="AM1305" s="68"/>
      <c r="AN1305" s="68"/>
      <c r="AO1305" s="68"/>
      <c r="AP1305" s="51"/>
      <c r="AQ1305" s="51"/>
      <c r="AR1305" s="68"/>
      <c r="AS1305" s="68"/>
      <c r="AT1305" s="68"/>
      <c r="AU1305" s="68"/>
      <c r="AV1305" s="68"/>
      <c r="AW1305" s="68"/>
      <c r="AX1305" s="51"/>
      <c r="AY1305" s="51"/>
      <c r="AZ1305" s="68"/>
      <c r="BA1305" s="68"/>
      <c r="BB1305" s="68"/>
      <c r="BC1305" s="68"/>
      <c r="BD1305" s="68"/>
      <c r="BE1305" s="68"/>
      <c r="BF1305" s="51"/>
      <c r="BG1305" s="51"/>
      <c r="BH1305" s="68"/>
      <c r="BI1305" s="68"/>
      <c r="BJ1305" s="68"/>
      <c r="BK1305" s="68"/>
      <c r="BL1305" s="68"/>
      <c r="BM1305" s="68"/>
      <c r="BN1305" s="51"/>
      <c r="BO1305" s="51"/>
      <c r="BP1305" s="51"/>
      <c r="BQ1305" s="51"/>
      <c r="BR1305" s="51"/>
      <c r="BS1305" s="51"/>
      <c r="BT1305" s="51"/>
      <c r="BU1305" s="68"/>
      <c r="BV1305" s="68"/>
      <c r="BW1305" s="68"/>
      <c r="BX1305" s="68"/>
      <c r="BY1305" s="68"/>
      <c r="BZ1305" s="68"/>
      <c r="CA1305" s="68"/>
      <c r="CB1305" s="68"/>
      <c r="CC1305" s="68"/>
      <c r="CD1305" s="68"/>
      <c r="CE1305" s="68"/>
      <c r="CF1305" s="68"/>
      <c r="CG1305" s="68"/>
      <c r="CH1305" s="68"/>
      <c r="CI1305" s="68"/>
      <c r="CJ1305" s="68"/>
      <c r="CK1305" s="68"/>
      <c r="CL1305" s="68"/>
      <c r="CM1305" s="68"/>
      <c r="CN1305" s="68"/>
      <c r="CO1305" s="68"/>
      <c r="CP1305" s="68"/>
      <c r="CQ1305" s="68"/>
      <c r="CR1305" s="68"/>
      <c r="CS1305" s="68"/>
      <c r="CT1305" s="68"/>
      <c r="CU1305" s="68"/>
      <c r="CV1305" s="68"/>
      <c r="CW1305" s="68"/>
      <c r="CX1305" s="68"/>
      <c r="CY1305" s="68"/>
      <c r="CZ1305" s="68"/>
      <c r="DA1305" s="68"/>
      <c r="DB1305" s="68"/>
      <c r="DC1305" s="68"/>
      <c r="DD1305" s="68"/>
      <c r="DE1305" s="68"/>
      <c r="DF1305" s="51"/>
      <c r="DG1305" s="51"/>
      <c r="DH1305" s="51"/>
      <c r="DI1305" s="51"/>
      <c r="DJ1305" s="51"/>
      <c r="DK1305" s="51"/>
      <c r="DL1305" s="51"/>
      <c r="DM1305" s="51"/>
      <c r="DN1305" s="51"/>
      <c r="DO1305" s="51"/>
      <c r="DP1305" s="51"/>
      <c r="DQ1305" s="51"/>
      <c r="DR1305" s="51"/>
      <c r="DS1305" s="51"/>
      <c r="DT1305" s="51"/>
      <c r="DU1305" s="181"/>
    </row>
    <row r="1306" spans="1:125" ht="12.75" x14ac:dyDescent="0.2">
      <c r="A1306" s="51"/>
      <c r="B1306" s="51"/>
      <c r="C1306" s="50"/>
      <c r="D1306" s="53"/>
      <c r="E1306" s="50"/>
      <c r="F1306" s="54"/>
      <c r="G1306" s="54"/>
      <c r="H1306" s="54"/>
      <c r="I1306" s="55"/>
      <c r="J1306" s="50"/>
      <c r="K1306" s="50"/>
      <c r="L1306" s="50"/>
      <c r="M1306" s="50"/>
      <c r="N1306" s="50"/>
      <c r="O1306" s="50"/>
      <c r="P1306" s="680"/>
      <c r="Q1306" s="79"/>
      <c r="R1306" s="79"/>
      <c r="S1306" s="79"/>
      <c r="T1306" s="79"/>
      <c r="U1306" s="79"/>
      <c r="V1306" s="79"/>
      <c r="W1306" s="61"/>
      <c r="X1306" s="61"/>
      <c r="Y1306" s="50"/>
      <c r="Z1306" s="50"/>
      <c r="AA1306" s="51"/>
      <c r="AB1306" s="68"/>
      <c r="AC1306" s="68"/>
      <c r="AD1306" s="68"/>
      <c r="AE1306" s="68"/>
      <c r="AF1306" s="68"/>
      <c r="AG1306" s="68"/>
      <c r="AH1306" s="51"/>
      <c r="AI1306" s="51"/>
      <c r="AJ1306" s="68"/>
      <c r="AK1306" s="68"/>
      <c r="AL1306" s="68"/>
      <c r="AM1306" s="68"/>
      <c r="AN1306" s="68"/>
      <c r="AO1306" s="68"/>
      <c r="AP1306" s="51"/>
      <c r="AQ1306" s="51"/>
      <c r="AR1306" s="68"/>
      <c r="AS1306" s="68"/>
      <c r="AT1306" s="68"/>
      <c r="AU1306" s="68"/>
      <c r="AV1306" s="68"/>
      <c r="AW1306" s="68"/>
      <c r="AX1306" s="51"/>
      <c r="AY1306" s="51"/>
      <c r="AZ1306" s="68"/>
      <c r="BA1306" s="68"/>
      <c r="BB1306" s="68"/>
      <c r="BC1306" s="68"/>
      <c r="BD1306" s="68"/>
      <c r="BE1306" s="68"/>
      <c r="BF1306" s="51"/>
      <c r="BG1306" s="51"/>
      <c r="BH1306" s="68"/>
      <c r="BI1306" s="68"/>
      <c r="BJ1306" s="68"/>
      <c r="BK1306" s="68"/>
      <c r="BL1306" s="68"/>
      <c r="BM1306" s="68"/>
      <c r="BN1306" s="51"/>
      <c r="BO1306" s="51"/>
      <c r="BP1306" s="51"/>
      <c r="BQ1306" s="51"/>
      <c r="BR1306" s="51"/>
      <c r="BS1306" s="51"/>
      <c r="BT1306" s="51"/>
      <c r="BU1306" s="68"/>
      <c r="BV1306" s="68"/>
      <c r="BW1306" s="68"/>
      <c r="BX1306" s="68"/>
      <c r="BY1306" s="68"/>
      <c r="BZ1306" s="68"/>
      <c r="CA1306" s="68"/>
      <c r="CB1306" s="68"/>
      <c r="CC1306" s="68"/>
      <c r="CD1306" s="68"/>
      <c r="CE1306" s="68"/>
      <c r="CF1306" s="68"/>
      <c r="CG1306" s="68"/>
      <c r="CH1306" s="68"/>
      <c r="CI1306" s="68"/>
      <c r="CJ1306" s="68"/>
      <c r="CK1306" s="68"/>
      <c r="CL1306" s="68"/>
      <c r="CM1306" s="68"/>
      <c r="CN1306" s="68"/>
      <c r="CO1306" s="68"/>
      <c r="CP1306" s="68"/>
      <c r="CQ1306" s="68"/>
      <c r="CR1306" s="68"/>
      <c r="CS1306" s="68"/>
      <c r="CT1306" s="68"/>
      <c r="CU1306" s="68"/>
      <c r="CV1306" s="68"/>
      <c r="CW1306" s="68"/>
      <c r="CX1306" s="68"/>
      <c r="CY1306" s="68"/>
      <c r="CZ1306" s="68"/>
      <c r="DA1306" s="68"/>
      <c r="DB1306" s="68"/>
      <c r="DC1306" s="68"/>
      <c r="DD1306" s="68"/>
      <c r="DE1306" s="68"/>
      <c r="DF1306" s="51"/>
      <c r="DG1306" s="51"/>
      <c r="DH1306" s="51"/>
      <c r="DI1306" s="51"/>
      <c r="DJ1306" s="51"/>
      <c r="DK1306" s="51"/>
      <c r="DL1306" s="51"/>
      <c r="DM1306" s="51"/>
      <c r="DN1306" s="51"/>
      <c r="DO1306" s="51"/>
      <c r="DP1306" s="51"/>
      <c r="DQ1306" s="51"/>
      <c r="DR1306" s="51"/>
      <c r="DS1306" s="51"/>
      <c r="DT1306" s="51"/>
      <c r="DU1306" s="181"/>
    </row>
    <row r="1307" spans="1:125" ht="12.75" x14ac:dyDescent="0.2">
      <c r="A1307" s="51"/>
      <c r="B1307" s="51"/>
      <c r="C1307" s="50"/>
      <c r="D1307" s="53"/>
      <c r="E1307" s="50"/>
      <c r="F1307" s="54"/>
      <c r="G1307" s="54"/>
      <c r="H1307" s="54"/>
      <c r="I1307" s="55"/>
      <c r="J1307" s="50"/>
      <c r="K1307" s="50"/>
      <c r="L1307" s="50"/>
      <c r="M1307" s="50"/>
      <c r="N1307" s="50"/>
      <c r="O1307" s="50"/>
      <c r="P1307" s="680"/>
      <c r="Q1307" s="79"/>
      <c r="R1307" s="79"/>
      <c r="S1307" s="79"/>
      <c r="T1307" s="79"/>
      <c r="U1307" s="79"/>
      <c r="V1307" s="79"/>
      <c r="W1307" s="61"/>
      <c r="X1307" s="61"/>
      <c r="Y1307" s="50"/>
      <c r="Z1307" s="50"/>
      <c r="AA1307" s="51"/>
      <c r="AB1307" s="68"/>
      <c r="AC1307" s="68"/>
      <c r="AD1307" s="68"/>
      <c r="AE1307" s="68"/>
      <c r="AF1307" s="68"/>
      <c r="AG1307" s="68"/>
      <c r="AH1307" s="51"/>
      <c r="AI1307" s="51"/>
      <c r="AJ1307" s="68"/>
      <c r="AK1307" s="68"/>
      <c r="AL1307" s="68"/>
      <c r="AM1307" s="68"/>
      <c r="AN1307" s="68"/>
      <c r="AO1307" s="68"/>
      <c r="AP1307" s="51"/>
      <c r="AQ1307" s="51"/>
      <c r="AR1307" s="68"/>
      <c r="AS1307" s="68"/>
      <c r="AT1307" s="68"/>
      <c r="AU1307" s="68"/>
      <c r="AV1307" s="68"/>
      <c r="AW1307" s="68"/>
      <c r="AX1307" s="51"/>
      <c r="AY1307" s="51"/>
      <c r="AZ1307" s="68"/>
      <c r="BA1307" s="68"/>
      <c r="BB1307" s="68"/>
      <c r="BC1307" s="68"/>
      <c r="BD1307" s="68"/>
      <c r="BE1307" s="68"/>
      <c r="BF1307" s="51"/>
      <c r="BG1307" s="51"/>
      <c r="BH1307" s="68"/>
      <c r="BI1307" s="68"/>
      <c r="BJ1307" s="68"/>
      <c r="BK1307" s="68"/>
      <c r="BL1307" s="68"/>
      <c r="BM1307" s="68"/>
      <c r="BN1307" s="51"/>
      <c r="BO1307" s="51"/>
      <c r="BP1307" s="51"/>
      <c r="BQ1307" s="51"/>
      <c r="BR1307" s="51"/>
      <c r="BS1307" s="51"/>
      <c r="BT1307" s="51"/>
      <c r="BU1307" s="68"/>
      <c r="BV1307" s="68"/>
      <c r="BW1307" s="68"/>
      <c r="BX1307" s="68"/>
      <c r="BY1307" s="68"/>
      <c r="BZ1307" s="68"/>
      <c r="CA1307" s="68"/>
      <c r="CB1307" s="68"/>
      <c r="CC1307" s="68"/>
      <c r="CD1307" s="68"/>
      <c r="CE1307" s="68"/>
      <c r="CF1307" s="68"/>
      <c r="CG1307" s="68"/>
      <c r="CH1307" s="68"/>
      <c r="CI1307" s="68"/>
      <c r="CJ1307" s="68"/>
      <c r="CK1307" s="68"/>
      <c r="CL1307" s="68"/>
      <c r="CM1307" s="68"/>
      <c r="CN1307" s="68"/>
      <c r="CO1307" s="68"/>
      <c r="CP1307" s="68"/>
      <c r="CQ1307" s="68"/>
      <c r="CR1307" s="68"/>
      <c r="CS1307" s="68"/>
      <c r="CT1307" s="68"/>
      <c r="CU1307" s="68"/>
      <c r="CV1307" s="68"/>
      <c r="CW1307" s="68"/>
      <c r="CX1307" s="68"/>
      <c r="CY1307" s="68"/>
      <c r="CZ1307" s="68"/>
      <c r="DA1307" s="68"/>
      <c r="DB1307" s="68"/>
      <c r="DC1307" s="68"/>
      <c r="DD1307" s="68"/>
      <c r="DE1307" s="68"/>
      <c r="DF1307" s="51"/>
      <c r="DG1307" s="51"/>
      <c r="DH1307" s="51"/>
      <c r="DI1307" s="51"/>
      <c r="DJ1307" s="51"/>
      <c r="DK1307" s="51"/>
      <c r="DL1307" s="51"/>
      <c r="DM1307" s="51"/>
      <c r="DN1307" s="51"/>
      <c r="DO1307" s="51"/>
      <c r="DP1307" s="51"/>
      <c r="DQ1307" s="51"/>
      <c r="DR1307" s="51"/>
      <c r="DS1307" s="51"/>
      <c r="DT1307" s="51"/>
      <c r="DU1307" s="181"/>
    </row>
    <row r="1308" spans="1:125" ht="12.75" x14ac:dyDescent="0.2">
      <c r="A1308" s="51"/>
      <c r="B1308" s="51"/>
      <c r="C1308" s="50"/>
      <c r="D1308" s="53"/>
      <c r="E1308" s="50"/>
      <c r="F1308" s="54"/>
      <c r="G1308" s="54"/>
      <c r="H1308" s="54"/>
      <c r="I1308" s="55"/>
      <c r="J1308" s="50"/>
      <c r="K1308" s="50"/>
      <c r="L1308" s="50"/>
      <c r="M1308" s="50"/>
      <c r="N1308" s="50"/>
      <c r="O1308" s="50"/>
      <c r="P1308" s="680"/>
      <c r="Q1308" s="79"/>
      <c r="R1308" s="79"/>
      <c r="S1308" s="79"/>
      <c r="T1308" s="79"/>
      <c r="U1308" s="79"/>
      <c r="V1308" s="79"/>
      <c r="W1308" s="61"/>
      <c r="X1308" s="61"/>
      <c r="Y1308" s="50"/>
      <c r="Z1308" s="50"/>
      <c r="AA1308" s="51"/>
      <c r="AB1308" s="68"/>
      <c r="AC1308" s="68"/>
      <c r="AD1308" s="68"/>
      <c r="AE1308" s="68"/>
      <c r="AF1308" s="68"/>
      <c r="AG1308" s="68"/>
      <c r="AH1308" s="51"/>
      <c r="AI1308" s="51"/>
      <c r="AJ1308" s="68"/>
      <c r="AK1308" s="68"/>
      <c r="AL1308" s="68"/>
      <c r="AM1308" s="68"/>
      <c r="AN1308" s="68"/>
      <c r="AO1308" s="68"/>
      <c r="AP1308" s="51"/>
      <c r="AQ1308" s="51"/>
      <c r="AR1308" s="68"/>
      <c r="AS1308" s="68"/>
      <c r="AT1308" s="68"/>
      <c r="AU1308" s="68"/>
      <c r="AV1308" s="68"/>
      <c r="AW1308" s="68"/>
      <c r="AX1308" s="51"/>
      <c r="AY1308" s="51"/>
      <c r="AZ1308" s="68"/>
      <c r="BA1308" s="68"/>
      <c r="BB1308" s="68"/>
      <c r="BC1308" s="68"/>
      <c r="BD1308" s="68"/>
      <c r="BE1308" s="68"/>
      <c r="BF1308" s="51"/>
      <c r="BG1308" s="51"/>
      <c r="BH1308" s="68"/>
      <c r="BI1308" s="68"/>
      <c r="BJ1308" s="68"/>
      <c r="BK1308" s="68"/>
      <c r="BL1308" s="68"/>
      <c r="BM1308" s="68"/>
      <c r="BN1308" s="51"/>
      <c r="BO1308" s="51"/>
      <c r="BP1308" s="51"/>
      <c r="BQ1308" s="51"/>
      <c r="BR1308" s="51"/>
      <c r="BS1308" s="51"/>
      <c r="BT1308" s="51"/>
      <c r="BU1308" s="68"/>
      <c r="BV1308" s="68"/>
      <c r="BW1308" s="68"/>
      <c r="BX1308" s="68"/>
      <c r="BY1308" s="68"/>
      <c r="BZ1308" s="68"/>
      <c r="CA1308" s="68"/>
      <c r="CB1308" s="68"/>
      <c r="CC1308" s="68"/>
      <c r="CD1308" s="68"/>
      <c r="CE1308" s="68"/>
      <c r="CF1308" s="68"/>
      <c r="CG1308" s="68"/>
      <c r="CH1308" s="68"/>
      <c r="CI1308" s="68"/>
      <c r="CJ1308" s="68"/>
      <c r="CK1308" s="68"/>
      <c r="CL1308" s="68"/>
      <c r="CM1308" s="68"/>
      <c r="CN1308" s="68"/>
      <c r="CO1308" s="68"/>
      <c r="CP1308" s="68"/>
      <c r="CQ1308" s="68"/>
      <c r="CR1308" s="68"/>
      <c r="CS1308" s="68"/>
      <c r="CT1308" s="68"/>
      <c r="CU1308" s="68"/>
      <c r="CV1308" s="68"/>
      <c r="CW1308" s="68"/>
      <c r="CX1308" s="68"/>
      <c r="CY1308" s="68"/>
      <c r="CZ1308" s="68"/>
      <c r="DA1308" s="68"/>
      <c r="DB1308" s="68"/>
      <c r="DC1308" s="68"/>
      <c r="DD1308" s="68"/>
      <c r="DE1308" s="68"/>
      <c r="DF1308" s="51"/>
      <c r="DG1308" s="51"/>
      <c r="DH1308" s="51"/>
      <c r="DI1308" s="51"/>
      <c r="DJ1308" s="51"/>
      <c r="DK1308" s="51"/>
      <c r="DL1308" s="51"/>
      <c r="DM1308" s="51"/>
      <c r="DN1308" s="51"/>
      <c r="DO1308" s="51"/>
      <c r="DP1308" s="51"/>
      <c r="DQ1308" s="51"/>
      <c r="DR1308" s="51"/>
      <c r="DS1308" s="51"/>
      <c r="DT1308" s="51"/>
      <c r="DU1308" s="181"/>
    </row>
    <row r="1309" spans="1:125" ht="12.75" x14ac:dyDescent="0.2">
      <c r="A1309" s="51"/>
      <c r="B1309" s="51"/>
      <c r="C1309" s="50"/>
      <c r="D1309" s="53"/>
      <c r="E1309" s="50"/>
      <c r="F1309" s="54"/>
      <c r="G1309" s="54"/>
      <c r="H1309" s="54"/>
      <c r="I1309" s="55"/>
      <c r="J1309" s="50"/>
      <c r="K1309" s="50"/>
      <c r="L1309" s="50"/>
      <c r="M1309" s="50"/>
      <c r="N1309" s="50"/>
      <c r="O1309" s="50"/>
      <c r="P1309" s="680"/>
      <c r="Q1309" s="79"/>
      <c r="R1309" s="79"/>
      <c r="S1309" s="79"/>
      <c r="T1309" s="79"/>
      <c r="U1309" s="79"/>
      <c r="V1309" s="79"/>
      <c r="W1309" s="61"/>
      <c r="X1309" s="61"/>
      <c r="Y1309" s="50"/>
      <c r="Z1309" s="50"/>
      <c r="AA1309" s="51"/>
      <c r="AB1309" s="68"/>
      <c r="AC1309" s="68"/>
      <c r="AD1309" s="68"/>
      <c r="AE1309" s="68"/>
      <c r="AF1309" s="68"/>
      <c r="AG1309" s="68"/>
      <c r="AH1309" s="51"/>
      <c r="AI1309" s="51"/>
      <c r="AJ1309" s="68"/>
      <c r="AK1309" s="68"/>
      <c r="AL1309" s="68"/>
      <c r="AM1309" s="68"/>
      <c r="AN1309" s="68"/>
      <c r="AO1309" s="68"/>
      <c r="AP1309" s="51"/>
      <c r="AQ1309" s="51"/>
      <c r="AR1309" s="68"/>
      <c r="AS1309" s="68"/>
      <c r="AT1309" s="68"/>
      <c r="AU1309" s="68"/>
      <c r="AV1309" s="68"/>
      <c r="AW1309" s="68"/>
      <c r="AX1309" s="51"/>
      <c r="AY1309" s="51"/>
      <c r="AZ1309" s="68"/>
      <c r="BA1309" s="68"/>
      <c r="BB1309" s="68"/>
      <c r="BC1309" s="68"/>
      <c r="BD1309" s="68"/>
      <c r="BE1309" s="68"/>
      <c r="BF1309" s="51"/>
      <c r="BG1309" s="51"/>
      <c r="BH1309" s="68"/>
      <c r="BI1309" s="68"/>
      <c r="BJ1309" s="68"/>
      <c r="BK1309" s="68"/>
      <c r="BL1309" s="68"/>
      <c r="BM1309" s="68"/>
      <c r="BN1309" s="51"/>
      <c r="BO1309" s="51"/>
      <c r="BP1309" s="51"/>
      <c r="BQ1309" s="51"/>
      <c r="BR1309" s="51"/>
      <c r="BS1309" s="51"/>
      <c r="BT1309" s="51"/>
      <c r="BU1309" s="68"/>
      <c r="BV1309" s="68"/>
      <c r="BW1309" s="68"/>
      <c r="BX1309" s="68"/>
      <c r="BY1309" s="68"/>
      <c r="BZ1309" s="68"/>
      <c r="CA1309" s="68"/>
      <c r="CB1309" s="68"/>
      <c r="CC1309" s="68"/>
      <c r="CD1309" s="68"/>
      <c r="CE1309" s="68"/>
      <c r="CF1309" s="68"/>
      <c r="CG1309" s="68"/>
      <c r="CH1309" s="68"/>
      <c r="CI1309" s="68"/>
      <c r="CJ1309" s="68"/>
      <c r="CK1309" s="68"/>
      <c r="CL1309" s="68"/>
      <c r="CM1309" s="68"/>
      <c r="CN1309" s="68"/>
      <c r="CO1309" s="68"/>
      <c r="CP1309" s="68"/>
      <c r="CQ1309" s="68"/>
      <c r="CR1309" s="68"/>
      <c r="CS1309" s="68"/>
      <c r="CT1309" s="68"/>
      <c r="CU1309" s="68"/>
      <c r="CV1309" s="68"/>
      <c r="CW1309" s="68"/>
      <c r="CX1309" s="68"/>
      <c r="CY1309" s="68"/>
      <c r="CZ1309" s="68"/>
      <c r="DA1309" s="68"/>
      <c r="DB1309" s="68"/>
      <c r="DC1309" s="68"/>
      <c r="DD1309" s="68"/>
      <c r="DE1309" s="68"/>
      <c r="DF1309" s="51"/>
      <c r="DG1309" s="51"/>
      <c r="DH1309" s="51"/>
      <c r="DI1309" s="51"/>
      <c r="DJ1309" s="51"/>
      <c r="DK1309" s="51"/>
      <c r="DL1309" s="51"/>
      <c r="DM1309" s="51"/>
      <c r="DN1309" s="51"/>
      <c r="DO1309" s="51"/>
      <c r="DP1309" s="51"/>
      <c r="DQ1309" s="51"/>
      <c r="DR1309" s="51"/>
      <c r="DS1309" s="51"/>
      <c r="DT1309" s="51"/>
      <c r="DU1309" s="181"/>
    </row>
    <row r="1310" spans="1:125" ht="12.75" x14ac:dyDescent="0.2">
      <c r="A1310" s="51"/>
      <c r="B1310" s="51"/>
      <c r="C1310" s="50"/>
      <c r="D1310" s="53"/>
      <c r="E1310" s="50"/>
      <c r="F1310" s="54"/>
      <c r="G1310" s="54"/>
      <c r="H1310" s="54"/>
      <c r="I1310" s="55"/>
      <c r="J1310" s="50"/>
      <c r="K1310" s="50"/>
      <c r="L1310" s="50"/>
      <c r="M1310" s="50"/>
      <c r="N1310" s="50"/>
      <c r="O1310" s="50"/>
      <c r="P1310" s="680"/>
      <c r="Q1310" s="79"/>
      <c r="R1310" s="79"/>
      <c r="S1310" s="79"/>
      <c r="T1310" s="79"/>
      <c r="U1310" s="79"/>
      <c r="V1310" s="79"/>
      <c r="W1310" s="61"/>
      <c r="X1310" s="61"/>
      <c r="Y1310" s="50"/>
      <c r="Z1310" s="50"/>
      <c r="AA1310" s="51"/>
      <c r="AB1310" s="68"/>
      <c r="AC1310" s="68"/>
      <c r="AD1310" s="68"/>
      <c r="AE1310" s="68"/>
      <c r="AF1310" s="68"/>
      <c r="AG1310" s="68"/>
      <c r="AH1310" s="51"/>
      <c r="AI1310" s="51"/>
      <c r="AJ1310" s="68"/>
      <c r="AK1310" s="68"/>
      <c r="AL1310" s="68"/>
      <c r="AM1310" s="68"/>
      <c r="AN1310" s="68"/>
      <c r="AO1310" s="68"/>
      <c r="AP1310" s="51"/>
      <c r="AQ1310" s="51"/>
      <c r="AR1310" s="68"/>
      <c r="AS1310" s="68"/>
      <c r="AT1310" s="68"/>
      <c r="AU1310" s="68"/>
      <c r="AV1310" s="68"/>
      <c r="AW1310" s="68"/>
      <c r="AX1310" s="51"/>
      <c r="AY1310" s="51"/>
      <c r="AZ1310" s="68"/>
      <c r="BA1310" s="68"/>
      <c r="BB1310" s="68"/>
      <c r="BC1310" s="68"/>
      <c r="BD1310" s="68"/>
      <c r="BE1310" s="68"/>
      <c r="BF1310" s="51"/>
      <c r="BG1310" s="51"/>
      <c r="BH1310" s="68"/>
      <c r="BI1310" s="68"/>
      <c r="BJ1310" s="68"/>
      <c r="BK1310" s="68"/>
      <c r="BL1310" s="68"/>
      <c r="BM1310" s="68"/>
      <c r="BN1310" s="51"/>
      <c r="BO1310" s="51"/>
      <c r="BP1310" s="51"/>
      <c r="BQ1310" s="51"/>
      <c r="BR1310" s="51"/>
      <c r="BS1310" s="51"/>
      <c r="BT1310" s="51"/>
      <c r="BU1310" s="68"/>
      <c r="BV1310" s="68"/>
      <c r="BW1310" s="68"/>
      <c r="BX1310" s="68"/>
      <c r="BY1310" s="68"/>
      <c r="BZ1310" s="68"/>
      <c r="CA1310" s="68"/>
      <c r="CB1310" s="68"/>
      <c r="CC1310" s="68"/>
      <c r="CD1310" s="68"/>
      <c r="CE1310" s="68"/>
      <c r="CF1310" s="68"/>
      <c r="CG1310" s="68"/>
      <c r="CH1310" s="68"/>
      <c r="CI1310" s="68"/>
      <c r="CJ1310" s="68"/>
      <c r="CK1310" s="68"/>
      <c r="CL1310" s="68"/>
      <c r="CM1310" s="68"/>
      <c r="CN1310" s="68"/>
      <c r="CO1310" s="68"/>
      <c r="CP1310" s="68"/>
      <c r="CQ1310" s="68"/>
      <c r="CR1310" s="68"/>
      <c r="CS1310" s="68"/>
      <c r="CT1310" s="68"/>
      <c r="CU1310" s="68"/>
      <c r="CV1310" s="68"/>
      <c r="CW1310" s="68"/>
      <c r="CX1310" s="68"/>
      <c r="CY1310" s="68"/>
      <c r="CZ1310" s="68"/>
      <c r="DA1310" s="68"/>
      <c r="DB1310" s="68"/>
      <c r="DC1310" s="68"/>
      <c r="DD1310" s="68"/>
      <c r="DE1310" s="68"/>
      <c r="DF1310" s="51"/>
      <c r="DG1310" s="51"/>
      <c r="DH1310" s="51"/>
      <c r="DI1310" s="51"/>
      <c r="DJ1310" s="51"/>
      <c r="DK1310" s="51"/>
      <c r="DL1310" s="51"/>
      <c r="DM1310" s="51"/>
      <c r="DN1310" s="51"/>
      <c r="DO1310" s="51"/>
      <c r="DP1310" s="51"/>
      <c r="DQ1310" s="51"/>
      <c r="DR1310" s="51"/>
      <c r="DS1310" s="51"/>
      <c r="DT1310" s="51"/>
      <c r="DU1310" s="181"/>
    </row>
    <row r="1311" spans="1:125" ht="12.75" x14ac:dyDescent="0.2">
      <c r="A1311" s="51"/>
      <c r="B1311" s="51"/>
      <c r="C1311" s="50"/>
      <c r="D1311" s="53"/>
      <c r="E1311" s="50"/>
      <c r="F1311" s="54"/>
      <c r="G1311" s="54"/>
      <c r="H1311" s="54"/>
      <c r="I1311" s="55"/>
      <c r="J1311" s="50"/>
      <c r="K1311" s="50"/>
      <c r="L1311" s="50"/>
      <c r="M1311" s="50"/>
      <c r="N1311" s="50"/>
      <c r="O1311" s="50"/>
      <c r="P1311" s="680"/>
      <c r="Q1311" s="79"/>
      <c r="R1311" s="79"/>
      <c r="S1311" s="79"/>
      <c r="T1311" s="79"/>
      <c r="U1311" s="79"/>
      <c r="V1311" s="79"/>
      <c r="W1311" s="61"/>
      <c r="X1311" s="61"/>
      <c r="Y1311" s="50"/>
      <c r="Z1311" s="50"/>
      <c r="AA1311" s="51"/>
      <c r="AB1311" s="68"/>
      <c r="AC1311" s="68"/>
      <c r="AD1311" s="68"/>
      <c r="AE1311" s="68"/>
      <c r="AF1311" s="68"/>
      <c r="AG1311" s="68"/>
      <c r="AH1311" s="51"/>
      <c r="AI1311" s="51"/>
      <c r="AJ1311" s="68"/>
      <c r="AK1311" s="68"/>
      <c r="AL1311" s="68"/>
      <c r="AM1311" s="68"/>
      <c r="AN1311" s="68"/>
      <c r="AO1311" s="68"/>
      <c r="AP1311" s="51"/>
      <c r="AQ1311" s="51"/>
      <c r="AR1311" s="68"/>
      <c r="AS1311" s="68"/>
      <c r="AT1311" s="68"/>
      <c r="AU1311" s="68"/>
      <c r="AV1311" s="68"/>
      <c r="AW1311" s="68"/>
      <c r="AX1311" s="51"/>
      <c r="AY1311" s="51"/>
      <c r="AZ1311" s="68"/>
      <c r="BA1311" s="68"/>
      <c r="BB1311" s="68"/>
      <c r="BC1311" s="68"/>
      <c r="BD1311" s="68"/>
      <c r="BE1311" s="68"/>
      <c r="BF1311" s="51"/>
      <c r="BG1311" s="51"/>
      <c r="BH1311" s="68"/>
      <c r="BI1311" s="68"/>
      <c r="BJ1311" s="68"/>
      <c r="BK1311" s="68"/>
      <c r="BL1311" s="68"/>
      <c r="BM1311" s="68"/>
      <c r="BN1311" s="51"/>
      <c r="BO1311" s="51"/>
      <c r="BP1311" s="51"/>
      <c r="BQ1311" s="51"/>
      <c r="BR1311" s="51"/>
      <c r="BS1311" s="51"/>
      <c r="BT1311" s="51"/>
      <c r="BU1311" s="68"/>
      <c r="BV1311" s="68"/>
      <c r="BW1311" s="68"/>
      <c r="BX1311" s="68"/>
      <c r="BY1311" s="68"/>
      <c r="BZ1311" s="68"/>
      <c r="CA1311" s="68"/>
      <c r="CB1311" s="68"/>
      <c r="CC1311" s="68"/>
      <c r="CD1311" s="68"/>
      <c r="CE1311" s="68"/>
      <c r="CF1311" s="68"/>
      <c r="CG1311" s="68"/>
      <c r="CH1311" s="68"/>
      <c r="CI1311" s="68"/>
      <c r="CJ1311" s="68"/>
      <c r="CK1311" s="68"/>
      <c r="CL1311" s="68"/>
      <c r="CM1311" s="68"/>
      <c r="CN1311" s="68"/>
      <c r="CO1311" s="68"/>
      <c r="CP1311" s="68"/>
      <c r="CQ1311" s="68"/>
      <c r="CR1311" s="68"/>
      <c r="CS1311" s="68"/>
      <c r="CT1311" s="68"/>
      <c r="CU1311" s="68"/>
      <c r="CV1311" s="68"/>
      <c r="CW1311" s="68"/>
      <c r="CX1311" s="68"/>
      <c r="CY1311" s="68"/>
      <c r="CZ1311" s="68"/>
      <c r="DA1311" s="68"/>
      <c r="DB1311" s="68"/>
      <c r="DC1311" s="68"/>
      <c r="DD1311" s="68"/>
      <c r="DE1311" s="68"/>
      <c r="DF1311" s="51"/>
      <c r="DG1311" s="51"/>
      <c r="DH1311" s="51"/>
      <c r="DI1311" s="51"/>
      <c r="DJ1311" s="51"/>
      <c r="DK1311" s="51"/>
      <c r="DL1311" s="51"/>
      <c r="DM1311" s="51"/>
      <c r="DN1311" s="51"/>
      <c r="DO1311" s="51"/>
      <c r="DP1311" s="51"/>
      <c r="DQ1311" s="51"/>
      <c r="DR1311" s="51"/>
      <c r="DS1311" s="51"/>
      <c r="DT1311" s="51"/>
      <c r="DU1311" s="181"/>
    </row>
    <row r="1312" spans="1:125" ht="12.75" x14ac:dyDescent="0.2">
      <c r="A1312" s="51"/>
      <c r="B1312" s="51"/>
      <c r="C1312" s="50"/>
      <c r="D1312" s="53"/>
      <c r="E1312" s="50"/>
      <c r="F1312" s="54"/>
      <c r="G1312" s="54"/>
      <c r="H1312" s="54"/>
      <c r="I1312" s="55"/>
      <c r="J1312" s="50"/>
      <c r="K1312" s="50"/>
      <c r="L1312" s="50"/>
      <c r="M1312" s="50"/>
      <c r="N1312" s="50"/>
      <c r="O1312" s="50"/>
      <c r="P1312" s="680"/>
      <c r="Q1312" s="79"/>
      <c r="R1312" s="79"/>
      <c r="S1312" s="79"/>
      <c r="T1312" s="79"/>
      <c r="U1312" s="79"/>
      <c r="V1312" s="79"/>
      <c r="W1312" s="61"/>
      <c r="X1312" s="61"/>
      <c r="Y1312" s="50"/>
      <c r="Z1312" s="50"/>
      <c r="AA1312" s="51"/>
      <c r="AB1312" s="68"/>
      <c r="AC1312" s="68"/>
      <c r="AD1312" s="68"/>
      <c r="AE1312" s="68"/>
      <c r="AF1312" s="68"/>
      <c r="AG1312" s="68"/>
      <c r="AH1312" s="51"/>
      <c r="AI1312" s="51"/>
      <c r="AJ1312" s="68"/>
      <c r="AK1312" s="68"/>
      <c r="AL1312" s="68"/>
      <c r="AM1312" s="68"/>
      <c r="AN1312" s="68"/>
      <c r="AO1312" s="68"/>
      <c r="AP1312" s="51"/>
      <c r="AQ1312" s="51"/>
      <c r="AR1312" s="68"/>
      <c r="AS1312" s="68"/>
      <c r="AT1312" s="68"/>
      <c r="AU1312" s="68"/>
      <c r="AV1312" s="68"/>
      <c r="AW1312" s="68"/>
      <c r="AX1312" s="51"/>
      <c r="AY1312" s="51"/>
      <c r="AZ1312" s="68"/>
      <c r="BA1312" s="68"/>
      <c r="BB1312" s="68"/>
      <c r="BC1312" s="68"/>
      <c r="BD1312" s="68"/>
      <c r="BE1312" s="68"/>
      <c r="BF1312" s="51"/>
      <c r="BG1312" s="51"/>
      <c r="BH1312" s="68"/>
      <c r="BI1312" s="68"/>
      <c r="BJ1312" s="68"/>
      <c r="BK1312" s="68"/>
      <c r="BL1312" s="68"/>
      <c r="BM1312" s="68"/>
      <c r="BN1312" s="51"/>
      <c r="BO1312" s="51"/>
      <c r="BP1312" s="51"/>
      <c r="BQ1312" s="51"/>
      <c r="BR1312" s="51"/>
      <c r="BS1312" s="51"/>
      <c r="BT1312" s="51"/>
      <c r="BU1312" s="68"/>
      <c r="BV1312" s="68"/>
      <c r="BW1312" s="68"/>
      <c r="BX1312" s="68"/>
      <c r="BY1312" s="68"/>
      <c r="BZ1312" s="68"/>
      <c r="CA1312" s="68"/>
      <c r="CB1312" s="68"/>
      <c r="CC1312" s="68"/>
      <c r="CD1312" s="68"/>
      <c r="CE1312" s="68"/>
      <c r="CF1312" s="68"/>
      <c r="CG1312" s="68"/>
      <c r="CH1312" s="68"/>
      <c r="CI1312" s="68"/>
      <c r="CJ1312" s="68"/>
      <c r="CK1312" s="68"/>
      <c r="CL1312" s="68"/>
      <c r="CM1312" s="68"/>
      <c r="CN1312" s="68"/>
      <c r="CO1312" s="68"/>
      <c r="CP1312" s="68"/>
      <c r="CQ1312" s="68"/>
      <c r="CR1312" s="68"/>
      <c r="CS1312" s="68"/>
      <c r="CT1312" s="68"/>
      <c r="CU1312" s="68"/>
      <c r="CV1312" s="68"/>
      <c r="CW1312" s="68"/>
      <c r="CX1312" s="68"/>
      <c r="CY1312" s="68"/>
      <c r="CZ1312" s="68"/>
      <c r="DA1312" s="68"/>
      <c r="DB1312" s="68"/>
      <c r="DC1312" s="68"/>
      <c r="DD1312" s="68"/>
      <c r="DE1312" s="68"/>
      <c r="DF1312" s="51"/>
      <c r="DG1312" s="51"/>
      <c r="DH1312" s="51"/>
      <c r="DI1312" s="51"/>
      <c r="DJ1312" s="51"/>
      <c r="DK1312" s="51"/>
      <c r="DL1312" s="51"/>
      <c r="DM1312" s="51"/>
      <c r="DN1312" s="51"/>
      <c r="DO1312" s="51"/>
      <c r="DP1312" s="51"/>
      <c r="DQ1312" s="51"/>
      <c r="DR1312" s="51"/>
      <c r="DS1312" s="51"/>
      <c r="DT1312" s="51"/>
      <c r="DU1312" s="181"/>
    </row>
    <row r="1313" spans="1:125" ht="12.75" x14ac:dyDescent="0.2">
      <c r="A1313" s="51"/>
      <c r="B1313" s="51"/>
      <c r="C1313" s="50"/>
      <c r="D1313" s="53"/>
      <c r="E1313" s="50"/>
      <c r="F1313" s="54"/>
      <c r="G1313" s="54"/>
      <c r="H1313" s="54"/>
      <c r="I1313" s="55"/>
      <c r="J1313" s="50"/>
      <c r="K1313" s="50"/>
      <c r="L1313" s="50"/>
      <c r="M1313" s="50"/>
      <c r="N1313" s="50"/>
      <c r="O1313" s="50"/>
      <c r="P1313" s="680"/>
      <c r="Q1313" s="79"/>
      <c r="R1313" s="79"/>
      <c r="S1313" s="79"/>
      <c r="T1313" s="79"/>
      <c r="U1313" s="79"/>
      <c r="V1313" s="79"/>
      <c r="W1313" s="61"/>
      <c r="X1313" s="61"/>
      <c r="Y1313" s="50"/>
      <c r="Z1313" s="50"/>
      <c r="AA1313" s="51"/>
      <c r="AB1313" s="68"/>
      <c r="AC1313" s="68"/>
      <c r="AD1313" s="68"/>
      <c r="AE1313" s="68"/>
      <c r="AF1313" s="68"/>
      <c r="AG1313" s="68"/>
      <c r="AH1313" s="51"/>
      <c r="AI1313" s="51"/>
      <c r="AJ1313" s="68"/>
      <c r="AK1313" s="68"/>
      <c r="AL1313" s="68"/>
      <c r="AM1313" s="68"/>
      <c r="AN1313" s="68"/>
      <c r="AO1313" s="68"/>
      <c r="AP1313" s="51"/>
      <c r="AQ1313" s="51"/>
      <c r="AR1313" s="68"/>
      <c r="AS1313" s="68"/>
      <c r="AT1313" s="68"/>
      <c r="AU1313" s="68"/>
      <c r="AV1313" s="68"/>
      <c r="AW1313" s="68"/>
      <c r="AX1313" s="51"/>
      <c r="AY1313" s="51"/>
      <c r="AZ1313" s="68"/>
      <c r="BA1313" s="68"/>
      <c r="BB1313" s="68"/>
      <c r="BC1313" s="68"/>
      <c r="BD1313" s="68"/>
      <c r="BE1313" s="68"/>
      <c r="BF1313" s="51"/>
      <c r="BG1313" s="51"/>
      <c r="BH1313" s="68"/>
      <c r="BI1313" s="68"/>
      <c r="BJ1313" s="68"/>
      <c r="BK1313" s="68"/>
      <c r="BL1313" s="68"/>
      <c r="BM1313" s="68"/>
      <c r="BN1313" s="51"/>
      <c r="BO1313" s="51"/>
      <c r="BP1313" s="51"/>
      <c r="BQ1313" s="51"/>
      <c r="BR1313" s="51"/>
      <c r="BS1313" s="51"/>
      <c r="BT1313" s="51"/>
      <c r="BU1313" s="68"/>
      <c r="BV1313" s="68"/>
      <c r="BW1313" s="68"/>
      <c r="BX1313" s="68"/>
      <c r="BY1313" s="68"/>
      <c r="BZ1313" s="68"/>
      <c r="CA1313" s="68"/>
      <c r="CB1313" s="68"/>
      <c r="CC1313" s="68"/>
      <c r="CD1313" s="68"/>
      <c r="CE1313" s="68"/>
      <c r="CF1313" s="68"/>
      <c r="CG1313" s="68"/>
      <c r="CH1313" s="68"/>
      <c r="CI1313" s="68"/>
      <c r="CJ1313" s="68"/>
      <c r="CK1313" s="68"/>
      <c r="CL1313" s="68"/>
      <c r="CM1313" s="68"/>
      <c r="CN1313" s="68"/>
      <c r="CO1313" s="68"/>
      <c r="CP1313" s="68"/>
      <c r="CQ1313" s="68"/>
      <c r="CR1313" s="68"/>
      <c r="CS1313" s="68"/>
      <c r="CT1313" s="68"/>
      <c r="CU1313" s="68"/>
      <c r="CV1313" s="68"/>
      <c r="CW1313" s="68"/>
      <c r="CX1313" s="68"/>
      <c r="CY1313" s="68"/>
      <c r="CZ1313" s="68"/>
      <c r="DA1313" s="68"/>
      <c r="DB1313" s="68"/>
      <c r="DC1313" s="68"/>
      <c r="DD1313" s="68"/>
      <c r="DE1313" s="68"/>
      <c r="DF1313" s="51"/>
      <c r="DG1313" s="51"/>
      <c r="DH1313" s="51"/>
      <c r="DI1313" s="51"/>
      <c r="DJ1313" s="51"/>
      <c r="DK1313" s="51"/>
      <c r="DL1313" s="51"/>
      <c r="DM1313" s="51"/>
      <c r="DN1313" s="51"/>
      <c r="DO1313" s="51"/>
      <c r="DP1313" s="51"/>
      <c r="DQ1313" s="51"/>
      <c r="DR1313" s="51"/>
      <c r="DS1313" s="51"/>
      <c r="DT1313" s="51"/>
      <c r="DU1313" s="181"/>
    </row>
    <row r="1314" spans="1:125" ht="12.75" x14ac:dyDescent="0.2">
      <c r="A1314" s="51"/>
      <c r="B1314" s="51"/>
      <c r="C1314" s="50"/>
      <c r="D1314" s="53"/>
      <c r="E1314" s="50"/>
      <c r="F1314" s="54"/>
      <c r="G1314" s="54"/>
      <c r="H1314" s="54"/>
      <c r="I1314" s="55"/>
      <c r="J1314" s="50"/>
      <c r="K1314" s="50"/>
      <c r="L1314" s="50"/>
      <c r="M1314" s="50"/>
      <c r="N1314" s="50"/>
      <c r="O1314" s="50"/>
      <c r="P1314" s="680"/>
      <c r="Q1314" s="79"/>
      <c r="R1314" s="79"/>
      <c r="S1314" s="79"/>
      <c r="T1314" s="79"/>
      <c r="U1314" s="79"/>
      <c r="V1314" s="79"/>
      <c r="W1314" s="61"/>
      <c r="X1314" s="61"/>
      <c r="Y1314" s="50"/>
      <c r="Z1314" s="50"/>
      <c r="AA1314" s="51"/>
      <c r="AB1314" s="68"/>
      <c r="AC1314" s="68"/>
      <c r="AD1314" s="68"/>
      <c r="AE1314" s="68"/>
      <c r="AF1314" s="68"/>
      <c r="AG1314" s="68"/>
      <c r="AH1314" s="51"/>
      <c r="AI1314" s="51"/>
      <c r="AJ1314" s="68"/>
      <c r="AK1314" s="68"/>
      <c r="AL1314" s="68"/>
      <c r="AM1314" s="68"/>
      <c r="AN1314" s="68"/>
      <c r="AO1314" s="68"/>
      <c r="AP1314" s="51"/>
      <c r="AQ1314" s="51"/>
      <c r="AR1314" s="68"/>
      <c r="AS1314" s="68"/>
      <c r="AT1314" s="68"/>
      <c r="AU1314" s="68"/>
      <c r="AV1314" s="68"/>
      <c r="AW1314" s="68"/>
      <c r="AX1314" s="51"/>
      <c r="AY1314" s="51"/>
      <c r="AZ1314" s="68"/>
      <c r="BA1314" s="68"/>
      <c r="BB1314" s="68"/>
      <c r="BC1314" s="68"/>
      <c r="BD1314" s="68"/>
      <c r="BE1314" s="68"/>
      <c r="BF1314" s="51"/>
      <c r="BG1314" s="51"/>
      <c r="BH1314" s="68"/>
      <c r="BI1314" s="68"/>
      <c r="BJ1314" s="68"/>
      <c r="BK1314" s="68"/>
      <c r="BL1314" s="68"/>
      <c r="BM1314" s="68"/>
      <c r="BN1314" s="51"/>
      <c r="BO1314" s="51"/>
      <c r="BP1314" s="51"/>
      <c r="BQ1314" s="51"/>
      <c r="BR1314" s="51"/>
      <c r="BS1314" s="51"/>
      <c r="BT1314" s="51"/>
      <c r="BU1314" s="68"/>
      <c r="BV1314" s="68"/>
      <c r="BW1314" s="68"/>
      <c r="BX1314" s="68"/>
      <c r="BY1314" s="68"/>
      <c r="BZ1314" s="68"/>
      <c r="CA1314" s="68"/>
      <c r="CB1314" s="68"/>
      <c r="CC1314" s="68"/>
      <c r="CD1314" s="68"/>
      <c r="CE1314" s="68"/>
      <c r="CF1314" s="68"/>
      <c r="CG1314" s="68"/>
      <c r="CH1314" s="68"/>
      <c r="CI1314" s="68"/>
      <c r="CJ1314" s="68"/>
      <c r="CK1314" s="68"/>
      <c r="CL1314" s="68"/>
      <c r="CM1314" s="68"/>
      <c r="CN1314" s="68"/>
      <c r="CO1314" s="68"/>
      <c r="CP1314" s="68"/>
      <c r="CQ1314" s="68"/>
      <c r="CR1314" s="68"/>
      <c r="CS1314" s="68"/>
      <c r="CT1314" s="68"/>
      <c r="CU1314" s="68"/>
      <c r="CV1314" s="68"/>
      <c r="CW1314" s="68"/>
      <c r="CX1314" s="68"/>
      <c r="CY1314" s="68"/>
      <c r="CZ1314" s="68"/>
      <c r="DA1314" s="68"/>
      <c r="DB1314" s="68"/>
      <c r="DC1314" s="68"/>
      <c r="DD1314" s="68"/>
      <c r="DE1314" s="68"/>
      <c r="DF1314" s="51"/>
      <c r="DG1314" s="51"/>
      <c r="DH1314" s="51"/>
      <c r="DI1314" s="51"/>
      <c r="DJ1314" s="51"/>
      <c r="DK1314" s="51"/>
      <c r="DL1314" s="51"/>
      <c r="DM1314" s="51"/>
      <c r="DN1314" s="51"/>
      <c r="DO1314" s="51"/>
      <c r="DP1314" s="51"/>
      <c r="DQ1314" s="51"/>
      <c r="DR1314" s="51"/>
      <c r="DS1314" s="51"/>
      <c r="DT1314" s="51"/>
      <c r="DU1314" s="181"/>
    </row>
    <row r="1315" spans="1:125" ht="12.75" x14ac:dyDescent="0.2">
      <c r="A1315" s="51"/>
      <c r="B1315" s="51"/>
      <c r="C1315" s="50"/>
      <c r="D1315" s="53"/>
      <c r="E1315" s="50"/>
      <c r="F1315" s="54"/>
      <c r="G1315" s="54"/>
      <c r="H1315" s="54"/>
      <c r="I1315" s="55"/>
      <c r="J1315" s="50"/>
      <c r="K1315" s="50"/>
      <c r="L1315" s="50"/>
      <c r="M1315" s="50"/>
      <c r="N1315" s="50"/>
      <c r="O1315" s="50"/>
      <c r="P1315" s="680"/>
      <c r="Q1315" s="79"/>
      <c r="R1315" s="79"/>
      <c r="S1315" s="79"/>
      <c r="T1315" s="79"/>
      <c r="U1315" s="79"/>
      <c r="V1315" s="79"/>
      <c r="W1315" s="61"/>
      <c r="X1315" s="61"/>
      <c r="Y1315" s="50"/>
      <c r="Z1315" s="50"/>
      <c r="AA1315" s="51"/>
      <c r="AB1315" s="68"/>
      <c r="AC1315" s="68"/>
      <c r="AD1315" s="68"/>
      <c r="AE1315" s="68"/>
      <c r="AF1315" s="68"/>
      <c r="AG1315" s="68"/>
      <c r="AH1315" s="51"/>
      <c r="AI1315" s="51"/>
      <c r="AJ1315" s="68"/>
      <c r="AK1315" s="68"/>
      <c r="AL1315" s="68"/>
      <c r="AM1315" s="68"/>
      <c r="AN1315" s="68"/>
      <c r="AO1315" s="68"/>
      <c r="AP1315" s="51"/>
      <c r="AQ1315" s="51"/>
      <c r="AR1315" s="68"/>
      <c r="AS1315" s="68"/>
      <c r="AT1315" s="68"/>
      <c r="AU1315" s="68"/>
      <c r="AV1315" s="68"/>
      <c r="AW1315" s="68"/>
      <c r="AX1315" s="51"/>
      <c r="AY1315" s="51"/>
      <c r="AZ1315" s="68"/>
      <c r="BA1315" s="68"/>
      <c r="BB1315" s="68"/>
      <c r="BC1315" s="68"/>
      <c r="BD1315" s="68"/>
      <c r="BE1315" s="68"/>
      <c r="BF1315" s="51"/>
      <c r="BG1315" s="51"/>
      <c r="BH1315" s="68"/>
      <c r="BI1315" s="68"/>
      <c r="BJ1315" s="68"/>
      <c r="BK1315" s="68"/>
      <c r="BL1315" s="68"/>
      <c r="BM1315" s="68"/>
      <c r="BN1315" s="51"/>
      <c r="BO1315" s="51"/>
      <c r="BP1315" s="51"/>
      <c r="BQ1315" s="51"/>
      <c r="BR1315" s="51"/>
      <c r="BS1315" s="51"/>
      <c r="BT1315" s="51"/>
      <c r="BU1315" s="68"/>
      <c r="BV1315" s="68"/>
      <c r="BW1315" s="68"/>
      <c r="BX1315" s="68"/>
      <c r="BY1315" s="68"/>
      <c r="BZ1315" s="68"/>
      <c r="CA1315" s="68"/>
      <c r="CB1315" s="68"/>
      <c r="CC1315" s="68"/>
      <c r="CD1315" s="68"/>
      <c r="CE1315" s="68"/>
      <c r="CF1315" s="68"/>
      <c r="CG1315" s="68"/>
      <c r="CH1315" s="68"/>
      <c r="CI1315" s="68"/>
      <c r="CJ1315" s="68"/>
      <c r="CK1315" s="68"/>
      <c r="CL1315" s="68"/>
      <c r="CM1315" s="68"/>
      <c r="CN1315" s="68"/>
      <c r="CO1315" s="68"/>
      <c r="CP1315" s="68"/>
      <c r="CQ1315" s="68"/>
      <c r="CR1315" s="68"/>
      <c r="CS1315" s="68"/>
      <c r="CT1315" s="68"/>
      <c r="CU1315" s="68"/>
      <c r="CV1315" s="68"/>
      <c r="CW1315" s="68"/>
      <c r="CX1315" s="68"/>
      <c r="CY1315" s="68"/>
      <c r="CZ1315" s="68"/>
      <c r="DA1315" s="68"/>
      <c r="DB1315" s="68"/>
      <c r="DC1315" s="68"/>
      <c r="DD1315" s="68"/>
      <c r="DE1315" s="68"/>
      <c r="DF1315" s="51"/>
      <c r="DG1315" s="51"/>
      <c r="DH1315" s="51"/>
      <c r="DI1315" s="51"/>
      <c r="DJ1315" s="51"/>
      <c r="DK1315" s="51"/>
      <c r="DL1315" s="51"/>
      <c r="DM1315" s="51"/>
      <c r="DN1315" s="51"/>
      <c r="DO1315" s="51"/>
      <c r="DP1315" s="51"/>
      <c r="DQ1315" s="51"/>
      <c r="DR1315" s="51"/>
      <c r="DS1315" s="51"/>
      <c r="DT1315" s="51"/>
      <c r="DU1315" s="181"/>
    </row>
    <row r="1316" spans="1:125" ht="12.75" x14ac:dyDescent="0.2">
      <c r="A1316" s="51"/>
      <c r="B1316" s="51"/>
      <c r="C1316" s="50"/>
      <c r="D1316" s="53"/>
      <c r="E1316" s="50"/>
      <c r="F1316" s="54"/>
      <c r="G1316" s="54"/>
      <c r="H1316" s="54"/>
      <c r="I1316" s="55"/>
      <c r="J1316" s="50"/>
      <c r="K1316" s="50"/>
      <c r="L1316" s="50"/>
      <c r="M1316" s="50"/>
      <c r="N1316" s="50"/>
      <c r="O1316" s="50"/>
      <c r="P1316" s="680"/>
      <c r="Q1316" s="79"/>
      <c r="R1316" s="79"/>
      <c r="S1316" s="79"/>
      <c r="T1316" s="79"/>
      <c r="U1316" s="79"/>
      <c r="V1316" s="79"/>
      <c r="W1316" s="61"/>
      <c r="X1316" s="61"/>
      <c r="Y1316" s="50"/>
      <c r="Z1316" s="50"/>
      <c r="AA1316" s="51"/>
      <c r="AB1316" s="68"/>
      <c r="AC1316" s="68"/>
      <c r="AD1316" s="68"/>
      <c r="AE1316" s="68"/>
      <c r="AF1316" s="68"/>
      <c r="AG1316" s="68"/>
      <c r="AH1316" s="51"/>
      <c r="AI1316" s="51"/>
      <c r="AJ1316" s="68"/>
      <c r="AK1316" s="68"/>
      <c r="AL1316" s="68"/>
      <c r="AM1316" s="68"/>
      <c r="AN1316" s="68"/>
      <c r="AO1316" s="68"/>
      <c r="AP1316" s="51"/>
      <c r="AQ1316" s="51"/>
      <c r="AR1316" s="68"/>
      <c r="AS1316" s="68"/>
      <c r="AT1316" s="68"/>
      <c r="AU1316" s="68"/>
      <c r="AV1316" s="68"/>
      <c r="AW1316" s="68"/>
      <c r="AX1316" s="51"/>
      <c r="AY1316" s="51"/>
      <c r="AZ1316" s="68"/>
      <c r="BA1316" s="68"/>
      <c r="BB1316" s="68"/>
      <c r="BC1316" s="68"/>
      <c r="BD1316" s="68"/>
      <c r="BE1316" s="68"/>
      <c r="BF1316" s="51"/>
      <c r="BG1316" s="51"/>
      <c r="BH1316" s="68"/>
      <c r="BI1316" s="68"/>
      <c r="BJ1316" s="68"/>
      <c r="BK1316" s="68"/>
      <c r="BL1316" s="68"/>
      <c r="BM1316" s="68"/>
      <c r="BN1316" s="51"/>
      <c r="BO1316" s="51"/>
      <c r="BP1316" s="51"/>
      <c r="BQ1316" s="51"/>
      <c r="BR1316" s="51"/>
      <c r="BS1316" s="51"/>
      <c r="BT1316" s="51"/>
      <c r="BU1316" s="68"/>
      <c r="BV1316" s="68"/>
      <c r="BW1316" s="68"/>
      <c r="BX1316" s="68"/>
      <c r="BY1316" s="68"/>
      <c r="BZ1316" s="68"/>
      <c r="CA1316" s="68"/>
      <c r="CB1316" s="68"/>
      <c r="CC1316" s="68"/>
      <c r="CD1316" s="68"/>
      <c r="CE1316" s="68"/>
      <c r="CF1316" s="68"/>
      <c r="CG1316" s="68"/>
      <c r="CH1316" s="68"/>
      <c r="CI1316" s="68"/>
      <c r="CJ1316" s="68"/>
      <c r="CK1316" s="68"/>
      <c r="CL1316" s="68"/>
      <c r="CM1316" s="68"/>
      <c r="CN1316" s="68"/>
      <c r="CO1316" s="68"/>
      <c r="CP1316" s="68"/>
      <c r="CQ1316" s="68"/>
      <c r="CR1316" s="68"/>
      <c r="CS1316" s="68"/>
      <c r="CT1316" s="68"/>
      <c r="CU1316" s="68"/>
      <c r="CV1316" s="68"/>
      <c r="CW1316" s="68"/>
      <c r="CX1316" s="68"/>
      <c r="CY1316" s="68"/>
      <c r="CZ1316" s="68"/>
      <c r="DA1316" s="68"/>
      <c r="DB1316" s="68"/>
      <c r="DC1316" s="68"/>
      <c r="DD1316" s="68"/>
      <c r="DE1316" s="68"/>
      <c r="DF1316" s="51"/>
      <c r="DG1316" s="51"/>
      <c r="DH1316" s="51"/>
      <c r="DI1316" s="51"/>
      <c r="DJ1316" s="51"/>
      <c r="DK1316" s="51"/>
      <c r="DL1316" s="51"/>
      <c r="DM1316" s="51"/>
      <c r="DN1316" s="51"/>
      <c r="DO1316" s="51"/>
      <c r="DP1316" s="51"/>
      <c r="DQ1316" s="51"/>
      <c r="DR1316" s="51"/>
      <c r="DS1316" s="51"/>
      <c r="DT1316" s="51"/>
      <c r="DU1316" s="181"/>
    </row>
    <row r="1317" spans="1:125" ht="12.75" x14ac:dyDescent="0.2">
      <c r="A1317" s="51"/>
      <c r="B1317" s="51"/>
      <c r="C1317" s="50"/>
      <c r="D1317" s="53"/>
      <c r="E1317" s="50"/>
      <c r="F1317" s="54"/>
      <c r="G1317" s="54"/>
      <c r="H1317" s="54"/>
      <c r="I1317" s="55"/>
      <c r="J1317" s="50"/>
      <c r="K1317" s="50"/>
      <c r="L1317" s="50"/>
      <c r="M1317" s="50"/>
      <c r="N1317" s="50"/>
      <c r="O1317" s="50"/>
      <c r="P1317" s="680"/>
      <c r="Q1317" s="79"/>
      <c r="R1317" s="79"/>
      <c r="S1317" s="79"/>
      <c r="T1317" s="79"/>
      <c r="U1317" s="79"/>
      <c r="V1317" s="79"/>
      <c r="W1317" s="61"/>
      <c r="X1317" s="61"/>
      <c r="Y1317" s="50"/>
      <c r="Z1317" s="50"/>
      <c r="AA1317" s="51"/>
      <c r="AB1317" s="68"/>
      <c r="AC1317" s="68"/>
      <c r="AD1317" s="68"/>
      <c r="AE1317" s="68"/>
      <c r="AF1317" s="68"/>
      <c r="AG1317" s="68"/>
      <c r="AH1317" s="51"/>
      <c r="AI1317" s="51"/>
      <c r="AJ1317" s="68"/>
      <c r="AK1317" s="68"/>
      <c r="AL1317" s="68"/>
      <c r="AM1317" s="68"/>
      <c r="AN1317" s="68"/>
      <c r="AO1317" s="68"/>
      <c r="AP1317" s="51"/>
      <c r="AQ1317" s="51"/>
      <c r="AR1317" s="68"/>
      <c r="AS1317" s="68"/>
      <c r="AT1317" s="68"/>
      <c r="AU1317" s="68"/>
      <c r="AV1317" s="68"/>
      <c r="AW1317" s="68"/>
      <c r="AX1317" s="51"/>
      <c r="AY1317" s="51"/>
      <c r="AZ1317" s="68"/>
      <c r="BA1317" s="68"/>
      <c r="BB1317" s="68"/>
      <c r="BC1317" s="68"/>
      <c r="BD1317" s="68"/>
      <c r="BE1317" s="68"/>
      <c r="BF1317" s="51"/>
      <c r="BG1317" s="51"/>
      <c r="BH1317" s="68"/>
      <c r="BI1317" s="68"/>
      <c r="BJ1317" s="68"/>
      <c r="BK1317" s="68"/>
      <c r="BL1317" s="68"/>
      <c r="BM1317" s="68"/>
      <c r="BN1317" s="51"/>
      <c r="BO1317" s="51"/>
      <c r="BP1317" s="51"/>
      <c r="BQ1317" s="51"/>
      <c r="BR1317" s="51"/>
      <c r="BS1317" s="51"/>
      <c r="BT1317" s="51"/>
      <c r="BU1317" s="68"/>
      <c r="BV1317" s="68"/>
      <c r="BW1317" s="68"/>
      <c r="BX1317" s="68"/>
      <c r="BY1317" s="68"/>
      <c r="BZ1317" s="68"/>
      <c r="CA1317" s="68"/>
      <c r="CB1317" s="68"/>
      <c r="CC1317" s="68"/>
      <c r="CD1317" s="68"/>
      <c r="CE1317" s="68"/>
      <c r="CF1317" s="68"/>
      <c r="CG1317" s="68"/>
      <c r="CH1317" s="68"/>
      <c r="CI1317" s="68"/>
      <c r="CJ1317" s="68"/>
      <c r="CK1317" s="68"/>
      <c r="CL1317" s="68"/>
      <c r="CM1317" s="68"/>
      <c r="CN1317" s="68"/>
      <c r="CO1317" s="68"/>
      <c r="CP1317" s="68"/>
      <c r="CQ1317" s="68"/>
      <c r="CR1317" s="68"/>
      <c r="CS1317" s="68"/>
      <c r="CT1317" s="68"/>
      <c r="CU1317" s="68"/>
      <c r="CV1317" s="68"/>
      <c r="CW1317" s="68"/>
      <c r="CX1317" s="68"/>
      <c r="CY1317" s="68"/>
      <c r="CZ1317" s="68"/>
      <c r="DA1317" s="68"/>
      <c r="DB1317" s="68"/>
      <c r="DC1317" s="68"/>
      <c r="DD1317" s="68"/>
      <c r="DE1317" s="68"/>
      <c r="DF1317" s="51"/>
      <c r="DG1317" s="51"/>
      <c r="DH1317" s="51"/>
      <c r="DI1317" s="51"/>
      <c r="DJ1317" s="51"/>
      <c r="DK1317" s="51"/>
      <c r="DL1317" s="51"/>
      <c r="DM1317" s="51"/>
      <c r="DN1317" s="51"/>
      <c r="DO1317" s="51"/>
      <c r="DP1317" s="51"/>
      <c r="DQ1317" s="51"/>
      <c r="DR1317" s="51"/>
      <c r="DS1317" s="51"/>
      <c r="DT1317" s="51"/>
      <c r="DU1317" s="181"/>
    </row>
    <row r="1318" spans="1:125" ht="12.75" x14ac:dyDescent="0.2">
      <c r="A1318" s="51"/>
      <c r="B1318" s="51"/>
      <c r="C1318" s="50"/>
      <c r="D1318" s="53"/>
      <c r="E1318" s="50"/>
      <c r="F1318" s="54"/>
      <c r="G1318" s="54"/>
      <c r="H1318" s="54"/>
      <c r="I1318" s="55"/>
      <c r="J1318" s="50"/>
      <c r="K1318" s="50"/>
      <c r="L1318" s="50"/>
      <c r="M1318" s="50"/>
      <c r="N1318" s="50"/>
      <c r="O1318" s="50"/>
      <c r="P1318" s="680"/>
      <c r="Q1318" s="79"/>
      <c r="R1318" s="79"/>
      <c r="S1318" s="79"/>
      <c r="T1318" s="79"/>
      <c r="U1318" s="79"/>
      <c r="V1318" s="79"/>
      <c r="W1318" s="61"/>
      <c r="X1318" s="61"/>
      <c r="Y1318" s="50"/>
      <c r="Z1318" s="50"/>
      <c r="AA1318" s="51"/>
      <c r="AB1318" s="68"/>
      <c r="AC1318" s="68"/>
      <c r="AD1318" s="68"/>
      <c r="AE1318" s="68"/>
      <c r="AF1318" s="68"/>
      <c r="AG1318" s="68"/>
      <c r="AH1318" s="51"/>
      <c r="AI1318" s="51"/>
      <c r="AJ1318" s="68"/>
      <c r="AK1318" s="68"/>
      <c r="AL1318" s="68"/>
      <c r="AM1318" s="68"/>
      <c r="AN1318" s="68"/>
      <c r="AO1318" s="68"/>
      <c r="AP1318" s="51"/>
      <c r="AQ1318" s="51"/>
      <c r="AR1318" s="68"/>
      <c r="AS1318" s="68"/>
      <c r="AT1318" s="68"/>
      <c r="AU1318" s="68"/>
      <c r="AV1318" s="68"/>
      <c r="AW1318" s="68"/>
      <c r="AX1318" s="51"/>
      <c r="AY1318" s="51"/>
      <c r="AZ1318" s="68"/>
      <c r="BA1318" s="68"/>
      <c r="BB1318" s="68"/>
      <c r="BC1318" s="68"/>
      <c r="BD1318" s="68"/>
      <c r="BE1318" s="68"/>
      <c r="BF1318" s="51"/>
      <c r="BG1318" s="51"/>
      <c r="BH1318" s="68"/>
      <c r="BI1318" s="68"/>
      <c r="BJ1318" s="68"/>
      <c r="BK1318" s="68"/>
      <c r="BL1318" s="68"/>
      <c r="BM1318" s="68"/>
      <c r="BN1318" s="51"/>
      <c r="BO1318" s="51"/>
      <c r="BP1318" s="51"/>
      <c r="BQ1318" s="51"/>
      <c r="BR1318" s="51"/>
      <c r="BS1318" s="51"/>
      <c r="BT1318" s="51"/>
      <c r="BU1318" s="68"/>
      <c r="BV1318" s="68"/>
      <c r="BW1318" s="68"/>
      <c r="BX1318" s="68"/>
      <c r="BY1318" s="68"/>
      <c r="BZ1318" s="68"/>
      <c r="CA1318" s="68"/>
      <c r="CB1318" s="68"/>
      <c r="CC1318" s="68"/>
      <c r="CD1318" s="68"/>
      <c r="CE1318" s="68"/>
      <c r="CF1318" s="68"/>
      <c r="CG1318" s="68"/>
      <c r="CH1318" s="68"/>
      <c r="CI1318" s="68"/>
      <c r="CJ1318" s="68"/>
      <c r="CK1318" s="68"/>
      <c r="CL1318" s="68"/>
      <c r="CM1318" s="68"/>
      <c r="CN1318" s="68"/>
      <c r="CO1318" s="68"/>
      <c r="CP1318" s="68"/>
      <c r="CQ1318" s="68"/>
      <c r="CR1318" s="68"/>
      <c r="CS1318" s="68"/>
      <c r="CT1318" s="68"/>
      <c r="CU1318" s="68"/>
      <c r="CV1318" s="68"/>
      <c r="CW1318" s="68"/>
      <c r="CX1318" s="68"/>
      <c r="CY1318" s="68"/>
      <c r="CZ1318" s="68"/>
      <c r="DA1318" s="68"/>
      <c r="DB1318" s="68"/>
      <c r="DC1318" s="68"/>
      <c r="DD1318" s="68"/>
      <c r="DE1318" s="68"/>
      <c r="DF1318" s="51"/>
      <c r="DG1318" s="51"/>
      <c r="DH1318" s="51"/>
      <c r="DI1318" s="51"/>
      <c r="DJ1318" s="51"/>
      <c r="DK1318" s="51"/>
      <c r="DL1318" s="51"/>
      <c r="DM1318" s="51"/>
      <c r="DN1318" s="51"/>
      <c r="DO1318" s="51"/>
      <c r="DP1318" s="51"/>
      <c r="DQ1318" s="51"/>
      <c r="DR1318" s="51"/>
      <c r="DS1318" s="51"/>
      <c r="DT1318" s="51"/>
      <c r="DU1318" s="181"/>
    </row>
    <row r="1319" spans="1:125" ht="12.75" x14ac:dyDescent="0.2">
      <c r="A1319" s="51"/>
      <c r="B1319" s="51"/>
      <c r="C1319" s="50"/>
      <c r="D1319" s="53"/>
      <c r="E1319" s="50"/>
      <c r="F1319" s="54"/>
      <c r="G1319" s="54"/>
      <c r="H1319" s="54"/>
      <c r="I1319" s="55"/>
      <c r="J1319" s="50"/>
      <c r="K1319" s="50"/>
      <c r="L1319" s="50"/>
      <c r="M1319" s="50"/>
      <c r="N1319" s="50"/>
      <c r="O1319" s="50"/>
      <c r="P1319" s="680"/>
      <c r="Q1319" s="79"/>
      <c r="R1319" s="79"/>
      <c r="S1319" s="79"/>
      <c r="T1319" s="79"/>
      <c r="U1319" s="79"/>
      <c r="V1319" s="79"/>
      <c r="W1319" s="61"/>
      <c r="X1319" s="61"/>
      <c r="Y1319" s="50"/>
      <c r="Z1319" s="50"/>
      <c r="AA1319" s="51"/>
      <c r="AB1319" s="68"/>
      <c r="AC1319" s="68"/>
      <c r="AD1319" s="68"/>
      <c r="AE1319" s="68"/>
      <c r="AF1319" s="68"/>
      <c r="AG1319" s="68"/>
      <c r="AH1319" s="51"/>
      <c r="AI1319" s="51"/>
      <c r="AJ1319" s="68"/>
      <c r="AK1319" s="68"/>
      <c r="AL1319" s="68"/>
      <c r="AM1319" s="68"/>
      <c r="AN1319" s="68"/>
      <c r="AO1319" s="68"/>
      <c r="AP1319" s="51"/>
      <c r="AQ1319" s="51"/>
      <c r="AR1319" s="68"/>
      <c r="AS1319" s="68"/>
      <c r="AT1319" s="68"/>
      <c r="AU1319" s="68"/>
      <c r="AV1319" s="68"/>
      <c r="AW1319" s="68"/>
      <c r="AX1319" s="51"/>
      <c r="AY1319" s="51"/>
      <c r="AZ1319" s="68"/>
      <c r="BA1319" s="68"/>
      <c r="BB1319" s="68"/>
      <c r="BC1319" s="68"/>
      <c r="BD1319" s="68"/>
      <c r="BE1319" s="68"/>
      <c r="BF1319" s="51"/>
      <c r="BG1319" s="51"/>
      <c r="BH1319" s="68"/>
      <c r="BI1319" s="68"/>
      <c r="BJ1319" s="68"/>
      <c r="BK1319" s="68"/>
      <c r="BL1319" s="68"/>
      <c r="BM1319" s="68"/>
      <c r="BN1319" s="51"/>
      <c r="BO1319" s="51"/>
      <c r="BP1319" s="51"/>
      <c r="BQ1319" s="51"/>
      <c r="BR1319" s="51"/>
      <c r="BS1319" s="51"/>
      <c r="BT1319" s="51"/>
      <c r="BU1319" s="68"/>
      <c r="BV1319" s="68"/>
      <c r="BW1319" s="68"/>
      <c r="BX1319" s="68"/>
      <c r="BY1319" s="68"/>
      <c r="BZ1319" s="68"/>
      <c r="CA1319" s="68"/>
      <c r="CB1319" s="68"/>
      <c r="CC1319" s="68"/>
      <c r="CD1319" s="68"/>
      <c r="CE1319" s="68"/>
      <c r="CF1319" s="68"/>
      <c r="CG1319" s="68"/>
      <c r="CH1319" s="68"/>
      <c r="CI1319" s="68"/>
      <c r="CJ1319" s="68"/>
      <c r="CK1319" s="68"/>
      <c r="CL1319" s="68"/>
      <c r="CM1319" s="68"/>
      <c r="CN1319" s="68"/>
      <c r="CO1319" s="68"/>
      <c r="CP1319" s="68"/>
      <c r="CQ1319" s="68"/>
      <c r="CR1319" s="68"/>
      <c r="CS1319" s="68"/>
      <c r="CT1319" s="68"/>
      <c r="CU1319" s="68"/>
      <c r="CV1319" s="68"/>
      <c r="CW1319" s="68"/>
      <c r="CX1319" s="68"/>
      <c r="CY1319" s="68"/>
      <c r="CZ1319" s="68"/>
      <c r="DA1319" s="68"/>
      <c r="DB1319" s="68"/>
      <c r="DC1319" s="68"/>
      <c r="DD1319" s="68"/>
      <c r="DE1319" s="68"/>
      <c r="DF1319" s="51"/>
      <c r="DG1319" s="51"/>
      <c r="DH1319" s="51"/>
      <c r="DI1319" s="51"/>
      <c r="DJ1319" s="51"/>
      <c r="DK1319" s="51"/>
      <c r="DL1319" s="51"/>
      <c r="DM1319" s="51"/>
      <c r="DN1319" s="51"/>
      <c r="DO1319" s="51"/>
      <c r="DP1319" s="51"/>
      <c r="DQ1319" s="51"/>
      <c r="DR1319" s="51"/>
      <c r="DS1319" s="51"/>
      <c r="DT1319" s="51"/>
      <c r="DU1319" s="181"/>
    </row>
    <row r="1320" spans="1:125" ht="12.75" x14ac:dyDescent="0.2">
      <c r="A1320" s="51"/>
      <c r="B1320" s="51"/>
      <c r="C1320" s="50"/>
      <c r="D1320" s="53"/>
      <c r="E1320" s="50"/>
      <c r="F1320" s="54"/>
      <c r="G1320" s="54"/>
      <c r="H1320" s="54"/>
      <c r="I1320" s="55"/>
      <c r="J1320" s="50"/>
      <c r="K1320" s="50"/>
      <c r="L1320" s="50"/>
      <c r="M1320" s="50"/>
      <c r="N1320" s="50"/>
      <c r="O1320" s="50"/>
      <c r="P1320" s="680"/>
      <c r="Q1320" s="79"/>
      <c r="R1320" s="79"/>
      <c r="S1320" s="79"/>
      <c r="T1320" s="79"/>
      <c r="U1320" s="79"/>
      <c r="V1320" s="79"/>
      <c r="W1320" s="61"/>
      <c r="X1320" s="61"/>
      <c r="Y1320" s="50"/>
      <c r="Z1320" s="50"/>
      <c r="AA1320" s="51"/>
      <c r="AB1320" s="68"/>
      <c r="AC1320" s="68"/>
      <c r="AD1320" s="68"/>
      <c r="AE1320" s="68"/>
      <c r="AF1320" s="68"/>
      <c r="AG1320" s="68"/>
      <c r="AH1320" s="51"/>
      <c r="AI1320" s="51"/>
      <c r="AJ1320" s="68"/>
      <c r="AK1320" s="68"/>
      <c r="AL1320" s="68"/>
      <c r="AM1320" s="68"/>
      <c r="AN1320" s="68"/>
      <c r="AO1320" s="68"/>
      <c r="AP1320" s="51"/>
      <c r="AQ1320" s="51"/>
      <c r="AR1320" s="68"/>
      <c r="AS1320" s="68"/>
      <c r="AT1320" s="68"/>
      <c r="AU1320" s="68"/>
      <c r="AV1320" s="68"/>
      <c r="AW1320" s="68"/>
      <c r="AX1320" s="51"/>
      <c r="AY1320" s="51"/>
      <c r="AZ1320" s="68"/>
      <c r="BA1320" s="68"/>
      <c r="BB1320" s="68"/>
      <c r="BC1320" s="68"/>
      <c r="BD1320" s="68"/>
      <c r="BE1320" s="68"/>
      <c r="BF1320" s="51"/>
      <c r="BG1320" s="51"/>
      <c r="BH1320" s="68"/>
      <c r="BI1320" s="68"/>
      <c r="BJ1320" s="68"/>
      <c r="BK1320" s="68"/>
      <c r="BL1320" s="68"/>
      <c r="BM1320" s="68"/>
      <c r="BN1320" s="51"/>
      <c r="BO1320" s="51"/>
      <c r="BP1320" s="51"/>
      <c r="BQ1320" s="51"/>
      <c r="BR1320" s="51"/>
      <c r="BS1320" s="51"/>
      <c r="BT1320" s="51"/>
      <c r="BU1320" s="68"/>
      <c r="BV1320" s="68"/>
      <c r="BW1320" s="68"/>
      <c r="BX1320" s="68"/>
      <c r="BY1320" s="68"/>
      <c r="BZ1320" s="68"/>
      <c r="CA1320" s="68"/>
      <c r="CB1320" s="68"/>
      <c r="CC1320" s="68"/>
      <c r="CD1320" s="68"/>
      <c r="CE1320" s="68"/>
      <c r="CF1320" s="68"/>
      <c r="CG1320" s="68"/>
      <c r="CH1320" s="68"/>
      <c r="CI1320" s="68"/>
      <c r="CJ1320" s="68"/>
      <c r="CK1320" s="68"/>
      <c r="CL1320" s="68"/>
      <c r="CM1320" s="68"/>
      <c r="CN1320" s="68"/>
      <c r="CO1320" s="68"/>
      <c r="CP1320" s="68"/>
      <c r="CQ1320" s="68"/>
      <c r="CR1320" s="68"/>
      <c r="CS1320" s="68"/>
      <c r="CT1320" s="68"/>
      <c r="CU1320" s="68"/>
      <c r="CV1320" s="68"/>
      <c r="CW1320" s="68"/>
      <c r="CX1320" s="68"/>
      <c r="CY1320" s="68"/>
      <c r="CZ1320" s="68"/>
      <c r="DA1320" s="68"/>
      <c r="DB1320" s="68"/>
      <c r="DC1320" s="68"/>
      <c r="DD1320" s="68"/>
      <c r="DE1320" s="68"/>
      <c r="DF1320" s="51"/>
      <c r="DG1320" s="51"/>
      <c r="DH1320" s="51"/>
      <c r="DI1320" s="51"/>
      <c r="DJ1320" s="51"/>
      <c r="DK1320" s="51"/>
      <c r="DL1320" s="51"/>
      <c r="DM1320" s="51"/>
      <c r="DN1320" s="51"/>
      <c r="DO1320" s="51"/>
      <c r="DP1320" s="51"/>
      <c r="DQ1320" s="51"/>
      <c r="DR1320" s="51"/>
      <c r="DS1320" s="51"/>
      <c r="DT1320" s="51"/>
      <c r="DU1320" s="181"/>
    </row>
    <row r="1321" spans="1:125" ht="12.75" x14ac:dyDescent="0.2">
      <c r="A1321" s="51"/>
      <c r="B1321" s="51"/>
      <c r="C1321" s="50"/>
      <c r="D1321" s="53"/>
      <c r="E1321" s="50"/>
      <c r="F1321" s="54"/>
      <c r="G1321" s="54"/>
      <c r="H1321" s="54"/>
      <c r="I1321" s="55"/>
      <c r="J1321" s="50"/>
      <c r="K1321" s="50"/>
      <c r="L1321" s="50"/>
      <c r="M1321" s="50"/>
      <c r="N1321" s="50"/>
      <c r="O1321" s="50"/>
      <c r="P1321" s="680"/>
      <c r="Q1321" s="79"/>
      <c r="R1321" s="79"/>
      <c r="S1321" s="79"/>
      <c r="T1321" s="79"/>
      <c r="U1321" s="79"/>
      <c r="V1321" s="79"/>
      <c r="W1321" s="61"/>
      <c r="X1321" s="61"/>
      <c r="Y1321" s="50"/>
      <c r="Z1321" s="50"/>
      <c r="AA1321" s="51"/>
      <c r="AB1321" s="68"/>
      <c r="AC1321" s="68"/>
      <c r="AD1321" s="68"/>
      <c r="AE1321" s="68"/>
      <c r="AF1321" s="68"/>
      <c r="AG1321" s="68"/>
      <c r="AH1321" s="51"/>
      <c r="AI1321" s="51"/>
      <c r="AJ1321" s="68"/>
      <c r="AK1321" s="68"/>
      <c r="AL1321" s="68"/>
      <c r="AM1321" s="68"/>
      <c r="AN1321" s="68"/>
      <c r="AO1321" s="68"/>
      <c r="AP1321" s="51"/>
      <c r="AQ1321" s="51"/>
      <c r="AR1321" s="68"/>
      <c r="AS1321" s="68"/>
      <c r="AT1321" s="68"/>
      <c r="AU1321" s="68"/>
      <c r="AV1321" s="68"/>
      <c r="AW1321" s="68"/>
      <c r="AX1321" s="51"/>
      <c r="AY1321" s="51"/>
      <c r="AZ1321" s="68"/>
      <c r="BA1321" s="68"/>
      <c r="BB1321" s="68"/>
      <c r="BC1321" s="68"/>
      <c r="BD1321" s="68"/>
      <c r="BE1321" s="68"/>
      <c r="BF1321" s="51"/>
      <c r="BG1321" s="51"/>
      <c r="BH1321" s="68"/>
      <c r="BI1321" s="68"/>
      <c r="BJ1321" s="68"/>
      <c r="BK1321" s="68"/>
      <c r="BL1321" s="68"/>
      <c r="BM1321" s="68"/>
      <c r="BN1321" s="51"/>
      <c r="BO1321" s="51"/>
      <c r="BP1321" s="51"/>
      <c r="BQ1321" s="51"/>
      <c r="BR1321" s="51"/>
      <c r="BS1321" s="51"/>
      <c r="BT1321" s="51"/>
      <c r="BU1321" s="68"/>
      <c r="BV1321" s="68"/>
      <c r="BW1321" s="68"/>
      <c r="BX1321" s="68"/>
      <c r="BY1321" s="68"/>
      <c r="BZ1321" s="68"/>
      <c r="CA1321" s="68"/>
      <c r="CB1321" s="68"/>
      <c r="CC1321" s="68"/>
      <c r="CD1321" s="68"/>
      <c r="CE1321" s="68"/>
      <c r="CF1321" s="68"/>
      <c r="CG1321" s="68"/>
      <c r="CH1321" s="68"/>
      <c r="CI1321" s="68"/>
      <c r="CJ1321" s="68"/>
      <c r="CK1321" s="68"/>
      <c r="CL1321" s="68"/>
      <c r="CM1321" s="68"/>
      <c r="CN1321" s="68"/>
      <c r="CO1321" s="68"/>
      <c r="CP1321" s="68"/>
      <c r="CQ1321" s="68"/>
      <c r="CR1321" s="68"/>
      <c r="CS1321" s="68"/>
      <c r="CT1321" s="68"/>
      <c r="CU1321" s="68"/>
      <c r="CV1321" s="68"/>
      <c r="CW1321" s="68"/>
      <c r="CX1321" s="68"/>
      <c r="CY1321" s="68"/>
      <c r="CZ1321" s="68"/>
      <c r="DA1321" s="68"/>
      <c r="DB1321" s="68"/>
      <c r="DC1321" s="68"/>
      <c r="DD1321" s="68"/>
      <c r="DE1321" s="68"/>
      <c r="DF1321" s="51"/>
      <c r="DG1321" s="51"/>
      <c r="DH1321" s="51"/>
      <c r="DI1321" s="51"/>
      <c r="DJ1321" s="51"/>
      <c r="DK1321" s="51"/>
      <c r="DL1321" s="51"/>
      <c r="DM1321" s="51"/>
      <c r="DN1321" s="51"/>
      <c r="DO1321" s="51"/>
      <c r="DP1321" s="51"/>
      <c r="DQ1321" s="51"/>
      <c r="DR1321" s="51"/>
      <c r="DS1321" s="51"/>
      <c r="DT1321" s="51"/>
      <c r="DU1321" s="181"/>
    </row>
    <row r="1322" spans="1:125" ht="12.75" x14ac:dyDescent="0.2">
      <c r="A1322" s="51"/>
      <c r="B1322" s="51"/>
      <c r="C1322" s="50"/>
      <c r="D1322" s="53"/>
      <c r="E1322" s="50"/>
      <c r="F1322" s="54"/>
      <c r="G1322" s="54"/>
      <c r="H1322" s="54"/>
      <c r="I1322" s="55"/>
      <c r="J1322" s="50"/>
      <c r="K1322" s="50"/>
      <c r="L1322" s="50"/>
      <c r="M1322" s="50"/>
      <c r="N1322" s="50"/>
      <c r="O1322" s="50"/>
      <c r="P1322" s="680"/>
      <c r="Q1322" s="79"/>
      <c r="R1322" s="79"/>
      <c r="S1322" s="79"/>
      <c r="T1322" s="79"/>
      <c r="U1322" s="79"/>
      <c r="V1322" s="79"/>
      <c r="W1322" s="61"/>
      <c r="X1322" s="61"/>
      <c r="Y1322" s="50"/>
      <c r="Z1322" s="50"/>
      <c r="AA1322" s="51"/>
      <c r="AB1322" s="68"/>
      <c r="AC1322" s="68"/>
      <c r="AD1322" s="68"/>
      <c r="AE1322" s="68"/>
      <c r="AF1322" s="68"/>
      <c r="AG1322" s="68"/>
      <c r="AH1322" s="51"/>
      <c r="AI1322" s="51"/>
      <c r="AJ1322" s="68"/>
      <c r="AK1322" s="68"/>
      <c r="AL1322" s="68"/>
      <c r="AM1322" s="68"/>
      <c r="AN1322" s="68"/>
      <c r="AO1322" s="68"/>
      <c r="AP1322" s="51"/>
      <c r="AQ1322" s="51"/>
      <c r="AR1322" s="68"/>
      <c r="AS1322" s="68"/>
      <c r="AT1322" s="68"/>
      <c r="AU1322" s="68"/>
      <c r="AV1322" s="68"/>
      <c r="AW1322" s="68"/>
      <c r="AX1322" s="51"/>
      <c r="AY1322" s="51"/>
      <c r="AZ1322" s="68"/>
      <c r="BA1322" s="68"/>
      <c r="BB1322" s="68"/>
      <c r="BC1322" s="68"/>
      <c r="BD1322" s="68"/>
      <c r="BE1322" s="68"/>
      <c r="BF1322" s="51"/>
      <c r="BG1322" s="51"/>
      <c r="BH1322" s="68"/>
      <c r="BI1322" s="68"/>
      <c r="BJ1322" s="68"/>
      <c r="BK1322" s="68"/>
      <c r="BL1322" s="68"/>
      <c r="BM1322" s="68"/>
      <c r="BN1322" s="51"/>
      <c r="BO1322" s="51"/>
      <c r="BP1322" s="51"/>
      <c r="BQ1322" s="51"/>
      <c r="BR1322" s="51"/>
      <c r="BS1322" s="51"/>
      <c r="BT1322" s="51"/>
      <c r="BU1322" s="68"/>
      <c r="BV1322" s="68"/>
      <c r="BW1322" s="68"/>
      <c r="BX1322" s="68"/>
      <c r="BY1322" s="68"/>
      <c r="BZ1322" s="68"/>
      <c r="CA1322" s="68"/>
      <c r="CB1322" s="68"/>
      <c r="CC1322" s="68"/>
      <c r="CD1322" s="68"/>
      <c r="CE1322" s="68"/>
      <c r="CF1322" s="68"/>
      <c r="CG1322" s="68"/>
      <c r="CH1322" s="68"/>
      <c r="CI1322" s="68"/>
      <c r="CJ1322" s="68"/>
      <c r="CK1322" s="68"/>
      <c r="CL1322" s="68"/>
      <c r="CM1322" s="68"/>
      <c r="CN1322" s="68"/>
      <c r="CO1322" s="68"/>
      <c r="CP1322" s="68"/>
      <c r="CQ1322" s="68"/>
      <c r="CR1322" s="68"/>
      <c r="CS1322" s="68"/>
      <c r="CT1322" s="68"/>
      <c r="CU1322" s="68"/>
      <c r="CV1322" s="68"/>
      <c r="CW1322" s="68"/>
      <c r="CX1322" s="68"/>
      <c r="CY1322" s="68"/>
      <c r="CZ1322" s="68"/>
      <c r="DA1322" s="68"/>
      <c r="DB1322" s="68"/>
      <c r="DC1322" s="68"/>
      <c r="DD1322" s="68"/>
      <c r="DE1322" s="68"/>
      <c r="DF1322" s="51"/>
      <c r="DG1322" s="51"/>
      <c r="DH1322" s="51"/>
      <c r="DI1322" s="51"/>
      <c r="DJ1322" s="51"/>
      <c r="DK1322" s="51"/>
      <c r="DL1322" s="51"/>
      <c r="DM1322" s="51"/>
      <c r="DN1322" s="51"/>
      <c r="DO1322" s="51"/>
      <c r="DP1322" s="51"/>
      <c r="DQ1322" s="51"/>
      <c r="DR1322" s="51"/>
      <c r="DS1322" s="51"/>
      <c r="DT1322" s="51"/>
      <c r="DU1322" s="181"/>
    </row>
    <row r="1323" spans="1:125" ht="12.75" x14ac:dyDescent="0.2">
      <c r="A1323" s="51"/>
      <c r="B1323" s="51"/>
      <c r="C1323" s="50"/>
      <c r="D1323" s="53"/>
      <c r="E1323" s="50"/>
      <c r="F1323" s="54"/>
      <c r="G1323" s="54"/>
      <c r="H1323" s="54"/>
      <c r="I1323" s="55"/>
      <c r="J1323" s="50"/>
      <c r="K1323" s="50"/>
      <c r="L1323" s="50"/>
      <c r="M1323" s="50"/>
      <c r="N1323" s="50"/>
      <c r="O1323" s="50"/>
      <c r="P1323" s="680"/>
      <c r="Q1323" s="79"/>
      <c r="R1323" s="79"/>
      <c r="S1323" s="79"/>
      <c r="T1323" s="79"/>
      <c r="U1323" s="79"/>
      <c r="V1323" s="79"/>
      <c r="W1323" s="61"/>
      <c r="X1323" s="61"/>
      <c r="Y1323" s="50"/>
      <c r="Z1323" s="50"/>
      <c r="AA1323" s="51"/>
      <c r="AB1323" s="68"/>
      <c r="AC1323" s="68"/>
      <c r="AD1323" s="68"/>
      <c r="AE1323" s="68"/>
      <c r="AF1323" s="68"/>
      <c r="AG1323" s="68"/>
      <c r="AH1323" s="51"/>
      <c r="AI1323" s="51"/>
      <c r="AJ1323" s="68"/>
      <c r="AK1323" s="68"/>
      <c r="AL1323" s="68"/>
      <c r="AM1323" s="68"/>
      <c r="AN1323" s="68"/>
      <c r="AO1323" s="68"/>
      <c r="AP1323" s="51"/>
      <c r="AQ1323" s="51"/>
      <c r="AR1323" s="68"/>
      <c r="AS1323" s="68"/>
      <c r="AT1323" s="68"/>
      <c r="AU1323" s="68"/>
      <c r="AV1323" s="68"/>
      <c r="AW1323" s="68"/>
      <c r="AX1323" s="51"/>
      <c r="AY1323" s="51"/>
      <c r="AZ1323" s="68"/>
      <c r="BA1323" s="68"/>
      <c r="BB1323" s="68"/>
      <c r="BC1323" s="68"/>
      <c r="BD1323" s="68"/>
      <c r="BE1323" s="68"/>
      <c r="BF1323" s="51"/>
      <c r="BG1323" s="51"/>
      <c r="BH1323" s="68"/>
      <c r="BI1323" s="68"/>
      <c r="BJ1323" s="68"/>
      <c r="BK1323" s="68"/>
      <c r="BL1323" s="68"/>
      <c r="BM1323" s="68"/>
      <c r="BN1323" s="51"/>
      <c r="BO1323" s="51"/>
      <c r="BP1323" s="51"/>
      <c r="BQ1323" s="51"/>
      <c r="BR1323" s="51"/>
      <c r="BS1323" s="51"/>
      <c r="BT1323" s="51"/>
      <c r="BU1323" s="68"/>
      <c r="BV1323" s="68"/>
      <c r="BW1323" s="68"/>
      <c r="BX1323" s="68"/>
      <c r="BY1323" s="68"/>
      <c r="BZ1323" s="68"/>
      <c r="CA1323" s="68"/>
      <c r="CB1323" s="68"/>
      <c r="CC1323" s="68"/>
      <c r="CD1323" s="68"/>
      <c r="CE1323" s="68"/>
      <c r="CF1323" s="68"/>
      <c r="CG1323" s="68"/>
      <c r="CH1323" s="68"/>
      <c r="CI1323" s="68"/>
      <c r="CJ1323" s="68"/>
      <c r="CK1323" s="68"/>
      <c r="CL1323" s="68"/>
      <c r="CM1323" s="68"/>
      <c r="CN1323" s="68"/>
      <c r="CO1323" s="68"/>
      <c r="CP1323" s="68"/>
      <c r="CQ1323" s="68"/>
      <c r="CR1323" s="68"/>
      <c r="CS1323" s="68"/>
      <c r="CT1323" s="68"/>
      <c r="CU1323" s="68"/>
      <c r="CV1323" s="68"/>
      <c r="CW1323" s="68"/>
      <c r="CX1323" s="68"/>
      <c r="CY1323" s="68"/>
      <c r="CZ1323" s="68"/>
      <c r="DA1323" s="68"/>
      <c r="DB1323" s="68"/>
      <c r="DC1323" s="68"/>
      <c r="DD1323" s="68"/>
      <c r="DE1323" s="68"/>
      <c r="DF1323" s="51"/>
      <c r="DG1323" s="51"/>
      <c r="DH1323" s="51"/>
      <c r="DI1323" s="51"/>
      <c r="DJ1323" s="51"/>
      <c r="DK1323" s="51"/>
      <c r="DL1323" s="51"/>
      <c r="DM1323" s="51"/>
      <c r="DN1323" s="51"/>
      <c r="DO1323" s="51"/>
      <c r="DP1323" s="51"/>
      <c r="DQ1323" s="51"/>
      <c r="DR1323" s="51"/>
      <c r="DS1323" s="51"/>
      <c r="DT1323" s="51"/>
      <c r="DU1323" s="181"/>
    </row>
    <row r="1324" spans="1:125" ht="12.75" x14ac:dyDescent="0.2">
      <c r="A1324" s="51"/>
      <c r="B1324" s="51"/>
      <c r="C1324" s="50"/>
      <c r="D1324" s="53"/>
      <c r="E1324" s="50"/>
      <c r="F1324" s="54"/>
      <c r="G1324" s="54"/>
      <c r="H1324" s="54"/>
      <c r="I1324" s="55"/>
      <c r="J1324" s="50"/>
      <c r="K1324" s="50"/>
      <c r="L1324" s="50"/>
      <c r="M1324" s="50"/>
      <c r="N1324" s="50"/>
      <c r="O1324" s="50"/>
      <c r="P1324" s="680"/>
      <c r="Q1324" s="79"/>
      <c r="R1324" s="79"/>
      <c r="S1324" s="79"/>
      <c r="T1324" s="79"/>
      <c r="U1324" s="79"/>
      <c r="V1324" s="79"/>
      <c r="W1324" s="61"/>
      <c r="X1324" s="61"/>
      <c r="Y1324" s="50"/>
      <c r="Z1324" s="50"/>
      <c r="AA1324" s="51"/>
      <c r="AB1324" s="68"/>
      <c r="AC1324" s="68"/>
      <c r="AD1324" s="68"/>
      <c r="AE1324" s="68"/>
      <c r="AF1324" s="68"/>
      <c r="AG1324" s="68"/>
      <c r="AH1324" s="51"/>
      <c r="AI1324" s="51"/>
      <c r="AJ1324" s="68"/>
      <c r="AK1324" s="68"/>
      <c r="AL1324" s="68"/>
      <c r="AM1324" s="68"/>
      <c r="AN1324" s="68"/>
      <c r="AO1324" s="68"/>
      <c r="AP1324" s="51"/>
      <c r="AQ1324" s="51"/>
      <c r="AR1324" s="68"/>
      <c r="AS1324" s="68"/>
      <c r="AT1324" s="68"/>
      <c r="AU1324" s="68"/>
      <c r="AV1324" s="68"/>
      <c r="AW1324" s="68"/>
      <c r="AX1324" s="51"/>
      <c r="AY1324" s="51"/>
      <c r="AZ1324" s="68"/>
      <c r="BA1324" s="68"/>
      <c r="BB1324" s="68"/>
      <c r="BC1324" s="68"/>
      <c r="BD1324" s="68"/>
      <c r="BE1324" s="68"/>
      <c r="BF1324" s="51"/>
      <c r="BG1324" s="51"/>
      <c r="BH1324" s="68"/>
      <c r="BI1324" s="68"/>
      <c r="BJ1324" s="68"/>
      <c r="BK1324" s="68"/>
      <c r="BL1324" s="68"/>
      <c r="BM1324" s="68"/>
      <c r="BN1324" s="51"/>
      <c r="BO1324" s="51"/>
      <c r="BP1324" s="51"/>
      <c r="BQ1324" s="51"/>
      <c r="BR1324" s="51"/>
      <c r="BS1324" s="51"/>
      <c r="BT1324" s="51"/>
      <c r="BU1324" s="68"/>
      <c r="BV1324" s="68"/>
      <c r="BW1324" s="68"/>
      <c r="BX1324" s="68"/>
      <c r="BY1324" s="68"/>
      <c r="BZ1324" s="68"/>
      <c r="CA1324" s="68"/>
      <c r="CB1324" s="68"/>
      <c r="CC1324" s="68"/>
      <c r="CD1324" s="68"/>
      <c r="CE1324" s="68"/>
      <c r="CF1324" s="68"/>
      <c r="CG1324" s="68"/>
      <c r="CH1324" s="68"/>
      <c r="CI1324" s="68"/>
      <c r="CJ1324" s="68"/>
      <c r="CK1324" s="68"/>
      <c r="CL1324" s="68"/>
      <c r="CM1324" s="68"/>
      <c r="CN1324" s="68"/>
      <c r="CO1324" s="68"/>
      <c r="CP1324" s="68"/>
      <c r="CQ1324" s="68"/>
      <c r="CR1324" s="68"/>
      <c r="CS1324" s="68"/>
      <c r="CT1324" s="68"/>
      <c r="CU1324" s="68"/>
      <c r="CV1324" s="68"/>
      <c r="CW1324" s="68"/>
      <c r="CX1324" s="68"/>
      <c r="CY1324" s="68"/>
      <c r="CZ1324" s="68"/>
      <c r="DA1324" s="68"/>
      <c r="DB1324" s="68"/>
      <c r="DC1324" s="68"/>
      <c r="DD1324" s="68"/>
      <c r="DE1324" s="68"/>
      <c r="DF1324" s="51"/>
      <c r="DG1324" s="51"/>
      <c r="DH1324" s="51"/>
      <c r="DI1324" s="51"/>
      <c r="DJ1324" s="51"/>
      <c r="DK1324" s="51"/>
      <c r="DL1324" s="51"/>
      <c r="DM1324" s="51"/>
      <c r="DN1324" s="51"/>
      <c r="DO1324" s="51"/>
      <c r="DP1324" s="51"/>
      <c r="DQ1324" s="51"/>
      <c r="DR1324" s="51"/>
      <c r="DS1324" s="51"/>
      <c r="DT1324" s="51"/>
      <c r="DU1324" s="181"/>
    </row>
    <row r="1325" spans="1:125" ht="12.75" x14ac:dyDescent="0.2">
      <c r="A1325" s="51"/>
      <c r="B1325" s="51"/>
      <c r="C1325" s="50"/>
      <c r="D1325" s="53"/>
      <c r="E1325" s="50"/>
      <c r="F1325" s="54"/>
      <c r="G1325" s="54"/>
      <c r="H1325" s="54"/>
      <c r="I1325" s="55"/>
      <c r="J1325" s="50"/>
      <c r="K1325" s="50"/>
      <c r="L1325" s="50"/>
      <c r="M1325" s="50"/>
      <c r="N1325" s="50"/>
      <c r="O1325" s="50"/>
      <c r="P1325" s="680"/>
      <c r="Q1325" s="79"/>
      <c r="R1325" s="79"/>
      <c r="S1325" s="79"/>
      <c r="T1325" s="79"/>
      <c r="U1325" s="79"/>
      <c r="V1325" s="79"/>
      <c r="W1325" s="61"/>
      <c r="X1325" s="61"/>
      <c r="Y1325" s="50"/>
      <c r="Z1325" s="50"/>
      <c r="AA1325" s="51"/>
      <c r="AB1325" s="68"/>
      <c r="AC1325" s="68"/>
      <c r="AD1325" s="68"/>
      <c r="AE1325" s="68"/>
      <c r="AF1325" s="68"/>
      <c r="AG1325" s="68"/>
      <c r="AH1325" s="51"/>
      <c r="AI1325" s="51"/>
      <c r="AJ1325" s="68"/>
      <c r="AK1325" s="68"/>
      <c r="AL1325" s="68"/>
      <c r="AM1325" s="68"/>
      <c r="AN1325" s="68"/>
      <c r="AO1325" s="68"/>
      <c r="AP1325" s="51"/>
      <c r="AQ1325" s="51"/>
      <c r="AR1325" s="68"/>
      <c r="AS1325" s="68"/>
      <c r="AT1325" s="68"/>
      <c r="AU1325" s="68"/>
      <c r="AV1325" s="68"/>
      <c r="AW1325" s="68"/>
      <c r="AX1325" s="51"/>
      <c r="AY1325" s="51"/>
      <c r="AZ1325" s="68"/>
      <c r="BA1325" s="68"/>
      <c r="BB1325" s="68"/>
      <c r="BC1325" s="68"/>
      <c r="BD1325" s="68"/>
      <c r="BE1325" s="68"/>
      <c r="BF1325" s="51"/>
      <c r="BG1325" s="51"/>
      <c r="BH1325" s="68"/>
      <c r="BI1325" s="68"/>
      <c r="BJ1325" s="68"/>
      <c r="BK1325" s="68"/>
      <c r="BL1325" s="68"/>
      <c r="BM1325" s="68"/>
      <c r="BN1325" s="51"/>
      <c r="BO1325" s="51"/>
      <c r="BP1325" s="51"/>
      <c r="BQ1325" s="51"/>
      <c r="BR1325" s="51"/>
      <c r="BS1325" s="51"/>
      <c r="BT1325" s="51"/>
      <c r="BU1325" s="68"/>
      <c r="BV1325" s="68"/>
      <c r="BW1325" s="68"/>
      <c r="BX1325" s="68"/>
      <c r="BY1325" s="68"/>
      <c r="BZ1325" s="68"/>
      <c r="CA1325" s="68"/>
      <c r="CB1325" s="68"/>
      <c r="CC1325" s="68"/>
      <c r="CD1325" s="68"/>
      <c r="CE1325" s="68"/>
      <c r="CF1325" s="68"/>
      <c r="CG1325" s="68"/>
      <c r="CH1325" s="68"/>
      <c r="CI1325" s="68"/>
      <c r="CJ1325" s="68"/>
      <c r="CK1325" s="68"/>
      <c r="CL1325" s="68"/>
      <c r="CM1325" s="68"/>
      <c r="CN1325" s="68"/>
      <c r="CO1325" s="68"/>
      <c r="CP1325" s="68"/>
      <c r="CQ1325" s="68"/>
      <c r="CR1325" s="68"/>
      <c r="CS1325" s="68"/>
      <c r="CT1325" s="68"/>
      <c r="CU1325" s="68"/>
      <c r="CV1325" s="68"/>
      <c r="CW1325" s="68"/>
      <c r="CX1325" s="68"/>
      <c r="CY1325" s="68"/>
      <c r="CZ1325" s="68"/>
      <c r="DA1325" s="68"/>
      <c r="DB1325" s="68"/>
      <c r="DC1325" s="68"/>
      <c r="DD1325" s="68"/>
      <c r="DE1325" s="68"/>
      <c r="DF1325" s="51"/>
      <c r="DG1325" s="51"/>
      <c r="DH1325" s="51"/>
      <c r="DI1325" s="51"/>
      <c r="DJ1325" s="51"/>
      <c r="DK1325" s="51"/>
      <c r="DL1325" s="51"/>
      <c r="DM1325" s="51"/>
      <c r="DN1325" s="51"/>
      <c r="DO1325" s="51"/>
      <c r="DP1325" s="51"/>
      <c r="DQ1325" s="51"/>
      <c r="DR1325" s="51"/>
      <c r="DS1325" s="51"/>
      <c r="DT1325" s="51"/>
      <c r="DU1325" s="181"/>
    </row>
    <row r="1326" spans="1:125" ht="12.75" x14ac:dyDescent="0.2">
      <c r="A1326" s="51"/>
      <c r="B1326" s="51"/>
      <c r="C1326" s="50"/>
      <c r="D1326" s="53"/>
      <c r="E1326" s="50"/>
      <c r="F1326" s="54"/>
      <c r="G1326" s="54"/>
      <c r="H1326" s="54"/>
      <c r="I1326" s="55"/>
      <c r="J1326" s="50"/>
      <c r="K1326" s="50"/>
      <c r="L1326" s="50"/>
      <c r="M1326" s="50"/>
      <c r="N1326" s="50"/>
      <c r="O1326" s="50"/>
      <c r="P1326" s="680"/>
      <c r="Q1326" s="79"/>
      <c r="R1326" s="79"/>
      <c r="S1326" s="79"/>
      <c r="T1326" s="79"/>
      <c r="U1326" s="79"/>
      <c r="V1326" s="79"/>
      <c r="W1326" s="61"/>
      <c r="X1326" s="61"/>
      <c r="Y1326" s="50"/>
      <c r="Z1326" s="50"/>
      <c r="AA1326" s="51"/>
      <c r="AB1326" s="68"/>
      <c r="AC1326" s="68"/>
      <c r="AD1326" s="68"/>
      <c r="AE1326" s="68"/>
      <c r="AF1326" s="68"/>
      <c r="AG1326" s="68"/>
      <c r="AH1326" s="51"/>
      <c r="AI1326" s="51"/>
      <c r="AJ1326" s="68"/>
      <c r="AK1326" s="68"/>
      <c r="AL1326" s="68"/>
      <c r="AM1326" s="68"/>
      <c r="AN1326" s="68"/>
      <c r="AO1326" s="68"/>
      <c r="AP1326" s="51"/>
      <c r="AQ1326" s="51"/>
      <c r="AR1326" s="68"/>
      <c r="AS1326" s="68"/>
      <c r="AT1326" s="68"/>
      <c r="AU1326" s="68"/>
      <c r="AV1326" s="68"/>
      <c r="AW1326" s="68"/>
      <c r="AX1326" s="51"/>
      <c r="AY1326" s="51"/>
      <c r="AZ1326" s="68"/>
      <c r="BA1326" s="68"/>
      <c r="BB1326" s="68"/>
      <c r="BC1326" s="68"/>
      <c r="BD1326" s="68"/>
      <c r="BE1326" s="68"/>
      <c r="BF1326" s="51"/>
      <c r="BG1326" s="51"/>
      <c r="BH1326" s="68"/>
      <c r="BI1326" s="68"/>
      <c r="BJ1326" s="68"/>
      <c r="BK1326" s="68"/>
      <c r="BL1326" s="68"/>
      <c r="BM1326" s="68"/>
      <c r="BN1326" s="51"/>
      <c r="BO1326" s="51"/>
      <c r="BP1326" s="51"/>
      <c r="BQ1326" s="51"/>
      <c r="BR1326" s="51"/>
      <c r="BS1326" s="51"/>
      <c r="BT1326" s="51"/>
      <c r="BU1326" s="68"/>
      <c r="BV1326" s="68"/>
      <c r="BW1326" s="68"/>
      <c r="BX1326" s="68"/>
      <c r="BY1326" s="68"/>
      <c r="BZ1326" s="68"/>
      <c r="CA1326" s="68"/>
      <c r="CB1326" s="68"/>
      <c r="CC1326" s="68"/>
      <c r="CD1326" s="68"/>
      <c r="CE1326" s="68"/>
      <c r="CF1326" s="68"/>
      <c r="CG1326" s="68"/>
      <c r="CH1326" s="68"/>
      <c r="CI1326" s="68"/>
      <c r="CJ1326" s="68"/>
      <c r="CK1326" s="68"/>
      <c r="CL1326" s="68"/>
      <c r="CM1326" s="68"/>
      <c r="CN1326" s="68"/>
      <c r="CO1326" s="68"/>
      <c r="CP1326" s="68"/>
      <c r="CQ1326" s="68"/>
      <c r="CR1326" s="68"/>
      <c r="CS1326" s="68"/>
      <c r="CT1326" s="68"/>
      <c r="CU1326" s="68"/>
      <c r="CV1326" s="68"/>
      <c r="CW1326" s="68"/>
      <c r="CX1326" s="68"/>
      <c r="CY1326" s="68"/>
      <c r="CZ1326" s="68"/>
      <c r="DA1326" s="68"/>
      <c r="DB1326" s="68"/>
      <c r="DC1326" s="68"/>
      <c r="DD1326" s="68"/>
      <c r="DE1326" s="68"/>
      <c r="DF1326" s="51"/>
      <c r="DG1326" s="51"/>
      <c r="DH1326" s="51"/>
      <c r="DI1326" s="51"/>
      <c r="DJ1326" s="51"/>
      <c r="DK1326" s="51"/>
      <c r="DL1326" s="51"/>
      <c r="DM1326" s="51"/>
      <c r="DN1326" s="51"/>
      <c r="DO1326" s="51"/>
      <c r="DP1326" s="51"/>
      <c r="DQ1326" s="51"/>
      <c r="DR1326" s="51"/>
      <c r="DS1326" s="51"/>
      <c r="DT1326" s="51"/>
      <c r="DU1326" s="181"/>
    </row>
    <row r="1327" spans="1:125" ht="12.75" x14ac:dyDescent="0.2">
      <c r="A1327" s="51"/>
      <c r="B1327" s="51"/>
      <c r="C1327" s="50"/>
      <c r="D1327" s="53"/>
      <c r="E1327" s="50"/>
      <c r="F1327" s="54"/>
      <c r="G1327" s="54"/>
      <c r="H1327" s="54"/>
      <c r="I1327" s="55"/>
      <c r="J1327" s="50"/>
      <c r="K1327" s="50"/>
      <c r="L1327" s="50"/>
      <c r="M1327" s="50"/>
      <c r="N1327" s="50"/>
      <c r="O1327" s="50"/>
      <c r="P1327" s="680"/>
      <c r="Q1327" s="79"/>
      <c r="R1327" s="79"/>
      <c r="S1327" s="79"/>
      <c r="T1327" s="79"/>
      <c r="U1327" s="79"/>
      <c r="V1327" s="79"/>
      <c r="W1327" s="61"/>
      <c r="X1327" s="61"/>
      <c r="Y1327" s="50"/>
      <c r="Z1327" s="50"/>
      <c r="AA1327" s="51"/>
      <c r="AB1327" s="68"/>
      <c r="AC1327" s="68"/>
      <c r="AD1327" s="68"/>
      <c r="AE1327" s="68"/>
      <c r="AF1327" s="68"/>
      <c r="AG1327" s="68"/>
      <c r="AH1327" s="51"/>
      <c r="AI1327" s="51"/>
      <c r="AJ1327" s="68"/>
      <c r="AK1327" s="68"/>
      <c r="AL1327" s="68"/>
      <c r="AM1327" s="68"/>
      <c r="AN1327" s="68"/>
      <c r="AO1327" s="68"/>
      <c r="AP1327" s="51"/>
      <c r="AQ1327" s="51"/>
      <c r="AR1327" s="68"/>
      <c r="AS1327" s="68"/>
      <c r="AT1327" s="68"/>
      <c r="AU1327" s="68"/>
      <c r="AV1327" s="68"/>
      <c r="AW1327" s="68"/>
      <c r="AX1327" s="51"/>
      <c r="AY1327" s="51"/>
      <c r="AZ1327" s="68"/>
      <c r="BA1327" s="68"/>
      <c r="BB1327" s="68"/>
      <c r="BC1327" s="68"/>
      <c r="BD1327" s="68"/>
      <c r="BE1327" s="68"/>
      <c r="BF1327" s="51"/>
      <c r="BG1327" s="51"/>
      <c r="BH1327" s="68"/>
      <c r="BI1327" s="68"/>
      <c r="BJ1327" s="68"/>
      <c r="BK1327" s="68"/>
      <c r="BL1327" s="68"/>
      <c r="BM1327" s="68"/>
      <c r="BN1327" s="51"/>
      <c r="BO1327" s="51"/>
      <c r="BP1327" s="51"/>
      <c r="BQ1327" s="51"/>
      <c r="BR1327" s="51"/>
      <c r="BS1327" s="51"/>
      <c r="BT1327" s="51"/>
      <c r="BU1327" s="68"/>
      <c r="BV1327" s="68"/>
      <c r="BW1327" s="68"/>
      <c r="BX1327" s="68"/>
      <c r="BY1327" s="68"/>
      <c r="BZ1327" s="68"/>
      <c r="CA1327" s="68"/>
      <c r="CB1327" s="68"/>
      <c r="CC1327" s="68"/>
      <c r="CD1327" s="68"/>
      <c r="CE1327" s="68"/>
      <c r="CF1327" s="68"/>
      <c r="CG1327" s="68"/>
      <c r="CH1327" s="68"/>
      <c r="CI1327" s="68"/>
      <c r="CJ1327" s="68"/>
      <c r="CK1327" s="68"/>
      <c r="CL1327" s="68"/>
      <c r="CM1327" s="68"/>
      <c r="CN1327" s="68"/>
      <c r="CO1327" s="68"/>
      <c r="CP1327" s="68"/>
      <c r="CQ1327" s="68"/>
      <c r="CR1327" s="68"/>
      <c r="CS1327" s="68"/>
      <c r="CT1327" s="68"/>
      <c r="CU1327" s="68"/>
      <c r="CV1327" s="68"/>
      <c r="CW1327" s="68"/>
      <c r="CX1327" s="68"/>
      <c r="CY1327" s="68"/>
      <c r="CZ1327" s="68"/>
      <c r="DA1327" s="68"/>
      <c r="DB1327" s="68"/>
      <c r="DC1327" s="68"/>
      <c r="DD1327" s="68"/>
      <c r="DE1327" s="68"/>
      <c r="DF1327" s="51"/>
      <c r="DG1327" s="51"/>
      <c r="DH1327" s="51"/>
      <c r="DI1327" s="51"/>
      <c r="DJ1327" s="51"/>
      <c r="DK1327" s="51"/>
      <c r="DL1327" s="51"/>
      <c r="DM1327" s="51"/>
      <c r="DN1327" s="51"/>
      <c r="DO1327" s="51"/>
      <c r="DP1327" s="51"/>
      <c r="DQ1327" s="51"/>
      <c r="DR1327" s="51"/>
      <c r="DS1327" s="51"/>
      <c r="DT1327" s="51"/>
      <c r="DU1327" s="181"/>
    </row>
    <row r="1328" spans="1:125" ht="12.75" x14ac:dyDescent="0.2">
      <c r="A1328" s="51"/>
      <c r="B1328" s="51"/>
      <c r="C1328" s="50"/>
      <c r="D1328" s="53"/>
      <c r="E1328" s="50"/>
      <c r="F1328" s="54"/>
      <c r="G1328" s="54"/>
      <c r="H1328" s="54"/>
      <c r="I1328" s="55"/>
      <c r="J1328" s="50"/>
      <c r="K1328" s="50"/>
      <c r="L1328" s="50"/>
      <c r="M1328" s="50"/>
      <c r="N1328" s="50"/>
      <c r="O1328" s="50"/>
      <c r="P1328" s="680"/>
      <c r="Q1328" s="79"/>
      <c r="R1328" s="79"/>
      <c r="S1328" s="79"/>
      <c r="T1328" s="79"/>
      <c r="U1328" s="79"/>
      <c r="V1328" s="79"/>
      <c r="W1328" s="61"/>
      <c r="X1328" s="61"/>
      <c r="Y1328" s="50"/>
      <c r="Z1328" s="50"/>
      <c r="AA1328" s="51"/>
      <c r="AB1328" s="68"/>
      <c r="AC1328" s="68"/>
      <c r="AD1328" s="68"/>
      <c r="AE1328" s="68"/>
      <c r="AF1328" s="68"/>
      <c r="AG1328" s="68"/>
      <c r="AH1328" s="51"/>
      <c r="AI1328" s="51"/>
      <c r="AJ1328" s="68"/>
      <c r="AK1328" s="68"/>
      <c r="AL1328" s="68"/>
      <c r="AM1328" s="68"/>
      <c r="AN1328" s="68"/>
      <c r="AO1328" s="68"/>
      <c r="AP1328" s="51"/>
      <c r="AQ1328" s="51"/>
      <c r="AR1328" s="68"/>
      <c r="AS1328" s="68"/>
      <c r="AT1328" s="68"/>
      <c r="AU1328" s="68"/>
      <c r="AV1328" s="68"/>
      <c r="AW1328" s="68"/>
      <c r="AX1328" s="51"/>
      <c r="AY1328" s="51"/>
      <c r="AZ1328" s="68"/>
      <c r="BA1328" s="68"/>
      <c r="BB1328" s="68"/>
      <c r="BC1328" s="68"/>
      <c r="BD1328" s="68"/>
      <c r="BE1328" s="68"/>
      <c r="BF1328" s="51"/>
      <c r="BG1328" s="51"/>
      <c r="BH1328" s="68"/>
      <c r="BI1328" s="68"/>
      <c r="BJ1328" s="68"/>
      <c r="BK1328" s="68"/>
      <c r="BL1328" s="68"/>
      <c r="BM1328" s="68"/>
      <c r="BN1328" s="51"/>
      <c r="BO1328" s="51"/>
      <c r="BP1328" s="51"/>
      <c r="BQ1328" s="51"/>
      <c r="BR1328" s="51"/>
      <c r="BS1328" s="51"/>
      <c r="BT1328" s="51"/>
      <c r="BU1328" s="68"/>
      <c r="BV1328" s="68"/>
      <c r="BW1328" s="68"/>
      <c r="BX1328" s="68"/>
      <c r="BY1328" s="68"/>
      <c r="BZ1328" s="68"/>
      <c r="CA1328" s="68"/>
      <c r="CB1328" s="68"/>
      <c r="CC1328" s="68"/>
      <c r="CD1328" s="68"/>
      <c r="CE1328" s="68"/>
      <c r="CF1328" s="68"/>
      <c r="CG1328" s="68"/>
      <c r="CH1328" s="68"/>
      <c r="CI1328" s="68"/>
      <c r="CJ1328" s="68"/>
      <c r="CK1328" s="68"/>
      <c r="CL1328" s="68"/>
      <c r="CM1328" s="68"/>
      <c r="CN1328" s="68"/>
      <c r="CO1328" s="68"/>
      <c r="CP1328" s="68"/>
      <c r="CQ1328" s="68"/>
      <c r="CR1328" s="68"/>
      <c r="CS1328" s="68"/>
      <c r="CT1328" s="68"/>
      <c r="CU1328" s="68"/>
      <c r="CV1328" s="68"/>
      <c r="CW1328" s="68"/>
      <c r="CX1328" s="68"/>
      <c r="CY1328" s="68"/>
      <c r="CZ1328" s="68"/>
      <c r="DA1328" s="68"/>
      <c r="DB1328" s="68"/>
      <c r="DC1328" s="68"/>
      <c r="DD1328" s="68"/>
      <c r="DE1328" s="68"/>
      <c r="DF1328" s="51"/>
      <c r="DG1328" s="51"/>
      <c r="DH1328" s="51"/>
      <c r="DI1328" s="51"/>
      <c r="DJ1328" s="51"/>
      <c r="DK1328" s="51"/>
      <c r="DL1328" s="51"/>
      <c r="DM1328" s="51"/>
      <c r="DN1328" s="51"/>
      <c r="DO1328" s="51"/>
      <c r="DP1328" s="51"/>
      <c r="DQ1328" s="51"/>
      <c r="DR1328" s="51"/>
      <c r="DS1328" s="51"/>
      <c r="DT1328" s="51"/>
      <c r="DU1328" s="181"/>
    </row>
    <row r="1329" spans="1:125" ht="12.75" x14ac:dyDescent="0.2">
      <c r="A1329" s="51"/>
      <c r="B1329" s="51"/>
      <c r="C1329" s="50"/>
      <c r="D1329" s="53"/>
      <c r="E1329" s="50"/>
      <c r="F1329" s="54"/>
      <c r="G1329" s="54"/>
      <c r="H1329" s="54"/>
      <c r="I1329" s="55"/>
      <c r="J1329" s="50"/>
      <c r="K1329" s="50"/>
      <c r="L1329" s="50"/>
      <c r="M1329" s="50"/>
      <c r="N1329" s="50"/>
      <c r="O1329" s="50"/>
      <c r="P1329" s="680"/>
      <c r="Q1329" s="79"/>
      <c r="R1329" s="79"/>
      <c r="S1329" s="79"/>
      <c r="T1329" s="79"/>
      <c r="U1329" s="79"/>
      <c r="V1329" s="79"/>
      <c r="W1329" s="61"/>
      <c r="X1329" s="61"/>
      <c r="Y1329" s="50"/>
      <c r="Z1329" s="50"/>
      <c r="AA1329" s="51"/>
      <c r="AB1329" s="68"/>
      <c r="AC1329" s="68"/>
      <c r="AD1329" s="68"/>
      <c r="AE1329" s="68"/>
      <c r="AF1329" s="68"/>
      <c r="AG1329" s="68"/>
      <c r="AH1329" s="51"/>
      <c r="AI1329" s="51"/>
      <c r="AJ1329" s="68"/>
      <c r="AK1329" s="68"/>
      <c r="AL1329" s="68"/>
      <c r="AM1329" s="68"/>
      <c r="AN1329" s="68"/>
      <c r="AO1329" s="68"/>
      <c r="AP1329" s="51"/>
      <c r="AQ1329" s="51"/>
      <c r="AR1329" s="68"/>
      <c r="AS1329" s="68"/>
      <c r="AT1329" s="68"/>
      <c r="AU1329" s="68"/>
      <c r="AV1329" s="68"/>
      <c r="AW1329" s="68"/>
      <c r="AX1329" s="51"/>
      <c r="AY1329" s="51"/>
      <c r="AZ1329" s="68"/>
      <c r="BA1329" s="68"/>
      <c r="BB1329" s="68"/>
      <c r="BC1329" s="68"/>
      <c r="BD1329" s="68"/>
      <c r="BE1329" s="68"/>
      <c r="BF1329" s="51"/>
      <c r="BG1329" s="51"/>
      <c r="BH1329" s="68"/>
      <c r="BI1329" s="68"/>
      <c r="BJ1329" s="68"/>
      <c r="BK1329" s="68"/>
      <c r="BL1329" s="68"/>
      <c r="BM1329" s="68"/>
      <c r="BN1329" s="51"/>
      <c r="BO1329" s="51"/>
      <c r="BP1329" s="51"/>
      <c r="BQ1329" s="51"/>
      <c r="BR1329" s="51"/>
      <c r="BS1329" s="51"/>
      <c r="BT1329" s="51"/>
      <c r="BU1329" s="68"/>
      <c r="BV1329" s="68"/>
      <c r="BW1329" s="68"/>
      <c r="BX1329" s="68"/>
      <c r="BY1329" s="68"/>
      <c r="BZ1329" s="68"/>
      <c r="CA1329" s="68"/>
      <c r="CB1329" s="68"/>
      <c r="CC1329" s="68"/>
      <c r="CD1329" s="68"/>
      <c r="CE1329" s="68"/>
      <c r="CF1329" s="68"/>
      <c r="CG1329" s="68"/>
      <c r="CH1329" s="68"/>
      <c r="CI1329" s="68"/>
      <c r="CJ1329" s="68"/>
      <c r="CK1329" s="68"/>
      <c r="CL1329" s="68"/>
      <c r="CM1329" s="68"/>
      <c r="CN1329" s="68"/>
      <c r="CO1329" s="68"/>
      <c r="CP1329" s="68"/>
      <c r="CQ1329" s="68"/>
      <c r="CR1329" s="68"/>
      <c r="CS1329" s="68"/>
      <c r="CT1329" s="68"/>
      <c r="CU1329" s="68"/>
      <c r="CV1329" s="68"/>
      <c r="CW1329" s="68"/>
      <c r="CX1329" s="68"/>
      <c r="CY1329" s="68"/>
      <c r="CZ1329" s="68"/>
      <c r="DA1329" s="68"/>
      <c r="DB1329" s="68"/>
      <c r="DC1329" s="68"/>
      <c r="DD1329" s="68"/>
      <c r="DE1329" s="68"/>
      <c r="DF1329" s="51"/>
      <c r="DG1329" s="51"/>
      <c r="DH1329" s="51"/>
      <c r="DI1329" s="51"/>
      <c r="DJ1329" s="51"/>
      <c r="DK1329" s="51"/>
      <c r="DL1329" s="51"/>
      <c r="DM1329" s="51"/>
      <c r="DN1329" s="51"/>
      <c r="DO1329" s="51"/>
      <c r="DP1329" s="51"/>
      <c r="DQ1329" s="51"/>
      <c r="DR1329" s="51"/>
      <c r="DS1329" s="51"/>
      <c r="DT1329" s="51"/>
      <c r="DU1329" s="181"/>
    </row>
    <row r="1330" spans="1:125" ht="12.75" x14ac:dyDescent="0.2">
      <c r="A1330" s="51"/>
      <c r="B1330" s="51"/>
      <c r="C1330" s="50"/>
      <c r="D1330" s="53"/>
      <c r="E1330" s="50"/>
      <c r="F1330" s="54"/>
      <c r="G1330" s="54"/>
      <c r="H1330" s="54"/>
      <c r="I1330" s="55"/>
      <c r="J1330" s="50"/>
      <c r="K1330" s="50"/>
      <c r="L1330" s="50"/>
      <c r="M1330" s="50"/>
      <c r="N1330" s="50"/>
      <c r="O1330" s="50"/>
      <c r="P1330" s="680"/>
      <c r="Q1330" s="79"/>
      <c r="R1330" s="79"/>
      <c r="S1330" s="79"/>
      <c r="T1330" s="79"/>
      <c r="U1330" s="79"/>
      <c r="V1330" s="79"/>
      <c r="W1330" s="61"/>
      <c r="X1330" s="61"/>
      <c r="Y1330" s="50"/>
      <c r="Z1330" s="50"/>
      <c r="AA1330" s="51"/>
      <c r="AB1330" s="68"/>
      <c r="AC1330" s="68"/>
      <c r="AD1330" s="68"/>
      <c r="AE1330" s="68"/>
      <c r="AF1330" s="68"/>
      <c r="AG1330" s="68"/>
      <c r="AH1330" s="51"/>
      <c r="AI1330" s="51"/>
      <c r="AJ1330" s="68"/>
      <c r="AK1330" s="68"/>
      <c r="AL1330" s="68"/>
      <c r="AM1330" s="68"/>
      <c r="AN1330" s="68"/>
      <c r="AO1330" s="68"/>
      <c r="AP1330" s="51"/>
      <c r="AQ1330" s="51"/>
      <c r="AR1330" s="68"/>
      <c r="AS1330" s="68"/>
      <c r="AT1330" s="68"/>
      <c r="AU1330" s="68"/>
      <c r="AV1330" s="68"/>
      <c r="AW1330" s="68"/>
      <c r="AX1330" s="51"/>
      <c r="AY1330" s="51"/>
      <c r="AZ1330" s="68"/>
      <c r="BA1330" s="68"/>
      <c r="BB1330" s="68"/>
      <c r="BC1330" s="68"/>
      <c r="BD1330" s="68"/>
      <c r="BE1330" s="68"/>
      <c r="BF1330" s="51"/>
      <c r="BG1330" s="51"/>
      <c r="BH1330" s="68"/>
      <c r="BI1330" s="68"/>
      <c r="BJ1330" s="68"/>
      <c r="BK1330" s="68"/>
      <c r="BL1330" s="68"/>
      <c r="BM1330" s="68"/>
      <c r="BN1330" s="51"/>
      <c r="BO1330" s="51"/>
      <c r="BP1330" s="51"/>
      <c r="BQ1330" s="51"/>
      <c r="BR1330" s="51"/>
      <c r="BS1330" s="51"/>
      <c r="BT1330" s="51"/>
      <c r="BU1330" s="68"/>
      <c r="BV1330" s="68"/>
      <c r="BW1330" s="68"/>
      <c r="BX1330" s="68"/>
      <c r="BY1330" s="68"/>
      <c r="BZ1330" s="68"/>
      <c r="CA1330" s="68"/>
      <c r="CB1330" s="68"/>
      <c r="CC1330" s="68"/>
      <c r="CD1330" s="68"/>
      <c r="CE1330" s="68"/>
      <c r="CF1330" s="68"/>
      <c r="CG1330" s="68"/>
      <c r="CH1330" s="68"/>
      <c r="CI1330" s="68"/>
      <c r="CJ1330" s="68"/>
      <c r="CK1330" s="68"/>
      <c r="CL1330" s="68"/>
      <c r="CM1330" s="68"/>
      <c r="CN1330" s="68"/>
      <c r="CO1330" s="68"/>
      <c r="CP1330" s="68"/>
      <c r="CQ1330" s="68"/>
      <c r="CR1330" s="68"/>
      <c r="CS1330" s="68"/>
      <c r="CT1330" s="68"/>
      <c r="CU1330" s="68"/>
      <c r="CV1330" s="68"/>
      <c r="CW1330" s="68"/>
      <c r="CX1330" s="68"/>
      <c r="CY1330" s="68"/>
      <c r="CZ1330" s="68"/>
      <c r="DA1330" s="68"/>
      <c r="DB1330" s="68"/>
      <c r="DC1330" s="68"/>
      <c r="DD1330" s="68"/>
      <c r="DE1330" s="68"/>
      <c r="DF1330" s="51"/>
      <c r="DG1330" s="51"/>
      <c r="DH1330" s="51"/>
      <c r="DI1330" s="51"/>
      <c r="DJ1330" s="51"/>
      <c r="DK1330" s="51"/>
      <c r="DL1330" s="51"/>
      <c r="DM1330" s="51"/>
      <c r="DN1330" s="51"/>
      <c r="DO1330" s="51"/>
      <c r="DP1330" s="51"/>
      <c r="DQ1330" s="51"/>
      <c r="DR1330" s="51"/>
      <c r="DS1330" s="51"/>
      <c r="DT1330" s="51"/>
      <c r="DU1330" s="181"/>
    </row>
    <row r="1331" spans="1:125" ht="12.75" x14ac:dyDescent="0.2">
      <c r="A1331" s="51"/>
      <c r="B1331" s="51"/>
      <c r="C1331" s="50"/>
      <c r="D1331" s="53"/>
      <c r="E1331" s="50"/>
      <c r="F1331" s="54"/>
      <c r="G1331" s="54"/>
      <c r="H1331" s="54"/>
      <c r="I1331" s="55"/>
      <c r="J1331" s="50"/>
      <c r="K1331" s="50"/>
      <c r="L1331" s="50"/>
      <c r="M1331" s="50"/>
      <c r="N1331" s="50"/>
      <c r="O1331" s="50"/>
      <c r="P1331" s="680"/>
      <c r="Q1331" s="79"/>
      <c r="R1331" s="79"/>
      <c r="S1331" s="79"/>
      <c r="T1331" s="79"/>
      <c r="U1331" s="79"/>
      <c r="V1331" s="79"/>
      <c r="W1331" s="61"/>
      <c r="X1331" s="61"/>
      <c r="Y1331" s="50"/>
      <c r="Z1331" s="50"/>
      <c r="AA1331" s="51"/>
      <c r="AB1331" s="68"/>
      <c r="AC1331" s="68"/>
      <c r="AD1331" s="68"/>
      <c r="AE1331" s="68"/>
      <c r="AF1331" s="68"/>
      <c r="AG1331" s="68"/>
      <c r="AH1331" s="51"/>
      <c r="AI1331" s="51"/>
      <c r="AJ1331" s="68"/>
      <c r="AK1331" s="68"/>
      <c r="AL1331" s="68"/>
      <c r="AM1331" s="68"/>
      <c r="AN1331" s="68"/>
      <c r="AO1331" s="68"/>
      <c r="AP1331" s="51"/>
      <c r="AQ1331" s="51"/>
      <c r="AR1331" s="68"/>
      <c r="AS1331" s="68"/>
      <c r="AT1331" s="68"/>
      <c r="AU1331" s="68"/>
      <c r="AV1331" s="68"/>
      <c r="AW1331" s="68"/>
      <c r="AX1331" s="51"/>
      <c r="AY1331" s="51"/>
      <c r="AZ1331" s="68"/>
      <c r="BA1331" s="68"/>
      <c r="BB1331" s="68"/>
      <c r="BC1331" s="68"/>
      <c r="BD1331" s="68"/>
      <c r="BE1331" s="68"/>
      <c r="BF1331" s="51"/>
      <c r="BG1331" s="51"/>
      <c r="BH1331" s="68"/>
      <c r="BI1331" s="68"/>
      <c r="BJ1331" s="68"/>
      <c r="BK1331" s="68"/>
      <c r="BL1331" s="68"/>
      <c r="BM1331" s="68"/>
      <c r="BN1331" s="51"/>
      <c r="BO1331" s="51"/>
      <c r="BP1331" s="51"/>
      <c r="BQ1331" s="51"/>
      <c r="BR1331" s="51"/>
      <c r="BS1331" s="51"/>
      <c r="BT1331" s="51"/>
      <c r="BU1331" s="68"/>
      <c r="BV1331" s="68"/>
      <c r="BW1331" s="68"/>
      <c r="BX1331" s="68"/>
      <c r="BY1331" s="68"/>
      <c r="BZ1331" s="68"/>
      <c r="CA1331" s="68"/>
      <c r="CB1331" s="68"/>
      <c r="CC1331" s="68"/>
      <c r="CD1331" s="68"/>
      <c r="CE1331" s="68"/>
      <c r="CF1331" s="68"/>
      <c r="CG1331" s="68"/>
      <c r="CH1331" s="68"/>
      <c r="CI1331" s="68"/>
      <c r="CJ1331" s="68"/>
      <c r="CK1331" s="68"/>
      <c r="CL1331" s="68"/>
      <c r="CM1331" s="68"/>
      <c r="CN1331" s="68"/>
      <c r="CO1331" s="68"/>
      <c r="CP1331" s="68"/>
      <c r="CQ1331" s="68"/>
      <c r="CR1331" s="68"/>
      <c r="CS1331" s="68"/>
      <c r="CT1331" s="68"/>
      <c r="CU1331" s="68"/>
      <c r="CV1331" s="68"/>
      <c r="CW1331" s="68"/>
      <c r="CX1331" s="68"/>
      <c r="CY1331" s="68"/>
      <c r="CZ1331" s="68"/>
      <c r="DA1331" s="68"/>
      <c r="DB1331" s="68"/>
      <c r="DC1331" s="68"/>
      <c r="DD1331" s="68"/>
      <c r="DE1331" s="68"/>
      <c r="DF1331" s="51"/>
      <c r="DG1331" s="51"/>
      <c r="DH1331" s="51"/>
      <c r="DI1331" s="51"/>
      <c r="DJ1331" s="51"/>
      <c r="DK1331" s="51"/>
      <c r="DL1331" s="51"/>
      <c r="DM1331" s="51"/>
      <c r="DN1331" s="51"/>
      <c r="DO1331" s="51"/>
      <c r="DP1331" s="51"/>
      <c r="DQ1331" s="51"/>
      <c r="DR1331" s="51"/>
      <c r="DS1331" s="51"/>
      <c r="DT1331" s="51"/>
      <c r="DU1331" s="181"/>
    </row>
    <row r="1332" spans="1:125" ht="12.75" x14ac:dyDescent="0.2">
      <c r="A1332" s="51"/>
      <c r="B1332" s="51"/>
      <c r="C1332" s="50"/>
      <c r="D1332" s="53"/>
      <c r="E1332" s="50"/>
      <c r="F1332" s="54"/>
      <c r="G1332" s="54"/>
      <c r="H1332" s="54"/>
      <c r="I1332" s="55"/>
      <c r="J1332" s="50"/>
      <c r="K1332" s="50"/>
      <c r="L1332" s="50"/>
      <c r="M1332" s="50"/>
      <c r="N1332" s="50"/>
      <c r="O1332" s="50"/>
      <c r="P1332" s="680"/>
      <c r="Q1332" s="79"/>
      <c r="R1332" s="79"/>
      <c r="S1332" s="79"/>
      <c r="T1332" s="79"/>
      <c r="U1332" s="79"/>
      <c r="V1332" s="79"/>
      <c r="W1332" s="61"/>
      <c r="X1332" s="61"/>
      <c r="Y1332" s="50"/>
      <c r="Z1332" s="50"/>
      <c r="AA1332" s="51"/>
      <c r="AB1332" s="68"/>
      <c r="AC1332" s="68"/>
      <c r="AD1332" s="68"/>
      <c r="AE1332" s="68"/>
      <c r="AF1332" s="68"/>
      <c r="AG1332" s="68"/>
      <c r="AH1332" s="51"/>
      <c r="AI1332" s="51"/>
      <c r="AJ1332" s="68"/>
      <c r="AK1332" s="68"/>
      <c r="AL1332" s="68"/>
      <c r="AM1332" s="68"/>
      <c r="AN1332" s="68"/>
      <c r="AO1332" s="68"/>
      <c r="AP1332" s="51"/>
      <c r="AQ1332" s="51"/>
      <c r="AR1332" s="68"/>
      <c r="AS1332" s="68"/>
      <c r="AT1332" s="68"/>
      <c r="AU1332" s="68"/>
      <c r="AV1332" s="68"/>
      <c r="AW1332" s="68"/>
      <c r="AX1332" s="51"/>
      <c r="AY1332" s="51"/>
      <c r="AZ1332" s="68"/>
      <c r="BA1332" s="68"/>
      <c r="BB1332" s="68"/>
      <c r="BC1332" s="68"/>
      <c r="BD1332" s="68"/>
      <c r="BE1332" s="68"/>
      <c r="BF1332" s="51"/>
      <c r="BG1332" s="51"/>
      <c r="BH1332" s="68"/>
      <c r="BI1332" s="68"/>
      <c r="BJ1332" s="68"/>
      <c r="BK1332" s="68"/>
      <c r="BL1332" s="68"/>
      <c r="BM1332" s="68"/>
      <c r="BN1332" s="51"/>
      <c r="BO1332" s="51"/>
      <c r="BP1332" s="51"/>
      <c r="BQ1332" s="51"/>
      <c r="BR1332" s="51"/>
      <c r="BS1332" s="51"/>
      <c r="BT1332" s="51"/>
      <c r="BU1332" s="68"/>
      <c r="BV1332" s="68"/>
      <c r="BW1332" s="68"/>
      <c r="BX1332" s="68"/>
      <c r="BY1332" s="68"/>
      <c r="BZ1332" s="68"/>
      <c r="CA1332" s="68"/>
      <c r="CB1332" s="68"/>
      <c r="CC1332" s="68"/>
      <c r="CD1332" s="68"/>
      <c r="CE1332" s="68"/>
      <c r="CF1332" s="68"/>
      <c r="CG1332" s="68"/>
      <c r="CH1332" s="68"/>
      <c r="CI1332" s="68"/>
      <c r="CJ1332" s="68"/>
      <c r="CK1332" s="68"/>
      <c r="CL1332" s="68"/>
      <c r="CM1332" s="68"/>
      <c r="CN1332" s="68"/>
      <c r="CO1332" s="68"/>
      <c r="CP1332" s="68"/>
      <c r="CQ1332" s="68"/>
      <c r="CR1332" s="68"/>
      <c r="CS1332" s="68"/>
      <c r="CT1332" s="68"/>
      <c r="CU1332" s="68"/>
      <c r="CV1332" s="68"/>
      <c r="CW1332" s="68"/>
      <c r="CX1332" s="68"/>
      <c r="CY1332" s="68"/>
      <c r="CZ1332" s="68"/>
      <c r="DA1332" s="68"/>
      <c r="DB1332" s="68"/>
      <c r="DC1332" s="68"/>
      <c r="DD1332" s="68"/>
      <c r="DE1332" s="68"/>
      <c r="DF1332" s="51"/>
      <c r="DG1332" s="51"/>
      <c r="DH1332" s="51"/>
      <c r="DI1332" s="51"/>
      <c r="DJ1332" s="51"/>
      <c r="DK1332" s="51"/>
      <c r="DL1332" s="51"/>
      <c r="DM1332" s="51"/>
      <c r="DN1332" s="51"/>
      <c r="DO1332" s="51"/>
      <c r="DP1332" s="51"/>
      <c r="DQ1332" s="51"/>
      <c r="DR1332" s="51"/>
      <c r="DS1332" s="51"/>
      <c r="DT1332" s="51"/>
      <c r="DU1332" s="181"/>
    </row>
    <row r="1333" spans="1:125" ht="12.75" x14ac:dyDescent="0.2">
      <c r="A1333" s="51"/>
      <c r="B1333" s="51"/>
      <c r="C1333" s="50"/>
      <c r="D1333" s="53"/>
      <c r="E1333" s="50"/>
      <c r="F1333" s="54"/>
      <c r="G1333" s="54"/>
      <c r="H1333" s="54"/>
      <c r="I1333" s="55"/>
      <c r="J1333" s="50"/>
      <c r="K1333" s="50"/>
      <c r="L1333" s="50"/>
      <c r="M1333" s="50"/>
      <c r="N1333" s="50"/>
      <c r="O1333" s="50"/>
      <c r="P1333" s="680"/>
      <c r="Q1333" s="79"/>
      <c r="R1333" s="79"/>
      <c r="S1333" s="79"/>
      <c r="T1333" s="79"/>
      <c r="U1333" s="79"/>
      <c r="V1333" s="79"/>
      <c r="W1333" s="61"/>
      <c r="X1333" s="61"/>
      <c r="Y1333" s="50"/>
      <c r="Z1333" s="50"/>
      <c r="AA1333" s="51"/>
      <c r="AB1333" s="68"/>
      <c r="AC1333" s="68"/>
      <c r="AD1333" s="68"/>
      <c r="AE1333" s="68"/>
      <c r="AF1333" s="68"/>
      <c r="AG1333" s="68"/>
      <c r="AH1333" s="51"/>
      <c r="AI1333" s="51"/>
      <c r="AJ1333" s="68"/>
      <c r="AK1333" s="68"/>
      <c r="AL1333" s="68"/>
      <c r="AM1333" s="68"/>
      <c r="AN1333" s="68"/>
      <c r="AO1333" s="68"/>
      <c r="AP1333" s="51"/>
      <c r="AQ1333" s="51"/>
      <c r="AR1333" s="68"/>
      <c r="AS1333" s="68"/>
      <c r="AT1333" s="68"/>
      <c r="AU1333" s="68"/>
      <c r="AV1333" s="68"/>
      <c r="AW1333" s="68"/>
      <c r="AX1333" s="51"/>
      <c r="AY1333" s="51"/>
      <c r="AZ1333" s="68"/>
      <c r="BA1333" s="68"/>
      <c r="BB1333" s="68"/>
      <c r="BC1333" s="68"/>
      <c r="BD1333" s="68"/>
      <c r="BE1333" s="68"/>
      <c r="BF1333" s="51"/>
      <c r="BG1333" s="51"/>
      <c r="BH1333" s="68"/>
      <c r="BI1333" s="68"/>
      <c r="BJ1333" s="68"/>
      <c r="BK1333" s="68"/>
      <c r="BL1333" s="68"/>
      <c r="BM1333" s="68"/>
      <c r="BN1333" s="51"/>
      <c r="BO1333" s="51"/>
      <c r="BP1333" s="51"/>
      <c r="BQ1333" s="51"/>
      <c r="BR1333" s="51"/>
      <c r="BS1333" s="51"/>
      <c r="BT1333" s="51"/>
      <c r="BU1333" s="68"/>
      <c r="BV1333" s="68"/>
      <c r="BW1333" s="68"/>
      <c r="BX1333" s="68"/>
      <c r="BY1333" s="68"/>
      <c r="BZ1333" s="68"/>
      <c r="CA1333" s="68"/>
      <c r="CB1333" s="68"/>
      <c r="CC1333" s="68"/>
      <c r="CD1333" s="68"/>
      <c r="CE1333" s="68"/>
      <c r="CF1333" s="68"/>
      <c r="CG1333" s="68"/>
      <c r="CH1333" s="68"/>
      <c r="CI1333" s="68"/>
      <c r="CJ1333" s="68"/>
      <c r="CK1333" s="68"/>
      <c r="CL1333" s="68"/>
      <c r="CM1333" s="68"/>
      <c r="CN1333" s="68"/>
      <c r="CO1333" s="68"/>
      <c r="CP1333" s="68"/>
      <c r="CQ1333" s="68"/>
      <c r="CR1333" s="68"/>
      <c r="CS1333" s="68"/>
      <c r="CT1333" s="68"/>
      <c r="CU1333" s="68"/>
      <c r="CV1333" s="68"/>
      <c r="CW1333" s="68"/>
      <c r="CX1333" s="68"/>
      <c r="CY1333" s="68"/>
      <c r="CZ1333" s="68"/>
      <c r="DA1333" s="68"/>
      <c r="DB1333" s="68"/>
      <c r="DC1333" s="68"/>
      <c r="DD1333" s="68"/>
      <c r="DE1333" s="68"/>
      <c r="DF1333" s="51"/>
      <c r="DG1333" s="51"/>
      <c r="DH1333" s="51"/>
      <c r="DI1333" s="51"/>
      <c r="DJ1333" s="51"/>
      <c r="DK1333" s="51"/>
      <c r="DL1333" s="51"/>
      <c r="DM1333" s="51"/>
      <c r="DN1333" s="51"/>
      <c r="DO1333" s="51"/>
      <c r="DP1333" s="51"/>
      <c r="DQ1333" s="51"/>
      <c r="DR1333" s="51"/>
      <c r="DS1333" s="51"/>
      <c r="DT1333" s="51"/>
      <c r="DU1333" s="181"/>
    </row>
    <row r="1334" spans="1:125" ht="12.75" x14ac:dyDescent="0.2">
      <c r="A1334" s="51"/>
      <c r="B1334" s="51"/>
      <c r="C1334" s="50"/>
      <c r="D1334" s="53"/>
      <c r="E1334" s="50"/>
      <c r="F1334" s="54"/>
      <c r="G1334" s="54"/>
      <c r="H1334" s="54"/>
      <c r="I1334" s="55"/>
      <c r="J1334" s="50"/>
      <c r="K1334" s="50"/>
      <c r="L1334" s="50"/>
      <c r="M1334" s="50"/>
      <c r="N1334" s="50"/>
      <c r="O1334" s="50"/>
      <c r="P1334" s="680"/>
      <c r="Q1334" s="79"/>
      <c r="R1334" s="79"/>
      <c r="S1334" s="79"/>
      <c r="T1334" s="79"/>
      <c r="U1334" s="79"/>
      <c r="V1334" s="79"/>
      <c r="W1334" s="61"/>
      <c r="X1334" s="61"/>
      <c r="Y1334" s="50"/>
      <c r="Z1334" s="50"/>
      <c r="AA1334" s="51"/>
      <c r="AB1334" s="68"/>
      <c r="AC1334" s="68"/>
      <c r="AD1334" s="68"/>
      <c r="AE1334" s="68"/>
      <c r="AF1334" s="68"/>
      <c r="AG1334" s="68"/>
      <c r="AH1334" s="51"/>
      <c r="AI1334" s="51"/>
      <c r="AJ1334" s="68"/>
      <c r="AK1334" s="68"/>
      <c r="AL1334" s="68"/>
      <c r="AM1334" s="68"/>
      <c r="AN1334" s="68"/>
      <c r="AO1334" s="68"/>
      <c r="AP1334" s="51"/>
      <c r="AQ1334" s="51"/>
      <c r="AR1334" s="68"/>
      <c r="AS1334" s="68"/>
      <c r="AT1334" s="68"/>
      <c r="AU1334" s="68"/>
      <c r="AV1334" s="68"/>
      <c r="AW1334" s="68"/>
      <c r="AX1334" s="51"/>
      <c r="AY1334" s="51"/>
      <c r="AZ1334" s="68"/>
      <c r="BA1334" s="68"/>
      <c r="BB1334" s="68"/>
      <c r="BC1334" s="68"/>
      <c r="BD1334" s="68"/>
      <c r="BE1334" s="68"/>
      <c r="BF1334" s="51"/>
      <c r="BG1334" s="51"/>
      <c r="BH1334" s="68"/>
      <c r="BI1334" s="68"/>
      <c r="BJ1334" s="68"/>
      <c r="BK1334" s="68"/>
      <c r="BL1334" s="68"/>
      <c r="BM1334" s="68"/>
      <c r="BN1334" s="51"/>
      <c r="BO1334" s="51"/>
      <c r="BP1334" s="51"/>
      <c r="BQ1334" s="51"/>
      <c r="BR1334" s="51"/>
      <c r="BS1334" s="51"/>
      <c r="BT1334" s="51"/>
      <c r="BU1334" s="68"/>
      <c r="BV1334" s="68"/>
      <c r="BW1334" s="68"/>
      <c r="BX1334" s="68"/>
      <c r="BY1334" s="68"/>
      <c r="BZ1334" s="68"/>
      <c r="CA1334" s="68"/>
      <c r="CB1334" s="68"/>
      <c r="CC1334" s="68"/>
      <c r="CD1334" s="68"/>
      <c r="CE1334" s="68"/>
      <c r="CF1334" s="68"/>
      <c r="CG1334" s="68"/>
      <c r="CH1334" s="68"/>
      <c r="CI1334" s="68"/>
      <c r="CJ1334" s="68"/>
      <c r="CK1334" s="68"/>
      <c r="CL1334" s="68"/>
      <c r="CM1334" s="68"/>
      <c r="CN1334" s="68"/>
      <c r="CO1334" s="68"/>
      <c r="CP1334" s="68"/>
      <c r="CQ1334" s="68"/>
      <c r="CR1334" s="68"/>
      <c r="CS1334" s="68"/>
      <c r="CT1334" s="68"/>
      <c r="CU1334" s="68"/>
      <c r="CV1334" s="68"/>
      <c r="CW1334" s="68"/>
      <c r="CX1334" s="68"/>
      <c r="CY1334" s="68"/>
      <c r="CZ1334" s="68"/>
      <c r="DA1334" s="68"/>
      <c r="DB1334" s="68"/>
      <c r="DC1334" s="68"/>
      <c r="DD1334" s="68"/>
      <c r="DE1334" s="68"/>
      <c r="DF1334" s="51"/>
      <c r="DG1334" s="51"/>
      <c r="DH1334" s="51"/>
      <c r="DI1334" s="51"/>
      <c r="DJ1334" s="51"/>
      <c r="DK1334" s="51"/>
      <c r="DL1334" s="51"/>
      <c r="DM1334" s="51"/>
      <c r="DN1334" s="51"/>
      <c r="DO1334" s="51"/>
      <c r="DP1334" s="51"/>
      <c r="DQ1334" s="51"/>
      <c r="DR1334" s="51"/>
      <c r="DS1334" s="51"/>
      <c r="DT1334" s="51"/>
      <c r="DU1334" s="181"/>
    </row>
    <row r="1335" spans="1:125" ht="12.75" x14ac:dyDescent="0.2">
      <c r="A1335" s="51"/>
      <c r="B1335" s="51"/>
      <c r="C1335" s="50"/>
      <c r="D1335" s="53"/>
      <c r="E1335" s="50"/>
      <c r="F1335" s="54"/>
      <c r="G1335" s="54"/>
      <c r="H1335" s="54"/>
      <c r="I1335" s="55"/>
      <c r="J1335" s="50"/>
      <c r="K1335" s="50"/>
      <c r="L1335" s="50"/>
      <c r="M1335" s="50"/>
      <c r="N1335" s="50"/>
      <c r="O1335" s="50"/>
      <c r="P1335" s="680"/>
      <c r="Q1335" s="79"/>
      <c r="R1335" s="79"/>
      <c r="S1335" s="79"/>
      <c r="T1335" s="79"/>
      <c r="U1335" s="79"/>
      <c r="V1335" s="79"/>
      <c r="W1335" s="61"/>
      <c r="X1335" s="61"/>
      <c r="Y1335" s="50"/>
      <c r="Z1335" s="50"/>
      <c r="AA1335" s="51"/>
      <c r="AB1335" s="68"/>
      <c r="AC1335" s="68"/>
      <c r="AD1335" s="68"/>
      <c r="AE1335" s="68"/>
      <c r="AF1335" s="68"/>
      <c r="AG1335" s="68"/>
      <c r="AH1335" s="51"/>
      <c r="AI1335" s="51"/>
      <c r="AJ1335" s="68"/>
      <c r="AK1335" s="68"/>
      <c r="AL1335" s="68"/>
      <c r="AM1335" s="68"/>
      <c r="AN1335" s="68"/>
      <c r="AO1335" s="68"/>
      <c r="AP1335" s="51"/>
      <c r="AQ1335" s="51"/>
      <c r="AR1335" s="68"/>
      <c r="AS1335" s="68"/>
      <c r="AT1335" s="68"/>
      <c r="AU1335" s="68"/>
      <c r="AV1335" s="68"/>
      <c r="AW1335" s="68"/>
      <c r="AX1335" s="51"/>
      <c r="AY1335" s="51"/>
      <c r="AZ1335" s="68"/>
      <c r="BA1335" s="68"/>
      <c r="BB1335" s="68"/>
      <c r="BC1335" s="68"/>
      <c r="BD1335" s="68"/>
      <c r="BE1335" s="68"/>
      <c r="BF1335" s="51"/>
      <c r="BG1335" s="51"/>
      <c r="BH1335" s="68"/>
      <c r="BI1335" s="68"/>
      <c r="BJ1335" s="68"/>
      <c r="BK1335" s="68"/>
      <c r="BL1335" s="68"/>
      <c r="BM1335" s="68"/>
      <c r="BN1335" s="51"/>
      <c r="BO1335" s="51"/>
      <c r="BP1335" s="51"/>
      <c r="BQ1335" s="51"/>
      <c r="BR1335" s="51"/>
      <c r="BS1335" s="51"/>
      <c r="BT1335" s="51"/>
      <c r="BU1335" s="68"/>
      <c r="BV1335" s="68"/>
      <c r="BW1335" s="68"/>
      <c r="BX1335" s="68"/>
      <c r="BY1335" s="68"/>
      <c r="BZ1335" s="68"/>
      <c r="CA1335" s="68"/>
      <c r="CB1335" s="68"/>
      <c r="CC1335" s="68"/>
      <c r="CD1335" s="68"/>
      <c r="CE1335" s="68"/>
      <c r="CF1335" s="68"/>
      <c r="CG1335" s="68"/>
      <c r="CH1335" s="68"/>
      <c r="CI1335" s="68"/>
      <c r="CJ1335" s="68"/>
      <c r="CK1335" s="68"/>
      <c r="CL1335" s="68"/>
      <c r="CM1335" s="68"/>
      <c r="CN1335" s="68"/>
      <c r="CO1335" s="68"/>
      <c r="CP1335" s="68"/>
      <c r="CQ1335" s="68"/>
      <c r="CR1335" s="68"/>
      <c r="CS1335" s="68"/>
      <c r="CT1335" s="68"/>
      <c r="CU1335" s="68"/>
      <c r="CV1335" s="68"/>
      <c r="CW1335" s="68"/>
      <c r="CX1335" s="68"/>
      <c r="CY1335" s="68"/>
      <c r="CZ1335" s="68"/>
      <c r="DA1335" s="68"/>
      <c r="DB1335" s="68"/>
      <c r="DC1335" s="68"/>
      <c r="DD1335" s="68"/>
      <c r="DE1335" s="68"/>
      <c r="DF1335" s="51"/>
      <c r="DG1335" s="51"/>
      <c r="DH1335" s="51"/>
      <c r="DI1335" s="51"/>
      <c r="DJ1335" s="51"/>
      <c r="DK1335" s="51"/>
      <c r="DL1335" s="51"/>
      <c r="DM1335" s="51"/>
      <c r="DN1335" s="51"/>
      <c r="DO1335" s="51"/>
      <c r="DP1335" s="51"/>
      <c r="DQ1335" s="51"/>
      <c r="DR1335" s="51"/>
      <c r="DS1335" s="51"/>
      <c r="DT1335" s="51"/>
      <c r="DU1335" s="181"/>
    </row>
    <row r="1336" spans="1:125" ht="12.75" x14ac:dyDescent="0.2">
      <c r="A1336" s="51"/>
      <c r="B1336" s="51"/>
      <c r="C1336" s="50"/>
      <c r="D1336" s="53"/>
      <c r="E1336" s="50"/>
      <c r="F1336" s="54"/>
      <c r="G1336" s="54"/>
      <c r="H1336" s="54"/>
      <c r="I1336" s="55"/>
      <c r="J1336" s="50"/>
      <c r="K1336" s="50"/>
      <c r="L1336" s="50"/>
      <c r="M1336" s="50"/>
      <c r="N1336" s="50"/>
      <c r="O1336" s="50"/>
      <c r="P1336" s="680"/>
      <c r="Q1336" s="79"/>
      <c r="R1336" s="79"/>
      <c r="S1336" s="79"/>
      <c r="T1336" s="79"/>
      <c r="U1336" s="79"/>
      <c r="V1336" s="79"/>
      <c r="W1336" s="61"/>
      <c r="X1336" s="61"/>
      <c r="Y1336" s="50"/>
      <c r="Z1336" s="50"/>
      <c r="AA1336" s="51"/>
      <c r="AB1336" s="68"/>
      <c r="AC1336" s="68"/>
      <c r="AD1336" s="68"/>
      <c r="AE1336" s="68"/>
      <c r="AF1336" s="68"/>
      <c r="AG1336" s="68"/>
      <c r="AH1336" s="51"/>
      <c r="AI1336" s="51"/>
      <c r="AJ1336" s="68"/>
      <c r="AK1336" s="68"/>
      <c r="AL1336" s="68"/>
      <c r="AM1336" s="68"/>
      <c r="AN1336" s="68"/>
      <c r="AO1336" s="68"/>
      <c r="AP1336" s="51"/>
      <c r="AQ1336" s="51"/>
      <c r="AR1336" s="68"/>
      <c r="AS1336" s="68"/>
      <c r="AT1336" s="68"/>
      <c r="AU1336" s="68"/>
      <c r="AV1336" s="68"/>
      <c r="AW1336" s="68"/>
      <c r="AX1336" s="51"/>
      <c r="AY1336" s="51"/>
      <c r="AZ1336" s="68"/>
      <c r="BA1336" s="68"/>
      <c r="BB1336" s="68"/>
      <c r="BC1336" s="68"/>
      <c r="BD1336" s="68"/>
      <c r="BE1336" s="68"/>
      <c r="BF1336" s="51"/>
      <c r="BG1336" s="51"/>
      <c r="BH1336" s="68"/>
      <c r="BI1336" s="68"/>
      <c r="BJ1336" s="68"/>
      <c r="BK1336" s="68"/>
      <c r="BL1336" s="68"/>
      <c r="BM1336" s="68"/>
      <c r="BN1336" s="51"/>
      <c r="BO1336" s="51"/>
      <c r="BP1336" s="51"/>
      <c r="BQ1336" s="51"/>
      <c r="BR1336" s="51"/>
      <c r="BS1336" s="51"/>
      <c r="BT1336" s="51"/>
      <c r="BU1336" s="68"/>
      <c r="BV1336" s="68"/>
      <c r="BW1336" s="68"/>
      <c r="BX1336" s="68"/>
      <c r="BY1336" s="68"/>
      <c r="BZ1336" s="68"/>
      <c r="CA1336" s="68"/>
      <c r="CB1336" s="68"/>
      <c r="CC1336" s="68"/>
      <c r="CD1336" s="68"/>
      <c r="CE1336" s="68"/>
      <c r="CF1336" s="68"/>
      <c r="CG1336" s="68"/>
      <c r="CH1336" s="68"/>
      <c r="CI1336" s="68"/>
      <c r="CJ1336" s="68"/>
      <c r="CK1336" s="68"/>
      <c r="CL1336" s="68"/>
      <c r="CM1336" s="68"/>
      <c r="CN1336" s="68"/>
      <c r="CO1336" s="68"/>
      <c r="CP1336" s="68"/>
      <c r="CQ1336" s="68"/>
      <c r="CR1336" s="68"/>
      <c r="CS1336" s="68"/>
      <c r="CT1336" s="68"/>
      <c r="CU1336" s="68"/>
      <c r="CV1336" s="68"/>
      <c r="CW1336" s="68"/>
      <c r="CX1336" s="68"/>
      <c r="CY1336" s="68"/>
      <c r="CZ1336" s="68"/>
      <c r="DA1336" s="68"/>
      <c r="DB1336" s="68"/>
      <c r="DC1336" s="68"/>
      <c r="DD1336" s="68"/>
      <c r="DE1336" s="68"/>
      <c r="DF1336" s="51"/>
      <c r="DG1336" s="51"/>
      <c r="DH1336" s="51"/>
      <c r="DI1336" s="51"/>
      <c r="DJ1336" s="51"/>
      <c r="DK1336" s="51"/>
      <c r="DL1336" s="51"/>
      <c r="DM1336" s="51"/>
      <c r="DN1336" s="51"/>
      <c r="DO1336" s="51"/>
      <c r="DP1336" s="51"/>
      <c r="DQ1336" s="51"/>
      <c r="DR1336" s="51"/>
      <c r="DS1336" s="51"/>
      <c r="DT1336" s="51"/>
      <c r="DU1336" s="181"/>
    </row>
    <row r="1337" spans="1:125" ht="12.75" x14ac:dyDescent="0.2">
      <c r="A1337" s="51"/>
      <c r="B1337" s="51"/>
      <c r="C1337" s="50"/>
      <c r="D1337" s="53"/>
      <c r="E1337" s="50"/>
      <c r="F1337" s="54"/>
      <c r="G1337" s="54"/>
      <c r="H1337" s="54"/>
      <c r="I1337" s="55"/>
      <c r="J1337" s="50"/>
      <c r="K1337" s="50"/>
      <c r="L1337" s="50"/>
      <c r="M1337" s="50"/>
      <c r="N1337" s="50"/>
      <c r="O1337" s="50"/>
      <c r="P1337" s="680"/>
      <c r="Q1337" s="79"/>
      <c r="R1337" s="79"/>
      <c r="S1337" s="79"/>
      <c r="T1337" s="79"/>
      <c r="U1337" s="79"/>
      <c r="V1337" s="79"/>
      <c r="W1337" s="61"/>
      <c r="X1337" s="61"/>
      <c r="Y1337" s="50"/>
      <c r="Z1337" s="50"/>
      <c r="AA1337" s="51"/>
      <c r="AB1337" s="68"/>
      <c r="AC1337" s="68"/>
      <c r="AD1337" s="68"/>
      <c r="AE1337" s="68"/>
      <c r="AF1337" s="68"/>
      <c r="AG1337" s="68"/>
      <c r="AH1337" s="51"/>
      <c r="AI1337" s="51"/>
      <c r="AJ1337" s="68"/>
      <c r="AK1337" s="68"/>
      <c r="AL1337" s="68"/>
      <c r="AM1337" s="68"/>
      <c r="AN1337" s="68"/>
      <c r="AO1337" s="68"/>
      <c r="AP1337" s="51"/>
      <c r="AQ1337" s="51"/>
      <c r="AR1337" s="68"/>
      <c r="AS1337" s="68"/>
      <c r="AT1337" s="68"/>
      <c r="AU1337" s="68"/>
      <c r="AV1337" s="68"/>
      <c r="AW1337" s="68"/>
      <c r="AX1337" s="51"/>
      <c r="AY1337" s="51"/>
      <c r="AZ1337" s="68"/>
      <c r="BA1337" s="68"/>
      <c r="BB1337" s="68"/>
      <c r="BC1337" s="68"/>
      <c r="BD1337" s="68"/>
      <c r="BE1337" s="68"/>
      <c r="BF1337" s="51"/>
      <c r="BG1337" s="51"/>
      <c r="BH1337" s="68"/>
      <c r="BI1337" s="68"/>
      <c r="BJ1337" s="68"/>
      <c r="BK1337" s="68"/>
      <c r="BL1337" s="68"/>
      <c r="BM1337" s="68"/>
      <c r="BN1337" s="51"/>
      <c r="BO1337" s="51"/>
      <c r="BP1337" s="51"/>
      <c r="BQ1337" s="51"/>
      <c r="BR1337" s="51"/>
      <c r="BS1337" s="51"/>
      <c r="BT1337" s="51"/>
      <c r="BU1337" s="68"/>
      <c r="BV1337" s="68"/>
      <c r="BW1337" s="68"/>
      <c r="BX1337" s="68"/>
      <c r="BY1337" s="68"/>
      <c r="BZ1337" s="68"/>
      <c r="CA1337" s="68"/>
      <c r="CB1337" s="68"/>
      <c r="CC1337" s="68"/>
      <c r="CD1337" s="68"/>
      <c r="CE1337" s="68"/>
      <c r="CF1337" s="68"/>
      <c r="CG1337" s="68"/>
      <c r="CH1337" s="68"/>
      <c r="CI1337" s="68"/>
      <c r="CJ1337" s="68"/>
      <c r="CK1337" s="68"/>
      <c r="CL1337" s="68"/>
      <c r="CM1337" s="68"/>
      <c r="CN1337" s="68"/>
      <c r="CO1337" s="68"/>
      <c r="CP1337" s="68"/>
      <c r="CQ1337" s="68"/>
      <c r="CR1337" s="68"/>
      <c r="CS1337" s="68"/>
      <c r="CT1337" s="68"/>
      <c r="CU1337" s="68"/>
      <c r="CV1337" s="68"/>
      <c r="CW1337" s="68"/>
      <c r="CX1337" s="68"/>
      <c r="CY1337" s="68"/>
      <c r="CZ1337" s="68"/>
      <c r="DA1337" s="68"/>
      <c r="DB1337" s="68"/>
      <c r="DC1337" s="68"/>
      <c r="DD1337" s="68"/>
      <c r="DE1337" s="68"/>
      <c r="DF1337" s="51"/>
      <c r="DG1337" s="51"/>
      <c r="DH1337" s="51"/>
      <c r="DI1337" s="51"/>
      <c r="DJ1337" s="51"/>
      <c r="DK1337" s="51"/>
      <c r="DL1337" s="51"/>
      <c r="DM1337" s="51"/>
      <c r="DN1337" s="51"/>
      <c r="DO1337" s="51"/>
      <c r="DP1337" s="51"/>
      <c r="DQ1337" s="51"/>
      <c r="DR1337" s="51"/>
      <c r="DS1337" s="51"/>
      <c r="DT1337" s="51"/>
      <c r="DU1337" s="181"/>
    </row>
    <row r="1338" spans="1:125" ht="12.75" x14ac:dyDescent="0.2">
      <c r="A1338" s="51"/>
      <c r="B1338" s="51"/>
      <c r="C1338" s="50"/>
      <c r="D1338" s="53"/>
      <c r="E1338" s="50"/>
      <c r="F1338" s="54"/>
      <c r="G1338" s="54"/>
      <c r="H1338" s="54"/>
      <c r="I1338" s="55"/>
      <c r="J1338" s="50"/>
      <c r="K1338" s="50"/>
      <c r="L1338" s="50"/>
      <c r="M1338" s="50"/>
      <c r="N1338" s="50"/>
      <c r="O1338" s="50"/>
      <c r="P1338" s="680"/>
      <c r="Q1338" s="79"/>
      <c r="R1338" s="79"/>
      <c r="S1338" s="79"/>
      <c r="T1338" s="79"/>
      <c r="U1338" s="79"/>
      <c r="V1338" s="79"/>
      <c r="W1338" s="61"/>
      <c r="X1338" s="61"/>
      <c r="Y1338" s="50"/>
      <c r="Z1338" s="50"/>
      <c r="AA1338" s="51"/>
      <c r="AB1338" s="68"/>
      <c r="AC1338" s="68"/>
      <c r="AD1338" s="68"/>
      <c r="AE1338" s="68"/>
      <c r="AF1338" s="68"/>
      <c r="AG1338" s="68"/>
      <c r="AH1338" s="51"/>
      <c r="AI1338" s="51"/>
      <c r="AJ1338" s="68"/>
      <c r="AK1338" s="68"/>
      <c r="AL1338" s="68"/>
      <c r="AM1338" s="68"/>
      <c r="AN1338" s="68"/>
      <c r="AO1338" s="68"/>
      <c r="AP1338" s="51"/>
      <c r="AQ1338" s="51"/>
      <c r="AR1338" s="68"/>
      <c r="AS1338" s="68"/>
      <c r="AT1338" s="68"/>
      <c r="AU1338" s="68"/>
      <c r="AV1338" s="68"/>
      <c r="AW1338" s="68"/>
      <c r="AX1338" s="51"/>
      <c r="AY1338" s="51"/>
      <c r="AZ1338" s="68"/>
      <c r="BA1338" s="68"/>
      <c r="BB1338" s="68"/>
      <c r="BC1338" s="68"/>
      <c r="BD1338" s="68"/>
      <c r="BE1338" s="68"/>
      <c r="BF1338" s="51"/>
      <c r="BG1338" s="51"/>
      <c r="BH1338" s="68"/>
      <c r="BI1338" s="68"/>
      <c r="BJ1338" s="68"/>
      <c r="BK1338" s="68"/>
      <c r="BL1338" s="68"/>
      <c r="BM1338" s="68"/>
      <c r="BN1338" s="51"/>
      <c r="BO1338" s="51"/>
      <c r="BP1338" s="51"/>
      <c r="BQ1338" s="51"/>
      <c r="BR1338" s="51"/>
      <c r="BS1338" s="51"/>
      <c r="BT1338" s="51"/>
      <c r="BU1338" s="68"/>
      <c r="BV1338" s="68"/>
      <c r="BW1338" s="68"/>
      <c r="BX1338" s="68"/>
      <c r="BY1338" s="68"/>
      <c r="BZ1338" s="68"/>
      <c r="CA1338" s="68"/>
      <c r="CB1338" s="68"/>
      <c r="CC1338" s="68"/>
      <c r="CD1338" s="68"/>
      <c r="CE1338" s="68"/>
      <c r="CF1338" s="68"/>
      <c r="CG1338" s="68"/>
      <c r="CH1338" s="68"/>
      <c r="CI1338" s="68"/>
      <c r="CJ1338" s="68"/>
      <c r="CK1338" s="68"/>
      <c r="CL1338" s="68"/>
      <c r="CM1338" s="68"/>
      <c r="CN1338" s="68"/>
      <c r="CO1338" s="68"/>
      <c r="CP1338" s="68"/>
      <c r="CQ1338" s="68"/>
      <c r="CR1338" s="68"/>
      <c r="CS1338" s="68"/>
      <c r="CT1338" s="68"/>
      <c r="CU1338" s="68"/>
      <c r="CV1338" s="68"/>
      <c r="CW1338" s="68"/>
      <c r="CX1338" s="68"/>
      <c r="CY1338" s="68"/>
      <c r="CZ1338" s="68"/>
      <c r="DA1338" s="68"/>
      <c r="DB1338" s="68"/>
      <c r="DC1338" s="68"/>
      <c r="DD1338" s="68"/>
      <c r="DE1338" s="68"/>
      <c r="DF1338" s="51"/>
      <c r="DG1338" s="51"/>
      <c r="DH1338" s="51"/>
      <c r="DI1338" s="51"/>
      <c r="DJ1338" s="51"/>
      <c r="DK1338" s="51"/>
      <c r="DL1338" s="51"/>
      <c r="DM1338" s="51"/>
      <c r="DN1338" s="51"/>
      <c r="DO1338" s="51"/>
      <c r="DP1338" s="51"/>
      <c r="DQ1338" s="51"/>
      <c r="DR1338" s="51"/>
      <c r="DS1338" s="51"/>
      <c r="DT1338" s="51"/>
      <c r="DU1338" s="181"/>
    </row>
    <row r="1339" spans="1:125" ht="12.75" x14ac:dyDescent="0.2">
      <c r="A1339" s="51"/>
      <c r="B1339" s="51"/>
      <c r="C1339" s="50"/>
      <c r="D1339" s="53"/>
      <c r="E1339" s="50"/>
      <c r="F1339" s="54"/>
      <c r="G1339" s="54"/>
      <c r="H1339" s="54"/>
      <c r="I1339" s="55"/>
      <c r="J1339" s="50"/>
      <c r="K1339" s="50"/>
      <c r="L1339" s="50"/>
      <c r="M1339" s="50"/>
      <c r="N1339" s="50"/>
      <c r="O1339" s="50"/>
      <c r="P1339" s="680"/>
      <c r="Q1339" s="79"/>
      <c r="R1339" s="79"/>
      <c r="S1339" s="79"/>
      <c r="T1339" s="79"/>
      <c r="U1339" s="79"/>
      <c r="V1339" s="79"/>
      <c r="W1339" s="61"/>
      <c r="X1339" s="61"/>
      <c r="Y1339" s="50"/>
      <c r="Z1339" s="50"/>
      <c r="AA1339" s="51"/>
      <c r="AB1339" s="68"/>
      <c r="AC1339" s="68"/>
      <c r="AD1339" s="68"/>
      <c r="AE1339" s="68"/>
      <c r="AF1339" s="68"/>
      <c r="AG1339" s="68"/>
      <c r="AH1339" s="51"/>
      <c r="AI1339" s="51"/>
      <c r="AJ1339" s="68"/>
      <c r="AK1339" s="68"/>
      <c r="AL1339" s="68"/>
      <c r="AM1339" s="68"/>
      <c r="AN1339" s="68"/>
      <c r="AO1339" s="68"/>
      <c r="AP1339" s="51"/>
      <c r="AQ1339" s="51"/>
      <c r="AR1339" s="68"/>
      <c r="AS1339" s="68"/>
      <c r="AT1339" s="68"/>
      <c r="AU1339" s="68"/>
      <c r="AV1339" s="68"/>
      <c r="AW1339" s="68"/>
      <c r="AX1339" s="51"/>
      <c r="AY1339" s="51"/>
      <c r="AZ1339" s="68"/>
      <c r="BA1339" s="68"/>
      <c r="BB1339" s="68"/>
      <c r="BC1339" s="68"/>
      <c r="BD1339" s="68"/>
      <c r="BE1339" s="68"/>
      <c r="BF1339" s="51"/>
      <c r="BG1339" s="51"/>
      <c r="BH1339" s="68"/>
      <c r="BI1339" s="68"/>
      <c r="BJ1339" s="68"/>
      <c r="BK1339" s="68"/>
      <c r="BL1339" s="68"/>
      <c r="BM1339" s="68"/>
      <c r="BN1339" s="51"/>
      <c r="BO1339" s="51"/>
      <c r="BP1339" s="51"/>
      <c r="BQ1339" s="51"/>
      <c r="BR1339" s="51"/>
      <c r="BS1339" s="51"/>
      <c r="BT1339" s="51"/>
      <c r="BU1339" s="68"/>
      <c r="BV1339" s="68"/>
      <c r="BW1339" s="68"/>
      <c r="BX1339" s="68"/>
      <c r="BY1339" s="68"/>
      <c r="BZ1339" s="68"/>
      <c r="CA1339" s="68"/>
      <c r="CB1339" s="68"/>
      <c r="CC1339" s="68"/>
      <c r="CD1339" s="68"/>
      <c r="CE1339" s="68"/>
      <c r="CF1339" s="68"/>
      <c r="CG1339" s="68"/>
      <c r="CH1339" s="68"/>
      <c r="CI1339" s="68"/>
      <c r="CJ1339" s="68"/>
      <c r="CK1339" s="68"/>
      <c r="CL1339" s="68"/>
      <c r="CM1339" s="68"/>
      <c r="CN1339" s="68"/>
      <c r="CO1339" s="68"/>
      <c r="CP1339" s="68"/>
      <c r="CQ1339" s="68"/>
      <c r="CR1339" s="68"/>
      <c r="CS1339" s="68"/>
      <c r="CT1339" s="68"/>
      <c r="CU1339" s="68"/>
      <c r="CV1339" s="68"/>
      <c r="CW1339" s="68"/>
      <c r="CX1339" s="68"/>
      <c r="CY1339" s="68"/>
      <c r="CZ1339" s="68"/>
      <c r="DA1339" s="68"/>
      <c r="DB1339" s="68"/>
      <c r="DC1339" s="68"/>
      <c r="DD1339" s="68"/>
      <c r="DE1339" s="68"/>
      <c r="DF1339" s="51"/>
      <c r="DG1339" s="51"/>
      <c r="DH1339" s="51"/>
      <c r="DI1339" s="51"/>
      <c r="DJ1339" s="51"/>
      <c r="DK1339" s="51"/>
      <c r="DL1339" s="51"/>
      <c r="DM1339" s="51"/>
      <c r="DN1339" s="51"/>
      <c r="DO1339" s="51"/>
      <c r="DP1339" s="51"/>
      <c r="DQ1339" s="51"/>
      <c r="DR1339" s="51"/>
      <c r="DS1339" s="51"/>
      <c r="DT1339" s="51"/>
      <c r="DU1339" s="181"/>
    </row>
    <row r="1340" spans="1:125" ht="12.75" x14ac:dyDescent="0.2">
      <c r="A1340" s="51"/>
      <c r="B1340" s="51"/>
      <c r="C1340" s="50"/>
      <c r="D1340" s="53"/>
      <c r="E1340" s="50"/>
      <c r="F1340" s="54"/>
      <c r="G1340" s="54"/>
      <c r="H1340" s="54"/>
      <c r="I1340" s="55"/>
      <c r="J1340" s="50"/>
      <c r="K1340" s="50"/>
      <c r="L1340" s="50"/>
      <c r="M1340" s="50"/>
      <c r="N1340" s="50"/>
      <c r="O1340" s="50"/>
      <c r="P1340" s="680"/>
      <c r="Q1340" s="79"/>
      <c r="R1340" s="79"/>
      <c r="S1340" s="79"/>
      <c r="T1340" s="79"/>
      <c r="U1340" s="79"/>
      <c r="V1340" s="79"/>
      <c r="W1340" s="61"/>
      <c r="X1340" s="61"/>
      <c r="Y1340" s="50"/>
      <c r="Z1340" s="50"/>
      <c r="AA1340" s="51"/>
      <c r="AB1340" s="68"/>
      <c r="AC1340" s="68"/>
      <c r="AD1340" s="68"/>
      <c r="AE1340" s="68"/>
      <c r="AF1340" s="68"/>
      <c r="AG1340" s="68"/>
      <c r="AH1340" s="51"/>
      <c r="AI1340" s="51"/>
      <c r="AJ1340" s="68"/>
      <c r="AK1340" s="68"/>
      <c r="AL1340" s="68"/>
      <c r="AM1340" s="68"/>
      <c r="AN1340" s="68"/>
      <c r="AO1340" s="68"/>
      <c r="AP1340" s="51"/>
      <c r="AQ1340" s="51"/>
      <c r="AR1340" s="68"/>
      <c r="AS1340" s="68"/>
      <c r="AT1340" s="68"/>
      <c r="AU1340" s="68"/>
      <c r="AV1340" s="68"/>
      <c r="AW1340" s="68"/>
      <c r="AX1340" s="51"/>
      <c r="AY1340" s="51"/>
      <c r="AZ1340" s="68"/>
      <c r="BA1340" s="68"/>
      <c r="BB1340" s="68"/>
      <c r="BC1340" s="68"/>
      <c r="BD1340" s="68"/>
      <c r="BE1340" s="68"/>
      <c r="BF1340" s="51"/>
      <c r="BG1340" s="51"/>
      <c r="BH1340" s="68"/>
      <c r="BI1340" s="68"/>
      <c r="BJ1340" s="68"/>
      <c r="BK1340" s="68"/>
      <c r="BL1340" s="68"/>
      <c r="BM1340" s="68"/>
      <c r="BN1340" s="51"/>
      <c r="BO1340" s="51"/>
      <c r="BP1340" s="51"/>
      <c r="BQ1340" s="51"/>
      <c r="BR1340" s="51"/>
      <c r="BS1340" s="51"/>
      <c r="BT1340" s="51"/>
      <c r="BU1340" s="68"/>
      <c r="BV1340" s="68"/>
      <c r="BW1340" s="68"/>
      <c r="BX1340" s="68"/>
      <c r="BY1340" s="68"/>
      <c r="BZ1340" s="68"/>
      <c r="CA1340" s="68"/>
      <c r="CB1340" s="68"/>
      <c r="CC1340" s="68"/>
      <c r="CD1340" s="68"/>
      <c r="CE1340" s="68"/>
      <c r="CF1340" s="68"/>
      <c r="CG1340" s="68"/>
      <c r="CH1340" s="68"/>
      <c r="CI1340" s="68"/>
      <c r="CJ1340" s="68"/>
      <c r="CK1340" s="68"/>
      <c r="CL1340" s="68"/>
      <c r="CM1340" s="68"/>
      <c r="CN1340" s="68"/>
      <c r="CO1340" s="68"/>
      <c r="CP1340" s="68"/>
      <c r="CQ1340" s="68"/>
      <c r="CR1340" s="68"/>
      <c r="CS1340" s="68"/>
      <c r="CT1340" s="68"/>
      <c r="CU1340" s="68"/>
      <c r="CV1340" s="68"/>
      <c r="CW1340" s="68"/>
      <c r="CX1340" s="68"/>
      <c r="CY1340" s="68"/>
      <c r="CZ1340" s="68"/>
      <c r="DA1340" s="68"/>
      <c r="DB1340" s="68"/>
      <c r="DC1340" s="68"/>
      <c r="DD1340" s="68"/>
      <c r="DE1340" s="68"/>
      <c r="DF1340" s="51"/>
      <c r="DG1340" s="51"/>
      <c r="DH1340" s="51"/>
      <c r="DI1340" s="51"/>
      <c r="DJ1340" s="51"/>
      <c r="DK1340" s="51"/>
      <c r="DL1340" s="51"/>
      <c r="DM1340" s="51"/>
      <c r="DN1340" s="51"/>
      <c r="DO1340" s="51"/>
      <c r="DP1340" s="51"/>
      <c r="DQ1340" s="51"/>
      <c r="DR1340" s="51"/>
      <c r="DS1340" s="51"/>
      <c r="DT1340" s="51"/>
      <c r="DU1340" s="181"/>
    </row>
    <row r="1341" spans="1:125" ht="12.75" x14ac:dyDescent="0.2">
      <c r="A1341" s="51"/>
      <c r="B1341" s="51"/>
      <c r="C1341" s="50"/>
      <c r="D1341" s="53"/>
      <c r="E1341" s="50"/>
      <c r="F1341" s="54"/>
      <c r="G1341" s="54"/>
      <c r="H1341" s="54"/>
      <c r="I1341" s="55"/>
      <c r="J1341" s="50"/>
      <c r="K1341" s="50"/>
      <c r="L1341" s="50"/>
      <c r="M1341" s="50"/>
      <c r="N1341" s="50"/>
      <c r="O1341" s="50"/>
      <c r="P1341" s="680"/>
      <c r="Q1341" s="79"/>
      <c r="R1341" s="79"/>
      <c r="S1341" s="79"/>
      <c r="T1341" s="79"/>
      <c r="U1341" s="79"/>
      <c r="V1341" s="79"/>
      <c r="W1341" s="61"/>
      <c r="X1341" s="61"/>
      <c r="Y1341" s="50"/>
      <c r="Z1341" s="50"/>
      <c r="AA1341" s="51"/>
      <c r="AB1341" s="68"/>
      <c r="AC1341" s="68"/>
      <c r="AD1341" s="68"/>
      <c r="AE1341" s="68"/>
      <c r="AF1341" s="68"/>
      <c r="AG1341" s="68"/>
      <c r="AH1341" s="51"/>
      <c r="AI1341" s="51"/>
      <c r="AJ1341" s="68"/>
      <c r="AK1341" s="68"/>
      <c r="AL1341" s="68"/>
      <c r="AM1341" s="68"/>
      <c r="AN1341" s="68"/>
      <c r="AO1341" s="68"/>
      <c r="AP1341" s="51"/>
      <c r="AQ1341" s="51"/>
      <c r="AR1341" s="68"/>
      <c r="AS1341" s="68"/>
      <c r="AT1341" s="68"/>
      <c r="AU1341" s="68"/>
      <c r="AV1341" s="68"/>
      <c r="AW1341" s="68"/>
      <c r="AX1341" s="51"/>
      <c r="AY1341" s="51"/>
      <c r="AZ1341" s="68"/>
      <c r="BA1341" s="68"/>
      <c r="BB1341" s="68"/>
      <c r="BC1341" s="68"/>
      <c r="BD1341" s="68"/>
      <c r="BE1341" s="68"/>
      <c r="BF1341" s="51"/>
      <c r="BG1341" s="51"/>
      <c r="BH1341" s="68"/>
      <c r="BI1341" s="68"/>
      <c r="BJ1341" s="68"/>
      <c r="BK1341" s="68"/>
      <c r="BL1341" s="68"/>
      <c r="BM1341" s="68"/>
      <c r="BN1341" s="51"/>
      <c r="BO1341" s="51"/>
      <c r="BP1341" s="51"/>
      <c r="BQ1341" s="51"/>
      <c r="BR1341" s="51"/>
      <c r="BS1341" s="51"/>
      <c r="BT1341" s="51"/>
      <c r="BU1341" s="68"/>
      <c r="BV1341" s="68"/>
      <c r="BW1341" s="68"/>
      <c r="BX1341" s="68"/>
      <c r="BY1341" s="68"/>
      <c r="BZ1341" s="68"/>
      <c r="CA1341" s="68"/>
      <c r="CB1341" s="68"/>
      <c r="CC1341" s="68"/>
      <c r="CD1341" s="68"/>
      <c r="CE1341" s="68"/>
      <c r="CF1341" s="68"/>
      <c r="CG1341" s="68"/>
      <c r="CH1341" s="68"/>
      <c r="CI1341" s="68"/>
      <c r="CJ1341" s="68"/>
      <c r="CK1341" s="68"/>
      <c r="CL1341" s="68"/>
      <c r="CM1341" s="68"/>
      <c r="CN1341" s="68"/>
      <c r="CO1341" s="68"/>
      <c r="CP1341" s="68"/>
      <c r="CQ1341" s="68"/>
      <c r="CR1341" s="68"/>
      <c r="CS1341" s="68"/>
      <c r="CT1341" s="68"/>
      <c r="CU1341" s="68"/>
      <c r="CV1341" s="68"/>
      <c r="CW1341" s="68"/>
      <c r="CX1341" s="68"/>
      <c r="CY1341" s="68"/>
      <c r="CZ1341" s="68"/>
      <c r="DA1341" s="68"/>
      <c r="DB1341" s="68"/>
      <c r="DC1341" s="68"/>
      <c r="DD1341" s="68"/>
      <c r="DE1341" s="68"/>
      <c r="DF1341" s="51"/>
      <c r="DG1341" s="51"/>
      <c r="DH1341" s="51"/>
      <c r="DI1341" s="51"/>
      <c r="DJ1341" s="51"/>
      <c r="DK1341" s="51"/>
      <c r="DL1341" s="51"/>
      <c r="DM1341" s="51"/>
      <c r="DN1341" s="51"/>
      <c r="DO1341" s="51"/>
      <c r="DP1341" s="51"/>
      <c r="DQ1341" s="51"/>
      <c r="DR1341" s="51"/>
      <c r="DS1341" s="51"/>
      <c r="DT1341" s="51"/>
      <c r="DU1341" s="181"/>
    </row>
    <row r="1342" spans="1:125" ht="12.75" x14ac:dyDescent="0.2">
      <c r="A1342" s="51"/>
      <c r="B1342" s="51"/>
      <c r="C1342" s="50"/>
      <c r="D1342" s="53"/>
      <c r="E1342" s="50"/>
      <c r="F1342" s="54"/>
      <c r="G1342" s="54"/>
      <c r="H1342" s="54"/>
      <c r="I1342" s="55"/>
      <c r="J1342" s="50"/>
      <c r="K1342" s="50"/>
      <c r="L1342" s="50"/>
      <c r="M1342" s="50"/>
      <c r="N1342" s="50"/>
      <c r="O1342" s="50"/>
      <c r="P1342" s="680"/>
      <c r="Q1342" s="79"/>
      <c r="R1342" s="79"/>
      <c r="S1342" s="79"/>
      <c r="T1342" s="79"/>
      <c r="U1342" s="79"/>
      <c r="V1342" s="79"/>
      <c r="W1342" s="61"/>
      <c r="X1342" s="61"/>
      <c r="Y1342" s="50"/>
      <c r="Z1342" s="50"/>
      <c r="AA1342" s="51"/>
      <c r="AB1342" s="68"/>
      <c r="AC1342" s="68"/>
      <c r="AD1342" s="68"/>
      <c r="AE1342" s="68"/>
      <c r="AF1342" s="68"/>
      <c r="AG1342" s="68"/>
      <c r="AH1342" s="51"/>
      <c r="AI1342" s="51"/>
      <c r="AJ1342" s="68"/>
      <c r="AK1342" s="68"/>
      <c r="AL1342" s="68"/>
      <c r="AM1342" s="68"/>
      <c r="AN1342" s="68"/>
      <c r="AO1342" s="68"/>
      <c r="AP1342" s="51"/>
      <c r="AQ1342" s="51"/>
      <c r="AR1342" s="68"/>
      <c r="AS1342" s="68"/>
      <c r="AT1342" s="68"/>
      <c r="AU1342" s="68"/>
      <c r="AV1342" s="68"/>
      <c r="AW1342" s="68"/>
      <c r="AX1342" s="51"/>
      <c r="AY1342" s="51"/>
      <c r="AZ1342" s="68"/>
      <c r="BA1342" s="68"/>
      <c r="BB1342" s="68"/>
      <c r="BC1342" s="68"/>
      <c r="BD1342" s="68"/>
      <c r="BE1342" s="68"/>
      <c r="BF1342" s="51"/>
      <c r="BG1342" s="51"/>
      <c r="BH1342" s="68"/>
      <c r="BI1342" s="68"/>
      <c r="BJ1342" s="68"/>
      <c r="BK1342" s="68"/>
      <c r="BL1342" s="68"/>
      <c r="BM1342" s="68"/>
      <c r="BN1342" s="51"/>
      <c r="BO1342" s="51"/>
      <c r="BP1342" s="51"/>
      <c r="BQ1342" s="51"/>
      <c r="BR1342" s="51"/>
      <c r="BS1342" s="51"/>
      <c r="BT1342" s="51"/>
      <c r="BU1342" s="68"/>
      <c r="BV1342" s="68"/>
      <c r="BW1342" s="68"/>
      <c r="BX1342" s="68"/>
      <c r="BY1342" s="68"/>
      <c r="BZ1342" s="68"/>
      <c r="CA1342" s="68"/>
      <c r="CB1342" s="68"/>
      <c r="CC1342" s="68"/>
      <c r="CD1342" s="68"/>
      <c r="CE1342" s="68"/>
      <c r="CF1342" s="68"/>
      <c r="CG1342" s="68"/>
      <c r="CH1342" s="68"/>
      <c r="CI1342" s="68"/>
      <c r="CJ1342" s="68"/>
      <c r="CK1342" s="68"/>
      <c r="CL1342" s="68"/>
      <c r="CM1342" s="68"/>
      <c r="CN1342" s="68"/>
      <c r="CO1342" s="68"/>
      <c r="CP1342" s="68"/>
      <c r="CQ1342" s="68"/>
      <c r="CR1342" s="68"/>
      <c r="CS1342" s="68"/>
      <c r="CT1342" s="68"/>
      <c r="CU1342" s="68"/>
      <c r="CV1342" s="68"/>
      <c r="CW1342" s="68"/>
      <c r="CX1342" s="68"/>
      <c r="CY1342" s="68"/>
      <c r="CZ1342" s="68"/>
      <c r="DA1342" s="68"/>
      <c r="DB1342" s="68"/>
      <c r="DC1342" s="68"/>
      <c r="DD1342" s="68"/>
      <c r="DE1342" s="68"/>
      <c r="DF1342" s="51"/>
      <c r="DG1342" s="51"/>
      <c r="DH1342" s="51"/>
      <c r="DI1342" s="51"/>
      <c r="DJ1342" s="51"/>
      <c r="DK1342" s="51"/>
      <c r="DL1342" s="51"/>
      <c r="DM1342" s="51"/>
      <c r="DN1342" s="51"/>
      <c r="DO1342" s="51"/>
      <c r="DP1342" s="51"/>
      <c r="DQ1342" s="51"/>
      <c r="DR1342" s="51"/>
      <c r="DS1342" s="51"/>
      <c r="DT1342" s="51"/>
      <c r="DU1342" s="181"/>
    </row>
    <row r="1343" spans="1:125" ht="12.75" x14ac:dyDescent="0.2">
      <c r="A1343" s="51"/>
      <c r="B1343" s="51"/>
      <c r="C1343" s="50"/>
      <c r="D1343" s="53"/>
      <c r="E1343" s="50"/>
      <c r="F1343" s="54"/>
      <c r="G1343" s="54"/>
      <c r="H1343" s="54"/>
      <c r="I1343" s="55"/>
      <c r="J1343" s="50"/>
      <c r="K1343" s="50"/>
      <c r="L1343" s="50"/>
      <c r="M1343" s="50"/>
      <c r="N1343" s="50"/>
      <c r="O1343" s="50"/>
      <c r="P1343" s="680"/>
      <c r="Q1343" s="79"/>
      <c r="R1343" s="79"/>
      <c r="S1343" s="79"/>
      <c r="T1343" s="79"/>
      <c r="U1343" s="79"/>
      <c r="V1343" s="79"/>
      <c r="W1343" s="61"/>
      <c r="X1343" s="61"/>
      <c r="Y1343" s="50"/>
      <c r="Z1343" s="50"/>
      <c r="AA1343" s="51"/>
      <c r="AB1343" s="68"/>
      <c r="AC1343" s="68"/>
      <c r="AD1343" s="68"/>
      <c r="AE1343" s="68"/>
      <c r="AF1343" s="68"/>
      <c r="AG1343" s="68"/>
      <c r="AH1343" s="51"/>
      <c r="AI1343" s="51"/>
      <c r="AJ1343" s="68"/>
      <c r="AK1343" s="68"/>
      <c r="AL1343" s="68"/>
      <c r="AM1343" s="68"/>
      <c r="AN1343" s="68"/>
      <c r="AO1343" s="68"/>
      <c r="AP1343" s="51"/>
      <c r="AQ1343" s="51"/>
      <c r="AR1343" s="68"/>
      <c r="AS1343" s="68"/>
      <c r="AT1343" s="68"/>
      <c r="AU1343" s="68"/>
      <c r="AV1343" s="68"/>
      <c r="AW1343" s="68"/>
      <c r="AX1343" s="51"/>
      <c r="AY1343" s="51"/>
      <c r="AZ1343" s="68"/>
      <c r="BA1343" s="68"/>
      <c r="BB1343" s="68"/>
      <c r="BC1343" s="68"/>
      <c r="BD1343" s="68"/>
      <c r="BE1343" s="68"/>
      <c r="BF1343" s="51"/>
      <c r="BG1343" s="51"/>
      <c r="BH1343" s="68"/>
      <c r="BI1343" s="68"/>
      <c r="BJ1343" s="68"/>
      <c r="BK1343" s="68"/>
      <c r="BL1343" s="68"/>
      <c r="BM1343" s="68"/>
      <c r="BN1343" s="51"/>
      <c r="BO1343" s="51"/>
      <c r="BP1343" s="51"/>
      <c r="BQ1343" s="51"/>
      <c r="BR1343" s="51"/>
      <c r="BS1343" s="51"/>
      <c r="BT1343" s="51"/>
      <c r="BU1343" s="68"/>
      <c r="BV1343" s="68"/>
      <c r="BW1343" s="68"/>
      <c r="BX1343" s="68"/>
      <c r="BY1343" s="68"/>
      <c r="BZ1343" s="68"/>
      <c r="CA1343" s="68"/>
      <c r="CB1343" s="68"/>
      <c r="CC1343" s="68"/>
      <c r="CD1343" s="68"/>
      <c r="CE1343" s="68"/>
      <c r="CF1343" s="68"/>
      <c r="CG1343" s="68"/>
      <c r="CH1343" s="68"/>
      <c r="CI1343" s="68"/>
      <c r="CJ1343" s="68"/>
      <c r="CK1343" s="68"/>
      <c r="CL1343" s="68"/>
      <c r="CM1343" s="68"/>
      <c r="CN1343" s="68"/>
      <c r="CO1343" s="68"/>
      <c r="CP1343" s="68"/>
      <c r="CQ1343" s="68"/>
      <c r="CR1343" s="68"/>
      <c r="CS1343" s="68"/>
      <c r="CT1343" s="68"/>
      <c r="CU1343" s="68"/>
      <c r="CV1343" s="68"/>
      <c r="CW1343" s="68"/>
      <c r="CX1343" s="68"/>
      <c r="CY1343" s="68"/>
      <c r="CZ1343" s="68"/>
      <c r="DA1343" s="68"/>
      <c r="DB1343" s="68"/>
      <c r="DC1343" s="68"/>
      <c r="DD1343" s="68"/>
      <c r="DE1343" s="68"/>
      <c r="DF1343" s="51"/>
      <c r="DG1343" s="51"/>
      <c r="DH1343" s="51"/>
      <c r="DI1343" s="51"/>
      <c r="DJ1343" s="51"/>
      <c r="DK1343" s="51"/>
      <c r="DL1343" s="51"/>
      <c r="DM1343" s="51"/>
      <c r="DN1343" s="51"/>
      <c r="DO1343" s="51"/>
      <c r="DP1343" s="51"/>
      <c r="DQ1343" s="51"/>
      <c r="DR1343" s="51"/>
      <c r="DS1343" s="51"/>
      <c r="DT1343" s="51"/>
      <c r="DU1343" s="181"/>
    </row>
    <row r="1344" spans="1:125" ht="12.75" x14ac:dyDescent="0.2">
      <c r="A1344" s="51"/>
      <c r="B1344" s="51"/>
      <c r="C1344" s="50"/>
      <c r="D1344" s="53"/>
      <c r="E1344" s="50"/>
      <c r="F1344" s="54"/>
      <c r="G1344" s="54"/>
      <c r="H1344" s="54"/>
      <c r="I1344" s="55"/>
      <c r="J1344" s="50"/>
      <c r="K1344" s="50"/>
      <c r="L1344" s="50"/>
      <c r="M1344" s="50"/>
      <c r="N1344" s="50"/>
      <c r="O1344" s="50"/>
      <c r="P1344" s="680"/>
      <c r="Q1344" s="79"/>
      <c r="R1344" s="79"/>
      <c r="S1344" s="79"/>
      <c r="T1344" s="79"/>
      <c r="U1344" s="79"/>
      <c r="V1344" s="79"/>
      <c r="W1344" s="61"/>
      <c r="X1344" s="61"/>
      <c r="Y1344" s="50"/>
      <c r="Z1344" s="50"/>
      <c r="AA1344" s="51"/>
      <c r="AB1344" s="68"/>
      <c r="AC1344" s="68"/>
      <c r="AD1344" s="68"/>
      <c r="AE1344" s="68"/>
      <c r="AF1344" s="68"/>
      <c r="AG1344" s="68"/>
      <c r="AH1344" s="51"/>
      <c r="AI1344" s="51"/>
      <c r="AJ1344" s="68"/>
      <c r="AK1344" s="68"/>
      <c r="AL1344" s="68"/>
      <c r="AM1344" s="68"/>
      <c r="AN1344" s="68"/>
      <c r="AO1344" s="68"/>
      <c r="AP1344" s="51"/>
      <c r="AQ1344" s="51"/>
      <c r="AR1344" s="68"/>
      <c r="AS1344" s="68"/>
      <c r="AT1344" s="68"/>
      <c r="AU1344" s="68"/>
      <c r="AV1344" s="68"/>
      <c r="AW1344" s="68"/>
      <c r="AX1344" s="51"/>
      <c r="AY1344" s="51"/>
      <c r="AZ1344" s="68"/>
      <c r="BA1344" s="68"/>
      <c r="BB1344" s="68"/>
      <c r="BC1344" s="68"/>
      <c r="BD1344" s="68"/>
      <c r="BE1344" s="68"/>
      <c r="BF1344" s="51"/>
      <c r="BG1344" s="51"/>
      <c r="BH1344" s="68"/>
      <c r="BI1344" s="68"/>
      <c r="BJ1344" s="68"/>
      <c r="BK1344" s="68"/>
      <c r="BL1344" s="68"/>
      <c r="BM1344" s="68"/>
      <c r="BN1344" s="51"/>
      <c r="BO1344" s="51"/>
      <c r="BP1344" s="51"/>
      <c r="BQ1344" s="51"/>
      <c r="BR1344" s="51"/>
      <c r="BS1344" s="51"/>
      <c r="BT1344" s="51"/>
      <c r="BU1344" s="68"/>
      <c r="BV1344" s="68"/>
      <c r="BW1344" s="68"/>
      <c r="BX1344" s="68"/>
      <c r="BY1344" s="68"/>
      <c r="BZ1344" s="68"/>
      <c r="CA1344" s="68"/>
      <c r="CB1344" s="68"/>
      <c r="CC1344" s="68"/>
      <c r="CD1344" s="68"/>
      <c r="CE1344" s="68"/>
      <c r="CF1344" s="68"/>
      <c r="CG1344" s="68"/>
      <c r="CH1344" s="68"/>
      <c r="CI1344" s="68"/>
      <c r="CJ1344" s="68"/>
      <c r="CK1344" s="68"/>
      <c r="CL1344" s="68"/>
      <c r="CM1344" s="68"/>
      <c r="CN1344" s="68"/>
      <c r="CO1344" s="68"/>
      <c r="CP1344" s="68"/>
      <c r="CQ1344" s="68"/>
      <c r="CR1344" s="68"/>
      <c r="CS1344" s="68"/>
      <c r="CT1344" s="68"/>
      <c r="CU1344" s="68"/>
      <c r="CV1344" s="68"/>
      <c r="CW1344" s="68"/>
      <c r="CX1344" s="68"/>
      <c r="CY1344" s="68"/>
      <c r="CZ1344" s="68"/>
      <c r="DA1344" s="68"/>
      <c r="DB1344" s="68"/>
      <c r="DC1344" s="68"/>
      <c r="DD1344" s="68"/>
      <c r="DE1344" s="68"/>
      <c r="DF1344" s="51"/>
      <c r="DG1344" s="51"/>
      <c r="DH1344" s="51"/>
      <c r="DI1344" s="51"/>
      <c r="DJ1344" s="51"/>
      <c r="DK1344" s="51"/>
      <c r="DL1344" s="51"/>
      <c r="DM1344" s="51"/>
      <c r="DN1344" s="51"/>
      <c r="DO1344" s="51"/>
      <c r="DP1344" s="51"/>
      <c r="DQ1344" s="51"/>
      <c r="DR1344" s="51"/>
      <c r="DS1344" s="51"/>
      <c r="DT1344" s="51"/>
      <c r="DU1344" s="181"/>
    </row>
    <row r="1345" spans="1:125" ht="12.75" x14ac:dyDescent="0.2">
      <c r="A1345" s="51"/>
      <c r="B1345" s="51"/>
      <c r="C1345" s="50"/>
      <c r="D1345" s="53"/>
      <c r="E1345" s="50"/>
      <c r="F1345" s="54"/>
      <c r="G1345" s="54"/>
      <c r="H1345" s="54"/>
      <c r="I1345" s="55"/>
      <c r="J1345" s="50"/>
      <c r="K1345" s="50"/>
      <c r="L1345" s="50"/>
      <c r="M1345" s="50"/>
      <c r="N1345" s="50"/>
      <c r="O1345" s="50"/>
      <c r="P1345" s="680"/>
      <c r="Q1345" s="79"/>
      <c r="R1345" s="79"/>
      <c r="S1345" s="79"/>
      <c r="T1345" s="79"/>
      <c r="U1345" s="79"/>
      <c r="V1345" s="79"/>
      <c r="W1345" s="61"/>
      <c r="X1345" s="61"/>
      <c r="Y1345" s="50"/>
      <c r="Z1345" s="50"/>
      <c r="AA1345" s="51"/>
      <c r="AB1345" s="68"/>
      <c r="AC1345" s="68"/>
      <c r="AD1345" s="68"/>
      <c r="AE1345" s="68"/>
      <c r="AF1345" s="68"/>
      <c r="AG1345" s="68"/>
      <c r="AH1345" s="51"/>
      <c r="AI1345" s="51"/>
      <c r="AJ1345" s="68"/>
      <c r="AK1345" s="68"/>
      <c r="AL1345" s="68"/>
      <c r="AM1345" s="68"/>
      <c r="AN1345" s="68"/>
      <c r="AO1345" s="68"/>
      <c r="AP1345" s="51"/>
      <c r="AQ1345" s="51"/>
      <c r="AR1345" s="68"/>
      <c r="AS1345" s="68"/>
      <c r="AT1345" s="68"/>
      <c r="AU1345" s="68"/>
      <c r="AV1345" s="68"/>
      <c r="AW1345" s="68"/>
      <c r="AX1345" s="51"/>
      <c r="AY1345" s="51"/>
      <c r="AZ1345" s="68"/>
      <c r="BA1345" s="68"/>
      <c r="BB1345" s="68"/>
      <c r="BC1345" s="68"/>
      <c r="BD1345" s="68"/>
      <c r="BE1345" s="68"/>
      <c r="BF1345" s="51"/>
      <c r="BG1345" s="51"/>
      <c r="BH1345" s="68"/>
      <c r="BI1345" s="68"/>
      <c r="BJ1345" s="68"/>
      <c r="BK1345" s="68"/>
      <c r="BL1345" s="68"/>
      <c r="BM1345" s="68"/>
      <c r="BN1345" s="51"/>
      <c r="BO1345" s="51"/>
      <c r="BP1345" s="51"/>
      <c r="BQ1345" s="51"/>
      <c r="BR1345" s="51"/>
      <c r="BS1345" s="51"/>
      <c r="BT1345" s="51"/>
      <c r="BU1345" s="68"/>
      <c r="BV1345" s="68"/>
      <c r="BW1345" s="68"/>
      <c r="BX1345" s="68"/>
      <c r="BY1345" s="68"/>
      <c r="BZ1345" s="68"/>
      <c r="CA1345" s="68"/>
      <c r="CB1345" s="68"/>
      <c r="CC1345" s="68"/>
      <c r="CD1345" s="68"/>
      <c r="CE1345" s="68"/>
      <c r="CF1345" s="68"/>
      <c r="CG1345" s="68"/>
      <c r="CH1345" s="68"/>
      <c r="CI1345" s="68"/>
      <c r="CJ1345" s="68"/>
      <c r="CK1345" s="68"/>
      <c r="CL1345" s="68"/>
      <c r="CM1345" s="68"/>
      <c r="CN1345" s="68"/>
      <c r="CO1345" s="68"/>
      <c r="CP1345" s="68"/>
      <c r="CQ1345" s="68"/>
      <c r="CR1345" s="68"/>
      <c r="CS1345" s="68"/>
      <c r="CT1345" s="68"/>
      <c r="CU1345" s="68"/>
      <c r="CV1345" s="68"/>
      <c r="CW1345" s="68"/>
      <c r="CX1345" s="68"/>
      <c r="CY1345" s="68"/>
      <c r="CZ1345" s="68"/>
      <c r="DA1345" s="68"/>
      <c r="DB1345" s="68"/>
      <c r="DC1345" s="68"/>
      <c r="DD1345" s="68"/>
      <c r="DE1345" s="68"/>
      <c r="DF1345" s="51"/>
      <c r="DG1345" s="51"/>
      <c r="DH1345" s="51"/>
      <c r="DI1345" s="51"/>
      <c r="DJ1345" s="51"/>
      <c r="DK1345" s="51"/>
      <c r="DL1345" s="51"/>
      <c r="DM1345" s="51"/>
      <c r="DN1345" s="51"/>
      <c r="DO1345" s="51"/>
      <c r="DP1345" s="51"/>
      <c r="DQ1345" s="51"/>
      <c r="DR1345" s="51"/>
      <c r="DS1345" s="51"/>
      <c r="DT1345" s="51"/>
      <c r="DU1345" s="181"/>
    </row>
    <row r="1346" spans="1:125" ht="12.75" x14ac:dyDescent="0.2">
      <c r="A1346" s="51"/>
      <c r="B1346" s="51"/>
      <c r="C1346" s="50"/>
      <c r="D1346" s="53"/>
      <c r="E1346" s="50"/>
      <c r="F1346" s="54"/>
      <c r="G1346" s="54"/>
      <c r="H1346" s="54"/>
      <c r="I1346" s="55"/>
      <c r="J1346" s="50"/>
      <c r="K1346" s="50"/>
      <c r="L1346" s="50"/>
      <c r="M1346" s="50"/>
      <c r="N1346" s="50"/>
      <c r="O1346" s="50"/>
      <c r="P1346" s="680"/>
      <c r="Q1346" s="79"/>
      <c r="R1346" s="79"/>
      <c r="S1346" s="79"/>
      <c r="T1346" s="79"/>
      <c r="U1346" s="79"/>
      <c r="V1346" s="79"/>
      <c r="W1346" s="61"/>
      <c r="X1346" s="61"/>
      <c r="Y1346" s="50"/>
      <c r="Z1346" s="50"/>
      <c r="AA1346" s="51"/>
      <c r="AB1346" s="68"/>
      <c r="AC1346" s="68"/>
      <c r="AD1346" s="68"/>
      <c r="AE1346" s="68"/>
      <c r="AF1346" s="68"/>
      <c r="AG1346" s="68"/>
      <c r="AH1346" s="51"/>
      <c r="AI1346" s="51"/>
      <c r="AJ1346" s="68"/>
      <c r="AK1346" s="68"/>
      <c r="AL1346" s="68"/>
      <c r="AM1346" s="68"/>
      <c r="AN1346" s="68"/>
      <c r="AO1346" s="68"/>
      <c r="AP1346" s="51"/>
      <c r="AQ1346" s="51"/>
      <c r="AR1346" s="68"/>
      <c r="AS1346" s="68"/>
      <c r="AT1346" s="68"/>
      <c r="AU1346" s="68"/>
      <c r="AV1346" s="68"/>
      <c r="AW1346" s="68"/>
      <c r="AX1346" s="51"/>
      <c r="AY1346" s="51"/>
      <c r="AZ1346" s="68"/>
      <c r="BA1346" s="68"/>
      <c r="BB1346" s="68"/>
      <c r="BC1346" s="68"/>
      <c r="BD1346" s="68"/>
      <c r="BE1346" s="68"/>
      <c r="BF1346" s="51"/>
      <c r="BG1346" s="51"/>
      <c r="BH1346" s="68"/>
      <c r="BI1346" s="68"/>
      <c r="BJ1346" s="68"/>
      <c r="BK1346" s="68"/>
      <c r="BL1346" s="68"/>
      <c r="BM1346" s="68"/>
      <c r="BN1346" s="51"/>
      <c r="BO1346" s="51"/>
      <c r="BP1346" s="51"/>
      <c r="BQ1346" s="51"/>
      <c r="BR1346" s="51"/>
      <c r="BS1346" s="51"/>
      <c r="BT1346" s="51"/>
      <c r="BU1346" s="68"/>
      <c r="BV1346" s="68"/>
      <c r="BW1346" s="68"/>
      <c r="BX1346" s="68"/>
      <c r="BY1346" s="68"/>
      <c r="BZ1346" s="68"/>
      <c r="CA1346" s="68"/>
      <c r="CB1346" s="68"/>
      <c r="CC1346" s="68"/>
      <c r="CD1346" s="68"/>
      <c r="CE1346" s="68"/>
      <c r="CF1346" s="68"/>
      <c r="CG1346" s="68"/>
      <c r="CH1346" s="68"/>
      <c r="CI1346" s="68"/>
      <c r="CJ1346" s="68"/>
      <c r="CK1346" s="68"/>
      <c r="CL1346" s="68"/>
      <c r="CM1346" s="68"/>
      <c r="CN1346" s="68"/>
      <c r="CO1346" s="68"/>
      <c r="CP1346" s="68"/>
      <c r="CQ1346" s="68"/>
      <c r="CR1346" s="68"/>
      <c r="CS1346" s="68"/>
      <c r="CT1346" s="68"/>
      <c r="CU1346" s="68"/>
      <c r="CV1346" s="68"/>
      <c r="CW1346" s="68"/>
      <c r="CX1346" s="68"/>
      <c r="CY1346" s="68"/>
      <c r="CZ1346" s="68"/>
      <c r="DA1346" s="68"/>
      <c r="DB1346" s="68"/>
      <c r="DC1346" s="68"/>
      <c r="DD1346" s="68"/>
      <c r="DE1346" s="68"/>
      <c r="DF1346" s="51"/>
      <c r="DG1346" s="51"/>
      <c r="DH1346" s="51"/>
      <c r="DI1346" s="51"/>
      <c r="DJ1346" s="51"/>
      <c r="DK1346" s="51"/>
      <c r="DL1346" s="51"/>
      <c r="DM1346" s="51"/>
      <c r="DN1346" s="51"/>
      <c r="DO1346" s="51"/>
      <c r="DP1346" s="51"/>
      <c r="DQ1346" s="51"/>
      <c r="DR1346" s="51"/>
      <c r="DS1346" s="51"/>
      <c r="DT1346" s="51"/>
      <c r="DU1346" s="181"/>
    </row>
    <row r="1347" spans="1:125" ht="12.75" x14ac:dyDescent="0.2">
      <c r="A1347" s="51"/>
      <c r="B1347" s="51"/>
      <c r="C1347" s="50"/>
      <c r="D1347" s="53"/>
      <c r="E1347" s="50"/>
      <c r="F1347" s="54"/>
      <c r="G1347" s="54"/>
      <c r="H1347" s="54"/>
      <c r="I1347" s="55"/>
      <c r="J1347" s="50"/>
      <c r="K1347" s="50"/>
      <c r="L1347" s="50"/>
      <c r="M1347" s="50"/>
      <c r="N1347" s="50"/>
      <c r="O1347" s="50"/>
      <c r="P1347" s="680"/>
      <c r="Q1347" s="79"/>
      <c r="R1347" s="79"/>
      <c r="S1347" s="79"/>
      <c r="T1347" s="79"/>
      <c r="U1347" s="79"/>
      <c r="V1347" s="79"/>
      <c r="W1347" s="61"/>
      <c r="X1347" s="61"/>
      <c r="Y1347" s="50"/>
      <c r="Z1347" s="50"/>
      <c r="AA1347" s="51"/>
      <c r="AB1347" s="68"/>
      <c r="AC1347" s="68"/>
      <c r="AD1347" s="68"/>
      <c r="AE1347" s="68"/>
      <c r="AF1347" s="68"/>
      <c r="AG1347" s="68"/>
      <c r="AH1347" s="51"/>
      <c r="AI1347" s="51"/>
      <c r="AJ1347" s="68"/>
      <c r="AK1347" s="68"/>
      <c r="AL1347" s="68"/>
      <c r="AM1347" s="68"/>
      <c r="AN1347" s="68"/>
      <c r="AO1347" s="68"/>
      <c r="AP1347" s="51"/>
      <c r="AQ1347" s="51"/>
      <c r="AR1347" s="68"/>
      <c r="AS1347" s="68"/>
      <c r="AT1347" s="68"/>
      <c r="AU1347" s="68"/>
      <c r="AV1347" s="68"/>
      <c r="AW1347" s="68"/>
      <c r="AX1347" s="51"/>
      <c r="AY1347" s="51"/>
      <c r="AZ1347" s="68"/>
      <c r="BA1347" s="68"/>
      <c r="BB1347" s="68"/>
      <c r="BC1347" s="68"/>
      <c r="BD1347" s="68"/>
      <c r="BE1347" s="68"/>
      <c r="BF1347" s="51"/>
      <c r="BG1347" s="51"/>
      <c r="BH1347" s="68"/>
      <c r="BI1347" s="68"/>
      <c r="BJ1347" s="68"/>
      <c r="BK1347" s="68"/>
      <c r="BL1347" s="68"/>
      <c r="BM1347" s="68"/>
      <c r="BN1347" s="51"/>
      <c r="BO1347" s="51"/>
      <c r="BP1347" s="51"/>
      <c r="BQ1347" s="51"/>
      <c r="BR1347" s="51"/>
      <c r="BS1347" s="51"/>
      <c r="BT1347" s="51"/>
      <c r="BU1347" s="68"/>
      <c r="BV1347" s="68"/>
      <c r="BW1347" s="68"/>
      <c r="BX1347" s="68"/>
      <c r="BY1347" s="68"/>
      <c r="BZ1347" s="68"/>
      <c r="CA1347" s="68"/>
      <c r="CB1347" s="68"/>
      <c r="CC1347" s="68"/>
      <c r="CD1347" s="68"/>
      <c r="CE1347" s="68"/>
      <c r="CF1347" s="68"/>
      <c r="CG1347" s="68"/>
      <c r="CH1347" s="68"/>
      <c r="CI1347" s="68"/>
      <c r="CJ1347" s="68"/>
      <c r="CK1347" s="68"/>
      <c r="CL1347" s="68"/>
      <c r="CM1347" s="68"/>
      <c r="CN1347" s="68"/>
      <c r="CO1347" s="68"/>
      <c r="CP1347" s="68"/>
      <c r="CQ1347" s="68"/>
      <c r="CR1347" s="68"/>
      <c r="CS1347" s="68"/>
      <c r="CT1347" s="68"/>
      <c r="CU1347" s="68"/>
      <c r="CV1347" s="68"/>
      <c r="CW1347" s="68"/>
      <c r="CX1347" s="68"/>
      <c r="CY1347" s="68"/>
      <c r="CZ1347" s="68"/>
      <c r="DA1347" s="68"/>
      <c r="DB1347" s="68"/>
      <c r="DC1347" s="68"/>
      <c r="DD1347" s="68"/>
      <c r="DE1347" s="68"/>
      <c r="DF1347" s="51"/>
      <c r="DG1347" s="51"/>
      <c r="DH1347" s="51"/>
      <c r="DI1347" s="51"/>
      <c r="DJ1347" s="51"/>
      <c r="DK1347" s="51"/>
      <c r="DL1347" s="51"/>
      <c r="DM1347" s="51"/>
      <c r="DN1347" s="51"/>
      <c r="DO1347" s="51"/>
      <c r="DP1347" s="51"/>
      <c r="DQ1347" s="51"/>
      <c r="DR1347" s="51"/>
      <c r="DS1347" s="51"/>
      <c r="DT1347" s="51"/>
      <c r="DU1347" s="181"/>
    </row>
    <row r="1348" spans="1:125" ht="12.75" x14ac:dyDescent="0.2">
      <c r="A1348" s="51"/>
      <c r="B1348" s="51"/>
      <c r="C1348" s="50"/>
      <c r="D1348" s="53"/>
      <c r="E1348" s="50"/>
      <c r="F1348" s="54"/>
      <c r="G1348" s="54"/>
      <c r="H1348" s="54"/>
      <c r="I1348" s="55"/>
      <c r="J1348" s="50"/>
      <c r="K1348" s="50"/>
      <c r="L1348" s="50"/>
      <c r="M1348" s="50"/>
      <c r="N1348" s="50"/>
      <c r="O1348" s="50"/>
      <c r="P1348" s="680"/>
      <c r="Q1348" s="79"/>
      <c r="R1348" s="79"/>
      <c r="S1348" s="79"/>
      <c r="T1348" s="79"/>
      <c r="U1348" s="79"/>
      <c r="V1348" s="79"/>
      <c r="W1348" s="61"/>
      <c r="X1348" s="61"/>
      <c r="Y1348" s="50"/>
      <c r="Z1348" s="50"/>
      <c r="AA1348" s="51"/>
      <c r="AB1348" s="68"/>
      <c r="AC1348" s="68"/>
      <c r="AD1348" s="68"/>
      <c r="AE1348" s="68"/>
      <c r="AF1348" s="68"/>
      <c r="AG1348" s="68"/>
      <c r="AH1348" s="51"/>
      <c r="AI1348" s="51"/>
      <c r="AJ1348" s="68"/>
      <c r="AK1348" s="68"/>
      <c r="AL1348" s="68"/>
      <c r="AM1348" s="68"/>
      <c r="AN1348" s="68"/>
      <c r="AO1348" s="68"/>
      <c r="AP1348" s="51"/>
      <c r="AQ1348" s="51"/>
      <c r="AR1348" s="68"/>
      <c r="AS1348" s="68"/>
      <c r="AT1348" s="68"/>
      <c r="AU1348" s="68"/>
      <c r="AV1348" s="68"/>
      <c r="AW1348" s="68"/>
      <c r="AX1348" s="51"/>
      <c r="AY1348" s="51"/>
      <c r="AZ1348" s="68"/>
      <c r="BA1348" s="68"/>
      <c r="BB1348" s="68"/>
      <c r="BC1348" s="68"/>
      <c r="BD1348" s="68"/>
      <c r="BE1348" s="68"/>
      <c r="BF1348" s="51"/>
      <c r="BG1348" s="51"/>
      <c r="BH1348" s="68"/>
      <c r="BI1348" s="68"/>
      <c r="BJ1348" s="68"/>
      <c r="BK1348" s="68"/>
      <c r="BL1348" s="68"/>
      <c r="BM1348" s="68"/>
      <c r="BN1348" s="51"/>
      <c r="BO1348" s="51"/>
      <c r="BP1348" s="51"/>
      <c r="BQ1348" s="51"/>
      <c r="BR1348" s="51"/>
      <c r="BS1348" s="51"/>
      <c r="BT1348" s="51"/>
      <c r="BU1348" s="68"/>
      <c r="BV1348" s="68"/>
      <c r="BW1348" s="68"/>
      <c r="BX1348" s="68"/>
      <c r="BY1348" s="68"/>
      <c r="BZ1348" s="68"/>
      <c r="CA1348" s="68"/>
      <c r="CB1348" s="68"/>
      <c r="CC1348" s="68"/>
      <c r="CD1348" s="68"/>
      <c r="CE1348" s="68"/>
      <c r="CF1348" s="68"/>
      <c r="CG1348" s="68"/>
      <c r="CH1348" s="68"/>
      <c r="CI1348" s="68"/>
      <c r="CJ1348" s="68"/>
      <c r="CK1348" s="68"/>
      <c r="CL1348" s="68"/>
      <c r="CM1348" s="68"/>
      <c r="CN1348" s="68"/>
      <c r="CO1348" s="68"/>
      <c r="CP1348" s="68"/>
      <c r="CQ1348" s="68"/>
      <c r="CR1348" s="68"/>
      <c r="CS1348" s="68"/>
      <c r="CT1348" s="68"/>
      <c r="CU1348" s="68"/>
      <c r="CV1348" s="68"/>
      <c r="CW1348" s="68"/>
      <c r="CX1348" s="68"/>
      <c r="CY1348" s="68"/>
      <c r="CZ1348" s="68"/>
      <c r="DA1348" s="68"/>
      <c r="DB1348" s="68"/>
      <c r="DC1348" s="68"/>
      <c r="DD1348" s="68"/>
      <c r="DE1348" s="68"/>
      <c r="DF1348" s="51"/>
      <c r="DG1348" s="51"/>
      <c r="DH1348" s="51"/>
      <c r="DI1348" s="51"/>
      <c r="DJ1348" s="51"/>
      <c r="DK1348" s="51"/>
      <c r="DL1348" s="51"/>
      <c r="DM1348" s="51"/>
      <c r="DN1348" s="51"/>
      <c r="DO1348" s="51"/>
      <c r="DP1348" s="51"/>
      <c r="DQ1348" s="51"/>
      <c r="DR1348" s="51"/>
      <c r="DS1348" s="51"/>
      <c r="DT1348" s="51"/>
      <c r="DU1348" s="181"/>
    </row>
    <row r="1349" spans="1:125" ht="12.75" x14ac:dyDescent="0.2">
      <c r="A1349" s="51"/>
      <c r="B1349" s="51"/>
      <c r="C1349" s="50"/>
      <c r="D1349" s="53"/>
      <c r="E1349" s="50"/>
      <c r="F1349" s="54"/>
      <c r="G1349" s="54"/>
      <c r="H1349" s="54"/>
      <c r="I1349" s="55"/>
      <c r="J1349" s="50"/>
      <c r="K1349" s="50"/>
      <c r="L1349" s="50"/>
      <c r="M1349" s="50"/>
      <c r="N1349" s="50"/>
      <c r="O1349" s="50"/>
      <c r="P1349" s="680"/>
      <c r="Q1349" s="79"/>
      <c r="R1349" s="79"/>
      <c r="S1349" s="79"/>
      <c r="T1349" s="79"/>
      <c r="U1349" s="79"/>
      <c r="V1349" s="79"/>
      <c r="W1349" s="61"/>
      <c r="X1349" s="61"/>
      <c r="Y1349" s="50"/>
      <c r="Z1349" s="50"/>
      <c r="AA1349" s="51"/>
      <c r="AB1349" s="68"/>
      <c r="AC1349" s="68"/>
      <c r="AD1349" s="68"/>
      <c r="AE1349" s="68"/>
      <c r="AF1349" s="68"/>
      <c r="AG1349" s="68"/>
      <c r="AH1349" s="51"/>
      <c r="AI1349" s="51"/>
      <c r="AJ1349" s="68"/>
      <c r="AK1349" s="68"/>
      <c r="AL1349" s="68"/>
      <c r="AM1349" s="68"/>
      <c r="AN1349" s="68"/>
      <c r="AO1349" s="68"/>
      <c r="AP1349" s="51"/>
      <c r="AQ1349" s="51"/>
      <c r="AR1349" s="68"/>
      <c r="AS1349" s="68"/>
      <c r="AT1349" s="68"/>
      <c r="AU1349" s="68"/>
      <c r="AV1349" s="68"/>
      <c r="AW1349" s="68"/>
      <c r="AX1349" s="51"/>
      <c r="AY1349" s="51"/>
      <c r="AZ1349" s="68"/>
      <c r="BA1349" s="68"/>
      <c r="BB1349" s="68"/>
      <c r="BC1349" s="68"/>
      <c r="BD1349" s="68"/>
      <c r="BE1349" s="68"/>
      <c r="BF1349" s="51"/>
      <c r="BG1349" s="51"/>
      <c r="BH1349" s="68"/>
      <c r="BI1349" s="68"/>
      <c r="BJ1349" s="68"/>
      <c r="BK1349" s="68"/>
      <c r="BL1349" s="68"/>
      <c r="BM1349" s="68"/>
      <c r="BN1349" s="51"/>
      <c r="BO1349" s="51"/>
      <c r="BP1349" s="51"/>
      <c r="BQ1349" s="51"/>
      <c r="BR1349" s="51"/>
      <c r="BS1349" s="51"/>
      <c r="BT1349" s="51"/>
      <c r="BU1349" s="68"/>
      <c r="BV1349" s="68"/>
      <c r="BW1349" s="68"/>
      <c r="BX1349" s="68"/>
      <c r="BY1349" s="68"/>
      <c r="BZ1349" s="68"/>
      <c r="CA1349" s="68"/>
      <c r="CB1349" s="68"/>
      <c r="CC1349" s="68"/>
      <c r="CD1349" s="68"/>
      <c r="CE1349" s="68"/>
      <c r="CF1349" s="68"/>
      <c r="CG1349" s="68"/>
      <c r="CH1349" s="68"/>
      <c r="CI1349" s="68"/>
      <c r="CJ1349" s="68"/>
      <c r="CK1349" s="68"/>
      <c r="CL1349" s="68"/>
      <c r="CM1349" s="68"/>
      <c r="CN1349" s="68"/>
      <c r="CO1349" s="68"/>
      <c r="CP1349" s="68"/>
      <c r="CQ1349" s="68"/>
      <c r="CR1349" s="68"/>
      <c r="CS1349" s="68"/>
      <c r="CT1349" s="68"/>
      <c r="CU1349" s="68"/>
      <c r="CV1349" s="68"/>
      <c r="CW1349" s="68"/>
      <c r="CX1349" s="68"/>
      <c r="CY1349" s="68"/>
      <c r="CZ1349" s="68"/>
      <c r="DA1349" s="68"/>
      <c r="DB1349" s="68"/>
      <c r="DC1349" s="68"/>
      <c r="DD1349" s="68"/>
      <c r="DE1349" s="68"/>
      <c r="DF1349" s="51"/>
      <c r="DG1349" s="51"/>
      <c r="DH1349" s="51"/>
      <c r="DI1349" s="51"/>
      <c r="DJ1349" s="51"/>
      <c r="DK1349" s="51"/>
      <c r="DL1349" s="51"/>
      <c r="DM1349" s="51"/>
      <c r="DN1349" s="51"/>
      <c r="DO1349" s="51"/>
      <c r="DP1349" s="51"/>
      <c r="DQ1349" s="51"/>
      <c r="DR1349" s="51"/>
      <c r="DS1349" s="51"/>
      <c r="DT1349" s="51"/>
      <c r="DU1349" s="181"/>
    </row>
    <row r="1350" spans="1:125" ht="12.75" x14ac:dyDescent="0.2">
      <c r="A1350" s="51"/>
      <c r="B1350" s="51"/>
      <c r="C1350" s="50"/>
      <c r="D1350" s="53"/>
      <c r="E1350" s="50"/>
      <c r="F1350" s="54"/>
      <c r="G1350" s="54"/>
      <c r="H1350" s="54"/>
      <c r="I1350" s="55"/>
      <c r="J1350" s="50"/>
      <c r="K1350" s="50"/>
      <c r="L1350" s="50"/>
      <c r="M1350" s="50"/>
      <c r="N1350" s="50"/>
      <c r="O1350" s="50"/>
      <c r="P1350" s="680"/>
      <c r="Q1350" s="79"/>
      <c r="R1350" s="79"/>
      <c r="S1350" s="79"/>
      <c r="T1350" s="79"/>
      <c r="U1350" s="79"/>
      <c r="V1350" s="79"/>
      <c r="W1350" s="61"/>
      <c r="X1350" s="61"/>
      <c r="Y1350" s="50"/>
      <c r="Z1350" s="50"/>
      <c r="AA1350" s="51"/>
      <c r="AB1350" s="68"/>
      <c r="AC1350" s="68"/>
      <c r="AD1350" s="68"/>
      <c r="AE1350" s="68"/>
      <c r="AF1350" s="68"/>
      <c r="AG1350" s="68"/>
      <c r="AH1350" s="51"/>
      <c r="AI1350" s="51"/>
      <c r="AJ1350" s="68"/>
      <c r="AK1350" s="68"/>
      <c r="AL1350" s="68"/>
      <c r="AM1350" s="68"/>
      <c r="AN1350" s="68"/>
      <c r="AO1350" s="68"/>
      <c r="AP1350" s="51"/>
      <c r="AQ1350" s="51"/>
      <c r="AR1350" s="68"/>
      <c r="AS1350" s="68"/>
      <c r="AT1350" s="68"/>
      <c r="AU1350" s="68"/>
      <c r="AV1350" s="68"/>
      <c r="AW1350" s="68"/>
      <c r="AX1350" s="51"/>
      <c r="AY1350" s="51"/>
      <c r="AZ1350" s="68"/>
      <c r="BA1350" s="68"/>
      <c r="BB1350" s="68"/>
      <c r="BC1350" s="68"/>
      <c r="BD1350" s="68"/>
      <c r="BE1350" s="68"/>
      <c r="BF1350" s="51"/>
      <c r="BG1350" s="51"/>
      <c r="BH1350" s="68"/>
      <c r="BI1350" s="68"/>
      <c r="BJ1350" s="68"/>
      <c r="BK1350" s="68"/>
      <c r="BL1350" s="68"/>
      <c r="BM1350" s="68"/>
      <c r="BN1350" s="51"/>
      <c r="BO1350" s="51"/>
      <c r="BP1350" s="51"/>
      <c r="BQ1350" s="51"/>
      <c r="BR1350" s="51"/>
      <c r="BS1350" s="51"/>
      <c r="BT1350" s="51"/>
      <c r="BU1350" s="68"/>
      <c r="BV1350" s="68"/>
      <c r="BW1350" s="68"/>
      <c r="BX1350" s="68"/>
      <c r="BY1350" s="68"/>
      <c r="BZ1350" s="68"/>
      <c r="CA1350" s="68"/>
      <c r="CB1350" s="68"/>
      <c r="CC1350" s="68"/>
      <c r="CD1350" s="68"/>
      <c r="CE1350" s="68"/>
      <c r="CF1350" s="68"/>
      <c r="CG1350" s="68"/>
      <c r="CH1350" s="68"/>
      <c r="CI1350" s="68"/>
      <c r="CJ1350" s="68"/>
      <c r="CK1350" s="68"/>
      <c r="CL1350" s="68"/>
      <c r="CM1350" s="68"/>
      <c r="CN1350" s="68"/>
      <c r="CO1350" s="68"/>
      <c r="CP1350" s="68"/>
      <c r="CQ1350" s="68"/>
      <c r="CR1350" s="68"/>
      <c r="CS1350" s="68"/>
      <c r="CT1350" s="68"/>
      <c r="CU1350" s="68"/>
      <c r="CV1350" s="68"/>
      <c r="CW1350" s="68"/>
      <c r="CX1350" s="68"/>
      <c r="CY1350" s="68"/>
      <c r="CZ1350" s="68"/>
      <c r="DA1350" s="68"/>
      <c r="DB1350" s="68"/>
      <c r="DC1350" s="68"/>
      <c r="DD1350" s="68"/>
      <c r="DE1350" s="68"/>
      <c r="DF1350" s="51"/>
      <c r="DG1350" s="51"/>
      <c r="DH1350" s="51"/>
      <c r="DI1350" s="51"/>
      <c r="DJ1350" s="51"/>
      <c r="DK1350" s="51"/>
      <c r="DL1350" s="51"/>
      <c r="DM1350" s="51"/>
      <c r="DN1350" s="51"/>
      <c r="DO1350" s="51"/>
      <c r="DP1350" s="51"/>
      <c r="DQ1350" s="51"/>
      <c r="DR1350" s="51"/>
      <c r="DS1350" s="51"/>
      <c r="DT1350" s="51"/>
      <c r="DU1350" s="181"/>
    </row>
    <row r="1351" spans="1:125" ht="12.75" x14ac:dyDescent="0.2">
      <c r="A1351" s="51"/>
      <c r="B1351" s="51"/>
      <c r="C1351" s="50"/>
      <c r="D1351" s="53"/>
      <c r="E1351" s="50"/>
      <c r="F1351" s="54"/>
      <c r="G1351" s="54"/>
      <c r="H1351" s="54"/>
      <c r="I1351" s="55"/>
      <c r="J1351" s="50"/>
      <c r="K1351" s="50"/>
      <c r="L1351" s="50"/>
      <c r="M1351" s="50"/>
      <c r="N1351" s="50"/>
      <c r="O1351" s="50"/>
      <c r="P1351" s="680"/>
      <c r="Q1351" s="79"/>
      <c r="R1351" s="79"/>
      <c r="S1351" s="79"/>
      <c r="T1351" s="79"/>
      <c r="U1351" s="79"/>
      <c r="V1351" s="79"/>
      <c r="W1351" s="61"/>
      <c r="X1351" s="61"/>
      <c r="Y1351" s="50"/>
      <c r="Z1351" s="50"/>
      <c r="AA1351" s="51"/>
      <c r="AB1351" s="68"/>
      <c r="AC1351" s="68"/>
      <c r="AD1351" s="68"/>
      <c r="AE1351" s="68"/>
      <c r="AF1351" s="68"/>
      <c r="AG1351" s="68"/>
      <c r="AH1351" s="51"/>
      <c r="AI1351" s="51"/>
      <c r="AJ1351" s="68"/>
      <c r="AK1351" s="68"/>
      <c r="AL1351" s="68"/>
      <c r="AM1351" s="68"/>
      <c r="AN1351" s="68"/>
      <c r="AO1351" s="68"/>
      <c r="AP1351" s="51"/>
      <c r="AQ1351" s="51"/>
      <c r="AR1351" s="68"/>
      <c r="AS1351" s="68"/>
      <c r="AT1351" s="68"/>
      <c r="AU1351" s="68"/>
      <c r="AV1351" s="68"/>
      <c r="AW1351" s="68"/>
      <c r="AX1351" s="51"/>
      <c r="AY1351" s="51"/>
      <c r="AZ1351" s="68"/>
      <c r="BA1351" s="68"/>
      <c r="BB1351" s="68"/>
      <c r="BC1351" s="68"/>
      <c r="BD1351" s="68"/>
      <c r="BE1351" s="68"/>
      <c r="BF1351" s="51"/>
      <c r="BG1351" s="51"/>
      <c r="BH1351" s="68"/>
      <c r="BI1351" s="68"/>
      <c r="BJ1351" s="68"/>
      <c r="BK1351" s="68"/>
      <c r="BL1351" s="68"/>
      <c r="BM1351" s="68"/>
      <c r="BN1351" s="51"/>
      <c r="BO1351" s="51"/>
      <c r="BP1351" s="51"/>
      <c r="BQ1351" s="51"/>
      <c r="BR1351" s="51"/>
      <c r="BS1351" s="51"/>
      <c r="BT1351" s="51"/>
      <c r="BU1351" s="68"/>
      <c r="BV1351" s="68"/>
      <c r="BW1351" s="68"/>
      <c r="BX1351" s="68"/>
      <c r="BY1351" s="68"/>
      <c r="BZ1351" s="68"/>
      <c r="CA1351" s="68"/>
      <c r="CB1351" s="68"/>
      <c r="CC1351" s="68"/>
      <c r="CD1351" s="68"/>
      <c r="CE1351" s="68"/>
      <c r="CF1351" s="68"/>
      <c r="CG1351" s="68"/>
      <c r="CH1351" s="68"/>
      <c r="CI1351" s="68"/>
      <c r="CJ1351" s="68"/>
      <c r="CK1351" s="68"/>
      <c r="CL1351" s="68"/>
      <c r="CM1351" s="68"/>
      <c r="CN1351" s="68"/>
      <c r="CO1351" s="68"/>
      <c r="CP1351" s="68"/>
      <c r="CQ1351" s="68"/>
      <c r="CR1351" s="68"/>
      <c r="CS1351" s="68"/>
      <c r="CT1351" s="68"/>
      <c r="CU1351" s="68"/>
      <c r="CV1351" s="68"/>
      <c r="CW1351" s="68"/>
      <c r="CX1351" s="68"/>
      <c r="CY1351" s="68"/>
      <c r="CZ1351" s="68"/>
      <c r="DA1351" s="68"/>
      <c r="DB1351" s="68"/>
      <c r="DC1351" s="68"/>
      <c r="DD1351" s="68"/>
      <c r="DE1351" s="68"/>
      <c r="DF1351" s="51"/>
      <c r="DG1351" s="51"/>
      <c r="DH1351" s="51"/>
      <c r="DI1351" s="51"/>
      <c r="DJ1351" s="51"/>
      <c r="DK1351" s="51"/>
      <c r="DL1351" s="51"/>
      <c r="DM1351" s="51"/>
      <c r="DN1351" s="51"/>
      <c r="DO1351" s="51"/>
      <c r="DP1351" s="51"/>
      <c r="DQ1351" s="51"/>
      <c r="DR1351" s="51"/>
      <c r="DS1351" s="51"/>
      <c r="DT1351" s="51"/>
      <c r="DU1351" s="181"/>
    </row>
    <row r="1352" spans="1:125" ht="12.75" x14ac:dyDescent="0.2">
      <c r="A1352" s="51"/>
      <c r="B1352" s="51"/>
      <c r="C1352" s="50"/>
      <c r="D1352" s="53"/>
      <c r="E1352" s="50"/>
      <c r="F1352" s="54"/>
      <c r="G1352" s="54"/>
      <c r="H1352" s="54"/>
      <c r="I1352" s="55"/>
      <c r="J1352" s="50"/>
      <c r="K1352" s="50"/>
      <c r="L1352" s="50"/>
      <c r="M1352" s="50"/>
      <c r="N1352" s="50"/>
      <c r="O1352" s="50"/>
      <c r="P1352" s="680"/>
      <c r="Q1352" s="79"/>
      <c r="R1352" s="79"/>
      <c r="S1352" s="79"/>
      <c r="T1352" s="79"/>
      <c r="U1352" s="79"/>
      <c r="V1352" s="79"/>
      <c r="W1352" s="61"/>
      <c r="X1352" s="61"/>
      <c r="Y1352" s="50"/>
      <c r="Z1352" s="50"/>
      <c r="AA1352" s="51"/>
      <c r="AB1352" s="68"/>
      <c r="AC1352" s="68"/>
      <c r="AD1352" s="68"/>
      <c r="AE1352" s="68"/>
      <c r="AF1352" s="68"/>
      <c r="AG1352" s="68"/>
      <c r="AH1352" s="51"/>
      <c r="AI1352" s="51"/>
      <c r="AJ1352" s="68"/>
      <c r="AK1352" s="68"/>
      <c r="AL1352" s="68"/>
      <c r="AM1352" s="68"/>
      <c r="AN1352" s="68"/>
      <c r="AO1352" s="68"/>
      <c r="AP1352" s="51"/>
      <c r="AQ1352" s="51"/>
      <c r="AR1352" s="68"/>
      <c r="AS1352" s="68"/>
      <c r="AT1352" s="68"/>
      <c r="AU1352" s="68"/>
      <c r="AV1352" s="68"/>
      <c r="AW1352" s="68"/>
      <c r="AX1352" s="51"/>
      <c r="AY1352" s="51"/>
      <c r="AZ1352" s="68"/>
      <c r="BA1352" s="68"/>
      <c r="BB1352" s="68"/>
      <c r="BC1352" s="68"/>
      <c r="BD1352" s="68"/>
      <c r="BE1352" s="68"/>
      <c r="BF1352" s="51"/>
      <c r="BG1352" s="51"/>
      <c r="BH1352" s="68"/>
      <c r="BI1352" s="68"/>
      <c r="BJ1352" s="68"/>
      <c r="BK1352" s="68"/>
      <c r="BL1352" s="68"/>
      <c r="BM1352" s="68"/>
      <c r="BN1352" s="51"/>
      <c r="BO1352" s="51"/>
      <c r="BP1352" s="51"/>
      <c r="BQ1352" s="51"/>
      <c r="BR1352" s="51"/>
      <c r="BS1352" s="51"/>
      <c r="BT1352" s="51"/>
      <c r="BU1352" s="68"/>
      <c r="BV1352" s="68"/>
      <c r="BW1352" s="68"/>
      <c r="BX1352" s="68"/>
      <c r="BY1352" s="68"/>
      <c r="BZ1352" s="68"/>
      <c r="CA1352" s="68"/>
      <c r="CB1352" s="68"/>
      <c r="CC1352" s="68"/>
      <c r="CD1352" s="68"/>
      <c r="CE1352" s="68"/>
      <c r="CF1352" s="68"/>
      <c r="CG1352" s="68"/>
      <c r="CH1352" s="68"/>
      <c r="CI1352" s="68"/>
      <c r="CJ1352" s="68"/>
      <c r="CK1352" s="68"/>
      <c r="CL1352" s="68"/>
      <c r="CM1352" s="68"/>
      <c r="CN1352" s="68"/>
      <c r="CO1352" s="68"/>
      <c r="CP1352" s="68"/>
      <c r="CQ1352" s="68"/>
      <c r="CR1352" s="68"/>
      <c r="CS1352" s="68"/>
      <c r="CT1352" s="68"/>
      <c r="CU1352" s="68"/>
      <c r="CV1352" s="68"/>
      <c r="CW1352" s="68"/>
      <c r="CX1352" s="68"/>
      <c r="CY1352" s="68"/>
      <c r="CZ1352" s="68"/>
      <c r="DA1352" s="68"/>
      <c r="DB1352" s="68"/>
      <c r="DC1352" s="68"/>
      <c r="DD1352" s="68"/>
      <c r="DE1352" s="68"/>
      <c r="DF1352" s="51"/>
      <c r="DG1352" s="51"/>
      <c r="DH1352" s="51"/>
      <c r="DI1352" s="51"/>
      <c r="DJ1352" s="51"/>
      <c r="DK1352" s="51"/>
      <c r="DL1352" s="51"/>
      <c r="DM1352" s="51"/>
      <c r="DN1352" s="51"/>
      <c r="DO1352" s="51"/>
      <c r="DP1352" s="51"/>
      <c r="DQ1352" s="51"/>
      <c r="DR1352" s="51"/>
      <c r="DS1352" s="51"/>
      <c r="DT1352" s="51"/>
      <c r="DU1352" s="181"/>
    </row>
    <row r="1353" spans="1:125" ht="12.75" x14ac:dyDescent="0.2">
      <c r="A1353" s="51"/>
      <c r="B1353" s="51"/>
      <c r="C1353" s="50"/>
      <c r="D1353" s="53"/>
      <c r="E1353" s="50"/>
      <c r="F1353" s="54"/>
      <c r="G1353" s="54"/>
      <c r="H1353" s="54"/>
      <c r="I1353" s="55"/>
      <c r="J1353" s="50"/>
      <c r="K1353" s="50"/>
      <c r="L1353" s="50"/>
      <c r="M1353" s="50"/>
      <c r="N1353" s="50"/>
      <c r="O1353" s="50"/>
      <c r="P1353" s="680"/>
      <c r="Q1353" s="79"/>
      <c r="R1353" s="79"/>
      <c r="S1353" s="79"/>
      <c r="T1353" s="79"/>
      <c r="U1353" s="79"/>
      <c r="V1353" s="79"/>
      <c r="W1353" s="61"/>
      <c r="X1353" s="61"/>
      <c r="Y1353" s="50"/>
      <c r="Z1353" s="50"/>
      <c r="AA1353" s="51"/>
      <c r="AB1353" s="68"/>
      <c r="AC1353" s="68"/>
      <c r="AD1353" s="68"/>
      <c r="AE1353" s="68"/>
      <c r="AF1353" s="68"/>
      <c r="AG1353" s="68"/>
      <c r="AH1353" s="51"/>
      <c r="AI1353" s="51"/>
      <c r="AJ1353" s="68"/>
      <c r="AK1353" s="68"/>
      <c r="AL1353" s="68"/>
      <c r="AM1353" s="68"/>
      <c r="AN1353" s="68"/>
      <c r="AO1353" s="68"/>
      <c r="AP1353" s="51"/>
      <c r="AQ1353" s="51"/>
      <c r="AR1353" s="68"/>
      <c r="AS1353" s="68"/>
      <c r="AT1353" s="68"/>
      <c r="AU1353" s="68"/>
      <c r="AV1353" s="68"/>
      <c r="AW1353" s="68"/>
      <c r="AX1353" s="51"/>
      <c r="AY1353" s="51"/>
      <c r="AZ1353" s="68"/>
      <c r="BA1353" s="68"/>
      <c r="BB1353" s="68"/>
      <c r="BC1353" s="68"/>
      <c r="BD1353" s="68"/>
      <c r="BE1353" s="68"/>
      <c r="BF1353" s="51"/>
      <c r="BG1353" s="51"/>
      <c r="BH1353" s="68"/>
      <c r="BI1353" s="68"/>
      <c r="BJ1353" s="68"/>
      <c r="BK1353" s="68"/>
      <c r="BL1353" s="68"/>
      <c r="BM1353" s="68"/>
      <c r="BN1353" s="51"/>
      <c r="BO1353" s="51"/>
      <c r="BP1353" s="51"/>
      <c r="BQ1353" s="51"/>
      <c r="BR1353" s="51"/>
      <c r="BS1353" s="51"/>
      <c r="BT1353" s="51"/>
      <c r="BU1353" s="68"/>
      <c r="BV1353" s="68"/>
      <c r="BW1353" s="68"/>
      <c r="BX1353" s="68"/>
      <c r="BY1353" s="68"/>
      <c r="BZ1353" s="68"/>
      <c r="CA1353" s="68"/>
      <c r="CB1353" s="68"/>
      <c r="CC1353" s="68"/>
      <c r="CD1353" s="68"/>
      <c r="CE1353" s="68"/>
      <c r="CF1353" s="68"/>
      <c r="CG1353" s="68"/>
      <c r="CH1353" s="68"/>
      <c r="CI1353" s="68"/>
      <c r="CJ1353" s="68"/>
      <c r="CK1353" s="68"/>
      <c r="CL1353" s="68"/>
      <c r="CM1353" s="68"/>
      <c r="CN1353" s="68"/>
      <c r="CO1353" s="68"/>
      <c r="CP1353" s="68"/>
      <c r="CQ1353" s="68"/>
      <c r="CR1353" s="68"/>
      <c r="CS1353" s="68"/>
      <c r="CT1353" s="68"/>
      <c r="CU1353" s="68"/>
      <c r="CV1353" s="68"/>
      <c r="CW1353" s="68"/>
      <c r="CX1353" s="68"/>
      <c r="CY1353" s="68"/>
      <c r="CZ1353" s="68"/>
      <c r="DA1353" s="68"/>
      <c r="DB1353" s="68"/>
      <c r="DC1353" s="68"/>
      <c r="DD1353" s="68"/>
      <c r="DE1353" s="68"/>
      <c r="DF1353" s="51"/>
      <c r="DG1353" s="51"/>
      <c r="DH1353" s="51"/>
      <c r="DI1353" s="51"/>
      <c r="DJ1353" s="51"/>
      <c r="DK1353" s="51"/>
      <c r="DL1353" s="51"/>
      <c r="DM1353" s="51"/>
      <c r="DN1353" s="51"/>
      <c r="DO1353" s="51"/>
      <c r="DP1353" s="51"/>
      <c r="DQ1353" s="51"/>
      <c r="DR1353" s="51"/>
      <c r="DS1353" s="51"/>
      <c r="DT1353" s="51"/>
      <c r="DU1353" s="181"/>
    </row>
    <row r="1354" spans="1:125" ht="12.75" x14ac:dyDescent="0.2">
      <c r="A1354" s="51"/>
      <c r="B1354" s="51"/>
      <c r="C1354" s="50"/>
      <c r="D1354" s="53"/>
      <c r="E1354" s="50"/>
      <c r="F1354" s="54"/>
      <c r="G1354" s="54"/>
      <c r="H1354" s="54"/>
      <c r="I1354" s="55"/>
      <c r="J1354" s="50"/>
      <c r="K1354" s="50"/>
      <c r="L1354" s="50"/>
      <c r="M1354" s="50"/>
      <c r="N1354" s="50"/>
      <c r="O1354" s="50"/>
      <c r="P1354" s="680"/>
      <c r="Q1354" s="79"/>
      <c r="R1354" s="79"/>
      <c r="S1354" s="79"/>
      <c r="T1354" s="79"/>
      <c r="U1354" s="79"/>
      <c r="V1354" s="79"/>
      <c r="W1354" s="61"/>
      <c r="X1354" s="61"/>
      <c r="Y1354" s="50"/>
      <c r="Z1354" s="50"/>
      <c r="AA1354" s="51"/>
      <c r="AB1354" s="68"/>
      <c r="AC1354" s="68"/>
      <c r="AD1354" s="68"/>
      <c r="AE1354" s="68"/>
      <c r="AF1354" s="68"/>
      <c r="AG1354" s="68"/>
      <c r="AH1354" s="51"/>
      <c r="AI1354" s="51"/>
      <c r="AJ1354" s="68"/>
      <c r="AK1354" s="68"/>
      <c r="AL1354" s="68"/>
      <c r="AM1354" s="68"/>
      <c r="AN1354" s="68"/>
      <c r="AO1354" s="68"/>
      <c r="AP1354" s="51"/>
      <c r="AQ1354" s="51"/>
      <c r="AR1354" s="68"/>
      <c r="AS1354" s="68"/>
      <c r="AT1354" s="68"/>
      <c r="AU1354" s="68"/>
      <c r="AV1354" s="68"/>
      <c r="AW1354" s="68"/>
      <c r="AX1354" s="51"/>
      <c r="AY1354" s="51"/>
      <c r="AZ1354" s="68"/>
      <c r="BA1354" s="68"/>
      <c r="BB1354" s="68"/>
      <c r="BC1354" s="68"/>
      <c r="BD1354" s="68"/>
      <c r="BE1354" s="68"/>
      <c r="BF1354" s="51"/>
      <c r="BG1354" s="51"/>
      <c r="BH1354" s="68"/>
      <c r="BI1354" s="68"/>
      <c r="BJ1354" s="68"/>
      <c r="BK1354" s="68"/>
      <c r="BL1354" s="68"/>
      <c r="BM1354" s="68"/>
      <c r="BN1354" s="51"/>
      <c r="BO1354" s="51"/>
      <c r="BP1354" s="51"/>
      <c r="BQ1354" s="51"/>
      <c r="BR1354" s="51"/>
      <c r="BS1354" s="51"/>
      <c r="BT1354" s="51"/>
      <c r="BU1354" s="68"/>
      <c r="BV1354" s="68"/>
      <c r="BW1354" s="68"/>
      <c r="BX1354" s="68"/>
      <c r="BY1354" s="68"/>
      <c r="BZ1354" s="68"/>
      <c r="CA1354" s="68"/>
      <c r="CB1354" s="68"/>
      <c r="CC1354" s="68"/>
      <c r="CD1354" s="68"/>
      <c r="CE1354" s="68"/>
      <c r="CF1354" s="68"/>
      <c r="CG1354" s="68"/>
      <c r="CH1354" s="68"/>
      <c r="CI1354" s="68"/>
      <c r="CJ1354" s="68"/>
      <c r="CK1354" s="68"/>
      <c r="CL1354" s="68"/>
      <c r="CM1354" s="68"/>
      <c r="CN1354" s="68"/>
      <c r="CO1354" s="68"/>
      <c r="CP1354" s="68"/>
      <c r="CQ1354" s="68"/>
      <c r="CR1354" s="68"/>
      <c r="CS1354" s="68"/>
      <c r="CT1354" s="68"/>
      <c r="CU1354" s="68"/>
      <c r="CV1354" s="68"/>
      <c r="CW1354" s="68"/>
      <c r="CX1354" s="68"/>
      <c r="CY1354" s="68"/>
      <c r="CZ1354" s="68"/>
      <c r="DA1354" s="68"/>
      <c r="DB1354" s="68"/>
      <c r="DC1354" s="68"/>
      <c r="DD1354" s="68"/>
      <c r="DE1354" s="68"/>
      <c r="DF1354" s="51"/>
      <c r="DG1354" s="51"/>
      <c r="DH1354" s="51"/>
      <c r="DI1354" s="51"/>
      <c r="DJ1354" s="51"/>
      <c r="DK1354" s="51"/>
      <c r="DL1354" s="51"/>
      <c r="DM1354" s="51"/>
      <c r="DN1354" s="51"/>
      <c r="DO1354" s="51"/>
      <c r="DP1354" s="51"/>
      <c r="DQ1354" s="51"/>
      <c r="DR1354" s="51"/>
      <c r="DS1354" s="51"/>
      <c r="DT1354" s="51"/>
      <c r="DU1354" s="181"/>
    </row>
    <row r="1355" spans="1:125" ht="12.75" x14ac:dyDescent="0.2">
      <c r="A1355" s="51"/>
      <c r="B1355" s="51"/>
      <c r="C1355" s="50"/>
      <c r="D1355" s="53"/>
      <c r="E1355" s="50"/>
      <c r="F1355" s="54"/>
      <c r="G1355" s="54"/>
      <c r="H1355" s="54"/>
      <c r="I1355" s="55"/>
      <c r="J1355" s="50"/>
      <c r="K1355" s="50"/>
      <c r="L1355" s="50"/>
      <c r="M1355" s="50"/>
      <c r="N1355" s="50"/>
      <c r="O1355" s="50"/>
      <c r="P1355" s="680"/>
      <c r="Q1355" s="79"/>
      <c r="R1355" s="79"/>
      <c r="S1355" s="79"/>
      <c r="T1355" s="79"/>
      <c r="U1355" s="79"/>
      <c r="V1355" s="79"/>
      <c r="W1355" s="61"/>
      <c r="X1355" s="61"/>
      <c r="Y1355" s="50"/>
      <c r="Z1355" s="50"/>
      <c r="AA1355" s="51"/>
      <c r="AB1355" s="68"/>
      <c r="AC1355" s="68"/>
      <c r="AD1355" s="68"/>
      <c r="AE1355" s="68"/>
      <c r="AF1355" s="68"/>
      <c r="AG1355" s="68"/>
      <c r="AH1355" s="51"/>
      <c r="AI1355" s="51"/>
      <c r="AJ1355" s="68"/>
      <c r="AK1355" s="68"/>
      <c r="AL1355" s="68"/>
      <c r="AM1355" s="68"/>
      <c r="AN1355" s="68"/>
      <c r="AO1355" s="68"/>
      <c r="AP1355" s="51"/>
      <c r="AQ1355" s="51"/>
      <c r="AR1355" s="68"/>
      <c r="AS1355" s="68"/>
      <c r="AT1355" s="68"/>
      <c r="AU1355" s="68"/>
      <c r="AV1355" s="68"/>
      <c r="AW1355" s="68"/>
      <c r="AX1355" s="51"/>
      <c r="AY1355" s="51"/>
      <c r="AZ1355" s="68"/>
      <c r="BA1355" s="68"/>
      <c r="BB1355" s="68"/>
      <c r="BC1355" s="68"/>
      <c r="BD1355" s="68"/>
      <c r="BE1355" s="68"/>
      <c r="BF1355" s="51"/>
      <c r="BG1355" s="51"/>
      <c r="BH1355" s="68"/>
      <c r="BI1355" s="68"/>
      <c r="BJ1355" s="68"/>
      <c r="BK1355" s="68"/>
      <c r="BL1355" s="68"/>
      <c r="BM1355" s="68"/>
      <c r="BN1355" s="51"/>
      <c r="BO1355" s="51"/>
      <c r="BP1355" s="51"/>
      <c r="BQ1355" s="51"/>
      <c r="BR1355" s="51"/>
      <c r="BS1355" s="51"/>
      <c r="BT1355" s="51"/>
      <c r="BU1355" s="68"/>
      <c r="BV1355" s="68"/>
      <c r="BW1355" s="68"/>
      <c r="BX1355" s="68"/>
      <c r="BY1355" s="68"/>
      <c r="BZ1355" s="68"/>
      <c r="CA1355" s="68"/>
      <c r="CB1355" s="68"/>
      <c r="CC1355" s="68"/>
      <c r="CD1355" s="68"/>
      <c r="CE1355" s="68"/>
      <c r="CF1355" s="68"/>
      <c r="CG1355" s="68"/>
      <c r="CH1355" s="68"/>
      <c r="CI1355" s="68"/>
      <c r="CJ1355" s="68"/>
      <c r="CK1355" s="68"/>
      <c r="CL1355" s="68"/>
      <c r="CM1355" s="68"/>
      <c r="CN1355" s="68"/>
      <c r="CO1355" s="68"/>
      <c r="CP1355" s="68"/>
      <c r="CQ1355" s="68"/>
      <c r="CR1355" s="68"/>
      <c r="CS1355" s="68"/>
      <c r="CT1355" s="68"/>
      <c r="CU1355" s="68"/>
      <c r="CV1355" s="68"/>
      <c r="CW1355" s="68"/>
      <c r="CX1355" s="68"/>
      <c r="CY1355" s="68"/>
      <c r="CZ1355" s="68"/>
      <c r="DA1355" s="68"/>
      <c r="DB1355" s="68"/>
      <c r="DC1355" s="68"/>
      <c r="DD1355" s="68"/>
      <c r="DE1355" s="68"/>
      <c r="DF1355" s="51"/>
      <c r="DG1355" s="51"/>
      <c r="DH1355" s="51"/>
      <c r="DI1355" s="51"/>
      <c r="DJ1355" s="51"/>
      <c r="DK1355" s="51"/>
      <c r="DL1355" s="51"/>
      <c r="DM1355" s="51"/>
      <c r="DN1355" s="51"/>
      <c r="DO1355" s="51"/>
      <c r="DP1355" s="51"/>
      <c r="DQ1355" s="51"/>
      <c r="DR1355" s="51"/>
      <c r="DS1355" s="51"/>
      <c r="DT1355" s="51"/>
      <c r="DU1355" s="181"/>
    </row>
    <row r="1356" spans="1:125" ht="12.75" x14ac:dyDescent="0.2">
      <c r="A1356" s="51"/>
      <c r="B1356" s="51"/>
      <c r="C1356" s="50"/>
      <c r="D1356" s="53"/>
      <c r="E1356" s="50"/>
      <c r="F1356" s="54"/>
      <c r="G1356" s="54"/>
      <c r="H1356" s="54"/>
      <c r="I1356" s="55"/>
      <c r="J1356" s="50"/>
      <c r="K1356" s="50"/>
      <c r="L1356" s="50"/>
      <c r="M1356" s="50"/>
      <c r="N1356" s="50"/>
      <c r="O1356" s="50"/>
      <c r="P1356" s="680"/>
      <c r="Q1356" s="79"/>
      <c r="R1356" s="79"/>
      <c r="S1356" s="79"/>
      <c r="T1356" s="79"/>
      <c r="U1356" s="79"/>
      <c r="V1356" s="79"/>
      <c r="W1356" s="61"/>
      <c r="X1356" s="61"/>
      <c r="Y1356" s="50"/>
      <c r="Z1356" s="50"/>
      <c r="AA1356" s="51"/>
      <c r="AB1356" s="68"/>
      <c r="AC1356" s="68"/>
      <c r="AD1356" s="68"/>
      <c r="AE1356" s="68"/>
      <c r="AF1356" s="68"/>
      <c r="AG1356" s="68"/>
      <c r="AH1356" s="51"/>
      <c r="AI1356" s="51"/>
      <c r="AJ1356" s="68"/>
      <c r="AK1356" s="68"/>
      <c r="AL1356" s="68"/>
      <c r="AM1356" s="68"/>
      <c r="AN1356" s="68"/>
      <c r="AO1356" s="68"/>
      <c r="AP1356" s="51"/>
      <c r="AQ1356" s="51"/>
      <c r="AR1356" s="68"/>
      <c r="AS1356" s="68"/>
      <c r="AT1356" s="68"/>
      <c r="AU1356" s="68"/>
      <c r="AV1356" s="68"/>
      <c r="AW1356" s="68"/>
      <c r="AX1356" s="51"/>
      <c r="AY1356" s="51"/>
      <c r="AZ1356" s="68"/>
      <c r="BA1356" s="68"/>
      <c r="BB1356" s="68"/>
      <c r="BC1356" s="68"/>
      <c r="BD1356" s="68"/>
      <c r="BE1356" s="68"/>
      <c r="BF1356" s="51"/>
      <c r="BG1356" s="51"/>
      <c r="BH1356" s="68"/>
      <c r="BI1356" s="68"/>
      <c r="BJ1356" s="68"/>
      <c r="BK1356" s="68"/>
      <c r="BL1356" s="68"/>
      <c r="BM1356" s="68"/>
      <c r="BN1356" s="51"/>
      <c r="BO1356" s="51"/>
      <c r="BP1356" s="51"/>
      <c r="BQ1356" s="51"/>
      <c r="BR1356" s="51"/>
      <c r="BS1356" s="51"/>
      <c r="BT1356" s="51"/>
      <c r="BU1356" s="68"/>
      <c r="BV1356" s="68"/>
      <c r="BW1356" s="68"/>
      <c r="BX1356" s="68"/>
      <c r="BY1356" s="68"/>
      <c r="BZ1356" s="68"/>
      <c r="CA1356" s="68"/>
      <c r="CB1356" s="68"/>
      <c r="CC1356" s="68"/>
      <c r="CD1356" s="68"/>
      <c r="CE1356" s="68"/>
      <c r="CF1356" s="68"/>
      <c r="CG1356" s="68"/>
      <c r="CH1356" s="68"/>
      <c r="CI1356" s="68"/>
      <c r="CJ1356" s="68"/>
      <c r="CK1356" s="68"/>
      <c r="CL1356" s="68"/>
      <c r="CM1356" s="68"/>
      <c r="CN1356" s="68"/>
      <c r="CO1356" s="68"/>
      <c r="CP1356" s="68"/>
      <c r="CQ1356" s="68"/>
      <c r="CR1356" s="68"/>
      <c r="CS1356" s="68"/>
      <c r="CT1356" s="68"/>
      <c r="CU1356" s="68"/>
      <c r="CV1356" s="68"/>
      <c r="CW1356" s="68"/>
      <c r="CX1356" s="68"/>
      <c r="CY1356" s="68"/>
      <c r="CZ1356" s="68"/>
      <c r="DA1356" s="68"/>
      <c r="DB1356" s="68"/>
      <c r="DC1356" s="68"/>
      <c r="DD1356" s="68"/>
      <c r="DE1356" s="68"/>
      <c r="DF1356" s="51"/>
      <c r="DG1356" s="51"/>
      <c r="DH1356" s="51"/>
      <c r="DI1356" s="51"/>
      <c r="DJ1356" s="51"/>
      <c r="DK1356" s="51"/>
      <c r="DL1356" s="51"/>
      <c r="DM1356" s="51"/>
      <c r="DN1356" s="51"/>
      <c r="DO1356" s="51"/>
      <c r="DP1356" s="51"/>
      <c r="DQ1356" s="51"/>
      <c r="DR1356" s="51"/>
      <c r="DS1356" s="51"/>
      <c r="DT1356" s="51"/>
      <c r="DU1356" s="181"/>
    </row>
    <row r="1357" spans="1:125" ht="12.75" x14ac:dyDescent="0.2">
      <c r="A1357" s="51"/>
      <c r="B1357" s="51"/>
      <c r="C1357" s="50"/>
      <c r="D1357" s="53"/>
      <c r="E1357" s="50"/>
      <c r="F1357" s="54"/>
      <c r="G1357" s="54"/>
      <c r="H1357" s="54"/>
      <c r="I1357" s="55"/>
      <c r="J1357" s="50"/>
      <c r="K1357" s="50"/>
      <c r="L1357" s="50"/>
      <c r="M1357" s="50"/>
      <c r="N1357" s="50"/>
      <c r="O1357" s="50"/>
      <c r="P1357" s="680"/>
      <c r="Q1357" s="79"/>
      <c r="R1357" s="79"/>
      <c r="S1357" s="79"/>
      <c r="T1357" s="79"/>
      <c r="U1357" s="79"/>
      <c r="V1357" s="79"/>
      <c r="W1357" s="61"/>
      <c r="X1357" s="61"/>
      <c r="Y1357" s="50"/>
      <c r="Z1357" s="50"/>
      <c r="AA1357" s="51"/>
      <c r="AB1357" s="68"/>
      <c r="AC1357" s="68"/>
      <c r="AD1357" s="68"/>
      <c r="AE1357" s="68"/>
      <c r="AF1357" s="68"/>
      <c r="AG1357" s="68"/>
      <c r="AH1357" s="51"/>
      <c r="AI1357" s="51"/>
      <c r="AJ1357" s="68"/>
      <c r="AK1357" s="68"/>
      <c r="AL1357" s="68"/>
      <c r="AM1357" s="68"/>
      <c r="AN1357" s="68"/>
      <c r="AO1357" s="68"/>
      <c r="AP1357" s="51"/>
      <c r="AQ1357" s="51"/>
      <c r="AR1357" s="68"/>
      <c r="AS1357" s="68"/>
      <c r="AT1357" s="68"/>
      <c r="AU1357" s="68"/>
      <c r="AV1357" s="68"/>
      <c r="AW1357" s="68"/>
      <c r="AX1357" s="51"/>
      <c r="AY1357" s="51"/>
      <c r="AZ1357" s="68"/>
      <c r="BA1357" s="68"/>
      <c r="BB1357" s="68"/>
      <c r="BC1357" s="68"/>
      <c r="BD1357" s="68"/>
      <c r="BE1357" s="68"/>
      <c r="BF1357" s="51"/>
      <c r="BG1357" s="51"/>
      <c r="BH1357" s="68"/>
      <c r="BI1357" s="68"/>
      <c r="BJ1357" s="68"/>
      <c r="BK1357" s="68"/>
      <c r="BL1357" s="68"/>
      <c r="BM1357" s="68"/>
      <c r="BN1357" s="51"/>
      <c r="BO1357" s="51"/>
      <c r="BP1357" s="51"/>
      <c r="BQ1357" s="51"/>
      <c r="BR1357" s="51"/>
      <c r="BS1357" s="51"/>
      <c r="BT1357" s="51"/>
      <c r="BU1357" s="68"/>
      <c r="BV1357" s="68"/>
      <c r="BW1357" s="68"/>
      <c r="BX1357" s="68"/>
      <c r="BY1357" s="68"/>
      <c r="BZ1357" s="68"/>
      <c r="CA1357" s="68"/>
      <c r="CB1357" s="68"/>
      <c r="CC1357" s="68"/>
      <c r="CD1357" s="68"/>
      <c r="CE1357" s="68"/>
      <c r="CF1357" s="68"/>
      <c r="CG1357" s="68"/>
      <c r="CH1357" s="68"/>
      <c r="CI1357" s="68"/>
      <c r="CJ1357" s="68"/>
      <c r="CK1357" s="68"/>
      <c r="CL1357" s="68"/>
      <c r="CM1357" s="68"/>
      <c r="CN1357" s="68"/>
      <c r="CO1357" s="68"/>
      <c r="CP1357" s="68"/>
      <c r="CQ1357" s="68"/>
      <c r="CR1357" s="68"/>
      <c r="CS1357" s="68"/>
      <c r="CT1357" s="68"/>
      <c r="CU1357" s="68"/>
      <c r="CV1357" s="68"/>
      <c r="CW1357" s="68"/>
      <c r="CX1357" s="68"/>
      <c r="CY1357" s="68"/>
      <c r="CZ1357" s="68"/>
      <c r="DA1357" s="68"/>
      <c r="DB1357" s="68"/>
      <c r="DC1357" s="68"/>
      <c r="DD1357" s="68"/>
      <c r="DE1357" s="68"/>
      <c r="DF1357" s="51"/>
      <c r="DG1357" s="51"/>
      <c r="DH1357" s="51"/>
      <c r="DI1357" s="51"/>
      <c r="DJ1357" s="51"/>
      <c r="DK1357" s="51"/>
      <c r="DL1357" s="51"/>
      <c r="DM1357" s="51"/>
      <c r="DN1357" s="51"/>
      <c r="DO1357" s="51"/>
      <c r="DP1357" s="51"/>
      <c r="DQ1357" s="51"/>
      <c r="DR1357" s="51"/>
      <c r="DS1357" s="51"/>
      <c r="DT1357" s="51"/>
      <c r="DU1357" s="181"/>
    </row>
    <row r="1358" spans="1:125" ht="12.75" x14ac:dyDescent="0.2">
      <c r="A1358" s="51"/>
      <c r="B1358" s="51"/>
      <c r="C1358" s="50"/>
      <c r="D1358" s="53"/>
      <c r="E1358" s="50"/>
      <c r="F1358" s="54"/>
      <c r="G1358" s="54"/>
      <c r="H1358" s="54"/>
      <c r="I1358" s="55"/>
      <c r="J1358" s="50"/>
      <c r="K1358" s="50"/>
      <c r="L1358" s="50"/>
      <c r="M1358" s="50"/>
      <c r="N1358" s="50"/>
      <c r="O1358" s="50"/>
      <c r="P1358" s="680"/>
      <c r="Q1358" s="79"/>
      <c r="R1358" s="79"/>
      <c r="S1358" s="79"/>
      <c r="T1358" s="79"/>
      <c r="U1358" s="79"/>
      <c r="V1358" s="79"/>
      <c r="W1358" s="61"/>
      <c r="X1358" s="61"/>
      <c r="Y1358" s="50"/>
      <c r="Z1358" s="50"/>
      <c r="AA1358" s="51"/>
      <c r="AB1358" s="68"/>
      <c r="AC1358" s="68"/>
      <c r="AD1358" s="68"/>
      <c r="AE1358" s="68"/>
      <c r="AF1358" s="68"/>
      <c r="AG1358" s="68"/>
      <c r="AH1358" s="51"/>
      <c r="AI1358" s="51"/>
      <c r="AJ1358" s="68"/>
      <c r="AK1358" s="68"/>
      <c r="AL1358" s="68"/>
      <c r="AM1358" s="68"/>
      <c r="AN1358" s="68"/>
      <c r="AO1358" s="68"/>
      <c r="AP1358" s="51"/>
      <c r="AQ1358" s="51"/>
      <c r="AR1358" s="68"/>
      <c r="AS1358" s="68"/>
      <c r="AT1358" s="68"/>
      <c r="AU1358" s="68"/>
      <c r="AV1358" s="68"/>
      <c r="AW1358" s="68"/>
      <c r="AX1358" s="51"/>
      <c r="AY1358" s="51"/>
      <c r="AZ1358" s="68"/>
      <c r="BA1358" s="68"/>
      <c r="BB1358" s="68"/>
      <c r="BC1358" s="68"/>
      <c r="BD1358" s="68"/>
      <c r="BE1358" s="68"/>
      <c r="BF1358" s="51"/>
      <c r="BG1358" s="51"/>
      <c r="BH1358" s="68"/>
      <c r="BI1358" s="68"/>
      <c r="BJ1358" s="68"/>
      <c r="BK1358" s="68"/>
      <c r="BL1358" s="68"/>
      <c r="BM1358" s="68"/>
      <c r="BN1358" s="51"/>
      <c r="BO1358" s="51"/>
      <c r="BP1358" s="51"/>
      <c r="BQ1358" s="51"/>
      <c r="BR1358" s="51"/>
      <c r="BS1358" s="51"/>
      <c r="BT1358" s="51"/>
      <c r="BU1358" s="68"/>
      <c r="BV1358" s="68"/>
      <c r="BW1358" s="68"/>
      <c r="BX1358" s="68"/>
      <c r="BY1358" s="68"/>
      <c r="BZ1358" s="68"/>
      <c r="CA1358" s="68"/>
      <c r="CB1358" s="68"/>
      <c r="CC1358" s="68"/>
      <c r="CD1358" s="68"/>
      <c r="CE1358" s="68"/>
      <c r="CF1358" s="68"/>
      <c r="CG1358" s="68"/>
      <c r="CH1358" s="68"/>
      <c r="CI1358" s="68"/>
      <c r="CJ1358" s="68"/>
      <c r="CK1358" s="68"/>
      <c r="CL1358" s="68"/>
      <c r="CM1358" s="68"/>
      <c r="CN1358" s="68"/>
      <c r="CO1358" s="68"/>
      <c r="CP1358" s="68"/>
      <c r="CQ1358" s="68"/>
      <c r="CR1358" s="68"/>
      <c r="CS1358" s="68"/>
      <c r="CT1358" s="68"/>
      <c r="CU1358" s="68"/>
      <c r="CV1358" s="68"/>
      <c r="CW1358" s="68"/>
      <c r="CX1358" s="68"/>
      <c r="CY1358" s="68"/>
      <c r="CZ1358" s="68"/>
      <c r="DA1358" s="68"/>
      <c r="DB1358" s="68"/>
      <c r="DC1358" s="68"/>
      <c r="DD1358" s="68"/>
      <c r="DE1358" s="68"/>
      <c r="DF1358" s="51"/>
      <c r="DG1358" s="51"/>
      <c r="DH1358" s="51"/>
      <c r="DI1358" s="51"/>
      <c r="DJ1358" s="51"/>
      <c r="DK1358" s="51"/>
      <c r="DL1358" s="51"/>
      <c r="DM1358" s="51"/>
      <c r="DN1358" s="51"/>
      <c r="DO1358" s="51"/>
      <c r="DP1358" s="51"/>
      <c r="DQ1358" s="51"/>
      <c r="DR1358" s="51"/>
      <c r="DS1358" s="51"/>
      <c r="DT1358" s="51"/>
      <c r="DU1358" s="181"/>
    </row>
    <row r="1359" spans="1:125" ht="12.75" x14ac:dyDescent="0.2">
      <c r="A1359" s="51"/>
      <c r="B1359" s="51"/>
      <c r="C1359" s="50"/>
      <c r="D1359" s="53"/>
      <c r="E1359" s="50"/>
      <c r="F1359" s="54"/>
      <c r="G1359" s="54"/>
      <c r="H1359" s="54"/>
      <c r="I1359" s="55"/>
      <c r="J1359" s="50"/>
      <c r="K1359" s="50"/>
      <c r="L1359" s="50"/>
      <c r="M1359" s="50"/>
      <c r="N1359" s="50"/>
      <c r="O1359" s="50"/>
      <c r="P1359" s="680"/>
      <c r="Q1359" s="79"/>
      <c r="R1359" s="79"/>
      <c r="S1359" s="79"/>
      <c r="T1359" s="79"/>
      <c r="U1359" s="79"/>
      <c r="V1359" s="79"/>
      <c r="W1359" s="61"/>
      <c r="X1359" s="61"/>
      <c r="Y1359" s="50"/>
      <c r="Z1359" s="50"/>
      <c r="AA1359" s="51"/>
      <c r="AB1359" s="68"/>
      <c r="AC1359" s="68"/>
      <c r="AD1359" s="68"/>
      <c r="AE1359" s="68"/>
      <c r="AF1359" s="68"/>
      <c r="AG1359" s="68"/>
      <c r="AH1359" s="51"/>
      <c r="AI1359" s="51"/>
      <c r="AJ1359" s="68"/>
      <c r="AK1359" s="68"/>
      <c r="AL1359" s="68"/>
      <c r="AM1359" s="68"/>
      <c r="AN1359" s="68"/>
      <c r="AO1359" s="68"/>
      <c r="AP1359" s="51"/>
      <c r="AQ1359" s="51"/>
      <c r="AR1359" s="68"/>
      <c r="AS1359" s="68"/>
      <c r="AT1359" s="68"/>
      <c r="AU1359" s="68"/>
      <c r="AV1359" s="68"/>
      <c r="AW1359" s="68"/>
      <c r="AX1359" s="51"/>
      <c r="AY1359" s="51"/>
      <c r="AZ1359" s="68"/>
      <c r="BA1359" s="68"/>
      <c r="BB1359" s="68"/>
      <c r="BC1359" s="68"/>
      <c r="BD1359" s="68"/>
      <c r="BE1359" s="68"/>
      <c r="BF1359" s="51"/>
      <c r="BG1359" s="51"/>
      <c r="BH1359" s="68"/>
      <c r="BI1359" s="68"/>
      <c r="BJ1359" s="68"/>
      <c r="BK1359" s="68"/>
      <c r="BL1359" s="68"/>
      <c r="BM1359" s="68"/>
      <c r="BN1359" s="51"/>
      <c r="BO1359" s="51"/>
      <c r="BP1359" s="51"/>
      <c r="BQ1359" s="51"/>
      <c r="BR1359" s="51"/>
      <c r="BS1359" s="51"/>
      <c r="BT1359" s="51"/>
      <c r="BU1359" s="68"/>
      <c r="BV1359" s="68"/>
      <c r="BW1359" s="68"/>
      <c r="BX1359" s="68"/>
      <c r="BY1359" s="68"/>
      <c r="BZ1359" s="68"/>
      <c r="CA1359" s="68"/>
      <c r="CB1359" s="68"/>
      <c r="CC1359" s="68"/>
      <c r="CD1359" s="68"/>
      <c r="CE1359" s="68"/>
      <c r="CF1359" s="68"/>
      <c r="CG1359" s="68"/>
      <c r="CH1359" s="68"/>
      <c r="CI1359" s="68"/>
      <c r="CJ1359" s="68"/>
      <c r="CK1359" s="68"/>
      <c r="CL1359" s="68"/>
      <c r="CM1359" s="68"/>
      <c r="CN1359" s="68"/>
      <c r="CO1359" s="68"/>
      <c r="CP1359" s="68"/>
      <c r="CQ1359" s="68"/>
      <c r="CR1359" s="68"/>
      <c r="CS1359" s="68"/>
      <c r="CT1359" s="68"/>
      <c r="CU1359" s="68"/>
      <c r="CV1359" s="68"/>
      <c r="CW1359" s="68"/>
      <c r="CX1359" s="68"/>
      <c r="CY1359" s="68"/>
      <c r="CZ1359" s="68"/>
      <c r="DA1359" s="68"/>
      <c r="DB1359" s="68"/>
      <c r="DC1359" s="68"/>
      <c r="DD1359" s="68"/>
      <c r="DE1359" s="68"/>
      <c r="DF1359" s="51"/>
      <c r="DG1359" s="51"/>
      <c r="DH1359" s="51"/>
      <c r="DI1359" s="51"/>
      <c r="DJ1359" s="51"/>
      <c r="DK1359" s="51"/>
      <c r="DL1359" s="51"/>
      <c r="DM1359" s="51"/>
      <c r="DN1359" s="51"/>
      <c r="DO1359" s="51"/>
      <c r="DP1359" s="51"/>
      <c r="DQ1359" s="51"/>
      <c r="DR1359" s="51"/>
      <c r="DS1359" s="51"/>
      <c r="DT1359" s="51"/>
      <c r="DU1359" s="181"/>
    </row>
    <row r="1360" spans="1:125" ht="12.75" x14ac:dyDescent="0.2">
      <c r="A1360" s="51"/>
      <c r="B1360" s="51"/>
      <c r="C1360" s="50"/>
      <c r="D1360" s="53"/>
      <c r="E1360" s="50"/>
      <c r="F1360" s="54"/>
      <c r="G1360" s="54"/>
      <c r="H1360" s="54"/>
      <c r="I1360" s="55"/>
      <c r="J1360" s="50"/>
      <c r="K1360" s="50"/>
      <c r="L1360" s="50"/>
      <c r="M1360" s="50"/>
      <c r="N1360" s="50"/>
      <c r="O1360" s="50"/>
      <c r="P1360" s="680"/>
      <c r="Q1360" s="79"/>
      <c r="R1360" s="79"/>
      <c r="S1360" s="79"/>
      <c r="T1360" s="79"/>
      <c r="U1360" s="79"/>
      <c r="V1360" s="79"/>
      <c r="W1360" s="61"/>
      <c r="X1360" s="61"/>
      <c r="Y1360" s="50"/>
      <c r="Z1360" s="50"/>
      <c r="AA1360" s="51"/>
      <c r="AB1360" s="68"/>
      <c r="AC1360" s="68"/>
      <c r="AD1360" s="68"/>
      <c r="AE1360" s="68"/>
      <c r="AF1360" s="68"/>
      <c r="AG1360" s="68"/>
      <c r="AH1360" s="51"/>
      <c r="AI1360" s="51"/>
      <c r="AJ1360" s="68"/>
      <c r="AK1360" s="68"/>
      <c r="AL1360" s="68"/>
      <c r="AM1360" s="68"/>
      <c r="AN1360" s="68"/>
      <c r="AO1360" s="68"/>
      <c r="AP1360" s="51"/>
      <c r="AQ1360" s="51"/>
      <c r="AR1360" s="68"/>
      <c r="AS1360" s="68"/>
      <c r="AT1360" s="68"/>
      <c r="AU1360" s="68"/>
      <c r="AV1360" s="68"/>
      <c r="AW1360" s="68"/>
      <c r="AX1360" s="51"/>
      <c r="AY1360" s="51"/>
      <c r="AZ1360" s="68"/>
      <c r="BA1360" s="68"/>
      <c r="BB1360" s="68"/>
      <c r="BC1360" s="68"/>
      <c r="BD1360" s="68"/>
      <c r="BE1360" s="68"/>
      <c r="BF1360" s="51"/>
      <c r="BG1360" s="51"/>
      <c r="BH1360" s="68"/>
      <c r="BI1360" s="68"/>
      <c r="BJ1360" s="68"/>
      <c r="BK1360" s="68"/>
      <c r="BL1360" s="68"/>
      <c r="BM1360" s="68"/>
      <c r="BN1360" s="51"/>
      <c r="BO1360" s="51"/>
      <c r="BP1360" s="51"/>
      <c r="BQ1360" s="51"/>
      <c r="BR1360" s="51"/>
      <c r="BS1360" s="51"/>
      <c r="BT1360" s="51"/>
      <c r="BU1360" s="68"/>
      <c r="BV1360" s="68"/>
      <c r="BW1360" s="68"/>
      <c r="BX1360" s="68"/>
      <c r="BY1360" s="68"/>
      <c r="BZ1360" s="68"/>
      <c r="CA1360" s="68"/>
      <c r="CB1360" s="68"/>
      <c r="CC1360" s="68"/>
      <c r="CD1360" s="68"/>
      <c r="CE1360" s="68"/>
      <c r="CF1360" s="68"/>
      <c r="CG1360" s="68"/>
      <c r="CH1360" s="68"/>
      <c r="CI1360" s="68"/>
      <c r="CJ1360" s="68"/>
      <c r="CK1360" s="68"/>
      <c r="CL1360" s="68"/>
      <c r="CM1360" s="68"/>
      <c r="CN1360" s="68"/>
      <c r="CO1360" s="68"/>
      <c r="CP1360" s="68"/>
      <c r="CQ1360" s="68"/>
      <c r="CR1360" s="68"/>
      <c r="CS1360" s="68"/>
      <c r="CT1360" s="68"/>
      <c r="CU1360" s="68"/>
      <c r="CV1360" s="68"/>
      <c r="CW1360" s="68"/>
      <c r="CX1360" s="68"/>
      <c r="CY1360" s="68"/>
      <c r="CZ1360" s="68"/>
      <c r="DA1360" s="68"/>
      <c r="DB1360" s="68"/>
      <c r="DC1360" s="68"/>
      <c r="DD1360" s="68"/>
      <c r="DE1360" s="68"/>
      <c r="DF1360" s="51"/>
      <c r="DG1360" s="51"/>
      <c r="DH1360" s="51"/>
      <c r="DI1360" s="51"/>
      <c r="DJ1360" s="51"/>
      <c r="DK1360" s="51"/>
      <c r="DL1360" s="51"/>
      <c r="DM1360" s="51"/>
      <c r="DN1360" s="51"/>
      <c r="DO1360" s="51"/>
      <c r="DP1360" s="51"/>
      <c r="DQ1360" s="51"/>
      <c r="DR1360" s="51"/>
      <c r="DS1360" s="51"/>
      <c r="DT1360" s="51"/>
      <c r="DU1360" s="181"/>
    </row>
    <row r="1361" spans="1:125" ht="12.75" x14ac:dyDescent="0.2">
      <c r="A1361" s="51"/>
      <c r="B1361" s="51"/>
      <c r="C1361" s="50"/>
      <c r="D1361" s="53"/>
      <c r="E1361" s="50"/>
      <c r="F1361" s="54"/>
      <c r="G1361" s="54"/>
      <c r="H1361" s="54"/>
      <c r="I1361" s="55"/>
      <c r="J1361" s="50"/>
      <c r="K1361" s="50"/>
      <c r="L1361" s="50"/>
      <c r="M1361" s="50"/>
      <c r="N1361" s="50"/>
      <c r="O1361" s="50"/>
      <c r="P1361" s="680"/>
      <c r="Q1361" s="79"/>
      <c r="R1361" s="79"/>
      <c r="S1361" s="79"/>
      <c r="T1361" s="79"/>
      <c r="U1361" s="79"/>
      <c r="V1361" s="79"/>
      <c r="W1361" s="61"/>
      <c r="X1361" s="61"/>
      <c r="Y1361" s="50"/>
      <c r="Z1361" s="50"/>
      <c r="AA1361" s="51"/>
      <c r="AB1361" s="68"/>
      <c r="AC1361" s="68"/>
      <c r="AD1361" s="68"/>
      <c r="AE1361" s="68"/>
      <c r="AF1361" s="68"/>
      <c r="AG1361" s="68"/>
      <c r="AH1361" s="51"/>
      <c r="AI1361" s="51"/>
      <c r="AJ1361" s="68"/>
      <c r="AK1361" s="68"/>
      <c r="AL1361" s="68"/>
      <c r="AM1361" s="68"/>
      <c r="AN1361" s="68"/>
      <c r="AO1361" s="68"/>
      <c r="AP1361" s="51"/>
      <c r="AQ1361" s="51"/>
      <c r="AR1361" s="68"/>
      <c r="AS1361" s="68"/>
      <c r="AT1361" s="68"/>
      <c r="AU1361" s="68"/>
      <c r="AV1361" s="68"/>
      <c r="AW1361" s="68"/>
      <c r="AX1361" s="51"/>
      <c r="AY1361" s="51"/>
      <c r="AZ1361" s="68"/>
      <c r="BA1361" s="68"/>
      <c r="BB1361" s="68"/>
      <c r="BC1361" s="68"/>
      <c r="BD1361" s="68"/>
      <c r="BE1361" s="68"/>
      <c r="BF1361" s="51"/>
      <c r="BG1361" s="51"/>
      <c r="BH1361" s="68"/>
      <c r="BI1361" s="68"/>
      <c r="BJ1361" s="68"/>
      <c r="BK1361" s="68"/>
      <c r="BL1361" s="68"/>
      <c r="BM1361" s="68"/>
      <c r="BN1361" s="51"/>
      <c r="BO1361" s="51"/>
      <c r="BP1361" s="51"/>
      <c r="BQ1361" s="51"/>
      <c r="BR1361" s="51"/>
      <c r="BS1361" s="51"/>
      <c r="BT1361" s="51"/>
      <c r="BU1361" s="68"/>
      <c r="BV1361" s="68"/>
      <c r="BW1361" s="68"/>
      <c r="BX1361" s="68"/>
      <c r="BY1361" s="68"/>
      <c r="BZ1361" s="68"/>
      <c r="CA1361" s="68"/>
      <c r="CB1361" s="68"/>
      <c r="CC1361" s="68"/>
      <c r="CD1361" s="68"/>
      <c r="CE1361" s="68"/>
      <c r="CF1361" s="68"/>
      <c r="CG1361" s="68"/>
      <c r="CH1361" s="68"/>
      <c r="CI1361" s="68"/>
      <c r="CJ1361" s="68"/>
      <c r="CK1361" s="68"/>
      <c r="CL1361" s="68"/>
      <c r="CM1361" s="68"/>
      <c r="CN1361" s="68"/>
      <c r="CO1361" s="68"/>
      <c r="CP1361" s="68"/>
      <c r="CQ1361" s="68"/>
      <c r="CR1361" s="68"/>
      <c r="CS1361" s="68"/>
      <c r="CT1361" s="68"/>
      <c r="CU1361" s="68"/>
      <c r="CV1361" s="68"/>
      <c r="CW1361" s="68"/>
      <c r="CX1361" s="68"/>
      <c r="CY1361" s="68"/>
      <c r="CZ1361" s="68"/>
      <c r="DA1361" s="68"/>
      <c r="DB1361" s="68"/>
      <c r="DC1361" s="68"/>
      <c r="DD1361" s="68"/>
      <c r="DE1361" s="68"/>
      <c r="DF1361" s="51"/>
      <c r="DG1361" s="51"/>
      <c r="DH1361" s="51"/>
      <c r="DI1361" s="51"/>
      <c r="DJ1361" s="51"/>
      <c r="DK1361" s="51"/>
      <c r="DL1361" s="51"/>
      <c r="DM1361" s="51"/>
      <c r="DN1361" s="51"/>
      <c r="DO1361" s="51"/>
      <c r="DP1361" s="51"/>
      <c r="DQ1361" s="51"/>
      <c r="DR1361" s="51"/>
      <c r="DS1361" s="51"/>
      <c r="DT1361" s="51"/>
      <c r="DU1361" s="181"/>
    </row>
    <row r="1362" spans="1:125" ht="12.75" x14ac:dyDescent="0.2">
      <c r="A1362" s="51"/>
      <c r="B1362" s="51"/>
      <c r="C1362" s="50"/>
      <c r="D1362" s="53"/>
      <c r="E1362" s="50"/>
      <c r="F1362" s="54"/>
      <c r="G1362" s="54"/>
      <c r="H1362" s="54"/>
      <c r="I1362" s="55"/>
      <c r="J1362" s="50"/>
      <c r="K1362" s="50"/>
      <c r="L1362" s="50"/>
      <c r="M1362" s="50"/>
      <c r="N1362" s="50"/>
      <c r="O1362" s="50"/>
      <c r="P1362" s="680"/>
      <c r="Q1362" s="79"/>
      <c r="R1362" s="79"/>
      <c r="S1362" s="79"/>
      <c r="T1362" s="79"/>
      <c r="U1362" s="79"/>
      <c r="V1362" s="79"/>
      <c r="W1362" s="61"/>
      <c r="X1362" s="61"/>
      <c r="Y1362" s="50"/>
      <c r="Z1362" s="50"/>
      <c r="AA1362" s="51"/>
      <c r="AB1362" s="68"/>
      <c r="AC1362" s="68"/>
      <c r="AD1362" s="68"/>
      <c r="AE1362" s="68"/>
      <c r="AF1362" s="68"/>
      <c r="AG1362" s="68"/>
      <c r="AH1362" s="51"/>
      <c r="AI1362" s="51"/>
      <c r="AJ1362" s="68"/>
      <c r="AK1362" s="68"/>
      <c r="AL1362" s="68"/>
      <c r="AM1362" s="68"/>
      <c r="AN1362" s="68"/>
      <c r="AO1362" s="68"/>
      <c r="AP1362" s="51"/>
      <c r="AQ1362" s="51"/>
      <c r="AR1362" s="68"/>
      <c r="AS1362" s="68"/>
      <c r="AT1362" s="68"/>
      <c r="AU1362" s="68"/>
      <c r="AV1362" s="68"/>
      <c r="AW1362" s="68"/>
      <c r="AX1362" s="51"/>
      <c r="AY1362" s="51"/>
      <c r="AZ1362" s="68"/>
      <c r="BA1362" s="68"/>
      <c r="BB1362" s="68"/>
      <c r="BC1362" s="68"/>
      <c r="BD1362" s="68"/>
      <c r="BE1362" s="68"/>
      <c r="BF1362" s="51"/>
      <c r="BG1362" s="51"/>
      <c r="BH1362" s="68"/>
      <c r="BI1362" s="68"/>
      <c r="BJ1362" s="68"/>
      <c r="BK1362" s="68"/>
      <c r="BL1362" s="68"/>
      <c r="BM1362" s="68"/>
      <c r="BN1362" s="51"/>
      <c r="BO1362" s="51"/>
      <c r="BP1362" s="51"/>
      <c r="BQ1362" s="51"/>
      <c r="BR1362" s="51"/>
      <c r="BS1362" s="51"/>
      <c r="BT1362" s="51"/>
      <c r="BU1362" s="68"/>
      <c r="BV1362" s="68"/>
      <c r="BW1362" s="68"/>
      <c r="BX1362" s="68"/>
      <c r="BY1362" s="68"/>
      <c r="BZ1362" s="68"/>
      <c r="CA1362" s="68"/>
      <c r="CB1362" s="68"/>
      <c r="CC1362" s="68"/>
      <c r="CD1362" s="68"/>
      <c r="CE1362" s="68"/>
      <c r="CF1362" s="68"/>
      <c r="CG1362" s="68"/>
      <c r="CH1362" s="68"/>
      <c r="CI1362" s="68"/>
      <c r="CJ1362" s="68"/>
      <c r="CK1362" s="68"/>
      <c r="CL1362" s="68"/>
      <c r="CM1362" s="68"/>
      <c r="CN1362" s="68"/>
      <c r="CO1362" s="68"/>
      <c r="CP1362" s="68"/>
      <c r="CQ1362" s="68"/>
      <c r="CR1362" s="68"/>
      <c r="CS1362" s="68"/>
      <c r="CT1362" s="68"/>
      <c r="CU1362" s="68"/>
      <c r="CV1362" s="68"/>
      <c r="CW1362" s="68"/>
      <c r="CX1362" s="68"/>
      <c r="CY1362" s="68"/>
      <c r="CZ1362" s="68"/>
      <c r="DA1362" s="68"/>
      <c r="DB1362" s="68"/>
      <c r="DC1362" s="68"/>
      <c r="DD1362" s="68"/>
      <c r="DE1362" s="68"/>
      <c r="DF1362" s="51"/>
      <c r="DG1362" s="51"/>
      <c r="DH1362" s="51"/>
      <c r="DI1362" s="51"/>
      <c r="DJ1362" s="51"/>
      <c r="DK1362" s="51"/>
      <c r="DL1362" s="51"/>
      <c r="DM1362" s="51"/>
      <c r="DN1362" s="51"/>
      <c r="DO1362" s="51"/>
      <c r="DP1362" s="51"/>
      <c r="DQ1362" s="51"/>
      <c r="DR1362" s="51"/>
      <c r="DS1362" s="51"/>
      <c r="DT1362" s="51"/>
      <c r="DU1362" s="181"/>
    </row>
    <row r="1363" spans="1:125" ht="12.75" x14ac:dyDescent="0.2">
      <c r="A1363" s="51"/>
      <c r="B1363" s="51"/>
      <c r="C1363" s="50"/>
      <c r="D1363" s="53"/>
      <c r="E1363" s="50"/>
      <c r="F1363" s="54"/>
      <c r="G1363" s="54"/>
      <c r="H1363" s="54"/>
      <c r="I1363" s="55"/>
      <c r="J1363" s="50"/>
      <c r="K1363" s="50"/>
      <c r="L1363" s="50"/>
      <c r="M1363" s="50"/>
      <c r="N1363" s="50"/>
      <c r="O1363" s="50"/>
      <c r="P1363" s="680"/>
      <c r="Q1363" s="79"/>
      <c r="R1363" s="79"/>
      <c r="S1363" s="79"/>
      <c r="T1363" s="79"/>
      <c r="U1363" s="79"/>
      <c r="V1363" s="79"/>
      <c r="W1363" s="61"/>
      <c r="X1363" s="61"/>
      <c r="Y1363" s="50"/>
      <c r="Z1363" s="50"/>
      <c r="AA1363" s="51"/>
      <c r="AB1363" s="68"/>
      <c r="AC1363" s="68"/>
      <c r="AD1363" s="68"/>
      <c r="AE1363" s="68"/>
      <c r="AF1363" s="68"/>
      <c r="AG1363" s="68"/>
      <c r="AH1363" s="51"/>
      <c r="AI1363" s="51"/>
      <c r="AJ1363" s="68"/>
      <c r="AK1363" s="68"/>
      <c r="AL1363" s="68"/>
      <c r="AM1363" s="68"/>
      <c r="AN1363" s="68"/>
      <c r="AO1363" s="68"/>
      <c r="AP1363" s="51"/>
      <c r="AQ1363" s="51"/>
      <c r="AR1363" s="68"/>
      <c r="AS1363" s="68"/>
      <c r="AT1363" s="68"/>
      <c r="AU1363" s="68"/>
      <c r="AV1363" s="68"/>
      <c r="AW1363" s="68"/>
      <c r="AX1363" s="51"/>
      <c r="AY1363" s="51"/>
      <c r="AZ1363" s="68"/>
      <c r="BA1363" s="68"/>
      <c r="BB1363" s="68"/>
      <c r="BC1363" s="68"/>
      <c r="BD1363" s="68"/>
      <c r="BE1363" s="68"/>
      <c r="BF1363" s="51"/>
      <c r="BG1363" s="51"/>
      <c r="BH1363" s="68"/>
      <c r="BI1363" s="68"/>
      <c r="BJ1363" s="68"/>
      <c r="BK1363" s="68"/>
      <c r="BL1363" s="68"/>
      <c r="BM1363" s="68"/>
      <c r="BN1363" s="51"/>
      <c r="BO1363" s="51"/>
      <c r="BP1363" s="51"/>
      <c r="BQ1363" s="51"/>
      <c r="BR1363" s="51"/>
      <c r="BS1363" s="51"/>
      <c r="BT1363" s="51"/>
      <c r="BU1363" s="68"/>
      <c r="BV1363" s="68"/>
      <c r="BW1363" s="68"/>
      <c r="BX1363" s="68"/>
      <c r="BY1363" s="68"/>
      <c r="BZ1363" s="68"/>
      <c r="CA1363" s="68"/>
      <c r="CB1363" s="68"/>
      <c r="CC1363" s="68"/>
      <c r="CD1363" s="68"/>
      <c r="CE1363" s="68"/>
      <c r="CF1363" s="68"/>
      <c r="CG1363" s="68"/>
      <c r="CH1363" s="68"/>
      <c r="CI1363" s="68"/>
      <c r="CJ1363" s="68"/>
      <c r="CK1363" s="68"/>
      <c r="CL1363" s="68"/>
      <c r="CM1363" s="68"/>
      <c r="CN1363" s="68"/>
      <c r="CO1363" s="68"/>
      <c r="CP1363" s="68"/>
      <c r="CQ1363" s="68"/>
      <c r="CR1363" s="68"/>
      <c r="CS1363" s="68"/>
      <c r="CT1363" s="68"/>
      <c r="CU1363" s="68"/>
      <c r="CV1363" s="68"/>
      <c r="CW1363" s="68"/>
      <c r="CX1363" s="68"/>
      <c r="CY1363" s="68"/>
      <c r="CZ1363" s="68"/>
      <c r="DA1363" s="68"/>
      <c r="DB1363" s="68"/>
      <c r="DC1363" s="68"/>
      <c r="DD1363" s="68"/>
      <c r="DE1363" s="68"/>
      <c r="DF1363" s="51"/>
      <c r="DG1363" s="51"/>
      <c r="DH1363" s="51"/>
      <c r="DI1363" s="51"/>
      <c r="DJ1363" s="51"/>
      <c r="DK1363" s="51"/>
      <c r="DL1363" s="51"/>
      <c r="DM1363" s="51"/>
      <c r="DN1363" s="51"/>
      <c r="DO1363" s="51"/>
      <c r="DP1363" s="51"/>
      <c r="DQ1363" s="51"/>
      <c r="DR1363" s="51"/>
      <c r="DS1363" s="51"/>
      <c r="DT1363" s="51"/>
      <c r="DU1363" s="181"/>
    </row>
    <row r="1364" spans="1:125" ht="12.75" x14ac:dyDescent="0.2">
      <c r="A1364" s="51"/>
      <c r="B1364" s="51"/>
      <c r="C1364" s="50"/>
      <c r="D1364" s="53"/>
      <c r="E1364" s="50"/>
      <c r="F1364" s="54"/>
      <c r="G1364" s="54"/>
      <c r="H1364" s="54"/>
      <c r="I1364" s="55"/>
      <c r="J1364" s="50"/>
      <c r="K1364" s="50"/>
      <c r="L1364" s="50"/>
      <c r="M1364" s="50"/>
      <c r="N1364" s="50"/>
      <c r="O1364" s="50"/>
      <c r="P1364" s="680"/>
      <c r="Q1364" s="79"/>
      <c r="R1364" s="79"/>
      <c r="S1364" s="79"/>
      <c r="T1364" s="79"/>
      <c r="U1364" s="79"/>
      <c r="V1364" s="79"/>
      <c r="W1364" s="61"/>
      <c r="X1364" s="61"/>
      <c r="Y1364" s="50"/>
      <c r="Z1364" s="50"/>
      <c r="AA1364" s="51"/>
      <c r="AB1364" s="68"/>
      <c r="AC1364" s="68"/>
      <c r="AD1364" s="68"/>
      <c r="AE1364" s="68"/>
      <c r="AF1364" s="68"/>
      <c r="AG1364" s="68"/>
      <c r="AH1364" s="51"/>
      <c r="AI1364" s="51"/>
      <c r="AJ1364" s="68"/>
      <c r="AK1364" s="68"/>
      <c r="AL1364" s="68"/>
      <c r="AM1364" s="68"/>
      <c r="AN1364" s="68"/>
      <c r="AO1364" s="68"/>
      <c r="AP1364" s="51"/>
      <c r="AQ1364" s="51"/>
      <c r="AR1364" s="68"/>
      <c r="AS1364" s="68"/>
      <c r="AT1364" s="68"/>
      <c r="AU1364" s="68"/>
      <c r="AV1364" s="68"/>
      <c r="AW1364" s="68"/>
      <c r="AX1364" s="51"/>
      <c r="AY1364" s="51"/>
      <c r="AZ1364" s="68"/>
      <c r="BA1364" s="68"/>
      <c r="BB1364" s="68"/>
      <c r="BC1364" s="68"/>
      <c r="BD1364" s="68"/>
      <c r="BE1364" s="68"/>
      <c r="BF1364" s="51"/>
      <c r="BG1364" s="51"/>
      <c r="BH1364" s="68"/>
      <c r="BI1364" s="68"/>
      <c r="BJ1364" s="68"/>
      <c r="BK1364" s="68"/>
      <c r="BL1364" s="68"/>
      <c r="BM1364" s="68"/>
      <c r="BN1364" s="51"/>
      <c r="BO1364" s="51"/>
      <c r="BP1364" s="51"/>
      <c r="BQ1364" s="51"/>
      <c r="BR1364" s="51"/>
      <c r="BS1364" s="51"/>
      <c r="BT1364" s="51"/>
      <c r="BU1364" s="68"/>
      <c r="BV1364" s="68"/>
      <c r="BW1364" s="68"/>
      <c r="BX1364" s="68"/>
      <c r="BY1364" s="68"/>
      <c r="BZ1364" s="68"/>
      <c r="CA1364" s="68"/>
      <c r="CB1364" s="68"/>
      <c r="CC1364" s="68"/>
      <c r="CD1364" s="68"/>
      <c r="CE1364" s="68"/>
      <c r="CF1364" s="68"/>
      <c r="CG1364" s="68"/>
      <c r="CH1364" s="68"/>
      <c r="CI1364" s="68"/>
      <c r="CJ1364" s="68"/>
      <c r="CK1364" s="68"/>
      <c r="CL1364" s="68"/>
      <c r="CM1364" s="68"/>
      <c r="CN1364" s="68"/>
      <c r="CO1364" s="68"/>
      <c r="CP1364" s="68"/>
      <c r="CQ1364" s="68"/>
      <c r="CR1364" s="68"/>
      <c r="CS1364" s="68"/>
      <c r="CT1364" s="68"/>
      <c r="CU1364" s="68"/>
      <c r="CV1364" s="68"/>
      <c r="CW1364" s="68"/>
      <c r="CX1364" s="68"/>
      <c r="CY1364" s="68"/>
      <c r="CZ1364" s="68"/>
      <c r="DA1364" s="68"/>
      <c r="DB1364" s="68"/>
      <c r="DC1364" s="68"/>
      <c r="DD1364" s="68"/>
      <c r="DE1364" s="68"/>
      <c r="DF1364" s="51"/>
      <c r="DG1364" s="51"/>
      <c r="DH1364" s="51"/>
      <c r="DI1364" s="51"/>
      <c r="DJ1364" s="51"/>
      <c r="DK1364" s="51"/>
      <c r="DL1364" s="51"/>
      <c r="DM1364" s="51"/>
      <c r="DN1364" s="51"/>
      <c r="DO1364" s="51"/>
      <c r="DP1364" s="51"/>
      <c r="DQ1364" s="51"/>
      <c r="DR1364" s="51"/>
      <c r="DS1364" s="51"/>
      <c r="DT1364" s="51"/>
      <c r="DU1364" s="181"/>
    </row>
    <row r="1365" spans="1:125" ht="12.75" x14ac:dyDescent="0.2">
      <c r="A1365" s="51"/>
      <c r="B1365" s="51"/>
      <c r="C1365" s="50"/>
      <c r="D1365" s="53"/>
      <c r="E1365" s="50"/>
      <c r="F1365" s="54"/>
      <c r="G1365" s="54"/>
      <c r="H1365" s="54"/>
      <c r="I1365" s="55"/>
      <c r="J1365" s="50"/>
      <c r="K1365" s="50"/>
      <c r="L1365" s="50"/>
      <c r="M1365" s="50"/>
      <c r="N1365" s="50"/>
      <c r="O1365" s="50"/>
      <c r="P1365" s="680"/>
      <c r="Q1365" s="79"/>
      <c r="R1365" s="79"/>
      <c r="S1365" s="79"/>
      <c r="T1365" s="79"/>
      <c r="U1365" s="79"/>
      <c r="V1365" s="79"/>
      <c r="W1365" s="61"/>
      <c r="X1365" s="61"/>
      <c r="Y1365" s="50"/>
      <c r="Z1365" s="50"/>
      <c r="AA1365" s="51"/>
      <c r="AB1365" s="68"/>
      <c r="AC1365" s="68"/>
      <c r="AD1365" s="68"/>
      <c r="AE1365" s="68"/>
      <c r="AF1365" s="68"/>
      <c r="AG1365" s="68"/>
      <c r="AH1365" s="51"/>
      <c r="AI1365" s="51"/>
      <c r="AJ1365" s="68"/>
      <c r="AK1365" s="68"/>
      <c r="AL1365" s="68"/>
      <c r="AM1365" s="68"/>
      <c r="AN1365" s="68"/>
      <c r="AO1365" s="68"/>
      <c r="AP1365" s="51"/>
      <c r="AQ1365" s="51"/>
      <c r="AR1365" s="68"/>
      <c r="AS1365" s="68"/>
      <c r="AT1365" s="68"/>
      <c r="AU1365" s="68"/>
      <c r="AV1365" s="68"/>
      <c r="AW1365" s="68"/>
      <c r="AX1365" s="51"/>
      <c r="AY1365" s="51"/>
      <c r="AZ1365" s="68"/>
      <c r="BA1365" s="68"/>
      <c r="BB1365" s="68"/>
      <c r="BC1365" s="68"/>
      <c r="BD1365" s="68"/>
      <c r="BE1365" s="68"/>
      <c r="BF1365" s="51"/>
      <c r="BG1365" s="51"/>
      <c r="BH1365" s="68"/>
      <c r="BI1365" s="68"/>
      <c r="BJ1365" s="68"/>
      <c r="BK1365" s="68"/>
      <c r="BL1365" s="68"/>
      <c r="BM1365" s="68"/>
      <c r="BN1365" s="51"/>
      <c r="BO1365" s="51"/>
      <c r="BP1365" s="51"/>
      <c r="BQ1365" s="51"/>
      <c r="BR1365" s="51"/>
      <c r="BS1365" s="51"/>
      <c r="BT1365" s="51"/>
      <c r="BU1365" s="68"/>
      <c r="BV1365" s="68"/>
      <c r="BW1365" s="68"/>
      <c r="BX1365" s="68"/>
      <c r="BY1365" s="68"/>
      <c r="BZ1365" s="68"/>
      <c r="CA1365" s="68"/>
      <c r="CB1365" s="68"/>
      <c r="CC1365" s="68"/>
      <c r="CD1365" s="68"/>
      <c r="CE1365" s="68"/>
      <c r="CF1365" s="68"/>
      <c r="CG1365" s="68"/>
      <c r="CH1365" s="68"/>
      <c r="CI1365" s="68"/>
      <c r="CJ1365" s="68"/>
      <c r="CK1365" s="68"/>
      <c r="CL1365" s="68"/>
      <c r="CM1365" s="68"/>
      <c r="CN1365" s="68"/>
      <c r="CO1365" s="68"/>
      <c r="CP1365" s="68"/>
      <c r="CQ1365" s="68"/>
      <c r="CR1365" s="68"/>
      <c r="CS1365" s="68"/>
      <c r="CT1365" s="68"/>
      <c r="CU1365" s="68"/>
      <c r="CV1365" s="68"/>
      <c r="CW1365" s="68"/>
      <c r="CX1365" s="68"/>
      <c r="CY1365" s="68"/>
      <c r="CZ1365" s="68"/>
      <c r="DA1365" s="68"/>
      <c r="DB1365" s="68"/>
      <c r="DC1365" s="68"/>
      <c r="DD1365" s="68"/>
      <c r="DE1365" s="68"/>
      <c r="DF1365" s="51"/>
      <c r="DG1365" s="51"/>
      <c r="DH1365" s="51"/>
      <c r="DI1365" s="51"/>
      <c r="DJ1365" s="51"/>
      <c r="DK1365" s="51"/>
      <c r="DL1365" s="51"/>
      <c r="DM1365" s="51"/>
      <c r="DN1365" s="51"/>
      <c r="DO1365" s="51"/>
      <c r="DP1365" s="51"/>
      <c r="DQ1365" s="51"/>
      <c r="DR1365" s="51"/>
      <c r="DS1365" s="51"/>
      <c r="DT1365" s="51"/>
      <c r="DU1365" s="181"/>
    </row>
    <row r="1366" spans="1:125" ht="12.75" x14ac:dyDescent="0.2">
      <c r="A1366" s="51"/>
      <c r="B1366" s="51"/>
      <c r="C1366" s="50"/>
      <c r="D1366" s="53"/>
      <c r="E1366" s="50"/>
      <c r="F1366" s="54"/>
      <c r="G1366" s="54"/>
      <c r="H1366" s="54"/>
      <c r="I1366" s="55"/>
      <c r="J1366" s="50"/>
      <c r="K1366" s="50"/>
      <c r="L1366" s="50"/>
      <c r="M1366" s="50"/>
      <c r="N1366" s="50"/>
      <c r="O1366" s="50"/>
      <c r="P1366" s="680"/>
      <c r="Q1366" s="79"/>
      <c r="R1366" s="79"/>
      <c r="S1366" s="79"/>
      <c r="T1366" s="79"/>
      <c r="U1366" s="79"/>
      <c r="V1366" s="79"/>
      <c r="W1366" s="61"/>
      <c r="X1366" s="61"/>
      <c r="Y1366" s="50"/>
      <c r="Z1366" s="50"/>
      <c r="AA1366" s="51"/>
      <c r="AB1366" s="68"/>
      <c r="AC1366" s="68"/>
      <c r="AD1366" s="68"/>
      <c r="AE1366" s="68"/>
      <c r="AF1366" s="68"/>
      <c r="AG1366" s="68"/>
      <c r="AH1366" s="51"/>
      <c r="AI1366" s="51"/>
      <c r="AJ1366" s="68"/>
      <c r="AK1366" s="68"/>
      <c r="AL1366" s="68"/>
      <c r="AM1366" s="68"/>
      <c r="AN1366" s="68"/>
      <c r="AO1366" s="68"/>
      <c r="AP1366" s="51"/>
      <c r="AQ1366" s="51"/>
      <c r="AR1366" s="68"/>
      <c r="AS1366" s="68"/>
      <c r="AT1366" s="68"/>
      <c r="AU1366" s="68"/>
      <c r="AV1366" s="68"/>
      <c r="AW1366" s="68"/>
      <c r="AX1366" s="51"/>
      <c r="AY1366" s="51"/>
      <c r="AZ1366" s="68"/>
      <c r="BA1366" s="68"/>
      <c r="BB1366" s="68"/>
      <c r="BC1366" s="68"/>
      <c r="BD1366" s="68"/>
      <c r="BE1366" s="68"/>
      <c r="BF1366" s="51"/>
      <c r="BG1366" s="51"/>
      <c r="BH1366" s="68"/>
      <c r="BI1366" s="68"/>
      <c r="BJ1366" s="68"/>
      <c r="BK1366" s="68"/>
      <c r="BL1366" s="68"/>
      <c r="BM1366" s="68"/>
      <c r="BN1366" s="51"/>
      <c r="BO1366" s="51"/>
      <c r="BP1366" s="51"/>
      <c r="BQ1366" s="51"/>
      <c r="BR1366" s="51"/>
      <c r="BS1366" s="51"/>
      <c r="BT1366" s="51"/>
      <c r="BU1366" s="68"/>
      <c r="BV1366" s="68"/>
      <c r="BW1366" s="68"/>
      <c r="BX1366" s="68"/>
      <c r="BY1366" s="68"/>
      <c r="BZ1366" s="68"/>
      <c r="CA1366" s="68"/>
      <c r="CB1366" s="68"/>
      <c r="CC1366" s="68"/>
      <c r="CD1366" s="68"/>
      <c r="CE1366" s="68"/>
      <c r="CF1366" s="68"/>
      <c r="CG1366" s="68"/>
      <c r="CH1366" s="68"/>
      <c r="CI1366" s="68"/>
      <c r="CJ1366" s="68"/>
      <c r="CK1366" s="68"/>
      <c r="CL1366" s="68"/>
      <c r="CM1366" s="68"/>
      <c r="CN1366" s="68"/>
      <c r="CO1366" s="68"/>
      <c r="CP1366" s="68"/>
      <c r="CQ1366" s="68"/>
      <c r="CR1366" s="68"/>
      <c r="CS1366" s="68"/>
      <c r="CT1366" s="68"/>
      <c r="CU1366" s="68"/>
      <c r="CV1366" s="68"/>
      <c r="CW1366" s="68"/>
      <c r="CX1366" s="68"/>
      <c r="CY1366" s="68"/>
      <c r="CZ1366" s="68"/>
      <c r="DA1366" s="68"/>
      <c r="DB1366" s="68"/>
      <c r="DC1366" s="68"/>
      <c r="DD1366" s="68"/>
      <c r="DE1366" s="68"/>
      <c r="DF1366" s="51"/>
      <c r="DG1366" s="51"/>
      <c r="DH1366" s="51"/>
      <c r="DI1366" s="51"/>
      <c r="DJ1366" s="51"/>
      <c r="DK1366" s="51"/>
      <c r="DL1366" s="51"/>
      <c r="DM1366" s="51"/>
      <c r="DN1366" s="51"/>
      <c r="DO1366" s="51"/>
      <c r="DP1366" s="51"/>
      <c r="DQ1366" s="51"/>
      <c r="DR1366" s="51"/>
      <c r="DS1366" s="51"/>
      <c r="DT1366" s="51"/>
      <c r="DU1366" s="181"/>
    </row>
    <row r="1367" spans="1:125" ht="12.75" x14ac:dyDescent="0.2">
      <c r="A1367" s="51"/>
      <c r="B1367" s="51"/>
      <c r="C1367" s="50"/>
      <c r="D1367" s="53"/>
      <c r="E1367" s="50"/>
      <c r="F1367" s="54"/>
      <c r="G1367" s="54"/>
      <c r="H1367" s="54"/>
      <c r="I1367" s="55"/>
      <c r="J1367" s="50"/>
      <c r="K1367" s="50"/>
      <c r="L1367" s="50"/>
      <c r="M1367" s="50"/>
      <c r="N1367" s="50"/>
      <c r="O1367" s="50"/>
      <c r="P1367" s="680"/>
      <c r="Q1367" s="79"/>
      <c r="R1367" s="79"/>
      <c r="S1367" s="79"/>
      <c r="T1367" s="79"/>
      <c r="U1367" s="79"/>
      <c r="V1367" s="79"/>
      <c r="W1367" s="61"/>
      <c r="X1367" s="61"/>
      <c r="Y1367" s="50"/>
      <c r="Z1367" s="50"/>
      <c r="AA1367" s="51"/>
      <c r="AB1367" s="68"/>
      <c r="AC1367" s="68"/>
      <c r="AD1367" s="68"/>
      <c r="AE1367" s="68"/>
      <c r="AF1367" s="68"/>
      <c r="AG1367" s="68"/>
      <c r="AH1367" s="51"/>
      <c r="AI1367" s="51"/>
      <c r="AJ1367" s="68"/>
      <c r="AK1367" s="68"/>
      <c r="AL1367" s="68"/>
      <c r="AM1367" s="68"/>
      <c r="AN1367" s="68"/>
      <c r="AO1367" s="68"/>
      <c r="AP1367" s="51"/>
      <c r="AQ1367" s="51"/>
      <c r="AR1367" s="68"/>
      <c r="AS1367" s="68"/>
      <c r="AT1367" s="68"/>
      <c r="AU1367" s="68"/>
      <c r="AV1367" s="68"/>
      <c r="AW1367" s="68"/>
      <c r="AX1367" s="51"/>
      <c r="AY1367" s="51"/>
      <c r="AZ1367" s="68"/>
      <c r="BA1367" s="68"/>
      <c r="BB1367" s="68"/>
      <c r="BC1367" s="68"/>
      <c r="BD1367" s="68"/>
      <c r="BE1367" s="68"/>
      <c r="BF1367" s="51"/>
      <c r="BG1367" s="51"/>
      <c r="BH1367" s="68"/>
      <c r="BI1367" s="68"/>
      <c r="BJ1367" s="68"/>
      <c r="BK1367" s="68"/>
      <c r="BL1367" s="68"/>
      <c r="BM1367" s="68"/>
      <c r="BN1367" s="51"/>
      <c r="BO1367" s="51"/>
      <c r="BP1367" s="51"/>
      <c r="BQ1367" s="51"/>
      <c r="BR1367" s="51"/>
      <c r="BS1367" s="51"/>
      <c r="BT1367" s="51"/>
      <c r="BU1367" s="68"/>
      <c r="BV1367" s="68"/>
      <c r="BW1367" s="68"/>
      <c r="BX1367" s="68"/>
      <c r="BY1367" s="68"/>
      <c r="BZ1367" s="68"/>
      <c r="CA1367" s="68"/>
      <c r="CB1367" s="68"/>
      <c r="CC1367" s="68"/>
      <c r="CD1367" s="68"/>
      <c r="CE1367" s="68"/>
      <c r="CF1367" s="68"/>
      <c r="CG1367" s="68"/>
      <c r="CH1367" s="68"/>
      <c r="CI1367" s="68"/>
      <c r="CJ1367" s="68"/>
      <c r="CK1367" s="68"/>
      <c r="CL1367" s="68"/>
      <c r="CM1367" s="68"/>
      <c r="CN1367" s="68"/>
      <c r="CO1367" s="68"/>
      <c r="CP1367" s="68"/>
      <c r="CQ1367" s="68"/>
      <c r="CR1367" s="68"/>
      <c r="CS1367" s="68"/>
      <c r="CT1367" s="68"/>
      <c r="CU1367" s="68"/>
      <c r="CV1367" s="68"/>
      <c r="CW1367" s="68"/>
      <c r="CX1367" s="68"/>
      <c r="CY1367" s="68"/>
      <c r="CZ1367" s="68"/>
      <c r="DA1367" s="68"/>
      <c r="DB1367" s="68"/>
      <c r="DC1367" s="68"/>
      <c r="DD1367" s="68"/>
      <c r="DE1367" s="68"/>
      <c r="DF1367" s="51"/>
      <c r="DG1367" s="51"/>
      <c r="DH1367" s="51"/>
      <c r="DI1367" s="51"/>
      <c r="DJ1367" s="51"/>
      <c r="DK1367" s="51"/>
      <c r="DL1367" s="51"/>
      <c r="DM1367" s="51"/>
      <c r="DN1367" s="51"/>
      <c r="DO1367" s="51"/>
      <c r="DP1367" s="51"/>
      <c r="DQ1367" s="51"/>
      <c r="DR1367" s="51"/>
      <c r="DS1367" s="51"/>
      <c r="DT1367" s="51"/>
      <c r="DU1367" s="181"/>
    </row>
    <row r="1368" spans="1:125" ht="12.75" x14ac:dyDescent="0.2">
      <c r="A1368" s="51"/>
      <c r="B1368" s="51"/>
      <c r="C1368" s="50"/>
      <c r="D1368" s="53"/>
      <c r="E1368" s="50"/>
      <c r="F1368" s="54"/>
      <c r="G1368" s="54"/>
      <c r="H1368" s="54"/>
      <c r="I1368" s="55"/>
      <c r="J1368" s="50"/>
      <c r="K1368" s="50"/>
      <c r="L1368" s="50"/>
      <c r="M1368" s="50"/>
      <c r="N1368" s="50"/>
      <c r="O1368" s="50"/>
      <c r="P1368" s="680"/>
      <c r="Q1368" s="79"/>
      <c r="R1368" s="79"/>
      <c r="S1368" s="79"/>
      <c r="T1368" s="79"/>
      <c r="U1368" s="79"/>
      <c r="V1368" s="79"/>
      <c r="W1368" s="61"/>
      <c r="X1368" s="61"/>
      <c r="Y1368" s="50"/>
      <c r="Z1368" s="50"/>
      <c r="AA1368" s="51"/>
      <c r="AB1368" s="68"/>
      <c r="AC1368" s="68"/>
      <c r="AD1368" s="68"/>
      <c r="AE1368" s="68"/>
      <c r="AF1368" s="68"/>
      <c r="AG1368" s="68"/>
      <c r="AH1368" s="51"/>
      <c r="AI1368" s="51"/>
      <c r="AJ1368" s="68"/>
      <c r="AK1368" s="68"/>
      <c r="AL1368" s="68"/>
      <c r="AM1368" s="68"/>
      <c r="AN1368" s="68"/>
      <c r="AO1368" s="68"/>
      <c r="AP1368" s="51"/>
      <c r="AQ1368" s="51"/>
      <c r="AR1368" s="68"/>
      <c r="AS1368" s="68"/>
      <c r="AT1368" s="68"/>
      <c r="AU1368" s="68"/>
      <c r="AV1368" s="68"/>
      <c r="AW1368" s="68"/>
      <c r="AX1368" s="51"/>
      <c r="AY1368" s="51"/>
      <c r="AZ1368" s="68"/>
      <c r="BA1368" s="68"/>
      <c r="BB1368" s="68"/>
      <c r="BC1368" s="68"/>
      <c r="BD1368" s="68"/>
      <c r="BE1368" s="68"/>
      <c r="BF1368" s="51"/>
      <c r="BG1368" s="51"/>
      <c r="BH1368" s="68"/>
      <c r="BI1368" s="68"/>
      <c r="BJ1368" s="68"/>
      <c r="BK1368" s="68"/>
      <c r="BL1368" s="68"/>
      <c r="BM1368" s="68"/>
      <c r="BN1368" s="51"/>
      <c r="BO1368" s="51"/>
      <c r="BP1368" s="51"/>
      <c r="BQ1368" s="51"/>
      <c r="BR1368" s="51"/>
      <c r="BS1368" s="51"/>
      <c r="BT1368" s="51"/>
      <c r="BU1368" s="68"/>
      <c r="BV1368" s="68"/>
      <c r="BW1368" s="68"/>
      <c r="BX1368" s="68"/>
      <c r="BY1368" s="68"/>
      <c r="BZ1368" s="68"/>
      <c r="CA1368" s="68"/>
      <c r="CB1368" s="68"/>
      <c r="CC1368" s="68"/>
      <c r="CD1368" s="68"/>
      <c r="CE1368" s="68"/>
      <c r="CF1368" s="68"/>
      <c r="CG1368" s="68"/>
      <c r="CH1368" s="68"/>
      <c r="CI1368" s="68"/>
      <c r="CJ1368" s="68"/>
      <c r="CK1368" s="68"/>
      <c r="CL1368" s="68"/>
      <c r="CM1368" s="68"/>
      <c r="CN1368" s="68"/>
      <c r="CO1368" s="68"/>
      <c r="CP1368" s="68"/>
      <c r="CQ1368" s="68"/>
      <c r="CR1368" s="68"/>
      <c r="CS1368" s="68"/>
      <c r="CT1368" s="68"/>
      <c r="CU1368" s="68"/>
      <c r="CV1368" s="68"/>
      <c r="CW1368" s="68"/>
      <c r="CX1368" s="68"/>
      <c r="CY1368" s="68"/>
      <c r="CZ1368" s="68"/>
      <c r="DA1368" s="68"/>
      <c r="DB1368" s="68"/>
      <c r="DC1368" s="68"/>
      <c r="DD1368" s="68"/>
      <c r="DE1368" s="68"/>
      <c r="DF1368" s="51"/>
      <c r="DG1368" s="51"/>
      <c r="DH1368" s="51"/>
      <c r="DI1368" s="51"/>
      <c r="DJ1368" s="51"/>
      <c r="DK1368" s="51"/>
      <c r="DL1368" s="51"/>
      <c r="DM1368" s="51"/>
      <c r="DN1368" s="51"/>
      <c r="DO1368" s="51"/>
      <c r="DP1368" s="51"/>
      <c r="DQ1368" s="51"/>
      <c r="DR1368" s="51"/>
      <c r="DS1368" s="51"/>
      <c r="DT1368" s="51"/>
      <c r="DU1368" s="181"/>
    </row>
    <row r="1369" spans="1:125" ht="12.75" x14ac:dyDescent="0.2">
      <c r="A1369" s="51"/>
      <c r="B1369" s="51"/>
      <c r="C1369" s="50"/>
      <c r="D1369" s="53"/>
      <c r="E1369" s="50"/>
      <c r="F1369" s="54"/>
      <c r="G1369" s="54"/>
      <c r="H1369" s="54"/>
      <c r="I1369" s="55"/>
      <c r="J1369" s="50"/>
      <c r="K1369" s="50"/>
      <c r="L1369" s="50"/>
      <c r="M1369" s="50"/>
      <c r="N1369" s="50"/>
      <c r="O1369" s="50"/>
      <c r="P1369" s="680"/>
      <c r="Q1369" s="79"/>
      <c r="R1369" s="79"/>
      <c r="S1369" s="79"/>
      <c r="T1369" s="79"/>
      <c r="U1369" s="79"/>
      <c r="V1369" s="79"/>
      <c r="W1369" s="61"/>
      <c r="X1369" s="61"/>
      <c r="Y1369" s="50"/>
      <c r="Z1369" s="50"/>
      <c r="AA1369" s="51"/>
      <c r="AB1369" s="68"/>
      <c r="AC1369" s="68"/>
      <c r="AD1369" s="68"/>
      <c r="AE1369" s="68"/>
      <c r="AF1369" s="68"/>
      <c r="AG1369" s="68"/>
      <c r="AH1369" s="51"/>
      <c r="AI1369" s="51"/>
      <c r="AJ1369" s="68"/>
      <c r="AK1369" s="68"/>
      <c r="AL1369" s="68"/>
      <c r="AM1369" s="68"/>
      <c r="AN1369" s="68"/>
      <c r="AO1369" s="68"/>
      <c r="AP1369" s="51"/>
      <c r="AQ1369" s="51"/>
      <c r="AR1369" s="68"/>
      <c r="AS1369" s="68"/>
      <c r="AT1369" s="68"/>
      <c r="AU1369" s="68"/>
      <c r="AV1369" s="68"/>
      <c r="AW1369" s="68"/>
      <c r="AX1369" s="51"/>
      <c r="AY1369" s="51"/>
      <c r="AZ1369" s="68"/>
      <c r="BA1369" s="68"/>
      <c r="BB1369" s="68"/>
      <c r="BC1369" s="68"/>
      <c r="BD1369" s="68"/>
      <c r="BE1369" s="68"/>
      <c r="BF1369" s="51"/>
      <c r="BG1369" s="51"/>
      <c r="BH1369" s="68"/>
      <c r="BI1369" s="68"/>
      <c r="BJ1369" s="68"/>
      <c r="BK1369" s="68"/>
      <c r="BL1369" s="68"/>
      <c r="BM1369" s="68"/>
      <c r="BN1369" s="51"/>
      <c r="BO1369" s="51"/>
      <c r="BP1369" s="51"/>
      <c r="BQ1369" s="51"/>
      <c r="BR1369" s="51"/>
      <c r="BS1369" s="51"/>
      <c r="BT1369" s="51"/>
      <c r="BU1369" s="68"/>
      <c r="BV1369" s="68"/>
      <c r="BW1369" s="68"/>
      <c r="BX1369" s="68"/>
      <c r="BY1369" s="68"/>
      <c r="BZ1369" s="68"/>
      <c r="CA1369" s="68"/>
      <c r="CB1369" s="68"/>
      <c r="CC1369" s="68"/>
      <c r="CD1369" s="68"/>
      <c r="CE1369" s="68"/>
      <c r="CF1369" s="68"/>
      <c r="CG1369" s="68"/>
      <c r="CH1369" s="68"/>
      <c r="CI1369" s="68"/>
      <c r="CJ1369" s="68"/>
      <c r="CK1369" s="68"/>
      <c r="CL1369" s="68"/>
      <c r="CM1369" s="68"/>
      <c r="CN1369" s="68"/>
      <c r="CO1369" s="68"/>
      <c r="CP1369" s="68"/>
      <c r="CQ1369" s="68"/>
      <c r="CR1369" s="68"/>
      <c r="CS1369" s="68"/>
      <c r="CT1369" s="68"/>
      <c r="CU1369" s="68"/>
      <c r="CV1369" s="68"/>
      <c r="CW1369" s="68"/>
      <c r="CX1369" s="68"/>
      <c r="CY1369" s="68"/>
      <c r="CZ1369" s="68"/>
      <c r="DA1369" s="68"/>
      <c r="DB1369" s="68"/>
      <c r="DC1369" s="68"/>
      <c r="DD1369" s="68"/>
      <c r="DE1369" s="68"/>
      <c r="DF1369" s="51"/>
      <c r="DG1369" s="51"/>
      <c r="DH1369" s="51"/>
      <c r="DI1369" s="51"/>
      <c r="DJ1369" s="51"/>
      <c r="DK1369" s="51"/>
      <c r="DL1369" s="51"/>
      <c r="DM1369" s="51"/>
      <c r="DN1369" s="51"/>
      <c r="DO1369" s="51"/>
      <c r="DP1369" s="51"/>
      <c r="DQ1369" s="51"/>
      <c r="DR1369" s="51"/>
      <c r="DS1369" s="51"/>
      <c r="DT1369" s="51"/>
      <c r="DU1369" s="181"/>
    </row>
    <row r="1370" spans="1:125" ht="12.75" x14ac:dyDescent="0.2">
      <c r="A1370" s="51"/>
      <c r="B1370" s="51"/>
      <c r="C1370" s="50"/>
      <c r="D1370" s="53"/>
      <c r="E1370" s="50"/>
      <c r="F1370" s="54"/>
      <c r="G1370" s="54"/>
      <c r="H1370" s="54"/>
      <c r="I1370" s="55"/>
      <c r="J1370" s="50"/>
      <c r="K1370" s="50"/>
      <c r="L1370" s="50"/>
      <c r="M1370" s="50"/>
      <c r="N1370" s="50"/>
      <c r="O1370" s="50"/>
      <c r="P1370" s="680"/>
      <c r="Q1370" s="79"/>
      <c r="R1370" s="79"/>
      <c r="S1370" s="79"/>
      <c r="T1370" s="79"/>
      <c r="U1370" s="79"/>
      <c r="V1370" s="79"/>
      <c r="W1370" s="61"/>
      <c r="X1370" s="61"/>
      <c r="Y1370" s="50"/>
      <c r="Z1370" s="50"/>
      <c r="AA1370" s="51"/>
      <c r="AB1370" s="68"/>
      <c r="AC1370" s="68"/>
      <c r="AD1370" s="68"/>
      <c r="AE1370" s="68"/>
      <c r="AF1370" s="68"/>
      <c r="AG1370" s="68"/>
      <c r="AH1370" s="51"/>
      <c r="AI1370" s="51"/>
      <c r="AJ1370" s="68"/>
      <c r="AK1370" s="68"/>
      <c r="AL1370" s="68"/>
      <c r="AM1370" s="68"/>
      <c r="AN1370" s="68"/>
      <c r="AO1370" s="68"/>
      <c r="AP1370" s="51"/>
      <c r="AQ1370" s="51"/>
      <c r="AR1370" s="68"/>
      <c r="AS1370" s="68"/>
      <c r="AT1370" s="68"/>
      <c r="AU1370" s="68"/>
      <c r="AV1370" s="68"/>
      <c r="AW1370" s="68"/>
      <c r="AX1370" s="51"/>
      <c r="AY1370" s="51"/>
      <c r="AZ1370" s="68"/>
      <c r="BA1370" s="68"/>
      <c r="BB1370" s="68"/>
      <c r="BC1370" s="68"/>
      <c r="BD1370" s="68"/>
      <c r="BE1370" s="68"/>
      <c r="BF1370" s="51"/>
      <c r="BG1370" s="51"/>
      <c r="BH1370" s="68"/>
      <c r="BI1370" s="68"/>
      <c r="BJ1370" s="68"/>
      <c r="BK1370" s="68"/>
      <c r="BL1370" s="68"/>
      <c r="BM1370" s="68"/>
      <c r="BN1370" s="51"/>
      <c r="BO1370" s="51"/>
      <c r="BP1370" s="51"/>
      <c r="BQ1370" s="51"/>
      <c r="BR1370" s="51"/>
      <c r="BS1370" s="51"/>
      <c r="BT1370" s="51"/>
      <c r="BU1370" s="68"/>
      <c r="BV1370" s="68"/>
      <c r="BW1370" s="68"/>
      <c r="BX1370" s="68"/>
      <c r="BY1370" s="68"/>
      <c r="BZ1370" s="68"/>
      <c r="CA1370" s="68"/>
      <c r="CB1370" s="68"/>
      <c r="CC1370" s="68"/>
      <c r="CD1370" s="68"/>
      <c r="CE1370" s="68"/>
      <c r="CF1370" s="68"/>
      <c r="CG1370" s="68"/>
      <c r="CH1370" s="68"/>
      <c r="CI1370" s="68"/>
      <c r="CJ1370" s="68"/>
      <c r="CK1370" s="68"/>
      <c r="CL1370" s="68"/>
      <c r="CM1370" s="68"/>
      <c r="CN1370" s="68"/>
      <c r="CO1370" s="68"/>
      <c r="CP1370" s="68"/>
      <c r="CQ1370" s="68"/>
      <c r="CR1370" s="68"/>
      <c r="CS1370" s="68"/>
      <c r="CT1370" s="68"/>
      <c r="CU1370" s="68"/>
      <c r="CV1370" s="68"/>
      <c r="CW1370" s="68"/>
      <c r="CX1370" s="68"/>
      <c r="CY1370" s="68"/>
      <c r="CZ1370" s="68"/>
      <c r="DA1370" s="68"/>
      <c r="DB1370" s="68"/>
      <c r="DC1370" s="68"/>
      <c r="DD1370" s="68"/>
      <c r="DE1370" s="68"/>
      <c r="DF1370" s="51"/>
      <c r="DG1370" s="51"/>
      <c r="DH1370" s="51"/>
      <c r="DI1370" s="51"/>
      <c r="DJ1370" s="51"/>
      <c r="DK1370" s="51"/>
      <c r="DL1370" s="51"/>
      <c r="DM1370" s="51"/>
      <c r="DN1370" s="51"/>
      <c r="DO1370" s="51"/>
      <c r="DP1370" s="51"/>
      <c r="DQ1370" s="51"/>
      <c r="DR1370" s="51"/>
      <c r="DS1370" s="51"/>
      <c r="DT1370" s="51"/>
      <c r="DU1370" s="181"/>
    </row>
    <row r="1371" spans="1:125" ht="12.75" x14ac:dyDescent="0.2">
      <c r="A1371" s="51"/>
      <c r="B1371" s="51"/>
      <c r="C1371" s="50"/>
      <c r="D1371" s="53"/>
      <c r="E1371" s="50"/>
      <c r="F1371" s="54"/>
      <c r="G1371" s="54"/>
      <c r="H1371" s="54"/>
      <c r="I1371" s="55"/>
      <c r="J1371" s="50"/>
      <c r="K1371" s="50"/>
      <c r="L1371" s="50"/>
      <c r="M1371" s="50"/>
      <c r="N1371" s="50"/>
      <c r="O1371" s="50"/>
      <c r="P1371" s="680"/>
      <c r="Q1371" s="79"/>
      <c r="R1371" s="79"/>
      <c r="S1371" s="79"/>
      <c r="T1371" s="79"/>
      <c r="U1371" s="79"/>
      <c r="V1371" s="79"/>
      <c r="W1371" s="61"/>
      <c r="X1371" s="61"/>
      <c r="Y1371" s="50"/>
      <c r="Z1371" s="50"/>
      <c r="AA1371" s="51"/>
      <c r="AB1371" s="68"/>
      <c r="AC1371" s="68"/>
      <c r="AD1371" s="68"/>
      <c r="AE1371" s="68"/>
      <c r="AF1371" s="68"/>
      <c r="AG1371" s="68"/>
      <c r="AH1371" s="51"/>
      <c r="AI1371" s="51"/>
      <c r="AJ1371" s="68"/>
      <c r="AK1371" s="68"/>
      <c r="AL1371" s="68"/>
      <c r="AM1371" s="68"/>
      <c r="AN1371" s="68"/>
      <c r="AO1371" s="68"/>
      <c r="AP1371" s="51"/>
      <c r="AQ1371" s="51"/>
      <c r="AR1371" s="68"/>
      <c r="AS1371" s="68"/>
      <c r="AT1371" s="68"/>
      <c r="AU1371" s="68"/>
      <c r="AV1371" s="68"/>
      <c r="AW1371" s="68"/>
      <c r="AX1371" s="51"/>
      <c r="AY1371" s="51"/>
      <c r="AZ1371" s="68"/>
      <c r="BA1371" s="68"/>
      <c r="BB1371" s="68"/>
      <c r="BC1371" s="68"/>
      <c r="BD1371" s="68"/>
      <c r="BE1371" s="68"/>
      <c r="BF1371" s="51"/>
      <c r="BG1371" s="51"/>
      <c r="BH1371" s="68"/>
      <c r="BI1371" s="68"/>
      <c r="BJ1371" s="68"/>
      <c r="BK1371" s="68"/>
      <c r="BL1371" s="68"/>
      <c r="BM1371" s="68"/>
      <c r="BN1371" s="51"/>
      <c r="BO1371" s="51"/>
      <c r="BP1371" s="51"/>
      <c r="BQ1371" s="51"/>
      <c r="BR1371" s="51"/>
      <c r="BS1371" s="51"/>
      <c r="BT1371" s="51"/>
      <c r="BU1371" s="68"/>
      <c r="BV1371" s="68"/>
      <c r="BW1371" s="68"/>
      <c r="BX1371" s="68"/>
      <c r="BY1371" s="68"/>
      <c r="BZ1371" s="68"/>
      <c r="CA1371" s="68"/>
      <c r="CB1371" s="68"/>
      <c r="CC1371" s="68"/>
      <c r="CD1371" s="68"/>
      <c r="CE1371" s="68"/>
      <c r="CF1371" s="68"/>
      <c r="CG1371" s="68"/>
      <c r="CH1371" s="68"/>
      <c r="CI1371" s="68"/>
      <c r="CJ1371" s="68"/>
      <c r="CK1371" s="68"/>
      <c r="CL1371" s="68"/>
      <c r="CM1371" s="68"/>
      <c r="CN1371" s="68"/>
      <c r="CO1371" s="68"/>
      <c r="CP1371" s="68"/>
      <c r="CQ1371" s="68"/>
      <c r="CR1371" s="68"/>
      <c r="CS1371" s="68"/>
      <c r="CT1371" s="68"/>
      <c r="CU1371" s="68"/>
      <c r="CV1371" s="68"/>
      <c r="CW1371" s="68"/>
      <c r="CX1371" s="68"/>
      <c r="CY1371" s="68"/>
      <c r="CZ1371" s="68"/>
      <c r="DA1371" s="68"/>
      <c r="DB1371" s="68"/>
      <c r="DC1371" s="68"/>
      <c r="DD1371" s="68"/>
      <c r="DE1371" s="68"/>
      <c r="DF1371" s="51"/>
      <c r="DG1371" s="51"/>
      <c r="DH1371" s="51"/>
      <c r="DI1371" s="51"/>
      <c r="DJ1371" s="51"/>
      <c r="DK1371" s="51"/>
      <c r="DL1371" s="51"/>
      <c r="DM1371" s="51"/>
      <c r="DN1371" s="51"/>
      <c r="DO1371" s="51"/>
      <c r="DP1371" s="51"/>
      <c r="DQ1371" s="51"/>
      <c r="DR1371" s="51"/>
      <c r="DS1371" s="51"/>
      <c r="DT1371" s="51"/>
      <c r="DU1371" s="181"/>
    </row>
    <row r="1372" spans="1:125" ht="12.75" x14ac:dyDescent="0.2">
      <c r="A1372" s="51"/>
      <c r="B1372" s="51"/>
      <c r="C1372" s="50"/>
      <c r="D1372" s="53"/>
      <c r="E1372" s="50"/>
      <c r="F1372" s="54"/>
      <c r="G1372" s="54"/>
      <c r="H1372" s="54"/>
      <c r="I1372" s="55"/>
      <c r="J1372" s="50"/>
      <c r="K1372" s="50"/>
      <c r="L1372" s="50"/>
      <c r="M1372" s="50"/>
      <c r="N1372" s="50"/>
      <c r="O1372" s="50"/>
      <c r="P1372" s="680"/>
      <c r="Q1372" s="79"/>
      <c r="R1372" s="79"/>
      <c r="S1372" s="79"/>
      <c r="T1372" s="79"/>
      <c r="U1372" s="79"/>
      <c r="V1372" s="79"/>
      <c r="W1372" s="61"/>
      <c r="X1372" s="61"/>
      <c r="Y1372" s="50"/>
      <c r="Z1372" s="50"/>
      <c r="AA1372" s="51"/>
      <c r="AB1372" s="68"/>
      <c r="AC1372" s="68"/>
      <c r="AD1372" s="68"/>
      <c r="AE1372" s="68"/>
      <c r="AF1372" s="68"/>
      <c r="AG1372" s="68"/>
      <c r="AH1372" s="51"/>
      <c r="AI1372" s="51"/>
      <c r="AJ1372" s="68"/>
      <c r="AK1372" s="68"/>
      <c r="AL1372" s="68"/>
      <c r="AM1372" s="68"/>
      <c r="AN1372" s="68"/>
      <c r="AO1372" s="68"/>
      <c r="AP1372" s="51"/>
      <c r="AQ1372" s="51"/>
      <c r="AR1372" s="68"/>
      <c r="AS1372" s="68"/>
      <c r="AT1372" s="68"/>
      <c r="AU1372" s="68"/>
      <c r="AV1372" s="68"/>
      <c r="AW1372" s="68"/>
      <c r="AX1372" s="51"/>
      <c r="AY1372" s="51"/>
      <c r="AZ1372" s="68"/>
      <c r="BA1372" s="68"/>
      <c r="BB1372" s="68"/>
      <c r="BC1372" s="68"/>
      <c r="BD1372" s="68"/>
      <c r="BE1372" s="68"/>
      <c r="BF1372" s="51"/>
      <c r="BG1372" s="51"/>
      <c r="BH1372" s="68"/>
      <c r="BI1372" s="68"/>
      <c r="BJ1372" s="68"/>
      <c r="BK1372" s="68"/>
      <c r="BL1372" s="68"/>
      <c r="BM1372" s="68"/>
      <c r="BN1372" s="51"/>
      <c r="BO1372" s="51"/>
      <c r="BP1372" s="51"/>
      <c r="BQ1372" s="51"/>
      <c r="BR1372" s="51"/>
      <c r="BS1372" s="51"/>
      <c r="BT1372" s="51"/>
      <c r="BU1372" s="68"/>
      <c r="BV1372" s="68"/>
      <c r="BW1372" s="68"/>
      <c r="BX1372" s="68"/>
      <c r="BY1372" s="68"/>
      <c r="BZ1372" s="68"/>
      <c r="CA1372" s="68"/>
      <c r="CB1372" s="68"/>
      <c r="CC1372" s="68"/>
      <c r="CD1372" s="68"/>
      <c r="CE1372" s="68"/>
      <c r="CF1372" s="68"/>
      <c r="CG1372" s="68"/>
      <c r="CH1372" s="68"/>
      <c r="CI1372" s="68"/>
      <c r="CJ1372" s="68"/>
      <c r="CK1372" s="68"/>
      <c r="CL1372" s="68"/>
      <c r="CM1372" s="68"/>
      <c r="CN1372" s="68"/>
      <c r="CO1372" s="68"/>
      <c r="CP1372" s="68"/>
      <c r="CQ1372" s="68"/>
      <c r="CR1372" s="68"/>
      <c r="CS1372" s="68"/>
      <c r="CT1372" s="68"/>
      <c r="CU1372" s="68"/>
      <c r="CV1372" s="68"/>
      <c r="CW1372" s="68"/>
      <c r="CX1372" s="68"/>
      <c r="CY1372" s="68"/>
      <c r="CZ1372" s="68"/>
      <c r="DA1372" s="68"/>
      <c r="DB1372" s="68"/>
      <c r="DC1372" s="68"/>
      <c r="DD1372" s="68"/>
      <c r="DE1372" s="68"/>
      <c r="DF1372" s="51"/>
      <c r="DG1372" s="51"/>
      <c r="DH1372" s="51"/>
      <c r="DI1372" s="51"/>
      <c r="DJ1372" s="51"/>
      <c r="DK1372" s="51"/>
      <c r="DL1372" s="51"/>
      <c r="DM1372" s="51"/>
      <c r="DN1372" s="51"/>
      <c r="DO1372" s="51"/>
      <c r="DP1372" s="51"/>
      <c r="DQ1372" s="51"/>
      <c r="DR1372" s="51"/>
      <c r="DS1372" s="51"/>
      <c r="DT1372" s="51"/>
      <c r="DU1372" s="181"/>
    </row>
    <row r="1373" spans="1:125" ht="12.75" x14ac:dyDescent="0.2">
      <c r="A1373" s="51"/>
      <c r="B1373" s="51"/>
      <c r="C1373" s="50"/>
      <c r="D1373" s="53"/>
      <c r="E1373" s="50"/>
      <c r="F1373" s="54"/>
      <c r="G1373" s="54"/>
      <c r="H1373" s="54"/>
      <c r="I1373" s="55"/>
      <c r="J1373" s="50"/>
      <c r="K1373" s="50"/>
      <c r="L1373" s="50"/>
      <c r="M1373" s="50"/>
      <c r="N1373" s="50"/>
      <c r="O1373" s="50"/>
      <c r="P1373" s="680"/>
      <c r="Q1373" s="79"/>
      <c r="R1373" s="79"/>
      <c r="S1373" s="79"/>
      <c r="T1373" s="79"/>
      <c r="U1373" s="79"/>
      <c r="V1373" s="79"/>
      <c r="W1373" s="61"/>
      <c r="X1373" s="61"/>
      <c r="Y1373" s="50"/>
      <c r="Z1373" s="50"/>
      <c r="AA1373" s="51"/>
      <c r="AB1373" s="68"/>
      <c r="AC1373" s="68"/>
      <c r="AD1373" s="68"/>
      <c r="AE1373" s="68"/>
      <c r="AF1373" s="68"/>
      <c r="AG1373" s="68"/>
      <c r="AH1373" s="51"/>
      <c r="AI1373" s="51"/>
      <c r="AJ1373" s="68"/>
      <c r="AK1373" s="68"/>
      <c r="AL1373" s="68"/>
      <c r="AM1373" s="68"/>
      <c r="AN1373" s="68"/>
      <c r="AO1373" s="68"/>
      <c r="AP1373" s="51"/>
      <c r="AQ1373" s="51"/>
      <c r="AR1373" s="68"/>
      <c r="AS1373" s="68"/>
      <c r="AT1373" s="68"/>
      <c r="AU1373" s="68"/>
      <c r="AV1373" s="68"/>
      <c r="AW1373" s="68"/>
      <c r="AX1373" s="51"/>
      <c r="AY1373" s="51"/>
      <c r="AZ1373" s="68"/>
      <c r="BA1373" s="68"/>
      <c r="BB1373" s="68"/>
      <c r="BC1373" s="68"/>
      <c r="BD1373" s="68"/>
      <c r="BE1373" s="68"/>
      <c r="BF1373" s="51"/>
      <c r="BG1373" s="51"/>
      <c r="BH1373" s="68"/>
      <c r="BI1373" s="68"/>
      <c r="BJ1373" s="68"/>
      <c r="BK1373" s="68"/>
      <c r="BL1373" s="68"/>
      <c r="BM1373" s="68"/>
      <c r="BN1373" s="51"/>
      <c r="BO1373" s="51"/>
      <c r="BP1373" s="51"/>
      <c r="BQ1373" s="51"/>
      <c r="BR1373" s="51"/>
      <c r="BS1373" s="51"/>
      <c r="BT1373" s="51"/>
      <c r="BU1373" s="68"/>
      <c r="BV1373" s="68"/>
      <c r="BW1373" s="68"/>
      <c r="BX1373" s="68"/>
      <c r="BY1373" s="68"/>
      <c r="BZ1373" s="68"/>
      <c r="CA1373" s="68"/>
      <c r="CB1373" s="68"/>
      <c r="CC1373" s="68"/>
      <c r="CD1373" s="68"/>
      <c r="CE1373" s="68"/>
      <c r="CF1373" s="68"/>
      <c r="CG1373" s="68"/>
      <c r="CH1373" s="68"/>
      <c r="CI1373" s="68"/>
      <c r="CJ1373" s="68"/>
      <c r="CK1373" s="68"/>
      <c r="CL1373" s="68"/>
      <c r="CM1373" s="68"/>
      <c r="CN1373" s="68"/>
      <c r="CO1373" s="68"/>
      <c r="CP1373" s="68"/>
      <c r="CQ1373" s="68"/>
      <c r="CR1373" s="68"/>
      <c r="CS1373" s="68"/>
      <c r="CT1373" s="68"/>
      <c r="CU1373" s="68"/>
      <c r="CV1373" s="68"/>
      <c r="CW1373" s="68"/>
      <c r="CX1373" s="68"/>
      <c r="CY1373" s="68"/>
      <c r="CZ1373" s="68"/>
      <c r="DA1373" s="68"/>
      <c r="DB1373" s="68"/>
      <c r="DC1373" s="68"/>
      <c r="DD1373" s="68"/>
      <c r="DE1373" s="68"/>
      <c r="DF1373" s="51"/>
      <c r="DG1373" s="51"/>
      <c r="DH1373" s="51"/>
      <c r="DI1373" s="51"/>
      <c r="DJ1373" s="51"/>
      <c r="DK1373" s="51"/>
      <c r="DL1373" s="51"/>
      <c r="DM1373" s="51"/>
      <c r="DN1373" s="51"/>
      <c r="DO1373" s="51"/>
      <c r="DP1373" s="51"/>
      <c r="DQ1373" s="51"/>
      <c r="DR1373" s="51"/>
      <c r="DS1373" s="51"/>
      <c r="DT1373" s="51"/>
      <c r="DU1373" s="181"/>
    </row>
    <row r="1374" spans="1:125" ht="12.75" x14ac:dyDescent="0.2">
      <c r="A1374" s="51"/>
      <c r="B1374" s="51"/>
      <c r="C1374" s="50"/>
      <c r="D1374" s="53"/>
      <c r="E1374" s="50"/>
      <c r="F1374" s="54"/>
      <c r="G1374" s="54"/>
      <c r="H1374" s="54"/>
      <c r="I1374" s="55"/>
      <c r="J1374" s="50"/>
      <c r="K1374" s="50"/>
      <c r="L1374" s="50"/>
      <c r="M1374" s="50"/>
      <c r="N1374" s="50"/>
      <c r="O1374" s="50"/>
      <c r="P1374" s="680"/>
      <c r="Q1374" s="79"/>
      <c r="R1374" s="79"/>
      <c r="S1374" s="79"/>
      <c r="T1374" s="79"/>
      <c r="U1374" s="79"/>
      <c r="V1374" s="79"/>
      <c r="W1374" s="61"/>
      <c r="X1374" s="61"/>
      <c r="Y1374" s="50"/>
      <c r="Z1374" s="50"/>
      <c r="AA1374" s="51"/>
      <c r="AB1374" s="68"/>
      <c r="AC1374" s="68"/>
      <c r="AD1374" s="68"/>
      <c r="AE1374" s="68"/>
      <c r="AF1374" s="68"/>
      <c r="AG1374" s="68"/>
      <c r="AH1374" s="51"/>
      <c r="AI1374" s="51"/>
      <c r="AJ1374" s="68"/>
      <c r="AK1374" s="68"/>
      <c r="AL1374" s="68"/>
      <c r="AM1374" s="68"/>
      <c r="AN1374" s="68"/>
      <c r="AO1374" s="68"/>
      <c r="AP1374" s="51"/>
      <c r="AQ1374" s="51"/>
      <c r="AR1374" s="68"/>
      <c r="AS1374" s="68"/>
      <c r="AT1374" s="68"/>
      <c r="AU1374" s="68"/>
      <c r="AV1374" s="68"/>
      <c r="AW1374" s="68"/>
      <c r="AX1374" s="51"/>
      <c r="AY1374" s="51"/>
      <c r="AZ1374" s="68"/>
      <c r="BA1374" s="68"/>
      <c r="BB1374" s="68"/>
      <c r="BC1374" s="68"/>
      <c r="BD1374" s="68"/>
      <c r="BE1374" s="68"/>
      <c r="BF1374" s="51"/>
      <c r="BG1374" s="51"/>
      <c r="BH1374" s="68"/>
      <c r="BI1374" s="68"/>
      <c r="BJ1374" s="68"/>
      <c r="BK1374" s="68"/>
      <c r="BL1374" s="68"/>
      <c r="BM1374" s="68"/>
      <c r="BN1374" s="51"/>
      <c r="BO1374" s="51"/>
      <c r="BP1374" s="51"/>
      <c r="BQ1374" s="51"/>
      <c r="BR1374" s="51"/>
      <c r="BS1374" s="51"/>
      <c r="BT1374" s="51"/>
      <c r="BU1374" s="68"/>
      <c r="BV1374" s="68"/>
      <c r="BW1374" s="68"/>
      <c r="BX1374" s="68"/>
      <c r="BY1374" s="68"/>
      <c r="BZ1374" s="68"/>
      <c r="CA1374" s="68"/>
      <c r="CB1374" s="68"/>
      <c r="CC1374" s="68"/>
      <c r="CD1374" s="68"/>
      <c r="CE1374" s="68"/>
      <c r="CF1374" s="68"/>
      <c r="CG1374" s="68"/>
      <c r="CH1374" s="68"/>
      <c r="CI1374" s="68"/>
      <c r="CJ1374" s="68"/>
      <c r="CK1374" s="68"/>
      <c r="CL1374" s="68"/>
      <c r="CM1374" s="68"/>
      <c r="CN1374" s="68"/>
      <c r="CO1374" s="68"/>
      <c r="CP1374" s="68"/>
      <c r="CQ1374" s="68"/>
      <c r="CR1374" s="68"/>
      <c r="CS1374" s="68"/>
      <c r="CT1374" s="68"/>
      <c r="CU1374" s="68"/>
      <c r="CV1374" s="68"/>
      <c r="CW1374" s="68"/>
      <c r="CX1374" s="68"/>
      <c r="CY1374" s="68"/>
      <c r="CZ1374" s="68"/>
      <c r="DA1374" s="68"/>
      <c r="DB1374" s="68"/>
      <c r="DC1374" s="68"/>
      <c r="DD1374" s="68"/>
      <c r="DE1374" s="68"/>
      <c r="DF1374" s="51"/>
      <c r="DG1374" s="51"/>
      <c r="DH1374" s="51"/>
      <c r="DI1374" s="51"/>
      <c r="DJ1374" s="51"/>
      <c r="DK1374" s="51"/>
      <c r="DL1374" s="51"/>
      <c r="DM1374" s="51"/>
      <c r="DN1374" s="51"/>
      <c r="DO1374" s="51"/>
      <c r="DP1374" s="51"/>
      <c r="DQ1374" s="51"/>
      <c r="DR1374" s="51"/>
      <c r="DS1374" s="51"/>
      <c r="DT1374" s="51"/>
      <c r="DU1374" s="181"/>
    </row>
    <row r="1375" spans="1:125" ht="12.75" x14ac:dyDescent="0.2">
      <c r="A1375" s="51"/>
      <c r="B1375" s="51"/>
      <c r="C1375" s="50"/>
      <c r="D1375" s="53"/>
      <c r="E1375" s="50"/>
      <c r="F1375" s="54"/>
      <c r="G1375" s="54"/>
      <c r="H1375" s="54"/>
      <c r="I1375" s="55"/>
      <c r="J1375" s="50"/>
      <c r="K1375" s="50"/>
      <c r="L1375" s="50"/>
      <c r="M1375" s="50"/>
      <c r="N1375" s="50"/>
      <c r="O1375" s="50"/>
      <c r="P1375" s="680"/>
      <c r="Q1375" s="79"/>
      <c r="R1375" s="79"/>
      <c r="S1375" s="79"/>
      <c r="T1375" s="79"/>
      <c r="U1375" s="79"/>
      <c r="V1375" s="79"/>
      <c r="W1375" s="61"/>
      <c r="X1375" s="61"/>
      <c r="Y1375" s="50"/>
      <c r="Z1375" s="50"/>
      <c r="AA1375" s="51"/>
      <c r="AB1375" s="68"/>
      <c r="AC1375" s="68"/>
      <c r="AD1375" s="68"/>
      <c r="AE1375" s="68"/>
      <c r="AF1375" s="68"/>
      <c r="AG1375" s="68"/>
      <c r="AH1375" s="51"/>
      <c r="AI1375" s="51"/>
      <c r="AJ1375" s="68"/>
      <c r="AK1375" s="68"/>
      <c r="AL1375" s="68"/>
      <c r="AM1375" s="68"/>
      <c r="AN1375" s="68"/>
      <c r="AO1375" s="68"/>
      <c r="AP1375" s="51"/>
      <c r="AQ1375" s="51"/>
      <c r="AR1375" s="68"/>
      <c r="AS1375" s="68"/>
      <c r="AT1375" s="68"/>
      <c r="AU1375" s="68"/>
      <c r="AV1375" s="68"/>
      <c r="AW1375" s="68"/>
      <c r="AX1375" s="51"/>
      <c r="AY1375" s="51"/>
      <c r="AZ1375" s="68"/>
      <c r="BA1375" s="68"/>
      <c r="BB1375" s="68"/>
      <c r="BC1375" s="68"/>
      <c r="BD1375" s="68"/>
      <c r="BE1375" s="68"/>
      <c r="BF1375" s="51"/>
      <c r="BG1375" s="51"/>
      <c r="BH1375" s="68"/>
      <c r="BI1375" s="68"/>
      <c r="BJ1375" s="68"/>
      <c r="BK1375" s="68"/>
      <c r="BL1375" s="68"/>
      <c r="BM1375" s="68"/>
      <c r="BN1375" s="51"/>
      <c r="BO1375" s="51"/>
      <c r="BP1375" s="51"/>
      <c r="BQ1375" s="51"/>
      <c r="BR1375" s="51"/>
      <c r="BS1375" s="51"/>
      <c r="BT1375" s="51"/>
      <c r="BU1375" s="68"/>
      <c r="BV1375" s="68"/>
      <c r="BW1375" s="68"/>
      <c r="BX1375" s="68"/>
      <c r="BY1375" s="68"/>
      <c r="BZ1375" s="68"/>
      <c r="CA1375" s="68"/>
      <c r="CB1375" s="68"/>
      <c r="CC1375" s="68"/>
      <c r="CD1375" s="68"/>
      <c r="CE1375" s="68"/>
      <c r="CF1375" s="68"/>
      <c r="CG1375" s="68"/>
      <c r="CH1375" s="68"/>
      <c r="CI1375" s="68"/>
      <c r="CJ1375" s="68"/>
      <c r="CK1375" s="68"/>
      <c r="CL1375" s="68"/>
      <c r="CM1375" s="68"/>
      <c r="CN1375" s="68"/>
      <c r="CO1375" s="68"/>
      <c r="CP1375" s="68"/>
      <c r="CQ1375" s="68"/>
      <c r="CR1375" s="68"/>
      <c r="CS1375" s="68"/>
      <c r="CT1375" s="68"/>
      <c r="CU1375" s="68"/>
      <c r="CV1375" s="68"/>
      <c r="CW1375" s="68"/>
      <c r="CX1375" s="68"/>
      <c r="CY1375" s="68"/>
      <c r="CZ1375" s="68"/>
      <c r="DA1375" s="68"/>
      <c r="DB1375" s="68"/>
      <c r="DC1375" s="68"/>
      <c r="DD1375" s="68"/>
      <c r="DE1375" s="68"/>
      <c r="DF1375" s="51"/>
      <c r="DG1375" s="51"/>
      <c r="DH1375" s="51"/>
      <c r="DI1375" s="51"/>
      <c r="DJ1375" s="51"/>
      <c r="DK1375" s="51"/>
      <c r="DL1375" s="51"/>
      <c r="DM1375" s="51"/>
      <c r="DN1375" s="51"/>
      <c r="DO1375" s="51"/>
      <c r="DP1375" s="51"/>
      <c r="DQ1375" s="51"/>
      <c r="DR1375" s="51"/>
      <c r="DS1375" s="51"/>
      <c r="DT1375" s="51"/>
      <c r="DU1375" s="181"/>
    </row>
    <row r="1376" spans="1:125" ht="12.75" x14ac:dyDescent="0.2">
      <c r="A1376" s="51"/>
      <c r="B1376" s="51"/>
      <c r="C1376" s="50"/>
      <c r="D1376" s="53"/>
      <c r="E1376" s="50"/>
      <c r="F1376" s="54"/>
      <c r="G1376" s="54"/>
      <c r="H1376" s="54"/>
      <c r="I1376" s="55"/>
      <c r="J1376" s="50"/>
      <c r="K1376" s="50"/>
      <c r="L1376" s="50"/>
      <c r="M1376" s="50"/>
      <c r="N1376" s="50"/>
      <c r="O1376" s="50"/>
      <c r="P1376" s="680"/>
      <c r="Q1376" s="79"/>
      <c r="R1376" s="79"/>
      <c r="S1376" s="79"/>
      <c r="T1376" s="79"/>
      <c r="U1376" s="79"/>
      <c r="V1376" s="79"/>
      <c r="W1376" s="61"/>
      <c r="X1376" s="61"/>
      <c r="Y1376" s="50"/>
      <c r="Z1376" s="50"/>
      <c r="AA1376" s="51"/>
      <c r="AB1376" s="68"/>
      <c r="AC1376" s="68"/>
      <c r="AD1376" s="68"/>
      <c r="AE1376" s="68"/>
      <c r="AF1376" s="68"/>
      <c r="AG1376" s="68"/>
      <c r="AH1376" s="51"/>
      <c r="AI1376" s="51"/>
      <c r="AJ1376" s="68"/>
      <c r="AK1376" s="68"/>
      <c r="AL1376" s="68"/>
      <c r="AM1376" s="68"/>
      <c r="AN1376" s="68"/>
      <c r="AO1376" s="68"/>
      <c r="AP1376" s="51"/>
      <c r="AQ1376" s="51"/>
      <c r="AR1376" s="68"/>
      <c r="AS1376" s="68"/>
      <c r="AT1376" s="68"/>
      <c r="AU1376" s="68"/>
      <c r="AV1376" s="68"/>
      <c r="AW1376" s="68"/>
      <c r="AX1376" s="51"/>
      <c r="AY1376" s="51"/>
      <c r="AZ1376" s="68"/>
      <c r="BA1376" s="68"/>
      <c r="BB1376" s="68"/>
      <c r="BC1376" s="68"/>
      <c r="BD1376" s="68"/>
      <c r="BE1376" s="68"/>
      <c r="BF1376" s="51"/>
      <c r="BG1376" s="51"/>
      <c r="BH1376" s="68"/>
      <c r="BI1376" s="68"/>
      <c r="BJ1376" s="68"/>
      <c r="BK1376" s="68"/>
      <c r="BL1376" s="68"/>
      <c r="BM1376" s="68"/>
      <c r="BN1376" s="51"/>
      <c r="BO1376" s="51"/>
      <c r="BP1376" s="51"/>
      <c r="BQ1376" s="51"/>
      <c r="BR1376" s="51"/>
      <c r="BS1376" s="51"/>
      <c r="BT1376" s="51"/>
      <c r="BU1376" s="68"/>
      <c r="BV1376" s="68"/>
      <c r="BW1376" s="68"/>
      <c r="BX1376" s="68"/>
      <c r="BY1376" s="68"/>
      <c r="BZ1376" s="68"/>
      <c r="CA1376" s="68"/>
      <c r="CB1376" s="68"/>
      <c r="CC1376" s="68"/>
      <c r="CD1376" s="68"/>
      <c r="CE1376" s="68"/>
      <c r="CF1376" s="68"/>
      <c r="CG1376" s="68"/>
      <c r="CH1376" s="68"/>
      <c r="CI1376" s="68"/>
      <c r="CJ1376" s="68"/>
      <c r="CK1376" s="68"/>
      <c r="CL1376" s="68"/>
      <c r="CM1376" s="68"/>
      <c r="CN1376" s="68"/>
      <c r="CO1376" s="68"/>
      <c r="CP1376" s="68"/>
      <c r="CQ1376" s="68"/>
      <c r="CR1376" s="68"/>
      <c r="CS1376" s="68"/>
      <c r="CT1376" s="68"/>
      <c r="CU1376" s="68"/>
      <c r="CV1376" s="68"/>
      <c r="CW1376" s="68"/>
      <c r="CX1376" s="68"/>
      <c r="CY1376" s="68"/>
      <c r="CZ1376" s="68"/>
      <c r="DA1376" s="68"/>
      <c r="DB1376" s="68"/>
      <c r="DC1376" s="68"/>
      <c r="DD1376" s="68"/>
      <c r="DE1376" s="68"/>
      <c r="DF1376" s="51"/>
      <c r="DG1376" s="51"/>
      <c r="DH1376" s="51"/>
      <c r="DI1376" s="51"/>
      <c r="DJ1376" s="51"/>
      <c r="DK1376" s="51"/>
      <c r="DL1376" s="51"/>
      <c r="DM1376" s="51"/>
      <c r="DN1376" s="51"/>
      <c r="DO1376" s="51"/>
      <c r="DP1376" s="51"/>
      <c r="DQ1376" s="51"/>
      <c r="DR1376" s="51"/>
      <c r="DS1376" s="51"/>
      <c r="DT1376" s="51"/>
      <c r="DU1376" s="181"/>
    </row>
    <row r="1377" spans="1:125" ht="12.75" x14ac:dyDescent="0.2">
      <c r="A1377" s="51"/>
      <c r="B1377" s="51"/>
      <c r="C1377" s="50"/>
      <c r="D1377" s="53"/>
      <c r="E1377" s="50"/>
      <c r="F1377" s="54"/>
      <c r="G1377" s="54"/>
      <c r="H1377" s="54"/>
      <c r="I1377" s="55"/>
      <c r="J1377" s="50"/>
      <c r="K1377" s="50"/>
      <c r="L1377" s="50"/>
      <c r="M1377" s="50"/>
      <c r="N1377" s="50"/>
      <c r="O1377" s="50"/>
      <c r="P1377" s="680"/>
      <c r="Q1377" s="79"/>
      <c r="R1377" s="79"/>
      <c r="S1377" s="79"/>
      <c r="T1377" s="79"/>
      <c r="U1377" s="79"/>
      <c r="V1377" s="79"/>
      <c r="W1377" s="61"/>
      <c r="X1377" s="61"/>
      <c r="Y1377" s="50"/>
      <c r="Z1377" s="50"/>
      <c r="AA1377" s="51"/>
      <c r="AB1377" s="68"/>
      <c r="AC1377" s="68"/>
      <c r="AD1377" s="68"/>
      <c r="AE1377" s="68"/>
      <c r="AF1377" s="68"/>
      <c r="AG1377" s="68"/>
      <c r="AH1377" s="51"/>
      <c r="AI1377" s="51"/>
      <c r="AJ1377" s="68"/>
      <c r="AK1377" s="68"/>
      <c r="AL1377" s="68"/>
      <c r="AM1377" s="68"/>
      <c r="AN1377" s="68"/>
      <c r="AO1377" s="68"/>
      <c r="AP1377" s="51"/>
      <c r="AQ1377" s="51"/>
      <c r="AR1377" s="68"/>
      <c r="AS1377" s="68"/>
      <c r="AT1377" s="68"/>
      <c r="AU1377" s="68"/>
      <c r="AV1377" s="68"/>
      <c r="AW1377" s="68"/>
      <c r="AX1377" s="51"/>
      <c r="AY1377" s="51"/>
      <c r="AZ1377" s="68"/>
      <c r="BA1377" s="68"/>
      <c r="BB1377" s="68"/>
      <c r="BC1377" s="68"/>
      <c r="BD1377" s="68"/>
      <c r="BE1377" s="68"/>
      <c r="BF1377" s="51"/>
      <c r="BG1377" s="51"/>
      <c r="BH1377" s="68"/>
      <c r="BI1377" s="68"/>
      <c r="BJ1377" s="68"/>
      <c r="BK1377" s="68"/>
      <c r="BL1377" s="68"/>
      <c r="BM1377" s="68"/>
      <c r="BN1377" s="51"/>
      <c r="BO1377" s="51"/>
      <c r="BP1377" s="51"/>
      <c r="BQ1377" s="51"/>
      <c r="BR1377" s="51"/>
      <c r="BS1377" s="51"/>
      <c r="BT1377" s="51"/>
      <c r="BU1377" s="68"/>
      <c r="BV1377" s="68"/>
      <c r="BW1377" s="68"/>
      <c r="BX1377" s="68"/>
      <c r="BY1377" s="68"/>
      <c r="BZ1377" s="68"/>
      <c r="CA1377" s="68"/>
      <c r="CB1377" s="68"/>
      <c r="CC1377" s="68"/>
      <c r="CD1377" s="68"/>
      <c r="CE1377" s="68"/>
      <c r="CF1377" s="68"/>
      <c r="CG1377" s="68"/>
      <c r="CH1377" s="68"/>
      <c r="CI1377" s="68"/>
      <c r="CJ1377" s="68"/>
      <c r="CK1377" s="68"/>
      <c r="CL1377" s="68"/>
      <c r="CM1377" s="68"/>
      <c r="CN1377" s="68"/>
      <c r="CO1377" s="68"/>
      <c r="CP1377" s="68"/>
      <c r="CQ1377" s="68"/>
      <c r="CR1377" s="68"/>
      <c r="CS1377" s="68"/>
      <c r="CT1377" s="68"/>
      <c r="CU1377" s="68"/>
      <c r="CV1377" s="68"/>
      <c r="CW1377" s="68"/>
      <c r="CX1377" s="68"/>
      <c r="CY1377" s="68"/>
      <c r="CZ1377" s="68"/>
      <c r="DA1377" s="68"/>
      <c r="DB1377" s="68"/>
      <c r="DC1377" s="68"/>
      <c r="DD1377" s="68"/>
      <c r="DE1377" s="68"/>
      <c r="DF1377" s="51"/>
      <c r="DG1377" s="51"/>
      <c r="DH1377" s="51"/>
      <c r="DI1377" s="51"/>
      <c r="DJ1377" s="51"/>
      <c r="DK1377" s="51"/>
      <c r="DL1377" s="51"/>
      <c r="DM1377" s="51"/>
      <c r="DN1377" s="51"/>
      <c r="DO1377" s="51"/>
      <c r="DP1377" s="51"/>
      <c r="DQ1377" s="51"/>
      <c r="DR1377" s="51"/>
      <c r="DS1377" s="51"/>
      <c r="DT1377" s="51"/>
      <c r="DU1377" s="181"/>
    </row>
    <row r="1378" spans="1:125" ht="12.75" x14ac:dyDescent="0.2">
      <c r="A1378" s="51"/>
      <c r="B1378" s="51"/>
      <c r="C1378" s="50"/>
      <c r="D1378" s="53"/>
      <c r="E1378" s="50"/>
      <c r="F1378" s="54"/>
      <c r="G1378" s="54"/>
      <c r="H1378" s="54"/>
      <c r="I1378" s="55"/>
      <c r="J1378" s="50"/>
      <c r="K1378" s="50"/>
      <c r="L1378" s="50"/>
      <c r="M1378" s="50"/>
      <c r="N1378" s="50"/>
      <c r="O1378" s="50"/>
      <c r="P1378" s="680"/>
      <c r="Q1378" s="79"/>
      <c r="R1378" s="79"/>
      <c r="S1378" s="79"/>
      <c r="T1378" s="79"/>
      <c r="U1378" s="79"/>
      <c r="V1378" s="79"/>
      <c r="W1378" s="61"/>
      <c r="X1378" s="61"/>
      <c r="Y1378" s="50"/>
      <c r="Z1378" s="50"/>
      <c r="AA1378" s="51"/>
      <c r="AB1378" s="68"/>
      <c r="AC1378" s="68"/>
      <c r="AD1378" s="68"/>
      <c r="AE1378" s="68"/>
      <c r="AF1378" s="68"/>
      <c r="AG1378" s="68"/>
      <c r="AH1378" s="51"/>
      <c r="AI1378" s="51"/>
      <c r="AJ1378" s="68"/>
      <c r="AK1378" s="68"/>
      <c r="AL1378" s="68"/>
      <c r="AM1378" s="68"/>
      <c r="AN1378" s="68"/>
      <c r="AO1378" s="68"/>
      <c r="AP1378" s="51"/>
      <c r="AQ1378" s="51"/>
      <c r="AR1378" s="68"/>
      <c r="AS1378" s="68"/>
      <c r="AT1378" s="68"/>
      <c r="AU1378" s="68"/>
      <c r="AV1378" s="68"/>
      <c r="AW1378" s="68"/>
      <c r="AX1378" s="51"/>
      <c r="AY1378" s="51"/>
      <c r="AZ1378" s="68"/>
      <c r="BA1378" s="68"/>
      <c r="BB1378" s="68"/>
      <c r="BC1378" s="68"/>
      <c r="BD1378" s="68"/>
      <c r="BE1378" s="68"/>
      <c r="BF1378" s="51"/>
      <c r="BG1378" s="51"/>
      <c r="BH1378" s="68"/>
      <c r="BI1378" s="68"/>
      <c r="BJ1378" s="68"/>
      <c r="BK1378" s="68"/>
      <c r="BL1378" s="68"/>
      <c r="BM1378" s="68"/>
      <c r="BN1378" s="51"/>
      <c r="BO1378" s="51"/>
      <c r="BP1378" s="51"/>
      <c r="BQ1378" s="51"/>
      <c r="BR1378" s="51"/>
      <c r="BS1378" s="51"/>
      <c r="BT1378" s="51"/>
      <c r="BU1378" s="68"/>
      <c r="BV1378" s="68"/>
      <c r="BW1378" s="68"/>
      <c r="BX1378" s="68"/>
      <c r="BY1378" s="68"/>
      <c r="BZ1378" s="68"/>
      <c r="CA1378" s="68"/>
      <c r="CB1378" s="68"/>
      <c r="CC1378" s="68"/>
      <c r="CD1378" s="68"/>
      <c r="CE1378" s="68"/>
      <c r="CF1378" s="68"/>
      <c r="CG1378" s="68"/>
      <c r="CH1378" s="68"/>
      <c r="CI1378" s="68"/>
      <c r="CJ1378" s="68"/>
      <c r="CK1378" s="68"/>
      <c r="CL1378" s="68"/>
      <c r="CM1378" s="68"/>
      <c r="CN1378" s="68"/>
      <c r="CO1378" s="68"/>
      <c r="CP1378" s="68"/>
      <c r="CQ1378" s="68"/>
      <c r="CR1378" s="68"/>
      <c r="CS1378" s="68"/>
      <c r="CT1378" s="68"/>
      <c r="CU1378" s="68"/>
      <c r="CV1378" s="68"/>
      <c r="CW1378" s="68"/>
      <c r="CX1378" s="68"/>
      <c r="CY1378" s="68"/>
      <c r="CZ1378" s="68"/>
      <c r="DA1378" s="68"/>
      <c r="DB1378" s="68"/>
      <c r="DC1378" s="68"/>
      <c r="DD1378" s="68"/>
      <c r="DE1378" s="68"/>
      <c r="DF1378" s="51"/>
      <c r="DG1378" s="51"/>
      <c r="DH1378" s="51"/>
      <c r="DI1378" s="51"/>
      <c r="DJ1378" s="51"/>
      <c r="DK1378" s="51"/>
      <c r="DL1378" s="51"/>
      <c r="DM1378" s="51"/>
      <c r="DN1378" s="51"/>
      <c r="DO1378" s="51"/>
      <c r="DP1378" s="51"/>
      <c r="DQ1378" s="51"/>
      <c r="DR1378" s="51"/>
      <c r="DS1378" s="51"/>
      <c r="DT1378" s="51"/>
      <c r="DU1378" s="181"/>
    </row>
    <row r="1379" spans="1:125" ht="12.75" x14ac:dyDescent="0.2">
      <c r="A1379" s="51"/>
      <c r="B1379" s="51"/>
      <c r="C1379" s="50"/>
      <c r="D1379" s="53"/>
      <c r="E1379" s="50"/>
      <c r="F1379" s="54"/>
      <c r="G1379" s="54"/>
      <c r="H1379" s="54"/>
      <c r="I1379" s="55"/>
      <c r="J1379" s="50"/>
      <c r="K1379" s="50"/>
      <c r="L1379" s="50"/>
      <c r="M1379" s="50"/>
      <c r="N1379" s="50"/>
      <c r="O1379" s="50"/>
      <c r="P1379" s="680"/>
      <c r="Q1379" s="79"/>
      <c r="R1379" s="79"/>
      <c r="S1379" s="79"/>
      <c r="T1379" s="79"/>
      <c r="U1379" s="79"/>
      <c r="V1379" s="79"/>
      <c r="W1379" s="61"/>
      <c r="X1379" s="61"/>
      <c r="Y1379" s="50"/>
      <c r="Z1379" s="50"/>
      <c r="AA1379" s="51"/>
      <c r="AB1379" s="68"/>
      <c r="AC1379" s="68"/>
      <c r="AD1379" s="68"/>
      <c r="AE1379" s="68"/>
      <c r="AF1379" s="68"/>
      <c r="AG1379" s="68"/>
      <c r="AH1379" s="51"/>
      <c r="AI1379" s="51"/>
      <c r="AJ1379" s="68"/>
      <c r="AK1379" s="68"/>
      <c r="AL1379" s="68"/>
      <c r="AM1379" s="68"/>
      <c r="AN1379" s="68"/>
      <c r="AO1379" s="68"/>
      <c r="AP1379" s="51"/>
      <c r="AQ1379" s="51"/>
      <c r="AR1379" s="68"/>
      <c r="AS1379" s="68"/>
      <c r="AT1379" s="68"/>
      <c r="AU1379" s="68"/>
      <c r="AV1379" s="68"/>
      <c r="AW1379" s="68"/>
      <c r="AX1379" s="51"/>
      <c r="AY1379" s="51"/>
      <c r="AZ1379" s="68"/>
      <c r="BA1379" s="68"/>
      <c r="BB1379" s="68"/>
      <c r="BC1379" s="68"/>
      <c r="BD1379" s="68"/>
      <c r="BE1379" s="68"/>
      <c r="BF1379" s="51"/>
      <c r="BG1379" s="51"/>
      <c r="BH1379" s="68"/>
      <c r="BI1379" s="68"/>
      <c r="BJ1379" s="68"/>
      <c r="BK1379" s="68"/>
      <c r="BL1379" s="68"/>
      <c r="BM1379" s="68"/>
      <c r="BN1379" s="51"/>
      <c r="BO1379" s="51"/>
      <c r="BP1379" s="51"/>
      <c r="BQ1379" s="51"/>
      <c r="BR1379" s="51"/>
      <c r="BS1379" s="51"/>
      <c r="BT1379" s="51"/>
      <c r="BU1379" s="68"/>
      <c r="BV1379" s="68"/>
      <c r="BW1379" s="68"/>
      <c r="BX1379" s="68"/>
      <c r="BY1379" s="68"/>
      <c r="BZ1379" s="68"/>
      <c r="CA1379" s="68"/>
      <c r="CB1379" s="68"/>
      <c r="CC1379" s="68"/>
      <c r="CD1379" s="68"/>
      <c r="CE1379" s="68"/>
      <c r="CF1379" s="68"/>
      <c r="CG1379" s="68"/>
      <c r="CH1379" s="68"/>
      <c r="CI1379" s="68"/>
      <c r="CJ1379" s="68"/>
      <c r="CK1379" s="68"/>
      <c r="CL1379" s="68"/>
      <c r="CM1379" s="68"/>
      <c r="CN1379" s="68"/>
      <c r="CO1379" s="68"/>
      <c r="CP1379" s="68"/>
      <c r="CQ1379" s="68"/>
      <c r="CR1379" s="68"/>
      <c r="CS1379" s="68"/>
      <c r="CT1379" s="68"/>
      <c r="CU1379" s="68"/>
      <c r="CV1379" s="68"/>
      <c r="CW1379" s="68"/>
      <c r="CX1379" s="68"/>
      <c r="CY1379" s="68"/>
      <c r="CZ1379" s="68"/>
      <c r="DA1379" s="68"/>
      <c r="DB1379" s="68"/>
      <c r="DC1379" s="68"/>
      <c r="DD1379" s="68"/>
      <c r="DE1379" s="68"/>
      <c r="DF1379" s="51"/>
      <c r="DG1379" s="51"/>
      <c r="DH1379" s="51"/>
      <c r="DI1379" s="51"/>
      <c r="DJ1379" s="51"/>
      <c r="DK1379" s="51"/>
      <c r="DL1379" s="51"/>
      <c r="DM1379" s="51"/>
      <c r="DN1379" s="51"/>
      <c r="DO1379" s="51"/>
      <c r="DP1379" s="51"/>
      <c r="DQ1379" s="51"/>
      <c r="DR1379" s="51"/>
      <c r="DS1379" s="51"/>
      <c r="DT1379" s="51"/>
      <c r="DU1379" s="181"/>
    </row>
    <row r="1380" spans="1:125" ht="12.75" x14ac:dyDescent="0.2">
      <c r="A1380" s="51"/>
      <c r="B1380" s="51"/>
      <c r="C1380" s="50"/>
      <c r="D1380" s="53"/>
      <c r="E1380" s="50"/>
      <c r="F1380" s="54"/>
      <c r="G1380" s="54"/>
      <c r="H1380" s="54"/>
      <c r="I1380" s="55"/>
      <c r="J1380" s="50"/>
      <c r="K1380" s="50"/>
      <c r="L1380" s="50"/>
      <c r="M1380" s="50"/>
      <c r="N1380" s="50"/>
      <c r="O1380" s="50"/>
      <c r="P1380" s="680"/>
      <c r="Q1380" s="79"/>
      <c r="R1380" s="79"/>
      <c r="S1380" s="79"/>
      <c r="T1380" s="79"/>
      <c r="U1380" s="79"/>
      <c r="V1380" s="79"/>
      <c r="W1380" s="61"/>
      <c r="X1380" s="61"/>
      <c r="Y1380" s="50"/>
      <c r="Z1380" s="50"/>
      <c r="AA1380" s="51"/>
      <c r="AB1380" s="68"/>
      <c r="AC1380" s="68"/>
      <c r="AD1380" s="68"/>
      <c r="AE1380" s="68"/>
      <c r="AF1380" s="68"/>
      <c r="AG1380" s="68"/>
      <c r="AH1380" s="51"/>
      <c r="AI1380" s="51"/>
      <c r="AJ1380" s="68"/>
      <c r="AK1380" s="68"/>
      <c r="AL1380" s="68"/>
      <c r="AM1380" s="68"/>
      <c r="AN1380" s="68"/>
      <c r="AO1380" s="68"/>
      <c r="AP1380" s="51"/>
      <c r="AQ1380" s="51"/>
      <c r="AR1380" s="68"/>
      <c r="AS1380" s="68"/>
      <c r="AT1380" s="68"/>
      <c r="AU1380" s="68"/>
      <c r="AV1380" s="68"/>
      <c r="AW1380" s="68"/>
      <c r="AX1380" s="51"/>
      <c r="AY1380" s="51"/>
      <c r="AZ1380" s="68"/>
      <c r="BA1380" s="68"/>
      <c r="BB1380" s="68"/>
      <c r="BC1380" s="68"/>
      <c r="BD1380" s="68"/>
      <c r="BE1380" s="68"/>
      <c r="BF1380" s="51"/>
      <c r="BG1380" s="51"/>
      <c r="BH1380" s="68"/>
      <c r="BI1380" s="68"/>
      <c r="BJ1380" s="68"/>
      <c r="BK1380" s="68"/>
      <c r="BL1380" s="68"/>
      <c r="BM1380" s="68"/>
      <c r="BN1380" s="51"/>
      <c r="BO1380" s="51"/>
      <c r="BP1380" s="51"/>
      <c r="BQ1380" s="51"/>
      <c r="BR1380" s="51"/>
      <c r="BS1380" s="51"/>
      <c r="BT1380" s="51"/>
      <c r="BU1380" s="68"/>
      <c r="BV1380" s="68"/>
      <c r="BW1380" s="68"/>
      <c r="BX1380" s="68"/>
      <c r="BY1380" s="68"/>
      <c r="BZ1380" s="68"/>
      <c r="CA1380" s="68"/>
      <c r="CB1380" s="68"/>
      <c r="CC1380" s="68"/>
      <c r="CD1380" s="68"/>
      <c r="CE1380" s="68"/>
      <c r="CF1380" s="68"/>
      <c r="CG1380" s="68"/>
      <c r="CH1380" s="68"/>
      <c r="CI1380" s="68"/>
      <c r="CJ1380" s="68"/>
      <c r="CK1380" s="68"/>
      <c r="CL1380" s="68"/>
      <c r="CM1380" s="68"/>
      <c r="CN1380" s="68"/>
      <c r="CO1380" s="68"/>
      <c r="CP1380" s="68"/>
      <c r="CQ1380" s="68"/>
      <c r="CR1380" s="68"/>
      <c r="CS1380" s="68"/>
      <c r="CT1380" s="68"/>
      <c r="CU1380" s="68"/>
      <c r="CV1380" s="68"/>
      <c r="CW1380" s="68"/>
      <c r="CX1380" s="68"/>
      <c r="CY1380" s="68"/>
      <c r="CZ1380" s="68"/>
      <c r="DA1380" s="68"/>
      <c r="DB1380" s="68"/>
      <c r="DC1380" s="68"/>
      <c r="DD1380" s="68"/>
      <c r="DE1380" s="68"/>
      <c r="DF1380" s="51"/>
      <c r="DG1380" s="51"/>
      <c r="DH1380" s="51"/>
      <c r="DI1380" s="51"/>
      <c r="DJ1380" s="51"/>
      <c r="DK1380" s="51"/>
      <c r="DL1380" s="51"/>
      <c r="DM1380" s="51"/>
      <c r="DN1380" s="51"/>
      <c r="DO1380" s="51"/>
      <c r="DP1380" s="51"/>
      <c r="DQ1380" s="51"/>
      <c r="DR1380" s="51"/>
      <c r="DS1380" s="51"/>
      <c r="DT1380" s="51"/>
      <c r="DU1380" s="181"/>
    </row>
    <row r="1381" spans="1:125" ht="12.75" x14ac:dyDescent="0.2">
      <c r="A1381" s="51"/>
      <c r="B1381" s="51"/>
      <c r="C1381" s="50"/>
      <c r="D1381" s="53"/>
      <c r="E1381" s="50"/>
      <c r="F1381" s="54"/>
      <c r="G1381" s="54"/>
      <c r="H1381" s="54"/>
      <c r="I1381" s="55"/>
      <c r="J1381" s="50"/>
      <c r="K1381" s="50"/>
      <c r="L1381" s="50"/>
      <c r="M1381" s="50"/>
      <c r="N1381" s="50"/>
      <c r="O1381" s="50"/>
      <c r="P1381" s="680"/>
      <c r="Q1381" s="79"/>
      <c r="R1381" s="79"/>
      <c r="S1381" s="79"/>
      <c r="T1381" s="79"/>
      <c r="U1381" s="79"/>
      <c r="V1381" s="79"/>
      <c r="W1381" s="61"/>
      <c r="X1381" s="61"/>
      <c r="Y1381" s="50"/>
      <c r="Z1381" s="50"/>
      <c r="AA1381" s="51"/>
      <c r="AB1381" s="68"/>
      <c r="AC1381" s="68"/>
      <c r="AD1381" s="68"/>
      <c r="AE1381" s="68"/>
      <c r="AF1381" s="68"/>
      <c r="AG1381" s="68"/>
      <c r="AH1381" s="51"/>
      <c r="AI1381" s="51"/>
      <c r="AJ1381" s="68"/>
      <c r="AK1381" s="68"/>
      <c r="AL1381" s="68"/>
      <c r="AM1381" s="68"/>
      <c r="AN1381" s="68"/>
      <c r="AO1381" s="68"/>
      <c r="AP1381" s="51"/>
      <c r="AQ1381" s="51"/>
      <c r="AR1381" s="68"/>
      <c r="AS1381" s="68"/>
      <c r="AT1381" s="68"/>
      <c r="AU1381" s="68"/>
      <c r="AV1381" s="68"/>
      <c r="AW1381" s="68"/>
      <c r="AX1381" s="51"/>
      <c r="AY1381" s="51"/>
      <c r="AZ1381" s="68"/>
      <c r="BA1381" s="68"/>
      <c r="BB1381" s="68"/>
      <c r="BC1381" s="68"/>
      <c r="BD1381" s="68"/>
      <c r="BE1381" s="68"/>
      <c r="BF1381" s="51"/>
      <c r="BG1381" s="51"/>
      <c r="BH1381" s="68"/>
      <c r="BI1381" s="68"/>
      <c r="BJ1381" s="68"/>
      <c r="BK1381" s="68"/>
      <c r="BL1381" s="68"/>
      <c r="BM1381" s="68"/>
      <c r="BN1381" s="51"/>
      <c r="BO1381" s="51"/>
      <c r="BP1381" s="51"/>
      <c r="BQ1381" s="51"/>
      <c r="BR1381" s="51"/>
      <c r="BS1381" s="51"/>
      <c r="BT1381" s="51"/>
      <c r="BU1381" s="68"/>
      <c r="BV1381" s="68"/>
      <c r="BW1381" s="68"/>
      <c r="BX1381" s="68"/>
      <c r="BY1381" s="68"/>
      <c r="BZ1381" s="68"/>
      <c r="CA1381" s="68"/>
      <c r="CB1381" s="68"/>
      <c r="CC1381" s="68"/>
      <c r="CD1381" s="68"/>
      <c r="CE1381" s="68"/>
      <c r="CF1381" s="68"/>
      <c r="CG1381" s="68"/>
      <c r="CH1381" s="68"/>
      <c r="CI1381" s="68"/>
      <c r="CJ1381" s="68"/>
      <c r="CK1381" s="68"/>
      <c r="CL1381" s="68"/>
      <c r="CM1381" s="68"/>
      <c r="CN1381" s="68"/>
      <c r="CO1381" s="68"/>
      <c r="CP1381" s="68"/>
      <c r="CQ1381" s="68"/>
      <c r="CR1381" s="68"/>
      <c r="CS1381" s="68"/>
      <c r="CT1381" s="68"/>
      <c r="CU1381" s="68"/>
      <c r="CV1381" s="68"/>
      <c r="CW1381" s="68"/>
      <c r="CX1381" s="68"/>
      <c r="CY1381" s="68"/>
      <c r="CZ1381" s="68"/>
      <c r="DA1381" s="68"/>
      <c r="DB1381" s="68"/>
      <c r="DC1381" s="68"/>
      <c r="DD1381" s="68"/>
      <c r="DE1381" s="68"/>
      <c r="DF1381" s="51"/>
      <c r="DG1381" s="51"/>
      <c r="DH1381" s="51"/>
      <c r="DI1381" s="51"/>
      <c r="DJ1381" s="51"/>
      <c r="DK1381" s="51"/>
      <c r="DL1381" s="51"/>
      <c r="DM1381" s="51"/>
      <c r="DN1381" s="51"/>
      <c r="DO1381" s="51"/>
      <c r="DP1381" s="51"/>
      <c r="DQ1381" s="51"/>
      <c r="DR1381" s="51"/>
      <c r="DS1381" s="51"/>
      <c r="DT1381" s="51"/>
      <c r="DU1381" s="181"/>
    </row>
    <row r="1382" spans="1:125" ht="12.75" x14ac:dyDescent="0.2">
      <c r="A1382" s="51"/>
      <c r="B1382" s="51"/>
      <c r="C1382" s="50"/>
      <c r="D1382" s="53"/>
      <c r="E1382" s="50"/>
      <c r="F1382" s="54"/>
      <c r="G1382" s="54"/>
      <c r="H1382" s="54"/>
      <c r="I1382" s="55"/>
      <c r="J1382" s="50"/>
      <c r="K1382" s="50"/>
      <c r="L1382" s="50"/>
      <c r="M1382" s="50"/>
      <c r="N1382" s="50"/>
      <c r="O1382" s="50"/>
      <c r="P1382" s="680"/>
      <c r="Q1382" s="79"/>
      <c r="R1382" s="79"/>
      <c r="S1382" s="79"/>
      <c r="T1382" s="79"/>
      <c r="U1382" s="79"/>
      <c r="V1382" s="79"/>
      <c r="W1382" s="61"/>
      <c r="X1382" s="61"/>
      <c r="Y1382" s="50"/>
      <c r="Z1382" s="50"/>
      <c r="AA1382" s="51"/>
      <c r="AB1382" s="68"/>
      <c r="AC1382" s="68"/>
      <c r="AD1382" s="68"/>
      <c r="AE1382" s="68"/>
      <c r="AF1382" s="68"/>
      <c r="AG1382" s="68"/>
      <c r="AH1382" s="51"/>
      <c r="AI1382" s="51"/>
      <c r="AJ1382" s="68"/>
      <c r="AK1382" s="68"/>
      <c r="AL1382" s="68"/>
      <c r="AM1382" s="68"/>
      <c r="AN1382" s="68"/>
      <c r="AO1382" s="68"/>
      <c r="AP1382" s="51"/>
      <c r="AQ1382" s="51"/>
      <c r="AR1382" s="68"/>
      <c r="AS1382" s="68"/>
      <c r="AT1382" s="68"/>
      <c r="AU1382" s="68"/>
      <c r="AV1382" s="68"/>
      <c r="AW1382" s="68"/>
      <c r="AX1382" s="51"/>
      <c r="AY1382" s="51"/>
      <c r="AZ1382" s="68"/>
      <c r="BA1382" s="68"/>
      <c r="BB1382" s="68"/>
      <c r="BC1382" s="68"/>
      <c r="BD1382" s="68"/>
      <c r="BE1382" s="68"/>
      <c r="BF1382" s="51"/>
      <c r="BG1382" s="51"/>
      <c r="BH1382" s="68"/>
      <c r="BI1382" s="68"/>
      <c r="BJ1382" s="68"/>
      <c r="BK1382" s="68"/>
      <c r="BL1382" s="68"/>
      <c r="BM1382" s="68"/>
      <c r="BN1382" s="51"/>
      <c r="BO1382" s="51"/>
      <c r="BP1382" s="51"/>
      <c r="BQ1382" s="51"/>
      <c r="BR1382" s="51"/>
      <c r="BS1382" s="51"/>
      <c r="BT1382" s="51"/>
      <c r="BU1382" s="68"/>
      <c r="BV1382" s="68"/>
      <c r="BW1382" s="68"/>
      <c r="BX1382" s="68"/>
      <c r="BY1382" s="68"/>
      <c r="BZ1382" s="68"/>
      <c r="CA1382" s="68"/>
      <c r="CB1382" s="68"/>
      <c r="CC1382" s="68"/>
      <c r="CD1382" s="68"/>
      <c r="CE1382" s="68"/>
      <c r="CF1382" s="68"/>
      <c r="CG1382" s="68"/>
      <c r="CH1382" s="68"/>
      <c r="CI1382" s="68"/>
      <c r="CJ1382" s="68"/>
      <c r="CK1382" s="68"/>
      <c r="CL1382" s="68"/>
      <c r="CM1382" s="68"/>
      <c r="CN1382" s="68"/>
      <c r="CO1382" s="68"/>
      <c r="CP1382" s="68"/>
      <c r="CQ1382" s="68"/>
      <c r="CR1382" s="68"/>
      <c r="CS1382" s="68"/>
      <c r="CT1382" s="68"/>
      <c r="CU1382" s="68"/>
      <c r="CV1382" s="68"/>
      <c r="CW1382" s="68"/>
      <c r="CX1382" s="68"/>
      <c r="CY1382" s="68"/>
      <c r="CZ1382" s="68"/>
      <c r="DA1382" s="68"/>
      <c r="DB1382" s="68"/>
      <c r="DC1382" s="68"/>
      <c r="DD1382" s="68"/>
      <c r="DE1382" s="68"/>
      <c r="DF1382" s="51"/>
      <c r="DG1382" s="51"/>
      <c r="DH1382" s="51"/>
      <c r="DI1382" s="51"/>
      <c r="DJ1382" s="51"/>
      <c r="DK1382" s="51"/>
      <c r="DL1382" s="51"/>
      <c r="DM1382" s="51"/>
      <c r="DN1382" s="51"/>
      <c r="DO1382" s="51"/>
      <c r="DP1382" s="51"/>
      <c r="DQ1382" s="51"/>
      <c r="DR1382" s="51"/>
      <c r="DS1382" s="51"/>
      <c r="DT1382" s="51"/>
      <c r="DU1382" s="181"/>
    </row>
    <row r="1383" spans="1:125" ht="12.75" x14ac:dyDescent="0.2">
      <c r="A1383" s="51"/>
      <c r="B1383" s="51"/>
      <c r="C1383" s="50"/>
      <c r="D1383" s="53"/>
      <c r="E1383" s="50"/>
      <c r="F1383" s="54"/>
      <c r="G1383" s="54"/>
      <c r="H1383" s="54"/>
      <c r="I1383" s="55"/>
      <c r="J1383" s="50"/>
      <c r="K1383" s="50"/>
      <c r="L1383" s="50"/>
      <c r="M1383" s="50"/>
      <c r="N1383" s="50"/>
      <c r="O1383" s="50"/>
      <c r="P1383" s="680"/>
      <c r="Q1383" s="79"/>
      <c r="R1383" s="79"/>
      <c r="S1383" s="79"/>
      <c r="T1383" s="79"/>
      <c r="U1383" s="79"/>
      <c r="V1383" s="79"/>
      <c r="W1383" s="61"/>
      <c r="X1383" s="61"/>
      <c r="Y1383" s="50"/>
      <c r="Z1383" s="50"/>
      <c r="AA1383" s="51"/>
      <c r="AB1383" s="68"/>
      <c r="AC1383" s="68"/>
      <c r="AD1383" s="68"/>
      <c r="AE1383" s="68"/>
      <c r="AF1383" s="68"/>
      <c r="AG1383" s="68"/>
      <c r="AH1383" s="51"/>
      <c r="AI1383" s="51"/>
      <c r="AJ1383" s="68"/>
      <c r="AK1383" s="68"/>
      <c r="AL1383" s="68"/>
      <c r="AM1383" s="68"/>
      <c r="AN1383" s="68"/>
      <c r="AO1383" s="68"/>
      <c r="AP1383" s="51"/>
      <c r="AQ1383" s="51"/>
      <c r="AR1383" s="68"/>
      <c r="AS1383" s="68"/>
      <c r="AT1383" s="68"/>
      <c r="AU1383" s="68"/>
      <c r="AV1383" s="68"/>
      <c r="AW1383" s="68"/>
      <c r="AX1383" s="51"/>
      <c r="AY1383" s="51"/>
      <c r="AZ1383" s="68"/>
      <c r="BA1383" s="68"/>
      <c r="BB1383" s="68"/>
      <c r="BC1383" s="68"/>
      <c r="BD1383" s="68"/>
      <c r="BE1383" s="68"/>
      <c r="BF1383" s="51"/>
      <c r="BG1383" s="51"/>
      <c r="BH1383" s="68"/>
      <c r="BI1383" s="68"/>
      <c r="BJ1383" s="68"/>
      <c r="BK1383" s="68"/>
      <c r="BL1383" s="68"/>
      <c r="BM1383" s="68"/>
      <c r="BN1383" s="51"/>
      <c r="BO1383" s="51"/>
      <c r="BP1383" s="51"/>
      <c r="BQ1383" s="51"/>
      <c r="BR1383" s="51"/>
      <c r="BS1383" s="51"/>
      <c r="BT1383" s="51"/>
      <c r="BU1383" s="68"/>
      <c r="BV1383" s="68"/>
      <c r="BW1383" s="68"/>
      <c r="BX1383" s="68"/>
      <c r="BY1383" s="68"/>
      <c r="BZ1383" s="68"/>
      <c r="CA1383" s="68"/>
      <c r="CB1383" s="68"/>
      <c r="CC1383" s="68"/>
      <c r="CD1383" s="68"/>
      <c r="CE1383" s="68"/>
      <c r="CF1383" s="68"/>
      <c r="CG1383" s="68"/>
      <c r="CH1383" s="68"/>
      <c r="CI1383" s="68"/>
      <c r="CJ1383" s="68"/>
      <c r="CK1383" s="68"/>
      <c r="CL1383" s="68"/>
      <c r="CM1383" s="68"/>
      <c r="CN1383" s="68"/>
      <c r="CO1383" s="68"/>
      <c r="CP1383" s="68"/>
      <c r="CQ1383" s="68"/>
      <c r="CR1383" s="68"/>
      <c r="CS1383" s="68"/>
      <c r="CT1383" s="68"/>
      <c r="CU1383" s="68"/>
      <c r="CV1383" s="68"/>
      <c r="CW1383" s="68"/>
      <c r="CX1383" s="68"/>
      <c r="CY1383" s="68"/>
      <c r="CZ1383" s="68"/>
      <c r="DA1383" s="68"/>
      <c r="DB1383" s="68"/>
      <c r="DC1383" s="68"/>
      <c r="DD1383" s="68"/>
      <c r="DE1383" s="68"/>
      <c r="DF1383" s="51"/>
      <c r="DG1383" s="51"/>
      <c r="DH1383" s="51"/>
      <c r="DI1383" s="51"/>
      <c r="DJ1383" s="51"/>
      <c r="DK1383" s="51"/>
      <c r="DL1383" s="51"/>
      <c r="DM1383" s="51"/>
      <c r="DN1383" s="51"/>
      <c r="DO1383" s="51"/>
      <c r="DP1383" s="51"/>
      <c r="DQ1383" s="51"/>
      <c r="DR1383" s="51"/>
      <c r="DS1383" s="51"/>
      <c r="DT1383" s="51"/>
      <c r="DU1383" s="181"/>
    </row>
    <row r="1384" spans="1:125" ht="12.75" x14ac:dyDescent="0.2">
      <c r="A1384" s="51"/>
      <c r="B1384" s="51"/>
      <c r="C1384" s="50"/>
      <c r="D1384" s="53"/>
      <c r="E1384" s="50"/>
      <c r="F1384" s="54"/>
      <c r="G1384" s="54"/>
      <c r="H1384" s="54"/>
      <c r="I1384" s="55"/>
      <c r="J1384" s="50"/>
      <c r="K1384" s="50"/>
      <c r="L1384" s="50"/>
      <c r="M1384" s="50"/>
      <c r="N1384" s="50"/>
      <c r="O1384" s="50"/>
      <c r="P1384" s="680"/>
      <c r="Q1384" s="79"/>
      <c r="R1384" s="79"/>
      <c r="S1384" s="79"/>
      <c r="T1384" s="79"/>
      <c r="U1384" s="79"/>
      <c r="V1384" s="79"/>
      <c r="W1384" s="61"/>
      <c r="X1384" s="61"/>
      <c r="Y1384" s="50"/>
      <c r="Z1384" s="50"/>
      <c r="AA1384" s="51"/>
      <c r="AB1384" s="68"/>
      <c r="AC1384" s="68"/>
      <c r="AD1384" s="68"/>
      <c r="AE1384" s="68"/>
      <c r="AF1384" s="68"/>
      <c r="AG1384" s="68"/>
      <c r="AH1384" s="51"/>
      <c r="AI1384" s="51"/>
      <c r="AJ1384" s="68"/>
      <c r="AK1384" s="68"/>
      <c r="AL1384" s="68"/>
      <c r="AM1384" s="68"/>
      <c r="AN1384" s="68"/>
      <c r="AO1384" s="68"/>
      <c r="AP1384" s="51"/>
      <c r="AQ1384" s="51"/>
      <c r="AR1384" s="68"/>
      <c r="AS1384" s="68"/>
      <c r="AT1384" s="68"/>
      <c r="AU1384" s="68"/>
      <c r="AV1384" s="68"/>
      <c r="AW1384" s="68"/>
      <c r="AX1384" s="51"/>
      <c r="AY1384" s="51"/>
      <c r="AZ1384" s="68"/>
      <c r="BA1384" s="68"/>
      <c r="BB1384" s="68"/>
      <c r="BC1384" s="68"/>
      <c r="BD1384" s="68"/>
      <c r="BE1384" s="68"/>
      <c r="BF1384" s="51"/>
      <c r="BG1384" s="51"/>
      <c r="BH1384" s="68"/>
      <c r="BI1384" s="68"/>
      <c r="BJ1384" s="68"/>
      <c r="BK1384" s="68"/>
      <c r="BL1384" s="68"/>
      <c r="BM1384" s="68"/>
      <c r="BN1384" s="51"/>
      <c r="BO1384" s="51"/>
      <c r="BP1384" s="51"/>
      <c r="BQ1384" s="51"/>
      <c r="BR1384" s="51"/>
      <c r="BS1384" s="51"/>
      <c r="BT1384" s="51"/>
      <c r="BU1384" s="68"/>
      <c r="BV1384" s="68"/>
      <c r="BW1384" s="68"/>
      <c r="BX1384" s="68"/>
      <c r="BY1384" s="68"/>
      <c r="BZ1384" s="68"/>
      <c r="CA1384" s="68"/>
      <c r="CB1384" s="68"/>
      <c r="CC1384" s="68"/>
      <c r="CD1384" s="68"/>
      <c r="CE1384" s="68"/>
      <c r="CF1384" s="68"/>
      <c r="CG1384" s="68"/>
      <c r="CH1384" s="68"/>
      <c r="CI1384" s="68"/>
      <c r="CJ1384" s="68"/>
      <c r="CK1384" s="68"/>
      <c r="CL1384" s="68"/>
      <c r="CM1384" s="68"/>
      <c r="CN1384" s="68"/>
      <c r="CO1384" s="68"/>
      <c r="CP1384" s="68"/>
      <c r="CQ1384" s="68"/>
      <c r="CR1384" s="68"/>
      <c r="CS1384" s="68"/>
      <c r="CT1384" s="68"/>
      <c r="CU1384" s="68"/>
      <c r="CV1384" s="68"/>
      <c r="CW1384" s="68"/>
      <c r="CX1384" s="68"/>
      <c r="CY1384" s="68"/>
      <c r="CZ1384" s="68"/>
      <c r="DA1384" s="68"/>
      <c r="DB1384" s="68"/>
      <c r="DC1384" s="68"/>
      <c r="DD1384" s="68"/>
      <c r="DE1384" s="68"/>
      <c r="DF1384" s="51"/>
      <c r="DG1384" s="51"/>
      <c r="DH1384" s="51"/>
      <c r="DI1384" s="51"/>
      <c r="DJ1384" s="51"/>
      <c r="DK1384" s="51"/>
      <c r="DL1384" s="51"/>
      <c r="DM1384" s="51"/>
      <c r="DN1384" s="51"/>
      <c r="DO1384" s="51"/>
      <c r="DP1384" s="51"/>
      <c r="DQ1384" s="51"/>
      <c r="DR1384" s="51"/>
      <c r="DS1384" s="51"/>
      <c r="DT1384" s="51"/>
      <c r="DU1384" s="181"/>
    </row>
    <row r="1385" spans="1:125" ht="12.75" x14ac:dyDescent="0.2">
      <c r="A1385" s="51"/>
      <c r="B1385" s="51"/>
      <c r="C1385" s="50"/>
      <c r="D1385" s="53"/>
      <c r="E1385" s="50"/>
      <c r="F1385" s="54"/>
      <c r="G1385" s="54"/>
      <c r="H1385" s="54"/>
      <c r="I1385" s="55"/>
      <c r="J1385" s="50"/>
      <c r="K1385" s="50"/>
      <c r="L1385" s="50"/>
      <c r="M1385" s="50"/>
      <c r="N1385" s="50"/>
      <c r="O1385" s="50"/>
      <c r="P1385" s="680"/>
      <c r="Q1385" s="79"/>
      <c r="R1385" s="79"/>
      <c r="S1385" s="79"/>
      <c r="T1385" s="79"/>
      <c r="U1385" s="79"/>
      <c r="V1385" s="79"/>
      <c r="W1385" s="61"/>
      <c r="X1385" s="61"/>
      <c r="Y1385" s="50"/>
      <c r="Z1385" s="50"/>
      <c r="AA1385" s="51"/>
      <c r="AB1385" s="68"/>
      <c r="AC1385" s="68"/>
      <c r="AD1385" s="68"/>
      <c r="AE1385" s="68"/>
      <c r="AF1385" s="68"/>
      <c r="AG1385" s="68"/>
      <c r="AH1385" s="51"/>
      <c r="AI1385" s="51"/>
      <c r="AJ1385" s="68"/>
      <c r="AK1385" s="68"/>
      <c r="AL1385" s="68"/>
      <c r="AM1385" s="68"/>
      <c r="AN1385" s="68"/>
      <c r="AO1385" s="68"/>
      <c r="AP1385" s="51"/>
      <c r="AQ1385" s="51"/>
      <c r="AR1385" s="68"/>
      <c r="AS1385" s="68"/>
      <c r="AT1385" s="68"/>
      <c r="AU1385" s="68"/>
      <c r="AV1385" s="68"/>
      <c r="AW1385" s="68"/>
      <c r="AX1385" s="51"/>
      <c r="AY1385" s="51"/>
      <c r="AZ1385" s="68"/>
      <c r="BA1385" s="68"/>
      <c r="BB1385" s="68"/>
      <c r="BC1385" s="68"/>
      <c r="BD1385" s="68"/>
      <c r="BE1385" s="68"/>
      <c r="BF1385" s="51"/>
      <c r="BG1385" s="51"/>
      <c r="BH1385" s="68"/>
      <c r="BI1385" s="68"/>
      <c r="BJ1385" s="68"/>
      <c r="BK1385" s="68"/>
      <c r="BL1385" s="68"/>
      <c r="BM1385" s="68"/>
      <c r="BN1385" s="51"/>
      <c r="BO1385" s="51"/>
      <c r="BP1385" s="51"/>
      <c r="BQ1385" s="51"/>
      <c r="BR1385" s="51"/>
      <c r="BS1385" s="51"/>
      <c r="BT1385" s="51"/>
      <c r="BU1385" s="68"/>
      <c r="BV1385" s="68"/>
      <c r="BW1385" s="68"/>
      <c r="BX1385" s="68"/>
      <c r="BY1385" s="68"/>
      <c r="BZ1385" s="68"/>
      <c r="CA1385" s="68"/>
      <c r="CB1385" s="68"/>
      <c r="CC1385" s="68"/>
      <c r="CD1385" s="68"/>
      <c r="CE1385" s="68"/>
      <c r="CF1385" s="68"/>
      <c r="CG1385" s="68"/>
      <c r="CH1385" s="68"/>
      <c r="CI1385" s="68"/>
      <c r="CJ1385" s="68"/>
      <c r="CK1385" s="68"/>
      <c r="CL1385" s="68"/>
      <c r="CM1385" s="68"/>
      <c r="CN1385" s="68"/>
      <c r="CO1385" s="68"/>
      <c r="CP1385" s="68"/>
      <c r="CQ1385" s="68"/>
      <c r="CR1385" s="68"/>
      <c r="CS1385" s="68"/>
      <c r="CT1385" s="68"/>
      <c r="CU1385" s="68"/>
      <c r="CV1385" s="68"/>
      <c r="CW1385" s="68"/>
      <c r="CX1385" s="68"/>
      <c r="CY1385" s="68"/>
      <c r="CZ1385" s="68"/>
      <c r="DA1385" s="68"/>
      <c r="DB1385" s="68"/>
      <c r="DC1385" s="68"/>
      <c r="DD1385" s="68"/>
      <c r="DE1385" s="68"/>
      <c r="DF1385" s="51"/>
      <c r="DG1385" s="51"/>
      <c r="DH1385" s="51"/>
      <c r="DI1385" s="51"/>
      <c r="DJ1385" s="51"/>
      <c r="DK1385" s="51"/>
      <c r="DL1385" s="51"/>
      <c r="DM1385" s="51"/>
      <c r="DN1385" s="51"/>
      <c r="DO1385" s="51"/>
      <c r="DP1385" s="51"/>
      <c r="DQ1385" s="51"/>
      <c r="DR1385" s="51"/>
      <c r="DS1385" s="51"/>
      <c r="DT1385" s="51"/>
      <c r="DU1385" s="181"/>
    </row>
    <row r="1386" spans="1:125" ht="12.75" x14ac:dyDescent="0.2">
      <c r="A1386" s="51"/>
      <c r="B1386" s="51"/>
      <c r="C1386" s="50"/>
      <c r="D1386" s="53"/>
      <c r="E1386" s="50"/>
      <c r="F1386" s="54"/>
      <c r="G1386" s="54"/>
      <c r="H1386" s="54"/>
      <c r="I1386" s="55"/>
      <c r="J1386" s="50"/>
      <c r="K1386" s="50"/>
      <c r="L1386" s="50"/>
      <c r="M1386" s="50"/>
      <c r="N1386" s="50"/>
      <c r="O1386" s="50"/>
      <c r="P1386" s="680"/>
      <c r="Q1386" s="79"/>
      <c r="R1386" s="79"/>
      <c r="S1386" s="79"/>
      <c r="T1386" s="79"/>
      <c r="U1386" s="79"/>
      <c r="V1386" s="79"/>
      <c r="W1386" s="61"/>
      <c r="X1386" s="61"/>
      <c r="Y1386" s="50"/>
      <c r="Z1386" s="50"/>
      <c r="AA1386" s="51"/>
      <c r="AB1386" s="68"/>
      <c r="AC1386" s="68"/>
      <c r="AD1386" s="68"/>
      <c r="AE1386" s="68"/>
      <c r="AF1386" s="68"/>
      <c r="AG1386" s="68"/>
      <c r="AH1386" s="51"/>
      <c r="AI1386" s="51"/>
      <c r="AJ1386" s="68"/>
      <c r="AK1386" s="68"/>
      <c r="AL1386" s="68"/>
      <c r="AM1386" s="68"/>
      <c r="AN1386" s="68"/>
      <c r="AO1386" s="68"/>
      <c r="AP1386" s="51"/>
      <c r="AQ1386" s="51"/>
      <c r="AR1386" s="68"/>
      <c r="AS1386" s="68"/>
      <c r="AT1386" s="68"/>
      <c r="AU1386" s="68"/>
      <c r="AV1386" s="68"/>
      <c r="AW1386" s="68"/>
      <c r="AX1386" s="51"/>
      <c r="AY1386" s="51"/>
      <c r="AZ1386" s="68"/>
      <c r="BA1386" s="68"/>
      <c r="BB1386" s="68"/>
      <c r="BC1386" s="68"/>
      <c r="BD1386" s="68"/>
      <c r="BE1386" s="68"/>
      <c r="BF1386" s="51"/>
      <c r="BG1386" s="51"/>
      <c r="BH1386" s="68"/>
      <c r="BI1386" s="68"/>
      <c r="BJ1386" s="68"/>
      <c r="BK1386" s="68"/>
      <c r="BL1386" s="68"/>
      <c r="BM1386" s="68"/>
      <c r="BN1386" s="51"/>
      <c r="BO1386" s="51"/>
      <c r="BP1386" s="51"/>
      <c r="BQ1386" s="51"/>
      <c r="BR1386" s="51"/>
      <c r="BS1386" s="51"/>
      <c r="BT1386" s="51"/>
      <c r="BU1386" s="68"/>
      <c r="BV1386" s="68"/>
      <c r="BW1386" s="68"/>
      <c r="BX1386" s="68"/>
      <c r="BY1386" s="68"/>
      <c r="BZ1386" s="68"/>
      <c r="CA1386" s="68"/>
      <c r="CB1386" s="68"/>
      <c r="CC1386" s="68"/>
      <c r="CD1386" s="68"/>
      <c r="CE1386" s="68"/>
      <c r="CF1386" s="68"/>
      <c r="CG1386" s="68"/>
      <c r="CH1386" s="68"/>
      <c r="CI1386" s="68"/>
      <c r="CJ1386" s="68"/>
      <c r="CK1386" s="68"/>
      <c r="CL1386" s="68"/>
      <c r="CM1386" s="68"/>
      <c r="CN1386" s="68"/>
      <c r="CO1386" s="68"/>
      <c r="CP1386" s="68"/>
      <c r="CQ1386" s="68"/>
      <c r="CR1386" s="68"/>
      <c r="CS1386" s="68"/>
      <c r="CT1386" s="68"/>
      <c r="CU1386" s="68"/>
      <c r="CV1386" s="68"/>
      <c r="CW1386" s="68"/>
      <c r="CX1386" s="68"/>
      <c r="CY1386" s="68"/>
      <c r="CZ1386" s="68"/>
      <c r="DA1386" s="68"/>
      <c r="DB1386" s="68"/>
      <c r="DC1386" s="68"/>
      <c r="DD1386" s="68"/>
      <c r="DE1386" s="68"/>
      <c r="DF1386" s="51"/>
      <c r="DG1386" s="51"/>
      <c r="DH1386" s="51"/>
      <c r="DI1386" s="51"/>
      <c r="DJ1386" s="51"/>
      <c r="DK1386" s="51"/>
      <c r="DL1386" s="51"/>
      <c r="DM1386" s="51"/>
      <c r="DN1386" s="51"/>
      <c r="DO1386" s="51"/>
      <c r="DP1386" s="51"/>
      <c r="DQ1386" s="51"/>
      <c r="DR1386" s="51"/>
      <c r="DS1386" s="51"/>
      <c r="DT1386" s="51"/>
      <c r="DU1386" s="181"/>
    </row>
    <row r="1387" spans="1:125" ht="12.75" x14ac:dyDescent="0.2">
      <c r="A1387" s="51"/>
      <c r="B1387" s="51"/>
      <c r="C1387" s="50"/>
      <c r="D1387" s="53"/>
      <c r="E1387" s="50"/>
      <c r="F1387" s="54"/>
      <c r="G1387" s="54"/>
      <c r="H1387" s="54"/>
      <c r="I1387" s="55"/>
      <c r="J1387" s="50"/>
      <c r="K1387" s="50"/>
      <c r="L1387" s="50"/>
      <c r="M1387" s="50"/>
      <c r="N1387" s="50"/>
      <c r="O1387" s="50"/>
      <c r="P1387" s="680"/>
      <c r="Q1387" s="79"/>
      <c r="R1387" s="79"/>
      <c r="S1387" s="79"/>
      <c r="T1387" s="79"/>
      <c r="U1387" s="79"/>
      <c r="V1387" s="79"/>
      <c r="W1387" s="61"/>
      <c r="X1387" s="61"/>
      <c r="Y1387" s="50"/>
      <c r="Z1387" s="50"/>
      <c r="AA1387" s="51"/>
      <c r="AB1387" s="68"/>
      <c r="AC1387" s="68"/>
      <c r="AD1387" s="68"/>
      <c r="AE1387" s="68"/>
      <c r="AF1387" s="68"/>
      <c r="AG1387" s="68"/>
      <c r="AH1387" s="51"/>
      <c r="AI1387" s="51"/>
      <c r="AJ1387" s="68"/>
      <c r="AK1387" s="68"/>
      <c r="AL1387" s="68"/>
      <c r="AM1387" s="68"/>
      <c r="AN1387" s="68"/>
      <c r="AO1387" s="68"/>
      <c r="AP1387" s="51"/>
      <c r="AQ1387" s="51"/>
      <c r="AR1387" s="68"/>
      <c r="AS1387" s="68"/>
      <c r="AT1387" s="68"/>
      <c r="AU1387" s="68"/>
      <c r="AV1387" s="68"/>
      <c r="AW1387" s="68"/>
      <c r="AX1387" s="51"/>
      <c r="AY1387" s="51"/>
      <c r="AZ1387" s="68"/>
      <c r="BA1387" s="68"/>
      <c r="BB1387" s="68"/>
      <c r="BC1387" s="68"/>
      <c r="BD1387" s="68"/>
      <c r="BE1387" s="68"/>
      <c r="BF1387" s="51"/>
      <c r="BG1387" s="51"/>
      <c r="BH1387" s="68"/>
      <c r="BI1387" s="68"/>
      <c r="BJ1387" s="68"/>
      <c r="BK1387" s="68"/>
      <c r="BL1387" s="68"/>
      <c r="BM1387" s="68"/>
      <c r="BN1387" s="51"/>
      <c r="BO1387" s="51"/>
      <c r="BP1387" s="51"/>
      <c r="BQ1387" s="51"/>
      <c r="BR1387" s="51"/>
      <c r="BS1387" s="51"/>
      <c r="BT1387" s="51"/>
      <c r="BU1387" s="68"/>
      <c r="BV1387" s="68"/>
      <c r="BW1387" s="68"/>
      <c r="BX1387" s="68"/>
      <c r="BY1387" s="68"/>
      <c r="BZ1387" s="68"/>
      <c r="CA1387" s="68"/>
      <c r="CB1387" s="68"/>
      <c r="CC1387" s="68"/>
      <c r="CD1387" s="68"/>
      <c r="CE1387" s="68"/>
      <c r="CF1387" s="68"/>
      <c r="CG1387" s="68"/>
      <c r="CH1387" s="68"/>
      <c r="CI1387" s="68"/>
      <c r="CJ1387" s="68"/>
      <c r="CK1387" s="68"/>
      <c r="CL1387" s="68"/>
      <c r="CM1387" s="68"/>
      <c r="CN1387" s="68"/>
      <c r="CO1387" s="68"/>
      <c r="CP1387" s="68"/>
      <c r="CQ1387" s="68"/>
      <c r="CR1387" s="68"/>
      <c r="CS1387" s="68"/>
      <c r="CT1387" s="68"/>
      <c r="CU1387" s="68"/>
      <c r="CV1387" s="68"/>
      <c r="CW1387" s="68"/>
      <c r="CX1387" s="68"/>
      <c r="CY1387" s="68"/>
      <c r="CZ1387" s="68"/>
      <c r="DA1387" s="68"/>
      <c r="DB1387" s="68"/>
      <c r="DC1387" s="68"/>
      <c r="DD1387" s="68"/>
      <c r="DE1387" s="68"/>
      <c r="DF1387" s="51"/>
      <c r="DG1387" s="51"/>
      <c r="DH1387" s="51"/>
      <c r="DI1387" s="51"/>
      <c r="DJ1387" s="51"/>
      <c r="DK1387" s="51"/>
      <c r="DL1387" s="51"/>
      <c r="DM1387" s="51"/>
      <c r="DN1387" s="51"/>
      <c r="DO1387" s="51"/>
      <c r="DP1387" s="51"/>
      <c r="DQ1387" s="51"/>
      <c r="DR1387" s="51"/>
      <c r="DS1387" s="51"/>
      <c r="DT1387" s="51"/>
      <c r="DU1387" s="181"/>
    </row>
    <row r="1388" spans="1:125" ht="12.75" x14ac:dyDescent="0.2">
      <c r="A1388" s="51"/>
      <c r="B1388" s="51"/>
      <c r="C1388" s="50"/>
      <c r="D1388" s="53"/>
      <c r="E1388" s="50"/>
      <c r="F1388" s="54"/>
      <c r="G1388" s="54"/>
      <c r="H1388" s="54"/>
      <c r="I1388" s="55"/>
      <c r="J1388" s="50"/>
      <c r="K1388" s="50"/>
      <c r="L1388" s="50"/>
      <c r="M1388" s="50"/>
      <c r="N1388" s="50"/>
      <c r="O1388" s="50"/>
      <c r="P1388" s="680"/>
      <c r="Q1388" s="79"/>
      <c r="R1388" s="79"/>
      <c r="S1388" s="79"/>
      <c r="T1388" s="79"/>
      <c r="U1388" s="79"/>
      <c r="V1388" s="79"/>
      <c r="W1388" s="61"/>
      <c r="X1388" s="61"/>
      <c r="Y1388" s="50"/>
      <c r="Z1388" s="50"/>
      <c r="AA1388" s="51"/>
      <c r="AB1388" s="68"/>
      <c r="AC1388" s="68"/>
      <c r="AD1388" s="68"/>
      <c r="AE1388" s="68"/>
      <c r="AF1388" s="68"/>
      <c r="AG1388" s="68"/>
      <c r="AH1388" s="51"/>
      <c r="AI1388" s="51"/>
      <c r="AJ1388" s="68"/>
      <c r="AK1388" s="68"/>
      <c r="AL1388" s="68"/>
      <c r="AM1388" s="68"/>
      <c r="AN1388" s="68"/>
      <c r="AO1388" s="68"/>
      <c r="AP1388" s="51"/>
      <c r="AQ1388" s="51"/>
      <c r="AR1388" s="68"/>
      <c r="AS1388" s="68"/>
      <c r="AT1388" s="68"/>
      <c r="AU1388" s="68"/>
      <c r="AV1388" s="68"/>
      <c r="AW1388" s="68"/>
      <c r="AX1388" s="51"/>
      <c r="AY1388" s="51"/>
      <c r="AZ1388" s="68"/>
      <c r="BA1388" s="68"/>
      <c r="BB1388" s="68"/>
      <c r="BC1388" s="68"/>
      <c r="BD1388" s="68"/>
      <c r="BE1388" s="68"/>
      <c r="BF1388" s="51"/>
      <c r="BG1388" s="51"/>
      <c r="BH1388" s="68"/>
      <c r="BI1388" s="68"/>
      <c r="BJ1388" s="68"/>
      <c r="BK1388" s="68"/>
      <c r="BL1388" s="68"/>
      <c r="BM1388" s="68"/>
      <c r="BN1388" s="51"/>
      <c r="BO1388" s="51"/>
      <c r="BP1388" s="51"/>
      <c r="BQ1388" s="51"/>
      <c r="BR1388" s="51"/>
      <c r="BS1388" s="51"/>
      <c r="BT1388" s="51"/>
      <c r="BU1388" s="68"/>
      <c r="BV1388" s="68"/>
      <c r="BW1388" s="68"/>
      <c r="BX1388" s="68"/>
      <c r="BY1388" s="68"/>
      <c r="BZ1388" s="68"/>
      <c r="CA1388" s="68"/>
      <c r="CB1388" s="68"/>
      <c r="CC1388" s="68"/>
      <c r="CD1388" s="68"/>
      <c r="CE1388" s="68"/>
      <c r="CF1388" s="68"/>
      <c r="CG1388" s="68"/>
      <c r="CH1388" s="68"/>
      <c r="CI1388" s="68"/>
      <c r="CJ1388" s="68"/>
      <c r="CK1388" s="68"/>
      <c r="CL1388" s="68"/>
      <c r="CM1388" s="68"/>
      <c r="CN1388" s="68"/>
      <c r="CO1388" s="68"/>
      <c r="CP1388" s="68"/>
      <c r="CQ1388" s="68"/>
      <c r="CR1388" s="68"/>
      <c r="CS1388" s="68"/>
      <c r="CT1388" s="68"/>
      <c r="CU1388" s="68"/>
      <c r="CV1388" s="68"/>
      <c r="CW1388" s="68"/>
      <c r="CX1388" s="68"/>
      <c r="CY1388" s="68"/>
      <c r="CZ1388" s="68"/>
      <c r="DA1388" s="68"/>
      <c r="DB1388" s="68"/>
      <c r="DC1388" s="68"/>
      <c r="DD1388" s="68"/>
      <c r="DE1388" s="68"/>
      <c r="DF1388" s="51"/>
      <c r="DG1388" s="51"/>
      <c r="DH1388" s="51"/>
      <c r="DI1388" s="51"/>
      <c r="DJ1388" s="51"/>
      <c r="DK1388" s="51"/>
      <c r="DL1388" s="51"/>
      <c r="DM1388" s="51"/>
      <c r="DN1388" s="51"/>
      <c r="DO1388" s="51"/>
      <c r="DP1388" s="51"/>
      <c r="DQ1388" s="51"/>
      <c r="DR1388" s="51"/>
      <c r="DS1388" s="51"/>
      <c r="DT1388" s="51"/>
      <c r="DU1388" s="181"/>
    </row>
    <row r="1389" spans="1:125" ht="12.75" x14ac:dyDescent="0.2">
      <c r="A1389" s="51"/>
      <c r="B1389" s="51"/>
      <c r="C1389" s="50"/>
      <c r="D1389" s="53"/>
      <c r="E1389" s="50"/>
      <c r="F1389" s="54"/>
      <c r="G1389" s="54"/>
      <c r="H1389" s="54"/>
      <c r="I1389" s="55"/>
      <c r="J1389" s="50"/>
      <c r="K1389" s="50"/>
      <c r="L1389" s="50"/>
      <c r="M1389" s="50"/>
      <c r="N1389" s="50"/>
      <c r="O1389" s="50"/>
      <c r="P1389" s="680"/>
      <c r="Q1389" s="79"/>
      <c r="R1389" s="79"/>
      <c r="S1389" s="79"/>
      <c r="T1389" s="79"/>
      <c r="U1389" s="79"/>
      <c r="V1389" s="79"/>
      <c r="W1389" s="61"/>
      <c r="X1389" s="61"/>
      <c r="Y1389" s="50"/>
      <c r="Z1389" s="50"/>
      <c r="AA1389" s="51"/>
      <c r="AB1389" s="68"/>
      <c r="AC1389" s="68"/>
      <c r="AD1389" s="68"/>
      <c r="AE1389" s="68"/>
      <c r="AF1389" s="68"/>
      <c r="AG1389" s="68"/>
      <c r="AH1389" s="51"/>
      <c r="AI1389" s="51"/>
      <c r="AJ1389" s="68"/>
      <c r="AK1389" s="68"/>
      <c r="AL1389" s="68"/>
      <c r="AM1389" s="68"/>
      <c r="AN1389" s="68"/>
      <c r="AO1389" s="68"/>
      <c r="AP1389" s="51"/>
      <c r="AQ1389" s="51"/>
      <c r="AR1389" s="68"/>
      <c r="AS1389" s="68"/>
      <c r="AT1389" s="68"/>
      <c r="AU1389" s="68"/>
      <c r="AV1389" s="68"/>
      <c r="AW1389" s="68"/>
      <c r="AX1389" s="51"/>
      <c r="AY1389" s="51"/>
      <c r="AZ1389" s="68"/>
      <c r="BA1389" s="68"/>
      <c r="BB1389" s="68"/>
      <c r="BC1389" s="68"/>
      <c r="BD1389" s="68"/>
      <c r="BE1389" s="68"/>
      <c r="BF1389" s="51"/>
      <c r="BG1389" s="51"/>
      <c r="BH1389" s="68"/>
      <c r="BI1389" s="68"/>
      <c r="BJ1389" s="68"/>
      <c r="BK1389" s="68"/>
      <c r="BL1389" s="68"/>
      <c r="BM1389" s="68"/>
      <c r="BN1389" s="51"/>
      <c r="BO1389" s="51"/>
      <c r="BP1389" s="51"/>
      <c r="BQ1389" s="51"/>
      <c r="BR1389" s="51"/>
      <c r="BS1389" s="51"/>
      <c r="BT1389" s="51"/>
      <c r="BU1389" s="68"/>
      <c r="BV1389" s="68"/>
      <c r="BW1389" s="68"/>
      <c r="BX1389" s="68"/>
      <c r="BY1389" s="68"/>
      <c r="BZ1389" s="68"/>
      <c r="CA1389" s="68"/>
      <c r="CB1389" s="68"/>
      <c r="CC1389" s="68"/>
      <c r="CD1389" s="68"/>
      <c r="CE1389" s="68"/>
      <c r="CF1389" s="68"/>
      <c r="CG1389" s="68"/>
      <c r="CH1389" s="68"/>
      <c r="CI1389" s="68"/>
      <c r="CJ1389" s="68"/>
      <c r="CK1389" s="68"/>
      <c r="CL1389" s="68"/>
      <c r="CM1389" s="68"/>
      <c r="CN1389" s="68"/>
      <c r="CO1389" s="68"/>
      <c r="CP1389" s="68"/>
      <c r="CQ1389" s="68"/>
      <c r="CR1389" s="68"/>
      <c r="CS1389" s="68"/>
      <c r="CT1389" s="68"/>
      <c r="CU1389" s="68"/>
      <c r="CV1389" s="68"/>
      <c r="CW1389" s="68"/>
      <c r="CX1389" s="68"/>
      <c r="CY1389" s="68"/>
      <c r="CZ1389" s="68"/>
      <c r="DA1389" s="68"/>
      <c r="DB1389" s="68"/>
      <c r="DC1389" s="68"/>
      <c r="DD1389" s="68"/>
      <c r="DE1389" s="68"/>
      <c r="DF1389" s="51"/>
      <c r="DG1389" s="51"/>
      <c r="DH1389" s="51"/>
      <c r="DI1389" s="51"/>
      <c r="DJ1389" s="51"/>
      <c r="DK1389" s="51"/>
      <c r="DL1389" s="51"/>
      <c r="DM1389" s="51"/>
      <c r="DN1389" s="51"/>
      <c r="DO1389" s="51"/>
      <c r="DP1389" s="51"/>
      <c r="DQ1389" s="51"/>
      <c r="DR1389" s="51"/>
      <c r="DS1389" s="51"/>
      <c r="DT1389" s="51"/>
      <c r="DU1389" s="181"/>
    </row>
    <row r="1390" spans="1:125" ht="12.75" x14ac:dyDescent="0.2">
      <c r="A1390" s="51"/>
      <c r="B1390" s="51"/>
      <c r="C1390" s="50"/>
      <c r="D1390" s="53"/>
      <c r="E1390" s="50"/>
      <c r="F1390" s="54"/>
      <c r="G1390" s="54"/>
      <c r="H1390" s="54"/>
      <c r="I1390" s="55"/>
      <c r="J1390" s="50"/>
      <c r="K1390" s="50"/>
      <c r="L1390" s="50"/>
      <c r="M1390" s="50"/>
      <c r="N1390" s="50"/>
      <c r="O1390" s="50"/>
      <c r="P1390" s="680"/>
      <c r="Q1390" s="79"/>
      <c r="R1390" s="79"/>
      <c r="S1390" s="79"/>
      <c r="T1390" s="79"/>
      <c r="U1390" s="79"/>
      <c r="V1390" s="79"/>
      <c r="W1390" s="61"/>
      <c r="X1390" s="61"/>
      <c r="Y1390" s="50"/>
      <c r="Z1390" s="50"/>
      <c r="AA1390" s="51"/>
      <c r="AB1390" s="68"/>
      <c r="AC1390" s="68"/>
      <c r="AD1390" s="68"/>
      <c r="AE1390" s="68"/>
      <c r="AF1390" s="68"/>
      <c r="AG1390" s="68"/>
      <c r="AH1390" s="51"/>
      <c r="AI1390" s="51"/>
      <c r="AJ1390" s="68"/>
      <c r="AK1390" s="68"/>
      <c r="AL1390" s="68"/>
      <c r="AM1390" s="68"/>
      <c r="AN1390" s="68"/>
      <c r="AO1390" s="68"/>
      <c r="AP1390" s="51"/>
      <c r="AQ1390" s="51"/>
      <c r="AR1390" s="68"/>
      <c r="AS1390" s="68"/>
      <c r="AT1390" s="68"/>
      <c r="AU1390" s="68"/>
      <c r="AV1390" s="68"/>
      <c r="AW1390" s="68"/>
      <c r="AX1390" s="51"/>
      <c r="AY1390" s="51"/>
      <c r="AZ1390" s="68"/>
      <c r="BA1390" s="68"/>
      <c r="BB1390" s="68"/>
      <c r="BC1390" s="68"/>
      <c r="BD1390" s="68"/>
      <c r="BE1390" s="68"/>
      <c r="BF1390" s="51"/>
      <c r="BG1390" s="51"/>
      <c r="BH1390" s="68"/>
      <c r="BI1390" s="68"/>
      <c r="BJ1390" s="68"/>
      <c r="BK1390" s="68"/>
      <c r="BL1390" s="68"/>
      <c r="BM1390" s="68"/>
      <c r="BN1390" s="51"/>
      <c r="BO1390" s="51"/>
      <c r="BP1390" s="51"/>
      <c r="BQ1390" s="51"/>
      <c r="BR1390" s="51"/>
      <c r="BS1390" s="51"/>
      <c r="BT1390" s="51"/>
      <c r="BU1390" s="68"/>
      <c r="BV1390" s="68"/>
      <c r="BW1390" s="68"/>
      <c r="BX1390" s="68"/>
      <c r="BY1390" s="68"/>
      <c r="BZ1390" s="68"/>
      <c r="CA1390" s="68"/>
      <c r="CB1390" s="68"/>
      <c r="CC1390" s="68"/>
      <c r="CD1390" s="68"/>
      <c r="CE1390" s="68"/>
      <c r="CF1390" s="68"/>
      <c r="CG1390" s="68"/>
      <c r="CH1390" s="68"/>
      <c r="CI1390" s="68"/>
      <c r="CJ1390" s="68"/>
      <c r="CK1390" s="68"/>
      <c r="CL1390" s="68"/>
      <c r="CM1390" s="68"/>
      <c r="CN1390" s="68"/>
      <c r="CO1390" s="68"/>
      <c r="CP1390" s="68"/>
      <c r="CQ1390" s="68"/>
      <c r="CR1390" s="68"/>
      <c r="CS1390" s="68"/>
      <c r="CT1390" s="68"/>
      <c r="CU1390" s="68"/>
      <c r="CV1390" s="68"/>
      <c r="CW1390" s="68"/>
      <c r="CX1390" s="68"/>
      <c r="CY1390" s="68"/>
      <c r="CZ1390" s="68"/>
      <c r="DA1390" s="68"/>
      <c r="DB1390" s="68"/>
      <c r="DC1390" s="68"/>
      <c r="DD1390" s="68"/>
      <c r="DE1390" s="68"/>
      <c r="DF1390" s="51"/>
      <c r="DG1390" s="51"/>
      <c r="DH1390" s="51"/>
      <c r="DI1390" s="51"/>
      <c r="DJ1390" s="51"/>
      <c r="DK1390" s="51"/>
      <c r="DL1390" s="51"/>
      <c r="DM1390" s="51"/>
      <c r="DN1390" s="51"/>
      <c r="DO1390" s="51"/>
      <c r="DP1390" s="51"/>
      <c r="DQ1390" s="51"/>
      <c r="DR1390" s="51"/>
      <c r="DS1390" s="51"/>
      <c r="DT1390" s="51"/>
      <c r="DU1390" s="181"/>
    </row>
    <row r="1391" spans="1:125" ht="12.75" x14ac:dyDescent="0.2">
      <c r="A1391" s="51"/>
      <c r="B1391" s="51"/>
      <c r="C1391" s="50"/>
      <c r="D1391" s="53"/>
      <c r="E1391" s="50"/>
      <c r="F1391" s="54"/>
      <c r="G1391" s="54"/>
      <c r="H1391" s="54"/>
      <c r="I1391" s="55"/>
      <c r="J1391" s="50"/>
      <c r="K1391" s="50"/>
      <c r="L1391" s="50"/>
      <c r="M1391" s="50"/>
      <c r="N1391" s="50"/>
      <c r="O1391" s="50"/>
      <c r="P1391" s="680"/>
      <c r="Q1391" s="79"/>
      <c r="R1391" s="79"/>
      <c r="S1391" s="79"/>
      <c r="T1391" s="79"/>
      <c r="U1391" s="79"/>
      <c r="V1391" s="79"/>
      <c r="W1391" s="61"/>
      <c r="X1391" s="61"/>
      <c r="Y1391" s="50"/>
      <c r="Z1391" s="50"/>
      <c r="AA1391" s="51"/>
      <c r="AB1391" s="68"/>
      <c r="AC1391" s="68"/>
      <c r="AD1391" s="68"/>
      <c r="AE1391" s="68"/>
      <c r="AF1391" s="68"/>
      <c r="AG1391" s="68"/>
      <c r="AH1391" s="51"/>
      <c r="AI1391" s="51"/>
      <c r="AJ1391" s="68"/>
      <c r="AK1391" s="68"/>
      <c r="AL1391" s="68"/>
      <c r="AM1391" s="68"/>
      <c r="AN1391" s="68"/>
      <c r="AO1391" s="68"/>
      <c r="AP1391" s="51"/>
      <c r="AQ1391" s="51"/>
      <c r="AR1391" s="68"/>
      <c r="AS1391" s="68"/>
      <c r="AT1391" s="68"/>
      <c r="AU1391" s="68"/>
      <c r="AV1391" s="68"/>
      <c r="AW1391" s="68"/>
      <c r="AX1391" s="51"/>
      <c r="AY1391" s="51"/>
      <c r="AZ1391" s="68"/>
      <c r="BA1391" s="68"/>
      <c r="BB1391" s="68"/>
      <c r="BC1391" s="68"/>
      <c r="BD1391" s="68"/>
      <c r="BE1391" s="68"/>
      <c r="BF1391" s="51"/>
      <c r="BG1391" s="51"/>
      <c r="BH1391" s="68"/>
      <c r="BI1391" s="68"/>
      <c r="BJ1391" s="68"/>
      <c r="BK1391" s="68"/>
      <c r="BL1391" s="68"/>
      <c r="BM1391" s="68"/>
      <c r="BN1391" s="51"/>
      <c r="BO1391" s="51"/>
      <c r="BP1391" s="51"/>
      <c r="BQ1391" s="51"/>
      <c r="BR1391" s="51"/>
      <c r="BS1391" s="51"/>
      <c r="BT1391" s="51"/>
      <c r="BU1391" s="68"/>
      <c r="BV1391" s="68"/>
      <c r="BW1391" s="68"/>
      <c r="BX1391" s="68"/>
      <c r="BY1391" s="68"/>
      <c r="BZ1391" s="68"/>
      <c r="CA1391" s="68"/>
      <c r="CB1391" s="68"/>
      <c r="CC1391" s="68"/>
      <c r="CD1391" s="68"/>
      <c r="CE1391" s="68"/>
      <c r="CF1391" s="68"/>
      <c r="CG1391" s="68"/>
      <c r="CH1391" s="68"/>
      <c r="CI1391" s="68"/>
      <c r="CJ1391" s="68"/>
      <c r="CK1391" s="68"/>
      <c r="CL1391" s="68"/>
      <c r="CM1391" s="68"/>
      <c r="CN1391" s="68"/>
      <c r="CO1391" s="68"/>
      <c r="CP1391" s="68"/>
      <c r="CQ1391" s="68"/>
      <c r="CR1391" s="68"/>
      <c r="CS1391" s="68"/>
      <c r="CT1391" s="68"/>
      <c r="CU1391" s="68"/>
      <c r="CV1391" s="68"/>
      <c r="CW1391" s="68"/>
      <c r="CX1391" s="68"/>
      <c r="CY1391" s="68"/>
      <c r="CZ1391" s="68"/>
      <c r="DA1391" s="68"/>
      <c r="DB1391" s="68"/>
      <c r="DC1391" s="68"/>
      <c r="DD1391" s="68"/>
      <c r="DE1391" s="68"/>
      <c r="DF1391" s="51"/>
      <c r="DG1391" s="51"/>
      <c r="DH1391" s="51"/>
      <c r="DI1391" s="51"/>
      <c r="DJ1391" s="51"/>
      <c r="DK1391" s="51"/>
      <c r="DL1391" s="51"/>
      <c r="DM1391" s="51"/>
      <c r="DN1391" s="51"/>
      <c r="DO1391" s="51"/>
      <c r="DP1391" s="51"/>
      <c r="DQ1391" s="51"/>
      <c r="DR1391" s="51"/>
      <c r="DS1391" s="51"/>
      <c r="DT1391" s="51"/>
      <c r="DU1391" s="181"/>
    </row>
    <row r="1392" spans="1:125" ht="12.75" x14ac:dyDescent="0.2">
      <c r="A1392" s="51"/>
      <c r="B1392" s="51"/>
      <c r="C1392" s="50"/>
      <c r="D1392" s="53"/>
      <c r="E1392" s="50"/>
      <c r="F1392" s="54"/>
      <c r="G1392" s="54"/>
      <c r="H1392" s="54"/>
      <c r="I1392" s="55"/>
      <c r="J1392" s="50"/>
      <c r="K1392" s="50"/>
      <c r="L1392" s="50"/>
      <c r="M1392" s="50"/>
      <c r="N1392" s="50"/>
      <c r="O1392" s="50"/>
      <c r="P1392" s="680"/>
      <c r="Q1392" s="79"/>
      <c r="R1392" s="79"/>
      <c r="S1392" s="79"/>
      <c r="T1392" s="79"/>
      <c r="U1392" s="79"/>
      <c r="V1392" s="79"/>
      <c r="W1392" s="61"/>
      <c r="X1392" s="61"/>
      <c r="Y1392" s="50"/>
      <c r="Z1392" s="50"/>
      <c r="AA1392" s="51"/>
      <c r="AB1392" s="68"/>
      <c r="AC1392" s="68"/>
      <c r="AD1392" s="68"/>
      <c r="AE1392" s="68"/>
      <c r="AF1392" s="68"/>
      <c r="AG1392" s="68"/>
      <c r="AH1392" s="51"/>
      <c r="AI1392" s="51"/>
      <c r="AJ1392" s="68"/>
      <c r="AK1392" s="68"/>
      <c r="AL1392" s="68"/>
      <c r="AM1392" s="68"/>
      <c r="AN1392" s="68"/>
      <c r="AO1392" s="68"/>
      <c r="AP1392" s="51"/>
      <c r="AQ1392" s="51"/>
      <c r="AR1392" s="68"/>
      <c r="AS1392" s="68"/>
      <c r="AT1392" s="68"/>
      <c r="AU1392" s="68"/>
      <c r="AV1392" s="68"/>
      <c r="AW1392" s="68"/>
      <c r="AX1392" s="51"/>
      <c r="AY1392" s="51"/>
      <c r="AZ1392" s="68"/>
      <c r="BA1392" s="68"/>
      <c r="BB1392" s="68"/>
      <c r="BC1392" s="68"/>
      <c r="BD1392" s="68"/>
      <c r="BE1392" s="68"/>
      <c r="BF1392" s="51"/>
      <c r="BG1392" s="51"/>
      <c r="BH1392" s="68"/>
      <c r="BI1392" s="68"/>
      <c r="BJ1392" s="68"/>
      <c r="BK1392" s="68"/>
      <c r="BL1392" s="68"/>
      <c r="BM1392" s="68"/>
      <c r="BN1392" s="51"/>
      <c r="BO1392" s="51"/>
      <c r="BP1392" s="51"/>
      <c r="BQ1392" s="51"/>
      <c r="BR1392" s="51"/>
      <c r="BS1392" s="51"/>
      <c r="BT1392" s="51"/>
      <c r="BU1392" s="68"/>
      <c r="BV1392" s="68"/>
      <c r="BW1392" s="68"/>
      <c r="BX1392" s="68"/>
      <c r="BY1392" s="68"/>
      <c r="BZ1392" s="68"/>
      <c r="CA1392" s="68"/>
      <c r="CB1392" s="68"/>
      <c r="CC1392" s="68"/>
      <c r="CD1392" s="68"/>
      <c r="CE1392" s="68"/>
      <c r="CF1392" s="68"/>
      <c r="CG1392" s="68"/>
      <c r="CH1392" s="68"/>
      <c r="CI1392" s="68"/>
      <c r="CJ1392" s="68"/>
      <c r="CK1392" s="68"/>
      <c r="CL1392" s="68"/>
      <c r="CM1392" s="68"/>
      <c r="CN1392" s="68"/>
      <c r="CO1392" s="68"/>
      <c r="CP1392" s="68"/>
      <c r="CQ1392" s="68"/>
      <c r="CR1392" s="68"/>
      <c r="CS1392" s="68"/>
      <c r="CT1392" s="68"/>
      <c r="CU1392" s="68"/>
      <c r="CV1392" s="68"/>
      <c r="CW1392" s="68"/>
      <c r="CX1392" s="68"/>
      <c r="CY1392" s="68"/>
      <c r="CZ1392" s="68"/>
      <c r="DA1392" s="68"/>
      <c r="DB1392" s="68"/>
      <c r="DC1392" s="68"/>
      <c r="DD1392" s="68"/>
      <c r="DE1392" s="68"/>
      <c r="DF1392" s="51"/>
      <c r="DG1392" s="51"/>
      <c r="DH1392" s="51"/>
      <c r="DI1392" s="51"/>
      <c r="DJ1392" s="51"/>
      <c r="DK1392" s="51"/>
      <c r="DL1392" s="51"/>
      <c r="DM1392" s="51"/>
      <c r="DN1392" s="51"/>
      <c r="DO1392" s="51"/>
      <c r="DP1392" s="51"/>
      <c r="DQ1392" s="51"/>
      <c r="DR1392" s="51"/>
      <c r="DS1392" s="51"/>
      <c r="DT1392" s="51"/>
      <c r="DU1392" s="181"/>
    </row>
    <row r="1393" spans="1:125" ht="12.75" x14ac:dyDescent="0.2">
      <c r="A1393" s="51"/>
      <c r="B1393" s="51"/>
      <c r="C1393" s="50"/>
      <c r="D1393" s="53"/>
      <c r="E1393" s="50"/>
      <c r="F1393" s="54"/>
      <c r="G1393" s="54"/>
      <c r="H1393" s="54"/>
      <c r="I1393" s="55"/>
      <c r="J1393" s="50"/>
      <c r="K1393" s="50"/>
      <c r="L1393" s="50"/>
      <c r="M1393" s="50"/>
      <c r="N1393" s="50"/>
      <c r="O1393" s="50"/>
      <c r="P1393" s="680"/>
      <c r="Q1393" s="79"/>
      <c r="R1393" s="79"/>
      <c r="S1393" s="79"/>
      <c r="T1393" s="79"/>
      <c r="U1393" s="79"/>
      <c r="V1393" s="79"/>
      <c r="W1393" s="61"/>
      <c r="X1393" s="61"/>
      <c r="Y1393" s="50"/>
      <c r="Z1393" s="50"/>
      <c r="AA1393" s="51"/>
      <c r="AB1393" s="68"/>
      <c r="AC1393" s="68"/>
      <c r="AD1393" s="68"/>
      <c r="AE1393" s="68"/>
      <c r="AF1393" s="68"/>
      <c r="AG1393" s="68"/>
      <c r="AH1393" s="51"/>
      <c r="AI1393" s="51"/>
      <c r="AJ1393" s="68"/>
      <c r="AK1393" s="68"/>
      <c r="AL1393" s="68"/>
      <c r="AM1393" s="68"/>
      <c r="AN1393" s="68"/>
      <c r="AO1393" s="68"/>
      <c r="AP1393" s="51"/>
      <c r="AQ1393" s="51"/>
      <c r="AR1393" s="68"/>
      <c r="AS1393" s="68"/>
      <c r="AT1393" s="68"/>
      <c r="AU1393" s="68"/>
      <c r="AV1393" s="68"/>
      <c r="AW1393" s="68"/>
      <c r="AX1393" s="51"/>
      <c r="AY1393" s="51"/>
      <c r="AZ1393" s="68"/>
      <c r="BA1393" s="68"/>
      <c r="BB1393" s="68"/>
      <c r="BC1393" s="68"/>
      <c r="BD1393" s="68"/>
      <c r="BE1393" s="68"/>
      <c r="BF1393" s="51"/>
      <c r="BG1393" s="51"/>
      <c r="BH1393" s="68"/>
      <c r="BI1393" s="68"/>
      <c r="BJ1393" s="68"/>
      <c r="BK1393" s="68"/>
      <c r="BL1393" s="68"/>
      <c r="BM1393" s="68"/>
      <c r="BN1393" s="51"/>
      <c r="BO1393" s="51"/>
      <c r="BP1393" s="51"/>
      <c r="BQ1393" s="51"/>
      <c r="BR1393" s="51"/>
      <c r="BS1393" s="51"/>
      <c r="BT1393" s="51"/>
      <c r="BU1393" s="68"/>
      <c r="BV1393" s="68"/>
      <c r="BW1393" s="68"/>
      <c r="BX1393" s="68"/>
      <c r="BY1393" s="68"/>
      <c r="BZ1393" s="68"/>
      <c r="CA1393" s="68"/>
      <c r="CB1393" s="68"/>
      <c r="CC1393" s="68"/>
      <c r="CD1393" s="68"/>
      <c r="CE1393" s="68"/>
      <c r="CF1393" s="68"/>
      <c r="CG1393" s="68"/>
      <c r="CH1393" s="68"/>
      <c r="CI1393" s="68"/>
      <c r="CJ1393" s="68"/>
      <c r="CK1393" s="68"/>
      <c r="CL1393" s="68"/>
      <c r="CM1393" s="68"/>
      <c r="CN1393" s="68"/>
      <c r="CO1393" s="68"/>
      <c r="CP1393" s="68"/>
      <c r="CQ1393" s="68"/>
      <c r="CR1393" s="68"/>
      <c r="CS1393" s="68"/>
      <c r="CT1393" s="68"/>
      <c r="CU1393" s="68"/>
      <c r="CV1393" s="68"/>
      <c r="CW1393" s="68"/>
      <c r="CX1393" s="68"/>
      <c r="CY1393" s="68"/>
      <c r="CZ1393" s="68"/>
      <c r="DA1393" s="68"/>
      <c r="DB1393" s="68"/>
      <c r="DC1393" s="68"/>
      <c r="DD1393" s="68"/>
      <c r="DE1393" s="68"/>
      <c r="DF1393" s="51"/>
      <c r="DG1393" s="51"/>
      <c r="DH1393" s="51"/>
      <c r="DI1393" s="51"/>
      <c r="DJ1393" s="51"/>
      <c r="DK1393" s="51"/>
      <c r="DL1393" s="51"/>
      <c r="DM1393" s="51"/>
      <c r="DN1393" s="51"/>
      <c r="DO1393" s="51"/>
      <c r="DP1393" s="51"/>
      <c r="DQ1393" s="51"/>
      <c r="DR1393" s="51"/>
      <c r="DS1393" s="51"/>
      <c r="DT1393" s="51"/>
      <c r="DU1393" s="181"/>
    </row>
    <row r="1394" spans="1:125" ht="12.75" x14ac:dyDescent="0.2">
      <c r="A1394" s="51"/>
      <c r="B1394" s="51"/>
      <c r="C1394" s="50"/>
      <c r="D1394" s="53"/>
      <c r="E1394" s="50"/>
      <c r="F1394" s="54"/>
      <c r="G1394" s="54"/>
      <c r="H1394" s="54"/>
      <c r="I1394" s="55"/>
      <c r="J1394" s="50"/>
      <c r="K1394" s="50"/>
      <c r="L1394" s="50"/>
      <c r="M1394" s="50"/>
      <c r="N1394" s="50"/>
      <c r="O1394" s="50"/>
      <c r="P1394" s="680"/>
      <c r="Q1394" s="79"/>
      <c r="R1394" s="79"/>
      <c r="S1394" s="79"/>
      <c r="T1394" s="79"/>
      <c r="U1394" s="79"/>
      <c r="V1394" s="79"/>
      <c r="W1394" s="61"/>
      <c r="X1394" s="61"/>
      <c r="Y1394" s="50"/>
      <c r="Z1394" s="50"/>
      <c r="AA1394" s="51"/>
      <c r="AB1394" s="68"/>
      <c r="AC1394" s="68"/>
      <c r="AD1394" s="68"/>
      <c r="AE1394" s="68"/>
      <c r="AF1394" s="68"/>
      <c r="AG1394" s="68"/>
      <c r="AH1394" s="51"/>
      <c r="AI1394" s="51"/>
      <c r="AJ1394" s="68"/>
      <c r="AK1394" s="68"/>
      <c r="AL1394" s="68"/>
      <c r="AM1394" s="68"/>
      <c r="AN1394" s="68"/>
      <c r="AO1394" s="68"/>
      <c r="AP1394" s="51"/>
      <c r="AQ1394" s="51"/>
      <c r="AR1394" s="68"/>
      <c r="AS1394" s="68"/>
      <c r="AT1394" s="68"/>
      <c r="AU1394" s="68"/>
      <c r="AV1394" s="68"/>
      <c r="AW1394" s="68"/>
      <c r="AX1394" s="51"/>
      <c r="AY1394" s="51"/>
      <c r="AZ1394" s="68"/>
      <c r="BA1394" s="68"/>
      <c r="BB1394" s="68"/>
      <c r="BC1394" s="68"/>
      <c r="BD1394" s="68"/>
      <c r="BE1394" s="68"/>
      <c r="BF1394" s="51"/>
      <c r="BG1394" s="51"/>
      <c r="BH1394" s="68"/>
      <c r="BI1394" s="68"/>
      <c r="BJ1394" s="68"/>
      <c r="BK1394" s="68"/>
      <c r="BL1394" s="68"/>
      <c r="BM1394" s="68"/>
      <c r="BN1394" s="51"/>
      <c r="BO1394" s="51"/>
      <c r="BP1394" s="51"/>
      <c r="BQ1394" s="51"/>
      <c r="BR1394" s="51"/>
      <c r="BS1394" s="51"/>
      <c r="BT1394" s="51"/>
      <c r="BU1394" s="68"/>
      <c r="BV1394" s="68"/>
      <c r="BW1394" s="68"/>
      <c r="BX1394" s="68"/>
      <c r="BY1394" s="68"/>
      <c r="BZ1394" s="68"/>
      <c r="CA1394" s="68"/>
      <c r="CB1394" s="68"/>
      <c r="CC1394" s="68"/>
      <c r="CD1394" s="68"/>
      <c r="CE1394" s="68"/>
      <c r="CF1394" s="68"/>
      <c r="CG1394" s="68"/>
      <c r="CH1394" s="68"/>
      <c r="CI1394" s="68"/>
      <c r="CJ1394" s="68"/>
      <c r="CK1394" s="68"/>
      <c r="CL1394" s="68"/>
      <c r="CM1394" s="68"/>
      <c r="CN1394" s="68"/>
      <c r="CO1394" s="68"/>
      <c r="CP1394" s="68"/>
      <c r="CQ1394" s="68"/>
      <c r="CR1394" s="68"/>
      <c r="CS1394" s="68"/>
      <c r="CT1394" s="68"/>
      <c r="CU1394" s="68"/>
      <c r="CV1394" s="68"/>
      <c r="CW1394" s="68"/>
      <c r="CX1394" s="68"/>
      <c r="CY1394" s="68"/>
      <c r="CZ1394" s="68"/>
      <c r="DA1394" s="68"/>
      <c r="DB1394" s="68"/>
      <c r="DC1394" s="68"/>
      <c r="DD1394" s="68"/>
      <c r="DE1394" s="68"/>
      <c r="DF1394" s="51"/>
      <c r="DG1394" s="51"/>
      <c r="DH1394" s="51"/>
      <c r="DI1394" s="51"/>
      <c r="DJ1394" s="51"/>
      <c r="DK1394" s="51"/>
      <c r="DL1394" s="51"/>
      <c r="DM1394" s="51"/>
      <c r="DN1394" s="51"/>
      <c r="DO1394" s="51"/>
      <c r="DP1394" s="51"/>
      <c r="DQ1394" s="51"/>
      <c r="DR1394" s="51"/>
      <c r="DS1394" s="51"/>
      <c r="DT1394" s="51"/>
      <c r="DU1394" s="181"/>
    </row>
    <row r="1395" spans="1:125" ht="12.75" x14ac:dyDescent="0.2">
      <c r="A1395" s="51"/>
      <c r="B1395" s="51"/>
      <c r="C1395" s="50"/>
      <c r="D1395" s="53"/>
      <c r="E1395" s="50"/>
      <c r="F1395" s="54"/>
      <c r="G1395" s="54"/>
      <c r="H1395" s="54"/>
      <c r="I1395" s="55"/>
      <c r="J1395" s="50"/>
      <c r="K1395" s="50"/>
      <c r="L1395" s="50"/>
      <c r="M1395" s="50"/>
      <c r="N1395" s="50"/>
      <c r="O1395" s="50"/>
      <c r="P1395" s="680"/>
      <c r="Q1395" s="79"/>
      <c r="R1395" s="79"/>
      <c r="S1395" s="79"/>
      <c r="T1395" s="79"/>
      <c r="U1395" s="79"/>
      <c r="V1395" s="79"/>
      <c r="W1395" s="61"/>
      <c r="X1395" s="61"/>
      <c r="Y1395" s="50"/>
      <c r="Z1395" s="50"/>
      <c r="AA1395" s="51"/>
      <c r="AB1395" s="68"/>
      <c r="AC1395" s="68"/>
      <c r="AD1395" s="68"/>
      <c r="AE1395" s="68"/>
      <c r="AF1395" s="68"/>
      <c r="AG1395" s="68"/>
      <c r="AH1395" s="51"/>
      <c r="AI1395" s="51"/>
      <c r="AJ1395" s="68"/>
      <c r="AK1395" s="68"/>
      <c r="AL1395" s="68"/>
      <c r="AM1395" s="68"/>
      <c r="AN1395" s="68"/>
      <c r="AO1395" s="68"/>
      <c r="AP1395" s="51"/>
      <c r="AQ1395" s="51"/>
      <c r="AR1395" s="68"/>
      <c r="AS1395" s="68"/>
      <c r="AT1395" s="68"/>
      <c r="AU1395" s="68"/>
      <c r="AV1395" s="68"/>
      <c r="AW1395" s="68"/>
      <c r="AX1395" s="51"/>
      <c r="AY1395" s="51"/>
      <c r="AZ1395" s="68"/>
      <c r="BA1395" s="68"/>
      <c r="BB1395" s="68"/>
      <c r="BC1395" s="68"/>
      <c r="BD1395" s="68"/>
      <c r="BE1395" s="68"/>
      <c r="BF1395" s="51"/>
      <c r="BG1395" s="51"/>
      <c r="BH1395" s="68"/>
      <c r="BI1395" s="68"/>
      <c r="BJ1395" s="68"/>
      <c r="BK1395" s="68"/>
      <c r="BL1395" s="68"/>
      <c r="BM1395" s="68"/>
      <c r="BN1395" s="51"/>
      <c r="BO1395" s="51"/>
      <c r="BP1395" s="51"/>
      <c r="BQ1395" s="51"/>
      <c r="BR1395" s="51"/>
      <c r="BS1395" s="51"/>
      <c r="BT1395" s="51"/>
      <c r="BU1395" s="68"/>
      <c r="BV1395" s="68"/>
      <c r="BW1395" s="68"/>
      <c r="BX1395" s="68"/>
      <c r="BY1395" s="68"/>
      <c r="BZ1395" s="68"/>
      <c r="CA1395" s="68"/>
      <c r="CB1395" s="68"/>
      <c r="CC1395" s="68"/>
      <c r="CD1395" s="68"/>
      <c r="CE1395" s="68"/>
      <c r="CF1395" s="68"/>
      <c r="CG1395" s="68"/>
      <c r="CH1395" s="68"/>
      <c r="CI1395" s="68"/>
      <c r="CJ1395" s="68"/>
      <c r="CK1395" s="68"/>
      <c r="CL1395" s="68"/>
      <c r="CM1395" s="68"/>
      <c r="CN1395" s="68"/>
      <c r="CO1395" s="68"/>
      <c r="CP1395" s="68"/>
      <c r="CQ1395" s="68"/>
      <c r="CR1395" s="68"/>
      <c r="CS1395" s="68"/>
      <c r="CT1395" s="68"/>
      <c r="CU1395" s="68"/>
      <c r="CV1395" s="68"/>
      <c r="CW1395" s="68"/>
      <c r="CX1395" s="68"/>
      <c r="CY1395" s="68"/>
      <c r="CZ1395" s="68"/>
      <c r="DA1395" s="68"/>
      <c r="DB1395" s="68"/>
      <c r="DC1395" s="68"/>
      <c r="DD1395" s="68"/>
      <c r="DE1395" s="68"/>
      <c r="DF1395" s="51"/>
      <c r="DG1395" s="51"/>
      <c r="DH1395" s="51"/>
      <c r="DI1395" s="51"/>
      <c r="DJ1395" s="51"/>
      <c r="DK1395" s="51"/>
      <c r="DL1395" s="51"/>
      <c r="DM1395" s="51"/>
      <c r="DN1395" s="51"/>
      <c r="DO1395" s="51"/>
      <c r="DP1395" s="51"/>
      <c r="DQ1395" s="51"/>
      <c r="DR1395" s="51"/>
      <c r="DS1395" s="51"/>
      <c r="DT1395" s="51"/>
      <c r="DU1395" s="181"/>
    </row>
    <row r="1396" spans="1:125" ht="12.75" x14ac:dyDescent="0.2">
      <c r="A1396" s="51"/>
      <c r="B1396" s="51"/>
      <c r="C1396" s="50"/>
      <c r="D1396" s="53"/>
      <c r="E1396" s="50"/>
      <c r="F1396" s="54"/>
      <c r="G1396" s="54"/>
      <c r="H1396" s="54"/>
      <c r="I1396" s="55"/>
      <c r="J1396" s="50"/>
      <c r="K1396" s="50"/>
      <c r="L1396" s="50"/>
      <c r="M1396" s="50"/>
      <c r="N1396" s="50"/>
      <c r="O1396" s="50"/>
      <c r="P1396" s="680"/>
      <c r="Q1396" s="79"/>
      <c r="R1396" s="79"/>
      <c r="S1396" s="79"/>
      <c r="T1396" s="79"/>
      <c r="U1396" s="79"/>
      <c r="V1396" s="79"/>
      <c r="W1396" s="61"/>
      <c r="X1396" s="61"/>
      <c r="Y1396" s="50"/>
      <c r="Z1396" s="50"/>
      <c r="AA1396" s="51"/>
      <c r="AB1396" s="68"/>
      <c r="AC1396" s="68"/>
      <c r="AD1396" s="68"/>
      <c r="AE1396" s="68"/>
      <c r="AF1396" s="68"/>
      <c r="AG1396" s="68"/>
      <c r="AH1396" s="51"/>
      <c r="AI1396" s="51"/>
      <c r="AJ1396" s="68"/>
      <c r="AK1396" s="68"/>
      <c r="AL1396" s="68"/>
      <c r="AM1396" s="68"/>
      <c r="AN1396" s="68"/>
      <c r="AO1396" s="68"/>
      <c r="AP1396" s="51"/>
      <c r="AQ1396" s="51"/>
      <c r="AR1396" s="68"/>
      <c r="AS1396" s="68"/>
      <c r="AT1396" s="68"/>
      <c r="AU1396" s="68"/>
      <c r="AV1396" s="68"/>
      <c r="AW1396" s="68"/>
      <c r="AX1396" s="51"/>
      <c r="AY1396" s="51"/>
      <c r="AZ1396" s="68"/>
      <c r="BA1396" s="68"/>
      <c r="BB1396" s="68"/>
      <c r="BC1396" s="68"/>
      <c r="BD1396" s="68"/>
      <c r="BE1396" s="68"/>
      <c r="BF1396" s="51"/>
      <c r="BG1396" s="51"/>
      <c r="BH1396" s="68"/>
      <c r="BI1396" s="68"/>
      <c r="BJ1396" s="68"/>
      <c r="BK1396" s="68"/>
      <c r="BL1396" s="68"/>
      <c r="BM1396" s="68"/>
      <c r="BN1396" s="51"/>
      <c r="BO1396" s="51"/>
      <c r="BP1396" s="51"/>
      <c r="BQ1396" s="51"/>
      <c r="BR1396" s="51"/>
      <c r="BS1396" s="51"/>
      <c r="BT1396" s="51"/>
      <c r="BU1396" s="68"/>
      <c r="BV1396" s="68"/>
      <c r="BW1396" s="68"/>
      <c r="BX1396" s="68"/>
      <c r="BY1396" s="68"/>
      <c r="BZ1396" s="68"/>
      <c r="CA1396" s="68"/>
      <c r="CB1396" s="68"/>
      <c r="CC1396" s="68"/>
      <c r="CD1396" s="68"/>
      <c r="CE1396" s="68"/>
      <c r="CF1396" s="68"/>
      <c r="CG1396" s="68"/>
      <c r="CH1396" s="68"/>
      <c r="CI1396" s="68"/>
      <c r="CJ1396" s="68"/>
      <c r="CK1396" s="68"/>
      <c r="CL1396" s="68"/>
      <c r="CM1396" s="68"/>
      <c r="CN1396" s="68"/>
      <c r="CO1396" s="68"/>
      <c r="CP1396" s="68"/>
      <c r="CQ1396" s="68"/>
      <c r="CR1396" s="68"/>
      <c r="CS1396" s="68"/>
      <c r="CT1396" s="68"/>
      <c r="CU1396" s="68"/>
      <c r="CV1396" s="68"/>
      <c r="CW1396" s="68"/>
      <c r="CX1396" s="68"/>
      <c r="CY1396" s="68"/>
      <c r="CZ1396" s="68"/>
      <c r="DA1396" s="68"/>
      <c r="DB1396" s="68"/>
      <c r="DC1396" s="68"/>
      <c r="DD1396" s="68"/>
      <c r="DE1396" s="68"/>
      <c r="DF1396" s="51"/>
      <c r="DG1396" s="51"/>
      <c r="DH1396" s="51"/>
      <c r="DI1396" s="51"/>
      <c r="DJ1396" s="51"/>
      <c r="DK1396" s="51"/>
      <c r="DL1396" s="51"/>
      <c r="DM1396" s="51"/>
      <c r="DN1396" s="51"/>
      <c r="DO1396" s="51"/>
      <c r="DP1396" s="51"/>
      <c r="DQ1396" s="51"/>
      <c r="DR1396" s="51"/>
      <c r="DS1396" s="51"/>
      <c r="DT1396" s="51"/>
      <c r="DU1396" s="181"/>
    </row>
    <row r="1397" spans="1:125" ht="12.75" x14ac:dyDescent="0.2">
      <c r="A1397" s="51"/>
      <c r="B1397" s="51"/>
      <c r="C1397" s="50"/>
      <c r="D1397" s="53"/>
      <c r="E1397" s="50"/>
      <c r="F1397" s="54"/>
      <c r="G1397" s="54"/>
      <c r="H1397" s="54"/>
      <c r="I1397" s="55"/>
      <c r="J1397" s="50"/>
      <c r="K1397" s="50"/>
      <c r="L1397" s="50"/>
      <c r="M1397" s="50"/>
      <c r="N1397" s="50"/>
      <c r="O1397" s="50"/>
      <c r="P1397" s="680"/>
      <c r="Q1397" s="79"/>
      <c r="R1397" s="79"/>
      <c r="S1397" s="79"/>
      <c r="T1397" s="79"/>
      <c r="U1397" s="79"/>
      <c r="V1397" s="79"/>
      <c r="W1397" s="61"/>
      <c r="X1397" s="61"/>
      <c r="Y1397" s="50"/>
      <c r="Z1397" s="50"/>
      <c r="AA1397" s="51"/>
      <c r="AB1397" s="68"/>
      <c r="AC1397" s="68"/>
      <c r="AD1397" s="68"/>
      <c r="AE1397" s="68"/>
      <c r="AF1397" s="68"/>
      <c r="AG1397" s="68"/>
      <c r="AH1397" s="51"/>
      <c r="AI1397" s="51"/>
      <c r="AJ1397" s="68"/>
      <c r="AK1397" s="68"/>
      <c r="AL1397" s="68"/>
      <c r="AM1397" s="68"/>
      <c r="AN1397" s="68"/>
      <c r="AO1397" s="68"/>
      <c r="AP1397" s="51"/>
      <c r="AQ1397" s="51"/>
      <c r="AR1397" s="68"/>
      <c r="AS1397" s="68"/>
      <c r="AT1397" s="68"/>
      <c r="AU1397" s="68"/>
      <c r="AV1397" s="68"/>
      <c r="AW1397" s="68"/>
      <c r="AX1397" s="51"/>
      <c r="AY1397" s="51"/>
      <c r="AZ1397" s="68"/>
      <c r="BA1397" s="68"/>
      <c r="BB1397" s="68"/>
      <c r="BC1397" s="68"/>
      <c r="BD1397" s="68"/>
      <c r="BE1397" s="68"/>
      <c r="BF1397" s="51"/>
      <c r="BG1397" s="51"/>
      <c r="BH1397" s="68"/>
      <c r="BI1397" s="68"/>
      <c r="BJ1397" s="68"/>
      <c r="BK1397" s="68"/>
      <c r="BL1397" s="68"/>
      <c r="BM1397" s="68"/>
      <c r="BN1397" s="51"/>
      <c r="BO1397" s="51"/>
      <c r="BP1397" s="51"/>
      <c r="BQ1397" s="51"/>
      <c r="BR1397" s="51"/>
      <c r="BS1397" s="51"/>
      <c r="BT1397" s="51"/>
      <c r="BU1397" s="68"/>
      <c r="BV1397" s="68"/>
      <c r="BW1397" s="68"/>
      <c r="BX1397" s="68"/>
      <c r="BY1397" s="68"/>
      <c r="BZ1397" s="68"/>
      <c r="CA1397" s="68"/>
      <c r="CB1397" s="68"/>
      <c r="CC1397" s="68"/>
      <c r="CD1397" s="68"/>
      <c r="CE1397" s="68"/>
      <c r="CF1397" s="68"/>
      <c r="CG1397" s="68"/>
      <c r="CH1397" s="68"/>
      <c r="CI1397" s="68"/>
      <c r="CJ1397" s="68"/>
      <c r="CK1397" s="68"/>
      <c r="CL1397" s="68"/>
      <c r="CM1397" s="68"/>
      <c r="CN1397" s="68"/>
      <c r="CO1397" s="68"/>
      <c r="CP1397" s="68"/>
      <c r="CQ1397" s="68"/>
      <c r="CR1397" s="68"/>
      <c r="CS1397" s="68"/>
      <c r="CT1397" s="68"/>
      <c r="CU1397" s="68"/>
      <c r="CV1397" s="68"/>
      <c r="CW1397" s="68"/>
      <c r="CX1397" s="68"/>
      <c r="CY1397" s="68"/>
      <c r="CZ1397" s="68"/>
      <c r="DA1397" s="68"/>
      <c r="DB1397" s="68"/>
      <c r="DC1397" s="68"/>
      <c r="DD1397" s="68"/>
      <c r="DE1397" s="68"/>
      <c r="DF1397" s="51"/>
      <c r="DG1397" s="51"/>
      <c r="DH1397" s="51"/>
      <c r="DI1397" s="51"/>
      <c r="DJ1397" s="51"/>
      <c r="DK1397" s="51"/>
      <c r="DL1397" s="51"/>
      <c r="DM1397" s="51"/>
      <c r="DN1397" s="51"/>
      <c r="DO1397" s="51"/>
      <c r="DP1397" s="51"/>
      <c r="DQ1397" s="51"/>
      <c r="DR1397" s="51"/>
      <c r="DS1397" s="51"/>
      <c r="DT1397" s="51"/>
      <c r="DU1397" s="181"/>
    </row>
    <row r="1398" spans="1:125" ht="12.75" x14ac:dyDescent="0.2">
      <c r="A1398" s="51"/>
      <c r="B1398" s="51"/>
      <c r="C1398" s="50"/>
      <c r="D1398" s="53"/>
      <c r="E1398" s="50"/>
      <c r="F1398" s="54"/>
      <c r="G1398" s="54"/>
      <c r="H1398" s="54"/>
      <c r="I1398" s="55"/>
      <c r="J1398" s="50"/>
      <c r="K1398" s="50"/>
      <c r="L1398" s="50"/>
      <c r="M1398" s="50"/>
      <c r="N1398" s="50"/>
      <c r="O1398" s="50"/>
      <c r="P1398" s="680"/>
      <c r="Q1398" s="79"/>
      <c r="R1398" s="79"/>
      <c r="S1398" s="79"/>
      <c r="T1398" s="79"/>
      <c r="U1398" s="79"/>
      <c r="V1398" s="79"/>
      <c r="W1398" s="61"/>
      <c r="X1398" s="61"/>
      <c r="Y1398" s="50"/>
      <c r="Z1398" s="50"/>
      <c r="AA1398" s="51"/>
      <c r="AB1398" s="68"/>
      <c r="AC1398" s="68"/>
      <c r="AD1398" s="68"/>
      <c r="AE1398" s="68"/>
      <c r="AF1398" s="68"/>
      <c r="AG1398" s="68"/>
      <c r="AH1398" s="51"/>
      <c r="AI1398" s="51"/>
      <c r="AJ1398" s="68"/>
      <c r="AK1398" s="68"/>
      <c r="AL1398" s="68"/>
      <c r="AM1398" s="68"/>
      <c r="AN1398" s="68"/>
      <c r="AO1398" s="68"/>
      <c r="AP1398" s="51"/>
      <c r="AQ1398" s="51"/>
      <c r="AR1398" s="68"/>
      <c r="AS1398" s="68"/>
      <c r="AT1398" s="68"/>
      <c r="AU1398" s="68"/>
      <c r="AV1398" s="68"/>
      <c r="AW1398" s="68"/>
      <c r="AX1398" s="51"/>
      <c r="AY1398" s="51"/>
      <c r="AZ1398" s="68"/>
      <c r="BA1398" s="68"/>
      <c r="BB1398" s="68"/>
      <c r="BC1398" s="68"/>
      <c r="BD1398" s="68"/>
      <c r="BE1398" s="68"/>
      <c r="BF1398" s="51"/>
      <c r="BG1398" s="51"/>
      <c r="BH1398" s="68"/>
      <c r="BI1398" s="68"/>
      <c r="BJ1398" s="68"/>
      <c r="BK1398" s="68"/>
      <c r="BL1398" s="68"/>
      <c r="BM1398" s="68"/>
      <c r="BN1398" s="51"/>
      <c r="BO1398" s="51"/>
      <c r="BP1398" s="51"/>
      <c r="BQ1398" s="51"/>
      <c r="BR1398" s="51"/>
      <c r="BS1398" s="51"/>
      <c r="BT1398" s="51"/>
      <c r="BU1398" s="68"/>
      <c r="BV1398" s="68"/>
      <c r="BW1398" s="68"/>
      <c r="BX1398" s="68"/>
      <c r="BY1398" s="68"/>
      <c r="BZ1398" s="68"/>
      <c r="CA1398" s="68"/>
      <c r="CB1398" s="68"/>
      <c r="CC1398" s="68"/>
      <c r="CD1398" s="68"/>
      <c r="CE1398" s="68"/>
      <c r="CF1398" s="68"/>
      <c r="CG1398" s="68"/>
      <c r="CH1398" s="68"/>
      <c r="CI1398" s="68"/>
      <c r="CJ1398" s="68"/>
      <c r="CK1398" s="68"/>
      <c r="CL1398" s="68"/>
      <c r="CM1398" s="68"/>
      <c r="CN1398" s="68"/>
      <c r="CO1398" s="68"/>
      <c r="CP1398" s="68"/>
      <c r="CQ1398" s="68"/>
      <c r="CR1398" s="68"/>
      <c r="CS1398" s="68"/>
      <c r="CT1398" s="68"/>
      <c r="CU1398" s="68"/>
      <c r="CV1398" s="68"/>
      <c r="CW1398" s="68"/>
      <c r="CX1398" s="68"/>
      <c r="CY1398" s="68"/>
      <c r="CZ1398" s="68"/>
      <c r="DA1398" s="68"/>
      <c r="DB1398" s="68"/>
      <c r="DC1398" s="68"/>
      <c r="DD1398" s="68"/>
      <c r="DE1398" s="68"/>
      <c r="DF1398" s="51"/>
      <c r="DG1398" s="51"/>
      <c r="DH1398" s="51"/>
      <c r="DI1398" s="51"/>
      <c r="DJ1398" s="51"/>
      <c r="DK1398" s="51"/>
      <c r="DL1398" s="51"/>
      <c r="DM1398" s="51"/>
      <c r="DN1398" s="51"/>
      <c r="DO1398" s="51"/>
      <c r="DP1398" s="51"/>
      <c r="DQ1398" s="51"/>
      <c r="DR1398" s="51"/>
      <c r="DS1398" s="51"/>
      <c r="DT1398" s="51"/>
      <c r="DU1398" s="181"/>
    </row>
    <row r="1399" spans="1:125" ht="12.75" x14ac:dyDescent="0.2">
      <c r="A1399" s="51"/>
      <c r="B1399" s="51"/>
      <c r="C1399" s="50"/>
      <c r="D1399" s="53"/>
      <c r="E1399" s="50"/>
      <c r="F1399" s="54"/>
      <c r="G1399" s="54"/>
      <c r="H1399" s="54"/>
      <c r="I1399" s="55"/>
      <c r="J1399" s="50"/>
      <c r="K1399" s="50"/>
      <c r="L1399" s="50"/>
      <c r="M1399" s="50"/>
      <c r="N1399" s="50"/>
      <c r="O1399" s="50"/>
      <c r="P1399" s="680"/>
      <c r="Q1399" s="79"/>
      <c r="R1399" s="79"/>
      <c r="S1399" s="79"/>
      <c r="T1399" s="79"/>
      <c r="U1399" s="79"/>
      <c r="V1399" s="79"/>
      <c r="W1399" s="61"/>
      <c r="X1399" s="61"/>
      <c r="Y1399" s="50"/>
      <c r="Z1399" s="50"/>
      <c r="AA1399" s="51"/>
      <c r="AB1399" s="68"/>
      <c r="AC1399" s="68"/>
      <c r="AD1399" s="68"/>
      <c r="AE1399" s="68"/>
      <c r="AF1399" s="68"/>
      <c r="AG1399" s="68"/>
      <c r="AH1399" s="51"/>
      <c r="AI1399" s="51"/>
      <c r="AJ1399" s="68"/>
      <c r="AK1399" s="68"/>
      <c r="AL1399" s="68"/>
      <c r="AM1399" s="68"/>
      <c r="AN1399" s="68"/>
      <c r="AO1399" s="68"/>
      <c r="AP1399" s="51"/>
      <c r="AQ1399" s="51"/>
      <c r="AR1399" s="68"/>
      <c r="AS1399" s="68"/>
      <c r="AT1399" s="68"/>
      <c r="AU1399" s="68"/>
      <c r="AV1399" s="68"/>
      <c r="AW1399" s="68"/>
      <c r="AX1399" s="51"/>
      <c r="AY1399" s="51"/>
      <c r="AZ1399" s="68"/>
      <c r="BA1399" s="68"/>
      <c r="BB1399" s="68"/>
      <c r="BC1399" s="68"/>
      <c r="BD1399" s="68"/>
      <c r="BE1399" s="68"/>
      <c r="BF1399" s="51"/>
      <c r="BG1399" s="51"/>
      <c r="BH1399" s="68"/>
      <c r="BI1399" s="68"/>
      <c r="BJ1399" s="68"/>
      <c r="BK1399" s="68"/>
      <c r="BL1399" s="68"/>
      <c r="BM1399" s="68"/>
      <c r="BN1399" s="51"/>
      <c r="BO1399" s="51"/>
      <c r="BP1399" s="51"/>
      <c r="BQ1399" s="51"/>
      <c r="BR1399" s="51"/>
      <c r="BS1399" s="51"/>
      <c r="BT1399" s="51"/>
      <c r="BU1399" s="68"/>
      <c r="BV1399" s="68"/>
      <c r="BW1399" s="68"/>
      <c r="BX1399" s="68"/>
      <c r="BY1399" s="68"/>
      <c r="BZ1399" s="68"/>
      <c r="CA1399" s="68"/>
      <c r="CB1399" s="68"/>
      <c r="CC1399" s="68"/>
      <c r="CD1399" s="68"/>
      <c r="CE1399" s="68"/>
      <c r="CF1399" s="68"/>
      <c r="CG1399" s="68"/>
      <c r="CH1399" s="68"/>
      <c r="CI1399" s="68"/>
      <c r="CJ1399" s="68"/>
      <c r="CK1399" s="68"/>
      <c r="CL1399" s="68"/>
      <c r="CM1399" s="68"/>
      <c r="CN1399" s="68"/>
      <c r="CO1399" s="68"/>
      <c r="CP1399" s="68"/>
      <c r="CQ1399" s="68"/>
      <c r="CR1399" s="68"/>
      <c r="CS1399" s="68"/>
      <c r="CT1399" s="68"/>
      <c r="CU1399" s="68"/>
      <c r="CV1399" s="68"/>
      <c r="CW1399" s="68"/>
      <c r="CX1399" s="68"/>
      <c r="CY1399" s="68"/>
      <c r="CZ1399" s="68"/>
      <c r="DA1399" s="68"/>
      <c r="DB1399" s="68"/>
      <c r="DC1399" s="68"/>
      <c r="DD1399" s="68"/>
      <c r="DE1399" s="68"/>
      <c r="DF1399" s="51"/>
      <c r="DG1399" s="51"/>
      <c r="DH1399" s="51"/>
      <c r="DI1399" s="51"/>
      <c r="DJ1399" s="51"/>
      <c r="DK1399" s="51"/>
      <c r="DL1399" s="51"/>
      <c r="DM1399" s="51"/>
      <c r="DN1399" s="51"/>
      <c r="DO1399" s="51"/>
      <c r="DP1399" s="51"/>
      <c r="DQ1399" s="51"/>
      <c r="DR1399" s="51"/>
      <c r="DS1399" s="51"/>
      <c r="DT1399" s="51"/>
      <c r="DU1399" s="181"/>
    </row>
    <row r="1400" spans="1:125" ht="12.75" x14ac:dyDescent="0.2">
      <c r="A1400" s="51"/>
      <c r="B1400" s="51"/>
      <c r="C1400" s="50"/>
      <c r="D1400" s="53"/>
      <c r="E1400" s="50"/>
      <c r="F1400" s="54"/>
      <c r="G1400" s="54"/>
      <c r="H1400" s="54"/>
      <c r="I1400" s="55"/>
      <c r="J1400" s="50"/>
      <c r="K1400" s="50"/>
      <c r="L1400" s="50"/>
      <c r="M1400" s="50"/>
      <c r="N1400" s="50"/>
      <c r="O1400" s="50"/>
      <c r="P1400" s="680"/>
      <c r="Q1400" s="79"/>
      <c r="R1400" s="79"/>
      <c r="S1400" s="79"/>
      <c r="T1400" s="79"/>
      <c r="U1400" s="79"/>
      <c r="V1400" s="79"/>
      <c r="W1400" s="61"/>
      <c r="X1400" s="61"/>
      <c r="Y1400" s="50"/>
      <c r="Z1400" s="50"/>
      <c r="AA1400" s="51"/>
      <c r="AB1400" s="68"/>
      <c r="AC1400" s="68"/>
      <c r="AD1400" s="68"/>
      <c r="AE1400" s="68"/>
      <c r="AF1400" s="68"/>
      <c r="AG1400" s="68"/>
      <c r="AH1400" s="51"/>
      <c r="AI1400" s="51"/>
      <c r="AJ1400" s="68"/>
      <c r="AK1400" s="68"/>
      <c r="AL1400" s="68"/>
      <c r="AM1400" s="68"/>
      <c r="AN1400" s="68"/>
      <c r="AO1400" s="68"/>
      <c r="AP1400" s="51"/>
      <c r="AQ1400" s="51"/>
      <c r="AR1400" s="68"/>
      <c r="AS1400" s="68"/>
      <c r="AT1400" s="68"/>
      <c r="AU1400" s="68"/>
      <c r="AV1400" s="68"/>
      <c r="AW1400" s="68"/>
      <c r="AX1400" s="51"/>
      <c r="AY1400" s="51"/>
      <c r="AZ1400" s="68"/>
      <c r="BA1400" s="68"/>
      <c r="BB1400" s="68"/>
      <c r="BC1400" s="68"/>
      <c r="BD1400" s="68"/>
      <c r="BE1400" s="68"/>
      <c r="BF1400" s="51"/>
      <c r="BG1400" s="51"/>
      <c r="BH1400" s="68"/>
      <c r="BI1400" s="68"/>
      <c r="BJ1400" s="68"/>
      <c r="BK1400" s="68"/>
      <c r="BL1400" s="68"/>
      <c r="BM1400" s="68"/>
      <c r="BN1400" s="51"/>
      <c r="BO1400" s="51"/>
      <c r="BP1400" s="51"/>
      <c r="BQ1400" s="51"/>
      <c r="BR1400" s="51"/>
      <c r="BS1400" s="51"/>
      <c r="BT1400" s="51"/>
      <c r="BU1400" s="68"/>
      <c r="BV1400" s="68"/>
      <c r="BW1400" s="68"/>
      <c r="BX1400" s="68"/>
      <c r="BY1400" s="68"/>
      <c r="BZ1400" s="68"/>
      <c r="CA1400" s="68"/>
      <c r="CB1400" s="68"/>
      <c r="CC1400" s="68"/>
      <c r="CD1400" s="68"/>
      <c r="CE1400" s="68"/>
      <c r="CF1400" s="68"/>
      <c r="CG1400" s="68"/>
      <c r="CH1400" s="68"/>
      <c r="CI1400" s="68"/>
      <c r="CJ1400" s="68"/>
      <c r="CK1400" s="68"/>
      <c r="CL1400" s="68"/>
      <c r="CM1400" s="68"/>
      <c r="CN1400" s="68"/>
      <c r="CO1400" s="68"/>
      <c r="CP1400" s="68"/>
      <c r="CQ1400" s="68"/>
      <c r="CR1400" s="68"/>
      <c r="CS1400" s="68"/>
      <c r="CT1400" s="68"/>
      <c r="CU1400" s="68"/>
      <c r="CV1400" s="68"/>
      <c r="CW1400" s="68"/>
      <c r="CX1400" s="68"/>
      <c r="CY1400" s="68"/>
      <c r="CZ1400" s="68"/>
      <c r="DA1400" s="68"/>
      <c r="DB1400" s="68"/>
      <c r="DC1400" s="68"/>
      <c r="DD1400" s="68"/>
      <c r="DE1400" s="68"/>
      <c r="DF1400" s="51"/>
      <c r="DG1400" s="51"/>
      <c r="DH1400" s="51"/>
      <c r="DI1400" s="51"/>
      <c r="DJ1400" s="51"/>
      <c r="DK1400" s="51"/>
      <c r="DL1400" s="51"/>
      <c r="DM1400" s="51"/>
      <c r="DN1400" s="51"/>
      <c r="DO1400" s="51"/>
      <c r="DP1400" s="51"/>
      <c r="DQ1400" s="51"/>
      <c r="DR1400" s="51"/>
      <c r="DS1400" s="51"/>
      <c r="DT1400" s="51"/>
      <c r="DU1400" s="181"/>
    </row>
    <row r="1401" spans="1:125" ht="12.75" x14ac:dyDescent="0.2">
      <c r="A1401" s="51"/>
      <c r="B1401" s="51"/>
      <c r="C1401" s="50"/>
      <c r="D1401" s="53"/>
      <c r="E1401" s="50"/>
      <c r="F1401" s="54"/>
      <c r="G1401" s="54"/>
      <c r="H1401" s="54"/>
      <c r="I1401" s="55"/>
      <c r="J1401" s="50"/>
      <c r="K1401" s="50"/>
      <c r="L1401" s="50"/>
      <c r="M1401" s="50"/>
      <c r="N1401" s="50"/>
      <c r="O1401" s="50"/>
      <c r="P1401" s="680"/>
      <c r="Q1401" s="79"/>
      <c r="R1401" s="79"/>
      <c r="S1401" s="79"/>
      <c r="T1401" s="79"/>
      <c r="U1401" s="79"/>
      <c r="V1401" s="79"/>
      <c r="W1401" s="61"/>
      <c r="X1401" s="61"/>
      <c r="Y1401" s="50"/>
      <c r="Z1401" s="50"/>
      <c r="AA1401" s="51"/>
      <c r="AB1401" s="68"/>
      <c r="AC1401" s="68"/>
      <c r="AD1401" s="68"/>
      <c r="AE1401" s="68"/>
      <c r="AF1401" s="68"/>
      <c r="AG1401" s="68"/>
      <c r="AH1401" s="51"/>
      <c r="AI1401" s="51"/>
      <c r="AJ1401" s="68"/>
      <c r="AK1401" s="68"/>
      <c r="AL1401" s="68"/>
      <c r="AM1401" s="68"/>
      <c r="AN1401" s="68"/>
      <c r="AO1401" s="68"/>
      <c r="AP1401" s="51"/>
      <c r="AQ1401" s="51"/>
      <c r="AR1401" s="68"/>
      <c r="AS1401" s="68"/>
      <c r="AT1401" s="68"/>
      <c r="AU1401" s="68"/>
      <c r="AV1401" s="68"/>
      <c r="AW1401" s="68"/>
      <c r="AX1401" s="51"/>
      <c r="AY1401" s="51"/>
      <c r="AZ1401" s="68"/>
      <c r="BA1401" s="68"/>
      <c r="BB1401" s="68"/>
      <c r="BC1401" s="68"/>
      <c r="BD1401" s="68"/>
      <c r="BE1401" s="68"/>
      <c r="BF1401" s="51"/>
      <c r="BG1401" s="51"/>
      <c r="BH1401" s="68"/>
      <c r="BI1401" s="68"/>
      <c r="BJ1401" s="68"/>
      <c r="BK1401" s="68"/>
      <c r="BL1401" s="68"/>
      <c r="BM1401" s="68"/>
      <c r="BN1401" s="51"/>
      <c r="BO1401" s="51"/>
      <c r="BP1401" s="51"/>
      <c r="BQ1401" s="51"/>
      <c r="BR1401" s="51"/>
      <c r="BS1401" s="51"/>
      <c r="BT1401" s="51"/>
      <c r="BU1401" s="68"/>
      <c r="BV1401" s="68"/>
      <c r="BW1401" s="68"/>
      <c r="BX1401" s="68"/>
      <c r="BY1401" s="68"/>
      <c r="BZ1401" s="68"/>
      <c r="CA1401" s="68"/>
      <c r="CB1401" s="68"/>
      <c r="CC1401" s="68"/>
      <c r="CD1401" s="68"/>
      <c r="CE1401" s="68"/>
      <c r="CF1401" s="68"/>
      <c r="CG1401" s="68"/>
      <c r="CH1401" s="68"/>
      <c r="CI1401" s="68"/>
      <c r="CJ1401" s="68"/>
      <c r="CK1401" s="68"/>
      <c r="CL1401" s="68"/>
      <c r="CM1401" s="68"/>
      <c r="CN1401" s="68"/>
      <c r="CO1401" s="68"/>
      <c r="CP1401" s="68"/>
      <c r="CQ1401" s="68"/>
      <c r="CR1401" s="68"/>
      <c r="CS1401" s="68"/>
      <c r="CT1401" s="68"/>
      <c r="CU1401" s="68"/>
      <c r="CV1401" s="68"/>
      <c r="CW1401" s="68"/>
      <c r="CX1401" s="68"/>
      <c r="CY1401" s="68"/>
      <c r="CZ1401" s="68"/>
      <c r="DA1401" s="68"/>
      <c r="DB1401" s="68"/>
      <c r="DC1401" s="68"/>
      <c r="DD1401" s="68"/>
      <c r="DE1401" s="68"/>
      <c r="DF1401" s="51"/>
      <c r="DG1401" s="51"/>
      <c r="DH1401" s="51"/>
      <c r="DI1401" s="51"/>
      <c r="DJ1401" s="51"/>
      <c r="DK1401" s="51"/>
      <c r="DL1401" s="51"/>
      <c r="DM1401" s="51"/>
      <c r="DN1401" s="51"/>
      <c r="DO1401" s="51"/>
      <c r="DP1401" s="51"/>
      <c r="DQ1401" s="51"/>
      <c r="DR1401" s="51"/>
      <c r="DS1401" s="51"/>
      <c r="DT1401" s="51"/>
      <c r="DU1401" s="181"/>
    </row>
    <row r="1402" spans="1:125" ht="12.75" x14ac:dyDescent="0.2">
      <c r="A1402" s="51"/>
      <c r="B1402" s="51"/>
      <c r="C1402" s="50"/>
      <c r="D1402" s="53"/>
      <c r="E1402" s="50"/>
      <c r="F1402" s="54"/>
      <c r="G1402" s="54"/>
      <c r="H1402" s="54"/>
      <c r="I1402" s="55"/>
      <c r="J1402" s="50"/>
      <c r="K1402" s="50"/>
      <c r="L1402" s="50"/>
      <c r="M1402" s="50"/>
      <c r="N1402" s="50"/>
      <c r="O1402" s="50"/>
      <c r="P1402" s="680"/>
      <c r="Q1402" s="79"/>
      <c r="R1402" s="79"/>
      <c r="S1402" s="79"/>
      <c r="T1402" s="79"/>
      <c r="U1402" s="79"/>
      <c r="V1402" s="79"/>
      <c r="W1402" s="61"/>
      <c r="X1402" s="61"/>
      <c r="Y1402" s="50"/>
      <c r="Z1402" s="50"/>
      <c r="AA1402" s="51"/>
      <c r="AB1402" s="68"/>
      <c r="AC1402" s="68"/>
      <c r="AD1402" s="68"/>
      <c r="AE1402" s="68"/>
      <c r="AF1402" s="68"/>
      <c r="AG1402" s="68"/>
      <c r="AH1402" s="51"/>
      <c r="AI1402" s="51"/>
      <c r="AJ1402" s="68"/>
      <c r="AK1402" s="68"/>
      <c r="AL1402" s="68"/>
      <c r="AM1402" s="68"/>
      <c r="AN1402" s="68"/>
      <c r="AO1402" s="68"/>
      <c r="AP1402" s="51"/>
      <c r="AQ1402" s="51"/>
      <c r="AR1402" s="68"/>
      <c r="AS1402" s="68"/>
      <c r="AT1402" s="68"/>
      <c r="AU1402" s="68"/>
      <c r="AV1402" s="68"/>
      <c r="AW1402" s="68"/>
      <c r="AX1402" s="51"/>
      <c r="AY1402" s="51"/>
      <c r="AZ1402" s="68"/>
      <c r="BA1402" s="68"/>
      <c r="BB1402" s="68"/>
      <c r="BC1402" s="68"/>
      <c r="BD1402" s="68"/>
      <c r="BE1402" s="68"/>
      <c r="BF1402" s="51"/>
      <c r="BG1402" s="51"/>
      <c r="BH1402" s="68"/>
      <c r="BI1402" s="68"/>
      <c r="BJ1402" s="68"/>
      <c r="BK1402" s="68"/>
      <c r="BL1402" s="68"/>
      <c r="BM1402" s="68"/>
      <c r="BN1402" s="51"/>
      <c r="BO1402" s="51"/>
      <c r="BP1402" s="51"/>
      <c r="BQ1402" s="51"/>
      <c r="BR1402" s="51"/>
      <c r="BS1402" s="51"/>
      <c r="BT1402" s="51"/>
      <c r="BU1402" s="68"/>
      <c r="BV1402" s="68"/>
      <c r="BW1402" s="68"/>
      <c r="BX1402" s="68"/>
      <c r="BY1402" s="68"/>
      <c r="BZ1402" s="68"/>
      <c r="CA1402" s="68"/>
      <c r="CB1402" s="68"/>
      <c r="CC1402" s="68"/>
      <c r="CD1402" s="68"/>
      <c r="CE1402" s="68"/>
      <c r="CF1402" s="68"/>
      <c r="CG1402" s="68"/>
      <c r="CH1402" s="68"/>
      <c r="CI1402" s="68"/>
      <c r="CJ1402" s="68"/>
      <c r="CK1402" s="68"/>
      <c r="CL1402" s="68"/>
      <c r="CM1402" s="68"/>
      <c r="CN1402" s="68"/>
      <c r="CO1402" s="68"/>
      <c r="CP1402" s="68"/>
      <c r="CQ1402" s="68"/>
      <c r="CR1402" s="68"/>
      <c r="CS1402" s="68"/>
      <c r="CT1402" s="68"/>
      <c r="CU1402" s="68"/>
      <c r="CV1402" s="68"/>
      <c r="CW1402" s="68"/>
      <c r="CX1402" s="68"/>
      <c r="CY1402" s="68"/>
      <c r="CZ1402" s="68"/>
      <c r="DA1402" s="68"/>
      <c r="DB1402" s="68"/>
      <c r="DC1402" s="68"/>
      <c r="DD1402" s="68"/>
      <c r="DE1402" s="68"/>
      <c r="DF1402" s="51"/>
      <c r="DG1402" s="51"/>
      <c r="DH1402" s="51"/>
      <c r="DI1402" s="51"/>
      <c r="DJ1402" s="51"/>
      <c r="DK1402" s="51"/>
      <c r="DL1402" s="51"/>
      <c r="DM1402" s="51"/>
      <c r="DN1402" s="51"/>
      <c r="DO1402" s="51"/>
      <c r="DP1402" s="51"/>
      <c r="DQ1402" s="51"/>
      <c r="DR1402" s="51"/>
      <c r="DS1402" s="51"/>
      <c r="DT1402" s="51"/>
      <c r="DU1402" s="181"/>
    </row>
    <row r="1403" spans="1:125" ht="12.75" x14ac:dyDescent="0.2">
      <c r="A1403" s="51"/>
      <c r="B1403" s="51"/>
      <c r="C1403" s="50"/>
      <c r="D1403" s="53"/>
      <c r="E1403" s="50"/>
      <c r="F1403" s="54"/>
      <c r="G1403" s="54"/>
      <c r="H1403" s="54"/>
      <c r="I1403" s="55"/>
      <c r="J1403" s="50"/>
      <c r="K1403" s="50"/>
      <c r="L1403" s="50"/>
      <c r="M1403" s="50"/>
      <c r="N1403" s="50"/>
      <c r="O1403" s="50"/>
      <c r="P1403" s="680"/>
      <c r="Q1403" s="79"/>
      <c r="R1403" s="79"/>
      <c r="S1403" s="79"/>
      <c r="T1403" s="79"/>
      <c r="U1403" s="79"/>
      <c r="V1403" s="79"/>
      <c r="W1403" s="61"/>
      <c r="X1403" s="61"/>
      <c r="Y1403" s="50"/>
      <c r="Z1403" s="50"/>
      <c r="AA1403" s="51"/>
      <c r="AB1403" s="68"/>
      <c r="AC1403" s="68"/>
      <c r="AD1403" s="68"/>
      <c r="AE1403" s="68"/>
      <c r="AF1403" s="68"/>
      <c r="AG1403" s="68"/>
      <c r="AH1403" s="51"/>
      <c r="AI1403" s="51"/>
      <c r="AJ1403" s="68"/>
      <c r="AK1403" s="68"/>
      <c r="AL1403" s="68"/>
      <c r="AM1403" s="68"/>
      <c r="AN1403" s="68"/>
      <c r="AO1403" s="68"/>
      <c r="AP1403" s="51"/>
      <c r="AQ1403" s="51"/>
      <c r="AR1403" s="68"/>
      <c r="AS1403" s="68"/>
      <c r="AT1403" s="68"/>
      <c r="AU1403" s="68"/>
      <c r="AV1403" s="68"/>
      <c r="AW1403" s="68"/>
      <c r="AX1403" s="51"/>
      <c r="AY1403" s="51"/>
      <c r="AZ1403" s="68"/>
      <c r="BA1403" s="68"/>
      <c r="BB1403" s="68"/>
      <c r="BC1403" s="68"/>
      <c r="BD1403" s="68"/>
      <c r="BE1403" s="68"/>
      <c r="BF1403" s="51"/>
      <c r="BG1403" s="51"/>
      <c r="BH1403" s="68"/>
      <c r="BI1403" s="68"/>
      <c r="BJ1403" s="68"/>
      <c r="BK1403" s="68"/>
      <c r="BL1403" s="68"/>
      <c r="BM1403" s="68"/>
      <c r="BN1403" s="51"/>
      <c r="BO1403" s="51"/>
      <c r="BP1403" s="51"/>
      <c r="BQ1403" s="51"/>
      <c r="BR1403" s="51"/>
      <c r="BS1403" s="51"/>
      <c r="BT1403" s="51"/>
      <c r="BU1403" s="68"/>
      <c r="BV1403" s="68"/>
      <c r="BW1403" s="68"/>
      <c r="BX1403" s="68"/>
      <c r="BY1403" s="68"/>
      <c r="BZ1403" s="68"/>
      <c r="CA1403" s="68"/>
      <c r="CB1403" s="68"/>
      <c r="CC1403" s="68"/>
      <c r="CD1403" s="68"/>
      <c r="CE1403" s="68"/>
      <c r="CF1403" s="68"/>
      <c r="CG1403" s="68"/>
      <c r="CH1403" s="68"/>
      <c r="CI1403" s="68"/>
      <c r="CJ1403" s="68"/>
      <c r="CK1403" s="68"/>
      <c r="CL1403" s="68"/>
      <c r="CM1403" s="68"/>
      <c r="CN1403" s="68"/>
      <c r="CO1403" s="68"/>
      <c r="CP1403" s="68"/>
      <c r="CQ1403" s="68"/>
      <c r="CR1403" s="68"/>
      <c r="CS1403" s="68"/>
      <c r="CT1403" s="68"/>
      <c r="CU1403" s="68"/>
      <c r="CV1403" s="68"/>
      <c r="CW1403" s="68"/>
      <c r="CX1403" s="68"/>
      <c r="CY1403" s="68"/>
      <c r="CZ1403" s="68"/>
      <c r="DA1403" s="68"/>
      <c r="DB1403" s="68"/>
      <c r="DC1403" s="68"/>
      <c r="DD1403" s="68"/>
      <c r="DE1403" s="68"/>
      <c r="DF1403" s="51"/>
      <c r="DG1403" s="51"/>
      <c r="DH1403" s="51"/>
      <c r="DI1403" s="51"/>
      <c r="DJ1403" s="51"/>
      <c r="DK1403" s="51"/>
      <c r="DL1403" s="51"/>
      <c r="DM1403" s="51"/>
      <c r="DN1403" s="51"/>
      <c r="DO1403" s="51"/>
      <c r="DP1403" s="51"/>
      <c r="DQ1403" s="51"/>
      <c r="DR1403" s="51"/>
      <c r="DS1403" s="51"/>
      <c r="DT1403" s="51"/>
      <c r="DU1403" s="181"/>
    </row>
    <row r="1404" spans="1:125" ht="12.75" x14ac:dyDescent="0.2">
      <c r="A1404" s="51"/>
      <c r="B1404" s="51"/>
      <c r="C1404" s="50"/>
      <c r="D1404" s="53"/>
      <c r="E1404" s="50"/>
      <c r="F1404" s="54"/>
      <c r="G1404" s="54"/>
      <c r="H1404" s="54"/>
      <c r="I1404" s="55"/>
      <c r="J1404" s="50"/>
      <c r="K1404" s="50"/>
      <c r="L1404" s="50"/>
      <c r="M1404" s="50"/>
      <c r="N1404" s="50"/>
      <c r="O1404" s="50"/>
      <c r="P1404" s="680"/>
      <c r="Q1404" s="79"/>
      <c r="R1404" s="79"/>
      <c r="S1404" s="79"/>
      <c r="T1404" s="79"/>
      <c r="U1404" s="79"/>
      <c r="V1404" s="79"/>
      <c r="W1404" s="61"/>
      <c r="X1404" s="61"/>
      <c r="Y1404" s="50"/>
      <c r="Z1404" s="50"/>
      <c r="AA1404" s="51"/>
      <c r="AB1404" s="68"/>
      <c r="AC1404" s="68"/>
      <c r="AD1404" s="68"/>
      <c r="AE1404" s="68"/>
      <c r="AF1404" s="68"/>
      <c r="AG1404" s="68"/>
      <c r="AH1404" s="51"/>
      <c r="AI1404" s="51"/>
      <c r="AJ1404" s="68"/>
      <c r="AK1404" s="68"/>
      <c r="AL1404" s="68"/>
      <c r="AM1404" s="68"/>
      <c r="AN1404" s="68"/>
      <c r="AO1404" s="68"/>
      <c r="AP1404" s="51"/>
      <c r="AQ1404" s="51"/>
      <c r="AR1404" s="68"/>
      <c r="AS1404" s="68"/>
      <c r="AT1404" s="68"/>
      <c r="AU1404" s="68"/>
      <c r="AV1404" s="68"/>
      <c r="AW1404" s="68"/>
      <c r="AX1404" s="51"/>
      <c r="AY1404" s="51"/>
      <c r="AZ1404" s="68"/>
      <c r="BA1404" s="68"/>
      <c r="BB1404" s="68"/>
      <c r="BC1404" s="68"/>
      <c r="BD1404" s="68"/>
      <c r="BE1404" s="68"/>
      <c r="BF1404" s="51"/>
      <c r="BG1404" s="51"/>
      <c r="BH1404" s="68"/>
      <c r="BI1404" s="68"/>
      <c r="BJ1404" s="68"/>
      <c r="BK1404" s="68"/>
      <c r="BL1404" s="68"/>
      <c r="BM1404" s="68"/>
      <c r="BN1404" s="51"/>
      <c r="BO1404" s="51"/>
      <c r="BP1404" s="51"/>
      <c r="BQ1404" s="51"/>
      <c r="BR1404" s="51"/>
      <c r="BS1404" s="51"/>
      <c r="BT1404" s="51"/>
      <c r="BU1404" s="68"/>
      <c r="BV1404" s="68"/>
      <c r="BW1404" s="68"/>
      <c r="BX1404" s="68"/>
      <c r="BY1404" s="68"/>
      <c r="BZ1404" s="68"/>
      <c r="CA1404" s="68"/>
      <c r="CB1404" s="68"/>
      <c r="CC1404" s="68"/>
      <c r="CD1404" s="68"/>
      <c r="CE1404" s="68"/>
      <c r="CF1404" s="68"/>
      <c r="CG1404" s="68"/>
      <c r="CH1404" s="68"/>
      <c r="CI1404" s="68"/>
      <c r="CJ1404" s="68"/>
      <c r="CK1404" s="68"/>
      <c r="CL1404" s="68"/>
      <c r="CM1404" s="68"/>
      <c r="CN1404" s="68"/>
      <c r="CO1404" s="68"/>
      <c r="CP1404" s="68"/>
      <c r="CQ1404" s="68"/>
      <c r="CR1404" s="68"/>
      <c r="CS1404" s="68"/>
      <c r="CT1404" s="68"/>
      <c r="CU1404" s="68"/>
      <c r="CV1404" s="68"/>
      <c r="CW1404" s="68"/>
      <c r="CX1404" s="68"/>
      <c r="CY1404" s="68"/>
      <c r="CZ1404" s="68"/>
      <c r="DA1404" s="68"/>
      <c r="DB1404" s="68"/>
      <c r="DC1404" s="68"/>
      <c r="DD1404" s="68"/>
      <c r="DE1404" s="68"/>
      <c r="DF1404" s="51"/>
      <c r="DG1404" s="51"/>
      <c r="DH1404" s="51"/>
      <c r="DI1404" s="51"/>
      <c r="DJ1404" s="51"/>
      <c r="DK1404" s="51"/>
      <c r="DL1404" s="51"/>
      <c r="DM1404" s="51"/>
      <c r="DN1404" s="51"/>
      <c r="DO1404" s="51"/>
      <c r="DP1404" s="51"/>
      <c r="DQ1404" s="51"/>
      <c r="DR1404" s="51"/>
      <c r="DS1404" s="51"/>
      <c r="DT1404" s="51"/>
      <c r="DU1404" s="181"/>
    </row>
    <row r="1405" spans="1:125" ht="12.75" x14ac:dyDescent="0.2">
      <c r="A1405" s="51"/>
      <c r="B1405" s="51"/>
      <c r="C1405" s="50"/>
      <c r="D1405" s="53"/>
      <c r="E1405" s="50"/>
      <c r="F1405" s="54"/>
      <c r="G1405" s="54"/>
      <c r="H1405" s="54"/>
      <c r="I1405" s="55"/>
      <c r="J1405" s="50"/>
      <c r="K1405" s="50"/>
      <c r="L1405" s="50"/>
      <c r="M1405" s="50"/>
      <c r="N1405" s="50"/>
      <c r="O1405" s="50"/>
      <c r="P1405" s="680"/>
      <c r="Q1405" s="79"/>
      <c r="R1405" s="79"/>
      <c r="S1405" s="79"/>
      <c r="T1405" s="79"/>
      <c r="U1405" s="79"/>
      <c r="V1405" s="79"/>
      <c r="W1405" s="61"/>
      <c r="X1405" s="61"/>
      <c r="Y1405" s="50"/>
      <c r="Z1405" s="50"/>
      <c r="AA1405" s="51"/>
      <c r="AB1405" s="68"/>
      <c r="AC1405" s="68"/>
      <c r="AD1405" s="68"/>
      <c r="AE1405" s="68"/>
      <c r="AF1405" s="68"/>
      <c r="AG1405" s="68"/>
      <c r="AH1405" s="51"/>
      <c r="AI1405" s="51"/>
      <c r="AJ1405" s="68"/>
      <c r="AK1405" s="68"/>
      <c r="AL1405" s="68"/>
      <c r="AM1405" s="68"/>
      <c r="AN1405" s="68"/>
      <c r="AO1405" s="68"/>
      <c r="AP1405" s="51"/>
      <c r="AQ1405" s="51"/>
      <c r="AR1405" s="68"/>
      <c r="AS1405" s="68"/>
      <c r="AT1405" s="68"/>
      <c r="AU1405" s="68"/>
      <c r="AV1405" s="68"/>
      <c r="AW1405" s="68"/>
      <c r="AX1405" s="51"/>
      <c r="AY1405" s="51"/>
      <c r="AZ1405" s="68"/>
      <c r="BA1405" s="68"/>
      <c r="BB1405" s="68"/>
      <c r="BC1405" s="68"/>
      <c r="BD1405" s="68"/>
      <c r="BE1405" s="68"/>
      <c r="BF1405" s="51"/>
      <c r="BG1405" s="51"/>
      <c r="BH1405" s="68"/>
      <c r="BI1405" s="68"/>
      <c r="BJ1405" s="68"/>
      <c r="BK1405" s="68"/>
      <c r="BL1405" s="68"/>
      <c r="BM1405" s="68"/>
      <c r="BN1405" s="51"/>
      <c r="BO1405" s="51"/>
      <c r="BP1405" s="51"/>
      <c r="BQ1405" s="51"/>
      <c r="BR1405" s="51"/>
      <c r="BS1405" s="51"/>
      <c r="BT1405" s="51"/>
      <c r="BU1405" s="68"/>
      <c r="BV1405" s="68"/>
      <c r="BW1405" s="68"/>
      <c r="BX1405" s="68"/>
      <c r="BY1405" s="68"/>
      <c r="BZ1405" s="68"/>
      <c r="CA1405" s="68"/>
      <c r="CB1405" s="68"/>
      <c r="CC1405" s="68"/>
      <c r="CD1405" s="68"/>
      <c r="CE1405" s="68"/>
      <c r="CF1405" s="68"/>
      <c r="CG1405" s="68"/>
      <c r="CH1405" s="68"/>
      <c r="CI1405" s="68"/>
      <c r="CJ1405" s="68"/>
      <c r="CK1405" s="68"/>
      <c r="CL1405" s="68"/>
      <c r="CM1405" s="68"/>
      <c r="CN1405" s="68"/>
      <c r="CO1405" s="68"/>
      <c r="CP1405" s="68"/>
      <c r="CQ1405" s="68"/>
      <c r="CR1405" s="68"/>
      <c r="CS1405" s="68"/>
      <c r="CT1405" s="68"/>
      <c r="CU1405" s="68"/>
      <c r="CV1405" s="68"/>
      <c r="CW1405" s="68"/>
      <c r="CX1405" s="68"/>
      <c r="CY1405" s="68"/>
      <c r="CZ1405" s="68"/>
      <c r="DA1405" s="68"/>
      <c r="DB1405" s="68"/>
      <c r="DC1405" s="68"/>
      <c r="DD1405" s="68"/>
      <c r="DE1405" s="68"/>
      <c r="DF1405" s="51"/>
      <c r="DG1405" s="51"/>
      <c r="DH1405" s="51"/>
      <c r="DI1405" s="51"/>
      <c r="DJ1405" s="51"/>
      <c r="DK1405" s="51"/>
      <c r="DL1405" s="51"/>
      <c r="DM1405" s="51"/>
      <c r="DN1405" s="51"/>
      <c r="DO1405" s="51"/>
      <c r="DP1405" s="51"/>
      <c r="DQ1405" s="51"/>
      <c r="DR1405" s="51"/>
      <c r="DS1405" s="51"/>
      <c r="DT1405" s="51"/>
      <c r="DU1405" s="181"/>
    </row>
    <row r="1406" spans="1:125" ht="12.75" x14ac:dyDescent="0.2">
      <c r="A1406" s="51"/>
      <c r="B1406" s="51"/>
      <c r="C1406" s="50"/>
      <c r="D1406" s="53"/>
      <c r="E1406" s="50"/>
      <c r="F1406" s="54"/>
      <c r="G1406" s="54"/>
      <c r="H1406" s="54"/>
      <c r="I1406" s="55"/>
      <c r="J1406" s="50"/>
      <c r="K1406" s="50"/>
      <c r="L1406" s="50"/>
      <c r="M1406" s="50"/>
      <c r="N1406" s="50"/>
      <c r="O1406" s="50"/>
      <c r="P1406" s="680"/>
      <c r="Q1406" s="79"/>
      <c r="R1406" s="79"/>
      <c r="S1406" s="79"/>
      <c r="T1406" s="79"/>
      <c r="U1406" s="79"/>
      <c r="V1406" s="79"/>
      <c r="W1406" s="61"/>
      <c r="X1406" s="61"/>
      <c r="Y1406" s="50"/>
      <c r="Z1406" s="50"/>
      <c r="AA1406" s="51"/>
      <c r="AB1406" s="68"/>
      <c r="AC1406" s="68"/>
      <c r="AD1406" s="68"/>
      <c r="AE1406" s="68"/>
      <c r="AF1406" s="68"/>
      <c r="AG1406" s="68"/>
      <c r="AH1406" s="51"/>
      <c r="AI1406" s="51"/>
      <c r="AJ1406" s="68"/>
      <c r="AK1406" s="68"/>
      <c r="AL1406" s="68"/>
      <c r="AM1406" s="68"/>
      <c r="AN1406" s="68"/>
      <c r="AO1406" s="68"/>
      <c r="AP1406" s="51"/>
      <c r="AQ1406" s="51"/>
      <c r="AR1406" s="68"/>
      <c r="AS1406" s="68"/>
      <c r="AT1406" s="68"/>
      <c r="AU1406" s="68"/>
      <c r="AV1406" s="68"/>
      <c r="AW1406" s="68"/>
      <c r="AX1406" s="51"/>
      <c r="AY1406" s="51"/>
      <c r="AZ1406" s="68"/>
      <c r="BA1406" s="68"/>
      <c r="BB1406" s="68"/>
      <c r="BC1406" s="68"/>
      <c r="BD1406" s="68"/>
      <c r="BE1406" s="68"/>
      <c r="BF1406" s="51"/>
      <c r="BG1406" s="51"/>
      <c r="BH1406" s="68"/>
      <c r="BI1406" s="68"/>
      <c r="BJ1406" s="68"/>
      <c r="BK1406" s="68"/>
      <c r="BL1406" s="68"/>
      <c r="BM1406" s="68"/>
      <c r="BN1406" s="51"/>
      <c r="BO1406" s="51"/>
      <c r="BP1406" s="51"/>
      <c r="BQ1406" s="51"/>
      <c r="BR1406" s="51"/>
      <c r="BS1406" s="51"/>
      <c r="BT1406" s="51"/>
      <c r="BU1406" s="68"/>
      <c r="BV1406" s="68"/>
      <c r="BW1406" s="68"/>
      <c r="BX1406" s="68"/>
      <c r="BY1406" s="68"/>
      <c r="BZ1406" s="68"/>
      <c r="CA1406" s="68"/>
      <c r="CB1406" s="68"/>
      <c r="CC1406" s="68"/>
      <c r="CD1406" s="68"/>
      <c r="CE1406" s="68"/>
      <c r="CF1406" s="68"/>
      <c r="CG1406" s="68"/>
      <c r="CH1406" s="68"/>
      <c r="CI1406" s="68"/>
      <c r="CJ1406" s="68"/>
      <c r="CK1406" s="68"/>
      <c r="CL1406" s="68"/>
      <c r="CM1406" s="68"/>
      <c r="CN1406" s="68"/>
      <c r="CO1406" s="68"/>
      <c r="CP1406" s="68"/>
      <c r="CQ1406" s="68"/>
      <c r="CR1406" s="68"/>
      <c r="CS1406" s="68"/>
      <c r="CT1406" s="68"/>
      <c r="CU1406" s="68"/>
      <c r="CV1406" s="68"/>
      <c r="CW1406" s="68"/>
      <c r="CX1406" s="68"/>
      <c r="CY1406" s="68"/>
      <c r="CZ1406" s="68"/>
      <c r="DA1406" s="68"/>
      <c r="DB1406" s="68"/>
      <c r="DC1406" s="68"/>
      <c r="DD1406" s="68"/>
      <c r="DE1406" s="68"/>
      <c r="DF1406" s="51"/>
      <c r="DG1406" s="51"/>
      <c r="DH1406" s="51"/>
      <c r="DI1406" s="51"/>
      <c r="DJ1406" s="51"/>
      <c r="DK1406" s="51"/>
      <c r="DL1406" s="51"/>
      <c r="DM1406" s="51"/>
      <c r="DN1406" s="51"/>
      <c r="DO1406" s="51"/>
      <c r="DP1406" s="51"/>
      <c r="DQ1406" s="51"/>
      <c r="DR1406" s="51"/>
      <c r="DS1406" s="51"/>
      <c r="DT1406" s="51"/>
      <c r="DU1406" s="181"/>
    </row>
    <row r="1407" spans="1:125" ht="12.75" x14ac:dyDescent="0.2">
      <c r="A1407" s="51"/>
      <c r="B1407" s="51"/>
      <c r="C1407" s="50"/>
      <c r="D1407" s="53"/>
      <c r="E1407" s="50"/>
      <c r="F1407" s="54"/>
      <c r="G1407" s="54"/>
      <c r="H1407" s="54"/>
      <c r="I1407" s="55"/>
      <c r="J1407" s="50"/>
      <c r="K1407" s="50"/>
      <c r="L1407" s="50"/>
      <c r="M1407" s="50"/>
      <c r="N1407" s="50"/>
      <c r="O1407" s="50"/>
      <c r="P1407" s="680"/>
      <c r="Q1407" s="79"/>
      <c r="R1407" s="79"/>
      <c r="S1407" s="79"/>
      <c r="T1407" s="79"/>
      <c r="U1407" s="79"/>
      <c r="V1407" s="79"/>
      <c r="W1407" s="61"/>
      <c r="X1407" s="61"/>
      <c r="Y1407" s="50"/>
      <c r="Z1407" s="50"/>
      <c r="AA1407" s="51"/>
      <c r="AB1407" s="68"/>
      <c r="AC1407" s="68"/>
      <c r="AD1407" s="68"/>
      <c r="AE1407" s="68"/>
      <c r="AF1407" s="68"/>
      <c r="AG1407" s="68"/>
      <c r="AH1407" s="51"/>
      <c r="AI1407" s="51"/>
      <c r="AJ1407" s="68"/>
      <c r="AK1407" s="68"/>
      <c r="AL1407" s="68"/>
      <c r="AM1407" s="68"/>
      <c r="AN1407" s="68"/>
      <c r="AO1407" s="68"/>
      <c r="AP1407" s="51"/>
      <c r="AQ1407" s="51"/>
      <c r="AR1407" s="68"/>
      <c r="AS1407" s="68"/>
      <c r="AT1407" s="68"/>
      <c r="AU1407" s="68"/>
      <c r="AV1407" s="68"/>
      <c r="AW1407" s="68"/>
      <c r="AX1407" s="51"/>
      <c r="AY1407" s="51"/>
      <c r="AZ1407" s="68"/>
      <c r="BA1407" s="68"/>
      <c r="BB1407" s="68"/>
      <c r="BC1407" s="68"/>
      <c r="BD1407" s="68"/>
      <c r="BE1407" s="68"/>
      <c r="BF1407" s="51"/>
      <c r="BG1407" s="51"/>
      <c r="BH1407" s="68"/>
      <c r="BI1407" s="68"/>
      <c r="BJ1407" s="68"/>
      <c r="BK1407" s="68"/>
      <c r="BL1407" s="68"/>
      <c r="BM1407" s="68"/>
      <c r="BN1407" s="51"/>
      <c r="BO1407" s="51"/>
      <c r="BP1407" s="51"/>
      <c r="BQ1407" s="51"/>
      <c r="BR1407" s="51"/>
      <c r="BS1407" s="51"/>
      <c r="BT1407" s="51"/>
      <c r="BU1407" s="68"/>
      <c r="BV1407" s="68"/>
      <c r="BW1407" s="68"/>
      <c r="BX1407" s="68"/>
      <c r="BY1407" s="68"/>
      <c r="BZ1407" s="68"/>
      <c r="CA1407" s="68"/>
      <c r="CB1407" s="68"/>
      <c r="CC1407" s="68"/>
      <c r="CD1407" s="68"/>
      <c r="CE1407" s="68"/>
      <c r="CF1407" s="68"/>
      <c r="CG1407" s="68"/>
      <c r="CH1407" s="68"/>
      <c r="CI1407" s="68"/>
      <c r="CJ1407" s="68"/>
      <c r="CK1407" s="68"/>
      <c r="CL1407" s="68"/>
      <c r="CM1407" s="68"/>
      <c r="CN1407" s="68"/>
      <c r="CO1407" s="68"/>
      <c r="CP1407" s="68"/>
      <c r="CQ1407" s="68"/>
      <c r="CR1407" s="68"/>
      <c r="CS1407" s="68"/>
      <c r="CT1407" s="68"/>
      <c r="CU1407" s="68"/>
      <c r="CV1407" s="68"/>
      <c r="CW1407" s="68"/>
      <c r="CX1407" s="68"/>
      <c r="CY1407" s="68"/>
      <c r="CZ1407" s="68"/>
      <c r="DA1407" s="68"/>
      <c r="DB1407" s="68"/>
      <c r="DC1407" s="68"/>
      <c r="DD1407" s="68"/>
      <c r="DE1407" s="68"/>
      <c r="DF1407" s="51"/>
      <c r="DG1407" s="51"/>
      <c r="DH1407" s="51"/>
      <c r="DI1407" s="51"/>
      <c r="DJ1407" s="51"/>
      <c r="DK1407" s="51"/>
      <c r="DL1407" s="51"/>
      <c r="DM1407" s="51"/>
      <c r="DN1407" s="51"/>
      <c r="DO1407" s="51"/>
      <c r="DP1407" s="51"/>
      <c r="DQ1407" s="51"/>
      <c r="DR1407" s="51"/>
      <c r="DS1407" s="51"/>
      <c r="DT1407" s="51"/>
      <c r="DU1407" s="181"/>
    </row>
    <row r="1408" spans="1:125" ht="12.75" x14ac:dyDescent="0.2">
      <c r="A1408" s="51"/>
      <c r="B1408" s="51"/>
      <c r="C1408" s="50"/>
      <c r="D1408" s="53"/>
      <c r="E1408" s="50"/>
      <c r="F1408" s="54"/>
      <c r="G1408" s="54"/>
      <c r="H1408" s="54"/>
      <c r="I1408" s="55"/>
      <c r="J1408" s="50"/>
      <c r="K1408" s="50"/>
      <c r="L1408" s="50"/>
      <c r="M1408" s="50"/>
      <c r="N1408" s="50"/>
      <c r="O1408" s="50"/>
      <c r="P1408" s="680"/>
      <c r="Q1408" s="79"/>
      <c r="R1408" s="79"/>
      <c r="S1408" s="79"/>
      <c r="T1408" s="79"/>
      <c r="U1408" s="79"/>
      <c r="V1408" s="79"/>
      <c r="W1408" s="61"/>
      <c r="X1408" s="61"/>
      <c r="Y1408" s="50"/>
      <c r="Z1408" s="50"/>
      <c r="AA1408" s="51"/>
      <c r="AB1408" s="68"/>
      <c r="AC1408" s="68"/>
      <c r="AD1408" s="68"/>
      <c r="AE1408" s="68"/>
      <c r="AF1408" s="68"/>
      <c r="AG1408" s="68"/>
      <c r="AH1408" s="51"/>
      <c r="AI1408" s="51"/>
      <c r="AJ1408" s="68"/>
      <c r="AK1408" s="68"/>
      <c r="AL1408" s="68"/>
      <c r="AM1408" s="68"/>
      <c r="AN1408" s="68"/>
      <c r="AO1408" s="68"/>
      <c r="AP1408" s="51"/>
      <c r="AQ1408" s="51"/>
      <c r="AR1408" s="68"/>
      <c r="AS1408" s="68"/>
      <c r="AT1408" s="68"/>
      <c r="AU1408" s="68"/>
      <c r="AV1408" s="68"/>
      <c r="AW1408" s="68"/>
      <c r="AX1408" s="51"/>
      <c r="AY1408" s="51"/>
      <c r="AZ1408" s="68"/>
      <c r="BA1408" s="68"/>
      <c r="BB1408" s="68"/>
      <c r="BC1408" s="68"/>
      <c r="BD1408" s="68"/>
      <c r="BE1408" s="68"/>
      <c r="BF1408" s="51"/>
      <c r="BG1408" s="51"/>
      <c r="BH1408" s="68"/>
      <c r="BI1408" s="68"/>
      <c r="BJ1408" s="68"/>
      <c r="BK1408" s="68"/>
      <c r="BL1408" s="68"/>
      <c r="BM1408" s="68"/>
      <c r="BN1408" s="51"/>
      <c r="BO1408" s="51"/>
      <c r="BP1408" s="51"/>
      <c r="BQ1408" s="51"/>
      <c r="BR1408" s="51"/>
      <c r="BS1408" s="51"/>
      <c r="BT1408" s="51"/>
      <c r="BU1408" s="68"/>
      <c r="BV1408" s="68"/>
      <c r="BW1408" s="68"/>
      <c r="BX1408" s="68"/>
      <c r="BY1408" s="68"/>
      <c r="BZ1408" s="68"/>
      <c r="CA1408" s="68"/>
      <c r="CB1408" s="68"/>
      <c r="CC1408" s="68"/>
      <c r="CD1408" s="68"/>
      <c r="CE1408" s="68"/>
      <c r="CF1408" s="68"/>
      <c r="CG1408" s="68"/>
      <c r="CH1408" s="68"/>
      <c r="CI1408" s="68"/>
      <c r="CJ1408" s="68"/>
      <c r="CK1408" s="68"/>
      <c r="CL1408" s="68"/>
      <c r="CM1408" s="68"/>
      <c r="CN1408" s="68"/>
      <c r="CO1408" s="68"/>
      <c r="CP1408" s="68"/>
      <c r="CQ1408" s="68"/>
      <c r="CR1408" s="68"/>
      <c r="CS1408" s="68"/>
      <c r="CT1408" s="68"/>
      <c r="CU1408" s="68"/>
      <c r="CV1408" s="68"/>
      <c r="CW1408" s="68"/>
      <c r="CX1408" s="68"/>
      <c r="CY1408" s="68"/>
      <c r="CZ1408" s="68"/>
      <c r="DA1408" s="68"/>
      <c r="DB1408" s="68"/>
      <c r="DC1408" s="68"/>
      <c r="DD1408" s="68"/>
      <c r="DE1408" s="68"/>
      <c r="DF1408" s="51"/>
      <c r="DG1408" s="51"/>
      <c r="DH1408" s="51"/>
      <c r="DI1408" s="51"/>
      <c r="DJ1408" s="51"/>
      <c r="DK1408" s="51"/>
      <c r="DL1408" s="51"/>
      <c r="DM1408" s="51"/>
      <c r="DN1408" s="51"/>
      <c r="DO1408" s="51"/>
      <c r="DP1408" s="51"/>
      <c r="DQ1408" s="51"/>
      <c r="DR1408" s="51"/>
      <c r="DS1408" s="51"/>
      <c r="DT1408" s="51"/>
      <c r="DU1408" s="181"/>
    </row>
    <row r="1409" spans="1:125" ht="12.75" x14ac:dyDescent="0.2">
      <c r="A1409" s="51"/>
      <c r="B1409" s="51"/>
      <c r="C1409" s="50"/>
      <c r="D1409" s="53"/>
      <c r="E1409" s="50"/>
      <c r="F1409" s="54"/>
      <c r="G1409" s="54"/>
      <c r="H1409" s="54"/>
      <c r="I1409" s="55"/>
      <c r="J1409" s="50"/>
      <c r="K1409" s="50"/>
      <c r="L1409" s="50"/>
      <c r="M1409" s="50"/>
      <c r="N1409" s="50"/>
      <c r="O1409" s="50"/>
      <c r="P1409" s="680"/>
      <c r="Q1409" s="79"/>
      <c r="R1409" s="79"/>
      <c r="S1409" s="79"/>
      <c r="T1409" s="79"/>
      <c r="U1409" s="79"/>
      <c r="V1409" s="79"/>
      <c r="W1409" s="61"/>
      <c r="X1409" s="61"/>
      <c r="Y1409" s="50"/>
      <c r="Z1409" s="50"/>
      <c r="AA1409" s="51"/>
      <c r="AB1409" s="68"/>
      <c r="AC1409" s="68"/>
      <c r="AD1409" s="68"/>
      <c r="AE1409" s="68"/>
      <c r="AF1409" s="68"/>
      <c r="AG1409" s="68"/>
      <c r="AH1409" s="51"/>
      <c r="AI1409" s="51"/>
      <c r="AJ1409" s="68"/>
      <c r="AK1409" s="68"/>
      <c r="AL1409" s="68"/>
      <c r="AM1409" s="68"/>
      <c r="AN1409" s="68"/>
      <c r="AO1409" s="68"/>
      <c r="AP1409" s="51"/>
      <c r="AQ1409" s="51"/>
      <c r="AR1409" s="68"/>
      <c r="AS1409" s="68"/>
      <c r="AT1409" s="68"/>
      <c r="AU1409" s="68"/>
      <c r="AV1409" s="68"/>
      <c r="AW1409" s="68"/>
      <c r="AX1409" s="51"/>
      <c r="AY1409" s="51"/>
      <c r="AZ1409" s="68"/>
      <c r="BA1409" s="68"/>
      <c r="BB1409" s="68"/>
      <c r="BC1409" s="68"/>
      <c r="BD1409" s="68"/>
      <c r="BE1409" s="68"/>
      <c r="BF1409" s="51"/>
      <c r="BG1409" s="51"/>
      <c r="BH1409" s="68"/>
      <c r="BI1409" s="68"/>
      <c r="BJ1409" s="68"/>
      <c r="BK1409" s="68"/>
      <c r="BL1409" s="68"/>
      <c r="BM1409" s="68"/>
      <c r="BN1409" s="51"/>
      <c r="BO1409" s="51"/>
      <c r="BP1409" s="51"/>
      <c r="BQ1409" s="51"/>
      <c r="BR1409" s="51"/>
      <c r="BS1409" s="51"/>
      <c r="BT1409" s="51"/>
      <c r="BU1409" s="68"/>
      <c r="BV1409" s="68"/>
      <c r="BW1409" s="68"/>
      <c r="BX1409" s="68"/>
      <c r="BY1409" s="68"/>
      <c r="BZ1409" s="68"/>
      <c r="CA1409" s="68"/>
      <c r="CB1409" s="68"/>
      <c r="CC1409" s="68"/>
      <c r="CD1409" s="68"/>
      <c r="CE1409" s="68"/>
      <c r="CF1409" s="68"/>
      <c r="CG1409" s="68"/>
      <c r="CH1409" s="68"/>
      <c r="CI1409" s="68"/>
      <c r="CJ1409" s="68"/>
      <c r="CK1409" s="68"/>
      <c r="CL1409" s="68"/>
      <c r="CM1409" s="68"/>
      <c r="CN1409" s="68"/>
      <c r="CO1409" s="68"/>
      <c r="CP1409" s="68"/>
      <c r="CQ1409" s="68"/>
      <c r="CR1409" s="68"/>
      <c r="CS1409" s="68"/>
      <c r="CT1409" s="68"/>
      <c r="CU1409" s="68"/>
      <c r="CV1409" s="68"/>
      <c r="CW1409" s="68"/>
      <c r="CX1409" s="68"/>
      <c r="CY1409" s="68"/>
      <c r="CZ1409" s="68"/>
      <c r="DA1409" s="68"/>
      <c r="DB1409" s="68"/>
      <c r="DC1409" s="68"/>
      <c r="DD1409" s="68"/>
      <c r="DE1409" s="68"/>
      <c r="DF1409" s="51"/>
      <c r="DG1409" s="51"/>
      <c r="DH1409" s="51"/>
      <c r="DI1409" s="51"/>
      <c r="DJ1409" s="51"/>
      <c r="DK1409" s="51"/>
      <c r="DL1409" s="51"/>
      <c r="DM1409" s="51"/>
      <c r="DN1409" s="51"/>
      <c r="DO1409" s="51"/>
      <c r="DP1409" s="51"/>
      <c r="DQ1409" s="51"/>
      <c r="DR1409" s="51"/>
      <c r="DS1409" s="51"/>
      <c r="DT1409" s="51"/>
      <c r="DU1409" s="181"/>
    </row>
    <row r="1410" spans="1:125" ht="12.75" x14ac:dyDescent="0.2">
      <c r="A1410" s="51"/>
      <c r="B1410" s="51"/>
      <c r="C1410" s="50"/>
      <c r="D1410" s="53"/>
      <c r="E1410" s="50"/>
      <c r="F1410" s="54"/>
      <c r="G1410" s="54"/>
      <c r="H1410" s="54"/>
      <c r="I1410" s="55"/>
      <c r="J1410" s="50"/>
      <c r="K1410" s="50"/>
      <c r="L1410" s="50"/>
      <c r="M1410" s="50"/>
      <c r="N1410" s="50"/>
      <c r="O1410" s="50"/>
      <c r="P1410" s="680"/>
      <c r="Q1410" s="79"/>
      <c r="R1410" s="79"/>
      <c r="S1410" s="79"/>
      <c r="T1410" s="79"/>
      <c r="U1410" s="79"/>
      <c r="V1410" s="79"/>
      <c r="W1410" s="61"/>
      <c r="X1410" s="61"/>
      <c r="Y1410" s="50"/>
      <c r="Z1410" s="50"/>
      <c r="AA1410" s="51"/>
      <c r="AB1410" s="68"/>
      <c r="AC1410" s="68"/>
      <c r="AD1410" s="68"/>
      <c r="AE1410" s="68"/>
      <c r="AF1410" s="68"/>
      <c r="AG1410" s="68"/>
      <c r="AH1410" s="51"/>
      <c r="AI1410" s="51"/>
      <c r="AJ1410" s="68"/>
      <c r="AK1410" s="68"/>
      <c r="AL1410" s="68"/>
      <c r="AM1410" s="68"/>
      <c r="AN1410" s="68"/>
      <c r="AO1410" s="68"/>
      <c r="AP1410" s="51"/>
      <c r="AQ1410" s="51"/>
      <c r="AR1410" s="68"/>
      <c r="AS1410" s="68"/>
      <c r="AT1410" s="68"/>
      <c r="AU1410" s="68"/>
      <c r="AV1410" s="68"/>
      <c r="AW1410" s="68"/>
      <c r="AX1410" s="51"/>
      <c r="AY1410" s="51"/>
      <c r="AZ1410" s="68"/>
      <c r="BA1410" s="68"/>
      <c r="BB1410" s="68"/>
      <c r="BC1410" s="68"/>
      <c r="BD1410" s="68"/>
      <c r="BE1410" s="68"/>
      <c r="BF1410" s="51"/>
      <c r="BG1410" s="51"/>
      <c r="BH1410" s="68"/>
      <c r="BI1410" s="68"/>
      <c r="BJ1410" s="68"/>
      <c r="BK1410" s="68"/>
      <c r="BL1410" s="68"/>
      <c r="BM1410" s="68"/>
      <c r="BN1410" s="51"/>
      <c r="BO1410" s="51"/>
      <c r="BP1410" s="51"/>
      <c r="BQ1410" s="51"/>
      <c r="BR1410" s="51"/>
      <c r="BS1410" s="51"/>
      <c r="BT1410" s="51"/>
      <c r="BU1410" s="68"/>
      <c r="BV1410" s="68"/>
      <c r="BW1410" s="68"/>
      <c r="BX1410" s="68"/>
      <c r="BY1410" s="68"/>
      <c r="BZ1410" s="68"/>
      <c r="CA1410" s="68"/>
      <c r="CB1410" s="68"/>
      <c r="CC1410" s="68"/>
      <c r="CD1410" s="68"/>
      <c r="CE1410" s="68"/>
      <c r="CF1410" s="68"/>
      <c r="CG1410" s="68"/>
      <c r="CH1410" s="68"/>
      <c r="CI1410" s="68"/>
      <c r="CJ1410" s="68"/>
      <c r="CK1410" s="68"/>
      <c r="CL1410" s="68"/>
      <c r="CM1410" s="68"/>
      <c r="CN1410" s="68"/>
      <c r="CO1410" s="68"/>
      <c r="CP1410" s="68"/>
      <c r="CQ1410" s="68"/>
      <c r="CR1410" s="68"/>
      <c r="CS1410" s="68"/>
      <c r="CT1410" s="68"/>
      <c r="CU1410" s="68"/>
      <c r="CV1410" s="68"/>
      <c r="CW1410" s="68"/>
      <c r="CX1410" s="68"/>
      <c r="CY1410" s="68"/>
      <c r="CZ1410" s="68"/>
      <c r="DA1410" s="68"/>
      <c r="DB1410" s="68"/>
      <c r="DC1410" s="68"/>
      <c r="DD1410" s="68"/>
      <c r="DE1410" s="68"/>
      <c r="DF1410" s="51"/>
      <c r="DG1410" s="51"/>
      <c r="DH1410" s="51"/>
      <c r="DI1410" s="51"/>
      <c r="DJ1410" s="51"/>
      <c r="DK1410" s="51"/>
      <c r="DL1410" s="51"/>
      <c r="DM1410" s="51"/>
      <c r="DN1410" s="51"/>
      <c r="DO1410" s="51"/>
      <c r="DP1410" s="51"/>
      <c r="DQ1410" s="51"/>
      <c r="DR1410" s="51"/>
      <c r="DS1410" s="51"/>
      <c r="DT1410" s="51"/>
      <c r="DU1410" s="181"/>
    </row>
    <row r="1411" spans="1:125" ht="12.75" x14ac:dyDescent="0.2">
      <c r="A1411" s="51"/>
      <c r="B1411" s="51"/>
      <c r="C1411" s="50"/>
      <c r="D1411" s="53"/>
      <c r="E1411" s="50"/>
      <c r="F1411" s="54"/>
      <c r="G1411" s="54"/>
      <c r="H1411" s="54"/>
      <c r="I1411" s="55"/>
      <c r="J1411" s="50"/>
      <c r="K1411" s="50"/>
      <c r="L1411" s="50"/>
      <c r="M1411" s="50"/>
      <c r="N1411" s="50"/>
      <c r="O1411" s="50"/>
      <c r="P1411" s="680"/>
      <c r="Q1411" s="79"/>
      <c r="R1411" s="79"/>
      <c r="S1411" s="79"/>
      <c r="T1411" s="79"/>
      <c r="U1411" s="79"/>
      <c r="V1411" s="79"/>
      <c r="W1411" s="61"/>
      <c r="X1411" s="61"/>
      <c r="Y1411" s="50"/>
      <c r="Z1411" s="50"/>
      <c r="AA1411" s="51"/>
      <c r="AB1411" s="68"/>
      <c r="AC1411" s="68"/>
      <c r="AD1411" s="68"/>
      <c r="AE1411" s="68"/>
      <c r="AF1411" s="68"/>
      <c r="AG1411" s="68"/>
      <c r="AH1411" s="51"/>
      <c r="AI1411" s="51"/>
      <c r="AJ1411" s="68"/>
      <c r="AK1411" s="68"/>
      <c r="AL1411" s="68"/>
      <c r="AM1411" s="68"/>
      <c r="AN1411" s="68"/>
      <c r="AO1411" s="68"/>
      <c r="AP1411" s="51"/>
      <c r="AQ1411" s="51"/>
      <c r="AR1411" s="68"/>
      <c r="AS1411" s="68"/>
      <c r="AT1411" s="68"/>
      <c r="AU1411" s="68"/>
      <c r="AV1411" s="68"/>
      <c r="AW1411" s="68"/>
      <c r="AX1411" s="51"/>
      <c r="AY1411" s="51"/>
      <c r="AZ1411" s="68"/>
      <c r="BA1411" s="68"/>
      <c r="BB1411" s="68"/>
      <c r="BC1411" s="68"/>
      <c r="BD1411" s="68"/>
      <c r="BE1411" s="68"/>
      <c r="BF1411" s="51"/>
      <c r="BG1411" s="51"/>
      <c r="BH1411" s="68"/>
      <c r="BI1411" s="68"/>
      <c r="BJ1411" s="68"/>
      <c r="BK1411" s="68"/>
      <c r="BL1411" s="68"/>
      <c r="BM1411" s="68"/>
      <c r="BN1411" s="51"/>
      <c r="BO1411" s="51"/>
      <c r="BP1411" s="51"/>
      <c r="BQ1411" s="51"/>
      <c r="BR1411" s="51"/>
      <c r="BS1411" s="51"/>
      <c r="BT1411" s="51"/>
      <c r="BU1411" s="68"/>
      <c r="BV1411" s="68"/>
      <c r="BW1411" s="68"/>
      <c r="BX1411" s="68"/>
      <c r="BY1411" s="68"/>
      <c r="BZ1411" s="68"/>
      <c r="CA1411" s="68"/>
      <c r="CB1411" s="68"/>
      <c r="CC1411" s="68"/>
      <c r="CD1411" s="68"/>
      <c r="CE1411" s="68"/>
      <c r="CF1411" s="68"/>
      <c r="CG1411" s="68"/>
      <c r="CH1411" s="68"/>
      <c r="CI1411" s="68"/>
      <c r="CJ1411" s="68"/>
      <c r="CK1411" s="68"/>
      <c r="CL1411" s="68"/>
      <c r="CM1411" s="68"/>
      <c r="CN1411" s="68"/>
      <c r="CO1411" s="68"/>
      <c r="CP1411" s="68"/>
      <c r="CQ1411" s="68"/>
      <c r="CR1411" s="68"/>
      <c r="CS1411" s="68"/>
      <c r="CT1411" s="68"/>
      <c r="CU1411" s="68"/>
      <c r="CV1411" s="68"/>
      <c r="CW1411" s="68"/>
      <c r="CX1411" s="68"/>
      <c r="CY1411" s="68"/>
      <c r="CZ1411" s="68"/>
      <c r="DA1411" s="68"/>
      <c r="DB1411" s="68"/>
      <c r="DC1411" s="68"/>
      <c r="DD1411" s="68"/>
      <c r="DE1411" s="68"/>
      <c r="DF1411" s="51"/>
      <c r="DG1411" s="51"/>
      <c r="DH1411" s="51"/>
      <c r="DI1411" s="51"/>
      <c r="DJ1411" s="51"/>
      <c r="DK1411" s="51"/>
      <c r="DL1411" s="51"/>
      <c r="DM1411" s="51"/>
      <c r="DN1411" s="51"/>
      <c r="DO1411" s="51"/>
      <c r="DP1411" s="51"/>
      <c r="DQ1411" s="51"/>
      <c r="DR1411" s="51"/>
      <c r="DS1411" s="51"/>
      <c r="DT1411" s="51"/>
      <c r="DU1411" s="181"/>
    </row>
    <row r="1412" spans="1:125" ht="12.75" x14ac:dyDescent="0.2">
      <c r="A1412" s="51"/>
      <c r="B1412" s="51"/>
      <c r="C1412" s="50"/>
      <c r="D1412" s="53"/>
      <c r="E1412" s="50"/>
      <c r="F1412" s="54"/>
      <c r="G1412" s="54"/>
      <c r="H1412" s="54"/>
      <c r="I1412" s="55"/>
      <c r="J1412" s="50"/>
      <c r="K1412" s="50"/>
      <c r="L1412" s="50"/>
      <c r="M1412" s="50"/>
      <c r="N1412" s="50"/>
      <c r="O1412" s="50"/>
      <c r="P1412" s="680"/>
      <c r="Q1412" s="79"/>
      <c r="R1412" s="79"/>
      <c r="S1412" s="79"/>
      <c r="T1412" s="79"/>
      <c r="U1412" s="79"/>
      <c r="V1412" s="79"/>
      <c r="W1412" s="61"/>
      <c r="X1412" s="61"/>
      <c r="Y1412" s="50"/>
      <c r="Z1412" s="50"/>
      <c r="AA1412" s="51"/>
      <c r="AB1412" s="68"/>
      <c r="AC1412" s="68"/>
      <c r="AD1412" s="68"/>
      <c r="AE1412" s="68"/>
      <c r="AF1412" s="68"/>
      <c r="AG1412" s="68"/>
      <c r="AH1412" s="51"/>
      <c r="AI1412" s="51"/>
      <c r="AJ1412" s="68"/>
      <c r="AK1412" s="68"/>
      <c r="AL1412" s="68"/>
      <c r="AM1412" s="68"/>
      <c r="AN1412" s="68"/>
      <c r="AO1412" s="68"/>
      <c r="AP1412" s="51"/>
      <c r="AQ1412" s="51"/>
      <c r="AR1412" s="68"/>
      <c r="AS1412" s="68"/>
      <c r="AT1412" s="68"/>
      <c r="AU1412" s="68"/>
      <c r="AV1412" s="68"/>
      <c r="AW1412" s="68"/>
      <c r="AX1412" s="51"/>
      <c r="AY1412" s="51"/>
      <c r="AZ1412" s="68"/>
      <c r="BA1412" s="68"/>
      <c r="BB1412" s="68"/>
      <c r="BC1412" s="68"/>
      <c r="BD1412" s="68"/>
      <c r="BE1412" s="68"/>
      <c r="BF1412" s="51"/>
      <c r="BG1412" s="51"/>
      <c r="BH1412" s="68"/>
      <c r="BI1412" s="68"/>
      <c r="BJ1412" s="68"/>
      <c r="BK1412" s="68"/>
      <c r="BL1412" s="68"/>
      <c r="BM1412" s="68"/>
      <c r="BN1412" s="51"/>
      <c r="BO1412" s="51"/>
      <c r="BP1412" s="51"/>
      <c r="BQ1412" s="51"/>
      <c r="BR1412" s="51"/>
      <c r="BS1412" s="51"/>
      <c r="BT1412" s="51"/>
      <c r="BU1412" s="68"/>
      <c r="BV1412" s="68"/>
      <c r="BW1412" s="68"/>
      <c r="BX1412" s="68"/>
      <c r="BY1412" s="68"/>
      <c r="BZ1412" s="68"/>
      <c r="CA1412" s="68"/>
      <c r="CB1412" s="68"/>
      <c r="CC1412" s="68"/>
      <c r="CD1412" s="68"/>
      <c r="CE1412" s="68"/>
      <c r="CF1412" s="68"/>
      <c r="CG1412" s="68"/>
      <c r="CH1412" s="68"/>
      <c r="CI1412" s="68"/>
      <c r="CJ1412" s="68"/>
      <c r="CK1412" s="68"/>
      <c r="CL1412" s="68"/>
      <c r="CM1412" s="68"/>
      <c r="CN1412" s="68"/>
      <c r="CO1412" s="68"/>
      <c r="CP1412" s="68"/>
      <c r="CQ1412" s="68"/>
      <c r="CR1412" s="68"/>
      <c r="CS1412" s="68"/>
      <c r="CT1412" s="68"/>
      <c r="CU1412" s="68"/>
      <c r="CV1412" s="68"/>
      <c r="CW1412" s="68"/>
      <c r="CX1412" s="68"/>
      <c r="CY1412" s="68"/>
      <c r="CZ1412" s="68"/>
      <c r="DA1412" s="68"/>
      <c r="DB1412" s="68"/>
      <c r="DC1412" s="68"/>
      <c r="DD1412" s="68"/>
      <c r="DE1412" s="68"/>
      <c r="DF1412" s="51"/>
      <c r="DG1412" s="51"/>
      <c r="DH1412" s="51"/>
      <c r="DI1412" s="51"/>
      <c r="DJ1412" s="51"/>
      <c r="DK1412" s="51"/>
      <c r="DL1412" s="51"/>
      <c r="DM1412" s="51"/>
      <c r="DN1412" s="51"/>
      <c r="DO1412" s="51"/>
      <c r="DP1412" s="51"/>
      <c r="DQ1412" s="51"/>
      <c r="DR1412" s="51"/>
      <c r="DS1412" s="51"/>
      <c r="DT1412" s="51"/>
      <c r="DU1412" s="181"/>
    </row>
    <row r="1413" spans="1:125" ht="12.75" x14ac:dyDescent="0.2">
      <c r="A1413" s="51"/>
      <c r="B1413" s="51"/>
      <c r="C1413" s="50"/>
      <c r="D1413" s="53"/>
      <c r="E1413" s="50"/>
      <c r="F1413" s="54"/>
      <c r="G1413" s="54"/>
      <c r="H1413" s="54"/>
      <c r="I1413" s="55"/>
      <c r="J1413" s="50"/>
      <c r="K1413" s="50"/>
      <c r="L1413" s="50"/>
      <c r="M1413" s="50"/>
      <c r="N1413" s="50"/>
      <c r="O1413" s="50"/>
      <c r="P1413" s="680"/>
      <c r="Q1413" s="79"/>
      <c r="R1413" s="79"/>
      <c r="S1413" s="79"/>
      <c r="T1413" s="79"/>
      <c r="U1413" s="79"/>
      <c r="V1413" s="79"/>
      <c r="W1413" s="61"/>
      <c r="X1413" s="61"/>
      <c r="Y1413" s="50"/>
      <c r="Z1413" s="50"/>
      <c r="AA1413" s="51"/>
      <c r="AB1413" s="68"/>
      <c r="AC1413" s="68"/>
      <c r="AD1413" s="68"/>
      <c r="AE1413" s="68"/>
      <c r="AF1413" s="68"/>
      <c r="AG1413" s="68"/>
      <c r="AH1413" s="51"/>
      <c r="AI1413" s="51"/>
      <c r="AJ1413" s="68"/>
      <c r="AK1413" s="68"/>
      <c r="AL1413" s="68"/>
      <c r="AM1413" s="68"/>
      <c r="AN1413" s="68"/>
      <c r="AO1413" s="68"/>
      <c r="AP1413" s="51"/>
      <c r="AQ1413" s="51"/>
      <c r="AR1413" s="68"/>
      <c r="AS1413" s="68"/>
      <c r="AT1413" s="68"/>
      <c r="AU1413" s="68"/>
      <c r="AV1413" s="68"/>
      <c r="AW1413" s="68"/>
      <c r="AX1413" s="51"/>
      <c r="AY1413" s="51"/>
      <c r="AZ1413" s="68"/>
      <c r="BA1413" s="68"/>
      <c r="BB1413" s="68"/>
      <c r="BC1413" s="68"/>
      <c r="BD1413" s="68"/>
      <c r="BE1413" s="68"/>
      <c r="BF1413" s="51"/>
      <c r="BG1413" s="51"/>
      <c r="BH1413" s="68"/>
      <c r="BI1413" s="68"/>
      <c r="BJ1413" s="68"/>
      <c r="BK1413" s="68"/>
      <c r="BL1413" s="68"/>
      <c r="BM1413" s="68"/>
      <c r="BN1413" s="51"/>
      <c r="BO1413" s="51"/>
      <c r="BP1413" s="51"/>
      <c r="BQ1413" s="51"/>
      <c r="BR1413" s="51"/>
      <c r="BS1413" s="51"/>
      <c r="BT1413" s="51"/>
      <c r="BU1413" s="68"/>
      <c r="BV1413" s="68"/>
      <c r="BW1413" s="68"/>
      <c r="BX1413" s="68"/>
      <c r="BY1413" s="68"/>
      <c r="BZ1413" s="68"/>
      <c r="CA1413" s="68"/>
      <c r="CB1413" s="68"/>
      <c r="CC1413" s="68"/>
      <c r="CD1413" s="68"/>
      <c r="CE1413" s="68"/>
      <c r="CF1413" s="68"/>
      <c r="CG1413" s="68"/>
      <c r="CH1413" s="68"/>
      <c r="CI1413" s="68"/>
      <c r="CJ1413" s="68"/>
      <c r="CK1413" s="68"/>
      <c r="CL1413" s="68"/>
      <c r="CM1413" s="68"/>
      <c r="CN1413" s="68"/>
      <c r="CO1413" s="68"/>
      <c r="CP1413" s="68"/>
      <c r="CQ1413" s="68"/>
      <c r="CR1413" s="68"/>
      <c r="CS1413" s="68"/>
      <c r="CT1413" s="68"/>
      <c r="CU1413" s="68"/>
      <c r="CV1413" s="68"/>
      <c r="CW1413" s="68"/>
      <c r="CX1413" s="68"/>
      <c r="CY1413" s="68"/>
      <c r="CZ1413" s="68"/>
      <c r="DA1413" s="68"/>
      <c r="DB1413" s="68"/>
      <c r="DC1413" s="68"/>
      <c r="DD1413" s="68"/>
      <c r="DE1413" s="68"/>
      <c r="DF1413" s="51"/>
      <c r="DG1413" s="51"/>
      <c r="DH1413" s="51"/>
      <c r="DI1413" s="51"/>
      <c r="DJ1413" s="51"/>
      <c r="DK1413" s="51"/>
      <c r="DL1413" s="51"/>
      <c r="DM1413" s="51"/>
      <c r="DN1413" s="51"/>
      <c r="DO1413" s="51"/>
      <c r="DP1413" s="51"/>
      <c r="DQ1413" s="51"/>
      <c r="DR1413" s="51"/>
      <c r="DS1413" s="51"/>
      <c r="DT1413" s="51"/>
      <c r="DU1413" s="181"/>
    </row>
    <row r="1414" spans="1:125" ht="12.75" x14ac:dyDescent="0.2">
      <c r="A1414" s="51"/>
      <c r="B1414" s="51"/>
      <c r="C1414" s="50"/>
      <c r="D1414" s="53"/>
      <c r="E1414" s="50"/>
      <c r="F1414" s="54"/>
      <c r="G1414" s="54"/>
      <c r="H1414" s="54"/>
      <c r="I1414" s="55"/>
      <c r="J1414" s="50"/>
      <c r="K1414" s="50"/>
      <c r="L1414" s="50"/>
      <c r="M1414" s="50"/>
      <c r="N1414" s="50"/>
      <c r="O1414" s="50"/>
      <c r="P1414" s="680"/>
      <c r="Q1414" s="79"/>
      <c r="R1414" s="79"/>
      <c r="S1414" s="79"/>
      <c r="T1414" s="79"/>
      <c r="U1414" s="79"/>
      <c r="V1414" s="79"/>
      <c r="W1414" s="61"/>
      <c r="X1414" s="61"/>
      <c r="Y1414" s="50"/>
      <c r="Z1414" s="50"/>
      <c r="AA1414" s="51"/>
      <c r="AB1414" s="68"/>
      <c r="AC1414" s="68"/>
      <c r="AD1414" s="68"/>
      <c r="AE1414" s="68"/>
      <c r="AF1414" s="68"/>
      <c r="AG1414" s="68"/>
      <c r="AH1414" s="51"/>
      <c r="AI1414" s="51"/>
      <c r="AJ1414" s="68"/>
      <c r="AK1414" s="68"/>
      <c r="AL1414" s="68"/>
      <c r="AM1414" s="68"/>
      <c r="AN1414" s="68"/>
      <c r="AO1414" s="68"/>
      <c r="AP1414" s="51"/>
      <c r="AQ1414" s="51"/>
      <c r="AR1414" s="68"/>
      <c r="AS1414" s="68"/>
      <c r="AT1414" s="68"/>
      <c r="AU1414" s="68"/>
      <c r="AV1414" s="68"/>
      <c r="AW1414" s="68"/>
      <c r="AX1414" s="51"/>
      <c r="AY1414" s="51"/>
      <c r="AZ1414" s="68"/>
      <c r="BA1414" s="68"/>
      <c r="BB1414" s="68"/>
      <c r="BC1414" s="68"/>
      <c r="BD1414" s="68"/>
      <c r="BE1414" s="68"/>
      <c r="BF1414" s="51"/>
      <c r="BG1414" s="51"/>
      <c r="BH1414" s="68"/>
      <c r="BI1414" s="68"/>
      <c r="BJ1414" s="68"/>
      <c r="BK1414" s="68"/>
      <c r="BL1414" s="68"/>
      <c r="BM1414" s="68"/>
      <c r="BN1414" s="51"/>
      <c r="BO1414" s="51"/>
      <c r="BP1414" s="51"/>
      <c r="BQ1414" s="51"/>
      <c r="BR1414" s="51"/>
      <c r="BS1414" s="51"/>
      <c r="BT1414" s="51"/>
      <c r="BU1414" s="68"/>
      <c r="BV1414" s="68"/>
      <c r="BW1414" s="68"/>
      <c r="BX1414" s="68"/>
      <c r="BY1414" s="68"/>
      <c r="BZ1414" s="68"/>
      <c r="CA1414" s="68"/>
      <c r="CB1414" s="68"/>
      <c r="CC1414" s="68"/>
      <c r="CD1414" s="68"/>
      <c r="CE1414" s="68"/>
      <c r="CF1414" s="68"/>
      <c r="CG1414" s="68"/>
      <c r="CH1414" s="68"/>
      <c r="CI1414" s="68"/>
      <c r="CJ1414" s="68"/>
      <c r="CK1414" s="68"/>
      <c r="CL1414" s="68"/>
      <c r="CM1414" s="68"/>
      <c r="CN1414" s="68"/>
      <c r="CO1414" s="68"/>
      <c r="CP1414" s="68"/>
      <c r="CQ1414" s="68"/>
      <c r="CR1414" s="68"/>
      <c r="CS1414" s="68"/>
      <c r="CT1414" s="68"/>
      <c r="CU1414" s="68"/>
      <c r="CV1414" s="68"/>
      <c r="CW1414" s="68"/>
      <c r="CX1414" s="68"/>
      <c r="CY1414" s="68"/>
      <c r="CZ1414" s="68"/>
      <c r="DA1414" s="68"/>
      <c r="DB1414" s="68"/>
      <c r="DC1414" s="68"/>
      <c r="DD1414" s="68"/>
      <c r="DE1414" s="68"/>
      <c r="DF1414" s="51"/>
      <c r="DG1414" s="51"/>
      <c r="DH1414" s="51"/>
      <c r="DI1414" s="51"/>
      <c r="DJ1414" s="51"/>
      <c r="DK1414" s="51"/>
      <c r="DL1414" s="51"/>
      <c r="DM1414" s="51"/>
      <c r="DN1414" s="51"/>
      <c r="DO1414" s="51"/>
      <c r="DP1414" s="51"/>
      <c r="DQ1414" s="51"/>
      <c r="DR1414" s="51"/>
      <c r="DS1414" s="51"/>
      <c r="DT1414" s="51"/>
      <c r="DU1414" s="181"/>
    </row>
    <row r="1415" spans="1:125" ht="12.75" x14ac:dyDescent="0.2">
      <c r="A1415" s="51"/>
      <c r="B1415" s="51"/>
      <c r="C1415" s="50"/>
      <c r="D1415" s="53"/>
      <c r="E1415" s="50"/>
      <c r="F1415" s="54"/>
      <c r="G1415" s="54"/>
      <c r="H1415" s="54"/>
      <c r="I1415" s="55"/>
      <c r="J1415" s="50"/>
      <c r="K1415" s="50"/>
      <c r="L1415" s="50"/>
      <c r="M1415" s="50"/>
      <c r="N1415" s="50"/>
      <c r="O1415" s="50"/>
      <c r="P1415" s="680"/>
      <c r="Q1415" s="79"/>
      <c r="R1415" s="79"/>
      <c r="S1415" s="79"/>
      <c r="T1415" s="79"/>
      <c r="U1415" s="79"/>
      <c r="V1415" s="79"/>
      <c r="W1415" s="61"/>
      <c r="X1415" s="61"/>
      <c r="Y1415" s="50"/>
      <c r="Z1415" s="50"/>
      <c r="AA1415" s="51"/>
      <c r="AB1415" s="68"/>
      <c r="AC1415" s="68"/>
      <c r="AD1415" s="68"/>
      <c r="AE1415" s="68"/>
      <c r="AF1415" s="68"/>
      <c r="AG1415" s="68"/>
      <c r="AH1415" s="51"/>
      <c r="AI1415" s="51"/>
      <c r="AJ1415" s="68"/>
      <c r="AK1415" s="68"/>
      <c r="AL1415" s="68"/>
      <c r="AM1415" s="68"/>
      <c r="AN1415" s="68"/>
      <c r="AO1415" s="68"/>
      <c r="AP1415" s="51"/>
      <c r="AQ1415" s="51"/>
      <c r="AR1415" s="68"/>
      <c r="AS1415" s="68"/>
      <c r="AT1415" s="68"/>
      <c r="AU1415" s="68"/>
      <c r="AV1415" s="68"/>
      <c r="AW1415" s="68"/>
      <c r="AX1415" s="51"/>
      <c r="AY1415" s="51"/>
      <c r="AZ1415" s="68"/>
      <c r="BA1415" s="68"/>
      <c r="BB1415" s="68"/>
      <c r="BC1415" s="68"/>
      <c r="BD1415" s="68"/>
      <c r="BE1415" s="68"/>
      <c r="BF1415" s="51"/>
      <c r="BG1415" s="51"/>
      <c r="BH1415" s="68"/>
      <c r="BI1415" s="68"/>
      <c r="BJ1415" s="68"/>
      <c r="BK1415" s="68"/>
      <c r="BL1415" s="68"/>
      <c r="BM1415" s="68"/>
      <c r="BN1415" s="51"/>
      <c r="BO1415" s="51"/>
      <c r="BP1415" s="51"/>
      <c r="BQ1415" s="51"/>
      <c r="BR1415" s="51"/>
      <c r="BS1415" s="51"/>
      <c r="BT1415" s="51"/>
      <c r="BU1415" s="68"/>
      <c r="BV1415" s="68"/>
      <c r="BW1415" s="68"/>
      <c r="BX1415" s="68"/>
      <c r="BY1415" s="68"/>
      <c r="BZ1415" s="68"/>
      <c r="CA1415" s="68"/>
      <c r="CB1415" s="68"/>
      <c r="CC1415" s="68"/>
      <c r="CD1415" s="68"/>
      <c r="CE1415" s="68"/>
      <c r="CF1415" s="68"/>
      <c r="CG1415" s="68"/>
      <c r="CH1415" s="68"/>
      <c r="CI1415" s="68"/>
      <c r="CJ1415" s="68"/>
      <c r="CK1415" s="68"/>
      <c r="CL1415" s="68"/>
      <c r="CM1415" s="68"/>
      <c r="CN1415" s="68"/>
      <c r="CO1415" s="68"/>
      <c r="CP1415" s="68"/>
      <c r="CQ1415" s="68"/>
      <c r="CR1415" s="68"/>
      <c r="CS1415" s="68"/>
      <c r="CT1415" s="68"/>
      <c r="CU1415" s="68"/>
      <c r="CV1415" s="68"/>
      <c r="CW1415" s="68"/>
      <c r="CX1415" s="68"/>
      <c r="CY1415" s="68"/>
      <c r="CZ1415" s="68"/>
      <c r="DA1415" s="68"/>
      <c r="DB1415" s="68"/>
      <c r="DC1415" s="68"/>
      <c r="DD1415" s="68"/>
      <c r="DE1415" s="68"/>
      <c r="DF1415" s="51"/>
      <c r="DG1415" s="51"/>
      <c r="DH1415" s="51"/>
      <c r="DI1415" s="51"/>
      <c r="DJ1415" s="51"/>
      <c r="DK1415" s="51"/>
      <c r="DL1415" s="51"/>
      <c r="DM1415" s="51"/>
      <c r="DN1415" s="51"/>
      <c r="DO1415" s="51"/>
      <c r="DP1415" s="51"/>
      <c r="DQ1415" s="51"/>
      <c r="DR1415" s="51"/>
      <c r="DS1415" s="51"/>
      <c r="DT1415" s="51"/>
      <c r="DU1415" s="181"/>
    </row>
    <row r="1416" spans="1:125" ht="12.75" x14ac:dyDescent="0.2">
      <c r="A1416" s="51"/>
      <c r="B1416" s="51"/>
      <c r="C1416" s="50"/>
      <c r="D1416" s="53"/>
      <c r="E1416" s="50"/>
      <c r="F1416" s="54"/>
      <c r="G1416" s="54"/>
      <c r="H1416" s="54"/>
      <c r="I1416" s="55"/>
      <c r="J1416" s="50"/>
      <c r="K1416" s="50"/>
      <c r="L1416" s="50"/>
      <c r="M1416" s="50"/>
      <c r="N1416" s="50"/>
      <c r="O1416" s="50"/>
      <c r="P1416" s="680"/>
      <c r="Q1416" s="79"/>
      <c r="R1416" s="79"/>
      <c r="S1416" s="79"/>
      <c r="T1416" s="79"/>
      <c r="U1416" s="79"/>
      <c r="V1416" s="79"/>
      <c r="W1416" s="61"/>
      <c r="X1416" s="61"/>
      <c r="Y1416" s="50"/>
      <c r="Z1416" s="50"/>
      <c r="AA1416" s="51"/>
      <c r="AB1416" s="68"/>
      <c r="AC1416" s="68"/>
      <c r="AD1416" s="68"/>
      <c r="AE1416" s="68"/>
      <c r="AF1416" s="68"/>
      <c r="AG1416" s="68"/>
      <c r="AH1416" s="51"/>
      <c r="AI1416" s="51"/>
      <c r="AJ1416" s="68"/>
      <c r="AK1416" s="68"/>
      <c r="AL1416" s="68"/>
      <c r="AM1416" s="68"/>
      <c r="AN1416" s="68"/>
      <c r="AO1416" s="68"/>
      <c r="AP1416" s="51"/>
      <c r="AQ1416" s="51"/>
      <c r="AR1416" s="68"/>
      <c r="AS1416" s="68"/>
      <c r="AT1416" s="68"/>
      <c r="AU1416" s="68"/>
      <c r="AV1416" s="68"/>
      <c r="AW1416" s="68"/>
      <c r="AX1416" s="51"/>
      <c r="AY1416" s="51"/>
      <c r="AZ1416" s="68"/>
      <c r="BA1416" s="68"/>
      <c r="BB1416" s="68"/>
      <c r="BC1416" s="68"/>
      <c r="BD1416" s="68"/>
      <c r="BE1416" s="68"/>
      <c r="BF1416" s="51"/>
      <c r="BG1416" s="51"/>
      <c r="BH1416" s="68"/>
      <c r="BI1416" s="68"/>
      <c r="BJ1416" s="68"/>
      <c r="BK1416" s="68"/>
      <c r="BL1416" s="68"/>
      <c r="BM1416" s="68"/>
      <c r="BN1416" s="51"/>
      <c r="BO1416" s="51"/>
      <c r="BP1416" s="51"/>
      <c r="BQ1416" s="51"/>
      <c r="BR1416" s="51"/>
      <c r="BS1416" s="51"/>
      <c r="BT1416" s="51"/>
      <c r="BU1416" s="68"/>
      <c r="BV1416" s="68"/>
      <c r="BW1416" s="68"/>
      <c r="BX1416" s="68"/>
      <c r="BY1416" s="68"/>
      <c r="BZ1416" s="68"/>
      <c r="CA1416" s="68"/>
      <c r="CB1416" s="68"/>
      <c r="CC1416" s="68"/>
      <c r="CD1416" s="68"/>
      <c r="CE1416" s="68"/>
      <c r="CF1416" s="68"/>
      <c r="CG1416" s="68"/>
      <c r="CH1416" s="68"/>
      <c r="CI1416" s="68"/>
      <c r="CJ1416" s="68"/>
      <c r="CK1416" s="68"/>
      <c r="CL1416" s="68"/>
      <c r="CM1416" s="68"/>
      <c r="CN1416" s="68"/>
      <c r="CO1416" s="68"/>
      <c r="CP1416" s="68"/>
      <c r="CQ1416" s="68"/>
      <c r="CR1416" s="68"/>
      <c r="CS1416" s="68"/>
      <c r="CT1416" s="68"/>
      <c r="CU1416" s="68"/>
      <c r="CV1416" s="68"/>
      <c r="CW1416" s="68"/>
      <c r="CX1416" s="68"/>
      <c r="CY1416" s="68"/>
      <c r="CZ1416" s="68"/>
      <c r="DA1416" s="68"/>
      <c r="DB1416" s="68"/>
      <c r="DC1416" s="68"/>
      <c r="DD1416" s="68"/>
      <c r="DE1416" s="68"/>
      <c r="DF1416" s="51"/>
      <c r="DG1416" s="51"/>
      <c r="DH1416" s="51"/>
      <c r="DI1416" s="51"/>
      <c r="DJ1416" s="51"/>
      <c r="DK1416" s="51"/>
      <c r="DL1416" s="51"/>
      <c r="DM1416" s="51"/>
      <c r="DN1416" s="51"/>
      <c r="DO1416" s="51"/>
      <c r="DP1416" s="51"/>
      <c r="DQ1416" s="51"/>
      <c r="DR1416" s="51"/>
      <c r="DS1416" s="51"/>
      <c r="DT1416" s="51"/>
      <c r="DU1416" s="181"/>
    </row>
    <row r="1417" spans="1:125" ht="12.75" x14ac:dyDescent="0.2">
      <c r="A1417" s="51"/>
      <c r="B1417" s="51"/>
      <c r="C1417" s="50"/>
      <c r="D1417" s="53"/>
      <c r="E1417" s="50"/>
      <c r="F1417" s="54"/>
      <c r="G1417" s="54"/>
      <c r="H1417" s="54"/>
      <c r="I1417" s="55"/>
      <c r="J1417" s="50"/>
      <c r="K1417" s="50"/>
      <c r="L1417" s="50"/>
      <c r="M1417" s="50"/>
      <c r="N1417" s="50"/>
      <c r="O1417" s="50"/>
      <c r="P1417" s="680"/>
      <c r="Q1417" s="79"/>
      <c r="R1417" s="79"/>
      <c r="S1417" s="79"/>
      <c r="T1417" s="79"/>
      <c r="U1417" s="79"/>
      <c r="V1417" s="79"/>
      <c r="W1417" s="61"/>
      <c r="X1417" s="61"/>
      <c r="Y1417" s="50"/>
      <c r="Z1417" s="50"/>
      <c r="AA1417" s="51"/>
      <c r="AB1417" s="68"/>
      <c r="AC1417" s="68"/>
      <c r="AD1417" s="68"/>
      <c r="AE1417" s="68"/>
      <c r="AF1417" s="68"/>
      <c r="AG1417" s="68"/>
      <c r="AH1417" s="51"/>
      <c r="AI1417" s="51"/>
      <c r="AJ1417" s="68"/>
      <c r="AK1417" s="68"/>
      <c r="AL1417" s="68"/>
      <c r="AM1417" s="68"/>
      <c r="AN1417" s="68"/>
      <c r="AO1417" s="68"/>
      <c r="AP1417" s="51"/>
      <c r="AQ1417" s="51"/>
      <c r="AR1417" s="68"/>
      <c r="AS1417" s="68"/>
      <c r="AT1417" s="68"/>
      <c r="AU1417" s="68"/>
      <c r="AV1417" s="68"/>
      <c r="AW1417" s="68"/>
      <c r="AX1417" s="51"/>
      <c r="AY1417" s="51"/>
      <c r="AZ1417" s="68"/>
      <c r="BA1417" s="68"/>
      <c r="BB1417" s="68"/>
      <c r="BC1417" s="68"/>
      <c r="BD1417" s="68"/>
      <c r="BE1417" s="68"/>
      <c r="BF1417" s="51"/>
      <c r="BG1417" s="51"/>
      <c r="BH1417" s="68"/>
      <c r="BI1417" s="68"/>
      <c r="BJ1417" s="68"/>
      <c r="BK1417" s="68"/>
      <c r="BL1417" s="68"/>
      <c r="BM1417" s="68"/>
      <c r="BN1417" s="51"/>
      <c r="BO1417" s="51"/>
      <c r="BP1417" s="51"/>
      <c r="BQ1417" s="51"/>
      <c r="BR1417" s="51"/>
      <c r="BS1417" s="51"/>
      <c r="BT1417" s="51"/>
      <c r="BU1417" s="68"/>
      <c r="BV1417" s="68"/>
      <c r="BW1417" s="68"/>
      <c r="BX1417" s="68"/>
      <c r="BY1417" s="68"/>
      <c r="BZ1417" s="68"/>
      <c r="CA1417" s="68"/>
      <c r="CB1417" s="68"/>
      <c r="CC1417" s="68"/>
      <c r="CD1417" s="68"/>
      <c r="CE1417" s="68"/>
      <c r="CF1417" s="68"/>
      <c r="CG1417" s="68"/>
      <c r="CH1417" s="68"/>
      <c r="CI1417" s="68"/>
      <c r="CJ1417" s="68"/>
      <c r="CK1417" s="68"/>
      <c r="CL1417" s="68"/>
      <c r="CM1417" s="68"/>
      <c r="CN1417" s="68"/>
      <c r="CO1417" s="68"/>
      <c r="CP1417" s="68"/>
      <c r="CQ1417" s="68"/>
      <c r="CR1417" s="68"/>
      <c r="CS1417" s="68"/>
      <c r="CT1417" s="68"/>
      <c r="CU1417" s="68"/>
      <c r="CV1417" s="68"/>
      <c r="CW1417" s="68"/>
      <c r="CX1417" s="68"/>
      <c r="CY1417" s="68"/>
      <c r="CZ1417" s="68"/>
      <c r="DA1417" s="68"/>
      <c r="DB1417" s="68"/>
      <c r="DC1417" s="68"/>
      <c r="DD1417" s="68"/>
      <c r="DE1417" s="68"/>
      <c r="DF1417" s="51"/>
      <c r="DG1417" s="51"/>
      <c r="DH1417" s="51"/>
      <c r="DI1417" s="51"/>
      <c r="DJ1417" s="51"/>
      <c r="DK1417" s="51"/>
      <c r="DL1417" s="51"/>
      <c r="DM1417" s="51"/>
      <c r="DN1417" s="51"/>
      <c r="DO1417" s="51"/>
      <c r="DP1417" s="51"/>
      <c r="DQ1417" s="51"/>
      <c r="DR1417" s="51"/>
      <c r="DS1417" s="51"/>
      <c r="DT1417" s="51"/>
      <c r="DU1417" s="181"/>
    </row>
    <row r="1418" spans="1:125" ht="12.75" x14ac:dyDescent="0.2">
      <c r="A1418" s="51"/>
      <c r="B1418" s="51"/>
      <c r="C1418" s="50"/>
      <c r="D1418" s="53"/>
      <c r="E1418" s="50"/>
      <c r="F1418" s="54"/>
      <c r="G1418" s="54"/>
      <c r="H1418" s="54"/>
      <c r="I1418" s="55"/>
      <c r="J1418" s="50"/>
      <c r="K1418" s="50"/>
      <c r="L1418" s="50"/>
      <c r="M1418" s="50"/>
      <c r="N1418" s="50"/>
      <c r="O1418" s="50"/>
      <c r="P1418" s="680"/>
      <c r="Q1418" s="79"/>
      <c r="R1418" s="79"/>
      <c r="S1418" s="79"/>
      <c r="T1418" s="79"/>
      <c r="U1418" s="79"/>
      <c r="V1418" s="79"/>
      <c r="W1418" s="61"/>
      <c r="X1418" s="61"/>
      <c r="Y1418" s="50"/>
      <c r="Z1418" s="50"/>
      <c r="AA1418" s="51"/>
      <c r="AB1418" s="68"/>
      <c r="AC1418" s="68"/>
      <c r="AD1418" s="68"/>
      <c r="AE1418" s="68"/>
      <c r="AF1418" s="68"/>
      <c r="AG1418" s="68"/>
      <c r="AH1418" s="51"/>
      <c r="AI1418" s="51"/>
      <c r="AJ1418" s="68"/>
      <c r="AK1418" s="68"/>
      <c r="AL1418" s="68"/>
      <c r="AM1418" s="68"/>
      <c r="AN1418" s="68"/>
      <c r="AO1418" s="68"/>
      <c r="AP1418" s="51"/>
      <c r="AQ1418" s="51"/>
      <c r="AR1418" s="68"/>
      <c r="AS1418" s="68"/>
      <c r="AT1418" s="68"/>
      <c r="AU1418" s="68"/>
      <c r="AV1418" s="68"/>
      <c r="AW1418" s="68"/>
      <c r="AX1418" s="51"/>
      <c r="AY1418" s="51"/>
      <c r="AZ1418" s="68"/>
      <c r="BA1418" s="68"/>
      <c r="BB1418" s="68"/>
      <c r="BC1418" s="68"/>
      <c r="BD1418" s="68"/>
      <c r="BE1418" s="68"/>
      <c r="BF1418" s="51"/>
      <c r="BG1418" s="51"/>
      <c r="BH1418" s="68"/>
      <c r="BI1418" s="68"/>
      <c r="BJ1418" s="68"/>
      <c r="BK1418" s="68"/>
      <c r="BL1418" s="68"/>
      <c r="BM1418" s="68"/>
      <c r="BN1418" s="51"/>
      <c r="BO1418" s="51"/>
      <c r="BP1418" s="51"/>
      <c r="BQ1418" s="51"/>
      <c r="BR1418" s="51"/>
      <c r="BS1418" s="51"/>
      <c r="BT1418" s="51"/>
      <c r="BU1418" s="68"/>
      <c r="BV1418" s="68"/>
      <c r="BW1418" s="68"/>
      <c r="BX1418" s="68"/>
      <c r="BY1418" s="68"/>
      <c r="BZ1418" s="68"/>
      <c r="CA1418" s="68"/>
      <c r="CB1418" s="68"/>
      <c r="CC1418" s="68"/>
      <c r="CD1418" s="68"/>
      <c r="CE1418" s="68"/>
      <c r="CF1418" s="68"/>
      <c r="CG1418" s="68"/>
      <c r="CH1418" s="68"/>
      <c r="CI1418" s="68"/>
      <c r="CJ1418" s="68"/>
      <c r="CK1418" s="68"/>
      <c r="CL1418" s="68"/>
      <c r="CM1418" s="68"/>
      <c r="CN1418" s="68"/>
      <c r="CO1418" s="68"/>
      <c r="CP1418" s="68"/>
      <c r="CQ1418" s="68"/>
      <c r="CR1418" s="68"/>
      <c r="CS1418" s="68"/>
      <c r="CT1418" s="68"/>
      <c r="CU1418" s="68"/>
      <c r="CV1418" s="68"/>
      <c r="CW1418" s="68"/>
      <c r="CX1418" s="68"/>
      <c r="CY1418" s="68"/>
      <c r="CZ1418" s="68"/>
      <c r="DA1418" s="68"/>
      <c r="DB1418" s="68"/>
      <c r="DC1418" s="68"/>
      <c r="DD1418" s="68"/>
      <c r="DE1418" s="68"/>
      <c r="DF1418" s="51"/>
      <c r="DG1418" s="51"/>
      <c r="DH1418" s="51"/>
      <c r="DI1418" s="51"/>
      <c r="DJ1418" s="51"/>
      <c r="DK1418" s="51"/>
      <c r="DL1418" s="51"/>
      <c r="DM1418" s="51"/>
      <c r="DN1418" s="51"/>
      <c r="DO1418" s="51"/>
      <c r="DP1418" s="51"/>
      <c r="DQ1418" s="51"/>
      <c r="DR1418" s="51"/>
      <c r="DS1418" s="51"/>
      <c r="DT1418" s="51"/>
      <c r="DU1418" s="181"/>
    </row>
    <row r="1419" spans="1:125" ht="12.75" x14ac:dyDescent="0.2">
      <c r="A1419" s="51"/>
      <c r="B1419" s="51"/>
      <c r="C1419" s="50"/>
      <c r="D1419" s="53"/>
      <c r="E1419" s="50"/>
      <c r="F1419" s="54"/>
      <c r="G1419" s="54"/>
      <c r="H1419" s="54"/>
      <c r="I1419" s="55"/>
      <c r="J1419" s="50"/>
      <c r="K1419" s="50"/>
      <c r="L1419" s="50"/>
      <c r="M1419" s="50"/>
      <c r="N1419" s="50"/>
      <c r="O1419" s="50"/>
      <c r="P1419" s="680"/>
      <c r="Q1419" s="79"/>
      <c r="R1419" s="79"/>
      <c r="S1419" s="79"/>
      <c r="T1419" s="79"/>
      <c r="U1419" s="79"/>
      <c r="V1419" s="79"/>
      <c r="W1419" s="61"/>
      <c r="X1419" s="61"/>
      <c r="Y1419" s="50"/>
      <c r="Z1419" s="50"/>
      <c r="AA1419" s="51"/>
      <c r="AB1419" s="68"/>
      <c r="AC1419" s="68"/>
      <c r="AD1419" s="68"/>
      <c r="AE1419" s="68"/>
      <c r="AF1419" s="68"/>
      <c r="AG1419" s="68"/>
      <c r="AH1419" s="51"/>
      <c r="AI1419" s="51"/>
      <c r="AJ1419" s="68"/>
      <c r="AK1419" s="68"/>
      <c r="AL1419" s="68"/>
      <c r="AM1419" s="68"/>
      <c r="AN1419" s="68"/>
      <c r="AO1419" s="68"/>
      <c r="AP1419" s="51"/>
      <c r="AQ1419" s="51"/>
      <c r="AR1419" s="68"/>
      <c r="AS1419" s="68"/>
      <c r="AT1419" s="68"/>
      <c r="AU1419" s="68"/>
      <c r="AV1419" s="68"/>
      <c r="AW1419" s="68"/>
      <c r="AX1419" s="51"/>
      <c r="AY1419" s="51"/>
      <c r="AZ1419" s="68"/>
      <c r="BA1419" s="68"/>
      <c r="BB1419" s="68"/>
      <c r="BC1419" s="68"/>
      <c r="BD1419" s="68"/>
      <c r="BE1419" s="68"/>
      <c r="BF1419" s="51"/>
      <c r="BG1419" s="51"/>
      <c r="BH1419" s="68"/>
      <c r="BI1419" s="68"/>
      <c r="BJ1419" s="68"/>
      <c r="BK1419" s="68"/>
      <c r="BL1419" s="68"/>
      <c r="BM1419" s="68"/>
      <c r="BN1419" s="51"/>
      <c r="BO1419" s="51"/>
      <c r="BP1419" s="51"/>
      <c r="BQ1419" s="51"/>
      <c r="BR1419" s="51"/>
      <c r="BS1419" s="51"/>
      <c r="BT1419" s="51"/>
      <c r="BU1419" s="68"/>
      <c r="BV1419" s="68"/>
      <c r="BW1419" s="68"/>
      <c r="BX1419" s="68"/>
      <c r="BY1419" s="68"/>
      <c r="BZ1419" s="68"/>
      <c r="CA1419" s="68"/>
      <c r="CB1419" s="68"/>
      <c r="CC1419" s="68"/>
      <c r="CD1419" s="68"/>
      <c r="CE1419" s="68"/>
      <c r="CF1419" s="68"/>
      <c r="CG1419" s="68"/>
      <c r="CH1419" s="68"/>
      <c r="CI1419" s="68"/>
      <c r="CJ1419" s="68"/>
      <c r="CK1419" s="68"/>
      <c r="CL1419" s="68"/>
      <c r="CM1419" s="68"/>
      <c r="CN1419" s="68"/>
      <c r="CO1419" s="68"/>
      <c r="CP1419" s="68"/>
      <c r="CQ1419" s="68"/>
      <c r="CR1419" s="68"/>
      <c r="CS1419" s="68"/>
      <c r="CT1419" s="68"/>
      <c r="CU1419" s="68"/>
      <c r="CV1419" s="68"/>
      <c r="CW1419" s="68"/>
      <c r="CX1419" s="68"/>
      <c r="CY1419" s="68"/>
      <c r="CZ1419" s="68"/>
      <c r="DA1419" s="68"/>
      <c r="DB1419" s="68"/>
      <c r="DC1419" s="68"/>
      <c r="DD1419" s="68"/>
      <c r="DE1419" s="68"/>
      <c r="DF1419" s="51"/>
      <c r="DG1419" s="51"/>
      <c r="DH1419" s="51"/>
      <c r="DI1419" s="51"/>
      <c r="DJ1419" s="51"/>
      <c r="DK1419" s="51"/>
      <c r="DL1419" s="51"/>
      <c r="DM1419" s="51"/>
      <c r="DN1419" s="51"/>
      <c r="DO1419" s="51"/>
      <c r="DP1419" s="51"/>
      <c r="DQ1419" s="51"/>
      <c r="DR1419" s="51"/>
      <c r="DS1419" s="51"/>
      <c r="DT1419" s="51"/>
      <c r="DU1419" s="181"/>
    </row>
    <row r="1420" spans="1:125" ht="12.75" x14ac:dyDescent="0.2">
      <c r="A1420" s="51"/>
      <c r="B1420" s="51"/>
      <c r="C1420" s="50"/>
      <c r="D1420" s="53"/>
      <c r="E1420" s="50"/>
      <c r="F1420" s="54"/>
      <c r="G1420" s="54"/>
      <c r="H1420" s="54"/>
      <c r="I1420" s="55"/>
      <c r="J1420" s="50"/>
      <c r="K1420" s="50"/>
      <c r="L1420" s="50"/>
      <c r="M1420" s="50"/>
      <c r="N1420" s="50"/>
      <c r="O1420" s="50"/>
      <c r="P1420" s="680"/>
      <c r="Q1420" s="79"/>
      <c r="R1420" s="79"/>
      <c r="S1420" s="79"/>
      <c r="T1420" s="79"/>
      <c r="U1420" s="79"/>
      <c r="V1420" s="79"/>
      <c r="W1420" s="61"/>
      <c r="X1420" s="61"/>
      <c r="Y1420" s="50"/>
      <c r="Z1420" s="50"/>
      <c r="AA1420" s="51"/>
      <c r="AB1420" s="68"/>
      <c r="AC1420" s="68"/>
      <c r="AD1420" s="68"/>
      <c r="AE1420" s="68"/>
      <c r="AF1420" s="68"/>
      <c r="AG1420" s="68"/>
      <c r="AH1420" s="51"/>
      <c r="AI1420" s="51"/>
      <c r="AJ1420" s="68"/>
      <c r="AK1420" s="68"/>
      <c r="AL1420" s="68"/>
      <c r="AM1420" s="68"/>
      <c r="AN1420" s="68"/>
      <c r="AO1420" s="68"/>
      <c r="AP1420" s="51"/>
      <c r="AQ1420" s="51"/>
      <c r="AR1420" s="68"/>
      <c r="AS1420" s="68"/>
      <c r="AT1420" s="68"/>
      <c r="AU1420" s="68"/>
      <c r="AV1420" s="68"/>
      <c r="AW1420" s="68"/>
      <c r="AX1420" s="51"/>
      <c r="AY1420" s="51"/>
      <c r="AZ1420" s="68"/>
      <c r="BA1420" s="68"/>
      <c r="BB1420" s="68"/>
      <c r="BC1420" s="68"/>
      <c r="BD1420" s="68"/>
      <c r="BE1420" s="68"/>
      <c r="BF1420" s="51"/>
      <c r="BG1420" s="51"/>
      <c r="BH1420" s="68"/>
      <c r="BI1420" s="68"/>
      <c r="BJ1420" s="68"/>
      <c r="BK1420" s="68"/>
      <c r="BL1420" s="68"/>
      <c r="BM1420" s="68"/>
      <c r="BN1420" s="51"/>
      <c r="BO1420" s="51"/>
      <c r="BP1420" s="51"/>
      <c r="BQ1420" s="51"/>
      <c r="BR1420" s="51"/>
      <c r="BS1420" s="51"/>
      <c r="BT1420" s="51"/>
      <c r="BU1420" s="68"/>
      <c r="BV1420" s="68"/>
      <c r="BW1420" s="68"/>
      <c r="BX1420" s="68"/>
      <c r="BY1420" s="68"/>
      <c r="BZ1420" s="68"/>
      <c r="CA1420" s="68"/>
      <c r="CB1420" s="68"/>
      <c r="CC1420" s="68"/>
      <c r="CD1420" s="68"/>
      <c r="CE1420" s="68"/>
      <c r="CF1420" s="68"/>
      <c r="CG1420" s="68"/>
      <c r="CH1420" s="68"/>
      <c r="CI1420" s="68"/>
      <c r="CJ1420" s="68"/>
      <c r="CK1420" s="68"/>
      <c r="CL1420" s="68"/>
      <c r="CM1420" s="68"/>
      <c r="CN1420" s="68"/>
      <c r="CO1420" s="68"/>
      <c r="CP1420" s="68"/>
      <c r="CQ1420" s="68"/>
      <c r="CR1420" s="68"/>
      <c r="CS1420" s="68"/>
      <c r="CT1420" s="68"/>
      <c r="CU1420" s="68"/>
      <c r="CV1420" s="68"/>
      <c r="CW1420" s="68"/>
      <c r="CX1420" s="68"/>
      <c r="CY1420" s="68"/>
      <c r="CZ1420" s="68"/>
      <c r="DA1420" s="68"/>
      <c r="DB1420" s="68"/>
      <c r="DC1420" s="68"/>
      <c r="DD1420" s="68"/>
      <c r="DE1420" s="68"/>
      <c r="DF1420" s="51"/>
      <c r="DG1420" s="51"/>
      <c r="DH1420" s="51"/>
      <c r="DI1420" s="51"/>
      <c r="DJ1420" s="51"/>
      <c r="DK1420" s="51"/>
      <c r="DL1420" s="51"/>
      <c r="DM1420" s="51"/>
      <c r="DN1420" s="51"/>
      <c r="DO1420" s="51"/>
      <c r="DP1420" s="51"/>
      <c r="DQ1420" s="51"/>
      <c r="DR1420" s="51"/>
      <c r="DS1420" s="51"/>
      <c r="DT1420" s="51"/>
      <c r="DU1420" s="181"/>
    </row>
    <row r="1421" spans="1:125" ht="12.75" x14ac:dyDescent="0.2">
      <c r="A1421" s="51"/>
      <c r="B1421" s="51"/>
      <c r="C1421" s="50"/>
      <c r="D1421" s="53"/>
      <c r="E1421" s="50"/>
      <c r="F1421" s="54"/>
      <c r="G1421" s="54"/>
      <c r="H1421" s="54"/>
      <c r="I1421" s="55"/>
      <c r="J1421" s="50"/>
      <c r="K1421" s="50"/>
      <c r="L1421" s="50"/>
      <c r="M1421" s="50"/>
      <c r="N1421" s="50"/>
      <c r="O1421" s="50"/>
      <c r="P1421" s="680"/>
      <c r="Q1421" s="79"/>
      <c r="R1421" s="79"/>
      <c r="S1421" s="79"/>
      <c r="T1421" s="79"/>
      <c r="U1421" s="79"/>
      <c r="V1421" s="79"/>
      <c r="W1421" s="61"/>
      <c r="X1421" s="61"/>
      <c r="Y1421" s="50"/>
      <c r="Z1421" s="50"/>
      <c r="AA1421" s="51"/>
      <c r="AB1421" s="68"/>
      <c r="AC1421" s="68"/>
      <c r="AD1421" s="68"/>
      <c r="AE1421" s="68"/>
      <c r="AF1421" s="68"/>
      <c r="AG1421" s="68"/>
      <c r="AH1421" s="51"/>
      <c r="AI1421" s="51"/>
      <c r="AJ1421" s="68"/>
      <c r="AK1421" s="68"/>
      <c r="AL1421" s="68"/>
      <c r="AM1421" s="68"/>
      <c r="AN1421" s="68"/>
      <c r="AO1421" s="68"/>
      <c r="AP1421" s="51"/>
      <c r="AQ1421" s="51"/>
      <c r="AR1421" s="68"/>
      <c r="AS1421" s="68"/>
      <c r="AT1421" s="68"/>
      <c r="AU1421" s="68"/>
      <c r="AV1421" s="68"/>
      <c r="AW1421" s="68"/>
      <c r="AX1421" s="51"/>
      <c r="AY1421" s="51"/>
      <c r="AZ1421" s="68"/>
      <c r="BA1421" s="68"/>
      <c r="BB1421" s="68"/>
      <c r="BC1421" s="68"/>
      <c r="BD1421" s="68"/>
      <c r="BE1421" s="68"/>
      <c r="BF1421" s="51"/>
      <c r="BG1421" s="51"/>
      <c r="BH1421" s="68"/>
      <c r="BI1421" s="68"/>
      <c r="BJ1421" s="68"/>
      <c r="BK1421" s="68"/>
      <c r="BL1421" s="68"/>
      <c r="BM1421" s="68"/>
      <c r="BN1421" s="51"/>
      <c r="BO1421" s="51"/>
      <c r="BP1421" s="51"/>
      <c r="BQ1421" s="51"/>
      <c r="BR1421" s="51"/>
      <c r="BS1421" s="51"/>
      <c r="BT1421" s="51"/>
      <c r="BU1421" s="68"/>
      <c r="BV1421" s="68"/>
      <c r="BW1421" s="68"/>
      <c r="BX1421" s="68"/>
      <c r="BY1421" s="68"/>
      <c r="BZ1421" s="68"/>
      <c r="CA1421" s="68"/>
      <c r="CB1421" s="68"/>
      <c r="CC1421" s="68"/>
      <c r="CD1421" s="68"/>
      <c r="CE1421" s="68"/>
      <c r="CF1421" s="68"/>
      <c r="CG1421" s="68"/>
      <c r="CH1421" s="68"/>
      <c r="CI1421" s="68"/>
      <c r="CJ1421" s="68"/>
      <c r="CK1421" s="68"/>
      <c r="CL1421" s="68"/>
      <c r="CM1421" s="68"/>
      <c r="CN1421" s="68"/>
      <c r="CO1421" s="68"/>
      <c r="CP1421" s="68"/>
      <c r="CQ1421" s="68"/>
      <c r="CR1421" s="68"/>
      <c r="CS1421" s="68"/>
      <c r="CT1421" s="68"/>
      <c r="CU1421" s="68"/>
      <c r="CV1421" s="68"/>
      <c r="CW1421" s="68"/>
      <c r="CX1421" s="68"/>
      <c r="CY1421" s="68"/>
      <c r="CZ1421" s="68"/>
      <c r="DA1421" s="68"/>
      <c r="DB1421" s="68"/>
      <c r="DC1421" s="68"/>
      <c r="DD1421" s="68"/>
      <c r="DE1421" s="68"/>
      <c r="DF1421" s="51"/>
      <c r="DG1421" s="51"/>
      <c r="DH1421" s="51"/>
      <c r="DI1421" s="51"/>
      <c r="DJ1421" s="51"/>
      <c r="DK1421" s="51"/>
      <c r="DL1421" s="51"/>
      <c r="DM1421" s="51"/>
      <c r="DN1421" s="51"/>
      <c r="DO1421" s="51"/>
      <c r="DP1421" s="51"/>
      <c r="DQ1421" s="51"/>
      <c r="DR1421" s="51"/>
      <c r="DS1421" s="51"/>
      <c r="DT1421" s="51"/>
      <c r="DU1421" s="181"/>
    </row>
    <row r="1422" spans="1:125" ht="12.75" x14ac:dyDescent="0.2">
      <c r="A1422" s="51"/>
      <c r="B1422" s="51"/>
      <c r="C1422" s="50"/>
      <c r="D1422" s="53"/>
      <c r="E1422" s="50"/>
      <c r="F1422" s="54"/>
      <c r="G1422" s="54"/>
      <c r="H1422" s="54"/>
      <c r="I1422" s="55"/>
      <c r="J1422" s="50"/>
      <c r="K1422" s="50"/>
      <c r="L1422" s="50"/>
      <c r="M1422" s="50"/>
      <c r="N1422" s="50"/>
      <c r="O1422" s="50"/>
      <c r="P1422" s="680"/>
      <c r="Q1422" s="79"/>
      <c r="R1422" s="79"/>
      <c r="S1422" s="79"/>
      <c r="T1422" s="79"/>
      <c r="U1422" s="79"/>
      <c r="V1422" s="79"/>
      <c r="W1422" s="61"/>
      <c r="X1422" s="61"/>
      <c r="Y1422" s="50"/>
      <c r="Z1422" s="50"/>
      <c r="AA1422" s="51"/>
      <c r="AB1422" s="68"/>
      <c r="AC1422" s="68"/>
      <c r="AD1422" s="68"/>
      <c r="AE1422" s="68"/>
      <c r="AF1422" s="68"/>
      <c r="AG1422" s="68"/>
      <c r="AH1422" s="51"/>
      <c r="AI1422" s="51"/>
      <c r="AJ1422" s="68"/>
      <c r="AK1422" s="68"/>
      <c r="AL1422" s="68"/>
      <c r="AM1422" s="68"/>
      <c r="AN1422" s="68"/>
      <c r="AO1422" s="68"/>
      <c r="AP1422" s="51"/>
      <c r="AQ1422" s="51"/>
      <c r="AR1422" s="68"/>
      <c r="AS1422" s="68"/>
      <c r="AT1422" s="68"/>
      <c r="AU1422" s="68"/>
      <c r="AV1422" s="68"/>
      <c r="AW1422" s="68"/>
      <c r="AX1422" s="51"/>
      <c r="AY1422" s="51"/>
      <c r="AZ1422" s="68"/>
      <c r="BA1422" s="68"/>
      <c r="BB1422" s="68"/>
      <c r="BC1422" s="68"/>
      <c r="BD1422" s="68"/>
      <c r="BE1422" s="68"/>
      <c r="BF1422" s="51"/>
      <c r="BG1422" s="51"/>
      <c r="BH1422" s="68"/>
      <c r="BI1422" s="68"/>
      <c r="BJ1422" s="68"/>
      <c r="BK1422" s="68"/>
      <c r="BL1422" s="68"/>
      <c r="BM1422" s="68"/>
      <c r="BN1422" s="51"/>
      <c r="BO1422" s="51"/>
      <c r="BP1422" s="51"/>
      <c r="BQ1422" s="51"/>
      <c r="BR1422" s="51"/>
      <c r="BS1422" s="51"/>
      <c r="BT1422" s="51"/>
      <c r="BU1422" s="68"/>
      <c r="BV1422" s="68"/>
      <c r="BW1422" s="68"/>
      <c r="BX1422" s="68"/>
      <c r="BY1422" s="68"/>
      <c r="BZ1422" s="68"/>
      <c r="CA1422" s="68"/>
      <c r="CB1422" s="68"/>
      <c r="CC1422" s="68"/>
      <c r="CD1422" s="68"/>
      <c r="CE1422" s="68"/>
      <c r="CF1422" s="68"/>
      <c r="CG1422" s="68"/>
      <c r="CH1422" s="68"/>
      <c r="CI1422" s="68"/>
      <c r="CJ1422" s="68"/>
      <c r="CK1422" s="68"/>
      <c r="CL1422" s="68"/>
      <c r="CM1422" s="68"/>
      <c r="CN1422" s="68"/>
      <c r="CO1422" s="68"/>
      <c r="CP1422" s="68"/>
      <c r="CQ1422" s="68"/>
      <c r="CR1422" s="68"/>
      <c r="CS1422" s="68"/>
      <c r="CT1422" s="68"/>
      <c r="CU1422" s="68"/>
      <c r="CV1422" s="68"/>
      <c r="CW1422" s="68"/>
      <c r="CX1422" s="68"/>
      <c r="CY1422" s="68"/>
      <c r="CZ1422" s="68"/>
      <c r="DA1422" s="68"/>
      <c r="DB1422" s="68"/>
      <c r="DC1422" s="68"/>
      <c r="DD1422" s="68"/>
      <c r="DE1422" s="68"/>
      <c r="DF1422" s="51"/>
      <c r="DG1422" s="51"/>
      <c r="DH1422" s="51"/>
      <c r="DI1422" s="51"/>
      <c r="DJ1422" s="51"/>
      <c r="DK1422" s="51"/>
      <c r="DL1422" s="51"/>
      <c r="DM1422" s="51"/>
      <c r="DN1422" s="51"/>
      <c r="DO1422" s="51"/>
      <c r="DP1422" s="51"/>
      <c r="DQ1422" s="51"/>
      <c r="DR1422" s="51"/>
      <c r="DS1422" s="51"/>
      <c r="DT1422" s="51"/>
      <c r="DU1422" s="181"/>
    </row>
    <row r="1423" spans="1:125" ht="12.75" x14ac:dyDescent="0.2">
      <c r="A1423" s="51"/>
      <c r="B1423" s="51"/>
      <c r="C1423" s="50"/>
      <c r="D1423" s="53"/>
      <c r="E1423" s="50"/>
      <c r="F1423" s="54"/>
      <c r="G1423" s="54"/>
      <c r="H1423" s="54"/>
      <c r="I1423" s="55"/>
      <c r="J1423" s="50"/>
      <c r="K1423" s="50"/>
      <c r="L1423" s="50"/>
      <c r="M1423" s="50"/>
      <c r="N1423" s="50"/>
      <c r="O1423" s="50"/>
      <c r="P1423" s="680"/>
      <c r="Q1423" s="79"/>
      <c r="R1423" s="79"/>
      <c r="S1423" s="79"/>
      <c r="T1423" s="79"/>
      <c r="U1423" s="79"/>
      <c r="V1423" s="79"/>
      <c r="W1423" s="61"/>
      <c r="X1423" s="61"/>
      <c r="Y1423" s="50"/>
      <c r="Z1423" s="50"/>
      <c r="AA1423" s="51"/>
      <c r="AB1423" s="68"/>
      <c r="AC1423" s="68"/>
      <c r="AD1423" s="68"/>
      <c r="AE1423" s="68"/>
      <c r="AF1423" s="68"/>
      <c r="AG1423" s="68"/>
      <c r="AH1423" s="51"/>
      <c r="AI1423" s="51"/>
      <c r="AJ1423" s="68"/>
      <c r="AK1423" s="68"/>
      <c r="AL1423" s="68"/>
      <c r="AM1423" s="68"/>
      <c r="AN1423" s="68"/>
      <c r="AO1423" s="68"/>
      <c r="AP1423" s="51"/>
      <c r="AQ1423" s="51"/>
      <c r="AR1423" s="68"/>
      <c r="AS1423" s="68"/>
      <c r="AT1423" s="68"/>
      <c r="AU1423" s="68"/>
      <c r="AV1423" s="68"/>
      <c r="AW1423" s="68"/>
      <c r="AX1423" s="51"/>
      <c r="AY1423" s="51"/>
      <c r="AZ1423" s="68"/>
      <c r="BA1423" s="68"/>
      <c r="BB1423" s="68"/>
      <c r="BC1423" s="68"/>
      <c r="BD1423" s="68"/>
      <c r="BE1423" s="68"/>
      <c r="BF1423" s="51"/>
      <c r="BG1423" s="51"/>
      <c r="BH1423" s="68"/>
      <c r="BI1423" s="68"/>
      <c r="BJ1423" s="68"/>
      <c r="BK1423" s="68"/>
      <c r="BL1423" s="68"/>
      <c r="BM1423" s="68"/>
      <c r="BN1423" s="51"/>
      <c r="BO1423" s="51"/>
      <c r="BP1423" s="51"/>
      <c r="BQ1423" s="51"/>
      <c r="BR1423" s="51"/>
      <c r="BS1423" s="51"/>
      <c r="BT1423" s="51"/>
      <c r="BU1423" s="68"/>
      <c r="BV1423" s="68"/>
      <c r="BW1423" s="68"/>
      <c r="BX1423" s="68"/>
      <c r="BY1423" s="68"/>
      <c r="BZ1423" s="68"/>
      <c r="CA1423" s="68"/>
      <c r="CB1423" s="68"/>
      <c r="CC1423" s="68"/>
      <c r="CD1423" s="68"/>
      <c r="CE1423" s="68"/>
      <c r="CF1423" s="68"/>
      <c r="CG1423" s="68"/>
      <c r="CH1423" s="68"/>
      <c r="CI1423" s="68"/>
      <c r="CJ1423" s="68"/>
      <c r="CK1423" s="68"/>
      <c r="CL1423" s="68"/>
      <c r="CM1423" s="68"/>
      <c r="CN1423" s="68"/>
      <c r="CO1423" s="68"/>
      <c r="CP1423" s="68"/>
      <c r="CQ1423" s="68"/>
      <c r="CR1423" s="68"/>
      <c r="CS1423" s="68"/>
      <c r="CT1423" s="68"/>
      <c r="CU1423" s="68"/>
      <c r="CV1423" s="68"/>
      <c r="CW1423" s="68"/>
      <c r="CX1423" s="68"/>
      <c r="CY1423" s="68"/>
      <c r="CZ1423" s="68"/>
      <c r="DA1423" s="68"/>
      <c r="DB1423" s="68"/>
      <c r="DC1423" s="68"/>
      <c r="DD1423" s="68"/>
      <c r="DE1423" s="68"/>
      <c r="DF1423" s="51"/>
      <c r="DG1423" s="51"/>
      <c r="DH1423" s="51"/>
      <c r="DI1423" s="51"/>
      <c r="DJ1423" s="51"/>
      <c r="DK1423" s="51"/>
      <c r="DL1423" s="51"/>
      <c r="DM1423" s="51"/>
      <c r="DN1423" s="51"/>
      <c r="DO1423" s="51"/>
      <c r="DP1423" s="51"/>
      <c r="DQ1423" s="51"/>
      <c r="DR1423" s="51"/>
      <c r="DS1423" s="51"/>
      <c r="DT1423" s="51"/>
      <c r="DU1423" s="181"/>
    </row>
    <row r="1424" spans="1:125" ht="12.75" x14ac:dyDescent="0.2">
      <c r="A1424" s="51"/>
      <c r="B1424" s="51"/>
      <c r="C1424" s="50"/>
      <c r="D1424" s="53"/>
      <c r="E1424" s="50"/>
      <c r="F1424" s="54"/>
      <c r="G1424" s="54"/>
      <c r="H1424" s="54"/>
      <c r="I1424" s="55"/>
      <c r="J1424" s="50"/>
      <c r="K1424" s="50"/>
      <c r="L1424" s="50"/>
      <c r="M1424" s="50"/>
      <c r="N1424" s="50"/>
      <c r="O1424" s="50"/>
      <c r="P1424" s="680"/>
      <c r="Q1424" s="79"/>
      <c r="R1424" s="79"/>
      <c r="S1424" s="79"/>
      <c r="T1424" s="79"/>
      <c r="U1424" s="79"/>
      <c r="V1424" s="79"/>
      <c r="W1424" s="61"/>
      <c r="X1424" s="61"/>
      <c r="Y1424" s="50"/>
      <c r="Z1424" s="50"/>
      <c r="AA1424" s="51"/>
      <c r="AB1424" s="68"/>
      <c r="AC1424" s="68"/>
      <c r="AD1424" s="68"/>
      <c r="AE1424" s="68"/>
      <c r="AF1424" s="68"/>
      <c r="AG1424" s="68"/>
      <c r="AH1424" s="51"/>
      <c r="AI1424" s="51"/>
      <c r="AJ1424" s="68"/>
      <c r="AK1424" s="68"/>
      <c r="AL1424" s="68"/>
      <c r="AM1424" s="68"/>
      <c r="AN1424" s="68"/>
      <c r="AO1424" s="68"/>
      <c r="AP1424" s="51"/>
      <c r="AQ1424" s="51"/>
      <c r="AR1424" s="68"/>
      <c r="AS1424" s="68"/>
      <c r="AT1424" s="68"/>
      <c r="AU1424" s="68"/>
      <c r="AV1424" s="68"/>
      <c r="AW1424" s="68"/>
      <c r="AX1424" s="51"/>
      <c r="AY1424" s="51"/>
      <c r="AZ1424" s="68"/>
      <c r="BA1424" s="68"/>
      <c r="BB1424" s="68"/>
      <c r="BC1424" s="68"/>
      <c r="BD1424" s="68"/>
      <c r="BE1424" s="68"/>
      <c r="BF1424" s="51"/>
      <c r="BG1424" s="51"/>
      <c r="BH1424" s="68"/>
      <c r="BI1424" s="68"/>
      <c r="BJ1424" s="68"/>
      <c r="BK1424" s="68"/>
      <c r="BL1424" s="68"/>
      <c r="BM1424" s="68"/>
      <c r="BN1424" s="51"/>
      <c r="BO1424" s="51"/>
      <c r="BP1424" s="51"/>
      <c r="BQ1424" s="51"/>
      <c r="BR1424" s="51"/>
      <c r="BS1424" s="51"/>
      <c r="BT1424" s="51"/>
      <c r="BU1424" s="68"/>
      <c r="BV1424" s="68"/>
      <c r="BW1424" s="68"/>
      <c r="BX1424" s="68"/>
      <c r="BY1424" s="68"/>
      <c r="BZ1424" s="68"/>
      <c r="CA1424" s="68"/>
      <c r="CB1424" s="68"/>
      <c r="CC1424" s="68"/>
      <c r="CD1424" s="68"/>
      <c r="CE1424" s="68"/>
      <c r="CF1424" s="68"/>
      <c r="CG1424" s="68"/>
      <c r="CH1424" s="68"/>
      <c r="CI1424" s="68"/>
      <c r="CJ1424" s="68"/>
      <c r="CK1424" s="68"/>
      <c r="CL1424" s="68"/>
      <c r="CM1424" s="68"/>
      <c r="CN1424" s="68"/>
      <c r="CO1424" s="68"/>
      <c r="CP1424" s="68"/>
      <c r="CQ1424" s="68"/>
      <c r="CR1424" s="68"/>
      <c r="CS1424" s="68"/>
      <c r="CT1424" s="68"/>
      <c r="CU1424" s="68"/>
      <c r="CV1424" s="68"/>
      <c r="CW1424" s="68"/>
      <c r="CX1424" s="68"/>
      <c r="CY1424" s="68"/>
      <c r="CZ1424" s="68"/>
      <c r="DA1424" s="68"/>
      <c r="DB1424" s="68"/>
      <c r="DC1424" s="68"/>
      <c r="DD1424" s="68"/>
      <c r="DE1424" s="68"/>
      <c r="DF1424" s="51"/>
      <c r="DG1424" s="51"/>
      <c r="DH1424" s="51"/>
      <c r="DI1424" s="51"/>
      <c r="DJ1424" s="51"/>
      <c r="DK1424" s="51"/>
      <c r="DL1424" s="51"/>
      <c r="DM1424" s="51"/>
      <c r="DN1424" s="51"/>
      <c r="DO1424" s="51"/>
      <c r="DP1424" s="51"/>
      <c r="DQ1424" s="51"/>
      <c r="DR1424" s="51"/>
      <c r="DS1424" s="51"/>
      <c r="DT1424" s="51"/>
      <c r="DU1424" s="181"/>
    </row>
    <row r="1425" spans="1:125" ht="12.75" x14ac:dyDescent="0.2">
      <c r="A1425" s="51"/>
      <c r="B1425" s="51"/>
      <c r="C1425" s="50"/>
      <c r="D1425" s="53"/>
      <c r="E1425" s="50"/>
      <c r="F1425" s="54"/>
      <c r="G1425" s="54"/>
      <c r="H1425" s="54"/>
      <c r="I1425" s="55"/>
      <c r="J1425" s="50"/>
      <c r="K1425" s="50"/>
      <c r="L1425" s="50"/>
      <c r="M1425" s="50"/>
      <c r="N1425" s="50"/>
      <c r="O1425" s="50"/>
      <c r="P1425" s="680"/>
      <c r="Q1425" s="79"/>
      <c r="R1425" s="79"/>
      <c r="S1425" s="79"/>
      <c r="T1425" s="79"/>
      <c r="U1425" s="79"/>
      <c r="V1425" s="79"/>
      <c r="W1425" s="61"/>
      <c r="X1425" s="61"/>
      <c r="Y1425" s="50"/>
      <c r="Z1425" s="50"/>
      <c r="AA1425" s="51"/>
      <c r="AB1425" s="68"/>
      <c r="AC1425" s="68"/>
      <c r="AD1425" s="68"/>
      <c r="AE1425" s="68"/>
      <c r="AF1425" s="68"/>
      <c r="AG1425" s="68"/>
      <c r="AH1425" s="51"/>
      <c r="AI1425" s="51"/>
      <c r="AJ1425" s="68"/>
      <c r="AK1425" s="68"/>
      <c r="AL1425" s="68"/>
      <c r="AM1425" s="68"/>
      <c r="AN1425" s="68"/>
      <c r="AO1425" s="68"/>
      <c r="AP1425" s="51"/>
      <c r="AQ1425" s="51"/>
      <c r="AR1425" s="68"/>
      <c r="AS1425" s="68"/>
      <c r="AT1425" s="68"/>
      <c r="AU1425" s="68"/>
      <c r="AV1425" s="68"/>
      <c r="AW1425" s="68"/>
      <c r="AX1425" s="51"/>
      <c r="AY1425" s="51"/>
      <c r="AZ1425" s="68"/>
      <c r="BA1425" s="68"/>
      <c r="BB1425" s="68"/>
      <c r="BC1425" s="68"/>
      <c r="BD1425" s="68"/>
      <c r="BE1425" s="68"/>
      <c r="BF1425" s="51"/>
      <c r="BG1425" s="51"/>
      <c r="BH1425" s="68"/>
      <c r="BI1425" s="68"/>
      <c r="BJ1425" s="68"/>
      <c r="BK1425" s="68"/>
      <c r="BL1425" s="68"/>
      <c r="BM1425" s="68"/>
      <c r="BN1425" s="51"/>
      <c r="BO1425" s="51"/>
      <c r="BP1425" s="51"/>
      <c r="BQ1425" s="51"/>
      <c r="BR1425" s="51"/>
      <c r="BS1425" s="51"/>
      <c r="BT1425" s="51"/>
      <c r="BU1425" s="68"/>
      <c r="BV1425" s="68"/>
      <c r="BW1425" s="68"/>
      <c r="BX1425" s="68"/>
      <c r="BY1425" s="68"/>
      <c r="BZ1425" s="68"/>
      <c r="CA1425" s="68"/>
      <c r="CB1425" s="68"/>
      <c r="CC1425" s="68"/>
      <c r="CD1425" s="68"/>
      <c r="CE1425" s="68"/>
      <c r="CF1425" s="68"/>
      <c r="CG1425" s="68"/>
      <c r="CH1425" s="68"/>
      <c r="CI1425" s="68"/>
      <c r="CJ1425" s="68"/>
      <c r="CK1425" s="68"/>
      <c r="CL1425" s="68"/>
      <c r="CM1425" s="68"/>
      <c r="CN1425" s="68"/>
      <c r="CO1425" s="68"/>
      <c r="CP1425" s="68"/>
      <c r="CQ1425" s="68"/>
      <c r="CR1425" s="68"/>
      <c r="CS1425" s="68"/>
      <c r="CT1425" s="68"/>
      <c r="CU1425" s="68"/>
      <c r="CV1425" s="68"/>
      <c r="CW1425" s="68"/>
      <c r="CX1425" s="68"/>
      <c r="CY1425" s="68"/>
      <c r="CZ1425" s="68"/>
      <c r="DA1425" s="68"/>
      <c r="DB1425" s="68"/>
      <c r="DC1425" s="68"/>
      <c r="DD1425" s="68"/>
      <c r="DE1425" s="68"/>
      <c r="DF1425" s="51"/>
      <c r="DG1425" s="51"/>
      <c r="DH1425" s="51"/>
      <c r="DI1425" s="51"/>
      <c r="DJ1425" s="51"/>
      <c r="DK1425" s="51"/>
      <c r="DL1425" s="51"/>
      <c r="DM1425" s="51"/>
      <c r="DN1425" s="51"/>
      <c r="DO1425" s="51"/>
      <c r="DP1425" s="51"/>
      <c r="DQ1425" s="51"/>
      <c r="DR1425" s="51"/>
      <c r="DS1425" s="51"/>
      <c r="DT1425" s="51"/>
      <c r="DU1425" s="181"/>
    </row>
    <row r="1426" spans="1:125" ht="12.75" x14ac:dyDescent="0.2">
      <c r="A1426" s="51"/>
      <c r="B1426" s="51"/>
      <c r="C1426" s="50"/>
      <c r="D1426" s="53"/>
      <c r="E1426" s="50"/>
      <c r="F1426" s="54"/>
      <c r="G1426" s="54"/>
      <c r="H1426" s="54"/>
      <c r="I1426" s="55"/>
      <c r="J1426" s="50"/>
      <c r="K1426" s="50"/>
      <c r="L1426" s="50"/>
      <c r="M1426" s="50"/>
      <c r="N1426" s="50"/>
      <c r="O1426" s="50"/>
      <c r="P1426" s="680"/>
      <c r="Q1426" s="79"/>
      <c r="R1426" s="79"/>
      <c r="S1426" s="79"/>
      <c r="T1426" s="79"/>
      <c r="U1426" s="79"/>
      <c r="V1426" s="79"/>
      <c r="W1426" s="61"/>
      <c r="X1426" s="61"/>
      <c r="Y1426" s="50"/>
      <c r="Z1426" s="50"/>
      <c r="AA1426" s="51"/>
      <c r="AB1426" s="68"/>
      <c r="AC1426" s="68"/>
      <c r="AD1426" s="68"/>
      <c r="AE1426" s="68"/>
      <c r="AF1426" s="68"/>
      <c r="AG1426" s="68"/>
      <c r="AH1426" s="51"/>
      <c r="AI1426" s="51"/>
      <c r="AJ1426" s="68"/>
      <c r="AK1426" s="68"/>
      <c r="AL1426" s="68"/>
      <c r="AM1426" s="68"/>
      <c r="AN1426" s="68"/>
      <c r="AO1426" s="68"/>
      <c r="AP1426" s="51"/>
      <c r="AQ1426" s="51"/>
      <c r="AR1426" s="68"/>
      <c r="AS1426" s="68"/>
      <c r="AT1426" s="68"/>
      <c r="AU1426" s="68"/>
      <c r="AV1426" s="68"/>
      <c r="AW1426" s="68"/>
      <c r="AX1426" s="51"/>
      <c r="AY1426" s="51"/>
      <c r="AZ1426" s="68"/>
      <c r="BA1426" s="68"/>
      <c r="BB1426" s="68"/>
      <c r="BC1426" s="68"/>
      <c r="BD1426" s="68"/>
      <c r="BE1426" s="68"/>
      <c r="BF1426" s="51"/>
      <c r="BG1426" s="51"/>
      <c r="BH1426" s="68"/>
      <c r="BI1426" s="68"/>
      <c r="BJ1426" s="68"/>
      <c r="BK1426" s="68"/>
      <c r="BL1426" s="68"/>
      <c r="BM1426" s="68"/>
      <c r="BN1426" s="51"/>
      <c r="BO1426" s="51"/>
      <c r="BP1426" s="51"/>
      <c r="BQ1426" s="51"/>
      <c r="BR1426" s="51"/>
      <c r="BS1426" s="51"/>
      <c r="BT1426" s="51"/>
      <c r="BU1426" s="68"/>
      <c r="BV1426" s="68"/>
      <c r="BW1426" s="68"/>
      <c r="BX1426" s="68"/>
      <c r="BY1426" s="68"/>
      <c r="BZ1426" s="68"/>
      <c r="CA1426" s="68"/>
      <c r="CB1426" s="68"/>
      <c r="CC1426" s="68"/>
      <c r="CD1426" s="68"/>
      <c r="CE1426" s="68"/>
      <c r="CF1426" s="68"/>
      <c r="CG1426" s="68"/>
      <c r="CH1426" s="68"/>
      <c r="CI1426" s="68"/>
      <c r="CJ1426" s="68"/>
      <c r="CK1426" s="68"/>
      <c r="CL1426" s="68"/>
      <c r="CM1426" s="68"/>
      <c r="CN1426" s="68"/>
      <c r="CO1426" s="68"/>
      <c r="CP1426" s="68"/>
      <c r="CQ1426" s="68"/>
      <c r="CR1426" s="68"/>
      <c r="CS1426" s="68"/>
      <c r="CT1426" s="68"/>
      <c r="CU1426" s="68"/>
      <c r="CV1426" s="68"/>
      <c r="CW1426" s="68"/>
      <c r="CX1426" s="68"/>
      <c r="CY1426" s="68"/>
      <c r="CZ1426" s="68"/>
      <c r="DA1426" s="68"/>
      <c r="DB1426" s="68"/>
      <c r="DC1426" s="68"/>
      <c r="DD1426" s="68"/>
      <c r="DE1426" s="68"/>
      <c r="DF1426" s="51"/>
      <c r="DG1426" s="51"/>
      <c r="DH1426" s="51"/>
      <c r="DI1426" s="51"/>
      <c r="DJ1426" s="51"/>
      <c r="DK1426" s="51"/>
      <c r="DL1426" s="51"/>
      <c r="DM1426" s="51"/>
      <c r="DN1426" s="51"/>
      <c r="DO1426" s="51"/>
      <c r="DP1426" s="51"/>
      <c r="DQ1426" s="51"/>
      <c r="DR1426" s="51"/>
      <c r="DS1426" s="51"/>
      <c r="DT1426" s="51"/>
      <c r="DU1426" s="181"/>
    </row>
    <row r="1427" spans="1:125" ht="12.75" x14ac:dyDescent="0.2">
      <c r="A1427" s="51"/>
      <c r="B1427" s="51"/>
      <c r="C1427" s="50"/>
      <c r="D1427" s="53"/>
      <c r="E1427" s="50"/>
      <c r="F1427" s="54"/>
      <c r="G1427" s="54"/>
      <c r="H1427" s="54"/>
      <c r="I1427" s="55"/>
      <c r="J1427" s="50"/>
      <c r="K1427" s="50"/>
      <c r="L1427" s="50"/>
      <c r="M1427" s="50"/>
      <c r="N1427" s="50"/>
      <c r="O1427" s="50"/>
      <c r="P1427" s="680"/>
      <c r="Q1427" s="79"/>
      <c r="R1427" s="79"/>
      <c r="S1427" s="79"/>
      <c r="T1427" s="79"/>
      <c r="U1427" s="79"/>
      <c r="V1427" s="79"/>
      <c r="W1427" s="61"/>
      <c r="X1427" s="61"/>
      <c r="Y1427" s="50"/>
      <c r="Z1427" s="50"/>
      <c r="AA1427" s="51"/>
      <c r="AB1427" s="68"/>
      <c r="AC1427" s="68"/>
      <c r="AD1427" s="68"/>
      <c r="AE1427" s="68"/>
      <c r="AF1427" s="68"/>
      <c r="AG1427" s="68"/>
      <c r="AH1427" s="51"/>
      <c r="AI1427" s="51"/>
      <c r="AJ1427" s="68"/>
      <c r="AK1427" s="68"/>
      <c r="AL1427" s="68"/>
      <c r="AM1427" s="68"/>
      <c r="AN1427" s="68"/>
      <c r="AO1427" s="68"/>
      <c r="AP1427" s="51"/>
      <c r="AQ1427" s="51"/>
      <c r="AR1427" s="68"/>
      <c r="AS1427" s="68"/>
      <c r="AT1427" s="68"/>
      <c r="AU1427" s="68"/>
      <c r="AV1427" s="68"/>
      <c r="AW1427" s="68"/>
      <c r="AX1427" s="51"/>
      <c r="AY1427" s="51"/>
      <c r="AZ1427" s="68"/>
      <c r="BA1427" s="68"/>
      <c r="BB1427" s="68"/>
      <c r="BC1427" s="68"/>
      <c r="BD1427" s="68"/>
      <c r="BE1427" s="68"/>
      <c r="BF1427" s="51"/>
      <c r="BG1427" s="51"/>
      <c r="BH1427" s="68"/>
      <c r="BI1427" s="68"/>
      <c r="BJ1427" s="68"/>
      <c r="BK1427" s="68"/>
      <c r="BL1427" s="68"/>
      <c r="BM1427" s="68"/>
      <c r="BN1427" s="51"/>
      <c r="BO1427" s="51"/>
      <c r="BP1427" s="51"/>
      <c r="BQ1427" s="51"/>
      <c r="BR1427" s="51"/>
      <c r="BS1427" s="51"/>
      <c r="BT1427" s="51"/>
      <c r="BU1427" s="68"/>
      <c r="BV1427" s="68"/>
      <c r="BW1427" s="68"/>
      <c r="BX1427" s="68"/>
      <c r="BY1427" s="68"/>
      <c r="BZ1427" s="68"/>
      <c r="CA1427" s="68"/>
      <c r="CB1427" s="68"/>
      <c r="CC1427" s="68"/>
      <c r="CD1427" s="68"/>
      <c r="CE1427" s="68"/>
      <c r="CF1427" s="68"/>
      <c r="CG1427" s="68"/>
      <c r="CH1427" s="68"/>
      <c r="CI1427" s="68"/>
      <c r="CJ1427" s="68"/>
      <c r="CK1427" s="68"/>
      <c r="CL1427" s="68"/>
      <c r="CM1427" s="68"/>
      <c r="CN1427" s="68"/>
      <c r="CO1427" s="68"/>
      <c r="CP1427" s="68"/>
      <c r="CQ1427" s="68"/>
      <c r="CR1427" s="68"/>
      <c r="CS1427" s="68"/>
      <c r="CT1427" s="68"/>
      <c r="CU1427" s="68"/>
      <c r="CV1427" s="68"/>
      <c r="CW1427" s="68"/>
      <c r="CX1427" s="68"/>
      <c r="CY1427" s="68"/>
      <c r="CZ1427" s="68"/>
      <c r="DA1427" s="68"/>
      <c r="DB1427" s="68"/>
      <c r="DC1427" s="68"/>
      <c r="DD1427" s="68"/>
      <c r="DE1427" s="68"/>
      <c r="DF1427" s="51"/>
      <c r="DG1427" s="51"/>
      <c r="DH1427" s="51"/>
      <c r="DI1427" s="51"/>
      <c r="DJ1427" s="51"/>
      <c r="DK1427" s="51"/>
      <c r="DL1427" s="51"/>
      <c r="DM1427" s="51"/>
      <c r="DN1427" s="51"/>
      <c r="DO1427" s="51"/>
      <c r="DP1427" s="51"/>
      <c r="DQ1427" s="51"/>
      <c r="DR1427" s="51"/>
      <c r="DS1427" s="51"/>
      <c r="DT1427" s="51"/>
      <c r="DU1427" s="181"/>
    </row>
    <row r="1428" spans="1:125" ht="12.75" x14ac:dyDescent="0.2">
      <c r="A1428" s="51"/>
      <c r="B1428" s="51"/>
      <c r="C1428" s="50"/>
      <c r="D1428" s="53"/>
      <c r="E1428" s="50"/>
      <c r="F1428" s="54"/>
      <c r="G1428" s="54"/>
      <c r="H1428" s="54"/>
      <c r="I1428" s="55"/>
      <c r="J1428" s="50"/>
      <c r="K1428" s="50"/>
      <c r="L1428" s="50"/>
      <c r="M1428" s="50"/>
      <c r="N1428" s="50"/>
      <c r="O1428" s="50"/>
      <c r="P1428" s="680"/>
      <c r="Q1428" s="79"/>
      <c r="R1428" s="79"/>
      <c r="S1428" s="79"/>
      <c r="T1428" s="79"/>
      <c r="U1428" s="79"/>
      <c r="V1428" s="79"/>
      <c r="W1428" s="61"/>
      <c r="X1428" s="61"/>
      <c r="Y1428" s="50"/>
      <c r="Z1428" s="50"/>
      <c r="AA1428" s="51"/>
      <c r="AB1428" s="68"/>
      <c r="AC1428" s="68"/>
      <c r="AD1428" s="68"/>
      <c r="AE1428" s="68"/>
      <c r="AF1428" s="68"/>
      <c r="AG1428" s="68"/>
      <c r="AH1428" s="51"/>
      <c r="AI1428" s="51"/>
      <c r="AJ1428" s="68"/>
      <c r="AK1428" s="68"/>
      <c r="AL1428" s="68"/>
      <c r="AM1428" s="68"/>
      <c r="AN1428" s="68"/>
      <c r="AO1428" s="68"/>
      <c r="AP1428" s="51"/>
      <c r="AQ1428" s="51"/>
      <c r="AR1428" s="68"/>
      <c r="AS1428" s="68"/>
      <c r="AT1428" s="68"/>
      <c r="AU1428" s="68"/>
      <c r="AV1428" s="68"/>
      <c r="AW1428" s="68"/>
      <c r="AX1428" s="51"/>
      <c r="AY1428" s="51"/>
      <c r="AZ1428" s="68"/>
      <c r="BA1428" s="68"/>
      <c r="BB1428" s="68"/>
      <c r="BC1428" s="68"/>
      <c r="BD1428" s="68"/>
      <c r="BE1428" s="68"/>
      <c r="BF1428" s="51"/>
      <c r="BG1428" s="51"/>
      <c r="BH1428" s="68"/>
      <c r="BI1428" s="68"/>
      <c r="BJ1428" s="68"/>
      <c r="BK1428" s="68"/>
      <c r="BL1428" s="68"/>
      <c r="BM1428" s="68"/>
      <c r="BN1428" s="51"/>
      <c r="BO1428" s="51"/>
      <c r="BP1428" s="51"/>
      <c r="BQ1428" s="51"/>
      <c r="BR1428" s="51"/>
      <c r="BS1428" s="51"/>
      <c r="BT1428" s="51"/>
      <c r="BU1428" s="68"/>
      <c r="BV1428" s="68"/>
      <c r="BW1428" s="68"/>
      <c r="BX1428" s="68"/>
      <c r="BY1428" s="68"/>
      <c r="BZ1428" s="68"/>
      <c r="CA1428" s="68"/>
      <c r="CB1428" s="68"/>
      <c r="CC1428" s="68"/>
      <c r="CD1428" s="68"/>
      <c r="CE1428" s="68"/>
      <c r="CF1428" s="68"/>
      <c r="CG1428" s="68"/>
      <c r="CH1428" s="68"/>
      <c r="CI1428" s="68"/>
      <c r="CJ1428" s="68"/>
      <c r="CK1428" s="68"/>
      <c r="CL1428" s="68"/>
      <c r="CM1428" s="68"/>
      <c r="CN1428" s="68"/>
      <c r="CO1428" s="68"/>
      <c r="CP1428" s="68"/>
      <c r="CQ1428" s="68"/>
      <c r="CR1428" s="68"/>
      <c r="CS1428" s="68"/>
      <c r="CT1428" s="68"/>
      <c r="CU1428" s="68"/>
      <c r="CV1428" s="68"/>
      <c r="CW1428" s="68"/>
      <c r="CX1428" s="68"/>
      <c r="CY1428" s="68"/>
      <c r="CZ1428" s="68"/>
      <c r="DA1428" s="68"/>
      <c r="DB1428" s="68"/>
      <c r="DC1428" s="68"/>
      <c r="DD1428" s="68"/>
      <c r="DE1428" s="68"/>
      <c r="DF1428" s="51"/>
      <c r="DG1428" s="51"/>
      <c r="DH1428" s="51"/>
      <c r="DI1428" s="51"/>
      <c r="DJ1428" s="51"/>
      <c r="DK1428" s="51"/>
      <c r="DL1428" s="51"/>
      <c r="DM1428" s="51"/>
      <c r="DN1428" s="51"/>
      <c r="DO1428" s="51"/>
      <c r="DP1428" s="51"/>
      <c r="DQ1428" s="51"/>
      <c r="DR1428" s="51"/>
      <c r="DS1428" s="51"/>
      <c r="DT1428" s="51"/>
      <c r="DU1428" s="181"/>
    </row>
    <row r="1429" spans="1:125" ht="12.75" x14ac:dyDescent="0.2">
      <c r="A1429" s="51"/>
      <c r="B1429" s="51"/>
      <c r="C1429" s="50"/>
      <c r="D1429" s="53"/>
      <c r="E1429" s="50"/>
      <c r="F1429" s="54"/>
      <c r="G1429" s="54"/>
      <c r="H1429" s="54"/>
      <c r="I1429" s="55"/>
      <c r="J1429" s="50"/>
      <c r="K1429" s="50"/>
      <c r="L1429" s="50"/>
      <c r="M1429" s="50"/>
      <c r="N1429" s="50"/>
      <c r="O1429" s="50"/>
      <c r="P1429" s="680"/>
      <c r="Q1429" s="79"/>
      <c r="R1429" s="79"/>
      <c r="S1429" s="79"/>
      <c r="T1429" s="79"/>
      <c r="U1429" s="79"/>
      <c r="V1429" s="79"/>
      <c r="W1429" s="61"/>
      <c r="X1429" s="61"/>
      <c r="Y1429" s="50"/>
      <c r="Z1429" s="50"/>
      <c r="AA1429" s="51"/>
      <c r="AB1429" s="68"/>
      <c r="AC1429" s="68"/>
      <c r="AD1429" s="68"/>
      <c r="AE1429" s="68"/>
      <c r="AF1429" s="68"/>
      <c r="AG1429" s="68"/>
      <c r="AH1429" s="51"/>
      <c r="AI1429" s="51"/>
      <c r="AJ1429" s="68"/>
      <c r="AK1429" s="68"/>
      <c r="AL1429" s="68"/>
      <c r="AM1429" s="68"/>
      <c r="AN1429" s="68"/>
      <c r="AO1429" s="68"/>
      <c r="AP1429" s="51"/>
      <c r="AQ1429" s="51"/>
      <c r="AR1429" s="68"/>
      <c r="AS1429" s="68"/>
      <c r="AT1429" s="68"/>
      <c r="AU1429" s="68"/>
      <c r="AV1429" s="68"/>
      <c r="AW1429" s="68"/>
      <c r="AX1429" s="51"/>
      <c r="AY1429" s="51"/>
      <c r="AZ1429" s="68"/>
      <c r="BA1429" s="68"/>
      <c r="BB1429" s="68"/>
      <c r="BC1429" s="68"/>
      <c r="BD1429" s="68"/>
      <c r="BE1429" s="68"/>
      <c r="BF1429" s="51"/>
      <c r="BG1429" s="51"/>
      <c r="BH1429" s="68"/>
      <c r="BI1429" s="68"/>
      <c r="BJ1429" s="68"/>
      <c r="BK1429" s="68"/>
      <c r="BL1429" s="68"/>
      <c r="BM1429" s="68"/>
      <c r="BN1429" s="51"/>
      <c r="BO1429" s="51"/>
      <c r="BP1429" s="51"/>
      <c r="BQ1429" s="51"/>
      <c r="BR1429" s="51"/>
      <c r="BS1429" s="51"/>
      <c r="BT1429" s="51"/>
      <c r="BU1429" s="68"/>
      <c r="BV1429" s="68"/>
      <c r="BW1429" s="68"/>
      <c r="BX1429" s="68"/>
      <c r="BY1429" s="68"/>
      <c r="BZ1429" s="68"/>
      <c r="CA1429" s="68"/>
      <c r="CB1429" s="68"/>
      <c r="CC1429" s="68"/>
      <c r="CD1429" s="68"/>
      <c r="CE1429" s="68"/>
      <c r="CF1429" s="68"/>
      <c r="CG1429" s="68"/>
      <c r="CH1429" s="68"/>
      <c r="CI1429" s="68"/>
      <c r="CJ1429" s="68"/>
      <c r="CK1429" s="68"/>
      <c r="CL1429" s="68"/>
      <c r="CM1429" s="68"/>
      <c r="CN1429" s="68"/>
      <c r="CO1429" s="68"/>
      <c r="CP1429" s="68"/>
      <c r="CQ1429" s="68"/>
      <c r="CR1429" s="68"/>
      <c r="CS1429" s="68"/>
      <c r="CT1429" s="68"/>
      <c r="CU1429" s="68"/>
      <c r="CV1429" s="68"/>
      <c r="CW1429" s="68"/>
      <c r="CX1429" s="68"/>
      <c r="CY1429" s="68"/>
      <c r="CZ1429" s="68"/>
      <c r="DA1429" s="68"/>
      <c r="DB1429" s="68"/>
      <c r="DC1429" s="68"/>
      <c r="DD1429" s="68"/>
      <c r="DE1429" s="68"/>
      <c r="DF1429" s="51"/>
      <c r="DG1429" s="51"/>
      <c r="DH1429" s="51"/>
      <c r="DI1429" s="51"/>
      <c r="DJ1429" s="51"/>
      <c r="DK1429" s="51"/>
      <c r="DL1429" s="51"/>
      <c r="DM1429" s="51"/>
      <c r="DN1429" s="51"/>
      <c r="DO1429" s="51"/>
      <c r="DP1429" s="51"/>
      <c r="DQ1429" s="51"/>
      <c r="DR1429" s="51"/>
      <c r="DS1429" s="51"/>
      <c r="DT1429" s="51"/>
      <c r="DU1429" s="181"/>
    </row>
    <row r="1430" spans="1:125" ht="12.75" x14ac:dyDescent="0.2">
      <c r="A1430" s="51"/>
      <c r="B1430" s="51"/>
      <c r="C1430" s="50"/>
      <c r="D1430" s="53"/>
      <c r="E1430" s="50"/>
      <c r="F1430" s="54"/>
      <c r="G1430" s="54"/>
      <c r="H1430" s="54"/>
      <c r="I1430" s="55"/>
      <c r="J1430" s="50"/>
      <c r="K1430" s="50"/>
      <c r="L1430" s="50"/>
      <c r="M1430" s="50"/>
      <c r="N1430" s="50"/>
      <c r="O1430" s="50"/>
      <c r="P1430" s="680"/>
      <c r="Q1430" s="79"/>
      <c r="R1430" s="79"/>
      <c r="S1430" s="79"/>
      <c r="T1430" s="79"/>
      <c r="U1430" s="79"/>
      <c r="V1430" s="79"/>
      <c r="W1430" s="61"/>
      <c r="X1430" s="61"/>
      <c r="Y1430" s="50"/>
      <c r="Z1430" s="50"/>
      <c r="AA1430" s="51"/>
      <c r="AB1430" s="68"/>
      <c r="AC1430" s="68"/>
      <c r="AD1430" s="68"/>
      <c r="AE1430" s="68"/>
      <c r="AF1430" s="68"/>
      <c r="AG1430" s="68"/>
      <c r="AH1430" s="51"/>
      <c r="AI1430" s="51"/>
      <c r="AJ1430" s="68"/>
      <c r="AK1430" s="68"/>
      <c r="AL1430" s="68"/>
      <c r="AM1430" s="68"/>
      <c r="AN1430" s="68"/>
      <c r="AO1430" s="68"/>
      <c r="AP1430" s="51"/>
      <c r="AQ1430" s="51"/>
      <c r="AR1430" s="68"/>
      <c r="AS1430" s="68"/>
      <c r="AT1430" s="68"/>
      <c r="AU1430" s="68"/>
      <c r="AV1430" s="68"/>
      <c r="AW1430" s="68"/>
      <c r="AX1430" s="51"/>
      <c r="AY1430" s="51"/>
      <c r="AZ1430" s="68"/>
      <c r="BA1430" s="68"/>
      <c r="BB1430" s="68"/>
      <c r="BC1430" s="68"/>
      <c r="BD1430" s="68"/>
      <c r="BE1430" s="68"/>
      <c r="BF1430" s="51"/>
      <c r="BG1430" s="51"/>
      <c r="BH1430" s="68"/>
      <c r="BI1430" s="68"/>
      <c r="BJ1430" s="68"/>
      <c r="BK1430" s="68"/>
      <c r="BL1430" s="68"/>
      <c r="BM1430" s="68"/>
      <c r="BN1430" s="51"/>
      <c r="BO1430" s="51"/>
      <c r="BP1430" s="51"/>
      <c r="BQ1430" s="51"/>
      <c r="BR1430" s="51"/>
      <c r="BS1430" s="51"/>
      <c r="BT1430" s="51"/>
      <c r="BU1430" s="68"/>
      <c r="BV1430" s="68"/>
      <c r="BW1430" s="68"/>
      <c r="BX1430" s="68"/>
      <c r="BY1430" s="68"/>
      <c r="BZ1430" s="68"/>
      <c r="CA1430" s="68"/>
      <c r="CB1430" s="68"/>
      <c r="CC1430" s="68"/>
      <c r="CD1430" s="68"/>
      <c r="CE1430" s="68"/>
      <c r="CF1430" s="68"/>
      <c r="CG1430" s="68"/>
      <c r="CH1430" s="68"/>
      <c r="CI1430" s="68"/>
      <c r="CJ1430" s="68"/>
      <c r="CK1430" s="68"/>
      <c r="CL1430" s="68"/>
      <c r="CM1430" s="68"/>
      <c r="CN1430" s="68"/>
      <c r="CO1430" s="68"/>
      <c r="CP1430" s="68"/>
      <c r="CQ1430" s="68"/>
      <c r="CR1430" s="68"/>
      <c r="CS1430" s="68"/>
      <c r="CT1430" s="68"/>
      <c r="CU1430" s="68"/>
      <c r="CV1430" s="68"/>
      <c r="CW1430" s="68"/>
      <c r="CX1430" s="68"/>
      <c r="CY1430" s="68"/>
      <c r="CZ1430" s="68"/>
      <c r="DA1430" s="68"/>
      <c r="DB1430" s="68"/>
      <c r="DC1430" s="68"/>
      <c r="DD1430" s="68"/>
      <c r="DE1430" s="68"/>
      <c r="DF1430" s="51"/>
      <c r="DG1430" s="51"/>
      <c r="DH1430" s="51"/>
      <c r="DI1430" s="51"/>
      <c r="DJ1430" s="51"/>
      <c r="DK1430" s="51"/>
      <c r="DL1430" s="51"/>
      <c r="DM1430" s="51"/>
      <c r="DN1430" s="51"/>
      <c r="DO1430" s="51"/>
      <c r="DP1430" s="51"/>
      <c r="DQ1430" s="51"/>
      <c r="DR1430" s="51"/>
      <c r="DS1430" s="51"/>
      <c r="DT1430" s="51"/>
      <c r="DU1430" s="181"/>
    </row>
    <row r="1431" spans="1:125" ht="12.75" x14ac:dyDescent="0.2">
      <c r="A1431" s="51"/>
      <c r="B1431" s="51"/>
      <c r="C1431" s="50"/>
      <c r="D1431" s="53"/>
      <c r="E1431" s="50"/>
      <c r="F1431" s="54"/>
      <c r="G1431" s="54"/>
      <c r="H1431" s="54"/>
      <c r="I1431" s="55"/>
      <c r="J1431" s="50"/>
      <c r="K1431" s="50"/>
      <c r="L1431" s="50"/>
      <c r="M1431" s="50"/>
      <c r="N1431" s="50"/>
      <c r="O1431" s="50"/>
      <c r="P1431" s="680"/>
      <c r="Q1431" s="79"/>
      <c r="R1431" s="79"/>
      <c r="S1431" s="79"/>
      <c r="T1431" s="79"/>
      <c r="U1431" s="79"/>
      <c r="V1431" s="79"/>
      <c r="W1431" s="61"/>
      <c r="X1431" s="61"/>
      <c r="Y1431" s="50"/>
      <c r="Z1431" s="50"/>
      <c r="AA1431" s="51"/>
      <c r="AB1431" s="68"/>
      <c r="AC1431" s="68"/>
      <c r="AD1431" s="68"/>
      <c r="AE1431" s="68"/>
      <c r="AF1431" s="68"/>
      <c r="AG1431" s="68"/>
      <c r="AH1431" s="51"/>
      <c r="AI1431" s="51"/>
      <c r="AJ1431" s="68"/>
      <c r="AK1431" s="68"/>
      <c r="AL1431" s="68"/>
      <c r="AM1431" s="68"/>
      <c r="AN1431" s="68"/>
      <c r="AO1431" s="68"/>
      <c r="AP1431" s="51"/>
      <c r="AQ1431" s="51"/>
      <c r="AR1431" s="68"/>
      <c r="AS1431" s="68"/>
      <c r="AT1431" s="68"/>
      <c r="AU1431" s="68"/>
      <c r="AV1431" s="68"/>
      <c r="AW1431" s="68"/>
      <c r="AX1431" s="51"/>
      <c r="AY1431" s="51"/>
      <c r="AZ1431" s="68"/>
      <c r="BA1431" s="68"/>
      <c r="BB1431" s="68"/>
      <c r="BC1431" s="68"/>
      <c r="BD1431" s="68"/>
      <c r="BE1431" s="68"/>
      <c r="BF1431" s="51"/>
      <c r="BG1431" s="51"/>
      <c r="BH1431" s="68"/>
      <c r="BI1431" s="68"/>
      <c r="BJ1431" s="68"/>
      <c r="BK1431" s="68"/>
      <c r="BL1431" s="68"/>
      <c r="BM1431" s="68"/>
      <c r="BN1431" s="51"/>
      <c r="BO1431" s="51"/>
      <c r="BP1431" s="51"/>
      <c r="BQ1431" s="51"/>
      <c r="BR1431" s="51"/>
      <c r="BS1431" s="51"/>
      <c r="BT1431" s="51"/>
      <c r="BU1431" s="68"/>
      <c r="BV1431" s="68"/>
      <c r="BW1431" s="68"/>
      <c r="BX1431" s="68"/>
      <c r="BY1431" s="68"/>
      <c r="BZ1431" s="68"/>
      <c r="CA1431" s="68"/>
      <c r="CB1431" s="68"/>
      <c r="CC1431" s="68"/>
      <c r="CD1431" s="68"/>
      <c r="CE1431" s="68"/>
      <c r="CF1431" s="68"/>
      <c r="CG1431" s="68"/>
      <c r="CH1431" s="68"/>
      <c r="CI1431" s="68"/>
      <c r="CJ1431" s="68"/>
      <c r="CK1431" s="68"/>
      <c r="CL1431" s="68"/>
      <c r="CM1431" s="68"/>
      <c r="CN1431" s="68"/>
      <c r="CO1431" s="68"/>
      <c r="CP1431" s="68"/>
      <c r="CQ1431" s="68"/>
      <c r="CR1431" s="68"/>
      <c r="CS1431" s="68"/>
      <c r="CT1431" s="68"/>
      <c r="CU1431" s="68"/>
      <c r="CV1431" s="68"/>
      <c r="CW1431" s="68"/>
      <c r="CX1431" s="68"/>
      <c r="CY1431" s="68"/>
      <c r="CZ1431" s="68"/>
      <c r="DA1431" s="68"/>
      <c r="DB1431" s="68"/>
      <c r="DC1431" s="68"/>
      <c r="DD1431" s="68"/>
      <c r="DE1431" s="68"/>
      <c r="DF1431" s="51"/>
      <c r="DG1431" s="51"/>
      <c r="DH1431" s="51"/>
      <c r="DI1431" s="51"/>
      <c r="DJ1431" s="51"/>
      <c r="DK1431" s="51"/>
      <c r="DL1431" s="51"/>
      <c r="DM1431" s="51"/>
      <c r="DN1431" s="51"/>
      <c r="DO1431" s="51"/>
      <c r="DP1431" s="51"/>
      <c r="DQ1431" s="51"/>
      <c r="DR1431" s="51"/>
      <c r="DS1431" s="51"/>
      <c r="DT1431" s="51"/>
      <c r="DU1431" s="181"/>
    </row>
    <row r="1432" spans="1:125" ht="12.75" x14ac:dyDescent="0.2">
      <c r="A1432" s="51"/>
      <c r="B1432" s="51"/>
      <c r="C1432" s="50"/>
      <c r="D1432" s="53"/>
      <c r="E1432" s="50"/>
      <c r="F1432" s="54"/>
      <c r="G1432" s="54"/>
      <c r="H1432" s="54"/>
      <c r="I1432" s="55"/>
      <c r="J1432" s="50"/>
      <c r="K1432" s="50"/>
      <c r="L1432" s="50"/>
      <c r="M1432" s="50"/>
      <c r="N1432" s="50"/>
      <c r="O1432" s="50"/>
      <c r="P1432" s="680"/>
      <c r="Q1432" s="79"/>
      <c r="R1432" s="79"/>
      <c r="S1432" s="79"/>
      <c r="T1432" s="79"/>
      <c r="U1432" s="79"/>
      <c r="V1432" s="79"/>
      <c r="W1432" s="61"/>
      <c r="X1432" s="61"/>
      <c r="Y1432" s="50"/>
      <c r="Z1432" s="50"/>
      <c r="AA1432" s="51"/>
      <c r="AB1432" s="68"/>
      <c r="AC1432" s="68"/>
      <c r="AD1432" s="68"/>
      <c r="AE1432" s="68"/>
      <c r="AF1432" s="68"/>
      <c r="AG1432" s="68"/>
      <c r="AH1432" s="51"/>
      <c r="AI1432" s="51"/>
      <c r="AJ1432" s="68"/>
      <c r="AK1432" s="68"/>
      <c r="AL1432" s="68"/>
      <c r="AM1432" s="68"/>
      <c r="AN1432" s="68"/>
      <c r="AO1432" s="68"/>
      <c r="AP1432" s="51"/>
      <c r="AQ1432" s="51"/>
      <c r="AR1432" s="68"/>
      <c r="AS1432" s="68"/>
      <c r="AT1432" s="68"/>
      <c r="AU1432" s="68"/>
      <c r="AV1432" s="68"/>
      <c r="AW1432" s="68"/>
      <c r="AX1432" s="51"/>
      <c r="AY1432" s="51"/>
      <c r="AZ1432" s="68"/>
      <c r="BA1432" s="68"/>
      <c r="BB1432" s="68"/>
      <c r="BC1432" s="68"/>
      <c r="BD1432" s="68"/>
      <c r="BE1432" s="68"/>
      <c r="BF1432" s="51"/>
      <c r="BG1432" s="51"/>
      <c r="BH1432" s="68"/>
      <c r="BI1432" s="68"/>
      <c r="BJ1432" s="68"/>
      <c r="BK1432" s="68"/>
      <c r="BL1432" s="68"/>
      <c r="BM1432" s="68"/>
      <c r="BN1432" s="51"/>
      <c r="BO1432" s="51"/>
      <c r="BP1432" s="51"/>
      <c r="BQ1432" s="51"/>
      <c r="BR1432" s="51"/>
      <c r="BS1432" s="51"/>
      <c r="BT1432" s="51"/>
      <c r="BU1432" s="68"/>
      <c r="BV1432" s="68"/>
      <c r="BW1432" s="68"/>
      <c r="BX1432" s="68"/>
      <c r="BY1432" s="68"/>
      <c r="BZ1432" s="68"/>
      <c r="CA1432" s="68"/>
      <c r="CB1432" s="68"/>
      <c r="CC1432" s="68"/>
      <c r="CD1432" s="68"/>
      <c r="CE1432" s="68"/>
      <c r="CF1432" s="68"/>
      <c r="CG1432" s="68"/>
      <c r="CH1432" s="68"/>
      <c r="CI1432" s="68"/>
      <c r="CJ1432" s="68"/>
      <c r="CK1432" s="68"/>
      <c r="CL1432" s="68"/>
      <c r="CM1432" s="68"/>
      <c r="CN1432" s="68"/>
      <c r="CO1432" s="68"/>
      <c r="CP1432" s="68"/>
      <c r="CQ1432" s="68"/>
      <c r="CR1432" s="68"/>
      <c r="CS1432" s="68"/>
      <c r="CT1432" s="68"/>
      <c r="CU1432" s="68"/>
      <c r="CV1432" s="68"/>
      <c r="CW1432" s="68"/>
      <c r="CX1432" s="68"/>
      <c r="CY1432" s="68"/>
      <c r="CZ1432" s="68"/>
      <c r="DA1432" s="68"/>
      <c r="DB1432" s="68"/>
      <c r="DC1432" s="68"/>
      <c r="DD1432" s="68"/>
      <c r="DE1432" s="68"/>
      <c r="DF1432" s="51"/>
      <c r="DG1432" s="51"/>
      <c r="DH1432" s="51"/>
      <c r="DI1432" s="51"/>
      <c r="DJ1432" s="51"/>
      <c r="DK1432" s="51"/>
      <c r="DL1432" s="51"/>
      <c r="DM1432" s="51"/>
      <c r="DN1432" s="51"/>
      <c r="DO1432" s="51"/>
      <c r="DP1432" s="51"/>
      <c r="DQ1432" s="51"/>
      <c r="DR1432" s="51"/>
      <c r="DS1432" s="51"/>
      <c r="DT1432" s="51"/>
      <c r="DU1432" s="181"/>
    </row>
    <row r="1433" spans="1:125" ht="12.75" x14ac:dyDescent="0.2">
      <c r="A1433" s="51"/>
      <c r="B1433" s="51"/>
      <c r="C1433" s="50"/>
      <c r="D1433" s="53"/>
      <c r="E1433" s="50"/>
      <c r="F1433" s="54"/>
      <c r="G1433" s="54"/>
      <c r="H1433" s="54"/>
      <c r="I1433" s="55"/>
      <c r="J1433" s="50"/>
      <c r="K1433" s="50"/>
      <c r="L1433" s="50"/>
      <c r="M1433" s="50"/>
      <c r="N1433" s="50"/>
      <c r="O1433" s="50"/>
      <c r="P1433" s="680"/>
      <c r="Q1433" s="79"/>
      <c r="R1433" s="79"/>
      <c r="S1433" s="79"/>
      <c r="T1433" s="79"/>
      <c r="U1433" s="79"/>
      <c r="V1433" s="79"/>
      <c r="W1433" s="61"/>
      <c r="X1433" s="61"/>
      <c r="Y1433" s="50"/>
      <c r="Z1433" s="50"/>
      <c r="AA1433" s="51"/>
      <c r="AB1433" s="68"/>
      <c r="AC1433" s="68"/>
      <c r="AD1433" s="68"/>
      <c r="AE1433" s="68"/>
      <c r="AF1433" s="68"/>
      <c r="AG1433" s="68"/>
      <c r="AH1433" s="51"/>
      <c r="AI1433" s="51"/>
      <c r="AJ1433" s="68"/>
      <c r="AK1433" s="68"/>
      <c r="AL1433" s="68"/>
      <c r="AM1433" s="68"/>
      <c r="AN1433" s="68"/>
      <c r="AO1433" s="68"/>
      <c r="AP1433" s="51"/>
      <c r="AQ1433" s="51"/>
      <c r="AR1433" s="68"/>
      <c r="AS1433" s="68"/>
      <c r="AT1433" s="68"/>
      <c r="AU1433" s="68"/>
      <c r="AV1433" s="68"/>
      <c r="AW1433" s="68"/>
      <c r="AX1433" s="51"/>
      <c r="AY1433" s="51"/>
      <c r="AZ1433" s="68"/>
      <c r="BA1433" s="68"/>
      <c r="BB1433" s="68"/>
      <c r="BC1433" s="68"/>
      <c r="BD1433" s="68"/>
      <c r="BE1433" s="68"/>
      <c r="BF1433" s="51"/>
      <c r="BG1433" s="51"/>
      <c r="BH1433" s="68"/>
      <c r="BI1433" s="68"/>
      <c r="BJ1433" s="68"/>
      <c r="BK1433" s="68"/>
      <c r="BL1433" s="68"/>
      <c r="BM1433" s="68"/>
      <c r="BN1433" s="51"/>
      <c r="BO1433" s="51"/>
      <c r="BP1433" s="51"/>
      <c r="BQ1433" s="51"/>
      <c r="BR1433" s="51"/>
      <c r="BS1433" s="51"/>
      <c r="BT1433" s="51"/>
      <c r="BU1433" s="68"/>
      <c r="BV1433" s="68"/>
      <c r="BW1433" s="68"/>
      <c r="BX1433" s="68"/>
      <c r="BY1433" s="68"/>
      <c r="BZ1433" s="68"/>
      <c r="CA1433" s="68"/>
      <c r="CB1433" s="68"/>
      <c r="CC1433" s="68"/>
      <c r="CD1433" s="68"/>
      <c r="CE1433" s="68"/>
      <c r="CF1433" s="68"/>
      <c r="CG1433" s="68"/>
      <c r="CH1433" s="68"/>
      <c r="CI1433" s="68"/>
      <c r="CJ1433" s="68"/>
      <c r="CK1433" s="68"/>
      <c r="CL1433" s="68"/>
      <c r="CM1433" s="68"/>
      <c r="CN1433" s="68"/>
      <c r="CO1433" s="68"/>
      <c r="CP1433" s="68"/>
      <c r="CQ1433" s="68"/>
      <c r="CR1433" s="68"/>
      <c r="CS1433" s="68"/>
      <c r="CT1433" s="68"/>
      <c r="CU1433" s="68"/>
      <c r="CV1433" s="68"/>
      <c r="CW1433" s="68"/>
      <c r="CX1433" s="68"/>
      <c r="CY1433" s="68"/>
      <c r="CZ1433" s="68"/>
      <c r="DA1433" s="68"/>
      <c r="DB1433" s="68"/>
      <c r="DC1433" s="68"/>
      <c r="DD1433" s="68"/>
      <c r="DE1433" s="68"/>
      <c r="DF1433" s="51"/>
      <c r="DG1433" s="51"/>
      <c r="DH1433" s="51"/>
      <c r="DI1433" s="51"/>
      <c r="DJ1433" s="51"/>
      <c r="DK1433" s="51"/>
      <c r="DL1433" s="51"/>
      <c r="DM1433" s="51"/>
      <c r="DN1433" s="51"/>
      <c r="DO1433" s="51"/>
      <c r="DP1433" s="51"/>
      <c r="DQ1433" s="51"/>
      <c r="DR1433" s="51"/>
      <c r="DS1433" s="51"/>
      <c r="DT1433" s="51"/>
      <c r="DU1433" s="181"/>
    </row>
    <row r="1434" spans="1:125" ht="12.75" x14ac:dyDescent="0.2">
      <c r="A1434" s="51"/>
      <c r="B1434" s="51"/>
      <c r="C1434" s="50"/>
      <c r="D1434" s="53"/>
      <c r="E1434" s="50"/>
      <c r="F1434" s="54"/>
      <c r="G1434" s="54"/>
      <c r="H1434" s="54"/>
      <c r="I1434" s="55"/>
      <c r="J1434" s="50"/>
      <c r="K1434" s="50"/>
      <c r="L1434" s="50"/>
      <c r="M1434" s="50"/>
      <c r="N1434" s="50"/>
      <c r="O1434" s="50"/>
      <c r="P1434" s="680"/>
      <c r="Q1434" s="79"/>
      <c r="R1434" s="79"/>
      <c r="S1434" s="79"/>
      <c r="T1434" s="79"/>
      <c r="U1434" s="79"/>
      <c r="V1434" s="79"/>
      <c r="W1434" s="61"/>
      <c r="X1434" s="61"/>
      <c r="Y1434" s="50"/>
      <c r="Z1434" s="50"/>
      <c r="AA1434" s="51"/>
      <c r="AB1434" s="68"/>
      <c r="AC1434" s="68"/>
      <c r="AD1434" s="68"/>
      <c r="AE1434" s="68"/>
      <c r="AF1434" s="68"/>
      <c r="AG1434" s="68"/>
      <c r="AH1434" s="51"/>
      <c r="AI1434" s="51"/>
      <c r="AJ1434" s="68"/>
      <c r="AK1434" s="68"/>
      <c r="AL1434" s="68"/>
      <c r="AM1434" s="68"/>
      <c r="AN1434" s="68"/>
      <c r="AO1434" s="68"/>
      <c r="AP1434" s="51"/>
      <c r="AQ1434" s="51"/>
      <c r="AR1434" s="68"/>
      <c r="AS1434" s="68"/>
      <c r="AT1434" s="68"/>
      <c r="AU1434" s="68"/>
      <c r="AV1434" s="68"/>
      <c r="AW1434" s="68"/>
      <c r="AX1434" s="51"/>
      <c r="AY1434" s="51"/>
      <c r="AZ1434" s="68"/>
      <c r="BA1434" s="68"/>
      <c r="BB1434" s="68"/>
      <c r="BC1434" s="68"/>
      <c r="BD1434" s="68"/>
      <c r="BE1434" s="68"/>
      <c r="BF1434" s="51"/>
      <c r="BG1434" s="51"/>
      <c r="BH1434" s="68"/>
      <c r="BI1434" s="68"/>
      <c r="BJ1434" s="68"/>
      <c r="BK1434" s="68"/>
      <c r="BL1434" s="68"/>
      <c r="BM1434" s="68"/>
      <c r="BN1434" s="51"/>
      <c r="BO1434" s="51"/>
      <c r="BP1434" s="51"/>
      <c r="BQ1434" s="51"/>
      <c r="BR1434" s="51"/>
      <c r="BS1434" s="51"/>
      <c r="BT1434" s="51"/>
      <c r="BU1434" s="68"/>
      <c r="BV1434" s="68"/>
      <c r="BW1434" s="68"/>
      <c r="BX1434" s="68"/>
      <c r="BY1434" s="68"/>
      <c r="BZ1434" s="68"/>
      <c r="CA1434" s="68"/>
      <c r="CB1434" s="68"/>
      <c r="CC1434" s="68"/>
      <c r="CD1434" s="68"/>
      <c r="CE1434" s="68"/>
      <c r="CF1434" s="68"/>
      <c r="CG1434" s="68"/>
      <c r="CH1434" s="68"/>
      <c r="CI1434" s="68"/>
      <c r="CJ1434" s="68"/>
      <c r="CK1434" s="68"/>
      <c r="CL1434" s="68"/>
      <c r="CM1434" s="68"/>
      <c r="CN1434" s="68"/>
      <c r="CO1434" s="68"/>
      <c r="CP1434" s="68"/>
      <c r="CQ1434" s="68"/>
      <c r="CR1434" s="68"/>
      <c r="CS1434" s="68"/>
      <c r="CT1434" s="68"/>
      <c r="CU1434" s="68"/>
      <c r="CV1434" s="68"/>
      <c r="CW1434" s="68"/>
      <c r="CX1434" s="68"/>
      <c r="CY1434" s="68"/>
      <c r="CZ1434" s="68"/>
      <c r="DA1434" s="68"/>
      <c r="DB1434" s="68"/>
      <c r="DC1434" s="68"/>
      <c r="DD1434" s="68"/>
      <c r="DE1434" s="68"/>
      <c r="DF1434" s="51"/>
      <c r="DG1434" s="51"/>
      <c r="DH1434" s="51"/>
      <c r="DI1434" s="51"/>
      <c r="DJ1434" s="51"/>
      <c r="DK1434" s="51"/>
      <c r="DL1434" s="51"/>
      <c r="DM1434" s="51"/>
      <c r="DN1434" s="51"/>
      <c r="DO1434" s="51"/>
      <c r="DP1434" s="51"/>
      <c r="DQ1434" s="51"/>
      <c r="DR1434" s="51"/>
      <c r="DS1434" s="51"/>
      <c r="DT1434" s="51"/>
      <c r="DU1434" s="181"/>
    </row>
    <row r="1435" spans="1:125" ht="12.75" x14ac:dyDescent="0.2">
      <c r="A1435" s="51"/>
      <c r="B1435" s="51"/>
      <c r="C1435" s="50"/>
      <c r="D1435" s="53"/>
      <c r="E1435" s="50"/>
      <c r="F1435" s="54"/>
      <c r="G1435" s="54"/>
      <c r="H1435" s="54"/>
      <c r="I1435" s="55"/>
      <c r="J1435" s="50"/>
      <c r="K1435" s="50"/>
      <c r="L1435" s="50"/>
      <c r="M1435" s="50"/>
      <c r="N1435" s="50"/>
      <c r="O1435" s="50"/>
      <c r="P1435" s="680"/>
      <c r="Q1435" s="79"/>
      <c r="R1435" s="79"/>
      <c r="S1435" s="79"/>
      <c r="T1435" s="79"/>
      <c r="U1435" s="79"/>
      <c r="V1435" s="79"/>
      <c r="W1435" s="61"/>
      <c r="X1435" s="61"/>
      <c r="Y1435" s="50"/>
      <c r="Z1435" s="50"/>
      <c r="AA1435" s="51"/>
      <c r="AB1435" s="68"/>
      <c r="AC1435" s="68"/>
      <c r="AD1435" s="68"/>
      <c r="AE1435" s="68"/>
      <c r="AF1435" s="68"/>
      <c r="AG1435" s="68"/>
      <c r="AH1435" s="51"/>
      <c r="AI1435" s="51"/>
      <c r="AJ1435" s="68"/>
      <c r="AK1435" s="68"/>
      <c r="AL1435" s="68"/>
      <c r="AM1435" s="68"/>
      <c r="AN1435" s="68"/>
      <c r="AO1435" s="68"/>
      <c r="AP1435" s="51"/>
      <c r="AQ1435" s="51"/>
      <c r="AR1435" s="68"/>
      <c r="AS1435" s="68"/>
      <c r="AT1435" s="68"/>
      <c r="AU1435" s="68"/>
      <c r="AV1435" s="68"/>
      <c r="AW1435" s="68"/>
      <c r="AX1435" s="51"/>
      <c r="AY1435" s="51"/>
      <c r="AZ1435" s="68"/>
      <c r="BA1435" s="68"/>
      <c r="BB1435" s="68"/>
      <c r="BC1435" s="68"/>
      <c r="BD1435" s="68"/>
      <c r="BE1435" s="68"/>
      <c r="BF1435" s="51"/>
      <c r="BG1435" s="51"/>
      <c r="BH1435" s="68"/>
      <c r="BI1435" s="68"/>
      <c r="BJ1435" s="68"/>
      <c r="BK1435" s="68"/>
      <c r="BL1435" s="68"/>
      <c r="BM1435" s="68"/>
      <c r="BN1435" s="51"/>
      <c r="BO1435" s="51"/>
      <c r="BP1435" s="51"/>
      <c r="BQ1435" s="51"/>
      <c r="BR1435" s="51"/>
      <c r="BS1435" s="51"/>
      <c r="BT1435" s="51"/>
      <c r="BU1435" s="68"/>
      <c r="BV1435" s="68"/>
      <c r="BW1435" s="68"/>
      <c r="BX1435" s="68"/>
      <c r="BY1435" s="68"/>
      <c r="BZ1435" s="68"/>
      <c r="CA1435" s="68"/>
      <c r="CB1435" s="68"/>
      <c r="CC1435" s="68"/>
      <c r="CD1435" s="68"/>
      <c r="CE1435" s="68"/>
      <c r="CF1435" s="68"/>
      <c r="CG1435" s="68"/>
      <c r="CH1435" s="68"/>
      <c r="CI1435" s="68"/>
      <c r="CJ1435" s="68"/>
      <c r="CK1435" s="68"/>
      <c r="CL1435" s="68"/>
      <c r="CM1435" s="68"/>
      <c r="CN1435" s="68"/>
      <c r="CO1435" s="68"/>
      <c r="CP1435" s="68"/>
      <c r="CQ1435" s="68"/>
      <c r="CR1435" s="68"/>
      <c r="CS1435" s="68"/>
      <c r="CT1435" s="68"/>
      <c r="CU1435" s="68"/>
      <c r="CV1435" s="68"/>
      <c r="CW1435" s="68"/>
      <c r="CX1435" s="68"/>
      <c r="CY1435" s="68"/>
      <c r="CZ1435" s="68"/>
      <c r="DA1435" s="68"/>
      <c r="DB1435" s="68"/>
      <c r="DC1435" s="68"/>
      <c r="DD1435" s="68"/>
      <c r="DE1435" s="68"/>
      <c r="DF1435" s="51"/>
      <c r="DG1435" s="51"/>
      <c r="DH1435" s="51"/>
      <c r="DI1435" s="51"/>
      <c r="DJ1435" s="51"/>
      <c r="DK1435" s="51"/>
      <c r="DL1435" s="51"/>
      <c r="DM1435" s="51"/>
      <c r="DN1435" s="51"/>
      <c r="DO1435" s="51"/>
      <c r="DP1435" s="51"/>
      <c r="DQ1435" s="51"/>
      <c r="DR1435" s="51"/>
      <c r="DS1435" s="51"/>
      <c r="DT1435" s="51"/>
      <c r="DU1435" s="181"/>
    </row>
    <row r="1436" spans="1:125" ht="12.75" x14ac:dyDescent="0.2">
      <c r="A1436" s="51"/>
      <c r="B1436" s="51"/>
      <c r="C1436" s="50"/>
      <c r="D1436" s="53"/>
      <c r="E1436" s="50"/>
      <c r="F1436" s="54"/>
      <c r="G1436" s="54"/>
      <c r="H1436" s="54"/>
      <c r="I1436" s="55"/>
      <c r="J1436" s="50"/>
      <c r="K1436" s="50"/>
      <c r="L1436" s="50"/>
      <c r="M1436" s="50"/>
      <c r="N1436" s="50"/>
      <c r="O1436" s="50"/>
      <c r="P1436" s="680"/>
      <c r="Q1436" s="79"/>
      <c r="R1436" s="79"/>
      <c r="S1436" s="79"/>
      <c r="T1436" s="79"/>
      <c r="U1436" s="79"/>
      <c r="V1436" s="79"/>
      <c r="W1436" s="61"/>
      <c r="X1436" s="61"/>
      <c r="Y1436" s="50"/>
      <c r="Z1436" s="50"/>
      <c r="AA1436" s="51"/>
      <c r="AB1436" s="68"/>
      <c r="AC1436" s="68"/>
      <c r="AD1436" s="68"/>
      <c r="AE1436" s="68"/>
      <c r="AF1436" s="68"/>
      <c r="AG1436" s="68"/>
      <c r="AH1436" s="51"/>
      <c r="AI1436" s="51"/>
      <c r="AJ1436" s="68"/>
      <c r="AK1436" s="68"/>
      <c r="AL1436" s="68"/>
      <c r="AM1436" s="68"/>
      <c r="AN1436" s="68"/>
      <c r="AO1436" s="68"/>
      <c r="AP1436" s="51"/>
      <c r="AQ1436" s="51"/>
      <c r="AR1436" s="68"/>
      <c r="AS1436" s="68"/>
      <c r="AT1436" s="68"/>
      <c r="AU1436" s="68"/>
      <c r="AV1436" s="68"/>
      <c r="AW1436" s="68"/>
      <c r="AX1436" s="51"/>
      <c r="AY1436" s="51"/>
      <c r="AZ1436" s="68"/>
      <c r="BA1436" s="68"/>
      <c r="BB1436" s="68"/>
      <c r="BC1436" s="68"/>
      <c r="BD1436" s="68"/>
      <c r="BE1436" s="68"/>
      <c r="BF1436" s="51"/>
      <c r="BG1436" s="51"/>
      <c r="BH1436" s="68"/>
      <c r="BI1436" s="68"/>
      <c r="BJ1436" s="68"/>
      <c r="BK1436" s="68"/>
      <c r="BL1436" s="68"/>
      <c r="BM1436" s="68"/>
      <c r="BN1436" s="51"/>
      <c r="BO1436" s="51"/>
      <c r="BP1436" s="51"/>
      <c r="BQ1436" s="51"/>
      <c r="BR1436" s="51"/>
      <c r="BS1436" s="51"/>
      <c r="BT1436" s="51"/>
      <c r="BU1436" s="68"/>
      <c r="BV1436" s="68"/>
      <c r="BW1436" s="68"/>
      <c r="BX1436" s="68"/>
      <c r="BY1436" s="68"/>
      <c r="BZ1436" s="68"/>
      <c r="CA1436" s="68"/>
      <c r="CB1436" s="68"/>
      <c r="CC1436" s="68"/>
      <c r="CD1436" s="68"/>
      <c r="CE1436" s="68"/>
      <c r="CF1436" s="68"/>
      <c r="CG1436" s="68"/>
      <c r="CH1436" s="68"/>
      <c r="CI1436" s="68"/>
      <c r="CJ1436" s="68"/>
      <c r="CK1436" s="68"/>
      <c r="CL1436" s="68"/>
      <c r="CM1436" s="68"/>
      <c r="CN1436" s="68"/>
      <c r="CO1436" s="68"/>
      <c r="CP1436" s="68"/>
      <c r="CQ1436" s="68"/>
      <c r="CR1436" s="68"/>
      <c r="CS1436" s="68"/>
      <c r="CT1436" s="68"/>
      <c r="CU1436" s="68"/>
      <c r="CV1436" s="68"/>
      <c r="CW1436" s="68"/>
      <c r="CX1436" s="68"/>
      <c r="CY1436" s="68"/>
      <c r="CZ1436" s="68"/>
      <c r="DA1436" s="68"/>
      <c r="DB1436" s="68"/>
      <c r="DC1436" s="68"/>
      <c r="DD1436" s="68"/>
      <c r="DE1436" s="68"/>
      <c r="DF1436" s="51"/>
      <c r="DG1436" s="51"/>
      <c r="DH1436" s="51"/>
      <c r="DI1436" s="51"/>
      <c r="DJ1436" s="51"/>
      <c r="DK1436" s="51"/>
      <c r="DL1436" s="51"/>
      <c r="DM1436" s="51"/>
      <c r="DN1436" s="51"/>
      <c r="DO1436" s="51"/>
      <c r="DP1436" s="51"/>
      <c r="DQ1436" s="51"/>
      <c r="DR1436" s="51"/>
      <c r="DS1436" s="51"/>
      <c r="DT1436" s="51"/>
      <c r="DU1436" s="181"/>
    </row>
    <row r="1437" spans="1:125" ht="12.75" x14ac:dyDescent="0.2">
      <c r="A1437" s="51"/>
      <c r="B1437" s="51"/>
      <c r="C1437" s="50"/>
      <c r="D1437" s="53"/>
      <c r="E1437" s="50"/>
      <c r="F1437" s="54"/>
      <c r="G1437" s="54"/>
      <c r="H1437" s="54"/>
      <c r="I1437" s="55"/>
      <c r="J1437" s="50"/>
      <c r="K1437" s="50"/>
      <c r="L1437" s="50"/>
      <c r="M1437" s="50"/>
      <c r="N1437" s="50"/>
      <c r="O1437" s="50"/>
      <c r="P1437" s="680"/>
      <c r="Q1437" s="79"/>
      <c r="R1437" s="79"/>
      <c r="S1437" s="79"/>
      <c r="T1437" s="79"/>
      <c r="U1437" s="79"/>
      <c r="V1437" s="79"/>
      <c r="W1437" s="61"/>
      <c r="X1437" s="61"/>
      <c r="Y1437" s="50"/>
      <c r="Z1437" s="50"/>
      <c r="AA1437" s="51"/>
      <c r="AB1437" s="68"/>
      <c r="AC1437" s="68"/>
      <c r="AD1437" s="68"/>
      <c r="AE1437" s="68"/>
      <c r="AF1437" s="68"/>
      <c r="AG1437" s="68"/>
      <c r="AH1437" s="51"/>
      <c r="AI1437" s="51"/>
      <c r="AJ1437" s="68"/>
      <c r="AK1437" s="68"/>
      <c r="AL1437" s="68"/>
      <c r="AM1437" s="68"/>
      <c r="AN1437" s="68"/>
      <c r="AO1437" s="68"/>
      <c r="AP1437" s="51"/>
      <c r="AQ1437" s="51"/>
      <c r="AR1437" s="68"/>
      <c r="AS1437" s="68"/>
      <c r="AT1437" s="68"/>
      <c r="AU1437" s="68"/>
      <c r="AV1437" s="68"/>
      <c r="AW1437" s="68"/>
      <c r="AX1437" s="51"/>
      <c r="AY1437" s="51"/>
      <c r="AZ1437" s="68"/>
      <c r="BA1437" s="68"/>
      <c r="BB1437" s="68"/>
      <c r="BC1437" s="68"/>
      <c r="BD1437" s="68"/>
      <c r="BE1437" s="68"/>
      <c r="BF1437" s="51"/>
      <c r="BG1437" s="51"/>
      <c r="BH1437" s="68"/>
      <c r="BI1437" s="68"/>
      <c r="BJ1437" s="68"/>
      <c r="BK1437" s="68"/>
      <c r="BL1437" s="68"/>
      <c r="BM1437" s="68"/>
      <c r="BN1437" s="51"/>
      <c r="BO1437" s="51"/>
      <c r="BP1437" s="51"/>
      <c r="BQ1437" s="51"/>
      <c r="BR1437" s="51"/>
      <c r="BS1437" s="51"/>
      <c r="BT1437" s="51"/>
      <c r="BU1437" s="68"/>
      <c r="BV1437" s="68"/>
      <c r="BW1437" s="68"/>
      <c r="BX1437" s="68"/>
      <c r="BY1437" s="68"/>
      <c r="BZ1437" s="68"/>
      <c r="CA1437" s="68"/>
      <c r="CB1437" s="68"/>
      <c r="CC1437" s="68"/>
      <c r="CD1437" s="68"/>
      <c r="CE1437" s="68"/>
      <c r="CF1437" s="68"/>
      <c r="CG1437" s="68"/>
      <c r="CH1437" s="68"/>
      <c r="CI1437" s="68"/>
      <c r="CJ1437" s="68"/>
      <c r="CK1437" s="68"/>
      <c r="CL1437" s="68"/>
      <c r="CM1437" s="68"/>
      <c r="CN1437" s="68"/>
      <c r="CO1437" s="68"/>
      <c r="CP1437" s="68"/>
      <c r="CQ1437" s="68"/>
      <c r="CR1437" s="68"/>
      <c r="CS1437" s="68"/>
      <c r="CT1437" s="68"/>
      <c r="CU1437" s="68"/>
      <c r="CV1437" s="68"/>
      <c r="CW1437" s="68"/>
      <c r="CX1437" s="68"/>
      <c r="CY1437" s="68"/>
      <c r="CZ1437" s="68"/>
      <c r="DA1437" s="68"/>
      <c r="DB1437" s="68"/>
      <c r="DC1437" s="68"/>
      <c r="DD1437" s="68"/>
      <c r="DE1437" s="68"/>
      <c r="DF1437" s="51"/>
      <c r="DG1437" s="51"/>
      <c r="DH1437" s="51"/>
      <c r="DI1437" s="51"/>
      <c r="DJ1437" s="51"/>
      <c r="DK1437" s="51"/>
      <c r="DL1437" s="51"/>
      <c r="DM1437" s="51"/>
      <c r="DN1437" s="51"/>
      <c r="DO1437" s="51"/>
      <c r="DP1437" s="51"/>
      <c r="DQ1437" s="51"/>
      <c r="DR1437" s="51"/>
      <c r="DS1437" s="51"/>
      <c r="DT1437" s="51"/>
      <c r="DU1437" s="181"/>
    </row>
    <row r="1438" spans="1:125" ht="12.75" x14ac:dyDescent="0.2">
      <c r="A1438" s="1"/>
      <c r="B1438" s="1"/>
      <c r="C1438" s="203"/>
      <c r="D1438" s="485"/>
      <c r="E1438" s="203"/>
      <c r="F1438" s="715"/>
      <c r="G1438" s="715"/>
      <c r="H1438" s="715"/>
      <c r="I1438" s="716"/>
      <c r="J1438" s="203"/>
      <c r="K1438" s="203"/>
      <c r="L1438" s="203"/>
      <c r="M1438" s="203"/>
      <c r="N1438" s="203"/>
      <c r="O1438" s="203"/>
      <c r="P1438" s="207"/>
      <c r="Q1438" s="717"/>
      <c r="R1438" s="717"/>
      <c r="S1438" s="717"/>
      <c r="T1438" s="717"/>
      <c r="U1438" s="717"/>
      <c r="V1438" s="717"/>
      <c r="W1438" s="718"/>
      <c r="X1438" s="718"/>
      <c r="Y1438" s="203"/>
      <c r="Z1438" s="203"/>
      <c r="AA1438" s="1"/>
      <c r="AB1438" s="719"/>
      <c r="AC1438" s="719"/>
      <c r="AD1438" s="719"/>
      <c r="AE1438" s="719"/>
      <c r="AF1438" s="719"/>
      <c r="AG1438" s="719"/>
      <c r="AH1438" s="1"/>
      <c r="AI1438" s="1"/>
      <c r="AJ1438" s="719"/>
      <c r="AK1438" s="719"/>
      <c r="AL1438" s="719"/>
      <c r="AM1438" s="719"/>
      <c r="AN1438" s="719"/>
      <c r="AO1438" s="719"/>
      <c r="AP1438" s="1"/>
      <c r="AQ1438" s="1"/>
      <c r="AR1438" s="719"/>
      <c r="AS1438" s="719"/>
      <c r="AT1438" s="719"/>
      <c r="AU1438" s="719"/>
      <c r="AV1438" s="719"/>
      <c r="AW1438" s="719"/>
      <c r="AX1438" s="1"/>
      <c r="AY1438" s="1"/>
      <c r="AZ1438" s="719"/>
      <c r="BA1438" s="719"/>
      <c r="BB1438" s="719"/>
      <c r="BC1438" s="719"/>
      <c r="BD1438" s="719"/>
      <c r="BE1438" s="719"/>
      <c r="BF1438" s="1"/>
      <c r="BG1438" s="1"/>
      <c r="BH1438" s="719"/>
      <c r="BI1438" s="719"/>
      <c r="BJ1438" s="719"/>
      <c r="BK1438" s="719"/>
      <c r="BL1438" s="719"/>
      <c r="BM1438" s="719"/>
      <c r="BN1438" s="1"/>
      <c r="BO1438" s="1"/>
      <c r="BP1438" s="1"/>
      <c r="BQ1438" s="1"/>
      <c r="BR1438" s="1"/>
      <c r="BS1438" s="1"/>
      <c r="BT1438" s="1"/>
      <c r="BU1438" s="719"/>
      <c r="BV1438" s="719"/>
      <c r="BW1438" s="719"/>
      <c r="BX1438" s="719"/>
      <c r="BY1438" s="719"/>
      <c r="BZ1438" s="719"/>
      <c r="CA1438" s="719"/>
      <c r="CB1438" s="719"/>
      <c r="CC1438" s="719"/>
      <c r="CD1438" s="719"/>
      <c r="CE1438" s="719"/>
      <c r="CF1438" s="719"/>
      <c r="CG1438" s="719"/>
      <c r="CH1438" s="719"/>
      <c r="CI1438" s="719"/>
      <c r="CJ1438" s="719"/>
      <c r="CK1438" s="719"/>
      <c r="CL1438" s="719"/>
      <c r="CM1438" s="719"/>
      <c r="CN1438" s="719"/>
      <c r="CO1438" s="719"/>
      <c r="CP1438" s="719"/>
      <c r="CQ1438" s="719"/>
      <c r="CR1438" s="719"/>
      <c r="CS1438" s="719"/>
      <c r="CT1438" s="719"/>
      <c r="CU1438" s="719"/>
      <c r="CV1438" s="719"/>
      <c r="CW1438" s="719"/>
      <c r="CX1438" s="719"/>
      <c r="CY1438" s="719"/>
      <c r="CZ1438" s="719"/>
      <c r="DA1438" s="719"/>
      <c r="DB1438" s="719"/>
      <c r="DC1438" s="719"/>
      <c r="DD1438" s="719"/>
      <c r="DE1438" s="719"/>
      <c r="DF1438" s="1"/>
      <c r="DG1438" s="1"/>
      <c r="DH1438" s="1"/>
      <c r="DI1438" s="1"/>
      <c r="DJ1438" s="1"/>
      <c r="DK1438" s="1"/>
      <c r="DL1438" s="1"/>
      <c r="DM1438" s="1"/>
      <c r="DN1438" s="1"/>
      <c r="DO1438" s="1"/>
      <c r="DP1438" s="1"/>
      <c r="DQ1438" s="1"/>
      <c r="DR1438" s="1"/>
      <c r="DS1438" s="1"/>
      <c r="DT1438" s="1"/>
      <c r="DU1438" s="720"/>
    </row>
    <row r="1439" spans="1:125" ht="12.75" x14ac:dyDescent="0.2">
      <c r="A1439" s="1"/>
      <c r="B1439" s="1"/>
      <c r="C1439" s="203"/>
      <c r="D1439" s="485"/>
      <c r="E1439" s="203"/>
      <c r="F1439" s="715"/>
      <c r="G1439" s="715"/>
      <c r="H1439" s="715"/>
      <c r="I1439" s="716"/>
      <c r="J1439" s="203"/>
      <c r="K1439" s="203"/>
      <c r="L1439" s="203"/>
      <c r="M1439" s="203"/>
      <c r="N1439" s="203"/>
      <c r="O1439" s="203"/>
      <c r="P1439" s="207"/>
      <c r="Q1439" s="717"/>
      <c r="R1439" s="717"/>
      <c r="S1439" s="717"/>
      <c r="T1439" s="717"/>
      <c r="U1439" s="717"/>
      <c r="V1439" s="717"/>
      <c r="W1439" s="718"/>
      <c r="X1439" s="718"/>
      <c r="Y1439" s="203"/>
      <c r="Z1439" s="203"/>
      <c r="AA1439" s="1"/>
      <c r="AB1439" s="719"/>
      <c r="AC1439" s="719"/>
      <c r="AD1439" s="719"/>
      <c r="AE1439" s="719"/>
      <c r="AF1439" s="719"/>
      <c r="AG1439" s="719"/>
      <c r="AH1439" s="1"/>
      <c r="AI1439" s="1"/>
      <c r="AJ1439" s="719"/>
      <c r="AK1439" s="719"/>
      <c r="AL1439" s="719"/>
      <c r="AM1439" s="719"/>
      <c r="AN1439" s="719"/>
      <c r="AO1439" s="719"/>
      <c r="AP1439" s="1"/>
      <c r="AQ1439" s="1"/>
      <c r="AR1439" s="719"/>
      <c r="AS1439" s="719"/>
      <c r="AT1439" s="719"/>
      <c r="AU1439" s="719"/>
      <c r="AV1439" s="719"/>
      <c r="AW1439" s="719"/>
      <c r="AX1439" s="1"/>
      <c r="AY1439" s="1"/>
      <c r="AZ1439" s="719"/>
      <c r="BA1439" s="719"/>
      <c r="BB1439" s="719"/>
      <c r="BC1439" s="719"/>
      <c r="BD1439" s="719"/>
      <c r="BE1439" s="719"/>
      <c r="BF1439" s="1"/>
      <c r="BG1439" s="1"/>
      <c r="BH1439" s="719"/>
      <c r="BI1439" s="719"/>
      <c r="BJ1439" s="719"/>
      <c r="BK1439" s="719"/>
      <c r="BL1439" s="719"/>
      <c r="BM1439" s="719"/>
      <c r="BN1439" s="1"/>
      <c r="BO1439" s="1"/>
      <c r="BP1439" s="1"/>
      <c r="BQ1439" s="1"/>
      <c r="BR1439" s="1"/>
      <c r="BS1439" s="1"/>
      <c r="BT1439" s="1"/>
      <c r="BU1439" s="719"/>
      <c r="BV1439" s="719"/>
      <c r="BW1439" s="719"/>
      <c r="BX1439" s="719"/>
      <c r="BY1439" s="719"/>
      <c r="BZ1439" s="719"/>
      <c r="CA1439" s="719"/>
      <c r="CB1439" s="719"/>
      <c r="CC1439" s="719"/>
      <c r="CD1439" s="719"/>
      <c r="CE1439" s="719"/>
      <c r="CF1439" s="719"/>
      <c r="CG1439" s="719"/>
      <c r="CH1439" s="719"/>
      <c r="CI1439" s="719"/>
      <c r="CJ1439" s="719"/>
      <c r="CK1439" s="719"/>
      <c r="CL1439" s="719"/>
      <c r="CM1439" s="719"/>
      <c r="CN1439" s="719"/>
      <c r="CO1439" s="719"/>
      <c r="CP1439" s="719"/>
      <c r="CQ1439" s="719"/>
      <c r="CR1439" s="719"/>
      <c r="CS1439" s="719"/>
      <c r="CT1439" s="719"/>
      <c r="CU1439" s="719"/>
      <c r="CV1439" s="719"/>
      <c r="CW1439" s="719"/>
      <c r="CX1439" s="719"/>
      <c r="CY1439" s="719"/>
      <c r="CZ1439" s="719"/>
      <c r="DA1439" s="719"/>
      <c r="DB1439" s="719"/>
      <c r="DC1439" s="719"/>
      <c r="DD1439" s="719"/>
      <c r="DE1439" s="719"/>
      <c r="DF1439" s="1"/>
      <c r="DG1439" s="1"/>
      <c r="DH1439" s="1"/>
      <c r="DI1439" s="1"/>
      <c r="DJ1439" s="1"/>
      <c r="DK1439" s="1"/>
      <c r="DL1439" s="1"/>
      <c r="DM1439" s="1"/>
      <c r="DN1439" s="1"/>
      <c r="DO1439" s="1"/>
      <c r="DP1439" s="1"/>
      <c r="DQ1439" s="1"/>
      <c r="DR1439" s="1"/>
      <c r="DS1439" s="1"/>
      <c r="DT1439" s="1"/>
      <c r="DU1439" s="720"/>
    </row>
    <row r="1440" spans="1:125" ht="12.75" x14ac:dyDescent="0.2">
      <c r="A1440" s="1"/>
      <c r="B1440" s="1"/>
      <c r="C1440" s="203"/>
      <c r="D1440" s="485"/>
      <c r="E1440" s="203"/>
      <c r="F1440" s="715"/>
      <c r="G1440" s="715"/>
      <c r="H1440" s="715"/>
      <c r="I1440" s="716"/>
      <c r="J1440" s="203"/>
      <c r="K1440" s="203"/>
      <c r="L1440" s="203"/>
      <c r="M1440" s="203"/>
      <c r="N1440" s="203"/>
      <c r="O1440" s="203"/>
      <c r="P1440" s="207"/>
      <c r="Q1440" s="717"/>
      <c r="R1440" s="717"/>
      <c r="S1440" s="717"/>
      <c r="T1440" s="717"/>
      <c r="U1440" s="717"/>
      <c r="V1440" s="717"/>
      <c r="W1440" s="718"/>
      <c r="X1440" s="718"/>
      <c r="Y1440" s="203"/>
      <c r="Z1440" s="203"/>
      <c r="AA1440" s="1"/>
      <c r="AB1440" s="719"/>
      <c r="AC1440" s="719"/>
      <c r="AD1440" s="719"/>
      <c r="AE1440" s="719"/>
      <c r="AF1440" s="719"/>
      <c r="AG1440" s="719"/>
      <c r="AH1440" s="1"/>
      <c r="AI1440" s="1"/>
      <c r="AJ1440" s="719"/>
      <c r="AK1440" s="719"/>
      <c r="AL1440" s="719"/>
      <c r="AM1440" s="719"/>
      <c r="AN1440" s="719"/>
      <c r="AO1440" s="719"/>
      <c r="AP1440" s="1"/>
      <c r="AQ1440" s="1"/>
      <c r="AR1440" s="719"/>
      <c r="AS1440" s="719"/>
      <c r="AT1440" s="719"/>
      <c r="AU1440" s="719"/>
      <c r="AV1440" s="719"/>
      <c r="AW1440" s="719"/>
      <c r="AX1440" s="1"/>
      <c r="AY1440" s="1"/>
      <c r="AZ1440" s="719"/>
      <c r="BA1440" s="719"/>
      <c r="BB1440" s="719"/>
      <c r="BC1440" s="719"/>
      <c r="BD1440" s="719"/>
      <c r="BE1440" s="719"/>
      <c r="BF1440" s="1"/>
      <c r="BG1440" s="1"/>
      <c r="BH1440" s="719"/>
      <c r="BI1440" s="719"/>
      <c r="BJ1440" s="719"/>
      <c r="BK1440" s="719"/>
      <c r="BL1440" s="719"/>
      <c r="BM1440" s="719"/>
      <c r="BN1440" s="1"/>
      <c r="BO1440" s="1"/>
      <c r="BP1440" s="1"/>
      <c r="BQ1440" s="1"/>
      <c r="BR1440" s="1"/>
      <c r="BS1440" s="1"/>
      <c r="BT1440" s="1"/>
      <c r="BU1440" s="719"/>
      <c r="BV1440" s="719"/>
      <c r="BW1440" s="719"/>
      <c r="BX1440" s="719"/>
      <c r="BY1440" s="719"/>
      <c r="BZ1440" s="719"/>
      <c r="CA1440" s="719"/>
      <c r="CB1440" s="719"/>
      <c r="CC1440" s="719"/>
      <c r="CD1440" s="719"/>
      <c r="CE1440" s="719"/>
      <c r="CF1440" s="719"/>
      <c r="CG1440" s="719"/>
      <c r="CH1440" s="719"/>
      <c r="CI1440" s="719"/>
      <c r="CJ1440" s="719"/>
      <c r="CK1440" s="719"/>
      <c r="CL1440" s="719"/>
      <c r="CM1440" s="719"/>
      <c r="CN1440" s="719"/>
      <c r="CO1440" s="719"/>
      <c r="CP1440" s="719"/>
      <c r="CQ1440" s="719"/>
      <c r="CR1440" s="719"/>
      <c r="CS1440" s="719"/>
      <c r="CT1440" s="719"/>
      <c r="CU1440" s="719"/>
      <c r="CV1440" s="719"/>
      <c r="CW1440" s="719"/>
      <c r="CX1440" s="719"/>
      <c r="CY1440" s="719"/>
      <c r="CZ1440" s="719"/>
      <c r="DA1440" s="719"/>
      <c r="DB1440" s="719"/>
      <c r="DC1440" s="719"/>
      <c r="DD1440" s="719"/>
      <c r="DE1440" s="719"/>
      <c r="DF1440" s="1"/>
      <c r="DG1440" s="1"/>
      <c r="DH1440" s="1"/>
      <c r="DI1440" s="1"/>
      <c r="DJ1440" s="1"/>
      <c r="DK1440" s="1"/>
      <c r="DL1440" s="1"/>
      <c r="DM1440" s="1"/>
      <c r="DN1440" s="1"/>
      <c r="DO1440" s="1"/>
      <c r="DP1440" s="1"/>
      <c r="DQ1440" s="1"/>
      <c r="DR1440" s="1"/>
      <c r="DS1440" s="1"/>
      <c r="DT1440" s="1"/>
      <c r="DU1440" s="720"/>
    </row>
    <row r="1441" spans="1:125" ht="12.75" x14ac:dyDescent="0.2">
      <c r="A1441" s="1"/>
      <c r="B1441" s="1"/>
      <c r="C1441" s="203"/>
      <c r="D1441" s="485"/>
      <c r="E1441" s="203"/>
      <c r="F1441" s="715"/>
      <c r="G1441" s="715"/>
      <c r="H1441" s="715"/>
      <c r="I1441" s="716"/>
      <c r="J1441" s="203"/>
      <c r="K1441" s="203"/>
      <c r="L1441" s="203"/>
      <c r="M1441" s="203"/>
      <c r="N1441" s="203"/>
      <c r="O1441" s="203"/>
      <c r="P1441" s="207"/>
      <c r="Q1441" s="717"/>
      <c r="R1441" s="717"/>
      <c r="S1441" s="717"/>
      <c r="T1441" s="717"/>
      <c r="U1441" s="717"/>
      <c r="V1441" s="717"/>
      <c r="W1441" s="718"/>
      <c r="X1441" s="718"/>
      <c r="Y1441" s="203"/>
      <c r="Z1441" s="203"/>
      <c r="AA1441" s="1"/>
      <c r="AB1441" s="719"/>
      <c r="AC1441" s="719"/>
      <c r="AD1441" s="719"/>
      <c r="AE1441" s="719"/>
      <c r="AF1441" s="719"/>
      <c r="AG1441" s="719"/>
      <c r="AH1441" s="1"/>
      <c r="AI1441" s="1"/>
      <c r="AJ1441" s="719"/>
      <c r="AK1441" s="719"/>
      <c r="AL1441" s="719"/>
      <c r="AM1441" s="719"/>
      <c r="AN1441" s="719"/>
      <c r="AO1441" s="719"/>
      <c r="AP1441" s="1"/>
      <c r="AQ1441" s="1"/>
      <c r="AR1441" s="719"/>
      <c r="AS1441" s="719"/>
      <c r="AT1441" s="719"/>
      <c r="AU1441" s="719"/>
      <c r="AV1441" s="719"/>
      <c r="AW1441" s="719"/>
      <c r="AX1441" s="1"/>
      <c r="AY1441" s="1"/>
      <c r="AZ1441" s="719"/>
      <c r="BA1441" s="719"/>
      <c r="BB1441" s="719"/>
      <c r="BC1441" s="719"/>
      <c r="BD1441" s="719"/>
      <c r="BE1441" s="719"/>
      <c r="BF1441" s="1"/>
      <c r="BG1441" s="1"/>
      <c r="BH1441" s="719"/>
      <c r="BI1441" s="719"/>
      <c r="BJ1441" s="719"/>
      <c r="BK1441" s="719"/>
      <c r="BL1441" s="719"/>
      <c r="BM1441" s="719"/>
      <c r="BN1441" s="1"/>
      <c r="BO1441" s="1"/>
      <c r="BP1441" s="1"/>
      <c r="BQ1441" s="1"/>
      <c r="BR1441" s="1"/>
      <c r="BS1441" s="1"/>
      <c r="BT1441" s="1"/>
      <c r="BU1441" s="719"/>
      <c r="BV1441" s="719"/>
      <c r="BW1441" s="719"/>
      <c r="BX1441" s="719"/>
      <c r="BY1441" s="719"/>
      <c r="BZ1441" s="719"/>
      <c r="CA1441" s="719"/>
      <c r="CB1441" s="719"/>
      <c r="CC1441" s="719"/>
      <c r="CD1441" s="719"/>
      <c r="CE1441" s="719"/>
      <c r="CF1441" s="719"/>
      <c r="CG1441" s="719"/>
      <c r="CH1441" s="719"/>
      <c r="CI1441" s="719"/>
      <c r="CJ1441" s="719"/>
      <c r="CK1441" s="719"/>
      <c r="CL1441" s="719"/>
      <c r="CM1441" s="719"/>
      <c r="CN1441" s="719"/>
      <c r="CO1441" s="719"/>
      <c r="CP1441" s="719"/>
      <c r="CQ1441" s="719"/>
      <c r="CR1441" s="719"/>
      <c r="CS1441" s="719"/>
      <c r="CT1441" s="719"/>
      <c r="CU1441" s="719"/>
      <c r="CV1441" s="719"/>
      <c r="CW1441" s="719"/>
      <c r="CX1441" s="719"/>
      <c r="CY1441" s="719"/>
      <c r="CZ1441" s="719"/>
      <c r="DA1441" s="719"/>
      <c r="DB1441" s="719"/>
      <c r="DC1441" s="719"/>
      <c r="DD1441" s="719"/>
      <c r="DE1441" s="719"/>
      <c r="DF1441" s="1"/>
      <c r="DG1441" s="1"/>
      <c r="DH1441" s="1"/>
      <c r="DI1441" s="1"/>
      <c r="DJ1441" s="1"/>
      <c r="DK1441" s="1"/>
      <c r="DL1441" s="1"/>
      <c r="DM1441" s="1"/>
      <c r="DN1441" s="1"/>
      <c r="DO1441" s="1"/>
      <c r="DP1441" s="1"/>
      <c r="DQ1441" s="1"/>
      <c r="DR1441" s="1"/>
      <c r="DS1441" s="1"/>
      <c r="DT1441" s="1"/>
      <c r="DU1441" s="720"/>
    </row>
    <row r="1442" spans="1:125" ht="12.75" x14ac:dyDescent="0.2">
      <c r="A1442" s="1"/>
      <c r="B1442" s="1"/>
      <c r="C1442" s="203"/>
      <c r="D1442" s="721"/>
      <c r="E1442" s="203"/>
      <c r="F1442" s="715"/>
      <c r="G1442" s="715"/>
      <c r="H1442" s="715"/>
      <c r="I1442" s="716"/>
      <c r="J1442" s="203"/>
      <c r="K1442" s="203"/>
      <c r="L1442" s="203"/>
      <c r="M1442" s="203"/>
      <c r="N1442" s="203"/>
      <c r="O1442" s="203"/>
      <c r="P1442" s="207"/>
      <c r="Q1442" s="717"/>
      <c r="R1442" s="717"/>
      <c r="S1442" s="717"/>
      <c r="T1442" s="717"/>
      <c r="U1442" s="717"/>
      <c r="V1442" s="717"/>
      <c r="W1442" s="718"/>
      <c r="X1442" s="718"/>
      <c r="Y1442" s="203"/>
      <c r="Z1442" s="203"/>
      <c r="AA1442" s="1"/>
      <c r="AB1442" s="719"/>
      <c r="AC1442" s="719"/>
      <c r="AD1442" s="719"/>
      <c r="AE1442" s="719"/>
      <c r="AF1442" s="719"/>
      <c r="AG1442" s="719"/>
      <c r="AH1442" s="1"/>
      <c r="AI1442" s="1"/>
      <c r="AJ1442" s="719"/>
      <c r="AK1442" s="719"/>
      <c r="AL1442" s="719"/>
      <c r="AM1442" s="719"/>
      <c r="AN1442" s="719"/>
      <c r="AO1442" s="719"/>
      <c r="AP1442" s="1"/>
      <c r="AQ1442" s="1"/>
      <c r="AR1442" s="719"/>
      <c r="AS1442" s="719"/>
      <c r="AT1442" s="719"/>
      <c r="AU1442" s="719"/>
      <c r="AV1442" s="719"/>
      <c r="AW1442" s="719"/>
      <c r="AX1442" s="1"/>
      <c r="AY1442" s="1"/>
      <c r="AZ1442" s="719"/>
      <c r="BA1442" s="719"/>
      <c r="BB1442" s="719"/>
      <c r="BC1442" s="719"/>
      <c r="BD1442" s="719"/>
      <c r="BE1442" s="719"/>
      <c r="BF1442" s="1"/>
      <c r="BG1442" s="1"/>
      <c r="BH1442" s="719"/>
      <c r="BI1442" s="719"/>
      <c r="BJ1442" s="719"/>
      <c r="BK1442" s="719"/>
      <c r="BL1442" s="719"/>
      <c r="BM1442" s="719"/>
      <c r="BN1442" s="1"/>
      <c r="BO1442" s="1"/>
      <c r="BP1442" s="1"/>
      <c r="BQ1442" s="1"/>
      <c r="BR1442" s="1"/>
      <c r="BS1442" s="1"/>
      <c r="BT1442" s="1"/>
      <c r="BU1442" s="719"/>
      <c r="BV1442" s="719"/>
      <c r="BW1442" s="719"/>
      <c r="BX1442" s="719"/>
      <c r="BY1442" s="719"/>
      <c r="BZ1442" s="719"/>
      <c r="CA1442" s="719"/>
      <c r="CB1442" s="719"/>
      <c r="CC1442" s="719"/>
      <c r="CD1442" s="719"/>
      <c r="CE1442" s="719"/>
      <c r="CF1442" s="719"/>
      <c r="CG1442" s="719"/>
      <c r="CH1442" s="719"/>
      <c r="CI1442" s="719"/>
      <c r="CJ1442" s="719"/>
      <c r="CK1442" s="719"/>
      <c r="CL1442" s="719"/>
      <c r="CM1442" s="719"/>
      <c r="CN1442" s="719"/>
      <c r="CO1442" s="719"/>
      <c r="CP1442" s="719"/>
      <c r="CQ1442" s="719"/>
      <c r="CR1442" s="719"/>
      <c r="CS1442" s="719"/>
      <c r="CT1442" s="719"/>
      <c r="CU1442" s="719"/>
      <c r="CV1442" s="719"/>
      <c r="CW1442" s="719"/>
      <c r="CX1442" s="719"/>
      <c r="CY1442" s="719"/>
      <c r="CZ1442" s="719"/>
      <c r="DA1442" s="719"/>
      <c r="DB1442" s="719"/>
      <c r="DC1442" s="719"/>
      <c r="DD1442" s="719"/>
      <c r="DE1442" s="719"/>
      <c r="DF1442" s="1"/>
      <c r="DG1442" s="1"/>
      <c r="DH1442" s="1"/>
      <c r="DI1442" s="1"/>
      <c r="DJ1442" s="1"/>
      <c r="DK1442" s="1"/>
      <c r="DL1442" s="1"/>
      <c r="DM1442" s="1"/>
      <c r="DN1442" s="1"/>
      <c r="DO1442" s="1"/>
      <c r="DP1442" s="1"/>
      <c r="DQ1442" s="1"/>
      <c r="DR1442" s="1"/>
      <c r="DS1442" s="1"/>
      <c r="DT1442" s="1"/>
      <c r="DU1442" s="720"/>
    </row>
    <row r="1443" spans="1:125" ht="12.75" x14ac:dyDescent="0.2">
      <c r="A1443" s="1"/>
      <c r="B1443" s="1"/>
      <c r="C1443" s="203"/>
      <c r="D1443" s="721"/>
      <c r="E1443" s="203"/>
      <c r="F1443" s="715"/>
      <c r="G1443" s="715"/>
      <c r="H1443" s="715"/>
      <c r="I1443" s="716"/>
      <c r="J1443" s="203"/>
      <c r="K1443" s="203"/>
      <c r="L1443" s="203"/>
      <c r="M1443" s="203"/>
      <c r="N1443" s="203"/>
      <c r="O1443" s="203"/>
      <c r="P1443" s="207"/>
      <c r="Q1443" s="717"/>
      <c r="R1443" s="717"/>
      <c r="S1443" s="717"/>
      <c r="T1443" s="717"/>
      <c r="U1443" s="717"/>
      <c r="V1443" s="717"/>
      <c r="W1443" s="718"/>
      <c r="X1443" s="718"/>
      <c r="Y1443" s="203"/>
      <c r="Z1443" s="203"/>
      <c r="AA1443" s="1"/>
      <c r="AB1443" s="719"/>
      <c r="AC1443" s="719"/>
      <c r="AD1443" s="719"/>
      <c r="AE1443" s="719"/>
      <c r="AF1443" s="719"/>
      <c r="AG1443" s="719"/>
      <c r="AH1443" s="1"/>
      <c r="AI1443" s="1"/>
      <c r="AJ1443" s="719"/>
      <c r="AK1443" s="719"/>
      <c r="AL1443" s="719"/>
      <c r="AM1443" s="719"/>
      <c r="AN1443" s="719"/>
      <c r="AO1443" s="719"/>
      <c r="AP1443" s="1"/>
      <c r="AQ1443" s="1"/>
      <c r="AR1443" s="719"/>
      <c r="AS1443" s="719"/>
      <c r="AT1443" s="719"/>
      <c r="AU1443" s="719"/>
      <c r="AV1443" s="719"/>
      <c r="AW1443" s="719"/>
      <c r="AX1443" s="1"/>
      <c r="AY1443" s="1"/>
      <c r="AZ1443" s="719"/>
      <c r="BA1443" s="719"/>
      <c r="BB1443" s="719"/>
      <c r="BC1443" s="719"/>
      <c r="BD1443" s="719"/>
      <c r="BE1443" s="719"/>
      <c r="BF1443" s="1"/>
      <c r="BG1443" s="1"/>
      <c r="BH1443" s="719"/>
      <c r="BI1443" s="719"/>
      <c r="BJ1443" s="719"/>
      <c r="BK1443" s="719"/>
      <c r="BL1443" s="719"/>
      <c r="BM1443" s="719"/>
      <c r="BN1443" s="1"/>
      <c r="BO1443" s="1"/>
      <c r="BP1443" s="1"/>
      <c r="BQ1443" s="1"/>
      <c r="BR1443" s="1"/>
      <c r="BS1443" s="1"/>
      <c r="BT1443" s="1"/>
      <c r="BU1443" s="719"/>
      <c r="BV1443" s="719"/>
      <c r="BW1443" s="719"/>
      <c r="BX1443" s="719"/>
      <c r="BY1443" s="719"/>
      <c r="BZ1443" s="719"/>
      <c r="CA1443" s="719"/>
      <c r="CB1443" s="719"/>
      <c r="CC1443" s="719"/>
      <c r="CD1443" s="719"/>
      <c r="CE1443" s="719"/>
      <c r="CF1443" s="719"/>
      <c r="CG1443" s="719"/>
      <c r="CH1443" s="719"/>
      <c r="CI1443" s="719"/>
      <c r="CJ1443" s="719"/>
      <c r="CK1443" s="719"/>
      <c r="CL1443" s="719"/>
      <c r="CM1443" s="719"/>
      <c r="CN1443" s="719"/>
      <c r="CO1443" s="719"/>
      <c r="CP1443" s="719"/>
      <c r="CQ1443" s="719"/>
      <c r="CR1443" s="719"/>
      <c r="CS1443" s="719"/>
      <c r="CT1443" s="719"/>
      <c r="CU1443" s="719"/>
      <c r="CV1443" s="719"/>
      <c r="CW1443" s="719"/>
      <c r="CX1443" s="719"/>
      <c r="CY1443" s="719"/>
      <c r="CZ1443" s="719"/>
      <c r="DA1443" s="719"/>
      <c r="DB1443" s="719"/>
      <c r="DC1443" s="719"/>
      <c r="DD1443" s="719"/>
      <c r="DE1443" s="719"/>
      <c r="DF1443" s="1"/>
      <c r="DG1443" s="1"/>
      <c r="DH1443" s="1"/>
      <c r="DI1443" s="1"/>
      <c r="DJ1443" s="1"/>
      <c r="DK1443" s="1"/>
      <c r="DL1443" s="1"/>
      <c r="DM1443" s="1"/>
      <c r="DN1443" s="1"/>
      <c r="DO1443" s="1"/>
      <c r="DP1443" s="1"/>
      <c r="DQ1443" s="1"/>
      <c r="DR1443" s="1"/>
      <c r="DS1443" s="1"/>
      <c r="DT1443" s="1"/>
      <c r="DU1443" s="720"/>
    </row>
  </sheetData>
  <mergeCells count="15">
    <mergeCell ref="CY1:DC1"/>
    <mergeCell ref="DE1:DI1"/>
    <mergeCell ref="DK1:DO1"/>
    <mergeCell ref="Q1:W1"/>
    <mergeCell ref="AA1:AG1"/>
    <mergeCell ref="AI1:AO1"/>
    <mergeCell ref="AQ1:AW1"/>
    <mergeCell ref="AY1:BE1"/>
    <mergeCell ref="BG1:BM1"/>
    <mergeCell ref="BO1:BS1"/>
    <mergeCell ref="BU1:BY1"/>
    <mergeCell ref="CA1:CD1"/>
    <mergeCell ref="CG1:CJ1"/>
    <mergeCell ref="CM1:CQ1"/>
    <mergeCell ref="CS1:C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7DF23"/>
    <outlinePr summaryBelow="0" summaryRight="0"/>
  </sheetPr>
  <dimension ref="A1:J997"/>
  <sheetViews>
    <sheetView workbookViewId="0"/>
  </sheetViews>
  <sheetFormatPr defaultColWidth="14.42578125" defaultRowHeight="15.75" customHeight="1" x14ac:dyDescent="0.2"/>
  <cols>
    <col min="1" max="1" width="41.85546875" customWidth="1"/>
    <col min="2" max="2" width="23.42578125" customWidth="1"/>
    <col min="3" max="3" width="24" customWidth="1"/>
    <col min="4" max="4" width="5.28515625" customWidth="1"/>
    <col min="5" max="5" width="15" customWidth="1"/>
    <col min="6" max="6" width="5.28515625" customWidth="1"/>
    <col min="7" max="7" width="20.7109375" customWidth="1"/>
    <col min="8" max="8" width="21.7109375" customWidth="1"/>
    <col min="9" max="9" width="4.42578125" customWidth="1"/>
    <col min="10" max="10" width="15.5703125" customWidth="1"/>
  </cols>
  <sheetData>
    <row r="1" spans="1:10" ht="15.75" customHeight="1" x14ac:dyDescent="0.25">
      <c r="A1" s="3" t="s">
        <v>0</v>
      </c>
      <c r="B1" s="5" t="s">
        <v>1</v>
      </c>
      <c r="C1" s="5" t="s">
        <v>2</v>
      </c>
      <c r="D1" s="7"/>
      <c r="E1" s="5" t="s">
        <v>3</v>
      </c>
      <c r="F1" s="7"/>
      <c r="G1" s="5" t="s">
        <v>4</v>
      </c>
      <c r="H1" s="5" t="s">
        <v>5</v>
      </c>
      <c r="I1" s="7"/>
      <c r="J1" s="5" t="s">
        <v>6</v>
      </c>
    </row>
    <row r="2" spans="1:10" ht="15.75" customHeight="1" x14ac:dyDescent="0.25">
      <c r="A2" s="11" t="s">
        <v>7</v>
      </c>
      <c r="B2" s="15">
        <f>'Urbanized Area Sums CA 2014'!U4</f>
        <v>3.46657905400787</v>
      </c>
      <c r="C2" s="15">
        <f>'Urbanised Area Sums CA 2018'!U4</f>
        <v>5.1800705361917005</v>
      </c>
      <c r="D2" s="1"/>
      <c r="E2" s="22">
        <f t="shared" ref="E2:E59" si="0">(C2-B2)/B2</f>
        <v>0.4942888811962286</v>
      </c>
      <c r="F2" s="1"/>
      <c r="G2" s="25">
        <f>'Urbanized Area Sums CA 2014'!V4</f>
        <v>56.029238673109596</v>
      </c>
      <c r="H2" s="27">
        <f>'Urbanised Area Sums CA 2018'!V4</f>
        <v>45.986128297630913</v>
      </c>
      <c r="I2" s="1"/>
      <c r="J2" s="22">
        <f t="shared" ref="J2:J59" si="1">(H2-G2)/G2</f>
        <v>-0.17924766806261683</v>
      </c>
    </row>
    <row r="3" spans="1:10" ht="15.75" customHeight="1" x14ac:dyDescent="0.25">
      <c r="A3" s="11" t="s">
        <v>23</v>
      </c>
      <c r="B3" s="15">
        <f>'Urbanized Area Sums CA 2014'!U5</f>
        <v>4.2809382123291275</v>
      </c>
      <c r="C3" s="15">
        <f>'Urbanised Area Sums CA 2018'!U5</f>
        <v>5.338692238123584</v>
      </c>
      <c r="D3" s="1"/>
      <c r="E3" s="22">
        <f t="shared" si="0"/>
        <v>0.24708462802572542</v>
      </c>
      <c r="F3" s="1"/>
      <c r="G3" s="25">
        <f>'Urbanized Area Sums CA 2014'!V5</f>
        <v>126.86457534593924</v>
      </c>
      <c r="H3" s="27">
        <f>'Urbanised Area Sums CA 2018'!V5</f>
        <v>125.20612810144544</v>
      </c>
      <c r="I3" s="1"/>
      <c r="J3" s="22">
        <f t="shared" si="1"/>
        <v>-1.3072579480690192E-2</v>
      </c>
    </row>
    <row r="4" spans="1:10" ht="15.75" customHeight="1" x14ac:dyDescent="0.25">
      <c r="A4" s="11" t="s">
        <v>29</v>
      </c>
      <c r="B4" s="15">
        <f>'Urbanized Area Sums CA 2014'!U6</f>
        <v>3.0583476536350251</v>
      </c>
      <c r="C4" s="15">
        <f>'Urbanised Area Sums CA 2018'!U6</f>
        <v>4.0141329857410648</v>
      </c>
      <c r="D4" s="1"/>
      <c r="E4" s="22">
        <f t="shared" si="0"/>
        <v>0.31251690139609634</v>
      </c>
      <c r="F4" s="1"/>
      <c r="G4" s="25">
        <f>'Urbanized Area Sums CA 2014'!V6</f>
        <v>36.914733629469694</v>
      </c>
      <c r="H4" s="27">
        <f>'Urbanised Area Sums CA 2018'!V6</f>
        <v>32.86246130036195</v>
      </c>
      <c r="I4" s="1"/>
      <c r="J4" s="22">
        <f t="shared" si="1"/>
        <v>-0.10977384720643744</v>
      </c>
    </row>
    <row r="5" spans="1:10" ht="15.75" customHeight="1" x14ac:dyDescent="0.25">
      <c r="A5" s="11" t="s">
        <v>36</v>
      </c>
      <c r="B5" s="15">
        <f>'Urbanized Area Sums CA 2014'!U7</f>
        <v>5.6560227662398264</v>
      </c>
      <c r="C5" s="15">
        <f>'Urbanised Area Sums CA 2018'!U7</f>
        <v>9.2071421015600698</v>
      </c>
      <c r="D5" s="1"/>
      <c r="E5" s="22">
        <f t="shared" si="0"/>
        <v>0.62784742602460542</v>
      </c>
      <c r="F5" s="1"/>
      <c r="G5" s="25">
        <f>'Urbanized Area Sums CA 2014'!V7</f>
        <v>10.707203417455473</v>
      </c>
      <c r="H5" s="27">
        <f>'Urbanised Area Sums CA 2018'!V7</f>
        <v>8.921912011697831</v>
      </c>
      <c r="I5" s="1"/>
      <c r="J5" s="22">
        <f t="shared" si="1"/>
        <v>-0.16673741369732092</v>
      </c>
    </row>
    <row r="6" spans="1:10" ht="15.75" customHeight="1" x14ac:dyDescent="0.25">
      <c r="A6" s="11" t="s">
        <v>47</v>
      </c>
      <c r="B6" s="15">
        <f>'Urbanized Area Sums CA 2014'!U8</f>
        <v>6.0104473765154207</v>
      </c>
      <c r="C6" s="15">
        <f>'Urbanised Area Sums CA 2018'!U8</f>
        <v>8.7032391178331974</v>
      </c>
      <c r="D6" s="1"/>
      <c r="E6" s="22">
        <f t="shared" si="0"/>
        <v>0.44801852052466229</v>
      </c>
      <c r="F6" s="1"/>
      <c r="G6" s="25">
        <f>'Urbanized Area Sums CA 2014'!V8</f>
        <v>17.107860485462691</v>
      </c>
      <c r="H6" s="27">
        <f>'Urbanised Area Sums CA 2018'!V8</f>
        <v>13.741763042502063</v>
      </c>
      <c r="I6" s="1"/>
      <c r="J6" s="22">
        <f t="shared" si="1"/>
        <v>-0.19675735874868461</v>
      </c>
    </row>
    <row r="7" spans="1:10" ht="15.75" customHeight="1" x14ac:dyDescent="0.25">
      <c r="A7" s="11" t="s">
        <v>52</v>
      </c>
      <c r="B7" s="15">
        <f>'Urbanized Area Sums CA 2014'!U9</f>
        <v>7.2440353582644086</v>
      </c>
      <c r="C7" s="15">
        <f>'Urbanised Area Sums CA 2018'!U9</f>
        <v>10.301606956265459</v>
      </c>
      <c r="D7" s="1"/>
      <c r="E7" s="22">
        <f t="shared" si="0"/>
        <v>0.42208126365821763</v>
      </c>
      <c r="F7" s="1"/>
      <c r="G7" s="25">
        <f>'Urbanized Area Sums CA 2014'!V9</f>
        <v>30.622583052167144</v>
      </c>
      <c r="H7" s="27">
        <f>'Urbanised Area Sums CA 2018'!V9</f>
        <v>26.516537738750948</v>
      </c>
      <c r="I7" s="1"/>
      <c r="J7" s="22">
        <f t="shared" si="1"/>
        <v>-0.13408553113959515</v>
      </c>
    </row>
    <row r="8" spans="1:10" ht="15.75" customHeight="1" x14ac:dyDescent="0.25">
      <c r="A8" s="11" t="s">
        <v>63</v>
      </c>
      <c r="B8" s="15">
        <f>'Urbanized Area Sums CA 2014'!U10</f>
        <v>3.5452693871221435</v>
      </c>
      <c r="C8" s="15">
        <f>'Urbanised Area Sums CA 2018'!U10</f>
        <v>4.8603775910944327</v>
      </c>
      <c r="D8" s="1"/>
      <c r="E8" s="22">
        <f t="shared" si="0"/>
        <v>0.37094732737356878</v>
      </c>
      <c r="F8" s="1"/>
      <c r="G8" s="25">
        <f>'Urbanized Area Sums CA 2014'!V10</f>
        <v>19.858875575135801</v>
      </c>
      <c r="H8" s="27">
        <f>'Urbanised Area Sums CA 2018'!V10</f>
        <v>15.95983825928619</v>
      </c>
      <c r="I8" s="1"/>
      <c r="J8" s="22">
        <f t="shared" si="1"/>
        <v>-0.19633726497241263</v>
      </c>
    </row>
    <row r="9" spans="1:10" ht="15.75" customHeight="1" x14ac:dyDescent="0.25">
      <c r="A9" s="11" t="s">
        <v>68</v>
      </c>
      <c r="B9" s="15">
        <f>'Urbanized Area Sums CA 2014'!U11</f>
        <v>4.9752906969146302</v>
      </c>
      <c r="C9" s="15">
        <f>'Urbanised Area Sums CA 2018'!U11</f>
        <v>5.7723655038508781</v>
      </c>
      <c r="D9" s="1"/>
      <c r="E9" s="22">
        <f t="shared" si="0"/>
        <v>0.16020668047206663</v>
      </c>
      <c r="F9" s="1"/>
      <c r="G9" s="25">
        <f>'Urbanized Area Sums CA 2014'!V11</f>
        <v>55.902770923164837</v>
      </c>
      <c r="H9" s="27">
        <f>'Urbanised Area Sums CA 2018'!V11</f>
        <v>54.848026196166032</v>
      </c>
      <c r="I9" s="1"/>
      <c r="J9" s="22">
        <f t="shared" si="1"/>
        <v>-1.886748562872656E-2</v>
      </c>
    </row>
    <row r="10" spans="1:10" ht="15.75" customHeight="1" x14ac:dyDescent="0.25">
      <c r="A10" s="11" t="s">
        <v>74</v>
      </c>
      <c r="B10" s="15">
        <f>'Urbanized Area Sums CA 2014'!U12</f>
        <v>9.3759025903289981</v>
      </c>
      <c r="C10" s="15">
        <f>'Urbanised Area Sums CA 2018'!U12</f>
        <v>9.3685034441582058</v>
      </c>
      <c r="D10" s="1"/>
      <c r="E10" s="22">
        <f t="shared" si="0"/>
        <v>-7.8916628020691269E-4</v>
      </c>
      <c r="F10" s="1"/>
      <c r="G10" s="25">
        <f>'Urbanized Area Sums CA 2014'!V12</f>
        <v>7.2237009599421604</v>
      </c>
      <c r="H10" s="27">
        <f>'Urbanised Area Sums CA 2018'!V12</f>
        <v>8.0145164910284894</v>
      </c>
      <c r="I10" s="1"/>
      <c r="J10" s="22">
        <f t="shared" si="1"/>
        <v>0.10947512022876718</v>
      </c>
    </row>
    <row r="11" spans="1:10" ht="15.75" customHeight="1" x14ac:dyDescent="0.25">
      <c r="A11" s="11" t="s">
        <v>82</v>
      </c>
      <c r="B11" s="15">
        <f>'Urbanized Area Sums CA 2014'!U13</f>
        <v>4.094453188514195</v>
      </c>
      <c r="C11" s="15">
        <f>'Urbanised Area Sums CA 2018'!U13</f>
        <v>4.6459471721457302</v>
      </c>
      <c r="D11" s="1"/>
      <c r="E11" s="22">
        <f t="shared" si="0"/>
        <v>0.13469295122938324</v>
      </c>
      <c r="F11" s="1"/>
      <c r="G11" s="25">
        <f>'Urbanized Area Sums CA 2014'!V13</f>
        <v>11.737157295694226</v>
      </c>
      <c r="H11" s="27">
        <f>'Urbanised Area Sums CA 2018'!V13</f>
        <v>12.636030183551719</v>
      </c>
      <c r="I11" s="1"/>
      <c r="J11" s="22">
        <f t="shared" si="1"/>
        <v>7.6583525739000236E-2</v>
      </c>
    </row>
    <row r="12" spans="1:10" ht="15.75" customHeight="1" x14ac:dyDescent="0.25">
      <c r="A12" s="11" t="s">
        <v>86</v>
      </c>
      <c r="B12" s="15">
        <f>'Urbanized Area Sums CA 2014'!U14</f>
        <v>7.9435442799552707</v>
      </c>
      <c r="C12" s="15">
        <f>'Urbanised Area Sums CA 2018'!U14</f>
        <v>12.729961993196936</v>
      </c>
      <c r="D12" s="1"/>
      <c r="E12" s="22">
        <f t="shared" si="0"/>
        <v>0.60255441960834855</v>
      </c>
      <c r="F12" s="1"/>
      <c r="G12" s="25">
        <f>'Urbanized Area Sums CA 2014'!V14</f>
        <v>2.476953703577883</v>
      </c>
      <c r="H12" s="27">
        <f>'Urbanised Area Sums CA 2018'!V14</f>
        <v>2.0653386057171845</v>
      </c>
      <c r="I12" s="1"/>
      <c r="J12" s="22">
        <f t="shared" si="1"/>
        <v>-0.16617795369616042</v>
      </c>
    </row>
    <row r="13" spans="1:10" ht="15.75" customHeight="1" x14ac:dyDescent="0.25">
      <c r="A13" s="11" t="s">
        <v>87</v>
      </c>
      <c r="B13" s="15">
        <f>'Urbanized Area Sums CA 2014'!U15</f>
        <v>3.6678549509699976</v>
      </c>
      <c r="C13" s="15">
        <f>'Urbanised Area Sums CA 2018'!U15</f>
        <v>4.3860996416583005</v>
      </c>
      <c r="D13" s="1"/>
      <c r="E13" s="22">
        <f t="shared" si="0"/>
        <v>0.19582145430760739</v>
      </c>
      <c r="F13" s="1"/>
      <c r="G13" s="25">
        <f>'Urbanized Area Sums CA 2014'!V15</f>
        <v>21.851673250182969</v>
      </c>
      <c r="H13" s="27">
        <f>'Urbanised Area Sums CA 2018'!V15</f>
        <v>20.341520014484587</v>
      </c>
      <c r="I13" s="1"/>
      <c r="J13" s="22">
        <f t="shared" si="1"/>
        <v>-6.9109272246954248E-2</v>
      </c>
    </row>
    <row r="14" spans="1:10" ht="15.75" customHeight="1" x14ac:dyDescent="0.25">
      <c r="A14" s="11" t="s">
        <v>92</v>
      </c>
      <c r="B14" s="15">
        <f>'Urbanized Area Sums CA 2014'!U16</f>
        <v>6.8061623685079145</v>
      </c>
      <c r="C14" s="15">
        <f>'Urbanised Area Sums CA 2018'!U16</f>
        <v>9.6590979456010793</v>
      </c>
      <c r="D14" s="1"/>
      <c r="E14" s="22">
        <f t="shared" si="0"/>
        <v>0.41916948533195242</v>
      </c>
      <c r="F14" s="1"/>
      <c r="G14" s="25">
        <f>'Urbanized Area Sums CA 2014'!V16</f>
        <v>12.221998850459951</v>
      </c>
      <c r="H14" s="27">
        <f>'Urbanised Area Sums CA 2018'!V16</f>
        <v>10.110264097381693</v>
      </c>
      <c r="I14" s="1"/>
      <c r="J14" s="22">
        <f t="shared" si="1"/>
        <v>-0.17278145571080517</v>
      </c>
    </row>
    <row r="15" spans="1:10" ht="15.75" customHeight="1" x14ac:dyDescent="0.25">
      <c r="A15" s="11" t="s">
        <v>98</v>
      </c>
      <c r="B15" s="15">
        <f>'Urbanized Area Sums CA 2014'!U17</f>
        <v>5.6684201699021974</v>
      </c>
      <c r="C15" s="15">
        <f>'Urbanised Area Sums CA 2018'!U17</f>
        <v>8.2630511671370481</v>
      </c>
      <c r="D15" s="1"/>
      <c r="E15" s="22">
        <f t="shared" si="0"/>
        <v>0.45773441619794714</v>
      </c>
      <c r="F15" s="1"/>
      <c r="G15" s="25">
        <f>'Urbanized Area Sums CA 2014'!V17</f>
        <v>14.140453629581224</v>
      </c>
      <c r="H15" s="27">
        <f>'Urbanised Area Sums CA 2018'!V17</f>
        <v>12.680956270761857</v>
      </c>
      <c r="I15" s="1"/>
      <c r="J15" s="22">
        <f t="shared" si="1"/>
        <v>-0.10321432374461878</v>
      </c>
    </row>
    <row r="16" spans="1:10" ht="15.75" customHeight="1" x14ac:dyDescent="0.25">
      <c r="A16" s="11" t="s">
        <v>99</v>
      </c>
      <c r="B16" s="15">
        <f>'Urbanized Area Sums CA 2014'!U18</f>
        <v>4.7630783199980877</v>
      </c>
      <c r="C16" s="15">
        <f>'Urbanised Area Sums CA 2018'!U18</f>
        <v>7.274549792906269</v>
      </c>
      <c r="D16" s="1"/>
      <c r="E16" s="22">
        <f t="shared" si="0"/>
        <v>0.52727906286226878</v>
      </c>
      <c r="F16" s="1"/>
      <c r="G16" s="25">
        <f>'Urbanized Area Sums CA 2014'!V18</f>
        <v>11.210881922651687</v>
      </c>
      <c r="H16" s="27">
        <f>'Urbanised Area Sums CA 2018'!V18</f>
        <v>8.1988346381068311</v>
      </c>
      <c r="I16" s="1"/>
      <c r="J16" s="22">
        <f t="shared" si="1"/>
        <v>-0.26867175172534707</v>
      </c>
    </row>
    <row r="17" spans="1:10" ht="15.75" customHeight="1" x14ac:dyDescent="0.25">
      <c r="A17" s="11" t="s">
        <v>101</v>
      </c>
      <c r="B17" s="15">
        <f>'Urbanized Area Sums CA 2014'!U19</f>
        <v>5.0787129600790202</v>
      </c>
      <c r="C17" s="15">
        <f>'Urbanised Area Sums CA 2018'!U19</f>
        <v>7.9934256506337871</v>
      </c>
      <c r="D17" s="1"/>
      <c r="E17" s="22">
        <f t="shared" si="0"/>
        <v>0.57390774266349098</v>
      </c>
      <c r="F17" s="1"/>
      <c r="G17" s="25">
        <f>'Urbanized Area Sums CA 2014'!V19</f>
        <v>11.390201979281208</v>
      </c>
      <c r="H17" s="27">
        <f>'Urbanised Area Sums CA 2018'!V19</f>
        <v>10.168736616702356</v>
      </c>
      <c r="I17" s="1"/>
      <c r="J17" s="22">
        <f t="shared" si="1"/>
        <v>-0.10723825308811025</v>
      </c>
    </row>
    <row r="18" spans="1:10" ht="15.75" customHeight="1" x14ac:dyDescent="0.25">
      <c r="A18" s="11" t="s">
        <v>103</v>
      </c>
      <c r="B18" s="15">
        <f>'Urbanized Area Sums CA 2014'!U20</f>
        <v>8.7102240294515667</v>
      </c>
      <c r="C18" s="15">
        <f>'Urbanised Area Sums CA 2018'!U20</f>
        <v>13.152039447148397</v>
      </c>
      <c r="D18" s="1"/>
      <c r="E18" s="22">
        <f t="shared" si="0"/>
        <v>0.50995421044026878</v>
      </c>
      <c r="F18" s="1"/>
      <c r="G18" s="25">
        <f>'Urbanized Area Sums CA 2014'!V20</f>
        <v>11.42352858428165</v>
      </c>
      <c r="H18" s="27">
        <f>'Urbanised Area Sums CA 2018'!V20</f>
        <v>8.3630776715247386</v>
      </c>
      <c r="I18" s="1"/>
      <c r="J18" s="22">
        <f t="shared" si="1"/>
        <v>-0.26790766882379741</v>
      </c>
    </row>
    <row r="19" spans="1:10" ht="15.75" customHeight="1" x14ac:dyDescent="0.25">
      <c r="A19" s="11" t="s">
        <v>104</v>
      </c>
      <c r="B19" s="15">
        <f>'Urbanized Area Sums CA 2014'!U21</f>
        <v>7.0357840564571603</v>
      </c>
      <c r="C19" s="15">
        <f>'Urbanised Area Sums CA 2018'!U21</f>
        <v>10.659816383299862</v>
      </c>
      <c r="D19" s="1"/>
      <c r="E19" s="22">
        <f t="shared" si="0"/>
        <v>0.51508578116702008</v>
      </c>
      <c r="F19" s="1"/>
      <c r="G19" s="25">
        <f>'Urbanized Area Sums CA 2014'!V21</f>
        <v>5.9751137145536362</v>
      </c>
      <c r="H19" s="27">
        <f>'Urbanised Area Sums CA 2018'!V21</f>
        <v>6.3459175409646402</v>
      </c>
      <c r="I19" s="1"/>
      <c r="J19" s="22">
        <f t="shared" si="1"/>
        <v>6.2058036737917467E-2</v>
      </c>
    </row>
    <row r="20" spans="1:10" ht="15.75" customHeight="1" x14ac:dyDescent="0.25">
      <c r="A20" s="11" t="s">
        <v>106</v>
      </c>
      <c r="B20" s="15">
        <f>'Urbanized Area Sums CA 2014'!U22</f>
        <v>6.4020821120583102</v>
      </c>
      <c r="C20" s="15">
        <f>'Urbanised Area Sums CA 2018'!U22</f>
        <v>14.962945465532998</v>
      </c>
      <c r="D20" s="1"/>
      <c r="E20" s="22">
        <f t="shared" si="0"/>
        <v>1.3371998677352663</v>
      </c>
      <c r="F20" s="1"/>
      <c r="G20" s="25">
        <f>'Urbanized Area Sums CA 2014'!V22</f>
        <v>11.483838419886384</v>
      </c>
      <c r="H20" s="27">
        <f>'Urbanised Area Sums CA 2018'!V22</f>
        <v>10.479491031077341</v>
      </c>
      <c r="I20" s="1"/>
      <c r="J20" s="22">
        <f t="shared" si="1"/>
        <v>-8.7457464315226704E-2</v>
      </c>
    </row>
    <row r="21" spans="1:10" ht="15.75" customHeight="1" x14ac:dyDescent="0.25">
      <c r="A21" s="11" t="s">
        <v>107</v>
      </c>
      <c r="B21" s="15">
        <f>'Urbanized Area Sums CA 2014'!U23</f>
        <v>5.2259139657837084</v>
      </c>
      <c r="C21" s="15">
        <f>'Urbanised Area Sums CA 2018'!U23</f>
        <v>6.23082443183874</v>
      </c>
      <c r="D21" s="1"/>
      <c r="E21" s="22">
        <f t="shared" si="0"/>
        <v>0.1922937255826655</v>
      </c>
      <c r="F21" s="1"/>
      <c r="G21" s="25">
        <f>'Urbanized Area Sums CA 2014'!V23</f>
        <v>28.793825684174127</v>
      </c>
      <c r="H21" s="27">
        <f>'Urbanised Area Sums CA 2018'!V23</f>
        <v>26.877940021755261</v>
      </c>
      <c r="I21" s="1"/>
      <c r="J21" s="22">
        <f t="shared" si="1"/>
        <v>-6.6538072551848806E-2</v>
      </c>
    </row>
    <row r="22" spans="1:10" ht="15.75" customHeight="1" x14ac:dyDescent="0.25">
      <c r="A22" s="11" t="s">
        <v>109</v>
      </c>
      <c r="B22" s="15">
        <f>'Urbanized Area Sums CA 2014'!U24</f>
        <v>6.834013417613785</v>
      </c>
      <c r="C22" s="15">
        <f>'Urbanised Area Sums CA 2018'!U24</f>
        <v>9.2634044249220242</v>
      </c>
      <c r="D22" s="1"/>
      <c r="E22" s="22">
        <f t="shared" si="0"/>
        <v>0.35548525571325312</v>
      </c>
      <c r="F22" s="1"/>
      <c r="G22" s="25">
        <f>'Urbanized Area Sums CA 2014'!V24</f>
        <v>13.918431257321584</v>
      </c>
      <c r="H22" s="27">
        <f>'Urbanised Area Sums CA 2018'!V24</f>
        <v>11.630559088817837</v>
      </c>
      <c r="I22" s="1"/>
      <c r="J22" s="22">
        <f t="shared" si="1"/>
        <v>-0.16437715761251806</v>
      </c>
    </row>
    <row r="23" spans="1:10" ht="15" x14ac:dyDescent="0.25">
      <c r="A23" s="11" t="s">
        <v>111</v>
      </c>
      <c r="B23" s="15">
        <f>'Urbanized Area Sums CA 2014'!U25</f>
        <v>5.0503842322304724</v>
      </c>
      <c r="C23" s="15">
        <f>'Urbanised Area Sums CA 2018'!U25</f>
        <v>6.4395413438005598</v>
      </c>
      <c r="D23" s="1"/>
      <c r="E23" s="22">
        <f t="shared" si="0"/>
        <v>0.27505968807378728</v>
      </c>
      <c r="F23" s="1"/>
      <c r="G23" s="25">
        <f>'Urbanized Area Sums CA 2014'!V25</f>
        <v>11.737247897053596</v>
      </c>
      <c r="H23" s="27">
        <f>'Urbanised Area Sums CA 2018'!V25</f>
        <v>10.536299178871198</v>
      </c>
      <c r="I23" s="1"/>
      <c r="J23" s="22">
        <f t="shared" si="1"/>
        <v>-0.10231944734539278</v>
      </c>
    </row>
    <row r="24" spans="1:10" ht="15" x14ac:dyDescent="0.25">
      <c r="A24" s="11" t="s">
        <v>112</v>
      </c>
      <c r="B24" s="15">
        <f>'Urbanized Area Sums CA 2014'!U26</f>
        <v>17.679400423088545</v>
      </c>
      <c r="C24" s="15">
        <f>'Urbanised Area Sums CA 2018'!U26</f>
        <v>22.310420096127842</v>
      </c>
      <c r="D24" s="1"/>
      <c r="E24" s="22">
        <f t="shared" si="0"/>
        <v>0.26194438511565032</v>
      </c>
      <c r="F24" s="1"/>
      <c r="G24" s="25">
        <f>'Urbanized Area Sums CA 2014'!V26</f>
        <v>1.9255298844100162</v>
      </c>
      <c r="H24" s="27">
        <f>'Urbanised Area Sums CA 2018'!V26</f>
        <v>2.1860286484397911</v>
      </c>
      <c r="I24" s="1"/>
      <c r="J24" s="22">
        <f t="shared" si="1"/>
        <v>0.13528679359323054</v>
      </c>
    </row>
    <row r="25" spans="1:10" ht="15" x14ac:dyDescent="0.25">
      <c r="A25" s="11" t="s">
        <v>114</v>
      </c>
      <c r="B25" s="15">
        <f>'Urbanized Area Sums CA 2014'!U27</f>
        <v>3.2040080163920797</v>
      </c>
      <c r="C25" s="15">
        <f>'Urbanised Area Sums CA 2018'!U27</f>
        <v>4.3429147440357934</v>
      </c>
      <c r="D25" s="1"/>
      <c r="E25" s="22">
        <f t="shared" si="0"/>
        <v>0.35546313299371718</v>
      </c>
      <c r="F25" s="1"/>
      <c r="G25" s="25">
        <f>'Urbanized Area Sums CA 2014'!V27</f>
        <v>39.788584761642184</v>
      </c>
      <c r="H25" s="27">
        <f>'Urbanised Area Sums CA 2018'!V27</f>
        <v>32.717605853130536</v>
      </c>
      <c r="I25" s="1"/>
      <c r="J25" s="22">
        <f t="shared" si="1"/>
        <v>-0.17771375762347696</v>
      </c>
    </row>
    <row r="26" spans="1:10" ht="15" x14ac:dyDescent="0.25">
      <c r="A26" s="11" t="s">
        <v>116</v>
      </c>
      <c r="B26" s="15">
        <f>'Urbanized Area Sums CA 2014'!U28</f>
        <v>7.5578911490870935</v>
      </c>
      <c r="C26" s="15">
        <f>'Urbanised Area Sums CA 2018'!U28</f>
        <v>7.3259133909665302</v>
      </c>
      <c r="D26" s="1"/>
      <c r="E26" s="22">
        <f t="shared" si="0"/>
        <v>-3.0693450533299037E-2</v>
      </c>
      <c r="F26" s="1"/>
      <c r="G26" s="25">
        <f>'Urbanized Area Sums CA 2014'!V28</f>
        <v>8.6839601967436657</v>
      </c>
      <c r="H26" s="27">
        <f>'Urbanised Area Sums CA 2018'!V28</f>
        <v>8.5630948709207892</v>
      </c>
      <c r="I26" s="1"/>
      <c r="J26" s="22">
        <f t="shared" si="1"/>
        <v>-1.3918226602212992E-2</v>
      </c>
    </row>
    <row r="27" spans="1:10" ht="15" x14ac:dyDescent="0.25">
      <c r="A27" s="11" t="s">
        <v>117</v>
      </c>
      <c r="B27" s="15">
        <f>'Urbanized Area Sums CA 2014'!U29</f>
        <v>7.7995034582985712</v>
      </c>
      <c r="C27" s="15">
        <f>'Urbanised Area Sums CA 2018'!U29</f>
        <v>9.9465756807433543</v>
      </c>
      <c r="D27" s="1"/>
      <c r="E27" s="22">
        <f t="shared" si="0"/>
        <v>0.27528319385002975</v>
      </c>
      <c r="F27" s="1"/>
      <c r="G27" s="25">
        <f>'Urbanized Area Sums CA 2014'!V29</f>
        <v>9.0037195439621023</v>
      </c>
      <c r="H27" s="27">
        <f>'Urbanised Area Sums CA 2018'!V29</f>
        <v>8.4388577244145058</v>
      </c>
      <c r="I27" s="1"/>
      <c r="J27" s="22">
        <f t="shared" si="1"/>
        <v>-6.2736496487875729E-2</v>
      </c>
    </row>
    <row r="28" spans="1:10" ht="15" x14ac:dyDescent="0.25">
      <c r="A28" s="11" t="s">
        <v>119</v>
      </c>
      <c r="B28" s="15">
        <f>'Urbanized Area Sums CA 2014'!U30</f>
        <v>7.6835521482335372</v>
      </c>
      <c r="C28" s="15">
        <f>'Urbanised Area Sums CA 2018'!U30</f>
        <v>9.099988039867819</v>
      </c>
      <c r="D28" s="1"/>
      <c r="E28" s="22">
        <f t="shared" si="0"/>
        <v>0.18434649291212568</v>
      </c>
      <c r="F28" s="1"/>
      <c r="G28" s="25">
        <f>'Urbanized Area Sums CA 2014'!V30</f>
        <v>24.386767499679298</v>
      </c>
      <c r="H28" s="27">
        <f>'Urbanised Area Sums CA 2018'!V30</f>
        <v>22.881547680861072</v>
      </c>
      <c r="I28" s="1"/>
      <c r="J28" s="22">
        <f t="shared" si="1"/>
        <v>-6.1722810078786397E-2</v>
      </c>
    </row>
    <row r="29" spans="1:10" ht="15" x14ac:dyDescent="0.25">
      <c r="A29" s="11" t="s">
        <v>121</v>
      </c>
      <c r="B29" s="15">
        <f>'Urbanized Area Sums CA 2014'!U31</f>
        <v>6.5889493098690357</v>
      </c>
      <c r="C29" s="15">
        <f>'Urbanised Area Sums CA 2018'!U31</f>
        <v>10.171120441436397</v>
      </c>
      <c r="D29" s="1"/>
      <c r="E29" s="22">
        <f t="shared" si="0"/>
        <v>0.54366348306882961</v>
      </c>
      <c r="F29" s="1"/>
      <c r="G29" s="25">
        <f>'Urbanized Area Sums CA 2014'!V31</f>
        <v>5.2699306520421842</v>
      </c>
      <c r="H29" s="27">
        <f>'Urbanised Area Sums CA 2018'!V31</f>
        <v>4.6022377416926288</v>
      </c>
      <c r="I29" s="1"/>
      <c r="J29" s="22">
        <f t="shared" si="1"/>
        <v>-0.12669861416313202</v>
      </c>
    </row>
    <row r="30" spans="1:10" ht="15" x14ac:dyDescent="0.25">
      <c r="A30" s="11" t="s">
        <v>122</v>
      </c>
      <c r="B30" s="15">
        <f>'Urbanized Area Sums CA 2014'!U32</f>
        <v>10.906275298865083</v>
      </c>
      <c r="C30" s="15">
        <f>'Urbanised Area Sums CA 2018'!U32</f>
        <v>10.692138974538288</v>
      </c>
      <c r="D30" s="1"/>
      <c r="E30" s="22">
        <f t="shared" si="0"/>
        <v>-1.9634230611167303E-2</v>
      </c>
      <c r="F30" s="1"/>
      <c r="G30" s="25">
        <f>'Urbanized Area Sums CA 2014'!V32</f>
        <v>5.2576933466696847</v>
      </c>
      <c r="H30" s="27">
        <f>'Urbanised Area Sums CA 2018'!V32</f>
        <v>5.7419927136797382</v>
      </c>
      <c r="I30" s="1"/>
      <c r="J30" s="22">
        <f t="shared" si="1"/>
        <v>9.2112516854338272E-2</v>
      </c>
    </row>
    <row r="31" spans="1:10" ht="15" x14ac:dyDescent="0.25">
      <c r="A31" s="11" t="s">
        <v>126</v>
      </c>
      <c r="B31" s="15">
        <f>'Urbanized Area Sums CA 2014'!U33</f>
        <v>7.422519039638952</v>
      </c>
      <c r="C31" s="15">
        <f>'Urbanised Area Sums CA 2018'!U33</f>
        <v>6.0088839978286854</v>
      </c>
      <c r="D31" s="1"/>
      <c r="E31" s="22">
        <f t="shared" si="0"/>
        <v>-0.19045219476850664</v>
      </c>
      <c r="F31" s="1"/>
      <c r="G31" s="25">
        <f>'Urbanized Area Sums CA 2014'!V33</f>
        <v>2.2277791331218997</v>
      </c>
      <c r="H31" s="27">
        <f>'Urbanised Area Sums CA 2018'!V33</f>
        <v>2.4922782348983863</v>
      </c>
      <c r="I31" s="1"/>
      <c r="J31" s="22">
        <f t="shared" si="1"/>
        <v>0.11872770412649958</v>
      </c>
    </row>
    <row r="32" spans="1:10" ht="15" x14ac:dyDescent="0.25">
      <c r="A32" s="11" t="s">
        <v>129</v>
      </c>
      <c r="B32" s="15">
        <f>'Urbanized Area Sums CA 2014'!U34</f>
        <v>9.8044721015602931</v>
      </c>
      <c r="C32" s="15">
        <f>'Urbanised Area Sums CA 2018'!U34</f>
        <v>12.115697661866621</v>
      </c>
      <c r="D32" s="1"/>
      <c r="E32" s="22">
        <f t="shared" si="0"/>
        <v>0.23573176978478191</v>
      </c>
      <c r="F32" s="1"/>
      <c r="G32" s="25">
        <f>'Urbanized Area Sums CA 2014'!V34</f>
        <v>4.980229348533471</v>
      </c>
      <c r="H32" s="27">
        <f>'Urbanised Area Sums CA 2018'!V34</f>
        <v>4.8507738455899405</v>
      </c>
      <c r="I32" s="1"/>
      <c r="J32" s="22">
        <f t="shared" si="1"/>
        <v>-2.5993883792048908E-2</v>
      </c>
    </row>
    <row r="33" spans="1:10" ht="15" x14ac:dyDescent="0.25">
      <c r="A33" s="11" t="s">
        <v>130</v>
      </c>
      <c r="B33" s="15">
        <f>'Urbanized Area Sums CA 2014'!U35</f>
        <v>5.1348294485441048</v>
      </c>
      <c r="C33" s="15">
        <f>'Urbanised Area Sums CA 2018'!U35</f>
        <v>4.9986207345624383</v>
      </c>
      <c r="D33" s="1"/>
      <c r="E33" s="22">
        <f t="shared" si="0"/>
        <v>-2.6526433905275329E-2</v>
      </c>
      <c r="F33" s="1"/>
      <c r="G33" s="25">
        <f>'Urbanized Area Sums CA 2014'!V35</f>
        <v>7.020429753079795</v>
      </c>
      <c r="H33" s="27">
        <f>'Urbanised Area Sums CA 2018'!V35</f>
        <v>7.7700752029559901</v>
      </c>
      <c r="I33" s="1"/>
      <c r="J33" s="22">
        <f t="shared" si="1"/>
        <v>0.1067805641880161</v>
      </c>
    </row>
    <row r="34" spans="1:10" ht="15" x14ac:dyDescent="0.25">
      <c r="A34" s="11" t="s">
        <v>131</v>
      </c>
      <c r="B34" s="15">
        <f>'Urbanized Area Sums CA 2014'!U36</f>
        <v>11.583663481705896</v>
      </c>
      <c r="C34" s="15">
        <f>'Urbanised Area Sums CA 2018'!U36</f>
        <v>25.261330660745049</v>
      </c>
      <c r="D34" s="1"/>
      <c r="E34" s="22">
        <f t="shared" si="0"/>
        <v>1.1807721452406073</v>
      </c>
      <c r="F34" s="1"/>
      <c r="G34" s="25">
        <f>'Urbanized Area Sums CA 2014'!V36</f>
        <v>3.152979889142693</v>
      </c>
      <c r="H34" s="27">
        <f>'Urbanised Area Sums CA 2018'!V36</f>
        <v>2.4385572576394101</v>
      </c>
      <c r="I34" s="1"/>
      <c r="J34" s="22">
        <f t="shared" si="1"/>
        <v>-0.22658648536370368</v>
      </c>
    </row>
    <row r="35" spans="1:10" ht="15" x14ac:dyDescent="0.25">
      <c r="A35" s="11" t="s">
        <v>132</v>
      </c>
      <c r="B35" s="15">
        <f>'Urbanized Area Sums CA 2014'!U37</f>
        <v>6.1180849798551948</v>
      </c>
      <c r="C35" s="15">
        <f>'Urbanised Area Sums CA 2018'!U37</f>
        <v>8.3844166088860579</v>
      </c>
      <c r="D35" s="1"/>
      <c r="E35" s="22">
        <f t="shared" si="0"/>
        <v>0.37043153805367762</v>
      </c>
      <c r="F35" s="1"/>
      <c r="G35" s="25">
        <f>'Urbanized Area Sums CA 2014'!V37</f>
        <v>6.8559342908834546</v>
      </c>
      <c r="H35" s="27">
        <f>'Urbanised Area Sums CA 2018'!V37</f>
        <v>5.4268714272366667</v>
      </c>
      <c r="I35" s="1"/>
      <c r="J35" s="22">
        <f t="shared" si="1"/>
        <v>-0.20844173864779544</v>
      </c>
    </row>
    <row r="36" spans="1:10" ht="15" x14ac:dyDescent="0.25">
      <c r="A36" s="11" t="s">
        <v>133</v>
      </c>
      <c r="B36" s="15">
        <f>'Urbanized Area Sums CA 2014'!U38</f>
        <v>4.9108035072195904</v>
      </c>
      <c r="C36" s="15">
        <f>'Urbanised Area Sums CA 2018'!U38</f>
        <v>6.8128618379026555</v>
      </c>
      <c r="D36" s="1"/>
      <c r="E36" s="22">
        <f t="shared" si="0"/>
        <v>0.38732120474516335</v>
      </c>
      <c r="F36" s="1"/>
      <c r="G36" s="25">
        <f>'Urbanized Area Sums CA 2014'!V38</f>
        <v>10.031288821871332</v>
      </c>
      <c r="H36" s="27">
        <f>'Urbanised Area Sums CA 2018'!V38</f>
        <v>8.5166682373906557</v>
      </c>
      <c r="I36" s="1"/>
      <c r="J36" s="22">
        <f t="shared" si="1"/>
        <v>-0.15098962968530344</v>
      </c>
    </row>
    <row r="37" spans="1:10" ht="15" x14ac:dyDescent="0.25">
      <c r="A37" s="11" t="s">
        <v>134</v>
      </c>
      <c r="B37" s="15">
        <f>'Urbanized Area Sums CA 2014'!U39</f>
        <v>7.7639784065970394</v>
      </c>
      <c r="C37" s="15">
        <f>'Urbanised Area Sums CA 2018'!U39</f>
        <v>8.5986919074634756</v>
      </c>
      <c r="D37" s="1"/>
      <c r="E37" s="22">
        <f t="shared" si="0"/>
        <v>0.10751105388922533</v>
      </c>
      <c r="F37" s="1"/>
      <c r="G37" s="25">
        <f>'Urbanized Area Sums CA 2014'!V39</f>
        <v>22.241270341483059</v>
      </c>
      <c r="H37" s="27">
        <f>'Urbanised Area Sums CA 2018'!V39</f>
        <v>20.845522904137887</v>
      </c>
      <c r="I37" s="1"/>
      <c r="J37" s="22">
        <f t="shared" si="1"/>
        <v>-6.2754843402173341E-2</v>
      </c>
    </row>
    <row r="38" spans="1:10" ht="15" x14ac:dyDescent="0.25">
      <c r="A38" s="11" t="s">
        <v>136</v>
      </c>
      <c r="B38" s="15">
        <f>'Urbanized Area Sums CA 2014'!U40</f>
        <v>6.1140064772360425</v>
      </c>
      <c r="C38" s="15">
        <f>'Urbanised Area Sums CA 2018'!U40</f>
        <v>5.8110354807226337</v>
      </c>
      <c r="D38" s="1"/>
      <c r="E38" s="22">
        <f t="shared" si="0"/>
        <v>-4.9553594298835761E-2</v>
      </c>
      <c r="F38" s="1"/>
      <c r="G38" s="25">
        <f>'Urbanized Area Sums CA 2014'!V40</f>
        <v>8.0841165762686682</v>
      </c>
      <c r="H38" s="27">
        <f>'Urbanised Area Sums CA 2018'!V40</f>
        <v>9.6016513113901478</v>
      </c>
      <c r="I38" s="1"/>
      <c r="J38" s="22">
        <f t="shared" si="1"/>
        <v>0.18771806675528149</v>
      </c>
    </row>
    <row r="39" spans="1:10" ht="15" x14ac:dyDescent="0.25">
      <c r="A39" s="11" t="s">
        <v>137</v>
      </c>
      <c r="B39" s="15">
        <f>'Urbanized Area Sums CA 2014'!U41</f>
        <v>17.309340176435477</v>
      </c>
      <c r="C39" s="15">
        <f>'Urbanised Area Sums CA 2018'!U41</f>
        <v>13.6749233816714</v>
      </c>
      <c r="D39" s="1"/>
      <c r="E39" s="22">
        <f t="shared" si="0"/>
        <v>-0.20996853477476196</v>
      </c>
      <c r="F39" s="1"/>
      <c r="G39" s="25">
        <f>'Urbanized Area Sums CA 2014'!V41</f>
        <v>2.1620009551583634</v>
      </c>
      <c r="H39" s="27">
        <f>'Urbanised Area Sums CA 2018'!V41</f>
        <v>2.1749972056537246</v>
      </c>
      <c r="I39" s="1"/>
      <c r="J39" s="22">
        <f t="shared" si="1"/>
        <v>6.011214039639114E-3</v>
      </c>
    </row>
    <row r="40" spans="1:10" ht="15" x14ac:dyDescent="0.25">
      <c r="A40" s="11" t="s">
        <v>138</v>
      </c>
      <c r="B40" s="15">
        <f>'Urbanized Area Sums CA 2014'!U42</f>
        <v>5.2173956331403435</v>
      </c>
      <c r="C40" s="15">
        <f>'Urbanised Area Sums CA 2018'!U42</f>
        <v>6.98782979487659</v>
      </c>
      <c r="D40" s="1"/>
      <c r="E40" s="22">
        <f t="shared" si="0"/>
        <v>0.33933293279325732</v>
      </c>
      <c r="F40" s="1"/>
      <c r="G40" s="25">
        <f>'Urbanized Area Sums CA 2014'!V42</f>
        <v>13.504359517601044</v>
      </c>
      <c r="H40" s="27">
        <f>'Urbanised Area Sums CA 2018'!V42</f>
        <v>11.002475146675359</v>
      </c>
      <c r="I40" s="1"/>
      <c r="J40" s="22">
        <f t="shared" si="1"/>
        <v>-0.1852649411225189</v>
      </c>
    </row>
    <row r="41" spans="1:10" ht="15" x14ac:dyDescent="0.25">
      <c r="A41" s="11" t="s">
        <v>139</v>
      </c>
      <c r="B41" s="15">
        <f>'Urbanized Area Sums CA 2014'!U43</f>
        <v>3.7832628932163495</v>
      </c>
      <c r="C41" s="15">
        <f>'Urbanised Area Sums CA 2018'!U43</f>
        <v>6.8346690779459021</v>
      </c>
      <c r="D41" s="1"/>
      <c r="E41" s="22">
        <f t="shared" si="0"/>
        <v>0.80655409651836085</v>
      </c>
      <c r="F41" s="1"/>
      <c r="G41" s="25">
        <f>'Urbanized Area Sums CA 2014'!V43</f>
        <v>5.619179523518107</v>
      </c>
      <c r="H41" s="27">
        <f>'Urbanised Area Sums CA 2018'!V43</f>
        <v>4.9512674332463682</v>
      </c>
      <c r="I41" s="1"/>
      <c r="J41" s="22">
        <f t="shared" si="1"/>
        <v>-0.1188629207300297</v>
      </c>
    </row>
    <row r="42" spans="1:10" ht="15" x14ac:dyDescent="0.25">
      <c r="A42" s="11" t="s">
        <v>140</v>
      </c>
      <c r="B42" s="15">
        <f>'Urbanized Area Sums CA 2014'!U44</f>
        <v>4.4670552227897931</v>
      </c>
      <c r="C42" s="15">
        <f>'Urbanised Area Sums CA 2018'!U44</f>
        <v>4.4879271005647139</v>
      </c>
      <c r="D42" s="1"/>
      <c r="E42" s="22">
        <f t="shared" si="0"/>
        <v>4.6724020039953292E-3</v>
      </c>
      <c r="F42" s="1"/>
      <c r="G42" s="25">
        <f>'Urbanized Area Sums CA 2014'!V44</f>
        <v>11.762750025585335</v>
      </c>
      <c r="H42" s="27">
        <f>'Urbanised Area Sums CA 2018'!V44</f>
        <v>11.960973834730103</v>
      </c>
      <c r="I42" s="1"/>
      <c r="J42" s="22">
        <f t="shared" si="1"/>
        <v>1.6851825356622226E-2</v>
      </c>
    </row>
    <row r="43" spans="1:10" ht="15" x14ac:dyDescent="0.25">
      <c r="A43" s="11" t="s">
        <v>141</v>
      </c>
      <c r="B43" s="15">
        <f>'Urbanized Area Sums CA 2014'!U45</f>
        <v>12.877897913770189</v>
      </c>
      <c r="C43" s="15">
        <f>'Urbanised Area Sums CA 2018'!U45</f>
        <v>21.0434591565799</v>
      </c>
      <c r="D43" s="1"/>
      <c r="E43" s="22">
        <f t="shared" si="0"/>
        <v>0.63407563078119833</v>
      </c>
      <c r="F43" s="1"/>
      <c r="G43" s="25">
        <f>'Urbanized Area Sums CA 2014'!V45</f>
        <v>2.9815688200162156</v>
      </c>
      <c r="H43" s="27">
        <f>'Urbanised Area Sums CA 2018'!V45</f>
        <v>3.0407221733718552</v>
      </c>
      <c r="I43" s="1"/>
      <c r="J43" s="22">
        <f t="shared" si="1"/>
        <v>1.9839673985897779E-2</v>
      </c>
    </row>
    <row r="44" spans="1:10" ht="15" x14ac:dyDescent="0.25">
      <c r="A44" s="11" t="s">
        <v>142</v>
      </c>
      <c r="B44" s="15">
        <f>'Urbanized Area Sums CA 2014'!U46</f>
        <v>9.9838006704169473</v>
      </c>
      <c r="C44" s="15">
        <f>'Urbanised Area Sums CA 2018'!U46</f>
        <v>9.5534102293600878</v>
      </c>
      <c r="D44" s="1"/>
      <c r="E44" s="22">
        <f t="shared" si="0"/>
        <v>-4.3108877597301372E-2</v>
      </c>
      <c r="F44" s="1"/>
      <c r="G44" s="25">
        <f>'Urbanized Area Sums CA 2014'!V46</f>
        <v>9.8761574487862429</v>
      </c>
      <c r="H44" s="27">
        <f>'Urbanised Area Sums CA 2018'!V46</f>
        <v>11.217224983018125</v>
      </c>
      <c r="I44" s="1"/>
      <c r="J44" s="22">
        <f t="shared" si="1"/>
        <v>0.13578839150612129</v>
      </c>
    </row>
    <row r="45" spans="1:10" ht="15" x14ac:dyDescent="0.25">
      <c r="A45" s="11" t="s">
        <v>143</v>
      </c>
      <c r="B45" s="15">
        <f>'Urbanized Area Sums CA 2014'!U47</f>
        <v>12.398344252724442</v>
      </c>
      <c r="C45" s="15">
        <f>'Urbanised Area Sums CA 2018'!U47</f>
        <v>20.170398837699771</v>
      </c>
      <c r="D45" s="1"/>
      <c r="E45" s="22">
        <f t="shared" si="0"/>
        <v>0.62686229923543857</v>
      </c>
      <c r="F45" s="1"/>
      <c r="G45" s="25">
        <f>'Urbanized Area Sums CA 2014'!V47</f>
        <v>1.4756036277489291</v>
      </c>
      <c r="H45" s="27">
        <f>'Urbanised Area Sums CA 2018'!V47</f>
        <v>1.2764722773935724</v>
      </c>
      <c r="I45" s="1"/>
      <c r="J45" s="22">
        <f t="shared" si="1"/>
        <v>-0.13494907887908666</v>
      </c>
    </row>
    <row r="46" spans="1:10" ht="15" x14ac:dyDescent="0.25">
      <c r="A46" s="11" t="s">
        <v>144</v>
      </c>
      <c r="B46" s="15">
        <f>'Urbanized Area Sums CA 2014'!U48</f>
        <v>9.7571472972490998</v>
      </c>
      <c r="C46" s="15">
        <f>'Urbanised Area Sums CA 2018'!U48</f>
        <v>10.207040105132236</v>
      </c>
      <c r="D46" s="1"/>
      <c r="E46" s="22">
        <f t="shared" si="0"/>
        <v>4.6109051567764889E-2</v>
      </c>
      <c r="F46" s="1"/>
      <c r="G46" s="25">
        <f>'Urbanized Area Sums CA 2014'!V48</f>
        <v>2.4044766245221996</v>
      </c>
      <c r="H46" s="27">
        <f>'Urbanised Area Sums CA 2018'!V48</f>
        <v>2.6103229442320885</v>
      </c>
      <c r="I46" s="1"/>
      <c r="J46" s="22">
        <f t="shared" si="1"/>
        <v>8.5609615668770872E-2</v>
      </c>
    </row>
    <row r="47" spans="1:10" ht="15" x14ac:dyDescent="0.25">
      <c r="A47" s="11" t="s">
        <v>146</v>
      </c>
      <c r="B47" s="15">
        <f>'Urbanized Area Sums CA 2014'!U49</f>
        <v>8.3667904015760239</v>
      </c>
      <c r="C47" s="15">
        <f>'Urbanised Area Sums CA 2018'!U49</f>
        <v>11.121820776484082</v>
      </c>
      <c r="D47" s="1"/>
      <c r="E47" s="22">
        <f t="shared" si="0"/>
        <v>0.32928162923611692</v>
      </c>
      <c r="F47" s="1"/>
      <c r="G47" s="25">
        <f>'Urbanized Area Sums CA 2014'!V49</f>
        <v>2.7965515922104753</v>
      </c>
      <c r="H47" s="27">
        <f>'Urbanised Area Sums CA 2018'!V49</f>
        <v>2.8686187239360819</v>
      </c>
      <c r="I47" s="1"/>
      <c r="J47" s="22">
        <f t="shared" si="1"/>
        <v>2.5769998996743908E-2</v>
      </c>
    </row>
    <row r="48" spans="1:10" ht="15" x14ac:dyDescent="0.25">
      <c r="A48" s="11" t="s">
        <v>147</v>
      </c>
      <c r="B48" s="15">
        <f>'Urbanized Area Sums CA 2014'!U50</f>
        <v>7.1784299344271503</v>
      </c>
      <c r="C48" s="15">
        <f>'Urbanised Area Sums CA 2018'!U50</f>
        <v>8.4201256167052012</v>
      </c>
      <c r="D48" s="1"/>
      <c r="E48" s="22">
        <f t="shared" si="0"/>
        <v>0.17297594231894389</v>
      </c>
      <c r="F48" s="1"/>
      <c r="G48" s="25">
        <f>'Urbanized Area Sums CA 2014'!V50</f>
        <v>21.786316533848289</v>
      </c>
      <c r="H48" s="27">
        <f>'Urbanised Area Sums CA 2018'!V50</f>
        <v>18.674694699050779</v>
      </c>
      <c r="I48" s="1"/>
      <c r="J48" s="22">
        <f t="shared" si="1"/>
        <v>-0.14282459496827482</v>
      </c>
    </row>
    <row r="49" spans="1:10" ht="15" x14ac:dyDescent="0.25">
      <c r="A49" s="11" t="s">
        <v>148</v>
      </c>
      <c r="B49" s="15">
        <f>'Urbanized Area Sums CA 2014'!U51</f>
        <v>1.7376711475982549</v>
      </c>
      <c r="C49" s="15">
        <f>'Urbanised Area Sums CA 2018'!U51</f>
        <v>2.0100669542258722</v>
      </c>
      <c r="D49" s="1"/>
      <c r="E49" s="22">
        <f t="shared" si="0"/>
        <v>0.15675912384464274</v>
      </c>
      <c r="F49" s="1"/>
      <c r="G49" s="25">
        <f>'Urbanized Area Sums CA 2014'!V51</f>
        <v>59.691087177514632</v>
      </c>
      <c r="H49" s="27">
        <f>'Urbanised Area Sums CA 2018'!V51</f>
        <v>57.670851993296154</v>
      </c>
      <c r="I49" s="1"/>
      <c r="J49" s="22">
        <f t="shared" si="1"/>
        <v>-3.3844838144939868E-2</v>
      </c>
    </row>
    <row r="50" spans="1:10" ht="15" x14ac:dyDescent="0.25">
      <c r="A50" s="11" t="s">
        <v>149</v>
      </c>
      <c r="B50" s="15">
        <f>'Urbanized Area Sums CA 2014'!U52</f>
        <v>13.121894540363975</v>
      </c>
      <c r="C50" s="15">
        <f>'Urbanised Area Sums CA 2018'!U52</f>
        <v>12.015732438208511</v>
      </c>
      <c r="D50" s="1"/>
      <c r="E50" s="22">
        <f t="shared" si="0"/>
        <v>-8.4298962985323703E-2</v>
      </c>
      <c r="F50" s="1"/>
      <c r="G50" s="25">
        <f>'Urbanized Area Sums CA 2014'!V52</f>
        <v>1.4929220308755504</v>
      </c>
      <c r="H50" s="27">
        <f>'Urbanised Area Sums CA 2018'!V52</f>
        <v>2.3991528729866802</v>
      </c>
      <c r="I50" s="1"/>
      <c r="J50" s="22">
        <f t="shared" si="1"/>
        <v>0.60701819878674756</v>
      </c>
    </row>
    <row r="51" spans="1:10" ht="15" x14ac:dyDescent="0.25">
      <c r="A51" s="11" t="s">
        <v>150</v>
      </c>
      <c r="B51" s="15">
        <f>'Urbanized Area Sums CA 2014'!U53</f>
        <v>4.0742713783275244</v>
      </c>
      <c r="C51" s="15">
        <f>'Urbanised Area Sums CA 2018'!U53</f>
        <v>5.1635879482097797</v>
      </c>
      <c r="D51" s="1"/>
      <c r="E51" s="22">
        <f t="shared" si="0"/>
        <v>0.26736475524843817</v>
      </c>
      <c r="F51" s="1"/>
      <c r="G51" s="25">
        <f>'Urbanized Area Sums CA 2014'!V53</f>
        <v>7.1696835154826957</v>
      </c>
      <c r="H51" s="27">
        <f>'Urbanised Area Sums CA 2018'!V53</f>
        <v>8.1496897768670316</v>
      </c>
      <c r="I51" s="1"/>
      <c r="J51" s="22">
        <f t="shared" si="1"/>
        <v>0.13668752034424456</v>
      </c>
    </row>
    <row r="52" spans="1:10" ht="15" x14ac:dyDescent="0.25">
      <c r="A52" s="11" t="s">
        <v>151</v>
      </c>
      <c r="B52" s="15">
        <f>'Urbanized Area Sums CA 2014'!U54</f>
        <v>11.815820491868479</v>
      </c>
      <c r="C52" s="15">
        <f>'Urbanised Area Sums CA 2018'!U54</f>
        <v>11.794035763677099</v>
      </c>
      <c r="D52" s="1"/>
      <c r="E52" s="22">
        <f t="shared" si="0"/>
        <v>-1.8436915325830703E-3</v>
      </c>
      <c r="F52" s="1"/>
      <c r="G52" s="25">
        <f>'Urbanized Area Sums CA 2014'!V54</f>
        <v>4.023655037970264</v>
      </c>
      <c r="H52" s="27">
        <f>'Urbanised Area Sums CA 2018'!V54</f>
        <v>4.8179173092030609</v>
      </c>
      <c r="I52" s="1"/>
      <c r="J52" s="22">
        <f t="shared" si="1"/>
        <v>0.19739820231544083</v>
      </c>
    </row>
    <row r="53" spans="1:10" ht="15" x14ac:dyDescent="0.25">
      <c r="A53" s="11" t="s">
        <v>152</v>
      </c>
      <c r="B53" s="15">
        <f>'Urbanized Area Sums CA 2014'!U55</f>
        <v>7.6373540242762186</v>
      </c>
      <c r="C53" s="15">
        <f>'Urbanised Area Sums CA 2018'!U55</f>
        <v>10.059123255863952</v>
      </c>
      <c r="D53" s="1"/>
      <c r="E53" s="22">
        <f t="shared" si="0"/>
        <v>0.31709532174230209</v>
      </c>
      <c r="F53" s="1"/>
      <c r="G53" s="25">
        <f>'Urbanized Area Sums CA 2014'!V55</f>
        <v>7.2135109390363814</v>
      </c>
      <c r="H53" s="27">
        <f>'Urbanised Area Sums CA 2018'!V55</f>
        <v>5.0023199360865291</v>
      </c>
      <c r="I53" s="1"/>
      <c r="J53" s="22">
        <f t="shared" si="1"/>
        <v>-0.30653464334320879</v>
      </c>
    </row>
    <row r="54" spans="1:10" ht="15" x14ac:dyDescent="0.25">
      <c r="A54" s="11" t="s">
        <v>154</v>
      </c>
      <c r="B54" s="15">
        <f>'Urbanized Area Sums CA 2014'!U56</f>
        <v>6.788981299241744</v>
      </c>
      <c r="C54" s="15">
        <f>'Urbanised Area Sums CA 2018'!U56</f>
        <v>9.7442214503697002</v>
      </c>
      <c r="D54" s="1"/>
      <c r="E54" s="22">
        <f t="shared" si="0"/>
        <v>0.4352994979464776</v>
      </c>
      <c r="F54" s="1"/>
      <c r="G54" s="25">
        <f>'Urbanized Area Sums CA 2014'!V56</f>
        <v>7.9053185180561192</v>
      </c>
      <c r="H54" s="27">
        <f>'Urbanised Area Sums CA 2018'!V56</f>
        <v>6.6632385530135148</v>
      </c>
      <c r="I54" s="1"/>
      <c r="J54" s="22">
        <f t="shared" si="1"/>
        <v>-0.15711953442554344</v>
      </c>
    </row>
    <row r="55" spans="1:10" ht="15" x14ac:dyDescent="0.25">
      <c r="A55" s="11" t="s">
        <v>155</v>
      </c>
      <c r="B55" s="15">
        <f>'Urbanized Area Sums CA 2014'!U57</f>
        <v>3.7593315069353408</v>
      </c>
      <c r="C55" s="15">
        <f>'Urbanised Area Sums CA 2018'!U57</f>
        <v>5.1284258680615356</v>
      </c>
      <c r="D55" s="1"/>
      <c r="E55" s="22">
        <f t="shared" si="0"/>
        <v>0.36418558953910918</v>
      </c>
      <c r="F55" s="1"/>
      <c r="G55" s="25">
        <f>'Urbanized Area Sums CA 2014'!V57</f>
        <v>23.663030446309463</v>
      </c>
      <c r="H55" s="27">
        <f>'Urbanised Area Sums CA 2018'!V57</f>
        <v>20.590114659146558</v>
      </c>
      <c r="I55" s="1"/>
      <c r="J55" s="22">
        <f t="shared" si="1"/>
        <v>-0.12986146445339017</v>
      </c>
    </row>
    <row r="56" spans="1:10" ht="15" x14ac:dyDescent="0.25">
      <c r="A56" s="11" t="s">
        <v>156</v>
      </c>
      <c r="B56" s="15">
        <f>'Urbanized Area Sums CA 2014'!U58</f>
        <v>6.4499835385841271</v>
      </c>
      <c r="C56" s="15">
        <f>'Urbanised Area Sums CA 2018'!U58</f>
        <v>10.808068669527897</v>
      </c>
      <c r="D56" s="1"/>
      <c r="E56" s="22">
        <f t="shared" si="0"/>
        <v>0.67567383775066781</v>
      </c>
      <c r="F56" s="1"/>
      <c r="G56" s="25">
        <f>'Urbanized Area Sums CA 2014'!V58</f>
        <v>7.5506998360744326</v>
      </c>
      <c r="H56" s="27">
        <f>'Urbanised Area Sums CA 2018'!V58</f>
        <v>5.9810314701061014</v>
      </c>
      <c r="I56" s="1"/>
      <c r="J56" s="22">
        <f t="shared" si="1"/>
        <v>-0.20788382534676325</v>
      </c>
    </row>
    <row r="57" spans="1:10" ht="15" x14ac:dyDescent="0.25">
      <c r="A57" s="11" t="s">
        <v>157</v>
      </c>
      <c r="B57" s="15">
        <f>'Urbanized Area Sums CA 2014'!U59</f>
        <v>8.610927615162403</v>
      </c>
      <c r="C57" s="15">
        <f>'Urbanised Area Sums CA 2018'!U59</f>
        <v>15.695562527129947</v>
      </c>
      <c r="D57" s="1"/>
      <c r="E57" s="22">
        <f t="shared" si="0"/>
        <v>0.82274932836419246</v>
      </c>
      <c r="F57" s="1"/>
      <c r="G57" s="25">
        <f>'Urbanized Area Sums CA 2014'!V59</f>
        <v>3.5526006032516735</v>
      </c>
      <c r="H57" s="27">
        <f>'Urbanised Area Sums CA 2018'!V59</f>
        <v>1.8642683734274994</v>
      </c>
      <c r="I57" s="1"/>
      <c r="J57" s="22">
        <f t="shared" si="1"/>
        <v>-0.47523840092771868</v>
      </c>
    </row>
    <row r="58" spans="1:10" ht="15" x14ac:dyDescent="0.25">
      <c r="A58" s="11" t="s">
        <v>158</v>
      </c>
      <c r="B58" s="15">
        <f>'Urbanized Area Sums CA 2014'!U60</f>
        <v>7.8614036968673124</v>
      </c>
      <c r="C58" s="15">
        <f>'Urbanised Area Sums CA 2018'!U60</f>
        <v>10.28392090560385</v>
      </c>
      <c r="D58" s="1"/>
      <c r="E58" s="22">
        <f t="shared" si="0"/>
        <v>0.30815326399048626</v>
      </c>
      <c r="F58" s="1"/>
      <c r="G58" s="25">
        <f>'Urbanized Area Sums CA 2014'!V60</f>
        <v>6.6365961538461535</v>
      </c>
      <c r="H58" s="27">
        <f>'Urbanised Area Sums CA 2018'!V60</f>
        <v>6.9838653846153846</v>
      </c>
      <c r="I58" s="1"/>
      <c r="J58" s="22">
        <f t="shared" si="1"/>
        <v>5.2326406898809977E-2</v>
      </c>
    </row>
    <row r="59" spans="1:10" ht="15" x14ac:dyDescent="0.25">
      <c r="A59" s="11" t="s">
        <v>159</v>
      </c>
      <c r="B59" s="15">
        <f>'Urbanized Area Sums CA 2014'!U61</f>
        <v>8.0250769422877752</v>
      </c>
      <c r="C59" s="15">
        <f>'Urbanised Area Sums CA 2018'!U61</f>
        <v>13.044833554588381</v>
      </c>
      <c r="D59" s="1"/>
      <c r="E59" s="22">
        <f t="shared" si="0"/>
        <v>0.62550884538554741</v>
      </c>
      <c r="F59" s="1"/>
      <c r="G59" s="25">
        <f>'Urbanized Area Sums CA 2014'!V61</f>
        <v>5.2861053408142267</v>
      </c>
      <c r="H59" s="27">
        <f>'Urbanised Area Sums CA 2018'!V61</f>
        <v>3.4659379914189752</v>
      </c>
      <c r="I59" s="1"/>
      <c r="J59" s="22">
        <f t="shared" si="1"/>
        <v>-0.34433051027978351</v>
      </c>
    </row>
    <row r="60" spans="1:10" ht="15" x14ac:dyDescent="0.25">
      <c r="A60" s="83"/>
      <c r="B60" s="84">
        <f>'Urbanized Area Sums CA 2014'!U62</f>
        <v>0</v>
      </c>
      <c r="C60" s="2"/>
      <c r="D60" s="2"/>
      <c r="E60" s="2"/>
      <c r="F60" s="2"/>
      <c r="G60" s="2"/>
      <c r="H60" s="2"/>
      <c r="I60" s="2"/>
      <c r="J60" s="85"/>
    </row>
    <row r="61" spans="1:10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85"/>
    </row>
    <row r="62" spans="1:10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85"/>
    </row>
    <row r="63" spans="1:10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85"/>
    </row>
    <row r="64" spans="1:10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85"/>
    </row>
    <row r="65" spans="1:10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85"/>
    </row>
    <row r="66" spans="1:10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85"/>
    </row>
    <row r="67" spans="1:10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85"/>
    </row>
    <row r="68" spans="1:10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85"/>
    </row>
    <row r="69" spans="1:10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85"/>
    </row>
    <row r="70" spans="1:10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85"/>
    </row>
    <row r="71" spans="1:10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85"/>
    </row>
    <row r="72" spans="1:10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85"/>
    </row>
    <row r="73" spans="1:10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85"/>
    </row>
    <row r="74" spans="1:10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85"/>
    </row>
    <row r="75" spans="1:10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85"/>
    </row>
    <row r="76" spans="1:10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85"/>
    </row>
    <row r="77" spans="1:10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85"/>
    </row>
    <row r="78" spans="1:10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85"/>
    </row>
    <row r="79" spans="1:10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85"/>
    </row>
    <row r="80" spans="1:10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85"/>
    </row>
    <row r="81" spans="1:10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85"/>
    </row>
    <row r="82" spans="1:10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85"/>
    </row>
    <row r="83" spans="1:10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85"/>
    </row>
    <row r="84" spans="1:10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85"/>
    </row>
    <row r="85" spans="1:10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85"/>
    </row>
    <row r="86" spans="1:10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85"/>
    </row>
    <row r="87" spans="1:10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85"/>
    </row>
    <row r="88" spans="1:10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85"/>
    </row>
    <row r="89" spans="1:10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85"/>
    </row>
    <row r="90" spans="1:10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85"/>
    </row>
    <row r="91" spans="1:10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85"/>
    </row>
    <row r="92" spans="1:10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85"/>
    </row>
    <row r="93" spans="1:10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85"/>
    </row>
    <row r="94" spans="1:10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85"/>
    </row>
    <row r="95" spans="1:10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85"/>
    </row>
    <row r="96" spans="1:10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85"/>
    </row>
    <row r="97" spans="1:10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85"/>
    </row>
    <row r="98" spans="1:10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85"/>
    </row>
    <row r="99" spans="1:10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85"/>
    </row>
    <row r="100" spans="1:10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85"/>
    </row>
    <row r="101" spans="1:10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85"/>
    </row>
    <row r="102" spans="1:10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85"/>
    </row>
    <row r="103" spans="1:10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85"/>
    </row>
    <row r="104" spans="1:10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85"/>
    </row>
    <row r="105" spans="1:10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85"/>
    </row>
    <row r="106" spans="1:10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85"/>
    </row>
    <row r="107" spans="1:10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85"/>
    </row>
    <row r="108" spans="1:10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85"/>
    </row>
    <row r="109" spans="1:10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85"/>
    </row>
    <row r="110" spans="1:10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85"/>
    </row>
    <row r="111" spans="1:10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85"/>
    </row>
    <row r="112" spans="1:10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85"/>
    </row>
    <row r="113" spans="1:10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85"/>
    </row>
    <row r="114" spans="1:10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85"/>
    </row>
    <row r="115" spans="1:10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85"/>
    </row>
    <row r="116" spans="1:10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85"/>
    </row>
    <row r="117" spans="1:10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85"/>
    </row>
    <row r="118" spans="1:10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85"/>
    </row>
    <row r="119" spans="1:10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85"/>
    </row>
    <row r="120" spans="1:10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85"/>
    </row>
    <row r="121" spans="1:10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85"/>
    </row>
    <row r="122" spans="1:10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85"/>
    </row>
    <row r="123" spans="1:10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85"/>
    </row>
    <row r="124" spans="1:10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85"/>
    </row>
    <row r="125" spans="1:10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85"/>
    </row>
    <row r="126" spans="1:10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85"/>
    </row>
    <row r="127" spans="1:10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85"/>
    </row>
    <row r="128" spans="1:10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85"/>
    </row>
    <row r="129" spans="1:10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85"/>
    </row>
    <row r="130" spans="1:10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85"/>
    </row>
    <row r="131" spans="1:10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85"/>
    </row>
    <row r="132" spans="1:10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85"/>
    </row>
    <row r="133" spans="1:10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85"/>
    </row>
    <row r="134" spans="1:10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85"/>
    </row>
    <row r="135" spans="1:10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85"/>
    </row>
    <row r="136" spans="1:10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85"/>
    </row>
    <row r="137" spans="1:10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85"/>
    </row>
    <row r="138" spans="1:10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85"/>
    </row>
    <row r="139" spans="1:10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85"/>
    </row>
    <row r="140" spans="1:10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85"/>
    </row>
    <row r="141" spans="1:10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85"/>
    </row>
    <row r="142" spans="1:10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85"/>
    </row>
    <row r="143" spans="1:10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85"/>
    </row>
    <row r="144" spans="1:10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85"/>
    </row>
    <row r="145" spans="1:10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85"/>
    </row>
    <row r="146" spans="1:10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85"/>
    </row>
    <row r="147" spans="1:10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85"/>
    </row>
    <row r="148" spans="1:10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85"/>
    </row>
    <row r="149" spans="1:10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85"/>
    </row>
    <row r="150" spans="1:10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85"/>
    </row>
    <row r="151" spans="1:10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85"/>
    </row>
    <row r="152" spans="1:10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85"/>
    </row>
    <row r="153" spans="1:10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85"/>
    </row>
    <row r="154" spans="1:10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85"/>
    </row>
    <row r="155" spans="1:10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85"/>
    </row>
    <row r="156" spans="1:10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85"/>
    </row>
    <row r="157" spans="1:10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85"/>
    </row>
    <row r="158" spans="1:10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85"/>
    </row>
    <row r="159" spans="1:10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85"/>
    </row>
    <row r="160" spans="1:10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85"/>
    </row>
    <row r="161" spans="1:10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85"/>
    </row>
    <row r="162" spans="1:10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85"/>
    </row>
    <row r="163" spans="1:10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85"/>
    </row>
    <row r="164" spans="1:10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85"/>
    </row>
    <row r="165" spans="1:10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85"/>
    </row>
    <row r="166" spans="1:10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85"/>
    </row>
    <row r="167" spans="1:10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85"/>
    </row>
    <row r="168" spans="1:10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85"/>
    </row>
    <row r="169" spans="1:10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85"/>
    </row>
    <row r="170" spans="1:10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85"/>
    </row>
    <row r="171" spans="1:10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85"/>
    </row>
    <row r="172" spans="1:10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85"/>
    </row>
    <row r="173" spans="1:10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85"/>
    </row>
    <row r="174" spans="1:10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85"/>
    </row>
    <row r="175" spans="1:10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85"/>
    </row>
    <row r="176" spans="1:10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85"/>
    </row>
    <row r="177" spans="1:10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85"/>
    </row>
    <row r="178" spans="1:10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85"/>
    </row>
    <row r="179" spans="1:10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85"/>
    </row>
    <row r="180" spans="1:10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85"/>
    </row>
    <row r="181" spans="1:10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85"/>
    </row>
    <row r="182" spans="1:10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85"/>
    </row>
    <row r="183" spans="1:10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85"/>
    </row>
    <row r="184" spans="1:10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85"/>
    </row>
    <row r="185" spans="1:10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85"/>
    </row>
    <row r="186" spans="1:10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85"/>
    </row>
    <row r="187" spans="1:10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85"/>
    </row>
    <row r="188" spans="1:10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85"/>
    </row>
    <row r="189" spans="1:10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85"/>
    </row>
    <row r="190" spans="1:10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85"/>
    </row>
    <row r="191" spans="1:10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85"/>
    </row>
    <row r="192" spans="1:10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85"/>
    </row>
    <row r="193" spans="1:10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85"/>
    </row>
    <row r="194" spans="1:10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85"/>
    </row>
    <row r="195" spans="1:10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85"/>
    </row>
    <row r="196" spans="1:10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85"/>
    </row>
    <row r="197" spans="1:10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85"/>
    </row>
    <row r="198" spans="1:10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85"/>
    </row>
    <row r="199" spans="1:10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85"/>
    </row>
    <row r="200" spans="1:10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85"/>
    </row>
    <row r="201" spans="1:10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85"/>
    </row>
    <row r="202" spans="1:10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85"/>
    </row>
    <row r="203" spans="1:10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85"/>
    </row>
    <row r="204" spans="1:10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85"/>
    </row>
    <row r="205" spans="1:10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85"/>
    </row>
    <row r="206" spans="1:10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85"/>
    </row>
    <row r="207" spans="1:10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85"/>
    </row>
    <row r="208" spans="1:10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85"/>
    </row>
    <row r="209" spans="1:10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85"/>
    </row>
    <row r="210" spans="1:10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85"/>
    </row>
    <row r="211" spans="1:10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85"/>
    </row>
    <row r="212" spans="1:10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85"/>
    </row>
    <row r="213" spans="1:10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85"/>
    </row>
    <row r="214" spans="1:10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85"/>
    </row>
    <row r="215" spans="1:10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85"/>
    </row>
    <row r="216" spans="1:10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85"/>
    </row>
    <row r="217" spans="1:10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85"/>
    </row>
    <row r="218" spans="1:10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85"/>
    </row>
    <row r="219" spans="1:10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85"/>
    </row>
    <row r="220" spans="1:10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85"/>
    </row>
    <row r="221" spans="1:10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85"/>
    </row>
    <row r="222" spans="1:10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85"/>
    </row>
    <row r="223" spans="1:10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85"/>
    </row>
    <row r="224" spans="1:10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85"/>
    </row>
    <row r="225" spans="1:10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85"/>
    </row>
    <row r="226" spans="1:10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85"/>
    </row>
    <row r="227" spans="1:10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85"/>
    </row>
    <row r="228" spans="1:10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85"/>
    </row>
    <row r="229" spans="1:10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85"/>
    </row>
    <row r="230" spans="1:10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85"/>
    </row>
    <row r="231" spans="1:10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85"/>
    </row>
    <row r="232" spans="1:10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85"/>
    </row>
    <row r="233" spans="1:10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85"/>
    </row>
    <row r="234" spans="1:10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85"/>
    </row>
    <row r="235" spans="1:10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85"/>
    </row>
    <row r="236" spans="1:10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85"/>
    </row>
    <row r="237" spans="1:10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85"/>
    </row>
    <row r="238" spans="1:10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85"/>
    </row>
    <row r="239" spans="1:10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85"/>
    </row>
    <row r="240" spans="1:10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85"/>
    </row>
    <row r="241" spans="1:10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85"/>
    </row>
    <row r="242" spans="1:10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85"/>
    </row>
    <row r="243" spans="1:10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85"/>
    </row>
    <row r="244" spans="1:10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85"/>
    </row>
    <row r="245" spans="1:10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85"/>
    </row>
    <row r="246" spans="1:10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85"/>
    </row>
    <row r="247" spans="1:10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85"/>
    </row>
    <row r="248" spans="1:10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85"/>
    </row>
    <row r="249" spans="1:10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85"/>
    </row>
    <row r="250" spans="1:10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85"/>
    </row>
    <row r="251" spans="1:10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85"/>
    </row>
    <row r="252" spans="1:10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85"/>
    </row>
    <row r="253" spans="1:10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85"/>
    </row>
    <row r="254" spans="1:10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85"/>
    </row>
    <row r="255" spans="1:10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85"/>
    </row>
    <row r="256" spans="1:10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85"/>
    </row>
    <row r="257" spans="1:10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85"/>
    </row>
    <row r="258" spans="1:10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85"/>
    </row>
    <row r="259" spans="1:10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85"/>
    </row>
    <row r="260" spans="1:10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85"/>
    </row>
    <row r="261" spans="1:10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85"/>
    </row>
    <row r="262" spans="1:10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85"/>
    </row>
    <row r="263" spans="1:10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85"/>
    </row>
    <row r="264" spans="1:10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85"/>
    </row>
    <row r="265" spans="1:10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85"/>
    </row>
    <row r="266" spans="1:10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85"/>
    </row>
    <row r="267" spans="1:10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85"/>
    </row>
    <row r="268" spans="1:10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85"/>
    </row>
    <row r="269" spans="1:10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85"/>
    </row>
    <row r="270" spans="1:10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85"/>
    </row>
    <row r="271" spans="1:10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85"/>
    </row>
    <row r="272" spans="1:10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85"/>
    </row>
    <row r="273" spans="1:10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85"/>
    </row>
    <row r="274" spans="1:10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85"/>
    </row>
    <row r="275" spans="1:10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85"/>
    </row>
    <row r="276" spans="1:10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85"/>
    </row>
    <row r="277" spans="1:10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85"/>
    </row>
    <row r="278" spans="1:10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85"/>
    </row>
    <row r="279" spans="1:10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85"/>
    </row>
    <row r="280" spans="1:10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85"/>
    </row>
    <row r="281" spans="1:10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85"/>
    </row>
    <row r="282" spans="1:10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85"/>
    </row>
    <row r="283" spans="1:10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85"/>
    </row>
    <row r="284" spans="1:10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85"/>
    </row>
    <row r="285" spans="1:10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85"/>
    </row>
    <row r="286" spans="1:10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85"/>
    </row>
    <row r="287" spans="1:10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85"/>
    </row>
    <row r="288" spans="1:10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85"/>
    </row>
    <row r="289" spans="1:10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85"/>
    </row>
    <row r="290" spans="1:10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85"/>
    </row>
    <row r="291" spans="1:10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85"/>
    </row>
    <row r="292" spans="1:10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85"/>
    </row>
    <row r="293" spans="1:10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85"/>
    </row>
    <row r="294" spans="1:10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85"/>
    </row>
    <row r="295" spans="1:10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85"/>
    </row>
    <row r="296" spans="1:10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85"/>
    </row>
    <row r="297" spans="1:10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85"/>
    </row>
    <row r="298" spans="1:10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85"/>
    </row>
    <row r="299" spans="1:10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85"/>
    </row>
    <row r="300" spans="1:10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85"/>
    </row>
    <row r="301" spans="1:10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85"/>
    </row>
    <row r="302" spans="1:10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85"/>
    </row>
    <row r="303" spans="1:10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85"/>
    </row>
    <row r="304" spans="1:10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85"/>
    </row>
    <row r="305" spans="1:10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85"/>
    </row>
    <row r="306" spans="1:10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85"/>
    </row>
    <row r="307" spans="1:10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85"/>
    </row>
    <row r="308" spans="1:10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85"/>
    </row>
    <row r="309" spans="1:10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85"/>
    </row>
    <row r="310" spans="1:10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85"/>
    </row>
    <row r="311" spans="1:10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85"/>
    </row>
    <row r="312" spans="1:10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85"/>
    </row>
    <row r="313" spans="1:10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85"/>
    </row>
    <row r="314" spans="1:10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85"/>
    </row>
    <row r="315" spans="1:10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85"/>
    </row>
    <row r="316" spans="1:10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85"/>
    </row>
    <row r="317" spans="1:10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85"/>
    </row>
    <row r="318" spans="1:10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85"/>
    </row>
    <row r="319" spans="1:10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85"/>
    </row>
    <row r="320" spans="1:10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85"/>
    </row>
    <row r="321" spans="1:10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85"/>
    </row>
    <row r="322" spans="1:10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85"/>
    </row>
    <row r="323" spans="1:10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85"/>
    </row>
    <row r="324" spans="1:10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85"/>
    </row>
    <row r="325" spans="1:10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85"/>
    </row>
    <row r="326" spans="1:10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85"/>
    </row>
    <row r="327" spans="1:10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85"/>
    </row>
    <row r="328" spans="1:10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85"/>
    </row>
    <row r="329" spans="1:10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85"/>
    </row>
    <row r="330" spans="1:10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85"/>
    </row>
    <row r="331" spans="1:10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85"/>
    </row>
    <row r="332" spans="1:10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85"/>
    </row>
    <row r="333" spans="1:10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85"/>
    </row>
    <row r="334" spans="1:10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85"/>
    </row>
    <row r="335" spans="1:10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85"/>
    </row>
    <row r="336" spans="1:10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85"/>
    </row>
    <row r="337" spans="1:10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85"/>
    </row>
    <row r="338" spans="1:10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85"/>
    </row>
    <row r="339" spans="1:10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85"/>
    </row>
    <row r="340" spans="1:10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85"/>
    </row>
    <row r="341" spans="1:10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85"/>
    </row>
    <row r="342" spans="1:10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85"/>
    </row>
    <row r="343" spans="1:10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85"/>
    </row>
    <row r="344" spans="1:10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85"/>
    </row>
    <row r="345" spans="1:10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85"/>
    </row>
    <row r="346" spans="1:10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85"/>
    </row>
    <row r="347" spans="1:10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85"/>
    </row>
    <row r="348" spans="1:10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85"/>
    </row>
    <row r="349" spans="1:10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85"/>
    </row>
    <row r="350" spans="1:10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85"/>
    </row>
    <row r="351" spans="1:10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85"/>
    </row>
    <row r="352" spans="1:10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85"/>
    </row>
    <row r="353" spans="1:10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85"/>
    </row>
    <row r="354" spans="1:10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85"/>
    </row>
    <row r="355" spans="1:10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85"/>
    </row>
    <row r="356" spans="1:10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85"/>
    </row>
    <row r="357" spans="1:10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85"/>
    </row>
    <row r="358" spans="1:10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85"/>
    </row>
    <row r="359" spans="1:10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85"/>
    </row>
    <row r="360" spans="1:10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85"/>
    </row>
    <row r="361" spans="1:10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85"/>
    </row>
    <row r="362" spans="1:10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85"/>
    </row>
    <row r="363" spans="1:10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85"/>
    </row>
    <row r="364" spans="1:10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85"/>
    </row>
    <row r="365" spans="1:10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85"/>
    </row>
    <row r="366" spans="1:10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85"/>
    </row>
    <row r="367" spans="1:10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85"/>
    </row>
    <row r="368" spans="1:10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85"/>
    </row>
    <row r="369" spans="1:10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85"/>
    </row>
    <row r="370" spans="1:10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85"/>
    </row>
    <row r="371" spans="1:10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85"/>
    </row>
    <row r="372" spans="1:10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85"/>
    </row>
    <row r="373" spans="1:10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85"/>
    </row>
    <row r="374" spans="1:10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85"/>
    </row>
    <row r="375" spans="1:10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85"/>
    </row>
    <row r="376" spans="1:10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85"/>
    </row>
    <row r="377" spans="1:10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85"/>
    </row>
    <row r="378" spans="1:10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85"/>
    </row>
    <row r="379" spans="1:10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85"/>
    </row>
    <row r="380" spans="1:10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85"/>
    </row>
    <row r="381" spans="1:10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85"/>
    </row>
    <row r="382" spans="1:10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85"/>
    </row>
    <row r="383" spans="1:10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85"/>
    </row>
    <row r="384" spans="1:10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85"/>
    </row>
    <row r="385" spans="1:10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85"/>
    </row>
    <row r="386" spans="1:10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85"/>
    </row>
    <row r="387" spans="1:10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85"/>
    </row>
    <row r="388" spans="1:10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85"/>
    </row>
    <row r="389" spans="1:10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85"/>
    </row>
    <row r="390" spans="1:10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85"/>
    </row>
    <row r="391" spans="1:10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85"/>
    </row>
    <row r="392" spans="1:10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85"/>
    </row>
    <row r="393" spans="1:10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85"/>
    </row>
    <row r="394" spans="1:10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85"/>
    </row>
    <row r="395" spans="1:10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85"/>
    </row>
    <row r="396" spans="1:10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85"/>
    </row>
    <row r="397" spans="1:10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85"/>
    </row>
    <row r="398" spans="1:10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85"/>
    </row>
    <row r="399" spans="1:10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85"/>
    </row>
    <row r="400" spans="1:10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85"/>
    </row>
    <row r="401" spans="1:10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85"/>
    </row>
    <row r="402" spans="1:10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85"/>
    </row>
    <row r="403" spans="1:10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85"/>
    </row>
    <row r="404" spans="1:10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85"/>
    </row>
    <row r="405" spans="1:10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85"/>
    </row>
    <row r="406" spans="1:10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85"/>
    </row>
    <row r="407" spans="1:10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85"/>
    </row>
    <row r="408" spans="1:10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85"/>
    </row>
    <row r="409" spans="1:10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85"/>
    </row>
    <row r="410" spans="1:10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85"/>
    </row>
    <row r="411" spans="1:10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85"/>
    </row>
    <row r="412" spans="1:10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85"/>
    </row>
    <row r="413" spans="1:10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85"/>
    </row>
    <row r="414" spans="1:10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85"/>
    </row>
    <row r="415" spans="1:10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85"/>
    </row>
    <row r="416" spans="1:10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85"/>
    </row>
    <row r="417" spans="1:10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85"/>
    </row>
    <row r="418" spans="1:10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85"/>
    </row>
    <row r="419" spans="1:10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85"/>
    </row>
    <row r="420" spans="1:10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85"/>
    </row>
    <row r="421" spans="1:10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85"/>
    </row>
    <row r="422" spans="1:10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85"/>
    </row>
    <row r="423" spans="1:10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85"/>
    </row>
    <row r="424" spans="1:10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85"/>
    </row>
    <row r="425" spans="1:10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85"/>
    </row>
    <row r="426" spans="1:10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85"/>
    </row>
    <row r="427" spans="1:10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85"/>
    </row>
    <row r="428" spans="1:10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85"/>
    </row>
    <row r="429" spans="1:10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85"/>
    </row>
    <row r="430" spans="1:10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85"/>
    </row>
    <row r="431" spans="1:10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85"/>
    </row>
    <row r="432" spans="1:10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85"/>
    </row>
    <row r="433" spans="1:10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85"/>
    </row>
    <row r="434" spans="1:10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85"/>
    </row>
    <row r="435" spans="1:10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85"/>
    </row>
    <row r="436" spans="1:10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85"/>
    </row>
    <row r="437" spans="1:10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85"/>
    </row>
    <row r="438" spans="1:10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85"/>
    </row>
    <row r="439" spans="1:10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85"/>
    </row>
    <row r="440" spans="1:10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85"/>
    </row>
    <row r="441" spans="1:10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85"/>
    </row>
    <row r="442" spans="1:10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85"/>
    </row>
    <row r="443" spans="1:10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85"/>
    </row>
    <row r="444" spans="1:10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85"/>
    </row>
    <row r="445" spans="1:10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85"/>
    </row>
    <row r="446" spans="1:10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85"/>
    </row>
    <row r="447" spans="1:10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85"/>
    </row>
    <row r="448" spans="1:10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85"/>
    </row>
    <row r="449" spans="1:10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85"/>
    </row>
    <row r="450" spans="1:10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85"/>
    </row>
    <row r="451" spans="1:10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85"/>
    </row>
    <row r="452" spans="1:10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85"/>
    </row>
    <row r="453" spans="1:10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85"/>
    </row>
    <row r="454" spans="1:10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85"/>
    </row>
    <row r="455" spans="1:10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85"/>
    </row>
    <row r="456" spans="1:10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85"/>
    </row>
    <row r="457" spans="1:10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85"/>
    </row>
    <row r="458" spans="1:10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85"/>
    </row>
    <row r="459" spans="1:10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85"/>
    </row>
    <row r="460" spans="1:10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85"/>
    </row>
    <row r="461" spans="1:10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85"/>
    </row>
    <row r="462" spans="1:10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85"/>
    </row>
    <row r="463" spans="1:10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85"/>
    </row>
    <row r="464" spans="1:10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85"/>
    </row>
    <row r="465" spans="1:10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85"/>
    </row>
    <row r="466" spans="1:10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85"/>
    </row>
    <row r="467" spans="1:10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85"/>
    </row>
    <row r="468" spans="1:10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85"/>
    </row>
    <row r="469" spans="1:10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85"/>
    </row>
    <row r="470" spans="1:10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85"/>
    </row>
    <row r="471" spans="1:10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85"/>
    </row>
    <row r="472" spans="1:10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85"/>
    </row>
    <row r="473" spans="1:10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85"/>
    </row>
    <row r="474" spans="1:10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85"/>
    </row>
    <row r="475" spans="1:10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85"/>
    </row>
    <row r="476" spans="1:10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85"/>
    </row>
    <row r="477" spans="1:10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85"/>
    </row>
    <row r="478" spans="1:10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85"/>
    </row>
    <row r="479" spans="1:10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85"/>
    </row>
    <row r="480" spans="1:10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85"/>
    </row>
    <row r="481" spans="1:10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85"/>
    </row>
    <row r="482" spans="1:10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85"/>
    </row>
    <row r="483" spans="1:10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85"/>
    </row>
    <row r="484" spans="1:10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85"/>
    </row>
    <row r="485" spans="1:10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85"/>
    </row>
    <row r="486" spans="1:10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85"/>
    </row>
    <row r="487" spans="1:10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85"/>
    </row>
    <row r="488" spans="1:10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85"/>
    </row>
    <row r="489" spans="1:10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85"/>
    </row>
    <row r="490" spans="1:10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85"/>
    </row>
    <row r="491" spans="1:10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85"/>
    </row>
    <row r="492" spans="1:10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85"/>
    </row>
    <row r="493" spans="1:10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85"/>
    </row>
    <row r="494" spans="1:10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85"/>
    </row>
    <row r="495" spans="1:10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85"/>
    </row>
    <row r="496" spans="1:10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85"/>
    </row>
    <row r="497" spans="1:10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85"/>
    </row>
    <row r="498" spans="1:10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85"/>
    </row>
    <row r="499" spans="1:10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85"/>
    </row>
    <row r="500" spans="1:10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85"/>
    </row>
    <row r="501" spans="1:10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85"/>
    </row>
    <row r="502" spans="1:10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85"/>
    </row>
    <row r="503" spans="1:10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85"/>
    </row>
    <row r="504" spans="1:10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85"/>
    </row>
    <row r="505" spans="1:10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85"/>
    </row>
    <row r="506" spans="1:10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85"/>
    </row>
    <row r="507" spans="1:10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85"/>
    </row>
    <row r="508" spans="1:10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85"/>
    </row>
    <row r="509" spans="1:10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85"/>
    </row>
    <row r="510" spans="1:10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85"/>
    </row>
    <row r="511" spans="1:10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85"/>
    </row>
    <row r="512" spans="1:10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85"/>
    </row>
    <row r="513" spans="1:10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85"/>
    </row>
    <row r="514" spans="1:10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85"/>
    </row>
    <row r="515" spans="1:10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85"/>
    </row>
    <row r="516" spans="1:10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85"/>
    </row>
    <row r="517" spans="1:10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85"/>
    </row>
    <row r="518" spans="1:10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85"/>
    </row>
    <row r="519" spans="1:10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85"/>
    </row>
    <row r="520" spans="1:10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85"/>
    </row>
    <row r="521" spans="1:10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85"/>
    </row>
    <row r="522" spans="1:10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85"/>
    </row>
    <row r="523" spans="1:10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85"/>
    </row>
    <row r="524" spans="1:10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85"/>
    </row>
    <row r="525" spans="1:10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85"/>
    </row>
    <row r="526" spans="1:10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85"/>
    </row>
    <row r="527" spans="1:10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85"/>
    </row>
    <row r="528" spans="1:10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85"/>
    </row>
    <row r="529" spans="1:10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85"/>
    </row>
    <row r="530" spans="1:10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85"/>
    </row>
    <row r="531" spans="1:10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85"/>
    </row>
    <row r="532" spans="1:10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85"/>
    </row>
    <row r="533" spans="1:10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85"/>
    </row>
    <row r="534" spans="1:10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85"/>
    </row>
    <row r="535" spans="1:10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85"/>
    </row>
    <row r="536" spans="1:10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85"/>
    </row>
    <row r="537" spans="1:10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85"/>
    </row>
    <row r="538" spans="1:10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85"/>
    </row>
    <row r="539" spans="1:10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85"/>
    </row>
    <row r="540" spans="1:10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85"/>
    </row>
    <row r="541" spans="1:10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85"/>
    </row>
    <row r="542" spans="1:10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85"/>
    </row>
    <row r="543" spans="1:10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85"/>
    </row>
    <row r="544" spans="1:10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85"/>
    </row>
    <row r="545" spans="1:10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85"/>
    </row>
    <row r="546" spans="1:10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85"/>
    </row>
    <row r="547" spans="1:10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85"/>
    </row>
    <row r="548" spans="1:10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85"/>
    </row>
    <row r="549" spans="1:10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85"/>
    </row>
    <row r="550" spans="1:10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85"/>
    </row>
    <row r="551" spans="1:10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85"/>
    </row>
    <row r="552" spans="1:10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85"/>
    </row>
    <row r="553" spans="1:10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85"/>
    </row>
    <row r="554" spans="1:10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85"/>
    </row>
    <row r="555" spans="1:10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85"/>
    </row>
    <row r="556" spans="1:10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85"/>
    </row>
    <row r="557" spans="1:10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85"/>
    </row>
    <row r="558" spans="1:10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85"/>
    </row>
    <row r="559" spans="1:10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85"/>
    </row>
    <row r="560" spans="1:10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85"/>
    </row>
    <row r="561" spans="1:10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85"/>
    </row>
    <row r="562" spans="1:10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85"/>
    </row>
    <row r="563" spans="1:10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85"/>
    </row>
    <row r="564" spans="1:10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85"/>
    </row>
    <row r="565" spans="1:10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85"/>
    </row>
    <row r="566" spans="1:10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85"/>
    </row>
    <row r="567" spans="1:10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85"/>
    </row>
    <row r="568" spans="1:10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85"/>
    </row>
    <row r="569" spans="1:10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85"/>
    </row>
    <row r="570" spans="1:10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85"/>
    </row>
    <row r="571" spans="1:10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85"/>
    </row>
    <row r="572" spans="1:10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85"/>
    </row>
    <row r="573" spans="1:10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85"/>
    </row>
    <row r="574" spans="1:10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85"/>
    </row>
    <row r="575" spans="1:10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85"/>
    </row>
    <row r="576" spans="1:10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85"/>
    </row>
    <row r="577" spans="1:10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85"/>
    </row>
    <row r="578" spans="1:10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85"/>
    </row>
    <row r="579" spans="1:10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85"/>
    </row>
    <row r="580" spans="1:10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85"/>
    </row>
    <row r="581" spans="1:10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85"/>
    </row>
    <row r="582" spans="1:10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85"/>
    </row>
    <row r="583" spans="1:10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85"/>
    </row>
    <row r="584" spans="1:10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85"/>
    </row>
    <row r="585" spans="1:10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85"/>
    </row>
    <row r="586" spans="1:10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85"/>
    </row>
    <row r="587" spans="1:10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85"/>
    </row>
    <row r="588" spans="1:10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85"/>
    </row>
    <row r="589" spans="1:10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85"/>
    </row>
    <row r="590" spans="1:10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85"/>
    </row>
    <row r="591" spans="1:10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85"/>
    </row>
    <row r="592" spans="1:10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85"/>
    </row>
    <row r="593" spans="1:10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85"/>
    </row>
    <row r="594" spans="1:10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85"/>
    </row>
    <row r="595" spans="1:10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85"/>
    </row>
    <row r="596" spans="1:10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85"/>
    </row>
    <row r="597" spans="1:10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85"/>
    </row>
    <row r="598" spans="1:10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85"/>
    </row>
    <row r="599" spans="1:10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85"/>
    </row>
    <row r="600" spans="1:10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85"/>
    </row>
    <row r="601" spans="1:10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85"/>
    </row>
    <row r="602" spans="1:10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85"/>
    </row>
    <row r="603" spans="1:10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85"/>
    </row>
    <row r="604" spans="1:10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85"/>
    </row>
    <row r="605" spans="1:10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85"/>
    </row>
    <row r="606" spans="1:10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85"/>
    </row>
    <row r="607" spans="1:10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85"/>
    </row>
    <row r="608" spans="1:10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85"/>
    </row>
    <row r="609" spans="1:10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85"/>
    </row>
    <row r="610" spans="1:10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85"/>
    </row>
    <row r="611" spans="1:10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85"/>
    </row>
    <row r="612" spans="1:10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85"/>
    </row>
    <row r="613" spans="1:10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85"/>
    </row>
    <row r="614" spans="1:10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85"/>
    </row>
    <row r="615" spans="1:10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85"/>
    </row>
    <row r="616" spans="1:10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85"/>
    </row>
    <row r="617" spans="1:10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85"/>
    </row>
    <row r="618" spans="1:10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85"/>
    </row>
    <row r="619" spans="1:10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85"/>
    </row>
    <row r="620" spans="1:10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85"/>
    </row>
    <row r="621" spans="1:10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85"/>
    </row>
    <row r="622" spans="1:10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85"/>
    </row>
    <row r="623" spans="1:10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85"/>
    </row>
    <row r="624" spans="1:10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85"/>
    </row>
    <row r="625" spans="1:10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85"/>
    </row>
    <row r="626" spans="1:10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85"/>
    </row>
    <row r="627" spans="1:10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85"/>
    </row>
    <row r="628" spans="1:10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85"/>
    </row>
    <row r="629" spans="1:10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85"/>
    </row>
    <row r="630" spans="1:10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85"/>
    </row>
    <row r="631" spans="1:10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85"/>
    </row>
    <row r="632" spans="1:10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85"/>
    </row>
    <row r="633" spans="1:10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85"/>
    </row>
    <row r="634" spans="1:10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85"/>
    </row>
    <row r="635" spans="1:10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85"/>
    </row>
    <row r="636" spans="1:10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85"/>
    </row>
    <row r="637" spans="1:10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85"/>
    </row>
    <row r="638" spans="1:10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85"/>
    </row>
    <row r="639" spans="1:10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85"/>
    </row>
    <row r="640" spans="1:10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85"/>
    </row>
    <row r="641" spans="1:10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85"/>
    </row>
    <row r="642" spans="1:10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85"/>
    </row>
    <row r="643" spans="1:10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85"/>
    </row>
    <row r="644" spans="1:10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85"/>
    </row>
    <row r="645" spans="1:10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85"/>
    </row>
    <row r="646" spans="1:10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85"/>
    </row>
    <row r="647" spans="1:10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85"/>
    </row>
    <row r="648" spans="1:10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85"/>
    </row>
    <row r="649" spans="1:10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85"/>
    </row>
    <row r="650" spans="1:10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85"/>
    </row>
    <row r="651" spans="1:10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85"/>
    </row>
    <row r="652" spans="1:10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85"/>
    </row>
    <row r="653" spans="1:10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85"/>
    </row>
    <row r="654" spans="1:10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85"/>
    </row>
    <row r="655" spans="1:10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85"/>
    </row>
    <row r="656" spans="1:10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85"/>
    </row>
    <row r="657" spans="1:10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85"/>
    </row>
    <row r="658" spans="1:10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85"/>
    </row>
    <row r="659" spans="1:10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85"/>
    </row>
    <row r="660" spans="1:10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85"/>
    </row>
    <row r="661" spans="1:10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85"/>
    </row>
    <row r="662" spans="1:10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85"/>
    </row>
    <row r="663" spans="1:10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85"/>
    </row>
    <row r="664" spans="1:10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85"/>
    </row>
    <row r="665" spans="1:10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85"/>
    </row>
    <row r="666" spans="1:10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85"/>
    </row>
    <row r="667" spans="1:10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85"/>
    </row>
    <row r="668" spans="1:10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85"/>
    </row>
    <row r="669" spans="1:10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85"/>
    </row>
    <row r="670" spans="1:10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85"/>
    </row>
    <row r="671" spans="1:10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85"/>
    </row>
    <row r="672" spans="1:10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85"/>
    </row>
    <row r="673" spans="1:10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85"/>
    </row>
    <row r="674" spans="1:10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85"/>
    </row>
    <row r="675" spans="1:10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85"/>
    </row>
    <row r="676" spans="1:10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85"/>
    </row>
    <row r="677" spans="1:10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85"/>
    </row>
    <row r="678" spans="1:10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85"/>
    </row>
    <row r="679" spans="1:10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85"/>
    </row>
    <row r="680" spans="1:10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85"/>
    </row>
    <row r="681" spans="1:10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85"/>
    </row>
    <row r="682" spans="1:10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85"/>
    </row>
    <row r="683" spans="1:10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85"/>
    </row>
    <row r="684" spans="1:10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85"/>
    </row>
    <row r="685" spans="1:10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85"/>
    </row>
    <row r="686" spans="1:10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85"/>
    </row>
    <row r="687" spans="1:10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85"/>
    </row>
    <row r="688" spans="1:10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85"/>
    </row>
    <row r="689" spans="1:10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85"/>
    </row>
    <row r="690" spans="1:10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85"/>
    </row>
    <row r="691" spans="1:10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85"/>
    </row>
    <row r="692" spans="1:10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85"/>
    </row>
    <row r="693" spans="1:10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85"/>
    </row>
    <row r="694" spans="1:10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85"/>
    </row>
    <row r="695" spans="1:10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85"/>
    </row>
    <row r="696" spans="1:10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85"/>
    </row>
    <row r="697" spans="1:10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85"/>
    </row>
    <row r="698" spans="1:10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85"/>
    </row>
    <row r="699" spans="1:10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85"/>
    </row>
    <row r="700" spans="1:10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85"/>
    </row>
    <row r="701" spans="1:10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85"/>
    </row>
    <row r="702" spans="1:10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85"/>
    </row>
    <row r="703" spans="1:10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85"/>
    </row>
    <row r="704" spans="1:10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85"/>
    </row>
    <row r="705" spans="1:10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85"/>
    </row>
    <row r="706" spans="1:10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85"/>
    </row>
    <row r="707" spans="1:10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85"/>
    </row>
    <row r="708" spans="1:10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85"/>
    </row>
    <row r="709" spans="1:10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85"/>
    </row>
    <row r="710" spans="1:10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85"/>
    </row>
    <row r="711" spans="1:10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85"/>
    </row>
    <row r="712" spans="1:10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85"/>
    </row>
    <row r="713" spans="1:10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85"/>
    </row>
    <row r="714" spans="1:10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85"/>
    </row>
    <row r="715" spans="1:10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85"/>
    </row>
    <row r="716" spans="1:10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85"/>
    </row>
    <row r="717" spans="1:10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85"/>
    </row>
    <row r="718" spans="1:10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85"/>
    </row>
    <row r="719" spans="1:10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85"/>
    </row>
    <row r="720" spans="1:10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85"/>
    </row>
    <row r="721" spans="1:10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85"/>
    </row>
    <row r="722" spans="1:10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85"/>
    </row>
    <row r="723" spans="1:10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85"/>
    </row>
    <row r="724" spans="1:10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85"/>
    </row>
    <row r="725" spans="1:10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85"/>
    </row>
    <row r="726" spans="1:10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85"/>
    </row>
    <row r="727" spans="1:10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85"/>
    </row>
    <row r="728" spans="1:10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85"/>
    </row>
    <row r="729" spans="1:10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85"/>
    </row>
    <row r="730" spans="1:10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85"/>
    </row>
    <row r="731" spans="1:10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85"/>
    </row>
    <row r="732" spans="1:10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85"/>
    </row>
    <row r="733" spans="1:10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85"/>
    </row>
    <row r="734" spans="1:10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85"/>
    </row>
    <row r="735" spans="1:10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85"/>
    </row>
    <row r="736" spans="1:10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85"/>
    </row>
    <row r="737" spans="1:10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85"/>
    </row>
    <row r="738" spans="1:10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85"/>
    </row>
    <row r="739" spans="1:10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85"/>
    </row>
    <row r="740" spans="1:10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85"/>
    </row>
    <row r="741" spans="1:10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85"/>
    </row>
    <row r="742" spans="1:10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85"/>
    </row>
    <row r="743" spans="1:10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85"/>
    </row>
    <row r="744" spans="1:10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85"/>
    </row>
    <row r="745" spans="1:10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85"/>
    </row>
    <row r="746" spans="1:10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85"/>
    </row>
    <row r="747" spans="1:10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85"/>
    </row>
    <row r="748" spans="1:10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85"/>
    </row>
    <row r="749" spans="1:10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85"/>
    </row>
    <row r="750" spans="1:10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85"/>
    </row>
    <row r="751" spans="1:10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85"/>
    </row>
    <row r="752" spans="1:10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85"/>
    </row>
    <row r="753" spans="1:10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85"/>
    </row>
    <row r="754" spans="1:10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85"/>
    </row>
    <row r="755" spans="1:10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85"/>
    </row>
    <row r="756" spans="1:10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85"/>
    </row>
    <row r="757" spans="1:10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85"/>
    </row>
    <row r="758" spans="1:10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85"/>
    </row>
    <row r="759" spans="1:10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85"/>
    </row>
    <row r="760" spans="1:10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85"/>
    </row>
    <row r="761" spans="1:10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85"/>
    </row>
    <row r="762" spans="1:10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85"/>
    </row>
    <row r="763" spans="1:10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85"/>
    </row>
    <row r="764" spans="1:10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85"/>
    </row>
    <row r="765" spans="1:10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85"/>
    </row>
    <row r="766" spans="1:10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85"/>
    </row>
    <row r="767" spans="1:10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85"/>
    </row>
    <row r="768" spans="1:10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85"/>
    </row>
    <row r="769" spans="1:10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85"/>
    </row>
    <row r="770" spans="1:10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85"/>
    </row>
    <row r="771" spans="1:10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85"/>
    </row>
    <row r="772" spans="1:10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85"/>
    </row>
    <row r="773" spans="1:10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85"/>
    </row>
    <row r="774" spans="1:10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85"/>
    </row>
    <row r="775" spans="1:10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85"/>
    </row>
    <row r="776" spans="1:10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85"/>
    </row>
    <row r="777" spans="1:10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85"/>
    </row>
    <row r="778" spans="1:10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85"/>
    </row>
    <row r="779" spans="1:10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85"/>
    </row>
    <row r="780" spans="1:10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85"/>
    </row>
    <row r="781" spans="1:10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85"/>
    </row>
    <row r="782" spans="1:10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85"/>
    </row>
    <row r="783" spans="1:10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85"/>
    </row>
    <row r="784" spans="1:10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85"/>
    </row>
    <row r="785" spans="1:10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85"/>
    </row>
    <row r="786" spans="1:10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85"/>
    </row>
    <row r="787" spans="1:10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85"/>
    </row>
    <row r="788" spans="1:10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85"/>
    </row>
    <row r="789" spans="1:10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85"/>
    </row>
    <row r="790" spans="1:10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85"/>
    </row>
    <row r="791" spans="1:10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85"/>
    </row>
    <row r="792" spans="1:10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85"/>
    </row>
    <row r="793" spans="1:10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85"/>
    </row>
    <row r="794" spans="1:10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85"/>
    </row>
    <row r="795" spans="1:10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85"/>
    </row>
    <row r="796" spans="1:10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85"/>
    </row>
    <row r="797" spans="1:10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85"/>
    </row>
    <row r="798" spans="1:10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85"/>
    </row>
    <row r="799" spans="1:10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85"/>
    </row>
    <row r="800" spans="1:10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85"/>
    </row>
    <row r="801" spans="1:10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85"/>
    </row>
    <row r="802" spans="1:10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85"/>
    </row>
    <row r="803" spans="1:10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85"/>
    </row>
    <row r="804" spans="1:10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85"/>
    </row>
    <row r="805" spans="1:10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85"/>
    </row>
    <row r="806" spans="1:10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85"/>
    </row>
    <row r="807" spans="1:10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85"/>
    </row>
    <row r="808" spans="1:10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85"/>
    </row>
    <row r="809" spans="1:10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85"/>
    </row>
    <row r="810" spans="1:10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85"/>
    </row>
    <row r="811" spans="1:10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85"/>
    </row>
    <row r="812" spans="1:10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85"/>
    </row>
    <row r="813" spans="1:10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85"/>
    </row>
    <row r="814" spans="1:10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85"/>
    </row>
    <row r="815" spans="1:10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85"/>
    </row>
    <row r="816" spans="1:10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85"/>
    </row>
    <row r="817" spans="1:10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85"/>
    </row>
    <row r="818" spans="1:10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85"/>
    </row>
    <row r="819" spans="1:10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85"/>
    </row>
    <row r="820" spans="1:10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85"/>
    </row>
    <row r="821" spans="1:10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85"/>
    </row>
    <row r="822" spans="1:10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85"/>
    </row>
    <row r="823" spans="1:10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85"/>
    </row>
    <row r="824" spans="1:10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85"/>
    </row>
    <row r="825" spans="1:10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85"/>
    </row>
    <row r="826" spans="1:10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85"/>
    </row>
    <row r="827" spans="1:10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85"/>
    </row>
    <row r="828" spans="1:10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85"/>
    </row>
    <row r="829" spans="1:10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85"/>
    </row>
    <row r="830" spans="1:10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85"/>
    </row>
    <row r="831" spans="1:10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85"/>
    </row>
    <row r="832" spans="1:10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85"/>
    </row>
    <row r="833" spans="1:10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85"/>
    </row>
    <row r="834" spans="1:10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85"/>
    </row>
    <row r="835" spans="1:10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85"/>
    </row>
    <row r="836" spans="1:10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85"/>
    </row>
    <row r="837" spans="1:10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85"/>
    </row>
    <row r="838" spans="1:10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85"/>
    </row>
    <row r="839" spans="1:10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85"/>
    </row>
    <row r="840" spans="1:10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85"/>
    </row>
    <row r="841" spans="1:10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85"/>
    </row>
    <row r="842" spans="1:10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85"/>
    </row>
    <row r="843" spans="1:10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85"/>
    </row>
    <row r="844" spans="1:10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85"/>
    </row>
    <row r="845" spans="1:10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85"/>
    </row>
    <row r="846" spans="1:10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85"/>
    </row>
    <row r="847" spans="1:10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85"/>
    </row>
    <row r="848" spans="1:10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85"/>
    </row>
    <row r="849" spans="1:10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85"/>
    </row>
    <row r="850" spans="1:10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85"/>
    </row>
    <row r="851" spans="1:10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85"/>
    </row>
    <row r="852" spans="1:10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85"/>
    </row>
    <row r="853" spans="1:10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85"/>
    </row>
    <row r="854" spans="1:10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85"/>
    </row>
    <row r="855" spans="1:10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85"/>
    </row>
    <row r="856" spans="1:10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85"/>
    </row>
    <row r="857" spans="1:10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85"/>
    </row>
    <row r="858" spans="1:10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85"/>
    </row>
    <row r="859" spans="1:10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85"/>
    </row>
    <row r="860" spans="1:10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85"/>
    </row>
    <row r="861" spans="1:10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85"/>
    </row>
    <row r="862" spans="1:10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85"/>
    </row>
    <row r="863" spans="1:10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85"/>
    </row>
    <row r="864" spans="1:10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85"/>
    </row>
    <row r="865" spans="1:10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85"/>
    </row>
    <row r="866" spans="1:10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85"/>
    </row>
    <row r="867" spans="1:10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85"/>
    </row>
    <row r="868" spans="1:10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85"/>
    </row>
    <row r="869" spans="1:10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85"/>
    </row>
    <row r="870" spans="1:10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85"/>
    </row>
    <row r="871" spans="1:10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85"/>
    </row>
    <row r="872" spans="1:10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85"/>
    </row>
    <row r="873" spans="1:10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85"/>
    </row>
    <row r="874" spans="1:10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85"/>
    </row>
    <row r="875" spans="1:10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85"/>
    </row>
    <row r="876" spans="1:10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85"/>
    </row>
    <row r="877" spans="1:10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85"/>
    </row>
    <row r="878" spans="1:10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85"/>
    </row>
    <row r="879" spans="1:10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85"/>
    </row>
    <row r="880" spans="1:10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85"/>
    </row>
    <row r="881" spans="1:10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85"/>
    </row>
    <row r="882" spans="1:10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85"/>
    </row>
    <row r="883" spans="1:10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85"/>
    </row>
    <row r="884" spans="1:10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85"/>
    </row>
    <row r="885" spans="1:10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85"/>
    </row>
    <row r="886" spans="1:10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85"/>
    </row>
    <row r="887" spans="1:10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85"/>
    </row>
    <row r="888" spans="1:10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85"/>
    </row>
    <row r="889" spans="1:10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85"/>
    </row>
    <row r="890" spans="1:10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85"/>
    </row>
    <row r="891" spans="1:10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85"/>
    </row>
    <row r="892" spans="1:10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85"/>
    </row>
    <row r="893" spans="1:10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85"/>
    </row>
    <row r="894" spans="1:10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85"/>
    </row>
    <row r="895" spans="1:10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85"/>
    </row>
    <row r="896" spans="1:10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85"/>
    </row>
    <row r="897" spans="1:10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85"/>
    </row>
    <row r="898" spans="1:10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85"/>
    </row>
    <row r="899" spans="1:10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85"/>
    </row>
    <row r="900" spans="1:10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85"/>
    </row>
    <row r="901" spans="1:10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85"/>
    </row>
    <row r="902" spans="1:10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85"/>
    </row>
    <row r="903" spans="1:10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85"/>
    </row>
    <row r="904" spans="1:10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85"/>
    </row>
    <row r="905" spans="1:10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85"/>
    </row>
    <row r="906" spans="1:10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85"/>
    </row>
    <row r="907" spans="1:10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85"/>
    </row>
    <row r="908" spans="1:10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85"/>
    </row>
    <row r="909" spans="1:10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85"/>
    </row>
    <row r="910" spans="1:10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85"/>
    </row>
    <row r="911" spans="1:10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85"/>
    </row>
    <row r="912" spans="1:10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85"/>
    </row>
    <row r="913" spans="1:10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85"/>
    </row>
    <row r="914" spans="1:10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85"/>
    </row>
    <row r="915" spans="1:10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85"/>
    </row>
    <row r="916" spans="1:10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85"/>
    </row>
    <row r="917" spans="1:10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85"/>
    </row>
    <row r="918" spans="1:10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85"/>
    </row>
    <row r="919" spans="1:10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85"/>
    </row>
    <row r="920" spans="1:10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85"/>
    </row>
    <row r="921" spans="1:10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85"/>
    </row>
    <row r="922" spans="1:10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85"/>
    </row>
    <row r="923" spans="1:10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85"/>
    </row>
    <row r="924" spans="1:10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85"/>
    </row>
    <row r="925" spans="1:10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85"/>
    </row>
    <row r="926" spans="1:10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85"/>
    </row>
    <row r="927" spans="1:10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85"/>
    </row>
    <row r="928" spans="1:10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85"/>
    </row>
    <row r="929" spans="1:10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85"/>
    </row>
    <row r="930" spans="1:10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85"/>
    </row>
    <row r="931" spans="1:10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85"/>
    </row>
    <row r="932" spans="1:10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85"/>
    </row>
    <row r="933" spans="1:10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85"/>
    </row>
    <row r="934" spans="1:10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85"/>
    </row>
    <row r="935" spans="1:10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85"/>
    </row>
    <row r="936" spans="1:10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85"/>
    </row>
    <row r="937" spans="1:10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85"/>
    </row>
    <row r="938" spans="1:10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85"/>
    </row>
    <row r="939" spans="1:10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85"/>
    </row>
    <row r="940" spans="1:10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85"/>
    </row>
    <row r="941" spans="1:10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85"/>
    </row>
    <row r="942" spans="1:10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85"/>
    </row>
    <row r="943" spans="1:10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85"/>
    </row>
    <row r="944" spans="1:10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85"/>
    </row>
    <row r="945" spans="1:10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85"/>
    </row>
    <row r="946" spans="1:10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85"/>
    </row>
    <row r="947" spans="1:10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85"/>
    </row>
    <row r="948" spans="1:10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85"/>
    </row>
    <row r="949" spans="1:10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85"/>
    </row>
    <row r="950" spans="1:10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85"/>
    </row>
    <row r="951" spans="1:10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85"/>
    </row>
    <row r="952" spans="1:10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85"/>
    </row>
    <row r="953" spans="1:10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85"/>
    </row>
    <row r="954" spans="1:10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85"/>
    </row>
    <row r="955" spans="1:10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85"/>
    </row>
    <row r="956" spans="1:10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85"/>
    </row>
    <row r="957" spans="1:10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85"/>
    </row>
    <row r="958" spans="1:10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85"/>
    </row>
    <row r="959" spans="1:10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85"/>
    </row>
    <row r="960" spans="1:10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85"/>
    </row>
    <row r="961" spans="1:10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85"/>
    </row>
    <row r="962" spans="1:10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85"/>
    </row>
    <row r="963" spans="1:10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85"/>
    </row>
    <row r="964" spans="1:10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85"/>
    </row>
    <row r="965" spans="1:10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85"/>
    </row>
    <row r="966" spans="1:10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85"/>
    </row>
    <row r="967" spans="1:10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85"/>
    </row>
    <row r="968" spans="1:10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85"/>
    </row>
    <row r="969" spans="1:10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85"/>
    </row>
    <row r="970" spans="1:10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85"/>
    </row>
    <row r="971" spans="1:10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85"/>
    </row>
    <row r="972" spans="1:10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85"/>
    </row>
    <row r="973" spans="1:10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85"/>
    </row>
    <row r="974" spans="1:10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85"/>
    </row>
    <row r="975" spans="1:10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85"/>
    </row>
    <row r="976" spans="1:10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85"/>
    </row>
    <row r="977" spans="1:10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85"/>
    </row>
    <row r="978" spans="1:10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85"/>
    </row>
    <row r="979" spans="1:10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85"/>
    </row>
    <row r="980" spans="1:10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85"/>
    </row>
    <row r="981" spans="1:10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85"/>
    </row>
    <row r="982" spans="1:10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85"/>
    </row>
    <row r="983" spans="1:10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85"/>
    </row>
    <row r="984" spans="1:10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85"/>
    </row>
    <row r="985" spans="1:10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85"/>
    </row>
    <row r="986" spans="1:10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85"/>
    </row>
    <row r="987" spans="1:10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85"/>
    </row>
    <row r="988" spans="1:10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85"/>
    </row>
    <row r="989" spans="1:10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85"/>
    </row>
    <row r="990" spans="1:10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85"/>
    </row>
    <row r="991" spans="1:10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85"/>
    </row>
    <row r="992" spans="1:10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85"/>
    </row>
    <row r="993" spans="1:10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85"/>
    </row>
    <row r="994" spans="1:10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85"/>
    </row>
    <row r="995" spans="1:10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85"/>
    </row>
    <row r="996" spans="1:10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85"/>
    </row>
    <row r="997" spans="1:10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8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D7DF23"/>
    <outlinePr summaryBelow="0" summaryRight="0"/>
  </sheetPr>
  <dimension ref="A1:BL1042"/>
  <sheetViews>
    <sheetView workbookViewId="0"/>
  </sheetViews>
  <sheetFormatPr defaultColWidth="14.42578125" defaultRowHeight="15.75" customHeight="1" x14ac:dyDescent="0.2"/>
  <cols>
    <col min="1" max="1" width="34.7109375" customWidth="1"/>
    <col min="44" max="44" width="16.85546875" customWidth="1"/>
    <col min="60" max="60" width="19.28515625" customWidth="1"/>
    <col min="61" max="61" width="19.140625" customWidth="1"/>
    <col min="62" max="62" width="19" customWidth="1"/>
  </cols>
  <sheetData>
    <row r="1" spans="1:64" ht="15.75" customHeight="1" x14ac:dyDescent="0.3">
      <c r="A1" s="105"/>
      <c r="B1" s="725" t="s">
        <v>197</v>
      </c>
      <c r="C1" s="723"/>
      <c r="D1" s="723"/>
      <c r="E1" s="723"/>
      <c r="F1" s="723"/>
      <c r="G1" s="723"/>
      <c r="H1" s="105"/>
      <c r="I1" s="106"/>
      <c r="J1" s="725" t="s">
        <v>198</v>
      </c>
      <c r="K1" s="723"/>
      <c r="L1" s="723"/>
      <c r="M1" s="723"/>
      <c r="N1" s="723"/>
      <c r="O1" s="723"/>
      <c r="P1" s="723"/>
      <c r="Q1" s="723"/>
      <c r="R1" s="723"/>
      <c r="S1" s="723"/>
      <c r="T1" s="105"/>
      <c r="U1" s="725" t="s">
        <v>199</v>
      </c>
      <c r="V1" s="723"/>
      <c r="W1" s="105"/>
      <c r="X1" s="725" t="s">
        <v>200</v>
      </c>
      <c r="Y1" s="723"/>
      <c r="Z1" s="723"/>
      <c r="AA1" s="723"/>
      <c r="AB1" s="723"/>
      <c r="AC1" s="723"/>
      <c r="AD1" s="723"/>
      <c r="AE1" s="105"/>
      <c r="AF1" s="106"/>
      <c r="AG1" s="107"/>
      <c r="AH1" s="725" t="s">
        <v>201</v>
      </c>
      <c r="AI1" s="723"/>
      <c r="AJ1" s="105"/>
      <c r="AK1" s="727" t="s">
        <v>202</v>
      </c>
      <c r="AL1" s="723"/>
      <c r="AM1" s="723"/>
      <c r="AN1" s="723"/>
      <c r="AO1" s="108"/>
      <c r="AP1" s="725" t="s">
        <v>203</v>
      </c>
      <c r="AQ1" s="723"/>
      <c r="AR1" s="105"/>
      <c r="AS1" s="105"/>
      <c r="AT1" s="105"/>
      <c r="AU1" s="725" t="s">
        <v>204</v>
      </c>
      <c r="AV1" s="723"/>
      <c r="AW1" s="723"/>
      <c r="AX1" s="723"/>
      <c r="AY1" s="723"/>
      <c r="AZ1" s="723"/>
      <c r="BA1" s="106"/>
      <c r="BB1" s="725" t="s">
        <v>205</v>
      </c>
      <c r="BC1" s="723"/>
      <c r="BD1" s="723"/>
      <c r="BE1" s="723"/>
      <c r="BF1" s="723"/>
      <c r="BG1" s="109"/>
      <c r="BH1" s="726" t="s">
        <v>206</v>
      </c>
      <c r="BI1" s="723"/>
      <c r="BJ1" s="723"/>
      <c r="BK1" s="723"/>
      <c r="BL1" s="110"/>
    </row>
    <row r="2" spans="1:64" ht="15.75" customHeight="1" x14ac:dyDescent="0.25">
      <c r="A2" s="111" t="s">
        <v>208</v>
      </c>
      <c r="B2" s="111" t="s">
        <v>210</v>
      </c>
      <c r="C2" s="111" t="s">
        <v>211</v>
      </c>
      <c r="D2" s="111" t="s">
        <v>212</v>
      </c>
      <c r="E2" s="47" t="s">
        <v>213</v>
      </c>
      <c r="F2" s="111" t="s">
        <v>214</v>
      </c>
      <c r="G2" s="113" t="s">
        <v>215</v>
      </c>
      <c r="H2" s="111"/>
      <c r="I2" s="47" t="s">
        <v>216</v>
      </c>
      <c r="J2" s="111" t="s">
        <v>217</v>
      </c>
      <c r="K2" s="47" t="s">
        <v>218</v>
      </c>
      <c r="L2" s="111" t="s">
        <v>219</v>
      </c>
      <c r="M2" s="47" t="s">
        <v>220</v>
      </c>
      <c r="N2" s="111" t="s">
        <v>221</v>
      </c>
      <c r="O2" s="47" t="s">
        <v>223</v>
      </c>
      <c r="P2" s="111" t="s">
        <v>224</v>
      </c>
      <c r="Q2" s="111" t="s">
        <v>225</v>
      </c>
      <c r="R2" s="47" t="s">
        <v>226</v>
      </c>
      <c r="S2" s="111" t="s">
        <v>227</v>
      </c>
      <c r="T2" s="111"/>
      <c r="U2" s="111" t="s">
        <v>228</v>
      </c>
      <c r="V2" s="47" t="s">
        <v>229</v>
      </c>
      <c r="W2" s="111"/>
      <c r="X2" s="111" t="s">
        <v>230</v>
      </c>
      <c r="Y2" s="47" t="s">
        <v>231</v>
      </c>
      <c r="Z2" s="111" t="s">
        <v>232</v>
      </c>
      <c r="AA2" s="111" t="s">
        <v>233</v>
      </c>
      <c r="AB2" s="47" t="s">
        <v>234</v>
      </c>
      <c r="AC2" s="47" t="s">
        <v>235</v>
      </c>
      <c r="AD2" s="47" t="s">
        <v>236</v>
      </c>
      <c r="AE2" s="47" t="s">
        <v>237</v>
      </c>
      <c r="AF2" s="47" t="s">
        <v>238</v>
      </c>
      <c r="AG2" s="114" t="s">
        <v>239</v>
      </c>
      <c r="AH2" s="111" t="s">
        <v>240</v>
      </c>
      <c r="AI2" s="111" t="s">
        <v>241</v>
      </c>
      <c r="AJ2" s="111"/>
      <c r="AK2" s="115" t="s">
        <v>242</v>
      </c>
      <c r="AL2" s="111" t="s">
        <v>243</v>
      </c>
      <c r="AM2" s="111" t="s">
        <v>244</v>
      </c>
      <c r="AN2" s="111" t="s">
        <v>245</v>
      </c>
      <c r="AO2" s="116"/>
      <c r="AP2" s="111" t="s">
        <v>246</v>
      </c>
      <c r="AQ2" s="111" t="s">
        <v>247</v>
      </c>
      <c r="AR2" s="111" t="s">
        <v>248</v>
      </c>
      <c r="AS2" s="111" t="s">
        <v>249</v>
      </c>
      <c r="AT2" s="111"/>
      <c r="AU2" s="111" t="s">
        <v>250</v>
      </c>
      <c r="AV2" s="111" t="s">
        <v>251</v>
      </c>
      <c r="AW2" s="111" t="s">
        <v>252</v>
      </c>
      <c r="AX2" s="111" t="s">
        <v>253</v>
      </c>
      <c r="AY2" s="111" t="s">
        <v>254</v>
      </c>
      <c r="AZ2" s="117" t="s">
        <v>255</v>
      </c>
      <c r="BA2" s="47"/>
      <c r="BB2" s="47" t="s">
        <v>256</v>
      </c>
      <c r="BC2" s="111" t="s">
        <v>257</v>
      </c>
      <c r="BD2" s="47" t="s">
        <v>258</v>
      </c>
      <c r="BE2" s="111" t="s">
        <v>259</v>
      </c>
      <c r="BF2" s="111" t="s">
        <v>260</v>
      </c>
      <c r="BG2" s="118"/>
      <c r="BH2" s="119" t="s">
        <v>261</v>
      </c>
      <c r="BI2" s="119" t="s">
        <v>262</v>
      </c>
      <c r="BJ2" s="119" t="s">
        <v>263</v>
      </c>
      <c r="BK2" s="120" t="s">
        <v>264</v>
      </c>
      <c r="BL2" s="120"/>
    </row>
    <row r="3" spans="1:64" ht="15.75" customHeight="1" x14ac:dyDescent="0.25">
      <c r="A3" s="121" t="s">
        <v>266</v>
      </c>
      <c r="B3" s="122"/>
      <c r="C3" s="122"/>
      <c r="D3" s="122"/>
      <c r="E3" s="122"/>
      <c r="F3" s="122"/>
      <c r="G3" s="123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4"/>
      <c r="AG3" s="125"/>
      <c r="AH3" s="124"/>
      <c r="AI3" s="124"/>
      <c r="AJ3" s="122"/>
      <c r="AK3" s="126"/>
      <c r="AL3" s="122"/>
      <c r="AM3" s="122"/>
      <c r="AN3" s="122"/>
      <c r="AO3" s="122"/>
      <c r="AP3" s="122"/>
      <c r="AQ3" s="122"/>
      <c r="AR3" s="124"/>
      <c r="AS3" s="124"/>
      <c r="AT3" s="122"/>
      <c r="AU3" s="122"/>
      <c r="AV3" s="122"/>
      <c r="AW3" s="122"/>
      <c r="AX3" s="124"/>
      <c r="AY3" s="124"/>
      <c r="AZ3" s="127"/>
      <c r="BA3" s="124"/>
      <c r="BB3" s="124"/>
      <c r="BC3" s="124"/>
      <c r="BD3" s="124"/>
      <c r="BE3" s="124"/>
      <c r="BF3" s="124"/>
      <c r="BG3" s="128"/>
      <c r="BH3" s="129"/>
      <c r="BI3" s="129"/>
      <c r="BJ3" s="129"/>
      <c r="BK3" s="129"/>
      <c r="BL3" s="129"/>
    </row>
    <row r="4" spans="1:64" ht="15.75" customHeight="1" x14ac:dyDescent="0.25">
      <c r="A4" s="130" t="s">
        <v>270</v>
      </c>
      <c r="B4" s="131">
        <v>12564245</v>
      </c>
      <c r="C4" s="131">
        <v>12460016</v>
      </c>
      <c r="D4" s="131">
        <v>12150996</v>
      </c>
      <c r="E4" s="131">
        <v>12150996</v>
      </c>
      <c r="F4" s="131">
        <v>13261538</v>
      </c>
      <c r="G4" s="132">
        <f>F4/B4</f>
        <v>1.0554982014438592</v>
      </c>
      <c r="H4" s="131"/>
      <c r="I4" s="133">
        <v>268724216</v>
      </c>
      <c r="J4" s="131">
        <v>270228839</v>
      </c>
      <c r="K4" s="133">
        <v>18925111</v>
      </c>
      <c r="L4" s="131">
        <v>18931539</v>
      </c>
      <c r="M4" s="133">
        <v>3017052801</v>
      </c>
      <c r="N4" s="131">
        <v>3078963386</v>
      </c>
      <c r="O4" s="133">
        <v>558777261</v>
      </c>
      <c r="P4" s="131">
        <v>578158738</v>
      </c>
      <c r="Q4" s="131">
        <v>653052719</v>
      </c>
      <c r="R4" s="134">
        <v>2894505626</v>
      </c>
      <c r="S4" s="135">
        <v>2819542794</v>
      </c>
      <c r="T4" s="131"/>
      <c r="U4" s="131">
        <v>1736</v>
      </c>
      <c r="V4" s="136">
        <v>7237</v>
      </c>
      <c r="W4" s="136"/>
      <c r="X4" s="137">
        <f>J4/U4</f>
        <v>155661.77361751153</v>
      </c>
      <c r="Y4" s="137">
        <f>P4/B4</f>
        <v>46.016194208247292</v>
      </c>
      <c r="Z4" s="138">
        <f>N4/P4</f>
        <v>5.3254637241165419</v>
      </c>
      <c r="AA4" s="139">
        <f>P4/L4</f>
        <v>30.539447321213558</v>
      </c>
      <c r="AB4" s="140">
        <f>S4/P4</f>
        <v>4.8767623987722208</v>
      </c>
      <c r="AC4" s="140">
        <f>S4/J4</f>
        <v>10.433907811001623</v>
      </c>
      <c r="AD4" s="135">
        <f>S4/B4</f>
        <v>224.41004564938044</v>
      </c>
      <c r="AE4" s="135">
        <f>R4/B4</f>
        <v>230.37640749603338</v>
      </c>
      <c r="AF4" s="125">
        <f>(R4-S4)/S4</f>
        <v>2.658687506340434E-2</v>
      </c>
      <c r="AG4" s="125">
        <f>(O4-P4)/P4</f>
        <v>-3.3522760664390409E-2</v>
      </c>
      <c r="AH4" s="141">
        <v>0.75</v>
      </c>
      <c r="AI4" s="136">
        <v>5.5</v>
      </c>
      <c r="AJ4" s="142"/>
      <c r="AK4" s="131">
        <f>P4-Q4</f>
        <v>-74893981</v>
      </c>
      <c r="AL4" s="143">
        <f>AK4/Q4</f>
        <v>-0.11468290203995</v>
      </c>
      <c r="AM4" s="131">
        <f>B4-C4</f>
        <v>104229</v>
      </c>
      <c r="AN4" s="143">
        <f>AM4/C4</f>
        <v>8.3650775408314077E-3</v>
      </c>
      <c r="AO4" s="144"/>
      <c r="AP4" s="136">
        <v>5976103</v>
      </c>
      <c r="AQ4" s="136">
        <v>0.48</v>
      </c>
      <c r="AR4" s="136">
        <v>2.4</v>
      </c>
      <c r="AS4" s="139">
        <v>8.6999999999999993</v>
      </c>
      <c r="AT4" s="144"/>
      <c r="AU4" s="144">
        <v>53.5</v>
      </c>
      <c r="AV4" s="144">
        <v>17.7</v>
      </c>
      <c r="AW4" s="144">
        <f>AU4+18.2</f>
        <v>71.7</v>
      </c>
      <c r="AX4" s="136">
        <v>28.9</v>
      </c>
      <c r="AY4" s="136">
        <v>50.7</v>
      </c>
      <c r="AZ4" s="139">
        <f>AY4-AX4</f>
        <v>21.800000000000004</v>
      </c>
      <c r="BA4" s="136"/>
      <c r="BB4" s="136">
        <v>56.7</v>
      </c>
      <c r="BC4" s="145">
        <v>1.51</v>
      </c>
      <c r="BD4" s="136">
        <v>119</v>
      </c>
      <c r="BE4" s="136">
        <v>230191</v>
      </c>
      <c r="BF4" s="139">
        <f>BE4/B4*1000</f>
        <v>18.321116788155596</v>
      </c>
      <c r="BG4" s="144"/>
      <c r="BH4" s="137">
        <v>92535</v>
      </c>
      <c r="BI4" s="137">
        <v>63769</v>
      </c>
      <c r="BJ4" s="137">
        <f>BH4-BI4</f>
        <v>28766</v>
      </c>
      <c r="BK4" s="132">
        <v>1463</v>
      </c>
      <c r="BL4" s="132"/>
    </row>
    <row r="5" spans="1:64" ht="15.75" customHeight="1" x14ac:dyDescent="0.25">
      <c r="A5" s="122"/>
      <c r="B5" s="122"/>
      <c r="C5" s="122"/>
      <c r="D5" s="122"/>
      <c r="E5" s="122"/>
      <c r="F5" s="122"/>
      <c r="G5" s="123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37"/>
      <c r="Y5" s="137"/>
      <c r="Z5" s="138"/>
      <c r="AA5" s="139"/>
      <c r="AB5" s="140"/>
      <c r="AC5" s="140"/>
      <c r="AD5" s="136"/>
      <c r="AE5" s="136"/>
      <c r="AF5" s="125"/>
      <c r="AG5" s="125"/>
      <c r="AH5" s="124"/>
      <c r="AI5" s="124"/>
      <c r="AJ5" s="122"/>
      <c r="AK5" s="131"/>
      <c r="AL5" s="143"/>
      <c r="AM5" s="136"/>
      <c r="AN5" s="143"/>
      <c r="AO5" s="122"/>
      <c r="AP5" s="122"/>
      <c r="AQ5" s="122"/>
      <c r="AR5" s="124"/>
      <c r="AS5" s="127"/>
      <c r="AT5" s="122"/>
      <c r="AU5" s="122"/>
      <c r="AV5" s="122"/>
      <c r="AW5" s="122"/>
      <c r="AX5" s="124"/>
      <c r="AY5" s="124"/>
      <c r="AZ5" s="127"/>
      <c r="BA5" s="124"/>
      <c r="BB5" s="124"/>
      <c r="BC5" s="124"/>
      <c r="BD5" s="124"/>
      <c r="BE5" s="124"/>
      <c r="BF5" s="139"/>
      <c r="BG5" s="122"/>
      <c r="BH5" s="137"/>
      <c r="BI5" s="137"/>
      <c r="BJ5" s="137"/>
      <c r="BK5" s="132"/>
      <c r="BL5" s="132"/>
    </row>
    <row r="6" spans="1:64" ht="15.75" customHeight="1" x14ac:dyDescent="0.25">
      <c r="A6" s="130" t="s">
        <v>271</v>
      </c>
      <c r="B6" s="131">
        <v>3136669</v>
      </c>
      <c r="C6" s="131">
        <v>3080269</v>
      </c>
      <c r="D6" s="131">
        <v>2956746</v>
      </c>
      <c r="E6" s="131">
        <v>2956746</v>
      </c>
      <c r="F6" s="131">
        <v>3283665</v>
      </c>
      <c r="G6" s="132">
        <f>F6/B6</f>
        <v>1.0468637270939332</v>
      </c>
      <c r="H6" s="131"/>
      <c r="I6" s="133">
        <v>60456967</v>
      </c>
      <c r="J6" s="131">
        <v>61016772</v>
      </c>
      <c r="K6" s="133">
        <v>3606413</v>
      </c>
      <c r="L6" s="131">
        <v>3683910</v>
      </c>
      <c r="M6" s="133">
        <v>591647295</v>
      </c>
      <c r="N6" s="131">
        <v>604459349</v>
      </c>
      <c r="O6" s="133">
        <v>97165951</v>
      </c>
      <c r="P6" s="131">
        <v>100582399</v>
      </c>
      <c r="Q6" s="131">
        <v>110901275</v>
      </c>
      <c r="R6" s="134">
        <v>390037049</v>
      </c>
      <c r="S6" s="135">
        <v>374691033</v>
      </c>
      <c r="T6" s="136"/>
      <c r="U6" s="136">
        <v>732</v>
      </c>
      <c r="V6" s="136">
        <v>4285</v>
      </c>
      <c r="W6" s="136"/>
      <c r="X6" s="137">
        <f>J6/U6</f>
        <v>83356.24590163934</v>
      </c>
      <c r="Y6" s="137">
        <f>P6/B6</f>
        <v>32.066628324506027</v>
      </c>
      <c r="Z6" s="138">
        <f>N6/P6</f>
        <v>6.0095936765238616</v>
      </c>
      <c r="AA6" s="139">
        <f>P6/L6</f>
        <v>27.303164029522978</v>
      </c>
      <c r="AB6" s="140">
        <f>S6/P6</f>
        <v>3.7252147167418426</v>
      </c>
      <c r="AC6" s="140">
        <f>S6/J6</f>
        <v>6.1407875362531472</v>
      </c>
      <c r="AD6" s="135">
        <f>S6/B6</f>
        <v>119.45507575074068</v>
      </c>
      <c r="AE6" s="135">
        <f>R6/B6</f>
        <v>124.34753204753196</v>
      </c>
      <c r="AF6" s="125">
        <f>(R6-S6)/S6</f>
        <v>4.0956453847135435E-2</v>
      </c>
      <c r="AG6" s="125">
        <f>(O6-P6)/P6</f>
        <v>-3.3966658520443525E-2</v>
      </c>
      <c r="AH6" s="141">
        <v>0.76</v>
      </c>
      <c r="AI6" s="136">
        <v>3.2</v>
      </c>
      <c r="AJ6" s="142"/>
      <c r="AK6" s="131">
        <f>P6-Q6</f>
        <v>-10318876</v>
      </c>
      <c r="AL6" s="143">
        <f>AK6/Q6</f>
        <v>-9.3045602947306058E-2</v>
      </c>
      <c r="AM6" s="131">
        <f>B6-C6</f>
        <v>56400</v>
      </c>
      <c r="AN6" s="143">
        <f>AM6/C6</f>
        <v>1.8310089151304644E-2</v>
      </c>
      <c r="AO6" s="144"/>
      <c r="AP6" s="136">
        <v>1435108</v>
      </c>
      <c r="AQ6" s="136">
        <v>0.46</v>
      </c>
      <c r="AR6" s="136">
        <v>4.9000000000000004</v>
      </c>
      <c r="AS6" s="139">
        <v>15.3</v>
      </c>
      <c r="AT6" s="144"/>
      <c r="AU6" s="144">
        <v>65.400000000000006</v>
      </c>
      <c r="AV6" s="144">
        <v>20</v>
      </c>
      <c r="AW6" s="144">
        <f>AU6+16.1</f>
        <v>81.5</v>
      </c>
      <c r="AX6" s="136">
        <v>24.6</v>
      </c>
      <c r="AY6" s="136">
        <v>51.4</v>
      </c>
      <c r="AZ6" s="139">
        <f>AY6-AX6</f>
        <v>26.799999999999997</v>
      </c>
      <c r="BA6" s="136"/>
      <c r="BB6" s="136">
        <v>41.3</v>
      </c>
      <c r="BC6" s="136">
        <v>1.35</v>
      </c>
      <c r="BD6" s="136">
        <v>64</v>
      </c>
      <c r="BE6" s="136">
        <v>62339</v>
      </c>
      <c r="BF6" s="139">
        <f>BE6/B6*1000</f>
        <v>19.87426789374333</v>
      </c>
      <c r="BG6" s="144"/>
      <c r="BH6" s="137">
        <v>95903</v>
      </c>
      <c r="BI6" s="137">
        <v>70218</v>
      </c>
      <c r="BJ6" s="137">
        <f>BH6-BI6</f>
        <v>25685</v>
      </c>
      <c r="BK6" s="132">
        <v>1599</v>
      </c>
      <c r="BL6" s="132"/>
    </row>
    <row r="7" spans="1:64" ht="15.75" customHeight="1" x14ac:dyDescent="0.25">
      <c r="A7" s="122"/>
      <c r="B7" s="122"/>
      <c r="C7" s="122"/>
      <c r="D7" s="122"/>
      <c r="E7" s="122"/>
      <c r="F7" s="122"/>
      <c r="G7" s="123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37"/>
      <c r="Y7" s="137"/>
      <c r="Z7" s="138"/>
      <c r="AA7" s="139"/>
      <c r="AB7" s="140"/>
      <c r="AC7" s="140"/>
      <c r="AD7" s="136"/>
      <c r="AE7" s="136"/>
      <c r="AF7" s="125"/>
      <c r="AG7" s="125"/>
      <c r="AH7" s="124"/>
      <c r="AI7" s="124"/>
      <c r="AJ7" s="122"/>
      <c r="AK7" s="131"/>
      <c r="AL7" s="143"/>
      <c r="AM7" s="136"/>
      <c r="AN7" s="143"/>
      <c r="AO7" s="122"/>
      <c r="AP7" s="122"/>
      <c r="AQ7" s="122"/>
      <c r="AR7" s="124"/>
      <c r="AS7" s="127"/>
      <c r="AT7" s="122"/>
      <c r="AU7" s="122"/>
      <c r="AV7" s="122"/>
      <c r="AW7" s="122"/>
      <c r="AX7" s="124"/>
      <c r="AY7" s="124"/>
      <c r="AZ7" s="127"/>
      <c r="BA7" s="124"/>
      <c r="BB7" s="124"/>
      <c r="BC7" s="124"/>
      <c r="BD7" s="124"/>
      <c r="BE7" s="124"/>
      <c r="BF7" s="139"/>
      <c r="BG7" s="122"/>
      <c r="BH7" s="137"/>
      <c r="BI7" s="137"/>
      <c r="BJ7" s="137"/>
      <c r="BK7" s="132"/>
      <c r="BL7" s="132"/>
    </row>
    <row r="8" spans="1:64" ht="15.75" customHeight="1" x14ac:dyDescent="0.25">
      <c r="A8" s="130" t="s">
        <v>274</v>
      </c>
      <c r="B8" s="131">
        <v>1782854</v>
      </c>
      <c r="C8" s="131">
        <v>1744660</v>
      </c>
      <c r="D8" s="131">
        <v>1664496</v>
      </c>
      <c r="E8" s="131">
        <v>1664496</v>
      </c>
      <c r="F8" s="131">
        <v>1969897</v>
      </c>
      <c r="G8" s="132">
        <f>F8/B8</f>
        <v>1.1049121240438085</v>
      </c>
      <c r="H8" s="131"/>
      <c r="I8" s="133">
        <v>27392703</v>
      </c>
      <c r="J8" s="131">
        <v>26873506</v>
      </c>
      <c r="K8" s="133">
        <v>2011701</v>
      </c>
      <c r="L8" s="131">
        <v>1998024</v>
      </c>
      <c r="M8" s="133">
        <v>334807498</v>
      </c>
      <c r="N8" s="131">
        <v>347051363</v>
      </c>
      <c r="O8" s="133">
        <v>44136671</v>
      </c>
      <c r="P8" s="131">
        <v>45805468</v>
      </c>
      <c r="Q8" s="131">
        <v>51972193</v>
      </c>
      <c r="R8" s="134">
        <v>454678637</v>
      </c>
      <c r="S8" s="135">
        <v>426368227</v>
      </c>
      <c r="T8" s="136"/>
      <c r="U8" s="136">
        <v>286</v>
      </c>
      <c r="V8" s="136">
        <v>6234</v>
      </c>
      <c r="W8" s="136"/>
      <c r="X8" s="137">
        <f>J8/U8</f>
        <v>93963.307692307688</v>
      </c>
      <c r="Y8" s="137">
        <f>P8/B8</f>
        <v>25.692214842045395</v>
      </c>
      <c r="Z8" s="138">
        <f>N8/P8</f>
        <v>7.5766361125270025</v>
      </c>
      <c r="AA8" s="139">
        <f>P8/L8</f>
        <v>22.925384279668311</v>
      </c>
      <c r="AB8" s="140">
        <f>S8/P8</f>
        <v>9.3082386364876779</v>
      </c>
      <c r="AC8" s="140">
        <f>S8/J8</f>
        <v>15.865746248368188</v>
      </c>
      <c r="AD8" s="135">
        <f>S8/B8</f>
        <v>239.14926684966912</v>
      </c>
      <c r="AE8" s="135">
        <f>R8/B8</f>
        <v>255.02853122016722</v>
      </c>
      <c r="AF8" s="125">
        <f>(R8-S8)/S8</f>
        <v>6.6398967388346219E-2</v>
      </c>
      <c r="AG8" s="125">
        <f>(O8-P8)/P8</f>
        <v>-3.6432266121590548E-2</v>
      </c>
      <c r="AH8" s="141">
        <v>0.75</v>
      </c>
      <c r="AI8" s="136">
        <v>4.5999999999999996</v>
      </c>
      <c r="AJ8" s="142"/>
      <c r="AK8" s="131">
        <f>P8-Q8</f>
        <v>-6166725</v>
      </c>
      <c r="AL8" s="143">
        <f>AK8/Q8</f>
        <v>-0.11865431577997873</v>
      </c>
      <c r="AM8" s="131">
        <f>B8-C8</f>
        <v>38194</v>
      </c>
      <c r="AN8" s="143">
        <f>AM8/C8</f>
        <v>2.189194456226428E-2</v>
      </c>
      <c r="AO8" s="144"/>
      <c r="AP8" s="136">
        <v>1088423</v>
      </c>
      <c r="AQ8" s="136">
        <v>0.61</v>
      </c>
      <c r="AR8" s="136">
        <v>3.7</v>
      </c>
      <c r="AS8" s="139">
        <v>9.4</v>
      </c>
      <c r="AT8" s="144"/>
      <c r="AU8" s="144">
        <v>50.7</v>
      </c>
      <c r="AV8" s="144">
        <v>15.2</v>
      </c>
      <c r="AW8" s="144">
        <f>AU8+7.9</f>
        <v>58.6</v>
      </c>
      <c r="AX8" s="136">
        <v>26.2</v>
      </c>
      <c r="AY8" s="136">
        <v>55.2</v>
      </c>
      <c r="AZ8" s="139">
        <f>AY8-AX8</f>
        <v>29.000000000000004</v>
      </c>
      <c r="BA8" s="136"/>
      <c r="BB8" s="136">
        <v>45.6</v>
      </c>
      <c r="BC8" s="136">
        <v>1.45</v>
      </c>
      <c r="BD8" s="136">
        <v>81</v>
      </c>
      <c r="BE8" s="136">
        <v>32377</v>
      </c>
      <c r="BF8" s="139">
        <f>BE8/B8*1000</f>
        <v>18.160208295238984</v>
      </c>
      <c r="BG8" s="144"/>
      <c r="BH8" s="137">
        <v>143912</v>
      </c>
      <c r="BI8" s="137">
        <v>107171</v>
      </c>
      <c r="BJ8" s="137">
        <f>BH8-BI8</f>
        <v>36741</v>
      </c>
      <c r="BK8" s="132">
        <v>2246</v>
      </c>
      <c r="BL8" s="132"/>
    </row>
    <row r="9" spans="1:64" ht="15.75" customHeight="1" x14ac:dyDescent="0.25">
      <c r="A9" s="122"/>
      <c r="B9" s="122"/>
      <c r="C9" s="122"/>
      <c r="D9" s="122"/>
      <c r="E9" s="122"/>
      <c r="F9" s="122"/>
      <c r="G9" s="123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37"/>
      <c r="Y9" s="137"/>
      <c r="Z9" s="138"/>
      <c r="AA9" s="139"/>
      <c r="AB9" s="140"/>
      <c r="AC9" s="140"/>
      <c r="AD9" s="136"/>
      <c r="AE9" s="136"/>
      <c r="AF9" s="125"/>
      <c r="AG9" s="125"/>
      <c r="AH9" s="124"/>
      <c r="AI9" s="124"/>
      <c r="AJ9" s="122"/>
      <c r="AK9" s="131"/>
      <c r="AL9" s="143"/>
      <c r="AM9" s="136"/>
      <c r="AN9" s="143"/>
      <c r="AO9" s="122"/>
      <c r="AP9" s="122"/>
      <c r="AQ9" s="122"/>
      <c r="AR9" s="124"/>
      <c r="AS9" s="127"/>
      <c r="AT9" s="122"/>
      <c r="AU9" s="122"/>
      <c r="AV9" s="122"/>
      <c r="AW9" s="122"/>
      <c r="AX9" s="124"/>
      <c r="AY9" s="124"/>
      <c r="AZ9" s="127"/>
      <c r="BA9" s="124"/>
      <c r="BB9" s="124"/>
      <c r="BC9" s="124"/>
      <c r="BD9" s="124"/>
      <c r="BE9" s="124"/>
      <c r="BF9" s="139"/>
      <c r="BG9" s="122"/>
      <c r="BH9" s="137"/>
      <c r="BI9" s="137"/>
      <c r="BJ9" s="137"/>
      <c r="BK9" s="132"/>
      <c r="BL9" s="132"/>
    </row>
    <row r="10" spans="1:64" ht="15.75" customHeight="1" x14ac:dyDescent="0.25">
      <c r="A10" s="130" t="s">
        <v>276</v>
      </c>
      <c r="B10" s="131">
        <v>2045567</v>
      </c>
      <c r="C10" s="131">
        <v>2009744</v>
      </c>
      <c r="D10" s="131">
        <v>1932666</v>
      </c>
      <c r="E10" s="131">
        <v>1932666</v>
      </c>
      <c r="F10" s="131">
        <v>4476222</v>
      </c>
      <c r="G10" s="132">
        <f>F10/B10</f>
        <v>2.1882548946086833</v>
      </c>
      <c r="H10" s="131"/>
      <c r="I10" s="133">
        <v>20089970</v>
      </c>
      <c r="J10" s="131">
        <v>19407019</v>
      </c>
      <c r="K10" s="133">
        <v>1313329</v>
      </c>
      <c r="L10" s="131">
        <v>1272951</v>
      </c>
      <c r="M10" s="133">
        <v>140421874</v>
      </c>
      <c r="N10" s="131">
        <v>131620603</v>
      </c>
      <c r="O10" s="133">
        <v>17243076</v>
      </c>
      <c r="P10" s="131">
        <v>17583927</v>
      </c>
      <c r="Q10" s="131">
        <v>20248040</v>
      </c>
      <c r="R10" s="134">
        <v>158759451</v>
      </c>
      <c r="S10" s="135">
        <v>143981018</v>
      </c>
      <c r="T10" s="136"/>
      <c r="U10" s="136">
        <v>545</v>
      </c>
      <c r="V10" s="136">
        <v>3753</v>
      </c>
      <c r="W10" s="136"/>
      <c r="X10" s="137">
        <f>J10/U10</f>
        <v>35609.209174311924</v>
      </c>
      <c r="Y10" s="137">
        <f>P10/B10</f>
        <v>8.5961139380914933</v>
      </c>
      <c r="Z10" s="138">
        <f>N10/P10</f>
        <v>7.4852791984407121</v>
      </c>
      <c r="AA10" s="139">
        <f>P10/L10</f>
        <v>13.813514424357262</v>
      </c>
      <c r="AB10" s="140">
        <f>S10/P10</f>
        <v>8.1882174556343408</v>
      </c>
      <c r="AC10" s="140">
        <f>S10/J10</f>
        <v>7.4190177275551692</v>
      </c>
      <c r="AD10" s="135">
        <f>S10/B10</f>
        <v>70.386850198502415</v>
      </c>
      <c r="AE10" s="135">
        <f>R10/B10</f>
        <v>77.611464694141034</v>
      </c>
      <c r="AF10" s="125">
        <f>(R10-S10)/S10</f>
        <v>0.10264153709484121</v>
      </c>
      <c r="AG10" s="125">
        <f>(O10-P10)/P10</f>
        <v>-1.9384236524639803E-2</v>
      </c>
      <c r="AH10" s="141">
        <v>0.78</v>
      </c>
      <c r="AI10" s="136">
        <v>1.7</v>
      </c>
      <c r="AJ10" s="142"/>
      <c r="AK10" s="131">
        <f>P10-Q10</f>
        <v>-2664113</v>
      </c>
      <c r="AL10" s="143">
        <f>AK10/Q10</f>
        <v>-0.13157387085367275</v>
      </c>
      <c r="AM10" s="131">
        <f>B10-C10</f>
        <v>35823</v>
      </c>
      <c r="AN10" s="143">
        <f>AM10/C10</f>
        <v>1.7824658264933246E-2</v>
      </c>
      <c r="AO10" s="144"/>
      <c r="AP10" s="136">
        <v>1443186</v>
      </c>
      <c r="AQ10" s="136">
        <v>0.71</v>
      </c>
      <c r="AR10" s="136">
        <v>1.1000000000000001</v>
      </c>
      <c r="AS10" s="139">
        <v>1.1000000000000001</v>
      </c>
      <c r="AT10" s="144"/>
      <c r="AU10" s="144">
        <v>55.7</v>
      </c>
      <c r="AV10" s="144">
        <v>19.100000000000001</v>
      </c>
      <c r="AW10" s="144">
        <f>AU10+15.5</f>
        <v>71.2</v>
      </c>
      <c r="AX10" s="136">
        <v>30.5</v>
      </c>
      <c r="AY10" s="136">
        <v>62.1</v>
      </c>
      <c r="AZ10" s="139">
        <f>AY10-AX10</f>
        <v>31.6</v>
      </c>
      <c r="BA10" s="136"/>
      <c r="BB10" s="136">
        <v>43.2</v>
      </c>
      <c r="BC10" s="136">
        <v>1.25</v>
      </c>
      <c r="BD10" s="136">
        <v>70</v>
      </c>
      <c r="BE10" s="136">
        <v>39791</v>
      </c>
      <c r="BF10" s="139">
        <f>BE10/B10*1000</f>
        <v>19.452308333092976</v>
      </c>
      <c r="BG10" s="144"/>
      <c r="BH10" s="137">
        <v>76378</v>
      </c>
      <c r="BI10" s="137">
        <v>60293</v>
      </c>
      <c r="BJ10" s="137">
        <f>BH10-BI10</f>
        <v>16085</v>
      </c>
      <c r="BK10" s="132">
        <v>1272</v>
      </c>
      <c r="BL10" s="132"/>
    </row>
    <row r="11" spans="1:64" ht="15.75" customHeight="1" x14ac:dyDescent="0.25">
      <c r="A11" s="122"/>
      <c r="B11" s="122"/>
      <c r="C11" s="122"/>
      <c r="D11" s="122"/>
      <c r="E11" s="122"/>
      <c r="F11" s="122"/>
      <c r="G11" s="123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37"/>
      <c r="Y11" s="137"/>
      <c r="Z11" s="138"/>
      <c r="AA11" s="139"/>
      <c r="AB11" s="140"/>
      <c r="AC11" s="140"/>
      <c r="AD11" s="136"/>
      <c r="AE11" s="136"/>
      <c r="AF11" s="125"/>
      <c r="AG11" s="125"/>
      <c r="AH11" s="124"/>
      <c r="AI11" s="124"/>
      <c r="AJ11" s="122"/>
      <c r="AK11" s="131"/>
      <c r="AL11" s="143"/>
      <c r="AM11" s="136"/>
      <c r="AN11" s="143"/>
      <c r="AO11" s="122"/>
      <c r="AP11" s="122"/>
      <c r="AQ11" s="122"/>
      <c r="AR11" s="124"/>
      <c r="AS11" s="127"/>
      <c r="AT11" s="122"/>
      <c r="AU11" s="122"/>
      <c r="AV11" s="122"/>
      <c r="AW11" s="122"/>
      <c r="AX11" s="124"/>
      <c r="AY11" s="124"/>
      <c r="AZ11" s="127"/>
      <c r="BA11" s="124"/>
      <c r="BB11" s="124"/>
      <c r="BC11" s="124"/>
      <c r="BD11" s="124"/>
      <c r="BE11" s="124"/>
      <c r="BF11" s="139"/>
      <c r="BG11" s="122"/>
      <c r="BH11" s="137"/>
      <c r="BI11" s="137"/>
      <c r="BJ11" s="137"/>
      <c r="BK11" s="132"/>
      <c r="BL11" s="132"/>
    </row>
    <row r="12" spans="1:64" ht="15.75" customHeight="1" x14ac:dyDescent="0.25">
      <c r="A12" s="130" t="s">
        <v>278</v>
      </c>
      <c r="B12" s="131">
        <v>3497079</v>
      </c>
      <c r="C12" s="131">
        <v>3421770</v>
      </c>
      <c r="D12" s="131">
        <v>3281212</v>
      </c>
      <c r="E12" s="131">
        <v>3281212</v>
      </c>
      <c r="F12" s="131">
        <v>4641820</v>
      </c>
      <c r="G12" s="132">
        <f>F12/B12</f>
        <v>1.32734204746304</v>
      </c>
      <c r="H12" s="131"/>
      <c r="I12" s="133">
        <v>137551877</v>
      </c>
      <c r="J12" s="131">
        <v>136215517</v>
      </c>
      <c r="K12" s="133">
        <v>9537782</v>
      </c>
      <c r="L12" s="131">
        <v>9488650</v>
      </c>
      <c r="M12" s="133">
        <v>2476594485</v>
      </c>
      <c r="N12" s="131">
        <v>2502566269</v>
      </c>
      <c r="O12" s="133">
        <v>410827850</v>
      </c>
      <c r="P12" s="131">
        <v>414919889</v>
      </c>
      <c r="Q12" s="131">
        <v>414640274</v>
      </c>
      <c r="R12" s="134">
        <v>2193283454</v>
      </c>
      <c r="S12" s="135">
        <v>2088003500</v>
      </c>
      <c r="T12" s="136"/>
      <c r="U12" s="136">
        <v>524</v>
      </c>
      <c r="V12" s="136">
        <v>6674</v>
      </c>
      <c r="W12" s="136"/>
      <c r="X12" s="137">
        <f>J12/U12</f>
        <v>259953.27671755725</v>
      </c>
      <c r="Y12" s="137">
        <f>P12/B12</f>
        <v>118.64755957757889</v>
      </c>
      <c r="Z12" s="138">
        <f>N12/P12</f>
        <v>6.0314444675849224</v>
      </c>
      <c r="AA12" s="139">
        <f>P12/L12</f>
        <v>43.728021267514343</v>
      </c>
      <c r="AB12" s="140">
        <f>S12/P12</f>
        <v>5.0323051638529677</v>
      </c>
      <c r="AC12" s="140">
        <f>S12/J12</f>
        <v>15.328675807176946</v>
      </c>
      <c r="AD12" s="135">
        <f>S12/B12</f>
        <v>597.0707267408028</v>
      </c>
      <c r="AE12" s="135">
        <f>R12/B12</f>
        <v>627.17583846404386</v>
      </c>
      <c r="AF12" s="125">
        <f>(R12-S12)/S12</f>
        <v>5.0421349389500547E-2</v>
      </c>
      <c r="AG12" s="125">
        <f>(O12-P12)/P12</f>
        <v>-9.8622387320652163E-3</v>
      </c>
      <c r="AH12" s="141">
        <v>0.55000000000000004</v>
      </c>
      <c r="AI12" s="136">
        <v>19.3</v>
      </c>
      <c r="AJ12" s="142"/>
      <c r="AK12" s="131">
        <f>P12-Q12</f>
        <v>279615</v>
      </c>
      <c r="AL12" s="143">
        <f>AK12/Q12</f>
        <v>6.7435562229056409E-4</v>
      </c>
      <c r="AM12" s="131">
        <f>B12-C12</f>
        <v>75309</v>
      </c>
      <c r="AN12" s="143">
        <f>AM12/C12</f>
        <v>2.2008784927099134E-2</v>
      </c>
      <c r="AO12" s="144"/>
      <c r="AP12" s="136">
        <v>2371232</v>
      </c>
      <c r="AQ12" s="136">
        <v>0.68</v>
      </c>
      <c r="AR12" s="136">
        <v>14.4</v>
      </c>
      <c r="AS12" s="139">
        <v>50</v>
      </c>
      <c r="AT12" s="144"/>
      <c r="AU12" s="144">
        <v>55.2</v>
      </c>
      <c r="AV12" s="144">
        <v>16.8</v>
      </c>
      <c r="AW12" s="144">
        <f>AU12+16.4</f>
        <v>71.599999999999994</v>
      </c>
      <c r="AX12" s="136">
        <v>28.3</v>
      </c>
      <c r="AY12" s="136">
        <v>46.3</v>
      </c>
      <c r="AZ12" s="139">
        <f>AY12-AX12</f>
        <v>17.999999999999996</v>
      </c>
      <c r="BA12" s="136"/>
      <c r="BB12" s="136">
        <v>52.3</v>
      </c>
      <c r="BC12" s="136">
        <v>1.5</v>
      </c>
      <c r="BD12" s="136">
        <v>103</v>
      </c>
      <c r="BE12" s="136">
        <v>60598</v>
      </c>
      <c r="BF12" s="139">
        <f>BE12/B12*1000</f>
        <v>17.328175886218183</v>
      </c>
      <c r="BG12" s="144"/>
      <c r="BH12" s="137">
        <v>127543</v>
      </c>
      <c r="BI12" s="137">
        <v>89733</v>
      </c>
      <c r="BJ12" s="137">
        <f>BH12-BI12</f>
        <v>37810</v>
      </c>
      <c r="BK12" s="132">
        <v>1833</v>
      </c>
      <c r="BL12" s="132"/>
    </row>
    <row r="13" spans="1:64" ht="15.75" customHeight="1" x14ac:dyDescent="0.25">
      <c r="A13" s="122"/>
      <c r="B13" s="122"/>
      <c r="C13" s="122"/>
      <c r="D13" s="122"/>
      <c r="E13" s="122"/>
      <c r="F13" s="122"/>
      <c r="G13" s="123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37"/>
      <c r="Y13" s="137"/>
      <c r="Z13" s="138"/>
      <c r="AA13" s="139"/>
      <c r="AB13" s="140"/>
      <c r="AC13" s="140"/>
      <c r="AD13" s="136"/>
      <c r="AE13" s="136"/>
      <c r="AF13" s="125"/>
      <c r="AG13" s="125"/>
      <c r="AH13" s="124"/>
      <c r="AI13" s="124"/>
      <c r="AJ13" s="122"/>
      <c r="AK13" s="131"/>
      <c r="AL13" s="143"/>
      <c r="AM13" s="136"/>
      <c r="AN13" s="143"/>
      <c r="AO13" s="122"/>
      <c r="AP13" s="122"/>
      <c r="AQ13" s="122"/>
      <c r="AR13" s="124"/>
      <c r="AS13" s="127"/>
      <c r="AT13" s="122"/>
      <c r="AU13" s="122"/>
      <c r="AV13" s="122"/>
      <c r="AW13" s="122"/>
      <c r="AX13" s="124"/>
      <c r="AY13" s="124"/>
      <c r="AZ13" s="127"/>
      <c r="BA13" s="124"/>
      <c r="BB13" s="124"/>
      <c r="BC13" s="124"/>
      <c r="BD13" s="124"/>
      <c r="BE13" s="124"/>
      <c r="BF13" s="139"/>
      <c r="BG13" s="122"/>
      <c r="BH13" s="137"/>
      <c r="BI13" s="137"/>
      <c r="BJ13" s="137"/>
      <c r="BK13" s="132"/>
      <c r="BL13" s="132"/>
    </row>
    <row r="14" spans="1:64" ht="15.75" customHeight="1" x14ac:dyDescent="0.25">
      <c r="A14" s="122"/>
      <c r="B14" s="122"/>
      <c r="C14" s="122"/>
      <c r="D14" s="122"/>
      <c r="E14" s="122"/>
      <c r="F14" s="122"/>
      <c r="G14" s="123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37"/>
      <c r="Y14" s="137"/>
      <c r="Z14" s="138"/>
      <c r="AA14" s="139"/>
      <c r="AB14" s="140"/>
      <c r="AC14" s="140"/>
      <c r="AD14" s="136"/>
      <c r="AE14" s="136"/>
      <c r="AF14" s="125"/>
      <c r="AG14" s="125"/>
      <c r="AH14" s="124"/>
      <c r="AI14" s="124"/>
      <c r="AJ14" s="122"/>
      <c r="AK14" s="131"/>
      <c r="AL14" s="143"/>
      <c r="AM14" s="136"/>
      <c r="AN14" s="143"/>
      <c r="AO14" s="122"/>
      <c r="AP14" s="122"/>
      <c r="AQ14" s="122"/>
      <c r="AR14" s="124"/>
      <c r="AS14" s="127"/>
      <c r="AT14" s="122"/>
      <c r="AU14" s="122"/>
      <c r="AV14" s="122"/>
      <c r="AW14" s="122"/>
      <c r="AX14" s="124"/>
      <c r="AY14" s="124"/>
      <c r="AZ14" s="127"/>
      <c r="BA14" s="124"/>
      <c r="BB14" s="124"/>
      <c r="BC14" s="124"/>
      <c r="BD14" s="124"/>
      <c r="BE14" s="124"/>
      <c r="BF14" s="139"/>
      <c r="BG14" s="122"/>
      <c r="BH14" s="137"/>
      <c r="BI14" s="137"/>
      <c r="BJ14" s="137"/>
      <c r="BK14" s="132"/>
      <c r="BL14" s="132"/>
    </row>
    <row r="15" spans="1:64" ht="15.75" customHeight="1" x14ac:dyDescent="0.25">
      <c r="A15" s="154" t="s">
        <v>280</v>
      </c>
      <c r="B15" s="122"/>
      <c r="C15" s="122"/>
      <c r="D15" s="122"/>
      <c r="E15" s="122"/>
      <c r="F15" s="122"/>
      <c r="G15" s="123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37"/>
      <c r="Y15" s="137"/>
      <c r="Z15" s="138"/>
      <c r="AA15" s="139"/>
      <c r="AB15" s="140"/>
      <c r="AC15" s="140"/>
      <c r="AD15" s="136"/>
      <c r="AE15" s="136"/>
      <c r="AF15" s="125"/>
      <c r="AG15" s="125"/>
      <c r="AH15" s="124"/>
      <c r="AI15" s="155"/>
      <c r="AJ15" s="122"/>
      <c r="AK15" s="131"/>
      <c r="AL15" s="143"/>
      <c r="AM15" s="136"/>
      <c r="AN15" s="143"/>
      <c r="AO15" s="122"/>
      <c r="AP15" s="122"/>
      <c r="AR15" s="155"/>
      <c r="AS15" s="127"/>
      <c r="AT15" s="121"/>
      <c r="AU15" s="121"/>
      <c r="AV15" s="121"/>
      <c r="AW15" s="121"/>
      <c r="AX15" s="155"/>
      <c r="AY15" s="155"/>
      <c r="AZ15" s="156"/>
      <c r="BA15" s="155"/>
      <c r="BB15" s="155"/>
      <c r="BC15" s="155"/>
      <c r="BD15" s="155"/>
      <c r="BE15" s="155"/>
      <c r="BF15" s="139"/>
      <c r="BG15" s="121"/>
      <c r="BH15" s="137"/>
      <c r="BI15" s="137"/>
      <c r="BJ15" s="137"/>
      <c r="BK15" s="132"/>
      <c r="BL15" s="132"/>
    </row>
    <row r="16" spans="1:64" ht="15.75" customHeight="1" x14ac:dyDescent="0.25">
      <c r="A16" s="130" t="s">
        <v>281</v>
      </c>
      <c r="B16" s="131">
        <v>8688864</v>
      </c>
      <c r="C16" s="131">
        <v>8679933</v>
      </c>
      <c r="D16" s="131">
        <v>8608208</v>
      </c>
      <c r="E16" s="131">
        <v>8608208</v>
      </c>
      <c r="F16" s="131">
        <v>8677754</v>
      </c>
      <c r="G16" s="132">
        <f>F16/B16</f>
        <v>0.99872135183609734</v>
      </c>
      <c r="H16" s="131"/>
      <c r="I16" s="133">
        <v>242188466</v>
      </c>
      <c r="J16" s="131">
        <v>244079627</v>
      </c>
      <c r="K16" s="133">
        <v>16183182</v>
      </c>
      <c r="L16" s="131">
        <v>16238676</v>
      </c>
      <c r="M16" s="133">
        <v>3844797877</v>
      </c>
      <c r="N16" s="131">
        <v>3902384384</v>
      </c>
      <c r="O16" s="133">
        <v>574216102</v>
      </c>
      <c r="P16" s="131">
        <v>588902292</v>
      </c>
      <c r="Q16" s="131">
        <v>628864409</v>
      </c>
      <c r="R16" s="134">
        <v>2623908818</v>
      </c>
      <c r="S16" s="135">
        <v>2585924646</v>
      </c>
      <c r="T16" s="131"/>
      <c r="U16" s="131">
        <v>2443</v>
      </c>
      <c r="V16" s="131">
        <v>3557</v>
      </c>
      <c r="W16" s="136"/>
      <c r="X16" s="137">
        <f>J16/U16</f>
        <v>99909.794105607856</v>
      </c>
      <c r="Y16" s="137">
        <f>P16/B16</f>
        <v>67.776672761824784</v>
      </c>
      <c r="Z16" s="138">
        <f>N16/P16</f>
        <v>6.6265396433539436</v>
      </c>
      <c r="AA16" s="139">
        <f>P16/L16</f>
        <v>36.265413017662276</v>
      </c>
      <c r="AB16" s="140">
        <f>S16/P16</f>
        <v>4.3910928538209868</v>
      </c>
      <c r="AC16" s="140">
        <f>S16/J16</f>
        <v>10.594594386200042</v>
      </c>
      <c r="AD16" s="135">
        <f>S16/B16</f>
        <v>297.61366342021233</v>
      </c>
      <c r="AE16" s="135">
        <f>R16/B16</f>
        <v>301.98525584011901</v>
      </c>
      <c r="AF16" s="125">
        <f>(R16-S16)/S16</f>
        <v>1.468881626491138E-2</v>
      </c>
      <c r="AG16" s="125">
        <f>(O16-P16)/P16</f>
        <v>-2.4938245613077017E-2</v>
      </c>
      <c r="AH16" s="141">
        <v>0.69</v>
      </c>
      <c r="AI16" s="136">
        <v>13</v>
      </c>
      <c r="AJ16" s="142"/>
      <c r="AK16" s="131">
        <f>P16-Q16</f>
        <v>-39962117</v>
      </c>
      <c r="AL16" s="143">
        <f>AK16/Q16</f>
        <v>-6.3546475882689052E-2</v>
      </c>
      <c r="AM16" s="131">
        <f>B16-C16</f>
        <v>8931</v>
      </c>
      <c r="AN16" s="143">
        <f>AM16/C16</f>
        <v>1.0289249928542076E-3</v>
      </c>
      <c r="AO16" s="144"/>
      <c r="AP16" s="136">
        <v>4489564</v>
      </c>
      <c r="AQ16" s="136">
        <v>0.52</v>
      </c>
      <c r="AR16" s="136">
        <v>11.4</v>
      </c>
      <c r="AS16" s="139">
        <v>57.4</v>
      </c>
      <c r="AT16" s="144"/>
      <c r="AU16" s="144">
        <v>52</v>
      </c>
      <c r="AV16" s="144">
        <v>16</v>
      </c>
      <c r="AW16" s="144">
        <f>AU16+16.2</f>
        <v>68.2</v>
      </c>
      <c r="AX16" s="136">
        <v>29.4</v>
      </c>
      <c r="AY16" s="136">
        <v>49.2</v>
      </c>
      <c r="AZ16" s="139">
        <f>AY16-AX16</f>
        <v>19.800000000000004</v>
      </c>
      <c r="BA16" s="136"/>
      <c r="BB16" s="136">
        <v>24</v>
      </c>
      <c r="BC16" s="136">
        <v>1.32</v>
      </c>
      <c r="BD16" s="136">
        <v>73</v>
      </c>
      <c r="BE16" s="136">
        <v>135471</v>
      </c>
      <c r="BF16" s="139">
        <f>BE16/B16*1000</f>
        <v>15.591336220707333</v>
      </c>
      <c r="BG16" s="144"/>
      <c r="BH16" s="137">
        <v>92562</v>
      </c>
      <c r="BI16" s="137">
        <v>65478</v>
      </c>
      <c r="BJ16" s="137">
        <f>BH16-BI16</f>
        <v>27084</v>
      </c>
      <c r="BK16" s="132">
        <v>1087</v>
      </c>
      <c r="BL16" s="132"/>
    </row>
    <row r="17" spans="1:64" ht="15.75" customHeight="1" x14ac:dyDescent="0.25">
      <c r="A17" s="122"/>
      <c r="B17" s="122"/>
      <c r="C17" s="122"/>
      <c r="D17" s="122"/>
      <c r="E17" s="122"/>
      <c r="F17" s="122"/>
      <c r="G17" s="123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37"/>
      <c r="Y17" s="137"/>
      <c r="Z17" s="138"/>
      <c r="AA17" s="139"/>
      <c r="AB17" s="140"/>
      <c r="AC17" s="140"/>
      <c r="AD17" s="136"/>
      <c r="AE17" s="136"/>
      <c r="AF17" s="125"/>
      <c r="AG17" s="125"/>
      <c r="AH17" s="124"/>
      <c r="AI17" s="124"/>
      <c r="AJ17" s="122"/>
      <c r="AK17" s="131"/>
      <c r="AL17" s="143"/>
      <c r="AM17" s="136"/>
      <c r="AN17" s="143"/>
      <c r="AO17" s="122"/>
      <c r="AP17" s="122"/>
      <c r="AQ17" s="122"/>
      <c r="AR17" s="124"/>
      <c r="AS17" s="127"/>
      <c r="AT17" s="122"/>
      <c r="AU17" s="122"/>
      <c r="AV17" s="122"/>
      <c r="AW17" s="122"/>
      <c r="AX17" s="124"/>
      <c r="AY17" s="124"/>
      <c r="AZ17" s="127"/>
      <c r="BA17" s="124"/>
      <c r="BB17" s="124"/>
      <c r="BC17" s="124"/>
      <c r="BD17" s="124"/>
      <c r="BE17" s="124"/>
      <c r="BF17" s="139"/>
      <c r="BG17" s="122"/>
      <c r="BH17" s="137"/>
      <c r="BI17" s="137"/>
      <c r="BJ17" s="137"/>
      <c r="BK17" s="132"/>
      <c r="BL17" s="132"/>
    </row>
    <row r="18" spans="1:64" ht="15.75" customHeight="1" x14ac:dyDescent="0.25">
      <c r="A18" s="130" t="s">
        <v>285</v>
      </c>
      <c r="B18" s="131">
        <v>5529307</v>
      </c>
      <c r="C18" s="131">
        <v>5499294</v>
      </c>
      <c r="D18" s="131">
        <v>5441567</v>
      </c>
      <c r="E18" s="131">
        <v>5441567</v>
      </c>
      <c r="F18" s="131">
        <v>6065644</v>
      </c>
      <c r="G18" s="132">
        <f>F18/B18</f>
        <v>1.0969989548418997</v>
      </c>
      <c r="H18" s="131"/>
      <c r="I18" s="133">
        <v>126194062</v>
      </c>
      <c r="J18" s="131">
        <v>124969229</v>
      </c>
      <c r="K18" s="133">
        <v>9487360</v>
      </c>
      <c r="L18" s="131">
        <v>9336544</v>
      </c>
      <c r="M18" s="133">
        <v>1710168734</v>
      </c>
      <c r="N18" s="131">
        <v>1780653893</v>
      </c>
      <c r="O18" s="133">
        <v>360559268</v>
      </c>
      <c r="P18" s="131">
        <v>366970111</v>
      </c>
      <c r="Q18" s="131">
        <v>388722331</v>
      </c>
      <c r="R18" s="134">
        <v>1609956125</v>
      </c>
      <c r="S18" s="135">
        <v>1569616951</v>
      </c>
      <c r="T18" s="131"/>
      <c r="U18" s="131">
        <v>1981</v>
      </c>
      <c r="V18" s="131">
        <v>2791</v>
      </c>
      <c r="W18" s="136"/>
      <c r="X18" s="137">
        <f>J18/U18</f>
        <v>63083.911660777383</v>
      </c>
      <c r="Y18" s="137">
        <f>P18/B18</f>
        <v>66.368192433518345</v>
      </c>
      <c r="Z18" s="138">
        <f>N18/P18</f>
        <v>4.8523131438353024</v>
      </c>
      <c r="AA18" s="139">
        <f>P18/L18</f>
        <v>39.304705359927617</v>
      </c>
      <c r="AB18" s="140">
        <f>S18/P18</f>
        <v>4.2772337690466564</v>
      </c>
      <c r="AC18" s="140">
        <f>S18/J18</f>
        <v>12.560027484845889</v>
      </c>
      <c r="AD18" s="135">
        <f>S18/B18</f>
        <v>283.87227386723146</v>
      </c>
      <c r="AE18" s="135">
        <f>R18/B18</f>
        <v>291.16779462598117</v>
      </c>
      <c r="AF18" s="125">
        <f>(R18-S18)/S18</f>
        <v>2.5700011696675414E-2</v>
      </c>
      <c r="AG18" s="125">
        <f>(O18-P18)/P18</f>
        <v>-1.7469659811068374E-2</v>
      </c>
      <c r="AH18" s="141">
        <v>0.72</v>
      </c>
      <c r="AI18" s="136">
        <v>10.3</v>
      </c>
      <c r="AJ18" s="142"/>
      <c r="AK18" s="131">
        <f>P18-Q18</f>
        <v>-21752220</v>
      </c>
      <c r="AL18" s="143">
        <f>AK18/Q18</f>
        <v>-5.5958246453301906E-2</v>
      </c>
      <c r="AM18" s="131">
        <f>B18-C18</f>
        <v>30013</v>
      </c>
      <c r="AN18" s="143">
        <f>AM18/C18</f>
        <v>5.4576096495295582E-3</v>
      </c>
      <c r="AO18" s="144"/>
      <c r="AP18" s="136">
        <v>2758344</v>
      </c>
      <c r="AQ18" s="136">
        <v>0.5</v>
      </c>
      <c r="AR18" s="136">
        <v>8.6999999999999993</v>
      </c>
      <c r="AS18" s="139">
        <v>41.2</v>
      </c>
      <c r="AT18" s="144"/>
      <c r="AU18" s="144">
        <v>56.9</v>
      </c>
      <c r="AV18" s="144">
        <v>21.5</v>
      </c>
      <c r="AW18" s="144">
        <f>AU18+15.4</f>
        <v>72.3</v>
      </c>
      <c r="AX18" s="136">
        <v>29.4</v>
      </c>
      <c r="AY18" s="136">
        <v>47.6</v>
      </c>
      <c r="AZ18" s="139">
        <f>AY18-AX18</f>
        <v>18.200000000000003</v>
      </c>
      <c r="BA18" s="136"/>
      <c r="BB18" s="136">
        <v>24.1</v>
      </c>
      <c r="BC18" s="136">
        <v>1.25</v>
      </c>
      <c r="BD18" s="136">
        <v>62</v>
      </c>
      <c r="BE18" s="136">
        <v>86510</v>
      </c>
      <c r="BF18" s="139">
        <f>BE18/B18*1000</f>
        <v>15.645721968413039</v>
      </c>
      <c r="BG18" s="144"/>
      <c r="BH18" s="137">
        <v>91175</v>
      </c>
      <c r="BI18" s="137">
        <v>64922</v>
      </c>
      <c r="BJ18" s="137">
        <f>BH18-BI18</f>
        <v>26253</v>
      </c>
      <c r="BK18" s="132">
        <v>1079</v>
      </c>
      <c r="BL18" s="132"/>
    </row>
    <row r="19" spans="1:64" ht="15.75" customHeight="1" x14ac:dyDescent="0.25">
      <c r="A19" s="122"/>
      <c r="B19" s="122"/>
      <c r="C19" s="122"/>
      <c r="D19" s="122"/>
      <c r="E19" s="122"/>
      <c r="F19" s="122"/>
      <c r="G19" s="123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37"/>
      <c r="Y19" s="137"/>
      <c r="Z19" s="138"/>
      <c r="AA19" s="139"/>
      <c r="AB19" s="140"/>
      <c r="AC19" s="140"/>
      <c r="AD19" s="136"/>
      <c r="AE19" s="136"/>
      <c r="AF19" s="125"/>
      <c r="AG19" s="125"/>
      <c r="AH19" s="124"/>
      <c r="AI19" s="124"/>
      <c r="AJ19" s="122"/>
      <c r="AK19" s="131"/>
      <c r="AL19" s="143"/>
      <c r="AM19" s="136"/>
      <c r="AN19" s="143"/>
      <c r="AO19" s="122"/>
      <c r="AP19" s="122"/>
      <c r="AQ19" s="122"/>
      <c r="AR19" s="124"/>
      <c r="AS19" s="127"/>
      <c r="AT19" s="122"/>
      <c r="AU19" s="122"/>
      <c r="AV19" s="122"/>
      <c r="AW19" s="122"/>
      <c r="AX19" s="124"/>
      <c r="AY19" s="124"/>
      <c r="AZ19" s="127"/>
      <c r="BA19" s="124"/>
      <c r="BB19" s="124"/>
      <c r="BC19" s="124"/>
      <c r="BD19" s="124"/>
      <c r="BE19" s="124"/>
      <c r="BF19" s="139"/>
      <c r="BG19" s="122"/>
      <c r="BH19" s="137"/>
      <c r="BI19" s="137"/>
      <c r="BJ19" s="137"/>
      <c r="BK19" s="132"/>
      <c r="BL19" s="132"/>
    </row>
    <row r="20" spans="1:64" ht="15.75" customHeight="1" x14ac:dyDescent="0.25">
      <c r="A20" s="130" t="s">
        <v>286</v>
      </c>
      <c r="B20" s="131">
        <v>4957133</v>
      </c>
      <c r="C20" s="131">
        <v>4850905</v>
      </c>
      <c r="D20" s="131">
        <v>4586770</v>
      </c>
      <c r="E20" s="131">
        <v>4586770</v>
      </c>
      <c r="F20" s="131">
        <v>6090196</v>
      </c>
      <c r="G20" s="132">
        <f>F20/B20</f>
        <v>1.2285722412531599</v>
      </c>
      <c r="H20" s="131"/>
      <c r="I20" s="133">
        <v>203530624</v>
      </c>
      <c r="J20" s="131">
        <v>200439979</v>
      </c>
      <c r="K20" s="133">
        <v>13306150</v>
      </c>
      <c r="L20" s="131">
        <v>12869190</v>
      </c>
      <c r="M20" s="133">
        <v>2442113919</v>
      </c>
      <c r="N20" s="131">
        <v>2526235120</v>
      </c>
      <c r="O20" s="133">
        <v>416811050</v>
      </c>
      <c r="P20" s="131">
        <v>420059523</v>
      </c>
      <c r="Q20" s="131">
        <v>479474410</v>
      </c>
      <c r="R20" s="134">
        <v>2467908642</v>
      </c>
      <c r="S20" s="135">
        <v>2318586843</v>
      </c>
      <c r="T20" s="131"/>
      <c r="U20" s="131">
        <v>1322</v>
      </c>
      <c r="V20" s="131">
        <v>3750</v>
      </c>
      <c r="W20" s="136"/>
      <c r="X20" s="137">
        <f>J20/U20</f>
        <v>151618.74357034796</v>
      </c>
      <c r="Y20" s="137">
        <f>P20/B20</f>
        <v>84.738400805465574</v>
      </c>
      <c r="Z20" s="138">
        <f>N20/P20</f>
        <v>6.0139932121000861</v>
      </c>
      <c r="AA20" s="139">
        <f>P20/L20</f>
        <v>32.640711886295875</v>
      </c>
      <c r="AB20" s="140">
        <f>S20/P20</f>
        <v>5.5196626098154189</v>
      </c>
      <c r="AC20" s="140">
        <f>S20/J20</f>
        <v>11.56748695827792</v>
      </c>
      <c r="AD20" s="135">
        <f>S20/B20</f>
        <v>467.72738254148112</v>
      </c>
      <c r="AE20" s="135">
        <f>R20/B20</f>
        <v>497.84999555186437</v>
      </c>
      <c r="AF20" s="125">
        <f>(R20-S20)/S20</f>
        <v>6.4402072948362712E-2</v>
      </c>
      <c r="AG20" s="125">
        <f>(O20-P20)/P20</f>
        <v>-7.7333635404809049E-3</v>
      </c>
      <c r="AH20" s="141">
        <v>0.63</v>
      </c>
      <c r="AI20" s="136">
        <v>15.9</v>
      </c>
      <c r="AJ20" s="142"/>
      <c r="AK20" s="131">
        <f>P20-Q20</f>
        <v>-59414887</v>
      </c>
      <c r="AL20" s="143">
        <f>AK20/Q20</f>
        <v>-0.12391670078909947</v>
      </c>
      <c r="AM20" s="131">
        <f>B20-C20</f>
        <v>106228</v>
      </c>
      <c r="AN20" s="143">
        <f>AM20/C20</f>
        <v>2.1898594179848914E-2</v>
      </c>
      <c r="AO20" s="144"/>
      <c r="AP20" s="136">
        <v>3115388</v>
      </c>
      <c r="AQ20" s="136">
        <v>0.63</v>
      </c>
      <c r="AR20" s="136">
        <v>13.1</v>
      </c>
      <c r="AS20" s="139">
        <v>44.7</v>
      </c>
      <c r="AT20" s="144"/>
      <c r="AU20" s="144">
        <v>47.1</v>
      </c>
      <c r="AV20" s="144">
        <v>16.3</v>
      </c>
      <c r="AW20" s="144">
        <f>AU20+17.3</f>
        <v>64.400000000000006</v>
      </c>
      <c r="AX20" s="136">
        <v>31.3</v>
      </c>
      <c r="AY20" s="136">
        <v>47.3</v>
      </c>
      <c r="AZ20" s="139">
        <f>AY20-AX20</f>
        <v>15.999999999999996</v>
      </c>
      <c r="BA20" s="136"/>
      <c r="BB20" s="136">
        <v>38.4</v>
      </c>
      <c r="BC20" s="136">
        <v>1.35</v>
      </c>
      <c r="BD20" s="136">
        <v>102</v>
      </c>
      <c r="BE20" s="136">
        <v>89857</v>
      </c>
      <c r="BF20" s="139">
        <f>BE20/B20*1000</f>
        <v>18.126808378956142</v>
      </c>
      <c r="BG20" s="144"/>
      <c r="BH20" s="137">
        <v>128315</v>
      </c>
      <c r="BI20" s="137">
        <v>98949</v>
      </c>
      <c r="BJ20" s="137">
        <f>BH20-BI20</f>
        <v>29366</v>
      </c>
      <c r="BK20" s="132">
        <v>1664</v>
      </c>
      <c r="BL20" s="132"/>
    </row>
    <row r="21" spans="1:64" ht="15.75" customHeight="1" x14ac:dyDescent="0.25">
      <c r="A21" s="122"/>
      <c r="B21" s="122"/>
      <c r="C21" s="122"/>
      <c r="D21" s="122"/>
      <c r="E21" s="122"/>
      <c r="F21" s="122"/>
      <c r="G21" s="123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37"/>
      <c r="Y21" s="137"/>
      <c r="Z21" s="138"/>
      <c r="AA21" s="139"/>
      <c r="AB21" s="140"/>
      <c r="AC21" s="140"/>
      <c r="AD21" s="136"/>
      <c r="AE21" s="136"/>
      <c r="AF21" s="125"/>
      <c r="AG21" s="125"/>
      <c r="AH21" s="124"/>
      <c r="AI21" s="124"/>
      <c r="AJ21" s="122"/>
      <c r="AK21" s="131"/>
      <c r="AL21" s="143"/>
      <c r="AM21" s="136"/>
      <c r="AN21" s="143"/>
      <c r="AO21" s="122"/>
      <c r="AP21" s="122"/>
      <c r="AQ21" s="122"/>
      <c r="AR21" s="124"/>
      <c r="AS21" s="127"/>
      <c r="AT21" s="122"/>
      <c r="AU21" s="122"/>
      <c r="AV21" s="122"/>
      <c r="AW21" s="122"/>
      <c r="AX21" s="124"/>
      <c r="AY21" s="124"/>
      <c r="AZ21" s="127"/>
      <c r="BA21" s="124"/>
      <c r="BB21" s="124"/>
      <c r="BC21" s="124"/>
      <c r="BD21" s="124"/>
      <c r="BE21" s="124"/>
      <c r="BF21" s="139"/>
      <c r="BG21" s="122"/>
      <c r="BH21" s="137"/>
      <c r="BI21" s="137"/>
      <c r="BJ21" s="137"/>
      <c r="BK21" s="132"/>
      <c r="BL21" s="132"/>
    </row>
    <row r="22" spans="1:64" ht="15.75" customHeight="1" x14ac:dyDescent="0.25">
      <c r="A22" s="130" t="s">
        <v>288</v>
      </c>
      <c r="B22" s="131">
        <v>4384673</v>
      </c>
      <c r="C22" s="131">
        <v>4311208</v>
      </c>
      <c r="D22" s="131">
        <v>4181019</v>
      </c>
      <c r="E22" s="131">
        <v>4181019</v>
      </c>
      <c r="F22" s="131">
        <v>4771936</v>
      </c>
      <c r="G22" s="132">
        <f>F22/B22</f>
        <v>1.0883219797690729</v>
      </c>
      <c r="H22" s="131"/>
      <c r="I22" s="133">
        <v>108772362</v>
      </c>
      <c r="J22" s="131">
        <v>111174346</v>
      </c>
      <c r="K22" s="133">
        <v>8112124</v>
      </c>
      <c r="L22" s="131">
        <v>7780426</v>
      </c>
      <c r="M22" s="133">
        <v>1778238506</v>
      </c>
      <c r="N22" s="131">
        <v>1808983831</v>
      </c>
      <c r="O22" s="133">
        <v>382209644</v>
      </c>
      <c r="P22" s="131">
        <v>392621915</v>
      </c>
      <c r="Q22" s="131">
        <v>416640274</v>
      </c>
      <c r="R22" s="134">
        <v>1591345649</v>
      </c>
      <c r="S22" s="135">
        <v>1615474043</v>
      </c>
      <c r="T22" s="131"/>
      <c r="U22" s="131">
        <v>1873</v>
      </c>
      <c r="V22" s="131">
        <v>2341</v>
      </c>
      <c r="W22" s="136"/>
      <c r="X22" s="137">
        <f>J22/U22</f>
        <v>59356.297917778968</v>
      </c>
      <c r="Y22" s="137">
        <f>P22/B22</f>
        <v>89.544172393243471</v>
      </c>
      <c r="Z22" s="138">
        <f>N22/P22</f>
        <v>4.6074448773446584</v>
      </c>
      <c r="AA22" s="139">
        <f>P22/L22</f>
        <v>50.462778644768292</v>
      </c>
      <c r="AB22" s="140">
        <f>S22/P22</f>
        <v>4.1145793988600969</v>
      </c>
      <c r="AC22" s="140">
        <f>S22/J22</f>
        <v>14.53099659340474</v>
      </c>
      <c r="AD22" s="135">
        <f>S22/B22</f>
        <v>368.43660701721655</v>
      </c>
      <c r="AE22" s="135">
        <f>R22/B22</f>
        <v>362.93371227455276</v>
      </c>
      <c r="AF22" s="125">
        <f>(R22-S22)/S22</f>
        <v>-1.4935798012076137E-2</v>
      </c>
      <c r="AG22" s="125">
        <f>(O22-P22)/P22</f>
        <v>-2.6519841614037261E-2</v>
      </c>
      <c r="AH22" s="141">
        <v>0.66</v>
      </c>
      <c r="AI22" s="136">
        <v>14.3</v>
      </c>
      <c r="AJ22" s="142"/>
      <c r="AK22" s="131">
        <f>P22-Q22</f>
        <v>-24018359</v>
      </c>
      <c r="AL22" s="143">
        <f>AK22/Q22</f>
        <v>-5.7647713144505085E-2</v>
      </c>
      <c r="AM22" s="131">
        <f>B22-C22</f>
        <v>73465</v>
      </c>
      <c r="AN22" s="143">
        <f>AM22/C22</f>
        <v>1.7040467544131483E-2</v>
      </c>
      <c r="AO22" s="144"/>
      <c r="AP22" s="136">
        <v>2640852</v>
      </c>
      <c r="AQ22" s="136">
        <v>0.6</v>
      </c>
      <c r="AR22" s="136">
        <v>10.7</v>
      </c>
      <c r="AS22" s="139">
        <v>46.9</v>
      </c>
      <c r="AT22" s="144"/>
      <c r="AU22" s="144">
        <v>53.2</v>
      </c>
      <c r="AV22" s="144">
        <v>16.399999999999999</v>
      </c>
      <c r="AW22" s="144">
        <f>AU22+15.4</f>
        <v>68.600000000000009</v>
      </c>
      <c r="AX22" s="136">
        <v>29.2</v>
      </c>
      <c r="AY22" s="136">
        <v>46.8</v>
      </c>
      <c r="AZ22" s="139">
        <f>AY22-AX22</f>
        <v>17.599999999999998</v>
      </c>
      <c r="BA22" s="136"/>
      <c r="BB22" s="136">
        <v>29.5</v>
      </c>
      <c r="BC22" s="136">
        <v>1.3</v>
      </c>
      <c r="BD22" s="136">
        <v>80</v>
      </c>
      <c r="BE22" s="136">
        <v>86107</v>
      </c>
      <c r="BF22" s="139">
        <f>BE22/B22*1000</f>
        <v>19.638180543908291</v>
      </c>
      <c r="BG22" s="144"/>
      <c r="BH22" s="137">
        <v>110863</v>
      </c>
      <c r="BI22" s="137">
        <v>81081</v>
      </c>
      <c r="BJ22" s="137">
        <f>BH22-BI22</f>
        <v>29782</v>
      </c>
      <c r="BK22" s="132">
        <v>1410</v>
      </c>
      <c r="BL22" s="132"/>
    </row>
    <row r="23" spans="1:64" x14ac:dyDescent="0.25">
      <c r="A23" s="122"/>
      <c r="B23" s="122"/>
      <c r="C23" s="122"/>
      <c r="D23" s="122"/>
      <c r="E23" s="122"/>
      <c r="F23" s="122"/>
      <c r="G23" s="123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37"/>
      <c r="Y23" s="137"/>
      <c r="Z23" s="138"/>
      <c r="AA23" s="139"/>
      <c r="AB23" s="140"/>
      <c r="AC23" s="140"/>
      <c r="AD23" s="136"/>
      <c r="AE23" s="136"/>
      <c r="AF23" s="125"/>
      <c r="AG23" s="125"/>
      <c r="AH23" s="124"/>
      <c r="AI23" s="124"/>
      <c r="AJ23" s="122"/>
      <c r="AK23" s="131"/>
      <c r="AL23" s="143"/>
      <c r="AM23" s="136"/>
      <c r="AN23" s="143"/>
      <c r="AO23" s="122"/>
      <c r="AP23" s="122"/>
      <c r="AQ23" s="122"/>
      <c r="AR23" s="124"/>
      <c r="AS23" s="127"/>
      <c r="AT23" s="122"/>
      <c r="AU23" s="122"/>
      <c r="AV23" s="122"/>
      <c r="AW23" s="122"/>
      <c r="AX23" s="124"/>
      <c r="AY23" s="124"/>
      <c r="AZ23" s="127"/>
      <c r="BA23" s="124"/>
      <c r="BB23" s="124"/>
      <c r="BC23" s="124"/>
      <c r="BD23" s="124"/>
      <c r="BE23" s="124"/>
      <c r="BF23" s="139"/>
      <c r="BG23" s="122"/>
      <c r="BH23" s="137"/>
      <c r="BI23" s="137"/>
      <c r="BJ23" s="137"/>
      <c r="BK23" s="132"/>
      <c r="BL23" s="132"/>
    </row>
    <row r="24" spans="1:64" x14ac:dyDescent="0.25">
      <c r="A24" s="157" t="s">
        <v>290</v>
      </c>
      <c r="B24" s="131">
        <v>18969794</v>
      </c>
      <c r="C24" s="131">
        <v>18758219</v>
      </c>
      <c r="D24" s="131">
        <v>18351295</v>
      </c>
      <c r="E24" s="131">
        <v>18351295</v>
      </c>
      <c r="F24" s="131">
        <v>20320876</v>
      </c>
      <c r="G24" s="131">
        <f>F24/B24</f>
        <v>1.0712228082181598</v>
      </c>
      <c r="H24" s="131"/>
      <c r="I24" s="133">
        <v>860644444</v>
      </c>
      <c r="J24" s="131">
        <v>865554951</v>
      </c>
      <c r="K24" s="133">
        <v>56591857</v>
      </c>
      <c r="L24" s="131">
        <v>56671061</v>
      </c>
      <c r="M24" s="133">
        <v>21504782688</v>
      </c>
      <c r="N24" s="131">
        <v>21782541866</v>
      </c>
      <c r="O24" s="133">
        <v>4114906519</v>
      </c>
      <c r="P24" s="131">
        <v>4176848114</v>
      </c>
      <c r="Q24" s="131">
        <v>4182347261</v>
      </c>
      <c r="R24" s="133">
        <v>14710303410</v>
      </c>
      <c r="S24" s="131">
        <v>14158050047</v>
      </c>
      <c r="T24" s="131"/>
      <c r="U24" s="131">
        <v>3450</v>
      </c>
      <c r="V24" s="131">
        <v>5498</v>
      </c>
      <c r="W24" s="131"/>
      <c r="X24" s="131">
        <f>J24/U24</f>
        <v>250885.49304347826</v>
      </c>
      <c r="Y24" s="131">
        <f>P24/B24</f>
        <v>220.18415771937217</v>
      </c>
      <c r="Z24" s="132">
        <f>N24/P24</f>
        <v>5.2150667851648871</v>
      </c>
      <c r="AA24" s="132">
        <f>P24/L24</f>
        <v>73.703368885223441</v>
      </c>
      <c r="AB24" s="158">
        <f>S24/P24</f>
        <v>3.389649242821378</v>
      </c>
      <c r="AC24" s="158">
        <f>S24/J24</f>
        <v>16.357193764119547</v>
      </c>
      <c r="AD24" s="135">
        <f>S24/B24</f>
        <v>746.34706349473277</v>
      </c>
      <c r="AE24" s="135">
        <f>R24/B24</f>
        <v>775.45931231514692</v>
      </c>
      <c r="AF24" s="125">
        <f>(R24-S24)/S24</f>
        <v>3.9006315217611408E-2</v>
      </c>
      <c r="AG24" s="125">
        <f>(O24-P24)/P24</f>
        <v>-1.4829745614254815E-2</v>
      </c>
      <c r="AH24" s="141">
        <v>0.48</v>
      </c>
      <c r="AI24" s="159">
        <v>32.799999999999997</v>
      </c>
      <c r="AJ24" s="126"/>
      <c r="AK24" s="131">
        <f>P24-Q24</f>
        <v>-5499147</v>
      </c>
      <c r="AL24" s="131">
        <f>AK24/Q24</f>
        <v>-1.3148470599940458E-3</v>
      </c>
      <c r="AM24" s="131">
        <f>B24-C24</f>
        <v>211575</v>
      </c>
      <c r="AN24" s="131">
        <f>AM24/C24</f>
        <v>1.1279055863459106E-2</v>
      </c>
      <c r="AO24" s="160"/>
      <c r="AP24" s="131">
        <v>9222324</v>
      </c>
      <c r="AQ24" s="131">
        <v>0.49</v>
      </c>
      <c r="AR24" s="159">
        <v>22.1</v>
      </c>
      <c r="AS24" s="159">
        <v>57.1</v>
      </c>
      <c r="AT24" s="161"/>
      <c r="AU24" s="161">
        <v>56.9</v>
      </c>
      <c r="AV24" s="161">
        <v>21.5</v>
      </c>
      <c r="AW24" s="161">
        <f>AU24+15.7</f>
        <v>72.599999999999994</v>
      </c>
      <c r="AX24" s="159">
        <v>29.4</v>
      </c>
      <c r="AY24" s="159">
        <v>47.6</v>
      </c>
      <c r="AZ24" s="159">
        <f>AY24-AX24</f>
        <v>18.200000000000003</v>
      </c>
      <c r="BA24" s="159"/>
      <c r="BB24" s="159">
        <v>36.299999999999997</v>
      </c>
      <c r="BC24" s="159">
        <v>1.35</v>
      </c>
      <c r="BD24" s="131">
        <v>92</v>
      </c>
      <c r="BE24" s="131">
        <v>230049</v>
      </c>
      <c r="BF24" s="131">
        <f>BE24/B24*1000</f>
        <v>12.127121675649192</v>
      </c>
      <c r="BG24" s="160"/>
      <c r="BH24" s="131">
        <v>105859</v>
      </c>
      <c r="BI24" s="131">
        <v>71360</v>
      </c>
      <c r="BJ24" s="131">
        <f>BH24-BI24</f>
        <v>34499</v>
      </c>
      <c r="BK24" s="131">
        <v>1382</v>
      </c>
      <c r="BL24" s="131"/>
    </row>
    <row r="25" spans="1:64" x14ac:dyDescent="0.25">
      <c r="A25" s="122"/>
      <c r="B25" s="122"/>
      <c r="C25" s="122"/>
      <c r="D25" s="122"/>
      <c r="E25" s="122"/>
      <c r="F25" s="122"/>
      <c r="G25" s="123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37"/>
      <c r="Y25" s="137"/>
      <c r="Z25" s="138"/>
      <c r="AA25" s="122"/>
      <c r="AB25" s="122"/>
      <c r="AC25" s="122"/>
      <c r="AD25" s="122"/>
      <c r="AE25" s="122"/>
      <c r="AF25" s="124"/>
      <c r="AG25" s="125"/>
      <c r="AH25" s="124"/>
      <c r="AI25" s="124"/>
      <c r="AJ25" s="122"/>
      <c r="AK25" s="126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4"/>
      <c r="AY25" s="124"/>
      <c r="AZ25" s="127"/>
      <c r="BA25" s="124"/>
      <c r="BB25" s="124"/>
      <c r="BC25" s="124"/>
      <c r="BD25" s="124"/>
      <c r="BE25" s="124"/>
      <c r="BF25" s="124"/>
      <c r="BG25" s="128"/>
      <c r="BH25" s="129"/>
      <c r="BI25" s="129"/>
      <c r="BJ25" s="129"/>
      <c r="BK25" s="144"/>
      <c r="BL25" s="129"/>
    </row>
    <row r="26" spans="1:64" ht="12.75" x14ac:dyDescent="0.2">
      <c r="A26" s="122"/>
      <c r="B26" s="122"/>
      <c r="C26" s="122"/>
      <c r="D26" s="122"/>
      <c r="E26" s="122"/>
      <c r="F26" s="122"/>
      <c r="G26" s="123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4"/>
      <c r="AG26" s="125"/>
      <c r="AH26" s="124"/>
      <c r="AI26" s="124"/>
      <c r="AJ26" s="122"/>
      <c r="AK26" s="126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4"/>
      <c r="AY26" s="124"/>
      <c r="AZ26" s="127"/>
      <c r="BA26" s="124"/>
      <c r="BB26" s="124"/>
      <c r="BC26" s="124"/>
      <c r="BD26" s="162"/>
      <c r="BE26" s="162"/>
      <c r="BF26" s="124"/>
      <c r="BG26" s="128"/>
      <c r="BH26" s="129"/>
      <c r="BI26" s="129"/>
      <c r="BJ26" s="129"/>
      <c r="BK26" s="163"/>
      <c r="BL26" s="129"/>
    </row>
    <row r="27" spans="1:64" ht="12.75" x14ac:dyDescent="0.2">
      <c r="A27" s="122"/>
      <c r="B27" s="122"/>
      <c r="C27" s="122"/>
      <c r="D27" s="122"/>
      <c r="E27" s="122"/>
      <c r="F27" s="122"/>
      <c r="G27" s="123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4"/>
      <c r="AG27" s="125"/>
      <c r="AH27" s="124"/>
      <c r="AI27" s="124"/>
      <c r="AJ27" s="122"/>
      <c r="AK27" s="126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4"/>
      <c r="AY27" s="124"/>
      <c r="AZ27" s="127"/>
      <c r="BA27" s="124"/>
      <c r="BB27" s="124"/>
      <c r="BC27" s="124"/>
      <c r="BD27" s="124"/>
      <c r="BE27" s="124"/>
      <c r="BF27" s="124"/>
      <c r="BG27" s="128"/>
      <c r="BH27" s="129"/>
      <c r="BI27" s="129"/>
      <c r="BJ27" s="129"/>
      <c r="BK27" s="163"/>
      <c r="BL27" s="129"/>
    </row>
    <row r="28" spans="1:64" ht="12.75" x14ac:dyDescent="0.2">
      <c r="A28" s="122"/>
      <c r="B28" s="122"/>
      <c r="C28" s="122"/>
      <c r="D28" s="122"/>
      <c r="E28" s="122"/>
      <c r="F28" s="122"/>
      <c r="G28" s="123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4"/>
      <c r="AG28" s="125"/>
      <c r="AH28" s="124"/>
      <c r="AI28" s="124"/>
      <c r="AJ28" s="122"/>
      <c r="AK28" s="126"/>
      <c r="AL28" s="122"/>
      <c r="AM28" s="122"/>
      <c r="AN28" s="122"/>
      <c r="AO28" s="122"/>
      <c r="AP28" s="122"/>
      <c r="AQ28" s="122"/>
      <c r="AR28" s="122"/>
      <c r="AS28" s="122"/>
      <c r="AT28" s="122"/>
      <c r="AU28" s="122"/>
      <c r="AV28" s="122"/>
      <c r="AW28" s="122"/>
      <c r="AX28" s="124"/>
      <c r="AY28" s="124"/>
      <c r="AZ28" s="127"/>
      <c r="BA28" s="124"/>
      <c r="BB28" s="124"/>
      <c r="BC28" s="124"/>
      <c r="BD28" s="124"/>
      <c r="BE28" s="124"/>
      <c r="BF28" s="124"/>
      <c r="BG28" s="128"/>
      <c r="BH28" s="129"/>
      <c r="BI28" s="129"/>
      <c r="BJ28" s="129"/>
      <c r="BK28" s="163"/>
      <c r="BL28" s="129"/>
    </row>
    <row r="29" spans="1:64" ht="12.75" x14ac:dyDescent="0.2">
      <c r="A29" s="122"/>
      <c r="B29" s="122"/>
      <c r="C29" s="122"/>
      <c r="D29" s="122"/>
      <c r="E29" s="122"/>
      <c r="F29" s="122"/>
      <c r="G29" s="123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4"/>
      <c r="AG29" s="125"/>
      <c r="AH29" s="124"/>
      <c r="AI29" s="124"/>
      <c r="AJ29" s="122"/>
      <c r="AK29" s="126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4"/>
      <c r="AY29" s="124"/>
      <c r="AZ29" s="127"/>
      <c r="BA29" s="124"/>
      <c r="BB29" s="124"/>
      <c r="BC29" s="124"/>
      <c r="BD29" s="124"/>
      <c r="BE29" s="124"/>
      <c r="BF29" s="124"/>
      <c r="BG29" s="128"/>
      <c r="BH29" s="129"/>
      <c r="BI29" s="129"/>
      <c r="BJ29" s="129"/>
      <c r="BK29" s="163"/>
      <c r="BL29" s="129"/>
    </row>
    <row r="30" spans="1:64" ht="12.75" x14ac:dyDescent="0.2">
      <c r="A30" s="122"/>
      <c r="B30" s="122"/>
      <c r="C30" s="122"/>
      <c r="D30" s="122"/>
      <c r="E30" s="122"/>
      <c r="F30" s="122"/>
      <c r="G30" s="123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4"/>
      <c r="AG30" s="125"/>
      <c r="AH30" s="124"/>
      <c r="AI30" s="124"/>
      <c r="AJ30" s="122"/>
      <c r="AK30" s="126"/>
      <c r="AL30" s="122"/>
      <c r="AM30" s="122"/>
      <c r="AN30" s="122"/>
      <c r="AO30" s="122"/>
      <c r="AP30" s="122"/>
      <c r="AQ30" s="122"/>
      <c r="AR30" s="122"/>
      <c r="AS30" s="122"/>
      <c r="AT30" s="122"/>
      <c r="AU30" s="122"/>
      <c r="AV30" s="122"/>
      <c r="AW30" s="122"/>
      <c r="AX30" s="124"/>
      <c r="AY30" s="124"/>
      <c r="AZ30" s="127"/>
      <c r="BA30" s="124"/>
      <c r="BB30" s="124"/>
      <c r="BC30" s="124"/>
      <c r="BD30" s="124"/>
      <c r="BE30" s="124"/>
      <c r="BF30" s="124"/>
      <c r="BG30" s="128"/>
      <c r="BH30" s="129"/>
      <c r="BI30" s="129"/>
      <c r="BJ30" s="129"/>
      <c r="BK30" s="163"/>
      <c r="BL30" s="129"/>
    </row>
    <row r="31" spans="1:64" ht="12.75" x14ac:dyDescent="0.2">
      <c r="A31" s="122"/>
      <c r="B31" s="122"/>
      <c r="C31" s="122"/>
      <c r="D31" s="122"/>
      <c r="E31" s="122"/>
      <c r="F31" s="122"/>
      <c r="G31" s="123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4"/>
      <c r="AG31" s="125"/>
      <c r="AH31" s="124"/>
      <c r="AI31" s="124"/>
      <c r="AJ31" s="122"/>
      <c r="AK31" s="126"/>
      <c r="AL31" s="122"/>
      <c r="AM31" s="122"/>
      <c r="AN31" s="122"/>
      <c r="AO31" s="122"/>
      <c r="AP31" s="122"/>
      <c r="AQ31" s="122"/>
      <c r="AR31" s="122"/>
      <c r="AS31" s="122"/>
      <c r="AT31" s="122"/>
      <c r="AU31" s="122"/>
      <c r="AV31" s="122"/>
      <c r="AW31" s="122"/>
      <c r="AX31" s="124"/>
      <c r="AY31" s="124"/>
      <c r="AZ31" s="127"/>
      <c r="BA31" s="124"/>
      <c r="BB31" s="124"/>
      <c r="BC31" s="124"/>
      <c r="BD31" s="124"/>
      <c r="BE31" s="124"/>
      <c r="BF31" s="124"/>
      <c r="BG31" s="128"/>
      <c r="BH31" s="129"/>
      <c r="BI31" s="129"/>
      <c r="BJ31" s="129"/>
      <c r="BK31" s="163"/>
      <c r="BL31" s="129"/>
    </row>
    <row r="32" spans="1:64" ht="12.75" x14ac:dyDescent="0.2">
      <c r="A32" s="122"/>
      <c r="B32" s="122"/>
      <c r="C32" s="122"/>
      <c r="D32" s="122"/>
      <c r="E32" s="122"/>
      <c r="F32" s="122"/>
      <c r="G32" s="123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4"/>
      <c r="AG32" s="125"/>
      <c r="AH32" s="124"/>
      <c r="AI32" s="124"/>
      <c r="AJ32" s="122"/>
      <c r="AK32" s="126"/>
      <c r="AL32" s="122"/>
      <c r="AM32" s="122"/>
      <c r="AN32" s="122"/>
      <c r="AO32" s="122"/>
      <c r="AP32" s="122"/>
      <c r="AQ32" s="122"/>
      <c r="AR32" s="122"/>
      <c r="AS32" s="122"/>
      <c r="AT32" s="122"/>
      <c r="AU32" s="122"/>
      <c r="AV32" s="122"/>
      <c r="AW32" s="122"/>
      <c r="AX32" s="124"/>
      <c r="AY32" s="124"/>
      <c r="AZ32" s="127"/>
      <c r="BA32" s="124"/>
      <c r="BB32" s="124"/>
      <c r="BC32" s="124"/>
      <c r="BD32" s="124"/>
      <c r="BE32" s="124"/>
      <c r="BF32" s="124"/>
      <c r="BG32" s="128"/>
      <c r="BH32" s="129"/>
      <c r="BI32" s="129"/>
      <c r="BJ32" s="129"/>
      <c r="BK32" s="163"/>
      <c r="BL32" s="129"/>
    </row>
    <row r="33" spans="1:64" ht="12.75" x14ac:dyDescent="0.2">
      <c r="A33" s="122"/>
      <c r="B33" s="122"/>
      <c r="C33" s="122"/>
      <c r="D33" s="122"/>
      <c r="E33" s="122"/>
      <c r="F33" s="122"/>
      <c r="G33" s="123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4"/>
      <c r="AG33" s="125"/>
      <c r="AH33" s="124"/>
      <c r="AI33" s="124"/>
      <c r="AJ33" s="122"/>
      <c r="AK33" s="126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4"/>
      <c r="AY33" s="124"/>
      <c r="AZ33" s="127"/>
      <c r="BA33" s="124"/>
      <c r="BB33" s="124"/>
      <c r="BC33" s="124"/>
      <c r="BD33" s="124"/>
      <c r="BE33" s="124"/>
      <c r="BF33" s="124"/>
      <c r="BG33" s="128"/>
      <c r="BH33" s="129"/>
      <c r="BI33" s="129"/>
      <c r="BJ33" s="129"/>
      <c r="BK33" s="163"/>
      <c r="BL33" s="129"/>
    </row>
    <row r="34" spans="1:64" ht="12.75" x14ac:dyDescent="0.2">
      <c r="A34" s="122"/>
      <c r="B34" s="164"/>
      <c r="C34" s="122"/>
      <c r="D34" s="122"/>
      <c r="E34" s="122"/>
      <c r="F34" s="122"/>
      <c r="G34" s="123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4"/>
      <c r="AG34" s="125"/>
      <c r="AH34" s="124"/>
      <c r="AI34" s="124"/>
      <c r="AJ34" s="122"/>
      <c r="AK34" s="126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4"/>
      <c r="AY34" s="124"/>
      <c r="AZ34" s="127"/>
      <c r="BA34" s="124"/>
      <c r="BB34" s="124"/>
      <c r="BC34" s="124"/>
      <c r="BD34" s="124"/>
      <c r="BE34" s="124"/>
      <c r="BF34" s="124"/>
      <c r="BG34" s="128"/>
      <c r="BH34" s="129"/>
      <c r="BI34" s="129"/>
      <c r="BJ34" s="129"/>
      <c r="BK34" s="163"/>
      <c r="BL34" s="129"/>
    </row>
    <row r="35" spans="1:64" ht="12.75" x14ac:dyDescent="0.2">
      <c r="A35" s="122"/>
      <c r="B35" s="164"/>
      <c r="C35" s="122"/>
      <c r="D35" s="122"/>
      <c r="E35" s="122"/>
      <c r="F35" s="122"/>
      <c r="G35" s="123"/>
      <c r="H35" s="122"/>
      <c r="I35" s="122"/>
      <c r="J35" s="122"/>
      <c r="K35" s="122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4"/>
      <c r="AG35" s="125"/>
      <c r="AH35" s="124"/>
      <c r="AI35" s="124"/>
      <c r="AJ35" s="122"/>
      <c r="AK35" s="126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4"/>
      <c r="AY35" s="124"/>
      <c r="AZ35" s="127"/>
      <c r="BA35" s="124"/>
      <c r="BB35" s="124"/>
      <c r="BC35" s="124"/>
      <c r="BD35" s="124"/>
      <c r="BE35" s="124"/>
      <c r="BF35" s="124"/>
      <c r="BG35" s="128"/>
      <c r="BH35" s="129"/>
      <c r="BI35" s="129"/>
      <c r="BJ35" s="129"/>
      <c r="BK35" s="163"/>
      <c r="BL35" s="129"/>
    </row>
    <row r="36" spans="1:64" ht="12.75" x14ac:dyDescent="0.2">
      <c r="A36" s="122"/>
      <c r="B36" s="122"/>
      <c r="C36" s="122"/>
      <c r="D36" s="122"/>
      <c r="E36" s="122"/>
      <c r="F36" s="122"/>
      <c r="G36" s="123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4"/>
      <c r="AG36" s="125"/>
      <c r="AH36" s="124"/>
      <c r="AI36" s="124"/>
      <c r="AJ36" s="122"/>
      <c r="AK36" s="126"/>
      <c r="AL36" s="122"/>
      <c r="AM36" s="122"/>
      <c r="AN36" s="122"/>
      <c r="AO36" s="122"/>
      <c r="AP36" s="122"/>
      <c r="AQ36" s="122"/>
      <c r="AR36" s="122"/>
      <c r="AS36" s="122"/>
      <c r="AT36" s="122"/>
      <c r="AU36" s="122"/>
      <c r="AV36" s="122"/>
      <c r="AW36" s="122"/>
      <c r="AX36" s="124"/>
      <c r="AY36" s="124"/>
      <c r="AZ36" s="127"/>
      <c r="BA36" s="124"/>
      <c r="BB36" s="124"/>
      <c r="BC36" s="124"/>
      <c r="BD36" s="124"/>
      <c r="BE36" s="124"/>
      <c r="BF36" s="124"/>
      <c r="BG36" s="128"/>
      <c r="BH36" s="129"/>
      <c r="BI36" s="129"/>
      <c r="BJ36" s="129"/>
      <c r="BK36" s="163"/>
      <c r="BL36" s="129"/>
    </row>
    <row r="37" spans="1:64" ht="12.75" x14ac:dyDescent="0.2">
      <c r="A37" s="122"/>
      <c r="B37" s="122"/>
      <c r="C37" s="122"/>
      <c r="D37" s="122"/>
      <c r="E37" s="122"/>
      <c r="F37" s="122"/>
      <c r="G37" s="123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4"/>
      <c r="AG37" s="125"/>
      <c r="AH37" s="124"/>
      <c r="AI37" s="124"/>
      <c r="AJ37" s="122"/>
      <c r="AK37" s="126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4"/>
      <c r="AY37" s="124"/>
      <c r="AZ37" s="127"/>
      <c r="BA37" s="124"/>
      <c r="BB37" s="124"/>
      <c r="BC37" s="124"/>
      <c r="BD37" s="124"/>
      <c r="BE37" s="124"/>
      <c r="BF37" s="124"/>
      <c r="BG37" s="128"/>
      <c r="BH37" s="129"/>
      <c r="BI37" s="129"/>
      <c r="BJ37" s="129"/>
      <c r="BK37" s="163"/>
      <c r="BL37" s="129"/>
    </row>
    <row r="38" spans="1:64" ht="12.75" x14ac:dyDescent="0.2">
      <c r="A38" s="122"/>
      <c r="B38" s="122"/>
      <c r="C38" s="122"/>
      <c r="D38" s="122"/>
      <c r="E38" s="122"/>
      <c r="F38" s="122"/>
      <c r="G38" s="123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4"/>
      <c r="AG38" s="125"/>
      <c r="AH38" s="124"/>
      <c r="AI38" s="124"/>
      <c r="AJ38" s="122"/>
      <c r="AK38" s="126"/>
      <c r="AL38" s="122"/>
      <c r="AM38" s="122"/>
      <c r="AN38" s="122"/>
      <c r="AO38" s="122"/>
      <c r="AP38" s="122"/>
      <c r="AQ38" s="122"/>
      <c r="AR38" s="122"/>
      <c r="AS38" s="122"/>
      <c r="AT38" s="122"/>
      <c r="AU38" s="122"/>
      <c r="AV38" s="122"/>
      <c r="AW38" s="122"/>
      <c r="AX38" s="124"/>
      <c r="AY38" s="124"/>
      <c r="AZ38" s="127"/>
      <c r="BA38" s="124"/>
      <c r="BB38" s="124"/>
      <c r="BC38" s="124"/>
      <c r="BD38" s="124"/>
      <c r="BE38" s="124"/>
      <c r="BF38" s="124"/>
      <c r="BG38" s="128"/>
      <c r="BH38" s="129"/>
      <c r="BI38" s="129"/>
      <c r="BJ38" s="129"/>
      <c r="BK38" s="163"/>
      <c r="BL38" s="129"/>
    </row>
    <row r="39" spans="1:64" ht="12.75" x14ac:dyDescent="0.2">
      <c r="A39" s="122"/>
      <c r="B39" s="122"/>
      <c r="C39" s="122"/>
      <c r="D39" s="122"/>
      <c r="E39" s="122"/>
      <c r="F39" s="122"/>
      <c r="G39" s="123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4"/>
      <c r="AG39" s="125"/>
      <c r="AH39" s="124"/>
      <c r="AI39" s="124"/>
      <c r="AJ39" s="122"/>
      <c r="AK39" s="126"/>
      <c r="AL39" s="122"/>
      <c r="AM39" s="122"/>
      <c r="AN39" s="122"/>
      <c r="AO39" s="122"/>
      <c r="AP39" s="122"/>
      <c r="AQ39" s="122"/>
      <c r="AR39" s="122"/>
      <c r="AS39" s="122"/>
      <c r="AT39" s="122"/>
      <c r="AU39" s="122"/>
      <c r="AV39" s="122"/>
      <c r="AW39" s="122"/>
      <c r="AX39" s="124"/>
      <c r="AY39" s="124"/>
      <c r="AZ39" s="127"/>
      <c r="BA39" s="124"/>
      <c r="BB39" s="124"/>
      <c r="BC39" s="124"/>
      <c r="BD39" s="124"/>
      <c r="BE39" s="124"/>
      <c r="BF39" s="124"/>
      <c r="BG39" s="128"/>
      <c r="BH39" s="129"/>
      <c r="BI39" s="129"/>
      <c r="BJ39" s="129"/>
      <c r="BK39" s="163"/>
      <c r="BL39" s="129"/>
    </row>
    <row r="40" spans="1:64" x14ac:dyDescent="0.25">
      <c r="A40" s="122"/>
      <c r="B40" s="122"/>
      <c r="C40" s="122"/>
      <c r="D40" s="122"/>
      <c r="E40" s="122"/>
      <c r="F40" s="122"/>
      <c r="G40" s="123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4"/>
      <c r="AG40" s="125"/>
      <c r="AH40" s="124"/>
      <c r="AI40" s="124"/>
      <c r="AJ40" s="122"/>
      <c r="AK40" s="126"/>
      <c r="AL40" s="122"/>
      <c r="AM40" s="122"/>
      <c r="AN40" s="122"/>
      <c r="AO40" s="122"/>
      <c r="AP40" s="122"/>
      <c r="AQ40" s="122"/>
      <c r="AR40" s="122"/>
      <c r="AS40" s="122"/>
      <c r="AT40" s="122"/>
      <c r="AU40" s="122"/>
      <c r="AV40" s="122"/>
      <c r="AW40" s="122"/>
      <c r="AX40" s="124"/>
      <c r="AY40" s="124"/>
      <c r="AZ40" s="127"/>
      <c r="BA40" s="124"/>
      <c r="BB40" s="124"/>
      <c r="BC40" s="136"/>
      <c r="BD40" s="124"/>
      <c r="BE40" s="124"/>
      <c r="BF40" s="124"/>
      <c r="BG40" s="128"/>
      <c r="BH40" s="129"/>
      <c r="BI40" s="129"/>
      <c r="BJ40" s="129"/>
      <c r="BK40" s="163"/>
      <c r="BL40" s="129"/>
    </row>
    <row r="41" spans="1:64" x14ac:dyDescent="0.25">
      <c r="A41" s="122"/>
      <c r="B41" s="122"/>
      <c r="C41" s="122"/>
      <c r="D41" s="122"/>
      <c r="E41" s="122"/>
      <c r="F41" s="122"/>
      <c r="G41" s="123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4"/>
      <c r="AG41" s="125"/>
      <c r="AH41" s="124"/>
      <c r="AI41" s="124"/>
      <c r="AJ41" s="122"/>
      <c r="AK41" s="126"/>
      <c r="AL41" s="122"/>
      <c r="AM41" s="122"/>
      <c r="AN41" s="122"/>
      <c r="AO41" s="122"/>
      <c r="AP41" s="122"/>
      <c r="AQ41" s="122"/>
      <c r="AR41" s="122"/>
      <c r="AS41" s="122"/>
      <c r="AT41" s="122"/>
      <c r="AU41" s="122"/>
      <c r="AV41" s="122"/>
      <c r="AW41" s="122"/>
      <c r="AX41" s="124"/>
      <c r="AY41" s="124"/>
      <c r="AZ41" s="127"/>
      <c r="BA41" s="124"/>
      <c r="BB41" s="124"/>
      <c r="BC41" s="124"/>
      <c r="BD41" s="124"/>
      <c r="BE41" s="124"/>
      <c r="BF41" s="124"/>
      <c r="BG41" s="128"/>
      <c r="BH41" s="129"/>
      <c r="BI41" s="165" t="s">
        <v>298</v>
      </c>
      <c r="BJ41" s="129"/>
      <c r="BK41" s="163"/>
      <c r="BL41" s="129"/>
    </row>
    <row r="42" spans="1:64" x14ac:dyDescent="0.25">
      <c r="A42" s="122"/>
      <c r="B42" s="122"/>
      <c r="C42" s="122"/>
      <c r="D42" s="122"/>
      <c r="E42" s="122"/>
      <c r="F42" s="122"/>
      <c r="G42" s="123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4"/>
      <c r="AG42" s="125"/>
      <c r="AH42" s="124"/>
      <c r="AI42" s="124"/>
      <c r="AJ42" s="122"/>
      <c r="AK42" s="126"/>
      <c r="AL42" s="122"/>
      <c r="AM42" s="122"/>
      <c r="AN42" s="122"/>
      <c r="AO42" s="122"/>
      <c r="AP42" s="122"/>
      <c r="AQ42" s="122"/>
      <c r="AR42" s="122"/>
      <c r="AS42" s="122"/>
      <c r="AT42" s="122"/>
      <c r="AU42" s="122"/>
      <c r="AV42" s="122"/>
      <c r="AW42" s="122"/>
      <c r="AX42" s="124"/>
      <c r="AY42" s="124"/>
      <c r="AZ42" s="127"/>
      <c r="BA42" s="124"/>
      <c r="BB42" s="124"/>
      <c r="BC42" s="136"/>
      <c r="BD42" s="124"/>
      <c r="BE42" s="124"/>
      <c r="BF42" s="124"/>
      <c r="BG42" s="128"/>
      <c r="BH42" s="129"/>
      <c r="BI42" s="124"/>
      <c r="BJ42" s="129"/>
      <c r="BK42" s="163"/>
      <c r="BL42" s="129"/>
    </row>
    <row r="43" spans="1:64" x14ac:dyDescent="0.25">
      <c r="A43" s="122"/>
      <c r="B43" s="122"/>
      <c r="C43" s="166" t="s">
        <v>299</v>
      </c>
      <c r="D43" s="167"/>
      <c r="E43" s="122"/>
      <c r="F43" s="122"/>
      <c r="G43" s="123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4"/>
      <c r="AG43" s="125"/>
      <c r="AH43" s="124"/>
      <c r="AI43" s="124"/>
      <c r="AJ43" s="122"/>
      <c r="AK43" s="126"/>
      <c r="AL43" s="122"/>
      <c r="AM43" s="122"/>
      <c r="AN43" s="122"/>
      <c r="AO43" s="122"/>
      <c r="AP43" s="122"/>
      <c r="AQ43" s="122"/>
      <c r="AR43" s="122"/>
      <c r="AS43" s="122"/>
      <c r="AT43" s="122"/>
      <c r="AU43" s="122"/>
      <c r="AV43" s="122"/>
      <c r="AW43" s="122"/>
      <c r="AX43" s="124"/>
      <c r="AY43" s="124"/>
      <c r="AZ43" s="127"/>
      <c r="BA43" s="136"/>
      <c r="BB43" s="136">
        <v>1.73</v>
      </c>
      <c r="BC43" s="136">
        <v>7237</v>
      </c>
      <c r="BD43" s="136">
        <v>50.7</v>
      </c>
      <c r="BE43" s="137">
        <v>28766</v>
      </c>
      <c r="BF43" s="136">
        <v>50.7</v>
      </c>
      <c r="BG43" s="128"/>
      <c r="BH43" s="129"/>
      <c r="BI43" s="136">
        <v>119</v>
      </c>
      <c r="BJ43" s="137">
        <v>28766</v>
      </c>
      <c r="BK43" s="168"/>
      <c r="BL43" s="136"/>
    </row>
    <row r="44" spans="1:64" x14ac:dyDescent="0.25">
      <c r="A44" s="122"/>
      <c r="B44" s="122"/>
      <c r="C44" s="122"/>
      <c r="D44" s="122"/>
      <c r="E44" s="122"/>
      <c r="F44" s="122"/>
      <c r="G44" s="123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4"/>
      <c r="AG44" s="125"/>
      <c r="AH44" s="124"/>
      <c r="AI44" s="124"/>
      <c r="AJ44" s="122"/>
      <c r="AK44" s="126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4"/>
      <c r="AY44" s="124"/>
      <c r="AZ44" s="127"/>
      <c r="BA44" s="124"/>
      <c r="BB44" s="124"/>
      <c r="BC44" s="124"/>
      <c r="BD44" s="124"/>
      <c r="BE44" s="137"/>
      <c r="BF44" s="124"/>
      <c r="BG44" s="128"/>
      <c r="BH44" s="129"/>
      <c r="BI44" s="124"/>
      <c r="BJ44" s="137"/>
      <c r="BK44" s="168"/>
      <c r="BL44" s="124"/>
    </row>
    <row r="45" spans="1:64" x14ac:dyDescent="0.25">
      <c r="A45" s="122"/>
      <c r="B45" s="122"/>
      <c r="C45" s="122"/>
      <c r="D45" s="122"/>
      <c r="E45" s="122"/>
      <c r="F45" s="122"/>
      <c r="G45" s="123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4"/>
      <c r="AG45" s="125"/>
      <c r="AH45" s="124"/>
      <c r="AI45" s="124"/>
      <c r="AJ45" s="122"/>
      <c r="AK45" s="126"/>
      <c r="AL45" s="122"/>
      <c r="AM45" s="122"/>
      <c r="AN45" s="122"/>
      <c r="AO45" s="122"/>
      <c r="AP45" s="136">
        <v>7237</v>
      </c>
      <c r="AQ45" s="122"/>
      <c r="AR45" s="122"/>
      <c r="AS45" s="122"/>
      <c r="AT45" s="122"/>
      <c r="AU45" s="122"/>
      <c r="AV45" s="122"/>
      <c r="AW45" s="122"/>
      <c r="AX45" s="124"/>
      <c r="AY45" s="124"/>
      <c r="AZ45" s="127"/>
      <c r="BA45" s="136"/>
      <c r="BB45" s="136">
        <v>1.35</v>
      </c>
      <c r="BC45" s="136">
        <v>4285</v>
      </c>
      <c r="BD45" s="136">
        <v>51.4</v>
      </c>
      <c r="BE45" s="137">
        <v>25685</v>
      </c>
      <c r="BF45" s="136">
        <v>51.4</v>
      </c>
      <c r="BG45" s="128"/>
      <c r="BH45" s="129"/>
      <c r="BI45" s="136">
        <v>64</v>
      </c>
      <c r="BJ45" s="137">
        <v>25685</v>
      </c>
      <c r="BK45" s="168"/>
      <c r="BL45" s="136"/>
    </row>
    <row r="46" spans="1:64" x14ac:dyDescent="0.25">
      <c r="A46" s="122"/>
      <c r="B46" s="122"/>
      <c r="C46" s="122"/>
      <c r="D46" s="122"/>
      <c r="E46" s="122"/>
      <c r="F46" s="122"/>
      <c r="G46" s="123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4"/>
      <c r="AG46" s="125"/>
      <c r="AH46" s="124"/>
      <c r="AI46" s="124"/>
      <c r="AJ46" s="122"/>
      <c r="AK46" s="126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4"/>
      <c r="AY46" s="124"/>
      <c r="AZ46" s="127"/>
      <c r="BA46" s="124"/>
      <c r="BB46" s="124"/>
      <c r="BC46" s="124"/>
      <c r="BD46" s="124"/>
      <c r="BE46" s="137"/>
      <c r="BF46" s="124"/>
      <c r="BG46" s="128"/>
      <c r="BH46" s="129"/>
      <c r="BI46" s="124"/>
      <c r="BJ46" s="137"/>
      <c r="BK46" s="168"/>
      <c r="BL46" s="124"/>
    </row>
    <row r="47" spans="1:64" x14ac:dyDescent="0.25">
      <c r="A47" s="122"/>
      <c r="B47" s="164"/>
      <c r="C47" s="164"/>
      <c r="D47" s="164"/>
      <c r="E47" s="122"/>
      <c r="F47" s="122"/>
      <c r="G47" s="123"/>
      <c r="H47" s="164"/>
      <c r="I47" s="164"/>
      <c r="J47" s="164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4"/>
      <c r="AG47" s="125"/>
      <c r="AH47" s="124"/>
      <c r="AI47" s="124"/>
      <c r="AJ47" s="122"/>
      <c r="AK47" s="126"/>
      <c r="AL47" s="122"/>
      <c r="AM47" s="122"/>
      <c r="AN47" s="122"/>
      <c r="AO47" s="122"/>
      <c r="AP47" s="136">
        <v>4285</v>
      </c>
      <c r="AQ47" s="122"/>
      <c r="AR47" s="122"/>
      <c r="AS47" s="122"/>
      <c r="AT47" s="122"/>
      <c r="AU47" s="122"/>
      <c r="AV47" s="122"/>
      <c r="AW47" s="122"/>
      <c r="AX47" s="124"/>
      <c r="AY47" s="124"/>
      <c r="AZ47" s="127"/>
      <c r="BA47" s="136"/>
      <c r="BB47" s="136">
        <v>1.45</v>
      </c>
      <c r="BC47" s="136">
        <v>6234</v>
      </c>
      <c r="BD47" s="136">
        <v>55.2</v>
      </c>
      <c r="BE47" s="137">
        <v>36741</v>
      </c>
      <c r="BF47" s="136">
        <v>55.2</v>
      </c>
      <c r="BG47" s="128"/>
      <c r="BH47" s="129"/>
      <c r="BI47" s="136">
        <v>81</v>
      </c>
      <c r="BJ47" s="137">
        <v>36741</v>
      </c>
      <c r="BK47" s="168"/>
      <c r="BL47" s="136"/>
    </row>
    <row r="48" spans="1:64" x14ac:dyDescent="0.25">
      <c r="A48" s="122"/>
      <c r="B48" s="164"/>
      <c r="C48" s="164"/>
      <c r="D48" s="164"/>
      <c r="E48" s="122"/>
      <c r="F48" s="122"/>
      <c r="G48" s="123"/>
      <c r="H48" s="164"/>
      <c r="I48" s="164"/>
      <c r="J48" s="164"/>
      <c r="K48" s="122"/>
      <c r="L48" s="122"/>
      <c r="M48" s="122"/>
      <c r="N48" s="122"/>
      <c r="O48" s="122"/>
      <c r="P48" s="122"/>
      <c r="Q48" s="163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4"/>
      <c r="AG48" s="125"/>
      <c r="AH48" s="124"/>
      <c r="AI48" s="124"/>
      <c r="AJ48" s="122"/>
      <c r="AK48" s="126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4"/>
      <c r="AY48" s="124"/>
      <c r="AZ48" s="127"/>
      <c r="BA48" s="124"/>
      <c r="BB48" s="124"/>
      <c r="BC48" s="124"/>
      <c r="BD48" s="124"/>
      <c r="BE48" s="137"/>
      <c r="BF48" s="124"/>
      <c r="BG48" s="128"/>
      <c r="BH48" s="129"/>
      <c r="BI48" s="124"/>
      <c r="BJ48" s="137"/>
      <c r="BK48" s="168"/>
      <c r="BL48" s="124"/>
    </row>
    <row r="49" spans="1:64" x14ac:dyDescent="0.25">
      <c r="A49" s="122"/>
      <c r="B49" s="164"/>
      <c r="C49" s="164"/>
      <c r="D49" s="164"/>
      <c r="E49" s="122"/>
      <c r="F49" s="122"/>
      <c r="G49" s="123"/>
      <c r="H49" s="164"/>
      <c r="I49" s="164"/>
      <c r="J49" s="164"/>
      <c r="K49" s="164"/>
      <c r="L49" s="164"/>
      <c r="M49" s="122"/>
      <c r="N49" s="122"/>
      <c r="O49" s="122"/>
      <c r="P49" s="122"/>
      <c r="Q49" s="163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4"/>
      <c r="AG49" s="125"/>
      <c r="AH49" s="124"/>
      <c r="AI49" s="124"/>
      <c r="AJ49" s="122"/>
      <c r="AK49" s="126"/>
      <c r="AL49" s="122"/>
      <c r="AM49" s="122"/>
      <c r="AN49" s="122"/>
      <c r="AO49" s="122"/>
      <c r="AP49" s="136">
        <v>6234</v>
      </c>
      <c r="AQ49" s="122"/>
      <c r="AR49" s="122"/>
      <c r="AS49" s="122"/>
      <c r="AT49" s="122"/>
      <c r="AU49" s="122"/>
      <c r="AV49" s="122"/>
      <c r="AW49" s="122"/>
      <c r="AX49" s="124"/>
      <c r="AY49" s="124"/>
      <c r="AZ49" s="127"/>
      <c r="BA49" s="136"/>
      <c r="BB49" s="136">
        <v>1.34</v>
      </c>
      <c r="BC49" s="136">
        <v>3753</v>
      </c>
      <c r="BD49" s="136">
        <v>62.1</v>
      </c>
      <c r="BE49" s="137">
        <v>16085</v>
      </c>
      <c r="BF49" s="136">
        <v>62.1</v>
      </c>
      <c r="BG49" s="128"/>
      <c r="BH49" s="129"/>
      <c r="BI49" s="136">
        <v>70</v>
      </c>
      <c r="BJ49" s="137">
        <v>16085</v>
      </c>
      <c r="BK49" s="168"/>
      <c r="BL49" s="136"/>
    </row>
    <row r="50" spans="1:64" x14ac:dyDescent="0.25">
      <c r="A50" s="122"/>
      <c r="B50" s="164"/>
      <c r="C50" s="164"/>
      <c r="D50" s="164"/>
      <c r="E50" s="122"/>
      <c r="F50" s="122"/>
      <c r="G50" s="123"/>
      <c r="H50" s="164"/>
      <c r="I50" s="164"/>
      <c r="J50" s="164"/>
      <c r="K50" s="122"/>
      <c r="L50" s="122"/>
      <c r="M50" s="122"/>
      <c r="N50" s="122"/>
      <c r="O50" s="122"/>
      <c r="P50" s="122"/>
      <c r="Q50" s="169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4"/>
      <c r="AG50" s="125"/>
      <c r="AH50" s="124"/>
      <c r="AI50" s="124"/>
      <c r="AJ50" s="122"/>
      <c r="AK50" s="126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4"/>
      <c r="AY50" s="124"/>
      <c r="AZ50" s="127"/>
      <c r="BA50" s="124"/>
      <c r="BB50" s="124"/>
      <c r="BC50" s="124"/>
      <c r="BD50" s="124"/>
      <c r="BE50" s="137"/>
      <c r="BF50" s="124"/>
      <c r="BG50" s="128"/>
      <c r="BH50" s="129"/>
      <c r="BI50" s="124"/>
      <c r="BJ50" s="137"/>
      <c r="BK50" s="168"/>
      <c r="BL50" s="124"/>
    </row>
    <row r="51" spans="1:64" x14ac:dyDescent="0.25">
      <c r="A51" s="122"/>
      <c r="B51" s="164"/>
      <c r="C51" s="164"/>
      <c r="D51" s="164"/>
      <c r="E51" s="122"/>
      <c r="F51" s="122"/>
      <c r="G51" s="123"/>
      <c r="H51" s="164"/>
      <c r="I51" s="164"/>
      <c r="J51" s="164"/>
      <c r="K51" s="122"/>
      <c r="L51" s="122"/>
      <c r="M51" s="122"/>
      <c r="N51" s="122"/>
      <c r="O51" s="122"/>
      <c r="P51" s="122"/>
      <c r="Q51" s="169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4"/>
      <c r="AG51" s="125"/>
      <c r="AH51" s="124"/>
      <c r="AI51" s="124"/>
      <c r="AJ51" s="122"/>
      <c r="AK51" s="126"/>
      <c r="AL51" s="122"/>
      <c r="AM51" s="122"/>
      <c r="AN51" s="122"/>
      <c r="AO51" s="122"/>
      <c r="AP51" s="136">
        <v>3753</v>
      </c>
      <c r="AQ51" s="122"/>
      <c r="AR51" s="122"/>
      <c r="AS51" s="122"/>
      <c r="AT51" s="122"/>
      <c r="AU51" s="122"/>
      <c r="AV51" s="122"/>
      <c r="AW51" s="122"/>
      <c r="AX51" s="124"/>
      <c r="AY51" s="124"/>
      <c r="AZ51" s="127"/>
      <c r="BA51" s="136"/>
      <c r="BB51" s="136">
        <v>1.5</v>
      </c>
      <c r="BC51" s="136">
        <v>6674</v>
      </c>
      <c r="BD51" s="136">
        <v>46.3</v>
      </c>
      <c r="BE51" s="137">
        <v>37810</v>
      </c>
      <c r="BF51" s="136">
        <v>46.3</v>
      </c>
      <c r="BG51" s="128"/>
      <c r="BH51" s="129"/>
      <c r="BI51" s="136">
        <v>103</v>
      </c>
      <c r="BJ51" s="137">
        <v>37810</v>
      </c>
      <c r="BK51" s="168"/>
      <c r="BL51" s="136"/>
    </row>
    <row r="52" spans="1:64" x14ac:dyDescent="0.25">
      <c r="A52" s="122"/>
      <c r="B52" s="164"/>
      <c r="C52" s="164"/>
      <c r="D52" s="164"/>
      <c r="E52" s="122"/>
      <c r="F52" s="122"/>
      <c r="G52" s="123"/>
      <c r="H52" s="164"/>
      <c r="I52" s="164"/>
      <c r="J52" s="164"/>
      <c r="K52" s="122"/>
      <c r="L52" s="122"/>
      <c r="M52" s="122"/>
      <c r="N52" s="122"/>
      <c r="O52" s="122"/>
      <c r="P52" s="122"/>
      <c r="Q52" s="169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4"/>
      <c r="AG52" s="125"/>
      <c r="AH52" s="124"/>
      <c r="AI52" s="124"/>
      <c r="AJ52" s="122"/>
      <c r="AK52" s="126"/>
      <c r="AL52" s="122"/>
      <c r="AM52" s="122"/>
      <c r="AN52" s="122"/>
      <c r="AO52" s="122"/>
      <c r="AP52" s="122"/>
      <c r="AQ52" s="122"/>
      <c r="AR52" s="122"/>
      <c r="AS52" s="122"/>
      <c r="AT52" s="122"/>
      <c r="AU52" s="122"/>
      <c r="AV52" s="122"/>
      <c r="AW52" s="122"/>
      <c r="AX52" s="124"/>
      <c r="AY52" s="124"/>
      <c r="AZ52" s="127"/>
      <c r="BA52" s="124"/>
      <c r="BB52" s="124"/>
      <c r="BC52" s="124"/>
      <c r="BD52" s="124"/>
      <c r="BE52" s="137"/>
      <c r="BF52" s="124"/>
      <c r="BG52" s="128"/>
      <c r="BH52" s="129"/>
      <c r="BI52" s="124"/>
      <c r="BJ52" s="137"/>
      <c r="BK52" s="168"/>
      <c r="BL52" s="124"/>
    </row>
    <row r="53" spans="1:64" x14ac:dyDescent="0.25">
      <c r="A53" s="122"/>
      <c r="B53" s="164"/>
      <c r="C53" s="164"/>
      <c r="D53" s="164"/>
      <c r="E53" s="122"/>
      <c r="F53" s="122"/>
      <c r="G53" s="123"/>
      <c r="H53" s="164"/>
      <c r="I53" s="164"/>
      <c r="J53" s="164"/>
      <c r="K53" s="164"/>
      <c r="L53" s="164"/>
      <c r="M53" s="122"/>
      <c r="N53" s="122"/>
      <c r="O53" s="122"/>
      <c r="P53" s="122"/>
      <c r="Q53" s="169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4"/>
      <c r="AG53" s="125"/>
      <c r="AH53" s="124"/>
      <c r="AI53" s="124"/>
      <c r="AJ53" s="122"/>
      <c r="AK53" s="126"/>
      <c r="AL53" s="122"/>
      <c r="AM53" s="122"/>
      <c r="AN53" s="122"/>
      <c r="AO53" s="122"/>
      <c r="AP53" s="136">
        <v>6674</v>
      </c>
      <c r="AQ53" s="122"/>
      <c r="AR53" s="122"/>
      <c r="AS53" s="122"/>
      <c r="AT53" s="122"/>
      <c r="AU53" s="122"/>
      <c r="AV53" s="122"/>
      <c r="AW53" s="122"/>
      <c r="AX53" s="124"/>
      <c r="AY53" s="124"/>
      <c r="AZ53" s="127"/>
      <c r="BA53" s="124"/>
      <c r="BB53" s="124"/>
      <c r="BC53" s="124"/>
      <c r="BD53" s="124"/>
      <c r="BE53" s="137"/>
      <c r="BF53" s="124"/>
      <c r="BG53" s="128"/>
      <c r="BH53" s="129"/>
      <c r="BI53" s="124"/>
      <c r="BJ53" s="137"/>
      <c r="BK53" s="168"/>
      <c r="BL53" s="124"/>
    </row>
    <row r="54" spans="1:64" x14ac:dyDescent="0.25">
      <c r="A54" s="122"/>
      <c r="B54" s="164"/>
      <c r="C54" s="164"/>
      <c r="D54" s="164"/>
      <c r="E54" s="122"/>
      <c r="F54" s="122"/>
      <c r="G54" s="123"/>
      <c r="H54" s="164"/>
      <c r="I54" s="164"/>
      <c r="J54" s="164"/>
      <c r="K54" s="122"/>
      <c r="L54" s="122"/>
      <c r="M54" s="122"/>
      <c r="N54" s="122"/>
      <c r="O54" s="122"/>
      <c r="P54" s="122"/>
      <c r="Q54" s="169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4"/>
      <c r="AG54" s="125"/>
      <c r="AH54" s="124"/>
      <c r="AI54" s="124"/>
      <c r="AJ54" s="122"/>
      <c r="AK54" s="126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4"/>
      <c r="AY54" s="124"/>
      <c r="AZ54" s="127"/>
      <c r="BA54" s="155"/>
      <c r="BB54" s="155"/>
      <c r="BC54" s="124"/>
      <c r="BD54" s="155"/>
      <c r="BE54" s="137"/>
      <c r="BF54" s="155"/>
      <c r="BG54" s="128"/>
      <c r="BH54" s="129"/>
      <c r="BI54" s="155"/>
      <c r="BJ54" s="137"/>
      <c r="BK54" s="168"/>
      <c r="BL54" s="124"/>
    </row>
    <row r="55" spans="1:64" x14ac:dyDescent="0.25">
      <c r="A55" s="122"/>
      <c r="B55" s="122"/>
      <c r="C55" s="122"/>
      <c r="D55" s="122"/>
      <c r="E55" s="122"/>
      <c r="F55" s="122"/>
      <c r="G55" s="123"/>
      <c r="H55" s="122"/>
      <c r="I55" s="122"/>
      <c r="J55" s="122"/>
      <c r="K55" s="122"/>
      <c r="L55" s="122"/>
      <c r="M55" s="122"/>
      <c r="N55" s="122"/>
      <c r="O55" s="122"/>
      <c r="P55" s="122"/>
      <c r="Q55" s="169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4"/>
      <c r="AG55" s="125"/>
      <c r="AH55" s="124"/>
      <c r="AI55" s="124"/>
      <c r="AJ55" s="122"/>
      <c r="AK55" s="126"/>
      <c r="AL55" s="122"/>
      <c r="AM55" s="122"/>
      <c r="AN55" s="122"/>
      <c r="AO55" s="122"/>
      <c r="AP55" s="122"/>
      <c r="AQ55" s="122"/>
      <c r="AR55" s="122"/>
      <c r="AS55" s="122"/>
      <c r="AT55" s="122"/>
      <c r="AU55" s="122"/>
      <c r="AV55" s="122"/>
      <c r="AW55" s="122"/>
      <c r="AX55" s="124"/>
      <c r="AY55" s="124"/>
      <c r="AZ55" s="127"/>
      <c r="BA55" s="136"/>
      <c r="BB55" s="136">
        <v>1.32</v>
      </c>
      <c r="BC55" s="131">
        <v>3557</v>
      </c>
      <c r="BD55" s="136">
        <v>49.2</v>
      </c>
      <c r="BE55" s="137">
        <v>27084</v>
      </c>
      <c r="BF55" s="136">
        <v>49.2</v>
      </c>
      <c r="BG55" s="128"/>
      <c r="BH55" s="129"/>
      <c r="BI55" s="136">
        <v>73</v>
      </c>
      <c r="BJ55" s="137">
        <v>27084</v>
      </c>
      <c r="BK55" s="168"/>
      <c r="BL55" s="131"/>
    </row>
    <row r="56" spans="1:64" x14ac:dyDescent="0.25">
      <c r="A56" s="122"/>
      <c r="B56" s="164"/>
      <c r="C56" s="164"/>
      <c r="D56" s="164"/>
      <c r="E56" s="122"/>
      <c r="F56" s="122"/>
      <c r="G56" s="123"/>
      <c r="H56" s="164"/>
      <c r="I56" s="164"/>
      <c r="J56" s="164"/>
      <c r="K56" s="122"/>
      <c r="L56" s="122"/>
      <c r="M56" s="122"/>
      <c r="N56" s="122"/>
      <c r="O56" s="122"/>
      <c r="P56" s="122"/>
      <c r="Q56" s="169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4"/>
      <c r="AG56" s="125"/>
      <c r="AH56" s="124"/>
      <c r="AI56" s="124"/>
      <c r="AJ56" s="122"/>
      <c r="AK56" s="126"/>
      <c r="AL56" s="122"/>
      <c r="AM56" s="122"/>
      <c r="AN56" s="122"/>
      <c r="AO56" s="122"/>
      <c r="AP56" s="122"/>
      <c r="AQ56" s="122"/>
      <c r="AR56" s="122"/>
      <c r="AS56" s="122"/>
      <c r="AT56" s="122"/>
      <c r="AU56" s="122"/>
      <c r="AV56" s="122"/>
      <c r="AW56" s="122"/>
      <c r="AX56" s="124"/>
      <c r="AY56" s="124"/>
      <c r="AZ56" s="127"/>
      <c r="BA56" s="124"/>
      <c r="BB56" s="124"/>
      <c r="BC56" s="124"/>
      <c r="BD56" s="124"/>
      <c r="BE56" s="137"/>
      <c r="BF56" s="124"/>
      <c r="BG56" s="128"/>
      <c r="BH56" s="129"/>
      <c r="BI56" s="124"/>
      <c r="BJ56" s="137"/>
      <c r="BK56" s="168"/>
      <c r="BL56" s="124"/>
    </row>
    <row r="57" spans="1:64" x14ac:dyDescent="0.25">
      <c r="A57" s="122"/>
      <c r="B57" s="164"/>
      <c r="C57" s="164"/>
      <c r="D57" s="164"/>
      <c r="E57" s="122"/>
      <c r="F57" s="122"/>
      <c r="G57" s="123"/>
      <c r="H57" s="164"/>
      <c r="I57" s="164"/>
      <c r="J57" s="164"/>
      <c r="K57" s="122"/>
      <c r="L57" s="122"/>
      <c r="M57" s="122"/>
      <c r="N57" s="122"/>
      <c r="O57" s="122"/>
      <c r="P57" s="122"/>
      <c r="Q57" s="169"/>
      <c r="R57" s="122"/>
      <c r="S57" s="122"/>
      <c r="T57" s="122"/>
      <c r="U57" s="122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4"/>
      <c r="AG57" s="125"/>
      <c r="AH57" s="124"/>
      <c r="AI57" s="124"/>
      <c r="AJ57" s="122"/>
      <c r="AK57" s="126"/>
      <c r="AL57" s="122"/>
      <c r="AM57" s="122"/>
      <c r="AN57" s="122"/>
      <c r="AO57" s="122"/>
      <c r="AP57" s="131">
        <v>3557</v>
      </c>
      <c r="AQ57" s="122"/>
      <c r="AR57" s="122"/>
      <c r="AS57" s="122"/>
      <c r="AT57" s="122"/>
      <c r="AU57" s="122"/>
      <c r="AV57" s="122"/>
      <c r="AW57" s="122"/>
      <c r="AX57" s="124"/>
      <c r="AY57" s="124"/>
      <c r="AZ57" s="127"/>
      <c r="BA57" s="136"/>
      <c r="BB57" s="136">
        <v>1.25</v>
      </c>
      <c r="BC57" s="131">
        <v>2791</v>
      </c>
      <c r="BD57" s="136">
        <v>47.6</v>
      </c>
      <c r="BE57" s="137">
        <v>26253</v>
      </c>
      <c r="BF57" s="136">
        <v>47.6</v>
      </c>
      <c r="BG57" s="128"/>
      <c r="BH57" s="129"/>
      <c r="BI57" s="136">
        <v>62</v>
      </c>
      <c r="BJ57" s="137">
        <v>26253</v>
      </c>
      <c r="BK57" s="168"/>
      <c r="BL57" s="131"/>
    </row>
    <row r="58" spans="1:64" x14ac:dyDescent="0.25">
      <c r="A58" s="122"/>
      <c r="B58" s="164"/>
      <c r="C58" s="164"/>
      <c r="D58" s="164"/>
      <c r="E58" s="122"/>
      <c r="F58" s="122"/>
      <c r="G58" s="123"/>
      <c r="H58" s="164"/>
      <c r="I58" s="164"/>
      <c r="J58" s="164"/>
      <c r="K58" s="164"/>
      <c r="L58" s="164"/>
      <c r="M58" s="122"/>
      <c r="N58" s="122"/>
      <c r="O58" s="122"/>
      <c r="P58" s="122"/>
      <c r="Q58" s="169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4"/>
      <c r="AG58" s="125"/>
      <c r="AH58" s="124"/>
      <c r="AI58" s="124"/>
      <c r="AJ58" s="122"/>
      <c r="AK58" s="126"/>
      <c r="AL58" s="122"/>
      <c r="AM58" s="122"/>
      <c r="AN58" s="122"/>
      <c r="AO58" s="122"/>
      <c r="AP58" s="122"/>
      <c r="AQ58" s="122"/>
      <c r="AR58" s="122"/>
      <c r="AS58" s="122"/>
      <c r="AT58" s="122"/>
      <c r="AU58" s="122"/>
      <c r="AV58" s="122"/>
      <c r="AW58" s="122"/>
      <c r="AX58" s="124"/>
      <c r="AY58" s="124"/>
      <c r="AZ58" s="127"/>
      <c r="BA58" s="124"/>
      <c r="BB58" s="124"/>
      <c r="BC58" s="124"/>
      <c r="BD58" s="124"/>
      <c r="BE58" s="137"/>
      <c r="BF58" s="124"/>
      <c r="BG58" s="128"/>
      <c r="BH58" s="129"/>
      <c r="BI58" s="124"/>
      <c r="BJ58" s="137"/>
      <c r="BK58" s="168"/>
      <c r="BL58" s="124"/>
    </row>
    <row r="59" spans="1:64" x14ac:dyDescent="0.25">
      <c r="A59" s="122"/>
      <c r="B59" s="164"/>
      <c r="C59" s="164"/>
      <c r="D59" s="164"/>
      <c r="E59" s="122"/>
      <c r="F59" s="122"/>
      <c r="G59" s="123"/>
      <c r="H59" s="164"/>
      <c r="I59" s="164"/>
      <c r="J59" s="164"/>
      <c r="K59" s="122"/>
      <c r="L59" s="122"/>
      <c r="M59" s="122"/>
      <c r="N59" s="122"/>
      <c r="O59" s="122"/>
      <c r="P59" s="122"/>
      <c r="Q59" s="169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4"/>
      <c r="AG59" s="125"/>
      <c r="AH59" s="124"/>
      <c r="AI59" s="124"/>
      <c r="AJ59" s="122"/>
      <c r="AK59" s="126"/>
      <c r="AL59" s="122"/>
      <c r="AM59" s="122"/>
      <c r="AN59" s="122"/>
      <c r="AO59" s="122"/>
      <c r="AP59" s="131">
        <v>2791</v>
      </c>
      <c r="AQ59" s="122"/>
      <c r="AR59" s="122"/>
      <c r="AS59" s="122"/>
      <c r="AT59" s="122"/>
      <c r="AU59" s="122"/>
      <c r="AV59" s="122"/>
      <c r="AW59" s="122"/>
      <c r="AX59" s="124"/>
      <c r="AY59" s="124"/>
      <c r="AZ59" s="127"/>
      <c r="BA59" s="136"/>
      <c r="BB59" s="136">
        <v>1.35</v>
      </c>
      <c r="BC59" s="131">
        <v>3750</v>
      </c>
      <c r="BD59" s="136">
        <v>47.3</v>
      </c>
      <c r="BE59" s="137">
        <v>29366</v>
      </c>
      <c r="BF59" s="136">
        <v>47.3</v>
      </c>
      <c r="BG59" s="128"/>
      <c r="BH59" s="129"/>
      <c r="BI59" s="136">
        <v>102</v>
      </c>
      <c r="BJ59" s="137">
        <v>29366</v>
      </c>
      <c r="BK59" s="168"/>
      <c r="BL59" s="131"/>
    </row>
    <row r="60" spans="1:64" x14ac:dyDescent="0.25">
      <c r="A60" s="122"/>
      <c r="B60" s="164"/>
      <c r="C60" s="164"/>
      <c r="D60" s="164"/>
      <c r="E60" s="122"/>
      <c r="F60" s="122"/>
      <c r="G60" s="123"/>
      <c r="H60" s="164"/>
      <c r="I60" s="164"/>
      <c r="J60" s="164"/>
      <c r="K60" s="164"/>
      <c r="L60" s="164"/>
      <c r="M60" s="122"/>
      <c r="N60" s="122"/>
      <c r="O60" s="122"/>
      <c r="P60" s="122"/>
      <c r="Q60" s="169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4"/>
      <c r="AG60" s="125"/>
      <c r="AH60" s="124"/>
      <c r="AI60" s="124"/>
      <c r="AJ60" s="122"/>
      <c r="AK60" s="126"/>
      <c r="AL60" s="122"/>
      <c r="AM60" s="122"/>
      <c r="AN60" s="122"/>
      <c r="AO60" s="122"/>
      <c r="AP60" s="122"/>
      <c r="AQ60" s="122"/>
      <c r="AR60" s="122"/>
      <c r="AS60" s="122"/>
      <c r="AT60" s="122"/>
      <c r="AU60" s="122"/>
      <c r="AV60" s="122"/>
      <c r="AW60" s="122"/>
      <c r="AX60" s="124"/>
      <c r="AY60" s="124"/>
      <c r="AZ60" s="127"/>
      <c r="BA60" s="124"/>
      <c r="BB60" s="124"/>
      <c r="BC60" s="124"/>
      <c r="BD60" s="124"/>
      <c r="BE60" s="137"/>
      <c r="BF60" s="124"/>
      <c r="BG60" s="128"/>
      <c r="BH60" s="129"/>
      <c r="BI60" s="124"/>
      <c r="BJ60" s="137"/>
      <c r="BK60" s="168"/>
      <c r="BL60" s="124"/>
    </row>
    <row r="61" spans="1:64" x14ac:dyDescent="0.25">
      <c r="A61" s="122"/>
      <c r="B61" s="164"/>
      <c r="C61" s="164"/>
      <c r="D61" s="164"/>
      <c r="E61" s="122"/>
      <c r="F61" s="122"/>
      <c r="G61" s="123"/>
      <c r="H61" s="164"/>
      <c r="I61" s="164"/>
      <c r="J61" s="164"/>
      <c r="K61" s="122"/>
      <c r="L61" s="122"/>
      <c r="M61" s="122"/>
      <c r="N61" s="122"/>
      <c r="O61" s="122"/>
      <c r="P61" s="122"/>
      <c r="Q61" s="169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4"/>
      <c r="AG61" s="125"/>
      <c r="AH61" s="124"/>
      <c r="AI61" s="124"/>
      <c r="AJ61" s="122"/>
      <c r="AK61" s="126"/>
      <c r="AL61" s="122"/>
      <c r="AM61" s="122"/>
      <c r="AN61" s="122"/>
      <c r="AO61" s="122"/>
      <c r="AP61" s="131">
        <v>3750</v>
      </c>
      <c r="AQ61" s="122"/>
      <c r="AR61" s="122"/>
      <c r="AS61" s="122"/>
      <c r="AT61" s="122"/>
      <c r="AU61" s="122"/>
      <c r="AV61" s="122"/>
      <c r="AW61" s="122"/>
      <c r="AX61" s="124"/>
      <c r="AY61" s="124"/>
      <c r="AZ61" s="127"/>
      <c r="BA61" s="136"/>
      <c r="BB61" s="136">
        <v>1.3</v>
      </c>
      <c r="BC61" s="131">
        <v>2341</v>
      </c>
      <c r="BD61" s="136">
        <v>46.8</v>
      </c>
      <c r="BE61" s="137">
        <v>29782</v>
      </c>
      <c r="BF61" s="136">
        <v>46.8</v>
      </c>
      <c r="BG61" s="128"/>
      <c r="BH61" s="129"/>
      <c r="BI61" s="136">
        <v>80</v>
      </c>
      <c r="BJ61" s="137">
        <v>29782</v>
      </c>
      <c r="BK61" s="168"/>
      <c r="BL61" s="131"/>
    </row>
    <row r="62" spans="1:64" x14ac:dyDescent="0.25">
      <c r="A62" s="122"/>
      <c r="B62" s="164"/>
      <c r="C62" s="164"/>
      <c r="D62" s="164"/>
      <c r="E62" s="122"/>
      <c r="F62" s="122"/>
      <c r="G62" s="123"/>
      <c r="H62" s="164"/>
      <c r="I62" s="164"/>
      <c r="J62" s="164"/>
      <c r="K62" s="164"/>
      <c r="L62" s="164"/>
      <c r="M62" s="122"/>
      <c r="N62" s="122"/>
      <c r="O62" s="122"/>
      <c r="P62" s="122"/>
      <c r="Q62" s="169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4"/>
      <c r="AG62" s="125"/>
      <c r="AH62" s="124"/>
      <c r="AI62" s="124"/>
      <c r="AJ62" s="122"/>
      <c r="AK62" s="126"/>
      <c r="AL62" s="122"/>
      <c r="AM62" s="122"/>
      <c r="AN62" s="122"/>
      <c r="AO62" s="122"/>
      <c r="AP62" s="122"/>
      <c r="AQ62" s="122"/>
      <c r="AR62" s="122"/>
      <c r="AS62" s="122"/>
      <c r="AT62" s="122"/>
      <c r="AU62" s="122"/>
      <c r="AV62" s="122"/>
      <c r="AW62" s="122"/>
      <c r="AX62" s="124"/>
      <c r="AY62" s="124"/>
      <c r="AZ62" s="127"/>
      <c r="BA62" s="124"/>
      <c r="BB62" s="124"/>
      <c r="BC62" s="124"/>
      <c r="BD62" s="124"/>
      <c r="BE62" s="137"/>
      <c r="BF62" s="124"/>
      <c r="BG62" s="128"/>
      <c r="BH62" s="129"/>
      <c r="BI62" s="124"/>
      <c r="BJ62" s="137"/>
      <c r="BK62" s="168"/>
      <c r="BL62" s="124"/>
    </row>
    <row r="63" spans="1:64" x14ac:dyDescent="0.25">
      <c r="A63" s="122"/>
      <c r="B63" s="164"/>
      <c r="C63" s="164"/>
      <c r="D63" s="164"/>
      <c r="E63" s="122"/>
      <c r="F63" s="122"/>
      <c r="G63" s="123"/>
      <c r="H63" s="164"/>
      <c r="I63" s="164"/>
      <c r="J63" s="164"/>
      <c r="K63" s="122"/>
      <c r="L63" s="122"/>
      <c r="M63" s="122"/>
      <c r="N63" s="122"/>
      <c r="O63" s="122"/>
      <c r="P63" s="122"/>
      <c r="Q63" s="169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4"/>
      <c r="AG63" s="125"/>
      <c r="AH63" s="124"/>
      <c r="AI63" s="124"/>
      <c r="AJ63" s="122"/>
      <c r="AK63" s="126"/>
      <c r="AL63" s="122"/>
      <c r="AM63" s="122"/>
      <c r="AN63" s="122"/>
      <c r="AO63" s="122"/>
      <c r="AP63" s="131">
        <v>2341</v>
      </c>
      <c r="AQ63" s="122"/>
      <c r="AR63" s="122"/>
      <c r="AS63" s="122"/>
      <c r="AT63" s="122"/>
      <c r="AU63" s="122"/>
      <c r="AV63" s="122"/>
      <c r="AW63" s="122"/>
      <c r="AX63" s="124"/>
      <c r="AY63" s="124"/>
      <c r="AZ63" s="127"/>
      <c r="BA63" s="136"/>
      <c r="BB63" s="136">
        <v>1.35</v>
      </c>
      <c r="BC63" s="131">
        <v>5498</v>
      </c>
      <c r="BD63" s="136">
        <v>47.6</v>
      </c>
      <c r="BE63" s="137">
        <v>34499</v>
      </c>
      <c r="BF63" s="136">
        <v>47.6</v>
      </c>
      <c r="BG63" s="128"/>
      <c r="BH63" s="129"/>
      <c r="BI63" s="136">
        <v>92</v>
      </c>
      <c r="BJ63" s="137">
        <v>34499</v>
      </c>
      <c r="BK63" s="168"/>
      <c r="BL63" s="131"/>
    </row>
    <row r="64" spans="1:64" x14ac:dyDescent="0.25">
      <c r="A64" s="122"/>
      <c r="B64" s="164"/>
      <c r="C64" s="164"/>
      <c r="D64" s="164"/>
      <c r="E64" s="122"/>
      <c r="F64" s="122"/>
      <c r="G64" s="123"/>
      <c r="H64" s="164"/>
      <c r="I64" s="164"/>
      <c r="J64" s="164"/>
      <c r="K64" s="164"/>
      <c r="L64" s="164"/>
      <c r="M64" s="122"/>
      <c r="N64" s="122"/>
      <c r="O64" s="122"/>
      <c r="P64" s="122"/>
      <c r="Q64" s="169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4"/>
      <c r="AG64" s="125"/>
      <c r="AH64" s="124"/>
      <c r="AI64" s="124"/>
      <c r="AJ64" s="122"/>
      <c r="AK64" s="126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4"/>
      <c r="AY64" s="124"/>
      <c r="AZ64" s="127"/>
      <c r="BA64" s="124"/>
      <c r="BB64" s="124"/>
      <c r="BC64" s="124"/>
      <c r="BD64" s="124"/>
      <c r="BE64" s="124"/>
      <c r="BF64" s="124"/>
      <c r="BG64" s="128"/>
      <c r="BH64" s="129"/>
      <c r="BI64" s="124"/>
      <c r="BJ64" s="129"/>
      <c r="BK64" s="163"/>
      <c r="BL64" s="129"/>
    </row>
    <row r="65" spans="1:64" x14ac:dyDescent="0.25">
      <c r="A65" s="122"/>
      <c r="B65" s="122"/>
      <c r="C65" s="122"/>
      <c r="D65" s="122"/>
      <c r="E65" s="122"/>
      <c r="F65" s="122"/>
      <c r="G65" s="123"/>
      <c r="H65" s="122"/>
      <c r="I65" s="122"/>
      <c r="J65" s="122"/>
      <c r="K65" s="122"/>
      <c r="L65" s="122"/>
      <c r="M65" s="122"/>
      <c r="N65" s="122"/>
      <c r="O65" s="122"/>
      <c r="P65" s="122"/>
      <c r="Q65" s="169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4"/>
      <c r="AG65" s="125"/>
      <c r="AH65" s="124"/>
      <c r="AI65" s="124"/>
      <c r="AJ65" s="122"/>
      <c r="AK65" s="126"/>
      <c r="AL65" s="122"/>
      <c r="AM65" s="122"/>
      <c r="AN65" s="122"/>
      <c r="AO65" s="122"/>
      <c r="AP65" s="131">
        <v>5498</v>
      </c>
      <c r="AQ65" s="122"/>
      <c r="AR65" s="122"/>
      <c r="AS65" s="122"/>
      <c r="AT65" s="122"/>
      <c r="AU65" s="122"/>
      <c r="AV65" s="122"/>
      <c r="AW65" s="122"/>
      <c r="AX65" s="124"/>
      <c r="AY65" s="124"/>
      <c r="AZ65" s="127"/>
      <c r="BA65" s="124"/>
      <c r="BB65" s="124"/>
      <c r="BC65" s="131"/>
      <c r="BD65" s="124"/>
      <c r="BE65" s="124"/>
      <c r="BF65" s="124"/>
      <c r="BG65" s="128"/>
      <c r="BH65" s="129"/>
      <c r="BI65" s="136"/>
      <c r="BJ65" s="129"/>
      <c r="BK65" s="163"/>
      <c r="BL65" s="129"/>
    </row>
    <row r="66" spans="1:64" x14ac:dyDescent="0.25">
      <c r="A66" s="122"/>
      <c r="B66" s="122"/>
      <c r="C66" s="122"/>
      <c r="D66" s="122"/>
      <c r="E66" s="122"/>
      <c r="F66" s="122"/>
      <c r="G66" s="123"/>
      <c r="H66" s="122"/>
      <c r="I66" s="122"/>
      <c r="J66" s="122"/>
      <c r="K66" s="122"/>
      <c r="L66" s="122"/>
      <c r="M66" s="122"/>
      <c r="N66" s="122"/>
      <c r="O66" s="122"/>
      <c r="P66" s="122"/>
      <c r="Q66" s="169"/>
      <c r="R66" s="122"/>
      <c r="S66" s="122"/>
      <c r="T66" s="122"/>
      <c r="U66" s="122"/>
      <c r="V66" s="122"/>
      <c r="W66" s="122"/>
      <c r="X66" s="122"/>
      <c r="Y66" s="122"/>
      <c r="Z66" s="122"/>
      <c r="AA66" s="122"/>
      <c r="AB66" s="122"/>
      <c r="AC66" s="122"/>
      <c r="AD66" s="122"/>
      <c r="AE66" s="122"/>
      <c r="AF66" s="124"/>
      <c r="AG66" s="125"/>
      <c r="AH66" s="124"/>
      <c r="AI66" s="124"/>
      <c r="AJ66" s="122"/>
      <c r="AK66" s="126"/>
      <c r="AL66" s="122"/>
      <c r="AM66" s="122"/>
      <c r="AN66" s="122"/>
      <c r="AO66" s="122"/>
      <c r="AP66" s="122"/>
      <c r="AQ66" s="122"/>
      <c r="AR66" s="122"/>
      <c r="AS66" s="122"/>
      <c r="AT66" s="122"/>
      <c r="AU66" s="122"/>
      <c r="AV66" s="122"/>
      <c r="AW66" s="122"/>
      <c r="AX66" s="124"/>
      <c r="AY66" s="124"/>
      <c r="AZ66" s="127"/>
      <c r="BA66" s="124"/>
      <c r="BB66" s="124"/>
      <c r="BC66" s="124"/>
      <c r="BD66" s="124"/>
      <c r="BE66" s="124"/>
      <c r="BF66" s="124"/>
      <c r="BG66" s="128"/>
      <c r="BH66" s="129"/>
      <c r="BI66" s="124"/>
      <c r="BJ66" s="129"/>
      <c r="BK66" s="163"/>
      <c r="BL66" s="129"/>
    </row>
    <row r="67" spans="1:64" x14ac:dyDescent="0.25">
      <c r="A67" s="122"/>
      <c r="B67" s="122"/>
      <c r="C67" s="122"/>
      <c r="D67" s="122"/>
      <c r="E67" s="122"/>
      <c r="F67" s="122"/>
      <c r="G67" s="123"/>
      <c r="H67" s="122"/>
      <c r="I67" s="122"/>
      <c r="J67" s="122"/>
      <c r="K67" s="122"/>
      <c r="L67" s="122"/>
      <c r="M67" s="122"/>
      <c r="N67" s="122"/>
      <c r="O67" s="122"/>
      <c r="P67" s="122"/>
      <c r="Q67" s="169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4"/>
      <c r="AG67" s="125"/>
      <c r="AH67" s="124"/>
      <c r="AI67" s="124"/>
      <c r="AJ67" s="122"/>
      <c r="AK67" s="126"/>
      <c r="AL67" s="122"/>
      <c r="AM67" s="122"/>
      <c r="AN67" s="122"/>
      <c r="AO67" s="122"/>
      <c r="AP67" s="122"/>
      <c r="AQ67" s="122"/>
      <c r="AR67" s="122"/>
      <c r="AS67" s="122"/>
      <c r="AT67" s="122"/>
      <c r="AU67" s="122"/>
      <c r="AV67" s="122"/>
      <c r="AW67" s="122"/>
      <c r="AX67" s="124"/>
      <c r="AY67" s="124"/>
      <c r="AZ67" s="127"/>
      <c r="BA67" s="124"/>
      <c r="BB67" s="124"/>
      <c r="BC67" s="124"/>
      <c r="BD67" s="124"/>
      <c r="BE67" s="124"/>
      <c r="BF67" s="124"/>
      <c r="BG67" s="128"/>
      <c r="BH67" s="129"/>
      <c r="BI67" s="124"/>
      <c r="BJ67" s="129"/>
      <c r="BK67" s="163"/>
      <c r="BL67" s="129"/>
    </row>
    <row r="68" spans="1:64" x14ac:dyDescent="0.25">
      <c r="A68" s="122"/>
      <c r="B68" s="122"/>
      <c r="C68" s="122"/>
      <c r="D68" s="122"/>
      <c r="E68" s="122"/>
      <c r="F68" s="122"/>
      <c r="G68" s="123"/>
      <c r="H68" s="122"/>
      <c r="I68" s="122"/>
      <c r="J68" s="122"/>
      <c r="K68" s="122"/>
      <c r="L68" s="122"/>
      <c r="M68" s="122"/>
      <c r="N68" s="122"/>
      <c r="O68" s="122"/>
      <c r="P68" s="122"/>
      <c r="Q68" s="169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4"/>
      <c r="AG68" s="125"/>
      <c r="AH68" s="124"/>
      <c r="AI68" s="124"/>
      <c r="AJ68" s="122"/>
      <c r="AK68" s="126"/>
      <c r="AL68" s="122"/>
      <c r="AM68" s="122"/>
      <c r="AN68" s="122"/>
      <c r="AO68" s="122"/>
      <c r="AP68" s="122"/>
      <c r="AQ68" s="122"/>
      <c r="AR68" s="122"/>
      <c r="AS68" s="122"/>
      <c r="AT68" s="122"/>
      <c r="AU68" s="122"/>
      <c r="AV68" s="122"/>
      <c r="AW68" s="122"/>
      <c r="AX68" s="124"/>
      <c r="AY68" s="124"/>
      <c r="AZ68" s="127"/>
      <c r="BA68" s="124"/>
      <c r="BB68" s="124"/>
      <c r="BC68" s="124"/>
      <c r="BD68" s="124"/>
      <c r="BE68" s="124"/>
      <c r="BF68" s="124"/>
      <c r="BG68" s="128"/>
      <c r="BH68" s="129"/>
      <c r="BI68" s="124"/>
      <c r="BJ68" s="129"/>
      <c r="BK68" s="163"/>
      <c r="BL68" s="129"/>
    </row>
    <row r="69" spans="1:64" x14ac:dyDescent="0.25">
      <c r="A69" s="171"/>
      <c r="B69" s="122"/>
      <c r="C69" s="122"/>
      <c r="D69" s="122"/>
      <c r="E69" s="122"/>
      <c r="F69" s="122"/>
      <c r="G69" s="123"/>
      <c r="H69" s="122"/>
      <c r="I69" s="122"/>
      <c r="J69" s="122"/>
      <c r="K69" s="122"/>
      <c r="L69" s="122"/>
      <c r="M69" s="122"/>
      <c r="N69" s="122"/>
      <c r="O69" s="122"/>
      <c r="P69" s="122"/>
      <c r="Q69" s="169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  <c r="AC69" s="122"/>
      <c r="AD69" s="122"/>
      <c r="AE69" s="122"/>
      <c r="AF69" s="124"/>
      <c r="AG69" s="125"/>
      <c r="AH69" s="124"/>
      <c r="AI69" s="124"/>
      <c r="AJ69" s="122"/>
      <c r="AK69" s="126"/>
      <c r="AL69" s="122"/>
      <c r="AM69" s="122"/>
      <c r="AN69" s="122"/>
      <c r="AO69" s="122"/>
      <c r="AP69" s="122"/>
      <c r="AQ69" s="122"/>
      <c r="AR69" s="122"/>
      <c r="AS69" s="122"/>
      <c r="AT69" s="122"/>
      <c r="AU69" s="122"/>
      <c r="AV69" s="122"/>
      <c r="AW69" s="122"/>
      <c r="AX69" s="124"/>
      <c r="AY69" s="124"/>
      <c r="AZ69" s="127"/>
      <c r="BA69" s="124"/>
      <c r="BB69" s="124"/>
      <c r="BC69" s="124"/>
      <c r="BD69" s="124"/>
      <c r="BE69" s="124"/>
      <c r="BF69" s="124"/>
      <c r="BG69" s="128"/>
      <c r="BH69" s="129"/>
      <c r="BI69" s="124"/>
      <c r="BJ69" s="129"/>
      <c r="BK69" s="163"/>
      <c r="BL69" s="129"/>
    </row>
    <row r="70" spans="1:64" x14ac:dyDescent="0.25">
      <c r="A70" s="122"/>
      <c r="B70" s="122"/>
      <c r="C70" s="122"/>
      <c r="D70" s="122"/>
      <c r="E70" s="122"/>
      <c r="F70" s="122"/>
      <c r="G70" s="123"/>
      <c r="H70" s="122"/>
      <c r="I70" s="122"/>
      <c r="J70" s="122"/>
      <c r="K70" s="122"/>
      <c r="L70" s="122"/>
      <c r="M70" s="122"/>
      <c r="N70" s="122"/>
      <c r="O70" s="122"/>
      <c r="P70" s="122"/>
      <c r="Q70" s="169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124"/>
      <c r="AG70" s="125"/>
      <c r="AH70" s="124"/>
      <c r="AI70" s="124"/>
      <c r="AJ70" s="122"/>
      <c r="AK70" s="126"/>
      <c r="AL70" s="122"/>
      <c r="AM70" s="122"/>
      <c r="AN70" s="122"/>
      <c r="AO70" s="122"/>
      <c r="AP70" s="144">
        <v>28.9</v>
      </c>
      <c r="AQ70" s="122"/>
      <c r="AR70" s="122"/>
      <c r="AS70" s="122"/>
      <c r="AT70" s="122"/>
      <c r="AU70" s="122"/>
      <c r="AV70" s="122"/>
      <c r="AW70" s="122"/>
      <c r="AX70" s="124"/>
      <c r="AY70" s="124"/>
      <c r="AZ70" s="127"/>
      <c r="BA70" s="124"/>
      <c r="BB70" s="124"/>
      <c r="BC70" s="124"/>
      <c r="BD70" s="124"/>
      <c r="BE70" s="124"/>
      <c r="BF70" s="124"/>
      <c r="BG70" s="128"/>
      <c r="BH70" s="129"/>
      <c r="BI70" s="124"/>
      <c r="BJ70" s="129"/>
      <c r="BK70" s="163"/>
      <c r="BL70" s="129"/>
    </row>
    <row r="71" spans="1:64" ht="12.75" x14ac:dyDescent="0.2">
      <c r="A71" s="122"/>
      <c r="B71" s="122"/>
      <c r="C71" s="122"/>
      <c r="D71" s="122"/>
      <c r="E71" s="122"/>
      <c r="F71" s="122"/>
      <c r="G71" s="123"/>
      <c r="H71" s="122"/>
      <c r="I71" s="122"/>
      <c r="J71" s="122"/>
      <c r="K71" s="122"/>
      <c r="L71" s="122"/>
      <c r="M71" s="122"/>
      <c r="N71" s="122"/>
      <c r="O71" s="122"/>
      <c r="P71" s="122"/>
      <c r="Q71" s="122"/>
      <c r="R71" s="122"/>
      <c r="S71" s="122"/>
      <c r="T71" s="122"/>
      <c r="U71" s="122"/>
      <c r="V71" s="122"/>
      <c r="W71" s="122"/>
      <c r="X71" s="122"/>
      <c r="Y71" s="122"/>
      <c r="Z71" s="122"/>
      <c r="AA71" s="122"/>
      <c r="AB71" s="122"/>
      <c r="AC71" s="122"/>
      <c r="AD71" s="122"/>
      <c r="AE71" s="122"/>
      <c r="AF71" s="124"/>
      <c r="AG71" s="125"/>
      <c r="AH71" s="124"/>
      <c r="AI71" s="124"/>
      <c r="AJ71" s="122"/>
      <c r="AK71" s="126"/>
      <c r="AL71" s="122"/>
      <c r="AM71" s="122"/>
      <c r="AN71" s="122"/>
      <c r="AO71" s="122"/>
      <c r="AP71" s="122"/>
      <c r="AQ71" s="122"/>
      <c r="AR71" s="122"/>
      <c r="AS71" s="122"/>
      <c r="AT71" s="122"/>
      <c r="AU71" s="122"/>
      <c r="AV71" s="122"/>
      <c r="AW71" s="122"/>
      <c r="AX71" s="124"/>
      <c r="AY71" s="124"/>
      <c r="AZ71" s="127"/>
      <c r="BA71" s="124"/>
      <c r="BB71" s="124"/>
      <c r="BC71" s="124"/>
      <c r="BD71" s="124"/>
      <c r="BE71" s="124"/>
      <c r="BF71" s="124"/>
      <c r="BG71" s="128"/>
      <c r="BH71" s="129"/>
      <c r="BI71" s="124"/>
      <c r="BJ71" s="129"/>
      <c r="BK71" s="163"/>
      <c r="BL71" s="129"/>
    </row>
    <row r="72" spans="1:64" x14ac:dyDescent="0.25">
      <c r="A72" s="122"/>
      <c r="B72" s="164"/>
      <c r="C72" s="164"/>
      <c r="D72" s="122"/>
      <c r="E72" s="122"/>
      <c r="F72" s="122"/>
      <c r="G72" s="123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22"/>
      <c r="T72" s="122"/>
      <c r="U72" s="122"/>
      <c r="V72" s="122"/>
      <c r="W72" s="122"/>
      <c r="X72" s="122"/>
      <c r="Y72" s="122"/>
      <c r="Z72" s="122"/>
      <c r="AA72" s="122"/>
      <c r="AB72" s="122"/>
      <c r="AC72" s="122"/>
      <c r="AD72" s="122"/>
      <c r="AE72" s="122"/>
      <c r="AF72" s="124"/>
      <c r="AG72" s="125"/>
      <c r="AH72" s="124"/>
      <c r="AI72" s="124"/>
      <c r="AJ72" s="122"/>
      <c r="AK72" s="126"/>
      <c r="AL72" s="122"/>
      <c r="AM72" s="122"/>
      <c r="AN72" s="122"/>
      <c r="AO72" s="122"/>
      <c r="AP72" s="144">
        <v>24.6</v>
      </c>
      <c r="AQ72" s="122"/>
      <c r="AR72" s="122"/>
      <c r="AS72" s="122"/>
      <c r="AT72" s="122"/>
      <c r="AU72" s="122"/>
      <c r="AV72" s="122"/>
      <c r="AW72" s="122"/>
      <c r="AX72" s="124"/>
      <c r="AY72" s="124"/>
      <c r="AZ72" s="127"/>
      <c r="BA72" s="124"/>
      <c r="BB72" s="124"/>
      <c r="BC72" s="124"/>
      <c r="BD72" s="124"/>
      <c r="BE72" s="124"/>
      <c r="BF72" s="124"/>
      <c r="BG72" s="128"/>
      <c r="BH72" s="129"/>
      <c r="BI72" s="124"/>
      <c r="BJ72" s="129"/>
      <c r="BK72" s="163"/>
      <c r="BL72" s="129"/>
    </row>
    <row r="73" spans="1:64" ht="12.75" x14ac:dyDescent="0.2">
      <c r="A73" s="122"/>
      <c r="B73" s="164"/>
      <c r="C73" s="164"/>
      <c r="D73" s="122"/>
      <c r="E73" s="122"/>
      <c r="F73" s="122"/>
      <c r="G73" s="123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24"/>
      <c r="AG73" s="125"/>
      <c r="AH73" s="124"/>
      <c r="AI73" s="124"/>
      <c r="AJ73" s="122"/>
      <c r="AK73" s="126"/>
      <c r="AL73" s="122"/>
      <c r="AM73" s="122"/>
      <c r="AN73" s="122"/>
      <c r="AO73" s="122"/>
      <c r="AP73" s="122"/>
      <c r="AQ73" s="122"/>
      <c r="AR73" s="122"/>
      <c r="AS73" s="122"/>
      <c r="AT73" s="122"/>
      <c r="AU73" s="122"/>
      <c r="AV73" s="122"/>
      <c r="AW73" s="122"/>
      <c r="AX73" s="124"/>
      <c r="AY73" s="124"/>
      <c r="AZ73" s="127"/>
      <c r="BA73" s="124"/>
      <c r="BB73" s="124"/>
      <c r="BC73" s="124"/>
      <c r="BD73" s="124"/>
      <c r="BE73" s="124"/>
      <c r="BF73" s="124"/>
      <c r="BG73" s="128"/>
      <c r="BH73" s="129"/>
      <c r="BI73" s="124"/>
      <c r="BJ73" s="129"/>
      <c r="BK73" s="163"/>
      <c r="BL73" s="129"/>
    </row>
    <row r="74" spans="1:64" x14ac:dyDescent="0.25">
      <c r="A74" s="122"/>
      <c r="B74" s="164"/>
      <c r="C74" s="164"/>
      <c r="D74" s="122"/>
      <c r="E74" s="122"/>
      <c r="F74" s="122"/>
      <c r="G74" s="123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22"/>
      <c r="Z74" s="122"/>
      <c r="AA74" s="122"/>
      <c r="AB74" s="122"/>
      <c r="AC74" s="122"/>
      <c r="AD74" s="122"/>
      <c r="AE74" s="122"/>
      <c r="AF74" s="124"/>
      <c r="AG74" s="125"/>
      <c r="AH74" s="124"/>
      <c r="AI74" s="124"/>
      <c r="AJ74" s="122"/>
      <c r="AK74" s="126"/>
      <c r="AL74" s="122"/>
      <c r="AM74" s="122"/>
      <c r="AN74" s="122"/>
      <c r="AO74" s="122"/>
      <c r="AP74" s="144">
        <v>26.2</v>
      </c>
      <c r="AQ74" s="122"/>
      <c r="AR74" s="122"/>
      <c r="AS74" s="122"/>
      <c r="AT74" s="122"/>
      <c r="AU74" s="122"/>
      <c r="AV74" s="122"/>
      <c r="AW74" s="122"/>
      <c r="AX74" s="124"/>
      <c r="AY74" s="124"/>
      <c r="AZ74" s="127"/>
      <c r="BA74" s="124"/>
      <c r="BB74" s="124"/>
      <c r="BC74" s="124"/>
      <c r="BD74" s="124"/>
      <c r="BE74" s="124"/>
      <c r="BF74" s="124"/>
      <c r="BG74" s="128"/>
      <c r="BH74" s="129"/>
      <c r="BI74" s="124"/>
      <c r="BJ74" s="129"/>
      <c r="BK74" s="163"/>
      <c r="BL74" s="129"/>
    </row>
    <row r="75" spans="1:64" ht="12.75" x14ac:dyDescent="0.2">
      <c r="A75" s="122"/>
      <c r="B75" s="164"/>
      <c r="C75" s="164"/>
      <c r="D75" s="122"/>
      <c r="E75" s="122"/>
      <c r="F75" s="122"/>
      <c r="G75" s="123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24"/>
      <c r="AG75" s="125"/>
      <c r="AH75" s="124"/>
      <c r="AI75" s="124"/>
      <c r="AJ75" s="122"/>
      <c r="AK75" s="126"/>
      <c r="AL75" s="122"/>
      <c r="AM75" s="122"/>
      <c r="AN75" s="122"/>
      <c r="AO75" s="122"/>
      <c r="AP75" s="122"/>
      <c r="AQ75" s="122"/>
      <c r="AR75" s="122"/>
      <c r="AS75" s="122"/>
      <c r="AT75" s="122"/>
      <c r="AU75" s="122"/>
      <c r="AV75" s="122"/>
      <c r="AW75" s="122"/>
      <c r="AX75" s="124"/>
      <c r="AY75" s="124"/>
      <c r="AZ75" s="127"/>
      <c r="BA75" s="124"/>
      <c r="BB75" s="124"/>
      <c r="BC75" s="124"/>
      <c r="BD75" s="124"/>
      <c r="BE75" s="124"/>
      <c r="BF75" s="124"/>
      <c r="BG75" s="128"/>
      <c r="BH75" s="129"/>
      <c r="BI75" s="124"/>
      <c r="BJ75" s="129"/>
      <c r="BK75" s="163"/>
      <c r="BL75" s="129"/>
    </row>
    <row r="76" spans="1:64" x14ac:dyDescent="0.25">
      <c r="A76" s="122"/>
      <c r="B76" s="164"/>
      <c r="C76" s="164"/>
      <c r="D76" s="122"/>
      <c r="E76" s="122"/>
      <c r="F76" s="122"/>
      <c r="G76" s="123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4"/>
      <c r="AG76" s="125"/>
      <c r="AH76" s="124"/>
      <c r="AI76" s="124"/>
      <c r="AJ76" s="122"/>
      <c r="AK76" s="126"/>
      <c r="AL76" s="122"/>
      <c r="AM76" s="122"/>
      <c r="AN76" s="122"/>
      <c r="AO76" s="122"/>
      <c r="AP76" s="144">
        <v>30.5</v>
      </c>
      <c r="AQ76" s="122"/>
      <c r="AR76" s="122"/>
      <c r="AS76" s="122"/>
      <c r="AT76" s="122"/>
      <c r="AU76" s="122"/>
      <c r="AV76" s="122"/>
      <c r="AW76" s="122"/>
      <c r="AX76" s="124"/>
      <c r="AY76" s="124"/>
      <c r="AZ76" s="127"/>
      <c r="BA76" s="124"/>
      <c r="BB76" s="124"/>
      <c r="BC76" s="124"/>
      <c r="BD76" s="124"/>
      <c r="BE76" s="124"/>
      <c r="BF76" s="124"/>
      <c r="BG76" s="128"/>
      <c r="BH76" s="129"/>
      <c r="BI76" s="124"/>
      <c r="BJ76" s="129"/>
      <c r="BK76" s="163"/>
      <c r="BL76" s="129"/>
    </row>
    <row r="77" spans="1:64" ht="12.75" x14ac:dyDescent="0.2">
      <c r="A77" s="122"/>
      <c r="B77" s="164"/>
      <c r="C77" s="164"/>
      <c r="D77" s="122"/>
      <c r="E77" s="122"/>
      <c r="F77" s="122"/>
      <c r="G77" s="123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24"/>
      <c r="AG77" s="125"/>
      <c r="AH77" s="124"/>
      <c r="AI77" s="124"/>
      <c r="AJ77" s="122"/>
      <c r="AK77" s="126"/>
      <c r="AL77" s="122"/>
      <c r="AM77" s="122"/>
      <c r="AN77" s="122"/>
      <c r="AO77" s="122"/>
      <c r="AP77" s="122"/>
      <c r="AQ77" s="122"/>
      <c r="AR77" s="122"/>
      <c r="AS77" s="122"/>
      <c r="AT77" s="122"/>
      <c r="AU77" s="122"/>
      <c r="AV77" s="122"/>
      <c r="AW77" s="122"/>
      <c r="AX77" s="124"/>
      <c r="AY77" s="124"/>
      <c r="AZ77" s="127"/>
      <c r="BA77" s="124"/>
      <c r="BB77" s="124"/>
      <c r="BC77" s="124"/>
      <c r="BD77" s="124"/>
      <c r="BE77" s="124"/>
      <c r="BF77" s="124"/>
      <c r="BG77" s="128"/>
      <c r="BH77" s="129"/>
      <c r="BI77" s="124"/>
      <c r="BJ77" s="129"/>
      <c r="BK77" s="163"/>
      <c r="BL77" s="129"/>
    </row>
    <row r="78" spans="1:64" x14ac:dyDescent="0.25">
      <c r="A78" s="122"/>
      <c r="B78" s="164"/>
      <c r="C78" s="164"/>
      <c r="D78" s="122"/>
      <c r="E78" s="122"/>
      <c r="F78" s="122"/>
      <c r="G78" s="123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24"/>
      <c r="AG78" s="125"/>
      <c r="AH78" s="124"/>
      <c r="AI78" s="124"/>
      <c r="AJ78" s="122"/>
      <c r="AK78" s="126"/>
      <c r="AL78" s="122"/>
      <c r="AM78" s="122"/>
      <c r="AN78" s="122"/>
      <c r="AO78" s="122"/>
      <c r="AP78" s="144">
        <v>28.3</v>
      </c>
      <c r="AQ78" s="122"/>
      <c r="AR78" s="122"/>
      <c r="AS78" s="122"/>
      <c r="AT78" s="122"/>
      <c r="AU78" s="122"/>
      <c r="AV78" s="122"/>
      <c r="AW78" s="122"/>
      <c r="AX78" s="124"/>
      <c r="AY78" s="124"/>
      <c r="AZ78" s="127"/>
      <c r="BA78" s="124"/>
      <c r="BB78" s="124"/>
      <c r="BC78" s="124"/>
      <c r="BD78" s="124"/>
      <c r="BE78" s="124"/>
      <c r="BF78" s="124"/>
      <c r="BG78" s="128"/>
      <c r="BH78" s="129"/>
      <c r="BI78" s="124"/>
      <c r="BJ78" s="129"/>
      <c r="BK78" s="163"/>
      <c r="BL78" s="129"/>
    </row>
    <row r="79" spans="1:64" ht="12.75" x14ac:dyDescent="0.2">
      <c r="A79" s="122"/>
      <c r="B79" s="164"/>
      <c r="C79" s="164"/>
      <c r="D79" s="122"/>
      <c r="E79" s="122"/>
      <c r="F79" s="122"/>
      <c r="G79" s="123"/>
      <c r="H79" s="12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122"/>
      <c r="T79" s="122"/>
      <c r="U79" s="122"/>
      <c r="V79" s="122"/>
      <c r="W79" s="122"/>
      <c r="X79" s="122"/>
      <c r="Y79" s="122"/>
      <c r="Z79" s="122"/>
      <c r="AA79" s="122"/>
      <c r="AB79" s="122"/>
      <c r="AC79" s="122"/>
      <c r="AD79" s="122"/>
      <c r="AE79" s="122"/>
      <c r="AF79" s="124"/>
      <c r="AG79" s="125"/>
      <c r="AH79" s="124"/>
      <c r="AI79" s="124"/>
      <c r="AJ79" s="122"/>
      <c r="AK79" s="126"/>
      <c r="AL79" s="122"/>
      <c r="AM79" s="122"/>
      <c r="AN79" s="122"/>
      <c r="AO79" s="122"/>
      <c r="AP79" s="122"/>
      <c r="AQ79" s="122"/>
      <c r="AR79" s="122"/>
      <c r="AS79" s="122"/>
      <c r="AT79" s="122"/>
      <c r="AU79" s="122"/>
      <c r="AV79" s="122"/>
      <c r="AW79" s="122"/>
      <c r="AX79" s="124"/>
      <c r="AY79" s="124"/>
      <c r="AZ79" s="127"/>
      <c r="BA79" s="124"/>
      <c r="BB79" s="124"/>
      <c r="BC79" s="124"/>
      <c r="BD79" s="124"/>
      <c r="BE79" s="124"/>
      <c r="BF79" s="124"/>
      <c r="BG79" s="128"/>
      <c r="BH79" s="129"/>
      <c r="BI79" s="124"/>
      <c r="BJ79" s="129"/>
      <c r="BK79" s="163"/>
      <c r="BL79" s="129"/>
    </row>
    <row r="80" spans="1:64" x14ac:dyDescent="0.25">
      <c r="A80" s="122"/>
      <c r="B80" s="164"/>
      <c r="C80" s="164"/>
      <c r="D80" s="122"/>
      <c r="E80" s="122"/>
      <c r="F80" s="122"/>
      <c r="G80" s="123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22"/>
      <c r="T80" s="122"/>
      <c r="U80" s="122"/>
      <c r="V80" s="122"/>
      <c r="W80" s="122"/>
      <c r="X80" s="122"/>
      <c r="Y80" s="122"/>
      <c r="Z80" s="122"/>
      <c r="AA80" s="122"/>
      <c r="AB80" s="122"/>
      <c r="AC80" s="122"/>
      <c r="AD80" s="122"/>
      <c r="AE80" s="122"/>
      <c r="AF80" s="124"/>
      <c r="AG80" s="125"/>
      <c r="AH80" s="124"/>
      <c r="AI80" s="124"/>
      <c r="AJ80" s="122"/>
      <c r="AK80" s="126"/>
      <c r="AL80" s="122"/>
      <c r="AM80" s="122"/>
      <c r="AN80" s="122"/>
      <c r="AO80" s="122"/>
      <c r="AP80" s="122"/>
      <c r="AQ80" s="122"/>
      <c r="AR80" s="122"/>
      <c r="AS80" s="122"/>
      <c r="AT80" s="122"/>
      <c r="AU80" s="122"/>
      <c r="AV80" s="122"/>
      <c r="AW80" s="122"/>
      <c r="AX80" s="124"/>
      <c r="AY80" s="124"/>
      <c r="AZ80" s="127"/>
      <c r="BA80" s="136"/>
      <c r="BB80" s="136">
        <v>5.5</v>
      </c>
      <c r="BC80" s="132">
        <v>0.45109692797440765</v>
      </c>
      <c r="BD80" s="124"/>
      <c r="BE80" s="124"/>
      <c r="BF80" s="124"/>
      <c r="BG80" s="128"/>
      <c r="BH80" s="129"/>
      <c r="BI80" s="124"/>
      <c r="BJ80" s="129"/>
      <c r="BK80" s="163"/>
      <c r="BL80" s="129"/>
    </row>
    <row r="81" spans="1:64" x14ac:dyDescent="0.25">
      <c r="A81" s="122"/>
      <c r="B81" s="164"/>
      <c r="C81" s="164"/>
      <c r="D81" s="122"/>
      <c r="E81" s="122"/>
      <c r="F81" s="122"/>
      <c r="G81" s="123"/>
      <c r="H81" s="122"/>
      <c r="I81" s="122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2"/>
      <c r="Z81" s="122"/>
      <c r="AA81" s="122"/>
      <c r="AB81" s="122"/>
      <c r="AC81" s="122"/>
      <c r="AD81" s="122"/>
      <c r="AE81" s="122"/>
      <c r="AF81" s="124"/>
      <c r="AG81" s="125"/>
      <c r="AH81" s="124"/>
      <c r="AI81" s="124"/>
      <c r="AJ81" s="122"/>
      <c r="AK81" s="126"/>
      <c r="AL81" s="122"/>
      <c r="AM81" s="122"/>
      <c r="AN81" s="122"/>
      <c r="AO81" s="122"/>
      <c r="AP81" s="121"/>
      <c r="AQ81" s="122"/>
      <c r="AR81" s="122"/>
      <c r="AS81" s="122"/>
      <c r="AT81" s="122"/>
      <c r="AU81" s="122"/>
      <c r="AV81" s="122"/>
      <c r="AW81" s="122"/>
      <c r="AX81" s="124"/>
      <c r="AY81" s="124"/>
      <c r="AZ81" s="127"/>
      <c r="BA81" s="124"/>
      <c r="BB81" s="124"/>
      <c r="BC81" s="132"/>
      <c r="BD81" s="124"/>
      <c r="BE81" s="124"/>
      <c r="BF81" s="124"/>
      <c r="BG81" s="128"/>
      <c r="BH81" s="129"/>
      <c r="BI81" s="124"/>
      <c r="BJ81" s="129"/>
      <c r="BK81" s="163"/>
      <c r="BL81" s="129"/>
    </row>
    <row r="82" spans="1:64" x14ac:dyDescent="0.25">
      <c r="A82" s="122"/>
      <c r="B82" s="164"/>
      <c r="C82" s="122"/>
      <c r="D82" s="122"/>
      <c r="E82" s="122"/>
      <c r="F82" s="122"/>
      <c r="G82" s="123"/>
      <c r="H82" s="12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122"/>
      <c r="T82" s="122"/>
      <c r="U82" s="122"/>
      <c r="V82" s="122"/>
      <c r="W82" s="122"/>
      <c r="X82" s="122"/>
      <c r="Y82" s="122"/>
      <c r="Z82" s="122"/>
      <c r="AA82" s="122"/>
      <c r="AB82" s="122"/>
      <c r="AC82" s="122"/>
      <c r="AD82" s="122"/>
      <c r="AE82" s="122"/>
      <c r="AF82" s="124"/>
      <c r="AG82" s="125"/>
      <c r="AH82" s="124"/>
      <c r="AI82" s="124"/>
      <c r="AJ82" s="122"/>
      <c r="AK82" s="126"/>
      <c r="AL82" s="122"/>
      <c r="AM82" s="122"/>
      <c r="AN82" s="122"/>
      <c r="AO82" s="122"/>
      <c r="AP82" s="144">
        <v>29.4</v>
      </c>
      <c r="AQ82" s="122"/>
      <c r="AR82" s="122"/>
      <c r="AS82" s="122"/>
      <c r="AT82" s="122"/>
      <c r="AU82" s="122"/>
      <c r="AV82" s="122"/>
      <c r="AW82" s="122"/>
      <c r="AX82" s="124"/>
      <c r="AY82" s="124"/>
      <c r="AZ82" s="127"/>
      <c r="BA82" s="136"/>
      <c r="BB82" s="136">
        <v>3.2</v>
      </c>
      <c r="BC82" s="132">
        <v>0.36578939872967048</v>
      </c>
      <c r="BD82" s="124"/>
      <c r="BE82" s="124"/>
      <c r="BF82" s="124"/>
      <c r="BG82" s="128"/>
      <c r="BH82" s="129"/>
      <c r="BI82" s="124"/>
      <c r="BJ82" s="129"/>
      <c r="BK82" s="163"/>
      <c r="BL82" s="129"/>
    </row>
    <row r="83" spans="1:64" x14ac:dyDescent="0.25">
      <c r="A83" s="122"/>
      <c r="B83" s="122"/>
      <c r="C83" s="122"/>
      <c r="D83" s="122"/>
      <c r="E83" s="122"/>
      <c r="F83" s="122"/>
      <c r="G83" s="123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4"/>
      <c r="AG83" s="125"/>
      <c r="AH83" s="124"/>
      <c r="AI83" s="124"/>
      <c r="AJ83" s="122"/>
      <c r="AK83" s="126"/>
      <c r="AL83" s="122"/>
      <c r="AM83" s="122"/>
      <c r="AN83" s="122"/>
      <c r="AO83" s="122"/>
      <c r="AP83" s="122"/>
      <c r="AQ83" s="122"/>
      <c r="AR83" s="122"/>
      <c r="AS83" s="122"/>
      <c r="AT83" s="122"/>
      <c r="AU83" s="122"/>
      <c r="AV83" s="122"/>
      <c r="AW83" s="122"/>
      <c r="AX83" s="124"/>
      <c r="AY83" s="124"/>
      <c r="AZ83" s="127"/>
      <c r="BA83" s="124"/>
      <c r="BB83" s="124"/>
      <c r="BC83" s="132"/>
      <c r="BD83" s="124"/>
      <c r="BE83" s="124"/>
      <c r="BF83" s="124"/>
      <c r="BG83" s="128"/>
      <c r="BH83" s="129"/>
      <c r="BI83" s="124"/>
      <c r="BJ83" s="129"/>
      <c r="BK83" s="163"/>
      <c r="BL83" s="129"/>
    </row>
    <row r="84" spans="1:64" x14ac:dyDescent="0.25">
      <c r="A84" s="122"/>
      <c r="B84" s="122"/>
      <c r="C84" s="122"/>
      <c r="D84" s="122"/>
      <c r="E84" s="122"/>
      <c r="F84" s="122"/>
      <c r="G84" s="123"/>
      <c r="H84" s="122"/>
      <c r="I84" s="122"/>
      <c r="J84" s="122"/>
      <c r="K84" s="122"/>
      <c r="L84" s="122"/>
      <c r="M84" s="122"/>
      <c r="N84" s="122"/>
      <c r="O84" s="122"/>
      <c r="P84" s="122"/>
      <c r="Q84" s="122"/>
      <c r="R84" s="122"/>
      <c r="S84" s="122"/>
      <c r="T84" s="122"/>
      <c r="U84" s="122"/>
      <c r="V84" s="122"/>
      <c r="W84" s="122"/>
      <c r="X84" s="122"/>
      <c r="Y84" s="122"/>
      <c r="Z84" s="122"/>
      <c r="AA84" s="122"/>
      <c r="AB84" s="122"/>
      <c r="AC84" s="122"/>
      <c r="AD84" s="122"/>
      <c r="AE84" s="122"/>
      <c r="AF84" s="124"/>
      <c r="AG84" s="125"/>
      <c r="AH84" s="124"/>
      <c r="AI84" s="124"/>
      <c r="AJ84" s="122"/>
      <c r="AK84" s="126"/>
      <c r="AL84" s="122"/>
      <c r="AM84" s="122"/>
      <c r="AN84" s="122"/>
      <c r="AO84" s="122"/>
      <c r="AP84" s="144">
        <v>29.4</v>
      </c>
      <c r="AQ84" s="122"/>
      <c r="AR84" s="122"/>
      <c r="AS84" s="122"/>
      <c r="AT84" s="122"/>
      <c r="AU84" s="122"/>
      <c r="AV84" s="122"/>
      <c r="AW84" s="122"/>
      <c r="AX84" s="124"/>
      <c r="AY84" s="124"/>
      <c r="AZ84" s="127"/>
      <c r="BA84" s="136"/>
      <c r="BB84" s="136">
        <v>4.5999999999999996</v>
      </c>
      <c r="BC84" s="132">
        <v>0.34282595105019081</v>
      </c>
      <c r="BD84" s="124"/>
      <c r="BE84" s="124"/>
      <c r="BF84" s="124"/>
      <c r="BG84" s="128"/>
      <c r="BH84" s="129"/>
      <c r="BI84" s="124"/>
      <c r="BJ84" s="129"/>
      <c r="BK84" s="163"/>
      <c r="BL84" s="129"/>
    </row>
    <row r="85" spans="1:64" x14ac:dyDescent="0.25">
      <c r="A85" s="122"/>
      <c r="B85" s="122"/>
      <c r="C85" s="122"/>
      <c r="D85" s="122"/>
      <c r="E85" s="122"/>
      <c r="F85" s="122"/>
      <c r="G85" s="123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4"/>
      <c r="AG85" s="125"/>
      <c r="AH85" s="124"/>
      <c r="AI85" s="124"/>
      <c r="AJ85" s="122"/>
      <c r="AK85" s="126"/>
      <c r="AL85" s="122"/>
      <c r="AM85" s="122"/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4"/>
      <c r="AY85" s="124"/>
      <c r="AZ85" s="127"/>
      <c r="BA85" s="124"/>
      <c r="BB85" s="124"/>
      <c r="BC85" s="132"/>
      <c r="BD85" s="124"/>
      <c r="BE85" s="124"/>
      <c r="BF85" s="124"/>
      <c r="BG85" s="128"/>
      <c r="BH85" s="129"/>
      <c r="BI85" s="124"/>
      <c r="BJ85" s="129"/>
      <c r="BK85" s="163"/>
      <c r="BL85" s="129"/>
    </row>
    <row r="86" spans="1:64" x14ac:dyDescent="0.25">
      <c r="A86" s="122"/>
      <c r="B86" s="122"/>
      <c r="C86" s="122"/>
      <c r="D86" s="122"/>
      <c r="E86" s="122"/>
      <c r="F86" s="122"/>
      <c r="G86" s="123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22"/>
      <c r="T86" s="122"/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  <c r="AE86" s="122"/>
      <c r="AF86" s="124"/>
      <c r="AG86" s="125"/>
      <c r="AH86" s="124"/>
      <c r="AI86" s="124"/>
      <c r="AJ86" s="122"/>
      <c r="AK86" s="126"/>
      <c r="AL86" s="122"/>
      <c r="AM86" s="122"/>
      <c r="AN86" s="122"/>
      <c r="AO86" s="122"/>
      <c r="AP86" s="144">
        <v>31.3</v>
      </c>
      <c r="AQ86" s="122"/>
      <c r="AR86" s="122"/>
      <c r="AS86" s="122"/>
      <c r="AT86" s="122"/>
      <c r="AU86" s="122"/>
      <c r="AV86" s="122"/>
      <c r="AW86" s="122"/>
      <c r="AX86" s="124"/>
      <c r="AY86" s="124"/>
      <c r="AZ86" s="127"/>
      <c r="BA86" s="136"/>
      <c r="BB86" s="136">
        <v>1.7</v>
      </c>
      <c r="BC86" s="132">
        <v>0.26678055495662845</v>
      </c>
      <c r="BD86" s="124"/>
      <c r="BE86" s="124"/>
      <c r="BF86" s="124"/>
      <c r="BG86" s="128"/>
      <c r="BH86" s="129"/>
      <c r="BI86" s="124"/>
      <c r="BJ86" s="129"/>
      <c r="BK86" s="163"/>
      <c r="BL86" s="129"/>
    </row>
    <row r="87" spans="1:64" x14ac:dyDescent="0.25">
      <c r="A87" s="122"/>
      <c r="B87" s="122"/>
      <c r="C87" s="122"/>
      <c r="D87" s="122"/>
      <c r="E87" s="122"/>
      <c r="F87" s="122"/>
      <c r="G87" s="123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22"/>
      <c r="T87" s="122"/>
      <c r="U87" s="122"/>
      <c r="V87" s="122"/>
      <c r="W87" s="122"/>
      <c r="X87" s="122"/>
      <c r="Y87" s="122"/>
      <c r="Z87" s="122"/>
      <c r="AA87" s="122"/>
      <c r="AB87" s="122"/>
      <c r="AC87" s="122"/>
      <c r="AD87" s="122"/>
      <c r="AE87" s="122"/>
      <c r="AF87" s="124"/>
      <c r="AG87" s="125"/>
      <c r="AH87" s="124"/>
      <c r="AI87" s="124"/>
      <c r="AJ87" s="122"/>
      <c r="AK87" s="126"/>
      <c r="AL87" s="122"/>
      <c r="AM87" s="122"/>
      <c r="AN87" s="122"/>
      <c r="AO87" s="122"/>
      <c r="AP87" s="122"/>
      <c r="AQ87" s="122"/>
      <c r="AR87" s="122"/>
      <c r="AS87" s="122"/>
      <c r="AT87" s="122"/>
      <c r="AU87" s="122"/>
      <c r="AV87" s="122"/>
      <c r="AW87" s="122"/>
      <c r="AX87" s="124"/>
      <c r="AY87" s="124"/>
      <c r="AZ87" s="127"/>
      <c r="BA87" s="124"/>
      <c r="BB87" s="124"/>
      <c r="BC87" s="132"/>
      <c r="BD87" s="124"/>
      <c r="BE87" s="124"/>
      <c r="BF87" s="124"/>
      <c r="BG87" s="128"/>
      <c r="BH87" s="129"/>
      <c r="BI87" s="124"/>
      <c r="BJ87" s="129"/>
      <c r="BK87" s="163"/>
      <c r="BL87" s="129"/>
    </row>
    <row r="88" spans="1:64" x14ac:dyDescent="0.25">
      <c r="A88" s="122"/>
      <c r="B88" s="122"/>
      <c r="C88" s="122"/>
      <c r="D88" s="122"/>
      <c r="E88" s="122"/>
      <c r="F88" s="122"/>
      <c r="G88" s="123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22"/>
      <c r="T88" s="122"/>
      <c r="U88" s="122"/>
      <c r="V88" s="122"/>
      <c r="W88" s="122"/>
      <c r="X88" s="122"/>
      <c r="Y88" s="122"/>
      <c r="Z88" s="122"/>
      <c r="AA88" s="122"/>
      <c r="AB88" s="122"/>
      <c r="AC88" s="122"/>
      <c r="AD88" s="122"/>
      <c r="AE88" s="122"/>
      <c r="AF88" s="124"/>
      <c r="AG88" s="125"/>
      <c r="AH88" s="124"/>
      <c r="AI88" s="124"/>
      <c r="AJ88" s="122"/>
      <c r="AK88" s="126"/>
      <c r="AL88" s="122"/>
      <c r="AM88" s="122"/>
      <c r="AN88" s="122"/>
      <c r="AO88" s="122"/>
      <c r="AP88" s="144">
        <v>29.2</v>
      </c>
      <c r="AQ88" s="122"/>
      <c r="AR88" s="122"/>
      <c r="AS88" s="122"/>
      <c r="AT88" s="122"/>
      <c r="AU88" s="122"/>
      <c r="AV88" s="122"/>
      <c r="AW88" s="122"/>
      <c r="AX88" s="124"/>
      <c r="AY88" s="124"/>
      <c r="AZ88" s="127"/>
      <c r="BA88" s="136"/>
      <c r="BB88" s="136">
        <v>19.3</v>
      </c>
      <c r="BC88" s="132">
        <v>0.42136114918703266</v>
      </c>
      <c r="BD88" s="124"/>
      <c r="BE88" s="124"/>
      <c r="BF88" s="124"/>
      <c r="BG88" s="128"/>
      <c r="BH88" s="129"/>
      <c r="BI88" s="124"/>
      <c r="BJ88" s="129"/>
      <c r="BK88" s="163"/>
      <c r="BL88" s="129"/>
    </row>
    <row r="89" spans="1:64" x14ac:dyDescent="0.25">
      <c r="A89" s="122"/>
      <c r="B89" s="122"/>
      <c r="C89" s="122"/>
      <c r="D89" s="122"/>
      <c r="E89" s="122"/>
      <c r="F89" s="122"/>
      <c r="G89" s="123"/>
      <c r="H89" s="122"/>
      <c r="I89" s="122"/>
      <c r="J89" s="122"/>
      <c r="K89" s="122"/>
      <c r="L89" s="122"/>
      <c r="M89" s="122"/>
      <c r="N89" s="122"/>
      <c r="O89" s="122"/>
      <c r="P89" s="122"/>
      <c r="Q89" s="122"/>
      <c r="R89" s="122"/>
      <c r="S89" s="122"/>
      <c r="T89" s="122"/>
      <c r="U89" s="122"/>
      <c r="V89" s="122"/>
      <c r="W89" s="122"/>
      <c r="X89" s="122"/>
      <c r="Y89" s="122"/>
      <c r="Z89" s="122"/>
      <c r="AA89" s="122"/>
      <c r="AB89" s="122"/>
      <c r="AC89" s="122"/>
      <c r="AD89" s="122"/>
      <c r="AE89" s="122"/>
      <c r="AF89" s="124"/>
      <c r="AG89" s="125"/>
      <c r="AH89" s="124"/>
      <c r="AI89" s="124"/>
      <c r="AJ89" s="122"/>
      <c r="AK89" s="126"/>
      <c r="AL89" s="122"/>
      <c r="AM89" s="122"/>
      <c r="AN89" s="122"/>
      <c r="AO89" s="122"/>
      <c r="AP89" s="122"/>
      <c r="AQ89" s="122"/>
      <c r="AR89" s="122"/>
      <c r="AS89" s="122"/>
      <c r="AT89" s="122"/>
      <c r="AU89" s="122"/>
      <c r="AV89" s="122"/>
      <c r="AW89" s="122"/>
      <c r="AX89" s="124"/>
      <c r="AY89" s="124"/>
      <c r="AZ89" s="127"/>
      <c r="BA89" s="124"/>
      <c r="BB89" s="124"/>
      <c r="BC89" s="132"/>
      <c r="BD89" s="124"/>
      <c r="BE89" s="124"/>
      <c r="BF89" s="124"/>
      <c r="BG89" s="128"/>
      <c r="BH89" s="129"/>
      <c r="BI89" s="124"/>
      <c r="BJ89" s="129"/>
      <c r="BK89" s="163"/>
      <c r="BL89" s="129"/>
    </row>
    <row r="90" spans="1:64" x14ac:dyDescent="0.25">
      <c r="A90" s="122"/>
      <c r="B90" s="122"/>
      <c r="C90" s="122"/>
      <c r="D90" s="122"/>
      <c r="E90" s="122"/>
      <c r="F90" s="122"/>
      <c r="G90" s="123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4"/>
      <c r="AG90" s="125"/>
      <c r="AH90" s="124"/>
      <c r="AI90" s="124"/>
      <c r="AJ90" s="122"/>
      <c r="AK90" s="126"/>
      <c r="AL90" s="122"/>
      <c r="AM90" s="122"/>
      <c r="AN90" s="122"/>
      <c r="AO90" s="122"/>
      <c r="AP90" s="144">
        <v>29.4</v>
      </c>
      <c r="AQ90" s="122"/>
      <c r="AR90" s="122"/>
      <c r="AS90" s="122"/>
      <c r="AT90" s="122"/>
      <c r="AU90" s="122"/>
      <c r="AV90" s="122"/>
      <c r="AW90" s="122"/>
      <c r="AX90" s="124"/>
      <c r="AY90" s="124"/>
      <c r="AZ90" s="127"/>
      <c r="BA90" s="124"/>
      <c r="BB90" s="124"/>
      <c r="BC90" s="132"/>
      <c r="BD90" s="124"/>
      <c r="BE90" s="124"/>
      <c r="BF90" s="124"/>
      <c r="BG90" s="128"/>
      <c r="BH90" s="129"/>
      <c r="BI90" s="124"/>
      <c r="BJ90" s="129"/>
      <c r="BK90" s="163"/>
      <c r="BL90" s="129"/>
    </row>
    <row r="91" spans="1:64" x14ac:dyDescent="0.25">
      <c r="A91" s="122"/>
      <c r="B91" s="122"/>
      <c r="C91" s="122"/>
      <c r="D91" s="122"/>
      <c r="E91" s="122"/>
      <c r="F91" s="122"/>
      <c r="G91" s="123"/>
      <c r="H91" s="122"/>
      <c r="I91" s="122"/>
      <c r="J91" s="122"/>
      <c r="K91" s="122"/>
      <c r="L91" s="122"/>
      <c r="M91" s="122"/>
      <c r="N91" s="122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4"/>
      <c r="AG91" s="125"/>
      <c r="AH91" s="124"/>
      <c r="AI91" s="124"/>
      <c r="AJ91" s="122"/>
      <c r="AK91" s="126"/>
      <c r="AL91" s="122"/>
      <c r="AM91" s="122"/>
      <c r="AN91" s="122"/>
      <c r="AO91" s="122"/>
      <c r="AP91" s="122"/>
      <c r="AQ91" s="122"/>
      <c r="AR91" s="122"/>
      <c r="AS91" s="122"/>
      <c r="AT91" s="122"/>
      <c r="AU91" s="122"/>
      <c r="AV91" s="122"/>
      <c r="AW91" s="122"/>
      <c r="AX91" s="124"/>
      <c r="AY91" s="124"/>
      <c r="AZ91" s="127"/>
      <c r="BA91" s="155"/>
      <c r="BB91" s="155"/>
      <c r="BC91" s="132"/>
      <c r="BD91" s="124"/>
      <c r="BE91" s="124"/>
      <c r="BF91" s="124"/>
      <c r="BG91" s="128"/>
      <c r="BH91" s="129"/>
      <c r="BI91" s="124"/>
      <c r="BJ91" s="129"/>
      <c r="BK91" s="163"/>
      <c r="BL91" s="129"/>
    </row>
    <row r="92" spans="1:64" x14ac:dyDescent="0.25">
      <c r="A92" s="122"/>
      <c r="B92" s="122"/>
      <c r="C92" s="122"/>
      <c r="D92" s="122"/>
      <c r="E92" s="122"/>
      <c r="F92" s="122"/>
      <c r="G92" s="123"/>
      <c r="H92" s="122"/>
      <c r="I92" s="122"/>
      <c r="J92" s="122"/>
      <c r="K92" s="122"/>
      <c r="L92" s="122"/>
      <c r="M92" s="122"/>
      <c r="N92" s="122"/>
      <c r="O92" s="122"/>
      <c r="P92" s="122"/>
      <c r="Q92" s="122"/>
      <c r="R92" s="122"/>
      <c r="S92" s="122"/>
      <c r="T92" s="122"/>
      <c r="U92" s="122"/>
      <c r="V92" s="122"/>
      <c r="W92" s="122"/>
      <c r="X92" s="122"/>
      <c r="Y92" s="122"/>
      <c r="Z92" s="122"/>
      <c r="AA92" s="122"/>
      <c r="AB92" s="122"/>
      <c r="AC92" s="122"/>
      <c r="AD92" s="122"/>
      <c r="AE92" s="122"/>
      <c r="AF92" s="124"/>
      <c r="AG92" s="125"/>
      <c r="AH92" s="124"/>
      <c r="AI92" s="124"/>
      <c r="AJ92" s="122"/>
      <c r="AK92" s="126"/>
      <c r="AL92" s="122"/>
      <c r="AM92" s="122"/>
      <c r="AN92" s="122"/>
      <c r="AO92" s="122"/>
      <c r="AP92" s="122"/>
      <c r="AQ92" s="122"/>
      <c r="AR92" s="122"/>
      <c r="AS92" s="122"/>
      <c r="AT92" s="122"/>
      <c r="AU92" s="122"/>
      <c r="AV92" s="122"/>
      <c r="AW92" s="122"/>
      <c r="AX92" s="124"/>
      <c r="AY92" s="124"/>
      <c r="AZ92" s="127"/>
      <c r="BA92" s="136"/>
      <c r="BB92" s="136">
        <v>13</v>
      </c>
      <c r="BC92" s="132">
        <v>0.41363511408411985</v>
      </c>
      <c r="BD92" s="124"/>
      <c r="BE92" s="124"/>
      <c r="BF92" s="124"/>
      <c r="BG92" s="128"/>
      <c r="BH92" s="129"/>
      <c r="BI92" s="124"/>
      <c r="BJ92" s="129"/>
      <c r="BK92" s="163"/>
      <c r="BL92" s="129"/>
    </row>
    <row r="93" spans="1:64" x14ac:dyDescent="0.25">
      <c r="A93" s="122"/>
      <c r="B93" s="122"/>
      <c r="C93" s="122"/>
      <c r="D93" s="122"/>
      <c r="E93" s="122"/>
      <c r="F93" s="122"/>
      <c r="G93" s="123"/>
      <c r="H93" s="122"/>
      <c r="I93" s="122"/>
      <c r="J93" s="122"/>
      <c r="K93" s="122"/>
      <c r="L93" s="122"/>
      <c r="M93" s="122"/>
      <c r="N93" s="122"/>
      <c r="O93" s="122"/>
      <c r="P93" s="122"/>
      <c r="Q93" s="122"/>
      <c r="R93" s="122"/>
      <c r="S93" s="122"/>
      <c r="T93" s="122"/>
      <c r="U93" s="122"/>
      <c r="V93" s="122"/>
      <c r="W93" s="122"/>
      <c r="X93" s="122"/>
      <c r="Y93" s="122"/>
      <c r="Z93" s="122"/>
      <c r="AA93" s="122"/>
      <c r="AB93" s="122"/>
      <c r="AC93" s="122"/>
      <c r="AD93" s="122"/>
      <c r="AE93" s="122"/>
      <c r="AF93" s="124"/>
      <c r="AG93" s="125"/>
      <c r="AH93" s="124"/>
      <c r="AI93" s="124"/>
      <c r="AJ93" s="122"/>
      <c r="AK93" s="126"/>
      <c r="AL93" s="122"/>
      <c r="AM93" s="122"/>
      <c r="AN93" s="122"/>
      <c r="AO93" s="122"/>
      <c r="AP93" s="122"/>
      <c r="AQ93" s="122"/>
      <c r="AR93" s="122"/>
      <c r="AS93" s="122"/>
      <c r="AT93" s="122"/>
      <c r="AU93" s="122"/>
      <c r="AV93" s="122"/>
      <c r="AW93" s="122"/>
      <c r="AX93" s="124"/>
      <c r="AY93" s="124"/>
      <c r="AZ93" s="127"/>
      <c r="BA93" s="124"/>
      <c r="BB93" s="124"/>
      <c r="BC93" s="132"/>
      <c r="BD93" s="124"/>
      <c r="BE93" s="124"/>
      <c r="BF93" s="124"/>
      <c r="BG93" s="128"/>
      <c r="BH93" s="129"/>
      <c r="BI93" s="124"/>
      <c r="BJ93" s="129"/>
      <c r="BK93" s="163"/>
      <c r="BL93" s="129"/>
    </row>
    <row r="94" spans="1:64" x14ac:dyDescent="0.25">
      <c r="A94" s="122"/>
      <c r="B94" s="122"/>
      <c r="C94" s="122"/>
      <c r="D94" s="122"/>
      <c r="E94" s="122"/>
      <c r="F94" s="122"/>
      <c r="G94" s="123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124"/>
      <c r="AG94" s="125"/>
      <c r="AH94" s="124"/>
      <c r="AI94" s="124"/>
      <c r="AJ94" s="122"/>
      <c r="AK94" s="126"/>
      <c r="AL94" s="122"/>
      <c r="AM94" s="122"/>
      <c r="AN94" s="122"/>
      <c r="AO94" s="122"/>
      <c r="AP94" s="122"/>
      <c r="AQ94" s="122"/>
      <c r="AR94" s="122"/>
      <c r="AS94" s="122"/>
      <c r="AT94" s="122"/>
      <c r="AU94" s="122"/>
      <c r="AV94" s="122"/>
      <c r="AW94" s="122"/>
      <c r="AX94" s="124"/>
      <c r="AY94" s="124"/>
      <c r="AZ94" s="127"/>
      <c r="BA94" s="136"/>
      <c r="BB94" s="136">
        <v>10.3</v>
      </c>
      <c r="BC94" s="132">
        <v>0.40437756076522596</v>
      </c>
      <c r="BD94" s="124"/>
      <c r="BE94" s="124"/>
      <c r="BF94" s="124"/>
      <c r="BG94" s="128"/>
      <c r="BH94" s="129"/>
      <c r="BI94" s="124"/>
      <c r="BJ94" s="129"/>
      <c r="BK94" s="163"/>
      <c r="BL94" s="129"/>
    </row>
    <row r="95" spans="1:64" x14ac:dyDescent="0.25">
      <c r="A95" s="122"/>
      <c r="B95" s="122"/>
      <c r="C95" s="122"/>
      <c r="D95" s="122"/>
      <c r="E95" s="122"/>
      <c r="F95" s="122"/>
      <c r="G95" s="123"/>
      <c r="H95" s="122"/>
      <c r="I95" s="122"/>
      <c r="J95" s="122"/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4"/>
      <c r="AG95" s="125"/>
      <c r="AH95" s="124"/>
      <c r="AI95" s="124"/>
      <c r="AJ95" s="122"/>
      <c r="AK95" s="126"/>
      <c r="AL95" s="122"/>
      <c r="AM95" s="122"/>
      <c r="AN95" s="122"/>
      <c r="AO95" s="122"/>
      <c r="AP95" s="122"/>
      <c r="AQ95" s="122"/>
      <c r="AR95" s="122"/>
      <c r="AS95" s="122"/>
      <c r="AT95" s="122"/>
      <c r="AU95" s="122"/>
      <c r="AV95" s="122"/>
      <c r="AW95" s="122"/>
      <c r="AX95" s="124"/>
      <c r="AY95" s="124"/>
      <c r="AZ95" s="127"/>
      <c r="BA95" s="124"/>
      <c r="BB95" s="124"/>
      <c r="BC95" s="132"/>
      <c r="BD95" s="124"/>
      <c r="BE95" s="124"/>
      <c r="BF95" s="124"/>
      <c r="BG95" s="128"/>
      <c r="BH95" s="129"/>
      <c r="BI95" s="124"/>
      <c r="BJ95" s="129"/>
      <c r="BK95" s="163"/>
      <c r="BL95" s="129"/>
    </row>
    <row r="96" spans="1:64" x14ac:dyDescent="0.25">
      <c r="A96" s="122"/>
      <c r="B96" s="122"/>
      <c r="C96" s="122"/>
      <c r="D96" s="122"/>
      <c r="E96" s="122"/>
      <c r="F96" s="122"/>
      <c r="G96" s="123"/>
      <c r="H96" s="122"/>
      <c r="I96" s="122"/>
      <c r="J96" s="122"/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4"/>
      <c r="AG96" s="125"/>
      <c r="AH96" s="124"/>
      <c r="AI96" s="124"/>
      <c r="AJ96" s="122"/>
      <c r="AK96" s="126"/>
      <c r="AL96" s="122"/>
      <c r="AM96" s="122"/>
      <c r="AN96" s="122"/>
      <c r="AO96" s="122"/>
      <c r="AP96" s="122"/>
      <c r="AQ96" s="122"/>
      <c r="AR96" s="122"/>
      <c r="AS96" s="122"/>
      <c r="AT96" s="122"/>
      <c r="AU96" s="122"/>
      <c r="AV96" s="122"/>
      <c r="AW96" s="122"/>
      <c r="AX96" s="124"/>
      <c r="AY96" s="124"/>
      <c r="AZ96" s="127"/>
      <c r="BA96" s="136"/>
      <c r="BB96" s="136">
        <v>15.9</v>
      </c>
      <c r="BC96" s="132">
        <v>0.29677914885446038</v>
      </c>
      <c r="BD96" s="124"/>
      <c r="BE96" s="124"/>
      <c r="BF96" s="124"/>
      <c r="BG96" s="128"/>
      <c r="BH96" s="129"/>
      <c r="BI96" s="124"/>
      <c r="BJ96" s="129"/>
      <c r="BK96" s="163"/>
      <c r="BL96" s="129"/>
    </row>
    <row r="97" spans="1:64" x14ac:dyDescent="0.25">
      <c r="A97" s="122"/>
      <c r="B97" s="122"/>
      <c r="C97" s="122"/>
      <c r="D97" s="122"/>
      <c r="E97" s="122"/>
      <c r="F97" s="122"/>
      <c r="G97" s="123"/>
      <c r="H97" s="122"/>
      <c r="I97" s="122"/>
      <c r="J97" s="122"/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4"/>
      <c r="AG97" s="125"/>
      <c r="AH97" s="124"/>
      <c r="AI97" s="124"/>
      <c r="AJ97" s="122"/>
      <c r="AK97" s="126"/>
      <c r="AL97" s="122"/>
      <c r="AM97" s="122"/>
      <c r="AN97" s="122"/>
      <c r="AO97" s="122"/>
      <c r="AP97" s="122"/>
      <c r="AQ97" s="122"/>
      <c r="AR97" s="122"/>
      <c r="AS97" s="122"/>
      <c r="AT97" s="122"/>
      <c r="AU97" s="122"/>
      <c r="AV97" s="122"/>
      <c r="AW97" s="122"/>
      <c r="AX97" s="124"/>
      <c r="AY97" s="124"/>
      <c r="AZ97" s="127"/>
      <c r="BA97" s="124"/>
      <c r="BB97" s="124"/>
      <c r="BC97" s="132"/>
      <c r="BD97" s="124"/>
      <c r="BE97" s="124"/>
      <c r="BF97" s="124"/>
      <c r="BG97" s="128"/>
      <c r="BH97" s="129"/>
      <c r="BI97" s="124"/>
      <c r="BJ97" s="129"/>
      <c r="BK97" s="163"/>
      <c r="BL97" s="129"/>
    </row>
    <row r="98" spans="1:64" x14ac:dyDescent="0.25">
      <c r="A98" s="122"/>
      <c r="B98" s="122"/>
      <c r="C98" s="122"/>
      <c r="D98" s="122"/>
      <c r="E98" s="122"/>
      <c r="F98" s="122"/>
      <c r="G98" s="123"/>
      <c r="H98" s="122"/>
      <c r="I98" s="122"/>
      <c r="J98" s="122"/>
      <c r="K98" s="122"/>
      <c r="L98" s="122"/>
      <c r="M98" s="122"/>
      <c r="N98" s="122"/>
      <c r="O98" s="122"/>
      <c r="P98" s="122"/>
      <c r="Q98" s="122"/>
      <c r="R98" s="122"/>
      <c r="S98" s="122"/>
      <c r="T98" s="122"/>
      <c r="U98" s="122"/>
      <c r="V98" s="122"/>
      <c r="W98" s="122"/>
      <c r="X98" s="122"/>
      <c r="Y98" s="122"/>
      <c r="Z98" s="122"/>
      <c r="AA98" s="122"/>
      <c r="AB98" s="122"/>
      <c r="AC98" s="122"/>
      <c r="AD98" s="122"/>
      <c r="AE98" s="122"/>
      <c r="AF98" s="124"/>
      <c r="AG98" s="125"/>
      <c r="AH98" s="124"/>
      <c r="AI98" s="124"/>
      <c r="AJ98" s="122"/>
      <c r="AK98" s="126"/>
      <c r="AL98" s="122"/>
      <c r="AM98" s="122"/>
      <c r="AN98" s="122"/>
      <c r="AO98" s="122"/>
      <c r="AP98" s="122"/>
      <c r="AQ98" s="122"/>
      <c r="AR98" s="122"/>
      <c r="AS98" s="122"/>
      <c r="AT98" s="122"/>
      <c r="AU98" s="122"/>
      <c r="AV98" s="122"/>
      <c r="AW98" s="122"/>
      <c r="AX98" s="124"/>
      <c r="AY98" s="124"/>
      <c r="AZ98" s="127"/>
      <c r="BA98" s="136"/>
      <c r="BB98" s="136">
        <v>14.3</v>
      </c>
      <c r="BC98" s="132">
        <v>0.36731170064503399</v>
      </c>
      <c r="BD98" s="124"/>
      <c r="BE98" s="124"/>
      <c r="BF98" s="124"/>
      <c r="BG98" s="128"/>
      <c r="BH98" s="129"/>
      <c r="BI98" s="124"/>
      <c r="BJ98" s="129"/>
      <c r="BK98" s="163"/>
      <c r="BL98" s="129"/>
    </row>
    <row r="99" spans="1:64" x14ac:dyDescent="0.25">
      <c r="A99" s="122"/>
      <c r="B99" s="122"/>
      <c r="C99" s="122"/>
      <c r="D99" s="122"/>
      <c r="E99" s="122"/>
      <c r="F99" s="122"/>
      <c r="G99" s="123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4"/>
      <c r="AG99" s="125"/>
      <c r="AH99" s="124"/>
      <c r="AI99" s="124"/>
      <c r="AJ99" s="122"/>
      <c r="AK99" s="126"/>
      <c r="AL99" s="122"/>
      <c r="AM99" s="122"/>
      <c r="AN99" s="122"/>
      <c r="AO99" s="122"/>
      <c r="AP99" s="122"/>
      <c r="AQ99" s="122"/>
      <c r="AR99" s="122"/>
      <c r="AS99" s="122"/>
      <c r="AT99" s="122"/>
      <c r="AU99" s="122"/>
      <c r="AV99" s="122"/>
      <c r="AW99" s="122"/>
      <c r="AX99" s="124"/>
      <c r="AY99" s="124"/>
      <c r="AZ99" s="127"/>
      <c r="BA99" s="124"/>
      <c r="BB99" s="124"/>
      <c r="BC99" s="132"/>
      <c r="BD99" s="124"/>
      <c r="BE99" s="124"/>
      <c r="BF99" s="124"/>
      <c r="BG99" s="128"/>
      <c r="BH99" s="129"/>
      <c r="BI99" s="124"/>
      <c r="BJ99" s="129"/>
      <c r="BK99" s="163"/>
      <c r="BL99" s="129"/>
    </row>
    <row r="100" spans="1:64" x14ac:dyDescent="0.25">
      <c r="A100" s="122"/>
      <c r="B100" s="122"/>
      <c r="C100" s="122"/>
      <c r="D100" s="122"/>
      <c r="E100" s="122"/>
      <c r="F100" s="122"/>
      <c r="G100" s="123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4"/>
      <c r="AG100" s="125"/>
      <c r="AH100" s="124"/>
      <c r="AI100" s="124"/>
      <c r="AJ100" s="122"/>
      <c r="AK100" s="126"/>
      <c r="AL100" s="122"/>
      <c r="AM100" s="122"/>
      <c r="AN100" s="122"/>
      <c r="AO100" s="122"/>
      <c r="AP100" s="122"/>
      <c r="AQ100" s="122"/>
      <c r="AR100" s="122"/>
      <c r="AS100" s="122"/>
      <c r="AT100" s="122"/>
      <c r="AU100" s="122"/>
      <c r="AV100" s="122"/>
      <c r="AW100" s="122"/>
      <c r="AX100" s="124"/>
      <c r="AY100" s="124"/>
      <c r="AZ100" s="127"/>
      <c r="BA100" s="136"/>
      <c r="BB100" s="136">
        <v>32.799999999999997</v>
      </c>
      <c r="BC100" s="132">
        <v>0.48345011210762334</v>
      </c>
      <c r="BD100" s="124"/>
      <c r="BE100" s="124"/>
      <c r="BF100" s="124"/>
      <c r="BG100" s="128"/>
      <c r="BH100" s="129"/>
      <c r="BI100" s="124"/>
      <c r="BJ100" s="129"/>
      <c r="BK100" s="163"/>
      <c r="BL100" s="129"/>
    </row>
    <row r="101" spans="1:64" ht="12.75" x14ac:dyDescent="0.2">
      <c r="A101" s="122"/>
      <c r="B101" s="122"/>
      <c r="C101" s="122"/>
      <c r="D101" s="122"/>
      <c r="E101" s="122"/>
      <c r="F101" s="122"/>
      <c r="G101" s="123"/>
      <c r="H101" s="122"/>
      <c r="I101" s="122"/>
      <c r="J101" s="122"/>
      <c r="K101" s="122"/>
      <c r="L101" s="122"/>
      <c r="M101" s="122"/>
      <c r="N101" s="122"/>
      <c r="O101" s="122"/>
      <c r="P101" s="122"/>
      <c r="Q101" s="122"/>
      <c r="R101" s="122"/>
      <c r="S101" s="122"/>
      <c r="T101" s="122"/>
      <c r="U101" s="122"/>
      <c r="V101" s="122"/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4"/>
      <c r="AG101" s="125"/>
      <c r="AH101" s="124"/>
      <c r="AI101" s="124"/>
      <c r="AJ101" s="122"/>
      <c r="AK101" s="126"/>
      <c r="AL101" s="122"/>
      <c r="AM101" s="122"/>
      <c r="AN101" s="122"/>
      <c r="AO101" s="122"/>
      <c r="AP101" s="122"/>
      <c r="AQ101" s="122"/>
      <c r="AR101" s="122"/>
      <c r="AS101" s="122"/>
      <c r="AT101" s="122"/>
      <c r="AU101" s="122"/>
      <c r="AV101" s="122"/>
      <c r="AW101" s="122"/>
      <c r="AX101" s="124"/>
      <c r="AY101" s="124"/>
      <c r="AZ101" s="127"/>
      <c r="BA101" s="124"/>
      <c r="BB101" s="124"/>
      <c r="BC101" s="124"/>
      <c r="BD101" s="124"/>
      <c r="BE101" s="124"/>
      <c r="BF101" s="124"/>
      <c r="BG101" s="128"/>
      <c r="BH101" s="129"/>
      <c r="BI101" s="124"/>
      <c r="BJ101" s="129"/>
      <c r="BK101" s="163"/>
      <c r="BL101" s="129"/>
    </row>
    <row r="102" spans="1:64" ht="12.75" x14ac:dyDescent="0.2">
      <c r="A102" s="122"/>
      <c r="B102" s="122"/>
      <c r="C102" s="122"/>
      <c r="D102" s="122"/>
      <c r="E102" s="122"/>
      <c r="F102" s="122"/>
      <c r="G102" s="123"/>
      <c r="H102" s="122"/>
      <c r="I102" s="122"/>
      <c r="J102" s="122"/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4"/>
      <c r="AG102" s="125"/>
      <c r="AH102" s="124"/>
      <c r="AI102" s="124"/>
      <c r="AJ102" s="122"/>
      <c r="AK102" s="126"/>
      <c r="AL102" s="122"/>
      <c r="AM102" s="122"/>
      <c r="AN102" s="122"/>
      <c r="AO102" s="122"/>
      <c r="AP102" s="122"/>
      <c r="AQ102" s="122"/>
      <c r="AR102" s="122"/>
      <c r="AS102" s="122"/>
      <c r="AT102" s="122"/>
      <c r="AU102" s="122"/>
      <c r="AV102" s="122"/>
      <c r="AW102" s="122"/>
      <c r="AX102" s="124"/>
      <c r="AY102" s="124"/>
      <c r="AZ102" s="127"/>
      <c r="BA102" s="124"/>
      <c r="BB102" s="124"/>
      <c r="BC102" s="124"/>
      <c r="BD102" s="124"/>
      <c r="BE102" s="124"/>
      <c r="BF102" s="124"/>
      <c r="BG102" s="128"/>
      <c r="BH102" s="129"/>
      <c r="BI102" s="124"/>
      <c r="BJ102" s="129"/>
      <c r="BK102" s="163"/>
      <c r="BL102" s="129"/>
    </row>
    <row r="103" spans="1:64" ht="12.75" x14ac:dyDescent="0.2">
      <c r="A103" s="122"/>
      <c r="B103" s="122"/>
      <c r="C103" s="122"/>
      <c r="D103" s="122"/>
      <c r="E103" s="122"/>
      <c r="F103" s="122"/>
      <c r="G103" s="123"/>
      <c r="H103" s="122"/>
      <c r="I103" s="122"/>
      <c r="J103" s="122"/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4"/>
      <c r="AG103" s="125"/>
      <c r="AH103" s="124"/>
      <c r="AI103" s="124"/>
      <c r="AJ103" s="122"/>
      <c r="AK103" s="126"/>
      <c r="AL103" s="122"/>
      <c r="AM103" s="122"/>
      <c r="AN103" s="122"/>
      <c r="AO103" s="122"/>
      <c r="AP103" s="122"/>
      <c r="AQ103" s="122"/>
      <c r="AR103" s="122"/>
      <c r="AS103" s="122"/>
      <c r="AT103" s="122"/>
      <c r="AU103" s="122"/>
      <c r="AV103" s="122"/>
      <c r="AW103" s="122"/>
      <c r="AX103" s="124"/>
      <c r="AY103" s="124"/>
      <c r="AZ103" s="127"/>
      <c r="BA103" s="124"/>
      <c r="BB103" s="124"/>
      <c r="BC103" s="124"/>
      <c r="BD103" s="124"/>
      <c r="BE103" s="124"/>
      <c r="BF103" s="124"/>
      <c r="BG103" s="128"/>
      <c r="BH103" s="129"/>
      <c r="BI103" s="124"/>
      <c r="BJ103" s="129"/>
      <c r="BK103" s="163"/>
      <c r="BL103" s="129"/>
    </row>
    <row r="104" spans="1:64" ht="12.75" x14ac:dyDescent="0.2">
      <c r="A104" s="122"/>
      <c r="B104" s="122"/>
      <c r="C104" s="122"/>
      <c r="D104" s="122"/>
      <c r="E104" s="122"/>
      <c r="F104" s="122"/>
      <c r="G104" s="123"/>
      <c r="H104" s="122"/>
      <c r="I104" s="122"/>
      <c r="J104" s="122"/>
      <c r="K104" s="122"/>
      <c r="L104" s="122"/>
      <c r="M104" s="122"/>
      <c r="N104" s="122"/>
      <c r="O104" s="122"/>
      <c r="P104" s="122"/>
      <c r="Q104" s="122"/>
      <c r="R104" s="122"/>
      <c r="S104" s="122"/>
      <c r="T104" s="122"/>
      <c r="U104" s="122"/>
      <c r="V104" s="122"/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4"/>
      <c r="AG104" s="125"/>
      <c r="AH104" s="124"/>
      <c r="AI104" s="124"/>
      <c r="AJ104" s="122"/>
      <c r="AK104" s="126"/>
      <c r="AL104" s="122"/>
      <c r="AM104" s="122"/>
      <c r="AN104" s="122"/>
      <c r="AO104" s="122"/>
      <c r="AP104" s="122"/>
      <c r="AQ104" s="122"/>
      <c r="AR104" s="122"/>
      <c r="AS104" s="122"/>
      <c r="AT104" s="122"/>
      <c r="AU104" s="122"/>
      <c r="AV104" s="122"/>
      <c r="AW104" s="122"/>
      <c r="AX104" s="124"/>
      <c r="AY104" s="124"/>
      <c r="AZ104" s="127"/>
      <c r="BA104" s="124"/>
      <c r="BB104" s="124"/>
      <c r="BC104" s="124"/>
      <c r="BD104" s="124"/>
      <c r="BE104" s="124"/>
      <c r="BF104" s="124"/>
      <c r="BG104" s="128"/>
      <c r="BH104" s="129"/>
      <c r="BI104" s="124"/>
      <c r="BJ104" s="129"/>
      <c r="BK104" s="163"/>
      <c r="BL104" s="129"/>
    </row>
    <row r="105" spans="1:64" ht="12.75" x14ac:dyDescent="0.2">
      <c r="A105" s="122"/>
      <c r="B105" s="122"/>
      <c r="C105" s="122"/>
      <c r="D105" s="122"/>
      <c r="E105" s="122"/>
      <c r="F105" s="122"/>
      <c r="G105" s="123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122"/>
      <c r="S105" s="122"/>
      <c r="T105" s="122"/>
      <c r="U105" s="122"/>
      <c r="V105" s="122"/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4"/>
      <c r="AG105" s="125"/>
      <c r="AH105" s="124"/>
      <c r="AI105" s="124"/>
      <c r="AJ105" s="122"/>
      <c r="AK105" s="126"/>
      <c r="AL105" s="122"/>
      <c r="AM105" s="122"/>
      <c r="AN105" s="122"/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4"/>
      <c r="AY105" s="124"/>
      <c r="AZ105" s="127"/>
      <c r="BA105" s="124"/>
      <c r="BB105" s="124"/>
      <c r="BC105" s="124"/>
      <c r="BD105" s="124"/>
      <c r="BE105" s="124"/>
      <c r="BF105" s="124"/>
      <c r="BG105" s="128"/>
      <c r="BH105" s="129"/>
      <c r="BI105" s="124"/>
      <c r="BJ105" s="129"/>
      <c r="BK105" s="163"/>
      <c r="BL105" s="129"/>
    </row>
    <row r="106" spans="1:64" x14ac:dyDescent="0.25">
      <c r="A106" s="122"/>
      <c r="B106" s="122"/>
      <c r="C106" s="122"/>
      <c r="D106" s="122"/>
      <c r="E106" s="122"/>
      <c r="F106" s="122"/>
      <c r="G106" s="123"/>
      <c r="H106" s="122"/>
      <c r="I106" s="122"/>
      <c r="J106" s="122"/>
      <c r="K106" s="122"/>
      <c r="L106" s="122"/>
      <c r="M106" s="122"/>
      <c r="N106" s="122"/>
      <c r="O106" s="122"/>
      <c r="P106" s="122"/>
      <c r="Q106" s="122"/>
      <c r="R106" s="122"/>
      <c r="S106" s="122"/>
      <c r="T106" s="122"/>
      <c r="U106" s="122"/>
      <c r="V106" s="122"/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4"/>
      <c r="AG106" s="125"/>
      <c r="AH106" s="124"/>
      <c r="AI106" s="124"/>
      <c r="AJ106" s="122"/>
      <c r="AK106" s="126"/>
      <c r="AL106" s="122"/>
      <c r="AM106" s="122"/>
      <c r="AN106" s="122"/>
      <c r="AO106" s="122"/>
      <c r="AP106" s="122"/>
      <c r="AQ106" s="122"/>
      <c r="AR106" s="122"/>
      <c r="AS106" s="122"/>
      <c r="AT106" s="122"/>
      <c r="AU106" s="122"/>
      <c r="AV106" s="122"/>
      <c r="AW106" s="144">
        <v>5.5</v>
      </c>
      <c r="AX106" s="124"/>
      <c r="AY106" s="124"/>
      <c r="AZ106" s="127"/>
      <c r="BA106" s="124"/>
      <c r="BB106" s="124"/>
      <c r="BC106" s="124"/>
      <c r="BD106" s="124"/>
      <c r="BE106" s="124"/>
      <c r="BF106" s="124"/>
      <c r="BG106" s="128"/>
      <c r="BH106" s="129"/>
      <c r="BI106" s="124"/>
      <c r="BJ106" s="129"/>
      <c r="BK106" s="163"/>
      <c r="BL106" s="129"/>
    </row>
    <row r="107" spans="1:64" ht="12.75" x14ac:dyDescent="0.2">
      <c r="A107" s="122"/>
      <c r="B107" s="122"/>
      <c r="C107" s="122"/>
      <c r="D107" s="122"/>
      <c r="E107" s="122"/>
      <c r="F107" s="122"/>
      <c r="G107" s="123"/>
      <c r="H107" s="122"/>
      <c r="I107" s="122"/>
      <c r="J107" s="122"/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4"/>
      <c r="AG107" s="125"/>
      <c r="AH107" s="124"/>
      <c r="AI107" s="124"/>
      <c r="AJ107" s="122"/>
      <c r="AK107" s="126"/>
      <c r="AL107" s="122"/>
      <c r="AM107" s="122"/>
      <c r="AN107" s="122"/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4"/>
      <c r="AY107" s="124"/>
      <c r="AZ107" s="127"/>
      <c r="BA107" s="124"/>
      <c r="BB107" s="124"/>
      <c r="BC107" s="124"/>
      <c r="BD107" s="124"/>
      <c r="BE107" s="124"/>
      <c r="BF107" s="124"/>
      <c r="BG107" s="128"/>
      <c r="BH107" s="129"/>
      <c r="BI107" s="124"/>
      <c r="BJ107" s="129"/>
      <c r="BK107" s="163"/>
      <c r="BL107" s="129"/>
    </row>
    <row r="108" spans="1:64" x14ac:dyDescent="0.25">
      <c r="A108" s="122"/>
      <c r="B108" s="122"/>
      <c r="C108" s="122"/>
      <c r="D108" s="122"/>
      <c r="E108" s="122"/>
      <c r="F108" s="122"/>
      <c r="G108" s="123"/>
      <c r="H108" s="122"/>
      <c r="I108" s="122"/>
      <c r="J108" s="122"/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4"/>
      <c r="AG108" s="125"/>
      <c r="AH108" s="124"/>
      <c r="AI108" s="124"/>
      <c r="AJ108" s="122"/>
      <c r="AK108" s="126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44">
        <v>3.2</v>
      </c>
      <c r="AX108" s="124"/>
      <c r="AY108" s="124"/>
      <c r="AZ108" s="127"/>
      <c r="BA108" s="124"/>
      <c r="BB108" s="124"/>
      <c r="BC108" s="124"/>
      <c r="BD108" s="124"/>
      <c r="BE108" s="124"/>
      <c r="BF108" s="124"/>
      <c r="BG108" s="128"/>
      <c r="BH108" s="129"/>
      <c r="BI108" s="124"/>
      <c r="BJ108" s="129"/>
      <c r="BK108" s="163"/>
      <c r="BL108" s="129"/>
    </row>
    <row r="109" spans="1:64" ht="12.75" x14ac:dyDescent="0.2">
      <c r="A109" s="122"/>
      <c r="B109" s="122"/>
      <c r="C109" s="122"/>
      <c r="D109" s="122"/>
      <c r="E109" s="122"/>
      <c r="F109" s="122"/>
      <c r="G109" s="123"/>
      <c r="H109" s="122"/>
      <c r="I109" s="122"/>
      <c r="J109" s="122"/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4"/>
      <c r="AG109" s="125"/>
      <c r="AH109" s="124"/>
      <c r="AI109" s="124"/>
      <c r="AJ109" s="122"/>
      <c r="AK109" s="126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4"/>
      <c r="AY109" s="124"/>
      <c r="AZ109" s="127"/>
      <c r="BA109" s="124"/>
      <c r="BB109" s="124"/>
      <c r="BC109" s="124"/>
      <c r="BD109" s="124"/>
      <c r="BE109" s="124"/>
      <c r="BF109" s="124"/>
      <c r="BG109" s="128"/>
      <c r="BH109" s="129"/>
      <c r="BI109" s="124"/>
      <c r="BJ109" s="129"/>
      <c r="BK109" s="163"/>
      <c r="BL109" s="129"/>
    </row>
    <row r="110" spans="1:64" x14ac:dyDescent="0.25">
      <c r="A110" s="122"/>
      <c r="B110" s="122"/>
      <c r="C110" s="122"/>
      <c r="D110" s="122"/>
      <c r="E110" s="122"/>
      <c r="F110" s="122"/>
      <c r="G110" s="123"/>
      <c r="H110" s="122"/>
      <c r="I110" s="122"/>
      <c r="J110" s="122"/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4"/>
      <c r="AG110" s="125"/>
      <c r="AH110" s="124"/>
      <c r="AI110" s="124"/>
      <c r="AJ110" s="122"/>
      <c r="AK110" s="126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44">
        <v>4.5999999999999996</v>
      </c>
      <c r="AX110" s="124"/>
      <c r="AY110" s="124"/>
      <c r="AZ110" s="127"/>
      <c r="BA110" s="124"/>
      <c r="BB110" s="124"/>
      <c r="BC110" s="124"/>
      <c r="BD110" s="124"/>
      <c r="BE110" s="124"/>
      <c r="BF110" s="124"/>
      <c r="BG110" s="128"/>
      <c r="BH110" s="129"/>
      <c r="BI110" s="124"/>
      <c r="BJ110" s="129"/>
      <c r="BK110" s="163"/>
      <c r="BL110" s="129"/>
    </row>
    <row r="111" spans="1:64" ht="12.75" x14ac:dyDescent="0.2">
      <c r="A111" s="122"/>
      <c r="B111" s="122"/>
      <c r="C111" s="122"/>
      <c r="D111" s="122"/>
      <c r="E111" s="122"/>
      <c r="F111" s="122"/>
      <c r="G111" s="123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4"/>
      <c r="AG111" s="125"/>
      <c r="AH111" s="124"/>
      <c r="AI111" s="124"/>
      <c r="AJ111" s="122"/>
      <c r="AK111" s="126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4"/>
      <c r="AY111" s="124"/>
      <c r="AZ111" s="127"/>
      <c r="BA111" s="124"/>
      <c r="BB111" s="124"/>
      <c r="BC111" s="124"/>
      <c r="BD111" s="124"/>
      <c r="BE111" s="124"/>
      <c r="BF111" s="124"/>
      <c r="BG111" s="128"/>
      <c r="BH111" s="129"/>
      <c r="BI111" s="124"/>
      <c r="BJ111" s="129"/>
      <c r="BK111" s="163"/>
      <c r="BL111" s="129"/>
    </row>
    <row r="112" spans="1:64" x14ac:dyDescent="0.25">
      <c r="A112" s="122"/>
      <c r="B112" s="122"/>
      <c r="C112" s="122"/>
      <c r="D112" s="122"/>
      <c r="E112" s="122"/>
      <c r="F112" s="122"/>
      <c r="G112" s="123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4"/>
      <c r="AG112" s="125"/>
      <c r="AH112" s="124"/>
      <c r="AI112" s="124"/>
      <c r="AJ112" s="122"/>
      <c r="AK112" s="126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44">
        <v>1.7</v>
      </c>
      <c r="AX112" s="124"/>
      <c r="AY112" s="124"/>
      <c r="AZ112" s="127"/>
      <c r="BA112" s="124"/>
      <c r="BB112" s="124"/>
      <c r="BC112" s="124"/>
      <c r="BD112" s="124"/>
      <c r="BE112" s="124"/>
      <c r="BF112" s="124"/>
      <c r="BG112" s="128"/>
      <c r="BH112" s="129"/>
      <c r="BI112" s="124"/>
      <c r="BJ112" s="129"/>
      <c r="BK112" s="163"/>
      <c r="BL112" s="129"/>
    </row>
    <row r="113" spans="1:64" ht="12.75" x14ac:dyDescent="0.2">
      <c r="A113" s="122"/>
      <c r="B113" s="122"/>
      <c r="C113" s="122"/>
      <c r="D113" s="122"/>
      <c r="E113" s="122"/>
      <c r="F113" s="122"/>
      <c r="G113" s="123"/>
      <c r="H113" s="122"/>
      <c r="I113" s="122"/>
      <c r="J113" s="122"/>
      <c r="K113" s="122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22"/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4"/>
      <c r="AG113" s="125"/>
      <c r="AH113" s="124"/>
      <c r="AI113" s="124"/>
      <c r="AJ113" s="122"/>
      <c r="AK113" s="126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4"/>
      <c r="AY113" s="124"/>
      <c r="AZ113" s="127"/>
      <c r="BA113" s="124"/>
      <c r="BB113" s="124"/>
      <c r="BC113" s="124"/>
      <c r="BD113" s="124"/>
      <c r="BE113" s="124"/>
      <c r="BF113" s="124"/>
      <c r="BG113" s="128"/>
      <c r="BH113" s="129"/>
      <c r="BI113" s="124"/>
      <c r="BJ113" s="129"/>
      <c r="BK113" s="163"/>
      <c r="BL113" s="129"/>
    </row>
    <row r="114" spans="1:64" x14ac:dyDescent="0.25">
      <c r="A114" s="122"/>
      <c r="B114" s="122"/>
      <c r="C114" s="122"/>
      <c r="D114" s="122"/>
      <c r="E114" s="122"/>
      <c r="F114" s="122"/>
      <c r="G114" s="123"/>
      <c r="H114" s="122"/>
      <c r="I114" s="122"/>
      <c r="J114" s="122"/>
      <c r="K114" s="122"/>
      <c r="L114" s="122"/>
      <c r="M114" s="122"/>
      <c r="N114" s="122"/>
      <c r="O114" s="122"/>
      <c r="P114" s="122"/>
      <c r="Q114" s="122"/>
      <c r="R114" s="122"/>
      <c r="S114" s="122"/>
      <c r="T114" s="122"/>
      <c r="U114" s="122"/>
      <c r="V114" s="122"/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4"/>
      <c r="AG114" s="125"/>
      <c r="AH114" s="124"/>
      <c r="AI114" s="124"/>
      <c r="AJ114" s="122"/>
      <c r="AK114" s="126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44">
        <v>19.3</v>
      </c>
      <c r="AX114" s="124"/>
      <c r="AY114" s="124"/>
      <c r="AZ114" s="127"/>
      <c r="BA114" s="124"/>
      <c r="BB114" s="124"/>
      <c r="BC114" s="124"/>
      <c r="BD114" s="124"/>
      <c r="BE114" s="124"/>
      <c r="BF114" s="124"/>
      <c r="BG114" s="128"/>
      <c r="BH114" s="129"/>
      <c r="BI114" s="124"/>
      <c r="BJ114" s="129"/>
      <c r="BK114" s="163"/>
      <c r="BL114" s="129"/>
    </row>
    <row r="115" spans="1:64" ht="12.75" x14ac:dyDescent="0.2">
      <c r="A115" s="122"/>
      <c r="B115" s="122"/>
      <c r="C115" s="122"/>
      <c r="D115" s="122"/>
      <c r="E115" s="122"/>
      <c r="F115" s="122"/>
      <c r="G115" s="123"/>
      <c r="H115" s="122"/>
      <c r="I115" s="122"/>
      <c r="J115" s="122"/>
      <c r="K115" s="122"/>
      <c r="L115" s="122"/>
      <c r="M115" s="122"/>
      <c r="N115" s="122"/>
      <c r="O115" s="122"/>
      <c r="P115" s="122"/>
      <c r="Q115" s="122"/>
      <c r="R115" s="122"/>
      <c r="S115" s="122"/>
      <c r="T115" s="122"/>
      <c r="U115" s="122"/>
      <c r="V115" s="122"/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4"/>
      <c r="AG115" s="125"/>
      <c r="AH115" s="124"/>
      <c r="AI115" s="124"/>
      <c r="AJ115" s="122"/>
      <c r="AK115" s="126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4"/>
      <c r="AY115" s="124"/>
      <c r="AZ115" s="127"/>
      <c r="BA115" s="124"/>
      <c r="BB115" s="124"/>
      <c r="BC115" s="124"/>
      <c r="BD115" s="124"/>
      <c r="BE115" s="124"/>
      <c r="BF115" s="124"/>
      <c r="BG115" s="128"/>
      <c r="BH115" s="129"/>
      <c r="BI115" s="124"/>
      <c r="BJ115" s="129"/>
      <c r="BK115" s="163"/>
      <c r="BL115" s="129"/>
    </row>
    <row r="116" spans="1:64" x14ac:dyDescent="0.25">
      <c r="A116" s="122"/>
      <c r="B116" s="122"/>
      <c r="C116" s="122"/>
      <c r="D116" s="122"/>
      <c r="E116" s="122"/>
      <c r="F116" s="122"/>
      <c r="G116" s="123"/>
      <c r="H116" s="122"/>
      <c r="I116" s="122"/>
      <c r="J116" s="122"/>
      <c r="K116" s="122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22"/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4"/>
      <c r="AG116" s="125"/>
      <c r="AH116" s="124"/>
      <c r="AI116" s="124"/>
      <c r="AJ116" s="122"/>
      <c r="AK116" s="126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44">
        <v>2.5</v>
      </c>
      <c r="AX116" s="124"/>
      <c r="AY116" s="124"/>
      <c r="AZ116" s="127"/>
      <c r="BA116" s="124"/>
      <c r="BB116" s="124"/>
      <c r="BC116" s="124"/>
      <c r="BD116" s="124"/>
      <c r="BE116" s="124"/>
      <c r="BF116" s="124"/>
      <c r="BG116" s="128"/>
      <c r="BH116" s="129"/>
      <c r="BI116" s="124"/>
      <c r="BJ116" s="129"/>
      <c r="BK116" s="163"/>
      <c r="BL116" s="129"/>
    </row>
    <row r="117" spans="1:64" ht="12.75" x14ac:dyDescent="0.2">
      <c r="A117" s="122"/>
      <c r="B117" s="122"/>
      <c r="C117" s="122"/>
      <c r="D117" s="122"/>
      <c r="E117" s="122"/>
      <c r="F117" s="122"/>
      <c r="G117" s="123"/>
      <c r="H117" s="122"/>
      <c r="I117" s="122"/>
      <c r="J117" s="122"/>
      <c r="K117" s="122"/>
      <c r="L117" s="122"/>
      <c r="M117" s="122"/>
      <c r="N117" s="122"/>
      <c r="O117" s="122"/>
      <c r="P117" s="122"/>
      <c r="Q117" s="122"/>
      <c r="R117" s="122"/>
      <c r="S117" s="122"/>
      <c r="T117" s="122"/>
      <c r="U117" s="122"/>
      <c r="V117" s="122"/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4"/>
      <c r="AG117" s="125"/>
      <c r="AH117" s="124"/>
      <c r="AI117" s="124"/>
      <c r="AJ117" s="122"/>
      <c r="AK117" s="126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4"/>
      <c r="AY117" s="124"/>
      <c r="AZ117" s="127"/>
      <c r="BA117" s="124"/>
      <c r="BB117" s="124"/>
      <c r="BC117" s="124"/>
      <c r="BD117" s="124"/>
      <c r="BE117" s="124"/>
      <c r="BF117" s="124"/>
      <c r="BG117" s="128"/>
      <c r="BH117" s="129"/>
      <c r="BI117" s="124"/>
      <c r="BJ117" s="129"/>
      <c r="BK117" s="163"/>
      <c r="BL117" s="129"/>
    </row>
    <row r="118" spans="1:64" x14ac:dyDescent="0.25">
      <c r="A118" s="122"/>
      <c r="B118" s="122"/>
      <c r="C118" s="122"/>
      <c r="D118" s="122"/>
      <c r="E118" s="122"/>
      <c r="F118" s="122"/>
      <c r="G118" s="123"/>
      <c r="H118" s="122"/>
      <c r="I118" s="122"/>
      <c r="J118" s="122"/>
      <c r="K118" s="122"/>
      <c r="L118" s="122"/>
      <c r="M118" s="122"/>
      <c r="N118" s="122"/>
      <c r="O118" s="122"/>
      <c r="P118" s="122"/>
      <c r="Q118" s="122"/>
      <c r="R118" s="122"/>
      <c r="S118" s="122"/>
      <c r="T118" s="122"/>
      <c r="U118" s="122"/>
      <c r="V118" s="122"/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4"/>
      <c r="AG118" s="125"/>
      <c r="AH118" s="124"/>
      <c r="AI118" s="124"/>
      <c r="AJ118" s="122"/>
      <c r="AK118" s="126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1"/>
      <c r="AX118" s="124"/>
      <c r="AY118" s="124"/>
      <c r="AZ118" s="127"/>
      <c r="BA118" s="124"/>
      <c r="BB118" s="124"/>
      <c r="BC118" s="124"/>
      <c r="BD118" s="124"/>
      <c r="BE118" s="124"/>
      <c r="BF118" s="124"/>
      <c r="BG118" s="128"/>
      <c r="BH118" s="129"/>
      <c r="BI118" s="124"/>
      <c r="BJ118" s="129"/>
      <c r="BK118" s="163"/>
      <c r="BL118" s="129"/>
    </row>
    <row r="119" spans="1:64" x14ac:dyDescent="0.25">
      <c r="A119" s="122"/>
      <c r="B119" s="122"/>
      <c r="C119" s="122"/>
      <c r="D119" s="122"/>
      <c r="E119" s="122"/>
      <c r="F119" s="122"/>
      <c r="G119" s="123"/>
      <c r="H119" s="122"/>
      <c r="I119" s="122"/>
      <c r="J119" s="122"/>
      <c r="K119" s="122"/>
      <c r="L119" s="122"/>
      <c r="M119" s="122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4"/>
      <c r="AG119" s="125"/>
      <c r="AH119" s="124"/>
      <c r="AI119" s="124"/>
      <c r="AJ119" s="122"/>
      <c r="AK119" s="126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44">
        <v>13</v>
      </c>
      <c r="AX119" s="124"/>
      <c r="AY119" s="124"/>
      <c r="AZ119" s="127"/>
      <c r="BA119" s="124"/>
      <c r="BB119" s="124"/>
      <c r="BC119" s="124"/>
      <c r="BD119" s="124"/>
      <c r="BE119" s="124"/>
      <c r="BF119" s="124"/>
      <c r="BG119" s="128"/>
      <c r="BH119" s="129"/>
      <c r="BI119" s="124"/>
      <c r="BJ119" s="129"/>
      <c r="BK119" s="163"/>
      <c r="BL119" s="129"/>
    </row>
    <row r="120" spans="1:64" ht="12.75" x14ac:dyDescent="0.2">
      <c r="A120" s="122"/>
      <c r="B120" s="122"/>
      <c r="C120" s="122"/>
      <c r="D120" s="122"/>
      <c r="E120" s="122"/>
      <c r="F120" s="122"/>
      <c r="G120" s="123"/>
      <c r="H120" s="122"/>
      <c r="I120" s="122"/>
      <c r="J120" s="122"/>
      <c r="K120" s="122"/>
      <c r="L120" s="122"/>
      <c r="M120" s="122"/>
      <c r="N120" s="122"/>
      <c r="O120" s="122"/>
      <c r="P120" s="122"/>
      <c r="Q120" s="122"/>
      <c r="R120" s="122"/>
      <c r="S120" s="122"/>
      <c r="T120" s="122"/>
      <c r="U120" s="122"/>
      <c r="V120" s="122"/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4"/>
      <c r="AG120" s="125"/>
      <c r="AH120" s="124"/>
      <c r="AI120" s="124"/>
      <c r="AJ120" s="122"/>
      <c r="AK120" s="126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4"/>
      <c r="AY120" s="124"/>
      <c r="AZ120" s="127"/>
      <c r="BA120" s="124"/>
      <c r="BB120" s="124"/>
      <c r="BC120" s="124"/>
      <c r="BD120" s="124"/>
      <c r="BE120" s="124"/>
      <c r="BF120" s="124"/>
      <c r="BG120" s="128"/>
      <c r="BH120" s="129"/>
      <c r="BI120" s="124"/>
      <c r="BJ120" s="129"/>
      <c r="BK120" s="163"/>
      <c r="BL120" s="129"/>
    </row>
    <row r="121" spans="1:64" x14ac:dyDescent="0.25">
      <c r="A121" s="122"/>
      <c r="B121" s="122"/>
      <c r="C121" s="122"/>
      <c r="D121" s="122"/>
      <c r="E121" s="122"/>
      <c r="F121" s="122"/>
      <c r="G121" s="123"/>
      <c r="H121" s="122"/>
      <c r="I121" s="122"/>
      <c r="J121" s="122"/>
      <c r="K121" s="122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4"/>
      <c r="AG121" s="125"/>
      <c r="AH121" s="124"/>
      <c r="AI121" s="124"/>
      <c r="AJ121" s="122"/>
      <c r="AK121" s="126"/>
      <c r="AL121" s="122"/>
      <c r="AM121" s="122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44">
        <v>10.3</v>
      </c>
      <c r="AX121" s="124"/>
      <c r="AY121" s="124"/>
      <c r="AZ121" s="127"/>
      <c r="BA121" s="124"/>
      <c r="BB121" s="124"/>
      <c r="BC121" s="124"/>
      <c r="BD121" s="124"/>
      <c r="BE121" s="124"/>
      <c r="BF121" s="124"/>
      <c r="BG121" s="128"/>
      <c r="BH121" s="129"/>
      <c r="BI121" s="124"/>
      <c r="BJ121" s="129"/>
      <c r="BK121" s="163"/>
      <c r="BL121" s="129"/>
    </row>
    <row r="122" spans="1:64" ht="12.75" x14ac:dyDescent="0.2">
      <c r="A122" s="122"/>
      <c r="B122" s="122"/>
      <c r="C122" s="122"/>
      <c r="D122" s="122"/>
      <c r="E122" s="122"/>
      <c r="F122" s="122"/>
      <c r="G122" s="123"/>
      <c r="H122" s="122"/>
      <c r="I122" s="122"/>
      <c r="J122" s="122"/>
      <c r="K122" s="122"/>
      <c r="L122" s="122"/>
      <c r="M122" s="122"/>
      <c r="N122" s="122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4"/>
      <c r="AG122" s="125"/>
      <c r="AH122" s="124"/>
      <c r="AI122" s="124"/>
      <c r="AJ122" s="122"/>
      <c r="AK122" s="126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124"/>
      <c r="AY122" s="124"/>
      <c r="AZ122" s="127"/>
      <c r="BA122" s="124"/>
      <c r="BB122" s="124"/>
      <c r="BC122" s="124"/>
      <c r="BD122" s="124"/>
      <c r="BE122" s="124"/>
      <c r="BF122" s="124"/>
      <c r="BG122" s="128"/>
      <c r="BH122" s="129"/>
      <c r="BI122" s="124"/>
      <c r="BJ122" s="129"/>
      <c r="BK122" s="163"/>
      <c r="BL122" s="129"/>
    </row>
    <row r="123" spans="1:64" x14ac:dyDescent="0.25">
      <c r="A123" s="122"/>
      <c r="B123" s="122"/>
      <c r="C123" s="122"/>
      <c r="D123" s="122"/>
      <c r="E123" s="122"/>
      <c r="F123" s="122"/>
      <c r="G123" s="123"/>
      <c r="H123" s="122"/>
      <c r="I123" s="122"/>
      <c r="J123" s="122"/>
      <c r="K123" s="122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4"/>
      <c r="AG123" s="125"/>
      <c r="AH123" s="124"/>
      <c r="AI123" s="124"/>
      <c r="AJ123" s="122"/>
      <c r="AK123" s="126"/>
      <c r="AL123" s="122"/>
      <c r="AM123" s="122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44">
        <v>15.9</v>
      </c>
      <c r="AX123" s="124"/>
      <c r="AY123" s="124"/>
      <c r="AZ123" s="127"/>
      <c r="BA123" s="124"/>
      <c r="BB123" s="124"/>
      <c r="BC123" s="124"/>
      <c r="BD123" s="124"/>
      <c r="BE123" s="124"/>
      <c r="BF123" s="124"/>
      <c r="BG123" s="128"/>
      <c r="BH123" s="129"/>
      <c r="BI123" s="124"/>
      <c r="BJ123" s="129"/>
      <c r="BK123" s="163"/>
      <c r="BL123" s="129"/>
    </row>
    <row r="124" spans="1:64" ht="12.75" x14ac:dyDescent="0.2">
      <c r="A124" s="122"/>
      <c r="B124" s="122"/>
      <c r="C124" s="122"/>
      <c r="D124" s="122"/>
      <c r="E124" s="122"/>
      <c r="F124" s="122"/>
      <c r="G124" s="123"/>
      <c r="H124" s="122"/>
      <c r="I124" s="122"/>
      <c r="J124" s="122"/>
      <c r="K124" s="122"/>
      <c r="L124" s="122"/>
      <c r="M124" s="122"/>
      <c r="N124" s="122"/>
      <c r="O124" s="122"/>
      <c r="P124" s="122"/>
      <c r="Q124" s="122"/>
      <c r="R124" s="122"/>
      <c r="S124" s="122"/>
      <c r="T124" s="122"/>
      <c r="U124" s="122"/>
      <c r="V124" s="122"/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4"/>
      <c r="AG124" s="125"/>
      <c r="AH124" s="124"/>
      <c r="AI124" s="124"/>
      <c r="AJ124" s="122"/>
      <c r="AK124" s="126"/>
      <c r="AL124" s="122"/>
      <c r="AM124" s="122"/>
      <c r="AN124" s="122"/>
      <c r="AO124" s="122"/>
      <c r="AP124" s="122"/>
      <c r="AQ124" s="122"/>
      <c r="AR124" s="122"/>
      <c r="AS124" s="122"/>
      <c r="AT124" s="122"/>
      <c r="AU124" s="122"/>
      <c r="AV124" s="122"/>
      <c r="AW124" s="122"/>
      <c r="AX124" s="124"/>
      <c r="AY124" s="124"/>
      <c r="AZ124" s="127"/>
      <c r="BA124" s="124"/>
      <c r="BB124" s="124"/>
      <c r="BC124" s="124"/>
      <c r="BD124" s="124"/>
      <c r="BE124" s="124"/>
      <c r="BF124" s="124"/>
      <c r="BG124" s="128"/>
      <c r="BH124" s="129"/>
      <c r="BI124" s="124"/>
      <c r="BJ124" s="129"/>
      <c r="BK124" s="163"/>
      <c r="BL124" s="129"/>
    </row>
    <row r="125" spans="1:64" x14ac:dyDescent="0.25">
      <c r="A125" s="122"/>
      <c r="B125" s="122"/>
      <c r="C125" s="122"/>
      <c r="D125" s="122"/>
      <c r="E125" s="122"/>
      <c r="F125" s="122"/>
      <c r="G125" s="123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4"/>
      <c r="AG125" s="125"/>
      <c r="AH125" s="124"/>
      <c r="AI125" s="124"/>
      <c r="AJ125" s="122"/>
      <c r="AK125" s="126"/>
      <c r="AL125" s="122"/>
      <c r="AM125" s="122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44">
        <v>14.3</v>
      </c>
      <c r="AX125" s="124"/>
      <c r="AY125" s="124"/>
      <c r="AZ125" s="127"/>
      <c r="BA125" s="124"/>
      <c r="BB125" s="124"/>
      <c r="BC125" s="124"/>
      <c r="BD125" s="124"/>
      <c r="BE125" s="124"/>
      <c r="BF125" s="124"/>
      <c r="BG125" s="128"/>
      <c r="BH125" s="129"/>
      <c r="BI125" s="124"/>
      <c r="BJ125" s="129"/>
      <c r="BK125" s="163"/>
      <c r="BL125" s="129"/>
    </row>
    <row r="126" spans="1:64" ht="12.75" x14ac:dyDescent="0.2">
      <c r="A126" s="122"/>
      <c r="B126" s="122"/>
      <c r="C126" s="122"/>
      <c r="D126" s="122"/>
      <c r="E126" s="122"/>
      <c r="F126" s="122"/>
      <c r="G126" s="123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22"/>
      <c r="U126" s="122"/>
      <c r="V126" s="122"/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4"/>
      <c r="AG126" s="125"/>
      <c r="AH126" s="124"/>
      <c r="AI126" s="124"/>
      <c r="AJ126" s="122"/>
      <c r="AK126" s="126"/>
      <c r="AL126" s="122"/>
      <c r="AM126" s="122"/>
      <c r="AN126" s="122"/>
      <c r="AO126" s="122"/>
      <c r="AP126" s="122"/>
      <c r="AQ126" s="122"/>
      <c r="AR126" s="122"/>
      <c r="AS126" s="122"/>
      <c r="AT126" s="122"/>
      <c r="AU126" s="122"/>
      <c r="AV126" s="122"/>
      <c r="AW126" s="122"/>
      <c r="AX126" s="124"/>
      <c r="AY126" s="124"/>
      <c r="AZ126" s="127"/>
      <c r="BA126" s="124"/>
      <c r="BB126" s="124"/>
      <c r="BC126" s="124"/>
      <c r="BD126" s="124"/>
      <c r="BE126" s="124"/>
      <c r="BF126" s="124"/>
      <c r="BG126" s="128"/>
      <c r="BH126" s="129"/>
      <c r="BI126" s="124"/>
      <c r="BJ126" s="129"/>
      <c r="BK126" s="163"/>
      <c r="BL126" s="129"/>
    </row>
    <row r="127" spans="1:64" x14ac:dyDescent="0.25">
      <c r="A127" s="122"/>
      <c r="B127" s="122"/>
      <c r="C127" s="122"/>
      <c r="D127" s="122"/>
      <c r="E127" s="122"/>
      <c r="F127" s="122"/>
      <c r="G127" s="123"/>
      <c r="H127" s="122"/>
      <c r="I127" s="122"/>
      <c r="J127" s="122"/>
      <c r="K127" s="122"/>
      <c r="L127" s="122"/>
      <c r="M127" s="122"/>
      <c r="N127" s="122"/>
      <c r="O127" s="122"/>
      <c r="P127" s="122"/>
      <c r="Q127" s="122"/>
      <c r="R127" s="122"/>
      <c r="S127" s="122"/>
      <c r="T127" s="122"/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4"/>
      <c r="AG127" s="125"/>
      <c r="AH127" s="124"/>
      <c r="AI127" s="124"/>
      <c r="AJ127" s="122"/>
      <c r="AK127" s="126"/>
      <c r="AL127" s="122"/>
      <c r="AM127" s="122"/>
      <c r="AN127" s="122"/>
      <c r="AO127" s="122"/>
      <c r="AP127" s="122"/>
      <c r="AQ127" s="122"/>
      <c r="AR127" s="122"/>
      <c r="AS127" s="122"/>
      <c r="AT127" s="122"/>
      <c r="AU127" s="122"/>
      <c r="AV127" s="122"/>
      <c r="AW127" s="144">
        <v>32.799999999999997</v>
      </c>
      <c r="AX127" s="124"/>
      <c r="AY127" s="124"/>
      <c r="AZ127" s="127"/>
      <c r="BA127" s="124"/>
      <c r="BB127" s="124"/>
      <c r="BC127" s="124"/>
      <c r="BD127" s="124"/>
      <c r="BE127" s="124"/>
      <c r="BF127" s="124"/>
      <c r="BG127" s="128"/>
      <c r="BH127" s="129"/>
      <c r="BI127" s="124"/>
      <c r="BJ127" s="129"/>
      <c r="BK127" s="163"/>
      <c r="BL127" s="129"/>
    </row>
    <row r="128" spans="1:64" ht="12.75" x14ac:dyDescent="0.2">
      <c r="A128" s="122"/>
      <c r="B128" s="122"/>
      <c r="C128" s="122"/>
      <c r="D128" s="122"/>
      <c r="E128" s="122"/>
      <c r="F128" s="122"/>
      <c r="G128" s="123"/>
      <c r="H128" s="122"/>
      <c r="I128" s="122"/>
      <c r="J128" s="122"/>
      <c r="K128" s="122"/>
      <c r="L128" s="122"/>
      <c r="M128" s="122"/>
      <c r="N128" s="122"/>
      <c r="O128" s="122"/>
      <c r="P128" s="122"/>
      <c r="Q128" s="122"/>
      <c r="R128" s="122"/>
      <c r="S128" s="122"/>
      <c r="T128" s="122"/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4"/>
      <c r="AG128" s="125"/>
      <c r="AH128" s="124"/>
      <c r="AI128" s="124"/>
      <c r="AJ128" s="122"/>
      <c r="AK128" s="126"/>
      <c r="AL128" s="122"/>
      <c r="AM128" s="122"/>
      <c r="AN128" s="122"/>
      <c r="AO128" s="122"/>
      <c r="AP128" s="122"/>
      <c r="AQ128" s="122"/>
      <c r="AR128" s="122"/>
      <c r="AS128" s="122"/>
      <c r="AT128" s="122"/>
      <c r="AU128" s="122"/>
      <c r="AV128" s="122"/>
      <c r="AW128" s="122"/>
      <c r="AX128" s="124"/>
      <c r="AY128" s="124"/>
      <c r="AZ128" s="127"/>
      <c r="BA128" s="124"/>
      <c r="BB128" s="124"/>
      <c r="BC128" s="124"/>
      <c r="BD128" s="124"/>
      <c r="BE128" s="124"/>
      <c r="BF128" s="124"/>
      <c r="BG128" s="128"/>
      <c r="BH128" s="129"/>
      <c r="BI128" s="124"/>
      <c r="BJ128" s="129"/>
      <c r="BK128" s="163"/>
      <c r="BL128" s="129"/>
    </row>
    <row r="129" spans="1:64" ht="12.75" x14ac:dyDescent="0.2">
      <c r="A129" s="122"/>
      <c r="B129" s="122"/>
      <c r="C129" s="122"/>
      <c r="D129" s="122"/>
      <c r="E129" s="122"/>
      <c r="F129" s="122"/>
      <c r="G129" s="123"/>
      <c r="H129" s="122"/>
      <c r="I129" s="122"/>
      <c r="J129" s="122"/>
      <c r="K129" s="122"/>
      <c r="L129" s="122"/>
      <c r="M129" s="122"/>
      <c r="N129" s="122"/>
      <c r="O129" s="122"/>
      <c r="P129" s="122"/>
      <c r="Q129" s="122"/>
      <c r="R129" s="122"/>
      <c r="S129" s="122"/>
      <c r="T129" s="122"/>
      <c r="U129" s="122"/>
      <c r="V129" s="122"/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4"/>
      <c r="AG129" s="125"/>
      <c r="AH129" s="124"/>
      <c r="AI129" s="124"/>
      <c r="AJ129" s="122"/>
      <c r="AK129" s="126"/>
      <c r="AL129" s="122"/>
      <c r="AM129" s="122"/>
      <c r="AN129" s="122"/>
      <c r="AO129" s="122"/>
      <c r="AP129" s="122"/>
      <c r="AQ129" s="122"/>
      <c r="AR129" s="122"/>
      <c r="AS129" s="122"/>
      <c r="AT129" s="122"/>
      <c r="AU129" s="122"/>
      <c r="AV129" s="122"/>
      <c r="AW129" s="122"/>
      <c r="AX129" s="124"/>
      <c r="AY129" s="124"/>
      <c r="AZ129" s="127"/>
      <c r="BA129" s="124"/>
      <c r="BB129" s="124"/>
      <c r="BC129" s="124"/>
      <c r="BD129" s="124"/>
      <c r="BE129" s="124"/>
      <c r="BF129" s="124"/>
      <c r="BG129" s="128"/>
      <c r="BH129" s="129"/>
      <c r="BI129" s="124"/>
      <c r="BJ129" s="129"/>
      <c r="BK129" s="163"/>
      <c r="BL129" s="129"/>
    </row>
    <row r="130" spans="1:64" ht="12.75" x14ac:dyDescent="0.2">
      <c r="A130" s="122"/>
      <c r="B130" s="122"/>
      <c r="C130" s="122"/>
      <c r="D130" s="122"/>
      <c r="E130" s="122"/>
      <c r="F130" s="122"/>
      <c r="G130" s="123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4"/>
      <c r="AG130" s="125"/>
      <c r="AH130" s="124"/>
      <c r="AI130" s="124"/>
      <c r="AJ130" s="122"/>
      <c r="AK130" s="126"/>
      <c r="AL130" s="122"/>
      <c r="AM130" s="122"/>
      <c r="AN130" s="122"/>
      <c r="AO130" s="122"/>
      <c r="AP130" s="122"/>
      <c r="AQ130" s="122"/>
      <c r="AR130" s="122"/>
      <c r="AS130" s="122"/>
      <c r="AT130" s="122"/>
      <c r="AU130" s="122"/>
      <c r="AV130" s="122"/>
      <c r="AW130" s="122"/>
      <c r="AX130" s="124"/>
      <c r="AY130" s="124"/>
      <c r="AZ130" s="127"/>
      <c r="BA130" s="124"/>
      <c r="BB130" s="124"/>
      <c r="BC130" s="124"/>
      <c r="BD130" s="124"/>
      <c r="BE130" s="124"/>
      <c r="BF130" s="124"/>
      <c r="BG130" s="128"/>
      <c r="BH130" s="129"/>
      <c r="BI130" s="124"/>
      <c r="BJ130" s="129"/>
      <c r="BK130" s="163"/>
      <c r="BL130" s="129"/>
    </row>
    <row r="131" spans="1:64" ht="12.75" x14ac:dyDescent="0.2">
      <c r="A131" s="122"/>
      <c r="B131" s="122"/>
      <c r="C131" s="122"/>
      <c r="D131" s="122"/>
      <c r="E131" s="122"/>
      <c r="F131" s="122"/>
      <c r="G131" s="123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  <c r="U131" s="122"/>
      <c r="V131" s="122"/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4"/>
      <c r="AG131" s="125"/>
      <c r="AH131" s="124"/>
      <c r="AI131" s="124"/>
      <c r="AJ131" s="122"/>
      <c r="AK131" s="126"/>
      <c r="AL131" s="122"/>
      <c r="AM131" s="122"/>
      <c r="AN131" s="122"/>
      <c r="AO131" s="122"/>
      <c r="AP131" s="122"/>
      <c r="AQ131" s="122"/>
      <c r="AR131" s="122"/>
      <c r="AS131" s="122"/>
      <c r="AT131" s="122"/>
      <c r="AU131" s="122"/>
      <c r="AV131" s="122"/>
      <c r="AW131" s="122"/>
      <c r="AX131" s="124"/>
      <c r="AY131" s="124"/>
      <c r="AZ131" s="127"/>
      <c r="BA131" s="124"/>
      <c r="BB131" s="124"/>
      <c r="BC131" s="124"/>
      <c r="BD131" s="124"/>
      <c r="BE131" s="124"/>
      <c r="BF131" s="124"/>
      <c r="BG131" s="128"/>
      <c r="BH131" s="129"/>
      <c r="BI131" s="124"/>
      <c r="BJ131" s="129"/>
      <c r="BK131" s="163"/>
      <c r="BL131" s="129"/>
    </row>
    <row r="132" spans="1:64" ht="12.75" x14ac:dyDescent="0.2">
      <c r="A132" s="122"/>
      <c r="B132" s="122"/>
      <c r="C132" s="122"/>
      <c r="D132" s="122"/>
      <c r="E132" s="122"/>
      <c r="F132" s="122"/>
      <c r="G132" s="123"/>
      <c r="H132" s="122"/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22"/>
      <c r="AD132" s="122"/>
      <c r="AE132" s="122"/>
      <c r="AF132" s="124"/>
      <c r="AG132" s="125"/>
      <c r="AH132" s="124"/>
      <c r="AI132" s="124"/>
      <c r="AJ132" s="122"/>
      <c r="AK132" s="126"/>
      <c r="AL132" s="122"/>
      <c r="AM132" s="122"/>
      <c r="AN132" s="122"/>
      <c r="AO132" s="122"/>
      <c r="AP132" s="122"/>
      <c r="AQ132" s="122"/>
      <c r="AR132" s="122"/>
      <c r="AS132" s="122"/>
      <c r="AT132" s="122"/>
      <c r="AU132" s="122"/>
      <c r="AV132" s="122"/>
      <c r="AW132" s="122"/>
      <c r="AX132" s="124"/>
      <c r="AY132" s="124"/>
      <c r="AZ132" s="127"/>
      <c r="BA132" s="124"/>
      <c r="BB132" s="124"/>
      <c r="BC132" s="124"/>
      <c r="BD132" s="124"/>
      <c r="BE132" s="124"/>
      <c r="BF132" s="124"/>
      <c r="BG132" s="128"/>
      <c r="BH132" s="129"/>
      <c r="BI132" s="124"/>
      <c r="BJ132" s="129"/>
      <c r="BK132" s="163"/>
      <c r="BL132" s="129"/>
    </row>
    <row r="133" spans="1:64" ht="12.75" x14ac:dyDescent="0.2">
      <c r="A133" s="122"/>
      <c r="B133" s="122"/>
      <c r="C133" s="122"/>
      <c r="D133" s="122"/>
      <c r="E133" s="122"/>
      <c r="F133" s="122"/>
      <c r="G133" s="123"/>
      <c r="H133" s="122"/>
      <c r="I133" s="122"/>
      <c r="J133" s="122"/>
      <c r="K133" s="122"/>
      <c r="L133" s="122"/>
      <c r="M133" s="122"/>
      <c r="N133" s="122"/>
      <c r="O133" s="122"/>
      <c r="P133" s="122"/>
      <c r="Q133" s="122"/>
      <c r="R133" s="122"/>
      <c r="S133" s="122"/>
      <c r="T133" s="122"/>
      <c r="U133" s="122"/>
      <c r="V133" s="122"/>
      <c r="W133" s="122"/>
      <c r="X133" s="122"/>
      <c r="Y133" s="122"/>
      <c r="Z133" s="122"/>
      <c r="AA133" s="122"/>
      <c r="AB133" s="122"/>
      <c r="AC133" s="122"/>
      <c r="AD133" s="122"/>
      <c r="AE133" s="122"/>
      <c r="AF133" s="124"/>
      <c r="AG133" s="125"/>
      <c r="AH133" s="124"/>
      <c r="AI133" s="124"/>
      <c r="AJ133" s="122"/>
      <c r="AK133" s="126"/>
      <c r="AL133" s="122"/>
      <c r="AM133" s="122"/>
      <c r="AN133" s="122"/>
      <c r="AO133" s="122"/>
      <c r="AP133" s="122"/>
      <c r="AQ133" s="122"/>
      <c r="AR133" s="122"/>
      <c r="AS133" s="122"/>
      <c r="AT133" s="122"/>
      <c r="AU133" s="122"/>
      <c r="AV133" s="122"/>
      <c r="AW133" s="122"/>
      <c r="AX133" s="124"/>
      <c r="AY133" s="124"/>
      <c r="AZ133" s="127"/>
      <c r="BA133" s="124"/>
      <c r="BB133" s="124"/>
      <c r="BC133" s="124"/>
      <c r="BD133" s="124"/>
      <c r="BE133" s="124"/>
      <c r="BF133" s="124"/>
      <c r="BG133" s="128"/>
      <c r="BH133" s="129"/>
      <c r="BI133" s="124"/>
      <c r="BJ133" s="129"/>
      <c r="BK133" s="163"/>
      <c r="BL133" s="129"/>
    </row>
    <row r="134" spans="1:64" ht="12.75" x14ac:dyDescent="0.2">
      <c r="A134" s="122"/>
      <c r="B134" s="122"/>
      <c r="C134" s="122"/>
      <c r="D134" s="122"/>
      <c r="E134" s="122"/>
      <c r="F134" s="122"/>
      <c r="G134" s="123"/>
      <c r="H134" s="122"/>
      <c r="I134" s="122"/>
      <c r="J134" s="122"/>
      <c r="K134" s="122"/>
      <c r="L134" s="122"/>
      <c r="M134" s="122"/>
      <c r="N134" s="122"/>
      <c r="O134" s="122"/>
      <c r="P134" s="122"/>
      <c r="Q134" s="122"/>
      <c r="R134" s="122"/>
      <c r="S134" s="122"/>
      <c r="T134" s="122"/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4"/>
      <c r="AG134" s="125"/>
      <c r="AH134" s="124"/>
      <c r="AI134" s="124"/>
      <c r="AJ134" s="122"/>
      <c r="AK134" s="126"/>
      <c r="AL134" s="122"/>
      <c r="AM134" s="122"/>
      <c r="AN134" s="122"/>
      <c r="AO134" s="122"/>
      <c r="AP134" s="122"/>
      <c r="AQ134" s="122"/>
      <c r="AR134" s="122"/>
      <c r="AS134" s="122"/>
      <c r="AT134" s="122"/>
      <c r="AU134" s="122"/>
      <c r="AV134" s="122"/>
      <c r="AW134" s="122"/>
      <c r="AX134" s="124"/>
      <c r="AY134" s="124"/>
      <c r="AZ134" s="127"/>
      <c r="BA134" s="124"/>
      <c r="BB134" s="124"/>
      <c r="BC134" s="124"/>
      <c r="BD134" s="124"/>
      <c r="BE134" s="124"/>
      <c r="BF134" s="124"/>
      <c r="BG134" s="128"/>
      <c r="BH134" s="129"/>
      <c r="BI134" s="124"/>
      <c r="BJ134" s="129"/>
      <c r="BK134" s="163"/>
      <c r="BL134" s="129"/>
    </row>
    <row r="135" spans="1:64" ht="12.75" x14ac:dyDescent="0.2">
      <c r="A135" s="122"/>
      <c r="B135" s="122"/>
      <c r="C135" s="122"/>
      <c r="D135" s="122"/>
      <c r="E135" s="122"/>
      <c r="F135" s="122"/>
      <c r="G135" s="123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  <c r="AF135" s="124"/>
      <c r="AG135" s="125"/>
      <c r="AH135" s="124"/>
      <c r="AI135" s="124"/>
      <c r="AJ135" s="122"/>
      <c r="AK135" s="126"/>
      <c r="AL135" s="122"/>
      <c r="AM135" s="122"/>
      <c r="AN135" s="122"/>
      <c r="AO135" s="122"/>
      <c r="AP135" s="122"/>
      <c r="AQ135" s="122"/>
      <c r="AR135" s="122"/>
      <c r="AS135" s="122"/>
      <c r="AT135" s="122"/>
      <c r="AU135" s="122"/>
      <c r="AV135" s="122"/>
      <c r="AW135" s="122"/>
      <c r="AX135" s="124"/>
      <c r="AY135" s="124"/>
      <c r="AZ135" s="127"/>
      <c r="BA135" s="124"/>
      <c r="BB135" s="124"/>
      <c r="BC135" s="124"/>
      <c r="BD135" s="124"/>
      <c r="BE135" s="124"/>
      <c r="BF135" s="124"/>
      <c r="BG135" s="128"/>
      <c r="BH135" s="129"/>
      <c r="BI135" s="124"/>
      <c r="BJ135" s="129"/>
      <c r="BK135" s="163"/>
      <c r="BL135" s="129"/>
    </row>
    <row r="136" spans="1:64" ht="12.75" x14ac:dyDescent="0.2">
      <c r="A136" s="122"/>
      <c r="B136" s="122"/>
      <c r="C136" s="122"/>
      <c r="D136" s="122"/>
      <c r="E136" s="122"/>
      <c r="F136" s="122"/>
      <c r="G136" s="123"/>
      <c r="H136" s="122"/>
      <c r="I136" s="122"/>
      <c r="J136" s="122"/>
      <c r="K136" s="122"/>
      <c r="L136" s="122"/>
      <c r="M136" s="122"/>
      <c r="N136" s="122"/>
      <c r="O136" s="122"/>
      <c r="P136" s="122"/>
      <c r="Q136" s="122"/>
      <c r="R136" s="122"/>
      <c r="S136" s="122"/>
      <c r="T136" s="122"/>
      <c r="U136" s="122"/>
      <c r="V136" s="122"/>
      <c r="W136" s="122"/>
      <c r="X136" s="122"/>
      <c r="Y136" s="122"/>
      <c r="Z136" s="122"/>
      <c r="AA136" s="122"/>
      <c r="AB136" s="122"/>
      <c r="AC136" s="122"/>
      <c r="AD136" s="122"/>
      <c r="AE136" s="122"/>
      <c r="AF136" s="124"/>
      <c r="AG136" s="125"/>
      <c r="AH136" s="124"/>
      <c r="AI136" s="124"/>
      <c r="AJ136" s="122"/>
      <c r="AK136" s="126"/>
      <c r="AL136" s="122"/>
      <c r="AM136" s="122"/>
      <c r="AN136" s="122"/>
      <c r="AO136" s="122"/>
      <c r="AP136" s="122"/>
      <c r="AQ136" s="122"/>
      <c r="AR136" s="122"/>
      <c r="AS136" s="122"/>
      <c r="AT136" s="122"/>
      <c r="AU136" s="122"/>
      <c r="AV136" s="122"/>
      <c r="AW136" s="122"/>
      <c r="AX136" s="124"/>
      <c r="AY136" s="124"/>
      <c r="AZ136" s="127"/>
      <c r="BA136" s="124"/>
      <c r="BB136" s="124"/>
      <c r="BC136" s="124"/>
      <c r="BD136" s="124"/>
      <c r="BE136" s="124"/>
      <c r="BF136" s="124"/>
      <c r="BG136" s="128"/>
      <c r="BH136" s="129"/>
      <c r="BI136" s="124"/>
      <c r="BJ136" s="129"/>
      <c r="BK136" s="163"/>
      <c r="BL136" s="129"/>
    </row>
    <row r="137" spans="1:64" ht="12.75" x14ac:dyDescent="0.2">
      <c r="A137" s="122"/>
      <c r="B137" s="122"/>
      <c r="C137" s="122"/>
      <c r="D137" s="122"/>
      <c r="E137" s="122"/>
      <c r="F137" s="122"/>
      <c r="G137" s="123"/>
      <c r="H137" s="122"/>
      <c r="I137" s="122"/>
      <c r="J137" s="122"/>
      <c r="K137" s="122"/>
      <c r="L137" s="122"/>
      <c r="M137" s="122"/>
      <c r="N137" s="122"/>
      <c r="O137" s="122"/>
      <c r="P137" s="122"/>
      <c r="Q137" s="122"/>
      <c r="R137" s="122"/>
      <c r="S137" s="122"/>
      <c r="T137" s="122"/>
      <c r="U137" s="122"/>
      <c r="V137" s="122"/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4"/>
      <c r="AG137" s="125"/>
      <c r="AH137" s="124"/>
      <c r="AI137" s="124"/>
      <c r="AJ137" s="122"/>
      <c r="AK137" s="126"/>
      <c r="AL137" s="122"/>
      <c r="AM137" s="122"/>
      <c r="AN137" s="122"/>
      <c r="AO137" s="122"/>
      <c r="AP137" s="122"/>
      <c r="AQ137" s="122"/>
      <c r="AR137" s="122"/>
      <c r="AS137" s="122"/>
      <c r="AT137" s="122"/>
      <c r="AU137" s="122"/>
      <c r="AV137" s="122"/>
      <c r="AW137" s="122"/>
      <c r="AX137" s="124"/>
      <c r="AY137" s="124"/>
      <c r="AZ137" s="127"/>
      <c r="BA137" s="124"/>
      <c r="BB137" s="124"/>
      <c r="BC137" s="124"/>
      <c r="BD137" s="124"/>
      <c r="BE137" s="124"/>
      <c r="BF137" s="124"/>
      <c r="BG137" s="128"/>
      <c r="BH137" s="129"/>
      <c r="BI137" s="124"/>
      <c r="BJ137" s="129"/>
      <c r="BK137" s="163"/>
      <c r="BL137" s="129"/>
    </row>
    <row r="138" spans="1:64" ht="12.75" x14ac:dyDescent="0.2">
      <c r="A138" s="122"/>
      <c r="B138" s="122"/>
      <c r="C138" s="122"/>
      <c r="D138" s="122"/>
      <c r="E138" s="122"/>
      <c r="F138" s="122"/>
      <c r="G138" s="123"/>
      <c r="H138" s="122"/>
      <c r="I138" s="122"/>
      <c r="J138" s="122"/>
      <c r="K138" s="122"/>
      <c r="L138" s="122"/>
      <c r="M138" s="122"/>
      <c r="N138" s="122"/>
      <c r="O138" s="122"/>
      <c r="P138" s="122"/>
      <c r="Q138" s="122"/>
      <c r="R138" s="122"/>
      <c r="S138" s="122"/>
      <c r="T138" s="122"/>
      <c r="U138" s="122"/>
      <c r="V138" s="122"/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4"/>
      <c r="AG138" s="125"/>
      <c r="AH138" s="124"/>
      <c r="AI138" s="124"/>
      <c r="AJ138" s="122"/>
      <c r="AK138" s="126"/>
      <c r="AL138" s="122"/>
      <c r="AM138" s="122"/>
      <c r="AN138" s="122"/>
      <c r="AO138" s="122"/>
      <c r="AP138" s="122"/>
      <c r="AQ138" s="122"/>
      <c r="AR138" s="122"/>
      <c r="AS138" s="122"/>
      <c r="AT138" s="122"/>
      <c r="AU138" s="122"/>
      <c r="AV138" s="122"/>
      <c r="AW138" s="122"/>
      <c r="AX138" s="124"/>
      <c r="AY138" s="124"/>
      <c r="AZ138" s="127"/>
      <c r="BA138" s="124"/>
      <c r="BB138" s="124"/>
      <c r="BC138" s="124"/>
      <c r="BD138" s="124"/>
      <c r="BE138" s="124"/>
      <c r="BF138" s="124"/>
      <c r="BG138" s="128"/>
      <c r="BH138" s="129"/>
      <c r="BI138" s="124"/>
      <c r="BJ138" s="129"/>
      <c r="BK138" s="163"/>
      <c r="BL138" s="129"/>
    </row>
    <row r="139" spans="1:64" ht="12.75" x14ac:dyDescent="0.2">
      <c r="A139" s="122"/>
      <c r="B139" s="122"/>
      <c r="C139" s="122"/>
      <c r="D139" s="122"/>
      <c r="E139" s="122"/>
      <c r="F139" s="122"/>
      <c r="G139" s="123"/>
      <c r="H139" s="122"/>
      <c r="I139" s="122"/>
      <c r="J139" s="122"/>
      <c r="K139" s="122"/>
      <c r="L139" s="122"/>
      <c r="M139" s="122"/>
      <c r="N139" s="122"/>
      <c r="O139" s="122"/>
      <c r="P139" s="122"/>
      <c r="Q139" s="122"/>
      <c r="R139" s="122"/>
      <c r="S139" s="122"/>
      <c r="T139" s="122"/>
      <c r="U139" s="122"/>
      <c r="V139" s="122"/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4"/>
      <c r="AG139" s="125"/>
      <c r="AH139" s="124"/>
      <c r="AI139" s="124"/>
      <c r="AJ139" s="122"/>
      <c r="AK139" s="126"/>
      <c r="AL139" s="122"/>
      <c r="AM139" s="122"/>
      <c r="AN139" s="122"/>
      <c r="AO139" s="122"/>
      <c r="AP139" s="122"/>
      <c r="AQ139" s="122"/>
      <c r="AR139" s="122"/>
      <c r="AS139" s="122"/>
      <c r="AT139" s="122"/>
      <c r="AU139" s="122"/>
      <c r="AV139" s="122"/>
      <c r="AW139" s="122"/>
      <c r="AX139" s="124"/>
      <c r="AY139" s="124"/>
      <c r="AZ139" s="127"/>
      <c r="BA139" s="124"/>
      <c r="BB139" s="124"/>
      <c r="BC139" s="124"/>
      <c r="BD139" s="124"/>
      <c r="BE139" s="124"/>
      <c r="BF139" s="124"/>
      <c r="BG139" s="128"/>
      <c r="BH139" s="129"/>
      <c r="BI139" s="124"/>
      <c r="BJ139" s="129"/>
      <c r="BK139" s="163"/>
      <c r="BL139" s="129"/>
    </row>
    <row r="140" spans="1:64" ht="12.75" x14ac:dyDescent="0.2">
      <c r="A140" s="122"/>
      <c r="B140" s="122"/>
      <c r="C140" s="122"/>
      <c r="D140" s="122"/>
      <c r="E140" s="122"/>
      <c r="F140" s="122"/>
      <c r="G140" s="123"/>
      <c r="H140" s="122"/>
      <c r="I140" s="122"/>
      <c r="J140" s="122"/>
      <c r="K140" s="122"/>
      <c r="L140" s="122"/>
      <c r="M140" s="122"/>
      <c r="N140" s="122"/>
      <c r="O140" s="122"/>
      <c r="P140" s="122"/>
      <c r="Q140" s="122"/>
      <c r="R140" s="122"/>
      <c r="S140" s="122"/>
      <c r="T140" s="122"/>
      <c r="U140" s="122"/>
      <c r="V140" s="122"/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4"/>
      <c r="AG140" s="125"/>
      <c r="AH140" s="124"/>
      <c r="AI140" s="124"/>
      <c r="AJ140" s="122"/>
      <c r="AK140" s="126"/>
      <c r="AL140" s="122"/>
      <c r="AM140" s="122"/>
      <c r="AN140" s="122"/>
      <c r="AO140" s="122"/>
      <c r="AP140" s="122"/>
      <c r="AQ140" s="122"/>
      <c r="AR140" s="122"/>
      <c r="AS140" s="122"/>
      <c r="AT140" s="122"/>
      <c r="AU140" s="122"/>
      <c r="AV140" s="122"/>
      <c r="AW140" s="122"/>
      <c r="AX140" s="124"/>
      <c r="AY140" s="124"/>
      <c r="AZ140" s="127"/>
      <c r="BA140" s="124"/>
      <c r="BB140" s="124"/>
      <c r="BC140" s="124"/>
      <c r="BD140" s="124"/>
      <c r="BE140" s="124"/>
      <c r="BF140" s="124"/>
      <c r="BG140" s="128"/>
      <c r="BH140" s="129"/>
      <c r="BI140" s="124"/>
      <c r="BJ140" s="129"/>
      <c r="BK140" s="163"/>
      <c r="BL140" s="129"/>
    </row>
    <row r="141" spans="1:64" ht="12.75" x14ac:dyDescent="0.2">
      <c r="A141" s="122"/>
      <c r="B141" s="122"/>
      <c r="C141" s="122"/>
      <c r="D141" s="122"/>
      <c r="E141" s="122"/>
      <c r="F141" s="122"/>
      <c r="G141" s="123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4"/>
      <c r="AG141" s="125"/>
      <c r="AH141" s="124"/>
      <c r="AI141" s="124"/>
      <c r="AJ141" s="122"/>
      <c r="AK141" s="126"/>
      <c r="AL141" s="122"/>
      <c r="AM141" s="122"/>
      <c r="AN141" s="122"/>
      <c r="AO141" s="122"/>
      <c r="AP141" s="122"/>
      <c r="AQ141" s="122"/>
      <c r="AR141" s="122"/>
      <c r="AS141" s="122"/>
      <c r="AT141" s="122"/>
      <c r="AU141" s="122"/>
      <c r="AV141" s="122"/>
      <c r="AW141" s="122"/>
      <c r="AX141" s="124"/>
      <c r="AY141" s="124"/>
      <c r="AZ141" s="127"/>
      <c r="BA141" s="124"/>
      <c r="BB141" s="124"/>
      <c r="BC141" s="124"/>
      <c r="BD141" s="124"/>
      <c r="BE141" s="124"/>
      <c r="BF141" s="124"/>
      <c r="BG141" s="128"/>
      <c r="BH141" s="129"/>
      <c r="BI141" s="124"/>
      <c r="BJ141" s="129"/>
      <c r="BK141" s="163"/>
      <c r="BL141" s="129"/>
    </row>
    <row r="142" spans="1:64" ht="12.75" x14ac:dyDescent="0.2">
      <c r="A142" s="122"/>
      <c r="B142" s="122"/>
      <c r="C142" s="122"/>
      <c r="D142" s="122"/>
      <c r="E142" s="122"/>
      <c r="F142" s="122"/>
      <c r="G142" s="123"/>
      <c r="H142" s="122"/>
      <c r="I142" s="122"/>
      <c r="J142" s="122"/>
      <c r="K142" s="122"/>
      <c r="L142" s="122"/>
      <c r="M142" s="122"/>
      <c r="N142" s="122"/>
      <c r="O142" s="122"/>
      <c r="P142" s="122"/>
      <c r="Q142" s="122"/>
      <c r="R142" s="122"/>
      <c r="S142" s="122"/>
      <c r="T142" s="122"/>
      <c r="U142" s="122"/>
      <c r="V142" s="122"/>
      <c r="W142" s="122"/>
      <c r="X142" s="122"/>
      <c r="Y142" s="122"/>
      <c r="Z142" s="122"/>
      <c r="AA142" s="122"/>
      <c r="AB142" s="122"/>
      <c r="AC142" s="122"/>
      <c r="AD142" s="122"/>
      <c r="AE142" s="122"/>
      <c r="AF142" s="124"/>
      <c r="AG142" s="125"/>
      <c r="AH142" s="124"/>
      <c r="AI142" s="124"/>
      <c r="AJ142" s="122"/>
      <c r="AK142" s="126"/>
      <c r="AL142" s="122"/>
      <c r="AM142" s="122"/>
      <c r="AN142" s="122"/>
      <c r="AO142" s="122"/>
      <c r="AP142" s="122"/>
      <c r="AQ142" s="122"/>
      <c r="AR142" s="122"/>
      <c r="AS142" s="122"/>
      <c r="AT142" s="122"/>
      <c r="AU142" s="122"/>
      <c r="AV142" s="122"/>
      <c r="AW142" s="122"/>
      <c r="AX142" s="124"/>
      <c r="AY142" s="124"/>
      <c r="AZ142" s="127"/>
      <c r="BA142" s="124"/>
      <c r="BB142" s="124"/>
      <c r="BC142" s="124"/>
      <c r="BD142" s="124"/>
      <c r="BE142" s="124"/>
      <c r="BF142" s="124"/>
      <c r="BG142" s="128"/>
      <c r="BH142" s="129"/>
      <c r="BI142" s="124"/>
      <c r="BJ142" s="129"/>
      <c r="BK142" s="163"/>
      <c r="BL142" s="129"/>
    </row>
    <row r="143" spans="1:64" ht="12.75" x14ac:dyDescent="0.2">
      <c r="A143" s="122"/>
      <c r="B143" s="122"/>
      <c r="C143" s="122"/>
      <c r="D143" s="122"/>
      <c r="E143" s="122"/>
      <c r="F143" s="122"/>
      <c r="G143" s="123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4"/>
      <c r="AG143" s="125"/>
      <c r="AH143" s="124"/>
      <c r="AI143" s="124"/>
      <c r="AJ143" s="122"/>
      <c r="AK143" s="126"/>
      <c r="AL143" s="122"/>
      <c r="AM143" s="122"/>
      <c r="AN143" s="122"/>
      <c r="AO143" s="122"/>
      <c r="AP143" s="122"/>
      <c r="AQ143" s="122"/>
      <c r="AR143" s="122"/>
      <c r="AS143" s="122"/>
      <c r="AT143" s="122"/>
      <c r="AU143" s="122"/>
      <c r="AV143" s="122"/>
      <c r="AW143" s="122"/>
      <c r="AX143" s="124"/>
      <c r="AY143" s="124"/>
      <c r="AZ143" s="127"/>
      <c r="BA143" s="124"/>
      <c r="BB143" s="124"/>
      <c r="BC143" s="124"/>
      <c r="BD143" s="124"/>
      <c r="BE143" s="124"/>
      <c r="BF143" s="124"/>
      <c r="BG143" s="128"/>
      <c r="BH143" s="129"/>
      <c r="BI143" s="124"/>
      <c r="BJ143" s="129"/>
      <c r="BK143" s="163"/>
      <c r="BL143" s="129"/>
    </row>
    <row r="144" spans="1:64" ht="12.75" x14ac:dyDescent="0.2">
      <c r="A144" s="122"/>
      <c r="B144" s="122"/>
      <c r="C144" s="122"/>
      <c r="D144" s="122"/>
      <c r="E144" s="122"/>
      <c r="F144" s="122"/>
      <c r="G144" s="123"/>
      <c r="H144" s="122"/>
      <c r="I144" s="122"/>
      <c r="J144" s="122"/>
      <c r="K144" s="122"/>
      <c r="L144" s="122"/>
      <c r="M144" s="122"/>
      <c r="N144" s="122"/>
      <c r="O144" s="122"/>
      <c r="P144" s="122"/>
      <c r="Q144" s="122"/>
      <c r="R144" s="122"/>
      <c r="S144" s="122"/>
      <c r="T144" s="122"/>
      <c r="U144" s="122"/>
      <c r="V144" s="122"/>
      <c r="W144" s="122"/>
      <c r="X144" s="122"/>
      <c r="Y144" s="122"/>
      <c r="Z144" s="122"/>
      <c r="AA144" s="122"/>
      <c r="AB144" s="122"/>
      <c r="AC144" s="122"/>
      <c r="AD144" s="122"/>
      <c r="AE144" s="122"/>
      <c r="AF144" s="124"/>
      <c r="AG144" s="125"/>
      <c r="AH144" s="124"/>
      <c r="AI144" s="124"/>
      <c r="AJ144" s="122"/>
      <c r="AK144" s="126"/>
      <c r="AL144" s="122"/>
      <c r="AM144" s="122"/>
      <c r="AN144" s="122"/>
      <c r="AO144" s="122"/>
      <c r="AP144" s="122"/>
      <c r="AQ144" s="122"/>
      <c r="AR144" s="122"/>
      <c r="AS144" s="122"/>
      <c r="AT144" s="122"/>
      <c r="AU144" s="122"/>
      <c r="AV144" s="122"/>
      <c r="AW144" s="122"/>
      <c r="AX144" s="124"/>
      <c r="AY144" s="124"/>
      <c r="AZ144" s="127"/>
      <c r="BA144" s="124"/>
      <c r="BB144" s="124"/>
      <c r="BC144" s="124"/>
      <c r="BD144" s="124"/>
      <c r="BE144" s="124"/>
      <c r="BF144" s="124"/>
      <c r="BG144" s="128"/>
      <c r="BH144" s="129"/>
      <c r="BI144" s="124"/>
      <c r="BJ144" s="129"/>
      <c r="BK144" s="163"/>
      <c r="BL144" s="129"/>
    </row>
    <row r="145" spans="1:64" ht="12.75" x14ac:dyDescent="0.2">
      <c r="A145" s="122"/>
      <c r="B145" s="122"/>
      <c r="C145" s="122"/>
      <c r="D145" s="122"/>
      <c r="E145" s="122"/>
      <c r="F145" s="122"/>
      <c r="G145" s="123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2"/>
      <c r="X145" s="122"/>
      <c r="Y145" s="122"/>
      <c r="Z145" s="122"/>
      <c r="AA145" s="122"/>
      <c r="AB145" s="122"/>
      <c r="AC145" s="122"/>
      <c r="AD145" s="122"/>
      <c r="AE145" s="122"/>
      <c r="AF145" s="124"/>
      <c r="AG145" s="125"/>
      <c r="AH145" s="124"/>
      <c r="AI145" s="124"/>
      <c r="AJ145" s="122"/>
      <c r="AK145" s="126"/>
      <c r="AL145" s="122"/>
      <c r="AM145" s="122"/>
      <c r="AN145" s="122"/>
      <c r="AO145" s="122"/>
      <c r="AP145" s="122"/>
      <c r="AQ145" s="122"/>
      <c r="AR145" s="122"/>
      <c r="AS145" s="122"/>
      <c r="AT145" s="122"/>
      <c r="AU145" s="122"/>
      <c r="AV145" s="122"/>
      <c r="AW145" s="122"/>
      <c r="AX145" s="124"/>
      <c r="AY145" s="124"/>
      <c r="AZ145" s="127"/>
      <c r="BA145" s="124"/>
      <c r="BB145" s="124"/>
      <c r="BC145" s="124"/>
      <c r="BD145" s="124"/>
      <c r="BE145" s="124"/>
      <c r="BF145" s="124"/>
      <c r="BG145" s="128"/>
      <c r="BH145" s="129"/>
      <c r="BI145" s="124"/>
      <c r="BJ145" s="129"/>
      <c r="BK145" s="163"/>
      <c r="BL145" s="129"/>
    </row>
    <row r="146" spans="1:64" ht="12.75" x14ac:dyDescent="0.2">
      <c r="A146" s="122"/>
      <c r="B146" s="122"/>
      <c r="C146" s="122"/>
      <c r="D146" s="122"/>
      <c r="E146" s="122"/>
      <c r="F146" s="122"/>
      <c r="G146" s="123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2"/>
      <c r="U146" s="122"/>
      <c r="V146" s="122"/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4"/>
      <c r="AG146" s="125"/>
      <c r="AH146" s="124"/>
      <c r="AI146" s="124"/>
      <c r="AJ146" s="122"/>
      <c r="AK146" s="126"/>
      <c r="AL146" s="122"/>
      <c r="AM146" s="122"/>
      <c r="AN146" s="122"/>
      <c r="AO146" s="122"/>
      <c r="AP146" s="122"/>
      <c r="AQ146" s="122"/>
      <c r="AR146" s="122"/>
      <c r="AS146" s="122"/>
      <c r="AT146" s="122"/>
      <c r="AU146" s="122"/>
      <c r="AV146" s="122"/>
      <c r="AW146" s="122"/>
      <c r="AX146" s="124"/>
      <c r="AY146" s="124"/>
      <c r="AZ146" s="127"/>
      <c r="BA146" s="124"/>
      <c r="BB146" s="124"/>
      <c r="BC146" s="124"/>
      <c r="BD146" s="124"/>
      <c r="BE146" s="124"/>
      <c r="BF146" s="124"/>
      <c r="BG146" s="128"/>
      <c r="BH146" s="129"/>
      <c r="BI146" s="124"/>
      <c r="BJ146" s="129"/>
      <c r="BK146" s="163"/>
      <c r="BL146" s="129"/>
    </row>
    <row r="147" spans="1:64" ht="12.75" x14ac:dyDescent="0.2">
      <c r="A147" s="122"/>
      <c r="B147" s="122"/>
      <c r="C147" s="122"/>
      <c r="D147" s="122"/>
      <c r="E147" s="122"/>
      <c r="F147" s="122"/>
      <c r="G147" s="123"/>
      <c r="H147" s="122"/>
      <c r="I147" s="122"/>
      <c r="J147" s="122"/>
      <c r="K147" s="122"/>
      <c r="L147" s="122"/>
      <c r="M147" s="122"/>
      <c r="N147" s="122"/>
      <c r="O147" s="122"/>
      <c r="P147" s="122"/>
      <c r="Q147" s="122"/>
      <c r="R147" s="122"/>
      <c r="S147" s="122"/>
      <c r="T147" s="122"/>
      <c r="U147" s="122"/>
      <c r="V147" s="122"/>
      <c r="W147" s="122"/>
      <c r="X147" s="122"/>
      <c r="Y147" s="122"/>
      <c r="Z147" s="122"/>
      <c r="AA147" s="122"/>
      <c r="AB147" s="122"/>
      <c r="AC147" s="122"/>
      <c r="AD147" s="122"/>
      <c r="AE147" s="122"/>
      <c r="AF147" s="124"/>
      <c r="AG147" s="125"/>
      <c r="AH147" s="124"/>
      <c r="AI147" s="124"/>
      <c r="AJ147" s="122"/>
      <c r="AK147" s="126"/>
      <c r="AL147" s="122"/>
      <c r="AM147" s="122"/>
      <c r="AN147" s="122"/>
      <c r="AO147" s="122"/>
      <c r="AP147" s="122"/>
      <c r="AQ147" s="122"/>
      <c r="AR147" s="122"/>
      <c r="AS147" s="122"/>
      <c r="AT147" s="122"/>
      <c r="AU147" s="122"/>
      <c r="AV147" s="122"/>
      <c r="AW147" s="122"/>
      <c r="AX147" s="124"/>
      <c r="AY147" s="124"/>
      <c r="AZ147" s="127"/>
      <c r="BA147" s="124"/>
      <c r="BB147" s="124"/>
      <c r="BC147" s="124"/>
      <c r="BD147" s="124"/>
      <c r="BE147" s="124"/>
      <c r="BF147" s="124"/>
      <c r="BG147" s="128"/>
      <c r="BH147" s="129"/>
      <c r="BI147" s="124"/>
      <c r="BJ147" s="129"/>
      <c r="BK147" s="163"/>
      <c r="BL147" s="129"/>
    </row>
    <row r="148" spans="1:64" ht="12.75" x14ac:dyDescent="0.2">
      <c r="A148" s="122"/>
      <c r="B148" s="122"/>
      <c r="C148" s="122"/>
      <c r="D148" s="122"/>
      <c r="E148" s="122"/>
      <c r="F148" s="122"/>
      <c r="G148" s="123"/>
      <c r="H148" s="122"/>
      <c r="I148" s="122"/>
      <c r="J148" s="122"/>
      <c r="K148" s="122"/>
      <c r="L148" s="122"/>
      <c r="M148" s="122"/>
      <c r="N148" s="122"/>
      <c r="O148" s="122"/>
      <c r="P148" s="122"/>
      <c r="Q148" s="122"/>
      <c r="R148" s="122"/>
      <c r="S148" s="122"/>
      <c r="T148" s="122"/>
      <c r="U148" s="122"/>
      <c r="V148" s="122"/>
      <c r="W148" s="122"/>
      <c r="X148" s="122"/>
      <c r="Y148" s="122"/>
      <c r="Z148" s="122"/>
      <c r="AA148" s="122"/>
      <c r="AB148" s="122"/>
      <c r="AC148" s="122"/>
      <c r="AD148" s="122"/>
      <c r="AE148" s="122"/>
      <c r="AF148" s="124"/>
      <c r="AG148" s="125"/>
      <c r="AH148" s="124"/>
      <c r="AI148" s="124"/>
      <c r="AJ148" s="122"/>
      <c r="AK148" s="126"/>
      <c r="AL148" s="122"/>
      <c r="AM148" s="122"/>
      <c r="AN148" s="122"/>
      <c r="AO148" s="122"/>
      <c r="AP148" s="122"/>
      <c r="AQ148" s="122"/>
      <c r="AR148" s="122"/>
      <c r="AS148" s="122"/>
      <c r="AT148" s="122"/>
      <c r="AU148" s="122"/>
      <c r="AV148" s="122"/>
      <c r="AW148" s="122"/>
      <c r="AX148" s="124"/>
      <c r="AY148" s="124"/>
      <c r="AZ148" s="127"/>
      <c r="BA148" s="124"/>
      <c r="BB148" s="124"/>
      <c r="BC148" s="124"/>
      <c r="BD148" s="124"/>
      <c r="BE148" s="124"/>
      <c r="BF148" s="124"/>
      <c r="BG148" s="128"/>
      <c r="BH148" s="129"/>
      <c r="BI148" s="124"/>
      <c r="BJ148" s="129"/>
      <c r="BK148" s="163"/>
      <c r="BL148" s="129"/>
    </row>
    <row r="149" spans="1:64" ht="12.75" x14ac:dyDescent="0.2">
      <c r="A149" s="122"/>
      <c r="B149" s="122"/>
      <c r="C149" s="122"/>
      <c r="D149" s="122"/>
      <c r="E149" s="122"/>
      <c r="F149" s="122"/>
      <c r="G149" s="123"/>
      <c r="H149" s="122"/>
      <c r="I149" s="122"/>
      <c r="J149" s="122"/>
      <c r="K149" s="122"/>
      <c r="L149" s="122"/>
      <c r="M149" s="122"/>
      <c r="N149" s="122"/>
      <c r="O149" s="122"/>
      <c r="P149" s="122"/>
      <c r="Q149" s="122"/>
      <c r="R149" s="122"/>
      <c r="S149" s="122"/>
      <c r="T149" s="122"/>
      <c r="U149" s="122"/>
      <c r="V149" s="122"/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4"/>
      <c r="AG149" s="125"/>
      <c r="AH149" s="124"/>
      <c r="AI149" s="124"/>
      <c r="AJ149" s="122"/>
      <c r="AK149" s="126"/>
      <c r="AL149" s="122"/>
      <c r="AM149" s="122"/>
      <c r="AN149" s="122"/>
      <c r="AO149" s="122"/>
      <c r="AP149" s="122"/>
      <c r="AQ149" s="122"/>
      <c r="AR149" s="122"/>
      <c r="AS149" s="122"/>
      <c r="AT149" s="122"/>
      <c r="AU149" s="122"/>
      <c r="AV149" s="122"/>
      <c r="AW149" s="122"/>
      <c r="AX149" s="124"/>
      <c r="AY149" s="124"/>
      <c r="AZ149" s="127"/>
      <c r="BA149" s="124"/>
      <c r="BB149" s="124"/>
      <c r="BC149" s="124"/>
      <c r="BD149" s="124"/>
      <c r="BE149" s="124"/>
      <c r="BF149" s="124"/>
      <c r="BG149" s="128"/>
      <c r="BH149" s="129"/>
      <c r="BI149" s="124"/>
      <c r="BJ149" s="129"/>
      <c r="BK149" s="163"/>
      <c r="BL149" s="129"/>
    </row>
    <row r="150" spans="1:64" ht="12.75" x14ac:dyDescent="0.2">
      <c r="A150" s="122"/>
      <c r="B150" s="122"/>
      <c r="C150" s="122"/>
      <c r="D150" s="122"/>
      <c r="E150" s="122"/>
      <c r="F150" s="122"/>
      <c r="G150" s="123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4"/>
      <c r="AG150" s="125"/>
      <c r="AH150" s="124"/>
      <c r="AI150" s="124"/>
      <c r="AJ150" s="122"/>
      <c r="AK150" s="126"/>
      <c r="AL150" s="122"/>
      <c r="AM150" s="122"/>
      <c r="AN150" s="122"/>
      <c r="AO150" s="122"/>
      <c r="AP150" s="122"/>
      <c r="AQ150" s="122"/>
      <c r="AR150" s="122"/>
      <c r="AS150" s="122"/>
      <c r="AT150" s="122"/>
      <c r="AU150" s="122"/>
      <c r="AV150" s="122"/>
      <c r="AW150" s="122"/>
      <c r="AX150" s="124"/>
      <c r="AY150" s="124"/>
      <c r="AZ150" s="127"/>
      <c r="BA150" s="124"/>
      <c r="BB150" s="124"/>
      <c r="BC150" s="124"/>
      <c r="BD150" s="124"/>
      <c r="BE150" s="124"/>
      <c r="BF150" s="124"/>
      <c r="BG150" s="128"/>
      <c r="BH150" s="129"/>
      <c r="BI150" s="124"/>
      <c r="BJ150" s="129"/>
      <c r="BK150" s="163"/>
      <c r="BL150" s="129"/>
    </row>
    <row r="151" spans="1:64" ht="12.75" x14ac:dyDescent="0.2">
      <c r="A151" s="122"/>
      <c r="B151" s="122"/>
      <c r="C151" s="122"/>
      <c r="D151" s="122"/>
      <c r="E151" s="122"/>
      <c r="F151" s="122"/>
      <c r="G151" s="123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4"/>
      <c r="AG151" s="125"/>
      <c r="AH151" s="124"/>
      <c r="AI151" s="124"/>
      <c r="AJ151" s="122"/>
      <c r="AK151" s="126"/>
      <c r="AL151" s="122"/>
      <c r="AM151" s="122"/>
      <c r="AN151" s="122"/>
      <c r="AO151" s="122"/>
      <c r="AP151" s="122"/>
      <c r="AQ151" s="122"/>
      <c r="AR151" s="122"/>
      <c r="AS151" s="122"/>
      <c r="AT151" s="122"/>
      <c r="AU151" s="122"/>
      <c r="AV151" s="122"/>
      <c r="AW151" s="122"/>
      <c r="AX151" s="124"/>
      <c r="AY151" s="124"/>
      <c r="AZ151" s="127"/>
      <c r="BA151" s="124"/>
      <c r="BB151" s="124"/>
      <c r="BC151" s="124"/>
      <c r="BD151" s="124"/>
      <c r="BE151" s="124"/>
      <c r="BF151" s="124"/>
      <c r="BG151" s="128"/>
      <c r="BH151" s="129"/>
      <c r="BI151" s="124"/>
      <c r="BJ151" s="129"/>
      <c r="BK151" s="163"/>
      <c r="BL151" s="129"/>
    </row>
    <row r="152" spans="1:64" ht="12.75" x14ac:dyDescent="0.2">
      <c r="A152" s="122"/>
      <c r="B152" s="122"/>
      <c r="C152" s="122"/>
      <c r="D152" s="122"/>
      <c r="E152" s="122"/>
      <c r="F152" s="122"/>
      <c r="G152" s="123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4"/>
      <c r="AG152" s="125"/>
      <c r="AH152" s="124"/>
      <c r="AI152" s="124"/>
      <c r="AJ152" s="122"/>
      <c r="AK152" s="126"/>
      <c r="AL152" s="122"/>
      <c r="AM152" s="122"/>
      <c r="AN152" s="122"/>
      <c r="AO152" s="122"/>
      <c r="AP152" s="122"/>
      <c r="AQ152" s="122"/>
      <c r="AR152" s="122"/>
      <c r="AS152" s="122"/>
      <c r="AT152" s="122"/>
      <c r="AU152" s="122"/>
      <c r="AV152" s="122"/>
      <c r="AW152" s="122"/>
      <c r="AX152" s="124"/>
      <c r="AY152" s="124"/>
      <c r="AZ152" s="127"/>
      <c r="BA152" s="124"/>
      <c r="BB152" s="124"/>
      <c r="BC152" s="124"/>
      <c r="BD152" s="124"/>
      <c r="BE152" s="124"/>
      <c r="BF152" s="124"/>
      <c r="BG152" s="128"/>
      <c r="BH152" s="129"/>
      <c r="BI152" s="124"/>
      <c r="BJ152" s="129"/>
      <c r="BK152" s="163"/>
      <c r="BL152" s="129"/>
    </row>
    <row r="153" spans="1:64" ht="12.75" x14ac:dyDescent="0.2">
      <c r="A153" s="122"/>
      <c r="B153" s="122"/>
      <c r="C153" s="122"/>
      <c r="D153" s="122"/>
      <c r="E153" s="122"/>
      <c r="F153" s="122"/>
      <c r="G153" s="123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22"/>
      <c r="AD153" s="122"/>
      <c r="AE153" s="122"/>
      <c r="AF153" s="124"/>
      <c r="AG153" s="125"/>
      <c r="AH153" s="124"/>
      <c r="AI153" s="124"/>
      <c r="AJ153" s="122"/>
      <c r="AK153" s="126"/>
      <c r="AL153" s="122"/>
      <c r="AM153" s="122"/>
      <c r="AN153" s="122"/>
      <c r="AO153" s="122"/>
      <c r="AP153" s="122"/>
      <c r="AQ153" s="122"/>
      <c r="AR153" s="122"/>
      <c r="AS153" s="122"/>
      <c r="AT153" s="122"/>
      <c r="AU153" s="122"/>
      <c r="AV153" s="122"/>
      <c r="AW153" s="122"/>
      <c r="AX153" s="124"/>
      <c r="AY153" s="124"/>
      <c r="AZ153" s="127"/>
      <c r="BA153" s="124"/>
      <c r="BB153" s="124"/>
      <c r="BC153" s="124"/>
      <c r="BD153" s="124"/>
      <c r="BE153" s="124"/>
      <c r="BF153" s="124"/>
      <c r="BG153" s="128"/>
      <c r="BH153" s="129"/>
      <c r="BI153" s="124"/>
      <c r="BJ153" s="129"/>
      <c r="BK153" s="163"/>
      <c r="BL153" s="129"/>
    </row>
    <row r="154" spans="1:64" ht="12.75" x14ac:dyDescent="0.2">
      <c r="A154" s="122"/>
      <c r="B154" s="122"/>
      <c r="C154" s="122"/>
      <c r="D154" s="122"/>
      <c r="E154" s="122"/>
      <c r="F154" s="122"/>
      <c r="G154" s="123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4"/>
      <c r="AG154" s="125"/>
      <c r="AH154" s="124"/>
      <c r="AI154" s="124"/>
      <c r="AJ154" s="122"/>
      <c r="AK154" s="126"/>
      <c r="AL154" s="122"/>
      <c r="AM154" s="122"/>
      <c r="AN154" s="122"/>
      <c r="AO154" s="122"/>
      <c r="AP154" s="122"/>
      <c r="AQ154" s="122"/>
      <c r="AR154" s="122"/>
      <c r="AS154" s="122"/>
      <c r="AT154" s="122"/>
      <c r="AU154" s="122"/>
      <c r="AV154" s="122"/>
      <c r="AW154" s="122"/>
      <c r="AX154" s="124"/>
      <c r="AY154" s="124"/>
      <c r="AZ154" s="127"/>
      <c r="BA154" s="124"/>
      <c r="BB154" s="124"/>
      <c r="BC154" s="124"/>
      <c r="BD154" s="124"/>
      <c r="BE154" s="124"/>
      <c r="BF154" s="124"/>
      <c r="BG154" s="128"/>
      <c r="BH154" s="129"/>
      <c r="BI154" s="124"/>
      <c r="BJ154" s="129"/>
      <c r="BK154" s="163"/>
      <c r="BL154" s="129"/>
    </row>
    <row r="155" spans="1:64" ht="12.75" x14ac:dyDescent="0.2">
      <c r="A155" s="122"/>
      <c r="B155" s="122"/>
      <c r="C155" s="122"/>
      <c r="D155" s="122"/>
      <c r="E155" s="122"/>
      <c r="F155" s="122"/>
      <c r="G155" s="123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4"/>
      <c r="AG155" s="125"/>
      <c r="AH155" s="124"/>
      <c r="AI155" s="124"/>
      <c r="AJ155" s="122"/>
      <c r="AK155" s="126"/>
      <c r="AL155" s="122"/>
      <c r="AM155" s="122"/>
      <c r="AN155" s="122"/>
      <c r="AO155" s="122"/>
      <c r="AP155" s="122"/>
      <c r="AQ155" s="122"/>
      <c r="AR155" s="122"/>
      <c r="AS155" s="122"/>
      <c r="AT155" s="122"/>
      <c r="AU155" s="122"/>
      <c r="AV155" s="122"/>
      <c r="AW155" s="122"/>
      <c r="AX155" s="124"/>
      <c r="AY155" s="124"/>
      <c r="AZ155" s="127"/>
      <c r="BA155" s="124"/>
      <c r="BB155" s="124"/>
      <c r="BC155" s="124"/>
      <c r="BD155" s="124"/>
      <c r="BE155" s="124"/>
      <c r="BF155" s="124"/>
      <c r="BG155" s="128"/>
      <c r="BH155" s="129"/>
      <c r="BI155" s="124"/>
      <c r="BJ155" s="129"/>
      <c r="BK155" s="163"/>
      <c r="BL155" s="129"/>
    </row>
    <row r="156" spans="1:64" ht="12.75" x14ac:dyDescent="0.2">
      <c r="A156" s="122"/>
      <c r="B156" s="122"/>
      <c r="C156" s="122"/>
      <c r="D156" s="122"/>
      <c r="E156" s="122"/>
      <c r="F156" s="122"/>
      <c r="G156" s="123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22"/>
      <c r="AD156" s="122"/>
      <c r="AE156" s="122"/>
      <c r="AF156" s="124"/>
      <c r="AG156" s="125"/>
      <c r="AH156" s="124"/>
      <c r="AI156" s="124"/>
      <c r="AJ156" s="122"/>
      <c r="AK156" s="126"/>
      <c r="AL156" s="122"/>
      <c r="AM156" s="122"/>
      <c r="AN156" s="122"/>
      <c r="AO156" s="122"/>
      <c r="AP156" s="122"/>
      <c r="AQ156" s="122"/>
      <c r="AR156" s="122"/>
      <c r="AS156" s="122"/>
      <c r="AT156" s="122"/>
      <c r="AU156" s="122"/>
      <c r="AV156" s="122"/>
      <c r="AW156" s="122"/>
      <c r="AX156" s="124"/>
      <c r="AY156" s="124"/>
      <c r="AZ156" s="127"/>
      <c r="BA156" s="124"/>
      <c r="BB156" s="124"/>
      <c r="BC156" s="124"/>
      <c r="BD156" s="124"/>
      <c r="BE156" s="124"/>
      <c r="BF156" s="124"/>
      <c r="BG156" s="128"/>
      <c r="BH156" s="129"/>
      <c r="BI156" s="124"/>
      <c r="BJ156" s="129"/>
      <c r="BK156" s="163"/>
      <c r="BL156" s="129"/>
    </row>
    <row r="157" spans="1:64" ht="12.75" x14ac:dyDescent="0.2">
      <c r="A157" s="122"/>
      <c r="B157" s="122"/>
      <c r="C157" s="122"/>
      <c r="D157" s="122"/>
      <c r="E157" s="122"/>
      <c r="F157" s="122"/>
      <c r="G157" s="123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4"/>
      <c r="AG157" s="125"/>
      <c r="AH157" s="124"/>
      <c r="AI157" s="124"/>
      <c r="AJ157" s="122"/>
      <c r="AK157" s="126"/>
      <c r="AL157" s="122"/>
      <c r="AM157" s="122"/>
      <c r="AN157" s="122"/>
      <c r="AO157" s="122"/>
      <c r="AP157" s="122"/>
      <c r="AQ157" s="122"/>
      <c r="AR157" s="122"/>
      <c r="AS157" s="122"/>
      <c r="AT157" s="122"/>
      <c r="AU157" s="122"/>
      <c r="AV157" s="122"/>
      <c r="AW157" s="122"/>
      <c r="AX157" s="124"/>
      <c r="AY157" s="124"/>
      <c r="AZ157" s="127"/>
      <c r="BA157" s="124"/>
      <c r="BB157" s="124"/>
      <c r="BC157" s="124"/>
      <c r="BD157" s="124"/>
      <c r="BE157" s="124"/>
      <c r="BF157" s="124"/>
      <c r="BG157" s="128"/>
      <c r="BH157" s="129"/>
      <c r="BI157" s="124"/>
      <c r="BJ157" s="129"/>
      <c r="BK157" s="163"/>
      <c r="BL157" s="129"/>
    </row>
    <row r="158" spans="1:64" ht="12.75" x14ac:dyDescent="0.2">
      <c r="A158" s="122"/>
      <c r="B158" s="122"/>
      <c r="C158" s="122"/>
      <c r="D158" s="122"/>
      <c r="E158" s="122"/>
      <c r="F158" s="122"/>
      <c r="G158" s="123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4"/>
      <c r="AG158" s="125"/>
      <c r="AH158" s="124"/>
      <c r="AI158" s="124"/>
      <c r="AJ158" s="122"/>
      <c r="AK158" s="126"/>
      <c r="AL158" s="122"/>
      <c r="AM158" s="122"/>
      <c r="AN158" s="122"/>
      <c r="AO158" s="122"/>
      <c r="AP158" s="122"/>
      <c r="AQ158" s="122"/>
      <c r="AR158" s="122"/>
      <c r="AS158" s="122"/>
      <c r="AT158" s="122"/>
      <c r="AU158" s="122"/>
      <c r="AV158" s="122"/>
      <c r="AW158" s="122"/>
      <c r="AX158" s="124"/>
      <c r="AY158" s="124"/>
      <c r="AZ158" s="127"/>
      <c r="BA158" s="124"/>
      <c r="BB158" s="124"/>
      <c r="BC158" s="124"/>
      <c r="BD158" s="124"/>
      <c r="BE158" s="124"/>
      <c r="BF158" s="124"/>
      <c r="BG158" s="128"/>
      <c r="BH158" s="129"/>
      <c r="BI158" s="124"/>
      <c r="BJ158" s="129"/>
      <c r="BK158" s="163"/>
      <c r="BL158" s="129"/>
    </row>
    <row r="159" spans="1:64" ht="12.75" x14ac:dyDescent="0.2">
      <c r="A159" s="122"/>
      <c r="B159" s="122"/>
      <c r="C159" s="122"/>
      <c r="D159" s="122"/>
      <c r="E159" s="122"/>
      <c r="F159" s="122"/>
      <c r="G159" s="123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4"/>
      <c r="AG159" s="125"/>
      <c r="AH159" s="124"/>
      <c r="AI159" s="124"/>
      <c r="AJ159" s="122"/>
      <c r="AK159" s="126"/>
      <c r="AL159" s="122"/>
      <c r="AM159" s="122"/>
      <c r="AN159" s="122"/>
      <c r="AO159" s="122"/>
      <c r="AP159" s="122"/>
      <c r="AQ159" s="122"/>
      <c r="AR159" s="122"/>
      <c r="AS159" s="122"/>
      <c r="AT159" s="122"/>
      <c r="AU159" s="122"/>
      <c r="AV159" s="122"/>
      <c r="AW159" s="122"/>
      <c r="AX159" s="124"/>
      <c r="AY159" s="124"/>
      <c r="AZ159" s="127"/>
      <c r="BA159" s="124"/>
      <c r="BB159" s="124"/>
      <c r="BC159" s="124"/>
      <c r="BD159" s="124"/>
      <c r="BE159" s="124"/>
      <c r="BF159" s="124"/>
      <c r="BG159" s="128"/>
      <c r="BH159" s="129"/>
      <c r="BI159" s="124"/>
      <c r="BJ159" s="129"/>
      <c r="BK159" s="163"/>
      <c r="BL159" s="129"/>
    </row>
    <row r="160" spans="1:64" ht="12.75" x14ac:dyDescent="0.2">
      <c r="A160" s="122"/>
      <c r="B160" s="122"/>
      <c r="C160" s="122"/>
      <c r="D160" s="122"/>
      <c r="E160" s="122"/>
      <c r="F160" s="122"/>
      <c r="G160" s="123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4"/>
      <c r="AG160" s="125"/>
      <c r="AH160" s="124"/>
      <c r="AI160" s="124"/>
      <c r="AJ160" s="122"/>
      <c r="AK160" s="126"/>
      <c r="AL160" s="122"/>
      <c r="AM160" s="122"/>
      <c r="AN160" s="122"/>
      <c r="AO160" s="122"/>
      <c r="AP160" s="122"/>
      <c r="AQ160" s="122"/>
      <c r="AR160" s="122"/>
      <c r="AS160" s="122"/>
      <c r="AT160" s="122"/>
      <c r="AU160" s="122"/>
      <c r="AV160" s="122"/>
      <c r="AW160" s="122"/>
      <c r="AX160" s="124"/>
      <c r="AY160" s="124"/>
      <c r="AZ160" s="127"/>
      <c r="BA160" s="124"/>
      <c r="BB160" s="124"/>
      <c r="BC160" s="124"/>
      <c r="BD160" s="124"/>
      <c r="BE160" s="124"/>
      <c r="BF160" s="124"/>
      <c r="BG160" s="128"/>
      <c r="BH160" s="129"/>
      <c r="BI160" s="124"/>
      <c r="BJ160" s="129"/>
      <c r="BK160" s="163"/>
      <c r="BL160" s="129"/>
    </row>
    <row r="161" spans="1:64" ht="12.75" x14ac:dyDescent="0.2">
      <c r="A161" s="122"/>
      <c r="B161" s="122"/>
      <c r="C161" s="122"/>
      <c r="D161" s="122"/>
      <c r="E161" s="122"/>
      <c r="F161" s="122"/>
      <c r="G161" s="123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4"/>
      <c r="AG161" s="125"/>
      <c r="AH161" s="124"/>
      <c r="AI161" s="124"/>
      <c r="AJ161" s="122"/>
      <c r="AK161" s="126"/>
      <c r="AL161" s="122"/>
      <c r="AM161" s="122"/>
      <c r="AN161" s="122"/>
      <c r="AO161" s="122"/>
      <c r="AP161" s="122"/>
      <c r="AQ161" s="122"/>
      <c r="AR161" s="122"/>
      <c r="AS161" s="122"/>
      <c r="AT161" s="122"/>
      <c r="AU161" s="122"/>
      <c r="AV161" s="122"/>
      <c r="AW161" s="122"/>
      <c r="AX161" s="124"/>
      <c r="AY161" s="124"/>
      <c r="AZ161" s="127"/>
      <c r="BA161" s="124"/>
      <c r="BB161" s="124"/>
      <c r="BC161" s="124"/>
      <c r="BD161" s="124"/>
      <c r="BE161" s="124"/>
      <c r="BF161" s="124"/>
      <c r="BG161" s="128"/>
      <c r="BH161" s="129"/>
      <c r="BI161" s="124"/>
      <c r="BJ161" s="129"/>
      <c r="BK161" s="163"/>
      <c r="BL161" s="129"/>
    </row>
    <row r="162" spans="1:64" ht="12.75" x14ac:dyDescent="0.2">
      <c r="A162" s="122"/>
      <c r="B162" s="122"/>
      <c r="C162" s="122"/>
      <c r="D162" s="122"/>
      <c r="E162" s="122"/>
      <c r="F162" s="122"/>
      <c r="G162" s="123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4"/>
      <c r="AG162" s="125"/>
      <c r="AH162" s="124"/>
      <c r="AI162" s="124"/>
      <c r="AJ162" s="122"/>
      <c r="AK162" s="126"/>
      <c r="AL162" s="122"/>
      <c r="AM162" s="122"/>
      <c r="AN162" s="122"/>
      <c r="AO162" s="122"/>
      <c r="AP162" s="122"/>
      <c r="AQ162" s="122"/>
      <c r="AR162" s="122"/>
      <c r="AS162" s="122"/>
      <c r="AT162" s="122"/>
      <c r="AU162" s="122"/>
      <c r="AV162" s="122"/>
      <c r="AW162" s="122"/>
      <c r="AX162" s="124"/>
      <c r="AY162" s="124"/>
      <c r="AZ162" s="127"/>
      <c r="BA162" s="124"/>
      <c r="BB162" s="124"/>
      <c r="BC162" s="124"/>
      <c r="BD162" s="124"/>
      <c r="BE162" s="124"/>
      <c r="BF162" s="124"/>
      <c r="BG162" s="128"/>
      <c r="BH162" s="129"/>
      <c r="BI162" s="124"/>
      <c r="BJ162" s="129"/>
      <c r="BK162" s="163"/>
      <c r="BL162" s="129"/>
    </row>
    <row r="163" spans="1:64" ht="12.75" x14ac:dyDescent="0.2">
      <c r="A163" s="122"/>
      <c r="B163" s="122"/>
      <c r="C163" s="122"/>
      <c r="D163" s="122"/>
      <c r="E163" s="122"/>
      <c r="F163" s="122"/>
      <c r="G163" s="123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4"/>
      <c r="AG163" s="125"/>
      <c r="AH163" s="124"/>
      <c r="AI163" s="124"/>
      <c r="AJ163" s="122"/>
      <c r="AK163" s="126"/>
      <c r="AL163" s="122"/>
      <c r="AM163" s="122"/>
      <c r="AN163" s="122"/>
      <c r="AO163" s="122"/>
      <c r="AP163" s="122"/>
      <c r="AQ163" s="122"/>
      <c r="AR163" s="122"/>
      <c r="AS163" s="122"/>
      <c r="AT163" s="122"/>
      <c r="AU163" s="122"/>
      <c r="AV163" s="122"/>
      <c r="AW163" s="122"/>
      <c r="AX163" s="124"/>
      <c r="AY163" s="124"/>
      <c r="AZ163" s="127"/>
      <c r="BA163" s="124"/>
      <c r="BB163" s="124"/>
      <c r="BC163" s="124"/>
      <c r="BD163" s="124"/>
      <c r="BE163" s="124"/>
      <c r="BF163" s="124"/>
      <c r="BG163" s="128"/>
      <c r="BH163" s="129"/>
      <c r="BI163" s="124"/>
      <c r="BJ163" s="129"/>
      <c r="BK163" s="163"/>
      <c r="BL163" s="129"/>
    </row>
    <row r="164" spans="1:64" ht="12.75" x14ac:dyDescent="0.2">
      <c r="A164" s="122"/>
      <c r="B164" s="122"/>
      <c r="C164" s="122"/>
      <c r="D164" s="122"/>
      <c r="E164" s="122"/>
      <c r="F164" s="122"/>
      <c r="G164" s="123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4"/>
      <c r="AG164" s="125"/>
      <c r="AH164" s="124"/>
      <c r="AI164" s="124"/>
      <c r="AJ164" s="122"/>
      <c r="AK164" s="126"/>
      <c r="AL164" s="122"/>
      <c r="AM164" s="122"/>
      <c r="AN164" s="122"/>
      <c r="AO164" s="122"/>
      <c r="AP164" s="122"/>
      <c r="AQ164" s="122"/>
      <c r="AR164" s="122"/>
      <c r="AS164" s="122"/>
      <c r="AT164" s="122"/>
      <c r="AU164" s="122"/>
      <c r="AV164" s="122"/>
      <c r="AW164" s="122"/>
      <c r="AX164" s="124"/>
      <c r="AY164" s="124"/>
      <c r="AZ164" s="127"/>
      <c r="BA164" s="124"/>
      <c r="BB164" s="124"/>
      <c r="BC164" s="124"/>
      <c r="BD164" s="124"/>
      <c r="BE164" s="124"/>
      <c r="BF164" s="124"/>
      <c r="BG164" s="128"/>
      <c r="BH164" s="129"/>
      <c r="BI164" s="124"/>
      <c r="BJ164" s="129"/>
      <c r="BK164" s="163"/>
      <c r="BL164" s="129"/>
    </row>
    <row r="165" spans="1:64" ht="12.75" x14ac:dyDescent="0.2">
      <c r="A165" s="122"/>
      <c r="B165" s="122"/>
      <c r="C165" s="122"/>
      <c r="D165" s="122"/>
      <c r="E165" s="122"/>
      <c r="F165" s="122"/>
      <c r="G165" s="123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4"/>
      <c r="AG165" s="125"/>
      <c r="AH165" s="124"/>
      <c r="AI165" s="124"/>
      <c r="AJ165" s="122"/>
      <c r="AK165" s="126"/>
      <c r="AL165" s="122"/>
      <c r="AM165" s="122"/>
      <c r="AN165" s="122"/>
      <c r="AO165" s="122"/>
      <c r="AP165" s="122"/>
      <c r="AQ165" s="122"/>
      <c r="AR165" s="122"/>
      <c r="AS165" s="122"/>
      <c r="AT165" s="122"/>
      <c r="AU165" s="122"/>
      <c r="AV165" s="122"/>
      <c r="AW165" s="122"/>
      <c r="AX165" s="124"/>
      <c r="AY165" s="124"/>
      <c r="AZ165" s="127"/>
      <c r="BA165" s="124"/>
      <c r="BB165" s="124"/>
      <c r="BC165" s="124"/>
      <c r="BD165" s="124"/>
      <c r="BE165" s="124"/>
      <c r="BF165" s="124"/>
      <c r="BG165" s="128"/>
      <c r="BH165" s="129"/>
      <c r="BI165" s="124"/>
      <c r="BJ165" s="129"/>
      <c r="BK165" s="163"/>
      <c r="BL165" s="129"/>
    </row>
    <row r="166" spans="1:64" ht="12.75" x14ac:dyDescent="0.2">
      <c r="A166" s="122"/>
      <c r="B166" s="122"/>
      <c r="C166" s="122"/>
      <c r="D166" s="122"/>
      <c r="E166" s="122"/>
      <c r="F166" s="122"/>
      <c r="G166" s="123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4"/>
      <c r="AG166" s="125"/>
      <c r="AH166" s="124"/>
      <c r="AI166" s="124"/>
      <c r="AJ166" s="122"/>
      <c r="AK166" s="126"/>
      <c r="AL166" s="122"/>
      <c r="AM166" s="122"/>
      <c r="AN166" s="122"/>
      <c r="AO166" s="122"/>
      <c r="AP166" s="122"/>
      <c r="AQ166" s="122"/>
      <c r="AR166" s="122"/>
      <c r="AS166" s="122"/>
      <c r="AT166" s="122"/>
      <c r="AU166" s="122"/>
      <c r="AV166" s="122"/>
      <c r="AW166" s="122"/>
      <c r="AX166" s="124"/>
      <c r="AY166" s="124"/>
      <c r="AZ166" s="127"/>
      <c r="BA166" s="124"/>
      <c r="BB166" s="124"/>
      <c r="BC166" s="124"/>
      <c r="BD166" s="124"/>
      <c r="BE166" s="124"/>
      <c r="BF166" s="124"/>
      <c r="BG166" s="128"/>
      <c r="BH166" s="129"/>
      <c r="BI166" s="124"/>
      <c r="BJ166" s="129"/>
      <c r="BK166" s="163"/>
      <c r="BL166" s="129"/>
    </row>
    <row r="167" spans="1:64" ht="12.75" x14ac:dyDescent="0.2">
      <c r="A167" s="122"/>
      <c r="B167" s="122"/>
      <c r="C167" s="122"/>
      <c r="D167" s="122"/>
      <c r="E167" s="122"/>
      <c r="F167" s="122"/>
      <c r="G167" s="123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4"/>
      <c r="AG167" s="125"/>
      <c r="AH167" s="124"/>
      <c r="AI167" s="124"/>
      <c r="AJ167" s="122"/>
      <c r="AK167" s="126"/>
      <c r="AL167" s="122"/>
      <c r="AM167" s="122"/>
      <c r="AN167" s="122"/>
      <c r="AO167" s="122"/>
      <c r="AP167" s="122"/>
      <c r="AQ167" s="122"/>
      <c r="AR167" s="122"/>
      <c r="AS167" s="122"/>
      <c r="AT167" s="122"/>
      <c r="AU167" s="122"/>
      <c r="AV167" s="122"/>
      <c r="AW167" s="122"/>
      <c r="AX167" s="124"/>
      <c r="AY167" s="124"/>
      <c r="AZ167" s="127"/>
      <c r="BA167" s="124"/>
      <c r="BB167" s="124"/>
      <c r="BC167" s="124"/>
      <c r="BD167" s="124"/>
      <c r="BE167" s="124"/>
      <c r="BF167" s="124"/>
      <c r="BG167" s="128"/>
      <c r="BH167" s="129"/>
      <c r="BI167" s="124"/>
      <c r="BJ167" s="129"/>
      <c r="BK167" s="163"/>
      <c r="BL167" s="129"/>
    </row>
    <row r="168" spans="1:64" ht="12.75" x14ac:dyDescent="0.2">
      <c r="A168" s="122"/>
      <c r="B168" s="122"/>
      <c r="C168" s="122"/>
      <c r="D168" s="122"/>
      <c r="E168" s="122"/>
      <c r="F168" s="122"/>
      <c r="G168" s="123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4"/>
      <c r="AG168" s="125"/>
      <c r="AH168" s="124"/>
      <c r="AI168" s="124"/>
      <c r="AJ168" s="122"/>
      <c r="AK168" s="126"/>
      <c r="AL168" s="122"/>
      <c r="AM168" s="122"/>
      <c r="AN168" s="122"/>
      <c r="AO168" s="122"/>
      <c r="AP168" s="122"/>
      <c r="AQ168" s="122"/>
      <c r="AR168" s="122"/>
      <c r="AS168" s="122"/>
      <c r="AT168" s="122"/>
      <c r="AU168" s="122"/>
      <c r="AV168" s="122"/>
      <c r="AW168" s="122"/>
      <c r="AX168" s="124"/>
      <c r="AY168" s="124"/>
      <c r="AZ168" s="127"/>
      <c r="BA168" s="124"/>
      <c r="BB168" s="124"/>
      <c r="BC168" s="124"/>
      <c r="BD168" s="124"/>
      <c r="BE168" s="124"/>
      <c r="BF168" s="124"/>
      <c r="BG168" s="128"/>
      <c r="BH168" s="129"/>
      <c r="BI168" s="124"/>
      <c r="BJ168" s="129"/>
      <c r="BK168" s="163"/>
      <c r="BL168" s="129"/>
    </row>
    <row r="169" spans="1:64" ht="12.75" x14ac:dyDescent="0.2">
      <c r="A169" s="122"/>
      <c r="B169" s="122"/>
      <c r="C169" s="122"/>
      <c r="D169" s="122"/>
      <c r="E169" s="122"/>
      <c r="F169" s="122"/>
      <c r="G169" s="123"/>
      <c r="H169" s="122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4"/>
      <c r="AG169" s="125"/>
      <c r="AH169" s="124"/>
      <c r="AI169" s="124"/>
      <c r="AJ169" s="122"/>
      <c r="AK169" s="126"/>
      <c r="AL169" s="122"/>
      <c r="AM169" s="122"/>
      <c r="AN169" s="122"/>
      <c r="AO169" s="122"/>
      <c r="AP169" s="122"/>
      <c r="AQ169" s="122"/>
      <c r="AR169" s="122"/>
      <c r="AS169" s="122"/>
      <c r="AT169" s="122"/>
      <c r="AU169" s="122"/>
      <c r="AV169" s="122"/>
      <c r="AW169" s="122"/>
      <c r="AX169" s="124"/>
      <c r="AY169" s="124"/>
      <c r="AZ169" s="127"/>
      <c r="BA169" s="124"/>
      <c r="BB169" s="124"/>
      <c r="BC169" s="124"/>
      <c r="BD169" s="124"/>
      <c r="BE169" s="124"/>
      <c r="BF169" s="124"/>
      <c r="BG169" s="128"/>
      <c r="BH169" s="129"/>
      <c r="BI169" s="124"/>
      <c r="BJ169" s="129"/>
      <c r="BK169" s="163"/>
      <c r="BL169" s="129"/>
    </row>
    <row r="170" spans="1:64" ht="12.75" x14ac:dyDescent="0.2">
      <c r="A170" s="122"/>
      <c r="B170" s="122"/>
      <c r="C170" s="122"/>
      <c r="D170" s="122"/>
      <c r="E170" s="122"/>
      <c r="F170" s="122"/>
      <c r="G170" s="123"/>
      <c r="H170" s="122"/>
      <c r="I170" s="122"/>
      <c r="J170" s="122"/>
      <c r="K170" s="122"/>
      <c r="L170" s="122"/>
      <c r="M170" s="122"/>
      <c r="N170" s="122"/>
      <c r="O170" s="122"/>
      <c r="P170" s="122"/>
      <c r="Q170" s="122"/>
      <c r="R170" s="122"/>
      <c r="S170" s="122"/>
      <c r="T170" s="122"/>
      <c r="U170" s="122"/>
      <c r="V170" s="122"/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4"/>
      <c r="AG170" s="125"/>
      <c r="AH170" s="124"/>
      <c r="AI170" s="124"/>
      <c r="AJ170" s="122"/>
      <c r="AK170" s="126"/>
      <c r="AL170" s="122"/>
      <c r="AM170" s="122"/>
      <c r="AN170" s="122"/>
      <c r="AO170" s="122"/>
      <c r="AP170" s="122"/>
      <c r="AQ170" s="122"/>
      <c r="AR170" s="122"/>
      <c r="AS170" s="122"/>
      <c r="AT170" s="122"/>
      <c r="AU170" s="122"/>
      <c r="AV170" s="122"/>
      <c r="AW170" s="122"/>
      <c r="AX170" s="124"/>
      <c r="AY170" s="124"/>
      <c r="AZ170" s="127"/>
      <c r="BA170" s="124"/>
      <c r="BB170" s="124"/>
      <c r="BC170" s="124"/>
      <c r="BD170" s="124"/>
      <c r="BE170" s="124"/>
      <c r="BF170" s="124"/>
      <c r="BG170" s="128"/>
      <c r="BH170" s="129"/>
      <c r="BI170" s="124"/>
      <c r="BJ170" s="129"/>
      <c r="BK170" s="163"/>
      <c r="BL170" s="129"/>
    </row>
    <row r="171" spans="1:64" ht="12.75" x14ac:dyDescent="0.2">
      <c r="A171" s="122"/>
      <c r="B171" s="122"/>
      <c r="C171" s="122"/>
      <c r="D171" s="122"/>
      <c r="E171" s="122"/>
      <c r="F171" s="122"/>
      <c r="G171" s="123"/>
      <c r="H171" s="122"/>
      <c r="I171" s="122"/>
      <c r="J171" s="122"/>
      <c r="K171" s="122"/>
      <c r="L171" s="122"/>
      <c r="M171" s="122"/>
      <c r="N171" s="122"/>
      <c r="O171" s="122"/>
      <c r="P171" s="122"/>
      <c r="Q171" s="122"/>
      <c r="R171" s="122"/>
      <c r="S171" s="122"/>
      <c r="T171" s="122"/>
      <c r="U171" s="122"/>
      <c r="V171" s="122"/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4"/>
      <c r="AG171" s="125"/>
      <c r="AH171" s="124"/>
      <c r="AI171" s="124"/>
      <c r="AJ171" s="122"/>
      <c r="AK171" s="126"/>
      <c r="AL171" s="122"/>
      <c r="AM171" s="122"/>
      <c r="AN171" s="122"/>
      <c r="AO171" s="122"/>
      <c r="AP171" s="122"/>
      <c r="AQ171" s="122"/>
      <c r="AR171" s="122"/>
      <c r="AS171" s="122"/>
      <c r="AT171" s="122"/>
      <c r="AU171" s="122"/>
      <c r="AV171" s="122"/>
      <c r="AW171" s="122"/>
      <c r="AX171" s="124"/>
      <c r="AY171" s="124"/>
      <c r="AZ171" s="127"/>
      <c r="BA171" s="124"/>
      <c r="BB171" s="124"/>
      <c r="BC171" s="124"/>
      <c r="BD171" s="124"/>
      <c r="BE171" s="124"/>
      <c r="BF171" s="124"/>
      <c r="BG171" s="128"/>
      <c r="BH171" s="129"/>
      <c r="BI171" s="124"/>
      <c r="BJ171" s="129"/>
      <c r="BK171" s="163"/>
      <c r="BL171" s="129"/>
    </row>
    <row r="172" spans="1:64" ht="12.75" x14ac:dyDescent="0.2">
      <c r="A172" s="122"/>
      <c r="B172" s="122"/>
      <c r="C172" s="122"/>
      <c r="D172" s="122"/>
      <c r="E172" s="122"/>
      <c r="F172" s="122"/>
      <c r="G172" s="123"/>
      <c r="H172" s="122"/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4"/>
      <c r="AG172" s="125"/>
      <c r="AH172" s="124"/>
      <c r="AI172" s="124"/>
      <c r="AJ172" s="122"/>
      <c r="AK172" s="126"/>
      <c r="AL172" s="122"/>
      <c r="AM172" s="122"/>
      <c r="AN172" s="122"/>
      <c r="AO172" s="122"/>
      <c r="AP172" s="122"/>
      <c r="AQ172" s="122"/>
      <c r="AR172" s="122"/>
      <c r="AS172" s="122"/>
      <c r="AT172" s="122"/>
      <c r="AU172" s="122"/>
      <c r="AV172" s="122"/>
      <c r="AW172" s="122"/>
      <c r="AX172" s="124"/>
      <c r="AY172" s="124"/>
      <c r="AZ172" s="127"/>
      <c r="BA172" s="124"/>
      <c r="BB172" s="124"/>
      <c r="BC172" s="124"/>
      <c r="BD172" s="124"/>
      <c r="BE172" s="124"/>
      <c r="BF172" s="124"/>
      <c r="BG172" s="128"/>
      <c r="BH172" s="129"/>
      <c r="BI172" s="124"/>
      <c r="BJ172" s="129"/>
      <c r="BK172" s="163"/>
      <c r="BL172" s="129"/>
    </row>
    <row r="173" spans="1:64" ht="12.75" x14ac:dyDescent="0.2">
      <c r="A173" s="122"/>
      <c r="B173" s="122"/>
      <c r="C173" s="122"/>
      <c r="D173" s="122"/>
      <c r="E173" s="122"/>
      <c r="F173" s="122"/>
      <c r="G173" s="123"/>
      <c r="H173" s="122"/>
      <c r="I173" s="122"/>
      <c r="J173" s="122"/>
      <c r="K173" s="122"/>
      <c r="L173" s="122"/>
      <c r="M173" s="122"/>
      <c r="N173" s="122"/>
      <c r="O173" s="122"/>
      <c r="P173" s="122"/>
      <c r="Q173" s="122"/>
      <c r="R173" s="122"/>
      <c r="S173" s="122"/>
      <c r="T173" s="122"/>
      <c r="U173" s="122"/>
      <c r="V173" s="122"/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4"/>
      <c r="AG173" s="125"/>
      <c r="AH173" s="124"/>
      <c r="AI173" s="124"/>
      <c r="AJ173" s="122"/>
      <c r="AK173" s="126"/>
      <c r="AL173" s="122"/>
      <c r="AM173" s="122"/>
      <c r="AN173" s="122"/>
      <c r="AO173" s="122"/>
      <c r="AP173" s="122"/>
      <c r="AQ173" s="122"/>
      <c r="AR173" s="122"/>
      <c r="AS173" s="122"/>
      <c r="AT173" s="122"/>
      <c r="AU173" s="122"/>
      <c r="AV173" s="122"/>
      <c r="AW173" s="122"/>
      <c r="AX173" s="124"/>
      <c r="AY173" s="124"/>
      <c r="AZ173" s="127"/>
      <c r="BA173" s="124"/>
      <c r="BB173" s="124"/>
      <c r="BC173" s="124"/>
      <c r="BD173" s="124"/>
      <c r="BE173" s="124"/>
      <c r="BF173" s="124"/>
      <c r="BG173" s="128"/>
      <c r="BH173" s="129"/>
      <c r="BI173" s="124"/>
      <c r="BJ173" s="129"/>
      <c r="BK173" s="163"/>
      <c r="BL173" s="129"/>
    </row>
    <row r="174" spans="1:64" ht="12.75" x14ac:dyDescent="0.2">
      <c r="A174" s="122"/>
      <c r="B174" s="122"/>
      <c r="C174" s="122"/>
      <c r="D174" s="122"/>
      <c r="E174" s="122"/>
      <c r="F174" s="122"/>
      <c r="G174" s="123"/>
      <c r="H174" s="122"/>
      <c r="I174" s="122"/>
      <c r="J174" s="122"/>
      <c r="K174" s="122"/>
      <c r="L174" s="122"/>
      <c r="M174" s="122"/>
      <c r="N174" s="122"/>
      <c r="O174" s="122"/>
      <c r="P174" s="122"/>
      <c r="Q174" s="122"/>
      <c r="R174" s="122"/>
      <c r="S174" s="122"/>
      <c r="T174" s="122"/>
      <c r="U174" s="122"/>
      <c r="V174" s="122"/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4"/>
      <c r="AG174" s="125"/>
      <c r="AH174" s="124"/>
      <c r="AI174" s="124"/>
      <c r="AJ174" s="122"/>
      <c r="AK174" s="126"/>
      <c r="AL174" s="122"/>
      <c r="AM174" s="122"/>
      <c r="AN174" s="122"/>
      <c r="AO174" s="122"/>
      <c r="AP174" s="122"/>
      <c r="AQ174" s="122"/>
      <c r="AR174" s="122"/>
      <c r="AS174" s="122"/>
      <c r="AT174" s="122"/>
      <c r="AU174" s="122"/>
      <c r="AV174" s="122"/>
      <c r="AW174" s="122"/>
      <c r="AX174" s="124"/>
      <c r="AY174" s="124"/>
      <c r="AZ174" s="127"/>
      <c r="BA174" s="124"/>
      <c r="BB174" s="124"/>
      <c r="BC174" s="124"/>
      <c r="BD174" s="124"/>
      <c r="BE174" s="124"/>
      <c r="BF174" s="124"/>
      <c r="BG174" s="128"/>
      <c r="BH174" s="129"/>
      <c r="BI174" s="124"/>
      <c r="BJ174" s="129"/>
      <c r="BK174" s="163"/>
      <c r="BL174" s="129"/>
    </row>
    <row r="175" spans="1:64" ht="12.75" x14ac:dyDescent="0.2">
      <c r="A175" s="122"/>
      <c r="B175" s="122"/>
      <c r="C175" s="122"/>
      <c r="D175" s="122"/>
      <c r="E175" s="122"/>
      <c r="F175" s="122"/>
      <c r="G175" s="123"/>
      <c r="H175" s="122"/>
      <c r="I175" s="122"/>
      <c r="J175" s="122"/>
      <c r="K175" s="122"/>
      <c r="L175" s="122"/>
      <c r="M175" s="122"/>
      <c r="N175" s="122"/>
      <c r="O175" s="122"/>
      <c r="P175" s="122"/>
      <c r="Q175" s="122"/>
      <c r="R175" s="122"/>
      <c r="S175" s="122"/>
      <c r="T175" s="122"/>
      <c r="U175" s="122"/>
      <c r="V175" s="122"/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4"/>
      <c r="AG175" s="125"/>
      <c r="AH175" s="124"/>
      <c r="AI175" s="124"/>
      <c r="AJ175" s="122"/>
      <c r="AK175" s="126"/>
      <c r="AL175" s="122"/>
      <c r="AM175" s="122"/>
      <c r="AN175" s="122"/>
      <c r="AO175" s="122"/>
      <c r="AP175" s="122"/>
      <c r="AQ175" s="122"/>
      <c r="AR175" s="122"/>
      <c r="AS175" s="122"/>
      <c r="AT175" s="122"/>
      <c r="AU175" s="122"/>
      <c r="AV175" s="122"/>
      <c r="AW175" s="122"/>
      <c r="AX175" s="124"/>
      <c r="AY175" s="124"/>
      <c r="AZ175" s="127"/>
      <c r="BA175" s="124"/>
      <c r="BB175" s="124"/>
      <c r="BC175" s="124"/>
      <c r="BD175" s="124"/>
      <c r="BE175" s="124"/>
      <c r="BF175" s="124"/>
      <c r="BG175" s="128"/>
      <c r="BH175" s="129"/>
      <c r="BI175" s="124"/>
      <c r="BJ175" s="129"/>
      <c r="BK175" s="163"/>
      <c r="BL175" s="129"/>
    </row>
    <row r="176" spans="1:64" ht="12.75" x14ac:dyDescent="0.2">
      <c r="A176" s="122"/>
      <c r="B176" s="122"/>
      <c r="C176" s="122"/>
      <c r="D176" s="122"/>
      <c r="E176" s="122"/>
      <c r="F176" s="122"/>
      <c r="G176" s="123"/>
      <c r="H176" s="122"/>
      <c r="I176" s="122"/>
      <c r="J176" s="122"/>
      <c r="K176" s="122"/>
      <c r="L176" s="122"/>
      <c r="M176" s="122"/>
      <c r="N176" s="122"/>
      <c r="O176" s="122"/>
      <c r="P176" s="122"/>
      <c r="Q176" s="122"/>
      <c r="R176" s="122"/>
      <c r="S176" s="122"/>
      <c r="T176" s="122"/>
      <c r="U176" s="122"/>
      <c r="V176" s="122"/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4"/>
      <c r="AG176" s="125"/>
      <c r="AH176" s="124"/>
      <c r="AI176" s="124"/>
      <c r="AJ176" s="122"/>
      <c r="AK176" s="126"/>
      <c r="AL176" s="122"/>
      <c r="AM176" s="122"/>
      <c r="AN176" s="122"/>
      <c r="AO176" s="122"/>
      <c r="AP176" s="122"/>
      <c r="AQ176" s="122"/>
      <c r="AR176" s="122"/>
      <c r="AS176" s="122"/>
      <c r="AT176" s="122"/>
      <c r="AU176" s="122"/>
      <c r="AV176" s="122"/>
      <c r="AW176" s="122"/>
      <c r="AX176" s="124"/>
      <c r="AY176" s="124"/>
      <c r="AZ176" s="127"/>
      <c r="BA176" s="124"/>
      <c r="BB176" s="124"/>
      <c r="BC176" s="124"/>
      <c r="BD176" s="124"/>
      <c r="BE176" s="124"/>
      <c r="BF176" s="124"/>
      <c r="BG176" s="128"/>
      <c r="BH176" s="129"/>
      <c r="BI176" s="124"/>
      <c r="BJ176" s="129"/>
      <c r="BK176" s="163"/>
      <c r="BL176" s="129"/>
    </row>
    <row r="177" spans="1:64" ht="12.75" x14ac:dyDescent="0.2">
      <c r="A177" s="122"/>
      <c r="B177" s="122"/>
      <c r="C177" s="122"/>
      <c r="D177" s="122"/>
      <c r="E177" s="122"/>
      <c r="F177" s="122"/>
      <c r="G177" s="123"/>
      <c r="H177" s="122"/>
      <c r="I177" s="122"/>
      <c r="J177" s="122"/>
      <c r="K177" s="122"/>
      <c r="L177" s="122"/>
      <c r="M177" s="122"/>
      <c r="N177" s="122"/>
      <c r="O177" s="122"/>
      <c r="P177" s="122"/>
      <c r="Q177" s="122"/>
      <c r="R177" s="122"/>
      <c r="S177" s="122"/>
      <c r="T177" s="122"/>
      <c r="U177" s="122"/>
      <c r="V177" s="122"/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4"/>
      <c r="AG177" s="125"/>
      <c r="AH177" s="124"/>
      <c r="AI177" s="124"/>
      <c r="AJ177" s="122"/>
      <c r="AK177" s="126"/>
      <c r="AL177" s="122"/>
      <c r="AM177" s="122"/>
      <c r="AN177" s="122"/>
      <c r="AO177" s="122"/>
      <c r="AP177" s="122"/>
      <c r="AQ177" s="122"/>
      <c r="AR177" s="122"/>
      <c r="AS177" s="122"/>
      <c r="AT177" s="122"/>
      <c r="AU177" s="122"/>
      <c r="AV177" s="122"/>
      <c r="AW177" s="122"/>
      <c r="AX177" s="124"/>
      <c r="AY177" s="124"/>
      <c r="AZ177" s="127"/>
      <c r="BA177" s="124"/>
      <c r="BB177" s="124"/>
      <c r="BC177" s="124"/>
      <c r="BD177" s="124"/>
      <c r="BE177" s="124"/>
      <c r="BF177" s="124"/>
      <c r="BG177" s="128"/>
      <c r="BH177" s="129"/>
      <c r="BI177" s="124"/>
      <c r="BJ177" s="129"/>
      <c r="BK177" s="163"/>
      <c r="BL177" s="129"/>
    </row>
    <row r="178" spans="1:64" ht="12.75" x14ac:dyDescent="0.2">
      <c r="A178" s="122"/>
      <c r="B178" s="122"/>
      <c r="C178" s="122"/>
      <c r="D178" s="122"/>
      <c r="E178" s="122"/>
      <c r="F178" s="122"/>
      <c r="G178" s="123"/>
      <c r="H178" s="122"/>
      <c r="I178" s="122"/>
      <c r="J178" s="122"/>
      <c r="K178" s="122"/>
      <c r="L178" s="122"/>
      <c r="M178" s="122"/>
      <c r="N178" s="122"/>
      <c r="O178" s="122"/>
      <c r="P178" s="122"/>
      <c r="Q178" s="122"/>
      <c r="R178" s="122"/>
      <c r="S178" s="122"/>
      <c r="T178" s="122"/>
      <c r="U178" s="122"/>
      <c r="V178" s="122"/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4"/>
      <c r="AG178" s="125"/>
      <c r="AH178" s="124"/>
      <c r="AI178" s="124"/>
      <c r="AJ178" s="122"/>
      <c r="AK178" s="126"/>
      <c r="AL178" s="122"/>
      <c r="AM178" s="122"/>
      <c r="AN178" s="122"/>
      <c r="AO178" s="122"/>
      <c r="AP178" s="122"/>
      <c r="AQ178" s="122"/>
      <c r="AR178" s="122"/>
      <c r="AS178" s="122"/>
      <c r="AT178" s="122"/>
      <c r="AU178" s="122"/>
      <c r="AV178" s="122"/>
      <c r="AW178" s="122"/>
      <c r="AX178" s="124"/>
      <c r="AY178" s="124"/>
      <c r="AZ178" s="127"/>
      <c r="BA178" s="124"/>
      <c r="BB178" s="124"/>
      <c r="BC178" s="124"/>
      <c r="BD178" s="124"/>
      <c r="BE178" s="124"/>
      <c r="BF178" s="124"/>
      <c r="BG178" s="128"/>
      <c r="BH178" s="129"/>
      <c r="BI178" s="124"/>
      <c r="BJ178" s="129"/>
      <c r="BK178" s="163"/>
      <c r="BL178" s="129"/>
    </row>
    <row r="179" spans="1:64" ht="12.75" x14ac:dyDescent="0.2">
      <c r="A179" s="122"/>
      <c r="B179" s="122"/>
      <c r="C179" s="122"/>
      <c r="D179" s="122"/>
      <c r="E179" s="122"/>
      <c r="F179" s="122"/>
      <c r="G179" s="123"/>
      <c r="H179" s="122"/>
      <c r="I179" s="122"/>
      <c r="J179" s="122"/>
      <c r="K179" s="122"/>
      <c r="L179" s="122"/>
      <c r="M179" s="122"/>
      <c r="N179" s="122"/>
      <c r="O179" s="122"/>
      <c r="P179" s="122"/>
      <c r="Q179" s="122"/>
      <c r="R179" s="122"/>
      <c r="S179" s="122"/>
      <c r="T179" s="122"/>
      <c r="U179" s="122"/>
      <c r="V179" s="122"/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4"/>
      <c r="AG179" s="125"/>
      <c r="AH179" s="124"/>
      <c r="AI179" s="124"/>
      <c r="AJ179" s="122"/>
      <c r="AK179" s="126"/>
      <c r="AL179" s="122"/>
      <c r="AM179" s="122"/>
      <c r="AN179" s="122"/>
      <c r="AO179" s="122"/>
      <c r="AP179" s="122"/>
      <c r="AQ179" s="122"/>
      <c r="AR179" s="122"/>
      <c r="AS179" s="122"/>
      <c r="AT179" s="122"/>
      <c r="AU179" s="122"/>
      <c r="AV179" s="122"/>
      <c r="AW179" s="122"/>
      <c r="AX179" s="124"/>
      <c r="AY179" s="124"/>
      <c r="AZ179" s="127"/>
      <c r="BA179" s="124"/>
      <c r="BB179" s="124"/>
      <c r="BC179" s="124"/>
      <c r="BD179" s="124"/>
      <c r="BE179" s="124"/>
      <c r="BF179" s="124"/>
      <c r="BG179" s="128"/>
      <c r="BH179" s="129"/>
      <c r="BI179" s="124"/>
      <c r="BJ179" s="129"/>
      <c r="BK179" s="163"/>
      <c r="BL179" s="129"/>
    </row>
    <row r="180" spans="1:64" ht="12.75" x14ac:dyDescent="0.2">
      <c r="A180" s="122"/>
      <c r="B180" s="122"/>
      <c r="C180" s="122"/>
      <c r="D180" s="122"/>
      <c r="E180" s="122"/>
      <c r="F180" s="122"/>
      <c r="G180" s="123"/>
      <c r="H180" s="122"/>
      <c r="I180" s="122"/>
      <c r="J180" s="122"/>
      <c r="K180" s="122"/>
      <c r="L180" s="122"/>
      <c r="M180" s="122"/>
      <c r="N180" s="122"/>
      <c r="O180" s="122"/>
      <c r="P180" s="122"/>
      <c r="Q180" s="122"/>
      <c r="R180" s="122"/>
      <c r="S180" s="122"/>
      <c r="T180" s="122"/>
      <c r="U180" s="122"/>
      <c r="V180" s="122"/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4"/>
      <c r="AG180" s="125"/>
      <c r="AH180" s="124"/>
      <c r="AI180" s="124"/>
      <c r="AJ180" s="122"/>
      <c r="AK180" s="126"/>
      <c r="AL180" s="122"/>
      <c r="AM180" s="122"/>
      <c r="AN180" s="122"/>
      <c r="AO180" s="122"/>
      <c r="AP180" s="122"/>
      <c r="AQ180" s="122"/>
      <c r="AR180" s="122"/>
      <c r="AS180" s="122"/>
      <c r="AT180" s="122"/>
      <c r="AU180" s="122"/>
      <c r="AV180" s="122"/>
      <c r="AW180" s="122"/>
      <c r="AX180" s="124"/>
      <c r="AY180" s="124"/>
      <c r="AZ180" s="127"/>
      <c r="BA180" s="124"/>
      <c r="BB180" s="124"/>
      <c r="BC180" s="124"/>
      <c r="BD180" s="124"/>
      <c r="BE180" s="124"/>
      <c r="BF180" s="124"/>
      <c r="BG180" s="128"/>
      <c r="BH180" s="129"/>
      <c r="BI180" s="124"/>
      <c r="BJ180" s="129"/>
      <c r="BK180" s="163"/>
      <c r="BL180" s="129"/>
    </row>
    <row r="181" spans="1:64" ht="12.75" x14ac:dyDescent="0.2">
      <c r="A181" s="122"/>
      <c r="B181" s="122"/>
      <c r="C181" s="122"/>
      <c r="D181" s="122"/>
      <c r="E181" s="122"/>
      <c r="F181" s="122"/>
      <c r="G181" s="123"/>
      <c r="H181" s="122"/>
      <c r="I181" s="122"/>
      <c r="J181" s="122"/>
      <c r="K181" s="122"/>
      <c r="L181" s="122"/>
      <c r="M181" s="122"/>
      <c r="N181" s="122"/>
      <c r="O181" s="122"/>
      <c r="P181" s="122"/>
      <c r="Q181" s="122"/>
      <c r="R181" s="122"/>
      <c r="S181" s="122"/>
      <c r="T181" s="122"/>
      <c r="U181" s="122"/>
      <c r="V181" s="122"/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4"/>
      <c r="AG181" s="125"/>
      <c r="AH181" s="124"/>
      <c r="AI181" s="124"/>
      <c r="AJ181" s="122"/>
      <c r="AK181" s="126"/>
      <c r="AL181" s="122"/>
      <c r="AM181" s="122"/>
      <c r="AN181" s="122"/>
      <c r="AO181" s="122"/>
      <c r="AP181" s="122"/>
      <c r="AQ181" s="122"/>
      <c r="AR181" s="122"/>
      <c r="AS181" s="122"/>
      <c r="AT181" s="122"/>
      <c r="AU181" s="122"/>
      <c r="AV181" s="122"/>
      <c r="AW181" s="122"/>
      <c r="AX181" s="124"/>
      <c r="AY181" s="124"/>
      <c r="AZ181" s="127"/>
      <c r="BA181" s="124"/>
      <c r="BB181" s="124"/>
      <c r="BC181" s="124"/>
      <c r="BD181" s="124"/>
      <c r="BE181" s="124"/>
      <c r="BF181" s="124"/>
      <c r="BG181" s="128"/>
      <c r="BH181" s="129"/>
      <c r="BI181" s="124"/>
      <c r="BJ181" s="129"/>
      <c r="BK181" s="163"/>
      <c r="BL181" s="129"/>
    </row>
    <row r="182" spans="1:64" ht="12.75" x14ac:dyDescent="0.2">
      <c r="A182" s="122"/>
      <c r="B182" s="122"/>
      <c r="C182" s="122"/>
      <c r="D182" s="122"/>
      <c r="E182" s="122"/>
      <c r="F182" s="122"/>
      <c r="G182" s="123"/>
      <c r="H182" s="122"/>
      <c r="I182" s="122"/>
      <c r="J182" s="122"/>
      <c r="K182" s="122"/>
      <c r="L182" s="122"/>
      <c r="M182" s="122"/>
      <c r="N182" s="122"/>
      <c r="O182" s="122"/>
      <c r="P182" s="122"/>
      <c r="Q182" s="122"/>
      <c r="R182" s="122"/>
      <c r="S182" s="122"/>
      <c r="T182" s="122"/>
      <c r="U182" s="122"/>
      <c r="V182" s="122"/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4"/>
      <c r="AG182" s="125"/>
      <c r="AH182" s="124"/>
      <c r="AI182" s="124"/>
      <c r="AJ182" s="122"/>
      <c r="AK182" s="126"/>
      <c r="AL182" s="122"/>
      <c r="AM182" s="122"/>
      <c r="AN182" s="122"/>
      <c r="AO182" s="122"/>
      <c r="AP182" s="122"/>
      <c r="AQ182" s="122"/>
      <c r="AR182" s="122"/>
      <c r="AS182" s="122"/>
      <c r="AT182" s="122"/>
      <c r="AU182" s="122"/>
      <c r="AV182" s="122"/>
      <c r="AW182" s="122"/>
      <c r="AX182" s="124"/>
      <c r="AY182" s="124"/>
      <c r="AZ182" s="127"/>
      <c r="BA182" s="124"/>
      <c r="BB182" s="124"/>
      <c r="BC182" s="124"/>
      <c r="BD182" s="124"/>
      <c r="BE182" s="124"/>
      <c r="BF182" s="124"/>
      <c r="BG182" s="128"/>
      <c r="BH182" s="129"/>
      <c r="BI182" s="124"/>
      <c r="BJ182" s="129"/>
      <c r="BK182" s="163"/>
      <c r="BL182" s="129"/>
    </row>
    <row r="183" spans="1:64" ht="12.75" x14ac:dyDescent="0.2">
      <c r="A183" s="122"/>
      <c r="B183" s="122"/>
      <c r="C183" s="122"/>
      <c r="D183" s="122"/>
      <c r="E183" s="122"/>
      <c r="F183" s="122"/>
      <c r="G183" s="123"/>
      <c r="H183" s="122"/>
      <c r="I183" s="122"/>
      <c r="J183" s="122"/>
      <c r="K183" s="122"/>
      <c r="L183" s="122"/>
      <c r="M183" s="122"/>
      <c r="N183" s="122"/>
      <c r="O183" s="122"/>
      <c r="P183" s="122"/>
      <c r="Q183" s="122"/>
      <c r="R183" s="122"/>
      <c r="S183" s="122"/>
      <c r="T183" s="122"/>
      <c r="U183" s="122"/>
      <c r="V183" s="122"/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4"/>
      <c r="AG183" s="125"/>
      <c r="AH183" s="124"/>
      <c r="AI183" s="124"/>
      <c r="AJ183" s="122"/>
      <c r="AK183" s="126"/>
      <c r="AL183" s="122"/>
      <c r="AM183" s="122"/>
      <c r="AN183" s="122"/>
      <c r="AO183" s="122"/>
      <c r="AP183" s="122"/>
      <c r="AQ183" s="122"/>
      <c r="AR183" s="122"/>
      <c r="AS183" s="122"/>
      <c r="AT183" s="122"/>
      <c r="AU183" s="122"/>
      <c r="AV183" s="122"/>
      <c r="AW183" s="122"/>
      <c r="AX183" s="124"/>
      <c r="AY183" s="124"/>
      <c r="AZ183" s="127"/>
      <c r="BA183" s="124"/>
      <c r="BB183" s="124"/>
      <c r="BC183" s="124"/>
      <c r="BD183" s="124"/>
      <c r="BE183" s="124"/>
      <c r="BF183" s="124"/>
      <c r="BG183" s="128"/>
      <c r="BH183" s="129"/>
      <c r="BI183" s="124"/>
      <c r="BJ183" s="129"/>
      <c r="BK183" s="163"/>
      <c r="BL183" s="129"/>
    </row>
    <row r="184" spans="1:64" ht="12.75" x14ac:dyDescent="0.2">
      <c r="A184" s="122"/>
      <c r="B184" s="122"/>
      <c r="C184" s="122"/>
      <c r="D184" s="122"/>
      <c r="E184" s="122"/>
      <c r="F184" s="122"/>
      <c r="G184" s="123"/>
      <c r="H184" s="122"/>
      <c r="I184" s="122"/>
      <c r="J184" s="122"/>
      <c r="K184" s="122"/>
      <c r="L184" s="122"/>
      <c r="M184" s="122"/>
      <c r="N184" s="122"/>
      <c r="O184" s="122"/>
      <c r="P184" s="122"/>
      <c r="Q184" s="122"/>
      <c r="R184" s="122"/>
      <c r="S184" s="122"/>
      <c r="T184" s="122"/>
      <c r="U184" s="122"/>
      <c r="V184" s="122"/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4"/>
      <c r="AG184" s="125"/>
      <c r="AH184" s="124"/>
      <c r="AI184" s="124"/>
      <c r="AJ184" s="122"/>
      <c r="AK184" s="126"/>
      <c r="AL184" s="122"/>
      <c r="AM184" s="122"/>
      <c r="AN184" s="122"/>
      <c r="AO184" s="122"/>
      <c r="AP184" s="122"/>
      <c r="AQ184" s="122"/>
      <c r="AR184" s="122"/>
      <c r="AS184" s="122"/>
      <c r="AT184" s="122"/>
      <c r="AU184" s="122"/>
      <c r="AV184" s="122"/>
      <c r="AW184" s="122"/>
      <c r="AX184" s="124"/>
      <c r="AY184" s="124"/>
      <c r="AZ184" s="127"/>
      <c r="BA184" s="124"/>
      <c r="BB184" s="124"/>
      <c r="BC184" s="124"/>
      <c r="BD184" s="124"/>
      <c r="BE184" s="124"/>
      <c r="BF184" s="124"/>
      <c r="BG184" s="128"/>
      <c r="BH184" s="129"/>
      <c r="BI184" s="124"/>
      <c r="BJ184" s="129"/>
      <c r="BK184" s="163"/>
      <c r="BL184" s="129"/>
    </row>
    <row r="185" spans="1:64" ht="12.75" x14ac:dyDescent="0.2">
      <c r="A185" s="122"/>
      <c r="B185" s="122"/>
      <c r="C185" s="122"/>
      <c r="D185" s="122"/>
      <c r="E185" s="122"/>
      <c r="F185" s="122"/>
      <c r="G185" s="123"/>
      <c r="H185" s="122"/>
      <c r="I185" s="122"/>
      <c r="J185" s="122"/>
      <c r="K185" s="122"/>
      <c r="L185" s="122"/>
      <c r="M185" s="122"/>
      <c r="N185" s="122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4"/>
      <c r="AG185" s="125"/>
      <c r="AH185" s="124"/>
      <c r="AI185" s="124"/>
      <c r="AJ185" s="122"/>
      <c r="AK185" s="126"/>
      <c r="AL185" s="122"/>
      <c r="AM185" s="122"/>
      <c r="AN185" s="122"/>
      <c r="AO185" s="122"/>
      <c r="AP185" s="122"/>
      <c r="AQ185" s="122"/>
      <c r="AR185" s="122"/>
      <c r="AS185" s="122"/>
      <c r="AT185" s="122"/>
      <c r="AU185" s="122"/>
      <c r="AV185" s="122"/>
      <c r="AW185" s="122"/>
      <c r="AX185" s="124"/>
      <c r="AY185" s="124"/>
      <c r="AZ185" s="127"/>
      <c r="BA185" s="124"/>
      <c r="BB185" s="124"/>
      <c r="BC185" s="124"/>
      <c r="BD185" s="124"/>
      <c r="BE185" s="124"/>
      <c r="BF185" s="124"/>
      <c r="BG185" s="128"/>
      <c r="BH185" s="129"/>
      <c r="BI185" s="124"/>
      <c r="BJ185" s="129"/>
      <c r="BK185" s="163"/>
      <c r="BL185" s="129"/>
    </row>
    <row r="186" spans="1:64" ht="12.75" x14ac:dyDescent="0.2">
      <c r="A186" s="122"/>
      <c r="B186" s="122"/>
      <c r="C186" s="122"/>
      <c r="D186" s="122"/>
      <c r="E186" s="122"/>
      <c r="F186" s="122"/>
      <c r="G186" s="123"/>
      <c r="H186" s="122"/>
      <c r="I186" s="122"/>
      <c r="J186" s="122"/>
      <c r="K186" s="122"/>
      <c r="L186" s="122"/>
      <c r="M186" s="122"/>
      <c r="N186" s="122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4"/>
      <c r="AG186" s="125"/>
      <c r="AH186" s="124"/>
      <c r="AI186" s="124"/>
      <c r="AJ186" s="122"/>
      <c r="AK186" s="126"/>
      <c r="AL186" s="122"/>
      <c r="AM186" s="122"/>
      <c r="AN186" s="122"/>
      <c r="AO186" s="122"/>
      <c r="AP186" s="122"/>
      <c r="AQ186" s="122"/>
      <c r="AR186" s="122"/>
      <c r="AS186" s="122"/>
      <c r="AT186" s="122"/>
      <c r="AU186" s="122"/>
      <c r="AV186" s="122"/>
      <c r="AW186" s="122"/>
      <c r="AX186" s="124"/>
      <c r="AY186" s="124"/>
      <c r="AZ186" s="127"/>
      <c r="BA186" s="124"/>
      <c r="BB186" s="124"/>
      <c r="BC186" s="124"/>
      <c r="BD186" s="124"/>
      <c r="BE186" s="124"/>
      <c r="BF186" s="124"/>
      <c r="BG186" s="128"/>
      <c r="BH186" s="129"/>
      <c r="BI186" s="124"/>
      <c r="BJ186" s="129"/>
      <c r="BK186" s="163"/>
      <c r="BL186" s="129"/>
    </row>
    <row r="187" spans="1:64" ht="12.75" x14ac:dyDescent="0.2">
      <c r="A187" s="122"/>
      <c r="B187" s="122"/>
      <c r="C187" s="122"/>
      <c r="D187" s="122"/>
      <c r="E187" s="122"/>
      <c r="F187" s="122"/>
      <c r="G187" s="123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4"/>
      <c r="AG187" s="125"/>
      <c r="AH187" s="124"/>
      <c r="AI187" s="124"/>
      <c r="AJ187" s="122"/>
      <c r="AK187" s="126"/>
      <c r="AL187" s="122"/>
      <c r="AM187" s="122"/>
      <c r="AN187" s="122"/>
      <c r="AO187" s="122"/>
      <c r="AP187" s="122"/>
      <c r="AQ187" s="122"/>
      <c r="AR187" s="122"/>
      <c r="AS187" s="122"/>
      <c r="AT187" s="122"/>
      <c r="AU187" s="122"/>
      <c r="AV187" s="122"/>
      <c r="AW187" s="122"/>
      <c r="AX187" s="124"/>
      <c r="AY187" s="124"/>
      <c r="AZ187" s="127"/>
      <c r="BA187" s="124"/>
      <c r="BB187" s="124"/>
      <c r="BC187" s="124"/>
      <c r="BD187" s="124"/>
      <c r="BE187" s="124"/>
      <c r="BF187" s="124"/>
      <c r="BG187" s="128"/>
      <c r="BH187" s="129"/>
      <c r="BI187" s="124"/>
      <c r="BJ187" s="129"/>
      <c r="BK187" s="163"/>
      <c r="BL187" s="129"/>
    </row>
    <row r="188" spans="1:64" ht="12.75" x14ac:dyDescent="0.2">
      <c r="A188" s="122"/>
      <c r="B188" s="122"/>
      <c r="C188" s="122"/>
      <c r="D188" s="122"/>
      <c r="E188" s="122"/>
      <c r="F188" s="122"/>
      <c r="G188" s="123"/>
      <c r="H188" s="122"/>
      <c r="I188" s="122"/>
      <c r="J188" s="122"/>
      <c r="K188" s="122"/>
      <c r="L188" s="122"/>
      <c r="M188" s="122"/>
      <c r="N188" s="122"/>
      <c r="O188" s="122"/>
      <c r="P188" s="122"/>
      <c r="Q188" s="122"/>
      <c r="R188" s="122"/>
      <c r="S188" s="122"/>
      <c r="T188" s="122"/>
      <c r="U188" s="122"/>
      <c r="V188" s="122"/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4"/>
      <c r="AG188" s="125"/>
      <c r="AH188" s="124"/>
      <c r="AI188" s="124"/>
      <c r="AJ188" s="122"/>
      <c r="AK188" s="126"/>
      <c r="AL188" s="122"/>
      <c r="AM188" s="122"/>
      <c r="AN188" s="122"/>
      <c r="AO188" s="122"/>
      <c r="AP188" s="122"/>
      <c r="AQ188" s="122"/>
      <c r="AR188" s="122"/>
      <c r="AS188" s="122"/>
      <c r="AT188" s="122"/>
      <c r="AU188" s="122"/>
      <c r="AV188" s="122"/>
      <c r="AW188" s="122"/>
      <c r="AX188" s="124"/>
      <c r="AY188" s="124"/>
      <c r="AZ188" s="127"/>
      <c r="BA188" s="124"/>
      <c r="BB188" s="124"/>
      <c r="BC188" s="124"/>
      <c r="BD188" s="124"/>
      <c r="BE188" s="124"/>
      <c r="BF188" s="124"/>
      <c r="BG188" s="128"/>
      <c r="BH188" s="129"/>
      <c r="BI188" s="124"/>
      <c r="BJ188" s="129"/>
      <c r="BK188" s="163"/>
      <c r="BL188" s="129"/>
    </row>
    <row r="189" spans="1:64" ht="12.75" x14ac:dyDescent="0.2">
      <c r="A189" s="122"/>
      <c r="B189" s="122"/>
      <c r="C189" s="122"/>
      <c r="D189" s="122"/>
      <c r="E189" s="122"/>
      <c r="F189" s="122"/>
      <c r="G189" s="123"/>
      <c r="H189" s="122"/>
      <c r="I189" s="122"/>
      <c r="J189" s="122"/>
      <c r="K189" s="122"/>
      <c r="L189" s="122"/>
      <c r="M189" s="122"/>
      <c r="N189" s="122"/>
      <c r="O189" s="122"/>
      <c r="P189" s="122"/>
      <c r="Q189" s="122"/>
      <c r="R189" s="122"/>
      <c r="S189" s="122"/>
      <c r="T189" s="122"/>
      <c r="U189" s="122"/>
      <c r="V189" s="122"/>
      <c r="W189" s="122"/>
      <c r="X189" s="122"/>
      <c r="Y189" s="122"/>
      <c r="Z189" s="122"/>
      <c r="AA189" s="122"/>
      <c r="AB189" s="122"/>
      <c r="AC189" s="122"/>
      <c r="AD189" s="122"/>
      <c r="AE189" s="122"/>
      <c r="AF189" s="124"/>
      <c r="AG189" s="125"/>
      <c r="AH189" s="124"/>
      <c r="AI189" s="124"/>
      <c r="AJ189" s="122"/>
      <c r="AK189" s="126"/>
      <c r="AL189" s="122"/>
      <c r="AM189" s="122"/>
      <c r="AN189" s="122"/>
      <c r="AO189" s="122"/>
      <c r="AP189" s="122"/>
      <c r="AQ189" s="122"/>
      <c r="AR189" s="122"/>
      <c r="AS189" s="122"/>
      <c r="AT189" s="122"/>
      <c r="AU189" s="122"/>
      <c r="AV189" s="122"/>
      <c r="AW189" s="122"/>
      <c r="AX189" s="124"/>
      <c r="AY189" s="124"/>
      <c r="AZ189" s="127"/>
      <c r="BA189" s="124"/>
      <c r="BB189" s="124"/>
      <c r="BC189" s="124"/>
      <c r="BD189" s="124"/>
      <c r="BE189" s="124"/>
      <c r="BF189" s="124"/>
      <c r="BG189" s="128"/>
      <c r="BH189" s="129"/>
      <c r="BI189" s="124"/>
      <c r="BJ189" s="129"/>
      <c r="BK189" s="163"/>
      <c r="BL189" s="129"/>
    </row>
    <row r="190" spans="1:64" ht="12.75" x14ac:dyDescent="0.2">
      <c r="A190" s="122"/>
      <c r="B190" s="122"/>
      <c r="C190" s="122"/>
      <c r="D190" s="122"/>
      <c r="E190" s="122"/>
      <c r="F190" s="122"/>
      <c r="G190" s="123"/>
      <c r="H190" s="122"/>
      <c r="I190" s="122"/>
      <c r="J190" s="122"/>
      <c r="K190" s="122"/>
      <c r="L190" s="122"/>
      <c r="M190" s="122"/>
      <c r="N190" s="122"/>
      <c r="O190" s="122"/>
      <c r="P190" s="122"/>
      <c r="Q190" s="122"/>
      <c r="R190" s="122"/>
      <c r="S190" s="122"/>
      <c r="T190" s="122"/>
      <c r="U190" s="122"/>
      <c r="V190" s="122"/>
      <c r="W190" s="122"/>
      <c r="X190" s="122"/>
      <c r="Y190" s="122"/>
      <c r="Z190" s="122"/>
      <c r="AA190" s="122"/>
      <c r="AB190" s="122"/>
      <c r="AC190" s="122"/>
      <c r="AD190" s="122"/>
      <c r="AE190" s="122"/>
      <c r="AF190" s="124"/>
      <c r="AG190" s="125"/>
      <c r="AH190" s="124"/>
      <c r="AI190" s="124"/>
      <c r="AJ190" s="122"/>
      <c r="AK190" s="126"/>
      <c r="AL190" s="122"/>
      <c r="AM190" s="122"/>
      <c r="AN190" s="122"/>
      <c r="AO190" s="122"/>
      <c r="AP190" s="122"/>
      <c r="AQ190" s="122"/>
      <c r="AR190" s="122"/>
      <c r="AS190" s="122"/>
      <c r="AT190" s="122"/>
      <c r="AU190" s="122"/>
      <c r="AV190" s="122"/>
      <c r="AW190" s="122"/>
      <c r="AX190" s="124"/>
      <c r="AY190" s="124"/>
      <c r="AZ190" s="127"/>
      <c r="BA190" s="124"/>
      <c r="BB190" s="124"/>
      <c r="BC190" s="124"/>
      <c r="BD190" s="124"/>
      <c r="BE190" s="124"/>
      <c r="BF190" s="124"/>
      <c r="BG190" s="128"/>
      <c r="BH190" s="129"/>
      <c r="BI190" s="124"/>
      <c r="BJ190" s="129"/>
      <c r="BK190" s="163"/>
      <c r="BL190" s="129"/>
    </row>
    <row r="191" spans="1:64" ht="12.75" x14ac:dyDescent="0.2">
      <c r="A191" s="122"/>
      <c r="B191" s="122"/>
      <c r="C191" s="122"/>
      <c r="D191" s="122"/>
      <c r="E191" s="122"/>
      <c r="F191" s="122"/>
      <c r="G191" s="123"/>
      <c r="H191" s="122"/>
      <c r="I191" s="122"/>
      <c r="J191" s="122"/>
      <c r="K191" s="122"/>
      <c r="L191" s="122"/>
      <c r="M191" s="122"/>
      <c r="N191" s="122"/>
      <c r="O191" s="122"/>
      <c r="P191" s="122"/>
      <c r="Q191" s="122"/>
      <c r="R191" s="122"/>
      <c r="S191" s="122"/>
      <c r="T191" s="122"/>
      <c r="U191" s="122"/>
      <c r="V191" s="122"/>
      <c r="W191" s="122"/>
      <c r="X191" s="122"/>
      <c r="Y191" s="122"/>
      <c r="Z191" s="122"/>
      <c r="AA191" s="122"/>
      <c r="AB191" s="122"/>
      <c r="AC191" s="122"/>
      <c r="AD191" s="122"/>
      <c r="AE191" s="122"/>
      <c r="AF191" s="124"/>
      <c r="AG191" s="125"/>
      <c r="AH191" s="124"/>
      <c r="AI191" s="124"/>
      <c r="AJ191" s="122"/>
      <c r="AK191" s="126"/>
      <c r="AL191" s="122"/>
      <c r="AM191" s="122"/>
      <c r="AN191" s="122"/>
      <c r="AO191" s="122"/>
      <c r="AP191" s="122"/>
      <c r="AQ191" s="122"/>
      <c r="AR191" s="122"/>
      <c r="AS191" s="122"/>
      <c r="AT191" s="122"/>
      <c r="AU191" s="122"/>
      <c r="AV191" s="122"/>
      <c r="AW191" s="122"/>
      <c r="AX191" s="124"/>
      <c r="AY191" s="124"/>
      <c r="AZ191" s="127"/>
      <c r="BA191" s="124"/>
      <c r="BB191" s="124"/>
      <c r="BC191" s="124"/>
      <c r="BD191" s="124"/>
      <c r="BE191" s="124"/>
      <c r="BF191" s="124"/>
      <c r="BG191" s="128"/>
      <c r="BH191" s="129"/>
      <c r="BI191" s="124"/>
      <c r="BJ191" s="129"/>
      <c r="BK191" s="163"/>
      <c r="BL191" s="129"/>
    </row>
    <row r="192" spans="1:64" ht="12.75" x14ac:dyDescent="0.2">
      <c r="A192" s="122"/>
      <c r="B192" s="122"/>
      <c r="C192" s="122"/>
      <c r="D192" s="122"/>
      <c r="E192" s="122"/>
      <c r="F192" s="122"/>
      <c r="G192" s="123"/>
      <c r="H192" s="122"/>
      <c r="I192" s="122"/>
      <c r="J192" s="122"/>
      <c r="K192" s="122"/>
      <c r="L192" s="122"/>
      <c r="M192" s="122"/>
      <c r="N192" s="122"/>
      <c r="O192" s="122"/>
      <c r="P192" s="122"/>
      <c r="Q192" s="122"/>
      <c r="R192" s="122"/>
      <c r="S192" s="122"/>
      <c r="T192" s="122"/>
      <c r="U192" s="122"/>
      <c r="V192" s="122"/>
      <c r="W192" s="122"/>
      <c r="X192" s="122"/>
      <c r="Y192" s="122"/>
      <c r="Z192" s="122"/>
      <c r="AA192" s="122"/>
      <c r="AB192" s="122"/>
      <c r="AC192" s="122"/>
      <c r="AD192" s="122"/>
      <c r="AE192" s="122"/>
      <c r="AF192" s="124"/>
      <c r="AG192" s="125"/>
      <c r="AH192" s="124"/>
      <c r="AI192" s="124"/>
      <c r="AJ192" s="122"/>
      <c r="AK192" s="126"/>
      <c r="AL192" s="122"/>
      <c r="AM192" s="122"/>
      <c r="AN192" s="122"/>
      <c r="AO192" s="122"/>
      <c r="AP192" s="122"/>
      <c r="AQ192" s="122"/>
      <c r="AR192" s="122"/>
      <c r="AS192" s="122"/>
      <c r="AT192" s="122"/>
      <c r="AU192" s="122"/>
      <c r="AV192" s="122"/>
      <c r="AW192" s="122"/>
      <c r="AX192" s="124"/>
      <c r="AY192" s="124"/>
      <c r="AZ192" s="127"/>
      <c r="BA192" s="124"/>
      <c r="BB192" s="124"/>
      <c r="BC192" s="124"/>
      <c r="BD192" s="124"/>
      <c r="BE192" s="124"/>
      <c r="BF192" s="124"/>
      <c r="BG192" s="128"/>
      <c r="BH192" s="129"/>
      <c r="BI192" s="124"/>
      <c r="BJ192" s="129"/>
      <c r="BK192" s="163"/>
      <c r="BL192" s="129"/>
    </row>
    <row r="193" spans="1:64" ht="12.75" x14ac:dyDescent="0.2">
      <c r="A193" s="122"/>
      <c r="B193" s="122"/>
      <c r="C193" s="122"/>
      <c r="D193" s="122"/>
      <c r="E193" s="122"/>
      <c r="F193" s="122"/>
      <c r="G193" s="123"/>
      <c r="H193" s="122"/>
      <c r="I193" s="122"/>
      <c r="J193" s="122"/>
      <c r="K193" s="122"/>
      <c r="L193" s="122"/>
      <c r="M193" s="122"/>
      <c r="N193" s="122"/>
      <c r="O193" s="122"/>
      <c r="P193" s="122"/>
      <c r="Q193" s="122"/>
      <c r="R193" s="122"/>
      <c r="S193" s="122"/>
      <c r="T193" s="122"/>
      <c r="U193" s="122"/>
      <c r="V193" s="122"/>
      <c r="W193" s="122"/>
      <c r="X193" s="122"/>
      <c r="Y193" s="122"/>
      <c r="Z193" s="122"/>
      <c r="AA193" s="122"/>
      <c r="AB193" s="122"/>
      <c r="AC193" s="122"/>
      <c r="AD193" s="122"/>
      <c r="AE193" s="122"/>
      <c r="AF193" s="124"/>
      <c r="AG193" s="125"/>
      <c r="AH193" s="124"/>
      <c r="AI193" s="124"/>
      <c r="AJ193" s="122"/>
      <c r="AK193" s="126"/>
      <c r="AL193" s="122"/>
      <c r="AM193" s="122"/>
      <c r="AN193" s="122"/>
      <c r="AO193" s="122"/>
      <c r="AP193" s="122"/>
      <c r="AQ193" s="122"/>
      <c r="AR193" s="122"/>
      <c r="AS193" s="122"/>
      <c r="AT193" s="122"/>
      <c r="AU193" s="122"/>
      <c r="AV193" s="122"/>
      <c r="AW193" s="122"/>
      <c r="AX193" s="124"/>
      <c r="AY193" s="124"/>
      <c r="AZ193" s="127"/>
      <c r="BA193" s="124"/>
      <c r="BB193" s="124"/>
      <c r="BC193" s="124"/>
      <c r="BD193" s="124"/>
      <c r="BE193" s="124"/>
      <c r="BF193" s="124"/>
      <c r="BG193" s="128"/>
      <c r="BH193" s="129"/>
      <c r="BI193" s="124"/>
      <c r="BJ193" s="129"/>
      <c r="BK193" s="163"/>
      <c r="BL193" s="129"/>
    </row>
    <row r="194" spans="1:64" ht="12.75" x14ac:dyDescent="0.2">
      <c r="A194" s="122"/>
      <c r="B194" s="122"/>
      <c r="C194" s="122"/>
      <c r="D194" s="122"/>
      <c r="E194" s="122"/>
      <c r="F194" s="122"/>
      <c r="G194" s="123"/>
      <c r="H194" s="122"/>
      <c r="I194" s="122"/>
      <c r="J194" s="122"/>
      <c r="K194" s="122"/>
      <c r="L194" s="122"/>
      <c r="M194" s="122"/>
      <c r="N194" s="122"/>
      <c r="O194" s="122"/>
      <c r="P194" s="122"/>
      <c r="Q194" s="122"/>
      <c r="R194" s="122"/>
      <c r="S194" s="122"/>
      <c r="T194" s="122"/>
      <c r="U194" s="122"/>
      <c r="V194" s="122"/>
      <c r="W194" s="122"/>
      <c r="X194" s="122"/>
      <c r="Y194" s="122"/>
      <c r="Z194" s="122"/>
      <c r="AA194" s="122"/>
      <c r="AB194" s="122"/>
      <c r="AC194" s="122"/>
      <c r="AD194" s="122"/>
      <c r="AE194" s="122"/>
      <c r="AF194" s="124"/>
      <c r="AG194" s="125"/>
      <c r="AH194" s="124"/>
      <c r="AI194" s="124"/>
      <c r="AJ194" s="122"/>
      <c r="AK194" s="126"/>
      <c r="AL194" s="122"/>
      <c r="AM194" s="122"/>
      <c r="AN194" s="122"/>
      <c r="AO194" s="122"/>
      <c r="AP194" s="122"/>
      <c r="AQ194" s="122"/>
      <c r="AR194" s="122"/>
      <c r="AS194" s="122"/>
      <c r="AT194" s="122"/>
      <c r="AU194" s="122"/>
      <c r="AV194" s="122"/>
      <c r="AW194" s="122"/>
      <c r="AX194" s="124"/>
      <c r="AY194" s="124"/>
      <c r="AZ194" s="127"/>
      <c r="BA194" s="124"/>
      <c r="BB194" s="124"/>
      <c r="BC194" s="124"/>
      <c r="BD194" s="124"/>
      <c r="BE194" s="124"/>
      <c r="BF194" s="124"/>
      <c r="BG194" s="128"/>
      <c r="BH194" s="129"/>
      <c r="BI194" s="124"/>
      <c r="BJ194" s="129"/>
      <c r="BK194" s="163"/>
      <c r="BL194" s="129"/>
    </row>
    <row r="195" spans="1:64" ht="12.75" x14ac:dyDescent="0.2">
      <c r="A195" s="122"/>
      <c r="B195" s="122"/>
      <c r="C195" s="122"/>
      <c r="D195" s="122"/>
      <c r="E195" s="122"/>
      <c r="F195" s="122"/>
      <c r="G195" s="123"/>
      <c r="H195" s="122"/>
      <c r="I195" s="122"/>
      <c r="J195" s="122"/>
      <c r="K195" s="122"/>
      <c r="L195" s="122"/>
      <c r="M195" s="122"/>
      <c r="N195" s="122"/>
      <c r="O195" s="122"/>
      <c r="P195" s="122"/>
      <c r="Q195" s="122"/>
      <c r="R195" s="122"/>
      <c r="S195" s="122"/>
      <c r="T195" s="122"/>
      <c r="U195" s="122"/>
      <c r="V195" s="122"/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4"/>
      <c r="AG195" s="125"/>
      <c r="AH195" s="124"/>
      <c r="AI195" s="124"/>
      <c r="AJ195" s="122"/>
      <c r="AK195" s="126"/>
      <c r="AL195" s="122"/>
      <c r="AM195" s="122"/>
      <c r="AN195" s="122"/>
      <c r="AO195" s="122"/>
      <c r="AP195" s="122"/>
      <c r="AQ195" s="122"/>
      <c r="AR195" s="122"/>
      <c r="AS195" s="122"/>
      <c r="AT195" s="122"/>
      <c r="AU195" s="122"/>
      <c r="AV195" s="122"/>
      <c r="AW195" s="122"/>
      <c r="AX195" s="124"/>
      <c r="AY195" s="124"/>
      <c r="AZ195" s="127"/>
      <c r="BA195" s="124"/>
      <c r="BB195" s="124"/>
      <c r="BC195" s="124"/>
      <c r="BD195" s="124"/>
      <c r="BE195" s="124"/>
      <c r="BF195" s="124"/>
      <c r="BG195" s="128"/>
      <c r="BH195" s="129"/>
      <c r="BI195" s="124"/>
      <c r="BJ195" s="129"/>
      <c r="BK195" s="163"/>
      <c r="BL195" s="129"/>
    </row>
    <row r="196" spans="1:64" ht="12.75" x14ac:dyDescent="0.2">
      <c r="A196" s="122"/>
      <c r="B196" s="122"/>
      <c r="C196" s="122"/>
      <c r="D196" s="122"/>
      <c r="E196" s="122"/>
      <c r="F196" s="122"/>
      <c r="G196" s="123"/>
      <c r="H196" s="122"/>
      <c r="I196" s="122"/>
      <c r="J196" s="122"/>
      <c r="K196" s="122"/>
      <c r="L196" s="122"/>
      <c r="M196" s="122"/>
      <c r="N196" s="122"/>
      <c r="O196" s="122"/>
      <c r="P196" s="122"/>
      <c r="Q196" s="122"/>
      <c r="R196" s="122"/>
      <c r="S196" s="122"/>
      <c r="T196" s="122"/>
      <c r="U196" s="122"/>
      <c r="V196" s="122"/>
      <c r="W196" s="122"/>
      <c r="X196" s="122"/>
      <c r="Y196" s="122"/>
      <c r="Z196" s="122"/>
      <c r="AA196" s="122"/>
      <c r="AB196" s="122"/>
      <c r="AC196" s="122"/>
      <c r="AD196" s="122"/>
      <c r="AE196" s="122"/>
      <c r="AF196" s="124"/>
      <c r="AG196" s="125"/>
      <c r="AH196" s="124"/>
      <c r="AI196" s="124"/>
      <c r="AJ196" s="122"/>
      <c r="AK196" s="126"/>
      <c r="AL196" s="122"/>
      <c r="AM196" s="122"/>
      <c r="AN196" s="122"/>
      <c r="AO196" s="122"/>
      <c r="AP196" s="122"/>
      <c r="AQ196" s="122"/>
      <c r="AR196" s="122"/>
      <c r="AS196" s="122"/>
      <c r="AT196" s="122"/>
      <c r="AU196" s="122"/>
      <c r="AV196" s="122"/>
      <c r="AW196" s="122"/>
      <c r="AX196" s="124"/>
      <c r="AY196" s="124"/>
      <c r="AZ196" s="127"/>
      <c r="BA196" s="124"/>
      <c r="BB196" s="124"/>
      <c r="BC196" s="124"/>
      <c r="BD196" s="124"/>
      <c r="BE196" s="124"/>
      <c r="BF196" s="124"/>
      <c r="BG196" s="128"/>
      <c r="BH196" s="129"/>
      <c r="BI196" s="124"/>
      <c r="BJ196" s="129"/>
      <c r="BK196" s="163"/>
      <c r="BL196" s="129"/>
    </row>
    <row r="197" spans="1:64" ht="12.75" x14ac:dyDescent="0.2">
      <c r="A197" s="122"/>
      <c r="B197" s="122"/>
      <c r="C197" s="122"/>
      <c r="D197" s="122"/>
      <c r="E197" s="122"/>
      <c r="F197" s="122"/>
      <c r="G197" s="123"/>
      <c r="H197" s="122"/>
      <c r="I197" s="122"/>
      <c r="J197" s="122"/>
      <c r="K197" s="122"/>
      <c r="L197" s="122"/>
      <c r="M197" s="122"/>
      <c r="N197" s="122"/>
      <c r="O197" s="122"/>
      <c r="P197" s="122"/>
      <c r="Q197" s="122"/>
      <c r="R197" s="122"/>
      <c r="S197" s="122"/>
      <c r="T197" s="122"/>
      <c r="U197" s="122"/>
      <c r="V197" s="122"/>
      <c r="W197" s="122"/>
      <c r="X197" s="122"/>
      <c r="Y197" s="122"/>
      <c r="Z197" s="122"/>
      <c r="AA197" s="122"/>
      <c r="AB197" s="122"/>
      <c r="AC197" s="122"/>
      <c r="AD197" s="122"/>
      <c r="AE197" s="122"/>
      <c r="AF197" s="124"/>
      <c r="AG197" s="125"/>
      <c r="AH197" s="124"/>
      <c r="AI197" s="124"/>
      <c r="AJ197" s="122"/>
      <c r="AK197" s="126"/>
      <c r="AL197" s="122"/>
      <c r="AM197" s="122"/>
      <c r="AN197" s="122"/>
      <c r="AO197" s="122"/>
      <c r="AP197" s="122"/>
      <c r="AQ197" s="122"/>
      <c r="AR197" s="122"/>
      <c r="AS197" s="122"/>
      <c r="AT197" s="122"/>
      <c r="AU197" s="122"/>
      <c r="AV197" s="122"/>
      <c r="AW197" s="122"/>
      <c r="AX197" s="124"/>
      <c r="AY197" s="124"/>
      <c r="AZ197" s="127"/>
      <c r="BA197" s="124"/>
      <c r="BB197" s="124"/>
      <c r="BC197" s="124"/>
      <c r="BD197" s="124"/>
      <c r="BE197" s="124"/>
      <c r="BF197" s="124"/>
      <c r="BG197" s="128"/>
      <c r="BH197" s="129"/>
      <c r="BI197" s="124"/>
      <c r="BJ197" s="129"/>
      <c r="BK197" s="163"/>
      <c r="BL197" s="129"/>
    </row>
    <row r="198" spans="1:64" ht="12.75" x14ac:dyDescent="0.2">
      <c r="A198" s="122"/>
      <c r="B198" s="122"/>
      <c r="C198" s="122"/>
      <c r="D198" s="122"/>
      <c r="E198" s="122"/>
      <c r="F198" s="122"/>
      <c r="G198" s="123"/>
      <c r="H198" s="122"/>
      <c r="I198" s="122"/>
      <c r="J198" s="122"/>
      <c r="K198" s="122"/>
      <c r="L198" s="122"/>
      <c r="M198" s="122"/>
      <c r="N198" s="122"/>
      <c r="O198" s="122"/>
      <c r="P198" s="122"/>
      <c r="Q198" s="122"/>
      <c r="R198" s="122"/>
      <c r="S198" s="122"/>
      <c r="T198" s="122"/>
      <c r="U198" s="122"/>
      <c r="V198" s="122"/>
      <c r="W198" s="122"/>
      <c r="X198" s="122"/>
      <c r="Y198" s="122"/>
      <c r="Z198" s="122"/>
      <c r="AA198" s="122"/>
      <c r="AB198" s="122"/>
      <c r="AC198" s="122"/>
      <c r="AD198" s="122"/>
      <c r="AE198" s="122"/>
      <c r="AF198" s="124"/>
      <c r="AG198" s="125"/>
      <c r="AH198" s="124"/>
      <c r="AI198" s="124"/>
      <c r="AJ198" s="122"/>
      <c r="AK198" s="126"/>
      <c r="AL198" s="122"/>
      <c r="AM198" s="122"/>
      <c r="AN198" s="122"/>
      <c r="AO198" s="122"/>
      <c r="AP198" s="122"/>
      <c r="AQ198" s="122"/>
      <c r="AR198" s="122"/>
      <c r="AS198" s="122"/>
      <c r="AT198" s="122"/>
      <c r="AU198" s="122"/>
      <c r="AV198" s="122"/>
      <c r="AW198" s="122"/>
      <c r="AX198" s="124"/>
      <c r="AY198" s="124"/>
      <c r="AZ198" s="127"/>
      <c r="BA198" s="124"/>
      <c r="BB198" s="124"/>
      <c r="BC198" s="124"/>
      <c r="BD198" s="124"/>
      <c r="BE198" s="124"/>
      <c r="BF198" s="124"/>
      <c r="BG198" s="128"/>
      <c r="BH198" s="129"/>
      <c r="BI198" s="124"/>
      <c r="BJ198" s="129"/>
      <c r="BK198" s="163"/>
      <c r="BL198" s="129"/>
    </row>
    <row r="199" spans="1:64" ht="12.75" x14ac:dyDescent="0.2">
      <c r="A199" s="122"/>
      <c r="B199" s="122"/>
      <c r="C199" s="122"/>
      <c r="D199" s="122"/>
      <c r="E199" s="122"/>
      <c r="F199" s="122"/>
      <c r="G199" s="123"/>
      <c r="H199" s="122"/>
      <c r="I199" s="122"/>
      <c r="J199" s="122"/>
      <c r="K199" s="122"/>
      <c r="L199" s="122"/>
      <c r="M199" s="122"/>
      <c r="N199" s="122"/>
      <c r="O199" s="122"/>
      <c r="P199" s="122"/>
      <c r="Q199" s="122"/>
      <c r="R199" s="122"/>
      <c r="S199" s="122"/>
      <c r="T199" s="122"/>
      <c r="U199" s="122"/>
      <c r="V199" s="122"/>
      <c r="W199" s="122"/>
      <c r="X199" s="122"/>
      <c r="Y199" s="122"/>
      <c r="Z199" s="122"/>
      <c r="AA199" s="122"/>
      <c r="AB199" s="122"/>
      <c r="AC199" s="122"/>
      <c r="AD199" s="122"/>
      <c r="AE199" s="122"/>
      <c r="AF199" s="124"/>
      <c r="AG199" s="125"/>
      <c r="AH199" s="124"/>
      <c r="AI199" s="124"/>
      <c r="AJ199" s="122"/>
      <c r="AK199" s="126"/>
      <c r="AL199" s="122"/>
      <c r="AM199" s="122"/>
      <c r="AN199" s="122"/>
      <c r="AO199" s="122"/>
      <c r="AP199" s="122"/>
      <c r="AQ199" s="122"/>
      <c r="AR199" s="122"/>
      <c r="AS199" s="122"/>
      <c r="AT199" s="122"/>
      <c r="AU199" s="122"/>
      <c r="AV199" s="122"/>
      <c r="AW199" s="122"/>
      <c r="AX199" s="124"/>
      <c r="AY199" s="124"/>
      <c r="AZ199" s="127"/>
      <c r="BA199" s="124"/>
      <c r="BB199" s="124"/>
      <c r="BC199" s="124"/>
      <c r="BD199" s="124"/>
      <c r="BE199" s="124"/>
      <c r="BF199" s="124"/>
      <c r="BG199" s="128"/>
      <c r="BH199" s="129"/>
      <c r="BI199" s="124"/>
      <c r="BJ199" s="129"/>
      <c r="BK199" s="163"/>
      <c r="BL199" s="129"/>
    </row>
    <row r="200" spans="1:64" ht="12.75" x14ac:dyDescent="0.2">
      <c r="A200" s="122"/>
      <c r="B200" s="122"/>
      <c r="C200" s="122"/>
      <c r="D200" s="122"/>
      <c r="E200" s="122"/>
      <c r="F200" s="122"/>
      <c r="G200" s="123"/>
      <c r="H200" s="122"/>
      <c r="I200" s="122"/>
      <c r="J200" s="122"/>
      <c r="K200" s="122"/>
      <c r="L200" s="122"/>
      <c r="M200" s="122"/>
      <c r="N200" s="122"/>
      <c r="O200" s="122"/>
      <c r="P200" s="122"/>
      <c r="Q200" s="122"/>
      <c r="R200" s="122"/>
      <c r="S200" s="122"/>
      <c r="T200" s="122"/>
      <c r="U200" s="122"/>
      <c r="V200" s="122"/>
      <c r="W200" s="122"/>
      <c r="X200" s="122"/>
      <c r="Y200" s="122"/>
      <c r="Z200" s="122"/>
      <c r="AA200" s="122"/>
      <c r="AB200" s="122"/>
      <c r="AC200" s="122"/>
      <c r="AD200" s="122"/>
      <c r="AE200" s="122"/>
      <c r="AF200" s="124"/>
      <c r="AG200" s="125"/>
      <c r="AH200" s="124"/>
      <c r="AI200" s="124"/>
      <c r="AJ200" s="122"/>
      <c r="AK200" s="126"/>
      <c r="AL200" s="122"/>
      <c r="AM200" s="122"/>
      <c r="AN200" s="122"/>
      <c r="AO200" s="122"/>
      <c r="AP200" s="122"/>
      <c r="AQ200" s="122"/>
      <c r="AR200" s="122"/>
      <c r="AS200" s="122"/>
      <c r="AT200" s="122"/>
      <c r="AU200" s="122"/>
      <c r="AV200" s="122"/>
      <c r="AW200" s="122"/>
      <c r="AX200" s="124"/>
      <c r="AY200" s="124"/>
      <c r="AZ200" s="127"/>
      <c r="BA200" s="124"/>
      <c r="BB200" s="124"/>
      <c r="BC200" s="124"/>
      <c r="BD200" s="124"/>
      <c r="BE200" s="124"/>
      <c r="BF200" s="124"/>
      <c r="BG200" s="128"/>
      <c r="BH200" s="129"/>
      <c r="BI200" s="124"/>
      <c r="BJ200" s="129"/>
      <c r="BK200" s="163"/>
      <c r="BL200" s="129"/>
    </row>
    <row r="201" spans="1:64" ht="12.75" x14ac:dyDescent="0.2">
      <c r="A201" s="122"/>
      <c r="B201" s="122"/>
      <c r="C201" s="122"/>
      <c r="D201" s="122"/>
      <c r="E201" s="122"/>
      <c r="F201" s="122"/>
      <c r="G201" s="123"/>
      <c r="H201" s="122"/>
      <c r="I201" s="122"/>
      <c r="J201" s="122"/>
      <c r="K201" s="122"/>
      <c r="L201" s="122"/>
      <c r="M201" s="122"/>
      <c r="N201" s="122"/>
      <c r="O201" s="122"/>
      <c r="P201" s="122"/>
      <c r="Q201" s="122"/>
      <c r="R201" s="122"/>
      <c r="S201" s="122"/>
      <c r="T201" s="122"/>
      <c r="U201" s="122"/>
      <c r="V201" s="122"/>
      <c r="W201" s="122"/>
      <c r="X201" s="122"/>
      <c r="Y201" s="122"/>
      <c r="Z201" s="122"/>
      <c r="AA201" s="122"/>
      <c r="AB201" s="122"/>
      <c r="AC201" s="122"/>
      <c r="AD201" s="122"/>
      <c r="AE201" s="122"/>
      <c r="AF201" s="124"/>
      <c r="AG201" s="125"/>
      <c r="AH201" s="124"/>
      <c r="AI201" s="124"/>
      <c r="AJ201" s="122"/>
      <c r="AK201" s="126"/>
      <c r="AL201" s="122"/>
      <c r="AM201" s="122"/>
      <c r="AN201" s="122"/>
      <c r="AO201" s="122"/>
      <c r="AP201" s="122"/>
      <c r="AQ201" s="122"/>
      <c r="AR201" s="122"/>
      <c r="AS201" s="122"/>
      <c r="AT201" s="122"/>
      <c r="AU201" s="122"/>
      <c r="AV201" s="122"/>
      <c r="AW201" s="122"/>
      <c r="AX201" s="124"/>
      <c r="AY201" s="124"/>
      <c r="AZ201" s="127"/>
      <c r="BA201" s="124"/>
      <c r="BB201" s="124"/>
      <c r="BC201" s="124"/>
      <c r="BD201" s="124"/>
      <c r="BE201" s="124"/>
      <c r="BF201" s="124"/>
      <c r="BG201" s="128"/>
      <c r="BH201" s="129"/>
      <c r="BI201" s="124"/>
      <c r="BJ201" s="129"/>
      <c r="BK201" s="163"/>
      <c r="BL201" s="129"/>
    </row>
    <row r="202" spans="1:64" ht="12.75" x14ac:dyDescent="0.2">
      <c r="A202" s="122"/>
      <c r="B202" s="122"/>
      <c r="C202" s="122"/>
      <c r="D202" s="122"/>
      <c r="E202" s="122"/>
      <c r="F202" s="122"/>
      <c r="G202" s="123"/>
      <c r="H202" s="122"/>
      <c r="I202" s="122"/>
      <c r="J202" s="122"/>
      <c r="K202" s="122"/>
      <c r="L202" s="122"/>
      <c r="M202" s="122"/>
      <c r="N202" s="122"/>
      <c r="O202" s="122"/>
      <c r="P202" s="122"/>
      <c r="Q202" s="122"/>
      <c r="R202" s="122"/>
      <c r="S202" s="122"/>
      <c r="T202" s="122"/>
      <c r="U202" s="122"/>
      <c r="V202" s="122"/>
      <c r="W202" s="122"/>
      <c r="X202" s="122"/>
      <c r="Y202" s="122"/>
      <c r="Z202" s="122"/>
      <c r="AA202" s="122"/>
      <c r="AB202" s="122"/>
      <c r="AC202" s="122"/>
      <c r="AD202" s="122"/>
      <c r="AE202" s="122"/>
      <c r="AF202" s="124"/>
      <c r="AG202" s="125"/>
      <c r="AH202" s="124"/>
      <c r="AI202" s="124"/>
      <c r="AJ202" s="122"/>
      <c r="AK202" s="126"/>
      <c r="AL202" s="122"/>
      <c r="AM202" s="122"/>
      <c r="AN202" s="122"/>
      <c r="AO202" s="122"/>
      <c r="AP202" s="122"/>
      <c r="AQ202" s="122"/>
      <c r="AR202" s="122"/>
      <c r="AS202" s="122"/>
      <c r="AT202" s="122"/>
      <c r="AU202" s="122"/>
      <c r="AV202" s="122"/>
      <c r="AW202" s="122"/>
      <c r="AX202" s="124"/>
      <c r="AY202" s="124"/>
      <c r="AZ202" s="127"/>
      <c r="BA202" s="124"/>
      <c r="BB202" s="124"/>
      <c r="BC202" s="124"/>
      <c r="BD202" s="124"/>
      <c r="BE202" s="124"/>
      <c r="BF202" s="124"/>
      <c r="BG202" s="128"/>
      <c r="BH202" s="129"/>
      <c r="BI202" s="124"/>
      <c r="BJ202" s="129"/>
      <c r="BK202" s="163"/>
      <c r="BL202" s="129"/>
    </row>
    <row r="203" spans="1:64" ht="12.75" x14ac:dyDescent="0.2">
      <c r="A203" s="122"/>
      <c r="B203" s="122"/>
      <c r="C203" s="122"/>
      <c r="D203" s="122"/>
      <c r="E203" s="122"/>
      <c r="F203" s="122"/>
      <c r="G203" s="123"/>
      <c r="H203" s="122"/>
      <c r="I203" s="122"/>
      <c r="J203" s="122"/>
      <c r="K203" s="122"/>
      <c r="L203" s="122"/>
      <c r="M203" s="122"/>
      <c r="N203" s="122"/>
      <c r="O203" s="122"/>
      <c r="P203" s="122"/>
      <c r="Q203" s="122"/>
      <c r="R203" s="122"/>
      <c r="S203" s="122"/>
      <c r="T203" s="122"/>
      <c r="U203" s="122"/>
      <c r="V203" s="122"/>
      <c r="W203" s="122"/>
      <c r="X203" s="122"/>
      <c r="Y203" s="122"/>
      <c r="Z203" s="122"/>
      <c r="AA203" s="122"/>
      <c r="AB203" s="122"/>
      <c r="AC203" s="122"/>
      <c r="AD203" s="122"/>
      <c r="AE203" s="122"/>
      <c r="AF203" s="124"/>
      <c r="AG203" s="125"/>
      <c r="AH203" s="124"/>
      <c r="AI203" s="124"/>
      <c r="AJ203" s="122"/>
      <c r="AK203" s="126"/>
      <c r="AL203" s="122"/>
      <c r="AM203" s="122"/>
      <c r="AN203" s="122"/>
      <c r="AO203" s="122"/>
      <c r="AP203" s="122"/>
      <c r="AQ203" s="122"/>
      <c r="AR203" s="122"/>
      <c r="AS203" s="122"/>
      <c r="AT203" s="122"/>
      <c r="AU203" s="122"/>
      <c r="AV203" s="122"/>
      <c r="AW203" s="122"/>
      <c r="AX203" s="124"/>
      <c r="AY203" s="124"/>
      <c r="AZ203" s="127"/>
      <c r="BA203" s="124"/>
      <c r="BB203" s="124"/>
      <c r="BC203" s="124"/>
      <c r="BD203" s="124"/>
      <c r="BE203" s="124"/>
      <c r="BF203" s="124"/>
      <c r="BG203" s="128"/>
      <c r="BH203" s="129"/>
      <c r="BI203" s="124"/>
      <c r="BJ203" s="129"/>
      <c r="BK203" s="163"/>
      <c r="BL203" s="129"/>
    </row>
    <row r="204" spans="1:64" ht="12.75" x14ac:dyDescent="0.2">
      <c r="A204" s="122"/>
      <c r="B204" s="122"/>
      <c r="C204" s="122"/>
      <c r="D204" s="122"/>
      <c r="E204" s="122"/>
      <c r="F204" s="122"/>
      <c r="G204" s="123"/>
      <c r="H204" s="122"/>
      <c r="I204" s="122"/>
      <c r="J204" s="122"/>
      <c r="K204" s="122"/>
      <c r="L204" s="122"/>
      <c r="M204" s="122"/>
      <c r="N204" s="122"/>
      <c r="O204" s="122"/>
      <c r="P204" s="122"/>
      <c r="Q204" s="122"/>
      <c r="R204" s="122"/>
      <c r="S204" s="122"/>
      <c r="T204" s="122"/>
      <c r="U204" s="122"/>
      <c r="V204" s="122"/>
      <c r="W204" s="122"/>
      <c r="X204" s="122"/>
      <c r="Y204" s="122"/>
      <c r="Z204" s="122"/>
      <c r="AA204" s="122"/>
      <c r="AB204" s="122"/>
      <c r="AC204" s="122"/>
      <c r="AD204" s="122"/>
      <c r="AE204" s="122"/>
      <c r="AF204" s="124"/>
      <c r="AG204" s="125"/>
      <c r="AH204" s="124"/>
      <c r="AI204" s="124"/>
      <c r="AJ204" s="122"/>
      <c r="AK204" s="126"/>
      <c r="AL204" s="122"/>
      <c r="AM204" s="122"/>
      <c r="AN204" s="122"/>
      <c r="AO204" s="122"/>
      <c r="AP204" s="122"/>
      <c r="AQ204" s="122"/>
      <c r="AR204" s="122"/>
      <c r="AS204" s="122"/>
      <c r="AT204" s="122"/>
      <c r="AU204" s="122"/>
      <c r="AV204" s="122"/>
      <c r="AW204" s="122"/>
      <c r="AX204" s="124"/>
      <c r="AY204" s="124"/>
      <c r="AZ204" s="127"/>
      <c r="BA204" s="124"/>
      <c r="BB204" s="124"/>
      <c r="BC204" s="124"/>
      <c r="BD204" s="124"/>
      <c r="BE204" s="124"/>
      <c r="BF204" s="124"/>
      <c r="BG204" s="128"/>
      <c r="BH204" s="129"/>
      <c r="BI204" s="124"/>
      <c r="BJ204" s="129"/>
      <c r="BK204" s="163"/>
      <c r="BL204" s="129"/>
    </row>
    <row r="205" spans="1:64" ht="12.75" x14ac:dyDescent="0.2">
      <c r="A205" s="122"/>
      <c r="B205" s="122"/>
      <c r="C205" s="122"/>
      <c r="D205" s="122"/>
      <c r="E205" s="122"/>
      <c r="F205" s="122"/>
      <c r="G205" s="123"/>
      <c r="H205" s="122"/>
      <c r="I205" s="122"/>
      <c r="J205" s="122"/>
      <c r="K205" s="122"/>
      <c r="L205" s="122"/>
      <c r="M205" s="122"/>
      <c r="N205" s="122"/>
      <c r="O205" s="122"/>
      <c r="P205" s="122"/>
      <c r="Q205" s="122"/>
      <c r="R205" s="122"/>
      <c r="S205" s="122"/>
      <c r="T205" s="122"/>
      <c r="U205" s="122"/>
      <c r="V205" s="122"/>
      <c r="W205" s="122"/>
      <c r="X205" s="122"/>
      <c r="Y205" s="122"/>
      <c r="Z205" s="122"/>
      <c r="AA205" s="122"/>
      <c r="AB205" s="122"/>
      <c r="AC205" s="122"/>
      <c r="AD205" s="122"/>
      <c r="AE205" s="122"/>
      <c r="AF205" s="124"/>
      <c r="AG205" s="125"/>
      <c r="AH205" s="124"/>
      <c r="AI205" s="124"/>
      <c r="AJ205" s="122"/>
      <c r="AK205" s="126"/>
      <c r="AL205" s="122"/>
      <c r="AM205" s="122"/>
      <c r="AN205" s="122"/>
      <c r="AO205" s="122"/>
      <c r="AP205" s="122"/>
      <c r="AQ205" s="122"/>
      <c r="AR205" s="122"/>
      <c r="AS205" s="122"/>
      <c r="AT205" s="122"/>
      <c r="AU205" s="122"/>
      <c r="AV205" s="122"/>
      <c r="AW205" s="122"/>
      <c r="AX205" s="124"/>
      <c r="AY205" s="124"/>
      <c r="AZ205" s="127"/>
      <c r="BA205" s="124"/>
      <c r="BB205" s="124"/>
      <c r="BC205" s="124"/>
      <c r="BD205" s="124"/>
      <c r="BE205" s="124"/>
      <c r="BF205" s="124"/>
      <c r="BG205" s="128"/>
      <c r="BH205" s="129"/>
      <c r="BI205" s="124"/>
      <c r="BJ205" s="129"/>
      <c r="BK205" s="163"/>
      <c r="BL205" s="129"/>
    </row>
    <row r="206" spans="1:64" ht="12.75" x14ac:dyDescent="0.2">
      <c r="A206" s="122"/>
      <c r="B206" s="122"/>
      <c r="C206" s="122"/>
      <c r="D206" s="122"/>
      <c r="E206" s="122"/>
      <c r="F206" s="122"/>
      <c r="G206" s="123"/>
      <c r="H206" s="122"/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  <c r="U206" s="122"/>
      <c r="V206" s="122"/>
      <c r="W206" s="122"/>
      <c r="X206" s="122"/>
      <c r="Y206" s="122"/>
      <c r="Z206" s="122"/>
      <c r="AA206" s="122"/>
      <c r="AB206" s="122"/>
      <c r="AC206" s="122"/>
      <c r="AD206" s="122"/>
      <c r="AE206" s="122"/>
      <c r="AF206" s="124"/>
      <c r="AG206" s="125"/>
      <c r="AH206" s="124"/>
      <c r="AI206" s="124"/>
      <c r="AJ206" s="122"/>
      <c r="AK206" s="126"/>
      <c r="AL206" s="122"/>
      <c r="AM206" s="122"/>
      <c r="AN206" s="122"/>
      <c r="AO206" s="122"/>
      <c r="AP206" s="122"/>
      <c r="AQ206" s="122"/>
      <c r="AR206" s="122"/>
      <c r="AS206" s="122"/>
      <c r="AT206" s="122"/>
      <c r="AU206" s="122"/>
      <c r="AV206" s="122"/>
      <c r="AW206" s="122"/>
      <c r="AX206" s="124"/>
      <c r="AY206" s="124"/>
      <c r="AZ206" s="127"/>
      <c r="BA206" s="124"/>
      <c r="BB206" s="124"/>
      <c r="BC206" s="124"/>
      <c r="BD206" s="124"/>
      <c r="BE206" s="124"/>
      <c r="BF206" s="124"/>
      <c r="BG206" s="128"/>
      <c r="BH206" s="129"/>
      <c r="BI206" s="124"/>
      <c r="BJ206" s="129"/>
      <c r="BK206" s="163"/>
      <c r="BL206" s="129"/>
    </row>
    <row r="207" spans="1:64" ht="12.75" x14ac:dyDescent="0.2">
      <c r="A207" s="122"/>
      <c r="B207" s="122"/>
      <c r="C207" s="122"/>
      <c r="D207" s="122"/>
      <c r="E207" s="122"/>
      <c r="F207" s="122"/>
      <c r="G207" s="123"/>
      <c r="H207" s="122"/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  <c r="U207" s="122"/>
      <c r="V207" s="122"/>
      <c r="W207" s="122"/>
      <c r="X207" s="122"/>
      <c r="Y207" s="122"/>
      <c r="Z207" s="122"/>
      <c r="AA207" s="122"/>
      <c r="AB207" s="122"/>
      <c r="AC207" s="122"/>
      <c r="AD207" s="122"/>
      <c r="AE207" s="122"/>
      <c r="AF207" s="124"/>
      <c r="AG207" s="125"/>
      <c r="AH207" s="124"/>
      <c r="AI207" s="124"/>
      <c r="AJ207" s="122"/>
      <c r="AK207" s="126"/>
      <c r="AL207" s="122"/>
      <c r="AM207" s="122"/>
      <c r="AN207" s="122"/>
      <c r="AO207" s="122"/>
      <c r="AP207" s="122"/>
      <c r="AQ207" s="122"/>
      <c r="AR207" s="122"/>
      <c r="AS207" s="122"/>
      <c r="AT207" s="122"/>
      <c r="AU207" s="122"/>
      <c r="AV207" s="122"/>
      <c r="AW207" s="122"/>
      <c r="AX207" s="124"/>
      <c r="AY207" s="124"/>
      <c r="AZ207" s="127"/>
      <c r="BA207" s="124"/>
      <c r="BB207" s="124"/>
      <c r="BC207" s="124"/>
      <c r="BD207" s="124"/>
      <c r="BE207" s="124"/>
      <c r="BF207" s="124"/>
      <c r="BG207" s="128"/>
      <c r="BH207" s="129"/>
      <c r="BI207" s="124"/>
      <c r="BJ207" s="129"/>
      <c r="BK207" s="163"/>
      <c r="BL207" s="129"/>
    </row>
    <row r="208" spans="1:64" ht="12.75" x14ac:dyDescent="0.2">
      <c r="A208" s="122"/>
      <c r="B208" s="122"/>
      <c r="C208" s="122"/>
      <c r="D208" s="122"/>
      <c r="E208" s="122"/>
      <c r="F208" s="122"/>
      <c r="G208" s="123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2"/>
      <c r="AE208" s="122"/>
      <c r="AF208" s="124"/>
      <c r="AG208" s="125"/>
      <c r="AH208" s="124"/>
      <c r="AI208" s="124"/>
      <c r="AJ208" s="122"/>
      <c r="AK208" s="126"/>
      <c r="AL208" s="122"/>
      <c r="AM208" s="122"/>
      <c r="AN208" s="122"/>
      <c r="AO208" s="122"/>
      <c r="AP208" s="122"/>
      <c r="AQ208" s="122"/>
      <c r="AR208" s="122"/>
      <c r="AS208" s="122"/>
      <c r="AT208" s="122"/>
      <c r="AU208" s="122"/>
      <c r="AV208" s="122"/>
      <c r="AW208" s="122"/>
      <c r="AX208" s="124"/>
      <c r="AY208" s="124"/>
      <c r="AZ208" s="127"/>
      <c r="BA208" s="124"/>
      <c r="BB208" s="124"/>
      <c r="BC208" s="124"/>
      <c r="BD208" s="124"/>
      <c r="BE208" s="124"/>
      <c r="BF208" s="124"/>
      <c r="BG208" s="128"/>
      <c r="BH208" s="129"/>
      <c r="BI208" s="124"/>
      <c r="BJ208" s="129"/>
      <c r="BK208" s="163"/>
      <c r="BL208" s="129"/>
    </row>
    <row r="209" spans="1:64" ht="12.75" x14ac:dyDescent="0.2">
      <c r="A209" s="122"/>
      <c r="B209" s="122"/>
      <c r="C209" s="122"/>
      <c r="D209" s="122"/>
      <c r="E209" s="122"/>
      <c r="F209" s="122"/>
      <c r="G209" s="123"/>
      <c r="H209" s="122"/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  <c r="U209" s="122"/>
      <c r="V209" s="122"/>
      <c r="W209" s="122"/>
      <c r="X209" s="122"/>
      <c r="Y209" s="122"/>
      <c r="Z209" s="122"/>
      <c r="AA209" s="122"/>
      <c r="AB209" s="122"/>
      <c r="AC209" s="122"/>
      <c r="AD209" s="122"/>
      <c r="AE209" s="122"/>
      <c r="AF209" s="124"/>
      <c r="AG209" s="125"/>
      <c r="AH209" s="124"/>
      <c r="AI209" s="124"/>
      <c r="AJ209" s="122"/>
      <c r="AK209" s="126"/>
      <c r="AL209" s="122"/>
      <c r="AM209" s="122"/>
      <c r="AN209" s="122"/>
      <c r="AO209" s="122"/>
      <c r="AP209" s="122"/>
      <c r="AQ209" s="122"/>
      <c r="AR209" s="122"/>
      <c r="AS209" s="122"/>
      <c r="AT209" s="122"/>
      <c r="AU209" s="122"/>
      <c r="AV209" s="122"/>
      <c r="AW209" s="122"/>
      <c r="AX209" s="124"/>
      <c r="AY209" s="124"/>
      <c r="AZ209" s="127"/>
      <c r="BA209" s="124"/>
      <c r="BB209" s="124"/>
      <c r="BC209" s="124"/>
      <c r="BD209" s="124"/>
      <c r="BE209" s="124"/>
      <c r="BF209" s="124"/>
      <c r="BG209" s="128"/>
      <c r="BH209" s="129"/>
      <c r="BI209" s="124"/>
      <c r="BJ209" s="129"/>
      <c r="BK209" s="163"/>
      <c r="BL209" s="129"/>
    </row>
    <row r="210" spans="1:64" ht="12.75" x14ac:dyDescent="0.2">
      <c r="A210" s="122"/>
      <c r="B210" s="122"/>
      <c r="C210" s="122"/>
      <c r="D210" s="122"/>
      <c r="E210" s="122"/>
      <c r="F210" s="122"/>
      <c r="G210" s="123"/>
      <c r="H210" s="122"/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  <c r="AA210" s="122"/>
      <c r="AB210" s="122"/>
      <c r="AC210" s="122"/>
      <c r="AD210" s="122"/>
      <c r="AE210" s="122"/>
      <c r="AF210" s="124"/>
      <c r="AG210" s="125"/>
      <c r="AH210" s="124"/>
      <c r="AI210" s="124"/>
      <c r="AJ210" s="122"/>
      <c r="AK210" s="126"/>
      <c r="AL210" s="122"/>
      <c r="AM210" s="122"/>
      <c r="AN210" s="122"/>
      <c r="AO210" s="122"/>
      <c r="AP210" s="122"/>
      <c r="AQ210" s="122"/>
      <c r="AR210" s="122"/>
      <c r="AS210" s="122"/>
      <c r="AT210" s="122"/>
      <c r="AU210" s="122"/>
      <c r="AV210" s="122"/>
      <c r="AW210" s="122"/>
      <c r="AX210" s="124"/>
      <c r="AY210" s="124"/>
      <c r="AZ210" s="127"/>
      <c r="BA210" s="124"/>
      <c r="BB210" s="124"/>
      <c r="BC210" s="124"/>
      <c r="BD210" s="124"/>
      <c r="BE210" s="124"/>
      <c r="BF210" s="124"/>
      <c r="BG210" s="128"/>
      <c r="BH210" s="129"/>
      <c r="BI210" s="124"/>
      <c r="BJ210" s="129"/>
      <c r="BK210" s="163"/>
      <c r="BL210" s="129"/>
    </row>
    <row r="211" spans="1:64" ht="12.75" x14ac:dyDescent="0.2">
      <c r="A211" s="122"/>
      <c r="B211" s="122"/>
      <c r="C211" s="122"/>
      <c r="D211" s="122"/>
      <c r="E211" s="122"/>
      <c r="F211" s="122"/>
      <c r="G211" s="123"/>
      <c r="H211" s="122"/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  <c r="U211" s="122"/>
      <c r="V211" s="122"/>
      <c r="W211" s="122"/>
      <c r="X211" s="122"/>
      <c r="Y211" s="122"/>
      <c r="Z211" s="122"/>
      <c r="AA211" s="122"/>
      <c r="AB211" s="122"/>
      <c r="AC211" s="122"/>
      <c r="AD211" s="122"/>
      <c r="AE211" s="122"/>
      <c r="AF211" s="124"/>
      <c r="AG211" s="125"/>
      <c r="AH211" s="124"/>
      <c r="AI211" s="124"/>
      <c r="AJ211" s="122"/>
      <c r="AK211" s="126"/>
      <c r="AL211" s="122"/>
      <c r="AM211" s="122"/>
      <c r="AN211" s="122"/>
      <c r="AO211" s="122"/>
      <c r="AP211" s="122"/>
      <c r="AQ211" s="122"/>
      <c r="AR211" s="122"/>
      <c r="AS211" s="122"/>
      <c r="AT211" s="122"/>
      <c r="AU211" s="122"/>
      <c r="AV211" s="122"/>
      <c r="AW211" s="122"/>
      <c r="AX211" s="124"/>
      <c r="AY211" s="124"/>
      <c r="AZ211" s="127"/>
      <c r="BA211" s="124"/>
      <c r="BB211" s="124"/>
      <c r="BC211" s="124"/>
      <c r="BD211" s="124"/>
      <c r="BE211" s="124"/>
      <c r="BF211" s="124"/>
      <c r="BG211" s="128"/>
      <c r="BH211" s="129"/>
      <c r="BI211" s="124"/>
      <c r="BJ211" s="129"/>
      <c r="BK211" s="163"/>
      <c r="BL211" s="129"/>
    </row>
    <row r="212" spans="1:64" ht="12.75" x14ac:dyDescent="0.2">
      <c r="A212" s="122"/>
      <c r="B212" s="122"/>
      <c r="C212" s="122"/>
      <c r="D212" s="122"/>
      <c r="E212" s="122"/>
      <c r="F212" s="122"/>
      <c r="G212" s="123"/>
      <c r="H212" s="122"/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  <c r="U212" s="122"/>
      <c r="V212" s="122"/>
      <c r="W212" s="122"/>
      <c r="X212" s="122"/>
      <c r="Y212" s="122"/>
      <c r="Z212" s="122"/>
      <c r="AA212" s="122"/>
      <c r="AB212" s="122"/>
      <c r="AC212" s="122"/>
      <c r="AD212" s="122"/>
      <c r="AE212" s="122"/>
      <c r="AF212" s="124"/>
      <c r="AG212" s="125"/>
      <c r="AH212" s="124"/>
      <c r="AI212" s="124"/>
      <c r="AJ212" s="122"/>
      <c r="AK212" s="126"/>
      <c r="AL212" s="122"/>
      <c r="AM212" s="122"/>
      <c r="AN212" s="122"/>
      <c r="AO212" s="122"/>
      <c r="AP212" s="122"/>
      <c r="AQ212" s="122"/>
      <c r="AR212" s="122"/>
      <c r="AS212" s="122"/>
      <c r="AT212" s="122"/>
      <c r="AU212" s="122"/>
      <c r="AV212" s="122"/>
      <c r="AW212" s="122"/>
      <c r="AX212" s="124"/>
      <c r="AY212" s="124"/>
      <c r="AZ212" s="127"/>
      <c r="BA212" s="124"/>
      <c r="BB212" s="124"/>
      <c r="BC212" s="124"/>
      <c r="BD212" s="124"/>
      <c r="BE212" s="124"/>
      <c r="BF212" s="124"/>
      <c r="BG212" s="128"/>
      <c r="BH212" s="129"/>
      <c r="BI212" s="124"/>
      <c r="BJ212" s="129"/>
      <c r="BK212" s="163"/>
      <c r="BL212" s="129"/>
    </row>
    <row r="213" spans="1:64" ht="12.75" x14ac:dyDescent="0.2">
      <c r="A213" s="122"/>
      <c r="B213" s="122"/>
      <c r="C213" s="122"/>
      <c r="D213" s="122"/>
      <c r="E213" s="122"/>
      <c r="F213" s="122"/>
      <c r="G213" s="123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  <c r="AA213" s="122"/>
      <c r="AB213" s="122"/>
      <c r="AC213" s="122"/>
      <c r="AD213" s="122"/>
      <c r="AE213" s="122"/>
      <c r="AF213" s="124"/>
      <c r="AG213" s="125"/>
      <c r="AH213" s="124"/>
      <c r="AI213" s="124"/>
      <c r="AJ213" s="122"/>
      <c r="AK213" s="126"/>
      <c r="AL213" s="122"/>
      <c r="AM213" s="122"/>
      <c r="AN213" s="122"/>
      <c r="AO213" s="122"/>
      <c r="AP213" s="122"/>
      <c r="AQ213" s="122"/>
      <c r="AR213" s="122"/>
      <c r="AS213" s="122"/>
      <c r="AT213" s="122"/>
      <c r="AU213" s="122"/>
      <c r="AV213" s="122"/>
      <c r="AW213" s="122"/>
      <c r="AX213" s="124"/>
      <c r="AY213" s="124"/>
      <c r="AZ213" s="127"/>
      <c r="BA213" s="124"/>
      <c r="BB213" s="124"/>
      <c r="BC213" s="124"/>
      <c r="BD213" s="124"/>
      <c r="BE213" s="124"/>
      <c r="BF213" s="124"/>
      <c r="BG213" s="128"/>
      <c r="BH213" s="129"/>
      <c r="BI213" s="124"/>
      <c r="BJ213" s="129"/>
      <c r="BK213" s="163"/>
      <c r="BL213" s="129"/>
    </row>
    <row r="214" spans="1:64" ht="12.75" x14ac:dyDescent="0.2">
      <c r="A214" s="122"/>
      <c r="B214" s="122"/>
      <c r="C214" s="122"/>
      <c r="D214" s="122"/>
      <c r="E214" s="122"/>
      <c r="F214" s="122"/>
      <c r="G214" s="123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  <c r="AA214" s="122"/>
      <c r="AB214" s="122"/>
      <c r="AC214" s="122"/>
      <c r="AD214" s="122"/>
      <c r="AE214" s="122"/>
      <c r="AF214" s="124"/>
      <c r="AG214" s="125"/>
      <c r="AH214" s="124"/>
      <c r="AI214" s="124"/>
      <c r="AJ214" s="122"/>
      <c r="AK214" s="126"/>
      <c r="AL214" s="122"/>
      <c r="AM214" s="122"/>
      <c r="AN214" s="122"/>
      <c r="AO214" s="122"/>
      <c r="AP214" s="122"/>
      <c r="AQ214" s="122"/>
      <c r="AR214" s="122"/>
      <c r="AS214" s="122"/>
      <c r="AT214" s="122"/>
      <c r="AU214" s="122"/>
      <c r="AV214" s="122"/>
      <c r="AW214" s="122"/>
      <c r="AX214" s="124"/>
      <c r="AY214" s="124"/>
      <c r="AZ214" s="127"/>
      <c r="BA214" s="124"/>
      <c r="BB214" s="124"/>
      <c r="BC214" s="124"/>
      <c r="BD214" s="124"/>
      <c r="BE214" s="124"/>
      <c r="BF214" s="124"/>
      <c r="BG214" s="128"/>
      <c r="BH214" s="129"/>
      <c r="BI214" s="124"/>
      <c r="BJ214" s="129"/>
      <c r="BK214" s="163"/>
      <c r="BL214" s="129"/>
    </row>
    <row r="215" spans="1:64" ht="12.75" x14ac:dyDescent="0.2">
      <c r="A215" s="122"/>
      <c r="B215" s="122"/>
      <c r="C215" s="122"/>
      <c r="D215" s="122"/>
      <c r="E215" s="122"/>
      <c r="F215" s="122"/>
      <c r="G215" s="123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  <c r="AA215" s="122"/>
      <c r="AB215" s="122"/>
      <c r="AC215" s="122"/>
      <c r="AD215" s="122"/>
      <c r="AE215" s="122"/>
      <c r="AF215" s="124"/>
      <c r="AG215" s="125"/>
      <c r="AH215" s="124"/>
      <c r="AI215" s="124"/>
      <c r="AJ215" s="122"/>
      <c r="AK215" s="126"/>
      <c r="AL215" s="122"/>
      <c r="AM215" s="122"/>
      <c r="AN215" s="122"/>
      <c r="AO215" s="122"/>
      <c r="AP215" s="122"/>
      <c r="AQ215" s="122"/>
      <c r="AR215" s="122"/>
      <c r="AS215" s="122"/>
      <c r="AT215" s="122"/>
      <c r="AU215" s="122"/>
      <c r="AV215" s="122"/>
      <c r="AW215" s="122"/>
      <c r="AX215" s="124"/>
      <c r="AY215" s="124"/>
      <c r="AZ215" s="127"/>
      <c r="BA215" s="124"/>
      <c r="BB215" s="124"/>
      <c r="BC215" s="124"/>
      <c r="BD215" s="124"/>
      <c r="BE215" s="124"/>
      <c r="BF215" s="124"/>
      <c r="BG215" s="128"/>
      <c r="BH215" s="129"/>
      <c r="BI215" s="124"/>
      <c r="BJ215" s="129"/>
      <c r="BK215" s="163"/>
      <c r="BL215" s="129"/>
    </row>
    <row r="216" spans="1:64" ht="12.75" x14ac:dyDescent="0.2">
      <c r="A216" s="122"/>
      <c r="B216" s="122"/>
      <c r="C216" s="122"/>
      <c r="D216" s="122"/>
      <c r="E216" s="122"/>
      <c r="F216" s="122"/>
      <c r="G216" s="123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2"/>
      <c r="AC216" s="122"/>
      <c r="AD216" s="122"/>
      <c r="AE216" s="122"/>
      <c r="AF216" s="124"/>
      <c r="AG216" s="125"/>
      <c r="AH216" s="124"/>
      <c r="AI216" s="124"/>
      <c r="AJ216" s="122"/>
      <c r="AK216" s="126"/>
      <c r="AL216" s="122"/>
      <c r="AM216" s="122"/>
      <c r="AN216" s="122"/>
      <c r="AO216" s="122"/>
      <c r="AP216" s="122"/>
      <c r="AQ216" s="122"/>
      <c r="AR216" s="122"/>
      <c r="AS216" s="122"/>
      <c r="AT216" s="122"/>
      <c r="AU216" s="122"/>
      <c r="AV216" s="122"/>
      <c r="AW216" s="122"/>
      <c r="AX216" s="124"/>
      <c r="AY216" s="124"/>
      <c r="AZ216" s="127"/>
      <c r="BA216" s="124"/>
      <c r="BB216" s="124"/>
      <c r="BC216" s="124"/>
      <c r="BD216" s="124"/>
      <c r="BE216" s="124"/>
      <c r="BF216" s="124"/>
      <c r="BG216" s="128"/>
      <c r="BH216" s="129"/>
      <c r="BI216" s="124"/>
      <c r="BJ216" s="129"/>
      <c r="BK216" s="163"/>
      <c r="BL216" s="129"/>
    </row>
    <row r="217" spans="1:64" ht="12.75" x14ac:dyDescent="0.2">
      <c r="A217" s="122"/>
      <c r="B217" s="122"/>
      <c r="C217" s="122"/>
      <c r="D217" s="122"/>
      <c r="E217" s="122"/>
      <c r="F217" s="122"/>
      <c r="G217" s="123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  <c r="U217" s="122"/>
      <c r="V217" s="122"/>
      <c r="W217" s="122"/>
      <c r="X217" s="122"/>
      <c r="Y217" s="122"/>
      <c r="Z217" s="122"/>
      <c r="AA217" s="122"/>
      <c r="AB217" s="122"/>
      <c r="AC217" s="122"/>
      <c r="AD217" s="122"/>
      <c r="AE217" s="122"/>
      <c r="AF217" s="124"/>
      <c r="AG217" s="125"/>
      <c r="AH217" s="124"/>
      <c r="AI217" s="124"/>
      <c r="AJ217" s="122"/>
      <c r="AK217" s="126"/>
      <c r="AL217" s="122"/>
      <c r="AM217" s="122"/>
      <c r="AN217" s="122"/>
      <c r="AO217" s="122"/>
      <c r="AP217" s="122"/>
      <c r="AQ217" s="122"/>
      <c r="AR217" s="122"/>
      <c r="AS217" s="122"/>
      <c r="AT217" s="122"/>
      <c r="AU217" s="122"/>
      <c r="AV217" s="122"/>
      <c r="AW217" s="122"/>
      <c r="AX217" s="124"/>
      <c r="AY217" s="124"/>
      <c r="AZ217" s="127"/>
      <c r="BA217" s="124"/>
      <c r="BB217" s="124"/>
      <c r="BC217" s="124"/>
      <c r="BD217" s="124"/>
      <c r="BE217" s="124"/>
      <c r="BF217" s="124"/>
      <c r="BG217" s="128"/>
      <c r="BH217" s="129"/>
      <c r="BI217" s="124"/>
      <c r="BJ217" s="129"/>
      <c r="BK217" s="163"/>
      <c r="BL217" s="129"/>
    </row>
    <row r="218" spans="1:64" ht="12.75" x14ac:dyDescent="0.2">
      <c r="A218" s="122"/>
      <c r="B218" s="122"/>
      <c r="C218" s="122"/>
      <c r="D218" s="122"/>
      <c r="E218" s="122"/>
      <c r="F218" s="122"/>
      <c r="G218" s="123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  <c r="AA218" s="122"/>
      <c r="AB218" s="122"/>
      <c r="AC218" s="122"/>
      <c r="AD218" s="122"/>
      <c r="AE218" s="122"/>
      <c r="AF218" s="124"/>
      <c r="AG218" s="125"/>
      <c r="AH218" s="124"/>
      <c r="AI218" s="124"/>
      <c r="AJ218" s="122"/>
      <c r="AK218" s="126"/>
      <c r="AL218" s="122"/>
      <c r="AM218" s="122"/>
      <c r="AN218" s="122"/>
      <c r="AO218" s="122"/>
      <c r="AP218" s="122"/>
      <c r="AQ218" s="122"/>
      <c r="AR218" s="122"/>
      <c r="AS218" s="122"/>
      <c r="AT218" s="122"/>
      <c r="AU218" s="122"/>
      <c r="AV218" s="122"/>
      <c r="AW218" s="122"/>
      <c r="AX218" s="124"/>
      <c r="AY218" s="124"/>
      <c r="AZ218" s="127"/>
      <c r="BA218" s="124"/>
      <c r="BB218" s="124"/>
      <c r="BC218" s="124"/>
      <c r="BD218" s="124"/>
      <c r="BE218" s="124"/>
      <c r="BF218" s="124"/>
      <c r="BG218" s="128"/>
      <c r="BH218" s="129"/>
      <c r="BI218" s="124"/>
      <c r="BJ218" s="129"/>
      <c r="BK218" s="163"/>
      <c r="BL218" s="129"/>
    </row>
    <row r="219" spans="1:64" ht="12.75" x14ac:dyDescent="0.2">
      <c r="A219" s="122"/>
      <c r="B219" s="122"/>
      <c r="C219" s="122"/>
      <c r="D219" s="122"/>
      <c r="E219" s="122"/>
      <c r="F219" s="122"/>
      <c r="G219" s="123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  <c r="U219" s="122"/>
      <c r="V219" s="122"/>
      <c r="W219" s="122"/>
      <c r="X219" s="122"/>
      <c r="Y219" s="122"/>
      <c r="Z219" s="122"/>
      <c r="AA219" s="122"/>
      <c r="AB219" s="122"/>
      <c r="AC219" s="122"/>
      <c r="AD219" s="122"/>
      <c r="AE219" s="122"/>
      <c r="AF219" s="124"/>
      <c r="AG219" s="125"/>
      <c r="AH219" s="124"/>
      <c r="AI219" s="124"/>
      <c r="AJ219" s="122"/>
      <c r="AK219" s="126"/>
      <c r="AL219" s="122"/>
      <c r="AM219" s="122"/>
      <c r="AN219" s="122"/>
      <c r="AO219" s="122"/>
      <c r="AP219" s="122"/>
      <c r="AQ219" s="122"/>
      <c r="AR219" s="122"/>
      <c r="AS219" s="122"/>
      <c r="AT219" s="122"/>
      <c r="AU219" s="122"/>
      <c r="AV219" s="122"/>
      <c r="AW219" s="122"/>
      <c r="AX219" s="124"/>
      <c r="AY219" s="124"/>
      <c r="AZ219" s="127"/>
      <c r="BA219" s="124"/>
      <c r="BB219" s="124"/>
      <c r="BC219" s="124"/>
      <c r="BD219" s="124"/>
      <c r="BE219" s="124"/>
      <c r="BF219" s="124"/>
      <c r="BG219" s="128"/>
      <c r="BH219" s="129"/>
      <c r="BI219" s="124"/>
      <c r="BJ219" s="129"/>
      <c r="BK219" s="163"/>
      <c r="BL219" s="129"/>
    </row>
    <row r="220" spans="1:64" ht="12.75" x14ac:dyDescent="0.2">
      <c r="A220" s="122"/>
      <c r="B220" s="122"/>
      <c r="C220" s="122"/>
      <c r="D220" s="122"/>
      <c r="E220" s="122"/>
      <c r="F220" s="122"/>
      <c r="G220" s="123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  <c r="U220" s="122"/>
      <c r="V220" s="122"/>
      <c r="W220" s="122"/>
      <c r="X220" s="122"/>
      <c r="Y220" s="122"/>
      <c r="Z220" s="122"/>
      <c r="AA220" s="122"/>
      <c r="AB220" s="122"/>
      <c r="AC220" s="122"/>
      <c r="AD220" s="122"/>
      <c r="AE220" s="122"/>
      <c r="AF220" s="124"/>
      <c r="AG220" s="125"/>
      <c r="AH220" s="124"/>
      <c r="AI220" s="124"/>
      <c r="AJ220" s="122"/>
      <c r="AK220" s="126"/>
      <c r="AL220" s="122"/>
      <c r="AM220" s="122"/>
      <c r="AN220" s="122"/>
      <c r="AO220" s="122"/>
      <c r="AP220" s="122"/>
      <c r="AQ220" s="122"/>
      <c r="AR220" s="122"/>
      <c r="AS220" s="122"/>
      <c r="AT220" s="122"/>
      <c r="AU220" s="122"/>
      <c r="AV220" s="122"/>
      <c r="AW220" s="122"/>
      <c r="AX220" s="124"/>
      <c r="AY220" s="124"/>
      <c r="AZ220" s="127"/>
      <c r="BA220" s="124"/>
      <c r="BB220" s="124"/>
      <c r="BC220" s="124"/>
      <c r="BD220" s="124"/>
      <c r="BE220" s="124"/>
      <c r="BF220" s="124"/>
      <c r="BG220" s="128"/>
      <c r="BH220" s="129"/>
      <c r="BI220" s="124"/>
      <c r="BJ220" s="129"/>
      <c r="BK220" s="163"/>
      <c r="BL220" s="129"/>
    </row>
    <row r="221" spans="1:64" ht="12.75" x14ac:dyDescent="0.2">
      <c r="A221" s="122"/>
      <c r="B221" s="122"/>
      <c r="C221" s="122"/>
      <c r="D221" s="122"/>
      <c r="E221" s="122"/>
      <c r="F221" s="122"/>
      <c r="G221" s="123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  <c r="AD221" s="122"/>
      <c r="AE221" s="122"/>
      <c r="AF221" s="124"/>
      <c r="AG221" s="125"/>
      <c r="AH221" s="124"/>
      <c r="AI221" s="124"/>
      <c r="AJ221" s="122"/>
      <c r="AK221" s="126"/>
      <c r="AL221" s="122"/>
      <c r="AM221" s="122"/>
      <c r="AN221" s="122"/>
      <c r="AO221" s="122"/>
      <c r="AP221" s="122"/>
      <c r="AQ221" s="122"/>
      <c r="AR221" s="122"/>
      <c r="AS221" s="122"/>
      <c r="AT221" s="122"/>
      <c r="AU221" s="122"/>
      <c r="AV221" s="122"/>
      <c r="AW221" s="122"/>
      <c r="AX221" s="124"/>
      <c r="AY221" s="124"/>
      <c r="AZ221" s="127"/>
      <c r="BA221" s="124"/>
      <c r="BB221" s="124"/>
      <c r="BC221" s="124"/>
      <c r="BD221" s="124"/>
      <c r="BE221" s="124"/>
      <c r="BF221" s="124"/>
      <c r="BG221" s="128"/>
      <c r="BH221" s="129"/>
      <c r="BI221" s="124"/>
      <c r="BJ221" s="129"/>
      <c r="BK221" s="163"/>
      <c r="BL221" s="129"/>
    </row>
    <row r="222" spans="1:64" ht="12.75" x14ac:dyDescent="0.2">
      <c r="A222" s="122"/>
      <c r="B222" s="122"/>
      <c r="C222" s="122"/>
      <c r="D222" s="122"/>
      <c r="E222" s="122"/>
      <c r="F222" s="122"/>
      <c r="G222" s="123"/>
      <c r="H222" s="122"/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  <c r="AA222" s="122"/>
      <c r="AB222" s="122"/>
      <c r="AC222" s="122"/>
      <c r="AD222" s="122"/>
      <c r="AE222" s="122"/>
      <c r="AF222" s="124"/>
      <c r="AG222" s="125"/>
      <c r="AH222" s="124"/>
      <c r="AI222" s="124"/>
      <c r="AJ222" s="122"/>
      <c r="AK222" s="126"/>
      <c r="AL222" s="122"/>
      <c r="AM222" s="122"/>
      <c r="AN222" s="122"/>
      <c r="AO222" s="122"/>
      <c r="AP222" s="122"/>
      <c r="AQ222" s="122"/>
      <c r="AR222" s="122"/>
      <c r="AS222" s="122"/>
      <c r="AT222" s="122"/>
      <c r="AU222" s="122"/>
      <c r="AV222" s="122"/>
      <c r="AW222" s="122"/>
      <c r="AX222" s="124"/>
      <c r="AY222" s="124"/>
      <c r="AZ222" s="127"/>
      <c r="BA222" s="124"/>
      <c r="BB222" s="124"/>
      <c r="BC222" s="124"/>
      <c r="BD222" s="124"/>
      <c r="BE222" s="124"/>
      <c r="BF222" s="124"/>
      <c r="BG222" s="128"/>
      <c r="BH222" s="129"/>
      <c r="BI222" s="124"/>
      <c r="BJ222" s="129"/>
      <c r="BK222" s="163"/>
      <c r="BL222" s="129"/>
    </row>
    <row r="223" spans="1:64" ht="12.75" x14ac:dyDescent="0.2">
      <c r="A223" s="122"/>
      <c r="B223" s="122"/>
      <c r="C223" s="122"/>
      <c r="D223" s="122"/>
      <c r="E223" s="122"/>
      <c r="F223" s="122"/>
      <c r="G223" s="123"/>
      <c r="H223" s="122"/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  <c r="AA223" s="122"/>
      <c r="AB223" s="122"/>
      <c r="AC223" s="122"/>
      <c r="AD223" s="122"/>
      <c r="AE223" s="122"/>
      <c r="AF223" s="124"/>
      <c r="AG223" s="125"/>
      <c r="AH223" s="124"/>
      <c r="AI223" s="124"/>
      <c r="AJ223" s="122"/>
      <c r="AK223" s="126"/>
      <c r="AL223" s="122"/>
      <c r="AM223" s="122"/>
      <c r="AN223" s="122"/>
      <c r="AO223" s="122"/>
      <c r="AP223" s="122"/>
      <c r="AQ223" s="122"/>
      <c r="AR223" s="122"/>
      <c r="AS223" s="122"/>
      <c r="AT223" s="122"/>
      <c r="AU223" s="122"/>
      <c r="AV223" s="122"/>
      <c r="AW223" s="122"/>
      <c r="AX223" s="124"/>
      <c r="AY223" s="124"/>
      <c r="AZ223" s="127"/>
      <c r="BA223" s="124"/>
      <c r="BB223" s="124"/>
      <c r="BC223" s="124"/>
      <c r="BD223" s="124"/>
      <c r="BE223" s="124"/>
      <c r="BF223" s="124"/>
      <c r="BG223" s="128"/>
      <c r="BH223" s="129"/>
      <c r="BI223" s="124"/>
      <c r="BJ223" s="129"/>
      <c r="BK223" s="163"/>
      <c r="BL223" s="129"/>
    </row>
    <row r="224" spans="1:64" ht="12.75" x14ac:dyDescent="0.2">
      <c r="A224" s="122"/>
      <c r="B224" s="122"/>
      <c r="C224" s="122"/>
      <c r="D224" s="122"/>
      <c r="E224" s="122"/>
      <c r="F224" s="122"/>
      <c r="G224" s="123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2"/>
      <c r="AE224" s="122"/>
      <c r="AF224" s="124"/>
      <c r="AG224" s="125"/>
      <c r="AH224" s="124"/>
      <c r="AI224" s="124"/>
      <c r="AJ224" s="122"/>
      <c r="AK224" s="126"/>
      <c r="AL224" s="122"/>
      <c r="AM224" s="122"/>
      <c r="AN224" s="122"/>
      <c r="AO224" s="122"/>
      <c r="AP224" s="122"/>
      <c r="AQ224" s="122"/>
      <c r="AR224" s="122"/>
      <c r="AS224" s="122"/>
      <c r="AT224" s="122"/>
      <c r="AU224" s="122"/>
      <c r="AV224" s="122"/>
      <c r="AW224" s="122"/>
      <c r="AX224" s="124"/>
      <c r="AY224" s="124"/>
      <c r="AZ224" s="127"/>
      <c r="BA224" s="124"/>
      <c r="BB224" s="124"/>
      <c r="BC224" s="124"/>
      <c r="BD224" s="124"/>
      <c r="BE224" s="124"/>
      <c r="BF224" s="124"/>
      <c r="BG224" s="128"/>
      <c r="BH224" s="129"/>
      <c r="BI224" s="124"/>
      <c r="BJ224" s="129"/>
      <c r="BK224" s="163"/>
      <c r="BL224" s="129"/>
    </row>
    <row r="225" spans="1:64" ht="12.75" x14ac:dyDescent="0.2">
      <c r="A225" s="122"/>
      <c r="B225" s="122"/>
      <c r="C225" s="122"/>
      <c r="D225" s="122"/>
      <c r="E225" s="122"/>
      <c r="F225" s="122"/>
      <c r="G225" s="123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  <c r="U225" s="122"/>
      <c r="V225" s="122"/>
      <c r="W225" s="122"/>
      <c r="X225" s="122"/>
      <c r="Y225" s="122"/>
      <c r="Z225" s="122"/>
      <c r="AA225" s="122"/>
      <c r="AB225" s="122"/>
      <c r="AC225" s="122"/>
      <c r="AD225" s="122"/>
      <c r="AE225" s="122"/>
      <c r="AF225" s="124"/>
      <c r="AG225" s="125"/>
      <c r="AH225" s="124"/>
      <c r="AI225" s="124"/>
      <c r="AJ225" s="122"/>
      <c r="AK225" s="126"/>
      <c r="AL225" s="122"/>
      <c r="AM225" s="122"/>
      <c r="AN225" s="122"/>
      <c r="AO225" s="122"/>
      <c r="AP225" s="122"/>
      <c r="AQ225" s="122"/>
      <c r="AR225" s="122"/>
      <c r="AS225" s="122"/>
      <c r="AT225" s="122"/>
      <c r="AU225" s="122"/>
      <c r="AV225" s="122"/>
      <c r="AW225" s="122"/>
      <c r="AX225" s="124"/>
      <c r="AY225" s="124"/>
      <c r="AZ225" s="127"/>
      <c r="BA225" s="124"/>
      <c r="BB225" s="124"/>
      <c r="BC225" s="124"/>
      <c r="BD225" s="124"/>
      <c r="BE225" s="124"/>
      <c r="BF225" s="124"/>
      <c r="BG225" s="128"/>
      <c r="BH225" s="129"/>
      <c r="BI225" s="124"/>
      <c r="BJ225" s="129"/>
      <c r="BK225" s="163"/>
      <c r="BL225" s="129"/>
    </row>
    <row r="226" spans="1:64" ht="12.75" x14ac:dyDescent="0.2">
      <c r="A226" s="122"/>
      <c r="B226" s="122"/>
      <c r="C226" s="122"/>
      <c r="D226" s="122"/>
      <c r="E226" s="122"/>
      <c r="F226" s="122"/>
      <c r="G226" s="123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  <c r="U226" s="122"/>
      <c r="V226" s="122"/>
      <c r="W226" s="122"/>
      <c r="X226" s="122"/>
      <c r="Y226" s="122"/>
      <c r="Z226" s="122"/>
      <c r="AA226" s="122"/>
      <c r="AB226" s="122"/>
      <c r="AC226" s="122"/>
      <c r="AD226" s="122"/>
      <c r="AE226" s="122"/>
      <c r="AF226" s="124"/>
      <c r="AG226" s="125"/>
      <c r="AH226" s="124"/>
      <c r="AI226" s="124"/>
      <c r="AJ226" s="122"/>
      <c r="AK226" s="126"/>
      <c r="AL226" s="122"/>
      <c r="AM226" s="122"/>
      <c r="AN226" s="122"/>
      <c r="AO226" s="122"/>
      <c r="AP226" s="122"/>
      <c r="AQ226" s="122"/>
      <c r="AR226" s="122"/>
      <c r="AS226" s="122"/>
      <c r="AT226" s="122"/>
      <c r="AU226" s="122"/>
      <c r="AV226" s="122"/>
      <c r="AW226" s="122"/>
      <c r="AX226" s="124"/>
      <c r="AY226" s="124"/>
      <c r="AZ226" s="127"/>
      <c r="BA226" s="124"/>
      <c r="BB226" s="124"/>
      <c r="BC226" s="124"/>
      <c r="BD226" s="124"/>
      <c r="BE226" s="124"/>
      <c r="BF226" s="124"/>
      <c r="BG226" s="128"/>
      <c r="BH226" s="129"/>
      <c r="BI226" s="124"/>
      <c r="BJ226" s="129"/>
      <c r="BK226" s="163"/>
      <c r="BL226" s="129"/>
    </row>
    <row r="227" spans="1:64" ht="12.75" x14ac:dyDescent="0.2">
      <c r="A227" s="122"/>
      <c r="B227" s="122"/>
      <c r="C227" s="122"/>
      <c r="D227" s="122"/>
      <c r="E227" s="122"/>
      <c r="F227" s="122"/>
      <c r="G227" s="123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  <c r="U227" s="122"/>
      <c r="V227" s="122"/>
      <c r="W227" s="122"/>
      <c r="X227" s="122"/>
      <c r="Y227" s="122"/>
      <c r="Z227" s="122"/>
      <c r="AA227" s="122"/>
      <c r="AB227" s="122"/>
      <c r="AC227" s="122"/>
      <c r="AD227" s="122"/>
      <c r="AE227" s="122"/>
      <c r="AF227" s="124"/>
      <c r="AG227" s="125"/>
      <c r="AH227" s="124"/>
      <c r="AI227" s="124"/>
      <c r="AJ227" s="122"/>
      <c r="AK227" s="126"/>
      <c r="AL227" s="122"/>
      <c r="AM227" s="122"/>
      <c r="AN227" s="122"/>
      <c r="AO227" s="122"/>
      <c r="AP227" s="122"/>
      <c r="AQ227" s="122"/>
      <c r="AR227" s="122"/>
      <c r="AS227" s="122"/>
      <c r="AT227" s="122"/>
      <c r="AU227" s="122"/>
      <c r="AV227" s="122"/>
      <c r="AW227" s="122"/>
      <c r="AX227" s="124"/>
      <c r="AY227" s="124"/>
      <c r="AZ227" s="127"/>
      <c r="BA227" s="124"/>
      <c r="BB227" s="124"/>
      <c r="BC227" s="124"/>
      <c r="BD227" s="124"/>
      <c r="BE227" s="124"/>
      <c r="BF227" s="124"/>
      <c r="BG227" s="128"/>
      <c r="BH227" s="129"/>
      <c r="BI227" s="124"/>
      <c r="BJ227" s="129"/>
      <c r="BK227" s="163"/>
      <c r="BL227" s="129"/>
    </row>
    <row r="228" spans="1:64" ht="12.75" x14ac:dyDescent="0.2">
      <c r="A228" s="122"/>
      <c r="B228" s="122"/>
      <c r="C228" s="122"/>
      <c r="D228" s="122"/>
      <c r="E228" s="122"/>
      <c r="F228" s="122"/>
      <c r="G228" s="123"/>
      <c r="H228" s="122"/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  <c r="U228" s="122"/>
      <c r="V228" s="122"/>
      <c r="W228" s="122"/>
      <c r="X228" s="122"/>
      <c r="Y228" s="122"/>
      <c r="Z228" s="122"/>
      <c r="AA228" s="122"/>
      <c r="AB228" s="122"/>
      <c r="AC228" s="122"/>
      <c r="AD228" s="122"/>
      <c r="AE228" s="122"/>
      <c r="AF228" s="124"/>
      <c r="AG228" s="125"/>
      <c r="AH228" s="124"/>
      <c r="AI228" s="124"/>
      <c r="AJ228" s="122"/>
      <c r="AK228" s="126"/>
      <c r="AL228" s="122"/>
      <c r="AM228" s="122"/>
      <c r="AN228" s="122"/>
      <c r="AO228" s="122"/>
      <c r="AP228" s="122"/>
      <c r="AQ228" s="122"/>
      <c r="AR228" s="122"/>
      <c r="AS228" s="122"/>
      <c r="AT228" s="122"/>
      <c r="AU228" s="122"/>
      <c r="AV228" s="122"/>
      <c r="AW228" s="122"/>
      <c r="AX228" s="124"/>
      <c r="AY228" s="124"/>
      <c r="AZ228" s="127"/>
      <c r="BA228" s="124"/>
      <c r="BB228" s="124"/>
      <c r="BC228" s="124"/>
      <c r="BD228" s="124"/>
      <c r="BE228" s="124"/>
      <c r="BF228" s="124"/>
      <c r="BG228" s="128"/>
      <c r="BH228" s="129"/>
      <c r="BI228" s="124"/>
      <c r="BJ228" s="129"/>
      <c r="BK228" s="163"/>
      <c r="BL228" s="129"/>
    </row>
    <row r="229" spans="1:64" ht="12.75" x14ac:dyDescent="0.2">
      <c r="A229" s="122"/>
      <c r="B229" s="122"/>
      <c r="C229" s="122"/>
      <c r="D229" s="122"/>
      <c r="E229" s="122"/>
      <c r="F229" s="122"/>
      <c r="G229" s="123"/>
      <c r="H229" s="122"/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  <c r="U229" s="122"/>
      <c r="V229" s="122"/>
      <c r="W229" s="122"/>
      <c r="X229" s="122"/>
      <c r="Y229" s="122"/>
      <c r="Z229" s="122"/>
      <c r="AA229" s="122"/>
      <c r="AB229" s="122"/>
      <c r="AC229" s="122"/>
      <c r="AD229" s="122"/>
      <c r="AE229" s="122"/>
      <c r="AF229" s="124"/>
      <c r="AG229" s="125"/>
      <c r="AH229" s="124"/>
      <c r="AI229" s="124"/>
      <c r="AJ229" s="122"/>
      <c r="AK229" s="126"/>
      <c r="AL229" s="122"/>
      <c r="AM229" s="122"/>
      <c r="AN229" s="122"/>
      <c r="AO229" s="122"/>
      <c r="AP229" s="122"/>
      <c r="AQ229" s="122"/>
      <c r="AR229" s="122"/>
      <c r="AS229" s="122"/>
      <c r="AT229" s="122"/>
      <c r="AU229" s="122"/>
      <c r="AV229" s="122"/>
      <c r="AW229" s="122"/>
      <c r="AX229" s="124"/>
      <c r="AY229" s="124"/>
      <c r="AZ229" s="127"/>
      <c r="BA229" s="124"/>
      <c r="BB229" s="124"/>
      <c r="BC229" s="124"/>
      <c r="BD229" s="124"/>
      <c r="BE229" s="124"/>
      <c r="BF229" s="124"/>
      <c r="BG229" s="128"/>
      <c r="BH229" s="129"/>
      <c r="BI229" s="124"/>
      <c r="BJ229" s="129"/>
      <c r="BK229" s="163"/>
      <c r="BL229" s="129"/>
    </row>
    <row r="230" spans="1:64" ht="12.75" x14ac:dyDescent="0.2">
      <c r="A230" s="122"/>
      <c r="B230" s="122"/>
      <c r="C230" s="122"/>
      <c r="D230" s="122"/>
      <c r="E230" s="122"/>
      <c r="F230" s="122"/>
      <c r="G230" s="123"/>
      <c r="H230" s="122"/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  <c r="U230" s="122"/>
      <c r="V230" s="122"/>
      <c r="W230" s="122"/>
      <c r="X230" s="122"/>
      <c r="Y230" s="122"/>
      <c r="Z230" s="122"/>
      <c r="AA230" s="122"/>
      <c r="AB230" s="122"/>
      <c r="AC230" s="122"/>
      <c r="AD230" s="122"/>
      <c r="AE230" s="122"/>
      <c r="AF230" s="124"/>
      <c r="AG230" s="125"/>
      <c r="AH230" s="124"/>
      <c r="AI230" s="124"/>
      <c r="AJ230" s="122"/>
      <c r="AK230" s="126"/>
      <c r="AL230" s="122"/>
      <c r="AM230" s="122"/>
      <c r="AN230" s="122"/>
      <c r="AO230" s="122"/>
      <c r="AP230" s="122"/>
      <c r="AQ230" s="122"/>
      <c r="AR230" s="122"/>
      <c r="AS230" s="122"/>
      <c r="AT230" s="122"/>
      <c r="AU230" s="122"/>
      <c r="AV230" s="122"/>
      <c r="AW230" s="122"/>
      <c r="AX230" s="124"/>
      <c r="AY230" s="124"/>
      <c r="AZ230" s="127"/>
      <c r="BA230" s="124"/>
      <c r="BB230" s="124"/>
      <c r="BC230" s="124"/>
      <c r="BD230" s="124"/>
      <c r="BE230" s="124"/>
      <c r="BF230" s="124"/>
      <c r="BG230" s="128"/>
      <c r="BH230" s="129"/>
      <c r="BI230" s="124"/>
      <c r="BJ230" s="129"/>
      <c r="BK230" s="163"/>
      <c r="BL230" s="129"/>
    </row>
    <row r="231" spans="1:64" ht="12.75" x14ac:dyDescent="0.2">
      <c r="A231" s="122"/>
      <c r="B231" s="122"/>
      <c r="C231" s="122"/>
      <c r="D231" s="122"/>
      <c r="E231" s="122"/>
      <c r="F231" s="122"/>
      <c r="G231" s="123"/>
      <c r="H231" s="122"/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  <c r="U231" s="122"/>
      <c r="V231" s="122"/>
      <c r="W231" s="122"/>
      <c r="X231" s="122"/>
      <c r="Y231" s="122"/>
      <c r="Z231" s="122"/>
      <c r="AA231" s="122"/>
      <c r="AB231" s="122"/>
      <c r="AC231" s="122"/>
      <c r="AD231" s="122"/>
      <c r="AE231" s="122"/>
      <c r="AF231" s="124"/>
      <c r="AG231" s="125"/>
      <c r="AH231" s="124"/>
      <c r="AI231" s="124"/>
      <c r="AJ231" s="122"/>
      <c r="AK231" s="126"/>
      <c r="AL231" s="122"/>
      <c r="AM231" s="122"/>
      <c r="AN231" s="122"/>
      <c r="AO231" s="122"/>
      <c r="AP231" s="122"/>
      <c r="AQ231" s="122"/>
      <c r="AR231" s="122"/>
      <c r="AS231" s="122"/>
      <c r="AT231" s="122"/>
      <c r="AU231" s="122"/>
      <c r="AV231" s="122"/>
      <c r="AW231" s="122"/>
      <c r="AX231" s="124"/>
      <c r="AY231" s="124"/>
      <c r="AZ231" s="127"/>
      <c r="BA231" s="124"/>
      <c r="BB231" s="124"/>
      <c r="BC231" s="124"/>
      <c r="BD231" s="124"/>
      <c r="BE231" s="124"/>
      <c r="BF231" s="124"/>
      <c r="BG231" s="128"/>
      <c r="BH231" s="129"/>
      <c r="BI231" s="124"/>
      <c r="BJ231" s="129"/>
      <c r="BK231" s="163"/>
      <c r="BL231" s="129"/>
    </row>
    <row r="232" spans="1:64" ht="12.75" x14ac:dyDescent="0.2">
      <c r="A232" s="122"/>
      <c r="B232" s="122"/>
      <c r="C232" s="122"/>
      <c r="D232" s="122"/>
      <c r="E232" s="122"/>
      <c r="F232" s="122"/>
      <c r="G232" s="123"/>
      <c r="H232" s="122"/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  <c r="U232" s="122"/>
      <c r="V232" s="122"/>
      <c r="W232" s="122"/>
      <c r="X232" s="122"/>
      <c r="Y232" s="122"/>
      <c r="Z232" s="122"/>
      <c r="AA232" s="122"/>
      <c r="AB232" s="122"/>
      <c r="AC232" s="122"/>
      <c r="AD232" s="122"/>
      <c r="AE232" s="122"/>
      <c r="AF232" s="124"/>
      <c r="AG232" s="125"/>
      <c r="AH232" s="124"/>
      <c r="AI232" s="124"/>
      <c r="AJ232" s="122"/>
      <c r="AK232" s="126"/>
      <c r="AL232" s="122"/>
      <c r="AM232" s="122"/>
      <c r="AN232" s="122"/>
      <c r="AO232" s="122"/>
      <c r="AP232" s="122"/>
      <c r="AQ232" s="122"/>
      <c r="AR232" s="122"/>
      <c r="AS232" s="122"/>
      <c r="AT232" s="122"/>
      <c r="AU232" s="122"/>
      <c r="AV232" s="122"/>
      <c r="AW232" s="122"/>
      <c r="AX232" s="124"/>
      <c r="AY232" s="124"/>
      <c r="AZ232" s="127"/>
      <c r="BA232" s="124"/>
      <c r="BB232" s="124"/>
      <c r="BC232" s="124"/>
      <c r="BD232" s="124"/>
      <c r="BE232" s="124"/>
      <c r="BF232" s="124"/>
      <c r="BG232" s="128"/>
      <c r="BH232" s="129"/>
      <c r="BI232" s="124"/>
      <c r="BJ232" s="129"/>
      <c r="BK232" s="163"/>
      <c r="BL232" s="129"/>
    </row>
    <row r="233" spans="1:64" ht="12.75" x14ac:dyDescent="0.2">
      <c r="A233" s="122"/>
      <c r="B233" s="122"/>
      <c r="C233" s="122"/>
      <c r="D233" s="122"/>
      <c r="E233" s="122"/>
      <c r="F233" s="122"/>
      <c r="G233" s="123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  <c r="U233" s="122"/>
      <c r="V233" s="122"/>
      <c r="W233" s="122"/>
      <c r="X233" s="122"/>
      <c r="Y233" s="122"/>
      <c r="Z233" s="122"/>
      <c r="AA233" s="122"/>
      <c r="AB233" s="122"/>
      <c r="AC233" s="122"/>
      <c r="AD233" s="122"/>
      <c r="AE233" s="122"/>
      <c r="AF233" s="124"/>
      <c r="AG233" s="125"/>
      <c r="AH233" s="124"/>
      <c r="AI233" s="124"/>
      <c r="AJ233" s="122"/>
      <c r="AK233" s="126"/>
      <c r="AL233" s="122"/>
      <c r="AM233" s="122"/>
      <c r="AN233" s="122"/>
      <c r="AO233" s="122"/>
      <c r="AP233" s="122"/>
      <c r="AQ233" s="122"/>
      <c r="AR233" s="122"/>
      <c r="AS233" s="122"/>
      <c r="AT233" s="122"/>
      <c r="AU233" s="122"/>
      <c r="AV233" s="122"/>
      <c r="AW233" s="122"/>
      <c r="AX233" s="124"/>
      <c r="AY233" s="124"/>
      <c r="AZ233" s="127"/>
      <c r="BA233" s="124"/>
      <c r="BB233" s="124"/>
      <c r="BC233" s="124"/>
      <c r="BD233" s="124"/>
      <c r="BE233" s="124"/>
      <c r="BF233" s="124"/>
      <c r="BG233" s="128"/>
      <c r="BH233" s="129"/>
      <c r="BI233" s="124"/>
      <c r="BJ233" s="129"/>
      <c r="BK233" s="163"/>
      <c r="BL233" s="129"/>
    </row>
    <row r="234" spans="1:64" ht="12.75" x14ac:dyDescent="0.2">
      <c r="A234" s="122"/>
      <c r="B234" s="122"/>
      <c r="C234" s="122"/>
      <c r="D234" s="122"/>
      <c r="E234" s="122"/>
      <c r="F234" s="122"/>
      <c r="G234" s="123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  <c r="U234" s="122"/>
      <c r="V234" s="122"/>
      <c r="W234" s="122"/>
      <c r="X234" s="122"/>
      <c r="Y234" s="122"/>
      <c r="Z234" s="122"/>
      <c r="AA234" s="122"/>
      <c r="AB234" s="122"/>
      <c r="AC234" s="122"/>
      <c r="AD234" s="122"/>
      <c r="AE234" s="122"/>
      <c r="AF234" s="124"/>
      <c r="AG234" s="125"/>
      <c r="AH234" s="124"/>
      <c r="AI234" s="124"/>
      <c r="AJ234" s="122"/>
      <c r="AK234" s="126"/>
      <c r="AL234" s="122"/>
      <c r="AM234" s="122"/>
      <c r="AN234" s="122"/>
      <c r="AO234" s="122"/>
      <c r="AP234" s="122"/>
      <c r="AQ234" s="122"/>
      <c r="AR234" s="122"/>
      <c r="AS234" s="122"/>
      <c r="AT234" s="122"/>
      <c r="AU234" s="122"/>
      <c r="AV234" s="122"/>
      <c r="AW234" s="122"/>
      <c r="AX234" s="124"/>
      <c r="AY234" s="124"/>
      <c r="AZ234" s="127"/>
      <c r="BA234" s="124"/>
      <c r="BB234" s="124"/>
      <c r="BC234" s="124"/>
      <c r="BD234" s="124"/>
      <c r="BE234" s="124"/>
      <c r="BF234" s="124"/>
      <c r="BG234" s="128"/>
      <c r="BH234" s="129"/>
      <c r="BI234" s="124"/>
      <c r="BJ234" s="129"/>
      <c r="BK234" s="163"/>
      <c r="BL234" s="129"/>
    </row>
    <row r="235" spans="1:64" ht="12.75" x14ac:dyDescent="0.2">
      <c r="A235" s="122"/>
      <c r="B235" s="122"/>
      <c r="C235" s="122"/>
      <c r="D235" s="122"/>
      <c r="E235" s="122"/>
      <c r="F235" s="122"/>
      <c r="G235" s="123"/>
      <c r="H235" s="122"/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  <c r="U235" s="122"/>
      <c r="V235" s="122"/>
      <c r="W235" s="122"/>
      <c r="X235" s="122"/>
      <c r="Y235" s="122"/>
      <c r="Z235" s="122"/>
      <c r="AA235" s="122"/>
      <c r="AB235" s="122"/>
      <c r="AC235" s="122"/>
      <c r="AD235" s="122"/>
      <c r="AE235" s="122"/>
      <c r="AF235" s="124"/>
      <c r="AG235" s="125"/>
      <c r="AH235" s="124"/>
      <c r="AI235" s="124"/>
      <c r="AJ235" s="122"/>
      <c r="AK235" s="126"/>
      <c r="AL235" s="122"/>
      <c r="AM235" s="122"/>
      <c r="AN235" s="122"/>
      <c r="AO235" s="122"/>
      <c r="AP235" s="122"/>
      <c r="AQ235" s="122"/>
      <c r="AR235" s="122"/>
      <c r="AS235" s="122"/>
      <c r="AT235" s="122"/>
      <c r="AU235" s="122"/>
      <c r="AV235" s="122"/>
      <c r="AW235" s="122"/>
      <c r="AX235" s="124"/>
      <c r="AY235" s="124"/>
      <c r="AZ235" s="127"/>
      <c r="BA235" s="124"/>
      <c r="BB235" s="124"/>
      <c r="BC235" s="124"/>
      <c r="BD235" s="124"/>
      <c r="BE235" s="124"/>
      <c r="BF235" s="124"/>
      <c r="BG235" s="128"/>
      <c r="BH235" s="129"/>
      <c r="BI235" s="124"/>
      <c r="BJ235" s="129"/>
      <c r="BK235" s="163"/>
      <c r="BL235" s="129"/>
    </row>
    <row r="236" spans="1:64" ht="12.75" x14ac:dyDescent="0.2">
      <c r="A236" s="122"/>
      <c r="B236" s="122"/>
      <c r="C236" s="122"/>
      <c r="D236" s="122"/>
      <c r="E236" s="122"/>
      <c r="F236" s="122"/>
      <c r="G236" s="123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  <c r="AA236" s="122"/>
      <c r="AB236" s="122"/>
      <c r="AC236" s="122"/>
      <c r="AD236" s="122"/>
      <c r="AE236" s="122"/>
      <c r="AF236" s="124"/>
      <c r="AG236" s="125"/>
      <c r="AH236" s="124"/>
      <c r="AI236" s="124"/>
      <c r="AJ236" s="122"/>
      <c r="AK236" s="126"/>
      <c r="AL236" s="122"/>
      <c r="AM236" s="122"/>
      <c r="AN236" s="122"/>
      <c r="AO236" s="122"/>
      <c r="AP236" s="122"/>
      <c r="AQ236" s="122"/>
      <c r="AR236" s="122"/>
      <c r="AS236" s="122"/>
      <c r="AT236" s="122"/>
      <c r="AU236" s="122"/>
      <c r="AV236" s="122"/>
      <c r="AW236" s="122"/>
      <c r="AX236" s="124"/>
      <c r="AY236" s="124"/>
      <c r="AZ236" s="127"/>
      <c r="BA236" s="124"/>
      <c r="BB236" s="124"/>
      <c r="BC236" s="124"/>
      <c r="BD236" s="124"/>
      <c r="BE236" s="124"/>
      <c r="BF236" s="124"/>
      <c r="BG236" s="128"/>
      <c r="BH236" s="129"/>
      <c r="BI236" s="124"/>
      <c r="BJ236" s="129"/>
      <c r="BK236" s="163"/>
      <c r="BL236" s="129"/>
    </row>
    <row r="237" spans="1:64" ht="12.75" x14ac:dyDescent="0.2">
      <c r="A237" s="122"/>
      <c r="B237" s="122"/>
      <c r="C237" s="122"/>
      <c r="D237" s="122"/>
      <c r="E237" s="122"/>
      <c r="F237" s="122"/>
      <c r="G237" s="123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  <c r="AA237" s="122"/>
      <c r="AB237" s="122"/>
      <c r="AC237" s="122"/>
      <c r="AD237" s="122"/>
      <c r="AE237" s="122"/>
      <c r="AF237" s="124"/>
      <c r="AG237" s="125"/>
      <c r="AH237" s="124"/>
      <c r="AI237" s="124"/>
      <c r="AJ237" s="122"/>
      <c r="AK237" s="126"/>
      <c r="AL237" s="122"/>
      <c r="AM237" s="122"/>
      <c r="AN237" s="122"/>
      <c r="AO237" s="122"/>
      <c r="AP237" s="122"/>
      <c r="AQ237" s="122"/>
      <c r="AR237" s="122"/>
      <c r="AS237" s="122"/>
      <c r="AT237" s="122"/>
      <c r="AU237" s="122"/>
      <c r="AV237" s="122"/>
      <c r="AW237" s="122"/>
      <c r="AX237" s="124"/>
      <c r="AY237" s="124"/>
      <c r="AZ237" s="127"/>
      <c r="BA237" s="124"/>
      <c r="BB237" s="124"/>
      <c r="BC237" s="124"/>
      <c r="BD237" s="124"/>
      <c r="BE237" s="124"/>
      <c r="BF237" s="124"/>
      <c r="BG237" s="128"/>
      <c r="BH237" s="129"/>
      <c r="BI237" s="124"/>
      <c r="BJ237" s="129"/>
      <c r="BK237" s="163"/>
      <c r="BL237" s="129"/>
    </row>
    <row r="238" spans="1:64" ht="12.75" x14ac:dyDescent="0.2">
      <c r="A238" s="122"/>
      <c r="B238" s="122"/>
      <c r="C238" s="122"/>
      <c r="D238" s="122"/>
      <c r="E238" s="122"/>
      <c r="F238" s="122"/>
      <c r="G238" s="123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  <c r="AA238" s="122"/>
      <c r="AB238" s="122"/>
      <c r="AC238" s="122"/>
      <c r="AD238" s="122"/>
      <c r="AE238" s="122"/>
      <c r="AF238" s="124"/>
      <c r="AG238" s="125"/>
      <c r="AH238" s="124"/>
      <c r="AI238" s="124"/>
      <c r="AJ238" s="122"/>
      <c r="AK238" s="126"/>
      <c r="AL238" s="122"/>
      <c r="AM238" s="122"/>
      <c r="AN238" s="122"/>
      <c r="AO238" s="122"/>
      <c r="AP238" s="122"/>
      <c r="AQ238" s="122"/>
      <c r="AR238" s="122"/>
      <c r="AS238" s="122"/>
      <c r="AT238" s="122"/>
      <c r="AU238" s="122"/>
      <c r="AV238" s="122"/>
      <c r="AW238" s="122"/>
      <c r="AX238" s="124"/>
      <c r="AY238" s="124"/>
      <c r="AZ238" s="127"/>
      <c r="BA238" s="124"/>
      <c r="BB238" s="124"/>
      <c r="BC238" s="124"/>
      <c r="BD238" s="124"/>
      <c r="BE238" s="124"/>
      <c r="BF238" s="124"/>
      <c r="BG238" s="128"/>
      <c r="BH238" s="129"/>
      <c r="BI238" s="124"/>
      <c r="BJ238" s="129"/>
      <c r="BK238" s="163"/>
      <c r="BL238" s="129"/>
    </row>
    <row r="239" spans="1:64" ht="12.75" x14ac:dyDescent="0.2">
      <c r="A239" s="122"/>
      <c r="B239" s="122"/>
      <c r="C239" s="122"/>
      <c r="D239" s="122"/>
      <c r="E239" s="122"/>
      <c r="F239" s="122"/>
      <c r="G239" s="123"/>
      <c r="H239" s="122"/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  <c r="U239" s="122"/>
      <c r="V239" s="122"/>
      <c r="W239" s="122"/>
      <c r="X239" s="122"/>
      <c r="Y239" s="122"/>
      <c r="Z239" s="122"/>
      <c r="AA239" s="122"/>
      <c r="AB239" s="122"/>
      <c r="AC239" s="122"/>
      <c r="AD239" s="122"/>
      <c r="AE239" s="122"/>
      <c r="AF239" s="124"/>
      <c r="AG239" s="125"/>
      <c r="AH239" s="124"/>
      <c r="AI239" s="124"/>
      <c r="AJ239" s="122"/>
      <c r="AK239" s="126"/>
      <c r="AL239" s="122"/>
      <c r="AM239" s="122"/>
      <c r="AN239" s="122"/>
      <c r="AO239" s="122"/>
      <c r="AP239" s="122"/>
      <c r="AQ239" s="122"/>
      <c r="AR239" s="122"/>
      <c r="AS239" s="122"/>
      <c r="AT239" s="122"/>
      <c r="AU239" s="122"/>
      <c r="AV239" s="122"/>
      <c r="AW239" s="122"/>
      <c r="AX239" s="124"/>
      <c r="AY239" s="124"/>
      <c r="AZ239" s="127"/>
      <c r="BA239" s="124"/>
      <c r="BB239" s="124"/>
      <c r="BC239" s="124"/>
      <c r="BD239" s="124"/>
      <c r="BE239" s="124"/>
      <c r="BF239" s="124"/>
      <c r="BG239" s="128"/>
      <c r="BH239" s="129"/>
      <c r="BI239" s="124"/>
      <c r="BJ239" s="129"/>
      <c r="BK239" s="163"/>
      <c r="BL239" s="129"/>
    </row>
    <row r="240" spans="1:64" ht="12.75" x14ac:dyDescent="0.2">
      <c r="A240" s="122"/>
      <c r="B240" s="122"/>
      <c r="C240" s="122"/>
      <c r="D240" s="122"/>
      <c r="E240" s="122"/>
      <c r="F240" s="122"/>
      <c r="G240" s="123"/>
      <c r="H240" s="122"/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  <c r="U240" s="122"/>
      <c r="V240" s="122"/>
      <c r="W240" s="122"/>
      <c r="X240" s="122"/>
      <c r="Y240" s="122"/>
      <c r="Z240" s="122"/>
      <c r="AA240" s="122"/>
      <c r="AB240" s="122"/>
      <c r="AC240" s="122"/>
      <c r="AD240" s="122"/>
      <c r="AE240" s="122"/>
      <c r="AF240" s="124"/>
      <c r="AG240" s="125"/>
      <c r="AH240" s="124"/>
      <c r="AI240" s="124"/>
      <c r="AJ240" s="122"/>
      <c r="AK240" s="126"/>
      <c r="AL240" s="122"/>
      <c r="AM240" s="122"/>
      <c r="AN240" s="122"/>
      <c r="AO240" s="122"/>
      <c r="AP240" s="122"/>
      <c r="AQ240" s="122"/>
      <c r="AR240" s="122"/>
      <c r="AS240" s="122"/>
      <c r="AT240" s="122"/>
      <c r="AU240" s="122"/>
      <c r="AV240" s="122"/>
      <c r="AW240" s="122"/>
      <c r="AX240" s="124"/>
      <c r="AY240" s="124"/>
      <c r="AZ240" s="127"/>
      <c r="BA240" s="124"/>
      <c r="BB240" s="124"/>
      <c r="BC240" s="124"/>
      <c r="BD240" s="124"/>
      <c r="BE240" s="124"/>
      <c r="BF240" s="124"/>
      <c r="BG240" s="128"/>
      <c r="BH240" s="129"/>
      <c r="BI240" s="124"/>
      <c r="BJ240" s="129"/>
      <c r="BK240" s="163"/>
      <c r="BL240" s="129"/>
    </row>
    <row r="241" spans="1:64" ht="12.75" x14ac:dyDescent="0.2">
      <c r="A241" s="122"/>
      <c r="B241" s="122"/>
      <c r="C241" s="122"/>
      <c r="D241" s="122"/>
      <c r="E241" s="122"/>
      <c r="F241" s="122"/>
      <c r="G241" s="123"/>
      <c r="H241" s="122"/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  <c r="U241" s="122"/>
      <c r="V241" s="122"/>
      <c r="W241" s="122"/>
      <c r="X241" s="122"/>
      <c r="Y241" s="122"/>
      <c r="Z241" s="122"/>
      <c r="AA241" s="122"/>
      <c r="AB241" s="122"/>
      <c r="AC241" s="122"/>
      <c r="AD241" s="122"/>
      <c r="AE241" s="122"/>
      <c r="AF241" s="124"/>
      <c r="AG241" s="125"/>
      <c r="AH241" s="124"/>
      <c r="AI241" s="124"/>
      <c r="AJ241" s="122"/>
      <c r="AK241" s="126"/>
      <c r="AL241" s="122"/>
      <c r="AM241" s="122"/>
      <c r="AN241" s="122"/>
      <c r="AO241" s="122"/>
      <c r="AP241" s="122"/>
      <c r="AQ241" s="122"/>
      <c r="AR241" s="122"/>
      <c r="AS241" s="122"/>
      <c r="AT241" s="122"/>
      <c r="AU241" s="122"/>
      <c r="AV241" s="122"/>
      <c r="AW241" s="122"/>
      <c r="AX241" s="124"/>
      <c r="AY241" s="124"/>
      <c r="AZ241" s="127"/>
      <c r="BA241" s="124"/>
      <c r="BB241" s="124"/>
      <c r="BC241" s="124"/>
      <c r="BD241" s="124"/>
      <c r="BE241" s="124"/>
      <c r="BF241" s="124"/>
      <c r="BG241" s="128"/>
      <c r="BH241" s="129"/>
      <c r="BI241" s="124"/>
      <c r="BJ241" s="129"/>
      <c r="BK241" s="163"/>
      <c r="BL241" s="129"/>
    </row>
    <row r="242" spans="1:64" ht="12.75" x14ac:dyDescent="0.2">
      <c r="A242" s="122"/>
      <c r="B242" s="122"/>
      <c r="C242" s="122"/>
      <c r="D242" s="122"/>
      <c r="E242" s="122"/>
      <c r="F242" s="122"/>
      <c r="G242" s="123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  <c r="AA242" s="122"/>
      <c r="AB242" s="122"/>
      <c r="AC242" s="122"/>
      <c r="AD242" s="122"/>
      <c r="AE242" s="122"/>
      <c r="AF242" s="124"/>
      <c r="AG242" s="125"/>
      <c r="AH242" s="124"/>
      <c r="AI242" s="124"/>
      <c r="AJ242" s="122"/>
      <c r="AK242" s="126"/>
      <c r="AL242" s="122"/>
      <c r="AM242" s="122"/>
      <c r="AN242" s="122"/>
      <c r="AO242" s="122"/>
      <c r="AP242" s="122"/>
      <c r="AQ242" s="122"/>
      <c r="AR242" s="122"/>
      <c r="AS242" s="122"/>
      <c r="AT242" s="122"/>
      <c r="AU242" s="122"/>
      <c r="AV242" s="122"/>
      <c r="AW242" s="122"/>
      <c r="AX242" s="124"/>
      <c r="AY242" s="124"/>
      <c r="AZ242" s="127"/>
      <c r="BA242" s="124"/>
      <c r="BB242" s="124"/>
      <c r="BC242" s="124"/>
      <c r="BD242" s="124"/>
      <c r="BE242" s="124"/>
      <c r="BF242" s="124"/>
      <c r="BG242" s="128"/>
      <c r="BH242" s="129"/>
      <c r="BI242" s="124"/>
      <c r="BJ242" s="129"/>
      <c r="BK242" s="163"/>
      <c r="BL242" s="129"/>
    </row>
    <row r="243" spans="1:64" ht="12.75" x14ac:dyDescent="0.2">
      <c r="A243" s="122"/>
      <c r="B243" s="122"/>
      <c r="C243" s="122"/>
      <c r="D243" s="122"/>
      <c r="E243" s="122"/>
      <c r="F243" s="122"/>
      <c r="G243" s="123"/>
      <c r="H243" s="122"/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  <c r="U243" s="122"/>
      <c r="V243" s="122"/>
      <c r="W243" s="122"/>
      <c r="X243" s="122"/>
      <c r="Y243" s="122"/>
      <c r="Z243" s="122"/>
      <c r="AA243" s="122"/>
      <c r="AB243" s="122"/>
      <c r="AC243" s="122"/>
      <c r="AD243" s="122"/>
      <c r="AE243" s="122"/>
      <c r="AF243" s="124"/>
      <c r="AG243" s="125"/>
      <c r="AH243" s="124"/>
      <c r="AI243" s="124"/>
      <c r="AJ243" s="122"/>
      <c r="AK243" s="126"/>
      <c r="AL243" s="122"/>
      <c r="AM243" s="122"/>
      <c r="AN243" s="122"/>
      <c r="AO243" s="122"/>
      <c r="AP243" s="122"/>
      <c r="AQ243" s="122"/>
      <c r="AR243" s="122"/>
      <c r="AS243" s="122"/>
      <c r="AT243" s="122"/>
      <c r="AU243" s="122"/>
      <c r="AV243" s="122"/>
      <c r="AW243" s="122"/>
      <c r="AX243" s="124"/>
      <c r="AY243" s="124"/>
      <c r="AZ243" s="127"/>
      <c r="BA243" s="124"/>
      <c r="BB243" s="124"/>
      <c r="BC243" s="124"/>
      <c r="BD243" s="124"/>
      <c r="BE243" s="124"/>
      <c r="BF243" s="124"/>
      <c r="BG243" s="128"/>
      <c r="BH243" s="129"/>
      <c r="BI243" s="124"/>
      <c r="BJ243" s="129"/>
      <c r="BK243" s="163"/>
      <c r="BL243" s="129"/>
    </row>
    <row r="244" spans="1:64" ht="12.75" x14ac:dyDescent="0.2">
      <c r="A244" s="122"/>
      <c r="B244" s="122"/>
      <c r="C244" s="122"/>
      <c r="D244" s="122"/>
      <c r="E244" s="122"/>
      <c r="F244" s="122"/>
      <c r="G244" s="123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  <c r="AA244" s="122"/>
      <c r="AB244" s="122"/>
      <c r="AC244" s="122"/>
      <c r="AD244" s="122"/>
      <c r="AE244" s="122"/>
      <c r="AF244" s="124"/>
      <c r="AG244" s="125"/>
      <c r="AH244" s="124"/>
      <c r="AI244" s="124"/>
      <c r="AJ244" s="122"/>
      <c r="AK244" s="126"/>
      <c r="AL244" s="122"/>
      <c r="AM244" s="122"/>
      <c r="AN244" s="122"/>
      <c r="AO244" s="122"/>
      <c r="AP244" s="122"/>
      <c r="AQ244" s="122"/>
      <c r="AR244" s="122"/>
      <c r="AS244" s="122"/>
      <c r="AT244" s="122"/>
      <c r="AU244" s="122"/>
      <c r="AV244" s="122"/>
      <c r="AW244" s="122"/>
      <c r="AX244" s="124"/>
      <c r="AY244" s="124"/>
      <c r="AZ244" s="127"/>
      <c r="BA244" s="124"/>
      <c r="BB244" s="124"/>
      <c r="BC244" s="124"/>
      <c r="BD244" s="124"/>
      <c r="BE244" s="124"/>
      <c r="BF244" s="124"/>
      <c r="BG244" s="128"/>
      <c r="BH244" s="129"/>
      <c r="BI244" s="124"/>
      <c r="BJ244" s="129"/>
      <c r="BK244" s="163"/>
      <c r="BL244" s="129"/>
    </row>
    <row r="245" spans="1:64" ht="12.75" x14ac:dyDescent="0.2">
      <c r="A245" s="122"/>
      <c r="B245" s="122"/>
      <c r="C245" s="122"/>
      <c r="D245" s="122"/>
      <c r="E245" s="122"/>
      <c r="F245" s="122"/>
      <c r="G245" s="123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  <c r="U245" s="122"/>
      <c r="V245" s="122"/>
      <c r="W245" s="122"/>
      <c r="X245" s="122"/>
      <c r="Y245" s="122"/>
      <c r="Z245" s="122"/>
      <c r="AA245" s="122"/>
      <c r="AB245" s="122"/>
      <c r="AC245" s="122"/>
      <c r="AD245" s="122"/>
      <c r="AE245" s="122"/>
      <c r="AF245" s="124"/>
      <c r="AG245" s="125"/>
      <c r="AH245" s="124"/>
      <c r="AI245" s="124"/>
      <c r="AJ245" s="122"/>
      <c r="AK245" s="126"/>
      <c r="AL245" s="122"/>
      <c r="AM245" s="122"/>
      <c r="AN245" s="122"/>
      <c r="AO245" s="122"/>
      <c r="AP245" s="122"/>
      <c r="AQ245" s="122"/>
      <c r="AR245" s="122"/>
      <c r="AS245" s="122"/>
      <c r="AT245" s="122"/>
      <c r="AU245" s="122"/>
      <c r="AV245" s="122"/>
      <c r="AW245" s="122"/>
      <c r="AX245" s="124"/>
      <c r="AY245" s="124"/>
      <c r="AZ245" s="127"/>
      <c r="BA245" s="124"/>
      <c r="BB245" s="124"/>
      <c r="BC245" s="124"/>
      <c r="BD245" s="124"/>
      <c r="BE245" s="124"/>
      <c r="BF245" s="124"/>
      <c r="BG245" s="128"/>
      <c r="BH245" s="129"/>
      <c r="BI245" s="124"/>
      <c r="BJ245" s="129"/>
      <c r="BK245" s="163"/>
      <c r="BL245" s="129"/>
    </row>
    <row r="246" spans="1:64" ht="12.75" x14ac:dyDescent="0.2">
      <c r="A246" s="122"/>
      <c r="B246" s="122"/>
      <c r="C246" s="122"/>
      <c r="D246" s="122"/>
      <c r="E246" s="122"/>
      <c r="F246" s="122"/>
      <c r="G246" s="123"/>
      <c r="H246" s="122"/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  <c r="U246" s="122"/>
      <c r="V246" s="122"/>
      <c r="W246" s="122"/>
      <c r="X246" s="122"/>
      <c r="Y246" s="122"/>
      <c r="Z246" s="122"/>
      <c r="AA246" s="122"/>
      <c r="AB246" s="122"/>
      <c r="AC246" s="122"/>
      <c r="AD246" s="122"/>
      <c r="AE246" s="122"/>
      <c r="AF246" s="124"/>
      <c r="AG246" s="125"/>
      <c r="AH246" s="124"/>
      <c r="AI246" s="124"/>
      <c r="AJ246" s="122"/>
      <c r="AK246" s="126"/>
      <c r="AL246" s="122"/>
      <c r="AM246" s="122"/>
      <c r="AN246" s="122"/>
      <c r="AO246" s="122"/>
      <c r="AP246" s="122"/>
      <c r="AQ246" s="122"/>
      <c r="AR246" s="122"/>
      <c r="AS246" s="122"/>
      <c r="AT246" s="122"/>
      <c r="AU246" s="122"/>
      <c r="AV246" s="122"/>
      <c r="AW246" s="122"/>
      <c r="AX246" s="124"/>
      <c r="AY246" s="124"/>
      <c r="AZ246" s="127"/>
      <c r="BA246" s="124"/>
      <c r="BB246" s="124"/>
      <c r="BC246" s="124"/>
      <c r="BD246" s="124"/>
      <c r="BE246" s="124"/>
      <c r="BF246" s="124"/>
      <c r="BG246" s="128"/>
      <c r="BH246" s="129"/>
      <c r="BI246" s="124"/>
      <c r="BJ246" s="129"/>
      <c r="BK246" s="163"/>
      <c r="BL246" s="129"/>
    </row>
    <row r="247" spans="1:64" ht="12.75" x14ac:dyDescent="0.2">
      <c r="A247" s="122"/>
      <c r="B247" s="122"/>
      <c r="C247" s="122"/>
      <c r="D247" s="122"/>
      <c r="E247" s="122"/>
      <c r="F247" s="122"/>
      <c r="G247" s="123"/>
      <c r="H247" s="122"/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  <c r="U247" s="122"/>
      <c r="V247" s="122"/>
      <c r="W247" s="122"/>
      <c r="X247" s="122"/>
      <c r="Y247" s="122"/>
      <c r="Z247" s="122"/>
      <c r="AA247" s="122"/>
      <c r="AB247" s="122"/>
      <c r="AC247" s="122"/>
      <c r="AD247" s="122"/>
      <c r="AE247" s="122"/>
      <c r="AF247" s="124"/>
      <c r="AG247" s="125"/>
      <c r="AH247" s="124"/>
      <c r="AI247" s="124"/>
      <c r="AJ247" s="122"/>
      <c r="AK247" s="126"/>
      <c r="AL247" s="122"/>
      <c r="AM247" s="122"/>
      <c r="AN247" s="122"/>
      <c r="AO247" s="122"/>
      <c r="AP247" s="122"/>
      <c r="AQ247" s="122"/>
      <c r="AR247" s="122"/>
      <c r="AS247" s="122"/>
      <c r="AT247" s="122"/>
      <c r="AU247" s="122"/>
      <c r="AV247" s="122"/>
      <c r="AW247" s="122"/>
      <c r="AX247" s="124"/>
      <c r="AY247" s="124"/>
      <c r="AZ247" s="127"/>
      <c r="BA247" s="124"/>
      <c r="BB247" s="124"/>
      <c r="BC247" s="124"/>
      <c r="BD247" s="124"/>
      <c r="BE247" s="124"/>
      <c r="BF247" s="124"/>
      <c r="BG247" s="128"/>
      <c r="BH247" s="129"/>
      <c r="BI247" s="124"/>
      <c r="BJ247" s="129"/>
      <c r="BK247" s="163"/>
      <c r="BL247" s="129"/>
    </row>
    <row r="248" spans="1:64" ht="12.75" x14ac:dyDescent="0.2">
      <c r="A248" s="122"/>
      <c r="B248" s="122"/>
      <c r="C248" s="122"/>
      <c r="D248" s="122"/>
      <c r="E248" s="122"/>
      <c r="F248" s="122"/>
      <c r="G248" s="123"/>
      <c r="H248" s="122"/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  <c r="U248" s="122"/>
      <c r="V248" s="122"/>
      <c r="W248" s="122"/>
      <c r="X248" s="122"/>
      <c r="Y248" s="122"/>
      <c r="Z248" s="122"/>
      <c r="AA248" s="122"/>
      <c r="AB248" s="122"/>
      <c r="AC248" s="122"/>
      <c r="AD248" s="122"/>
      <c r="AE248" s="122"/>
      <c r="AF248" s="124"/>
      <c r="AG248" s="125"/>
      <c r="AH248" s="124"/>
      <c r="AI248" s="124"/>
      <c r="AJ248" s="122"/>
      <c r="AK248" s="126"/>
      <c r="AL248" s="122"/>
      <c r="AM248" s="122"/>
      <c r="AN248" s="122"/>
      <c r="AO248" s="122"/>
      <c r="AP248" s="122"/>
      <c r="AQ248" s="122"/>
      <c r="AR248" s="122"/>
      <c r="AS248" s="122"/>
      <c r="AT248" s="122"/>
      <c r="AU248" s="122"/>
      <c r="AV248" s="122"/>
      <c r="AW248" s="122"/>
      <c r="AX248" s="124"/>
      <c r="AY248" s="124"/>
      <c r="AZ248" s="127"/>
      <c r="BA248" s="124"/>
      <c r="BB248" s="124"/>
      <c r="BC248" s="124"/>
      <c r="BD248" s="124"/>
      <c r="BE248" s="124"/>
      <c r="BF248" s="124"/>
      <c r="BG248" s="128"/>
      <c r="BH248" s="129"/>
      <c r="BI248" s="124"/>
      <c r="BJ248" s="129"/>
      <c r="BK248" s="163"/>
      <c r="BL248" s="129"/>
    </row>
    <row r="249" spans="1:64" ht="12.75" x14ac:dyDescent="0.2">
      <c r="A249" s="122"/>
      <c r="B249" s="122"/>
      <c r="C249" s="122"/>
      <c r="D249" s="122"/>
      <c r="E249" s="122"/>
      <c r="F249" s="122"/>
      <c r="G249" s="123"/>
      <c r="H249" s="122"/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  <c r="U249" s="122"/>
      <c r="V249" s="122"/>
      <c r="W249" s="122"/>
      <c r="X249" s="122"/>
      <c r="Y249" s="122"/>
      <c r="Z249" s="122"/>
      <c r="AA249" s="122"/>
      <c r="AB249" s="122"/>
      <c r="AC249" s="122"/>
      <c r="AD249" s="122"/>
      <c r="AE249" s="122"/>
      <c r="AF249" s="124"/>
      <c r="AG249" s="125"/>
      <c r="AH249" s="124"/>
      <c r="AI249" s="124"/>
      <c r="AJ249" s="122"/>
      <c r="AK249" s="126"/>
      <c r="AL249" s="122"/>
      <c r="AM249" s="122"/>
      <c r="AN249" s="122"/>
      <c r="AO249" s="122"/>
      <c r="AP249" s="122"/>
      <c r="AQ249" s="122"/>
      <c r="AR249" s="122"/>
      <c r="AS249" s="122"/>
      <c r="AT249" s="122"/>
      <c r="AU249" s="122"/>
      <c r="AV249" s="122"/>
      <c r="AW249" s="122"/>
      <c r="AX249" s="124"/>
      <c r="AY249" s="124"/>
      <c r="AZ249" s="127"/>
      <c r="BA249" s="124"/>
      <c r="BB249" s="124"/>
      <c r="BC249" s="124"/>
      <c r="BD249" s="124"/>
      <c r="BE249" s="124"/>
      <c r="BF249" s="124"/>
      <c r="BG249" s="128"/>
      <c r="BH249" s="129"/>
      <c r="BI249" s="124"/>
      <c r="BJ249" s="129"/>
      <c r="BK249" s="163"/>
      <c r="BL249" s="129"/>
    </row>
    <row r="250" spans="1:64" ht="12.75" x14ac:dyDescent="0.2">
      <c r="A250" s="122"/>
      <c r="B250" s="122"/>
      <c r="C250" s="122"/>
      <c r="D250" s="122"/>
      <c r="E250" s="122"/>
      <c r="F250" s="122"/>
      <c r="G250" s="123"/>
      <c r="H250" s="122"/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  <c r="U250" s="122"/>
      <c r="V250" s="122"/>
      <c r="W250" s="122"/>
      <c r="X250" s="122"/>
      <c r="Y250" s="122"/>
      <c r="Z250" s="122"/>
      <c r="AA250" s="122"/>
      <c r="AB250" s="122"/>
      <c r="AC250" s="122"/>
      <c r="AD250" s="122"/>
      <c r="AE250" s="122"/>
      <c r="AF250" s="124"/>
      <c r="AG250" s="125"/>
      <c r="AH250" s="124"/>
      <c r="AI250" s="124"/>
      <c r="AJ250" s="122"/>
      <c r="AK250" s="126"/>
      <c r="AL250" s="122"/>
      <c r="AM250" s="122"/>
      <c r="AN250" s="122"/>
      <c r="AO250" s="122"/>
      <c r="AP250" s="122"/>
      <c r="AQ250" s="122"/>
      <c r="AR250" s="122"/>
      <c r="AS250" s="122"/>
      <c r="AT250" s="122"/>
      <c r="AU250" s="122"/>
      <c r="AV250" s="122"/>
      <c r="AW250" s="122"/>
      <c r="AX250" s="124"/>
      <c r="AY250" s="124"/>
      <c r="AZ250" s="127"/>
      <c r="BA250" s="124"/>
      <c r="BB250" s="124"/>
      <c r="BC250" s="124"/>
      <c r="BD250" s="124"/>
      <c r="BE250" s="124"/>
      <c r="BF250" s="124"/>
      <c r="BG250" s="128"/>
      <c r="BH250" s="129"/>
      <c r="BI250" s="124"/>
      <c r="BJ250" s="129"/>
      <c r="BK250" s="163"/>
      <c r="BL250" s="129"/>
    </row>
    <row r="251" spans="1:64" ht="12.75" x14ac:dyDescent="0.2">
      <c r="A251" s="122"/>
      <c r="B251" s="122"/>
      <c r="C251" s="122"/>
      <c r="D251" s="122"/>
      <c r="E251" s="122"/>
      <c r="F251" s="122"/>
      <c r="G251" s="123"/>
      <c r="H251" s="122"/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  <c r="U251" s="122"/>
      <c r="V251" s="122"/>
      <c r="W251" s="122"/>
      <c r="X251" s="122"/>
      <c r="Y251" s="122"/>
      <c r="Z251" s="122"/>
      <c r="AA251" s="122"/>
      <c r="AB251" s="122"/>
      <c r="AC251" s="122"/>
      <c r="AD251" s="122"/>
      <c r="AE251" s="122"/>
      <c r="AF251" s="124"/>
      <c r="AG251" s="125"/>
      <c r="AH251" s="124"/>
      <c r="AI251" s="124"/>
      <c r="AJ251" s="122"/>
      <c r="AK251" s="126"/>
      <c r="AL251" s="122"/>
      <c r="AM251" s="122"/>
      <c r="AN251" s="122"/>
      <c r="AO251" s="122"/>
      <c r="AP251" s="122"/>
      <c r="AQ251" s="122"/>
      <c r="AR251" s="122"/>
      <c r="AS251" s="122"/>
      <c r="AT251" s="122"/>
      <c r="AU251" s="122"/>
      <c r="AV251" s="122"/>
      <c r="AW251" s="122"/>
      <c r="AX251" s="124"/>
      <c r="AY251" s="124"/>
      <c r="AZ251" s="127"/>
      <c r="BA251" s="124"/>
      <c r="BB251" s="124"/>
      <c r="BC251" s="124"/>
      <c r="BD251" s="124"/>
      <c r="BE251" s="124"/>
      <c r="BF251" s="124"/>
      <c r="BG251" s="128"/>
      <c r="BH251" s="129"/>
      <c r="BI251" s="124"/>
      <c r="BJ251" s="129"/>
      <c r="BK251" s="163"/>
      <c r="BL251" s="129"/>
    </row>
    <row r="252" spans="1:64" ht="12.75" x14ac:dyDescent="0.2">
      <c r="A252" s="122"/>
      <c r="B252" s="122"/>
      <c r="C252" s="122"/>
      <c r="D252" s="122"/>
      <c r="E252" s="122"/>
      <c r="F252" s="122"/>
      <c r="G252" s="123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  <c r="U252" s="122"/>
      <c r="V252" s="122"/>
      <c r="W252" s="122"/>
      <c r="X252" s="122"/>
      <c r="Y252" s="122"/>
      <c r="Z252" s="122"/>
      <c r="AA252" s="122"/>
      <c r="AB252" s="122"/>
      <c r="AC252" s="122"/>
      <c r="AD252" s="122"/>
      <c r="AE252" s="122"/>
      <c r="AF252" s="124"/>
      <c r="AG252" s="125"/>
      <c r="AH252" s="124"/>
      <c r="AI252" s="124"/>
      <c r="AJ252" s="122"/>
      <c r="AK252" s="126"/>
      <c r="AL252" s="122"/>
      <c r="AM252" s="122"/>
      <c r="AN252" s="122"/>
      <c r="AO252" s="122"/>
      <c r="AP252" s="122"/>
      <c r="AQ252" s="122"/>
      <c r="AR252" s="122"/>
      <c r="AS252" s="122"/>
      <c r="AT252" s="122"/>
      <c r="AU252" s="122"/>
      <c r="AV252" s="122"/>
      <c r="AW252" s="122"/>
      <c r="AX252" s="124"/>
      <c r="AY252" s="124"/>
      <c r="AZ252" s="127"/>
      <c r="BA252" s="124"/>
      <c r="BB252" s="124"/>
      <c r="BC252" s="124"/>
      <c r="BD252" s="124"/>
      <c r="BE252" s="124"/>
      <c r="BF252" s="124"/>
      <c r="BG252" s="128"/>
      <c r="BH252" s="129"/>
      <c r="BI252" s="124"/>
      <c r="BJ252" s="129"/>
      <c r="BK252" s="163"/>
      <c r="BL252" s="129"/>
    </row>
    <row r="253" spans="1:64" ht="12.75" x14ac:dyDescent="0.2">
      <c r="A253" s="122"/>
      <c r="B253" s="122"/>
      <c r="C253" s="122"/>
      <c r="D253" s="122"/>
      <c r="E253" s="122"/>
      <c r="F253" s="122"/>
      <c r="G253" s="123"/>
      <c r="H253" s="122"/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  <c r="U253" s="122"/>
      <c r="V253" s="122"/>
      <c r="W253" s="122"/>
      <c r="X253" s="122"/>
      <c r="Y253" s="122"/>
      <c r="Z253" s="122"/>
      <c r="AA253" s="122"/>
      <c r="AB253" s="122"/>
      <c r="AC253" s="122"/>
      <c r="AD253" s="122"/>
      <c r="AE253" s="122"/>
      <c r="AF253" s="124"/>
      <c r="AG253" s="125"/>
      <c r="AH253" s="124"/>
      <c r="AI253" s="124"/>
      <c r="AJ253" s="122"/>
      <c r="AK253" s="126"/>
      <c r="AL253" s="122"/>
      <c r="AM253" s="122"/>
      <c r="AN253" s="122"/>
      <c r="AO253" s="122"/>
      <c r="AP253" s="122"/>
      <c r="AQ253" s="122"/>
      <c r="AR253" s="122"/>
      <c r="AS253" s="122"/>
      <c r="AT253" s="122"/>
      <c r="AU253" s="122"/>
      <c r="AV253" s="122"/>
      <c r="AW253" s="122"/>
      <c r="AX253" s="124"/>
      <c r="AY253" s="124"/>
      <c r="AZ253" s="127"/>
      <c r="BA253" s="124"/>
      <c r="BB253" s="124"/>
      <c r="BC253" s="124"/>
      <c r="BD253" s="124"/>
      <c r="BE253" s="124"/>
      <c r="BF253" s="124"/>
      <c r="BG253" s="128"/>
      <c r="BH253" s="129"/>
      <c r="BI253" s="124"/>
      <c r="BJ253" s="129"/>
      <c r="BK253" s="163"/>
      <c r="BL253" s="129"/>
    </row>
    <row r="254" spans="1:64" ht="12.75" x14ac:dyDescent="0.2">
      <c r="A254" s="122"/>
      <c r="B254" s="122"/>
      <c r="C254" s="122"/>
      <c r="D254" s="122"/>
      <c r="E254" s="122"/>
      <c r="F254" s="122"/>
      <c r="G254" s="123"/>
      <c r="H254" s="122"/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  <c r="U254" s="122"/>
      <c r="V254" s="122"/>
      <c r="W254" s="122"/>
      <c r="X254" s="122"/>
      <c r="Y254" s="122"/>
      <c r="Z254" s="122"/>
      <c r="AA254" s="122"/>
      <c r="AB254" s="122"/>
      <c r="AC254" s="122"/>
      <c r="AD254" s="122"/>
      <c r="AE254" s="122"/>
      <c r="AF254" s="124"/>
      <c r="AG254" s="125"/>
      <c r="AH254" s="124"/>
      <c r="AI254" s="124"/>
      <c r="AJ254" s="122"/>
      <c r="AK254" s="126"/>
      <c r="AL254" s="122"/>
      <c r="AM254" s="122"/>
      <c r="AN254" s="122"/>
      <c r="AO254" s="122"/>
      <c r="AP254" s="122"/>
      <c r="AQ254" s="122"/>
      <c r="AR254" s="122"/>
      <c r="AS254" s="122"/>
      <c r="AT254" s="122"/>
      <c r="AU254" s="122"/>
      <c r="AV254" s="122"/>
      <c r="AW254" s="122"/>
      <c r="AX254" s="124"/>
      <c r="AY254" s="124"/>
      <c r="AZ254" s="127"/>
      <c r="BA254" s="124"/>
      <c r="BB254" s="124"/>
      <c r="BC254" s="124"/>
      <c r="BD254" s="124"/>
      <c r="BE254" s="124"/>
      <c r="BF254" s="124"/>
      <c r="BG254" s="128"/>
      <c r="BH254" s="129"/>
      <c r="BI254" s="124"/>
      <c r="BJ254" s="129"/>
      <c r="BK254" s="163"/>
      <c r="BL254" s="129"/>
    </row>
    <row r="255" spans="1:64" ht="12.75" x14ac:dyDescent="0.2">
      <c r="A255" s="122"/>
      <c r="B255" s="122"/>
      <c r="C255" s="122"/>
      <c r="D255" s="122"/>
      <c r="E255" s="122"/>
      <c r="F255" s="122"/>
      <c r="G255" s="123"/>
      <c r="H255" s="122"/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  <c r="U255" s="122"/>
      <c r="V255" s="122"/>
      <c r="W255" s="122"/>
      <c r="X255" s="122"/>
      <c r="Y255" s="122"/>
      <c r="Z255" s="122"/>
      <c r="AA255" s="122"/>
      <c r="AB255" s="122"/>
      <c r="AC255" s="122"/>
      <c r="AD255" s="122"/>
      <c r="AE255" s="122"/>
      <c r="AF255" s="124"/>
      <c r="AG255" s="125"/>
      <c r="AH255" s="124"/>
      <c r="AI255" s="124"/>
      <c r="AJ255" s="122"/>
      <c r="AK255" s="126"/>
      <c r="AL255" s="122"/>
      <c r="AM255" s="122"/>
      <c r="AN255" s="122"/>
      <c r="AO255" s="122"/>
      <c r="AP255" s="122"/>
      <c r="AQ255" s="122"/>
      <c r="AR255" s="122"/>
      <c r="AS255" s="122"/>
      <c r="AT255" s="122"/>
      <c r="AU255" s="122"/>
      <c r="AV255" s="122"/>
      <c r="AW255" s="122"/>
      <c r="AX255" s="124"/>
      <c r="AY255" s="124"/>
      <c r="AZ255" s="127"/>
      <c r="BA255" s="124"/>
      <c r="BB255" s="124"/>
      <c r="BC255" s="124"/>
      <c r="BD255" s="124"/>
      <c r="BE255" s="124"/>
      <c r="BF255" s="124"/>
      <c r="BG255" s="128"/>
      <c r="BH255" s="129"/>
      <c r="BI255" s="124"/>
      <c r="BJ255" s="129"/>
      <c r="BK255" s="163"/>
      <c r="BL255" s="129"/>
    </row>
    <row r="256" spans="1:64" ht="12.75" x14ac:dyDescent="0.2">
      <c r="A256" s="122"/>
      <c r="B256" s="122"/>
      <c r="C256" s="122"/>
      <c r="D256" s="122"/>
      <c r="E256" s="122"/>
      <c r="F256" s="122"/>
      <c r="G256" s="123"/>
      <c r="H256" s="122"/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  <c r="U256" s="122"/>
      <c r="V256" s="122"/>
      <c r="W256" s="122"/>
      <c r="X256" s="122"/>
      <c r="Y256" s="122"/>
      <c r="Z256" s="122"/>
      <c r="AA256" s="122"/>
      <c r="AB256" s="122"/>
      <c r="AC256" s="122"/>
      <c r="AD256" s="122"/>
      <c r="AE256" s="122"/>
      <c r="AF256" s="124"/>
      <c r="AG256" s="125"/>
      <c r="AH256" s="124"/>
      <c r="AI256" s="124"/>
      <c r="AJ256" s="122"/>
      <c r="AK256" s="126"/>
      <c r="AL256" s="122"/>
      <c r="AM256" s="122"/>
      <c r="AN256" s="122"/>
      <c r="AO256" s="122"/>
      <c r="AP256" s="122"/>
      <c r="AQ256" s="122"/>
      <c r="AR256" s="122"/>
      <c r="AS256" s="122"/>
      <c r="AT256" s="122"/>
      <c r="AU256" s="122"/>
      <c r="AV256" s="122"/>
      <c r="AW256" s="122"/>
      <c r="AX256" s="124"/>
      <c r="AY256" s="124"/>
      <c r="AZ256" s="127"/>
      <c r="BA256" s="124"/>
      <c r="BB256" s="124"/>
      <c r="BC256" s="124"/>
      <c r="BD256" s="124"/>
      <c r="BE256" s="124"/>
      <c r="BF256" s="124"/>
      <c r="BG256" s="128"/>
      <c r="BH256" s="129"/>
      <c r="BI256" s="124"/>
      <c r="BJ256" s="129"/>
      <c r="BK256" s="163"/>
      <c r="BL256" s="129"/>
    </row>
    <row r="257" spans="1:64" ht="12.75" x14ac:dyDescent="0.2">
      <c r="A257" s="122"/>
      <c r="B257" s="122"/>
      <c r="C257" s="122"/>
      <c r="D257" s="122"/>
      <c r="E257" s="122"/>
      <c r="F257" s="122"/>
      <c r="G257" s="123"/>
      <c r="H257" s="122"/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  <c r="U257" s="122"/>
      <c r="V257" s="122"/>
      <c r="W257" s="122"/>
      <c r="X257" s="122"/>
      <c r="Y257" s="122"/>
      <c r="Z257" s="122"/>
      <c r="AA257" s="122"/>
      <c r="AB257" s="122"/>
      <c r="AC257" s="122"/>
      <c r="AD257" s="122"/>
      <c r="AE257" s="122"/>
      <c r="AF257" s="124"/>
      <c r="AG257" s="125"/>
      <c r="AH257" s="124"/>
      <c r="AI257" s="124"/>
      <c r="AJ257" s="122"/>
      <c r="AK257" s="126"/>
      <c r="AL257" s="122"/>
      <c r="AM257" s="122"/>
      <c r="AN257" s="122"/>
      <c r="AO257" s="122"/>
      <c r="AP257" s="122"/>
      <c r="AQ257" s="122"/>
      <c r="AR257" s="122"/>
      <c r="AS257" s="122"/>
      <c r="AT257" s="122"/>
      <c r="AU257" s="122"/>
      <c r="AV257" s="122"/>
      <c r="AW257" s="122"/>
      <c r="AX257" s="124"/>
      <c r="AY257" s="124"/>
      <c r="AZ257" s="127"/>
      <c r="BA257" s="124"/>
      <c r="BB257" s="124"/>
      <c r="BC257" s="124"/>
      <c r="BD257" s="124"/>
      <c r="BE257" s="124"/>
      <c r="BF257" s="124"/>
      <c r="BG257" s="128"/>
      <c r="BH257" s="129"/>
      <c r="BI257" s="124"/>
      <c r="BJ257" s="129"/>
      <c r="BK257" s="163"/>
      <c r="BL257" s="129"/>
    </row>
    <row r="258" spans="1:64" ht="12.75" x14ac:dyDescent="0.2">
      <c r="A258" s="122"/>
      <c r="B258" s="122"/>
      <c r="C258" s="122"/>
      <c r="D258" s="122"/>
      <c r="E258" s="122"/>
      <c r="F258" s="122"/>
      <c r="G258" s="123"/>
      <c r="H258" s="122"/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  <c r="U258" s="122"/>
      <c r="V258" s="122"/>
      <c r="W258" s="122"/>
      <c r="X258" s="122"/>
      <c r="Y258" s="122"/>
      <c r="Z258" s="122"/>
      <c r="AA258" s="122"/>
      <c r="AB258" s="122"/>
      <c r="AC258" s="122"/>
      <c r="AD258" s="122"/>
      <c r="AE258" s="122"/>
      <c r="AF258" s="124"/>
      <c r="AG258" s="125"/>
      <c r="AH258" s="124"/>
      <c r="AI258" s="124"/>
      <c r="AJ258" s="122"/>
      <c r="AK258" s="126"/>
      <c r="AL258" s="122"/>
      <c r="AM258" s="122"/>
      <c r="AN258" s="122"/>
      <c r="AO258" s="122"/>
      <c r="AP258" s="122"/>
      <c r="AQ258" s="122"/>
      <c r="AR258" s="122"/>
      <c r="AS258" s="122"/>
      <c r="AT258" s="122"/>
      <c r="AU258" s="122"/>
      <c r="AV258" s="122"/>
      <c r="AW258" s="122"/>
      <c r="AX258" s="124"/>
      <c r="AY258" s="124"/>
      <c r="AZ258" s="127"/>
      <c r="BA258" s="124"/>
      <c r="BB258" s="124"/>
      <c r="BC258" s="124"/>
      <c r="BD258" s="124"/>
      <c r="BE258" s="124"/>
      <c r="BF258" s="124"/>
      <c r="BG258" s="128"/>
      <c r="BH258" s="129"/>
      <c r="BI258" s="124"/>
      <c r="BJ258" s="129"/>
      <c r="BK258" s="163"/>
      <c r="BL258" s="129"/>
    </row>
    <row r="259" spans="1:64" ht="12.75" x14ac:dyDescent="0.2">
      <c r="A259" s="122"/>
      <c r="B259" s="122"/>
      <c r="C259" s="122"/>
      <c r="D259" s="122"/>
      <c r="E259" s="122"/>
      <c r="F259" s="122"/>
      <c r="G259" s="123"/>
      <c r="H259" s="122"/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  <c r="U259" s="122"/>
      <c r="V259" s="122"/>
      <c r="W259" s="122"/>
      <c r="X259" s="122"/>
      <c r="Y259" s="122"/>
      <c r="Z259" s="122"/>
      <c r="AA259" s="122"/>
      <c r="AB259" s="122"/>
      <c r="AC259" s="122"/>
      <c r="AD259" s="122"/>
      <c r="AE259" s="122"/>
      <c r="AF259" s="124"/>
      <c r="AG259" s="125"/>
      <c r="AH259" s="124"/>
      <c r="AI259" s="124"/>
      <c r="AJ259" s="122"/>
      <c r="AK259" s="126"/>
      <c r="AL259" s="122"/>
      <c r="AM259" s="122"/>
      <c r="AN259" s="122"/>
      <c r="AO259" s="122"/>
      <c r="AP259" s="122"/>
      <c r="AQ259" s="122"/>
      <c r="AR259" s="122"/>
      <c r="AS259" s="122"/>
      <c r="AT259" s="122"/>
      <c r="AU259" s="122"/>
      <c r="AV259" s="122"/>
      <c r="AW259" s="122"/>
      <c r="AX259" s="124"/>
      <c r="AY259" s="124"/>
      <c r="AZ259" s="127"/>
      <c r="BA259" s="124"/>
      <c r="BB259" s="124"/>
      <c r="BC259" s="124"/>
      <c r="BD259" s="124"/>
      <c r="BE259" s="124"/>
      <c r="BF259" s="124"/>
      <c r="BG259" s="128"/>
      <c r="BH259" s="129"/>
      <c r="BI259" s="124"/>
      <c r="BJ259" s="129"/>
      <c r="BK259" s="163"/>
      <c r="BL259" s="129"/>
    </row>
    <row r="260" spans="1:64" ht="12.75" x14ac:dyDescent="0.2">
      <c r="A260" s="122"/>
      <c r="B260" s="122"/>
      <c r="C260" s="122"/>
      <c r="D260" s="122"/>
      <c r="E260" s="122"/>
      <c r="F260" s="122"/>
      <c r="G260" s="123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  <c r="U260" s="122"/>
      <c r="V260" s="122"/>
      <c r="W260" s="122"/>
      <c r="X260" s="122"/>
      <c r="Y260" s="122"/>
      <c r="Z260" s="122"/>
      <c r="AA260" s="122"/>
      <c r="AB260" s="122"/>
      <c r="AC260" s="122"/>
      <c r="AD260" s="122"/>
      <c r="AE260" s="122"/>
      <c r="AF260" s="124"/>
      <c r="AG260" s="125"/>
      <c r="AH260" s="124"/>
      <c r="AI260" s="124"/>
      <c r="AJ260" s="122"/>
      <c r="AK260" s="126"/>
      <c r="AL260" s="122"/>
      <c r="AM260" s="122"/>
      <c r="AN260" s="122"/>
      <c r="AO260" s="122"/>
      <c r="AP260" s="122"/>
      <c r="AQ260" s="122"/>
      <c r="AR260" s="122"/>
      <c r="AS260" s="122"/>
      <c r="AT260" s="122"/>
      <c r="AU260" s="122"/>
      <c r="AV260" s="122"/>
      <c r="AW260" s="122"/>
      <c r="AX260" s="124"/>
      <c r="AY260" s="124"/>
      <c r="AZ260" s="127"/>
      <c r="BA260" s="124"/>
      <c r="BB260" s="124"/>
      <c r="BC260" s="124"/>
      <c r="BD260" s="124"/>
      <c r="BE260" s="124"/>
      <c r="BF260" s="124"/>
      <c r="BG260" s="128"/>
      <c r="BH260" s="129"/>
      <c r="BI260" s="124"/>
      <c r="BJ260" s="129"/>
      <c r="BK260" s="163"/>
      <c r="BL260" s="129"/>
    </row>
    <row r="261" spans="1:64" ht="12.75" x14ac:dyDescent="0.2">
      <c r="A261" s="122"/>
      <c r="B261" s="122"/>
      <c r="C261" s="122"/>
      <c r="D261" s="122"/>
      <c r="E261" s="122"/>
      <c r="F261" s="122"/>
      <c r="G261" s="123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  <c r="U261" s="122"/>
      <c r="V261" s="122"/>
      <c r="W261" s="122"/>
      <c r="X261" s="122"/>
      <c r="Y261" s="122"/>
      <c r="Z261" s="122"/>
      <c r="AA261" s="122"/>
      <c r="AB261" s="122"/>
      <c r="AC261" s="122"/>
      <c r="AD261" s="122"/>
      <c r="AE261" s="122"/>
      <c r="AF261" s="124"/>
      <c r="AG261" s="125"/>
      <c r="AH261" s="124"/>
      <c r="AI261" s="124"/>
      <c r="AJ261" s="122"/>
      <c r="AK261" s="126"/>
      <c r="AL261" s="122"/>
      <c r="AM261" s="122"/>
      <c r="AN261" s="122"/>
      <c r="AO261" s="122"/>
      <c r="AP261" s="122"/>
      <c r="AQ261" s="122"/>
      <c r="AR261" s="122"/>
      <c r="AS261" s="122"/>
      <c r="AT261" s="122"/>
      <c r="AU261" s="122"/>
      <c r="AV261" s="122"/>
      <c r="AW261" s="122"/>
      <c r="AX261" s="124"/>
      <c r="AY261" s="124"/>
      <c r="AZ261" s="127"/>
      <c r="BA261" s="124"/>
      <c r="BB261" s="124"/>
      <c r="BC261" s="124"/>
      <c r="BD261" s="124"/>
      <c r="BE261" s="124"/>
      <c r="BF261" s="124"/>
      <c r="BG261" s="128"/>
      <c r="BH261" s="129"/>
      <c r="BI261" s="124"/>
      <c r="BJ261" s="129"/>
      <c r="BK261" s="163"/>
      <c r="BL261" s="129"/>
    </row>
    <row r="262" spans="1:64" ht="12.75" x14ac:dyDescent="0.2">
      <c r="A262" s="122"/>
      <c r="B262" s="122"/>
      <c r="C262" s="122"/>
      <c r="D262" s="122"/>
      <c r="E262" s="122"/>
      <c r="F262" s="122"/>
      <c r="G262" s="123"/>
      <c r="H262" s="122"/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  <c r="U262" s="122"/>
      <c r="V262" s="122"/>
      <c r="W262" s="122"/>
      <c r="X262" s="122"/>
      <c r="Y262" s="122"/>
      <c r="Z262" s="122"/>
      <c r="AA262" s="122"/>
      <c r="AB262" s="122"/>
      <c r="AC262" s="122"/>
      <c r="AD262" s="122"/>
      <c r="AE262" s="122"/>
      <c r="AF262" s="124"/>
      <c r="AG262" s="125"/>
      <c r="AH262" s="124"/>
      <c r="AI262" s="124"/>
      <c r="AJ262" s="122"/>
      <c r="AK262" s="126"/>
      <c r="AL262" s="122"/>
      <c r="AM262" s="122"/>
      <c r="AN262" s="122"/>
      <c r="AO262" s="122"/>
      <c r="AP262" s="122"/>
      <c r="AQ262" s="122"/>
      <c r="AR262" s="122"/>
      <c r="AS262" s="122"/>
      <c r="AT262" s="122"/>
      <c r="AU262" s="122"/>
      <c r="AV262" s="122"/>
      <c r="AW262" s="122"/>
      <c r="AX262" s="124"/>
      <c r="AY262" s="124"/>
      <c r="AZ262" s="127"/>
      <c r="BA262" s="124"/>
      <c r="BB262" s="124"/>
      <c r="BC262" s="124"/>
      <c r="BD262" s="124"/>
      <c r="BE262" s="124"/>
      <c r="BF262" s="124"/>
      <c r="BG262" s="128"/>
      <c r="BH262" s="129"/>
      <c r="BI262" s="124"/>
      <c r="BJ262" s="129"/>
      <c r="BK262" s="163"/>
      <c r="BL262" s="129"/>
    </row>
    <row r="263" spans="1:64" ht="12.75" x14ac:dyDescent="0.2">
      <c r="A263" s="122"/>
      <c r="B263" s="122"/>
      <c r="C263" s="122"/>
      <c r="D263" s="122"/>
      <c r="E263" s="122"/>
      <c r="F263" s="122"/>
      <c r="G263" s="123"/>
      <c r="H263" s="122"/>
      <c r="I263" s="122"/>
      <c r="J263" s="122"/>
      <c r="K263" s="122"/>
      <c r="L263" s="122"/>
      <c r="M263" s="122"/>
      <c r="N263" s="122"/>
      <c r="O263" s="122"/>
      <c r="P263" s="122"/>
      <c r="Q263" s="122"/>
      <c r="R263" s="122"/>
      <c r="S263" s="122"/>
      <c r="T263" s="122"/>
      <c r="U263" s="122"/>
      <c r="V263" s="122"/>
      <c r="W263" s="122"/>
      <c r="X263" s="122"/>
      <c r="Y263" s="122"/>
      <c r="Z263" s="122"/>
      <c r="AA263" s="122"/>
      <c r="AB263" s="122"/>
      <c r="AC263" s="122"/>
      <c r="AD263" s="122"/>
      <c r="AE263" s="122"/>
      <c r="AF263" s="124"/>
      <c r="AG263" s="125"/>
      <c r="AH263" s="124"/>
      <c r="AI263" s="124"/>
      <c r="AJ263" s="122"/>
      <c r="AK263" s="126"/>
      <c r="AL263" s="122"/>
      <c r="AM263" s="122"/>
      <c r="AN263" s="122"/>
      <c r="AO263" s="122"/>
      <c r="AP263" s="122"/>
      <c r="AQ263" s="122"/>
      <c r="AR263" s="122"/>
      <c r="AS263" s="122"/>
      <c r="AT263" s="122"/>
      <c r="AU263" s="122"/>
      <c r="AV263" s="122"/>
      <c r="AW263" s="122"/>
      <c r="AX263" s="124"/>
      <c r="AY263" s="124"/>
      <c r="AZ263" s="127"/>
      <c r="BA263" s="124"/>
      <c r="BB263" s="124"/>
      <c r="BC263" s="124"/>
      <c r="BD263" s="124"/>
      <c r="BE263" s="124"/>
      <c r="BF263" s="124"/>
      <c r="BG263" s="128"/>
      <c r="BH263" s="129"/>
      <c r="BI263" s="124"/>
      <c r="BJ263" s="129"/>
      <c r="BK263" s="163"/>
      <c r="BL263" s="129"/>
    </row>
    <row r="264" spans="1:64" ht="12.75" x14ac:dyDescent="0.2">
      <c r="A264" s="122"/>
      <c r="B264" s="122"/>
      <c r="C264" s="122"/>
      <c r="D264" s="122"/>
      <c r="E264" s="122"/>
      <c r="F264" s="122"/>
      <c r="G264" s="123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  <c r="U264" s="122"/>
      <c r="V264" s="122"/>
      <c r="W264" s="122"/>
      <c r="X264" s="122"/>
      <c r="Y264" s="122"/>
      <c r="Z264" s="122"/>
      <c r="AA264" s="122"/>
      <c r="AB264" s="122"/>
      <c r="AC264" s="122"/>
      <c r="AD264" s="122"/>
      <c r="AE264" s="122"/>
      <c r="AF264" s="124"/>
      <c r="AG264" s="125"/>
      <c r="AH264" s="124"/>
      <c r="AI264" s="124"/>
      <c r="AJ264" s="122"/>
      <c r="AK264" s="126"/>
      <c r="AL264" s="122"/>
      <c r="AM264" s="122"/>
      <c r="AN264" s="122"/>
      <c r="AO264" s="122"/>
      <c r="AP264" s="122"/>
      <c r="AQ264" s="122"/>
      <c r="AR264" s="122"/>
      <c r="AS264" s="122"/>
      <c r="AT264" s="122"/>
      <c r="AU264" s="122"/>
      <c r="AV264" s="122"/>
      <c r="AW264" s="122"/>
      <c r="AX264" s="124"/>
      <c r="AY264" s="124"/>
      <c r="AZ264" s="127"/>
      <c r="BA264" s="124"/>
      <c r="BB264" s="124"/>
      <c r="BC264" s="124"/>
      <c r="BD264" s="124"/>
      <c r="BE264" s="124"/>
      <c r="BF264" s="124"/>
      <c r="BG264" s="128"/>
      <c r="BH264" s="129"/>
      <c r="BI264" s="124"/>
      <c r="BJ264" s="129"/>
      <c r="BK264" s="163"/>
      <c r="BL264" s="129"/>
    </row>
    <row r="265" spans="1:64" ht="12.75" x14ac:dyDescent="0.2">
      <c r="A265" s="122"/>
      <c r="B265" s="122"/>
      <c r="C265" s="122"/>
      <c r="D265" s="122"/>
      <c r="E265" s="122"/>
      <c r="F265" s="122"/>
      <c r="G265" s="123"/>
      <c r="H265" s="122"/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  <c r="U265" s="122"/>
      <c r="V265" s="122"/>
      <c r="W265" s="122"/>
      <c r="X265" s="122"/>
      <c r="Y265" s="122"/>
      <c r="Z265" s="122"/>
      <c r="AA265" s="122"/>
      <c r="AB265" s="122"/>
      <c r="AC265" s="122"/>
      <c r="AD265" s="122"/>
      <c r="AE265" s="122"/>
      <c r="AF265" s="124"/>
      <c r="AG265" s="125"/>
      <c r="AH265" s="124"/>
      <c r="AI265" s="124"/>
      <c r="AJ265" s="122"/>
      <c r="AK265" s="126"/>
      <c r="AL265" s="122"/>
      <c r="AM265" s="122"/>
      <c r="AN265" s="122"/>
      <c r="AO265" s="122"/>
      <c r="AP265" s="122"/>
      <c r="AQ265" s="122"/>
      <c r="AR265" s="122"/>
      <c r="AS265" s="122"/>
      <c r="AT265" s="122"/>
      <c r="AU265" s="122"/>
      <c r="AV265" s="122"/>
      <c r="AW265" s="122"/>
      <c r="AX265" s="124"/>
      <c r="AY265" s="124"/>
      <c r="AZ265" s="127"/>
      <c r="BA265" s="124"/>
      <c r="BB265" s="124"/>
      <c r="BC265" s="124"/>
      <c r="BD265" s="124"/>
      <c r="BE265" s="124"/>
      <c r="BF265" s="124"/>
      <c r="BG265" s="128"/>
      <c r="BH265" s="129"/>
      <c r="BI265" s="124"/>
      <c r="BJ265" s="129"/>
      <c r="BK265" s="163"/>
      <c r="BL265" s="129"/>
    </row>
    <row r="266" spans="1:64" ht="12.75" x14ac:dyDescent="0.2">
      <c r="A266" s="122"/>
      <c r="B266" s="122"/>
      <c r="C266" s="122"/>
      <c r="D266" s="122"/>
      <c r="E266" s="122"/>
      <c r="F266" s="122"/>
      <c r="G266" s="123"/>
      <c r="H266" s="122"/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  <c r="U266" s="122"/>
      <c r="V266" s="122"/>
      <c r="W266" s="122"/>
      <c r="X266" s="122"/>
      <c r="Y266" s="122"/>
      <c r="Z266" s="122"/>
      <c r="AA266" s="122"/>
      <c r="AB266" s="122"/>
      <c r="AC266" s="122"/>
      <c r="AD266" s="122"/>
      <c r="AE266" s="122"/>
      <c r="AF266" s="124"/>
      <c r="AG266" s="125"/>
      <c r="AH266" s="124"/>
      <c r="AI266" s="124"/>
      <c r="AJ266" s="122"/>
      <c r="AK266" s="126"/>
      <c r="AL266" s="122"/>
      <c r="AM266" s="122"/>
      <c r="AN266" s="122"/>
      <c r="AO266" s="122"/>
      <c r="AP266" s="122"/>
      <c r="AQ266" s="122"/>
      <c r="AR266" s="122"/>
      <c r="AS266" s="122"/>
      <c r="AT266" s="122"/>
      <c r="AU266" s="122"/>
      <c r="AV266" s="122"/>
      <c r="AW266" s="122"/>
      <c r="AX266" s="124"/>
      <c r="AY266" s="124"/>
      <c r="AZ266" s="127"/>
      <c r="BA266" s="124"/>
      <c r="BB266" s="124"/>
      <c r="BC266" s="124"/>
      <c r="BD266" s="124"/>
      <c r="BE266" s="124"/>
      <c r="BF266" s="124"/>
      <c r="BG266" s="128"/>
      <c r="BH266" s="129"/>
      <c r="BI266" s="124"/>
      <c r="BJ266" s="129"/>
      <c r="BK266" s="163"/>
      <c r="BL266" s="129"/>
    </row>
    <row r="267" spans="1:64" ht="12.75" x14ac:dyDescent="0.2">
      <c r="A267" s="122"/>
      <c r="B267" s="122"/>
      <c r="C267" s="122"/>
      <c r="D267" s="122"/>
      <c r="E267" s="122"/>
      <c r="F267" s="122"/>
      <c r="G267" s="123"/>
      <c r="H267" s="122"/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  <c r="U267" s="122"/>
      <c r="V267" s="122"/>
      <c r="W267" s="122"/>
      <c r="X267" s="122"/>
      <c r="Y267" s="122"/>
      <c r="Z267" s="122"/>
      <c r="AA267" s="122"/>
      <c r="AB267" s="122"/>
      <c r="AC267" s="122"/>
      <c r="AD267" s="122"/>
      <c r="AE267" s="122"/>
      <c r="AF267" s="124"/>
      <c r="AG267" s="125"/>
      <c r="AH267" s="124"/>
      <c r="AI267" s="124"/>
      <c r="AJ267" s="122"/>
      <c r="AK267" s="126"/>
      <c r="AL267" s="122"/>
      <c r="AM267" s="122"/>
      <c r="AN267" s="122"/>
      <c r="AO267" s="122"/>
      <c r="AP267" s="122"/>
      <c r="AQ267" s="122"/>
      <c r="AR267" s="122"/>
      <c r="AS267" s="122"/>
      <c r="AT267" s="122"/>
      <c r="AU267" s="122"/>
      <c r="AV267" s="122"/>
      <c r="AW267" s="122"/>
      <c r="AX267" s="124"/>
      <c r="AY267" s="124"/>
      <c r="AZ267" s="127"/>
      <c r="BA267" s="124"/>
      <c r="BB267" s="124"/>
      <c r="BC267" s="124"/>
      <c r="BD267" s="124"/>
      <c r="BE267" s="124"/>
      <c r="BF267" s="124"/>
      <c r="BG267" s="128"/>
      <c r="BH267" s="129"/>
      <c r="BI267" s="124"/>
      <c r="BJ267" s="129"/>
      <c r="BK267" s="163"/>
      <c r="BL267" s="129"/>
    </row>
    <row r="268" spans="1:64" ht="12.75" x14ac:dyDescent="0.2">
      <c r="A268" s="122"/>
      <c r="B268" s="122"/>
      <c r="C268" s="122"/>
      <c r="D268" s="122"/>
      <c r="E268" s="122"/>
      <c r="F268" s="122"/>
      <c r="G268" s="123"/>
      <c r="H268" s="122"/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  <c r="U268" s="122"/>
      <c r="V268" s="122"/>
      <c r="W268" s="122"/>
      <c r="X268" s="122"/>
      <c r="Y268" s="122"/>
      <c r="Z268" s="122"/>
      <c r="AA268" s="122"/>
      <c r="AB268" s="122"/>
      <c r="AC268" s="122"/>
      <c r="AD268" s="122"/>
      <c r="AE268" s="122"/>
      <c r="AF268" s="124"/>
      <c r="AG268" s="125"/>
      <c r="AH268" s="124"/>
      <c r="AI268" s="124"/>
      <c r="AJ268" s="122"/>
      <c r="AK268" s="126"/>
      <c r="AL268" s="122"/>
      <c r="AM268" s="122"/>
      <c r="AN268" s="122"/>
      <c r="AO268" s="122"/>
      <c r="AP268" s="122"/>
      <c r="AQ268" s="122"/>
      <c r="AR268" s="122"/>
      <c r="AS268" s="122"/>
      <c r="AT268" s="122"/>
      <c r="AU268" s="122"/>
      <c r="AV268" s="122"/>
      <c r="AW268" s="122"/>
      <c r="AX268" s="124"/>
      <c r="AY268" s="124"/>
      <c r="AZ268" s="127"/>
      <c r="BA268" s="124"/>
      <c r="BB268" s="124"/>
      <c r="BC268" s="124"/>
      <c r="BD268" s="124"/>
      <c r="BE268" s="124"/>
      <c r="BF268" s="124"/>
      <c r="BG268" s="128"/>
      <c r="BH268" s="129"/>
      <c r="BI268" s="124"/>
      <c r="BJ268" s="129"/>
      <c r="BK268" s="163"/>
      <c r="BL268" s="129"/>
    </row>
    <row r="269" spans="1:64" ht="12.75" x14ac:dyDescent="0.2">
      <c r="A269" s="122"/>
      <c r="B269" s="122"/>
      <c r="C269" s="122"/>
      <c r="D269" s="122"/>
      <c r="E269" s="122"/>
      <c r="F269" s="122"/>
      <c r="G269" s="123"/>
      <c r="H269" s="122"/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  <c r="AA269" s="122"/>
      <c r="AB269" s="122"/>
      <c r="AC269" s="122"/>
      <c r="AD269" s="122"/>
      <c r="AE269" s="122"/>
      <c r="AF269" s="124"/>
      <c r="AG269" s="125"/>
      <c r="AH269" s="124"/>
      <c r="AI269" s="124"/>
      <c r="AJ269" s="122"/>
      <c r="AK269" s="126"/>
      <c r="AL269" s="122"/>
      <c r="AM269" s="122"/>
      <c r="AN269" s="122"/>
      <c r="AO269" s="122"/>
      <c r="AP269" s="122"/>
      <c r="AQ269" s="122"/>
      <c r="AR269" s="122"/>
      <c r="AS269" s="122"/>
      <c r="AT269" s="122"/>
      <c r="AU269" s="122"/>
      <c r="AV269" s="122"/>
      <c r="AW269" s="122"/>
      <c r="AX269" s="124"/>
      <c r="AY269" s="124"/>
      <c r="AZ269" s="127"/>
      <c r="BA269" s="124"/>
      <c r="BB269" s="124"/>
      <c r="BC269" s="124"/>
      <c r="BD269" s="124"/>
      <c r="BE269" s="124"/>
      <c r="BF269" s="124"/>
      <c r="BG269" s="128"/>
      <c r="BH269" s="129"/>
      <c r="BI269" s="124"/>
      <c r="BJ269" s="129"/>
      <c r="BK269" s="163"/>
      <c r="BL269" s="129"/>
    </row>
    <row r="270" spans="1:64" ht="12.75" x14ac:dyDescent="0.2">
      <c r="A270" s="122"/>
      <c r="B270" s="122"/>
      <c r="C270" s="122"/>
      <c r="D270" s="122"/>
      <c r="E270" s="122"/>
      <c r="F270" s="122"/>
      <c r="G270" s="123"/>
      <c r="H270" s="122"/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  <c r="U270" s="122"/>
      <c r="V270" s="122"/>
      <c r="W270" s="122"/>
      <c r="X270" s="122"/>
      <c r="Y270" s="122"/>
      <c r="Z270" s="122"/>
      <c r="AA270" s="122"/>
      <c r="AB270" s="122"/>
      <c r="AC270" s="122"/>
      <c r="AD270" s="122"/>
      <c r="AE270" s="122"/>
      <c r="AF270" s="124"/>
      <c r="AG270" s="125"/>
      <c r="AH270" s="124"/>
      <c r="AI270" s="124"/>
      <c r="AJ270" s="122"/>
      <c r="AK270" s="126"/>
      <c r="AL270" s="122"/>
      <c r="AM270" s="122"/>
      <c r="AN270" s="122"/>
      <c r="AO270" s="122"/>
      <c r="AP270" s="122"/>
      <c r="AQ270" s="122"/>
      <c r="AR270" s="122"/>
      <c r="AS270" s="122"/>
      <c r="AT270" s="122"/>
      <c r="AU270" s="122"/>
      <c r="AV270" s="122"/>
      <c r="AW270" s="122"/>
      <c r="AX270" s="124"/>
      <c r="AY270" s="124"/>
      <c r="AZ270" s="127"/>
      <c r="BA270" s="124"/>
      <c r="BB270" s="124"/>
      <c r="BC270" s="124"/>
      <c r="BD270" s="124"/>
      <c r="BE270" s="124"/>
      <c r="BF270" s="124"/>
      <c r="BG270" s="128"/>
      <c r="BH270" s="129"/>
      <c r="BI270" s="124"/>
      <c r="BJ270" s="129"/>
      <c r="BK270" s="163"/>
      <c r="BL270" s="129"/>
    </row>
    <row r="271" spans="1:64" ht="12.75" x14ac:dyDescent="0.2">
      <c r="A271" s="122"/>
      <c r="B271" s="122"/>
      <c r="C271" s="122"/>
      <c r="D271" s="122"/>
      <c r="E271" s="122"/>
      <c r="F271" s="122"/>
      <c r="G271" s="123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  <c r="U271" s="122"/>
      <c r="V271" s="122"/>
      <c r="W271" s="122"/>
      <c r="X271" s="122"/>
      <c r="Y271" s="122"/>
      <c r="Z271" s="122"/>
      <c r="AA271" s="122"/>
      <c r="AB271" s="122"/>
      <c r="AC271" s="122"/>
      <c r="AD271" s="122"/>
      <c r="AE271" s="122"/>
      <c r="AF271" s="124"/>
      <c r="AG271" s="125"/>
      <c r="AH271" s="124"/>
      <c r="AI271" s="124"/>
      <c r="AJ271" s="122"/>
      <c r="AK271" s="126"/>
      <c r="AL271" s="122"/>
      <c r="AM271" s="122"/>
      <c r="AN271" s="122"/>
      <c r="AO271" s="122"/>
      <c r="AP271" s="122"/>
      <c r="AQ271" s="122"/>
      <c r="AR271" s="122"/>
      <c r="AS271" s="122"/>
      <c r="AT271" s="122"/>
      <c r="AU271" s="122"/>
      <c r="AV271" s="122"/>
      <c r="AW271" s="122"/>
      <c r="AX271" s="124"/>
      <c r="AY271" s="124"/>
      <c r="AZ271" s="127"/>
      <c r="BA271" s="124"/>
      <c r="BB271" s="124"/>
      <c r="BC271" s="124"/>
      <c r="BD271" s="124"/>
      <c r="BE271" s="124"/>
      <c r="BF271" s="124"/>
      <c r="BG271" s="128"/>
      <c r="BH271" s="129"/>
      <c r="BI271" s="124"/>
      <c r="BJ271" s="129"/>
      <c r="BK271" s="163"/>
      <c r="BL271" s="129"/>
    </row>
    <row r="272" spans="1:64" ht="12.75" x14ac:dyDescent="0.2">
      <c r="A272" s="122"/>
      <c r="B272" s="122"/>
      <c r="C272" s="122"/>
      <c r="D272" s="122"/>
      <c r="E272" s="122"/>
      <c r="F272" s="122"/>
      <c r="G272" s="123"/>
      <c r="H272" s="122"/>
      <c r="I272" s="122"/>
      <c r="J272" s="122"/>
      <c r="K272" s="122"/>
      <c r="L272" s="122"/>
      <c r="M272" s="122"/>
      <c r="N272" s="122"/>
      <c r="O272" s="122"/>
      <c r="P272" s="122"/>
      <c r="Q272" s="122"/>
      <c r="R272" s="122"/>
      <c r="S272" s="122"/>
      <c r="T272" s="122"/>
      <c r="U272" s="122"/>
      <c r="V272" s="122"/>
      <c r="W272" s="122"/>
      <c r="X272" s="122"/>
      <c r="Y272" s="122"/>
      <c r="Z272" s="122"/>
      <c r="AA272" s="122"/>
      <c r="AB272" s="122"/>
      <c r="AC272" s="122"/>
      <c r="AD272" s="122"/>
      <c r="AE272" s="122"/>
      <c r="AF272" s="124"/>
      <c r="AG272" s="125"/>
      <c r="AH272" s="124"/>
      <c r="AI272" s="124"/>
      <c r="AJ272" s="122"/>
      <c r="AK272" s="126"/>
      <c r="AL272" s="122"/>
      <c r="AM272" s="122"/>
      <c r="AN272" s="122"/>
      <c r="AO272" s="122"/>
      <c r="AP272" s="122"/>
      <c r="AQ272" s="122"/>
      <c r="AR272" s="122"/>
      <c r="AS272" s="122"/>
      <c r="AT272" s="122"/>
      <c r="AU272" s="122"/>
      <c r="AV272" s="122"/>
      <c r="AW272" s="122"/>
      <c r="AX272" s="124"/>
      <c r="AY272" s="124"/>
      <c r="AZ272" s="127"/>
      <c r="BA272" s="124"/>
      <c r="BB272" s="124"/>
      <c r="BC272" s="124"/>
      <c r="BD272" s="124"/>
      <c r="BE272" s="124"/>
      <c r="BF272" s="124"/>
      <c r="BG272" s="128"/>
      <c r="BH272" s="129"/>
      <c r="BI272" s="124"/>
      <c r="BJ272" s="129"/>
      <c r="BK272" s="163"/>
      <c r="BL272" s="129"/>
    </row>
    <row r="273" spans="1:64" ht="12.75" x14ac:dyDescent="0.2">
      <c r="A273" s="122"/>
      <c r="B273" s="122"/>
      <c r="C273" s="122"/>
      <c r="D273" s="122"/>
      <c r="E273" s="122"/>
      <c r="F273" s="122"/>
      <c r="G273" s="123"/>
      <c r="H273" s="122"/>
      <c r="I273" s="122"/>
      <c r="J273" s="122"/>
      <c r="K273" s="122"/>
      <c r="L273" s="122"/>
      <c r="M273" s="122"/>
      <c r="N273" s="122"/>
      <c r="O273" s="122"/>
      <c r="P273" s="122"/>
      <c r="Q273" s="122"/>
      <c r="R273" s="122"/>
      <c r="S273" s="122"/>
      <c r="T273" s="122"/>
      <c r="U273" s="122"/>
      <c r="V273" s="122"/>
      <c r="W273" s="122"/>
      <c r="X273" s="122"/>
      <c r="Y273" s="122"/>
      <c r="Z273" s="122"/>
      <c r="AA273" s="122"/>
      <c r="AB273" s="122"/>
      <c r="AC273" s="122"/>
      <c r="AD273" s="122"/>
      <c r="AE273" s="122"/>
      <c r="AF273" s="124"/>
      <c r="AG273" s="125"/>
      <c r="AH273" s="124"/>
      <c r="AI273" s="124"/>
      <c r="AJ273" s="122"/>
      <c r="AK273" s="126"/>
      <c r="AL273" s="122"/>
      <c r="AM273" s="122"/>
      <c r="AN273" s="122"/>
      <c r="AO273" s="122"/>
      <c r="AP273" s="122"/>
      <c r="AQ273" s="122"/>
      <c r="AR273" s="122"/>
      <c r="AS273" s="122"/>
      <c r="AT273" s="122"/>
      <c r="AU273" s="122"/>
      <c r="AV273" s="122"/>
      <c r="AW273" s="122"/>
      <c r="AX273" s="124"/>
      <c r="AY273" s="124"/>
      <c r="AZ273" s="127"/>
      <c r="BA273" s="124"/>
      <c r="BB273" s="124"/>
      <c r="BC273" s="124"/>
      <c r="BD273" s="124"/>
      <c r="BE273" s="124"/>
      <c r="BF273" s="124"/>
      <c r="BG273" s="128"/>
      <c r="BH273" s="129"/>
      <c r="BI273" s="124"/>
      <c r="BJ273" s="129"/>
      <c r="BK273" s="163"/>
      <c r="BL273" s="129"/>
    </row>
    <row r="274" spans="1:64" ht="12.75" x14ac:dyDescent="0.2">
      <c r="A274" s="122"/>
      <c r="B274" s="122"/>
      <c r="C274" s="122"/>
      <c r="D274" s="122"/>
      <c r="E274" s="122"/>
      <c r="F274" s="122"/>
      <c r="G274" s="123"/>
      <c r="H274" s="122"/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  <c r="U274" s="122"/>
      <c r="V274" s="122"/>
      <c r="W274" s="122"/>
      <c r="X274" s="122"/>
      <c r="Y274" s="122"/>
      <c r="Z274" s="122"/>
      <c r="AA274" s="122"/>
      <c r="AB274" s="122"/>
      <c r="AC274" s="122"/>
      <c r="AD274" s="122"/>
      <c r="AE274" s="122"/>
      <c r="AF274" s="124"/>
      <c r="AG274" s="125"/>
      <c r="AH274" s="124"/>
      <c r="AI274" s="124"/>
      <c r="AJ274" s="122"/>
      <c r="AK274" s="126"/>
      <c r="AL274" s="122"/>
      <c r="AM274" s="122"/>
      <c r="AN274" s="122"/>
      <c r="AO274" s="122"/>
      <c r="AP274" s="122"/>
      <c r="AQ274" s="122"/>
      <c r="AR274" s="122"/>
      <c r="AS274" s="122"/>
      <c r="AT274" s="122"/>
      <c r="AU274" s="122"/>
      <c r="AV274" s="122"/>
      <c r="AW274" s="122"/>
      <c r="AX274" s="124"/>
      <c r="AY274" s="124"/>
      <c r="AZ274" s="127"/>
      <c r="BA274" s="124"/>
      <c r="BB274" s="124"/>
      <c r="BC274" s="124"/>
      <c r="BD274" s="124"/>
      <c r="BE274" s="124"/>
      <c r="BF274" s="124"/>
      <c r="BG274" s="128"/>
      <c r="BH274" s="129"/>
      <c r="BI274" s="124"/>
      <c r="BJ274" s="129"/>
      <c r="BK274" s="163"/>
      <c r="BL274" s="129"/>
    </row>
    <row r="275" spans="1:64" ht="12.75" x14ac:dyDescent="0.2">
      <c r="A275" s="122"/>
      <c r="B275" s="122"/>
      <c r="C275" s="122"/>
      <c r="D275" s="122"/>
      <c r="E275" s="122"/>
      <c r="F275" s="122"/>
      <c r="G275" s="123"/>
      <c r="H275" s="122"/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  <c r="U275" s="122"/>
      <c r="V275" s="122"/>
      <c r="W275" s="122"/>
      <c r="X275" s="122"/>
      <c r="Y275" s="122"/>
      <c r="Z275" s="122"/>
      <c r="AA275" s="122"/>
      <c r="AB275" s="122"/>
      <c r="AC275" s="122"/>
      <c r="AD275" s="122"/>
      <c r="AE275" s="122"/>
      <c r="AF275" s="124"/>
      <c r="AG275" s="125"/>
      <c r="AH275" s="124"/>
      <c r="AI275" s="124"/>
      <c r="AJ275" s="122"/>
      <c r="AK275" s="126"/>
      <c r="AL275" s="122"/>
      <c r="AM275" s="122"/>
      <c r="AN275" s="122"/>
      <c r="AO275" s="122"/>
      <c r="AP275" s="122"/>
      <c r="AQ275" s="122"/>
      <c r="AR275" s="122"/>
      <c r="AS275" s="122"/>
      <c r="AT275" s="122"/>
      <c r="AU275" s="122"/>
      <c r="AV275" s="122"/>
      <c r="AW275" s="122"/>
      <c r="AX275" s="124"/>
      <c r="AY275" s="124"/>
      <c r="AZ275" s="127"/>
      <c r="BA275" s="124"/>
      <c r="BB275" s="124"/>
      <c r="BC275" s="124"/>
      <c r="BD275" s="124"/>
      <c r="BE275" s="124"/>
      <c r="BF275" s="124"/>
      <c r="BG275" s="128"/>
      <c r="BH275" s="129"/>
      <c r="BI275" s="124"/>
      <c r="BJ275" s="129"/>
      <c r="BK275" s="163"/>
      <c r="BL275" s="129"/>
    </row>
    <row r="276" spans="1:64" ht="12.75" x14ac:dyDescent="0.2">
      <c r="A276" s="122"/>
      <c r="B276" s="122"/>
      <c r="C276" s="122"/>
      <c r="D276" s="122"/>
      <c r="E276" s="122"/>
      <c r="F276" s="122"/>
      <c r="G276" s="123"/>
      <c r="H276" s="122"/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  <c r="U276" s="122"/>
      <c r="V276" s="122"/>
      <c r="W276" s="122"/>
      <c r="X276" s="122"/>
      <c r="Y276" s="122"/>
      <c r="Z276" s="122"/>
      <c r="AA276" s="122"/>
      <c r="AB276" s="122"/>
      <c r="AC276" s="122"/>
      <c r="AD276" s="122"/>
      <c r="AE276" s="122"/>
      <c r="AF276" s="124"/>
      <c r="AG276" s="125"/>
      <c r="AH276" s="124"/>
      <c r="AI276" s="124"/>
      <c r="AJ276" s="122"/>
      <c r="AK276" s="126"/>
      <c r="AL276" s="122"/>
      <c r="AM276" s="122"/>
      <c r="AN276" s="122"/>
      <c r="AO276" s="122"/>
      <c r="AP276" s="122"/>
      <c r="AQ276" s="122"/>
      <c r="AR276" s="122"/>
      <c r="AS276" s="122"/>
      <c r="AT276" s="122"/>
      <c r="AU276" s="122"/>
      <c r="AV276" s="122"/>
      <c r="AW276" s="122"/>
      <c r="AX276" s="124"/>
      <c r="AY276" s="124"/>
      <c r="AZ276" s="127"/>
      <c r="BA276" s="124"/>
      <c r="BB276" s="124"/>
      <c r="BC276" s="124"/>
      <c r="BD276" s="124"/>
      <c r="BE276" s="124"/>
      <c r="BF276" s="124"/>
      <c r="BG276" s="128"/>
      <c r="BH276" s="129"/>
      <c r="BI276" s="124"/>
      <c r="BJ276" s="129"/>
      <c r="BK276" s="163"/>
      <c r="BL276" s="129"/>
    </row>
    <row r="277" spans="1:64" ht="12.75" x14ac:dyDescent="0.2">
      <c r="A277" s="122"/>
      <c r="B277" s="122"/>
      <c r="C277" s="122"/>
      <c r="D277" s="122"/>
      <c r="E277" s="122"/>
      <c r="F277" s="122"/>
      <c r="G277" s="123"/>
      <c r="H277" s="122"/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  <c r="AD277" s="122"/>
      <c r="AE277" s="122"/>
      <c r="AF277" s="124"/>
      <c r="AG277" s="125"/>
      <c r="AH277" s="124"/>
      <c r="AI277" s="124"/>
      <c r="AJ277" s="122"/>
      <c r="AK277" s="126"/>
      <c r="AL277" s="122"/>
      <c r="AM277" s="122"/>
      <c r="AN277" s="122"/>
      <c r="AO277" s="122"/>
      <c r="AP277" s="122"/>
      <c r="AQ277" s="122"/>
      <c r="AR277" s="122"/>
      <c r="AS277" s="122"/>
      <c r="AT277" s="122"/>
      <c r="AU277" s="122"/>
      <c r="AV277" s="122"/>
      <c r="AW277" s="122"/>
      <c r="AX277" s="124"/>
      <c r="AY277" s="124"/>
      <c r="AZ277" s="127"/>
      <c r="BA277" s="124"/>
      <c r="BB277" s="124"/>
      <c r="BC277" s="124"/>
      <c r="BD277" s="124"/>
      <c r="BE277" s="124"/>
      <c r="BF277" s="124"/>
      <c r="BG277" s="128"/>
      <c r="BH277" s="129"/>
      <c r="BI277" s="124"/>
      <c r="BJ277" s="129"/>
      <c r="BK277" s="163"/>
      <c r="BL277" s="129"/>
    </row>
    <row r="278" spans="1:64" ht="12.75" x14ac:dyDescent="0.2">
      <c r="A278" s="122"/>
      <c r="B278" s="122"/>
      <c r="C278" s="122"/>
      <c r="D278" s="122"/>
      <c r="E278" s="122"/>
      <c r="F278" s="122"/>
      <c r="G278" s="123"/>
      <c r="H278" s="122"/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  <c r="U278" s="122"/>
      <c r="V278" s="122"/>
      <c r="W278" s="122"/>
      <c r="X278" s="122"/>
      <c r="Y278" s="122"/>
      <c r="Z278" s="122"/>
      <c r="AA278" s="122"/>
      <c r="AB278" s="122"/>
      <c r="AC278" s="122"/>
      <c r="AD278" s="122"/>
      <c r="AE278" s="122"/>
      <c r="AF278" s="124"/>
      <c r="AG278" s="125"/>
      <c r="AH278" s="124"/>
      <c r="AI278" s="124"/>
      <c r="AJ278" s="122"/>
      <c r="AK278" s="126"/>
      <c r="AL278" s="122"/>
      <c r="AM278" s="122"/>
      <c r="AN278" s="122"/>
      <c r="AO278" s="122"/>
      <c r="AP278" s="122"/>
      <c r="AQ278" s="122"/>
      <c r="AR278" s="122"/>
      <c r="AS278" s="122"/>
      <c r="AT278" s="122"/>
      <c r="AU278" s="122"/>
      <c r="AV278" s="122"/>
      <c r="AW278" s="122"/>
      <c r="AX278" s="124"/>
      <c r="AY278" s="124"/>
      <c r="AZ278" s="127"/>
      <c r="BA278" s="124"/>
      <c r="BB278" s="124"/>
      <c r="BC278" s="124"/>
      <c r="BD278" s="124"/>
      <c r="BE278" s="124"/>
      <c r="BF278" s="124"/>
      <c r="BG278" s="128"/>
      <c r="BH278" s="129"/>
      <c r="BI278" s="124"/>
      <c r="BJ278" s="129"/>
      <c r="BK278" s="163"/>
      <c r="BL278" s="129"/>
    </row>
    <row r="279" spans="1:64" ht="12.75" x14ac:dyDescent="0.2">
      <c r="A279" s="122"/>
      <c r="B279" s="122"/>
      <c r="C279" s="122"/>
      <c r="D279" s="122"/>
      <c r="E279" s="122"/>
      <c r="F279" s="122"/>
      <c r="G279" s="123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  <c r="U279" s="122"/>
      <c r="V279" s="122"/>
      <c r="W279" s="122"/>
      <c r="X279" s="122"/>
      <c r="Y279" s="122"/>
      <c r="Z279" s="122"/>
      <c r="AA279" s="122"/>
      <c r="AB279" s="122"/>
      <c r="AC279" s="122"/>
      <c r="AD279" s="122"/>
      <c r="AE279" s="122"/>
      <c r="AF279" s="124"/>
      <c r="AG279" s="125"/>
      <c r="AH279" s="124"/>
      <c r="AI279" s="124"/>
      <c r="AJ279" s="122"/>
      <c r="AK279" s="126"/>
      <c r="AL279" s="122"/>
      <c r="AM279" s="122"/>
      <c r="AN279" s="122"/>
      <c r="AO279" s="122"/>
      <c r="AP279" s="122"/>
      <c r="AQ279" s="122"/>
      <c r="AR279" s="122"/>
      <c r="AS279" s="122"/>
      <c r="AT279" s="122"/>
      <c r="AU279" s="122"/>
      <c r="AV279" s="122"/>
      <c r="AW279" s="122"/>
      <c r="AX279" s="124"/>
      <c r="AY279" s="124"/>
      <c r="AZ279" s="127"/>
      <c r="BA279" s="124"/>
      <c r="BB279" s="124"/>
      <c r="BC279" s="124"/>
      <c r="BD279" s="124"/>
      <c r="BE279" s="124"/>
      <c r="BF279" s="124"/>
      <c r="BG279" s="128"/>
      <c r="BH279" s="129"/>
      <c r="BI279" s="124"/>
      <c r="BJ279" s="129"/>
      <c r="BK279" s="163"/>
      <c r="BL279" s="129"/>
    </row>
    <row r="280" spans="1:64" ht="12.75" x14ac:dyDescent="0.2">
      <c r="A280" s="122"/>
      <c r="B280" s="122"/>
      <c r="C280" s="122"/>
      <c r="D280" s="122"/>
      <c r="E280" s="122"/>
      <c r="F280" s="122"/>
      <c r="G280" s="123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  <c r="U280" s="122"/>
      <c r="V280" s="122"/>
      <c r="W280" s="122"/>
      <c r="X280" s="122"/>
      <c r="Y280" s="122"/>
      <c r="Z280" s="122"/>
      <c r="AA280" s="122"/>
      <c r="AB280" s="122"/>
      <c r="AC280" s="122"/>
      <c r="AD280" s="122"/>
      <c r="AE280" s="122"/>
      <c r="AF280" s="124"/>
      <c r="AG280" s="125"/>
      <c r="AH280" s="124"/>
      <c r="AI280" s="124"/>
      <c r="AJ280" s="122"/>
      <c r="AK280" s="126"/>
      <c r="AL280" s="122"/>
      <c r="AM280" s="122"/>
      <c r="AN280" s="122"/>
      <c r="AO280" s="122"/>
      <c r="AP280" s="122"/>
      <c r="AQ280" s="122"/>
      <c r="AR280" s="122"/>
      <c r="AS280" s="122"/>
      <c r="AT280" s="122"/>
      <c r="AU280" s="122"/>
      <c r="AV280" s="122"/>
      <c r="AW280" s="122"/>
      <c r="AX280" s="124"/>
      <c r="AY280" s="124"/>
      <c r="AZ280" s="127"/>
      <c r="BA280" s="124"/>
      <c r="BB280" s="124"/>
      <c r="BC280" s="124"/>
      <c r="BD280" s="124"/>
      <c r="BE280" s="124"/>
      <c r="BF280" s="124"/>
      <c r="BG280" s="128"/>
      <c r="BH280" s="129"/>
      <c r="BI280" s="124"/>
      <c r="BJ280" s="129"/>
      <c r="BK280" s="163"/>
      <c r="BL280" s="129"/>
    </row>
    <row r="281" spans="1:64" ht="12.75" x14ac:dyDescent="0.2">
      <c r="A281" s="122"/>
      <c r="B281" s="122"/>
      <c r="C281" s="122"/>
      <c r="D281" s="122"/>
      <c r="E281" s="122"/>
      <c r="F281" s="122"/>
      <c r="G281" s="123"/>
      <c r="H281" s="122"/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122"/>
      <c r="U281" s="122"/>
      <c r="V281" s="122"/>
      <c r="W281" s="122"/>
      <c r="X281" s="122"/>
      <c r="Y281" s="122"/>
      <c r="Z281" s="122"/>
      <c r="AA281" s="122"/>
      <c r="AB281" s="122"/>
      <c r="AC281" s="122"/>
      <c r="AD281" s="122"/>
      <c r="AE281" s="122"/>
      <c r="AF281" s="124"/>
      <c r="AG281" s="125"/>
      <c r="AH281" s="124"/>
      <c r="AI281" s="124"/>
      <c r="AJ281" s="122"/>
      <c r="AK281" s="126"/>
      <c r="AL281" s="122"/>
      <c r="AM281" s="122"/>
      <c r="AN281" s="122"/>
      <c r="AO281" s="122"/>
      <c r="AP281" s="122"/>
      <c r="AQ281" s="122"/>
      <c r="AR281" s="122"/>
      <c r="AS281" s="122"/>
      <c r="AT281" s="122"/>
      <c r="AU281" s="122"/>
      <c r="AV281" s="122"/>
      <c r="AW281" s="122"/>
      <c r="AX281" s="124"/>
      <c r="AY281" s="124"/>
      <c r="AZ281" s="127"/>
      <c r="BA281" s="124"/>
      <c r="BB281" s="124"/>
      <c r="BC281" s="124"/>
      <c r="BD281" s="124"/>
      <c r="BE281" s="124"/>
      <c r="BF281" s="124"/>
      <c r="BG281" s="128"/>
      <c r="BH281" s="129"/>
      <c r="BI281" s="124"/>
      <c r="BJ281" s="129"/>
      <c r="BK281" s="163"/>
      <c r="BL281" s="129"/>
    </row>
    <row r="282" spans="1:64" ht="12.75" x14ac:dyDescent="0.2">
      <c r="A282" s="122"/>
      <c r="B282" s="122"/>
      <c r="C282" s="122"/>
      <c r="D282" s="122"/>
      <c r="E282" s="122"/>
      <c r="F282" s="122"/>
      <c r="G282" s="123"/>
      <c r="H282" s="122"/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  <c r="U282" s="122"/>
      <c r="V282" s="122"/>
      <c r="W282" s="122"/>
      <c r="X282" s="122"/>
      <c r="Y282" s="122"/>
      <c r="Z282" s="122"/>
      <c r="AA282" s="122"/>
      <c r="AB282" s="122"/>
      <c r="AC282" s="122"/>
      <c r="AD282" s="122"/>
      <c r="AE282" s="122"/>
      <c r="AF282" s="124"/>
      <c r="AG282" s="125"/>
      <c r="AH282" s="124"/>
      <c r="AI282" s="124"/>
      <c r="AJ282" s="122"/>
      <c r="AK282" s="126"/>
      <c r="AL282" s="122"/>
      <c r="AM282" s="122"/>
      <c r="AN282" s="122"/>
      <c r="AO282" s="122"/>
      <c r="AP282" s="122"/>
      <c r="AQ282" s="122"/>
      <c r="AR282" s="122"/>
      <c r="AS282" s="122"/>
      <c r="AT282" s="122"/>
      <c r="AU282" s="122"/>
      <c r="AV282" s="122"/>
      <c r="AW282" s="122"/>
      <c r="AX282" s="124"/>
      <c r="AY282" s="124"/>
      <c r="AZ282" s="127"/>
      <c r="BA282" s="124"/>
      <c r="BB282" s="124"/>
      <c r="BC282" s="124"/>
      <c r="BD282" s="124"/>
      <c r="BE282" s="124"/>
      <c r="BF282" s="124"/>
      <c r="BG282" s="128"/>
      <c r="BH282" s="129"/>
      <c r="BI282" s="124"/>
      <c r="BJ282" s="129"/>
      <c r="BK282" s="163"/>
      <c r="BL282" s="129"/>
    </row>
    <row r="283" spans="1:64" ht="12.75" x14ac:dyDescent="0.2">
      <c r="A283" s="122"/>
      <c r="B283" s="122"/>
      <c r="C283" s="122"/>
      <c r="D283" s="122"/>
      <c r="E283" s="122"/>
      <c r="F283" s="122"/>
      <c r="G283" s="123"/>
      <c r="H283" s="122"/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  <c r="U283" s="122"/>
      <c r="V283" s="122"/>
      <c r="W283" s="122"/>
      <c r="X283" s="122"/>
      <c r="Y283" s="122"/>
      <c r="Z283" s="122"/>
      <c r="AA283" s="122"/>
      <c r="AB283" s="122"/>
      <c r="AC283" s="122"/>
      <c r="AD283" s="122"/>
      <c r="AE283" s="122"/>
      <c r="AF283" s="124"/>
      <c r="AG283" s="125"/>
      <c r="AH283" s="124"/>
      <c r="AI283" s="124"/>
      <c r="AJ283" s="122"/>
      <c r="AK283" s="126"/>
      <c r="AL283" s="122"/>
      <c r="AM283" s="122"/>
      <c r="AN283" s="122"/>
      <c r="AO283" s="122"/>
      <c r="AP283" s="122"/>
      <c r="AQ283" s="122"/>
      <c r="AR283" s="122"/>
      <c r="AS283" s="122"/>
      <c r="AT283" s="122"/>
      <c r="AU283" s="122"/>
      <c r="AV283" s="122"/>
      <c r="AW283" s="122"/>
      <c r="AX283" s="124"/>
      <c r="AY283" s="124"/>
      <c r="AZ283" s="127"/>
      <c r="BA283" s="124"/>
      <c r="BB283" s="124"/>
      <c r="BC283" s="124"/>
      <c r="BD283" s="124"/>
      <c r="BE283" s="124"/>
      <c r="BF283" s="124"/>
      <c r="BG283" s="128"/>
      <c r="BH283" s="129"/>
      <c r="BI283" s="124"/>
      <c r="BJ283" s="129"/>
      <c r="BK283" s="163"/>
      <c r="BL283" s="129"/>
    </row>
    <row r="284" spans="1:64" ht="12.75" x14ac:dyDescent="0.2">
      <c r="A284" s="122"/>
      <c r="B284" s="122"/>
      <c r="C284" s="122"/>
      <c r="D284" s="122"/>
      <c r="E284" s="122"/>
      <c r="F284" s="122"/>
      <c r="G284" s="123"/>
      <c r="H284" s="122"/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  <c r="U284" s="122"/>
      <c r="V284" s="122"/>
      <c r="W284" s="122"/>
      <c r="X284" s="122"/>
      <c r="Y284" s="122"/>
      <c r="Z284" s="122"/>
      <c r="AA284" s="122"/>
      <c r="AB284" s="122"/>
      <c r="AC284" s="122"/>
      <c r="AD284" s="122"/>
      <c r="AE284" s="122"/>
      <c r="AF284" s="124"/>
      <c r="AG284" s="125"/>
      <c r="AH284" s="124"/>
      <c r="AI284" s="124"/>
      <c r="AJ284" s="122"/>
      <c r="AK284" s="126"/>
      <c r="AL284" s="122"/>
      <c r="AM284" s="122"/>
      <c r="AN284" s="122"/>
      <c r="AO284" s="122"/>
      <c r="AP284" s="122"/>
      <c r="AQ284" s="122"/>
      <c r="AR284" s="122"/>
      <c r="AS284" s="122"/>
      <c r="AT284" s="122"/>
      <c r="AU284" s="122"/>
      <c r="AV284" s="122"/>
      <c r="AW284" s="122"/>
      <c r="AX284" s="124"/>
      <c r="AY284" s="124"/>
      <c r="AZ284" s="127"/>
      <c r="BA284" s="124"/>
      <c r="BB284" s="124"/>
      <c r="BC284" s="124"/>
      <c r="BD284" s="124"/>
      <c r="BE284" s="124"/>
      <c r="BF284" s="124"/>
      <c r="BG284" s="128"/>
      <c r="BH284" s="129"/>
      <c r="BI284" s="124"/>
      <c r="BJ284" s="129"/>
      <c r="BK284" s="163"/>
      <c r="BL284" s="129"/>
    </row>
    <row r="285" spans="1:64" ht="12.75" x14ac:dyDescent="0.2">
      <c r="A285" s="122"/>
      <c r="B285" s="122"/>
      <c r="C285" s="122"/>
      <c r="D285" s="122"/>
      <c r="E285" s="122"/>
      <c r="F285" s="122"/>
      <c r="G285" s="123"/>
      <c r="H285" s="122"/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  <c r="U285" s="122"/>
      <c r="V285" s="122"/>
      <c r="W285" s="122"/>
      <c r="X285" s="122"/>
      <c r="Y285" s="122"/>
      <c r="Z285" s="122"/>
      <c r="AA285" s="122"/>
      <c r="AB285" s="122"/>
      <c r="AC285" s="122"/>
      <c r="AD285" s="122"/>
      <c r="AE285" s="122"/>
      <c r="AF285" s="124"/>
      <c r="AG285" s="125"/>
      <c r="AH285" s="124"/>
      <c r="AI285" s="124"/>
      <c r="AJ285" s="122"/>
      <c r="AK285" s="126"/>
      <c r="AL285" s="122"/>
      <c r="AM285" s="122"/>
      <c r="AN285" s="122"/>
      <c r="AO285" s="122"/>
      <c r="AP285" s="122"/>
      <c r="AQ285" s="122"/>
      <c r="AR285" s="122"/>
      <c r="AS285" s="122"/>
      <c r="AT285" s="122"/>
      <c r="AU285" s="122"/>
      <c r="AV285" s="122"/>
      <c r="AW285" s="122"/>
      <c r="AX285" s="124"/>
      <c r="AY285" s="124"/>
      <c r="AZ285" s="127"/>
      <c r="BA285" s="124"/>
      <c r="BB285" s="124"/>
      <c r="BC285" s="124"/>
      <c r="BD285" s="124"/>
      <c r="BE285" s="124"/>
      <c r="BF285" s="124"/>
      <c r="BG285" s="128"/>
      <c r="BH285" s="129"/>
      <c r="BI285" s="124"/>
      <c r="BJ285" s="129"/>
      <c r="BK285" s="163"/>
      <c r="BL285" s="129"/>
    </row>
    <row r="286" spans="1:64" ht="12.75" x14ac:dyDescent="0.2">
      <c r="A286" s="122"/>
      <c r="B286" s="122"/>
      <c r="C286" s="122"/>
      <c r="D286" s="122"/>
      <c r="E286" s="122"/>
      <c r="F286" s="122"/>
      <c r="G286" s="123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  <c r="U286" s="122"/>
      <c r="V286" s="122"/>
      <c r="W286" s="122"/>
      <c r="X286" s="122"/>
      <c r="Y286" s="122"/>
      <c r="Z286" s="122"/>
      <c r="AA286" s="122"/>
      <c r="AB286" s="122"/>
      <c r="AC286" s="122"/>
      <c r="AD286" s="122"/>
      <c r="AE286" s="122"/>
      <c r="AF286" s="124"/>
      <c r="AG286" s="125"/>
      <c r="AH286" s="124"/>
      <c r="AI286" s="124"/>
      <c r="AJ286" s="122"/>
      <c r="AK286" s="126"/>
      <c r="AL286" s="122"/>
      <c r="AM286" s="122"/>
      <c r="AN286" s="122"/>
      <c r="AO286" s="122"/>
      <c r="AP286" s="122"/>
      <c r="AQ286" s="122"/>
      <c r="AR286" s="122"/>
      <c r="AS286" s="122"/>
      <c r="AT286" s="122"/>
      <c r="AU286" s="122"/>
      <c r="AV286" s="122"/>
      <c r="AW286" s="122"/>
      <c r="AX286" s="124"/>
      <c r="AY286" s="124"/>
      <c r="AZ286" s="127"/>
      <c r="BA286" s="124"/>
      <c r="BB286" s="124"/>
      <c r="BC286" s="124"/>
      <c r="BD286" s="124"/>
      <c r="BE286" s="124"/>
      <c r="BF286" s="124"/>
      <c r="BG286" s="128"/>
      <c r="BH286" s="129"/>
      <c r="BI286" s="124"/>
      <c r="BJ286" s="129"/>
      <c r="BK286" s="163"/>
      <c r="BL286" s="129"/>
    </row>
    <row r="287" spans="1:64" ht="12.75" x14ac:dyDescent="0.2">
      <c r="A287" s="122"/>
      <c r="B287" s="122"/>
      <c r="C287" s="122"/>
      <c r="D287" s="122"/>
      <c r="E287" s="122"/>
      <c r="F287" s="122"/>
      <c r="G287" s="123"/>
      <c r="H287" s="122"/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  <c r="U287" s="122"/>
      <c r="V287" s="122"/>
      <c r="W287" s="122"/>
      <c r="X287" s="122"/>
      <c r="Y287" s="122"/>
      <c r="Z287" s="122"/>
      <c r="AA287" s="122"/>
      <c r="AB287" s="122"/>
      <c r="AC287" s="122"/>
      <c r="AD287" s="122"/>
      <c r="AE287" s="122"/>
      <c r="AF287" s="124"/>
      <c r="AG287" s="125"/>
      <c r="AH287" s="124"/>
      <c r="AI287" s="124"/>
      <c r="AJ287" s="122"/>
      <c r="AK287" s="126"/>
      <c r="AL287" s="122"/>
      <c r="AM287" s="122"/>
      <c r="AN287" s="122"/>
      <c r="AO287" s="122"/>
      <c r="AP287" s="122"/>
      <c r="AQ287" s="122"/>
      <c r="AR287" s="122"/>
      <c r="AS287" s="122"/>
      <c r="AT287" s="122"/>
      <c r="AU287" s="122"/>
      <c r="AV287" s="122"/>
      <c r="AW287" s="122"/>
      <c r="AX287" s="124"/>
      <c r="AY287" s="124"/>
      <c r="AZ287" s="127"/>
      <c r="BA287" s="124"/>
      <c r="BB287" s="124"/>
      <c r="BC287" s="124"/>
      <c r="BD287" s="124"/>
      <c r="BE287" s="124"/>
      <c r="BF287" s="124"/>
      <c r="BG287" s="128"/>
      <c r="BH287" s="129"/>
      <c r="BI287" s="124"/>
      <c r="BJ287" s="129"/>
      <c r="BK287" s="163"/>
      <c r="BL287" s="129"/>
    </row>
    <row r="288" spans="1:64" ht="12.75" x14ac:dyDescent="0.2">
      <c r="A288" s="122"/>
      <c r="B288" s="122"/>
      <c r="C288" s="122"/>
      <c r="D288" s="122"/>
      <c r="E288" s="122"/>
      <c r="F288" s="122"/>
      <c r="G288" s="123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  <c r="U288" s="122"/>
      <c r="V288" s="122"/>
      <c r="W288" s="122"/>
      <c r="X288" s="122"/>
      <c r="Y288" s="122"/>
      <c r="Z288" s="122"/>
      <c r="AA288" s="122"/>
      <c r="AB288" s="122"/>
      <c r="AC288" s="122"/>
      <c r="AD288" s="122"/>
      <c r="AE288" s="122"/>
      <c r="AF288" s="124"/>
      <c r="AG288" s="125"/>
      <c r="AH288" s="124"/>
      <c r="AI288" s="124"/>
      <c r="AJ288" s="122"/>
      <c r="AK288" s="126"/>
      <c r="AL288" s="122"/>
      <c r="AM288" s="122"/>
      <c r="AN288" s="122"/>
      <c r="AO288" s="122"/>
      <c r="AP288" s="122"/>
      <c r="AQ288" s="122"/>
      <c r="AR288" s="122"/>
      <c r="AS288" s="122"/>
      <c r="AT288" s="122"/>
      <c r="AU288" s="122"/>
      <c r="AV288" s="122"/>
      <c r="AW288" s="122"/>
      <c r="AX288" s="124"/>
      <c r="AY288" s="124"/>
      <c r="AZ288" s="127"/>
      <c r="BA288" s="124"/>
      <c r="BB288" s="124"/>
      <c r="BC288" s="124"/>
      <c r="BD288" s="124"/>
      <c r="BE288" s="124"/>
      <c r="BF288" s="124"/>
      <c r="BG288" s="128"/>
      <c r="BH288" s="129"/>
      <c r="BI288" s="124"/>
      <c r="BJ288" s="129"/>
      <c r="BK288" s="163"/>
      <c r="BL288" s="129"/>
    </row>
    <row r="289" spans="1:64" ht="12.75" x14ac:dyDescent="0.2">
      <c r="A289" s="122"/>
      <c r="B289" s="122"/>
      <c r="C289" s="122"/>
      <c r="D289" s="122"/>
      <c r="E289" s="122"/>
      <c r="F289" s="122"/>
      <c r="G289" s="123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  <c r="Z289" s="122"/>
      <c r="AA289" s="122"/>
      <c r="AB289" s="122"/>
      <c r="AC289" s="122"/>
      <c r="AD289" s="122"/>
      <c r="AE289" s="122"/>
      <c r="AF289" s="124"/>
      <c r="AG289" s="125"/>
      <c r="AH289" s="124"/>
      <c r="AI289" s="124"/>
      <c r="AJ289" s="122"/>
      <c r="AK289" s="126"/>
      <c r="AL289" s="122"/>
      <c r="AM289" s="122"/>
      <c r="AN289" s="122"/>
      <c r="AO289" s="122"/>
      <c r="AP289" s="122"/>
      <c r="AQ289" s="122"/>
      <c r="AR289" s="122"/>
      <c r="AS289" s="122"/>
      <c r="AT289" s="122"/>
      <c r="AU289" s="122"/>
      <c r="AV289" s="122"/>
      <c r="AW289" s="122"/>
      <c r="AX289" s="124"/>
      <c r="AY289" s="124"/>
      <c r="AZ289" s="127"/>
      <c r="BA289" s="124"/>
      <c r="BB289" s="124"/>
      <c r="BC289" s="124"/>
      <c r="BD289" s="124"/>
      <c r="BE289" s="124"/>
      <c r="BF289" s="124"/>
      <c r="BG289" s="128"/>
      <c r="BH289" s="129"/>
      <c r="BI289" s="124"/>
      <c r="BJ289" s="129"/>
      <c r="BK289" s="163"/>
      <c r="BL289" s="129"/>
    </row>
    <row r="290" spans="1:64" ht="12.75" x14ac:dyDescent="0.2">
      <c r="A290" s="122"/>
      <c r="B290" s="122"/>
      <c r="C290" s="122"/>
      <c r="D290" s="122"/>
      <c r="E290" s="122"/>
      <c r="F290" s="122"/>
      <c r="G290" s="123"/>
      <c r="H290" s="122"/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  <c r="U290" s="122"/>
      <c r="V290" s="122"/>
      <c r="W290" s="122"/>
      <c r="X290" s="122"/>
      <c r="Y290" s="122"/>
      <c r="Z290" s="122"/>
      <c r="AA290" s="122"/>
      <c r="AB290" s="122"/>
      <c r="AC290" s="122"/>
      <c r="AD290" s="122"/>
      <c r="AE290" s="122"/>
      <c r="AF290" s="124"/>
      <c r="AG290" s="125"/>
      <c r="AH290" s="124"/>
      <c r="AI290" s="124"/>
      <c r="AJ290" s="122"/>
      <c r="AK290" s="126"/>
      <c r="AL290" s="122"/>
      <c r="AM290" s="122"/>
      <c r="AN290" s="122"/>
      <c r="AO290" s="122"/>
      <c r="AP290" s="122"/>
      <c r="AQ290" s="122"/>
      <c r="AR290" s="122"/>
      <c r="AS290" s="122"/>
      <c r="AT290" s="122"/>
      <c r="AU290" s="122"/>
      <c r="AV290" s="122"/>
      <c r="AW290" s="122"/>
      <c r="AX290" s="124"/>
      <c r="AY290" s="124"/>
      <c r="AZ290" s="127"/>
      <c r="BA290" s="124"/>
      <c r="BB290" s="124"/>
      <c r="BC290" s="124"/>
      <c r="BD290" s="124"/>
      <c r="BE290" s="124"/>
      <c r="BF290" s="124"/>
      <c r="BG290" s="128"/>
      <c r="BH290" s="129"/>
      <c r="BI290" s="124"/>
      <c r="BJ290" s="129"/>
      <c r="BK290" s="163"/>
      <c r="BL290" s="129"/>
    </row>
    <row r="291" spans="1:64" ht="12.75" x14ac:dyDescent="0.2">
      <c r="A291" s="122"/>
      <c r="B291" s="122"/>
      <c r="C291" s="122"/>
      <c r="D291" s="122"/>
      <c r="E291" s="122"/>
      <c r="F291" s="122"/>
      <c r="G291" s="123"/>
      <c r="H291" s="122"/>
      <c r="I291" s="122"/>
      <c r="J291" s="122"/>
      <c r="K291" s="122"/>
      <c r="L291" s="122"/>
      <c r="M291" s="122"/>
      <c r="N291" s="122"/>
      <c r="O291" s="122"/>
      <c r="P291" s="122"/>
      <c r="Q291" s="122"/>
      <c r="R291" s="122"/>
      <c r="S291" s="122"/>
      <c r="T291" s="122"/>
      <c r="U291" s="122"/>
      <c r="V291" s="122"/>
      <c r="W291" s="122"/>
      <c r="X291" s="122"/>
      <c r="Y291" s="122"/>
      <c r="Z291" s="122"/>
      <c r="AA291" s="122"/>
      <c r="AB291" s="122"/>
      <c r="AC291" s="122"/>
      <c r="AD291" s="122"/>
      <c r="AE291" s="122"/>
      <c r="AF291" s="124"/>
      <c r="AG291" s="125"/>
      <c r="AH291" s="124"/>
      <c r="AI291" s="124"/>
      <c r="AJ291" s="122"/>
      <c r="AK291" s="126"/>
      <c r="AL291" s="122"/>
      <c r="AM291" s="122"/>
      <c r="AN291" s="122"/>
      <c r="AO291" s="122"/>
      <c r="AP291" s="122"/>
      <c r="AQ291" s="122"/>
      <c r="AR291" s="122"/>
      <c r="AS291" s="122"/>
      <c r="AT291" s="122"/>
      <c r="AU291" s="122"/>
      <c r="AV291" s="122"/>
      <c r="AW291" s="122"/>
      <c r="AX291" s="124"/>
      <c r="AY291" s="124"/>
      <c r="AZ291" s="127"/>
      <c r="BA291" s="124"/>
      <c r="BB291" s="124"/>
      <c r="BC291" s="124"/>
      <c r="BD291" s="124"/>
      <c r="BE291" s="124"/>
      <c r="BF291" s="124"/>
      <c r="BG291" s="128"/>
      <c r="BH291" s="129"/>
      <c r="BI291" s="124"/>
      <c r="BJ291" s="129"/>
      <c r="BK291" s="163"/>
      <c r="BL291" s="129"/>
    </row>
    <row r="292" spans="1:64" ht="12.75" x14ac:dyDescent="0.2">
      <c r="A292" s="122"/>
      <c r="B292" s="122"/>
      <c r="C292" s="122"/>
      <c r="D292" s="122"/>
      <c r="E292" s="122"/>
      <c r="F292" s="122"/>
      <c r="G292" s="123"/>
      <c r="H292" s="122"/>
      <c r="I292" s="122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  <c r="U292" s="122"/>
      <c r="V292" s="122"/>
      <c r="W292" s="122"/>
      <c r="X292" s="122"/>
      <c r="Y292" s="122"/>
      <c r="Z292" s="122"/>
      <c r="AA292" s="122"/>
      <c r="AB292" s="122"/>
      <c r="AC292" s="122"/>
      <c r="AD292" s="122"/>
      <c r="AE292" s="122"/>
      <c r="AF292" s="124"/>
      <c r="AG292" s="125"/>
      <c r="AH292" s="124"/>
      <c r="AI292" s="124"/>
      <c r="AJ292" s="122"/>
      <c r="AK292" s="126"/>
      <c r="AL292" s="122"/>
      <c r="AM292" s="122"/>
      <c r="AN292" s="122"/>
      <c r="AO292" s="122"/>
      <c r="AP292" s="122"/>
      <c r="AQ292" s="122"/>
      <c r="AR292" s="122"/>
      <c r="AS292" s="122"/>
      <c r="AT292" s="122"/>
      <c r="AU292" s="122"/>
      <c r="AV292" s="122"/>
      <c r="AW292" s="122"/>
      <c r="AX292" s="124"/>
      <c r="AY292" s="124"/>
      <c r="AZ292" s="127"/>
      <c r="BA292" s="124"/>
      <c r="BB292" s="124"/>
      <c r="BC292" s="124"/>
      <c r="BD292" s="124"/>
      <c r="BE292" s="124"/>
      <c r="BF292" s="124"/>
      <c r="BG292" s="128"/>
      <c r="BH292" s="129"/>
      <c r="BI292" s="124"/>
      <c r="BJ292" s="129"/>
      <c r="BK292" s="163"/>
      <c r="BL292" s="129"/>
    </row>
    <row r="293" spans="1:64" ht="12.75" x14ac:dyDescent="0.2">
      <c r="A293" s="122"/>
      <c r="B293" s="122"/>
      <c r="C293" s="122"/>
      <c r="D293" s="122"/>
      <c r="E293" s="122"/>
      <c r="F293" s="122"/>
      <c r="G293" s="123"/>
      <c r="H293" s="122"/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  <c r="U293" s="122"/>
      <c r="V293" s="122"/>
      <c r="W293" s="122"/>
      <c r="X293" s="122"/>
      <c r="Y293" s="122"/>
      <c r="Z293" s="122"/>
      <c r="AA293" s="122"/>
      <c r="AB293" s="122"/>
      <c r="AC293" s="122"/>
      <c r="AD293" s="122"/>
      <c r="AE293" s="122"/>
      <c r="AF293" s="124"/>
      <c r="AG293" s="125"/>
      <c r="AH293" s="124"/>
      <c r="AI293" s="124"/>
      <c r="AJ293" s="122"/>
      <c r="AK293" s="126"/>
      <c r="AL293" s="122"/>
      <c r="AM293" s="122"/>
      <c r="AN293" s="122"/>
      <c r="AO293" s="122"/>
      <c r="AP293" s="122"/>
      <c r="AQ293" s="122"/>
      <c r="AR293" s="122"/>
      <c r="AS293" s="122"/>
      <c r="AT293" s="122"/>
      <c r="AU293" s="122"/>
      <c r="AV293" s="122"/>
      <c r="AW293" s="122"/>
      <c r="AX293" s="124"/>
      <c r="AY293" s="124"/>
      <c r="AZ293" s="127"/>
      <c r="BA293" s="124"/>
      <c r="BB293" s="124"/>
      <c r="BC293" s="124"/>
      <c r="BD293" s="124"/>
      <c r="BE293" s="124"/>
      <c r="BF293" s="124"/>
      <c r="BG293" s="128"/>
      <c r="BH293" s="129"/>
      <c r="BI293" s="124"/>
      <c r="BJ293" s="129"/>
      <c r="BK293" s="163"/>
      <c r="BL293" s="129"/>
    </row>
    <row r="294" spans="1:64" ht="12.75" x14ac:dyDescent="0.2">
      <c r="A294" s="122"/>
      <c r="B294" s="122"/>
      <c r="C294" s="122"/>
      <c r="D294" s="122"/>
      <c r="E294" s="122"/>
      <c r="F294" s="122"/>
      <c r="G294" s="123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  <c r="U294" s="122"/>
      <c r="V294" s="122"/>
      <c r="W294" s="122"/>
      <c r="X294" s="122"/>
      <c r="Y294" s="122"/>
      <c r="Z294" s="122"/>
      <c r="AA294" s="122"/>
      <c r="AB294" s="122"/>
      <c r="AC294" s="122"/>
      <c r="AD294" s="122"/>
      <c r="AE294" s="122"/>
      <c r="AF294" s="124"/>
      <c r="AG294" s="125"/>
      <c r="AH294" s="124"/>
      <c r="AI294" s="124"/>
      <c r="AJ294" s="122"/>
      <c r="AK294" s="126"/>
      <c r="AL294" s="122"/>
      <c r="AM294" s="122"/>
      <c r="AN294" s="122"/>
      <c r="AO294" s="122"/>
      <c r="AP294" s="122"/>
      <c r="AQ294" s="122"/>
      <c r="AR294" s="122"/>
      <c r="AS294" s="122"/>
      <c r="AT294" s="122"/>
      <c r="AU294" s="122"/>
      <c r="AV294" s="122"/>
      <c r="AW294" s="122"/>
      <c r="AX294" s="124"/>
      <c r="AY294" s="124"/>
      <c r="AZ294" s="127"/>
      <c r="BA294" s="124"/>
      <c r="BB294" s="124"/>
      <c r="BC294" s="124"/>
      <c r="BD294" s="124"/>
      <c r="BE294" s="124"/>
      <c r="BF294" s="124"/>
      <c r="BG294" s="128"/>
      <c r="BH294" s="129"/>
      <c r="BI294" s="124"/>
      <c r="BJ294" s="129"/>
      <c r="BK294" s="163"/>
      <c r="BL294" s="129"/>
    </row>
    <row r="295" spans="1:64" ht="12.75" x14ac:dyDescent="0.2">
      <c r="A295" s="122"/>
      <c r="B295" s="122"/>
      <c r="C295" s="122"/>
      <c r="D295" s="122"/>
      <c r="E295" s="122"/>
      <c r="F295" s="122"/>
      <c r="G295" s="123"/>
      <c r="H295" s="122"/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122"/>
      <c r="AC295" s="122"/>
      <c r="AD295" s="122"/>
      <c r="AE295" s="122"/>
      <c r="AF295" s="124"/>
      <c r="AG295" s="125"/>
      <c r="AH295" s="124"/>
      <c r="AI295" s="124"/>
      <c r="AJ295" s="122"/>
      <c r="AK295" s="126"/>
      <c r="AL295" s="122"/>
      <c r="AM295" s="122"/>
      <c r="AN295" s="122"/>
      <c r="AO295" s="122"/>
      <c r="AP295" s="122"/>
      <c r="AQ295" s="122"/>
      <c r="AR295" s="122"/>
      <c r="AS295" s="122"/>
      <c r="AT295" s="122"/>
      <c r="AU295" s="122"/>
      <c r="AV295" s="122"/>
      <c r="AW295" s="122"/>
      <c r="AX295" s="124"/>
      <c r="AY295" s="124"/>
      <c r="AZ295" s="127"/>
      <c r="BA295" s="124"/>
      <c r="BB295" s="124"/>
      <c r="BC295" s="124"/>
      <c r="BD295" s="124"/>
      <c r="BE295" s="124"/>
      <c r="BF295" s="124"/>
      <c r="BG295" s="128"/>
      <c r="BH295" s="129"/>
      <c r="BI295" s="124"/>
      <c r="BJ295" s="129"/>
      <c r="BK295" s="163"/>
      <c r="BL295" s="129"/>
    </row>
    <row r="296" spans="1:64" ht="12.75" x14ac:dyDescent="0.2">
      <c r="A296" s="122"/>
      <c r="B296" s="122"/>
      <c r="C296" s="122"/>
      <c r="D296" s="122"/>
      <c r="E296" s="122"/>
      <c r="F296" s="122"/>
      <c r="G296" s="123"/>
      <c r="H296" s="122"/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  <c r="U296" s="122"/>
      <c r="V296" s="122"/>
      <c r="W296" s="122"/>
      <c r="X296" s="122"/>
      <c r="Y296" s="122"/>
      <c r="Z296" s="122"/>
      <c r="AA296" s="122"/>
      <c r="AB296" s="122"/>
      <c r="AC296" s="122"/>
      <c r="AD296" s="122"/>
      <c r="AE296" s="122"/>
      <c r="AF296" s="124"/>
      <c r="AG296" s="125"/>
      <c r="AH296" s="124"/>
      <c r="AI296" s="124"/>
      <c r="AJ296" s="122"/>
      <c r="AK296" s="126"/>
      <c r="AL296" s="122"/>
      <c r="AM296" s="122"/>
      <c r="AN296" s="122"/>
      <c r="AO296" s="122"/>
      <c r="AP296" s="122"/>
      <c r="AQ296" s="122"/>
      <c r="AR296" s="122"/>
      <c r="AS296" s="122"/>
      <c r="AT296" s="122"/>
      <c r="AU296" s="122"/>
      <c r="AV296" s="122"/>
      <c r="AW296" s="122"/>
      <c r="AX296" s="124"/>
      <c r="AY296" s="124"/>
      <c r="AZ296" s="127"/>
      <c r="BA296" s="124"/>
      <c r="BB296" s="124"/>
      <c r="BC296" s="124"/>
      <c r="BD296" s="124"/>
      <c r="BE296" s="124"/>
      <c r="BF296" s="124"/>
      <c r="BG296" s="128"/>
      <c r="BH296" s="129"/>
      <c r="BI296" s="124"/>
      <c r="BJ296" s="129"/>
      <c r="BK296" s="163"/>
      <c r="BL296" s="129"/>
    </row>
    <row r="297" spans="1:64" ht="12.75" x14ac:dyDescent="0.2">
      <c r="A297" s="122"/>
      <c r="B297" s="122"/>
      <c r="C297" s="122"/>
      <c r="D297" s="122"/>
      <c r="E297" s="122"/>
      <c r="F297" s="122"/>
      <c r="G297" s="123"/>
      <c r="H297" s="122"/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  <c r="U297" s="122"/>
      <c r="V297" s="122"/>
      <c r="W297" s="122"/>
      <c r="X297" s="122"/>
      <c r="Y297" s="122"/>
      <c r="Z297" s="122"/>
      <c r="AA297" s="122"/>
      <c r="AB297" s="122"/>
      <c r="AC297" s="122"/>
      <c r="AD297" s="122"/>
      <c r="AE297" s="122"/>
      <c r="AF297" s="124"/>
      <c r="AG297" s="125"/>
      <c r="AH297" s="124"/>
      <c r="AI297" s="124"/>
      <c r="AJ297" s="122"/>
      <c r="AK297" s="126"/>
      <c r="AL297" s="122"/>
      <c r="AM297" s="122"/>
      <c r="AN297" s="122"/>
      <c r="AO297" s="122"/>
      <c r="AP297" s="122"/>
      <c r="AQ297" s="122"/>
      <c r="AR297" s="122"/>
      <c r="AS297" s="122"/>
      <c r="AT297" s="122"/>
      <c r="AU297" s="122"/>
      <c r="AV297" s="122"/>
      <c r="AW297" s="122"/>
      <c r="AX297" s="124"/>
      <c r="AY297" s="124"/>
      <c r="AZ297" s="127"/>
      <c r="BA297" s="124"/>
      <c r="BB297" s="124"/>
      <c r="BC297" s="124"/>
      <c r="BD297" s="124"/>
      <c r="BE297" s="124"/>
      <c r="BF297" s="124"/>
      <c r="BG297" s="128"/>
      <c r="BH297" s="129"/>
      <c r="BI297" s="124"/>
      <c r="BJ297" s="129"/>
      <c r="BK297" s="163"/>
      <c r="BL297" s="129"/>
    </row>
    <row r="298" spans="1:64" ht="12.75" x14ac:dyDescent="0.2">
      <c r="A298" s="122"/>
      <c r="B298" s="122"/>
      <c r="C298" s="122"/>
      <c r="D298" s="122"/>
      <c r="E298" s="122"/>
      <c r="F298" s="122"/>
      <c r="G298" s="123"/>
      <c r="H298" s="122"/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  <c r="AA298" s="122"/>
      <c r="AB298" s="122"/>
      <c r="AC298" s="122"/>
      <c r="AD298" s="122"/>
      <c r="AE298" s="122"/>
      <c r="AF298" s="124"/>
      <c r="AG298" s="125"/>
      <c r="AH298" s="124"/>
      <c r="AI298" s="124"/>
      <c r="AJ298" s="122"/>
      <c r="AK298" s="126"/>
      <c r="AL298" s="122"/>
      <c r="AM298" s="122"/>
      <c r="AN298" s="122"/>
      <c r="AO298" s="122"/>
      <c r="AP298" s="122"/>
      <c r="AQ298" s="122"/>
      <c r="AR298" s="122"/>
      <c r="AS298" s="122"/>
      <c r="AT298" s="122"/>
      <c r="AU298" s="122"/>
      <c r="AV298" s="122"/>
      <c r="AW298" s="122"/>
      <c r="AX298" s="124"/>
      <c r="AY298" s="124"/>
      <c r="AZ298" s="127"/>
      <c r="BA298" s="124"/>
      <c r="BB298" s="124"/>
      <c r="BC298" s="124"/>
      <c r="BD298" s="124"/>
      <c r="BE298" s="124"/>
      <c r="BF298" s="124"/>
      <c r="BG298" s="128"/>
      <c r="BH298" s="129"/>
      <c r="BI298" s="124"/>
      <c r="BJ298" s="129"/>
      <c r="BK298" s="163"/>
      <c r="BL298" s="129"/>
    </row>
    <row r="299" spans="1:64" ht="12.75" x14ac:dyDescent="0.2">
      <c r="A299" s="122"/>
      <c r="B299" s="122"/>
      <c r="C299" s="122"/>
      <c r="D299" s="122"/>
      <c r="E299" s="122"/>
      <c r="F299" s="122"/>
      <c r="G299" s="123"/>
      <c r="H299" s="122"/>
      <c r="I299" s="122"/>
      <c r="J299" s="122"/>
      <c r="K299" s="122"/>
      <c r="L299" s="122"/>
      <c r="M299" s="122"/>
      <c r="N299" s="122"/>
      <c r="O299" s="122"/>
      <c r="P299" s="122"/>
      <c r="Q299" s="122"/>
      <c r="R299" s="122"/>
      <c r="S299" s="122"/>
      <c r="T299" s="122"/>
      <c r="U299" s="122"/>
      <c r="V299" s="122"/>
      <c r="W299" s="122"/>
      <c r="X299" s="122"/>
      <c r="Y299" s="122"/>
      <c r="Z299" s="122"/>
      <c r="AA299" s="122"/>
      <c r="AB299" s="122"/>
      <c r="AC299" s="122"/>
      <c r="AD299" s="122"/>
      <c r="AE299" s="122"/>
      <c r="AF299" s="124"/>
      <c r="AG299" s="125"/>
      <c r="AH299" s="124"/>
      <c r="AI299" s="124"/>
      <c r="AJ299" s="122"/>
      <c r="AK299" s="126"/>
      <c r="AL299" s="122"/>
      <c r="AM299" s="122"/>
      <c r="AN299" s="122"/>
      <c r="AO299" s="122"/>
      <c r="AP299" s="122"/>
      <c r="AQ299" s="122"/>
      <c r="AR299" s="122"/>
      <c r="AS299" s="122"/>
      <c r="AT299" s="122"/>
      <c r="AU299" s="122"/>
      <c r="AV299" s="122"/>
      <c r="AW299" s="122"/>
      <c r="AX299" s="124"/>
      <c r="AY299" s="124"/>
      <c r="AZ299" s="127"/>
      <c r="BA299" s="124"/>
      <c r="BB299" s="124"/>
      <c r="BC299" s="124"/>
      <c r="BD299" s="124"/>
      <c r="BE299" s="124"/>
      <c r="BF299" s="124"/>
      <c r="BG299" s="128"/>
      <c r="BH299" s="129"/>
      <c r="BI299" s="124"/>
      <c r="BJ299" s="129"/>
      <c r="BK299" s="163"/>
      <c r="BL299" s="129"/>
    </row>
    <row r="300" spans="1:64" ht="12.75" x14ac:dyDescent="0.2">
      <c r="A300" s="122"/>
      <c r="B300" s="122"/>
      <c r="C300" s="122"/>
      <c r="D300" s="122"/>
      <c r="E300" s="122"/>
      <c r="F300" s="122"/>
      <c r="G300" s="123"/>
      <c r="H300" s="122"/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  <c r="U300" s="122"/>
      <c r="V300" s="122"/>
      <c r="W300" s="122"/>
      <c r="X300" s="122"/>
      <c r="Y300" s="122"/>
      <c r="Z300" s="122"/>
      <c r="AA300" s="122"/>
      <c r="AB300" s="122"/>
      <c r="AC300" s="122"/>
      <c r="AD300" s="122"/>
      <c r="AE300" s="122"/>
      <c r="AF300" s="124"/>
      <c r="AG300" s="125"/>
      <c r="AH300" s="124"/>
      <c r="AI300" s="124"/>
      <c r="AJ300" s="122"/>
      <c r="AK300" s="126"/>
      <c r="AL300" s="122"/>
      <c r="AM300" s="122"/>
      <c r="AN300" s="122"/>
      <c r="AO300" s="122"/>
      <c r="AP300" s="122"/>
      <c r="AQ300" s="122"/>
      <c r="AR300" s="122"/>
      <c r="AS300" s="122"/>
      <c r="AT300" s="122"/>
      <c r="AU300" s="122"/>
      <c r="AV300" s="122"/>
      <c r="AW300" s="122"/>
      <c r="AX300" s="124"/>
      <c r="AY300" s="124"/>
      <c r="AZ300" s="127"/>
      <c r="BA300" s="124"/>
      <c r="BB300" s="124"/>
      <c r="BC300" s="124"/>
      <c r="BD300" s="124"/>
      <c r="BE300" s="124"/>
      <c r="BF300" s="124"/>
      <c r="BG300" s="128"/>
      <c r="BH300" s="129"/>
      <c r="BI300" s="124"/>
      <c r="BJ300" s="129"/>
      <c r="BK300" s="163"/>
      <c r="BL300" s="129"/>
    </row>
    <row r="301" spans="1:64" ht="12.75" x14ac:dyDescent="0.2">
      <c r="A301" s="122"/>
      <c r="B301" s="122"/>
      <c r="C301" s="122"/>
      <c r="D301" s="122"/>
      <c r="E301" s="122"/>
      <c r="F301" s="122"/>
      <c r="G301" s="123"/>
      <c r="H301" s="122"/>
      <c r="I301" s="122"/>
      <c r="J301" s="122"/>
      <c r="K301" s="122"/>
      <c r="L301" s="122"/>
      <c r="M301" s="122"/>
      <c r="N301" s="122"/>
      <c r="O301" s="122"/>
      <c r="P301" s="122"/>
      <c r="Q301" s="122"/>
      <c r="R301" s="122"/>
      <c r="S301" s="122"/>
      <c r="T301" s="122"/>
      <c r="U301" s="122"/>
      <c r="V301" s="122"/>
      <c r="W301" s="122"/>
      <c r="X301" s="122"/>
      <c r="Y301" s="122"/>
      <c r="Z301" s="122"/>
      <c r="AA301" s="122"/>
      <c r="AB301" s="122"/>
      <c r="AC301" s="122"/>
      <c r="AD301" s="122"/>
      <c r="AE301" s="122"/>
      <c r="AF301" s="124"/>
      <c r="AG301" s="125"/>
      <c r="AH301" s="124"/>
      <c r="AI301" s="124"/>
      <c r="AJ301" s="122"/>
      <c r="AK301" s="126"/>
      <c r="AL301" s="122"/>
      <c r="AM301" s="122"/>
      <c r="AN301" s="122"/>
      <c r="AO301" s="122"/>
      <c r="AP301" s="122"/>
      <c r="AQ301" s="122"/>
      <c r="AR301" s="122"/>
      <c r="AS301" s="122"/>
      <c r="AT301" s="122"/>
      <c r="AU301" s="122"/>
      <c r="AV301" s="122"/>
      <c r="AW301" s="122"/>
      <c r="AX301" s="124"/>
      <c r="AY301" s="124"/>
      <c r="AZ301" s="127"/>
      <c r="BA301" s="124"/>
      <c r="BB301" s="124"/>
      <c r="BC301" s="124"/>
      <c r="BD301" s="124"/>
      <c r="BE301" s="124"/>
      <c r="BF301" s="124"/>
      <c r="BG301" s="128"/>
      <c r="BH301" s="129"/>
      <c r="BI301" s="124"/>
      <c r="BJ301" s="129"/>
      <c r="BK301" s="163"/>
      <c r="BL301" s="129"/>
    </row>
    <row r="302" spans="1:64" ht="12.75" x14ac:dyDescent="0.2">
      <c r="A302" s="122"/>
      <c r="B302" s="122"/>
      <c r="C302" s="122"/>
      <c r="D302" s="122"/>
      <c r="E302" s="122"/>
      <c r="F302" s="122"/>
      <c r="G302" s="123"/>
      <c r="H302" s="122"/>
      <c r="I302" s="122"/>
      <c r="J302" s="122"/>
      <c r="K302" s="122"/>
      <c r="L302" s="122"/>
      <c r="M302" s="122"/>
      <c r="N302" s="122"/>
      <c r="O302" s="122"/>
      <c r="P302" s="122"/>
      <c r="Q302" s="122"/>
      <c r="R302" s="122"/>
      <c r="S302" s="122"/>
      <c r="T302" s="122"/>
      <c r="U302" s="122"/>
      <c r="V302" s="122"/>
      <c r="W302" s="122"/>
      <c r="X302" s="122"/>
      <c r="Y302" s="122"/>
      <c r="Z302" s="122"/>
      <c r="AA302" s="122"/>
      <c r="AB302" s="122"/>
      <c r="AC302" s="122"/>
      <c r="AD302" s="122"/>
      <c r="AE302" s="122"/>
      <c r="AF302" s="124"/>
      <c r="AG302" s="125"/>
      <c r="AH302" s="124"/>
      <c r="AI302" s="124"/>
      <c r="AJ302" s="122"/>
      <c r="AK302" s="126"/>
      <c r="AL302" s="122"/>
      <c r="AM302" s="122"/>
      <c r="AN302" s="122"/>
      <c r="AO302" s="122"/>
      <c r="AP302" s="122"/>
      <c r="AQ302" s="122"/>
      <c r="AR302" s="122"/>
      <c r="AS302" s="122"/>
      <c r="AT302" s="122"/>
      <c r="AU302" s="122"/>
      <c r="AV302" s="122"/>
      <c r="AW302" s="122"/>
      <c r="AX302" s="124"/>
      <c r="AY302" s="124"/>
      <c r="AZ302" s="127"/>
      <c r="BA302" s="124"/>
      <c r="BB302" s="124"/>
      <c r="BC302" s="124"/>
      <c r="BD302" s="124"/>
      <c r="BE302" s="124"/>
      <c r="BF302" s="124"/>
      <c r="BG302" s="128"/>
      <c r="BH302" s="129"/>
      <c r="BI302" s="124"/>
      <c r="BJ302" s="129"/>
      <c r="BK302" s="163"/>
      <c r="BL302" s="129"/>
    </row>
    <row r="303" spans="1:64" ht="12.75" x14ac:dyDescent="0.2">
      <c r="A303" s="122"/>
      <c r="B303" s="122"/>
      <c r="C303" s="122"/>
      <c r="D303" s="122"/>
      <c r="E303" s="122"/>
      <c r="F303" s="122"/>
      <c r="G303" s="123"/>
      <c r="H303" s="122"/>
      <c r="I303" s="122"/>
      <c r="J303" s="122"/>
      <c r="K303" s="122"/>
      <c r="L303" s="122"/>
      <c r="M303" s="122"/>
      <c r="N303" s="122"/>
      <c r="O303" s="122"/>
      <c r="P303" s="122"/>
      <c r="Q303" s="122"/>
      <c r="R303" s="122"/>
      <c r="S303" s="122"/>
      <c r="T303" s="122"/>
      <c r="U303" s="122"/>
      <c r="V303" s="122"/>
      <c r="W303" s="122"/>
      <c r="X303" s="122"/>
      <c r="Y303" s="122"/>
      <c r="Z303" s="122"/>
      <c r="AA303" s="122"/>
      <c r="AB303" s="122"/>
      <c r="AC303" s="122"/>
      <c r="AD303" s="122"/>
      <c r="AE303" s="122"/>
      <c r="AF303" s="124"/>
      <c r="AG303" s="125"/>
      <c r="AH303" s="124"/>
      <c r="AI303" s="124"/>
      <c r="AJ303" s="122"/>
      <c r="AK303" s="126"/>
      <c r="AL303" s="122"/>
      <c r="AM303" s="122"/>
      <c r="AN303" s="122"/>
      <c r="AO303" s="122"/>
      <c r="AP303" s="122"/>
      <c r="AQ303" s="122"/>
      <c r="AR303" s="122"/>
      <c r="AS303" s="122"/>
      <c r="AT303" s="122"/>
      <c r="AU303" s="122"/>
      <c r="AV303" s="122"/>
      <c r="AW303" s="122"/>
      <c r="AX303" s="124"/>
      <c r="AY303" s="124"/>
      <c r="AZ303" s="127"/>
      <c r="BA303" s="124"/>
      <c r="BB303" s="124"/>
      <c r="BC303" s="124"/>
      <c r="BD303" s="124"/>
      <c r="BE303" s="124"/>
      <c r="BF303" s="124"/>
      <c r="BG303" s="128"/>
      <c r="BH303" s="129"/>
      <c r="BI303" s="124"/>
      <c r="BJ303" s="129"/>
      <c r="BK303" s="163"/>
      <c r="BL303" s="129"/>
    </row>
    <row r="304" spans="1:64" ht="12.75" x14ac:dyDescent="0.2">
      <c r="A304" s="122"/>
      <c r="B304" s="122"/>
      <c r="C304" s="122"/>
      <c r="D304" s="122"/>
      <c r="E304" s="122"/>
      <c r="F304" s="122"/>
      <c r="G304" s="123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  <c r="U304" s="122"/>
      <c r="V304" s="122"/>
      <c r="W304" s="122"/>
      <c r="X304" s="122"/>
      <c r="Y304" s="122"/>
      <c r="Z304" s="122"/>
      <c r="AA304" s="122"/>
      <c r="AB304" s="122"/>
      <c r="AC304" s="122"/>
      <c r="AD304" s="122"/>
      <c r="AE304" s="122"/>
      <c r="AF304" s="124"/>
      <c r="AG304" s="125"/>
      <c r="AH304" s="124"/>
      <c r="AI304" s="124"/>
      <c r="AJ304" s="122"/>
      <c r="AK304" s="126"/>
      <c r="AL304" s="122"/>
      <c r="AM304" s="122"/>
      <c r="AN304" s="122"/>
      <c r="AO304" s="122"/>
      <c r="AP304" s="122"/>
      <c r="AQ304" s="122"/>
      <c r="AR304" s="122"/>
      <c r="AS304" s="122"/>
      <c r="AT304" s="122"/>
      <c r="AU304" s="122"/>
      <c r="AV304" s="122"/>
      <c r="AW304" s="122"/>
      <c r="AX304" s="124"/>
      <c r="AY304" s="124"/>
      <c r="AZ304" s="127"/>
      <c r="BA304" s="124"/>
      <c r="BB304" s="124"/>
      <c r="BC304" s="124"/>
      <c r="BD304" s="124"/>
      <c r="BE304" s="124"/>
      <c r="BF304" s="124"/>
      <c r="BG304" s="128"/>
      <c r="BH304" s="129"/>
      <c r="BI304" s="124"/>
      <c r="BJ304" s="129"/>
      <c r="BK304" s="163"/>
      <c r="BL304" s="129"/>
    </row>
    <row r="305" spans="1:64" ht="12.75" x14ac:dyDescent="0.2">
      <c r="A305" s="122"/>
      <c r="B305" s="122"/>
      <c r="C305" s="122"/>
      <c r="D305" s="122"/>
      <c r="E305" s="122"/>
      <c r="F305" s="122"/>
      <c r="G305" s="123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  <c r="U305" s="122"/>
      <c r="V305" s="122"/>
      <c r="W305" s="122"/>
      <c r="X305" s="122"/>
      <c r="Y305" s="122"/>
      <c r="Z305" s="122"/>
      <c r="AA305" s="122"/>
      <c r="AB305" s="122"/>
      <c r="AC305" s="122"/>
      <c r="AD305" s="122"/>
      <c r="AE305" s="122"/>
      <c r="AF305" s="124"/>
      <c r="AG305" s="125"/>
      <c r="AH305" s="124"/>
      <c r="AI305" s="124"/>
      <c r="AJ305" s="122"/>
      <c r="AK305" s="126"/>
      <c r="AL305" s="122"/>
      <c r="AM305" s="122"/>
      <c r="AN305" s="122"/>
      <c r="AO305" s="122"/>
      <c r="AP305" s="122"/>
      <c r="AQ305" s="122"/>
      <c r="AR305" s="122"/>
      <c r="AS305" s="122"/>
      <c r="AT305" s="122"/>
      <c r="AU305" s="122"/>
      <c r="AV305" s="122"/>
      <c r="AW305" s="122"/>
      <c r="AX305" s="124"/>
      <c r="AY305" s="124"/>
      <c r="AZ305" s="127"/>
      <c r="BA305" s="124"/>
      <c r="BB305" s="124"/>
      <c r="BC305" s="124"/>
      <c r="BD305" s="124"/>
      <c r="BE305" s="124"/>
      <c r="BF305" s="124"/>
      <c r="BG305" s="128"/>
      <c r="BH305" s="129"/>
      <c r="BI305" s="124"/>
      <c r="BJ305" s="129"/>
      <c r="BK305" s="163"/>
      <c r="BL305" s="129"/>
    </row>
    <row r="306" spans="1:64" ht="12.75" x14ac:dyDescent="0.2">
      <c r="A306" s="122"/>
      <c r="B306" s="122"/>
      <c r="C306" s="122"/>
      <c r="D306" s="122"/>
      <c r="E306" s="122"/>
      <c r="F306" s="122"/>
      <c r="G306" s="123"/>
      <c r="H306" s="122"/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  <c r="U306" s="122"/>
      <c r="V306" s="122"/>
      <c r="W306" s="122"/>
      <c r="X306" s="122"/>
      <c r="Y306" s="122"/>
      <c r="Z306" s="122"/>
      <c r="AA306" s="122"/>
      <c r="AB306" s="122"/>
      <c r="AC306" s="122"/>
      <c r="AD306" s="122"/>
      <c r="AE306" s="122"/>
      <c r="AF306" s="124"/>
      <c r="AG306" s="125"/>
      <c r="AH306" s="124"/>
      <c r="AI306" s="124"/>
      <c r="AJ306" s="122"/>
      <c r="AK306" s="126"/>
      <c r="AL306" s="122"/>
      <c r="AM306" s="122"/>
      <c r="AN306" s="122"/>
      <c r="AO306" s="122"/>
      <c r="AP306" s="122"/>
      <c r="AQ306" s="122"/>
      <c r="AR306" s="122"/>
      <c r="AS306" s="122"/>
      <c r="AT306" s="122"/>
      <c r="AU306" s="122"/>
      <c r="AV306" s="122"/>
      <c r="AW306" s="122"/>
      <c r="AX306" s="124"/>
      <c r="AY306" s="124"/>
      <c r="AZ306" s="127"/>
      <c r="BA306" s="124"/>
      <c r="BB306" s="124"/>
      <c r="BC306" s="124"/>
      <c r="BD306" s="124"/>
      <c r="BE306" s="124"/>
      <c r="BF306" s="124"/>
      <c r="BG306" s="128"/>
      <c r="BH306" s="129"/>
      <c r="BI306" s="124"/>
      <c r="BJ306" s="129"/>
      <c r="BK306" s="163"/>
      <c r="BL306" s="129"/>
    </row>
    <row r="307" spans="1:64" ht="12.75" x14ac:dyDescent="0.2">
      <c r="A307" s="122"/>
      <c r="B307" s="122"/>
      <c r="C307" s="122"/>
      <c r="D307" s="122"/>
      <c r="E307" s="122"/>
      <c r="F307" s="122"/>
      <c r="G307" s="123"/>
      <c r="H307" s="122"/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  <c r="U307" s="122"/>
      <c r="V307" s="122"/>
      <c r="W307" s="122"/>
      <c r="X307" s="122"/>
      <c r="Y307" s="122"/>
      <c r="Z307" s="122"/>
      <c r="AA307" s="122"/>
      <c r="AB307" s="122"/>
      <c r="AC307" s="122"/>
      <c r="AD307" s="122"/>
      <c r="AE307" s="122"/>
      <c r="AF307" s="124"/>
      <c r="AG307" s="125"/>
      <c r="AH307" s="124"/>
      <c r="AI307" s="124"/>
      <c r="AJ307" s="122"/>
      <c r="AK307" s="126"/>
      <c r="AL307" s="122"/>
      <c r="AM307" s="122"/>
      <c r="AN307" s="122"/>
      <c r="AO307" s="122"/>
      <c r="AP307" s="122"/>
      <c r="AQ307" s="122"/>
      <c r="AR307" s="122"/>
      <c r="AS307" s="122"/>
      <c r="AT307" s="122"/>
      <c r="AU307" s="122"/>
      <c r="AV307" s="122"/>
      <c r="AW307" s="122"/>
      <c r="AX307" s="124"/>
      <c r="AY307" s="124"/>
      <c r="AZ307" s="127"/>
      <c r="BA307" s="124"/>
      <c r="BB307" s="124"/>
      <c r="BC307" s="124"/>
      <c r="BD307" s="124"/>
      <c r="BE307" s="124"/>
      <c r="BF307" s="124"/>
      <c r="BG307" s="128"/>
      <c r="BH307" s="129"/>
      <c r="BI307" s="124"/>
      <c r="BJ307" s="129"/>
      <c r="BK307" s="163"/>
      <c r="BL307" s="129"/>
    </row>
    <row r="308" spans="1:64" ht="12.75" x14ac:dyDescent="0.2">
      <c r="A308" s="122"/>
      <c r="B308" s="122"/>
      <c r="C308" s="122"/>
      <c r="D308" s="122"/>
      <c r="E308" s="122"/>
      <c r="F308" s="122"/>
      <c r="G308" s="123"/>
      <c r="H308" s="122"/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  <c r="U308" s="122"/>
      <c r="V308" s="122"/>
      <c r="W308" s="122"/>
      <c r="X308" s="122"/>
      <c r="Y308" s="122"/>
      <c r="Z308" s="122"/>
      <c r="AA308" s="122"/>
      <c r="AB308" s="122"/>
      <c r="AC308" s="122"/>
      <c r="AD308" s="122"/>
      <c r="AE308" s="122"/>
      <c r="AF308" s="124"/>
      <c r="AG308" s="125"/>
      <c r="AH308" s="124"/>
      <c r="AI308" s="124"/>
      <c r="AJ308" s="122"/>
      <c r="AK308" s="126"/>
      <c r="AL308" s="122"/>
      <c r="AM308" s="122"/>
      <c r="AN308" s="122"/>
      <c r="AO308" s="122"/>
      <c r="AP308" s="122"/>
      <c r="AQ308" s="122"/>
      <c r="AR308" s="122"/>
      <c r="AS308" s="122"/>
      <c r="AT308" s="122"/>
      <c r="AU308" s="122"/>
      <c r="AV308" s="122"/>
      <c r="AW308" s="122"/>
      <c r="AX308" s="124"/>
      <c r="AY308" s="124"/>
      <c r="AZ308" s="127"/>
      <c r="BA308" s="124"/>
      <c r="BB308" s="124"/>
      <c r="BC308" s="124"/>
      <c r="BD308" s="124"/>
      <c r="BE308" s="124"/>
      <c r="BF308" s="124"/>
      <c r="BG308" s="128"/>
      <c r="BH308" s="129"/>
      <c r="BI308" s="124"/>
      <c r="BJ308" s="129"/>
      <c r="BK308" s="163"/>
      <c r="BL308" s="129"/>
    </row>
    <row r="309" spans="1:64" ht="12.75" x14ac:dyDescent="0.2">
      <c r="A309" s="122"/>
      <c r="B309" s="122"/>
      <c r="C309" s="122"/>
      <c r="D309" s="122"/>
      <c r="E309" s="122"/>
      <c r="F309" s="122"/>
      <c r="G309" s="123"/>
      <c r="H309" s="122"/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  <c r="U309" s="122"/>
      <c r="V309" s="122"/>
      <c r="W309" s="122"/>
      <c r="X309" s="122"/>
      <c r="Y309" s="122"/>
      <c r="Z309" s="122"/>
      <c r="AA309" s="122"/>
      <c r="AB309" s="122"/>
      <c r="AC309" s="122"/>
      <c r="AD309" s="122"/>
      <c r="AE309" s="122"/>
      <c r="AF309" s="124"/>
      <c r="AG309" s="125"/>
      <c r="AH309" s="124"/>
      <c r="AI309" s="124"/>
      <c r="AJ309" s="122"/>
      <c r="AK309" s="126"/>
      <c r="AL309" s="122"/>
      <c r="AM309" s="122"/>
      <c r="AN309" s="122"/>
      <c r="AO309" s="122"/>
      <c r="AP309" s="122"/>
      <c r="AQ309" s="122"/>
      <c r="AR309" s="122"/>
      <c r="AS309" s="122"/>
      <c r="AT309" s="122"/>
      <c r="AU309" s="122"/>
      <c r="AV309" s="122"/>
      <c r="AW309" s="122"/>
      <c r="AX309" s="124"/>
      <c r="AY309" s="124"/>
      <c r="AZ309" s="127"/>
      <c r="BA309" s="124"/>
      <c r="BB309" s="124"/>
      <c r="BC309" s="124"/>
      <c r="BD309" s="124"/>
      <c r="BE309" s="124"/>
      <c r="BF309" s="124"/>
      <c r="BG309" s="128"/>
      <c r="BH309" s="129"/>
      <c r="BI309" s="124"/>
      <c r="BJ309" s="129"/>
      <c r="BK309" s="163"/>
      <c r="BL309" s="129"/>
    </row>
    <row r="310" spans="1:64" ht="12.75" x14ac:dyDescent="0.2">
      <c r="A310" s="122"/>
      <c r="B310" s="122"/>
      <c r="C310" s="122"/>
      <c r="D310" s="122"/>
      <c r="E310" s="122"/>
      <c r="F310" s="122"/>
      <c r="G310" s="123"/>
      <c r="H310" s="122"/>
      <c r="I310" s="122"/>
      <c r="J310" s="122"/>
      <c r="K310" s="122"/>
      <c r="L310" s="122"/>
      <c r="M310" s="122"/>
      <c r="N310" s="122"/>
      <c r="O310" s="122"/>
      <c r="P310" s="122"/>
      <c r="Q310" s="122"/>
      <c r="R310" s="122"/>
      <c r="S310" s="122"/>
      <c r="T310" s="122"/>
      <c r="U310" s="122"/>
      <c r="V310" s="122"/>
      <c r="W310" s="122"/>
      <c r="X310" s="122"/>
      <c r="Y310" s="122"/>
      <c r="Z310" s="122"/>
      <c r="AA310" s="122"/>
      <c r="AB310" s="122"/>
      <c r="AC310" s="122"/>
      <c r="AD310" s="122"/>
      <c r="AE310" s="122"/>
      <c r="AF310" s="124"/>
      <c r="AG310" s="125"/>
      <c r="AH310" s="124"/>
      <c r="AI310" s="124"/>
      <c r="AJ310" s="122"/>
      <c r="AK310" s="126"/>
      <c r="AL310" s="122"/>
      <c r="AM310" s="122"/>
      <c r="AN310" s="122"/>
      <c r="AO310" s="122"/>
      <c r="AP310" s="122"/>
      <c r="AQ310" s="122"/>
      <c r="AR310" s="122"/>
      <c r="AS310" s="122"/>
      <c r="AT310" s="122"/>
      <c r="AU310" s="122"/>
      <c r="AV310" s="122"/>
      <c r="AW310" s="122"/>
      <c r="AX310" s="124"/>
      <c r="AY310" s="124"/>
      <c r="AZ310" s="127"/>
      <c r="BA310" s="124"/>
      <c r="BB310" s="124"/>
      <c r="BC310" s="124"/>
      <c r="BD310" s="124"/>
      <c r="BE310" s="124"/>
      <c r="BF310" s="124"/>
      <c r="BG310" s="128"/>
      <c r="BH310" s="129"/>
      <c r="BI310" s="124"/>
      <c r="BJ310" s="129"/>
      <c r="BK310" s="163"/>
      <c r="BL310" s="129"/>
    </row>
    <row r="311" spans="1:64" ht="12.75" x14ac:dyDescent="0.2">
      <c r="A311" s="122"/>
      <c r="B311" s="122"/>
      <c r="C311" s="122"/>
      <c r="D311" s="122"/>
      <c r="E311" s="122"/>
      <c r="F311" s="122"/>
      <c r="G311" s="123"/>
      <c r="H311" s="122"/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  <c r="U311" s="122"/>
      <c r="V311" s="122"/>
      <c r="W311" s="122"/>
      <c r="X311" s="122"/>
      <c r="Y311" s="122"/>
      <c r="Z311" s="122"/>
      <c r="AA311" s="122"/>
      <c r="AB311" s="122"/>
      <c r="AC311" s="122"/>
      <c r="AD311" s="122"/>
      <c r="AE311" s="122"/>
      <c r="AF311" s="124"/>
      <c r="AG311" s="125"/>
      <c r="AH311" s="124"/>
      <c r="AI311" s="124"/>
      <c r="AJ311" s="122"/>
      <c r="AK311" s="126"/>
      <c r="AL311" s="122"/>
      <c r="AM311" s="122"/>
      <c r="AN311" s="122"/>
      <c r="AO311" s="122"/>
      <c r="AP311" s="122"/>
      <c r="AQ311" s="122"/>
      <c r="AR311" s="122"/>
      <c r="AS311" s="122"/>
      <c r="AT311" s="122"/>
      <c r="AU311" s="122"/>
      <c r="AV311" s="122"/>
      <c r="AW311" s="122"/>
      <c r="AX311" s="124"/>
      <c r="AY311" s="124"/>
      <c r="AZ311" s="127"/>
      <c r="BA311" s="124"/>
      <c r="BB311" s="124"/>
      <c r="BC311" s="124"/>
      <c r="BD311" s="124"/>
      <c r="BE311" s="124"/>
      <c r="BF311" s="124"/>
      <c r="BG311" s="128"/>
      <c r="BH311" s="129"/>
      <c r="BI311" s="124"/>
      <c r="BJ311" s="129"/>
      <c r="BK311" s="163"/>
      <c r="BL311" s="129"/>
    </row>
    <row r="312" spans="1:64" ht="12.75" x14ac:dyDescent="0.2">
      <c r="A312" s="122"/>
      <c r="B312" s="122"/>
      <c r="C312" s="122"/>
      <c r="D312" s="122"/>
      <c r="E312" s="122"/>
      <c r="F312" s="122"/>
      <c r="G312" s="123"/>
      <c r="H312" s="122"/>
      <c r="I312" s="122"/>
      <c r="J312" s="122"/>
      <c r="K312" s="122"/>
      <c r="L312" s="122"/>
      <c r="M312" s="122"/>
      <c r="N312" s="122"/>
      <c r="O312" s="122"/>
      <c r="P312" s="122"/>
      <c r="Q312" s="122"/>
      <c r="R312" s="122"/>
      <c r="S312" s="122"/>
      <c r="T312" s="122"/>
      <c r="U312" s="122"/>
      <c r="V312" s="122"/>
      <c r="W312" s="122"/>
      <c r="X312" s="122"/>
      <c r="Y312" s="122"/>
      <c r="Z312" s="122"/>
      <c r="AA312" s="122"/>
      <c r="AB312" s="122"/>
      <c r="AC312" s="122"/>
      <c r="AD312" s="122"/>
      <c r="AE312" s="122"/>
      <c r="AF312" s="124"/>
      <c r="AG312" s="125"/>
      <c r="AH312" s="124"/>
      <c r="AI312" s="124"/>
      <c r="AJ312" s="122"/>
      <c r="AK312" s="126"/>
      <c r="AL312" s="122"/>
      <c r="AM312" s="122"/>
      <c r="AN312" s="122"/>
      <c r="AO312" s="122"/>
      <c r="AP312" s="122"/>
      <c r="AQ312" s="122"/>
      <c r="AR312" s="122"/>
      <c r="AS312" s="122"/>
      <c r="AT312" s="122"/>
      <c r="AU312" s="122"/>
      <c r="AV312" s="122"/>
      <c r="AW312" s="122"/>
      <c r="AX312" s="124"/>
      <c r="AY312" s="124"/>
      <c r="AZ312" s="127"/>
      <c r="BA312" s="124"/>
      <c r="BB312" s="124"/>
      <c r="BC312" s="124"/>
      <c r="BD312" s="124"/>
      <c r="BE312" s="124"/>
      <c r="BF312" s="124"/>
      <c r="BG312" s="128"/>
      <c r="BH312" s="129"/>
      <c r="BI312" s="124"/>
      <c r="BJ312" s="129"/>
      <c r="BK312" s="163"/>
      <c r="BL312" s="129"/>
    </row>
    <row r="313" spans="1:64" ht="12.75" x14ac:dyDescent="0.2">
      <c r="A313" s="122"/>
      <c r="B313" s="122"/>
      <c r="C313" s="122"/>
      <c r="D313" s="122"/>
      <c r="E313" s="122"/>
      <c r="F313" s="122"/>
      <c r="G313" s="123"/>
      <c r="H313" s="122"/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  <c r="U313" s="122"/>
      <c r="V313" s="122"/>
      <c r="W313" s="122"/>
      <c r="X313" s="122"/>
      <c r="Y313" s="122"/>
      <c r="Z313" s="122"/>
      <c r="AA313" s="122"/>
      <c r="AB313" s="122"/>
      <c r="AC313" s="122"/>
      <c r="AD313" s="122"/>
      <c r="AE313" s="122"/>
      <c r="AF313" s="124"/>
      <c r="AG313" s="125"/>
      <c r="AH313" s="124"/>
      <c r="AI313" s="124"/>
      <c r="AJ313" s="122"/>
      <c r="AK313" s="126"/>
      <c r="AL313" s="122"/>
      <c r="AM313" s="122"/>
      <c r="AN313" s="122"/>
      <c r="AO313" s="122"/>
      <c r="AP313" s="122"/>
      <c r="AQ313" s="122"/>
      <c r="AR313" s="122"/>
      <c r="AS313" s="122"/>
      <c r="AT313" s="122"/>
      <c r="AU313" s="122"/>
      <c r="AV313" s="122"/>
      <c r="AW313" s="122"/>
      <c r="AX313" s="124"/>
      <c r="AY313" s="124"/>
      <c r="AZ313" s="127"/>
      <c r="BA313" s="124"/>
      <c r="BB313" s="124"/>
      <c r="BC313" s="124"/>
      <c r="BD313" s="124"/>
      <c r="BE313" s="124"/>
      <c r="BF313" s="124"/>
      <c r="BG313" s="128"/>
      <c r="BH313" s="129"/>
      <c r="BI313" s="124"/>
      <c r="BJ313" s="129"/>
      <c r="BK313" s="163"/>
      <c r="BL313" s="129"/>
    </row>
    <row r="314" spans="1:64" ht="12.75" x14ac:dyDescent="0.2">
      <c r="A314" s="122"/>
      <c r="B314" s="122"/>
      <c r="C314" s="122"/>
      <c r="D314" s="122"/>
      <c r="E314" s="122"/>
      <c r="F314" s="122"/>
      <c r="G314" s="123"/>
      <c r="H314" s="122"/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  <c r="U314" s="122"/>
      <c r="V314" s="122"/>
      <c r="W314" s="122"/>
      <c r="X314" s="122"/>
      <c r="Y314" s="122"/>
      <c r="Z314" s="122"/>
      <c r="AA314" s="122"/>
      <c r="AB314" s="122"/>
      <c r="AC314" s="122"/>
      <c r="AD314" s="122"/>
      <c r="AE314" s="122"/>
      <c r="AF314" s="124"/>
      <c r="AG314" s="125"/>
      <c r="AH314" s="124"/>
      <c r="AI314" s="124"/>
      <c r="AJ314" s="122"/>
      <c r="AK314" s="126"/>
      <c r="AL314" s="122"/>
      <c r="AM314" s="122"/>
      <c r="AN314" s="122"/>
      <c r="AO314" s="122"/>
      <c r="AP314" s="122"/>
      <c r="AQ314" s="122"/>
      <c r="AR314" s="122"/>
      <c r="AS314" s="122"/>
      <c r="AT314" s="122"/>
      <c r="AU314" s="122"/>
      <c r="AV314" s="122"/>
      <c r="AW314" s="122"/>
      <c r="AX314" s="124"/>
      <c r="AY314" s="124"/>
      <c r="AZ314" s="127"/>
      <c r="BA314" s="124"/>
      <c r="BB314" s="124"/>
      <c r="BC314" s="124"/>
      <c r="BD314" s="124"/>
      <c r="BE314" s="124"/>
      <c r="BF314" s="124"/>
      <c r="BG314" s="128"/>
      <c r="BH314" s="129"/>
      <c r="BI314" s="124"/>
      <c r="BJ314" s="129"/>
      <c r="BK314" s="163"/>
      <c r="BL314" s="129"/>
    </row>
    <row r="315" spans="1:64" ht="12.75" x14ac:dyDescent="0.2">
      <c r="A315" s="122"/>
      <c r="B315" s="122"/>
      <c r="C315" s="122"/>
      <c r="D315" s="122"/>
      <c r="E315" s="122"/>
      <c r="F315" s="122"/>
      <c r="G315" s="123"/>
      <c r="H315" s="122"/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  <c r="U315" s="122"/>
      <c r="V315" s="122"/>
      <c r="W315" s="122"/>
      <c r="X315" s="122"/>
      <c r="Y315" s="122"/>
      <c r="Z315" s="122"/>
      <c r="AA315" s="122"/>
      <c r="AB315" s="122"/>
      <c r="AC315" s="122"/>
      <c r="AD315" s="122"/>
      <c r="AE315" s="122"/>
      <c r="AF315" s="124"/>
      <c r="AG315" s="125"/>
      <c r="AH315" s="124"/>
      <c r="AI315" s="124"/>
      <c r="AJ315" s="122"/>
      <c r="AK315" s="126"/>
      <c r="AL315" s="122"/>
      <c r="AM315" s="122"/>
      <c r="AN315" s="122"/>
      <c r="AO315" s="122"/>
      <c r="AP315" s="122"/>
      <c r="AQ315" s="122"/>
      <c r="AR315" s="122"/>
      <c r="AS315" s="122"/>
      <c r="AT315" s="122"/>
      <c r="AU315" s="122"/>
      <c r="AV315" s="122"/>
      <c r="AW315" s="122"/>
      <c r="AX315" s="124"/>
      <c r="AY315" s="124"/>
      <c r="AZ315" s="127"/>
      <c r="BA315" s="124"/>
      <c r="BB315" s="124"/>
      <c r="BC315" s="124"/>
      <c r="BD315" s="124"/>
      <c r="BE315" s="124"/>
      <c r="BF315" s="124"/>
      <c r="BG315" s="128"/>
      <c r="BH315" s="129"/>
      <c r="BI315" s="124"/>
      <c r="BJ315" s="129"/>
      <c r="BK315" s="163"/>
      <c r="BL315" s="129"/>
    </row>
    <row r="316" spans="1:64" ht="12.75" x14ac:dyDescent="0.2">
      <c r="A316" s="122"/>
      <c r="B316" s="122"/>
      <c r="C316" s="122"/>
      <c r="D316" s="122"/>
      <c r="E316" s="122"/>
      <c r="F316" s="122"/>
      <c r="G316" s="123"/>
      <c r="H316" s="122"/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  <c r="U316" s="122"/>
      <c r="V316" s="122"/>
      <c r="W316" s="122"/>
      <c r="X316" s="122"/>
      <c r="Y316" s="122"/>
      <c r="Z316" s="122"/>
      <c r="AA316" s="122"/>
      <c r="AB316" s="122"/>
      <c r="AC316" s="122"/>
      <c r="AD316" s="122"/>
      <c r="AE316" s="122"/>
      <c r="AF316" s="124"/>
      <c r="AG316" s="125"/>
      <c r="AH316" s="124"/>
      <c r="AI316" s="124"/>
      <c r="AJ316" s="122"/>
      <c r="AK316" s="126"/>
      <c r="AL316" s="122"/>
      <c r="AM316" s="122"/>
      <c r="AN316" s="122"/>
      <c r="AO316" s="122"/>
      <c r="AP316" s="122"/>
      <c r="AQ316" s="122"/>
      <c r="AR316" s="122"/>
      <c r="AS316" s="122"/>
      <c r="AT316" s="122"/>
      <c r="AU316" s="122"/>
      <c r="AV316" s="122"/>
      <c r="AW316" s="122"/>
      <c r="AX316" s="124"/>
      <c r="AY316" s="124"/>
      <c r="AZ316" s="127"/>
      <c r="BA316" s="124"/>
      <c r="BB316" s="124"/>
      <c r="BC316" s="124"/>
      <c r="BD316" s="124"/>
      <c r="BE316" s="124"/>
      <c r="BF316" s="124"/>
      <c r="BG316" s="128"/>
      <c r="BH316" s="129"/>
      <c r="BI316" s="124"/>
      <c r="BJ316" s="129"/>
      <c r="BK316" s="163"/>
      <c r="BL316" s="129"/>
    </row>
    <row r="317" spans="1:64" ht="12.75" x14ac:dyDescent="0.2">
      <c r="A317" s="122"/>
      <c r="B317" s="122"/>
      <c r="C317" s="122"/>
      <c r="D317" s="122"/>
      <c r="E317" s="122"/>
      <c r="F317" s="122"/>
      <c r="G317" s="123"/>
      <c r="H317" s="122"/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  <c r="U317" s="122"/>
      <c r="V317" s="122"/>
      <c r="W317" s="122"/>
      <c r="X317" s="122"/>
      <c r="Y317" s="122"/>
      <c r="Z317" s="122"/>
      <c r="AA317" s="122"/>
      <c r="AB317" s="122"/>
      <c r="AC317" s="122"/>
      <c r="AD317" s="122"/>
      <c r="AE317" s="122"/>
      <c r="AF317" s="124"/>
      <c r="AG317" s="125"/>
      <c r="AH317" s="124"/>
      <c r="AI317" s="124"/>
      <c r="AJ317" s="122"/>
      <c r="AK317" s="126"/>
      <c r="AL317" s="122"/>
      <c r="AM317" s="122"/>
      <c r="AN317" s="122"/>
      <c r="AO317" s="122"/>
      <c r="AP317" s="122"/>
      <c r="AQ317" s="122"/>
      <c r="AR317" s="122"/>
      <c r="AS317" s="122"/>
      <c r="AT317" s="122"/>
      <c r="AU317" s="122"/>
      <c r="AV317" s="122"/>
      <c r="AW317" s="122"/>
      <c r="AX317" s="124"/>
      <c r="AY317" s="124"/>
      <c r="AZ317" s="127"/>
      <c r="BA317" s="124"/>
      <c r="BB317" s="124"/>
      <c r="BC317" s="124"/>
      <c r="BD317" s="124"/>
      <c r="BE317" s="124"/>
      <c r="BF317" s="124"/>
      <c r="BG317" s="128"/>
      <c r="BH317" s="129"/>
      <c r="BI317" s="124"/>
      <c r="BJ317" s="129"/>
      <c r="BK317" s="163"/>
      <c r="BL317" s="129"/>
    </row>
    <row r="318" spans="1:64" ht="12.75" x14ac:dyDescent="0.2">
      <c r="A318" s="122"/>
      <c r="B318" s="122"/>
      <c r="C318" s="122"/>
      <c r="D318" s="122"/>
      <c r="E318" s="122"/>
      <c r="F318" s="122"/>
      <c r="G318" s="123"/>
      <c r="H318" s="122"/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  <c r="U318" s="122"/>
      <c r="V318" s="122"/>
      <c r="W318" s="122"/>
      <c r="X318" s="122"/>
      <c r="Y318" s="122"/>
      <c r="Z318" s="122"/>
      <c r="AA318" s="122"/>
      <c r="AB318" s="122"/>
      <c r="AC318" s="122"/>
      <c r="AD318" s="122"/>
      <c r="AE318" s="122"/>
      <c r="AF318" s="124"/>
      <c r="AG318" s="125"/>
      <c r="AH318" s="124"/>
      <c r="AI318" s="124"/>
      <c r="AJ318" s="122"/>
      <c r="AK318" s="126"/>
      <c r="AL318" s="122"/>
      <c r="AM318" s="122"/>
      <c r="AN318" s="122"/>
      <c r="AO318" s="122"/>
      <c r="AP318" s="122"/>
      <c r="AQ318" s="122"/>
      <c r="AR318" s="122"/>
      <c r="AS318" s="122"/>
      <c r="AT318" s="122"/>
      <c r="AU318" s="122"/>
      <c r="AV318" s="122"/>
      <c r="AW318" s="122"/>
      <c r="AX318" s="124"/>
      <c r="AY318" s="124"/>
      <c r="AZ318" s="127"/>
      <c r="BA318" s="124"/>
      <c r="BB318" s="124"/>
      <c r="BC318" s="124"/>
      <c r="BD318" s="124"/>
      <c r="BE318" s="124"/>
      <c r="BF318" s="124"/>
      <c r="BG318" s="128"/>
      <c r="BH318" s="129"/>
      <c r="BI318" s="124"/>
      <c r="BJ318" s="129"/>
      <c r="BK318" s="163"/>
      <c r="BL318" s="129"/>
    </row>
    <row r="319" spans="1:64" ht="12.75" x14ac:dyDescent="0.2">
      <c r="A319" s="122"/>
      <c r="B319" s="122"/>
      <c r="C319" s="122"/>
      <c r="D319" s="122"/>
      <c r="E319" s="122"/>
      <c r="F319" s="122"/>
      <c r="G319" s="123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  <c r="V319" s="122"/>
      <c r="W319" s="122"/>
      <c r="X319" s="122"/>
      <c r="Y319" s="122"/>
      <c r="Z319" s="122"/>
      <c r="AA319" s="122"/>
      <c r="AB319" s="122"/>
      <c r="AC319" s="122"/>
      <c r="AD319" s="122"/>
      <c r="AE319" s="122"/>
      <c r="AF319" s="124"/>
      <c r="AG319" s="125"/>
      <c r="AH319" s="124"/>
      <c r="AI319" s="124"/>
      <c r="AJ319" s="122"/>
      <c r="AK319" s="126"/>
      <c r="AL319" s="122"/>
      <c r="AM319" s="122"/>
      <c r="AN319" s="122"/>
      <c r="AO319" s="122"/>
      <c r="AP319" s="122"/>
      <c r="AQ319" s="122"/>
      <c r="AR319" s="122"/>
      <c r="AS319" s="122"/>
      <c r="AT319" s="122"/>
      <c r="AU319" s="122"/>
      <c r="AV319" s="122"/>
      <c r="AW319" s="122"/>
      <c r="AX319" s="124"/>
      <c r="AY319" s="124"/>
      <c r="AZ319" s="127"/>
      <c r="BA319" s="124"/>
      <c r="BB319" s="124"/>
      <c r="BC319" s="124"/>
      <c r="BD319" s="124"/>
      <c r="BE319" s="124"/>
      <c r="BF319" s="124"/>
      <c r="BG319" s="128"/>
      <c r="BH319" s="129"/>
      <c r="BI319" s="124"/>
      <c r="BJ319" s="129"/>
      <c r="BK319" s="163"/>
      <c r="BL319" s="129"/>
    </row>
    <row r="320" spans="1:64" ht="12.75" x14ac:dyDescent="0.2">
      <c r="A320" s="122"/>
      <c r="B320" s="122"/>
      <c r="C320" s="122"/>
      <c r="D320" s="122"/>
      <c r="E320" s="122"/>
      <c r="F320" s="122"/>
      <c r="G320" s="123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  <c r="V320" s="122"/>
      <c r="W320" s="122"/>
      <c r="X320" s="122"/>
      <c r="Y320" s="122"/>
      <c r="Z320" s="122"/>
      <c r="AA320" s="122"/>
      <c r="AB320" s="122"/>
      <c r="AC320" s="122"/>
      <c r="AD320" s="122"/>
      <c r="AE320" s="122"/>
      <c r="AF320" s="124"/>
      <c r="AG320" s="125"/>
      <c r="AH320" s="124"/>
      <c r="AI320" s="124"/>
      <c r="AJ320" s="122"/>
      <c r="AK320" s="126"/>
      <c r="AL320" s="122"/>
      <c r="AM320" s="122"/>
      <c r="AN320" s="122"/>
      <c r="AO320" s="122"/>
      <c r="AP320" s="122"/>
      <c r="AQ320" s="122"/>
      <c r="AR320" s="122"/>
      <c r="AS320" s="122"/>
      <c r="AT320" s="122"/>
      <c r="AU320" s="122"/>
      <c r="AV320" s="122"/>
      <c r="AW320" s="122"/>
      <c r="AX320" s="124"/>
      <c r="AY320" s="124"/>
      <c r="AZ320" s="127"/>
      <c r="BA320" s="124"/>
      <c r="BB320" s="124"/>
      <c r="BC320" s="124"/>
      <c r="BD320" s="124"/>
      <c r="BE320" s="124"/>
      <c r="BF320" s="124"/>
      <c r="BG320" s="128"/>
      <c r="BH320" s="129"/>
      <c r="BI320" s="124"/>
      <c r="BJ320" s="129"/>
      <c r="BK320" s="163"/>
      <c r="BL320" s="129"/>
    </row>
    <row r="321" spans="1:64" ht="12.75" x14ac:dyDescent="0.2">
      <c r="A321" s="122"/>
      <c r="B321" s="122"/>
      <c r="C321" s="122"/>
      <c r="D321" s="122"/>
      <c r="E321" s="122"/>
      <c r="F321" s="122"/>
      <c r="G321" s="123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  <c r="V321" s="122"/>
      <c r="W321" s="122"/>
      <c r="X321" s="122"/>
      <c r="Y321" s="122"/>
      <c r="Z321" s="122"/>
      <c r="AA321" s="122"/>
      <c r="AB321" s="122"/>
      <c r="AC321" s="122"/>
      <c r="AD321" s="122"/>
      <c r="AE321" s="122"/>
      <c r="AF321" s="124"/>
      <c r="AG321" s="125"/>
      <c r="AH321" s="124"/>
      <c r="AI321" s="124"/>
      <c r="AJ321" s="122"/>
      <c r="AK321" s="126"/>
      <c r="AL321" s="122"/>
      <c r="AM321" s="122"/>
      <c r="AN321" s="122"/>
      <c r="AO321" s="122"/>
      <c r="AP321" s="122"/>
      <c r="AQ321" s="122"/>
      <c r="AR321" s="122"/>
      <c r="AS321" s="122"/>
      <c r="AT321" s="122"/>
      <c r="AU321" s="122"/>
      <c r="AV321" s="122"/>
      <c r="AW321" s="122"/>
      <c r="AX321" s="124"/>
      <c r="AY321" s="124"/>
      <c r="AZ321" s="127"/>
      <c r="BA321" s="124"/>
      <c r="BB321" s="124"/>
      <c r="BC321" s="124"/>
      <c r="BD321" s="124"/>
      <c r="BE321" s="124"/>
      <c r="BF321" s="124"/>
      <c r="BG321" s="128"/>
      <c r="BH321" s="129"/>
      <c r="BI321" s="124"/>
      <c r="BJ321" s="129"/>
      <c r="BK321" s="163"/>
      <c r="BL321" s="129"/>
    </row>
    <row r="322" spans="1:64" ht="12.75" x14ac:dyDescent="0.2">
      <c r="A322" s="122"/>
      <c r="B322" s="122"/>
      <c r="C322" s="122"/>
      <c r="D322" s="122"/>
      <c r="E322" s="122"/>
      <c r="F322" s="122"/>
      <c r="G322" s="123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2"/>
      <c r="S322" s="122"/>
      <c r="T322" s="122"/>
      <c r="U322" s="122"/>
      <c r="V322" s="122"/>
      <c r="W322" s="122"/>
      <c r="X322" s="122"/>
      <c r="Y322" s="122"/>
      <c r="Z322" s="122"/>
      <c r="AA322" s="122"/>
      <c r="AB322" s="122"/>
      <c r="AC322" s="122"/>
      <c r="AD322" s="122"/>
      <c r="AE322" s="122"/>
      <c r="AF322" s="124"/>
      <c r="AG322" s="125"/>
      <c r="AH322" s="124"/>
      <c r="AI322" s="124"/>
      <c r="AJ322" s="122"/>
      <c r="AK322" s="126"/>
      <c r="AL322" s="122"/>
      <c r="AM322" s="122"/>
      <c r="AN322" s="122"/>
      <c r="AO322" s="122"/>
      <c r="AP322" s="122"/>
      <c r="AQ322" s="122"/>
      <c r="AR322" s="122"/>
      <c r="AS322" s="122"/>
      <c r="AT322" s="122"/>
      <c r="AU322" s="122"/>
      <c r="AV322" s="122"/>
      <c r="AW322" s="122"/>
      <c r="AX322" s="124"/>
      <c r="AY322" s="124"/>
      <c r="AZ322" s="127"/>
      <c r="BA322" s="124"/>
      <c r="BB322" s="124"/>
      <c r="BC322" s="124"/>
      <c r="BD322" s="124"/>
      <c r="BE322" s="124"/>
      <c r="BF322" s="124"/>
      <c r="BG322" s="128"/>
      <c r="BH322" s="129"/>
      <c r="BI322" s="124"/>
      <c r="BJ322" s="129"/>
      <c r="BK322" s="163"/>
      <c r="BL322" s="129"/>
    </row>
    <row r="323" spans="1:64" ht="12.75" x14ac:dyDescent="0.2">
      <c r="A323" s="122"/>
      <c r="B323" s="122"/>
      <c r="C323" s="122"/>
      <c r="D323" s="122"/>
      <c r="E323" s="122"/>
      <c r="F323" s="122"/>
      <c r="G323" s="123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  <c r="V323" s="122"/>
      <c r="W323" s="122"/>
      <c r="X323" s="122"/>
      <c r="Y323" s="122"/>
      <c r="Z323" s="122"/>
      <c r="AA323" s="122"/>
      <c r="AB323" s="122"/>
      <c r="AC323" s="122"/>
      <c r="AD323" s="122"/>
      <c r="AE323" s="122"/>
      <c r="AF323" s="124"/>
      <c r="AG323" s="125"/>
      <c r="AH323" s="124"/>
      <c r="AI323" s="124"/>
      <c r="AJ323" s="122"/>
      <c r="AK323" s="126"/>
      <c r="AL323" s="122"/>
      <c r="AM323" s="122"/>
      <c r="AN323" s="122"/>
      <c r="AO323" s="122"/>
      <c r="AP323" s="122"/>
      <c r="AQ323" s="122"/>
      <c r="AR323" s="122"/>
      <c r="AS323" s="122"/>
      <c r="AT323" s="122"/>
      <c r="AU323" s="122"/>
      <c r="AV323" s="122"/>
      <c r="AW323" s="122"/>
      <c r="AX323" s="124"/>
      <c r="AY323" s="124"/>
      <c r="AZ323" s="127"/>
      <c r="BA323" s="124"/>
      <c r="BB323" s="124"/>
      <c r="BC323" s="124"/>
      <c r="BD323" s="124"/>
      <c r="BE323" s="124"/>
      <c r="BF323" s="124"/>
      <c r="BG323" s="128"/>
      <c r="BH323" s="129"/>
      <c r="BI323" s="124"/>
      <c r="BJ323" s="129"/>
      <c r="BK323" s="163"/>
      <c r="BL323" s="129"/>
    </row>
    <row r="324" spans="1:64" ht="12.75" x14ac:dyDescent="0.2">
      <c r="A324" s="122"/>
      <c r="B324" s="122"/>
      <c r="C324" s="122"/>
      <c r="D324" s="122"/>
      <c r="E324" s="122"/>
      <c r="F324" s="122"/>
      <c r="G324" s="123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  <c r="V324" s="122"/>
      <c r="W324" s="122"/>
      <c r="X324" s="122"/>
      <c r="Y324" s="122"/>
      <c r="Z324" s="122"/>
      <c r="AA324" s="122"/>
      <c r="AB324" s="122"/>
      <c r="AC324" s="122"/>
      <c r="AD324" s="122"/>
      <c r="AE324" s="122"/>
      <c r="AF324" s="124"/>
      <c r="AG324" s="125"/>
      <c r="AH324" s="124"/>
      <c r="AI324" s="124"/>
      <c r="AJ324" s="122"/>
      <c r="AK324" s="126"/>
      <c r="AL324" s="122"/>
      <c r="AM324" s="122"/>
      <c r="AN324" s="122"/>
      <c r="AO324" s="122"/>
      <c r="AP324" s="122"/>
      <c r="AQ324" s="122"/>
      <c r="AR324" s="122"/>
      <c r="AS324" s="122"/>
      <c r="AT324" s="122"/>
      <c r="AU324" s="122"/>
      <c r="AV324" s="122"/>
      <c r="AW324" s="122"/>
      <c r="AX324" s="124"/>
      <c r="AY324" s="124"/>
      <c r="AZ324" s="127"/>
      <c r="BA324" s="124"/>
      <c r="BB324" s="124"/>
      <c r="BC324" s="124"/>
      <c r="BD324" s="124"/>
      <c r="BE324" s="124"/>
      <c r="BF324" s="124"/>
      <c r="BG324" s="128"/>
      <c r="BH324" s="129"/>
      <c r="BI324" s="124"/>
      <c r="BJ324" s="129"/>
      <c r="BK324" s="163"/>
      <c r="BL324" s="129"/>
    </row>
    <row r="325" spans="1:64" ht="12.75" x14ac:dyDescent="0.2">
      <c r="A325" s="122"/>
      <c r="B325" s="122"/>
      <c r="C325" s="122"/>
      <c r="D325" s="122"/>
      <c r="E325" s="122"/>
      <c r="F325" s="122"/>
      <c r="G325" s="123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  <c r="V325" s="122"/>
      <c r="W325" s="122"/>
      <c r="X325" s="122"/>
      <c r="Y325" s="122"/>
      <c r="Z325" s="122"/>
      <c r="AA325" s="122"/>
      <c r="AB325" s="122"/>
      <c r="AC325" s="122"/>
      <c r="AD325" s="122"/>
      <c r="AE325" s="122"/>
      <c r="AF325" s="124"/>
      <c r="AG325" s="125"/>
      <c r="AH325" s="124"/>
      <c r="AI325" s="124"/>
      <c r="AJ325" s="122"/>
      <c r="AK325" s="126"/>
      <c r="AL325" s="122"/>
      <c r="AM325" s="122"/>
      <c r="AN325" s="122"/>
      <c r="AO325" s="122"/>
      <c r="AP325" s="122"/>
      <c r="AQ325" s="122"/>
      <c r="AR325" s="122"/>
      <c r="AS325" s="122"/>
      <c r="AT325" s="122"/>
      <c r="AU325" s="122"/>
      <c r="AV325" s="122"/>
      <c r="AW325" s="122"/>
      <c r="AX325" s="124"/>
      <c r="AY325" s="124"/>
      <c r="AZ325" s="127"/>
      <c r="BA325" s="124"/>
      <c r="BB325" s="124"/>
      <c r="BC325" s="124"/>
      <c r="BD325" s="124"/>
      <c r="BE325" s="124"/>
      <c r="BF325" s="124"/>
      <c r="BG325" s="128"/>
      <c r="BH325" s="129"/>
      <c r="BI325" s="124"/>
      <c r="BJ325" s="129"/>
      <c r="BK325" s="163"/>
      <c r="BL325" s="129"/>
    </row>
    <row r="326" spans="1:64" ht="12.75" x14ac:dyDescent="0.2">
      <c r="A326" s="122"/>
      <c r="B326" s="122"/>
      <c r="C326" s="122"/>
      <c r="D326" s="122"/>
      <c r="E326" s="122"/>
      <c r="F326" s="122"/>
      <c r="G326" s="123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  <c r="V326" s="122"/>
      <c r="W326" s="122"/>
      <c r="X326" s="122"/>
      <c r="Y326" s="122"/>
      <c r="Z326" s="122"/>
      <c r="AA326" s="122"/>
      <c r="AB326" s="122"/>
      <c r="AC326" s="122"/>
      <c r="AD326" s="122"/>
      <c r="AE326" s="122"/>
      <c r="AF326" s="124"/>
      <c r="AG326" s="125"/>
      <c r="AH326" s="124"/>
      <c r="AI326" s="124"/>
      <c r="AJ326" s="122"/>
      <c r="AK326" s="126"/>
      <c r="AL326" s="122"/>
      <c r="AM326" s="122"/>
      <c r="AN326" s="122"/>
      <c r="AO326" s="122"/>
      <c r="AP326" s="122"/>
      <c r="AQ326" s="122"/>
      <c r="AR326" s="122"/>
      <c r="AS326" s="122"/>
      <c r="AT326" s="122"/>
      <c r="AU326" s="122"/>
      <c r="AV326" s="122"/>
      <c r="AW326" s="122"/>
      <c r="AX326" s="124"/>
      <c r="AY326" s="124"/>
      <c r="AZ326" s="127"/>
      <c r="BA326" s="124"/>
      <c r="BB326" s="124"/>
      <c r="BC326" s="124"/>
      <c r="BD326" s="124"/>
      <c r="BE326" s="124"/>
      <c r="BF326" s="124"/>
      <c r="BG326" s="128"/>
      <c r="BH326" s="129"/>
      <c r="BI326" s="124"/>
      <c r="BJ326" s="129"/>
      <c r="BK326" s="163"/>
      <c r="BL326" s="129"/>
    </row>
    <row r="327" spans="1:64" ht="12.75" x14ac:dyDescent="0.2">
      <c r="A327" s="122"/>
      <c r="B327" s="122"/>
      <c r="C327" s="122"/>
      <c r="D327" s="122"/>
      <c r="E327" s="122"/>
      <c r="F327" s="122"/>
      <c r="G327" s="123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  <c r="V327" s="122"/>
      <c r="W327" s="122"/>
      <c r="X327" s="122"/>
      <c r="Y327" s="122"/>
      <c r="Z327" s="122"/>
      <c r="AA327" s="122"/>
      <c r="AB327" s="122"/>
      <c r="AC327" s="122"/>
      <c r="AD327" s="122"/>
      <c r="AE327" s="122"/>
      <c r="AF327" s="124"/>
      <c r="AG327" s="125"/>
      <c r="AH327" s="124"/>
      <c r="AI327" s="124"/>
      <c r="AJ327" s="122"/>
      <c r="AK327" s="126"/>
      <c r="AL327" s="122"/>
      <c r="AM327" s="122"/>
      <c r="AN327" s="122"/>
      <c r="AO327" s="122"/>
      <c r="AP327" s="122"/>
      <c r="AQ327" s="122"/>
      <c r="AR327" s="122"/>
      <c r="AS327" s="122"/>
      <c r="AT327" s="122"/>
      <c r="AU327" s="122"/>
      <c r="AV327" s="122"/>
      <c r="AW327" s="122"/>
      <c r="AX327" s="124"/>
      <c r="AY327" s="124"/>
      <c r="AZ327" s="127"/>
      <c r="BA327" s="124"/>
      <c r="BB327" s="124"/>
      <c r="BC327" s="124"/>
      <c r="BD327" s="124"/>
      <c r="BE327" s="124"/>
      <c r="BF327" s="124"/>
      <c r="BG327" s="128"/>
      <c r="BH327" s="129"/>
      <c r="BI327" s="124"/>
      <c r="BJ327" s="129"/>
      <c r="BK327" s="163"/>
      <c r="BL327" s="129"/>
    </row>
    <row r="328" spans="1:64" ht="12.75" x14ac:dyDescent="0.2">
      <c r="A328" s="122"/>
      <c r="B328" s="122"/>
      <c r="C328" s="122"/>
      <c r="D328" s="122"/>
      <c r="E328" s="122"/>
      <c r="F328" s="122"/>
      <c r="G328" s="123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122"/>
      <c r="AA328" s="122"/>
      <c r="AB328" s="122"/>
      <c r="AC328" s="122"/>
      <c r="AD328" s="122"/>
      <c r="AE328" s="122"/>
      <c r="AF328" s="124"/>
      <c r="AG328" s="125"/>
      <c r="AH328" s="124"/>
      <c r="AI328" s="124"/>
      <c r="AJ328" s="122"/>
      <c r="AK328" s="126"/>
      <c r="AL328" s="122"/>
      <c r="AM328" s="122"/>
      <c r="AN328" s="122"/>
      <c r="AO328" s="122"/>
      <c r="AP328" s="122"/>
      <c r="AQ328" s="122"/>
      <c r="AR328" s="122"/>
      <c r="AS328" s="122"/>
      <c r="AT328" s="122"/>
      <c r="AU328" s="122"/>
      <c r="AV328" s="122"/>
      <c r="AW328" s="122"/>
      <c r="AX328" s="124"/>
      <c r="AY328" s="124"/>
      <c r="AZ328" s="127"/>
      <c r="BA328" s="124"/>
      <c r="BB328" s="124"/>
      <c r="BC328" s="124"/>
      <c r="BD328" s="124"/>
      <c r="BE328" s="124"/>
      <c r="BF328" s="124"/>
      <c r="BG328" s="128"/>
      <c r="BH328" s="129"/>
      <c r="BI328" s="124"/>
      <c r="BJ328" s="129"/>
      <c r="BK328" s="163"/>
      <c r="BL328" s="129"/>
    </row>
    <row r="329" spans="1:64" ht="12.75" x14ac:dyDescent="0.2">
      <c r="A329" s="122"/>
      <c r="B329" s="122"/>
      <c r="C329" s="122"/>
      <c r="D329" s="122"/>
      <c r="E329" s="122"/>
      <c r="F329" s="122"/>
      <c r="G329" s="123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  <c r="V329" s="122"/>
      <c r="W329" s="122"/>
      <c r="X329" s="122"/>
      <c r="Y329" s="122"/>
      <c r="Z329" s="122"/>
      <c r="AA329" s="122"/>
      <c r="AB329" s="122"/>
      <c r="AC329" s="122"/>
      <c r="AD329" s="122"/>
      <c r="AE329" s="122"/>
      <c r="AF329" s="124"/>
      <c r="AG329" s="125"/>
      <c r="AH329" s="124"/>
      <c r="AI329" s="124"/>
      <c r="AJ329" s="122"/>
      <c r="AK329" s="126"/>
      <c r="AL329" s="122"/>
      <c r="AM329" s="122"/>
      <c r="AN329" s="122"/>
      <c r="AO329" s="122"/>
      <c r="AP329" s="122"/>
      <c r="AQ329" s="122"/>
      <c r="AR329" s="122"/>
      <c r="AS329" s="122"/>
      <c r="AT329" s="122"/>
      <c r="AU329" s="122"/>
      <c r="AV329" s="122"/>
      <c r="AW329" s="122"/>
      <c r="AX329" s="124"/>
      <c r="AY329" s="124"/>
      <c r="AZ329" s="127"/>
      <c r="BA329" s="124"/>
      <c r="BB329" s="124"/>
      <c r="BC329" s="124"/>
      <c r="BD329" s="124"/>
      <c r="BE329" s="124"/>
      <c r="BF329" s="124"/>
      <c r="BG329" s="128"/>
      <c r="BH329" s="129"/>
      <c r="BI329" s="124"/>
      <c r="BJ329" s="129"/>
      <c r="BK329" s="163"/>
      <c r="BL329" s="129"/>
    </row>
    <row r="330" spans="1:64" ht="12.75" x14ac:dyDescent="0.2">
      <c r="A330" s="122"/>
      <c r="B330" s="122"/>
      <c r="C330" s="122"/>
      <c r="D330" s="122"/>
      <c r="E330" s="122"/>
      <c r="F330" s="122"/>
      <c r="G330" s="123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  <c r="S330" s="122"/>
      <c r="T330" s="122"/>
      <c r="U330" s="122"/>
      <c r="V330" s="122"/>
      <c r="W330" s="122"/>
      <c r="X330" s="122"/>
      <c r="Y330" s="122"/>
      <c r="Z330" s="122"/>
      <c r="AA330" s="122"/>
      <c r="AB330" s="122"/>
      <c r="AC330" s="122"/>
      <c r="AD330" s="122"/>
      <c r="AE330" s="122"/>
      <c r="AF330" s="124"/>
      <c r="AG330" s="125"/>
      <c r="AH330" s="124"/>
      <c r="AI330" s="124"/>
      <c r="AJ330" s="122"/>
      <c r="AK330" s="126"/>
      <c r="AL330" s="122"/>
      <c r="AM330" s="122"/>
      <c r="AN330" s="122"/>
      <c r="AO330" s="122"/>
      <c r="AP330" s="122"/>
      <c r="AQ330" s="122"/>
      <c r="AR330" s="122"/>
      <c r="AS330" s="122"/>
      <c r="AT330" s="122"/>
      <c r="AU330" s="122"/>
      <c r="AV330" s="122"/>
      <c r="AW330" s="122"/>
      <c r="AX330" s="124"/>
      <c r="AY330" s="124"/>
      <c r="AZ330" s="127"/>
      <c r="BA330" s="124"/>
      <c r="BB330" s="124"/>
      <c r="BC330" s="124"/>
      <c r="BD330" s="124"/>
      <c r="BE330" s="124"/>
      <c r="BF330" s="124"/>
      <c r="BG330" s="128"/>
      <c r="BH330" s="129"/>
      <c r="BI330" s="124"/>
      <c r="BJ330" s="129"/>
      <c r="BK330" s="163"/>
      <c r="BL330" s="129"/>
    </row>
    <row r="331" spans="1:64" ht="12.75" x14ac:dyDescent="0.2">
      <c r="A331" s="122"/>
      <c r="B331" s="122"/>
      <c r="C331" s="122"/>
      <c r="D331" s="122"/>
      <c r="E331" s="122"/>
      <c r="F331" s="122"/>
      <c r="G331" s="123"/>
      <c r="H331" s="122"/>
      <c r="I331" s="122"/>
      <c r="J331" s="122"/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2"/>
      <c r="Z331" s="122"/>
      <c r="AA331" s="122"/>
      <c r="AB331" s="122"/>
      <c r="AC331" s="122"/>
      <c r="AD331" s="122"/>
      <c r="AE331" s="122"/>
      <c r="AF331" s="124"/>
      <c r="AG331" s="125"/>
      <c r="AH331" s="124"/>
      <c r="AI331" s="124"/>
      <c r="AJ331" s="122"/>
      <c r="AK331" s="126"/>
      <c r="AL331" s="122"/>
      <c r="AM331" s="122"/>
      <c r="AN331" s="122"/>
      <c r="AO331" s="122"/>
      <c r="AP331" s="122"/>
      <c r="AQ331" s="122"/>
      <c r="AR331" s="122"/>
      <c r="AS331" s="122"/>
      <c r="AT331" s="122"/>
      <c r="AU331" s="122"/>
      <c r="AV331" s="122"/>
      <c r="AW331" s="122"/>
      <c r="AX331" s="124"/>
      <c r="AY331" s="124"/>
      <c r="AZ331" s="127"/>
      <c r="BA331" s="124"/>
      <c r="BB331" s="124"/>
      <c r="BC331" s="124"/>
      <c r="BD331" s="124"/>
      <c r="BE331" s="124"/>
      <c r="BF331" s="124"/>
      <c r="BG331" s="128"/>
      <c r="BH331" s="129"/>
      <c r="BI331" s="124"/>
      <c r="BJ331" s="129"/>
      <c r="BK331" s="163"/>
      <c r="BL331" s="129"/>
    </row>
    <row r="332" spans="1:64" ht="12.75" x14ac:dyDescent="0.2">
      <c r="A332" s="122"/>
      <c r="B332" s="122"/>
      <c r="C332" s="122"/>
      <c r="D332" s="122"/>
      <c r="E332" s="122"/>
      <c r="F332" s="122"/>
      <c r="G332" s="123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  <c r="V332" s="122"/>
      <c r="W332" s="122"/>
      <c r="X332" s="122"/>
      <c r="Y332" s="122"/>
      <c r="Z332" s="122"/>
      <c r="AA332" s="122"/>
      <c r="AB332" s="122"/>
      <c r="AC332" s="122"/>
      <c r="AD332" s="122"/>
      <c r="AE332" s="122"/>
      <c r="AF332" s="124"/>
      <c r="AG332" s="125"/>
      <c r="AH332" s="124"/>
      <c r="AI332" s="124"/>
      <c r="AJ332" s="122"/>
      <c r="AK332" s="126"/>
      <c r="AL332" s="122"/>
      <c r="AM332" s="122"/>
      <c r="AN332" s="122"/>
      <c r="AO332" s="122"/>
      <c r="AP332" s="122"/>
      <c r="AQ332" s="122"/>
      <c r="AR332" s="122"/>
      <c r="AS332" s="122"/>
      <c r="AT332" s="122"/>
      <c r="AU332" s="122"/>
      <c r="AV332" s="122"/>
      <c r="AW332" s="122"/>
      <c r="AX332" s="124"/>
      <c r="AY332" s="124"/>
      <c r="AZ332" s="127"/>
      <c r="BA332" s="124"/>
      <c r="BB332" s="124"/>
      <c r="BC332" s="124"/>
      <c r="BD332" s="124"/>
      <c r="BE332" s="124"/>
      <c r="BF332" s="124"/>
      <c r="BG332" s="128"/>
      <c r="BH332" s="129"/>
      <c r="BI332" s="124"/>
      <c r="BJ332" s="129"/>
      <c r="BK332" s="163"/>
      <c r="BL332" s="129"/>
    </row>
    <row r="333" spans="1:64" ht="12.75" x14ac:dyDescent="0.2">
      <c r="A333" s="122"/>
      <c r="B333" s="122"/>
      <c r="C333" s="122"/>
      <c r="D333" s="122"/>
      <c r="E333" s="122"/>
      <c r="F333" s="122"/>
      <c r="G333" s="123"/>
      <c r="H333" s="122"/>
      <c r="I333" s="122"/>
      <c r="J333" s="122"/>
      <c r="K333" s="122"/>
      <c r="L333" s="122"/>
      <c r="M333" s="122"/>
      <c r="N333" s="122"/>
      <c r="O333" s="122"/>
      <c r="P333" s="122"/>
      <c r="Q333" s="122"/>
      <c r="R333" s="122"/>
      <c r="S333" s="122"/>
      <c r="T333" s="122"/>
      <c r="U333" s="122"/>
      <c r="V333" s="122"/>
      <c r="W333" s="122"/>
      <c r="X333" s="122"/>
      <c r="Y333" s="122"/>
      <c r="Z333" s="122"/>
      <c r="AA333" s="122"/>
      <c r="AB333" s="122"/>
      <c r="AC333" s="122"/>
      <c r="AD333" s="122"/>
      <c r="AE333" s="122"/>
      <c r="AF333" s="124"/>
      <c r="AG333" s="125"/>
      <c r="AH333" s="124"/>
      <c r="AI333" s="124"/>
      <c r="AJ333" s="122"/>
      <c r="AK333" s="126"/>
      <c r="AL333" s="122"/>
      <c r="AM333" s="122"/>
      <c r="AN333" s="122"/>
      <c r="AO333" s="122"/>
      <c r="AP333" s="122"/>
      <c r="AQ333" s="122"/>
      <c r="AR333" s="122"/>
      <c r="AS333" s="122"/>
      <c r="AT333" s="122"/>
      <c r="AU333" s="122"/>
      <c r="AV333" s="122"/>
      <c r="AW333" s="122"/>
      <c r="AX333" s="124"/>
      <c r="AY333" s="124"/>
      <c r="AZ333" s="127"/>
      <c r="BA333" s="124"/>
      <c r="BB333" s="124"/>
      <c r="BC333" s="124"/>
      <c r="BD333" s="124"/>
      <c r="BE333" s="124"/>
      <c r="BF333" s="124"/>
      <c r="BG333" s="128"/>
      <c r="BH333" s="129"/>
      <c r="BI333" s="124"/>
      <c r="BJ333" s="129"/>
      <c r="BK333" s="163"/>
      <c r="BL333" s="129"/>
    </row>
    <row r="334" spans="1:64" ht="12.75" x14ac:dyDescent="0.2">
      <c r="A334" s="122"/>
      <c r="B334" s="122"/>
      <c r="C334" s="122"/>
      <c r="D334" s="122"/>
      <c r="E334" s="122"/>
      <c r="F334" s="122"/>
      <c r="G334" s="123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  <c r="V334" s="122"/>
      <c r="W334" s="122"/>
      <c r="X334" s="122"/>
      <c r="Y334" s="122"/>
      <c r="Z334" s="122"/>
      <c r="AA334" s="122"/>
      <c r="AB334" s="122"/>
      <c r="AC334" s="122"/>
      <c r="AD334" s="122"/>
      <c r="AE334" s="122"/>
      <c r="AF334" s="124"/>
      <c r="AG334" s="125"/>
      <c r="AH334" s="124"/>
      <c r="AI334" s="124"/>
      <c r="AJ334" s="122"/>
      <c r="AK334" s="126"/>
      <c r="AL334" s="122"/>
      <c r="AM334" s="122"/>
      <c r="AN334" s="122"/>
      <c r="AO334" s="122"/>
      <c r="AP334" s="122"/>
      <c r="AQ334" s="122"/>
      <c r="AR334" s="122"/>
      <c r="AS334" s="122"/>
      <c r="AT334" s="122"/>
      <c r="AU334" s="122"/>
      <c r="AV334" s="122"/>
      <c r="AW334" s="122"/>
      <c r="AX334" s="124"/>
      <c r="AY334" s="124"/>
      <c r="AZ334" s="127"/>
      <c r="BA334" s="124"/>
      <c r="BB334" s="124"/>
      <c r="BC334" s="124"/>
      <c r="BD334" s="124"/>
      <c r="BE334" s="124"/>
      <c r="BF334" s="124"/>
      <c r="BG334" s="128"/>
      <c r="BH334" s="129"/>
      <c r="BI334" s="124"/>
      <c r="BJ334" s="129"/>
      <c r="BK334" s="163"/>
      <c r="BL334" s="129"/>
    </row>
    <row r="335" spans="1:64" ht="12.75" x14ac:dyDescent="0.2">
      <c r="A335" s="122"/>
      <c r="B335" s="122"/>
      <c r="C335" s="122"/>
      <c r="D335" s="122"/>
      <c r="E335" s="122"/>
      <c r="F335" s="122"/>
      <c r="G335" s="123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  <c r="V335" s="122"/>
      <c r="W335" s="122"/>
      <c r="X335" s="122"/>
      <c r="Y335" s="122"/>
      <c r="Z335" s="122"/>
      <c r="AA335" s="122"/>
      <c r="AB335" s="122"/>
      <c r="AC335" s="122"/>
      <c r="AD335" s="122"/>
      <c r="AE335" s="122"/>
      <c r="AF335" s="124"/>
      <c r="AG335" s="125"/>
      <c r="AH335" s="124"/>
      <c r="AI335" s="124"/>
      <c r="AJ335" s="122"/>
      <c r="AK335" s="126"/>
      <c r="AL335" s="122"/>
      <c r="AM335" s="122"/>
      <c r="AN335" s="122"/>
      <c r="AO335" s="122"/>
      <c r="AP335" s="122"/>
      <c r="AQ335" s="122"/>
      <c r="AR335" s="122"/>
      <c r="AS335" s="122"/>
      <c r="AT335" s="122"/>
      <c r="AU335" s="122"/>
      <c r="AV335" s="122"/>
      <c r="AW335" s="122"/>
      <c r="AX335" s="124"/>
      <c r="AY335" s="124"/>
      <c r="AZ335" s="127"/>
      <c r="BA335" s="124"/>
      <c r="BB335" s="124"/>
      <c r="BC335" s="124"/>
      <c r="BD335" s="124"/>
      <c r="BE335" s="124"/>
      <c r="BF335" s="124"/>
      <c r="BG335" s="128"/>
      <c r="BH335" s="129"/>
      <c r="BI335" s="124"/>
      <c r="BJ335" s="129"/>
      <c r="BK335" s="163"/>
      <c r="BL335" s="129"/>
    </row>
    <row r="336" spans="1:64" ht="12.75" x14ac:dyDescent="0.2">
      <c r="A336" s="122"/>
      <c r="B336" s="122"/>
      <c r="C336" s="122"/>
      <c r="D336" s="122"/>
      <c r="E336" s="122"/>
      <c r="F336" s="122"/>
      <c r="G336" s="123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  <c r="V336" s="122"/>
      <c r="W336" s="122"/>
      <c r="X336" s="122"/>
      <c r="Y336" s="122"/>
      <c r="Z336" s="122"/>
      <c r="AA336" s="122"/>
      <c r="AB336" s="122"/>
      <c r="AC336" s="122"/>
      <c r="AD336" s="122"/>
      <c r="AE336" s="122"/>
      <c r="AF336" s="124"/>
      <c r="AG336" s="125"/>
      <c r="AH336" s="124"/>
      <c r="AI336" s="124"/>
      <c r="AJ336" s="122"/>
      <c r="AK336" s="126"/>
      <c r="AL336" s="122"/>
      <c r="AM336" s="122"/>
      <c r="AN336" s="122"/>
      <c r="AO336" s="122"/>
      <c r="AP336" s="122"/>
      <c r="AQ336" s="122"/>
      <c r="AR336" s="122"/>
      <c r="AS336" s="122"/>
      <c r="AT336" s="122"/>
      <c r="AU336" s="122"/>
      <c r="AV336" s="122"/>
      <c r="AW336" s="122"/>
      <c r="AX336" s="124"/>
      <c r="AY336" s="124"/>
      <c r="AZ336" s="127"/>
      <c r="BA336" s="124"/>
      <c r="BB336" s="124"/>
      <c r="BC336" s="124"/>
      <c r="BD336" s="124"/>
      <c r="BE336" s="124"/>
      <c r="BF336" s="124"/>
      <c r="BG336" s="128"/>
      <c r="BH336" s="129"/>
      <c r="BI336" s="124"/>
      <c r="BJ336" s="129"/>
      <c r="BK336" s="163"/>
      <c r="BL336" s="129"/>
    </row>
    <row r="337" spans="1:64" ht="12.75" x14ac:dyDescent="0.2">
      <c r="A337" s="122"/>
      <c r="B337" s="122"/>
      <c r="C337" s="122"/>
      <c r="D337" s="122"/>
      <c r="E337" s="122"/>
      <c r="F337" s="122"/>
      <c r="G337" s="123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  <c r="V337" s="122"/>
      <c r="W337" s="122"/>
      <c r="X337" s="122"/>
      <c r="Y337" s="122"/>
      <c r="Z337" s="122"/>
      <c r="AA337" s="122"/>
      <c r="AB337" s="122"/>
      <c r="AC337" s="122"/>
      <c r="AD337" s="122"/>
      <c r="AE337" s="122"/>
      <c r="AF337" s="124"/>
      <c r="AG337" s="125"/>
      <c r="AH337" s="124"/>
      <c r="AI337" s="124"/>
      <c r="AJ337" s="122"/>
      <c r="AK337" s="126"/>
      <c r="AL337" s="122"/>
      <c r="AM337" s="122"/>
      <c r="AN337" s="122"/>
      <c r="AO337" s="122"/>
      <c r="AP337" s="122"/>
      <c r="AQ337" s="122"/>
      <c r="AR337" s="122"/>
      <c r="AS337" s="122"/>
      <c r="AT337" s="122"/>
      <c r="AU337" s="122"/>
      <c r="AV337" s="122"/>
      <c r="AW337" s="122"/>
      <c r="AX337" s="124"/>
      <c r="AY337" s="124"/>
      <c r="AZ337" s="127"/>
      <c r="BA337" s="124"/>
      <c r="BB337" s="124"/>
      <c r="BC337" s="124"/>
      <c r="BD337" s="124"/>
      <c r="BE337" s="124"/>
      <c r="BF337" s="124"/>
      <c r="BG337" s="128"/>
      <c r="BH337" s="129"/>
      <c r="BI337" s="124"/>
      <c r="BJ337" s="129"/>
      <c r="BK337" s="163"/>
      <c r="BL337" s="129"/>
    </row>
    <row r="338" spans="1:64" ht="12.75" x14ac:dyDescent="0.2">
      <c r="A338" s="122"/>
      <c r="B338" s="122"/>
      <c r="C338" s="122"/>
      <c r="D338" s="122"/>
      <c r="E338" s="122"/>
      <c r="F338" s="122"/>
      <c r="G338" s="123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  <c r="V338" s="122"/>
      <c r="W338" s="122"/>
      <c r="X338" s="122"/>
      <c r="Y338" s="122"/>
      <c r="Z338" s="122"/>
      <c r="AA338" s="122"/>
      <c r="AB338" s="122"/>
      <c r="AC338" s="122"/>
      <c r="AD338" s="122"/>
      <c r="AE338" s="122"/>
      <c r="AF338" s="124"/>
      <c r="AG338" s="125"/>
      <c r="AH338" s="124"/>
      <c r="AI338" s="124"/>
      <c r="AJ338" s="122"/>
      <c r="AK338" s="126"/>
      <c r="AL338" s="122"/>
      <c r="AM338" s="122"/>
      <c r="AN338" s="122"/>
      <c r="AO338" s="122"/>
      <c r="AP338" s="122"/>
      <c r="AQ338" s="122"/>
      <c r="AR338" s="122"/>
      <c r="AS338" s="122"/>
      <c r="AT338" s="122"/>
      <c r="AU338" s="122"/>
      <c r="AV338" s="122"/>
      <c r="AW338" s="122"/>
      <c r="AX338" s="124"/>
      <c r="AY338" s="124"/>
      <c r="AZ338" s="127"/>
      <c r="BA338" s="124"/>
      <c r="BB338" s="124"/>
      <c r="BC338" s="124"/>
      <c r="BD338" s="124"/>
      <c r="BE338" s="124"/>
      <c r="BF338" s="124"/>
      <c r="BG338" s="128"/>
      <c r="BH338" s="129"/>
      <c r="BI338" s="124"/>
      <c r="BJ338" s="129"/>
      <c r="BK338" s="163"/>
      <c r="BL338" s="129"/>
    </row>
    <row r="339" spans="1:64" ht="12.75" x14ac:dyDescent="0.2">
      <c r="A339" s="122"/>
      <c r="B339" s="122"/>
      <c r="C339" s="122"/>
      <c r="D339" s="122"/>
      <c r="E339" s="122"/>
      <c r="F339" s="122"/>
      <c r="G339" s="123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  <c r="S339" s="122"/>
      <c r="T339" s="122"/>
      <c r="U339" s="122"/>
      <c r="V339" s="122"/>
      <c r="W339" s="122"/>
      <c r="X339" s="122"/>
      <c r="Y339" s="122"/>
      <c r="Z339" s="122"/>
      <c r="AA339" s="122"/>
      <c r="AB339" s="122"/>
      <c r="AC339" s="122"/>
      <c r="AD339" s="122"/>
      <c r="AE339" s="122"/>
      <c r="AF339" s="124"/>
      <c r="AG339" s="125"/>
      <c r="AH339" s="124"/>
      <c r="AI339" s="124"/>
      <c r="AJ339" s="122"/>
      <c r="AK339" s="126"/>
      <c r="AL339" s="122"/>
      <c r="AM339" s="122"/>
      <c r="AN339" s="122"/>
      <c r="AO339" s="122"/>
      <c r="AP339" s="122"/>
      <c r="AQ339" s="122"/>
      <c r="AR339" s="122"/>
      <c r="AS339" s="122"/>
      <c r="AT339" s="122"/>
      <c r="AU339" s="122"/>
      <c r="AV339" s="122"/>
      <c r="AW339" s="122"/>
      <c r="AX339" s="124"/>
      <c r="AY339" s="124"/>
      <c r="AZ339" s="127"/>
      <c r="BA339" s="124"/>
      <c r="BB339" s="124"/>
      <c r="BC339" s="124"/>
      <c r="BD339" s="124"/>
      <c r="BE339" s="124"/>
      <c r="BF339" s="124"/>
      <c r="BG339" s="128"/>
      <c r="BH339" s="129"/>
      <c r="BI339" s="124"/>
      <c r="BJ339" s="129"/>
      <c r="BK339" s="163"/>
      <c r="BL339" s="129"/>
    </row>
    <row r="340" spans="1:64" ht="12.75" x14ac:dyDescent="0.2">
      <c r="A340" s="122"/>
      <c r="B340" s="122"/>
      <c r="C340" s="122"/>
      <c r="D340" s="122"/>
      <c r="E340" s="122"/>
      <c r="F340" s="122"/>
      <c r="G340" s="123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  <c r="V340" s="122"/>
      <c r="W340" s="122"/>
      <c r="X340" s="122"/>
      <c r="Y340" s="122"/>
      <c r="Z340" s="122"/>
      <c r="AA340" s="122"/>
      <c r="AB340" s="122"/>
      <c r="AC340" s="122"/>
      <c r="AD340" s="122"/>
      <c r="AE340" s="122"/>
      <c r="AF340" s="124"/>
      <c r="AG340" s="125"/>
      <c r="AH340" s="124"/>
      <c r="AI340" s="124"/>
      <c r="AJ340" s="122"/>
      <c r="AK340" s="126"/>
      <c r="AL340" s="122"/>
      <c r="AM340" s="122"/>
      <c r="AN340" s="122"/>
      <c r="AO340" s="122"/>
      <c r="AP340" s="122"/>
      <c r="AQ340" s="122"/>
      <c r="AR340" s="122"/>
      <c r="AS340" s="122"/>
      <c r="AT340" s="122"/>
      <c r="AU340" s="122"/>
      <c r="AV340" s="122"/>
      <c r="AW340" s="122"/>
      <c r="AX340" s="124"/>
      <c r="AY340" s="124"/>
      <c r="AZ340" s="127"/>
      <c r="BA340" s="124"/>
      <c r="BB340" s="124"/>
      <c r="BC340" s="124"/>
      <c r="BD340" s="124"/>
      <c r="BE340" s="124"/>
      <c r="BF340" s="124"/>
      <c r="BG340" s="128"/>
      <c r="BH340" s="129"/>
      <c r="BI340" s="124"/>
      <c r="BJ340" s="129"/>
      <c r="BK340" s="163"/>
      <c r="BL340" s="129"/>
    </row>
    <row r="341" spans="1:64" ht="12.75" x14ac:dyDescent="0.2">
      <c r="A341" s="122"/>
      <c r="B341" s="122"/>
      <c r="C341" s="122"/>
      <c r="D341" s="122"/>
      <c r="E341" s="122"/>
      <c r="F341" s="122"/>
      <c r="G341" s="123"/>
      <c r="H341" s="122"/>
      <c r="I341" s="122"/>
      <c r="J341" s="122"/>
      <c r="K341" s="122"/>
      <c r="L341" s="122"/>
      <c r="M341" s="122"/>
      <c r="N341" s="122"/>
      <c r="O341" s="122"/>
      <c r="P341" s="122"/>
      <c r="Q341" s="122"/>
      <c r="R341" s="122"/>
      <c r="S341" s="122"/>
      <c r="T341" s="122"/>
      <c r="U341" s="122"/>
      <c r="V341" s="122"/>
      <c r="W341" s="122"/>
      <c r="X341" s="122"/>
      <c r="Y341" s="122"/>
      <c r="Z341" s="122"/>
      <c r="AA341" s="122"/>
      <c r="AB341" s="122"/>
      <c r="AC341" s="122"/>
      <c r="AD341" s="122"/>
      <c r="AE341" s="122"/>
      <c r="AF341" s="124"/>
      <c r="AG341" s="125"/>
      <c r="AH341" s="124"/>
      <c r="AI341" s="124"/>
      <c r="AJ341" s="122"/>
      <c r="AK341" s="126"/>
      <c r="AL341" s="122"/>
      <c r="AM341" s="122"/>
      <c r="AN341" s="122"/>
      <c r="AO341" s="122"/>
      <c r="AP341" s="122"/>
      <c r="AQ341" s="122"/>
      <c r="AR341" s="122"/>
      <c r="AS341" s="122"/>
      <c r="AT341" s="122"/>
      <c r="AU341" s="122"/>
      <c r="AV341" s="122"/>
      <c r="AW341" s="122"/>
      <c r="AX341" s="124"/>
      <c r="AY341" s="124"/>
      <c r="AZ341" s="127"/>
      <c r="BA341" s="124"/>
      <c r="BB341" s="124"/>
      <c r="BC341" s="124"/>
      <c r="BD341" s="124"/>
      <c r="BE341" s="124"/>
      <c r="BF341" s="124"/>
      <c r="BG341" s="128"/>
      <c r="BH341" s="129"/>
      <c r="BI341" s="124"/>
      <c r="BJ341" s="129"/>
      <c r="BK341" s="163"/>
      <c r="BL341" s="129"/>
    </row>
    <row r="342" spans="1:64" ht="12.75" x14ac:dyDescent="0.2">
      <c r="A342" s="122"/>
      <c r="B342" s="122"/>
      <c r="C342" s="122"/>
      <c r="D342" s="122"/>
      <c r="E342" s="122"/>
      <c r="F342" s="122"/>
      <c r="G342" s="123"/>
      <c r="H342" s="122"/>
      <c r="I342" s="122"/>
      <c r="J342" s="122"/>
      <c r="K342" s="122"/>
      <c r="L342" s="122"/>
      <c r="M342" s="122"/>
      <c r="N342" s="122"/>
      <c r="O342" s="122"/>
      <c r="P342" s="122"/>
      <c r="Q342" s="122"/>
      <c r="R342" s="122"/>
      <c r="S342" s="122"/>
      <c r="T342" s="122"/>
      <c r="U342" s="122"/>
      <c r="V342" s="122"/>
      <c r="W342" s="122"/>
      <c r="X342" s="122"/>
      <c r="Y342" s="122"/>
      <c r="Z342" s="122"/>
      <c r="AA342" s="122"/>
      <c r="AB342" s="122"/>
      <c r="AC342" s="122"/>
      <c r="AD342" s="122"/>
      <c r="AE342" s="122"/>
      <c r="AF342" s="124"/>
      <c r="AG342" s="125"/>
      <c r="AH342" s="124"/>
      <c r="AI342" s="124"/>
      <c r="AJ342" s="122"/>
      <c r="AK342" s="126"/>
      <c r="AL342" s="122"/>
      <c r="AM342" s="122"/>
      <c r="AN342" s="122"/>
      <c r="AO342" s="122"/>
      <c r="AP342" s="122"/>
      <c r="AQ342" s="122"/>
      <c r="AR342" s="122"/>
      <c r="AS342" s="122"/>
      <c r="AT342" s="122"/>
      <c r="AU342" s="122"/>
      <c r="AV342" s="122"/>
      <c r="AW342" s="122"/>
      <c r="AX342" s="124"/>
      <c r="AY342" s="124"/>
      <c r="AZ342" s="127"/>
      <c r="BA342" s="124"/>
      <c r="BB342" s="124"/>
      <c r="BC342" s="124"/>
      <c r="BD342" s="124"/>
      <c r="BE342" s="124"/>
      <c r="BF342" s="124"/>
      <c r="BG342" s="128"/>
      <c r="BH342" s="129"/>
      <c r="BI342" s="124"/>
      <c r="BJ342" s="129"/>
      <c r="BK342" s="163"/>
      <c r="BL342" s="129"/>
    </row>
    <row r="343" spans="1:64" ht="12.75" x14ac:dyDescent="0.2">
      <c r="A343" s="122"/>
      <c r="B343" s="122"/>
      <c r="C343" s="122"/>
      <c r="D343" s="122"/>
      <c r="E343" s="122"/>
      <c r="F343" s="122"/>
      <c r="G343" s="123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  <c r="V343" s="122"/>
      <c r="W343" s="122"/>
      <c r="X343" s="122"/>
      <c r="Y343" s="122"/>
      <c r="Z343" s="122"/>
      <c r="AA343" s="122"/>
      <c r="AB343" s="122"/>
      <c r="AC343" s="122"/>
      <c r="AD343" s="122"/>
      <c r="AE343" s="122"/>
      <c r="AF343" s="124"/>
      <c r="AG343" s="125"/>
      <c r="AH343" s="124"/>
      <c r="AI343" s="124"/>
      <c r="AJ343" s="122"/>
      <c r="AK343" s="126"/>
      <c r="AL343" s="122"/>
      <c r="AM343" s="122"/>
      <c r="AN343" s="122"/>
      <c r="AO343" s="122"/>
      <c r="AP343" s="122"/>
      <c r="AQ343" s="122"/>
      <c r="AR343" s="122"/>
      <c r="AS343" s="122"/>
      <c r="AT343" s="122"/>
      <c r="AU343" s="122"/>
      <c r="AV343" s="122"/>
      <c r="AW343" s="122"/>
      <c r="AX343" s="124"/>
      <c r="AY343" s="124"/>
      <c r="AZ343" s="127"/>
      <c r="BA343" s="124"/>
      <c r="BB343" s="124"/>
      <c r="BC343" s="124"/>
      <c r="BD343" s="124"/>
      <c r="BE343" s="124"/>
      <c r="BF343" s="124"/>
      <c r="BG343" s="128"/>
      <c r="BH343" s="129"/>
      <c r="BI343" s="124"/>
      <c r="BJ343" s="129"/>
      <c r="BK343" s="163"/>
      <c r="BL343" s="129"/>
    </row>
    <row r="344" spans="1:64" ht="12.75" x14ac:dyDescent="0.2">
      <c r="A344" s="122"/>
      <c r="B344" s="122"/>
      <c r="C344" s="122"/>
      <c r="D344" s="122"/>
      <c r="E344" s="122"/>
      <c r="F344" s="122"/>
      <c r="G344" s="123"/>
      <c r="H344" s="122"/>
      <c r="I344" s="122"/>
      <c r="J344" s="122"/>
      <c r="K344" s="122"/>
      <c r="L344" s="122"/>
      <c r="M344" s="122"/>
      <c r="N344" s="122"/>
      <c r="O344" s="122"/>
      <c r="P344" s="122"/>
      <c r="Q344" s="122"/>
      <c r="R344" s="122"/>
      <c r="S344" s="122"/>
      <c r="T344" s="122"/>
      <c r="U344" s="122"/>
      <c r="V344" s="122"/>
      <c r="W344" s="122"/>
      <c r="X344" s="122"/>
      <c r="Y344" s="122"/>
      <c r="Z344" s="122"/>
      <c r="AA344" s="122"/>
      <c r="AB344" s="122"/>
      <c r="AC344" s="122"/>
      <c r="AD344" s="122"/>
      <c r="AE344" s="122"/>
      <c r="AF344" s="124"/>
      <c r="AG344" s="125"/>
      <c r="AH344" s="124"/>
      <c r="AI344" s="124"/>
      <c r="AJ344" s="122"/>
      <c r="AK344" s="126"/>
      <c r="AL344" s="122"/>
      <c r="AM344" s="122"/>
      <c r="AN344" s="122"/>
      <c r="AO344" s="122"/>
      <c r="AP344" s="122"/>
      <c r="AQ344" s="122"/>
      <c r="AR344" s="122"/>
      <c r="AS344" s="122"/>
      <c r="AT344" s="122"/>
      <c r="AU344" s="122"/>
      <c r="AV344" s="122"/>
      <c r="AW344" s="122"/>
      <c r="AX344" s="124"/>
      <c r="AY344" s="124"/>
      <c r="AZ344" s="127"/>
      <c r="BA344" s="124"/>
      <c r="BB344" s="124"/>
      <c r="BC344" s="124"/>
      <c r="BD344" s="124"/>
      <c r="BE344" s="124"/>
      <c r="BF344" s="124"/>
      <c r="BG344" s="128"/>
      <c r="BH344" s="129"/>
      <c r="BI344" s="124"/>
      <c r="BJ344" s="129"/>
      <c r="BK344" s="163"/>
      <c r="BL344" s="129"/>
    </row>
    <row r="345" spans="1:64" ht="12.75" x14ac:dyDescent="0.2">
      <c r="A345" s="122"/>
      <c r="B345" s="122"/>
      <c r="C345" s="122"/>
      <c r="D345" s="122"/>
      <c r="E345" s="122"/>
      <c r="F345" s="122"/>
      <c r="G345" s="123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  <c r="V345" s="122"/>
      <c r="W345" s="122"/>
      <c r="X345" s="122"/>
      <c r="Y345" s="122"/>
      <c r="Z345" s="122"/>
      <c r="AA345" s="122"/>
      <c r="AB345" s="122"/>
      <c r="AC345" s="122"/>
      <c r="AD345" s="122"/>
      <c r="AE345" s="122"/>
      <c r="AF345" s="124"/>
      <c r="AG345" s="125"/>
      <c r="AH345" s="124"/>
      <c r="AI345" s="124"/>
      <c r="AJ345" s="122"/>
      <c r="AK345" s="126"/>
      <c r="AL345" s="122"/>
      <c r="AM345" s="122"/>
      <c r="AN345" s="122"/>
      <c r="AO345" s="122"/>
      <c r="AP345" s="122"/>
      <c r="AQ345" s="122"/>
      <c r="AR345" s="122"/>
      <c r="AS345" s="122"/>
      <c r="AT345" s="122"/>
      <c r="AU345" s="122"/>
      <c r="AV345" s="122"/>
      <c r="AW345" s="122"/>
      <c r="AX345" s="124"/>
      <c r="AY345" s="124"/>
      <c r="AZ345" s="127"/>
      <c r="BA345" s="124"/>
      <c r="BB345" s="124"/>
      <c r="BC345" s="124"/>
      <c r="BD345" s="124"/>
      <c r="BE345" s="124"/>
      <c r="BF345" s="124"/>
      <c r="BG345" s="128"/>
      <c r="BH345" s="129"/>
      <c r="BI345" s="124"/>
      <c r="BJ345" s="129"/>
      <c r="BK345" s="163"/>
      <c r="BL345" s="129"/>
    </row>
    <row r="346" spans="1:64" ht="12.75" x14ac:dyDescent="0.2">
      <c r="A346" s="122"/>
      <c r="B346" s="122"/>
      <c r="C346" s="122"/>
      <c r="D346" s="122"/>
      <c r="E346" s="122"/>
      <c r="F346" s="122"/>
      <c r="G346" s="123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  <c r="V346" s="122"/>
      <c r="W346" s="122"/>
      <c r="X346" s="122"/>
      <c r="Y346" s="122"/>
      <c r="Z346" s="122"/>
      <c r="AA346" s="122"/>
      <c r="AB346" s="122"/>
      <c r="AC346" s="122"/>
      <c r="AD346" s="122"/>
      <c r="AE346" s="122"/>
      <c r="AF346" s="124"/>
      <c r="AG346" s="125"/>
      <c r="AH346" s="124"/>
      <c r="AI346" s="124"/>
      <c r="AJ346" s="122"/>
      <c r="AK346" s="126"/>
      <c r="AL346" s="122"/>
      <c r="AM346" s="122"/>
      <c r="AN346" s="122"/>
      <c r="AO346" s="122"/>
      <c r="AP346" s="122"/>
      <c r="AQ346" s="122"/>
      <c r="AR346" s="122"/>
      <c r="AS346" s="122"/>
      <c r="AT346" s="122"/>
      <c r="AU346" s="122"/>
      <c r="AV346" s="122"/>
      <c r="AW346" s="122"/>
      <c r="AX346" s="124"/>
      <c r="AY346" s="124"/>
      <c r="AZ346" s="127"/>
      <c r="BA346" s="124"/>
      <c r="BB346" s="124"/>
      <c r="BC346" s="124"/>
      <c r="BD346" s="124"/>
      <c r="BE346" s="124"/>
      <c r="BF346" s="124"/>
      <c r="BG346" s="128"/>
      <c r="BH346" s="129"/>
      <c r="BI346" s="124"/>
      <c r="BJ346" s="129"/>
      <c r="BK346" s="163"/>
      <c r="BL346" s="129"/>
    </row>
    <row r="347" spans="1:64" ht="12.75" x14ac:dyDescent="0.2">
      <c r="A347" s="122"/>
      <c r="B347" s="122"/>
      <c r="C347" s="122"/>
      <c r="D347" s="122"/>
      <c r="E347" s="122"/>
      <c r="F347" s="122"/>
      <c r="G347" s="123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  <c r="V347" s="122"/>
      <c r="W347" s="122"/>
      <c r="X347" s="122"/>
      <c r="Y347" s="122"/>
      <c r="Z347" s="122"/>
      <c r="AA347" s="122"/>
      <c r="AB347" s="122"/>
      <c r="AC347" s="122"/>
      <c r="AD347" s="122"/>
      <c r="AE347" s="122"/>
      <c r="AF347" s="124"/>
      <c r="AG347" s="125"/>
      <c r="AH347" s="124"/>
      <c r="AI347" s="124"/>
      <c r="AJ347" s="122"/>
      <c r="AK347" s="126"/>
      <c r="AL347" s="122"/>
      <c r="AM347" s="122"/>
      <c r="AN347" s="122"/>
      <c r="AO347" s="122"/>
      <c r="AP347" s="122"/>
      <c r="AQ347" s="122"/>
      <c r="AR347" s="122"/>
      <c r="AS347" s="122"/>
      <c r="AT347" s="122"/>
      <c r="AU347" s="122"/>
      <c r="AV347" s="122"/>
      <c r="AW347" s="122"/>
      <c r="AX347" s="124"/>
      <c r="AY347" s="124"/>
      <c r="AZ347" s="127"/>
      <c r="BA347" s="124"/>
      <c r="BB347" s="124"/>
      <c r="BC347" s="124"/>
      <c r="BD347" s="124"/>
      <c r="BE347" s="124"/>
      <c r="BF347" s="124"/>
      <c r="BG347" s="128"/>
      <c r="BH347" s="129"/>
      <c r="BI347" s="124"/>
      <c r="BJ347" s="129"/>
      <c r="BK347" s="163"/>
      <c r="BL347" s="129"/>
    </row>
    <row r="348" spans="1:64" ht="12.75" x14ac:dyDescent="0.2">
      <c r="A348" s="122"/>
      <c r="B348" s="122"/>
      <c r="C348" s="122"/>
      <c r="D348" s="122"/>
      <c r="E348" s="122"/>
      <c r="F348" s="122"/>
      <c r="G348" s="123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  <c r="V348" s="122"/>
      <c r="W348" s="122"/>
      <c r="X348" s="122"/>
      <c r="Y348" s="122"/>
      <c r="Z348" s="122"/>
      <c r="AA348" s="122"/>
      <c r="AB348" s="122"/>
      <c r="AC348" s="122"/>
      <c r="AD348" s="122"/>
      <c r="AE348" s="122"/>
      <c r="AF348" s="124"/>
      <c r="AG348" s="125"/>
      <c r="AH348" s="124"/>
      <c r="AI348" s="124"/>
      <c r="AJ348" s="122"/>
      <c r="AK348" s="126"/>
      <c r="AL348" s="122"/>
      <c r="AM348" s="122"/>
      <c r="AN348" s="122"/>
      <c r="AO348" s="122"/>
      <c r="AP348" s="122"/>
      <c r="AQ348" s="122"/>
      <c r="AR348" s="122"/>
      <c r="AS348" s="122"/>
      <c r="AT348" s="122"/>
      <c r="AU348" s="122"/>
      <c r="AV348" s="122"/>
      <c r="AW348" s="122"/>
      <c r="AX348" s="124"/>
      <c r="AY348" s="124"/>
      <c r="AZ348" s="127"/>
      <c r="BA348" s="124"/>
      <c r="BB348" s="124"/>
      <c r="BC348" s="124"/>
      <c r="BD348" s="124"/>
      <c r="BE348" s="124"/>
      <c r="BF348" s="124"/>
      <c r="BG348" s="128"/>
      <c r="BH348" s="129"/>
      <c r="BI348" s="124"/>
      <c r="BJ348" s="129"/>
      <c r="BK348" s="163"/>
      <c r="BL348" s="129"/>
    </row>
    <row r="349" spans="1:64" ht="12.75" x14ac:dyDescent="0.2">
      <c r="A349" s="122"/>
      <c r="B349" s="122"/>
      <c r="C349" s="122"/>
      <c r="D349" s="122"/>
      <c r="E349" s="122"/>
      <c r="F349" s="122"/>
      <c r="G349" s="123"/>
      <c r="H349" s="122"/>
      <c r="I349" s="122"/>
      <c r="J349" s="122"/>
      <c r="K349" s="122"/>
      <c r="L349" s="122"/>
      <c r="M349" s="122"/>
      <c r="N349" s="122"/>
      <c r="O349" s="122"/>
      <c r="P349" s="122"/>
      <c r="Q349" s="122"/>
      <c r="R349" s="122"/>
      <c r="S349" s="122"/>
      <c r="T349" s="122"/>
      <c r="U349" s="122"/>
      <c r="V349" s="122"/>
      <c r="W349" s="122"/>
      <c r="X349" s="122"/>
      <c r="Y349" s="122"/>
      <c r="Z349" s="122"/>
      <c r="AA349" s="122"/>
      <c r="AB349" s="122"/>
      <c r="AC349" s="122"/>
      <c r="AD349" s="122"/>
      <c r="AE349" s="122"/>
      <c r="AF349" s="124"/>
      <c r="AG349" s="125"/>
      <c r="AH349" s="124"/>
      <c r="AI349" s="124"/>
      <c r="AJ349" s="122"/>
      <c r="AK349" s="126"/>
      <c r="AL349" s="122"/>
      <c r="AM349" s="122"/>
      <c r="AN349" s="122"/>
      <c r="AO349" s="122"/>
      <c r="AP349" s="122"/>
      <c r="AQ349" s="122"/>
      <c r="AR349" s="122"/>
      <c r="AS349" s="122"/>
      <c r="AT349" s="122"/>
      <c r="AU349" s="122"/>
      <c r="AV349" s="122"/>
      <c r="AW349" s="122"/>
      <c r="AX349" s="124"/>
      <c r="AY349" s="124"/>
      <c r="AZ349" s="127"/>
      <c r="BA349" s="124"/>
      <c r="BB349" s="124"/>
      <c r="BC349" s="124"/>
      <c r="BD349" s="124"/>
      <c r="BE349" s="124"/>
      <c r="BF349" s="124"/>
      <c r="BG349" s="128"/>
      <c r="BH349" s="129"/>
      <c r="BI349" s="124"/>
      <c r="BJ349" s="129"/>
      <c r="BK349" s="163"/>
      <c r="BL349" s="129"/>
    </row>
    <row r="350" spans="1:64" ht="12.75" x14ac:dyDescent="0.2">
      <c r="A350" s="122"/>
      <c r="B350" s="122"/>
      <c r="C350" s="122"/>
      <c r="D350" s="122"/>
      <c r="E350" s="122"/>
      <c r="F350" s="122"/>
      <c r="G350" s="123"/>
      <c r="H350" s="122"/>
      <c r="I350" s="122"/>
      <c r="J350" s="122"/>
      <c r="K350" s="122"/>
      <c r="L350" s="122"/>
      <c r="M350" s="122"/>
      <c r="N350" s="122"/>
      <c r="O350" s="122"/>
      <c r="P350" s="122"/>
      <c r="Q350" s="122"/>
      <c r="R350" s="122"/>
      <c r="S350" s="122"/>
      <c r="T350" s="122"/>
      <c r="U350" s="122"/>
      <c r="V350" s="122"/>
      <c r="W350" s="122"/>
      <c r="X350" s="122"/>
      <c r="Y350" s="122"/>
      <c r="Z350" s="122"/>
      <c r="AA350" s="122"/>
      <c r="AB350" s="122"/>
      <c r="AC350" s="122"/>
      <c r="AD350" s="122"/>
      <c r="AE350" s="122"/>
      <c r="AF350" s="124"/>
      <c r="AG350" s="125"/>
      <c r="AH350" s="124"/>
      <c r="AI350" s="124"/>
      <c r="AJ350" s="122"/>
      <c r="AK350" s="126"/>
      <c r="AL350" s="122"/>
      <c r="AM350" s="122"/>
      <c r="AN350" s="122"/>
      <c r="AO350" s="122"/>
      <c r="AP350" s="122"/>
      <c r="AQ350" s="122"/>
      <c r="AR350" s="122"/>
      <c r="AS350" s="122"/>
      <c r="AT350" s="122"/>
      <c r="AU350" s="122"/>
      <c r="AV350" s="122"/>
      <c r="AW350" s="122"/>
      <c r="AX350" s="124"/>
      <c r="AY350" s="124"/>
      <c r="AZ350" s="127"/>
      <c r="BA350" s="124"/>
      <c r="BB350" s="124"/>
      <c r="BC350" s="124"/>
      <c r="BD350" s="124"/>
      <c r="BE350" s="124"/>
      <c r="BF350" s="124"/>
      <c r="BG350" s="128"/>
      <c r="BH350" s="129"/>
      <c r="BI350" s="124"/>
      <c r="BJ350" s="129"/>
      <c r="BK350" s="163"/>
      <c r="BL350" s="129"/>
    </row>
    <row r="351" spans="1:64" ht="12.75" x14ac:dyDescent="0.2">
      <c r="A351" s="122"/>
      <c r="B351" s="122"/>
      <c r="C351" s="122"/>
      <c r="D351" s="122"/>
      <c r="E351" s="122"/>
      <c r="F351" s="122"/>
      <c r="G351" s="123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  <c r="V351" s="122"/>
      <c r="W351" s="122"/>
      <c r="X351" s="122"/>
      <c r="Y351" s="122"/>
      <c r="Z351" s="122"/>
      <c r="AA351" s="122"/>
      <c r="AB351" s="122"/>
      <c r="AC351" s="122"/>
      <c r="AD351" s="122"/>
      <c r="AE351" s="122"/>
      <c r="AF351" s="124"/>
      <c r="AG351" s="125"/>
      <c r="AH351" s="124"/>
      <c r="AI351" s="124"/>
      <c r="AJ351" s="122"/>
      <c r="AK351" s="126"/>
      <c r="AL351" s="122"/>
      <c r="AM351" s="122"/>
      <c r="AN351" s="122"/>
      <c r="AO351" s="122"/>
      <c r="AP351" s="122"/>
      <c r="AQ351" s="122"/>
      <c r="AR351" s="122"/>
      <c r="AS351" s="122"/>
      <c r="AT351" s="122"/>
      <c r="AU351" s="122"/>
      <c r="AV351" s="122"/>
      <c r="AW351" s="122"/>
      <c r="AX351" s="124"/>
      <c r="AY351" s="124"/>
      <c r="AZ351" s="127"/>
      <c r="BA351" s="124"/>
      <c r="BB351" s="124"/>
      <c r="BC351" s="124"/>
      <c r="BD351" s="124"/>
      <c r="BE351" s="124"/>
      <c r="BF351" s="124"/>
      <c r="BG351" s="128"/>
      <c r="BH351" s="129"/>
      <c r="BI351" s="124"/>
      <c r="BJ351" s="129"/>
      <c r="BK351" s="163"/>
      <c r="BL351" s="129"/>
    </row>
    <row r="352" spans="1:64" ht="12.75" x14ac:dyDescent="0.2">
      <c r="A352" s="122"/>
      <c r="B352" s="122"/>
      <c r="C352" s="122"/>
      <c r="D352" s="122"/>
      <c r="E352" s="122"/>
      <c r="F352" s="122"/>
      <c r="G352" s="123"/>
      <c r="H352" s="122"/>
      <c r="I352" s="122"/>
      <c r="J352" s="122"/>
      <c r="K352" s="122"/>
      <c r="L352" s="122"/>
      <c r="M352" s="122"/>
      <c r="N352" s="122"/>
      <c r="O352" s="122"/>
      <c r="P352" s="122"/>
      <c r="Q352" s="122"/>
      <c r="R352" s="122"/>
      <c r="S352" s="122"/>
      <c r="T352" s="122"/>
      <c r="U352" s="122"/>
      <c r="V352" s="122"/>
      <c r="W352" s="122"/>
      <c r="X352" s="122"/>
      <c r="Y352" s="122"/>
      <c r="Z352" s="122"/>
      <c r="AA352" s="122"/>
      <c r="AB352" s="122"/>
      <c r="AC352" s="122"/>
      <c r="AD352" s="122"/>
      <c r="AE352" s="122"/>
      <c r="AF352" s="124"/>
      <c r="AG352" s="125"/>
      <c r="AH352" s="124"/>
      <c r="AI352" s="124"/>
      <c r="AJ352" s="122"/>
      <c r="AK352" s="126"/>
      <c r="AL352" s="122"/>
      <c r="AM352" s="122"/>
      <c r="AN352" s="122"/>
      <c r="AO352" s="122"/>
      <c r="AP352" s="122"/>
      <c r="AQ352" s="122"/>
      <c r="AR352" s="122"/>
      <c r="AS352" s="122"/>
      <c r="AT352" s="122"/>
      <c r="AU352" s="122"/>
      <c r="AV352" s="122"/>
      <c r="AW352" s="122"/>
      <c r="AX352" s="124"/>
      <c r="AY352" s="124"/>
      <c r="AZ352" s="127"/>
      <c r="BA352" s="124"/>
      <c r="BB352" s="124"/>
      <c r="BC352" s="124"/>
      <c r="BD352" s="124"/>
      <c r="BE352" s="124"/>
      <c r="BF352" s="124"/>
      <c r="BG352" s="128"/>
      <c r="BH352" s="129"/>
      <c r="BI352" s="124"/>
      <c r="BJ352" s="129"/>
      <c r="BK352" s="163"/>
      <c r="BL352" s="129"/>
    </row>
    <row r="353" spans="1:64" ht="12.75" x14ac:dyDescent="0.2">
      <c r="A353" s="122"/>
      <c r="B353" s="122"/>
      <c r="C353" s="122"/>
      <c r="D353" s="122"/>
      <c r="E353" s="122"/>
      <c r="F353" s="122"/>
      <c r="G353" s="123"/>
      <c r="H353" s="122"/>
      <c r="I353" s="122"/>
      <c r="J353" s="122"/>
      <c r="K353" s="122"/>
      <c r="L353" s="122"/>
      <c r="M353" s="122"/>
      <c r="N353" s="122"/>
      <c r="O353" s="122"/>
      <c r="P353" s="122"/>
      <c r="Q353" s="122"/>
      <c r="R353" s="122"/>
      <c r="S353" s="122"/>
      <c r="T353" s="122"/>
      <c r="U353" s="122"/>
      <c r="V353" s="122"/>
      <c r="W353" s="122"/>
      <c r="X353" s="122"/>
      <c r="Y353" s="122"/>
      <c r="Z353" s="122"/>
      <c r="AA353" s="122"/>
      <c r="AB353" s="122"/>
      <c r="AC353" s="122"/>
      <c r="AD353" s="122"/>
      <c r="AE353" s="122"/>
      <c r="AF353" s="124"/>
      <c r="AG353" s="125"/>
      <c r="AH353" s="124"/>
      <c r="AI353" s="124"/>
      <c r="AJ353" s="122"/>
      <c r="AK353" s="126"/>
      <c r="AL353" s="122"/>
      <c r="AM353" s="122"/>
      <c r="AN353" s="122"/>
      <c r="AO353" s="122"/>
      <c r="AP353" s="122"/>
      <c r="AQ353" s="122"/>
      <c r="AR353" s="122"/>
      <c r="AS353" s="122"/>
      <c r="AT353" s="122"/>
      <c r="AU353" s="122"/>
      <c r="AV353" s="122"/>
      <c r="AW353" s="122"/>
      <c r="AX353" s="124"/>
      <c r="AY353" s="124"/>
      <c r="AZ353" s="127"/>
      <c r="BA353" s="124"/>
      <c r="BB353" s="124"/>
      <c r="BC353" s="124"/>
      <c r="BD353" s="124"/>
      <c r="BE353" s="124"/>
      <c r="BF353" s="124"/>
      <c r="BG353" s="128"/>
      <c r="BH353" s="129"/>
      <c r="BI353" s="124"/>
      <c r="BJ353" s="129"/>
      <c r="BK353" s="163"/>
      <c r="BL353" s="129"/>
    </row>
    <row r="354" spans="1:64" ht="12.75" x14ac:dyDescent="0.2">
      <c r="A354" s="122"/>
      <c r="B354" s="122"/>
      <c r="C354" s="122"/>
      <c r="D354" s="122"/>
      <c r="E354" s="122"/>
      <c r="F354" s="122"/>
      <c r="G354" s="123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  <c r="V354" s="122"/>
      <c r="W354" s="122"/>
      <c r="X354" s="122"/>
      <c r="Y354" s="122"/>
      <c r="Z354" s="122"/>
      <c r="AA354" s="122"/>
      <c r="AB354" s="122"/>
      <c r="AC354" s="122"/>
      <c r="AD354" s="122"/>
      <c r="AE354" s="122"/>
      <c r="AF354" s="124"/>
      <c r="AG354" s="125"/>
      <c r="AH354" s="124"/>
      <c r="AI354" s="124"/>
      <c r="AJ354" s="122"/>
      <c r="AK354" s="126"/>
      <c r="AL354" s="122"/>
      <c r="AM354" s="122"/>
      <c r="AN354" s="122"/>
      <c r="AO354" s="122"/>
      <c r="AP354" s="122"/>
      <c r="AQ354" s="122"/>
      <c r="AR354" s="122"/>
      <c r="AS354" s="122"/>
      <c r="AT354" s="122"/>
      <c r="AU354" s="122"/>
      <c r="AV354" s="122"/>
      <c r="AW354" s="122"/>
      <c r="AX354" s="124"/>
      <c r="AY354" s="124"/>
      <c r="AZ354" s="127"/>
      <c r="BA354" s="124"/>
      <c r="BB354" s="124"/>
      <c r="BC354" s="124"/>
      <c r="BD354" s="124"/>
      <c r="BE354" s="124"/>
      <c r="BF354" s="124"/>
      <c r="BG354" s="128"/>
      <c r="BH354" s="129"/>
      <c r="BI354" s="124"/>
      <c r="BJ354" s="129"/>
      <c r="BK354" s="163"/>
      <c r="BL354" s="129"/>
    </row>
    <row r="355" spans="1:64" ht="12.75" x14ac:dyDescent="0.2">
      <c r="A355" s="122"/>
      <c r="B355" s="122"/>
      <c r="C355" s="122"/>
      <c r="D355" s="122"/>
      <c r="E355" s="122"/>
      <c r="F355" s="122"/>
      <c r="G355" s="123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  <c r="V355" s="122"/>
      <c r="W355" s="122"/>
      <c r="X355" s="122"/>
      <c r="Y355" s="122"/>
      <c r="Z355" s="122"/>
      <c r="AA355" s="122"/>
      <c r="AB355" s="122"/>
      <c r="AC355" s="122"/>
      <c r="AD355" s="122"/>
      <c r="AE355" s="122"/>
      <c r="AF355" s="124"/>
      <c r="AG355" s="125"/>
      <c r="AH355" s="124"/>
      <c r="AI355" s="124"/>
      <c r="AJ355" s="122"/>
      <c r="AK355" s="126"/>
      <c r="AL355" s="122"/>
      <c r="AM355" s="122"/>
      <c r="AN355" s="122"/>
      <c r="AO355" s="122"/>
      <c r="AP355" s="122"/>
      <c r="AQ355" s="122"/>
      <c r="AR355" s="122"/>
      <c r="AS355" s="122"/>
      <c r="AT355" s="122"/>
      <c r="AU355" s="122"/>
      <c r="AV355" s="122"/>
      <c r="AW355" s="122"/>
      <c r="AX355" s="124"/>
      <c r="AY355" s="124"/>
      <c r="AZ355" s="127"/>
      <c r="BA355" s="124"/>
      <c r="BB355" s="124"/>
      <c r="BC355" s="124"/>
      <c r="BD355" s="124"/>
      <c r="BE355" s="124"/>
      <c r="BF355" s="124"/>
      <c r="BG355" s="128"/>
      <c r="BH355" s="129"/>
      <c r="BI355" s="124"/>
      <c r="BJ355" s="129"/>
      <c r="BK355" s="163"/>
      <c r="BL355" s="129"/>
    </row>
    <row r="356" spans="1:64" ht="12.75" x14ac:dyDescent="0.2">
      <c r="A356" s="122"/>
      <c r="B356" s="122"/>
      <c r="C356" s="122"/>
      <c r="D356" s="122"/>
      <c r="E356" s="122"/>
      <c r="F356" s="122"/>
      <c r="G356" s="123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  <c r="V356" s="122"/>
      <c r="W356" s="122"/>
      <c r="X356" s="122"/>
      <c r="Y356" s="122"/>
      <c r="Z356" s="122"/>
      <c r="AA356" s="122"/>
      <c r="AB356" s="122"/>
      <c r="AC356" s="122"/>
      <c r="AD356" s="122"/>
      <c r="AE356" s="122"/>
      <c r="AF356" s="124"/>
      <c r="AG356" s="125"/>
      <c r="AH356" s="124"/>
      <c r="AI356" s="124"/>
      <c r="AJ356" s="122"/>
      <c r="AK356" s="126"/>
      <c r="AL356" s="122"/>
      <c r="AM356" s="122"/>
      <c r="AN356" s="122"/>
      <c r="AO356" s="122"/>
      <c r="AP356" s="122"/>
      <c r="AQ356" s="122"/>
      <c r="AR356" s="122"/>
      <c r="AS356" s="122"/>
      <c r="AT356" s="122"/>
      <c r="AU356" s="122"/>
      <c r="AV356" s="122"/>
      <c r="AW356" s="122"/>
      <c r="AX356" s="124"/>
      <c r="AY356" s="124"/>
      <c r="AZ356" s="127"/>
      <c r="BA356" s="124"/>
      <c r="BB356" s="124"/>
      <c r="BC356" s="124"/>
      <c r="BD356" s="124"/>
      <c r="BE356" s="124"/>
      <c r="BF356" s="124"/>
      <c r="BG356" s="128"/>
      <c r="BH356" s="129"/>
      <c r="BI356" s="124"/>
      <c r="BJ356" s="129"/>
      <c r="BK356" s="163"/>
      <c r="BL356" s="129"/>
    </row>
    <row r="357" spans="1:64" ht="12.75" x14ac:dyDescent="0.2">
      <c r="A357" s="122"/>
      <c r="B357" s="122"/>
      <c r="C357" s="122"/>
      <c r="D357" s="122"/>
      <c r="E357" s="122"/>
      <c r="F357" s="122"/>
      <c r="G357" s="123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  <c r="V357" s="122"/>
      <c r="W357" s="122"/>
      <c r="X357" s="122"/>
      <c r="Y357" s="122"/>
      <c r="Z357" s="122"/>
      <c r="AA357" s="122"/>
      <c r="AB357" s="122"/>
      <c r="AC357" s="122"/>
      <c r="AD357" s="122"/>
      <c r="AE357" s="122"/>
      <c r="AF357" s="124"/>
      <c r="AG357" s="125"/>
      <c r="AH357" s="124"/>
      <c r="AI357" s="124"/>
      <c r="AJ357" s="122"/>
      <c r="AK357" s="126"/>
      <c r="AL357" s="122"/>
      <c r="AM357" s="122"/>
      <c r="AN357" s="122"/>
      <c r="AO357" s="122"/>
      <c r="AP357" s="122"/>
      <c r="AQ357" s="122"/>
      <c r="AR357" s="122"/>
      <c r="AS357" s="122"/>
      <c r="AT357" s="122"/>
      <c r="AU357" s="122"/>
      <c r="AV357" s="122"/>
      <c r="AW357" s="122"/>
      <c r="AX357" s="124"/>
      <c r="AY357" s="124"/>
      <c r="AZ357" s="127"/>
      <c r="BA357" s="124"/>
      <c r="BB357" s="124"/>
      <c r="BC357" s="124"/>
      <c r="BD357" s="124"/>
      <c r="BE357" s="124"/>
      <c r="BF357" s="124"/>
      <c r="BG357" s="128"/>
      <c r="BH357" s="129"/>
      <c r="BI357" s="124"/>
      <c r="BJ357" s="129"/>
      <c r="BK357" s="163"/>
      <c r="BL357" s="129"/>
    </row>
    <row r="358" spans="1:64" ht="12.75" x14ac:dyDescent="0.2">
      <c r="A358" s="122"/>
      <c r="B358" s="122"/>
      <c r="C358" s="122"/>
      <c r="D358" s="122"/>
      <c r="E358" s="122"/>
      <c r="F358" s="122"/>
      <c r="G358" s="123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  <c r="V358" s="122"/>
      <c r="W358" s="122"/>
      <c r="X358" s="122"/>
      <c r="Y358" s="122"/>
      <c r="Z358" s="122"/>
      <c r="AA358" s="122"/>
      <c r="AB358" s="122"/>
      <c r="AC358" s="122"/>
      <c r="AD358" s="122"/>
      <c r="AE358" s="122"/>
      <c r="AF358" s="124"/>
      <c r="AG358" s="125"/>
      <c r="AH358" s="124"/>
      <c r="AI358" s="124"/>
      <c r="AJ358" s="122"/>
      <c r="AK358" s="126"/>
      <c r="AL358" s="122"/>
      <c r="AM358" s="122"/>
      <c r="AN358" s="122"/>
      <c r="AO358" s="122"/>
      <c r="AP358" s="122"/>
      <c r="AQ358" s="122"/>
      <c r="AR358" s="122"/>
      <c r="AS358" s="122"/>
      <c r="AT358" s="122"/>
      <c r="AU358" s="122"/>
      <c r="AV358" s="122"/>
      <c r="AW358" s="122"/>
      <c r="AX358" s="124"/>
      <c r="AY358" s="124"/>
      <c r="AZ358" s="127"/>
      <c r="BA358" s="124"/>
      <c r="BB358" s="124"/>
      <c r="BC358" s="124"/>
      <c r="BD358" s="124"/>
      <c r="BE358" s="124"/>
      <c r="BF358" s="124"/>
      <c r="BG358" s="128"/>
      <c r="BH358" s="129"/>
      <c r="BI358" s="124"/>
      <c r="BJ358" s="129"/>
      <c r="BK358" s="163"/>
      <c r="BL358" s="129"/>
    </row>
    <row r="359" spans="1:64" ht="12.75" x14ac:dyDescent="0.2">
      <c r="A359" s="122"/>
      <c r="B359" s="122"/>
      <c r="C359" s="122"/>
      <c r="D359" s="122"/>
      <c r="E359" s="122"/>
      <c r="F359" s="122"/>
      <c r="G359" s="123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2"/>
      <c r="V359" s="122"/>
      <c r="W359" s="122"/>
      <c r="X359" s="122"/>
      <c r="Y359" s="122"/>
      <c r="Z359" s="122"/>
      <c r="AA359" s="122"/>
      <c r="AB359" s="122"/>
      <c r="AC359" s="122"/>
      <c r="AD359" s="122"/>
      <c r="AE359" s="122"/>
      <c r="AF359" s="124"/>
      <c r="AG359" s="125"/>
      <c r="AH359" s="124"/>
      <c r="AI359" s="124"/>
      <c r="AJ359" s="122"/>
      <c r="AK359" s="126"/>
      <c r="AL359" s="122"/>
      <c r="AM359" s="122"/>
      <c r="AN359" s="122"/>
      <c r="AO359" s="122"/>
      <c r="AP359" s="122"/>
      <c r="AQ359" s="122"/>
      <c r="AR359" s="122"/>
      <c r="AS359" s="122"/>
      <c r="AT359" s="122"/>
      <c r="AU359" s="122"/>
      <c r="AV359" s="122"/>
      <c r="AW359" s="122"/>
      <c r="AX359" s="124"/>
      <c r="AY359" s="124"/>
      <c r="AZ359" s="127"/>
      <c r="BA359" s="124"/>
      <c r="BB359" s="124"/>
      <c r="BC359" s="124"/>
      <c r="BD359" s="124"/>
      <c r="BE359" s="124"/>
      <c r="BF359" s="124"/>
      <c r="BG359" s="128"/>
      <c r="BH359" s="129"/>
      <c r="BI359" s="124"/>
      <c r="BJ359" s="129"/>
      <c r="BK359" s="163"/>
      <c r="BL359" s="129"/>
    </row>
    <row r="360" spans="1:64" ht="12.75" x14ac:dyDescent="0.2">
      <c r="A360" s="122"/>
      <c r="B360" s="122"/>
      <c r="C360" s="122"/>
      <c r="D360" s="122"/>
      <c r="E360" s="122"/>
      <c r="F360" s="122"/>
      <c r="G360" s="123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  <c r="V360" s="122"/>
      <c r="W360" s="122"/>
      <c r="X360" s="122"/>
      <c r="Y360" s="122"/>
      <c r="Z360" s="122"/>
      <c r="AA360" s="122"/>
      <c r="AB360" s="122"/>
      <c r="AC360" s="122"/>
      <c r="AD360" s="122"/>
      <c r="AE360" s="122"/>
      <c r="AF360" s="124"/>
      <c r="AG360" s="125"/>
      <c r="AH360" s="124"/>
      <c r="AI360" s="124"/>
      <c r="AJ360" s="122"/>
      <c r="AK360" s="126"/>
      <c r="AL360" s="122"/>
      <c r="AM360" s="122"/>
      <c r="AN360" s="122"/>
      <c r="AO360" s="122"/>
      <c r="AP360" s="122"/>
      <c r="AQ360" s="122"/>
      <c r="AR360" s="122"/>
      <c r="AS360" s="122"/>
      <c r="AT360" s="122"/>
      <c r="AU360" s="122"/>
      <c r="AV360" s="122"/>
      <c r="AW360" s="122"/>
      <c r="AX360" s="124"/>
      <c r="AY360" s="124"/>
      <c r="AZ360" s="127"/>
      <c r="BA360" s="124"/>
      <c r="BB360" s="124"/>
      <c r="BC360" s="124"/>
      <c r="BD360" s="124"/>
      <c r="BE360" s="124"/>
      <c r="BF360" s="124"/>
      <c r="BG360" s="128"/>
      <c r="BH360" s="129"/>
      <c r="BI360" s="124"/>
      <c r="BJ360" s="129"/>
      <c r="BK360" s="163"/>
      <c r="BL360" s="129"/>
    </row>
    <row r="361" spans="1:64" ht="12.75" x14ac:dyDescent="0.2">
      <c r="A361" s="122"/>
      <c r="B361" s="122"/>
      <c r="C361" s="122"/>
      <c r="D361" s="122"/>
      <c r="E361" s="122"/>
      <c r="F361" s="122"/>
      <c r="G361" s="123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  <c r="V361" s="122"/>
      <c r="W361" s="122"/>
      <c r="X361" s="122"/>
      <c r="Y361" s="122"/>
      <c r="Z361" s="122"/>
      <c r="AA361" s="122"/>
      <c r="AB361" s="122"/>
      <c r="AC361" s="122"/>
      <c r="AD361" s="122"/>
      <c r="AE361" s="122"/>
      <c r="AF361" s="124"/>
      <c r="AG361" s="125"/>
      <c r="AH361" s="124"/>
      <c r="AI361" s="124"/>
      <c r="AJ361" s="122"/>
      <c r="AK361" s="126"/>
      <c r="AL361" s="122"/>
      <c r="AM361" s="122"/>
      <c r="AN361" s="122"/>
      <c r="AO361" s="122"/>
      <c r="AP361" s="122"/>
      <c r="AQ361" s="122"/>
      <c r="AR361" s="122"/>
      <c r="AS361" s="122"/>
      <c r="AT361" s="122"/>
      <c r="AU361" s="122"/>
      <c r="AV361" s="122"/>
      <c r="AW361" s="122"/>
      <c r="AX361" s="124"/>
      <c r="AY361" s="124"/>
      <c r="AZ361" s="127"/>
      <c r="BA361" s="124"/>
      <c r="BB361" s="124"/>
      <c r="BC361" s="124"/>
      <c r="BD361" s="124"/>
      <c r="BE361" s="124"/>
      <c r="BF361" s="124"/>
      <c r="BG361" s="128"/>
      <c r="BH361" s="129"/>
      <c r="BI361" s="124"/>
      <c r="BJ361" s="129"/>
      <c r="BK361" s="163"/>
      <c r="BL361" s="129"/>
    </row>
    <row r="362" spans="1:64" ht="12.75" x14ac:dyDescent="0.2">
      <c r="A362" s="122"/>
      <c r="B362" s="122"/>
      <c r="C362" s="122"/>
      <c r="D362" s="122"/>
      <c r="E362" s="122"/>
      <c r="F362" s="122"/>
      <c r="G362" s="123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  <c r="S362" s="122"/>
      <c r="T362" s="122"/>
      <c r="U362" s="122"/>
      <c r="V362" s="122"/>
      <c r="W362" s="122"/>
      <c r="X362" s="122"/>
      <c r="Y362" s="122"/>
      <c r="Z362" s="122"/>
      <c r="AA362" s="122"/>
      <c r="AB362" s="122"/>
      <c r="AC362" s="122"/>
      <c r="AD362" s="122"/>
      <c r="AE362" s="122"/>
      <c r="AF362" s="124"/>
      <c r="AG362" s="125"/>
      <c r="AH362" s="124"/>
      <c r="AI362" s="124"/>
      <c r="AJ362" s="122"/>
      <c r="AK362" s="126"/>
      <c r="AL362" s="122"/>
      <c r="AM362" s="122"/>
      <c r="AN362" s="122"/>
      <c r="AO362" s="122"/>
      <c r="AP362" s="122"/>
      <c r="AQ362" s="122"/>
      <c r="AR362" s="122"/>
      <c r="AS362" s="122"/>
      <c r="AT362" s="122"/>
      <c r="AU362" s="122"/>
      <c r="AV362" s="122"/>
      <c r="AW362" s="122"/>
      <c r="AX362" s="124"/>
      <c r="AY362" s="124"/>
      <c r="AZ362" s="127"/>
      <c r="BA362" s="124"/>
      <c r="BB362" s="124"/>
      <c r="BC362" s="124"/>
      <c r="BD362" s="124"/>
      <c r="BE362" s="124"/>
      <c r="BF362" s="124"/>
      <c r="BG362" s="128"/>
      <c r="BH362" s="129"/>
      <c r="BI362" s="124"/>
      <c r="BJ362" s="129"/>
      <c r="BK362" s="163"/>
      <c r="BL362" s="129"/>
    </row>
    <row r="363" spans="1:64" ht="12.75" x14ac:dyDescent="0.2">
      <c r="A363" s="122"/>
      <c r="B363" s="122"/>
      <c r="C363" s="122"/>
      <c r="D363" s="122"/>
      <c r="E363" s="122"/>
      <c r="F363" s="122"/>
      <c r="G363" s="123"/>
      <c r="H363" s="122"/>
      <c r="I363" s="122"/>
      <c r="J363" s="122"/>
      <c r="K363" s="122"/>
      <c r="L363" s="122"/>
      <c r="M363" s="122"/>
      <c r="N363" s="122"/>
      <c r="O363" s="122"/>
      <c r="P363" s="122"/>
      <c r="Q363" s="122"/>
      <c r="R363" s="122"/>
      <c r="S363" s="122"/>
      <c r="T363" s="122"/>
      <c r="U363" s="122"/>
      <c r="V363" s="122"/>
      <c r="W363" s="122"/>
      <c r="X363" s="122"/>
      <c r="Y363" s="122"/>
      <c r="Z363" s="122"/>
      <c r="AA363" s="122"/>
      <c r="AB363" s="122"/>
      <c r="AC363" s="122"/>
      <c r="AD363" s="122"/>
      <c r="AE363" s="122"/>
      <c r="AF363" s="124"/>
      <c r="AG363" s="125"/>
      <c r="AH363" s="124"/>
      <c r="AI363" s="124"/>
      <c r="AJ363" s="122"/>
      <c r="AK363" s="126"/>
      <c r="AL363" s="122"/>
      <c r="AM363" s="122"/>
      <c r="AN363" s="122"/>
      <c r="AO363" s="122"/>
      <c r="AP363" s="122"/>
      <c r="AQ363" s="122"/>
      <c r="AR363" s="122"/>
      <c r="AS363" s="122"/>
      <c r="AT363" s="122"/>
      <c r="AU363" s="122"/>
      <c r="AV363" s="122"/>
      <c r="AW363" s="122"/>
      <c r="AX363" s="124"/>
      <c r="AY363" s="124"/>
      <c r="AZ363" s="127"/>
      <c r="BA363" s="124"/>
      <c r="BB363" s="124"/>
      <c r="BC363" s="124"/>
      <c r="BD363" s="124"/>
      <c r="BE363" s="124"/>
      <c r="BF363" s="124"/>
      <c r="BG363" s="128"/>
      <c r="BH363" s="129"/>
      <c r="BI363" s="124"/>
      <c r="BJ363" s="129"/>
      <c r="BK363" s="163"/>
      <c r="BL363" s="129"/>
    </row>
    <row r="364" spans="1:64" ht="12.75" x14ac:dyDescent="0.2">
      <c r="A364" s="122"/>
      <c r="B364" s="122"/>
      <c r="C364" s="122"/>
      <c r="D364" s="122"/>
      <c r="E364" s="122"/>
      <c r="F364" s="122"/>
      <c r="G364" s="123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  <c r="V364" s="122"/>
      <c r="W364" s="122"/>
      <c r="X364" s="122"/>
      <c r="Y364" s="122"/>
      <c r="Z364" s="122"/>
      <c r="AA364" s="122"/>
      <c r="AB364" s="122"/>
      <c r="AC364" s="122"/>
      <c r="AD364" s="122"/>
      <c r="AE364" s="122"/>
      <c r="AF364" s="124"/>
      <c r="AG364" s="125"/>
      <c r="AH364" s="124"/>
      <c r="AI364" s="124"/>
      <c r="AJ364" s="122"/>
      <c r="AK364" s="126"/>
      <c r="AL364" s="122"/>
      <c r="AM364" s="122"/>
      <c r="AN364" s="122"/>
      <c r="AO364" s="122"/>
      <c r="AP364" s="122"/>
      <c r="AQ364" s="122"/>
      <c r="AR364" s="122"/>
      <c r="AS364" s="122"/>
      <c r="AT364" s="122"/>
      <c r="AU364" s="122"/>
      <c r="AV364" s="122"/>
      <c r="AW364" s="122"/>
      <c r="AX364" s="124"/>
      <c r="AY364" s="124"/>
      <c r="AZ364" s="127"/>
      <c r="BA364" s="124"/>
      <c r="BB364" s="124"/>
      <c r="BC364" s="124"/>
      <c r="BD364" s="124"/>
      <c r="BE364" s="124"/>
      <c r="BF364" s="124"/>
      <c r="BG364" s="128"/>
      <c r="BH364" s="129"/>
      <c r="BI364" s="124"/>
      <c r="BJ364" s="129"/>
      <c r="BK364" s="163"/>
      <c r="BL364" s="129"/>
    </row>
    <row r="365" spans="1:64" ht="12.75" x14ac:dyDescent="0.2">
      <c r="A365" s="122"/>
      <c r="B365" s="122"/>
      <c r="C365" s="122"/>
      <c r="D365" s="122"/>
      <c r="E365" s="122"/>
      <c r="F365" s="122"/>
      <c r="G365" s="123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  <c r="V365" s="122"/>
      <c r="W365" s="122"/>
      <c r="X365" s="122"/>
      <c r="Y365" s="122"/>
      <c r="Z365" s="122"/>
      <c r="AA365" s="122"/>
      <c r="AB365" s="122"/>
      <c r="AC365" s="122"/>
      <c r="AD365" s="122"/>
      <c r="AE365" s="122"/>
      <c r="AF365" s="124"/>
      <c r="AG365" s="125"/>
      <c r="AH365" s="124"/>
      <c r="AI365" s="124"/>
      <c r="AJ365" s="122"/>
      <c r="AK365" s="126"/>
      <c r="AL365" s="122"/>
      <c r="AM365" s="122"/>
      <c r="AN365" s="122"/>
      <c r="AO365" s="122"/>
      <c r="AP365" s="122"/>
      <c r="AQ365" s="122"/>
      <c r="AR365" s="122"/>
      <c r="AS365" s="122"/>
      <c r="AT365" s="122"/>
      <c r="AU365" s="122"/>
      <c r="AV365" s="122"/>
      <c r="AW365" s="122"/>
      <c r="AX365" s="124"/>
      <c r="AY365" s="124"/>
      <c r="AZ365" s="127"/>
      <c r="BA365" s="124"/>
      <c r="BB365" s="124"/>
      <c r="BC365" s="124"/>
      <c r="BD365" s="124"/>
      <c r="BE365" s="124"/>
      <c r="BF365" s="124"/>
      <c r="BG365" s="128"/>
      <c r="BH365" s="129"/>
      <c r="BI365" s="124"/>
      <c r="BJ365" s="129"/>
      <c r="BK365" s="163"/>
      <c r="BL365" s="129"/>
    </row>
    <row r="366" spans="1:64" ht="12.75" x14ac:dyDescent="0.2">
      <c r="A366" s="122"/>
      <c r="B366" s="122"/>
      <c r="C366" s="122"/>
      <c r="D366" s="122"/>
      <c r="E366" s="122"/>
      <c r="F366" s="122"/>
      <c r="G366" s="123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  <c r="V366" s="122"/>
      <c r="W366" s="122"/>
      <c r="X366" s="122"/>
      <c r="Y366" s="122"/>
      <c r="Z366" s="122"/>
      <c r="AA366" s="122"/>
      <c r="AB366" s="122"/>
      <c r="AC366" s="122"/>
      <c r="AD366" s="122"/>
      <c r="AE366" s="122"/>
      <c r="AF366" s="124"/>
      <c r="AG366" s="125"/>
      <c r="AH366" s="124"/>
      <c r="AI366" s="124"/>
      <c r="AJ366" s="122"/>
      <c r="AK366" s="126"/>
      <c r="AL366" s="122"/>
      <c r="AM366" s="122"/>
      <c r="AN366" s="122"/>
      <c r="AO366" s="122"/>
      <c r="AP366" s="122"/>
      <c r="AQ366" s="122"/>
      <c r="AR366" s="122"/>
      <c r="AS366" s="122"/>
      <c r="AT366" s="122"/>
      <c r="AU366" s="122"/>
      <c r="AV366" s="122"/>
      <c r="AW366" s="122"/>
      <c r="AX366" s="124"/>
      <c r="AY366" s="124"/>
      <c r="AZ366" s="127"/>
      <c r="BA366" s="124"/>
      <c r="BB366" s="124"/>
      <c r="BC366" s="124"/>
      <c r="BD366" s="124"/>
      <c r="BE366" s="124"/>
      <c r="BF366" s="124"/>
      <c r="BG366" s="128"/>
      <c r="BH366" s="129"/>
      <c r="BI366" s="124"/>
      <c r="BJ366" s="129"/>
      <c r="BK366" s="163"/>
      <c r="BL366" s="129"/>
    </row>
    <row r="367" spans="1:64" ht="12.75" x14ac:dyDescent="0.2">
      <c r="A367" s="122"/>
      <c r="B367" s="122"/>
      <c r="C367" s="122"/>
      <c r="D367" s="122"/>
      <c r="E367" s="122"/>
      <c r="F367" s="122"/>
      <c r="G367" s="123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  <c r="V367" s="122"/>
      <c r="W367" s="122"/>
      <c r="X367" s="122"/>
      <c r="Y367" s="122"/>
      <c r="Z367" s="122"/>
      <c r="AA367" s="122"/>
      <c r="AB367" s="122"/>
      <c r="AC367" s="122"/>
      <c r="AD367" s="122"/>
      <c r="AE367" s="122"/>
      <c r="AF367" s="124"/>
      <c r="AG367" s="125"/>
      <c r="AH367" s="124"/>
      <c r="AI367" s="124"/>
      <c r="AJ367" s="122"/>
      <c r="AK367" s="126"/>
      <c r="AL367" s="122"/>
      <c r="AM367" s="122"/>
      <c r="AN367" s="122"/>
      <c r="AO367" s="122"/>
      <c r="AP367" s="122"/>
      <c r="AQ367" s="122"/>
      <c r="AR367" s="122"/>
      <c r="AS367" s="122"/>
      <c r="AT367" s="122"/>
      <c r="AU367" s="122"/>
      <c r="AV367" s="122"/>
      <c r="AW367" s="122"/>
      <c r="AX367" s="124"/>
      <c r="AY367" s="124"/>
      <c r="AZ367" s="127"/>
      <c r="BA367" s="124"/>
      <c r="BB367" s="124"/>
      <c r="BC367" s="124"/>
      <c r="BD367" s="124"/>
      <c r="BE367" s="124"/>
      <c r="BF367" s="124"/>
      <c r="BG367" s="128"/>
      <c r="BH367" s="129"/>
      <c r="BI367" s="124"/>
      <c r="BJ367" s="129"/>
      <c r="BK367" s="163"/>
      <c r="BL367" s="129"/>
    </row>
    <row r="368" spans="1:64" ht="12.75" x14ac:dyDescent="0.2">
      <c r="A368" s="122"/>
      <c r="B368" s="122"/>
      <c r="C368" s="122"/>
      <c r="D368" s="122"/>
      <c r="E368" s="122"/>
      <c r="F368" s="122"/>
      <c r="G368" s="123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  <c r="V368" s="122"/>
      <c r="W368" s="122"/>
      <c r="X368" s="122"/>
      <c r="Y368" s="122"/>
      <c r="Z368" s="122"/>
      <c r="AA368" s="122"/>
      <c r="AB368" s="122"/>
      <c r="AC368" s="122"/>
      <c r="AD368" s="122"/>
      <c r="AE368" s="122"/>
      <c r="AF368" s="124"/>
      <c r="AG368" s="125"/>
      <c r="AH368" s="124"/>
      <c r="AI368" s="124"/>
      <c r="AJ368" s="122"/>
      <c r="AK368" s="126"/>
      <c r="AL368" s="122"/>
      <c r="AM368" s="122"/>
      <c r="AN368" s="122"/>
      <c r="AO368" s="122"/>
      <c r="AP368" s="122"/>
      <c r="AQ368" s="122"/>
      <c r="AR368" s="122"/>
      <c r="AS368" s="122"/>
      <c r="AT368" s="122"/>
      <c r="AU368" s="122"/>
      <c r="AV368" s="122"/>
      <c r="AW368" s="122"/>
      <c r="AX368" s="124"/>
      <c r="AY368" s="124"/>
      <c r="AZ368" s="127"/>
      <c r="BA368" s="124"/>
      <c r="BB368" s="124"/>
      <c r="BC368" s="124"/>
      <c r="BD368" s="124"/>
      <c r="BE368" s="124"/>
      <c r="BF368" s="124"/>
      <c r="BG368" s="128"/>
      <c r="BH368" s="129"/>
      <c r="BI368" s="124"/>
      <c r="BJ368" s="129"/>
      <c r="BK368" s="163"/>
      <c r="BL368" s="129"/>
    </row>
    <row r="369" spans="1:64" ht="12.75" x14ac:dyDescent="0.2">
      <c r="A369" s="122"/>
      <c r="B369" s="122"/>
      <c r="C369" s="122"/>
      <c r="D369" s="122"/>
      <c r="E369" s="122"/>
      <c r="F369" s="122"/>
      <c r="G369" s="123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  <c r="V369" s="122"/>
      <c r="W369" s="122"/>
      <c r="X369" s="122"/>
      <c r="Y369" s="122"/>
      <c r="Z369" s="122"/>
      <c r="AA369" s="122"/>
      <c r="AB369" s="122"/>
      <c r="AC369" s="122"/>
      <c r="AD369" s="122"/>
      <c r="AE369" s="122"/>
      <c r="AF369" s="124"/>
      <c r="AG369" s="125"/>
      <c r="AH369" s="124"/>
      <c r="AI369" s="124"/>
      <c r="AJ369" s="122"/>
      <c r="AK369" s="126"/>
      <c r="AL369" s="122"/>
      <c r="AM369" s="122"/>
      <c r="AN369" s="122"/>
      <c r="AO369" s="122"/>
      <c r="AP369" s="122"/>
      <c r="AQ369" s="122"/>
      <c r="AR369" s="122"/>
      <c r="AS369" s="122"/>
      <c r="AT369" s="122"/>
      <c r="AU369" s="122"/>
      <c r="AV369" s="122"/>
      <c r="AW369" s="122"/>
      <c r="AX369" s="124"/>
      <c r="AY369" s="124"/>
      <c r="AZ369" s="127"/>
      <c r="BA369" s="124"/>
      <c r="BB369" s="124"/>
      <c r="BC369" s="124"/>
      <c r="BD369" s="124"/>
      <c r="BE369" s="124"/>
      <c r="BF369" s="124"/>
      <c r="BG369" s="128"/>
      <c r="BH369" s="129"/>
      <c r="BI369" s="124"/>
      <c r="BJ369" s="129"/>
      <c r="BK369" s="163"/>
      <c r="BL369" s="129"/>
    </row>
    <row r="370" spans="1:64" ht="12.75" x14ac:dyDescent="0.2">
      <c r="A370" s="122"/>
      <c r="B370" s="122"/>
      <c r="C370" s="122"/>
      <c r="D370" s="122"/>
      <c r="E370" s="122"/>
      <c r="F370" s="122"/>
      <c r="G370" s="123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  <c r="V370" s="122"/>
      <c r="W370" s="122"/>
      <c r="X370" s="122"/>
      <c r="Y370" s="122"/>
      <c r="Z370" s="122"/>
      <c r="AA370" s="122"/>
      <c r="AB370" s="122"/>
      <c r="AC370" s="122"/>
      <c r="AD370" s="122"/>
      <c r="AE370" s="122"/>
      <c r="AF370" s="124"/>
      <c r="AG370" s="125"/>
      <c r="AH370" s="124"/>
      <c r="AI370" s="124"/>
      <c r="AJ370" s="122"/>
      <c r="AK370" s="126"/>
      <c r="AL370" s="122"/>
      <c r="AM370" s="122"/>
      <c r="AN370" s="122"/>
      <c r="AO370" s="122"/>
      <c r="AP370" s="122"/>
      <c r="AQ370" s="122"/>
      <c r="AR370" s="122"/>
      <c r="AS370" s="122"/>
      <c r="AT370" s="122"/>
      <c r="AU370" s="122"/>
      <c r="AV370" s="122"/>
      <c r="AW370" s="122"/>
      <c r="AX370" s="124"/>
      <c r="AY370" s="124"/>
      <c r="AZ370" s="127"/>
      <c r="BA370" s="124"/>
      <c r="BB370" s="124"/>
      <c r="BC370" s="124"/>
      <c r="BD370" s="124"/>
      <c r="BE370" s="124"/>
      <c r="BF370" s="124"/>
      <c r="BG370" s="128"/>
      <c r="BH370" s="129"/>
      <c r="BI370" s="124"/>
      <c r="BJ370" s="129"/>
      <c r="BK370" s="163"/>
      <c r="BL370" s="129"/>
    </row>
    <row r="371" spans="1:64" ht="12.75" x14ac:dyDescent="0.2">
      <c r="A371" s="122"/>
      <c r="B371" s="122"/>
      <c r="C371" s="122"/>
      <c r="D371" s="122"/>
      <c r="E371" s="122"/>
      <c r="F371" s="122"/>
      <c r="G371" s="123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  <c r="V371" s="122"/>
      <c r="W371" s="122"/>
      <c r="X371" s="122"/>
      <c r="Y371" s="122"/>
      <c r="Z371" s="122"/>
      <c r="AA371" s="122"/>
      <c r="AB371" s="122"/>
      <c r="AC371" s="122"/>
      <c r="AD371" s="122"/>
      <c r="AE371" s="122"/>
      <c r="AF371" s="124"/>
      <c r="AG371" s="125"/>
      <c r="AH371" s="124"/>
      <c r="AI371" s="124"/>
      <c r="AJ371" s="122"/>
      <c r="AK371" s="126"/>
      <c r="AL371" s="122"/>
      <c r="AM371" s="122"/>
      <c r="AN371" s="122"/>
      <c r="AO371" s="122"/>
      <c r="AP371" s="122"/>
      <c r="AQ371" s="122"/>
      <c r="AR371" s="122"/>
      <c r="AS371" s="122"/>
      <c r="AT371" s="122"/>
      <c r="AU371" s="122"/>
      <c r="AV371" s="122"/>
      <c r="AW371" s="122"/>
      <c r="AX371" s="124"/>
      <c r="AY371" s="124"/>
      <c r="AZ371" s="127"/>
      <c r="BA371" s="124"/>
      <c r="BB371" s="124"/>
      <c r="BC371" s="124"/>
      <c r="BD371" s="124"/>
      <c r="BE371" s="124"/>
      <c r="BF371" s="124"/>
      <c r="BG371" s="128"/>
      <c r="BH371" s="129"/>
      <c r="BI371" s="124"/>
      <c r="BJ371" s="129"/>
      <c r="BK371" s="163"/>
      <c r="BL371" s="129"/>
    </row>
    <row r="372" spans="1:64" ht="12.75" x14ac:dyDescent="0.2">
      <c r="A372" s="122"/>
      <c r="B372" s="122"/>
      <c r="C372" s="122"/>
      <c r="D372" s="122"/>
      <c r="E372" s="122"/>
      <c r="F372" s="122"/>
      <c r="G372" s="123"/>
      <c r="H372" s="122"/>
      <c r="I372" s="122"/>
      <c r="J372" s="122"/>
      <c r="K372" s="122"/>
      <c r="L372" s="122"/>
      <c r="M372" s="122"/>
      <c r="N372" s="122"/>
      <c r="O372" s="122"/>
      <c r="P372" s="122"/>
      <c r="Q372" s="122"/>
      <c r="R372" s="122"/>
      <c r="S372" s="122"/>
      <c r="T372" s="122"/>
      <c r="U372" s="122"/>
      <c r="V372" s="122"/>
      <c r="W372" s="122"/>
      <c r="X372" s="122"/>
      <c r="Y372" s="122"/>
      <c r="Z372" s="122"/>
      <c r="AA372" s="122"/>
      <c r="AB372" s="122"/>
      <c r="AC372" s="122"/>
      <c r="AD372" s="122"/>
      <c r="AE372" s="122"/>
      <c r="AF372" s="124"/>
      <c r="AG372" s="125"/>
      <c r="AH372" s="124"/>
      <c r="AI372" s="124"/>
      <c r="AJ372" s="122"/>
      <c r="AK372" s="126"/>
      <c r="AL372" s="122"/>
      <c r="AM372" s="122"/>
      <c r="AN372" s="122"/>
      <c r="AO372" s="122"/>
      <c r="AP372" s="122"/>
      <c r="AQ372" s="122"/>
      <c r="AR372" s="122"/>
      <c r="AS372" s="122"/>
      <c r="AT372" s="122"/>
      <c r="AU372" s="122"/>
      <c r="AV372" s="122"/>
      <c r="AW372" s="122"/>
      <c r="AX372" s="124"/>
      <c r="AY372" s="124"/>
      <c r="AZ372" s="127"/>
      <c r="BA372" s="124"/>
      <c r="BB372" s="124"/>
      <c r="BC372" s="124"/>
      <c r="BD372" s="124"/>
      <c r="BE372" s="124"/>
      <c r="BF372" s="124"/>
      <c r="BG372" s="128"/>
      <c r="BH372" s="129"/>
      <c r="BI372" s="124"/>
      <c r="BJ372" s="129"/>
      <c r="BK372" s="163"/>
      <c r="BL372" s="129"/>
    </row>
    <row r="373" spans="1:64" ht="12.75" x14ac:dyDescent="0.2">
      <c r="A373" s="122"/>
      <c r="B373" s="122"/>
      <c r="C373" s="122"/>
      <c r="D373" s="122"/>
      <c r="E373" s="122"/>
      <c r="F373" s="122"/>
      <c r="G373" s="123"/>
      <c r="H373" s="122"/>
      <c r="I373" s="122"/>
      <c r="J373" s="122"/>
      <c r="K373" s="122"/>
      <c r="L373" s="122"/>
      <c r="M373" s="122"/>
      <c r="N373" s="122"/>
      <c r="O373" s="122"/>
      <c r="P373" s="122"/>
      <c r="Q373" s="122"/>
      <c r="R373" s="122"/>
      <c r="S373" s="122"/>
      <c r="T373" s="122"/>
      <c r="U373" s="122"/>
      <c r="V373" s="122"/>
      <c r="W373" s="122"/>
      <c r="X373" s="122"/>
      <c r="Y373" s="122"/>
      <c r="Z373" s="122"/>
      <c r="AA373" s="122"/>
      <c r="AB373" s="122"/>
      <c r="AC373" s="122"/>
      <c r="AD373" s="122"/>
      <c r="AE373" s="122"/>
      <c r="AF373" s="124"/>
      <c r="AG373" s="125"/>
      <c r="AH373" s="124"/>
      <c r="AI373" s="124"/>
      <c r="AJ373" s="122"/>
      <c r="AK373" s="126"/>
      <c r="AL373" s="122"/>
      <c r="AM373" s="122"/>
      <c r="AN373" s="122"/>
      <c r="AO373" s="122"/>
      <c r="AP373" s="122"/>
      <c r="AQ373" s="122"/>
      <c r="AR373" s="122"/>
      <c r="AS373" s="122"/>
      <c r="AT373" s="122"/>
      <c r="AU373" s="122"/>
      <c r="AV373" s="122"/>
      <c r="AW373" s="122"/>
      <c r="AX373" s="124"/>
      <c r="AY373" s="124"/>
      <c r="AZ373" s="127"/>
      <c r="BA373" s="124"/>
      <c r="BB373" s="124"/>
      <c r="BC373" s="124"/>
      <c r="BD373" s="124"/>
      <c r="BE373" s="124"/>
      <c r="BF373" s="124"/>
      <c r="BG373" s="128"/>
      <c r="BH373" s="129"/>
      <c r="BI373" s="124"/>
      <c r="BJ373" s="129"/>
      <c r="BK373" s="163"/>
      <c r="BL373" s="129"/>
    </row>
    <row r="374" spans="1:64" ht="12.75" x14ac:dyDescent="0.2">
      <c r="A374" s="122"/>
      <c r="B374" s="122"/>
      <c r="C374" s="122"/>
      <c r="D374" s="122"/>
      <c r="E374" s="122"/>
      <c r="F374" s="122"/>
      <c r="G374" s="123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  <c r="V374" s="122"/>
      <c r="W374" s="122"/>
      <c r="X374" s="122"/>
      <c r="Y374" s="122"/>
      <c r="Z374" s="122"/>
      <c r="AA374" s="122"/>
      <c r="AB374" s="122"/>
      <c r="AC374" s="122"/>
      <c r="AD374" s="122"/>
      <c r="AE374" s="122"/>
      <c r="AF374" s="124"/>
      <c r="AG374" s="125"/>
      <c r="AH374" s="124"/>
      <c r="AI374" s="124"/>
      <c r="AJ374" s="122"/>
      <c r="AK374" s="126"/>
      <c r="AL374" s="122"/>
      <c r="AM374" s="122"/>
      <c r="AN374" s="122"/>
      <c r="AO374" s="122"/>
      <c r="AP374" s="122"/>
      <c r="AQ374" s="122"/>
      <c r="AR374" s="122"/>
      <c r="AS374" s="122"/>
      <c r="AT374" s="122"/>
      <c r="AU374" s="122"/>
      <c r="AV374" s="122"/>
      <c r="AW374" s="122"/>
      <c r="AX374" s="124"/>
      <c r="AY374" s="124"/>
      <c r="AZ374" s="127"/>
      <c r="BA374" s="124"/>
      <c r="BB374" s="124"/>
      <c r="BC374" s="124"/>
      <c r="BD374" s="124"/>
      <c r="BE374" s="124"/>
      <c r="BF374" s="124"/>
      <c r="BG374" s="128"/>
      <c r="BH374" s="129"/>
      <c r="BI374" s="124"/>
      <c r="BJ374" s="129"/>
      <c r="BK374" s="163"/>
      <c r="BL374" s="129"/>
    </row>
    <row r="375" spans="1:64" ht="12.75" x14ac:dyDescent="0.2">
      <c r="A375" s="122"/>
      <c r="B375" s="122"/>
      <c r="C375" s="122"/>
      <c r="D375" s="122"/>
      <c r="E375" s="122"/>
      <c r="F375" s="122"/>
      <c r="G375" s="123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  <c r="V375" s="122"/>
      <c r="W375" s="122"/>
      <c r="X375" s="122"/>
      <c r="Y375" s="122"/>
      <c r="Z375" s="122"/>
      <c r="AA375" s="122"/>
      <c r="AB375" s="122"/>
      <c r="AC375" s="122"/>
      <c r="AD375" s="122"/>
      <c r="AE375" s="122"/>
      <c r="AF375" s="124"/>
      <c r="AG375" s="125"/>
      <c r="AH375" s="124"/>
      <c r="AI375" s="124"/>
      <c r="AJ375" s="122"/>
      <c r="AK375" s="126"/>
      <c r="AL375" s="122"/>
      <c r="AM375" s="122"/>
      <c r="AN375" s="122"/>
      <c r="AO375" s="122"/>
      <c r="AP375" s="122"/>
      <c r="AQ375" s="122"/>
      <c r="AR375" s="122"/>
      <c r="AS375" s="122"/>
      <c r="AT375" s="122"/>
      <c r="AU375" s="122"/>
      <c r="AV375" s="122"/>
      <c r="AW375" s="122"/>
      <c r="AX375" s="124"/>
      <c r="AY375" s="124"/>
      <c r="AZ375" s="127"/>
      <c r="BA375" s="124"/>
      <c r="BB375" s="124"/>
      <c r="BC375" s="124"/>
      <c r="BD375" s="124"/>
      <c r="BE375" s="124"/>
      <c r="BF375" s="124"/>
      <c r="BG375" s="128"/>
      <c r="BH375" s="129"/>
      <c r="BI375" s="124"/>
      <c r="BJ375" s="129"/>
      <c r="BK375" s="163"/>
      <c r="BL375" s="129"/>
    </row>
    <row r="376" spans="1:64" ht="12.75" x14ac:dyDescent="0.2">
      <c r="A376" s="122"/>
      <c r="B376" s="122"/>
      <c r="C376" s="122"/>
      <c r="D376" s="122"/>
      <c r="E376" s="122"/>
      <c r="F376" s="122"/>
      <c r="G376" s="123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  <c r="V376" s="122"/>
      <c r="W376" s="122"/>
      <c r="X376" s="122"/>
      <c r="Y376" s="122"/>
      <c r="Z376" s="122"/>
      <c r="AA376" s="122"/>
      <c r="AB376" s="122"/>
      <c r="AC376" s="122"/>
      <c r="AD376" s="122"/>
      <c r="AE376" s="122"/>
      <c r="AF376" s="124"/>
      <c r="AG376" s="125"/>
      <c r="AH376" s="124"/>
      <c r="AI376" s="124"/>
      <c r="AJ376" s="122"/>
      <c r="AK376" s="126"/>
      <c r="AL376" s="122"/>
      <c r="AM376" s="122"/>
      <c r="AN376" s="122"/>
      <c r="AO376" s="122"/>
      <c r="AP376" s="122"/>
      <c r="AQ376" s="122"/>
      <c r="AR376" s="122"/>
      <c r="AS376" s="122"/>
      <c r="AT376" s="122"/>
      <c r="AU376" s="122"/>
      <c r="AV376" s="122"/>
      <c r="AW376" s="122"/>
      <c r="AX376" s="124"/>
      <c r="AY376" s="124"/>
      <c r="AZ376" s="127"/>
      <c r="BA376" s="124"/>
      <c r="BB376" s="124"/>
      <c r="BC376" s="124"/>
      <c r="BD376" s="124"/>
      <c r="BE376" s="124"/>
      <c r="BF376" s="124"/>
      <c r="BG376" s="128"/>
      <c r="BH376" s="129"/>
      <c r="BI376" s="124"/>
      <c r="BJ376" s="129"/>
      <c r="BK376" s="163"/>
      <c r="BL376" s="129"/>
    </row>
    <row r="377" spans="1:64" ht="12.75" x14ac:dyDescent="0.2">
      <c r="A377" s="122"/>
      <c r="B377" s="122"/>
      <c r="C377" s="122"/>
      <c r="D377" s="122"/>
      <c r="E377" s="122"/>
      <c r="F377" s="122"/>
      <c r="G377" s="123"/>
      <c r="H377" s="122"/>
      <c r="I377" s="122"/>
      <c r="J377" s="122"/>
      <c r="K377" s="122"/>
      <c r="L377" s="122"/>
      <c r="M377" s="122"/>
      <c r="N377" s="122"/>
      <c r="O377" s="122"/>
      <c r="P377" s="122"/>
      <c r="Q377" s="122"/>
      <c r="R377" s="122"/>
      <c r="S377" s="122"/>
      <c r="T377" s="122"/>
      <c r="U377" s="122"/>
      <c r="V377" s="122"/>
      <c r="W377" s="122"/>
      <c r="X377" s="122"/>
      <c r="Y377" s="122"/>
      <c r="Z377" s="122"/>
      <c r="AA377" s="122"/>
      <c r="AB377" s="122"/>
      <c r="AC377" s="122"/>
      <c r="AD377" s="122"/>
      <c r="AE377" s="122"/>
      <c r="AF377" s="124"/>
      <c r="AG377" s="125"/>
      <c r="AH377" s="124"/>
      <c r="AI377" s="124"/>
      <c r="AJ377" s="122"/>
      <c r="AK377" s="126"/>
      <c r="AL377" s="122"/>
      <c r="AM377" s="122"/>
      <c r="AN377" s="122"/>
      <c r="AO377" s="122"/>
      <c r="AP377" s="122"/>
      <c r="AQ377" s="122"/>
      <c r="AR377" s="122"/>
      <c r="AS377" s="122"/>
      <c r="AT377" s="122"/>
      <c r="AU377" s="122"/>
      <c r="AV377" s="122"/>
      <c r="AW377" s="122"/>
      <c r="AX377" s="124"/>
      <c r="AY377" s="124"/>
      <c r="AZ377" s="127"/>
      <c r="BA377" s="124"/>
      <c r="BB377" s="124"/>
      <c r="BC377" s="124"/>
      <c r="BD377" s="124"/>
      <c r="BE377" s="124"/>
      <c r="BF377" s="124"/>
      <c r="BG377" s="128"/>
      <c r="BH377" s="129"/>
      <c r="BI377" s="124"/>
      <c r="BJ377" s="129"/>
      <c r="BK377" s="163"/>
      <c r="BL377" s="129"/>
    </row>
    <row r="378" spans="1:64" ht="12.75" x14ac:dyDescent="0.2">
      <c r="A378" s="122"/>
      <c r="B378" s="122"/>
      <c r="C378" s="122"/>
      <c r="D378" s="122"/>
      <c r="E378" s="122"/>
      <c r="F378" s="122"/>
      <c r="G378" s="123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  <c r="V378" s="122"/>
      <c r="W378" s="122"/>
      <c r="X378" s="122"/>
      <c r="Y378" s="122"/>
      <c r="Z378" s="122"/>
      <c r="AA378" s="122"/>
      <c r="AB378" s="122"/>
      <c r="AC378" s="122"/>
      <c r="AD378" s="122"/>
      <c r="AE378" s="122"/>
      <c r="AF378" s="124"/>
      <c r="AG378" s="125"/>
      <c r="AH378" s="124"/>
      <c r="AI378" s="124"/>
      <c r="AJ378" s="122"/>
      <c r="AK378" s="126"/>
      <c r="AL378" s="122"/>
      <c r="AM378" s="122"/>
      <c r="AN378" s="122"/>
      <c r="AO378" s="122"/>
      <c r="AP378" s="122"/>
      <c r="AQ378" s="122"/>
      <c r="AR378" s="122"/>
      <c r="AS378" s="122"/>
      <c r="AT378" s="122"/>
      <c r="AU378" s="122"/>
      <c r="AV378" s="122"/>
      <c r="AW378" s="122"/>
      <c r="AX378" s="124"/>
      <c r="AY378" s="124"/>
      <c r="AZ378" s="127"/>
      <c r="BA378" s="124"/>
      <c r="BB378" s="124"/>
      <c r="BC378" s="124"/>
      <c r="BD378" s="124"/>
      <c r="BE378" s="124"/>
      <c r="BF378" s="124"/>
      <c r="BG378" s="128"/>
      <c r="BH378" s="129"/>
      <c r="BI378" s="124"/>
      <c r="BJ378" s="129"/>
      <c r="BK378" s="163"/>
      <c r="BL378" s="129"/>
    </row>
    <row r="379" spans="1:64" ht="12.75" x14ac:dyDescent="0.2">
      <c r="A379" s="122"/>
      <c r="B379" s="122"/>
      <c r="C379" s="122"/>
      <c r="D379" s="122"/>
      <c r="E379" s="122"/>
      <c r="F379" s="122"/>
      <c r="G379" s="123"/>
      <c r="H379" s="122"/>
      <c r="I379" s="122"/>
      <c r="J379" s="122"/>
      <c r="K379" s="122"/>
      <c r="L379" s="122"/>
      <c r="M379" s="122"/>
      <c r="N379" s="122"/>
      <c r="O379" s="122"/>
      <c r="P379" s="122"/>
      <c r="Q379" s="122"/>
      <c r="R379" s="122"/>
      <c r="S379" s="122"/>
      <c r="T379" s="122"/>
      <c r="U379" s="122"/>
      <c r="V379" s="122"/>
      <c r="W379" s="122"/>
      <c r="X379" s="122"/>
      <c r="Y379" s="122"/>
      <c r="Z379" s="122"/>
      <c r="AA379" s="122"/>
      <c r="AB379" s="122"/>
      <c r="AC379" s="122"/>
      <c r="AD379" s="122"/>
      <c r="AE379" s="122"/>
      <c r="AF379" s="124"/>
      <c r="AG379" s="125"/>
      <c r="AH379" s="124"/>
      <c r="AI379" s="124"/>
      <c r="AJ379" s="122"/>
      <c r="AK379" s="126"/>
      <c r="AL379" s="122"/>
      <c r="AM379" s="122"/>
      <c r="AN379" s="122"/>
      <c r="AO379" s="122"/>
      <c r="AP379" s="122"/>
      <c r="AQ379" s="122"/>
      <c r="AR379" s="122"/>
      <c r="AS379" s="122"/>
      <c r="AT379" s="122"/>
      <c r="AU379" s="122"/>
      <c r="AV379" s="122"/>
      <c r="AW379" s="122"/>
      <c r="AX379" s="124"/>
      <c r="AY379" s="124"/>
      <c r="AZ379" s="127"/>
      <c r="BA379" s="124"/>
      <c r="BB379" s="124"/>
      <c r="BC379" s="124"/>
      <c r="BD379" s="124"/>
      <c r="BE379" s="124"/>
      <c r="BF379" s="124"/>
      <c r="BG379" s="128"/>
      <c r="BH379" s="129"/>
      <c r="BI379" s="124"/>
      <c r="BJ379" s="129"/>
      <c r="BK379" s="163"/>
      <c r="BL379" s="129"/>
    </row>
    <row r="380" spans="1:64" ht="12.75" x14ac:dyDescent="0.2">
      <c r="A380" s="122"/>
      <c r="B380" s="122"/>
      <c r="C380" s="122"/>
      <c r="D380" s="122"/>
      <c r="E380" s="122"/>
      <c r="F380" s="122"/>
      <c r="G380" s="123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  <c r="S380" s="122"/>
      <c r="T380" s="122"/>
      <c r="U380" s="122"/>
      <c r="V380" s="122"/>
      <c r="W380" s="122"/>
      <c r="X380" s="122"/>
      <c r="Y380" s="122"/>
      <c r="Z380" s="122"/>
      <c r="AA380" s="122"/>
      <c r="AB380" s="122"/>
      <c r="AC380" s="122"/>
      <c r="AD380" s="122"/>
      <c r="AE380" s="122"/>
      <c r="AF380" s="124"/>
      <c r="AG380" s="125"/>
      <c r="AH380" s="124"/>
      <c r="AI380" s="124"/>
      <c r="AJ380" s="122"/>
      <c r="AK380" s="126"/>
      <c r="AL380" s="122"/>
      <c r="AM380" s="122"/>
      <c r="AN380" s="122"/>
      <c r="AO380" s="122"/>
      <c r="AP380" s="122"/>
      <c r="AQ380" s="122"/>
      <c r="AR380" s="122"/>
      <c r="AS380" s="122"/>
      <c r="AT380" s="122"/>
      <c r="AU380" s="122"/>
      <c r="AV380" s="122"/>
      <c r="AW380" s="122"/>
      <c r="AX380" s="124"/>
      <c r="AY380" s="124"/>
      <c r="AZ380" s="127"/>
      <c r="BA380" s="124"/>
      <c r="BB380" s="124"/>
      <c r="BC380" s="124"/>
      <c r="BD380" s="124"/>
      <c r="BE380" s="124"/>
      <c r="BF380" s="124"/>
      <c r="BG380" s="128"/>
      <c r="BH380" s="129"/>
      <c r="BI380" s="124"/>
      <c r="BJ380" s="129"/>
      <c r="BK380" s="163"/>
      <c r="BL380" s="129"/>
    </row>
    <row r="381" spans="1:64" ht="12.75" x14ac:dyDescent="0.2">
      <c r="A381" s="122"/>
      <c r="B381" s="122"/>
      <c r="C381" s="122"/>
      <c r="D381" s="122"/>
      <c r="E381" s="122"/>
      <c r="F381" s="122"/>
      <c r="G381" s="123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R381" s="122"/>
      <c r="S381" s="122"/>
      <c r="T381" s="122"/>
      <c r="U381" s="122"/>
      <c r="V381" s="122"/>
      <c r="W381" s="122"/>
      <c r="X381" s="122"/>
      <c r="Y381" s="122"/>
      <c r="Z381" s="122"/>
      <c r="AA381" s="122"/>
      <c r="AB381" s="122"/>
      <c r="AC381" s="122"/>
      <c r="AD381" s="122"/>
      <c r="AE381" s="122"/>
      <c r="AF381" s="124"/>
      <c r="AG381" s="125"/>
      <c r="AH381" s="124"/>
      <c r="AI381" s="124"/>
      <c r="AJ381" s="122"/>
      <c r="AK381" s="126"/>
      <c r="AL381" s="122"/>
      <c r="AM381" s="122"/>
      <c r="AN381" s="122"/>
      <c r="AO381" s="122"/>
      <c r="AP381" s="122"/>
      <c r="AQ381" s="122"/>
      <c r="AR381" s="122"/>
      <c r="AS381" s="122"/>
      <c r="AT381" s="122"/>
      <c r="AU381" s="122"/>
      <c r="AV381" s="122"/>
      <c r="AW381" s="122"/>
      <c r="AX381" s="124"/>
      <c r="AY381" s="124"/>
      <c r="AZ381" s="127"/>
      <c r="BA381" s="124"/>
      <c r="BB381" s="124"/>
      <c r="BC381" s="124"/>
      <c r="BD381" s="124"/>
      <c r="BE381" s="124"/>
      <c r="BF381" s="124"/>
      <c r="BG381" s="128"/>
      <c r="BH381" s="129"/>
      <c r="BI381" s="124"/>
      <c r="BJ381" s="129"/>
      <c r="BK381" s="163"/>
      <c r="BL381" s="129"/>
    </row>
    <row r="382" spans="1:64" ht="12.75" x14ac:dyDescent="0.2">
      <c r="A382" s="122"/>
      <c r="B382" s="122"/>
      <c r="C382" s="122"/>
      <c r="D382" s="122"/>
      <c r="E382" s="122"/>
      <c r="F382" s="122"/>
      <c r="G382" s="123"/>
      <c r="H382" s="122"/>
      <c r="I382" s="122"/>
      <c r="J382" s="122"/>
      <c r="K382" s="122"/>
      <c r="L382" s="122"/>
      <c r="M382" s="122"/>
      <c r="N382" s="122"/>
      <c r="O382" s="122"/>
      <c r="P382" s="122"/>
      <c r="Q382" s="122"/>
      <c r="R382" s="122"/>
      <c r="S382" s="122"/>
      <c r="T382" s="122"/>
      <c r="U382" s="122"/>
      <c r="V382" s="122"/>
      <c r="W382" s="122"/>
      <c r="X382" s="122"/>
      <c r="Y382" s="122"/>
      <c r="Z382" s="122"/>
      <c r="AA382" s="122"/>
      <c r="AB382" s="122"/>
      <c r="AC382" s="122"/>
      <c r="AD382" s="122"/>
      <c r="AE382" s="122"/>
      <c r="AF382" s="124"/>
      <c r="AG382" s="125"/>
      <c r="AH382" s="124"/>
      <c r="AI382" s="124"/>
      <c r="AJ382" s="122"/>
      <c r="AK382" s="126"/>
      <c r="AL382" s="122"/>
      <c r="AM382" s="122"/>
      <c r="AN382" s="122"/>
      <c r="AO382" s="122"/>
      <c r="AP382" s="122"/>
      <c r="AQ382" s="122"/>
      <c r="AR382" s="122"/>
      <c r="AS382" s="122"/>
      <c r="AT382" s="122"/>
      <c r="AU382" s="122"/>
      <c r="AV382" s="122"/>
      <c r="AW382" s="122"/>
      <c r="AX382" s="124"/>
      <c r="AY382" s="124"/>
      <c r="AZ382" s="127"/>
      <c r="BA382" s="124"/>
      <c r="BB382" s="124"/>
      <c r="BC382" s="124"/>
      <c r="BD382" s="124"/>
      <c r="BE382" s="124"/>
      <c r="BF382" s="124"/>
      <c r="BG382" s="128"/>
      <c r="BH382" s="129"/>
      <c r="BI382" s="124"/>
      <c r="BJ382" s="129"/>
      <c r="BK382" s="163"/>
      <c r="BL382" s="129"/>
    </row>
    <row r="383" spans="1:64" ht="12.75" x14ac:dyDescent="0.2">
      <c r="A383" s="122"/>
      <c r="B383" s="122"/>
      <c r="C383" s="122"/>
      <c r="D383" s="122"/>
      <c r="E383" s="122"/>
      <c r="F383" s="122"/>
      <c r="G383" s="123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  <c r="V383" s="122"/>
      <c r="W383" s="122"/>
      <c r="X383" s="122"/>
      <c r="Y383" s="122"/>
      <c r="Z383" s="122"/>
      <c r="AA383" s="122"/>
      <c r="AB383" s="122"/>
      <c r="AC383" s="122"/>
      <c r="AD383" s="122"/>
      <c r="AE383" s="122"/>
      <c r="AF383" s="124"/>
      <c r="AG383" s="125"/>
      <c r="AH383" s="124"/>
      <c r="AI383" s="124"/>
      <c r="AJ383" s="122"/>
      <c r="AK383" s="126"/>
      <c r="AL383" s="122"/>
      <c r="AM383" s="122"/>
      <c r="AN383" s="122"/>
      <c r="AO383" s="122"/>
      <c r="AP383" s="122"/>
      <c r="AQ383" s="122"/>
      <c r="AR383" s="122"/>
      <c r="AS383" s="122"/>
      <c r="AT383" s="122"/>
      <c r="AU383" s="122"/>
      <c r="AV383" s="122"/>
      <c r="AW383" s="122"/>
      <c r="AX383" s="124"/>
      <c r="AY383" s="124"/>
      <c r="AZ383" s="127"/>
      <c r="BA383" s="124"/>
      <c r="BB383" s="124"/>
      <c r="BC383" s="124"/>
      <c r="BD383" s="124"/>
      <c r="BE383" s="124"/>
      <c r="BF383" s="124"/>
      <c r="BG383" s="128"/>
      <c r="BH383" s="129"/>
      <c r="BI383" s="124"/>
      <c r="BJ383" s="129"/>
      <c r="BK383" s="163"/>
      <c r="BL383" s="129"/>
    </row>
    <row r="384" spans="1:64" ht="12.75" x14ac:dyDescent="0.2">
      <c r="A384" s="122"/>
      <c r="B384" s="122"/>
      <c r="C384" s="122"/>
      <c r="D384" s="122"/>
      <c r="E384" s="122"/>
      <c r="F384" s="122"/>
      <c r="G384" s="123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  <c r="V384" s="122"/>
      <c r="W384" s="122"/>
      <c r="X384" s="122"/>
      <c r="Y384" s="122"/>
      <c r="Z384" s="122"/>
      <c r="AA384" s="122"/>
      <c r="AB384" s="122"/>
      <c r="AC384" s="122"/>
      <c r="AD384" s="122"/>
      <c r="AE384" s="122"/>
      <c r="AF384" s="124"/>
      <c r="AG384" s="125"/>
      <c r="AH384" s="124"/>
      <c r="AI384" s="124"/>
      <c r="AJ384" s="122"/>
      <c r="AK384" s="126"/>
      <c r="AL384" s="122"/>
      <c r="AM384" s="122"/>
      <c r="AN384" s="122"/>
      <c r="AO384" s="122"/>
      <c r="AP384" s="122"/>
      <c r="AQ384" s="122"/>
      <c r="AR384" s="122"/>
      <c r="AS384" s="122"/>
      <c r="AT384" s="122"/>
      <c r="AU384" s="122"/>
      <c r="AV384" s="122"/>
      <c r="AW384" s="122"/>
      <c r="AX384" s="124"/>
      <c r="AY384" s="124"/>
      <c r="AZ384" s="127"/>
      <c r="BA384" s="124"/>
      <c r="BB384" s="124"/>
      <c r="BC384" s="124"/>
      <c r="BD384" s="124"/>
      <c r="BE384" s="124"/>
      <c r="BF384" s="124"/>
      <c r="BG384" s="128"/>
      <c r="BH384" s="129"/>
      <c r="BI384" s="124"/>
      <c r="BJ384" s="129"/>
      <c r="BK384" s="163"/>
      <c r="BL384" s="129"/>
    </row>
    <row r="385" spans="1:64" ht="12.75" x14ac:dyDescent="0.2">
      <c r="A385" s="122"/>
      <c r="B385" s="122"/>
      <c r="C385" s="122"/>
      <c r="D385" s="122"/>
      <c r="E385" s="122"/>
      <c r="F385" s="122"/>
      <c r="G385" s="123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  <c r="Z385" s="122"/>
      <c r="AA385" s="122"/>
      <c r="AB385" s="122"/>
      <c r="AC385" s="122"/>
      <c r="AD385" s="122"/>
      <c r="AE385" s="122"/>
      <c r="AF385" s="124"/>
      <c r="AG385" s="125"/>
      <c r="AH385" s="124"/>
      <c r="AI385" s="124"/>
      <c r="AJ385" s="122"/>
      <c r="AK385" s="126"/>
      <c r="AL385" s="122"/>
      <c r="AM385" s="122"/>
      <c r="AN385" s="122"/>
      <c r="AO385" s="122"/>
      <c r="AP385" s="122"/>
      <c r="AQ385" s="122"/>
      <c r="AR385" s="122"/>
      <c r="AS385" s="122"/>
      <c r="AT385" s="122"/>
      <c r="AU385" s="122"/>
      <c r="AV385" s="122"/>
      <c r="AW385" s="122"/>
      <c r="AX385" s="124"/>
      <c r="AY385" s="124"/>
      <c r="AZ385" s="127"/>
      <c r="BA385" s="124"/>
      <c r="BB385" s="124"/>
      <c r="BC385" s="124"/>
      <c r="BD385" s="124"/>
      <c r="BE385" s="124"/>
      <c r="BF385" s="124"/>
      <c r="BG385" s="128"/>
      <c r="BH385" s="129"/>
      <c r="BI385" s="124"/>
      <c r="BJ385" s="129"/>
      <c r="BK385" s="163"/>
      <c r="BL385" s="129"/>
    </row>
    <row r="386" spans="1:64" ht="12.75" x14ac:dyDescent="0.2">
      <c r="A386" s="122"/>
      <c r="B386" s="122"/>
      <c r="C386" s="122"/>
      <c r="D386" s="122"/>
      <c r="E386" s="122"/>
      <c r="F386" s="122"/>
      <c r="G386" s="123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  <c r="V386" s="122"/>
      <c r="W386" s="122"/>
      <c r="X386" s="122"/>
      <c r="Y386" s="122"/>
      <c r="Z386" s="122"/>
      <c r="AA386" s="122"/>
      <c r="AB386" s="122"/>
      <c r="AC386" s="122"/>
      <c r="AD386" s="122"/>
      <c r="AE386" s="122"/>
      <c r="AF386" s="124"/>
      <c r="AG386" s="125"/>
      <c r="AH386" s="124"/>
      <c r="AI386" s="124"/>
      <c r="AJ386" s="122"/>
      <c r="AK386" s="126"/>
      <c r="AL386" s="122"/>
      <c r="AM386" s="122"/>
      <c r="AN386" s="122"/>
      <c r="AO386" s="122"/>
      <c r="AP386" s="122"/>
      <c r="AQ386" s="122"/>
      <c r="AR386" s="122"/>
      <c r="AS386" s="122"/>
      <c r="AT386" s="122"/>
      <c r="AU386" s="122"/>
      <c r="AV386" s="122"/>
      <c r="AW386" s="122"/>
      <c r="AX386" s="124"/>
      <c r="AY386" s="124"/>
      <c r="AZ386" s="127"/>
      <c r="BA386" s="124"/>
      <c r="BB386" s="124"/>
      <c r="BC386" s="124"/>
      <c r="BD386" s="124"/>
      <c r="BE386" s="124"/>
      <c r="BF386" s="124"/>
      <c r="BG386" s="128"/>
      <c r="BH386" s="129"/>
      <c r="BI386" s="124"/>
      <c r="BJ386" s="129"/>
      <c r="BK386" s="163"/>
      <c r="BL386" s="129"/>
    </row>
    <row r="387" spans="1:64" ht="12.75" x14ac:dyDescent="0.2">
      <c r="A387" s="122"/>
      <c r="B387" s="122"/>
      <c r="C387" s="122"/>
      <c r="D387" s="122"/>
      <c r="E387" s="122"/>
      <c r="F387" s="122"/>
      <c r="G387" s="123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  <c r="V387" s="122"/>
      <c r="W387" s="122"/>
      <c r="X387" s="122"/>
      <c r="Y387" s="122"/>
      <c r="Z387" s="122"/>
      <c r="AA387" s="122"/>
      <c r="AB387" s="122"/>
      <c r="AC387" s="122"/>
      <c r="AD387" s="122"/>
      <c r="AE387" s="122"/>
      <c r="AF387" s="124"/>
      <c r="AG387" s="125"/>
      <c r="AH387" s="124"/>
      <c r="AI387" s="124"/>
      <c r="AJ387" s="122"/>
      <c r="AK387" s="126"/>
      <c r="AL387" s="122"/>
      <c r="AM387" s="122"/>
      <c r="AN387" s="122"/>
      <c r="AO387" s="122"/>
      <c r="AP387" s="122"/>
      <c r="AQ387" s="122"/>
      <c r="AR387" s="122"/>
      <c r="AS387" s="122"/>
      <c r="AT387" s="122"/>
      <c r="AU387" s="122"/>
      <c r="AV387" s="122"/>
      <c r="AW387" s="122"/>
      <c r="AX387" s="124"/>
      <c r="AY387" s="124"/>
      <c r="AZ387" s="127"/>
      <c r="BA387" s="124"/>
      <c r="BB387" s="124"/>
      <c r="BC387" s="124"/>
      <c r="BD387" s="124"/>
      <c r="BE387" s="124"/>
      <c r="BF387" s="124"/>
      <c r="BG387" s="128"/>
      <c r="BH387" s="129"/>
      <c r="BI387" s="124"/>
      <c r="BJ387" s="129"/>
      <c r="BK387" s="163"/>
      <c r="BL387" s="129"/>
    </row>
    <row r="388" spans="1:64" ht="12.75" x14ac:dyDescent="0.2">
      <c r="A388" s="122"/>
      <c r="B388" s="122"/>
      <c r="C388" s="122"/>
      <c r="D388" s="122"/>
      <c r="E388" s="122"/>
      <c r="F388" s="122"/>
      <c r="G388" s="123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  <c r="V388" s="122"/>
      <c r="W388" s="122"/>
      <c r="X388" s="122"/>
      <c r="Y388" s="122"/>
      <c r="Z388" s="122"/>
      <c r="AA388" s="122"/>
      <c r="AB388" s="122"/>
      <c r="AC388" s="122"/>
      <c r="AD388" s="122"/>
      <c r="AE388" s="122"/>
      <c r="AF388" s="124"/>
      <c r="AG388" s="125"/>
      <c r="AH388" s="124"/>
      <c r="AI388" s="124"/>
      <c r="AJ388" s="122"/>
      <c r="AK388" s="126"/>
      <c r="AL388" s="122"/>
      <c r="AM388" s="122"/>
      <c r="AN388" s="122"/>
      <c r="AO388" s="122"/>
      <c r="AP388" s="122"/>
      <c r="AQ388" s="122"/>
      <c r="AR388" s="122"/>
      <c r="AS388" s="122"/>
      <c r="AT388" s="122"/>
      <c r="AU388" s="122"/>
      <c r="AV388" s="122"/>
      <c r="AW388" s="122"/>
      <c r="AX388" s="124"/>
      <c r="AY388" s="124"/>
      <c r="AZ388" s="127"/>
      <c r="BA388" s="124"/>
      <c r="BB388" s="124"/>
      <c r="BC388" s="124"/>
      <c r="BD388" s="124"/>
      <c r="BE388" s="124"/>
      <c r="BF388" s="124"/>
      <c r="BG388" s="128"/>
      <c r="BH388" s="129"/>
      <c r="BI388" s="124"/>
      <c r="BJ388" s="129"/>
      <c r="BK388" s="163"/>
      <c r="BL388" s="129"/>
    </row>
    <row r="389" spans="1:64" ht="12.75" x14ac:dyDescent="0.2">
      <c r="A389" s="122"/>
      <c r="B389" s="122"/>
      <c r="C389" s="122"/>
      <c r="D389" s="122"/>
      <c r="E389" s="122"/>
      <c r="F389" s="122"/>
      <c r="G389" s="123"/>
      <c r="H389" s="122"/>
      <c r="I389" s="122"/>
      <c r="J389" s="122"/>
      <c r="K389" s="122"/>
      <c r="L389" s="122"/>
      <c r="M389" s="122"/>
      <c r="N389" s="122"/>
      <c r="O389" s="122"/>
      <c r="P389" s="122"/>
      <c r="Q389" s="122"/>
      <c r="R389" s="122"/>
      <c r="S389" s="122"/>
      <c r="T389" s="122"/>
      <c r="U389" s="122"/>
      <c r="V389" s="122"/>
      <c r="W389" s="122"/>
      <c r="X389" s="122"/>
      <c r="Y389" s="122"/>
      <c r="Z389" s="122"/>
      <c r="AA389" s="122"/>
      <c r="AB389" s="122"/>
      <c r="AC389" s="122"/>
      <c r="AD389" s="122"/>
      <c r="AE389" s="122"/>
      <c r="AF389" s="124"/>
      <c r="AG389" s="125"/>
      <c r="AH389" s="124"/>
      <c r="AI389" s="124"/>
      <c r="AJ389" s="122"/>
      <c r="AK389" s="126"/>
      <c r="AL389" s="122"/>
      <c r="AM389" s="122"/>
      <c r="AN389" s="122"/>
      <c r="AO389" s="122"/>
      <c r="AP389" s="122"/>
      <c r="AQ389" s="122"/>
      <c r="AR389" s="122"/>
      <c r="AS389" s="122"/>
      <c r="AT389" s="122"/>
      <c r="AU389" s="122"/>
      <c r="AV389" s="122"/>
      <c r="AW389" s="122"/>
      <c r="AX389" s="124"/>
      <c r="AY389" s="124"/>
      <c r="AZ389" s="127"/>
      <c r="BA389" s="124"/>
      <c r="BB389" s="124"/>
      <c r="BC389" s="124"/>
      <c r="BD389" s="124"/>
      <c r="BE389" s="124"/>
      <c r="BF389" s="124"/>
      <c r="BG389" s="128"/>
      <c r="BH389" s="129"/>
      <c r="BI389" s="124"/>
      <c r="BJ389" s="129"/>
      <c r="BK389" s="163"/>
      <c r="BL389" s="129"/>
    </row>
    <row r="390" spans="1:64" ht="12.75" x14ac:dyDescent="0.2">
      <c r="A390" s="122"/>
      <c r="B390" s="122"/>
      <c r="C390" s="122"/>
      <c r="D390" s="122"/>
      <c r="E390" s="122"/>
      <c r="F390" s="122"/>
      <c r="G390" s="123"/>
      <c r="H390" s="122"/>
      <c r="I390" s="122"/>
      <c r="J390" s="122"/>
      <c r="K390" s="122"/>
      <c r="L390" s="122"/>
      <c r="M390" s="122"/>
      <c r="N390" s="122"/>
      <c r="O390" s="122"/>
      <c r="P390" s="122"/>
      <c r="Q390" s="122"/>
      <c r="R390" s="122"/>
      <c r="S390" s="122"/>
      <c r="T390" s="122"/>
      <c r="U390" s="122"/>
      <c r="V390" s="122"/>
      <c r="W390" s="122"/>
      <c r="X390" s="122"/>
      <c r="Y390" s="122"/>
      <c r="Z390" s="122"/>
      <c r="AA390" s="122"/>
      <c r="AB390" s="122"/>
      <c r="AC390" s="122"/>
      <c r="AD390" s="122"/>
      <c r="AE390" s="122"/>
      <c r="AF390" s="124"/>
      <c r="AG390" s="125"/>
      <c r="AH390" s="124"/>
      <c r="AI390" s="124"/>
      <c r="AJ390" s="122"/>
      <c r="AK390" s="126"/>
      <c r="AL390" s="122"/>
      <c r="AM390" s="122"/>
      <c r="AN390" s="122"/>
      <c r="AO390" s="122"/>
      <c r="AP390" s="122"/>
      <c r="AQ390" s="122"/>
      <c r="AR390" s="122"/>
      <c r="AS390" s="122"/>
      <c r="AT390" s="122"/>
      <c r="AU390" s="122"/>
      <c r="AV390" s="122"/>
      <c r="AW390" s="122"/>
      <c r="AX390" s="124"/>
      <c r="AY390" s="124"/>
      <c r="AZ390" s="127"/>
      <c r="BA390" s="124"/>
      <c r="BB390" s="124"/>
      <c r="BC390" s="124"/>
      <c r="BD390" s="124"/>
      <c r="BE390" s="124"/>
      <c r="BF390" s="124"/>
      <c r="BG390" s="128"/>
      <c r="BH390" s="129"/>
      <c r="BI390" s="124"/>
      <c r="BJ390" s="129"/>
      <c r="BK390" s="163"/>
      <c r="BL390" s="129"/>
    </row>
    <row r="391" spans="1:64" ht="12.75" x14ac:dyDescent="0.2">
      <c r="A391" s="122"/>
      <c r="B391" s="122"/>
      <c r="C391" s="122"/>
      <c r="D391" s="122"/>
      <c r="E391" s="122"/>
      <c r="F391" s="122"/>
      <c r="G391" s="123"/>
      <c r="H391" s="122"/>
      <c r="I391" s="122"/>
      <c r="J391" s="122"/>
      <c r="K391" s="122"/>
      <c r="L391" s="122"/>
      <c r="M391" s="122"/>
      <c r="N391" s="122"/>
      <c r="O391" s="122"/>
      <c r="P391" s="122"/>
      <c r="Q391" s="122"/>
      <c r="R391" s="122"/>
      <c r="S391" s="122"/>
      <c r="T391" s="122"/>
      <c r="U391" s="122"/>
      <c r="V391" s="122"/>
      <c r="W391" s="122"/>
      <c r="X391" s="122"/>
      <c r="Y391" s="122"/>
      <c r="Z391" s="122"/>
      <c r="AA391" s="122"/>
      <c r="AB391" s="122"/>
      <c r="AC391" s="122"/>
      <c r="AD391" s="122"/>
      <c r="AE391" s="122"/>
      <c r="AF391" s="124"/>
      <c r="AG391" s="125"/>
      <c r="AH391" s="124"/>
      <c r="AI391" s="124"/>
      <c r="AJ391" s="122"/>
      <c r="AK391" s="126"/>
      <c r="AL391" s="122"/>
      <c r="AM391" s="122"/>
      <c r="AN391" s="122"/>
      <c r="AO391" s="122"/>
      <c r="AP391" s="122"/>
      <c r="AQ391" s="122"/>
      <c r="AR391" s="122"/>
      <c r="AS391" s="122"/>
      <c r="AT391" s="122"/>
      <c r="AU391" s="122"/>
      <c r="AV391" s="122"/>
      <c r="AW391" s="122"/>
      <c r="AX391" s="124"/>
      <c r="AY391" s="124"/>
      <c r="AZ391" s="127"/>
      <c r="BA391" s="124"/>
      <c r="BB391" s="124"/>
      <c r="BC391" s="124"/>
      <c r="BD391" s="124"/>
      <c r="BE391" s="124"/>
      <c r="BF391" s="124"/>
      <c r="BG391" s="128"/>
      <c r="BH391" s="129"/>
      <c r="BI391" s="124"/>
      <c r="BJ391" s="129"/>
      <c r="BK391" s="163"/>
      <c r="BL391" s="129"/>
    </row>
    <row r="392" spans="1:64" ht="12.75" x14ac:dyDescent="0.2">
      <c r="A392" s="122"/>
      <c r="B392" s="122"/>
      <c r="C392" s="122"/>
      <c r="D392" s="122"/>
      <c r="E392" s="122"/>
      <c r="F392" s="122"/>
      <c r="G392" s="123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  <c r="V392" s="122"/>
      <c r="W392" s="122"/>
      <c r="X392" s="122"/>
      <c r="Y392" s="122"/>
      <c r="Z392" s="122"/>
      <c r="AA392" s="122"/>
      <c r="AB392" s="122"/>
      <c r="AC392" s="122"/>
      <c r="AD392" s="122"/>
      <c r="AE392" s="122"/>
      <c r="AF392" s="124"/>
      <c r="AG392" s="125"/>
      <c r="AH392" s="124"/>
      <c r="AI392" s="124"/>
      <c r="AJ392" s="122"/>
      <c r="AK392" s="126"/>
      <c r="AL392" s="122"/>
      <c r="AM392" s="122"/>
      <c r="AN392" s="122"/>
      <c r="AO392" s="122"/>
      <c r="AP392" s="122"/>
      <c r="AQ392" s="122"/>
      <c r="AR392" s="122"/>
      <c r="AS392" s="122"/>
      <c r="AT392" s="122"/>
      <c r="AU392" s="122"/>
      <c r="AV392" s="122"/>
      <c r="AW392" s="122"/>
      <c r="AX392" s="124"/>
      <c r="AY392" s="124"/>
      <c r="AZ392" s="127"/>
      <c r="BA392" s="124"/>
      <c r="BB392" s="124"/>
      <c r="BC392" s="124"/>
      <c r="BD392" s="124"/>
      <c r="BE392" s="124"/>
      <c r="BF392" s="124"/>
      <c r="BG392" s="128"/>
      <c r="BH392" s="129"/>
      <c r="BI392" s="124"/>
      <c r="BJ392" s="129"/>
      <c r="BK392" s="163"/>
      <c r="BL392" s="129"/>
    </row>
    <row r="393" spans="1:64" ht="12.75" x14ac:dyDescent="0.2">
      <c r="A393" s="122"/>
      <c r="B393" s="122"/>
      <c r="C393" s="122"/>
      <c r="D393" s="122"/>
      <c r="E393" s="122"/>
      <c r="F393" s="122"/>
      <c r="G393" s="123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  <c r="AA393" s="122"/>
      <c r="AB393" s="122"/>
      <c r="AC393" s="122"/>
      <c r="AD393" s="122"/>
      <c r="AE393" s="122"/>
      <c r="AF393" s="124"/>
      <c r="AG393" s="125"/>
      <c r="AH393" s="124"/>
      <c r="AI393" s="124"/>
      <c r="AJ393" s="122"/>
      <c r="AK393" s="126"/>
      <c r="AL393" s="122"/>
      <c r="AM393" s="122"/>
      <c r="AN393" s="122"/>
      <c r="AO393" s="122"/>
      <c r="AP393" s="122"/>
      <c r="AQ393" s="122"/>
      <c r="AR393" s="122"/>
      <c r="AS393" s="122"/>
      <c r="AT393" s="122"/>
      <c r="AU393" s="122"/>
      <c r="AV393" s="122"/>
      <c r="AW393" s="122"/>
      <c r="AX393" s="124"/>
      <c r="AY393" s="124"/>
      <c r="AZ393" s="127"/>
      <c r="BA393" s="124"/>
      <c r="BB393" s="124"/>
      <c r="BC393" s="124"/>
      <c r="BD393" s="124"/>
      <c r="BE393" s="124"/>
      <c r="BF393" s="124"/>
      <c r="BG393" s="128"/>
      <c r="BH393" s="129"/>
      <c r="BI393" s="124"/>
      <c r="BJ393" s="129"/>
      <c r="BK393" s="163"/>
      <c r="BL393" s="129"/>
    </row>
    <row r="394" spans="1:64" ht="12.75" x14ac:dyDescent="0.2">
      <c r="A394" s="122"/>
      <c r="B394" s="122"/>
      <c r="C394" s="122"/>
      <c r="D394" s="122"/>
      <c r="E394" s="122"/>
      <c r="F394" s="122"/>
      <c r="G394" s="123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  <c r="V394" s="122"/>
      <c r="W394" s="122"/>
      <c r="X394" s="122"/>
      <c r="Y394" s="122"/>
      <c r="Z394" s="122"/>
      <c r="AA394" s="122"/>
      <c r="AB394" s="122"/>
      <c r="AC394" s="122"/>
      <c r="AD394" s="122"/>
      <c r="AE394" s="122"/>
      <c r="AF394" s="124"/>
      <c r="AG394" s="125"/>
      <c r="AH394" s="124"/>
      <c r="AI394" s="124"/>
      <c r="AJ394" s="122"/>
      <c r="AK394" s="126"/>
      <c r="AL394" s="122"/>
      <c r="AM394" s="122"/>
      <c r="AN394" s="122"/>
      <c r="AO394" s="122"/>
      <c r="AP394" s="122"/>
      <c r="AQ394" s="122"/>
      <c r="AR394" s="122"/>
      <c r="AS394" s="122"/>
      <c r="AT394" s="122"/>
      <c r="AU394" s="122"/>
      <c r="AV394" s="122"/>
      <c r="AW394" s="122"/>
      <c r="AX394" s="124"/>
      <c r="AY394" s="124"/>
      <c r="AZ394" s="127"/>
      <c r="BA394" s="124"/>
      <c r="BB394" s="124"/>
      <c r="BC394" s="124"/>
      <c r="BD394" s="124"/>
      <c r="BE394" s="124"/>
      <c r="BF394" s="124"/>
      <c r="BG394" s="128"/>
      <c r="BH394" s="129"/>
      <c r="BI394" s="124"/>
      <c r="BJ394" s="129"/>
      <c r="BK394" s="163"/>
      <c r="BL394" s="129"/>
    </row>
    <row r="395" spans="1:64" ht="12.75" x14ac:dyDescent="0.2">
      <c r="A395" s="122"/>
      <c r="B395" s="122"/>
      <c r="C395" s="122"/>
      <c r="D395" s="122"/>
      <c r="E395" s="122"/>
      <c r="F395" s="122"/>
      <c r="G395" s="123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  <c r="V395" s="122"/>
      <c r="W395" s="122"/>
      <c r="X395" s="122"/>
      <c r="Y395" s="122"/>
      <c r="Z395" s="122"/>
      <c r="AA395" s="122"/>
      <c r="AB395" s="122"/>
      <c r="AC395" s="122"/>
      <c r="AD395" s="122"/>
      <c r="AE395" s="122"/>
      <c r="AF395" s="124"/>
      <c r="AG395" s="125"/>
      <c r="AH395" s="124"/>
      <c r="AI395" s="124"/>
      <c r="AJ395" s="122"/>
      <c r="AK395" s="126"/>
      <c r="AL395" s="122"/>
      <c r="AM395" s="122"/>
      <c r="AN395" s="122"/>
      <c r="AO395" s="122"/>
      <c r="AP395" s="122"/>
      <c r="AQ395" s="122"/>
      <c r="AR395" s="122"/>
      <c r="AS395" s="122"/>
      <c r="AT395" s="122"/>
      <c r="AU395" s="122"/>
      <c r="AV395" s="122"/>
      <c r="AW395" s="122"/>
      <c r="AX395" s="124"/>
      <c r="AY395" s="124"/>
      <c r="AZ395" s="127"/>
      <c r="BA395" s="124"/>
      <c r="BB395" s="124"/>
      <c r="BC395" s="124"/>
      <c r="BD395" s="124"/>
      <c r="BE395" s="124"/>
      <c r="BF395" s="124"/>
      <c r="BG395" s="128"/>
      <c r="BH395" s="129"/>
      <c r="BI395" s="124"/>
      <c r="BJ395" s="129"/>
      <c r="BK395" s="163"/>
      <c r="BL395" s="129"/>
    </row>
    <row r="396" spans="1:64" ht="12.75" x14ac:dyDescent="0.2">
      <c r="A396" s="122"/>
      <c r="B396" s="122"/>
      <c r="C396" s="122"/>
      <c r="D396" s="122"/>
      <c r="E396" s="122"/>
      <c r="F396" s="122"/>
      <c r="G396" s="123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  <c r="V396" s="122"/>
      <c r="W396" s="122"/>
      <c r="X396" s="122"/>
      <c r="Y396" s="122"/>
      <c r="Z396" s="122"/>
      <c r="AA396" s="122"/>
      <c r="AB396" s="122"/>
      <c r="AC396" s="122"/>
      <c r="AD396" s="122"/>
      <c r="AE396" s="122"/>
      <c r="AF396" s="124"/>
      <c r="AG396" s="125"/>
      <c r="AH396" s="124"/>
      <c r="AI396" s="124"/>
      <c r="AJ396" s="122"/>
      <c r="AK396" s="126"/>
      <c r="AL396" s="122"/>
      <c r="AM396" s="122"/>
      <c r="AN396" s="122"/>
      <c r="AO396" s="122"/>
      <c r="AP396" s="122"/>
      <c r="AQ396" s="122"/>
      <c r="AR396" s="122"/>
      <c r="AS396" s="122"/>
      <c r="AT396" s="122"/>
      <c r="AU396" s="122"/>
      <c r="AV396" s="122"/>
      <c r="AW396" s="122"/>
      <c r="AX396" s="124"/>
      <c r="AY396" s="124"/>
      <c r="AZ396" s="127"/>
      <c r="BA396" s="124"/>
      <c r="BB396" s="124"/>
      <c r="BC396" s="124"/>
      <c r="BD396" s="124"/>
      <c r="BE396" s="124"/>
      <c r="BF396" s="124"/>
      <c r="BG396" s="128"/>
      <c r="BH396" s="129"/>
      <c r="BI396" s="124"/>
      <c r="BJ396" s="129"/>
      <c r="BK396" s="163"/>
      <c r="BL396" s="129"/>
    </row>
    <row r="397" spans="1:64" ht="12.75" x14ac:dyDescent="0.2">
      <c r="A397" s="122"/>
      <c r="B397" s="122"/>
      <c r="C397" s="122"/>
      <c r="D397" s="122"/>
      <c r="E397" s="122"/>
      <c r="F397" s="122"/>
      <c r="G397" s="123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  <c r="V397" s="122"/>
      <c r="W397" s="122"/>
      <c r="X397" s="122"/>
      <c r="Y397" s="122"/>
      <c r="Z397" s="122"/>
      <c r="AA397" s="122"/>
      <c r="AB397" s="122"/>
      <c r="AC397" s="122"/>
      <c r="AD397" s="122"/>
      <c r="AE397" s="122"/>
      <c r="AF397" s="124"/>
      <c r="AG397" s="125"/>
      <c r="AH397" s="124"/>
      <c r="AI397" s="124"/>
      <c r="AJ397" s="122"/>
      <c r="AK397" s="126"/>
      <c r="AL397" s="122"/>
      <c r="AM397" s="122"/>
      <c r="AN397" s="122"/>
      <c r="AO397" s="122"/>
      <c r="AP397" s="122"/>
      <c r="AQ397" s="122"/>
      <c r="AR397" s="122"/>
      <c r="AS397" s="122"/>
      <c r="AT397" s="122"/>
      <c r="AU397" s="122"/>
      <c r="AV397" s="122"/>
      <c r="AW397" s="122"/>
      <c r="AX397" s="124"/>
      <c r="AY397" s="124"/>
      <c r="AZ397" s="127"/>
      <c r="BA397" s="124"/>
      <c r="BB397" s="124"/>
      <c r="BC397" s="124"/>
      <c r="BD397" s="124"/>
      <c r="BE397" s="124"/>
      <c r="BF397" s="124"/>
      <c r="BG397" s="128"/>
      <c r="BH397" s="129"/>
      <c r="BI397" s="124"/>
      <c r="BJ397" s="129"/>
      <c r="BK397" s="163"/>
      <c r="BL397" s="129"/>
    </row>
    <row r="398" spans="1:64" ht="12.75" x14ac:dyDescent="0.2">
      <c r="A398" s="122"/>
      <c r="B398" s="122"/>
      <c r="C398" s="122"/>
      <c r="D398" s="122"/>
      <c r="E398" s="122"/>
      <c r="F398" s="122"/>
      <c r="G398" s="123"/>
      <c r="H398" s="122"/>
      <c r="I398" s="122"/>
      <c r="J398" s="122"/>
      <c r="K398" s="122"/>
      <c r="L398" s="122"/>
      <c r="M398" s="122"/>
      <c r="N398" s="122"/>
      <c r="O398" s="122"/>
      <c r="P398" s="122"/>
      <c r="Q398" s="122"/>
      <c r="R398" s="122"/>
      <c r="S398" s="122"/>
      <c r="T398" s="122"/>
      <c r="U398" s="122"/>
      <c r="V398" s="122"/>
      <c r="W398" s="122"/>
      <c r="X398" s="122"/>
      <c r="Y398" s="122"/>
      <c r="Z398" s="122"/>
      <c r="AA398" s="122"/>
      <c r="AB398" s="122"/>
      <c r="AC398" s="122"/>
      <c r="AD398" s="122"/>
      <c r="AE398" s="122"/>
      <c r="AF398" s="124"/>
      <c r="AG398" s="125"/>
      <c r="AH398" s="124"/>
      <c r="AI398" s="124"/>
      <c r="AJ398" s="122"/>
      <c r="AK398" s="126"/>
      <c r="AL398" s="122"/>
      <c r="AM398" s="122"/>
      <c r="AN398" s="122"/>
      <c r="AO398" s="122"/>
      <c r="AP398" s="122"/>
      <c r="AQ398" s="122"/>
      <c r="AR398" s="122"/>
      <c r="AS398" s="122"/>
      <c r="AT398" s="122"/>
      <c r="AU398" s="122"/>
      <c r="AV398" s="122"/>
      <c r="AW398" s="122"/>
      <c r="AX398" s="124"/>
      <c r="AY398" s="124"/>
      <c r="AZ398" s="127"/>
      <c r="BA398" s="124"/>
      <c r="BB398" s="124"/>
      <c r="BC398" s="124"/>
      <c r="BD398" s="124"/>
      <c r="BE398" s="124"/>
      <c r="BF398" s="124"/>
      <c r="BG398" s="128"/>
      <c r="BH398" s="129"/>
      <c r="BI398" s="124"/>
      <c r="BJ398" s="129"/>
      <c r="BK398" s="163"/>
      <c r="BL398" s="129"/>
    </row>
    <row r="399" spans="1:64" ht="12.75" x14ac:dyDescent="0.2">
      <c r="A399" s="122"/>
      <c r="B399" s="122"/>
      <c r="C399" s="122"/>
      <c r="D399" s="122"/>
      <c r="E399" s="122"/>
      <c r="F399" s="122"/>
      <c r="G399" s="123"/>
      <c r="H399" s="122"/>
      <c r="I399" s="122"/>
      <c r="J399" s="122"/>
      <c r="K399" s="122"/>
      <c r="L399" s="122"/>
      <c r="M399" s="122"/>
      <c r="N399" s="122"/>
      <c r="O399" s="122"/>
      <c r="P399" s="122"/>
      <c r="Q399" s="122"/>
      <c r="R399" s="122"/>
      <c r="S399" s="122"/>
      <c r="T399" s="122"/>
      <c r="U399" s="122"/>
      <c r="V399" s="122"/>
      <c r="W399" s="122"/>
      <c r="X399" s="122"/>
      <c r="Y399" s="122"/>
      <c r="Z399" s="122"/>
      <c r="AA399" s="122"/>
      <c r="AB399" s="122"/>
      <c r="AC399" s="122"/>
      <c r="AD399" s="122"/>
      <c r="AE399" s="122"/>
      <c r="AF399" s="124"/>
      <c r="AG399" s="125"/>
      <c r="AH399" s="124"/>
      <c r="AI399" s="124"/>
      <c r="AJ399" s="122"/>
      <c r="AK399" s="126"/>
      <c r="AL399" s="122"/>
      <c r="AM399" s="122"/>
      <c r="AN399" s="122"/>
      <c r="AO399" s="122"/>
      <c r="AP399" s="122"/>
      <c r="AQ399" s="122"/>
      <c r="AR399" s="122"/>
      <c r="AS399" s="122"/>
      <c r="AT399" s="122"/>
      <c r="AU399" s="122"/>
      <c r="AV399" s="122"/>
      <c r="AW399" s="122"/>
      <c r="AX399" s="124"/>
      <c r="AY399" s="124"/>
      <c r="AZ399" s="127"/>
      <c r="BA399" s="124"/>
      <c r="BB399" s="124"/>
      <c r="BC399" s="124"/>
      <c r="BD399" s="124"/>
      <c r="BE399" s="124"/>
      <c r="BF399" s="124"/>
      <c r="BG399" s="128"/>
      <c r="BH399" s="129"/>
      <c r="BI399" s="124"/>
      <c r="BJ399" s="129"/>
      <c r="BK399" s="163"/>
      <c r="BL399" s="129"/>
    </row>
    <row r="400" spans="1:64" ht="12.75" x14ac:dyDescent="0.2">
      <c r="A400" s="122"/>
      <c r="B400" s="122"/>
      <c r="C400" s="122"/>
      <c r="D400" s="122"/>
      <c r="E400" s="122"/>
      <c r="F400" s="122"/>
      <c r="G400" s="123"/>
      <c r="H400" s="122"/>
      <c r="I400" s="122"/>
      <c r="J400" s="122"/>
      <c r="K400" s="122"/>
      <c r="L400" s="122"/>
      <c r="M400" s="122"/>
      <c r="N400" s="122"/>
      <c r="O400" s="122"/>
      <c r="P400" s="122"/>
      <c r="Q400" s="122"/>
      <c r="R400" s="122"/>
      <c r="S400" s="122"/>
      <c r="T400" s="122"/>
      <c r="U400" s="122"/>
      <c r="V400" s="122"/>
      <c r="W400" s="122"/>
      <c r="X400" s="122"/>
      <c r="Y400" s="122"/>
      <c r="Z400" s="122"/>
      <c r="AA400" s="122"/>
      <c r="AB400" s="122"/>
      <c r="AC400" s="122"/>
      <c r="AD400" s="122"/>
      <c r="AE400" s="122"/>
      <c r="AF400" s="124"/>
      <c r="AG400" s="125"/>
      <c r="AH400" s="124"/>
      <c r="AI400" s="124"/>
      <c r="AJ400" s="122"/>
      <c r="AK400" s="126"/>
      <c r="AL400" s="122"/>
      <c r="AM400" s="122"/>
      <c r="AN400" s="122"/>
      <c r="AO400" s="122"/>
      <c r="AP400" s="122"/>
      <c r="AQ400" s="122"/>
      <c r="AR400" s="122"/>
      <c r="AS400" s="122"/>
      <c r="AT400" s="122"/>
      <c r="AU400" s="122"/>
      <c r="AV400" s="122"/>
      <c r="AW400" s="122"/>
      <c r="AX400" s="124"/>
      <c r="AY400" s="124"/>
      <c r="AZ400" s="127"/>
      <c r="BA400" s="124"/>
      <c r="BB400" s="124"/>
      <c r="BC400" s="124"/>
      <c r="BD400" s="124"/>
      <c r="BE400" s="124"/>
      <c r="BF400" s="124"/>
      <c r="BG400" s="128"/>
      <c r="BH400" s="129"/>
      <c r="BI400" s="124"/>
      <c r="BJ400" s="129"/>
      <c r="BK400" s="163"/>
      <c r="BL400" s="129"/>
    </row>
    <row r="401" spans="1:64" ht="12.75" x14ac:dyDescent="0.2">
      <c r="A401" s="122"/>
      <c r="B401" s="122"/>
      <c r="C401" s="122"/>
      <c r="D401" s="122"/>
      <c r="E401" s="122"/>
      <c r="F401" s="122"/>
      <c r="G401" s="123"/>
      <c r="H401" s="122"/>
      <c r="I401" s="122"/>
      <c r="J401" s="122"/>
      <c r="K401" s="122"/>
      <c r="L401" s="122"/>
      <c r="M401" s="122"/>
      <c r="N401" s="122"/>
      <c r="O401" s="122"/>
      <c r="P401" s="122"/>
      <c r="Q401" s="122"/>
      <c r="R401" s="122"/>
      <c r="S401" s="122"/>
      <c r="T401" s="122"/>
      <c r="U401" s="122"/>
      <c r="V401" s="122"/>
      <c r="W401" s="122"/>
      <c r="X401" s="122"/>
      <c r="Y401" s="122"/>
      <c r="Z401" s="122"/>
      <c r="AA401" s="122"/>
      <c r="AB401" s="122"/>
      <c r="AC401" s="122"/>
      <c r="AD401" s="122"/>
      <c r="AE401" s="122"/>
      <c r="AF401" s="124"/>
      <c r="AG401" s="125"/>
      <c r="AH401" s="124"/>
      <c r="AI401" s="124"/>
      <c r="AJ401" s="122"/>
      <c r="AK401" s="126"/>
      <c r="AL401" s="122"/>
      <c r="AM401" s="122"/>
      <c r="AN401" s="122"/>
      <c r="AO401" s="122"/>
      <c r="AP401" s="122"/>
      <c r="AQ401" s="122"/>
      <c r="AR401" s="122"/>
      <c r="AS401" s="122"/>
      <c r="AT401" s="122"/>
      <c r="AU401" s="122"/>
      <c r="AV401" s="122"/>
      <c r="AW401" s="122"/>
      <c r="AX401" s="124"/>
      <c r="AY401" s="124"/>
      <c r="AZ401" s="127"/>
      <c r="BA401" s="124"/>
      <c r="BB401" s="124"/>
      <c r="BC401" s="124"/>
      <c r="BD401" s="124"/>
      <c r="BE401" s="124"/>
      <c r="BF401" s="124"/>
      <c r="BG401" s="128"/>
      <c r="BH401" s="129"/>
      <c r="BI401" s="124"/>
      <c r="BJ401" s="129"/>
      <c r="BK401" s="163"/>
      <c r="BL401" s="129"/>
    </row>
    <row r="402" spans="1:64" ht="12.75" x14ac:dyDescent="0.2">
      <c r="A402" s="122"/>
      <c r="B402" s="122"/>
      <c r="C402" s="122"/>
      <c r="D402" s="122"/>
      <c r="E402" s="122"/>
      <c r="F402" s="122"/>
      <c r="G402" s="123"/>
      <c r="H402" s="122"/>
      <c r="I402" s="122"/>
      <c r="J402" s="122"/>
      <c r="K402" s="122"/>
      <c r="L402" s="122"/>
      <c r="M402" s="122"/>
      <c r="N402" s="122"/>
      <c r="O402" s="122"/>
      <c r="P402" s="122"/>
      <c r="Q402" s="122"/>
      <c r="R402" s="122"/>
      <c r="S402" s="122"/>
      <c r="T402" s="122"/>
      <c r="U402" s="122"/>
      <c r="V402" s="122"/>
      <c r="W402" s="122"/>
      <c r="X402" s="122"/>
      <c r="Y402" s="122"/>
      <c r="Z402" s="122"/>
      <c r="AA402" s="122"/>
      <c r="AB402" s="122"/>
      <c r="AC402" s="122"/>
      <c r="AD402" s="122"/>
      <c r="AE402" s="122"/>
      <c r="AF402" s="124"/>
      <c r="AG402" s="125"/>
      <c r="AH402" s="124"/>
      <c r="AI402" s="124"/>
      <c r="AJ402" s="122"/>
      <c r="AK402" s="126"/>
      <c r="AL402" s="122"/>
      <c r="AM402" s="122"/>
      <c r="AN402" s="122"/>
      <c r="AO402" s="122"/>
      <c r="AP402" s="122"/>
      <c r="AQ402" s="122"/>
      <c r="AR402" s="122"/>
      <c r="AS402" s="122"/>
      <c r="AT402" s="122"/>
      <c r="AU402" s="122"/>
      <c r="AV402" s="122"/>
      <c r="AW402" s="122"/>
      <c r="AX402" s="124"/>
      <c r="AY402" s="124"/>
      <c r="AZ402" s="127"/>
      <c r="BA402" s="124"/>
      <c r="BB402" s="124"/>
      <c r="BC402" s="124"/>
      <c r="BD402" s="124"/>
      <c r="BE402" s="124"/>
      <c r="BF402" s="124"/>
      <c r="BG402" s="128"/>
      <c r="BH402" s="129"/>
      <c r="BI402" s="124"/>
      <c r="BJ402" s="129"/>
      <c r="BK402" s="163"/>
      <c r="BL402" s="129"/>
    </row>
    <row r="403" spans="1:64" ht="12.75" x14ac:dyDescent="0.2">
      <c r="A403" s="122"/>
      <c r="B403" s="122"/>
      <c r="C403" s="122"/>
      <c r="D403" s="122"/>
      <c r="E403" s="122"/>
      <c r="F403" s="122"/>
      <c r="G403" s="123"/>
      <c r="H403" s="122"/>
      <c r="I403" s="122"/>
      <c r="J403" s="122"/>
      <c r="K403" s="122"/>
      <c r="L403" s="122"/>
      <c r="M403" s="122"/>
      <c r="N403" s="122"/>
      <c r="O403" s="122"/>
      <c r="P403" s="122"/>
      <c r="Q403" s="122"/>
      <c r="R403" s="122"/>
      <c r="S403" s="122"/>
      <c r="T403" s="122"/>
      <c r="U403" s="122"/>
      <c r="V403" s="122"/>
      <c r="W403" s="122"/>
      <c r="X403" s="122"/>
      <c r="Y403" s="122"/>
      <c r="Z403" s="122"/>
      <c r="AA403" s="122"/>
      <c r="AB403" s="122"/>
      <c r="AC403" s="122"/>
      <c r="AD403" s="122"/>
      <c r="AE403" s="122"/>
      <c r="AF403" s="124"/>
      <c r="AG403" s="125"/>
      <c r="AH403" s="124"/>
      <c r="AI403" s="124"/>
      <c r="AJ403" s="122"/>
      <c r="AK403" s="126"/>
      <c r="AL403" s="122"/>
      <c r="AM403" s="122"/>
      <c r="AN403" s="122"/>
      <c r="AO403" s="122"/>
      <c r="AP403" s="122"/>
      <c r="AQ403" s="122"/>
      <c r="AR403" s="122"/>
      <c r="AS403" s="122"/>
      <c r="AT403" s="122"/>
      <c r="AU403" s="122"/>
      <c r="AV403" s="122"/>
      <c r="AW403" s="122"/>
      <c r="AX403" s="124"/>
      <c r="AY403" s="124"/>
      <c r="AZ403" s="127"/>
      <c r="BA403" s="124"/>
      <c r="BB403" s="124"/>
      <c r="BC403" s="124"/>
      <c r="BD403" s="124"/>
      <c r="BE403" s="124"/>
      <c r="BF403" s="124"/>
      <c r="BG403" s="128"/>
      <c r="BH403" s="129"/>
      <c r="BI403" s="124"/>
      <c r="BJ403" s="129"/>
      <c r="BK403" s="163"/>
      <c r="BL403" s="129"/>
    </row>
    <row r="404" spans="1:64" ht="12.75" x14ac:dyDescent="0.2">
      <c r="A404" s="122"/>
      <c r="B404" s="122"/>
      <c r="C404" s="122"/>
      <c r="D404" s="122"/>
      <c r="E404" s="122"/>
      <c r="F404" s="122"/>
      <c r="G404" s="123"/>
      <c r="H404" s="122"/>
      <c r="I404" s="122"/>
      <c r="J404" s="122"/>
      <c r="K404" s="122"/>
      <c r="L404" s="122"/>
      <c r="M404" s="122"/>
      <c r="N404" s="122"/>
      <c r="O404" s="122"/>
      <c r="P404" s="122"/>
      <c r="Q404" s="122"/>
      <c r="R404" s="122"/>
      <c r="S404" s="122"/>
      <c r="T404" s="122"/>
      <c r="U404" s="122"/>
      <c r="V404" s="122"/>
      <c r="W404" s="122"/>
      <c r="X404" s="122"/>
      <c r="Y404" s="122"/>
      <c r="Z404" s="122"/>
      <c r="AA404" s="122"/>
      <c r="AB404" s="122"/>
      <c r="AC404" s="122"/>
      <c r="AD404" s="122"/>
      <c r="AE404" s="122"/>
      <c r="AF404" s="124"/>
      <c r="AG404" s="125"/>
      <c r="AH404" s="124"/>
      <c r="AI404" s="124"/>
      <c r="AJ404" s="122"/>
      <c r="AK404" s="126"/>
      <c r="AL404" s="122"/>
      <c r="AM404" s="122"/>
      <c r="AN404" s="122"/>
      <c r="AO404" s="122"/>
      <c r="AP404" s="122"/>
      <c r="AQ404" s="122"/>
      <c r="AR404" s="122"/>
      <c r="AS404" s="122"/>
      <c r="AT404" s="122"/>
      <c r="AU404" s="122"/>
      <c r="AV404" s="122"/>
      <c r="AW404" s="122"/>
      <c r="AX404" s="124"/>
      <c r="AY404" s="124"/>
      <c r="AZ404" s="127"/>
      <c r="BA404" s="124"/>
      <c r="BB404" s="124"/>
      <c r="BC404" s="124"/>
      <c r="BD404" s="124"/>
      <c r="BE404" s="124"/>
      <c r="BF404" s="124"/>
      <c r="BG404" s="128"/>
      <c r="BH404" s="129"/>
      <c r="BI404" s="124"/>
      <c r="BJ404" s="129"/>
      <c r="BK404" s="163"/>
      <c r="BL404" s="129"/>
    </row>
    <row r="405" spans="1:64" ht="12.75" x14ac:dyDescent="0.2">
      <c r="A405" s="122"/>
      <c r="B405" s="122"/>
      <c r="C405" s="122"/>
      <c r="D405" s="122"/>
      <c r="E405" s="122"/>
      <c r="F405" s="122"/>
      <c r="G405" s="123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  <c r="V405" s="122"/>
      <c r="W405" s="122"/>
      <c r="X405" s="122"/>
      <c r="Y405" s="122"/>
      <c r="Z405" s="122"/>
      <c r="AA405" s="122"/>
      <c r="AB405" s="122"/>
      <c r="AC405" s="122"/>
      <c r="AD405" s="122"/>
      <c r="AE405" s="122"/>
      <c r="AF405" s="124"/>
      <c r="AG405" s="125"/>
      <c r="AH405" s="124"/>
      <c r="AI405" s="124"/>
      <c r="AJ405" s="122"/>
      <c r="AK405" s="126"/>
      <c r="AL405" s="122"/>
      <c r="AM405" s="122"/>
      <c r="AN405" s="122"/>
      <c r="AO405" s="122"/>
      <c r="AP405" s="122"/>
      <c r="AQ405" s="122"/>
      <c r="AR405" s="122"/>
      <c r="AS405" s="122"/>
      <c r="AT405" s="122"/>
      <c r="AU405" s="122"/>
      <c r="AV405" s="122"/>
      <c r="AW405" s="122"/>
      <c r="AX405" s="124"/>
      <c r="AY405" s="124"/>
      <c r="AZ405" s="127"/>
      <c r="BA405" s="124"/>
      <c r="BB405" s="124"/>
      <c r="BC405" s="124"/>
      <c r="BD405" s="124"/>
      <c r="BE405" s="124"/>
      <c r="BF405" s="124"/>
      <c r="BG405" s="128"/>
      <c r="BH405" s="129"/>
      <c r="BI405" s="124"/>
      <c r="BJ405" s="129"/>
      <c r="BK405" s="163"/>
      <c r="BL405" s="129"/>
    </row>
    <row r="406" spans="1:64" ht="12.75" x14ac:dyDescent="0.2">
      <c r="A406" s="122"/>
      <c r="B406" s="122"/>
      <c r="C406" s="122"/>
      <c r="D406" s="122"/>
      <c r="E406" s="122"/>
      <c r="F406" s="122"/>
      <c r="G406" s="123"/>
      <c r="H406" s="122"/>
      <c r="I406" s="122"/>
      <c r="J406" s="122"/>
      <c r="K406" s="122"/>
      <c r="L406" s="122"/>
      <c r="M406" s="122"/>
      <c r="N406" s="122"/>
      <c r="O406" s="122"/>
      <c r="P406" s="122"/>
      <c r="Q406" s="122"/>
      <c r="R406" s="122"/>
      <c r="S406" s="122"/>
      <c r="T406" s="122"/>
      <c r="U406" s="122"/>
      <c r="V406" s="122"/>
      <c r="W406" s="122"/>
      <c r="X406" s="122"/>
      <c r="Y406" s="122"/>
      <c r="Z406" s="122"/>
      <c r="AA406" s="122"/>
      <c r="AB406" s="122"/>
      <c r="AC406" s="122"/>
      <c r="AD406" s="122"/>
      <c r="AE406" s="122"/>
      <c r="AF406" s="124"/>
      <c r="AG406" s="125"/>
      <c r="AH406" s="124"/>
      <c r="AI406" s="124"/>
      <c r="AJ406" s="122"/>
      <c r="AK406" s="126"/>
      <c r="AL406" s="122"/>
      <c r="AM406" s="122"/>
      <c r="AN406" s="122"/>
      <c r="AO406" s="122"/>
      <c r="AP406" s="122"/>
      <c r="AQ406" s="122"/>
      <c r="AR406" s="122"/>
      <c r="AS406" s="122"/>
      <c r="AT406" s="122"/>
      <c r="AU406" s="122"/>
      <c r="AV406" s="122"/>
      <c r="AW406" s="122"/>
      <c r="AX406" s="124"/>
      <c r="AY406" s="124"/>
      <c r="AZ406" s="127"/>
      <c r="BA406" s="124"/>
      <c r="BB406" s="124"/>
      <c r="BC406" s="124"/>
      <c r="BD406" s="124"/>
      <c r="BE406" s="124"/>
      <c r="BF406" s="124"/>
      <c r="BG406" s="128"/>
      <c r="BH406" s="129"/>
      <c r="BI406" s="124"/>
      <c r="BJ406" s="129"/>
      <c r="BK406" s="163"/>
      <c r="BL406" s="129"/>
    </row>
    <row r="407" spans="1:64" ht="12.75" x14ac:dyDescent="0.2">
      <c r="A407" s="122"/>
      <c r="B407" s="122"/>
      <c r="C407" s="122"/>
      <c r="D407" s="122"/>
      <c r="E407" s="122"/>
      <c r="F407" s="122"/>
      <c r="G407" s="123"/>
      <c r="H407" s="122"/>
      <c r="I407" s="122"/>
      <c r="J407" s="122"/>
      <c r="K407" s="122"/>
      <c r="L407" s="122"/>
      <c r="M407" s="122"/>
      <c r="N407" s="122"/>
      <c r="O407" s="122"/>
      <c r="P407" s="122"/>
      <c r="Q407" s="122"/>
      <c r="R407" s="122"/>
      <c r="S407" s="122"/>
      <c r="T407" s="122"/>
      <c r="U407" s="122"/>
      <c r="V407" s="122"/>
      <c r="W407" s="122"/>
      <c r="X407" s="122"/>
      <c r="Y407" s="122"/>
      <c r="Z407" s="122"/>
      <c r="AA407" s="122"/>
      <c r="AB407" s="122"/>
      <c r="AC407" s="122"/>
      <c r="AD407" s="122"/>
      <c r="AE407" s="122"/>
      <c r="AF407" s="124"/>
      <c r="AG407" s="125"/>
      <c r="AH407" s="124"/>
      <c r="AI407" s="124"/>
      <c r="AJ407" s="122"/>
      <c r="AK407" s="126"/>
      <c r="AL407" s="122"/>
      <c r="AM407" s="122"/>
      <c r="AN407" s="122"/>
      <c r="AO407" s="122"/>
      <c r="AP407" s="122"/>
      <c r="AQ407" s="122"/>
      <c r="AR407" s="122"/>
      <c r="AS407" s="122"/>
      <c r="AT407" s="122"/>
      <c r="AU407" s="122"/>
      <c r="AV407" s="122"/>
      <c r="AW407" s="122"/>
      <c r="AX407" s="124"/>
      <c r="AY407" s="124"/>
      <c r="AZ407" s="127"/>
      <c r="BA407" s="124"/>
      <c r="BB407" s="124"/>
      <c r="BC407" s="124"/>
      <c r="BD407" s="124"/>
      <c r="BE407" s="124"/>
      <c r="BF407" s="124"/>
      <c r="BG407" s="128"/>
      <c r="BH407" s="129"/>
      <c r="BI407" s="124"/>
      <c r="BJ407" s="129"/>
      <c r="BK407" s="163"/>
      <c r="BL407" s="129"/>
    </row>
    <row r="408" spans="1:64" ht="12.75" x14ac:dyDescent="0.2">
      <c r="A408" s="122"/>
      <c r="B408" s="122"/>
      <c r="C408" s="122"/>
      <c r="D408" s="122"/>
      <c r="E408" s="122"/>
      <c r="F408" s="122"/>
      <c r="G408" s="123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  <c r="V408" s="122"/>
      <c r="W408" s="122"/>
      <c r="X408" s="122"/>
      <c r="Y408" s="122"/>
      <c r="Z408" s="122"/>
      <c r="AA408" s="122"/>
      <c r="AB408" s="122"/>
      <c r="AC408" s="122"/>
      <c r="AD408" s="122"/>
      <c r="AE408" s="122"/>
      <c r="AF408" s="124"/>
      <c r="AG408" s="125"/>
      <c r="AH408" s="124"/>
      <c r="AI408" s="124"/>
      <c r="AJ408" s="122"/>
      <c r="AK408" s="126"/>
      <c r="AL408" s="122"/>
      <c r="AM408" s="122"/>
      <c r="AN408" s="122"/>
      <c r="AO408" s="122"/>
      <c r="AP408" s="122"/>
      <c r="AQ408" s="122"/>
      <c r="AR408" s="122"/>
      <c r="AS408" s="122"/>
      <c r="AT408" s="122"/>
      <c r="AU408" s="122"/>
      <c r="AV408" s="122"/>
      <c r="AW408" s="122"/>
      <c r="AX408" s="124"/>
      <c r="AY408" s="124"/>
      <c r="AZ408" s="127"/>
      <c r="BA408" s="124"/>
      <c r="BB408" s="124"/>
      <c r="BC408" s="124"/>
      <c r="BD408" s="124"/>
      <c r="BE408" s="124"/>
      <c r="BF408" s="124"/>
      <c r="BG408" s="128"/>
      <c r="BH408" s="129"/>
      <c r="BI408" s="124"/>
      <c r="BJ408" s="129"/>
      <c r="BK408" s="163"/>
      <c r="BL408" s="129"/>
    </row>
    <row r="409" spans="1:64" ht="12.75" x14ac:dyDescent="0.2">
      <c r="A409" s="122"/>
      <c r="B409" s="122"/>
      <c r="C409" s="122"/>
      <c r="D409" s="122"/>
      <c r="E409" s="122"/>
      <c r="F409" s="122"/>
      <c r="G409" s="123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  <c r="V409" s="122"/>
      <c r="W409" s="122"/>
      <c r="X409" s="122"/>
      <c r="Y409" s="122"/>
      <c r="Z409" s="122"/>
      <c r="AA409" s="122"/>
      <c r="AB409" s="122"/>
      <c r="AC409" s="122"/>
      <c r="AD409" s="122"/>
      <c r="AE409" s="122"/>
      <c r="AF409" s="124"/>
      <c r="AG409" s="125"/>
      <c r="AH409" s="124"/>
      <c r="AI409" s="124"/>
      <c r="AJ409" s="122"/>
      <c r="AK409" s="126"/>
      <c r="AL409" s="122"/>
      <c r="AM409" s="122"/>
      <c r="AN409" s="122"/>
      <c r="AO409" s="122"/>
      <c r="AP409" s="122"/>
      <c r="AQ409" s="122"/>
      <c r="AR409" s="122"/>
      <c r="AS409" s="122"/>
      <c r="AT409" s="122"/>
      <c r="AU409" s="122"/>
      <c r="AV409" s="122"/>
      <c r="AW409" s="122"/>
      <c r="AX409" s="124"/>
      <c r="AY409" s="124"/>
      <c r="AZ409" s="127"/>
      <c r="BA409" s="124"/>
      <c r="BB409" s="124"/>
      <c r="BC409" s="124"/>
      <c r="BD409" s="124"/>
      <c r="BE409" s="124"/>
      <c r="BF409" s="124"/>
      <c r="BG409" s="128"/>
      <c r="BH409" s="129"/>
      <c r="BI409" s="124"/>
      <c r="BJ409" s="129"/>
      <c r="BK409" s="163"/>
      <c r="BL409" s="129"/>
    </row>
    <row r="410" spans="1:64" ht="12.75" x14ac:dyDescent="0.2">
      <c r="A410" s="122"/>
      <c r="B410" s="122"/>
      <c r="C410" s="122"/>
      <c r="D410" s="122"/>
      <c r="E410" s="122"/>
      <c r="F410" s="122"/>
      <c r="G410" s="123"/>
      <c r="H410" s="122"/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  <c r="S410" s="122"/>
      <c r="T410" s="122"/>
      <c r="U410" s="122"/>
      <c r="V410" s="122"/>
      <c r="W410" s="122"/>
      <c r="X410" s="122"/>
      <c r="Y410" s="122"/>
      <c r="Z410" s="122"/>
      <c r="AA410" s="122"/>
      <c r="AB410" s="122"/>
      <c r="AC410" s="122"/>
      <c r="AD410" s="122"/>
      <c r="AE410" s="122"/>
      <c r="AF410" s="124"/>
      <c r="AG410" s="125"/>
      <c r="AH410" s="124"/>
      <c r="AI410" s="124"/>
      <c r="AJ410" s="122"/>
      <c r="AK410" s="126"/>
      <c r="AL410" s="122"/>
      <c r="AM410" s="122"/>
      <c r="AN410" s="122"/>
      <c r="AO410" s="122"/>
      <c r="AP410" s="122"/>
      <c r="AQ410" s="122"/>
      <c r="AR410" s="122"/>
      <c r="AS410" s="122"/>
      <c r="AT410" s="122"/>
      <c r="AU410" s="122"/>
      <c r="AV410" s="122"/>
      <c r="AW410" s="122"/>
      <c r="AX410" s="124"/>
      <c r="AY410" s="124"/>
      <c r="AZ410" s="127"/>
      <c r="BA410" s="124"/>
      <c r="BB410" s="124"/>
      <c r="BC410" s="124"/>
      <c r="BD410" s="124"/>
      <c r="BE410" s="124"/>
      <c r="BF410" s="124"/>
      <c r="BG410" s="128"/>
      <c r="BH410" s="129"/>
      <c r="BI410" s="124"/>
      <c r="BJ410" s="129"/>
      <c r="BK410" s="163"/>
      <c r="BL410" s="129"/>
    </row>
    <row r="411" spans="1:64" ht="12.75" x14ac:dyDescent="0.2">
      <c r="A411" s="122"/>
      <c r="B411" s="122"/>
      <c r="C411" s="122"/>
      <c r="D411" s="122"/>
      <c r="E411" s="122"/>
      <c r="F411" s="122"/>
      <c r="G411" s="123"/>
      <c r="H411" s="122"/>
      <c r="I411" s="122"/>
      <c r="J411" s="122"/>
      <c r="K411" s="122"/>
      <c r="L411" s="122"/>
      <c r="M411" s="122"/>
      <c r="N411" s="122"/>
      <c r="O411" s="122"/>
      <c r="P411" s="122"/>
      <c r="Q411" s="122"/>
      <c r="R411" s="122"/>
      <c r="S411" s="122"/>
      <c r="T411" s="122"/>
      <c r="U411" s="122"/>
      <c r="V411" s="122"/>
      <c r="W411" s="122"/>
      <c r="X411" s="122"/>
      <c r="Y411" s="122"/>
      <c r="Z411" s="122"/>
      <c r="AA411" s="122"/>
      <c r="AB411" s="122"/>
      <c r="AC411" s="122"/>
      <c r="AD411" s="122"/>
      <c r="AE411" s="122"/>
      <c r="AF411" s="124"/>
      <c r="AG411" s="125"/>
      <c r="AH411" s="124"/>
      <c r="AI411" s="124"/>
      <c r="AJ411" s="122"/>
      <c r="AK411" s="126"/>
      <c r="AL411" s="122"/>
      <c r="AM411" s="122"/>
      <c r="AN411" s="122"/>
      <c r="AO411" s="122"/>
      <c r="AP411" s="122"/>
      <c r="AQ411" s="122"/>
      <c r="AR411" s="122"/>
      <c r="AS411" s="122"/>
      <c r="AT411" s="122"/>
      <c r="AU411" s="122"/>
      <c r="AV411" s="122"/>
      <c r="AW411" s="122"/>
      <c r="AX411" s="124"/>
      <c r="AY411" s="124"/>
      <c r="AZ411" s="127"/>
      <c r="BA411" s="124"/>
      <c r="BB411" s="124"/>
      <c r="BC411" s="124"/>
      <c r="BD411" s="124"/>
      <c r="BE411" s="124"/>
      <c r="BF411" s="124"/>
      <c r="BG411" s="128"/>
      <c r="BH411" s="129"/>
      <c r="BI411" s="124"/>
      <c r="BJ411" s="129"/>
      <c r="BK411" s="163"/>
      <c r="BL411" s="129"/>
    </row>
    <row r="412" spans="1:64" ht="12.75" x14ac:dyDescent="0.2">
      <c r="A412" s="122"/>
      <c r="B412" s="122"/>
      <c r="C412" s="122"/>
      <c r="D412" s="122"/>
      <c r="E412" s="122"/>
      <c r="F412" s="122"/>
      <c r="G412" s="123"/>
      <c r="H412" s="122"/>
      <c r="I412" s="122"/>
      <c r="J412" s="122"/>
      <c r="K412" s="122"/>
      <c r="L412" s="122"/>
      <c r="M412" s="122"/>
      <c r="N412" s="122"/>
      <c r="O412" s="122"/>
      <c r="P412" s="122"/>
      <c r="Q412" s="122"/>
      <c r="R412" s="122"/>
      <c r="S412" s="122"/>
      <c r="T412" s="122"/>
      <c r="U412" s="122"/>
      <c r="V412" s="122"/>
      <c r="W412" s="122"/>
      <c r="X412" s="122"/>
      <c r="Y412" s="122"/>
      <c r="Z412" s="122"/>
      <c r="AA412" s="122"/>
      <c r="AB412" s="122"/>
      <c r="AC412" s="122"/>
      <c r="AD412" s="122"/>
      <c r="AE412" s="122"/>
      <c r="AF412" s="124"/>
      <c r="AG412" s="125"/>
      <c r="AH412" s="124"/>
      <c r="AI412" s="124"/>
      <c r="AJ412" s="122"/>
      <c r="AK412" s="126"/>
      <c r="AL412" s="122"/>
      <c r="AM412" s="122"/>
      <c r="AN412" s="122"/>
      <c r="AO412" s="122"/>
      <c r="AP412" s="122"/>
      <c r="AQ412" s="122"/>
      <c r="AR412" s="122"/>
      <c r="AS412" s="122"/>
      <c r="AT412" s="122"/>
      <c r="AU412" s="122"/>
      <c r="AV412" s="122"/>
      <c r="AW412" s="122"/>
      <c r="AX412" s="124"/>
      <c r="AY412" s="124"/>
      <c r="AZ412" s="127"/>
      <c r="BA412" s="124"/>
      <c r="BB412" s="124"/>
      <c r="BC412" s="124"/>
      <c r="BD412" s="124"/>
      <c r="BE412" s="124"/>
      <c r="BF412" s="124"/>
      <c r="BG412" s="128"/>
      <c r="BH412" s="129"/>
      <c r="BI412" s="124"/>
      <c r="BJ412" s="129"/>
      <c r="BK412" s="163"/>
      <c r="BL412" s="129"/>
    </row>
    <row r="413" spans="1:64" ht="12.75" x14ac:dyDescent="0.2">
      <c r="A413" s="122"/>
      <c r="B413" s="122"/>
      <c r="C413" s="122"/>
      <c r="D413" s="122"/>
      <c r="E413" s="122"/>
      <c r="F413" s="122"/>
      <c r="G413" s="123"/>
      <c r="H413" s="122"/>
      <c r="I413" s="122"/>
      <c r="J413" s="122"/>
      <c r="K413" s="122"/>
      <c r="L413" s="122"/>
      <c r="M413" s="122"/>
      <c r="N413" s="122"/>
      <c r="O413" s="122"/>
      <c r="P413" s="122"/>
      <c r="Q413" s="122"/>
      <c r="R413" s="122"/>
      <c r="S413" s="122"/>
      <c r="T413" s="122"/>
      <c r="U413" s="122"/>
      <c r="V413" s="122"/>
      <c r="W413" s="122"/>
      <c r="X413" s="122"/>
      <c r="Y413" s="122"/>
      <c r="Z413" s="122"/>
      <c r="AA413" s="122"/>
      <c r="AB413" s="122"/>
      <c r="AC413" s="122"/>
      <c r="AD413" s="122"/>
      <c r="AE413" s="122"/>
      <c r="AF413" s="124"/>
      <c r="AG413" s="125"/>
      <c r="AH413" s="124"/>
      <c r="AI413" s="124"/>
      <c r="AJ413" s="122"/>
      <c r="AK413" s="126"/>
      <c r="AL413" s="122"/>
      <c r="AM413" s="122"/>
      <c r="AN413" s="122"/>
      <c r="AO413" s="122"/>
      <c r="AP413" s="122"/>
      <c r="AQ413" s="122"/>
      <c r="AR413" s="122"/>
      <c r="AS413" s="122"/>
      <c r="AT413" s="122"/>
      <c r="AU413" s="122"/>
      <c r="AV413" s="122"/>
      <c r="AW413" s="122"/>
      <c r="AX413" s="124"/>
      <c r="AY413" s="124"/>
      <c r="AZ413" s="127"/>
      <c r="BA413" s="124"/>
      <c r="BB413" s="124"/>
      <c r="BC413" s="124"/>
      <c r="BD413" s="124"/>
      <c r="BE413" s="124"/>
      <c r="BF413" s="124"/>
      <c r="BG413" s="128"/>
      <c r="BH413" s="129"/>
      <c r="BI413" s="124"/>
      <c r="BJ413" s="129"/>
      <c r="BK413" s="163"/>
      <c r="BL413" s="129"/>
    </row>
    <row r="414" spans="1:64" ht="12.75" x14ac:dyDescent="0.2">
      <c r="A414" s="122"/>
      <c r="B414" s="122"/>
      <c r="C414" s="122"/>
      <c r="D414" s="122"/>
      <c r="E414" s="122"/>
      <c r="F414" s="122"/>
      <c r="G414" s="123"/>
      <c r="H414" s="122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  <c r="S414" s="122"/>
      <c r="T414" s="122"/>
      <c r="U414" s="122"/>
      <c r="V414" s="122"/>
      <c r="W414" s="122"/>
      <c r="X414" s="122"/>
      <c r="Y414" s="122"/>
      <c r="Z414" s="122"/>
      <c r="AA414" s="122"/>
      <c r="AB414" s="122"/>
      <c r="AC414" s="122"/>
      <c r="AD414" s="122"/>
      <c r="AE414" s="122"/>
      <c r="AF414" s="124"/>
      <c r="AG414" s="125"/>
      <c r="AH414" s="124"/>
      <c r="AI414" s="124"/>
      <c r="AJ414" s="122"/>
      <c r="AK414" s="126"/>
      <c r="AL414" s="122"/>
      <c r="AM414" s="122"/>
      <c r="AN414" s="122"/>
      <c r="AO414" s="122"/>
      <c r="AP414" s="122"/>
      <c r="AQ414" s="122"/>
      <c r="AR414" s="122"/>
      <c r="AS414" s="122"/>
      <c r="AT414" s="122"/>
      <c r="AU414" s="122"/>
      <c r="AV414" s="122"/>
      <c r="AW414" s="122"/>
      <c r="AX414" s="124"/>
      <c r="AY414" s="124"/>
      <c r="AZ414" s="127"/>
      <c r="BA414" s="124"/>
      <c r="BB414" s="124"/>
      <c r="BC414" s="124"/>
      <c r="BD414" s="124"/>
      <c r="BE414" s="124"/>
      <c r="BF414" s="124"/>
      <c r="BG414" s="128"/>
      <c r="BH414" s="129"/>
      <c r="BI414" s="124"/>
      <c r="BJ414" s="129"/>
      <c r="BK414" s="163"/>
      <c r="BL414" s="129"/>
    </row>
    <row r="415" spans="1:64" ht="12.75" x14ac:dyDescent="0.2">
      <c r="A415" s="122"/>
      <c r="B415" s="122"/>
      <c r="C415" s="122"/>
      <c r="D415" s="122"/>
      <c r="E415" s="122"/>
      <c r="F415" s="122"/>
      <c r="G415" s="123"/>
      <c r="H415" s="122"/>
      <c r="I415" s="122"/>
      <c r="J415" s="122"/>
      <c r="K415" s="122"/>
      <c r="L415" s="122"/>
      <c r="M415" s="122"/>
      <c r="N415" s="122"/>
      <c r="O415" s="122"/>
      <c r="P415" s="122"/>
      <c r="Q415" s="122"/>
      <c r="R415" s="122"/>
      <c r="S415" s="122"/>
      <c r="T415" s="122"/>
      <c r="U415" s="122"/>
      <c r="V415" s="122"/>
      <c r="W415" s="122"/>
      <c r="X415" s="122"/>
      <c r="Y415" s="122"/>
      <c r="Z415" s="122"/>
      <c r="AA415" s="122"/>
      <c r="AB415" s="122"/>
      <c r="AC415" s="122"/>
      <c r="AD415" s="122"/>
      <c r="AE415" s="122"/>
      <c r="AF415" s="124"/>
      <c r="AG415" s="125"/>
      <c r="AH415" s="124"/>
      <c r="AI415" s="124"/>
      <c r="AJ415" s="122"/>
      <c r="AK415" s="126"/>
      <c r="AL415" s="122"/>
      <c r="AM415" s="122"/>
      <c r="AN415" s="122"/>
      <c r="AO415" s="122"/>
      <c r="AP415" s="122"/>
      <c r="AQ415" s="122"/>
      <c r="AR415" s="122"/>
      <c r="AS415" s="122"/>
      <c r="AT415" s="122"/>
      <c r="AU415" s="122"/>
      <c r="AV415" s="122"/>
      <c r="AW415" s="122"/>
      <c r="AX415" s="124"/>
      <c r="AY415" s="124"/>
      <c r="AZ415" s="127"/>
      <c r="BA415" s="124"/>
      <c r="BB415" s="124"/>
      <c r="BC415" s="124"/>
      <c r="BD415" s="124"/>
      <c r="BE415" s="124"/>
      <c r="BF415" s="124"/>
      <c r="BG415" s="128"/>
      <c r="BH415" s="129"/>
      <c r="BI415" s="124"/>
      <c r="BJ415" s="129"/>
      <c r="BK415" s="163"/>
      <c r="BL415" s="129"/>
    </row>
    <row r="416" spans="1:64" ht="12.75" x14ac:dyDescent="0.2">
      <c r="A416" s="122"/>
      <c r="B416" s="122"/>
      <c r="C416" s="122"/>
      <c r="D416" s="122"/>
      <c r="E416" s="122"/>
      <c r="F416" s="122"/>
      <c r="G416" s="123"/>
      <c r="H416" s="122"/>
      <c r="I416" s="122"/>
      <c r="J416" s="122"/>
      <c r="K416" s="122"/>
      <c r="L416" s="122"/>
      <c r="M416" s="122"/>
      <c r="N416" s="122"/>
      <c r="O416" s="122"/>
      <c r="P416" s="122"/>
      <c r="Q416" s="122"/>
      <c r="R416" s="122"/>
      <c r="S416" s="122"/>
      <c r="T416" s="122"/>
      <c r="U416" s="122"/>
      <c r="V416" s="122"/>
      <c r="W416" s="122"/>
      <c r="X416" s="122"/>
      <c r="Y416" s="122"/>
      <c r="Z416" s="122"/>
      <c r="AA416" s="122"/>
      <c r="AB416" s="122"/>
      <c r="AC416" s="122"/>
      <c r="AD416" s="122"/>
      <c r="AE416" s="122"/>
      <c r="AF416" s="124"/>
      <c r="AG416" s="125"/>
      <c r="AH416" s="124"/>
      <c r="AI416" s="124"/>
      <c r="AJ416" s="122"/>
      <c r="AK416" s="126"/>
      <c r="AL416" s="122"/>
      <c r="AM416" s="122"/>
      <c r="AN416" s="122"/>
      <c r="AO416" s="122"/>
      <c r="AP416" s="122"/>
      <c r="AQ416" s="122"/>
      <c r="AR416" s="122"/>
      <c r="AS416" s="122"/>
      <c r="AT416" s="122"/>
      <c r="AU416" s="122"/>
      <c r="AV416" s="122"/>
      <c r="AW416" s="122"/>
      <c r="AX416" s="124"/>
      <c r="AY416" s="124"/>
      <c r="AZ416" s="127"/>
      <c r="BA416" s="124"/>
      <c r="BB416" s="124"/>
      <c r="BC416" s="124"/>
      <c r="BD416" s="124"/>
      <c r="BE416" s="124"/>
      <c r="BF416" s="124"/>
      <c r="BG416" s="128"/>
      <c r="BH416" s="129"/>
      <c r="BI416" s="124"/>
      <c r="BJ416" s="129"/>
      <c r="BK416" s="163"/>
      <c r="BL416" s="129"/>
    </row>
    <row r="417" spans="1:64" ht="12.75" x14ac:dyDescent="0.2">
      <c r="A417" s="122"/>
      <c r="B417" s="122"/>
      <c r="C417" s="122"/>
      <c r="D417" s="122"/>
      <c r="E417" s="122"/>
      <c r="F417" s="122"/>
      <c r="G417" s="123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  <c r="V417" s="122"/>
      <c r="W417" s="122"/>
      <c r="X417" s="122"/>
      <c r="Y417" s="122"/>
      <c r="Z417" s="122"/>
      <c r="AA417" s="122"/>
      <c r="AB417" s="122"/>
      <c r="AC417" s="122"/>
      <c r="AD417" s="122"/>
      <c r="AE417" s="122"/>
      <c r="AF417" s="124"/>
      <c r="AG417" s="125"/>
      <c r="AH417" s="124"/>
      <c r="AI417" s="124"/>
      <c r="AJ417" s="122"/>
      <c r="AK417" s="126"/>
      <c r="AL417" s="122"/>
      <c r="AM417" s="122"/>
      <c r="AN417" s="122"/>
      <c r="AO417" s="122"/>
      <c r="AP417" s="122"/>
      <c r="AQ417" s="122"/>
      <c r="AR417" s="122"/>
      <c r="AS417" s="122"/>
      <c r="AT417" s="122"/>
      <c r="AU417" s="122"/>
      <c r="AV417" s="122"/>
      <c r="AW417" s="122"/>
      <c r="AX417" s="124"/>
      <c r="AY417" s="124"/>
      <c r="AZ417" s="127"/>
      <c r="BA417" s="124"/>
      <c r="BB417" s="124"/>
      <c r="BC417" s="124"/>
      <c r="BD417" s="124"/>
      <c r="BE417" s="124"/>
      <c r="BF417" s="124"/>
      <c r="BG417" s="128"/>
      <c r="BH417" s="129"/>
      <c r="BI417" s="124"/>
      <c r="BJ417" s="129"/>
      <c r="BK417" s="163"/>
      <c r="BL417" s="129"/>
    </row>
    <row r="418" spans="1:64" ht="12.75" x14ac:dyDescent="0.2">
      <c r="A418" s="122"/>
      <c r="B418" s="122"/>
      <c r="C418" s="122"/>
      <c r="D418" s="122"/>
      <c r="E418" s="122"/>
      <c r="F418" s="122"/>
      <c r="G418" s="123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  <c r="V418" s="122"/>
      <c r="W418" s="122"/>
      <c r="X418" s="122"/>
      <c r="Y418" s="122"/>
      <c r="Z418" s="122"/>
      <c r="AA418" s="122"/>
      <c r="AB418" s="122"/>
      <c r="AC418" s="122"/>
      <c r="AD418" s="122"/>
      <c r="AE418" s="122"/>
      <c r="AF418" s="124"/>
      <c r="AG418" s="125"/>
      <c r="AH418" s="124"/>
      <c r="AI418" s="124"/>
      <c r="AJ418" s="122"/>
      <c r="AK418" s="126"/>
      <c r="AL418" s="122"/>
      <c r="AM418" s="122"/>
      <c r="AN418" s="122"/>
      <c r="AO418" s="122"/>
      <c r="AP418" s="122"/>
      <c r="AQ418" s="122"/>
      <c r="AR418" s="122"/>
      <c r="AS418" s="122"/>
      <c r="AT418" s="122"/>
      <c r="AU418" s="122"/>
      <c r="AV418" s="122"/>
      <c r="AW418" s="122"/>
      <c r="AX418" s="124"/>
      <c r="AY418" s="124"/>
      <c r="AZ418" s="127"/>
      <c r="BA418" s="124"/>
      <c r="BB418" s="124"/>
      <c r="BC418" s="124"/>
      <c r="BD418" s="124"/>
      <c r="BE418" s="124"/>
      <c r="BF418" s="124"/>
      <c r="BG418" s="128"/>
      <c r="BH418" s="129"/>
      <c r="BI418" s="124"/>
      <c r="BJ418" s="129"/>
      <c r="BK418" s="163"/>
      <c r="BL418" s="129"/>
    </row>
    <row r="419" spans="1:64" ht="12.75" x14ac:dyDescent="0.2">
      <c r="A419" s="122"/>
      <c r="B419" s="122"/>
      <c r="C419" s="122"/>
      <c r="D419" s="122"/>
      <c r="E419" s="122"/>
      <c r="F419" s="122"/>
      <c r="G419" s="123"/>
      <c r="H419" s="122"/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  <c r="S419" s="122"/>
      <c r="T419" s="122"/>
      <c r="U419" s="122"/>
      <c r="V419" s="122"/>
      <c r="W419" s="122"/>
      <c r="X419" s="122"/>
      <c r="Y419" s="122"/>
      <c r="Z419" s="122"/>
      <c r="AA419" s="122"/>
      <c r="AB419" s="122"/>
      <c r="AC419" s="122"/>
      <c r="AD419" s="122"/>
      <c r="AE419" s="122"/>
      <c r="AF419" s="124"/>
      <c r="AG419" s="125"/>
      <c r="AH419" s="124"/>
      <c r="AI419" s="124"/>
      <c r="AJ419" s="122"/>
      <c r="AK419" s="126"/>
      <c r="AL419" s="122"/>
      <c r="AM419" s="122"/>
      <c r="AN419" s="122"/>
      <c r="AO419" s="122"/>
      <c r="AP419" s="122"/>
      <c r="AQ419" s="122"/>
      <c r="AR419" s="122"/>
      <c r="AS419" s="122"/>
      <c r="AT419" s="122"/>
      <c r="AU419" s="122"/>
      <c r="AV419" s="122"/>
      <c r="AW419" s="122"/>
      <c r="AX419" s="124"/>
      <c r="AY419" s="124"/>
      <c r="AZ419" s="127"/>
      <c r="BA419" s="124"/>
      <c r="BB419" s="124"/>
      <c r="BC419" s="124"/>
      <c r="BD419" s="124"/>
      <c r="BE419" s="124"/>
      <c r="BF419" s="124"/>
      <c r="BG419" s="128"/>
      <c r="BH419" s="129"/>
      <c r="BI419" s="124"/>
      <c r="BJ419" s="129"/>
      <c r="BK419" s="163"/>
      <c r="BL419" s="129"/>
    </row>
    <row r="420" spans="1:64" ht="12.75" x14ac:dyDescent="0.2">
      <c r="A420" s="122"/>
      <c r="B420" s="122"/>
      <c r="C420" s="122"/>
      <c r="D420" s="122"/>
      <c r="E420" s="122"/>
      <c r="F420" s="122"/>
      <c r="G420" s="123"/>
      <c r="H420" s="122"/>
      <c r="I420" s="122"/>
      <c r="J420" s="122"/>
      <c r="K420" s="122"/>
      <c r="L420" s="122"/>
      <c r="M420" s="122"/>
      <c r="N420" s="122"/>
      <c r="O420" s="122"/>
      <c r="P420" s="122"/>
      <c r="Q420" s="122"/>
      <c r="R420" s="122"/>
      <c r="S420" s="122"/>
      <c r="T420" s="122"/>
      <c r="U420" s="122"/>
      <c r="V420" s="122"/>
      <c r="W420" s="122"/>
      <c r="X420" s="122"/>
      <c r="Y420" s="122"/>
      <c r="Z420" s="122"/>
      <c r="AA420" s="122"/>
      <c r="AB420" s="122"/>
      <c r="AC420" s="122"/>
      <c r="AD420" s="122"/>
      <c r="AE420" s="122"/>
      <c r="AF420" s="124"/>
      <c r="AG420" s="125"/>
      <c r="AH420" s="124"/>
      <c r="AI420" s="124"/>
      <c r="AJ420" s="122"/>
      <c r="AK420" s="126"/>
      <c r="AL420" s="122"/>
      <c r="AM420" s="122"/>
      <c r="AN420" s="122"/>
      <c r="AO420" s="122"/>
      <c r="AP420" s="122"/>
      <c r="AQ420" s="122"/>
      <c r="AR420" s="122"/>
      <c r="AS420" s="122"/>
      <c r="AT420" s="122"/>
      <c r="AU420" s="122"/>
      <c r="AV420" s="122"/>
      <c r="AW420" s="122"/>
      <c r="AX420" s="124"/>
      <c r="AY420" s="124"/>
      <c r="AZ420" s="127"/>
      <c r="BA420" s="124"/>
      <c r="BB420" s="124"/>
      <c r="BC420" s="124"/>
      <c r="BD420" s="124"/>
      <c r="BE420" s="124"/>
      <c r="BF420" s="124"/>
      <c r="BG420" s="128"/>
      <c r="BH420" s="129"/>
      <c r="BI420" s="124"/>
      <c r="BJ420" s="129"/>
      <c r="BK420" s="163"/>
      <c r="BL420" s="129"/>
    </row>
    <row r="421" spans="1:64" ht="12.75" x14ac:dyDescent="0.2">
      <c r="A421" s="122"/>
      <c r="B421" s="122"/>
      <c r="C421" s="122"/>
      <c r="D421" s="122"/>
      <c r="E421" s="122"/>
      <c r="F421" s="122"/>
      <c r="G421" s="123"/>
      <c r="H421" s="122"/>
      <c r="I421" s="122"/>
      <c r="J421" s="122"/>
      <c r="K421" s="122"/>
      <c r="L421" s="122"/>
      <c r="M421" s="122"/>
      <c r="N421" s="122"/>
      <c r="O421" s="122"/>
      <c r="P421" s="122"/>
      <c r="Q421" s="122"/>
      <c r="R421" s="122"/>
      <c r="S421" s="122"/>
      <c r="T421" s="122"/>
      <c r="U421" s="122"/>
      <c r="V421" s="122"/>
      <c r="W421" s="122"/>
      <c r="X421" s="122"/>
      <c r="Y421" s="122"/>
      <c r="Z421" s="122"/>
      <c r="AA421" s="122"/>
      <c r="AB421" s="122"/>
      <c r="AC421" s="122"/>
      <c r="AD421" s="122"/>
      <c r="AE421" s="122"/>
      <c r="AF421" s="124"/>
      <c r="AG421" s="125"/>
      <c r="AH421" s="124"/>
      <c r="AI421" s="124"/>
      <c r="AJ421" s="122"/>
      <c r="AK421" s="126"/>
      <c r="AL421" s="122"/>
      <c r="AM421" s="122"/>
      <c r="AN421" s="122"/>
      <c r="AO421" s="122"/>
      <c r="AP421" s="122"/>
      <c r="AQ421" s="122"/>
      <c r="AR421" s="122"/>
      <c r="AS421" s="122"/>
      <c r="AT421" s="122"/>
      <c r="AU421" s="122"/>
      <c r="AV421" s="122"/>
      <c r="AW421" s="122"/>
      <c r="AX421" s="124"/>
      <c r="AY421" s="124"/>
      <c r="AZ421" s="127"/>
      <c r="BA421" s="124"/>
      <c r="BB421" s="124"/>
      <c r="BC421" s="124"/>
      <c r="BD421" s="124"/>
      <c r="BE421" s="124"/>
      <c r="BF421" s="124"/>
      <c r="BG421" s="128"/>
      <c r="BH421" s="129"/>
      <c r="BI421" s="124"/>
      <c r="BJ421" s="129"/>
      <c r="BK421" s="163"/>
      <c r="BL421" s="129"/>
    </row>
    <row r="422" spans="1:64" ht="12.75" x14ac:dyDescent="0.2">
      <c r="A422" s="122"/>
      <c r="B422" s="122"/>
      <c r="C422" s="122"/>
      <c r="D422" s="122"/>
      <c r="E422" s="122"/>
      <c r="F422" s="122"/>
      <c r="G422" s="123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  <c r="AD422" s="122"/>
      <c r="AE422" s="122"/>
      <c r="AF422" s="124"/>
      <c r="AG422" s="125"/>
      <c r="AH422" s="124"/>
      <c r="AI422" s="124"/>
      <c r="AJ422" s="122"/>
      <c r="AK422" s="126"/>
      <c r="AL422" s="122"/>
      <c r="AM422" s="122"/>
      <c r="AN422" s="122"/>
      <c r="AO422" s="122"/>
      <c r="AP422" s="122"/>
      <c r="AQ422" s="122"/>
      <c r="AR422" s="122"/>
      <c r="AS422" s="122"/>
      <c r="AT422" s="122"/>
      <c r="AU422" s="122"/>
      <c r="AV422" s="122"/>
      <c r="AW422" s="122"/>
      <c r="AX422" s="124"/>
      <c r="AY422" s="124"/>
      <c r="AZ422" s="127"/>
      <c r="BA422" s="124"/>
      <c r="BB422" s="124"/>
      <c r="BC422" s="124"/>
      <c r="BD422" s="124"/>
      <c r="BE422" s="124"/>
      <c r="BF422" s="124"/>
      <c r="BG422" s="128"/>
      <c r="BH422" s="129"/>
      <c r="BI422" s="124"/>
      <c r="BJ422" s="129"/>
      <c r="BK422" s="163"/>
      <c r="BL422" s="129"/>
    </row>
    <row r="423" spans="1:64" ht="12.75" x14ac:dyDescent="0.2">
      <c r="A423" s="122"/>
      <c r="B423" s="122"/>
      <c r="C423" s="122"/>
      <c r="D423" s="122"/>
      <c r="E423" s="122"/>
      <c r="F423" s="122"/>
      <c r="G423" s="123"/>
      <c r="H423" s="122"/>
      <c r="I423" s="122"/>
      <c r="J423" s="122"/>
      <c r="K423" s="122"/>
      <c r="L423" s="122"/>
      <c r="M423" s="122"/>
      <c r="N423" s="122"/>
      <c r="O423" s="122"/>
      <c r="P423" s="122"/>
      <c r="Q423" s="122"/>
      <c r="R423" s="122"/>
      <c r="S423" s="122"/>
      <c r="T423" s="122"/>
      <c r="U423" s="122"/>
      <c r="V423" s="122"/>
      <c r="W423" s="122"/>
      <c r="X423" s="122"/>
      <c r="Y423" s="122"/>
      <c r="Z423" s="122"/>
      <c r="AA423" s="122"/>
      <c r="AB423" s="122"/>
      <c r="AC423" s="122"/>
      <c r="AD423" s="122"/>
      <c r="AE423" s="122"/>
      <c r="AF423" s="124"/>
      <c r="AG423" s="125"/>
      <c r="AH423" s="124"/>
      <c r="AI423" s="124"/>
      <c r="AJ423" s="122"/>
      <c r="AK423" s="126"/>
      <c r="AL423" s="122"/>
      <c r="AM423" s="122"/>
      <c r="AN423" s="122"/>
      <c r="AO423" s="122"/>
      <c r="AP423" s="122"/>
      <c r="AQ423" s="122"/>
      <c r="AR423" s="122"/>
      <c r="AS423" s="122"/>
      <c r="AT423" s="122"/>
      <c r="AU423" s="122"/>
      <c r="AV423" s="122"/>
      <c r="AW423" s="122"/>
      <c r="AX423" s="124"/>
      <c r="AY423" s="124"/>
      <c r="AZ423" s="127"/>
      <c r="BA423" s="124"/>
      <c r="BB423" s="124"/>
      <c r="BC423" s="124"/>
      <c r="BD423" s="124"/>
      <c r="BE423" s="124"/>
      <c r="BF423" s="124"/>
      <c r="BG423" s="128"/>
      <c r="BH423" s="129"/>
      <c r="BI423" s="124"/>
      <c r="BJ423" s="129"/>
      <c r="BK423" s="163"/>
      <c r="BL423" s="129"/>
    </row>
    <row r="424" spans="1:64" ht="12.75" x14ac:dyDescent="0.2">
      <c r="A424" s="122"/>
      <c r="B424" s="122"/>
      <c r="C424" s="122"/>
      <c r="D424" s="122"/>
      <c r="E424" s="122"/>
      <c r="F424" s="122"/>
      <c r="G424" s="123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  <c r="S424" s="122"/>
      <c r="T424" s="122"/>
      <c r="U424" s="122"/>
      <c r="V424" s="122"/>
      <c r="W424" s="122"/>
      <c r="X424" s="122"/>
      <c r="Y424" s="122"/>
      <c r="Z424" s="122"/>
      <c r="AA424" s="122"/>
      <c r="AB424" s="122"/>
      <c r="AC424" s="122"/>
      <c r="AD424" s="122"/>
      <c r="AE424" s="122"/>
      <c r="AF424" s="124"/>
      <c r="AG424" s="125"/>
      <c r="AH424" s="124"/>
      <c r="AI424" s="124"/>
      <c r="AJ424" s="122"/>
      <c r="AK424" s="126"/>
      <c r="AL424" s="122"/>
      <c r="AM424" s="122"/>
      <c r="AN424" s="122"/>
      <c r="AO424" s="122"/>
      <c r="AP424" s="122"/>
      <c r="AQ424" s="122"/>
      <c r="AR424" s="122"/>
      <c r="AS424" s="122"/>
      <c r="AT424" s="122"/>
      <c r="AU424" s="122"/>
      <c r="AV424" s="122"/>
      <c r="AW424" s="122"/>
      <c r="AX424" s="124"/>
      <c r="AY424" s="124"/>
      <c r="AZ424" s="127"/>
      <c r="BA424" s="124"/>
      <c r="BB424" s="124"/>
      <c r="BC424" s="124"/>
      <c r="BD424" s="124"/>
      <c r="BE424" s="124"/>
      <c r="BF424" s="124"/>
      <c r="BG424" s="128"/>
      <c r="BH424" s="129"/>
      <c r="BI424" s="124"/>
      <c r="BJ424" s="129"/>
      <c r="BK424" s="163"/>
      <c r="BL424" s="129"/>
    </row>
    <row r="425" spans="1:64" ht="12.75" x14ac:dyDescent="0.2">
      <c r="A425" s="122"/>
      <c r="B425" s="122"/>
      <c r="C425" s="122"/>
      <c r="D425" s="122"/>
      <c r="E425" s="122"/>
      <c r="F425" s="122"/>
      <c r="G425" s="123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  <c r="V425" s="122"/>
      <c r="W425" s="122"/>
      <c r="X425" s="122"/>
      <c r="Y425" s="122"/>
      <c r="Z425" s="122"/>
      <c r="AA425" s="122"/>
      <c r="AB425" s="122"/>
      <c r="AC425" s="122"/>
      <c r="AD425" s="122"/>
      <c r="AE425" s="122"/>
      <c r="AF425" s="124"/>
      <c r="AG425" s="125"/>
      <c r="AH425" s="124"/>
      <c r="AI425" s="124"/>
      <c r="AJ425" s="122"/>
      <c r="AK425" s="126"/>
      <c r="AL425" s="122"/>
      <c r="AM425" s="122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4"/>
      <c r="AY425" s="124"/>
      <c r="AZ425" s="127"/>
      <c r="BA425" s="124"/>
      <c r="BB425" s="124"/>
      <c r="BC425" s="124"/>
      <c r="BD425" s="124"/>
      <c r="BE425" s="124"/>
      <c r="BF425" s="124"/>
      <c r="BG425" s="128"/>
      <c r="BH425" s="129"/>
      <c r="BI425" s="124"/>
      <c r="BJ425" s="129"/>
      <c r="BK425" s="163"/>
      <c r="BL425" s="129"/>
    </row>
    <row r="426" spans="1:64" ht="12.75" x14ac:dyDescent="0.2">
      <c r="A426" s="122"/>
      <c r="B426" s="122"/>
      <c r="C426" s="122"/>
      <c r="D426" s="122"/>
      <c r="E426" s="122"/>
      <c r="F426" s="122"/>
      <c r="G426" s="123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  <c r="V426" s="122"/>
      <c r="W426" s="122"/>
      <c r="X426" s="122"/>
      <c r="Y426" s="122"/>
      <c r="Z426" s="122"/>
      <c r="AA426" s="122"/>
      <c r="AB426" s="122"/>
      <c r="AC426" s="122"/>
      <c r="AD426" s="122"/>
      <c r="AE426" s="122"/>
      <c r="AF426" s="124"/>
      <c r="AG426" s="125"/>
      <c r="AH426" s="124"/>
      <c r="AI426" s="124"/>
      <c r="AJ426" s="122"/>
      <c r="AK426" s="126"/>
      <c r="AL426" s="122"/>
      <c r="AM426" s="122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4"/>
      <c r="AY426" s="124"/>
      <c r="AZ426" s="127"/>
      <c r="BA426" s="124"/>
      <c r="BB426" s="124"/>
      <c r="BC426" s="124"/>
      <c r="BD426" s="124"/>
      <c r="BE426" s="124"/>
      <c r="BF426" s="124"/>
      <c r="BG426" s="128"/>
      <c r="BH426" s="129"/>
      <c r="BI426" s="124"/>
      <c r="BJ426" s="129"/>
      <c r="BK426" s="163"/>
      <c r="BL426" s="129"/>
    </row>
    <row r="427" spans="1:64" ht="12.75" x14ac:dyDescent="0.2">
      <c r="A427" s="122"/>
      <c r="B427" s="122"/>
      <c r="C427" s="122"/>
      <c r="D427" s="122"/>
      <c r="E427" s="122"/>
      <c r="F427" s="122"/>
      <c r="G427" s="123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  <c r="V427" s="122"/>
      <c r="W427" s="122"/>
      <c r="X427" s="122"/>
      <c r="Y427" s="122"/>
      <c r="Z427" s="122"/>
      <c r="AA427" s="122"/>
      <c r="AB427" s="122"/>
      <c r="AC427" s="122"/>
      <c r="AD427" s="122"/>
      <c r="AE427" s="122"/>
      <c r="AF427" s="124"/>
      <c r="AG427" s="125"/>
      <c r="AH427" s="124"/>
      <c r="AI427" s="124"/>
      <c r="AJ427" s="122"/>
      <c r="AK427" s="126"/>
      <c r="AL427" s="122"/>
      <c r="AM427" s="122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4"/>
      <c r="AY427" s="124"/>
      <c r="AZ427" s="127"/>
      <c r="BA427" s="124"/>
      <c r="BB427" s="124"/>
      <c r="BC427" s="124"/>
      <c r="BD427" s="124"/>
      <c r="BE427" s="124"/>
      <c r="BF427" s="124"/>
      <c r="BG427" s="128"/>
      <c r="BH427" s="129"/>
      <c r="BI427" s="124"/>
      <c r="BJ427" s="129"/>
      <c r="BK427" s="163"/>
      <c r="BL427" s="129"/>
    </row>
    <row r="428" spans="1:64" ht="12.75" x14ac:dyDescent="0.2">
      <c r="A428" s="122"/>
      <c r="B428" s="122"/>
      <c r="C428" s="122"/>
      <c r="D428" s="122"/>
      <c r="E428" s="122"/>
      <c r="F428" s="122"/>
      <c r="G428" s="123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  <c r="V428" s="122"/>
      <c r="W428" s="122"/>
      <c r="X428" s="122"/>
      <c r="Y428" s="122"/>
      <c r="Z428" s="122"/>
      <c r="AA428" s="122"/>
      <c r="AB428" s="122"/>
      <c r="AC428" s="122"/>
      <c r="AD428" s="122"/>
      <c r="AE428" s="122"/>
      <c r="AF428" s="124"/>
      <c r="AG428" s="125"/>
      <c r="AH428" s="124"/>
      <c r="AI428" s="124"/>
      <c r="AJ428" s="122"/>
      <c r="AK428" s="126"/>
      <c r="AL428" s="122"/>
      <c r="AM428" s="122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4"/>
      <c r="AY428" s="124"/>
      <c r="AZ428" s="127"/>
      <c r="BA428" s="124"/>
      <c r="BB428" s="124"/>
      <c r="BC428" s="124"/>
      <c r="BD428" s="124"/>
      <c r="BE428" s="124"/>
      <c r="BF428" s="124"/>
      <c r="BG428" s="128"/>
      <c r="BH428" s="129"/>
      <c r="BI428" s="124"/>
      <c r="BJ428" s="129"/>
      <c r="BK428" s="163"/>
      <c r="BL428" s="129"/>
    </row>
    <row r="429" spans="1:64" ht="12.75" x14ac:dyDescent="0.2">
      <c r="A429" s="122"/>
      <c r="B429" s="122"/>
      <c r="C429" s="122"/>
      <c r="D429" s="122"/>
      <c r="E429" s="122"/>
      <c r="F429" s="122"/>
      <c r="G429" s="123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  <c r="V429" s="122"/>
      <c r="W429" s="122"/>
      <c r="X429" s="122"/>
      <c r="Y429" s="122"/>
      <c r="Z429" s="122"/>
      <c r="AA429" s="122"/>
      <c r="AB429" s="122"/>
      <c r="AC429" s="122"/>
      <c r="AD429" s="122"/>
      <c r="AE429" s="122"/>
      <c r="AF429" s="124"/>
      <c r="AG429" s="125"/>
      <c r="AH429" s="124"/>
      <c r="AI429" s="124"/>
      <c r="AJ429" s="122"/>
      <c r="AK429" s="126"/>
      <c r="AL429" s="122"/>
      <c r="AM429" s="122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4"/>
      <c r="AY429" s="124"/>
      <c r="AZ429" s="127"/>
      <c r="BA429" s="124"/>
      <c r="BB429" s="124"/>
      <c r="BC429" s="124"/>
      <c r="BD429" s="124"/>
      <c r="BE429" s="124"/>
      <c r="BF429" s="124"/>
      <c r="BG429" s="128"/>
      <c r="BH429" s="129"/>
      <c r="BI429" s="124"/>
      <c r="BJ429" s="129"/>
      <c r="BK429" s="163"/>
      <c r="BL429" s="129"/>
    </row>
    <row r="430" spans="1:64" ht="12.75" x14ac:dyDescent="0.2">
      <c r="A430" s="122"/>
      <c r="B430" s="122"/>
      <c r="C430" s="122"/>
      <c r="D430" s="122"/>
      <c r="E430" s="122"/>
      <c r="F430" s="122"/>
      <c r="G430" s="123"/>
      <c r="H430" s="122"/>
      <c r="I430" s="122"/>
      <c r="J430" s="122"/>
      <c r="K430" s="122"/>
      <c r="L430" s="122"/>
      <c r="M430" s="122"/>
      <c r="N430" s="122"/>
      <c r="O430" s="122"/>
      <c r="P430" s="122"/>
      <c r="Q430" s="122"/>
      <c r="R430" s="122"/>
      <c r="S430" s="122"/>
      <c r="T430" s="122"/>
      <c r="U430" s="122"/>
      <c r="V430" s="122"/>
      <c r="W430" s="122"/>
      <c r="X430" s="122"/>
      <c r="Y430" s="122"/>
      <c r="Z430" s="122"/>
      <c r="AA430" s="122"/>
      <c r="AB430" s="122"/>
      <c r="AC430" s="122"/>
      <c r="AD430" s="122"/>
      <c r="AE430" s="122"/>
      <c r="AF430" s="124"/>
      <c r="AG430" s="125"/>
      <c r="AH430" s="124"/>
      <c r="AI430" s="124"/>
      <c r="AJ430" s="122"/>
      <c r="AK430" s="126"/>
      <c r="AL430" s="122"/>
      <c r="AM430" s="122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4"/>
      <c r="AY430" s="124"/>
      <c r="AZ430" s="127"/>
      <c r="BA430" s="124"/>
      <c r="BB430" s="124"/>
      <c r="BC430" s="124"/>
      <c r="BD430" s="124"/>
      <c r="BE430" s="124"/>
      <c r="BF430" s="124"/>
      <c r="BG430" s="128"/>
      <c r="BH430" s="129"/>
      <c r="BI430" s="124"/>
      <c r="BJ430" s="129"/>
      <c r="BK430" s="163"/>
      <c r="BL430" s="129"/>
    </row>
    <row r="431" spans="1:64" ht="12.75" x14ac:dyDescent="0.2">
      <c r="A431" s="122"/>
      <c r="B431" s="122"/>
      <c r="C431" s="122"/>
      <c r="D431" s="122"/>
      <c r="E431" s="122"/>
      <c r="F431" s="122"/>
      <c r="G431" s="123"/>
      <c r="H431" s="122"/>
      <c r="I431" s="122"/>
      <c r="J431" s="122"/>
      <c r="K431" s="122"/>
      <c r="L431" s="122"/>
      <c r="M431" s="122"/>
      <c r="N431" s="122"/>
      <c r="O431" s="122"/>
      <c r="P431" s="122"/>
      <c r="Q431" s="122"/>
      <c r="R431" s="122"/>
      <c r="S431" s="122"/>
      <c r="T431" s="122"/>
      <c r="U431" s="122"/>
      <c r="V431" s="122"/>
      <c r="W431" s="122"/>
      <c r="X431" s="122"/>
      <c r="Y431" s="122"/>
      <c r="Z431" s="122"/>
      <c r="AA431" s="122"/>
      <c r="AB431" s="122"/>
      <c r="AC431" s="122"/>
      <c r="AD431" s="122"/>
      <c r="AE431" s="122"/>
      <c r="AF431" s="124"/>
      <c r="AG431" s="125"/>
      <c r="AH431" s="124"/>
      <c r="AI431" s="124"/>
      <c r="AJ431" s="122"/>
      <c r="AK431" s="126"/>
      <c r="AL431" s="122"/>
      <c r="AM431" s="122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4"/>
      <c r="AY431" s="124"/>
      <c r="AZ431" s="127"/>
      <c r="BA431" s="124"/>
      <c r="BB431" s="124"/>
      <c r="BC431" s="124"/>
      <c r="BD431" s="124"/>
      <c r="BE431" s="124"/>
      <c r="BF431" s="124"/>
      <c r="BG431" s="128"/>
      <c r="BH431" s="129"/>
      <c r="BI431" s="124"/>
      <c r="BJ431" s="129"/>
      <c r="BK431" s="163"/>
      <c r="BL431" s="129"/>
    </row>
    <row r="432" spans="1:64" ht="12.75" x14ac:dyDescent="0.2">
      <c r="A432" s="122"/>
      <c r="B432" s="122"/>
      <c r="C432" s="122"/>
      <c r="D432" s="122"/>
      <c r="E432" s="122"/>
      <c r="F432" s="122"/>
      <c r="G432" s="123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  <c r="V432" s="122"/>
      <c r="W432" s="122"/>
      <c r="X432" s="122"/>
      <c r="Y432" s="122"/>
      <c r="Z432" s="122"/>
      <c r="AA432" s="122"/>
      <c r="AB432" s="122"/>
      <c r="AC432" s="122"/>
      <c r="AD432" s="122"/>
      <c r="AE432" s="122"/>
      <c r="AF432" s="124"/>
      <c r="AG432" s="125"/>
      <c r="AH432" s="124"/>
      <c r="AI432" s="124"/>
      <c r="AJ432" s="122"/>
      <c r="AK432" s="126"/>
      <c r="AL432" s="122"/>
      <c r="AM432" s="122"/>
      <c r="AN432" s="122"/>
      <c r="AO432" s="122"/>
      <c r="AP432" s="122"/>
      <c r="AQ432" s="122"/>
      <c r="AR432" s="122"/>
      <c r="AS432" s="122"/>
      <c r="AT432" s="122"/>
      <c r="AU432" s="122"/>
      <c r="AV432" s="122"/>
      <c r="AW432" s="122"/>
      <c r="AX432" s="124"/>
      <c r="AY432" s="124"/>
      <c r="AZ432" s="127"/>
      <c r="BA432" s="124"/>
      <c r="BB432" s="124"/>
      <c r="BC432" s="124"/>
      <c r="BD432" s="124"/>
      <c r="BE432" s="124"/>
      <c r="BF432" s="124"/>
      <c r="BG432" s="128"/>
      <c r="BH432" s="129"/>
      <c r="BI432" s="124"/>
      <c r="BJ432" s="129"/>
      <c r="BK432" s="163"/>
      <c r="BL432" s="129"/>
    </row>
    <row r="433" spans="1:64" ht="12.75" x14ac:dyDescent="0.2">
      <c r="A433" s="122"/>
      <c r="B433" s="122"/>
      <c r="C433" s="122"/>
      <c r="D433" s="122"/>
      <c r="E433" s="122"/>
      <c r="F433" s="122"/>
      <c r="G433" s="123"/>
      <c r="H433" s="122"/>
      <c r="I433" s="122"/>
      <c r="J433" s="122"/>
      <c r="K433" s="122"/>
      <c r="L433" s="122"/>
      <c r="M433" s="122"/>
      <c r="N433" s="122"/>
      <c r="O433" s="122"/>
      <c r="P433" s="122"/>
      <c r="Q433" s="122"/>
      <c r="R433" s="122"/>
      <c r="S433" s="122"/>
      <c r="T433" s="122"/>
      <c r="U433" s="122"/>
      <c r="V433" s="122"/>
      <c r="W433" s="122"/>
      <c r="X433" s="122"/>
      <c r="Y433" s="122"/>
      <c r="Z433" s="122"/>
      <c r="AA433" s="122"/>
      <c r="AB433" s="122"/>
      <c r="AC433" s="122"/>
      <c r="AD433" s="122"/>
      <c r="AE433" s="122"/>
      <c r="AF433" s="124"/>
      <c r="AG433" s="125"/>
      <c r="AH433" s="124"/>
      <c r="AI433" s="124"/>
      <c r="AJ433" s="122"/>
      <c r="AK433" s="126"/>
      <c r="AL433" s="122"/>
      <c r="AM433" s="122"/>
      <c r="AN433" s="122"/>
      <c r="AO433" s="122"/>
      <c r="AP433" s="122"/>
      <c r="AQ433" s="122"/>
      <c r="AR433" s="122"/>
      <c r="AS433" s="122"/>
      <c r="AT433" s="122"/>
      <c r="AU433" s="122"/>
      <c r="AV433" s="122"/>
      <c r="AW433" s="122"/>
      <c r="AX433" s="124"/>
      <c r="AY433" s="124"/>
      <c r="AZ433" s="127"/>
      <c r="BA433" s="124"/>
      <c r="BB433" s="124"/>
      <c r="BC433" s="124"/>
      <c r="BD433" s="124"/>
      <c r="BE433" s="124"/>
      <c r="BF433" s="124"/>
      <c r="BG433" s="128"/>
      <c r="BH433" s="129"/>
      <c r="BI433" s="124"/>
      <c r="BJ433" s="129"/>
      <c r="BK433" s="163"/>
      <c r="BL433" s="129"/>
    </row>
    <row r="434" spans="1:64" ht="12.75" x14ac:dyDescent="0.2">
      <c r="A434" s="122"/>
      <c r="B434" s="122"/>
      <c r="C434" s="122"/>
      <c r="D434" s="122"/>
      <c r="E434" s="122"/>
      <c r="F434" s="122"/>
      <c r="G434" s="123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  <c r="V434" s="122"/>
      <c r="W434" s="122"/>
      <c r="X434" s="122"/>
      <c r="Y434" s="122"/>
      <c r="Z434" s="122"/>
      <c r="AA434" s="122"/>
      <c r="AB434" s="122"/>
      <c r="AC434" s="122"/>
      <c r="AD434" s="122"/>
      <c r="AE434" s="122"/>
      <c r="AF434" s="124"/>
      <c r="AG434" s="125"/>
      <c r="AH434" s="124"/>
      <c r="AI434" s="124"/>
      <c r="AJ434" s="122"/>
      <c r="AK434" s="126"/>
      <c r="AL434" s="122"/>
      <c r="AM434" s="122"/>
      <c r="AN434" s="122"/>
      <c r="AO434" s="122"/>
      <c r="AP434" s="122"/>
      <c r="AQ434" s="122"/>
      <c r="AR434" s="122"/>
      <c r="AS434" s="122"/>
      <c r="AT434" s="122"/>
      <c r="AU434" s="122"/>
      <c r="AV434" s="122"/>
      <c r="AW434" s="122"/>
      <c r="AX434" s="124"/>
      <c r="AY434" s="124"/>
      <c r="AZ434" s="127"/>
      <c r="BA434" s="124"/>
      <c r="BB434" s="124"/>
      <c r="BC434" s="124"/>
      <c r="BD434" s="124"/>
      <c r="BE434" s="124"/>
      <c r="BF434" s="124"/>
      <c r="BG434" s="128"/>
      <c r="BH434" s="129"/>
      <c r="BI434" s="124"/>
      <c r="BJ434" s="129"/>
      <c r="BK434" s="163"/>
      <c r="BL434" s="129"/>
    </row>
    <row r="435" spans="1:64" ht="12.75" x14ac:dyDescent="0.2">
      <c r="A435" s="122"/>
      <c r="B435" s="122"/>
      <c r="C435" s="122"/>
      <c r="D435" s="122"/>
      <c r="E435" s="122"/>
      <c r="F435" s="122"/>
      <c r="G435" s="123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  <c r="V435" s="122"/>
      <c r="W435" s="122"/>
      <c r="X435" s="122"/>
      <c r="Y435" s="122"/>
      <c r="Z435" s="122"/>
      <c r="AA435" s="122"/>
      <c r="AB435" s="122"/>
      <c r="AC435" s="122"/>
      <c r="AD435" s="122"/>
      <c r="AE435" s="122"/>
      <c r="AF435" s="124"/>
      <c r="AG435" s="125"/>
      <c r="AH435" s="124"/>
      <c r="AI435" s="124"/>
      <c r="AJ435" s="122"/>
      <c r="AK435" s="126"/>
      <c r="AL435" s="122"/>
      <c r="AM435" s="122"/>
      <c r="AN435" s="122"/>
      <c r="AO435" s="122"/>
      <c r="AP435" s="122"/>
      <c r="AQ435" s="122"/>
      <c r="AR435" s="122"/>
      <c r="AS435" s="122"/>
      <c r="AT435" s="122"/>
      <c r="AU435" s="122"/>
      <c r="AV435" s="122"/>
      <c r="AW435" s="122"/>
      <c r="AX435" s="124"/>
      <c r="AY435" s="124"/>
      <c r="AZ435" s="127"/>
      <c r="BA435" s="124"/>
      <c r="BB435" s="124"/>
      <c r="BC435" s="124"/>
      <c r="BD435" s="124"/>
      <c r="BE435" s="124"/>
      <c r="BF435" s="124"/>
      <c r="BG435" s="128"/>
      <c r="BH435" s="129"/>
      <c r="BI435" s="124"/>
      <c r="BJ435" s="129"/>
      <c r="BK435" s="163"/>
      <c r="BL435" s="129"/>
    </row>
    <row r="436" spans="1:64" ht="12.75" x14ac:dyDescent="0.2">
      <c r="A436" s="122"/>
      <c r="B436" s="122"/>
      <c r="C436" s="122"/>
      <c r="D436" s="122"/>
      <c r="E436" s="122"/>
      <c r="F436" s="122"/>
      <c r="G436" s="123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  <c r="V436" s="122"/>
      <c r="W436" s="122"/>
      <c r="X436" s="122"/>
      <c r="Y436" s="122"/>
      <c r="Z436" s="122"/>
      <c r="AA436" s="122"/>
      <c r="AB436" s="122"/>
      <c r="AC436" s="122"/>
      <c r="AD436" s="122"/>
      <c r="AE436" s="122"/>
      <c r="AF436" s="124"/>
      <c r="AG436" s="125"/>
      <c r="AH436" s="124"/>
      <c r="AI436" s="124"/>
      <c r="AJ436" s="122"/>
      <c r="AK436" s="126"/>
      <c r="AL436" s="122"/>
      <c r="AM436" s="122"/>
      <c r="AN436" s="122"/>
      <c r="AO436" s="122"/>
      <c r="AP436" s="122"/>
      <c r="AQ436" s="122"/>
      <c r="AR436" s="122"/>
      <c r="AS436" s="122"/>
      <c r="AT436" s="122"/>
      <c r="AU436" s="122"/>
      <c r="AV436" s="122"/>
      <c r="AW436" s="122"/>
      <c r="AX436" s="124"/>
      <c r="AY436" s="124"/>
      <c r="AZ436" s="127"/>
      <c r="BA436" s="124"/>
      <c r="BB436" s="124"/>
      <c r="BC436" s="124"/>
      <c r="BD436" s="124"/>
      <c r="BE436" s="124"/>
      <c r="BF436" s="124"/>
      <c r="BG436" s="128"/>
      <c r="BH436" s="129"/>
      <c r="BI436" s="124"/>
      <c r="BJ436" s="129"/>
      <c r="BK436" s="163"/>
      <c r="BL436" s="129"/>
    </row>
    <row r="437" spans="1:64" ht="12.75" x14ac:dyDescent="0.2">
      <c r="A437" s="122"/>
      <c r="B437" s="122"/>
      <c r="C437" s="122"/>
      <c r="D437" s="122"/>
      <c r="E437" s="122"/>
      <c r="F437" s="122"/>
      <c r="G437" s="123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  <c r="V437" s="122"/>
      <c r="W437" s="122"/>
      <c r="X437" s="122"/>
      <c r="Y437" s="122"/>
      <c r="Z437" s="122"/>
      <c r="AA437" s="122"/>
      <c r="AB437" s="122"/>
      <c r="AC437" s="122"/>
      <c r="AD437" s="122"/>
      <c r="AE437" s="122"/>
      <c r="AF437" s="124"/>
      <c r="AG437" s="125"/>
      <c r="AH437" s="124"/>
      <c r="AI437" s="124"/>
      <c r="AJ437" s="122"/>
      <c r="AK437" s="126"/>
      <c r="AL437" s="122"/>
      <c r="AM437" s="122"/>
      <c r="AN437" s="122"/>
      <c r="AO437" s="122"/>
      <c r="AP437" s="122"/>
      <c r="AQ437" s="122"/>
      <c r="AR437" s="122"/>
      <c r="AS437" s="122"/>
      <c r="AT437" s="122"/>
      <c r="AU437" s="122"/>
      <c r="AV437" s="122"/>
      <c r="AW437" s="122"/>
      <c r="AX437" s="124"/>
      <c r="AY437" s="124"/>
      <c r="AZ437" s="127"/>
      <c r="BA437" s="124"/>
      <c r="BB437" s="124"/>
      <c r="BC437" s="124"/>
      <c r="BD437" s="124"/>
      <c r="BE437" s="124"/>
      <c r="BF437" s="124"/>
      <c r="BG437" s="128"/>
      <c r="BH437" s="129"/>
      <c r="BI437" s="124"/>
      <c r="BJ437" s="129"/>
      <c r="BK437" s="163"/>
      <c r="BL437" s="129"/>
    </row>
    <row r="438" spans="1:64" ht="12.75" x14ac:dyDescent="0.2">
      <c r="A438" s="122"/>
      <c r="B438" s="122"/>
      <c r="C438" s="122"/>
      <c r="D438" s="122"/>
      <c r="E438" s="122"/>
      <c r="F438" s="122"/>
      <c r="G438" s="123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  <c r="V438" s="122"/>
      <c r="W438" s="122"/>
      <c r="X438" s="122"/>
      <c r="Y438" s="122"/>
      <c r="Z438" s="122"/>
      <c r="AA438" s="122"/>
      <c r="AB438" s="122"/>
      <c r="AC438" s="122"/>
      <c r="AD438" s="122"/>
      <c r="AE438" s="122"/>
      <c r="AF438" s="124"/>
      <c r="AG438" s="125"/>
      <c r="AH438" s="124"/>
      <c r="AI438" s="124"/>
      <c r="AJ438" s="122"/>
      <c r="AK438" s="126"/>
      <c r="AL438" s="122"/>
      <c r="AM438" s="122"/>
      <c r="AN438" s="122"/>
      <c r="AO438" s="122"/>
      <c r="AP438" s="122"/>
      <c r="AQ438" s="122"/>
      <c r="AR438" s="122"/>
      <c r="AS438" s="122"/>
      <c r="AT438" s="122"/>
      <c r="AU438" s="122"/>
      <c r="AV438" s="122"/>
      <c r="AW438" s="122"/>
      <c r="AX438" s="124"/>
      <c r="AY438" s="124"/>
      <c r="AZ438" s="127"/>
      <c r="BA438" s="124"/>
      <c r="BB438" s="124"/>
      <c r="BC438" s="124"/>
      <c r="BD438" s="124"/>
      <c r="BE438" s="124"/>
      <c r="BF438" s="124"/>
      <c r="BG438" s="128"/>
      <c r="BH438" s="129"/>
      <c r="BI438" s="124"/>
      <c r="BJ438" s="129"/>
      <c r="BK438" s="163"/>
      <c r="BL438" s="129"/>
    </row>
    <row r="439" spans="1:64" ht="12.75" x14ac:dyDescent="0.2">
      <c r="A439" s="122"/>
      <c r="B439" s="122"/>
      <c r="C439" s="122"/>
      <c r="D439" s="122"/>
      <c r="E439" s="122"/>
      <c r="F439" s="122"/>
      <c r="G439" s="123"/>
      <c r="H439" s="122"/>
      <c r="I439" s="122"/>
      <c r="J439" s="122"/>
      <c r="K439" s="122"/>
      <c r="L439" s="122"/>
      <c r="M439" s="122"/>
      <c r="N439" s="122"/>
      <c r="O439" s="122"/>
      <c r="P439" s="122"/>
      <c r="Q439" s="122"/>
      <c r="R439" s="122"/>
      <c r="S439" s="122"/>
      <c r="T439" s="122"/>
      <c r="U439" s="122"/>
      <c r="V439" s="122"/>
      <c r="W439" s="122"/>
      <c r="X439" s="122"/>
      <c r="Y439" s="122"/>
      <c r="Z439" s="122"/>
      <c r="AA439" s="122"/>
      <c r="AB439" s="122"/>
      <c r="AC439" s="122"/>
      <c r="AD439" s="122"/>
      <c r="AE439" s="122"/>
      <c r="AF439" s="124"/>
      <c r="AG439" s="125"/>
      <c r="AH439" s="124"/>
      <c r="AI439" s="124"/>
      <c r="AJ439" s="122"/>
      <c r="AK439" s="126"/>
      <c r="AL439" s="122"/>
      <c r="AM439" s="122"/>
      <c r="AN439" s="122"/>
      <c r="AO439" s="122"/>
      <c r="AP439" s="122"/>
      <c r="AQ439" s="122"/>
      <c r="AR439" s="122"/>
      <c r="AS439" s="122"/>
      <c r="AT439" s="122"/>
      <c r="AU439" s="122"/>
      <c r="AV439" s="122"/>
      <c r="AW439" s="122"/>
      <c r="AX439" s="124"/>
      <c r="AY439" s="124"/>
      <c r="AZ439" s="127"/>
      <c r="BA439" s="124"/>
      <c r="BB439" s="124"/>
      <c r="BC439" s="124"/>
      <c r="BD439" s="124"/>
      <c r="BE439" s="124"/>
      <c r="BF439" s="124"/>
      <c r="BG439" s="128"/>
      <c r="BH439" s="129"/>
      <c r="BI439" s="124"/>
      <c r="BJ439" s="129"/>
      <c r="BK439" s="163"/>
      <c r="BL439" s="129"/>
    </row>
    <row r="440" spans="1:64" ht="12.75" x14ac:dyDescent="0.2">
      <c r="A440" s="122"/>
      <c r="B440" s="122"/>
      <c r="C440" s="122"/>
      <c r="D440" s="122"/>
      <c r="E440" s="122"/>
      <c r="F440" s="122"/>
      <c r="G440" s="123"/>
      <c r="H440" s="122"/>
      <c r="I440" s="122"/>
      <c r="J440" s="122"/>
      <c r="K440" s="122"/>
      <c r="L440" s="122"/>
      <c r="M440" s="122"/>
      <c r="N440" s="122"/>
      <c r="O440" s="122"/>
      <c r="P440" s="122"/>
      <c r="Q440" s="122"/>
      <c r="R440" s="122"/>
      <c r="S440" s="122"/>
      <c r="T440" s="122"/>
      <c r="U440" s="122"/>
      <c r="V440" s="122"/>
      <c r="W440" s="122"/>
      <c r="X440" s="122"/>
      <c r="Y440" s="122"/>
      <c r="Z440" s="122"/>
      <c r="AA440" s="122"/>
      <c r="AB440" s="122"/>
      <c r="AC440" s="122"/>
      <c r="AD440" s="122"/>
      <c r="AE440" s="122"/>
      <c r="AF440" s="124"/>
      <c r="AG440" s="125"/>
      <c r="AH440" s="124"/>
      <c r="AI440" s="124"/>
      <c r="AJ440" s="122"/>
      <c r="AK440" s="126"/>
      <c r="AL440" s="122"/>
      <c r="AM440" s="122"/>
      <c r="AN440" s="122"/>
      <c r="AO440" s="122"/>
      <c r="AP440" s="122"/>
      <c r="AQ440" s="122"/>
      <c r="AR440" s="122"/>
      <c r="AS440" s="122"/>
      <c r="AT440" s="122"/>
      <c r="AU440" s="122"/>
      <c r="AV440" s="122"/>
      <c r="AW440" s="122"/>
      <c r="AX440" s="124"/>
      <c r="AY440" s="124"/>
      <c r="AZ440" s="127"/>
      <c r="BA440" s="124"/>
      <c r="BB440" s="124"/>
      <c r="BC440" s="124"/>
      <c r="BD440" s="124"/>
      <c r="BE440" s="124"/>
      <c r="BF440" s="124"/>
      <c r="BG440" s="128"/>
      <c r="BH440" s="129"/>
      <c r="BI440" s="124"/>
      <c r="BJ440" s="129"/>
      <c r="BK440" s="163"/>
      <c r="BL440" s="129"/>
    </row>
    <row r="441" spans="1:64" ht="12.75" x14ac:dyDescent="0.2">
      <c r="A441" s="122"/>
      <c r="B441" s="122"/>
      <c r="C441" s="122"/>
      <c r="D441" s="122"/>
      <c r="E441" s="122"/>
      <c r="F441" s="122"/>
      <c r="G441" s="123"/>
      <c r="H441" s="122"/>
      <c r="I441" s="122"/>
      <c r="J441" s="122"/>
      <c r="K441" s="122"/>
      <c r="L441" s="122"/>
      <c r="M441" s="122"/>
      <c r="N441" s="122"/>
      <c r="O441" s="122"/>
      <c r="P441" s="122"/>
      <c r="Q441" s="122"/>
      <c r="R441" s="122"/>
      <c r="S441" s="122"/>
      <c r="T441" s="122"/>
      <c r="U441" s="122"/>
      <c r="V441" s="122"/>
      <c r="W441" s="122"/>
      <c r="X441" s="122"/>
      <c r="Y441" s="122"/>
      <c r="Z441" s="122"/>
      <c r="AA441" s="122"/>
      <c r="AB441" s="122"/>
      <c r="AC441" s="122"/>
      <c r="AD441" s="122"/>
      <c r="AE441" s="122"/>
      <c r="AF441" s="124"/>
      <c r="AG441" s="125"/>
      <c r="AH441" s="124"/>
      <c r="AI441" s="124"/>
      <c r="AJ441" s="122"/>
      <c r="AK441" s="126"/>
      <c r="AL441" s="122"/>
      <c r="AM441" s="122"/>
      <c r="AN441" s="122"/>
      <c r="AO441" s="122"/>
      <c r="AP441" s="122"/>
      <c r="AQ441" s="122"/>
      <c r="AR441" s="122"/>
      <c r="AS441" s="122"/>
      <c r="AT441" s="122"/>
      <c r="AU441" s="122"/>
      <c r="AV441" s="122"/>
      <c r="AW441" s="122"/>
      <c r="AX441" s="124"/>
      <c r="AY441" s="124"/>
      <c r="AZ441" s="127"/>
      <c r="BA441" s="124"/>
      <c r="BB441" s="124"/>
      <c r="BC441" s="124"/>
      <c r="BD441" s="124"/>
      <c r="BE441" s="124"/>
      <c r="BF441" s="124"/>
      <c r="BG441" s="128"/>
      <c r="BH441" s="129"/>
      <c r="BI441" s="124"/>
      <c r="BJ441" s="129"/>
      <c r="BK441" s="163"/>
      <c r="BL441" s="129"/>
    </row>
    <row r="442" spans="1:64" ht="12.75" x14ac:dyDescent="0.2">
      <c r="A442" s="122"/>
      <c r="B442" s="122"/>
      <c r="C442" s="122"/>
      <c r="D442" s="122"/>
      <c r="E442" s="122"/>
      <c r="F442" s="122"/>
      <c r="G442" s="123"/>
      <c r="H442" s="122"/>
      <c r="I442" s="122"/>
      <c r="J442" s="122"/>
      <c r="K442" s="122"/>
      <c r="L442" s="122"/>
      <c r="M442" s="122"/>
      <c r="N442" s="122"/>
      <c r="O442" s="122"/>
      <c r="P442" s="122"/>
      <c r="Q442" s="122"/>
      <c r="R442" s="122"/>
      <c r="S442" s="122"/>
      <c r="T442" s="122"/>
      <c r="U442" s="122"/>
      <c r="V442" s="122"/>
      <c r="W442" s="122"/>
      <c r="X442" s="122"/>
      <c r="Y442" s="122"/>
      <c r="Z442" s="122"/>
      <c r="AA442" s="122"/>
      <c r="AB442" s="122"/>
      <c r="AC442" s="122"/>
      <c r="AD442" s="122"/>
      <c r="AE442" s="122"/>
      <c r="AF442" s="124"/>
      <c r="AG442" s="125"/>
      <c r="AH442" s="124"/>
      <c r="AI442" s="124"/>
      <c r="AJ442" s="122"/>
      <c r="AK442" s="126"/>
      <c r="AL442" s="122"/>
      <c r="AM442" s="122"/>
      <c r="AN442" s="122"/>
      <c r="AO442" s="122"/>
      <c r="AP442" s="122"/>
      <c r="AQ442" s="122"/>
      <c r="AR442" s="122"/>
      <c r="AS442" s="122"/>
      <c r="AT442" s="122"/>
      <c r="AU442" s="122"/>
      <c r="AV442" s="122"/>
      <c r="AW442" s="122"/>
      <c r="AX442" s="124"/>
      <c r="AY442" s="124"/>
      <c r="AZ442" s="127"/>
      <c r="BA442" s="124"/>
      <c r="BB442" s="124"/>
      <c r="BC442" s="124"/>
      <c r="BD442" s="124"/>
      <c r="BE442" s="124"/>
      <c r="BF442" s="124"/>
      <c r="BG442" s="128"/>
      <c r="BH442" s="129"/>
      <c r="BI442" s="124"/>
      <c r="BJ442" s="129"/>
      <c r="BK442" s="163"/>
      <c r="BL442" s="129"/>
    </row>
    <row r="443" spans="1:64" ht="12.75" x14ac:dyDescent="0.2">
      <c r="A443" s="122"/>
      <c r="B443" s="122"/>
      <c r="C443" s="122"/>
      <c r="D443" s="122"/>
      <c r="E443" s="122"/>
      <c r="F443" s="122"/>
      <c r="G443" s="123"/>
      <c r="H443" s="122"/>
      <c r="I443" s="122"/>
      <c r="J443" s="122"/>
      <c r="K443" s="122"/>
      <c r="L443" s="122"/>
      <c r="M443" s="122"/>
      <c r="N443" s="122"/>
      <c r="O443" s="122"/>
      <c r="P443" s="122"/>
      <c r="Q443" s="122"/>
      <c r="R443" s="122"/>
      <c r="S443" s="122"/>
      <c r="T443" s="122"/>
      <c r="U443" s="122"/>
      <c r="V443" s="122"/>
      <c r="W443" s="122"/>
      <c r="X443" s="122"/>
      <c r="Y443" s="122"/>
      <c r="Z443" s="122"/>
      <c r="AA443" s="122"/>
      <c r="AB443" s="122"/>
      <c r="AC443" s="122"/>
      <c r="AD443" s="122"/>
      <c r="AE443" s="122"/>
      <c r="AF443" s="124"/>
      <c r="AG443" s="125"/>
      <c r="AH443" s="124"/>
      <c r="AI443" s="124"/>
      <c r="AJ443" s="122"/>
      <c r="AK443" s="126"/>
      <c r="AL443" s="122"/>
      <c r="AM443" s="122"/>
      <c r="AN443" s="122"/>
      <c r="AO443" s="122"/>
      <c r="AP443" s="122"/>
      <c r="AQ443" s="122"/>
      <c r="AR443" s="122"/>
      <c r="AS443" s="122"/>
      <c r="AT443" s="122"/>
      <c r="AU443" s="122"/>
      <c r="AV443" s="122"/>
      <c r="AW443" s="122"/>
      <c r="AX443" s="124"/>
      <c r="AY443" s="124"/>
      <c r="AZ443" s="127"/>
      <c r="BA443" s="124"/>
      <c r="BB443" s="124"/>
      <c r="BC443" s="124"/>
      <c r="BD443" s="124"/>
      <c r="BE443" s="124"/>
      <c r="BF443" s="124"/>
      <c r="BG443" s="128"/>
      <c r="BH443" s="129"/>
      <c r="BI443" s="124"/>
      <c r="BJ443" s="129"/>
      <c r="BK443" s="163"/>
      <c r="BL443" s="129"/>
    </row>
    <row r="444" spans="1:64" ht="12.75" x14ac:dyDescent="0.2">
      <c r="A444" s="122"/>
      <c r="B444" s="122"/>
      <c r="C444" s="122"/>
      <c r="D444" s="122"/>
      <c r="E444" s="122"/>
      <c r="F444" s="122"/>
      <c r="G444" s="123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  <c r="V444" s="122"/>
      <c r="W444" s="122"/>
      <c r="X444" s="122"/>
      <c r="Y444" s="122"/>
      <c r="Z444" s="122"/>
      <c r="AA444" s="122"/>
      <c r="AB444" s="122"/>
      <c r="AC444" s="122"/>
      <c r="AD444" s="122"/>
      <c r="AE444" s="122"/>
      <c r="AF444" s="124"/>
      <c r="AG444" s="125"/>
      <c r="AH444" s="124"/>
      <c r="AI444" s="124"/>
      <c r="AJ444" s="122"/>
      <c r="AK444" s="126"/>
      <c r="AL444" s="122"/>
      <c r="AM444" s="122"/>
      <c r="AN444" s="122"/>
      <c r="AO444" s="122"/>
      <c r="AP444" s="122"/>
      <c r="AQ444" s="122"/>
      <c r="AR444" s="122"/>
      <c r="AS444" s="122"/>
      <c r="AT444" s="122"/>
      <c r="AU444" s="122"/>
      <c r="AV444" s="122"/>
      <c r="AW444" s="122"/>
      <c r="AX444" s="124"/>
      <c r="AY444" s="124"/>
      <c r="AZ444" s="127"/>
      <c r="BA444" s="124"/>
      <c r="BB444" s="124"/>
      <c r="BC444" s="124"/>
      <c r="BD444" s="124"/>
      <c r="BE444" s="124"/>
      <c r="BF444" s="124"/>
      <c r="BG444" s="128"/>
      <c r="BH444" s="129"/>
      <c r="BI444" s="124"/>
      <c r="BJ444" s="129"/>
      <c r="BK444" s="163"/>
      <c r="BL444" s="129"/>
    </row>
    <row r="445" spans="1:64" ht="12.75" x14ac:dyDescent="0.2">
      <c r="A445" s="122"/>
      <c r="B445" s="122"/>
      <c r="C445" s="122"/>
      <c r="D445" s="122"/>
      <c r="E445" s="122"/>
      <c r="F445" s="122"/>
      <c r="G445" s="123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  <c r="V445" s="122"/>
      <c r="W445" s="122"/>
      <c r="X445" s="122"/>
      <c r="Y445" s="122"/>
      <c r="Z445" s="122"/>
      <c r="AA445" s="122"/>
      <c r="AB445" s="122"/>
      <c r="AC445" s="122"/>
      <c r="AD445" s="122"/>
      <c r="AE445" s="122"/>
      <c r="AF445" s="124"/>
      <c r="AG445" s="125"/>
      <c r="AH445" s="124"/>
      <c r="AI445" s="124"/>
      <c r="AJ445" s="122"/>
      <c r="AK445" s="126"/>
      <c r="AL445" s="122"/>
      <c r="AM445" s="122"/>
      <c r="AN445" s="122"/>
      <c r="AO445" s="122"/>
      <c r="AP445" s="122"/>
      <c r="AQ445" s="122"/>
      <c r="AR445" s="122"/>
      <c r="AS445" s="122"/>
      <c r="AT445" s="122"/>
      <c r="AU445" s="122"/>
      <c r="AV445" s="122"/>
      <c r="AW445" s="122"/>
      <c r="AX445" s="124"/>
      <c r="AY445" s="124"/>
      <c r="AZ445" s="127"/>
      <c r="BA445" s="124"/>
      <c r="BB445" s="124"/>
      <c r="BC445" s="124"/>
      <c r="BD445" s="124"/>
      <c r="BE445" s="124"/>
      <c r="BF445" s="124"/>
      <c r="BG445" s="128"/>
      <c r="BH445" s="129"/>
      <c r="BI445" s="124"/>
      <c r="BJ445" s="129"/>
      <c r="BK445" s="163"/>
      <c r="BL445" s="129"/>
    </row>
    <row r="446" spans="1:64" ht="12.75" x14ac:dyDescent="0.2">
      <c r="A446" s="122"/>
      <c r="B446" s="122"/>
      <c r="C446" s="122"/>
      <c r="D446" s="122"/>
      <c r="E446" s="122"/>
      <c r="F446" s="122"/>
      <c r="G446" s="123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  <c r="V446" s="122"/>
      <c r="W446" s="122"/>
      <c r="X446" s="122"/>
      <c r="Y446" s="122"/>
      <c r="Z446" s="122"/>
      <c r="AA446" s="122"/>
      <c r="AB446" s="122"/>
      <c r="AC446" s="122"/>
      <c r="AD446" s="122"/>
      <c r="AE446" s="122"/>
      <c r="AF446" s="124"/>
      <c r="AG446" s="125"/>
      <c r="AH446" s="124"/>
      <c r="AI446" s="124"/>
      <c r="AJ446" s="122"/>
      <c r="AK446" s="126"/>
      <c r="AL446" s="122"/>
      <c r="AM446" s="122"/>
      <c r="AN446" s="122"/>
      <c r="AO446" s="122"/>
      <c r="AP446" s="122"/>
      <c r="AQ446" s="122"/>
      <c r="AR446" s="122"/>
      <c r="AS446" s="122"/>
      <c r="AT446" s="122"/>
      <c r="AU446" s="122"/>
      <c r="AV446" s="122"/>
      <c r="AW446" s="122"/>
      <c r="AX446" s="124"/>
      <c r="AY446" s="124"/>
      <c r="AZ446" s="127"/>
      <c r="BA446" s="124"/>
      <c r="BB446" s="124"/>
      <c r="BC446" s="124"/>
      <c r="BD446" s="124"/>
      <c r="BE446" s="124"/>
      <c r="BF446" s="124"/>
      <c r="BG446" s="128"/>
      <c r="BH446" s="129"/>
      <c r="BI446" s="124"/>
      <c r="BJ446" s="129"/>
      <c r="BK446" s="163"/>
      <c r="BL446" s="129"/>
    </row>
    <row r="447" spans="1:64" ht="12.75" x14ac:dyDescent="0.2">
      <c r="A447" s="122"/>
      <c r="B447" s="122"/>
      <c r="C447" s="122"/>
      <c r="D447" s="122"/>
      <c r="E447" s="122"/>
      <c r="F447" s="122"/>
      <c r="G447" s="123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  <c r="AA447" s="122"/>
      <c r="AB447" s="122"/>
      <c r="AC447" s="122"/>
      <c r="AD447" s="122"/>
      <c r="AE447" s="122"/>
      <c r="AF447" s="124"/>
      <c r="AG447" s="125"/>
      <c r="AH447" s="124"/>
      <c r="AI447" s="124"/>
      <c r="AJ447" s="122"/>
      <c r="AK447" s="126"/>
      <c r="AL447" s="122"/>
      <c r="AM447" s="122"/>
      <c r="AN447" s="122"/>
      <c r="AO447" s="122"/>
      <c r="AP447" s="122"/>
      <c r="AQ447" s="122"/>
      <c r="AR447" s="122"/>
      <c r="AS447" s="122"/>
      <c r="AT447" s="122"/>
      <c r="AU447" s="122"/>
      <c r="AV447" s="122"/>
      <c r="AW447" s="122"/>
      <c r="AX447" s="124"/>
      <c r="AY447" s="124"/>
      <c r="AZ447" s="127"/>
      <c r="BA447" s="124"/>
      <c r="BB447" s="124"/>
      <c r="BC447" s="124"/>
      <c r="BD447" s="124"/>
      <c r="BE447" s="124"/>
      <c r="BF447" s="124"/>
      <c r="BG447" s="128"/>
      <c r="BH447" s="129"/>
      <c r="BI447" s="124"/>
      <c r="BJ447" s="129"/>
      <c r="BK447" s="163"/>
      <c r="BL447" s="129"/>
    </row>
    <row r="448" spans="1:64" ht="12.75" x14ac:dyDescent="0.2">
      <c r="A448" s="122"/>
      <c r="B448" s="122"/>
      <c r="C448" s="122"/>
      <c r="D448" s="122"/>
      <c r="E448" s="122"/>
      <c r="F448" s="122"/>
      <c r="G448" s="123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  <c r="AA448" s="122"/>
      <c r="AB448" s="122"/>
      <c r="AC448" s="122"/>
      <c r="AD448" s="122"/>
      <c r="AE448" s="122"/>
      <c r="AF448" s="124"/>
      <c r="AG448" s="125"/>
      <c r="AH448" s="124"/>
      <c r="AI448" s="124"/>
      <c r="AJ448" s="122"/>
      <c r="AK448" s="126"/>
      <c r="AL448" s="122"/>
      <c r="AM448" s="122"/>
      <c r="AN448" s="122"/>
      <c r="AO448" s="122"/>
      <c r="AP448" s="122"/>
      <c r="AQ448" s="122"/>
      <c r="AR448" s="122"/>
      <c r="AS448" s="122"/>
      <c r="AT448" s="122"/>
      <c r="AU448" s="122"/>
      <c r="AV448" s="122"/>
      <c r="AW448" s="122"/>
      <c r="AX448" s="124"/>
      <c r="AY448" s="124"/>
      <c r="AZ448" s="127"/>
      <c r="BA448" s="124"/>
      <c r="BB448" s="124"/>
      <c r="BC448" s="124"/>
      <c r="BD448" s="124"/>
      <c r="BE448" s="124"/>
      <c r="BF448" s="124"/>
      <c r="BG448" s="128"/>
      <c r="BH448" s="129"/>
      <c r="BI448" s="124"/>
      <c r="BJ448" s="129"/>
      <c r="BK448" s="163"/>
      <c r="BL448" s="129"/>
    </row>
    <row r="449" spans="1:64" ht="12.75" x14ac:dyDescent="0.2">
      <c r="A449" s="122"/>
      <c r="B449" s="122"/>
      <c r="C449" s="122"/>
      <c r="D449" s="122"/>
      <c r="E449" s="122"/>
      <c r="F449" s="122"/>
      <c r="G449" s="123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T449" s="122"/>
      <c r="U449" s="122"/>
      <c r="V449" s="122"/>
      <c r="W449" s="122"/>
      <c r="X449" s="122"/>
      <c r="Y449" s="122"/>
      <c r="Z449" s="122"/>
      <c r="AA449" s="122"/>
      <c r="AB449" s="122"/>
      <c r="AC449" s="122"/>
      <c r="AD449" s="122"/>
      <c r="AE449" s="122"/>
      <c r="AF449" s="124"/>
      <c r="AG449" s="125"/>
      <c r="AH449" s="124"/>
      <c r="AI449" s="124"/>
      <c r="AJ449" s="122"/>
      <c r="AK449" s="126"/>
      <c r="AL449" s="122"/>
      <c r="AM449" s="122"/>
      <c r="AN449" s="122"/>
      <c r="AO449" s="122"/>
      <c r="AP449" s="122"/>
      <c r="AQ449" s="122"/>
      <c r="AR449" s="122"/>
      <c r="AS449" s="122"/>
      <c r="AT449" s="122"/>
      <c r="AU449" s="122"/>
      <c r="AV449" s="122"/>
      <c r="AW449" s="122"/>
      <c r="AX449" s="124"/>
      <c r="AY449" s="124"/>
      <c r="AZ449" s="127"/>
      <c r="BA449" s="124"/>
      <c r="BB449" s="124"/>
      <c r="BC449" s="124"/>
      <c r="BD449" s="124"/>
      <c r="BE449" s="124"/>
      <c r="BF449" s="124"/>
      <c r="BG449" s="128"/>
      <c r="BH449" s="129"/>
      <c r="BI449" s="124"/>
      <c r="BJ449" s="129"/>
      <c r="BK449" s="163"/>
      <c r="BL449" s="129"/>
    </row>
    <row r="450" spans="1:64" ht="12.75" x14ac:dyDescent="0.2">
      <c r="A450" s="122"/>
      <c r="B450" s="122"/>
      <c r="C450" s="122"/>
      <c r="D450" s="122"/>
      <c r="E450" s="122"/>
      <c r="F450" s="122"/>
      <c r="G450" s="123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T450" s="122"/>
      <c r="U450" s="122"/>
      <c r="V450" s="122"/>
      <c r="W450" s="122"/>
      <c r="X450" s="122"/>
      <c r="Y450" s="122"/>
      <c r="Z450" s="122"/>
      <c r="AA450" s="122"/>
      <c r="AB450" s="122"/>
      <c r="AC450" s="122"/>
      <c r="AD450" s="122"/>
      <c r="AE450" s="122"/>
      <c r="AF450" s="124"/>
      <c r="AG450" s="125"/>
      <c r="AH450" s="124"/>
      <c r="AI450" s="124"/>
      <c r="AJ450" s="122"/>
      <c r="AK450" s="126"/>
      <c r="AL450" s="122"/>
      <c r="AM450" s="122"/>
      <c r="AN450" s="122"/>
      <c r="AO450" s="122"/>
      <c r="AP450" s="122"/>
      <c r="AQ450" s="122"/>
      <c r="AR450" s="122"/>
      <c r="AS450" s="122"/>
      <c r="AT450" s="122"/>
      <c r="AU450" s="122"/>
      <c r="AV450" s="122"/>
      <c r="AW450" s="122"/>
      <c r="AX450" s="124"/>
      <c r="AY450" s="124"/>
      <c r="AZ450" s="127"/>
      <c r="BA450" s="124"/>
      <c r="BB450" s="124"/>
      <c r="BC450" s="124"/>
      <c r="BD450" s="124"/>
      <c r="BE450" s="124"/>
      <c r="BF450" s="124"/>
      <c r="BG450" s="128"/>
      <c r="BH450" s="129"/>
      <c r="BI450" s="124"/>
      <c r="BJ450" s="129"/>
      <c r="BK450" s="163"/>
      <c r="BL450" s="129"/>
    </row>
    <row r="451" spans="1:64" ht="12.75" x14ac:dyDescent="0.2">
      <c r="A451" s="122"/>
      <c r="B451" s="122"/>
      <c r="C451" s="122"/>
      <c r="D451" s="122"/>
      <c r="E451" s="122"/>
      <c r="F451" s="122"/>
      <c r="G451" s="123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  <c r="V451" s="122"/>
      <c r="W451" s="122"/>
      <c r="X451" s="122"/>
      <c r="Y451" s="122"/>
      <c r="Z451" s="122"/>
      <c r="AA451" s="122"/>
      <c r="AB451" s="122"/>
      <c r="AC451" s="122"/>
      <c r="AD451" s="122"/>
      <c r="AE451" s="122"/>
      <c r="AF451" s="124"/>
      <c r="AG451" s="125"/>
      <c r="AH451" s="124"/>
      <c r="AI451" s="124"/>
      <c r="AJ451" s="122"/>
      <c r="AK451" s="126"/>
      <c r="AL451" s="122"/>
      <c r="AM451" s="122"/>
      <c r="AN451" s="122"/>
      <c r="AO451" s="122"/>
      <c r="AP451" s="122"/>
      <c r="AQ451" s="122"/>
      <c r="AR451" s="122"/>
      <c r="AS451" s="122"/>
      <c r="AT451" s="122"/>
      <c r="AU451" s="122"/>
      <c r="AV451" s="122"/>
      <c r="AW451" s="122"/>
      <c r="AX451" s="124"/>
      <c r="AY451" s="124"/>
      <c r="AZ451" s="127"/>
      <c r="BA451" s="124"/>
      <c r="BB451" s="124"/>
      <c r="BC451" s="124"/>
      <c r="BD451" s="124"/>
      <c r="BE451" s="124"/>
      <c r="BF451" s="124"/>
      <c r="BG451" s="128"/>
      <c r="BH451" s="129"/>
      <c r="BI451" s="124"/>
      <c r="BJ451" s="129"/>
      <c r="BK451" s="163"/>
      <c r="BL451" s="129"/>
    </row>
    <row r="452" spans="1:64" ht="12.75" x14ac:dyDescent="0.2">
      <c r="A452" s="122"/>
      <c r="B452" s="122"/>
      <c r="C452" s="122"/>
      <c r="D452" s="122"/>
      <c r="E452" s="122"/>
      <c r="F452" s="122"/>
      <c r="G452" s="123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  <c r="V452" s="122"/>
      <c r="W452" s="122"/>
      <c r="X452" s="122"/>
      <c r="Y452" s="122"/>
      <c r="Z452" s="122"/>
      <c r="AA452" s="122"/>
      <c r="AB452" s="122"/>
      <c r="AC452" s="122"/>
      <c r="AD452" s="122"/>
      <c r="AE452" s="122"/>
      <c r="AF452" s="124"/>
      <c r="AG452" s="125"/>
      <c r="AH452" s="124"/>
      <c r="AI452" s="124"/>
      <c r="AJ452" s="122"/>
      <c r="AK452" s="126"/>
      <c r="AL452" s="122"/>
      <c r="AM452" s="122"/>
      <c r="AN452" s="122"/>
      <c r="AO452" s="122"/>
      <c r="AP452" s="122"/>
      <c r="AQ452" s="122"/>
      <c r="AR452" s="122"/>
      <c r="AS452" s="122"/>
      <c r="AT452" s="122"/>
      <c r="AU452" s="122"/>
      <c r="AV452" s="122"/>
      <c r="AW452" s="122"/>
      <c r="AX452" s="124"/>
      <c r="AY452" s="124"/>
      <c r="AZ452" s="127"/>
      <c r="BA452" s="124"/>
      <c r="BB452" s="124"/>
      <c r="BC452" s="124"/>
      <c r="BD452" s="124"/>
      <c r="BE452" s="124"/>
      <c r="BF452" s="124"/>
      <c r="BG452" s="128"/>
      <c r="BH452" s="129"/>
      <c r="BI452" s="124"/>
      <c r="BJ452" s="129"/>
      <c r="BK452" s="163"/>
      <c r="BL452" s="129"/>
    </row>
    <row r="453" spans="1:64" ht="12.75" x14ac:dyDescent="0.2">
      <c r="A453" s="122"/>
      <c r="B453" s="122"/>
      <c r="C453" s="122"/>
      <c r="D453" s="122"/>
      <c r="E453" s="122"/>
      <c r="F453" s="122"/>
      <c r="G453" s="123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  <c r="V453" s="122"/>
      <c r="W453" s="122"/>
      <c r="X453" s="122"/>
      <c r="Y453" s="122"/>
      <c r="Z453" s="122"/>
      <c r="AA453" s="122"/>
      <c r="AB453" s="122"/>
      <c r="AC453" s="122"/>
      <c r="AD453" s="122"/>
      <c r="AE453" s="122"/>
      <c r="AF453" s="124"/>
      <c r="AG453" s="125"/>
      <c r="AH453" s="124"/>
      <c r="AI453" s="124"/>
      <c r="AJ453" s="122"/>
      <c r="AK453" s="126"/>
      <c r="AL453" s="122"/>
      <c r="AM453" s="122"/>
      <c r="AN453" s="122"/>
      <c r="AO453" s="122"/>
      <c r="AP453" s="122"/>
      <c r="AQ453" s="122"/>
      <c r="AR453" s="122"/>
      <c r="AS453" s="122"/>
      <c r="AT453" s="122"/>
      <c r="AU453" s="122"/>
      <c r="AV453" s="122"/>
      <c r="AW453" s="122"/>
      <c r="AX453" s="124"/>
      <c r="AY453" s="124"/>
      <c r="AZ453" s="127"/>
      <c r="BA453" s="124"/>
      <c r="BB453" s="124"/>
      <c r="BC453" s="124"/>
      <c r="BD453" s="124"/>
      <c r="BE453" s="124"/>
      <c r="BF453" s="124"/>
      <c r="BG453" s="128"/>
      <c r="BH453" s="129"/>
      <c r="BI453" s="124"/>
      <c r="BJ453" s="129"/>
      <c r="BK453" s="163"/>
      <c r="BL453" s="129"/>
    </row>
    <row r="454" spans="1:64" ht="12.75" x14ac:dyDescent="0.2">
      <c r="A454" s="122"/>
      <c r="B454" s="122"/>
      <c r="C454" s="122"/>
      <c r="D454" s="122"/>
      <c r="E454" s="122"/>
      <c r="F454" s="122"/>
      <c r="G454" s="123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  <c r="V454" s="122"/>
      <c r="W454" s="122"/>
      <c r="X454" s="122"/>
      <c r="Y454" s="122"/>
      <c r="Z454" s="122"/>
      <c r="AA454" s="122"/>
      <c r="AB454" s="122"/>
      <c r="AC454" s="122"/>
      <c r="AD454" s="122"/>
      <c r="AE454" s="122"/>
      <c r="AF454" s="124"/>
      <c r="AG454" s="125"/>
      <c r="AH454" s="124"/>
      <c r="AI454" s="124"/>
      <c r="AJ454" s="122"/>
      <c r="AK454" s="126"/>
      <c r="AL454" s="122"/>
      <c r="AM454" s="122"/>
      <c r="AN454" s="122"/>
      <c r="AO454" s="122"/>
      <c r="AP454" s="122"/>
      <c r="AQ454" s="122"/>
      <c r="AR454" s="122"/>
      <c r="AS454" s="122"/>
      <c r="AT454" s="122"/>
      <c r="AU454" s="122"/>
      <c r="AV454" s="122"/>
      <c r="AW454" s="122"/>
      <c r="AX454" s="124"/>
      <c r="AY454" s="124"/>
      <c r="AZ454" s="127"/>
      <c r="BA454" s="124"/>
      <c r="BB454" s="124"/>
      <c r="BC454" s="124"/>
      <c r="BD454" s="124"/>
      <c r="BE454" s="124"/>
      <c r="BF454" s="124"/>
      <c r="BG454" s="128"/>
      <c r="BH454" s="129"/>
      <c r="BI454" s="124"/>
      <c r="BJ454" s="129"/>
      <c r="BK454" s="163"/>
      <c r="BL454" s="129"/>
    </row>
    <row r="455" spans="1:64" ht="12.75" x14ac:dyDescent="0.2">
      <c r="A455" s="122"/>
      <c r="B455" s="122"/>
      <c r="C455" s="122"/>
      <c r="D455" s="122"/>
      <c r="E455" s="122"/>
      <c r="F455" s="122"/>
      <c r="G455" s="123"/>
      <c r="H455" s="122"/>
      <c r="I455" s="122"/>
      <c r="J455" s="122"/>
      <c r="K455" s="122"/>
      <c r="L455" s="122"/>
      <c r="M455" s="122"/>
      <c r="N455" s="122"/>
      <c r="O455" s="122"/>
      <c r="P455" s="122"/>
      <c r="Q455" s="122"/>
      <c r="R455" s="122"/>
      <c r="S455" s="122"/>
      <c r="T455" s="122"/>
      <c r="U455" s="122"/>
      <c r="V455" s="122"/>
      <c r="W455" s="122"/>
      <c r="X455" s="122"/>
      <c r="Y455" s="122"/>
      <c r="Z455" s="122"/>
      <c r="AA455" s="122"/>
      <c r="AB455" s="122"/>
      <c r="AC455" s="122"/>
      <c r="AD455" s="122"/>
      <c r="AE455" s="122"/>
      <c r="AF455" s="124"/>
      <c r="AG455" s="125"/>
      <c r="AH455" s="124"/>
      <c r="AI455" s="124"/>
      <c r="AJ455" s="122"/>
      <c r="AK455" s="126"/>
      <c r="AL455" s="122"/>
      <c r="AM455" s="122"/>
      <c r="AN455" s="122"/>
      <c r="AO455" s="122"/>
      <c r="AP455" s="122"/>
      <c r="AQ455" s="122"/>
      <c r="AR455" s="122"/>
      <c r="AS455" s="122"/>
      <c r="AT455" s="122"/>
      <c r="AU455" s="122"/>
      <c r="AV455" s="122"/>
      <c r="AW455" s="122"/>
      <c r="AX455" s="124"/>
      <c r="AY455" s="124"/>
      <c r="AZ455" s="127"/>
      <c r="BA455" s="124"/>
      <c r="BB455" s="124"/>
      <c r="BC455" s="124"/>
      <c r="BD455" s="124"/>
      <c r="BE455" s="124"/>
      <c r="BF455" s="124"/>
      <c r="BG455" s="128"/>
      <c r="BH455" s="129"/>
      <c r="BI455" s="124"/>
      <c r="BJ455" s="129"/>
      <c r="BK455" s="163"/>
      <c r="BL455" s="129"/>
    </row>
    <row r="456" spans="1:64" ht="12.75" x14ac:dyDescent="0.2">
      <c r="A456" s="122"/>
      <c r="B456" s="122"/>
      <c r="C456" s="122"/>
      <c r="D456" s="122"/>
      <c r="E456" s="122"/>
      <c r="F456" s="122"/>
      <c r="G456" s="123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  <c r="V456" s="122"/>
      <c r="W456" s="122"/>
      <c r="X456" s="122"/>
      <c r="Y456" s="122"/>
      <c r="Z456" s="122"/>
      <c r="AA456" s="122"/>
      <c r="AB456" s="122"/>
      <c r="AC456" s="122"/>
      <c r="AD456" s="122"/>
      <c r="AE456" s="122"/>
      <c r="AF456" s="124"/>
      <c r="AG456" s="125"/>
      <c r="AH456" s="124"/>
      <c r="AI456" s="124"/>
      <c r="AJ456" s="122"/>
      <c r="AK456" s="126"/>
      <c r="AL456" s="122"/>
      <c r="AM456" s="122"/>
      <c r="AN456" s="122"/>
      <c r="AO456" s="122"/>
      <c r="AP456" s="122"/>
      <c r="AQ456" s="122"/>
      <c r="AR456" s="122"/>
      <c r="AS456" s="122"/>
      <c r="AT456" s="122"/>
      <c r="AU456" s="122"/>
      <c r="AV456" s="122"/>
      <c r="AW456" s="122"/>
      <c r="AX456" s="124"/>
      <c r="AY456" s="124"/>
      <c r="AZ456" s="127"/>
      <c r="BA456" s="124"/>
      <c r="BB456" s="124"/>
      <c r="BC456" s="124"/>
      <c r="BD456" s="124"/>
      <c r="BE456" s="124"/>
      <c r="BF456" s="124"/>
      <c r="BG456" s="128"/>
      <c r="BH456" s="129"/>
      <c r="BI456" s="124"/>
      <c r="BJ456" s="129"/>
      <c r="BK456" s="163"/>
      <c r="BL456" s="129"/>
    </row>
    <row r="457" spans="1:64" ht="12.75" x14ac:dyDescent="0.2">
      <c r="A457" s="122"/>
      <c r="B457" s="122"/>
      <c r="C457" s="122"/>
      <c r="D457" s="122"/>
      <c r="E457" s="122"/>
      <c r="F457" s="122"/>
      <c r="G457" s="123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  <c r="V457" s="122"/>
      <c r="W457" s="122"/>
      <c r="X457" s="122"/>
      <c r="Y457" s="122"/>
      <c r="Z457" s="122"/>
      <c r="AA457" s="122"/>
      <c r="AB457" s="122"/>
      <c r="AC457" s="122"/>
      <c r="AD457" s="122"/>
      <c r="AE457" s="122"/>
      <c r="AF457" s="124"/>
      <c r="AG457" s="125"/>
      <c r="AH457" s="124"/>
      <c r="AI457" s="124"/>
      <c r="AJ457" s="122"/>
      <c r="AK457" s="126"/>
      <c r="AL457" s="122"/>
      <c r="AM457" s="122"/>
      <c r="AN457" s="122"/>
      <c r="AO457" s="122"/>
      <c r="AP457" s="122"/>
      <c r="AQ457" s="122"/>
      <c r="AR457" s="122"/>
      <c r="AS457" s="122"/>
      <c r="AT457" s="122"/>
      <c r="AU457" s="122"/>
      <c r="AV457" s="122"/>
      <c r="AW457" s="122"/>
      <c r="AX457" s="124"/>
      <c r="AY457" s="124"/>
      <c r="AZ457" s="127"/>
      <c r="BA457" s="124"/>
      <c r="BB457" s="124"/>
      <c r="BC457" s="124"/>
      <c r="BD457" s="124"/>
      <c r="BE457" s="124"/>
      <c r="BF457" s="124"/>
      <c r="BG457" s="128"/>
      <c r="BH457" s="129"/>
      <c r="BI457" s="124"/>
      <c r="BJ457" s="129"/>
      <c r="BK457" s="163"/>
      <c r="BL457" s="129"/>
    </row>
    <row r="458" spans="1:64" ht="12.75" x14ac:dyDescent="0.2">
      <c r="A458" s="122"/>
      <c r="B458" s="122"/>
      <c r="C458" s="122"/>
      <c r="D458" s="122"/>
      <c r="E458" s="122"/>
      <c r="F458" s="122"/>
      <c r="G458" s="123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  <c r="V458" s="122"/>
      <c r="W458" s="122"/>
      <c r="X458" s="122"/>
      <c r="Y458" s="122"/>
      <c r="Z458" s="122"/>
      <c r="AA458" s="122"/>
      <c r="AB458" s="122"/>
      <c r="AC458" s="122"/>
      <c r="AD458" s="122"/>
      <c r="AE458" s="122"/>
      <c r="AF458" s="124"/>
      <c r="AG458" s="125"/>
      <c r="AH458" s="124"/>
      <c r="AI458" s="124"/>
      <c r="AJ458" s="122"/>
      <c r="AK458" s="126"/>
      <c r="AL458" s="122"/>
      <c r="AM458" s="122"/>
      <c r="AN458" s="122"/>
      <c r="AO458" s="122"/>
      <c r="AP458" s="122"/>
      <c r="AQ458" s="122"/>
      <c r="AR458" s="122"/>
      <c r="AS458" s="122"/>
      <c r="AT458" s="122"/>
      <c r="AU458" s="122"/>
      <c r="AV458" s="122"/>
      <c r="AW458" s="122"/>
      <c r="AX458" s="124"/>
      <c r="AY458" s="124"/>
      <c r="AZ458" s="127"/>
      <c r="BA458" s="124"/>
      <c r="BB458" s="124"/>
      <c r="BC458" s="124"/>
      <c r="BD458" s="124"/>
      <c r="BE458" s="124"/>
      <c r="BF458" s="124"/>
      <c r="BG458" s="128"/>
      <c r="BH458" s="129"/>
      <c r="BI458" s="124"/>
      <c r="BJ458" s="129"/>
      <c r="BK458" s="163"/>
      <c r="BL458" s="129"/>
    </row>
    <row r="459" spans="1:64" ht="12.75" x14ac:dyDescent="0.2">
      <c r="A459" s="122"/>
      <c r="B459" s="122"/>
      <c r="C459" s="122"/>
      <c r="D459" s="122"/>
      <c r="E459" s="122"/>
      <c r="F459" s="122"/>
      <c r="G459" s="123"/>
      <c r="H459" s="122"/>
      <c r="I459" s="122"/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22"/>
      <c r="U459" s="122"/>
      <c r="V459" s="122"/>
      <c r="W459" s="122"/>
      <c r="X459" s="122"/>
      <c r="Y459" s="122"/>
      <c r="Z459" s="122"/>
      <c r="AA459" s="122"/>
      <c r="AB459" s="122"/>
      <c r="AC459" s="122"/>
      <c r="AD459" s="122"/>
      <c r="AE459" s="122"/>
      <c r="AF459" s="124"/>
      <c r="AG459" s="125"/>
      <c r="AH459" s="124"/>
      <c r="AI459" s="124"/>
      <c r="AJ459" s="122"/>
      <c r="AK459" s="126"/>
      <c r="AL459" s="122"/>
      <c r="AM459" s="122"/>
      <c r="AN459" s="122"/>
      <c r="AO459" s="122"/>
      <c r="AP459" s="122"/>
      <c r="AQ459" s="122"/>
      <c r="AR459" s="122"/>
      <c r="AS459" s="122"/>
      <c r="AT459" s="122"/>
      <c r="AU459" s="122"/>
      <c r="AV459" s="122"/>
      <c r="AW459" s="122"/>
      <c r="AX459" s="124"/>
      <c r="AY459" s="124"/>
      <c r="AZ459" s="127"/>
      <c r="BA459" s="124"/>
      <c r="BB459" s="124"/>
      <c r="BC459" s="124"/>
      <c r="BD459" s="124"/>
      <c r="BE459" s="124"/>
      <c r="BF459" s="124"/>
      <c r="BG459" s="128"/>
      <c r="BH459" s="129"/>
      <c r="BI459" s="124"/>
      <c r="BJ459" s="129"/>
      <c r="BK459" s="163"/>
      <c r="BL459" s="129"/>
    </row>
    <row r="460" spans="1:64" ht="12.75" x14ac:dyDescent="0.2">
      <c r="A460" s="122"/>
      <c r="B460" s="122"/>
      <c r="C460" s="122"/>
      <c r="D460" s="122"/>
      <c r="E460" s="122"/>
      <c r="F460" s="122"/>
      <c r="G460" s="123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  <c r="V460" s="122"/>
      <c r="W460" s="122"/>
      <c r="X460" s="122"/>
      <c r="Y460" s="122"/>
      <c r="Z460" s="122"/>
      <c r="AA460" s="122"/>
      <c r="AB460" s="122"/>
      <c r="AC460" s="122"/>
      <c r="AD460" s="122"/>
      <c r="AE460" s="122"/>
      <c r="AF460" s="124"/>
      <c r="AG460" s="125"/>
      <c r="AH460" s="124"/>
      <c r="AI460" s="124"/>
      <c r="AJ460" s="122"/>
      <c r="AK460" s="126"/>
      <c r="AL460" s="122"/>
      <c r="AM460" s="122"/>
      <c r="AN460" s="122"/>
      <c r="AO460" s="122"/>
      <c r="AP460" s="122"/>
      <c r="AQ460" s="122"/>
      <c r="AR460" s="122"/>
      <c r="AS460" s="122"/>
      <c r="AT460" s="122"/>
      <c r="AU460" s="122"/>
      <c r="AV460" s="122"/>
      <c r="AW460" s="122"/>
      <c r="AX460" s="124"/>
      <c r="AY460" s="124"/>
      <c r="AZ460" s="127"/>
      <c r="BA460" s="124"/>
      <c r="BB460" s="124"/>
      <c r="BC460" s="124"/>
      <c r="BD460" s="124"/>
      <c r="BE460" s="124"/>
      <c r="BF460" s="124"/>
      <c r="BG460" s="128"/>
      <c r="BH460" s="129"/>
      <c r="BI460" s="124"/>
      <c r="BJ460" s="129"/>
      <c r="BK460" s="163"/>
      <c r="BL460" s="129"/>
    </row>
    <row r="461" spans="1:64" ht="12.75" x14ac:dyDescent="0.2">
      <c r="A461" s="122"/>
      <c r="B461" s="122"/>
      <c r="C461" s="122"/>
      <c r="D461" s="122"/>
      <c r="E461" s="122"/>
      <c r="F461" s="122"/>
      <c r="G461" s="123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4"/>
      <c r="AG461" s="125"/>
      <c r="AH461" s="124"/>
      <c r="AI461" s="124"/>
      <c r="AJ461" s="122"/>
      <c r="AK461" s="126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4"/>
      <c r="AY461" s="124"/>
      <c r="AZ461" s="127"/>
      <c r="BA461" s="124"/>
      <c r="BB461" s="124"/>
      <c r="BC461" s="124"/>
      <c r="BD461" s="124"/>
      <c r="BE461" s="124"/>
      <c r="BF461" s="124"/>
      <c r="BG461" s="128"/>
      <c r="BH461" s="129"/>
      <c r="BI461" s="124"/>
      <c r="BJ461" s="129"/>
      <c r="BK461" s="163"/>
      <c r="BL461" s="129"/>
    </row>
    <row r="462" spans="1:64" ht="12.75" x14ac:dyDescent="0.2">
      <c r="A462" s="122"/>
      <c r="B462" s="122"/>
      <c r="C462" s="122"/>
      <c r="D462" s="122"/>
      <c r="E462" s="122"/>
      <c r="F462" s="122"/>
      <c r="G462" s="123"/>
      <c r="H462" s="122"/>
      <c r="I462" s="122"/>
      <c r="J462" s="122"/>
      <c r="K462" s="122"/>
      <c r="L462" s="122"/>
      <c r="M462" s="122"/>
      <c r="N462" s="122"/>
      <c r="O462" s="122"/>
      <c r="P462" s="122"/>
      <c r="Q462" s="122"/>
      <c r="R462" s="122"/>
      <c r="S462" s="122"/>
      <c r="T462" s="122"/>
      <c r="U462" s="122"/>
      <c r="V462" s="122"/>
      <c r="W462" s="122"/>
      <c r="X462" s="122"/>
      <c r="Y462" s="122"/>
      <c r="Z462" s="122"/>
      <c r="AA462" s="122"/>
      <c r="AB462" s="122"/>
      <c r="AC462" s="122"/>
      <c r="AD462" s="122"/>
      <c r="AE462" s="122"/>
      <c r="AF462" s="124"/>
      <c r="AG462" s="125"/>
      <c r="AH462" s="124"/>
      <c r="AI462" s="124"/>
      <c r="AJ462" s="122"/>
      <c r="AK462" s="126"/>
      <c r="AL462" s="122"/>
      <c r="AM462" s="122"/>
      <c r="AN462" s="122"/>
      <c r="AO462" s="122"/>
      <c r="AP462" s="122"/>
      <c r="AQ462" s="122"/>
      <c r="AR462" s="122"/>
      <c r="AS462" s="122"/>
      <c r="AT462" s="122"/>
      <c r="AU462" s="122"/>
      <c r="AV462" s="122"/>
      <c r="AW462" s="122"/>
      <c r="AX462" s="124"/>
      <c r="AY462" s="124"/>
      <c r="AZ462" s="127"/>
      <c r="BA462" s="124"/>
      <c r="BB462" s="124"/>
      <c r="BC462" s="124"/>
      <c r="BD462" s="124"/>
      <c r="BE462" s="124"/>
      <c r="BF462" s="124"/>
      <c r="BG462" s="128"/>
      <c r="BH462" s="129"/>
      <c r="BI462" s="124"/>
      <c r="BJ462" s="129"/>
      <c r="BK462" s="163"/>
      <c r="BL462" s="129"/>
    </row>
    <row r="463" spans="1:64" ht="12.75" x14ac:dyDescent="0.2">
      <c r="A463" s="122"/>
      <c r="B463" s="122"/>
      <c r="C463" s="122"/>
      <c r="D463" s="122"/>
      <c r="E463" s="122"/>
      <c r="F463" s="122"/>
      <c r="G463" s="123"/>
      <c r="H463" s="122"/>
      <c r="I463" s="122"/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22"/>
      <c r="U463" s="122"/>
      <c r="V463" s="122"/>
      <c r="W463" s="122"/>
      <c r="X463" s="122"/>
      <c r="Y463" s="122"/>
      <c r="Z463" s="122"/>
      <c r="AA463" s="122"/>
      <c r="AB463" s="122"/>
      <c r="AC463" s="122"/>
      <c r="AD463" s="122"/>
      <c r="AE463" s="122"/>
      <c r="AF463" s="124"/>
      <c r="AG463" s="125"/>
      <c r="AH463" s="124"/>
      <c r="AI463" s="124"/>
      <c r="AJ463" s="122"/>
      <c r="AK463" s="126"/>
      <c r="AL463" s="122"/>
      <c r="AM463" s="122"/>
      <c r="AN463" s="122"/>
      <c r="AO463" s="122"/>
      <c r="AP463" s="122"/>
      <c r="AQ463" s="122"/>
      <c r="AR463" s="122"/>
      <c r="AS463" s="122"/>
      <c r="AT463" s="122"/>
      <c r="AU463" s="122"/>
      <c r="AV463" s="122"/>
      <c r="AW463" s="122"/>
      <c r="AX463" s="124"/>
      <c r="AY463" s="124"/>
      <c r="AZ463" s="127"/>
      <c r="BA463" s="124"/>
      <c r="BB463" s="124"/>
      <c r="BC463" s="124"/>
      <c r="BD463" s="124"/>
      <c r="BE463" s="124"/>
      <c r="BF463" s="124"/>
      <c r="BG463" s="128"/>
      <c r="BH463" s="129"/>
      <c r="BI463" s="124"/>
      <c r="BJ463" s="129"/>
      <c r="BK463" s="163"/>
      <c r="BL463" s="129"/>
    </row>
    <row r="464" spans="1:64" ht="12.75" x14ac:dyDescent="0.2">
      <c r="A464" s="122"/>
      <c r="B464" s="122"/>
      <c r="C464" s="122"/>
      <c r="D464" s="122"/>
      <c r="E464" s="122"/>
      <c r="F464" s="122"/>
      <c r="G464" s="123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  <c r="V464" s="122"/>
      <c r="W464" s="122"/>
      <c r="X464" s="122"/>
      <c r="Y464" s="122"/>
      <c r="Z464" s="122"/>
      <c r="AA464" s="122"/>
      <c r="AB464" s="122"/>
      <c r="AC464" s="122"/>
      <c r="AD464" s="122"/>
      <c r="AE464" s="122"/>
      <c r="AF464" s="124"/>
      <c r="AG464" s="125"/>
      <c r="AH464" s="124"/>
      <c r="AI464" s="124"/>
      <c r="AJ464" s="122"/>
      <c r="AK464" s="126"/>
      <c r="AL464" s="122"/>
      <c r="AM464" s="122"/>
      <c r="AN464" s="122"/>
      <c r="AO464" s="122"/>
      <c r="AP464" s="122"/>
      <c r="AQ464" s="122"/>
      <c r="AR464" s="122"/>
      <c r="AS464" s="122"/>
      <c r="AT464" s="122"/>
      <c r="AU464" s="122"/>
      <c r="AV464" s="122"/>
      <c r="AW464" s="122"/>
      <c r="AX464" s="124"/>
      <c r="AY464" s="124"/>
      <c r="AZ464" s="127"/>
      <c r="BA464" s="124"/>
      <c r="BB464" s="124"/>
      <c r="BC464" s="124"/>
      <c r="BD464" s="124"/>
      <c r="BE464" s="124"/>
      <c r="BF464" s="124"/>
      <c r="BG464" s="128"/>
      <c r="BH464" s="129"/>
      <c r="BI464" s="124"/>
      <c r="BJ464" s="129"/>
      <c r="BK464" s="163"/>
      <c r="BL464" s="129"/>
    </row>
    <row r="465" spans="1:64" ht="12.75" x14ac:dyDescent="0.2">
      <c r="A465" s="122"/>
      <c r="B465" s="122"/>
      <c r="C465" s="122"/>
      <c r="D465" s="122"/>
      <c r="E465" s="122"/>
      <c r="F465" s="122"/>
      <c r="G465" s="123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  <c r="V465" s="122"/>
      <c r="W465" s="122"/>
      <c r="X465" s="122"/>
      <c r="Y465" s="122"/>
      <c r="Z465" s="122"/>
      <c r="AA465" s="122"/>
      <c r="AB465" s="122"/>
      <c r="AC465" s="122"/>
      <c r="AD465" s="122"/>
      <c r="AE465" s="122"/>
      <c r="AF465" s="124"/>
      <c r="AG465" s="125"/>
      <c r="AH465" s="124"/>
      <c r="AI465" s="124"/>
      <c r="AJ465" s="122"/>
      <c r="AK465" s="126"/>
      <c r="AL465" s="122"/>
      <c r="AM465" s="122"/>
      <c r="AN465" s="122"/>
      <c r="AO465" s="122"/>
      <c r="AP465" s="122"/>
      <c r="AQ465" s="122"/>
      <c r="AR465" s="122"/>
      <c r="AS465" s="122"/>
      <c r="AT465" s="122"/>
      <c r="AU465" s="122"/>
      <c r="AV465" s="122"/>
      <c r="AW465" s="122"/>
      <c r="AX465" s="124"/>
      <c r="AY465" s="124"/>
      <c r="AZ465" s="127"/>
      <c r="BA465" s="124"/>
      <c r="BB465" s="124"/>
      <c r="BC465" s="124"/>
      <c r="BD465" s="124"/>
      <c r="BE465" s="124"/>
      <c r="BF465" s="124"/>
      <c r="BG465" s="128"/>
      <c r="BH465" s="129"/>
      <c r="BI465" s="124"/>
      <c r="BJ465" s="129"/>
      <c r="BK465" s="163"/>
      <c r="BL465" s="129"/>
    </row>
    <row r="466" spans="1:64" ht="12.75" x14ac:dyDescent="0.2">
      <c r="A466" s="122"/>
      <c r="B466" s="122"/>
      <c r="C466" s="122"/>
      <c r="D466" s="122"/>
      <c r="E466" s="122"/>
      <c r="F466" s="122"/>
      <c r="G466" s="123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  <c r="V466" s="122"/>
      <c r="W466" s="122"/>
      <c r="X466" s="122"/>
      <c r="Y466" s="122"/>
      <c r="Z466" s="122"/>
      <c r="AA466" s="122"/>
      <c r="AB466" s="122"/>
      <c r="AC466" s="122"/>
      <c r="AD466" s="122"/>
      <c r="AE466" s="122"/>
      <c r="AF466" s="124"/>
      <c r="AG466" s="125"/>
      <c r="AH466" s="124"/>
      <c r="AI466" s="124"/>
      <c r="AJ466" s="122"/>
      <c r="AK466" s="126"/>
      <c r="AL466" s="122"/>
      <c r="AM466" s="122"/>
      <c r="AN466" s="122"/>
      <c r="AO466" s="122"/>
      <c r="AP466" s="122"/>
      <c r="AQ466" s="122"/>
      <c r="AR466" s="122"/>
      <c r="AS466" s="122"/>
      <c r="AT466" s="122"/>
      <c r="AU466" s="122"/>
      <c r="AV466" s="122"/>
      <c r="AW466" s="122"/>
      <c r="AX466" s="124"/>
      <c r="AY466" s="124"/>
      <c r="AZ466" s="127"/>
      <c r="BA466" s="124"/>
      <c r="BB466" s="124"/>
      <c r="BC466" s="124"/>
      <c r="BD466" s="124"/>
      <c r="BE466" s="124"/>
      <c r="BF466" s="124"/>
      <c r="BG466" s="128"/>
      <c r="BH466" s="129"/>
      <c r="BI466" s="124"/>
      <c r="BJ466" s="129"/>
      <c r="BK466" s="163"/>
      <c r="BL466" s="129"/>
    </row>
    <row r="467" spans="1:64" ht="12.75" x14ac:dyDescent="0.2">
      <c r="A467" s="122"/>
      <c r="B467" s="122"/>
      <c r="C467" s="122"/>
      <c r="D467" s="122"/>
      <c r="E467" s="122"/>
      <c r="F467" s="122"/>
      <c r="G467" s="123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  <c r="V467" s="122"/>
      <c r="W467" s="122"/>
      <c r="X467" s="122"/>
      <c r="Y467" s="122"/>
      <c r="Z467" s="122"/>
      <c r="AA467" s="122"/>
      <c r="AB467" s="122"/>
      <c r="AC467" s="122"/>
      <c r="AD467" s="122"/>
      <c r="AE467" s="122"/>
      <c r="AF467" s="124"/>
      <c r="AG467" s="125"/>
      <c r="AH467" s="124"/>
      <c r="AI467" s="124"/>
      <c r="AJ467" s="122"/>
      <c r="AK467" s="126"/>
      <c r="AL467" s="122"/>
      <c r="AM467" s="122"/>
      <c r="AN467" s="122"/>
      <c r="AO467" s="122"/>
      <c r="AP467" s="122"/>
      <c r="AQ467" s="122"/>
      <c r="AR467" s="122"/>
      <c r="AS467" s="122"/>
      <c r="AT467" s="122"/>
      <c r="AU467" s="122"/>
      <c r="AV467" s="122"/>
      <c r="AW467" s="122"/>
      <c r="AX467" s="124"/>
      <c r="AY467" s="124"/>
      <c r="AZ467" s="127"/>
      <c r="BA467" s="124"/>
      <c r="BB467" s="124"/>
      <c r="BC467" s="124"/>
      <c r="BD467" s="124"/>
      <c r="BE467" s="124"/>
      <c r="BF467" s="124"/>
      <c r="BG467" s="128"/>
      <c r="BH467" s="129"/>
      <c r="BI467" s="124"/>
      <c r="BJ467" s="129"/>
      <c r="BK467" s="163"/>
      <c r="BL467" s="129"/>
    </row>
    <row r="468" spans="1:64" ht="12.75" x14ac:dyDescent="0.2">
      <c r="A468" s="122"/>
      <c r="B468" s="122"/>
      <c r="C468" s="122"/>
      <c r="D468" s="122"/>
      <c r="E468" s="122"/>
      <c r="F468" s="122"/>
      <c r="G468" s="123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  <c r="V468" s="122"/>
      <c r="W468" s="122"/>
      <c r="X468" s="122"/>
      <c r="Y468" s="122"/>
      <c r="Z468" s="122"/>
      <c r="AA468" s="122"/>
      <c r="AB468" s="122"/>
      <c r="AC468" s="122"/>
      <c r="AD468" s="122"/>
      <c r="AE468" s="122"/>
      <c r="AF468" s="124"/>
      <c r="AG468" s="125"/>
      <c r="AH468" s="124"/>
      <c r="AI468" s="124"/>
      <c r="AJ468" s="122"/>
      <c r="AK468" s="126"/>
      <c r="AL468" s="122"/>
      <c r="AM468" s="122"/>
      <c r="AN468" s="122"/>
      <c r="AO468" s="122"/>
      <c r="AP468" s="122"/>
      <c r="AQ468" s="122"/>
      <c r="AR468" s="122"/>
      <c r="AS468" s="122"/>
      <c r="AT468" s="122"/>
      <c r="AU468" s="122"/>
      <c r="AV468" s="122"/>
      <c r="AW468" s="122"/>
      <c r="AX468" s="124"/>
      <c r="AY468" s="124"/>
      <c r="AZ468" s="127"/>
      <c r="BA468" s="124"/>
      <c r="BB468" s="124"/>
      <c r="BC468" s="124"/>
      <c r="BD468" s="124"/>
      <c r="BE468" s="124"/>
      <c r="BF468" s="124"/>
      <c r="BG468" s="128"/>
      <c r="BH468" s="129"/>
      <c r="BI468" s="124"/>
      <c r="BJ468" s="129"/>
      <c r="BK468" s="163"/>
      <c r="BL468" s="129"/>
    </row>
    <row r="469" spans="1:64" ht="12.75" x14ac:dyDescent="0.2">
      <c r="A469" s="122"/>
      <c r="B469" s="122"/>
      <c r="C469" s="122"/>
      <c r="D469" s="122"/>
      <c r="E469" s="122"/>
      <c r="F469" s="122"/>
      <c r="G469" s="123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  <c r="V469" s="122"/>
      <c r="W469" s="122"/>
      <c r="X469" s="122"/>
      <c r="Y469" s="122"/>
      <c r="Z469" s="122"/>
      <c r="AA469" s="122"/>
      <c r="AB469" s="122"/>
      <c r="AC469" s="122"/>
      <c r="AD469" s="122"/>
      <c r="AE469" s="122"/>
      <c r="AF469" s="124"/>
      <c r="AG469" s="125"/>
      <c r="AH469" s="124"/>
      <c r="AI469" s="124"/>
      <c r="AJ469" s="122"/>
      <c r="AK469" s="126"/>
      <c r="AL469" s="122"/>
      <c r="AM469" s="122"/>
      <c r="AN469" s="122"/>
      <c r="AO469" s="122"/>
      <c r="AP469" s="122"/>
      <c r="AQ469" s="122"/>
      <c r="AR469" s="122"/>
      <c r="AS469" s="122"/>
      <c r="AT469" s="122"/>
      <c r="AU469" s="122"/>
      <c r="AV469" s="122"/>
      <c r="AW469" s="122"/>
      <c r="AX469" s="124"/>
      <c r="AY469" s="124"/>
      <c r="AZ469" s="127"/>
      <c r="BA469" s="124"/>
      <c r="BB469" s="124"/>
      <c r="BC469" s="124"/>
      <c r="BD469" s="124"/>
      <c r="BE469" s="124"/>
      <c r="BF469" s="124"/>
      <c r="BG469" s="128"/>
      <c r="BH469" s="129"/>
      <c r="BI469" s="124"/>
      <c r="BJ469" s="129"/>
      <c r="BK469" s="163"/>
      <c r="BL469" s="129"/>
    </row>
    <row r="470" spans="1:64" ht="12.75" x14ac:dyDescent="0.2">
      <c r="A470" s="122"/>
      <c r="B470" s="122"/>
      <c r="C470" s="122"/>
      <c r="D470" s="122"/>
      <c r="E470" s="122"/>
      <c r="F470" s="122"/>
      <c r="G470" s="123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  <c r="V470" s="122"/>
      <c r="W470" s="122"/>
      <c r="X470" s="122"/>
      <c r="Y470" s="122"/>
      <c r="Z470" s="122"/>
      <c r="AA470" s="122"/>
      <c r="AB470" s="122"/>
      <c r="AC470" s="122"/>
      <c r="AD470" s="122"/>
      <c r="AE470" s="122"/>
      <c r="AF470" s="124"/>
      <c r="AG470" s="125"/>
      <c r="AH470" s="124"/>
      <c r="AI470" s="124"/>
      <c r="AJ470" s="122"/>
      <c r="AK470" s="126"/>
      <c r="AL470" s="122"/>
      <c r="AM470" s="122"/>
      <c r="AN470" s="122"/>
      <c r="AO470" s="122"/>
      <c r="AP470" s="122"/>
      <c r="AQ470" s="122"/>
      <c r="AR470" s="122"/>
      <c r="AS470" s="122"/>
      <c r="AT470" s="122"/>
      <c r="AU470" s="122"/>
      <c r="AV470" s="122"/>
      <c r="AW470" s="122"/>
      <c r="AX470" s="124"/>
      <c r="AY470" s="124"/>
      <c r="AZ470" s="127"/>
      <c r="BA470" s="124"/>
      <c r="BB470" s="124"/>
      <c r="BC470" s="124"/>
      <c r="BD470" s="124"/>
      <c r="BE470" s="124"/>
      <c r="BF470" s="124"/>
      <c r="BG470" s="128"/>
      <c r="BH470" s="129"/>
      <c r="BI470" s="124"/>
      <c r="BJ470" s="129"/>
      <c r="BK470" s="163"/>
      <c r="BL470" s="129"/>
    </row>
    <row r="471" spans="1:64" ht="12.75" x14ac:dyDescent="0.2">
      <c r="A471" s="122"/>
      <c r="B471" s="122"/>
      <c r="C471" s="122"/>
      <c r="D471" s="122"/>
      <c r="E471" s="122"/>
      <c r="F471" s="122"/>
      <c r="G471" s="123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  <c r="V471" s="122"/>
      <c r="W471" s="122"/>
      <c r="X471" s="122"/>
      <c r="Y471" s="122"/>
      <c r="Z471" s="122"/>
      <c r="AA471" s="122"/>
      <c r="AB471" s="122"/>
      <c r="AC471" s="122"/>
      <c r="AD471" s="122"/>
      <c r="AE471" s="122"/>
      <c r="AF471" s="124"/>
      <c r="AG471" s="125"/>
      <c r="AH471" s="124"/>
      <c r="AI471" s="124"/>
      <c r="AJ471" s="122"/>
      <c r="AK471" s="126"/>
      <c r="AL471" s="122"/>
      <c r="AM471" s="122"/>
      <c r="AN471" s="122"/>
      <c r="AO471" s="122"/>
      <c r="AP471" s="122"/>
      <c r="AQ471" s="122"/>
      <c r="AR471" s="122"/>
      <c r="AS471" s="122"/>
      <c r="AT471" s="122"/>
      <c r="AU471" s="122"/>
      <c r="AV471" s="122"/>
      <c r="AW471" s="122"/>
      <c r="AX471" s="124"/>
      <c r="AY471" s="124"/>
      <c r="AZ471" s="127"/>
      <c r="BA471" s="124"/>
      <c r="BB471" s="124"/>
      <c r="BC471" s="124"/>
      <c r="BD471" s="124"/>
      <c r="BE471" s="124"/>
      <c r="BF471" s="124"/>
      <c r="BG471" s="128"/>
      <c r="BH471" s="129"/>
      <c r="BI471" s="124"/>
      <c r="BJ471" s="129"/>
      <c r="BK471" s="163"/>
      <c r="BL471" s="129"/>
    </row>
    <row r="472" spans="1:64" ht="12.75" x14ac:dyDescent="0.2">
      <c r="A472" s="122"/>
      <c r="B472" s="122"/>
      <c r="C472" s="122"/>
      <c r="D472" s="122"/>
      <c r="E472" s="122"/>
      <c r="F472" s="122"/>
      <c r="G472" s="123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/>
      <c r="V472" s="122"/>
      <c r="W472" s="122"/>
      <c r="X472" s="122"/>
      <c r="Y472" s="122"/>
      <c r="Z472" s="122"/>
      <c r="AA472" s="122"/>
      <c r="AB472" s="122"/>
      <c r="AC472" s="122"/>
      <c r="AD472" s="122"/>
      <c r="AE472" s="122"/>
      <c r="AF472" s="124"/>
      <c r="AG472" s="125"/>
      <c r="AH472" s="124"/>
      <c r="AI472" s="124"/>
      <c r="AJ472" s="122"/>
      <c r="AK472" s="126"/>
      <c r="AL472" s="122"/>
      <c r="AM472" s="122"/>
      <c r="AN472" s="122"/>
      <c r="AO472" s="122"/>
      <c r="AP472" s="122"/>
      <c r="AQ472" s="122"/>
      <c r="AR472" s="122"/>
      <c r="AS472" s="122"/>
      <c r="AT472" s="122"/>
      <c r="AU472" s="122"/>
      <c r="AV472" s="122"/>
      <c r="AW472" s="122"/>
      <c r="AX472" s="124"/>
      <c r="AY472" s="124"/>
      <c r="AZ472" s="127"/>
      <c r="BA472" s="124"/>
      <c r="BB472" s="124"/>
      <c r="BC472" s="124"/>
      <c r="BD472" s="124"/>
      <c r="BE472" s="124"/>
      <c r="BF472" s="124"/>
      <c r="BG472" s="128"/>
      <c r="BH472" s="129"/>
      <c r="BI472" s="124"/>
      <c r="BJ472" s="129"/>
      <c r="BK472" s="163"/>
      <c r="BL472" s="129"/>
    </row>
    <row r="473" spans="1:64" ht="12.75" x14ac:dyDescent="0.2">
      <c r="A473" s="122"/>
      <c r="B473" s="122"/>
      <c r="C473" s="122"/>
      <c r="D473" s="122"/>
      <c r="E473" s="122"/>
      <c r="F473" s="122"/>
      <c r="G473" s="123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4"/>
      <c r="AG473" s="125"/>
      <c r="AH473" s="124"/>
      <c r="AI473" s="124"/>
      <c r="AJ473" s="122"/>
      <c r="AK473" s="126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4"/>
      <c r="AY473" s="124"/>
      <c r="AZ473" s="127"/>
      <c r="BA473" s="124"/>
      <c r="BB473" s="124"/>
      <c r="BC473" s="124"/>
      <c r="BD473" s="124"/>
      <c r="BE473" s="124"/>
      <c r="BF473" s="124"/>
      <c r="BG473" s="128"/>
      <c r="BH473" s="129"/>
      <c r="BI473" s="124"/>
      <c r="BJ473" s="129"/>
      <c r="BK473" s="163"/>
      <c r="BL473" s="129"/>
    </row>
    <row r="474" spans="1:64" ht="12.75" x14ac:dyDescent="0.2">
      <c r="A474" s="122"/>
      <c r="B474" s="122"/>
      <c r="C474" s="122"/>
      <c r="D474" s="122"/>
      <c r="E474" s="122"/>
      <c r="F474" s="122"/>
      <c r="G474" s="123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  <c r="V474" s="122"/>
      <c r="W474" s="122"/>
      <c r="X474" s="122"/>
      <c r="Y474" s="122"/>
      <c r="Z474" s="122"/>
      <c r="AA474" s="122"/>
      <c r="AB474" s="122"/>
      <c r="AC474" s="122"/>
      <c r="AD474" s="122"/>
      <c r="AE474" s="122"/>
      <c r="AF474" s="124"/>
      <c r="AG474" s="125"/>
      <c r="AH474" s="124"/>
      <c r="AI474" s="124"/>
      <c r="AJ474" s="122"/>
      <c r="AK474" s="126"/>
      <c r="AL474" s="122"/>
      <c r="AM474" s="122"/>
      <c r="AN474" s="122"/>
      <c r="AO474" s="122"/>
      <c r="AP474" s="122"/>
      <c r="AQ474" s="122"/>
      <c r="AR474" s="122"/>
      <c r="AS474" s="122"/>
      <c r="AT474" s="122"/>
      <c r="AU474" s="122"/>
      <c r="AV474" s="122"/>
      <c r="AW474" s="122"/>
      <c r="AX474" s="124"/>
      <c r="AY474" s="124"/>
      <c r="AZ474" s="127"/>
      <c r="BA474" s="124"/>
      <c r="BB474" s="124"/>
      <c r="BC474" s="124"/>
      <c r="BD474" s="124"/>
      <c r="BE474" s="124"/>
      <c r="BF474" s="124"/>
      <c r="BG474" s="128"/>
      <c r="BH474" s="129"/>
      <c r="BI474" s="124"/>
      <c r="BJ474" s="129"/>
      <c r="BK474" s="163"/>
      <c r="BL474" s="129"/>
    </row>
    <row r="475" spans="1:64" ht="12.75" x14ac:dyDescent="0.2">
      <c r="A475" s="122"/>
      <c r="B475" s="122"/>
      <c r="C475" s="122"/>
      <c r="D475" s="122"/>
      <c r="E475" s="122"/>
      <c r="F475" s="122"/>
      <c r="G475" s="123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  <c r="V475" s="122"/>
      <c r="W475" s="122"/>
      <c r="X475" s="122"/>
      <c r="Y475" s="122"/>
      <c r="Z475" s="122"/>
      <c r="AA475" s="122"/>
      <c r="AB475" s="122"/>
      <c r="AC475" s="122"/>
      <c r="AD475" s="122"/>
      <c r="AE475" s="122"/>
      <c r="AF475" s="124"/>
      <c r="AG475" s="125"/>
      <c r="AH475" s="124"/>
      <c r="AI475" s="124"/>
      <c r="AJ475" s="122"/>
      <c r="AK475" s="126"/>
      <c r="AL475" s="122"/>
      <c r="AM475" s="122"/>
      <c r="AN475" s="122"/>
      <c r="AO475" s="122"/>
      <c r="AP475" s="122"/>
      <c r="AQ475" s="122"/>
      <c r="AR475" s="122"/>
      <c r="AS475" s="122"/>
      <c r="AT475" s="122"/>
      <c r="AU475" s="122"/>
      <c r="AV475" s="122"/>
      <c r="AW475" s="122"/>
      <c r="AX475" s="124"/>
      <c r="AY475" s="124"/>
      <c r="AZ475" s="127"/>
      <c r="BA475" s="124"/>
      <c r="BB475" s="124"/>
      <c r="BC475" s="124"/>
      <c r="BD475" s="124"/>
      <c r="BE475" s="124"/>
      <c r="BF475" s="124"/>
      <c r="BG475" s="128"/>
      <c r="BH475" s="129"/>
      <c r="BI475" s="124"/>
      <c r="BJ475" s="129"/>
      <c r="BK475" s="163"/>
      <c r="BL475" s="129"/>
    </row>
    <row r="476" spans="1:64" ht="12.75" x14ac:dyDescent="0.2">
      <c r="A476" s="122"/>
      <c r="B476" s="122"/>
      <c r="C476" s="122"/>
      <c r="D476" s="122"/>
      <c r="E476" s="122"/>
      <c r="F476" s="122"/>
      <c r="G476" s="123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  <c r="V476" s="122"/>
      <c r="W476" s="122"/>
      <c r="X476" s="122"/>
      <c r="Y476" s="122"/>
      <c r="Z476" s="122"/>
      <c r="AA476" s="122"/>
      <c r="AB476" s="122"/>
      <c r="AC476" s="122"/>
      <c r="AD476" s="122"/>
      <c r="AE476" s="122"/>
      <c r="AF476" s="124"/>
      <c r="AG476" s="125"/>
      <c r="AH476" s="124"/>
      <c r="AI476" s="124"/>
      <c r="AJ476" s="122"/>
      <c r="AK476" s="126"/>
      <c r="AL476" s="122"/>
      <c r="AM476" s="122"/>
      <c r="AN476" s="122"/>
      <c r="AO476" s="122"/>
      <c r="AP476" s="122"/>
      <c r="AQ476" s="122"/>
      <c r="AR476" s="122"/>
      <c r="AS476" s="122"/>
      <c r="AT476" s="122"/>
      <c r="AU476" s="122"/>
      <c r="AV476" s="122"/>
      <c r="AW476" s="122"/>
      <c r="AX476" s="124"/>
      <c r="AY476" s="124"/>
      <c r="AZ476" s="127"/>
      <c r="BA476" s="124"/>
      <c r="BB476" s="124"/>
      <c r="BC476" s="124"/>
      <c r="BD476" s="124"/>
      <c r="BE476" s="124"/>
      <c r="BF476" s="124"/>
      <c r="BG476" s="128"/>
      <c r="BH476" s="129"/>
      <c r="BI476" s="124"/>
      <c r="BJ476" s="129"/>
      <c r="BK476" s="163"/>
      <c r="BL476" s="129"/>
    </row>
    <row r="477" spans="1:64" ht="12.75" x14ac:dyDescent="0.2">
      <c r="A477" s="122"/>
      <c r="B477" s="122"/>
      <c r="C477" s="122"/>
      <c r="D477" s="122"/>
      <c r="E477" s="122"/>
      <c r="F477" s="122"/>
      <c r="G477" s="123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  <c r="V477" s="122"/>
      <c r="W477" s="122"/>
      <c r="X477" s="122"/>
      <c r="Y477" s="122"/>
      <c r="Z477" s="122"/>
      <c r="AA477" s="122"/>
      <c r="AB477" s="122"/>
      <c r="AC477" s="122"/>
      <c r="AD477" s="122"/>
      <c r="AE477" s="122"/>
      <c r="AF477" s="124"/>
      <c r="AG477" s="125"/>
      <c r="AH477" s="124"/>
      <c r="AI477" s="124"/>
      <c r="AJ477" s="122"/>
      <c r="AK477" s="126"/>
      <c r="AL477" s="122"/>
      <c r="AM477" s="122"/>
      <c r="AN477" s="122"/>
      <c r="AO477" s="122"/>
      <c r="AP477" s="122"/>
      <c r="AQ477" s="122"/>
      <c r="AR477" s="122"/>
      <c r="AS477" s="122"/>
      <c r="AT477" s="122"/>
      <c r="AU477" s="122"/>
      <c r="AV477" s="122"/>
      <c r="AW477" s="122"/>
      <c r="AX477" s="124"/>
      <c r="AY477" s="124"/>
      <c r="AZ477" s="127"/>
      <c r="BA477" s="124"/>
      <c r="BB477" s="124"/>
      <c r="BC477" s="124"/>
      <c r="BD477" s="124"/>
      <c r="BE477" s="124"/>
      <c r="BF477" s="124"/>
      <c r="BG477" s="128"/>
      <c r="BH477" s="129"/>
      <c r="BI477" s="124"/>
      <c r="BJ477" s="129"/>
      <c r="BK477" s="163"/>
      <c r="BL477" s="129"/>
    </row>
    <row r="478" spans="1:64" ht="12.75" x14ac:dyDescent="0.2">
      <c r="A478" s="122"/>
      <c r="B478" s="122"/>
      <c r="C478" s="122"/>
      <c r="D478" s="122"/>
      <c r="E478" s="122"/>
      <c r="F478" s="122"/>
      <c r="G478" s="123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  <c r="V478" s="122"/>
      <c r="W478" s="122"/>
      <c r="X478" s="122"/>
      <c r="Y478" s="122"/>
      <c r="Z478" s="122"/>
      <c r="AA478" s="122"/>
      <c r="AB478" s="122"/>
      <c r="AC478" s="122"/>
      <c r="AD478" s="122"/>
      <c r="AE478" s="122"/>
      <c r="AF478" s="124"/>
      <c r="AG478" s="125"/>
      <c r="AH478" s="124"/>
      <c r="AI478" s="124"/>
      <c r="AJ478" s="122"/>
      <c r="AK478" s="126"/>
      <c r="AL478" s="122"/>
      <c r="AM478" s="122"/>
      <c r="AN478" s="122"/>
      <c r="AO478" s="122"/>
      <c r="AP478" s="122"/>
      <c r="AQ478" s="122"/>
      <c r="AR478" s="122"/>
      <c r="AS478" s="122"/>
      <c r="AT478" s="122"/>
      <c r="AU478" s="122"/>
      <c r="AV478" s="122"/>
      <c r="AW478" s="122"/>
      <c r="AX478" s="124"/>
      <c r="AY478" s="124"/>
      <c r="AZ478" s="127"/>
      <c r="BA478" s="124"/>
      <c r="BB478" s="124"/>
      <c r="BC478" s="124"/>
      <c r="BD478" s="124"/>
      <c r="BE478" s="124"/>
      <c r="BF478" s="124"/>
      <c r="BG478" s="128"/>
      <c r="BH478" s="129"/>
      <c r="BI478" s="124"/>
      <c r="BJ478" s="129"/>
      <c r="BK478" s="163"/>
      <c r="BL478" s="129"/>
    </row>
    <row r="479" spans="1:64" ht="12.75" x14ac:dyDescent="0.2">
      <c r="A479" s="122"/>
      <c r="B479" s="122"/>
      <c r="C479" s="122"/>
      <c r="D479" s="122"/>
      <c r="E479" s="122"/>
      <c r="F479" s="122"/>
      <c r="G479" s="123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  <c r="V479" s="122"/>
      <c r="W479" s="122"/>
      <c r="X479" s="122"/>
      <c r="Y479" s="122"/>
      <c r="Z479" s="122"/>
      <c r="AA479" s="122"/>
      <c r="AB479" s="122"/>
      <c r="AC479" s="122"/>
      <c r="AD479" s="122"/>
      <c r="AE479" s="122"/>
      <c r="AF479" s="124"/>
      <c r="AG479" s="125"/>
      <c r="AH479" s="124"/>
      <c r="AI479" s="124"/>
      <c r="AJ479" s="122"/>
      <c r="AK479" s="126"/>
      <c r="AL479" s="122"/>
      <c r="AM479" s="122"/>
      <c r="AN479" s="122"/>
      <c r="AO479" s="122"/>
      <c r="AP479" s="122"/>
      <c r="AQ479" s="122"/>
      <c r="AR479" s="122"/>
      <c r="AS479" s="122"/>
      <c r="AT479" s="122"/>
      <c r="AU479" s="122"/>
      <c r="AV479" s="122"/>
      <c r="AW479" s="122"/>
      <c r="AX479" s="124"/>
      <c r="AY479" s="124"/>
      <c r="AZ479" s="127"/>
      <c r="BA479" s="124"/>
      <c r="BB479" s="124"/>
      <c r="BC479" s="124"/>
      <c r="BD479" s="124"/>
      <c r="BE479" s="124"/>
      <c r="BF479" s="124"/>
      <c r="BG479" s="128"/>
      <c r="BH479" s="129"/>
      <c r="BI479" s="124"/>
      <c r="BJ479" s="129"/>
      <c r="BK479" s="163"/>
      <c r="BL479" s="129"/>
    </row>
    <row r="480" spans="1:64" ht="12.75" x14ac:dyDescent="0.2">
      <c r="A480" s="122"/>
      <c r="B480" s="122"/>
      <c r="C480" s="122"/>
      <c r="D480" s="122"/>
      <c r="E480" s="122"/>
      <c r="F480" s="122"/>
      <c r="G480" s="123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  <c r="V480" s="122"/>
      <c r="W480" s="122"/>
      <c r="X480" s="122"/>
      <c r="Y480" s="122"/>
      <c r="Z480" s="122"/>
      <c r="AA480" s="122"/>
      <c r="AB480" s="122"/>
      <c r="AC480" s="122"/>
      <c r="AD480" s="122"/>
      <c r="AE480" s="122"/>
      <c r="AF480" s="124"/>
      <c r="AG480" s="125"/>
      <c r="AH480" s="124"/>
      <c r="AI480" s="124"/>
      <c r="AJ480" s="122"/>
      <c r="AK480" s="126"/>
      <c r="AL480" s="122"/>
      <c r="AM480" s="122"/>
      <c r="AN480" s="122"/>
      <c r="AO480" s="122"/>
      <c r="AP480" s="122"/>
      <c r="AQ480" s="122"/>
      <c r="AR480" s="122"/>
      <c r="AS480" s="122"/>
      <c r="AT480" s="122"/>
      <c r="AU480" s="122"/>
      <c r="AV480" s="122"/>
      <c r="AW480" s="122"/>
      <c r="AX480" s="124"/>
      <c r="AY480" s="124"/>
      <c r="AZ480" s="127"/>
      <c r="BA480" s="124"/>
      <c r="BB480" s="124"/>
      <c r="BC480" s="124"/>
      <c r="BD480" s="124"/>
      <c r="BE480" s="124"/>
      <c r="BF480" s="124"/>
      <c r="BG480" s="128"/>
      <c r="BH480" s="129"/>
      <c r="BI480" s="124"/>
      <c r="BJ480" s="129"/>
      <c r="BK480" s="163"/>
      <c r="BL480" s="129"/>
    </row>
    <row r="481" spans="1:64" ht="12.75" x14ac:dyDescent="0.2">
      <c r="A481" s="122"/>
      <c r="B481" s="122"/>
      <c r="C481" s="122"/>
      <c r="D481" s="122"/>
      <c r="E481" s="122"/>
      <c r="F481" s="122"/>
      <c r="G481" s="123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  <c r="V481" s="122"/>
      <c r="W481" s="122"/>
      <c r="X481" s="122"/>
      <c r="Y481" s="122"/>
      <c r="Z481" s="122"/>
      <c r="AA481" s="122"/>
      <c r="AB481" s="122"/>
      <c r="AC481" s="122"/>
      <c r="AD481" s="122"/>
      <c r="AE481" s="122"/>
      <c r="AF481" s="124"/>
      <c r="AG481" s="125"/>
      <c r="AH481" s="124"/>
      <c r="AI481" s="124"/>
      <c r="AJ481" s="122"/>
      <c r="AK481" s="126"/>
      <c r="AL481" s="122"/>
      <c r="AM481" s="122"/>
      <c r="AN481" s="122"/>
      <c r="AO481" s="122"/>
      <c r="AP481" s="122"/>
      <c r="AQ481" s="122"/>
      <c r="AR481" s="122"/>
      <c r="AS481" s="122"/>
      <c r="AT481" s="122"/>
      <c r="AU481" s="122"/>
      <c r="AV481" s="122"/>
      <c r="AW481" s="122"/>
      <c r="AX481" s="124"/>
      <c r="AY481" s="124"/>
      <c r="AZ481" s="127"/>
      <c r="BA481" s="124"/>
      <c r="BB481" s="124"/>
      <c r="BC481" s="124"/>
      <c r="BD481" s="124"/>
      <c r="BE481" s="124"/>
      <c r="BF481" s="124"/>
      <c r="BG481" s="128"/>
      <c r="BH481" s="129"/>
      <c r="BI481" s="124"/>
      <c r="BJ481" s="129"/>
      <c r="BK481" s="163"/>
      <c r="BL481" s="129"/>
    </row>
    <row r="482" spans="1:64" ht="12.75" x14ac:dyDescent="0.2">
      <c r="A482" s="122"/>
      <c r="B482" s="122"/>
      <c r="C482" s="122"/>
      <c r="D482" s="122"/>
      <c r="E482" s="122"/>
      <c r="F482" s="122"/>
      <c r="G482" s="123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  <c r="V482" s="122"/>
      <c r="W482" s="122"/>
      <c r="X482" s="122"/>
      <c r="Y482" s="122"/>
      <c r="Z482" s="122"/>
      <c r="AA482" s="122"/>
      <c r="AB482" s="122"/>
      <c r="AC482" s="122"/>
      <c r="AD482" s="122"/>
      <c r="AE482" s="122"/>
      <c r="AF482" s="124"/>
      <c r="AG482" s="125"/>
      <c r="AH482" s="124"/>
      <c r="AI482" s="124"/>
      <c r="AJ482" s="122"/>
      <c r="AK482" s="126"/>
      <c r="AL482" s="122"/>
      <c r="AM482" s="122"/>
      <c r="AN482" s="122"/>
      <c r="AO482" s="122"/>
      <c r="AP482" s="122"/>
      <c r="AQ482" s="122"/>
      <c r="AR482" s="122"/>
      <c r="AS482" s="122"/>
      <c r="AT482" s="122"/>
      <c r="AU482" s="122"/>
      <c r="AV482" s="122"/>
      <c r="AW482" s="122"/>
      <c r="AX482" s="124"/>
      <c r="AY482" s="124"/>
      <c r="AZ482" s="127"/>
      <c r="BA482" s="124"/>
      <c r="BB482" s="124"/>
      <c r="BC482" s="124"/>
      <c r="BD482" s="124"/>
      <c r="BE482" s="124"/>
      <c r="BF482" s="124"/>
      <c r="BG482" s="128"/>
      <c r="BH482" s="129"/>
      <c r="BI482" s="124"/>
      <c r="BJ482" s="129"/>
      <c r="BK482" s="163"/>
      <c r="BL482" s="129"/>
    </row>
    <row r="483" spans="1:64" ht="12.75" x14ac:dyDescent="0.2">
      <c r="A483" s="122"/>
      <c r="B483" s="122"/>
      <c r="C483" s="122"/>
      <c r="D483" s="122"/>
      <c r="E483" s="122"/>
      <c r="F483" s="122"/>
      <c r="G483" s="123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  <c r="V483" s="122"/>
      <c r="W483" s="122"/>
      <c r="X483" s="122"/>
      <c r="Y483" s="122"/>
      <c r="Z483" s="122"/>
      <c r="AA483" s="122"/>
      <c r="AB483" s="122"/>
      <c r="AC483" s="122"/>
      <c r="AD483" s="122"/>
      <c r="AE483" s="122"/>
      <c r="AF483" s="124"/>
      <c r="AG483" s="125"/>
      <c r="AH483" s="124"/>
      <c r="AI483" s="124"/>
      <c r="AJ483" s="122"/>
      <c r="AK483" s="126"/>
      <c r="AL483" s="122"/>
      <c r="AM483" s="122"/>
      <c r="AN483" s="122"/>
      <c r="AO483" s="122"/>
      <c r="AP483" s="122"/>
      <c r="AQ483" s="122"/>
      <c r="AR483" s="122"/>
      <c r="AS483" s="122"/>
      <c r="AT483" s="122"/>
      <c r="AU483" s="122"/>
      <c r="AV483" s="122"/>
      <c r="AW483" s="122"/>
      <c r="AX483" s="124"/>
      <c r="AY483" s="124"/>
      <c r="AZ483" s="127"/>
      <c r="BA483" s="124"/>
      <c r="BB483" s="124"/>
      <c r="BC483" s="124"/>
      <c r="BD483" s="124"/>
      <c r="BE483" s="124"/>
      <c r="BF483" s="124"/>
      <c r="BG483" s="128"/>
      <c r="BH483" s="129"/>
      <c r="BI483" s="124"/>
      <c r="BJ483" s="129"/>
      <c r="BK483" s="163"/>
      <c r="BL483" s="129"/>
    </row>
    <row r="484" spans="1:64" ht="12.75" x14ac:dyDescent="0.2">
      <c r="A484" s="122"/>
      <c r="B484" s="122"/>
      <c r="C484" s="122"/>
      <c r="D484" s="122"/>
      <c r="E484" s="122"/>
      <c r="F484" s="122"/>
      <c r="G484" s="123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  <c r="V484" s="122"/>
      <c r="W484" s="122"/>
      <c r="X484" s="122"/>
      <c r="Y484" s="122"/>
      <c r="Z484" s="122"/>
      <c r="AA484" s="122"/>
      <c r="AB484" s="122"/>
      <c r="AC484" s="122"/>
      <c r="AD484" s="122"/>
      <c r="AE484" s="122"/>
      <c r="AF484" s="124"/>
      <c r="AG484" s="125"/>
      <c r="AH484" s="124"/>
      <c r="AI484" s="124"/>
      <c r="AJ484" s="122"/>
      <c r="AK484" s="126"/>
      <c r="AL484" s="122"/>
      <c r="AM484" s="122"/>
      <c r="AN484" s="122"/>
      <c r="AO484" s="122"/>
      <c r="AP484" s="122"/>
      <c r="AQ484" s="122"/>
      <c r="AR484" s="122"/>
      <c r="AS484" s="122"/>
      <c r="AT484" s="122"/>
      <c r="AU484" s="122"/>
      <c r="AV484" s="122"/>
      <c r="AW484" s="122"/>
      <c r="AX484" s="124"/>
      <c r="AY484" s="124"/>
      <c r="AZ484" s="127"/>
      <c r="BA484" s="124"/>
      <c r="BB484" s="124"/>
      <c r="BC484" s="124"/>
      <c r="BD484" s="124"/>
      <c r="BE484" s="124"/>
      <c r="BF484" s="124"/>
      <c r="BG484" s="128"/>
      <c r="BH484" s="129"/>
      <c r="BI484" s="124"/>
      <c r="BJ484" s="129"/>
      <c r="BK484" s="163"/>
      <c r="BL484" s="129"/>
    </row>
    <row r="485" spans="1:64" ht="12.75" x14ac:dyDescent="0.2">
      <c r="A485" s="122"/>
      <c r="B485" s="122"/>
      <c r="C485" s="122"/>
      <c r="D485" s="122"/>
      <c r="E485" s="122"/>
      <c r="F485" s="122"/>
      <c r="G485" s="123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4"/>
      <c r="AG485" s="125"/>
      <c r="AH485" s="124"/>
      <c r="AI485" s="124"/>
      <c r="AJ485" s="122"/>
      <c r="AK485" s="126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4"/>
      <c r="AY485" s="124"/>
      <c r="AZ485" s="127"/>
      <c r="BA485" s="124"/>
      <c r="BB485" s="124"/>
      <c r="BC485" s="124"/>
      <c r="BD485" s="124"/>
      <c r="BE485" s="124"/>
      <c r="BF485" s="124"/>
      <c r="BG485" s="128"/>
      <c r="BH485" s="129"/>
      <c r="BI485" s="124"/>
      <c r="BJ485" s="129"/>
      <c r="BK485" s="163"/>
      <c r="BL485" s="129"/>
    </row>
    <row r="486" spans="1:64" ht="12.75" x14ac:dyDescent="0.2">
      <c r="A486" s="122"/>
      <c r="B486" s="122"/>
      <c r="C486" s="122"/>
      <c r="D486" s="122"/>
      <c r="E486" s="122"/>
      <c r="F486" s="122"/>
      <c r="G486" s="123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  <c r="V486" s="122"/>
      <c r="W486" s="122"/>
      <c r="X486" s="122"/>
      <c r="Y486" s="122"/>
      <c r="Z486" s="122"/>
      <c r="AA486" s="122"/>
      <c r="AB486" s="122"/>
      <c r="AC486" s="122"/>
      <c r="AD486" s="122"/>
      <c r="AE486" s="122"/>
      <c r="AF486" s="124"/>
      <c r="AG486" s="125"/>
      <c r="AH486" s="124"/>
      <c r="AI486" s="124"/>
      <c r="AJ486" s="122"/>
      <c r="AK486" s="126"/>
      <c r="AL486" s="122"/>
      <c r="AM486" s="122"/>
      <c r="AN486" s="122"/>
      <c r="AO486" s="122"/>
      <c r="AP486" s="122"/>
      <c r="AQ486" s="122"/>
      <c r="AR486" s="122"/>
      <c r="AS486" s="122"/>
      <c r="AT486" s="122"/>
      <c r="AU486" s="122"/>
      <c r="AV486" s="122"/>
      <c r="AW486" s="122"/>
      <c r="AX486" s="124"/>
      <c r="AY486" s="124"/>
      <c r="AZ486" s="127"/>
      <c r="BA486" s="124"/>
      <c r="BB486" s="124"/>
      <c r="BC486" s="124"/>
      <c r="BD486" s="124"/>
      <c r="BE486" s="124"/>
      <c r="BF486" s="124"/>
      <c r="BG486" s="128"/>
      <c r="BH486" s="129"/>
      <c r="BI486" s="124"/>
      <c r="BJ486" s="129"/>
      <c r="BK486" s="163"/>
      <c r="BL486" s="129"/>
    </row>
    <row r="487" spans="1:64" ht="12.75" x14ac:dyDescent="0.2">
      <c r="A487" s="122"/>
      <c r="B487" s="122"/>
      <c r="C487" s="122"/>
      <c r="D487" s="122"/>
      <c r="E487" s="122"/>
      <c r="F487" s="122"/>
      <c r="G487" s="123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  <c r="V487" s="122"/>
      <c r="W487" s="122"/>
      <c r="X487" s="122"/>
      <c r="Y487" s="122"/>
      <c r="Z487" s="122"/>
      <c r="AA487" s="122"/>
      <c r="AB487" s="122"/>
      <c r="AC487" s="122"/>
      <c r="AD487" s="122"/>
      <c r="AE487" s="122"/>
      <c r="AF487" s="124"/>
      <c r="AG487" s="125"/>
      <c r="AH487" s="124"/>
      <c r="AI487" s="124"/>
      <c r="AJ487" s="122"/>
      <c r="AK487" s="126"/>
      <c r="AL487" s="122"/>
      <c r="AM487" s="122"/>
      <c r="AN487" s="122"/>
      <c r="AO487" s="122"/>
      <c r="AP487" s="122"/>
      <c r="AQ487" s="122"/>
      <c r="AR487" s="122"/>
      <c r="AS487" s="122"/>
      <c r="AT487" s="122"/>
      <c r="AU487" s="122"/>
      <c r="AV487" s="122"/>
      <c r="AW487" s="122"/>
      <c r="AX487" s="124"/>
      <c r="AY487" s="124"/>
      <c r="AZ487" s="127"/>
      <c r="BA487" s="124"/>
      <c r="BB487" s="124"/>
      <c r="BC487" s="124"/>
      <c r="BD487" s="124"/>
      <c r="BE487" s="124"/>
      <c r="BF487" s="124"/>
      <c r="BG487" s="128"/>
      <c r="BH487" s="129"/>
      <c r="BI487" s="124"/>
      <c r="BJ487" s="129"/>
      <c r="BK487" s="163"/>
      <c r="BL487" s="129"/>
    </row>
    <row r="488" spans="1:64" ht="12.75" x14ac:dyDescent="0.2">
      <c r="A488" s="122"/>
      <c r="B488" s="122"/>
      <c r="C488" s="122"/>
      <c r="D488" s="122"/>
      <c r="E488" s="122"/>
      <c r="F488" s="122"/>
      <c r="G488" s="123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  <c r="V488" s="122"/>
      <c r="W488" s="122"/>
      <c r="X488" s="122"/>
      <c r="Y488" s="122"/>
      <c r="Z488" s="122"/>
      <c r="AA488" s="122"/>
      <c r="AB488" s="122"/>
      <c r="AC488" s="122"/>
      <c r="AD488" s="122"/>
      <c r="AE488" s="122"/>
      <c r="AF488" s="124"/>
      <c r="AG488" s="125"/>
      <c r="AH488" s="124"/>
      <c r="AI488" s="124"/>
      <c r="AJ488" s="122"/>
      <c r="AK488" s="126"/>
      <c r="AL488" s="122"/>
      <c r="AM488" s="122"/>
      <c r="AN488" s="122"/>
      <c r="AO488" s="122"/>
      <c r="AP488" s="122"/>
      <c r="AQ488" s="122"/>
      <c r="AR488" s="122"/>
      <c r="AS488" s="122"/>
      <c r="AT488" s="122"/>
      <c r="AU488" s="122"/>
      <c r="AV488" s="122"/>
      <c r="AW488" s="122"/>
      <c r="AX488" s="124"/>
      <c r="AY488" s="124"/>
      <c r="AZ488" s="127"/>
      <c r="BA488" s="124"/>
      <c r="BB488" s="124"/>
      <c r="BC488" s="124"/>
      <c r="BD488" s="124"/>
      <c r="BE488" s="124"/>
      <c r="BF488" s="124"/>
      <c r="BG488" s="128"/>
      <c r="BH488" s="129"/>
      <c r="BI488" s="124"/>
      <c r="BJ488" s="129"/>
      <c r="BK488" s="163"/>
      <c r="BL488" s="129"/>
    </row>
    <row r="489" spans="1:64" ht="12.75" x14ac:dyDescent="0.2">
      <c r="A489" s="122"/>
      <c r="B489" s="122"/>
      <c r="C489" s="122"/>
      <c r="D489" s="122"/>
      <c r="E489" s="122"/>
      <c r="F489" s="122"/>
      <c r="G489" s="123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  <c r="V489" s="122"/>
      <c r="W489" s="122"/>
      <c r="X489" s="122"/>
      <c r="Y489" s="122"/>
      <c r="Z489" s="122"/>
      <c r="AA489" s="122"/>
      <c r="AB489" s="122"/>
      <c r="AC489" s="122"/>
      <c r="AD489" s="122"/>
      <c r="AE489" s="122"/>
      <c r="AF489" s="124"/>
      <c r="AG489" s="125"/>
      <c r="AH489" s="124"/>
      <c r="AI489" s="124"/>
      <c r="AJ489" s="122"/>
      <c r="AK489" s="126"/>
      <c r="AL489" s="122"/>
      <c r="AM489" s="122"/>
      <c r="AN489" s="122"/>
      <c r="AO489" s="122"/>
      <c r="AP489" s="122"/>
      <c r="AQ489" s="122"/>
      <c r="AR489" s="122"/>
      <c r="AS489" s="122"/>
      <c r="AT489" s="122"/>
      <c r="AU489" s="122"/>
      <c r="AV489" s="122"/>
      <c r="AW489" s="122"/>
      <c r="AX489" s="124"/>
      <c r="AY489" s="124"/>
      <c r="AZ489" s="127"/>
      <c r="BA489" s="124"/>
      <c r="BB489" s="124"/>
      <c r="BC489" s="124"/>
      <c r="BD489" s="124"/>
      <c r="BE489" s="124"/>
      <c r="BF489" s="124"/>
      <c r="BG489" s="128"/>
      <c r="BH489" s="129"/>
      <c r="BI489" s="124"/>
      <c r="BJ489" s="129"/>
      <c r="BK489" s="163"/>
      <c r="BL489" s="129"/>
    </row>
    <row r="490" spans="1:64" ht="12.75" x14ac:dyDescent="0.2">
      <c r="A490" s="122"/>
      <c r="B490" s="122"/>
      <c r="C490" s="122"/>
      <c r="D490" s="122"/>
      <c r="E490" s="122"/>
      <c r="F490" s="122"/>
      <c r="G490" s="123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  <c r="V490" s="122"/>
      <c r="W490" s="122"/>
      <c r="X490" s="122"/>
      <c r="Y490" s="122"/>
      <c r="Z490" s="122"/>
      <c r="AA490" s="122"/>
      <c r="AB490" s="122"/>
      <c r="AC490" s="122"/>
      <c r="AD490" s="122"/>
      <c r="AE490" s="122"/>
      <c r="AF490" s="124"/>
      <c r="AG490" s="125"/>
      <c r="AH490" s="124"/>
      <c r="AI490" s="124"/>
      <c r="AJ490" s="122"/>
      <c r="AK490" s="126"/>
      <c r="AL490" s="122"/>
      <c r="AM490" s="122"/>
      <c r="AN490" s="122"/>
      <c r="AO490" s="122"/>
      <c r="AP490" s="122"/>
      <c r="AQ490" s="122"/>
      <c r="AR490" s="122"/>
      <c r="AS490" s="122"/>
      <c r="AT490" s="122"/>
      <c r="AU490" s="122"/>
      <c r="AV490" s="122"/>
      <c r="AW490" s="122"/>
      <c r="AX490" s="124"/>
      <c r="AY490" s="124"/>
      <c r="AZ490" s="127"/>
      <c r="BA490" s="124"/>
      <c r="BB490" s="124"/>
      <c r="BC490" s="124"/>
      <c r="BD490" s="124"/>
      <c r="BE490" s="124"/>
      <c r="BF490" s="124"/>
      <c r="BG490" s="128"/>
      <c r="BH490" s="129"/>
      <c r="BI490" s="124"/>
      <c r="BJ490" s="129"/>
      <c r="BK490" s="163"/>
      <c r="BL490" s="129"/>
    </row>
    <row r="491" spans="1:64" ht="12.75" x14ac:dyDescent="0.2">
      <c r="A491" s="122"/>
      <c r="B491" s="122"/>
      <c r="C491" s="122"/>
      <c r="D491" s="122"/>
      <c r="E491" s="122"/>
      <c r="F491" s="122"/>
      <c r="G491" s="123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  <c r="V491" s="122"/>
      <c r="W491" s="122"/>
      <c r="X491" s="122"/>
      <c r="Y491" s="122"/>
      <c r="Z491" s="122"/>
      <c r="AA491" s="122"/>
      <c r="AB491" s="122"/>
      <c r="AC491" s="122"/>
      <c r="AD491" s="122"/>
      <c r="AE491" s="122"/>
      <c r="AF491" s="124"/>
      <c r="AG491" s="125"/>
      <c r="AH491" s="124"/>
      <c r="AI491" s="124"/>
      <c r="AJ491" s="122"/>
      <c r="AK491" s="126"/>
      <c r="AL491" s="122"/>
      <c r="AM491" s="122"/>
      <c r="AN491" s="122"/>
      <c r="AO491" s="122"/>
      <c r="AP491" s="122"/>
      <c r="AQ491" s="122"/>
      <c r="AR491" s="122"/>
      <c r="AS491" s="122"/>
      <c r="AT491" s="122"/>
      <c r="AU491" s="122"/>
      <c r="AV491" s="122"/>
      <c r="AW491" s="122"/>
      <c r="AX491" s="124"/>
      <c r="AY491" s="124"/>
      <c r="AZ491" s="127"/>
      <c r="BA491" s="124"/>
      <c r="BB491" s="124"/>
      <c r="BC491" s="124"/>
      <c r="BD491" s="124"/>
      <c r="BE491" s="124"/>
      <c r="BF491" s="124"/>
      <c r="BG491" s="128"/>
      <c r="BH491" s="129"/>
      <c r="BI491" s="124"/>
      <c r="BJ491" s="129"/>
      <c r="BK491" s="163"/>
      <c r="BL491" s="129"/>
    </row>
    <row r="492" spans="1:64" ht="12.75" x14ac:dyDescent="0.2">
      <c r="A492" s="122"/>
      <c r="B492" s="122"/>
      <c r="C492" s="122"/>
      <c r="D492" s="122"/>
      <c r="E492" s="122"/>
      <c r="F492" s="122"/>
      <c r="G492" s="123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  <c r="V492" s="122"/>
      <c r="W492" s="122"/>
      <c r="X492" s="122"/>
      <c r="Y492" s="122"/>
      <c r="Z492" s="122"/>
      <c r="AA492" s="122"/>
      <c r="AB492" s="122"/>
      <c r="AC492" s="122"/>
      <c r="AD492" s="122"/>
      <c r="AE492" s="122"/>
      <c r="AF492" s="124"/>
      <c r="AG492" s="125"/>
      <c r="AH492" s="124"/>
      <c r="AI492" s="124"/>
      <c r="AJ492" s="122"/>
      <c r="AK492" s="126"/>
      <c r="AL492" s="122"/>
      <c r="AM492" s="122"/>
      <c r="AN492" s="122"/>
      <c r="AO492" s="122"/>
      <c r="AP492" s="122"/>
      <c r="AQ492" s="122"/>
      <c r="AR492" s="122"/>
      <c r="AS492" s="122"/>
      <c r="AT492" s="122"/>
      <c r="AU492" s="122"/>
      <c r="AV492" s="122"/>
      <c r="AW492" s="122"/>
      <c r="AX492" s="124"/>
      <c r="AY492" s="124"/>
      <c r="AZ492" s="127"/>
      <c r="BA492" s="124"/>
      <c r="BB492" s="124"/>
      <c r="BC492" s="124"/>
      <c r="BD492" s="124"/>
      <c r="BE492" s="124"/>
      <c r="BF492" s="124"/>
      <c r="BG492" s="128"/>
      <c r="BH492" s="129"/>
      <c r="BI492" s="124"/>
      <c r="BJ492" s="129"/>
      <c r="BK492" s="163"/>
      <c r="BL492" s="129"/>
    </row>
    <row r="493" spans="1:64" ht="12.75" x14ac:dyDescent="0.2">
      <c r="A493" s="122"/>
      <c r="B493" s="122"/>
      <c r="C493" s="122"/>
      <c r="D493" s="122"/>
      <c r="E493" s="122"/>
      <c r="F493" s="122"/>
      <c r="G493" s="123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  <c r="V493" s="122"/>
      <c r="W493" s="122"/>
      <c r="X493" s="122"/>
      <c r="Y493" s="122"/>
      <c r="Z493" s="122"/>
      <c r="AA493" s="122"/>
      <c r="AB493" s="122"/>
      <c r="AC493" s="122"/>
      <c r="AD493" s="122"/>
      <c r="AE493" s="122"/>
      <c r="AF493" s="124"/>
      <c r="AG493" s="125"/>
      <c r="AH493" s="124"/>
      <c r="AI493" s="124"/>
      <c r="AJ493" s="122"/>
      <c r="AK493" s="126"/>
      <c r="AL493" s="122"/>
      <c r="AM493" s="122"/>
      <c r="AN493" s="122"/>
      <c r="AO493" s="122"/>
      <c r="AP493" s="122"/>
      <c r="AQ493" s="122"/>
      <c r="AR493" s="122"/>
      <c r="AS493" s="122"/>
      <c r="AT493" s="122"/>
      <c r="AU493" s="122"/>
      <c r="AV493" s="122"/>
      <c r="AW493" s="122"/>
      <c r="AX493" s="124"/>
      <c r="AY493" s="124"/>
      <c r="AZ493" s="127"/>
      <c r="BA493" s="124"/>
      <c r="BB493" s="124"/>
      <c r="BC493" s="124"/>
      <c r="BD493" s="124"/>
      <c r="BE493" s="124"/>
      <c r="BF493" s="124"/>
      <c r="BG493" s="128"/>
      <c r="BH493" s="129"/>
      <c r="BI493" s="124"/>
      <c r="BJ493" s="129"/>
      <c r="BK493" s="163"/>
      <c r="BL493" s="129"/>
    </row>
    <row r="494" spans="1:64" ht="12.75" x14ac:dyDescent="0.2">
      <c r="A494" s="122"/>
      <c r="B494" s="122"/>
      <c r="C494" s="122"/>
      <c r="D494" s="122"/>
      <c r="E494" s="122"/>
      <c r="F494" s="122"/>
      <c r="G494" s="123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  <c r="V494" s="122"/>
      <c r="W494" s="122"/>
      <c r="X494" s="122"/>
      <c r="Y494" s="122"/>
      <c r="Z494" s="122"/>
      <c r="AA494" s="122"/>
      <c r="AB494" s="122"/>
      <c r="AC494" s="122"/>
      <c r="AD494" s="122"/>
      <c r="AE494" s="122"/>
      <c r="AF494" s="124"/>
      <c r="AG494" s="125"/>
      <c r="AH494" s="124"/>
      <c r="AI494" s="124"/>
      <c r="AJ494" s="122"/>
      <c r="AK494" s="126"/>
      <c r="AL494" s="122"/>
      <c r="AM494" s="122"/>
      <c r="AN494" s="122"/>
      <c r="AO494" s="122"/>
      <c r="AP494" s="122"/>
      <c r="AQ494" s="122"/>
      <c r="AR494" s="122"/>
      <c r="AS494" s="122"/>
      <c r="AT494" s="122"/>
      <c r="AU494" s="122"/>
      <c r="AV494" s="122"/>
      <c r="AW494" s="122"/>
      <c r="AX494" s="124"/>
      <c r="AY494" s="124"/>
      <c r="AZ494" s="127"/>
      <c r="BA494" s="124"/>
      <c r="BB494" s="124"/>
      <c r="BC494" s="124"/>
      <c r="BD494" s="124"/>
      <c r="BE494" s="124"/>
      <c r="BF494" s="124"/>
      <c r="BG494" s="128"/>
      <c r="BH494" s="129"/>
      <c r="BI494" s="124"/>
      <c r="BJ494" s="129"/>
      <c r="BK494" s="163"/>
      <c r="BL494" s="129"/>
    </row>
    <row r="495" spans="1:64" ht="12.75" x14ac:dyDescent="0.2">
      <c r="A495" s="122"/>
      <c r="B495" s="122"/>
      <c r="C495" s="122"/>
      <c r="D495" s="122"/>
      <c r="E495" s="122"/>
      <c r="F495" s="122"/>
      <c r="G495" s="123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  <c r="V495" s="122"/>
      <c r="W495" s="122"/>
      <c r="X495" s="122"/>
      <c r="Y495" s="122"/>
      <c r="Z495" s="122"/>
      <c r="AA495" s="122"/>
      <c r="AB495" s="122"/>
      <c r="AC495" s="122"/>
      <c r="AD495" s="122"/>
      <c r="AE495" s="122"/>
      <c r="AF495" s="124"/>
      <c r="AG495" s="125"/>
      <c r="AH495" s="124"/>
      <c r="AI495" s="124"/>
      <c r="AJ495" s="122"/>
      <c r="AK495" s="126"/>
      <c r="AL495" s="122"/>
      <c r="AM495" s="122"/>
      <c r="AN495" s="122"/>
      <c r="AO495" s="122"/>
      <c r="AP495" s="122"/>
      <c r="AQ495" s="122"/>
      <c r="AR495" s="122"/>
      <c r="AS495" s="122"/>
      <c r="AT495" s="122"/>
      <c r="AU495" s="122"/>
      <c r="AV495" s="122"/>
      <c r="AW495" s="122"/>
      <c r="AX495" s="124"/>
      <c r="AY495" s="124"/>
      <c r="AZ495" s="127"/>
      <c r="BA495" s="124"/>
      <c r="BB495" s="124"/>
      <c r="BC495" s="124"/>
      <c r="BD495" s="124"/>
      <c r="BE495" s="124"/>
      <c r="BF495" s="124"/>
      <c r="BG495" s="128"/>
      <c r="BH495" s="129"/>
      <c r="BI495" s="124"/>
      <c r="BJ495" s="129"/>
      <c r="BK495" s="163"/>
      <c r="BL495" s="129"/>
    </row>
    <row r="496" spans="1:64" ht="12.75" x14ac:dyDescent="0.2">
      <c r="A496" s="122"/>
      <c r="B496" s="122"/>
      <c r="C496" s="122"/>
      <c r="D496" s="122"/>
      <c r="E496" s="122"/>
      <c r="F496" s="122"/>
      <c r="G496" s="123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  <c r="V496" s="122"/>
      <c r="W496" s="122"/>
      <c r="X496" s="122"/>
      <c r="Y496" s="122"/>
      <c r="Z496" s="122"/>
      <c r="AA496" s="122"/>
      <c r="AB496" s="122"/>
      <c r="AC496" s="122"/>
      <c r="AD496" s="122"/>
      <c r="AE496" s="122"/>
      <c r="AF496" s="124"/>
      <c r="AG496" s="125"/>
      <c r="AH496" s="124"/>
      <c r="AI496" s="124"/>
      <c r="AJ496" s="122"/>
      <c r="AK496" s="126"/>
      <c r="AL496" s="122"/>
      <c r="AM496" s="122"/>
      <c r="AN496" s="122"/>
      <c r="AO496" s="122"/>
      <c r="AP496" s="122"/>
      <c r="AQ496" s="122"/>
      <c r="AR496" s="122"/>
      <c r="AS496" s="122"/>
      <c r="AT496" s="122"/>
      <c r="AU496" s="122"/>
      <c r="AV496" s="122"/>
      <c r="AW496" s="122"/>
      <c r="AX496" s="124"/>
      <c r="AY496" s="124"/>
      <c r="AZ496" s="127"/>
      <c r="BA496" s="124"/>
      <c r="BB496" s="124"/>
      <c r="BC496" s="124"/>
      <c r="BD496" s="124"/>
      <c r="BE496" s="124"/>
      <c r="BF496" s="124"/>
      <c r="BG496" s="128"/>
      <c r="BH496" s="129"/>
      <c r="BI496" s="124"/>
      <c r="BJ496" s="129"/>
      <c r="BK496" s="163"/>
      <c r="BL496" s="129"/>
    </row>
    <row r="497" spans="1:64" ht="12.75" x14ac:dyDescent="0.2">
      <c r="A497" s="122"/>
      <c r="B497" s="122"/>
      <c r="C497" s="122"/>
      <c r="D497" s="122"/>
      <c r="E497" s="122"/>
      <c r="F497" s="122"/>
      <c r="G497" s="123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  <c r="V497" s="122"/>
      <c r="W497" s="122"/>
      <c r="X497" s="122"/>
      <c r="Y497" s="122"/>
      <c r="Z497" s="122"/>
      <c r="AA497" s="122"/>
      <c r="AB497" s="122"/>
      <c r="AC497" s="122"/>
      <c r="AD497" s="122"/>
      <c r="AE497" s="122"/>
      <c r="AF497" s="124"/>
      <c r="AG497" s="125"/>
      <c r="AH497" s="124"/>
      <c r="AI497" s="124"/>
      <c r="AJ497" s="122"/>
      <c r="AK497" s="126"/>
      <c r="AL497" s="122"/>
      <c r="AM497" s="122"/>
      <c r="AN497" s="122"/>
      <c r="AO497" s="122"/>
      <c r="AP497" s="122"/>
      <c r="AQ497" s="122"/>
      <c r="AR497" s="122"/>
      <c r="AS497" s="122"/>
      <c r="AT497" s="122"/>
      <c r="AU497" s="122"/>
      <c r="AV497" s="122"/>
      <c r="AW497" s="122"/>
      <c r="AX497" s="124"/>
      <c r="AY497" s="124"/>
      <c r="AZ497" s="127"/>
      <c r="BA497" s="124"/>
      <c r="BB497" s="124"/>
      <c r="BC497" s="124"/>
      <c r="BD497" s="124"/>
      <c r="BE497" s="124"/>
      <c r="BF497" s="124"/>
      <c r="BG497" s="128"/>
      <c r="BH497" s="129"/>
      <c r="BI497" s="124"/>
      <c r="BJ497" s="129"/>
      <c r="BK497" s="163"/>
      <c r="BL497" s="129"/>
    </row>
    <row r="498" spans="1:64" ht="12.75" x14ac:dyDescent="0.2">
      <c r="A498" s="122"/>
      <c r="B498" s="122"/>
      <c r="C498" s="122"/>
      <c r="D498" s="122"/>
      <c r="E498" s="122"/>
      <c r="F498" s="122"/>
      <c r="G498" s="123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  <c r="V498" s="122"/>
      <c r="W498" s="122"/>
      <c r="X498" s="122"/>
      <c r="Y498" s="122"/>
      <c r="Z498" s="122"/>
      <c r="AA498" s="122"/>
      <c r="AB498" s="122"/>
      <c r="AC498" s="122"/>
      <c r="AD498" s="122"/>
      <c r="AE498" s="122"/>
      <c r="AF498" s="124"/>
      <c r="AG498" s="125"/>
      <c r="AH498" s="124"/>
      <c r="AI498" s="124"/>
      <c r="AJ498" s="122"/>
      <c r="AK498" s="126"/>
      <c r="AL498" s="122"/>
      <c r="AM498" s="122"/>
      <c r="AN498" s="122"/>
      <c r="AO498" s="122"/>
      <c r="AP498" s="122"/>
      <c r="AQ498" s="122"/>
      <c r="AR498" s="122"/>
      <c r="AS498" s="122"/>
      <c r="AT498" s="122"/>
      <c r="AU498" s="122"/>
      <c r="AV498" s="122"/>
      <c r="AW498" s="122"/>
      <c r="AX498" s="124"/>
      <c r="AY498" s="124"/>
      <c r="AZ498" s="127"/>
      <c r="BA498" s="124"/>
      <c r="BB498" s="124"/>
      <c r="BC498" s="124"/>
      <c r="BD498" s="124"/>
      <c r="BE498" s="124"/>
      <c r="BF498" s="124"/>
      <c r="BG498" s="128"/>
      <c r="BH498" s="129"/>
      <c r="BI498" s="124"/>
      <c r="BJ498" s="129"/>
      <c r="BK498" s="163"/>
      <c r="BL498" s="129"/>
    </row>
    <row r="499" spans="1:64" ht="12.75" x14ac:dyDescent="0.2">
      <c r="A499" s="122"/>
      <c r="B499" s="122"/>
      <c r="C499" s="122"/>
      <c r="D499" s="122"/>
      <c r="E499" s="122"/>
      <c r="F499" s="122"/>
      <c r="G499" s="123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  <c r="V499" s="122"/>
      <c r="W499" s="122"/>
      <c r="X499" s="122"/>
      <c r="Y499" s="122"/>
      <c r="Z499" s="122"/>
      <c r="AA499" s="122"/>
      <c r="AB499" s="122"/>
      <c r="AC499" s="122"/>
      <c r="AD499" s="122"/>
      <c r="AE499" s="122"/>
      <c r="AF499" s="124"/>
      <c r="AG499" s="125"/>
      <c r="AH499" s="124"/>
      <c r="AI499" s="124"/>
      <c r="AJ499" s="122"/>
      <c r="AK499" s="126"/>
      <c r="AL499" s="122"/>
      <c r="AM499" s="122"/>
      <c r="AN499" s="122"/>
      <c r="AO499" s="122"/>
      <c r="AP499" s="122"/>
      <c r="AQ499" s="122"/>
      <c r="AR499" s="122"/>
      <c r="AS499" s="122"/>
      <c r="AT499" s="122"/>
      <c r="AU499" s="122"/>
      <c r="AV499" s="122"/>
      <c r="AW499" s="122"/>
      <c r="AX499" s="124"/>
      <c r="AY499" s="124"/>
      <c r="AZ499" s="127"/>
      <c r="BA499" s="124"/>
      <c r="BB499" s="124"/>
      <c r="BC499" s="124"/>
      <c r="BD499" s="124"/>
      <c r="BE499" s="124"/>
      <c r="BF499" s="124"/>
      <c r="BG499" s="128"/>
      <c r="BH499" s="129"/>
      <c r="BI499" s="124"/>
      <c r="BJ499" s="129"/>
      <c r="BK499" s="163"/>
      <c r="BL499" s="129"/>
    </row>
    <row r="500" spans="1:64" ht="12.75" x14ac:dyDescent="0.2">
      <c r="A500" s="122"/>
      <c r="B500" s="122"/>
      <c r="C500" s="122"/>
      <c r="D500" s="122"/>
      <c r="E500" s="122"/>
      <c r="F500" s="122"/>
      <c r="G500" s="123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  <c r="V500" s="122"/>
      <c r="W500" s="122"/>
      <c r="X500" s="122"/>
      <c r="Y500" s="122"/>
      <c r="Z500" s="122"/>
      <c r="AA500" s="122"/>
      <c r="AB500" s="122"/>
      <c r="AC500" s="122"/>
      <c r="AD500" s="122"/>
      <c r="AE500" s="122"/>
      <c r="AF500" s="124"/>
      <c r="AG500" s="125"/>
      <c r="AH500" s="124"/>
      <c r="AI500" s="124"/>
      <c r="AJ500" s="122"/>
      <c r="AK500" s="126"/>
      <c r="AL500" s="122"/>
      <c r="AM500" s="122"/>
      <c r="AN500" s="122"/>
      <c r="AO500" s="122"/>
      <c r="AP500" s="122"/>
      <c r="AQ500" s="122"/>
      <c r="AR500" s="122"/>
      <c r="AS500" s="122"/>
      <c r="AT500" s="122"/>
      <c r="AU500" s="122"/>
      <c r="AV500" s="122"/>
      <c r="AW500" s="122"/>
      <c r="AX500" s="124"/>
      <c r="AY500" s="124"/>
      <c r="AZ500" s="127"/>
      <c r="BA500" s="124"/>
      <c r="BB500" s="124"/>
      <c r="BC500" s="124"/>
      <c r="BD500" s="124"/>
      <c r="BE500" s="124"/>
      <c r="BF500" s="124"/>
      <c r="BG500" s="128"/>
      <c r="BH500" s="129"/>
      <c r="BI500" s="124"/>
      <c r="BJ500" s="129"/>
      <c r="BK500" s="163"/>
      <c r="BL500" s="129"/>
    </row>
    <row r="501" spans="1:64" ht="12.75" x14ac:dyDescent="0.2">
      <c r="A501" s="122"/>
      <c r="B501" s="122"/>
      <c r="C501" s="122"/>
      <c r="D501" s="122"/>
      <c r="E501" s="122"/>
      <c r="F501" s="122"/>
      <c r="G501" s="123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  <c r="V501" s="122"/>
      <c r="W501" s="122"/>
      <c r="X501" s="122"/>
      <c r="Y501" s="122"/>
      <c r="Z501" s="122"/>
      <c r="AA501" s="122"/>
      <c r="AB501" s="122"/>
      <c r="AC501" s="122"/>
      <c r="AD501" s="122"/>
      <c r="AE501" s="122"/>
      <c r="AF501" s="124"/>
      <c r="AG501" s="125"/>
      <c r="AH501" s="124"/>
      <c r="AI501" s="124"/>
      <c r="AJ501" s="122"/>
      <c r="AK501" s="126"/>
      <c r="AL501" s="122"/>
      <c r="AM501" s="122"/>
      <c r="AN501" s="122"/>
      <c r="AO501" s="122"/>
      <c r="AP501" s="122"/>
      <c r="AQ501" s="122"/>
      <c r="AR501" s="122"/>
      <c r="AS501" s="122"/>
      <c r="AT501" s="122"/>
      <c r="AU501" s="122"/>
      <c r="AV501" s="122"/>
      <c r="AW501" s="122"/>
      <c r="AX501" s="124"/>
      <c r="AY501" s="124"/>
      <c r="AZ501" s="127"/>
      <c r="BA501" s="124"/>
      <c r="BB501" s="124"/>
      <c r="BC501" s="124"/>
      <c r="BD501" s="124"/>
      <c r="BE501" s="124"/>
      <c r="BF501" s="124"/>
      <c r="BG501" s="128"/>
      <c r="BH501" s="129"/>
      <c r="BI501" s="124"/>
      <c r="BJ501" s="129"/>
      <c r="BK501" s="163"/>
      <c r="BL501" s="129"/>
    </row>
    <row r="502" spans="1:64" ht="12.75" x14ac:dyDescent="0.2">
      <c r="A502" s="122"/>
      <c r="B502" s="122"/>
      <c r="C502" s="122"/>
      <c r="D502" s="122"/>
      <c r="E502" s="122"/>
      <c r="F502" s="122"/>
      <c r="G502" s="123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  <c r="V502" s="122"/>
      <c r="W502" s="122"/>
      <c r="X502" s="122"/>
      <c r="Y502" s="122"/>
      <c r="Z502" s="122"/>
      <c r="AA502" s="122"/>
      <c r="AB502" s="122"/>
      <c r="AC502" s="122"/>
      <c r="AD502" s="122"/>
      <c r="AE502" s="122"/>
      <c r="AF502" s="124"/>
      <c r="AG502" s="125"/>
      <c r="AH502" s="124"/>
      <c r="AI502" s="124"/>
      <c r="AJ502" s="122"/>
      <c r="AK502" s="126"/>
      <c r="AL502" s="122"/>
      <c r="AM502" s="122"/>
      <c r="AN502" s="122"/>
      <c r="AO502" s="122"/>
      <c r="AP502" s="122"/>
      <c r="AQ502" s="122"/>
      <c r="AR502" s="122"/>
      <c r="AS502" s="122"/>
      <c r="AT502" s="122"/>
      <c r="AU502" s="122"/>
      <c r="AV502" s="122"/>
      <c r="AW502" s="122"/>
      <c r="AX502" s="124"/>
      <c r="AY502" s="124"/>
      <c r="AZ502" s="127"/>
      <c r="BA502" s="124"/>
      <c r="BB502" s="124"/>
      <c r="BC502" s="124"/>
      <c r="BD502" s="124"/>
      <c r="BE502" s="124"/>
      <c r="BF502" s="124"/>
      <c r="BG502" s="128"/>
      <c r="BH502" s="129"/>
      <c r="BI502" s="124"/>
      <c r="BJ502" s="129"/>
      <c r="BK502" s="163"/>
      <c r="BL502" s="129"/>
    </row>
    <row r="503" spans="1:64" ht="12.75" x14ac:dyDescent="0.2">
      <c r="A503" s="122"/>
      <c r="B503" s="122"/>
      <c r="C503" s="122"/>
      <c r="D503" s="122"/>
      <c r="E503" s="122"/>
      <c r="F503" s="122"/>
      <c r="G503" s="123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  <c r="V503" s="122"/>
      <c r="W503" s="122"/>
      <c r="X503" s="122"/>
      <c r="Y503" s="122"/>
      <c r="Z503" s="122"/>
      <c r="AA503" s="122"/>
      <c r="AB503" s="122"/>
      <c r="AC503" s="122"/>
      <c r="AD503" s="122"/>
      <c r="AE503" s="122"/>
      <c r="AF503" s="124"/>
      <c r="AG503" s="125"/>
      <c r="AH503" s="124"/>
      <c r="AI503" s="124"/>
      <c r="AJ503" s="122"/>
      <c r="AK503" s="126"/>
      <c r="AL503" s="122"/>
      <c r="AM503" s="122"/>
      <c r="AN503" s="122"/>
      <c r="AO503" s="122"/>
      <c r="AP503" s="122"/>
      <c r="AQ503" s="122"/>
      <c r="AR503" s="122"/>
      <c r="AS503" s="122"/>
      <c r="AT503" s="122"/>
      <c r="AU503" s="122"/>
      <c r="AV503" s="122"/>
      <c r="AW503" s="122"/>
      <c r="AX503" s="124"/>
      <c r="AY503" s="124"/>
      <c r="AZ503" s="127"/>
      <c r="BA503" s="124"/>
      <c r="BB503" s="124"/>
      <c r="BC503" s="124"/>
      <c r="BD503" s="124"/>
      <c r="BE503" s="124"/>
      <c r="BF503" s="124"/>
      <c r="BG503" s="128"/>
      <c r="BH503" s="129"/>
      <c r="BI503" s="124"/>
      <c r="BJ503" s="129"/>
      <c r="BK503" s="163"/>
      <c r="BL503" s="129"/>
    </row>
    <row r="504" spans="1:64" ht="12.75" x14ac:dyDescent="0.2">
      <c r="A504" s="122"/>
      <c r="B504" s="122"/>
      <c r="C504" s="122"/>
      <c r="D504" s="122"/>
      <c r="E504" s="122"/>
      <c r="F504" s="122"/>
      <c r="G504" s="123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  <c r="V504" s="122"/>
      <c r="W504" s="122"/>
      <c r="X504" s="122"/>
      <c r="Y504" s="122"/>
      <c r="Z504" s="122"/>
      <c r="AA504" s="122"/>
      <c r="AB504" s="122"/>
      <c r="AC504" s="122"/>
      <c r="AD504" s="122"/>
      <c r="AE504" s="122"/>
      <c r="AF504" s="124"/>
      <c r="AG504" s="125"/>
      <c r="AH504" s="124"/>
      <c r="AI504" s="124"/>
      <c r="AJ504" s="122"/>
      <c r="AK504" s="126"/>
      <c r="AL504" s="122"/>
      <c r="AM504" s="122"/>
      <c r="AN504" s="122"/>
      <c r="AO504" s="122"/>
      <c r="AP504" s="122"/>
      <c r="AQ504" s="122"/>
      <c r="AR504" s="122"/>
      <c r="AS504" s="122"/>
      <c r="AT504" s="122"/>
      <c r="AU504" s="122"/>
      <c r="AV504" s="122"/>
      <c r="AW504" s="122"/>
      <c r="AX504" s="124"/>
      <c r="AY504" s="124"/>
      <c r="AZ504" s="127"/>
      <c r="BA504" s="124"/>
      <c r="BB504" s="124"/>
      <c r="BC504" s="124"/>
      <c r="BD504" s="124"/>
      <c r="BE504" s="124"/>
      <c r="BF504" s="124"/>
      <c r="BG504" s="128"/>
      <c r="BH504" s="129"/>
      <c r="BI504" s="124"/>
      <c r="BJ504" s="129"/>
      <c r="BK504" s="163"/>
      <c r="BL504" s="129"/>
    </row>
    <row r="505" spans="1:64" ht="12.75" x14ac:dyDescent="0.2">
      <c r="A505" s="122"/>
      <c r="B505" s="122"/>
      <c r="C505" s="122"/>
      <c r="D505" s="122"/>
      <c r="E505" s="122"/>
      <c r="F505" s="122"/>
      <c r="G505" s="123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  <c r="V505" s="122"/>
      <c r="W505" s="122"/>
      <c r="X505" s="122"/>
      <c r="Y505" s="122"/>
      <c r="Z505" s="122"/>
      <c r="AA505" s="122"/>
      <c r="AB505" s="122"/>
      <c r="AC505" s="122"/>
      <c r="AD505" s="122"/>
      <c r="AE505" s="122"/>
      <c r="AF505" s="124"/>
      <c r="AG505" s="125"/>
      <c r="AH505" s="124"/>
      <c r="AI505" s="124"/>
      <c r="AJ505" s="122"/>
      <c r="AK505" s="126"/>
      <c r="AL505" s="122"/>
      <c r="AM505" s="122"/>
      <c r="AN505" s="122"/>
      <c r="AO505" s="122"/>
      <c r="AP505" s="122"/>
      <c r="AQ505" s="122"/>
      <c r="AR505" s="122"/>
      <c r="AS505" s="122"/>
      <c r="AT505" s="122"/>
      <c r="AU505" s="122"/>
      <c r="AV505" s="122"/>
      <c r="AW505" s="122"/>
      <c r="AX505" s="124"/>
      <c r="AY505" s="124"/>
      <c r="AZ505" s="127"/>
      <c r="BA505" s="124"/>
      <c r="BB505" s="124"/>
      <c r="BC505" s="124"/>
      <c r="BD505" s="124"/>
      <c r="BE505" s="124"/>
      <c r="BF505" s="124"/>
      <c r="BG505" s="128"/>
      <c r="BH505" s="129"/>
      <c r="BI505" s="124"/>
      <c r="BJ505" s="129"/>
      <c r="BK505" s="163"/>
      <c r="BL505" s="129"/>
    </row>
    <row r="506" spans="1:64" ht="12.75" x14ac:dyDescent="0.2">
      <c r="A506" s="122"/>
      <c r="B506" s="122"/>
      <c r="C506" s="122"/>
      <c r="D506" s="122"/>
      <c r="E506" s="122"/>
      <c r="F506" s="122"/>
      <c r="G506" s="123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  <c r="V506" s="122"/>
      <c r="W506" s="122"/>
      <c r="X506" s="122"/>
      <c r="Y506" s="122"/>
      <c r="Z506" s="122"/>
      <c r="AA506" s="122"/>
      <c r="AB506" s="122"/>
      <c r="AC506" s="122"/>
      <c r="AD506" s="122"/>
      <c r="AE506" s="122"/>
      <c r="AF506" s="124"/>
      <c r="AG506" s="125"/>
      <c r="AH506" s="124"/>
      <c r="AI506" s="124"/>
      <c r="AJ506" s="122"/>
      <c r="AK506" s="126"/>
      <c r="AL506" s="122"/>
      <c r="AM506" s="122"/>
      <c r="AN506" s="122"/>
      <c r="AO506" s="122"/>
      <c r="AP506" s="122"/>
      <c r="AQ506" s="122"/>
      <c r="AR506" s="122"/>
      <c r="AS506" s="122"/>
      <c r="AT506" s="122"/>
      <c r="AU506" s="122"/>
      <c r="AV506" s="122"/>
      <c r="AW506" s="122"/>
      <c r="AX506" s="124"/>
      <c r="AY506" s="124"/>
      <c r="AZ506" s="127"/>
      <c r="BA506" s="124"/>
      <c r="BB506" s="124"/>
      <c r="BC506" s="124"/>
      <c r="BD506" s="124"/>
      <c r="BE506" s="124"/>
      <c r="BF506" s="124"/>
      <c r="BG506" s="128"/>
      <c r="BH506" s="129"/>
      <c r="BI506" s="124"/>
      <c r="BJ506" s="129"/>
      <c r="BK506" s="163"/>
      <c r="BL506" s="129"/>
    </row>
    <row r="507" spans="1:64" ht="12.75" x14ac:dyDescent="0.2">
      <c r="A507" s="122"/>
      <c r="B507" s="122"/>
      <c r="C507" s="122"/>
      <c r="D507" s="122"/>
      <c r="E507" s="122"/>
      <c r="F507" s="122"/>
      <c r="G507" s="123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  <c r="V507" s="122"/>
      <c r="W507" s="122"/>
      <c r="X507" s="122"/>
      <c r="Y507" s="122"/>
      <c r="Z507" s="122"/>
      <c r="AA507" s="122"/>
      <c r="AB507" s="122"/>
      <c r="AC507" s="122"/>
      <c r="AD507" s="122"/>
      <c r="AE507" s="122"/>
      <c r="AF507" s="124"/>
      <c r="AG507" s="125"/>
      <c r="AH507" s="124"/>
      <c r="AI507" s="124"/>
      <c r="AJ507" s="122"/>
      <c r="AK507" s="126"/>
      <c r="AL507" s="122"/>
      <c r="AM507" s="122"/>
      <c r="AN507" s="122"/>
      <c r="AO507" s="122"/>
      <c r="AP507" s="122"/>
      <c r="AQ507" s="122"/>
      <c r="AR507" s="122"/>
      <c r="AS507" s="122"/>
      <c r="AT507" s="122"/>
      <c r="AU507" s="122"/>
      <c r="AV507" s="122"/>
      <c r="AW507" s="122"/>
      <c r="AX507" s="124"/>
      <c r="AY507" s="124"/>
      <c r="AZ507" s="127"/>
      <c r="BA507" s="124"/>
      <c r="BB507" s="124"/>
      <c r="BC507" s="124"/>
      <c r="BD507" s="124"/>
      <c r="BE507" s="124"/>
      <c r="BF507" s="124"/>
      <c r="BG507" s="128"/>
      <c r="BH507" s="129"/>
      <c r="BI507" s="124"/>
      <c r="BJ507" s="129"/>
      <c r="BK507" s="163"/>
      <c r="BL507" s="129"/>
    </row>
    <row r="508" spans="1:64" ht="12.75" x14ac:dyDescent="0.2">
      <c r="A508" s="122"/>
      <c r="B508" s="122"/>
      <c r="C508" s="122"/>
      <c r="D508" s="122"/>
      <c r="E508" s="122"/>
      <c r="F508" s="122"/>
      <c r="G508" s="123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  <c r="V508" s="122"/>
      <c r="W508" s="122"/>
      <c r="X508" s="122"/>
      <c r="Y508" s="122"/>
      <c r="Z508" s="122"/>
      <c r="AA508" s="122"/>
      <c r="AB508" s="122"/>
      <c r="AC508" s="122"/>
      <c r="AD508" s="122"/>
      <c r="AE508" s="122"/>
      <c r="AF508" s="124"/>
      <c r="AG508" s="125"/>
      <c r="AH508" s="124"/>
      <c r="AI508" s="124"/>
      <c r="AJ508" s="122"/>
      <c r="AK508" s="126"/>
      <c r="AL508" s="122"/>
      <c r="AM508" s="122"/>
      <c r="AN508" s="122"/>
      <c r="AO508" s="122"/>
      <c r="AP508" s="122"/>
      <c r="AQ508" s="122"/>
      <c r="AR508" s="122"/>
      <c r="AS508" s="122"/>
      <c r="AT508" s="122"/>
      <c r="AU508" s="122"/>
      <c r="AV508" s="122"/>
      <c r="AW508" s="122"/>
      <c r="AX508" s="124"/>
      <c r="AY508" s="124"/>
      <c r="AZ508" s="127"/>
      <c r="BA508" s="124"/>
      <c r="BB508" s="124"/>
      <c r="BC508" s="124"/>
      <c r="BD508" s="124"/>
      <c r="BE508" s="124"/>
      <c r="BF508" s="124"/>
      <c r="BG508" s="128"/>
      <c r="BH508" s="129"/>
      <c r="BI508" s="124"/>
      <c r="BJ508" s="129"/>
      <c r="BK508" s="163"/>
      <c r="BL508" s="129"/>
    </row>
    <row r="509" spans="1:64" ht="12.75" x14ac:dyDescent="0.2">
      <c r="A509" s="122"/>
      <c r="B509" s="122"/>
      <c r="C509" s="122"/>
      <c r="D509" s="122"/>
      <c r="E509" s="122"/>
      <c r="F509" s="122"/>
      <c r="G509" s="123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  <c r="V509" s="122"/>
      <c r="W509" s="122"/>
      <c r="X509" s="122"/>
      <c r="Y509" s="122"/>
      <c r="Z509" s="122"/>
      <c r="AA509" s="122"/>
      <c r="AB509" s="122"/>
      <c r="AC509" s="122"/>
      <c r="AD509" s="122"/>
      <c r="AE509" s="122"/>
      <c r="AF509" s="124"/>
      <c r="AG509" s="125"/>
      <c r="AH509" s="124"/>
      <c r="AI509" s="124"/>
      <c r="AJ509" s="122"/>
      <c r="AK509" s="126"/>
      <c r="AL509" s="122"/>
      <c r="AM509" s="122"/>
      <c r="AN509" s="122"/>
      <c r="AO509" s="122"/>
      <c r="AP509" s="122"/>
      <c r="AQ509" s="122"/>
      <c r="AR509" s="122"/>
      <c r="AS509" s="122"/>
      <c r="AT509" s="122"/>
      <c r="AU509" s="122"/>
      <c r="AV509" s="122"/>
      <c r="AW509" s="122"/>
      <c r="AX509" s="124"/>
      <c r="AY509" s="124"/>
      <c r="AZ509" s="127"/>
      <c r="BA509" s="124"/>
      <c r="BB509" s="124"/>
      <c r="BC509" s="124"/>
      <c r="BD509" s="124"/>
      <c r="BE509" s="124"/>
      <c r="BF509" s="124"/>
      <c r="BG509" s="128"/>
      <c r="BH509" s="129"/>
      <c r="BI509" s="124"/>
      <c r="BJ509" s="129"/>
      <c r="BK509" s="163"/>
      <c r="BL509" s="129"/>
    </row>
    <row r="510" spans="1:64" ht="12.75" x14ac:dyDescent="0.2">
      <c r="A510" s="122"/>
      <c r="B510" s="122"/>
      <c r="C510" s="122"/>
      <c r="D510" s="122"/>
      <c r="E510" s="122"/>
      <c r="F510" s="122"/>
      <c r="G510" s="123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  <c r="V510" s="122"/>
      <c r="W510" s="122"/>
      <c r="X510" s="122"/>
      <c r="Y510" s="122"/>
      <c r="Z510" s="122"/>
      <c r="AA510" s="122"/>
      <c r="AB510" s="122"/>
      <c r="AC510" s="122"/>
      <c r="AD510" s="122"/>
      <c r="AE510" s="122"/>
      <c r="AF510" s="124"/>
      <c r="AG510" s="125"/>
      <c r="AH510" s="124"/>
      <c r="AI510" s="124"/>
      <c r="AJ510" s="122"/>
      <c r="AK510" s="126"/>
      <c r="AL510" s="122"/>
      <c r="AM510" s="122"/>
      <c r="AN510" s="122"/>
      <c r="AO510" s="122"/>
      <c r="AP510" s="122"/>
      <c r="AQ510" s="122"/>
      <c r="AR510" s="122"/>
      <c r="AS510" s="122"/>
      <c r="AT510" s="122"/>
      <c r="AU510" s="122"/>
      <c r="AV510" s="122"/>
      <c r="AW510" s="122"/>
      <c r="AX510" s="124"/>
      <c r="AY510" s="124"/>
      <c r="AZ510" s="127"/>
      <c r="BA510" s="124"/>
      <c r="BB510" s="124"/>
      <c r="BC510" s="124"/>
      <c r="BD510" s="124"/>
      <c r="BE510" s="124"/>
      <c r="BF510" s="124"/>
      <c r="BG510" s="128"/>
      <c r="BH510" s="129"/>
      <c r="BI510" s="124"/>
      <c r="BJ510" s="129"/>
      <c r="BK510" s="163"/>
      <c r="BL510" s="129"/>
    </row>
    <row r="511" spans="1:64" ht="12.75" x14ac:dyDescent="0.2">
      <c r="A511" s="122"/>
      <c r="B511" s="122"/>
      <c r="C511" s="122"/>
      <c r="D511" s="122"/>
      <c r="E511" s="122"/>
      <c r="F511" s="122"/>
      <c r="G511" s="123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  <c r="V511" s="122"/>
      <c r="W511" s="122"/>
      <c r="X511" s="122"/>
      <c r="Y511" s="122"/>
      <c r="Z511" s="122"/>
      <c r="AA511" s="122"/>
      <c r="AB511" s="122"/>
      <c r="AC511" s="122"/>
      <c r="AD511" s="122"/>
      <c r="AE511" s="122"/>
      <c r="AF511" s="124"/>
      <c r="AG511" s="125"/>
      <c r="AH511" s="124"/>
      <c r="AI511" s="124"/>
      <c r="AJ511" s="122"/>
      <c r="AK511" s="126"/>
      <c r="AL511" s="122"/>
      <c r="AM511" s="122"/>
      <c r="AN511" s="122"/>
      <c r="AO511" s="122"/>
      <c r="AP511" s="122"/>
      <c r="AQ511" s="122"/>
      <c r="AR511" s="122"/>
      <c r="AS511" s="122"/>
      <c r="AT511" s="122"/>
      <c r="AU511" s="122"/>
      <c r="AV511" s="122"/>
      <c r="AW511" s="122"/>
      <c r="AX511" s="124"/>
      <c r="AY511" s="124"/>
      <c r="AZ511" s="127"/>
      <c r="BA511" s="124"/>
      <c r="BB511" s="124"/>
      <c r="BC511" s="124"/>
      <c r="BD511" s="124"/>
      <c r="BE511" s="124"/>
      <c r="BF511" s="124"/>
      <c r="BG511" s="128"/>
      <c r="BH511" s="129"/>
      <c r="BI511" s="124"/>
      <c r="BJ511" s="129"/>
      <c r="BK511" s="163"/>
      <c r="BL511" s="129"/>
    </row>
    <row r="512" spans="1:64" ht="12.75" x14ac:dyDescent="0.2">
      <c r="A512" s="122"/>
      <c r="B512" s="122"/>
      <c r="C512" s="122"/>
      <c r="D512" s="122"/>
      <c r="E512" s="122"/>
      <c r="F512" s="122"/>
      <c r="G512" s="123"/>
      <c r="H512" s="122"/>
      <c r="I512" s="122"/>
      <c r="J512" s="122"/>
      <c r="K512" s="122"/>
      <c r="L512" s="122"/>
      <c r="M512" s="122"/>
      <c r="N512" s="122"/>
      <c r="O512" s="122"/>
      <c r="P512" s="122"/>
      <c r="Q512" s="122"/>
      <c r="R512" s="122"/>
      <c r="S512" s="122"/>
      <c r="T512" s="122"/>
      <c r="U512" s="122"/>
      <c r="V512" s="122"/>
      <c r="W512" s="122"/>
      <c r="X512" s="122"/>
      <c r="Y512" s="122"/>
      <c r="Z512" s="122"/>
      <c r="AA512" s="122"/>
      <c r="AB512" s="122"/>
      <c r="AC512" s="122"/>
      <c r="AD512" s="122"/>
      <c r="AE512" s="122"/>
      <c r="AF512" s="124"/>
      <c r="AG512" s="125"/>
      <c r="AH512" s="124"/>
      <c r="AI512" s="124"/>
      <c r="AJ512" s="122"/>
      <c r="AK512" s="126"/>
      <c r="AL512" s="122"/>
      <c r="AM512" s="122"/>
      <c r="AN512" s="122"/>
      <c r="AO512" s="122"/>
      <c r="AP512" s="122"/>
      <c r="AQ512" s="122"/>
      <c r="AR512" s="122"/>
      <c r="AS512" s="122"/>
      <c r="AT512" s="122"/>
      <c r="AU512" s="122"/>
      <c r="AV512" s="122"/>
      <c r="AW512" s="122"/>
      <c r="AX512" s="124"/>
      <c r="AY512" s="124"/>
      <c r="AZ512" s="127"/>
      <c r="BA512" s="124"/>
      <c r="BB512" s="124"/>
      <c r="BC512" s="124"/>
      <c r="BD512" s="124"/>
      <c r="BE512" s="124"/>
      <c r="BF512" s="124"/>
      <c r="BG512" s="128"/>
      <c r="BH512" s="129"/>
      <c r="BI512" s="124"/>
      <c r="BJ512" s="129"/>
      <c r="BK512" s="163"/>
      <c r="BL512" s="129"/>
    </row>
    <row r="513" spans="1:64" ht="12.75" x14ac:dyDescent="0.2">
      <c r="A513" s="122"/>
      <c r="B513" s="122"/>
      <c r="C513" s="122"/>
      <c r="D513" s="122"/>
      <c r="E513" s="122"/>
      <c r="F513" s="122"/>
      <c r="G513" s="123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  <c r="V513" s="122"/>
      <c r="W513" s="122"/>
      <c r="X513" s="122"/>
      <c r="Y513" s="122"/>
      <c r="Z513" s="122"/>
      <c r="AA513" s="122"/>
      <c r="AB513" s="122"/>
      <c r="AC513" s="122"/>
      <c r="AD513" s="122"/>
      <c r="AE513" s="122"/>
      <c r="AF513" s="124"/>
      <c r="AG513" s="125"/>
      <c r="AH513" s="124"/>
      <c r="AI513" s="124"/>
      <c r="AJ513" s="122"/>
      <c r="AK513" s="126"/>
      <c r="AL513" s="122"/>
      <c r="AM513" s="122"/>
      <c r="AN513" s="122"/>
      <c r="AO513" s="122"/>
      <c r="AP513" s="122"/>
      <c r="AQ513" s="122"/>
      <c r="AR513" s="122"/>
      <c r="AS513" s="122"/>
      <c r="AT513" s="122"/>
      <c r="AU513" s="122"/>
      <c r="AV513" s="122"/>
      <c r="AW513" s="122"/>
      <c r="AX513" s="124"/>
      <c r="AY513" s="124"/>
      <c r="AZ513" s="127"/>
      <c r="BA513" s="124"/>
      <c r="BB513" s="124"/>
      <c r="BC513" s="124"/>
      <c r="BD513" s="124"/>
      <c r="BE513" s="124"/>
      <c r="BF513" s="124"/>
      <c r="BG513" s="128"/>
      <c r="BH513" s="129"/>
      <c r="BI513" s="124"/>
      <c r="BJ513" s="129"/>
      <c r="BK513" s="163"/>
      <c r="BL513" s="129"/>
    </row>
    <row r="514" spans="1:64" ht="12.75" x14ac:dyDescent="0.2">
      <c r="A514" s="122"/>
      <c r="B514" s="122"/>
      <c r="C514" s="122"/>
      <c r="D514" s="122"/>
      <c r="E514" s="122"/>
      <c r="F514" s="122"/>
      <c r="G514" s="123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  <c r="V514" s="122"/>
      <c r="W514" s="122"/>
      <c r="X514" s="122"/>
      <c r="Y514" s="122"/>
      <c r="Z514" s="122"/>
      <c r="AA514" s="122"/>
      <c r="AB514" s="122"/>
      <c r="AC514" s="122"/>
      <c r="AD514" s="122"/>
      <c r="AE514" s="122"/>
      <c r="AF514" s="124"/>
      <c r="AG514" s="125"/>
      <c r="AH514" s="124"/>
      <c r="AI514" s="124"/>
      <c r="AJ514" s="122"/>
      <c r="AK514" s="126"/>
      <c r="AL514" s="122"/>
      <c r="AM514" s="122"/>
      <c r="AN514" s="122"/>
      <c r="AO514" s="122"/>
      <c r="AP514" s="122"/>
      <c r="AQ514" s="122"/>
      <c r="AR514" s="122"/>
      <c r="AS514" s="122"/>
      <c r="AT514" s="122"/>
      <c r="AU514" s="122"/>
      <c r="AV514" s="122"/>
      <c r="AW514" s="122"/>
      <c r="AX514" s="124"/>
      <c r="AY514" s="124"/>
      <c r="AZ514" s="127"/>
      <c r="BA514" s="124"/>
      <c r="BB514" s="124"/>
      <c r="BC514" s="124"/>
      <c r="BD514" s="124"/>
      <c r="BE514" s="124"/>
      <c r="BF514" s="124"/>
      <c r="BG514" s="128"/>
      <c r="BH514" s="129"/>
      <c r="BI514" s="124"/>
      <c r="BJ514" s="129"/>
      <c r="BK514" s="163"/>
      <c r="BL514" s="129"/>
    </row>
    <row r="515" spans="1:64" ht="12.75" x14ac:dyDescent="0.2">
      <c r="A515" s="122"/>
      <c r="B515" s="122"/>
      <c r="C515" s="122"/>
      <c r="D515" s="122"/>
      <c r="E515" s="122"/>
      <c r="F515" s="122"/>
      <c r="G515" s="123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  <c r="V515" s="122"/>
      <c r="W515" s="122"/>
      <c r="X515" s="122"/>
      <c r="Y515" s="122"/>
      <c r="Z515" s="122"/>
      <c r="AA515" s="122"/>
      <c r="AB515" s="122"/>
      <c r="AC515" s="122"/>
      <c r="AD515" s="122"/>
      <c r="AE515" s="122"/>
      <c r="AF515" s="124"/>
      <c r="AG515" s="125"/>
      <c r="AH515" s="124"/>
      <c r="AI515" s="124"/>
      <c r="AJ515" s="122"/>
      <c r="AK515" s="126"/>
      <c r="AL515" s="122"/>
      <c r="AM515" s="122"/>
      <c r="AN515" s="122"/>
      <c r="AO515" s="122"/>
      <c r="AP515" s="122"/>
      <c r="AQ515" s="122"/>
      <c r="AR515" s="122"/>
      <c r="AS515" s="122"/>
      <c r="AT515" s="122"/>
      <c r="AU515" s="122"/>
      <c r="AV515" s="122"/>
      <c r="AW515" s="122"/>
      <c r="AX515" s="124"/>
      <c r="AY515" s="124"/>
      <c r="AZ515" s="127"/>
      <c r="BA515" s="124"/>
      <c r="BB515" s="124"/>
      <c r="BC515" s="124"/>
      <c r="BD515" s="124"/>
      <c r="BE515" s="124"/>
      <c r="BF515" s="124"/>
      <c r="BG515" s="128"/>
      <c r="BH515" s="129"/>
      <c r="BI515" s="124"/>
      <c r="BJ515" s="129"/>
      <c r="BK515" s="163"/>
      <c r="BL515" s="129"/>
    </row>
    <row r="516" spans="1:64" ht="12.75" x14ac:dyDescent="0.2">
      <c r="A516" s="122"/>
      <c r="B516" s="122"/>
      <c r="C516" s="122"/>
      <c r="D516" s="122"/>
      <c r="E516" s="122"/>
      <c r="F516" s="122"/>
      <c r="G516" s="123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  <c r="V516" s="122"/>
      <c r="W516" s="122"/>
      <c r="X516" s="122"/>
      <c r="Y516" s="122"/>
      <c r="Z516" s="122"/>
      <c r="AA516" s="122"/>
      <c r="AB516" s="122"/>
      <c r="AC516" s="122"/>
      <c r="AD516" s="122"/>
      <c r="AE516" s="122"/>
      <c r="AF516" s="124"/>
      <c r="AG516" s="125"/>
      <c r="AH516" s="124"/>
      <c r="AI516" s="124"/>
      <c r="AJ516" s="122"/>
      <c r="AK516" s="126"/>
      <c r="AL516" s="122"/>
      <c r="AM516" s="122"/>
      <c r="AN516" s="122"/>
      <c r="AO516" s="122"/>
      <c r="AP516" s="122"/>
      <c r="AQ516" s="122"/>
      <c r="AR516" s="122"/>
      <c r="AS516" s="122"/>
      <c r="AT516" s="122"/>
      <c r="AU516" s="122"/>
      <c r="AV516" s="122"/>
      <c r="AW516" s="122"/>
      <c r="AX516" s="124"/>
      <c r="AY516" s="124"/>
      <c r="AZ516" s="127"/>
      <c r="BA516" s="124"/>
      <c r="BB516" s="124"/>
      <c r="BC516" s="124"/>
      <c r="BD516" s="124"/>
      <c r="BE516" s="124"/>
      <c r="BF516" s="124"/>
      <c r="BG516" s="128"/>
      <c r="BH516" s="129"/>
      <c r="BI516" s="124"/>
      <c r="BJ516" s="129"/>
      <c r="BK516" s="163"/>
      <c r="BL516" s="129"/>
    </row>
    <row r="517" spans="1:64" ht="12.75" x14ac:dyDescent="0.2">
      <c r="A517" s="122"/>
      <c r="B517" s="122"/>
      <c r="C517" s="122"/>
      <c r="D517" s="122"/>
      <c r="E517" s="122"/>
      <c r="F517" s="122"/>
      <c r="G517" s="123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  <c r="V517" s="122"/>
      <c r="W517" s="122"/>
      <c r="X517" s="122"/>
      <c r="Y517" s="122"/>
      <c r="Z517" s="122"/>
      <c r="AA517" s="122"/>
      <c r="AB517" s="122"/>
      <c r="AC517" s="122"/>
      <c r="AD517" s="122"/>
      <c r="AE517" s="122"/>
      <c r="AF517" s="124"/>
      <c r="AG517" s="125"/>
      <c r="AH517" s="124"/>
      <c r="AI517" s="124"/>
      <c r="AJ517" s="122"/>
      <c r="AK517" s="126"/>
      <c r="AL517" s="122"/>
      <c r="AM517" s="122"/>
      <c r="AN517" s="122"/>
      <c r="AO517" s="122"/>
      <c r="AP517" s="122"/>
      <c r="AQ517" s="122"/>
      <c r="AR517" s="122"/>
      <c r="AS517" s="122"/>
      <c r="AT517" s="122"/>
      <c r="AU517" s="122"/>
      <c r="AV517" s="122"/>
      <c r="AW517" s="122"/>
      <c r="AX517" s="124"/>
      <c r="AY517" s="124"/>
      <c r="AZ517" s="127"/>
      <c r="BA517" s="124"/>
      <c r="BB517" s="124"/>
      <c r="BC517" s="124"/>
      <c r="BD517" s="124"/>
      <c r="BE517" s="124"/>
      <c r="BF517" s="124"/>
      <c r="BG517" s="128"/>
      <c r="BH517" s="129"/>
      <c r="BI517" s="124"/>
      <c r="BJ517" s="129"/>
      <c r="BK517" s="163"/>
      <c r="BL517" s="129"/>
    </row>
    <row r="518" spans="1:64" ht="12.75" x14ac:dyDescent="0.2">
      <c r="A518" s="122"/>
      <c r="B518" s="122"/>
      <c r="C518" s="122"/>
      <c r="D518" s="122"/>
      <c r="E518" s="122"/>
      <c r="F518" s="122"/>
      <c r="G518" s="123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  <c r="V518" s="122"/>
      <c r="W518" s="122"/>
      <c r="X518" s="122"/>
      <c r="Y518" s="122"/>
      <c r="Z518" s="122"/>
      <c r="AA518" s="122"/>
      <c r="AB518" s="122"/>
      <c r="AC518" s="122"/>
      <c r="AD518" s="122"/>
      <c r="AE518" s="122"/>
      <c r="AF518" s="124"/>
      <c r="AG518" s="125"/>
      <c r="AH518" s="124"/>
      <c r="AI518" s="124"/>
      <c r="AJ518" s="122"/>
      <c r="AK518" s="126"/>
      <c r="AL518" s="122"/>
      <c r="AM518" s="122"/>
      <c r="AN518" s="122"/>
      <c r="AO518" s="122"/>
      <c r="AP518" s="122"/>
      <c r="AQ518" s="122"/>
      <c r="AR518" s="122"/>
      <c r="AS518" s="122"/>
      <c r="AT518" s="122"/>
      <c r="AU518" s="122"/>
      <c r="AV518" s="122"/>
      <c r="AW518" s="122"/>
      <c r="AX518" s="124"/>
      <c r="AY518" s="124"/>
      <c r="AZ518" s="127"/>
      <c r="BA518" s="124"/>
      <c r="BB518" s="124"/>
      <c r="BC518" s="124"/>
      <c r="BD518" s="124"/>
      <c r="BE518" s="124"/>
      <c r="BF518" s="124"/>
      <c r="BG518" s="128"/>
      <c r="BH518" s="129"/>
      <c r="BI518" s="124"/>
      <c r="BJ518" s="129"/>
      <c r="BK518" s="163"/>
      <c r="BL518" s="129"/>
    </row>
    <row r="519" spans="1:64" ht="12.75" x14ac:dyDescent="0.2">
      <c r="A519" s="122"/>
      <c r="B519" s="122"/>
      <c r="C519" s="122"/>
      <c r="D519" s="122"/>
      <c r="E519" s="122"/>
      <c r="F519" s="122"/>
      <c r="G519" s="123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  <c r="V519" s="122"/>
      <c r="W519" s="122"/>
      <c r="X519" s="122"/>
      <c r="Y519" s="122"/>
      <c r="Z519" s="122"/>
      <c r="AA519" s="122"/>
      <c r="AB519" s="122"/>
      <c r="AC519" s="122"/>
      <c r="AD519" s="122"/>
      <c r="AE519" s="122"/>
      <c r="AF519" s="124"/>
      <c r="AG519" s="125"/>
      <c r="AH519" s="124"/>
      <c r="AI519" s="124"/>
      <c r="AJ519" s="122"/>
      <c r="AK519" s="126"/>
      <c r="AL519" s="122"/>
      <c r="AM519" s="122"/>
      <c r="AN519" s="122"/>
      <c r="AO519" s="122"/>
      <c r="AP519" s="122"/>
      <c r="AQ519" s="122"/>
      <c r="AR519" s="122"/>
      <c r="AS519" s="122"/>
      <c r="AT519" s="122"/>
      <c r="AU519" s="122"/>
      <c r="AV519" s="122"/>
      <c r="AW519" s="122"/>
      <c r="AX519" s="124"/>
      <c r="AY519" s="124"/>
      <c r="AZ519" s="127"/>
      <c r="BA519" s="124"/>
      <c r="BB519" s="124"/>
      <c r="BC519" s="124"/>
      <c r="BD519" s="124"/>
      <c r="BE519" s="124"/>
      <c r="BF519" s="124"/>
      <c r="BG519" s="128"/>
      <c r="BH519" s="129"/>
      <c r="BI519" s="124"/>
      <c r="BJ519" s="129"/>
      <c r="BK519" s="163"/>
      <c r="BL519" s="129"/>
    </row>
    <row r="520" spans="1:64" ht="12.75" x14ac:dyDescent="0.2">
      <c r="A520" s="122"/>
      <c r="B520" s="122"/>
      <c r="C520" s="122"/>
      <c r="D520" s="122"/>
      <c r="E520" s="122"/>
      <c r="F520" s="122"/>
      <c r="G520" s="123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  <c r="V520" s="122"/>
      <c r="W520" s="122"/>
      <c r="X520" s="122"/>
      <c r="Y520" s="122"/>
      <c r="Z520" s="122"/>
      <c r="AA520" s="122"/>
      <c r="AB520" s="122"/>
      <c r="AC520" s="122"/>
      <c r="AD520" s="122"/>
      <c r="AE520" s="122"/>
      <c r="AF520" s="124"/>
      <c r="AG520" s="125"/>
      <c r="AH520" s="124"/>
      <c r="AI520" s="124"/>
      <c r="AJ520" s="122"/>
      <c r="AK520" s="126"/>
      <c r="AL520" s="122"/>
      <c r="AM520" s="122"/>
      <c r="AN520" s="122"/>
      <c r="AO520" s="122"/>
      <c r="AP520" s="122"/>
      <c r="AQ520" s="122"/>
      <c r="AR520" s="122"/>
      <c r="AS520" s="122"/>
      <c r="AT520" s="122"/>
      <c r="AU520" s="122"/>
      <c r="AV520" s="122"/>
      <c r="AW520" s="122"/>
      <c r="AX520" s="124"/>
      <c r="AY520" s="124"/>
      <c r="AZ520" s="127"/>
      <c r="BA520" s="124"/>
      <c r="BB520" s="124"/>
      <c r="BC520" s="124"/>
      <c r="BD520" s="124"/>
      <c r="BE520" s="124"/>
      <c r="BF520" s="124"/>
      <c r="BG520" s="128"/>
      <c r="BH520" s="129"/>
      <c r="BI520" s="124"/>
      <c r="BJ520" s="129"/>
      <c r="BK520" s="163"/>
      <c r="BL520" s="129"/>
    </row>
    <row r="521" spans="1:64" ht="12.75" x14ac:dyDescent="0.2">
      <c r="A521" s="122"/>
      <c r="B521" s="122"/>
      <c r="C521" s="122"/>
      <c r="D521" s="122"/>
      <c r="E521" s="122"/>
      <c r="F521" s="122"/>
      <c r="G521" s="123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  <c r="V521" s="122"/>
      <c r="W521" s="122"/>
      <c r="X521" s="122"/>
      <c r="Y521" s="122"/>
      <c r="Z521" s="122"/>
      <c r="AA521" s="122"/>
      <c r="AB521" s="122"/>
      <c r="AC521" s="122"/>
      <c r="AD521" s="122"/>
      <c r="AE521" s="122"/>
      <c r="AF521" s="124"/>
      <c r="AG521" s="125"/>
      <c r="AH521" s="124"/>
      <c r="AI521" s="124"/>
      <c r="AJ521" s="122"/>
      <c r="AK521" s="126"/>
      <c r="AL521" s="122"/>
      <c r="AM521" s="122"/>
      <c r="AN521" s="122"/>
      <c r="AO521" s="122"/>
      <c r="AP521" s="122"/>
      <c r="AQ521" s="122"/>
      <c r="AR521" s="122"/>
      <c r="AS521" s="122"/>
      <c r="AT521" s="122"/>
      <c r="AU521" s="122"/>
      <c r="AV521" s="122"/>
      <c r="AW521" s="122"/>
      <c r="AX521" s="124"/>
      <c r="AY521" s="124"/>
      <c r="AZ521" s="127"/>
      <c r="BA521" s="124"/>
      <c r="BB521" s="124"/>
      <c r="BC521" s="124"/>
      <c r="BD521" s="124"/>
      <c r="BE521" s="124"/>
      <c r="BF521" s="124"/>
      <c r="BG521" s="128"/>
      <c r="BH521" s="129"/>
      <c r="BI521" s="124"/>
      <c r="BJ521" s="129"/>
      <c r="BK521" s="163"/>
      <c r="BL521" s="129"/>
    </row>
    <row r="522" spans="1:64" ht="12.75" x14ac:dyDescent="0.2">
      <c r="A522" s="122"/>
      <c r="B522" s="122"/>
      <c r="C522" s="122"/>
      <c r="D522" s="122"/>
      <c r="E522" s="122"/>
      <c r="F522" s="122"/>
      <c r="G522" s="123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  <c r="V522" s="122"/>
      <c r="W522" s="122"/>
      <c r="X522" s="122"/>
      <c r="Y522" s="122"/>
      <c r="Z522" s="122"/>
      <c r="AA522" s="122"/>
      <c r="AB522" s="122"/>
      <c r="AC522" s="122"/>
      <c r="AD522" s="122"/>
      <c r="AE522" s="122"/>
      <c r="AF522" s="124"/>
      <c r="AG522" s="125"/>
      <c r="AH522" s="124"/>
      <c r="AI522" s="124"/>
      <c r="AJ522" s="122"/>
      <c r="AK522" s="126"/>
      <c r="AL522" s="122"/>
      <c r="AM522" s="122"/>
      <c r="AN522" s="122"/>
      <c r="AO522" s="122"/>
      <c r="AP522" s="122"/>
      <c r="AQ522" s="122"/>
      <c r="AR522" s="122"/>
      <c r="AS522" s="122"/>
      <c r="AT522" s="122"/>
      <c r="AU522" s="122"/>
      <c r="AV522" s="122"/>
      <c r="AW522" s="122"/>
      <c r="AX522" s="124"/>
      <c r="AY522" s="124"/>
      <c r="AZ522" s="127"/>
      <c r="BA522" s="124"/>
      <c r="BB522" s="124"/>
      <c r="BC522" s="124"/>
      <c r="BD522" s="124"/>
      <c r="BE522" s="124"/>
      <c r="BF522" s="124"/>
      <c r="BG522" s="128"/>
      <c r="BH522" s="129"/>
      <c r="BI522" s="124"/>
      <c r="BJ522" s="129"/>
      <c r="BK522" s="163"/>
      <c r="BL522" s="129"/>
    </row>
    <row r="523" spans="1:64" ht="12.75" x14ac:dyDescent="0.2">
      <c r="A523" s="122"/>
      <c r="B523" s="122"/>
      <c r="C523" s="122"/>
      <c r="D523" s="122"/>
      <c r="E523" s="122"/>
      <c r="F523" s="122"/>
      <c r="G523" s="123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  <c r="V523" s="122"/>
      <c r="W523" s="122"/>
      <c r="X523" s="122"/>
      <c r="Y523" s="122"/>
      <c r="Z523" s="122"/>
      <c r="AA523" s="122"/>
      <c r="AB523" s="122"/>
      <c r="AC523" s="122"/>
      <c r="AD523" s="122"/>
      <c r="AE523" s="122"/>
      <c r="AF523" s="124"/>
      <c r="AG523" s="125"/>
      <c r="AH523" s="124"/>
      <c r="AI523" s="124"/>
      <c r="AJ523" s="122"/>
      <c r="AK523" s="126"/>
      <c r="AL523" s="122"/>
      <c r="AM523" s="122"/>
      <c r="AN523" s="122"/>
      <c r="AO523" s="122"/>
      <c r="AP523" s="122"/>
      <c r="AQ523" s="122"/>
      <c r="AR523" s="122"/>
      <c r="AS523" s="122"/>
      <c r="AT523" s="122"/>
      <c r="AU523" s="122"/>
      <c r="AV523" s="122"/>
      <c r="AW523" s="122"/>
      <c r="AX523" s="124"/>
      <c r="AY523" s="124"/>
      <c r="AZ523" s="127"/>
      <c r="BA523" s="124"/>
      <c r="BB523" s="124"/>
      <c r="BC523" s="124"/>
      <c r="BD523" s="124"/>
      <c r="BE523" s="124"/>
      <c r="BF523" s="124"/>
      <c r="BG523" s="128"/>
      <c r="BH523" s="129"/>
      <c r="BI523" s="124"/>
      <c r="BJ523" s="129"/>
      <c r="BK523" s="163"/>
      <c r="BL523" s="129"/>
    </row>
    <row r="524" spans="1:64" ht="12.75" x14ac:dyDescent="0.2">
      <c r="A524" s="122"/>
      <c r="B524" s="122"/>
      <c r="C524" s="122"/>
      <c r="D524" s="122"/>
      <c r="E524" s="122"/>
      <c r="F524" s="122"/>
      <c r="G524" s="123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  <c r="V524" s="122"/>
      <c r="W524" s="122"/>
      <c r="X524" s="122"/>
      <c r="Y524" s="122"/>
      <c r="Z524" s="122"/>
      <c r="AA524" s="122"/>
      <c r="AB524" s="122"/>
      <c r="AC524" s="122"/>
      <c r="AD524" s="122"/>
      <c r="AE524" s="122"/>
      <c r="AF524" s="124"/>
      <c r="AG524" s="125"/>
      <c r="AH524" s="124"/>
      <c r="AI524" s="124"/>
      <c r="AJ524" s="122"/>
      <c r="AK524" s="126"/>
      <c r="AL524" s="122"/>
      <c r="AM524" s="122"/>
      <c r="AN524" s="122"/>
      <c r="AO524" s="122"/>
      <c r="AP524" s="122"/>
      <c r="AQ524" s="122"/>
      <c r="AR524" s="122"/>
      <c r="AS524" s="122"/>
      <c r="AT524" s="122"/>
      <c r="AU524" s="122"/>
      <c r="AV524" s="122"/>
      <c r="AW524" s="122"/>
      <c r="AX524" s="124"/>
      <c r="AY524" s="124"/>
      <c r="AZ524" s="127"/>
      <c r="BA524" s="124"/>
      <c r="BB524" s="124"/>
      <c r="BC524" s="124"/>
      <c r="BD524" s="124"/>
      <c r="BE524" s="124"/>
      <c r="BF524" s="124"/>
      <c r="BG524" s="128"/>
      <c r="BH524" s="129"/>
      <c r="BI524" s="124"/>
      <c r="BJ524" s="129"/>
      <c r="BK524" s="163"/>
      <c r="BL524" s="129"/>
    </row>
    <row r="525" spans="1:64" ht="12.75" x14ac:dyDescent="0.2">
      <c r="A525" s="122"/>
      <c r="B525" s="122"/>
      <c r="C525" s="122"/>
      <c r="D525" s="122"/>
      <c r="E525" s="122"/>
      <c r="F525" s="122"/>
      <c r="G525" s="123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  <c r="V525" s="122"/>
      <c r="W525" s="122"/>
      <c r="X525" s="122"/>
      <c r="Y525" s="122"/>
      <c r="Z525" s="122"/>
      <c r="AA525" s="122"/>
      <c r="AB525" s="122"/>
      <c r="AC525" s="122"/>
      <c r="AD525" s="122"/>
      <c r="AE525" s="122"/>
      <c r="AF525" s="124"/>
      <c r="AG525" s="125"/>
      <c r="AH525" s="124"/>
      <c r="AI525" s="124"/>
      <c r="AJ525" s="122"/>
      <c r="AK525" s="126"/>
      <c r="AL525" s="122"/>
      <c r="AM525" s="122"/>
      <c r="AN525" s="122"/>
      <c r="AO525" s="122"/>
      <c r="AP525" s="122"/>
      <c r="AQ525" s="122"/>
      <c r="AR525" s="122"/>
      <c r="AS525" s="122"/>
      <c r="AT525" s="122"/>
      <c r="AU525" s="122"/>
      <c r="AV525" s="122"/>
      <c r="AW525" s="122"/>
      <c r="AX525" s="124"/>
      <c r="AY525" s="124"/>
      <c r="AZ525" s="127"/>
      <c r="BA525" s="124"/>
      <c r="BB525" s="124"/>
      <c r="BC525" s="124"/>
      <c r="BD525" s="124"/>
      <c r="BE525" s="124"/>
      <c r="BF525" s="124"/>
      <c r="BG525" s="128"/>
      <c r="BH525" s="129"/>
      <c r="BI525" s="124"/>
      <c r="BJ525" s="129"/>
      <c r="BK525" s="163"/>
      <c r="BL525" s="129"/>
    </row>
    <row r="526" spans="1:64" ht="12.75" x14ac:dyDescent="0.2">
      <c r="A526" s="122"/>
      <c r="B526" s="122"/>
      <c r="C526" s="122"/>
      <c r="D526" s="122"/>
      <c r="E526" s="122"/>
      <c r="F526" s="122"/>
      <c r="G526" s="123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  <c r="V526" s="122"/>
      <c r="W526" s="122"/>
      <c r="X526" s="122"/>
      <c r="Y526" s="122"/>
      <c r="Z526" s="122"/>
      <c r="AA526" s="122"/>
      <c r="AB526" s="122"/>
      <c r="AC526" s="122"/>
      <c r="AD526" s="122"/>
      <c r="AE526" s="122"/>
      <c r="AF526" s="124"/>
      <c r="AG526" s="125"/>
      <c r="AH526" s="124"/>
      <c r="AI526" s="124"/>
      <c r="AJ526" s="122"/>
      <c r="AK526" s="126"/>
      <c r="AL526" s="122"/>
      <c r="AM526" s="122"/>
      <c r="AN526" s="122"/>
      <c r="AO526" s="122"/>
      <c r="AP526" s="122"/>
      <c r="AQ526" s="122"/>
      <c r="AR526" s="122"/>
      <c r="AS526" s="122"/>
      <c r="AT526" s="122"/>
      <c r="AU526" s="122"/>
      <c r="AV526" s="122"/>
      <c r="AW526" s="122"/>
      <c r="AX526" s="124"/>
      <c r="AY526" s="124"/>
      <c r="AZ526" s="127"/>
      <c r="BA526" s="124"/>
      <c r="BB526" s="124"/>
      <c r="BC526" s="124"/>
      <c r="BD526" s="124"/>
      <c r="BE526" s="124"/>
      <c r="BF526" s="124"/>
      <c r="BG526" s="128"/>
      <c r="BH526" s="129"/>
      <c r="BI526" s="124"/>
      <c r="BJ526" s="129"/>
      <c r="BK526" s="163"/>
      <c r="BL526" s="129"/>
    </row>
    <row r="527" spans="1:64" ht="12.75" x14ac:dyDescent="0.2">
      <c r="A527" s="122"/>
      <c r="B527" s="122"/>
      <c r="C527" s="122"/>
      <c r="D527" s="122"/>
      <c r="E527" s="122"/>
      <c r="F527" s="122"/>
      <c r="G527" s="123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  <c r="V527" s="122"/>
      <c r="W527" s="122"/>
      <c r="X527" s="122"/>
      <c r="Y527" s="122"/>
      <c r="Z527" s="122"/>
      <c r="AA527" s="122"/>
      <c r="AB527" s="122"/>
      <c r="AC527" s="122"/>
      <c r="AD527" s="122"/>
      <c r="AE527" s="122"/>
      <c r="AF527" s="124"/>
      <c r="AG527" s="125"/>
      <c r="AH527" s="124"/>
      <c r="AI527" s="124"/>
      <c r="AJ527" s="122"/>
      <c r="AK527" s="126"/>
      <c r="AL527" s="122"/>
      <c r="AM527" s="122"/>
      <c r="AN527" s="122"/>
      <c r="AO527" s="122"/>
      <c r="AP527" s="122"/>
      <c r="AQ527" s="122"/>
      <c r="AR527" s="122"/>
      <c r="AS527" s="122"/>
      <c r="AT527" s="122"/>
      <c r="AU527" s="122"/>
      <c r="AV527" s="122"/>
      <c r="AW527" s="122"/>
      <c r="AX527" s="124"/>
      <c r="AY527" s="124"/>
      <c r="AZ527" s="127"/>
      <c r="BA527" s="124"/>
      <c r="BB527" s="124"/>
      <c r="BC527" s="124"/>
      <c r="BD527" s="124"/>
      <c r="BE527" s="124"/>
      <c r="BF527" s="124"/>
      <c r="BG527" s="128"/>
      <c r="BH527" s="129"/>
      <c r="BI527" s="124"/>
      <c r="BJ527" s="129"/>
      <c r="BK527" s="163"/>
      <c r="BL527" s="129"/>
    </row>
    <row r="528" spans="1:64" ht="12.75" x14ac:dyDescent="0.2">
      <c r="A528" s="122"/>
      <c r="B528" s="122"/>
      <c r="C528" s="122"/>
      <c r="D528" s="122"/>
      <c r="E528" s="122"/>
      <c r="F528" s="122"/>
      <c r="G528" s="123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  <c r="V528" s="122"/>
      <c r="W528" s="122"/>
      <c r="X528" s="122"/>
      <c r="Y528" s="122"/>
      <c r="Z528" s="122"/>
      <c r="AA528" s="122"/>
      <c r="AB528" s="122"/>
      <c r="AC528" s="122"/>
      <c r="AD528" s="122"/>
      <c r="AE528" s="122"/>
      <c r="AF528" s="124"/>
      <c r="AG528" s="125"/>
      <c r="AH528" s="124"/>
      <c r="AI528" s="124"/>
      <c r="AJ528" s="122"/>
      <c r="AK528" s="126"/>
      <c r="AL528" s="122"/>
      <c r="AM528" s="122"/>
      <c r="AN528" s="122"/>
      <c r="AO528" s="122"/>
      <c r="AP528" s="122"/>
      <c r="AQ528" s="122"/>
      <c r="AR528" s="122"/>
      <c r="AS528" s="122"/>
      <c r="AT528" s="122"/>
      <c r="AU528" s="122"/>
      <c r="AV528" s="122"/>
      <c r="AW528" s="122"/>
      <c r="AX528" s="124"/>
      <c r="AY528" s="124"/>
      <c r="AZ528" s="127"/>
      <c r="BA528" s="124"/>
      <c r="BB528" s="124"/>
      <c r="BC528" s="124"/>
      <c r="BD528" s="124"/>
      <c r="BE528" s="124"/>
      <c r="BF528" s="124"/>
      <c r="BG528" s="128"/>
      <c r="BH528" s="129"/>
      <c r="BI528" s="124"/>
      <c r="BJ528" s="129"/>
      <c r="BK528" s="163"/>
      <c r="BL528" s="129"/>
    </row>
    <row r="529" spans="1:64" ht="12.75" x14ac:dyDescent="0.2">
      <c r="A529" s="122"/>
      <c r="B529" s="122"/>
      <c r="C529" s="122"/>
      <c r="D529" s="122"/>
      <c r="E529" s="122"/>
      <c r="F529" s="122"/>
      <c r="G529" s="123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122"/>
      <c r="S529" s="122"/>
      <c r="T529" s="122"/>
      <c r="U529" s="122"/>
      <c r="V529" s="122"/>
      <c r="W529" s="122"/>
      <c r="X529" s="122"/>
      <c r="Y529" s="122"/>
      <c r="Z529" s="122"/>
      <c r="AA529" s="122"/>
      <c r="AB529" s="122"/>
      <c r="AC529" s="122"/>
      <c r="AD529" s="122"/>
      <c r="AE529" s="122"/>
      <c r="AF529" s="124"/>
      <c r="AG529" s="125"/>
      <c r="AH529" s="124"/>
      <c r="AI529" s="124"/>
      <c r="AJ529" s="122"/>
      <c r="AK529" s="126"/>
      <c r="AL529" s="122"/>
      <c r="AM529" s="122"/>
      <c r="AN529" s="122"/>
      <c r="AO529" s="122"/>
      <c r="AP529" s="122"/>
      <c r="AQ529" s="122"/>
      <c r="AR529" s="122"/>
      <c r="AS529" s="122"/>
      <c r="AT529" s="122"/>
      <c r="AU529" s="122"/>
      <c r="AV529" s="122"/>
      <c r="AW529" s="122"/>
      <c r="AX529" s="124"/>
      <c r="AY529" s="124"/>
      <c r="AZ529" s="127"/>
      <c r="BA529" s="124"/>
      <c r="BB529" s="124"/>
      <c r="BC529" s="124"/>
      <c r="BD529" s="124"/>
      <c r="BE529" s="124"/>
      <c r="BF529" s="124"/>
      <c r="BG529" s="128"/>
      <c r="BH529" s="129"/>
      <c r="BI529" s="124"/>
      <c r="BJ529" s="129"/>
      <c r="BK529" s="163"/>
      <c r="BL529" s="129"/>
    </row>
    <row r="530" spans="1:64" ht="12.75" x14ac:dyDescent="0.2">
      <c r="A530" s="122"/>
      <c r="B530" s="122"/>
      <c r="C530" s="122"/>
      <c r="D530" s="122"/>
      <c r="E530" s="122"/>
      <c r="F530" s="122"/>
      <c r="G530" s="123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  <c r="V530" s="122"/>
      <c r="W530" s="122"/>
      <c r="X530" s="122"/>
      <c r="Y530" s="122"/>
      <c r="Z530" s="122"/>
      <c r="AA530" s="122"/>
      <c r="AB530" s="122"/>
      <c r="AC530" s="122"/>
      <c r="AD530" s="122"/>
      <c r="AE530" s="122"/>
      <c r="AF530" s="124"/>
      <c r="AG530" s="125"/>
      <c r="AH530" s="124"/>
      <c r="AI530" s="124"/>
      <c r="AJ530" s="122"/>
      <c r="AK530" s="126"/>
      <c r="AL530" s="122"/>
      <c r="AM530" s="122"/>
      <c r="AN530" s="122"/>
      <c r="AO530" s="122"/>
      <c r="AP530" s="122"/>
      <c r="AQ530" s="122"/>
      <c r="AR530" s="122"/>
      <c r="AS530" s="122"/>
      <c r="AT530" s="122"/>
      <c r="AU530" s="122"/>
      <c r="AV530" s="122"/>
      <c r="AW530" s="122"/>
      <c r="AX530" s="124"/>
      <c r="AY530" s="124"/>
      <c r="AZ530" s="127"/>
      <c r="BA530" s="124"/>
      <c r="BB530" s="124"/>
      <c r="BC530" s="124"/>
      <c r="BD530" s="124"/>
      <c r="BE530" s="124"/>
      <c r="BF530" s="124"/>
      <c r="BG530" s="128"/>
      <c r="BH530" s="129"/>
      <c r="BI530" s="124"/>
      <c r="BJ530" s="129"/>
      <c r="BK530" s="163"/>
      <c r="BL530" s="129"/>
    </row>
    <row r="531" spans="1:64" ht="12.75" x14ac:dyDescent="0.2">
      <c r="A531" s="122"/>
      <c r="B531" s="122"/>
      <c r="C531" s="122"/>
      <c r="D531" s="122"/>
      <c r="E531" s="122"/>
      <c r="F531" s="122"/>
      <c r="G531" s="123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  <c r="V531" s="122"/>
      <c r="W531" s="122"/>
      <c r="X531" s="122"/>
      <c r="Y531" s="122"/>
      <c r="Z531" s="122"/>
      <c r="AA531" s="122"/>
      <c r="AB531" s="122"/>
      <c r="AC531" s="122"/>
      <c r="AD531" s="122"/>
      <c r="AE531" s="122"/>
      <c r="AF531" s="124"/>
      <c r="AG531" s="125"/>
      <c r="AH531" s="124"/>
      <c r="AI531" s="124"/>
      <c r="AJ531" s="122"/>
      <c r="AK531" s="126"/>
      <c r="AL531" s="122"/>
      <c r="AM531" s="122"/>
      <c r="AN531" s="122"/>
      <c r="AO531" s="122"/>
      <c r="AP531" s="122"/>
      <c r="AQ531" s="122"/>
      <c r="AR531" s="122"/>
      <c r="AS531" s="122"/>
      <c r="AT531" s="122"/>
      <c r="AU531" s="122"/>
      <c r="AV531" s="122"/>
      <c r="AW531" s="122"/>
      <c r="AX531" s="124"/>
      <c r="AY531" s="124"/>
      <c r="AZ531" s="127"/>
      <c r="BA531" s="124"/>
      <c r="BB531" s="124"/>
      <c r="BC531" s="124"/>
      <c r="BD531" s="124"/>
      <c r="BE531" s="124"/>
      <c r="BF531" s="124"/>
      <c r="BG531" s="128"/>
      <c r="BH531" s="129"/>
      <c r="BI531" s="124"/>
      <c r="BJ531" s="129"/>
      <c r="BK531" s="163"/>
      <c r="BL531" s="129"/>
    </row>
    <row r="532" spans="1:64" ht="12.75" x14ac:dyDescent="0.2">
      <c r="A532" s="122"/>
      <c r="B532" s="122"/>
      <c r="C532" s="122"/>
      <c r="D532" s="122"/>
      <c r="E532" s="122"/>
      <c r="F532" s="122"/>
      <c r="G532" s="123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  <c r="V532" s="122"/>
      <c r="W532" s="122"/>
      <c r="X532" s="122"/>
      <c r="Y532" s="122"/>
      <c r="Z532" s="122"/>
      <c r="AA532" s="122"/>
      <c r="AB532" s="122"/>
      <c r="AC532" s="122"/>
      <c r="AD532" s="122"/>
      <c r="AE532" s="122"/>
      <c r="AF532" s="124"/>
      <c r="AG532" s="125"/>
      <c r="AH532" s="124"/>
      <c r="AI532" s="124"/>
      <c r="AJ532" s="122"/>
      <c r="AK532" s="126"/>
      <c r="AL532" s="122"/>
      <c r="AM532" s="122"/>
      <c r="AN532" s="122"/>
      <c r="AO532" s="122"/>
      <c r="AP532" s="122"/>
      <c r="AQ532" s="122"/>
      <c r="AR532" s="122"/>
      <c r="AS532" s="122"/>
      <c r="AT532" s="122"/>
      <c r="AU532" s="122"/>
      <c r="AV532" s="122"/>
      <c r="AW532" s="122"/>
      <c r="AX532" s="124"/>
      <c r="AY532" s="124"/>
      <c r="AZ532" s="127"/>
      <c r="BA532" s="124"/>
      <c r="BB532" s="124"/>
      <c r="BC532" s="124"/>
      <c r="BD532" s="124"/>
      <c r="BE532" s="124"/>
      <c r="BF532" s="124"/>
      <c r="BG532" s="128"/>
      <c r="BH532" s="129"/>
      <c r="BI532" s="124"/>
      <c r="BJ532" s="129"/>
      <c r="BK532" s="163"/>
      <c r="BL532" s="129"/>
    </row>
    <row r="533" spans="1:64" ht="12.75" x14ac:dyDescent="0.2">
      <c r="A533" s="122"/>
      <c r="B533" s="122"/>
      <c r="C533" s="122"/>
      <c r="D533" s="122"/>
      <c r="E533" s="122"/>
      <c r="F533" s="122"/>
      <c r="G533" s="123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  <c r="V533" s="122"/>
      <c r="W533" s="122"/>
      <c r="X533" s="122"/>
      <c r="Y533" s="122"/>
      <c r="Z533" s="122"/>
      <c r="AA533" s="122"/>
      <c r="AB533" s="122"/>
      <c r="AC533" s="122"/>
      <c r="AD533" s="122"/>
      <c r="AE533" s="122"/>
      <c r="AF533" s="124"/>
      <c r="AG533" s="125"/>
      <c r="AH533" s="124"/>
      <c r="AI533" s="124"/>
      <c r="AJ533" s="122"/>
      <c r="AK533" s="126"/>
      <c r="AL533" s="122"/>
      <c r="AM533" s="122"/>
      <c r="AN533" s="122"/>
      <c r="AO533" s="122"/>
      <c r="AP533" s="122"/>
      <c r="AQ533" s="122"/>
      <c r="AR533" s="122"/>
      <c r="AS533" s="122"/>
      <c r="AT533" s="122"/>
      <c r="AU533" s="122"/>
      <c r="AV533" s="122"/>
      <c r="AW533" s="122"/>
      <c r="AX533" s="124"/>
      <c r="AY533" s="124"/>
      <c r="AZ533" s="127"/>
      <c r="BA533" s="124"/>
      <c r="BB533" s="124"/>
      <c r="BC533" s="124"/>
      <c r="BD533" s="124"/>
      <c r="BE533" s="124"/>
      <c r="BF533" s="124"/>
      <c r="BG533" s="128"/>
      <c r="BH533" s="129"/>
      <c r="BI533" s="124"/>
      <c r="BJ533" s="129"/>
      <c r="BK533" s="163"/>
      <c r="BL533" s="129"/>
    </row>
    <row r="534" spans="1:64" ht="12.75" x14ac:dyDescent="0.2">
      <c r="A534" s="122"/>
      <c r="B534" s="122"/>
      <c r="C534" s="122"/>
      <c r="D534" s="122"/>
      <c r="E534" s="122"/>
      <c r="F534" s="122"/>
      <c r="G534" s="123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  <c r="V534" s="122"/>
      <c r="W534" s="122"/>
      <c r="X534" s="122"/>
      <c r="Y534" s="122"/>
      <c r="Z534" s="122"/>
      <c r="AA534" s="122"/>
      <c r="AB534" s="122"/>
      <c r="AC534" s="122"/>
      <c r="AD534" s="122"/>
      <c r="AE534" s="122"/>
      <c r="AF534" s="124"/>
      <c r="AG534" s="125"/>
      <c r="AH534" s="124"/>
      <c r="AI534" s="124"/>
      <c r="AJ534" s="122"/>
      <c r="AK534" s="126"/>
      <c r="AL534" s="122"/>
      <c r="AM534" s="122"/>
      <c r="AN534" s="122"/>
      <c r="AO534" s="122"/>
      <c r="AP534" s="122"/>
      <c r="AQ534" s="122"/>
      <c r="AR534" s="122"/>
      <c r="AS534" s="122"/>
      <c r="AT534" s="122"/>
      <c r="AU534" s="122"/>
      <c r="AV534" s="122"/>
      <c r="AW534" s="122"/>
      <c r="AX534" s="124"/>
      <c r="AY534" s="124"/>
      <c r="AZ534" s="127"/>
      <c r="BA534" s="124"/>
      <c r="BB534" s="124"/>
      <c r="BC534" s="124"/>
      <c r="BD534" s="124"/>
      <c r="BE534" s="124"/>
      <c r="BF534" s="124"/>
      <c r="BG534" s="128"/>
      <c r="BH534" s="129"/>
      <c r="BI534" s="124"/>
      <c r="BJ534" s="129"/>
      <c r="BK534" s="163"/>
      <c r="BL534" s="129"/>
    </row>
    <row r="535" spans="1:64" ht="12.75" x14ac:dyDescent="0.2">
      <c r="A535" s="122"/>
      <c r="B535" s="122"/>
      <c r="C535" s="122"/>
      <c r="D535" s="122"/>
      <c r="E535" s="122"/>
      <c r="F535" s="122"/>
      <c r="G535" s="123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  <c r="V535" s="122"/>
      <c r="W535" s="122"/>
      <c r="X535" s="122"/>
      <c r="Y535" s="122"/>
      <c r="Z535" s="122"/>
      <c r="AA535" s="122"/>
      <c r="AB535" s="122"/>
      <c r="AC535" s="122"/>
      <c r="AD535" s="122"/>
      <c r="AE535" s="122"/>
      <c r="AF535" s="124"/>
      <c r="AG535" s="125"/>
      <c r="AH535" s="124"/>
      <c r="AI535" s="124"/>
      <c r="AJ535" s="122"/>
      <c r="AK535" s="126"/>
      <c r="AL535" s="122"/>
      <c r="AM535" s="122"/>
      <c r="AN535" s="122"/>
      <c r="AO535" s="122"/>
      <c r="AP535" s="122"/>
      <c r="AQ535" s="122"/>
      <c r="AR535" s="122"/>
      <c r="AS535" s="122"/>
      <c r="AT535" s="122"/>
      <c r="AU535" s="122"/>
      <c r="AV535" s="122"/>
      <c r="AW535" s="122"/>
      <c r="AX535" s="124"/>
      <c r="AY535" s="124"/>
      <c r="AZ535" s="127"/>
      <c r="BA535" s="124"/>
      <c r="BB535" s="124"/>
      <c r="BC535" s="124"/>
      <c r="BD535" s="124"/>
      <c r="BE535" s="124"/>
      <c r="BF535" s="124"/>
      <c r="BG535" s="128"/>
      <c r="BH535" s="129"/>
      <c r="BI535" s="124"/>
      <c r="BJ535" s="129"/>
      <c r="BK535" s="163"/>
      <c r="BL535" s="129"/>
    </row>
    <row r="536" spans="1:64" ht="12.75" x14ac:dyDescent="0.2">
      <c r="A536" s="122"/>
      <c r="B536" s="122"/>
      <c r="C536" s="122"/>
      <c r="D536" s="122"/>
      <c r="E536" s="122"/>
      <c r="F536" s="122"/>
      <c r="G536" s="123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  <c r="V536" s="122"/>
      <c r="W536" s="122"/>
      <c r="X536" s="122"/>
      <c r="Y536" s="122"/>
      <c r="Z536" s="122"/>
      <c r="AA536" s="122"/>
      <c r="AB536" s="122"/>
      <c r="AC536" s="122"/>
      <c r="AD536" s="122"/>
      <c r="AE536" s="122"/>
      <c r="AF536" s="124"/>
      <c r="AG536" s="125"/>
      <c r="AH536" s="124"/>
      <c r="AI536" s="124"/>
      <c r="AJ536" s="122"/>
      <c r="AK536" s="126"/>
      <c r="AL536" s="122"/>
      <c r="AM536" s="122"/>
      <c r="AN536" s="122"/>
      <c r="AO536" s="122"/>
      <c r="AP536" s="122"/>
      <c r="AQ536" s="122"/>
      <c r="AR536" s="122"/>
      <c r="AS536" s="122"/>
      <c r="AT536" s="122"/>
      <c r="AU536" s="122"/>
      <c r="AV536" s="122"/>
      <c r="AW536" s="122"/>
      <c r="AX536" s="124"/>
      <c r="AY536" s="124"/>
      <c r="AZ536" s="127"/>
      <c r="BA536" s="124"/>
      <c r="BB536" s="124"/>
      <c r="BC536" s="124"/>
      <c r="BD536" s="124"/>
      <c r="BE536" s="124"/>
      <c r="BF536" s="124"/>
      <c r="BG536" s="128"/>
      <c r="BH536" s="129"/>
      <c r="BI536" s="124"/>
      <c r="BJ536" s="129"/>
      <c r="BK536" s="163"/>
      <c r="BL536" s="129"/>
    </row>
    <row r="537" spans="1:64" ht="12.75" x14ac:dyDescent="0.2">
      <c r="A537" s="122"/>
      <c r="B537" s="122"/>
      <c r="C537" s="122"/>
      <c r="D537" s="122"/>
      <c r="E537" s="122"/>
      <c r="F537" s="122"/>
      <c r="G537" s="123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  <c r="V537" s="122"/>
      <c r="W537" s="122"/>
      <c r="X537" s="122"/>
      <c r="Y537" s="122"/>
      <c r="Z537" s="122"/>
      <c r="AA537" s="122"/>
      <c r="AB537" s="122"/>
      <c r="AC537" s="122"/>
      <c r="AD537" s="122"/>
      <c r="AE537" s="122"/>
      <c r="AF537" s="124"/>
      <c r="AG537" s="125"/>
      <c r="AH537" s="124"/>
      <c r="AI537" s="124"/>
      <c r="AJ537" s="122"/>
      <c r="AK537" s="126"/>
      <c r="AL537" s="122"/>
      <c r="AM537" s="122"/>
      <c r="AN537" s="122"/>
      <c r="AO537" s="122"/>
      <c r="AP537" s="122"/>
      <c r="AQ537" s="122"/>
      <c r="AR537" s="122"/>
      <c r="AS537" s="122"/>
      <c r="AT537" s="122"/>
      <c r="AU537" s="122"/>
      <c r="AV537" s="122"/>
      <c r="AW537" s="122"/>
      <c r="AX537" s="124"/>
      <c r="AY537" s="124"/>
      <c r="AZ537" s="127"/>
      <c r="BA537" s="124"/>
      <c r="BB537" s="124"/>
      <c r="BC537" s="124"/>
      <c r="BD537" s="124"/>
      <c r="BE537" s="124"/>
      <c r="BF537" s="124"/>
      <c r="BG537" s="128"/>
      <c r="BH537" s="129"/>
      <c r="BI537" s="124"/>
      <c r="BJ537" s="129"/>
      <c r="BK537" s="163"/>
      <c r="BL537" s="129"/>
    </row>
    <row r="538" spans="1:64" ht="12.75" x14ac:dyDescent="0.2">
      <c r="A538" s="122"/>
      <c r="B538" s="122"/>
      <c r="C538" s="122"/>
      <c r="D538" s="122"/>
      <c r="E538" s="122"/>
      <c r="F538" s="122"/>
      <c r="G538" s="123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  <c r="V538" s="122"/>
      <c r="W538" s="122"/>
      <c r="X538" s="122"/>
      <c r="Y538" s="122"/>
      <c r="Z538" s="122"/>
      <c r="AA538" s="122"/>
      <c r="AB538" s="122"/>
      <c r="AC538" s="122"/>
      <c r="AD538" s="122"/>
      <c r="AE538" s="122"/>
      <c r="AF538" s="124"/>
      <c r="AG538" s="125"/>
      <c r="AH538" s="124"/>
      <c r="AI538" s="124"/>
      <c r="AJ538" s="122"/>
      <c r="AK538" s="126"/>
      <c r="AL538" s="122"/>
      <c r="AM538" s="122"/>
      <c r="AN538" s="122"/>
      <c r="AO538" s="122"/>
      <c r="AP538" s="122"/>
      <c r="AQ538" s="122"/>
      <c r="AR538" s="122"/>
      <c r="AS538" s="122"/>
      <c r="AT538" s="122"/>
      <c r="AU538" s="122"/>
      <c r="AV538" s="122"/>
      <c r="AW538" s="122"/>
      <c r="AX538" s="124"/>
      <c r="AY538" s="124"/>
      <c r="AZ538" s="127"/>
      <c r="BA538" s="124"/>
      <c r="BB538" s="124"/>
      <c r="BC538" s="124"/>
      <c r="BD538" s="124"/>
      <c r="BE538" s="124"/>
      <c r="BF538" s="124"/>
      <c r="BG538" s="128"/>
      <c r="BH538" s="129"/>
      <c r="BI538" s="124"/>
      <c r="BJ538" s="129"/>
      <c r="BK538" s="163"/>
      <c r="BL538" s="129"/>
    </row>
    <row r="539" spans="1:64" ht="12.75" x14ac:dyDescent="0.2">
      <c r="A539" s="122"/>
      <c r="B539" s="122"/>
      <c r="C539" s="122"/>
      <c r="D539" s="122"/>
      <c r="E539" s="122"/>
      <c r="F539" s="122"/>
      <c r="G539" s="123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  <c r="V539" s="122"/>
      <c r="W539" s="122"/>
      <c r="X539" s="122"/>
      <c r="Y539" s="122"/>
      <c r="Z539" s="122"/>
      <c r="AA539" s="122"/>
      <c r="AB539" s="122"/>
      <c r="AC539" s="122"/>
      <c r="AD539" s="122"/>
      <c r="AE539" s="122"/>
      <c r="AF539" s="124"/>
      <c r="AG539" s="125"/>
      <c r="AH539" s="124"/>
      <c r="AI539" s="124"/>
      <c r="AJ539" s="122"/>
      <c r="AK539" s="126"/>
      <c r="AL539" s="122"/>
      <c r="AM539" s="122"/>
      <c r="AN539" s="122"/>
      <c r="AO539" s="122"/>
      <c r="AP539" s="122"/>
      <c r="AQ539" s="122"/>
      <c r="AR539" s="122"/>
      <c r="AS539" s="122"/>
      <c r="AT539" s="122"/>
      <c r="AU539" s="122"/>
      <c r="AV539" s="122"/>
      <c r="AW539" s="122"/>
      <c r="AX539" s="124"/>
      <c r="AY539" s="124"/>
      <c r="AZ539" s="127"/>
      <c r="BA539" s="124"/>
      <c r="BB539" s="124"/>
      <c r="BC539" s="124"/>
      <c r="BD539" s="124"/>
      <c r="BE539" s="124"/>
      <c r="BF539" s="124"/>
      <c r="BG539" s="128"/>
      <c r="BH539" s="129"/>
      <c r="BI539" s="124"/>
      <c r="BJ539" s="129"/>
      <c r="BK539" s="163"/>
      <c r="BL539" s="129"/>
    </row>
    <row r="540" spans="1:64" ht="12.75" x14ac:dyDescent="0.2">
      <c r="A540" s="122"/>
      <c r="B540" s="122"/>
      <c r="C540" s="122"/>
      <c r="D540" s="122"/>
      <c r="E540" s="122"/>
      <c r="F540" s="122"/>
      <c r="G540" s="123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  <c r="V540" s="122"/>
      <c r="W540" s="122"/>
      <c r="X540" s="122"/>
      <c r="Y540" s="122"/>
      <c r="Z540" s="122"/>
      <c r="AA540" s="122"/>
      <c r="AB540" s="122"/>
      <c r="AC540" s="122"/>
      <c r="AD540" s="122"/>
      <c r="AE540" s="122"/>
      <c r="AF540" s="124"/>
      <c r="AG540" s="125"/>
      <c r="AH540" s="124"/>
      <c r="AI540" s="124"/>
      <c r="AJ540" s="122"/>
      <c r="AK540" s="126"/>
      <c r="AL540" s="122"/>
      <c r="AM540" s="122"/>
      <c r="AN540" s="122"/>
      <c r="AO540" s="122"/>
      <c r="AP540" s="122"/>
      <c r="AQ540" s="122"/>
      <c r="AR540" s="122"/>
      <c r="AS540" s="122"/>
      <c r="AT540" s="122"/>
      <c r="AU540" s="122"/>
      <c r="AV540" s="122"/>
      <c r="AW540" s="122"/>
      <c r="AX540" s="124"/>
      <c r="AY540" s="124"/>
      <c r="AZ540" s="127"/>
      <c r="BA540" s="124"/>
      <c r="BB540" s="124"/>
      <c r="BC540" s="124"/>
      <c r="BD540" s="124"/>
      <c r="BE540" s="124"/>
      <c r="BF540" s="124"/>
      <c r="BG540" s="128"/>
      <c r="BH540" s="129"/>
      <c r="BI540" s="124"/>
      <c r="BJ540" s="129"/>
      <c r="BK540" s="163"/>
      <c r="BL540" s="129"/>
    </row>
    <row r="541" spans="1:64" ht="12.75" x14ac:dyDescent="0.2">
      <c r="A541" s="122"/>
      <c r="B541" s="122"/>
      <c r="C541" s="122"/>
      <c r="D541" s="122"/>
      <c r="E541" s="122"/>
      <c r="F541" s="122"/>
      <c r="G541" s="123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  <c r="V541" s="122"/>
      <c r="W541" s="122"/>
      <c r="X541" s="122"/>
      <c r="Y541" s="122"/>
      <c r="Z541" s="122"/>
      <c r="AA541" s="122"/>
      <c r="AB541" s="122"/>
      <c r="AC541" s="122"/>
      <c r="AD541" s="122"/>
      <c r="AE541" s="122"/>
      <c r="AF541" s="124"/>
      <c r="AG541" s="125"/>
      <c r="AH541" s="124"/>
      <c r="AI541" s="124"/>
      <c r="AJ541" s="122"/>
      <c r="AK541" s="126"/>
      <c r="AL541" s="122"/>
      <c r="AM541" s="122"/>
      <c r="AN541" s="122"/>
      <c r="AO541" s="122"/>
      <c r="AP541" s="122"/>
      <c r="AQ541" s="122"/>
      <c r="AR541" s="122"/>
      <c r="AS541" s="122"/>
      <c r="AT541" s="122"/>
      <c r="AU541" s="122"/>
      <c r="AV541" s="122"/>
      <c r="AW541" s="122"/>
      <c r="AX541" s="124"/>
      <c r="AY541" s="124"/>
      <c r="AZ541" s="127"/>
      <c r="BA541" s="124"/>
      <c r="BB541" s="124"/>
      <c r="BC541" s="124"/>
      <c r="BD541" s="124"/>
      <c r="BE541" s="124"/>
      <c r="BF541" s="124"/>
      <c r="BG541" s="128"/>
      <c r="BH541" s="129"/>
      <c r="BI541" s="124"/>
      <c r="BJ541" s="129"/>
      <c r="BK541" s="163"/>
      <c r="BL541" s="129"/>
    </row>
    <row r="542" spans="1:64" ht="12.75" x14ac:dyDescent="0.2">
      <c r="A542" s="122"/>
      <c r="B542" s="122"/>
      <c r="C542" s="122"/>
      <c r="D542" s="122"/>
      <c r="E542" s="122"/>
      <c r="F542" s="122"/>
      <c r="G542" s="123"/>
      <c r="H542" s="122"/>
      <c r="I542" s="122"/>
      <c r="J542" s="122"/>
      <c r="K542" s="122"/>
      <c r="L542" s="122"/>
      <c r="M542" s="122"/>
      <c r="N542" s="122"/>
      <c r="O542" s="122"/>
      <c r="P542" s="122"/>
      <c r="Q542" s="122"/>
      <c r="R542" s="122"/>
      <c r="S542" s="122"/>
      <c r="T542" s="122"/>
      <c r="U542" s="122"/>
      <c r="V542" s="122"/>
      <c r="W542" s="122"/>
      <c r="X542" s="122"/>
      <c r="Y542" s="122"/>
      <c r="Z542" s="122"/>
      <c r="AA542" s="122"/>
      <c r="AB542" s="122"/>
      <c r="AC542" s="122"/>
      <c r="AD542" s="122"/>
      <c r="AE542" s="122"/>
      <c r="AF542" s="124"/>
      <c r="AG542" s="125"/>
      <c r="AH542" s="124"/>
      <c r="AI542" s="124"/>
      <c r="AJ542" s="122"/>
      <c r="AK542" s="126"/>
      <c r="AL542" s="122"/>
      <c r="AM542" s="122"/>
      <c r="AN542" s="122"/>
      <c r="AO542" s="122"/>
      <c r="AP542" s="122"/>
      <c r="AQ542" s="122"/>
      <c r="AR542" s="122"/>
      <c r="AS542" s="122"/>
      <c r="AT542" s="122"/>
      <c r="AU542" s="122"/>
      <c r="AV542" s="122"/>
      <c r="AW542" s="122"/>
      <c r="AX542" s="124"/>
      <c r="AY542" s="124"/>
      <c r="AZ542" s="127"/>
      <c r="BA542" s="124"/>
      <c r="BB542" s="124"/>
      <c r="BC542" s="124"/>
      <c r="BD542" s="124"/>
      <c r="BE542" s="124"/>
      <c r="BF542" s="124"/>
      <c r="BG542" s="128"/>
      <c r="BH542" s="129"/>
      <c r="BI542" s="124"/>
      <c r="BJ542" s="129"/>
      <c r="BK542" s="163"/>
      <c r="BL542" s="129"/>
    </row>
    <row r="543" spans="1:64" ht="12.75" x14ac:dyDescent="0.2">
      <c r="A543" s="122"/>
      <c r="B543" s="122"/>
      <c r="C543" s="122"/>
      <c r="D543" s="122"/>
      <c r="E543" s="122"/>
      <c r="F543" s="122"/>
      <c r="G543" s="123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  <c r="V543" s="122"/>
      <c r="W543" s="122"/>
      <c r="X543" s="122"/>
      <c r="Y543" s="122"/>
      <c r="Z543" s="122"/>
      <c r="AA543" s="122"/>
      <c r="AB543" s="122"/>
      <c r="AC543" s="122"/>
      <c r="AD543" s="122"/>
      <c r="AE543" s="122"/>
      <c r="AF543" s="124"/>
      <c r="AG543" s="125"/>
      <c r="AH543" s="124"/>
      <c r="AI543" s="124"/>
      <c r="AJ543" s="122"/>
      <c r="AK543" s="126"/>
      <c r="AL543" s="122"/>
      <c r="AM543" s="122"/>
      <c r="AN543" s="122"/>
      <c r="AO543" s="122"/>
      <c r="AP543" s="122"/>
      <c r="AQ543" s="122"/>
      <c r="AR543" s="122"/>
      <c r="AS543" s="122"/>
      <c r="AT543" s="122"/>
      <c r="AU543" s="122"/>
      <c r="AV543" s="122"/>
      <c r="AW543" s="122"/>
      <c r="AX543" s="124"/>
      <c r="AY543" s="124"/>
      <c r="AZ543" s="127"/>
      <c r="BA543" s="124"/>
      <c r="BB543" s="124"/>
      <c r="BC543" s="124"/>
      <c r="BD543" s="124"/>
      <c r="BE543" s="124"/>
      <c r="BF543" s="124"/>
      <c r="BG543" s="128"/>
      <c r="BH543" s="129"/>
      <c r="BI543" s="124"/>
      <c r="BJ543" s="129"/>
      <c r="BK543" s="163"/>
      <c r="BL543" s="129"/>
    </row>
    <row r="544" spans="1:64" ht="12.75" x14ac:dyDescent="0.2">
      <c r="A544" s="122"/>
      <c r="B544" s="122"/>
      <c r="C544" s="122"/>
      <c r="D544" s="122"/>
      <c r="E544" s="122"/>
      <c r="F544" s="122"/>
      <c r="G544" s="123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  <c r="V544" s="122"/>
      <c r="W544" s="122"/>
      <c r="X544" s="122"/>
      <c r="Y544" s="122"/>
      <c r="Z544" s="122"/>
      <c r="AA544" s="122"/>
      <c r="AB544" s="122"/>
      <c r="AC544" s="122"/>
      <c r="AD544" s="122"/>
      <c r="AE544" s="122"/>
      <c r="AF544" s="124"/>
      <c r="AG544" s="125"/>
      <c r="AH544" s="124"/>
      <c r="AI544" s="124"/>
      <c r="AJ544" s="122"/>
      <c r="AK544" s="126"/>
      <c r="AL544" s="122"/>
      <c r="AM544" s="122"/>
      <c r="AN544" s="122"/>
      <c r="AO544" s="122"/>
      <c r="AP544" s="122"/>
      <c r="AQ544" s="122"/>
      <c r="AR544" s="122"/>
      <c r="AS544" s="122"/>
      <c r="AT544" s="122"/>
      <c r="AU544" s="122"/>
      <c r="AV544" s="122"/>
      <c r="AW544" s="122"/>
      <c r="AX544" s="124"/>
      <c r="AY544" s="124"/>
      <c r="AZ544" s="127"/>
      <c r="BA544" s="124"/>
      <c r="BB544" s="124"/>
      <c r="BC544" s="124"/>
      <c r="BD544" s="124"/>
      <c r="BE544" s="124"/>
      <c r="BF544" s="124"/>
      <c r="BG544" s="128"/>
      <c r="BH544" s="129"/>
      <c r="BI544" s="124"/>
      <c r="BJ544" s="129"/>
      <c r="BK544" s="163"/>
      <c r="BL544" s="129"/>
    </row>
    <row r="545" spans="1:64" ht="12.75" x14ac:dyDescent="0.2">
      <c r="A545" s="122"/>
      <c r="B545" s="122"/>
      <c r="C545" s="122"/>
      <c r="D545" s="122"/>
      <c r="E545" s="122"/>
      <c r="F545" s="122"/>
      <c r="G545" s="123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  <c r="V545" s="122"/>
      <c r="W545" s="122"/>
      <c r="X545" s="122"/>
      <c r="Y545" s="122"/>
      <c r="Z545" s="122"/>
      <c r="AA545" s="122"/>
      <c r="AB545" s="122"/>
      <c r="AC545" s="122"/>
      <c r="AD545" s="122"/>
      <c r="AE545" s="122"/>
      <c r="AF545" s="124"/>
      <c r="AG545" s="125"/>
      <c r="AH545" s="124"/>
      <c r="AI545" s="124"/>
      <c r="AJ545" s="122"/>
      <c r="AK545" s="126"/>
      <c r="AL545" s="122"/>
      <c r="AM545" s="122"/>
      <c r="AN545" s="122"/>
      <c r="AO545" s="122"/>
      <c r="AP545" s="122"/>
      <c r="AQ545" s="122"/>
      <c r="AR545" s="122"/>
      <c r="AS545" s="122"/>
      <c r="AT545" s="122"/>
      <c r="AU545" s="122"/>
      <c r="AV545" s="122"/>
      <c r="AW545" s="122"/>
      <c r="AX545" s="124"/>
      <c r="AY545" s="124"/>
      <c r="AZ545" s="127"/>
      <c r="BA545" s="124"/>
      <c r="BB545" s="124"/>
      <c r="BC545" s="124"/>
      <c r="BD545" s="124"/>
      <c r="BE545" s="124"/>
      <c r="BF545" s="124"/>
      <c r="BG545" s="128"/>
      <c r="BH545" s="129"/>
      <c r="BI545" s="124"/>
      <c r="BJ545" s="129"/>
      <c r="BK545" s="163"/>
      <c r="BL545" s="129"/>
    </row>
    <row r="546" spans="1:64" ht="12.75" x14ac:dyDescent="0.2">
      <c r="A546" s="122"/>
      <c r="B546" s="122"/>
      <c r="C546" s="122"/>
      <c r="D546" s="122"/>
      <c r="E546" s="122"/>
      <c r="F546" s="122"/>
      <c r="G546" s="123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  <c r="V546" s="122"/>
      <c r="W546" s="122"/>
      <c r="X546" s="122"/>
      <c r="Y546" s="122"/>
      <c r="Z546" s="122"/>
      <c r="AA546" s="122"/>
      <c r="AB546" s="122"/>
      <c r="AC546" s="122"/>
      <c r="AD546" s="122"/>
      <c r="AE546" s="122"/>
      <c r="AF546" s="124"/>
      <c r="AG546" s="125"/>
      <c r="AH546" s="124"/>
      <c r="AI546" s="124"/>
      <c r="AJ546" s="122"/>
      <c r="AK546" s="126"/>
      <c r="AL546" s="122"/>
      <c r="AM546" s="122"/>
      <c r="AN546" s="122"/>
      <c r="AO546" s="122"/>
      <c r="AP546" s="122"/>
      <c r="AQ546" s="122"/>
      <c r="AR546" s="122"/>
      <c r="AS546" s="122"/>
      <c r="AT546" s="122"/>
      <c r="AU546" s="122"/>
      <c r="AV546" s="122"/>
      <c r="AW546" s="122"/>
      <c r="AX546" s="124"/>
      <c r="AY546" s="124"/>
      <c r="AZ546" s="127"/>
      <c r="BA546" s="124"/>
      <c r="BB546" s="124"/>
      <c r="BC546" s="124"/>
      <c r="BD546" s="124"/>
      <c r="BE546" s="124"/>
      <c r="BF546" s="124"/>
      <c r="BG546" s="128"/>
      <c r="BH546" s="129"/>
      <c r="BI546" s="124"/>
      <c r="BJ546" s="129"/>
      <c r="BK546" s="163"/>
      <c r="BL546" s="129"/>
    </row>
    <row r="547" spans="1:64" ht="12.75" x14ac:dyDescent="0.2">
      <c r="A547" s="122"/>
      <c r="B547" s="122"/>
      <c r="C547" s="122"/>
      <c r="D547" s="122"/>
      <c r="E547" s="122"/>
      <c r="F547" s="122"/>
      <c r="G547" s="123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  <c r="V547" s="122"/>
      <c r="W547" s="122"/>
      <c r="X547" s="122"/>
      <c r="Y547" s="122"/>
      <c r="Z547" s="122"/>
      <c r="AA547" s="122"/>
      <c r="AB547" s="122"/>
      <c r="AC547" s="122"/>
      <c r="AD547" s="122"/>
      <c r="AE547" s="122"/>
      <c r="AF547" s="124"/>
      <c r="AG547" s="125"/>
      <c r="AH547" s="124"/>
      <c r="AI547" s="124"/>
      <c r="AJ547" s="122"/>
      <c r="AK547" s="126"/>
      <c r="AL547" s="122"/>
      <c r="AM547" s="122"/>
      <c r="AN547" s="122"/>
      <c r="AO547" s="122"/>
      <c r="AP547" s="122"/>
      <c r="AQ547" s="122"/>
      <c r="AR547" s="122"/>
      <c r="AS547" s="122"/>
      <c r="AT547" s="122"/>
      <c r="AU547" s="122"/>
      <c r="AV547" s="122"/>
      <c r="AW547" s="122"/>
      <c r="AX547" s="124"/>
      <c r="AY547" s="124"/>
      <c r="AZ547" s="127"/>
      <c r="BA547" s="124"/>
      <c r="BB547" s="124"/>
      <c r="BC547" s="124"/>
      <c r="BD547" s="124"/>
      <c r="BE547" s="124"/>
      <c r="BF547" s="124"/>
      <c r="BG547" s="128"/>
      <c r="BH547" s="129"/>
      <c r="BI547" s="124"/>
      <c r="BJ547" s="129"/>
      <c r="BK547" s="163"/>
      <c r="BL547" s="129"/>
    </row>
    <row r="548" spans="1:64" ht="12.75" x14ac:dyDescent="0.2">
      <c r="A548" s="122"/>
      <c r="B548" s="122"/>
      <c r="C548" s="122"/>
      <c r="D548" s="122"/>
      <c r="E548" s="122"/>
      <c r="F548" s="122"/>
      <c r="G548" s="123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  <c r="V548" s="122"/>
      <c r="W548" s="122"/>
      <c r="X548" s="122"/>
      <c r="Y548" s="122"/>
      <c r="Z548" s="122"/>
      <c r="AA548" s="122"/>
      <c r="AB548" s="122"/>
      <c r="AC548" s="122"/>
      <c r="AD548" s="122"/>
      <c r="AE548" s="122"/>
      <c r="AF548" s="124"/>
      <c r="AG548" s="125"/>
      <c r="AH548" s="124"/>
      <c r="AI548" s="124"/>
      <c r="AJ548" s="122"/>
      <c r="AK548" s="126"/>
      <c r="AL548" s="122"/>
      <c r="AM548" s="122"/>
      <c r="AN548" s="122"/>
      <c r="AO548" s="122"/>
      <c r="AP548" s="122"/>
      <c r="AQ548" s="122"/>
      <c r="AR548" s="122"/>
      <c r="AS548" s="122"/>
      <c r="AT548" s="122"/>
      <c r="AU548" s="122"/>
      <c r="AV548" s="122"/>
      <c r="AW548" s="122"/>
      <c r="AX548" s="124"/>
      <c r="AY548" s="124"/>
      <c r="AZ548" s="127"/>
      <c r="BA548" s="124"/>
      <c r="BB548" s="124"/>
      <c r="BC548" s="124"/>
      <c r="BD548" s="124"/>
      <c r="BE548" s="124"/>
      <c r="BF548" s="124"/>
      <c r="BG548" s="128"/>
      <c r="BH548" s="129"/>
      <c r="BI548" s="124"/>
      <c r="BJ548" s="129"/>
      <c r="BK548" s="163"/>
      <c r="BL548" s="129"/>
    </row>
    <row r="549" spans="1:64" ht="12.75" x14ac:dyDescent="0.2">
      <c r="A549" s="122"/>
      <c r="B549" s="122"/>
      <c r="C549" s="122"/>
      <c r="D549" s="122"/>
      <c r="E549" s="122"/>
      <c r="F549" s="122"/>
      <c r="G549" s="123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  <c r="V549" s="122"/>
      <c r="W549" s="122"/>
      <c r="X549" s="122"/>
      <c r="Y549" s="122"/>
      <c r="Z549" s="122"/>
      <c r="AA549" s="122"/>
      <c r="AB549" s="122"/>
      <c r="AC549" s="122"/>
      <c r="AD549" s="122"/>
      <c r="AE549" s="122"/>
      <c r="AF549" s="124"/>
      <c r="AG549" s="125"/>
      <c r="AH549" s="124"/>
      <c r="AI549" s="124"/>
      <c r="AJ549" s="122"/>
      <c r="AK549" s="126"/>
      <c r="AL549" s="122"/>
      <c r="AM549" s="122"/>
      <c r="AN549" s="122"/>
      <c r="AO549" s="122"/>
      <c r="AP549" s="122"/>
      <c r="AQ549" s="122"/>
      <c r="AR549" s="122"/>
      <c r="AS549" s="122"/>
      <c r="AT549" s="122"/>
      <c r="AU549" s="122"/>
      <c r="AV549" s="122"/>
      <c r="AW549" s="122"/>
      <c r="AX549" s="124"/>
      <c r="AY549" s="124"/>
      <c r="AZ549" s="127"/>
      <c r="BA549" s="124"/>
      <c r="BB549" s="124"/>
      <c r="BC549" s="124"/>
      <c r="BD549" s="124"/>
      <c r="BE549" s="124"/>
      <c r="BF549" s="124"/>
      <c r="BG549" s="128"/>
      <c r="BH549" s="129"/>
      <c r="BI549" s="124"/>
      <c r="BJ549" s="129"/>
      <c r="BK549" s="163"/>
      <c r="BL549" s="129"/>
    </row>
    <row r="550" spans="1:64" ht="12.75" x14ac:dyDescent="0.2">
      <c r="A550" s="122"/>
      <c r="B550" s="122"/>
      <c r="C550" s="122"/>
      <c r="D550" s="122"/>
      <c r="E550" s="122"/>
      <c r="F550" s="122"/>
      <c r="G550" s="123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  <c r="V550" s="122"/>
      <c r="W550" s="122"/>
      <c r="X550" s="122"/>
      <c r="Y550" s="122"/>
      <c r="Z550" s="122"/>
      <c r="AA550" s="122"/>
      <c r="AB550" s="122"/>
      <c r="AC550" s="122"/>
      <c r="AD550" s="122"/>
      <c r="AE550" s="122"/>
      <c r="AF550" s="124"/>
      <c r="AG550" s="125"/>
      <c r="AH550" s="124"/>
      <c r="AI550" s="124"/>
      <c r="AJ550" s="122"/>
      <c r="AK550" s="126"/>
      <c r="AL550" s="122"/>
      <c r="AM550" s="122"/>
      <c r="AN550" s="122"/>
      <c r="AO550" s="122"/>
      <c r="AP550" s="122"/>
      <c r="AQ550" s="122"/>
      <c r="AR550" s="122"/>
      <c r="AS550" s="122"/>
      <c r="AT550" s="122"/>
      <c r="AU550" s="122"/>
      <c r="AV550" s="122"/>
      <c r="AW550" s="122"/>
      <c r="AX550" s="124"/>
      <c r="AY550" s="124"/>
      <c r="AZ550" s="127"/>
      <c r="BA550" s="124"/>
      <c r="BB550" s="124"/>
      <c r="BC550" s="124"/>
      <c r="BD550" s="124"/>
      <c r="BE550" s="124"/>
      <c r="BF550" s="124"/>
      <c r="BG550" s="128"/>
      <c r="BH550" s="129"/>
      <c r="BI550" s="124"/>
      <c r="BJ550" s="129"/>
      <c r="BK550" s="163"/>
      <c r="BL550" s="129"/>
    </row>
    <row r="551" spans="1:64" ht="12.75" x14ac:dyDescent="0.2">
      <c r="A551" s="122"/>
      <c r="B551" s="122"/>
      <c r="C551" s="122"/>
      <c r="D551" s="122"/>
      <c r="E551" s="122"/>
      <c r="F551" s="122"/>
      <c r="G551" s="123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  <c r="V551" s="122"/>
      <c r="W551" s="122"/>
      <c r="X551" s="122"/>
      <c r="Y551" s="122"/>
      <c r="Z551" s="122"/>
      <c r="AA551" s="122"/>
      <c r="AB551" s="122"/>
      <c r="AC551" s="122"/>
      <c r="AD551" s="122"/>
      <c r="AE551" s="122"/>
      <c r="AF551" s="124"/>
      <c r="AG551" s="125"/>
      <c r="AH551" s="124"/>
      <c r="AI551" s="124"/>
      <c r="AJ551" s="122"/>
      <c r="AK551" s="126"/>
      <c r="AL551" s="122"/>
      <c r="AM551" s="122"/>
      <c r="AN551" s="122"/>
      <c r="AO551" s="122"/>
      <c r="AP551" s="122"/>
      <c r="AQ551" s="122"/>
      <c r="AR551" s="122"/>
      <c r="AS551" s="122"/>
      <c r="AT551" s="122"/>
      <c r="AU551" s="122"/>
      <c r="AV551" s="122"/>
      <c r="AW551" s="122"/>
      <c r="AX551" s="124"/>
      <c r="AY551" s="124"/>
      <c r="AZ551" s="127"/>
      <c r="BA551" s="124"/>
      <c r="BB551" s="124"/>
      <c r="BC551" s="124"/>
      <c r="BD551" s="124"/>
      <c r="BE551" s="124"/>
      <c r="BF551" s="124"/>
      <c r="BG551" s="128"/>
      <c r="BH551" s="129"/>
      <c r="BI551" s="124"/>
      <c r="BJ551" s="129"/>
      <c r="BK551" s="163"/>
      <c r="BL551" s="129"/>
    </row>
    <row r="552" spans="1:64" ht="12.75" x14ac:dyDescent="0.2">
      <c r="A552" s="122"/>
      <c r="B552" s="122"/>
      <c r="C552" s="122"/>
      <c r="D552" s="122"/>
      <c r="E552" s="122"/>
      <c r="F552" s="122"/>
      <c r="G552" s="123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  <c r="V552" s="122"/>
      <c r="W552" s="122"/>
      <c r="X552" s="122"/>
      <c r="Y552" s="122"/>
      <c r="Z552" s="122"/>
      <c r="AA552" s="122"/>
      <c r="AB552" s="122"/>
      <c r="AC552" s="122"/>
      <c r="AD552" s="122"/>
      <c r="AE552" s="122"/>
      <c r="AF552" s="124"/>
      <c r="AG552" s="125"/>
      <c r="AH552" s="124"/>
      <c r="AI552" s="124"/>
      <c r="AJ552" s="122"/>
      <c r="AK552" s="126"/>
      <c r="AL552" s="122"/>
      <c r="AM552" s="122"/>
      <c r="AN552" s="122"/>
      <c r="AO552" s="122"/>
      <c r="AP552" s="122"/>
      <c r="AQ552" s="122"/>
      <c r="AR552" s="122"/>
      <c r="AS552" s="122"/>
      <c r="AT552" s="122"/>
      <c r="AU552" s="122"/>
      <c r="AV552" s="122"/>
      <c r="AW552" s="122"/>
      <c r="AX552" s="124"/>
      <c r="AY552" s="124"/>
      <c r="AZ552" s="127"/>
      <c r="BA552" s="124"/>
      <c r="BB552" s="124"/>
      <c r="BC552" s="124"/>
      <c r="BD552" s="124"/>
      <c r="BE552" s="124"/>
      <c r="BF552" s="124"/>
      <c r="BG552" s="128"/>
      <c r="BH552" s="129"/>
      <c r="BI552" s="124"/>
      <c r="BJ552" s="129"/>
      <c r="BK552" s="163"/>
      <c r="BL552" s="129"/>
    </row>
    <row r="553" spans="1:64" ht="12.75" x14ac:dyDescent="0.2">
      <c r="A553" s="122"/>
      <c r="B553" s="122"/>
      <c r="C553" s="122"/>
      <c r="D553" s="122"/>
      <c r="E553" s="122"/>
      <c r="F553" s="122"/>
      <c r="G553" s="123"/>
      <c r="H553" s="122"/>
      <c r="I553" s="122"/>
      <c r="J553" s="122"/>
      <c r="K553" s="122"/>
      <c r="L553" s="122"/>
      <c r="M553" s="122"/>
      <c r="N553" s="122"/>
      <c r="O553" s="122"/>
      <c r="P553" s="122"/>
      <c r="Q553" s="122"/>
      <c r="R553" s="122"/>
      <c r="S553" s="122"/>
      <c r="T553" s="122"/>
      <c r="U553" s="122"/>
      <c r="V553" s="122"/>
      <c r="W553" s="122"/>
      <c r="X553" s="122"/>
      <c r="Y553" s="122"/>
      <c r="Z553" s="122"/>
      <c r="AA553" s="122"/>
      <c r="AB553" s="122"/>
      <c r="AC553" s="122"/>
      <c r="AD553" s="122"/>
      <c r="AE553" s="122"/>
      <c r="AF553" s="124"/>
      <c r="AG553" s="125"/>
      <c r="AH553" s="124"/>
      <c r="AI553" s="124"/>
      <c r="AJ553" s="122"/>
      <c r="AK553" s="126"/>
      <c r="AL553" s="122"/>
      <c r="AM553" s="122"/>
      <c r="AN553" s="122"/>
      <c r="AO553" s="122"/>
      <c r="AP553" s="122"/>
      <c r="AQ553" s="122"/>
      <c r="AR553" s="122"/>
      <c r="AS553" s="122"/>
      <c r="AT553" s="122"/>
      <c r="AU553" s="122"/>
      <c r="AV553" s="122"/>
      <c r="AW553" s="122"/>
      <c r="AX553" s="124"/>
      <c r="AY553" s="124"/>
      <c r="AZ553" s="127"/>
      <c r="BA553" s="124"/>
      <c r="BB553" s="124"/>
      <c r="BC553" s="124"/>
      <c r="BD553" s="124"/>
      <c r="BE553" s="124"/>
      <c r="BF553" s="124"/>
      <c r="BG553" s="128"/>
      <c r="BH553" s="129"/>
      <c r="BI553" s="124"/>
      <c r="BJ553" s="129"/>
      <c r="BK553" s="163"/>
      <c r="BL553" s="129"/>
    </row>
    <row r="554" spans="1:64" ht="12.75" x14ac:dyDescent="0.2">
      <c r="A554" s="122"/>
      <c r="B554" s="122"/>
      <c r="C554" s="122"/>
      <c r="D554" s="122"/>
      <c r="E554" s="122"/>
      <c r="F554" s="122"/>
      <c r="G554" s="123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  <c r="V554" s="122"/>
      <c r="W554" s="122"/>
      <c r="X554" s="122"/>
      <c r="Y554" s="122"/>
      <c r="Z554" s="122"/>
      <c r="AA554" s="122"/>
      <c r="AB554" s="122"/>
      <c r="AC554" s="122"/>
      <c r="AD554" s="122"/>
      <c r="AE554" s="122"/>
      <c r="AF554" s="124"/>
      <c r="AG554" s="125"/>
      <c r="AH554" s="124"/>
      <c r="AI554" s="124"/>
      <c r="AJ554" s="122"/>
      <c r="AK554" s="126"/>
      <c r="AL554" s="122"/>
      <c r="AM554" s="122"/>
      <c r="AN554" s="122"/>
      <c r="AO554" s="122"/>
      <c r="AP554" s="122"/>
      <c r="AQ554" s="122"/>
      <c r="AR554" s="122"/>
      <c r="AS554" s="122"/>
      <c r="AT554" s="122"/>
      <c r="AU554" s="122"/>
      <c r="AV554" s="122"/>
      <c r="AW554" s="122"/>
      <c r="AX554" s="124"/>
      <c r="AY554" s="124"/>
      <c r="AZ554" s="127"/>
      <c r="BA554" s="124"/>
      <c r="BB554" s="124"/>
      <c r="BC554" s="124"/>
      <c r="BD554" s="124"/>
      <c r="BE554" s="124"/>
      <c r="BF554" s="124"/>
      <c r="BG554" s="128"/>
      <c r="BH554" s="129"/>
      <c r="BI554" s="124"/>
      <c r="BJ554" s="129"/>
      <c r="BK554" s="163"/>
      <c r="BL554" s="129"/>
    </row>
    <row r="555" spans="1:64" ht="12.75" x14ac:dyDescent="0.2">
      <c r="A555" s="122"/>
      <c r="B555" s="122"/>
      <c r="C555" s="122"/>
      <c r="D555" s="122"/>
      <c r="E555" s="122"/>
      <c r="F555" s="122"/>
      <c r="G555" s="123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  <c r="V555" s="122"/>
      <c r="W555" s="122"/>
      <c r="X555" s="122"/>
      <c r="Y555" s="122"/>
      <c r="Z555" s="122"/>
      <c r="AA555" s="122"/>
      <c r="AB555" s="122"/>
      <c r="AC555" s="122"/>
      <c r="AD555" s="122"/>
      <c r="AE555" s="122"/>
      <c r="AF555" s="124"/>
      <c r="AG555" s="125"/>
      <c r="AH555" s="124"/>
      <c r="AI555" s="124"/>
      <c r="AJ555" s="122"/>
      <c r="AK555" s="126"/>
      <c r="AL555" s="122"/>
      <c r="AM555" s="122"/>
      <c r="AN555" s="122"/>
      <c r="AO555" s="122"/>
      <c r="AP555" s="122"/>
      <c r="AQ555" s="122"/>
      <c r="AR555" s="122"/>
      <c r="AS555" s="122"/>
      <c r="AT555" s="122"/>
      <c r="AU555" s="122"/>
      <c r="AV555" s="122"/>
      <c r="AW555" s="122"/>
      <c r="AX555" s="124"/>
      <c r="AY555" s="124"/>
      <c r="AZ555" s="127"/>
      <c r="BA555" s="124"/>
      <c r="BB555" s="124"/>
      <c r="BC555" s="124"/>
      <c r="BD555" s="124"/>
      <c r="BE555" s="124"/>
      <c r="BF555" s="124"/>
      <c r="BG555" s="128"/>
      <c r="BH555" s="129"/>
      <c r="BI555" s="124"/>
      <c r="BJ555" s="129"/>
      <c r="BK555" s="163"/>
      <c r="BL555" s="129"/>
    </row>
    <row r="556" spans="1:64" ht="12.75" x14ac:dyDescent="0.2">
      <c r="A556" s="122"/>
      <c r="B556" s="122"/>
      <c r="C556" s="122"/>
      <c r="D556" s="122"/>
      <c r="E556" s="122"/>
      <c r="F556" s="122"/>
      <c r="G556" s="123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  <c r="V556" s="122"/>
      <c r="W556" s="122"/>
      <c r="X556" s="122"/>
      <c r="Y556" s="122"/>
      <c r="Z556" s="122"/>
      <c r="AA556" s="122"/>
      <c r="AB556" s="122"/>
      <c r="AC556" s="122"/>
      <c r="AD556" s="122"/>
      <c r="AE556" s="122"/>
      <c r="AF556" s="124"/>
      <c r="AG556" s="125"/>
      <c r="AH556" s="124"/>
      <c r="AI556" s="124"/>
      <c r="AJ556" s="122"/>
      <c r="AK556" s="126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4"/>
      <c r="AY556" s="124"/>
      <c r="AZ556" s="127"/>
      <c r="BA556" s="124"/>
      <c r="BB556" s="124"/>
      <c r="BC556" s="124"/>
      <c r="BD556" s="124"/>
      <c r="BE556" s="124"/>
      <c r="BF556" s="124"/>
      <c r="BG556" s="128"/>
      <c r="BH556" s="129"/>
      <c r="BI556" s="124"/>
      <c r="BJ556" s="129"/>
      <c r="BK556" s="163"/>
      <c r="BL556" s="129"/>
    </row>
    <row r="557" spans="1:64" ht="12.75" x14ac:dyDescent="0.2">
      <c r="A557" s="122"/>
      <c r="B557" s="122"/>
      <c r="C557" s="122"/>
      <c r="D557" s="122"/>
      <c r="E557" s="122"/>
      <c r="F557" s="122"/>
      <c r="G557" s="123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  <c r="AA557" s="122"/>
      <c r="AB557" s="122"/>
      <c r="AC557" s="122"/>
      <c r="AD557" s="122"/>
      <c r="AE557" s="122"/>
      <c r="AF557" s="124"/>
      <c r="AG557" s="125"/>
      <c r="AH557" s="124"/>
      <c r="AI557" s="124"/>
      <c r="AJ557" s="122"/>
      <c r="AK557" s="126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4"/>
      <c r="AY557" s="124"/>
      <c r="AZ557" s="127"/>
      <c r="BA557" s="124"/>
      <c r="BB557" s="124"/>
      <c r="BC557" s="124"/>
      <c r="BD557" s="124"/>
      <c r="BE557" s="124"/>
      <c r="BF557" s="124"/>
      <c r="BG557" s="128"/>
      <c r="BH557" s="129"/>
      <c r="BI557" s="124"/>
      <c r="BJ557" s="129"/>
      <c r="BK557" s="163"/>
      <c r="BL557" s="129"/>
    </row>
    <row r="558" spans="1:64" ht="12.75" x14ac:dyDescent="0.2">
      <c r="A558" s="122"/>
      <c r="B558" s="122"/>
      <c r="C558" s="122"/>
      <c r="D558" s="122"/>
      <c r="E558" s="122"/>
      <c r="F558" s="122"/>
      <c r="G558" s="123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  <c r="AA558" s="122"/>
      <c r="AB558" s="122"/>
      <c r="AC558" s="122"/>
      <c r="AD558" s="122"/>
      <c r="AE558" s="122"/>
      <c r="AF558" s="124"/>
      <c r="AG558" s="125"/>
      <c r="AH558" s="124"/>
      <c r="AI558" s="124"/>
      <c r="AJ558" s="122"/>
      <c r="AK558" s="126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4"/>
      <c r="AY558" s="124"/>
      <c r="AZ558" s="127"/>
      <c r="BA558" s="124"/>
      <c r="BB558" s="124"/>
      <c r="BC558" s="124"/>
      <c r="BD558" s="124"/>
      <c r="BE558" s="124"/>
      <c r="BF558" s="124"/>
      <c r="BG558" s="128"/>
      <c r="BH558" s="129"/>
      <c r="BI558" s="124"/>
      <c r="BJ558" s="129"/>
      <c r="BK558" s="163"/>
      <c r="BL558" s="129"/>
    </row>
    <row r="559" spans="1:64" ht="12.75" x14ac:dyDescent="0.2">
      <c r="A559" s="122"/>
      <c r="B559" s="122"/>
      <c r="C559" s="122"/>
      <c r="D559" s="122"/>
      <c r="E559" s="122"/>
      <c r="F559" s="122"/>
      <c r="G559" s="123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  <c r="V559" s="122"/>
      <c r="W559" s="122"/>
      <c r="X559" s="122"/>
      <c r="Y559" s="122"/>
      <c r="Z559" s="122"/>
      <c r="AA559" s="122"/>
      <c r="AB559" s="122"/>
      <c r="AC559" s="122"/>
      <c r="AD559" s="122"/>
      <c r="AE559" s="122"/>
      <c r="AF559" s="124"/>
      <c r="AG559" s="125"/>
      <c r="AH559" s="124"/>
      <c r="AI559" s="124"/>
      <c r="AJ559" s="122"/>
      <c r="AK559" s="126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4"/>
      <c r="AY559" s="124"/>
      <c r="AZ559" s="127"/>
      <c r="BA559" s="124"/>
      <c r="BB559" s="124"/>
      <c r="BC559" s="124"/>
      <c r="BD559" s="124"/>
      <c r="BE559" s="124"/>
      <c r="BF559" s="124"/>
      <c r="BG559" s="128"/>
      <c r="BH559" s="129"/>
      <c r="BI559" s="124"/>
      <c r="BJ559" s="129"/>
      <c r="BK559" s="163"/>
      <c r="BL559" s="129"/>
    </row>
    <row r="560" spans="1:64" ht="12.75" x14ac:dyDescent="0.2">
      <c r="A560" s="122"/>
      <c r="B560" s="122"/>
      <c r="C560" s="122"/>
      <c r="D560" s="122"/>
      <c r="E560" s="122"/>
      <c r="F560" s="122"/>
      <c r="G560" s="123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  <c r="V560" s="122"/>
      <c r="W560" s="122"/>
      <c r="X560" s="122"/>
      <c r="Y560" s="122"/>
      <c r="Z560" s="122"/>
      <c r="AA560" s="122"/>
      <c r="AB560" s="122"/>
      <c r="AC560" s="122"/>
      <c r="AD560" s="122"/>
      <c r="AE560" s="122"/>
      <c r="AF560" s="124"/>
      <c r="AG560" s="125"/>
      <c r="AH560" s="124"/>
      <c r="AI560" s="124"/>
      <c r="AJ560" s="122"/>
      <c r="AK560" s="126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4"/>
      <c r="AY560" s="124"/>
      <c r="AZ560" s="127"/>
      <c r="BA560" s="124"/>
      <c r="BB560" s="124"/>
      <c r="BC560" s="124"/>
      <c r="BD560" s="124"/>
      <c r="BE560" s="124"/>
      <c r="BF560" s="124"/>
      <c r="BG560" s="128"/>
      <c r="BH560" s="129"/>
      <c r="BI560" s="124"/>
      <c r="BJ560" s="129"/>
      <c r="BK560" s="163"/>
      <c r="BL560" s="129"/>
    </row>
    <row r="561" spans="1:64" ht="12.75" x14ac:dyDescent="0.2">
      <c r="A561" s="122"/>
      <c r="B561" s="122"/>
      <c r="C561" s="122"/>
      <c r="D561" s="122"/>
      <c r="E561" s="122"/>
      <c r="F561" s="122"/>
      <c r="G561" s="123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  <c r="V561" s="122"/>
      <c r="W561" s="122"/>
      <c r="X561" s="122"/>
      <c r="Y561" s="122"/>
      <c r="Z561" s="122"/>
      <c r="AA561" s="122"/>
      <c r="AB561" s="122"/>
      <c r="AC561" s="122"/>
      <c r="AD561" s="122"/>
      <c r="AE561" s="122"/>
      <c r="AF561" s="124"/>
      <c r="AG561" s="125"/>
      <c r="AH561" s="124"/>
      <c r="AI561" s="124"/>
      <c r="AJ561" s="122"/>
      <c r="AK561" s="126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4"/>
      <c r="AY561" s="124"/>
      <c r="AZ561" s="127"/>
      <c r="BA561" s="124"/>
      <c r="BB561" s="124"/>
      <c r="BC561" s="124"/>
      <c r="BD561" s="124"/>
      <c r="BE561" s="124"/>
      <c r="BF561" s="124"/>
      <c r="BG561" s="128"/>
      <c r="BH561" s="129"/>
      <c r="BI561" s="124"/>
      <c r="BJ561" s="129"/>
      <c r="BK561" s="163"/>
      <c r="BL561" s="129"/>
    </row>
    <row r="562" spans="1:64" ht="12.75" x14ac:dyDescent="0.2">
      <c r="A562" s="122"/>
      <c r="B562" s="122"/>
      <c r="C562" s="122"/>
      <c r="D562" s="122"/>
      <c r="E562" s="122"/>
      <c r="F562" s="122"/>
      <c r="G562" s="123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  <c r="V562" s="122"/>
      <c r="W562" s="122"/>
      <c r="X562" s="122"/>
      <c r="Y562" s="122"/>
      <c r="Z562" s="122"/>
      <c r="AA562" s="122"/>
      <c r="AB562" s="122"/>
      <c r="AC562" s="122"/>
      <c r="AD562" s="122"/>
      <c r="AE562" s="122"/>
      <c r="AF562" s="124"/>
      <c r="AG562" s="125"/>
      <c r="AH562" s="124"/>
      <c r="AI562" s="124"/>
      <c r="AJ562" s="122"/>
      <c r="AK562" s="126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4"/>
      <c r="AY562" s="124"/>
      <c r="AZ562" s="127"/>
      <c r="BA562" s="124"/>
      <c r="BB562" s="124"/>
      <c r="BC562" s="124"/>
      <c r="BD562" s="124"/>
      <c r="BE562" s="124"/>
      <c r="BF562" s="124"/>
      <c r="BG562" s="128"/>
      <c r="BH562" s="129"/>
      <c r="BI562" s="124"/>
      <c r="BJ562" s="129"/>
      <c r="BK562" s="163"/>
      <c r="BL562" s="129"/>
    </row>
    <row r="563" spans="1:64" ht="12.75" x14ac:dyDescent="0.2">
      <c r="A563" s="122"/>
      <c r="B563" s="122"/>
      <c r="C563" s="122"/>
      <c r="D563" s="122"/>
      <c r="E563" s="122"/>
      <c r="F563" s="122"/>
      <c r="G563" s="123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  <c r="V563" s="122"/>
      <c r="W563" s="122"/>
      <c r="X563" s="122"/>
      <c r="Y563" s="122"/>
      <c r="Z563" s="122"/>
      <c r="AA563" s="122"/>
      <c r="AB563" s="122"/>
      <c r="AC563" s="122"/>
      <c r="AD563" s="122"/>
      <c r="AE563" s="122"/>
      <c r="AF563" s="124"/>
      <c r="AG563" s="125"/>
      <c r="AH563" s="124"/>
      <c r="AI563" s="124"/>
      <c r="AJ563" s="122"/>
      <c r="AK563" s="126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4"/>
      <c r="AY563" s="124"/>
      <c r="AZ563" s="127"/>
      <c r="BA563" s="124"/>
      <c r="BB563" s="124"/>
      <c r="BC563" s="124"/>
      <c r="BD563" s="124"/>
      <c r="BE563" s="124"/>
      <c r="BF563" s="124"/>
      <c r="BG563" s="128"/>
      <c r="BH563" s="129"/>
      <c r="BI563" s="124"/>
      <c r="BJ563" s="129"/>
      <c r="BK563" s="163"/>
      <c r="BL563" s="129"/>
    </row>
    <row r="564" spans="1:64" ht="12.75" x14ac:dyDescent="0.2">
      <c r="A564" s="122"/>
      <c r="B564" s="122"/>
      <c r="C564" s="122"/>
      <c r="D564" s="122"/>
      <c r="E564" s="122"/>
      <c r="F564" s="122"/>
      <c r="G564" s="123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  <c r="V564" s="122"/>
      <c r="W564" s="122"/>
      <c r="X564" s="122"/>
      <c r="Y564" s="122"/>
      <c r="Z564" s="122"/>
      <c r="AA564" s="122"/>
      <c r="AB564" s="122"/>
      <c r="AC564" s="122"/>
      <c r="AD564" s="122"/>
      <c r="AE564" s="122"/>
      <c r="AF564" s="124"/>
      <c r="AG564" s="125"/>
      <c r="AH564" s="124"/>
      <c r="AI564" s="124"/>
      <c r="AJ564" s="122"/>
      <c r="AK564" s="126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4"/>
      <c r="AY564" s="124"/>
      <c r="AZ564" s="127"/>
      <c r="BA564" s="124"/>
      <c r="BB564" s="124"/>
      <c r="BC564" s="124"/>
      <c r="BD564" s="124"/>
      <c r="BE564" s="124"/>
      <c r="BF564" s="124"/>
      <c r="BG564" s="128"/>
      <c r="BH564" s="129"/>
      <c r="BI564" s="124"/>
      <c r="BJ564" s="129"/>
      <c r="BK564" s="163"/>
      <c r="BL564" s="129"/>
    </row>
    <row r="565" spans="1:64" ht="12.75" x14ac:dyDescent="0.2">
      <c r="A565" s="122"/>
      <c r="B565" s="122"/>
      <c r="C565" s="122"/>
      <c r="D565" s="122"/>
      <c r="E565" s="122"/>
      <c r="F565" s="122"/>
      <c r="G565" s="123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  <c r="V565" s="122"/>
      <c r="W565" s="122"/>
      <c r="X565" s="122"/>
      <c r="Y565" s="122"/>
      <c r="Z565" s="122"/>
      <c r="AA565" s="122"/>
      <c r="AB565" s="122"/>
      <c r="AC565" s="122"/>
      <c r="AD565" s="122"/>
      <c r="AE565" s="122"/>
      <c r="AF565" s="124"/>
      <c r="AG565" s="125"/>
      <c r="AH565" s="124"/>
      <c r="AI565" s="124"/>
      <c r="AJ565" s="122"/>
      <c r="AK565" s="126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4"/>
      <c r="AY565" s="124"/>
      <c r="AZ565" s="127"/>
      <c r="BA565" s="124"/>
      <c r="BB565" s="124"/>
      <c r="BC565" s="124"/>
      <c r="BD565" s="124"/>
      <c r="BE565" s="124"/>
      <c r="BF565" s="124"/>
      <c r="BG565" s="128"/>
      <c r="BH565" s="129"/>
      <c r="BI565" s="124"/>
      <c r="BJ565" s="129"/>
      <c r="BK565" s="163"/>
      <c r="BL565" s="129"/>
    </row>
    <row r="566" spans="1:64" ht="12.75" x14ac:dyDescent="0.2">
      <c r="A566" s="122"/>
      <c r="B566" s="122"/>
      <c r="C566" s="122"/>
      <c r="D566" s="122"/>
      <c r="E566" s="122"/>
      <c r="F566" s="122"/>
      <c r="G566" s="123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  <c r="V566" s="122"/>
      <c r="W566" s="122"/>
      <c r="X566" s="122"/>
      <c r="Y566" s="122"/>
      <c r="Z566" s="122"/>
      <c r="AA566" s="122"/>
      <c r="AB566" s="122"/>
      <c r="AC566" s="122"/>
      <c r="AD566" s="122"/>
      <c r="AE566" s="122"/>
      <c r="AF566" s="124"/>
      <c r="AG566" s="125"/>
      <c r="AH566" s="124"/>
      <c r="AI566" s="124"/>
      <c r="AJ566" s="122"/>
      <c r="AK566" s="126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4"/>
      <c r="AY566" s="124"/>
      <c r="AZ566" s="127"/>
      <c r="BA566" s="124"/>
      <c r="BB566" s="124"/>
      <c r="BC566" s="124"/>
      <c r="BD566" s="124"/>
      <c r="BE566" s="124"/>
      <c r="BF566" s="124"/>
      <c r="BG566" s="128"/>
      <c r="BH566" s="129"/>
      <c r="BI566" s="124"/>
      <c r="BJ566" s="129"/>
      <c r="BK566" s="163"/>
      <c r="BL566" s="129"/>
    </row>
    <row r="567" spans="1:64" ht="12.75" x14ac:dyDescent="0.2">
      <c r="A567" s="122"/>
      <c r="B567" s="122"/>
      <c r="C567" s="122"/>
      <c r="D567" s="122"/>
      <c r="E567" s="122"/>
      <c r="F567" s="122"/>
      <c r="G567" s="123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  <c r="V567" s="122"/>
      <c r="W567" s="122"/>
      <c r="X567" s="122"/>
      <c r="Y567" s="122"/>
      <c r="Z567" s="122"/>
      <c r="AA567" s="122"/>
      <c r="AB567" s="122"/>
      <c r="AC567" s="122"/>
      <c r="AD567" s="122"/>
      <c r="AE567" s="122"/>
      <c r="AF567" s="124"/>
      <c r="AG567" s="125"/>
      <c r="AH567" s="124"/>
      <c r="AI567" s="124"/>
      <c r="AJ567" s="122"/>
      <c r="AK567" s="126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4"/>
      <c r="AY567" s="124"/>
      <c r="AZ567" s="127"/>
      <c r="BA567" s="124"/>
      <c r="BB567" s="124"/>
      <c r="BC567" s="124"/>
      <c r="BD567" s="124"/>
      <c r="BE567" s="124"/>
      <c r="BF567" s="124"/>
      <c r="BG567" s="128"/>
      <c r="BH567" s="129"/>
      <c r="BI567" s="124"/>
      <c r="BJ567" s="129"/>
      <c r="BK567" s="163"/>
      <c r="BL567" s="129"/>
    </row>
    <row r="568" spans="1:64" ht="12.75" x14ac:dyDescent="0.2">
      <c r="A568" s="122"/>
      <c r="B568" s="122"/>
      <c r="C568" s="122"/>
      <c r="D568" s="122"/>
      <c r="E568" s="122"/>
      <c r="F568" s="122"/>
      <c r="G568" s="123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  <c r="V568" s="122"/>
      <c r="W568" s="122"/>
      <c r="X568" s="122"/>
      <c r="Y568" s="122"/>
      <c r="Z568" s="122"/>
      <c r="AA568" s="122"/>
      <c r="AB568" s="122"/>
      <c r="AC568" s="122"/>
      <c r="AD568" s="122"/>
      <c r="AE568" s="122"/>
      <c r="AF568" s="124"/>
      <c r="AG568" s="125"/>
      <c r="AH568" s="124"/>
      <c r="AI568" s="124"/>
      <c r="AJ568" s="122"/>
      <c r="AK568" s="126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4"/>
      <c r="AY568" s="124"/>
      <c r="AZ568" s="127"/>
      <c r="BA568" s="124"/>
      <c r="BB568" s="124"/>
      <c r="BC568" s="124"/>
      <c r="BD568" s="124"/>
      <c r="BE568" s="124"/>
      <c r="BF568" s="124"/>
      <c r="BG568" s="128"/>
      <c r="BH568" s="129"/>
      <c r="BI568" s="124"/>
      <c r="BJ568" s="129"/>
      <c r="BK568" s="163"/>
      <c r="BL568" s="129"/>
    </row>
    <row r="569" spans="1:64" ht="12.75" x14ac:dyDescent="0.2">
      <c r="A569" s="122"/>
      <c r="B569" s="122"/>
      <c r="C569" s="122"/>
      <c r="D569" s="122"/>
      <c r="E569" s="122"/>
      <c r="F569" s="122"/>
      <c r="G569" s="123"/>
      <c r="H569" s="122"/>
      <c r="I569" s="122"/>
      <c r="J569" s="122"/>
      <c r="K569" s="122"/>
      <c r="L569" s="122"/>
      <c r="M569" s="122"/>
      <c r="N569" s="122"/>
      <c r="O569" s="122"/>
      <c r="P569" s="122"/>
      <c r="Q569" s="122"/>
      <c r="R569" s="122"/>
      <c r="S569" s="122"/>
      <c r="T569" s="122"/>
      <c r="U569" s="122"/>
      <c r="V569" s="122"/>
      <c r="W569" s="122"/>
      <c r="X569" s="122"/>
      <c r="Y569" s="122"/>
      <c r="Z569" s="122"/>
      <c r="AA569" s="122"/>
      <c r="AB569" s="122"/>
      <c r="AC569" s="122"/>
      <c r="AD569" s="122"/>
      <c r="AE569" s="122"/>
      <c r="AF569" s="124"/>
      <c r="AG569" s="125"/>
      <c r="AH569" s="124"/>
      <c r="AI569" s="124"/>
      <c r="AJ569" s="122"/>
      <c r="AK569" s="126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4"/>
      <c r="AY569" s="124"/>
      <c r="AZ569" s="127"/>
      <c r="BA569" s="124"/>
      <c r="BB569" s="124"/>
      <c r="BC569" s="124"/>
      <c r="BD569" s="124"/>
      <c r="BE569" s="124"/>
      <c r="BF569" s="124"/>
      <c r="BG569" s="128"/>
      <c r="BH569" s="129"/>
      <c r="BI569" s="124"/>
      <c r="BJ569" s="129"/>
      <c r="BK569" s="163"/>
      <c r="BL569" s="129"/>
    </row>
    <row r="570" spans="1:64" ht="12.75" x14ac:dyDescent="0.2">
      <c r="A570" s="122"/>
      <c r="B570" s="122"/>
      <c r="C570" s="122"/>
      <c r="D570" s="122"/>
      <c r="E570" s="122"/>
      <c r="F570" s="122"/>
      <c r="G570" s="123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  <c r="V570" s="122"/>
      <c r="W570" s="122"/>
      <c r="X570" s="122"/>
      <c r="Y570" s="122"/>
      <c r="Z570" s="122"/>
      <c r="AA570" s="122"/>
      <c r="AB570" s="122"/>
      <c r="AC570" s="122"/>
      <c r="AD570" s="122"/>
      <c r="AE570" s="122"/>
      <c r="AF570" s="124"/>
      <c r="AG570" s="125"/>
      <c r="AH570" s="124"/>
      <c r="AI570" s="124"/>
      <c r="AJ570" s="122"/>
      <c r="AK570" s="126"/>
      <c r="AL570" s="122"/>
      <c r="AM570" s="122"/>
      <c r="AN570" s="122"/>
      <c r="AO570" s="122"/>
      <c r="AP570" s="122"/>
      <c r="AQ570" s="122"/>
      <c r="AR570" s="122"/>
      <c r="AS570" s="122"/>
      <c r="AT570" s="122"/>
      <c r="AU570" s="122"/>
      <c r="AV570" s="122"/>
      <c r="AW570" s="122"/>
      <c r="AX570" s="124"/>
      <c r="AY570" s="124"/>
      <c r="AZ570" s="127"/>
      <c r="BA570" s="124"/>
      <c r="BB570" s="124"/>
      <c r="BC570" s="124"/>
      <c r="BD570" s="124"/>
      <c r="BE570" s="124"/>
      <c r="BF570" s="124"/>
      <c r="BG570" s="128"/>
      <c r="BH570" s="129"/>
      <c r="BI570" s="124"/>
      <c r="BJ570" s="129"/>
      <c r="BK570" s="163"/>
      <c r="BL570" s="129"/>
    </row>
    <row r="571" spans="1:64" ht="12.75" x14ac:dyDescent="0.2">
      <c r="A571" s="122"/>
      <c r="B571" s="122"/>
      <c r="C571" s="122"/>
      <c r="D571" s="122"/>
      <c r="E571" s="122"/>
      <c r="F571" s="122"/>
      <c r="G571" s="123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  <c r="V571" s="122"/>
      <c r="W571" s="122"/>
      <c r="X571" s="122"/>
      <c r="Y571" s="122"/>
      <c r="Z571" s="122"/>
      <c r="AA571" s="122"/>
      <c r="AB571" s="122"/>
      <c r="AC571" s="122"/>
      <c r="AD571" s="122"/>
      <c r="AE571" s="122"/>
      <c r="AF571" s="124"/>
      <c r="AG571" s="125"/>
      <c r="AH571" s="124"/>
      <c r="AI571" s="124"/>
      <c r="AJ571" s="122"/>
      <c r="AK571" s="126"/>
      <c r="AL571" s="122"/>
      <c r="AM571" s="122"/>
      <c r="AN571" s="122"/>
      <c r="AO571" s="122"/>
      <c r="AP571" s="122"/>
      <c r="AQ571" s="122"/>
      <c r="AR571" s="122"/>
      <c r="AS571" s="122"/>
      <c r="AT571" s="122"/>
      <c r="AU571" s="122"/>
      <c r="AV571" s="122"/>
      <c r="AW571" s="122"/>
      <c r="AX571" s="124"/>
      <c r="AY571" s="124"/>
      <c r="AZ571" s="127"/>
      <c r="BA571" s="124"/>
      <c r="BB571" s="124"/>
      <c r="BC571" s="124"/>
      <c r="BD571" s="124"/>
      <c r="BE571" s="124"/>
      <c r="BF571" s="124"/>
      <c r="BG571" s="128"/>
      <c r="BH571" s="129"/>
      <c r="BI571" s="124"/>
      <c r="BJ571" s="129"/>
      <c r="BK571" s="163"/>
      <c r="BL571" s="129"/>
    </row>
    <row r="572" spans="1:64" ht="12.75" x14ac:dyDescent="0.2">
      <c r="A572" s="122"/>
      <c r="B572" s="122"/>
      <c r="C572" s="122"/>
      <c r="D572" s="122"/>
      <c r="E572" s="122"/>
      <c r="F572" s="122"/>
      <c r="G572" s="123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  <c r="V572" s="122"/>
      <c r="W572" s="122"/>
      <c r="X572" s="122"/>
      <c r="Y572" s="122"/>
      <c r="Z572" s="122"/>
      <c r="AA572" s="122"/>
      <c r="AB572" s="122"/>
      <c r="AC572" s="122"/>
      <c r="AD572" s="122"/>
      <c r="AE572" s="122"/>
      <c r="AF572" s="124"/>
      <c r="AG572" s="125"/>
      <c r="AH572" s="124"/>
      <c r="AI572" s="124"/>
      <c r="AJ572" s="122"/>
      <c r="AK572" s="126"/>
      <c r="AL572" s="122"/>
      <c r="AM572" s="122"/>
      <c r="AN572" s="122"/>
      <c r="AO572" s="122"/>
      <c r="AP572" s="122"/>
      <c r="AQ572" s="122"/>
      <c r="AR572" s="122"/>
      <c r="AS572" s="122"/>
      <c r="AT572" s="122"/>
      <c r="AU572" s="122"/>
      <c r="AV572" s="122"/>
      <c r="AW572" s="122"/>
      <c r="AX572" s="124"/>
      <c r="AY572" s="124"/>
      <c r="AZ572" s="127"/>
      <c r="BA572" s="124"/>
      <c r="BB572" s="124"/>
      <c r="BC572" s="124"/>
      <c r="BD572" s="124"/>
      <c r="BE572" s="124"/>
      <c r="BF572" s="124"/>
      <c r="BG572" s="128"/>
      <c r="BH572" s="129"/>
      <c r="BI572" s="124"/>
      <c r="BJ572" s="129"/>
      <c r="BK572" s="163"/>
      <c r="BL572" s="129"/>
    </row>
    <row r="573" spans="1:64" ht="12.75" x14ac:dyDescent="0.2">
      <c r="A573" s="122"/>
      <c r="B573" s="122"/>
      <c r="C573" s="122"/>
      <c r="D573" s="122"/>
      <c r="E573" s="122"/>
      <c r="F573" s="122"/>
      <c r="G573" s="123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  <c r="V573" s="122"/>
      <c r="W573" s="122"/>
      <c r="X573" s="122"/>
      <c r="Y573" s="122"/>
      <c r="Z573" s="122"/>
      <c r="AA573" s="122"/>
      <c r="AB573" s="122"/>
      <c r="AC573" s="122"/>
      <c r="AD573" s="122"/>
      <c r="AE573" s="122"/>
      <c r="AF573" s="124"/>
      <c r="AG573" s="125"/>
      <c r="AH573" s="124"/>
      <c r="AI573" s="124"/>
      <c r="AJ573" s="122"/>
      <c r="AK573" s="126"/>
      <c r="AL573" s="122"/>
      <c r="AM573" s="122"/>
      <c r="AN573" s="122"/>
      <c r="AO573" s="122"/>
      <c r="AP573" s="122"/>
      <c r="AQ573" s="122"/>
      <c r="AR573" s="122"/>
      <c r="AS573" s="122"/>
      <c r="AT573" s="122"/>
      <c r="AU573" s="122"/>
      <c r="AV573" s="122"/>
      <c r="AW573" s="122"/>
      <c r="AX573" s="124"/>
      <c r="AY573" s="124"/>
      <c r="AZ573" s="127"/>
      <c r="BA573" s="124"/>
      <c r="BB573" s="124"/>
      <c r="BC573" s="124"/>
      <c r="BD573" s="124"/>
      <c r="BE573" s="124"/>
      <c r="BF573" s="124"/>
      <c r="BG573" s="128"/>
      <c r="BH573" s="129"/>
      <c r="BI573" s="124"/>
      <c r="BJ573" s="129"/>
      <c r="BK573" s="163"/>
      <c r="BL573" s="129"/>
    </row>
    <row r="574" spans="1:64" ht="12.75" x14ac:dyDescent="0.2">
      <c r="A574" s="122"/>
      <c r="B574" s="122"/>
      <c r="C574" s="122"/>
      <c r="D574" s="122"/>
      <c r="E574" s="122"/>
      <c r="F574" s="122"/>
      <c r="G574" s="123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  <c r="V574" s="122"/>
      <c r="W574" s="122"/>
      <c r="X574" s="122"/>
      <c r="Y574" s="122"/>
      <c r="Z574" s="122"/>
      <c r="AA574" s="122"/>
      <c r="AB574" s="122"/>
      <c r="AC574" s="122"/>
      <c r="AD574" s="122"/>
      <c r="AE574" s="122"/>
      <c r="AF574" s="124"/>
      <c r="AG574" s="125"/>
      <c r="AH574" s="124"/>
      <c r="AI574" s="124"/>
      <c r="AJ574" s="122"/>
      <c r="AK574" s="126"/>
      <c r="AL574" s="122"/>
      <c r="AM574" s="122"/>
      <c r="AN574" s="122"/>
      <c r="AO574" s="122"/>
      <c r="AP574" s="122"/>
      <c r="AQ574" s="122"/>
      <c r="AR574" s="122"/>
      <c r="AS574" s="122"/>
      <c r="AT574" s="122"/>
      <c r="AU574" s="122"/>
      <c r="AV574" s="122"/>
      <c r="AW574" s="122"/>
      <c r="AX574" s="124"/>
      <c r="AY574" s="124"/>
      <c r="AZ574" s="127"/>
      <c r="BA574" s="124"/>
      <c r="BB574" s="124"/>
      <c r="BC574" s="124"/>
      <c r="BD574" s="124"/>
      <c r="BE574" s="124"/>
      <c r="BF574" s="124"/>
      <c r="BG574" s="128"/>
      <c r="BH574" s="129"/>
      <c r="BI574" s="124"/>
      <c r="BJ574" s="129"/>
      <c r="BK574" s="163"/>
      <c r="BL574" s="129"/>
    </row>
    <row r="575" spans="1:64" ht="12.75" x14ac:dyDescent="0.2">
      <c r="A575" s="122"/>
      <c r="B575" s="122"/>
      <c r="C575" s="122"/>
      <c r="D575" s="122"/>
      <c r="E575" s="122"/>
      <c r="F575" s="122"/>
      <c r="G575" s="123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  <c r="V575" s="122"/>
      <c r="W575" s="122"/>
      <c r="X575" s="122"/>
      <c r="Y575" s="122"/>
      <c r="Z575" s="122"/>
      <c r="AA575" s="122"/>
      <c r="AB575" s="122"/>
      <c r="AC575" s="122"/>
      <c r="AD575" s="122"/>
      <c r="AE575" s="122"/>
      <c r="AF575" s="124"/>
      <c r="AG575" s="125"/>
      <c r="AH575" s="124"/>
      <c r="AI575" s="124"/>
      <c r="AJ575" s="122"/>
      <c r="AK575" s="126"/>
      <c r="AL575" s="122"/>
      <c r="AM575" s="122"/>
      <c r="AN575" s="122"/>
      <c r="AO575" s="122"/>
      <c r="AP575" s="122"/>
      <c r="AQ575" s="122"/>
      <c r="AR575" s="122"/>
      <c r="AS575" s="122"/>
      <c r="AT575" s="122"/>
      <c r="AU575" s="122"/>
      <c r="AV575" s="122"/>
      <c r="AW575" s="122"/>
      <c r="AX575" s="124"/>
      <c r="AY575" s="124"/>
      <c r="AZ575" s="127"/>
      <c r="BA575" s="124"/>
      <c r="BB575" s="124"/>
      <c r="BC575" s="124"/>
      <c r="BD575" s="124"/>
      <c r="BE575" s="124"/>
      <c r="BF575" s="124"/>
      <c r="BG575" s="128"/>
      <c r="BH575" s="129"/>
      <c r="BI575" s="124"/>
      <c r="BJ575" s="129"/>
      <c r="BK575" s="163"/>
      <c r="BL575" s="129"/>
    </row>
    <row r="576" spans="1:64" ht="12.75" x14ac:dyDescent="0.2">
      <c r="A576" s="122"/>
      <c r="B576" s="122"/>
      <c r="C576" s="122"/>
      <c r="D576" s="122"/>
      <c r="E576" s="122"/>
      <c r="F576" s="122"/>
      <c r="G576" s="123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  <c r="V576" s="122"/>
      <c r="W576" s="122"/>
      <c r="X576" s="122"/>
      <c r="Y576" s="122"/>
      <c r="Z576" s="122"/>
      <c r="AA576" s="122"/>
      <c r="AB576" s="122"/>
      <c r="AC576" s="122"/>
      <c r="AD576" s="122"/>
      <c r="AE576" s="122"/>
      <c r="AF576" s="124"/>
      <c r="AG576" s="125"/>
      <c r="AH576" s="124"/>
      <c r="AI576" s="124"/>
      <c r="AJ576" s="122"/>
      <c r="AK576" s="126"/>
      <c r="AL576" s="122"/>
      <c r="AM576" s="122"/>
      <c r="AN576" s="122"/>
      <c r="AO576" s="122"/>
      <c r="AP576" s="122"/>
      <c r="AQ576" s="122"/>
      <c r="AR576" s="122"/>
      <c r="AS576" s="122"/>
      <c r="AT576" s="122"/>
      <c r="AU576" s="122"/>
      <c r="AV576" s="122"/>
      <c r="AW576" s="122"/>
      <c r="AX576" s="124"/>
      <c r="AY576" s="124"/>
      <c r="AZ576" s="127"/>
      <c r="BA576" s="124"/>
      <c r="BB576" s="124"/>
      <c r="BC576" s="124"/>
      <c r="BD576" s="124"/>
      <c r="BE576" s="124"/>
      <c r="BF576" s="124"/>
      <c r="BG576" s="128"/>
      <c r="BH576" s="129"/>
      <c r="BI576" s="124"/>
      <c r="BJ576" s="129"/>
      <c r="BK576" s="163"/>
      <c r="BL576" s="129"/>
    </row>
    <row r="577" spans="1:64" ht="12.75" x14ac:dyDescent="0.2">
      <c r="A577" s="122"/>
      <c r="B577" s="122"/>
      <c r="C577" s="122"/>
      <c r="D577" s="122"/>
      <c r="E577" s="122"/>
      <c r="F577" s="122"/>
      <c r="G577" s="123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  <c r="V577" s="122"/>
      <c r="W577" s="122"/>
      <c r="X577" s="122"/>
      <c r="Y577" s="122"/>
      <c r="Z577" s="122"/>
      <c r="AA577" s="122"/>
      <c r="AB577" s="122"/>
      <c r="AC577" s="122"/>
      <c r="AD577" s="122"/>
      <c r="AE577" s="122"/>
      <c r="AF577" s="124"/>
      <c r="AG577" s="125"/>
      <c r="AH577" s="124"/>
      <c r="AI577" s="124"/>
      <c r="AJ577" s="122"/>
      <c r="AK577" s="126"/>
      <c r="AL577" s="122"/>
      <c r="AM577" s="122"/>
      <c r="AN577" s="122"/>
      <c r="AO577" s="122"/>
      <c r="AP577" s="122"/>
      <c r="AQ577" s="122"/>
      <c r="AR577" s="122"/>
      <c r="AS577" s="122"/>
      <c r="AT577" s="122"/>
      <c r="AU577" s="122"/>
      <c r="AV577" s="122"/>
      <c r="AW577" s="122"/>
      <c r="AX577" s="124"/>
      <c r="AY577" s="124"/>
      <c r="AZ577" s="127"/>
      <c r="BA577" s="124"/>
      <c r="BB577" s="124"/>
      <c r="BC577" s="124"/>
      <c r="BD577" s="124"/>
      <c r="BE577" s="124"/>
      <c r="BF577" s="124"/>
      <c r="BG577" s="128"/>
      <c r="BH577" s="129"/>
      <c r="BI577" s="124"/>
      <c r="BJ577" s="129"/>
      <c r="BK577" s="163"/>
      <c r="BL577" s="129"/>
    </row>
    <row r="578" spans="1:64" ht="12.75" x14ac:dyDescent="0.2">
      <c r="A578" s="122"/>
      <c r="B578" s="122"/>
      <c r="C578" s="122"/>
      <c r="D578" s="122"/>
      <c r="E578" s="122"/>
      <c r="F578" s="122"/>
      <c r="G578" s="123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  <c r="V578" s="122"/>
      <c r="W578" s="122"/>
      <c r="X578" s="122"/>
      <c r="Y578" s="122"/>
      <c r="Z578" s="122"/>
      <c r="AA578" s="122"/>
      <c r="AB578" s="122"/>
      <c r="AC578" s="122"/>
      <c r="AD578" s="122"/>
      <c r="AE578" s="122"/>
      <c r="AF578" s="124"/>
      <c r="AG578" s="125"/>
      <c r="AH578" s="124"/>
      <c r="AI578" s="124"/>
      <c r="AJ578" s="122"/>
      <c r="AK578" s="126"/>
      <c r="AL578" s="122"/>
      <c r="AM578" s="122"/>
      <c r="AN578" s="122"/>
      <c r="AO578" s="122"/>
      <c r="AP578" s="122"/>
      <c r="AQ578" s="122"/>
      <c r="AR578" s="122"/>
      <c r="AS578" s="122"/>
      <c r="AT578" s="122"/>
      <c r="AU578" s="122"/>
      <c r="AV578" s="122"/>
      <c r="AW578" s="122"/>
      <c r="AX578" s="124"/>
      <c r="AY578" s="124"/>
      <c r="AZ578" s="127"/>
      <c r="BA578" s="124"/>
      <c r="BB578" s="124"/>
      <c r="BC578" s="124"/>
      <c r="BD578" s="124"/>
      <c r="BE578" s="124"/>
      <c r="BF578" s="124"/>
      <c r="BG578" s="128"/>
      <c r="BH578" s="129"/>
      <c r="BI578" s="124"/>
      <c r="BJ578" s="129"/>
      <c r="BK578" s="163"/>
      <c r="BL578" s="129"/>
    </row>
    <row r="579" spans="1:64" ht="12.75" x14ac:dyDescent="0.2">
      <c r="A579" s="122"/>
      <c r="B579" s="122"/>
      <c r="C579" s="122"/>
      <c r="D579" s="122"/>
      <c r="E579" s="122"/>
      <c r="F579" s="122"/>
      <c r="G579" s="123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  <c r="V579" s="122"/>
      <c r="W579" s="122"/>
      <c r="X579" s="122"/>
      <c r="Y579" s="122"/>
      <c r="Z579" s="122"/>
      <c r="AA579" s="122"/>
      <c r="AB579" s="122"/>
      <c r="AC579" s="122"/>
      <c r="AD579" s="122"/>
      <c r="AE579" s="122"/>
      <c r="AF579" s="124"/>
      <c r="AG579" s="125"/>
      <c r="AH579" s="124"/>
      <c r="AI579" s="124"/>
      <c r="AJ579" s="122"/>
      <c r="AK579" s="126"/>
      <c r="AL579" s="122"/>
      <c r="AM579" s="122"/>
      <c r="AN579" s="122"/>
      <c r="AO579" s="122"/>
      <c r="AP579" s="122"/>
      <c r="AQ579" s="122"/>
      <c r="AR579" s="122"/>
      <c r="AS579" s="122"/>
      <c r="AT579" s="122"/>
      <c r="AU579" s="122"/>
      <c r="AV579" s="122"/>
      <c r="AW579" s="122"/>
      <c r="AX579" s="124"/>
      <c r="AY579" s="124"/>
      <c r="AZ579" s="127"/>
      <c r="BA579" s="124"/>
      <c r="BB579" s="124"/>
      <c r="BC579" s="124"/>
      <c r="BD579" s="124"/>
      <c r="BE579" s="124"/>
      <c r="BF579" s="124"/>
      <c r="BG579" s="128"/>
      <c r="BH579" s="129"/>
      <c r="BI579" s="124"/>
      <c r="BJ579" s="129"/>
      <c r="BK579" s="163"/>
      <c r="BL579" s="129"/>
    </row>
    <row r="580" spans="1:64" ht="12.75" x14ac:dyDescent="0.2">
      <c r="A580" s="122"/>
      <c r="B580" s="122"/>
      <c r="C580" s="122"/>
      <c r="D580" s="122"/>
      <c r="E580" s="122"/>
      <c r="F580" s="122"/>
      <c r="G580" s="123"/>
      <c r="H580" s="122"/>
      <c r="I580" s="122"/>
      <c r="J580" s="122"/>
      <c r="K580" s="122"/>
      <c r="L580" s="122"/>
      <c r="M580" s="122"/>
      <c r="N580" s="122"/>
      <c r="O580" s="122"/>
      <c r="P580" s="122"/>
      <c r="Q580" s="122"/>
      <c r="R580" s="122"/>
      <c r="S580" s="122"/>
      <c r="T580" s="122"/>
      <c r="U580" s="122"/>
      <c r="V580" s="122"/>
      <c r="W580" s="122"/>
      <c r="X580" s="122"/>
      <c r="Y580" s="122"/>
      <c r="Z580" s="122"/>
      <c r="AA580" s="122"/>
      <c r="AB580" s="122"/>
      <c r="AC580" s="122"/>
      <c r="AD580" s="122"/>
      <c r="AE580" s="122"/>
      <c r="AF580" s="124"/>
      <c r="AG580" s="125"/>
      <c r="AH580" s="124"/>
      <c r="AI580" s="124"/>
      <c r="AJ580" s="122"/>
      <c r="AK580" s="126"/>
      <c r="AL580" s="122"/>
      <c r="AM580" s="122"/>
      <c r="AN580" s="122"/>
      <c r="AO580" s="122"/>
      <c r="AP580" s="122"/>
      <c r="AQ580" s="122"/>
      <c r="AR580" s="122"/>
      <c r="AS580" s="122"/>
      <c r="AT580" s="122"/>
      <c r="AU580" s="122"/>
      <c r="AV580" s="122"/>
      <c r="AW580" s="122"/>
      <c r="AX580" s="124"/>
      <c r="AY580" s="124"/>
      <c r="AZ580" s="127"/>
      <c r="BA580" s="124"/>
      <c r="BB580" s="124"/>
      <c r="BC580" s="124"/>
      <c r="BD580" s="124"/>
      <c r="BE580" s="124"/>
      <c r="BF580" s="124"/>
      <c r="BG580" s="128"/>
      <c r="BH580" s="129"/>
      <c r="BI580" s="124"/>
      <c r="BJ580" s="129"/>
      <c r="BK580" s="163"/>
      <c r="BL580" s="129"/>
    </row>
    <row r="581" spans="1:64" ht="12.75" x14ac:dyDescent="0.2">
      <c r="A581" s="122"/>
      <c r="B581" s="122"/>
      <c r="C581" s="122"/>
      <c r="D581" s="122"/>
      <c r="E581" s="122"/>
      <c r="F581" s="122"/>
      <c r="G581" s="123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  <c r="V581" s="122"/>
      <c r="W581" s="122"/>
      <c r="X581" s="122"/>
      <c r="Y581" s="122"/>
      <c r="Z581" s="122"/>
      <c r="AA581" s="122"/>
      <c r="AB581" s="122"/>
      <c r="AC581" s="122"/>
      <c r="AD581" s="122"/>
      <c r="AE581" s="122"/>
      <c r="AF581" s="124"/>
      <c r="AG581" s="125"/>
      <c r="AH581" s="124"/>
      <c r="AI581" s="124"/>
      <c r="AJ581" s="122"/>
      <c r="AK581" s="126"/>
      <c r="AL581" s="122"/>
      <c r="AM581" s="122"/>
      <c r="AN581" s="122"/>
      <c r="AO581" s="122"/>
      <c r="AP581" s="122"/>
      <c r="AQ581" s="122"/>
      <c r="AR581" s="122"/>
      <c r="AS581" s="122"/>
      <c r="AT581" s="122"/>
      <c r="AU581" s="122"/>
      <c r="AV581" s="122"/>
      <c r="AW581" s="122"/>
      <c r="AX581" s="124"/>
      <c r="AY581" s="124"/>
      <c r="AZ581" s="127"/>
      <c r="BA581" s="124"/>
      <c r="BB581" s="124"/>
      <c r="BC581" s="124"/>
      <c r="BD581" s="124"/>
      <c r="BE581" s="124"/>
      <c r="BF581" s="124"/>
      <c r="BG581" s="128"/>
      <c r="BH581" s="129"/>
      <c r="BI581" s="124"/>
      <c r="BJ581" s="129"/>
      <c r="BK581" s="163"/>
      <c r="BL581" s="129"/>
    </row>
    <row r="582" spans="1:64" ht="12.75" x14ac:dyDescent="0.2">
      <c r="A582" s="122"/>
      <c r="B582" s="122"/>
      <c r="C582" s="122"/>
      <c r="D582" s="122"/>
      <c r="E582" s="122"/>
      <c r="F582" s="122"/>
      <c r="G582" s="123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  <c r="V582" s="122"/>
      <c r="W582" s="122"/>
      <c r="X582" s="122"/>
      <c r="Y582" s="122"/>
      <c r="Z582" s="122"/>
      <c r="AA582" s="122"/>
      <c r="AB582" s="122"/>
      <c r="AC582" s="122"/>
      <c r="AD582" s="122"/>
      <c r="AE582" s="122"/>
      <c r="AF582" s="124"/>
      <c r="AG582" s="125"/>
      <c r="AH582" s="124"/>
      <c r="AI582" s="124"/>
      <c r="AJ582" s="122"/>
      <c r="AK582" s="126"/>
      <c r="AL582" s="122"/>
      <c r="AM582" s="122"/>
      <c r="AN582" s="122"/>
      <c r="AO582" s="122"/>
      <c r="AP582" s="122"/>
      <c r="AQ582" s="122"/>
      <c r="AR582" s="122"/>
      <c r="AS582" s="122"/>
      <c r="AT582" s="122"/>
      <c r="AU582" s="122"/>
      <c r="AV582" s="122"/>
      <c r="AW582" s="122"/>
      <c r="AX582" s="124"/>
      <c r="AY582" s="124"/>
      <c r="AZ582" s="127"/>
      <c r="BA582" s="124"/>
      <c r="BB582" s="124"/>
      <c r="BC582" s="124"/>
      <c r="BD582" s="124"/>
      <c r="BE582" s="124"/>
      <c r="BF582" s="124"/>
      <c r="BG582" s="128"/>
      <c r="BH582" s="129"/>
      <c r="BI582" s="124"/>
      <c r="BJ582" s="129"/>
      <c r="BK582" s="163"/>
      <c r="BL582" s="129"/>
    </row>
    <row r="583" spans="1:64" ht="12.75" x14ac:dyDescent="0.2">
      <c r="A583" s="122"/>
      <c r="B583" s="122"/>
      <c r="C583" s="122"/>
      <c r="D583" s="122"/>
      <c r="E583" s="122"/>
      <c r="F583" s="122"/>
      <c r="G583" s="123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  <c r="V583" s="122"/>
      <c r="W583" s="122"/>
      <c r="X583" s="122"/>
      <c r="Y583" s="122"/>
      <c r="Z583" s="122"/>
      <c r="AA583" s="122"/>
      <c r="AB583" s="122"/>
      <c r="AC583" s="122"/>
      <c r="AD583" s="122"/>
      <c r="AE583" s="122"/>
      <c r="AF583" s="124"/>
      <c r="AG583" s="125"/>
      <c r="AH583" s="124"/>
      <c r="AI583" s="124"/>
      <c r="AJ583" s="122"/>
      <c r="AK583" s="126"/>
      <c r="AL583" s="122"/>
      <c r="AM583" s="122"/>
      <c r="AN583" s="122"/>
      <c r="AO583" s="122"/>
      <c r="AP583" s="122"/>
      <c r="AQ583" s="122"/>
      <c r="AR583" s="122"/>
      <c r="AS583" s="122"/>
      <c r="AT583" s="122"/>
      <c r="AU583" s="122"/>
      <c r="AV583" s="122"/>
      <c r="AW583" s="122"/>
      <c r="AX583" s="124"/>
      <c r="AY583" s="124"/>
      <c r="AZ583" s="127"/>
      <c r="BA583" s="124"/>
      <c r="BB583" s="124"/>
      <c r="BC583" s="124"/>
      <c r="BD583" s="124"/>
      <c r="BE583" s="124"/>
      <c r="BF583" s="124"/>
      <c r="BG583" s="128"/>
      <c r="BH583" s="129"/>
      <c r="BI583" s="124"/>
      <c r="BJ583" s="129"/>
      <c r="BK583" s="163"/>
      <c r="BL583" s="129"/>
    </row>
    <row r="584" spans="1:64" ht="12.75" x14ac:dyDescent="0.2">
      <c r="A584" s="122"/>
      <c r="B584" s="122"/>
      <c r="C584" s="122"/>
      <c r="D584" s="122"/>
      <c r="E584" s="122"/>
      <c r="F584" s="122"/>
      <c r="G584" s="123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  <c r="V584" s="122"/>
      <c r="W584" s="122"/>
      <c r="X584" s="122"/>
      <c r="Y584" s="122"/>
      <c r="Z584" s="122"/>
      <c r="AA584" s="122"/>
      <c r="AB584" s="122"/>
      <c r="AC584" s="122"/>
      <c r="AD584" s="122"/>
      <c r="AE584" s="122"/>
      <c r="AF584" s="124"/>
      <c r="AG584" s="125"/>
      <c r="AH584" s="124"/>
      <c r="AI584" s="124"/>
      <c r="AJ584" s="122"/>
      <c r="AK584" s="126"/>
      <c r="AL584" s="122"/>
      <c r="AM584" s="122"/>
      <c r="AN584" s="122"/>
      <c r="AO584" s="122"/>
      <c r="AP584" s="122"/>
      <c r="AQ584" s="122"/>
      <c r="AR584" s="122"/>
      <c r="AS584" s="122"/>
      <c r="AT584" s="122"/>
      <c r="AU584" s="122"/>
      <c r="AV584" s="122"/>
      <c r="AW584" s="122"/>
      <c r="AX584" s="124"/>
      <c r="AY584" s="124"/>
      <c r="AZ584" s="127"/>
      <c r="BA584" s="124"/>
      <c r="BB584" s="124"/>
      <c r="BC584" s="124"/>
      <c r="BD584" s="124"/>
      <c r="BE584" s="124"/>
      <c r="BF584" s="124"/>
      <c r="BG584" s="128"/>
      <c r="BH584" s="129"/>
      <c r="BI584" s="124"/>
      <c r="BJ584" s="129"/>
      <c r="BK584" s="163"/>
      <c r="BL584" s="129"/>
    </row>
    <row r="585" spans="1:64" ht="12.75" x14ac:dyDescent="0.2">
      <c r="A585" s="122"/>
      <c r="B585" s="122"/>
      <c r="C585" s="122"/>
      <c r="D585" s="122"/>
      <c r="E585" s="122"/>
      <c r="F585" s="122"/>
      <c r="G585" s="123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  <c r="V585" s="122"/>
      <c r="W585" s="122"/>
      <c r="X585" s="122"/>
      <c r="Y585" s="122"/>
      <c r="Z585" s="122"/>
      <c r="AA585" s="122"/>
      <c r="AB585" s="122"/>
      <c r="AC585" s="122"/>
      <c r="AD585" s="122"/>
      <c r="AE585" s="122"/>
      <c r="AF585" s="124"/>
      <c r="AG585" s="125"/>
      <c r="AH585" s="124"/>
      <c r="AI585" s="124"/>
      <c r="AJ585" s="122"/>
      <c r="AK585" s="126"/>
      <c r="AL585" s="122"/>
      <c r="AM585" s="122"/>
      <c r="AN585" s="122"/>
      <c r="AO585" s="122"/>
      <c r="AP585" s="122"/>
      <c r="AQ585" s="122"/>
      <c r="AR585" s="122"/>
      <c r="AS585" s="122"/>
      <c r="AT585" s="122"/>
      <c r="AU585" s="122"/>
      <c r="AV585" s="122"/>
      <c r="AW585" s="122"/>
      <c r="AX585" s="124"/>
      <c r="AY585" s="124"/>
      <c r="AZ585" s="127"/>
      <c r="BA585" s="124"/>
      <c r="BB585" s="124"/>
      <c r="BC585" s="124"/>
      <c r="BD585" s="124"/>
      <c r="BE585" s="124"/>
      <c r="BF585" s="124"/>
      <c r="BG585" s="128"/>
      <c r="BH585" s="129"/>
      <c r="BI585" s="124"/>
      <c r="BJ585" s="129"/>
      <c r="BK585" s="163"/>
      <c r="BL585" s="129"/>
    </row>
    <row r="586" spans="1:64" ht="12.75" x14ac:dyDescent="0.2">
      <c r="A586" s="122"/>
      <c r="B586" s="122"/>
      <c r="C586" s="122"/>
      <c r="D586" s="122"/>
      <c r="E586" s="122"/>
      <c r="F586" s="122"/>
      <c r="G586" s="123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  <c r="V586" s="122"/>
      <c r="W586" s="122"/>
      <c r="X586" s="122"/>
      <c r="Y586" s="122"/>
      <c r="Z586" s="122"/>
      <c r="AA586" s="122"/>
      <c r="AB586" s="122"/>
      <c r="AC586" s="122"/>
      <c r="AD586" s="122"/>
      <c r="AE586" s="122"/>
      <c r="AF586" s="124"/>
      <c r="AG586" s="125"/>
      <c r="AH586" s="124"/>
      <c r="AI586" s="124"/>
      <c r="AJ586" s="122"/>
      <c r="AK586" s="126"/>
      <c r="AL586" s="122"/>
      <c r="AM586" s="122"/>
      <c r="AN586" s="122"/>
      <c r="AO586" s="122"/>
      <c r="AP586" s="122"/>
      <c r="AQ586" s="122"/>
      <c r="AR586" s="122"/>
      <c r="AS586" s="122"/>
      <c r="AT586" s="122"/>
      <c r="AU586" s="122"/>
      <c r="AV586" s="122"/>
      <c r="AW586" s="122"/>
      <c r="AX586" s="124"/>
      <c r="AY586" s="124"/>
      <c r="AZ586" s="127"/>
      <c r="BA586" s="124"/>
      <c r="BB586" s="124"/>
      <c r="BC586" s="124"/>
      <c r="BD586" s="124"/>
      <c r="BE586" s="124"/>
      <c r="BF586" s="124"/>
      <c r="BG586" s="128"/>
      <c r="BH586" s="129"/>
      <c r="BI586" s="124"/>
      <c r="BJ586" s="129"/>
      <c r="BK586" s="163"/>
      <c r="BL586" s="129"/>
    </row>
    <row r="587" spans="1:64" ht="12.75" x14ac:dyDescent="0.2">
      <c r="A587" s="122"/>
      <c r="B587" s="122"/>
      <c r="C587" s="122"/>
      <c r="D587" s="122"/>
      <c r="E587" s="122"/>
      <c r="F587" s="122"/>
      <c r="G587" s="123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  <c r="V587" s="122"/>
      <c r="W587" s="122"/>
      <c r="X587" s="122"/>
      <c r="Y587" s="122"/>
      <c r="Z587" s="122"/>
      <c r="AA587" s="122"/>
      <c r="AB587" s="122"/>
      <c r="AC587" s="122"/>
      <c r="AD587" s="122"/>
      <c r="AE587" s="122"/>
      <c r="AF587" s="124"/>
      <c r="AG587" s="125"/>
      <c r="AH587" s="124"/>
      <c r="AI587" s="124"/>
      <c r="AJ587" s="122"/>
      <c r="AK587" s="126"/>
      <c r="AL587" s="122"/>
      <c r="AM587" s="122"/>
      <c r="AN587" s="122"/>
      <c r="AO587" s="122"/>
      <c r="AP587" s="122"/>
      <c r="AQ587" s="122"/>
      <c r="AR587" s="122"/>
      <c r="AS587" s="122"/>
      <c r="AT587" s="122"/>
      <c r="AU587" s="122"/>
      <c r="AV587" s="122"/>
      <c r="AW587" s="122"/>
      <c r="AX587" s="124"/>
      <c r="AY587" s="124"/>
      <c r="AZ587" s="127"/>
      <c r="BA587" s="124"/>
      <c r="BB587" s="124"/>
      <c r="BC587" s="124"/>
      <c r="BD587" s="124"/>
      <c r="BE587" s="124"/>
      <c r="BF587" s="124"/>
      <c r="BG587" s="128"/>
      <c r="BH587" s="129"/>
      <c r="BI587" s="124"/>
      <c r="BJ587" s="129"/>
      <c r="BK587" s="163"/>
      <c r="BL587" s="129"/>
    </row>
    <row r="588" spans="1:64" ht="12.75" x14ac:dyDescent="0.2">
      <c r="A588" s="122"/>
      <c r="B588" s="122"/>
      <c r="C588" s="122"/>
      <c r="D588" s="122"/>
      <c r="E588" s="122"/>
      <c r="F588" s="122"/>
      <c r="G588" s="123"/>
      <c r="H588" s="122"/>
      <c r="I588" s="122"/>
      <c r="J588" s="122"/>
      <c r="K588" s="122"/>
      <c r="L588" s="122"/>
      <c r="M588" s="122"/>
      <c r="N588" s="122"/>
      <c r="O588" s="122"/>
      <c r="P588" s="122"/>
      <c r="Q588" s="122"/>
      <c r="R588" s="122"/>
      <c r="S588" s="122"/>
      <c r="T588" s="122"/>
      <c r="U588" s="122"/>
      <c r="V588" s="122"/>
      <c r="W588" s="122"/>
      <c r="X588" s="122"/>
      <c r="Y588" s="122"/>
      <c r="Z588" s="122"/>
      <c r="AA588" s="122"/>
      <c r="AB588" s="122"/>
      <c r="AC588" s="122"/>
      <c r="AD588" s="122"/>
      <c r="AE588" s="122"/>
      <c r="AF588" s="124"/>
      <c r="AG588" s="125"/>
      <c r="AH588" s="124"/>
      <c r="AI588" s="124"/>
      <c r="AJ588" s="122"/>
      <c r="AK588" s="126"/>
      <c r="AL588" s="122"/>
      <c r="AM588" s="122"/>
      <c r="AN588" s="122"/>
      <c r="AO588" s="122"/>
      <c r="AP588" s="122"/>
      <c r="AQ588" s="122"/>
      <c r="AR588" s="122"/>
      <c r="AS588" s="122"/>
      <c r="AT588" s="122"/>
      <c r="AU588" s="122"/>
      <c r="AV588" s="122"/>
      <c r="AW588" s="122"/>
      <c r="AX588" s="124"/>
      <c r="AY588" s="124"/>
      <c r="AZ588" s="127"/>
      <c r="BA588" s="124"/>
      <c r="BB588" s="124"/>
      <c r="BC588" s="124"/>
      <c r="BD588" s="124"/>
      <c r="BE588" s="124"/>
      <c r="BF588" s="124"/>
      <c r="BG588" s="128"/>
      <c r="BH588" s="129"/>
      <c r="BI588" s="124"/>
      <c r="BJ588" s="129"/>
      <c r="BK588" s="163"/>
      <c r="BL588" s="129"/>
    </row>
    <row r="589" spans="1:64" ht="12.75" x14ac:dyDescent="0.2">
      <c r="A589" s="122"/>
      <c r="B589" s="122"/>
      <c r="C589" s="122"/>
      <c r="D589" s="122"/>
      <c r="E589" s="122"/>
      <c r="F589" s="122"/>
      <c r="G589" s="123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  <c r="V589" s="122"/>
      <c r="W589" s="122"/>
      <c r="X589" s="122"/>
      <c r="Y589" s="122"/>
      <c r="Z589" s="122"/>
      <c r="AA589" s="122"/>
      <c r="AB589" s="122"/>
      <c r="AC589" s="122"/>
      <c r="AD589" s="122"/>
      <c r="AE589" s="122"/>
      <c r="AF589" s="124"/>
      <c r="AG589" s="125"/>
      <c r="AH589" s="124"/>
      <c r="AI589" s="124"/>
      <c r="AJ589" s="122"/>
      <c r="AK589" s="126"/>
      <c r="AL589" s="122"/>
      <c r="AM589" s="122"/>
      <c r="AN589" s="122"/>
      <c r="AO589" s="122"/>
      <c r="AP589" s="122"/>
      <c r="AQ589" s="122"/>
      <c r="AR589" s="122"/>
      <c r="AS589" s="122"/>
      <c r="AT589" s="122"/>
      <c r="AU589" s="122"/>
      <c r="AV589" s="122"/>
      <c r="AW589" s="122"/>
      <c r="AX589" s="124"/>
      <c r="AY589" s="124"/>
      <c r="AZ589" s="127"/>
      <c r="BA589" s="124"/>
      <c r="BB589" s="124"/>
      <c r="BC589" s="124"/>
      <c r="BD589" s="124"/>
      <c r="BE589" s="124"/>
      <c r="BF589" s="124"/>
      <c r="BG589" s="128"/>
      <c r="BH589" s="129"/>
      <c r="BI589" s="124"/>
      <c r="BJ589" s="129"/>
      <c r="BK589" s="163"/>
      <c r="BL589" s="129"/>
    </row>
    <row r="590" spans="1:64" ht="12.75" x14ac:dyDescent="0.2">
      <c r="A590" s="122"/>
      <c r="B590" s="122"/>
      <c r="C590" s="122"/>
      <c r="D590" s="122"/>
      <c r="E590" s="122"/>
      <c r="F590" s="122"/>
      <c r="G590" s="123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  <c r="V590" s="122"/>
      <c r="W590" s="122"/>
      <c r="X590" s="122"/>
      <c r="Y590" s="122"/>
      <c r="Z590" s="122"/>
      <c r="AA590" s="122"/>
      <c r="AB590" s="122"/>
      <c r="AC590" s="122"/>
      <c r="AD590" s="122"/>
      <c r="AE590" s="122"/>
      <c r="AF590" s="124"/>
      <c r="AG590" s="125"/>
      <c r="AH590" s="124"/>
      <c r="AI590" s="124"/>
      <c r="AJ590" s="122"/>
      <c r="AK590" s="126"/>
      <c r="AL590" s="122"/>
      <c r="AM590" s="122"/>
      <c r="AN590" s="122"/>
      <c r="AO590" s="122"/>
      <c r="AP590" s="122"/>
      <c r="AQ590" s="122"/>
      <c r="AR590" s="122"/>
      <c r="AS590" s="122"/>
      <c r="AT590" s="122"/>
      <c r="AU590" s="122"/>
      <c r="AV590" s="122"/>
      <c r="AW590" s="122"/>
      <c r="AX590" s="124"/>
      <c r="AY590" s="124"/>
      <c r="AZ590" s="127"/>
      <c r="BA590" s="124"/>
      <c r="BB590" s="124"/>
      <c r="BC590" s="124"/>
      <c r="BD590" s="124"/>
      <c r="BE590" s="124"/>
      <c r="BF590" s="124"/>
      <c r="BG590" s="128"/>
      <c r="BH590" s="129"/>
      <c r="BI590" s="124"/>
      <c r="BJ590" s="129"/>
      <c r="BK590" s="163"/>
      <c r="BL590" s="129"/>
    </row>
    <row r="591" spans="1:64" ht="12.75" x14ac:dyDescent="0.2">
      <c r="A591" s="122"/>
      <c r="B591" s="122"/>
      <c r="C591" s="122"/>
      <c r="D591" s="122"/>
      <c r="E591" s="122"/>
      <c r="F591" s="122"/>
      <c r="G591" s="123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  <c r="V591" s="122"/>
      <c r="W591" s="122"/>
      <c r="X591" s="122"/>
      <c r="Y591" s="122"/>
      <c r="Z591" s="122"/>
      <c r="AA591" s="122"/>
      <c r="AB591" s="122"/>
      <c r="AC591" s="122"/>
      <c r="AD591" s="122"/>
      <c r="AE591" s="122"/>
      <c r="AF591" s="124"/>
      <c r="AG591" s="125"/>
      <c r="AH591" s="124"/>
      <c r="AI591" s="124"/>
      <c r="AJ591" s="122"/>
      <c r="AK591" s="126"/>
      <c r="AL591" s="122"/>
      <c r="AM591" s="122"/>
      <c r="AN591" s="122"/>
      <c r="AO591" s="122"/>
      <c r="AP591" s="122"/>
      <c r="AQ591" s="122"/>
      <c r="AR591" s="122"/>
      <c r="AS591" s="122"/>
      <c r="AT591" s="122"/>
      <c r="AU591" s="122"/>
      <c r="AV591" s="122"/>
      <c r="AW591" s="122"/>
      <c r="AX591" s="124"/>
      <c r="AY591" s="124"/>
      <c r="AZ591" s="127"/>
      <c r="BA591" s="124"/>
      <c r="BB591" s="124"/>
      <c r="BC591" s="124"/>
      <c r="BD591" s="124"/>
      <c r="BE591" s="124"/>
      <c r="BF591" s="124"/>
      <c r="BG591" s="128"/>
      <c r="BH591" s="129"/>
      <c r="BI591" s="124"/>
      <c r="BJ591" s="129"/>
      <c r="BK591" s="163"/>
      <c r="BL591" s="129"/>
    </row>
    <row r="592" spans="1:64" ht="12.75" x14ac:dyDescent="0.2">
      <c r="A592" s="122"/>
      <c r="B592" s="122"/>
      <c r="C592" s="122"/>
      <c r="D592" s="122"/>
      <c r="E592" s="122"/>
      <c r="F592" s="122"/>
      <c r="G592" s="123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  <c r="V592" s="122"/>
      <c r="W592" s="122"/>
      <c r="X592" s="122"/>
      <c r="Y592" s="122"/>
      <c r="Z592" s="122"/>
      <c r="AA592" s="122"/>
      <c r="AB592" s="122"/>
      <c r="AC592" s="122"/>
      <c r="AD592" s="122"/>
      <c r="AE592" s="122"/>
      <c r="AF592" s="124"/>
      <c r="AG592" s="125"/>
      <c r="AH592" s="124"/>
      <c r="AI592" s="124"/>
      <c r="AJ592" s="122"/>
      <c r="AK592" s="126"/>
      <c r="AL592" s="122"/>
      <c r="AM592" s="122"/>
      <c r="AN592" s="122"/>
      <c r="AO592" s="122"/>
      <c r="AP592" s="122"/>
      <c r="AQ592" s="122"/>
      <c r="AR592" s="122"/>
      <c r="AS592" s="122"/>
      <c r="AT592" s="122"/>
      <c r="AU592" s="122"/>
      <c r="AV592" s="122"/>
      <c r="AW592" s="122"/>
      <c r="AX592" s="124"/>
      <c r="AY592" s="124"/>
      <c r="AZ592" s="127"/>
      <c r="BA592" s="124"/>
      <c r="BB592" s="124"/>
      <c r="BC592" s="124"/>
      <c r="BD592" s="124"/>
      <c r="BE592" s="124"/>
      <c r="BF592" s="124"/>
      <c r="BG592" s="128"/>
      <c r="BH592" s="129"/>
      <c r="BI592" s="124"/>
      <c r="BJ592" s="129"/>
      <c r="BK592" s="163"/>
      <c r="BL592" s="129"/>
    </row>
    <row r="593" spans="1:64" ht="12.75" x14ac:dyDescent="0.2">
      <c r="A593" s="122"/>
      <c r="B593" s="122"/>
      <c r="C593" s="122"/>
      <c r="D593" s="122"/>
      <c r="E593" s="122"/>
      <c r="F593" s="122"/>
      <c r="G593" s="123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  <c r="V593" s="122"/>
      <c r="W593" s="122"/>
      <c r="X593" s="122"/>
      <c r="Y593" s="122"/>
      <c r="Z593" s="122"/>
      <c r="AA593" s="122"/>
      <c r="AB593" s="122"/>
      <c r="AC593" s="122"/>
      <c r="AD593" s="122"/>
      <c r="AE593" s="122"/>
      <c r="AF593" s="124"/>
      <c r="AG593" s="125"/>
      <c r="AH593" s="124"/>
      <c r="AI593" s="124"/>
      <c r="AJ593" s="122"/>
      <c r="AK593" s="126"/>
      <c r="AL593" s="122"/>
      <c r="AM593" s="122"/>
      <c r="AN593" s="122"/>
      <c r="AO593" s="122"/>
      <c r="AP593" s="122"/>
      <c r="AQ593" s="122"/>
      <c r="AR593" s="122"/>
      <c r="AS593" s="122"/>
      <c r="AT593" s="122"/>
      <c r="AU593" s="122"/>
      <c r="AV593" s="122"/>
      <c r="AW593" s="122"/>
      <c r="AX593" s="124"/>
      <c r="AY593" s="124"/>
      <c r="AZ593" s="127"/>
      <c r="BA593" s="124"/>
      <c r="BB593" s="124"/>
      <c r="BC593" s="124"/>
      <c r="BD593" s="124"/>
      <c r="BE593" s="124"/>
      <c r="BF593" s="124"/>
      <c r="BG593" s="128"/>
      <c r="BH593" s="129"/>
      <c r="BI593" s="124"/>
      <c r="BJ593" s="129"/>
      <c r="BK593" s="163"/>
      <c r="BL593" s="129"/>
    </row>
    <row r="594" spans="1:64" ht="12.75" x14ac:dyDescent="0.2">
      <c r="A594" s="122"/>
      <c r="B594" s="122"/>
      <c r="C594" s="122"/>
      <c r="D594" s="122"/>
      <c r="E594" s="122"/>
      <c r="F594" s="122"/>
      <c r="G594" s="123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  <c r="V594" s="122"/>
      <c r="W594" s="122"/>
      <c r="X594" s="122"/>
      <c r="Y594" s="122"/>
      <c r="Z594" s="122"/>
      <c r="AA594" s="122"/>
      <c r="AB594" s="122"/>
      <c r="AC594" s="122"/>
      <c r="AD594" s="122"/>
      <c r="AE594" s="122"/>
      <c r="AF594" s="124"/>
      <c r="AG594" s="125"/>
      <c r="AH594" s="124"/>
      <c r="AI594" s="124"/>
      <c r="AJ594" s="122"/>
      <c r="AK594" s="126"/>
      <c r="AL594" s="122"/>
      <c r="AM594" s="122"/>
      <c r="AN594" s="122"/>
      <c r="AO594" s="122"/>
      <c r="AP594" s="122"/>
      <c r="AQ594" s="122"/>
      <c r="AR594" s="122"/>
      <c r="AS594" s="122"/>
      <c r="AT594" s="122"/>
      <c r="AU594" s="122"/>
      <c r="AV594" s="122"/>
      <c r="AW594" s="122"/>
      <c r="AX594" s="124"/>
      <c r="AY594" s="124"/>
      <c r="AZ594" s="127"/>
      <c r="BA594" s="124"/>
      <c r="BB594" s="124"/>
      <c r="BC594" s="124"/>
      <c r="BD594" s="124"/>
      <c r="BE594" s="124"/>
      <c r="BF594" s="124"/>
      <c r="BG594" s="128"/>
      <c r="BH594" s="129"/>
      <c r="BI594" s="124"/>
      <c r="BJ594" s="129"/>
      <c r="BK594" s="163"/>
      <c r="BL594" s="129"/>
    </row>
    <row r="595" spans="1:64" ht="12.75" x14ac:dyDescent="0.2">
      <c r="A595" s="122"/>
      <c r="B595" s="122"/>
      <c r="C595" s="122"/>
      <c r="D595" s="122"/>
      <c r="E595" s="122"/>
      <c r="F595" s="122"/>
      <c r="G595" s="123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  <c r="V595" s="122"/>
      <c r="W595" s="122"/>
      <c r="X595" s="122"/>
      <c r="Y595" s="122"/>
      <c r="Z595" s="122"/>
      <c r="AA595" s="122"/>
      <c r="AB595" s="122"/>
      <c r="AC595" s="122"/>
      <c r="AD595" s="122"/>
      <c r="AE595" s="122"/>
      <c r="AF595" s="124"/>
      <c r="AG595" s="125"/>
      <c r="AH595" s="124"/>
      <c r="AI595" s="124"/>
      <c r="AJ595" s="122"/>
      <c r="AK595" s="126"/>
      <c r="AL595" s="122"/>
      <c r="AM595" s="122"/>
      <c r="AN595" s="122"/>
      <c r="AO595" s="122"/>
      <c r="AP595" s="122"/>
      <c r="AQ595" s="122"/>
      <c r="AR595" s="122"/>
      <c r="AS595" s="122"/>
      <c r="AT595" s="122"/>
      <c r="AU595" s="122"/>
      <c r="AV595" s="122"/>
      <c r="AW595" s="122"/>
      <c r="AX595" s="124"/>
      <c r="AY595" s="124"/>
      <c r="AZ595" s="127"/>
      <c r="BA595" s="124"/>
      <c r="BB595" s="124"/>
      <c r="BC595" s="124"/>
      <c r="BD595" s="124"/>
      <c r="BE595" s="124"/>
      <c r="BF595" s="124"/>
      <c r="BG595" s="128"/>
      <c r="BH595" s="129"/>
      <c r="BI595" s="124"/>
      <c r="BJ595" s="129"/>
      <c r="BK595" s="163"/>
      <c r="BL595" s="129"/>
    </row>
    <row r="596" spans="1:64" ht="12.75" x14ac:dyDescent="0.2">
      <c r="A596" s="122"/>
      <c r="B596" s="122"/>
      <c r="C596" s="122"/>
      <c r="D596" s="122"/>
      <c r="E596" s="122"/>
      <c r="F596" s="122"/>
      <c r="G596" s="123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  <c r="V596" s="122"/>
      <c r="W596" s="122"/>
      <c r="X596" s="122"/>
      <c r="Y596" s="122"/>
      <c r="Z596" s="122"/>
      <c r="AA596" s="122"/>
      <c r="AB596" s="122"/>
      <c r="AC596" s="122"/>
      <c r="AD596" s="122"/>
      <c r="AE596" s="122"/>
      <c r="AF596" s="124"/>
      <c r="AG596" s="125"/>
      <c r="AH596" s="124"/>
      <c r="AI596" s="124"/>
      <c r="AJ596" s="122"/>
      <c r="AK596" s="126"/>
      <c r="AL596" s="122"/>
      <c r="AM596" s="122"/>
      <c r="AN596" s="122"/>
      <c r="AO596" s="122"/>
      <c r="AP596" s="122"/>
      <c r="AQ596" s="122"/>
      <c r="AR596" s="122"/>
      <c r="AS596" s="122"/>
      <c r="AT596" s="122"/>
      <c r="AU596" s="122"/>
      <c r="AV596" s="122"/>
      <c r="AW596" s="122"/>
      <c r="AX596" s="124"/>
      <c r="AY596" s="124"/>
      <c r="AZ596" s="127"/>
      <c r="BA596" s="124"/>
      <c r="BB596" s="124"/>
      <c r="BC596" s="124"/>
      <c r="BD596" s="124"/>
      <c r="BE596" s="124"/>
      <c r="BF596" s="124"/>
      <c r="BG596" s="128"/>
      <c r="BH596" s="129"/>
      <c r="BI596" s="124"/>
      <c r="BJ596" s="129"/>
      <c r="BK596" s="163"/>
      <c r="BL596" s="129"/>
    </row>
    <row r="597" spans="1:64" ht="12.75" x14ac:dyDescent="0.2">
      <c r="A597" s="122"/>
      <c r="B597" s="122"/>
      <c r="C597" s="122"/>
      <c r="D597" s="122"/>
      <c r="E597" s="122"/>
      <c r="F597" s="122"/>
      <c r="G597" s="123"/>
      <c r="H597" s="122"/>
      <c r="I597" s="122"/>
      <c r="J597" s="122"/>
      <c r="K597" s="122"/>
      <c r="L597" s="122"/>
      <c r="M597" s="122"/>
      <c r="N597" s="122"/>
      <c r="O597" s="122"/>
      <c r="P597" s="122"/>
      <c r="Q597" s="122"/>
      <c r="R597" s="122"/>
      <c r="S597" s="122"/>
      <c r="T597" s="122"/>
      <c r="U597" s="122"/>
      <c r="V597" s="122"/>
      <c r="W597" s="122"/>
      <c r="X597" s="122"/>
      <c r="Y597" s="122"/>
      <c r="Z597" s="122"/>
      <c r="AA597" s="122"/>
      <c r="AB597" s="122"/>
      <c r="AC597" s="122"/>
      <c r="AD597" s="122"/>
      <c r="AE597" s="122"/>
      <c r="AF597" s="124"/>
      <c r="AG597" s="125"/>
      <c r="AH597" s="124"/>
      <c r="AI597" s="124"/>
      <c r="AJ597" s="122"/>
      <c r="AK597" s="126"/>
      <c r="AL597" s="122"/>
      <c r="AM597" s="122"/>
      <c r="AN597" s="122"/>
      <c r="AO597" s="122"/>
      <c r="AP597" s="122"/>
      <c r="AQ597" s="122"/>
      <c r="AR597" s="122"/>
      <c r="AS597" s="122"/>
      <c r="AT597" s="122"/>
      <c r="AU597" s="122"/>
      <c r="AV597" s="122"/>
      <c r="AW597" s="122"/>
      <c r="AX597" s="124"/>
      <c r="AY597" s="124"/>
      <c r="AZ597" s="127"/>
      <c r="BA597" s="124"/>
      <c r="BB597" s="124"/>
      <c r="BC597" s="124"/>
      <c r="BD597" s="124"/>
      <c r="BE597" s="124"/>
      <c r="BF597" s="124"/>
      <c r="BG597" s="128"/>
      <c r="BH597" s="129"/>
      <c r="BI597" s="124"/>
      <c r="BJ597" s="129"/>
      <c r="BK597" s="163"/>
      <c r="BL597" s="129"/>
    </row>
    <row r="598" spans="1:64" ht="12.75" x14ac:dyDescent="0.2">
      <c r="A598" s="122"/>
      <c r="B598" s="122"/>
      <c r="C598" s="122"/>
      <c r="D598" s="122"/>
      <c r="E598" s="122"/>
      <c r="F598" s="122"/>
      <c r="G598" s="123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  <c r="V598" s="122"/>
      <c r="W598" s="122"/>
      <c r="X598" s="122"/>
      <c r="Y598" s="122"/>
      <c r="Z598" s="122"/>
      <c r="AA598" s="122"/>
      <c r="AB598" s="122"/>
      <c r="AC598" s="122"/>
      <c r="AD598" s="122"/>
      <c r="AE598" s="122"/>
      <c r="AF598" s="124"/>
      <c r="AG598" s="125"/>
      <c r="AH598" s="124"/>
      <c r="AI598" s="124"/>
      <c r="AJ598" s="122"/>
      <c r="AK598" s="126"/>
      <c r="AL598" s="122"/>
      <c r="AM598" s="122"/>
      <c r="AN598" s="122"/>
      <c r="AO598" s="122"/>
      <c r="AP598" s="122"/>
      <c r="AQ598" s="122"/>
      <c r="AR598" s="122"/>
      <c r="AS598" s="122"/>
      <c r="AT598" s="122"/>
      <c r="AU598" s="122"/>
      <c r="AV598" s="122"/>
      <c r="AW598" s="122"/>
      <c r="AX598" s="124"/>
      <c r="AY598" s="124"/>
      <c r="AZ598" s="127"/>
      <c r="BA598" s="124"/>
      <c r="BB598" s="124"/>
      <c r="BC598" s="124"/>
      <c r="BD598" s="124"/>
      <c r="BE598" s="124"/>
      <c r="BF598" s="124"/>
      <c r="BG598" s="128"/>
      <c r="BH598" s="129"/>
      <c r="BI598" s="124"/>
      <c r="BJ598" s="129"/>
      <c r="BK598" s="163"/>
      <c r="BL598" s="129"/>
    </row>
    <row r="599" spans="1:64" ht="12.75" x14ac:dyDescent="0.2">
      <c r="A599" s="122"/>
      <c r="B599" s="122"/>
      <c r="C599" s="122"/>
      <c r="D599" s="122"/>
      <c r="E599" s="122"/>
      <c r="F599" s="122"/>
      <c r="G599" s="123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  <c r="V599" s="122"/>
      <c r="W599" s="122"/>
      <c r="X599" s="122"/>
      <c r="Y599" s="122"/>
      <c r="Z599" s="122"/>
      <c r="AA599" s="122"/>
      <c r="AB599" s="122"/>
      <c r="AC599" s="122"/>
      <c r="AD599" s="122"/>
      <c r="AE599" s="122"/>
      <c r="AF599" s="124"/>
      <c r="AG599" s="125"/>
      <c r="AH599" s="124"/>
      <c r="AI599" s="124"/>
      <c r="AJ599" s="122"/>
      <c r="AK599" s="126"/>
      <c r="AL599" s="122"/>
      <c r="AM599" s="122"/>
      <c r="AN599" s="122"/>
      <c r="AO599" s="122"/>
      <c r="AP599" s="122"/>
      <c r="AQ599" s="122"/>
      <c r="AR599" s="122"/>
      <c r="AS599" s="122"/>
      <c r="AT599" s="122"/>
      <c r="AU599" s="122"/>
      <c r="AV599" s="122"/>
      <c r="AW599" s="122"/>
      <c r="AX599" s="124"/>
      <c r="AY599" s="124"/>
      <c r="AZ599" s="127"/>
      <c r="BA599" s="124"/>
      <c r="BB599" s="124"/>
      <c r="BC599" s="124"/>
      <c r="BD599" s="124"/>
      <c r="BE599" s="124"/>
      <c r="BF599" s="124"/>
      <c r="BG599" s="128"/>
      <c r="BH599" s="129"/>
      <c r="BI599" s="124"/>
      <c r="BJ599" s="129"/>
      <c r="BK599" s="163"/>
      <c r="BL599" s="129"/>
    </row>
    <row r="600" spans="1:64" ht="12.75" x14ac:dyDescent="0.2">
      <c r="A600" s="122"/>
      <c r="B600" s="122"/>
      <c r="C600" s="122"/>
      <c r="D600" s="122"/>
      <c r="E600" s="122"/>
      <c r="F600" s="122"/>
      <c r="G600" s="123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  <c r="V600" s="122"/>
      <c r="W600" s="122"/>
      <c r="X600" s="122"/>
      <c r="Y600" s="122"/>
      <c r="Z600" s="122"/>
      <c r="AA600" s="122"/>
      <c r="AB600" s="122"/>
      <c r="AC600" s="122"/>
      <c r="AD600" s="122"/>
      <c r="AE600" s="122"/>
      <c r="AF600" s="124"/>
      <c r="AG600" s="125"/>
      <c r="AH600" s="124"/>
      <c r="AI600" s="124"/>
      <c r="AJ600" s="122"/>
      <c r="AK600" s="126"/>
      <c r="AL600" s="122"/>
      <c r="AM600" s="122"/>
      <c r="AN600" s="122"/>
      <c r="AO600" s="122"/>
      <c r="AP600" s="122"/>
      <c r="AQ600" s="122"/>
      <c r="AR600" s="122"/>
      <c r="AS600" s="122"/>
      <c r="AT600" s="122"/>
      <c r="AU600" s="122"/>
      <c r="AV600" s="122"/>
      <c r="AW600" s="122"/>
      <c r="AX600" s="124"/>
      <c r="AY600" s="124"/>
      <c r="AZ600" s="127"/>
      <c r="BA600" s="124"/>
      <c r="BB600" s="124"/>
      <c r="BC600" s="124"/>
      <c r="BD600" s="124"/>
      <c r="BE600" s="124"/>
      <c r="BF600" s="124"/>
      <c r="BG600" s="128"/>
      <c r="BH600" s="129"/>
      <c r="BI600" s="124"/>
      <c r="BJ600" s="129"/>
      <c r="BK600" s="163"/>
      <c r="BL600" s="129"/>
    </row>
    <row r="601" spans="1:64" ht="12.75" x14ac:dyDescent="0.2">
      <c r="A601" s="122"/>
      <c r="B601" s="122"/>
      <c r="C601" s="122"/>
      <c r="D601" s="122"/>
      <c r="E601" s="122"/>
      <c r="F601" s="122"/>
      <c r="G601" s="123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  <c r="V601" s="122"/>
      <c r="W601" s="122"/>
      <c r="X601" s="122"/>
      <c r="Y601" s="122"/>
      <c r="Z601" s="122"/>
      <c r="AA601" s="122"/>
      <c r="AB601" s="122"/>
      <c r="AC601" s="122"/>
      <c r="AD601" s="122"/>
      <c r="AE601" s="122"/>
      <c r="AF601" s="124"/>
      <c r="AG601" s="125"/>
      <c r="AH601" s="124"/>
      <c r="AI601" s="124"/>
      <c r="AJ601" s="122"/>
      <c r="AK601" s="126"/>
      <c r="AL601" s="122"/>
      <c r="AM601" s="122"/>
      <c r="AN601" s="122"/>
      <c r="AO601" s="122"/>
      <c r="AP601" s="122"/>
      <c r="AQ601" s="122"/>
      <c r="AR601" s="122"/>
      <c r="AS601" s="122"/>
      <c r="AT601" s="122"/>
      <c r="AU601" s="122"/>
      <c r="AV601" s="122"/>
      <c r="AW601" s="122"/>
      <c r="AX601" s="124"/>
      <c r="AY601" s="124"/>
      <c r="AZ601" s="127"/>
      <c r="BA601" s="124"/>
      <c r="BB601" s="124"/>
      <c r="BC601" s="124"/>
      <c r="BD601" s="124"/>
      <c r="BE601" s="124"/>
      <c r="BF601" s="124"/>
      <c r="BG601" s="128"/>
      <c r="BH601" s="129"/>
      <c r="BI601" s="124"/>
      <c r="BJ601" s="129"/>
      <c r="BK601" s="163"/>
      <c r="BL601" s="129"/>
    </row>
    <row r="602" spans="1:64" ht="12.75" x14ac:dyDescent="0.2">
      <c r="A602" s="122"/>
      <c r="B602" s="122"/>
      <c r="C602" s="122"/>
      <c r="D602" s="122"/>
      <c r="E602" s="122"/>
      <c r="F602" s="122"/>
      <c r="G602" s="123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  <c r="V602" s="122"/>
      <c r="W602" s="122"/>
      <c r="X602" s="122"/>
      <c r="Y602" s="122"/>
      <c r="Z602" s="122"/>
      <c r="AA602" s="122"/>
      <c r="AB602" s="122"/>
      <c r="AC602" s="122"/>
      <c r="AD602" s="122"/>
      <c r="AE602" s="122"/>
      <c r="AF602" s="124"/>
      <c r="AG602" s="125"/>
      <c r="AH602" s="124"/>
      <c r="AI602" s="124"/>
      <c r="AJ602" s="122"/>
      <c r="AK602" s="126"/>
      <c r="AL602" s="122"/>
      <c r="AM602" s="122"/>
      <c r="AN602" s="122"/>
      <c r="AO602" s="122"/>
      <c r="AP602" s="122"/>
      <c r="AQ602" s="122"/>
      <c r="AR602" s="122"/>
      <c r="AS602" s="122"/>
      <c r="AT602" s="122"/>
      <c r="AU602" s="122"/>
      <c r="AV602" s="122"/>
      <c r="AW602" s="122"/>
      <c r="AX602" s="124"/>
      <c r="AY602" s="124"/>
      <c r="AZ602" s="127"/>
      <c r="BA602" s="124"/>
      <c r="BB602" s="124"/>
      <c r="BC602" s="124"/>
      <c r="BD602" s="124"/>
      <c r="BE602" s="124"/>
      <c r="BF602" s="124"/>
      <c r="BG602" s="128"/>
      <c r="BH602" s="129"/>
      <c r="BI602" s="124"/>
      <c r="BJ602" s="129"/>
      <c r="BK602" s="163"/>
      <c r="BL602" s="129"/>
    </row>
    <row r="603" spans="1:64" ht="12.75" x14ac:dyDescent="0.2">
      <c r="A603" s="122"/>
      <c r="B603" s="122"/>
      <c r="C603" s="122"/>
      <c r="D603" s="122"/>
      <c r="E603" s="122"/>
      <c r="F603" s="122"/>
      <c r="G603" s="123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  <c r="V603" s="122"/>
      <c r="W603" s="122"/>
      <c r="X603" s="122"/>
      <c r="Y603" s="122"/>
      <c r="Z603" s="122"/>
      <c r="AA603" s="122"/>
      <c r="AB603" s="122"/>
      <c r="AC603" s="122"/>
      <c r="AD603" s="122"/>
      <c r="AE603" s="122"/>
      <c r="AF603" s="124"/>
      <c r="AG603" s="125"/>
      <c r="AH603" s="124"/>
      <c r="AI603" s="124"/>
      <c r="AJ603" s="122"/>
      <c r="AK603" s="126"/>
      <c r="AL603" s="122"/>
      <c r="AM603" s="122"/>
      <c r="AN603" s="122"/>
      <c r="AO603" s="122"/>
      <c r="AP603" s="122"/>
      <c r="AQ603" s="122"/>
      <c r="AR603" s="122"/>
      <c r="AS603" s="122"/>
      <c r="AT603" s="122"/>
      <c r="AU603" s="122"/>
      <c r="AV603" s="122"/>
      <c r="AW603" s="122"/>
      <c r="AX603" s="124"/>
      <c r="AY603" s="124"/>
      <c r="AZ603" s="127"/>
      <c r="BA603" s="124"/>
      <c r="BB603" s="124"/>
      <c r="BC603" s="124"/>
      <c r="BD603" s="124"/>
      <c r="BE603" s="124"/>
      <c r="BF603" s="124"/>
      <c r="BG603" s="128"/>
      <c r="BH603" s="129"/>
      <c r="BI603" s="124"/>
      <c r="BJ603" s="129"/>
      <c r="BK603" s="163"/>
      <c r="BL603" s="129"/>
    </row>
    <row r="604" spans="1:64" ht="12.75" x14ac:dyDescent="0.2">
      <c r="A604" s="122"/>
      <c r="B604" s="122"/>
      <c r="C604" s="122"/>
      <c r="D604" s="122"/>
      <c r="E604" s="122"/>
      <c r="F604" s="122"/>
      <c r="G604" s="123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  <c r="V604" s="122"/>
      <c r="W604" s="122"/>
      <c r="X604" s="122"/>
      <c r="Y604" s="122"/>
      <c r="Z604" s="122"/>
      <c r="AA604" s="122"/>
      <c r="AB604" s="122"/>
      <c r="AC604" s="122"/>
      <c r="AD604" s="122"/>
      <c r="AE604" s="122"/>
      <c r="AF604" s="124"/>
      <c r="AG604" s="125"/>
      <c r="AH604" s="124"/>
      <c r="AI604" s="124"/>
      <c r="AJ604" s="122"/>
      <c r="AK604" s="126"/>
      <c r="AL604" s="122"/>
      <c r="AM604" s="122"/>
      <c r="AN604" s="122"/>
      <c r="AO604" s="122"/>
      <c r="AP604" s="122"/>
      <c r="AQ604" s="122"/>
      <c r="AR604" s="122"/>
      <c r="AS604" s="122"/>
      <c r="AT604" s="122"/>
      <c r="AU604" s="122"/>
      <c r="AV604" s="122"/>
      <c r="AW604" s="122"/>
      <c r="AX604" s="124"/>
      <c r="AY604" s="124"/>
      <c r="AZ604" s="127"/>
      <c r="BA604" s="124"/>
      <c r="BB604" s="124"/>
      <c r="BC604" s="124"/>
      <c r="BD604" s="124"/>
      <c r="BE604" s="124"/>
      <c r="BF604" s="124"/>
      <c r="BG604" s="128"/>
      <c r="BH604" s="129"/>
      <c r="BI604" s="124"/>
      <c r="BJ604" s="129"/>
      <c r="BK604" s="163"/>
      <c r="BL604" s="129"/>
    </row>
    <row r="605" spans="1:64" ht="12.75" x14ac:dyDescent="0.2">
      <c r="A605" s="122"/>
      <c r="B605" s="122"/>
      <c r="C605" s="122"/>
      <c r="D605" s="122"/>
      <c r="E605" s="122"/>
      <c r="F605" s="122"/>
      <c r="G605" s="123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  <c r="V605" s="122"/>
      <c r="W605" s="122"/>
      <c r="X605" s="122"/>
      <c r="Y605" s="122"/>
      <c r="Z605" s="122"/>
      <c r="AA605" s="122"/>
      <c r="AB605" s="122"/>
      <c r="AC605" s="122"/>
      <c r="AD605" s="122"/>
      <c r="AE605" s="122"/>
      <c r="AF605" s="124"/>
      <c r="AG605" s="125"/>
      <c r="AH605" s="124"/>
      <c r="AI605" s="124"/>
      <c r="AJ605" s="122"/>
      <c r="AK605" s="126"/>
      <c r="AL605" s="122"/>
      <c r="AM605" s="122"/>
      <c r="AN605" s="122"/>
      <c r="AO605" s="122"/>
      <c r="AP605" s="122"/>
      <c r="AQ605" s="122"/>
      <c r="AR605" s="122"/>
      <c r="AS605" s="122"/>
      <c r="AT605" s="122"/>
      <c r="AU605" s="122"/>
      <c r="AV605" s="122"/>
      <c r="AW605" s="122"/>
      <c r="AX605" s="124"/>
      <c r="AY605" s="124"/>
      <c r="AZ605" s="127"/>
      <c r="BA605" s="124"/>
      <c r="BB605" s="124"/>
      <c r="BC605" s="124"/>
      <c r="BD605" s="124"/>
      <c r="BE605" s="124"/>
      <c r="BF605" s="124"/>
      <c r="BG605" s="128"/>
      <c r="BH605" s="129"/>
      <c r="BI605" s="124"/>
      <c r="BJ605" s="129"/>
      <c r="BK605" s="163"/>
      <c r="BL605" s="129"/>
    </row>
    <row r="606" spans="1:64" ht="12.75" x14ac:dyDescent="0.2">
      <c r="A606" s="122"/>
      <c r="B606" s="122"/>
      <c r="C606" s="122"/>
      <c r="D606" s="122"/>
      <c r="E606" s="122"/>
      <c r="F606" s="122"/>
      <c r="G606" s="123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  <c r="V606" s="122"/>
      <c r="W606" s="122"/>
      <c r="X606" s="122"/>
      <c r="Y606" s="122"/>
      <c r="Z606" s="122"/>
      <c r="AA606" s="122"/>
      <c r="AB606" s="122"/>
      <c r="AC606" s="122"/>
      <c r="AD606" s="122"/>
      <c r="AE606" s="122"/>
      <c r="AF606" s="124"/>
      <c r="AG606" s="125"/>
      <c r="AH606" s="124"/>
      <c r="AI606" s="124"/>
      <c r="AJ606" s="122"/>
      <c r="AK606" s="126"/>
      <c r="AL606" s="122"/>
      <c r="AM606" s="122"/>
      <c r="AN606" s="122"/>
      <c r="AO606" s="122"/>
      <c r="AP606" s="122"/>
      <c r="AQ606" s="122"/>
      <c r="AR606" s="122"/>
      <c r="AS606" s="122"/>
      <c r="AT606" s="122"/>
      <c r="AU606" s="122"/>
      <c r="AV606" s="122"/>
      <c r="AW606" s="122"/>
      <c r="AX606" s="124"/>
      <c r="AY606" s="124"/>
      <c r="AZ606" s="127"/>
      <c r="BA606" s="124"/>
      <c r="BB606" s="124"/>
      <c r="BC606" s="124"/>
      <c r="BD606" s="124"/>
      <c r="BE606" s="124"/>
      <c r="BF606" s="124"/>
      <c r="BG606" s="128"/>
      <c r="BH606" s="129"/>
      <c r="BI606" s="124"/>
      <c r="BJ606" s="129"/>
      <c r="BK606" s="163"/>
      <c r="BL606" s="129"/>
    </row>
    <row r="607" spans="1:64" ht="12.75" x14ac:dyDescent="0.2">
      <c r="A607" s="122"/>
      <c r="B607" s="122"/>
      <c r="C607" s="122"/>
      <c r="D607" s="122"/>
      <c r="E607" s="122"/>
      <c r="F607" s="122"/>
      <c r="G607" s="123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  <c r="V607" s="122"/>
      <c r="W607" s="122"/>
      <c r="X607" s="122"/>
      <c r="Y607" s="122"/>
      <c r="Z607" s="122"/>
      <c r="AA607" s="122"/>
      <c r="AB607" s="122"/>
      <c r="AC607" s="122"/>
      <c r="AD607" s="122"/>
      <c r="AE607" s="122"/>
      <c r="AF607" s="124"/>
      <c r="AG607" s="125"/>
      <c r="AH607" s="124"/>
      <c r="AI607" s="124"/>
      <c r="AJ607" s="122"/>
      <c r="AK607" s="126"/>
      <c r="AL607" s="122"/>
      <c r="AM607" s="122"/>
      <c r="AN607" s="122"/>
      <c r="AO607" s="122"/>
      <c r="AP607" s="122"/>
      <c r="AQ607" s="122"/>
      <c r="AR607" s="122"/>
      <c r="AS607" s="122"/>
      <c r="AT607" s="122"/>
      <c r="AU607" s="122"/>
      <c r="AV607" s="122"/>
      <c r="AW607" s="122"/>
      <c r="AX607" s="124"/>
      <c r="AY607" s="124"/>
      <c r="AZ607" s="127"/>
      <c r="BA607" s="124"/>
      <c r="BB607" s="124"/>
      <c r="BC607" s="124"/>
      <c r="BD607" s="124"/>
      <c r="BE607" s="124"/>
      <c r="BF607" s="124"/>
      <c r="BG607" s="128"/>
      <c r="BH607" s="129"/>
      <c r="BI607" s="124"/>
      <c r="BJ607" s="129"/>
      <c r="BK607" s="163"/>
      <c r="BL607" s="129"/>
    </row>
    <row r="608" spans="1:64" ht="12.75" x14ac:dyDescent="0.2">
      <c r="A608" s="122"/>
      <c r="B608" s="122"/>
      <c r="C608" s="122"/>
      <c r="D608" s="122"/>
      <c r="E608" s="122"/>
      <c r="F608" s="122"/>
      <c r="G608" s="123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  <c r="V608" s="122"/>
      <c r="W608" s="122"/>
      <c r="X608" s="122"/>
      <c r="Y608" s="122"/>
      <c r="Z608" s="122"/>
      <c r="AA608" s="122"/>
      <c r="AB608" s="122"/>
      <c r="AC608" s="122"/>
      <c r="AD608" s="122"/>
      <c r="AE608" s="122"/>
      <c r="AF608" s="124"/>
      <c r="AG608" s="125"/>
      <c r="AH608" s="124"/>
      <c r="AI608" s="124"/>
      <c r="AJ608" s="122"/>
      <c r="AK608" s="126"/>
      <c r="AL608" s="122"/>
      <c r="AM608" s="122"/>
      <c r="AN608" s="122"/>
      <c r="AO608" s="122"/>
      <c r="AP608" s="122"/>
      <c r="AQ608" s="122"/>
      <c r="AR608" s="122"/>
      <c r="AS608" s="122"/>
      <c r="AT608" s="122"/>
      <c r="AU608" s="122"/>
      <c r="AV608" s="122"/>
      <c r="AW608" s="122"/>
      <c r="AX608" s="124"/>
      <c r="AY608" s="124"/>
      <c r="AZ608" s="127"/>
      <c r="BA608" s="124"/>
      <c r="BB608" s="124"/>
      <c r="BC608" s="124"/>
      <c r="BD608" s="124"/>
      <c r="BE608" s="124"/>
      <c r="BF608" s="124"/>
      <c r="BG608" s="128"/>
      <c r="BH608" s="129"/>
      <c r="BI608" s="124"/>
      <c r="BJ608" s="129"/>
      <c r="BK608" s="163"/>
      <c r="BL608" s="129"/>
    </row>
    <row r="609" spans="1:64" ht="12.75" x14ac:dyDescent="0.2">
      <c r="A609" s="122"/>
      <c r="B609" s="122"/>
      <c r="C609" s="122"/>
      <c r="D609" s="122"/>
      <c r="E609" s="122"/>
      <c r="F609" s="122"/>
      <c r="G609" s="123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  <c r="V609" s="122"/>
      <c r="W609" s="122"/>
      <c r="X609" s="122"/>
      <c r="Y609" s="122"/>
      <c r="Z609" s="122"/>
      <c r="AA609" s="122"/>
      <c r="AB609" s="122"/>
      <c r="AC609" s="122"/>
      <c r="AD609" s="122"/>
      <c r="AE609" s="122"/>
      <c r="AF609" s="124"/>
      <c r="AG609" s="125"/>
      <c r="AH609" s="124"/>
      <c r="AI609" s="124"/>
      <c r="AJ609" s="122"/>
      <c r="AK609" s="126"/>
      <c r="AL609" s="122"/>
      <c r="AM609" s="122"/>
      <c r="AN609" s="122"/>
      <c r="AO609" s="122"/>
      <c r="AP609" s="122"/>
      <c r="AQ609" s="122"/>
      <c r="AR609" s="122"/>
      <c r="AS609" s="122"/>
      <c r="AT609" s="122"/>
      <c r="AU609" s="122"/>
      <c r="AV609" s="122"/>
      <c r="AW609" s="122"/>
      <c r="AX609" s="124"/>
      <c r="AY609" s="124"/>
      <c r="AZ609" s="127"/>
      <c r="BA609" s="124"/>
      <c r="BB609" s="124"/>
      <c r="BC609" s="124"/>
      <c r="BD609" s="124"/>
      <c r="BE609" s="124"/>
      <c r="BF609" s="124"/>
      <c r="BG609" s="128"/>
      <c r="BH609" s="129"/>
      <c r="BI609" s="124"/>
      <c r="BJ609" s="129"/>
      <c r="BK609" s="163"/>
      <c r="BL609" s="129"/>
    </row>
    <row r="610" spans="1:64" ht="12.75" x14ac:dyDescent="0.2">
      <c r="A610" s="122"/>
      <c r="B610" s="122"/>
      <c r="C610" s="122"/>
      <c r="D610" s="122"/>
      <c r="E610" s="122"/>
      <c r="F610" s="122"/>
      <c r="G610" s="123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  <c r="V610" s="122"/>
      <c r="W610" s="122"/>
      <c r="X610" s="122"/>
      <c r="Y610" s="122"/>
      <c r="Z610" s="122"/>
      <c r="AA610" s="122"/>
      <c r="AB610" s="122"/>
      <c r="AC610" s="122"/>
      <c r="AD610" s="122"/>
      <c r="AE610" s="122"/>
      <c r="AF610" s="124"/>
      <c r="AG610" s="125"/>
      <c r="AH610" s="124"/>
      <c r="AI610" s="124"/>
      <c r="AJ610" s="122"/>
      <c r="AK610" s="126"/>
      <c r="AL610" s="122"/>
      <c r="AM610" s="122"/>
      <c r="AN610" s="122"/>
      <c r="AO610" s="122"/>
      <c r="AP610" s="122"/>
      <c r="AQ610" s="122"/>
      <c r="AR610" s="122"/>
      <c r="AS610" s="122"/>
      <c r="AT610" s="122"/>
      <c r="AU610" s="122"/>
      <c r="AV610" s="122"/>
      <c r="AW610" s="122"/>
      <c r="AX610" s="124"/>
      <c r="AY610" s="124"/>
      <c r="AZ610" s="127"/>
      <c r="BA610" s="124"/>
      <c r="BB610" s="124"/>
      <c r="BC610" s="124"/>
      <c r="BD610" s="124"/>
      <c r="BE610" s="124"/>
      <c r="BF610" s="124"/>
      <c r="BG610" s="128"/>
      <c r="BH610" s="129"/>
      <c r="BI610" s="124"/>
      <c r="BJ610" s="129"/>
      <c r="BK610" s="163"/>
      <c r="BL610" s="129"/>
    </row>
    <row r="611" spans="1:64" ht="12.75" x14ac:dyDescent="0.2">
      <c r="A611" s="122"/>
      <c r="B611" s="122"/>
      <c r="C611" s="122"/>
      <c r="D611" s="122"/>
      <c r="E611" s="122"/>
      <c r="F611" s="122"/>
      <c r="G611" s="123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  <c r="V611" s="122"/>
      <c r="W611" s="122"/>
      <c r="X611" s="122"/>
      <c r="Y611" s="122"/>
      <c r="Z611" s="122"/>
      <c r="AA611" s="122"/>
      <c r="AB611" s="122"/>
      <c r="AC611" s="122"/>
      <c r="AD611" s="122"/>
      <c r="AE611" s="122"/>
      <c r="AF611" s="124"/>
      <c r="AG611" s="125"/>
      <c r="AH611" s="124"/>
      <c r="AI611" s="124"/>
      <c r="AJ611" s="122"/>
      <c r="AK611" s="126"/>
      <c r="AL611" s="122"/>
      <c r="AM611" s="122"/>
      <c r="AN611" s="122"/>
      <c r="AO611" s="122"/>
      <c r="AP611" s="122"/>
      <c r="AQ611" s="122"/>
      <c r="AR611" s="122"/>
      <c r="AS611" s="122"/>
      <c r="AT611" s="122"/>
      <c r="AU611" s="122"/>
      <c r="AV611" s="122"/>
      <c r="AW611" s="122"/>
      <c r="AX611" s="124"/>
      <c r="AY611" s="124"/>
      <c r="AZ611" s="127"/>
      <c r="BA611" s="124"/>
      <c r="BB611" s="124"/>
      <c r="BC611" s="124"/>
      <c r="BD611" s="124"/>
      <c r="BE611" s="124"/>
      <c r="BF611" s="124"/>
      <c r="BG611" s="128"/>
      <c r="BH611" s="129"/>
      <c r="BI611" s="124"/>
      <c r="BJ611" s="129"/>
      <c r="BK611" s="163"/>
      <c r="BL611" s="129"/>
    </row>
    <row r="612" spans="1:64" ht="12.75" x14ac:dyDescent="0.2">
      <c r="A612" s="122"/>
      <c r="B612" s="122"/>
      <c r="C612" s="122"/>
      <c r="D612" s="122"/>
      <c r="E612" s="122"/>
      <c r="F612" s="122"/>
      <c r="G612" s="123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  <c r="V612" s="122"/>
      <c r="W612" s="122"/>
      <c r="X612" s="122"/>
      <c r="Y612" s="122"/>
      <c r="Z612" s="122"/>
      <c r="AA612" s="122"/>
      <c r="AB612" s="122"/>
      <c r="AC612" s="122"/>
      <c r="AD612" s="122"/>
      <c r="AE612" s="122"/>
      <c r="AF612" s="124"/>
      <c r="AG612" s="125"/>
      <c r="AH612" s="124"/>
      <c r="AI612" s="124"/>
      <c r="AJ612" s="122"/>
      <c r="AK612" s="126"/>
      <c r="AL612" s="122"/>
      <c r="AM612" s="122"/>
      <c r="AN612" s="122"/>
      <c r="AO612" s="122"/>
      <c r="AP612" s="122"/>
      <c r="AQ612" s="122"/>
      <c r="AR612" s="122"/>
      <c r="AS612" s="122"/>
      <c r="AT612" s="122"/>
      <c r="AU612" s="122"/>
      <c r="AV612" s="122"/>
      <c r="AW612" s="122"/>
      <c r="AX612" s="124"/>
      <c r="AY612" s="124"/>
      <c r="AZ612" s="127"/>
      <c r="BA612" s="124"/>
      <c r="BB612" s="124"/>
      <c r="BC612" s="124"/>
      <c r="BD612" s="124"/>
      <c r="BE612" s="124"/>
      <c r="BF612" s="124"/>
      <c r="BG612" s="128"/>
      <c r="BH612" s="129"/>
      <c r="BI612" s="124"/>
      <c r="BJ612" s="129"/>
      <c r="BK612" s="163"/>
      <c r="BL612" s="129"/>
    </row>
    <row r="613" spans="1:64" ht="12.75" x14ac:dyDescent="0.2">
      <c r="A613" s="122"/>
      <c r="B613" s="122"/>
      <c r="C613" s="122"/>
      <c r="D613" s="122"/>
      <c r="E613" s="122"/>
      <c r="F613" s="122"/>
      <c r="G613" s="123"/>
      <c r="H613" s="122"/>
      <c r="I613" s="122"/>
      <c r="J613" s="122"/>
      <c r="K613" s="122"/>
      <c r="L613" s="122"/>
      <c r="M613" s="122"/>
      <c r="N613" s="122"/>
      <c r="O613" s="122"/>
      <c r="P613" s="122"/>
      <c r="Q613" s="122"/>
      <c r="R613" s="122"/>
      <c r="S613" s="122"/>
      <c r="T613" s="122"/>
      <c r="U613" s="122"/>
      <c r="V613" s="122"/>
      <c r="W613" s="122"/>
      <c r="X613" s="122"/>
      <c r="Y613" s="122"/>
      <c r="Z613" s="122"/>
      <c r="AA613" s="122"/>
      <c r="AB613" s="122"/>
      <c r="AC613" s="122"/>
      <c r="AD613" s="122"/>
      <c r="AE613" s="122"/>
      <c r="AF613" s="124"/>
      <c r="AG613" s="125"/>
      <c r="AH613" s="124"/>
      <c r="AI613" s="124"/>
      <c r="AJ613" s="122"/>
      <c r="AK613" s="126"/>
      <c r="AL613" s="122"/>
      <c r="AM613" s="122"/>
      <c r="AN613" s="122"/>
      <c r="AO613" s="122"/>
      <c r="AP613" s="122"/>
      <c r="AQ613" s="122"/>
      <c r="AR613" s="122"/>
      <c r="AS613" s="122"/>
      <c r="AT613" s="122"/>
      <c r="AU613" s="122"/>
      <c r="AV613" s="122"/>
      <c r="AW613" s="122"/>
      <c r="AX613" s="124"/>
      <c r="AY613" s="124"/>
      <c r="AZ613" s="127"/>
      <c r="BA613" s="124"/>
      <c r="BB613" s="124"/>
      <c r="BC613" s="124"/>
      <c r="BD613" s="124"/>
      <c r="BE613" s="124"/>
      <c r="BF613" s="124"/>
      <c r="BG613" s="128"/>
      <c r="BH613" s="129"/>
      <c r="BI613" s="124"/>
      <c r="BJ613" s="129"/>
      <c r="BK613" s="163"/>
      <c r="BL613" s="129"/>
    </row>
    <row r="614" spans="1:64" ht="12.75" x14ac:dyDescent="0.2">
      <c r="A614" s="122"/>
      <c r="B614" s="122"/>
      <c r="C614" s="122"/>
      <c r="D614" s="122"/>
      <c r="E614" s="122"/>
      <c r="F614" s="122"/>
      <c r="G614" s="123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  <c r="V614" s="122"/>
      <c r="W614" s="122"/>
      <c r="X614" s="122"/>
      <c r="Y614" s="122"/>
      <c r="Z614" s="122"/>
      <c r="AA614" s="122"/>
      <c r="AB614" s="122"/>
      <c r="AC614" s="122"/>
      <c r="AD614" s="122"/>
      <c r="AE614" s="122"/>
      <c r="AF614" s="124"/>
      <c r="AG614" s="125"/>
      <c r="AH614" s="124"/>
      <c r="AI614" s="124"/>
      <c r="AJ614" s="122"/>
      <c r="AK614" s="126"/>
      <c r="AL614" s="122"/>
      <c r="AM614" s="122"/>
      <c r="AN614" s="122"/>
      <c r="AO614" s="122"/>
      <c r="AP614" s="122"/>
      <c r="AQ614" s="122"/>
      <c r="AR614" s="122"/>
      <c r="AS614" s="122"/>
      <c r="AT614" s="122"/>
      <c r="AU614" s="122"/>
      <c r="AV614" s="122"/>
      <c r="AW614" s="122"/>
      <c r="AX614" s="124"/>
      <c r="AY614" s="124"/>
      <c r="AZ614" s="127"/>
      <c r="BA614" s="124"/>
      <c r="BB614" s="124"/>
      <c r="BC614" s="124"/>
      <c r="BD614" s="124"/>
      <c r="BE614" s="124"/>
      <c r="BF614" s="124"/>
      <c r="BG614" s="128"/>
      <c r="BH614" s="129"/>
      <c r="BI614" s="124"/>
      <c r="BJ614" s="129"/>
      <c r="BK614" s="163"/>
      <c r="BL614" s="129"/>
    </row>
    <row r="615" spans="1:64" ht="12.75" x14ac:dyDescent="0.2">
      <c r="A615" s="122"/>
      <c r="B615" s="122"/>
      <c r="C615" s="122"/>
      <c r="D615" s="122"/>
      <c r="E615" s="122"/>
      <c r="F615" s="122"/>
      <c r="G615" s="123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  <c r="V615" s="122"/>
      <c r="W615" s="122"/>
      <c r="X615" s="122"/>
      <c r="Y615" s="122"/>
      <c r="Z615" s="122"/>
      <c r="AA615" s="122"/>
      <c r="AB615" s="122"/>
      <c r="AC615" s="122"/>
      <c r="AD615" s="122"/>
      <c r="AE615" s="122"/>
      <c r="AF615" s="124"/>
      <c r="AG615" s="125"/>
      <c r="AH615" s="124"/>
      <c r="AI615" s="124"/>
      <c r="AJ615" s="122"/>
      <c r="AK615" s="126"/>
      <c r="AL615" s="122"/>
      <c r="AM615" s="122"/>
      <c r="AN615" s="122"/>
      <c r="AO615" s="122"/>
      <c r="AP615" s="122"/>
      <c r="AQ615" s="122"/>
      <c r="AR615" s="122"/>
      <c r="AS615" s="122"/>
      <c r="AT615" s="122"/>
      <c r="AU615" s="122"/>
      <c r="AV615" s="122"/>
      <c r="AW615" s="122"/>
      <c r="AX615" s="124"/>
      <c r="AY615" s="124"/>
      <c r="AZ615" s="127"/>
      <c r="BA615" s="124"/>
      <c r="BB615" s="124"/>
      <c r="BC615" s="124"/>
      <c r="BD615" s="124"/>
      <c r="BE615" s="124"/>
      <c r="BF615" s="124"/>
      <c r="BG615" s="128"/>
      <c r="BH615" s="129"/>
      <c r="BI615" s="124"/>
      <c r="BJ615" s="129"/>
      <c r="BK615" s="163"/>
      <c r="BL615" s="129"/>
    </row>
    <row r="616" spans="1:64" ht="12.75" x14ac:dyDescent="0.2">
      <c r="A616" s="122"/>
      <c r="B616" s="122"/>
      <c r="C616" s="122"/>
      <c r="D616" s="122"/>
      <c r="E616" s="122"/>
      <c r="F616" s="122"/>
      <c r="G616" s="123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  <c r="V616" s="122"/>
      <c r="W616" s="122"/>
      <c r="X616" s="122"/>
      <c r="Y616" s="122"/>
      <c r="Z616" s="122"/>
      <c r="AA616" s="122"/>
      <c r="AB616" s="122"/>
      <c r="AC616" s="122"/>
      <c r="AD616" s="122"/>
      <c r="AE616" s="122"/>
      <c r="AF616" s="124"/>
      <c r="AG616" s="125"/>
      <c r="AH616" s="124"/>
      <c r="AI616" s="124"/>
      <c r="AJ616" s="122"/>
      <c r="AK616" s="126"/>
      <c r="AL616" s="122"/>
      <c r="AM616" s="122"/>
      <c r="AN616" s="122"/>
      <c r="AO616" s="122"/>
      <c r="AP616" s="122"/>
      <c r="AQ616" s="122"/>
      <c r="AR616" s="122"/>
      <c r="AS616" s="122"/>
      <c r="AT616" s="122"/>
      <c r="AU616" s="122"/>
      <c r="AV616" s="122"/>
      <c r="AW616" s="122"/>
      <c r="AX616" s="124"/>
      <c r="AY616" s="124"/>
      <c r="AZ616" s="127"/>
      <c r="BA616" s="124"/>
      <c r="BB616" s="124"/>
      <c r="BC616" s="124"/>
      <c r="BD616" s="124"/>
      <c r="BE616" s="124"/>
      <c r="BF616" s="124"/>
      <c r="BG616" s="128"/>
      <c r="BH616" s="129"/>
      <c r="BI616" s="124"/>
      <c r="BJ616" s="129"/>
      <c r="BK616" s="163"/>
      <c r="BL616" s="129"/>
    </row>
    <row r="617" spans="1:64" ht="12.75" x14ac:dyDescent="0.2">
      <c r="A617" s="122"/>
      <c r="B617" s="122"/>
      <c r="C617" s="122"/>
      <c r="D617" s="122"/>
      <c r="E617" s="122"/>
      <c r="F617" s="122"/>
      <c r="G617" s="123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  <c r="V617" s="122"/>
      <c r="W617" s="122"/>
      <c r="X617" s="122"/>
      <c r="Y617" s="122"/>
      <c r="Z617" s="122"/>
      <c r="AA617" s="122"/>
      <c r="AB617" s="122"/>
      <c r="AC617" s="122"/>
      <c r="AD617" s="122"/>
      <c r="AE617" s="122"/>
      <c r="AF617" s="124"/>
      <c r="AG617" s="125"/>
      <c r="AH617" s="124"/>
      <c r="AI617" s="124"/>
      <c r="AJ617" s="122"/>
      <c r="AK617" s="126"/>
      <c r="AL617" s="122"/>
      <c r="AM617" s="122"/>
      <c r="AN617" s="122"/>
      <c r="AO617" s="122"/>
      <c r="AP617" s="122"/>
      <c r="AQ617" s="122"/>
      <c r="AR617" s="122"/>
      <c r="AS617" s="122"/>
      <c r="AT617" s="122"/>
      <c r="AU617" s="122"/>
      <c r="AV617" s="122"/>
      <c r="AW617" s="122"/>
      <c r="AX617" s="124"/>
      <c r="AY617" s="124"/>
      <c r="AZ617" s="127"/>
      <c r="BA617" s="124"/>
      <c r="BB617" s="124"/>
      <c r="BC617" s="124"/>
      <c r="BD617" s="124"/>
      <c r="BE617" s="124"/>
      <c r="BF617" s="124"/>
      <c r="BG617" s="128"/>
      <c r="BH617" s="129"/>
      <c r="BI617" s="124"/>
      <c r="BJ617" s="129"/>
      <c r="BK617" s="163"/>
      <c r="BL617" s="129"/>
    </row>
    <row r="618" spans="1:64" ht="12.75" x14ac:dyDescent="0.2">
      <c r="A618" s="122"/>
      <c r="B618" s="122"/>
      <c r="C618" s="122"/>
      <c r="D618" s="122"/>
      <c r="E618" s="122"/>
      <c r="F618" s="122"/>
      <c r="G618" s="123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  <c r="V618" s="122"/>
      <c r="W618" s="122"/>
      <c r="X618" s="122"/>
      <c r="Y618" s="122"/>
      <c r="Z618" s="122"/>
      <c r="AA618" s="122"/>
      <c r="AB618" s="122"/>
      <c r="AC618" s="122"/>
      <c r="AD618" s="122"/>
      <c r="AE618" s="122"/>
      <c r="AF618" s="124"/>
      <c r="AG618" s="125"/>
      <c r="AH618" s="124"/>
      <c r="AI618" s="124"/>
      <c r="AJ618" s="122"/>
      <c r="AK618" s="126"/>
      <c r="AL618" s="122"/>
      <c r="AM618" s="122"/>
      <c r="AN618" s="122"/>
      <c r="AO618" s="122"/>
      <c r="AP618" s="122"/>
      <c r="AQ618" s="122"/>
      <c r="AR618" s="122"/>
      <c r="AS618" s="122"/>
      <c r="AT618" s="122"/>
      <c r="AU618" s="122"/>
      <c r="AV618" s="122"/>
      <c r="AW618" s="122"/>
      <c r="AX618" s="124"/>
      <c r="AY618" s="124"/>
      <c r="AZ618" s="127"/>
      <c r="BA618" s="124"/>
      <c r="BB618" s="124"/>
      <c r="BC618" s="124"/>
      <c r="BD618" s="124"/>
      <c r="BE618" s="124"/>
      <c r="BF618" s="124"/>
      <c r="BG618" s="128"/>
      <c r="BH618" s="129"/>
      <c r="BI618" s="124"/>
      <c r="BJ618" s="129"/>
      <c r="BK618" s="163"/>
      <c r="BL618" s="129"/>
    </row>
    <row r="619" spans="1:64" ht="12.75" x14ac:dyDescent="0.2">
      <c r="A619" s="122"/>
      <c r="B619" s="122"/>
      <c r="C619" s="122"/>
      <c r="D619" s="122"/>
      <c r="E619" s="122"/>
      <c r="F619" s="122"/>
      <c r="G619" s="123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  <c r="V619" s="122"/>
      <c r="W619" s="122"/>
      <c r="X619" s="122"/>
      <c r="Y619" s="122"/>
      <c r="Z619" s="122"/>
      <c r="AA619" s="122"/>
      <c r="AB619" s="122"/>
      <c r="AC619" s="122"/>
      <c r="AD619" s="122"/>
      <c r="AE619" s="122"/>
      <c r="AF619" s="124"/>
      <c r="AG619" s="125"/>
      <c r="AH619" s="124"/>
      <c r="AI619" s="124"/>
      <c r="AJ619" s="122"/>
      <c r="AK619" s="126"/>
      <c r="AL619" s="122"/>
      <c r="AM619" s="122"/>
      <c r="AN619" s="122"/>
      <c r="AO619" s="122"/>
      <c r="AP619" s="122"/>
      <c r="AQ619" s="122"/>
      <c r="AR619" s="122"/>
      <c r="AS619" s="122"/>
      <c r="AT619" s="122"/>
      <c r="AU619" s="122"/>
      <c r="AV619" s="122"/>
      <c r="AW619" s="122"/>
      <c r="AX619" s="124"/>
      <c r="AY619" s="124"/>
      <c r="AZ619" s="127"/>
      <c r="BA619" s="124"/>
      <c r="BB619" s="124"/>
      <c r="BC619" s="124"/>
      <c r="BD619" s="124"/>
      <c r="BE619" s="124"/>
      <c r="BF619" s="124"/>
      <c r="BG619" s="128"/>
      <c r="BH619" s="129"/>
      <c r="BI619" s="124"/>
      <c r="BJ619" s="129"/>
      <c r="BK619" s="163"/>
      <c r="BL619" s="129"/>
    </row>
    <row r="620" spans="1:64" ht="12.75" x14ac:dyDescent="0.2">
      <c r="A620" s="122"/>
      <c r="B620" s="122"/>
      <c r="C620" s="122"/>
      <c r="D620" s="122"/>
      <c r="E620" s="122"/>
      <c r="F620" s="122"/>
      <c r="G620" s="123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  <c r="V620" s="122"/>
      <c r="W620" s="122"/>
      <c r="X620" s="122"/>
      <c r="Y620" s="122"/>
      <c r="Z620" s="122"/>
      <c r="AA620" s="122"/>
      <c r="AB620" s="122"/>
      <c r="AC620" s="122"/>
      <c r="AD620" s="122"/>
      <c r="AE620" s="122"/>
      <c r="AF620" s="124"/>
      <c r="AG620" s="125"/>
      <c r="AH620" s="124"/>
      <c r="AI620" s="124"/>
      <c r="AJ620" s="122"/>
      <c r="AK620" s="126"/>
      <c r="AL620" s="122"/>
      <c r="AM620" s="122"/>
      <c r="AN620" s="122"/>
      <c r="AO620" s="122"/>
      <c r="AP620" s="122"/>
      <c r="AQ620" s="122"/>
      <c r="AR620" s="122"/>
      <c r="AS620" s="122"/>
      <c r="AT620" s="122"/>
      <c r="AU620" s="122"/>
      <c r="AV620" s="122"/>
      <c r="AW620" s="122"/>
      <c r="AX620" s="124"/>
      <c r="AY620" s="124"/>
      <c r="AZ620" s="127"/>
      <c r="BA620" s="124"/>
      <c r="BB620" s="124"/>
      <c r="BC620" s="124"/>
      <c r="BD620" s="124"/>
      <c r="BE620" s="124"/>
      <c r="BF620" s="124"/>
      <c r="BG620" s="128"/>
      <c r="BH620" s="129"/>
      <c r="BI620" s="124"/>
      <c r="BJ620" s="129"/>
      <c r="BK620" s="163"/>
      <c r="BL620" s="129"/>
    </row>
    <row r="621" spans="1:64" ht="12.75" x14ac:dyDescent="0.2">
      <c r="A621" s="122"/>
      <c r="B621" s="122"/>
      <c r="C621" s="122"/>
      <c r="D621" s="122"/>
      <c r="E621" s="122"/>
      <c r="F621" s="122"/>
      <c r="G621" s="123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  <c r="V621" s="122"/>
      <c r="W621" s="122"/>
      <c r="X621" s="122"/>
      <c r="Y621" s="122"/>
      <c r="Z621" s="122"/>
      <c r="AA621" s="122"/>
      <c r="AB621" s="122"/>
      <c r="AC621" s="122"/>
      <c r="AD621" s="122"/>
      <c r="AE621" s="122"/>
      <c r="AF621" s="124"/>
      <c r="AG621" s="125"/>
      <c r="AH621" s="124"/>
      <c r="AI621" s="124"/>
      <c r="AJ621" s="122"/>
      <c r="AK621" s="126"/>
      <c r="AL621" s="122"/>
      <c r="AM621" s="122"/>
      <c r="AN621" s="122"/>
      <c r="AO621" s="122"/>
      <c r="AP621" s="122"/>
      <c r="AQ621" s="122"/>
      <c r="AR621" s="122"/>
      <c r="AS621" s="122"/>
      <c r="AT621" s="122"/>
      <c r="AU621" s="122"/>
      <c r="AV621" s="122"/>
      <c r="AW621" s="122"/>
      <c r="AX621" s="124"/>
      <c r="AY621" s="124"/>
      <c r="AZ621" s="127"/>
      <c r="BA621" s="124"/>
      <c r="BB621" s="124"/>
      <c r="BC621" s="124"/>
      <c r="BD621" s="124"/>
      <c r="BE621" s="124"/>
      <c r="BF621" s="124"/>
      <c r="BG621" s="128"/>
      <c r="BH621" s="129"/>
      <c r="BI621" s="124"/>
      <c r="BJ621" s="129"/>
      <c r="BK621" s="163"/>
      <c r="BL621" s="129"/>
    </row>
    <row r="622" spans="1:64" ht="12.75" x14ac:dyDescent="0.2">
      <c r="A622" s="122"/>
      <c r="B622" s="122"/>
      <c r="C622" s="122"/>
      <c r="D622" s="122"/>
      <c r="E622" s="122"/>
      <c r="F622" s="122"/>
      <c r="G622" s="123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  <c r="V622" s="122"/>
      <c r="W622" s="122"/>
      <c r="X622" s="122"/>
      <c r="Y622" s="122"/>
      <c r="Z622" s="122"/>
      <c r="AA622" s="122"/>
      <c r="AB622" s="122"/>
      <c r="AC622" s="122"/>
      <c r="AD622" s="122"/>
      <c r="AE622" s="122"/>
      <c r="AF622" s="124"/>
      <c r="AG622" s="125"/>
      <c r="AH622" s="124"/>
      <c r="AI622" s="124"/>
      <c r="AJ622" s="122"/>
      <c r="AK622" s="126"/>
      <c r="AL622" s="122"/>
      <c r="AM622" s="122"/>
      <c r="AN622" s="122"/>
      <c r="AO622" s="122"/>
      <c r="AP622" s="122"/>
      <c r="AQ622" s="122"/>
      <c r="AR622" s="122"/>
      <c r="AS622" s="122"/>
      <c r="AT622" s="122"/>
      <c r="AU622" s="122"/>
      <c r="AV622" s="122"/>
      <c r="AW622" s="122"/>
      <c r="AX622" s="124"/>
      <c r="AY622" s="124"/>
      <c r="AZ622" s="127"/>
      <c r="BA622" s="124"/>
      <c r="BB622" s="124"/>
      <c r="BC622" s="124"/>
      <c r="BD622" s="124"/>
      <c r="BE622" s="124"/>
      <c r="BF622" s="124"/>
      <c r="BG622" s="128"/>
      <c r="BH622" s="129"/>
      <c r="BI622" s="124"/>
      <c r="BJ622" s="129"/>
      <c r="BK622" s="163"/>
      <c r="BL622" s="129"/>
    </row>
    <row r="623" spans="1:64" ht="12.75" x14ac:dyDescent="0.2">
      <c r="A623" s="122"/>
      <c r="B623" s="122"/>
      <c r="C623" s="122"/>
      <c r="D623" s="122"/>
      <c r="E623" s="122"/>
      <c r="F623" s="122"/>
      <c r="G623" s="123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  <c r="V623" s="122"/>
      <c r="W623" s="122"/>
      <c r="X623" s="122"/>
      <c r="Y623" s="122"/>
      <c r="Z623" s="122"/>
      <c r="AA623" s="122"/>
      <c r="AB623" s="122"/>
      <c r="AC623" s="122"/>
      <c r="AD623" s="122"/>
      <c r="AE623" s="122"/>
      <c r="AF623" s="124"/>
      <c r="AG623" s="125"/>
      <c r="AH623" s="124"/>
      <c r="AI623" s="124"/>
      <c r="AJ623" s="122"/>
      <c r="AK623" s="126"/>
      <c r="AL623" s="122"/>
      <c r="AM623" s="122"/>
      <c r="AN623" s="122"/>
      <c r="AO623" s="122"/>
      <c r="AP623" s="122"/>
      <c r="AQ623" s="122"/>
      <c r="AR623" s="122"/>
      <c r="AS623" s="122"/>
      <c r="AT623" s="122"/>
      <c r="AU623" s="122"/>
      <c r="AV623" s="122"/>
      <c r="AW623" s="122"/>
      <c r="AX623" s="124"/>
      <c r="AY623" s="124"/>
      <c r="AZ623" s="127"/>
      <c r="BA623" s="124"/>
      <c r="BB623" s="124"/>
      <c r="BC623" s="124"/>
      <c r="BD623" s="124"/>
      <c r="BE623" s="124"/>
      <c r="BF623" s="124"/>
      <c r="BG623" s="128"/>
      <c r="BH623" s="129"/>
      <c r="BI623" s="124"/>
      <c r="BJ623" s="129"/>
      <c r="BK623" s="163"/>
      <c r="BL623" s="129"/>
    </row>
    <row r="624" spans="1:64" ht="12.75" x14ac:dyDescent="0.2">
      <c r="A624" s="122"/>
      <c r="B624" s="122"/>
      <c r="C624" s="122"/>
      <c r="D624" s="122"/>
      <c r="E624" s="122"/>
      <c r="F624" s="122"/>
      <c r="G624" s="123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  <c r="V624" s="122"/>
      <c r="W624" s="122"/>
      <c r="X624" s="122"/>
      <c r="Y624" s="122"/>
      <c r="Z624" s="122"/>
      <c r="AA624" s="122"/>
      <c r="AB624" s="122"/>
      <c r="AC624" s="122"/>
      <c r="AD624" s="122"/>
      <c r="AE624" s="122"/>
      <c r="AF624" s="124"/>
      <c r="AG624" s="125"/>
      <c r="AH624" s="124"/>
      <c r="AI624" s="124"/>
      <c r="AJ624" s="122"/>
      <c r="AK624" s="126"/>
      <c r="AL624" s="122"/>
      <c r="AM624" s="122"/>
      <c r="AN624" s="122"/>
      <c r="AO624" s="122"/>
      <c r="AP624" s="122"/>
      <c r="AQ624" s="122"/>
      <c r="AR624" s="122"/>
      <c r="AS624" s="122"/>
      <c r="AT624" s="122"/>
      <c r="AU624" s="122"/>
      <c r="AV624" s="122"/>
      <c r="AW624" s="122"/>
      <c r="AX624" s="124"/>
      <c r="AY624" s="124"/>
      <c r="AZ624" s="127"/>
      <c r="BA624" s="124"/>
      <c r="BB624" s="124"/>
      <c r="BC624" s="124"/>
      <c r="BD624" s="124"/>
      <c r="BE624" s="124"/>
      <c r="BF624" s="124"/>
      <c r="BG624" s="128"/>
      <c r="BH624" s="129"/>
      <c r="BI624" s="124"/>
      <c r="BJ624" s="129"/>
      <c r="BK624" s="163"/>
      <c r="BL624" s="129"/>
    </row>
    <row r="625" spans="1:64" ht="12.75" x14ac:dyDescent="0.2">
      <c r="A625" s="122"/>
      <c r="B625" s="122"/>
      <c r="C625" s="122"/>
      <c r="D625" s="122"/>
      <c r="E625" s="122"/>
      <c r="F625" s="122"/>
      <c r="G625" s="123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  <c r="V625" s="122"/>
      <c r="W625" s="122"/>
      <c r="X625" s="122"/>
      <c r="Y625" s="122"/>
      <c r="Z625" s="122"/>
      <c r="AA625" s="122"/>
      <c r="AB625" s="122"/>
      <c r="AC625" s="122"/>
      <c r="AD625" s="122"/>
      <c r="AE625" s="122"/>
      <c r="AF625" s="124"/>
      <c r="AG625" s="125"/>
      <c r="AH625" s="124"/>
      <c r="AI625" s="124"/>
      <c r="AJ625" s="122"/>
      <c r="AK625" s="126"/>
      <c r="AL625" s="122"/>
      <c r="AM625" s="122"/>
      <c r="AN625" s="122"/>
      <c r="AO625" s="122"/>
      <c r="AP625" s="122"/>
      <c r="AQ625" s="122"/>
      <c r="AR625" s="122"/>
      <c r="AS625" s="122"/>
      <c r="AT625" s="122"/>
      <c r="AU625" s="122"/>
      <c r="AV625" s="122"/>
      <c r="AW625" s="122"/>
      <c r="AX625" s="124"/>
      <c r="AY625" s="124"/>
      <c r="AZ625" s="127"/>
      <c r="BA625" s="124"/>
      <c r="BB625" s="124"/>
      <c r="BC625" s="124"/>
      <c r="BD625" s="124"/>
      <c r="BE625" s="124"/>
      <c r="BF625" s="124"/>
      <c r="BG625" s="128"/>
      <c r="BH625" s="129"/>
      <c r="BI625" s="124"/>
      <c r="BJ625" s="129"/>
      <c r="BK625" s="163"/>
      <c r="BL625" s="129"/>
    </row>
    <row r="626" spans="1:64" ht="12.75" x14ac:dyDescent="0.2">
      <c r="A626" s="122"/>
      <c r="B626" s="122"/>
      <c r="C626" s="122"/>
      <c r="D626" s="122"/>
      <c r="E626" s="122"/>
      <c r="F626" s="122"/>
      <c r="G626" s="123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  <c r="V626" s="122"/>
      <c r="W626" s="122"/>
      <c r="X626" s="122"/>
      <c r="Y626" s="122"/>
      <c r="Z626" s="122"/>
      <c r="AA626" s="122"/>
      <c r="AB626" s="122"/>
      <c r="AC626" s="122"/>
      <c r="AD626" s="122"/>
      <c r="AE626" s="122"/>
      <c r="AF626" s="124"/>
      <c r="AG626" s="125"/>
      <c r="AH626" s="124"/>
      <c r="AI626" s="124"/>
      <c r="AJ626" s="122"/>
      <c r="AK626" s="126"/>
      <c r="AL626" s="122"/>
      <c r="AM626" s="122"/>
      <c r="AN626" s="122"/>
      <c r="AO626" s="122"/>
      <c r="AP626" s="122"/>
      <c r="AQ626" s="122"/>
      <c r="AR626" s="122"/>
      <c r="AS626" s="122"/>
      <c r="AT626" s="122"/>
      <c r="AU626" s="122"/>
      <c r="AV626" s="122"/>
      <c r="AW626" s="122"/>
      <c r="AX626" s="124"/>
      <c r="AY626" s="124"/>
      <c r="AZ626" s="127"/>
      <c r="BA626" s="124"/>
      <c r="BB626" s="124"/>
      <c r="BC626" s="124"/>
      <c r="BD626" s="124"/>
      <c r="BE626" s="124"/>
      <c r="BF626" s="124"/>
      <c r="BG626" s="128"/>
      <c r="BH626" s="129"/>
      <c r="BI626" s="124"/>
      <c r="BJ626" s="129"/>
      <c r="BK626" s="163"/>
      <c r="BL626" s="129"/>
    </row>
    <row r="627" spans="1:64" ht="12.75" x14ac:dyDescent="0.2">
      <c r="A627" s="122"/>
      <c r="B627" s="122"/>
      <c r="C627" s="122"/>
      <c r="D627" s="122"/>
      <c r="E627" s="122"/>
      <c r="F627" s="122"/>
      <c r="G627" s="123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  <c r="V627" s="122"/>
      <c r="W627" s="122"/>
      <c r="X627" s="122"/>
      <c r="Y627" s="122"/>
      <c r="Z627" s="122"/>
      <c r="AA627" s="122"/>
      <c r="AB627" s="122"/>
      <c r="AC627" s="122"/>
      <c r="AD627" s="122"/>
      <c r="AE627" s="122"/>
      <c r="AF627" s="124"/>
      <c r="AG627" s="125"/>
      <c r="AH627" s="124"/>
      <c r="AI627" s="124"/>
      <c r="AJ627" s="122"/>
      <c r="AK627" s="126"/>
      <c r="AL627" s="122"/>
      <c r="AM627" s="122"/>
      <c r="AN627" s="122"/>
      <c r="AO627" s="122"/>
      <c r="AP627" s="122"/>
      <c r="AQ627" s="122"/>
      <c r="AR627" s="122"/>
      <c r="AS627" s="122"/>
      <c r="AT627" s="122"/>
      <c r="AU627" s="122"/>
      <c r="AV627" s="122"/>
      <c r="AW627" s="122"/>
      <c r="AX627" s="124"/>
      <c r="AY627" s="124"/>
      <c r="AZ627" s="127"/>
      <c r="BA627" s="124"/>
      <c r="BB627" s="124"/>
      <c r="BC627" s="124"/>
      <c r="BD627" s="124"/>
      <c r="BE627" s="124"/>
      <c r="BF627" s="124"/>
      <c r="BG627" s="128"/>
      <c r="BH627" s="129"/>
      <c r="BI627" s="124"/>
      <c r="BJ627" s="129"/>
      <c r="BK627" s="163"/>
      <c r="BL627" s="129"/>
    </row>
    <row r="628" spans="1:64" ht="12.75" x14ac:dyDescent="0.2">
      <c r="A628" s="122"/>
      <c r="B628" s="122"/>
      <c r="C628" s="122"/>
      <c r="D628" s="122"/>
      <c r="E628" s="122"/>
      <c r="F628" s="122"/>
      <c r="G628" s="123"/>
      <c r="H628" s="122"/>
      <c r="I628" s="122"/>
      <c r="J628" s="122"/>
      <c r="K628" s="122"/>
      <c r="L628" s="122"/>
      <c r="M628" s="122"/>
      <c r="N628" s="122"/>
      <c r="O628" s="122"/>
      <c r="P628" s="122"/>
      <c r="Q628" s="122"/>
      <c r="R628" s="122"/>
      <c r="S628" s="122"/>
      <c r="T628" s="122"/>
      <c r="U628" s="122"/>
      <c r="V628" s="122"/>
      <c r="W628" s="122"/>
      <c r="X628" s="122"/>
      <c r="Y628" s="122"/>
      <c r="Z628" s="122"/>
      <c r="AA628" s="122"/>
      <c r="AB628" s="122"/>
      <c r="AC628" s="122"/>
      <c r="AD628" s="122"/>
      <c r="AE628" s="122"/>
      <c r="AF628" s="124"/>
      <c r="AG628" s="125"/>
      <c r="AH628" s="124"/>
      <c r="AI628" s="124"/>
      <c r="AJ628" s="122"/>
      <c r="AK628" s="126"/>
      <c r="AL628" s="122"/>
      <c r="AM628" s="122"/>
      <c r="AN628" s="122"/>
      <c r="AO628" s="122"/>
      <c r="AP628" s="122"/>
      <c r="AQ628" s="122"/>
      <c r="AR628" s="122"/>
      <c r="AS628" s="122"/>
      <c r="AT628" s="122"/>
      <c r="AU628" s="122"/>
      <c r="AV628" s="122"/>
      <c r="AW628" s="122"/>
      <c r="AX628" s="124"/>
      <c r="AY628" s="124"/>
      <c r="AZ628" s="127"/>
      <c r="BA628" s="124"/>
      <c r="BB628" s="124"/>
      <c r="BC628" s="124"/>
      <c r="BD628" s="124"/>
      <c r="BE628" s="124"/>
      <c r="BF628" s="124"/>
      <c r="BG628" s="128"/>
      <c r="BH628" s="129"/>
      <c r="BI628" s="124"/>
      <c r="BJ628" s="129"/>
      <c r="BK628" s="163"/>
      <c r="BL628" s="129"/>
    </row>
    <row r="629" spans="1:64" ht="12.75" x14ac:dyDescent="0.2">
      <c r="A629" s="122"/>
      <c r="B629" s="122"/>
      <c r="C629" s="122"/>
      <c r="D629" s="122"/>
      <c r="E629" s="122"/>
      <c r="F629" s="122"/>
      <c r="G629" s="123"/>
      <c r="H629" s="122"/>
      <c r="I629" s="122"/>
      <c r="J629" s="122"/>
      <c r="K629" s="122"/>
      <c r="L629" s="122"/>
      <c r="M629" s="122"/>
      <c r="N629" s="122"/>
      <c r="O629" s="122"/>
      <c r="P629" s="122"/>
      <c r="Q629" s="122"/>
      <c r="R629" s="122"/>
      <c r="S629" s="122"/>
      <c r="T629" s="122"/>
      <c r="U629" s="122"/>
      <c r="V629" s="122"/>
      <c r="W629" s="122"/>
      <c r="X629" s="122"/>
      <c r="Y629" s="122"/>
      <c r="Z629" s="122"/>
      <c r="AA629" s="122"/>
      <c r="AB629" s="122"/>
      <c r="AC629" s="122"/>
      <c r="AD629" s="122"/>
      <c r="AE629" s="122"/>
      <c r="AF629" s="124"/>
      <c r="AG629" s="125"/>
      <c r="AH629" s="124"/>
      <c r="AI629" s="124"/>
      <c r="AJ629" s="122"/>
      <c r="AK629" s="126"/>
      <c r="AL629" s="122"/>
      <c r="AM629" s="122"/>
      <c r="AN629" s="122"/>
      <c r="AO629" s="122"/>
      <c r="AP629" s="122"/>
      <c r="AQ629" s="122"/>
      <c r="AR629" s="122"/>
      <c r="AS629" s="122"/>
      <c r="AT629" s="122"/>
      <c r="AU629" s="122"/>
      <c r="AV629" s="122"/>
      <c r="AW629" s="122"/>
      <c r="AX629" s="124"/>
      <c r="AY629" s="124"/>
      <c r="AZ629" s="127"/>
      <c r="BA629" s="124"/>
      <c r="BB629" s="124"/>
      <c r="BC629" s="124"/>
      <c r="BD629" s="124"/>
      <c r="BE629" s="124"/>
      <c r="BF629" s="124"/>
      <c r="BG629" s="128"/>
      <c r="BH629" s="129"/>
      <c r="BI629" s="124"/>
      <c r="BJ629" s="129"/>
      <c r="BK629" s="163"/>
      <c r="BL629" s="129"/>
    </row>
    <row r="630" spans="1:64" ht="12.75" x14ac:dyDescent="0.2">
      <c r="A630" s="122"/>
      <c r="B630" s="122"/>
      <c r="C630" s="122"/>
      <c r="D630" s="122"/>
      <c r="E630" s="122"/>
      <c r="F630" s="122"/>
      <c r="G630" s="123"/>
      <c r="H630" s="122"/>
      <c r="I630" s="122"/>
      <c r="J630" s="122"/>
      <c r="K630" s="122"/>
      <c r="L630" s="122"/>
      <c r="M630" s="122"/>
      <c r="N630" s="122"/>
      <c r="O630" s="122"/>
      <c r="P630" s="122"/>
      <c r="Q630" s="122"/>
      <c r="R630" s="122"/>
      <c r="S630" s="122"/>
      <c r="T630" s="122"/>
      <c r="U630" s="122"/>
      <c r="V630" s="122"/>
      <c r="W630" s="122"/>
      <c r="X630" s="122"/>
      <c r="Y630" s="122"/>
      <c r="Z630" s="122"/>
      <c r="AA630" s="122"/>
      <c r="AB630" s="122"/>
      <c r="AC630" s="122"/>
      <c r="AD630" s="122"/>
      <c r="AE630" s="122"/>
      <c r="AF630" s="124"/>
      <c r="AG630" s="125"/>
      <c r="AH630" s="124"/>
      <c r="AI630" s="124"/>
      <c r="AJ630" s="122"/>
      <c r="AK630" s="126"/>
      <c r="AL630" s="122"/>
      <c r="AM630" s="122"/>
      <c r="AN630" s="122"/>
      <c r="AO630" s="122"/>
      <c r="AP630" s="122"/>
      <c r="AQ630" s="122"/>
      <c r="AR630" s="122"/>
      <c r="AS630" s="122"/>
      <c r="AT630" s="122"/>
      <c r="AU630" s="122"/>
      <c r="AV630" s="122"/>
      <c r="AW630" s="122"/>
      <c r="AX630" s="124"/>
      <c r="AY630" s="124"/>
      <c r="AZ630" s="127"/>
      <c r="BA630" s="124"/>
      <c r="BB630" s="124"/>
      <c r="BC630" s="124"/>
      <c r="BD630" s="124"/>
      <c r="BE630" s="124"/>
      <c r="BF630" s="124"/>
      <c r="BG630" s="128"/>
      <c r="BH630" s="129"/>
      <c r="BI630" s="124"/>
      <c r="BJ630" s="129"/>
      <c r="BK630" s="163"/>
      <c r="BL630" s="129"/>
    </row>
    <row r="631" spans="1:64" ht="12.75" x14ac:dyDescent="0.2">
      <c r="A631" s="122"/>
      <c r="B631" s="122"/>
      <c r="C631" s="122"/>
      <c r="D631" s="122"/>
      <c r="E631" s="122"/>
      <c r="F631" s="122"/>
      <c r="G631" s="123"/>
      <c r="H631" s="122"/>
      <c r="I631" s="122"/>
      <c r="J631" s="122"/>
      <c r="K631" s="122"/>
      <c r="L631" s="122"/>
      <c r="M631" s="122"/>
      <c r="N631" s="122"/>
      <c r="O631" s="122"/>
      <c r="P631" s="122"/>
      <c r="Q631" s="122"/>
      <c r="R631" s="122"/>
      <c r="S631" s="122"/>
      <c r="T631" s="122"/>
      <c r="U631" s="122"/>
      <c r="V631" s="122"/>
      <c r="W631" s="122"/>
      <c r="X631" s="122"/>
      <c r="Y631" s="122"/>
      <c r="Z631" s="122"/>
      <c r="AA631" s="122"/>
      <c r="AB631" s="122"/>
      <c r="AC631" s="122"/>
      <c r="AD631" s="122"/>
      <c r="AE631" s="122"/>
      <c r="AF631" s="124"/>
      <c r="AG631" s="125"/>
      <c r="AH631" s="124"/>
      <c r="AI631" s="124"/>
      <c r="AJ631" s="122"/>
      <c r="AK631" s="126"/>
      <c r="AL631" s="122"/>
      <c r="AM631" s="122"/>
      <c r="AN631" s="122"/>
      <c r="AO631" s="122"/>
      <c r="AP631" s="122"/>
      <c r="AQ631" s="122"/>
      <c r="AR631" s="122"/>
      <c r="AS631" s="122"/>
      <c r="AT631" s="122"/>
      <c r="AU631" s="122"/>
      <c r="AV631" s="122"/>
      <c r="AW631" s="122"/>
      <c r="AX631" s="124"/>
      <c r="AY631" s="124"/>
      <c r="AZ631" s="127"/>
      <c r="BA631" s="124"/>
      <c r="BB631" s="124"/>
      <c r="BC631" s="124"/>
      <c r="BD631" s="124"/>
      <c r="BE631" s="124"/>
      <c r="BF631" s="124"/>
      <c r="BG631" s="128"/>
      <c r="BH631" s="129"/>
      <c r="BI631" s="124"/>
      <c r="BJ631" s="129"/>
      <c r="BK631" s="163"/>
      <c r="BL631" s="129"/>
    </row>
    <row r="632" spans="1:64" ht="12.75" x14ac:dyDescent="0.2">
      <c r="A632" s="122"/>
      <c r="B632" s="122"/>
      <c r="C632" s="122"/>
      <c r="D632" s="122"/>
      <c r="E632" s="122"/>
      <c r="F632" s="122"/>
      <c r="G632" s="123"/>
      <c r="H632" s="122"/>
      <c r="I632" s="122"/>
      <c r="J632" s="122"/>
      <c r="K632" s="122"/>
      <c r="L632" s="122"/>
      <c r="M632" s="122"/>
      <c r="N632" s="122"/>
      <c r="O632" s="122"/>
      <c r="P632" s="122"/>
      <c r="Q632" s="122"/>
      <c r="R632" s="122"/>
      <c r="S632" s="122"/>
      <c r="T632" s="122"/>
      <c r="U632" s="122"/>
      <c r="V632" s="122"/>
      <c r="W632" s="122"/>
      <c r="X632" s="122"/>
      <c r="Y632" s="122"/>
      <c r="Z632" s="122"/>
      <c r="AA632" s="122"/>
      <c r="AB632" s="122"/>
      <c r="AC632" s="122"/>
      <c r="AD632" s="122"/>
      <c r="AE632" s="122"/>
      <c r="AF632" s="124"/>
      <c r="AG632" s="125"/>
      <c r="AH632" s="124"/>
      <c r="AI632" s="124"/>
      <c r="AJ632" s="122"/>
      <c r="AK632" s="126"/>
      <c r="AL632" s="122"/>
      <c r="AM632" s="122"/>
      <c r="AN632" s="122"/>
      <c r="AO632" s="122"/>
      <c r="AP632" s="122"/>
      <c r="AQ632" s="122"/>
      <c r="AR632" s="122"/>
      <c r="AS632" s="122"/>
      <c r="AT632" s="122"/>
      <c r="AU632" s="122"/>
      <c r="AV632" s="122"/>
      <c r="AW632" s="122"/>
      <c r="AX632" s="124"/>
      <c r="AY632" s="124"/>
      <c r="AZ632" s="127"/>
      <c r="BA632" s="124"/>
      <c r="BB632" s="124"/>
      <c r="BC632" s="124"/>
      <c r="BD632" s="124"/>
      <c r="BE632" s="124"/>
      <c r="BF632" s="124"/>
      <c r="BG632" s="128"/>
      <c r="BH632" s="129"/>
      <c r="BI632" s="124"/>
      <c r="BJ632" s="129"/>
      <c r="BK632" s="163"/>
      <c r="BL632" s="129"/>
    </row>
    <row r="633" spans="1:64" ht="12.75" x14ac:dyDescent="0.2">
      <c r="A633" s="122"/>
      <c r="B633" s="122"/>
      <c r="C633" s="122"/>
      <c r="D633" s="122"/>
      <c r="E633" s="122"/>
      <c r="F633" s="122"/>
      <c r="G633" s="123"/>
      <c r="H633" s="122"/>
      <c r="I633" s="122"/>
      <c r="J633" s="122"/>
      <c r="K633" s="122"/>
      <c r="L633" s="122"/>
      <c r="M633" s="122"/>
      <c r="N633" s="122"/>
      <c r="O633" s="122"/>
      <c r="P633" s="122"/>
      <c r="Q633" s="122"/>
      <c r="R633" s="122"/>
      <c r="S633" s="122"/>
      <c r="T633" s="122"/>
      <c r="U633" s="122"/>
      <c r="V633" s="122"/>
      <c r="W633" s="122"/>
      <c r="X633" s="122"/>
      <c r="Y633" s="122"/>
      <c r="Z633" s="122"/>
      <c r="AA633" s="122"/>
      <c r="AB633" s="122"/>
      <c r="AC633" s="122"/>
      <c r="AD633" s="122"/>
      <c r="AE633" s="122"/>
      <c r="AF633" s="124"/>
      <c r="AG633" s="125"/>
      <c r="AH633" s="124"/>
      <c r="AI633" s="124"/>
      <c r="AJ633" s="122"/>
      <c r="AK633" s="126"/>
      <c r="AL633" s="122"/>
      <c r="AM633" s="122"/>
      <c r="AN633" s="122"/>
      <c r="AO633" s="122"/>
      <c r="AP633" s="122"/>
      <c r="AQ633" s="122"/>
      <c r="AR633" s="122"/>
      <c r="AS633" s="122"/>
      <c r="AT633" s="122"/>
      <c r="AU633" s="122"/>
      <c r="AV633" s="122"/>
      <c r="AW633" s="122"/>
      <c r="AX633" s="124"/>
      <c r="AY633" s="124"/>
      <c r="AZ633" s="127"/>
      <c r="BA633" s="124"/>
      <c r="BB633" s="124"/>
      <c r="BC633" s="124"/>
      <c r="BD633" s="124"/>
      <c r="BE633" s="124"/>
      <c r="BF633" s="124"/>
      <c r="BG633" s="128"/>
      <c r="BH633" s="129"/>
      <c r="BI633" s="124"/>
      <c r="BJ633" s="129"/>
      <c r="BK633" s="163"/>
      <c r="BL633" s="129"/>
    </row>
    <row r="634" spans="1:64" ht="12.75" x14ac:dyDescent="0.2">
      <c r="A634" s="122"/>
      <c r="B634" s="122"/>
      <c r="C634" s="122"/>
      <c r="D634" s="122"/>
      <c r="E634" s="122"/>
      <c r="F634" s="122"/>
      <c r="G634" s="123"/>
      <c r="H634" s="122"/>
      <c r="I634" s="122"/>
      <c r="J634" s="122"/>
      <c r="K634" s="122"/>
      <c r="L634" s="122"/>
      <c r="M634" s="122"/>
      <c r="N634" s="122"/>
      <c r="O634" s="122"/>
      <c r="P634" s="122"/>
      <c r="Q634" s="122"/>
      <c r="R634" s="122"/>
      <c r="S634" s="122"/>
      <c r="T634" s="122"/>
      <c r="U634" s="122"/>
      <c r="V634" s="122"/>
      <c r="W634" s="122"/>
      <c r="X634" s="122"/>
      <c r="Y634" s="122"/>
      <c r="Z634" s="122"/>
      <c r="AA634" s="122"/>
      <c r="AB634" s="122"/>
      <c r="AC634" s="122"/>
      <c r="AD634" s="122"/>
      <c r="AE634" s="122"/>
      <c r="AF634" s="124"/>
      <c r="AG634" s="125"/>
      <c r="AH634" s="124"/>
      <c r="AI634" s="124"/>
      <c r="AJ634" s="122"/>
      <c r="AK634" s="126"/>
      <c r="AL634" s="122"/>
      <c r="AM634" s="122"/>
      <c r="AN634" s="122"/>
      <c r="AO634" s="122"/>
      <c r="AP634" s="122"/>
      <c r="AQ634" s="122"/>
      <c r="AR634" s="122"/>
      <c r="AS634" s="122"/>
      <c r="AT634" s="122"/>
      <c r="AU634" s="122"/>
      <c r="AV634" s="122"/>
      <c r="AW634" s="122"/>
      <c r="AX634" s="124"/>
      <c r="AY634" s="124"/>
      <c r="AZ634" s="127"/>
      <c r="BA634" s="124"/>
      <c r="BB634" s="124"/>
      <c r="BC634" s="124"/>
      <c r="BD634" s="124"/>
      <c r="BE634" s="124"/>
      <c r="BF634" s="124"/>
      <c r="BG634" s="128"/>
      <c r="BH634" s="129"/>
      <c r="BI634" s="124"/>
      <c r="BJ634" s="129"/>
      <c r="BK634" s="163"/>
      <c r="BL634" s="129"/>
    </row>
    <row r="635" spans="1:64" ht="12.75" x14ac:dyDescent="0.2">
      <c r="A635" s="122"/>
      <c r="B635" s="122"/>
      <c r="C635" s="122"/>
      <c r="D635" s="122"/>
      <c r="E635" s="122"/>
      <c r="F635" s="122"/>
      <c r="G635" s="123"/>
      <c r="H635" s="122"/>
      <c r="I635" s="122"/>
      <c r="J635" s="122"/>
      <c r="K635" s="122"/>
      <c r="L635" s="122"/>
      <c r="M635" s="122"/>
      <c r="N635" s="122"/>
      <c r="O635" s="122"/>
      <c r="P635" s="122"/>
      <c r="Q635" s="122"/>
      <c r="R635" s="122"/>
      <c r="S635" s="122"/>
      <c r="T635" s="122"/>
      <c r="U635" s="122"/>
      <c r="V635" s="122"/>
      <c r="W635" s="122"/>
      <c r="X635" s="122"/>
      <c r="Y635" s="122"/>
      <c r="Z635" s="122"/>
      <c r="AA635" s="122"/>
      <c r="AB635" s="122"/>
      <c r="AC635" s="122"/>
      <c r="AD635" s="122"/>
      <c r="AE635" s="122"/>
      <c r="AF635" s="124"/>
      <c r="AG635" s="125"/>
      <c r="AH635" s="124"/>
      <c r="AI635" s="124"/>
      <c r="AJ635" s="122"/>
      <c r="AK635" s="126"/>
      <c r="AL635" s="122"/>
      <c r="AM635" s="122"/>
      <c r="AN635" s="122"/>
      <c r="AO635" s="122"/>
      <c r="AP635" s="122"/>
      <c r="AQ635" s="122"/>
      <c r="AR635" s="122"/>
      <c r="AS635" s="122"/>
      <c r="AT635" s="122"/>
      <c r="AU635" s="122"/>
      <c r="AV635" s="122"/>
      <c r="AW635" s="122"/>
      <c r="AX635" s="124"/>
      <c r="AY635" s="124"/>
      <c r="AZ635" s="127"/>
      <c r="BA635" s="124"/>
      <c r="BB635" s="124"/>
      <c r="BC635" s="124"/>
      <c r="BD635" s="124"/>
      <c r="BE635" s="124"/>
      <c r="BF635" s="124"/>
      <c r="BG635" s="128"/>
      <c r="BH635" s="129"/>
      <c r="BI635" s="124"/>
      <c r="BJ635" s="129"/>
      <c r="BK635" s="163"/>
      <c r="BL635" s="129"/>
    </row>
    <row r="636" spans="1:64" ht="12.75" x14ac:dyDescent="0.2">
      <c r="A636" s="122"/>
      <c r="B636" s="122"/>
      <c r="C636" s="122"/>
      <c r="D636" s="122"/>
      <c r="E636" s="122"/>
      <c r="F636" s="122"/>
      <c r="G636" s="123"/>
      <c r="H636" s="122"/>
      <c r="I636" s="122"/>
      <c r="J636" s="122"/>
      <c r="K636" s="122"/>
      <c r="L636" s="122"/>
      <c r="M636" s="122"/>
      <c r="N636" s="122"/>
      <c r="O636" s="122"/>
      <c r="P636" s="122"/>
      <c r="Q636" s="122"/>
      <c r="R636" s="122"/>
      <c r="S636" s="122"/>
      <c r="T636" s="122"/>
      <c r="U636" s="122"/>
      <c r="V636" s="122"/>
      <c r="W636" s="122"/>
      <c r="X636" s="122"/>
      <c r="Y636" s="122"/>
      <c r="Z636" s="122"/>
      <c r="AA636" s="122"/>
      <c r="AB636" s="122"/>
      <c r="AC636" s="122"/>
      <c r="AD636" s="122"/>
      <c r="AE636" s="122"/>
      <c r="AF636" s="124"/>
      <c r="AG636" s="125"/>
      <c r="AH636" s="124"/>
      <c r="AI636" s="124"/>
      <c r="AJ636" s="122"/>
      <c r="AK636" s="126"/>
      <c r="AL636" s="122"/>
      <c r="AM636" s="122"/>
      <c r="AN636" s="122"/>
      <c r="AO636" s="122"/>
      <c r="AP636" s="122"/>
      <c r="AQ636" s="122"/>
      <c r="AR636" s="122"/>
      <c r="AS636" s="122"/>
      <c r="AT636" s="122"/>
      <c r="AU636" s="122"/>
      <c r="AV636" s="122"/>
      <c r="AW636" s="122"/>
      <c r="AX636" s="124"/>
      <c r="AY636" s="124"/>
      <c r="AZ636" s="127"/>
      <c r="BA636" s="124"/>
      <c r="BB636" s="124"/>
      <c r="BC636" s="124"/>
      <c r="BD636" s="124"/>
      <c r="BE636" s="124"/>
      <c r="BF636" s="124"/>
      <c r="BG636" s="128"/>
      <c r="BH636" s="129"/>
      <c r="BI636" s="124"/>
      <c r="BJ636" s="129"/>
      <c r="BK636" s="163"/>
      <c r="BL636" s="129"/>
    </row>
    <row r="637" spans="1:64" ht="12.75" x14ac:dyDescent="0.2">
      <c r="A637" s="122"/>
      <c r="B637" s="122"/>
      <c r="C637" s="122"/>
      <c r="D637" s="122"/>
      <c r="E637" s="122"/>
      <c r="F637" s="122"/>
      <c r="G637" s="123"/>
      <c r="H637" s="122"/>
      <c r="I637" s="122"/>
      <c r="J637" s="122"/>
      <c r="K637" s="122"/>
      <c r="L637" s="122"/>
      <c r="M637" s="122"/>
      <c r="N637" s="122"/>
      <c r="O637" s="122"/>
      <c r="P637" s="122"/>
      <c r="Q637" s="122"/>
      <c r="R637" s="122"/>
      <c r="S637" s="122"/>
      <c r="T637" s="122"/>
      <c r="U637" s="122"/>
      <c r="V637" s="122"/>
      <c r="W637" s="122"/>
      <c r="X637" s="122"/>
      <c r="Y637" s="122"/>
      <c r="Z637" s="122"/>
      <c r="AA637" s="122"/>
      <c r="AB637" s="122"/>
      <c r="AC637" s="122"/>
      <c r="AD637" s="122"/>
      <c r="AE637" s="122"/>
      <c r="AF637" s="124"/>
      <c r="AG637" s="125"/>
      <c r="AH637" s="124"/>
      <c r="AI637" s="124"/>
      <c r="AJ637" s="122"/>
      <c r="AK637" s="126"/>
      <c r="AL637" s="122"/>
      <c r="AM637" s="122"/>
      <c r="AN637" s="122"/>
      <c r="AO637" s="122"/>
      <c r="AP637" s="122"/>
      <c r="AQ637" s="122"/>
      <c r="AR637" s="122"/>
      <c r="AS637" s="122"/>
      <c r="AT637" s="122"/>
      <c r="AU637" s="122"/>
      <c r="AV637" s="122"/>
      <c r="AW637" s="122"/>
      <c r="AX637" s="124"/>
      <c r="AY637" s="124"/>
      <c r="AZ637" s="127"/>
      <c r="BA637" s="124"/>
      <c r="BB637" s="124"/>
      <c r="BC637" s="124"/>
      <c r="BD637" s="124"/>
      <c r="BE637" s="124"/>
      <c r="BF637" s="124"/>
      <c r="BG637" s="128"/>
      <c r="BH637" s="129"/>
      <c r="BI637" s="124"/>
      <c r="BJ637" s="129"/>
      <c r="BK637" s="163"/>
      <c r="BL637" s="129"/>
    </row>
    <row r="638" spans="1:64" ht="12.75" x14ac:dyDescent="0.2">
      <c r="A638" s="122"/>
      <c r="B638" s="122"/>
      <c r="C638" s="122"/>
      <c r="D638" s="122"/>
      <c r="E638" s="122"/>
      <c r="F638" s="122"/>
      <c r="G638" s="123"/>
      <c r="H638" s="122"/>
      <c r="I638" s="122"/>
      <c r="J638" s="122"/>
      <c r="K638" s="122"/>
      <c r="L638" s="122"/>
      <c r="M638" s="122"/>
      <c r="N638" s="122"/>
      <c r="O638" s="122"/>
      <c r="P638" s="122"/>
      <c r="Q638" s="122"/>
      <c r="R638" s="122"/>
      <c r="S638" s="122"/>
      <c r="T638" s="122"/>
      <c r="U638" s="122"/>
      <c r="V638" s="122"/>
      <c r="W638" s="122"/>
      <c r="X638" s="122"/>
      <c r="Y638" s="122"/>
      <c r="Z638" s="122"/>
      <c r="AA638" s="122"/>
      <c r="AB638" s="122"/>
      <c r="AC638" s="122"/>
      <c r="AD638" s="122"/>
      <c r="AE638" s="122"/>
      <c r="AF638" s="124"/>
      <c r="AG638" s="125"/>
      <c r="AH638" s="124"/>
      <c r="AI638" s="124"/>
      <c r="AJ638" s="122"/>
      <c r="AK638" s="126"/>
      <c r="AL638" s="122"/>
      <c r="AM638" s="122"/>
      <c r="AN638" s="122"/>
      <c r="AO638" s="122"/>
      <c r="AP638" s="122"/>
      <c r="AQ638" s="122"/>
      <c r="AR638" s="122"/>
      <c r="AS638" s="122"/>
      <c r="AT638" s="122"/>
      <c r="AU638" s="122"/>
      <c r="AV638" s="122"/>
      <c r="AW638" s="122"/>
      <c r="AX638" s="124"/>
      <c r="AY638" s="124"/>
      <c r="AZ638" s="127"/>
      <c r="BA638" s="124"/>
      <c r="BB638" s="124"/>
      <c r="BC638" s="124"/>
      <c r="BD638" s="124"/>
      <c r="BE638" s="124"/>
      <c r="BF638" s="124"/>
      <c r="BG638" s="128"/>
      <c r="BH638" s="129"/>
      <c r="BI638" s="124"/>
      <c r="BJ638" s="129"/>
      <c r="BK638" s="163"/>
      <c r="BL638" s="129"/>
    </row>
    <row r="639" spans="1:64" ht="12.75" x14ac:dyDescent="0.2">
      <c r="A639" s="122"/>
      <c r="B639" s="122"/>
      <c r="C639" s="122"/>
      <c r="D639" s="122"/>
      <c r="E639" s="122"/>
      <c r="F639" s="122"/>
      <c r="G639" s="123"/>
      <c r="H639" s="122"/>
      <c r="I639" s="122"/>
      <c r="J639" s="122"/>
      <c r="K639" s="122"/>
      <c r="L639" s="122"/>
      <c r="M639" s="122"/>
      <c r="N639" s="122"/>
      <c r="O639" s="122"/>
      <c r="P639" s="122"/>
      <c r="Q639" s="122"/>
      <c r="R639" s="122"/>
      <c r="S639" s="122"/>
      <c r="T639" s="122"/>
      <c r="U639" s="122"/>
      <c r="V639" s="122"/>
      <c r="W639" s="122"/>
      <c r="X639" s="122"/>
      <c r="Y639" s="122"/>
      <c r="Z639" s="122"/>
      <c r="AA639" s="122"/>
      <c r="AB639" s="122"/>
      <c r="AC639" s="122"/>
      <c r="AD639" s="122"/>
      <c r="AE639" s="122"/>
      <c r="AF639" s="124"/>
      <c r="AG639" s="125"/>
      <c r="AH639" s="124"/>
      <c r="AI639" s="124"/>
      <c r="AJ639" s="122"/>
      <c r="AK639" s="126"/>
      <c r="AL639" s="122"/>
      <c r="AM639" s="122"/>
      <c r="AN639" s="122"/>
      <c r="AO639" s="122"/>
      <c r="AP639" s="122"/>
      <c r="AQ639" s="122"/>
      <c r="AR639" s="122"/>
      <c r="AS639" s="122"/>
      <c r="AT639" s="122"/>
      <c r="AU639" s="122"/>
      <c r="AV639" s="122"/>
      <c r="AW639" s="122"/>
      <c r="AX639" s="124"/>
      <c r="AY639" s="124"/>
      <c r="AZ639" s="127"/>
      <c r="BA639" s="124"/>
      <c r="BB639" s="124"/>
      <c r="BC639" s="124"/>
      <c r="BD639" s="124"/>
      <c r="BE639" s="124"/>
      <c r="BF639" s="124"/>
      <c r="BG639" s="128"/>
      <c r="BH639" s="129"/>
      <c r="BI639" s="124"/>
      <c r="BJ639" s="129"/>
      <c r="BK639" s="163"/>
      <c r="BL639" s="129"/>
    </row>
    <row r="640" spans="1:64" ht="12.75" x14ac:dyDescent="0.2">
      <c r="A640" s="122"/>
      <c r="B640" s="122"/>
      <c r="C640" s="122"/>
      <c r="D640" s="122"/>
      <c r="E640" s="122"/>
      <c r="F640" s="122"/>
      <c r="G640" s="123"/>
      <c r="H640" s="122"/>
      <c r="I640" s="122"/>
      <c r="J640" s="122"/>
      <c r="K640" s="122"/>
      <c r="L640" s="122"/>
      <c r="M640" s="122"/>
      <c r="N640" s="122"/>
      <c r="O640" s="122"/>
      <c r="P640" s="122"/>
      <c r="Q640" s="122"/>
      <c r="R640" s="122"/>
      <c r="S640" s="122"/>
      <c r="T640" s="122"/>
      <c r="U640" s="122"/>
      <c r="V640" s="122"/>
      <c r="W640" s="122"/>
      <c r="X640" s="122"/>
      <c r="Y640" s="122"/>
      <c r="Z640" s="122"/>
      <c r="AA640" s="122"/>
      <c r="AB640" s="122"/>
      <c r="AC640" s="122"/>
      <c r="AD640" s="122"/>
      <c r="AE640" s="122"/>
      <c r="AF640" s="124"/>
      <c r="AG640" s="125"/>
      <c r="AH640" s="124"/>
      <c r="AI640" s="124"/>
      <c r="AJ640" s="122"/>
      <c r="AK640" s="126"/>
      <c r="AL640" s="122"/>
      <c r="AM640" s="122"/>
      <c r="AN640" s="122"/>
      <c r="AO640" s="122"/>
      <c r="AP640" s="122"/>
      <c r="AQ640" s="122"/>
      <c r="AR640" s="122"/>
      <c r="AS640" s="122"/>
      <c r="AT640" s="122"/>
      <c r="AU640" s="122"/>
      <c r="AV640" s="122"/>
      <c r="AW640" s="122"/>
      <c r="AX640" s="124"/>
      <c r="AY640" s="124"/>
      <c r="AZ640" s="127"/>
      <c r="BA640" s="124"/>
      <c r="BB640" s="124"/>
      <c r="BC640" s="124"/>
      <c r="BD640" s="124"/>
      <c r="BE640" s="124"/>
      <c r="BF640" s="124"/>
      <c r="BG640" s="128"/>
      <c r="BH640" s="129"/>
      <c r="BI640" s="124"/>
      <c r="BJ640" s="129"/>
      <c r="BK640" s="163"/>
      <c r="BL640" s="129"/>
    </row>
    <row r="641" spans="1:64" ht="12.75" x14ac:dyDescent="0.2">
      <c r="A641" s="122"/>
      <c r="B641" s="122"/>
      <c r="C641" s="122"/>
      <c r="D641" s="122"/>
      <c r="E641" s="122"/>
      <c r="F641" s="122"/>
      <c r="G641" s="123"/>
      <c r="H641" s="122"/>
      <c r="I641" s="122"/>
      <c r="J641" s="122"/>
      <c r="K641" s="122"/>
      <c r="L641" s="122"/>
      <c r="M641" s="122"/>
      <c r="N641" s="122"/>
      <c r="O641" s="122"/>
      <c r="P641" s="122"/>
      <c r="Q641" s="122"/>
      <c r="R641" s="122"/>
      <c r="S641" s="122"/>
      <c r="T641" s="122"/>
      <c r="U641" s="122"/>
      <c r="V641" s="122"/>
      <c r="W641" s="122"/>
      <c r="X641" s="122"/>
      <c r="Y641" s="122"/>
      <c r="Z641" s="122"/>
      <c r="AA641" s="122"/>
      <c r="AB641" s="122"/>
      <c r="AC641" s="122"/>
      <c r="AD641" s="122"/>
      <c r="AE641" s="122"/>
      <c r="AF641" s="124"/>
      <c r="AG641" s="125"/>
      <c r="AH641" s="124"/>
      <c r="AI641" s="124"/>
      <c r="AJ641" s="122"/>
      <c r="AK641" s="126"/>
      <c r="AL641" s="122"/>
      <c r="AM641" s="122"/>
      <c r="AN641" s="122"/>
      <c r="AO641" s="122"/>
      <c r="AP641" s="122"/>
      <c r="AQ641" s="122"/>
      <c r="AR641" s="122"/>
      <c r="AS641" s="122"/>
      <c r="AT641" s="122"/>
      <c r="AU641" s="122"/>
      <c r="AV641" s="122"/>
      <c r="AW641" s="122"/>
      <c r="AX641" s="124"/>
      <c r="AY641" s="124"/>
      <c r="AZ641" s="127"/>
      <c r="BA641" s="124"/>
      <c r="BB641" s="124"/>
      <c r="BC641" s="124"/>
      <c r="BD641" s="124"/>
      <c r="BE641" s="124"/>
      <c r="BF641" s="124"/>
      <c r="BG641" s="128"/>
      <c r="BH641" s="129"/>
      <c r="BI641" s="124"/>
      <c r="BJ641" s="129"/>
      <c r="BK641" s="163"/>
      <c r="BL641" s="129"/>
    </row>
    <row r="642" spans="1:64" ht="12.75" x14ac:dyDescent="0.2">
      <c r="A642" s="122"/>
      <c r="B642" s="122"/>
      <c r="C642" s="122"/>
      <c r="D642" s="122"/>
      <c r="E642" s="122"/>
      <c r="F642" s="122"/>
      <c r="G642" s="123"/>
      <c r="H642" s="122"/>
      <c r="I642" s="122"/>
      <c r="J642" s="122"/>
      <c r="K642" s="122"/>
      <c r="L642" s="122"/>
      <c r="M642" s="122"/>
      <c r="N642" s="122"/>
      <c r="O642" s="122"/>
      <c r="P642" s="122"/>
      <c r="Q642" s="122"/>
      <c r="R642" s="122"/>
      <c r="S642" s="122"/>
      <c r="T642" s="122"/>
      <c r="U642" s="122"/>
      <c r="V642" s="122"/>
      <c r="W642" s="122"/>
      <c r="X642" s="122"/>
      <c r="Y642" s="122"/>
      <c r="Z642" s="122"/>
      <c r="AA642" s="122"/>
      <c r="AB642" s="122"/>
      <c r="AC642" s="122"/>
      <c r="AD642" s="122"/>
      <c r="AE642" s="122"/>
      <c r="AF642" s="124"/>
      <c r="AG642" s="125"/>
      <c r="AH642" s="124"/>
      <c r="AI642" s="124"/>
      <c r="AJ642" s="122"/>
      <c r="AK642" s="126"/>
      <c r="AL642" s="122"/>
      <c r="AM642" s="122"/>
      <c r="AN642" s="122"/>
      <c r="AO642" s="122"/>
      <c r="AP642" s="122"/>
      <c r="AQ642" s="122"/>
      <c r="AR642" s="122"/>
      <c r="AS642" s="122"/>
      <c r="AT642" s="122"/>
      <c r="AU642" s="122"/>
      <c r="AV642" s="122"/>
      <c r="AW642" s="122"/>
      <c r="AX642" s="124"/>
      <c r="AY642" s="124"/>
      <c r="AZ642" s="127"/>
      <c r="BA642" s="124"/>
      <c r="BB642" s="124"/>
      <c r="BC642" s="124"/>
      <c r="BD642" s="124"/>
      <c r="BE642" s="124"/>
      <c r="BF642" s="124"/>
      <c r="BG642" s="128"/>
      <c r="BH642" s="129"/>
      <c r="BI642" s="124"/>
      <c r="BJ642" s="129"/>
      <c r="BK642" s="163"/>
      <c r="BL642" s="129"/>
    </row>
    <row r="643" spans="1:64" ht="12.75" x14ac:dyDescent="0.2">
      <c r="A643" s="122"/>
      <c r="B643" s="122"/>
      <c r="C643" s="122"/>
      <c r="D643" s="122"/>
      <c r="E643" s="122"/>
      <c r="F643" s="122"/>
      <c r="G643" s="123"/>
      <c r="H643" s="122"/>
      <c r="I643" s="122"/>
      <c r="J643" s="122"/>
      <c r="K643" s="122"/>
      <c r="L643" s="122"/>
      <c r="M643" s="122"/>
      <c r="N643" s="122"/>
      <c r="O643" s="122"/>
      <c r="P643" s="122"/>
      <c r="Q643" s="122"/>
      <c r="R643" s="122"/>
      <c r="S643" s="122"/>
      <c r="T643" s="122"/>
      <c r="U643" s="122"/>
      <c r="V643" s="122"/>
      <c r="W643" s="122"/>
      <c r="X643" s="122"/>
      <c r="Y643" s="122"/>
      <c r="Z643" s="122"/>
      <c r="AA643" s="122"/>
      <c r="AB643" s="122"/>
      <c r="AC643" s="122"/>
      <c r="AD643" s="122"/>
      <c r="AE643" s="122"/>
      <c r="AF643" s="124"/>
      <c r="AG643" s="125"/>
      <c r="AH643" s="124"/>
      <c r="AI643" s="124"/>
      <c r="AJ643" s="122"/>
      <c r="AK643" s="126"/>
      <c r="AL643" s="122"/>
      <c r="AM643" s="122"/>
      <c r="AN643" s="122"/>
      <c r="AO643" s="122"/>
      <c r="AP643" s="122"/>
      <c r="AQ643" s="122"/>
      <c r="AR643" s="122"/>
      <c r="AS643" s="122"/>
      <c r="AT643" s="122"/>
      <c r="AU643" s="122"/>
      <c r="AV643" s="122"/>
      <c r="AW643" s="122"/>
      <c r="AX643" s="124"/>
      <c r="AY643" s="124"/>
      <c r="AZ643" s="127"/>
      <c r="BA643" s="124"/>
      <c r="BB643" s="124"/>
      <c r="BC643" s="124"/>
      <c r="BD643" s="124"/>
      <c r="BE643" s="124"/>
      <c r="BF643" s="124"/>
      <c r="BG643" s="128"/>
      <c r="BH643" s="129"/>
      <c r="BI643" s="124"/>
      <c r="BJ643" s="129"/>
      <c r="BK643" s="163"/>
      <c r="BL643" s="129"/>
    </row>
    <row r="644" spans="1:64" ht="12.75" x14ac:dyDescent="0.2">
      <c r="A644" s="122"/>
      <c r="B644" s="122"/>
      <c r="C644" s="122"/>
      <c r="D644" s="122"/>
      <c r="E644" s="122"/>
      <c r="F644" s="122"/>
      <c r="G644" s="123"/>
      <c r="H644" s="122"/>
      <c r="I644" s="122"/>
      <c r="J644" s="122"/>
      <c r="K644" s="122"/>
      <c r="L644" s="122"/>
      <c r="M644" s="122"/>
      <c r="N644" s="122"/>
      <c r="O644" s="122"/>
      <c r="P644" s="122"/>
      <c r="Q644" s="122"/>
      <c r="R644" s="122"/>
      <c r="S644" s="122"/>
      <c r="T644" s="122"/>
      <c r="U644" s="122"/>
      <c r="V644" s="122"/>
      <c r="W644" s="122"/>
      <c r="X644" s="122"/>
      <c r="Y644" s="122"/>
      <c r="Z644" s="122"/>
      <c r="AA644" s="122"/>
      <c r="AB644" s="122"/>
      <c r="AC644" s="122"/>
      <c r="AD644" s="122"/>
      <c r="AE644" s="122"/>
      <c r="AF644" s="124"/>
      <c r="AG644" s="125"/>
      <c r="AH644" s="124"/>
      <c r="AI644" s="124"/>
      <c r="AJ644" s="122"/>
      <c r="AK644" s="126"/>
      <c r="AL644" s="122"/>
      <c r="AM644" s="122"/>
      <c r="AN644" s="122"/>
      <c r="AO644" s="122"/>
      <c r="AP644" s="122"/>
      <c r="AQ644" s="122"/>
      <c r="AR644" s="122"/>
      <c r="AS644" s="122"/>
      <c r="AT644" s="122"/>
      <c r="AU644" s="122"/>
      <c r="AV644" s="122"/>
      <c r="AW644" s="122"/>
      <c r="AX644" s="124"/>
      <c r="AY644" s="124"/>
      <c r="AZ644" s="127"/>
      <c r="BA644" s="124"/>
      <c r="BB644" s="124"/>
      <c r="BC644" s="124"/>
      <c r="BD644" s="124"/>
      <c r="BE644" s="124"/>
      <c r="BF644" s="124"/>
      <c r="BG644" s="128"/>
      <c r="BH644" s="129"/>
      <c r="BI644" s="124"/>
      <c r="BJ644" s="129"/>
      <c r="BK644" s="163"/>
      <c r="BL644" s="129"/>
    </row>
    <row r="645" spans="1:64" ht="12.75" x14ac:dyDescent="0.2">
      <c r="A645" s="122"/>
      <c r="B645" s="122"/>
      <c r="C645" s="122"/>
      <c r="D645" s="122"/>
      <c r="E645" s="122"/>
      <c r="F645" s="122"/>
      <c r="G645" s="123"/>
      <c r="H645" s="122"/>
      <c r="I645" s="122"/>
      <c r="J645" s="122"/>
      <c r="K645" s="122"/>
      <c r="L645" s="122"/>
      <c r="M645" s="122"/>
      <c r="N645" s="122"/>
      <c r="O645" s="122"/>
      <c r="P645" s="122"/>
      <c r="Q645" s="122"/>
      <c r="R645" s="122"/>
      <c r="S645" s="122"/>
      <c r="T645" s="122"/>
      <c r="U645" s="122"/>
      <c r="V645" s="122"/>
      <c r="W645" s="122"/>
      <c r="X645" s="122"/>
      <c r="Y645" s="122"/>
      <c r="Z645" s="122"/>
      <c r="AA645" s="122"/>
      <c r="AB645" s="122"/>
      <c r="AC645" s="122"/>
      <c r="AD645" s="122"/>
      <c r="AE645" s="122"/>
      <c r="AF645" s="124"/>
      <c r="AG645" s="125"/>
      <c r="AH645" s="124"/>
      <c r="AI645" s="124"/>
      <c r="AJ645" s="122"/>
      <c r="AK645" s="126"/>
      <c r="AL645" s="122"/>
      <c r="AM645" s="122"/>
      <c r="AN645" s="122"/>
      <c r="AO645" s="122"/>
      <c r="AP645" s="122"/>
      <c r="AQ645" s="122"/>
      <c r="AR645" s="122"/>
      <c r="AS645" s="122"/>
      <c r="AT645" s="122"/>
      <c r="AU645" s="122"/>
      <c r="AV645" s="122"/>
      <c r="AW645" s="122"/>
      <c r="AX645" s="124"/>
      <c r="AY645" s="124"/>
      <c r="AZ645" s="127"/>
      <c r="BA645" s="124"/>
      <c r="BB645" s="124"/>
      <c r="BC645" s="124"/>
      <c r="BD645" s="124"/>
      <c r="BE645" s="124"/>
      <c r="BF645" s="124"/>
      <c r="BG645" s="128"/>
      <c r="BH645" s="129"/>
      <c r="BI645" s="124"/>
      <c r="BJ645" s="129"/>
      <c r="BK645" s="163"/>
      <c r="BL645" s="129"/>
    </row>
    <row r="646" spans="1:64" ht="12.75" x14ac:dyDescent="0.2">
      <c r="A646" s="122"/>
      <c r="B646" s="122"/>
      <c r="C646" s="122"/>
      <c r="D646" s="122"/>
      <c r="E646" s="122"/>
      <c r="F646" s="122"/>
      <c r="G646" s="123"/>
      <c r="H646" s="122"/>
      <c r="I646" s="122"/>
      <c r="J646" s="122"/>
      <c r="K646" s="122"/>
      <c r="L646" s="122"/>
      <c r="M646" s="122"/>
      <c r="N646" s="122"/>
      <c r="O646" s="122"/>
      <c r="P646" s="122"/>
      <c r="Q646" s="122"/>
      <c r="R646" s="122"/>
      <c r="S646" s="122"/>
      <c r="T646" s="122"/>
      <c r="U646" s="122"/>
      <c r="V646" s="122"/>
      <c r="W646" s="122"/>
      <c r="X646" s="122"/>
      <c r="Y646" s="122"/>
      <c r="Z646" s="122"/>
      <c r="AA646" s="122"/>
      <c r="AB646" s="122"/>
      <c r="AC646" s="122"/>
      <c r="AD646" s="122"/>
      <c r="AE646" s="122"/>
      <c r="AF646" s="124"/>
      <c r="AG646" s="125"/>
      <c r="AH646" s="124"/>
      <c r="AI646" s="124"/>
      <c r="AJ646" s="122"/>
      <c r="AK646" s="126"/>
      <c r="AL646" s="122"/>
      <c r="AM646" s="122"/>
      <c r="AN646" s="122"/>
      <c r="AO646" s="122"/>
      <c r="AP646" s="122"/>
      <c r="AQ646" s="122"/>
      <c r="AR646" s="122"/>
      <c r="AS646" s="122"/>
      <c r="AT646" s="122"/>
      <c r="AU646" s="122"/>
      <c r="AV646" s="122"/>
      <c r="AW646" s="122"/>
      <c r="AX646" s="124"/>
      <c r="AY646" s="124"/>
      <c r="AZ646" s="127"/>
      <c r="BA646" s="124"/>
      <c r="BB646" s="124"/>
      <c r="BC646" s="124"/>
      <c r="BD646" s="124"/>
      <c r="BE646" s="124"/>
      <c r="BF646" s="124"/>
      <c r="BG646" s="128"/>
      <c r="BH646" s="129"/>
      <c r="BI646" s="124"/>
      <c r="BJ646" s="129"/>
      <c r="BK646" s="163"/>
      <c r="BL646" s="129"/>
    </row>
    <row r="647" spans="1:64" ht="12.75" x14ac:dyDescent="0.2">
      <c r="A647" s="122"/>
      <c r="B647" s="122"/>
      <c r="C647" s="122"/>
      <c r="D647" s="122"/>
      <c r="E647" s="122"/>
      <c r="F647" s="122"/>
      <c r="G647" s="123"/>
      <c r="H647" s="122"/>
      <c r="I647" s="122"/>
      <c r="J647" s="122"/>
      <c r="K647" s="122"/>
      <c r="L647" s="122"/>
      <c r="M647" s="122"/>
      <c r="N647" s="122"/>
      <c r="O647" s="122"/>
      <c r="P647" s="122"/>
      <c r="Q647" s="122"/>
      <c r="R647" s="122"/>
      <c r="S647" s="122"/>
      <c r="T647" s="122"/>
      <c r="U647" s="122"/>
      <c r="V647" s="122"/>
      <c r="W647" s="122"/>
      <c r="X647" s="122"/>
      <c r="Y647" s="122"/>
      <c r="Z647" s="122"/>
      <c r="AA647" s="122"/>
      <c r="AB647" s="122"/>
      <c r="AC647" s="122"/>
      <c r="AD647" s="122"/>
      <c r="AE647" s="122"/>
      <c r="AF647" s="124"/>
      <c r="AG647" s="125"/>
      <c r="AH647" s="124"/>
      <c r="AI647" s="124"/>
      <c r="AJ647" s="122"/>
      <c r="AK647" s="126"/>
      <c r="AL647" s="122"/>
      <c r="AM647" s="122"/>
      <c r="AN647" s="122"/>
      <c r="AO647" s="122"/>
      <c r="AP647" s="122"/>
      <c r="AQ647" s="122"/>
      <c r="AR647" s="122"/>
      <c r="AS647" s="122"/>
      <c r="AT647" s="122"/>
      <c r="AU647" s="122"/>
      <c r="AV647" s="122"/>
      <c r="AW647" s="122"/>
      <c r="AX647" s="124"/>
      <c r="AY647" s="124"/>
      <c r="AZ647" s="127"/>
      <c r="BA647" s="124"/>
      <c r="BB647" s="124"/>
      <c r="BC647" s="124"/>
      <c r="BD647" s="124"/>
      <c r="BE647" s="124"/>
      <c r="BF647" s="124"/>
      <c r="BG647" s="128"/>
      <c r="BH647" s="129"/>
      <c r="BI647" s="124"/>
      <c r="BJ647" s="129"/>
      <c r="BK647" s="163"/>
      <c r="BL647" s="129"/>
    </row>
    <row r="648" spans="1:64" ht="12.75" x14ac:dyDescent="0.2">
      <c r="A648" s="122"/>
      <c r="B648" s="122"/>
      <c r="C648" s="122"/>
      <c r="D648" s="122"/>
      <c r="E648" s="122"/>
      <c r="F648" s="122"/>
      <c r="G648" s="123"/>
      <c r="H648" s="122"/>
      <c r="I648" s="122"/>
      <c r="J648" s="122"/>
      <c r="K648" s="122"/>
      <c r="L648" s="122"/>
      <c r="M648" s="122"/>
      <c r="N648" s="122"/>
      <c r="O648" s="122"/>
      <c r="P648" s="122"/>
      <c r="Q648" s="122"/>
      <c r="R648" s="122"/>
      <c r="S648" s="122"/>
      <c r="T648" s="122"/>
      <c r="U648" s="122"/>
      <c r="V648" s="122"/>
      <c r="W648" s="122"/>
      <c r="X648" s="122"/>
      <c r="Y648" s="122"/>
      <c r="Z648" s="122"/>
      <c r="AA648" s="122"/>
      <c r="AB648" s="122"/>
      <c r="AC648" s="122"/>
      <c r="AD648" s="122"/>
      <c r="AE648" s="122"/>
      <c r="AF648" s="124"/>
      <c r="AG648" s="125"/>
      <c r="AH648" s="124"/>
      <c r="AI648" s="124"/>
      <c r="AJ648" s="122"/>
      <c r="AK648" s="126"/>
      <c r="AL648" s="122"/>
      <c r="AM648" s="122"/>
      <c r="AN648" s="122"/>
      <c r="AO648" s="122"/>
      <c r="AP648" s="122"/>
      <c r="AQ648" s="122"/>
      <c r="AR648" s="122"/>
      <c r="AS648" s="122"/>
      <c r="AT648" s="122"/>
      <c r="AU648" s="122"/>
      <c r="AV648" s="122"/>
      <c r="AW648" s="122"/>
      <c r="AX648" s="124"/>
      <c r="AY648" s="124"/>
      <c r="AZ648" s="127"/>
      <c r="BA648" s="124"/>
      <c r="BB648" s="124"/>
      <c r="BC648" s="124"/>
      <c r="BD648" s="124"/>
      <c r="BE648" s="124"/>
      <c r="BF648" s="124"/>
      <c r="BG648" s="128"/>
      <c r="BH648" s="129"/>
      <c r="BI648" s="124"/>
      <c r="BJ648" s="129"/>
      <c r="BK648" s="163"/>
      <c r="BL648" s="129"/>
    </row>
    <row r="649" spans="1:64" ht="12.75" x14ac:dyDescent="0.2">
      <c r="A649" s="122"/>
      <c r="B649" s="122"/>
      <c r="C649" s="122"/>
      <c r="D649" s="122"/>
      <c r="E649" s="122"/>
      <c r="F649" s="122"/>
      <c r="G649" s="123"/>
      <c r="H649" s="122"/>
      <c r="I649" s="122"/>
      <c r="J649" s="122"/>
      <c r="K649" s="122"/>
      <c r="L649" s="122"/>
      <c r="M649" s="122"/>
      <c r="N649" s="122"/>
      <c r="O649" s="122"/>
      <c r="P649" s="122"/>
      <c r="Q649" s="122"/>
      <c r="R649" s="122"/>
      <c r="S649" s="122"/>
      <c r="T649" s="122"/>
      <c r="U649" s="122"/>
      <c r="V649" s="122"/>
      <c r="W649" s="122"/>
      <c r="X649" s="122"/>
      <c r="Y649" s="122"/>
      <c r="Z649" s="122"/>
      <c r="AA649" s="122"/>
      <c r="AB649" s="122"/>
      <c r="AC649" s="122"/>
      <c r="AD649" s="122"/>
      <c r="AE649" s="122"/>
      <c r="AF649" s="124"/>
      <c r="AG649" s="125"/>
      <c r="AH649" s="124"/>
      <c r="AI649" s="124"/>
      <c r="AJ649" s="122"/>
      <c r="AK649" s="126"/>
      <c r="AL649" s="122"/>
      <c r="AM649" s="122"/>
      <c r="AN649" s="122"/>
      <c r="AO649" s="122"/>
      <c r="AP649" s="122"/>
      <c r="AQ649" s="122"/>
      <c r="AR649" s="122"/>
      <c r="AS649" s="122"/>
      <c r="AT649" s="122"/>
      <c r="AU649" s="122"/>
      <c r="AV649" s="122"/>
      <c r="AW649" s="122"/>
      <c r="AX649" s="124"/>
      <c r="AY649" s="124"/>
      <c r="AZ649" s="127"/>
      <c r="BA649" s="124"/>
      <c r="BB649" s="124"/>
      <c r="BC649" s="124"/>
      <c r="BD649" s="124"/>
      <c r="BE649" s="124"/>
      <c r="BF649" s="124"/>
      <c r="BG649" s="128"/>
      <c r="BH649" s="129"/>
      <c r="BI649" s="124"/>
      <c r="BJ649" s="129"/>
      <c r="BK649" s="163"/>
      <c r="BL649" s="129"/>
    </row>
    <row r="650" spans="1:64" ht="12.75" x14ac:dyDescent="0.2">
      <c r="A650" s="122"/>
      <c r="B650" s="122"/>
      <c r="C650" s="122"/>
      <c r="D650" s="122"/>
      <c r="E650" s="122"/>
      <c r="F650" s="122"/>
      <c r="G650" s="123"/>
      <c r="H650" s="122"/>
      <c r="I650" s="122"/>
      <c r="J650" s="122"/>
      <c r="K650" s="122"/>
      <c r="L650" s="122"/>
      <c r="M650" s="122"/>
      <c r="N650" s="122"/>
      <c r="O650" s="122"/>
      <c r="P650" s="122"/>
      <c r="Q650" s="122"/>
      <c r="R650" s="122"/>
      <c r="S650" s="122"/>
      <c r="T650" s="122"/>
      <c r="U650" s="122"/>
      <c r="V650" s="122"/>
      <c r="W650" s="122"/>
      <c r="X650" s="122"/>
      <c r="Y650" s="122"/>
      <c r="Z650" s="122"/>
      <c r="AA650" s="122"/>
      <c r="AB650" s="122"/>
      <c r="AC650" s="122"/>
      <c r="AD650" s="122"/>
      <c r="AE650" s="122"/>
      <c r="AF650" s="124"/>
      <c r="AG650" s="125"/>
      <c r="AH650" s="124"/>
      <c r="AI650" s="124"/>
      <c r="AJ650" s="122"/>
      <c r="AK650" s="126"/>
      <c r="AL650" s="122"/>
      <c r="AM650" s="122"/>
      <c r="AN650" s="122"/>
      <c r="AO650" s="122"/>
      <c r="AP650" s="122"/>
      <c r="AQ650" s="122"/>
      <c r="AR650" s="122"/>
      <c r="AS650" s="122"/>
      <c r="AT650" s="122"/>
      <c r="AU650" s="122"/>
      <c r="AV650" s="122"/>
      <c r="AW650" s="122"/>
      <c r="AX650" s="124"/>
      <c r="AY650" s="124"/>
      <c r="AZ650" s="127"/>
      <c r="BA650" s="124"/>
      <c r="BB650" s="124"/>
      <c r="BC650" s="124"/>
      <c r="BD650" s="124"/>
      <c r="BE650" s="124"/>
      <c r="BF650" s="124"/>
      <c r="BG650" s="128"/>
      <c r="BH650" s="129"/>
      <c r="BI650" s="124"/>
      <c r="BJ650" s="129"/>
      <c r="BK650" s="163"/>
      <c r="BL650" s="129"/>
    </row>
    <row r="651" spans="1:64" ht="12.75" x14ac:dyDescent="0.2">
      <c r="A651" s="122"/>
      <c r="B651" s="122"/>
      <c r="C651" s="122"/>
      <c r="D651" s="122"/>
      <c r="E651" s="122"/>
      <c r="F651" s="122"/>
      <c r="G651" s="123"/>
      <c r="H651" s="122"/>
      <c r="I651" s="122"/>
      <c r="J651" s="122"/>
      <c r="K651" s="122"/>
      <c r="L651" s="122"/>
      <c r="M651" s="122"/>
      <c r="N651" s="122"/>
      <c r="O651" s="122"/>
      <c r="P651" s="122"/>
      <c r="Q651" s="122"/>
      <c r="R651" s="122"/>
      <c r="S651" s="122"/>
      <c r="T651" s="122"/>
      <c r="U651" s="122"/>
      <c r="V651" s="122"/>
      <c r="W651" s="122"/>
      <c r="X651" s="122"/>
      <c r="Y651" s="122"/>
      <c r="Z651" s="122"/>
      <c r="AA651" s="122"/>
      <c r="AB651" s="122"/>
      <c r="AC651" s="122"/>
      <c r="AD651" s="122"/>
      <c r="AE651" s="122"/>
      <c r="AF651" s="124"/>
      <c r="AG651" s="125"/>
      <c r="AH651" s="124"/>
      <c r="AI651" s="124"/>
      <c r="AJ651" s="122"/>
      <c r="AK651" s="126"/>
      <c r="AL651" s="122"/>
      <c r="AM651" s="122"/>
      <c r="AN651" s="122"/>
      <c r="AO651" s="122"/>
      <c r="AP651" s="122"/>
      <c r="AQ651" s="122"/>
      <c r="AR651" s="122"/>
      <c r="AS651" s="122"/>
      <c r="AT651" s="122"/>
      <c r="AU651" s="122"/>
      <c r="AV651" s="122"/>
      <c r="AW651" s="122"/>
      <c r="AX651" s="124"/>
      <c r="AY651" s="124"/>
      <c r="AZ651" s="127"/>
      <c r="BA651" s="124"/>
      <c r="BB651" s="124"/>
      <c r="BC651" s="124"/>
      <c r="BD651" s="124"/>
      <c r="BE651" s="124"/>
      <c r="BF651" s="124"/>
      <c r="BG651" s="128"/>
      <c r="BH651" s="129"/>
      <c r="BI651" s="124"/>
      <c r="BJ651" s="129"/>
      <c r="BK651" s="163"/>
      <c r="BL651" s="129"/>
    </row>
    <row r="652" spans="1:64" ht="12.75" x14ac:dyDescent="0.2">
      <c r="A652" s="122"/>
      <c r="B652" s="122"/>
      <c r="C652" s="122"/>
      <c r="D652" s="122"/>
      <c r="E652" s="122"/>
      <c r="F652" s="122"/>
      <c r="G652" s="123"/>
      <c r="H652" s="122"/>
      <c r="I652" s="122"/>
      <c r="J652" s="122"/>
      <c r="K652" s="122"/>
      <c r="L652" s="122"/>
      <c r="M652" s="122"/>
      <c r="N652" s="122"/>
      <c r="O652" s="122"/>
      <c r="P652" s="122"/>
      <c r="Q652" s="122"/>
      <c r="R652" s="122"/>
      <c r="S652" s="122"/>
      <c r="T652" s="122"/>
      <c r="U652" s="122"/>
      <c r="V652" s="122"/>
      <c r="W652" s="122"/>
      <c r="X652" s="122"/>
      <c r="Y652" s="122"/>
      <c r="Z652" s="122"/>
      <c r="AA652" s="122"/>
      <c r="AB652" s="122"/>
      <c r="AC652" s="122"/>
      <c r="AD652" s="122"/>
      <c r="AE652" s="122"/>
      <c r="AF652" s="124"/>
      <c r="AG652" s="125"/>
      <c r="AH652" s="124"/>
      <c r="AI652" s="124"/>
      <c r="AJ652" s="122"/>
      <c r="AK652" s="126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4"/>
      <c r="AY652" s="124"/>
      <c r="AZ652" s="127"/>
      <c r="BA652" s="124"/>
      <c r="BB652" s="124"/>
      <c r="BC652" s="124"/>
      <c r="BD652" s="124"/>
      <c r="BE652" s="124"/>
      <c r="BF652" s="124"/>
      <c r="BG652" s="128"/>
      <c r="BH652" s="129"/>
      <c r="BI652" s="124"/>
      <c r="BJ652" s="129"/>
      <c r="BK652" s="163"/>
      <c r="BL652" s="129"/>
    </row>
    <row r="653" spans="1:64" ht="12.75" x14ac:dyDescent="0.2">
      <c r="A653" s="122"/>
      <c r="B653" s="122"/>
      <c r="C653" s="122"/>
      <c r="D653" s="122"/>
      <c r="E653" s="122"/>
      <c r="F653" s="122"/>
      <c r="G653" s="123"/>
      <c r="H653" s="122"/>
      <c r="I653" s="122"/>
      <c r="J653" s="122"/>
      <c r="K653" s="122"/>
      <c r="L653" s="122"/>
      <c r="M653" s="122"/>
      <c r="N653" s="122"/>
      <c r="O653" s="122"/>
      <c r="P653" s="122"/>
      <c r="Q653" s="122"/>
      <c r="R653" s="122"/>
      <c r="S653" s="122"/>
      <c r="T653" s="122"/>
      <c r="U653" s="122"/>
      <c r="V653" s="122"/>
      <c r="W653" s="122"/>
      <c r="X653" s="122"/>
      <c r="Y653" s="122"/>
      <c r="Z653" s="122"/>
      <c r="AA653" s="122"/>
      <c r="AB653" s="122"/>
      <c r="AC653" s="122"/>
      <c r="AD653" s="122"/>
      <c r="AE653" s="122"/>
      <c r="AF653" s="124"/>
      <c r="AG653" s="125"/>
      <c r="AH653" s="124"/>
      <c r="AI653" s="124"/>
      <c r="AJ653" s="122"/>
      <c r="AK653" s="126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4"/>
      <c r="AY653" s="124"/>
      <c r="AZ653" s="127"/>
      <c r="BA653" s="124"/>
      <c r="BB653" s="124"/>
      <c r="BC653" s="124"/>
      <c r="BD653" s="124"/>
      <c r="BE653" s="124"/>
      <c r="BF653" s="124"/>
      <c r="BG653" s="128"/>
      <c r="BH653" s="129"/>
      <c r="BI653" s="124"/>
      <c r="BJ653" s="129"/>
      <c r="BK653" s="163"/>
      <c r="BL653" s="129"/>
    </row>
    <row r="654" spans="1:64" ht="12.75" x14ac:dyDescent="0.2">
      <c r="A654" s="122"/>
      <c r="B654" s="122"/>
      <c r="C654" s="122"/>
      <c r="D654" s="122"/>
      <c r="E654" s="122"/>
      <c r="F654" s="122"/>
      <c r="G654" s="123"/>
      <c r="H654" s="122"/>
      <c r="I654" s="122"/>
      <c r="J654" s="122"/>
      <c r="K654" s="122"/>
      <c r="L654" s="122"/>
      <c r="M654" s="122"/>
      <c r="N654" s="122"/>
      <c r="O654" s="122"/>
      <c r="P654" s="122"/>
      <c r="Q654" s="122"/>
      <c r="R654" s="122"/>
      <c r="S654" s="122"/>
      <c r="T654" s="122"/>
      <c r="U654" s="122"/>
      <c r="V654" s="122"/>
      <c r="W654" s="122"/>
      <c r="X654" s="122"/>
      <c r="Y654" s="122"/>
      <c r="Z654" s="122"/>
      <c r="AA654" s="122"/>
      <c r="AB654" s="122"/>
      <c r="AC654" s="122"/>
      <c r="AD654" s="122"/>
      <c r="AE654" s="122"/>
      <c r="AF654" s="124"/>
      <c r="AG654" s="125"/>
      <c r="AH654" s="124"/>
      <c r="AI654" s="124"/>
      <c r="AJ654" s="122"/>
      <c r="AK654" s="126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4"/>
      <c r="AY654" s="124"/>
      <c r="AZ654" s="127"/>
      <c r="BA654" s="124"/>
      <c r="BB654" s="124"/>
      <c r="BC654" s="124"/>
      <c r="BD654" s="124"/>
      <c r="BE654" s="124"/>
      <c r="BF654" s="124"/>
      <c r="BG654" s="128"/>
      <c r="BH654" s="129"/>
      <c r="BI654" s="124"/>
      <c r="BJ654" s="129"/>
      <c r="BK654" s="163"/>
      <c r="BL654" s="129"/>
    </row>
    <row r="655" spans="1:64" ht="12.75" x14ac:dyDescent="0.2">
      <c r="A655" s="122"/>
      <c r="B655" s="122"/>
      <c r="C655" s="122"/>
      <c r="D655" s="122"/>
      <c r="E655" s="122"/>
      <c r="F655" s="122"/>
      <c r="G655" s="123"/>
      <c r="H655" s="122"/>
      <c r="I655" s="122"/>
      <c r="J655" s="122"/>
      <c r="K655" s="122"/>
      <c r="L655" s="122"/>
      <c r="M655" s="122"/>
      <c r="N655" s="122"/>
      <c r="O655" s="122"/>
      <c r="P655" s="122"/>
      <c r="Q655" s="122"/>
      <c r="R655" s="122"/>
      <c r="S655" s="122"/>
      <c r="T655" s="122"/>
      <c r="U655" s="122"/>
      <c r="V655" s="122"/>
      <c r="W655" s="122"/>
      <c r="X655" s="122"/>
      <c r="Y655" s="122"/>
      <c r="Z655" s="122"/>
      <c r="AA655" s="122"/>
      <c r="AB655" s="122"/>
      <c r="AC655" s="122"/>
      <c r="AD655" s="122"/>
      <c r="AE655" s="122"/>
      <c r="AF655" s="124"/>
      <c r="AG655" s="125"/>
      <c r="AH655" s="124"/>
      <c r="AI655" s="124"/>
      <c r="AJ655" s="122"/>
      <c r="AK655" s="126"/>
      <c r="AL655" s="122"/>
      <c r="AM655" s="122"/>
      <c r="AN655" s="122"/>
      <c r="AO655" s="122"/>
      <c r="AP655" s="122"/>
      <c r="AQ655" s="122"/>
      <c r="AR655" s="122"/>
      <c r="AS655" s="122"/>
      <c r="AT655" s="122"/>
      <c r="AU655" s="122"/>
      <c r="AV655" s="122"/>
      <c r="AW655" s="122"/>
      <c r="AX655" s="124"/>
      <c r="AY655" s="124"/>
      <c r="AZ655" s="127"/>
      <c r="BA655" s="124"/>
      <c r="BB655" s="124"/>
      <c r="BC655" s="124"/>
      <c r="BD655" s="124"/>
      <c r="BE655" s="124"/>
      <c r="BF655" s="124"/>
      <c r="BG655" s="128"/>
      <c r="BH655" s="129"/>
      <c r="BI655" s="124"/>
      <c r="BJ655" s="129"/>
      <c r="BK655" s="163"/>
      <c r="BL655" s="129"/>
    </row>
    <row r="656" spans="1:64" ht="12.75" x14ac:dyDescent="0.2">
      <c r="A656" s="122"/>
      <c r="B656" s="122"/>
      <c r="C656" s="122"/>
      <c r="D656" s="122"/>
      <c r="E656" s="122"/>
      <c r="F656" s="122"/>
      <c r="G656" s="123"/>
      <c r="H656" s="122"/>
      <c r="I656" s="122"/>
      <c r="J656" s="122"/>
      <c r="K656" s="122"/>
      <c r="L656" s="122"/>
      <c r="M656" s="122"/>
      <c r="N656" s="122"/>
      <c r="O656" s="122"/>
      <c r="P656" s="122"/>
      <c r="Q656" s="122"/>
      <c r="R656" s="122"/>
      <c r="S656" s="122"/>
      <c r="T656" s="122"/>
      <c r="U656" s="122"/>
      <c r="V656" s="122"/>
      <c r="W656" s="122"/>
      <c r="X656" s="122"/>
      <c r="Y656" s="122"/>
      <c r="Z656" s="122"/>
      <c r="AA656" s="122"/>
      <c r="AB656" s="122"/>
      <c r="AC656" s="122"/>
      <c r="AD656" s="122"/>
      <c r="AE656" s="122"/>
      <c r="AF656" s="124"/>
      <c r="AG656" s="125"/>
      <c r="AH656" s="124"/>
      <c r="AI656" s="124"/>
      <c r="AJ656" s="122"/>
      <c r="AK656" s="126"/>
      <c r="AL656" s="122"/>
      <c r="AM656" s="122"/>
      <c r="AN656" s="122"/>
      <c r="AO656" s="122"/>
      <c r="AP656" s="122"/>
      <c r="AQ656" s="122"/>
      <c r="AR656" s="122"/>
      <c r="AS656" s="122"/>
      <c r="AT656" s="122"/>
      <c r="AU656" s="122"/>
      <c r="AV656" s="122"/>
      <c r="AW656" s="122"/>
      <c r="AX656" s="124"/>
      <c r="AY656" s="124"/>
      <c r="AZ656" s="127"/>
      <c r="BA656" s="124"/>
      <c r="BB656" s="124"/>
      <c r="BC656" s="124"/>
      <c r="BD656" s="124"/>
      <c r="BE656" s="124"/>
      <c r="BF656" s="124"/>
      <c r="BG656" s="128"/>
      <c r="BH656" s="129"/>
      <c r="BI656" s="124"/>
      <c r="BJ656" s="129"/>
      <c r="BK656" s="163"/>
      <c r="BL656" s="129"/>
    </row>
    <row r="657" spans="1:64" ht="12.75" x14ac:dyDescent="0.2">
      <c r="A657" s="122"/>
      <c r="B657" s="122"/>
      <c r="C657" s="122"/>
      <c r="D657" s="122"/>
      <c r="E657" s="122"/>
      <c r="F657" s="122"/>
      <c r="G657" s="123"/>
      <c r="H657" s="122"/>
      <c r="I657" s="122"/>
      <c r="J657" s="122"/>
      <c r="K657" s="122"/>
      <c r="L657" s="122"/>
      <c r="M657" s="122"/>
      <c r="N657" s="122"/>
      <c r="O657" s="122"/>
      <c r="P657" s="122"/>
      <c r="Q657" s="122"/>
      <c r="R657" s="122"/>
      <c r="S657" s="122"/>
      <c r="T657" s="122"/>
      <c r="U657" s="122"/>
      <c r="V657" s="122"/>
      <c r="W657" s="122"/>
      <c r="X657" s="122"/>
      <c r="Y657" s="122"/>
      <c r="Z657" s="122"/>
      <c r="AA657" s="122"/>
      <c r="AB657" s="122"/>
      <c r="AC657" s="122"/>
      <c r="AD657" s="122"/>
      <c r="AE657" s="122"/>
      <c r="AF657" s="124"/>
      <c r="AG657" s="125"/>
      <c r="AH657" s="124"/>
      <c r="AI657" s="124"/>
      <c r="AJ657" s="122"/>
      <c r="AK657" s="126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4"/>
      <c r="AY657" s="124"/>
      <c r="AZ657" s="127"/>
      <c r="BA657" s="124"/>
      <c r="BB657" s="124"/>
      <c r="BC657" s="124"/>
      <c r="BD657" s="124"/>
      <c r="BE657" s="124"/>
      <c r="BF657" s="124"/>
      <c r="BG657" s="128"/>
      <c r="BH657" s="129"/>
      <c r="BI657" s="124"/>
      <c r="BJ657" s="129"/>
      <c r="BK657" s="163"/>
      <c r="BL657" s="129"/>
    </row>
    <row r="658" spans="1:64" ht="12.75" x14ac:dyDescent="0.2">
      <c r="A658" s="122"/>
      <c r="B658" s="122"/>
      <c r="C658" s="122"/>
      <c r="D658" s="122"/>
      <c r="E658" s="122"/>
      <c r="F658" s="122"/>
      <c r="G658" s="123"/>
      <c r="H658" s="122"/>
      <c r="I658" s="122"/>
      <c r="J658" s="122"/>
      <c r="K658" s="122"/>
      <c r="L658" s="122"/>
      <c r="M658" s="122"/>
      <c r="N658" s="122"/>
      <c r="O658" s="122"/>
      <c r="P658" s="122"/>
      <c r="Q658" s="122"/>
      <c r="R658" s="122"/>
      <c r="S658" s="122"/>
      <c r="T658" s="122"/>
      <c r="U658" s="122"/>
      <c r="V658" s="122"/>
      <c r="W658" s="122"/>
      <c r="X658" s="122"/>
      <c r="Y658" s="122"/>
      <c r="Z658" s="122"/>
      <c r="AA658" s="122"/>
      <c r="AB658" s="122"/>
      <c r="AC658" s="122"/>
      <c r="AD658" s="122"/>
      <c r="AE658" s="122"/>
      <c r="AF658" s="124"/>
      <c r="AG658" s="125"/>
      <c r="AH658" s="124"/>
      <c r="AI658" s="124"/>
      <c r="AJ658" s="122"/>
      <c r="AK658" s="126"/>
      <c r="AL658" s="122"/>
      <c r="AM658" s="122"/>
      <c r="AN658" s="122"/>
      <c r="AO658" s="122"/>
      <c r="AP658" s="122"/>
      <c r="AQ658" s="122"/>
      <c r="AR658" s="122"/>
      <c r="AS658" s="122"/>
      <c r="AT658" s="122"/>
      <c r="AU658" s="122"/>
      <c r="AV658" s="122"/>
      <c r="AW658" s="122"/>
      <c r="AX658" s="124"/>
      <c r="AY658" s="124"/>
      <c r="AZ658" s="127"/>
      <c r="BA658" s="124"/>
      <c r="BB658" s="124"/>
      <c r="BC658" s="124"/>
      <c r="BD658" s="124"/>
      <c r="BE658" s="124"/>
      <c r="BF658" s="124"/>
      <c r="BG658" s="128"/>
      <c r="BH658" s="129"/>
      <c r="BI658" s="124"/>
      <c r="BJ658" s="129"/>
      <c r="BK658" s="163"/>
      <c r="BL658" s="129"/>
    </row>
    <row r="659" spans="1:64" ht="12.75" x14ac:dyDescent="0.2">
      <c r="A659" s="122"/>
      <c r="B659" s="122"/>
      <c r="C659" s="122"/>
      <c r="D659" s="122"/>
      <c r="E659" s="122"/>
      <c r="F659" s="122"/>
      <c r="G659" s="123"/>
      <c r="H659" s="122"/>
      <c r="I659" s="122"/>
      <c r="J659" s="122"/>
      <c r="K659" s="122"/>
      <c r="L659" s="122"/>
      <c r="M659" s="122"/>
      <c r="N659" s="122"/>
      <c r="O659" s="122"/>
      <c r="P659" s="122"/>
      <c r="Q659" s="122"/>
      <c r="R659" s="122"/>
      <c r="S659" s="122"/>
      <c r="T659" s="122"/>
      <c r="U659" s="122"/>
      <c r="V659" s="122"/>
      <c r="W659" s="122"/>
      <c r="X659" s="122"/>
      <c r="Y659" s="122"/>
      <c r="Z659" s="122"/>
      <c r="AA659" s="122"/>
      <c r="AB659" s="122"/>
      <c r="AC659" s="122"/>
      <c r="AD659" s="122"/>
      <c r="AE659" s="122"/>
      <c r="AF659" s="124"/>
      <c r="AG659" s="125"/>
      <c r="AH659" s="124"/>
      <c r="AI659" s="124"/>
      <c r="AJ659" s="122"/>
      <c r="AK659" s="126"/>
      <c r="AL659" s="122"/>
      <c r="AM659" s="122"/>
      <c r="AN659" s="122"/>
      <c r="AO659" s="122"/>
      <c r="AP659" s="122"/>
      <c r="AQ659" s="122"/>
      <c r="AR659" s="122"/>
      <c r="AS659" s="122"/>
      <c r="AT659" s="122"/>
      <c r="AU659" s="122"/>
      <c r="AV659" s="122"/>
      <c r="AW659" s="122"/>
      <c r="AX659" s="124"/>
      <c r="AY659" s="124"/>
      <c r="AZ659" s="127"/>
      <c r="BA659" s="124"/>
      <c r="BB659" s="124"/>
      <c r="BC659" s="124"/>
      <c r="BD659" s="124"/>
      <c r="BE659" s="124"/>
      <c r="BF659" s="124"/>
      <c r="BG659" s="128"/>
      <c r="BH659" s="129"/>
      <c r="BI659" s="124"/>
      <c r="BJ659" s="129"/>
      <c r="BK659" s="163"/>
      <c r="BL659" s="129"/>
    </row>
    <row r="660" spans="1:64" ht="12.75" x14ac:dyDescent="0.2">
      <c r="A660" s="122"/>
      <c r="B660" s="122"/>
      <c r="C660" s="122"/>
      <c r="D660" s="122"/>
      <c r="E660" s="122"/>
      <c r="F660" s="122"/>
      <c r="G660" s="123"/>
      <c r="H660" s="122"/>
      <c r="I660" s="122"/>
      <c r="J660" s="122"/>
      <c r="K660" s="122"/>
      <c r="L660" s="122"/>
      <c r="M660" s="122"/>
      <c r="N660" s="122"/>
      <c r="O660" s="122"/>
      <c r="P660" s="122"/>
      <c r="Q660" s="122"/>
      <c r="R660" s="122"/>
      <c r="S660" s="122"/>
      <c r="T660" s="122"/>
      <c r="U660" s="122"/>
      <c r="V660" s="122"/>
      <c r="W660" s="122"/>
      <c r="X660" s="122"/>
      <c r="Y660" s="122"/>
      <c r="Z660" s="122"/>
      <c r="AA660" s="122"/>
      <c r="AB660" s="122"/>
      <c r="AC660" s="122"/>
      <c r="AD660" s="122"/>
      <c r="AE660" s="122"/>
      <c r="AF660" s="124"/>
      <c r="AG660" s="125"/>
      <c r="AH660" s="124"/>
      <c r="AI660" s="124"/>
      <c r="AJ660" s="122"/>
      <c r="AK660" s="126"/>
      <c r="AL660" s="122"/>
      <c r="AM660" s="122"/>
      <c r="AN660" s="122"/>
      <c r="AO660" s="122"/>
      <c r="AP660" s="122"/>
      <c r="AQ660" s="122"/>
      <c r="AR660" s="122"/>
      <c r="AS660" s="122"/>
      <c r="AT660" s="122"/>
      <c r="AU660" s="122"/>
      <c r="AV660" s="122"/>
      <c r="AW660" s="122"/>
      <c r="AX660" s="124"/>
      <c r="AY660" s="124"/>
      <c r="AZ660" s="127"/>
      <c r="BA660" s="124"/>
      <c r="BB660" s="124"/>
      <c r="BC660" s="124"/>
      <c r="BD660" s="124"/>
      <c r="BE660" s="124"/>
      <c r="BF660" s="124"/>
      <c r="BG660" s="128"/>
      <c r="BH660" s="129"/>
      <c r="BI660" s="124"/>
      <c r="BJ660" s="129"/>
      <c r="BK660" s="163"/>
      <c r="BL660" s="129"/>
    </row>
    <row r="661" spans="1:64" ht="12.75" x14ac:dyDescent="0.2">
      <c r="A661" s="122"/>
      <c r="B661" s="122"/>
      <c r="C661" s="122"/>
      <c r="D661" s="122"/>
      <c r="E661" s="122"/>
      <c r="F661" s="122"/>
      <c r="G661" s="123"/>
      <c r="H661" s="122"/>
      <c r="I661" s="122"/>
      <c r="J661" s="122"/>
      <c r="K661" s="122"/>
      <c r="L661" s="122"/>
      <c r="M661" s="122"/>
      <c r="N661" s="122"/>
      <c r="O661" s="122"/>
      <c r="P661" s="122"/>
      <c r="Q661" s="122"/>
      <c r="R661" s="122"/>
      <c r="S661" s="122"/>
      <c r="T661" s="122"/>
      <c r="U661" s="122"/>
      <c r="V661" s="122"/>
      <c r="W661" s="122"/>
      <c r="X661" s="122"/>
      <c r="Y661" s="122"/>
      <c r="Z661" s="122"/>
      <c r="AA661" s="122"/>
      <c r="AB661" s="122"/>
      <c r="AC661" s="122"/>
      <c r="AD661" s="122"/>
      <c r="AE661" s="122"/>
      <c r="AF661" s="124"/>
      <c r="AG661" s="125"/>
      <c r="AH661" s="124"/>
      <c r="AI661" s="124"/>
      <c r="AJ661" s="122"/>
      <c r="AK661" s="126"/>
      <c r="AL661" s="122"/>
      <c r="AM661" s="122"/>
      <c r="AN661" s="122"/>
      <c r="AO661" s="122"/>
      <c r="AP661" s="122"/>
      <c r="AQ661" s="122"/>
      <c r="AR661" s="122"/>
      <c r="AS661" s="122"/>
      <c r="AT661" s="122"/>
      <c r="AU661" s="122"/>
      <c r="AV661" s="122"/>
      <c r="AW661" s="122"/>
      <c r="AX661" s="124"/>
      <c r="AY661" s="124"/>
      <c r="AZ661" s="127"/>
      <c r="BA661" s="124"/>
      <c r="BB661" s="124"/>
      <c r="BC661" s="124"/>
      <c r="BD661" s="124"/>
      <c r="BE661" s="124"/>
      <c r="BF661" s="124"/>
      <c r="BG661" s="128"/>
      <c r="BH661" s="129"/>
      <c r="BI661" s="124"/>
      <c r="BJ661" s="129"/>
      <c r="BK661" s="163"/>
      <c r="BL661" s="129"/>
    </row>
    <row r="662" spans="1:64" ht="12.75" x14ac:dyDescent="0.2">
      <c r="A662" s="122"/>
      <c r="B662" s="122"/>
      <c r="C662" s="122"/>
      <c r="D662" s="122"/>
      <c r="E662" s="122"/>
      <c r="F662" s="122"/>
      <c r="G662" s="123"/>
      <c r="H662" s="122"/>
      <c r="I662" s="122"/>
      <c r="J662" s="122"/>
      <c r="K662" s="122"/>
      <c r="L662" s="122"/>
      <c r="M662" s="122"/>
      <c r="N662" s="122"/>
      <c r="O662" s="122"/>
      <c r="P662" s="122"/>
      <c r="Q662" s="122"/>
      <c r="R662" s="122"/>
      <c r="S662" s="122"/>
      <c r="T662" s="122"/>
      <c r="U662" s="122"/>
      <c r="V662" s="122"/>
      <c r="W662" s="122"/>
      <c r="X662" s="122"/>
      <c r="Y662" s="122"/>
      <c r="Z662" s="122"/>
      <c r="AA662" s="122"/>
      <c r="AB662" s="122"/>
      <c r="AC662" s="122"/>
      <c r="AD662" s="122"/>
      <c r="AE662" s="122"/>
      <c r="AF662" s="124"/>
      <c r="AG662" s="125"/>
      <c r="AH662" s="124"/>
      <c r="AI662" s="124"/>
      <c r="AJ662" s="122"/>
      <c r="AK662" s="126"/>
      <c r="AL662" s="122"/>
      <c r="AM662" s="122"/>
      <c r="AN662" s="122"/>
      <c r="AO662" s="122"/>
      <c r="AP662" s="122"/>
      <c r="AQ662" s="122"/>
      <c r="AR662" s="122"/>
      <c r="AS662" s="122"/>
      <c r="AT662" s="122"/>
      <c r="AU662" s="122"/>
      <c r="AV662" s="122"/>
      <c r="AW662" s="122"/>
      <c r="AX662" s="124"/>
      <c r="AY662" s="124"/>
      <c r="AZ662" s="127"/>
      <c r="BA662" s="124"/>
      <c r="BB662" s="124"/>
      <c r="BC662" s="124"/>
      <c r="BD662" s="124"/>
      <c r="BE662" s="124"/>
      <c r="BF662" s="124"/>
      <c r="BG662" s="128"/>
      <c r="BH662" s="129"/>
      <c r="BI662" s="124"/>
      <c r="BJ662" s="129"/>
      <c r="BK662" s="163"/>
      <c r="BL662" s="129"/>
    </row>
    <row r="663" spans="1:64" ht="12.75" x14ac:dyDescent="0.2">
      <c r="A663" s="122"/>
      <c r="B663" s="122"/>
      <c r="C663" s="122"/>
      <c r="D663" s="122"/>
      <c r="E663" s="122"/>
      <c r="F663" s="122"/>
      <c r="G663" s="123"/>
      <c r="H663" s="122"/>
      <c r="I663" s="122"/>
      <c r="J663" s="122"/>
      <c r="K663" s="122"/>
      <c r="L663" s="122"/>
      <c r="M663" s="122"/>
      <c r="N663" s="122"/>
      <c r="O663" s="122"/>
      <c r="P663" s="122"/>
      <c r="Q663" s="122"/>
      <c r="R663" s="122"/>
      <c r="S663" s="122"/>
      <c r="T663" s="122"/>
      <c r="U663" s="122"/>
      <c r="V663" s="122"/>
      <c r="W663" s="122"/>
      <c r="X663" s="122"/>
      <c r="Y663" s="122"/>
      <c r="Z663" s="122"/>
      <c r="AA663" s="122"/>
      <c r="AB663" s="122"/>
      <c r="AC663" s="122"/>
      <c r="AD663" s="122"/>
      <c r="AE663" s="122"/>
      <c r="AF663" s="124"/>
      <c r="AG663" s="125"/>
      <c r="AH663" s="124"/>
      <c r="AI663" s="124"/>
      <c r="AJ663" s="122"/>
      <c r="AK663" s="126"/>
      <c r="AL663" s="122"/>
      <c r="AM663" s="122"/>
      <c r="AN663" s="122"/>
      <c r="AO663" s="122"/>
      <c r="AP663" s="122"/>
      <c r="AQ663" s="122"/>
      <c r="AR663" s="122"/>
      <c r="AS663" s="122"/>
      <c r="AT663" s="122"/>
      <c r="AU663" s="122"/>
      <c r="AV663" s="122"/>
      <c r="AW663" s="122"/>
      <c r="AX663" s="124"/>
      <c r="AY663" s="124"/>
      <c r="AZ663" s="127"/>
      <c r="BA663" s="124"/>
      <c r="BB663" s="124"/>
      <c r="BC663" s="124"/>
      <c r="BD663" s="124"/>
      <c r="BE663" s="124"/>
      <c r="BF663" s="124"/>
      <c r="BG663" s="128"/>
      <c r="BH663" s="129"/>
      <c r="BI663" s="124"/>
      <c r="BJ663" s="129"/>
      <c r="BK663" s="163"/>
      <c r="BL663" s="129"/>
    </row>
    <row r="664" spans="1:64" ht="12.75" x14ac:dyDescent="0.2">
      <c r="A664" s="122"/>
      <c r="B664" s="122"/>
      <c r="C664" s="122"/>
      <c r="D664" s="122"/>
      <c r="E664" s="122"/>
      <c r="F664" s="122"/>
      <c r="G664" s="123"/>
      <c r="H664" s="122"/>
      <c r="I664" s="122"/>
      <c r="J664" s="122"/>
      <c r="K664" s="122"/>
      <c r="L664" s="122"/>
      <c r="M664" s="122"/>
      <c r="N664" s="122"/>
      <c r="O664" s="122"/>
      <c r="P664" s="122"/>
      <c r="Q664" s="122"/>
      <c r="R664" s="122"/>
      <c r="S664" s="122"/>
      <c r="T664" s="122"/>
      <c r="U664" s="122"/>
      <c r="V664" s="122"/>
      <c r="W664" s="122"/>
      <c r="X664" s="122"/>
      <c r="Y664" s="122"/>
      <c r="Z664" s="122"/>
      <c r="AA664" s="122"/>
      <c r="AB664" s="122"/>
      <c r="AC664" s="122"/>
      <c r="AD664" s="122"/>
      <c r="AE664" s="122"/>
      <c r="AF664" s="124"/>
      <c r="AG664" s="125"/>
      <c r="AH664" s="124"/>
      <c r="AI664" s="124"/>
      <c r="AJ664" s="122"/>
      <c r="AK664" s="126"/>
      <c r="AL664" s="122"/>
      <c r="AM664" s="122"/>
      <c r="AN664" s="122"/>
      <c r="AO664" s="122"/>
      <c r="AP664" s="122"/>
      <c r="AQ664" s="122"/>
      <c r="AR664" s="122"/>
      <c r="AS664" s="122"/>
      <c r="AT664" s="122"/>
      <c r="AU664" s="122"/>
      <c r="AV664" s="122"/>
      <c r="AW664" s="122"/>
      <c r="AX664" s="124"/>
      <c r="AY664" s="124"/>
      <c r="AZ664" s="127"/>
      <c r="BA664" s="124"/>
      <c r="BB664" s="124"/>
      <c r="BC664" s="124"/>
      <c r="BD664" s="124"/>
      <c r="BE664" s="124"/>
      <c r="BF664" s="124"/>
      <c r="BG664" s="128"/>
      <c r="BH664" s="129"/>
      <c r="BI664" s="124"/>
      <c r="BJ664" s="129"/>
      <c r="BK664" s="163"/>
      <c r="BL664" s="129"/>
    </row>
    <row r="665" spans="1:64" ht="12.75" x14ac:dyDescent="0.2">
      <c r="A665" s="122"/>
      <c r="B665" s="122"/>
      <c r="C665" s="122"/>
      <c r="D665" s="122"/>
      <c r="E665" s="122"/>
      <c r="F665" s="122"/>
      <c r="G665" s="123"/>
      <c r="H665" s="122"/>
      <c r="I665" s="122"/>
      <c r="J665" s="122"/>
      <c r="K665" s="122"/>
      <c r="L665" s="122"/>
      <c r="M665" s="122"/>
      <c r="N665" s="122"/>
      <c r="O665" s="122"/>
      <c r="P665" s="122"/>
      <c r="Q665" s="122"/>
      <c r="R665" s="122"/>
      <c r="S665" s="122"/>
      <c r="T665" s="122"/>
      <c r="U665" s="122"/>
      <c r="V665" s="122"/>
      <c r="W665" s="122"/>
      <c r="X665" s="122"/>
      <c r="Y665" s="122"/>
      <c r="Z665" s="122"/>
      <c r="AA665" s="122"/>
      <c r="AB665" s="122"/>
      <c r="AC665" s="122"/>
      <c r="AD665" s="122"/>
      <c r="AE665" s="122"/>
      <c r="AF665" s="124"/>
      <c r="AG665" s="125"/>
      <c r="AH665" s="124"/>
      <c r="AI665" s="124"/>
      <c r="AJ665" s="122"/>
      <c r="AK665" s="126"/>
      <c r="AL665" s="122"/>
      <c r="AM665" s="122"/>
      <c r="AN665" s="122"/>
      <c r="AO665" s="122"/>
      <c r="AP665" s="122"/>
      <c r="AQ665" s="122"/>
      <c r="AR665" s="122"/>
      <c r="AS665" s="122"/>
      <c r="AT665" s="122"/>
      <c r="AU665" s="122"/>
      <c r="AV665" s="122"/>
      <c r="AW665" s="122"/>
      <c r="AX665" s="124"/>
      <c r="AY665" s="124"/>
      <c r="AZ665" s="127"/>
      <c r="BA665" s="124"/>
      <c r="BB665" s="124"/>
      <c r="BC665" s="124"/>
      <c r="BD665" s="124"/>
      <c r="BE665" s="124"/>
      <c r="BF665" s="124"/>
      <c r="BG665" s="128"/>
      <c r="BH665" s="129"/>
      <c r="BI665" s="124"/>
      <c r="BJ665" s="129"/>
      <c r="BK665" s="163"/>
      <c r="BL665" s="129"/>
    </row>
    <row r="666" spans="1:64" ht="12.75" x14ac:dyDescent="0.2">
      <c r="A666" s="122"/>
      <c r="B666" s="122"/>
      <c r="C666" s="122"/>
      <c r="D666" s="122"/>
      <c r="E666" s="122"/>
      <c r="F666" s="122"/>
      <c r="G666" s="123"/>
      <c r="H666" s="122"/>
      <c r="I666" s="122"/>
      <c r="J666" s="122"/>
      <c r="K666" s="122"/>
      <c r="L666" s="122"/>
      <c r="M666" s="122"/>
      <c r="N666" s="122"/>
      <c r="O666" s="122"/>
      <c r="P666" s="122"/>
      <c r="Q666" s="122"/>
      <c r="R666" s="122"/>
      <c r="S666" s="122"/>
      <c r="T666" s="122"/>
      <c r="U666" s="122"/>
      <c r="V666" s="122"/>
      <c r="W666" s="122"/>
      <c r="X666" s="122"/>
      <c r="Y666" s="122"/>
      <c r="Z666" s="122"/>
      <c r="AA666" s="122"/>
      <c r="AB666" s="122"/>
      <c r="AC666" s="122"/>
      <c r="AD666" s="122"/>
      <c r="AE666" s="122"/>
      <c r="AF666" s="124"/>
      <c r="AG666" s="125"/>
      <c r="AH666" s="124"/>
      <c r="AI666" s="124"/>
      <c r="AJ666" s="122"/>
      <c r="AK666" s="126"/>
      <c r="AL666" s="122"/>
      <c r="AM666" s="122"/>
      <c r="AN666" s="122"/>
      <c r="AO666" s="122"/>
      <c r="AP666" s="122"/>
      <c r="AQ666" s="122"/>
      <c r="AR666" s="122"/>
      <c r="AS666" s="122"/>
      <c r="AT666" s="122"/>
      <c r="AU666" s="122"/>
      <c r="AV666" s="122"/>
      <c r="AW666" s="122"/>
      <c r="AX666" s="124"/>
      <c r="AY666" s="124"/>
      <c r="AZ666" s="127"/>
      <c r="BA666" s="124"/>
      <c r="BB666" s="124"/>
      <c r="BC666" s="124"/>
      <c r="BD666" s="124"/>
      <c r="BE666" s="124"/>
      <c r="BF666" s="124"/>
      <c r="BG666" s="128"/>
      <c r="BH666" s="129"/>
      <c r="BI666" s="124"/>
      <c r="BJ666" s="129"/>
      <c r="BK666" s="163"/>
      <c r="BL666" s="129"/>
    </row>
    <row r="667" spans="1:64" ht="12.75" x14ac:dyDescent="0.2">
      <c r="A667" s="122"/>
      <c r="B667" s="122"/>
      <c r="C667" s="122"/>
      <c r="D667" s="122"/>
      <c r="E667" s="122"/>
      <c r="F667" s="122"/>
      <c r="G667" s="123"/>
      <c r="H667" s="122"/>
      <c r="I667" s="122"/>
      <c r="J667" s="122"/>
      <c r="K667" s="122"/>
      <c r="L667" s="122"/>
      <c r="M667" s="122"/>
      <c r="N667" s="122"/>
      <c r="O667" s="122"/>
      <c r="P667" s="122"/>
      <c r="Q667" s="122"/>
      <c r="R667" s="122"/>
      <c r="S667" s="122"/>
      <c r="T667" s="122"/>
      <c r="U667" s="122"/>
      <c r="V667" s="122"/>
      <c r="W667" s="122"/>
      <c r="X667" s="122"/>
      <c r="Y667" s="122"/>
      <c r="Z667" s="122"/>
      <c r="AA667" s="122"/>
      <c r="AB667" s="122"/>
      <c r="AC667" s="122"/>
      <c r="AD667" s="122"/>
      <c r="AE667" s="122"/>
      <c r="AF667" s="124"/>
      <c r="AG667" s="125"/>
      <c r="AH667" s="124"/>
      <c r="AI667" s="124"/>
      <c r="AJ667" s="122"/>
      <c r="AK667" s="126"/>
      <c r="AL667" s="122"/>
      <c r="AM667" s="122"/>
      <c r="AN667" s="122"/>
      <c r="AO667" s="122"/>
      <c r="AP667" s="122"/>
      <c r="AQ667" s="122"/>
      <c r="AR667" s="122"/>
      <c r="AS667" s="122"/>
      <c r="AT667" s="122"/>
      <c r="AU667" s="122"/>
      <c r="AV667" s="122"/>
      <c r="AW667" s="122"/>
      <c r="AX667" s="124"/>
      <c r="AY667" s="124"/>
      <c r="AZ667" s="127"/>
      <c r="BA667" s="124"/>
      <c r="BB667" s="124"/>
      <c r="BC667" s="124"/>
      <c r="BD667" s="124"/>
      <c r="BE667" s="124"/>
      <c r="BF667" s="124"/>
      <c r="BG667" s="128"/>
      <c r="BH667" s="129"/>
      <c r="BI667" s="124"/>
      <c r="BJ667" s="129"/>
      <c r="BK667" s="163"/>
      <c r="BL667" s="129"/>
    </row>
    <row r="668" spans="1:64" ht="12.75" x14ac:dyDescent="0.2">
      <c r="A668" s="122"/>
      <c r="B668" s="122"/>
      <c r="C668" s="122"/>
      <c r="D668" s="122"/>
      <c r="E668" s="122"/>
      <c r="F668" s="122"/>
      <c r="G668" s="123"/>
      <c r="H668" s="122"/>
      <c r="I668" s="122"/>
      <c r="J668" s="122"/>
      <c r="K668" s="122"/>
      <c r="L668" s="122"/>
      <c r="M668" s="122"/>
      <c r="N668" s="122"/>
      <c r="O668" s="122"/>
      <c r="P668" s="122"/>
      <c r="Q668" s="122"/>
      <c r="R668" s="122"/>
      <c r="S668" s="122"/>
      <c r="T668" s="122"/>
      <c r="U668" s="122"/>
      <c r="V668" s="122"/>
      <c r="W668" s="122"/>
      <c r="X668" s="122"/>
      <c r="Y668" s="122"/>
      <c r="Z668" s="122"/>
      <c r="AA668" s="122"/>
      <c r="AB668" s="122"/>
      <c r="AC668" s="122"/>
      <c r="AD668" s="122"/>
      <c r="AE668" s="122"/>
      <c r="AF668" s="124"/>
      <c r="AG668" s="125"/>
      <c r="AH668" s="124"/>
      <c r="AI668" s="124"/>
      <c r="AJ668" s="122"/>
      <c r="AK668" s="126"/>
      <c r="AL668" s="122"/>
      <c r="AM668" s="122"/>
      <c r="AN668" s="122"/>
      <c r="AO668" s="122"/>
      <c r="AP668" s="122"/>
      <c r="AQ668" s="122"/>
      <c r="AR668" s="122"/>
      <c r="AS668" s="122"/>
      <c r="AT668" s="122"/>
      <c r="AU668" s="122"/>
      <c r="AV668" s="122"/>
      <c r="AW668" s="122"/>
      <c r="AX668" s="124"/>
      <c r="AY668" s="124"/>
      <c r="AZ668" s="127"/>
      <c r="BA668" s="124"/>
      <c r="BB668" s="124"/>
      <c r="BC668" s="124"/>
      <c r="BD668" s="124"/>
      <c r="BE668" s="124"/>
      <c r="BF668" s="124"/>
      <c r="BG668" s="128"/>
      <c r="BH668" s="129"/>
      <c r="BI668" s="124"/>
      <c r="BJ668" s="129"/>
      <c r="BK668" s="163"/>
      <c r="BL668" s="129"/>
    </row>
    <row r="669" spans="1:64" ht="12.75" x14ac:dyDescent="0.2">
      <c r="A669" s="122"/>
      <c r="B669" s="122"/>
      <c r="C669" s="122"/>
      <c r="D669" s="122"/>
      <c r="E669" s="122"/>
      <c r="F669" s="122"/>
      <c r="G669" s="123"/>
      <c r="H669" s="122"/>
      <c r="I669" s="122"/>
      <c r="J669" s="122"/>
      <c r="K669" s="122"/>
      <c r="L669" s="122"/>
      <c r="M669" s="122"/>
      <c r="N669" s="122"/>
      <c r="O669" s="122"/>
      <c r="P669" s="122"/>
      <c r="Q669" s="122"/>
      <c r="R669" s="122"/>
      <c r="S669" s="122"/>
      <c r="T669" s="122"/>
      <c r="U669" s="122"/>
      <c r="V669" s="122"/>
      <c r="W669" s="122"/>
      <c r="X669" s="122"/>
      <c r="Y669" s="122"/>
      <c r="Z669" s="122"/>
      <c r="AA669" s="122"/>
      <c r="AB669" s="122"/>
      <c r="AC669" s="122"/>
      <c r="AD669" s="122"/>
      <c r="AE669" s="122"/>
      <c r="AF669" s="124"/>
      <c r="AG669" s="125"/>
      <c r="AH669" s="124"/>
      <c r="AI669" s="124"/>
      <c r="AJ669" s="122"/>
      <c r="AK669" s="126"/>
      <c r="AL669" s="122"/>
      <c r="AM669" s="122"/>
      <c r="AN669" s="122"/>
      <c r="AO669" s="122"/>
      <c r="AP669" s="122"/>
      <c r="AQ669" s="122"/>
      <c r="AR669" s="122"/>
      <c r="AS669" s="122"/>
      <c r="AT669" s="122"/>
      <c r="AU669" s="122"/>
      <c r="AV669" s="122"/>
      <c r="AW669" s="122"/>
      <c r="AX669" s="124"/>
      <c r="AY669" s="124"/>
      <c r="AZ669" s="127"/>
      <c r="BA669" s="124"/>
      <c r="BB669" s="124"/>
      <c r="BC669" s="124"/>
      <c r="BD669" s="124"/>
      <c r="BE669" s="124"/>
      <c r="BF669" s="124"/>
      <c r="BG669" s="128"/>
      <c r="BH669" s="129"/>
      <c r="BI669" s="124"/>
      <c r="BJ669" s="129"/>
      <c r="BK669" s="163"/>
      <c r="BL669" s="129"/>
    </row>
    <row r="670" spans="1:64" ht="12.75" x14ac:dyDescent="0.2">
      <c r="A670" s="122"/>
      <c r="B670" s="122"/>
      <c r="C670" s="122"/>
      <c r="D670" s="122"/>
      <c r="E670" s="122"/>
      <c r="F670" s="122"/>
      <c r="G670" s="123"/>
      <c r="H670" s="122"/>
      <c r="I670" s="122"/>
      <c r="J670" s="122"/>
      <c r="K670" s="122"/>
      <c r="L670" s="122"/>
      <c r="M670" s="122"/>
      <c r="N670" s="122"/>
      <c r="O670" s="122"/>
      <c r="P670" s="122"/>
      <c r="Q670" s="122"/>
      <c r="R670" s="122"/>
      <c r="S670" s="122"/>
      <c r="T670" s="122"/>
      <c r="U670" s="122"/>
      <c r="V670" s="122"/>
      <c r="W670" s="122"/>
      <c r="X670" s="122"/>
      <c r="Y670" s="122"/>
      <c r="Z670" s="122"/>
      <c r="AA670" s="122"/>
      <c r="AB670" s="122"/>
      <c r="AC670" s="122"/>
      <c r="AD670" s="122"/>
      <c r="AE670" s="122"/>
      <c r="AF670" s="124"/>
      <c r="AG670" s="125"/>
      <c r="AH670" s="124"/>
      <c r="AI670" s="124"/>
      <c r="AJ670" s="122"/>
      <c r="AK670" s="126"/>
      <c r="AL670" s="122"/>
      <c r="AM670" s="122"/>
      <c r="AN670" s="122"/>
      <c r="AO670" s="122"/>
      <c r="AP670" s="122"/>
      <c r="AQ670" s="122"/>
      <c r="AR670" s="122"/>
      <c r="AS670" s="122"/>
      <c r="AT670" s="122"/>
      <c r="AU670" s="122"/>
      <c r="AV670" s="122"/>
      <c r="AW670" s="122"/>
      <c r="AX670" s="124"/>
      <c r="AY670" s="124"/>
      <c r="AZ670" s="127"/>
      <c r="BA670" s="124"/>
      <c r="BB670" s="124"/>
      <c r="BC670" s="124"/>
      <c r="BD670" s="124"/>
      <c r="BE670" s="124"/>
      <c r="BF670" s="124"/>
      <c r="BG670" s="128"/>
      <c r="BH670" s="129"/>
      <c r="BI670" s="124"/>
      <c r="BJ670" s="129"/>
      <c r="BK670" s="163"/>
      <c r="BL670" s="129"/>
    </row>
    <row r="671" spans="1:64" ht="12.75" x14ac:dyDescent="0.2">
      <c r="A671" s="122"/>
      <c r="B671" s="122"/>
      <c r="C671" s="122"/>
      <c r="D671" s="122"/>
      <c r="E671" s="122"/>
      <c r="F671" s="122"/>
      <c r="G671" s="123"/>
      <c r="H671" s="122"/>
      <c r="I671" s="122"/>
      <c r="J671" s="122"/>
      <c r="K671" s="122"/>
      <c r="L671" s="122"/>
      <c r="M671" s="122"/>
      <c r="N671" s="122"/>
      <c r="O671" s="122"/>
      <c r="P671" s="122"/>
      <c r="Q671" s="122"/>
      <c r="R671" s="122"/>
      <c r="S671" s="122"/>
      <c r="T671" s="122"/>
      <c r="U671" s="122"/>
      <c r="V671" s="122"/>
      <c r="W671" s="122"/>
      <c r="X671" s="122"/>
      <c r="Y671" s="122"/>
      <c r="Z671" s="122"/>
      <c r="AA671" s="122"/>
      <c r="AB671" s="122"/>
      <c r="AC671" s="122"/>
      <c r="AD671" s="122"/>
      <c r="AE671" s="122"/>
      <c r="AF671" s="124"/>
      <c r="AG671" s="125"/>
      <c r="AH671" s="124"/>
      <c r="AI671" s="124"/>
      <c r="AJ671" s="122"/>
      <c r="AK671" s="126"/>
      <c r="AL671" s="122"/>
      <c r="AM671" s="122"/>
      <c r="AN671" s="122"/>
      <c r="AO671" s="122"/>
      <c r="AP671" s="122"/>
      <c r="AQ671" s="122"/>
      <c r="AR671" s="122"/>
      <c r="AS671" s="122"/>
      <c r="AT671" s="122"/>
      <c r="AU671" s="122"/>
      <c r="AV671" s="122"/>
      <c r="AW671" s="122"/>
      <c r="AX671" s="124"/>
      <c r="AY671" s="124"/>
      <c r="AZ671" s="127"/>
      <c r="BA671" s="124"/>
      <c r="BB671" s="124"/>
      <c r="BC671" s="124"/>
      <c r="BD671" s="124"/>
      <c r="BE671" s="124"/>
      <c r="BF671" s="124"/>
      <c r="BG671" s="128"/>
      <c r="BH671" s="129"/>
      <c r="BI671" s="124"/>
      <c r="BJ671" s="129"/>
      <c r="BK671" s="163"/>
      <c r="BL671" s="129"/>
    </row>
    <row r="672" spans="1:64" ht="12.75" x14ac:dyDescent="0.2">
      <c r="A672" s="122"/>
      <c r="B672" s="122"/>
      <c r="C672" s="122"/>
      <c r="D672" s="122"/>
      <c r="E672" s="122"/>
      <c r="F672" s="122"/>
      <c r="G672" s="123"/>
      <c r="H672" s="122"/>
      <c r="I672" s="122"/>
      <c r="J672" s="122"/>
      <c r="K672" s="122"/>
      <c r="L672" s="122"/>
      <c r="M672" s="122"/>
      <c r="N672" s="122"/>
      <c r="O672" s="122"/>
      <c r="P672" s="122"/>
      <c r="Q672" s="122"/>
      <c r="R672" s="122"/>
      <c r="S672" s="122"/>
      <c r="T672" s="122"/>
      <c r="U672" s="122"/>
      <c r="V672" s="122"/>
      <c r="W672" s="122"/>
      <c r="X672" s="122"/>
      <c r="Y672" s="122"/>
      <c r="Z672" s="122"/>
      <c r="AA672" s="122"/>
      <c r="AB672" s="122"/>
      <c r="AC672" s="122"/>
      <c r="AD672" s="122"/>
      <c r="AE672" s="122"/>
      <c r="AF672" s="124"/>
      <c r="AG672" s="125"/>
      <c r="AH672" s="124"/>
      <c r="AI672" s="124"/>
      <c r="AJ672" s="122"/>
      <c r="AK672" s="126"/>
      <c r="AL672" s="122"/>
      <c r="AM672" s="122"/>
      <c r="AN672" s="122"/>
      <c r="AO672" s="122"/>
      <c r="AP672" s="122"/>
      <c r="AQ672" s="122"/>
      <c r="AR672" s="122"/>
      <c r="AS672" s="122"/>
      <c r="AT672" s="122"/>
      <c r="AU672" s="122"/>
      <c r="AV672" s="122"/>
      <c r="AW672" s="122"/>
      <c r="AX672" s="124"/>
      <c r="AY672" s="124"/>
      <c r="AZ672" s="127"/>
      <c r="BA672" s="124"/>
      <c r="BB672" s="124"/>
      <c r="BC672" s="124"/>
      <c r="BD672" s="124"/>
      <c r="BE672" s="124"/>
      <c r="BF672" s="124"/>
      <c r="BG672" s="128"/>
      <c r="BH672" s="129"/>
      <c r="BI672" s="124"/>
      <c r="BJ672" s="129"/>
      <c r="BK672" s="163"/>
      <c r="BL672" s="129"/>
    </row>
    <row r="673" spans="1:64" ht="12.75" x14ac:dyDescent="0.2">
      <c r="A673" s="122"/>
      <c r="B673" s="122"/>
      <c r="C673" s="122"/>
      <c r="D673" s="122"/>
      <c r="E673" s="122"/>
      <c r="F673" s="122"/>
      <c r="G673" s="123"/>
      <c r="H673" s="122"/>
      <c r="I673" s="122"/>
      <c r="J673" s="122"/>
      <c r="K673" s="122"/>
      <c r="L673" s="122"/>
      <c r="M673" s="122"/>
      <c r="N673" s="122"/>
      <c r="O673" s="122"/>
      <c r="P673" s="122"/>
      <c r="Q673" s="122"/>
      <c r="R673" s="122"/>
      <c r="S673" s="122"/>
      <c r="T673" s="122"/>
      <c r="U673" s="122"/>
      <c r="V673" s="122"/>
      <c r="W673" s="122"/>
      <c r="X673" s="122"/>
      <c r="Y673" s="122"/>
      <c r="Z673" s="122"/>
      <c r="AA673" s="122"/>
      <c r="AB673" s="122"/>
      <c r="AC673" s="122"/>
      <c r="AD673" s="122"/>
      <c r="AE673" s="122"/>
      <c r="AF673" s="124"/>
      <c r="AG673" s="125"/>
      <c r="AH673" s="124"/>
      <c r="AI673" s="124"/>
      <c r="AJ673" s="122"/>
      <c r="AK673" s="126"/>
      <c r="AL673" s="122"/>
      <c r="AM673" s="122"/>
      <c r="AN673" s="122"/>
      <c r="AO673" s="122"/>
      <c r="AP673" s="122"/>
      <c r="AQ673" s="122"/>
      <c r="AR673" s="122"/>
      <c r="AS673" s="122"/>
      <c r="AT673" s="122"/>
      <c r="AU673" s="122"/>
      <c r="AV673" s="122"/>
      <c r="AW673" s="122"/>
      <c r="AX673" s="124"/>
      <c r="AY673" s="124"/>
      <c r="AZ673" s="127"/>
      <c r="BA673" s="124"/>
      <c r="BB673" s="124"/>
      <c r="BC673" s="124"/>
      <c r="BD673" s="124"/>
      <c r="BE673" s="124"/>
      <c r="BF673" s="124"/>
      <c r="BG673" s="128"/>
      <c r="BH673" s="129"/>
      <c r="BI673" s="124"/>
      <c r="BJ673" s="129"/>
      <c r="BK673" s="163"/>
      <c r="BL673" s="129"/>
    </row>
    <row r="674" spans="1:64" ht="12.75" x14ac:dyDescent="0.2">
      <c r="A674" s="122"/>
      <c r="B674" s="122"/>
      <c r="C674" s="122"/>
      <c r="D674" s="122"/>
      <c r="E674" s="122"/>
      <c r="F674" s="122"/>
      <c r="G674" s="123"/>
      <c r="H674" s="122"/>
      <c r="I674" s="122"/>
      <c r="J674" s="122"/>
      <c r="K674" s="122"/>
      <c r="L674" s="122"/>
      <c r="M674" s="122"/>
      <c r="N674" s="122"/>
      <c r="O674" s="122"/>
      <c r="P674" s="122"/>
      <c r="Q674" s="122"/>
      <c r="R674" s="122"/>
      <c r="S674" s="122"/>
      <c r="T674" s="122"/>
      <c r="U674" s="122"/>
      <c r="V674" s="122"/>
      <c r="W674" s="122"/>
      <c r="X674" s="122"/>
      <c r="Y674" s="122"/>
      <c r="Z674" s="122"/>
      <c r="AA674" s="122"/>
      <c r="AB674" s="122"/>
      <c r="AC674" s="122"/>
      <c r="AD674" s="122"/>
      <c r="AE674" s="122"/>
      <c r="AF674" s="124"/>
      <c r="AG674" s="125"/>
      <c r="AH674" s="124"/>
      <c r="AI674" s="124"/>
      <c r="AJ674" s="122"/>
      <c r="AK674" s="126"/>
      <c r="AL674" s="122"/>
      <c r="AM674" s="122"/>
      <c r="AN674" s="122"/>
      <c r="AO674" s="122"/>
      <c r="AP674" s="122"/>
      <c r="AQ674" s="122"/>
      <c r="AR674" s="122"/>
      <c r="AS674" s="122"/>
      <c r="AT674" s="122"/>
      <c r="AU674" s="122"/>
      <c r="AV674" s="122"/>
      <c r="AW674" s="122"/>
      <c r="AX674" s="124"/>
      <c r="AY674" s="124"/>
      <c r="AZ674" s="127"/>
      <c r="BA674" s="124"/>
      <c r="BB674" s="124"/>
      <c r="BC674" s="124"/>
      <c r="BD674" s="124"/>
      <c r="BE674" s="124"/>
      <c r="BF674" s="124"/>
      <c r="BG674" s="128"/>
      <c r="BH674" s="129"/>
      <c r="BI674" s="124"/>
      <c r="BJ674" s="129"/>
      <c r="BK674" s="163"/>
      <c r="BL674" s="129"/>
    </row>
    <row r="675" spans="1:64" ht="12.75" x14ac:dyDescent="0.2">
      <c r="A675" s="122"/>
      <c r="B675" s="122"/>
      <c r="C675" s="122"/>
      <c r="D675" s="122"/>
      <c r="E675" s="122"/>
      <c r="F675" s="122"/>
      <c r="G675" s="123"/>
      <c r="H675" s="122"/>
      <c r="I675" s="122"/>
      <c r="J675" s="122"/>
      <c r="K675" s="122"/>
      <c r="L675" s="122"/>
      <c r="M675" s="122"/>
      <c r="N675" s="122"/>
      <c r="O675" s="122"/>
      <c r="P675" s="122"/>
      <c r="Q675" s="122"/>
      <c r="R675" s="122"/>
      <c r="S675" s="122"/>
      <c r="T675" s="122"/>
      <c r="U675" s="122"/>
      <c r="V675" s="122"/>
      <c r="W675" s="122"/>
      <c r="X675" s="122"/>
      <c r="Y675" s="122"/>
      <c r="Z675" s="122"/>
      <c r="AA675" s="122"/>
      <c r="AB675" s="122"/>
      <c r="AC675" s="122"/>
      <c r="AD675" s="122"/>
      <c r="AE675" s="122"/>
      <c r="AF675" s="124"/>
      <c r="AG675" s="125"/>
      <c r="AH675" s="124"/>
      <c r="AI675" s="124"/>
      <c r="AJ675" s="122"/>
      <c r="AK675" s="126"/>
      <c r="AL675" s="122"/>
      <c r="AM675" s="122"/>
      <c r="AN675" s="122"/>
      <c r="AO675" s="122"/>
      <c r="AP675" s="122"/>
      <c r="AQ675" s="122"/>
      <c r="AR675" s="122"/>
      <c r="AS675" s="122"/>
      <c r="AT675" s="122"/>
      <c r="AU675" s="122"/>
      <c r="AV675" s="122"/>
      <c r="AW675" s="122"/>
      <c r="AX675" s="124"/>
      <c r="AY675" s="124"/>
      <c r="AZ675" s="127"/>
      <c r="BA675" s="124"/>
      <c r="BB675" s="124"/>
      <c r="BC675" s="124"/>
      <c r="BD675" s="124"/>
      <c r="BE675" s="124"/>
      <c r="BF675" s="124"/>
      <c r="BG675" s="128"/>
      <c r="BH675" s="129"/>
      <c r="BI675" s="124"/>
      <c r="BJ675" s="129"/>
      <c r="BK675" s="163"/>
      <c r="BL675" s="129"/>
    </row>
    <row r="676" spans="1:64" ht="12.75" x14ac:dyDescent="0.2">
      <c r="A676" s="122"/>
      <c r="B676" s="122"/>
      <c r="C676" s="122"/>
      <c r="D676" s="122"/>
      <c r="E676" s="122"/>
      <c r="F676" s="122"/>
      <c r="G676" s="123"/>
      <c r="H676" s="122"/>
      <c r="I676" s="122"/>
      <c r="J676" s="122"/>
      <c r="K676" s="122"/>
      <c r="L676" s="122"/>
      <c r="M676" s="122"/>
      <c r="N676" s="122"/>
      <c r="O676" s="122"/>
      <c r="P676" s="122"/>
      <c r="Q676" s="122"/>
      <c r="R676" s="122"/>
      <c r="S676" s="122"/>
      <c r="T676" s="122"/>
      <c r="U676" s="122"/>
      <c r="V676" s="122"/>
      <c r="W676" s="122"/>
      <c r="X676" s="122"/>
      <c r="Y676" s="122"/>
      <c r="Z676" s="122"/>
      <c r="AA676" s="122"/>
      <c r="AB676" s="122"/>
      <c r="AC676" s="122"/>
      <c r="AD676" s="122"/>
      <c r="AE676" s="122"/>
      <c r="AF676" s="124"/>
      <c r="AG676" s="125"/>
      <c r="AH676" s="124"/>
      <c r="AI676" s="124"/>
      <c r="AJ676" s="122"/>
      <c r="AK676" s="126"/>
      <c r="AL676" s="122"/>
      <c r="AM676" s="122"/>
      <c r="AN676" s="122"/>
      <c r="AO676" s="122"/>
      <c r="AP676" s="122"/>
      <c r="AQ676" s="122"/>
      <c r="AR676" s="122"/>
      <c r="AS676" s="122"/>
      <c r="AT676" s="122"/>
      <c r="AU676" s="122"/>
      <c r="AV676" s="122"/>
      <c r="AW676" s="122"/>
      <c r="AX676" s="124"/>
      <c r="AY676" s="124"/>
      <c r="AZ676" s="127"/>
      <c r="BA676" s="124"/>
      <c r="BB676" s="124"/>
      <c r="BC676" s="124"/>
      <c r="BD676" s="124"/>
      <c r="BE676" s="124"/>
      <c r="BF676" s="124"/>
      <c r="BG676" s="128"/>
      <c r="BH676" s="129"/>
      <c r="BI676" s="124"/>
      <c r="BJ676" s="129"/>
      <c r="BK676" s="163"/>
      <c r="BL676" s="129"/>
    </row>
    <row r="677" spans="1:64" ht="12.75" x14ac:dyDescent="0.2">
      <c r="A677" s="122"/>
      <c r="B677" s="122"/>
      <c r="C677" s="122"/>
      <c r="D677" s="122"/>
      <c r="E677" s="122"/>
      <c r="F677" s="122"/>
      <c r="G677" s="123"/>
      <c r="H677" s="122"/>
      <c r="I677" s="122"/>
      <c r="J677" s="122"/>
      <c r="K677" s="122"/>
      <c r="L677" s="122"/>
      <c r="M677" s="122"/>
      <c r="N677" s="122"/>
      <c r="O677" s="122"/>
      <c r="P677" s="122"/>
      <c r="Q677" s="122"/>
      <c r="R677" s="122"/>
      <c r="S677" s="122"/>
      <c r="T677" s="122"/>
      <c r="U677" s="122"/>
      <c r="V677" s="122"/>
      <c r="W677" s="122"/>
      <c r="X677" s="122"/>
      <c r="Y677" s="122"/>
      <c r="Z677" s="122"/>
      <c r="AA677" s="122"/>
      <c r="AB677" s="122"/>
      <c r="AC677" s="122"/>
      <c r="AD677" s="122"/>
      <c r="AE677" s="122"/>
      <c r="AF677" s="124"/>
      <c r="AG677" s="125"/>
      <c r="AH677" s="124"/>
      <c r="AI677" s="124"/>
      <c r="AJ677" s="122"/>
      <c r="AK677" s="126"/>
      <c r="AL677" s="122"/>
      <c r="AM677" s="122"/>
      <c r="AN677" s="122"/>
      <c r="AO677" s="122"/>
      <c r="AP677" s="122"/>
      <c r="AQ677" s="122"/>
      <c r="AR677" s="122"/>
      <c r="AS677" s="122"/>
      <c r="AT677" s="122"/>
      <c r="AU677" s="122"/>
      <c r="AV677" s="122"/>
      <c r="AW677" s="122"/>
      <c r="AX677" s="124"/>
      <c r="AY677" s="124"/>
      <c r="AZ677" s="127"/>
      <c r="BA677" s="124"/>
      <c r="BB677" s="124"/>
      <c r="BC677" s="124"/>
      <c r="BD677" s="124"/>
      <c r="BE677" s="124"/>
      <c r="BF677" s="124"/>
      <c r="BG677" s="128"/>
      <c r="BH677" s="129"/>
      <c r="BI677" s="124"/>
      <c r="BJ677" s="129"/>
      <c r="BK677" s="163"/>
      <c r="BL677" s="129"/>
    </row>
    <row r="678" spans="1:64" ht="12.75" x14ac:dyDescent="0.2">
      <c r="A678" s="122"/>
      <c r="B678" s="122"/>
      <c r="C678" s="122"/>
      <c r="D678" s="122"/>
      <c r="E678" s="122"/>
      <c r="F678" s="122"/>
      <c r="G678" s="123"/>
      <c r="H678" s="122"/>
      <c r="I678" s="122"/>
      <c r="J678" s="122"/>
      <c r="K678" s="122"/>
      <c r="L678" s="122"/>
      <c r="M678" s="122"/>
      <c r="N678" s="122"/>
      <c r="O678" s="122"/>
      <c r="P678" s="122"/>
      <c r="Q678" s="122"/>
      <c r="R678" s="122"/>
      <c r="S678" s="122"/>
      <c r="T678" s="122"/>
      <c r="U678" s="122"/>
      <c r="V678" s="122"/>
      <c r="W678" s="122"/>
      <c r="X678" s="122"/>
      <c r="Y678" s="122"/>
      <c r="Z678" s="122"/>
      <c r="AA678" s="122"/>
      <c r="AB678" s="122"/>
      <c r="AC678" s="122"/>
      <c r="AD678" s="122"/>
      <c r="AE678" s="122"/>
      <c r="AF678" s="124"/>
      <c r="AG678" s="125"/>
      <c r="AH678" s="124"/>
      <c r="AI678" s="124"/>
      <c r="AJ678" s="122"/>
      <c r="AK678" s="126"/>
      <c r="AL678" s="122"/>
      <c r="AM678" s="122"/>
      <c r="AN678" s="122"/>
      <c r="AO678" s="122"/>
      <c r="AP678" s="122"/>
      <c r="AQ678" s="122"/>
      <c r="AR678" s="122"/>
      <c r="AS678" s="122"/>
      <c r="AT678" s="122"/>
      <c r="AU678" s="122"/>
      <c r="AV678" s="122"/>
      <c r="AW678" s="122"/>
      <c r="AX678" s="124"/>
      <c r="AY678" s="124"/>
      <c r="AZ678" s="127"/>
      <c r="BA678" s="124"/>
      <c r="BB678" s="124"/>
      <c r="BC678" s="124"/>
      <c r="BD678" s="124"/>
      <c r="BE678" s="124"/>
      <c r="BF678" s="124"/>
      <c r="BG678" s="128"/>
      <c r="BH678" s="129"/>
      <c r="BI678" s="124"/>
      <c r="BJ678" s="129"/>
      <c r="BK678" s="163"/>
      <c r="BL678" s="129"/>
    </row>
    <row r="679" spans="1:64" ht="12.75" x14ac:dyDescent="0.2">
      <c r="A679" s="122"/>
      <c r="B679" s="122"/>
      <c r="C679" s="122"/>
      <c r="D679" s="122"/>
      <c r="E679" s="122"/>
      <c r="F679" s="122"/>
      <c r="G679" s="123"/>
      <c r="H679" s="122"/>
      <c r="I679" s="122"/>
      <c r="J679" s="122"/>
      <c r="K679" s="122"/>
      <c r="L679" s="122"/>
      <c r="M679" s="122"/>
      <c r="N679" s="122"/>
      <c r="O679" s="122"/>
      <c r="P679" s="122"/>
      <c r="Q679" s="122"/>
      <c r="R679" s="122"/>
      <c r="S679" s="122"/>
      <c r="T679" s="122"/>
      <c r="U679" s="122"/>
      <c r="V679" s="122"/>
      <c r="W679" s="122"/>
      <c r="X679" s="122"/>
      <c r="Y679" s="122"/>
      <c r="Z679" s="122"/>
      <c r="AA679" s="122"/>
      <c r="AB679" s="122"/>
      <c r="AC679" s="122"/>
      <c r="AD679" s="122"/>
      <c r="AE679" s="122"/>
      <c r="AF679" s="124"/>
      <c r="AG679" s="125"/>
      <c r="AH679" s="124"/>
      <c r="AI679" s="124"/>
      <c r="AJ679" s="122"/>
      <c r="AK679" s="126"/>
      <c r="AL679" s="122"/>
      <c r="AM679" s="122"/>
      <c r="AN679" s="122"/>
      <c r="AO679" s="122"/>
      <c r="AP679" s="122"/>
      <c r="AQ679" s="122"/>
      <c r="AR679" s="122"/>
      <c r="AS679" s="122"/>
      <c r="AT679" s="122"/>
      <c r="AU679" s="122"/>
      <c r="AV679" s="122"/>
      <c r="AW679" s="122"/>
      <c r="AX679" s="124"/>
      <c r="AY679" s="124"/>
      <c r="AZ679" s="127"/>
      <c r="BA679" s="124"/>
      <c r="BB679" s="124"/>
      <c r="BC679" s="124"/>
      <c r="BD679" s="124"/>
      <c r="BE679" s="124"/>
      <c r="BF679" s="124"/>
      <c r="BG679" s="128"/>
      <c r="BH679" s="129"/>
      <c r="BI679" s="124"/>
      <c r="BJ679" s="129"/>
      <c r="BK679" s="163"/>
      <c r="BL679" s="129"/>
    </row>
    <row r="680" spans="1:64" ht="12.75" x14ac:dyDescent="0.2">
      <c r="A680" s="122"/>
      <c r="B680" s="122"/>
      <c r="C680" s="122"/>
      <c r="D680" s="122"/>
      <c r="E680" s="122"/>
      <c r="F680" s="122"/>
      <c r="G680" s="123"/>
      <c r="H680" s="122"/>
      <c r="I680" s="122"/>
      <c r="J680" s="122"/>
      <c r="K680" s="122"/>
      <c r="L680" s="122"/>
      <c r="M680" s="122"/>
      <c r="N680" s="122"/>
      <c r="O680" s="122"/>
      <c r="P680" s="122"/>
      <c r="Q680" s="122"/>
      <c r="R680" s="122"/>
      <c r="S680" s="122"/>
      <c r="T680" s="122"/>
      <c r="U680" s="122"/>
      <c r="V680" s="122"/>
      <c r="W680" s="122"/>
      <c r="X680" s="122"/>
      <c r="Y680" s="122"/>
      <c r="Z680" s="122"/>
      <c r="AA680" s="122"/>
      <c r="AB680" s="122"/>
      <c r="AC680" s="122"/>
      <c r="AD680" s="122"/>
      <c r="AE680" s="122"/>
      <c r="AF680" s="124"/>
      <c r="AG680" s="125"/>
      <c r="AH680" s="124"/>
      <c r="AI680" s="124"/>
      <c r="AJ680" s="122"/>
      <c r="AK680" s="126"/>
      <c r="AL680" s="122"/>
      <c r="AM680" s="122"/>
      <c r="AN680" s="122"/>
      <c r="AO680" s="122"/>
      <c r="AP680" s="122"/>
      <c r="AQ680" s="122"/>
      <c r="AR680" s="122"/>
      <c r="AS680" s="122"/>
      <c r="AT680" s="122"/>
      <c r="AU680" s="122"/>
      <c r="AV680" s="122"/>
      <c r="AW680" s="122"/>
      <c r="AX680" s="124"/>
      <c r="AY680" s="124"/>
      <c r="AZ680" s="127"/>
      <c r="BA680" s="124"/>
      <c r="BB680" s="124"/>
      <c r="BC680" s="124"/>
      <c r="BD680" s="124"/>
      <c r="BE680" s="124"/>
      <c r="BF680" s="124"/>
      <c r="BG680" s="128"/>
      <c r="BH680" s="129"/>
      <c r="BI680" s="124"/>
      <c r="BJ680" s="129"/>
      <c r="BK680" s="163"/>
      <c r="BL680" s="129"/>
    </row>
    <row r="681" spans="1:64" ht="12.75" x14ac:dyDescent="0.2">
      <c r="A681" s="122"/>
      <c r="B681" s="122"/>
      <c r="C681" s="122"/>
      <c r="D681" s="122"/>
      <c r="E681" s="122"/>
      <c r="F681" s="122"/>
      <c r="G681" s="123"/>
      <c r="H681" s="122"/>
      <c r="I681" s="122"/>
      <c r="J681" s="122"/>
      <c r="K681" s="122"/>
      <c r="L681" s="122"/>
      <c r="M681" s="122"/>
      <c r="N681" s="122"/>
      <c r="O681" s="122"/>
      <c r="P681" s="122"/>
      <c r="Q681" s="122"/>
      <c r="R681" s="122"/>
      <c r="S681" s="122"/>
      <c r="T681" s="122"/>
      <c r="U681" s="122"/>
      <c r="V681" s="122"/>
      <c r="W681" s="122"/>
      <c r="X681" s="122"/>
      <c r="Y681" s="122"/>
      <c r="Z681" s="122"/>
      <c r="AA681" s="122"/>
      <c r="AB681" s="122"/>
      <c r="AC681" s="122"/>
      <c r="AD681" s="122"/>
      <c r="AE681" s="122"/>
      <c r="AF681" s="124"/>
      <c r="AG681" s="125"/>
      <c r="AH681" s="124"/>
      <c r="AI681" s="124"/>
      <c r="AJ681" s="122"/>
      <c r="AK681" s="126"/>
      <c r="AL681" s="122"/>
      <c r="AM681" s="122"/>
      <c r="AN681" s="122"/>
      <c r="AO681" s="122"/>
      <c r="AP681" s="122"/>
      <c r="AQ681" s="122"/>
      <c r="AR681" s="122"/>
      <c r="AS681" s="122"/>
      <c r="AT681" s="122"/>
      <c r="AU681" s="122"/>
      <c r="AV681" s="122"/>
      <c r="AW681" s="122"/>
      <c r="AX681" s="124"/>
      <c r="AY681" s="124"/>
      <c r="AZ681" s="127"/>
      <c r="BA681" s="124"/>
      <c r="BB681" s="124"/>
      <c r="BC681" s="124"/>
      <c r="BD681" s="124"/>
      <c r="BE681" s="124"/>
      <c r="BF681" s="124"/>
      <c r="BG681" s="128"/>
      <c r="BH681" s="129"/>
      <c r="BI681" s="124"/>
      <c r="BJ681" s="129"/>
      <c r="BK681" s="163"/>
      <c r="BL681" s="129"/>
    </row>
    <row r="682" spans="1:64" ht="12.75" x14ac:dyDescent="0.2">
      <c r="A682" s="122"/>
      <c r="B682" s="122"/>
      <c r="C682" s="122"/>
      <c r="D682" s="122"/>
      <c r="E682" s="122"/>
      <c r="F682" s="122"/>
      <c r="G682" s="123"/>
      <c r="H682" s="122"/>
      <c r="I682" s="122"/>
      <c r="J682" s="122"/>
      <c r="K682" s="122"/>
      <c r="L682" s="122"/>
      <c r="M682" s="122"/>
      <c r="N682" s="122"/>
      <c r="O682" s="122"/>
      <c r="P682" s="122"/>
      <c r="Q682" s="122"/>
      <c r="R682" s="122"/>
      <c r="S682" s="122"/>
      <c r="T682" s="122"/>
      <c r="U682" s="122"/>
      <c r="V682" s="122"/>
      <c r="W682" s="122"/>
      <c r="X682" s="122"/>
      <c r="Y682" s="122"/>
      <c r="Z682" s="122"/>
      <c r="AA682" s="122"/>
      <c r="AB682" s="122"/>
      <c r="AC682" s="122"/>
      <c r="AD682" s="122"/>
      <c r="AE682" s="122"/>
      <c r="AF682" s="124"/>
      <c r="AG682" s="125"/>
      <c r="AH682" s="124"/>
      <c r="AI682" s="124"/>
      <c r="AJ682" s="122"/>
      <c r="AK682" s="126"/>
      <c r="AL682" s="122"/>
      <c r="AM682" s="122"/>
      <c r="AN682" s="122"/>
      <c r="AO682" s="122"/>
      <c r="AP682" s="122"/>
      <c r="AQ682" s="122"/>
      <c r="AR682" s="122"/>
      <c r="AS682" s="122"/>
      <c r="AT682" s="122"/>
      <c r="AU682" s="122"/>
      <c r="AV682" s="122"/>
      <c r="AW682" s="122"/>
      <c r="AX682" s="124"/>
      <c r="AY682" s="124"/>
      <c r="AZ682" s="127"/>
      <c r="BA682" s="124"/>
      <c r="BB682" s="124"/>
      <c r="BC682" s="124"/>
      <c r="BD682" s="124"/>
      <c r="BE682" s="124"/>
      <c r="BF682" s="124"/>
      <c r="BG682" s="128"/>
      <c r="BH682" s="129"/>
      <c r="BI682" s="124"/>
      <c r="BJ682" s="129"/>
      <c r="BK682" s="163"/>
      <c r="BL682" s="129"/>
    </row>
    <row r="683" spans="1:64" ht="12.75" x14ac:dyDescent="0.2">
      <c r="A683" s="122"/>
      <c r="B683" s="122"/>
      <c r="C683" s="122"/>
      <c r="D683" s="122"/>
      <c r="E683" s="122"/>
      <c r="F683" s="122"/>
      <c r="G683" s="123"/>
      <c r="H683" s="122"/>
      <c r="I683" s="122"/>
      <c r="J683" s="122"/>
      <c r="K683" s="122"/>
      <c r="L683" s="122"/>
      <c r="M683" s="122"/>
      <c r="N683" s="122"/>
      <c r="O683" s="122"/>
      <c r="P683" s="122"/>
      <c r="Q683" s="122"/>
      <c r="R683" s="122"/>
      <c r="S683" s="122"/>
      <c r="T683" s="122"/>
      <c r="U683" s="122"/>
      <c r="V683" s="122"/>
      <c r="W683" s="122"/>
      <c r="X683" s="122"/>
      <c r="Y683" s="122"/>
      <c r="Z683" s="122"/>
      <c r="AA683" s="122"/>
      <c r="AB683" s="122"/>
      <c r="AC683" s="122"/>
      <c r="AD683" s="122"/>
      <c r="AE683" s="122"/>
      <c r="AF683" s="124"/>
      <c r="AG683" s="125"/>
      <c r="AH683" s="124"/>
      <c r="AI683" s="124"/>
      <c r="AJ683" s="122"/>
      <c r="AK683" s="126"/>
      <c r="AL683" s="122"/>
      <c r="AM683" s="122"/>
      <c r="AN683" s="122"/>
      <c r="AO683" s="122"/>
      <c r="AP683" s="122"/>
      <c r="AQ683" s="122"/>
      <c r="AR683" s="122"/>
      <c r="AS683" s="122"/>
      <c r="AT683" s="122"/>
      <c r="AU683" s="122"/>
      <c r="AV683" s="122"/>
      <c r="AW683" s="122"/>
      <c r="AX683" s="124"/>
      <c r="AY683" s="124"/>
      <c r="AZ683" s="127"/>
      <c r="BA683" s="124"/>
      <c r="BB683" s="124"/>
      <c r="BC683" s="124"/>
      <c r="BD683" s="124"/>
      <c r="BE683" s="124"/>
      <c r="BF683" s="124"/>
      <c r="BG683" s="128"/>
      <c r="BH683" s="129"/>
      <c r="BI683" s="124"/>
      <c r="BJ683" s="129"/>
      <c r="BK683" s="163"/>
      <c r="BL683" s="129"/>
    </row>
    <row r="684" spans="1:64" ht="12.75" x14ac:dyDescent="0.2">
      <c r="A684" s="122"/>
      <c r="B684" s="122"/>
      <c r="C684" s="122"/>
      <c r="D684" s="122"/>
      <c r="E684" s="122"/>
      <c r="F684" s="122"/>
      <c r="G684" s="123"/>
      <c r="H684" s="122"/>
      <c r="I684" s="122"/>
      <c r="J684" s="122"/>
      <c r="K684" s="122"/>
      <c r="L684" s="122"/>
      <c r="M684" s="122"/>
      <c r="N684" s="122"/>
      <c r="O684" s="122"/>
      <c r="P684" s="122"/>
      <c r="Q684" s="122"/>
      <c r="R684" s="122"/>
      <c r="S684" s="122"/>
      <c r="T684" s="122"/>
      <c r="U684" s="122"/>
      <c r="V684" s="122"/>
      <c r="W684" s="122"/>
      <c r="X684" s="122"/>
      <c r="Y684" s="122"/>
      <c r="Z684" s="122"/>
      <c r="AA684" s="122"/>
      <c r="AB684" s="122"/>
      <c r="AC684" s="122"/>
      <c r="AD684" s="122"/>
      <c r="AE684" s="122"/>
      <c r="AF684" s="124"/>
      <c r="AG684" s="125"/>
      <c r="AH684" s="124"/>
      <c r="AI684" s="124"/>
      <c r="AJ684" s="122"/>
      <c r="AK684" s="126"/>
      <c r="AL684" s="122"/>
      <c r="AM684" s="122"/>
      <c r="AN684" s="122"/>
      <c r="AO684" s="122"/>
      <c r="AP684" s="122"/>
      <c r="AQ684" s="122"/>
      <c r="AR684" s="122"/>
      <c r="AS684" s="122"/>
      <c r="AT684" s="122"/>
      <c r="AU684" s="122"/>
      <c r="AV684" s="122"/>
      <c r="AW684" s="122"/>
      <c r="AX684" s="124"/>
      <c r="AY684" s="124"/>
      <c r="AZ684" s="127"/>
      <c r="BA684" s="124"/>
      <c r="BB684" s="124"/>
      <c r="BC684" s="124"/>
      <c r="BD684" s="124"/>
      <c r="BE684" s="124"/>
      <c r="BF684" s="124"/>
      <c r="BG684" s="128"/>
      <c r="BH684" s="129"/>
      <c r="BI684" s="124"/>
      <c r="BJ684" s="129"/>
      <c r="BK684" s="163"/>
      <c r="BL684" s="129"/>
    </row>
    <row r="685" spans="1:64" ht="12.75" x14ac:dyDescent="0.2">
      <c r="A685" s="122"/>
      <c r="B685" s="122"/>
      <c r="C685" s="122"/>
      <c r="D685" s="122"/>
      <c r="E685" s="122"/>
      <c r="F685" s="122"/>
      <c r="G685" s="123"/>
      <c r="H685" s="122"/>
      <c r="I685" s="122"/>
      <c r="J685" s="122"/>
      <c r="K685" s="122"/>
      <c r="L685" s="122"/>
      <c r="M685" s="122"/>
      <c r="N685" s="122"/>
      <c r="O685" s="122"/>
      <c r="P685" s="122"/>
      <c r="Q685" s="122"/>
      <c r="R685" s="122"/>
      <c r="S685" s="122"/>
      <c r="T685" s="122"/>
      <c r="U685" s="122"/>
      <c r="V685" s="122"/>
      <c r="W685" s="122"/>
      <c r="X685" s="122"/>
      <c r="Y685" s="122"/>
      <c r="Z685" s="122"/>
      <c r="AA685" s="122"/>
      <c r="AB685" s="122"/>
      <c r="AC685" s="122"/>
      <c r="AD685" s="122"/>
      <c r="AE685" s="122"/>
      <c r="AF685" s="124"/>
      <c r="AG685" s="125"/>
      <c r="AH685" s="124"/>
      <c r="AI685" s="124"/>
      <c r="AJ685" s="122"/>
      <c r="AK685" s="126"/>
      <c r="AL685" s="122"/>
      <c r="AM685" s="122"/>
      <c r="AN685" s="122"/>
      <c r="AO685" s="122"/>
      <c r="AP685" s="122"/>
      <c r="AQ685" s="122"/>
      <c r="AR685" s="122"/>
      <c r="AS685" s="122"/>
      <c r="AT685" s="122"/>
      <c r="AU685" s="122"/>
      <c r="AV685" s="122"/>
      <c r="AW685" s="122"/>
      <c r="AX685" s="124"/>
      <c r="AY685" s="124"/>
      <c r="AZ685" s="127"/>
      <c r="BA685" s="124"/>
      <c r="BB685" s="124"/>
      <c r="BC685" s="124"/>
      <c r="BD685" s="124"/>
      <c r="BE685" s="124"/>
      <c r="BF685" s="124"/>
      <c r="BG685" s="128"/>
      <c r="BH685" s="129"/>
      <c r="BI685" s="124"/>
      <c r="BJ685" s="129"/>
      <c r="BK685" s="163"/>
      <c r="BL685" s="129"/>
    </row>
    <row r="686" spans="1:64" ht="12.75" x14ac:dyDescent="0.2">
      <c r="A686" s="122"/>
      <c r="B686" s="122"/>
      <c r="C686" s="122"/>
      <c r="D686" s="122"/>
      <c r="E686" s="122"/>
      <c r="F686" s="122"/>
      <c r="G686" s="123"/>
      <c r="H686" s="122"/>
      <c r="I686" s="122"/>
      <c r="J686" s="122"/>
      <c r="K686" s="122"/>
      <c r="L686" s="122"/>
      <c r="M686" s="122"/>
      <c r="N686" s="122"/>
      <c r="O686" s="122"/>
      <c r="P686" s="122"/>
      <c r="Q686" s="122"/>
      <c r="R686" s="122"/>
      <c r="S686" s="122"/>
      <c r="T686" s="122"/>
      <c r="U686" s="122"/>
      <c r="V686" s="122"/>
      <c r="W686" s="122"/>
      <c r="X686" s="122"/>
      <c r="Y686" s="122"/>
      <c r="Z686" s="122"/>
      <c r="AA686" s="122"/>
      <c r="AB686" s="122"/>
      <c r="AC686" s="122"/>
      <c r="AD686" s="122"/>
      <c r="AE686" s="122"/>
      <c r="AF686" s="124"/>
      <c r="AG686" s="125"/>
      <c r="AH686" s="124"/>
      <c r="AI686" s="124"/>
      <c r="AJ686" s="122"/>
      <c r="AK686" s="126"/>
      <c r="AL686" s="122"/>
      <c r="AM686" s="122"/>
      <c r="AN686" s="122"/>
      <c r="AO686" s="122"/>
      <c r="AP686" s="122"/>
      <c r="AQ686" s="122"/>
      <c r="AR686" s="122"/>
      <c r="AS686" s="122"/>
      <c r="AT686" s="122"/>
      <c r="AU686" s="122"/>
      <c r="AV686" s="122"/>
      <c r="AW686" s="122"/>
      <c r="AX686" s="124"/>
      <c r="AY686" s="124"/>
      <c r="AZ686" s="127"/>
      <c r="BA686" s="124"/>
      <c r="BB686" s="124"/>
      <c r="BC686" s="124"/>
      <c r="BD686" s="124"/>
      <c r="BE686" s="124"/>
      <c r="BF686" s="124"/>
      <c r="BG686" s="128"/>
      <c r="BH686" s="129"/>
      <c r="BI686" s="124"/>
      <c r="BJ686" s="129"/>
      <c r="BK686" s="163"/>
      <c r="BL686" s="129"/>
    </row>
    <row r="687" spans="1:64" ht="12.75" x14ac:dyDescent="0.2">
      <c r="A687" s="122"/>
      <c r="B687" s="122"/>
      <c r="C687" s="122"/>
      <c r="D687" s="122"/>
      <c r="E687" s="122"/>
      <c r="F687" s="122"/>
      <c r="G687" s="123"/>
      <c r="H687" s="122"/>
      <c r="I687" s="122"/>
      <c r="J687" s="122"/>
      <c r="K687" s="122"/>
      <c r="L687" s="122"/>
      <c r="M687" s="122"/>
      <c r="N687" s="122"/>
      <c r="O687" s="122"/>
      <c r="P687" s="122"/>
      <c r="Q687" s="122"/>
      <c r="R687" s="122"/>
      <c r="S687" s="122"/>
      <c r="T687" s="122"/>
      <c r="U687" s="122"/>
      <c r="V687" s="122"/>
      <c r="W687" s="122"/>
      <c r="X687" s="122"/>
      <c r="Y687" s="122"/>
      <c r="Z687" s="122"/>
      <c r="AA687" s="122"/>
      <c r="AB687" s="122"/>
      <c r="AC687" s="122"/>
      <c r="AD687" s="122"/>
      <c r="AE687" s="122"/>
      <c r="AF687" s="124"/>
      <c r="AG687" s="125"/>
      <c r="AH687" s="124"/>
      <c r="AI687" s="124"/>
      <c r="AJ687" s="122"/>
      <c r="AK687" s="126"/>
      <c r="AL687" s="122"/>
      <c r="AM687" s="122"/>
      <c r="AN687" s="122"/>
      <c r="AO687" s="122"/>
      <c r="AP687" s="122"/>
      <c r="AQ687" s="122"/>
      <c r="AR687" s="122"/>
      <c r="AS687" s="122"/>
      <c r="AT687" s="122"/>
      <c r="AU687" s="122"/>
      <c r="AV687" s="122"/>
      <c r="AW687" s="122"/>
      <c r="AX687" s="124"/>
      <c r="AY687" s="124"/>
      <c r="AZ687" s="127"/>
      <c r="BA687" s="124"/>
      <c r="BB687" s="124"/>
      <c r="BC687" s="124"/>
      <c r="BD687" s="124"/>
      <c r="BE687" s="124"/>
      <c r="BF687" s="124"/>
      <c r="BG687" s="128"/>
      <c r="BH687" s="129"/>
      <c r="BI687" s="124"/>
      <c r="BJ687" s="129"/>
      <c r="BK687" s="163"/>
      <c r="BL687" s="129"/>
    </row>
    <row r="688" spans="1:64" ht="12.75" x14ac:dyDescent="0.2">
      <c r="A688" s="122"/>
      <c r="B688" s="122"/>
      <c r="C688" s="122"/>
      <c r="D688" s="122"/>
      <c r="E688" s="122"/>
      <c r="F688" s="122"/>
      <c r="G688" s="123"/>
      <c r="H688" s="122"/>
      <c r="I688" s="122"/>
      <c r="J688" s="122"/>
      <c r="K688" s="122"/>
      <c r="L688" s="122"/>
      <c r="M688" s="122"/>
      <c r="N688" s="122"/>
      <c r="O688" s="122"/>
      <c r="P688" s="122"/>
      <c r="Q688" s="122"/>
      <c r="R688" s="122"/>
      <c r="S688" s="122"/>
      <c r="T688" s="122"/>
      <c r="U688" s="122"/>
      <c r="V688" s="122"/>
      <c r="W688" s="122"/>
      <c r="X688" s="122"/>
      <c r="Y688" s="122"/>
      <c r="Z688" s="122"/>
      <c r="AA688" s="122"/>
      <c r="AB688" s="122"/>
      <c r="AC688" s="122"/>
      <c r="AD688" s="122"/>
      <c r="AE688" s="122"/>
      <c r="AF688" s="124"/>
      <c r="AG688" s="125"/>
      <c r="AH688" s="124"/>
      <c r="AI688" s="124"/>
      <c r="AJ688" s="122"/>
      <c r="AK688" s="126"/>
      <c r="AL688" s="122"/>
      <c r="AM688" s="122"/>
      <c r="AN688" s="122"/>
      <c r="AO688" s="122"/>
      <c r="AP688" s="122"/>
      <c r="AQ688" s="122"/>
      <c r="AR688" s="122"/>
      <c r="AS688" s="122"/>
      <c r="AT688" s="122"/>
      <c r="AU688" s="122"/>
      <c r="AV688" s="122"/>
      <c r="AW688" s="122"/>
      <c r="AX688" s="124"/>
      <c r="AY688" s="124"/>
      <c r="AZ688" s="127"/>
      <c r="BA688" s="124"/>
      <c r="BB688" s="124"/>
      <c r="BC688" s="124"/>
      <c r="BD688" s="124"/>
      <c r="BE688" s="124"/>
      <c r="BF688" s="124"/>
      <c r="BG688" s="128"/>
      <c r="BH688" s="129"/>
      <c r="BI688" s="124"/>
      <c r="BJ688" s="129"/>
      <c r="BK688" s="163"/>
      <c r="BL688" s="129"/>
    </row>
    <row r="689" spans="1:64" ht="12.75" x14ac:dyDescent="0.2">
      <c r="A689" s="122"/>
      <c r="B689" s="122"/>
      <c r="C689" s="122"/>
      <c r="D689" s="122"/>
      <c r="E689" s="122"/>
      <c r="F689" s="122"/>
      <c r="G689" s="123"/>
      <c r="H689" s="122"/>
      <c r="I689" s="122"/>
      <c r="J689" s="122"/>
      <c r="K689" s="122"/>
      <c r="L689" s="122"/>
      <c r="M689" s="122"/>
      <c r="N689" s="122"/>
      <c r="O689" s="122"/>
      <c r="P689" s="122"/>
      <c r="Q689" s="122"/>
      <c r="R689" s="122"/>
      <c r="S689" s="122"/>
      <c r="T689" s="122"/>
      <c r="U689" s="122"/>
      <c r="V689" s="122"/>
      <c r="W689" s="122"/>
      <c r="X689" s="122"/>
      <c r="Y689" s="122"/>
      <c r="Z689" s="122"/>
      <c r="AA689" s="122"/>
      <c r="AB689" s="122"/>
      <c r="AC689" s="122"/>
      <c r="AD689" s="122"/>
      <c r="AE689" s="122"/>
      <c r="AF689" s="124"/>
      <c r="AG689" s="125"/>
      <c r="AH689" s="124"/>
      <c r="AI689" s="124"/>
      <c r="AJ689" s="122"/>
      <c r="AK689" s="126"/>
      <c r="AL689" s="122"/>
      <c r="AM689" s="122"/>
      <c r="AN689" s="122"/>
      <c r="AO689" s="122"/>
      <c r="AP689" s="122"/>
      <c r="AQ689" s="122"/>
      <c r="AR689" s="122"/>
      <c r="AS689" s="122"/>
      <c r="AT689" s="122"/>
      <c r="AU689" s="122"/>
      <c r="AV689" s="122"/>
      <c r="AW689" s="122"/>
      <c r="AX689" s="124"/>
      <c r="AY689" s="124"/>
      <c r="AZ689" s="127"/>
      <c r="BA689" s="124"/>
      <c r="BB689" s="124"/>
      <c r="BC689" s="124"/>
      <c r="BD689" s="124"/>
      <c r="BE689" s="124"/>
      <c r="BF689" s="124"/>
      <c r="BG689" s="128"/>
      <c r="BH689" s="129"/>
      <c r="BI689" s="124"/>
      <c r="BJ689" s="129"/>
      <c r="BK689" s="163"/>
      <c r="BL689" s="129"/>
    </row>
    <row r="690" spans="1:64" ht="12.75" x14ac:dyDescent="0.2">
      <c r="A690" s="122"/>
      <c r="B690" s="122"/>
      <c r="C690" s="122"/>
      <c r="D690" s="122"/>
      <c r="E690" s="122"/>
      <c r="F690" s="122"/>
      <c r="G690" s="123"/>
      <c r="H690" s="122"/>
      <c r="I690" s="122"/>
      <c r="J690" s="122"/>
      <c r="K690" s="122"/>
      <c r="L690" s="122"/>
      <c r="M690" s="122"/>
      <c r="N690" s="122"/>
      <c r="O690" s="122"/>
      <c r="P690" s="122"/>
      <c r="Q690" s="122"/>
      <c r="R690" s="122"/>
      <c r="S690" s="122"/>
      <c r="T690" s="122"/>
      <c r="U690" s="122"/>
      <c r="V690" s="122"/>
      <c r="W690" s="122"/>
      <c r="X690" s="122"/>
      <c r="Y690" s="122"/>
      <c r="Z690" s="122"/>
      <c r="AA690" s="122"/>
      <c r="AB690" s="122"/>
      <c r="AC690" s="122"/>
      <c r="AD690" s="122"/>
      <c r="AE690" s="122"/>
      <c r="AF690" s="124"/>
      <c r="AG690" s="125"/>
      <c r="AH690" s="124"/>
      <c r="AI690" s="124"/>
      <c r="AJ690" s="122"/>
      <c r="AK690" s="126"/>
      <c r="AL690" s="122"/>
      <c r="AM690" s="122"/>
      <c r="AN690" s="122"/>
      <c r="AO690" s="122"/>
      <c r="AP690" s="122"/>
      <c r="AQ690" s="122"/>
      <c r="AR690" s="122"/>
      <c r="AS690" s="122"/>
      <c r="AT690" s="122"/>
      <c r="AU690" s="122"/>
      <c r="AV690" s="122"/>
      <c r="AW690" s="122"/>
      <c r="AX690" s="124"/>
      <c r="AY690" s="124"/>
      <c r="AZ690" s="127"/>
      <c r="BA690" s="124"/>
      <c r="BB690" s="124"/>
      <c r="BC690" s="124"/>
      <c r="BD690" s="124"/>
      <c r="BE690" s="124"/>
      <c r="BF690" s="124"/>
      <c r="BG690" s="128"/>
      <c r="BH690" s="129"/>
      <c r="BI690" s="124"/>
      <c r="BJ690" s="129"/>
      <c r="BK690" s="163"/>
      <c r="BL690" s="129"/>
    </row>
    <row r="691" spans="1:64" ht="12.75" x14ac:dyDescent="0.2">
      <c r="A691" s="122"/>
      <c r="B691" s="122"/>
      <c r="C691" s="122"/>
      <c r="D691" s="122"/>
      <c r="E691" s="122"/>
      <c r="F691" s="122"/>
      <c r="G691" s="123"/>
      <c r="H691" s="122"/>
      <c r="I691" s="122"/>
      <c r="J691" s="122"/>
      <c r="K691" s="122"/>
      <c r="L691" s="122"/>
      <c r="M691" s="122"/>
      <c r="N691" s="122"/>
      <c r="O691" s="122"/>
      <c r="P691" s="122"/>
      <c r="Q691" s="122"/>
      <c r="R691" s="122"/>
      <c r="S691" s="122"/>
      <c r="T691" s="122"/>
      <c r="U691" s="122"/>
      <c r="V691" s="122"/>
      <c r="W691" s="122"/>
      <c r="X691" s="122"/>
      <c r="Y691" s="122"/>
      <c r="Z691" s="122"/>
      <c r="AA691" s="122"/>
      <c r="AB691" s="122"/>
      <c r="AC691" s="122"/>
      <c r="AD691" s="122"/>
      <c r="AE691" s="122"/>
      <c r="AF691" s="124"/>
      <c r="AG691" s="125"/>
      <c r="AH691" s="124"/>
      <c r="AI691" s="124"/>
      <c r="AJ691" s="122"/>
      <c r="AK691" s="126"/>
      <c r="AL691" s="122"/>
      <c r="AM691" s="122"/>
      <c r="AN691" s="122"/>
      <c r="AO691" s="122"/>
      <c r="AP691" s="122"/>
      <c r="AQ691" s="122"/>
      <c r="AR691" s="122"/>
      <c r="AS691" s="122"/>
      <c r="AT691" s="122"/>
      <c r="AU691" s="122"/>
      <c r="AV691" s="122"/>
      <c r="AW691" s="122"/>
      <c r="AX691" s="124"/>
      <c r="AY691" s="124"/>
      <c r="AZ691" s="127"/>
      <c r="BA691" s="124"/>
      <c r="BB691" s="124"/>
      <c r="BC691" s="124"/>
      <c r="BD691" s="124"/>
      <c r="BE691" s="124"/>
      <c r="BF691" s="124"/>
      <c r="BG691" s="128"/>
      <c r="BH691" s="129"/>
      <c r="BI691" s="124"/>
      <c r="BJ691" s="129"/>
      <c r="BK691" s="163"/>
      <c r="BL691" s="129"/>
    </row>
    <row r="692" spans="1:64" ht="12.75" x14ac:dyDescent="0.2">
      <c r="A692" s="122"/>
      <c r="B692" s="122"/>
      <c r="C692" s="122"/>
      <c r="D692" s="122"/>
      <c r="E692" s="122"/>
      <c r="F692" s="122"/>
      <c r="G692" s="123"/>
      <c r="H692" s="122"/>
      <c r="I692" s="122"/>
      <c r="J692" s="122"/>
      <c r="K692" s="122"/>
      <c r="L692" s="122"/>
      <c r="M692" s="122"/>
      <c r="N692" s="122"/>
      <c r="O692" s="122"/>
      <c r="P692" s="122"/>
      <c r="Q692" s="122"/>
      <c r="R692" s="122"/>
      <c r="S692" s="122"/>
      <c r="T692" s="122"/>
      <c r="U692" s="122"/>
      <c r="V692" s="122"/>
      <c r="W692" s="122"/>
      <c r="X692" s="122"/>
      <c r="Y692" s="122"/>
      <c r="Z692" s="122"/>
      <c r="AA692" s="122"/>
      <c r="AB692" s="122"/>
      <c r="AC692" s="122"/>
      <c r="AD692" s="122"/>
      <c r="AE692" s="122"/>
      <c r="AF692" s="124"/>
      <c r="AG692" s="125"/>
      <c r="AH692" s="124"/>
      <c r="AI692" s="124"/>
      <c r="AJ692" s="122"/>
      <c r="AK692" s="126"/>
      <c r="AL692" s="122"/>
      <c r="AM692" s="122"/>
      <c r="AN692" s="122"/>
      <c r="AO692" s="122"/>
      <c r="AP692" s="122"/>
      <c r="AQ692" s="122"/>
      <c r="AR692" s="122"/>
      <c r="AS692" s="122"/>
      <c r="AT692" s="122"/>
      <c r="AU692" s="122"/>
      <c r="AV692" s="122"/>
      <c r="AW692" s="122"/>
      <c r="AX692" s="124"/>
      <c r="AY692" s="124"/>
      <c r="AZ692" s="127"/>
      <c r="BA692" s="124"/>
      <c r="BB692" s="124"/>
      <c r="BC692" s="124"/>
      <c r="BD692" s="124"/>
      <c r="BE692" s="124"/>
      <c r="BF692" s="124"/>
      <c r="BG692" s="128"/>
      <c r="BH692" s="129"/>
      <c r="BI692" s="124"/>
      <c r="BJ692" s="129"/>
      <c r="BK692" s="163"/>
      <c r="BL692" s="129"/>
    </row>
    <row r="693" spans="1:64" ht="12.75" x14ac:dyDescent="0.2">
      <c r="A693" s="122"/>
      <c r="B693" s="122"/>
      <c r="C693" s="122"/>
      <c r="D693" s="122"/>
      <c r="E693" s="122"/>
      <c r="F693" s="122"/>
      <c r="G693" s="123"/>
      <c r="H693" s="122"/>
      <c r="I693" s="122"/>
      <c r="J693" s="122"/>
      <c r="K693" s="122"/>
      <c r="L693" s="122"/>
      <c r="M693" s="122"/>
      <c r="N693" s="122"/>
      <c r="O693" s="122"/>
      <c r="P693" s="122"/>
      <c r="Q693" s="122"/>
      <c r="R693" s="122"/>
      <c r="S693" s="122"/>
      <c r="T693" s="122"/>
      <c r="U693" s="122"/>
      <c r="V693" s="122"/>
      <c r="W693" s="122"/>
      <c r="X693" s="122"/>
      <c r="Y693" s="122"/>
      <c r="Z693" s="122"/>
      <c r="AA693" s="122"/>
      <c r="AB693" s="122"/>
      <c r="AC693" s="122"/>
      <c r="AD693" s="122"/>
      <c r="AE693" s="122"/>
      <c r="AF693" s="124"/>
      <c r="AG693" s="125"/>
      <c r="AH693" s="124"/>
      <c r="AI693" s="124"/>
      <c r="AJ693" s="122"/>
      <c r="AK693" s="126"/>
      <c r="AL693" s="122"/>
      <c r="AM693" s="122"/>
      <c r="AN693" s="122"/>
      <c r="AO693" s="122"/>
      <c r="AP693" s="122"/>
      <c r="AQ693" s="122"/>
      <c r="AR693" s="122"/>
      <c r="AS693" s="122"/>
      <c r="AT693" s="122"/>
      <c r="AU693" s="122"/>
      <c r="AV693" s="122"/>
      <c r="AW693" s="122"/>
      <c r="AX693" s="124"/>
      <c r="AY693" s="124"/>
      <c r="AZ693" s="127"/>
      <c r="BA693" s="124"/>
      <c r="BB693" s="124"/>
      <c r="BC693" s="124"/>
      <c r="BD693" s="124"/>
      <c r="BE693" s="124"/>
      <c r="BF693" s="124"/>
      <c r="BG693" s="128"/>
      <c r="BH693" s="129"/>
      <c r="BI693" s="124"/>
      <c r="BJ693" s="129"/>
      <c r="BK693" s="163"/>
      <c r="BL693" s="129"/>
    </row>
    <row r="694" spans="1:64" ht="12.75" x14ac:dyDescent="0.2">
      <c r="A694" s="122"/>
      <c r="B694" s="122"/>
      <c r="C694" s="122"/>
      <c r="D694" s="122"/>
      <c r="E694" s="122"/>
      <c r="F694" s="122"/>
      <c r="G694" s="123"/>
      <c r="H694" s="122"/>
      <c r="I694" s="122"/>
      <c r="J694" s="122"/>
      <c r="K694" s="122"/>
      <c r="L694" s="122"/>
      <c r="M694" s="122"/>
      <c r="N694" s="122"/>
      <c r="O694" s="122"/>
      <c r="P694" s="122"/>
      <c r="Q694" s="122"/>
      <c r="R694" s="122"/>
      <c r="S694" s="122"/>
      <c r="T694" s="122"/>
      <c r="U694" s="122"/>
      <c r="V694" s="122"/>
      <c r="W694" s="122"/>
      <c r="X694" s="122"/>
      <c r="Y694" s="122"/>
      <c r="Z694" s="122"/>
      <c r="AA694" s="122"/>
      <c r="AB694" s="122"/>
      <c r="AC694" s="122"/>
      <c r="AD694" s="122"/>
      <c r="AE694" s="122"/>
      <c r="AF694" s="124"/>
      <c r="AG694" s="125"/>
      <c r="AH694" s="124"/>
      <c r="AI694" s="124"/>
      <c r="AJ694" s="122"/>
      <c r="AK694" s="126"/>
      <c r="AL694" s="122"/>
      <c r="AM694" s="122"/>
      <c r="AN694" s="122"/>
      <c r="AO694" s="122"/>
      <c r="AP694" s="122"/>
      <c r="AQ694" s="122"/>
      <c r="AR694" s="122"/>
      <c r="AS694" s="122"/>
      <c r="AT694" s="122"/>
      <c r="AU694" s="122"/>
      <c r="AV694" s="122"/>
      <c r="AW694" s="122"/>
      <c r="AX694" s="124"/>
      <c r="AY694" s="124"/>
      <c r="AZ694" s="127"/>
      <c r="BA694" s="124"/>
      <c r="BB694" s="124"/>
      <c r="BC694" s="124"/>
      <c r="BD694" s="124"/>
      <c r="BE694" s="124"/>
      <c r="BF694" s="124"/>
      <c r="BG694" s="128"/>
      <c r="BH694" s="129"/>
      <c r="BI694" s="124"/>
      <c r="BJ694" s="129"/>
      <c r="BK694" s="163"/>
      <c r="BL694" s="129"/>
    </row>
    <row r="695" spans="1:64" ht="12.75" x14ac:dyDescent="0.2">
      <c r="A695" s="122"/>
      <c r="B695" s="122"/>
      <c r="C695" s="122"/>
      <c r="D695" s="122"/>
      <c r="E695" s="122"/>
      <c r="F695" s="122"/>
      <c r="G695" s="123"/>
      <c r="H695" s="122"/>
      <c r="I695" s="122"/>
      <c r="J695" s="122"/>
      <c r="K695" s="122"/>
      <c r="L695" s="122"/>
      <c r="M695" s="122"/>
      <c r="N695" s="122"/>
      <c r="O695" s="122"/>
      <c r="P695" s="122"/>
      <c r="Q695" s="122"/>
      <c r="R695" s="122"/>
      <c r="S695" s="122"/>
      <c r="T695" s="122"/>
      <c r="U695" s="122"/>
      <c r="V695" s="122"/>
      <c r="W695" s="122"/>
      <c r="X695" s="122"/>
      <c r="Y695" s="122"/>
      <c r="Z695" s="122"/>
      <c r="AA695" s="122"/>
      <c r="AB695" s="122"/>
      <c r="AC695" s="122"/>
      <c r="AD695" s="122"/>
      <c r="AE695" s="122"/>
      <c r="AF695" s="124"/>
      <c r="AG695" s="125"/>
      <c r="AH695" s="124"/>
      <c r="AI695" s="124"/>
      <c r="AJ695" s="122"/>
      <c r="AK695" s="126"/>
      <c r="AL695" s="122"/>
      <c r="AM695" s="122"/>
      <c r="AN695" s="122"/>
      <c r="AO695" s="122"/>
      <c r="AP695" s="122"/>
      <c r="AQ695" s="122"/>
      <c r="AR695" s="122"/>
      <c r="AS695" s="122"/>
      <c r="AT695" s="122"/>
      <c r="AU695" s="122"/>
      <c r="AV695" s="122"/>
      <c r="AW695" s="122"/>
      <c r="AX695" s="124"/>
      <c r="AY695" s="124"/>
      <c r="AZ695" s="127"/>
      <c r="BA695" s="124"/>
      <c r="BB695" s="124"/>
      <c r="BC695" s="124"/>
      <c r="BD695" s="124"/>
      <c r="BE695" s="124"/>
      <c r="BF695" s="124"/>
      <c r="BG695" s="128"/>
      <c r="BH695" s="129"/>
      <c r="BI695" s="124"/>
      <c r="BJ695" s="129"/>
      <c r="BK695" s="163"/>
      <c r="BL695" s="129"/>
    </row>
    <row r="696" spans="1:64" ht="12.75" x14ac:dyDescent="0.2">
      <c r="A696" s="122"/>
      <c r="B696" s="122"/>
      <c r="C696" s="122"/>
      <c r="D696" s="122"/>
      <c r="E696" s="122"/>
      <c r="F696" s="122"/>
      <c r="G696" s="123"/>
      <c r="H696" s="122"/>
      <c r="I696" s="122"/>
      <c r="J696" s="122"/>
      <c r="K696" s="122"/>
      <c r="L696" s="122"/>
      <c r="M696" s="122"/>
      <c r="N696" s="122"/>
      <c r="O696" s="122"/>
      <c r="P696" s="122"/>
      <c r="Q696" s="122"/>
      <c r="R696" s="122"/>
      <c r="S696" s="122"/>
      <c r="T696" s="122"/>
      <c r="U696" s="122"/>
      <c r="V696" s="122"/>
      <c r="W696" s="122"/>
      <c r="X696" s="122"/>
      <c r="Y696" s="122"/>
      <c r="Z696" s="122"/>
      <c r="AA696" s="122"/>
      <c r="AB696" s="122"/>
      <c r="AC696" s="122"/>
      <c r="AD696" s="122"/>
      <c r="AE696" s="122"/>
      <c r="AF696" s="124"/>
      <c r="AG696" s="125"/>
      <c r="AH696" s="124"/>
      <c r="AI696" s="124"/>
      <c r="AJ696" s="122"/>
      <c r="AK696" s="126"/>
      <c r="AL696" s="122"/>
      <c r="AM696" s="122"/>
      <c r="AN696" s="122"/>
      <c r="AO696" s="122"/>
      <c r="AP696" s="122"/>
      <c r="AQ696" s="122"/>
      <c r="AR696" s="122"/>
      <c r="AS696" s="122"/>
      <c r="AT696" s="122"/>
      <c r="AU696" s="122"/>
      <c r="AV696" s="122"/>
      <c r="AW696" s="122"/>
      <c r="AX696" s="124"/>
      <c r="AY696" s="124"/>
      <c r="AZ696" s="127"/>
      <c r="BA696" s="124"/>
      <c r="BB696" s="124"/>
      <c r="BC696" s="124"/>
      <c r="BD696" s="124"/>
      <c r="BE696" s="124"/>
      <c r="BF696" s="124"/>
      <c r="BG696" s="128"/>
      <c r="BH696" s="129"/>
      <c r="BI696" s="124"/>
      <c r="BJ696" s="129"/>
      <c r="BK696" s="163"/>
      <c r="BL696" s="129"/>
    </row>
    <row r="697" spans="1:64" ht="12.75" x14ac:dyDescent="0.2">
      <c r="A697" s="122"/>
      <c r="B697" s="122"/>
      <c r="C697" s="122"/>
      <c r="D697" s="122"/>
      <c r="E697" s="122"/>
      <c r="F697" s="122"/>
      <c r="G697" s="123"/>
      <c r="H697" s="122"/>
      <c r="I697" s="122"/>
      <c r="J697" s="122"/>
      <c r="K697" s="122"/>
      <c r="L697" s="122"/>
      <c r="M697" s="122"/>
      <c r="N697" s="122"/>
      <c r="O697" s="122"/>
      <c r="P697" s="122"/>
      <c r="Q697" s="122"/>
      <c r="R697" s="122"/>
      <c r="S697" s="122"/>
      <c r="T697" s="122"/>
      <c r="U697" s="122"/>
      <c r="V697" s="122"/>
      <c r="W697" s="122"/>
      <c r="X697" s="122"/>
      <c r="Y697" s="122"/>
      <c r="Z697" s="122"/>
      <c r="AA697" s="122"/>
      <c r="AB697" s="122"/>
      <c r="AC697" s="122"/>
      <c r="AD697" s="122"/>
      <c r="AE697" s="122"/>
      <c r="AF697" s="124"/>
      <c r="AG697" s="125"/>
      <c r="AH697" s="124"/>
      <c r="AI697" s="124"/>
      <c r="AJ697" s="122"/>
      <c r="AK697" s="126"/>
      <c r="AL697" s="122"/>
      <c r="AM697" s="122"/>
      <c r="AN697" s="122"/>
      <c r="AO697" s="122"/>
      <c r="AP697" s="122"/>
      <c r="AQ697" s="122"/>
      <c r="AR697" s="122"/>
      <c r="AS697" s="122"/>
      <c r="AT697" s="122"/>
      <c r="AU697" s="122"/>
      <c r="AV697" s="122"/>
      <c r="AW697" s="122"/>
      <c r="AX697" s="124"/>
      <c r="AY697" s="124"/>
      <c r="AZ697" s="127"/>
      <c r="BA697" s="124"/>
      <c r="BB697" s="124"/>
      <c r="BC697" s="124"/>
      <c r="BD697" s="124"/>
      <c r="BE697" s="124"/>
      <c r="BF697" s="124"/>
      <c r="BG697" s="128"/>
      <c r="BH697" s="129"/>
      <c r="BI697" s="124"/>
      <c r="BJ697" s="129"/>
      <c r="BK697" s="163"/>
      <c r="BL697" s="129"/>
    </row>
    <row r="698" spans="1:64" ht="12.75" x14ac:dyDescent="0.2">
      <c r="A698" s="122"/>
      <c r="B698" s="122"/>
      <c r="C698" s="122"/>
      <c r="D698" s="122"/>
      <c r="E698" s="122"/>
      <c r="F698" s="122"/>
      <c r="G698" s="123"/>
      <c r="H698" s="122"/>
      <c r="I698" s="122"/>
      <c r="J698" s="122"/>
      <c r="K698" s="122"/>
      <c r="L698" s="122"/>
      <c r="M698" s="122"/>
      <c r="N698" s="122"/>
      <c r="O698" s="122"/>
      <c r="P698" s="122"/>
      <c r="Q698" s="122"/>
      <c r="R698" s="122"/>
      <c r="S698" s="122"/>
      <c r="T698" s="122"/>
      <c r="U698" s="122"/>
      <c r="V698" s="122"/>
      <c r="W698" s="122"/>
      <c r="X698" s="122"/>
      <c r="Y698" s="122"/>
      <c r="Z698" s="122"/>
      <c r="AA698" s="122"/>
      <c r="AB698" s="122"/>
      <c r="AC698" s="122"/>
      <c r="AD698" s="122"/>
      <c r="AE698" s="122"/>
      <c r="AF698" s="124"/>
      <c r="AG698" s="125"/>
      <c r="AH698" s="124"/>
      <c r="AI698" s="124"/>
      <c r="AJ698" s="122"/>
      <c r="AK698" s="126"/>
      <c r="AL698" s="122"/>
      <c r="AM698" s="122"/>
      <c r="AN698" s="122"/>
      <c r="AO698" s="122"/>
      <c r="AP698" s="122"/>
      <c r="AQ698" s="122"/>
      <c r="AR698" s="122"/>
      <c r="AS698" s="122"/>
      <c r="AT698" s="122"/>
      <c r="AU698" s="122"/>
      <c r="AV698" s="122"/>
      <c r="AW698" s="122"/>
      <c r="AX698" s="124"/>
      <c r="AY698" s="124"/>
      <c r="AZ698" s="127"/>
      <c r="BA698" s="124"/>
      <c r="BB698" s="124"/>
      <c r="BC698" s="124"/>
      <c r="BD698" s="124"/>
      <c r="BE698" s="124"/>
      <c r="BF698" s="124"/>
      <c r="BG698" s="128"/>
      <c r="BH698" s="129"/>
      <c r="BI698" s="124"/>
      <c r="BJ698" s="129"/>
      <c r="BK698" s="163"/>
      <c r="BL698" s="129"/>
    </row>
    <row r="699" spans="1:64" ht="12.75" x14ac:dyDescent="0.2">
      <c r="A699" s="122"/>
      <c r="B699" s="122"/>
      <c r="C699" s="122"/>
      <c r="D699" s="122"/>
      <c r="E699" s="122"/>
      <c r="F699" s="122"/>
      <c r="G699" s="123"/>
      <c r="H699" s="122"/>
      <c r="I699" s="122"/>
      <c r="J699" s="122"/>
      <c r="K699" s="122"/>
      <c r="L699" s="122"/>
      <c r="M699" s="122"/>
      <c r="N699" s="122"/>
      <c r="O699" s="122"/>
      <c r="P699" s="122"/>
      <c r="Q699" s="122"/>
      <c r="R699" s="122"/>
      <c r="S699" s="122"/>
      <c r="T699" s="122"/>
      <c r="U699" s="122"/>
      <c r="V699" s="122"/>
      <c r="W699" s="122"/>
      <c r="X699" s="122"/>
      <c r="Y699" s="122"/>
      <c r="Z699" s="122"/>
      <c r="AA699" s="122"/>
      <c r="AB699" s="122"/>
      <c r="AC699" s="122"/>
      <c r="AD699" s="122"/>
      <c r="AE699" s="122"/>
      <c r="AF699" s="124"/>
      <c r="AG699" s="125"/>
      <c r="AH699" s="124"/>
      <c r="AI699" s="124"/>
      <c r="AJ699" s="122"/>
      <c r="AK699" s="126"/>
      <c r="AL699" s="122"/>
      <c r="AM699" s="122"/>
      <c r="AN699" s="122"/>
      <c r="AO699" s="122"/>
      <c r="AP699" s="122"/>
      <c r="AQ699" s="122"/>
      <c r="AR699" s="122"/>
      <c r="AS699" s="122"/>
      <c r="AT699" s="122"/>
      <c r="AU699" s="122"/>
      <c r="AV699" s="122"/>
      <c r="AW699" s="122"/>
      <c r="AX699" s="124"/>
      <c r="AY699" s="124"/>
      <c r="AZ699" s="127"/>
      <c r="BA699" s="124"/>
      <c r="BB699" s="124"/>
      <c r="BC699" s="124"/>
      <c r="BD699" s="124"/>
      <c r="BE699" s="124"/>
      <c r="BF699" s="124"/>
      <c r="BG699" s="128"/>
      <c r="BH699" s="129"/>
      <c r="BI699" s="124"/>
      <c r="BJ699" s="129"/>
      <c r="BK699" s="163"/>
      <c r="BL699" s="129"/>
    </row>
    <row r="700" spans="1:64" ht="12.75" x14ac:dyDescent="0.2">
      <c r="A700" s="122"/>
      <c r="B700" s="122"/>
      <c r="C700" s="122"/>
      <c r="D700" s="122"/>
      <c r="E700" s="122"/>
      <c r="F700" s="122"/>
      <c r="G700" s="123"/>
      <c r="H700" s="122"/>
      <c r="I700" s="122"/>
      <c r="J700" s="122"/>
      <c r="K700" s="122"/>
      <c r="L700" s="122"/>
      <c r="M700" s="122"/>
      <c r="N700" s="122"/>
      <c r="O700" s="122"/>
      <c r="P700" s="122"/>
      <c r="Q700" s="122"/>
      <c r="R700" s="122"/>
      <c r="S700" s="122"/>
      <c r="T700" s="122"/>
      <c r="U700" s="122"/>
      <c r="V700" s="122"/>
      <c r="W700" s="122"/>
      <c r="X700" s="122"/>
      <c r="Y700" s="122"/>
      <c r="Z700" s="122"/>
      <c r="AA700" s="122"/>
      <c r="AB700" s="122"/>
      <c r="AC700" s="122"/>
      <c r="AD700" s="122"/>
      <c r="AE700" s="122"/>
      <c r="AF700" s="124"/>
      <c r="AG700" s="125"/>
      <c r="AH700" s="124"/>
      <c r="AI700" s="124"/>
      <c r="AJ700" s="122"/>
      <c r="AK700" s="126"/>
      <c r="AL700" s="122"/>
      <c r="AM700" s="122"/>
      <c r="AN700" s="122"/>
      <c r="AO700" s="122"/>
      <c r="AP700" s="122"/>
      <c r="AQ700" s="122"/>
      <c r="AR700" s="122"/>
      <c r="AS700" s="122"/>
      <c r="AT700" s="122"/>
      <c r="AU700" s="122"/>
      <c r="AV700" s="122"/>
      <c r="AW700" s="122"/>
      <c r="AX700" s="124"/>
      <c r="AY700" s="124"/>
      <c r="AZ700" s="127"/>
      <c r="BA700" s="124"/>
      <c r="BB700" s="124"/>
      <c r="BC700" s="124"/>
      <c r="BD700" s="124"/>
      <c r="BE700" s="124"/>
      <c r="BF700" s="124"/>
      <c r="BG700" s="128"/>
      <c r="BH700" s="129"/>
      <c r="BI700" s="124"/>
      <c r="BJ700" s="129"/>
      <c r="BK700" s="163"/>
      <c r="BL700" s="129"/>
    </row>
    <row r="701" spans="1:64" ht="12.75" x14ac:dyDescent="0.2">
      <c r="A701" s="122"/>
      <c r="B701" s="122"/>
      <c r="C701" s="122"/>
      <c r="D701" s="122"/>
      <c r="E701" s="122"/>
      <c r="F701" s="122"/>
      <c r="G701" s="123"/>
      <c r="H701" s="122"/>
      <c r="I701" s="122"/>
      <c r="J701" s="122"/>
      <c r="K701" s="122"/>
      <c r="L701" s="122"/>
      <c r="M701" s="122"/>
      <c r="N701" s="122"/>
      <c r="O701" s="122"/>
      <c r="P701" s="122"/>
      <c r="Q701" s="122"/>
      <c r="R701" s="122"/>
      <c r="S701" s="122"/>
      <c r="T701" s="122"/>
      <c r="U701" s="122"/>
      <c r="V701" s="122"/>
      <c r="W701" s="122"/>
      <c r="X701" s="122"/>
      <c r="Y701" s="122"/>
      <c r="Z701" s="122"/>
      <c r="AA701" s="122"/>
      <c r="AB701" s="122"/>
      <c r="AC701" s="122"/>
      <c r="AD701" s="122"/>
      <c r="AE701" s="122"/>
      <c r="AF701" s="124"/>
      <c r="AG701" s="125"/>
      <c r="AH701" s="124"/>
      <c r="AI701" s="124"/>
      <c r="AJ701" s="122"/>
      <c r="AK701" s="126"/>
      <c r="AL701" s="122"/>
      <c r="AM701" s="122"/>
      <c r="AN701" s="122"/>
      <c r="AO701" s="122"/>
      <c r="AP701" s="122"/>
      <c r="AQ701" s="122"/>
      <c r="AR701" s="122"/>
      <c r="AS701" s="122"/>
      <c r="AT701" s="122"/>
      <c r="AU701" s="122"/>
      <c r="AV701" s="122"/>
      <c r="AW701" s="122"/>
      <c r="AX701" s="124"/>
      <c r="AY701" s="124"/>
      <c r="AZ701" s="127"/>
      <c r="BA701" s="124"/>
      <c r="BB701" s="124"/>
      <c r="BC701" s="124"/>
      <c r="BD701" s="124"/>
      <c r="BE701" s="124"/>
      <c r="BF701" s="124"/>
      <c r="BG701" s="128"/>
      <c r="BH701" s="129"/>
      <c r="BI701" s="124"/>
      <c r="BJ701" s="129"/>
      <c r="BK701" s="163"/>
      <c r="BL701" s="129"/>
    </row>
    <row r="702" spans="1:64" ht="12.75" x14ac:dyDescent="0.2">
      <c r="A702" s="122"/>
      <c r="B702" s="122"/>
      <c r="C702" s="122"/>
      <c r="D702" s="122"/>
      <c r="E702" s="122"/>
      <c r="F702" s="122"/>
      <c r="G702" s="123"/>
      <c r="H702" s="122"/>
      <c r="I702" s="122"/>
      <c r="J702" s="122"/>
      <c r="K702" s="122"/>
      <c r="L702" s="122"/>
      <c r="M702" s="122"/>
      <c r="N702" s="122"/>
      <c r="O702" s="122"/>
      <c r="P702" s="122"/>
      <c r="Q702" s="122"/>
      <c r="R702" s="122"/>
      <c r="S702" s="122"/>
      <c r="T702" s="122"/>
      <c r="U702" s="122"/>
      <c r="V702" s="122"/>
      <c r="W702" s="122"/>
      <c r="X702" s="122"/>
      <c r="Y702" s="122"/>
      <c r="Z702" s="122"/>
      <c r="AA702" s="122"/>
      <c r="AB702" s="122"/>
      <c r="AC702" s="122"/>
      <c r="AD702" s="122"/>
      <c r="AE702" s="122"/>
      <c r="AF702" s="124"/>
      <c r="AG702" s="125"/>
      <c r="AH702" s="124"/>
      <c r="AI702" s="124"/>
      <c r="AJ702" s="122"/>
      <c r="AK702" s="126"/>
      <c r="AL702" s="122"/>
      <c r="AM702" s="122"/>
      <c r="AN702" s="122"/>
      <c r="AO702" s="122"/>
      <c r="AP702" s="122"/>
      <c r="AQ702" s="122"/>
      <c r="AR702" s="122"/>
      <c r="AS702" s="122"/>
      <c r="AT702" s="122"/>
      <c r="AU702" s="122"/>
      <c r="AV702" s="122"/>
      <c r="AW702" s="122"/>
      <c r="AX702" s="124"/>
      <c r="AY702" s="124"/>
      <c r="AZ702" s="127"/>
      <c r="BA702" s="124"/>
      <c r="BB702" s="124"/>
      <c r="BC702" s="124"/>
      <c r="BD702" s="124"/>
      <c r="BE702" s="124"/>
      <c r="BF702" s="124"/>
      <c r="BG702" s="128"/>
      <c r="BH702" s="129"/>
      <c r="BI702" s="124"/>
      <c r="BJ702" s="129"/>
      <c r="BK702" s="163"/>
      <c r="BL702" s="129"/>
    </row>
    <row r="703" spans="1:64" ht="12.75" x14ac:dyDescent="0.2">
      <c r="A703" s="122"/>
      <c r="B703" s="122"/>
      <c r="C703" s="122"/>
      <c r="D703" s="122"/>
      <c r="E703" s="122"/>
      <c r="F703" s="122"/>
      <c r="G703" s="123"/>
      <c r="H703" s="122"/>
      <c r="I703" s="122"/>
      <c r="J703" s="122"/>
      <c r="K703" s="122"/>
      <c r="L703" s="122"/>
      <c r="M703" s="122"/>
      <c r="N703" s="122"/>
      <c r="O703" s="122"/>
      <c r="P703" s="122"/>
      <c r="Q703" s="122"/>
      <c r="R703" s="122"/>
      <c r="S703" s="122"/>
      <c r="T703" s="122"/>
      <c r="U703" s="122"/>
      <c r="V703" s="122"/>
      <c r="W703" s="122"/>
      <c r="X703" s="122"/>
      <c r="Y703" s="122"/>
      <c r="Z703" s="122"/>
      <c r="AA703" s="122"/>
      <c r="AB703" s="122"/>
      <c r="AC703" s="122"/>
      <c r="AD703" s="122"/>
      <c r="AE703" s="122"/>
      <c r="AF703" s="124"/>
      <c r="AG703" s="125"/>
      <c r="AH703" s="124"/>
      <c r="AI703" s="124"/>
      <c r="AJ703" s="122"/>
      <c r="AK703" s="126"/>
      <c r="AL703" s="122"/>
      <c r="AM703" s="122"/>
      <c r="AN703" s="122"/>
      <c r="AO703" s="122"/>
      <c r="AP703" s="122"/>
      <c r="AQ703" s="122"/>
      <c r="AR703" s="122"/>
      <c r="AS703" s="122"/>
      <c r="AT703" s="122"/>
      <c r="AU703" s="122"/>
      <c r="AV703" s="122"/>
      <c r="AW703" s="122"/>
      <c r="AX703" s="124"/>
      <c r="AY703" s="124"/>
      <c r="AZ703" s="127"/>
      <c r="BA703" s="124"/>
      <c r="BB703" s="124"/>
      <c r="BC703" s="124"/>
      <c r="BD703" s="124"/>
      <c r="BE703" s="124"/>
      <c r="BF703" s="124"/>
      <c r="BG703" s="128"/>
      <c r="BH703" s="129"/>
      <c r="BI703" s="124"/>
      <c r="BJ703" s="129"/>
      <c r="BK703" s="163"/>
      <c r="BL703" s="129"/>
    </row>
    <row r="704" spans="1:64" ht="12.75" x14ac:dyDescent="0.2">
      <c r="A704" s="122"/>
      <c r="B704" s="122"/>
      <c r="C704" s="122"/>
      <c r="D704" s="122"/>
      <c r="E704" s="122"/>
      <c r="F704" s="122"/>
      <c r="G704" s="123"/>
      <c r="H704" s="122"/>
      <c r="I704" s="122"/>
      <c r="J704" s="122"/>
      <c r="K704" s="122"/>
      <c r="L704" s="122"/>
      <c r="M704" s="122"/>
      <c r="N704" s="122"/>
      <c r="O704" s="122"/>
      <c r="P704" s="122"/>
      <c r="Q704" s="122"/>
      <c r="R704" s="122"/>
      <c r="S704" s="122"/>
      <c r="T704" s="122"/>
      <c r="U704" s="122"/>
      <c r="V704" s="122"/>
      <c r="W704" s="122"/>
      <c r="X704" s="122"/>
      <c r="Y704" s="122"/>
      <c r="Z704" s="122"/>
      <c r="AA704" s="122"/>
      <c r="AB704" s="122"/>
      <c r="AC704" s="122"/>
      <c r="AD704" s="122"/>
      <c r="AE704" s="122"/>
      <c r="AF704" s="124"/>
      <c r="AG704" s="125"/>
      <c r="AH704" s="124"/>
      <c r="AI704" s="124"/>
      <c r="AJ704" s="122"/>
      <c r="AK704" s="126"/>
      <c r="AL704" s="122"/>
      <c r="AM704" s="122"/>
      <c r="AN704" s="122"/>
      <c r="AO704" s="122"/>
      <c r="AP704" s="122"/>
      <c r="AQ704" s="122"/>
      <c r="AR704" s="122"/>
      <c r="AS704" s="122"/>
      <c r="AT704" s="122"/>
      <c r="AU704" s="122"/>
      <c r="AV704" s="122"/>
      <c r="AW704" s="122"/>
      <c r="AX704" s="124"/>
      <c r="AY704" s="124"/>
      <c r="AZ704" s="127"/>
      <c r="BA704" s="124"/>
      <c r="BB704" s="124"/>
      <c r="BC704" s="124"/>
      <c r="BD704" s="124"/>
      <c r="BE704" s="124"/>
      <c r="BF704" s="124"/>
      <c r="BG704" s="128"/>
      <c r="BH704" s="129"/>
      <c r="BI704" s="124"/>
      <c r="BJ704" s="129"/>
      <c r="BK704" s="163"/>
      <c r="BL704" s="129"/>
    </row>
    <row r="705" spans="1:64" ht="12.75" x14ac:dyDescent="0.2">
      <c r="A705" s="122"/>
      <c r="B705" s="122"/>
      <c r="C705" s="122"/>
      <c r="D705" s="122"/>
      <c r="E705" s="122"/>
      <c r="F705" s="122"/>
      <c r="G705" s="123"/>
      <c r="H705" s="122"/>
      <c r="I705" s="122"/>
      <c r="J705" s="122"/>
      <c r="K705" s="122"/>
      <c r="L705" s="122"/>
      <c r="M705" s="122"/>
      <c r="N705" s="122"/>
      <c r="O705" s="122"/>
      <c r="P705" s="122"/>
      <c r="Q705" s="122"/>
      <c r="R705" s="122"/>
      <c r="S705" s="122"/>
      <c r="T705" s="122"/>
      <c r="U705" s="122"/>
      <c r="V705" s="122"/>
      <c r="W705" s="122"/>
      <c r="X705" s="122"/>
      <c r="Y705" s="122"/>
      <c r="Z705" s="122"/>
      <c r="AA705" s="122"/>
      <c r="AB705" s="122"/>
      <c r="AC705" s="122"/>
      <c r="AD705" s="122"/>
      <c r="AE705" s="122"/>
      <c r="AF705" s="124"/>
      <c r="AG705" s="125"/>
      <c r="AH705" s="124"/>
      <c r="AI705" s="124"/>
      <c r="AJ705" s="122"/>
      <c r="AK705" s="126"/>
      <c r="AL705" s="122"/>
      <c r="AM705" s="122"/>
      <c r="AN705" s="122"/>
      <c r="AO705" s="122"/>
      <c r="AP705" s="122"/>
      <c r="AQ705" s="122"/>
      <c r="AR705" s="122"/>
      <c r="AS705" s="122"/>
      <c r="AT705" s="122"/>
      <c r="AU705" s="122"/>
      <c r="AV705" s="122"/>
      <c r="AW705" s="122"/>
      <c r="AX705" s="124"/>
      <c r="AY705" s="124"/>
      <c r="AZ705" s="127"/>
      <c r="BA705" s="124"/>
      <c r="BB705" s="124"/>
      <c r="BC705" s="124"/>
      <c r="BD705" s="124"/>
      <c r="BE705" s="124"/>
      <c r="BF705" s="124"/>
      <c r="BG705" s="128"/>
      <c r="BH705" s="129"/>
      <c r="BI705" s="124"/>
      <c r="BJ705" s="129"/>
      <c r="BK705" s="163"/>
      <c r="BL705" s="129"/>
    </row>
    <row r="706" spans="1:64" ht="12.75" x14ac:dyDescent="0.2">
      <c r="A706" s="122"/>
      <c r="B706" s="122"/>
      <c r="C706" s="122"/>
      <c r="D706" s="122"/>
      <c r="E706" s="122"/>
      <c r="F706" s="122"/>
      <c r="G706" s="123"/>
      <c r="H706" s="122"/>
      <c r="I706" s="122"/>
      <c r="J706" s="122"/>
      <c r="K706" s="122"/>
      <c r="L706" s="122"/>
      <c r="M706" s="122"/>
      <c r="N706" s="122"/>
      <c r="O706" s="122"/>
      <c r="P706" s="122"/>
      <c r="Q706" s="122"/>
      <c r="R706" s="122"/>
      <c r="S706" s="122"/>
      <c r="T706" s="122"/>
      <c r="U706" s="122"/>
      <c r="V706" s="122"/>
      <c r="W706" s="122"/>
      <c r="X706" s="122"/>
      <c r="Y706" s="122"/>
      <c r="Z706" s="122"/>
      <c r="AA706" s="122"/>
      <c r="AB706" s="122"/>
      <c r="AC706" s="122"/>
      <c r="AD706" s="122"/>
      <c r="AE706" s="122"/>
      <c r="AF706" s="124"/>
      <c r="AG706" s="125"/>
      <c r="AH706" s="124"/>
      <c r="AI706" s="124"/>
      <c r="AJ706" s="122"/>
      <c r="AK706" s="126"/>
      <c r="AL706" s="122"/>
      <c r="AM706" s="122"/>
      <c r="AN706" s="122"/>
      <c r="AO706" s="122"/>
      <c r="AP706" s="122"/>
      <c r="AQ706" s="122"/>
      <c r="AR706" s="122"/>
      <c r="AS706" s="122"/>
      <c r="AT706" s="122"/>
      <c r="AU706" s="122"/>
      <c r="AV706" s="122"/>
      <c r="AW706" s="122"/>
      <c r="AX706" s="124"/>
      <c r="AY706" s="124"/>
      <c r="AZ706" s="127"/>
      <c r="BA706" s="124"/>
      <c r="BB706" s="124"/>
      <c r="BC706" s="124"/>
      <c r="BD706" s="124"/>
      <c r="BE706" s="124"/>
      <c r="BF706" s="124"/>
      <c r="BG706" s="128"/>
      <c r="BH706" s="129"/>
      <c r="BI706" s="124"/>
      <c r="BJ706" s="129"/>
      <c r="BK706" s="163"/>
      <c r="BL706" s="129"/>
    </row>
    <row r="707" spans="1:64" ht="12.75" x14ac:dyDescent="0.2">
      <c r="A707" s="122"/>
      <c r="B707" s="122"/>
      <c r="C707" s="122"/>
      <c r="D707" s="122"/>
      <c r="E707" s="122"/>
      <c r="F707" s="122"/>
      <c r="G707" s="123"/>
      <c r="H707" s="122"/>
      <c r="I707" s="122"/>
      <c r="J707" s="122"/>
      <c r="K707" s="122"/>
      <c r="L707" s="122"/>
      <c r="M707" s="122"/>
      <c r="N707" s="122"/>
      <c r="O707" s="122"/>
      <c r="P707" s="122"/>
      <c r="Q707" s="122"/>
      <c r="R707" s="122"/>
      <c r="S707" s="122"/>
      <c r="T707" s="122"/>
      <c r="U707" s="122"/>
      <c r="V707" s="122"/>
      <c r="W707" s="122"/>
      <c r="X707" s="122"/>
      <c r="Y707" s="122"/>
      <c r="Z707" s="122"/>
      <c r="AA707" s="122"/>
      <c r="AB707" s="122"/>
      <c r="AC707" s="122"/>
      <c r="AD707" s="122"/>
      <c r="AE707" s="122"/>
      <c r="AF707" s="124"/>
      <c r="AG707" s="125"/>
      <c r="AH707" s="124"/>
      <c r="AI707" s="124"/>
      <c r="AJ707" s="122"/>
      <c r="AK707" s="126"/>
      <c r="AL707" s="122"/>
      <c r="AM707" s="122"/>
      <c r="AN707" s="122"/>
      <c r="AO707" s="122"/>
      <c r="AP707" s="122"/>
      <c r="AQ707" s="122"/>
      <c r="AR707" s="122"/>
      <c r="AS707" s="122"/>
      <c r="AT707" s="122"/>
      <c r="AU707" s="122"/>
      <c r="AV707" s="122"/>
      <c r="AW707" s="122"/>
      <c r="AX707" s="124"/>
      <c r="AY707" s="124"/>
      <c r="AZ707" s="127"/>
      <c r="BA707" s="124"/>
      <c r="BB707" s="124"/>
      <c r="BC707" s="124"/>
      <c r="BD707" s="124"/>
      <c r="BE707" s="124"/>
      <c r="BF707" s="124"/>
      <c r="BG707" s="128"/>
      <c r="BH707" s="129"/>
      <c r="BI707" s="124"/>
      <c r="BJ707" s="129"/>
      <c r="BK707" s="163"/>
      <c r="BL707" s="129"/>
    </row>
    <row r="708" spans="1:64" ht="12.75" x14ac:dyDescent="0.2">
      <c r="A708" s="122"/>
      <c r="B708" s="122"/>
      <c r="C708" s="122"/>
      <c r="D708" s="122"/>
      <c r="E708" s="122"/>
      <c r="F708" s="122"/>
      <c r="G708" s="123"/>
      <c r="H708" s="122"/>
      <c r="I708" s="122"/>
      <c r="J708" s="122"/>
      <c r="K708" s="122"/>
      <c r="L708" s="122"/>
      <c r="M708" s="122"/>
      <c r="N708" s="122"/>
      <c r="O708" s="122"/>
      <c r="P708" s="122"/>
      <c r="Q708" s="122"/>
      <c r="R708" s="122"/>
      <c r="S708" s="122"/>
      <c r="T708" s="122"/>
      <c r="U708" s="122"/>
      <c r="V708" s="122"/>
      <c r="W708" s="122"/>
      <c r="X708" s="122"/>
      <c r="Y708" s="122"/>
      <c r="Z708" s="122"/>
      <c r="AA708" s="122"/>
      <c r="AB708" s="122"/>
      <c r="AC708" s="122"/>
      <c r="AD708" s="122"/>
      <c r="AE708" s="122"/>
      <c r="AF708" s="124"/>
      <c r="AG708" s="125"/>
      <c r="AH708" s="124"/>
      <c r="AI708" s="124"/>
      <c r="AJ708" s="122"/>
      <c r="AK708" s="126"/>
      <c r="AL708" s="122"/>
      <c r="AM708" s="122"/>
      <c r="AN708" s="122"/>
      <c r="AO708" s="122"/>
      <c r="AP708" s="122"/>
      <c r="AQ708" s="122"/>
      <c r="AR708" s="122"/>
      <c r="AS708" s="122"/>
      <c r="AT708" s="122"/>
      <c r="AU708" s="122"/>
      <c r="AV708" s="122"/>
      <c r="AW708" s="122"/>
      <c r="AX708" s="124"/>
      <c r="AY708" s="124"/>
      <c r="AZ708" s="127"/>
      <c r="BA708" s="124"/>
      <c r="BB708" s="124"/>
      <c r="BC708" s="124"/>
      <c r="BD708" s="124"/>
      <c r="BE708" s="124"/>
      <c r="BF708" s="124"/>
      <c r="BG708" s="128"/>
      <c r="BH708" s="129"/>
      <c r="BI708" s="124"/>
      <c r="BJ708" s="129"/>
      <c r="BK708" s="163"/>
      <c r="BL708" s="129"/>
    </row>
    <row r="709" spans="1:64" ht="12.75" x14ac:dyDescent="0.2">
      <c r="A709" s="122"/>
      <c r="B709" s="122"/>
      <c r="C709" s="122"/>
      <c r="D709" s="122"/>
      <c r="E709" s="122"/>
      <c r="F709" s="122"/>
      <c r="G709" s="123"/>
      <c r="H709" s="122"/>
      <c r="I709" s="122"/>
      <c r="J709" s="122"/>
      <c r="K709" s="122"/>
      <c r="L709" s="122"/>
      <c r="M709" s="122"/>
      <c r="N709" s="122"/>
      <c r="O709" s="122"/>
      <c r="P709" s="122"/>
      <c r="Q709" s="122"/>
      <c r="R709" s="122"/>
      <c r="S709" s="122"/>
      <c r="T709" s="122"/>
      <c r="U709" s="122"/>
      <c r="V709" s="122"/>
      <c r="W709" s="122"/>
      <c r="X709" s="122"/>
      <c r="Y709" s="122"/>
      <c r="Z709" s="122"/>
      <c r="AA709" s="122"/>
      <c r="AB709" s="122"/>
      <c r="AC709" s="122"/>
      <c r="AD709" s="122"/>
      <c r="AE709" s="122"/>
      <c r="AF709" s="124"/>
      <c r="AG709" s="125"/>
      <c r="AH709" s="124"/>
      <c r="AI709" s="124"/>
      <c r="AJ709" s="122"/>
      <c r="AK709" s="126"/>
      <c r="AL709" s="122"/>
      <c r="AM709" s="122"/>
      <c r="AN709" s="122"/>
      <c r="AO709" s="122"/>
      <c r="AP709" s="122"/>
      <c r="AQ709" s="122"/>
      <c r="AR709" s="122"/>
      <c r="AS709" s="122"/>
      <c r="AT709" s="122"/>
      <c r="AU709" s="122"/>
      <c r="AV709" s="122"/>
      <c r="AW709" s="122"/>
      <c r="AX709" s="124"/>
      <c r="AY709" s="124"/>
      <c r="AZ709" s="127"/>
      <c r="BA709" s="124"/>
      <c r="BB709" s="124"/>
      <c r="BC709" s="124"/>
      <c r="BD709" s="124"/>
      <c r="BE709" s="124"/>
      <c r="BF709" s="124"/>
      <c r="BG709" s="128"/>
      <c r="BH709" s="129"/>
      <c r="BI709" s="124"/>
      <c r="BJ709" s="129"/>
      <c r="BK709" s="163"/>
      <c r="BL709" s="129"/>
    </row>
    <row r="710" spans="1:64" ht="12.75" x14ac:dyDescent="0.2">
      <c r="A710" s="122"/>
      <c r="B710" s="122"/>
      <c r="C710" s="122"/>
      <c r="D710" s="122"/>
      <c r="E710" s="122"/>
      <c r="F710" s="122"/>
      <c r="G710" s="123"/>
      <c r="H710" s="122"/>
      <c r="I710" s="122"/>
      <c r="J710" s="122"/>
      <c r="K710" s="122"/>
      <c r="L710" s="122"/>
      <c r="M710" s="122"/>
      <c r="N710" s="122"/>
      <c r="O710" s="122"/>
      <c r="P710" s="122"/>
      <c r="Q710" s="122"/>
      <c r="R710" s="122"/>
      <c r="S710" s="122"/>
      <c r="T710" s="122"/>
      <c r="U710" s="122"/>
      <c r="V710" s="122"/>
      <c r="W710" s="122"/>
      <c r="X710" s="122"/>
      <c r="Y710" s="122"/>
      <c r="Z710" s="122"/>
      <c r="AA710" s="122"/>
      <c r="AB710" s="122"/>
      <c r="AC710" s="122"/>
      <c r="AD710" s="122"/>
      <c r="AE710" s="122"/>
      <c r="AF710" s="124"/>
      <c r="AG710" s="125"/>
      <c r="AH710" s="124"/>
      <c r="AI710" s="124"/>
      <c r="AJ710" s="122"/>
      <c r="AK710" s="126"/>
      <c r="AL710" s="122"/>
      <c r="AM710" s="122"/>
      <c r="AN710" s="122"/>
      <c r="AO710" s="122"/>
      <c r="AP710" s="122"/>
      <c r="AQ710" s="122"/>
      <c r="AR710" s="122"/>
      <c r="AS710" s="122"/>
      <c r="AT710" s="122"/>
      <c r="AU710" s="122"/>
      <c r="AV710" s="122"/>
      <c r="AW710" s="122"/>
      <c r="AX710" s="124"/>
      <c r="AY710" s="124"/>
      <c r="AZ710" s="127"/>
      <c r="BA710" s="124"/>
      <c r="BB710" s="124"/>
      <c r="BC710" s="124"/>
      <c r="BD710" s="124"/>
      <c r="BE710" s="124"/>
      <c r="BF710" s="124"/>
      <c r="BG710" s="128"/>
      <c r="BH710" s="129"/>
      <c r="BI710" s="124"/>
      <c r="BJ710" s="129"/>
      <c r="BK710" s="163"/>
      <c r="BL710" s="129"/>
    </row>
    <row r="711" spans="1:64" ht="12.75" x14ac:dyDescent="0.2">
      <c r="A711" s="122"/>
      <c r="B711" s="122"/>
      <c r="C711" s="122"/>
      <c r="D711" s="122"/>
      <c r="E711" s="122"/>
      <c r="F711" s="122"/>
      <c r="G711" s="123"/>
      <c r="H711" s="122"/>
      <c r="I711" s="122"/>
      <c r="J711" s="122"/>
      <c r="K711" s="122"/>
      <c r="L711" s="122"/>
      <c r="M711" s="122"/>
      <c r="N711" s="122"/>
      <c r="O711" s="122"/>
      <c r="P711" s="122"/>
      <c r="Q711" s="122"/>
      <c r="R711" s="122"/>
      <c r="S711" s="122"/>
      <c r="T711" s="122"/>
      <c r="U711" s="122"/>
      <c r="V711" s="122"/>
      <c r="W711" s="122"/>
      <c r="X711" s="122"/>
      <c r="Y711" s="122"/>
      <c r="Z711" s="122"/>
      <c r="AA711" s="122"/>
      <c r="AB711" s="122"/>
      <c r="AC711" s="122"/>
      <c r="AD711" s="122"/>
      <c r="AE711" s="122"/>
      <c r="AF711" s="124"/>
      <c r="AG711" s="125"/>
      <c r="AH711" s="124"/>
      <c r="AI711" s="124"/>
      <c r="AJ711" s="122"/>
      <c r="AK711" s="126"/>
      <c r="AL711" s="122"/>
      <c r="AM711" s="122"/>
      <c r="AN711" s="122"/>
      <c r="AO711" s="122"/>
      <c r="AP711" s="122"/>
      <c r="AQ711" s="122"/>
      <c r="AR711" s="122"/>
      <c r="AS711" s="122"/>
      <c r="AT711" s="122"/>
      <c r="AU711" s="122"/>
      <c r="AV711" s="122"/>
      <c r="AW711" s="122"/>
      <c r="AX711" s="124"/>
      <c r="AY711" s="124"/>
      <c r="AZ711" s="127"/>
      <c r="BA711" s="124"/>
      <c r="BB711" s="124"/>
      <c r="BC711" s="124"/>
      <c r="BD711" s="124"/>
      <c r="BE711" s="124"/>
      <c r="BF711" s="124"/>
      <c r="BG711" s="128"/>
      <c r="BH711" s="129"/>
      <c r="BI711" s="124"/>
      <c r="BJ711" s="129"/>
      <c r="BK711" s="163"/>
      <c r="BL711" s="129"/>
    </row>
    <row r="712" spans="1:64" ht="12.75" x14ac:dyDescent="0.2">
      <c r="A712" s="122"/>
      <c r="B712" s="122"/>
      <c r="C712" s="122"/>
      <c r="D712" s="122"/>
      <c r="E712" s="122"/>
      <c r="F712" s="122"/>
      <c r="G712" s="123"/>
      <c r="H712" s="122"/>
      <c r="I712" s="122"/>
      <c r="J712" s="122"/>
      <c r="K712" s="122"/>
      <c r="L712" s="122"/>
      <c r="M712" s="122"/>
      <c r="N712" s="122"/>
      <c r="O712" s="122"/>
      <c r="P712" s="122"/>
      <c r="Q712" s="122"/>
      <c r="R712" s="122"/>
      <c r="S712" s="122"/>
      <c r="T712" s="122"/>
      <c r="U712" s="122"/>
      <c r="V712" s="122"/>
      <c r="W712" s="122"/>
      <c r="X712" s="122"/>
      <c r="Y712" s="122"/>
      <c r="Z712" s="122"/>
      <c r="AA712" s="122"/>
      <c r="AB712" s="122"/>
      <c r="AC712" s="122"/>
      <c r="AD712" s="122"/>
      <c r="AE712" s="122"/>
      <c r="AF712" s="124"/>
      <c r="AG712" s="125"/>
      <c r="AH712" s="124"/>
      <c r="AI712" s="124"/>
      <c r="AJ712" s="122"/>
      <c r="AK712" s="126"/>
      <c r="AL712" s="122"/>
      <c r="AM712" s="122"/>
      <c r="AN712" s="122"/>
      <c r="AO712" s="122"/>
      <c r="AP712" s="122"/>
      <c r="AQ712" s="122"/>
      <c r="AR712" s="122"/>
      <c r="AS712" s="122"/>
      <c r="AT712" s="122"/>
      <c r="AU712" s="122"/>
      <c r="AV712" s="122"/>
      <c r="AW712" s="122"/>
      <c r="AX712" s="124"/>
      <c r="AY712" s="124"/>
      <c r="AZ712" s="127"/>
      <c r="BA712" s="124"/>
      <c r="BB712" s="124"/>
      <c r="BC712" s="124"/>
      <c r="BD712" s="124"/>
      <c r="BE712" s="124"/>
      <c r="BF712" s="124"/>
      <c r="BG712" s="128"/>
      <c r="BH712" s="129"/>
      <c r="BI712" s="124"/>
      <c r="BJ712" s="129"/>
      <c r="BK712" s="163"/>
      <c r="BL712" s="129"/>
    </row>
    <row r="713" spans="1:64" ht="12.75" x14ac:dyDescent="0.2">
      <c r="A713" s="122"/>
      <c r="B713" s="122"/>
      <c r="C713" s="122"/>
      <c r="D713" s="122"/>
      <c r="E713" s="122"/>
      <c r="F713" s="122"/>
      <c r="G713" s="123"/>
      <c r="H713" s="122"/>
      <c r="I713" s="122"/>
      <c r="J713" s="122"/>
      <c r="K713" s="122"/>
      <c r="L713" s="122"/>
      <c r="M713" s="122"/>
      <c r="N713" s="122"/>
      <c r="O713" s="122"/>
      <c r="P713" s="122"/>
      <c r="Q713" s="122"/>
      <c r="R713" s="122"/>
      <c r="S713" s="122"/>
      <c r="T713" s="122"/>
      <c r="U713" s="122"/>
      <c r="V713" s="122"/>
      <c r="W713" s="122"/>
      <c r="X713" s="122"/>
      <c r="Y713" s="122"/>
      <c r="Z713" s="122"/>
      <c r="AA713" s="122"/>
      <c r="AB713" s="122"/>
      <c r="AC713" s="122"/>
      <c r="AD713" s="122"/>
      <c r="AE713" s="122"/>
      <c r="AF713" s="124"/>
      <c r="AG713" s="125"/>
      <c r="AH713" s="124"/>
      <c r="AI713" s="124"/>
      <c r="AJ713" s="122"/>
      <c r="AK713" s="126"/>
      <c r="AL713" s="122"/>
      <c r="AM713" s="122"/>
      <c r="AN713" s="122"/>
      <c r="AO713" s="122"/>
      <c r="AP713" s="122"/>
      <c r="AQ713" s="122"/>
      <c r="AR713" s="122"/>
      <c r="AS713" s="122"/>
      <c r="AT713" s="122"/>
      <c r="AU713" s="122"/>
      <c r="AV713" s="122"/>
      <c r="AW713" s="122"/>
      <c r="AX713" s="124"/>
      <c r="AY713" s="124"/>
      <c r="AZ713" s="127"/>
      <c r="BA713" s="124"/>
      <c r="BB713" s="124"/>
      <c r="BC713" s="124"/>
      <c r="BD713" s="124"/>
      <c r="BE713" s="124"/>
      <c r="BF713" s="124"/>
      <c r="BG713" s="128"/>
      <c r="BH713" s="129"/>
      <c r="BI713" s="124"/>
      <c r="BJ713" s="129"/>
      <c r="BK713" s="163"/>
      <c r="BL713" s="129"/>
    </row>
    <row r="714" spans="1:64" ht="12.75" x14ac:dyDescent="0.2">
      <c r="A714" s="122"/>
      <c r="B714" s="122"/>
      <c r="C714" s="122"/>
      <c r="D714" s="122"/>
      <c r="E714" s="122"/>
      <c r="F714" s="122"/>
      <c r="G714" s="123"/>
      <c r="H714" s="122"/>
      <c r="I714" s="122"/>
      <c r="J714" s="122"/>
      <c r="K714" s="122"/>
      <c r="L714" s="122"/>
      <c r="M714" s="122"/>
      <c r="N714" s="122"/>
      <c r="O714" s="122"/>
      <c r="P714" s="122"/>
      <c r="Q714" s="122"/>
      <c r="R714" s="122"/>
      <c r="S714" s="122"/>
      <c r="T714" s="122"/>
      <c r="U714" s="122"/>
      <c r="V714" s="122"/>
      <c r="W714" s="122"/>
      <c r="X714" s="122"/>
      <c r="Y714" s="122"/>
      <c r="Z714" s="122"/>
      <c r="AA714" s="122"/>
      <c r="AB714" s="122"/>
      <c r="AC714" s="122"/>
      <c r="AD714" s="122"/>
      <c r="AE714" s="122"/>
      <c r="AF714" s="124"/>
      <c r="AG714" s="125"/>
      <c r="AH714" s="124"/>
      <c r="AI714" s="124"/>
      <c r="AJ714" s="122"/>
      <c r="AK714" s="126"/>
      <c r="AL714" s="122"/>
      <c r="AM714" s="122"/>
      <c r="AN714" s="122"/>
      <c r="AO714" s="122"/>
      <c r="AP714" s="122"/>
      <c r="AQ714" s="122"/>
      <c r="AR714" s="122"/>
      <c r="AS714" s="122"/>
      <c r="AT714" s="122"/>
      <c r="AU714" s="122"/>
      <c r="AV714" s="122"/>
      <c r="AW714" s="122"/>
      <c r="AX714" s="124"/>
      <c r="AY714" s="124"/>
      <c r="AZ714" s="127"/>
      <c r="BA714" s="124"/>
      <c r="BB714" s="124"/>
      <c r="BC714" s="124"/>
      <c r="BD714" s="124"/>
      <c r="BE714" s="124"/>
      <c r="BF714" s="124"/>
      <c r="BG714" s="128"/>
      <c r="BH714" s="129"/>
      <c r="BI714" s="124"/>
      <c r="BJ714" s="129"/>
      <c r="BK714" s="163"/>
      <c r="BL714" s="129"/>
    </row>
    <row r="715" spans="1:64" ht="12.75" x14ac:dyDescent="0.2">
      <c r="A715" s="122"/>
      <c r="B715" s="122"/>
      <c r="C715" s="122"/>
      <c r="D715" s="122"/>
      <c r="E715" s="122"/>
      <c r="F715" s="122"/>
      <c r="G715" s="123"/>
      <c r="H715" s="122"/>
      <c r="I715" s="122"/>
      <c r="J715" s="122"/>
      <c r="K715" s="122"/>
      <c r="L715" s="122"/>
      <c r="M715" s="122"/>
      <c r="N715" s="122"/>
      <c r="O715" s="122"/>
      <c r="P715" s="122"/>
      <c r="Q715" s="122"/>
      <c r="R715" s="122"/>
      <c r="S715" s="122"/>
      <c r="T715" s="122"/>
      <c r="U715" s="122"/>
      <c r="V715" s="122"/>
      <c r="W715" s="122"/>
      <c r="X715" s="122"/>
      <c r="Y715" s="122"/>
      <c r="Z715" s="122"/>
      <c r="AA715" s="122"/>
      <c r="AB715" s="122"/>
      <c r="AC715" s="122"/>
      <c r="AD715" s="122"/>
      <c r="AE715" s="122"/>
      <c r="AF715" s="124"/>
      <c r="AG715" s="125"/>
      <c r="AH715" s="124"/>
      <c r="AI715" s="124"/>
      <c r="AJ715" s="122"/>
      <c r="AK715" s="126"/>
      <c r="AL715" s="122"/>
      <c r="AM715" s="122"/>
      <c r="AN715" s="122"/>
      <c r="AO715" s="122"/>
      <c r="AP715" s="122"/>
      <c r="AQ715" s="122"/>
      <c r="AR715" s="122"/>
      <c r="AS715" s="122"/>
      <c r="AT715" s="122"/>
      <c r="AU715" s="122"/>
      <c r="AV715" s="122"/>
      <c r="AW715" s="122"/>
      <c r="AX715" s="124"/>
      <c r="AY715" s="124"/>
      <c r="AZ715" s="127"/>
      <c r="BA715" s="124"/>
      <c r="BB715" s="124"/>
      <c r="BC715" s="124"/>
      <c r="BD715" s="124"/>
      <c r="BE715" s="124"/>
      <c r="BF715" s="124"/>
      <c r="BG715" s="128"/>
      <c r="BH715" s="129"/>
      <c r="BI715" s="124"/>
      <c r="BJ715" s="129"/>
      <c r="BK715" s="163"/>
      <c r="BL715" s="129"/>
    </row>
    <row r="716" spans="1:64" ht="12.75" x14ac:dyDescent="0.2">
      <c r="A716" s="122"/>
      <c r="B716" s="122"/>
      <c r="C716" s="122"/>
      <c r="D716" s="122"/>
      <c r="E716" s="122"/>
      <c r="F716" s="122"/>
      <c r="G716" s="123"/>
      <c r="H716" s="122"/>
      <c r="I716" s="122"/>
      <c r="J716" s="122"/>
      <c r="K716" s="122"/>
      <c r="L716" s="122"/>
      <c r="M716" s="122"/>
      <c r="N716" s="122"/>
      <c r="O716" s="122"/>
      <c r="P716" s="122"/>
      <c r="Q716" s="122"/>
      <c r="R716" s="122"/>
      <c r="S716" s="122"/>
      <c r="T716" s="122"/>
      <c r="U716" s="122"/>
      <c r="V716" s="122"/>
      <c r="W716" s="122"/>
      <c r="X716" s="122"/>
      <c r="Y716" s="122"/>
      <c r="Z716" s="122"/>
      <c r="AA716" s="122"/>
      <c r="AB716" s="122"/>
      <c r="AC716" s="122"/>
      <c r="AD716" s="122"/>
      <c r="AE716" s="122"/>
      <c r="AF716" s="124"/>
      <c r="AG716" s="125"/>
      <c r="AH716" s="124"/>
      <c r="AI716" s="124"/>
      <c r="AJ716" s="122"/>
      <c r="AK716" s="126"/>
      <c r="AL716" s="122"/>
      <c r="AM716" s="122"/>
      <c r="AN716" s="122"/>
      <c r="AO716" s="122"/>
      <c r="AP716" s="122"/>
      <c r="AQ716" s="122"/>
      <c r="AR716" s="122"/>
      <c r="AS716" s="122"/>
      <c r="AT716" s="122"/>
      <c r="AU716" s="122"/>
      <c r="AV716" s="122"/>
      <c r="AW716" s="122"/>
      <c r="AX716" s="124"/>
      <c r="AY716" s="124"/>
      <c r="AZ716" s="127"/>
      <c r="BA716" s="124"/>
      <c r="BB716" s="124"/>
      <c r="BC716" s="124"/>
      <c r="BD716" s="124"/>
      <c r="BE716" s="124"/>
      <c r="BF716" s="124"/>
      <c r="BG716" s="128"/>
      <c r="BH716" s="129"/>
      <c r="BI716" s="124"/>
      <c r="BJ716" s="129"/>
      <c r="BK716" s="163"/>
      <c r="BL716" s="129"/>
    </row>
    <row r="717" spans="1:64" ht="12.75" x14ac:dyDescent="0.2">
      <c r="A717" s="122"/>
      <c r="B717" s="122"/>
      <c r="C717" s="122"/>
      <c r="D717" s="122"/>
      <c r="E717" s="122"/>
      <c r="F717" s="122"/>
      <c r="G717" s="123"/>
      <c r="H717" s="122"/>
      <c r="I717" s="122"/>
      <c r="J717" s="122"/>
      <c r="K717" s="122"/>
      <c r="L717" s="122"/>
      <c r="M717" s="122"/>
      <c r="N717" s="122"/>
      <c r="O717" s="122"/>
      <c r="P717" s="122"/>
      <c r="Q717" s="122"/>
      <c r="R717" s="122"/>
      <c r="S717" s="122"/>
      <c r="T717" s="122"/>
      <c r="U717" s="122"/>
      <c r="V717" s="122"/>
      <c r="W717" s="122"/>
      <c r="X717" s="122"/>
      <c r="Y717" s="122"/>
      <c r="Z717" s="122"/>
      <c r="AA717" s="122"/>
      <c r="AB717" s="122"/>
      <c r="AC717" s="122"/>
      <c r="AD717" s="122"/>
      <c r="AE717" s="122"/>
      <c r="AF717" s="124"/>
      <c r="AG717" s="125"/>
      <c r="AH717" s="124"/>
      <c r="AI717" s="124"/>
      <c r="AJ717" s="122"/>
      <c r="AK717" s="126"/>
      <c r="AL717" s="122"/>
      <c r="AM717" s="122"/>
      <c r="AN717" s="122"/>
      <c r="AO717" s="122"/>
      <c r="AP717" s="122"/>
      <c r="AQ717" s="122"/>
      <c r="AR717" s="122"/>
      <c r="AS717" s="122"/>
      <c r="AT717" s="122"/>
      <c r="AU717" s="122"/>
      <c r="AV717" s="122"/>
      <c r="AW717" s="122"/>
      <c r="AX717" s="124"/>
      <c r="AY717" s="124"/>
      <c r="AZ717" s="127"/>
      <c r="BA717" s="124"/>
      <c r="BB717" s="124"/>
      <c r="BC717" s="124"/>
      <c r="BD717" s="124"/>
      <c r="BE717" s="124"/>
      <c r="BF717" s="124"/>
      <c r="BG717" s="128"/>
      <c r="BH717" s="129"/>
      <c r="BI717" s="124"/>
      <c r="BJ717" s="129"/>
      <c r="BK717" s="163"/>
      <c r="BL717" s="129"/>
    </row>
    <row r="718" spans="1:64" ht="12.75" x14ac:dyDescent="0.2">
      <c r="A718" s="122"/>
      <c r="B718" s="122"/>
      <c r="C718" s="122"/>
      <c r="D718" s="122"/>
      <c r="E718" s="122"/>
      <c r="F718" s="122"/>
      <c r="G718" s="123"/>
      <c r="H718" s="122"/>
      <c r="I718" s="122"/>
      <c r="J718" s="122"/>
      <c r="K718" s="122"/>
      <c r="L718" s="122"/>
      <c r="M718" s="122"/>
      <c r="N718" s="122"/>
      <c r="O718" s="122"/>
      <c r="P718" s="122"/>
      <c r="Q718" s="122"/>
      <c r="R718" s="122"/>
      <c r="S718" s="122"/>
      <c r="T718" s="122"/>
      <c r="U718" s="122"/>
      <c r="V718" s="122"/>
      <c r="W718" s="122"/>
      <c r="X718" s="122"/>
      <c r="Y718" s="122"/>
      <c r="Z718" s="122"/>
      <c r="AA718" s="122"/>
      <c r="AB718" s="122"/>
      <c r="AC718" s="122"/>
      <c r="AD718" s="122"/>
      <c r="AE718" s="122"/>
      <c r="AF718" s="124"/>
      <c r="AG718" s="125"/>
      <c r="AH718" s="124"/>
      <c r="AI718" s="124"/>
      <c r="AJ718" s="122"/>
      <c r="AK718" s="126"/>
      <c r="AL718" s="122"/>
      <c r="AM718" s="122"/>
      <c r="AN718" s="122"/>
      <c r="AO718" s="122"/>
      <c r="AP718" s="122"/>
      <c r="AQ718" s="122"/>
      <c r="AR718" s="122"/>
      <c r="AS718" s="122"/>
      <c r="AT718" s="122"/>
      <c r="AU718" s="122"/>
      <c r="AV718" s="122"/>
      <c r="AW718" s="122"/>
      <c r="AX718" s="124"/>
      <c r="AY718" s="124"/>
      <c r="AZ718" s="127"/>
      <c r="BA718" s="124"/>
      <c r="BB718" s="124"/>
      <c r="BC718" s="124"/>
      <c r="BD718" s="124"/>
      <c r="BE718" s="124"/>
      <c r="BF718" s="124"/>
      <c r="BG718" s="128"/>
      <c r="BH718" s="129"/>
      <c r="BI718" s="124"/>
      <c r="BJ718" s="129"/>
      <c r="BK718" s="163"/>
      <c r="BL718" s="129"/>
    </row>
    <row r="719" spans="1:64" ht="12.75" x14ac:dyDescent="0.2">
      <c r="A719" s="122"/>
      <c r="B719" s="122"/>
      <c r="C719" s="122"/>
      <c r="D719" s="122"/>
      <c r="E719" s="122"/>
      <c r="F719" s="122"/>
      <c r="G719" s="123"/>
      <c r="H719" s="122"/>
      <c r="I719" s="122"/>
      <c r="J719" s="122"/>
      <c r="K719" s="122"/>
      <c r="L719" s="122"/>
      <c r="M719" s="122"/>
      <c r="N719" s="122"/>
      <c r="O719" s="122"/>
      <c r="P719" s="122"/>
      <c r="Q719" s="122"/>
      <c r="R719" s="122"/>
      <c r="S719" s="122"/>
      <c r="T719" s="122"/>
      <c r="U719" s="122"/>
      <c r="V719" s="122"/>
      <c r="W719" s="122"/>
      <c r="X719" s="122"/>
      <c r="Y719" s="122"/>
      <c r="Z719" s="122"/>
      <c r="AA719" s="122"/>
      <c r="AB719" s="122"/>
      <c r="AC719" s="122"/>
      <c r="AD719" s="122"/>
      <c r="AE719" s="122"/>
      <c r="AF719" s="124"/>
      <c r="AG719" s="125"/>
      <c r="AH719" s="124"/>
      <c r="AI719" s="124"/>
      <c r="AJ719" s="122"/>
      <c r="AK719" s="126"/>
      <c r="AL719" s="122"/>
      <c r="AM719" s="122"/>
      <c r="AN719" s="122"/>
      <c r="AO719" s="122"/>
      <c r="AP719" s="122"/>
      <c r="AQ719" s="122"/>
      <c r="AR719" s="122"/>
      <c r="AS719" s="122"/>
      <c r="AT719" s="122"/>
      <c r="AU719" s="122"/>
      <c r="AV719" s="122"/>
      <c r="AW719" s="122"/>
      <c r="AX719" s="124"/>
      <c r="AY719" s="124"/>
      <c r="AZ719" s="127"/>
      <c r="BA719" s="124"/>
      <c r="BB719" s="124"/>
      <c r="BC719" s="124"/>
      <c r="BD719" s="124"/>
      <c r="BE719" s="124"/>
      <c r="BF719" s="124"/>
      <c r="BG719" s="128"/>
      <c r="BH719" s="129"/>
      <c r="BI719" s="124"/>
      <c r="BJ719" s="129"/>
      <c r="BK719" s="163"/>
      <c r="BL719" s="129"/>
    </row>
    <row r="720" spans="1:64" ht="12.75" x14ac:dyDescent="0.2">
      <c r="A720" s="122"/>
      <c r="B720" s="122"/>
      <c r="C720" s="122"/>
      <c r="D720" s="122"/>
      <c r="E720" s="122"/>
      <c r="F720" s="122"/>
      <c r="G720" s="123"/>
      <c r="H720" s="122"/>
      <c r="I720" s="122"/>
      <c r="J720" s="122"/>
      <c r="K720" s="122"/>
      <c r="L720" s="122"/>
      <c r="M720" s="122"/>
      <c r="N720" s="122"/>
      <c r="O720" s="122"/>
      <c r="P720" s="122"/>
      <c r="Q720" s="122"/>
      <c r="R720" s="122"/>
      <c r="S720" s="122"/>
      <c r="T720" s="122"/>
      <c r="U720" s="122"/>
      <c r="V720" s="122"/>
      <c r="W720" s="122"/>
      <c r="X720" s="122"/>
      <c r="Y720" s="122"/>
      <c r="Z720" s="122"/>
      <c r="AA720" s="122"/>
      <c r="AB720" s="122"/>
      <c r="AC720" s="122"/>
      <c r="AD720" s="122"/>
      <c r="AE720" s="122"/>
      <c r="AF720" s="124"/>
      <c r="AG720" s="125"/>
      <c r="AH720" s="124"/>
      <c r="AI720" s="124"/>
      <c r="AJ720" s="122"/>
      <c r="AK720" s="126"/>
      <c r="AL720" s="122"/>
      <c r="AM720" s="122"/>
      <c r="AN720" s="122"/>
      <c r="AO720" s="122"/>
      <c r="AP720" s="122"/>
      <c r="AQ720" s="122"/>
      <c r="AR720" s="122"/>
      <c r="AS720" s="122"/>
      <c r="AT720" s="122"/>
      <c r="AU720" s="122"/>
      <c r="AV720" s="122"/>
      <c r="AW720" s="122"/>
      <c r="AX720" s="124"/>
      <c r="AY720" s="124"/>
      <c r="AZ720" s="127"/>
      <c r="BA720" s="124"/>
      <c r="BB720" s="124"/>
      <c r="BC720" s="124"/>
      <c r="BD720" s="124"/>
      <c r="BE720" s="124"/>
      <c r="BF720" s="124"/>
      <c r="BG720" s="128"/>
      <c r="BH720" s="129"/>
      <c r="BI720" s="124"/>
      <c r="BJ720" s="129"/>
      <c r="BK720" s="163"/>
      <c r="BL720" s="129"/>
    </row>
    <row r="721" spans="1:64" ht="12.75" x14ac:dyDescent="0.2">
      <c r="A721" s="122"/>
      <c r="B721" s="122"/>
      <c r="C721" s="122"/>
      <c r="D721" s="122"/>
      <c r="E721" s="122"/>
      <c r="F721" s="122"/>
      <c r="G721" s="123"/>
      <c r="H721" s="122"/>
      <c r="I721" s="122"/>
      <c r="J721" s="122"/>
      <c r="K721" s="122"/>
      <c r="L721" s="122"/>
      <c r="M721" s="122"/>
      <c r="N721" s="122"/>
      <c r="O721" s="122"/>
      <c r="P721" s="122"/>
      <c r="Q721" s="122"/>
      <c r="R721" s="122"/>
      <c r="S721" s="122"/>
      <c r="T721" s="122"/>
      <c r="U721" s="122"/>
      <c r="V721" s="122"/>
      <c r="W721" s="122"/>
      <c r="X721" s="122"/>
      <c r="Y721" s="122"/>
      <c r="Z721" s="122"/>
      <c r="AA721" s="122"/>
      <c r="AB721" s="122"/>
      <c r="AC721" s="122"/>
      <c r="AD721" s="122"/>
      <c r="AE721" s="122"/>
      <c r="AF721" s="124"/>
      <c r="AG721" s="125"/>
      <c r="AH721" s="124"/>
      <c r="AI721" s="124"/>
      <c r="AJ721" s="122"/>
      <c r="AK721" s="126"/>
      <c r="AL721" s="122"/>
      <c r="AM721" s="122"/>
      <c r="AN721" s="122"/>
      <c r="AO721" s="122"/>
      <c r="AP721" s="122"/>
      <c r="AQ721" s="122"/>
      <c r="AR721" s="122"/>
      <c r="AS721" s="122"/>
      <c r="AT721" s="122"/>
      <c r="AU721" s="122"/>
      <c r="AV721" s="122"/>
      <c r="AW721" s="122"/>
      <c r="AX721" s="124"/>
      <c r="AY721" s="124"/>
      <c r="AZ721" s="127"/>
      <c r="BA721" s="124"/>
      <c r="BB721" s="124"/>
      <c r="BC721" s="124"/>
      <c r="BD721" s="124"/>
      <c r="BE721" s="124"/>
      <c r="BF721" s="124"/>
      <c r="BG721" s="128"/>
      <c r="BH721" s="129"/>
      <c r="BI721" s="124"/>
      <c r="BJ721" s="129"/>
      <c r="BK721" s="163"/>
      <c r="BL721" s="129"/>
    </row>
    <row r="722" spans="1:64" ht="12.75" x14ac:dyDescent="0.2">
      <c r="A722" s="122"/>
      <c r="B722" s="122"/>
      <c r="C722" s="122"/>
      <c r="D722" s="122"/>
      <c r="E722" s="122"/>
      <c r="F722" s="122"/>
      <c r="G722" s="123"/>
      <c r="H722" s="122"/>
      <c r="I722" s="122"/>
      <c r="J722" s="122"/>
      <c r="K722" s="122"/>
      <c r="L722" s="122"/>
      <c r="M722" s="122"/>
      <c r="N722" s="122"/>
      <c r="O722" s="122"/>
      <c r="P722" s="122"/>
      <c r="Q722" s="122"/>
      <c r="R722" s="122"/>
      <c r="S722" s="122"/>
      <c r="T722" s="122"/>
      <c r="U722" s="122"/>
      <c r="V722" s="122"/>
      <c r="W722" s="122"/>
      <c r="X722" s="122"/>
      <c r="Y722" s="122"/>
      <c r="Z722" s="122"/>
      <c r="AA722" s="122"/>
      <c r="AB722" s="122"/>
      <c r="AC722" s="122"/>
      <c r="AD722" s="122"/>
      <c r="AE722" s="122"/>
      <c r="AF722" s="124"/>
      <c r="AG722" s="125"/>
      <c r="AH722" s="124"/>
      <c r="AI722" s="124"/>
      <c r="AJ722" s="122"/>
      <c r="AK722" s="126"/>
      <c r="AL722" s="122"/>
      <c r="AM722" s="122"/>
      <c r="AN722" s="122"/>
      <c r="AO722" s="122"/>
      <c r="AP722" s="122"/>
      <c r="AQ722" s="122"/>
      <c r="AR722" s="122"/>
      <c r="AS722" s="122"/>
      <c r="AT722" s="122"/>
      <c r="AU722" s="122"/>
      <c r="AV722" s="122"/>
      <c r="AW722" s="122"/>
      <c r="AX722" s="124"/>
      <c r="AY722" s="124"/>
      <c r="AZ722" s="127"/>
      <c r="BA722" s="124"/>
      <c r="BB722" s="124"/>
      <c r="BC722" s="124"/>
      <c r="BD722" s="124"/>
      <c r="BE722" s="124"/>
      <c r="BF722" s="124"/>
      <c r="BG722" s="128"/>
      <c r="BH722" s="129"/>
      <c r="BI722" s="124"/>
      <c r="BJ722" s="129"/>
      <c r="BK722" s="163"/>
      <c r="BL722" s="129"/>
    </row>
    <row r="723" spans="1:64" ht="12.75" x14ac:dyDescent="0.2">
      <c r="A723" s="122"/>
      <c r="B723" s="122"/>
      <c r="C723" s="122"/>
      <c r="D723" s="122"/>
      <c r="E723" s="122"/>
      <c r="F723" s="122"/>
      <c r="G723" s="123"/>
      <c r="H723" s="122"/>
      <c r="I723" s="122"/>
      <c r="J723" s="122"/>
      <c r="K723" s="122"/>
      <c r="L723" s="122"/>
      <c r="M723" s="122"/>
      <c r="N723" s="122"/>
      <c r="O723" s="122"/>
      <c r="P723" s="122"/>
      <c r="Q723" s="122"/>
      <c r="R723" s="122"/>
      <c r="S723" s="122"/>
      <c r="T723" s="122"/>
      <c r="U723" s="122"/>
      <c r="V723" s="122"/>
      <c r="W723" s="122"/>
      <c r="X723" s="122"/>
      <c r="Y723" s="122"/>
      <c r="Z723" s="122"/>
      <c r="AA723" s="122"/>
      <c r="AB723" s="122"/>
      <c r="AC723" s="122"/>
      <c r="AD723" s="122"/>
      <c r="AE723" s="122"/>
      <c r="AF723" s="124"/>
      <c r="AG723" s="125"/>
      <c r="AH723" s="124"/>
      <c r="AI723" s="124"/>
      <c r="AJ723" s="122"/>
      <c r="AK723" s="126"/>
      <c r="AL723" s="122"/>
      <c r="AM723" s="122"/>
      <c r="AN723" s="122"/>
      <c r="AO723" s="122"/>
      <c r="AP723" s="122"/>
      <c r="AQ723" s="122"/>
      <c r="AR723" s="122"/>
      <c r="AS723" s="122"/>
      <c r="AT723" s="122"/>
      <c r="AU723" s="122"/>
      <c r="AV723" s="122"/>
      <c r="AW723" s="122"/>
      <c r="AX723" s="124"/>
      <c r="AY723" s="124"/>
      <c r="AZ723" s="127"/>
      <c r="BA723" s="124"/>
      <c r="BB723" s="124"/>
      <c r="BC723" s="124"/>
      <c r="BD723" s="124"/>
      <c r="BE723" s="124"/>
      <c r="BF723" s="124"/>
      <c r="BG723" s="128"/>
      <c r="BH723" s="129"/>
      <c r="BI723" s="124"/>
      <c r="BJ723" s="129"/>
      <c r="BK723" s="163"/>
      <c r="BL723" s="129"/>
    </row>
    <row r="724" spans="1:64" ht="12.75" x14ac:dyDescent="0.2">
      <c r="A724" s="122"/>
      <c r="B724" s="122"/>
      <c r="C724" s="122"/>
      <c r="D724" s="122"/>
      <c r="E724" s="122"/>
      <c r="F724" s="122"/>
      <c r="G724" s="123"/>
      <c r="H724" s="122"/>
      <c r="I724" s="122"/>
      <c r="J724" s="122"/>
      <c r="K724" s="122"/>
      <c r="L724" s="122"/>
      <c r="M724" s="122"/>
      <c r="N724" s="122"/>
      <c r="O724" s="122"/>
      <c r="P724" s="122"/>
      <c r="Q724" s="122"/>
      <c r="R724" s="122"/>
      <c r="S724" s="122"/>
      <c r="T724" s="122"/>
      <c r="U724" s="122"/>
      <c r="V724" s="122"/>
      <c r="W724" s="122"/>
      <c r="X724" s="122"/>
      <c r="Y724" s="122"/>
      <c r="Z724" s="122"/>
      <c r="AA724" s="122"/>
      <c r="AB724" s="122"/>
      <c r="AC724" s="122"/>
      <c r="AD724" s="122"/>
      <c r="AE724" s="122"/>
      <c r="AF724" s="124"/>
      <c r="AG724" s="125"/>
      <c r="AH724" s="124"/>
      <c r="AI724" s="124"/>
      <c r="AJ724" s="122"/>
      <c r="AK724" s="126"/>
      <c r="AL724" s="122"/>
      <c r="AM724" s="122"/>
      <c r="AN724" s="122"/>
      <c r="AO724" s="122"/>
      <c r="AP724" s="122"/>
      <c r="AQ724" s="122"/>
      <c r="AR724" s="122"/>
      <c r="AS724" s="122"/>
      <c r="AT724" s="122"/>
      <c r="AU724" s="122"/>
      <c r="AV724" s="122"/>
      <c r="AW724" s="122"/>
      <c r="AX724" s="124"/>
      <c r="AY724" s="124"/>
      <c r="AZ724" s="127"/>
      <c r="BA724" s="124"/>
      <c r="BB724" s="124"/>
      <c r="BC724" s="124"/>
      <c r="BD724" s="124"/>
      <c r="BE724" s="124"/>
      <c r="BF724" s="124"/>
      <c r="BG724" s="128"/>
      <c r="BH724" s="129"/>
      <c r="BI724" s="124"/>
      <c r="BJ724" s="129"/>
      <c r="BK724" s="163"/>
      <c r="BL724" s="129"/>
    </row>
    <row r="725" spans="1:64" ht="12.75" x14ac:dyDescent="0.2">
      <c r="A725" s="122"/>
      <c r="B725" s="122"/>
      <c r="C725" s="122"/>
      <c r="D725" s="122"/>
      <c r="E725" s="122"/>
      <c r="F725" s="122"/>
      <c r="G725" s="123"/>
      <c r="H725" s="122"/>
      <c r="I725" s="122"/>
      <c r="J725" s="122"/>
      <c r="K725" s="122"/>
      <c r="L725" s="122"/>
      <c r="M725" s="122"/>
      <c r="N725" s="122"/>
      <c r="O725" s="122"/>
      <c r="P725" s="122"/>
      <c r="Q725" s="122"/>
      <c r="R725" s="122"/>
      <c r="S725" s="122"/>
      <c r="T725" s="122"/>
      <c r="U725" s="122"/>
      <c r="V725" s="122"/>
      <c r="W725" s="122"/>
      <c r="X725" s="122"/>
      <c r="Y725" s="122"/>
      <c r="Z725" s="122"/>
      <c r="AA725" s="122"/>
      <c r="AB725" s="122"/>
      <c r="AC725" s="122"/>
      <c r="AD725" s="122"/>
      <c r="AE725" s="122"/>
      <c r="AF725" s="124"/>
      <c r="AG725" s="125"/>
      <c r="AH725" s="124"/>
      <c r="AI725" s="124"/>
      <c r="AJ725" s="122"/>
      <c r="AK725" s="126"/>
      <c r="AL725" s="122"/>
      <c r="AM725" s="122"/>
      <c r="AN725" s="122"/>
      <c r="AO725" s="122"/>
      <c r="AP725" s="122"/>
      <c r="AQ725" s="122"/>
      <c r="AR725" s="122"/>
      <c r="AS725" s="122"/>
      <c r="AT725" s="122"/>
      <c r="AU725" s="122"/>
      <c r="AV725" s="122"/>
      <c r="AW725" s="122"/>
      <c r="AX725" s="124"/>
      <c r="AY725" s="124"/>
      <c r="AZ725" s="127"/>
      <c r="BA725" s="124"/>
      <c r="BB725" s="124"/>
      <c r="BC725" s="124"/>
      <c r="BD725" s="124"/>
      <c r="BE725" s="124"/>
      <c r="BF725" s="124"/>
      <c r="BG725" s="128"/>
      <c r="BH725" s="129"/>
      <c r="BI725" s="124"/>
      <c r="BJ725" s="129"/>
      <c r="BK725" s="163"/>
      <c r="BL725" s="129"/>
    </row>
    <row r="726" spans="1:64" ht="12.75" x14ac:dyDescent="0.2">
      <c r="A726" s="122"/>
      <c r="B726" s="122"/>
      <c r="C726" s="122"/>
      <c r="D726" s="122"/>
      <c r="E726" s="122"/>
      <c r="F726" s="122"/>
      <c r="G726" s="123"/>
      <c r="H726" s="122"/>
      <c r="I726" s="122"/>
      <c r="J726" s="122"/>
      <c r="K726" s="122"/>
      <c r="L726" s="122"/>
      <c r="M726" s="122"/>
      <c r="N726" s="122"/>
      <c r="O726" s="122"/>
      <c r="P726" s="122"/>
      <c r="Q726" s="122"/>
      <c r="R726" s="122"/>
      <c r="S726" s="122"/>
      <c r="T726" s="122"/>
      <c r="U726" s="122"/>
      <c r="V726" s="122"/>
      <c r="W726" s="122"/>
      <c r="X726" s="122"/>
      <c r="Y726" s="122"/>
      <c r="Z726" s="122"/>
      <c r="AA726" s="122"/>
      <c r="AB726" s="122"/>
      <c r="AC726" s="122"/>
      <c r="AD726" s="122"/>
      <c r="AE726" s="122"/>
      <c r="AF726" s="124"/>
      <c r="AG726" s="125"/>
      <c r="AH726" s="124"/>
      <c r="AI726" s="124"/>
      <c r="AJ726" s="122"/>
      <c r="AK726" s="126"/>
      <c r="AL726" s="122"/>
      <c r="AM726" s="122"/>
      <c r="AN726" s="122"/>
      <c r="AO726" s="122"/>
      <c r="AP726" s="122"/>
      <c r="AQ726" s="122"/>
      <c r="AR726" s="122"/>
      <c r="AS726" s="122"/>
      <c r="AT726" s="122"/>
      <c r="AU726" s="122"/>
      <c r="AV726" s="122"/>
      <c r="AW726" s="122"/>
      <c r="AX726" s="124"/>
      <c r="AY726" s="124"/>
      <c r="AZ726" s="127"/>
      <c r="BA726" s="124"/>
      <c r="BB726" s="124"/>
      <c r="BC726" s="124"/>
      <c r="BD726" s="124"/>
      <c r="BE726" s="124"/>
      <c r="BF726" s="124"/>
      <c r="BG726" s="128"/>
      <c r="BH726" s="129"/>
      <c r="BI726" s="124"/>
      <c r="BJ726" s="129"/>
      <c r="BK726" s="163"/>
      <c r="BL726" s="129"/>
    </row>
    <row r="727" spans="1:64" ht="12.75" x14ac:dyDescent="0.2">
      <c r="A727" s="122"/>
      <c r="B727" s="122"/>
      <c r="C727" s="122"/>
      <c r="D727" s="122"/>
      <c r="E727" s="122"/>
      <c r="F727" s="122"/>
      <c r="G727" s="123"/>
      <c r="H727" s="122"/>
      <c r="I727" s="122"/>
      <c r="J727" s="122"/>
      <c r="K727" s="122"/>
      <c r="L727" s="122"/>
      <c r="M727" s="122"/>
      <c r="N727" s="122"/>
      <c r="O727" s="122"/>
      <c r="P727" s="122"/>
      <c r="Q727" s="122"/>
      <c r="R727" s="122"/>
      <c r="S727" s="122"/>
      <c r="T727" s="122"/>
      <c r="U727" s="122"/>
      <c r="V727" s="122"/>
      <c r="W727" s="122"/>
      <c r="X727" s="122"/>
      <c r="Y727" s="122"/>
      <c r="Z727" s="122"/>
      <c r="AA727" s="122"/>
      <c r="AB727" s="122"/>
      <c r="AC727" s="122"/>
      <c r="AD727" s="122"/>
      <c r="AE727" s="122"/>
      <c r="AF727" s="124"/>
      <c r="AG727" s="125"/>
      <c r="AH727" s="124"/>
      <c r="AI727" s="124"/>
      <c r="AJ727" s="122"/>
      <c r="AK727" s="126"/>
      <c r="AL727" s="122"/>
      <c r="AM727" s="122"/>
      <c r="AN727" s="122"/>
      <c r="AO727" s="122"/>
      <c r="AP727" s="122"/>
      <c r="AQ727" s="122"/>
      <c r="AR727" s="122"/>
      <c r="AS727" s="122"/>
      <c r="AT727" s="122"/>
      <c r="AU727" s="122"/>
      <c r="AV727" s="122"/>
      <c r="AW727" s="122"/>
      <c r="AX727" s="124"/>
      <c r="AY727" s="124"/>
      <c r="AZ727" s="127"/>
      <c r="BA727" s="124"/>
      <c r="BB727" s="124"/>
      <c r="BC727" s="124"/>
      <c r="BD727" s="124"/>
      <c r="BE727" s="124"/>
      <c r="BF727" s="124"/>
      <c r="BG727" s="128"/>
      <c r="BH727" s="129"/>
      <c r="BI727" s="124"/>
      <c r="BJ727" s="129"/>
      <c r="BK727" s="163"/>
      <c r="BL727" s="129"/>
    </row>
    <row r="728" spans="1:64" ht="12.75" x14ac:dyDescent="0.2">
      <c r="A728" s="122"/>
      <c r="B728" s="122"/>
      <c r="C728" s="122"/>
      <c r="D728" s="122"/>
      <c r="E728" s="122"/>
      <c r="F728" s="122"/>
      <c r="G728" s="123"/>
      <c r="H728" s="122"/>
      <c r="I728" s="122"/>
      <c r="J728" s="122"/>
      <c r="K728" s="122"/>
      <c r="L728" s="122"/>
      <c r="M728" s="122"/>
      <c r="N728" s="122"/>
      <c r="O728" s="122"/>
      <c r="P728" s="122"/>
      <c r="Q728" s="122"/>
      <c r="R728" s="122"/>
      <c r="S728" s="122"/>
      <c r="T728" s="122"/>
      <c r="U728" s="122"/>
      <c r="V728" s="122"/>
      <c r="W728" s="122"/>
      <c r="X728" s="122"/>
      <c r="Y728" s="122"/>
      <c r="Z728" s="122"/>
      <c r="AA728" s="122"/>
      <c r="AB728" s="122"/>
      <c r="AC728" s="122"/>
      <c r="AD728" s="122"/>
      <c r="AE728" s="122"/>
      <c r="AF728" s="124"/>
      <c r="AG728" s="125"/>
      <c r="AH728" s="124"/>
      <c r="AI728" s="124"/>
      <c r="AJ728" s="122"/>
      <c r="AK728" s="126"/>
      <c r="AL728" s="122"/>
      <c r="AM728" s="122"/>
      <c r="AN728" s="122"/>
      <c r="AO728" s="122"/>
      <c r="AP728" s="122"/>
      <c r="AQ728" s="122"/>
      <c r="AR728" s="122"/>
      <c r="AS728" s="122"/>
      <c r="AT728" s="122"/>
      <c r="AU728" s="122"/>
      <c r="AV728" s="122"/>
      <c r="AW728" s="122"/>
      <c r="AX728" s="124"/>
      <c r="AY728" s="124"/>
      <c r="AZ728" s="127"/>
      <c r="BA728" s="124"/>
      <c r="BB728" s="124"/>
      <c r="BC728" s="124"/>
      <c r="BD728" s="124"/>
      <c r="BE728" s="124"/>
      <c r="BF728" s="124"/>
      <c r="BG728" s="128"/>
      <c r="BH728" s="129"/>
      <c r="BI728" s="124"/>
      <c r="BJ728" s="129"/>
      <c r="BK728" s="163"/>
      <c r="BL728" s="129"/>
    </row>
    <row r="729" spans="1:64" ht="12.75" x14ac:dyDescent="0.2">
      <c r="A729" s="122"/>
      <c r="B729" s="122"/>
      <c r="C729" s="122"/>
      <c r="D729" s="122"/>
      <c r="E729" s="122"/>
      <c r="F729" s="122"/>
      <c r="G729" s="123"/>
      <c r="H729" s="122"/>
      <c r="I729" s="122"/>
      <c r="J729" s="122"/>
      <c r="K729" s="122"/>
      <c r="L729" s="122"/>
      <c r="M729" s="122"/>
      <c r="N729" s="122"/>
      <c r="O729" s="122"/>
      <c r="P729" s="122"/>
      <c r="Q729" s="122"/>
      <c r="R729" s="122"/>
      <c r="S729" s="122"/>
      <c r="T729" s="122"/>
      <c r="U729" s="122"/>
      <c r="V729" s="122"/>
      <c r="W729" s="122"/>
      <c r="X729" s="122"/>
      <c r="Y729" s="122"/>
      <c r="Z729" s="122"/>
      <c r="AA729" s="122"/>
      <c r="AB729" s="122"/>
      <c r="AC729" s="122"/>
      <c r="AD729" s="122"/>
      <c r="AE729" s="122"/>
      <c r="AF729" s="124"/>
      <c r="AG729" s="125"/>
      <c r="AH729" s="124"/>
      <c r="AI729" s="124"/>
      <c r="AJ729" s="122"/>
      <c r="AK729" s="126"/>
      <c r="AL729" s="122"/>
      <c r="AM729" s="122"/>
      <c r="AN729" s="122"/>
      <c r="AO729" s="122"/>
      <c r="AP729" s="122"/>
      <c r="AQ729" s="122"/>
      <c r="AR729" s="122"/>
      <c r="AS729" s="122"/>
      <c r="AT729" s="122"/>
      <c r="AU729" s="122"/>
      <c r="AV729" s="122"/>
      <c r="AW729" s="122"/>
      <c r="AX729" s="124"/>
      <c r="AY729" s="124"/>
      <c r="AZ729" s="127"/>
      <c r="BA729" s="124"/>
      <c r="BB729" s="124"/>
      <c r="BC729" s="124"/>
      <c r="BD729" s="124"/>
      <c r="BE729" s="124"/>
      <c r="BF729" s="124"/>
      <c r="BG729" s="128"/>
      <c r="BH729" s="129"/>
      <c r="BI729" s="124"/>
      <c r="BJ729" s="129"/>
      <c r="BK729" s="163"/>
      <c r="BL729" s="129"/>
    </row>
    <row r="730" spans="1:64" ht="12.75" x14ac:dyDescent="0.2">
      <c r="A730" s="122"/>
      <c r="B730" s="122"/>
      <c r="C730" s="122"/>
      <c r="D730" s="122"/>
      <c r="E730" s="122"/>
      <c r="F730" s="122"/>
      <c r="G730" s="123"/>
      <c r="H730" s="122"/>
      <c r="I730" s="122"/>
      <c r="J730" s="122"/>
      <c r="K730" s="122"/>
      <c r="L730" s="122"/>
      <c r="M730" s="122"/>
      <c r="N730" s="122"/>
      <c r="O730" s="122"/>
      <c r="P730" s="122"/>
      <c r="Q730" s="122"/>
      <c r="R730" s="122"/>
      <c r="S730" s="122"/>
      <c r="T730" s="122"/>
      <c r="U730" s="122"/>
      <c r="V730" s="122"/>
      <c r="W730" s="122"/>
      <c r="X730" s="122"/>
      <c r="Y730" s="122"/>
      <c r="Z730" s="122"/>
      <c r="AA730" s="122"/>
      <c r="AB730" s="122"/>
      <c r="AC730" s="122"/>
      <c r="AD730" s="122"/>
      <c r="AE730" s="122"/>
      <c r="AF730" s="124"/>
      <c r="AG730" s="125"/>
      <c r="AH730" s="124"/>
      <c r="AI730" s="124"/>
      <c r="AJ730" s="122"/>
      <c r="AK730" s="126"/>
      <c r="AL730" s="122"/>
      <c r="AM730" s="122"/>
      <c r="AN730" s="122"/>
      <c r="AO730" s="122"/>
      <c r="AP730" s="122"/>
      <c r="AQ730" s="122"/>
      <c r="AR730" s="122"/>
      <c r="AS730" s="122"/>
      <c r="AT730" s="122"/>
      <c r="AU730" s="122"/>
      <c r="AV730" s="122"/>
      <c r="AW730" s="122"/>
      <c r="AX730" s="124"/>
      <c r="AY730" s="124"/>
      <c r="AZ730" s="127"/>
      <c r="BA730" s="124"/>
      <c r="BB730" s="124"/>
      <c r="BC730" s="124"/>
      <c r="BD730" s="124"/>
      <c r="BE730" s="124"/>
      <c r="BF730" s="124"/>
      <c r="BG730" s="128"/>
      <c r="BH730" s="129"/>
      <c r="BI730" s="124"/>
      <c r="BJ730" s="129"/>
      <c r="BK730" s="163"/>
      <c r="BL730" s="129"/>
    </row>
    <row r="731" spans="1:64" ht="12.75" x14ac:dyDescent="0.2">
      <c r="A731" s="122"/>
      <c r="B731" s="122"/>
      <c r="C731" s="122"/>
      <c r="D731" s="122"/>
      <c r="E731" s="122"/>
      <c r="F731" s="122"/>
      <c r="G731" s="123"/>
      <c r="H731" s="122"/>
      <c r="I731" s="122"/>
      <c r="J731" s="122"/>
      <c r="K731" s="122"/>
      <c r="L731" s="122"/>
      <c r="M731" s="122"/>
      <c r="N731" s="122"/>
      <c r="O731" s="122"/>
      <c r="P731" s="122"/>
      <c r="Q731" s="122"/>
      <c r="R731" s="122"/>
      <c r="S731" s="122"/>
      <c r="T731" s="122"/>
      <c r="U731" s="122"/>
      <c r="V731" s="122"/>
      <c r="W731" s="122"/>
      <c r="X731" s="122"/>
      <c r="Y731" s="122"/>
      <c r="Z731" s="122"/>
      <c r="AA731" s="122"/>
      <c r="AB731" s="122"/>
      <c r="AC731" s="122"/>
      <c r="AD731" s="122"/>
      <c r="AE731" s="122"/>
      <c r="AF731" s="124"/>
      <c r="AG731" s="125"/>
      <c r="AH731" s="124"/>
      <c r="AI731" s="124"/>
      <c r="AJ731" s="122"/>
      <c r="AK731" s="126"/>
      <c r="AL731" s="122"/>
      <c r="AM731" s="122"/>
      <c r="AN731" s="122"/>
      <c r="AO731" s="122"/>
      <c r="AP731" s="122"/>
      <c r="AQ731" s="122"/>
      <c r="AR731" s="122"/>
      <c r="AS731" s="122"/>
      <c r="AT731" s="122"/>
      <c r="AU731" s="122"/>
      <c r="AV731" s="122"/>
      <c r="AW731" s="122"/>
      <c r="AX731" s="124"/>
      <c r="AY731" s="124"/>
      <c r="AZ731" s="127"/>
      <c r="BA731" s="124"/>
      <c r="BB731" s="124"/>
      <c r="BC731" s="124"/>
      <c r="BD731" s="124"/>
      <c r="BE731" s="124"/>
      <c r="BF731" s="124"/>
      <c r="BG731" s="128"/>
      <c r="BH731" s="129"/>
      <c r="BI731" s="124"/>
      <c r="BJ731" s="129"/>
      <c r="BK731" s="163"/>
      <c r="BL731" s="129"/>
    </row>
    <row r="732" spans="1:64" ht="12.75" x14ac:dyDescent="0.2">
      <c r="A732" s="122"/>
      <c r="B732" s="122"/>
      <c r="C732" s="122"/>
      <c r="D732" s="122"/>
      <c r="E732" s="122"/>
      <c r="F732" s="122"/>
      <c r="G732" s="123"/>
      <c r="H732" s="122"/>
      <c r="I732" s="122"/>
      <c r="J732" s="122"/>
      <c r="K732" s="122"/>
      <c r="L732" s="122"/>
      <c r="M732" s="122"/>
      <c r="N732" s="122"/>
      <c r="O732" s="122"/>
      <c r="P732" s="122"/>
      <c r="Q732" s="122"/>
      <c r="R732" s="122"/>
      <c r="S732" s="122"/>
      <c r="T732" s="122"/>
      <c r="U732" s="122"/>
      <c r="V732" s="122"/>
      <c r="W732" s="122"/>
      <c r="X732" s="122"/>
      <c r="Y732" s="122"/>
      <c r="Z732" s="122"/>
      <c r="AA732" s="122"/>
      <c r="AB732" s="122"/>
      <c r="AC732" s="122"/>
      <c r="AD732" s="122"/>
      <c r="AE732" s="122"/>
      <c r="AF732" s="124"/>
      <c r="AG732" s="125"/>
      <c r="AH732" s="124"/>
      <c r="AI732" s="124"/>
      <c r="AJ732" s="122"/>
      <c r="AK732" s="126"/>
      <c r="AL732" s="122"/>
      <c r="AM732" s="122"/>
      <c r="AN732" s="122"/>
      <c r="AO732" s="122"/>
      <c r="AP732" s="122"/>
      <c r="AQ732" s="122"/>
      <c r="AR732" s="122"/>
      <c r="AS732" s="122"/>
      <c r="AT732" s="122"/>
      <c r="AU732" s="122"/>
      <c r="AV732" s="122"/>
      <c r="AW732" s="122"/>
      <c r="AX732" s="124"/>
      <c r="AY732" s="124"/>
      <c r="AZ732" s="127"/>
      <c r="BA732" s="124"/>
      <c r="BB732" s="124"/>
      <c r="BC732" s="124"/>
      <c r="BD732" s="124"/>
      <c r="BE732" s="124"/>
      <c r="BF732" s="124"/>
      <c r="BG732" s="128"/>
      <c r="BH732" s="129"/>
      <c r="BI732" s="124"/>
      <c r="BJ732" s="129"/>
      <c r="BK732" s="163"/>
      <c r="BL732" s="129"/>
    </row>
    <row r="733" spans="1:64" ht="12.75" x14ac:dyDescent="0.2">
      <c r="A733" s="122"/>
      <c r="B733" s="122"/>
      <c r="C733" s="122"/>
      <c r="D733" s="122"/>
      <c r="E733" s="122"/>
      <c r="F733" s="122"/>
      <c r="G733" s="123"/>
      <c r="H733" s="122"/>
      <c r="I733" s="122"/>
      <c r="J733" s="122"/>
      <c r="K733" s="122"/>
      <c r="L733" s="122"/>
      <c r="M733" s="122"/>
      <c r="N733" s="122"/>
      <c r="O733" s="122"/>
      <c r="P733" s="122"/>
      <c r="Q733" s="122"/>
      <c r="R733" s="122"/>
      <c r="S733" s="122"/>
      <c r="T733" s="122"/>
      <c r="U733" s="122"/>
      <c r="V733" s="122"/>
      <c r="W733" s="122"/>
      <c r="X733" s="122"/>
      <c r="Y733" s="122"/>
      <c r="Z733" s="122"/>
      <c r="AA733" s="122"/>
      <c r="AB733" s="122"/>
      <c r="AC733" s="122"/>
      <c r="AD733" s="122"/>
      <c r="AE733" s="122"/>
      <c r="AF733" s="124"/>
      <c r="AG733" s="125"/>
      <c r="AH733" s="124"/>
      <c r="AI733" s="124"/>
      <c r="AJ733" s="122"/>
      <c r="AK733" s="126"/>
      <c r="AL733" s="122"/>
      <c r="AM733" s="122"/>
      <c r="AN733" s="122"/>
      <c r="AO733" s="122"/>
      <c r="AP733" s="122"/>
      <c r="AQ733" s="122"/>
      <c r="AR733" s="122"/>
      <c r="AS733" s="122"/>
      <c r="AT733" s="122"/>
      <c r="AU733" s="122"/>
      <c r="AV733" s="122"/>
      <c r="AW733" s="122"/>
      <c r="AX733" s="124"/>
      <c r="AY733" s="124"/>
      <c r="AZ733" s="127"/>
      <c r="BA733" s="124"/>
      <c r="BB733" s="124"/>
      <c r="BC733" s="124"/>
      <c r="BD733" s="124"/>
      <c r="BE733" s="124"/>
      <c r="BF733" s="124"/>
      <c r="BG733" s="128"/>
      <c r="BH733" s="129"/>
      <c r="BI733" s="124"/>
      <c r="BJ733" s="129"/>
      <c r="BK733" s="163"/>
      <c r="BL733" s="129"/>
    </row>
    <row r="734" spans="1:64" ht="12.75" x14ac:dyDescent="0.2">
      <c r="A734" s="122"/>
      <c r="B734" s="122"/>
      <c r="C734" s="122"/>
      <c r="D734" s="122"/>
      <c r="E734" s="122"/>
      <c r="F734" s="122"/>
      <c r="G734" s="123"/>
      <c r="H734" s="122"/>
      <c r="I734" s="122"/>
      <c r="J734" s="122"/>
      <c r="K734" s="122"/>
      <c r="L734" s="122"/>
      <c r="M734" s="122"/>
      <c r="N734" s="122"/>
      <c r="O734" s="122"/>
      <c r="P734" s="122"/>
      <c r="Q734" s="122"/>
      <c r="R734" s="122"/>
      <c r="S734" s="122"/>
      <c r="T734" s="122"/>
      <c r="U734" s="122"/>
      <c r="V734" s="122"/>
      <c r="W734" s="122"/>
      <c r="X734" s="122"/>
      <c r="Y734" s="122"/>
      <c r="Z734" s="122"/>
      <c r="AA734" s="122"/>
      <c r="AB734" s="122"/>
      <c r="AC734" s="122"/>
      <c r="AD734" s="122"/>
      <c r="AE734" s="122"/>
      <c r="AF734" s="124"/>
      <c r="AG734" s="125"/>
      <c r="AH734" s="124"/>
      <c r="AI734" s="124"/>
      <c r="AJ734" s="122"/>
      <c r="AK734" s="126"/>
      <c r="AL734" s="122"/>
      <c r="AM734" s="122"/>
      <c r="AN734" s="122"/>
      <c r="AO734" s="122"/>
      <c r="AP734" s="122"/>
      <c r="AQ734" s="122"/>
      <c r="AR734" s="122"/>
      <c r="AS734" s="122"/>
      <c r="AT734" s="122"/>
      <c r="AU734" s="122"/>
      <c r="AV734" s="122"/>
      <c r="AW734" s="122"/>
      <c r="AX734" s="124"/>
      <c r="AY734" s="124"/>
      <c r="AZ734" s="127"/>
      <c r="BA734" s="124"/>
      <c r="BB734" s="124"/>
      <c r="BC734" s="124"/>
      <c r="BD734" s="124"/>
      <c r="BE734" s="124"/>
      <c r="BF734" s="124"/>
      <c r="BG734" s="128"/>
      <c r="BH734" s="129"/>
      <c r="BI734" s="124"/>
      <c r="BJ734" s="129"/>
      <c r="BK734" s="163"/>
      <c r="BL734" s="129"/>
    </row>
    <row r="735" spans="1:64" ht="12.75" x14ac:dyDescent="0.2">
      <c r="A735" s="122"/>
      <c r="B735" s="122"/>
      <c r="C735" s="122"/>
      <c r="D735" s="122"/>
      <c r="E735" s="122"/>
      <c r="F735" s="122"/>
      <c r="G735" s="123"/>
      <c r="H735" s="122"/>
      <c r="I735" s="122"/>
      <c r="J735" s="122"/>
      <c r="K735" s="122"/>
      <c r="L735" s="122"/>
      <c r="M735" s="122"/>
      <c r="N735" s="122"/>
      <c r="O735" s="122"/>
      <c r="P735" s="122"/>
      <c r="Q735" s="122"/>
      <c r="R735" s="122"/>
      <c r="S735" s="122"/>
      <c r="T735" s="122"/>
      <c r="U735" s="122"/>
      <c r="V735" s="122"/>
      <c r="W735" s="122"/>
      <c r="X735" s="122"/>
      <c r="Y735" s="122"/>
      <c r="Z735" s="122"/>
      <c r="AA735" s="122"/>
      <c r="AB735" s="122"/>
      <c r="AC735" s="122"/>
      <c r="AD735" s="122"/>
      <c r="AE735" s="122"/>
      <c r="AF735" s="124"/>
      <c r="AG735" s="125"/>
      <c r="AH735" s="124"/>
      <c r="AI735" s="124"/>
      <c r="AJ735" s="122"/>
      <c r="AK735" s="126"/>
      <c r="AL735" s="122"/>
      <c r="AM735" s="122"/>
      <c r="AN735" s="122"/>
      <c r="AO735" s="122"/>
      <c r="AP735" s="122"/>
      <c r="AQ735" s="122"/>
      <c r="AR735" s="122"/>
      <c r="AS735" s="122"/>
      <c r="AT735" s="122"/>
      <c r="AU735" s="122"/>
      <c r="AV735" s="122"/>
      <c r="AW735" s="122"/>
      <c r="AX735" s="124"/>
      <c r="AY735" s="124"/>
      <c r="AZ735" s="127"/>
      <c r="BA735" s="124"/>
      <c r="BB735" s="124"/>
      <c r="BC735" s="124"/>
      <c r="BD735" s="124"/>
      <c r="BE735" s="124"/>
      <c r="BF735" s="124"/>
      <c r="BG735" s="128"/>
      <c r="BH735" s="129"/>
      <c r="BI735" s="124"/>
      <c r="BJ735" s="129"/>
      <c r="BK735" s="163"/>
      <c r="BL735" s="129"/>
    </row>
    <row r="736" spans="1:64" ht="12.75" x14ac:dyDescent="0.2">
      <c r="A736" s="122"/>
      <c r="B736" s="122"/>
      <c r="C736" s="122"/>
      <c r="D736" s="122"/>
      <c r="E736" s="122"/>
      <c r="F736" s="122"/>
      <c r="G736" s="123"/>
      <c r="H736" s="122"/>
      <c r="I736" s="122"/>
      <c r="J736" s="122"/>
      <c r="K736" s="122"/>
      <c r="L736" s="122"/>
      <c r="M736" s="122"/>
      <c r="N736" s="122"/>
      <c r="O736" s="122"/>
      <c r="P736" s="122"/>
      <c r="Q736" s="122"/>
      <c r="R736" s="122"/>
      <c r="S736" s="122"/>
      <c r="T736" s="122"/>
      <c r="U736" s="122"/>
      <c r="V736" s="122"/>
      <c r="W736" s="122"/>
      <c r="X736" s="122"/>
      <c r="Y736" s="122"/>
      <c r="Z736" s="122"/>
      <c r="AA736" s="122"/>
      <c r="AB736" s="122"/>
      <c r="AC736" s="122"/>
      <c r="AD736" s="122"/>
      <c r="AE736" s="122"/>
      <c r="AF736" s="124"/>
      <c r="AG736" s="125"/>
      <c r="AH736" s="124"/>
      <c r="AI736" s="124"/>
      <c r="AJ736" s="122"/>
      <c r="AK736" s="126"/>
      <c r="AL736" s="122"/>
      <c r="AM736" s="122"/>
      <c r="AN736" s="122"/>
      <c r="AO736" s="122"/>
      <c r="AP736" s="122"/>
      <c r="AQ736" s="122"/>
      <c r="AR736" s="122"/>
      <c r="AS736" s="122"/>
      <c r="AT736" s="122"/>
      <c r="AU736" s="122"/>
      <c r="AV736" s="122"/>
      <c r="AW736" s="122"/>
      <c r="AX736" s="124"/>
      <c r="AY736" s="124"/>
      <c r="AZ736" s="127"/>
      <c r="BA736" s="124"/>
      <c r="BB736" s="124"/>
      <c r="BC736" s="124"/>
      <c r="BD736" s="124"/>
      <c r="BE736" s="124"/>
      <c r="BF736" s="124"/>
      <c r="BG736" s="128"/>
      <c r="BH736" s="129"/>
      <c r="BI736" s="124"/>
      <c r="BJ736" s="129"/>
      <c r="BK736" s="163"/>
      <c r="BL736" s="129"/>
    </row>
    <row r="737" spans="1:64" ht="12.75" x14ac:dyDescent="0.2">
      <c r="A737" s="122"/>
      <c r="B737" s="122"/>
      <c r="C737" s="122"/>
      <c r="D737" s="122"/>
      <c r="E737" s="122"/>
      <c r="F737" s="122"/>
      <c r="G737" s="123"/>
      <c r="H737" s="122"/>
      <c r="I737" s="122"/>
      <c r="J737" s="122"/>
      <c r="K737" s="122"/>
      <c r="L737" s="122"/>
      <c r="M737" s="122"/>
      <c r="N737" s="122"/>
      <c r="O737" s="122"/>
      <c r="P737" s="122"/>
      <c r="Q737" s="122"/>
      <c r="R737" s="122"/>
      <c r="S737" s="122"/>
      <c r="T737" s="122"/>
      <c r="U737" s="122"/>
      <c r="V737" s="122"/>
      <c r="W737" s="122"/>
      <c r="X737" s="122"/>
      <c r="Y737" s="122"/>
      <c r="Z737" s="122"/>
      <c r="AA737" s="122"/>
      <c r="AB737" s="122"/>
      <c r="AC737" s="122"/>
      <c r="AD737" s="122"/>
      <c r="AE737" s="122"/>
      <c r="AF737" s="124"/>
      <c r="AG737" s="125"/>
      <c r="AH737" s="124"/>
      <c r="AI737" s="124"/>
      <c r="AJ737" s="122"/>
      <c r="AK737" s="126"/>
      <c r="AL737" s="122"/>
      <c r="AM737" s="122"/>
      <c r="AN737" s="122"/>
      <c r="AO737" s="122"/>
      <c r="AP737" s="122"/>
      <c r="AQ737" s="122"/>
      <c r="AR737" s="122"/>
      <c r="AS737" s="122"/>
      <c r="AT737" s="122"/>
      <c r="AU737" s="122"/>
      <c r="AV737" s="122"/>
      <c r="AW737" s="122"/>
      <c r="AX737" s="124"/>
      <c r="AY737" s="124"/>
      <c r="AZ737" s="127"/>
      <c r="BA737" s="124"/>
      <c r="BB737" s="124"/>
      <c r="BC737" s="124"/>
      <c r="BD737" s="124"/>
      <c r="BE737" s="124"/>
      <c r="BF737" s="124"/>
      <c r="BG737" s="128"/>
      <c r="BH737" s="129"/>
      <c r="BI737" s="124"/>
      <c r="BJ737" s="129"/>
      <c r="BK737" s="163"/>
      <c r="BL737" s="129"/>
    </row>
    <row r="738" spans="1:64" ht="12.75" x14ac:dyDescent="0.2">
      <c r="A738" s="122"/>
      <c r="B738" s="122"/>
      <c r="C738" s="122"/>
      <c r="D738" s="122"/>
      <c r="E738" s="122"/>
      <c r="F738" s="122"/>
      <c r="G738" s="123"/>
      <c r="H738" s="122"/>
      <c r="I738" s="122"/>
      <c r="J738" s="122"/>
      <c r="K738" s="122"/>
      <c r="L738" s="122"/>
      <c r="M738" s="122"/>
      <c r="N738" s="122"/>
      <c r="O738" s="122"/>
      <c r="P738" s="122"/>
      <c r="Q738" s="122"/>
      <c r="R738" s="122"/>
      <c r="S738" s="122"/>
      <c r="T738" s="122"/>
      <c r="U738" s="122"/>
      <c r="V738" s="122"/>
      <c r="W738" s="122"/>
      <c r="X738" s="122"/>
      <c r="Y738" s="122"/>
      <c r="Z738" s="122"/>
      <c r="AA738" s="122"/>
      <c r="AB738" s="122"/>
      <c r="AC738" s="122"/>
      <c r="AD738" s="122"/>
      <c r="AE738" s="122"/>
      <c r="AF738" s="124"/>
      <c r="AG738" s="125"/>
      <c r="AH738" s="124"/>
      <c r="AI738" s="124"/>
      <c r="AJ738" s="122"/>
      <c r="AK738" s="126"/>
      <c r="AL738" s="122"/>
      <c r="AM738" s="122"/>
      <c r="AN738" s="122"/>
      <c r="AO738" s="122"/>
      <c r="AP738" s="122"/>
      <c r="AQ738" s="122"/>
      <c r="AR738" s="122"/>
      <c r="AS738" s="122"/>
      <c r="AT738" s="122"/>
      <c r="AU738" s="122"/>
      <c r="AV738" s="122"/>
      <c r="AW738" s="122"/>
      <c r="AX738" s="124"/>
      <c r="AY738" s="124"/>
      <c r="AZ738" s="127"/>
      <c r="BA738" s="124"/>
      <c r="BB738" s="124"/>
      <c r="BC738" s="124"/>
      <c r="BD738" s="124"/>
      <c r="BE738" s="124"/>
      <c r="BF738" s="124"/>
      <c r="BG738" s="128"/>
      <c r="BH738" s="129"/>
      <c r="BI738" s="124"/>
      <c r="BJ738" s="129"/>
      <c r="BK738" s="163"/>
      <c r="BL738" s="129"/>
    </row>
    <row r="739" spans="1:64" ht="12.75" x14ac:dyDescent="0.2">
      <c r="A739" s="122"/>
      <c r="B739" s="122"/>
      <c r="C739" s="122"/>
      <c r="D739" s="122"/>
      <c r="E739" s="122"/>
      <c r="F739" s="122"/>
      <c r="G739" s="123"/>
      <c r="H739" s="122"/>
      <c r="I739" s="122"/>
      <c r="J739" s="122"/>
      <c r="K739" s="122"/>
      <c r="L739" s="122"/>
      <c r="M739" s="122"/>
      <c r="N739" s="122"/>
      <c r="O739" s="122"/>
      <c r="P739" s="122"/>
      <c r="Q739" s="122"/>
      <c r="R739" s="122"/>
      <c r="S739" s="122"/>
      <c r="T739" s="122"/>
      <c r="U739" s="122"/>
      <c r="V739" s="122"/>
      <c r="W739" s="122"/>
      <c r="X739" s="122"/>
      <c r="Y739" s="122"/>
      <c r="Z739" s="122"/>
      <c r="AA739" s="122"/>
      <c r="AB739" s="122"/>
      <c r="AC739" s="122"/>
      <c r="AD739" s="122"/>
      <c r="AE739" s="122"/>
      <c r="AF739" s="124"/>
      <c r="AG739" s="125"/>
      <c r="AH739" s="124"/>
      <c r="AI739" s="124"/>
      <c r="AJ739" s="122"/>
      <c r="AK739" s="126"/>
      <c r="AL739" s="122"/>
      <c r="AM739" s="122"/>
      <c r="AN739" s="122"/>
      <c r="AO739" s="122"/>
      <c r="AP739" s="122"/>
      <c r="AQ739" s="122"/>
      <c r="AR739" s="122"/>
      <c r="AS739" s="122"/>
      <c r="AT739" s="122"/>
      <c r="AU739" s="122"/>
      <c r="AV739" s="122"/>
      <c r="AW739" s="122"/>
      <c r="AX739" s="124"/>
      <c r="AY739" s="124"/>
      <c r="AZ739" s="127"/>
      <c r="BA739" s="124"/>
      <c r="BB739" s="124"/>
      <c r="BC739" s="124"/>
      <c r="BD739" s="124"/>
      <c r="BE739" s="124"/>
      <c r="BF739" s="124"/>
      <c r="BG739" s="128"/>
      <c r="BH739" s="129"/>
      <c r="BI739" s="124"/>
      <c r="BJ739" s="129"/>
      <c r="BK739" s="163"/>
      <c r="BL739" s="129"/>
    </row>
    <row r="740" spans="1:64" ht="12.75" x14ac:dyDescent="0.2">
      <c r="A740" s="122"/>
      <c r="B740" s="122"/>
      <c r="C740" s="122"/>
      <c r="D740" s="122"/>
      <c r="E740" s="122"/>
      <c r="F740" s="122"/>
      <c r="G740" s="123"/>
      <c r="H740" s="122"/>
      <c r="I740" s="122"/>
      <c r="J740" s="122"/>
      <c r="K740" s="122"/>
      <c r="L740" s="122"/>
      <c r="M740" s="122"/>
      <c r="N740" s="122"/>
      <c r="O740" s="122"/>
      <c r="P740" s="122"/>
      <c r="Q740" s="122"/>
      <c r="R740" s="122"/>
      <c r="S740" s="122"/>
      <c r="T740" s="122"/>
      <c r="U740" s="122"/>
      <c r="V740" s="122"/>
      <c r="W740" s="122"/>
      <c r="X740" s="122"/>
      <c r="Y740" s="122"/>
      <c r="Z740" s="122"/>
      <c r="AA740" s="122"/>
      <c r="AB740" s="122"/>
      <c r="AC740" s="122"/>
      <c r="AD740" s="122"/>
      <c r="AE740" s="122"/>
      <c r="AF740" s="124"/>
      <c r="AG740" s="125"/>
      <c r="AH740" s="124"/>
      <c r="AI740" s="124"/>
      <c r="AJ740" s="122"/>
      <c r="AK740" s="126"/>
      <c r="AL740" s="122"/>
      <c r="AM740" s="122"/>
      <c r="AN740" s="122"/>
      <c r="AO740" s="122"/>
      <c r="AP740" s="122"/>
      <c r="AQ740" s="122"/>
      <c r="AR740" s="122"/>
      <c r="AS740" s="122"/>
      <c r="AT740" s="122"/>
      <c r="AU740" s="122"/>
      <c r="AV740" s="122"/>
      <c r="AW740" s="122"/>
      <c r="AX740" s="124"/>
      <c r="AY740" s="124"/>
      <c r="AZ740" s="127"/>
      <c r="BA740" s="124"/>
      <c r="BB740" s="124"/>
      <c r="BC740" s="124"/>
      <c r="BD740" s="124"/>
      <c r="BE740" s="124"/>
      <c r="BF740" s="124"/>
      <c r="BG740" s="128"/>
      <c r="BH740" s="129"/>
      <c r="BI740" s="124"/>
      <c r="BJ740" s="129"/>
      <c r="BK740" s="163"/>
      <c r="BL740" s="129"/>
    </row>
    <row r="741" spans="1:64" ht="12.75" x14ac:dyDescent="0.2">
      <c r="A741" s="122"/>
      <c r="B741" s="122"/>
      <c r="C741" s="122"/>
      <c r="D741" s="122"/>
      <c r="E741" s="122"/>
      <c r="F741" s="122"/>
      <c r="G741" s="123"/>
      <c r="H741" s="122"/>
      <c r="I741" s="122"/>
      <c r="J741" s="122"/>
      <c r="K741" s="122"/>
      <c r="L741" s="122"/>
      <c r="M741" s="122"/>
      <c r="N741" s="122"/>
      <c r="O741" s="122"/>
      <c r="P741" s="122"/>
      <c r="Q741" s="122"/>
      <c r="R741" s="122"/>
      <c r="S741" s="122"/>
      <c r="T741" s="122"/>
      <c r="U741" s="122"/>
      <c r="V741" s="122"/>
      <c r="W741" s="122"/>
      <c r="X741" s="122"/>
      <c r="Y741" s="122"/>
      <c r="Z741" s="122"/>
      <c r="AA741" s="122"/>
      <c r="AB741" s="122"/>
      <c r="AC741" s="122"/>
      <c r="AD741" s="122"/>
      <c r="AE741" s="122"/>
      <c r="AF741" s="124"/>
      <c r="AG741" s="125"/>
      <c r="AH741" s="124"/>
      <c r="AI741" s="124"/>
      <c r="AJ741" s="122"/>
      <c r="AK741" s="126"/>
      <c r="AL741" s="122"/>
      <c r="AM741" s="122"/>
      <c r="AN741" s="122"/>
      <c r="AO741" s="122"/>
      <c r="AP741" s="122"/>
      <c r="AQ741" s="122"/>
      <c r="AR741" s="122"/>
      <c r="AS741" s="122"/>
      <c r="AT741" s="122"/>
      <c r="AU741" s="122"/>
      <c r="AV741" s="122"/>
      <c r="AW741" s="122"/>
      <c r="AX741" s="124"/>
      <c r="AY741" s="124"/>
      <c r="AZ741" s="127"/>
      <c r="BA741" s="124"/>
      <c r="BB741" s="124"/>
      <c r="BC741" s="124"/>
      <c r="BD741" s="124"/>
      <c r="BE741" s="124"/>
      <c r="BF741" s="124"/>
      <c r="BG741" s="128"/>
      <c r="BH741" s="129"/>
      <c r="BI741" s="124"/>
      <c r="BJ741" s="129"/>
      <c r="BK741" s="163"/>
      <c r="BL741" s="129"/>
    </row>
    <row r="742" spans="1:64" ht="12.75" x14ac:dyDescent="0.2">
      <c r="A742" s="122"/>
      <c r="B742" s="122"/>
      <c r="C742" s="122"/>
      <c r="D742" s="122"/>
      <c r="E742" s="122"/>
      <c r="F742" s="122"/>
      <c r="G742" s="123"/>
      <c r="H742" s="122"/>
      <c r="I742" s="122"/>
      <c r="J742" s="122"/>
      <c r="K742" s="122"/>
      <c r="L742" s="122"/>
      <c r="M742" s="122"/>
      <c r="N742" s="122"/>
      <c r="O742" s="122"/>
      <c r="P742" s="122"/>
      <c r="Q742" s="122"/>
      <c r="R742" s="122"/>
      <c r="S742" s="122"/>
      <c r="T742" s="122"/>
      <c r="U742" s="122"/>
      <c r="V742" s="122"/>
      <c r="W742" s="122"/>
      <c r="X742" s="122"/>
      <c r="Y742" s="122"/>
      <c r="Z742" s="122"/>
      <c r="AA742" s="122"/>
      <c r="AB742" s="122"/>
      <c r="AC742" s="122"/>
      <c r="AD742" s="122"/>
      <c r="AE742" s="122"/>
      <c r="AF742" s="124"/>
      <c r="AG742" s="125"/>
      <c r="AH742" s="124"/>
      <c r="AI742" s="124"/>
      <c r="AJ742" s="122"/>
      <c r="AK742" s="126"/>
      <c r="AL742" s="122"/>
      <c r="AM742" s="122"/>
      <c r="AN742" s="122"/>
      <c r="AO742" s="122"/>
      <c r="AP742" s="122"/>
      <c r="AQ742" s="122"/>
      <c r="AR742" s="122"/>
      <c r="AS742" s="122"/>
      <c r="AT742" s="122"/>
      <c r="AU742" s="122"/>
      <c r="AV742" s="122"/>
      <c r="AW742" s="122"/>
      <c r="AX742" s="124"/>
      <c r="AY742" s="124"/>
      <c r="AZ742" s="127"/>
      <c r="BA742" s="124"/>
      <c r="BB742" s="124"/>
      <c r="BC742" s="124"/>
      <c r="BD742" s="124"/>
      <c r="BE742" s="124"/>
      <c r="BF742" s="124"/>
      <c r="BG742" s="128"/>
      <c r="BH742" s="129"/>
      <c r="BI742" s="124"/>
      <c r="BJ742" s="129"/>
      <c r="BK742" s="163"/>
      <c r="BL742" s="129"/>
    </row>
    <row r="743" spans="1:64" ht="12.75" x14ac:dyDescent="0.2">
      <c r="A743" s="122"/>
      <c r="B743" s="122"/>
      <c r="C743" s="122"/>
      <c r="D743" s="122"/>
      <c r="E743" s="122"/>
      <c r="F743" s="122"/>
      <c r="G743" s="123"/>
      <c r="H743" s="122"/>
      <c r="I743" s="122"/>
      <c r="J743" s="122"/>
      <c r="K743" s="122"/>
      <c r="L743" s="122"/>
      <c r="M743" s="122"/>
      <c r="N743" s="122"/>
      <c r="O743" s="122"/>
      <c r="P743" s="122"/>
      <c r="Q743" s="122"/>
      <c r="R743" s="122"/>
      <c r="S743" s="122"/>
      <c r="T743" s="122"/>
      <c r="U743" s="122"/>
      <c r="V743" s="122"/>
      <c r="W743" s="122"/>
      <c r="X743" s="122"/>
      <c r="Y743" s="122"/>
      <c r="Z743" s="122"/>
      <c r="AA743" s="122"/>
      <c r="AB743" s="122"/>
      <c r="AC743" s="122"/>
      <c r="AD743" s="122"/>
      <c r="AE743" s="122"/>
      <c r="AF743" s="124"/>
      <c r="AG743" s="125"/>
      <c r="AH743" s="124"/>
      <c r="AI743" s="124"/>
      <c r="AJ743" s="122"/>
      <c r="AK743" s="126"/>
      <c r="AL743" s="122"/>
      <c r="AM743" s="122"/>
      <c r="AN743" s="122"/>
      <c r="AO743" s="122"/>
      <c r="AP743" s="122"/>
      <c r="AQ743" s="122"/>
      <c r="AR743" s="122"/>
      <c r="AS743" s="122"/>
      <c r="AT743" s="122"/>
      <c r="AU743" s="122"/>
      <c r="AV743" s="122"/>
      <c r="AW743" s="122"/>
      <c r="AX743" s="124"/>
      <c r="AY743" s="124"/>
      <c r="AZ743" s="127"/>
      <c r="BA743" s="124"/>
      <c r="BB743" s="124"/>
      <c r="BC743" s="124"/>
      <c r="BD743" s="124"/>
      <c r="BE743" s="124"/>
      <c r="BF743" s="124"/>
      <c r="BG743" s="128"/>
      <c r="BH743" s="129"/>
      <c r="BI743" s="124"/>
      <c r="BJ743" s="129"/>
      <c r="BK743" s="163"/>
      <c r="BL743" s="129"/>
    </row>
    <row r="744" spans="1:64" ht="12.75" x14ac:dyDescent="0.2">
      <c r="A744" s="122"/>
      <c r="B744" s="122"/>
      <c r="C744" s="122"/>
      <c r="D744" s="122"/>
      <c r="E744" s="122"/>
      <c r="F744" s="122"/>
      <c r="G744" s="123"/>
      <c r="H744" s="122"/>
      <c r="I744" s="122"/>
      <c r="J744" s="122"/>
      <c r="K744" s="122"/>
      <c r="L744" s="122"/>
      <c r="M744" s="122"/>
      <c r="N744" s="122"/>
      <c r="O744" s="122"/>
      <c r="P744" s="122"/>
      <c r="Q744" s="122"/>
      <c r="R744" s="122"/>
      <c r="S744" s="122"/>
      <c r="T744" s="122"/>
      <c r="U744" s="122"/>
      <c r="V744" s="122"/>
      <c r="W744" s="122"/>
      <c r="X744" s="122"/>
      <c r="Y744" s="122"/>
      <c r="Z744" s="122"/>
      <c r="AA744" s="122"/>
      <c r="AB744" s="122"/>
      <c r="AC744" s="122"/>
      <c r="AD744" s="122"/>
      <c r="AE744" s="122"/>
      <c r="AF744" s="124"/>
      <c r="AG744" s="125"/>
      <c r="AH744" s="124"/>
      <c r="AI744" s="124"/>
      <c r="AJ744" s="122"/>
      <c r="AK744" s="126"/>
      <c r="AL744" s="122"/>
      <c r="AM744" s="122"/>
      <c r="AN744" s="122"/>
      <c r="AO744" s="122"/>
      <c r="AP744" s="122"/>
      <c r="AQ744" s="122"/>
      <c r="AR744" s="122"/>
      <c r="AS744" s="122"/>
      <c r="AT744" s="122"/>
      <c r="AU744" s="122"/>
      <c r="AV744" s="122"/>
      <c r="AW744" s="122"/>
      <c r="AX744" s="124"/>
      <c r="AY744" s="124"/>
      <c r="AZ744" s="127"/>
      <c r="BA744" s="124"/>
      <c r="BB744" s="124"/>
      <c r="BC744" s="124"/>
      <c r="BD744" s="124"/>
      <c r="BE744" s="124"/>
      <c r="BF744" s="124"/>
      <c r="BG744" s="128"/>
      <c r="BH744" s="129"/>
      <c r="BI744" s="124"/>
      <c r="BJ744" s="129"/>
      <c r="BK744" s="163"/>
      <c r="BL744" s="129"/>
    </row>
    <row r="745" spans="1:64" ht="12.75" x14ac:dyDescent="0.2">
      <c r="A745" s="122"/>
      <c r="B745" s="122"/>
      <c r="C745" s="122"/>
      <c r="D745" s="122"/>
      <c r="E745" s="122"/>
      <c r="F745" s="122"/>
      <c r="G745" s="123"/>
      <c r="H745" s="122"/>
      <c r="I745" s="122"/>
      <c r="J745" s="122"/>
      <c r="K745" s="122"/>
      <c r="L745" s="122"/>
      <c r="M745" s="122"/>
      <c r="N745" s="122"/>
      <c r="O745" s="122"/>
      <c r="P745" s="122"/>
      <c r="Q745" s="122"/>
      <c r="R745" s="122"/>
      <c r="S745" s="122"/>
      <c r="T745" s="122"/>
      <c r="U745" s="122"/>
      <c r="V745" s="122"/>
      <c r="W745" s="122"/>
      <c r="X745" s="122"/>
      <c r="Y745" s="122"/>
      <c r="Z745" s="122"/>
      <c r="AA745" s="122"/>
      <c r="AB745" s="122"/>
      <c r="AC745" s="122"/>
      <c r="AD745" s="122"/>
      <c r="AE745" s="122"/>
      <c r="AF745" s="124"/>
      <c r="AG745" s="125"/>
      <c r="AH745" s="124"/>
      <c r="AI745" s="124"/>
      <c r="AJ745" s="122"/>
      <c r="AK745" s="126"/>
      <c r="AL745" s="122"/>
      <c r="AM745" s="122"/>
      <c r="AN745" s="122"/>
      <c r="AO745" s="122"/>
      <c r="AP745" s="122"/>
      <c r="AQ745" s="122"/>
      <c r="AR745" s="122"/>
      <c r="AS745" s="122"/>
      <c r="AT745" s="122"/>
      <c r="AU745" s="122"/>
      <c r="AV745" s="122"/>
      <c r="AW745" s="122"/>
      <c r="AX745" s="124"/>
      <c r="AY745" s="124"/>
      <c r="AZ745" s="127"/>
      <c r="BA745" s="124"/>
      <c r="BB745" s="124"/>
      <c r="BC745" s="124"/>
      <c r="BD745" s="124"/>
      <c r="BE745" s="124"/>
      <c r="BF745" s="124"/>
      <c r="BG745" s="128"/>
      <c r="BH745" s="129"/>
      <c r="BI745" s="124"/>
      <c r="BJ745" s="129"/>
      <c r="BK745" s="163"/>
      <c r="BL745" s="129"/>
    </row>
    <row r="746" spans="1:64" ht="12.75" x14ac:dyDescent="0.2">
      <c r="A746" s="122"/>
      <c r="B746" s="122"/>
      <c r="C746" s="122"/>
      <c r="D746" s="122"/>
      <c r="E746" s="122"/>
      <c r="F746" s="122"/>
      <c r="G746" s="123"/>
      <c r="H746" s="122"/>
      <c r="I746" s="122"/>
      <c r="J746" s="122"/>
      <c r="K746" s="122"/>
      <c r="L746" s="122"/>
      <c r="M746" s="122"/>
      <c r="N746" s="122"/>
      <c r="O746" s="122"/>
      <c r="P746" s="122"/>
      <c r="Q746" s="122"/>
      <c r="R746" s="122"/>
      <c r="S746" s="122"/>
      <c r="T746" s="122"/>
      <c r="U746" s="122"/>
      <c r="V746" s="122"/>
      <c r="W746" s="122"/>
      <c r="X746" s="122"/>
      <c r="Y746" s="122"/>
      <c r="Z746" s="122"/>
      <c r="AA746" s="122"/>
      <c r="AB746" s="122"/>
      <c r="AC746" s="122"/>
      <c r="AD746" s="122"/>
      <c r="AE746" s="122"/>
      <c r="AF746" s="124"/>
      <c r="AG746" s="125"/>
      <c r="AH746" s="124"/>
      <c r="AI746" s="124"/>
      <c r="AJ746" s="122"/>
      <c r="AK746" s="126"/>
      <c r="AL746" s="122"/>
      <c r="AM746" s="122"/>
      <c r="AN746" s="122"/>
      <c r="AO746" s="122"/>
      <c r="AP746" s="122"/>
      <c r="AQ746" s="122"/>
      <c r="AR746" s="122"/>
      <c r="AS746" s="122"/>
      <c r="AT746" s="122"/>
      <c r="AU746" s="122"/>
      <c r="AV746" s="122"/>
      <c r="AW746" s="122"/>
      <c r="AX746" s="124"/>
      <c r="AY746" s="124"/>
      <c r="AZ746" s="127"/>
      <c r="BA746" s="124"/>
      <c r="BB746" s="124"/>
      <c r="BC746" s="124"/>
      <c r="BD746" s="124"/>
      <c r="BE746" s="124"/>
      <c r="BF746" s="124"/>
      <c r="BG746" s="128"/>
      <c r="BH746" s="129"/>
      <c r="BI746" s="124"/>
      <c r="BJ746" s="129"/>
      <c r="BK746" s="163"/>
      <c r="BL746" s="129"/>
    </row>
    <row r="747" spans="1:64" ht="12.75" x14ac:dyDescent="0.2">
      <c r="A747" s="122"/>
      <c r="B747" s="122"/>
      <c r="C747" s="122"/>
      <c r="D747" s="122"/>
      <c r="E747" s="122"/>
      <c r="F747" s="122"/>
      <c r="G747" s="123"/>
      <c r="H747" s="122"/>
      <c r="I747" s="122"/>
      <c r="J747" s="122"/>
      <c r="K747" s="122"/>
      <c r="L747" s="122"/>
      <c r="M747" s="122"/>
      <c r="N747" s="122"/>
      <c r="O747" s="122"/>
      <c r="P747" s="122"/>
      <c r="Q747" s="122"/>
      <c r="R747" s="122"/>
      <c r="S747" s="122"/>
      <c r="T747" s="122"/>
      <c r="U747" s="122"/>
      <c r="V747" s="122"/>
      <c r="W747" s="122"/>
      <c r="X747" s="122"/>
      <c r="Y747" s="122"/>
      <c r="Z747" s="122"/>
      <c r="AA747" s="122"/>
      <c r="AB747" s="122"/>
      <c r="AC747" s="122"/>
      <c r="AD747" s="122"/>
      <c r="AE747" s="122"/>
      <c r="AF747" s="124"/>
      <c r="AG747" s="125"/>
      <c r="AH747" s="124"/>
      <c r="AI747" s="124"/>
      <c r="AJ747" s="122"/>
      <c r="AK747" s="126"/>
      <c r="AL747" s="122"/>
      <c r="AM747" s="122"/>
      <c r="AN747" s="122"/>
      <c r="AO747" s="122"/>
      <c r="AP747" s="122"/>
      <c r="AQ747" s="122"/>
      <c r="AR747" s="122"/>
      <c r="AS747" s="122"/>
      <c r="AT747" s="122"/>
      <c r="AU747" s="122"/>
      <c r="AV747" s="122"/>
      <c r="AW747" s="122"/>
      <c r="AX747" s="124"/>
      <c r="AY747" s="124"/>
      <c r="AZ747" s="127"/>
      <c r="BA747" s="124"/>
      <c r="BB747" s="124"/>
      <c r="BC747" s="124"/>
      <c r="BD747" s="124"/>
      <c r="BE747" s="124"/>
      <c r="BF747" s="124"/>
      <c r="BG747" s="128"/>
      <c r="BH747" s="129"/>
      <c r="BI747" s="124"/>
      <c r="BJ747" s="129"/>
      <c r="BK747" s="163"/>
      <c r="BL747" s="129"/>
    </row>
    <row r="748" spans="1:64" ht="12.75" x14ac:dyDescent="0.2">
      <c r="A748" s="122"/>
      <c r="B748" s="122"/>
      <c r="C748" s="122"/>
      <c r="D748" s="122"/>
      <c r="E748" s="122"/>
      <c r="F748" s="122"/>
      <c r="G748" s="123"/>
      <c r="H748" s="122"/>
      <c r="I748" s="122"/>
      <c r="J748" s="122"/>
      <c r="K748" s="122"/>
      <c r="L748" s="122"/>
      <c r="M748" s="122"/>
      <c r="N748" s="122"/>
      <c r="O748" s="122"/>
      <c r="P748" s="122"/>
      <c r="Q748" s="122"/>
      <c r="R748" s="122"/>
      <c r="S748" s="122"/>
      <c r="T748" s="122"/>
      <c r="U748" s="122"/>
      <c r="V748" s="122"/>
      <c r="W748" s="122"/>
      <c r="X748" s="122"/>
      <c r="Y748" s="122"/>
      <c r="Z748" s="122"/>
      <c r="AA748" s="122"/>
      <c r="AB748" s="122"/>
      <c r="AC748" s="122"/>
      <c r="AD748" s="122"/>
      <c r="AE748" s="122"/>
      <c r="AF748" s="124"/>
      <c r="AG748" s="125"/>
      <c r="AH748" s="124"/>
      <c r="AI748" s="124"/>
      <c r="AJ748" s="122"/>
      <c r="AK748" s="126"/>
      <c r="AL748" s="122"/>
      <c r="AM748" s="122"/>
      <c r="AN748" s="122"/>
      <c r="AO748" s="122"/>
      <c r="AP748" s="122"/>
      <c r="AQ748" s="122"/>
      <c r="AR748" s="122"/>
      <c r="AS748" s="122"/>
      <c r="AT748" s="122"/>
      <c r="AU748" s="122"/>
      <c r="AV748" s="122"/>
      <c r="AW748" s="122"/>
      <c r="AX748" s="124"/>
      <c r="AY748" s="124"/>
      <c r="AZ748" s="127"/>
      <c r="BA748" s="124"/>
      <c r="BB748" s="124"/>
      <c r="BC748" s="124"/>
      <c r="BD748" s="124"/>
      <c r="BE748" s="124"/>
      <c r="BF748" s="124"/>
      <c r="BG748" s="128"/>
      <c r="BH748" s="129"/>
      <c r="BI748" s="124"/>
      <c r="BJ748" s="129"/>
      <c r="BK748" s="163"/>
      <c r="BL748" s="129"/>
    </row>
    <row r="749" spans="1:64" ht="12.75" x14ac:dyDescent="0.2">
      <c r="A749" s="122"/>
      <c r="B749" s="122"/>
      <c r="C749" s="122"/>
      <c r="D749" s="122"/>
      <c r="E749" s="122"/>
      <c r="F749" s="122"/>
      <c r="G749" s="123"/>
      <c r="H749" s="122"/>
      <c r="I749" s="122"/>
      <c r="J749" s="122"/>
      <c r="K749" s="122"/>
      <c r="L749" s="122"/>
      <c r="M749" s="122"/>
      <c r="N749" s="122"/>
      <c r="O749" s="122"/>
      <c r="P749" s="122"/>
      <c r="Q749" s="122"/>
      <c r="R749" s="122"/>
      <c r="S749" s="122"/>
      <c r="T749" s="122"/>
      <c r="U749" s="122"/>
      <c r="V749" s="122"/>
      <c r="W749" s="122"/>
      <c r="X749" s="122"/>
      <c r="Y749" s="122"/>
      <c r="Z749" s="122"/>
      <c r="AA749" s="122"/>
      <c r="AB749" s="122"/>
      <c r="AC749" s="122"/>
      <c r="AD749" s="122"/>
      <c r="AE749" s="122"/>
      <c r="AF749" s="124"/>
      <c r="AG749" s="125"/>
      <c r="AH749" s="124"/>
      <c r="AI749" s="124"/>
      <c r="AJ749" s="122"/>
      <c r="AK749" s="126"/>
      <c r="AL749" s="122"/>
      <c r="AM749" s="122"/>
      <c r="AN749" s="122"/>
      <c r="AO749" s="122"/>
      <c r="AP749" s="122"/>
      <c r="AQ749" s="122"/>
      <c r="AR749" s="122"/>
      <c r="AS749" s="122"/>
      <c r="AT749" s="122"/>
      <c r="AU749" s="122"/>
      <c r="AV749" s="122"/>
      <c r="AW749" s="122"/>
      <c r="AX749" s="124"/>
      <c r="AY749" s="124"/>
      <c r="AZ749" s="127"/>
      <c r="BA749" s="124"/>
      <c r="BB749" s="124"/>
      <c r="BC749" s="124"/>
      <c r="BD749" s="124"/>
      <c r="BE749" s="124"/>
      <c r="BF749" s="124"/>
      <c r="BG749" s="128"/>
      <c r="BH749" s="129"/>
      <c r="BI749" s="124"/>
      <c r="BJ749" s="129"/>
      <c r="BK749" s="163"/>
      <c r="BL749" s="129"/>
    </row>
    <row r="750" spans="1:64" ht="12.75" x14ac:dyDescent="0.2">
      <c r="A750" s="122"/>
      <c r="B750" s="122"/>
      <c r="C750" s="122"/>
      <c r="D750" s="122"/>
      <c r="E750" s="122"/>
      <c r="F750" s="122"/>
      <c r="G750" s="123"/>
      <c r="H750" s="122"/>
      <c r="I750" s="122"/>
      <c r="J750" s="122"/>
      <c r="K750" s="122"/>
      <c r="L750" s="122"/>
      <c r="M750" s="122"/>
      <c r="N750" s="122"/>
      <c r="O750" s="122"/>
      <c r="P750" s="122"/>
      <c r="Q750" s="122"/>
      <c r="R750" s="122"/>
      <c r="S750" s="122"/>
      <c r="T750" s="122"/>
      <c r="U750" s="122"/>
      <c r="V750" s="122"/>
      <c r="W750" s="122"/>
      <c r="X750" s="122"/>
      <c r="Y750" s="122"/>
      <c r="Z750" s="122"/>
      <c r="AA750" s="122"/>
      <c r="AB750" s="122"/>
      <c r="AC750" s="122"/>
      <c r="AD750" s="122"/>
      <c r="AE750" s="122"/>
      <c r="AF750" s="124"/>
      <c r="AG750" s="125"/>
      <c r="AH750" s="124"/>
      <c r="AI750" s="124"/>
      <c r="AJ750" s="122"/>
      <c r="AK750" s="126"/>
      <c r="AL750" s="122"/>
      <c r="AM750" s="122"/>
      <c r="AN750" s="122"/>
      <c r="AO750" s="122"/>
      <c r="AP750" s="122"/>
      <c r="AQ750" s="122"/>
      <c r="AR750" s="122"/>
      <c r="AS750" s="122"/>
      <c r="AT750" s="122"/>
      <c r="AU750" s="122"/>
      <c r="AV750" s="122"/>
      <c r="AW750" s="122"/>
      <c r="AX750" s="124"/>
      <c r="AY750" s="124"/>
      <c r="AZ750" s="127"/>
      <c r="BA750" s="124"/>
      <c r="BB750" s="124"/>
      <c r="BC750" s="124"/>
      <c r="BD750" s="124"/>
      <c r="BE750" s="124"/>
      <c r="BF750" s="124"/>
      <c r="BG750" s="128"/>
      <c r="BH750" s="129"/>
      <c r="BI750" s="124"/>
      <c r="BJ750" s="129"/>
      <c r="BK750" s="163"/>
      <c r="BL750" s="129"/>
    </row>
    <row r="751" spans="1:64" ht="12.75" x14ac:dyDescent="0.2">
      <c r="A751" s="122"/>
      <c r="B751" s="122"/>
      <c r="C751" s="122"/>
      <c r="D751" s="122"/>
      <c r="E751" s="122"/>
      <c r="F751" s="122"/>
      <c r="G751" s="123"/>
      <c r="H751" s="122"/>
      <c r="I751" s="122"/>
      <c r="J751" s="122"/>
      <c r="K751" s="122"/>
      <c r="L751" s="122"/>
      <c r="M751" s="122"/>
      <c r="N751" s="122"/>
      <c r="O751" s="122"/>
      <c r="P751" s="122"/>
      <c r="Q751" s="122"/>
      <c r="R751" s="122"/>
      <c r="S751" s="122"/>
      <c r="T751" s="122"/>
      <c r="U751" s="122"/>
      <c r="V751" s="122"/>
      <c r="W751" s="122"/>
      <c r="X751" s="122"/>
      <c r="Y751" s="122"/>
      <c r="Z751" s="122"/>
      <c r="AA751" s="122"/>
      <c r="AB751" s="122"/>
      <c r="AC751" s="122"/>
      <c r="AD751" s="122"/>
      <c r="AE751" s="122"/>
      <c r="AF751" s="124"/>
      <c r="AG751" s="125"/>
      <c r="AH751" s="124"/>
      <c r="AI751" s="124"/>
      <c r="AJ751" s="122"/>
      <c r="AK751" s="126"/>
      <c r="AL751" s="122"/>
      <c r="AM751" s="122"/>
      <c r="AN751" s="122"/>
      <c r="AO751" s="122"/>
      <c r="AP751" s="122"/>
      <c r="AQ751" s="122"/>
      <c r="AR751" s="122"/>
      <c r="AS751" s="122"/>
      <c r="AT751" s="122"/>
      <c r="AU751" s="122"/>
      <c r="AV751" s="122"/>
      <c r="AW751" s="122"/>
      <c r="AX751" s="124"/>
      <c r="AY751" s="124"/>
      <c r="AZ751" s="127"/>
      <c r="BA751" s="124"/>
      <c r="BB751" s="124"/>
      <c r="BC751" s="124"/>
      <c r="BD751" s="124"/>
      <c r="BE751" s="124"/>
      <c r="BF751" s="124"/>
      <c r="BG751" s="128"/>
      <c r="BH751" s="129"/>
      <c r="BI751" s="124"/>
      <c r="BJ751" s="129"/>
      <c r="BK751" s="163"/>
      <c r="BL751" s="129"/>
    </row>
    <row r="752" spans="1:64" ht="12.75" x14ac:dyDescent="0.2">
      <c r="A752" s="122"/>
      <c r="B752" s="122"/>
      <c r="C752" s="122"/>
      <c r="D752" s="122"/>
      <c r="E752" s="122"/>
      <c r="F752" s="122"/>
      <c r="G752" s="123"/>
      <c r="H752" s="122"/>
      <c r="I752" s="122"/>
      <c r="J752" s="122"/>
      <c r="K752" s="122"/>
      <c r="L752" s="122"/>
      <c r="M752" s="122"/>
      <c r="N752" s="122"/>
      <c r="O752" s="122"/>
      <c r="P752" s="122"/>
      <c r="Q752" s="122"/>
      <c r="R752" s="122"/>
      <c r="S752" s="122"/>
      <c r="T752" s="122"/>
      <c r="U752" s="122"/>
      <c r="V752" s="122"/>
      <c r="W752" s="122"/>
      <c r="X752" s="122"/>
      <c r="Y752" s="122"/>
      <c r="Z752" s="122"/>
      <c r="AA752" s="122"/>
      <c r="AB752" s="122"/>
      <c r="AC752" s="122"/>
      <c r="AD752" s="122"/>
      <c r="AE752" s="122"/>
      <c r="AF752" s="124"/>
      <c r="AG752" s="125"/>
      <c r="AH752" s="124"/>
      <c r="AI752" s="124"/>
      <c r="AJ752" s="122"/>
      <c r="AK752" s="126"/>
      <c r="AL752" s="122"/>
      <c r="AM752" s="122"/>
      <c r="AN752" s="122"/>
      <c r="AO752" s="122"/>
      <c r="AP752" s="122"/>
      <c r="AQ752" s="122"/>
      <c r="AR752" s="122"/>
      <c r="AS752" s="122"/>
      <c r="AT752" s="122"/>
      <c r="AU752" s="122"/>
      <c r="AV752" s="122"/>
      <c r="AW752" s="122"/>
      <c r="AX752" s="124"/>
      <c r="AY752" s="124"/>
      <c r="AZ752" s="127"/>
      <c r="BA752" s="124"/>
      <c r="BB752" s="124"/>
      <c r="BC752" s="124"/>
      <c r="BD752" s="124"/>
      <c r="BE752" s="124"/>
      <c r="BF752" s="124"/>
      <c r="BG752" s="128"/>
      <c r="BH752" s="129"/>
      <c r="BI752" s="124"/>
      <c r="BJ752" s="129"/>
      <c r="BK752" s="163"/>
      <c r="BL752" s="129"/>
    </row>
    <row r="753" spans="1:64" ht="12.75" x14ac:dyDescent="0.2">
      <c r="A753" s="122"/>
      <c r="B753" s="122"/>
      <c r="C753" s="122"/>
      <c r="D753" s="122"/>
      <c r="E753" s="122"/>
      <c r="F753" s="122"/>
      <c r="G753" s="123"/>
      <c r="H753" s="122"/>
      <c r="I753" s="122"/>
      <c r="J753" s="122"/>
      <c r="K753" s="122"/>
      <c r="L753" s="122"/>
      <c r="M753" s="122"/>
      <c r="N753" s="122"/>
      <c r="O753" s="122"/>
      <c r="P753" s="122"/>
      <c r="Q753" s="122"/>
      <c r="R753" s="122"/>
      <c r="S753" s="122"/>
      <c r="T753" s="122"/>
      <c r="U753" s="122"/>
      <c r="V753" s="122"/>
      <c r="W753" s="122"/>
      <c r="X753" s="122"/>
      <c r="Y753" s="122"/>
      <c r="Z753" s="122"/>
      <c r="AA753" s="122"/>
      <c r="AB753" s="122"/>
      <c r="AC753" s="122"/>
      <c r="AD753" s="122"/>
      <c r="AE753" s="122"/>
      <c r="AF753" s="124"/>
      <c r="AG753" s="125"/>
      <c r="AH753" s="124"/>
      <c r="AI753" s="124"/>
      <c r="AJ753" s="122"/>
      <c r="AK753" s="126"/>
      <c r="AL753" s="122"/>
      <c r="AM753" s="122"/>
      <c r="AN753" s="122"/>
      <c r="AO753" s="122"/>
      <c r="AP753" s="122"/>
      <c r="AQ753" s="122"/>
      <c r="AR753" s="122"/>
      <c r="AS753" s="122"/>
      <c r="AT753" s="122"/>
      <c r="AU753" s="122"/>
      <c r="AV753" s="122"/>
      <c r="AW753" s="122"/>
      <c r="AX753" s="124"/>
      <c r="AY753" s="124"/>
      <c r="AZ753" s="127"/>
      <c r="BA753" s="124"/>
      <c r="BB753" s="124"/>
      <c r="BC753" s="124"/>
      <c r="BD753" s="124"/>
      <c r="BE753" s="124"/>
      <c r="BF753" s="124"/>
      <c r="BG753" s="128"/>
      <c r="BH753" s="129"/>
      <c r="BI753" s="124"/>
      <c r="BJ753" s="129"/>
      <c r="BK753" s="163"/>
      <c r="BL753" s="129"/>
    </row>
    <row r="754" spans="1:64" ht="12.75" x14ac:dyDescent="0.2">
      <c r="A754" s="122"/>
      <c r="B754" s="122"/>
      <c r="C754" s="122"/>
      <c r="D754" s="122"/>
      <c r="E754" s="122"/>
      <c r="F754" s="122"/>
      <c r="G754" s="123"/>
      <c r="H754" s="122"/>
      <c r="I754" s="122"/>
      <c r="J754" s="122"/>
      <c r="K754" s="122"/>
      <c r="L754" s="122"/>
      <c r="M754" s="122"/>
      <c r="N754" s="122"/>
      <c r="O754" s="122"/>
      <c r="P754" s="122"/>
      <c r="Q754" s="122"/>
      <c r="R754" s="122"/>
      <c r="S754" s="122"/>
      <c r="T754" s="122"/>
      <c r="U754" s="122"/>
      <c r="V754" s="122"/>
      <c r="W754" s="122"/>
      <c r="X754" s="122"/>
      <c r="Y754" s="122"/>
      <c r="Z754" s="122"/>
      <c r="AA754" s="122"/>
      <c r="AB754" s="122"/>
      <c r="AC754" s="122"/>
      <c r="AD754" s="122"/>
      <c r="AE754" s="122"/>
      <c r="AF754" s="124"/>
      <c r="AG754" s="125"/>
      <c r="AH754" s="124"/>
      <c r="AI754" s="124"/>
      <c r="AJ754" s="122"/>
      <c r="AK754" s="126"/>
      <c r="AL754" s="122"/>
      <c r="AM754" s="122"/>
      <c r="AN754" s="122"/>
      <c r="AO754" s="122"/>
      <c r="AP754" s="122"/>
      <c r="AQ754" s="122"/>
      <c r="AR754" s="122"/>
      <c r="AS754" s="122"/>
      <c r="AT754" s="122"/>
      <c r="AU754" s="122"/>
      <c r="AV754" s="122"/>
      <c r="AW754" s="122"/>
      <c r="AX754" s="124"/>
      <c r="AY754" s="124"/>
      <c r="AZ754" s="127"/>
      <c r="BA754" s="124"/>
      <c r="BB754" s="124"/>
      <c r="BC754" s="124"/>
      <c r="BD754" s="124"/>
      <c r="BE754" s="124"/>
      <c r="BF754" s="124"/>
      <c r="BG754" s="128"/>
      <c r="BH754" s="129"/>
      <c r="BI754" s="124"/>
      <c r="BJ754" s="129"/>
      <c r="BK754" s="163"/>
      <c r="BL754" s="129"/>
    </row>
    <row r="755" spans="1:64" ht="12.75" x14ac:dyDescent="0.2">
      <c r="A755" s="122"/>
      <c r="B755" s="122"/>
      <c r="C755" s="122"/>
      <c r="D755" s="122"/>
      <c r="E755" s="122"/>
      <c r="F755" s="122"/>
      <c r="G755" s="123"/>
      <c r="H755" s="122"/>
      <c r="I755" s="122"/>
      <c r="J755" s="122"/>
      <c r="K755" s="122"/>
      <c r="L755" s="122"/>
      <c r="M755" s="122"/>
      <c r="N755" s="122"/>
      <c r="O755" s="122"/>
      <c r="P755" s="122"/>
      <c r="Q755" s="122"/>
      <c r="R755" s="122"/>
      <c r="S755" s="122"/>
      <c r="T755" s="122"/>
      <c r="U755" s="122"/>
      <c r="V755" s="122"/>
      <c r="W755" s="122"/>
      <c r="X755" s="122"/>
      <c r="Y755" s="122"/>
      <c r="Z755" s="122"/>
      <c r="AA755" s="122"/>
      <c r="AB755" s="122"/>
      <c r="AC755" s="122"/>
      <c r="AD755" s="122"/>
      <c r="AE755" s="122"/>
      <c r="AF755" s="124"/>
      <c r="AG755" s="125"/>
      <c r="AH755" s="124"/>
      <c r="AI755" s="124"/>
      <c r="AJ755" s="122"/>
      <c r="AK755" s="126"/>
      <c r="AL755" s="122"/>
      <c r="AM755" s="122"/>
      <c r="AN755" s="122"/>
      <c r="AO755" s="122"/>
      <c r="AP755" s="122"/>
      <c r="AQ755" s="122"/>
      <c r="AR755" s="122"/>
      <c r="AS755" s="122"/>
      <c r="AT755" s="122"/>
      <c r="AU755" s="122"/>
      <c r="AV755" s="122"/>
      <c r="AW755" s="122"/>
      <c r="AX755" s="124"/>
      <c r="AY755" s="124"/>
      <c r="AZ755" s="127"/>
      <c r="BA755" s="124"/>
      <c r="BB755" s="124"/>
      <c r="BC755" s="124"/>
      <c r="BD755" s="124"/>
      <c r="BE755" s="124"/>
      <c r="BF755" s="124"/>
      <c r="BG755" s="128"/>
      <c r="BH755" s="129"/>
      <c r="BI755" s="124"/>
      <c r="BJ755" s="129"/>
      <c r="BK755" s="163"/>
      <c r="BL755" s="129"/>
    </row>
    <row r="756" spans="1:64" ht="12.75" x14ac:dyDescent="0.2">
      <c r="A756" s="122"/>
      <c r="B756" s="122"/>
      <c r="C756" s="122"/>
      <c r="D756" s="122"/>
      <c r="E756" s="122"/>
      <c r="F756" s="122"/>
      <c r="G756" s="123"/>
      <c r="H756" s="122"/>
      <c r="I756" s="122"/>
      <c r="J756" s="122"/>
      <c r="K756" s="122"/>
      <c r="L756" s="122"/>
      <c r="M756" s="122"/>
      <c r="N756" s="122"/>
      <c r="O756" s="122"/>
      <c r="P756" s="122"/>
      <c r="Q756" s="122"/>
      <c r="R756" s="122"/>
      <c r="S756" s="122"/>
      <c r="T756" s="122"/>
      <c r="U756" s="122"/>
      <c r="V756" s="122"/>
      <c r="W756" s="122"/>
      <c r="X756" s="122"/>
      <c r="Y756" s="122"/>
      <c r="Z756" s="122"/>
      <c r="AA756" s="122"/>
      <c r="AB756" s="122"/>
      <c r="AC756" s="122"/>
      <c r="AD756" s="122"/>
      <c r="AE756" s="122"/>
      <c r="AF756" s="124"/>
      <c r="AG756" s="125"/>
      <c r="AH756" s="124"/>
      <c r="AI756" s="124"/>
      <c r="AJ756" s="122"/>
      <c r="AK756" s="126"/>
      <c r="AL756" s="122"/>
      <c r="AM756" s="122"/>
      <c r="AN756" s="122"/>
      <c r="AO756" s="122"/>
      <c r="AP756" s="122"/>
      <c r="AQ756" s="122"/>
      <c r="AR756" s="122"/>
      <c r="AS756" s="122"/>
      <c r="AT756" s="122"/>
      <c r="AU756" s="122"/>
      <c r="AV756" s="122"/>
      <c r="AW756" s="122"/>
      <c r="AX756" s="124"/>
      <c r="AY756" s="124"/>
      <c r="AZ756" s="127"/>
      <c r="BA756" s="124"/>
      <c r="BB756" s="124"/>
      <c r="BC756" s="124"/>
      <c r="BD756" s="124"/>
      <c r="BE756" s="124"/>
      <c r="BF756" s="124"/>
      <c r="BG756" s="128"/>
      <c r="BH756" s="129"/>
      <c r="BI756" s="124"/>
      <c r="BJ756" s="129"/>
      <c r="BK756" s="163"/>
      <c r="BL756" s="129"/>
    </row>
    <row r="757" spans="1:64" ht="12.75" x14ac:dyDescent="0.2">
      <c r="A757" s="122"/>
      <c r="B757" s="122"/>
      <c r="C757" s="122"/>
      <c r="D757" s="122"/>
      <c r="E757" s="122"/>
      <c r="F757" s="122"/>
      <c r="G757" s="123"/>
      <c r="H757" s="122"/>
      <c r="I757" s="122"/>
      <c r="J757" s="122"/>
      <c r="K757" s="122"/>
      <c r="L757" s="122"/>
      <c r="M757" s="122"/>
      <c r="N757" s="122"/>
      <c r="O757" s="122"/>
      <c r="P757" s="122"/>
      <c r="Q757" s="122"/>
      <c r="R757" s="122"/>
      <c r="S757" s="122"/>
      <c r="T757" s="122"/>
      <c r="U757" s="122"/>
      <c r="V757" s="122"/>
      <c r="W757" s="122"/>
      <c r="X757" s="122"/>
      <c r="Y757" s="122"/>
      <c r="Z757" s="122"/>
      <c r="AA757" s="122"/>
      <c r="AB757" s="122"/>
      <c r="AC757" s="122"/>
      <c r="AD757" s="122"/>
      <c r="AE757" s="122"/>
      <c r="AF757" s="124"/>
      <c r="AG757" s="125"/>
      <c r="AH757" s="124"/>
      <c r="AI757" s="124"/>
      <c r="AJ757" s="122"/>
      <c r="AK757" s="126"/>
      <c r="AL757" s="122"/>
      <c r="AM757" s="122"/>
      <c r="AN757" s="122"/>
      <c r="AO757" s="122"/>
      <c r="AP757" s="122"/>
      <c r="AQ757" s="122"/>
      <c r="AR757" s="122"/>
      <c r="AS757" s="122"/>
      <c r="AT757" s="122"/>
      <c r="AU757" s="122"/>
      <c r="AV757" s="122"/>
      <c r="AW757" s="122"/>
      <c r="AX757" s="124"/>
      <c r="AY757" s="124"/>
      <c r="AZ757" s="127"/>
      <c r="BA757" s="124"/>
      <c r="BB757" s="124"/>
      <c r="BC757" s="124"/>
      <c r="BD757" s="124"/>
      <c r="BE757" s="124"/>
      <c r="BF757" s="124"/>
      <c r="BG757" s="128"/>
      <c r="BH757" s="129"/>
      <c r="BI757" s="124"/>
      <c r="BJ757" s="129"/>
      <c r="BK757" s="163"/>
      <c r="BL757" s="129"/>
    </row>
    <row r="758" spans="1:64" ht="12.75" x14ac:dyDescent="0.2">
      <c r="A758" s="122"/>
      <c r="B758" s="122"/>
      <c r="C758" s="122"/>
      <c r="D758" s="122"/>
      <c r="E758" s="122"/>
      <c r="F758" s="122"/>
      <c r="G758" s="123"/>
      <c r="H758" s="122"/>
      <c r="I758" s="122"/>
      <c r="J758" s="122"/>
      <c r="K758" s="122"/>
      <c r="L758" s="122"/>
      <c r="M758" s="122"/>
      <c r="N758" s="122"/>
      <c r="O758" s="122"/>
      <c r="P758" s="122"/>
      <c r="Q758" s="122"/>
      <c r="R758" s="122"/>
      <c r="S758" s="122"/>
      <c r="T758" s="122"/>
      <c r="U758" s="122"/>
      <c r="V758" s="122"/>
      <c r="W758" s="122"/>
      <c r="X758" s="122"/>
      <c r="Y758" s="122"/>
      <c r="Z758" s="122"/>
      <c r="AA758" s="122"/>
      <c r="AB758" s="122"/>
      <c r="AC758" s="122"/>
      <c r="AD758" s="122"/>
      <c r="AE758" s="122"/>
      <c r="AF758" s="124"/>
      <c r="AG758" s="125"/>
      <c r="AH758" s="124"/>
      <c r="AI758" s="124"/>
      <c r="AJ758" s="122"/>
      <c r="AK758" s="126"/>
      <c r="AL758" s="122"/>
      <c r="AM758" s="122"/>
      <c r="AN758" s="122"/>
      <c r="AO758" s="122"/>
      <c r="AP758" s="122"/>
      <c r="AQ758" s="122"/>
      <c r="AR758" s="122"/>
      <c r="AS758" s="122"/>
      <c r="AT758" s="122"/>
      <c r="AU758" s="122"/>
      <c r="AV758" s="122"/>
      <c r="AW758" s="122"/>
      <c r="AX758" s="124"/>
      <c r="AY758" s="124"/>
      <c r="AZ758" s="127"/>
      <c r="BA758" s="124"/>
      <c r="BB758" s="124"/>
      <c r="BC758" s="124"/>
      <c r="BD758" s="124"/>
      <c r="BE758" s="124"/>
      <c r="BF758" s="124"/>
      <c r="BG758" s="128"/>
      <c r="BH758" s="129"/>
      <c r="BI758" s="124"/>
      <c r="BJ758" s="129"/>
      <c r="BK758" s="163"/>
      <c r="BL758" s="129"/>
    </row>
    <row r="759" spans="1:64" ht="12.75" x14ac:dyDescent="0.2">
      <c r="A759" s="122"/>
      <c r="B759" s="122"/>
      <c r="C759" s="122"/>
      <c r="D759" s="122"/>
      <c r="E759" s="122"/>
      <c r="F759" s="122"/>
      <c r="G759" s="123"/>
      <c r="H759" s="122"/>
      <c r="I759" s="122"/>
      <c r="J759" s="122"/>
      <c r="K759" s="122"/>
      <c r="L759" s="122"/>
      <c r="M759" s="122"/>
      <c r="N759" s="122"/>
      <c r="O759" s="122"/>
      <c r="P759" s="122"/>
      <c r="Q759" s="122"/>
      <c r="R759" s="122"/>
      <c r="S759" s="122"/>
      <c r="T759" s="122"/>
      <c r="U759" s="122"/>
      <c r="V759" s="122"/>
      <c r="W759" s="122"/>
      <c r="X759" s="122"/>
      <c r="Y759" s="122"/>
      <c r="Z759" s="122"/>
      <c r="AA759" s="122"/>
      <c r="AB759" s="122"/>
      <c r="AC759" s="122"/>
      <c r="AD759" s="122"/>
      <c r="AE759" s="122"/>
      <c r="AF759" s="124"/>
      <c r="AG759" s="125"/>
      <c r="AH759" s="124"/>
      <c r="AI759" s="124"/>
      <c r="AJ759" s="122"/>
      <c r="AK759" s="126"/>
      <c r="AL759" s="122"/>
      <c r="AM759" s="122"/>
      <c r="AN759" s="122"/>
      <c r="AO759" s="122"/>
      <c r="AP759" s="122"/>
      <c r="AQ759" s="122"/>
      <c r="AR759" s="122"/>
      <c r="AS759" s="122"/>
      <c r="AT759" s="122"/>
      <c r="AU759" s="122"/>
      <c r="AV759" s="122"/>
      <c r="AW759" s="122"/>
      <c r="AX759" s="124"/>
      <c r="AY759" s="124"/>
      <c r="AZ759" s="127"/>
      <c r="BA759" s="124"/>
      <c r="BB759" s="124"/>
      <c r="BC759" s="124"/>
      <c r="BD759" s="124"/>
      <c r="BE759" s="124"/>
      <c r="BF759" s="124"/>
      <c r="BG759" s="128"/>
      <c r="BH759" s="129"/>
      <c r="BI759" s="124"/>
      <c r="BJ759" s="129"/>
      <c r="BK759" s="163"/>
      <c r="BL759" s="129"/>
    </row>
    <row r="760" spans="1:64" ht="12.75" x14ac:dyDescent="0.2">
      <c r="A760" s="122"/>
      <c r="B760" s="122"/>
      <c r="C760" s="122"/>
      <c r="D760" s="122"/>
      <c r="E760" s="122"/>
      <c r="F760" s="122"/>
      <c r="G760" s="123"/>
      <c r="H760" s="122"/>
      <c r="I760" s="122"/>
      <c r="J760" s="122"/>
      <c r="K760" s="122"/>
      <c r="L760" s="122"/>
      <c r="M760" s="122"/>
      <c r="N760" s="122"/>
      <c r="O760" s="122"/>
      <c r="P760" s="122"/>
      <c r="Q760" s="122"/>
      <c r="R760" s="122"/>
      <c r="S760" s="122"/>
      <c r="T760" s="122"/>
      <c r="U760" s="122"/>
      <c r="V760" s="122"/>
      <c r="W760" s="122"/>
      <c r="X760" s="122"/>
      <c r="Y760" s="122"/>
      <c r="Z760" s="122"/>
      <c r="AA760" s="122"/>
      <c r="AB760" s="122"/>
      <c r="AC760" s="122"/>
      <c r="AD760" s="122"/>
      <c r="AE760" s="122"/>
      <c r="AF760" s="124"/>
      <c r="AG760" s="125"/>
      <c r="AH760" s="124"/>
      <c r="AI760" s="124"/>
      <c r="AJ760" s="122"/>
      <c r="AK760" s="126"/>
      <c r="AL760" s="122"/>
      <c r="AM760" s="122"/>
      <c r="AN760" s="122"/>
      <c r="AO760" s="122"/>
      <c r="AP760" s="122"/>
      <c r="AQ760" s="122"/>
      <c r="AR760" s="122"/>
      <c r="AS760" s="122"/>
      <c r="AT760" s="122"/>
      <c r="AU760" s="122"/>
      <c r="AV760" s="122"/>
      <c r="AW760" s="122"/>
      <c r="AX760" s="124"/>
      <c r="AY760" s="124"/>
      <c r="AZ760" s="127"/>
      <c r="BA760" s="124"/>
      <c r="BB760" s="124"/>
      <c r="BC760" s="124"/>
      <c r="BD760" s="124"/>
      <c r="BE760" s="124"/>
      <c r="BF760" s="124"/>
      <c r="BG760" s="128"/>
      <c r="BH760" s="129"/>
      <c r="BI760" s="124"/>
      <c r="BJ760" s="129"/>
      <c r="BK760" s="163"/>
      <c r="BL760" s="129"/>
    </row>
    <row r="761" spans="1:64" ht="12.75" x14ac:dyDescent="0.2">
      <c r="A761" s="122"/>
      <c r="B761" s="122"/>
      <c r="C761" s="122"/>
      <c r="D761" s="122"/>
      <c r="E761" s="122"/>
      <c r="F761" s="122"/>
      <c r="G761" s="123"/>
      <c r="H761" s="122"/>
      <c r="I761" s="122"/>
      <c r="J761" s="122"/>
      <c r="K761" s="122"/>
      <c r="L761" s="122"/>
      <c r="M761" s="122"/>
      <c r="N761" s="122"/>
      <c r="O761" s="122"/>
      <c r="P761" s="122"/>
      <c r="Q761" s="122"/>
      <c r="R761" s="122"/>
      <c r="S761" s="122"/>
      <c r="T761" s="122"/>
      <c r="U761" s="122"/>
      <c r="V761" s="122"/>
      <c r="W761" s="122"/>
      <c r="X761" s="122"/>
      <c r="Y761" s="122"/>
      <c r="Z761" s="122"/>
      <c r="AA761" s="122"/>
      <c r="AB761" s="122"/>
      <c r="AC761" s="122"/>
      <c r="AD761" s="122"/>
      <c r="AE761" s="122"/>
      <c r="AF761" s="124"/>
      <c r="AG761" s="125"/>
      <c r="AH761" s="124"/>
      <c r="AI761" s="124"/>
      <c r="AJ761" s="122"/>
      <c r="AK761" s="126"/>
      <c r="AL761" s="122"/>
      <c r="AM761" s="122"/>
      <c r="AN761" s="122"/>
      <c r="AO761" s="122"/>
      <c r="AP761" s="122"/>
      <c r="AQ761" s="122"/>
      <c r="AR761" s="122"/>
      <c r="AS761" s="122"/>
      <c r="AT761" s="122"/>
      <c r="AU761" s="122"/>
      <c r="AV761" s="122"/>
      <c r="AW761" s="122"/>
      <c r="AX761" s="124"/>
      <c r="AY761" s="124"/>
      <c r="AZ761" s="127"/>
      <c r="BA761" s="124"/>
      <c r="BB761" s="124"/>
      <c r="BC761" s="124"/>
      <c r="BD761" s="124"/>
      <c r="BE761" s="124"/>
      <c r="BF761" s="124"/>
      <c r="BG761" s="128"/>
      <c r="BH761" s="129"/>
      <c r="BI761" s="124"/>
      <c r="BJ761" s="129"/>
      <c r="BK761" s="163"/>
      <c r="BL761" s="129"/>
    </row>
    <row r="762" spans="1:64" ht="12.75" x14ac:dyDescent="0.2">
      <c r="A762" s="122"/>
      <c r="B762" s="122"/>
      <c r="C762" s="122"/>
      <c r="D762" s="122"/>
      <c r="E762" s="122"/>
      <c r="F762" s="122"/>
      <c r="G762" s="123"/>
      <c r="H762" s="122"/>
      <c r="I762" s="122"/>
      <c r="J762" s="122"/>
      <c r="K762" s="122"/>
      <c r="L762" s="122"/>
      <c r="M762" s="122"/>
      <c r="N762" s="122"/>
      <c r="O762" s="122"/>
      <c r="P762" s="122"/>
      <c r="Q762" s="122"/>
      <c r="R762" s="122"/>
      <c r="S762" s="122"/>
      <c r="T762" s="122"/>
      <c r="U762" s="122"/>
      <c r="V762" s="122"/>
      <c r="W762" s="122"/>
      <c r="X762" s="122"/>
      <c r="Y762" s="122"/>
      <c r="Z762" s="122"/>
      <c r="AA762" s="122"/>
      <c r="AB762" s="122"/>
      <c r="AC762" s="122"/>
      <c r="AD762" s="122"/>
      <c r="AE762" s="122"/>
      <c r="AF762" s="124"/>
      <c r="AG762" s="125"/>
      <c r="AH762" s="124"/>
      <c r="AI762" s="124"/>
      <c r="AJ762" s="122"/>
      <c r="AK762" s="126"/>
      <c r="AL762" s="122"/>
      <c r="AM762" s="122"/>
      <c r="AN762" s="122"/>
      <c r="AO762" s="122"/>
      <c r="AP762" s="122"/>
      <c r="AQ762" s="122"/>
      <c r="AR762" s="122"/>
      <c r="AS762" s="122"/>
      <c r="AT762" s="122"/>
      <c r="AU762" s="122"/>
      <c r="AV762" s="122"/>
      <c r="AW762" s="122"/>
      <c r="AX762" s="124"/>
      <c r="AY762" s="124"/>
      <c r="AZ762" s="127"/>
      <c r="BA762" s="124"/>
      <c r="BB762" s="124"/>
      <c r="BC762" s="124"/>
      <c r="BD762" s="124"/>
      <c r="BE762" s="124"/>
      <c r="BF762" s="124"/>
      <c r="BG762" s="128"/>
      <c r="BH762" s="129"/>
      <c r="BI762" s="124"/>
      <c r="BJ762" s="129"/>
      <c r="BK762" s="163"/>
      <c r="BL762" s="129"/>
    </row>
    <row r="763" spans="1:64" ht="12.75" x14ac:dyDescent="0.2">
      <c r="A763" s="122"/>
      <c r="B763" s="122"/>
      <c r="C763" s="122"/>
      <c r="D763" s="122"/>
      <c r="E763" s="122"/>
      <c r="F763" s="122"/>
      <c r="G763" s="123"/>
      <c r="H763" s="122"/>
      <c r="I763" s="122"/>
      <c r="J763" s="122"/>
      <c r="K763" s="122"/>
      <c r="L763" s="122"/>
      <c r="M763" s="122"/>
      <c r="N763" s="122"/>
      <c r="O763" s="122"/>
      <c r="P763" s="122"/>
      <c r="Q763" s="122"/>
      <c r="R763" s="122"/>
      <c r="S763" s="122"/>
      <c r="T763" s="122"/>
      <c r="U763" s="122"/>
      <c r="V763" s="122"/>
      <c r="W763" s="122"/>
      <c r="X763" s="122"/>
      <c r="Y763" s="122"/>
      <c r="Z763" s="122"/>
      <c r="AA763" s="122"/>
      <c r="AB763" s="122"/>
      <c r="AC763" s="122"/>
      <c r="AD763" s="122"/>
      <c r="AE763" s="122"/>
      <c r="AF763" s="124"/>
      <c r="AG763" s="125"/>
      <c r="AH763" s="124"/>
      <c r="AI763" s="124"/>
      <c r="AJ763" s="122"/>
      <c r="AK763" s="126"/>
      <c r="AL763" s="122"/>
      <c r="AM763" s="122"/>
      <c r="AN763" s="122"/>
      <c r="AO763" s="122"/>
      <c r="AP763" s="122"/>
      <c r="AQ763" s="122"/>
      <c r="AR763" s="122"/>
      <c r="AS763" s="122"/>
      <c r="AT763" s="122"/>
      <c r="AU763" s="122"/>
      <c r="AV763" s="122"/>
      <c r="AW763" s="122"/>
      <c r="AX763" s="124"/>
      <c r="AY763" s="124"/>
      <c r="AZ763" s="127"/>
      <c r="BA763" s="124"/>
      <c r="BB763" s="124"/>
      <c r="BC763" s="124"/>
      <c r="BD763" s="124"/>
      <c r="BE763" s="124"/>
      <c r="BF763" s="124"/>
      <c r="BG763" s="128"/>
      <c r="BH763" s="129"/>
      <c r="BI763" s="124"/>
      <c r="BJ763" s="129"/>
      <c r="BK763" s="163"/>
      <c r="BL763" s="129"/>
    </row>
    <row r="764" spans="1:64" ht="12.75" x14ac:dyDescent="0.2">
      <c r="A764" s="122"/>
      <c r="B764" s="122"/>
      <c r="C764" s="122"/>
      <c r="D764" s="122"/>
      <c r="E764" s="122"/>
      <c r="F764" s="122"/>
      <c r="G764" s="123"/>
      <c r="H764" s="122"/>
      <c r="I764" s="122"/>
      <c r="J764" s="122"/>
      <c r="K764" s="122"/>
      <c r="L764" s="122"/>
      <c r="M764" s="122"/>
      <c r="N764" s="122"/>
      <c r="O764" s="122"/>
      <c r="P764" s="122"/>
      <c r="Q764" s="122"/>
      <c r="R764" s="122"/>
      <c r="S764" s="122"/>
      <c r="T764" s="122"/>
      <c r="U764" s="122"/>
      <c r="V764" s="122"/>
      <c r="W764" s="122"/>
      <c r="X764" s="122"/>
      <c r="Y764" s="122"/>
      <c r="Z764" s="122"/>
      <c r="AA764" s="122"/>
      <c r="AB764" s="122"/>
      <c r="AC764" s="122"/>
      <c r="AD764" s="122"/>
      <c r="AE764" s="122"/>
      <c r="AF764" s="124"/>
      <c r="AG764" s="125"/>
      <c r="AH764" s="124"/>
      <c r="AI764" s="124"/>
      <c r="AJ764" s="122"/>
      <c r="AK764" s="126"/>
      <c r="AL764" s="122"/>
      <c r="AM764" s="122"/>
      <c r="AN764" s="122"/>
      <c r="AO764" s="122"/>
      <c r="AP764" s="122"/>
      <c r="AQ764" s="122"/>
      <c r="AR764" s="122"/>
      <c r="AS764" s="122"/>
      <c r="AT764" s="122"/>
      <c r="AU764" s="122"/>
      <c r="AV764" s="122"/>
      <c r="AW764" s="122"/>
      <c r="AX764" s="124"/>
      <c r="AY764" s="124"/>
      <c r="AZ764" s="127"/>
      <c r="BA764" s="124"/>
      <c r="BB764" s="124"/>
      <c r="BC764" s="124"/>
      <c r="BD764" s="124"/>
      <c r="BE764" s="124"/>
      <c r="BF764" s="124"/>
      <c r="BG764" s="128"/>
      <c r="BH764" s="129"/>
      <c r="BI764" s="124"/>
      <c r="BJ764" s="129"/>
      <c r="BK764" s="163"/>
      <c r="BL764" s="129"/>
    </row>
    <row r="765" spans="1:64" ht="12.75" x14ac:dyDescent="0.2">
      <c r="A765" s="122"/>
      <c r="B765" s="122"/>
      <c r="C765" s="122"/>
      <c r="D765" s="122"/>
      <c r="E765" s="122"/>
      <c r="F765" s="122"/>
      <c r="G765" s="123"/>
      <c r="H765" s="122"/>
      <c r="I765" s="122"/>
      <c r="J765" s="122"/>
      <c r="K765" s="122"/>
      <c r="L765" s="122"/>
      <c r="M765" s="122"/>
      <c r="N765" s="122"/>
      <c r="O765" s="122"/>
      <c r="P765" s="122"/>
      <c r="Q765" s="122"/>
      <c r="R765" s="122"/>
      <c r="S765" s="122"/>
      <c r="T765" s="122"/>
      <c r="U765" s="122"/>
      <c r="V765" s="122"/>
      <c r="W765" s="122"/>
      <c r="X765" s="122"/>
      <c r="Y765" s="122"/>
      <c r="Z765" s="122"/>
      <c r="AA765" s="122"/>
      <c r="AB765" s="122"/>
      <c r="AC765" s="122"/>
      <c r="AD765" s="122"/>
      <c r="AE765" s="122"/>
      <c r="AF765" s="124"/>
      <c r="AG765" s="125"/>
      <c r="AH765" s="124"/>
      <c r="AI765" s="124"/>
      <c r="AJ765" s="122"/>
      <c r="AK765" s="126"/>
      <c r="AL765" s="122"/>
      <c r="AM765" s="122"/>
      <c r="AN765" s="122"/>
      <c r="AO765" s="122"/>
      <c r="AP765" s="122"/>
      <c r="AQ765" s="122"/>
      <c r="AR765" s="122"/>
      <c r="AS765" s="122"/>
      <c r="AT765" s="122"/>
      <c r="AU765" s="122"/>
      <c r="AV765" s="122"/>
      <c r="AW765" s="122"/>
      <c r="AX765" s="124"/>
      <c r="AY765" s="124"/>
      <c r="AZ765" s="127"/>
      <c r="BA765" s="124"/>
      <c r="BB765" s="124"/>
      <c r="BC765" s="124"/>
      <c r="BD765" s="124"/>
      <c r="BE765" s="124"/>
      <c r="BF765" s="124"/>
      <c r="BG765" s="128"/>
      <c r="BH765" s="129"/>
      <c r="BI765" s="124"/>
      <c r="BJ765" s="129"/>
      <c r="BK765" s="163"/>
      <c r="BL765" s="129"/>
    </row>
    <row r="766" spans="1:64" ht="12.75" x14ac:dyDescent="0.2">
      <c r="A766" s="122"/>
      <c r="B766" s="122"/>
      <c r="C766" s="122"/>
      <c r="D766" s="122"/>
      <c r="E766" s="122"/>
      <c r="F766" s="122"/>
      <c r="G766" s="123"/>
      <c r="H766" s="122"/>
      <c r="I766" s="122"/>
      <c r="J766" s="122"/>
      <c r="K766" s="122"/>
      <c r="L766" s="122"/>
      <c r="M766" s="122"/>
      <c r="N766" s="122"/>
      <c r="O766" s="122"/>
      <c r="P766" s="122"/>
      <c r="Q766" s="122"/>
      <c r="R766" s="122"/>
      <c r="S766" s="122"/>
      <c r="T766" s="122"/>
      <c r="U766" s="122"/>
      <c r="V766" s="122"/>
      <c r="W766" s="122"/>
      <c r="X766" s="122"/>
      <c r="Y766" s="122"/>
      <c r="Z766" s="122"/>
      <c r="AA766" s="122"/>
      <c r="AB766" s="122"/>
      <c r="AC766" s="122"/>
      <c r="AD766" s="122"/>
      <c r="AE766" s="122"/>
      <c r="AF766" s="124"/>
      <c r="AG766" s="125"/>
      <c r="AH766" s="124"/>
      <c r="AI766" s="124"/>
      <c r="AJ766" s="122"/>
      <c r="AK766" s="126"/>
      <c r="AL766" s="122"/>
      <c r="AM766" s="122"/>
      <c r="AN766" s="122"/>
      <c r="AO766" s="122"/>
      <c r="AP766" s="122"/>
      <c r="AQ766" s="122"/>
      <c r="AR766" s="122"/>
      <c r="AS766" s="122"/>
      <c r="AT766" s="122"/>
      <c r="AU766" s="122"/>
      <c r="AV766" s="122"/>
      <c r="AW766" s="122"/>
      <c r="AX766" s="124"/>
      <c r="AY766" s="124"/>
      <c r="AZ766" s="127"/>
      <c r="BA766" s="124"/>
      <c r="BB766" s="124"/>
      <c r="BC766" s="124"/>
      <c r="BD766" s="124"/>
      <c r="BE766" s="124"/>
      <c r="BF766" s="124"/>
      <c r="BG766" s="128"/>
      <c r="BH766" s="129"/>
      <c r="BI766" s="124"/>
      <c r="BJ766" s="129"/>
      <c r="BK766" s="163"/>
      <c r="BL766" s="129"/>
    </row>
    <row r="767" spans="1:64" ht="12.75" x14ac:dyDescent="0.2">
      <c r="A767" s="122"/>
      <c r="B767" s="122"/>
      <c r="C767" s="122"/>
      <c r="D767" s="122"/>
      <c r="E767" s="122"/>
      <c r="F767" s="122"/>
      <c r="G767" s="123"/>
      <c r="H767" s="122"/>
      <c r="I767" s="122"/>
      <c r="J767" s="122"/>
      <c r="K767" s="122"/>
      <c r="L767" s="122"/>
      <c r="M767" s="122"/>
      <c r="N767" s="122"/>
      <c r="O767" s="122"/>
      <c r="P767" s="122"/>
      <c r="Q767" s="122"/>
      <c r="R767" s="122"/>
      <c r="S767" s="122"/>
      <c r="T767" s="122"/>
      <c r="U767" s="122"/>
      <c r="V767" s="122"/>
      <c r="W767" s="122"/>
      <c r="X767" s="122"/>
      <c r="Y767" s="122"/>
      <c r="Z767" s="122"/>
      <c r="AA767" s="122"/>
      <c r="AB767" s="122"/>
      <c r="AC767" s="122"/>
      <c r="AD767" s="122"/>
      <c r="AE767" s="122"/>
      <c r="AF767" s="124"/>
      <c r="AG767" s="125"/>
      <c r="AH767" s="124"/>
      <c r="AI767" s="124"/>
      <c r="AJ767" s="122"/>
      <c r="AK767" s="126"/>
      <c r="AL767" s="122"/>
      <c r="AM767" s="122"/>
      <c r="AN767" s="122"/>
      <c r="AO767" s="122"/>
      <c r="AP767" s="122"/>
      <c r="AQ767" s="122"/>
      <c r="AR767" s="122"/>
      <c r="AS767" s="122"/>
      <c r="AT767" s="122"/>
      <c r="AU767" s="122"/>
      <c r="AV767" s="122"/>
      <c r="AW767" s="122"/>
      <c r="AX767" s="124"/>
      <c r="AY767" s="124"/>
      <c r="AZ767" s="127"/>
      <c r="BA767" s="124"/>
      <c r="BB767" s="124"/>
      <c r="BC767" s="124"/>
      <c r="BD767" s="124"/>
      <c r="BE767" s="124"/>
      <c r="BF767" s="124"/>
      <c r="BG767" s="128"/>
      <c r="BH767" s="129"/>
      <c r="BI767" s="124"/>
      <c r="BJ767" s="129"/>
      <c r="BK767" s="163"/>
      <c r="BL767" s="129"/>
    </row>
    <row r="768" spans="1:64" ht="12.75" x14ac:dyDescent="0.2">
      <c r="A768" s="122"/>
      <c r="B768" s="122"/>
      <c r="C768" s="122"/>
      <c r="D768" s="122"/>
      <c r="E768" s="122"/>
      <c r="F768" s="122"/>
      <c r="G768" s="123"/>
      <c r="H768" s="122"/>
      <c r="I768" s="122"/>
      <c r="J768" s="122"/>
      <c r="K768" s="122"/>
      <c r="L768" s="122"/>
      <c r="M768" s="122"/>
      <c r="N768" s="122"/>
      <c r="O768" s="122"/>
      <c r="P768" s="122"/>
      <c r="Q768" s="122"/>
      <c r="R768" s="122"/>
      <c r="S768" s="122"/>
      <c r="T768" s="122"/>
      <c r="U768" s="122"/>
      <c r="V768" s="122"/>
      <c r="W768" s="122"/>
      <c r="X768" s="122"/>
      <c r="Y768" s="122"/>
      <c r="Z768" s="122"/>
      <c r="AA768" s="122"/>
      <c r="AB768" s="122"/>
      <c r="AC768" s="122"/>
      <c r="AD768" s="122"/>
      <c r="AE768" s="122"/>
      <c r="AF768" s="124"/>
      <c r="AG768" s="125"/>
      <c r="AH768" s="124"/>
      <c r="AI768" s="124"/>
      <c r="AJ768" s="122"/>
      <c r="AK768" s="126"/>
      <c r="AL768" s="122"/>
      <c r="AM768" s="122"/>
      <c r="AN768" s="122"/>
      <c r="AO768" s="122"/>
      <c r="AP768" s="122"/>
      <c r="AQ768" s="122"/>
      <c r="AR768" s="122"/>
      <c r="AS768" s="122"/>
      <c r="AT768" s="122"/>
      <c r="AU768" s="122"/>
      <c r="AV768" s="122"/>
      <c r="AW768" s="122"/>
      <c r="AX768" s="124"/>
      <c r="AY768" s="124"/>
      <c r="AZ768" s="127"/>
      <c r="BA768" s="124"/>
      <c r="BB768" s="124"/>
      <c r="BC768" s="124"/>
      <c r="BD768" s="124"/>
      <c r="BE768" s="124"/>
      <c r="BF768" s="124"/>
      <c r="BG768" s="128"/>
      <c r="BH768" s="129"/>
      <c r="BI768" s="124"/>
      <c r="BJ768" s="129"/>
      <c r="BK768" s="163"/>
      <c r="BL768" s="129"/>
    </row>
    <row r="769" spans="1:64" ht="12.75" x14ac:dyDescent="0.2">
      <c r="A769" s="122"/>
      <c r="B769" s="122"/>
      <c r="C769" s="122"/>
      <c r="D769" s="122"/>
      <c r="E769" s="122"/>
      <c r="F769" s="122"/>
      <c r="G769" s="123"/>
      <c r="H769" s="122"/>
      <c r="I769" s="122"/>
      <c r="J769" s="122"/>
      <c r="K769" s="122"/>
      <c r="L769" s="122"/>
      <c r="M769" s="122"/>
      <c r="N769" s="122"/>
      <c r="O769" s="122"/>
      <c r="P769" s="122"/>
      <c r="Q769" s="122"/>
      <c r="R769" s="122"/>
      <c r="S769" s="122"/>
      <c r="T769" s="122"/>
      <c r="U769" s="122"/>
      <c r="V769" s="122"/>
      <c r="W769" s="122"/>
      <c r="X769" s="122"/>
      <c r="Y769" s="122"/>
      <c r="Z769" s="122"/>
      <c r="AA769" s="122"/>
      <c r="AB769" s="122"/>
      <c r="AC769" s="122"/>
      <c r="AD769" s="122"/>
      <c r="AE769" s="122"/>
      <c r="AF769" s="124"/>
      <c r="AG769" s="125"/>
      <c r="AH769" s="124"/>
      <c r="AI769" s="124"/>
      <c r="AJ769" s="122"/>
      <c r="AK769" s="126"/>
      <c r="AL769" s="122"/>
      <c r="AM769" s="122"/>
      <c r="AN769" s="122"/>
      <c r="AO769" s="122"/>
      <c r="AP769" s="122"/>
      <c r="AQ769" s="122"/>
      <c r="AR769" s="122"/>
      <c r="AS769" s="122"/>
      <c r="AT769" s="122"/>
      <c r="AU769" s="122"/>
      <c r="AV769" s="122"/>
      <c r="AW769" s="122"/>
      <c r="AX769" s="124"/>
      <c r="AY769" s="124"/>
      <c r="AZ769" s="127"/>
      <c r="BA769" s="124"/>
      <c r="BB769" s="124"/>
      <c r="BC769" s="124"/>
      <c r="BD769" s="124"/>
      <c r="BE769" s="124"/>
      <c r="BF769" s="124"/>
      <c r="BG769" s="128"/>
      <c r="BH769" s="129"/>
      <c r="BI769" s="124"/>
      <c r="BJ769" s="129"/>
      <c r="BK769" s="163"/>
      <c r="BL769" s="129"/>
    </row>
    <row r="770" spans="1:64" ht="12.75" x14ac:dyDescent="0.2">
      <c r="A770" s="122"/>
      <c r="B770" s="122"/>
      <c r="C770" s="122"/>
      <c r="D770" s="122"/>
      <c r="E770" s="122"/>
      <c r="F770" s="122"/>
      <c r="G770" s="123"/>
      <c r="H770" s="122"/>
      <c r="I770" s="122"/>
      <c r="J770" s="122"/>
      <c r="K770" s="122"/>
      <c r="L770" s="122"/>
      <c r="M770" s="122"/>
      <c r="N770" s="122"/>
      <c r="O770" s="122"/>
      <c r="P770" s="122"/>
      <c r="Q770" s="122"/>
      <c r="R770" s="122"/>
      <c r="S770" s="122"/>
      <c r="T770" s="122"/>
      <c r="U770" s="122"/>
      <c r="V770" s="122"/>
      <c r="W770" s="122"/>
      <c r="X770" s="122"/>
      <c r="Y770" s="122"/>
      <c r="Z770" s="122"/>
      <c r="AA770" s="122"/>
      <c r="AB770" s="122"/>
      <c r="AC770" s="122"/>
      <c r="AD770" s="122"/>
      <c r="AE770" s="122"/>
      <c r="AF770" s="124"/>
      <c r="AG770" s="125"/>
      <c r="AH770" s="124"/>
      <c r="AI770" s="124"/>
      <c r="AJ770" s="122"/>
      <c r="AK770" s="126"/>
      <c r="AL770" s="122"/>
      <c r="AM770" s="122"/>
      <c r="AN770" s="122"/>
      <c r="AO770" s="122"/>
      <c r="AP770" s="122"/>
      <c r="AQ770" s="122"/>
      <c r="AR770" s="122"/>
      <c r="AS770" s="122"/>
      <c r="AT770" s="122"/>
      <c r="AU770" s="122"/>
      <c r="AV770" s="122"/>
      <c r="AW770" s="122"/>
      <c r="AX770" s="124"/>
      <c r="AY770" s="124"/>
      <c r="AZ770" s="127"/>
      <c r="BA770" s="124"/>
      <c r="BB770" s="124"/>
      <c r="BC770" s="124"/>
      <c r="BD770" s="124"/>
      <c r="BE770" s="124"/>
      <c r="BF770" s="124"/>
      <c r="BG770" s="128"/>
      <c r="BH770" s="129"/>
      <c r="BI770" s="124"/>
      <c r="BJ770" s="129"/>
      <c r="BK770" s="163"/>
      <c r="BL770" s="129"/>
    </row>
    <row r="771" spans="1:64" ht="12.75" x14ac:dyDescent="0.2">
      <c r="A771" s="122"/>
      <c r="B771" s="122"/>
      <c r="C771" s="122"/>
      <c r="D771" s="122"/>
      <c r="E771" s="122"/>
      <c r="F771" s="122"/>
      <c r="G771" s="123"/>
      <c r="H771" s="122"/>
      <c r="I771" s="122"/>
      <c r="J771" s="122"/>
      <c r="K771" s="122"/>
      <c r="L771" s="122"/>
      <c r="M771" s="122"/>
      <c r="N771" s="122"/>
      <c r="O771" s="122"/>
      <c r="P771" s="122"/>
      <c r="Q771" s="122"/>
      <c r="R771" s="122"/>
      <c r="S771" s="122"/>
      <c r="T771" s="122"/>
      <c r="U771" s="122"/>
      <c r="V771" s="122"/>
      <c r="W771" s="122"/>
      <c r="X771" s="122"/>
      <c r="Y771" s="122"/>
      <c r="Z771" s="122"/>
      <c r="AA771" s="122"/>
      <c r="AB771" s="122"/>
      <c r="AC771" s="122"/>
      <c r="AD771" s="122"/>
      <c r="AE771" s="122"/>
      <c r="AF771" s="124"/>
      <c r="AG771" s="125"/>
      <c r="AH771" s="124"/>
      <c r="AI771" s="124"/>
      <c r="AJ771" s="122"/>
      <c r="AK771" s="126"/>
      <c r="AL771" s="122"/>
      <c r="AM771" s="122"/>
      <c r="AN771" s="122"/>
      <c r="AO771" s="122"/>
      <c r="AP771" s="122"/>
      <c r="AQ771" s="122"/>
      <c r="AR771" s="122"/>
      <c r="AS771" s="122"/>
      <c r="AT771" s="122"/>
      <c r="AU771" s="122"/>
      <c r="AV771" s="122"/>
      <c r="AW771" s="122"/>
      <c r="AX771" s="124"/>
      <c r="AY771" s="124"/>
      <c r="AZ771" s="127"/>
      <c r="BA771" s="124"/>
      <c r="BB771" s="124"/>
      <c r="BC771" s="124"/>
      <c r="BD771" s="124"/>
      <c r="BE771" s="124"/>
      <c r="BF771" s="124"/>
      <c r="BG771" s="128"/>
      <c r="BH771" s="129"/>
      <c r="BI771" s="124"/>
      <c r="BJ771" s="129"/>
      <c r="BK771" s="163"/>
      <c r="BL771" s="129"/>
    </row>
    <row r="772" spans="1:64" ht="12.75" x14ac:dyDescent="0.2">
      <c r="A772" s="122"/>
      <c r="B772" s="122"/>
      <c r="C772" s="122"/>
      <c r="D772" s="122"/>
      <c r="E772" s="122"/>
      <c r="F772" s="122"/>
      <c r="G772" s="123"/>
      <c r="H772" s="122"/>
      <c r="I772" s="122"/>
      <c r="J772" s="122"/>
      <c r="K772" s="122"/>
      <c r="L772" s="122"/>
      <c r="M772" s="122"/>
      <c r="N772" s="122"/>
      <c r="O772" s="122"/>
      <c r="P772" s="122"/>
      <c r="Q772" s="122"/>
      <c r="R772" s="122"/>
      <c r="S772" s="122"/>
      <c r="T772" s="122"/>
      <c r="U772" s="122"/>
      <c r="V772" s="122"/>
      <c r="W772" s="122"/>
      <c r="X772" s="122"/>
      <c r="Y772" s="122"/>
      <c r="Z772" s="122"/>
      <c r="AA772" s="122"/>
      <c r="AB772" s="122"/>
      <c r="AC772" s="122"/>
      <c r="AD772" s="122"/>
      <c r="AE772" s="122"/>
      <c r="AF772" s="124"/>
      <c r="AG772" s="125"/>
      <c r="AH772" s="124"/>
      <c r="AI772" s="124"/>
      <c r="AJ772" s="122"/>
      <c r="AK772" s="126"/>
      <c r="AL772" s="122"/>
      <c r="AM772" s="122"/>
      <c r="AN772" s="122"/>
      <c r="AO772" s="122"/>
      <c r="AP772" s="122"/>
      <c r="AQ772" s="122"/>
      <c r="AR772" s="122"/>
      <c r="AS772" s="122"/>
      <c r="AT772" s="122"/>
      <c r="AU772" s="122"/>
      <c r="AV772" s="122"/>
      <c r="AW772" s="122"/>
      <c r="AX772" s="124"/>
      <c r="AY772" s="124"/>
      <c r="AZ772" s="127"/>
      <c r="BA772" s="124"/>
      <c r="BB772" s="124"/>
      <c r="BC772" s="124"/>
      <c r="BD772" s="124"/>
      <c r="BE772" s="124"/>
      <c r="BF772" s="124"/>
      <c r="BG772" s="128"/>
      <c r="BH772" s="129"/>
      <c r="BI772" s="124"/>
      <c r="BJ772" s="129"/>
      <c r="BK772" s="163"/>
      <c r="BL772" s="129"/>
    </row>
    <row r="773" spans="1:64" ht="12.75" x14ac:dyDescent="0.2">
      <c r="A773" s="122"/>
      <c r="B773" s="122"/>
      <c r="C773" s="122"/>
      <c r="D773" s="122"/>
      <c r="E773" s="122"/>
      <c r="F773" s="122"/>
      <c r="G773" s="123"/>
      <c r="H773" s="122"/>
      <c r="I773" s="122"/>
      <c r="J773" s="122"/>
      <c r="K773" s="122"/>
      <c r="L773" s="122"/>
      <c r="M773" s="122"/>
      <c r="N773" s="122"/>
      <c r="O773" s="122"/>
      <c r="P773" s="122"/>
      <c r="Q773" s="122"/>
      <c r="R773" s="122"/>
      <c r="S773" s="122"/>
      <c r="T773" s="122"/>
      <c r="U773" s="122"/>
      <c r="V773" s="122"/>
      <c r="W773" s="122"/>
      <c r="X773" s="122"/>
      <c r="Y773" s="122"/>
      <c r="Z773" s="122"/>
      <c r="AA773" s="122"/>
      <c r="AB773" s="122"/>
      <c r="AC773" s="122"/>
      <c r="AD773" s="122"/>
      <c r="AE773" s="122"/>
      <c r="AF773" s="124"/>
      <c r="AG773" s="125"/>
      <c r="AH773" s="124"/>
      <c r="AI773" s="124"/>
      <c r="AJ773" s="122"/>
      <c r="AK773" s="126"/>
      <c r="AL773" s="122"/>
      <c r="AM773" s="122"/>
      <c r="AN773" s="122"/>
      <c r="AO773" s="122"/>
      <c r="AP773" s="122"/>
      <c r="AQ773" s="122"/>
      <c r="AR773" s="122"/>
      <c r="AS773" s="122"/>
      <c r="AT773" s="122"/>
      <c r="AU773" s="122"/>
      <c r="AV773" s="122"/>
      <c r="AW773" s="122"/>
      <c r="AX773" s="124"/>
      <c r="AY773" s="124"/>
      <c r="AZ773" s="127"/>
      <c r="BA773" s="124"/>
      <c r="BB773" s="124"/>
      <c r="BC773" s="124"/>
      <c r="BD773" s="124"/>
      <c r="BE773" s="124"/>
      <c r="BF773" s="124"/>
      <c r="BG773" s="128"/>
      <c r="BH773" s="129"/>
      <c r="BI773" s="124"/>
      <c r="BJ773" s="129"/>
      <c r="BK773" s="163"/>
      <c r="BL773" s="129"/>
    </row>
    <row r="774" spans="1:64" ht="12.75" x14ac:dyDescent="0.2">
      <c r="A774" s="122"/>
      <c r="B774" s="122"/>
      <c r="C774" s="122"/>
      <c r="D774" s="122"/>
      <c r="E774" s="122"/>
      <c r="F774" s="122"/>
      <c r="G774" s="123"/>
      <c r="H774" s="122"/>
      <c r="I774" s="122"/>
      <c r="J774" s="122"/>
      <c r="K774" s="122"/>
      <c r="L774" s="122"/>
      <c r="M774" s="122"/>
      <c r="N774" s="122"/>
      <c r="O774" s="122"/>
      <c r="P774" s="122"/>
      <c r="Q774" s="122"/>
      <c r="R774" s="122"/>
      <c r="S774" s="122"/>
      <c r="T774" s="122"/>
      <c r="U774" s="122"/>
      <c r="V774" s="122"/>
      <c r="W774" s="122"/>
      <c r="X774" s="122"/>
      <c r="Y774" s="122"/>
      <c r="Z774" s="122"/>
      <c r="AA774" s="122"/>
      <c r="AB774" s="122"/>
      <c r="AC774" s="122"/>
      <c r="AD774" s="122"/>
      <c r="AE774" s="122"/>
      <c r="AF774" s="124"/>
      <c r="AG774" s="125"/>
      <c r="AH774" s="124"/>
      <c r="AI774" s="124"/>
      <c r="AJ774" s="122"/>
      <c r="AK774" s="126"/>
      <c r="AL774" s="122"/>
      <c r="AM774" s="122"/>
      <c r="AN774" s="122"/>
      <c r="AO774" s="122"/>
      <c r="AP774" s="122"/>
      <c r="AQ774" s="122"/>
      <c r="AR774" s="122"/>
      <c r="AS774" s="122"/>
      <c r="AT774" s="122"/>
      <c r="AU774" s="122"/>
      <c r="AV774" s="122"/>
      <c r="AW774" s="122"/>
      <c r="AX774" s="124"/>
      <c r="AY774" s="124"/>
      <c r="AZ774" s="127"/>
      <c r="BA774" s="124"/>
      <c r="BB774" s="124"/>
      <c r="BC774" s="124"/>
      <c r="BD774" s="124"/>
      <c r="BE774" s="124"/>
      <c r="BF774" s="124"/>
      <c r="BG774" s="128"/>
      <c r="BH774" s="129"/>
      <c r="BI774" s="124"/>
      <c r="BJ774" s="129"/>
      <c r="BK774" s="163"/>
      <c r="BL774" s="129"/>
    </row>
    <row r="775" spans="1:64" ht="12.75" x14ac:dyDescent="0.2">
      <c r="A775" s="122"/>
      <c r="B775" s="122"/>
      <c r="C775" s="122"/>
      <c r="D775" s="122"/>
      <c r="E775" s="122"/>
      <c r="F775" s="122"/>
      <c r="G775" s="123"/>
      <c r="H775" s="122"/>
      <c r="I775" s="122"/>
      <c r="J775" s="122"/>
      <c r="K775" s="122"/>
      <c r="L775" s="122"/>
      <c r="M775" s="122"/>
      <c r="N775" s="122"/>
      <c r="O775" s="122"/>
      <c r="P775" s="122"/>
      <c r="Q775" s="122"/>
      <c r="R775" s="122"/>
      <c r="S775" s="122"/>
      <c r="T775" s="122"/>
      <c r="U775" s="122"/>
      <c r="V775" s="122"/>
      <c r="W775" s="122"/>
      <c r="X775" s="122"/>
      <c r="Y775" s="122"/>
      <c r="Z775" s="122"/>
      <c r="AA775" s="122"/>
      <c r="AB775" s="122"/>
      <c r="AC775" s="122"/>
      <c r="AD775" s="122"/>
      <c r="AE775" s="122"/>
      <c r="AF775" s="124"/>
      <c r="AG775" s="125"/>
      <c r="AH775" s="124"/>
      <c r="AI775" s="124"/>
      <c r="AJ775" s="122"/>
      <c r="AK775" s="126"/>
      <c r="AL775" s="122"/>
      <c r="AM775" s="122"/>
      <c r="AN775" s="122"/>
      <c r="AO775" s="122"/>
      <c r="AP775" s="122"/>
      <c r="AQ775" s="122"/>
      <c r="AR775" s="122"/>
      <c r="AS775" s="122"/>
      <c r="AT775" s="122"/>
      <c r="AU775" s="122"/>
      <c r="AV775" s="122"/>
      <c r="AW775" s="122"/>
      <c r="AX775" s="124"/>
      <c r="AY775" s="124"/>
      <c r="AZ775" s="127"/>
      <c r="BA775" s="124"/>
      <c r="BB775" s="124"/>
      <c r="BC775" s="124"/>
      <c r="BD775" s="124"/>
      <c r="BE775" s="124"/>
      <c r="BF775" s="124"/>
      <c r="BG775" s="128"/>
      <c r="BH775" s="129"/>
      <c r="BI775" s="124"/>
      <c r="BJ775" s="129"/>
      <c r="BK775" s="163"/>
      <c r="BL775" s="129"/>
    </row>
    <row r="776" spans="1:64" ht="12.75" x14ac:dyDescent="0.2">
      <c r="A776" s="122"/>
      <c r="B776" s="122"/>
      <c r="C776" s="122"/>
      <c r="D776" s="122"/>
      <c r="E776" s="122"/>
      <c r="F776" s="122"/>
      <c r="G776" s="123"/>
      <c r="H776" s="122"/>
      <c r="I776" s="122"/>
      <c r="J776" s="122"/>
      <c r="K776" s="122"/>
      <c r="L776" s="122"/>
      <c r="M776" s="122"/>
      <c r="N776" s="122"/>
      <c r="O776" s="122"/>
      <c r="P776" s="122"/>
      <c r="Q776" s="122"/>
      <c r="R776" s="122"/>
      <c r="S776" s="122"/>
      <c r="T776" s="122"/>
      <c r="U776" s="122"/>
      <c r="V776" s="122"/>
      <c r="W776" s="122"/>
      <c r="X776" s="122"/>
      <c r="Y776" s="122"/>
      <c r="Z776" s="122"/>
      <c r="AA776" s="122"/>
      <c r="AB776" s="122"/>
      <c r="AC776" s="122"/>
      <c r="AD776" s="122"/>
      <c r="AE776" s="122"/>
      <c r="AF776" s="124"/>
      <c r="AG776" s="125"/>
      <c r="AH776" s="124"/>
      <c r="AI776" s="124"/>
      <c r="AJ776" s="122"/>
      <c r="AK776" s="126"/>
      <c r="AL776" s="122"/>
      <c r="AM776" s="122"/>
      <c r="AN776" s="122"/>
      <c r="AO776" s="122"/>
      <c r="AP776" s="122"/>
      <c r="AQ776" s="122"/>
      <c r="AR776" s="122"/>
      <c r="AS776" s="122"/>
      <c r="AT776" s="122"/>
      <c r="AU776" s="122"/>
      <c r="AV776" s="122"/>
      <c r="AW776" s="122"/>
      <c r="AX776" s="124"/>
      <c r="AY776" s="124"/>
      <c r="AZ776" s="127"/>
      <c r="BA776" s="124"/>
      <c r="BB776" s="124"/>
      <c r="BC776" s="124"/>
      <c r="BD776" s="124"/>
      <c r="BE776" s="124"/>
      <c r="BF776" s="124"/>
      <c r="BG776" s="128"/>
      <c r="BH776" s="129"/>
      <c r="BI776" s="124"/>
      <c r="BJ776" s="129"/>
      <c r="BK776" s="163"/>
      <c r="BL776" s="129"/>
    </row>
    <row r="777" spans="1:64" ht="12.75" x14ac:dyDescent="0.2">
      <c r="A777" s="122"/>
      <c r="B777" s="122"/>
      <c r="C777" s="122"/>
      <c r="D777" s="122"/>
      <c r="E777" s="122"/>
      <c r="F777" s="122"/>
      <c r="G777" s="123"/>
      <c r="H777" s="122"/>
      <c r="I777" s="122"/>
      <c r="J777" s="122"/>
      <c r="K777" s="122"/>
      <c r="L777" s="122"/>
      <c r="M777" s="122"/>
      <c r="N777" s="122"/>
      <c r="O777" s="122"/>
      <c r="P777" s="122"/>
      <c r="Q777" s="122"/>
      <c r="R777" s="122"/>
      <c r="S777" s="122"/>
      <c r="T777" s="122"/>
      <c r="U777" s="122"/>
      <c r="V777" s="122"/>
      <c r="W777" s="122"/>
      <c r="X777" s="122"/>
      <c r="Y777" s="122"/>
      <c r="Z777" s="122"/>
      <c r="AA777" s="122"/>
      <c r="AB777" s="122"/>
      <c r="AC777" s="122"/>
      <c r="AD777" s="122"/>
      <c r="AE777" s="122"/>
      <c r="AF777" s="124"/>
      <c r="AG777" s="125"/>
      <c r="AH777" s="124"/>
      <c r="AI777" s="124"/>
      <c r="AJ777" s="122"/>
      <c r="AK777" s="126"/>
      <c r="AL777" s="122"/>
      <c r="AM777" s="122"/>
      <c r="AN777" s="122"/>
      <c r="AO777" s="122"/>
      <c r="AP777" s="122"/>
      <c r="AQ777" s="122"/>
      <c r="AR777" s="122"/>
      <c r="AS777" s="122"/>
      <c r="AT777" s="122"/>
      <c r="AU777" s="122"/>
      <c r="AV777" s="122"/>
      <c r="AW777" s="122"/>
      <c r="AX777" s="124"/>
      <c r="AY777" s="124"/>
      <c r="AZ777" s="127"/>
      <c r="BA777" s="124"/>
      <c r="BB777" s="124"/>
      <c r="BC777" s="124"/>
      <c r="BD777" s="124"/>
      <c r="BE777" s="124"/>
      <c r="BF777" s="124"/>
      <c r="BG777" s="128"/>
      <c r="BH777" s="129"/>
      <c r="BI777" s="124"/>
      <c r="BJ777" s="129"/>
      <c r="BK777" s="163"/>
      <c r="BL777" s="129"/>
    </row>
    <row r="778" spans="1:64" ht="12.75" x14ac:dyDescent="0.2">
      <c r="A778" s="122"/>
      <c r="B778" s="122"/>
      <c r="C778" s="122"/>
      <c r="D778" s="122"/>
      <c r="E778" s="122"/>
      <c r="F778" s="122"/>
      <c r="G778" s="123"/>
      <c r="H778" s="122"/>
      <c r="I778" s="122"/>
      <c r="J778" s="122"/>
      <c r="K778" s="122"/>
      <c r="L778" s="122"/>
      <c r="M778" s="122"/>
      <c r="N778" s="122"/>
      <c r="O778" s="122"/>
      <c r="P778" s="122"/>
      <c r="Q778" s="122"/>
      <c r="R778" s="122"/>
      <c r="S778" s="122"/>
      <c r="T778" s="122"/>
      <c r="U778" s="122"/>
      <c r="V778" s="122"/>
      <c r="W778" s="122"/>
      <c r="X778" s="122"/>
      <c r="Y778" s="122"/>
      <c r="Z778" s="122"/>
      <c r="AA778" s="122"/>
      <c r="AB778" s="122"/>
      <c r="AC778" s="122"/>
      <c r="AD778" s="122"/>
      <c r="AE778" s="122"/>
      <c r="AF778" s="124"/>
      <c r="AG778" s="125"/>
      <c r="AH778" s="124"/>
      <c r="AI778" s="124"/>
      <c r="AJ778" s="122"/>
      <c r="AK778" s="126"/>
      <c r="AL778" s="122"/>
      <c r="AM778" s="122"/>
      <c r="AN778" s="122"/>
      <c r="AO778" s="122"/>
      <c r="AP778" s="122"/>
      <c r="AQ778" s="122"/>
      <c r="AR778" s="122"/>
      <c r="AS778" s="122"/>
      <c r="AT778" s="122"/>
      <c r="AU778" s="122"/>
      <c r="AV778" s="122"/>
      <c r="AW778" s="122"/>
      <c r="AX778" s="124"/>
      <c r="AY778" s="124"/>
      <c r="AZ778" s="127"/>
      <c r="BA778" s="124"/>
      <c r="BB778" s="124"/>
      <c r="BC778" s="124"/>
      <c r="BD778" s="124"/>
      <c r="BE778" s="124"/>
      <c r="BF778" s="124"/>
      <c r="BG778" s="128"/>
      <c r="BH778" s="129"/>
      <c r="BI778" s="124"/>
      <c r="BJ778" s="129"/>
      <c r="BK778" s="163"/>
      <c r="BL778" s="129"/>
    </row>
    <row r="779" spans="1:64" ht="12.75" x14ac:dyDescent="0.2">
      <c r="A779" s="122"/>
      <c r="B779" s="122"/>
      <c r="C779" s="122"/>
      <c r="D779" s="122"/>
      <c r="E779" s="122"/>
      <c r="F779" s="122"/>
      <c r="G779" s="123"/>
      <c r="H779" s="122"/>
      <c r="I779" s="122"/>
      <c r="J779" s="122"/>
      <c r="K779" s="122"/>
      <c r="L779" s="122"/>
      <c r="M779" s="122"/>
      <c r="N779" s="122"/>
      <c r="O779" s="122"/>
      <c r="P779" s="122"/>
      <c r="Q779" s="122"/>
      <c r="R779" s="122"/>
      <c r="S779" s="122"/>
      <c r="T779" s="122"/>
      <c r="U779" s="122"/>
      <c r="V779" s="122"/>
      <c r="W779" s="122"/>
      <c r="X779" s="122"/>
      <c r="Y779" s="122"/>
      <c r="Z779" s="122"/>
      <c r="AA779" s="122"/>
      <c r="AB779" s="122"/>
      <c r="AC779" s="122"/>
      <c r="AD779" s="122"/>
      <c r="AE779" s="122"/>
      <c r="AF779" s="124"/>
      <c r="AG779" s="125"/>
      <c r="AH779" s="124"/>
      <c r="AI779" s="124"/>
      <c r="AJ779" s="122"/>
      <c r="AK779" s="126"/>
      <c r="AL779" s="122"/>
      <c r="AM779" s="122"/>
      <c r="AN779" s="122"/>
      <c r="AO779" s="122"/>
      <c r="AP779" s="122"/>
      <c r="AQ779" s="122"/>
      <c r="AR779" s="122"/>
      <c r="AS779" s="122"/>
      <c r="AT779" s="122"/>
      <c r="AU779" s="122"/>
      <c r="AV779" s="122"/>
      <c r="AW779" s="122"/>
      <c r="AX779" s="124"/>
      <c r="AY779" s="124"/>
      <c r="AZ779" s="127"/>
      <c r="BA779" s="124"/>
      <c r="BB779" s="124"/>
      <c r="BC779" s="124"/>
      <c r="BD779" s="124"/>
      <c r="BE779" s="124"/>
      <c r="BF779" s="124"/>
      <c r="BG779" s="128"/>
      <c r="BH779" s="129"/>
      <c r="BI779" s="124"/>
      <c r="BJ779" s="129"/>
      <c r="BK779" s="163"/>
      <c r="BL779" s="129"/>
    </row>
    <row r="780" spans="1:64" ht="12.75" x14ac:dyDescent="0.2">
      <c r="A780" s="122"/>
      <c r="B780" s="122"/>
      <c r="C780" s="122"/>
      <c r="D780" s="122"/>
      <c r="E780" s="122"/>
      <c r="F780" s="122"/>
      <c r="G780" s="123"/>
      <c r="H780" s="122"/>
      <c r="I780" s="122"/>
      <c r="J780" s="122"/>
      <c r="K780" s="122"/>
      <c r="L780" s="122"/>
      <c r="M780" s="122"/>
      <c r="N780" s="122"/>
      <c r="O780" s="122"/>
      <c r="P780" s="122"/>
      <c r="Q780" s="122"/>
      <c r="R780" s="122"/>
      <c r="S780" s="122"/>
      <c r="T780" s="122"/>
      <c r="U780" s="122"/>
      <c r="V780" s="122"/>
      <c r="W780" s="122"/>
      <c r="X780" s="122"/>
      <c r="Y780" s="122"/>
      <c r="Z780" s="122"/>
      <c r="AA780" s="122"/>
      <c r="AB780" s="122"/>
      <c r="AC780" s="122"/>
      <c r="AD780" s="122"/>
      <c r="AE780" s="122"/>
      <c r="AF780" s="124"/>
      <c r="AG780" s="125"/>
      <c r="AH780" s="124"/>
      <c r="AI780" s="124"/>
      <c r="AJ780" s="122"/>
      <c r="AK780" s="126"/>
      <c r="AL780" s="122"/>
      <c r="AM780" s="122"/>
      <c r="AN780" s="122"/>
      <c r="AO780" s="122"/>
      <c r="AP780" s="122"/>
      <c r="AQ780" s="122"/>
      <c r="AR780" s="122"/>
      <c r="AS780" s="122"/>
      <c r="AT780" s="122"/>
      <c r="AU780" s="122"/>
      <c r="AV780" s="122"/>
      <c r="AW780" s="122"/>
      <c r="AX780" s="124"/>
      <c r="AY780" s="124"/>
      <c r="AZ780" s="127"/>
      <c r="BA780" s="124"/>
      <c r="BB780" s="124"/>
      <c r="BC780" s="124"/>
      <c r="BD780" s="124"/>
      <c r="BE780" s="124"/>
      <c r="BF780" s="124"/>
      <c r="BG780" s="128"/>
      <c r="BH780" s="129"/>
      <c r="BI780" s="124"/>
      <c r="BJ780" s="129"/>
      <c r="BK780" s="163"/>
      <c r="BL780" s="129"/>
    </row>
    <row r="781" spans="1:64" ht="12.75" x14ac:dyDescent="0.2">
      <c r="A781" s="122"/>
      <c r="B781" s="122"/>
      <c r="C781" s="122"/>
      <c r="D781" s="122"/>
      <c r="E781" s="122"/>
      <c r="F781" s="122"/>
      <c r="G781" s="123"/>
      <c r="H781" s="122"/>
      <c r="I781" s="122"/>
      <c r="J781" s="122"/>
      <c r="K781" s="122"/>
      <c r="L781" s="122"/>
      <c r="M781" s="122"/>
      <c r="N781" s="122"/>
      <c r="O781" s="122"/>
      <c r="P781" s="122"/>
      <c r="Q781" s="122"/>
      <c r="R781" s="122"/>
      <c r="S781" s="122"/>
      <c r="T781" s="122"/>
      <c r="U781" s="122"/>
      <c r="V781" s="122"/>
      <c r="W781" s="122"/>
      <c r="X781" s="122"/>
      <c r="Y781" s="122"/>
      <c r="Z781" s="122"/>
      <c r="AA781" s="122"/>
      <c r="AB781" s="122"/>
      <c r="AC781" s="122"/>
      <c r="AD781" s="122"/>
      <c r="AE781" s="122"/>
      <c r="AF781" s="124"/>
      <c r="AG781" s="125"/>
      <c r="AH781" s="124"/>
      <c r="AI781" s="124"/>
      <c r="AJ781" s="122"/>
      <c r="AK781" s="126"/>
      <c r="AL781" s="122"/>
      <c r="AM781" s="122"/>
      <c r="AN781" s="122"/>
      <c r="AO781" s="122"/>
      <c r="AP781" s="122"/>
      <c r="AQ781" s="122"/>
      <c r="AR781" s="122"/>
      <c r="AS781" s="122"/>
      <c r="AT781" s="122"/>
      <c r="AU781" s="122"/>
      <c r="AV781" s="122"/>
      <c r="AW781" s="122"/>
      <c r="AX781" s="124"/>
      <c r="AY781" s="124"/>
      <c r="AZ781" s="127"/>
      <c r="BA781" s="124"/>
      <c r="BB781" s="124"/>
      <c r="BC781" s="124"/>
      <c r="BD781" s="124"/>
      <c r="BE781" s="124"/>
      <c r="BF781" s="124"/>
      <c r="BG781" s="128"/>
      <c r="BH781" s="129"/>
      <c r="BI781" s="124"/>
      <c r="BJ781" s="129"/>
      <c r="BK781" s="163"/>
      <c r="BL781" s="129"/>
    </row>
    <row r="782" spans="1:64" ht="12.75" x14ac:dyDescent="0.2">
      <c r="A782" s="122"/>
      <c r="B782" s="122"/>
      <c r="C782" s="122"/>
      <c r="D782" s="122"/>
      <c r="E782" s="122"/>
      <c r="F782" s="122"/>
      <c r="G782" s="123"/>
      <c r="H782" s="122"/>
      <c r="I782" s="122"/>
      <c r="J782" s="122"/>
      <c r="K782" s="122"/>
      <c r="L782" s="122"/>
      <c r="M782" s="122"/>
      <c r="N782" s="122"/>
      <c r="O782" s="122"/>
      <c r="P782" s="122"/>
      <c r="Q782" s="122"/>
      <c r="R782" s="122"/>
      <c r="S782" s="122"/>
      <c r="T782" s="122"/>
      <c r="U782" s="122"/>
      <c r="V782" s="122"/>
      <c r="W782" s="122"/>
      <c r="X782" s="122"/>
      <c r="Y782" s="122"/>
      <c r="Z782" s="122"/>
      <c r="AA782" s="122"/>
      <c r="AB782" s="122"/>
      <c r="AC782" s="122"/>
      <c r="AD782" s="122"/>
      <c r="AE782" s="122"/>
      <c r="AF782" s="124"/>
      <c r="AG782" s="125"/>
      <c r="AH782" s="124"/>
      <c r="AI782" s="124"/>
      <c r="AJ782" s="122"/>
      <c r="AK782" s="126"/>
      <c r="AL782" s="122"/>
      <c r="AM782" s="122"/>
      <c r="AN782" s="122"/>
      <c r="AO782" s="122"/>
      <c r="AP782" s="122"/>
      <c r="AQ782" s="122"/>
      <c r="AR782" s="122"/>
      <c r="AS782" s="122"/>
      <c r="AT782" s="122"/>
      <c r="AU782" s="122"/>
      <c r="AV782" s="122"/>
      <c r="AW782" s="122"/>
      <c r="AX782" s="124"/>
      <c r="AY782" s="124"/>
      <c r="AZ782" s="127"/>
      <c r="BA782" s="124"/>
      <c r="BB782" s="124"/>
      <c r="BC782" s="124"/>
      <c r="BD782" s="124"/>
      <c r="BE782" s="124"/>
      <c r="BF782" s="124"/>
      <c r="BG782" s="128"/>
      <c r="BH782" s="129"/>
      <c r="BI782" s="124"/>
      <c r="BJ782" s="129"/>
      <c r="BK782" s="163"/>
      <c r="BL782" s="129"/>
    </row>
    <row r="783" spans="1:64" ht="12.75" x14ac:dyDescent="0.2">
      <c r="A783" s="122"/>
      <c r="B783" s="122"/>
      <c r="C783" s="122"/>
      <c r="D783" s="122"/>
      <c r="E783" s="122"/>
      <c r="F783" s="122"/>
      <c r="G783" s="123"/>
      <c r="H783" s="122"/>
      <c r="I783" s="122"/>
      <c r="J783" s="122"/>
      <c r="K783" s="122"/>
      <c r="L783" s="122"/>
      <c r="M783" s="122"/>
      <c r="N783" s="122"/>
      <c r="O783" s="122"/>
      <c r="P783" s="122"/>
      <c r="Q783" s="122"/>
      <c r="R783" s="122"/>
      <c r="S783" s="122"/>
      <c r="T783" s="122"/>
      <c r="U783" s="122"/>
      <c r="V783" s="122"/>
      <c r="W783" s="122"/>
      <c r="X783" s="122"/>
      <c r="Y783" s="122"/>
      <c r="Z783" s="122"/>
      <c r="AA783" s="122"/>
      <c r="AB783" s="122"/>
      <c r="AC783" s="122"/>
      <c r="AD783" s="122"/>
      <c r="AE783" s="122"/>
      <c r="AF783" s="124"/>
      <c r="AG783" s="125"/>
      <c r="AH783" s="124"/>
      <c r="AI783" s="124"/>
      <c r="AJ783" s="122"/>
      <c r="AK783" s="126"/>
      <c r="AL783" s="122"/>
      <c r="AM783" s="122"/>
      <c r="AN783" s="122"/>
      <c r="AO783" s="122"/>
      <c r="AP783" s="122"/>
      <c r="AQ783" s="122"/>
      <c r="AR783" s="122"/>
      <c r="AS783" s="122"/>
      <c r="AT783" s="122"/>
      <c r="AU783" s="122"/>
      <c r="AV783" s="122"/>
      <c r="AW783" s="122"/>
      <c r="AX783" s="124"/>
      <c r="AY783" s="124"/>
      <c r="AZ783" s="127"/>
      <c r="BA783" s="124"/>
      <c r="BB783" s="124"/>
      <c r="BC783" s="124"/>
      <c r="BD783" s="124"/>
      <c r="BE783" s="124"/>
      <c r="BF783" s="124"/>
      <c r="BG783" s="128"/>
      <c r="BH783" s="129"/>
      <c r="BI783" s="124"/>
      <c r="BJ783" s="129"/>
      <c r="BK783" s="163"/>
      <c r="BL783" s="129"/>
    </row>
    <row r="784" spans="1:64" ht="12.75" x14ac:dyDescent="0.2">
      <c r="A784" s="122"/>
      <c r="B784" s="122"/>
      <c r="C784" s="122"/>
      <c r="D784" s="122"/>
      <c r="E784" s="122"/>
      <c r="F784" s="122"/>
      <c r="G784" s="123"/>
      <c r="H784" s="122"/>
      <c r="I784" s="122"/>
      <c r="J784" s="122"/>
      <c r="K784" s="122"/>
      <c r="L784" s="122"/>
      <c r="M784" s="122"/>
      <c r="N784" s="122"/>
      <c r="O784" s="122"/>
      <c r="P784" s="122"/>
      <c r="Q784" s="122"/>
      <c r="R784" s="122"/>
      <c r="S784" s="122"/>
      <c r="T784" s="122"/>
      <c r="U784" s="122"/>
      <c r="V784" s="122"/>
      <c r="W784" s="122"/>
      <c r="X784" s="122"/>
      <c r="Y784" s="122"/>
      <c r="Z784" s="122"/>
      <c r="AA784" s="122"/>
      <c r="AB784" s="122"/>
      <c r="AC784" s="122"/>
      <c r="AD784" s="122"/>
      <c r="AE784" s="122"/>
      <c r="AF784" s="124"/>
      <c r="AG784" s="125"/>
      <c r="AH784" s="124"/>
      <c r="AI784" s="124"/>
      <c r="AJ784" s="122"/>
      <c r="AK784" s="126"/>
      <c r="AL784" s="122"/>
      <c r="AM784" s="122"/>
      <c r="AN784" s="122"/>
      <c r="AO784" s="122"/>
      <c r="AP784" s="122"/>
      <c r="AQ784" s="122"/>
      <c r="AR784" s="122"/>
      <c r="AS784" s="122"/>
      <c r="AT784" s="122"/>
      <c r="AU784" s="122"/>
      <c r="AV784" s="122"/>
      <c r="AW784" s="122"/>
      <c r="AX784" s="124"/>
      <c r="AY784" s="124"/>
      <c r="AZ784" s="127"/>
      <c r="BA784" s="124"/>
      <c r="BB784" s="124"/>
      <c r="BC784" s="124"/>
      <c r="BD784" s="124"/>
      <c r="BE784" s="124"/>
      <c r="BF784" s="124"/>
      <c r="BG784" s="128"/>
      <c r="BH784" s="129"/>
      <c r="BI784" s="124"/>
      <c r="BJ784" s="129"/>
      <c r="BK784" s="163"/>
      <c r="BL784" s="129"/>
    </row>
    <row r="785" spans="1:64" ht="12.75" x14ac:dyDescent="0.2">
      <c r="A785" s="122"/>
      <c r="B785" s="122"/>
      <c r="C785" s="122"/>
      <c r="D785" s="122"/>
      <c r="E785" s="122"/>
      <c r="F785" s="122"/>
      <c r="G785" s="123"/>
      <c r="H785" s="122"/>
      <c r="I785" s="122"/>
      <c r="J785" s="122"/>
      <c r="K785" s="122"/>
      <c r="L785" s="122"/>
      <c r="M785" s="122"/>
      <c r="N785" s="122"/>
      <c r="O785" s="122"/>
      <c r="P785" s="122"/>
      <c r="Q785" s="122"/>
      <c r="R785" s="122"/>
      <c r="S785" s="122"/>
      <c r="T785" s="122"/>
      <c r="U785" s="122"/>
      <c r="V785" s="122"/>
      <c r="W785" s="122"/>
      <c r="X785" s="122"/>
      <c r="Y785" s="122"/>
      <c r="Z785" s="122"/>
      <c r="AA785" s="122"/>
      <c r="AB785" s="122"/>
      <c r="AC785" s="122"/>
      <c r="AD785" s="122"/>
      <c r="AE785" s="122"/>
      <c r="AF785" s="124"/>
      <c r="AG785" s="125"/>
      <c r="AH785" s="124"/>
      <c r="AI785" s="124"/>
      <c r="AJ785" s="122"/>
      <c r="AK785" s="126"/>
      <c r="AL785" s="122"/>
      <c r="AM785" s="122"/>
      <c r="AN785" s="122"/>
      <c r="AO785" s="122"/>
      <c r="AP785" s="122"/>
      <c r="AQ785" s="122"/>
      <c r="AR785" s="122"/>
      <c r="AS785" s="122"/>
      <c r="AT785" s="122"/>
      <c r="AU785" s="122"/>
      <c r="AV785" s="122"/>
      <c r="AW785" s="122"/>
      <c r="AX785" s="124"/>
      <c r="AY785" s="124"/>
      <c r="AZ785" s="127"/>
      <c r="BA785" s="124"/>
      <c r="BB785" s="124"/>
      <c r="BC785" s="124"/>
      <c r="BD785" s="124"/>
      <c r="BE785" s="124"/>
      <c r="BF785" s="124"/>
      <c r="BG785" s="128"/>
      <c r="BH785" s="129"/>
      <c r="BI785" s="124"/>
      <c r="BJ785" s="129"/>
      <c r="BK785" s="163"/>
      <c r="BL785" s="129"/>
    </row>
    <row r="786" spans="1:64" ht="12.75" x14ac:dyDescent="0.2">
      <c r="A786" s="122"/>
      <c r="B786" s="122"/>
      <c r="C786" s="122"/>
      <c r="D786" s="122"/>
      <c r="E786" s="122"/>
      <c r="F786" s="122"/>
      <c r="G786" s="123"/>
      <c r="H786" s="122"/>
      <c r="I786" s="122"/>
      <c r="J786" s="122"/>
      <c r="K786" s="122"/>
      <c r="L786" s="122"/>
      <c r="M786" s="122"/>
      <c r="N786" s="122"/>
      <c r="O786" s="122"/>
      <c r="P786" s="122"/>
      <c r="Q786" s="122"/>
      <c r="R786" s="122"/>
      <c r="S786" s="122"/>
      <c r="T786" s="122"/>
      <c r="U786" s="122"/>
      <c r="V786" s="122"/>
      <c r="W786" s="122"/>
      <c r="X786" s="122"/>
      <c r="Y786" s="122"/>
      <c r="Z786" s="122"/>
      <c r="AA786" s="122"/>
      <c r="AB786" s="122"/>
      <c r="AC786" s="122"/>
      <c r="AD786" s="122"/>
      <c r="AE786" s="122"/>
      <c r="AF786" s="124"/>
      <c r="AG786" s="125"/>
      <c r="AH786" s="124"/>
      <c r="AI786" s="124"/>
      <c r="AJ786" s="122"/>
      <c r="AK786" s="126"/>
      <c r="AL786" s="122"/>
      <c r="AM786" s="122"/>
      <c r="AN786" s="122"/>
      <c r="AO786" s="122"/>
      <c r="AP786" s="122"/>
      <c r="AQ786" s="122"/>
      <c r="AR786" s="122"/>
      <c r="AS786" s="122"/>
      <c r="AT786" s="122"/>
      <c r="AU786" s="122"/>
      <c r="AV786" s="122"/>
      <c r="AW786" s="122"/>
      <c r="AX786" s="124"/>
      <c r="AY786" s="124"/>
      <c r="AZ786" s="127"/>
      <c r="BA786" s="124"/>
      <c r="BB786" s="124"/>
      <c r="BC786" s="124"/>
      <c r="BD786" s="124"/>
      <c r="BE786" s="124"/>
      <c r="BF786" s="124"/>
      <c r="BG786" s="128"/>
      <c r="BH786" s="129"/>
      <c r="BI786" s="124"/>
      <c r="BJ786" s="129"/>
      <c r="BK786" s="163"/>
      <c r="BL786" s="129"/>
    </row>
    <row r="787" spans="1:64" ht="12.75" x14ac:dyDescent="0.2">
      <c r="A787" s="122"/>
      <c r="B787" s="122"/>
      <c r="C787" s="122"/>
      <c r="D787" s="122"/>
      <c r="E787" s="122"/>
      <c r="F787" s="122"/>
      <c r="G787" s="123"/>
      <c r="H787" s="122"/>
      <c r="I787" s="122"/>
      <c r="J787" s="122"/>
      <c r="K787" s="122"/>
      <c r="L787" s="122"/>
      <c r="M787" s="122"/>
      <c r="N787" s="122"/>
      <c r="O787" s="122"/>
      <c r="P787" s="122"/>
      <c r="Q787" s="122"/>
      <c r="R787" s="122"/>
      <c r="S787" s="122"/>
      <c r="T787" s="122"/>
      <c r="U787" s="122"/>
      <c r="V787" s="122"/>
      <c r="W787" s="122"/>
      <c r="X787" s="122"/>
      <c r="Y787" s="122"/>
      <c r="Z787" s="122"/>
      <c r="AA787" s="122"/>
      <c r="AB787" s="122"/>
      <c r="AC787" s="122"/>
      <c r="AD787" s="122"/>
      <c r="AE787" s="122"/>
      <c r="AF787" s="124"/>
      <c r="AG787" s="125"/>
      <c r="AH787" s="124"/>
      <c r="AI787" s="124"/>
      <c r="AJ787" s="122"/>
      <c r="AK787" s="126"/>
      <c r="AL787" s="122"/>
      <c r="AM787" s="122"/>
      <c r="AN787" s="122"/>
      <c r="AO787" s="122"/>
      <c r="AP787" s="122"/>
      <c r="AQ787" s="122"/>
      <c r="AR787" s="122"/>
      <c r="AS787" s="122"/>
      <c r="AT787" s="122"/>
      <c r="AU787" s="122"/>
      <c r="AV787" s="122"/>
      <c r="AW787" s="122"/>
      <c r="AX787" s="124"/>
      <c r="AY787" s="124"/>
      <c r="AZ787" s="127"/>
      <c r="BA787" s="124"/>
      <c r="BB787" s="124"/>
      <c r="BC787" s="124"/>
      <c r="BD787" s="124"/>
      <c r="BE787" s="124"/>
      <c r="BF787" s="124"/>
      <c r="BG787" s="128"/>
      <c r="BH787" s="129"/>
      <c r="BI787" s="124"/>
      <c r="BJ787" s="129"/>
      <c r="BK787" s="163"/>
      <c r="BL787" s="129"/>
    </row>
    <row r="788" spans="1:64" ht="12.75" x14ac:dyDescent="0.2">
      <c r="A788" s="122"/>
      <c r="B788" s="122"/>
      <c r="C788" s="122"/>
      <c r="D788" s="122"/>
      <c r="E788" s="122"/>
      <c r="F788" s="122"/>
      <c r="G788" s="123"/>
      <c r="H788" s="122"/>
      <c r="I788" s="122"/>
      <c r="J788" s="122"/>
      <c r="K788" s="122"/>
      <c r="L788" s="122"/>
      <c r="M788" s="122"/>
      <c r="N788" s="122"/>
      <c r="O788" s="122"/>
      <c r="P788" s="122"/>
      <c r="Q788" s="122"/>
      <c r="R788" s="122"/>
      <c r="S788" s="122"/>
      <c r="T788" s="122"/>
      <c r="U788" s="122"/>
      <c r="V788" s="122"/>
      <c r="W788" s="122"/>
      <c r="X788" s="122"/>
      <c r="Y788" s="122"/>
      <c r="Z788" s="122"/>
      <c r="AA788" s="122"/>
      <c r="AB788" s="122"/>
      <c r="AC788" s="122"/>
      <c r="AD788" s="122"/>
      <c r="AE788" s="122"/>
      <c r="AF788" s="124"/>
      <c r="AG788" s="125"/>
      <c r="AH788" s="124"/>
      <c r="AI788" s="124"/>
      <c r="AJ788" s="122"/>
      <c r="AK788" s="126"/>
      <c r="AL788" s="122"/>
      <c r="AM788" s="122"/>
      <c r="AN788" s="122"/>
      <c r="AO788" s="122"/>
      <c r="AP788" s="122"/>
      <c r="AQ788" s="122"/>
      <c r="AR788" s="122"/>
      <c r="AS788" s="122"/>
      <c r="AT788" s="122"/>
      <c r="AU788" s="122"/>
      <c r="AV788" s="122"/>
      <c r="AW788" s="122"/>
      <c r="AX788" s="124"/>
      <c r="AY788" s="124"/>
      <c r="AZ788" s="127"/>
      <c r="BA788" s="124"/>
      <c r="BB788" s="124"/>
      <c r="BC788" s="124"/>
      <c r="BD788" s="124"/>
      <c r="BE788" s="124"/>
      <c r="BF788" s="124"/>
      <c r="BG788" s="128"/>
      <c r="BH788" s="129"/>
      <c r="BI788" s="124"/>
      <c r="BJ788" s="129"/>
      <c r="BK788" s="163"/>
      <c r="BL788" s="129"/>
    </row>
    <row r="789" spans="1:64" ht="12.75" x14ac:dyDescent="0.2">
      <c r="A789" s="122"/>
      <c r="B789" s="122"/>
      <c r="C789" s="122"/>
      <c r="D789" s="122"/>
      <c r="E789" s="122"/>
      <c r="F789" s="122"/>
      <c r="G789" s="123"/>
      <c r="H789" s="122"/>
      <c r="I789" s="122"/>
      <c r="J789" s="122"/>
      <c r="K789" s="122"/>
      <c r="L789" s="122"/>
      <c r="M789" s="122"/>
      <c r="N789" s="122"/>
      <c r="O789" s="122"/>
      <c r="P789" s="122"/>
      <c r="Q789" s="122"/>
      <c r="R789" s="122"/>
      <c r="S789" s="122"/>
      <c r="T789" s="122"/>
      <c r="U789" s="122"/>
      <c r="V789" s="122"/>
      <c r="W789" s="122"/>
      <c r="X789" s="122"/>
      <c r="Y789" s="122"/>
      <c r="Z789" s="122"/>
      <c r="AA789" s="122"/>
      <c r="AB789" s="122"/>
      <c r="AC789" s="122"/>
      <c r="AD789" s="122"/>
      <c r="AE789" s="122"/>
      <c r="AF789" s="124"/>
      <c r="AG789" s="125"/>
      <c r="AH789" s="124"/>
      <c r="AI789" s="124"/>
      <c r="AJ789" s="122"/>
      <c r="AK789" s="126"/>
      <c r="AL789" s="122"/>
      <c r="AM789" s="122"/>
      <c r="AN789" s="122"/>
      <c r="AO789" s="122"/>
      <c r="AP789" s="122"/>
      <c r="AQ789" s="122"/>
      <c r="AR789" s="122"/>
      <c r="AS789" s="122"/>
      <c r="AT789" s="122"/>
      <c r="AU789" s="122"/>
      <c r="AV789" s="122"/>
      <c r="AW789" s="122"/>
      <c r="AX789" s="124"/>
      <c r="AY789" s="124"/>
      <c r="AZ789" s="127"/>
      <c r="BA789" s="124"/>
      <c r="BB789" s="124"/>
      <c r="BC789" s="124"/>
      <c r="BD789" s="124"/>
      <c r="BE789" s="124"/>
      <c r="BF789" s="124"/>
      <c r="BG789" s="128"/>
      <c r="BH789" s="129"/>
      <c r="BI789" s="124"/>
      <c r="BJ789" s="129"/>
      <c r="BK789" s="163"/>
      <c r="BL789" s="129"/>
    </row>
    <row r="790" spans="1:64" ht="12.75" x14ac:dyDescent="0.2">
      <c r="A790" s="122"/>
      <c r="B790" s="122"/>
      <c r="C790" s="122"/>
      <c r="D790" s="122"/>
      <c r="E790" s="122"/>
      <c r="F790" s="122"/>
      <c r="G790" s="123"/>
      <c r="H790" s="122"/>
      <c r="I790" s="122"/>
      <c r="J790" s="122"/>
      <c r="K790" s="122"/>
      <c r="L790" s="122"/>
      <c r="M790" s="122"/>
      <c r="N790" s="122"/>
      <c r="O790" s="122"/>
      <c r="P790" s="122"/>
      <c r="Q790" s="122"/>
      <c r="R790" s="122"/>
      <c r="S790" s="122"/>
      <c r="T790" s="122"/>
      <c r="U790" s="122"/>
      <c r="V790" s="122"/>
      <c r="W790" s="122"/>
      <c r="X790" s="122"/>
      <c r="Y790" s="122"/>
      <c r="Z790" s="122"/>
      <c r="AA790" s="122"/>
      <c r="AB790" s="122"/>
      <c r="AC790" s="122"/>
      <c r="AD790" s="122"/>
      <c r="AE790" s="122"/>
      <c r="AF790" s="124"/>
      <c r="AG790" s="125"/>
      <c r="AH790" s="124"/>
      <c r="AI790" s="124"/>
      <c r="AJ790" s="122"/>
      <c r="AK790" s="126"/>
      <c r="AL790" s="122"/>
      <c r="AM790" s="122"/>
      <c r="AN790" s="122"/>
      <c r="AO790" s="122"/>
      <c r="AP790" s="122"/>
      <c r="AQ790" s="122"/>
      <c r="AR790" s="122"/>
      <c r="AS790" s="122"/>
      <c r="AT790" s="122"/>
      <c r="AU790" s="122"/>
      <c r="AV790" s="122"/>
      <c r="AW790" s="122"/>
      <c r="AX790" s="124"/>
      <c r="AY790" s="124"/>
      <c r="AZ790" s="127"/>
      <c r="BA790" s="124"/>
      <c r="BB790" s="124"/>
      <c r="BC790" s="124"/>
      <c r="BD790" s="124"/>
      <c r="BE790" s="124"/>
      <c r="BF790" s="124"/>
      <c r="BG790" s="128"/>
      <c r="BH790" s="129"/>
      <c r="BI790" s="124"/>
      <c r="BJ790" s="129"/>
      <c r="BK790" s="163"/>
      <c r="BL790" s="129"/>
    </row>
    <row r="791" spans="1:64" ht="12.75" x14ac:dyDescent="0.2">
      <c r="A791" s="122"/>
      <c r="B791" s="122"/>
      <c r="C791" s="122"/>
      <c r="D791" s="122"/>
      <c r="E791" s="122"/>
      <c r="F791" s="122"/>
      <c r="G791" s="123"/>
      <c r="H791" s="122"/>
      <c r="I791" s="122"/>
      <c r="J791" s="122"/>
      <c r="K791" s="122"/>
      <c r="L791" s="122"/>
      <c r="M791" s="122"/>
      <c r="N791" s="122"/>
      <c r="O791" s="122"/>
      <c r="P791" s="122"/>
      <c r="Q791" s="122"/>
      <c r="R791" s="122"/>
      <c r="S791" s="122"/>
      <c r="T791" s="122"/>
      <c r="U791" s="122"/>
      <c r="V791" s="122"/>
      <c r="W791" s="122"/>
      <c r="X791" s="122"/>
      <c r="Y791" s="122"/>
      <c r="Z791" s="122"/>
      <c r="AA791" s="122"/>
      <c r="AB791" s="122"/>
      <c r="AC791" s="122"/>
      <c r="AD791" s="122"/>
      <c r="AE791" s="122"/>
      <c r="AF791" s="124"/>
      <c r="AG791" s="125"/>
      <c r="AH791" s="124"/>
      <c r="AI791" s="124"/>
      <c r="AJ791" s="122"/>
      <c r="AK791" s="126"/>
      <c r="AL791" s="122"/>
      <c r="AM791" s="122"/>
      <c r="AN791" s="122"/>
      <c r="AO791" s="122"/>
      <c r="AP791" s="122"/>
      <c r="AQ791" s="122"/>
      <c r="AR791" s="122"/>
      <c r="AS791" s="122"/>
      <c r="AT791" s="122"/>
      <c r="AU791" s="122"/>
      <c r="AV791" s="122"/>
      <c r="AW791" s="122"/>
      <c r="AX791" s="124"/>
      <c r="AY791" s="124"/>
      <c r="AZ791" s="127"/>
      <c r="BA791" s="124"/>
      <c r="BB791" s="124"/>
      <c r="BC791" s="124"/>
      <c r="BD791" s="124"/>
      <c r="BE791" s="124"/>
      <c r="BF791" s="124"/>
      <c r="BG791" s="128"/>
      <c r="BH791" s="129"/>
      <c r="BI791" s="124"/>
      <c r="BJ791" s="129"/>
      <c r="BK791" s="163"/>
      <c r="BL791" s="129"/>
    </row>
    <row r="792" spans="1:64" ht="12.75" x14ac:dyDescent="0.2">
      <c r="A792" s="122"/>
      <c r="B792" s="122"/>
      <c r="C792" s="122"/>
      <c r="D792" s="122"/>
      <c r="E792" s="122"/>
      <c r="F792" s="122"/>
      <c r="G792" s="123"/>
      <c r="H792" s="122"/>
      <c r="I792" s="122"/>
      <c r="J792" s="122"/>
      <c r="K792" s="122"/>
      <c r="L792" s="122"/>
      <c r="M792" s="122"/>
      <c r="N792" s="122"/>
      <c r="O792" s="122"/>
      <c r="P792" s="122"/>
      <c r="Q792" s="122"/>
      <c r="R792" s="122"/>
      <c r="S792" s="122"/>
      <c r="T792" s="122"/>
      <c r="U792" s="122"/>
      <c r="V792" s="122"/>
      <c r="W792" s="122"/>
      <c r="X792" s="122"/>
      <c r="Y792" s="122"/>
      <c r="Z792" s="122"/>
      <c r="AA792" s="122"/>
      <c r="AB792" s="122"/>
      <c r="AC792" s="122"/>
      <c r="AD792" s="122"/>
      <c r="AE792" s="122"/>
      <c r="AF792" s="124"/>
      <c r="AG792" s="125"/>
      <c r="AH792" s="124"/>
      <c r="AI792" s="124"/>
      <c r="AJ792" s="122"/>
      <c r="AK792" s="126"/>
      <c r="AL792" s="122"/>
      <c r="AM792" s="122"/>
      <c r="AN792" s="122"/>
      <c r="AO792" s="122"/>
      <c r="AP792" s="122"/>
      <c r="AQ792" s="122"/>
      <c r="AR792" s="122"/>
      <c r="AS792" s="122"/>
      <c r="AT792" s="122"/>
      <c r="AU792" s="122"/>
      <c r="AV792" s="122"/>
      <c r="AW792" s="122"/>
      <c r="AX792" s="124"/>
      <c r="AY792" s="124"/>
      <c r="AZ792" s="127"/>
      <c r="BA792" s="124"/>
      <c r="BB792" s="124"/>
      <c r="BC792" s="124"/>
      <c r="BD792" s="124"/>
      <c r="BE792" s="124"/>
      <c r="BF792" s="124"/>
      <c r="BG792" s="128"/>
      <c r="BH792" s="129"/>
      <c r="BI792" s="124"/>
      <c r="BJ792" s="129"/>
      <c r="BK792" s="163"/>
      <c r="BL792" s="129"/>
    </row>
    <row r="793" spans="1:64" ht="12.75" x14ac:dyDescent="0.2">
      <c r="A793" s="122"/>
      <c r="B793" s="122"/>
      <c r="C793" s="122"/>
      <c r="D793" s="122"/>
      <c r="E793" s="122"/>
      <c r="F793" s="122"/>
      <c r="G793" s="123"/>
      <c r="H793" s="122"/>
      <c r="I793" s="122"/>
      <c r="J793" s="122"/>
      <c r="K793" s="122"/>
      <c r="L793" s="122"/>
      <c r="M793" s="122"/>
      <c r="N793" s="122"/>
      <c r="O793" s="122"/>
      <c r="P793" s="122"/>
      <c r="Q793" s="122"/>
      <c r="R793" s="122"/>
      <c r="S793" s="122"/>
      <c r="T793" s="122"/>
      <c r="U793" s="122"/>
      <c r="V793" s="122"/>
      <c r="W793" s="122"/>
      <c r="X793" s="122"/>
      <c r="Y793" s="122"/>
      <c r="Z793" s="122"/>
      <c r="AA793" s="122"/>
      <c r="AB793" s="122"/>
      <c r="AC793" s="122"/>
      <c r="AD793" s="122"/>
      <c r="AE793" s="122"/>
      <c r="AF793" s="124"/>
      <c r="AG793" s="125"/>
      <c r="AH793" s="124"/>
      <c r="AI793" s="124"/>
      <c r="AJ793" s="122"/>
      <c r="AK793" s="126"/>
      <c r="AL793" s="122"/>
      <c r="AM793" s="122"/>
      <c r="AN793" s="122"/>
      <c r="AO793" s="122"/>
      <c r="AP793" s="122"/>
      <c r="AQ793" s="122"/>
      <c r="AR793" s="122"/>
      <c r="AS793" s="122"/>
      <c r="AT793" s="122"/>
      <c r="AU793" s="122"/>
      <c r="AV793" s="122"/>
      <c r="AW793" s="122"/>
      <c r="AX793" s="124"/>
      <c r="AY793" s="124"/>
      <c r="AZ793" s="127"/>
      <c r="BA793" s="124"/>
      <c r="BB793" s="124"/>
      <c r="BC793" s="124"/>
      <c r="BD793" s="124"/>
      <c r="BE793" s="124"/>
      <c r="BF793" s="124"/>
      <c r="BG793" s="128"/>
      <c r="BH793" s="129"/>
      <c r="BI793" s="124"/>
      <c r="BJ793" s="129"/>
      <c r="BK793" s="163"/>
      <c r="BL793" s="129"/>
    </row>
    <row r="794" spans="1:64" ht="12.75" x14ac:dyDescent="0.2">
      <c r="A794" s="122"/>
      <c r="B794" s="122"/>
      <c r="C794" s="122"/>
      <c r="D794" s="122"/>
      <c r="E794" s="122"/>
      <c r="F794" s="122"/>
      <c r="G794" s="123"/>
      <c r="H794" s="122"/>
      <c r="I794" s="122"/>
      <c r="J794" s="122"/>
      <c r="K794" s="122"/>
      <c r="L794" s="122"/>
      <c r="M794" s="122"/>
      <c r="N794" s="122"/>
      <c r="O794" s="122"/>
      <c r="P794" s="122"/>
      <c r="Q794" s="122"/>
      <c r="R794" s="122"/>
      <c r="S794" s="122"/>
      <c r="T794" s="122"/>
      <c r="U794" s="122"/>
      <c r="V794" s="122"/>
      <c r="W794" s="122"/>
      <c r="X794" s="122"/>
      <c r="Y794" s="122"/>
      <c r="Z794" s="122"/>
      <c r="AA794" s="122"/>
      <c r="AB794" s="122"/>
      <c r="AC794" s="122"/>
      <c r="AD794" s="122"/>
      <c r="AE794" s="122"/>
      <c r="AF794" s="124"/>
      <c r="AG794" s="125"/>
      <c r="AH794" s="124"/>
      <c r="AI794" s="124"/>
      <c r="AJ794" s="122"/>
      <c r="AK794" s="126"/>
      <c r="AL794" s="122"/>
      <c r="AM794" s="122"/>
      <c r="AN794" s="122"/>
      <c r="AO794" s="122"/>
      <c r="AP794" s="122"/>
      <c r="AQ794" s="122"/>
      <c r="AR794" s="122"/>
      <c r="AS794" s="122"/>
      <c r="AT794" s="122"/>
      <c r="AU794" s="122"/>
      <c r="AV794" s="122"/>
      <c r="AW794" s="122"/>
      <c r="AX794" s="124"/>
      <c r="AY794" s="124"/>
      <c r="AZ794" s="127"/>
      <c r="BA794" s="124"/>
      <c r="BB794" s="124"/>
      <c r="BC794" s="124"/>
      <c r="BD794" s="124"/>
      <c r="BE794" s="124"/>
      <c r="BF794" s="124"/>
      <c r="BG794" s="128"/>
      <c r="BH794" s="129"/>
      <c r="BI794" s="124"/>
      <c r="BJ794" s="129"/>
      <c r="BK794" s="163"/>
      <c r="BL794" s="129"/>
    </row>
    <row r="795" spans="1:64" ht="12.75" x14ac:dyDescent="0.2">
      <c r="A795" s="122"/>
      <c r="B795" s="122"/>
      <c r="C795" s="122"/>
      <c r="D795" s="122"/>
      <c r="E795" s="122"/>
      <c r="F795" s="122"/>
      <c r="G795" s="123"/>
      <c r="H795" s="122"/>
      <c r="I795" s="122"/>
      <c r="J795" s="122"/>
      <c r="K795" s="122"/>
      <c r="L795" s="122"/>
      <c r="M795" s="122"/>
      <c r="N795" s="122"/>
      <c r="O795" s="122"/>
      <c r="P795" s="122"/>
      <c r="Q795" s="122"/>
      <c r="R795" s="122"/>
      <c r="S795" s="122"/>
      <c r="T795" s="122"/>
      <c r="U795" s="122"/>
      <c r="V795" s="122"/>
      <c r="W795" s="122"/>
      <c r="X795" s="122"/>
      <c r="Y795" s="122"/>
      <c r="Z795" s="122"/>
      <c r="AA795" s="122"/>
      <c r="AB795" s="122"/>
      <c r="AC795" s="122"/>
      <c r="AD795" s="122"/>
      <c r="AE795" s="122"/>
      <c r="AF795" s="124"/>
      <c r="AG795" s="125"/>
      <c r="AH795" s="124"/>
      <c r="AI795" s="124"/>
      <c r="AJ795" s="122"/>
      <c r="AK795" s="126"/>
      <c r="AL795" s="122"/>
      <c r="AM795" s="122"/>
      <c r="AN795" s="122"/>
      <c r="AO795" s="122"/>
      <c r="AP795" s="122"/>
      <c r="AQ795" s="122"/>
      <c r="AR795" s="122"/>
      <c r="AS795" s="122"/>
      <c r="AT795" s="122"/>
      <c r="AU795" s="122"/>
      <c r="AV795" s="122"/>
      <c r="AW795" s="122"/>
      <c r="AX795" s="124"/>
      <c r="AY795" s="124"/>
      <c r="AZ795" s="127"/>
      <c r="BA795" s="124"/>
      <c r="BB795" s="124"/>
      <c r="BC795" s="124"/>
      <c r="BD795" s="124"/>
      <c r="BE795" s="124"/>
      <c r="BF795" s="124"/>
      <c r="BG795" s="128"/>
      <c r="BH795" s="129"/>
      <c r="BI795" s="124"/>
      <c r="BJ795" s="129"/>
      <c r="BK795" s="163"/>
      <c r="BL795" s="129"/>
    </row>
    <row r="796" spans="1:64" ht="12.75" x14ac:dyDescent="0.2">
      <c r="A796" s="122"/>
      <c r="B796" s="122"/>
      <c r="C796" s="122"/>
      <c r="D796" s="122"/>
      <c r="E796" s="122"/>
      <c r="F796" s="122"/>
      <c r="G796" s="123"/>
      <c r="H796" s="122"/>
      <c r="I796" s="122"/>
      <c r="J796" s="122"/>
      <c r="K796" s="122"/>
      <c r="L796" s="122"/>
      <c r="M796" s="122"/>
      <c r="N796" s="122"/>
      <c r="O796" s="122"/>
      <c r="P796" s="122"/>
      <c r="Q796" s="122"/>
      <c r="R796" s="122"/>
      <c r="S796" s="122"/>
      <c r="T796" s="122"/>
      <c r="U796" s="122"/>
      <c r="V796" s="122"/>
      <c r="W796" s="122"/>
      <c r="X796" s="122"/>
      <c r="Y796" s="122"/>
      <c r="Z796" s="122"/>
      <c r="AA796" s="122"/>
      <c r="AB796" s="122"/>
      <c r="AC796" s="122"/>
      <c r="AD796" s="122"/>
      <c r="AE796" s="122"/>
      <c r="AF796" s="124"/>
      <c r="AG796" s="125"/>
      <c r="AH796" s="124"/>
      <c r="AI796" s="124"/>
      <c r="AJ796" s="122"/>
      <c r="AK796" s="126"/>
      <c r="AL796" s="122"/>
      <c r="AM796" s="122"/>
      <c r="AN796" s="122"/>
      <c r="AO796" s="122"/>
      <c r="AP796" s="122"/>
      <c r="AQ796" s="122"/>
      <c r="AR796" s="122"/>
      <c r="AS796" s="122"/>
      <c r="AT796" s="122"/>
      <c r="AU796" s="122"/>
      <c r="AV796" s="122"/>
      <c r="AW796" s="122"/>
      <c r="AX796" s="124"/>
      <c r="AY796" s="124"/>
      <c r="AZ796" s="127"/>
      <c r="BA796" s="124"/>
      <c r="BB796" s="124"/>
      <c r="BC796" s="124"/>
      <c r="BD796" s="124"/>
      <c r="BE796" s="124"/>
      <c r="BF796" s="124"/>
      <c r="BG796" s="128"/>
      <c r="BH796" s="129"/>
      <c r="BI796" s="124"/>
      <c r="BJ796" s="129"/>
      <c r="BK796" s="163"/>
      <c r="BL796" s="129"/>
    </row>
    <row r="797" spans="1:64" ht="12.75" x14ac:dyDescent="0.2">
      <c r="A797" s="122"/>
      <c r="B797" s="122"/>
      <c r="C797" s="122"/>
      <c r="D797" s="122"/>
      <c r="E797" s="122"/>
      <c r="F797" s="122"/>
      <c r="G797" s="123"/>
      <c r="H797" s="122"/>
      <c r="I797" s="122"/>
      <c r="J797" s="122"/>
      <c r="K797" s="122"/>
      <c r="L797" s="122"/>
      <c r="M797" s="122"/>
      <c r="N797" s="122"/>
      <c r="O797" s="122"/>
      <c r="P797" s="122"/>
      <c r="Q797" s="122"/>
      <c r="R797" s="122"/>
      <c r="S797" s="122"/>
      <c r="T797" s="122"/>
      <c r="U797" s="122"/>
      <c r="V797" s="122"/>
      <c r="W797" s="122"/>
      <c r="X797" s="122"/>
      <c r="Y797" s="122"/>
      <c r="Z797" s="122"/>
      <c r="AA797" s="122"/>
      <c r="AB797" s="122"/>
      <c r="AC797" s="122"/>
      <c r="AD797" s="122"/>
      <c r="AE797" s="122"/>
      <c r="AF797" s="124"/>
      <c r="AG797" s="125"/>
      <c r="AH797" s="124"/>
      <c r="AI797" s="124"/>
      <c r="AJ797" s="122"/>
      <c r="AK797" s="126"/>
      <c r="AL797" s="122"/>
      <c r="AM797" s="122"/>
      <c r="AN797" s="122"/>
      <c r="AO797" s="122"/>
      <c r="AP797" s="122"/>
      <c r="AQ797" s="122"/>
      <c r="AR797" s="122"/>
      <c r="AS797" s="122"/>
      <c r="AT797" s="122"/>
      <c r="AU797" s="122"/>
      <c r="AV797" s="122"/>
      <c r="AW797" s="122"/>
      <c r="AX797" s="124"/>
      <c r="AY797" s="124"/>
      <c r="AZ797" s="127"/>
      <c r="BA797" s="124"/>
      <c r="BB797" s="124"/>
      <c r="BC797" s="124"/>
      <c r="BD797" s="124"/>
      <c r="BE797" s="124"/>
      <c r="BF797" s="124"/>
      <c r="BG797" s="128"/>
      <c r="BH797" s="129"/>
      <c r="BI797" s="124"/>
      <c r="BJ797" s="129"/>
      <c r="BK797" s="163"/>
      <c r="BL797" s="129"/>
    </row>
    <row r="798" spans="1:64" ht="12.75" x14ac:dyDescent="0.2">
      <c r="A798" s="122"/>
      <c r="B798" s="122"/>
      <c r="C798" s="122"/>
      <c r="D798" s="122"/>
      <c r="E798" s="122"/>
      <c r="F798" s="122"/>
      <c r="G798" s="123"/>
      <c r="H798" s="122"/>
      <c r="I798" s="122"/>
      <c r="J798" s="122"/>
      <c r="K798" s="122"/>
      <c r="L798" s="122"/>
      <c r="M798" s="122"/>
      <c r="N798" s="122"/>
      <c r="O798" s="122"/>
      <c r="P798" s="122"/>
      <c r="Q798" s="122"/>
      <c r="R798" s="122"/>
      <c r="S798" s="122"/>
      <c r="T798" s="122"/>
      <c r="U798" s="122"/>
      <c r="V798" s="122"/>
      <c r="W798" s="122"/>
      <c r="X798" s="122"/>
      <c r="Y798" s="122"/>
      <c r="Z798" s="122"/>
      <c r="AA798" s="122"/>
      <c r="AB798" s="122"/>
      <c r="AC798" s="122"/>
      <c r="AD798" s="122"/>
      <c r="AE798" s="122"/>
      <c r="AF798" s="124"/>
      <c r="AG798" s="125"/>
      <c r="AH798" s="124"/>
      <c r="AI798" s="124"/>
      <c r="AJ798" s="122"/>
      <c r="AK798" s="126"/>
      <c r="AL798" s="122"/>
      <c r="AM798" s="122"/>
      <c r="AN798" s="122"/>
      <c r="AO798" s="122"/>
      <c r="AP798" s="122"/>
      <c r="AQ798" s="122"/>
      <c r="AR798" s="122"/>
      <c r="AS798" s="122"/>
      <c r="AT798" s="122"/>
      <c r="AU798" s="122"/>
      <c r="AV798" s="122"/>
      <c r="AW798" s="122"/>
      <c r="AX798" s="124"/>
      <c r="AY798" s="124"/>
      <c r="AZ798" s="127"/>
      <c r="BA798" s="124"/>
      <c r="BB798" s="124"/>
      <c r="BC798" s="124"/>
      <c r="BD798" s="124"/>
      <c r="BE798" s="124"/>
      <c r="BF798" s="124"/>
      <c r="BG798" s="128"/>
      <c r="BH798" s="129"/>
      <c r="BI798" s="124"/>
      <c r="BJ798" s="129"/>
      <c r="BK798" s="163"/>
      <c r="BL798" s="129"/>
    </row>
    <row r="799" spans="1:64" ht="12.75" x14ac:dyDescent="0.2">
      <c r="A799" s="122"/>
      <c r="B799" s="122"/>
      <c r="C799" s="122"/>
      <c r="D799" s="122"/>
      <c r="E799" s="122"/>
      <c r="F799" s="122"/>
      <c r="G799" s="123"/>
      <c r="H799" s="122"/>
      <c r="I799" s="122"/>
      <c r="J799" s="122"/>
      <c r="K799" s="122"/>
      <c r="L799" s="122"/>
      <c r="M799" s="122"/>
      <c r="N799" s="122"/>
      <c r="O799" s="122"/>
      <c r="P799" s="122"/>
      <c r="Q799" s="122"/>
      <c r="R799" s="122"/>
      <c r="S799" s="122"/>
      <c r="T799" s="122"/>
      <c r="U799" s="122"/>
      <c r="V799" s="122"/>
      <c r="W799" s="122"/>
      <c r="X799" s="122"/>
      <c r="Y799" s="122"/>
      <c r="Z799" s="122"/>
      <c r="AA799" s="122"/>
      <c r="AB799" s="122"/>
      <c r="AC799" s="122"/>
      <c r="AD799" s="122"/>
      <c r="AE799" s="122"/>
      <c r="AF799" s="124"/>
      <c r="AG799" s="125"/>
      <c r="AH799" s="124"/>
      <c r="AI799" s="124"/>
      <c r="AJ799" s="122"/>
      <c r="AK799" s="126"/>
      <c r="AL799" s="122"/>
      <c r="AM799" s="122"/>
      <c r="AN799" s="122"/>
      <c r="AO799" s="122"/>
      <c r="AP799" s="122"/>
      <c r="AQ799" s="122"/>
      <c r="AR799" s="122"/>
      <c r="AS799" s="122"/>
      <c r="AT799" s="122"/>
      <c r="AU799" s="122"/>
      <c r="AV799" s="122"/>
      <c r="AW799" s="122"/>
      <c r="AX799" s="124"/>
      <c r="AY799" s="124"/>
      <c r="AZ799" s="127"/>
      <c r="BA799" s="124"/>
      <c r="BB799" s="124"/>
      <c r="BC799" s="124"/>
      <c r="BD799" s="124"/>
      <c r="BE799" s="124"/>
      <c r="BF799" s="124"/>
      <c r="BG799" s="128"/>
      <c r="BH799" s="129"/>
      <c r="BI799" s="124"/>
      <c r="BJ799" s="129"/>
      <c r="BK799" s="163"/>
      <c r="BL799" s="129"/>
    </row>
    <row r="800" spans="1:64" ht="12.75" x14ac:dyDescent="0.2">
      <c r="A800" s="122"/>
      <c r="B800" s="122"/>
      <c r="C800" s="122"/>
      <c r="D800" s="122"/>
      <c r="E800" s="122"/>
      <c r="F800" s="122"/>
      <c r="G800" s="123"/>
      <c r="H800" s="122"/>
      <c r="I800" s="122"/>
      <c r="J800" s="122"/>
      <c r="K800" s="122"/>
      <c r="L800" s="122"/>
      <c r="M800" s="122"/>
      <c r="N800" s="122"/>
      <c r="O800" s="122"/>
      <c r="P800" s="122"/>
      <c r="Q800" s="122"/>
      <c r="R800" s="122"/>
      <c r="S800" s="122"/>
      <c r="T800" s="122"/>
      <c r="U800" s="122"/>
      <c r="V800" s="122"/>
      <c r="W800" s="122"/>
      <c r="X800" s="122"/>
      <c r="Y800" s="122"/>
      <c r="Z800" s="122"/>
      <c r="AA800" s="122"/>
      <c r="AB800" s="122"/>
      <c r="AC800" s="122"/>
      <c r="AD800" s="122"/>
      <c r="AE800" s="122"/>
      <c r="AF800" s="124"/>
      <c r="AG800" s="125"/>
      <c r="AH800" s="124"/>
      <c r="AI800" s="124"/>
      <c r="AJ800" s="122"/>
      <c r="AK800" s="126"/>
      <c r="AL800" s="122"/>
      <c r="AM800" s="122"/>
      <c r="AN800" s="122"/>
      <c r="AO800" s="122"/>
      <c r="AP800" s="122"/>
      <c r="AQ800" s="122"/>
      <c r="AR800" s="122"/>
      <c r="AS800" s="122"/>
      <c r="AT800" s="122"/>
      <c r="AU800" s="122"/>
      <c r="AV800" s="122"/>
      <c r="AW800" s="122"/>
      <c r="AX800" s="124"/>
      <c r="AY800" s="124"/>
      <c r="AZ800" s="127"/>
      <c r="BA800" s="124"/>
      <c r="BB800" s="124"/>
      <c r="BC800" s="124"/>
      <c r="BD800" s="124"/>
      <c r="BE800" s="124"/>
      <c r="BF800" s="124"/>
      <c r="BG800" s="128"/>
      <c r="BH800" s="129"/>
      <c r="BI800" s="124"/>
      <c r="BJ800" s="129"/>
      <c r="BK800" s="163"/>
      <c r="BL800" s="129"/>
    </row>
    <row r="801" spans="1:64" ht="12.75" x14ac:dyDescent="0.2">
      <c r="A801" s="122"/>
      <c r="B801" s="122"/>
      <c r="C801" s="122"/>
      <c r="D801" s="122"/>
      <c r="E801" s="122"/>
      <c r="F801" s="122"/>
      <c r="G801" s="123"/>
      <c r="H801" s="122"/>
      <c r="I801" s="122"/>
      <c r="J801" s="122"/>
      <c r="K801" s="122"/>
      <c r="L801" s="122"/>
      <c r="M801" s="122"/>
      <c r="N801" s="122"/>
      <c r="O801" s="122"/>
      <c r="P801" s="122"/>
      <c r="Q801" s="122"/>
      <c r="R801" s="122"/>
      <c r="S801" s="122"/>
      <c r="T801" s="122"/>
      <c r="U801" s="122"/>
      <c r="V801" s="122"/>
      <c r="W801" s="122"/>
      <c r="X801" s="122"/>
      <c r="Y801" s="122"/>
      <c r="Z801" s="122"/>
      <c r="AA801" s="122"/>
      <c r="AB801" s="122"/>
      <c r="AC801" s="122"/>
      <c r="AD801" s="122"/>
      <c r="AE801" s="122"/>
      <c r="AF801" s="124"/>
      <c r="AG801" s="125"/>
      <c r="AH801" s="124"/>
      <c r="AI801" s="124"/>
      <c r="AJ801" s="122"/>
      <c r="AK801" s="126"/>
      <c r="AL801" s="122"/>
      <c r="AM801" s="122"/>
      <c r="AN801" s="122"/>
      <c r="AO801" s="122"/>
      <c r="AP801" s="122"/>
      <c r="AQ801" s="122"/>
      <c r="AR801" s="122"/>
      <c r="AS801" s="122"/>
      <c r="AT801" s="122"/>
      <c r="AU801" s="122"/>
      <c r="AV801" s="122"/>
      <c r="AW801" s="122"/>
      <c r="AX801" s="124"/>
      <c r="AY801" s="124"/>
      <c r="AZ801" s="127"/>
      <c r="BA801" s="124"/>
      <c r="BB801" s="124"/>
      <c r="BC801" s="124"/>
      <c r="BD801" s="124"/>
      <c r="BE801" s="124"/>
      <c r="BF801" s="124"/>
      <c r="BG801" s="128"/>
      <c r="BH801" s="129"/>
      <c r="BI801" s="124"/>
      <c r="BJ801" s="129"/>
      <c r="BK801" s="163"/>
      <c r="BL801" s="129"/>
    </row>
    <row r="802" spans="1:64" ht="12.75" x14ac:dyDescent="0.2">
      <c r="A802" s="122"/>
      <c r="B802" s="122"/>
      <c r="C802" s="122"/>
      <c r="D802" s="122"/>
      <c r="E802" s="122"/>
      <c r="F802" s="122"/>
      <c r="G802" s="123"/>
      <c r="H802" s="122"/>
      <c r="I802" s="122"/>
      <c r="J802" s="122"/>
      <c r="K802" s="122"/>
      <c r="L802" s="122"/>
      <c r="M802" s="122"/>
      <c r="N802" s="122"/>
      <c r="O802" s="122"/>
      <c r="P802" s="122"/>
      <c r="Q802" s="122"/>
      <c r="R802" s="122"/>
      <c r="S802" s="122"/>
      <c r="T802" s="122"/>
      <c r="U802" s="122"/>
      <c r="V802" s="122"/>
      <c r="W802" s="122"/>
      <c r="X802" s="122"/>
      <c r="Y802" s="122"/>
      <c r="Z802" s="122"/>
      <c r="AA802" s="122"/>
      <c r="AB802" s="122"/>
      <c r="AC802" s="122"/>
      <c r="AD802" s="122"/>
      <c r="AE802" s="122"/>
      <c r="AF802" s="124"/>
      <c r="AG802" s="125"/>
      <c r="AH802" s="124"/>
      <c r="AI802" s="124"/>
      <c r="AJ802" s="122"/>
      <c r="AK802" s="126"/>
      <c r="AL802" s="122"/>
      <c r="AM802" s="122"/>
      <c r="AN802" s="122"/>
      <c r="AO802" s="122"/>
      <c r="AP802" s="122"/>
      <c r="AQ802" s="122"/>
      <c r="AR802" s="122"/>
      <c r="AS802" s="122"/>
      <c r="AT802" s="122"/>
      <c r="AU802" s="122"/>
      <c r="AV802" s="122"/>
      <c r="AW802" s="122"/>
      <c r="AX802" s="124"/>
      <c r="AY802" s="124"/>
      <c r="AZ802" s="127"/>
      <c r="BA802" s="124"/>
      <c r="BB802" s="124"/>
      <c r="BC802" s="124"/>
      <c r="BD802" s="124"/>
      <c r="BE802" s="124"/>
      <c r="BF802" s="124"/>
      <c r="BG802" s="128"/>
      <c r="BH802" s="129"/>
      <c r="BI802" s="124"/>
      <c r="BJ802" s="129"/>
      <c r="BK802" s="163"/>
      <c r="BL802" s="129"/>
    </row>
    <row r="803" spans="1:64" ht="12.75" x14ac:dyDescent="0.2">
      <c r="A803" s="122"/>
      <c r="B803" s="122"/>
      <c r="C803" s="122"/>
      <c r="D803" s="122"/>
      <c r="E803" s="122"/>
      <c r="F803" s="122"/>
      <c r="G803" s="123"/>
      <c r="H803" s="122"/>
      <c r="I803" s="122"/>
      <c r="J803" s="122"/>
      <c r="K803" s="122"/>
      <c r="L803" s="122"/>
      <c r="M803" s="122"/>
      <c r="N803" s="122"/>
      <c r="O803" s="122"/>
      <c r="P803" s="122"/>
      <c r="Q803" s="122"/>
      <c r="R803" s="122"/>
      <c r="S803" s="122"/>
      <c r="T803" s="122"/>
      <c r="U803" s="122"/>
      <c r="V803" s="122"/>
      <c r="W803" s="122"/>
      <c r="X803" s="122"/>
      <c r="Y803" s="122"/>
      <c r="Z803" s="122"/>
      <c r="AA803" s="122"/>
      <c r="AB803" s="122"/>
      <c r="AC803" s="122"/>
      <c r="AD803" s="122"/>
      <c r="AE803" s="122"/>
      <c r="AF803" s="124"/>
      <c r="AG803" s="125"/>
      <c r="AH803" s="124"/>
      <c r="AI803" s="124"/>
      <c r="AJ803" s="122"/>
      <c r="AK803" s="126"/>
      <c r="AL803" s="122"/>
      <c r="AM803" s="122"/>
      <c r="AN803" s="122"/>
      <c r="AO803" s="122"/>
      <c r="AP803" s="122"/>
      <c r="AQ803" s="122"/>
      <c r="AR803" s="122"/>
      <c r="AS803" s="122"/>
      <c r="AT803" s="122"/>
      <c r="AU803" s="122"/>
      <c r="AV803" s="122"/>
      <c r="AW803" s="122"/>
      <c r="AX803" s="124"/>
      <c r="AY803" s="124"/>
      <c r="AZ803" s="127"/>
      <c r="BA803" s="124"/>
      <c r="BB803" s="124"/>
      <c r="BC803" s="124"/>
      <c r="BD803" s="124"/>
      <c r="BE803" s="124"/>
      <c r="BF803" s="124"/>
      <c r="BG803" s="128"/>
      <c r="BH803" s="129"/>
      <c r="BI803" s="124"/>
      <c r="BJ803" s="129"/>
      <c r="BK803" s="163"/>
      <c r="BL803" s="129"/>
    </row>
    <row r="804" spans="1:64" ht="12.75" x14ac:dyDescent="0.2">
      <c r="A804" s="122"/>
      <c r="B804" s="122"/>
      <c r="C804" s="122"/>
      <c r="D804" s="122"/>
      <c r="E804" s="122"/>
      <c r="F804" s="122"/>
      <c r="G804" s="123"/>
      <c r="H804" s="122"/>
      <c r="I804" s="122"/>
      <c r="J804" s="122"/>
      <c r="K804" s="122"/>
      <c r="L804" s="122"/>
      <c r="M804" s="122"/>
      <c r="N804" s="122"/>
      <c r="O804" s="122"/>
      <c r="P804" s="122"/>
      <c r="Q804" s="122"/>
      <c r="R804" s="122"/>
      <c r="S804" s="122"/>
      <c r="T804" s="122"/>
      <c r="U804" s="122"/>
      <c r="V804" s="122"/>
      <c r="W804" s="122"/>
      <c r="X804" s="122"/>
      <c r="Y804" s="122"/>
      <c r="Z804" s="122"/>
      <c r="AA804" s="122"/>
      <c r="AB804" s="122"/>
      <c r="AC804" s="122"/>
      <c r="AD804" s="122"/>
      <c r="AE804" s="122"/>
      <c r="AF804" s="124"/>
      <c r="AG804" s="125"/>
      <c r="AH804" s="124"/>
      <c r="AI804" s="124"/>
      <c r="AJ804" s="122"/>
      <c r="AK804" s="126"/>
      <c r="AL804" s="122"/>
      <c r="AM804" s="122"/>
      <c r="AN804" s="122"/>
      <c r="AO804" s="122"/>
      <c r="AP804" s="122"/>
      <c r="AQ804" s="122"/>
      <c r="AR804" s="122"/>
      <c r="AS804" s="122"/>
      <c r="AT804" s="122"/>
      <c r="AU804" s="122"/>
      <c r="AV804" s="122"/>
      <c r="AW804" s="122"/>
      <c r="AX804" s="124"/>
      <c r="AY804" s="124"/>
      <c r="AZ804" s="127"/>
      <c r="BA804" s="124"/>
      <c r="BB804" s="124"/>
      <c r="BC804" s="124"/>
      <c r="BD804" s="124"/>
      <c r="BE804" s="124"/>
      <c r="BF804" s="124"/>
      <c r="BG804" s="128"/>
      <c r="BH804" s="129"/>
      <c r="BI804" s="124"/>
      <c r="BJ804" s="129"/>
      <c r="BK804" s="163"/>
      <c r="BL804" s="129"/>
    </row>
    <row r="805" spans="1:64" ht="12.75" x14ac:dyDescent="0.2">
      <c r="A805" s="122"/>
      <c r="B805" s="122"/>
      <c r="C805" s="122"/>
      <c r="D805" s="122"/>
      <c r="E805" s="122"/>
      <c r="F805" s="122"/>
      <c r="G805" s="123"/>
      <c r="H805" s="122"/>
      <c r="I805" s="122"/>
      <c r="J805" s="122"/>
      <c r="K805" s="122"/>
      <c r="L805" s="122"/>
      <c r="M805" s="122"/>
      <c r="N805" s="122"/>
      <c r="O805" s="122"/>
      <c r="P805" s="122"/>
      <c r="Q805" s="122"/>
      <c r="R805" s="122"/>
      <c r="S805" s="122"/>
      <c r="T805" s="122"/>
      <c r="U805" s="122"/>
      <c r="V805" s="122"/>
      <c r="W805" s="122"/>
      <c r="X805" s="122"/>
      <c r="Y805" s="122"/>
      <c r="Z805" s="122"/>
      <c r="AA805" s="122"/>
      <c r="AB805" s="122"/>
      <c r="AC805" s="122"/>
      <c r="AD805" s="122"/>
      <c r="AE805" s="122"/>
      <c r="AF805" s="124"/>
      <c r="AG805" s="125"/>
      <c r="AH805" s="124"/>
      <c r="AI805" s="124"/>
      <c r="AJ805" s="122"/>
      <c r="AK805" s="126"/>
      <c r="AL805" s="122"/>
      <c r="AM805" s="122"/>
      <c r="AN805" s="122"/>
      <c r="AO805" s="122"/>
      <c r="AP805" s="122"/>
      <c r="AQ805" s="122"/>
      <c r="AR805" s="122"/>
      <c r="AS805" s="122"/>
      <c r="AT805" s="122"/>
      <c r="AU805" s="122"/>
      <c r="AV805" s="122"/>
      <c r="AW805" s="122"/>
      <c r="AX805" s="124"/>
      <c r="AY805" s="124"/>
      <c r="AZ805" s="127"/>
      <c r="BA805" s="124"/>
      <c r="BB805" s="124"/>
      <c r="BC805" s="124"/>
      <c r="BD805" s="124"/>
      <c r="BE805" s="124"/>
      <c r="BF805" s="124"/>
      <c r="BG805" s="128"/>
      <c r="BH805" s="129"/>
      <c r="BI805" s="124"/>
      <c r="BJ805" s="129"/>
      <c r="BK805" s="163"/>
      <c r="BL805" s="129"/>
    </row>
    <row r="806" spans="1:64" ht="12.75" x14ac:dyDescent="0.2">
      <c r="A806" s="122"/>
      <c r="B806" s="122"/>
      <c r="C806" s="122"/>
      <c r="D806" s="122"/>
      <c r="E806" s="122"/>
      <c r="F806" s="122"/>
      <c r="G806" s="123"/>
      <c r="H806" s="122"/>
      <c r="I806" s="122"/>
      <c r="J806" s="122"/>
      <c r="K806" s="122"/>
      <c r="L806" s="122"/>
      <c r="M806" s="122"/>
      <c r="N806" s="122"/>
      <c r="O806" s="122"/>
      <c r="P806" s="122"/>
      <c r="Q806" s="122"/>
      <c r="R806" s="122"/>
      <c r="S806" s="122"/>
      <c r="T806" s="122"/>
      <c r="U806" s="122"/>
      <c r="V806" s="122"/>
      <c r="W806" s="122"/>
      <c r="X806" s="122"/>
      <c r="Y806" s="122"/>
      <c r="Z806" s="122"/>
      <c r="AA806" s="122"/>
      <c r="AB806" s="122"/>
      <c r="AC806" s="122"/>
      <c r="AD806" s="122"/>
      <c r="AE806" s="122"/>
      <c r="AF806" s="124"/>
      <c r="AG806" s="125"/>
      <c r="AH806" s="124"/>
      <c r="AI806" s="124"/>
      <c r="AJ806" s="122"/>
      <c r="AK806" s="126"/>
      <c r="AL806" s="122"/>
      <c r="AM806" s="122"/>
      <c r="AN806" s="122"/>
      <c r="AO806" s="122"/>
      <c r="AP806" s="122"/>
      <c r="AQ806" s="122"/>
      <c r="AR806" s="122"/>
      <c r="AS806" s="122"/>
      <c r="AT806" s="122"/>
      <c r="AU806" s="122"/>
      <c r="AV806" s="122"/>
      <c r="AW806" s="122"/>
      <c r="AX806" s="124"/>
      <c r="AY806" s="124"/>
      <c r="AZ806" s="127"/>
      <c r="BA806" s="124"/>
      <c r="BB806" s="124"/>
      <c r="BC806" s="124"/>
      <c r="BD806" s="124"/>
      <c r="BE806" s="124"/>
      <c r="BF806" s="124"/>
      <c r="BG806" s="128"/>
      <c r="BH806" s="129"/>
      <c r="BI806" s="124"/>
      <c r="BJ806" s="129"/>
      <c r="BK806" s="163"/>
      <c r="BL806" s="129"/>
    </row>
    <row r="807" spans="1:64" ht="12.75" x14ac:dyDescent="0.2">
      <c r="A807" s="122"/>
      <c r="B807" s="122"/>
      <c r="C807" s="122"/>
      <c r="D807" s="122"/>
      <c r="E807" s="122"/>
      <c r="F807" s="122"/>
      <c r="G807" s="123"/>
      <c r="H807" s="122"/>
      <c r="I807" s="122"/>
      <c r="J807" s="122"/>
      <c r="K807" s="122"/>
      <c r="L807" s="122"/>
      <c r="M807" s="122"/>
      <c r="N807" s="122"/>
      <c r="O807" s="122"/>
      <c r="P807" s="122"/>
      <c r="Q807" s="122"/>
      <c r="R807" s="122"/>
      <c r="S807" s="122"/>
      <c r="T807" s="122"/>
      <c r="U807" s="122"/>
      <c r="V807" s="122"/>
      <c r="W807" s="122"/>
      <c r="X807" s="122"/>
      <c r="Y807" s="122"/>
      <c r="Z807" s="122"/>
      <c r="AA807" s="122"/>
      <c r="AB807" s="122"/>
      <c r="AC807" s="122"/>
      <c r="AD807" s="122"/>
      <c r="AE807" s="122"/>
      <c r="AF807" s="124"/>
      <c r="AG807" s="125"/>
      <c r="AH807" s="124"/>
      <c r="AI807" s="124"/>
      <c r="AJ807" s="122"/>
      <c r="AK807" s="126"/>
      <c r="AL807" s="122"/>
      <c r="AM807" s="122"/>
      <c r="AN807" s="122"/>
      <c r="AO807" s="122"/>
      <c r="AP807" s="122"/>
      <c r="AQ807" s="122"/>
      <c r="AR807" s="122"/>
      <c r="AS807" s="122"/>
      <c r="AT807" s="122"/>
      <c r="AU807" s="122"/>
      <c r="AV807" s="122"/>
      <c r="AW807" s="122"/>
      <c r="AX807" s="124"/>
      <c r="AY807" s="124"/>
      <c r="AZ807" s="127"/>
      <c r="BA807" s="124"/>
      <c r="BB807" s="124"/>
      <c r="BC807" s="124"/>
      <c r="BD807" s="124"/>
      <c r="BE807" s="124"/>
      <c r="BF807" s="124"/>
      <c r="BG807" s="128"/>
      <c r="BH807" s="129"/>
      <c r="BI807" s="124"/>
      <c r="BJ807" s="129"/>
      <c r="BK807" s="163"/>
      <c r="BL807" s="129"/>
    </row>
    <row r="808" spans="1:64" ht="12.75" x14ac:dyDescent="0.2">
      <c r="A808" s="122"/>
      <c r="B808" s="122"/>
      <c r="C808" s="122"/>
      <c r="D808" s="122"/>
      <c r="E808" s="122"/>
      <c r="F808" s="122"/>
      <c r="G808" s="123"/>
      <c r="H808" s="122"/>
      <c r="I808" s="122"/>
      <c r="J808" s="122"/>
      <c r="K808" s="122"/>
      <c r="L808" s="122"/>
      <c r="M808" s="122"/>
      <c r="N808" s="122"/>
      <c r="O808" s="122"/>
      <c r="P808" s="122"/>
      <c r="Q808" s="122"/>
      <c r="R808" s="122"/>
      <c r="S808" s="122"/>
      <c r="T808" s="122"/>
      <c r="U808" s="122"/>
      <c r="V808" s="122"/>
      <c r="W808" s="122"/>
      <c r="X808" s="122"/>
      <c r="Y808" s="122"/>
      <c r="Z808" s="122"/>
      <c r="AA808" s="122"/>
      <c r="AB808" s="122"/>
      <c r="AC808" s="122"/>
      <c r="AD808" s="122"/>
      <c r="AE808" s="122"/>
      <c r="AF808" s="124"/>
      <c r="AG808" s="125"/>
      <c r="AH808" s="124"/>
      <c r="AI808" s="124"/>
      <c r="AJ808" s="122"/>
      <c r="AK808" s="126"/>
      <c r="AL808" s="122"/>
      <c r="AM808" s="122"/>
      <c r="AN808" s="122"/>
      <c r="AO808" s="122"/>
      <c r="AP808" s="122"/>
      <c r="AQ808" s="122"/>
      <c r="AR808" s="122"/>
      <c r="AS808" s="122"/>
      <c r="AT808" s="122"/>
      <c r="AU808" s="122"/>
      <c r="AV808" s="122"/>
      <c r="AW808" s="122"/>
      <c r="AX808" s="124"/>
      <c r="AY808" s="124"/>
      <c r="AZ808" s="127"/>
      <c r="BA808" s="124"/>
      <c r="BB808" s="124"/>
      <c r="BC808" s="124"/>
      <c r="BD808" s="124"/>
      <c r="BE808" s="124"/>
      <c r="BF808" s="124"/>
      <c r="BG808" s="128"/>
      <c r="BH808" s="129"/>
      <c r="BI808" s="124"/>
      <c r="BJ808" s="129"/>
      <c r="BK808" s="163"/>
      <c r="BL808" s="129"/>
    </row>
    <row r="809" spans="1:64" ht="12.75" x14ac:dyDescent="0.2">
      <c r="A809" s="122"/>
      <c r="B809" s="122"/>
      <c r="C809" s="122"/>
      <c r="D809" s="122"/>
      <c r="E809" s="122"/>
      <c r="F809" s="122"/>
      <c r="G809" s="123"/>
      <c r="H809" s="122"/>
      <c r="I809" s="122"/>
      <c r="J809" s="122"/>
      <c r="K809" s="122"/>
      <c r="L809" s="122"/>
      <c r="M809" s="122"/>
      <c r="N809" s="122"/>
      <c r="O809" s="122"/>
      <c r="P809" s="122"/>
      <c r="Q809" s="122"/>
      <c r="R809" s="122"/>
      <c r="S809" s="122"/>
      <c r="T809" s="122"/>
      <c r="U809" s="122"/>
      <c r="V809" s="122"/>
      <c r="W809" s="122"/>
      <c r="X809" s="122"/>
      <c r="Y809" s="122"/>
      <c r="Z809" s="122"/>
      <c r="AA809" s="122"/>
      <c r="AB809" s="122"/>
      <c r="AC809" s="122"/>
      <c r="AD809" s="122"/>
      <c r="AE809" s="122"/>
      <c r="AF809" s="124"/>
      <c r="AG809" s="125"/>
      <c r="AH809" s="124"/>
      <c r="AI809" s="124"/>
      <c r="AJ809" s="122"/>
      <c r="AK809" s="126"/>
      <c r="AL809" s="122"/>
      <c r="AM809" s="122"/>
      <c r="AN809" s="122"/>
      <c r="AO809" s="122"/>
      <c r="AP809" s="122"/>
      <c r="AQ809" s="122"/>
      <c r="AR809" s="122"/>
      <c r="AS809" s="122"/>
      <c r="AT809" s="122"/>
      <c r="AU809" s="122"/>
      <c r="AV809" s="122"/>
      <c r="AW809" s="122"/>
      <c r="AX809" s="124"/>
      <c r="AY809" s="124"/>
      <c r="AZ809" s="127"/>
      <c r="BA809" s="124"/>
      <c r="BB809" s="124"/>
      <c r="BC809" s="124"/>
      <c r="BD809" s="124"/>
      <c r="BE809" s="124"/>
      <c r="BF809" s="124"/>
      <c r="BG809" s="128"/>
      <c r="BH809" s="129"/>
      <c r="BI809" s="124"/>
      <c r="BJ809" s="129"/>
      <c r="BK809" s="163"/>
      <c r="BL809" s="129"/>
    </row>
    <row r="810" spans="1:64" ht="12.75" x14ac:dyDescent="0.2">
      <c r="A810" s="122"/>
      <c r="B810" s="122"/>
      <c r="C810" s="122"/>
      <c r="D810" s="122"/>
      <c r="E810" s="122"/>
      <c r="F810" s="122"/>
      <c r="G810" s="123"/>
      <c r="H810" s="122"/>
      <c r="I810" s="122"/>
      <c r="J810" s="122"/>
      <c r="K810" s="122"/>
      <c r="L810" s="122"/>
      <c r="M810" s="122"/>
      <c r="N810" s="122"/>
      <c r="O810" s="122"/>
      <c r="P810" s="122"/>
      <c r="Q810" s="122"/>
      <c r="R810" s="122"/>
      <c r="S810" s="122"/>
      <c r="T810" s="122"/>
      <c r="U810" s="122"/>
      <c r="V810" s="122"/>
      <c r="W810" s="122"/>
      <c r="X810" s="122"/>
      <c r="Y810" s="122"/>
      <c r="Z810" s="122"/>
      <c r="AA810" s="122"/>
      <c r="AB810" s="122"/>
      <c r="AC810" s="122"/>
      <c r="AD810" s="122"/>
      <c r="AE810" s="122"/>
      <c r="AF810" s="124"/>
      <c r="AG810" s="125"/>
      <c r="AH810" s="124"/>
      <c r="AI810" s="124"/>
      <c r="AJ810" s="122"/>
      <c r="AK810" s="126"/>
      <c r="AL810" s="122"/>
      <c r="AM810" s="122"/>
      <c r="AN810" s="122"/>
      <c r="AO810" s="122"/>
      <c r="AP810" s="122"/>
      <c r="AQ810" s="122"/>
      <c r="AR810" s="122"/>
      <c r="AS810" s="122"/>
      <c r="AT810" s="122"/>
      <c r="AU810" s="122"/>
      <c r="AV810" s="122"/>
      <c r="AW810" s="122"/>
      <c r="AX810" s="124"/>
      <c r="AY810" s="124"/>
      <c r="AZ810" s="127"/>
      <c r="BA810" s="124"/>
      <c r="BB810" s="124"/>
      <c r="BC810" s="124"/>
      <c r="BD810" s="124"/>
      <c r="BE810" s="124"/>
      <c r="BF810" s="124"/>
      <c r="BG810" s="128"/>
      <c r="BH810" s="129"/>
      <c r="BI810" s="124"/>
      <c r="BJ810" s="129"/>
      <c r="BK810" s="163"/>
      <c r="BL810" s="129"/>
    </row>
    <row r="811" spans="1:64" ht="12.75" x14ac:dyDescent="0.2">
      <c r="A811" s="122"/>
      <c r="B811" s="122"/>
      <c r="C811" s="122"/>
      <c r="D811" s="122"/>
      <c r="E811" s="122"/>
      <c r="F811" s="122"/>
      <c r="G811" s="123"/>
      <c r="H811" s="122"/>
      <c r="I811" s="122"/>
      <c r="J811" s="122"/>
      <c r="K811" s="122"/>
      <c r="L811" s="122"/>
      <c r="M811" s="122"/>
      <c r="N811" s="122"/>
      <c r="O811" s="122"/>
      <c r="P811" s="122"/>
      <c r="Q811" s="122"/>
      <c r="R811" s="122"/>
      <c r="S811" s="122"/>
      <c r="T811" s="122"/>
      <c r="U811" s="122"/>
      <c r="V811" s="122"/>
      <c r="W811" s="122"/>
      <c r="X811" s="122"/>
      <c r="Y811" s="122"/>
      <c r="Z811" s="122"/>
      <c r="AA811" s="122"/>
      <c r="AB811" s="122"/>
      <c r="AC811" s="122"/>
      <c r="AD811" s="122"/>
      <c r="AE811" s="122"/>
      <c r="AF811" s="124"/>
      <c r="AG811" s="125"/>
      <c r="AH811" s="124"/>
      <c r="AI811" s="124"/>
      <c r="AJ811" s="122"/>
      <c r="AK811" s="126"/>
      <c r="AL811" s="122"/>
      <c r="AM811" s="122"/>
      <c r="AN811" s="122"/>
      <c r="AO811" s="122"/>
      <c r="AP811" s="122"/>
      <c r="AQ811" s="122"/>
      <c r="AR811" s="122"/>
      <c r="AS811" s="122"/>
      <c r="AT811" s="122"/>
      <c r="AU811" s="122"/>
      <c r="AV811" s="122"/>
      <c r="AW811" s="122"/>
      <c r="AX811" s="124"/>
      <c r="AY811" s="124"/>
      <c r="AZ811" s="127"/>
      <c r="BA811" s="124"/>
      <c r="BB811" s="124"/>
      <c r="BC811" s="124"/>
      <c r="BD811" s="124"/>
      <c r="BE811" s="124"/>
      <c r="BF811" s="124"/>
      <c r="BG811" s="128"/>
      <c r="BH811" s="129"/>
      <c r="BI811" s="124"/>
      <c r="BJ811" s="129"/>
      <c r="BK811" s="163"/>
      <c r="BL811" s="129"/>
    </row>
    <row r="812" spans="1:64" ht="12.75" x14ac:dyDescent="0.2">
      <c r="A812" s="122"/>
      <c r="B812" s="122"/>
      <c r="C812" s="122"/>
      <c r="D812" s="122"/>
      <c r="E812" s="122"/>
      <c r="F812" s="122"/>
      <c r="G812" s="123"/>
      <c r="H812" s="122"/>
      <c r="I812" s="122"/>
      <c r="J812" s="122"/>
      <c r="K812" s="122"/>
      <c r="L812" s="122"/>
      <c r="M812" s="122"/>
      <c r="N812" s="122"/>
      <c r="O812" s="122"/>
      <c r="P812" s="122"/>
      <c r="Q812" s="122"/>
      <c r="R812" s="122"/>
      <c r="S812" s="122"/>
      <c r="T812" s="122"/>
      <c r="U812" s="122"/>
      <c r="V812" s="122"/>
      <c r="W812" s="122"/>
      <c r="X812" s="122"/>
      <c r="Y812" s="122"/>
      <c r="Z812" s="122"/>
      <c r="AA812" s="122"/>
      <c r="AB812" s="122"/>
      <c r="AC812" s="122"/>
      <c r="AD812" s="122"/>
      <c r="AE812" s="122"/>
      <c r="AF812" s="124"/>
      <c r="AG812" s="125"/>
      <c r="AH812" s="124"/>
      <c r="AI812" s="124"/>
      <c r="AJ812" s="122"/>
      <c r="AK812" s="126"/>
      <c r="AL812" s="122"/>
      <c r="AM812" s="122"/>
      <c r="AN812" s="122"/>
      <c r="AO812" s="122"/>
      <c r="AP812" s="122"/>
      <c r="AQ812" s="122"/>
      <c r="AR812" s="122"/>
      <c r="AS812" s="122"/>
      <c r="AT812" s="122"/>
      <c r="AU812" s="122"/>
      <c r="AV812" s="122"/>
      <c r="AW812" s="122"/>
      <c r="AX812" s="124"/>
      <c r="AY812" s="124"/>
      <c r="AZ812" s="127"/>
      <c r="BA812" s="124"/>
      <c r="BB812" s="124"/>
      <c r="BC812" s="124"/>
      <c r="BD812" s="124"/>
      <c r="BE812" s="124"/>
      <c r="BF812" s="124"/>
      <c r="BG812" s="128"/>
      <c r="BH812" s="129"/>
      <c r="BI812" s="124"/>
      <c r="BJ812" s="129"/>
      <c r="BK812" s="163"/>
      <c r="BL812" s="129"/>
    </row>
    <row r="813" spans="1:64" ht="12.75" x14ac:dyDescent="0.2">
      <c r="A813" s="122"/>
      <c r="B813" s="122"/>
      <c r="C813" s="122"/>
      <c r="D813" s="122"/>
      <c r="E813" s="122"/>
      <c r="F813" s="122"/>
      <c r="G813" s="123"/>
      <c r="H813" s="122"/>
      <c r="I813" s="122"/>
      <c r="J813" s="122"/>
      <c r="K813" s="122"/>
      <c r="L813" s="122"/>
      <c r="M813" s="122"/>
      <c r="N813" s="122"/>
      <c r="O813" s="122"/>
      <c r="P813" s="122"/>
      <c r="Q813" s="122"/>
      <c r="R813" s="122"/>
      <c r="S813" s="122"/>
      <c r="T813" s="122"/>
      <c r="U813" s="122"/>
      <c r="V813" s="122"/>
      <c r="W813" s="122"/>
      <c r="X813" s="122"/>
      <c r="Y813" s="122"/>
      <c r="Z813" s="122"/>
      <c r="AA813" s="122"/>
      <c r="AB813" s="122"/>
      <c r="AC813" s="122"/>
      <c r="AD813" s="122"/>
      <c r="AE813" s="122"/>
      <c r="AF813" s="124"/>
      <c r="AG813" s="125"/>
      <c r="AH813" s="124"/>
      <c r="AI813" s="124"/>
      <c r="AJ813" s="122"/>
      <c r="AK813" s="126"/>
      <c r="AL813" s="122"/>
      <c r="AM813" s="122"/>
      <c r="AN813" s="122"/>
      <c r="AO813" s="122"/>
      <c r="AP813" s="122"/>
      <c r="AQ813" s="122"/>
      <c r="AR813" s="122"/>
      <c r="AS813" s="122"/>
      <c r="AT813" s="122"/>
      <c r="AU813" s="122"/>
      <c r="AV813" s="122"/>
      <c r="AW813" s="122"/>
      <c r="AX813" s="124"/>
      <c r="AY813" s="124"/>
      <c r="AZ813" s="127"/>
      <c r="BA813" s="124"/>
      <c r="BB813" s="124"/>
      <c r="BC813" s="124"/>
      <c r="BD813" s="124"/>
      <c r="BE813" s="124"/>
      <c r="BF813" s="124"/>
      <c r="BG813" s="128"/>
      <c r="BH813" s="129"/>
      <c r="BI813" s="124"/>
      <c r="BJ813" s="129"/>
      <c r="BK813" s="163"/>
      <c r="BL813" s="129"/>
    </row>
    <row r="814" spans="1:64" ht="12.75" x14ac:dyDescent="0.2">
      <c r="A814" s="122"/>
      <c r="B814" s="122"/>
      <c r="C814" s="122"/>
      <c r="D814" s="122"/>
      <c r="E814" s="122"/>
      <c r="F814" s="122"/>
      <c r="G814" s="123"/>
      <c r="H814" s="122"/>
      <c r="I814" s="122"/>
      <c r="J814" s="122"/>
      <c r="K814" s="122"/>
      <c r="L814" s="122"/>
      <c r="M814" s="122"/>
      <c r="N814" s="122"/>
      <c r="O814" s="122"/>
      <c r="P814" s="122"/>
      <c r="Q814" s="122"/>
      <c r="R814" s="122"/>
      <c r="S814" s="122"/>
      <c r="T814" s="122"/>
      <c r="U814" s="122"/>
      <c r="V814" s="122"/>
      <c r="W814" s="122"/>
      <c r="X814" s="122"/>
      <c r="Y814" s="122"/>
      <c r="Z814" s="122"/>
      <c r="AA814" s="122"/>
      <c r="AB814" s="122"/>
      <c r="AC814" s="122"/>
      <c r="AD814" s="122"/>
      <c r="AE814" s="122"/>
      <c r="AF814" s="124"/>
      <c r="AG814" s="125"/>
      <c r="AH814" s="124"/>
      <c r="AI814" s="124"/>
      <c r="AJ814" s="122"/>
      <c r="AK814" s="126"/>
      <c r="AL814" s="122"/>
      <c r="AM814" s="122"/>
      <c r="AN814" s="122"/>
      <c r="AO814" s="122"/>
      <c r="AP814" s="122"/>
      <c r="AQ814" s="122"/>
      <c r="AR814" s="122"/>
      <c r="AS814" s="122"/>
      <c r="AT814" s="122"/>
      <c r="AU814" s="122"/>
      <c r="AV814" s="122"/>
      <c r="AW814" s="122"/>
      <c r="AX814" s="124"/>
      <c r="AY814" s="124"/>
      <c r="AZ814" s="127"/>
      <c r="BA814" s="124"/>
      <c r="BB814" s="124"/>
      <c r="BC814" s="124"/>
      <c r="BD814" s="124"/>
      <c r="BE814" s="124"/>
      <c r="BF814" s="124"/>
      <c r="BG814" s="128"/>
      <c r="BH814" s="129"/>
      <c r="BI814" s="124"/>
      <c r="BJ814" s="129"/>
      <c r="BK814" s="163"/>
      <c r="BL814" s="129"/>
    </row>
    <row r="815" spans="1:64" ht="12.75" x14ac:dyDescent="0.2">
      <c r="A815" s="122"/>
      <c r="B815" s="122"/>
      <c r="C815" s="122"/>
      <c r="D815" s="122"/>
      <c r="E815" s="122"/>
      <c r="F815" s="122"/>
      <c r="G815" s="123"/>
      <c r="H815" s="122"/>
      <c r="I815" s="122"/>
      <c r="J815" s="122"/>
      <c r="K815" s="122"/>
      <c r="L815" s="122"/>
      <c r="M815" s="122"/>
      <c r="N815" s="122"/>
      <c r="O815" s="122"/>
      <c r="P815" s="122"/>
      <c r="Q815" s="122"/>
      <c r="R815" s="122"/>
      <c r="S815" s="122"/>
      <c r="T815" s="122"/>
      <c r="U815" s="122"/>
      <c r="V815" s="122"/>
      <c r="W815" s="122"/>
      <c r="X815" s="122"/>
      <c r="Y815" s="122"/>
      <c r="Z815" s="122"/>
      <c r="AA815" s="122"/>
      <c r="AB815" s="122"/>
      <c r="AC815" s="122"/>
      <c r="AD815" s="122"/>
      <c r="AE815" s="122"/>
      <c r="AF815" s="124"/>
      <c r="AG815" s="125"/>
      <c r="AH815" s="124"/>
      <c r="AI815" s="124"/>
      <c r="AJ815" s="122"/>
      <c r="AK815" s="126"/>
      <c r="AL815" s="122"/>
      <c r="AM815" s="122"/>
      <c r="AN815" s="122"/>
      <c r="AO815" s="122"/>
      <c r="AP815" s="122"/>
      <c r="AQ815" s="122"/>
      <c r="AR815" s="122"/>
      <c r="AS815" s="122"/>
      <c r="AT815" s="122"/>
      <c r="AU815" s="122"/>
      <c r="AV815" s="122"/>
      <c r="AW815" s="122"/>
      <c r="AX815" s="124"/>
      <c r="AY815" s="124"/>
      <c r="AZ815" s="127"/>
      <c r="BA815" s="124"/>
      <c r="BB815" s="124"/>
      <c r="BC815" s="124"/>
      <c r="BD815" s="124"/>
      <c r="BE815" s="124"/>
      <c r="BF815" s="124"/>
      <c r="BG815" s="128"/>
      <c r="BH815" s="129"/>
      <c r="BI815" s="124"/>
      <c r="BJ815" s="129"/>
      <c r="BK815" s="163"/>
      <c r="BL815" s="129"/>
    </row>
    <row r="816" spans="1:64" ht="12.75" x14ac:dyDescent="0.2">
      <c r="A816" s="122"/>
      <c r="B816" s="122"/>
      <c r="C816" s="122"/>
      <c r="D816" s="122"/>
      <c r="E816" s="122"/>
      <c r="F816" s="122"/>
      <c r="G816" s="123"/>
      <c r="H816" s="122"/>
      <c r="I816" s="122"/>
      <c r="J816" s="122"/>
      <c r="K816" s="122"/>
      <c r="L816" s="122"/>
      <c r="M816" s="122"/>
      <c r="N816" s="122"/>
      <c r="O816" s="122"/>
      <c r="P816" s="122"/>
      <c r="Q816" s="122"/>
      <c r="R816" s="122"/>
      <c r="S816" s="122"/>
      <c r="T816" s="122"/>
      <c r="U816" s="122"/>
      <c r="V816" s="122"/>
      <c r="W816" s="122"/>
      <c r="X816" s="122"/>
      <c r="Y816" s="122"/>
      <c r="Z816" s="122"/>
      <c r="AA816" s="122"/>
      <c r="AB816" s="122"/>
      <c r="AC816" s="122"/>
      <c r="AD816" s="122"/>
      <c r="AE816" s="122"/>
      <c r="AF816" s="124"/>
      <c r="AG816" s="125"/>
      <c r="AH816" s="124"/>
      <c r="AI816" s="124"/>
      <c r="AJ816" s="122"/>
      <c r="AK816" s="126"/>
      <c r="AL816" s="122"/>
      <c r="AM816" s="122"/>
      <c r="AN816" s="122"/>
      <c r="AO816" s="122"/>
      <c r="AP816" s="122"/>
      <c r="AQ816" s="122"/>
      <c r="AR816" s="122"/>
      <c r="AS816" s="122"/>
      <c r="AT816" s="122"/>
      <c r="AU816" s="122"/>
      <c r="AV816" s="122"/>
      <c r="AW816" s="122"/>
      <c r="AX816" s="124"/>
      <c r="AY816" s="124"/>
      <c r="AZ816" s="127"/>
      <c r="BA816" s="124"/>
      <c r="BB816" s="124"/>
      <c r="BC816" s="124"/>
      <c r="BD816" s="124"/>
      <c r="BE816" s="124"/>
      <c r="BF816" s="124"/>
      <c r="BG816" s="128"/>
      <c r="BH816" s="129"/>
      <c r="BI816" s="124"/>
      <c r="BJ816" s="129"/>
      <c r="BK816" s="163"/>
      <c r="BL816" s="129"/>
    </row>
    <row r="817" spans="1:64" ht="12.75" x14ac:dyDescent="0.2">
      <c r="A817" s="122"/>
      <c r="B817" s="122"/>
      <c r="C817" s="122"/>
      <c r="D817" s="122"/>
      <c r="E817" s="122"/>
      <c r="F817" s="122"/>
      <c r="G817" s="123"/>
      <c r="H817" s="122"/>
      <c r="I817" s="122"/>
      <c r="J817" s="122"/>
      <c r="K817" s="122"/>
      <c r="L817" s="122"/>
      <c r="M817" s="122"/>
      <c r="N817" s="122"/>
      <c r="O817" s="122"/>
      <c r="P817" s="122"/>
      <c r="Q817" s="122"/>
      <c r="R817" s="122"/>
      <c r="S817" s="122"/>
      <c r="T817" s="122"/>
      <c r="U817" s="122"/>
      <c r="V817" s="122"/>
      <c r="W817" s="122"/>
      <c r="X817" s="122"/>
      <c r="Y817" s="122"/>
      <c r="Z817" s="122"/>
      <c r="AA817" s="122"/>
      <c r="AB817" s="122"/>
      <c r="AC817" s="122"/>
      <c r="AD817" s="122"/>
      <c r="AE817" s="122"/>
      <c r="AF817" s="124"/>
      <c r="AG817" s="125"/>
      <c r="AH817" s="124"/>
      <c r="AI817" s="124"/>
      <c r="AJ817" s="122"/>
      <c r="AK817" s="126"/>
      <c r="AL817" s="122"/>
      <c r="AM817" s="122"/>
      <c r="AN817" s="122"/>
      <c r="AO817" s="122"/>
      <c r="AP817" s="122"/>
      <c r="AQ817" s="122"/>
      <c r="AR817" s="122"/>
      <c r="AS817" s="122"/>
      <c r="AT817" s="122"/>
      <c r="AU817" s="122"/>
      <c r="AV817" s="122"/>
      <c r="AW817" s="122"/>
      <c r="AX817" s="124"/>
      <c r="AY817" s="124"/>
      <c r="AZ817" s="127"/>
      <c r="BA817" s="124"/>
      <c r="BB817" s="124"/>
      <c r="BC817" s="124"/>
      <c r="BD817" s="124"/>
      <c r="BE817" s="124"/>
      <c r="BF817" s="124"/>
      <c r="BG817" s="128"/>
      <c r="BH817" s="129"/>
      <c r="BI817" s="124"/>
      <c r="BJ817" s="129"/>
      <c r="BK817" s="163"/>
      <c r="BL817" s="129"/>
    </row>
    <row r="818" spans="1:64" ht="12.75" x14ac:dyDescent="0.2">
      <c r="A818" s="122"/>
      <c r="B818" s="122"/>
      <c r="C818" s="122"/>
      <c r="D818" s="122"/>
      <c r="E818" s="122"/>
      <c r="F818" s="122"/>
      <c r="G818" s="123"/>
      <c r="H818" s="122"/>
      <c r="I818" s="122"/>
      <c r="J818" s="122"/>
      <c r="K818" s="122"/>
      <c r="L818" s="122"/>
      <c r="M818" s="122"/>
      <c r="N818" s="122"/>
      <c r="O818" s="122"/>
      <c r="P818" s="122"/>
      <c r="Q818" s="122"/>
      <c r="R818" s="122"/>
      <c r="S818" s="122"/>
      <c r="T818" s="122"/>
      <c r="U818" s="122"/>
      <c r="V818" s="122"/>
      <c r="W818" s="122"/>
      <c r="X818" s="122"/>
      <c r="Y818" s="122"/>
      <c r="Z818" s="122"/>
      <c r="AA818" s="122"/>
      <c r="AB818" s="122"/>
      <c r="AC818" s="122"/>
      <c r="AD818" s="122"/>
      <c r="AE818" s="122"/>
      <c r="AF818" s="124"/>
      <c r="AG818" s="125"/>
      <c r="AH818" s="124"/>
      <c r="AI818" s="124"/>
      <c r="AJ818" s="122"/>
      <c r="AK818" s="126"/>
      <c r="AL818" s="122"/>
      <c r="AM818" s="122"/>
      <c r="AN818" s="122"/>
      <c r="AO818" s="122"/>
      <c r="AP818" s="122"/>
      <c r="AQ818" s="122"/>
      <c r="AR818" s="122"/>
      <c r="AS818" s="122"/>
      <c r="AT818" s="122"/>
      <c r="AU818" s="122"/>
      <c r="AV818" s="122"/>
      <c r="AW818" s="122"/>
      <c r="AX818" s="124"/>
      <c r="AY818" s="124"/>
      <c r="AZ818" s="127"/>
      <c r="BA818" s="124"/>
      <c r="BB818" s="124"/>
      <c r="BC818" s="124"/>
      <c r="BD818" s="124"/>
      <c r="BE818" s="124"/>
      <c r="BF818" s="124"/>
      <c r="BG818" s="128"/>
      <c r="BH818" s="129"/>
      <c r="BI818" s="124"/>
      <c r="BJ818" s="129"/>
      <c r="BK818" s="163"/>
      <c r="BL818" s="129"/>
    </row>
    <row r="819" spans="1:64" ht="12.75" x14ac:dyDescent="0.2">
      <c r="A819" s="122"/>
      <c r="B819" s="122"/>
      <c r="C819" s="122"/>
      <c r="D819" s="122"/>
      <c r="E819" s="122"/>
      <c r="F819" s="122"/>
      <c r="G819" s="123"/>
      <c r="H819" s="122"/>
      <c r="I819" s="122"/>
      <c r="J819" s="122"/>
      <c r="K819" s="122"/>
      <c r="L819" s="122"/>
      <c r="M819" s="122"/>
      <c r="N819" s="122"/>
      <c r="O819" s="122"/>
      <c r="P819" s="122"/>
      <c r="Q819" s="122"/>
      <c r="R819" s="122"/>
      <c r="S819" s="122"/>
      <c r="T819" s="122"/>
      <c r="U819" s="122"/>
      <c r="V819" s="122"/>
      <c r="W819" s="122"/>
      <c r="X819" s="122"/>
      <c r="Y819" s="122"/>
      <c r="Z819" s="122"/>
      <c r="AA819" s="122"/>
      <c r="AB819" s="122"/>
      <c r="AC819" s="122"/>
      <c r="AD819" s="122"/>
      <c r="AE819" s="122"/>
      <c r="AF819" s="124"/>
      <c r="AG819" s="125"/>
      <c r="AH819" s="124"/>
      <c r="AI819" s="124"/>
      <c r="AJ819" s="122"/>
      <c r="AK819" s="126"/>
      <c r="AL819" s="122"/>
      <c r="AM819" s="122"/>
      <c r="AN819" s="122"/>
      <c r="AO819" s="122"/>
      <c r="AP819" s="122"/>
      <c r="AQ819" s="122"/>
      <c r="AR819" s="122"/>
      <c r="AS819" s="122"/>
      <c r="AT819" s="122"/>
      <c r="AU819" s="122"/>
      <c r="AV819" s="122"/>
      <c r="AW819" s="122"/>
      <c r="AX819" s="124"/>
      <c r="AY819" s="124"/>
      <c r="AZ819" s="127"/>
      <c r="BA819" s="124"/>
      <c r="BB819" s="124"/>
      <c r="BC819" s="124"/>
      <c r="BD819" s="124"/>
      <c r="BE819" s="124"/>
      <c r="BF819" s="124"/>
      <c r="BG819" s="128"/>
      <c r="BH819" s="129"/>
      <c r="BI819" s="124"/>
      <c r="BJ819" s="129"/>
      <c r="BK819" s="163"/>
      <c r="BL819" s="129"/>
    </row>
    <row r="820" spans="1:64" ht="12.75" x14ac:dyDescent="0.2">
      <c r="A820" s="122"/>
      <c r="B820" s="122"/>
      <c r="C820" s="122"/>
      <c r="D820" s="122"/>
      <c r="E820" s="122"/>
      <c r="F820" s="122"/>
      <c r="G820" s="123"/>
      <c r="H820" s="122"/>
      <c r="I820" s="122"/>
      <c r="J820" s="122"/>
      <c r="K820" s="122"/>
      <c r="L820" s="122"/>
      <c r="M820" s="122"/>
      <c r="N820" s="122"/>
      <c r="O820" s="122"/>
      <c r="P820" s="122"/>
      <c r="Q820" s="122"/>
      <c r="R820" s="122"/>
      <c r="S820" s="122"/>
      <c r="T820" s="122"/>
      <c r="U820" s="122"/>
      <c r="V820" s="122"/>
      <c r="W820" s="122"/>
      <c r="X820" s="122"/>
      <c r="Y820" s="122"/>
      <c r="Z820" s="122"/>
      <c r="AA820" s="122"/>
      <c r="AB820" s="122"/>
      <c r="AC820" s="122"/>
      <c r="AD820" s="122"/>
      <c r="AE820" s="122"/>
      <c r="AF820" s="124"/>
      <c r="AG820" s="125"/>
      <c r="AH820" s="124"/>
      <c r="AI820" s="124"/>
      <c r="AJ820" s="122"/>
      <c r="AK820" s="126"/>
      <c r="AL820" s="122"/>
      <c r="AM820" s="122"/>
      <c r="AN820" s="122"/>
      <c r="AO820" s="122"/>
      <c r="AP820" s="122"/>
      <c r="AQ820" s="122"/>
      <c r="AR820" s="122"/>
      <c r="AS820" s="122"/>
      <c r="AT820" s="122"/>
      <c r="AU820" s="122"/>
      <c r="AV820" s="122"/>
      <c r="AW820" s="122"/>
      <c r="AX820" s="124"/>
      <c r="AY820" s="124"/>
      <c r="AZ820" s="127"/>
      <c r="BA820" s="124"/>
      <c r="BB820" s="124"/>
      <c r="BC820" s="124"/>
      <c r="BD820" s="124"/>
      <c r="BE820" s="124"/>
      <c r="BF820" s="124"/>
      <c r="BG820" s="128"/>
      <c r="BH820" s="129"/>
      <c r="BI820" s="124"/>
      <c r="BJ820" s="129"/>
      <c r="BK820" s="163"/>
      <c r="BL820" s="129"/>
    </row>
    <row r="821" spans="1:64" ht="12.75" x14ac:dyDescent="0.2">
      <c r="A821" s="122"/>
      <c r="B821" s="122"/>
      <c r="C821" s="122"/>
      <c r="D821" s="122"/>
      <c r="E821" s="122"/>
      <c r="F821" s="122"/>
      <c r="G821" s="123"/>
      <c r="H821" s="122"/>
      <c r="I821" s="122"/>
      <c r="J821" s="122"/>
      <c r="K821" s="122"/>
      <c r="L821" s="122"/>
      <c r="M821" s="122"/>
      <c r="N821" s="122"/>
      <c r="O821" s="122"/>
      <c r="P821" s="122"/>
      <c r="Q821" s="122"/>
      <c r="R821" s="122"/>
      <c r="S821" s="122"/>
      <c r="T821" s="122"/>
      <c r="U821" s="122"/>
      <c r="V821" s="122"/>
      <c r="W821" s="122"/>
      <c r="X821" s="122"/>
      <c r="Y821" s="122"/>
      <c r="Z821" s="122"/>
      <c r="AA821" s="122"/>
      <c r="AB821" s="122"/>
      <c r="AC821" s="122"/>
      <c r="AD821" s="122"/>
      <c r="AE821" s="122"/>
      <c r="AF821" s="124"/>
      <c r="AG821" s="125"/>
      <c r="AH821" s="124"/>
      <c r="AI821" s="124"/>
      <c r="AJ821" s="122"/>
      <c r="AK821" s="126"/>
      <c r="AL821" s="122"/>
      <c r="AM821" s="122"/>
      <c r="AN821" s="122"/>
      <c r="AO821" s="122"/>
      <c r="AP821" s="122"/>
      <c r="AQ821" s="122"/>
      <c r="AR821" s="122"/>
      <c r="AS821" s="122"/>
      <c r="AT821" s="122"/>
      <c r="AU821" s="122"/>
      <c r="AV821" s="122"/>
      <c r="AW821" s="122"/>
      <c r="AX821" s="124"/>
      <c r="AY821" s="124"/>
      <c r="AZ821" s="127"/>
      <c r="BA821" s="124"/>
      <c r="BB821" s="124"/>
      <c r="BC821" s="124"/>
      <c r="BD821" s="124"/>
      <c r="BE821" s="124"/>
      <c r="BF821" s="124"/>
      <c r="BG821" s="128"/>
      <c r="BH821" s="129"/>
      <c r="BI821" s="124"/>
      <c r="BJ821" s="129"/>
      <c r="BK821" s="163"/>
      <c r="BL821" s="129"/>
    </row>
    <row r="822" spans="1:64" ht="12.75" x14ac:dyDescent="0.2">
      <c r="A822" s="122"/>
      <c r="B822" s="122"/>
      <c r="C822" s="122"/>
      <c r="D822" s="122"/>
      <c r="E822" s="122"/>
      <c r="F822" s="122"/>
      <c r="G822" s="123"/>
      <c r="H822" s="122"/>
      <c r="I822" s="122"/>
      <c r="J822" s="122"/>
      <c r="K822" s="122"/>
      <c r="L822" s="122"/>
      <c r="M822" s="122"/>
      <c r="N822" s="122"/>
      <c r="O822" s="122"/>
      <c r="P822" s="122"/>
      <c r="Q822" s="122"/>
      <c r="R822" s="122"/>
      <c r="S822" s="122"/>
      <c r="T822" s="122"/>
      <c r="U822" s="122"/>
      <c r="V822" s="122"/>
      <c r="W822" s="122"/>
      <c r="X822" s="122"/>
      <c r="Y822" s="122"/>
      <c r="Z822" s="122"/>
      <c r="AA822" s="122"/>
      <c r="AB822" s="122"/>
      <c r="AC822" s="122"/>
      <c r="AD822" s="122"/>
      <c r="AE822" s="122"/>
      <c r="AF822" s="124"/>
      <c r="AG822" s="125"/>
      <c r="AH822" s="124"/>
      <c r="AI822" s="124"/>
      <c r="AJ822" s="122"/>
      <c r="AK822" s="126"/>
      <c r="AL822" s="122"/>
      <c r="AM822" s="122"/>
      <c r="AN822" s="122"/>
      <c r="AO822" s="122"/>
      <c r="AP822" s="122"/>
      <c r="AQ822" s="122"/>
      <c r="AR822" s="122"/>
      <c r="AS822" s="122"/>
      <c r="AT822" s="122"/>
      <c r="AU822" s="122"/>
      <c r="AV822" s="122"/>
      <c r="AW822" s="122"/>
      <c r="AX822" s="124"/>
      <c r="AY822" s="124"/>
      <c r="AZ822" s="127"/>
      <c r="BA822" s="124"/>
      <c r="BB822" s="124"/>
      <c r="BC822" s="124"/>
      <c r="BD822" s="124"/>
      <c r="BE822" s="124"/>
      <c r="BF822" s="124"/>
      <c r="BG822" s="128"/>
      <c r="BH822" s="129"/>
      <c r="BI822" s="124"/>
      <c r="BJ822" s="129"/>
      <c r="BK822" s="163"/>
      <c r="BL822" s="129"/>
    </row>
    <row r="823" spans="1:64" ht="12.75" x14ac:dyDescent="0.2">
      <c r="A823" s="122"/>
      <c r="B823" s="122"/>
      <c r="C823" s="122"/>
      <c r="D823" s="122"/>
      <c r="E823" s="122"/>
      <c r="F823" s="122"/>
      <c r="G823" s="123"/>
      <c r="H823" s="122"/>
      <c r="I823" s="122"/>
      <c r="J823" s="122"/>
      <c r="K823" s="122"/>
      <c r="L823" s="122"/>
      <c r="M823" s="122"/>
      <c r="N823" s="122"/>
      <c r="O823" s="122"/>
      <c r="P823" s="122"/>
      <c r="Q823" s="122"/>
      <c r="R823" s="122"/>
      <c r="S823" s="122"/>
      <c r="T823" s="122"/>
      <c r="U823" s="122"/>
      <c r="V823" s="122"/>
      <c r="W823" s="122"/>
      <c r="X823" s="122"/>
      <c r="Y823" s="122"/>
      <c r="Z823" s="122"/>
      <c r="AA823" s="122"/>
      <c r="AB823" s="122"/>
      <c r="AC823" s="122"/>
      <c r="AD823" s="122"/>
      <c r="AE823" s="122"/>
      <c r="AF823" s="124"/>
      <c r="AG823" s="125"/>
      <c r="AH823" s="124"/>
      <c r="AI823" s="124"/>
      <c r="AJ823" s="122"/>
      <c r="AK823" s="126"/>
      <c r="AL823" s="122"/>
      <c r="AM823" s="122"/>
      <c r="AN823" s="122"/>
      <c r="AO823" s="122"/>
      <c r="AP823" s="122"/>
      <c r="AQ823" s="122"/>
      <c r="AR823" s="122"/>
      <c r="AS823" s="122"/>
      <c r="AT823" s="122"/>
      <c r="AU823" s="122"/>
      <c r="AV823" s="122"/>
      <c r="AW823" s="122"/>
      <c r="AX823" s="124"/>
      <c r="AY823" s="124"/>
      <c r="AZ823" s="127"/>
      <c r="BA823" s="124"/>
      <c r="BB823" s="124"/>
      <c r="BC823" s="124"/>
      <c r="BD823" s="124"/>
      <c r="BE823" s="124"/>
      <c r="BF823" s="124"/>
      <c r="BG823" s="128"/>
      <c r="BH823" s="129"/>
      <c r="BI823" s="124"/>
      <c r="BJ823" s="129"/>
      <c r="BK823" s="163"/>
      <c r="BL823" s="129"/>
    </row>
    <row r="824" spans="1:64" ht="12.75" x14ac:dyDescent="0.2">
      <c r="A824" s="122"/>
      <c r="B824" s="122"/>
      <c r="C824" s="122"/>
      <c r="D824" s="122"/>
      <c r="E824" s="122"/>
      <c r="F824" s="122"/>
      <c r="G824" s="123"/>
      <c r="H824" s="122"/>
      <c r="I824" s="122"/>
      <c r="J824" s="122"/>
      <c r="K824" s="122"/>
      <c r="L824" s="122"/>
      <c r="M824" s="122"/>
      <c r="N824" s="122"/>
      <c r="O824" s="122"/>
      <c r="P824" s="122"/>
      <c r="Q824" s="122"/>
      <c r="R824" s="122"/>
      <c r="S824" s="122"/>
      <c r="T824" s="122"/>
      <c r="U824" s="122"/>
      <c r="V824" s="122"/>
      <c r="W824" s="122"/>
      <c r="X824" s="122"/>
      <c r="Y824" s="122"/>
      <c r="Z824" s="122"/>
      <c r="AA824" s="122"/>
      <c r="AB824" s="122"/>
      <c r="AC824" s="122"/>
      <c r="AD824" s="122"/>
      <c r="AE824" s="122"/>
      <c r="AF824" s="124"/>
      <c r="AG824" s="125"/>
      <c r="AH824" s="124"/>
      <c r="AI824" s="124"/>
      <c r="AJ824" s="122"/>
      <c r="AK824" s="126"/>
      <c r="AL824" s="122"/>
      <c r="AM824" s="122"/>
      <c r="AN824" s="122"/>
      <c r="AO824" s="122"/>
      <c r="AP824" s="122"/>
      <c r="AQ824" s="122"/>
      <c r="AR824" s="122"/>
      <c r="AS824" s="122"/>
      <c r="AT824" s="122"/>
      <c r="AU824" s="122"/>
      <c r="AV824" s="122"/>
      <c r="AW824" s="122"/>
      <c r="AX824" s="124"/>
      <c r="AY824" s="124"/>
      <c r="AZ824" s="127"/>
      <c r="BA824" s="124"/>
      <c r="BB824" s="124"/>
      <c r="BC824" s="124"/>
      <c r="BD824" s="124"/>
      <c r="BE824" s="124"/>
      <c r="BF824" s="124"/>
      <c r="BG824" s="128"/>
      <c r="BH824" s="129"/>
      <c r="BI824" s="124"/>
      <c r="BJ824" s="129"/>
      <c r="BK824" s="163"/>
      <c r="BL824" s="129"/>
    </row>
    <row r="825" spans="1:64" ht="12.75" x14ac:dyDescent="0.2">
      <c r="A825" s="122"/>
      <c r="B825" s="122"/>
      <c r="C825" s="122"/>
      <c r="D825" s="122"/>
      <c r="E825" s="122"/>
      <c r="F825" s="122"/>
      <c r="G825" s="123"/>
      <c r="H825" s="122"/>
      <c r="I825" s="122"/>
      <c r="J825" s="122"/>
      <c r="K825" s="122"/>
      <c r="L825" s="122"/>
      <c r="M825" s="122"/>
      <c r="N825" s="122"/>
      <c r="O825" s="122"/>
      <c r="P825" s="122"/>
      <c r="Q825" s="122"/>
      <c r="R825" s="122"/>
      <c r="S825" s="122"/>
      <c r="T825" s="122"/>
      <c r="U825" s="122"/>
      <c r="V825" s="122"/>
      <c r="W825" s="122"/>
      <c r="X825" s="122"/>
      <c r="Y825" s="122"/>
      <c r="Z825" s="122"/>
      <c r="AA825" s="122"/>
      <c r="AB825" s="122"/>
      <c r="AC825" s="122"/>
      <c r="AD825" s="122"/>
      <c r="AE825" s="122"/>
      <c r="AF825" s="124"/>
      <c r="AG825" s="125"/>
      <c r="AH825" s="124"/>
      <c r="AI825" s="124"/>
      <c r="AJ825" s="122"/>
      <c r="AK825" s="126"/>
      <c r="AL825" s="122"/>
      <c r="AM825" s="122"/>
      <c r="AN825" s="122"/>
      <c r="AO825" s="122"/>
      <c r="AP825" s="122"/>
      <c r="AQ825" s="122"/>
      <c r="AR825" s="122"/>
      <c r="AS825" s="122"/>
      <c r="AT825" s="122"/>
      <c r="AU825" s="122"/>
      <c r="AV825" s="122"/>
      <c r="AW825" s="122"/>
      <c r="AX825" s="124"/>
      <c r="AY825" s="124"/>
      <c r="AZ825" s="127"/>
      <c r="BA825" s="124"/>
      <c r="BB825" s="124"/>
      <c r="BC825" s="124"/>
      <c r="BD825" s="124"/>
      <c r="BE825" s="124"/>
      <c r="BF825" s="124"/>
      <c r="BG825" s="128"/>
      <c r="BH825" s="129"/>
      <c r="BI825" s="124"/>
      <c r="BJ825" s="129"/>
      <c r="BK825" s="163"/>
      <c r="BL825" s="129"/>
    </row>
    <row r="826" spans="1:64" ht="12.75" x14ac:dyDescent="0.2">
      <c r="A826" s="122"/>
      <c r="B826" s="122"/>
      <c r="C826" s="122"/>
      <c r="D826" s="122"/>
      <c r="E826" s="122"/>
      <c r="F826" s="122"/>
      <c r="G826" s="123"/>
      <c r="H826" s="122"/>
      <c r="I826" s="122"/>
      <c r="J826" s="122"/>
      <c r="K826" s="122"/>
      <c r="L826" s="122"/>
      <c r="M826" s="122"/>
      <c r="N826" s="122"/>
      <c r="O826" s="122"/>
      <c r="P826" s="122"/>
      <c r="Q826" s="122"/>
      <c r="R826" s="122"/>
      <c r="S826" s="122"/>
      <c r="T826" s="122"/>
      <c r="U826" s="122"/>
      <c r="V826" s="122"/>
      <c r="W826" s="122"/>
      <c r="X826" s="122"/>
      <c r="Y826" s="122"/>
      <c r="Z826" s="122"/>
      <c r="AA826" s="122"/>
      <c r="AB826" s="122"/>
      <c r="AC826" s="122"/>
      <c r="AD826" s="122"/>
      <c r="AE826" s="122"/>
      <c r="AF826" s="124"/>
      <c r="AG826" s="125"/>
      <c r="AH826" s="124"/>
      <c r="AI826" s="124"/>
      <c r="AJ826" s="122"/>
      <c r="AK826" s="126"/>
      <c r="AL826" s="122"/>
      <c r="AM826" s="122"/>
      <c r="AN826" s="122"/>
      <c r="AO826" s="122"/>
      <c r="AP826" s="122"/>
      <c r="AQ826" s="122"/>
      <c r="AR826" s="122"/>
      <c r="AS826" s="122"/>
      <c r="AT826" s="122"/>
      <c r="AU826" s="122"/>
      <c r="AV826" s="122"/>
      <c r="AW826" s="122"/>
      <c r="AX826" s="124"/>
      <c r="AY826" s="124"/>
      <c r="AZ826" s="127"/>
      <c r="BA826" s="124"/>
      <c r="BB826" s="124"/>
      <c r="BC826" s="124"/>
      <c r="BD826" s="124"/>
      <c r="BE826" s="124"/>
      <c r="BF826" s="124"/>
      <c r="BG826" s="128"/>
      <c r="BH826" s="129"/>
      <c r="BI826" s="124"/>
      <c r="BJ826" s="129"/>
      <c r="BK826" s="163"/>
      <c r="BL826" s="129"/>
    </row>
    <row r="827" spans="1:64" ht="12.75" x14ac:dyDescent="0.2">
      <c r="A827" s="122"/>
      <c r="B827" s="122"/>
      <c r="C827" s="122"/>
      <c r="D827" s="122"/>
      <c r="E827" s="122"/>
      <c r="F827" s="122"/>
      <c r="G827" s="123"/>
      <c r="H827" s="122"/>
      <c r="I827" s="122"/>
      <c r="J827" s="122"/>
      <c r="K827" s="122"/>
      <c r="L827" s="122"/>
      <c r="M827" s="122"/>
      <c r="N827" s="122"/>
      <c r="O827" s="122"/>
      <c r="P827" s="122"/>
      <c r="Q827" s="122"/>
      <c r="R827" s="122"/>
      <c r="S827" s="122"/>
      <c r="T827" s="122"/>
      <c r="U827" s="122"/>
      <c r="V827" s="122"/>
      <c r="W827" s="122"/>
      <c r="X827" s="122"/>
      <c r="Y827" s="122"/>
      <c r="Z827" s="122"/>
      <c r="AA827" s="122"/>
      <c r="AB827" s="122"/>
      <c r="AC827" s="122"/>
      <c r="AD827" s="122"/>
      <c r="AE827" s="122"/>
      <c r="AF827" s="124"/>
      <c r="AG827" s="125"/>
      <c r="AH827" s="124"/>
      <c r="AI827" s="124"/>
      <c r="AJ827" s="122"/>
      <c r="AK827" s="126"/>
      <c r="AL827" s="122"/>
      <c r="AM827" s="122"/>
      <c r="AN827" s="122"/>
      <c r="AO827" s="122"/>
      <c r="AP827" s="122"/>
      <c r="AQ827" s="122"/>
      <c r="AR827" s="122"/>
      <c r="AS827" s="122"/>
      <c r="AT827" s="122"/>
      <c r="AU827" s="122"/>
      <c r="AV827" s="122"/>
      <c r="AW827" s="122"/>
      <c r="AX827" s="124"/>
      <c r="AY827" s="124"/>
      <c r="AZ827" s="127"/>
      <c r="BA827" s="124"/>
      <c r="BB827" s="124"/>
      <c r="BC827" s="124"/>
      <c r="BD827" s="124"/>
      <c r="BE827" s="124"/>
      <c r="BF827" s="124"/>
      <c r="BG827" s="128"/>
      <c r="BH827" s="129"/>
      <c r="BI827" s="124"/>
      <c r="BJ827" s="129"/>
      <c r="BK827" s="163"/>
      <c r="BL827" s="129"/>
    </row>
    <row r="828" spans="1:64" ht="12.75" x14ac:dyDescent="0.2">
      <c r="A828" s="122"/>
      <c r="B828" s="122"/>
      <c r="C828" s="122"/>
      <c r="D828" s="122"/>
      <c r="E828" s="122"/>
      <c r="F828" s="122"/>
      <c r="G828" s="123"/>
      <c r="H828" s="122"/>
      <c r="I828" s="122"/>
      <c r="J828" s="122"/>
      <c r="K828" s="122"/>
      <c r="L828" s="122"/>
      <c r="M828" s="122"/>
      <c r="N828" s="122"/>
      <c r="O828" s="122"/>
      <c r="P828" s="122"/>
      <c r="Q828" s="122"/>
      <c r="R828" s="122"/>
      <c r="S828" s="122"/>
      <c r="T828" s="122"/>
      <c r="U828" s="122"/>
      <c r="V828" s="122"/>
      <c r="W828" s="122"/>
      <c r="X828" s="122"/>
      <c r="Y828" s="122"/>
      <c r="Z828" s="122"/>
      <c r="AA828" s="122"/>
      <c r="AB828" s="122"/>
      <c r="AC828" s="122"/>
      <c r="AD828" s="122"/>
      <c r="AE828" s="122"/>
      <c r="AF828" s="124"/>
      <c r="AG828" s="125"/>
      <c r="AH828" s="124"/>
      <c r="AI828" s="124"/>
      <c r="AJ828" s="122"/>
      <c r="AK828" s="126"/>
      <c r="AL828" s="122"/>
      <c r="AM828" s="122"/>
      <c r="AN828" s="122"/>
      <c r="AO828" s="122"/>
      <c r="AP828" s="122"/>
      <c r="AQ828" s="122"/>
      <c r="AR828" s="122"/>
      <c r="AS828" s="122"/>
      <c r="AT828" s="122"/>
      <c r="AU828" s="122"/>
      <c r="AV828" s="122"/>
      <c r="AW828" s="122"/>
      <c r="AX828" s="124"/>
      <c r="AY828" s="124"/>
      <c r="AZ828" s="127"/>
      <c r="BA828" s="124"/>
      <c r="BB828" s="124"/>
      <c r="BC828" s="124"/>
      <c r="BD828" s="124"/>
      <c r="BE828" s="124"/>
      <c r="BF828" s="124"/>
      <c r="BG828" s="128"/>
      <c r="BH828" s="129"/>
      <c r="BI828" s="124"/>
      <c r="BJ828" s="129"/>
      <c r="BK828" s="163"/>
      <c r="BL828" s="129"/>
    </row>
    <row r="829" spans="1:64" ht="12.75" x14ac:dyDescent="0.2">
      <c r="A829" s="122"/>
      <c r="B829" s="122"/>
      <c r="C829" s="122"/>
      <c r="D829" s="122"/>
      <c r="E829" s="122"/>
      <c r="F829" s="122"/>
      <c r="G829" s="123"/>
      <c r="H829" s="122"/>
      <c r="I829" s="122"/>
      <c r="J829" s="122"/>
      <c r="K829" s="122"/>
      <c r="L829" s="122"/>
      <c r="M829" s="122"/>
      <c r="N829" s="122"/>
      <c r="O829" s="122"/>
      <c r="P829" s="122"/>
      <c r="Q829" s="122"/>
      <c r="R829" s="122"/>
      <c r="S829" s="122"/>
      <c r="T829" s="122"/>
      <c r="U829" s="122"/>
      <c r="V829" s="122"/>
      <c r="W829" s="122"/>
      <c r="X829" s="122"/>
      <c r="Y829" s="122"/>
      <c r="Z829" s="122"/>
      <c r="AA829" s="122"/>
      <c r="AB829" s="122"/>
      <c r="AC829" s="122"/>
      <c r="AD829" s="122"/>
      <c r="AE829" s="122"/>
      <c r="AF829" s="124"/>
      <c r="AG829" s="125"/>
      <c r="AH829" s="124"/>
      <c r="AI829" s="124"/>
      <c r="AJ829" s="122"/>
      <c r="AK829" s="126"/>
      <c r="AL829" s="122"/>
      <c r="AM829" s="122"/>
      <c r="AN829" s="122"/>
      <c r="AO829" s="122"/>
      <c r="AP829" s="122"/>
      <c r="AQ829" s="122"/>
      <c r="AR829" s="122"/>
      <c r="AS829" s="122"/>
      <c r="AT829" s="122"/>
      <c r="AU829" s="122"/>
      <c r="AV829" s="122"/>
      <c r="AW829" s="122"/>
      <c r="AX829" s="124"/>
      <c r="AY829" s="124"/>
      <c r="AZ829" s="127"/>
      <c r="BA829" s="124"/>
      <c r="BB829" s="124"/>
      <c r="BC829" s="124"/>
      <c r="BD829" s="124"/>
      <c r="BE829" s="124"/>
      <c r="BF829" s="124"/>
      <c r="BG829" s="128"/>
      <c r="BH829" s="129"/>
      <c r="BI829" s="124"/>
      <c r="BJ829" s="129"/>
      <c r="BK829" s="163"/>
      <c r="BL829" s="129"/>
    </row>
    <row r="830" spans="1:64" ht="12.75" x14ac:dyDescent="0.2">
      <c r="A830" s="122"/>
      <c r="B830" s="122"/>
      <c r="C830" s="122"/>
      <c r="D830" s="122"/>
      <c r="E830" s="122"/>
      <c r="F830" s="122"/>
      <c r="G830" s="123"/>
      <c r="H830" s="122"/>
      <c r="I830" s="122"/>
      <c r="J830" s="122"/>
      <c r="K830" s="122"/>
      <c r="L830" s="122"/>
      <c r="M830" s="122"/>
      <c r="N830" s="122"/>
      <c r="O830" s="122"/>
      <c r="P830" s="122"/>
      <c r="Q830" s="122"/>
      <c r="R830" s="122"/>
      <c r="S830" s="122"/>
      <c r="T830" s="122"/>
      <c r="U830" s="122"/>
      <c r="V830" s="122"/>
      <c r="W830" s="122"/>
      <c r="X830" s="122"/>
      <c r="Y830" s="122"/>
      <c r="Z830" s="122"/>
      <c r="AA830" s="122"/>
      <c r="AB830" s="122"/>
      <c r="AC830" s="122"/>
      <c r="AD830" s="122"/>
      <c r="AE830" s="122"/>
      <c r="AF830" s="124"/>
      <c r="AG830" s="125"/>
      <c r="AH830" s="124"/>
      <c r="AI830" s="124"/>
      <c r="AJ830" s="122"/>
      <c r="AK830" s="126"/>
      <c r="AL830" s="122"/>
      <c r="AM830" s="122"/>
      <c r="AN830" s="122"/>
      <c r="AO830" s="122"/>
      <c r="AP830" s="122"/>
      <c r="AQ830" s="122"/>
      <c r="AR830" s="122"/>
      <c r="AS830" s="122"/>
      <c r="AT830" s="122"/>
      <c r="AU830" s="122"/>
      <c r="AV830" s="122"/>
      <c r="AW830" s="122"/>
      <c r="AX830" s="124"/>
      <c r="AY830" s="124"/>
      <c r="AZ830" s="127"/>
      <c r="BA830" s="124"/>
      <c r="BB830" s="124"/>
      <c r="BC830" s="124"/>
      <c r="BD830" s="124"/>
      <c r="BE830" s="124"/>
      <c r="BF830" s="124"/>
      <c r="BG830" s="128"/>
      <c r="BH830" s="129"/>
      <c r="BI830" s="124"/>
      <c r="BJ830" s="129"/>
      <c r="BK830" s="163"/>
      <c r="BL830" s="129"/>
    </row>
    <row r="831" spans="1:64" ht="12.75" x14ac:dyDescent="0.2">
      <c r="A831" s="122"/>
      <c r="B831" s="122"/>
      <c r="C831" s="122"/>
      <c r="D831" s="122"/>
      <c r="E831" s="122"/>
      <c r="F831" s="122"/>
      <c r="G831" s="123"/>
      <c r="H831" s="122"/>
      <c r="I831" s="122"/>
      <c r="J831" s="122"/>
      <c r="K831" s="122"/>
      <c r="L831" s="122"/>
      <c r="M831" s="122"/>
      <c r="N831" s="122"/>
      <c r="O831" s="122"/>
      <c r="P831" s="122"/>
      <c r="Q831" s="122"/>
      <c r="R831" s="122"/>
      <c r="S831" s="122"/>
      <c r="T831" s="122"/>
      <c r="U831" s="122"/>
      <c r="V831" s="122"/>
      <c r="W831" s="122"/>
      <c r="X831" s="122"/>
      <c r="Y831" s="122"/>
      <c r="Z831" s="122"/>
      <c r="AA831" s="122"/>
      <c r="AB831" s="122"/>
      <c r="AC831" s="122"/>
      <c r="AD831" s="122"/>
      <c r="AE831" s="122"/>
      <c r="AF831" s="124"/>
      <c r="AG831" s="125"/>
      <c r="AH831" s="124"/>
      <c r="AI831" s="124"/>
      <c r="AJ831" s="122"/>
      <c r="AK831" s="126"/>
      <c r="AL831" s="122"/>
      <c r="AM831" s="122"/>
      <c r="AN831" s="122"/>
      <c r="AO831" s="122"/>
      <c r="AP831" s="122"/>
      <c r="AQ831" s="122"/>
      <c r="AR831" s="122"/>
      <c r="AS831" s="122"/>
      <c r="AT831" s="122"/>
      <c r="AU831" s="122"/>
      <c r="AV831" s="122"/>
      <c r="AW831" s="122"/>
      <c r="AX831" s="124"/>
      <c r="AY831" s="124"/>
      <c r="AZ831" s="127"/>
      <c r="BA831" s="124"/>
      <c r="BB831" s="124"/>
      <c r="BC831" s="124"/>
      <c r="BD831" s="124"/>
      <c r="BE831" s="124"/>
      <c r="BF831" s="124"/>
      <c r="BG831" s="128"/>
      <c r="BH831" s="129"/>
      <c r="BI831" s="124"/>
      <c r="BJ831" s="129"/>
      <c r="BK831" s="163"/>
      <c r="BL831" s="129"/>
    </row>
    <row r="832" spans="1:64" ht="12.75" x14ac:dyDescent="0.2">
      <c r="A832" s="122"/>
      <c r="B832" s="122"/>
      <c r="C832" s="122"/>
      <c r="D832" s="122"/>
      <c r="E832" s="122"/>
      <c r="F832" s="122"/>
      <c r="G832" s="123"/>
      <c r="H832" s="122"/>
      <c r="I832" s="122"/>
      <c r="J832" s="122"/>
      <c r="K832" s="122"/>
      <c r="L832" s="122"/>
      <c r="M832" s="122"/>
      <c r="N832" s="122"/>
      <c r="O832" s="122"/>
      <c r="P832" s="122"/>
      <c r="Q832" s="122"/>
      <c r="R832" s="122"/>
      <c r="S832" s="122"/>
      <c r="T832" s="122"/>
      <c r="U832" s="122"/>
      <c r="V832" s="122"/>
      <c r="W832" s="122"/>
      <c r="X832" s="122"/>
      <c r="Y832" s="122"/>
      <c r="Z832" s="122"/>
      <c r="AA832" s="122"/>
      <c r="AB832" s="122"/>
      <c r="AC832" s="122"/>
      <c r="AD832" s="122"/>
      <c r="AE832" s="122"/>
      <c r="AF832" s="124"/>
      <c r="AG832" s="125"/>
      <c r="AH832" s="124"/>
      <c r="AI832" s="124"/>
      <c r="AJ832" s="122"/>
      <c r="AK832" s="126"/>
      <c r="AL832" s="122"/>
      <c r="AM832" s="122"/>
      <c r="AN832" s="122"/>
      <c r="AO832" s="122"/>
      <c r="AP832" s="122"/>
      <c r="AQ832" s="122"/>
      <c r="AR832" s="122"/>
      <c r="AS832" s="122"/>
      <c r="AT832" s="122"/>
      <c r="AU832" s="122"/>
      <c r="AV832" s="122"/>
      <c r="AW832" s="122"/>
      <c r="AX832" s="124"/>
      <c r="AY832" s="124"/>
      <c r="AZ832" s="127"/>
      <c r="BA832" s="124"/>
      <c r="BB832" s="124"/>
      <c r="BC832" s="124"/>
      <c r="BD832" s="124"/>
      <c r="BE832" s="124"/>
      <c r="BF832" s="124"/>
      <c r="BG832" s="128"/>
      <c r="BH832" s="129"/>
      <c r="BI832" s="124"/>
      <c r="BJ832" s="129"/>
      <c r="BK832" s="163"/>
      <c r="BL832" s="129"/>
    </row>
    <row r="833" spans="1:64" ht="12.75" x14ac:dyDescent="0.2">
      <c r="A833" s="122"/>
      <c r="B833" s="122"/>
      <c r="C833" s="122"/>
      <c r="D833" s="122"/>
      <c r="E833" s="122"/>
      <c r="F833" s="122"/>
      <c r="G833" s="123"/>
      <c r="H833" s="122"/>
      <c r="I833" s="122"/>
      <c r="J833" s="122"/>
      <c r="K833" s="122"/>
      <c r="L833" s="122"/>
      <c r="M833" s="122"/>
      <c r="N833" s="122"/>
      <c r="O833" s="122"/>
      <c r="P833" s="122"/>
      <c r="Q833" s="122"/>
      <c r="R833" s="122"/>
      <c r="S833" s="122"/>
      <c r="T833" s="122"/>
      <c r="U833" s="122"/>
      <c r="V833" s="122"/>
      <c r="W833" s="122"/>
      <c r="X833" s="122"/>
      <c r="Y833" s="122"/>
      <c r="Z833" s="122"/>
      <c r="AA833" s="122"/>
      <c r="AB833" s="122"/>
      <c r="AC833" s="122"/>
      <c r="AD833" s="122"/>
      <c r="AE833" s="122"/>
      <c r="AF833" s="124"/>
      <c r="AG833" s="125"/>
      <c r="AH833" s="124"/>
      <c r="AI833" s="124"/>
      <c r="AJ833" s="122"/>
      <c r="AK833" s="126"/>
      <c r="AL833" s="122"/>
      <c r="AM833" s="122"/>
      <c r="AN833" s="122"/>
      <c r="AO833" s="122"/>
      <c r="AP833" s="122"/>
      <c r="AQ833" s="122"/>
      <c r="AR833" s="122"/>
      <c r="AS833" s="122"/>
      <c r="AT833" s="122"/>
      <c r="AU833" s="122"/>
      <c r="AV833" s="122"/>
      <c r="AW833" s="122"/>
      <c r="AX833" s="124"/>
      <c r="AY833" s="124"/>
      <c r="AZ833" s="127"/>
      <c r="BA833" s="124"/>
      <c r="BB833" s="124"/>
      <c r="BC833" s="124"/>
      <c r="BD833" s="124"/>
      <c r="BE833" s="124"/>
      <c r="BF833" s="124"/>
      <c r="BG833" s="128"/>
      <c r="BH833" s="129"/>
      <c r="BI833" s="124"/>
      <c r="BJ833" s="129"/>
      <c r="BK833" s="163"/>
      <c r="BL833" s="129"/>
    </row>
    <row r="834" spans="1:64" ht="12.75" x14ac:dyDescent="0.2">
      <c r="A834" s="122"/>
      <c r="B834" s="122"/>
      <c r="C834" s="122"/>
      <c r="D834" s="122"/>
      <c r="E834" s="122"/>
      <c r="F834" s="122"/>
      <c r="G834" s="123"/>
      <c r="H834" s="122"/>
      <c r="I834" s="122"/>
      <c r="J834" s="122"/>
      <c r="K834" s="122"/>
      <c r="L834" s="122"/>
      <c r="M834" s="122"/>
      <c r="N834" s="122"/>
      <c r="O834" s="122"/>
      <c r="P834" s="122"/>
      <c r="Q834" s="122"/>
      <c r="R834" s="122"/>
      <c r="S834" s="122"/>
      <c r="T834" s="122"/>
      <c r="U834" s="122"/>
      <c r="V834" s="122"/>
      <c r="W834" s="122"/>
      <c r="X834" s="122"/>
      <c r="Y834" s="122"/>
      <c r="Z834" s="122"/>
      <c r="AA834" s="122"/>
      <c r="AB834" s="122"/>
      <c r="AC834" s="122"/>
      <c r="AD834" s="122"/>
      <c r="AE834" s="122"/>
      <c r="AF834" s="124"/>
      <c r="AG834" s="125"/>
      <c r="AH834" s="124"/>
      <c r="AI834" s="124"/>
      <c r="AJ834" s="122"/>
      <c r="AK834" s="126"/>
      <c r="AL834" s="122"/>
      <c r="AM834" s="122"/>
      <c r="AN834" s="122"/>
      <c r="AO834" s="122"/>
      <c r="AP834" s="122"/>
      <c r="AQ834" s="122"/>
      <c r="AR834" s="122"/>
      <c r="AS834" s="122"/>
      <c r="AT834" s="122"/>
      <c r="AU834" s="122"/>
      <c r="AV834" s="122"/>
      <c r="AW834" s="122"/>
      <c r="AX834" s="124"/>
      <c r="AY834" s="124"/>
      <c r="AZ834" s="127"/>
      <c r="BA834" s="124"/>
      <c r="BB834" s="124"/>
      <c r="BC834" s="124"/>
      <c r="BD834" s="124"/>
      <c r="BE834" s="124"/>
      <c r="BF834" s="124"/>
      <c r="BG834" s="128"/>
      <c r="BH834" s="129"/>
      <c r="BI834" s="124"/>
      <c r="BJ834" s="129"/>
      <c r="BK834" s="163"/>
      <c r="BL834" s="129"/>
    </row>
    <row r="835" spans="1:64" ht="12.75" x14ac:dyDescent="0.2">
      <c r="A835" s="122"/>
      <c r="B835" s="122"/>
      <c r="C835" s="122"/>
      <c r="D835" s="122"/>
      <c r="E835" s="122"/>
      <c r="F835" s="122"/>
      <c r="G835" s="123"/>
      <c r="H835" s="122"/>
      <c r="I835" s="122"/>
      <c r="J835" s="122"/>
      <c r="K835" s="122"/>
      <c r="L835" s="122"/>
      <c r="M835" s="122"/>
      <c r="N835" s="122"/>
      <c r="O835" s="122"/>
      <c r="P835" s="122"/>
      <c r="Q835" s="122"/>
      <c r="R835" s="122"/>
      <c r="S835" s="122"/>
      <c r="T835" s="122"/>
      <c r="U835" s="122"/>
      <c r="V835" s="122"/>
      <c r="W835" s="122"/>
      <c r="X835" s="122"/>
      <c r="Y835" s="122"/>
      <c r="Z835" s="122"/>
      <c r="AA835" s="122"/>
      <c r="AB835" s="122"/>
      <c r="AC835" s="122"/>
      <c r="AD835" s="122"/>
      <c r="AE835" s="122"/>
      <c r="AF835" s="124"/>
      <c r="AG835" s="125"/>
      <c r="AH835" s="124"/>
      <c r="AI835" s="124"/>
      <c r="AJ835" s="122"/>
      <c r="AK835" s="126"/>
      <c r="AL835" s="122"/>
      <c r="AM835" s="122"/>
      <c r="AN835" s="122"/>
      <c r="AO835" s="122"/>
      <c r="AP835" s="122"/>
      <c r="AQ835" s="122"/>
      <c r="AR835" s="122"/>
      <c r="AS835" s="122"/>
      <c r="AT835" s="122"/>
      <c r="AU835" s="122"/>
      <c r="AV835" s="122"/>
      <c r="AW835" s="122"/>
      <c r="AX835" s="124"/>
      <c r="AY835" s="124"/>
      <c r="AZ835" s="127"/>
      <c r="BA835" s="124"/>
      <c r="BB835" s="124"/>
      <c r="BC835" s="124"/>
      <c r="BD835" s="124"/>
      <c r="BE835" s="124"/>
      <c r="BF835" s="124"/>
      <c r="BG835" s="128"/>
      <c r="BH835" s="129"/>
      <c r="BI835" s="124"/>
      <c r="BJ835" s="129"/>
      <c r="BK835" s="163"/>
      <c r="BL835" s="129"/>
    </row>
    <row r="836" spans="1:64" ht="12.75" x14ac:dyDescent="0.2">
      <c r="A836" s="122"/>
      <c r="B836" s="122"/>
      <c r="C836" s="122"/>
      <c r="D836" s="122"/>
      <c r="E836" s="122"/>
      <c r="F836" s="122"/>
      <c r="G836" s="123"/>
      <c r="H836" s="122"/>
      <c r="I836" s="122"/>
      <c r="J836" s="122"/>
      <c r="K836" s="122"/>
      <c r="L836" s="122"/>
      <c r="M836" s="122"/>
      <c r="N836" s="122"/>
      <c r="O836" s="122"/>
      <c r="P836" s="122"/>
      <c r="Q836" s="122"/>
      <c r="R836" s="122"/>
      <c r="S836" s="122"/>
      <c r="T836" s="122"/>
      <c r="U836" s="122"/>
      <c r="V836" s="122"/>
      <c r="W836" s="122"/>
      <c r="X836" s="122"/>
      <c r="Y836" s="122"/>
      <c r="Z836" s="122"/>
      <c r="AA836" s="122"/>
      <c r="AB836" s="122"/>
      <c r="AC836" s="122"/>
      <c r="AD836" s="122"/>
      <c r="AE836" s="122"/>
      <c r="AF836" s="124"/>
      <c r="AG836" s="125"/>
      <c r="AH836" s="124"/>
      <c r="AI836" s="124"/>
      <c r="AJ836" s="122"/>
      <c r="AK836" s="126"/>
      <c r="AL836" s="122"/>
      <c r="AM836" s="122"/>
      <c r="AN836" s="122"/>
      <c r="AO836" s="122"/>
      <c r="AP836" s="122"/>
      <c r="AQ836" s="122"/>
      <c r="AR836" s="122"/>
      <c r="AS836" s="122"/>
      <c r="AT836" s="122"/>
      <c r="AU836" s="122"/>
      <c r="AV836" s="122"/>
      <c r="AW836" s="122"/>
      <c r="AX836" s="124"/>
      <c r="AY836" s="124"/>
      <c r="AZ836" s="127"/>
      <c r="BA836" s="124"/>
      <c r="BB836" s="124"/>
      <c r="BC836" s="124"/>
      <c r="BD836" s="124"/>
      <c r="BE836" s="124"/>
      <c r="BF836" s="124"/>
      <c r="BG836" s="128"/>
      <c r="BH836" s="129"/>
      <c r="BI836" s="124"/>
      <c r="BJ836" s="129"/>
      <c r="BK836" s="163"/>
      <c r="BL836" s="129"/>
    </row>
    <row r="837" spans="1:64" ht="12.75" x14ac:dyDescent="0.2">
      <c r="A837" s="122"/>
      <c r="B837" s="122"/>
      <c r="C837" s="122"/>
      <c r="D837" s="122"/>
      <c r="E837" s="122"/>
      <c r="F837" s="122"/>
      <c r="G837" s="123"/>
      <c r="H837" s="122"/>
      <c r="I837" s="122"/>
      <c r="J837" s="122"/>
      <c r="K837" s="122"/>
      <c r="L837" s="122"/>
      <c r="M837" s="122"/>
      <c r="N837" s="122"/>
      <c r="O837" s="122"/>
      <c r="P837" s="122"/>
      <c r="Q837" s="122"/>
      <c r="R837" s="122"/>
      <c r="S837" s="122"/>
      <c r="T837" s="122"/>
      <c r="U837" s="122"/>
      <c r="V837" s="122"/>
      <c r="W837" s="122"/>
      <c r="X837" s="122"/>
      <c r="Y837" s="122"/>
      <c r="Z837" s="122"/>
      <c r="AA837" s="122"/>
      <c r="AB837" s="122"/>
      <c r="AC837" s="122"/>
      <c r="AD837" s="122"/>
      <c r="AE837" s="122"/>
      <c r="AF837" s="124"/>
      <c r="AG837" s="125"/>
      <c r="AH837" s="124"/>
      <c r="AI837" s="124"/>
      <c r="AJ837" s="122"/>
      <c r="AK837" s="126"/>
      <c r="AL837" s="122"/>
      <c r="AM837" s="122"/>
      <c r="AN837" s="122"/>
      <c r="AO837" s="122"/>
      <c r="AP837" s="122"/>
      <c r="AQ837" s="122"/>
      <c r="AR837" s="122"/>
      <c r="AS837" s="122"/>
      <c r="AT837" s="122"/>
      <c r="AU837" s="122"/>
      <c r="AV837" s="122"/>
      <c r="AW837" s="122"/>
      <c r="AX837" s="124"/>
      <c r="AY837" s="124"/>
      <c r="AZ837" s="127"/>
      <c r="BA837" s="124"/>
      <c r="BB837" s="124"/>
      <c r="BC837" s="124"/>
      <c r="BD837" s="124"/>
      <c r="BE837" s="124"/>
      <c r="BF837" s="124"/>
      <c r="BG837" s="128"/>
      <c r="BH837" s="129"/>
      <c r="BI837" s="124"/>
      <c r="BJ837" s="129"/>
      <c r="BK837" s="163"/>
      <c r="BL837" s="129"/>
    </row>
    <row r="838" spans="1:64" ht="12.75" x14ac:dyDescent="0.2">
      <c r="A838" s="122"/>
      <c r="B838" s="122"/>
      <c r="C838" s="122"/>
      <c r="D838" s="122"/>
      <c r="E838" s="122"/>
      <c r="F838" s="122"/>
      <c r="G838" s="123"/>
      <c r="H838" s="122"/>
      <c r="I838" s="122"/>
      <c r="J838" s="122"/>
      <c r="K838" s="122"/>
      <c r="L838" s="122"/>
      <c r="M838" s="122"/>
      <c r="N838" s="122"/>
      <c r="O838" s="122"/>
      <c r="P838" s="122"/>
      <c r="Q838" s="122"/>
      <c r="R838" s="122"/>
      <c r="S838" s="122"/>
      <c r="T838" s="122"/>
      <c r="U838" s="122"/>
      <c r="V838" s="122"/>
      <c r="W838" s="122"/>
      <c r="X838" s="122"/>
      <c r="Y838" s="122"/>
      <c r="Z838" s="122"/>
      <c r="AA838" s="122"/>
      <c r="AB838" s="122"/>
      <c r="AC838" s="122"/>
      <c r="AD838" s="122"/>
      <c r="AE838" s="122"/>
      <c r="AF838" s="124"/>
      <c r="AG838" s="125"/>
      <c r="AH838" s="124"/>
      <c r="AI838" s="124"/>
      <c r="AJ838" s="122"/>
      <c r="AK838" s="126"/>
      <c r="AL838" s="122"/>
      <c r="AM838" s="122"/>
      <c r="AN838" s="122"/>
      <c r="AO838" s="122"/>
      <c r="AP838" s="122"/>
      <c r="AQ838" s="122"/>
      <c r="AR838" s="122"/>
      <c r="AS838" s="122"/>
      <c r="AT838" s="122"/>
      <c r="AU838" s="122"/>
      <c r="AV838" s="122"/>
      <c r="AW838" s="122"/>
      <c r="AX838" s="124"/>
      <c r="AY838" s="124"/>
      <c r="AZ838" s="127"/>
      <c r="BA838" s="124"/>
      <c r="BB838" s="124"/>
      <c r="BC838" s="124"/>
      <c r="BD838" s="124"/>
      <c r="BE838" s="124"/>
      <c r="BF838" s="124"/>
      <c r="BG838" s="128"/>
      <c r="BH838" s="129"/>
      <c r="BI838" s="124"/>
      <c r="BJ838" s="129"/>
      <c r="BK838" s="163"/>
      <c r="BL838" s="129"/>
    </row>
    <row r="839" spans="1:64" ht="12.75" x14ac:dyDescent="0.2">
      <c r="A839" s="122"/>
      <c r="B839" s="122"/>
      <c r="C839" s="122"/>
      <c r="D839" s="122"/>
      <c r="E839" s="122"/>
      <c r="F839" s="122"/>
      <c r="G839" s="123"/>
      <c r="H839" s="122"/>
      <c r="I839" s="122"/>
      <c r="J839" s="122"/>
      <c r="K839" s="122"/>
      <c r="L839" s="122"/>
      <c r="M839" s="122"/>
      <c r="N839" s="122"/>
      <c r="O839" s="122"/>
      <c r="P839" s="122"/>
      <c r="Q839" s="122"/>
      <c r="R839" s="122"/>
      <c r="S839" s="122"/>
      <c r="T839" s="122"/>
      <c r="U839" s="122"/>
      <c r="V839" s="122"/>
      <c r="W839" s="122"/>
      <c r="X839" s="122"/>
      <c r="Y839" s="122"/>
      <c r="Z839" s="122"/>
      <c r="AA839" s="122"/>
      <c r="AB839" s="122"/>
      <c r="AC839" s="122"/>
      <c r="AD839" s="122"/>
      <c r="AE839" s="122"/>
      <c r="AF839" s="124"/>
      <c r="AG839" s="125"/>
      <c r="AH839" s="124"/>
      <c r="AI839" s="124"/>
      <c r="AJ839" s="122"/>
      <c r="AK839" s="126"/>
      <c r="AL839" s="122"/>
      <c r="AM839" s="122"/>
      <c r="AN839" s="122"/>
      <c r="AO839" s="122"/>
      <c r="AP839" s="122"/>
      <c r="AQ839" s="122"/>
      <c r="AR839" s="122"/>
      <c r="AS839" s="122"/>
      <c r="AT839" s="122"/>
      <c r="AU839" s="122"/>
      <c r="AV839" s="122"/>
      <c r="AW839" s="122"/>
      <c r="AX839" s="124"/>
      <c r="AY839" s="124"/>
      <c r="AZ839" s="127"/>
      <c r="BA839" s="124"/>
      <c r="BB839" s="124"/>
      <c r="BC839" s="124"/>
      <c r="BD839" s="124"/>
      <c r="BE839" s="124"/>
      <c r="BF839" s="124"/>
      <c r="BG839" s="128"/>
      <c r="BH839" s="129"/>
      <c r="BI839" s="124"/>
      <c r="BJ839" s="129"/>
      <c r="BK839" s="163"/>
      <c r="BL839" s="129"/>
    </row>
    <row r="840" spans="1:64" ht="12.75" x14ac:dyDescent="0.2">
      <c r="A840" s="122"/>
      <c r="B840" s="122"/>
      <c r="C840" s="122"/>
      <c r="D840" s="122"/>
      <c r="E840" s="122"/>
      <c r="F840" s="122"/>
      <c r="G840" s="123"/>
      <c r="H840" s="122"/>
      <c r="I840" s="122"/>
      <c r="J840" s="122"/>
      <c r="K840" s="122"/>
      <c r="L840" s="122"/>
      <c r="M840" s="122"/>
      <c r="N840" s="122"/>
      <c r="O840" s="122"/>
      <c r="P840" s="122"/>
      <c r="Q840" s="122"/>
      <c r="R840" s="122"/>
      <c r="S840" s="122"/>
      <c r="T840" s="122"/>
      <c r="U840" s="122"/>
      <c r="V840" s="122"/>
      <c r="W840" s="122"/>
      <c r="X840" s="122"/>
      <c r="Y840" s="122"/>
      <c r="Z840" s="122"/>
      <c r="AA840" s="122"/>
      <c r="AB840" s="122"/>
      <c r="AC840" s="122"/>
      <c r="AD840" s="122"/>
      <c r="AE840" s="122"/>
      <c r="AF840" s="124"/>
      <c r="AG840" s="125"/>
      <c r="AH840" s="124"/>
      <c r="AI840" s="124"/>
      <c r="AJ840" s="122"/>
      <c r="AK840" s="126"/>
      <c r="AL840" s="122"/>
      <c r="AM840" s="122"/>
      <c r="AN840" s="122"/>
      <c r="AO840" s="122"/>
      <c r="AP840" s="122"/>
      <c r="AQ840" s="122"/>
      <c r="AR840" s="122"/>
      <c r="AS840" s="122"/>
      <c r="AT840" s="122"/>
      <c r="AU840" s="122"/>
      <c r="AV840" s="122"/>
      <c r="AW840" s="122"/>
      <c r="AX840" s="124"/>
      <c r="AY840" s="124"/>
      <c r="AZ840" s="127"/>
      <c r="BA840" s="124"/>
      <c r="BB840" s="124"/>
      <c r="BC840" s="124"/>
      <c r="BD840" s="124"/>
      <c r="BE840" s="124"/>
      <c r="BF840" s="124"/>
      <c r="BG840" s="128"/>
      <c r="BH840" s="129"/>
      <c r="BI840" s="124"/>
      <c r="BJ840" s="129"/>
      <c r="BK840" s="163"/>
      <c r="BL840" s="129"/>
    </row>
    <row r="841" spans="1:64" ht="12.75" x14ac:dyDescent="0.2">
      <c r="A841" s="122"/>
      <c r="B841" s="122"/>
      <c r="C841" s="122"/>
      <c r="D841" s="122"/>
      <c r="E841" s="122"/>
      <c r="F841" s="122"/>
      <c r="G841" s="123"/>
      <c r="H841" s="122"/>
      <c r="I841" s="122"/>
      <c r="J841" s="122"/>
      <c r="K841" s="122"/>
      <c r="L841" s="122"/>
      <c r="M841" s="122"/>
      <c r="N841" s="122"/>
      <c r="O841" s="122"/>
      <c r="P841" s="122"/>
      <c r="Q841" s="122"/>
      <c r="R841" s="122"/>
      <c r="S841" s="122"/>
      <c r="T841" s="122"/>
      <c r="U841" s="122"/>
      <c r="V841" s="122"/>
      <c r="W841" s="122"/>
      <c r="X841" s="122"/>
      <c r="Y841" s="122"/>
      <c r="Z841" s="122"/>
      <c r="AA841" s="122"/>
      <c r="AB841" s="122"/>
      <c r="AC841" s="122"/>
      <c r="AD841" s="122"/>
      <c r="AE841" s="122"/>
      <c r="AF841" s="124"/>
      <c r="AG841" s="125"/>
      <c r="AH841" s="124"/>
      <c r="AI841" s="124"/>
      <c r="AJ841" s="122"/>
      <c r="AK841" s="126"/>
      <c r="AL841" s="122"/>
      <c r="AM841" s="122"/>
      <c r="AN841" s="122"/>
      <c r="AO841" s="122"/>
      <c r="AP841" s="122"/>
      <c r="AQ841" s="122"/>
      <c r="AR841" s="122"/>
      <c r="AS841" s="122"/>
      <c r="AT841" s="122"/>
      <c r="AU841" s="122"/>
      <c r="AV841" s="122"/>
      <c r="AW841" s="122"/>
      <c r="AX841" s="124"/>
      <c r="AY841" s="124"/>
      <c r="AZ841" s="127"/>
      <c r="BA841" s="124"/>
      <c r="BB841" s="124"/>
      <c r="BC841" s="124"/>
      <c r="BD841" s="124"/>
      <c r="BE841" s="124"/>
      <c r="BF841" s="124"/>
      <c r="BG841" s="128"/>
      <c r="BH841" s="129"/>
      <c r="BI841" s="124"/>
      <c r="BJ841" s="129"/>
      <c r="BK841" s="163"/>
      <c r="BL841" s="129"/>
    </row>
    <row r="842" spans="1:64" ht="12.75" x14ac:dyDescent="0.2">
      <c r="A842" s="122"/>
      <c r="B842" s="122"/>
      <c r="C842" s="122"/>
      <c r="D842" s="122"/>
      <c r="E842" s="122"/>
      <c r="F842" s="122"/>
      <c r="G842" s="123"/>
      <c r="H842" s="122"/>
      <c r="I842" s="122"/>
      <c r="J842" s="122"/>
      <c r="K842" s="122"/>
      <c r="L842" s="122"/>
      <c r="M842" s="122"/>
      <c r="N842" s="122"/>
      <c r="O842" s="122"/>
      <c r="P842" s="122"/>
      <c r="Q842" s="122"/>
      <c r="R842" s="122"/>
      <c r="S842" s="122"/>
      <c r="T842" s="122"/>
      <c r="U842" s="122"/>
      <c r="V842" s="122"/>
      <c r="W842" s="122"/>
      <c r="X842" s="122"/>
      <c r="Y842" s="122"/>
      <c r="Z842" s="122"/>
      <c r="AA842" s="122"/>
      <c r="AB842" s="122"/>
      <c r="AC842" s="122"/>
      <c r="AD842" s="122"/>
      <c r="AE842" s="122"/>
      <c r="AF842" s="124"/>
      <c r="AG842" s="125"/>
      <c r="AH842" s="124"/>
      <c r="AI842" s="124"/>
      <c r="AJ842" s="122"/>
      <c r="AK842" s="126"/>
      <c r="AL842" s="122"/>
      <c r="AM842" s="122"/>
      <c r="AN842" s="122"/>
      <c r="AO842" s="122"/>
      <c r="AP842" s="122"/>
      <c r="AQ842" s="122"/>
      <c r="AR842" s="122"/>
      <c r="AS842" s="122"/>
      <c r="AT842" s="122"/>
      <c r="AU842" s="122"/>
      <c r="AV842" s="122"/>
      <c r="AW842" s="122"/>
      <c r="AX842" s="124"/>
      <c r="AY842" s="124"/>
      <c r="AZ842" s="127"/>
      <c r="BA842" s="124"/>
      <c r="BB842" s="124"/>
      <c r="BC842" s="124"/>
      <c r="BD842" s="124"/>
      <c r="BE842" s="124"/>
      <c r="BF842" s="124"/>
      <c r="BG842" s="128"/>
      <c r="BH842" s="129"/>
      <c r="BI842" s="124"/>
      <c r="BJ842" s="129"/>
      <c r="BK842" s="163"/>
      <c r="BL842" s="129"/>
    </row>
    <row r="843" spans="1:64" ht="12.75" x14ac:dyDescent="0.2">
      <c r="A843" s="122"/>
      <c r="B843" s="122"/>
      <c r="C843" s="122"/>
      <c r="D843" s="122"/>
      <c r="E843" s="122"/>
      <c r="F843" s="122"/>
      <c r="G843" s="123"/>
      <c r="H843" s="122"/>
      <c r="I843" s="122"/>
      <c r="J843" s="122"/>
      <c r="K843" s="122"/>
      <c r="L843" s="122"/>
      <c r="M843" s="122"/>
      <c r="N843" s="122"/>
      <c r="O843" s="122"/>
      <c r="P843" s="122"/>
      <c r="Q843" s="122"/>
      <c r="R843" s="122"/>
      <c r="S843" s="122"/>
      <c r="T843" s="122"/>
      <c r="U843" s="122"/>
      <c r="V843" s="122"/>
      <c r="W843" s="122"/>
      <c r="X843" s="122"/>
      <c r="Y843" s="122"/>
      <c r="Z843" s="122"/>
      <c r="AA843" s="122"/>
      <c r="AB843" s="122"/>
      <c r="AC843" s="122"/>
      <c r="AD843" s="122"/>
      <c r="AE843" s="122"/>
      <c r="AF843" s="124"/>
      <c r="AG843" s="125"/>
      <c r="AH843" s="124"/>
      <c r="AI843" s="124"/>
      <c r="AJ843" s="122"/>
      <c r="AK843" s="126"/>
      <c r="AL843" s="122"/>
      <c r="AM843" s="122"/>
      <c r="AN843" s="122"/>
      <c r="AO843" s="122"/>
      <c r="AP843" s="122"/>
      <c r="AQ843" s="122"/>
      <c r="AR843" s="122"/>
      <c r="AS843" s="122"/>
      <c r="AT843" s="122"/>
      <c r="AU843" s="122"/>
      <c r="AV843" s="122"/>
      <c r="AW843" s="122"/>
      <c r="AX843" s="124"/>
      <c r="AY843" s="124"/>
      <c r="AZ843" s="127"/>
      <c r="BA843" s="124"/>
      <c r="BB843" s="124"/>
      <c r="BC843" s="124"/>
      <c r="BD843" s="124"/>
      <c r="BE843" s="124"/>
      <c r="BF843" s="124"/>
      <c r="BG843" s="128"/>
      <c r="BH843" s="129"/>
      <c r="BI843" s="124"/>
      <c r="BJ843" s="129"/>
      <c r="BK843" s="163"/>
      <c r="BL843" s="129"/>
    </row>
    <row r="844" spans="1:64" ht="12.75" x14ac:dyDescent="0.2">
      <c r="A844" s="122"/>
      <c r="B844" s="122"/>
      <c r="C844" s="122"/>
      <c r="D844" s="122"/>
      <c r="E844" s="122"/>
      <c r="F844" s="122"/>
      <c r="G844" s="123"/>
      <c r="H844" s="122"/>
      <c r="I844" s="122"/>
      <c r="J844" s="122"/>
      <c r="K844" s="122"/>
      <c r="L844" s="122"/>
      <c r="M844" s="122"/>
      <c r="N844" s="122"/>
      <c r="O844" s="122"/>
      <c r="P844" s="122"/>
      <c r="Q844" s="122"/>
      <c r="R844" s="122"/>
      <c r="S844" s="122"/>
      <c r="T844" s="122"/>
      <c r="U844" s="122"/>
      <c r="V844" s="122"/>
      <c r="W844" s="122"/>
      <c r="X844" s="122"/>
      <c r="Y844" s="122"/>
      <c r="Z844" s="122"/>
      <c r="AA844" s="122"/>
      <c r="AB844" s="122"/>
      <c r="AC844" s="122"/>
      <c r="AD844" s="122"/>
      <c r="AE844" s="122"/>
      <c r="AF844" s="124"/>
      <c r="AG844" s="125"/>
      <c r="AH844" s="124"/>
      <c r="AI844" s="124"/>
      <c r="AJ844" s="122"/>
      <c r="AK844" s="126"/>
      <c r="AL844" s="122"/>
      <c r="AM844" s="122"/>
      <c r="AN844" s="122"/>
      <c r="AO844" s="122"/>
      <c r="AP844" s="122"/>
      <c r="AQ844" s="122"/>
      <c r="AR844" s="122"/>
      <c r="AS844" s="122"/>
      <c r="AT844" s="122"/>
      <c r="AU844" s="122"/>
      <c r="AV844" s="122"/>
      <c r="AW844" s="122"/>
      <c r="AX844" s="124"/>
      <c r="AY844" s="124"/>
      <c r="AZ844" s="127"/>
      <c r="BA844" s="124"/>
      <c r="BB844" s="124"/>
      <c r="BC844" s="124"/>
      <c r="BD844" s="124"/>
      <c r="BE844" s="124"/>
      <c r="BF844" s="124"/>
      <c r="BG844" s="128"/>
      <c r="BH844" s="129"/>
      <c r="BI844" s="124"/>
      <c r="BJ844" s="129"/>
      <c r="BK844" s="163"/>
      <c r="BL844" s="129"/>
    </row>
    <row r="845" spans="1:64" ht="12.75" x14ac:dyDescent="0.2">
      <c r="A845" s="122"/>
      <c r="B845" s="122"/>
      <c r="C845" s="122"/>
      <c r="D845" s="122"/>
      <c r="E845" s="122"/>
      <c r="F845" s="122"/>
      <c r="G845" s="123"/>
      <c r="H845" s="122"/>
      <c r="I845" s="122"/>
      <c r="J845" s="122"/>
      <c r="K845" s="122"/>
      <c r="L845" s="122"/>
      <c r="M845" s="122"/>
      <c r="N845" s="122"/>
      <c r="O845" s="122"/>
      <c r="P845" s="122"/>
      <c r="Q845" s="122"/>
      <c r="R845" s="122"/>
      <c r="S845" s="122"/>
      <c r="T845" s="122"/>
      <c r="U845" s="122"/>
      <c r="V845" s="122"/>
      <c r="W845" s="122"/>
      <c r="X845" s="122"/>
      <c r="Y845" s="122"/>
      <c r="Z845" s="122"/>
      <c r="AA845" s="122"/>
      <c r="AB845" s="122"/>
      <c r="AC845" s="122"/>
      <c r="AD845" s="122"/>
      <c r="AE845" s="122"/>
      <c r="AF845" s="124"/>
      <c r="AG845" s="125"/>
      <c r="AH845" s="124"/>
      <c r="AI845" s="124"/>
      <c r="AJ845" s="122"/>
      <c r="AK845" s="126"/>
      <c r="AL845" s="122"/>
      <c r="AM845" s="122"/>
      <c r="AN845" s="122"/>
      <c r="AO845" s="122"/>
      <c r="AP845" s="122"/>
      <c r="AQ845" s="122"/>
      <c r="AR845" s="122"/>
      <c r="AS845" s="122"/>
      <c r="AT845" s="122"/>
      <c r="AU845" s="122"/>
      <c r="AV845" s="122"/>
      <c r="AW845" s="122"/>
      <c r="AX845" s="124"/>
      <c r="AY845" s="124"/>
      <c r="AZ845" s="127"/>
      <c r="BA845" s="124"/>
      <c r="BB845" s="124"/>
      <c r="BC845" s="124"/>
      <c r="BD845" s="124"/>
      <c r="BE845" s="124"/>
      <c r="BF845" s="124"/>
      <c r="BG845" s="128"/>
      <c r="BH845" s="129"/>
      <c r="BI845" s="124"/>
      <c r="BJ845" s="129"/>
      <c r="BK845" s="163"/>
      <c r="BL845" s="129"/>
    </row>
    <row r="846" spans="1:64" ht="12.75" x14ac:dyDescent="0.2">
      <c r="A846" s="122"/>
      <c r="B846" s="122"/>
      <c r="C846" s="122"/>
      <c r="D846" s="122"/>
      <c r="E846" s="122"/>
      <c r="F846" s="122"/>
      <c r="G846" s="123"/>
      <c r="H846" s="122"/>
      <c r="I846" s="122"/>
      <c r="J846" s="122"/>
      <c r="K846" s="122"/>
      <c r="L846" s="122"/>
      <c r="M846" s="122"/>
      <c r="N846" s="122"/>
      <c r="O846" s="122"/>
      <c r="P846" s="122"/>
      <c r="Q846" s="122"/>
      <c r="R846" s="122"/>
      <c r="S846" s="122"/>
      <c r="T846" s="122"/>
      <c r="U846" s="122"/>
      <c r="V846" s="122"/>
      <c r="W846" s="122"/>
      <c r="X846" s="122"/>
      <c r="Y846" s="122"/>
      <c r="Z846" s="122"/>
      <c r="AA846" s="122"/>
      <c r="AB846" s="122"/>
      <c r="AC846" s="122"/>
      <c r="AD846" s="122"/>
      <c r="AE846" s="122"/>
      <c r="AF846" s="124"/>
      <c r="AG846" s="125"/>
      <c r="AH846" s="124"/>
      <c r="AI846" s="124"/>
      <c r="AJ846" s="122"/>
      <c r="AK846" s="126"/>
      <c r="AL846" s="122"/>
      <c r="AM846" s="122"/>
      <c r="AN846" s="122"/>
      <c r="AO846" s="122"/>
      <c r="AP846" s="122"/>
      <c r="AQ846" s="122"/>
      <c r="AR846" s="122"/>
      <c r="AS846" s="122"/>
      <c r="AT846" s="122"/>
      <c r="AU846" s="122"/>
      <c r="AV846" s="122"/>
      <c r="AW846" s="122"/>
      <c r="AX846" s="124"/>
      <c r="AY846" s="124"/>
      <c r="AZ846" s="127"/>
      <c r="BA846" s="124"/>
      <c r="BB846" s="124"/>
      <c r="BC846" s="124"/>
      <c r="BD846" s="124"/>
      <c r="BE846" s="124"/>
      <c r="BF846" s="124"/>
      <c r="BG846" s="128"/>
      <c r="BH846" s="129"/>
      <c r="BI846" s="124"/>
      <c r="BJ846" s="129"/>
      <c r="BK846" s="163"/>
      <c r="BL846" s="129"/>
    </row>
    <row r="847" spans="1:64" ht="12.75" x14ac:dyDescent="0.2">
      <c r="A847" s="122"/>
      <c r="B847" s="122"/>
      <c r="C847" s="122"/>
      <c r="D847" s="122"/>
      <c r="E847" s="122"/>
      <c r="F847" s="122"/>
      <c r="G847" s="123"/>
      <c r="H847" s="122"/>
      <c r="I847" s="122"/>
      <c r="J847" s="122"/>
      <c r="K847" s="122"/>
      <c r="L847" s="122"/>
      <c r="M847" s="122"/>
      <c r="N847" s="122"/>
      <c r="O847" s="122"/>
      <c r="P847" s="122"/>
      <c r="Q847" s="122"/>
      <c r="R847" s="122"/>
      <c r="S847" s="122"/>
      <c r="T847" s="122"/>
      <c r="U847" s="122"/>
      <c r="V847" s="122"/>
      <c r="W847" s="122"/>
      <c r="X847" s="122"/>
      <c r="Y847" s="122"/>
      <c r="Z847" s="122"/>
      <c r="AA847" s="122"/>
      <c r="AB847" s="122"/>
      <c r="AC847" s="122"/>
      <c r="AD847" s="122"/>
      <c r="AE847" s="122"/>
      <c r="AF847" s="124"/>
      <c r="AG847" s="125"/>
      <c r="AH847" s="124"/>
      <c r="AI847" s="124"/>
      <c r="AJ847" s="122"/>
      <c r="AK847" s="126"/>
      <c r="AL847" s="122"/>
      <c r="AM847" s="122"/>
      <c r="AN847" s="122"/>
      <c r="AO847" s="122"/>
      <c r="AP847" s="122"/>
      <c r="AQ847" s="122"/>
      <c r="AR847" s="122"/>
      <c r="AS847" s="122"/>
      <c r="AT847" s="122"/>
      <c r="AU847" s="122"/>
      <c r="AV847" s="122"/>
      <c r="AW847" s="122"/>
      <c r="AX847" s="124"/>
      <c r="AY847" s="124"/>
      <c r="AZ847" s="127"/>
      <c r="BA847" s="124"/>
      <c r="BB847" s="124"/>
      <c r="BC847" s="124"/>
      <c r="BD847" s="124"/>
      <c r="BE847" s="124"/>
      <c r="BF847" s="124"/>
      <c r="BG847" s="128"/>
      <c r="BH847" s="129"/>
      <c r="BI847" s="124"/>
      <c r="BJ847" s="129"/>
      <c r="BK847" s="163"/>
      <c r="BL847" s="129"/>
    </row>
    <row r="848" spans="1:64" ht="12.75" x14ac:dyDescent="0.2">
      <c r="A848" s="122"/>
      <c r="B848" s="122"/>
      <c r="C848" s="122"/>
      <c r="D848" s="122"/>
      <c r="E848" s="122"/>
      <c r="F848" s="122"/>
      <c r="G848" s="123"/>
      <c r="H848" s="122"/>
      <c r="I848" s="122"/>
      <c r="J848" s="122"/>
      <c r="K848" s="122"/>
      <c r="L848" s="122"/>
      <c r="M848" s="122"/>
      <c r="N848" s="122"/>
      <c r="O848" s="122"/>
      <c r="P848" s="122"/>
      <c r="Q848" s="122"/>
      <c r="R848" s="122"/>
      <c r="S848" s="122"/>
      <c r="T848" s="122"/>
      <c r="U848" s="122"/>
      <c r="V848" s="122"/>
      <c r="W848" s="122"/>
      <c r="X848" s="122"/>
      <c r="Y848" s="122"/>
      <c r="Z848" s="122"/>
      <c r="AA848" s="122"/>
      <c r="AB848" s="122"/>
      <c r="AC848" s="122"/>
      <c r="AD848" s="122"/>
      <c r="AE848" s="122"/>
      <c r="AF848" s="124"/>
      <c r="AG848" s="125"/>
      <c r="AH848" s="124"/>
      <c r="AI848" s="124"/>
      <c r="AJ848" s="122"/>
      <c r="AK848" s="126"/>
      <c r="AL848" s="122"/>
      <c r="AM848" s="122"/>
      <c r="AN848" s="122"/>
      <c r="AO848" s="122"/>
      <c r="AP848" s="122"/>
      <c r="AQ848" s="122"/>
      <c r="AR848" s="122"/>
      <c r="AS848" s="122"/>
      <c r="AT848" s="122"/>
      <c r="AU848" s="122"/>
      <c r="AV848" s="122"/>
      <c r="AW848" s="122"/>
      <c r="AX848" s="124"/>
      <c r="AY848" s="124"/>
      <c r="AZ848" s="127"/>
      <c r="BA848" s="124"/>
      <c r="BB848" s="124"/>
      <c r="BC848" s="124"/>
      <c r="BD848" s="124"/>
      <c r="BE848" s="124"/>
      <c r="BF848" s="124"/>
      <c r="BG848" s="128"/>
      <c r="BH848" s="129"/>
      <c r="BI848" s="124"/>
      <c r="BJ848" s="129"/>
      <c r="BK848" s="163"/>
      <c r="BL848" s="129"/>
    </row>
    <row r="849" spans="1:64" ht="12.75" x14ac:dyDescent="0.2">
      <c r="A849" s="122"/>
      <c r="B849" s="122"/>
      <c r="C849" s="122"/>
      <c r="D849" s="122"/>
      <c r="E849" s="122"/>
      <c r="F849" s="122"/>
      <c r="G849" s="123"/>
      <c r="H849" s="122"/>
      <c r="I849" s="122"/>
      <c r="J849" s="122"/>
      <c r="K849" s="122"/>
      <c r="L849" s="122"/>
      <c r="M849" s="122"/>
      <c r="N849" s="122"/>
      <c r="O849" s="122"/>
      <c r="P849" s="122"/>
      <c r="Q849" s="122"/>
      <c r="R849" s="122"/>
      <c r="S849" s="122"/>
      <c r="T849" s="122"/>
      <c r="U849" s="122"/>
      <c r="V849" s="122"/>
      <c r="W849" s="122"/>
      <c r="X849" s="122"/>
      <c r="Y849" s="122"/>
      <c r="Z849" s="122"/>
      <c r="AA849" s="122"/>
      <c r="AB849" s="122"/>
      <c r="AC849" s="122"/>
      <c r="AD849" s="122"/>
      <c r="AE849" s="122"/>
      <c r="AF849" s="124"/>
      <c r="AG849" s="125"/>
      <c r="AH849" s="124"/>
      <c r="AI849" s="124"/>
      <c r="AJ849" s="122"/>
      <c r="AK849" s="126"/>
      <c r="AL849" s="122"/>
      <c r="AM849" s="122"/>
      <c r="AN849" s="122"/>
      <c r="AO849" s="122"/>
      <c r="AP849" s="122"/>
      <c r="AQ849" s="122"/>
      <c r="AR849" s="122"/>
      <c r="AS849" s="122"/>
      <c r="AT849" s="122"/>
      <c r="AU849" s="122"/>
      <c r="AV849" s="122"/>
      <c r="AW849" s="122"/>
      <c r="AX849" s="124"/>
      <c r="AY849" s="124"/>
      <c r="AZ849" s="127"/>
      <c r="BA849" s="124"/>
      <c r="BB849" s="124"/>
      <c r="BC849" s="124"/>
      <c r="BD849" s="124"/>
      <c r="BE849" s="124"/>
      <c r="BF849" s="124"/>
      <c r="BG849" s="128"/>
      <c r="BH849" s="129"/>
      <c r="BI849" s="124"/>
      <c r="BJ849" s="129"/>
      <c r="BK849" s="163"/>
      <c r="BL849" s="129"/>
    </row>
    <row r="850" spans="1:64" ht="12.75" x14ac:dyDescent="0.2">
      <c r="A850" s="122"/>
      <c r="B850" s="122"/>
      <c r="C850" s="122"/>
      <c r="D850" s="122"/>
      <c r="E850" s="122"/>
      <c r="F850" s="122"/>
      <c r="G850" s="123"/>
      <c r="H850" s="122"/>
      <c r="I850" s="122"/>
      <c r="J850" s="122"/>
      <c r="K850" s="122"/>
      <c r="L850" s="122"/>
      <c r="M850" s="122"/>
      <c r="N850" s="122"/>
      <c r="O850" s="122"/>
      <c r="P850" s="122"/>
      <c r="Q850" s="122"/>
      <c r="R850" s="122"/>
      <c r="S850" s="122"/>
      <c r="T850" s="122"/>
      <c r="U850" s="122"/>
      <c r="V850" s="122"/>
      <c r="W850" s="122"/>
      <c r="X850" s="122"/>
      <c r="Y850" s="122"/>
      <c r="Z850" s="122"/>
      <c r="AA850" s="122"/>
      <c r="AB850" s="122"/>
      <c r="AC850" s="122"/>
      <c r="AD850" s="122"/>
      <c r="AE850" s="122"/>
      <c r="AF850" s="124"/>
      <c r="AG850" s="125"/>
      <c r="AH850" s="124"/>
      <c r="AI850" s="124"/>
      <c r="AJ850" s="122"/>
      <c r="AK850" s="126"/>
      <c r="AL850" s="122"/>
      <c r="AM850" s="122"/>
      <c r="AN850" s="122"/>
      <c r="AO850" s="122"/>
      <c r="AP850" s="122"/>
      <c r="AQ850" s="122"/>
      <c r="AR850" s="122"/>
      <c r="AS850" s="122"/>
      <c r="AT850" s="122"/>
      <c r="AU850" s="122"/>
      <c r="AV850" s="122"/>
      <c r="AW850" s="122"/>
      <c r="AX850" s="124"/>
      <c r="AY850" s="124"/>
      <c r="AZ850" s="127"/>
      <c r="BA850" s="124"/>
      <c r="BB850" s="124"/>
      <c r="BC850" s="124"/>
      <c r="BD850" s="124"/>
      <c r="BE850" s="124"/>
      <c r="BF850" s="124"/>
      <c r="BG850" s="128"/>
      <c r="BH850" s="129"/>
      <c r="BI850" s="124"/>
      <c r="BJ850" s="129"/>
      <c r="BK850" s="163"/>
      <c r="BL850" s="129"/>
    </row>
    <row r="851" spans="1:64" ht="12.75" x14ac:dyDescent="0.2">
      <c r="A851" s="122"/>
      <c r="B851" s="122"/>
      <c r="C851" s="122"/>
      <c r="D851" s="122"/>
      <c r="E851" s="122"/>
      <c r="F851" s="122"/>
      <c r="G851" s="123"/>
      <c r="H851" s="122"/>
      <c r="I851" s="122"/>
      <c r="J851" s="122"/>
      <c r="K851" s="122"/>
      <c r="L851" s="122"/>
      <c r="M851" s="122"/>
      <c r="N851" s="122"/>
      <c r="O851" s="122"/>
      <c r="P851" s="122"/>
      <c r="Q851" s="122"/>
      <c r="R851" s="122"/>
      <c r="S851" s="122"/>
      <c r="T851" s="122"/>
      <c r="U851" s="122"/>
      <c r="V851" s="122"/>
      <c r="W851" s="122"/>
      <c r="X851" s="122"/>
      <c r="Y851" s="122"/>
      <c r="Z851" s="122"/>
      <c r="AA851" s="122"/>
      <c r="AB851" s="122"/>
      <c r="AC851" s="122"/>
      <c r="AD851" s="122"/>
      <c r="AE851" s="122"/>
      <c r="AF851" s="124"/>
      <c r="AG851" s="125"/>
      <c r="AH851" s="124"/>
      <c r="AI851" s="124"/>
      <c r="AJ851" s="122"/>
      <c r="AK851" s="126"/>
      <c r="AL851" s="122"/>
      <c r="AM851" s="122"/>
      <c r="AN851" s="122"/>
      <c r="AO851" s="122"/>
      <c r="AP851" s="122"/>
      <c r="AQ851" s="122"/>
      <c r="AR851" s="122"/>
      <c r="AS851" s="122"/>
      <c r="AT851" s="122"/>
      <c r="AU851" s="122"/>
      <c r="AV851" s="122"/>
      <c r="AW851" s="122"/>
      <c r="AX851" s="124"/>
      <c r="AY851" s="124"/>
      <c r="AZ851" s="127"/>
      <c r="BA851" s="124"/>
      <c r="BB851" s="124"/>
      <c r="BC851" s="124"/>
      <c r="BD851" s="124"/>
      <c r="BE851" s="124"/>
      <c r="BF851" s="124"/>
      <c r="BG851" s="128"/>
      <c r="BH851" s="129"/>
      <c r="BI851" s="124"/>
      <c r="BJ851" s="129"/>
      <c r="BK851" s="163"/>
      <c r="BL851" s="129"/>
    </row>
    <row r="852" spans="1:64" ht="12.75" x14ac:dyDescent="0.2">
      <c r="A852" s="122"/>
      <c r="B852" s="122"/>
      <c r="C852" s="122"/>
      <c r="D852" s="122"/>
      <c r="E852" s="122"/>
      <c r="F852" s="122"/>
      <c r="G852" s="123"/>
      <c r="H852" s="122"/>
      <c r="I852" s="122"/>
      <c r="J852" s="122"/>
      <c r="K852" s="122"/>
      <c r="L852" s="122"/>
      <c r="M852" s="122"/>
      <c r="N852" s="122"/>
      <c r="O852" s="122"/>
      <c r="P852" s="122"/>
      <c r="Q852" s="122"/>
      <c r="R852" s="122"/>
      <c r="S852" s="122"/>
      <c r="T852" s="122"/>
      <c r="U852" s="122"/>
      <c r="V852" s="122"/>
      <c r="W852" s="122"/>
      <c r="X852" s="122"/>
      <c r="Y852" s="122"/>
      <c r="Z852" s="122"/>
      <c r="AA852" s="122"/>
      <c r="AB852" s="122"/>
      <c r="AC852" s="122"/>
      <c r="AD852" s="122"/>
      <c r="AE852" s="122"/>
      <c r="AF852" s="124"/>
      <c r="AG852" s="125"/>
      <c r="AH852" s="124"/>
      <c r="AI852" s="124"/>
      <c r="AJ852" s="122"/>
      <c r="AK852" s="126"/>
      <c r="AL852" s="122"/>
      <c r="AM852" s="122"/>
      <c r="AN852" s="122"/>
      <c r="AO852" s="122"/>
      <c r="AP852" s="122"/>
      <c r="AQ852" s="122"/>
      <c r="AR852" s="122"/>
      <c r="AS852" s="122"/>
      <c r="AT852" s="122"/>
      <c r="AU852" s="122"/>
      <c r="AV852" s="122"/>
      <c r="AW852" s="122"/>
      <c r="AX852" s="124"/>
      <c r="AY852" s="124"/>
      <c r="AZ852" s="127"/>
      <c r="BA852" s="124"/>
      <c r="BB852" s="124"/>
      <c r="BC852" s="124"/>
      <c r="BD852" s="124"/>
      <c r="BE852" s="124"/>
      <c r="BF852" s="124"/>
      <c r="BG852" s="128"/>
      <c r="BH852" s="129"/>
      <c r="BI852" s="124"/>
      <c r="BJ852" s="129"/>
      <c r="BK852" s="163"/>
      <c r="BL852" s="129"/>
    </row>
    <row r="853" spans="1:64" ht="12.75" x14ac:dyDescent="0.2">
      <c r="A853" s="122"/>
      <c r="B853" s="122"/>
      <c r="C853" s="122"/>
      <c r="D853" s="122"/>
      <c r="E853" s="122"/>
      <c r="F853" s="122"/>
      <c r="G853" s="123"/>
      <c r="H853" s="122"/>
      <c r="I853" s="122"/>
      <c r="J853" s="122"/>
      <c r="K853" s="122"/>
      <c r="L853" s="122"/>
      <c r="M853" s="122"/>
      <c r="N853" s="122"/>
      <c r="O853" s="122"/>
      <c r="P853" s="122"/>
      <c r="Q853" s="122"/>
      <c r="R853" s="122"/>
      <c r="S853" s="122"/>
      <c r="T853" s="122"/>
      <c r="U853" s="122"/>
      <c r="V853" s="122"/>
      <c r="W853" s="122"/>
      <c r="X853" s="122"/>
      <c r="Y853" s="122"/>
      <c r="Z853" s="122"/>
      <c r="AA853" s="122"/>
      <c r="AB853" s="122"/>
      <c r="AC853" s="122"/>
      <c r="AD853" s="122"/>
      <c r="AE853" s="122"/>
      <c r="AF853" s="124"/>
      <c r="AG853" s="125"/>
      <c r="AH853" s="124"/>
      <c r="AI853" s="124"/>
      <c r="AJ853" s="122"/>
      <c r="AK853" s="126"/>
      <c r="AL853" s="122"/>
      <c r="AM853" s="122"/>
      <c r="AN853" s="122"/>
      <c r="AO853" s="122"/>
      <c r="AP853" s="122"/>
      <c r="AQ853" s="122"/>
      <c r="AR853" s="122"/>
      <c r="AS853" s="122"/>
      <c r="AT853" s="122"/>
      <c r="AU853" s="122"/>
      <c r="AV853" s="122"/>
      <c r="AW853" s="122"/>
      <c r="AX853" s="124"/>
      <c r="AY853" s="124"/>
      <c r="AZ853" s="127"/>
      <c r="BA853" s="124"/>
      <c r="BB853" s="124"/>
      <c r="BC853" s="124"/>
      <c r="BD853" s="124"/>
      <c r="BE853" s="124"/>
      <c r="BF853" s="124"/>
      <c r="BG853" s="128"/>
      <c r="BH853" s="129"/>
      <c r="BI853" s="124"/>
      <c r="BJ853" s="129"/>
      <c r="BK853" s="163"/>
      <c r="BL853" s="129"/>
    </row>
    <row r="854" spans="1:64" ht="12.75" x14ac:dyDescent="0.2">
      <c r="A854" s="122"/>
      <c r="B854" s="122"/>
      <c r="C854" s="122"/>
      <c r="D854" s="122"/>
      <c r="E854" s="122"/>
      <c r="F854" s="122"/>
      <c r="G854" s="123"/>
      <c r="H854" s="122"/>
      <c r="I854" s="122"/>
      <c r="J854" s="122"/>
      <c r="K854" s="122"/>
      <c r="L854" s="122"/>
      <c r="M854" s="122"/>
      <c r="N854" s="122"/>
      <c r="O854" s="122"/>
      <c r="P854" s="122"/>
      <c r="Q854" s="122"/>
      <c r="R854" s="122"/>
      <c r="S854" s="122"/>
      <c r="T854" s="122"/>
      <c r="U854" s="122"/>
      <c r="V854" s="122"/>
      <c r="W854" s="122"/>
      <c r="X854" s="122"/>
      <c r="Y854" s="122"/>
      <c r="Z854" s="122"/>
      <c r="AA854" s="122"/>
      <c r="AB854" s="122"/>
      <c r="AC854" s="122"/>
      <c r="AD854" s="122"/>
      <c r="AE854" s="122"/>
      <c r="AF854" s="124"/>
      <c r="AG854" s="125"/>
      <c r="AH854" s="124"/>
      <c r="AI854" s="124"/>
      <c r="AJ854" s="122"/>
      <c r="AK854" s="126"/>
      <c r="AL854" s="122"/>
      <c r="AM854" s="122"/>
      <c r="AN854" s="122"/>
      <c r="AO854" s="122"/>
      <c r="AP854" s="122"/>
      <c r="AQ854" s="122"/>
      <c r="AR854" s="122"/>
      <c r="AS854" s="122"/>
      <c r="AT854" s="122"/>
      <c r="AU854" s="122"/>
      <c r="AV854" s="122"/>
      <c r="AW854" s="122"/>
      <c r="AX854" s="124"/>
      <c r="AY854" s="124"/>
      <c r="AZ854" s="127"/>
      <c r="BA854" s="124"/>
      <c r="BB854" s="124"/>
      <c r="BC854" s="124"/>
      <c r="BD854" s="124"/>
      <c r="BE854" s="124"/>
      <c r="BF854" s="124"/>
      <c r="BG854" s="128"/>
      <c r="BH854" s="129"/>
      <c r="BI854" s="124"/>
      <c r="BJ854" s="129"/>
      <c r="BK854" s="163"/>
      <c r="BL854" s="129"/>
    </row>
    <row r="855" spans="1:64" ht="12.75" x14ac:dyDescent="0.2">
      <c r="A855" s="122"/>
      <c r="B855" s="122"/>
      <c r="C855" s="122"/>
      <c r="D855" s="122"/>
      <c r="E855" s="122"/>
      <c r="F855" s="122"/>
      <c r="G855" s="123"/>
      <c r="H855" s="122"/>
      <c r="I855" s="122"/>
      <c r="J855" s="122"/>
      <c r="K855" s="122"/>
      <c r="L855" s="122"/>
      <c r="M855" s="122"/>
      <c r="N855" s="122"/>
      <c r="O855" s="122"/>
      <c r="P855" s="122"/>
      <c r="Q855" s="122"/>
      <c r="R855" s="122"/>
      <c r="S855" s="122"/>
      <c r="T855" s="122"/>
      <c r="U855" s="122"/>
      <c r="V855" s="122"/>
      <c r="W855" s="122"/>
      <c r="X855" s="122"/>
      <c r="Y855" s="122"/>
      <c r="Z855" s="122"/>
      <c r="AA855" s="122"/>
      <c r="AB855" s="122"/>
      <c r="AC855" s="122"/>
      <c r="AD855" s="122"/>
      <c r="AE855" s="122"/>
      <c r="AF855" s="124"/>
      <c r="AG855" s="125"/>
      <c r="AH855" s="124"/>
      <c r="AI855" s="124"/>
      <c r="AJ855" s="122"/>
      <c r="AK855" s="126"/>
      <c r="AL855" s="122"/>
      <c r="AM855" s="122"/>
      <c r="AN855" s="122"/>
      <c r="AO855" s="122"/>
      <c r="AP855" s="122"/>
      <c r="AQ855" s="122"/>
      <c r="AR855" s="122"/>
      <c r="AS855" s="122"/>
      <c r="AT855" s="122"/>
      <c r="AU855" s="122"/>
      <c r="AV855" s="122"/>
      <c r="AW855" s="122"/>
      <c r="AX855" s="124"/>
      <c r="AY855" s="124"/>
      <c r="AZ855" s="127"/>
      <c r="BA855" s="124"/>
      <c r="BB855" s="124"/>
      <c r="BC855" s="124"/>
      <c r="BD855" s="124"/>
      <c r="BE855" s="124"/>
      <c r="BF855" s="124"/>
      <c r="BG855" s="128"/>
      <c r="BH855" s="129"/>
      <c r="BI855" s="124"/>
      <c r="BJ855" s="129"/>
      <c r="BK855" s="163"/>
      <c r="BL855" s="129"/>
    </row>
    <row r="856" spans="1:64" ht="12.75" x14ac:dyDescent="0.2">
      <c r="A856" s="122"/>
      <c r="B856" s="122"/>
      <c r="C856" s="122"/>
      <c r="D856" s="122"/>
      <c r="E856" s="122"/>
      <c r="F856" s="122"/>
      <c r="G856" s="123"/>
      <c r="H856" s="122"/>
      <c r="I856" s="122"/>
      <c r="J856" s="122"/>
      <c r="K856" s="122"/>
      <c r="L856" s="122"/>
      <c r="M856" s="122"/>
      <c r="N856" s="122"/>
      <c r="O856" s="122"/>
      <c r="P856" s="122"/>
      <c r="Q856" s="122"/>
      <c r="R856" s="122"/>
      <c r="S856" s="122"/>
      <c r="T856" s="122"/>
      <c r="U856" s="122"/>
      <c r="V856" s="122"/>
      <c r="W856" s="122"/>
      <c r="X856" s="122"/>
      <c r="Y856" s="122"/>
      <c r="Z856" s="122"/>
      <c r="AA856" s="122"/>
      <c r="AB856" s="122"/>
      <c r="AC856" s="122"/>
      <c r="AD856" s="122"/>
      <c r="AE856" s="122"/>
      <c r="AF856" s="124"/>
      <c r="AG856" s="125"/>
      <c r="AH856" s="124"/>
      <c r="AI856" s="124"/>
      <c r="AJ856" s="122"/>
      <c r="AK856" s="126"/>
      <c r="AL856" s="122"/>
      <c r="AM856" s="122"/>
      <c r="AN856" s="122"/>
      <c r="AO856" s="122"/>
      <c r="AP856" s="122"/>
      <c r="AQ856" s="122"/>
      <c r="AR856" s="122"/>
      <c r="AS856" s="122"/>
      <c r="AT856" s="122"/>
      <c r="AU856" s="122"/>
      <c r="AV856" s="122"/>
      <c r="AW856" s="122"/>
      <c r="AX856" s="124"/>
      <c r="AY856" s="124"/>
      <c r="AZ856" s="127"/>
      <c r="BA856" s="124"/>
      <c r="BB856" s="124"/>
      <c r="BC856" s="124"/>
      <c r="BD856" s="124"/>
      <c r="BE856" s="124"/>
      <c r="BF856" s="124"/>
      <c r="BG856" s="128"/>
      <c r="BH856" s="129"/>
      <c r="BI856" s="124"/>
      <c r="BJ856" s="129"/>
      <c r="BK856" s="163"/>
      <c r="BL856" s="129"/>
    </row>
    <row r="857" spans="1:64" ht="12.75" x14ac:dyDescent="0.2">
      <c r="A857" s="122"/>
      <c r="B857" s="122"/>
      <c r="C857" s="122"/>
      <c r="D857" s="122"/>
      <c r="E857" s="122"/>
      <c r="F857" s="122"/>
      <c r="G857" s="123"/>
      <c r="H857" s="122"/>
      <c r="I857" s="122"/>
      <c r="J857" s="122"/>
      <c r="K857" s="122"/>
      <c r="L857" s="122"/>
      <c r="M857" s="122"/>
      <c r="N857" s="122"/>
      <c r="O857" s="122"/>
      <c r="P857" s="122"/>
      <c r="Q857" s="122"/>
      <c r="R857" s="122"/>
      <c r="S857" s="122"/>
      <c r="T857" s="122"/>
      <c r="U857" s="122"/>
      <c r="V857" s="122"/>
      <c r="W857" s="122"/>
      <c r="X857" s="122"/>
      <c r="Y857" s="122"/>
      <c r="Z857" s="122"/>
      <c r="AA857" s="122"/>
      <c r="AB857" s="122"/>
      <c r="AC857" s="122"/>
      <c r="AD857" s="122"/>
      <c r="AE857" s="122"/>
      <c r="AF857" s="124"/>
      <c r="AG857" s="125"/>
      <c r="AH857" s="124"/>
      <c r="AI857" s="124"/>
      <c r="AJ857" s="122"/>
      <c r="AK857" s="126"/>
      <c r="AL857" s="122"/>
      <c r="AM857" s="122"/>
      <c r="AN857" s="122"/>
      <c r="AO857" s="122"/>
      <c r="AP857" s="122"/>
      <c r="AQ857" s="122"/>
      <c r="AR857" s="122"/>
      <c r="AS857" s="122"/>
      <c r="AT857" s="122"/>
      <c r="AU857" s="122"/>
      <c r="AV857" s="122"/>
      <c r="AW857" s="122"/>
      <c r="AX857" s="124"/>
      <c r="AY857" s="124"/>
      <c r="AZ857" s="127"/>
      <c r="BA857" s="124"/>
      <c r="BB857" s="124"/>
      <c r="BC857" s="124"/>
      <c r="BD857" s="124"/>
      <c r="BE857" s="124"/>
      <c r="BF857" s="124"/>
      <c r="BG857" s="128"/>
      <c r="BH857" s="129"/>
      <c r="BI857" s="124"/>
      <c r="BJ857" s="129"/>
      <c r="BK857" s="163"/>
      <c r="BL857" s="129"/>
    </row>
    <row r="858" spans="1:64" ht="12.75" x14ac:dyDescent="0.2">
      <c r="A858" s="122"/>
      <c r="B858" s="122"/>
      <c r="C858" s="122"/>
      <c r="D858" s="122"/>
      <c r="E858" s="122"/>
      <c r="F858" s="122"/>
      <c r="G858" s="123"/>
      <c r="H858" s="122"/>
      <c r="I858" s="122"/>
      <c r="J858" s="122"/>
      <c r="K858" s="122"/>
      <c r="L858" s="122"/>
      <c r="M858" s="122"/>
      <c r="N858" s="122"/>
      <c r="O858" s="122"/>
      <c r="P858" s="122"/>
      <c r="Q858" s="122"/>
      <c r="R858" s="122"/>
      <c r="S858" s="122"/>
      <c r="T858" s="122"/>
      <c r="U858" s="122"/>
      <c r="V858" s="122"/>
      <c r="W858" s="122"/>
      <c r="X858" s="122"/>
      <c r="Y858" s="122"/>
      <c r="Z858" s="122"/>
      <c r="AA858" s="122"/>
      <c r="AB858" s="122"/>
      <c r="AC858" s="122"/>
      <c r="AD858" s="122"/>
      <c r="AE858" s="122"/>
      <c r="AF858" s="124"/>
      <c r="AG858" s="125"/>
      <c r="AH858" s="124"/>
      <c r="AI858" s="124"/>
      <c r="AJ858" s="122"/>
      <c r="AK858" s="126"/>
      <c r="AL858" s="122"/>
      <c r="AM858" s="122"/>
      <c r="AN858" s="122"/>
      <c r="AO858" s="122"/>
      <c r="AP858" s="122"/>
      <c r="AQ858" s="122"/>
      <c r="AR858" s="122"/>
      <c r="AS858" s="122"/>
      <c r="AT858" s="122"/>
      <c r="AU858" s="122"/>
      <c r="AV858" s="122"/>
      <c r="AW858" s="122"/>
      <c r="AX858" s="124"/>
      <c r="AY858" s="124"/>
      <c r="AZ858" s="127"/>
      <c r="BA858" s="124"/>
      <c r="BB858" s="124"/>
      <c r="BC858" s="124"/>
      <c r="BD858" s="124"/>
      <c r="BE858" s="124"/>
      <c r="BF858" s="124"/>
      <c r="BG858" s="128"/>
      <c r="BH858" s="129"/>
      <c r="BI858" s="124"/>
      <c r="BJ858" s="129"/>
      <c r="BK858" s="163"/>
      <c r="BL858" s="129"/>
    </row>
    <row r="859" spans="1:64" ht="12.75" x14ac:dyDescent="0.2">
      <c r="A859" s="122"/>
      <c r="B859" s="122"/>
      <c r="C859" s="122"/>
      <c r="D859" s="122"/>
      <c r="E859" s="122"/>
      <c r="F859" s="122"/>
      <c r="G859" s="123"/>
      <c r="H859" s="122"/>
      <c r="I859" s="122"/>
      <c r="J859" s="122"/>
      <c r="K859" s="122"/>
      <c r="L859" s="122"/>
      <c r="M859" s="122"/>
      <c r="N859" s="122"/>
      <c r="O859" s="122"/>
      <c r="P859" s="122"/>
      <c r="Q859" s="122"/>
      <c r="R859" s="122"/>
      <c r="S859" s="122"/>
      <c r="T859" s="122"/>
      <c r="U859" s="122"/>
      <c r="V859" s="122"/>
      <c r="W859" s="122"/>
      <c r="X859" s="122"/>
      <c r="Y859" s="122"/>
      <c r="Z859" s="122"/>
      <c r="AA859" s="122"/>
      <c r="AB859" s="122"/>
      <c r="AC859" s="122"/>
      <c r="AD859" s="122"/>
      <c r="AE859" s="122"/>
      <c r="AF859" s="124"/>
      <c r="AG859" s="125"/>
      <c r="AH859" s="124"/>
      <c r="AI859" s="124"/>
      <c r="AJ859" s="122"/>
      <c r="AK859" s="126"/>
      <c r="AL859" s="122"/>
      <c r="AM859" s="122"/>
      <c r="AN859" s="122"/>
      <c r="AO859" s="122"/>
      <c r="AP859" s="122"/>
      <c r="AQ859" s="122"/>
      <c r="AR859" s="122"/>
      <c r="AS859" s="122"/>
      <c r="AT859" s="122"/>
      <c r="AU859" s="122"/>
      <c r="AV859" s="122"/>
      <c r="AW859" s="122"/>
      <c r="AX859" s="124"/>
      <c r="AY859" s="124"/>
      <c r="AZ859" s="127"/>
      <c r="BA859" s="124"/>
      <c r="BB859" s="124"/>
      <c r="BC859" s="124"/>
      <c r="BD859" s="124"/>
      <c r="BE859" s="124"/>
      <c r="BF859" s="124"/>
      <c r="BG859" s="128"/>
      <c r="BH859" s="129"/>
      <c r="BI859" s="124"/>
      <c r="BJ859" s="129"/>
      <c r="BK859" s="163"/>
      <c r="BL859" s="129"/>
    </row>
    <row r="860" spans="1:64" ht="12.75" x14ac:dyDescent="0.2">
      <c r="A860" s="122"/>
      <c r="B860" s="122"/>
      <c r="C860" s="122"/>
      <c r="D860" s="122"/>
      <c r="E860" s="122"/>
      <c r="F860" s="122"/>
      <c r="G860" s="123"/>
      <c r="H860" s="122"/>
      <c r="I860" s="122"/>
      <c r="J860" s="122"/>
      <c r="K860" s="122"/>
      <c r="L860" s="122"/>
      <c r="M860" s="122"/>
      <c r="N860" s="122"/>
      <c r="O860" s="122"/>
      <c r="P860" s="122"/>
      <c r="Q860" s="122"/>
      <c r="R860" s="122"/>
      <c r="S860" s="122"/>
      <c r="T860" s="122"/>
      <c r="U860" s="122"/>
      <c r="V860" s="122"/>
      <c r="W860" s="122"/>
      <c r="X860" s="122"/>
      <c r="Y860" s="122"/>
      <c r="Z860" s="122"/>
      <c r="AA860" s="122"/>
      <c r="AB860" s="122"/>
      <c r="AC860" s="122"/>
      <c r="AD860" s="122"/>
      <c r="AE860" s="122"/>
      <c r="AF860" s="124"/>
      <c r="AG860" s="125"/>
      <c r="AH860" s="124"/>
      <c r="AI860" s="124"/>
      <c r="AJ860" s="122"/>
      <c r="AK860" s="126"/>
      <c r="AL860" s="122"/>
      <c r="AM860" s="122"/>
      <c r="AN860" s="122"/>
      <c r="AO860" s="122"/>
      <c r="AP860" s="122"/>
      <c r="AQ860" s="122"/>
      <c r="AR860" s="122"/>
      <c r="AS860" s="122"/>
      <c r="AT860" s="122"/>
      <c r="AU860" s="122"/>
      <c r="AV860" s="122"/>
      <c r="AW860" s="122"/>
      <c r="AX860" s="124"/>
      <c r="AY860" s="124"/>
      <c r="AZ860" s="127"/>
      <c r="BA860" s="124"/>
      <c r="BB860" s="124"/>
      <c r="BC860" s="124"/>
      <c r="BD860" s="124"/>
      <c r="BE860" s="124"/>
      <c r="BF860" s="124"/>
      <c r="BG860" s="128"/>
      <c r="BH860" s="129"/>
      <c r="BI860" s="124"/>
      <c r="BJ860" s="129"/>
      <c r="BK860" s="163"/>
      <c r="BL860" s="129"/>
    </row>
    <row r="861" spans="1:64" ht="12.75" x14ac:dyDescent="0.2">
      <c r="A861" s="122"/>
      <c r="B861" s="122"/>
      <c r="C861" s="122"/>
      <c r="D861" s="122"/>
      <c r="E861" s="122"/>
      <c r="F861" s="122"/>
      <c r="G861" s="123"/>
      <c r="H861" s="122"/>
      <c r="I861" s="122"/>
      <c r="J861" s="122"/>
      <c r="K861" s="122"/>
      <c r="L861" s="122"/>
      <c r="M861" s="122"/>
      <c r="N861" s="122"/>
      <c r="O861" s="122"/>
      <c r="P861" s="122"/>
      <c r="Q861" s="122"/>
      <c r="R861" s="122"/>
      <c r="S861" s="122"/>
      <c r="T861" s="122"/>
      <c r="U861" s="122"/>
      <c r="V861" s="122"/>
      <c r="W861" s="122"/>
      <c r="X861" s="122"/>
      <c r="Y861" s="122"/>
      <c r="Z861" s="122"/>
      <c r="AA861" s="122"/>
      <c r="AB861" s="122"/>
      <c r="AC861" s="122"/>
      <c r="AD861" s="122"/>
      <c r="AE861" s="122"/>
      <c r="AF861" s="124"/>
      <c r="AG861" s="125"/>
      <c r="AH861" s="124"/>
      <c r="AI861" s="124"/>
      <c r="AJ861" s="122"/>
      <c r="AK861" s="126"/>
      <c r="AL861" s="122"/>
      <c r="AM861" s="122"/>
      <c r="AN861" s="122"/>
      <c r="AO861" s="122"/>
      <c r="AP861" s="122"/>
      <c r="AQ861" s="122"/>
      <c r="AR861" s="122"/>
      <c r="AS861" s="122"/>
      <c r="AT861" s="122"/>
      <c r="AU861" s="122"/>
      <c r="AV861" s="122"/>
      <c r="AW861" s="122"/>
      <c r="AX861" s="124"/>
      <c r="AY861" s="124"/>
      <c r="AZ861" s="127"/>
      <c r="BA861" s="124"/>
      <c r="BB861" s="124"/>
      <c r="BC861" s="124"/>
      <c r="BD861" s="124"/>
      <c r="BE861" s="124"/>
      <c r="BF861" s="124"/>
      <c r="BG861" s="128"/>
      <c r="BH861" s="129"/>
      <c r="BI861" s="124"/>
      <c r="BJ861" s="129"/>
      <c r="BK861" s="163"/>
      <c r="BL861" s="129"/>
    </row>
    <row r="862" spans="1:64" ht="12.75" x14ac:dyDescent="0.2">
      <c r="A862" s="122"/>
      <c r="B862" s="122"/>
      <c r="C862" s="122"/>
      <c r="D862" s="122"/>
      <c r="E862" s="122"/>
      <c r="F862" s="122"/>
      <c r="G862" s="123"/>
      <c r="H862" s="122"/>
      <c r="I862" s="122"/>
      <c r="J862" s="122"/>
      <c r="K862" s="122"/>
      <c r="L862" s="122"/>
      <c r="M862" s="122"/>
      <c r="N862" s="122"/>
      <c r="O862" s="122"/>
      <c r="P862" s="122"/>
      <c r="Q862" s="122"/>
      <c r="R862" s="122"/>
      <c r="S862" s="122"/>
      <c r="T862" s="122"/>
      <c r="U862" s="122"/>
      <c r="V862" s="122"/>
      <c r="W862" s="122"/>
      <c r="X862" s="122"/>
      <c r="Y862" s="122"/>
      <c r="Z862" s="122"/>
      <c r="AA862" s="122"/>
      <c r="AB862" s="122"/>
      <c r="AC862" s="122"/>
      <c r="AD862" s="122"/>
      <c r="AE862" s="122"/>
      <c r="AF862" s="124"/>
      <c r="AG862" s="125"/>
      <c r="AH862" s="124"/>
      <c r="AI862" s="124"/>
      <c r="AJ862" s="122"/>
      <c r="AK862" s="126"/>
      <c r="AL862" s="122"/>
      <c r="AM862" s="122"/>
      <c r="AN862" s="122"/>
      <c r="AO862" s="122"/>
      <c r="AP862" s="122"/>
      <c r="AQ862" s="122"/>
      <c r="AR862" s="122"/>
      <c r="AS862" s="122"/>
      <c r="AT862" s="122"/>
      <c r="AU862" s="122"/>
      <c r="AV862" s="122"/>
      <c r="AW862" s="122"/>
      <c r="AX862" s="124"/>
      <c r="AY862" s="124"/>
      <c r="AZ862" s="127"/>
      <c r="BA862" s="124"/>
      <c r="BB862" s="124"/>
      <c r="BC862" s="124"/>
      <c r="BD862" s="124"/>
      <c r="BE862" s="124"/>
      <c r="BF862" s="124"/>
      <c r="BG862" s="128"/>
      <c r="BH862" s="129"/>
      <c r="BI862" s="124"/>
      <c r="BJ862" s="129"/>
      <c r="BK862" s="163"/>
      <c r="BL862" s="129"/>
    </row>
    <row r="863" spans="1:64" ht="12.75" x14ac:dyDescent="0.2">
      <c r="A863" s="122"/>
      <c r="B863" s="122"/>
      <c r="C863" s="122"/>
      <c r="D863" s="122"/>
      <c r="E863" s="122"/>
      <c r="F863" s="122"/>
      <c r="G863" s="123"/>
      <c r="H863" s="122"/>
      <c r="I863" s="122"/>
      <c r="J863" s="122"/>
      <c r="K863" s="122"/>
      <c r="L863" s="122"/>
      <c r="M863" s="122"/>
      <c r="N863" s="122"/>
      <c r="O863" s="122"/>
      <c r="P863" s="122"/>
      <c r="Q863" s="122"/>
      <c r="R863" s="122"/>
      <c r="S863" s="122"/>
      <c r="T863" s="122"/>
      <c r="U863" s="122"/>
      <c r="V863" s="122"/>
      <c r="W863" s="122"/>
      <c r="X863" s="122"/>
      <c r="Y863" s="122"/>
      <c r="Z863" s="122"/>
      <c r="AA863" s="122"/>
      <c r="AB863" s="122"/>
      <c r="AC863" s="122"/>
      <c r="AD863" s="122"/>
      <c r="AE863" s="122"/>
      <c r="AF863" s="124"/>
      <c r="AG863" s="125"/>
      <c r="AH863" s="124"/>
      <c r="AI863" s="124"/>
      <c r="AJ863" s="122"/>
      <c r="AK863" s="126"/>
      <c r="AL863" s="122"/>
      <c r="AM863" s="122"/>
      <c r="AN863" s="122"/>
      <c r="AO863" s="122"/>
      <c r="AP863" s="122"/>
      <c r="AQ863" s="122"/>
      <c r="AR863" s="122"/>
      <c r="AS863" s="122"/>
      <c r="AT863" s="122"/>
      <c r="AU863" s="122"/>
      <c r="AV863" s="122"/>
      <c r="AW863" s="122"/>
      <c r="AX863" s="124"/>
      <c r="AY863" s="124"/>
      <c r="AZ863" s="127"/>
      <c r="BA863" s="124"/>
      <c r="BB863" s="124"/>
      <c r="BC863" s="124"/>
      <c r="BD863" s="124"/>
      <c r="BE863" s="124"/>
      <c r="BF863" s="124"/>
      <c r="BG863" s="128"/>
      <c r="BH863" s="129"/>
      <c r="BI863" s="124"/>
      <c r="BJ863" s="129"/>
      <c r="BK863" s="163"/>
      <c r="BL863" s="129"/>
    </row>
    <row r="864" spans="1:64" ht="12.75" x14ac:dyDescent="0.2">
      <c r="A864" s="122"/>
      <c r="B864" s="122"/>
      <c r="C864" s="122"/>
      <c r="D864" s="122"/>
      <c r="E864" s="122"/>
      <c r="F864" s="122"/>
      <c r="G864" s="123"/>
      <c r="H864" s="122"/>
      <c r="I864" s="122"/>
      <c r="J864" s="122"/>
      <c r="K864" s="122"/>
      <c r="L864" s="122"/>
      <c r="M864" s="122"/>
      <c r="N864" s="122"/>
      <c r="O864" s="122"/>
      <c r="P864" s="122"/>
      <c r="Q864" s="122"/>
      <c r="R864" s="122"/>
      <c r="S864" s="122"/>
      <c r="T864" s="122"/>
      <c r="U864" s="122"/>
      <c r="V864" s="122"/>
      <c r="W864" s="122"/>
      <c r="X864" s="122"/>
      <c r="Y864" s="122"/>
      <c r="Z864" s="122"/>
      <c r="AA864" s="122"/>
      <c r="AB864" s="122"/>
      <c r="AC864" s="122"/>
      <c r="AD864" s="122"/>
      <c r="AE864" s="122"/>
      <c r="AF864" s="124"/>
      <c r="AG864" s="125"/>
      <c r="AH864" s="124"/>
      <c r="AI864" s="124"/>
      <c r="AJ864" s="122"/>
      <c r="AK864" s="126"/>
      <c r="AL864" s="122"/>
      <c r="AM864" s="122"/>
      <c r="AN864" s="122"/>
      <c r="AO864" s="122"/>
      <c r="AP864" s="122"/>
      <c r="AQ864" s="122"/>
      <c r="AR864" s="122"/>
      <c r="AS864" s="122"/>
      <c r="AT864" s="122"/>
      <c r="AU864" s="122"/>
      <c r="AV864" s="122"/>
      <c r="AW864" s="122"/>
      <c r="AX864" s="124"/>
      <c r="AY864" s="124"/>
      <c r="AZ864" s="127"/>
      <c r="BA864" s="124"/>
      <c r="BB864" s="124"/>
      <c r="BC864" s="124"/>
      <c r="BD864" s="124"/>
      <c r="BE864" s="124"/>
      <c r="BF864" s="124"/>
      <c r="BG864" s="128"/>
      <c r="BH864" s="129"/>
      <c r="BI864" s="124"/>
      <c r="BJ864" s="129"/>
      <c r="BK864" s="163"/>
      <c r="BL864" s="129"/>
    </row>
    <row r="865" spans="1:64" ht="12.75" x14ac:dyDescent="0.2">
      <c r="A865" s="122"/>
      <c r="B865" s="122"/>
      <c r="C865" s="122"/>
      <c r="D865" s="122"/>
      <c r="E865" s="122"/>
      <c r="F865" s="122"/>
      <c r="G865" s="123"/>
      <c r="H865" s="122"/>
      <c r="I865" s="122"/>
      <c r="J865" s="122"/>
      <c r="K865" s="122"/>
      <c r="L865" s="122"/>
      <c r="M865" s="122"/>
      <c r="N865" s="122"/>
      <c r="O865" s="122"/>
      <c r="P865" s="122"/>
      <c r="Q865" s="122"/>
      <c r="R865" s="122"/>
      <c r="S865" s="122"/>
      <c r="T865" s="122"/>
      <c r="U865" s="122"/>
      <c r="V865" s="122"/>
      <c r="W865" s="122"/>
      <c r="X865" s="122"/>
      <c r="Y865" s="122"/>
      <c r="Z865" s="122"/>
      <c r="AA865" s="122"/>
      <c r="AB865" s="122"/>
      <c r="AC865" s="122"/>
      <c r="AD865" s="122"/>
      <c r="AE865" s="122"/>
      <c r="AF865" s="124"/>
      <c r="AG865" s="125"/>
      <c r="AH865" s="124"/>
      <c r="AI865" s="124"/>
      <c r="AJ865" s="122"/>
      <c r="AK865" s="126"/>
      <c r="AL865" s="122"/>
      <c r="AM865" s="122"/>
      <c r="AN865" s="122"/>
      <c r="AO865" s="122"/>
      <c r="AP865" s="122"/>
      <c r="AQ865" s="122"/>
      <c r="AR865" s="122"/>
      <c r="AS865" s="122"/>
      <c r="AT865" s="122"/>
      <c r="AU865" s="122"/>
      <c r="AV865" s="122"/>
      <c r="AW865" s="122"/>
      <c r="AX865" s="124"/>
      <c r="AY865" s="124"/>
      <c r="AZ865" s="127"/>
      <c r="BA865" s="124"/>
      <c r="BB865" s="124"/>
      <c r="BC865" s="124"/>
      <c r="BD865" s="124"/>
      <c r="BE865" s="124"/>
      <c r="BF865" s="124"/>
      <c r="BG865" s="128"/>
      <c r="BH865" s="129"/>
      <c r="BI865" s="124"/>
      <c r="BJ865" s="129"/>
      <c r="BK865" s="163"/>
      <c r="BL865" s="129"/>
    </row>
    <row r="866" spans="1:64" ht="12.75" x14ac:dyDescent="0.2">
      <c r="A866" s="122"/>
      <c r="B866" s="122"/>
      <c r="C866" s="122"/>
      <c r="D866" s="122"/>
      <c r="E866" s="122"/>
      <c r="F866" s="122"/>
      <c r="G866" s="123"/>
      <c r="H866" s="122"/>
      <c r="I866" s="122"/>
      <c r="J866" s="122"/>
      <c r="K866" s="122"/>
      <c r="L866" s="122"/>
      <c r="M866" s="122"/>
      <c r="N866" s="122"/>
      <c r="O866" s="122"/>
      <c r="P866" s="122"/>
      <c r="Q866" s="122"/>
      <c r="R866" s="122"/>
      <c r="S866" s="122"/>
      <c r="T866" s="122"/>
      <c r="U866" s="122"/>
      <c r="V866" s="122"/>
      <c r="W866" s="122"/>
      <c r="X866" s="122"/>
      <c r="Y866" s="122"/>
      <c r="Z866" s="122"/>
      <c r="AA866" s="122"/>
      <c r="AB866" s="122"/>
      <c r="AC866" s="122"/>
      <c r="AD866" s="122"/>
      <c r="AE866" s="122"/>
      <c r="AF866" s="124"/>
      <c r="AG866" s="125"/>
      <c r="AH866" s="124"/>
      <c r="AI866" s="124"/>
      <c r="AJ866" s="122"/>
      <c r="AK866" s="126"/>
      <c r="AL866" s="122"/>
      <c r="AM866" s="122"/>
      <c r="AN866" s="122"/>
      <c r="AO866" s="122"/>
      <c r="AP866" s="122"/>
      <c r="AQ866" s="122"/>
      <c r="AR866" s="122"/>
      <c r="AS866" s="122"/>
      <c r="AT866" s="122"/>
      <c r="AU866" s="122"/>
      <c r="AV866" s="122"/>
      <c r="AW866" s="122"/>
      <c r="AX866" s="124"/>
      <c r="AY866" s="124"/>
      <c r="AZ866" s="127"/>
      <c r="BA866" s="124"/>
      <c r="BB866" s="124"/>
      <c r="BC866" s="124"/>
      <c r="BD866" s="124"/>
      <c r="BE866" s="124"/>
      <c r="BF866" s="124"/>
      <c r="BG866" s="128"/>
      <c r="BH866" s="129"/>
      <c r="BI866" s="124"/>
      <c r="BJ866" s="129"/>
      <c r="BK866" s="163"/>
      <c r="BL866" s="129"/>
    </row>
    <row r="867" spans="1:64" ht="12.75" x14ac:dyDescent="0.2">
      <c r="A867" s="122"/>
      <c r="B867" s="122"/>
      <c r="C867" s="122"/>
      <c r="D867" s="122"/>
      <c r="E867" s="122"/>
      <c r="F867" s="122"/>
      <c r="G867" s="123"/>
      <c r="H867" s="122"/>
      <c r="I867" s="122"/>
      <c r="J867" s="122"/>
      <c r="K867" s="122"/>
      <c r="L867" s="122"/>
      <c r="M867" s="122"/>
      <c r="N867" s="122"/>
      <c r="O867" s="122"/>
      <c r="P867" s="122"/>
      <c r="Q867" s="122"/>
      <c r="R867" s="122"/>
      <c r="S867" s="122"/>
      <c r="T867" s="122"/>
      <c r="U867" s="122"/>
      <c r="V867" s="122"/>
      <c r="W867" s="122"/>
      <c r="X867" s="122"/>
      <c r="Y867" s="122"/>
      <c r="Z867" s="122"/>
      <c r="AA867" s="122"/>
      <c r="AB867" s="122"/>
      <c r="AC867" s="122"/>
      <c r="AD867" s="122"/>
      <c r="AE867" s="122"/>
      <c r="AF867" s="124"/>
      <c r="AG867" s="125"/>
      <c r="AH867" s="124"/>
      <c r="AI867" s="124"/>
      <c r="AJ867" s="122"/>
      <c r="AK867" s="126"/>
      <c r="AL867" s="122"/>
      <c r="AM867" s="122"/>
      <c r="AN867" s="122"/>
      <c r="AO867" s="122"/>
      <c r="AP867" s="122"/>
      <c r="AQ867" s="122"/>
      <c r="AR867" s="122"/>
      <c r="AS867" s="122"/>
      <c r="AT867" s="122"/>
      <c r="AU867" s="122"/>
      <c r="AV867" s="122"/>
      <c r="AW867" s="122"/>
      <c r="AX867" s="124"/>
      <c r="AY867" s="124"/>
      <c r="AZ867" s="127"/>
      <c r="BA867" s="124"/>
      <c r="BB867" s="124"/>
      <c r="BC867" s="124"/>
      <c r="BD867" s="124"/>
      <c r="BE867" s="124"/>
      <c r="BF867" s="124"/>
      <c r="BG867" s="128"/>
      <c r="BH867" s="129"/>
      <c r="BI867" s="124"/>
      <c r="BJ867" s="129"/>
      <c r="BK867" s="163"/>
      <c r="BL867" s="129"/>
    </row>
    <row r="868" spans="1:64" ht="12.75" x14ac:dyDescent="0.2">
      <c r="A868" s="122"/>
      <c r="B868" s="122"/>
      <c r="C868" s="122"/>
      <c r="D868" s="122"/>
      <c r="E868" s="122"/>
      <c r="F868" s="122"/>
      <c r="G868" s="123"/>
      <c r="H868" s="122"/>
      <c r="I868" s="122"/>
      <c r="J868" s="122"/>
      <c r="K868" s="122"/>
      <c r="L868" s="122"/>
      <c r="M868" s="122"/>
      <c r="N868" s="122"/>
      <c r="O868" s="122"/>
      <c r="P868" s="122"/>
      <c r="Q868" s="122"/>
      <c r="R868" s="122"/>
      <c r="S868" s="122"/>
      <c r="T868" s="122"/>
      <c r="U868" s="122"/>
      <c r="V868" s="122"/>
      <c r="W868" s="122"/>
      <c r="X868" s="122"/>
      <c r="Y868" s="122"/>
      <c r="Z868" s="122"/>
      <c r="AA868" s="122"/>
      <c r="AB868" s="122"/>
      <c r="AC868" s="122"/>
      <c r="AD868" s="122"/>
      <c r="AE868" s="122"/>
      <c r="AF868" s="124"/>
      <c r="AG868" s="125"/>
      <c r="AH868" s="124"/>
      <c r="AI868" s="124"/>
      <c r="AJ868" s="122"/>
      <c r="AK868" s="126"/>
      <c r="AL868" s="122"/>
      <c r="AM868" s="122"/>
      <c r="AN868" s="122"/>
      <c r="AO868" s="122"/>
      <c r="AP868" s="122"/>
      <c r="AQ868" s="122"/>
      <c r="AR868" s="122"/>
      <c r="AS868" s="122"/>
      <c r="AT868" s="122"/>
      <c r="AU868" s="122"/>
      <c r="AV868" s="122"/>
      <c r="AW868" s="122"/>
      <c r="AX868" s="124"/>
      <c r="AY868" s="124"/>
      <c r="AZ868" s="127"/>
      <c r="BA868" s="124"/>
      <c r="BB868" s="124"/>
      <c r="BC868" s="124"/>
      <c r="BD868" s="124"/>
      <c r="BE868" s="124"/>
      <c r="BF868" s="124"/>
      <c r="BG868" s="128"/>
      <c r="BH868" s="129"/>
      <c r="BI868" s="124"/>
      <c r="BJ868" s="129"/>
      <c r="BK868" s="163"/>
      <c r="BL868" s="129"/>
    </row>
    <row r="869" spans="1:64" ht="12.75" x14ac:dyDescent="0.2">
      <c r="A869" s="122"/>
      <c r="B869" s="122"/>
      <c r="C869" s="122"/>
      <c r="D869" s="122"/>
      <c r="E869" s="122"/>
      <c r="F869" s="122"/>
      <c r="G869" s="123"/>
      <c r="H869" s="122"/>
      <c r="I869" s="122"/>
      <c r="J869" s="122"/>
      <c r="K869" s="122"/>
      <c r="L869" s="122"/>
      <c r="M869" s="122"/>
      <c r="N869" s="122"/>
      <c r="O869" s="122"/>
      <c r="P869" s="122"/>
      <c r="Q869" s="122"/>
      <c r="R869" s="122"/>
      <c r="S869" s="122"/>
      <c r="T869" s="122"/>
      <c r="U869" s="122"/>
      <c r="V869" s="122"/>
      <c r="W869" s="122"/>
      <c r="X869" s="122"/>
      <c r="Y869" s="122"/>
      <c r="Z869" s="122"/>
      <c r="AA869" s="122"/>
      <c r="AB869" s="122"/>
      <c r="AC869" s="122"/>
      <c r="AD869" s="122"/>
      <c r="AE869" s="122"/>
      <c r="AF869" s="124"/>
      <c r="AG869" s="125"/>
      <c r="AH869" s="124"/>
      <c r="AI869" s="124"/>
      <c r="AJ869" s="122"/>
      <c r="AK869" s="126"/>
      <c r="AL869" s="122"/>
      <c r="AM869" s="122"/>
      <c r="AN869" s="122"/>
      <c r="AO869" s="122"/>
      <c r="AP869" s="122"/>
      <c r="AQ869" s="122"/>
      <c r="AR869" s="122"/>
      <c r="AS869" s="122"/>
      <c r="AT869" s="122"/>
      <c r="AU869" s="122"/>
      <c r="AV869" s="122"/>
      <c r="AW869" s="122"/>
      <c r="AX869" s="124"/>
      <c r="AY869" s="124"/>
      <c r="AZ869" s="127"/>
      <c r="BA869" s="124"/>
      <c r="BB869" s="124"/>
      <c r="BC869" s="124"/>
      <c r="BD869" s="124"/>
      <c r="BE869" s="124"/>
      <c r="BF869" s="124"/>
      <c r="BG869" s="128"/>
      <c r="BH869" s="129"/>
      <c r="BI869" s="124"/>
      <c r="BJ869" s="129"/>
      <c r="BK869" s="163"/>
      <c r="BL869" s="129"/>
    </row>
    <row r="870" spans="1:64" ht="12.75" x14ac:dyDescent="0.2">
      <c r="A870" s="122"/>
      <c r="B870" s="122"/>
      <c r="C870" s="122"/>
      <c r="D870" s="122"/>
      <c r="E870" s="122"/>
      <c r="F870" s="122"/>
      <c r="G870" s="123"/>
      <c r="H870" s="122"/>
      <c r="I870" s="122"/>
      <c r="J870" s="122"/>
      <c r="K870" s="122"/>
      <c r="L870" s="122"/>
      <c r="M870" s="122"/>
      <c r="N870" s="122"/>
      <c r="O870" s="122"/>
      <c r="P870" s="122"/>
      <c r="Q870" s="122"/>
      <c r="R870" s="122"/>
      <c r="S870" s="122"/>
      <c r="T870" s="122"/>
      <c r="U870" s="122"/>
      <c r="V870" s="122"/>
      <c r="W870" s="122"/>
      <c r="X870" s="122"/>
      <c r="Y870" s="122"/>
      <c r="Z870" s="122"/>
      <c r="AA870" s="122"/>
      <c r="AB870" s="122"/>
      <c r="AC870" s="122"/>
      <c r="AD870" s="122"/>
      <c r="AE870" s="122"/>
      <c r="AF870" s="124"/>
      <c r="AG870" s="125"/>
      <c r="AH870" s="124"/>
      <c r="AI870" s="124"/>
      <c r="AJ870" s="122"/>
      <c r="AK870" s="126"/>
      <c r="AL870" s="122"/>
      <c r="AM870" s="122"/>
      <c r="AN870" s="122"/>
      <c r="AO870" s="122"/>
      <c r="AP870" s="122"/>
      <c r="AQ870" s="122"/>
      <c r="AR870" s="122"/>
      <c r="AS870" s="122"/>
      <c r="AT870" s="122"/>
      <c r="AU870" s="122"/>
      <c r="AV870" s="122"/>
      <c r="AW870" s="122"/>
      <c r="AX870" s="124"/>
      <c r="AY870" s="124"/>
      <c r="AZ870" s="127"/>
      <c r="BA870" s="124"/>
      <c r="BB870" s="124"/>
      <c r="BC870" s="124"/>
      <c r="BD870" s="124"/>
      <c r="BE870" s="124"/>
      <c r="BF870" s="124"/>
      <c r="BG870" s="128"/>
      <c r="BH870" s="129"/>
      <c r="BI870" s="124"/>
      <c r="BJ870" s="129"/>
      <c r="BK870" s="163"/>
      <c r="BL870" s="129"/>
    </row>
    <row r="871" spans="1:64" ht="12.75" x14ac:dyDescent="0.2">
      <c r="A871" s="122"/>
      <c r="B871" s="122"/>
      <c r="C871" s="122"/>
      <c r="D871" s="122"/>
      <c r="E871" s="122"/>
      <c r="F871" s="122"/>
      <c r="G871" s="123"/>
      <c r="H871" s="122"/>
      <c r="I871" s="122"/>
      <c r="J871" s="122"/>
      <c r="K871" s="122"/>
      <c r="L871" s="122"/>
      <c r="M871" s="122"/>
      <c r="N871" s="122"/>
      <c r="O871" s="122"/>
      <c r="P871" s="122"/>
      <c r="Q871" s="122"/>
      <c r="R871" s="122"/>
      <c r="S871" s="122"/>
      <c r="T871" s="122"/>
      <c r="U871" s="122"/>
      <c r="V871" s="122"/>
      <c r="W871" s="122"/>
      <c r="X871" s="122"/>
      <c r="Y871" s="122"/>
      <c r="Z871" s="122"/>
      <c r="AA871" s="122"/>
      <c r="AB871" s="122"/>
      <c r="AC871" s="122"/>
      <c r="AD871" s="122"/>
      <c r="AE871" s="122"/>
      <c r="AF871" s="124"/>
      <c r="AG871" s="125"/>
      <c r="AH871" s="124"/>
      <c r="AI871" s="124"/>
      <c r="AJ871" s="122"/>
      <c r="AK871" s="126"/>
      <c r="AL871" s="122"/>
      <c r="AM871" s="122"/>
      <c r="AN871" s="122"/>
      <c r="AO871" s="122"/>
      <c r="AP871" s="122"/>
      <c r="AQ871" s="122"/>
      <c r="AR871" s="122"/>
      <c r="AS871" s="122"/>
      <c r="AT871" s="122"/>
      <c r="AU871" s="122"/>
      <c r="AV871" s="122"/>
      <c r="AW871" s="122"/>
      <c r="AX871" s="124"/>
      <c r="AY871" s="124"/>
      <c r="AZ871" s="127"/>
      <c r="BA871" s="124"/>
      <c r="BB871" s="124"/>
      <c r="BC871" s="124"/>
      <c r="BD871" s="124"/>
      <c r="BE871" s="124"/>
      <c r="BF871" s="124"/>
      <c r="BG871" s="128"/>
      <c r="BH871" s="129"/>
      <c r="BI871" s="124"/>
      <c r="BJ871" s="129"/>
      <c r="BK871" s="163"/>
      <c r="BL871" s="129"/>
    </row>
    <row r="872" spans="1:64" ht="12.75" x14ac:dyDescent="0.2">
      <c r="A872" s="122"/>
      <c r="B872" s="122"/>
      <c r="C872" s="122"/>
      <c r="D872" s="122"/>
      <c r="E872" s="122"/>
      <c r="F872" s="122"/>
      <c r="G872" s="123"/>
      <c r="H872" s="122"/>
      <c r="I872" s="122"/>
      <c r="J872" s="122"/>
      <c r="K872" s="122"/>
      <c r="L872" s="122"/>
      <c r="M872" s="122"/>
      <c r="N872" s="122"/>
      <c r="O872" s="122"/>
      <c r="P872" s="122"/>
      <c r="Q872" s="122"/>
      <c r="R872" s="122"/>
      <c r="S872" s="122"/>
      <c r="T872" s="122"/>
      <c r="U872" s="122"/>
      <c r="V872" s="122"/>
      <c r="W872" s="122"/>
      <c r="X872" s="122"/>
      <c r="Y872" s="122"/>
      <c r="Z872" s="122"/>
      <c r="AA872" s="122"/>
      <c r="AB872" s="122"/>
      <c r="AC872" s="122"/>
      <c r="AD872" s="122"/>
      <c r="AE872" s="122"/>
      <c r="AF872" s="124"/>
      <c r="AG872" s="125"/>
      <c r="AH872" s="124"/>
      <c r="AI872" s="124"/>
      <c r="AJ872" s="122"/>
      <c r="AK872" s="126"/>
      <c r="AL872" s="122"/>
      <c r="AM872" s="122"/>
      <c r="AN872" s="122"/>
      <c r="AO872" s="122"/>
      <c r="AP872" s="122"/>
      <c r="AQ872" s="122"/>
      <c r="AR872" s="122"/>
      <c r="AS872" s="122"/>
      <c r="AT872" s="122"/>
      <c r="AU872" s="122"/>
      <c r="AV872" s="122"/>
      <c r="AW872" s="122"/>
      <c r="AX872" s="124"/>
      <c r="AY872" s="124"/>
      <c r="AZ872" s="127"/>
      <c r="BA872" s="124"/>
      <c r="BB872" s="124"/>
      <c r="BC872" s="124"/>
      <c r="BD872" s="124"/>
      <c r="BE872" s="124"/>
      <c r="BF872" s="124"/>
      <c r="BG872" s="128"/>
      <c r="BH872" s="129"/>
      <c r="BI872" s="124"/>
      <c r="BJ872" s="129"/>
      <c r="BK872" s="163"/>
      <c r="BL872" s="129"/>
    </row>
    <row r="873" spans="1:64" ht="12.75" x14ac:dyDescent="0.2">
      <c r="A873" s="122"/>
      <c r="B873" s="122"/>
      <c r="C873" s="122"/>
      <c r="D873" s="122"/>
      <c r="E873" s="122"/>
      <c r="F873" s="122"/>
      <c r="G873" s="123"/>
      <c r="H873" s="122"/>
      <c r="I873" s="122"/>
      <c r="J873" s="122"/>
      <c r="K873" s="122"/>
      <c r="L873" s="122"/>
      <c r="M873" s="122"/>
      <c r="N873" s="122"/>
      <c r="O873" s="122"/>
      <c r="P873" s="122"/>
      <c r="Q873" s="122"/>
      <c r="R873" s="122"/>
      <c r="S873" s="122"/>
      <c r="T873" s="122"/>
      <c r="U873" s="122"/>
      <c r="V873" s="122"/>
      <c r="W873" s="122"/>
      <c r="X873" s="122"/>
      <c r="Y873" s="122"/>
      <c r="Z873" s="122"/>
      <c r="AA873" s="122"/>
      <c r="AB873" s="122"/>
      <c r="AC873" s="122"/>
      <c r="AD873" s="122"/>
      <c r="AE873" s="122"/>
      <c r="AF873" s="124"/>
      <c r="AG873" s="125"/>
      <c r="AH873" s="124"/>
      <c r="AI873" s="124"/>
      <c r="AJ873" s="122"/>
      <c r="AK873" s="126"/>
      <c r="AL873" s="122"/>
      <c r="AM873" s="122"/>
      <c r="AN873" s="122"/>
      <c r="AO873" s="122"/>
      <c r="AP873" s="122"/>
      <c r="AQ873" s="122"/>
      <c r="AR873" s="122"/>
      <c r="AS873" s="122"/>
      <c r="AT873" s="122"/>
      <c r="AU873" s="122"/>
      <c r="AV873" s="122"/>
      <c r="AW873" s="122"/>
      <c r="AX873" s="124"/>
      <c r="AY873" s="124"/>
      <c r="AZ873" s="127"/>
      <c r="BA873" s="124"/>
      <c r="BB873" s="124"/>
      <c r="BC873" s="124"/>
      <c r="BD873" s="124"/>
      <c r="BE873" s="124"/>
      <c r="BF873" s="124"/>
      <c r="BG873" s="128"/>
      <c r="BH873" s="129"/>
      <c r="BI873" s="124"/>
      <c r="BJ873" s="129"/>
      <c r="BK873" s="163"/>
      <c r="BL873" s="129"/>
    </row>
    <row r="874" spans="1:64" ht="12.75" x14ac:dyDescent="0.2">
      <c r="A874" s="122"/>
      <c r="B874" s="122"/>
      <c r="C874" s="122"/>
      <c r="D874" s="122"/>
      <c r="E874" s="122"/>
      <c r="F874" s="122"/>
      <c r="G874" s="123"/>
      <c r="H874" s="122"/>
      <c r="I874" s="122"/>
      <c r="J874" s="122"/>
      <c r="K874" s="122"/>
      <c r="L874" s="122"/>
      <c r="M874" s="122"/>
      <c r="N874" s="122"/>
      <c r="O874" s="122"/>
      <c r="P874" s="122"/>
      <c r="Q874" s="122"/>
      <c r="R874" s="122"/>
      <c r="S874" s="122"/>
      <c r="T874" s="122"/>
      <c r="U874" s="122"/>
      <c r="V874" s="122"/>
      <c r="W874" s="122"/>
      <c r="X874" s="122"/>
      <c r="Y874" s="122"/>
      <c r="Z874" s="122"/>
      <c r="AA874" s="122"/>
      <c r="AB874" s="122"/>
      <c r="AC874" s="122"/>
      <c r="AD874" s="122"/>
      <c r="AE874" s="122"/>
      <c r="AF874" s="124"/>
      <c r="AG874" s="125"/>
      <c r="AH874" s="124"/>
      <c r="AI874" s="124"/>
      <c r="AJ874" s="122"/>
      <c r="AK874" s="126"/>
      <c r="AL874" s="122"/>
      <c r="AM874" s="122"/>
      <c r="AN874" s="122"/>
      <c r="AO874" s="122"/>
      <c r="AP874" s="122"/>
      <c r="AQ874" s="122"/>
      <c r="AR874" s="122"/>
      <c r="AS874" s="122"/>
      <c r="AT874" s="122"/>
      <c r="AU874" s="122"/>
      <c r="AV874" s="122"/>
      <c r="AW874" s="122"/>
      <c r="AX874" s="124"/>
      <c r="AY874" s="124"/>
      <c r="AZ874" s="127"/>
      <c r="BA874" s="124"/>
      <c r="BB874" s="124"/>
      <c r="BC874" s="124"/>
      <c r="BD874" s="124"/>
      <c r="BE874" s="124"/>
      <c r="BF874" s="124"/>
      <c r="BG874" s="128"/>
      <c r="BH874" s="129"/>
      <c r="BI874" s="124"/>
      <c r="BJ874" s="129"/>
      <c r="BK874" s="163"/>
      <c r="BL874" s="129"/>
    </row>
    <row r="875" spans="1:64" ht="12.75" x14ac:dyDescent="0.2">
      <c r="A875" s="122"/>
      <c r="B875" s="122"/>
      <c r="C875" s="122"/>
      <c r="D875" s="122"/>
      <c r="E875" s="122"/>
      <c r="F875" s="122"/>
      <c r="G875" s="123"/>
      <c r="H875" s="122"/>
      <c r="I875" s="122"/>
      <c r="J875" s="122"/>
      <c r="K875" s="122"/>
      <c r="L875" s="122"/>
      <c r="M875" s="122"/>
      <c r="N875" s="122"/>
      <c r="O875" s="122"/>
      <c r="P875" s="122"/>
      <c r="Q875" s="122"/>
      <c r="R875" s="122"/>
      <c r="S875" s="122"/>
      <c r="T875" s="122"/>
      <c r="U875" s="122"/>
      <c r="V875" s="122"/>
      <c r="W875" s="122"/>
      <c r="X875" s="122"/>
      <c r="Y875" s="122"/>
      <c r="Z875" s="122"/>
      <c r="AA875" s="122"/>
      <c r="AB875" s="122"/>
      <c r="AC875" s="122"/>
      <c r="AD875" s="122"/>
      <c r="AE875" s="122"/>
      <c r="AF875" s="124"/>
      <c r="AG875" s="125"/>
      <c r="AH875" s="124"/>
      <c r="AI875" s="124"/>
      <c r="AJ875" s="122"/>
      <c r="AK875" s="126"/>
      <c r="AL875" s="122"/>
      <c r="AM875" s="122"/>
      <c r="AN875" s="122"/>
      <c r="AO875" s="122"/>
      <c r="AP875" s="122"/>
      <c r="AQ875" s="122"/>
      <c r="AR875" s="122"/>
      <c r="AS875" s="122"/>
      <c r="AT875" s="122"/>
      <c r="AU875" s="122"/>
      <c r="AV875" s="122"/>
      <c r="AW875" s="122"/>
      <c r="AX875" s="124"/>
      <c r="AY875" s="124"/>
      <c r="AZ875" s="127"/>
      <c r="BA875" s="124"/>
      <c r="BB875" s="124"/>
      <c r="BC875" s="124"/>
      <c r="BD875" s="124"/>
      <c r="BE875" s="124"/>
      <c r="BF875" s="124"/>
      <c r="BG875" s="128"/>
      <c r="BH875" s="129"/>
      <c r="BI875" s="124"/>
      <c r="BJ875" s="129"/>
      <c r="BK875" s="163"/>
      <c r="BL875" s="129"/>
    </row>
    <row r="876" spans="1:64" ht="12.75" x14ac:dyDescent="0.2">
      <c r="A876" s="122"/>
      <c r="B876" s="122"/>
      <c r="C876" s="122"/>
      <c r="D876" s="122"/>
      <c r="E876" s="122"/>
      <c r="F876" s="122"/>
      <c r="G876" s="123"/>
      <c r="H876" s="122"/>
      <c r="I876" s="122"/>
      <c r="J876" s="122"/>
      <c r="K876" s="122"/>
      <c r="L876" s="122"/>
      <c r="M876" s="122"/>
      <c r="N876" s="122"/>
      <c r="O876" s="122"/>
      <c r="P876" s="122"/>
      <c r="Q876" s="122"/>
      <c r="R876" s="122"/>
      <c r="S876" s="122"/>
      <c r="T876" s="122"/>
      <c r="U876" s="122"/>
      <c r="V876" s="122"/>
      <c r="W876" s="122"/>
      <c r="X876" s="122"/>
      <c r="Y876" s="122"/>
      <c r="Z876" s="122"/>
      <c r="AA876" s="122"/>
      <c r="AB876" s="122"/>
      <c r="AC876" s="122"/>
      <c r="AD876" s="122"/>
      <c r="AE876" s="122"/>
      <c r="AF876" s="124"/>
      <c r="AG876" s="125"/>
      <c r="AH876" s="124"/>
      <c r="AI876" s="124"/>
      <c r="AJ876" s="122"/>
      <c r="AK876" s="126"/>
      <c r="AL876" s="122"/>
      <c r="AM876" s="122"/>
      <c r="AN876" s="122"/>
      <c r="AO876" s="122"/>
      <c r="AP876" s="122"/>
      <c r="AQ876" s="122"/>
      <c r="AR876" s="122"/>
      <c r="AS876" s="122"/>
      <c r="AT876" s="122"/>
      <c r="AU876" s="122"/>
      <c r="AV876" s="122"/>
      <c r="AW876" s="122"/>
      <c r="AX876" s="124"/>
      <c r="AY876" s="124"/>
      <c r="AZ876" s="127"/>
      <c r="BA876" s="124"/>
      <c r="BB876" s="124"/>
      <c r="BC876" s="124"/>
      <c r="BD876" s="124"/>
      <c r="BE876" s="124"/>
      <c r="BF876" s="124"/>
      <c r="BG876" s="128"/>
      <c r="BH876" s="129"/>
      <c r="BI876" s="124"/>
      <c r="BJ876" s="129"/>
      <c r="BK876" s="163"/>
      <c r="BL876" s="129"/>
    </row>
    <row r="877" spans="1:64" ht="12.75" x14ac:dyDescent="0.2">
      <c r="A877" s="122"/>
      <c r="B877" s="122"/>
      <c r="C877" s="122"/>
      <c r="D877" s="122"/>
      <c r="E877" s="122"/>
      <c r="F877" s="122"/>
      <c r="G877" s="123"/>
      <c r="H877" s="122"/>
      <c r="I877" s="122"/>
      <c r="J877" s="122"/>
      <c r="K877" s="122"/>
      <c r="L877" s="122"/>
      <c r="M877" s="122"/>
      <c r="N877" s="122"/>
      <c r="O877" s="122"/>
      <c r="P877" s="122"/>
      <c r="Q877" s="122"/>
      <c r="R877" s="122"/>
      <c r="S877" s="122"/>
      <c r="T877" s="122"/>
      <c r="U877" s="122"/>
      <c r="V877" s="122"/>
      <c r="W877" s="122"/>
      <c r="X877" s="122"/>
      <c r="Y877" s="122"/>
      <c r="Z877" s="122"/>
      <c r="AA877" s="122"/>
      <c r="AB877" s="122"/>
      <c r="AC877" s="122"/>
      <c r="AD877" s="122"/>
      <c r="AE877" s="122"/>
      <c r="AF877" s="124"/>
      <c r="AG877" s="125"/>
      <c r="AH877" s="124"/>
      <c r="AI877" s="124"/>
      <c r="AJ877" s="122"/>
      <c r="AK877" s="126"/>
      <c r="AL877" s="122"/>
      <c r="AM877" s="122"/>
      <c r="AN877" s="122"/>
      <c r="AO877" s="122"/>
      <c r="AP877" s="122"/>
      <c r="AQ877" s="122"/>
      <c r="AR877" s="122"/>
      <c r="AS877" s="122"/>
      <c r="AT877" s="122"/>
      <c r="AU877" s="122"/>
      <c r="AV877" s="122"/>
      <c r="AW877" s="122"/>
      <c r="AX877" s="124"/>
      <c r="AY877" s="124"/>
      <c r="AZ877" s="127"/>
      <c r="BA877" s="124"/>
      <c r="BB877" s="124"/>
      <c r="BC877" s="124"/>
      <c r="BD877" s="124"/>
      <c r="BE877" s="124"/>
      <c r="BF877" s="124"/>
      <c r="BG877" s="128"/>
      <c r="BH877" s="129"/>
      <c r="BI877" s="124"/>
      <c r="BJ877" s="129"/>
      <c r="BK877" s="163"/>
      <c r="BL877" s="129"/>
    </row>
    <row r="878" spans="1:64" ht="12.75" x14ac:dyDescent="0.2">
      <c r="A878" s="122"/>
      <c r="B878" s="122"/>
      <c r="C878" s="122"/>
      <c r="D878" s="122"/>
      <c r="E878" s="122"/>
      <c r="F878" s="122"/>
      <c r="G878" s="123"/>
      <c r="H878" s="122"/>
      <c r="I878" s="122"/>
      <c r="J878" s="122"/>
      <c r="K878" s="122"/>
      <c r="L878" s="122"/>
      <c r="M878" s="122"/>
      <c r="N878" s="122"/>
      <c r="O878" s="122"/>
      <c r="P878" s="122"/>
      <c r="Q878" s="122"/>
      <c r="R878" s="122"/>
      <c r="S878" s="122"/>
      <c r="T878" s="122"/>
      <c r="U878" s="122"/>
      <c r="V878" s="122"/>
      <c r="W878" s="122"/>
      <c r="X878" s="122"/>
      <c r="Y878" s="122"/>
      <c r="Z878" s="122"/>
      <c r="AA878" s="122"/>
      <c r="AB878" s="122"/>
      <c r="AC878" s="122"/>
      <c r="AD878" s="122"/>
      <c r="AE878" s="122"/>
      <c r="AF878" s="124"/>
      <c r="AG878" s="125"/>
      <c r="AH878" s="124"/>
      <c r="AI878" s="124"/>
      <c r="AJ878" s="122"/>
      <c r="AK878" s="126"/>
      <c r="AL878" s="122"/>
      <c r="AM878" s="122"/>
      <c r="AN878" s="122"/>
      <c r="AO878" s="122"/>
      <c r="AP878" s="122"/>
      <c r="AQ878" s="122"/>
      <c r="AR878" s="122"/>
      <c r="AS878" s="122"/>
      <c r="AT878" s="122"/>
      <c r="AU878" s="122"/>
      <c r="AV878" s="122"/>
      <c r="AW878" s="122"/>
      <c r="AX878" s="124"/>
      <c r="AY878" s="124"/>
      <c r="AZ878" s="127"/>
      <c r="BA878" s="124"/>
      <c r="BB878" s="124"/>
      <c r="BC878" s="124"/>
      <c r="BD878" s="124"/>
      <c r="BE878" s="124"/>
      <c r="BF878" s="124"/>
      <c r="BG878" s="128"/>
      <c r="BH878" s="129"/>
      <c r="BI878" s="124"/>
      <c r="BJ878" s="129"/>
      <c r="BK878" s="163"/>
      <c r="BL878" s="129"/>
    </row>
    <row r="879" spans="1:64" ht="12.75" x14ac:dyDescent="0.2">
      <c r="A879" s="122"/>
      <c r="B879" s="122"/>
      <c r="C879" s="122"/>
      <c r="D879" s="122"/>
      <c r="E879" s="122"/>
      <c r="F879" s="122"/>
      <c r="G879" s="123"/>
      <c r="H879" s="122"/>
      <c r="I879" s="122"/>
      <c r="J879" s="122"/>
      <c r="K879" s="122"/>
      <c r="L879" s="122"/>
      <c r="M879" s="122"/>
      <c r="N879" s="122"/>
      <c r="O879" s="122"/>
      <c r="P879" s="122"/>
      <c r="Q879" s="122"/>
      <c r="R879" s="122"/>
      <c r="S879" s="122"/>
      <c r="T879" s="122"/>
      <c r="U879" s="122"/>
      <c r="V879" s="122"/>
      <c r="W879" s="122"/>
      <c r="X879" s="122"/>
      <c r="Y879" s="122"/>
      <c r="Z879" s="122"/>
      <c r="AA879" s="122"/>
      <c r="AB879" s="122"/>
      <c r="AC879" s="122"/>
      <c r="AD879" s="122"/>
      <c r="AE879" s="122"/>
      <c r="AF879" s="124"/>
      <c r="AG879" s="125"/>
      <c r="AH879" s="124"/>
      <c r="AI879" s="124"/>
      <c r="AJ879" s="122"/>
      <c r="AK879" s="126"/>
      <c r="AL879" s="122"/>
      <c r="AM879" s="122"/>
      <c r="AN879" s="122"/>
      <c r="AO879" s="122"/>
      <c r="AP879" s="122"/>
      <c r="AQ879" s="122"/>
      <c r="AR879" s="122"/>
      <c r="AS879" s="122"/>
      <c r="AT879" s="122"/>
      <c r="AU879" s="122"/>
      <c r="AV879" s="122"/>
      <c r="AW879" s="122"/>
      <c r="AX879" s="124"/>
      <c r="AY879" s="124"/>
      <c r="AZ879" s="127"/>
      <c r="BA879" s="124"/>
      <c r="BB879" s="124"/>
      <c r="BC879" s="124"/>
      <c r="BD879" s="124"/>
      <c r="BE879" s="124"/>
      <c r="BF879" s="124"/>
      <c r="BG879" s="128"/>
      <c r="BH879" s="129"/>
      <c r="BI879" s="124"/>
      <c r="BJ879" s="129"/>
      <c r="BK879" s="163"/>
      <c r="BL879" s="129"/>
    </row>
    <row r="880" spans="1:64" ht="12.75" x14ac:dyDescent="0.2">
      <c r="A880" s="122"/>
      <c r="B880" s="122"/>
      <c r="C880" s="122"/>
      <c r="D880" s="122"/>
      <c r="E880" s="122"/>
      <c r="F880" s="122"/>
      <c r="G880" s="123"/>
      <c r="H880" s="122"/>
      <c r="I880" s="122"/>
      <c r="J880" s="122"/>
      <c r="K880" s="122"/>
      <c r="L880" s="122"/>
      <c r="M880" s="122"/>
      <c r="N880" s="122"/>
      <c r="O880" s="122"/>
      <c r="P880" s="122"/>
      <c r="Q880" s="122"/>
      <c r="R880" s="122"/>
      <c r="S880" s="122"/>
      <c r="T880" s="122"/>
      <c r="U880" s="122"/>
      <c r="V880" s="122"/>
      <c r="W880" s="122"/>
      <c r="X880" s="122"/>
      <c r="Y880" s="122"/>
      <c r="Z880" s="122"/>
      <c r="AA880" s="122"/>
      <c r="AB880" s="122"/>
      <c r="AC880" s="122"/>
      <c r="AD880" s="122"/>
      <c r="AE880" s="122"/>
      <c r="AF880" s="124"/>
      <c r="AG880" s="125"/>
      <c r="AH880" s="124"/>
      <c r="AI880" s="124"/>
      <c r="AJ880" s="122"/>
      <c r="AK880" s="126"/>
      <c r="AL880" s="122"/>
      <c r="AM880" s="122"/>
      <c r="AN880" s="122"/>
      <c r="AO880" s="122"/>
      <c r="AP880" s="122"/>
      <c r="AQ880" s="122"/>
      <c r="AR880" s="122"/>
      <c r="AS880" s="122"/>
      <c r="AT880" s="122"/>
      <c r="AU880" s="122"/>
      <c r="AV880" s="122"/>
      <c r="AW880" s="122"/>
      <c r="AX880" s="124"/>
      <c r="AY880" s="124"/>
      <c r="AZ880" s="127"/>
      <c r="BA880" s="124"/>
      <c r="BB880" s="124"/>
      <c r="BC880" s="124"/>
      <c r="BD880" s="124"/>
      <c r="BE880" s="124"/>
      <c r="BF880" s="124"/>
      <c r="BG880" s="128"/>
      <c r="BH880" s="129"/>
      <c r="BI880" s="124"/>
      <c r="BJ880" s="129"/>
      <c r="BK880" s="163"/>
      <c r="BL880" s="129"/>
    </row>
    <row r="881" spans="1:64" ht="12.75" x14ac:dyDescent="0.2">
      <c r="A881" s="122"/>
      <c r="B881" s="122"/>
      <c r="C881" s="122"/>
      <c r="D881" s="122"/>
      <c r="E881" s="122"/>
      <c r="F881" s="122"/>
      <c r="G881" s="123"/>
      <c r="H881" s="122"/>
      <c r="I881" s="122"/>
      <c r="J881" s="122"/>
      <c r="K881" s="122"/>
      <c r="L881" s="122"/>
      <c r="M881" s="122"/>
      <c r="N881" s="122"/>
      <c r="O881" s="122"/>
      <c r="P881" s="122"/>
      <c r="Q881" s="122"/>
      <c r="R881" s="122"/>
      <c r="S881" s="122"/>
      <c r="T881" s="122"/>
      <c r="U881" s="122"/>
      <c r="V881" s="122"/>
      <c r="W881" s="122"/>
      <c r="X881" s="122"/>
      <c r="Y881" s="122"/>
      <c r="Z881" s="122"/>
      <c r="AA881" s="122"/>
      <c r="AB881" s="122"/>
      <c r="AC881" s="122"/>
      <c r="AD881" s="122"/>
      <c r="AE881" s="122"/>
      <c r="AF881" s="124"/>
      <c r="AG881" s="125"/>
      <c r="AH881" s="124"/>
      <c r="AI881" s="124"/>
      <c r="AJ881" s="122"/>
      <c r="AK881" s="126"/>
      <c r="AL881" s="122"/>
      <c r="AM881" s="122"/>
      <c r="AN881" s="122"/>
      <c r="AO881" s="122"/>
      <c r="AP881" s="122"/>
      <c r="AQ881" s="122"/>
      <c r="AR881" s="122"/>
      <c r="AS881" s="122"/>
      <c r="AT881" s="122"/>
      <c r="AU881" s="122"/>
      <c r="AV881" s="122"/>
      <c r="AW881" s="122"/>
      <c r="AX881" s="124"/>
      <c r="AY881" s="124"/>
      <c r="AZ881" s="127"/>
      <c r="BA881" s="124"/>
      <c r="BB881" s="124"/>
      <c r="BC881" s="124"/>
      <c r="BD881" s="124"/>
      <c r="BE881" s="124"/>
      <c r="BF881" s="124"/>
      <c r="BG881" s="128"/>
      <c r="BH881" s="129"/>
      <c r="BI881" s="124"/>
      <c r="BJ881" s="129"/>
      <c r="BK881" s="163"/>
      <c r="BL881" s="129"/>
    </row>
    <row r="882" spans="1:64" ht="12.75" x14ac:dyDescent="0.2">
      <c r="A882" s="122"/>
      <c r="B882" s="122"/>
      <c r="C882" s="122"/>
      <c r="D882" s="122"/>
      <c r="E882" s="122"/>
      <c r="F882" s="122"/>
      <c r="G882" s="123"/>
      <c r="H882" s="122"/>
      <c r="I882" s="122"/>
      <c r="J882" s="122"/>
      <c r="K882" s="122"/>
      <c r="L882" s="122"/>
      <c r="M882" s="122"/>
      <c r="N882" s="122"/>
      <c r="O882" s="122"/>
      <c r="P882" s="122"/>
      <c r="Q882" s="122"/>
      <c r="R882" s="122"/>
      <c r="S882" s="122"/>
      <c r="T882" s="122"/>
      <c r="U882" s="122"/>
      <c r="V882" s="122"/>
      <c r="W882" s="122"/>
      <c r="X882" s="122"/>
      <c r="Y882" s="122"/>
      <c r="Z882" s="122"/>
      <c r="AA882" s="122"/>
      <c r="AB882" s="122"/>
      <c r="AC882" s="122"/>
      <c r="AD882" s="122"/>
      <c r="AE882" s="122"/>
      <c r="AF882" s="124"/>
      <c r="AG882" s="125"/>
      <c r="AH882" s="124"/>
      <c r="AI882" s="124"/>
      <c r="AJ882" s="122"/>
      <c r="AK882" s="126"/>
      <c r="AL882" s="122"/>
      <c r="AM882" s="122"/>
      <c r="AN882" s="122"/>
      <c r="AO882" s="122"/>
      <c r="AP882" s="122"/>
      <c r="AQ882" s="122"/>
      <c r="AR882" s="122"/>
      <c r="AS882" s="122"/>
      <c r="AT882" s="122"/>
      <c r="AU882" s="122"/>
      <c r="AV882" s="122"/>
      <c r="AW882" s="122"/>
      <c r="AX882" s="124"/>
      <c r="AY882" s="124"/>
      <c r="AZ882" s="127"/>
      <c r="BA882" s="124"/>
      <c r="BB882" s="124"/>
      <c r="BC882" s="124"/>
      <c r="BD882" s="124"/>
      <c r="BE882" s="124"/>
      <c r="BF882" s="124"/>
      <c r="BG882" s="128"/>
      <c r="BH882" s="129"/>
      <c r="BI882" s="124"/>
      <c r="BJ882" s="129"/>
      <c r="BK882" s="163"/>
      <c r="BL882" s="129"/>
    </row>
    <row r="883" spans="1:64" ht="12.75" x14ac:dyDescent="0.2">
      <c r="A883" s="122"/>
      <c r="B883" s="122"/>
      <c r="C883" s="122"/>
      <c r="D883" s="122"/>
      <c r="E883" s="122"/>
      <c r="F883" s="122"/>
      <c r="G883" s="123"/>
      <c r="H883" s="122"/>
      <c r="I883" s="122"/>
      <c r="J883" s="122"/>
      <c r="K883" s="122"/>
      <c r="L883" s="122"/>
      <c r="M883" s="122"/>
      <c r="N883" s="122"/>
      <c r="O883" s="122"/>
      <c r="P883" s="122"/>
      <c r="Q883" s="122"/>
      <c r="R883" s="122"/>
      <c r="S883" s="122"/>
      <c r="T883" s="122"/>
      <c r="U883" s="122"/>
      <c r="V883" s="122"/>
      <c r="W883" s="122"/>
      <c r="X883" s="122"/>
      <c r="Y883" s="122"/>
      <c r="Z883" s="122"/>
      <c r="AA883" s="122"/>
      <c r="AB883" s="122"/>
      <c r="AC883" s="122"/>
      <c r="AD883" s="122"/>
      <c r="AE883" s="122"/>
      <c r="AF883" s="124"/>
      <c r="AG883" s="125"/>
      <c r="AH883" s="124"/>
      <c r="AI883" s="124"/>
      <c r="AJ883" s="122"/>
      <c r="AK883" s="126"/>
      <c r="AL883" s="122"/>
      <c r="AM883" s="122"/>
      <c r="AN883" s="122"/>
      <c r="AO883" s="122"/>
      <c r="AP883" s="122"/>
      <c r="AQ883" s="122"/>
      <c r="AR883" s="122"/>
      <c r="AS883" s="122"/>
      <c r="AT883" s="122"/>
      <c r="AU883" s="122"/>
      <c r="AV883" s="122"/>
      <c r="AW883" s="122"/>
      <c r="AX883" s="124"/>
      <c r="AY883" s="124"/>
      <c r="AZ883" s="127"/>
      <c r="BA883" s="124"/>
      <c r="BB883" s="124"/>
      <c r="BC883" s="124"/>
      <c r="BD883" s="124"/>
      <c r="BE883" s="124"/>
      <c r="BF883" s="124"/>
      <c r="BG883" s="128"/>
      <c r="BH883" s="129"/>
      <c r="BI883" s="124"/>
      <c r="BJ883" s="129"/>
      <c r="BK883" s="163"/>
      <c r="BL883" s="129"/>
    </row>
    <row r="884" spans="1:64" ht="12.75" x14ac:dyDescent="0.2">
      <c r="A884" s="122"/>
      <c r="B884" s="122"/>
      <c r="C884" s="122"/>
      <c r="D884" s="122"/>
      <c r="E884" s="122"/>
      <c r="F884" s="122"/>
      <c r="G884" s="123"/>
      <c r="H884" s="122"/>
      <c r="I884" s="122"/>
      <c r="J884" s="122"/>
      <c r="K884" s="122"/>
      <c r="L884" s="122"/>
      <c r="M884" s="122"/>
      <c r="N884" s="122"/>
      <c r="O884" s="122"/>
      <c r="P884" s="122"/>
      <c r="Q884" s="122"/>
      <c r="R884" s="122"/>
      <c r="S884" s="122"/>
      <c r="T884" s="122"/>
      <c r="U884" s="122"/>
      <c r="V884" s="122"/>
      <c r="W884" s="122"/>
      <c r="X884" s="122"/>
      <c r="Y884" s="122"/>
      <c r="Z884" s="122"/>
      <c r="AA884" s="122"/>
      <c r="AB884" s="122"/>
      <c r="AC884" s="122"/>
      <c r="AD884" s="122"/>
      <c r="AE884" s="122"/>
      <c r="AF884" s="124"/>
      <c r="AG884" s="125"/>
      <c r="AH884" s="124"/>
      <c r="AI884" s="124"/>
      <c r="AJ884" s="122"/>
      <c r="AK884" s="126"/>
      <c r="AL884" s="122"/>
      <c r="AM884" s="122"/>
      <c r="AN884" s="122"/>
      <c r="AO884" s="122"/>
      <c r="AP884" s="122"/>
      <c r="AQ884" s="122"/>
      <c r="AR884" s="122"/>
      <c r="AS884" s="122"/>
      <c r="AT884" s="122"/>
      <c r="AU884" s="122"/>
      <c r="AV884" s="122"/>
      <c r="AW884" s="122"/>
      <c r="AX884" s="124"/>
      <c r="AY884" s="124"/>
      <c r="AZ884" s="127"/>
      <c r="BA884" s="124"/>
      <c r="BB884" s="124"/>
      <c r="BC884" s="124"/>
      <c r="BD884" s="124"/>
      <c r="BE884" s="124"/>
      <c r="BF884" s="124"/>
      <c r="BG884" s="128"/>
      <c r="BH884" s="129"/>
      <c r="BI884" s="124"/>
      <c r="BJ884" s="129"/>
      <c r="BK884" s="163"/>
      <c r="BL884" s="129"/>
    </row>
    <row r="885" spans="1:64" ht="12.75" x14ac:dyDescent="0.2">
      <c r="A885" s="122"/>
      <c r="B885" s="122"/>
      <c r="C885" s="122"/>
      <c r="D885" s="122"/>
      <c r="E885" s="122"/>
      <c r="F885" s="122"/>
      <c r="G885" s="123"/>
      <c r="H885" s="122"/>
      <c r="I885" s="122"/>
      <c r="J885" s="122"/>
      <c r="K885" s="122"/>
      <c r="L885" s="122"/>
      <c r="M885" s="122"/>
      <c r="N885" s="122"/>
      <c r="O885" s="122"/>
      <c r="P885" s="122"/>
      <c r="Q885" s="122"/>
      <c r="R885" s="122"/>
      <c r="S885" s="122"/>
      <c r="T885" s="122"/>
      <c r="U885" s="122"/>
      <c r="V885" s="122"/>
      <c r="W885" s="122"/>
      <c r="X885" s="122"/>
      <c r="Y885" s="122"/>
      <c r="Z885" s="122"/>
      <c r="AA885" s="122"/>
      <c r="AB885" s="122"/>
      <c r="AC885" s="122"/>
      <c r="AD885" s="122"/>
      <c r="AE885" s="122"/>
      <c r="AF885" s="124"/>
      <c r="AG885" s="125"/>
      <c r="AH885" s="124"/>
      <c r="AI885" s="124"/>
      <c r="AJ885" s="122"/>
      <c r="AK885" s="126"/>
      <c r="AL885" s="122"/>
      <c r="AM885" s="122"/>
      <c r="AN885" s="122"/>
      <c r="AO885" s="122"/>
      <c r="AP885" s="122"/>
      <c r="AQ885" s="122"/>
      <c r="AR885" s="122"/>
      <c r="AS885" s="122"/>
      <c r="AT885" s="122"/>
      <c r="AU885" s="122"/>
      <c r="AV885" s="122"/>
      <c r="AW885" s="122"/>
      <c r="AX885" s="124"/>
      <c r="AY885" s="124"/>
      <c r="AZ885" s="127"/>
      <c r="BA885" s="124"/>
      <c r="BB885" s="124"/>
      <c r="BC885" s="124"/>
      <c r="BD885" s="124"/>
      <c r="BE885" s="124"/>
      <c r="BF885" s="124"/>
      <c r="BG885" s="128"/>
      <c r="BH885" s="129"/>
      <c r="BI885" s="124"/>
      <c r="BJ885" s="129"/>
      <c r="BK885" s="163"/>
      <c r="BL885" s="129"/>
    </row>
    <row r="886" spans="1:64" ht="12.75" x14ac:dyDescent="0.2">
      <c r="A886" s="122"/>
      <c r="B886" s="122"/>
      <c r="C886" s="122"/>
      <c r="D886" s="122"/>
      <c r="E886" s="122"/>
      <c r="F886" s="122"/>
      <c r="G886" s="123"/>
      <c r="H886" s="122"/>
      <c r="I886" s="122"/>
      <c r="J886" s="122"/>
      <c r="K886" s="122"/>
      <c r="L886" s="122"/>
      <c r="M886" s="122"/>
      <c r="N886" s="122"/>
      <c r="O886" s="122"/>
      <c r="P886" s="122"/>
      <c r="Q886" s="122"/>
      <c r="R886" s="122"/>
      <c r="S886" s="122"/>
      <c r="T886" s="122"/>
      <c r="U886" s="122"/>
      <c r="V886" s="122"/>
      <c r="W886" s="122"/>
      <c r="X886" s="122"/>
      <c r="Y886" s="122"/>
      <c r="Z886" s="122"/>
      <c r="AA886" s="122"/>
      <c r="AB886" s="122"/>
      <c r="AC886" s="122"/>
      <c r="AD886" s="122"/>
      <c r="AE886" s="122"/>
      <c r="AF886" s="124"/>
      <c r="AG886" s="125"/>
      <c r="AH886" s="124"/>
      <c r="AI886" s="124"/>
      <c r="AJ886" s="122"/>
      <c r="AK886" s="126"/>
      <c r="AL886" s="122"/>
      <c r="AM886" s="122"/>
      <c r="AN886" s="122"/>
      <c r="AO886" s="122"/>
      <c r="AP886" s="122"/>
      <c r="AQ886" s="122"/>
      <c r="AR886" s="122"/>
      <c r="AS886" s="122"/>
      <c r="AT886" s="122"/>
      <c r="AU886" s="122"/>
      <c r="AV886" s="122"/>
      <c r="AW886" s="122"/>
      <c r="AX886" s="124"/>
      <c r="AY886" s="124"/>
      <c r="AZ886" s="127"/>
      <c r="BA886" s="124"/>
      <c r="BB886" s="124"/>
      <c r="BC886" s="124"/>
      <c r="BD886" s="124"/>
      <c r="BE886" s="124"/>
      <c r="BF886" s="124"/>
      <c r="BG886" s="128"/>
      <c r="BH886" s="129"/>
      <c r="BI886" s="124"/>
      <c r="BJ886" s="129"/>
      <c r="BK886" s="163"/>
      <c r="BL886" s="129"/>
    </row>
    <row r="887" spans="1:64" ht="12.75" x14ac:dyDescent="0.2">
      <c r="A887" s="122"/>
      <c r="B887" s="122"/>
      <c r="C887" s="122"/>
      <c r="D887" s="122"/>
      <c r="E887" s="122"/>
      <c r="F887" s="122"/>
      <c r="G887" s="123"/>
      <c r="H887" s="122"/>
      <c r="I887" s="122"/>
      <c r="J887" s="122"/>
      <c r="K887" s="122"/>
      <c r="L887" s="122"/>
      <c r="M887" s="122"/>
      <c r="N887" s="122"/>
      <c r="O887" s="122"/>
      <c r="P887" s="122"/>
      <c r="Q887" s="122"/>
      <c r="R887" s="122"/>
      <c r="S887" s="122"/>
      <c r="T887" s="122"/>
      <c r="U887" s="122"/>
      <c r="V887" s="122"/>
      <c r="W887" s="122"/>
      <c r="X887" s="122"/>
      <c r="Y887" s="122"/>
      <c r="Z887" s="122"/>
      <c r="AA887" s="122"/>
      <c r="AB887" s="122"/>
      <c r="AC887" s="122"/>
      <c r="AD887" s="122"/>
      <c r="AE887" s="122"/>
      <c r="AF887" s="124"/>
      <c r="AG887" s="125"/>
      <c r="AH887" s="124"/>
      <c r="AI887" s="124"/>
      <c r="AJ887" s="122"/>
      <c r="AK887" s="126"/>
      <c r="AL887" s="122"/>
      <c r="AM887" s="122"/>
      <c r="AN887" s="122"/>
      <c r="AO887" s="122"/>
      <c r="AP887" s="122"/>
      <c r="AQ887" s="122"/>
      <c r="AR887" s="122"/>
      <c r="AS887" s="122"/>
      <c r="AT887" s="122"/>
      <c r="AU887" s="122"/>
      <c r="AV887" s="122"/>
      <c r="AW887" s="122"/>
      <c r="AX887" s="124"/>
      <c r="AY887" s="124"/>
      <c r="AZ887" s="127"/>
      <c r="BA887" s="124"/>
      <c r="BB887" s="124"/>
      <c r="BC887" s="124"/>
      <c r="BD887" s="124"/>
      <c r="BE887" s="124"/>
      <c r="BF887" s="124"/>
      <c r="BG887" s="128"/>
      <c r="BH887" s="129"/>
      <c r="BI887" s="124"/>
      <c r="BJ887" s="129"/>
      <c r="BK887" s="163"/>
      <c r="BL887" s="129"/>
    </row>
    <row r="888" spans="1:64" ht="12.75" x14ac:dyDescent="0.2">
      <c r="A888" s="122"/>
      <c r="B888" s="122"/>
      <c r="C888" s="122"/>
      <c r="D888" s="122"/>
      <c r="E888" s="122"/>
      <c r="F888" s="122"/>
      <c r="G888" s="123"/>
      <c r="H888" s="122"/>
      <c r="I888" s="122"/>
      <c r="J888" s="122"/>
      <c r="K888" s="122"/>
      <c r="L888" s="122"/>
      <c r="M888" s="122"/>
      <c r="N888" s="122"/>
      <c r="O888" s="122"/>
      <c r="P888" s="122"/>
      <c r="Q888" s="122"/>
      <c r="R888" s="122"/>
      <c r="S888" s="122"/>
      <c r="T888" s="122"/>
      <c r="U888" s="122"/>
      <c r="V888" s="122"/>
      <c r="W888" s="122"/>
      <c r="X888" s="122"/>
      <c r="Y888" s="122"/>
      <c r="Z888" s="122"/>
      <c r="AA888" s="122"/>
      <c r="AB888" s="122"/>
      <c r="AC888" s="122"/>
      <c r="AD888" s="122"/>
      <c r="AE888" s="122"/>
      <c r="AF888" s="124"/>
      <c r="AG888" s="125"/>
      <c r="AH888" s="124"/>
      <c r="AI888" s="124"/>
      <c r="AJ888" s="122"/>
      <c r="AK888" s="126"/>
      <c r="AL888" s="122"/>
      <c r="AM888" s="122"/>
      <c r="AN888" s="122"/>
      <c r="AO888" s="122"/>
      <c r="AP888" s="122"/>
      <c r="AQ888" s="122"/>
      <c r="AR888" s="122"/>
      <c r="AS888" s="122"/>
      <c r="AT888" s="122"/>
      <c r="AU888" s="122"/>
      <c r="AV888" s="122"/>
      <c r="AW888" s="122"/>
      <c r="AX888" s="124"/>
      <c r="AY888" s="124"/>
      <c r="AZ888" s="127"/>
      <c r="BA888" s="124"/>
      <c r="BB888" s="124"/>
      <c r="BC888" s="124"/>
      <c r="BD888" s="124"/>
      <c r="BE888" s="124"/>
      <c r="BF888" s="124"/>
      <c r="BG888" s="128"/>
      <c r="BH888" s="129"/>
      <c r="BI888" s="124"/>
      <c r="BJ888" s="129"/>
      <c r="BK888" s="163"/>
      <c r="BL888" s="129"/>
    </row>
    <row r="889" spans="1:64" ht="12.75" x14ac:dyDescent="0.2">
      <c r="A889" s="122"/>
      <c r="B889" s="122"/>
      <c r="C889" s="122"/>
      <c r="D889" s="122"/>
      <c r="E889" s="122"/>
      <c r="F889" s="122"/>
      <c r="G889" s="123"/>
      <c r="H889" s="122"/>
      <c r="I889" s="122"/>
      <c r="J889" s="122"/>
      <c r="K889" s="122"/>
      <c r="L889" s="122"/>
      <c r="M889" s="122"/>
      <c r="N889" s="122"/>
      <c r="O889" s="122"/>
      <c r="P889" s="122"/>
      <c r="Q889" s="122"/>
      <c r="R889" s="122"/>
      <c r="S889" s="122"/>
      <c r="T889" s="122"/>
      <c r="U889" s="122"/>
      <c r="V889" s="122"/>
      <c r="W889" s="122"/>
      <c r="X889" s="122"/>
      <c r="Y889" s="122"/>
      <c r="Z889" s="122"/>
      <c r="AA889" s="122"/>
      <c r="AB889" s="122"/>
      <c r="AC889" s="122"/>
      <c r="AD889" s="122"/>
      <c r="AE889" s="122"/>
      <c r="AF889" s="124"/>
      <c r="AG889" s="125"/>
      <c r="AH889" s="124"/>
      <c r="AI889" s="124"/>
      <c r="AJ889" s="122"/>
      <c r="AK889" s="126"/>
      <c r="AL889" s="122"/>
      <c r="AM889" s="122"/>
      <c r="AN889" s="122"/>
      <c r="AO889" s="122"/>
      <c r="AP889" s="122"/>
      <c r="AQ889" s="122"/>
      <c r="AR889" s="122"/>
      <c r="AS889" s="122"/>
      <c r="AT889" s="122"/>
      <c r="AU889" s="122"/>
      <c r="AV889" s="122"/>
      <c r="AW889" s="122"/>
      <c r="AX889" s="124"/>
      <c r="AY889" s="124"/>
      <c r="AZ889" s="127"/>
      <c r="BA889" s="124"/>
      <c r="BB889" s="124"/>
      <c r="BC889" s="124"/>
      <c r="BD889" s="124"/>
      <c r="BE889" s="124"/>
      <c r="BF889" s="124"/>
      <c r="BG889" s="128"/>
      <c r="BH889" s="129"/>
      <c r="BI889" s="124"/>
      <c r="BJ889" s="129"/>
      <c r="BK889" s="163"/>
      <c r="BL889" s="129"/>
    </row>
    <row r="890" spans="1:64" ht="12.75" x14ac:dyDescent="0.2">
      <c r="A890" s="122"/>
      <c r="B890" s="122"/>
      <c r="C890" s="122"/>
      <c r="D890" s="122"/>
      <c r="E890" s="122"/>
      <c r="F890" s="122"/>
      <c r="G890" s="123"/>
      <c r="H890" s="122"/>
      <c r="I890" s="122"/>
      <c r="J890" s="122"/>
      <c r="K890" s="122"/>
      <c r="L890" s="122"/>
      <c r="M890" s="122"/>
      <c r="N890" s="122"/>
      <c r="O890" s="122"/>
      <c r="P890" s="122"/>
      <c r="Q890" s="122"/>
      <c r="R890" s="122"/>
      <c r="S890" s="122"/>
      <c r="T890" s="122"/>
      <c r="U890" s="122"/>
      <c r="V890" s="122"/>
      <c r="W890" s="122"/>
      <c r="X890" s="122"/>
      <c r="Y890" s="122"/>
      <c r="Z890" s="122"/>
      <c r="AA890" s="122"/>
      <c r="AB890" s="122"/>
      <c r="AC890" s="122"/>
      <c r="AD890" s="122"/>
      <c r="AE890" s="122"/>
      <c r="AF890" s="124"/>
      <c r="AG890" s="125"/>
      <c r="AH890" s="124"/>
      <c r="AI890" s="124"/>
      <c r="AJ890" s="122"/>
      <c r="AK890" s="126"/>
      <c r="AL890" s="122"/>
      <c r="AM890" s="122"/>
      <c r="AN890" s="122"/>
      <c r="AO890" s="122"/>
      <c r="AP890" s="122"/>
      <c r="AQ890" s="122"/>
      <c r="AR890" s="122"/>
      <c r="AS890" s="122"/>
      <c r="AT890" s="122"/>
      <c r="AU890" s="122"/>
      <c r="AV890" s="122"/>
      <c r="AW890" s="122"/>
      <c r="AX890" s="124"/>
      <c r="AY890" s="124"/>
      <c r="AZ890" s="127"/>
      <c r="BA890" s="124"/>
      <c r="BB890" s="124"/>
      <c r="BC890" s="124"/>
      <c r="BD890" s="124"/>
      <c r="BE890" s="124"/>
      <c r="BF890" s="124"/>
      <c r="BG890" s="128"/>
      <c r="BH890" s="129"/>
      <c r="BI890" s="124"/>
      <c r="BJ890" s="129"/>
      <c r="BK890" s="163"/>
      <c r="BL890" s="129"/>
    </row>
    <row r="891" spans="1:64" ht="12.75" x14ac:dyDescent="0.2">
      <c r="A891" s="122"/>
      <c r="B891" s="122"/>
      <c r="C891" s="122"/>
      <c r="D891" s="122"/>
      <c r="E891" s="122"/>
      <c r="F891" s="122"/>
      <c r="G891" s="123"/>
      <c r="H891" s="122"/>
      <c r="I891" s="122"/>
      <c r="J891" s="122"/>
      <c r="K891" s="122"/>
      <c r="L891" s="122"/>
      <c r="M891" s="122"/>
      <c r="N891" s="122"/>
      <c r="O891" s="122"/>
      <c r="P891" s="122"/>
      <c r="Q891" s="122"/>
      <c r="R891" s="122"/>
      <c r="S891" s="122"/>
      <c r="T891" s="122"/>
      <c r="U891" s="122"/>
      <c r="V891" s="122"/>
      <c r="W891" s="122"/>
      <c r="X891" s="122"/>
      <c r="Y891" s="122"/>
      <c r="Z891" s="122"/>
      <c r="AA891" s="122"/>
      <c r="AB891" s="122"/>
      <c r="AC891" s="122"/>
      <c r="AD891" s="122"/>
      <c r="AE891" s="122"/>
      <c r="AF891" s="124"/>
      <c r="AG891" s="125"/>
      <c r="AH891" s="124"/>
      <c r="AI891" s="124"/>
      <c r="AJ891" s="122"/>
      <c r="AK891" s="126"/>
      <c r="AL891" s="122"/>
      <c r="AM891" s="122"/>
      <c r="AN891" s="122"/>
      <c r="AO891" s="122"/>
      <c r="AP891" s="122"/>
      <c r="AQ891" s="122"/>
      <c r="AR891" s="122"/>
      <c r="AS891" s="122"/>
      <c r="AT891" s="122"/>
      <c r="AU891" s="122"/>
      <c r="AV891" s="122"/>
      <c r="AW891" s="122"/>
      <c r="AX891" s="124"/>
      <c r="AY891" s="124"/>
      <c r="AZ891" s="127"/>
      <c r="BA891" s="124"/>
      <c r="BB891" s="124"/>
      <c r="BC891" s="124"/>
      <c r="BD891" s="124"/>
      <c r="BE891" s="124"/>
      <c r="BF891" s="124"/>
      <c r="BG891" s="128"/>
      <c r="BH891" s="129"/>
      <c r="BI891" s="124"/>
      <c r="BJ891" s="129"/>
      <c r="BK891" s="163"/>
      <c r="BL891" s="129"/>
    </row>
    <row r="892" spans="1:64" ht="12.75" x14ac:dyDescent="0.2">
      <c r="A892" s="122"/>
      <c r="B892" s="122"/>
      <c r="C892" s="122"/>
      <c r="D892" s="122"/>
      <c r="E892" s="122"/>
      <c r="F892" s="122"/>
      <c r="G892" s="123"/>
      <c r="H892" s="122"/>
      <c r="I892" s="122"/>
      <c r="J892" s="122"/>
      <c r="K892" s="122"/>
      <c r="L892" s="122"/>
      <c r="M892" s="122"/>
      <c r="N892" s="122"/>
      <c r="O892" s="122"/>
      <c r="P892" s="122"/>
      <c r="Q892" s="122"/>
      <c r="R892" s="122"/>
      <c r="S892" s="122"/>
      <c r="T892" s="122"/>
      <c r="U892" s="122"/>
      <c r="V892" s="122"/>
      <c r="W892" s="122"/>
      <c r="X892" s="122"/>
      <c r="Y892" s="122"/>
      <c r="Z892" s="122"/>
      <c r="AA892" s="122"/>
      <c r="AB892" s="122"/>
      <c r="AC892" s="122"/>
      <c r="AD892" s="122"/>
      <c r="AE892" s="122"/>
      <c r="AF892" s="124"/>
      <c r="AG892" s="125"/>
      <c r="AH892" s="124"/>
      <c r="AI892" s="124"/>
      <c r="AJ892" s="122"/>
      <c r="AK892" s="126"/>
      <c r="AL892" s="122"/>
      <c r="AM892" s="122"/>
      <c r="AN892" s="122"/>
      <c r="AO892" s="122"/>
      <c r="AP892" s="122"/>
      <c r="AQ892" s="122"/>
      <c r="AR892" s="122"/>
      <c r="AS892" s="122"/>
      <c r="AT892" s="122"/>
      <c r="AU892" s="122"/>
      <c r="AV892" s="122"/>
      <c r="AW892" s="122"/>
      <c r="AX892" s="124"/>
      <c r="AY892" s="124"/>
      <c r="AZ892" s="127"/>
      <c r="BA892" s="124"/>
      <c r="BB892" s="124"/>
      <c r="BC892" s="124"/>
      <c r="BD892" s="124"/>
      <c r="BE892" s="124"/>
      <c r="BF892" s="124"/>
      <c r="BG892" s="128"/>
      <c r="BH892" s="129"/>
      <c r="BI892" s="124"/>
      <c r="BJ892" s="129"/>
      <c r="BK892" s="163"/>
      <c r="BL892" s="129"/>
    </row>
    <row r="893" spans="1:64" ht="12.75" x14ac:dyDescent="0.2">
      <c r="A893" s="122"/>
      <c r="B893" s="122"/>
      <c r="C893" s="122"/>
      <c r="D893" s="122"/>
      <c r="E893" s="122"/>
      <c r="F893" s="122"/>
      <c r="G893" s="123"/>
      <c r="H893" s="122"/>
      <c r="I893" s="122"/>
      <c r="J893" s="122"/>
      <c r="K893" s="122"/>
      <c r="L893" s="122"/>
      <c r="M893" s="122"/>
      <c r="N893" s="122"/>
      <c r="O893" s="122"/>
      <c r="P893" s="122"/>
      <c r="Q893" s="122"/>
      <c r="R893" s="122"/>
      <c r="S893" s="122"/>
      <c r="T893" s="122"/>
      <c r="U893" s="122"/>
      <c r="V893" s="122"/>
      <c r="W893" s="122"/>
      <c r="X893" s="122"/>
      <c r="Y893" s="122"/>
      <c r="Z893" s="122"/>
      <c r="AA893" s="122"/>
      <c r="AB893" s="122"/>
      <c r="AC893" s="122"/>
      <c r="AD893" s="122"/>
      <c r="AE893" s="122"/>
      <c r="AF893" s="124"/>
      <c r="AG893" s="125"/>
      <c r="AH893" s="124"/>
      <c r="AI893" s="124"/>
      <c r="AJ893" s="122"/>
      <c r="AK893" s="126"/>
      <c r="AL893" s="122"/>
      <c r="AM893" s="122"/>
      <c r="AN893" s="122"/>
      <c r="AO893" s="122"/>
      <c r="AP893" s="122"/>
      <c r="AQ893" s="122"/>
      <c r="AR893" s="122"/>
      <c r="AS893" s="122"/>
      <c r="AT893" s="122"/>
      <c r="AU893" s="122"/>
      <c r="AV893" s="122"/>
      <c r="AW893" s="122"/>
      <c r="AX893" s="124"/>
      <c r="AY893" s="124"/>
      <c r="AZ893" s="127"/>
      <c r="BA893" s="124"/>
      <c r="BB893" s="124"/>
      <c r="BC893" s="124"/>
      <c r="BD893" s="124"/>
      <c r="BE893" s="124"/>
      <c r="BF893" s="124"/>
      <c r="BG893" s="128"/>
      <c r="BH893" s="129"/>
      <c r="BI893" s="124"/>
      <c r="BJ893" s="129"/>
      <c r="BK893" s="163"/>
      <c r="BL893" s="129"/>
    </row>
    <row r="894" spans="1:64" ht="12.75" x14ac:dyDescent="0.2">
      <c r="A894" s="122"/>
      <c r="B894" s="122"/>
      <c r="C894" s="122"/>
      <c r="D894" s="122"/>
      <c r="E894" s="122"/>
      <c r="F894" s="122"/>
      <c r="G894" s="123"/>
      <c r="H894" s="122"/>
      <c r="I894" s="122"/>
      <c r="J894" s="122"/>
      <c r="K894" s="122"/>
      <c r="L894" s="122"/>
      <c r="M894" s="122"/>
      <c r="N894" s="122"/>
      <c r="O894" s="122"/>
      <c r="P894" s="122"/>
      <c r="Q894" s="122"/>
      <c r="R894" s="122"/>
      <c r="S894" s="122"/>
      <c r="T894" s="122"/>
      <c r="U894" s="122"/>
      <c r="V894" s="122"/>
      <c r="W894" s="122"/>
      <c r="X894" s="122"/>
      <c r="Y894" s="122"/>
      <c r="Z894" s="122"/>
      <c r="AA894" s="122"/>
      <c r="AB894" s="122"/>
      <c r="AC894" s="122"/>
      <c r="AD894" s="122"/>
      <c r="AE894" s="122"/>
      <c r="AF894" s="124"/>
      <c r="AG894" s="125"/>
      <c r="AH894" s="124"/>
      <c r="AI894" s="124"/>
      <c r="AJ894" s="122"/>
      <c r="AK894" s="126"/>
      <c r="AL894" s="122"/>
      <c r="AM894" s="122"/>
      <c r="AN894" s="122"/>
      <c r="AO894" s="122"/>
      <c r="AP894" s="122"/>
      <c r="AQ894" s="122"/>
      <c r="AR894" s="122"/>
      <c r="AS894" s="122"/>
      <c r="AT894" s="122"/>
      <c r="AU894" s="122"/>
      <c r="AV894" s="122"/>
      <c r="AW894" s="122"/>
      <c r="AX894" s="124"/>
      <c r="AY894" s="124"/>
      <c r="AZ894" s="127"/>
      <c r="BA894" s="124"/>
      <c r="BB894" s="124"/>
      <c r="BC894" s="124"/>
      <c r="BD894" s="124"/>
      <c r="BE894" s="124"/>
      <c r="BF894" s="124"/>
      <c r="BG894" s="128"/>
      <c r="BH894" s="129"/>
      <c r="BI894" s="124"/>
      <c r="BJ894" s="129"/>
      <c r="BK894" s="163"/>
      <c r="BL894" s="129"/>
    </row>
    <row r="895" spans="1:64" ht="12.75" x14ac:dyDescent="0.2">
      <c r="A895" s="122"/>
      <c r="B895" s="122"/>
      <c r="C895" s="122"/>
      <c r="D895" s="122"/>
      <c r="E895" s="122"/>
      <c r="F895" s="122"/>
      <c r="G895" s="123"/>
      <c r="H895" s="122"/>
      <c r="I895" s="122"/>
      <c r="J895" s="122"/>
      <c r="K895" s="122"/>
      <c r="L895" s="122"/>
      <c r="M895" s="122"/>
      <c r="N895" s="122"/>
      <c r="O895" s="122"/>
      <c r="P895" s="122"/>
      <c r="Q895" s="122"/>
      <c r="R895" s="122"/>
      <c r="S895" s="122"/>
      <c r="T895" s="122"/>
      <c r="U895" s="122"/>
      <c r="V895" s="122"/>
      <c r="W895" s="122"/>
      <c r="X895" s="122"/>
      <c r="Y895" s="122"/>
      <c r="Z895" s="122"/>
      <c r="AA895" s="122"/>
      <c r="AB895" s="122"/>
      <c r="AC895" s="122"/>
      <c r="AD895" s="122"/>
      <c r="AE895" s="122"/>
      <c r="AF895" s="124"/>
      <c r="AG895" s="125"/>
      <c r="AH895" s="124"/>
      <c r="AI895" s="124"/>
      <c r="AJ895" s="122"/>
      <c r="AK895" s="126"/>
      <c r="AL895" s="122"/>
      <c r="AM895" s="122"/>
      <c r="AN895" s="122"/>
      <c r="AO895" s="122"/>
      <c r="AP895" s="122"/>
      <c r="AQ895" s="122"/>
      <c r="AR895" s="122"/>
      <c r="AS895" s="122"/>
      <c r="AT895" s="122"/>
      <c r="AU895" s="122"/>
      <c r="AV895" s="122"/>
      <c r="AW895" s="122"/>
      <c r="AX895" s="124"/>
      <c r="AY895" s="124"/>
      <c r="AZ895" s="127"/>
      <c r="BA895" s="124"/>
      <c r="BB895" s="124"/>
      <c r="BC895" s="124"/>
      <c r="BD895" s="124"/>
      <c r="BE895" s="124"/>
      <c r="BF895" s="124"/>
      <c r="BG895" s="128"/>
      <c r="BH895" s="129"/>
      <c r="BI895" s="124"/>
      <c r="BJ895" s="129"/>
      <c r="BK895" s="163"/>
      <c r="BL895" s="129"/>
    </row>
    <row r="896" spans="1:64" ht="12.75" x14ac:dyDescent="0.2">
      <c r="A896" s="122"/>
      <c r="B896" s="122"/>
      <c r="C896" s="122"/>
      <c r="D896" s="122"/>
      <c r="E896" s="122"/>
      <c r="F896" s="122"/>
      <c r="G896" s="123"/>
      <c r="H896" s="122"/>
      <c r="I896" s="122"/>
      <c r="J896" s="122"/>
      <c r="K896" s="122"/>
      <c r="L896" s="122"/>
      <c r="M896" s="122"/>
      <c r="N896" s="122"/>
      <c r="O896" s="122"/>
      <c r="P896" s="122"/>
      <c r="Q896" s="122"/>
      <c r="R896" s="122"/>
      <c r="S896" s="122"/>
      <c r="T896" s="122"/>
      <c r="U896" s="122"/>
      <c r="V896" s="122"/>
      <c r="W896" s="122"/>
      <c r="X896" s="122"/>
      <c r="Y896" s="122"/>
      <c r="Z896" s="122"/>
      <c r="AA896" s="122"/>
      <c r="AB896" s="122"/>
      <c r="AC896" s="122"/>
      <c r="AD896" s="122"/>
      <c r="AE896" s="122"/>
      <c r="AF896" s="124"/>
      <c r="AG896" s="125"/>
      <c r="AH896" s="124"/>
      <c r="AI896" s="124"/>
      <c r="AJ896" s="122"/>
      <c r="AK896" s="126"/>
      <c r="AL896" s="122"/>
      <c r="AM896" s="122"/>
      <c r="AN896" s="122"/>
      <c r="AO896" s="122"/>
      <c r="AP896" s="122"/>
      <c r="AQ896" s="122"/>
      <c r="AR896" s="122"/>
      <c r="AS896" s="122"/>
      <c r="AT896" s="122"/>
      <c r="AU896" s="122"/>
      <c r="AV896" s="122"/>
      <c r="AW896" s="122"/>
      <c r="AX896" s="124"/>
      <c r="AY896" s="124"/>
      <c r="AZ896" s="127"/>
      <c r="BA896" s="124"/>
      <c r="BB896" s="124"/>
      <c r="BC896" s="124"/>
      <c r="BD896" s="124"/>
      <c r="BE896" s="124"/>
      <c r="BF896" s="124"/>
      <c r="BG896" s="128"/>
      <c r="BH896" s="129"/>
      <c r="BI896" s="124"/>
      <c r="BJ896" s="129"/>
      <c r="BK896" s="163"/>
      <c r="BL896" s="129"/>
    </row>
    <row r="897" spans="1:64" ht="12.75" x14ac:dyDescent="0.2">
      <c r="A897" s="122"/>
      <c r="B897" s="122"/>
      <c r="C897" s="122"/>
      <c r="D897" s="122"/>
      <c r="E897" s="122"/>
      <c r="F897" s="122"/>
      <c r="G897" s="123"/>
      <c r="H897" s="122"/>
      <c r="I897" s="122"/>
      <c r="J897" s="122"/>
      <c r="K897" s="122"/>
      <c r="L897" s="122"/>
      <c r="M897" s="122"/>
      <c r="N897" s="122"/>
      <c r="O897" s="122"/>
      <c r="P897" s="122"/>
      <c r="Q897" s="122"/>
      <c r="R897" s="122"/>
      <c r="S897" s="122"/>
      <c r="T897" s="122"/>
      <c r="U897" s="122"/>
      <c r="V897" s="122"/>
      <c r="W897" s="122"/>
      <c r="X897" s="122"/>
      <c r="Y897" s="122"/>
      <c r="Z897" s="122"/>
      <c r="AA897" s="122"/>
      <c r="AB897" s="122"/>
      <c r="AC897" s="122"/>
      <c r="AD897" s="122"/>
      <c r="AE897" s="122"/>
      <c r="AF897" s="124"/>
      <c r="AG897" s="125"/>
      <c r="AH897" s="124"/>
      <c r="AI897" s="124"/>
      <c r="AJ897" s="122"/>
      <c r="AK897" s="126"/>
      <c r="AL897" s="122"/>
      <c r="AM897" s="122"/>
      <c r="AN897" s="122"/>
      <c r="AO897" s="122"/>
      <c r="AP897" s="122"/>
      <c r="AQ897" s="122"/>
      <c r="AR897" s="122"/>
      <c r="AS897" s="122"/>
      <c r="AT897" s="122"/>
      <c r="AU897" s="122"/>
      <c r="AV897" s="122"/>
      <c r="AW897" s="122"/>
      <c r="AX897" s="124"/>
      <c r="AY897" s="124"/>
      <c r="AZ897" s="127"/>
      <c r="BA897" s="124"/>
      <c r="BB897" s="124"/>
      <c r="BC897" s="124"/>
      <c r="BD897" s="124"/>
      <c r="BE897" s="124"/>
      <c r="BF897" s="124"/>
      <c r="BG897" s="128"/>
      <c r="BH897" s="129"/>
      <c r="BI897" s="124"/>
      <c r="BJ897" s="129"/>
      <c r="BK897" s="163"/>
      <c r="BL897" s="129"/>
    </row>
    <row r="898" spans="1:64" ht="12.75" x14ac:dyDescent="0.2">
      <c r="A898" s="122"/>
      <c r="B898" s="122"/>
      <c r="C898" s="122"/>
      <c r="D898" s="122"/>
      <c r="E898" s="122"/>
      <c r="F898" s="122"/>
      <c r="G898" s="123"/>
      <c r="H898" s="122"/>
      <c r="I898" s="122"/>
      <c r="J898" s="122"/>
      <c r="K898" s="122"/>
      <c r="L898" s="122"/>
      <c r="M898" s="122"/>
      <c r="N898" s="122"/>
      <c r="O898" s="122"/>
      <c r="P898" s="122"/>
      <c r="Q898" s="122"/>
      <c r="R898" s="122"/>
      <c r="S898" s="122"/>
      <c r="T898" s="122"/>
      <c r="U898" s="122"/>
      <c r="V898" s="122"/>
      <c r="W898" s="122"/>
      <c r="X898" s="122"/>
      <c r="Y898" s="122"/>
      <c r="Z898" s="122"/>
      <c r="AA898" s="122"/>
      <c r="AB898" s="122"/>
      <c r="AC898" s="122"/>
      <c r="AD898" s="122"/>
      <c r="AE898" s="122"/>
      <c r="AF898" s="124"/>
      <c r="AG898" s="125"/>
      <c r="AH898" s="124"/>
      <c r="AI898" s="124"/>
      <c r="AJ898" s="122"/>
      <c r="AK898" s="126"/>
      <c r="AL898" s="122"/>
      <c r="AM898" s="122"/>
      <c r="AN898" s="122"/>
      <c r="AO898" s="122"/>
      <c r="AP898" s="122"/>
      <c r="AQ898" s="122"/>
      <c r="AR898" s="122"/>
      <c r="AS898" s="122"/>
      <c r="AT898" s="122"/>
      <c r="AU898" s="122"/>
      <c r="AV898" s="122"/>
      <c r="AW898" s="122"/>
      <c r="AX898" s="124"/>
      <c r="AY898" s="124"/>
      <c r="AZ898" s="127"/>
      <c r="BA898" s="124"/>
      <c r="BB898" s="124"/>
      <c r="BC898" s="124"/>
      <c r="BD898" s="124"/>
      <c r="BE898" s="124"/>
      <c r="BF898" s="124"/>
      <c r="BG898" s="128"/>
      <c r="BH898" s="129"/>
      <c r="BI898" s="124"/>
      <c r="BJ898" s="129"/>
      <c r="BK898" s="163"/>
      <c r="BL898" s="129"/>
    </row>
    <row r="899" spans="1:64" ht="12.75" x14ac:dyDescent="0.2">
      <c r="A899" s="122"/>
      <c r="B899" s="122"/>
      <c r="C899" s="122"/>
      <c r="D899" s="122"/>
      <c r="E899" s="122"/>
      <c r="F899" s="122"/>
      <c r="G899" s="123"/>
      <c r="H899" s="122"/>
      <c r="I899" s="122"/>
      <c r="J899" s="122"/>
      <c r="K899" s="122"/>
      <c r="L899" s="122"/>
      <c r="M899" s="122"/>
      <c r="N899" s="122"/>
      <c r="O899" s="122"/>
      <c r="P899" s="122"/>
      <c r="Q899" s="122"/>
      <c r="R899" s="122"/>
      <c r="S899" s="122"/>
      <c r="T899" s="122"/>
      <c r="U899" s="122"/>
      <c r="V899" s="122"/>
      <c r="W899" s="122"/>
      <c r="X899" s="122"/>
      <c r="Y899" s="122"/>
      <c r="Z899" s="122"/>
      <c r="AA899" s="122"/>
      <c r="AB899" s="122"/>
      <c r="AC899" s="122"/>
      <c r="AD899" s="122"/>
      <c r="AE899" s="122"/>
      <c r="AF899" s="124"/>
      <c r="AG899" s="125"/>
      <c r="AH899" s="124"/>
      <c r="AI899" s="124"/>
      <c r="AJ899" s="122"/>
      <c r="AK899" s="126"/>
      <c r="AL899" s="122"/>
      <c r="AM899" s="122"/>
      <c r="AN899" s="122"/>
      <c r="AO899" s="122"/>
      <c r="AP899" s="122"/>
      <c r="AQ899" s="122"/>
      <c r="AR899" s="122"/>
      <c r="AS899" s="122"/>
      <c r="AT899" s="122"/>
      <c r="AU899" s="122"/>
      <c r="AV899" s="122"/>
      <c r="AW899" s="122"/>
      <c r="AX899" s="124"/>
      <c r="AY899" s="124"/>
      <c r="AZ899" s="127"/>
      <c r="BA899" s="124"/>
      <c r="BB899" s="124"/>
      <c r="BC899" s="124"/>
      <c r="BD899" s="124"/>
      <c r="BE899" s="124"/>
      <c r="BF899" s="124"/>
      <c r="BG899" s="128"/>
      <c r="BH899" s="129"/>
      <c r="BI899" s="124"/>
      <c r="BJ899" s="129"/>
      <c r="BK899" s="163"/>
      <c r="BL899" s="129"/>
    </row>
    <row r="900" spans="1:64" ht="12.75" x14ac:dyDescent="0.2">
      <c r="A900" s="122"/>
      <c r="B900" s="122"/>
      <c r="C900" s="122"/>
      <c r="D900" s="122"/>
      <c r="E900" s="122"/>
      <c r="F900" s="122"/>
      <c r="G900" s="123"/>
      <c r="H900" s="122"/>
      <c r="I900" s="122"/>
      <c r="J900" s="122"/>
      <c r="K900" s="122"/>
      <c r="L900" s="122"/>
      <c r="M900" s="122"/>
      <c r="N900" s="122"/>
      <c r="O900" s="122"/>
      <c r="P900" s="122"/>
      <c r="Q900" s="122"/>
      <c r="R900" s="122"/>
      <c r="S900" s="122"/>
      <c r="T900" s="122"/>
      <c r="U900" s="122"/>
      <c r="V900" s="122"/>
      <c r="W900" s="122"/>
      <c r="X900" s="122"/>
      <c r="Y900" s="122"/>
      <c r="Z900" s="122"/>
      <c r="AA900" s="122"/>
      <c r="AB900" s="122"/>
      <c r="AC900" s="122"/>
      <c r="AD900" s="122"/>
      <c r="AE900" s="122"/>
      <c r="AF900" s="124"/>
      <c r="AG900" s="125"/>
      <c r="AH900" s="124"/>
      <c r="AI900" s="124"/>
      <c r="AJ900" s="122"/>
      <c r="AK900" s="126"/>
      <c r="AL900" s="122"/>
      <c r="AM900" s="122"/>
      <c r="AN900" s="122"/>
      <c r="AO900" s="122"/>
      <c r="AP900" s="122"/>
      <c r="AQ900" s="122"/>
      <c r="AR900" s="122"/>
      <c r="AS900" s="122"/>
      <c r="AT900" s="122"/>
      <c r="AU900" s="122"/>
      <c r="AV900" s="122"/>
      <c r="AW900" s="122"/>
      <c r="AX900" s="124"/>
      <c r="AY900" s="124"/>
      <c r="AZ900" s="127"/>
      <c r="BA900" s="124"/>
      <c r="BB900" s="124"/>
      <c r="BC900" s="124"/>
      <c r="BD900" s="124"/>
      <c r="BE900" s="124"/>
      <c r="BF900" s="124"/>
      <c r="BG900" s="128"/>
      <c r="BH900" s="129"/>
      <c r="BI900" s="124"/>
      <c r="BJ900" s="129"/>
      <c r="BK900" s="163"/>
      <c r="BL900" s="129"/>
    </row>
    <row r="901" spans="1:64" ht="12.75" x14ac:dyDescent="0.2">
      <c r="A901" s="122"/>
      <c r="B901" s="122"/>
      <c r="C901" s="122"/>
      <c r="D901" s="122"/>
      <c r="E901" s="122"/>
      <c r="F901" s="122"/>
      <c r="G901" s="123"/>
      <c r="H901" s="122"/>
      <c r="I901" s="122"/>
      <c r="J901" s="122"/>
      <c r="K901" s="122"/>
      <c r="L901" s="122"/>
      <c r="M901" s="122"/>
      <c r="N901" s="122"/>
      <c r="O901" s="122"/>
      <c r="P901" s="122"/>
      <c r="Q901" s="122"/>
      <c r="R901" s="122"/>
      <c r="S901" s="122"/>
      <c r="T901" s="122"/>
      <c r="U901" s="122"/>
      <c r="V901" s="122"/>
      <c r="W901" s="122"/>
      <c r="X901" s="122"/>
      <c r="Y901" s="122"/>
      <c r="Z901" s="122"/>
      <c r="AA901" s="122"/>
      <c r="AB901" s="122"/>
      <c r="AC901" s="122"/>
      <c r="AD901" s="122"/>
      <c r="AE901" s="122"/>
      <c r="AF901" s="124"/>
      <c r="AG901" s="125"/>
      <c r="AH901" s="124"/>
      <c r="AI901" s="124"/>
      <c r="AJ901" s="122"/>
      <c r="AK901" s="126"/>
      <c r="AL901" s="122"/>
      <c r="AM901" s="122"/>
      <c r="AN901" s="122"/>
      <c r="AO901" s="122"/>
      <c r="AP901" s="122"/>
      <c r="AQ901" s="122"/>
      <c r="AR901" s="122"/>
      <c r="AS901" s="122"/>
      <c r="AT901" s="122"/>
      <c r="AU901" s="122"/>
      <c r="AV901" s="122"/>
      <c r="AW901" s="122"/>
      <c r="AX901" s="124"/>
      <c r="AY901" s="124"/>
      <c r="AZ901" s="127"/>
      <c r="BA901" s="124"/>
      <c r="BB901" s="124"/>
      <c r="BC901" s="124"/>
      <c r="BD901" s="124"/>
      <c r="BE901" s="124"/>
      <c r="BF901" s="124"/>
      <c r="BG901" s="128"/>
      <c r="BH901" s="129"/>
      <c r="BI901" s="124"/>
      <c r="BJ901" s="129"/>
      <c r="BK901" s="163"/>
      <c r="BL901" s="129"/>
    </row>
    <row r="902" spans="1:64" ht="12.75" x14ac:dyDescent="0.2">
      <c r="A902" s="122"/>
      <c r="B902" s="122"/>
      <c r="C902" s="122"/>
      <c r="D902" s="122"/>
      <c r="E902" s="122"/>
      <c r="F902" s="122"/>
      <c r="G902" s="123"/>
      <c r="H902" s="122"/>
      <c r="I902" s="122"/>
      <c r="J902" s="122"/>
      <c r="K902" s="122"/>
      <c r="L902" s="122"/>
      <c r="M902" s="122"/>
      <c r="N902" s="122"/>
      <c r="O902" s="122"/>
      <c r="P902" s="122"/>
      <c r="Q902" s="122"/>
      <c r="R902" s="122"/>
      <c r="S902" s="122"/>
      <c r="T902" s="122"/>
      <c r="U902" s="122"/>
      <c r="V902" s="122"/>
      <c r="W902" s="122"/>
      <c r="X902" s="122"/>
      <c r="Y902" s="122"/>
      <c r="Z902" s="122"/>
      <c r="AA902" s="122"/>
      <c r="AB902" s="122"/>
      <c r="AC902" s="122"/>
      <c r="AD902" s="122"/>
      <c r="AE902" s="122"/>
      <c r="AF902" s="124"/>
      <c r="AG902" s="125"/>
      <c r="AH902" s="124"/>
      <c r="AI902" s="124"/>
      <c r="AJ902" s="122"/>
      <c r="AK902" s="126"/>
      <c r="AL902" s="122"/>
      <c r="AM902" s="122"/>
      <c r="AN902" s="122"/>
      <c r="AO902" s="122"/>
      <c r="AP902" s="122"/>
      <c r="AQ902" s="122"/>
      <c r="AR902" s="122"/>
      <c r="AS902" s="122"/>
      <c r="AT902" s="122"/>
      <c r="AU902" s="122"/>
      <c r="AV902" s="122"/>
      <c r="AW902" s="122"/>
      <c r="AX902" s="124"/>
      <c r="AY902" s="124"/>
      <c r="AZ902" s="127"/>
      <c r="BA902" s="124"/>
      <c r="BB902" s="124"/>
      <c r="BC902" s="124"/>
      <c r="BD902" s="124"/>
      <c r="BE902" s="124"/>
      <c r="BF902" s="124"/>
      <c r="BG902" s="128"/>
      <c r="BH902" s="129"/>
      <c r="BI902" s="124"/>
      <c r="BJ902" s="129"/>
      <c r="BK902" s="163"/>
      <c r="BL902" s="129"/>
    </row>
    <row r="903" spans="1:64" ht="12.75" x14ac:dyDescent="0.2">
      <c r="A903" s="122"/>
      <c r="B903" s="122"/>
      <c r="C903" s="122"/>
      <c r="D903" s="122"/>
      <c r="E903" s="122"/>
      <c r="F903" s="122"/>
      <c r="G903" s="123"/>
      <c r="H903" s="122"/>
      <c r="I903" s="122"/>
      <c r="J903" s="122"/>
      <c r="K903" s="122"/>
      <c r="L903" s="122"/>
      <c r="M903" s="122"/>
      <c r="N903" s="122"/>
      <c r="O903" s="122"/>
      <c r="P903" s="122"/>
      <c r="Q903" s="122"/>
      <c r="R903" s="122"/>
      <c r="S903" s="122"/>
      <c r="T903" s="122"/>
      <c r="U903" s="122"/>
      <c r="V903" s="122"/>
      <c r="W903" s="122"/>
      <c r="X903" s="122"/>
      <c r="Y903" s="122"/>
      <c r="Z903" s="122"/>
      <c r="AA903" s="122"/>
      <c r="AB903" s="122"/>
      <c r="AC903" s="122"/>
      <c r="AD903" s="122"/>
      <c r="AE903" s="122"/>
      <c r="AF903" s="124"/>
      <c r="AG903" s="125"/>
      <c r="AH903" s="124"/>
      <c r="AI903" s="124"/>
      <c r="AJ903" s="122"/>
      <c r="AK903" s="126"/>
      <c r="AL903" s="122"/>
      <c r="AM903" s="122"/>
      <c r="AN903" s="122"/>
      <c r="AO903" s="122"/>
      <c r="AP903" s="122"/>
      <c r="AQ903" s="122"/>
      <c r="AR903" s="122"/>
      <c r="AS903" s="122"/>
      <c r="AT903" s="122"/>
      <c r="AU903" s="122"/>
      <c r="AV903" s="122"/>
      <c r="AW903" s="122"/>
      <c r="AX903" s="124"/>
      <c r="AY903" s="124"/>
      <c r="AZ903" s="127"/>
      <c r="BA903" s="124"/>
      <c r="BB903" s="124"/>
      <c r="BC903" s="124"/>
      <c r="BD903" s="124"/>
      <c r="BE903" s="124"/>
      <c r="BF903" s="124"/>
      <c r="BG903" s="128"/>
      <c r="BH903" s="129"/>
      <c r="BI903" s="124"/>
      <c r="BJ903" s="129"/>
      <c r="BK903" s="163"/>
      <c r="BL903" s="129"/>
    </row>
    <row r="904" spans="1:64" ht="12.75" x14ac:dyDescent="0.2">
      <c r="A904" s="122"/>
      <c r="B904" s="122"/>
      <c r="C904" s="122"/>
      <c r="D904" s="122"/>
      <c r="E904" s="122"/>
      <c r="F904" s="122"/>
      <c r="G904" s="123"/>
      <c r="H904" s="122"/>
      <c r="I904" s="122"/>
      <c r="J904" s="122"/>
      <c r="K904" s="122"/>
      <c r="L904" s="122"/>
      <c r="M904" s="122"/>
      <c r="N904" s="122"/>
      <c r="O904" s="122"/>
      <c r="P904" s="122"/>
      <c r="Q904" s="122"/>
      <c r="R904" s="122"/>
      <c r="S904" s="122"/>
      <c r="T904" s="122"/>
      <c r="U904" s="122"/>
      <c r="V904" s="122"/>
      <c r="W904" s="122"/>
      <c r="X904" s="122"/>
      <c r="Y904" s="122"/>
      <c r="Z904" s="122"/>
      <c r="AA904" s="122"/>
      <c r="AB904" s="122"/>
      <c r="AC904" s="122"/>
      <c r="AD904" s="122"/>
      <c r="AE904" s="122"/>
      <c r="AF904" s="124"/>
      <c r="AG904" s="125"/>
      <c r="AH904" s="124"/>
      <c r="AI904" s="124"/>
      <c r="AJ904" s="122"/>
      <c r="AK904" s="126"/>
      <c r="AL904" s="122"/>
      <c r="AM904" s="122"/>
      <c r="AN904" s="122"/>
      <c r="AO904" s="122"/>
      <c r="AP904" s="122"/>
      <c r="AQ904" s="122"/>
      <c r="AR904" s="122"/>
      <c r="AS904" s="122"/>
      <c r="AT904" s="122"/>
      <c r="AU904" s="122"/>
      <c r="AV904" s="122"/>
      <c r="AW904" s="122"/>
      <c r="AX904" s="124"/>
      <c r="AY904" s="124"/>
      <c r="AZ904" s="127"/>
      <c r="BA904" s="124"/>
      <c r="BB904" s="124"/>
      <c r="BC904" s="124"/>
      <c r="BD904" s="124"/>
      <c r="BE904" s="124"/>
      <c r="BF904" s="124"/>
      <c r="BG904" s="128"/>
      <c r="BH904" s="129"/>
      <c r="BI904" s="124"/>
      <c r="BJ904" s="129"/>
      <c r="BK904" s="163"/>
      <c r="BL904" s="129"/>
    </row>
    <row r="905" spans="1:64" ht="12.75" x14ac:dyDescent="0.2">
      <c r="A905" s="122"/>
      <c r="B905" s="122"/>
      <c r="C905" s="122"/>
      <c r="D905" s="122"/>
      <c r="E905" s="122"/>
      <c r="F905" s="122"/>
      <c r="G905" s="123"/>
      <c r="H905" s="122"/>
      <c r="I905" s="122"/>
      <c r="J905" s="122"/>
      <c r="K905" s="122"/>
      <c r="L905" s="122"/>
      <c r="M905" s="122"/>
      <c r="N905" s="122"/>
      <c r="O905" s="122"/>
      <c r="P905" s="122"/>
      <c r="Q905" s="122"/>
      <c r="R905" s="122"/>
      <c r="S905" s="122"/>
      <c r="T905" s="122"/>
      <c r="U905" s="122"/>
      <c r="V905" s="122"/>
      <c r="W905" s="122"/>
      <c r="X905" s="122"/>
      <c r="Y905" s="122"/>
      <c r="Z905" s="122"/>
      <c r="AA905" s="122"/>
      <c r="AB905" s="122"/>
      <c r="AC905" s="122"/>
      <c r="AD905" s="122"/>
      <c r="AE905" s="122"/>
      <c r="AF905" s="124"/>
      <c r="AG905" s="125"/>
      <c r="AH905" s="124"/>
      <c r="AI905" s="124"/>
      <c r="AJ905" s="122"/>
      <c r="AK905" s="126"/>
      <c r="AL905" s="122"/>
      <c r="AM905" s="122"/>
      <c r="AN905" s="122"/>
      <c r="AO905" s="122"/>
      <c r="AP905" s="122"/>
      <c r="AQ905" s="122"/>
      <c r="AR905" s="122"/>
      <c r="AS905" s="122"/>
      <c r="AT905" s="122"/>
      <c r="AU905" s="122"/>
      <c r="AV905" s="122"/>
      <c r="AW905" s="122"/>
      <c r="AX905" s="124"/>
      <c r="AY905" s="124"/>
      <c r="AZ905" s="127"/>
      <c r="BA905" s="124"/>
      <c r="BB905" s="124"/>
      <c r="BC905" s="124"/>
      <c r="BD905" s="124"/>
      <c r="BE905" s="124"/>
      <c r="BF905" s="124"/>
      <c r="BG905" s="128"/>
      <c r="BH905" s="129"/>
      <c r="BI905" s="124"/>
      <c r="BJ905" s="129"/>
      <c r="BK905" s="163"/>
      <c r="BL905" s="129"/>
    </row>
    <row r="906" spans="1:64" ht="12.75" x14ac:dyDescent="0.2">
      <c r="A906" s="122"/>
      <c r="B906" s="122"/>
      <c r="C906" s="122"/>
      <c r="D906" s="122"/>
      <c r="E906" s="122"/>
      <c r="F906" s="122"/>
      <c r="G906" s="123"/>
      <c r="H906" s="122"/>
      <c r="I906" s="122"/>
      <c r="J906" s="122"/>
      <c r="K906" s="122"/>
      <c r="L906" s="122"/>
      <c r="M906" s="122"/>
      <c r="N906" s="122"/>
      <c r="O906" s="122"/>
      <c r="P906" s="122"/>
      <c r="Q906" s="122"/>
      <c r="R906" s="122"/>
      <c r="S906" s="122"/>
      <c r="T906" s="122"/>
      <c r="U906" s="122"/>
      <c r="V906" s="122"/>
      <c r="W906" s="122"/>
      <c r="X906" s="122"/>
      <c r="Y906" s="122"/>
      <c r="Z906" s="122"/>
      <c r="AA906" s="122"/>
      <c r="AB906" s="122"/>
      <c r="AC906" s="122"/>
      <c r="AD906" s="122"/>
      <c r="AE906" s="122"/>
      <c r="AF906" s="124"/>
      <c r="AG906" s="125"/>
      <c r="AH906" s="124"/>
      <c r="AI906" s="124"/>
      <c r="AJ906" s="122"/>
      <c r="AK906" s="126"/>
      <c r="AL906" s="122"/>
      <c r="AM906" s="122"/>
      <c r="AN906" s="122"/>
      <c r="AO906" s="122"/>
      <c r="AP906" s="122"/>
      <c r="AQ906" s="122"/>
      <c r="AR906" s="122"/>
      <c r="AS906" s="122"/>
      <c r="AT906" s="122"/>
      <c r="AU906" s="122"/>
      <c r="AV906" s="122"/>
      <c r="AW906" s="122"/>
      <c r="AX906" s="124"/>
      <c r="AY906" s="124"/>
      <c r="AZ906" s="127"/>
      <c r="BA906" s="124"/>
      <c r="BB906" s="124"/>
      <c r="BC906" s="124"/>
      <c r="BD906" s="124"/>
      <c r="BE906" s="124"/>
      <c r="BF906" s="124"/>
      <c r="BG906" s="128"/>
      <c r="BH906" s="129"/>
      <c r="BI906" s="124"/>
      <c r="BJ906" s="129"/>
      <c r="BK906" s="163"/>
      <c r="BL906" s="129"/>
    </row>
    <row r="907" spans="1:64" ht="12.75" x14ac:dyDescent="0.2">
      <c r="A907" s="122"/>
      <c r="B907" s="122"/>
      <c r="C907" s="122"/>
      <c r="D907" s="122"/>
      <c r="E907" s="122"/>
      <c r="F907" s="122"/>
      <c r="G907" s="123"/>
      <c r="H907" s="122"/>
      <c r="I907" s="122"/>
      <c r="J907" s="122"/>
      <c r="K907" s="122"/>
      <c r="L907" s="122"/>
      <c r="M907" s="122"/>
      <c r="N907" s="122"/>
      <c r="O907" s="122"/>
      <c r="P907" s="122"/>
      <c r="Q907" s="122"/>
      <c r="R907" s="122"/>
      <c r="S907" s="122"/>
      <c r="T907" s="122"/>
      <c r="U907" s="122"/>
      <c r="V907" s="122"/>
      <c r="W907" s="122"/>
      <c r="X907" s="122"/>
      <c r="Y907" s="122"/>
      <c r="Z907" s="122"/>
      <c r="AA907" s="122"/>
      <c r="AB907" s="122"/>
      <c r="AC907" s="122"/>
      <c r="AD907" s="122"/>
      <c r="AE907" s="122"/>
      <c r="AF907" s="124"/>
      <c r="AG907" s="125"/>
      <c r="AH907" s="124"/>
      <c r="AI907" s="124"/>
      <c r="AJ907" s="122"/>
      <c r="AK907" s="126"/>
      <c r="AL907" s="122"/>
      <c r="AM907" s="122"/>
      <c r="AN907" s="122"/>
      <c r="AO907" s="122"/>
      <c r="AP907" s="122"/>
      <c r="AQ907" s="122"/>
      <c r="AR907" s="122"/>
      <c r="AS907" s="122"/>
      <c r="AT907" s="122"/>
      <c r="AU907" s="122"/>
      <c r="AV907" s="122"/>
      <c r="AW907" s="122"/>
      <c r="AX907" s="124"/>
      <c r="AY907" s="124"/>
      <c r="AZ907" s="127"/>
      <c r="BA907" s="124"/>
      <c r="BB907" s="124"/>
      <c r="BC907" s="124"/>
      <c r="BD907" s="124"/>
      <c r="BE907" s="124"/>
      <c r="BF907" s="124"/>
      <c r="BG907" s="128"/>
      <c r="BH907" s="129"/>
      <c r="BI907" s="124"/>
      <c r="BJ907" s="129"/>
      <c r="BK907" s="163"/>
      <c r="BL907" s="129"/>
    </row>
    <row r="908" spans="1:64" ht="12.75" x14ac:dyDescent="0.2">
      <c r="A908" s="122"/>
      <c r="B908" s="122"/>
      <c r="C908" s="122"/>
      <c r="D908" s="122"/>
      <c r="E908" s="122"/>
      <c r="F908" s="122"/>
      <c r="G908" s="123"/>
      <c r="H908" s="122"/>
      <c r="I908" s="122"/>
      <c r="J908" s="122"/>
      <c r="K908" s="122"/>
      <c r="L908" s="122"/>
      <c r="M908" s="122"/>
      <c r="N908" s="122"/>
      <c r="O908" s="122"/>
      <c r="P908" s="122"/>
      <c r="Q908" s="122"/>
      <c r="R908" s="122"/>
      <c r="S908" s="122"/>
      <c r="T908" s="122"/>
      <c r="U908" s="122"/>
      <c r="V908" s="122"/>
      <c r="W908" s="122"/>
      <c r="X908" s="122"/>
      <c r="Y908" s="122"/>
      <c r="Z908" s="122"/>
      <c r="AA908" s="122"/>
      <c r="AB908" s="122"/>
      <c r="AC908" s="122"/>
      <c r="AD908" s="122"/>
      <c r="AE908" s="122"/>
      <c r="AF908" s="124"/>
      <c r="AG908" s="125"/>
      <c r="AH908" s="124"/>
      <c r="AI908" s="124"/>
      <c r="AJ908" s="122"/>
      <c r="AK908" s="126"/>
      <c r="AL908" s="122"/>
      <c r="AM908" s="122"/>
      <c r="AN908" s="122"/>
      <c r="AO908" s="122"/>
      <c r="AP908" s="122"/>
      <c r="AQ908" s="122"/>
      <c r="AR908" s="122"/>
      <c r="AS908" s="122"/>
      <c r="AT908" s="122"/>
      <c r="AU908" s="122"/>
      <c r="AV908" s="122"/>
      <c r="AW908" s="122"/>
      <c r="AX908" s="124"/>
      <c r="AY908" s="124"/>
      <c r="AZ908" s="127"/>
      <c r="BA908" s="124"/>
      <c r="BB908" s="124"/>
      <c r="BC908" s="124"/>
      <c r="BD908" s="124"/>
      <c r="BE908" s="124"/>
      <c r="BF908" s="124"/>
      <c r="BG908" s="128"/>
      <c r="BH908" s="129"/>
      <c r="BI908" s="124"/>
      <c r="BJ908" s="129"/>
      <c r="BK908" s="163"/>
      <c r="BL908" s="129"/>
    </row>
    <row r="909" spans="1:64" ht="12.75" x14ac:dyDescent="0.2">
      <c r="A909" s="122"/>
      <c r="B909" s="122"/>
      <c r="C909" s="122"/>
      <c r="D909" s="122"/>
      <c r="E909" s="122"/>
      <c r="F909" s="122"/>
      <c r="G909" s="123"/>
      <c r="H909" s="122"/>
      <c r="I909" s="122"/>
      <c r="J909" s="122"/>
      <c r="K909" s="122"/>
      <c r="L909" s="122"/>
      <c r="M909" s="122"/>
      <c r="N909" s="122"/>
      <c r="O909" s="122"/>
      <c r="P909" s="122"/>
      <c r="Q909" s="122"/>
      <c r="R909" s="122"/>
      <c r="S909" s="122"/>
      <c r="T909" s="122"/>
      <c r="U909" s="122"/>
      <c r="V909" s="122"/>
      <c r="W909" s="122"/>
      <c r="X909" s="122"/>
      <c r="Y909" s="122"/>
      <c r="Z909" s="122"/>
      <c r="AA909" s="122"/>
      <c r="AB909" s="122"/>
      <c r="AC909" s="122"/>
      <c r="AD909" s="122"/>
      <c r="AE909" s="122"/>
      <c r="AF909" s="124"/>
      <c r="AG909" s="125"/>
      <c r="AH909" s="124"/>
      <c r="AI909" s="124"/>
      <c r="AJ909" s="122"/>
      <c r="AK909" s="126"/>
      <c r="AL909" s="122"/>
      <c r="AM909" s="122"/>
      <c r="AN909" s="122"/>
      <c r="AO909" s="122"/>
      <c r="AP909" s="122"/>
      <c r="AQ909" s="122"/>
      <c r="AR909" s="122"/>
      <c r="AS909" s="122"/>
      <c r="AT909" s="122"/>
      <c r="AU909" s="122"/>
      <c r="AV909" s="122"/>
      <c r="AW909" s="122"/>
      <c r="AX909" s="124"/>
      <c r="AY909" s="124"/>
      <c r="AZ909" s="127"/>
      <c r="BA909" s="124"/>
      <c r="BB909" s="124"/>
      <c r="BC909" s="124"/>
      <c r="BD909" s="124"/>
      <c r="BE909" s="124"/>
      <c r="BF909" s="124"/>
      <c r="BG909" s="128"/>
      <c r="BH909" s="129"/>
      <c r="BI909" s="124"/>
      <c r="BJ909" s="129"/>
      <c r="BK909" s="163"/>
      <c r="BL909" s="129"/>
    </row>
    <row r="910" spans="1:64" ht="12.75" x14ac:dyDescent="0.2">
      <c r="A910" s="122"/>
      <c r="B910" s="122"/>
      <c r="C910" s="122"/>
      <c r="D910" s="122"/>
      <c r="E910" s="122"/>
      <c r="F910" s="122"/>
      <c r="G910" s="123"/>
      <c r="H910" s="122"/>
      <c r="I910" s="122"/>
      <c r="J910" s="122"/>
      <c r="K910" s="122"/>
      <c r="L910" s="122"/>
      <c r="M910" s="122"/>
      <c r="N910" s="122"/>
      <c r="O910" s="122"/>
      <c r="P910" s="122"/>
      <c r="Q910" s="122"/>
      <c r="R910" s="122"/>
      <c r="S910" s="122"/>
      <c r="T910" s="122"/>
      <c r="U910" s="122"/>
      <c r="V910" s="122"/>
      <c r="W910" s="122"/>
      <c r="X910" s="122"/>
      <c r="Y910" s="122"/>
      <c r="Z910" s="122"/>
      <c r="AA910" s="122"/>
      <c r="AB910" s="122"/>
      <c r="AC910" s="122"/>
      <c r="AD910" s="122"/>
      <c r="AE910" s="122"/>
      <c r="AF910" s="124"/>
      <c r="AG910" s="125"/>
      <c r="AH910" s="124"/>
      <c r="AI910" s="124"/>
      <c r="AJ910" s="122"/>
      <c r="AK910" s="126"/>
      <c r="AL910" s="122"/>
      <c r="AM910" s="122"/>
      <c r="AN910" s="122"/>
      <c r="AO910" s="122"/>
      <c r="AP910" s="122"/>
      <c r="AQ910" s="122"/>
      <c r="AR910" s="122"/>
      <c r="AS910" s="122"/>
      <c r="AT910" s="122"/>
      <c r="AU910" s="122"/>
      <c r="AV910" s="122"/>
      <c r="AW910" s="122"/>
      <c r="AX910" s="124"/>
      <c r="AY910" s="124"/>
      <c r="AZ910" s="127"/>
      <c r="BA910" s="124"/>
      <c r="BB910" s="124"/>
      <c r="BC910" s="124"/>
      <c r="BD910" s="124"/>
      <c r="BE910" s="124"/>
      <c r="BF910" s="124"/>
      <c r="BG910" s="128"/>
      <c r="BH910" s="129"/>
      <c r="BI910" s="124"/>
      <c r="BJ910" s="129"/>
      <c r="BK910" s="163"/>
      <c r="BL910" s="129"/>
    </row>
    <row r="911" spans="1:64" ht="12.75" x14ac:dyDescent="0.2">
      <c r="A911" s="122"/>
      <c r="B911" s="122"/>
      <c r="C911" s="122"/>
      <c r="D911" s="122"/>
      <c r="E911" s="122"/>
      <c r="F911" s="122"/>
      <c r="G911" s="123"/>
      <c r="H911" s="122"/>
      <c r="I911" s="122"/>
      <c r="J911" s="122"/>
      <c r="K911" s="122"/>
      <c r="L911" s="122"/>
      <c r="M911" s="122"/>
      <c r="N911" s="122"/>
      <c r="O911" s="122"/>
      <c r="P911" s="122"/>
      <c r="Q911" s="122"/>
      <c r="R911" s="122"/>
      <c r="S911" s="122"/>
      <c r="T911" s="122"/>
      <c r="U911" s="122"/>
      <c r="V911" s="122"/>
      <c r="W911" s="122"/>
      <c r="X911" s="122"/>
      <c r="Y911" s="122"/>
      <c r="Z911" s="122"/>
      <c r="AA911" s="122"/>
      <c r="AB911" s="122"/>
      <c r="AC911" s="122"/>
      <c r="AD911" s="122"/>
      <c r="AE911" s="122"/>
      <c r="AF911" s="124"/>
      <c r="AG911" s="125"/>
      <c r="AH911" s="124"/>
      <c r="AI911" s="124"/>
      <c r="AJ911" s="122"/>
      <c r="AK911" s="126"/>
      <c r="AL911" s="122"/>
      <c r="AM911" s="122"/>
      <c r="AN911" s="122"/>
      <c r="AO911" s="122"/>
      <c r="AP911" s="122"/>
      <c r="AQ911" s="122"/>
      <c r="AR911" s="122"/>
      <c r="AS911" s="122"/>
      <c r="AT911" s="122"/>
      <c r="AU911" s="122"/>
      <c r="AV911" s="122"/>
      <c r="AW911" s="122"/>
      <c r="AX911" s="124"/>
      <c r="AY911" s="124"/>
      <c r="AZ911" s="127"/>
      <c r="BA911" s="124"/>
      <c r="BB911" s="124"/>
      <c r="BC911" s="124"/>
      <c r="BD911" s="124"/>
      <c r="BE911" s="124"/>
      <c r="BF911" s="124"/>
      <c r="BG911" s="128"/>
      <c r="BH911" s="129"/>
      <c r="BI911" s="124"/>
      <c r="BJ911" s="129"/>
      <c r="BK911" s="163"/>
      <c r="BL911" s="129"/>
    </row>
    <row r="912" spans="1:64" ht="12.75" x14ac:dyDescent="0.2">
      <c r="A912" s="122"/>
      <c r="B912" s="122"/>
      <c r="C912" s="122"/>
      <c r="D912" s="122"/>
      <c r="E912" s="122"/>
      <c r="F912" s="122"/>
      <c r="G912" s="123"/>
      <c r="H912" s="122"/>
      <c r="I912" s="122"/>
      <c r="J912" s="122"/>
      <c r="K912" s="122"/>
      <c r="L912" s="122"/>
      <c r="M912" s="122"/>
      <c r="N912" s="122"/>
      <c r="O912" s="122"/>
      <c r="P912" s="122"/>
      <c r="Q912" s="122"/>
      <c r="R912" s="122"/>
      <c r="S912" s="122"/>
      <c r="T912" s="122"/>
      <c r="U912" s="122"/>
      <c r="V912" s="122"/>
      <c r="W912" s="122"/>
      <c r="X912" s="122"/>
      <c r="Y912" s="122"/>
      <c r="Z912" s="122"/>
      <c r="AA912" s="122"/>
      <c r="AB912" s="122"/>
      <c r="AC912" s="122"/>
      <c r="AD912" s="122"/>
      <c r="AE912" s="122"/>
      <c r="AF912" s="124"/>
      <c r="AG912" s="125"/>
      <c r="AH912" s="124"/>
      <c r="AI912" s="124"/>
      <c r="AJ912" s="122"/>
      <c r="AK912" s="126"/>
      <c r="AL912" s="122"/>
      <c r="AM912" s="122"/>
      <c r="AN912" s="122"/>
      <c r="AO912" s="122"/>
      <c r="AP912" s="122"/>
      <c r="AQ912" s="122"/>
      <c r="AR912" s="122"/>
      <c r="AS912" s="122"/>
      <c r="AT912" s="122"/>
      <c r="AU912" s="122"/>
      <c r="AV912" s="122"/>
      <c r="AW912" s="122"/>
      <c r="AX912" s="124"/>
      <c r="AY912" s="124"/>
      <c r="AZ912" s="127"/>
      <c r="BA912" s="124"/>
      <c r="BB912" s="124"/>
      <c r="BC912" s="124"/>
      <c r="BD912" s="124"/>
      <c r="BE912" s="124"/>
      <c r="BF912" s="124"/>
      <c r="BG912" s="128"/>
      <c r="BH912" s="129"/>
      <c r="BI912" s="124"/>
      <c r="BJ912" s="129"/>
      <c r="BK912" s="163"/>
      <c r="BL912" s="129"/>
    </row>
    <row r="913" spans="1:64" ht="12.75" x14ac:dyDescent="0.2">
      <c r="A913" s="122"/>
      <c r="B913" s="122"/>
      <c r="C913" s="122"/>
      <c r="D913" s="122"/>
      <c r="E913" s="122"/>
      <c r="F913" s="122"/>
      <c r="G913" s="123"/>
      <c r="H913" s="122"/>
      <c r="I913" s="122"/>
      <c r="J913" s="122"/>
      <c r="K913" s="122"/>
      <c r="L913" s="122"/>
      <c r="M913" s="122"/>
      <c r="N913" s="122"/>
      <c r="O913" s="122"/>
      <c r="P913" s="122"/>
      <c r="Q913" s="122"/>
      <c r="R913" s="122"/>
      <c r="S913" s="122"/>
      <c r="T913" s="122"/>
      <c r="U913" s="122"/>
      <c r="V913" s="122"/>
      <c r="W913" s="122"/>
      <c r="X913" s="122"/>
      <c r="Y913" s="122"/>
      <c r="Z913" s="122"/>
      <c r="AA913" s="122"/>
      <c r="AB913" s="122"/>
      <c r="AC913" s="122"/>
      <c r="AD913" s="122"/>
      <c r="AE913" s="122"/>
      <c r="AF913" s="124"/>
      <c r="AG913" s="125"/>
      <c r="AH913" s="124"/>
      <c r="AI913" s="124"/>
      <c r="AJ913" s="122"/>
      <c r="AK913" s="126"/>
      <c r="AL913" s="122"/>
      <c r="AM913" s="122"/>
      <c r="AN913" s="122"/>
      <c r="AO913" s="122"/>
      <c r="AP913" s="122"/>
      <c r="AQ913" s="122"/>
      <c r="AR913" s="122"/>
      <c r="AS913" s="122"/>
      <c r="AT913" s="122"/>
      <c r="AU913" s="122"/>
      <c r="AV913" s="122"/>
      <c r="AW913" s="122"/>
      <c r="AX913" s="124"/>
      <c r="AY913" s="124"/>
      <c r="AZ913" s="127"/>
      <c r="BA913" s="124"/>
      <c r="BB913" s="124"/>
      <c r="BC913" s="124"/>
      <c r="BD913" s="124"/>
      <c r="BE913" s="124"/>
      <c r="BF913" s="124"/>
      <c r="BG913" s="128"/>
      <c r="BH913" s="129"/>
      <c r="BI913" s="124"/>
      <c r="BJ913" s="129"/>
      <c r="BK913" s="163"/>
      <c r="BL913" s="129"/>
    </row>
    <row r="914" spans="1:64" ht="12.75" x14ac:dyDescent="0.2">
      <c r="A914" s="122"/>
      <c r="B914" s="122"/>
      <c r="C914" s="122"/>
      <c r="D914" s="122"/>
      <c r="E914" s="122"/>
      <c r="F914" s="122"/>
      <c r="G914" s="123"/>
      <c r="H914" s="122"/>
      <c r="I914" s="122"/>
      <c r="J914" s="122"/>
      <c r="K914" s="122"/>
      <c r="L914" s="122"/>
      <c r="M914" s="122"/>
      <c r="N914" s="122"/>
      <c r="O914" s="122"/>
      <c r="P914" s="122"/>
      <c r="Q914" s="122"/>
      <c r="R914" s="122"/>
      <c r="S914" s="122"/>
      <c r="T914" s="122"/>
      <c r="U914" s="122"/>
      <c r="V914" s="122"/>
      <c r="W914" s="122"/>
      <c r="X914" s="122"/>
      <c r="Y914" s="122"/>
      <c r="Z914" s="122"/>
      <c r="AA914" s="122"/>
      <c r="AB914" s="122"/>
      <c r="AC914" s="122"/>
      <c r="AD914" s="122"/>
      <c r="AE914" s="122"/>
      <c r="AF914" s="124"/>
      <c r="AG914" s="125"/>
      <c r="AH914" s="124"/>
      <c r="AI914" s="124"/>
      <c r="AJ914" s="122"/>
      <c r="AK914" s="126"/>
      <c r="AL914" s="122"/>
      <c r="AM914" s="122"/>
      <c r="AN914" s="122"/>
      <c r="AO914" s="122"/>
      <c r="AP914" s="122"/>
      <c r="AQ914" s="122"/>
      <c r="AR914" s="122"/>
      <c r="AS914" s="122"/>
      <c r="AT914" s="122"/>
      <c r="AU914" s="122"/>
      <c r="AV914" s="122"/>
      <c r="AW914" s="122"/>
      <c r="AX914" s="124"/>
      <c r="AY914" s="124"/>
      <c r="AZ914" s="127"/>
      <c r="BA914" s="124"/>
      <c r="BB914" s="124"/>
      <c r="BC914" s="124"/>
      <c r="BD914" s="124"/>
      <c r="BE914" s="124"/>
      <c r="BF914" s="124"/>
      <c r="BG914" s="128"/>
      <c r="BH914" s="129"/>
      <c r="BI914" s="124"/>
      <c r="BJ914" s="129"/>
      <c r="BK914" s="163"/>
      <c r="BL914" s="129"/>
    </row>
    <row r="915" spans="1:64" ht="12.75" x14ac:dyDescent="0.2">
      <c r="A915" s="122"/>
      <c r="B915" s="122"/>
      <c r="C915" s="122"/>
      <c r="D915" s="122"/>
      <c r="E915" s="122"/>
      <c r="F915" s="122"/>
      <c r="G915" s="123"/>
      <c r="H915" s="122"/>
      <c r="I915" s="122"/>
      <c r="J915" s="122"/>
      <c r="K915" s="122"/>
      <c r="L915" s="122"/>
      <c r="M915" s="122"/>
      <c r="N915" s="122"/>
      <c r="O915" s="122"/>
      <c r="P915" s="122"/>
      <c r="Q915" s="122"/>
      <c r="R915" s="122"/>
      <c r="S915" s="122"/>
      <c r="T915" s="122"/>
      <c r="U915" s="122"/>
      <c r="V915" s="122"/>
      <c r="W915" s="122"/>
      <c r="X915" s="122"/>
      <c r="Y915" s="122"/>
      <c r="Z915" s="122"/>
      <c r="AA915" s="122"/>
      <c r="AB915" s="122"/>
      <c r="AC915" s="122"/>
      <c r="AD915" s="122"/>
      <c r="AE915" s="122"/>
      <c r="AF915" s="124"/>
      <c r="AG915" s="125"/>
      <c r="AH915" s="124"/>
      <c r="AI915" s="124"/>
      <c r="AJ915" s="122"/>
      <c r="AK915" s="126"/>
      <c r="AL915" s="122"/>
      <c r="AM915" s="122"/>
      <c r="AN915" s="122"/>
      <c r="AO915" s="122"/>
      <c r="AP915" s="122"/>
      <c r="AQ915" s="122"/>
      <c r="AR915" s="122"/>
      <c r="AS915" s="122"/>
      <c r="AT915" s="122"/>
      <c r="AU915" s="122"/>
      <c r="AV915" s="122"/>
      <c r="AW915" s="122"/>
      <c r="AX915" s="124"/>
      <c r="AY915" s="124"/>
      <c r="AZ915" s="127"/>
      <c r="BA915" s="124"/>
      <c r="BB915" s="124"/>
      <c r="BC915" s="124"/>
      <c r="BD915" s="124"/>
      <c r="BE915" s="124"/>
      <c r="BF915" s="124"/>
      <c r="BG915" s="128"/>
      <c r="BH915" s="129"/>
      <c r="BI915" s="124"/>
      <c r="BJ915" s="129"/>
      <c r="BK915" s="163"/>
      <c r="BL915" s="129"/>
    </row>
    <row r="916" spans="1:64" ht="12.75" x14ac:dyDescent="0.2">
      <c r="A916" s="122"/>
      <c r="B916" s="122"/>
      <c r="C916" s="122"/>
      <c r="D916" s="122"/>
      <c r="E916" s="122"/>
      <c r="F916" s="122"/>
      <c r="G916" s="123"/>
      <c r="H916" s="122"/>
      <c r="I916" s="122"/>
      <c r="J916" s="122"/>
      <c r="K916" s="122"/>
      <c r="L916" s="122"/>
      <c r="M916" s="122"/>
      <c r="N916" s="122"/>
      <c r="O916" s="122"/>
      <c r="P916" s="122"/>
      <c r="Q916" s="122"/>
      <c r="R916" s="122"/>
      <c r="S916" s="122"/>
      <c r="T916" s="122"/>
      <c r="U916" s="122"/>
      <c r="V916" s="122"/>
      <c r="W916" s="122"/>
      <c r="X916" s="122"/>
      <c r="Y916" s="122"/>
      <c r="Z916" s="122"/>
      <c r="AA916" s="122"/>
      <c r="AB916" s="122"/>
      <c r="AC916" s="122"/>
      <c r="AD916" s="122"/>
      <c r="AE916" s="122"/>
      <c r="AF916" s="124"/>
      <c r="AG916" s="125"/>
      <c r="AH916" s="124"/>
      <c r="AI916" s="124"/>
      <c r="AJ916" s="122"/>
      <c r="AK916" s="126"/>
      <c r="AL916" s="122"/>
      <c r="AM916" s="122"/>
      <c r="AN916" s="122"/>
      <c r="AO916" s="122"/>
      <c r="AP916" s="122"/>
      <c r="AQ916" s="122"/>
      <c r="AR916" s="122"/>
      <c r="AS916" s="122"/>
      <c r="AT916" s="122"/>
      <c r="AU916" s="122"/>
      <c r="AV916" s="122"/>
      <c r="AW916" s="122"/>
      <c r="AX916" s="124"/>
      <c r="AY916" s="124"/>
      <c r="AZ916" s="127"/>
      <c r="BA916" s="124"/>
      <c r="BB916" s="124"/>
      <c r="BC916" s="124"/>
      <c r="BD916" s="124"/>
      <c r="BE916" s="124"/>
      <c r="BF916" s="124"/>
      <c r="BG916" s="128"/>
      <c r="BH916" s="129"/>
      <c r="BI916" s="124"/>
      <c r="BJ916" s="129"/>
      <c r="BK916" s="163"/>
      <c r="BL916" s="129"/>
    </row>
    <row r="917" spans="1:64" ht="12.75" x14ac:dyDescent="0.2">
      <c r="A917" s="122"/>
      <c r="B917" s="122"/>
      <c r="C917" s="122"/>
      <c r="D917" s="122"/>
      <c r="E917" s="122"/>
      <c r="F917" s="122"/>
      <c r="G917" s="123"/>
      <c r="H917" s="122"/>
      <c r="I917" s="122"/>
      <c r="J917" s="122"/>
      <c r="K917" s="122"/>
      <c r="L917" s="122"/>
      <c r="M917" s="122"/>
      <c r="N917" s="122"/>
      <c r="O917" s="122"/>
      <c r="P917" s="122"/>
      <c r="Q917" s="122"/>
      <c r="R917" s="122"/>
      <c r="S917" s="122"/>
      <c r="T917" s="122"/>
      <c r="U917" s="122"/>
      <c r="V917" s="122"/>
      <c r="W917" s="122"/>
      <c r="X917" s="122"/>
      <c r="Y917" s="122"/>
      <c r="Z917" s="122"/>
      <c r="AA917" s="122"/>
      <c r="AB917" s="122"/>
      <c r="AC917" s="122"/>
      <c r="AD917" s="122"/>
      <c r="AE917" s="122"/>
      <c r="AF917" s="124"/>
      <c r="AG917" s="125"/>
      <c r="AH917" s="124"/>
      <c r="AI917" s="124"/>
      <c r="AJ917" s="122"/>
      <c r="AK917" s="126"/>
      <c r="AL917" s="122"/>
      <c r="AM917" s="122"/>
      <c r="AN917" s="122"/>
      <c r="AO917" s="122"/>
      <c r="AP917" s="122"/>
      <c r="AQ917" s="122"/>
      <c r="AR917" s="122"/>
      <c r="AS917" s="122"/>
      <c r="AT917" s="122"/>
      <c r="AU917" s="122"/>
      <c r="AV917" s="122"/>
      <c r="AW917" s="122"/>
      <c r="AX917" s="124"/>
      <c r="AY917" s="124"/>
      <c r="AZ917" s="127"/>
      <c r="BA917" s="124"/>
      <c r="BB917" s="124"/>
      <c r="BC917" s="124"/>
      <c r="BD917" s="124"/>
      <c r="BE917" s="124"/>
      <c r="BF917" s="124"/>
      <c r="BG917" s="128"/>
      <c r="BH917" s="129"/>
      <c r="BI917" s="124"/>
      <c r="BJ917" s="129"/>
      <c r="BK917" s="163"/>
      <c r="BL917" s="129"/>
    </row>
    <row r="918" spans="1:64" ht="12.75" x14ac:dyDescent="0.2">
      <c r="A918" s="122"/>
      <c r="B918" s="122"/>
      <c r="C918" s="122"/>
      <c r="D918" s="122"/>
      <c r="E918" s="122"/>
      <c r="F918" s="122"/>
      <c r="G918" s="123"/>
      <c r="H918" s="122"/>
      <c r="I918" s="122"/>
      <c r="J918" s="122"/>
      <c r="K918" s="122"/>
      <c r="L918" s="122"/>
      <c r="M918" s="122"/>
      <c r="N918" s="122"/>
      <c r="O918" s="122"/>
      <c r="P918" s="122"/>
      <c r="Q918" s="122"/>
      <c r="R918" s="122"/>
      <c r="S918" s="122"/>
      <c r="T918" s="122"/>
      <c r="U918" s="122"/>
      <c r="V918" s="122"/>
      <c r="W918" s="122"/>
      <c r="X918" s="122"/>
      <c r="Y918" s="122"/>
      <c r="Z918" s="122"/>
      <c r="AA918" s="122"/>
      <c r="AB918" s="122"/>
      <c r="AC918" s="122"/>
      <c r="AD918" s="122"/>
      <c r="AE918" s="122"/>
      <c r="AF918" s="124"/>
      <c r="AG918" s="125"/>
      <c r="AH918" s="124"/>
      <c r="AI918" s="124"/>
      <c r="AJ918" s="122"/>
      <c r="AK918" s="126"/>
      <c r="AL918" s="122"/>
      <c r="AM918" s="122"/>
      <c r="AN918" s="122"/>
      <c r="AO918" s="122"/>
      <c r="AP918" s="122"/>
      <c r="AQ918" s="122"/>
      <c r="AR918" s="122"/>
      <c r="AS918" s="122"/>
      <c r="AT918" s="122"/>
      <c r="AU918" s="122"/>
      <c r="AV918" s="122"/>
      <c r="AW918" s="122"/>
      <c r="AX918" s="124"/>
      <c r="AY918" s="124"/>
      <c r="AZ918" s="127"/>
      <c r="BA918" s="124"/>
      <c r="BB918" s="124"/>
      <c r="BC918" s="124"/>
      <c r="BD918" s="124"/>
      <c r="BE918" s="124"/>
      <c r="BF918" s="124"/>
      <c r="BG918" s="128"/>
      <c r="BH918" s="129"/>
      <c r="BI918" s="124"/>
      <c r="BJ918" s="129"/>
      <c r="BK918" s="163"/>
      <c r="BL918" s="129"/>
    </row>
    <row r="919" spans="1:64" ht="12.75" x14ac:dyDescent="0.2">
      <c r="A919" s="122"/>
      <c r="B919" s="122"/>
      <c r="C919" s="122"/>
      <c r="D919" s="122"/>
      <c r="E919" s="122"/>
      <c r="F919" s="122"/>
      <c r="G919" s="123"/>
      <c r="H919" s="122"/>
      <c r="I919" s="122"/>
      <c r="J919" s="122"/>
      <c r="K919" s="122"/>
      <c r="L919" s="122"/>
      <c r="M919" s="122"/>
      <c r="N919" s="122"/>
      <c r="O919" s="122"/>
      <c r="P919" s="122"/>
      <c r="Q919" s="122"/>
      <c r="R919" s="122"/>
      <c r="S919" s="122"/>
      <c r="T919" s="122"/>
      <c r="U919" s="122"/>
      <c r="V919" s="122"/>
      <c r="W919" s="122"/>
      <c r="X919" s="122"/>
      <c r="Y919" s="122"/>
      <c r="Z919" s="122"/>
      <c r="AA919" s="122"/>
      <c r="AB919" s="122"/>
      <c r="AC919" s="122"/>
      <c r="AD919" s="122"/>
      <c r="AE919" s="122"/>
      <c r="AF919" s="124"/>
      <c r="AG919" s="125"/>
      <c r="AH919" s="124"/>
      <c r="AI919" s="124"/>
      <c r="AJ919" s="122"/>
      <c r="AK919" s="126"/>
      <c r="AL919" s="122"/>
      <c r="AM919" s="122"/>
      <c r="AN919" s="122"/>
      <c r="AO919" s="122"/>
      <c r="AP919" s="122"/>
      <c r="AQ919" s="122"/>
      <c r="AR919" s="122"/>
      <c r="AS919" s="122"/>
      <c r="AT919" s="122"/>
      <c r="AU919" s="122"/>
      <c r="AV919" s="122"/>
      <c r="AW919" s="122"/>
      <c r="AX919" s="124"/>
      <c r="AY919" s="124"/>
      <c r="AZ919" s="127"/>
      <c r="BA919" s="124"/>
      <c r="BB919" s="124"/>
      <c r="BC919" s="124"/>
      <c r="BD919" s="124"/>
      <c r="BE919" s="124"/>
      <c r="BF919" s="124"/>
      <c r="BG919" s="128"/>
      <c r="BH919" s="129"/>
      <c r="BI919" s="124"/>
      <c r="BJ919" s="129"/>
      <c r="BK919" s="163"/>
      <c r="BL919" s="129"/>
    </row>
    <row r="920" spans="1:64" ht="12.75" x14ac:dyDescent="0.2">
      <c r="A920" s="122"/>
      <c r="B920" s="122"/>
      <c r="C920" s="122"/>
      <c r="D920" s="122"/>
      <c r="E920" s="122"/>
      <c r="F920" s="122"/>
      <c r="G920" s="123"/>
      <c r="H920" s="122"/>
      <c r="I920" s="122"/>
      <c r="J920" s="122"/>
      <c r="K920" s="122"/>
      <c r="L920" s="122"/>
      <c r="M920" s="122"/>
      <c r="N920" s="122"/>
      <c r="O920" s="122"/>
      <c r="P920" s="122"/>
      <c r="Q920" s="122"/>
      <c r="R920" s="122"/>
      <c r="S920" s="122"/>
      <c r="T920" s="122"/>
      <c r="U920" s="122"/>
      <c r="V920" s="122"/>
      <c r="W920" s="122"/>
      <c r="X920" s="122"/>
      <c r="Y920" s="122"/>
      <c r="Z920" s="122"/>
      <c r="AA920" s="122"/>
      <c r="AB920" s="122"/>
      <c r="AC920" s="122"/>
      <c r="AD920" s="122"/>
      <c r="AE920" s="122"/>
      <c r="AF920" s="124"/>
      <c r="AG920" s="125"/>
      <c r="AH920" s="124"/>
      <c r="AI920" s="124"/>
      <c r="AJ920" s="122"/>
      <c r="AK920" s="126"/>
      <c r="AL920" s="122"/>
      <c r="AM920" s="122"/>
      <c r="AN920" s="122"/>
      <c r="AO920" s="122"/>
      <c r="AP920" s="122"/>
      <c r="AQ920" s="122"/>
      <c r="AR920" s="122"/>
      <c r="AS920" s="122"/>
      <c r="AT920" s="122"/>
      <c r="AU920" s="122"/>
      <c r="AV920" s="122"/>
      <c r="AW920" s="122"/>
      <c r="AX920" s="124"/>
      <c r="AY920" s="124"/>
      <c r="AZ920" s="127"/>
      <c r="BA920" s="124"/>
      <c r="BB920" s="124"/>
      <c r="BC920" s="124"/>
      <c r="BD920" s="124"/>
      <c r="BE920" s="124"/>
      <c r="BF920" s="124"/>
      <c r="BG920" s="128"/>
      <c r="BH920" s="129"/>
      <c r="BI920" s="124"/>
      <c r="BJ920" s="129"/>
      <c r="BK920" s="163"/>
      <c r="BL920" s="129"/>
    </row>
    <row r="921" spans="1:64" ht="12.75" x14ac:dyDescent="0.2">
      <c r="A921" s="122"/>
      <c r="B921" s="122"/>
      <c r="C921" s="122"/>
      <c r="D921" s="122"/>
      <c r="E921" s="122"/>
      <c r="F921" s="122"/>
      <c r="G921" s="123"/>
      <c r="H921" s="122"/>
      <c r="I921" s="122"/>
      <c r="J921" s="122"/>
      <c r="K921" s="122"/>
      <c r="L921" s="122"/>
      <c r="M921" s="122"/>
      <c r="N921" s="122"/>
      <c r="O921" s="122"/>
      <c r="P921" s="122"/>
      <c r="Q921" s="122"/>
      <c r="R921" s="122"/>
      <c r="S921" s="122"/>
      <c r="T921" s="122"/>
      <c r="U921" s="122"/>
      <c r="V921" s="122"/>
      <c r="W921" s="122"/>
      <c r="X921" s="122"/>
      <c r="Y921" s="122"/>
      <c r="Z921" s="122"/>
      <c r="AA921" s="122"/>
      <c r="AB921" s="122"/>
      <c r="AC921" s="122"/>
      <c r="AD921" s="122"/>
      <c r="AE921" s="122"/>
      <c r="AF921" s="124"/>
      <c r="AG921" s="125"/>
      <c r="AH921" s="124"/>
      <c r="AI921" s="124"/>
      <c r="AJ921" s="122"/>
      <c r="AK921" s="126"/>
      <c r="AL921" s="122"/>
      <c r="AM921" s="122"/>
      <c r="AN921" s="122"/>
      <c r="AO921" s="122"/>
      <c r="AP921" s="122"/>
      <c r="AQ921" s="122"/>
      <c r="AR921" s="122"/>
      <c r="AS921" s="122"/>
      <c r="AT921" s="122"/>
      <c r="AU921" s="122"/>
      <c r="AV921" s="122"/>
      <c r="AW921" s="122"/>
      <c r="AX921" s="124"/>
      <c r="AY921" s="124"/>
      <c r="AZ921" s="127"/>
      <c r="BA921" s="124"/>
      <c r="BB921" s="124"/>
      <c r="BC921" s="124"/>
      <c r="BD921" s="124"/>
      <c r="BE921" s="124"/>
      <c r="BF921" s="124"/>
      <c r="BG921" s="128"/>
      <c r="BH921" s="129"/>
      <c r="BI921" s="124"/>
      <c r="BJ921" s="129"/>
      <c r="BK921" s="163"/>
      <c r="BL921" s="129"/>
    </row>
    <row r="922" spans="1:64" ht="12.75" x14ac:dyDescent="0.2">
      <c r="A922" s="122"/>
      <c r="B922" s="122"/>
      <c r="C922" s="122"/>
      <c r="D922" s="122"/>
      <c r="E922" s="122"/>
      <c r="F922" s="122"/>
      <c r="G922" s="123"/>
      <c r="H922" s="122"/>
      <c r="I922" s="122"/>
      <c r="J922" s="122"/>
      <c r="K922" s="122"/>
      <c r="L922" s="122"/>
      <c r="M922" s="122"/>
      <c r="N922" s="122"/>
      <c r="O922" s="122"/>
      <c r="P922" s="122"/>
      <c r="Q922" s="122"/>
      <c r="R922" s="122"/>
      <c r="S922" s="122"/>
      <c r="T922" s="122"/>
      <c r="U922" s="122"/>
      <c r="V922" s="122"/>
      <c r="W922" s="122"/>
      <c r="X922" s="122"/>
      <c r="Y922" s="122"/>
      <c r="Z922" s="122"/>
      <c r="AA922" s="122"/>
      <c r="AB922" s="122"/>
      <c r="AC922" s="122"/>
      <c r="AD922" s="122"/>
      <c r="AE922" s="122"/>
      <c r="AF922" s="124"/>
      <c r="AG922" s="125"/>
      <c r="AH922" s="124"/>
      <c r="AI922" s="124"/>
      <c r="AJ922" s="122"/>
      <c r="AK922" s="126"/>
      <c r="AL922" s="122"/>
      <c r="AM922" s="122"/>
      <c r="AN922" s="122"/>
      <c r="AO922" s="122"/>
      <c r="AP922" s="122"/>
      <c r="AQ922" s="122"/>
      <c r="AR922" s="122"/>
      <c r="AS922" s="122"/>
      <c r="AT922" s="122"/>
      <c r="AU922" s="122"/>
      <c r="AV922" s="122"/>
      <c r="AW922" s="122"/>
      <c r="AX922" s="124"/>
      <c r="AY922" s="124"/>
      <c r="AZ922" s="127"/>
      <c r="BA922" s="124"/>
      <c r="BB922" s="124"/>
      <c r="BC922" s="124"/>
      <c r="BD922" s="124"/>
      <c r="BE922" s="124"/>
      <c r="BF922" s="124"/>
      <c r="BG922" s="128"/>
      <c r="BH922" s="129"/>
      <c r="BI922" s="124"/>
      <c r="BJ922" s="129"/>
      <c r="BK922" s="163"/>
      <c r="BL922" s="129"/>
    </row>
    <row r="923" spans="1:64" ht="12.75" x14ac:dyDescent="0.2">
      <c r="A923" s="122"/>
      <c r="B923" s="122"/>
      <c r="C923" s="122"/>
      <c r="D923" s="122"/>
      <c r="E923" s="122"/>
      <c r="F923" s="122"/>
      <c r="G923" s="123"/>
      <c r="H923" s="122"/>
      <c r="I923" s="122"/>
      <c r="J923" s="122"/>
      <c r="K923" s="122"/>
      <c r="L923" s="122"/>
      <c r="M923" s="122"/>
      <c r="N923" s="122"/>
      <c r="O923" s="122"/>
      <c r="P923" s="122"/>
      <c r="Q923" s="122"/>
      <c r="R923" s="122"/>
      <c r="S923" s="122"/>
      <c r="T923" s="122"/>
      <c r="U923" s="122"/>
      <c r="V923" s="122"/>
      <c r="W923" s="122"/>
      <c r="X923" s="122"/>
      <c r="Y923" s="122"/>
      <c r="Z923" s="122"/>
      <c r="AA923" s="122"/>
      <c r="AB923" s="122"/>
      <c r="AC923" s="122"/>
      <c r="AD923" s="122"/>
      <c r="AE923" s="122"/>
      <c r="AF923" s="124"/>
      <c r="AG923" s="125"/>
      <c r="AH923" s="124"/>
      <c r="AI923" s="124"/>
      <c r="AJ923" s="122"/>
      <c r="AK923" s="126"/>
      <c r="AL923" s="122"/>
      <c r="AM923" s="122"/>
      <c r="AN923" s="122"/>
      <c r="AO923" s="122"/>
      <c r="AP923" s="122"/>
      <c r="AQ923" s="122"/>
      <c r="AR923" s="122"/>
      <c r="AS923" s="122"/>
      <c r="AT923" s="122"/>
      <c r="AU923" s="122"/>
      <c r="AV923" s="122"/>
      <c r="AW923" s="122"/>
      <c r="AX923" s="124"/>
      <c r="AY923" s="124"/>
      <c r="AZ923" s="127"/>
      <c r="BA923" s="124"/>
      <c r="BB923" s="124"/>
      <c r="BC923" s="124"/>
      <c r="BD923" s="124"/>
      <c r="BE923" s="124"/>
      <c r="BF923" s="124"/>
      <c r="BG923" s="128"/>
      <c r="BH923" s="129"/>
      <c r="BI923" s="124"/>
      <c r="BJ923" s="129"/>
      <c r="BK923" s="163"/>
      <c r="BL923" s="129"/>
    </row>
    <row r="924" spans="1:64" ht="12.75" x14ac:dyDescent="0.2">
      <c r="A924" s="122"/>
      <c r="B924" s="122"/>
      <c r="C924" s="122"/>
      <c r="D924" s="122"/>
      <c r="E924" s="122"/>
      <c r="F924" s="122"/>
      <c r="G924" s="123"/>
      <c r="H924" s="122"/>
      <c r="I924" s="122"/>
      <c r="J924" s="122"/>
      <c r="K924" s="122"/>
      <c r="L924" s="122"/>
      <c r="M924" s="122"/>
      <c r="N924" s="122"/>
      <c r="O924" s="122"/>
      <c r="P924" s="122"/>
      <c r="Q924" s="122"/>
      <c r="R924" s="122"/>
      <c r="S924" s="122"/>
      <c r="T924" s="122"/>
      <c r="U924" s="122"/>
      <c r="V924" s="122"/>
      <c r="W924" s="122"/>
      <c r="X924" s="122"/>
      <c r="Y924" s="122"/>
      <c r="Z924" s="122"/>
      <c r="AA924" s="122"/>
      <c r="AB924" s="122"/>
      <c r="AC924" s="122"/>
      <c r="AD924" s="122"/>
      <c r="AE924" s="122"/>
      <c r="AF924" s="124"/>
      <c r="AG924" s="125"/>
      <c r="AH924" s="124"/>
      <c r="AI924" s="124"/>
      <c r="AJ924" s="122"/>
      <c r="AK924" s="126"/>
      <c r="AL924" s="122"/>
      <c r="AM924" s="122"/>
      <c r="AN924" s="122"/>
      <c r="AO924" s="122"/>
      <c r="AP924" s="122"/>
      <c r="AQ924" s="122"/>
      <c r="AR924" s="122"/>
      <c r="AS924" s="122"/>
      <c r="AT924" s="122"/>
      <c r="AU924" s="122"/>
      <c r="AV924" s="122"/>
      <c r="AW924" s="122"/>
      <c r="AX924" s="124"/>
      <c r="AY924" s="124"/>
      <c r="AZ924" s="127"/>
      <c r="BA924" s="124"/>
      <c r="BB924" s="124"/>
      <c r="BC924" s="124"/>
      <c r="BD924" s="124"/>
      <c r="BE924" s="124"/>
      <c r="BF924" s="124"/>
      <c r="BG924" s="128"/>
      <c r="BH924" s="129"/>
      <c r="BI924" s="124"/>
      <c r="BJ924" s="129"/>
      <c r="BK924" s="163"/>
      <c r="BL924" s="129"/>
    </row>
    <row r="925" spans="1:64" ht="12.75" x14ac:dyDescent="0.2">
      <c r="A925" s="122"/>
      <c r="B925" s="122"/>
      <c r="C925" s="122"/>
      <c r="D925" s="122"/>
      <c r="E925" s="122"/>
      <c r="F925" s="122"/>
      <c r="G925" s="123"/>
      <c r="H925" s="122"/>
      <c r="I925" s="122"/>
      <c r="J925" s="122"/>
      <c r="K925" s="122"/>
      <c r="L925" s="122"/>
      <c r="M925" s="122"/>
      <c r="N925" s="122"/>
      <c r="O925" s="122"/>
      <c r="P925" s="122"/>
      <c r="Q925" s="122"/>
      <c r="R925" s="122"/>
      <c r="S925" s="122"/>
      <c r="T925" s="122"/>
      <c r="U925" s="122"/>
      <c r="V925" s="122"/>
      <c r="W925" s="122"/>
      <c r="X925" s="122"/>
      <c r="Y925" s="122"/>
      <c r="Z925" s="122"/>
      <c r="AA925" s="122"/>
      <c r="AB925" s="122"/>
      <c r="AC925" s="122"/>
      <c r="AD925" s="122"/>
      <c r="AE925" s="122"/>
      <c r="AF925" s="124"/>
      <c r="AG925" s="125"/>
      <c r="AH925" s="124"/>
      <c r="AI925" s="124"/>
      <c r="AJ925" s="122"/>
      <c r="AK925" s="126"/>
      <c r="AL925" s="122"/>
      <c r="AM925" s="122"/>
      <c r="AN925" s="122"/>
      <c r="AO925" s="122"/>
      <c r="AP925" s="122"/>
      <c r="AQ925" s="122"/>
      <c r="AR925" s="122"/>
      <c r="AS925" s="122"/>
      <c r="AT925" s="122"/>
      <c r="AU925" s="122"/>
      <c r="AV925" s="122"/>
      <c r="AW925" s="122"/>
      <c r="AX925" s="124"/>
      <c r="AY925" s="124"/>
      <c r="AZ925" s="127"/>
      <c r="BA925" s="124"/>
      <c r="BB925" s="124"/>
      <c r="BC925" s="124"/>
      <c r="BD925" s="124"/>
      <c r="BE925" s="124"/>
      <c r="BF925" s="124"/>
      <c r="BG925" s="128"/>
      <c r="BH925" s="129"/>
      <c r="BI925" s="124"/>
      <c r="BJ925" s="129"/>
      <c r="BK925" s="163"/>
      <c r="BL925" s="129"/>
    </row>
    <row r="926" spans="1:64" ht="12.75" x14ac:dyDescent="0.2">
      <c r="A926" s="122"/>
      <c r="B926" s="122"/>
      <c r="C926" s="122"/>
      <c r="D926" s="122"/>
      <c r="E926" s="122"/>
      <c r="F926" s="122"/>
      <c r="G926" s="123"/>
      <c r="H926" s="122"/>
      <c r="I926" s="122"/>
      <c r="J926" s="122"/>
      <c r="K926" s="122"/>
      <c r="L926" s="122"/>
      <c r="M926" s="122"/>
      <c r="N926" s="122"/>
      <c r="O926" s="122"/>
      <c r="P926" s="122"/>
      <c r="Q926" s="122"/>
      <c r="R926" s="122"/>
      <c r="S926" s="122"/>
      <c r="T926" s="122"/>
      <c r="U926" s="122"/>
      <c r="V926" s="122"/>
      <c r="W926" s="122"/>
      <c r="X926" s="122"/>
      <c r="Y926" s="122"/>
      <c r="Z926" s="122"/>
      <c r="AA926" s="122"/>
      <c r="AB926" s="122"/>
      <c r="AC926" s="122"/>
      <c r="AD926" s="122"/>
      <c r="AE926" s="122"/>
      <c r="AF926" s="124"/>
      <c r="AG926" s="125"/>
      <c r="AH926" s="124"/>
      <c r="AI926" s="124"/>
      <c r="AJ926" s="122"/>
      <c r="AK926" s="126"/>
      <c r="AL926" s="122"/>
      <c r="AM926" s="122"/>
      <c r="AN926" s="122"/>
      <c r="AO926" s="122"/>
      <c r="AP926" s="122"/>
      <c r="AQ926" s="122"/>
      <c r="AR926" s="122"/>
      <c r="AS926" s="122"/>
      <c r="AT926" s="122"/>
      <c r="AU926" s="122"/>
      <c r="AV926" s="122"/>
      <c r="AW926" s="122"/>
      <c r="AX926" s="124"/>
      <c r="AY926" s="124"/>
      <c r="AZ926" s="127"/>
      <c r="BA926" s="124"/>
      <c r="BB926" s="124"/>
      <c r="BC926" s="124"/>
      <c r="BD926" s="124"/>
      <c r="BE926" s="124"/>
      <c r="BF926" s="124"/>
      <c r="BG926" s="128"/>
      <c r="BH926" s="129"/>
      <c r="BI926" s="124"/>
      <c r="BJ926" s="129"/>
      <c r="BK926" s="163"/>
      <c r="BL926" s="129"/>
    </row>
    <row r="927" spans="1:64" ht="12.75" x14ac:dyDescent="0.2">
      <c r="A927" s="122"/>
      <c r="B927" s="122"/>
      <c r="C927" s="122"/>
      <c r="D927" s="122"/>
      <c r="E927" s="122"/>
      <c r="F927" s="122"/>
      <c r="G927" s="123"/>
      <c r="H927" s="122"/>
      <c r="I927" s="122"/>
      <c r="J927" s="122"/>
      <c r="K927" s="122"/>
      <c r="L927" s="122"/>
      <c r="M927" s="122"/>
      <c r="N927" s="122"/>
      <c r="O927" s="122"/>
      <c r="P927" s="122"/>
      <c r="Q927" s="122"/>
      <c r="R927" s="122"/>
      <c r="S927" s="122"/>
      <c r="T927" s="122"/>
      <c r="U927" s="122"/>
      <c r="V927" s="122"/>
      <c r="W927" s="122"/>
      <c r="X927" s="122"/>
      <c r="Y927" s="122"/>
      <c r="Z927" s="122"/>
      <c r="AA927" s="122"/>
      <c r="AB927" s="122"/>
      <c r="AC927" s="122"/>
      <c r="AD927" s="122"/>
      <c r="AE927" s="122"/>
      <c r="AF927" s="124"/>
      <c r="AG927" s="125"/>
      <c r="AH927" s="124"/>
      <c r="AI927" s="124"/>
      <c r="AJ927" s="122"/>
      <c r="AK927" s="126"/>
      <c r="AL927" s="122"/>
      <c r="AM927" s="122"/>
      <c r="AN927" s="122"/>
      <c r="AO927" s="122"/>
      <c r="AP927" s="122"/>
      <c r="AQ927" s="122"/>
      <c r="AR927" s="122"/>
      <c r="AS927" s="122"/>
      <c r="AT927" s="122"/>
      <c r="AU927" s="122"/>
      <c r="AV927" s="122"/>
      <c r="AW927" s="122"/>
      <c r="AX927" s="124"/>
      <c r="AY927" s="124"/>
      <c r="AZ927" s="127"/>
      <c r="BA927" s="124"/>
      <c r="BB927" s="124"/>
      <c r="BC927" s="124"/>
      <c r="BD927" s="124"/>
      <c r="BE927" s="124"/>
      <c r="BF927" s="124"/>
      <c r="BG927" s="128"/>
      <c r="BH927" s="129"/>
      <c r="BI927" s="124"/>
      <c r="BJ927" s="129"/>
      <c r="BK927" s="163"/>
      <c r="BL927" s="129"/>
    </row>
    <row r="928" spans="1:64" ht="12.75" x14ac:dyDescent="0.2">
      <c r="A928" s="122"/>
      <c r="B928" s="122"/>
      <c r="C928" s="122"/>
      <c r="D928" s="122"/>
      <c r="E928" s="122"/>
      <c r="F928" s="122"/>
      <c r="G928" s="123"/>
      <c r="H928" s="122"/>
      <c r="I928" s="122"/>
      <c r="J928" s="122"/>
      <c r="K928" s="122"/>
      <c r="L928" s="122"/>
      <c r="M928" s="122"/>
      <c r="N928" s="122"/>
      <c r="O928" s="122"/>
      <c r="P928" s="122"/>
      <c r="Q928" s="122"/>
      <c r="R928" s="122"/>
      <c r="S928" s="122"/>
      <c r="T928" s="122"/>
      <c r="U928" s="122"/>
      <c r="V928" s="122"/>
      <c r="W928" s="122"/>
      <c r="X928" s="122"/>
      <c r="Y928" s="122"/>
      <c r="Z928" s="122"/>
      <c r="AA928" s="122"/>
      <c r="AB928" s="122"/>
      <c r="AC928" s="122"/>
      <c r="AD928" s="122"/>
      <c r="AE928" s="122"/>
      <c r="AF928" s="124"/>
      <c r="AG928" s="125"/>
      <c r="AH928" s="124"/>
      <c r="AI928" s="124"/>
      <c r="AJ928" s="122"/>
      <c r="AK928" s="126"/>
      <c r="AL928" s="122"/>
      <c r="AM928" s="122"/>
      <c r="AN928" s="122"/>
      <c r="AO928" s="122"/>
      <c r="AP928" s="122"/>
      <c r="AQ928" s="122"/>
      <c r="AR928" s="122"/>
      <c r="AS928" s="122"/>
      <c r="AT928" s="122"/>
      <c r="AU928" s="122"/>
      <c r="AV928" s="122"/>
      <c r="AW928" s="122"/>
      <c r="AX928" s="124"/>
      <c r="AY928" s="124"/>
      <c r="AZ928" s="127"/>
      <c r="BA928" s="124"/>
      <c r="BB928" s="124"/>
      <c r="BC928" s="124"/>
      <c r="BD928" s="124"/>
      <c r="BE928" s="124"/>
      <c r="BF928" s="124"/>
      <c r="BG928" s="128"/>
      <c r="BH928" s="129"/>
      <c r="BI928" s="124"/>
      <c r="BJ928" s="129"/>
      <c r="BK928" s="163"/>
      <c r="BL928" s="129"/>
    </row>
    <row r="929" spans="1:64" ht="12.75" x14ac:dyDescent="0.2">
      <c r="A929" s="122"/>
      <c r="B929" s="122"/>
      <c r="C929" s="122"/>
      <c r="D929" s="122"/>
      <c r="E929" s="122"/>
      <c r="F929" s="122"/>
      <c r="G929" s="123"/>
      <c r="H929" s="122"/>
      <c r="I929" s="122"/>
      <c r="J929" s="122"/>
      <c r="K929" s="122"/>
      <c r="L929" s="122"/>
      <c r="M929" s="122"/>
      <c r="N929" s="122"/>
      <c r="O929" s="122"/>
      <c r="P929" s="122"/>
      <c r="Q929" s="122"/>
      <c r="R929" s="122"/>
      <c r="S929" s="122"/>
      <c r="T929" s="122"/>
      <c r="U929" s="122"/>
      <c r="V929" s="122"/>
      <c r="W929" s="122"/>
      <c r="X929" s="122"/>
      <c r="Y929" s="122"/>
      <c r="Z929" s="122"/>
      <c r="AA929" s="122"/>
      <c r="AB929" s="122"/>
      <c r="AC929" s="122"/>
      <c r="AD929" s="122"/>
      <c r="AE929" s="122"/>
      <c r="AF929" s="124"/>
      <c r="AG929" s="125"/>
      <c r="AH929" s="124"/>
      <c r="AI929" s="124"/>
      <c r="AJ929" s="122"/>
      <c r="AK929" s="126"/>
      <c r="AL929" s="122"/>
      <c r="AM929" s="122"/>
      <c r="AN929" s="122"/>
      <c r="AO929" s="122"/>
      <c r="AP929" s="122"/>
      <c r="AQ929" s="122"/>
      <c r="AR929" s="122"/>
      <c r="AS929" s="122"/>
      <c r="AT929" s="122"/>
      <c r="AU929" s="122"/>
      <c r="AV929" s="122"/>
      <c r="AW929" s="122"/>
      <c r="AX929" s="124"/>
      <c r="AY929" s="124"/>
      <c r="AZ929" s="127"/>
      <c r="BA929" s="124"/>
      <c r="BB929" s="124"/>
      <c r="BC929" s="124"/>
      <c r="BD929" s="124"/>
      <c r="BE929" s="124"/>
      <c r="BF929" s="124"/>
      <c r="BG929" s="128"/>
      <c r="BH929" s="129"/>
      <c r="BI929" s="124"/>
      <c r="BJ929" s="129"/>
      <c r="BK929" s="163"/>
      <c r="BL929" s="129"/>
    </row>
    <row r="930" spans="1:64" ht="12.75" x14ac:dyDescent="0.2">
      <c r="A930" s="122"/>
      <c r="B930" s="122"/>
      <c r="C930" s="122"/>
      <c r="D930" s="122"/>
      <c r="E930" s="122"/>
      <c r="F930" s="122"/>
      <c r="G930" s="123"/>
      <c r="H930" s="122"/>
      <c r="I930" s="122"/>
      <c r="J930" s="122"/>
      <c r="K930" s="122"/>
      <c r="L930" s="122"/>
      <c r="M930" s="122"/>
      <c r="N930" s="122"/>
      <c r="O930" s="122"/>
      <c r="P930" s="122"/>
      <c r="Q930" s="122"/>
      <c r="R930" s="122"/>
      <c r="S930" s="122"/>
      <c r="T930" s="122"/>
      <c r="U930" s="122"/>
      <c r="V930" s="122"/>
      <c r="W930" s="122"/>
      <c r="X930" s="122"/>
      <c r="Y930" s="122"/>
      <c r="Z930" s="122"/>
      <c r="AA930" s="122"/>
      <c r="AB930" s="122"/>
      <c r="AC930" s="122"/>
      <c r="AD930" s="122"/>
      <c r="AE930" s="122"/>
      <c r="AF930" s="124"/>
      <c r="AG930" s="125"/>
      <c r="AH930" s="124"/>
      <c r="AI930" s="124"/>
      <c r="AJ930" s="122"/>
      <c r="AK930" s="126"/>
      <c r="AL930" s="122"/>
      <c r="AM930" s="122"/>
      <c r="AN930" s="122"/>
      <c r="AO930" s="122"/>
      <c r="AP930" s="122"/>
      <c r="AQ930" s="122"/>
      <c r="AR930" s="122"/>
      <c r="AS930" s="122"/>
      <c r="AT930" s="122"/>
      <c r="AU930" s="122"/>
      <c r="AV930" s="122"/>
      <c r="AW930" s="122"/>
      <c r="AX930" s="124"/>
      <c r="AY930" s="124"/>
      <c r="AZ930" s="127"/>
      <c r="BA930" s="124"/>
      <c r="BB930" s="124"/>
      <c r="BC930" s="124"/>
      <c r="BD930" s="124"/>
      <c r="BE930" s="124"/>
      <c r="BF930" s="124"/>
      <c r="BG930" s="128"/>
      <c r="BH930" s="129"/>
      <c r="BI930" s="124"/>
      <c r="BJ930" s="129"/>
      <c r="BK930" s="163"/>
      <c r="BL930" s="129"/>
    </row>
    <row r="931" spans="1:64" ht="12.75" x14ac:dyDescent="0.2">
      <c r="A931" s="122"/>
      <c r="B931" s="122"/>
      <c r="C931" s="122"/>
      <c r="D931" s="122"/>
      <c r="E931" s="122"/>
      <c r="F931" s="122"/>
      <c r="G931" s="123"/>
      <c r="H931" s="122"/>
      <c r="I931" s="122"/>
      <c r="J931" s="122"/>
      <c r="K931" s="122"/>
      <c r="L931" s="122"/>
      <c r="M931" s="122"/>
      <c r="N931" s="122"/>
      <c r="O931" s="122"/>
      <c r="P931" s="122"/>
      <c r="Q931" s="122"/>
      <c r="R931" s="122"/>
      <c r="S931" s="122"/>
      <c r="T931" s="122"/>
      <c r="U931" s="122"/>
      <c r="V931" s="122"/>
      <c r="W931" s="122"/>
      <c r="X931" s="122"/>
      <c r="Y931" s="122"/>
      <c r="Z931" s="122"/>
      <c r="AA931" s="122"/>
      <c r="AB931" s="122"/>
      <c r="AC931" s="122"/>
      <c r="AD931" s="122"/>
      <c r="AE931" s="122"/>
      <c r="AF931" s="124"/>
      <c r="AG931" s="125"/>
      <c r="AH931" s="124"/>
      <c r="AI931" s="124"/>
      <c r="AJ931" s="122"/>
      <c r="AK931" s="126"/>
      <c r="AL931" s="122"/>
      <c r="AM931" s="122"/>
      <c r="AN931" s="122"/>
      <c r="AO931" s="122"/>
      <c r="AP931" s="122"/>
      <c r="AQ931" s="122"/>
      <c r="AR931" s="122"/>
      <c r="AS931" s="122"/>
      <c r="AT931" s="122"/>
      <c r="AU931" s="122"/>
      <c r="AV931" s="122"/>
      <c r="AW931" s="122"/>
      <c r="AX931" s="124"/>
      <c r="AY931" s="124"/>
      <c r="AZ931" s="127"/>
      <c r="BA931" s="124"/>
      <c r="BB931" s="124"/>
      <c r="BC931" s="124"/>
      <c r="BD931" s="124"/>
      <c r="BE931" s="124"/>
      <c r="BF931" s="124"/>
      <c r="BG931" s="128"/>
      <c r="BH931" s="129"/>
      <c r="BI931" s="124"/>
      <c r="BJ931" s="129"/>
      <c r="BK931" s="163"/>
      <c r="BL931" s="129"/>
    </row>
    <row r="932" spans="1:64" ht="12.75" x14ac:dyDescent="0.2">
      <c r="A932" s="122"/>
      <c r="B932" s="122"/>
      <c r="C932" s="122"/>
      <c r="D932" s="122"/>
      <c r="E932" s="122"/>
      <c r="F932" s="122"/>
      <c r="G932" s="123"/>
      <c r="H932" s="122"/>
      <c r="I932" s="122"/>
      <c r="J932" s="122"/>
      <c r="K932" s="122"/>
      <c r="L932" s="122"/>
      <c r="M932" s="122"/>
      <c r="N932" s="122"/>
      <c r="O932" s="122"/>
      <c r="P932" s="122"/>
      <c r="Q932" s="122"/>
      <c r="R932" s="122"/>
      <c r="S932" s="122"/>
      <c r="T932" s="122"/>
      <c r="U932" s="122"/>
      <c r="V932" s="122"/>
      <c r="W932" s="122"/>
      <c r="X932" s="122"/>
      <c r="Y932" s="122"/>
      <c r="Z932" s="122"/>
      <c r="AA932" s="122"/>
      <c r="AB932" s="122"/>
      <c r="AC932" s="122"/>
      <c r="AD932" s="122"/>
      <c r="AE932" s="122"/>
      <c r="AF932" s="124"/>
      <c r="AG932" s="125"/>
      <c r="AH932" s="124"/>
      <c r="AI932" s="124"/>
      <c r="AJ932" s="122"/>
      <c r="AK932" s="126"/>
      <c r="AL932" s="122"/>
      <c r="AM932" s="122"/>
      <c r="AN932" s="122"/>
      <c r="AO932" s="122"/>
      <c r="AP932" s="122"/>
      <c r="AQ932" s="122"/>
      <c r="AR932" s="122"/>
      <c r="AS932" s="122"/>
      <c r="AT932" s="122"/>
      <c r="AU932" s="122"/>
      <c r="AV932" s="122"/>
      <c r="AW932" s="122"/>
      <c r="AX932" s="124"/>
      <c r="AY932" s="124"/>
      <c r="AZ932" s="127"/>
      <c r="BA932" s="124"/>
      <c r="BB932" s="124"/>
      <c r="BC932" s="124"/>
      <c r="BD932" s="124"/>
      <c r="BE932" s="124"/>
      <c r="BF932" s="124"/>
      <c r="BG932" s="128"/>
      <c r="BH932" s="129"/>
      <c r="BI932" s="124"/>
      <c r="BJ932" s="129"/>
      <c r="BK932" s="163"/>
      <c r="BL932" s="129"/>
    </row>
    <row r="933" spans="1:64" ht="12.75" x14ac:dyDescent="0.2">
      <c r="A933" s="122"/>
      <c r="B933" s="122"/>
      <c r="C933" s="122"/>
      <c r="D933" s="122"/>
      <c r="E933" s="122"/>
      <c r="F933" s="122"/>
      <c r="G933" s="123"/>
      <c r="H933" s="122"/>
      <c r="I933" s="122"/>
      <c r="J933" s="122"/>
      <c r="K933" s="122"/>
      <c r="L933" s="122"/>
      <c r="M933" s="122"/>
      <c r="N933" s="122"/>
      <c r="O933" s="122"/>
      <c r="P933" s="122"/>
      <c r="Q933" s="122"/>
      <c r="R933" s="122"/>
      <c r="S933" s="122"/>
      <c r="T933" s="122"/>
      <c r="U933" s="122"/>
      <c r="V933" s="122"/>
      <c r="W933" s="122"/>
      <c r="X933" s="122"/>
      <c r="Y933" s="122"/>
      <c r="Z933" s="122"/>
      <c r="AA933" s="122"/>
      <c r="AB933" s="122"/>
      <c r="AC933" s="122"/>
      <c r="AD933" s="122"/>
      <c r="AE933" s="122"/>
      <c r="AF933" s="124"/>
      <c r="AG933" s="125"/>
      <c r="AH933" s="124"/>
      <c r="AI933" s="124"/>
      <c r="AJ933" s="122"/>
      <c r="AK933" s="126"/>
      <c r="AL933" s="122"/>
      <c r="AM933" s="122"/>
      <c r="AN933" s="122"/>
      <c r="AO933" s="122"/>
      <c r="AP933" s="122"/>
      <c r="AQ933" s="122"/>
      <c r="AR933" s="122"/>
      <c r="AS933" s="122"/>
      <c r="AT933" s="122"/>
      <c r="AU933" s="122"/>
      <c r="AV933" s="122"/>
      <c r="AW933" s="122"/>
      <c r="AX933" s="124"/>
      <c r="AY933" s="124"/>
      <c r="AZ933" s="127"/>
      <c r="BA933" s="124"/>
      <c r="BB933" s="124"/>
      <c r="BC933" s="124"/>
      <c r="BD933" s="124"/>
      <c r="BE933" s="124"/>
      <c r="BF933" s="124"/>
      <c r="BG933" s="128"/>
      <c r="BH933" s="129"/>
      <c r="BI933" s="124"/>
      <c r="BJ933" s="129"/>
      <c r="BK933" s="163"/>
      <c r="BL933" s="129"/>
    </row>
    <row r="934" spans="1:64" ht="12.75" x14ac:dyDescent="0.2">
      <c r="A934" s="122"/>
      <c r="B934" s="122"/>
      <c r="C934" s="122"/>
      <c r="D934" s="122"/>
      <c r="E934" s="122"/>
      <c r="F934" s="122"/>
      <c r="G934" s="123"/>
      <c r="H934" s="122"/>
      <c r="I934" s="122"/>
      <c r="J934" s="122"/>
      <c r="K934" s="122"/>
      <c r="L934" s="122"/>
      <c r="M934" s="122"/>
      <c r="N934" s="122"/>
      <c r="O934" s="122"/>
      <c r="P934" s="122"/>
      <c r="Q934" s="122"/>
      <c r="R934" s="122"/>
      <c r="S934" s="122"/>
      <c r="T934" s="122"/>
      <c r="U934" s="122"/>
      <c r="V934" s="122"/>
      <c r="W934" s="122"/>
      <c r="X934" s="122"/>
      <c r="Y934" s="122"/>
      <c r="Z934" s="122"/>
      <c r="AA934" s="122"/>
      <c r="AB934" s="122"/>
      <c r="AC934" s="122"/>
      <c r="AD934" s="122"/>
      <c r="AE934" s="122"/>
      <c r="AF934" s="124"/>
      <c r="AG934" s="125"/>
      <c r="AH934" s="124"/>
      <c r="AI934" s="124"/>
      <c r="AJ934" s="122"/>
      <c r="AK934" s="126"/>
      <c r="AL934" s="122"/>
      <c r="AM934" s="122"/>
      <c r="AN934" s="122"/>
      <c r="AO934" s="122"/>
      <c r="AP934" s="122"/>
      <c r="AQ934" s="122"/>
      <c r="AR934" s="122"/>
      <c r="AS934" s="122"/>
      <c r="AT934" s="122"/>
      <c r="AU934" s="122"/>
      <c r="AV934" s="122"/>
      <c r="AW934" s="122"/>
      <c r="AX934" s="124"/>
      <c r="AY934" s="124"/>
      <c r="AZ934" s="127"/>
      <c r="BA934" s="124"/>
      <c r="BB934" s="124"/>
      <c r="BC934" s="124"/>
      <c r="BD934" s="124"/>
      <c r="BE934" s="124"/>
      <c r="BF934" s="124"/>
      <c r="BG934" s="128"/>
      <c r="BH934" s="129"/>
      <c r="BI934" s="124"/>
      <c r="BJ934" s="129"/>
      <c r="BK934" s="163"/>
      <c r="BL934" s="129"/>
    </row>
    <row r="935" spans="1:64" ht="12.75" x14ac:dyDescent="0.2">
      <c r="A935" s="122"/>
      <c r="B935" s="122"/>
      <c r="C935" s="122"/>
      <c r="D935" s="122"/>
      <c r="E935" s="122"/>
      <c r="F935" s="122"/>
      <c r="G935" s="123"/>
      <c r="H935" s="122"/>
      <c r="I935" s="122"/>
      <c r="J935" s="122"/>
      <c r="K935" s="122"/>
      <c r="L935" s="122"/>
      <c r="M935" s="122"/>
      <c r="N935" s="122"/>
      <c r="O935" s="122"/>
      <c r="P935" s="122"/>
      <c r="Q935" s="122"/>
      <c r="R935" s="122"/>
      <c r="S935" s="122"/>
      <c r="T935" s="122"/>
      <c r="U935" s="122"/>
      <c r="V935" s="122"/>
      <c r="W935" s="122"/>
      <c r="X935" s="122"/>
      <c r="Y935" s="122"/>
      <c r="Z935" s="122"/>
      <c r="AA935" s="122"/>
      <c r="AB935" s="122"/>
      <c r="AC935" s="122"/>
      <c r="AD935" s="122"/>
      <c r="AE935" s="122"/>
      <c r="AF935" s="124"/>
      <c r="AG935" s="125"/>
      <c r="AH935" s="124"/>
      <c r="AI935" s="124"/>
      <c r="AJ935" s="122"/>
      <c r="AK935" s="126"/>
      <c r="AL935" s="122"/>
      <c r="AM935" s="122"/>
      <c r="AN935" s="122"/>
      <c r="AO935" s="122"/>
      <c r="AP935" s="122"/>
      <c r="AQ935" s="122"/>
      <c r="AR935" s="122"/>
      <c r="AS935" s="122"/>
      <c r="AT935" s="122"/>
      <c r="AU935" s="122"/>
      <c r="AV935" s="122"/>
      <c r="AW935" s="122"/>
      <c r="AX935" s="124"/>
      <c r="AY935" s="124"/>
      <c r="AZ935" s="127"/>
      <c r="BA935" s="124"/>
      <c r="BB935" s="124"/>
      <c r="BC935" s="124"/>
      <c r="BD935" s="124"/>
      <c r="BE935" s="124"/>
      <c r="BF935" s="124"/>
      <c r="BG935" s="128"/>
      <c r="BH935" s="129"/>
      <c r="BI935" s="124"/>
      <c r="BJ935" s="129"/>
      <c r="BK935" s="163"/>
      <c r="BL935" s="129"/>
    </row>
    <row r="936" spans="1:64" ht="12.75" x14ac:dyDescent="0.2">
      <c r="A936" s="122"/>
      <c r="B936" s="122"/>
      <c r="C936" s="122"/>
      <c r="D936" s="122"/>
      <c r="E936" s="122"/>
      <c r="F936" s="122"/>
      <c r="G936" s="123"/>
      <c r="H936" s="122"/>
      <c r="I936" s="122"/>
      <c r="J936" s="122"/>
      <c r="K936" s="122"/>
      <c r="L936" s="122"/>
      <c r="M936" s="122"/>
      <c r="N936" s="122"/>
      <c r="O936" s="122"/>
      <c r="P936" s="122"/>
      <c r="Q936" s="122"/>
      <c r="R936" s="122"/>
      <c r="S936" s="122"/>
      <c r="T936" s="122"/>
      <c r="U936" s="122"/>
      <c r="V936" s="122"/>
      <c r="W936" s="122"/>
      <c r="X936" s="122"/>
      <c r="Y936" s="122"/>
      <c r="Z936" s="122"/>
      <c r="AA936" s="122"/>
      <c r="AB936" s="122"/>
      <c r="AC936" s="122"/>
      <c r="AD936" s="122"/>
      <c r="AE936" s="122"/>
      <c r="AF936" s="124"/>
      <c r="AG936" s="125"/>
      <c r="AH936" s="124"/>
      <c r="AI936" s="124"/>
      <c r="AJ936" s="122"/>
      <c r="AK936" s="126"/>
      <c r="AL936" s="122"/>
      <c r="AM936" s="122"/>
      <c r="AN936" s="122"/>
      <c r="AO936" s="122"/>
      <c r="AP936" s="122"/>
      <c r="AQ936" s="122"/>
      <c r="AR936" s="122"/>
      <c r="AS936" s="122"/>
      <c r="AT936" s="122"/>
      <c r="AU936" s="122"/>
      <c r="AV936" s="122"/>
      <c r="AW936" s="122"/>
      <c r="AX936" s="124"/>
      <c r="AY936" s="124"/>
      <c r="AZ936" s="127"/>
      <c r="BA936" s="124"/>
      <c r="BB936" s="124"/>
      <c r="BC936" s="124"/>
      <c r="BD936" s="124"/>
      <c r="BE936" s="124"/>
      <c r="BF936" s="124"/>
      <c r="BG936" s="128"/>
      <c r="BH936" s="129"/>
      <c r="BI936" s="124"/>
      <c r="BJ936" s="129"/>
      <c r="BK936" s="163"/>
      <c r="BL936" s="129"/>
    </row>
    <row r="937" spans="1:64" ht="12.75" x14ac:dyDescent="0.2">
      <c r="A937" s="122"/>
      <c r="B937" s="122"/>
      <c r="C937" s="122"/>
      <c r="D937" s="122"/>
      <c r="E937" s="122"/>
      <c r="F937" s="122"/>
      <c r="G937" s="123"/>
      <c r="H937" s="122"/>
      <c r="I937" s="122"/>
      <c r="J937" s="122"/>
      <c r="K937" s="122"/>
      <c r="L937" s="122"/>
      <c r="M937" s="122"/>
      <c r="N937" s="122"/>
      <c r="O937" s="122"/>
      <c r="P937" s="122"/>
      <c r="Q937" s="122"/>
      <c r="R937" s="122"/>
      <c r="S937" s="122"/>
      <c r="T937" s="122"/>
      <c r="U937" s="122"/>
      <c r="V937" s="122"/>
      <c r="W937" s="122"/>
      <c r="X937" s="122"/>
      <c r="Y937" s="122"/>
      <c r="Z937" s="122"/>
      <c r="AA937" s="122"/>
      <c r="AB937" s="122"/>
      <c r="AC937" s="122"/>
      <c r="AD937" s="122"/>
      <c r="AE937" s="122"/>
      <c r="AF937" s="124"/>
      <c r="AG937" s="125"/>
      <c r="AH937" s="124"/>
      <c r="AI937" s="124"/>
      <c r="AJ937" s="122"/>
      <c r="AK937" s="126"/>
      <c r="AL937" s="122"/>
      <c r="AM937" s="122"/>
      <c r="AN937" s="122"/>
      <c r="AO937" s="122"/>
      <c r="AP937" s="122"/>
      <c r="AQ937" s="122"/>
      <c r="AR937" s="122"/>
      <c r="AS937" s="122"/>
      <c r="AT937" s="122"/>
      <c r="AU937" s="122"/>
      <c r="AV937" s="122"/>
      <c r="AW937" s="122"/>
      <c r="AX937" s="124"/>
      <c r="AY937" s="124"/>
      <c r="AZ937" s="127"/>
      <c r="BA937" s="124"/>
      <c r="BB937" s="124"/>
      <c r="BC937" s="124"/>
      <c r="BD937" s="124"/>
      <c r="BE937" s="124"/>
      <c r="BF937" s="124"/>
      <c r="BG937" s="128"/>
      <c r="BH937" s="129"/>
      <c r="BI937" s="124"/>
      <c r="BJ937" s="129"/>
      <c r="BK937" s="163"/>
      <c r="BL937" s="129"/>
    </row>
    <row r="938" spans="1:64" ht="12.75" x14ac:dyDescent="0.2">
      <c r="A938" s="122"/>
      <c r="B938" s="122"/>
      <c r="C938" s="122"/>
      <c r="D938" s="122"/>
      <c r="E938" s="122"/>
      <c r="F938" s="122"/>
      <c r="G938" s="123"/>
      <c r="H938" s="122"/>
      <c r="I938" s="122"/>
      <c r="J938" s="122"/>
      <c r="K938" s="122"/>
      <c r="L938" s="122"/>
      <c r="M938" s="122"/>
      <c r="N938" s="122"/>
      <c r="O938" s="122"/>
      <c r="P938" s="122"/>
      <c r="Q938" s="122"/>
      <c r="R938" s="122"/>
      <c r="S938" s="122"/>
      <c r="T938" s="122"/>
      <c r="U938" s="122"/>
      <c r="V938" s="122"/>
      <c r="W938" s="122"/>
      <c r="X938" s="122"/>
      <c r="Y938" s="122"/>
      <c r="Z938" s="122"/>
      <c r="AA938" s="122"/>
      <c r="AB938" s="122"/>
      <c r="AC938" s="122"/>
      <c r="AD938" s="122"/>
      <c r="AE938" s="122"/>
      <c r="AF938" s="124"/>
      <c r="AG938" s="125"/>
      <c r="AH938" s="124"/>
      <c r="AI938" s="124"/>
      <c r="AJ938" s="122"/>
      <c r="AK938" s="126"/>
      <c r="AL938" s="122"/>
      <c r="AM938" s="122"/>
      <c r="AN938" s="122"/>
      <c r="AO938" s="122"/>
      <c r="AP938" s="122"/>
      <c r="AQ938" s="122"/>
      <c r="AR938" s="122"/>
      <c r="AS938" s="122"/>
      <c r="AT938" s="122"/>
      <c r="AU938" s="122"/>
      <c r="AV938" s="122"/>
      <c r="AW938" s="122"/>
      <c r="AX938" s="124"/>
      <c r="AY938" s="124"/>
      <c r="AZ938" s="127"/>
      <c r="BA938" s="124"/>
      <c r="BB938" s="124"/>
      <c r="BC938" s="124"/>
      <c r="BD938" s="124"/>
      <c r="BE938" s="124"/>
      <c r="BF938" s="124"/>
      <c r="BG938" s="128"/>
      <c r="BH938" s="129"/>
      <c r="BI938" s="124"/>
      <c r="BJ938" s="129"/>
      <c r="BK938" s="163"/>
      <c r="BL938" s="129"/>
    </row>
    <row r="939" spans="1:64" ht="12.75" x14ac:dyDescent="0.2">
      <c r="A939" s="122"/>
      <c r="B939" s="122"/>
      <c r="C939" s="122"/>
      <c r="D939" s="122"/>
      <c r="E939" s="122"/>
      <c r="F939" s="122"/>
      <c r="G939" s="123"/>
      <c r="H939" s="122"/>
      <c r="I939" s="122"/>
      <c r="J939" s="122"/>
      <c r="K939" s="122"/>
      <c r="L939" s="122"/>
      <c r="M939" s="122"/>
      <c r="N939" s="122"/>
      <c r="O939" s="122"/>
      <c r="P939" s="122"/>
      <c r="Q939" s="122"/>
      <c r="R939" s="122"/>
      <c r="S939" s="122"/>
      <c r="T939" s="122"/>
      <c r="U939" s="122"/>
      <c r="V939" s="122"/>
      <c r="W939" s="122"/>
      <c r="X939" s="122"/>
      <c r="Y939" s="122"/>
      <c r="Z939" s="122"/>
      <c r="AA939" s="122"/>
      <c r="AB939" s="122"/>
      <c r="AC939" s="122"/>
      <c r="AD939" s="122"/>
      <c r="AE939" s="122"/>
      <c r="AF939" s="124"/>
      <c r="AG939" s="125"/>
      <c r="AH939" s="124"/>
      <c r="AI939" s="124"/>
      <c r="AJ939" s="122"/>
      <c r="AK939" s="126"/>
      <c r="AL939" s="122"/>
      <c r="AM939" s="122"/>
      <c r="AN939" s="122"/>
      <c r="AO939" s="122"/>
      <c r="AP939" s="122"/>
      <c r="AQ939" s="122"/>
      <c r="AR939" s="122"/>
      <c r="AS939" s="122"/>
      <c r="AT939" s="122"/>
      <c r="AU939" s="122"/>
      <c r="AV939" s="122"/>
      <c r="AW939" s="122"/>
      <c r="AX939" s="124"/>
      <c r="AY939" s="124"/>
      <c r="AZ939" s="127"/>
      <c r="BA939" s="124"/>
      <c r="BB939" s="124"/>
      <c r="BC939" s="124"/>
      <c r="BD939" s="124"/>
      <c r="BE939" s="124"/>
      <c r="BF939" s="124"/>
      <c r="BG939" s="128"/>
      <c r="BH939" s="129"/>
      <c r="BI939" s="124"/>
      <c r="BJ939" s="129"/>
      <c r="BK939" s="163"/>
      <c r="BL939" s="129"/>
    </row>
    <row r="940" spans="1:64" ht="12.75" x14ac:dyDescent="0.2">
      <c r="A940" s="122"/>
      <c r="B940" s="122"/>
      <c r="C940" s="122"/>
      <c r="D940" s="122"/>
      <c r="E940" s="122"/>
      <c r="F940" s="122"/>
      <c r="G940" s="123"/>
      <c r="H940" s="122"/>
      <c r="I940" s="122"/>
      <c r="J940" s="122"/>
      <c r="K940" s="122"/>
      <c r="L940" s="122"/>
      <c r="M940" s="122"/>
      <c r="N940" s="122"/>
      <c r="O940" s="122"/>
      <c r="P940" s="122"/>
      <c r="Q940" s="122"/>
      <c r="R940" s="122"/>
      <c r="S940" s="122"/>
      <c r="T940" s="122"/>
      <c r="U940" s="122"/>
      <c r="V940" s="122"/>
      <c r="W940" s="122"/>
      <c r="X940" s="122"/>
      <c r="Y940" s="122"/>
      <c r="Z940" s="122"/>
      <c r="AA940" s="122"/>
      <c r="AB940" s="122"/>
      <c r="AC940" s="122"/>
      <c r="AD940" s="122"/>
      <c r="AE940" s="122"/>
      <c r="AF940" s="124"/>
      <c r="AG940" s="125"/>
      <c r="AH940" s="124"/>
      <c r="AI940" s="124"/>
      <c r="AJ940" s="122"/>
      <c r="AK940" s="126"/>
      <c r="AL940" s="122"/>
      <c r="AM940" s="122"/>
      <c r="AN940" s="122"/>
      <c r="AO940" s="122"/>
      <c r="AP940" s="122"/>
      <c r="AQ940" s="122"/>
      <c r="AR940" s="122"/>
      <c r="AS940" s="122"/>
      <c r="AT940" s="122"/>
      <c r="AU940" s="122"/>
      <c r="AV940" s="122"/>
      <c r="AW940" s="122"/>
      <c r="AX940" s="124"/>
      <c r="AY940" s="124"/>
      <c r="AZ940" s="127"/>
      <c r="BA940" s="124"/>
      <c r="BB940" s="124"/>
      <c r="BC940" s="124"/>
      <c r="BD940" s="124"/>
      <c r="BE940" s="124"/>
      <c r="BF940" s="124"/>
      <c r="BG940" s="128"/>
      <c r="BH940" s="129"/>
      <c r="BI940" s="124"/>
      <c r="BJ940" s="129"/>
      <c r="BK940" s="163"/>
      <c r="BL940" s="129"/>
    </row>
    <row r="941" spans="1:64" ht="12.75" x14ac:dyDescent="0.2">
      <c r="A941" s="122"/>
      <c r="B941" s="122"/>
      <c r="C941" s="122"/>
      <c r="D941" s="122"/>
      <c r="E941" s="122"/>
      <c r="F941" s="122"/>
      <c r="G941" s="123"/>
      <c r="H941" s="122"/>
      <c r="I941" s="122"/>
      <c r="J941" s="122"/>
      <c r="K941" s="122"/>
      <c r="L941" s="122"/>
      <c r="M941" s="122"/>
      <c r="N941" s="122"/>
      <c r="O941" s="122"/>
      <c r="P941" s="122"/>
      <c r="Q941" s="122"/>
      <c r="R941" s="122"/>
      <c r="S941" s="122"/>
      <c r="T941" s="122"/>
      <c r="U941" s="122"/>
      <c r="V941" s="122"/>
      <c r="W941" s="122"/>
      <c r="X941" s="122"/>
      <c r="Y941" s="122"/>
      <c r="Z941" s="122"/>
      <c r="AA941" s="122"/>
      <c r="AB941" s="122"/>
      <c r="AC941" s="122"/>
      <c r="AD941" s="122"/>
      <c r="AE941" s="122"/>
      <c r="AF941" s="124"/>
      <c r="AG941" s="125"/>
      <c r="AH941" s="124"/>
      <c r="AI941" s="124"/>
      <c r="AJ941" s="122"/>
      <c r="AK941" s="126"/>
      <c r="AL941" s="122"/>
      <c r="AM941" s="122"/>
      <c r="AN941" s="122"/>
      <c r="AO941" s="122"/>
      <c r="AP941" s="122"/>
      <c r="AQ941" s="122"/>
      <c r="AR941" s="122"/>
      <c r="AS941" s="122"/>
      <c r="AT941" s="122"/>
      <c r="AU941" s="122"/>
      <c r="AV941" s="122"/>
      <c r="AW941" s="122"/>
      <c r="AX941" s="124"/>
      <c r="AY941" s="124"/>
      <c r="AZ941" s="127"/>
      <c r="BA941" s="124"/>
      <c r="BB941" s="124"/>
      <c r="BC941" s="124"/>
      <c r="BD941" s="124"/>
      <c r="BE941" s="124"/>
      <c r="BF941" s="124"/>
      <c r="BG941" s="128"/>
      <c r="BH941" s="129"/>
      <c r="BI941" s="124"/>
      <c r="BJ941" s="129"/>
      <c r="BK941" s="163"/>
      <c r="BL941" s="129"/>
    </row>
    <row r="942" spans="1:64" ht="12.75" x14ac:dyDescent="0.2">
      <c r="A942" s="122"/>
      <c r="B942" s="122"/>
      <c r="C942" s="122"/>
      <c r="D942" s="122"/>
      <c r="E942" s="122"/>
      <c r="F942" s="122"/>
      <c r="G942" s="123"/>
      <c r="H942" s="122"/>
      <c r="I942" s="122"/>
      <c r="J942" s="122"/>
      <c r="K942" s="122"/>
      <c r="L942" s="122"/>
      <c r="M942" s="122"/>
      <c r="N942" s="122"/>
      <c r="O942" s="122"/>
      <c r="P942" s="122"/>
      <c r="Q942" s="122"/>
      <c r="R942" s="122"/>
      <c r="S942" s="122"/>
      <c r="T942" s="122"/>
      <c r="U942" s="122"/>
      <c r="V942" s="122"/>
      <c r="W942" s="122"/>
      <c r="X942" s="122"/>
      <c r="Y942" s="122"/>
      <c r="Z942" s="122"/>
      <c r="AA942" s="122"/>
      <c r="AB942" s="122"/>
      <c r="AC942" s="122"/>
      <c r="AD942" s="122"/>
      <c r="AE942" s="122"/>
      <c r="AF942" s="124"/>
      <c r="AG942" s="125"/>
      <c r="AH942" s="124"/>
      <c r="AI942" s="124"/>
      <c r="AJ942" s="122"/>
      <c r="AK942" s="126"/>
      <c r="AL942" s="122"/>
      <c r="AM942" s="122"/>
      <c r="AN942" s="122"/>
      <c r="AO942" s="122"/>
      <c r="AP942" s="122"/>
      <c r="AQ942" s="122"/>
      <c r="AR942" s="122"/>
      <c r="AS942" s="122"/>
      <c r="AT942" s="122"/>
      <c r="AU942" s="122"/>
      <c r="AV942" s="122"/>
      <c r="AW942" s="122"/>
      <c r="AX942" s="124"/>
      <c r="AY942" s="124"/>
      <c r="AZ942" s="127"/>
      <c r="BA942" s="124"/>
      <c r="BB942" s="124"/>
      <c r="BC942" s="124"/>
      <c r="BD942" s="124"/>
      <c r="BE942" s="124"/>
      <c r="BF942" s="124"/>
      <c r="BG942" s="128"/>
      <c r="BH942" s="129"/>
      <c r="BI942" s="124"/>
      <c r="BJ942" s="129"/>
      <c r="BK942" s="163"/>
      <c r="BL942" s="129"/>
    </row>
    <row r="943" spans="1:64" ht="12.75" x14ac:dyDescent="0.2">
      <c r="A943" s="122"/>
      <c r="B943" s="122"/>
      <c r="C943" s="122"/>
      <c r="D943" s="122"/>
      <c r="E943" s="122"/>
      <c r="F943" s="122"/>
      <c r="G943" s="123"/>
      <c r="H943" s="122"/>
      <c r="I943" s="122"/>
      <c r="J943" s="122"/>
      <c r="K943" s="122"/>
      <c r="L943" s="122"/>
      <c r="M943" s="122"/>
      <c r="N943" s="122"/>
      <c r="O943" s="122"/>
      <c r="P943" s="122"/>
      <c r="Q943" s="122"/>
      <c r="R943" s="122"/>
      <c r="S943" s="122"/>
      <c r="T943" s="122"/>
      <c r="U943" s="122"/>
      <c r="V943" s="122"/>
      <c r="W943" s="122"/>
      <c r="X943" s="122"/>
      <c r="Y943" s="122"/>
      <c r="Z943" s="122"/>
      <c r="AA943" s="122"/>
      <c r="AB943" s="122"/>
      <c r="AC943" s="122"/>
      <c r="AD943" s="122"/>
      <c r="AE943" s="122"/>
      <c r="AF943" s="124"/>
      <c r="AG943" s="125"/>
      <c r="AH943" s="124"/>
      <c r="AI943" s="124"/>
      <c r="AJ943" s="122"/>
      <c r="AK943" s="126"/>
      <c r="AL943" s="122"/>
      <c r="AM943" s="122"/>
      <c r="AN943" s="122"/>
      <c r="AO943" s="122"/>
      <c r="AP943" s="122"/>
      <c r="AQ943" s="122"/>
      <c r="AR943" s="122"/>
      <c r="AS943" s="122"/>
      <c r="AT943" s="122"/>
      <c r="AU943" s="122"/>
      <c r="AV943" s="122"/>
      <c r="AW943" s="122"/>
      <c r="AX943" s="124"/>
      <c r="AY943" s="124"/>
      <c r="AZ943" s="127"/>
      <c r="BA943" s="124"/>
      <c r="BB943" s="124"/>
      <c r="BC943" s="124"/>
      <c r="BD943" s="124"/>
      <c r="BE943" s="124"/>
      <c r="BF943" s="124"/>
      <c r="BG943" s="128"/>
      <c r="BH943" s="129"/>
      <c r="BI943" s="124"/>
      <c r="BJ943" s="129"/>
      <c r="BK943" s="163"/>
      <c r="BL943" s="129"/>
    </row>
    <row r="944" spans="1:64" ht="12.75" x14ac:dyDescent="0.2">
      <c r="A944" s="122"/>
      <c r="B944" s="122"/>
      <c r="C944" s="122"/>
      <c r="D944" s="122"/>
      <c r="E944" s="122"/>
      <c r="F944" s="122"/>
      <c r="G944" s="123"/>
      <c r="H944" s="122"/>
      <c r="I944" s="122"/>
      <c r="J944" s="122"/>
      <c r="K944" s="122"/>
      <c r="L944" s="122"/>
      <c r="M944" s="122"/>
      <c r="N944" s="122"/>
      <c r="O944" s="122"/>
      <c r="P944" s="122"/>
      <c r="Q944" s="122"/>
      <c r="R944" s="122"/>
      <c r="S944" s="122"/>
      <c r="T944" s="122"/>
      <c r="U944" s="122"/>
      <c r="V944" s="122"/>
      <c r="W944" s="122"/>
      <c r="X944" s="122"/>
      <c r="Y944" s="122"/>
      <c r="Z944" s="122"/>
      <c r="AA944" s="122"/>
      <c r="AB944" s="122"/>
      <c r="AC944" s="122"/>
      <c r="AD944" s="122"/>
      <c r="AE944" s="122"/>
      <c r="AF944" s="124"/>
      <c r="AG944" s="125"/>
      <c r="AH944" s="124"/>
      <c r="AI944" s="124"/>
      <c r="AJ944" s="122"/>
      <c r="AK944" s="126"/>
      <c r="AL944" s="122"/>
      <c r="AM944" s="122"/>
      <c r="AN944" s="122"/>
      <c r="AO944" s="122"/>
      <c r="AP944" s="122"/>
      <c r="AQ944" s="122"/>
      <c r="AR944" s="122"/>
      <c r="AS944" s="122"/>
      <c r="AT944" s="122"/>
      <c r="AU944" s="122"/>
      <c r="AV944" s="122"/>
      <c r="AW944" s="122"/>
      <c r="AX944" s="124"/>
      <c r="AY944" s="124"/>
      <c r="AZ944" s="127"/>
      <c r="BA944" s="124"/>
      <c r="BB944" s="124"/>
      <c r="BC944" s="124"/>
      <c r="BD944" s="124"/>
      <c r="BE944" s="124"/>
      <c r="BF944" s="124"/>
      <c r="BG944" s="128"/>
      <c r="BH944" s="129"/>
      <c r="BI944" s="124"/>
      <c r="BJ944" s="129"/>
      <c r="BK944" s="163"/>
      <c r="BL944" s="129"/>
    </row>
    <row r="945" spans="1:64" ht="12.75" x14ac:dyDescent="0.2">
      <c r="A945" s="122"/>
      <c r="B945" s="122"/>
      <c r="C945" s="122"/>
      <c r="D945" s="122"/>
      <c r="E945" s="122"/>
      <c r="F945" s="122"/>
      <c r="G945" s="123"/>
      <c r="H945" s="122"/>
      <c r="I945" s="122"/>
      <c r="J945" s="122"/>
      <c r="K945" s="122"/>
      <c r="L945" s="122"/>
      <c r="M945" s="122"/>
      <c r="N945" s="122"/>
      <c r="O945" s="122"/>
      <c r="P945" s="122"/>
      <c r="Q945" s="122"/>
      <c r="R945" s="122"/>
      <c r="S945" s="122"/>
      <c r="T945" s="122"/>
      <c r="U945" s="122"/>
      <c r="V945" s="122"/>
      <c r="W945" s="122"/>
      <c r="X945" s="122"/>
      <c r="Y945" s="122"/>
      <c r="Z945" s="122"/>
      <c r="AA945" s="122"/>
      <c r="AB945" s="122"/>
      <c r="AC945" s="122"/>
      <c r="AD945" s="122"/>
      <c r="AE945" s="122"/>
      <c r="AF945" s="124"/>
      <c r="AG945" s="125"/>
      <c r="AH945" s="124"/>
      <c r="AI945" s="124"/>
      <c r="AJ945" s="122"/>
      <c r="AK945" s="126"/>
      <c r="AL945" s="122"/>
      <c r="AM945" s="122"/>
      <c r="AN945" s="122"/>
      <c r="AO945" s="122"/>
      <c r="AP945" s="122"/>
      <c r="AQ945" s="122"/>
      <c r="AR945" s="122"/>
      <c r="AS945" s="122"/>
      <c r="AT945" s="122"/>
      <c r="AU945" s="122"/>
      <c r="AV945" s="122"/>
      <c r="AW945" s="122"/>
      <c r="AX945" s="124"/>
      <c r="AY945" s="124"/>
      <c r="AZ945" s="127"/>
      <c r="BA945" s="124"/>
      <c r="BB945" s="124"/>
      <c r="BC945" s="124"/>
      <c r="BD945" s="124"/>
      <c r="BE945" s="124"/>
      <c r="BF945" s="124"/>
      <c r="BG945" s="128"/>
      <c r="BH945" s="129"/>
      <c r="BI945" s="124"/>
      <c r="BJ945" s="129"/>
      <c r="BK945" s="163"/>
      <c r="BL945" s="129"/>
    </row>
    <row r="946" spans="1:64" ht="12.75" x14ac:dyDescent="0.2">
      <c r="A946" s="122"/>
      <c r="B946" s="122"/>
      <c r="C946" s="122"/>
      <c r="D946" s="122"/>
      <c r="E946" s="122"/>
      <c r="F946" s="122"/>
      <c r="G946" s="123"/>
      <c r="H946" s="122"/>
      <c r="I946" s="122"/>
      <c r="J946" s="122"/>
      <c r="K946" s="122"/>
      <c r="L946" s="122"/>
      <c r="M946" s="122"/>
      <c r="N946" s="122"/>
      <c r="O946" s="122"/>
      <c r="P946" s="122"/>
      <c r="Q946" s="122"/>
      <c r="R946" s="122"/>
      <c r="S946" s="122"/>
      <c r="T946" s="122"/>
      <c r="U946" s="122"/>
      <c r="V946" s="122"/>
      <c r="W946" s="122"/>
      <c r="X946" s="122"/>
      <c r="Y946" s="122"/>
      <c r="Z946" s="122"/>
      <c r="AA946" s="122"/>
      <c r="AB946" s="122"/>
      <c r="AC946" s="122"/>
      <c r="AD946" s="122"/>
      <c r="AE946" s="122"/>
      <c r="AF946" s="124"/>
      <c r="AG946" s="125"/>
      <c r="AH946" s="124"/>
      <c r="AI946" s="124"/>
      <c r="AJ946" s="122"/>
      <c r="AK946" s="126"/>
      <c r="AL946" s="122"/>
      <c r="AM946" s="122"/>
      <c r="AN946" s="122"/>
      <c r="AO946" s="122"/>
      <c r="AP946" s="122"/>
      <c r="AQ946" s="122"/>
      <c r="AR946" s="122"/>
      <c r="AS946" s="122"/>
      <c r="AT946" s="122"/>
      <c r="AU946" s="122"/>
      <c r="AV946" s="122"/>
      <c r="AW946" s="122"/>
      <c r="AX946" s="124"/>
      <c r="AY946" s="124"/>
      <c r="AZ946" s="127"/>
      <c r="BA946" s="124"/>
      <c r="BB946" s="124"/>
      <c r="BC946" s="124"/>
      <c r="BD946" s="124"/>
      <c r="BE946" s="124"/>
      <c r="BF946" s="124"/>
      <c r="BG946" s="128"/>
      <c r="BH946" s="129"/>
      <c r="BI946" s="124"/>
      <c r="BJ946" s="129"/>
      <c r="BK946" s="163"/>
      <c r="BL946" s="129"/>
    </row>
    <row r="947" spans="1:64" ht="12.75" x14ac:dyDescent="0.2">
      <c r="A947" s="122"/>
      <c r="B947" s="122"/>
      <c r="C947" s="122"/>
      <c r="D947" s="122"/>
      <c r="E947" s="122"/>
      <c r="F947" s="122"/>
      <c r="G947" s="123"/>
      <c r="H947" s="122"/>
      <c r="I947" s="122"/>
      <c r="J947" s="122"/>
      <c r="K947" s="122"/>
      <c r="L947" s="122"/>
      <c r="M947" s="122"/>
      <c r="N947" s="122"/>
      <c r="O947" s="122"/>
      <c r="P947" s="122"/>
      <c r="Q947" s="122"/>
      <c r="R947" s="122"/>
      <c r="S947" s="122"/>
      <c r="T947" s="122"/>
      <c r="U947" s="122"/>
      <c r="V947" s="122"/>
      <c r="W947" s="122"/>
      <c r="X947" s="122"/>
      <c r="Y947" s="122"/>
      <c r="Z947" s="122"/>
      <c r="AA947" s="122"/>
      <c r="AB947" s="122"/>
      <c r="AC947" s="122"/>
      <c r="AD947" s="122"/>
      <c r="AE947" s="122"/>
      <c r="AF947" s="124"/>
      <c r="AG947" s="125"/>
      <c r="AH947" s="124"/>
      <c r="AI947" s="124"/>
      <c r="AJ947" s="122"/>
      <c r="AK947" s="126"/>
      <c r="AL947" s="122"/>
      <c r="AM947" s="122"/>
      <c r="AN947" s="122"/>
      <c r="AO947" s="122"/>
      <c r="AP947" s="122"/>
      <c r="AQ947" s="122"/>
      <c r="AR947" s="122"/>
      <c r="AS947" s="122"/>
      <c r="AT947" s="122"/>
      <c r="AU947" s="122"/>
      <c r="AV947" s="122"/>
      <c r="AW947" s="122"/>
      <c r="AX947" s="124"/>
      <c r="AY947" s="124"/>
      <c r="AZ947" s="127"/>
      <c r="BA947" s="124"/>
      <c r="BB947" s="124"/>
      <c r="BC947" s="124"/>
      <c r="BD947" s="124"/>
      <c r="BE947" s="124"/>
      <c r="BF947" s="124"/>
      <c r="BG947" s="128"/>
      <c r="BH947" s="129"/>
      <c r="BI947" s="124"/>
      <c r="BJ947" s="129"/>
      <c r="BK947" s="163"/>
      <c r="BL947" s="129"/>
    </row>
    <row r="948" spans="1:64" ht="12.75" x14ac:dyDescent="0.2">
      <c r="A948" s="122"/>
      <c r="B948" s="122"/>
      <c r="C948" s="122"/>
      <c r="D948" s="122"/>
      <c r="E948" s="122"/>
      <c r="F948" s="122"/>
      <c r="G948" s="123"/>
      <c r="H948" s="122"/>
      <c r="I948" s="122"/>
      <c r="J948" s="122"/>
      <c r="K948" s="122"/>
      <c r="L948" s="122"/>
      <c r="M948" s="122"/>
      <c r="N948" s="122"/>
      <c r="O948" s="122"/>
      <c r="P948" s="122"/>
      <c r="Q948" s="122"/>
      <c r="R948" s="122"/>
      <c r="S948" s="122"/>
      <c r="T948" s="122"/>
      <c r="U948" s="122"/>
      <c r="V948" s="122"/>
      <c r="W948" s="122"/>
      <c r="X948" s="122"/>
      <c r="Y948" s="122"/>
      <c r="Z948" s="122"/>
      <c r="AA948" s="122"/>
      <c r="AB948" s="122"/>
      <c r="AC948" s="122"/>
      <c r="AD948" s="122"/>
      <c r="AE948" s="122"/>
      <c r="AF948" s="124"/>
      <c r="AG948" s="125"/>
      <c r="AH948" s="124"/>
      <c r="AI948" s="124"/>
      <c r="AJ948" s="122"/>
      <c r="AK948" s="126"/>
      <c r="AL948" s="122"/>
      <c r="AM948" s="122"/>
      <c r="AN948" s="122"/>
      <c r="AO948" s="122"/>
      <c r="AP948" s="122"/>
      <c r="AQ948" s="122"/>
      <c r="AR948" s="122"/>
      <c r="AS948" s="122"/>
      <c r="AT948" s="122"/>
      <c r="AU948" s="122"/>
      <c r="AV948" s="122"/>
      <c r="AW948" s="122"/>
      <c r="AX948" s="124"/>
      <c r="AY948" s="124"/>
      <c r="AZ948" s="127"/>
      <c r="BA948" s="124"/>
      <c r="BB948" s="124"/>
      <c r="BC948" s="124"/>
      <c r="BD948" s="124"/>
      <c r="BE948" s="124"/>
      <c r="BF948" s="124"/>
      <c r="BG948" s="128"/>
      <c r="BH948" s="129"/>
      <c r="BI948" s="124"/>
      <c r="BJ948" s="129"/>
      <c r="BK948" s="163"/>
      <c r="BL948" s="129"/>
    </row>
    <row r="949" spans="1:64" ht="12.75" x14ac:dyDescent="0.2">
      <c r="A949" s="122"/>
      <c r="B949" s="122"/>
      <c r="C949" s="122"/>
      <c r="D949" s="122"/>
      <c r="E949" s="122"/>
      <c r="F949" s="122"/>
      <c r="G949" s="123"/>
      <c r="H949" s="122"/>
      <c r="I949" s="122"/>
      <c r="J949" s="122"/>
      <c r="K949" s="122"/>
      <c r="L949" s="122"/>
      <c r="M949" s="122"/>
      <c r="N949" s="122"/>
      <c r="O949" s="122"/>
      <c r="P949" s="122"/>
      <c r="Q949" s="122"/>
      <c r="R949" s="122"/>
      <c r="S949" s="122"/>
      <c r="T949" s="122"/>
      <c r="U949" s="122"/>
      <c r="V949" s="122"/>
      <c r="W949" s="122"/>
      <c r="X949" s="122"/>
      <c r="Y949" s="122"/>
      <c r="Z949" s="122"/>
      <c r="AA949" s="122"/>
      <c r="AB949" s="122"/>
      <c r="AC949" s="122"/>
      <c r="AD949" s="122"/>
      <c r="AE949" s="122"/>
      <c r="AF949" s="124"/>
      <c r="AG949" s="125"/>
      <c r="AH949" s="124"/>
      <c r="AI949" s="124"/>
      <c r="AJ949" s="122"/>
      <c r="AK949" s="126"/>
      <c r="AL949" s="122"/>
      <c r="AM949" s="122"/>
      <c r="AN949" s="122"/>
      <c r="AO949" s="122"/>
      <c r="AP949" s="122"/>
      <c r="AQ949" s="122"/>
      <c r="AR949" s="122"/>
      <c r="AS949" s="122"/>
      <c r="AT949" s="122"/>
      <c r="AU949" s="122"/>
      <c r="AV949" s="122"/>
      <c r="AW949" s="122"/>
      <c r="AX949" s="124"/>
      <c r="AY949" s="124"/>
      <c r="AZ949" s="127"/>
      <c r="BA949" s="124"/>
      <c r="BB949" s="124"/>
      <c r="BC949" s="124"/>
      <c r="BD949" s="124"/>
      <c r="BE949" s="124"/>
      <c r="BF949" s="124"/>
      <c r="BG949" s="128"/>
      <c r="BH949" s="129"/>
      <c r="BI949" s="124"/>
      <c r="BJ949" s="129"/>
      <c r="BK949" s="163"/>
      <c r="BL949" s="129"/>
    </row>
    <row r="950" spans="1:64" ht="12.75" x14ac:dyDescent="0.2">
      <c r="A950" s="122"/>
      <c r="B950" s="122"/>
      <c r="C950" s="122"/>
      <c r="D950" s="122"/>
      <c r="E950" s="122"/>
      <c r="F950" s="122"/>
      <c r="G950" s="123"/>
      <c r="H950" s="122"/>
      <c r="I950" s="122"/>
      <c r="J950" s="122"/>
      <c r="K950" s="122"/>
      <c r="L950" s="122"/>
      <c r="M950" s="122"/>
      <c r="N950" s="122"/>
      <c r="O950" s="122"/>
      <c r="P950" s="122"/>
      <c r="Q950" s="122"/>
      <c r="R950" s="122"/>
      <c r="S950" s="122"/>
      <c r="T950" s="122"/>
      <c r="U950" s="122"/>
      <c r="V950" s="122"/>
      <c r="W950" s="122"/>
      <c r="X950" s="122"/>
      <c r="Y950" s="122"/>
      <c r="Z950" s="122"/>
      <c r="AA950" s="122"/>
      <c r="AB950" s="122"/>
      <c r="AC950" s="122"/>
      <c r="AD950" s="122"/>
      <c r="AE950" s="122"/>
      <c r="AF950" s="124"/>
      <c r="AG950" s="125"/>
      <c r="AH950" s="124"/>
      <c r="AI950" s="124"/>
      <c r="AJ950" s="122"/>
      <c r="AK950" s="126"/>
      <c r="AL950" s="122"/>
      <c r="AM950" s="122"/>
      <c r="AN950" s="122"/>
      <c r="AO950" s="122"/>
      <c r="AP950" s="122"/>
      <c r="AQ950" s="122"/>
      <c r="AR950" s="122"/>
      <c r="AS950" s="122"/>
      <c r="AT950" s="122"/>
      <c r="AU950" s="122"/>
      <c r="AV950" s="122"/>
      <c r="AW950" s="122"/>
      <c r="AX950" s="124"/>
      <c r="AY950" s="124"/>
      <c r="AZ950" s="127"/>
      <c r="BA950" s="124"/>
      <c r="BB950" s="124"/>
      <c r="BC950" s="124"/>
      <c r="BD950" s="124"/>
      <c r="BE950" s="124"/>
      <c r="BF950" s="124"/>
      <c r="BG950" s="128"/>
      <c r="BH950" s="129"/>
      <c r="BI950" s="124"/>
      <c r="BJ950" s="129"/>
      <c r="BK950" s="163"/>
      <c r="BL950" s="129"/>
    </row>
    <row r="951" spans="1:64" ht="12.75" x14ac:dyDescent="0.2">
      <c r="A951" s="122"/>
      <c r="B951" s="122"/>
      <c r="C951" s="122"/>
      <c r="D951" s="122"/>
      <c r="E951" s="122"/>
      <c r="F951" s="122"/>
      <c r="G951" s="123"/>
      <c r="H951" s="122"/>
      <c r="I951" s="122"/>
      <c r="J951" s="122"/>
      <c r="K951" s="122"/>
      <c r="L951" s="122"/>
      <c r="M951" s="122"/>
      <c r="N951" s="122"/>
      <c r="O951" s="122"/>
      <c r="P951" s="122"/>
      <c r="Q951" s="122"/>
      <c r="R951" s="122"/>
      <c r="S951" s="122"/>
      <c r="T951" s="122"/>
      <c r="U951" s="122"/>
      <c r="V951" s="122"/>
      <c r="W951" s="122"/>
      <c r="X951" s="122"/>
      <c r="Y951" s="122"/>
      <c r="Z951" s="122"/>
      <c r="AA951" s="122"/>
      <c r="AB951" s="122"/>
      <c r="AC951" s="122"/>
      <c r="AD951" s="122"/>
      <c r="AE951" s="122"/>
      <c r="AF951" s="124"/>
      <c r="AG951" s="125"/>
      <c r="AH951" s="124"/>
      <c r="AI951" s="124"/>
      <c r="AJ951" s="122"/>
      <c r="AK951" s="126"/>
      <c r="AL951" s="122"/>
      <c r="AM951" s="122"/>
      <c r="AN951" s="122"/>
      <c r="AO951" s="122"/>
      <c r="AP951" s="122"/>
      <c r="AQ951" s="122"/>
      <c r="AR951" s="122"/>
      <c r="AS951" s="122"/>
      <c r="AT951" s="122"/>
      <c r="AU951" s="122"/>
      <c r="AV951" s="122"/>
      <c r="AW951" s="122"/>
      <c r="AX951" s="124"/>
      <c r="AY951" s="124"/>
      <c r="AZ951" s="127"/>
      <c r="BA951" s="124"/>
      <c r="BB951" s="124"/>
      <c r="BC951" s="124"/>
      <c r="BD951" s="124"/>
      <c r="BE951" s="124"/>
      <c r="BF951" s="124"/>
      <c r="BG951" s="128"/>
      <c r="BH951" s="129"/>
      <c r="BI951" s="124"/>
      <c r="BJ951" s="129"/>
      <c r="BK951" s="163"/>
      <c r="BL951" s="129"/>
    </row>
    <row r="952" spans="1:64" ht="12.75" x14ac:dyDescent="0.2">
      <c r="A952" s="122"/>
      <c r="B952" s="122"/>
      <c r="C952" s="122"/>
      <c r="D952" s="122"/>
      <c r="E952" s="122"/>
      <c r="F952" s="122"/>
      <c r="G952" s="123"/>
      <c r="H952" s="122"/>
      <c r="I952" s="122"/>
      <c r="J952" s="122"/>
      <c r="K952" s="122"/>
      <c r="L952" s="122"/>
      <c r="M952" s="122"/>
      <c r="N952" s="122"/>
      <c r="O952" s="122"/>
      <c r="P952" s="122"/>
      <c r="Q952" s="122"/>
      <c r="R952" s="122"/>
      <c r="S952" s="122"/>
      <c r="T952" s="122"/>
      <c r="U952" s="122"/>
      <c r="V952" s="122"/>
      <c r="W952" s="122"/>
      <c r="X952" s="122"/>
      <c r="Y952" s="122"/>
      <c r="Z952" s="122"/>
      <c r="AA952" s="122"/>
      <c r="AB952" s="122"/>
      <c r="AC952" s="122"/>
      <c r="AD952" s="122"/>
      <c r="AE952" s="122"/>
      <c r="AF952" s="124"/>
      <c r="AG952" s="125"/>
      <c r="AH952" s="124"/>
      <c r="AI952" s="124"/>
      <c r="AJ952" s="122"/>
      <c r="AK952" s="126"/>
      <c r="AL952" s="122"/>
      <c r="AM952" s="122"/>
      <c r="AN952" s="122"/>
      <c r="AO952" s="122"/>
      <c r="AP952" s="122"/>
      <c r="AQ952" s="122"/>
      <c r="AR952" s="122"/>
      <c r="AS952" s="122"/>
      <c r="AT952" s="122"/>
      <c r="AU952" s="122"/>
      <c r="AV952" s="122"/>
      <c r="AW952" s="122"/>
      <c r="AX952" s="124"/>
      <c r="AY952" s="124"/>
      <c r="AZ952" s="127"/>
      <c r="BA952" s="124"/>
      <c r="BB952" s="124"/>
      <c r="BC952" s="124"/>
      <c r="BD952" s="124"/>
      <c r="BE952" s="124"/>
      <c r="BF952" s="124"/>
      <c r="BG952" s="128"/>
      <c r="BH952" s="129"/>
      <c r="BI952" s="124"/>
      <c r="BJ952" s="129"/>
      <c r="BK952" s="163"/>
      <c r="BL952" s="129"/>
    </row>
    <row r="953" spans="1:64" ht="12.75" x14ac:dyDescent="0.2">
      <c r="A953" s="122"/>
      <c r="B953" s="122"/>
      <c r="C953" s="122"/>
      <c r="D953" s="122"/>
      <c r="E953" s="122"/>
      <c r="F953" s="122"/>
      <c r="G953" s="123"/>
      <c r="H953" s="122"/>
      <c r="I953" s="122"/>
      <c r="J953" s="122"/>
      <c r="K953" s="122"/>
      <c r="L953" s="122"/>
      <c r="M953" s="122"/>
      <c r="N953" s="122"/>
      <c r="O953" s="122"/>
      <c r="P953" s="122"/>
      <c r="Q953" s="122"/>
      <c r="R953" s="122"/>
      <c r="S953" s="122"/>
      <c r="T953" s="122"/>
      <c r="U953" s="122"/>
      <c r="V953" s="122"/>
      <c r="W953" s="122"/>
      <c r="X953" s="122"/>
      <c r="Y953" s="122"/>
      <c r="Z953" s="122"/>
      <c r="AA953" s="122"/>
      <c r="AB953" s="122"/>
      <c r="AC953" s="122"/>
      <c r="AD953" s="122"/>
      <c r="AE953" s="122"/>
      <c r="AF953" s="124"/>
      <c r="AG953" s="125"/>
      <c r="AH953" s="124"/>
      <c r="AI953" s="124"/>
      <c r="AJ953" s="122"/>
      <c r="AK953" s="126"/>
      <c r="AL953" s="122"/>
      <c r="AM953" s="122"/>
      <c r="AN953" s="122"/>
      <c r="AO953" s="122"/>
      <c r="AP953" s="122"/>
      <c r="AQ953" s="122"/>
      <c r="AR953" s="122"/>
      <c r="AS953" s="122"/>
      <c r="AT953" s="122"/>
      <c r="AU953" s="122"/>
      <c r="AV953" s="122"/>
      <c r="AW953" s="122"/>
      <c r="AX953" s="124"/>
      <c r="AY953" s="124"/>
      <c r="AZ953" s="127"/>
      <c r="BA953" s="124"/>
      <c r="BB953" s="124"/>
      <c r="BC953" s="124"/>
      <c r="BD953" s="124"/>
      <c r="BE953" s="124"/>
      <c r="BF953" s="124"/>
      <c r="BG953" s="128"/>
      <c r="BH953" s="129"/>
      <c r="BI953" s="124"/>
      <c r="BJ953" s="129"/>
      <c r="BK953" s="163"/>
      <c r="BL953" s="129"/>
    </row>
    <row r="954" spans="1:64" ht="12.75" x14ac:dyDescent="0.2">
      <c r="A954" s="122"/>
      <c r="B954" s="122"/>
      <c r="C954" s="122"/>
      <c r="D954" s="122"/>
      <c r="E954" s="122"/>
      <c r="F954" s="122"/>
      <c r="G954" s="123"/>
      <c r="H954" s="122"/>
      <c r="I954" s="122"/>
      <c r="J954" s="122"/>
      <c r="K954" s="122"/>
      <c r="L954" s="122"/>
      <c r="M954" s="122"/>
      <c r="N954" s="122"/>
      <c r="O954" s="122"/>
      <c r="P954" s="122"/>
      <c r="Q954" s="122"/>
      <c r="R954" s="122"/>
      <c r="S954" s="122"/>
      <c r="T954" s="122"/>
      <c r="U954" s="122"/>
      <c r="V954" s="122"/>
      <c r="W954" s="122"/>
      <c r="X954" s="122"/>
      <c r="Y954" s="122"/>
      <c r="Z954" s="122"/>
      <c r="AA954" s="122"/>
      <c r="AB954" s="122"/>
      <c r="AC954" s="122"/>
      <c r="AD954" s="122"/>
      <c r="AE954" s="122"/>
      <c r="AF954" s="124"/>
      <c r="AG954" s="125"/>
      <c r="AH954" s="124"/>
      <c r="AI954" s="124"/>
      <c r="AJ954" s="122"/>
      <c r="AK954" s="126"/>
      <c r="AL954" s="122"/>
      <c r="AM954" s="122"/>
      <c r="AN954" s="122"/>
      <c r="AO954" s="122"/>
      <c r="AP954" s="122"/>
      <c r="AQ954" s="122"/>
      <c r="AR954" s="122"/>
      <c r="AS954" s="122"/>
      <c r="AT954" s="122"/>
      <c r="AU954" s="122"/>
      <c r="AV954" s="122"/>
      <c r="AW954" s="122"/>
      <c r="AX954" s="124"/>
      <c r="AY954" s="124"/>
      <c r="AZ954" s="127"/>
      <c r="BA954" s="124"/>
      <c r="BB954" s="124"/>
      <c r="BC954" s="124"/>
      <c r="BD954" s="124"/>
      <c r="BE954" s="124"/>
      <c r="BF954" s="124"/>
      <c r="BG954" s="128"/>
      <c r="BH954" s="129"/>
      <c r="BI954" s="124"/>
      <c r="BJ954" s="129"/>
      <c r="BK954" s="163"/>
      <c r="BL954" s="129"/>
    </row>
    <row r="955" spans="1:64" ht="12.75" x14ac:dyDescent="0.2">
      <c r="A955" s="122"/>
      <c r="B955" s="122"/>
      <c r="C955" s="122"/>
      <c r="D955" s="122"/>
      <c r="E955" s="122"/>
      <c r="F955" s="122"/>
      <c r="G955" s="123"/>
      <c r="H955" s="122"/>
      <c r="I955" s="122"/>
      <c r="J955" s="122"/>
      <c r="K955" s="122"/>
      <c r="L955" s="122"/>
      <c r="M955" s="122"/>
      <c r="N955" s="122"/>
      <c r="O955" s="122"/>
      <c r="P955" s="122"/>
      <c r="Q955" s="122"/>
      <c r="R955" s="122"/>
      <c r="S955" s="122"/>
      <c r="T955" s="122"/>
      <c r="U955" s="122"/>
      <c r="V955" s="122"/>
      <c r="W955" s="122"/>
      <c r="X955" s="122"/>
      <c r="Y955" s="122"/>
      <c r="Z955" s="122"/>
      <c r="AA955" s="122"/>
      <c r="AB955" s="122"/>
      <c r="AC955" s="122"/>
      <c r="AD955" s="122"/>
      <c r="AE955" s="122"/>
      <c r="AF955" s="124"/>
      <c r="AG955" s="125"/>
      <c r="AH955" s="124"/>
      <c r="AI955" s="124"/>
      <c r="AJ955" s="122"/>
      <c r="AK955" s="126"/>
      <c r="AL955" s="122"/>
      <c r="AM955" s="122"/>
      <c r="AN955" s="122"/>
      <c r="AO955" s="122"/>
      <c r="AP955" s="122"/>
      <c r="AQ955" s="122"/>
      <c r="AR955" s="122"/>
      <c r="AS955" s="122"/>
      <c r="AT955" s="122"/>
      <c r="AU955" s="122"/>
      <c r="AV955" s="122"/>
      <c r="AW955" s="122"/>
      <c r="AX955" s="124"/>
      <c r="AY955" s="124"/>
      <c r="AZ955" s="127"/>
      <c r="BA955" s="124"/>
      <c r="BB955" s="124"/>
      <c r="BC955" s="124"/>
      <c r="BD955" s="124"/>
      <c r="BE955" s="124"/>
      <c r="BF955" s="124"/>
      <c r="BG955" s="128"/>
      <c r="BH955" s="129"/>
      <c r="BI955" s="124"/>
      <c r="BJ955" s="129"/>
      <c r="BK955" s="163"/>
      <c r="BL955" s="129"/>
    </row>
    <row r="956" spans="1:64" ht="12.75" x14ac:dyDescent="0.2">
      <c r="A956" s="122"/>
      <c r="B956" s="122"/>
      <c r="C956" s="122"/>
      <c r="D956" s="122"/>
      <c r="E956" s="122"/>
      <c r="F956" s="122"/>
      <c r="G956" s="123"/>
      <c r="H956" s="122"/>
      <c r="I956" s="122"/>
      <c r="J956" s="122"/>
      <c r="K956" s="122"/>
      <c r="L956" s="122"/>
      <c r="M956" s="122"/>
      <c r="N956" s="122"/>
      <c r="O956" s="122"/>
      <c r="P956" s="122"/>
      <c r="Q956" s="122"/>
      <c r="R956" s="122"/>
      <c r="S956" s="122"/>
      <c r="T956" s="122"/>
      <c r="U956" s="122"/>
      <c r="V956" s="122"/>
      <c r="W956" s="122"/>
      <c r="X956" s="122"/>
      <c r="Y956" s="122"/>
      <c r="Z956" s="122"/>
      <c r="AA956" s="122"/>
      <c r="AB956" s="122"/>
      <c r="AC956" s="122"/>
      <c r="AD956" s="122"/>
      <c r="AE956" s="122"/>
      <c r="AF956" s="124"/>
      <c r="AG956" s="125"/>
      <c r="AH956" s="124"/>
      <c r="AI956" s="124"/>
      <c r="AJ956" s="122"/>
      <c r="AK956" s="126"/>
      <c r="AL956" s="122"/>
      <c r="AM956" s="122"/>
      <c r="AN956" s="122"/>
      <c r="AO956" s="122"/>
      <c r="AP956" s="122"/>
      <c r="AQ956" s="122"/>
      <c r="AR956" s="122"/>
      <c r="AS956" s="122"/>
      <c r="AT956" s="122"/>
      <c r="AU956" s="122"/>
      <c r="AV956" s="122"/>
      <c r="AW956" s="122"/>
      <c r="AX956" s="124"/>
      <c r="AY956" s="124"/>
      <c r="AZ956" s="127"/>
      <c r="BA956" s="124"/>
      <c r="BB956" s="124"/>
      <c r="BC956" s="124"/>
      <c r="BD956" s="124"/>
      <c r="BE956" s="124"/>
      <c r="BF956" s="124"/>
      <c r="BG956" s="128"/>
      <c r="BH956" s="129"/>
      <c r="BI956" s="124"/>
      <c r="BJ956" s="129"/>
      <c r="BK956" s="163"/>
      <c r="BL956" s="129"/>
    </row>
    <row r="957" spans="1:64" ht="12.75" x14ac:dyDescent="0.2">
      <c r="A957" s="122"/>
      <c r="B957" s="122"/>
      <c r="C957" s="122"/>
      <c r="D957" s="122"/>
      <c r="E957" s="122"/>
      <c r="F957" s="122"/>
      <c r="G957" s="123"/>
      <c r="H957" s="122"/>
      <c r="I957" s="122"/>
      <c r="J957" s="122"/>
      <c r="K957" s="122"/>
      <c r="L957" s="122"/>
      <c r="M957" s="122"/>
      <c r="N957" s="122"/>
      <c r="O957" s="122"/>
      <c r="P957" s="122"/>
      <c r="Q957" s="122"/>
      <c r="R957" s="122"/>
      <c r="S957" s="122"/>
      <c r="T957" s="122"/>
      <c r="U957" s="122"/>
      <c r="V957" s="122"/>
      <c r="W957" s="122"/>
      <c r="X957" s="122"/>
      <c r="Y957" s="122"/>
      <c r="Z957" s="122"/>
      <c r="AA957" s="122"/>
      <c r="AB957" s="122"/>
      <c r="AC957" s="122"/>
      <c r="AD957" s="122"/>
      <c r="AE957" s="122"/>
      <c r="AF957" s="124"/>
      <c r="AG957" s="125"/>
      <c r="AH957" s="124"/>
      <c r="AI957" s="124"/>
      <c r="AJ957" s="122"/>
      <c r="AK957" s="126"/>
      <c r="AL957" s="122"/>
      <c r="AM957" s="122"/>
      <c r="AN957" s="122"/>
      <c r="AO957" s="122"/>
      <c r="AP957" s="122"/>
      <c r="AQ957" s="122"/>
      <c r="AR957" s="122"/>
      <c r="AS957" s="122"/>
      <c r="AT957" s="122"/>
      <c r="AU957" s="122"/>
      <c r="AV957" s="122"/>
      <c r="AW957" s="122"/>
      <c r="AX957" s="124"/>
      <c r="AY957" s="124"/>
      <c r="AZ957" s="127"/>
      <c r="BA957" s="124"/>
      <c r="BB957" s="124"/>
      <c r="BC957" s="124"/>
      <c r="BD957" s="124"/>
      <c r="BE957" s="124"/>
      <c r="BF957" s="124"/>
      <c r="BG957" s="128"/>
      <c r="BH957" s="129"/>
      <c r="BI957" s="124"/>
      <c r="BJ957" s="129"/>
      <c r="BK957" s="163"/>
      <c r="BL957" s="129"/>
    </row>
    <row r="958" spans="1:64" ht="12.75" x14ac:dyDescent="0.2">
      <c r="A958" s="122"/>
      <c r="B958" s="122"/>
      <c r="C958" s="122"/>
      <c r="D958" s="122"/>
      <c r="E958" s="122"/>
      <c r="F958" s="122"/>
      <c r="G958" s="123"/>
      <c r="H958" s="122"/>
      <c r="I958" s="122"/>
      <c r="J958" s="122"/>
      <c r="K958" s="122"/>
      <c r="L958" s="122"/>
      <c r="M958" s="122"/>
      <c r="N958" s="122"/>
      <c r="O958" s="122"/>
      <c r="P958" s="122"/>
      <c r="Q958" s="122"/>
      <c r="R958" s="122"/>
      <c r="S958" s="122"/>
      <c r="T958" s="122"/>
      <c r="U958" s="122"/>
      <c r="V958" s="122"/>
      <c r="W958" s="122"/>
      <c r="X958" s="122"/>
      <c r="Y958" s="122"/>
      <c r="Z958" s="122"/>
      <c r="AA958" s="122"/>
      <c r="AB958" s="122"/>
      <c r="AC958" s="122"/>
      <c r="AD958" s="122"/>
      <c r="AE958" s="122"/>
      <c r="AF958" s="124"/>
      <c r="AG958" s="125"/>
      <c r="AH958" s="124"/>
      <c r="AI958" s="124"/>
      <c r="AJ958" s="122"/>
      <c r="AK958" s="126"/>
      <c r="AL958" s="122"/>
      <c r="AM958" s="122"/>
      <c r="AN958" s="122"/>
      <c r="AO958" s="122"/>
      <c r="AP958" s="122"/>
      <c r="AQ958" s="122"/>
      <c r="AR958" s="122"/>
      <c r="AS958" s="122"/>
      <c r="AT958" s="122"/>
      <c r="AU958" s="122"/>
      <c r="AV958" s="122"/>
      <c r="AW958" s="122"/>
      <c r="AX958" s="124"/>
      <c r="AY958" s="124"/>
      <c r="AZ958" s="127"/>
      <c r="BA958" s="124"/>
      <c r="BB958" s="124"/>
      <c r="BC958" s="124"/>
      <c r="BD958" s="124"/>
      <c r="BE958" s="124"/>
      <c r="BF958" s="124"/>
      <c r="BG958" s="128"/>
      <c r="BH958" s="129"/>
      <c r="BI958" s="124"/>
      <c r="BJ958" s="129"/>
      <c r="BK958" s="163"/>
      <c r="BL958" s="129"/>
    </row>
    <row r="959" spans="1:64" ht="12.75" x14ac:dyDescent="0.2">
      <c r="A959" s="122"/>
      <c r="B959" s="122"/>
      <c r="C959" s="122"/>
      <c r="D959" s="122"/>
      <c r="E959" s="122"/>
      <c r="F959" s="122"/>
      <c r="G959" s="123"/>
      <c r="H959" s="122"/>
      <c r="I959" s="122"/>
      <c r="J959" s="122"/>
      <c r="K959" s="122"/>
      <c r="L959" s="122"/>
      <c r="M959" s="122"/>
      <c r="N959" s="122"/>
      <c r="O959" s="122"/>
      <c r="P959" s="122"/>
      <c r="Q959" s="122"/>
      <c r="R959" s="122"/>
      <c r="S959" s="122"/>
      <c r="T959" s="122"/>
      <c r="U959" s="122"/>
      <c r="V959" s="122"/>
      <c r="W959" s="122"/>
      <c r="X959" s="122"/>
      <c r="Y959" s="122"/>
      <c r="Z959" s="122"/>
      <c r="AA959" s="122"/>
      <c r="AB959" s="122"/>
      <c r="AC959" s="122"/>
      <c r="AD959" s="122"/>
      <c r="AE959" s="122"/>
      <c r="AF959" s="124"/>
      <c r="AG959" s="125"/>
      <c r="AH959" s="124"/>
      <c r="AI959" s="124"/>
      <c r="AJ959" s="122"/>
      <c r="AK959" s="126"/>
      <c r="AL959" s="122"/>
      <c r="AM959" s="122"/>
      <c r="AN959" s="122"/>
      <c r="AO959" s="122"/>
      <c r="AP959" s="122"/>
      <c r="AQ959" s="122"/>
      <c r="AR959" s="122"/>
      <c r="AS959" s="122"/>
      <c r="AT959" s="122"/>
      <c r="AU959" s="122"/>
      <c r="AV959" s="122"/>
      <c r="AW959" s="122"/>
      <c r="AX959" s="124"/>
      <c r="AY959" s="124"/>
      <c r="AZ959" s="127"/>
      <c r="BA959" s="124"/>
      <c r="BB959" s="124"/>
      <c r="BC959" s="124"/>
      <c r="BD959" s="124"/>
      <c r="BE959" s="124"/>
      <c r="BF959" s="124"/>
      <c r="BG959" s="128"/>
      <c r="BH959" s="129"/>
      <c r="BI959" s="124"/>
      <c r="BJ959" s="129"/>
      <c r="BK959" s="163"/>
      <c r="BL959" s="129"/>
    </row>
    <row r="960" spans="1:64" ht="12.75" x14ac:dyDescent="0.2">
      <c r="A960" s="122"/>
      <c r="B960" s="122"/>
      <c r="C960" s="122"/>
      <c r="D960" s="122"/>
      <c r="E960" s="122"/>
      <c r="F960" s="122"/>
      <c r="G960" s="123"/>
      <c r="H960" s="122"/>
      <c r="I960" s="122"/>
      <c r="J960" s="122"/>
      <c r="K960" s="122"/>
      <c r="L960" s="122"/>
      <c r="M960" s="122"/>
      <c r="N960" s="122"/>
      <c r="O960" s="122"/>
      <c r="P960" s="122"/>
      <c r="Q960" s="122"/>
      <c r="R960" s="122"/>
      <c r="S960" s="122"/>
      <c r="T960" s="122"/>
      <c r="U960" s="122"/>
      <c r="V960" s="122"/>
      <c r="W960" s="122"/>
      <c r="X960" s="122"/>
      <c r="Y960" s="122"/>
      <c r="Z960" s="122"/>
      <c r="AA960" s="122"/>
      <c r="AB960" s="122"/>
      <c r="AC960" s="122"/>
      <c r="AD960" s="122"/>
      <c r="AE960" s="122"/>
      <c r="AF960" s="124"/>
      <c r="AG960" s="125"/>
      <c r="AH960" s="124"/>
      <c r="AI960" s="124"/>
      <c r="AJ960" s="122"/>
      <c r="AK960" s="126"/>
      <c r="AL960" s="122"/>
      <c r="AM960" s="122"/>
      <c r="AN960" s="122"/>
      <c r="AO960" s="122"/>
      <c r="AP960" s="122"/>
      <c r="AQ960" s="122"/>
      <c r="AR960" s="122"/>
      <c r="AS960" s="122"/>
      <c r="AT960" s="122"/>
      <c r="AU960" s="122"/>
      <c r="AV960" s="122"/>
      <c r="AW960" s="122"/>
      <c r="AX960" s="124"/>
      <c r="AY960" s="124"/>
      <c r="AZ960" s="127"/>
      <c r="BA960" s="124"/>
      <c r="BB960" s="124"/>
      <c r="BC960" s="124"/>
      <c r="BD960" s="124"/>
      <c r="BE960" s="124"/>
      <c r="BF960" s="124"/>
      <c r="BG960" s="128"/>
      <c r="BH960" s="129"/>
      <c r="BI960" s="124"/>
      <c r="BJ960" s="129"/>
      <c r="BK960" s="163"/>
      <c r="BL960" s="129"/>
    </row>
    <row r="961" spans="1:64" ht="12.75" x14ac:dyDescent="0.2">
      <c r="A961" s="122"/>
      <c r="B961" s="122"/>
      <c r="C961" s="122"/>
      <c r="D961" s="122"/>
      <c r="E961" s="122"/>
      <c r="F961" s="122"/>
      <c r="G961" s="123"/>
      <c r="H961" s="122"/>
      <c r="I961" s="122"/>
      <c r="J961" s="122"/>
      <c r="K961" s="122"/>
      <c r="L961" s="122"/>
      <c r="M961" s="122"/>
      <c r="N961" s="122"/>
      <c r="O961" s="122"/>
      <c r="P961" s="122"/>
      <c r="Q961" s="122"/>
      <c r="R961" s="122"/>
      <c r="S961" s="122"/>
      <c r="T961" s="122"/>
      <c r="U961" s="122"/>
      <c r="V961" s="122"/>
      <c r="W961" s="122"/>
      <c r="X961" s="122"/>
      <c r="Y961" s="122"/>
      <c r="Z961" s="122"/>
      <c r="AA961" s="122"/>
      <c r="AB961" s="122"/>
      <c r="AC961" s="122"/>
      <c r="AD961" s="122"/>
      <c r="AE961" s="122"/>
      <c r="AF961" s="124"/>
      <c r="AG961" s="125"/>
      <c r="AH961" s="124"/>
      <c r="AI961" s="124"/>
      <c r="AJ961" s="122"/>
      <c r="AK961" s="126"/>
      <c r="AL961" s="122"/>
      <c r="AM961" s="122"/>
      <c r="AN961" s="122"/>
      <c r="AO961" s="122"/>
      <c r="AP961" s="122"/>
      <c r="AQ961" s="122"/>
      <c r="AR961" s="122"/>
      <c r="AS961" s="122"/>
      <c r="AT961" s="122"/>
      <c r="AU961" s="122"/>
      <c r="AV961" s="122"/>
      <c r="AW961" s="122"/>
      <c r="AX961" s="124"/>
      <c r="AY961" s="124"/>
      <c r="AZ961" s="127"/>
      <c r="BA961" s="124"/>
      <c r="BB961" s="124"/>
      <c r="BC961" s="124"/>
      <c r="BD961" s="124"/>
      <c r="BE961" s="124"/>
      <c r="BF961" s="124"/>
      <c r="BG961" s="128"/>
      <c r="BH961" s="129"/>
      <c r="BI961" s="124"/>
      <c r="BJ961" s="129"/>
      <c r="BK961" s="163"/>
      <c r="BL961" s="129"/>
    </row>
    <row r="962" spans="1:64" ht="12.75" x14ac:dyDescent="0.2">
      <c r="A962" s="122"/>
      <c r="B962" s="122"/>
      <c r="C962" s="122"/>
      <c r="D962" s="122"/>
      <c r="E962" s="122"/>
      <c r="F962" s="122"/>
      <c r="G962" s="123"/>
      <c r="H962" s="122"/>
      <c r="I962" s="122"/>
      <c r="J962" s="122"/>
      <c r="K962" s="122"/>
      <c r="L962" s="122"/>
      <c r="M962" s="122"/>
      <c r="N962" s="122"/>
      <c r="O962" s="122"/>
      <c r="P962" s="122"/>
      <c r="Q962" s="122"/>
      <c r="R962" s="122"/>
      <c r="S962" s="122"/>
      <c r="T962" s="122"/>
      <c r="U962" s="122"/>
      <c r="V962" s="122"/>
      <c r="W962" s="122"/>
      <c r="X962" s="122"/>
      <c r="Y962" s="122"/>
      <c r="Z962" s="122"/>
      <c r="AA962" s="122"/>
      <c r="AB962" s="122"/>
      <c r="AC962" s="122"/>
      <c r="AD962" s="122"/>
      <c r="AE962" s="122"/>
      <c r="AF962" s="124"/>
      <c r="AG962" s="125"/>
      <c r="AH962" s="124"/>
      <c r="AI962" s="124"/>
      <c r="AJ962" s="122"/>
      <c r="AK962" s="126"/>
      <c r="AL962" s="122"/>
      <c r="AM962" s="122"/>
      <c r="AN962" s="122"/>
      <c r="AO962" s="122"/>
      <c r="AP962" s="122"/>
      <c r="AQ962" s="122"/>
      <c r="AR962" s="122"/>
      <c r="AS962" s="122"/>
      <c r="AT962" s="122"/>
      <c r="AU962" s="122"/>
      <c r="AV962" s="122"/>
      <c r="AW962" s="122"/>
      <c r="AX962" s="124"/>
      <c r="AY962" s="124"/>
      <c r="AZ962" s="127"/>
      <c r="BA962" s="124"/>
      <c r="BB962" s="124"/>
      <c r="BC962" s="124"/>
      <c r="BD962" s="124"/>
      <c r="BE962" s="124"/>
      <c r="BF962" s="124"/>
      <c r="BG962" s="128"/>
      <c r="BH962" s="129"/>
      <c r="BI962" s="124"/>
      <c r="BJ962" s="129"/>
      <c r="BK962" s="163"/>
      <c r="BL962" s="129"/>
    </row>
    <row r="963" spans="1:64" ht="12.75" x14ac:dyDescent="0.2">
      <c r="A963" s="122"/>
      <c r="B963" s="122"/>
      <c r="C963" s="122"/>
      <c r="D963" s="122"/>
      <c r="E963" s="122"/>
      <c r="F963" s="122"/>
      <c r="G963" s="123"/>
      <c r="H963" s="122"/>
      <c r="I963" s="122"/>
      <c r="J963" s="122"/>
      <c r="K963" s="122"/>
      <c r="L963" s="122"/>
      <c r="M963" s="122"/>
      <c r="N963" s="122"/>
      <c r="O963" s="122"/>
      <c r="P963" s="122"/>
      <c r="Q963" s="122"/>
      <c r="R963" s="122"/>
      <c r="S963" s="122"/>
      <c r="T963" s="122"/>
      <c r="U963" s="122"/>
      <c r="V963" s="122"/>
      <c r="W963" s="122"/>
      <c r="X963" s="122"/>
      <c r="Y963" s="122"/>
      <c r="Z963" s="122"/>
      <c r="AA963" s="122"/>
      <c r="AB963" s="122"/>
      <c r="AC963" s="122"/>
      <c r="AD963" s="122"/>
      <c r="AE963" s="122"/>
      <c r="AF963" s="124"/>
      <c r="AG963" s="125"/>
      <c r="AH963" s="124"/>
      <c r="AI963" s="124"/>
      <c r="AJ963" s="122"/>
      <c r="AK963" s="126"/>
      <c r="AL963" s="122"/>
      <c r="AM963" s="122"/>
      <c r="AN963" s="122"/>
      <c r="AO963" s="122"/>
      <c r="AP963" s="122"/>
      <c r="AQ963" s="122"/>
      <c r="AR963" s="122"/>
      <c r="AS963" s="122"/>
      <c r="AT963" s="122"/>
      <c r="AU963" s="122"/>
      <c r="AV963" s="122"/>
      <c r="AW963" s="122"/>
      <c r="AX963" s="124"/>
      <c r="AY963" s="124"/>
      <c r="AZ963" s="127"/>
      <c r="BA963" s="124"/>
      <c r="BB963" s="124"/>
      <c r="BC963" s="124"/>
      <c r="BD963" s="124"/>
      <c r="BE963" s="124"/>
      <c r="BF963" s="124"/>
      <c r="BG963" s="128"/>
      <c r="BH963" s="129"/>
      <c r="BI963" s="124"/>
      <c r="BJ963" s="129"/>
      <c r="BK963" s="163"/>
      <c r="BL963" s="129"/>
    </row>
    <row r="964" spans="1:64" ht="12.75" x14ac:dyDescent="0.2">
      <c r="A964" s="122"/>
      <c r="B964" s="122"/>
      <c r="C964" s="122"/>
      <c r="D964" s="122"/>
      <c r="E964" s="122"/>
      <c r="F964" s="122"/>
      <c r="G964" s="123"/>
      <c r="H964" s="122"/>
      <c r="I964" s="122"/>
      <c r="J964" s="122"/>
      <c r="K964" s="122"/>
      <c r="L964" s="122"/>
      <c r="M964" s="122"/>
      <c r="N964" s="122"/>
      <c r="O964" s="122"/>
      <c r="P964" s="122"/>
      <c r="Q964" s="122"/>
      <c r="R964" s="122"/>
      <c r="S964" s="122"/>
      <c r="T964" s="122"/>
      <c r="U964" s="122"/>
      <c r="V964" s="122"/>
      <c r="W964" s="122"/>
      <c r="X964" s="122"/>
      <c r="Y964" s="122"/>
      <c r="Z964" s="122"/>
      <c r="AA964" s="122"/>
      <c r="AB964" s="122"/>
      <c r="AC964" s="122"/>
      <c r="AD964" s="122"/>
      <c r="AE964" s="122"/>
      <c r="AF964" s="124"/>
      <c r="AG964" s="125"/>
      <c r="AH964" s="124"/>
      <c r="AI964" s="124"/>
      <c r="AJ964" s="122"/>
      <c r="AK964" s="126"/>
      <c r="AL964" s="122"/>
      <c r="AM964" s="122"/>
      <c r="AN964" s="122"/>
      <c r="AO964" s="122"/>
      <c r="AP964" s="122"/>
      <c r="AQ964" s="122"/>
      <c r="AR964" s="122"/>
      <c r="AS964" s="122"/>
      <c r="AT964" s="122"/>
      <c r="AU964" s="122"/>
      <c r="AV964" s="122"/>
      <c r="AW964" s="122"/>
      <c r="AX964" s="124"/>
      <c r="AY964" s="124"/>
      <c r="AZ964" s="127"/>
      <c r="BA964" s="124"/>
      <c r="BB964" s="124"/>
      <c r="BC964" s="124"/>
      <c r="BD964" s="124"/>
      <c r="BE964" s="124"/>
      <c r="BF964" s="124"/>
      <c r="BG964" s="128"/>
      <c r="BH964" s="129"/>
      <c r="BI964" s="124"/>
      <c r="BJ964" s="129"/>
      <c r="BK964" s="163"/>
      <c r="BL964" s="129"/>
    </row>
    <row r="965" spans="1:64" ht="12.75" x14ac:dyDescent="0.2">
      <c r="A965" s="122"/>
      <c r="B965" s="122"/>
      <c r="C965" s="122"/>
      <c r="D965" s="122"/>
      <c r="E965" s="122"/>
      <c r="F965" s="122"/>
      <c r="G965" s="123"/>
      <c r="H965" s="122"/>
      <c r="I965" s="122"/>
      <c r="J965" s="122"/>
      <c r="K965" s="122"/>
      <c r="L965" s="122"/>
      <c r="M965" s="122"/>
      <c r="N965" s="122"/>
      <c r="O965" s="122"/>
      <c r="P965" s="122"/>
      <c r="Q965" s="122"/>
      <c r="R965" s="122"/>
      <c r="S965" s="122"/>
      <c r="T965" s="122"/>
      <c r="U965" s="122"/>
      <c r="V965" s="122"/>
      <c r="W965" s="122"/>
      <c r="X965" s="122"/>
      <c r="Y965" s="122"/>
      <c r="Z965" s="122"/>
      <c r="AA965" s="122"/>
      <c r="AB965" s="122"/>
      <c r="AC965" s="122"/>
      <c r="AD965" s="122"/>
      <c r="AE965" s="122"/>
      <c r="AF965" s="124"/>
      <c r="AG965" s="125"/>
      <c r="AH965" s="124"/>
      <c r="AI965" s="124"/>
      <c r="AJ965" s="122"/>
      <c r="AK965" s="126"/>
      <c r="AL965" s="122"/>
      <c r="AM965" s="122"/>
      <c r="AN965" s="122"/>
      <c r="AO965" s="122"/>
      <c r="AP965" s="122"/>
      <c r="AQ965" s="122"/>
      <c r="AR965" s="122"/>
      <c r="AS965" s="122"/>
      <c r="AT965" s="122"/>
      <c r="AU965" s="122"/>
      <c r="AV965" s="122"/>
      <c r="AW965" s="122"/>
      <c r="AX965" s="124"/>
      <c r="AY965" s="124"/>
      <c r="AZ965" s="127"/>
      <c r="BA965" s="124"/>
      <c r="BB965" s="124"/>
      <c r="BC965" s="124"/>
      <c r="BD965" s="124"/>
      <c r="BE965" s="124"/>
      <c r="BF965" s="124"/>
      <c r="BG965" s="128"/>
      <c r="BH965" s="129"/>
      <c r="BI965" s="124"/>
      <c r="BJ965" s="129"/>
      <c r="BK965" s="163"/>
      <c r="BL965" s="129"/>
    </row>
    <row r="966" spans="1:64" ht="12.75" x14ac:dyDescent="0.2">
      <c r="A966" s="122"/>
      <c r="B966" s="122"/>
      <c r="C966" s="122"/>
      <c r="D966" s="122"/>
      <c r="E966" s="122"/>
      <c r="F966" s="122"/>
      <c r="G966" s="123"/>
      <c r="H966" s="122"/>
      <c r="I966" s="122"/>
      <c r="J966" s="122"/>
      <c r="K966" s="122"/>
      <c r="L966" s="122"/>
      <c r="M966" s="122"/>
      <c r="N966" s="122"/>
      <c r="O966" s="122"/>
      <c r="P966" s="122"/>
      <c r="Q966" s="122"/>
      <c r="R966" s="122"/>
      <c r="S966" s="122"/>
      <c r="T966" s="122"/>
      <c r="U966" s="122"/>
      <c r="V966" s="122"/>
      <c r="W966" s="122"/>
      <c r="X966" s="122"/>
      <c r="Y966" s="122"/>
      <c r="Z966" s="122"/>
      <c r="AA966" s="122"/>
      <c r="AB966" s="122"/>
      <c r="AC966" s="122"/>
      <c r="AD966" s="122"/>
      <c r="AE966" s="122"/>
      <c r="AF966" s="124"/>
      <c r="AG966" s="125"/>
      <c r="AH966" s="124"/>
      <c r="AI966" s="124"/>
      <c r="AJ966" s="122"/>
      <c r="AK966" s="126"/>
      <c r="AL966" s="122"/>
      <c r="AM966" s="122"/>
      <c r="AN966" s="122"/>
      <c r="AO966" s="122"/>
      <c r="AP966" s="122"/>
      <c r="AQ966" s="122"/>
      <c r="AR966" s="122"/>
      <c r="AS966" s="122"/>
      <c r="AT966" s="122"/>
      <c r="AU966" s="122"/>
      <c r="AV966" s="122"/>
      <c r="AW966" s="122"/>
      <c r="AX966" s="124"/>
      <c r="AY966" s="124"/>
      <c r="AZ966" s="127"/>
      <c r="BA966" s="124"/>
      <c r="BB966" s="124"/>
      <c r="BC966" s="124"/>
      <c r="BD966" s="124"/>
      <c r="BE966" s="124"/>
      <c r="BF966" s="124"/>
      <c r="BG966" s="128"/>
      <c r="BH966" s="129"/>
      <c r="BI966" s="124"/>
      <c r="BJ966" s="129"/>
      <c r="BK966" s="163"/>
      <c r="BL966" s="129"/>
    </row>
    <row r="967" spans="1:64" ht="12.75" x14ac:dyDescent="0.2">
      <c r="A967" s="122"/>
      <c r="B967" s="122"/>
      <c r="C967" s="122"/>
      <c r="D967" s="122"/>
      <c r="E967" s="122"/>
      <c r="F967" s="122"/>
      <c r="G967" s="123"/>
      <c r="H967" s="122"/>
      <c r="I967" s="122"/>
      <c r="J967" s="122"/>
      <c r="K967" s="122"/>
      <c r="L967" s="122"/>
      <c r="M967" s="122"/>
      <c r="N967" s="122"/>
      <c r="O967" s="122"/>
      <c r="P967" s="122"/>
      <c r="Q967" s="122"/>
      <c r="R967" s="122"/>
      <c r="S967" s="122"/>
      <c r="T967" s="122"/>
      <c r="U967" s="122"/>
      <c r="V967" s="122"/>
      <c r="W967" s="122"/>
      <c r="X967" s="122"/>
      <c r="Y967" s="122"/>
      <c r="Z967" s="122"/>
      <c r="AA967" s="122"/>
      <c r="AB967" s="122"/>
      <c r="AC967" s="122"/>
      <c r="AD967" s="122"/>
      <c r="AE967" s="122"/>
      <c r="AF967" s="124"/>
      <c r="AG967" s="125"/>
      <c r="AH967" s="124"/>
      <c r="AI967" s="124"/>
      <c r="AJ967" s="122"/>
      <c r="AK967" s="126"/>
      <c r="AL967" s="122"/>
      <c r="AM967" s="122"/>
      <c r="AN967" s="122"/>
      <c r="AO967" s="122"/>
      <c r="AP967" s="122"/>
      <c r="AQ967" s="122"/>
      <c r="AR967" s="122"/>
      <c r="AS967" s="122"/>
      <c r="AT967" s="122"/>
      <c r="AU967" s="122"/>
      <c r="AV967" s="122"/>
      <c r="AW967" s="122"/>
      <c r="AX967" s="124"/>
      <c r="AY967" s="124"/>
      <c r="AZ967" s="127"/>
      <c r="BA967" s="124"/>
      <c r="BB967" s="124"/>
      <c r="BC967" s="124"/>
      <c r="BD967" s="124"/>
      <c r="BE967" s="124"/>
      <c r="BF967" s="124"/>
      <c r="BG967" s="128"/>
      <c r="BH967" s="129"/>
      <c r="BI967" s="124"/>
      <c r="BJ967" s="129"/>
      <c r="BK967" s="163"/>
      <c r="BL967" s="129"/>
    </row>
    <row r="968" spans="1:64" ht="12.75" x14ac:dyDescent="0.2">
      <c r="A968" s="122"/>
      <c r="B968" s="122"/>
      <c r="C968" s="122"/>
      <c r="D968" s="122"/>
      <c r="E968" s="122"/>
      <c r="F968" s="122"/>
      <c r="G968" s="123"/>
      <c r="H968" s="122"/>
      <c r="I968" s="122"/>
      <c r="J968" s="122"/>
      <c r="K968" s="122"/>
      <c r="L968" s="122"/>
      <c r="M968" s="122"/>
      <c r="N968" s="122"/>
      <c r="O968" s="122"/>
      <c r="P968" s="122"/>
      <c r="Q968" s="122"/>
      <c r="R968" s="122"/>
      <c r="S968" s="122"/>
      <c r="T968" s="122"/>
      <c r="U968" s="122"/>
      <c r="V968" s="122"/>
      <c r="W968" s="122"/>
      <c r="X968" s="122"/>
      <c r="Y968" s="122"/>
      <c r="Z968" s="122"/>
      <c r="AA968" s="122"/>
      <c r="AB968" s="122"/>
      <c r="AC968" s="122"/>
      <c r="AD968" s="122"/>
      <c r="AE968" s="122"/>
      <c r="AF968" s="124"/>
      <c r="AG968" s="125"/>
      <c r="AH968" s="124"/>
      <c r="AI968" s="124"/>
      <c r="AJ968" s="122"/>
      <c r="AK968" s="126"/>
      <c r="AL968" s="122"/>
      <c r="AM968" s="122"/>
      <c r="AN968" s="122"/>
      <c r="AO968" s="122"/>
      <c r="AP968" s="122"/>
      <c r="AQ968" s="122"/>
      <c r="AR968" s="122"/>
      <c r="AS968" s="122"/>
      <c r="AT968" s="122"/>
      <c r="AU968" s="122"/>
      <c r="AV968" s="122"/>
      <c r="AW968" s="122"/>
      <c r="AX968" s="124"/>
      <c r="AY968" s="124"/>
      <c r="AZ968" s="127"/>
      <c r="BA968" s="124"/>
      <c r="BB968" s="124"/>
      <c r="BC968" s="124"/>
      <c r="BD968" s="124"/>
      <c r="BE968" s="124"/>
      <c r="BF968" s="124"/>
      <c r="BG968" s="128"/>
      <c r="BH968" s="129"/>
      <c r="BI968" s="124"/>
      <c r="BJ968" s="129"/>
      <c r="BK968" s="163"/>
      <c r="BL968" s="129"/>
    </row>
    <row r="969" spans="1:64" ht="12.75" x14ac:dyDescent="0.2">
      <c r="A969" s="122"/>
      <c r="B969" s="122"/>
      <c r="C969" s="122"/>
      <c r="D969" s="122"/>
      <c r="E969" s="122"/>
      <c r="F969" s="122"/>
      <c r="G969" s="123"/>
      <c r="H969" s="122"/>
      <c r="I969" s="122"/>
      <c r="J969" s="122"/>
      <c r="K969" s="122"/>
      <c r="L969" s="122"/>
      <c r="M969" s="122"/>
      <c r="N969" s="122"/>
      <c r="O969" s="122"/>
      <c r="P969" s="122"/>
      <c r="Q969" s="122"/>
      <c r="R969" s="122"/>
      <c r="S969" s="122"/>
      <c r="T969" s="122"/>
      <c r="U969" s="122"/>
      <c r="V969" s="122"/>
      <c r="W969" s="122"/>
      <c r="X969" s="122"/>
      <c r="Y969" s="122"/>
      <c r="Z969" s="122"/>
      <c r="AA969" s="122"/>
      <c r="AB969" s="122"/>
      <c r="AC969" s="122"/>
      <c r="AD969" s="122"/>
      <c r="AE969" s="122"/>
      <c r="AF969" s="124"/>
      <c r="AG969" s="125"/>
      <c r="AH969" s="124"/>
      <c r="AI969" s="124"/>
      <c r="AJ969" s="122"/>
      <c r="AK969" s="126"/>
      <c r="AL969" s="122"/>
      <c r="AM969" s="122"/>
      <c r="AN969" s="122"/>
      <c r="AO969" s="122"/>
      <c r="AP969" s="122"/>
      <c r="AQ969" s="122"/>
      <c r="AR969" s="122"/>
      <c r="AS969" s="122"/>
      <c r="AT969" s="122"/>
      <c r="AU969" s="122"/>
      <c r="AV969" s="122"/>
      <c r="AW969" s="122"/>
      <c r="AX969" s="124"/>
      <c r="AY969" s="124"/>
      <c r="AZ969" s="127"/>
      <c r="BA969" s="124"/>
      <c r="BB969" s="124"/>
      <c r="BC969" s="124"/>
      <c r="BD969" s="124"/>
      <c r="BE969" s="124"/>
      <c r="BF969" s="124"/>
      <c r="BG969" s="128"/>
      <c r="BH969" s="129"/>
      <c r="BI969" s="124"/>
      <c r="BJ969" s="129"/>
      <c r="BK969" s="163"/>
      <c r="BL969" s="129"/>
    </row>
    <row r="970" spans="1:64" ht="12.75" x14ac:dyDescent="0.2">
      <c r="A970" s="122"/>
      <c r="B970" s="122"/>
      <c r="C970" s="122"/>
      <c r="D970" s="122"/>
      <c r="E970" s="122"/>
      <c r="F970" s="122"/>
      <c r="G970" s="123"/>
      <c r="H970" s="122"/>
      <c r="I970" s="122"/>
      <c r="J970" s="122"/>
      <c r="K970" s="122"/>
      <c r="L970" s="122"/>
      <c r="M970" s="122"/>
      <c r="N970" s="122"/>
      <c r="O970" s="122"/>
      <c r="P970" s="122"/>
      <c r="Q970" s="122"/>
      <c r="R970" s="122"/>
      <c r="S970" s="122"/>
      <c r="T970" s="122"/>
      <c r="U970" s="122"/>
      <c r="V970" s="122"/>
      <c r="W970" s="122"/>
      <c r="X970" s="122"/>
      <c r="Y970" s="122"/>
      <c r="Z970" s="122"/>
      <c r="AA970" s="122"/>
      <c r="AB970" s="122"/>
      <c r="AC970" s="122"/>
      <c r="AD970" s="122"/>
      <c r="AE970" s="122"/>
      <c r="AF970" s="124"/>
      <c r="AG970" s="125"/>
      <c r="AH970" s="124"/>
      <c r="AI970" s="124"/>
      <c r="AJ970" s="122"/>
      <c r="AK970" s="126"/>
      <c r="AL970" s="122"/>
      <c r="AM970" s="122"/>
      <c r="AN970" s="122"/>
      <c r="AO970" s="122"/>
      <c r="AP970" s="122"/>
      <c r="AQ970" s="122"/>
      <c r="AR970" s="122"/>
      <c r="AS970" s="122"/>
      <c r="AT970" s="122"/>
      <c r="AU970" s="122"/>
      <c r="AV970" s="122"/>
      <c r="AW970" s="122"/>
      <c r="AX970" s="124"/>
      <c r="AY970" s="124"/>
      <c r="AZ970" s="127"/>
      <c r="BA970" s="124"/>
      <c r="BB970" s="124"/>
      <c r="BC970" s="124"/>
      <c r="BD970" s="124"/>
      <c r="BE970" s="124"/>
      <c r="BF970" s="124"/>
      <c r="BG970" s="128"/>
      <c r="BH970" s="129"/>
      <c r="BI970" s="124"/>
      <c r="BJ970" s="129"/>
      <c r="BK970" s="163"/>
      <c r="BL970" s="129"/>
    </row>
    <row r="971" spans="1:64" ht="12.75" x14ac:dyDescent="0.2">
      <c r="A971" s="122"/>
      <c r="B971" s="122"/>
      <c r="C971" s="122"/>
      <c r="D971" s="122"/>
      <c r="E971" s="122"/>
      <c r="F971" s="122"/>
      <c r="G971" s="123"/>
      <c r="H971" s="122"/>
      <c r="I971" s="122"/>
      <c r="J971" s="122"/>
      <c r="K971" s="122"/>
      <c r="L971" s="122"/>
      <c r="M971" s="122"/>
      <c r="N971" s="122"/>
      <c r="O971" s="122"/>
      <c r="P971" s="122"/>
      <c r="Q971" s="122"/>
      <c r="R971" s="122"/>
      <c r="S971" s="122"/>
      <c r="T971" s="122"/>
      <c r="U971" s="122"/>
      <c r="V971" s="122"/>
      <c r="W971" s="122"/>
      <c r="X971" s="122"/>
      <c r="Y971" s="122"/>
      <c r="Z971" s="122"/>
      <c r="AA971" s="122"/>
      <c r="AB971" s="122"/>
      <c r="AC971" s="122"/>
      <c r="AD971" s="122"/>
      <c r="AE971" s="122"/>
      <c r="AF971" s="124"/>
      <c r="AG971" s="125"/>
      <c r="AH971" s="124"/>
      <c r="AI971" s="124"/>
      <c r="AJ971" s="122"/>
      <c r="AK971" s="126"/>
      <c r="AL971" s="122"/>
      <c r="AM971" s="122"/>
      <c r="AN971" s="122"/>
      <c r="AO971" s="122"/>
      <c r="AP971" s="122"/>
      <c r="AQ971" s="122"/>
      <c r="AR971" s="122"/>
      <c r="AS971" s="122"/>
      <c r="AT971" s="122"/>
      <c r="AU971" s="122"/>
      <c r="AV971" s="122"/>
      <c r="AW971" s="122"/>
      <c r="AX971" s="124"/>
      <c r="AY971" s="124"/>
      <c r="AZ971" s="127"/>
      <c r="BA971" s="124"/>
      <c r="BB971" s="124"/>
      <c r="BC971" s="124"/>
      <c r="BD971" s="124"/>
      <c r="BE971" s="124"/>
      <c r="BF971" s="124"/>
      <c r="BG971" s="128"/>
      <c r="BH971" s="129"/>
      <c r="BI971" s="124"/>
      <c r="BJ971" s="129"/>
      <c r="BK971" s="163"/>
      <c r="BL971" s="129"/>
    </row>
    <row r="972" spans="1:64" ht="12.75" x14ac:dyDescent="0.2">
      <c r="A972" s="122"/>
      <c r="B972" s="122"/>
      <c r="C972" s="122"/>
      <c r="D972" s="122"/>
      <c r="E972" s="122"/>
      <c r="F972" s="122"/>
      <c r="G972" s="123"/>
      <c r="H972" s="122"/>
      <c r="I972" s="122"/>
      <c r="J972" s="122"/>
      <c r="K972" s="122"/>
      <c r="L972" s="122"/>
      <c r="M972" s="122"/>
      <c r="N972" s="122"/>
      <c r="O972" s="122"/>
      <c r="P972" s="122"/>
      <c r="Q972" s="122"/>
      <c r="R972" s="122"/>
      <c r="S972" s="122"/>
      <c r="T972" s="122"/>
      <c r="U972" s="122"/>
      <c r="V972" s="122"/>
      <c r="W972" s="122"/>
      <c r="X972" s="122"/>
      <c r="Y972" s="122"/>
      <c r="Z972" s="122"/>
      <c r="AA972" s="122"/>
      <c r="AB972" s="122"/>
      <c r="AC972" s="122"/>
      <c r="AD972" s="122"/>
      <c r="AE972" s="122"/>
      <c r="AF972" s="124"/>
      <c r="AG972" s="125"/>
      <c r="AH972" s="124"/>
      <c r="AI972" s="124"/>
      <c r="AJ972" s="122"/>
      <c r="AK972" s="126"/>
      <c r="AL972" s="122"/>
      <c r="AM972" s="122"/>
      <c r="AN972" s="122"/>
      <c r="AO972" s="122"/>
      <c r="AP972" s="122"/>
      <c r="AQ972" s="122"/>
      <c r="AR972" s="122"/>
      <c r="AS972" s="122"/>
      <c r="AT972" s="122"/>
      <c r="AU972" s="122"/>
      <c r="AV972" s="122"/>
      <c r="AW972" s="122"/>
      <c r="AX972" s="124"/>
      <c r="AY972" s="124"/>
      <c r="AZ972" s="127"/>
      <c r="BA972" s="124"/>
      <c r="BB972" s="124"/>
      <c r="BC972" s="124"/>
      <c r="BD972" s="124"/>
      <c r="BE972" s="124"/>
      <c r="BF972" s="124"/>
      <c r="BG972" s="128"/>
      <c r="BH972" s="129"/>
      <c r="BI972" s="124"/>
      <c r="BJ972" s="129"/>
      <c r="BK972" s="163"/>
      <c r="BL972" s="129"/>
    </row>
    <row r="973" spans="1:64" ht="12.75" x14ac:dyDescent="0.2">
      <c r="A973" s="122"/>
      <c r="B973" s="122"/>
      <c r="C973" s="122"/>
      <c r="D973" s="122"/>
      <c r="E973" s="122"/>
      <c r="F973" s="122"/>
      <c r="G973" s="123"/>
      <c r="H973" s="122"/>
      <c r="I973" s="122"/>
      <c r="J973" s="122"/>
      <c r="K973" s="122"/>
      <c r="L973" s="122"/>
      <c r="M973" s="122"/>
      <c r="N973" s="122"/>
      <c r="O973" s="122"/>
      <c r="P973" s="122"/>
      <c r="Q973" s="122"/>
      <c r="R973" s="122"/>
      <c r="S973" s="122"/>
      <c r="T973" s="122"/>
      <c r="U973" s="122"/>
      <c r="V973" s="122"/>
      <c r="W973" s="122"/>
      <c r="X973" s="122"/>
      <c r="Y973" s="122"/>
      <c r="Z973" s="122"/>
      <c r="AA973" s="122"/>
      <c r="AB973" s="122"/>
      <c r="AC973" s="122"/>
      <c r="AD973" s="122"/>
      <c r="AE973" s="122"/>
      <c r="AF973" s="124"/>
      <c r="AG973" s="125"/>
      <c r="AH973" s="124"/>
      <c r="AI973" s="124"/>
      <c r="AJ973" s="122"/>
      <c r="AK973" s="126"/>
      <c r="AL973" s="122"/>
      <c r="AM973" s="122"/>
      <c r="AN973" s="122"/>
      <c r="AO973" s="122"/>
      <c r="AP973" s="122"/>
      <c r="AQ973" s="122"/>
      <c r="AR973" s="122"/>
      <c r="AS973" s="122"/>
      <c r="AT973" s="122"/>
      <c r="AU973" s="122"/>
      <c r="AV973" s="122"/>
      <c r="AW973" s="122"/>
      <c r="AX973" s="124"/>
      <c r="AY973" s="124"/>
      <c r="AZ973" s="127"/>
      <c r="BA973" s="124"/>
      <c r="BB973" s="124"/>
      <c r="BC973" s="124"/>
      <c r="BD973" s="124"/>
      <c r="BE973" s="124"/>
      <c r="BF973" s="124"/>
      <c r="BG973" s="128"/>
      <c r="BH973" s="129"/>
      <c r="BI973" s="124"/>
      <c r="BJ973" s="129"/>
      <c r="BK973" s="163"/>
      <c r="BL973" s="129"/>
    </row>
    <row r="974" spans="1:64" ht="12.75" x14ac:dyDescent="0.2">
      <c r="A974" s="122"/>
      <c r="B974" s="122"/>
      <c r="C974" s="122"/>
      <c r="D974" s="122"/>
      <c r="E974" s="122"/>
      <c r="F974" s="122"/>
      <c r="G974" s="123"/>
      <c r="H974" s="122"/>
      <c r="I974" s="122"/>
      <c r="J974" s="122"/>
      <c r="K974" s="122"/>
      <c r="L974" s="122"/>
      <c r="M974" s="122"/>
      <c r="N974" s="122"/>
      <c r="O974" s="122"/>
      <c r="P974" s="122"/>
      <c r="Q974" s="122"/>
      <c r="R974" s="122"/>
      <c r="S974" s="122"/>
      <c r="T974" s="122"/>
      <c r="U974" s="122"/>
      <c r="V974" s="122"/>
      <c r="W974" s="122"/>
      <c r="X974" s="122"/>
      <c r="Y974" s="122"/>
      <c r="Z974" s="122"/>
      <c r="AA974" s="122"/>
      <c r="AB974" s="122"/>
      <c r="AC974" s="122"/>
      <c r="AD974" s="122"/>
      <c r="AE974" s="122"/>
      <c r="AF974" s="124"/>
      <c r="AG974" s="125"/>
      <c r="AH974" s="124"/>
      <c r="AI974" s="124"/>
      <c r="AJ974" s="122"/>
      <c r="AK974" s="126"/>
      <c r="AL974" s="122"/>
      <c r="AM974" s="122"/>
      <c r="AN974" s="122"/>
      <c r="AO974" s="122"/>
      <c r="AP974" s="122"/>
      <c r="AQ974" s="122"/>
      <c r="AR974" s="122"/>
      <c r="AS974" s="122"/>
      <c r="AT974" s="122"/>
      <c r="AU974" s="122"/>
      <c r="AV974" s="122"/>
      <c r="AW974" s="122"/>
      <c r="AX974" s="124"/>
      <c r="AY974" s="124"/>
      <c r="AZ974" s="127"/>
      <c r="BA974" s="124"/>
      <c r="BB974" s="124"/>
      <c r="BC974" s="124"/>
      <c r="BD974" s="124"/>
      <c r="BE974" s="124"/>
      <c r="BF974" s="124"/>
      <c r="BG974" s="128"/>
      <c r="BH974" s="129"/>
      <c r="BI974" s="124"/>
      <c r="BJ974" s="129"/>
      <c r="BK974" s="163"/>
      <c r="BL974" s="129"/>
    </row>
    <row r="975" spans="1:64" ht="12.75" x14ac:dyDescent="0.2">
      <c r="A975" s="122"/>
      <c r="B975" s="122"/>
      <c r="C975" s="122"/>
      <c r="D975" s="122"/>
      <c r="E975" s="122"/>
      <c r="F975" s="122"/>
      <c r="G975" s="123"/>
      <c r="H975" s="122"/>
      <c r="I975" s="122"/>
      <c r="J975" s="122"/>
      <c r="K975" s="122"/>
      <c r="L975" s="122"/>
      <c r="M975" s="122"/>
      <c r="N975" s="122"/>
      <c r="O975" s="122"/>
      <c r="P975" s="122"/>
      <c r="Q975" s="122"/>
      <c r="R975" s="122"/>
      <c r="S975" s="122"/>
      <c r="T975" s="122"/>
      <c r="U975" s="122"/>
      <c r="V975" s="122"/>
      <c r="W975" s="122"/>
      <c r="X975" s="122"/>
      <c r="Y975" s="122"/>
      <c r="Z975" s="122"/>
      <c r="AA975" s="122"/>
      <c r="AB975" s="122"/>
      <c r="AC975" s="122"/>
      <c r="AD975" s="122"/>
      <c r="AE975" s="122"/>
      <c r="AF975" s="124"/>
      <c r="AG975" s="125"/>
      <c r="AH975" s="124"/>
      <c r="AI975" s="124"/>
      <c r="AJ975" s="122"/>
      <c r="AK975" s="126"/>
      <c r="AL975" s="122"/>
      <c r="AM975" s="122"/>
      <c r="AN975" s="122"/>
      <c r="AO975" s="122"/>
      <c r="AP975" s="122"/>
      <c r="AQ975" s="122"/>
      <c r="AR975" s="122"/>
      <c r="AS975" s="122"/>
      <c r="AT975" s="122"/>
      <c r="AU975" s="122"/>
      <c r="AV975" s="122"/>
      <c r="AW975" s="122"/>
      <c r="AX975" s="124"/>
      <c r="AY975" s="124"/>
      <c r="AZ975" s="127"/>
      <c r="BA975" s="124"/>
      <c r="BB975" s="124"/>
      <c r="BC975" s="124"/>
      <c r="BD975" s="124"/>
      <c r="BE975" s="124"/>
      <c r="BF975" s="124"/>
      <c r="BG975" s="128"/>
      <c r="BH975" s="129"/>
      <c r="BI975" s="124"/>
      <c r="BJ975" s="129"/>
      <c r="BK975" s="163"/>
      <c r="BL975" s="129"/>
    </row>
    <row r="976" spans="1:64" ht="12.75" x14ac:dyDescent="0.2">
      <c r="A976" s="122"/>
      <c r="B976" s="122"/>
      <c r="C976" s="122"/>
      <c r="D976" s="122"/>
      <c r="E976" s="122"/>
      <c r="F976" s="122"/>
      <c r="G976" s="123"/>
      <c r="H976" s="122"/>
      <c r="I976" s="122"/>
      <c r="J976" s="122"/>
      <c r="K976" s="122"/>
      <c r="L976" s="122"/>
      <c r="M976" s="122"/>
      <c r="N976" s="122"/>
      <c r="O976" s="122"/>
      <c r="P976" s="122"/>
      <c r="Q976" s="122"/>
      <c r="R976" s="122"/>
      <c r="S976" s="122"/>
      <c r="T976" s="122"/>
      <c r="U976" s="122"/>
      <c r="V976" s="122"/>
      <c r="W976" s="122"/>
      <c r="X976" s="122"/>
      <c r="Y976" s="122"/>
      <c r="Z976" s="122"/>
      <c r="AA976" s="122"/>
      <c r="AB976" s="122"/>
      <c r="AC976" s="122"/>
      <c r="AD976" s="122"/>
      <c r="AE976" s="122"/>
      <c r="AF976" s="124"/>
      <c r="AG976" s="125"/>
      <c r="AH976" s="124"/>
      <c r="AI976" s="124"/>
      <c r="AJ976" s="122"/>
      <c r="AK976" s="126"/>
      <c r="AL976" s="122"/>
      <c r="AM976" s="122"/>
      <c r="AN976" s="122"/>
      <c r="AO976" s="122"/>
      <c r="AP976" s="122"/>
      <c r="AQ976" s="122"/>
      <c r="AR976" s="122"/>
      <c r="AS976" s="122"/>
      <c r="AT976" s="122"/>
      <c r="AU976" s="122"/>
      <c r="AV976" s="122"/>
      <c r="AW976" s="122"/>
      <c r="AX976" s="124"/>
      <c r="AY976" s="124"/>
      <c r="AZ976" s="127"/>
      <c r="BA976" s="124"/>
      <c r="BB976" s="124"/>
      <c r="BC976" s="124"/>
      <c r="BD976" s="124"/>
      <c r="BE976" s="124"/>
      <c r="BF976" s="124"/>
      <c r="BG976" s="128"/>
      <c r="BH976" s="129"/>
      <c r="BI976" s="124"/>
      <c r="BJ976" s="129"/>
      <c r="BK976" s="163"/>
      <c r="BL976" s="129"/>
    </row>
    <row r="977" spans="1:64" ht="12.75" x14ac:dyDescent="0.2">
      <c r="A977" s="122"/>
      <c r="B977" s="122"/>
      <c r="C977" s="122"/>
      <c r="D977" s="122"/>
      <c r="E977" s="122"/>
      <c r="F977" s="122"/>
      <c r="G977" s="123"/>
      <c r="H977" s="122"/>
      <c r="I977" s="122"/>
      <c r="J977" s="122"/>
      <c r="K977" s="122"/>
      <c r="L977" s="122"/>
      <c r="M977" s="122"/>
      <c r="N977" s="122"/>
      <c r="O977" s="122"/>
      <c r="P977" s="122"/>
      <c r="Q977" s="122"/>
      <c r="R977" s="122"/>
      <c r="S977" s="122"/>
      <c r="T977" s="122"/>
      <c r="U977" s="122"/>
      <c r="V977" s="122"/>
      <c r="W977" s="122"/>
      <c r="X977" s="122"/>
      <c r="Y977" s="122"/>
      <c r="Z977" s="122"/>
      <c r="AA977" s="122"/>
      <c r="AB977" s="122"/>
      <c r="AC977" s="122"/>
      <c r="AD977" s="122"/>
      <c r="AE977" s="122"/>
      <c r="AF977" s="124"/>
      <c r="AG977" s="125"/>
      <c r="AH977" s="124"/>
      <c r="AI977" s="124"/>
      <c r="AJ977" s="122"/>
      <c r="AK977" s="126"/>
      <c r="AL977" s="122"/>
      <c r="AM977" s="122"/>
      <c r="AN977" s="122"/>
      <c r="AO977" s="122"/>
      <c r="AP977" s="122"/>
      <c r="AQ977" s="122"/>
      <c r="AR977" s="122"/>
      <c r="AS977" s="122"/>
      <c r="AT977" s="122"/>
      <c r="AU977" s="122"/>
      <c r="AV977" s="122"/>
      <c r="AW977" s="122"/>
      <c r="AX977" s="124"/>
      <c r="AY977" s="124"/>
      <c r="AZ977" s="127"/>
      <c r="BA977" s="124"/>
      <c r="BB977" s="124"/>
      <c r="BC977" s="124"/>
      <c r="BD977" s="124"/>
      <c r="BE977" s="124"/>
      <c r="BF977" s="124"/>
      <c r="BG977" s="128"/>
      <c r="BH977" s="129"/>
      <c r="BI977" s="124"/>
      <c r="BJ977" s="129"/>
      <c r="BK977" s="163"/>
      <c r="BL977" s="129"/>
    </row>
    <row r="978" spans="1:64" ht="12.75" x14ac:dyDescent="0.2">
      <c r="A978" s="122"/>
      <c r="B978" s="122"/>
      <c r="C978" s="122"/>
      <c r="D978" s="122"/>
      <c r="E978" s="122"/>
      <c r="F978" s="122"/>
      <c r="G978" s="123"/>
      <c r="H978" s="122"/>
      <c r="I978" s="122"/>
      <c r="J978" s="122"/>
      <c r="K978" s="122"/>
      <c r="L978" s="122"/>
      <c r="M978" s="122"/>
      <c r="N978" s="122"/>
      <c r="O978" s="122"/>
      <c r="P978" s="122"/>
      <c r="Q978" s="122"/>
      <c r="R978" s="122"/>
      <c r="S978" s="122"/>
      <c r="T978" s="122"/>
      <c r="U978" s="122"/>
      <c r="V978" s="122"/>
      <c r="W978" s="122"/>
      <c r="X978" s="122"/>
      <c r="Y978" s="122"/>
      <c r="Z978" s="122"/>
      <c r="AA978" s="122"/>
      <c r="AB978" s="122"/>
      <c r="AC978" s="122"/>
      <c r="AD978" s="122"/>
      <c r="AE978" s="122"/>
      <c r="AF978" s="124"/>
      <c r="AG978" s="125"/>
      <c r="AH978" s="124"/>
      <c r="AI978" s="124"/>
      <c r="AJ978" s="122"/>
      <c r="AK978" s="126"/>
      <c r="AL978" s="122"/>
      <c r="AM978" s="122"/>
      <c r="AN978" s="122"/>
      <c r="AO978" s="122"/>
      <c r="AP978" s="122"/>
      <c r="AQ978" s="122"/>
      <c r="AR978" s="122"/>
      <c r="AS978" s="122"/>
      <c r="AT978" s="122"/>
      <c r="AU978" s="122"/>
      <c r="AV978" s="122"/>
      <c r="AW978" s="122"/>
      <c r="AX978" s="124"/>
      <c r="AY978" s="124"/>
      <c r="AZ978" s="127"/>
      <c r="BA978" s="124"/>
      <c r="BB978" s="124"/>
      <c r="BC978" s="124"/>
      <c r="BD978" s="124"/>
      <c r="BE978" s="124"/>
      <c r="BF978" s="124"/>
      <c r="BG978" s="128"/>
      <c r="BH978" s="129"/>
      <c r="BI978" s="124"/>
      <c r="BJ978" s="129"/>
      <c r="BK978" s="163"/>
      <c r="BL978" s="129"/>
    </row>
    <row r="979" spans="1:64" ht="12.75" x14ac:dyDescent="0.2">
      <c r="A979" s="122"/>
      <c r="B979" s="122"/>
      <c r="C979" s="122"/>
      <c r="D979" s="122"/>
      <c r="E979" s="122"/>
      <c r="F979" s="122"/>
      <c r="G979" s="123"/>
      <c r="H979" s="122"/>
      <c r="I979" s="122"/>
      <c r="J979" s="122"/>
      <c r="K979" s="122"/>
      <c r="L979" s="122"/>
      <c r="M979" s="122"/>
      <c r="N979" s="122"/>
      <c r="O979" s="122"/>
      <c r="P979" s="122"/>
      <c r="Q979" s="122"/>
      <c r="R979" s="122"/>
      <c r="S979" s="122"/>
      <c r="T979" s="122"/>
      <c r="U979" s="122"/>
      <c r="V979" s="122"/>
      <c r="W979" s="122"/>
      <c r="X979" s="122"/>
      <c r="Y979" s="122"/>
      <c r="Z979" s="122"/>
      <c r="AA979" s="122"/>
      <c r="AB979" s="122"/>
      <c r="AC979" s="122"/>
      <c r="AD979" s="122"/>
      <c r="AE979" s="122"/>
      <c r="AF979" s="124"/>
      <c r="AG979" s="125"/>
      <c r="AH979" s="124"/>
      <c r="AI979" s="124"/>
      <c r="AJ979" s="122"/>
      <c r="AK979" s="126"/>
      <c r="AL979" s="122"/>
      <c r="AM979" s="122"/>
      <c r="AN979" s="122"/>
      <c r="AO979" s="122"/>
      <c r="AP979" s="122"/>
      <c r="AQ979" s="122"/>
      <c r="AR979" s="122"/>
      <c r="AS979" s="122"/>
      <c r="AT979" s="122"/>
      <c r="AU979" s="122"/>
      <c r="AV979" s="122"/>
      <c r="AW979" s="122"/>
      <c r="AX979" s="124"/>
      <c r="AY979" s="124"/>
      <c r="AZ979" s="127"/>
      <c r="BA979" s="124"/>
      <c r="BB979" s="124"/>
      <c r="BC979" s="124"/>
      <c r="BD979" s="124"/>
      <c r="BE979" s="124"/>
      <c r="BF979" s="124"/>
      <c r="BG979" s="128"/>
      <c r="BH979" s="129"/>
      <c r="BI979" s="124"/>
      <c r="BJ979" s="129"/>
      <c r="BK979" s="163"/>
      <c r="BL979" s="129"/>
    </row>
    <row r="980" spans="1:64" ht="12.75" x14ac:dyDescent="0.2">
      <c r="A980" s="122"/>
      <c r="B980" s="122"/>
      <c r="C980" s="122"/>
      <c r="D980" s="122"/>
      <c r="E980" s="122"/>
      <c r="F980" s="122"/>
      <c r="G980" s="123"/>
      <c r="H980" s="122"/>
      <c r="I980" s="122"/>
      <c r="J980" s="122"/>
      <c r="K980" s="122"/>
      <c r="L980" s="122"/>
      <c r="M980" s="122"/>
      <c r="N980" s="122"/>
      <c r="O980" s="122"/>
      <c r="P980" s="122"/>
      <c r="Q980" s="122"/>
      <c r="R980" s="122"/>
      <c r="S980" s="122"/>
      <c r="T980" s="122"/>
      <c r="U980" s="122"/>
      <c r="V980" s="122"/>
      <c r="W980" s="122"/>
      <c r="X980" s="122"/>
      <c r="Y980" s="122"/>
      <c r="Z980" s="122"/>
      <c r="AA980" s="122"/>
      <c r="AB980" s="122"/>
      <c r="AC980" s="122"/>
      <c r="AD980" s="122"/>
      <c r="AE980" s="122"/>
      <c r="AF980" s="124"/>
      <c r="AG980" s="125"/>
      <c r="AH980" s="124"/>
      <c r="AI980" s="124"/>
      <c r="AJ980" s="122"/>
      <c r="AK980" s="126"/>
      <c r="AL980" s="122"/>
      <c r="AM980" s="122"/>
      <c r="AN980" s="122"/>
      <c r="AO980" s="122"/>
      <c r="AP980" s="122"/>
      <c r="AQ980" s="122"/>
      <c r="AR980" s="122"/>
      <c r="AS980" s="122"/>
      <c r="AT980" s="122"/>
      <c r="AU980" s="122"/>
      <c r="AV980" s="122"/>
      <c r="AW980" s="122"/>
      <c r="AX980" s="124"/>
      <c r="AY980" s="124"/>
      <c r="AZ980" s="127"/>
      <c r="BA980" s="124"/>
      <c r="BB980" s="124"/>
      <c r="BC980" s="124"/>
      <c r="BD980" s="124"/>
      <c r="BE980" s="124"/>
      <c r="BF980" s="124"/>
      <c r="BG980" s="128"/>
      <c r="BH980" s="129"/>
      <c r="BI980" s="124"/>
      <c r="BJ980" s="129"/>
      <c r="BK980" s="163"/>
      <c r="BL980" s="129"/>
    </row>
    <row r="981" spans="1:64" ht="12.75" x14ac:dyDescent="0.2">
      <c r="A981" s="122"/>
      <c r="B981" s="122"/>
      <c r="C981" s="122"/>
      <c r="D981" s="122"/>
      <c r="E981" s="122"/>
      <c r="F981" s="122"/>
      <c r="G981" s="123"/>
      <c r="H981" s="122"/>
      <c r="I981" s="122"/>
      <c r="J981" s="122"/>
      <c r="K981" s="122"/>
      <c r="L981" s="122"/>
      <c r="M981" s="122"/>
      <c r="N981" s="122"/>
      <c r="O981" s="122"/>
      <c r="P981" s="122"/>
      <c r="Q981" s="122"/>
      <c r="R981" s="122"/>
      <c r="S981" s="122"/>
      <c r="T981" s="122"/>
      <c r="U981" s="122"/>
      <c r="V981" s="122"/>
      <c r="W981" s="122"/>
      <c r="X981" s="122"/>
      <c r="Y981" s="122"/>
      <c r="Z981" s="122"/>
      <c r="AA981" s="122"/>
      <c r="AB981" s="122"/>
      <c r="AC981" s="122"/>
      <c r="AD981" s="122"/>
      <c r="AE981" s="122"/>
      <c r="AF981" s="124"/>
      <c r="AG981" s="125"/>
      <c r="AH981" s="124"/>
      <c r="AI981" s="124"/>
      <c r="AJ981" s="122"/>
      <c r="AK981" s="126"/>
      <c r="AL981" s="122"/>
      <c r="AM981" s="122"/>
      <c r="AN981" s="122"/>
      <c r="AO981" s="122"/>
      <c r="AP981" s="122"/>
      <c r="AQ981" s="122"/>
      <c r="AR981" s="122"/>
      <c r="AS981" s="122"/>
      <c r="AT981" s="122"/>
      <c r="AU981" s="122"/>
      <c r="AV981" s="122"/>
      <c r="AW981" s="122"/>
      <c r="AX981" s="124"/>
      <c r="AY981" s="124"/>
      <c r="AZ981" s="127"/>
      <c r="BA981" s="124"/>
      <c r="BB981" s="124"/>
      <c r="BC981" s="124"/>
      <c r="BD981" s="124"/>
      <c r="BE981" s="124"/>
      <c r="BF981" s="124"/>
      <c r="BG981" s="128"/>
      <c r="BH981" s="129"/>
      <c r="BI981" s="124"/>
      <c r="BJ981" s="129"/>
      <c r="BK981" s="163"/>
      <c r="BL981" s="129"/>
    </row>
    <row r="982" spans="1:64" ht="12.75" x14ac:dyDescent="0.2">
      <c r="A982" s="122"/>
      <c r="B982" s="122"/>
      <c r="C982" s="122"/>
      <c r="D982" s="122"/>
      <c r="E982" s="122"/>
      <c r="F982" s="122"/>
      <c r="G982" s="123"/>
      <c r="H982" s="122"/>
      <c r="I982" s="122"/>
      <c r="J982" s="122"/>
      <c r="K982" s="122"/>
      <c r="L982" s="122"/>
      <c r="M982" s="122"/>
      <c r="N982" s="122"/>
      <c r="O982" s="122"/>
      <c r="P982" s="122"/>
      <c r="Q982" s="122"/>
      <c r="R982" s="122"/>
      <c r="S982" s="122"/>
      <c r="T982" s="122"/>
      <c r="U982" s="122"/>
      <c r="V982" s="122"/>
      <c r="W982" s="122"/>
      <c r="X982" s="122"/>
      <c r="Y982" s="122"/>
      <c r="Z982" s="122"/>
      <c r="AA982" s="122"/>
      <c r="AB982" s="122"/>
      <c r="AC982" s="122"/>
      <c r="AD982" s="122"/>
      <c r="AE982" s="122"/>
      <c r="AF982" s="124"/>
      <c r="AG982" s="125"/>
      <c r="AH982" s="124"/>
      <c r="AI982" s="124"/>
      <c r="AJ982" s="122"/>
      <c r="AK982" s="126"/>
      <c r="AL982" s="122"/>
      <c r="AM982" s="122"/>
      <c r="AN982" s="122"/>
      <c r="AO982" s="122"/>
      <c r="AP982" s="122"/>
      <c r="AQ982" s="122"/>
      <c r="AR982" s="122"/>
      <c r="AS982" s="122"/>
      <c r="AT982" s="122"/>
      <c r="AU982" s="122"/>
      <c r="AV982" s="122"/>
      <c r="AW982" s="122"/>
      <c r="AX982" s="124"/>
      <c r="AY982" s="124"/>
      <c r="AZ982" s="127"/>
      <c r="BA982" s="124"/>
      <c r="BB982" s="124"/>
      <c r="BC982" s="124"/>
      <c r="BD982" s="124"/>
      <c r="BE982" s="124"/>
      <c r="BF982" s="124"/>
      <c r="BG982" s="128"/>
      <c r="BH982" s="129"/>
      <c r="BI982" s="124"/>
      <c r="BJ982" s="129"/>
      <c r="BK982" s="163"/>
      <c r="BL982" s="129"/>
    </row>
    <row r="983" spans="1:64" ht="12.75" x14ac:dyDescent="0.2">
      <c r="A983" s="122"/>
      <c r="B983" s="122"/>
      <c r="C983" s="122"/>
      <c r="D983" s="122"/>
      <c r="E983" s="122"/>
      <c r="F983" s="122"/>
      <c r="G983" s="123"/>
      <c r="H983" s="122"/>
      <c r="I983" s="122"/>
      <c r="J983" s="122"/>
      <c r="K983" s="122"/>
      <c r="L983" s="122"/>
      <c r="M983" s="122"/>
      <c r="N983" s="122"/>
      <c r="O983" s="122"/>
      <c r="P983" s="122"/>
      <c r="Q983" s="122"/>
      <c r="R983" s="122"/>
      <c r="S983" s="122"/>
      <c r="T983" s="122"/>
      <c r="U983" s="122"/>
      <c r="V983" s="122"/>
      <c r="W983" s="122"/>
      <c r="X983" s="122"/>
      <c r="Y983" s="122"/>
      <c r="Z983" s="122"/>
      <c r="AA983" s="122"/>
      <c r="AB983" s="122"/>
      <c r="AC983" s="122"/>
      <c r="AD983" s="122"/>
      <c r="AE983" s="122"/>
      <c r="AF983" s="124"/>
      <c r="AG983" s="125"/>
      <c r="AH983" s="124"/>
      <c r="AI983" s="124"/>
      <c r="AJ983" s="122"/>
      <c r="AK983" s="126"/>
      <c r="AL983" s="122"/>
      <c r="AM983" s="122"/>
      <c r="AN983" s="122"/>
      <c r="AO983" s="122"/>
      <c r="AP983" s="122"/>
      <c r="AQ983" s="122"/>
      <c r="AR983" s="122"/>
      <c r="AS983" s="122"/>
      <c r="AT983" s="122"/>
      <c r="AU983" s="122"/>
      <c r="AV983" s="122"/>
      <c r="AW983" s="122"/>
      <c r="AX983" s="124"/>
      <c r="AY983" s="124"/>
      <c r="AZ983" s="127"/>
      <c r="BA983" s="124"/>
      <c r="BB983" s="124"/>
      <c r="BC983" s="124"/>
      <c r="BD983" s="124"/>
      <c r="BE983" s="124"/>
      <c r="BF983" s="124"/>
      <c r="BG983" s="128"/>
      <c r="BH983" s="129"/>
      <c r="BI983" s="124"/>
      <c r="BJ983" s="129"/>
      <c r="BK983" s="163"/>
      <c r="BL983" s="129"/>
    </row>
    <row r="984" spans="1:64" ht="12.75" x14ac:dyDescent="0.2">
      <c r="A984" s="122"/>
      <c r="B984" s="122"/>
      <c r="C984" s="122"/>
      <c r="D984" s="122"/>
      <c r="E984" s="122"/>
      <c r="F984" s="122"/>
      <c r="G984" s="123"/>
      <c r="H984" s="122"/>
      <c r="I984" s="122"/>
      <c r="J984" s="122"/>
      <c r="K984" s="122"/>
      <c r="L984" s="122"/>
      <c r="M984" s="122"/>
      <c r="N984" s="122"/>
      <c r="O984" s="122"/>
      <c r="P984" s="122"/>
      <c r="Q984" s="122"/>
      <c r="R984" s="122"/>
      <c r="S984" s="122"/>
      <c r="T984" s="122"/>
      <c r="U984" s="122"/>
      <c r="V984" s="122"/>
      <c r="W984" s="122"/>
      <c r="X984" s="122"/>
      <c r="Y984" s="122"/>
      <c r="Z984" s="122"/>
      <c r="AA984" s="122"/>
      <c r="AB984" s="122"/>
      <c r="AC984" s="122"/>
      <c r="AD984" s="122"/>
      <c r="AE984" s="122"/>
      <c r="AF984" s="124"/>
      <c r="AG984" s="125"/>
      <c r="AH984" s="124"/>
      <c r="AI984" s="124"/>
      <c r="AJ984" s="122"/>
      <c r="AK984" s="126"/>
      <c r="AL984" s="122"/>
      <c r="AM984" s="122"/>
      <c r="AN984" s="122"/>
      <c r="AO984" s="122"/>
      <c r="AP984" s="122"/>
      <c r="AQ984" s="122"/>
      <c r="AR984" s="122"/>
      <c r="AS984" s="122"/>
      <c r="AT984" s="122"/>
      <c r="AU984" s="122"/>
      <c r="AV984" s="122"/>
      <c r="AW984" s="122"/>
      <c r="AX984" s="124"/>
      <c r="AY984" s="124"/>
      <c r="AZ984" s="127"/>
      <c r="BA984" s="124"/>
      <c r="BB984" s="124"/>
      <c r="BC984" s="124"/>
      <c r="BD984" s="124"/>
      <c r="BE984" s="124"/>
      <c r="BF984" s="124"/>
      <c r="BG984" s="128"/>
      <c r="BH984" s="129"/>
      <c r="BI984" s="124"/>
      <c r="BJ984" s="129"/>
      <c r="BK984" s="163"/>
      <c r="BL984" s="129"/>
    </row>
    <row r="985" spans="1:64" ht="12.75" x14ac:dyDescent="0.2">
      <c r="A985" s="122"/>
      <c r="B985" s="122"/>
      <c r="C985" s="122"/>
      <c r="D985" s="122"/>
      <c r="E985" s="122"/>
      <c r="F985" s="122"/>
      <c r="G985" s="123"/>
      <c r="H985" s="122"/>
      <c r="I985" s="122"/>
      <c r="J985" s="122"/>
      <c r="K985" s="122"/>
      <c r="L985" s="122"/>
      <c r="M985" s="122"/>
      <c r="N985" s="122"/>
      <c r="O985" s="122"/>
      <c r="P985" s="122"/>
      <c r="Q985" s="122"/>
      <c r="R985" s="122"/>
      <c r="S985" s="122"/>
      <c r="T985" s="122"/>
      <c r="U985" s="122"/>
      <c r="V985" s="122"/>
      <c r="W985" s="122"/>
      <c r="X985" s="122"/>
      <c r="Y985" s="122"/>
      <c r="Z985" s="122"/>
      <c r="AA985" s="122"/>
      <c r="AB985" s="122"/>
      <c r="AC985" s="122"/>
      <c r="AD985" s="122"/>
      <c r="AE985" s="122"/>
      <c r="AF985" s="124"/>
      <c r="AG985" s="125"/>
      <c r="AH985" s="124"/>
      <c r="AI985" s="124"/>
      <c r="AJ985" s="122"/>
      <c r="AK985" s="126"/>
      <c r="AL985" s="122"/>
      <c r="AM985" s="122"/>
      <c r="AN985" s="122"/>
      <c r="AO985" s="122"/>
      <c r="AP985" s="122"/>
      <c r="AQ985" s="122"/>
      <c r="AR985" s="122"/>
      <c r="AS985" s="122"/>
      <c r="AT985" s="122"/>
      <c r="AU985" s="122"/>
      <c r="AV985" s="122"/>
      <c r="AW985" s="122"/>
      <c r="AX985" s="124"/>
      <c r="AY985" s="124"/>
      <c r="AZ985" s="127"/>
      <c r="BA985" s="124"/>
      <c r="BB985" s="124"/>
      <c r="BC985" s="124"/>
      <c r="BD985" s="124"/>
      <c r="BE985" s="124"/>
      <c r="BF985" s="124"/>
      <c r="BG985" s="128"/>
      <c r="BH985" s="129"/>
      <c r="BI985" s="124"/>
      <c r="BJ985" s="129"/>
      <c r="BK985" s="163"/>
      <c r="BL985" s="129"/>
    </row>
    <row r="986" spans="1:64" ht="12.75" x14ac:dyDescent="0.2">
      <c r="A986" s="122"/>
      <c r="B986" s="122"/>
      <c r="C986" s="122"/>
      <c r="D986" s="122"/>
      <c r="E986" s="122"/>
      <c r="F986" s="122"/>
      <c r="G986" s="123"/>
      <c r="H986" s="122"/>
      <c r="I986" s="122"/>
      <c r="J986" s="122"/>
      <c r="K986" s="122"/>
      <c r="L986" s="122"/>
      <c r="M986" s="122"/>
      <c r="N986" s="122"/>
      <c r="O986" s="122"/>
      <c r="P986" s="122"/>
      <c r="Q986" s="122"/>
      <c r="R986" s="122"/>
      <c r="S986" s="122"/>
      <c r="T986" s="122"/>
      <c r="U986" s="122"/>
      <c r="V986" s="122"/>
      <c r="W986" s="122"/>
      <c r="X986" s="122"/>
      <c r="Y986" s="122"/>
      <c r="Z986" s="122"/>
      <c r="AA986" s="122"/>
      <c r="AB986" s="122"/>
      <c r="AC986" s="122"/>
      <c r="AD986" s="122"/>
      <c r="AE986" s="122"/>
      <c r="AF986" s="124"/>
      <c r="AG986" s="125"/>
      <c r="AH986" s="124"/>
      <c r="AI986" s="124"/>
      <c r="AJ986" s="122"/>
      <c r="AK986" s="126"/>
      <c r="AL986" s="122"/>
      <c r="AM986" s="122"/>
      <c r="AN986" s="122"/>
      <c r="AO986" s="122"/>
      <c r="AP986" s="122"/>
      <c r="AQ986" s="122"/>
      <c r="AR986" s="122"/>
      <c r="AS986" s="122"/>
      <c r="AT986" s="122"/>
      <c r="AU986" s="122"/>
      <c r="AV986" s="122"/>
      <c r="AW986" s="122"/>
      <c r="AX986" s="124"/>
      <c r="AY986" s="124"/>
      <c r="AZ986" s="127"/>
      <c r="BA986" s="124"/>
      <c r="BB986" s="124"/>
      <c r="BC986" s="124"/>
      <c r="BD986" s="124"/>
      <c r="BE986" s="124"/>
      <c r="BF986" s="124"/>
      <c r="BG986" s="128"/>
      <c r="BH986" s="129"/>
      <c r="BI986" s="124"/>
      <c r="BJ986" s="129"/>
      <c r="BK986" s="163"/>
      <c r="BL986" s="129"/>
    </row>
    <row r="987" spans="1:64" ht="12.75" x14ac:dyDescent="0.2">
      <c r="A987" s="122"/>
      <c r="B987" s="122"/>
      <c r="C987" s="122"/>
      <c r="D987" s="122"/>
      <c r="E987" s="122"/>
      <c r="F987" s="122"/>
      <c r="G987" s="123"/>
      <c r="H987" s="122"/>
      <c r="I987" s="122"/>
      <c r="J987" s="122"/>
      <c r="K987" s="122"/>
      <c r="L987" s="122"/>
      <c r="M987" s="122"/>
      <c r="N987" s="122"/>
      <c r="O987" s="122"/>
      <c r="P987" s="122"/>
      <c r="Q987" s="122"/>
      <c r="R987" s="122"/>
      <c r="S987" s="122"/>
      <c r="T987" s="122"/>
      <c r="U987" s="122"/>
      <c r="V987" s="122"/>
      <c r="W987" s="122"/>
      <c r="X987" s="122"/>
      <c r="Y987" s="122"/>
      <c r="Z987" s="122"/>
      <c r="AA987" s="122"/>
      <c r="AB987" s="122"/>
      <c r="AC987" s="122"/>
      <c r="AD987" s="122"/>
      <c r="AE987" s="122"/>
      <c r="AF987" s="124"/>
      <c r="AG987" s="125"/>
      <c r="AH987" s="124"/>
      <c r="AI987" s="124"/>
      <c r="AJ987" s="122"/>
      <c r="AK987" s="126"/>
      <c r="AL987" s="122"/>
      <c r="AM987" s="122"/>
      <c r="AN987" s="122"/>
      <c r="AO987" s="122"/>
      <c r="AP987" s="122"/>
      <c r="AQ987" s="122"/>
      <c r="AR987" s="122"/>
      <c r="AS987" s="122"/>
      <c r="AT987" s="122"/>
      <c r="AU987" s="122"/>
      <c r="AV987" s="122"/>
      <c r="AW987" s="122"/>
      <c r="AX987" s="124"/>
      <c r="AY987" s="124"/>
      <c r="AZ987" s="127"/>
      <c r="BA987" s="124"/>
      <c r="BB987" s="124"/>
      <c r="BC987" s="124"/>
      <c r="BD987" s="124"/>
      <c r="BE987" s="124"/>
      <c r="BF987" s="124"/>
      <c r="BG987" s="128"/>
      <c r="BH987" s="129"/>
      <c r="BI987" s="124"/>
      <c r="BJ987" s="129"/>
      <c r="BK987" s="163"/>
      <c r="BL987" s="129"/>
    </row>
    <row r="988" spans="1:64" ht="12.75" x14ac:dyDescent="0.2">
      <c r="A988" s="122"/>
      <c r="B988" s="122"/>
      <c r="C988" s="122"/>
      <c r="D988" s="122"/>
      <c r="E988" s="122"/>
      <c r="F988" s="122"/>
      <c r="G988" s="123"/>
      <c r="H988" s="122"/>
      <c r="I988" s="122"/>
      <c r="J988" s="122"/>
      <c r="K988" s="122"/>
      <c r="L988" s="122"/>
      <c r="M988" s="122"/>
      <c r="N988" s="122"/>
      <c r="O988" s="122"/>
      <c r="P988" s="122"/>
      <c r="Q988" s="122"/>
      <c r="R988" s="122"/>
      <c r="S988" s="122"/>
      <c r="T988" s="122"/>
      <c r="U988" s="122"/>
      <c r="V988" s="122"/>
      <c r="W988" s="122"/>
      <c r="X988" s="122"/>
      <c r="Y988" s="122"/>
      <c r="Z988" s="122"/>
      <c r="AA988" s="122"/>
      <c r="AB988" s="122"/>
      <c r="AC988" s="122"/>
      <c r="AD988" s="122"/>
      <c r="AE988" s="122"/>
      <c r="AF988" s="124"/>
      <c r="AG988" s="125"/>
      <c r="AH988" s="124"/>
      <c r="AI988" s="124"/>
      <c r="AJ988" s="122"/>
      <c r="AK988" s="126"/>
      <c r="AL988" s="122"/>
      <c r="AM988" s="122"/>
      <c r="AN988" s="122"/>
      <c r="AO988" s="122"/>
      <c r="AP988" s="122"/>
      <c r="AQ988" s="122"/>
      <c r="AR988" s="122"/>
      <c r="AS988" s="122"/>
      <c r="AT988" s="122"/>
      <c r="AU988" s="122"/>
      <c r="AV988" s="122"/>
      <c r="AW988" s="122"/>
      <c r="AX988" s="124"/>
      <c r="AY988" s="124"/>
      <c r="AZ988" s="127"/>
      <c r="BA988" s="124"/>
      <c r="BB988" s="124"/>
      <c r="BC988" s="124"/>
      <c r="BD988" s="124"/>
      <c r="BE988" s="124"/>
      <c r="BF988" s="124"/>
      <c r="BG988" s="128"/>
      <c r="BH988" s="129"/>
      <c r="BI988" s="124"/>
      <c r="BJ988" s="129"/>
      <c r="BK988" s="163"/>
      <c r="BL988" s="129"/>
    </row>
    <row r="989" spans="1:64" ht="12.75" x14ac:dyDescent="0.2">
      <c r="A989" s="122"/>
      <c r="B989" s="122"/>
      <c r="C989" s="122"/>
      <c r="D989" s="122"/>
      <c r="E989" s="122"/>
      <c r="F989" s="122"/>
      <c r="G989" s="123"/>
      <c r="H989" s="122"/>
      <c r="I989" s="122"/>
      <c r="J989" s="122"/>
      <c r="K989" s="122"/>
      <c r="L989" s="122"/>
      <c r="M989" s="122"/>
      <c r="N989" s="122"/>
      <c r="O989" s="122"/>
      <c r="P989" s="122"/>
      <c r="Q989" s="122"/>
      <c r="R989" s="122"/>
      <c r="S989" s="122"/>
      <c r="T989" s="122"/>
      <c r="U989" s="122"/>
      <c r="V989" s="122"/>
      <c r="W989" s="122"/>
      <c r="X989" s="122"/>
      <c r="Y989" s="122"/>
      <c r="Z989" s="122"/>
      <c r="AA989" s="122"/>
      <c r="AB989" s="122"/>
      <c r="AC989" s="122"/>
      <c r="AD989" s="122"/>
      <c r="AE989" s="122"/>
      <c r="AF989" s="124"/>
      <c r="AG989" s="125"/>
      <c r="AH989" s="124"/>
      <c r="AI989" s="124"/>
      <c r="AJ989" s="122"/>
      <c r="AK989" s="126"/>
      <c r="AL989" s="122"/>
      <c r="AM989" s="122"/>
      <c r="AN989" s="122"/>
      <c r="AO989" s="122"/>
      <c r="AP989" s="122"/>
      <c r="AQ989" s="122"/>
      <c r="AR989" s="122"/>
      <c r="AS989" s="122"/>
      <c r="AT989" s="122"/>
      <c r="AU989" s="122"/>
      <c r="AV989" s="122"/>
      <c r="AW989" s="122"/>
      <c r="AX989" s="124"/>
      <c r="AY989" s="124"/>
      <c r="AZ989" s="127"/>
      <c r="BA989" s="124"/>
      <c r="BB989" s="124"/>
      <c r="BC989" s="124"/>
      <c r="BD989" s="124"/>
      <c r="BE989" s="124"/>
      <c r="BF989" s="124"/>
      <c r="BG989" s="128"/>
      <c r="BH989" s="129"/>
      <c r="BI989" s="124"/>
      <c r="BJ989" s="129"/>
      <c r="BK989" s="163"/>
      <c r="BL989" s="129"/>
    </row>
    <row r="990" spans="1:64" ht="12.75" x14ac:dyDescent="0.2">
      <c r="A990" s="122"/>
      <c r="B990" s="122"/>
      <c r="C990" s="122"/>
      <c r="D990" s="122"/>
      <c r="E990" s="122"/>
      <c r="F990" s="122"/>
      <c r="G990" s="123"/>
      <c r="H990" s="122"/>
      <c r="I990" s="122"/>
      <c r="J990" s="122"/>
      <c r="K990" s="122"/>
      <c r="L990" s="122"/>
      <c r="M990" s="122"/>
      <c r="N990" s="122"/>
      <c r="O990" s="122"/>
      <c r="P990" s="122"/>
      <c r="Q990" s="122"/>
      <c r="R990" s="122"/>
      <c r="S990" s="122"/>
      <c r="T990" s="122"/>
      <c r="U990" s="122"/>
      <c r="V990" s="122"/>
      <c r="W990" s="122"/>
      <c r="X990" s="122"/>
      <c r="Y990" s="122"/>
      <c r="Z990" s="122"/>
      <c r="AA990" s="122"/>
      <c r="AB990" s="122"/>
      <c r="AC990" s="122"/>
      <c r="AD990" s="122"/>
      <c r="AE990" s="122"/>
      <c r="AF990" s="124"/>
      <c r="AG990" s="125"/>
      <c r="AH990" s="124"/>
      <c r="AI990" s="124"/>
      <c r="AJ990" s="122"/>
      <c r="AK990" s="126"/>
      <c r="AL990" s="122"/>
      <c r="AM990" s="122"/>
      <c r="AN990" s="122"/>
      <c r="AO990" s="122"/>
      <c r="AP990" s="122"/>
      <c r="AQ990" s="122"/>
      <c r="AR990" s="122"/>
      <c r="AS990" s="122"/>
      <c r="AT990" s="122"/>
      <c r="AU990" s="122"/>
      <c r="AV990" s="122"/>
      <c r="AW990" s="122"/>
      <c r="AX990" s="124"/>
      <c r="AY990" s="124"/>
      <c r="AZ990" s="127"/>
      <c r="BA990" s="124"/>
      <c r="BB990" s="124"/>
      <c r="BC990" s="124"/>
      <c r="BD990" s="124"/>
      <c r="BE990" s="124"/>
      <c r="BF990" s="124"/>
      <c r="BG990" s="128"/>
      <c r="BH990" s="129"/>
      <c r="BI990" s="124"/>
      <c r="BJ990" s="129"/>
      <c r="BK990" s="163"/>
      <c r="BL990" s="129"/>
    </row>
    <row r="991" spans="1:64" ht="12.75" x14ac:dyDescent="0.2">
      <c r="A991" s="122"/>
      <c r="B991" s="122"/>
      <c r="C991" s="122"/>
      <c r="D991" s="122"/>
      <c r="E991" s="122"/>
      <c r="F991" s="122"/>
      <c r="G991" s="123"/>
      <c r="H991" s="122"/>
      <c r="I991" s="122"/>
      <c r="J991" s="122"/>
      <c r="K991" s="122"/>
      <c r="L991" s="122"/>
      <c r="M991" s="122"/>
      <c r="N991" s="122"/>
      <c r="O991" s="122"/>
      <c r="P991" s="122"/>
      <c r="Q991" s="122"/>
      <c r="R991" s="122"/>
      <c r="S991" s="122"/>
      <c r="T991" s="122"/>
      <c r="U991" s="122"/>
      <c r="V991" s="122"/>
      <c r="W991" s="122"/>
      <c r="X991" s="122"/>
      <c r="Y991" s="122"/>
      <c r="Z991" s="122"/>
      <c r="AA991" s="122"/>
      <c r="AB991" s="122"/>
      <c r="AC991" s="122"/>
      <c r="AD991" s="122"/>
      <c r="AE991" s="122"/>
      <c r="AF991" s="124"/>
      <c r="AG991" s="125"/>
      <c r="AH991" s="124"/>
      <c r="AI991" s="124"/>
      <c r="AJ991" s="122"/>
      <c r="AK991" s="126"/>
      <c r="AL991" s="122"/>
      <c r="AM991" s="122"/>
      <c r="AN991" s="122"/>
      <c r="AO991" s="122"/>
      <c r="AP991" s="122"/>
      <c r="AQ991" s="122"/>
      <c r="AR991" s="122"/>
      <c r="AS991" s="122"/>
      <c r="AT991" s="122"/>
      <c r="AU991" s="122"/>
      <c r="AV991" s="122"/>
      <c r="AW991" s="122"/>
      <c r="AX991" s="124"/>
      <c r="AY991" s="124"/>
      <c r="AZ991" s="127"/>
      <c r="BA991" s="124"/>
      <c r="BB991" s="124"/>
      <c r="BC991" s="124"/>
      <c r="BD991" s="124"/>
      <c r="BE991" s="124"/>
      <c r="BF991" s="124"/>
      <c r="BG991" s="128"/>
      <c r="BH991" s="129"/>
      <c r="BI991" s="124"/>
      <c r="BJ991" s="129"/>
      <c r="BK991" s="163"/>
      <c r="BL991" s="129"/>
    </row>
    <row r="992" spans="1:64" ht="12.75" x14ac:dyDescent="0.2">
      <c r="A992" s="122"/>
      <c r="B992" s="122"/>
      <c r="C992" s="122"/>
      <c r="D992" s="122"/>
      <c r="E992" s="122"/>
      <c r="F992" s="122"/>
      <c r="G992" s="123"/>
      <c r="H992" s="122"/>
      <c r="I992" s="122"/>
      <c r="J992" s="122"/>
      <c r="K992" s="122"/>
      <c r="L992" s="122"/>
      <c r="M992" s="122"/>
      <c r="N992" s="122"/>
      <c r="O992" s="122"/>
      <c r="P992" s="122"/>
      <c r="Q992" s="122"/>
      <c r="R992" s="122"/>
      <c r="S992" s="122"/>
      <c r="T992" s="122"/>
      <c r="U992" s="122"/>
      <c r="V992" s="122"/>
      <c r="W992" s="122"/>
      <c r="X992" s="122"/>
      <c r="Y992" s="122"/>
      <c r="Z992" s="122"/>
      <c r="AA992" s="122"/>
      <c r="AB992" s="122"/>
      <c r="AC992" s="122"/>
      <c r="AD992" s="122"/>
      <c r="AE992" s="122"/>
      <c r="AF992" s="124"/>
      <c r="AG992" s="125"/>
      <c r="AH992" s="124"/>
      <c r="AI992" s="124"/>
      <c r="AJ992" s="122"/>
      <c r="AK992" s="126"/>
      <c r="AL992" s="122"/>
      <c r="AM992" s="122"/>
      <c r="AN992" s="122"/>
      <c r="AO992" s="122"/>
      <c r="AP992" s="122"/>
      <c r="AQ992" s="122"/>
      <c r="AR992" s="122"/>
      <c r="AS992" s="122"/>
      <c r="AT992" s="122"/>
      <c r="AU992" s="122"/>
      <c r="AV992" s="122"/>
      <c r="AW992" s="122"/>
      <c r="AX992" s="124"/>
      <c r="AY992" s="124"/>
      <c r="AZ992" s="127"/>
      <c r="BA992" s="124"/>
      <c r="BB992" s="124"/>
      <c r="BC992" s="124"/>
      <c r="BD992" s="124"/>
      <c r="BE992" s="124"/>
      <c r="BF992" s="124"/>
      <c r="BG992" s="128"/>
      <c r="BH992" s="129"/>
      <c r="BI992" s="124"/>
      <c r="BJ992" s="129"/>
      <c r="BK992" s="163"/>
      <c r="BL992" s="129"/>
    </row>
    <row r="993" spans="1:64" ht="12.75" x14ac:dyDescent="0.2">
      <c r="A993" s="122"/>
      <c r="B993" s="122"/>
      <c r="C993" s="122"/>
      <c r="D993" s="122"/>
      <c r="E993" s="122"/>
      <c r="F993" s="122"/>
      <c r="G993" s="123"/>
      <c r="H993" s="122"/>
      <c r="I993" s="122"/>
      <c r="J993" s="122"/>
      <c r="K993" s="122"/>
      <c r="L993" s="122"/>
      <c r="M993" s="122"/>
      <c r="N993" s="122"/>
      <c r="O993" s="122"/>
      <c r="P993" s="122"/>
      <c r="Q993" s="122"/>
      <c r="R993" s="122"/>
      <c r="S993" s="122"/>
      <c r="T993" s="122"/>
      <c r="U993" s="122"/>
      <c r="V993" s="122"/>
      <c r="W993" s="122"/>
      <c r="X993" s="122"/>
      <c r="Y993" s="122"/>
      <c r="Z993" s="122"/>
      <c r="AA993" s="122"/>
      <c r="AB993" s="122"/>
      <c r="AC993" s="122"/>
      <c r="AD993" s="122"/>
      <c r="AE993" s="122"/>
      <c r="AF993" s="124"/>
      <c r="AG993" s="125"/>
      <c r="AH993" s="124"/>
      <c r="AI993" s="124"/>
      <c r="AJ993" s="122"/>
      <c r="AK993" s="126"/>
      <c r="AL993" s="122"/>
      <c r="AM993" s="122"/>
      <c r="AN993" s="122"/>
      <c r="AO993" s="122"/>
      <c r="AP993" s="122"/>
      <c r="AQ993" s="122"/>
      <c r="AR993" s="122"/>
      <c r="AS993" s="122"/>
      <c r="AT993" s="122"/>
      <c r="AU993" s="122"/>
      <c r="AV993" s="122"/>
      <c r="AW993" s="122"/>
      <c r="AX993" s="124"/>
      <c r="AY993" s="124"/>
      <c r="AZ993" s="127"/>
      <c r="BA993" s="124"/>
      <c r="BB993" s="124"/>
      <c r="BC993" s="124"/>
      <c r="BD993" s="124"/>
      <c r="BE993" s="124"/>
      <c r="BF993" s="124"/>
      <c r="BG993" s="128"/>
      <c r="BH993" s="129"/>
      <c r="BI993" s="124"/>
      <c r="BJ993" s="129"/>
      <c r="BK993" s="163"/>
      <c r="BL993" s="129"/>
    </row>
    <row r="994" spans="1:64" ht="12.75" x14ac:dyDescent="0.2">
      <c r="A994" s="122"/>
      <c r="B994" s="122"/>
      <c r="C994" s="122"/>
      <c r="D994" s="122"/>
      <c r="E994" s="122"/>
      <c r="F994" s="122"/>
      <c r="G994" s="123"/>
      <c r="H994" s="122"/>
      <c r="I994" s="122"/>
      <c r="J994" s="122"/>
      <c r="K994" s="122"/>
      <c r="L994" s="122"/>
      <c r="M994" s="122"/>
      <c r="N994" s="122"/>
      <c r="O994" s="122"/>
      <c r="P994" s="122"/>
      <c r="Q994" s="122"/>
      <c r="R994" s="122"/>
      <c r="S994" s="122"/>
      <c r="T994" s="122"/>
      <c r="U994" s="122"/>
      <c r="V994" s="122"/>
      <c r="W994" s="122"/>
      <c r="X994" s="122"/>
      <c r="Y994" s="122"/>
      <c r="Z994" s="122"/>
      <c r="AA994" s="122"/>
      <c r="AB994" s="122"/>
      <c r="AC994" s="122"/>
      <c r="AD994" s="122"/>
      <c r="AE994" s="122"/>
      <c r="AF994" s="124"/>
      <c r="AG994" s="125"/>
      <c r="AH994" s="124"/>
      <c r="AI994" s="124"/>
      <c r="AJ994" s="122"/>
      <c r="AK994" s="126"/>
      <c r="AL994" s="122"/>
      <c r="AM994" s="122"/>
      <c r="AN994" s="122"/>
      <c r="AO994" s="122"/>
      <c r="AP994" s="122"/>
      <c r="AQ994" s="122"/>
      <c r="AR994" s="122"/>
      <c r="AS994" s="122"/>
      <c r="AT994" s="122"/>
      <c r="AU994" s="122"/>
      <c r="AV994" s="122"/>
      <c r="AW994" s="122"/>
      <c r="AX994" s="124"/>
      <c r="AY994" s="124"/>
      <c r="AZ994" s="127"/>
      <c r="BA994" s="124"/>
      <c r="BB994" s="124"/>
      <c r="BC994" s="124"/>
      <c r="BD994" s="124"/>
      <c r="BE994" s="124"/>
      <c r="BF994" s="124"/>
      <c r="BG994" s="128"/>
      <c r="BH994" s="129"/>
      <c r="BI994" s="124"/>
      <c r="BJ994" s="129"/>
      <c r="BK994" s="163"/>
      <c r="BL994" s="129"/>
    </row>
    <row r="995" spans="1:64" ht="12.75" x14ac:dyDescent="0.2">
      <c r="A995" s="122"/>
      <c r="B995" s="122"/>
      <c r="C995" s="122"/>
      <c r="D995" s="122"/>
      <c r="E995" s="122"/>
      <c r="F995" s="122"/>
      <c r="G995" s="123"/>
      <c r="H995" s="122"/>
      <c r="I995" s="122"/>
      <c r="J995" s="122"/>
      <c r="K995" s="122"/>
      <c r="L995" s="122"/>
      <c r="M995" s="122"/>
      <c r="N995" s="122"/>
      <c r="O995" s="122"/>
      <c r="P995" s="122"/>
      <c r="Q995" s="122"/>
      <c r="R995" s="122"/>
      <c r="S995" s="122"/>
      <c r="T995" s="122"/>
      <c r="U995" s="122"/>
      <c r="V995" s="122"/>
      <c r="W995" s="122"/>
      <c r="X995" s="122"/>
      <c r="Y995" s="122"/>
      <c r="Z995" s="122"/>
      <c r="AA995" s="122"/>
      <c r="AB995" s="122"/>
      <c r="AC995" s="122"/>
      <c r="AD995" s="122"/>
      <c r="AE995" s="122"/>
      <c r="AF995" s="124"/>
      <c r="AG995" s="125"/>
      <c r="AH995" s="124"/>
      <c r="AI995" s="124"/>
      <c r="AJ995" s="122"/>
      <c r="AK995" s="126"/>
      <c r="AL995" s="122"/>
      <c r="AM995" s="122"/>
      <c r="AN995" s="122"/>
      <c r="AO995" s="122"/>
      <c r="AP995" s="122"/>
      <c r="AQ995" s="122"/>
      <c r="AR995" s="122"/>
      <c r="AS995" s="122"/>
      <c r="AT995" s="122"/>
      <c r="AU995" s="122"/>
      <c r="AV995" s="122"/>
      <c r="AW995" s="122"/>
      <c r="AX995" s="124"/>
      <c r="AY995" s="124"/>
      <c r="AZ995" s="127"/>
      <c r="BA995" s="124"/>
      <c r="BB995" s="124"/>
      <c r="BC995" s="124"/>
      <c r="BD995" s="124"/>
      <c r="BE995" s="124"/>
      <c r="BF995" s="124"/>
      <c r="BG995" s="128"/>
      <c r="BH995" s="129"/>
      <c r="BI995" s="124"/>
      <c r="BJ995" s="129"/>
      <c r="BK995" s="163"/>
      <c r="BL995" s="129"/>
    </row>
    <row r="996" spans="1:64" ht="12.75" x14ac:dyDescent="0.2">
      <c r="A996" s="122"/>
      <c r="B996" s="122"/>
      <c r="C996" s="122"/>
      <c r="D996" s="122"/>
      <c r="E996" s="122"/>
      <c r="F996" s="122"/>
      <c r="G996" s="123"/>
      <c r="H996" s="122"/>
      <c r="I996" s="122"/>
      <c r="J996" s="122"/>
      <c r="K996" s="122"/>
      <c r="L996" s="122"/>
      <c r="M996" s="122"/>
      <c r="N996" s="122"/>
      <c r="O996" s="122"/>
      <c r="P996" s="122"/>
      <c r="Q996" s="122"/>
      <c r="R996" s="122"/>
      <c r="S996" s="122"/>
      <c r="T996" s="122"/>
      <c r="U996" s="122"/>
      <c r="V996" s="122"/>
      <c r="W996" s="122"/>
      <c r="X996" s="122"/>
      <c r="Y996" s="122"/>
      <c r="Z996" s="122"/>
      <c r="AA996" s="122"/>
      <c r="AB996" s="122"/>
      <c r="AC996" s="122"/>
      <c r="AD996" s="122"/>
      <c r="AE996" s="122"/>
      <c r="AF996" s="124"/>
      <c r="AG996" s="125"/>
      <c r="AH996" s="124"/>
      <c r="AI996" s="124"/>
      <c r="AJ996" s="122"/>
      <c r="AK996" s="126"/>
      <c r="AL996" s="122"/>
      <c r="AM996" s="122"/>
      <c r="AN996" s="122"/>
      <c r="AO996" s="122"/>
      <c r="AP996" s="122"/>
      <c r="AQ996" s="122"/>
      <c r="AR996" s="122"/>
      <c r="AS996" s="122"/>
      <c r="AT996" s="122"/>
      <c r="AU996" s="122"/>
      <c r="AV996" s="122"/>
      <c r="AW996" s="122"/>
      <c r="AX996" s="124"/>
      <c r="AY996" s="124"/>
      <c r="AZ996" s="127"/>
      <c r="BA996" s="124"/>
      <c r="BB996" s="124"/>
      <c r="BC996" s="124"/>
      <c r="BD996" s="124"/>
      <c r="BE996" s="124"/>
      <c r="BF996" s="124"/>
      <c r="BG996" s="128"/>
      <c r="BH996" s="129"/>
      <c r="BI996" s="124"/>
      <c r="BJ996" s="129"/>
      <c r="BK996" s="163"/>
      <c r="BL996" s="129"/>
    </row>
    <row r="997" spans="1:64" ht="12.75" x14ac:dyDescent="0.2">
      <c r="A997" s="122"/>
      <c r="B997" s="122"/>
      <c r="C997" s="122"/>
      <c r="D997" s="122"/>
      <c r="E997" s="122"/>
      <c r="F997" s="122"/>
      <c r="G997" s="123"/>
      <c r="H997" s="122"/>
      <c r="I997" s="122"/>
      <c r="J997" s="122"/>
      <c r="K997" s="122"/>
      <c r="L997" s="122"/>
      <c r="M997" s="122"/>
      <c r="N997" s="122"/>
      <c r="O997" s="122"/>
      <c r="P997" s="122"/>
      <c r="Q997" s="122"/>
      <c r="R997" s="122"/>
      <c r="S997" s="122"/>
      <c r="T997" s="122"/>
      <c r="U997" s="122"/>
      <c r="V997" s="122"/>
      <c r="W997" s="122"/>
      <c r="X997" s="122"/>
      <c r="Y997" s="122"/>
      <c r="Z997" s="122"/>
      <c r="AA997" s="122"/>
      <c r="AB997" s="122"/>
      <c r="AC997" s="122"/>
      <c r="AD997" s="122"/>
      <c r="AE997" s="122"/>
      <c r="AF997" s="124"/>
      <c r="AG997" s="125"/>
      <c r="AH997" s="124"/>
      <c r="AI997" s="124"/>
      <c r="AJ997" s="122"/>
      <c r="AK997" s="126"/>
      <c r="AL997" s="122"/>
      <c r="AM997" s="122"/>
      <c r="AN997" s="122"/>
      <c r="AO997" s="122"/>
      <c r="AP997" s="122"/>
      <c r="AQ997" s="122"/>
      <c r="AR997" s="122"/>
      <c r="AS997" s="122"/>
      <c r="AT997" s="122"/>
      <c r="AU997" s="122"/>
      <c r="AV997" s="122"/>
      <c r="AW997" s="122"/>
      <c r="AX997" s="124"/>
      <c r="AY997" s="124"/>
      <c r="AZ997" s="127"/>
      <c r="BA997" s="124"/>
      <c r="BB997" s="124"/>
      <c r="BC997" s="124"/>
      <c r="BD997" s="124"/>
      <c r="BE997" s="124"/>
      <c r="BF997" s="124"/>
      <c r="BG997" s="128"/>
      <c r="BH997" s="129"/>
      <c r="BI997" s="124"/>
      <c r="BJ997" s="129"/>
      <c r="BK997" s="163"/>
      <c r="BL997" s="129"/>
    </row>
    <row r="998" spans="1:64" ht="12.75" x14ac:dyDescent="0.2">
      <c r="A998" s="122"/>
      <c r="B998" s="122"/>
      <c r="C998" s="122"/>
      <c r="D998" s="122"/>
      <c r="E998" s="122"/>
      <c r="F998" s="122"/>
      <c r="G998" s="123"/>
      <c r="H998" s="122"/>
      <c r="I998" s="122"/>
      <c r="J998" s="122"/>
      <c r="K998" s="122"/>
      <c r="L998" s="122"/>
      <c r="M998" s="122"/>
      <c r="N998" s="122"/>
      <c r="O998" s="122"/>
      <c r="P998" s="122"/>
      <c r="Q998" s="122"/>
      <c r="R998" s="122"/>
      <c r="S998" s="122"/>
      <c r="T998" s="122"/>
      <c r="U998" s="122"/>
      <c r="V998" s="122"/>
      <c r="W998" s="122"/>
      <c r="X998" s="122"/>
      <c r="Y998" s="122"/>
      <c r="Z998" s="122"/>
      <c r="AA998" s="122"/>
      <c r="AB998" s="122"/>
      <c r="AC998" s="122"/>
      <c r="AD998" s="122"/>
      <c r="AE998" s="122"/>
      <c r="AF998" s="124"/>
      <c r="AG998" s="125"/>
      <c r="AH998" s="124"/>
      <c r="AI998" s="124"/>
      <c r="AJ998" s="122"/>
      <c r="AK998" s="126"/>
      <c r="AL998" s="122"/>
      <c r="AM998" s="122"/>
      <c r="AN998" s="122"/>
      <c r="AO998" s="122"/>
      <c r="AP998" s="122"/>
      <c r="AQ998" s="122"/>
      <c r="AR998" s="122"/>
      <c r="AS998" s="122"/>
      <c r="AT998" s="122"/>
      <c r="AU998" s="122"/>
      <c r="AV998" s="122"/>
      <c r="AW998" s="122"/>
      <c r="AX998" s="124"/>
      <c r="AY998" s="124"/>
      <c r="AZ998" s="127"/>
      <c r="BA998" s="124"/>
      <c r="BB998" s="124"/>
      <c r="BC998" s="124"/>
      <c r="BD998" s="124"/>
      <c r="BE998" s="124"/>
      <c r="BF998" s="124"/>
      <c r="BG998" s="128"/>
      <c r="BH998" s="129"/>
      <c r="BI998" s="124"/>
      <c r="BJ998" s="129"/>
      <c r="BK998" s="163"/>
      <c r="BL998" s="129"/>
    </row>
    <row r="999" spans="1:64" ht="12.75" x14ac:dyDescent="0.2">
      <c r="A999" s="122"/>
      <c r="B999" s="122"/>
      <c r="C999" s="122"/>
      <c r="D999" s="122"/>
      <c r="E999" s="122"/>
      <c r="F999" s="122"/>
      <c r="G999" s="123"/>
      <c r="H999" s="122"/>
      <c r="I999" s="122"/>
      <c r="J999" s="122"/>
      <c r="K999" s="122"/>
      <c r="L999" s="122"/>
      <c r="M999" s="122"/>
      <c r="N999" s="122"/>
      <c r="O999" s="122"/>
      <c r="P999" s="122"/>
      <c r="Q999" s="122"/>
      <c r="R999" s="122"/>
      <c r="S999" s="122"/>
      <c r="T999" s="122"/>
      <c r="U999" s="122"/>
      <c r="V999" s="122"/>
      <c r="W999" s="122"/>
      <c r="X999" s="122"/>
      <c r="Y999" s="122"/>
      <c r="Z999" s="122"/>
      <c r="AA999" s="122"/>
      <c r="AB999" s="122"/>
      <c r="AC999" s="122"/>
      <c r="AD999" s="122"/>
      <c r="AE999" s="122"/>
      <c r="AF999" s="124"/>
      <c r="AG999" s="125"/>
      <c r="AH999" s="124"/>
      <c r="AI999" s="124"/>
      <c r="AJ999" s="122"/>
      <c r="AK999" s="126"/>
      <c r="AL999" s="122"/>
      <c r="AM999" s="122"/>
      <c r="AN999" s="122"/>
      <c r="AO999" s="122"/>
      <c r="AP999" s="122"/>
      <c r="AQ999" s="122"/>
      <c r="AR999" s="122"/>
      <c r="AS999" s="122"/>
      <c r="AT999" s="122"/>
      <c r="AU999" s="122"/>
      <c r="AV999" s="122"/>
      <c r="AW999" s="122"/>
      <c r="AX999" s="124"/>
      <c r="AY999" s="124"/>
      <c r="AZ999" s="127"/>
      <c r="BA999" s="124"/>
      <c r="BB999" s="124"/>
      <c r="BC999" s="124"/>
      <c r="BD999" s="124"/>
      <c r="BE999" s="124"/>
      <c r="BF999" s="124"/>
      <c r="BG999" s="128"/>
      <c r="BH999" s="129"/>
      <c r="BI999" s="124"/>
      <c r="BJ999" s="129"/>
      <c r="BK999" s="163"/>
      <c r="BL999" s="129"/>
    </row>
    <row r="1000" spans="1:64" ht="12.75" x14ac:dyDescent="0.2">
      <c r="A1000" s="122"/>
      <c r="B1000" s="122"/>
      <c r="C1000" s="122"/>
      <c r="D1000" s="122"/>
      <c r="E1000" s="122"/>
      <c r="F1000" s="122"/>
      <c r="G1000" s="123"/>
      <c r="H1000" s="122"/>
      <c r="I1000" s="122"/>
      <c r="J1000" s="122"/>
      <c r="K1000" s="122"/>
      <c r="L1000" s="122"/>
      <c r="M1000" s="122"/>
      <c r="N1000" s="122"/>
      <c r="O1000" s="122"/>
      <c r="P1000" s="122"/>
      <c r="Q1000" s="122"/>
      <c r="R1000" s="122"/>
      <c r="S1000" s="122"/>
      <c r="T1000" s="122"/>
      <c r="U1000" s="122"/>
      <c r="V1000" s="122"/>
      <c r="W1000" s="122"/>
      <c r="X1000" s="122"/>
      <c r="Y1000" s="122"/>
      <c r="Z1000" s="122"/>
      <c r="AA1000" s="122"/>
      <c r="AB1000" s="122"/>
      <c r="AC1000" s="122"/>
      <c r="AD1000" s="122"/>
      <c r="AE1000" s="122"/>
      <c r="AF1000" s="124"/>
      <c r="AG1000" s="125"/>
      <c r="AH1000" s="124"/>
      <c r="AI1000" s="124"/>
      <c r="AJ1000" s="122"/>
      <c r="AK1000" s="126"/>
      <c r="AL1000" s="122"/>
      <c r="AM1000" s="122"/>
      <c r="AN1000" s="122"/>
      <c r="AO1000" s="122"/>
      <c r="AP1000" s="122"/>
      <c r="AQ1000" s="122"/>
      <c r="AR1000" s="122"/>
      <c r="AS1000" s="122"/>
      <c r="AT1000" s="122"/>
      <c r="AU1000" s="122"/>
      <c r="AV1000" s="122"/>
      <c r="AW1000" s="122"/>
      <c r="AX1000" s="124"/>
      <c r="AY1000" s="124"/>
      <c r="AZ1000" s="127"/>
      <c r="BA1000" s="124"/>
      <c r="BB1000" s="124"/>
      <c r="BC1000" s="124"/>
      <c r="BD1000" s="124"/>
      <c r="BE1000" s="124"/>
      <c r="BF1000" s="124"/>
      <c r="BG1000" s="128"/>
      <c r="BH1000" s="129"/>
      <c r="BI1000" s="124"/>
      <c r="BJ1000" s="129"/>
      <c r="BK1000" s="163"/>
      <c r="BL1000" s="129"/>
    </row>
    <row r="1001" spans="1:64" ht="12.75" x14ac:dyDescent="0.2">
      <c r="A1001" s="122"/>
      <c r="B1001" s="122"/>
      <c r="C1001" s="122"/>
      <c r="D1001" s="122"/>
      <c r="E1001" s="122"/>
      <c r="F1001" s="122"/>
      <c r="G1001" s="123"/>
      <c r="H1001" s="122"/>
      <c r="I1001" s="122"/>
      <c r="J1001" s="122"/>
      <c r="K1001" s="122"/>
      <c r="L1001" s="122"/>
      <c r="M1001" s="122"/>
      <c r="N1001" s="122"/>
      <c r="O1001" s="122"/>
      <c r="P1001" s="122"/>
      <c r="Q1001" s="122"/>
      <c r="R1001" s="122"/>
      <c r="S1001" s="122"/>
      <c r="T1001" s="122"/>
      <c r="U1001" s="122"/>
      <c r="V1001" s="122"/>
      <c r="W1001" s="122"/>
      <c r="X1001" s="122"/>
      <c r="Y1001" s="122"/>
      <c r="Z1001" s="122"/>
      <c r="AA1001" s="122"/>
      <c r="AB1001" s="122"/>
      <c r="AC1001" s="122"/>
      <c r="AD1001" s="122"/>
      <c r="AE1001" s="122"/>
      <c r="AF1001" s="124"/>
      <c r="AG1001" s="125"/>
      <c r="AH1001" s="124"/>
      <c r="AI1001" s="124"/>
      <c r="AJ1001" s="122"/>
      <c r="AK1001" s="126"/>
      <c r="AL1001" s="122"/>
      <c r="AM1001" s="122"/>
      <c r="AN1001" s="122"/>
      <c r="AO1001" s="122"/>
      <c r="AP1001" s="122"/>
      <c r="AQ1001" s="122"/>
      <c r="AR1001" s="122"/>
      <c r="AS1001" s="122"/>
      <c r="AT1001" s="122"/>
      <c r="AU1001" s="122"/>
      <c r="AV1001" s="122"/>
      <c r="AW1001" s="122"/>
      <c r="AX1001" s="124"/>
      <c r="AY1001" s="124"/>
      <c r="AZ1001" s="127"/>
      <c r="BA1001" s="124"/>
      <c r="BB1001" s="124"/>
      <c r="BC1001" s="124"/>
      <c r="BD1001" s="124"/>
      <c r="BE1001" s="124"/>
      <c r="BF1001" s="124"/>
      <c r="BG1001" s="128"/>
      <c r="BH1001" s="129"/>
      <c r="BI1001" s="124"/>
      <c r="BJ1001" s="129"/>
      <c r="BK1001" s="163"/>
      <c r="BL1001" s="129"/>
    </row>
    <row r="1002" spans="1:64" ht="12.75" x14ac:dyDescent="0.2">
      <c r="A1002" s="122"/>
      <c r="B1002" s="122"/>
      <c r="C1002" s="122"/>
      <c r="D1002" s="122"/>
      <c r="E1002" s="122"/>
      <c r="F1002" s="122"/>
      <c r="G1002" s="123"/>
      <c r="H1002" s="122"/>
      <c r="I1002" s="122"/>
      <c r="J1002" s="122"/>
      <c r="K1002" s="122"/>
      <c r="L1002" s="122"/>
      <c r="M1002" s="122"/>
      <c r="N1002" s="122"/>
      <c r="O1002" s="122"/>
      <c r="P1002" s="122"/>
      <c r="Q1002" s="122"/>
      <c r="R1002" s="122"/>
      <c r="S1002" s="122"/>
      <c r="T1002" s="122"/>
      <c r="U1002" s="122"/>
      <c r="V1002" s="122"/>
      <c r="W1002" s="122"/>
      <c r="X1002" s="122"/>
      <c r="Y1002" s="122"/>
      <c r="Z1002" s="122"/>
      <c r="AA1002" s="122"/>
      <c r="AB1002" s="122"/>
      <c r="AC1002" s="122"/>
      <c r="AD1002" s="122"/>
      <c r="AE1002" s="122"/>
      <c r="AF1002" s="124"/>
      <c r="AG1002" s="125"/>
      <c r="AH1002" s="124"/>
      <c r="AI1002" s="124"/>
      <c r="AJ1002" s="122"/>
      <c r="AK1002" s="126"/>
      <c r="AL1002" s="122"/>
      <c r="AM1002" s="122"/>
      <c r="AN1002" s="122"/>
      <c r="AO1002" s="122"/>
      <c r="AP1002" s="122"/>
      <c r="AQ1002" s="122"/>
      <c r="AR1002" s="122"/>
      <c r="AS1002" s="122"/>
      <c r="AT1002" s="122"/>
      <c r="AU1002" s="122"/>
      <c r="AV1002" s="122"/>
      <c r="AW1002" s="122"/>
      <c r="AX1002" s="124"/>
      <c r="AY1002" s="124"/>
      <c r="AZ1002" s="127"/>
      <c r="BA1002" s="124"/>
      <c r="BB1002" s="124"/>
      <c r="BC1002" s="124"/>
      <c r="BD1002" s="124"/>
      <c r="BE1002" s="124"/>
      <c r="BF1002" s="124"/>
      <c r="BG1002" s="128"/>
      <c r="BH1002" s="129"/>
      <c r="BI1002" s="124"/>
      <c r="BJ1002" s="129"/>
      <c r="BK1002" s="163"/>
      <c r="BL1002" s="129"/>
    </row>
    <row r="1003" spans="1:64" ht="12.75" x14ac:dyDescent="0.2">
      <c r="A1003" s="122"/>
      <c r="B1003" s="122"/>
      <c r="C1003" s="122"/>
      <c r="D1003" s="122"/>
      <c r="E1003" s="122"/>
      <c r="F1003" s="122"/>
      <c r="G1003" s="123"/>
      <c r="H1003" s="122"/>
      <c r="I1003" s="122"/>
      <c r="J1003" s="122"/>
      <c r="K1003" s="122"/>
      <c r="L1003" s="122"/>
      <c r="M1003" s="122"/>
      <c r="N1003" s="122"/>
      <c r="O1003" s="122"/>
      <c r="P1003" s="122"/>
      <c r="Q1003" s="122"/>
      <c r="R1003" s="122"/>
      <c r="S1003" s="122"/>
      <c r="T1003" s="122"/>
      <c r="U1003" s="122"/>
      <c r="V1003" s="122"/>
      <c r="W1003" s="122"/>
      <c r="X1003" s="122"/>
      <c r="Y1003" s="122"/>
      <c r="Z1003" s="122"/>
      <c r="AA1003" s="122"/>
      <c r="AB1003" s="122"/>
      <c r="AC1003" s="122"/>
      <c r="AD1003" s="122"/>
      <c r="AE1003" s="122"/>
      <c r="AF1003" s="124"/>
      <c r="AG1003" s="125"/>
      <c r="AH1003" s="124"/>
      <c r="AI1003" s="124"/>
      <c r="AJ1003" s="122"/>
      <c r="AK1003" s="126"/>
      <c r="AL1003" s="122"/>
      <c r="AM1003" s="122"/>
      <c r="AN1003" s="122"/>
      <c r="AO1003" s="122"/>
      <c r="AP1003" s="122"/>
      <c r="AQ1003" s="122"/>
      <c r="AR1003" s="122"/>
      <c r="AS1003" s="122"/>
      <c r="AT1003" s="122"/>
      <c r="AU1003" s="122"/>
      <c r="AV1003" s="122"/>
      <c r="AW1003" s="122"/>
      <c r="AX1003" s="124"/>
      <c r="AY1003" s="124"/>
      <c r="AZ1003" s="127"/>
      <c r="BA1003" s="124"/>
      <c r="BB1003" s="124"/>
      <c r="BC1003" s="124"/>
      <c r="BD1003" s="124"/>
      <c r="BE1003" s="124"/>
      <c r="BF1003" s="124"/>
      <c r="BG1003" s="128"/>
      <c r="BH1003" s="129"/>
      <c r="BI1003" s="124"/>
      <c r="BJ1003" s="129"/>
      <c r="BK1003" s="163"/>
      <c r="BL1003" s="129"/>
    </row>
    <row r="1004" spans="1:64" ht="12.75" x14ac:dyDescent="0.2">
      <c r="A1004" s="122"/>
      <c r="B1004" s="122"/>
      <c r="C1004" s="122"/>
      <c r="D1004" s="122"/>
      <c r="E1004" s="122"/>
      <c r="F1004" s="122"/>
      <c r="G1004" s="123"/>
      <c r="H1004" s="122"/>
      <c r="I1004" s="122"/>
      <c r="J1004" s="122"/>
      <c r="K1004" s="122"/>
      <c r="L1004" s="122"/>
      <c r="M1004" s="122"/>
      <c r="N1004" s="122"/>
      <c r="O1004" s="122"/>
      <c r="P1004" s="122"/>
      <c r="Q1004" s="122"/>
      <c r="R1004" s="122"/>
      <c r="S1004" s="122"/>
      <c r="T1004" s="122"/>
      <c r="U1004" s="122"/>
      <c r="V1004" s="122"/>
      <c r="W1004" s="122"/>
      <c r="X1004" s="122"/>
      <c r="Y1004" s="122"/>
      <c r="Z1004" s="122"/>
      <c r="AA1004" s="122"/>
      <c r="AB1004" s="122"/>
      <c r="AC1004" s="122"/>
      <c r="AD1004" s="122"/>
      <c r="AE1004" s="122"/>
      <c r="AF1004" s="124"/>
      <c r="AG1004" s="125"/>
      <c r="AH1004" s="124"/>
      <c r="AI1004" s="124"/>
      <c r="AJ1004" s="122"/>
      <c r="AK1004" s="126"/>
      <c r="AL1004" s="122"/>
      <c r="AM1004" s="122"/>
      <c r="AN1004" s="122"/>
      <c r="AO1004" s="122"/>
      <c r="AP1004" s="122"/>
      <c r="AQ1004" s="122"/>
      <c r="AR1004" s="122"/>
      <c r="AS1004" s="122"/>
      <c r="AT1004" s="122"/>
      <c r="AU1004" s="122"/>
      <c r="AV1004" s="122"/>
      <c r="AW1004" s="122"/>
      <c r="AX1004" s="124"/>
      <c r="AY1004" s="124"/>
      <c r="AZ1004" s="127"/>
      <c r="BA1004" s="124"/>
      <c r="BB1004" s="124"/>
      <c r="BC1004" s="124"/>
      <c r="BD1004" s="124"/>
      <c r="BE1004" s="124"/>
      <c r="BF1004" s="124"/>
      <c r="BG1004" s="128"/>
      <c r="BH1004" s="129"/>
      <c r="BI1004" s="124"/>
      <c r="BJ1004" s="129"/>
      <c r="BK1004" s="163"/>
      <c r="BL1004" s="129"/>
    </row>
    <row r="1005" spans="1:64" ht="12.75" x14ac:dyDescent="0.2">
      <c r="A1005" s="122"/>
      <c r="B1005" s="122"/>
      <c r="C1005" s="122"/>
      <c r="D1005" s="122"/>
      <c r="E1005" s="122"/>
      <c r="F1005" s="122"/>
      <c r="G1005" s="123"/>
      <c r="H1005" s="122"/>
      <c r="I1005" s="122"/>
      <c r="J1005" s="122"/>
      <c r="K1005" s="122"/>
      <c r="L1005" s="122"/>
      <c r="M1005" s="122"/>
      <c r="N1005" s="122"/>
      <c r="O1005" s="122"/>
      <c r="P1005" s="122"/>
      <c r="Q1005" s="122"/>
      <c r="R1005" s="122"/>
      <c r="S1005" s="122"/>
      <c r="T1005" s="122"/>
      <c r="U1005" s="122"/>
      <c r="V1005" s="122"/>
      <c r="W1005" s="122"/>
      <c r="X1005" s="122"/>
      <c r="Y1005" s="122"/>
      <c r="Z1005" s="122"/>
      <c r="AA1005" s="122"/>
      <c r="AB1005" s="122"/>
      <c r="AC1005" s="122"/>
      <c r="AD1005" s="122"/>
      <c r="AE1005" s="122"/>
      <c r="AF1005" s="124"/>
      <c r="AG1005" s="125"/>
      <c r="AH1005" s="124"/>
      <c r="AI1005" s="124"/>
      <c r="AJ1005" s="122"/>
      <c r="AK1005" s="126"/>
      <c r="AL1005" s="122"/>
      <c r="AM1005" s="122"/>
      <c r="AN1005" s="122"/>
      <c r="AO1005" s="122"/>
      <c r="AP1005" s="122"/>
      <c r="AQ1005" s="122"/>
      <c r="AR1005" s="122"/>
      <c r="AS1005" s="122"/>
      <c r="AT1005" s="122"/>
      <c r="AU1005" s="122"/>
      <c r="AV1005" s="122"/>
      <c r="AW1005" s="122"/>
      <c r="AX1005" s="124"/>
      <c r="AY1005" s="124"/>
      <c r="AZ1005" s="127"/>
      <c r="BA1005" s="124"/>
      <c r="BB1005" s="124"/>
      <c r="BC1005" s="124"/>
      <c r="BD1005" s="124"/>
      <c r="BE1005" s="124"/>
      <c r="BF1005" s="124"/>
      <c r="BG1005" s="128"/>
      <c r="BH1005" s="129"/>
      <c r="BI1005" s="124"/>
      <c r="BJ1005" s="129"/>
      <c r="BK1005" s="163"/>
      <c r="BL1005" s="129"/>
    </row>
    <row r="1006" spans="1:64" ht="12.75" x14ac:dyDescent="0.2">
      <c r="A1006" s="122"/>
      <c r="B1006" s="122"/>
      <c r="C1006" s="122"/>
      <c r="D1006" s="122"/>
      <c r="E1006" s="122"/>
      <c r="F1006" s="122"/>
      <c r="G1006" s="123"/>
      <c r="H1006" s="122"/>
      <c r="I1006" s="122"/>
      <c r="J1006" s="122"/>
      <c r="K1006" s="122"/>
      <c r="L1006" s="122"/>
      <c r="M1006" s="122"/>
      <c r="N1006" s="122"/>
      <c r="O1006" s="122"/>
      <c r="P1006" s="122"/>
      <c r="Q1006" s="122"/>
      <c r="R1006" s="122"/>
      <c r="S1006" s="122"/>
      <c r="T1006" s="122"/>
      <c r="U1006" s="122"/>
      <c r="V1006" s="122"/>
      <c r="W1006" s="122"/>
      <c r="X1006" s="122"/>
      <c r="Y1006" s="122"/>
      <c r="Z1006" s="122"/>
      <c r="AA1006" s="122"/>
      <c r="AB1006" s="122"/>
      <c r="AC1006" s="122"/>
      <c r="AD1006" s="122"/>
      <c r="AE1006" s="122"/>
      <c r="AF1006" s="124"/>
      <c r="AG1006" s="125"/>
      <c r="AH1006" s="124"/>
      <c r="AI1006" s="124"/>
      <c r="AJ1006" s="122"/>
      <c r="AK1006" s="126"/>
      <c r="AL1006" s="122"/>
      <c r="AM1006" s="122"/>
      <c r="AN1006" s="122"/>
      <c r="AO1006" s="122"/>
      <c r="AP1006" s="122"/>
      <c r="AQ1006" s="122"/>
      <c r="AR1006" s="122"/>
      <c r="AS1006" s="122"/>
      <c r="AT1006" s="122"/>
      <c r="AU1006" s="122"/>
      <c r="AV1006" s="122"/>
      <c r="AW1006" s="122"/>
      <c r="AX1006" s="124"/>
      <c r="AY1006" s="124"/>
      <c r="AZ1006" s="127"/>
      <c r="BA1006" s="124"/>
      <c r="BB1006" s="124"/>
      <c r="BC1006" s="124"/>
      <c r="BD1006" s="124"/>
      <c r="BE1006" s="124"/>
      <c r="BF1006" s="124"/>
      <c r="BG1006" s="128"/>
      <c r="BH1006" s="129"/>
      <c r="BI1006" s="124"/>
      <c r="BJ1006" s="129"/>
      <c r="BK1006" s="163"/>
      <c r="BL1006" s="129"/>
    </row>
    <row r="1007" spans="1:64" ht="12.75" x14ac:dyDescent="0.2">
      <c r="A1007" s="122"/>
      <c r="B1007" s="122"/>
      <c r="C1007" s="122"/>
      <c r="D1007" s="122"/>
      <c r="E1007" s="122"/>
      <c r="F1007" s="122"/>
      <c r="G1007" s="123"/>
      <c r="H1007" s="122"/>
      <c r="I1007" s="122"/>
      <c r="J1007" s="122"/>
      <c r="K1007" s="122"/>
      <c r="L1007" s="122"/>
      <c r="M1007" s="122"/>
      <c r="N1007" s="122"/>
      <c r="O1007" s="122"/>
      <c r="P1007" s="122"/>
      <c r="Q1007" s="122"/>
      <c r="R1007" s="122"/>
      <c r="S1007" s="122"/>
      <c r="T1007" s="122"/>
      <c r="U1007" s="122"/>
      <c r="V1007" s="122"/>
      <c r="W1007" s="122"/>
      <c r="X1007" s="122"/>
      <c r="Y1007" s="122"/>
      <c r="Z1007" s="122"/>
      <c r="AA1007" s="122"/>
      <c r="AB1007" s="122"/>
      <c r="AC1007" s="122"/>
      <c r="AD1007" s="122"/>
      <c r="AE1007" s="122"/>
      <c r="AF1007" s="124"/>
      <c r="AG1007" s="125"/>
      <c r="AH1007" s="124"/>
      <c r="AI1007" s="124"/>
      <c r="AJ1007" s="122"/>
      <c r="AK1007" s="126"/>
      <c r="AL1007" s="122"/>
      <c r="AM1007" s="122"/>
      <c r="AN1007" s="122"/>
      <c r="AO1007" s="122"/>
      <c r="AP1007" s="122"/>
      <c r="AQ1007" s="122"/>
      <c r="AR1007" s="122"/>
      <c r="AS1007" s="122"/>
      <c r="AT1007" s="122"/>
      <c r="AU1007" s="122"/>
      <c r="AV1007" s="122"/>
      <c r="AW1007" s="122"/>
      <c r="AX1007" s="124"/>
      <c r="AY1007" s="124"/>
      <c r="AZ1007" s="127"/>
      <c r="BA1007" s="124"/>
      <c r="BB1007" s="124"/>
      <c r="BC1007" s="124"/>
      <c r="BD1007" s="124"/>
      <c r="BE1007" s="124"/>
      <c r="BF1007" s="124"/>
      <c r="BG1007" s="128"/>
      <c r="BH1007" s="129"/>
      <c r="BI1007" s="124"/>
      <c r="BJ1007" s="129"/>
      <c r="BK1007" s="163"/>
      <c r="BL1007" s="129"/>
    </row>
    <row r="1008" spans="1:64" ht="12.75" x14ac:dyDescent="0.2">
      <c r="A1008" s="122"/>
      <c r="B1008" s="122"/>
      <c r="C1008" s="122"/>
      <c r="D1008" s="122"/>
      <c r="E1008" s="122"/>
      <c r="F1008" s="122"/>
      <c r="G1008" s="123"/>
      <c r="H1008" s="122"/>
      <c r="I1008" s="122"/>
      <c r="J1008" s="122"/>
      <c r="K1008" s="122"/>
      <c r="L1008" s="122"/>
      <c r="M1008" s="122"/>
      <c r="N1008" s="122"/>
      <c r="O1008" s="122"/>
      <c r="P1008" s="122"/>
      <c r="Q1008" s="122"/>
      <c r="R1008" s="122"/>
      <c r="S1008" s="122"/>
      <c r="T1008" s="122"/>
      <c r="U1008" s="122"/>
      <c r="V1008" s="122"/>
      <c r="W1008" s="122"/>
      <c r="X1008" s="122"/>
      <c r="Y1008" s="122"/>
      <c r="Z1008" s="122"/>
      <c r="AA1008" s="122"/>
      <c r="AB1008" s="122"/>
      <c r="AC1008" s="122"/>
      <c r="AD1008" s="122"/>
      <c r="AE1008" s="122"/>
      <c r="AF1008" s="124"/>
      <c r="AG1008" s="125"/>
      <c r="AH1008" s="124"/>
      <c r="AI1008" s="124"/>
      <c r="AJ1008" s="122"/>
      <c r="AK1008" s="126"/>
      <c r="AL1008" s="122"/>
      <c r="AM1008" s="122"/>
      <c r="AN1008" s="122"/>
      <c r="AO1008" s="122"/>
      <c r="AP1008" s="122"/>
      <c r="AQ1008" s="122"/>
      <c r="AR1008" s="122"/>
      <c r="AS1008" s="122"/>
      <c r="AT1008" s="122"/>
      <c r="AU1008" s="122"/>
      <c r="AV1008" s="122"/>
      <c r="AW1008" s="122"/>
      <c r="AX1008" s="124"/>
      <c r="AY1008" s="124"/>
      <c r="AZ1008" s="127"/>
      <c r="BA1008" s="124"/>
      <c r="BB1008" s="124"/>
      <c r="BC1008" s="124"/>
      <c r="BD1008" s="124"/>
      <c r="BE1008" s="124"/>
      <c r="BF1008" s="124"/>
      <c r="BG1008" s="128"/>
      <c r="BH1008" s="129"/>
      <c r="BI1008" s="124"/>
      <c r="BJ1008" s="129"/>
      <c r="BK1008" s="163"/>
      <c r="BL1008" s="129"/>
    </row>
    <row r="1009" spans="1:64" ht="12.75" x14ac:dyDescent="0.2">
      <c r="A1009" s="122"/>
      <c r="B1009" s="122"/>
      <c r="C1009" s="122"/>
      <c r="D1009" s="122"/>
      <c r="E1009" s="122"/>
      <c r="F1009" s="122"/>
      <c r="G1009" s="123"/>
      <c r="H1009" s="122"/>
      <c r="I1009" s="122"/>
      <c r="J1009" s="122"/>
      <c r="K1009" s="122"/>
      <c r="L1009" s="122"/>
      <c r="M1009" s="122"/>
      <c r="N1009" s="122"/>
      <c r="O1009" s="122"/>
      <c r="P1009" s="122"/>
      <c r="Q1009" s="122"/>
      <c r="R1009" s="122"/>
      <c r="S1009" s="122"/>
      <c r="T1009" s="122"/>
      <c r="U1009" s="122"/>
      <c r="V1009" s="122"/>
      <c r="W1009" s="122"/>
      <c r="X1009" s="122"/>
      <c r="Y1009" s="122"/>
      <c r="Z1009" s="122"/>
      <c r="AA1009" s="122"/>
      <c r="AB1009" s="122"/>
      <c r="AC1009" s="122"/>
      <c r="AD1009" s="122"/>
      <c r="AE1009" s="122"/>
      <c r="AF1009" s="124"/>
      <c r="AG1009" s="125"/>
      <c r="AH1009" s="124"/>
      <c r="AI1009" s="124"/>
      <c r="AJ1009" s="122"/>
      <c r="AK1009" s="126"/>
      <c r="AL1009" s="122"/>
      <c r="AM1009" s="122"/>
      <c r="AN1009" s="122"/>
      <c r="AO1009" s="122"/>
      <c r="AP1009" s="122"/>
      <c r="AQ1009" s="122"/>
      <c r="AR1009" s="122"/>
      <c r="AS1009" s="122"/>
      <c r="AT1009" s="122"/>
      <c r="AU1009" s="122"/>
      <c r="AV1009" s="122"/>
      <c r="AW1009" s="122"/>
      <c r="AX1009" s="124"/>
      <c r="AY1009" s="124"/>
      <c r="AZ1009" s="127"/>
      <c r="BA1009" s="124"/>
      <c r="BB1009" s="124"/>
      <c r="BC1009" s="124"/>
      <c r="BD1009" s="124"/>
      <c r="BE1009" s="124"/>
      <c r="BF1009" s="124"/>
      <c r="BG1009" s="128"/>
      <c r="BH1009" s="129"/>
      <c r="BI1009" s="124"/>
      <c r="BJ1009" s="129"/>
      <c r="BK1009" s="163"/>
      <c r="BL1009" s="129"/>
    </row>
    <row r="1010" spans="1:64" ht="12.75" x14ac:dyDescent="0.2">
      <c r="A1010" s="122"/>
      <c r="B1010" s="122"/>
      <c r="C1010" s="122"/>
      <c r="D1010" s="122"/>
      <c r="E1010" s="122"/>
      <c r="F1010" s="122"/>
      <c r="G1010" s="123"/>
      <c r="H1010" s="122"/>
      <c r="I1010" s="122"/>
      <c r="J1010" s="122"/>
      <c r="K1010" s="122"/>
      <c r="L1010" s="122"/>
      <c r="M1010" s="122"/>
      <c r="N1010" s="122"/>
      <c r="O1010" s="122"/>
      <c r="P1010" s="122"/>
      <c r="Q1010" s="122"/>
      <c r="R1010" s="122"/>
      <c r="S1010" s="122"/>
      <c r="T1010" s="122"/>
      <c r="U1010" s="122"/>
      <c r="V1010" s="122"/>
      <c r="W1010" s="122"/>
      <c r="X1010" s="122"/>
      <c r="Y1010" s="122"/>
      <c r="Z1010" s="122"/>
      <c r="AA1010" s="122"/>
      <c r="AB1010" s="122"/>
      <c r="AC1010" s="122"/>
      <c r="AD1010" s="122"/>
      <c r="AE1010" s="122"/>
      <c r="AF1010" s="124"/>
      <c r="AG1010" s="125"/>
      <c r="AH1010" s="124"/>
      <c r="AI1010" s="124"/>
      <c r="AJ1010" s="122"/>
      <c r="AK1010" s="126"/>
      <c r="AL1010" s="122"/>
      <c r="AM1010" s="122"/>
      <c r="AN1010" s="122"/>
      <c r="AO1010" s="122"/>
      <c r="AP1010" s="122"/>
      <c r="AQ1010" s="122"/>
      <c r="AR1010" s="122"/>
      <c r="AS1010" s="122"/>
      <c r="AT1010" s="122"/>
      <c r="AU1010" s="122"/>
      <c r="AV1010" s="122"/>
      <c r="AW1010" s="122"/>
      <c r="AX1010" s="124"/>
      <c r="AY1010" s="124"/>
      <c r="AZ1010" s="127"/>
      <c r="BA1010" s="124"/>
      <c r="BB1010" s="124"/>
      <c r="BC1010" s="124"/>
      <c r="BD1010" s="124"/>
      <c r="BE1010" s="124"/>
      <c r="BF1010" s="124"/>
      <c r="BG1010" s="128"/>
      <c r="BH1010" s="129"/>
      <c r="BI1010" s="124"/>
      <c r="BJ1010" s="129"/>
      <c r="BK1010" s="163"/>
      <c r="BL1010" s="129"/>
    </row>
    <row r="1011" spans="1:64" ht="12.75" x14ac:dyDescent="0.2">
      <c r="A1011" s="122"/>
      <c r="B1011" s="122"/>
      <c r="C1011" s="122"/>
      <c r="D1011" s="122"/>
      <c r="E1011" s="122"/>
      <c r="F1011" s="122"/>
      <c r="G1011" s="123"/>
      <c r="H1011" s="122"/>
      <c r="I1011" s="122"/>
      <c r="J1011" s="122"/>
      <c r="K1011" s="122"/>
      <c r="L1011" s="122"/>
      <c r="M1011" s="122"/>
      <c r="N1011" s="122"/>
      <c r="O1011" s="122"/>
      <c r="P1011" s="122"/>
      <c r="Q1011" s="122"/>
      <c r="R1011" s="122"/>
      <c r="S1011" s="122"/>
      <c r="T1011" s="122"/>
      <c r="U1011" s="122"/>
      <c r="V1011" s="122"/>
      <c r="W1011" s="122"/>
      <c r="X1011" s="122"/>
      <c r="Y1011" s="122"/>
      <c r="Z1011" s="122"/>
      <c r="AA1011" s="122"/>
      <c r="AB1011" s="122"/>
      <c r="AC1011" s="122"/>
      <c r="AD1011" s="122"/>
      <c r="AE1011" s="122"/>
      <c r="AF1011" s="124"/>
      <c r="AG1011" s="125"/>
      <c r="AH1011" s="124"/>
      <c r="AI1011" s="124"/>
      <c r="AJ1011" s="122"/>
      <c r="AK1011" s="126"/>
      <c r="AL1011" s="122"/>
      <c r="AM1011" s="122"/>
      <c r="AN1011" s="122"/>
      <c r="AO1011" s="122"/>
      <c r="AP1011" s="122"/>
      <c r="AQ1011" s="122"/>
      <c r="AR1011" s="122"/>
      <c r="AS1011" s="122"/>
      <c r="AT1011" s="122"/>
      <c r="AU1011" s="122"/>
      <c r="AV1011" s="122"/>
      <c r="AW1011" s="122"/>
      <c r="AX1011" s="124"/>
      <c r="AY1011" s="124"/>
      <c r="AZ1011" s="127"/>
      <c r="BA1011" s="124"/>
      <c r="BB1011" s="124"/>
      <c r="BC1011" s="124"/>
      <c r="BD1011" s="124"/>
      <c r="BE1011" s="124"/>
      <c r="BF1011" s="124"/>
      <c r="BG1011" s="128"/>
      <c r="BH1011" s="129"/>
      <c r="BI1011" s="124"/>
      <c r="BJ1011" s="129"/>
      <c r="BK1011" s="163"/>
      <c r="BL1011" s="129"/>
    </row>
    <row r="1012" spans="1:64" ht="12.75" x14ac:dyDescent="0.2">
      <c r="A1012" s="122"/>
      <c r="B1012" s="122"/>
      <c r="C1012" s="122"/>
      <c r="D1012" s="122"/>
      <c r="E1012" s="122"/>
      <c r="F1012" s="122"/>
      <c r="G1012" s="123"/>
      <c r="H1012" s="122"/>
      <c r="I1012" s="122"/>
      <c r="J1012" s="122"/>
      <c r="K1012" s="122"/>
      <c r="L1012" s="122"/>
      <c r="M1012" s="122"/>
      <c r="N1012" s="122"/>
      <c r="O1012" s="122"/>
      <c r="P1012" s="122"/>
      <c r="Q1012" s="122"/>
      <c r="R1012" s="122"/>
      <c r="S1012" s="122"/>
      <c r="T1012" s="122"/>
      <c r="U1012" s="122"/>
      <c r="V1012" s="122"/>
      <c r="W1012" s="122"/>
      <c r="X1012" s="122"/>
      <c r="Y1012" s="122"/>
      <c r="Z1012" s="122"/>
      <c r="AA1012" s="122"/>
      <c r="AB1012" s="122"/>
      <c r="AC1012" s="122"/>
      <c r="AD1012" s="122"/>
      <c r="AE1012" s="122"/>
      <c r="AF1012" s="124"/>
      <c r="AG1012" s="125"/>
      <c r="AH1012" s="124"/>
      <c r="AI1012" s="124"/>
      <c r="AJ1012" s="122"/>
      <c r="AK1012" s="126"/>
      <c r="AL1012" s="122"/>
      <c r="AM1012" s="122"/>
      <c r="AN1012" s="122"/>
      <c r="AO1012" s="122"/>
      <c r="AP1012" s="122"/>
      <c r="AQ1012" s="122"/>
      <c r="AR1012" s="122"/>
      <c r="AS1012" s="122"/>
      <c r="AT1012" s="122"/>
      <c r="AU1012" s="122"/>
      <c r="AV1012" s="122"/>
      <c r="AW1012" s="122"/>
      <c r="AX1012" s="124"/>
      <c r="AY1012" s="124"/>
      <c r="AZ1012" s="127"/>
      <c r="BA1012" s="124"/>
      <c r="BB1012" s="124"/>
      <c r="BC1012" s="124"/>
      <c r="BD1012" s="124"/>
      <c r="BE1012" s="124"/>
      <c r="BF1012" s="124"/>
      <c r="BG1012" s="128"/>
      <c r="BH1012" s="129"/>
      <c r="BI1012" s="124"/>
      <c r="BJ1012" s="129"/>
      <c r="BK1012" s="163"/>
      <c r="BL1012" s="129"/>
    </row>
    <row r="1013" spans="1:64" ht="12.75" x14ac:dyDescent="0.2">
      <c r="A1013" s="122"/>
      <c r="B1013" s="122"/>
      <c r="C1013" s="122"/>
      <c r="D1013" s="122"/>
      <c r="E1013" s="122"/>
      <c r="F1013" s="122"/>
      <c r="G1013" s="123"/>
      <c r="H1013" s="122"/>
      <c r="I1013" s="122"/>
      <c r="J1013" s="122"/>
      <c r="K1013" s="122"/>
      <c r="L1013" s="122"/>
      <c r="M1013" s="122"/>
      <c r="N1013" s="122"/>
      <c r="O1013" s="122"/>
      <c r="P1013" s="122"/>
      <c r="Q1013" s="122"/>
      <c r="R1013" s="122"/>
      <c r="S1013" s="122"/>
      <c r="T1013" s="122"/>
      <c r="U1013" s="122"/>
      <c r="V1013" s="122"/>
      <c r="W1013" s="122"/>
      <c r="X1013" s="122"/>
      <c r="Y1013" s="122"/>
      <c r="Z1013" s="122"/>
      <c r="AA1013" s="122"/>
      <c r="AB1013" s="122"/>
      <c r="AC1013" s="122"/>
      <c r="AD1013" s="122"/>
      <c r="AE1013" s="122"/>
      <c r="AF1013" s="124"/>
      <c r="AG1013" s="125"/>
      <c r="AH1013" s="124"/>
      <c r="AI1013" s="124"/>
      <c r="AJ1013" s="122"/>
      <c r="AK1013" s="126"/>
      <c r="AL1013" s="122"/>
      <c r="AM1013" s="122"/>
      <c r="AN1013" s="122"/>
      <c r="AO1013" s="122"/>
      <c r="AP1013" s="122"/>
      <c r="AQ1013" s="122"/>
      <c r="AR1013" s="122"/>
      <c r="AS1013" s="122"/>
      <c r="AT1013" s="122"/>
      <c r="AU1013" s="122"/>
      <c r="AV1013" s="122"/>
      <c r="AW1013" s="122"/>
      <c r="AX1013" s="124"/>
      <c r="AY1013" s="124"/>
      <c r="AZ1013" s="127"/>
      <c r="BA1013" s="124"/>
      <c r="BB1013" s="124"/>
      <c r="BC1013" s="124"/>
      <c r="BD1013" s="124"/>
      <c r="BE1013" s="124"/>
      <c r="BF1013" s="124"/>
      <c r="BG1013" s="128"/>
      <c r="BH1013" s="129"/>
      <c r="BI1013" s="124"/>
      <c r="BJ1013" s="129"/>
      <c r="BK1013" s="163"/>
      <c r="BL1013" s="129"/>
    </row>
    <row r="1014" spans="1:64" ht="12.75" x14ac:dyDescent="0.2">
      <c r="A1014" s="122"/>
      <c r="B1014" s="122"/>
      <c r="C1014" s="122"/>
      <c r="D1014" s="122"/>
      <c r="E1014" s="122"/>
      <c r="F1014" s="122"/>
      <c r="G1014" s="123"/>
      <c r="H1014" s="122"/>
      <c r="I1014" s="122"/>
      <c r="J1014" s="122"/>
      <c r="K1014" s="122"/>
      <c r="L1014" s="122"/>
      <c r="M1014" s="122"/>
      <c r="N1014" s="122"/>
      <c r="O1014" s="122"/>
      <c r="P1014" s="122"/>
      <c r="Q1014" s="122"/>
      <c r="R1014" s="122"/>
      <c r="S1014" s="122"/>
      <c r="T1014" s="122"/>
      <c r="U1014" s="122"/>
      <c r="V1014" s="122"/>
      <c r="W1014" s="122"/>
      <c r="X1014" s="122"/>
      <c r="Y1014" s="122"/>
      <c r="Z1014" s="122"/>
      <c r="AA1014" s="122"/>
      <c r="AB1014" s="122"/>
      <c r="AC1014" s="122"/>
      <c r="AD1014" s="122"/>
      <c r="AE1014" s="122"/>
      <c r="AF1014" s="124"/>
      <c r="AG1014" s="125"/>
      <c r="AH1014" s="124"/>
      <c r="AI1014" s="124"/>
      <c r="AJ1014" s="122"/>
      <c r="AK1014" s="126"/>
      <c r="AL1014" s="122"/>
      <c r="AM1014" s="122"/>
      <c r="AN1014" s="122"/>
      <c r="AO1014" s="122"/>
      <c r="AP1014" s="122"/>
      <c r="AQ1014" s="122"/>
      <c r="AR1014" s="122"/>
      <c r="AS1014" s="122"/>
      <c r="AT1014" s="122"/>
      <c r="AU1014" s="122"/>
      <c r="AV1014" s="122"/>
      <c r="AW1014" s="122"/>
      <c r="AX1014" s="124"/>
      <c r="AY1014" s="124"/>
      <c r="AZ1014" s="127"/>
      <c r="BA1014" s="124"/>
      <c r="BB1014" s="124"/>
      <c r="BC1014" s="124"/>
      <c r="BD1014" s="124"/>
      <c r="BE1014" s="124"/>
      <c r="BF1014" s="124"/>
      <c r="BG1014" s="128"/>
      <c r="BH1014" s="129"/>
      <c r="BI1014" s="124"/>
      <c r="BJ1014" s="129"/>
      <c r="BK1014" s="163"/>
      <c r="BL1014" s="129"/>
    </row>
    <row r="1015" spans="1:64" ht="12.75" x14ac:dyDescent="0.2">
      <c r="A1015" s="122"/>
      <c r="B1015" s="122"/>
      <c r="C1015" s="122"/>
      <c r="D1015" s="122"/>
      <c r="E1015" s="122"/>
      <c r="F1015" s="122"/>
      <c r="G1015" s="123"/>
      <c r="H1015" s="122"/>
      <c r="I1015" s="122"/>
      <c r="J1015" s="122"/>
      <c r="K1015" s="122"/>
      <c r="L1015" s="122"/>
      <c r="M1015" s="122"/>
      <c r="N1015" s="122"/>
      <c r="O1015" s="122"/>
      <c r="P1015" s="122"/>
      <c r="Q1015" s="122"/>
      <c r="R1015" s="122"/>
      <c r="S1015" s="122"/>
      <c r="T1015" s="122"/>
      <c r="U1015" s="122"/>
      <c r="V1015" s="122"/>
      <c r="W1015" s="122"/>
      <c r="X1015" s="122"/>
      <c r="Y1015" s="122"/>
      <c r="Z1015" s="122"/>
      <c r="AA1015" s="122"/>
      <c r="AB1015" s="122"/>
      <c r="AC1015" s="122"/>
      <c r="AD1015" s="122"/>
      <c r="AE1015" s="122"/>
      <c r="AF1015" s="124"/>
      <c r="AG1015" s="125"/>
      <c r="AH1015" s="124"/>
      <c r="AI1015" s="124"/>
      <c r="AJ1015" s="122"/>
      <c r="AK1015" s="126"/>
      <c r="AL1015" s="122"/>
      <c r="AM1015" s="122"/>
      <c r="AN1015" s="122"/>
      <c r="AO1015" s="122"/>
      <c r="AP1015" s="122"/>
      <c r="AQ1015" s="122"/>
      <c r="AR1015" s="122"/>
      <c r="AS1015" s="122"/>
      <c r="AT1015" s="122"/>
      <c r="AU1015" s="122"/>
      <c r="AV1015" s="122"/>
      <c r="AW1015" s="122"/>
      <c r="AX1015" s="124"/>
      <c r="AY1015" s="124"/>
      <c r="AZ1015" s="127"/>
      <c r="BA1015" s="124"/>
      <c r="BB1015" s="124"/>
      <c r="BC1015" s="124"/>
      <c r="BD1015" s="124"/>
      <c r="BE1015" s="124"/>
      <c r="BF1015" s="124"/>
      <c r="BG1015" s="128"/>
      <c r="BH1015" s="129"/>
      <c r="BI1015" s="124"/>
      <c r="BJ1015" s="129"/>
      <c r="BK1015" s="163"/>
      <c r="BL1015" s="129"/>
    </row>
    <row r="1016" spans="1:64" ht="12.75" x14ac:dyDescent="0.2">
      <c r="A1016" s="122"/>
      <c r="B1016" s="122"/>
      <c r="C1016" s="122"/>
      <c r="D1016" s="122"/>
      <c r="E1016" s="122"/>
      <c r="F1016" s="122"/>
      <c r="G1016" s="123"/>
      <c r="H1016" s="122"/>
      <c r="I1016" s="122"/>
      <c r="J1016" s="122"/>
      <c r="K1016" s="122"/>
      <c r="L1016" s="122"/>
      <c r="M1016" s="122"/>
      <c r="N1016" s="122"/>
      <c r="O1016" s="122"/>
      <c r="P1016" s="122"/>
      <c r="Q1016" s="122"/>
      <c r="R1016" s="122"/>
      <c r="S1016" s="122"/>
      <c r="T1016" s="122"/>
      <c r="U1016" s="122"/>
      <c r="V1016" s="122"/>
      <c r="W1016" s="122"/>
      <c r="X1016" s="122"/>
      <c r="Y1016" s="122"/>
      <c r="Z1016" s="122"/>
      <c r="AA1016" s="122"/>
      <c r="AB1016" s="122"/>
      <c r="AC1016" s="122"/>
      <c r="AD1016" s="122"/>
      <c r="AE1016" s="122"/>
      <c r="AF1016" s="124"/>
      <c r="AG1016" s="125"/>
      <c r="AH1016" s="124"/>
      <c r="AI1016" s="124"/>
      <c r="AJ1016" s="122"/>
      <c r="AK1016" s="126"/>
      <c r="AL1016" s="122"/>
      <c r="AM1016" s="122"/>
      <c r="AN1016" s="122"/>
      <c r="AO1016" s="122"/>
      <c r="AP1016" s="122"/>
      <c r="AQ1016" s="122"/>
      <c r="AR1016" s="122"/>
      <c r="AS1016" s="122"/>
      <c r="AT1016" s="122"/>
      <c r="AU1016" s="122"/>
      <c r="AV1016" s="122"/>
      <c r="AW1016" s="122"/>
      <c r="AX1016" s="124"/>
      <c r="AY1016" s="124"/>
      <c r="AZ1016" s="127"/>
      <c r="BA1016" s="124"/>
      <c r="BB1016" s="124"/>
      <c r="BC1016" s="124"/>
      <c r="BD1016" s="124"/>
      <c r="BE1016" s="124"/>
      <c r="BF1016" s="124"/>
      <c r="BG1016" s="128"/>
      <c r="BH1016" s="129"/>
      <c r="BI1016" s="124"/>
      <c r="BJ1016" s="129"/>
      <c r="BK1016" s="163"/>
      <c r="BL1016" s="129"/>
    </row>
    <row r="1017" spans="1:64" ht="12.75" x14ac:dyDescent="0.2">
      <c r="A1017" s="122"/>
      <c r="B1017" s="122"/>
      <c r="C1017" s="122"/>
      <c r="D1017" s="122"/>
      <c r="E1017" s="122"/>
      <c r="F1017" s="122"/>
      <c r="G1017" s="123"/>
      <c r="H1017" s="122"/>
      <c r="I1017" s="122"/>
      <c r="J1017" s="122"/>
      <c r="K1017" s="122"/>
      <c r="L1017" s="122"/>
      <c r="M1017" s="122"/>
      <c r="N1017" s="122"/>
      <c r="O1017" s="122"/>
      <c r="P1017" s="122"/>
      <c r="Q1017" s="122"/>
      <c r="R1017" s="122"/>
      <c r="S1017" s="122"/>
      <c r="T1017" s="122"/>
      <c r="U1017" s="122"/>
      <c r="V1017" s="122"/>
      <c r="W1017" s="122"/>
      <c r="X1017" s="122"/>
      <c r="Y1017" s="122"/>
      <c r="Z1017" s="122"/>
      <c r="AA1017" s="122"/>
      <c r="AB1017" s="122"/>
      <c r="AC1017" s="122"/>
      <c r="AD1017" s="122"/>
      <c r="AE1017" s="122"/>
      <c r="AF1017" s="124"/>
      <c r="AG1017" s="125"/>
      <c r="AH1017" s="124"/>
      <c r="AI1017" s="124"/>
      <c r="AJ1017" s="122"/>
      <c r="AK1017" s="126"/>
      <c r="AL1017" s="122"/>
      <c r="AM1017" s="122"/>
      <c r="AN1017" s="122"/>
      <c r="AO1017" s="122"/>
      <c r="AP1017" s="122"/>
      <c r="AQ1017" s="122"/>
      <c r="AR1017" s="122"/>
      <c r="AS1017" s="122"/>
      <c r="AT1017" s="122"/>
      <c r="AU1017" s="122"/>
      <c r="AV1017" s="122"/>
      <c r="AW1017" s="122"/>
      <c r="AX1017" s="124"/>
      <c r="AY1017" s="124"/>
      <c r="AZ1017" s="127"/>
      <c r="BA1017" s="124"/>
      <c r="BB1017" s="124"/>
      <c r="BC1017" s="124"/>
      <c r="BD1017" s="124"/>
      <c r="BE1017" s="124"/>
      <c r="BF1017" s="124"/>
      <c r="BG1017" s="128"/>
      <c r="BH1017" s="129"/>
      <c r="BI1017" s="124"/>
      <c r="BJ1017" s="129"/>
      <c r="BK1017" s="163"/>
      <c r="BL1017" s="129"/>
    </row>
    <row r="1018" spans="1:64" ht="12.75" x14ac:dyDescent="0.2">
      <c r="A1018" s="122"/>
      <c r="B1018" s="122"/>
      <c r="C1018" s="122"/>
      <c r="D1018" s="122"/>
      <c r="E1018" s="122"/>
      <c r="F1018" s="122"/>
      <c r="G1018" s="123"/>
      <c r="H1018" s="122"/>
      <c r="I1018" s="122"/>
      <c r="J1018" s="122"/>
      <c r="K1018" s="122"/>
      <c r="L1018" s="122"/>
      <c r="M1018" s="122"/>
      <c r="N1018" s="122"/>
      <c r="O1018" s="122"/>
      <c r="P1018" s="122"/>
      <c r="Q1018" s="122"/>
      <c r="R1018" s="122"/>
      <c r="S1018" s="122"/>
      <c r="T1018" s="122"/>
      <c r="U1018" s="122"/>
      <c r="V1018" s="122"/>
      <c r="W1018" s="122"/>
      <c r="X1018" s="122"/>
      <c r="Y1018" s="122"/>
      <c r="Z1018" s="122"/>
      <c r="AA1018" s="122"/>
      <c r="AB1018" s="122"/>
      <c r="AC1018" s="122"/>
      <c r="AD1018" s="122"/>
      <c r="AE1018" s="122"/>
      <c r="AF1018" s="124"/>
      <c r="AG1018" s="125"/>
      <c r="AH1018" s="124"/>
      <c r="AI1018" s="124"/>
      <c r="AJ1018" s="122"/>
      <c r="AK1018" s="126"/>
      <c r="AL1018" s="122"/>
      <c r="AM1018" s="122"/>
      <c r="AN1018" s="122"/>
      <c r="AO1018" s="122"/>
      <c r="AP1018" s="122"/>
      <c r="AQ1018" s="122"/>
      <c r="AR1018" s="122"/>
      <c r="AS1018" s="122"/>
      <c r="AT1018" s="122"/>
      <c r="AU1018" s="122"/>
      <c r="AV1018" s="122"/>
      <c r="AW1018" s="122"/>
      <c r="AX1018" s="124"/>
      <c r="AY1018" s="124"/>
      <c r="AZ1018" s="127"/>
      <c r="BA1018" s="124"/>
      <c r="BB1018" s="124"/>
      <c r="BC1018" s="124"/>
      <c r="BD1018" s="124"/>
      <c r="BE1018" s="124"/>
      <c r="BF1018" s="124"/>
      <c r="BG1018" s="128"/>
      <c r="BH1018" s="129"/>
      <c r="BI1018" s="124"/>
      <c r="BJ1018" s="129"/>
      <c r="BK1018" s="163"/>
      <c r="BL1018" s="129"/>
    </row>
    <row r="1019" spans="1:64" ht="12.75" x14ac:dyDescent="0.2">
      <c r="A1019" s="122"/>
      <c r="B1019" s="122"/>
      <c r="C1019" s="122"/>
      <c r="D1019" s="122"/>
      <c r="E1019" s="122"/>
      <c r="F1019" s="122"/>
      <c r="G1019" s="123"/>
      <c r="H1019" s="122"/>
      <c r="I1019" s="122"/>
      <c r="J1019" s="122"/>
      <c r="K1019" s="122"/>
      <c r="L1019" s="122"/>
      <c r="M1019" s="122"/>
      <c r="N1019" s="122"/>
      <c r="O1019" s="122"/>
      <c r="P1019" s="122"/>
      <c r="Q1019" s="122"/>
      <c r="R1019" s="122"/>
      <c r="S1019" s="122"/>
      <c r="T1019" s="122"/>
      <c r="U1019" s="122"/>
      <c r="V1019" s="122"/>
      <c r="W1019" s="122"/>
      <c r="X1019" s="122"/>
      <c r="Y1019" s="122"/>
      <c r="Z1019" s="122"/>
      <c r="AA1019" s="122"/>
      <c r="AB1019" s="122"/>
      <c r="AC1019" s="122"/>
      <c r="AD1019" s="122"/>
      <c r="AE1019" s="122"/>
      <c r="AF1019" s="124"/>
      <c r="AG1019" s="125"/>
      <c r="AH1019" s="124"/>
      <c r="AI1019" s="124"/>
      <c r="AJ1019" s="122"/>
      <c r="AK1019" s="126"/>
      <c r="AL1019" s="122"/>
      <c r="AM1019" s="122"/>
      <c r="AN1019" s="122"/>
      <c r="AO1019" s="122"/>
      <c r="AP1019" s="122"/>
      <c r="AQ1019" s="122"/>
      <c r="AR1019" s="122"/>
      <c r="AS1019" s="122"/>
      <c r="AT1019" s="122"/>
      <c r="AU1019" s="122"/>
      <c r="AV1019" s="122"/>
      <c r="AW1019" s="122"/>
      <c r="AX1019" s="124"/>
      <c r="AY1019" s="124"/>
      <c r="AZ1019" s="127"/>
      <c r="BA1019" s="124"/>
      <c r="BB1019" s="124"/>
      <c r="BC1019" s="124"/>
      <c r="BD1019" s="124"/>
      <c r="BE1019" s="124"/>
      <c r="BF1019" s="124"/>
      <c r="BG1019" s="128"/>
      <c r="BH1019" s="129"/>
      <c r="BI1019" s="124"/>
      <c r="BJ1019" s="129"/>
      <c r="BK1019" s="163"/>
      <c r="BL1019" s="129"/>
    </row>
    <row r="1020" spans="1:64" ht="12.75" x14ac:dyDescent="0.2">
      <c r="A1020" s="122"/>
      <c r="B1020" s="122"/>
      <c r="C1020" s="122"/>
      <c r="D1020" s="122"/>
      <c r="E1020" s="122"/>
      <c r="F1020" s="122"/>
      <c r="G1020" s="123"/>
      <c r="H1020" s="122"/>
      <c r="I1020" s="122"/>
      <c r="J1020" s="122"/>
      <c r="K1020" s="122"/>
      <c r="L1020" s="122"/>
      <c r="M1020" s="122"/>
      <c r="N1020" s="122"/>
      <c r="O1020" s="122"/>
      <c r="P1020" s="122"/>
      <c r="Q1020" s="122"/>
      <c r="R1020" s="122"/>
      <c r="S1020" s="122"/>
      <c r="T1020" s="122"/>
      <c r="U1020" s="122"/>
      <c r="V1020" s="122"/>
      <c r="W1020" s="122"/>
      <c r="X1020" s="122"/>
      <c r="Y1020" s="122"/>
      <c r="Z1020" s="122"/>
      <c r="AA1020" s="122"/>
      <c r="AB1020" s="122"/>
      <c r="AC1020" s="122"/>
      <c r="AD1020" s="122"/>
      <c r="AE1020" s="122"/>
      <c r="AF1020" s="124"/>
      <c r="AG1020" s="125"/>
      <c r="AH1020" s="124"/>
      <c r="AI1020" s="124"/>
      <c r="AJ1020" s="122"/>
      <c r="AK1020" s="126"/>
      <c r="AL1020" s="122"/>
      <c r="AM1020" s="122"/>
      <c r="AN1020" s="122"/>
      <c r="AO1020" s="122"/>
      <c r="AP1020" s="122"/>
      <c r="AQ1020" s="122"/>
      <c r="AR1020" s="122"/>
      <c r="AS1020" s="122"/>
      <c r="AT1020" s="122"/>
      <c r="AU1020" s="122"/>
      <c r="AV1020" s="122"/>
      <c r="AW1020" s="122"/>
      <c r="AX1020" s="124"/>
      <c r="AY1020" s="124"/>
      <c r="AZ1020" s="127"/>
      <c r="BA1020" s="124"/>
      <c r="BB1020" s="124"/>
      <c r="BC1020" s="124"/>
      <c r="BD1020" s="124"/>
      <c r="BE1020" s="124"/>
      <c r="BF1020" s="124"/>
      <c r="BG1020" s="128"/>
      <c r="BH1020" s="129"/>
      <c r="BI1020" s="124"/>
      <c r="BJ1020" s="129"/>
      <c r="BK1020" s="163"/>
      <c r="BL1020" s="129"/>
    </row>
    <row r="1021" spans="1:64" ht="12.75" x14ac:dyDescent="0.2">
      <c r="A1021" s="122"/>
      <c r="B1021" s="122"/>
      <c r="C1021" s="122"/>
      <c r="D1021" s="122"/>
      <c r="E1021" s="122"/>
      <c r="F1021" s="122"/>
      <c r="G1021" s="123"/>
      <c r="H1021" s="122"/>
      <c r="I1021" s="122"/>
      <c r="J1021" s="122"/>
      <c r="K1021" s="122"/>
      <c r="L1021" s="122"/>
      <c r="M1021" s="122"/>
      <c r="N1021" s="122"/>
      <c r="O1021" s="122"/>
      <c r="P1021" s="122"/>
      <c r="Q1021" s="122"/>
      <c r="R1021" s="122"/>
      <c r="S1021" s="122"/>
      <c r="T1021" s="122"/>
      <c r="U1021" s="122"/>
      <c r="V1021" s="122"/>
      <c r="W1021" s="122"/>
      <c r="X1021" s="122"/>
      <c r="Y1021" s="122"/>
      <c r="Z1021" s="122"/>
      <c r="AA1021" s="122"/>
      <c r="AB1021" s="122"/>
      <c r="AC1021" s="122"/>
      <c r="AD1021" s="122"/>
      <c r="AE1021" s="122"/>
      <c r="AF1021" s="124"/>
      <c r="AG1021" s="125"/>
      <c r="AH1021" s="124"/>
      <c r="AI1021" s="124"/>
      <c r="AJ1021" s="122"/>
      <c r="AK1021" s="126"/>
      <c r="AL1021" s="122"/>
      <c r="AM1021" s="122"/>
      <c r="AN1021" s="122"/>
      <c r="AO1021" s="122"/>
      <c r="AP1021" s="122"/>
      <c r="AQ1021" s="122"/>
      <c r="AR1021" s="122"/>
      <c r="AS1021" s="122"/>
      <c r="AT1021" s="122"/>
      <c r="AU1021" s="122"/>
      <c r="AV1021" s="122"/>
      <c r="AW1021" s="122"/>
      <c r="AX1021" s="124"/>
      <c r="AY1021" s="124"/>
      <c r="AZ1021" s="127"/>
      <c r="BA1021" s="124"/>
      <c r="BB1021" s="124"/>
      <c r="BC1021" s="124"/>
      <c r="BD1021" s="124"/>
      <c r="BE1021" s="124"/>
      <c r="BF1021" s="124"/>
      <c r="BG1021" s="128"/>
      <c r="BH1021" s="129"/>
      <c r="BI1021" s="124"/>
      <c r="BJ1021" s="129"/>
      <c r="BK1021" s="163"/>
      <c r="BL1021" s="129"/>
    </row>
    <row r="1022" spans="1:64" ht="12.75" x14ac:dyDescent="0.2">
      <c r="A1022" s="122"/>
      <c r="B1022" s="122"/>
      <c r="C1022" s="122"/>
      <c r="D1022" s="122"/>
      <c r="E1022" s="122"/>
      <c r="F1022" s="122"/>
      <c r="G1022" s="123"/>
      <c r="H1022" s="122"/>
      <c r="I1022" s="122"/>
      <c r="J1022" s="122"/>
      <c r="K1022" s="122"/>
      <c r="L1022" s="122"/>
      <c r="M1022" s="122"/>
      <c r="N1022" s="122"/>
      <c r="O1022" s="122"/>
      <c r="P1022" s="122"/>
      <c r="Q1022" s="122"/>
      <c r="R1022" s="122"/>
      <c r="S1022" s="122"/>
      <c r="T1022" s="122"/>
      <c r="U1022" s="122"/>
      <c r="V1022" s="122"/>
      <c r="W1022" s="122"/>
      <c r="X1022" s="122"/>
      <c r="Y1022" s="122"/>
      <c r="Z1022" s="122"/>
      <c r="AA1022" s="122"/>
      <c r="AB1022" s="122"/>
      <c r="AC1022" s="122"/>
      <c r="AD1022" s="122"/>
      <c r="AE1022" s="122"/>
      <c r="AF1022" s="124"/>
      <c r="AG1022" s="125"/>
      <c r="AH1022" s="124"/>
      <c r="AI1022" s="124"/>
      <c r="AJ1022" s="122"/>
      <c r="AK1022" s="126"/>
      <c r="AL1022" s="122"/>
      <c r="AM1022" s="122"/>
      <c r="AN1022" s="122"/>
      <c r="AO1022" s="122"/>
      <c r="AP1022" s="122"/>
      <c r="AQ1022" s="122"/>
      <c r="AR1022" s="122"/>
      <c r="AS1022" s="122"/>
      <c r="AT1022" s="122"/>
      <c r="AU1022" s="122"/>
      <c r="AV1022" s="122"/>
      <c r="AW1022" s="122"/>
      <c r="AX1022" s="124"/>
      <c r="AY1022" s="124"/>
      <c r="AZ1022" s="127"/>
      <c r="BA1022" s="124"/>
      <c r="BB1022" s="124"/>
      <c r="BC1022" s="124"/>
      <c r="BD1022" s="124"/>
      <c r="BE1022" s="124"/>
      <c r="BF1022" s="124"/>
      <c r="BG1022" s="128"/>
      <c r="BH1022" s="129"/>
      <c r="BI1022" s="124"/>
      <c r="BJ1022" s="129"/>
      <c r="BK1022" s="163"/>
      <c r="BL1022" s="129"/>
    </row>
    <row r="1023" spans="1:64" ht="12.75" x14ac:dyDescent="0.2">
      <c r="A1023" s="122"/>
      <c r="B1023" s="122"/>
      <c r="C1023" s="122"/>
      <c r="D1023" s="122"/>
      <c r="E1023" s="122"/>
      <c r="F1023" s="122"/>
      <c r="G1023" s="123"/>
      <c r="H1023" s="122"/>
      <c r="I1023" s="122"/>
      <c r="J1023" s="122"/>
      <c r="K1023" s="122"/>
      <c r="L1023" s="122"/>
      <c r="M1023" s="122"/>
      <c r="N1023" s="122"/>
      <c r="O1023" s="122"/>
      <c r="P1023" s="122"/>
      <c r="Q1023" s="122"/>
      <c r="R1023" s="122"/>
      <c r="S1023" s="122"/>
      <c r="T1023" s="122"/>
      <c r="U1023" s="122"/>
      <c r="V1023" s="122"/>
      <c r="W1023" s="122"/>
      <c r="X1023" s="122"/>
      <c r="Y1023" s="122"/>
      <c r="Z1023" s="122"/>
      <c r="AA1023" s="122"/>
      <c r="AB1023" s="122"/>
      <c r="AC1023" s="122"/>
      <c r="AD1023" s="122"/>
      <c r="AE1023" s="122"/>
      <c r="AF1023" s="124"/>
      <c r="AG1023" s="125"/>
      <c r="AH1023" s="124"/>
      <c r="AI1023" s="124"/>
      <c r="AJ1023" s="122"/>
      <c r="AK1023" s="126"/>
      <c r="AL1023" s="122"/>
      <c r="AM1023" s="122"/>
      <c r="AN1023" s="122"/>
      <c r="AO1023" s="122"/>
      <c r="AP1023" s="122"/>
      <c r="AQ1023" s="122"/>
      <c r="AR1023" s="122"/>
      <c r="AS1023" s="122"/>
      <c r="AT1023" s="122"/>
      <c r="AU1023" s="122"/>
      <c r="AV1023" s="122"/>
      <c r="AW1023" s="122"/>
      <c r="AX1023" s="124"/>
      <c r="AY1023" s="124"/>
      <c r="AZ1023" s="127"/>
      <c r="BA1023" s="124"/>
      <c r="BB1023" s="124"/>
      <c r="BC1023" s="124"/>
      <c r="BD1023" s="124"/>
      <c r="BE1023" s="124"/>
      <c r="BF1023" s="124"/>
      <c r="BG1023" s="128"/>
      <c r="BH1023" s="129"/>
      <c r="BI1023" s="124"/>
      <c r="BJ1023" s="129"/>
      <c r="BK1023" s="163"/>
      <c r="BL1023" s="129"/>
    </row>
    <row r="1024" spans="1:64" ht="12.75" x14ac:dyDescent="0.2">
      <c r="A1024" s="122"/>
      <c r="B1024" s="122"/>
      <c r="C1024" s="122"/>
      <c r="D1024" s="122"/>
      <c r="E1024" s="122"/>
      <c r="F1024" s="122"/>
      <c r="G1024" s="123"/>
      <c r="H1024" s="122"/>
      <c r="I1024" s="122"/>
      <c r="J1024" s="122"/>
      <c r="K1024" s="122"/>
      <c r="L1024" s="122"/>
      <c r="M1024" s="122"/>
      <c r="N1024" s="122"/>
      <c r="O1024" s="122"/>
      <c r="P1024" s="122"/>
      <c r="Q1024" s="122"/>
      <c r="R1024" s="122"/>
      <c r="S1024" s="122"/>
      <c r="T1024" s="122"/>
      <c r="U1024" s="122"/>
      <c r="V1024" s="122"/>
      <c r="W1024" s="122"/>
      <c r="X1024" s="122"/>
      <c r="Y1024" s="122"/>
      <c r="Z1024" s="122"/>
      <c r="AA1024" s="122"/>
      <c r="AB1024" s="122"/>
      <c r="AC1024" s="122"/>
      <c r="AD1024" s="122"/>
      <c r="AE1024" s="122"/>
      <c r="AF1024" s="124"/>
      <c r="AG1024" s="125"/>
      <c r="AH1024" s="124"/>
      <c r="AI1024" s="124"/>
      <c r="AJ1024" s="122"/>
      <c r="AK1024" s="126"/>
      <c r="AL1024" s="122"/>
      <c r="AM1024" s="122"/>
      <c r="AN1024" s="122"/>
      <c r="AO1024" s="122"/>
      <c r="AP1024" s="122"/>
      <c r="AQ1024" s="122"/>
      <c r="AR1024" s="122"/>
      <c r="AS1024" s="122"/>
      <c r="AT1024" s="122"/>
      <c r="AU1024" s="122"/>
      <c r="AV1024" s="122"/>
      <c r="AW1024" s="122"/>
      <c r="AX1024" s="124"/>
      <c r="AY1024" s="124"/>
      <c r="AZ1024" s="127"/>
      <c r="BA1024" s="124"/>
      <c r="BB1024" s="124"/>
      <c r="BC1024" s="124"/>
      <c r="BD1024" s="124"/>
      <c r="BE1024" s="124"/>
      <c r="BF1024" s="124"/>
      <c r="BG1024" s="128"/>
      <c r="BH1024" s="129"/>
      <c r="BI1024" s="124"/>
      <c r="BJ1024" s="129"/>
      <c r="BK1024" s="163"/>
      <c r="BL1024" s="129"/>
    </row>
    <row r="1025" spans="1:64" ht="12.75" x14ac:dyDescent="0.2">
      <c r="A1025" s="122"/>
      <c r="B1025" s="122"/>
      <c r="C1025" s="122"/>
      <c r="D1025" s="122"/>
      <c r="E1025" s="122"/>
      <c r="F1025" s="122"/>
      <c r="G1025" s="123"/>
      <c r="H1025" s="122"/>
      <c r="I1025" s="122"/>
      <c r="J1025" s="122"/>
      <c r="K1025" s="122"/>
      <c r="L1025" s="122"/>
      <c r="M1025" s="122"/>
      <c r="N1025" s="122"/>
      <c r="O1025" s="122"/>
      <c r="P1025" s="122"/>
      <c r="Q1025" s="122"/>
      <c r="R1025" s="122"/>
      <c r="S1025" s="122"/>
      <c r="T1025" s="122"/>
      <c r="U1025" s="122"/>
      <c r="V1025" s="122"/>
      <c r="W1025" s="122"/>
      <c r="X1025" s="122"/>
      <c r="Y1025" s="122"/>
      <c r="Z1025" s="122"/>
      <c r="AA1025" s="122"/>
      <c r="AB1025" s="122"/>
      <c r="AC1025" s="122"/>
      <c r="AD1025" s="122"/>
      <c r="AE1025" s="122"/>
      <c r="AF1025" s="124"/>
      <c r="AG1025" s="125"/>
      <c r="AH1025" s="124"/>
      <c r="AI1025" s="124"/>
      <c r="AJ1025" s="122"/>
      <c r="AK1025" s="126"/>
      <c r="AL1025" s="122"/>
      <c r="AM1025" s="122"/>
      <c r="AN1025" s="122"/>
      <c r="AO1025" s="122"/>
      <c r="AP1025" s="122"/>
      <c r="AQ1025" s="122"/>
      <c r="AR1025" s="122"/>
      <c r="AS1025" s="122"/>
      <c r="AT1025" s="122"/>
      <c r="AU1025" s="122"/>
      <c r="AV1025" s="122"/>
      <c r="AW1025" s="122"/>
      <c r="AX1025" s="124"/>
      <c r="AY1025" s="124"/>
      <c r="AZ1025" s="127"/>
      <c r="BA1025" s="124"/>
      <c r="BB1025" s="124"/>
      <c r="BC1025" s="124"/>
      <c r="BD1025" s="124"/>
      <c r="BE1025" s="124"/>
      <c r="BF1025" s="124"/>
      <c r="BG1025" s="128"/>
      <c r="BH1025" s="129"/>
      <c r="BI1025" s="124"/>
      <c r="BJ1025" s="129"/>
      <c r="BK1025" s="163"/>
      <c r="BL1025" s="129"/>
    </row>
    <row r="1026" spans="1:64" ht="12.75" x14ac:dyDescent="0.2">
      <c r="A1026" s="122"/>
      <c r="B1026" s="122"/>
      <c r="C1026" s="122"/>
      <c r="D1026" s="122"/>
      <c r="E1026" s="122"/>
      <c r="F1026" s="122"/>
      <c r="G1026" s="123"/>
      <c r="H1026" s="122"/>
      <c r="I1026" s="122"/>
      <c r="J1026" s="122"/>
      <c r="K1026" s="122"/>
      <c r="L1026" s="122"/>
      <c r="M1026" s="122"/>
      <c r="N1026" s="122"/>
      <c r="O1026" s="122"/>
      <c r="P1026" s="122"/>
      <c r="Q1026" s="122"/>
      <c r="R1026" s="122"/>
      <c r="S1026" s="122"/>
      <c r="T1026" s="122"/>
      <c r="U1026" s="122"/>
      <c r="V1026" s="122"/>
      <c r="W1026" s="122"/>
      <c r="X1026" s="122"/>
      <c r="Y1026" s="122"/>
      <c r="Z1026" s="122"/>
      <c r="AA1026" s="122"/>
      <c r="AB1026" s="122"/>
      <c r="AC1026" s="122"/>
      <c r="AD1026" s="122"/>
      <c r="AE1026" s="122"/>
      <c r="AF1026" s="124"/>
      <c r="AG1026" s="125"/>
      <c r="AH1026" s="124"/>
      <c r="AI1026" s="124"/>
      <c r="AJ1026" s="122"/>
      <c r="AK1026" s="126"/>
      <c r="AL1026" s="122"/>
      <c r="AM1026" s="122"/>
      <c r="AN1026" s="122"/>
      <c r="AO1026" s="122"/>
      <c r="AP1026" s="122"/>
      <c r="AQ1026" s="122"/>
      <c r="AR1026" s="122"/>
      <c r="AS1026" s="122"/>
      <c r="AT1026" s="122"/>
      <c r="AU1026" s="122"/>
      <c r="AV1026" s="122"/>
      <c r="AW1026" s="122"/>
      <c r="AX1026" s="124"/>
      <c r="AY1026" s="124"/>
      <c r="AZ1026" s="127"/>
      <c r="BA1026" s="124"/>
      <c r="BB1026" s="124"/>
      <c r="BC1026" s="124"/>
      <c r="BD1026" s="124"/>
      <c r="BE1026" s="124"/>
      <c r="BF1026" s="124"/>
      <c r="BG1026" s="128"/>
      <c r="BH1026" s="129"/>
      <c r="BI1026" s="124"/>
      <c r="BJ1026" s="129"/>
      <c r="BK1026" s="163"/>
      <c r="BL1026" s="129"/>
    </row>
    <row r="1027" spans="1:64" ht="12.75" x14ac:dyDescent="0.2">
      <c r="A1027" s="122"/>
      <c r="B1027" s="122"/>
      <c r="C1027" s="122"/>
      <c r="D1027" s="122"/>
      <c r="E1027" s="122"/>
      <c r="F1027" s="122"/>
      <c r="G1027" s="123"/>
      <c r="H1027" s="122"/>
      <c r="I1027" s="122"/>
      <c r="J1027" s="122"/>
      <c r="K1027" s="122"/>
      <c r="L1027" s="122"/>
      <c r="M1027" s="122"/>
      <c r="N1027" s="122"/>
      <c r="O1027" s="122"/>
      <c r="P1027" s="122"/>
      <c r="Q1027" s="122"/>
      <c r="R1027" s="122"/>
      <c r="S1027" s="122"/>
      <c r="T1027" s="122"/>
      <c r="U1027" s="122"/>
      <c r="V1027" s="122"/>
      <c r="W1027" s="122"/>
      <c r="X1027" s="122"/>
      <c r="Y1027" s="122"/>
      <c r="Z1027" s="122"/>
      <c r="AA1027" s="122"/>
      <c r="AB1027" s="122"/>
      <c r="AC1027" s="122"/>
      <c r="AD1027" s="122"/>
      <c r="AE1027" s="122"/>
      <c r="AF1027" s="124"/>
      <c r="AG1027" s="125"/>
      <c r="AH1027" s="124"/>
      <c r="AI1027" s="124"/>
      <c r="AJ1027" s="122"/>
      <c r="AK1027" s="126"/>
      <c r="AL1027" s="122"/>
      <c r="AM1027" s="122"/>
      <c r="AN1027" s="122"/>
      <c r="AO1027" s="122"/>
      <c r="AP1027" s="122"/>
      <c r="AQ1027" s="122"/>
      <c r="AR1027" s="122"/>
      <c r="AS1027" s="122"/>
      <c r="AT1027" s="122"/>
      <c r="AU1027" s="122"/>
      <c r="AV1027" s="122"/>
      <c r="AW1027" s="122"/>
      <c r="AX1027" s="124"/>
      <c r="AY1027" s="124"/>
      <c r="AZ1027" s="127"/>
      <c r="BA1027" s="124"/>
      <c r="BB1027" s="124"/>
      <c r="BC1027" s="124"/>
      <c r="BD1027" s="124"/>
      <c r="BE1027" s="124"/>
      <c r="BF1027" s="124"/>
      <c r="BG1027" s="128"/>
      <c r="BH1027" s="129"/>
      <c r="BI1027" s="124"/>
      <c r="BJ1027" s="129"/>
      <c r="BK1027" s="163"/>
      <c r="BL1027" s="129"/>
    </row>
    <row r="1028" spans="1:64" ht="12.75" x14ac:dyDescent="0.2">
      <c r="A1028" s="122"/>
      <c r="B1028" s="122"/>
      <c r="C1028" s="122"/>
      <c r="D1028" s="122"/>
      <c r="E1028" s="122"/>
      <c r="F1028" s="122"/>
      <c r="G1028" s="123"/>
      <c r="H1028" s="122"/>
      <c r="I1028" s="122"/>
      <c r="J1028" s="122"/>
      <c r="K1028" s="122"/>
      <c r="L1028" s="122"/>
      <c r="M1028" s="122"/>
      <c r="N1028" s="122"/>
      <c r="O1028" s="122"/>
      <c r="P1028" s="122"/>
      <c r="Q1028" s="122"/>
      <c r="R1028" s="122"/>
      <c r="S1028" s="122"/>
      <c r="T1028" s="122"/>
      <c r="U1028" s="122"/>
      <c r="V1028" s="122"/>
      <c r="W1028" s="122"/>
      <c r="X1028" s="122"/>
      <c r="Y1028" s="122"/>
      <c r="Z1028" s="122"/>
      <c r="AA1028" s="122"/>
      <c r="AB1028" s="122"/>
      <c r="AC1028" s="122"/>
      <c r="AD1028" s="122"/>
      <c r="AE1028" s="122"/>
      <c r="AF1028" s="124"/>
      <c r="AG1028" s="125"/>
      <c r="AH1028" s="124"/>
      <c r="AI1028" s="124"/>
      <c r="AJ1028" s="122"/>
      <c r="AK1028" s="126"/>
      <c r="AL1028" s="122"/>
      <c r="AM1028" s="122"/>
      <c r="AN1028" s="122"/>
      <c r="AO1028" s="122"/>
      <c r="AP1028" s="122"/>
      <c r="AQ1028" s="122"/>
      <c r="AR1028" s="122"/>
      <c r="AS1028" s="122"/>
      <c r="AT1028" s="122"/>
      <c r="AU1028" s="122"/>
      <c r="AV1028" s="122"/>
      <c r="AW1028" s="122"/>
      <c r="AX1028" s="124"/>
      <c r="AY1028" s="124"/>
      <c r="AZ1028" s="127"/>
      <c r="BA1028" s="124"/>
      <c r="BB1028" s="124"/>
      <c r="BC1028" s="124"/>
      <c r="BD1028" s="124"/>
      <c r="BE1028" s="124"/>
      <c r="BF1028" s="124"/>
      <c r="BG1028" s="128"/>
      <c r="BH1028" s="129"/>
      <c r="BI1028" s="124"/>
      <c r="BJ1028" s="129"/>
      <c r="BK1028" s="163"/>
      <c r="BL1028" s="129"/>
    </row>
    <row r="1029" spans="1:64" ht="12.75" x14ac:dyDescent="0.2">
      <c r="A1029" s="122"/>
      <c r="B1029" s="122"/>
      <c r="C1029" s="122"/>
      <c r="D1029" s="122"/>
      <c r="E1029" s="122"/>
      <c r="F1029" s="122"/>
      <c r="G1029" s="123"/>
      <c r="H1029" s="122"/>
      <c r="I1029" s="122"/>
      <c r="J1029" s="122"/>
      <c r="K1029" s="122"/>
      <c r="L1029" s="122"/>
      <c r="M1029" s="122"/>
      <c r="N1029" s="122"/>
      <c r="O1029" s="122"/>
      <c r="P1029" s="122"/>
      <c r="Q1029" s="122"/>
      <c r="R1029" s="122"/>
      <c r="S1029" s="122"/>
      <c r="T1029" s="122"/>
      <c r="U1029" s="122"/>
      <c r="V1029" s="122"/>
      <c r="W1029" s="122"/>
      <c r="X1029" s="122"/>
      <c r="Y1029" s="122"/>
      <c r="Z1029" s="122"/>
      <c r="AA1029" s="122"/>
      <c r="AB1029" s="122"/>
      <c r="AC1029" s="122"/>
      <c r="AD1029" s="122"/>
      <c r="AE1029" s="122"/>
      <c r="AF1029" s="124"/>
      <c r="AG1029" s="125"/>
      <c r="AH1029" s="124"/>
      <c r="AI1029" s="124"/>
      <c r="AJ1029" s="122"/>
      <c r="AK1029" s="126"/>
      <c r="AL1029" s="122"/>
      <c r="AM1029" s="122"/>
      <c r="AN1029" s="122"/>
      <c r="AO1029" s="122"/>
      <c r="AP1029" s="122"/>
      <c r="AQ1029" s="122"/>
      <c r="AR1029" s="122"/>
      <c r="AS1029" s="122"/>
      <c r="AT1029" s="122"/>
      <c r="AU1029" s="122"/>
      <c r="AV1029" s="122"/>
      <c r="AW1029" s="122"/>
      <c r="AX1029" s="124"/>
      <c r="AY1029" s="124"/>
      <c r="AZ1029" s="127"/>
      <c r="BA1029" s="124"/>
      <c r="BB1029" s="124"/>
      <c r="BC1029" s="124"/>
      <c r="BD1029" s="124"/>
      <c r="BE1029" s="124"/>
      <c r="BF1029" s="124"/>
      <c r="BG1029" s="128"/>
      <c r="BH1029" s="129"/>
      <c r="BI1029" s="124"/>
      <c r="BJ1029" s="129"/>
      <c r="BK1029" s="163"/>
      <c r="BL1029" s="129"/>
    </row>
    <row r="1030" spans="1:64" ht="12.75" x14ac:dyDescent="0.2">
      <c r="A1030" s="122"/>
      <c r="B1030" s="122"/>
      <c r="C1030" s="122"/>
      <c r="D1030" s="122"/>
      <c r="E1030" s="122"/>
      <c r="F1030" s="122"/>
      <c r="G1030" s="123"/>
      <c r="H1030" s="122"/>
      <c r="I1030" s="122"/>
      <c r="J1030" s="122"/>
      <c r="K1030" s="122"/>
      <c r="L1030" s="122"/>
      <c r="M1030" s="122"/>
      <c r="N1030" s="122"/>
      <c r="O1030" s="122"/>
      <c r="P1030" s="122"/>
      <c r="Q1030" s="122"/>
      <c r="R1030" s="122"/>
      <c r="S1030" s="122"/>
      <c r="T1030" s="122"/>
      <c r="U1030" s="122"/>
      <c r="V1030" s="122"/>
      <c r="W1030" s="122"/>
      <c r="X1030" s="122"/>
      <c r="Y1030" s="122"/>
      <c r="Z1030" s="122"/>
      <c r="AA1030" s="122"/>
      <c r="AB1030" s="122"/>
      <c r="AC1030" s="122"/>
      <c r="AD1030" s="122"/>
      <c r="AE1030" s="122"/>
      <c r="AF1030" s="124"/>
      <c r="AG1030" s="125"/>
      <c r="AH1030" s="124"/>
      <c r="AI1030" s="124"/>
      <c r="AJ1030" s="122"/>
      <c r="AK1030" s="126"/>
      <c r="AL1030" s="122"/>
      <c r="AM1030" s="122"/>
      <c r="AN1030" s="122"/>
      <c r="AO1030" s="122"/>
      <c r="AP1030" s="122"/>
      <c r="AQ1030" s="122"/>
      <c r="AR1030" s="122"/>
      <c r="AS1030" s="122"/>
      <c r="AT1030" s="122"/>
      <c r="AU1030" s="122"/>
      <c r="AV1030" s="122"/>
      <c r="AW1030" s="122"/>
      <c r="AX1030" s="124"/>
      <c r="AY1030" s="124"/>
      <c r="AZ1030" s="127"/>
      <c r="BA1030" s="124"/>
      <c r="BB1030" s="124"/>
      <c r="BC1030" s="124"/>
      <c r="BD1030" s="124"/>
      <c r="BE1030" s="124"/>
      <c r="BF1030" s="124"/>
      <c r="BG1030" s="128"/>
      <c r="BH1030" s="129"/>
      <c r="BI1030" s="124"/>
      <c r="BJ1030" s="129"/>
      <c r="BK1030" s="163"/>
      <c r="BL1030" s="129"/>
    </row>
    <row r="1031" spans="1:64" ht="12.75" x14ac:dyDescent="0.2">
      <c r="A1031" s="122"/>
      <c r="B1031" s="122"/>
      <c r="C1031" s="122"/>
      <c r="D1031" s="122"/>
      <c r="E1031" s="122"/>
      <c r="F1031" s="122"/>
      <c r="G1031" s="123"/>
      <c r="H1031" s="122"/>
      <c r="I1031" s="122"/>
      <c r="J1031" s="122"/>
      <c r="K1031" s="122"/>
      <c r="L1031" s="122"/>
      <c r="M1031" s="122"/>
      <c r="N1031" s="122"/>
      <c r="O1031" s="122"/>
      <c r="P1031" s="122"/>
      <c r="Q1031" s="122"/>
      <c r="R1031" s="122"/>
      <c r="S1031" s="122"/>
      <c r="T1031" s="122"/>
      <c r="U1031" s="122"/>
      <c r="V1031" s="122"/>
      <c r="W1031" s="122"/>
      <c r="X1031" s="122"/>
      <c r="Y1031" s="122"/>
      <c r="Z1031" s="122"/>
      <c r="AA1031" s="122"/>
      <c r="AB1031" s="122"/>
      <c r="AC1031" s="122"/>
      <c r="AD1031" s="122"/>
      <c r="AE1031" s="122"/>
      <c r="AF1031" s="124"/>
      <c r="AG1031" s="125"/>
      <c r="AH1031" s="124"/>
      <c r="AI1031" s="124"/>
      <c r="AJ1031" s="122"/>
      <c r="AK1031" s="126"/>
      <c r="AL1031" s="122"/>
      <c r="AM1031" s="122"/>
      <c r="AN1031" s="122"/>
      <c r="AO1031" s="122"/>
      <c r="AP1031" s="122"/>
      <c r="AQ1031" s="122"/>
      <c r="AR1031" s="122"/>
      <c r="AS1031" s="122"/>
      <c r="AT1031" s="122"/>
      <c r="AU1031" s="122"/>
      <c r="AV1031" s="122"/>
      <c r="AW1031" s="122"/>
      <c r="AX1031" s="124"/>
      <c r="AY1031" s="124"/>
      <c r="AZ1031" s="127"/>
      <c r="BA1031" s="124"/>
      <c r="BB1031" s="124"/>
      <c r="BC1031" s="124"/>
      <c r="BD1031" s="124"/>
      <c r="BE1031" s="124"/>
      <c r="BF1031" s="124"/>
      <c r="BG1031" s="128"/>
      <c r="BH1031" s="129"/>
      <c r="BI1031" s="124"/>
      <c r="BJ1031" s="129"/>
      <c r="BK1031" s="163"/>
      <c r="BL1031" s="129"/>
    </row>
    <row r="1032" spans="1:64" ht="12.75" x14ac:dyDescent="0.2">
      <c r="A1032" s="122"/>
      <c r="B1032" s="122"/>
      <c r="C1032" s="122"/>
      <c r="D1032" s="122"/>
      <c r="E1032" s="122"/>
      <c r="F1032" s="122"/>
      <c r="G1032" s="123"/>
      <c r="H1032" s="122"/>
      <c r="I1032" s="122"/>
      <c r="J1032" s="122"/>
      <c r="K1032" s="122"/>
      <c r="L1032" s="122"/>
      <c r="M1032" s="122"/>
      <c r="N1032" s="122"/>
      <c r="O1032" s="122"/>
      <c r="P1032" s="122"/>
      <c r="Q1032" s="122"/>
      <c r="R1032" s="122"/>
      <c r="S1032" s="122"/>
      <c r="T1032" s="122"/>
      <c r="U1032" s="122"/>
      <c r="V1032" s="122"/>
      <c r="W1032" s="122"/>
      <c r="X1032" s="122"/>
      <c r="Y1032" s="122"/>
      <c r="Z1032" s="122"/>
      <c r="AA1032" s="122"/>
      <c r="AB1032" s="122"/>
      <c r="AC1032" s="122"/>
      <c r="AD1032" s="122"/>
      <c r="AE1032" s="122"/>
      <c r="AF1032" s="124"/>
      <c r="AG1032" s="125"/>
      <c r="AH1032" s="124"/>
      <c r="AI1032" s="124"/>
      <c r="AJ1032" s="122"/>
      <c r="AK1032" s="126"/>
      <c r="AL1032" s="122"/>
      <c r="AM1032" s="122"/>
      <c r="AN1032" s="122"/>
      <c r="AO1032" s="122"/>
      <c r="AP1032" s="122"/>
      <c r="AQ1032" s="122"/>
      <c r="AR1032" s="122"/>
      <c r="AS1032" s="122"/>
      <c r="AT1032" s="122"/>
      <c r="AU1032" s="122"/>
      <c r="AV1032" s="122"/>
      <c r="AW1032" s="122"/>
      <c r="AX1032" s="124"/>
      <c r="AY1032" s="124"/>
      <c r="AZ1032" s="127"/>
      <c r="BA1032" s="124"/>
      <c r="BB1032" s="124"/>
      <c r="BC1032" s="124"/>
      <c r="BD1032" s="124"/>
      <c r="BE1032" s="124"/>
      <c r="BF1032" s="124"/>
      <c r="BG1032" s="128"/>
      <c r="BH1032" s="129"/>
      <c r="BI1032" s="124"/>
      <c r="BJ1032" s="129"/>
      <c r="BK1032" s="163"/>
      <c r="BL1032" s="129"/>
    </row>
    <row r="1033" spans="1:64" ht="12.75" x14ac:dyDescent="0.2">
      <c r="A1033" s="122"/>
      <c r="B1033" s="122"/>
      <c r="C1033" s="122"/>
      <c r="D1033" s="122"/>
      <c r="E1033" s="122"/>
      <c r="F1033" s="122"/>
      <c r="G1033" s="123"/>
      <c r="H1033" s="122"/>
      <c r="I1033" s="122"/>
      <c r="J1033" s="122"/>
      <c r="K1033" s="122"/>
      <c r="L1033" s="122"/>
      <c r="M1033" s="122"/>
      <c r="N1033" s="122"/>
      <c r="O1033" s="122"/>
      <c r="P1033" s="122"/>
      <c r="Q1033" s="122"/>
      <c r="R1033" s="122"/>
      <c r="S1033" s="122"/>
      <c r="T1033" s="122"/>
      <c r="U1033" s="122"/>
      <c r="V1033" s="122"/>
      <c r="W1033" s="122"/>
      <c r="X1033" s="122"/>
      <c r="Y1033" s="122"/>
      <c r="Z1033" s="122"/>
      <c r="AA1033" s="122"/>
      <c r="AB1033" s="122"/>
      <c r="AC1033" s="122"/>
      <c r="AD1033" s="122"/>
      <c r="AE1033" s="122"/>
      <c r="AF1033" s="124"/>
      <c r="AG1033" s="125"/>
      <c r="AH1033" s="124"/>
      <c r="AI1033" s="124"/>
      <c r="AJ1033" s="122"/>
      <c r="AK1033" s="126"/>
      <c r="AL1033" s="122"/>
      <c r="AM1033" s="122"/>
      <c r="AN1033" s="122"/>
      <c r="AO1033" s="122"/>
      <c r="AP1033" s="122"/>
      <c r="AQ1033" s="122"/>
      <c r="AR1033" s="122"/>
      <c r="AS1033" s="122"/>
      <c r="AT1033" s="122"/>
      <c r="AU1033" s="122"/>
      <c r="AV1033" s="122"/>
      <c r="AW1033" s="122"/>
      <c r="AX1033" s="124"/>
      <c r="AY1033" s="124"/>
      <c r="AZ1033" s="127"/>
      <c r="BA1033" s="124"/>
      <c r="BB1033" s="124"/>
      <c r="BC1033" s="124"/>
      <c r="BD1033" s="124"/>
      <c r="BE1033" s="124"/>
      <c r="BF1033" s="124"/>
      <c r="BG1033" s="128"/>
      <c r="BH1033" s="129"/>
      <c r="BI1033" s="124"/>
      <c r="BJ1033" s="129"/>
      <c r="BK1033" s="163"/>
      <c r="BL1033" s="129"/>
    </row>
    <row r="1034" spans="1:64" ht="12.75" x14ac:dyDescent="0.2">
      <c r="A1034" s="122"/>
      <c r="B1034" s="122"/>
      <c r="C1034" s="122"/>
      <c r="D1034" s="122"/>
      <c r="E1034" s="122"/>
      <c r="F1034" s="122"/>
      <c r="G1034" s="123"/>
      <c r="H1034" s="122"/>
      <c r="I1034" s="122"/>
      <c r="J1034" s="122"/>
      <c r="K1034" s="122"/>
      <c r="L1034" s="122"/>
      <c r="M1034" s="122"/>
      <c r="N1034" s="122"/>
      <c r="O1034" s="122"/>
      <c r="P1034" s="122"/>
      <c r="Q1034" s="122"/>
      <c r="R1034" s="122"/>
      <c r="S1034" s="122"/>
      <c r="T1034" s="122"/>
      <c r="U1034" s="122"/>
      <c r="V1034" s="122"/>
      <c r="W1034" s="122"/>
      <c r="X1034" s="122"/>
      <c r="Y1034" s="122"/>
      <c r="Z1034" s="122"/>
      <c r="AA1034" s="122"/>
      <c r="AB1034" s="122"/>
      <c r="AC1034" s="122"/>
      <c r="AD1034" s="122"/>
      <c r="AE1034" s="122"/>
      <c r="AF1034" s="124"/>
      <c r="AG1034" s="125"/>
      <c r="AH1034" s="124"/>
      <c r="AI1034" s="124"/>
      <c r="AJ1034" s="122"/>
      <c r="AK1034" s="126"/>
      <c r="AL1034" s="122"/>
      <c r="AM1034" s="122"/>
      <c r="AN1034" s="122"/>
      <c r="AO1034" s="122"/>
      <c r="AP1034" s="122"/>
      <c r="AQ1034" s="122"/>
      <c r="AR1034" s="122"/>
      <c r="AS1034" s="122"/>
      <c r="AT1034" s="122"/>
      <c r="AU1034" s="122"/>
      <c r="AV1034" s="122"/>
      <c r="AW1034" s="122"/>
      <c r="AX1034" s="124"/>
      <c r="AY1034" s="124"/>
      <c r="AZ1034" s="127"/>
      <c r="BA1034" s="124"/>
      <c r="BB1034" s="124"/>
      <c r="BC1034" s="124"/>
      <c r="BD1034" s="124"/>
      <c r="BE1034" s="124"/>
      <c r="BF1034" s="124"/>
      <c r="BG1034" s="128"/>
      <c r="BH1034" s="129"/>
      <c r="BI1034" s="124"/>
      <c r="BJ1034" s="129"/>
      <c r="BK1034" s="163"/>
      <c r="BL1034" s="129"/>
    </row>
    <row r="1035" spans="1:64" ht="12.75" x14ac:dyDescent="0.2">
      <c r="A1035" s="122"/>
      <c r="B1035" s="122"/>
      <c r="C1035" s="122"/>
      <c r="D1035" s="122"/>
      <c r="E1035" s="122"/>
      <c r="F1035" s="122"/>
      <c r="G1035" s="123"/>
      <c r="H1035" s="122"/>
      <c r="I1035" s="122"/>
      <c r="J1035" s="122"/>
      <c r="K1035" s="122"/>
      <c r="L1035" s="122"/>
      <c r="M1035" s="122"/>
      <c r="N1035" s="122"/>
      <c r="O1035" s="122"/>
      <c r="P1035" s="122"/>
      <c r="Q1035" s="122"/>
      <c r="R1035" s="122"/>
      <c r="S1035" s="122"/>
      <c r="T1035" s="122"/>
      <c r="U1035" s="122"/>
      <c r="V1035" s="122"/>
      <c r="W1035" s="122"/>
      <c r="X1035" s="122"/>
      <c r="Y1035" s="122"/>
      <c r="Z1035" s="122"/>
      <c r="AA1035" s="122"/>
      <c r="AB1035" s="122"/>
      <c r="AC1035" s="122"/>
      <c r="AD1035" s="122"/>
      <c r="AE1035" s="122"/>
      <c r="AF1035" s="124"/>
      <c r="AG1035" s="125"/>
      <c r="AH1035" s="124"/>
      <c r="AI1035" s="124"/>
      <c r="AJ1035" s="122"/>
      <c r="AK1035" s="126"/>
      <c r="AL1035" s="122"/>
      <c r="AM1035" s="122"/>
      <c r="AN1035" s="122"/>
      <c r="AO1035" s="122"/>
      <c r="AP1035" s="122"/>
      <c r="AQ1035" s="122"/>
      <c r="AR1035" s="122"/>
      <c r="AS1035" s="122"/>
      <c r="AT1035" s="122"/>
      <c r="AU1035" s="122"/>
      <c r="AV1035" s="122"/>
      <c r="AW1035" s="122"/>
      <c r="AX1035" s="124"/>
      <c r="AY1035" s="124"/>
      <c r="AZ1035" s="127"/>
      <c r="BA1035" s="124"/>
      <c r="BB1035" s="124"/>
      <c r="BC1035" s="124"/>
      <c r="BD1035" s="124"/>
      <c r="BE1035" s="124"/>
      <c r="BF1035" s="124"/>
      <c r="BG1035" s="128"/>
      <c r="BH1035" s="129"/>
      <c r="BI1035" s="124"/>
      <c r="BJ1035" s="129"/>
      <c r="BK1035" s="163"/>
      <c r="BL1035" s="129"/>
    </row>
    <row r="1036" spans="1:64" ht="12.75" x14ac:dyDescent="0.2">
      <c r="A1036" s="122"/>
      <c r="B1036" s="122"/>
      <c r="C1036" s="122"/>
      <c r="D1036" s="122"/>
      <c r="E1036" s="122"/>
      <c r="F1036" s="122"/>
      <c r="G1036" s="123"/>
      <c r="H1036" s="122"/>
      <c r="I1036" s="122"/>
      <c r="J1036" s="122"/>
      <c r="K1036" s="122"/>
      <c r="L1036" s="122"/>
      <c r="M1036" s="122"/>
      <c r="N1036" s="122"/>
      <c r="O1036" s="122"/>
      <c r="P1036" s="122"/>
      <c r="Q1036" s="122"/>
      <c r="R1036" s="122"/>
      <c r="S1036" s="122"/>
      <c r="T1036" s="122"/>
      <c r="U1036" s="122"/>
      <c r="V1036" s="122"/>
      <c r="W1036" s="122"/>
      <c r="X1036" s="122"/>
      <c r="Y1036" s="122"/>
      <c r="Z1036" s="122"/>
      <c r="AA1036" s="122"/>
      <c r="AB1036" s="122"/>
      <c r="AC1036" s="122"/>
      <c r="AD1036" s="122"/>
      <c r="AE1036" s="122"/>
      <c r="AF1036" s="124"/>
      <c r="AG1036" s="125"/>
      <c r="AH1036" s="124"/>
      <c r="AI1036" s="124"/>
      <c r="AJ1036" s="122"/>
      <c r="AK1036" s="126"/>
      <c r="AL1036" s="122"/>
      <c r="AM1036" s="122"/>
      <c r="AN1036" s="122"/>
      <c r="AO1036" s="122"/>
      <c r="AP1036" s="122"/>
      <c r="AQ1036" s="122"/>
      <c r="AR1036" s="122"/>
      <c r="AS1036" s="122"/>
      <c r="AT1036" s="122"/>
      <c r="AU1036" s="122"/>
      <c r="AV1036" s="122"/>
      <c r="AW1036" s="122"/>
      <c r="AX1036" s="124"/>
      <c r="AY1036" s="124"/>
      <c r="AZ1036" s="127"/>
      <c r="BA1036" s="124"/>
      <c r="BB1036" s="124"/>
      <c r="BC1036" s="124"/>
      <c r="BD1036" s="124"/>
      <c r="BE1036" s="124"/>
      <c r="BF1036" s="124"/>
      <c r="BG1036" s="128"/>
      <c r="BH1036" s="129"/>
      <c r="BI1036" s="124"/>
      <c r="BJ1036" s="129"/>
      <c r="BK1036" s="163"/>
      <c r="BL1036" s="129"/>
    </row>
    <row r="1037" spans="1:64" ht="12.75" x14ac:dyDescent="0.2">
      <c r="A1037" s="122"/>
      <c r="B1037" s="122"/>
      <c r="C1037" s="122"/>
      <c r="D1037" s="122"/>
      <c r="E1037" s="122"/>
      <c r="F1037" s="122"/>
      <c r="G1037" s="123"/>
      <c r="H1037" s="122"/>
      <c r="I1037" s="122"/>
      <c r="J1037" s="122"/>
      <c r="K1037" s="122"/>
      <c r="L1037" s="122"/>
      <c r="M1037" s="122"/>
      <c r="N1037" s="122"/>
      <c r="O1037" s="122"/>
      <c r="P1037" s="122"/>
      <c r="Q1037" s="122"/>
      <c r="R1037" s="122"/>
      <c r="S1037" s="122"/>
      <c r="T1037" s="122"/>
      <c r="U1037" s="122"/>
      <c r="V1037" s="122"/>
      <c r="W1037" s="122"/>
      <c r="X1037" s="122"/>
      <c r="Y1037" s="122"/>
      <c r="Z1037" s="122"/>
      <c r="AA1037" s="122"/>
      <c r="AB1037" s="122"/>
      <c r="AC1037" s="122"/>
      <c r="AD1037" s="122"/>
      <c r="AE1037" s="122"/>
      <c r="AF1037" s="124"/>
      <c r="AG1037" s="125"/>
      <c r="AH1037" s="124"/>
      <c r="AI1037" s="124"/>
      <c r="AJ1037" s="122"/>
      <c r="AK1037" s="126"/>
      <c r="AL1037" s="122"/>
      <c r="AM1037" s="122"/>
      <c r="AN1037" s="122"/>
      <c r="AO1037" s="122"/>
      <c r="AP1037" s="122"/>
      <c r="AQ1037" s="122"/>
      <c r="AR1037" s="122"/>
      <c r="AS1037" s="122"/>
      <c r="AT1037" s="122"/>
      <c r="AU1037" s="122"/>
      <c r="AV1037" s="122"/>
      <c r="AW1037" s="122"/>
      <c r="AX1037" s="124"/>
      <c r="AY1037" s="124"/>
      <c r="AZ1037" s="127"/>
      <c r="BA1037" s="124"/>
      <c r="BB1037" s="124"/>
      <c r="BC1037" s="124"/>
      <c r="BD1037" s="124"/>
      <c r="BE1037" s="124"/>
      <c r="BF1037" s="124"/>
      <c r="BG1037" s="128"/>
      <c r="BH1037" s="129"/>
      <c r="BI1037" s="124"/>
      <c r="BJ1037" s="129"/>
      <c r="BK1037" s="163"/>
      <c r="BL1037" s="129"/>
    </row>
    <row r="1038" spans="1:64" ht="12.75" x14ac:dyDescent="0.2">
      <c r="A1038" s="122"/>
      <c r="B1038" s="122"/>
      <c r="C1038" s="122"/>
      <c r="D1038" s="122"/>
      <c r="E1038" s="122"/>
      <c r="F1038" s="122"/>
      <c r="G1038" s="123"/>
      <c r="H1038" s="122"/>
      <c r="I1038" s="122"/>
      <c r="J1038" s="122"/>
      <c r="K1038" s="122"/>
      <c r="L1038" s="122"/>
      <c r="M1038" s="122"/>
      <c r="N1038" s="122"/>
      <c r="O1038" s="122"/>
      <c r="P1038" s="122"/>
      <c r="Q1038" s="122"/>
      <c r="R1038" s="122"/>
      <c r="S1038" s="122"/>
      <c r="T1038" s="122"/>
      <c r="U1038" s="122"/>
      <c r="V1038" s="122"/>
      <c r="W1038" s="122"/>
      <c r="X1038" s="122"/>
      <c r="Y1038" s="122"/>
      <c r="Z1038" s="122"/>
      <c r="AA1038" s="122"/>
      <c r="AB1038" s="122"/>
      <c r="AC1038" s="122"/>
      <c r="AD1038" s="122"/>
      <c r="AE1038" s="122"/>
      <c r="AF1038" s="124"/>
      <c r="AG1038" s="125"/>
      <c r="AH1038" s="124"/>
      <c r="AI1038" s="124"/>
      <c r="AJ1038" s="122"/>
      <c r="AK1038" s="126"/>
      <c r="AL1038" s="122"/>
      <c r="AM1038" s="122"/>
      <c r="AN1038" s="122"/>
      <c r="AO1038" s="122"/>
      <c r="AP1038" s="122"/>
      <c r="AQ1038" s="122"/>
      <c r="AR1038" s="122"/>
      <c r="AS1038" s="122"/>
      <c r="AT1038" s="122"/>
      <c r="AU1038" s="122"/>
      <c r="AV1038" s="122"/>
      <c r="AW1038" s="122"/>
      <c r="AX1038" s="124"/>
      <c r="AY1038" s="124"/>
      <c r="AZ1038" s="127"/>
      <c r="BA1038" s="124"/>
      <c r="BB1038" s="124"/>
      <c r="BC1038" s="124"/>
      <c r="BD1038" s="124"/>
      <c r="BE1038" s="124"/>
      <c r="BF1038" s="124"/>
      <c r="BG1038" s="128"/>
      <c r="BH1038" s="129"/>
      <c r="BI1038" s="124"/>
      <c r="BJ1038" s="129"/>
      <c r="BK1038" s="163"/>
      <c r="BL1038" s="129"/>
    </row>
    <row r="1039" spans="1:64" ht="12.75" x14ac:dyDescent="0.2">
      <c r="A1039" s="122"/>
      <c r="B1039" s="122"/>
      <c r="C1039" s="122"/>
      <c r="D1039" s="122"/>
      <c r="E1039" s="122"/>
      <c r="F1039" s="122"/>
      <c r="G1039" s="123"/>
      <c r="H1039" s="122"/>
      <c r="I1039" s="122"/>
      <c r="J1039" s="122"/>
      <c r="K1039" s="122"/>
      <c r="L1039" s="122"/>
      <c r="M1039" s="122"/>
      <c r="N1039" s="122"/>
      <c r="O1039" s="122"/>
      <c r="P1039" s="122"/>
      <c r="Q1039" s="122"/>
      <c r="R1039" s="122"/>
      <c r="S1039" s="122"/>
      <c r="T1039" s="122"/>
      <c r="U1039" s="122"/>
      <c r="V1039" s="122"/>
      <c r="W1039" s="122"/>
      <c r="X1039" s="122"/>
      <c r="Y1039" s="122"/>
      <c r="Z1039" s="122"/>
      <c r="AA1039" s="122"/>
      <c r="AB1039" s="122"/>
      <c r="AC1039" s="122"/>
      <c r="AD1039" s="122"/>
      <c r="AE1039" s="122"/>
      <c r="AF1039" s="124"/>
      <c r="AG1039" s="125"/>
      <c r="AH1039" s="124"/>
      <c r="AI1039" s="124"/>
      <c r="AJ1039" s="122"/>
      <c r="AK1039" s="126"/>
      <c r="AL1039" s="122"/>
      <c r="AM1039" s="122"/>
      <c r="AN1039" s="122"/>
      <c r="AO1039" s="122"/>
      <c r="AP1039" s="122"/>
      <c r="AQ1039" s="122"/>
      <c r="AR1039" s="122"/>
      <c r="AS1039" s="122"/>
      <c r="AT1039" s="122"/>
      <c r="AU1039" s="122"/>
      <c r="AV1039" s="122"/>
      <c r="AW1039" s="122"/>
      <c r="AX1039" s="124"/>
      <c r="AY1039" s="124"/>
      <c r="AZ1039" s="127"/>
      <c r="BA1039" s="124"/>
      <c r="BB1039" s="124"/>
      <c r="BC1039" s="124"/>
      <c r="BD1039" s="124"/>
      <c r="BE1039" s="124"/>
      <c r="BF1039" s="124"/>
      <c r="BG1039" s="128"/>
      <c r="BH1039" s="129"/>
      <c r="BI1039" s="124"/>
      <c r="BJ1039" s="129"/>
      <c r="BK1039" s="163"/>
      <c r="BL1039" s="129"/>
    </row>
    <row r="1040" spans="1:64" ht="12.75" x14ac:dyDescent="0.2">
      <c r="A1040" s="122"/>
      <c r="B1040" s="122"/>
      <c r="C1040" s="122"/>
      <c r="D1040" s="122"/>
      <c r="E1040" s="122"/>
      <c r="F1040" s="122"/>
      <c r="G1040" s="123"/>
      <c r="H1040" s="122"/>
      <c r="I1040" s="122"/>
      <c r="J1040" s="122"/>
      <c r="K1040" s="122"/>
      <c r="L1040" s="122"/>
      <c r="M1040" s="122"/>
      <c r="N1040" s="122"/>
      <c r="O1040" s="122"/>
      <c r="P1040" s="122"/>
      <c r="Q1040" s="122"/>
      <c r="R1040" s="122"/>
      <c r="S1040" s="122"/>
      <c r="T1040" s="122"/>
      <c r="U1040" s="122"/>
      <c r="V1040" s="122"/>
      <c r="W1040" s="122"/>
      <c r="X1040" s="122"/>
      <c r="Y1040" s="122"/>
      <c r="Z1040" s="122"/>
      <c r="AA1040" s="122"/>
      <c r="AB1040" s="122"/>
      <c r="AC1040" s="122"/>
      <c r="AD1040" s="122"/>
      <c r="AE1040" s="122"/>
      <c r="AF1040" s="124"/>
      <c r="AG1040" s="125"/>
      <c r="AH1040" s="124"/>
      <c r="AI1040" s="124"/>
      <c r="AJ1040" s="122"/>
      <c r="AK1040" s="126"/>
      <c r="AL1040" s="122"/>
      <c r="AM1040" s="122"/>
      <c r="AN1040" s="122"/>
      <c r="AO1040" s="122"/>
      <c r="AP1040" s="122"/>
      <c r="AQ1040" s="122"/>
      <c r="AR1040" s="122"/>
      <c r="AS1040" s="122"/>
      <c r="AT1040" s="122"/>
      <c r="AU1040" s="122"/>
      <c r="AV1040" s="122"/>
      <c r="AW1040" s="122"/>
      <c r="AX1040" s="124"/>
      <c r="AY1040" s="124"/>
      <c r="AZ1040" s="127"/>
      <c r="BA1040" s="124"/>
      <c r="BB1040" s="124"/>
      <c r="BC1040" s="124"/>
      <c r="BD1040" s="124"/>
      <c r="BE1040" s="124"/>
      <c r="BF1040" s="124"/>
      <c r="BG1040" s="128"/>
      <c r="BH1040" s="129"/>
      <c r="BI1040" s="124"/>
      <c r="BJ1040" s="129"/>
      <c r="BK1040" s="163"/>
      <c r="BL1040" s="129"/>
    </row>
    <row r="1041" spans="1:64" ht="12.75" x14ac:dyDescent="0.2">
      <c r="A1041" s="122"/>
      <c r="B1041" s="122"/>
      <c r="C1041" s="122"/>
      <c r="D1041" s="122"/>
      <c r="E1041" s="122"/>
      <c r="F1041" s="122"/>
      <c r="G1041" s="123"/>
      <c r="H1041" s="122"/>
      <c r="I1041" s="122"/>
      <c r="J1041" s="122"/>
      <c r="K1041" s="122"/>
      <c r="L1041" s="122"/>
      <c r="M1041" s="122"/>
      <c r="N1041" s="122"/>
      <c r="O1041" s="122"/>
      <c r="P1041" s="122"/>
      <c r="Q1041" s="122"/>
      <c r="R1041" s="122"/>
      <c r="S1041" s="122"/>
      <c r="T1041" s="122"/>
      <c r="U1041" s="122"/>
      <c r="V1041" s="122"/>
      <c r="W1041" s="122"/>
      <c r="X1041" s="122"/>
      <c r="Y1041" s="122"/>
      <c r="Z1041" s="122"/>
      <c r="AA1041" s="122"/>
      <c r="AB1041" s="122"/>
      <c r="AC1041" s="122"/>
      <c r="AD1041" s="122"/>
      <c r="AE1041" s="122"/>
      <c r="AF1041" s="124"/>
      <c r="AG1041" s="125"/>
      <c r="AH1041" s="124"/>
      <c r="AI1041" s="124"/>
      <c r="AJ1041" s="122"/>
      <c r="AK1041" s="126"/>
      <c r="AL1041" s="122"/>
      <c r="AM1041" s="122"/>
      <c r="AN1041" s="122"/>
      <c r="AO1041" s="122"/>
      <c r="AP1041" s="122"/>
      <c r="AQ1041" s="122"/>
      <c r="AR1041" s="122"/>
      <c r="AS1041" s="122"/>
      <c r="AT1041" s="122"/>
      <c r="AU1041" s="122"/>
      <c r="AV1041" s="122"/>
      <c r="AW1041" s="122"/>
      <c r="AX1041" s="124"/>
      <c r="AY1041" s="124"/>
      <c r="AZ1041" s="127"/>
      <c r="BA1041" s="124"/>
      <c r="BB1041" s="124"/>
      <c r="BC1041" s="124"/>
      <c r="BD1041" s="124"/>
      <c r="BE1041" s="124"/>
      <c r="BF1041" s="124"/>
      <c r="BG1041" s="128"/>
      <c r="BH1041" s="129"/>
      <c r="BI1041" s="124"/>
      <c r="BJ1041" s="129"/>
      <c r="BK1041" s="163"/>
      <c r="BL1041" s="129"/>
    </row>
    <row r="1042" spans="1:64" ht="12.75" x14ac:dyDescent="0.2">
      <c r="A1042" s="122"/>
      <c r="B1042" s="122"/>
      <c r="C1042" s="122"/>
      <c r="D1042" s="122"/>
      <c r="E1042" s="122"/>
      <c r="F1042" s="122"/>
      <c r="G1042" s="123"/>
      <c r="H1042" s="122"/>
      <c r="I1042" s="122"/>
      <c r="J1042" s="122"/>
      <c r="K1042" s="122"/>
      <c r="L1042" s="122"/>
      <c r="M1042" s="122"/>
      <c r="N1042" s="122"/>
      <c r="O1042" s="122"/>
      <c r="P1042" s="122"/>
      <c r="Q1042" s="122"/>
      <c r="R1042" s="122"/>
      <c r="S1042" s="122"/>
      <c r="T1042" s="122"/>
      <c r="U1042" s="122"/>
      <c r="V1042" s="122"/>
      <c r="W1042" s="122"/>
      <c r="X1042" s="122"/>
      <c r="Y1042" s="122"/>
      <c r="Z1042" s="122"/>
      <c r="AA1042" s="122"/>
      <c r="AB1042" s="122"/>
      <c r="AC1042" s="122"/>
      <c r="AD1042" s="122"/>
      <c r="AE1042" s="122"/>
      <c r="AF1042" s="124"/>
      <c r="AG1042" s="125"/>
      <c r="AH1042" s="124"/>
      <c r="AI1042" s="124"/>
      <c r="AJ1042" s="122"/>
      <c r="AK1042" s="126"/>
      <c r="AL1042" s="122"/>
      <c r="AM1042" s="122"/>
      <c r="AN1042" s="122"/>
      <c r="AO1042" s="122"/>
      <c r="AP1042" s="122"/>
      <c r="AQ1042" s="122"/>
      <c r="AR1042" s="122"/>
      <c r="AS1042" s="122"/>
      <c r="AT1042" s="122"/>
      <c r="AU1042" s="122"/>
      <c r="AV1042" s="122"/>
      <c r="AW1042" s="122"/>
      <c r="AX1042" s="124"/>
      <c r="AY1042" s="124"/>
      <c r="AZ1042" s="127"/>
      <c r="BA1042" s="124"/>
      <c r="BB1042" s="124"/>
      <c r="BC1042" s="124"/>
      <c r="BD1042" s="124"/>
      <c r="BE1042" s="124"/>
      <c r="BF1042" s="124"/>
      <c r="BG1042" s="128"/>
      <c r="BH1042" s="129"/>
      <c r="BI1042" s="124"/>
      <c r="BJ1042" s="129"/>
      <c r="BK1042" s="163"/>
      <c r="BL1042" s="129"/>
    </row>
  </sheetData>
  <mergeCells count="10">
    <mergeCell ref="AU1:AZ1"/>
    <mergeCell ref="BB1:BF1"/>
    <mergeCell ref="BH1:BK1"/>
    <mergeCell ref="B1:G1"/>
    <mergeCell ref="J1:S1"/>
    <mergeCell ref="U1:V1"/>
    <mergeCell ref="X1:AD1"/>
    <mergeCell ref="AH1:AI1"/>
    <mergeCell ref="AK1:AN1"/>
    <mergeCell ref="AP1:AQ1"/>
  </mergeCells>
  <hyperlinks>
    <hyperlink ref="C43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7DF23"/>
    <outlinePr summaryBelow="0" summaryRight="0"/>
  </sheetPr>
  <dimension ref="A1:AB1002"/>
  <sheetViews>
    <sheetView workbookViewId="0"/>
  </sheetViews>
  <sheetFormatPr defaultColWidth="14.42578125" defaultRowHeight="15.75" customHeight="1" x14ac:dyDescent="0.2"/>
  <cols>
    <col min="1" max="2" width="21.42578125" customWidth="1"/>
    <col min="3" max="3" width="24.140625" customWidth="1"/>
    <col min="4" max="4" width="16.85546875" customWidth="1"/>
    <col min="10" max="10" width="17.85546875" customWidth="1"/>
    <col min="11" max="11" width="14.85546875" customWidth="1"/>
    <col min="14" max="14" width="17.42578125" customWidth="1"/>
    <col min="15" max="15" width="19.140625" customWidth="1"/>
    <col min="16" max="16" width="33.140625" customWidth="1"/>
  </cols>
  <sheetData>
    <row r="1" spans="1:28" ht="15.75" customHeight="1" x14ac:dyDescent="0.3">
      <c r="A1" s="173" t="s">
        <v>321</v>
      </c>
      <c r="B1" s="174"/>
      <c r="C1" s="174"/>
      <c r="D1" s="174"/>
      <c r="E1" s="174"/>
      <c r="F1" s="174"/>
      <c r="G1" s="174"/>
      <c r="H1" s="174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</row>
    <row r="2" spans="1:28" ht="15.75" customHeight="1" x14ac:dyDescent="0.3">
      <c r="A2" s="176"/>
      <c r="B2" s="174"/>
      <c r="C2" s="174"/>
      <c r="D2" s="174"/>
      <c r="E2" s="174"/>
      <c r="F2" s="174"/>
      <c r="G2" s="174"/>
      <c r="H2" s="174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</row>
    <row r="3" spans="1:28" ht="15.75" customHeight="1" x14ac:dyDescent="0.3">
      <c r="A3" s="176"/>
      <c r="B3" s="174" t="s">
        <v>322</v>
      </c>
      <c r="C3" s="174" t="s">
        <v>323</v>
      </c>
      <c r="D3" s="174" t="s">
        <v>324</v>
      </c>
      <c r="E3" s="174" t="s">
        <v>325</v>
      </c>
      <c r="F3" s="174" t="s">
        <v>27</v>
      </c>
      <c r="G3" s="174"/>
      <c r="H3" s="174" t="s">
        <v>54</v>
      </c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</row>
    <row r="4" spans="1:28" ht="15.75" customHeight="1" x14ac:dyDescent="0.3">
      <c r="A4" s="177"/>
      <c r="B4" s="178"/>
      <c r="C4" s="179"/>
      <c r="D4" s="179"/>
      <c r="E4" s="179"/>
      <c r="F4" s="179"/>
      <c r="G4" s="179"/>
      <c r="H4" s="17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 x14ac:dyDescent="0.3">
      <c r="A5" s="177" t="s">
        <v>326</v>
      </c>
      <c r="B5" s="178">
        <v>2014</v>
      </c>
      <c r="C5" s="180">
        <f>'2014 Funding Sources - Opex - C'!I108</f>
        <v>2488609100</v>
      </c>
      <c r="D5" s="180">
        <f>'2014 Funding Sources - Opex - C'!J108</f>
        <v>2257986100</v>
      </c>
      <c r="E5" s="180">
        <f>'2014 Funding Sources - Opex - C'!K108</f>
        <v>934280300</v>
      </c>
      <c r="F5" s="180">
        <f>'2014 Funding Sources - Opex - C'!L108</f>
        <v>782676000</v>
      </c>
      <c r="G5" s="180"/>
      <c r="H5" s="180">
        <f>'2014 Funding Sources - Opex - C'!M108</f>
        <v>6463551000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 x14ac:dyDescent="0.3">
      <c r="A6" s="177"/>
      <c r="B6" s="178">
        <v>2015</v>
      </c>
      <c r="C6" s="180">
        <f>'2015 Funding Sources - Opex CA '!K170+'2015 Funding Sources - Opex CA '!L170</f>
        <v>2637873568</v>
      </c>
      <c r="D6" s="180">
        <f>'2015 Funding Sources - Opex CA '!M170</f>
        <v>2326132965</v>
      </c>
      <c r="E6" s="180">
        <f>'2015 Funding Sources - Opex CA '!N170</f>
        <v>926779571</v>
      </c>
      <c r="F6" s="180">
        <f>'2015 Funding Sources - Opex CA '!O170</f>
        <v>793717038</v>
      </c>
      <c r="G6" s="180"/>
      <c r="H6" s="180">
        <f>'2015 Funding Sources - Opex CA '!P170</f>
        <v>6684503142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 x14ac:dyDescent="0.3">
      <c r="A7" s="177"/>
      <c r="B7" s="178">
        <v>2016</v>
      </c>
      <c r="C7" s="180">
        <f>'2016 Funding Sources Opex'!K224+'2016 Funding Sources Opex'!L224</f>
        <v>2777299515</v>
      </c>
      <c r="D7" s="180">
        <f>'2016 Funding Sources Opex'!M224</f>
        <v>2624196369</v>
      </c>
      <c r="E7" s="180">
        <f>'2016 Funding Sources Opex'!N224</f>
        <v>992073168</v>
      </c>
      <c r="F7" s="180">
        <f>'2016 Funding Sources Opex'!O224</f>
        <v>735054701</v>
      </c>
      <c r="G7" s="180"/>
      <c r="H7" s="180">
        <f>'2016 Funding Sources Opex'!P224</f>
        <v>7128623753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3">
      <c r="A8" s="177"/>
      <c r="B8" s="178">
        <v>2017</v>
      </c>
      <c r="C8" s="180">
        <f>'2017 Funding Sources - Opex CA '!K223+'2017 Funding Sources - Opex CA '!L223</f>
        <v>2636618581</v>
      </c>
      <c r="D8" s="180">
        <f>'2017 Funding Sources - Opex CA '!M223</f>
        <v>3156557291</v>
      </c>
      <c r="E8" s="180">
        <f>'2017 Funding Sources - Opex CA '!N223</f>
        <v>949661416</v>
      </c>
      <c r="F8" s="180">
        <f>'2017 Funding Sources - Opex CA '!O223</f>
        <v>802460928</v>
      </c>
      <c r="G8" s="180"/>
      <c r="H8" s="180">
        <f>'2017 Funding Sources - Opex CA '!P223</f>
        <v>7545298216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customHeight="1" x14ac:dyDescent="0.3">
      <c r="A9" s="177"/>
      <c r="B9" s="178">
        <v>2018</v>
      </c>
      <c r="C9" s="180">
        <f>'2018 Funding Sources - Opex - C'!J225+'2018 Funding Sources - Opex - C'!K225</f>
        <v>2644085133</v>
      </c>
      <c r="D9" s="180">
        <f>'2018 Funding Sources - Opex - C'!L225</f>
        <v>3069835716</v>
      </c>
      <c r="E9" s="180">
        <f>'2018 Funding Sources - Opex - C'!M225</f>
        <v>1195060293</v>
      </c>
      <c r="F9" s="180">
        <f>'2018 Funding Sources - Opex - C'!N225</f>
        <v>845750132</v>
      </c>
      <c r="G9" s="180"/>
      <c r="H9" s="180">
        <f>'2018 Funding Sources - Opex - C'!O225</f>
        <v>7754731274</v>
      </c>
      <c r="I9" s="2"/>
      <c r="J9" s="182"/>
      <c r="K9" s="182"/>
      <c r="L9" s="182"/>
      <c r="M9" s="18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 x14ac:dyDescent="0.3">
      <c r="A10" s="183"/>
      <c r="B10" s="184"/>
      <c r="C10" s="185">
        <f t="shared" ref="C10:F10" si="0">C9/$H$9</f>
        <v>0.34096412107342355</v>
      </c>
      <c r="D10" s="185">
        <f t="shared" si="0"/>
        <v>0.39586616318898377</v>
      </c>
      <c r="E10" s="185">
        <f t="shared" si="0"/>
        <v>0.15410724766269959</v>
      </c>
      <c r="F10" s="185">
        <f t="shared" si="0"/>
        <v>0.10906246807489309</v>
      </c>
      <c r="G10" s="180"/>
      <c r="H10" s="180"/>
      <c r="I10" s="2"/>
      <c r="J10" s="182"/>
      <c r="K10" s="182"/>
      <c r="L10" s="182"/>
      <c r="M10" s="18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3">
      <c r="A11" s="183"/>
      <c r="B11" s="184"/>
      <c r="C11" s="180"/>
      <c r="D11" s="180"/>
      <c r="E11" s="180"/>
      <c r="F11" s="180"/>
      <c r="G11" s="180"/>
      <c r="H11" s="180"/>
      <c r="I11" s="2"/>
      <c r="J11" s="182"/>
      <c r="K11" s="182"/>
      <c r="L11" s="182"/>
      <c r="M11" s="18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">
      <c r="A12" s="177" t="s">
        <v>329</v>
      </c>
      <c r="B12" s="178">
        <v>2014</v>
      </c>
      <c r="C12" s="180">
        <f>'2014 Funding Sources - Opex - C'!I161</f>
        <v>6583814500</v>
      </c>
      <c r="D12" s="180">
        <f>'2014 Funding Sources - Opex - C'!J161</f>
        <v>2655142100</v>
      </c>
      <c r="E12" s="180">
        <f>'2014 Funding Sources - Opex - C'!K161</f>
        <v>5140047400</v>
      </c>
      <c r="F12" s="180">
        <f>'2014 Funding Sources - Opex - C'!L161</f>
        <v>100795400</v>
      </c>
      <c r="G12" s="180"/>
      <c r="H12" s="180">
        <f>'2014 Funding Sources - Opex - C'!M161</f>
        <v>14479800000</v>
      </c>
      <c r="I12" s="2"/>
      <c r="J12" s="182"/>
      <c r="K12" s="182"/>
      <c r="L12" s="182"/>
      <c r="M12" s="18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 x14ac:dyDescent="0.3">
      <c r="A13" s="183"/>
      <c r="B13" s="178">
        <v>2015</v>
      </c>
      <c r="C13" s="180">
        <f>'2015 Funding Sources - Opex CA '!K268+'2015 Funding Sources - Opex CA '!L268</f>
        <v>6942704208</v>
      </c>
      <c r="D13" s="180">
        <f>'2015 Funding Sources - Opex CA '!M268</f>
        <v>2495929965</v>
      </c>
      <c r="E13" s="180">
        <f>'2015 Funding Sources - Opex CA '!N268</f>
        <v>4273118882</v>
      </c>
      <c r="F13" s="180">
        <f>'2015 Funding Sources - Opex CA '!O268</f>
        <v>89024450</v>
      </c>
      <c r="G13" s="180"/>
      <c r="H13" s="180">
        <f>'2015 Funding Sources - Opex CA '!P268</f>
        <v>13800777505</v>
      </c>
      <c r="I13" s="2"/>
      <c r="J13" s="182"/>
      <c r="K13" s="182"/>
      <c r="L13" s="182"/>
      <c r="M13" s="18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3">
      <c r="A14" s="183"/>
      <c r="B14" s="178">
        <v>2016</v>
      </c>
      <c r="C14" s="180" t="e">
        <f>'2016 Funding Sources Opex'!K315+'2016 Funding Sources Opex'!L315</f>
        <v>#NAME?</v>
      </c>
      <c r="D14" s="180">
        <f>'2016 Funding Sources Opex'!M315</f>
        <v>2584900721</v>
      </c>
      <c r="E14" s="180">
        <f>'2016 Funding Sources Opex'!N315</f>
        <v>5042326488</v>
      </c>
      <c r="F14" s="180">
        <f>'2016 Funding Sources Opex'!O315</f>
        <v>86313770</v>
      </c>
      <c r="G14" s="180"/>
      <c r="H14" s="180">
        <f>'2016 Funding Sources Opex'!P315</f>
        <v>14679924644</v>
      </c>
      <c r="I14" s="2"/>
      <c r="J14" s="182"/>
      <c r="K14" s="182"/>
      <c r="L14" s="182"/>
      <c r="M14" s="18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">
      <c r="A15" s="183"/>
      <c r="B15" s="178">
        <v>2017</v>
      </c>
      <c r="C15" s="180">
        <f>'2017 Funding Sources - Opex CA '!K314+'2017 Funding Sources - Opex CA '!L314</f>
        <v>7073997034</v>
      </c>
      <c r="D15" s="180">
        <f>'2017 Funding Sources - Opex CA '!M314</f>
        <v>2169506394</v>
      </c>
      <c r="E15" s="180">
        <f>'2017 Funding Sources - Opex CA '!N314</f>
        <v>4298943575</v>
      </c>
      <c r="F15" s="180">
        <f>'2017 Funding Sources - Opex CA '!O314</f>
        <v>87512701</v>
      </c>
      <c r="G15" s="180"/>
      <c r="H15" s="180">
        <f>'2017 Funding Sources - Opex CA '!P314</f>
        <v>13629959704</v>
      </c>
      <c r="I15" s="2"/>
      <c r="J15" s="182"/>
      <c r="K15" s="182"/>
      <c r="L15" s="182"/>
      <c r="M15" s="18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">
      <c r="A16" s="183"/>
      <c r="B16" s="178">
        <v>2018</v>
      </c>
      <c r="C16" s="180">
        <f>'2018 Funding Sources - Opex - C'!J319+'2018 Funding Sources - Opex - C'!K319</f>
        <v>7006963028</v>
      </c>
      <c r="D16" s="180">
        <f>'2018 Funding Sources - Opex - C'!L319</f>
        <v>2539554123</v>
      </c>
      <c r="E16" s="180">
        <f>'2018 Funding Sources - Opex - C'!M319</f>
        <v>4193801103</v>
      </c>
      <c r="F16" s="180">
        <f>'2018 Funding Sources - Opex - C'!N319</f>
        <v>100081507</v>
      </c>
      <c r="G16" s="180"/>
      <c r="H16" s="180">
        <f>'2018 Funding Sources - Opex - C'!O319</f>
        <v>13840399761</v>
      </c>
      <c r="I16" s="2"/>
      <c r="J16" s="182"/>
      <c r="K16" s="182"/>
      <c r="L16" s="182"/>
      <c r="M16" s="18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3">
      <c r="A17" s="183"/>
      <c r="B17" s="184"/>
      <c r="C17" s="185">
        <f t="shared" ref="C17:F17" si="1">C16/$H$16</f>
        <v>0.50626883247581367</v>
      </c>
      <c r="D17" s="185">
        <f t="shared" si="1"/>
        <v>0.18348849504737944</v>
      </c>
      <c r="E17" s="185">
        <f t="shared" si="1"/>
        <v>0.30301155858354978</v>
      </c>
      <c r="F17" s="185">
        <f t="shared" si="1"/>
        <v>7.231113893257147E-3</v>
      </c>
      <c r="G17" s="184"/>
      <c r="H17" s="18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 x14ac:dyDescent="0.3">
      <c r="A18" s="183"/>
      <c r="B18" s="184"/>
      <c r="C18" s="184"/>
      <c r="D18" s="184"/>
      <c r="E18" s="184"/>
      <c r="F18" s="184"/>
      <c r="G18" s="184"/>
      <c r="H18" s="18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 x14ac:dyDescent="0.3">
      <c r="A19" s="173" t="s">
        <v>330</v>
      </c>
      <c r="B19" s="186"/>
      <c r="C19" s="186"/>
      <c r="D19" s="186"/>
      <c r="E19" s="186"/>
      <c r="F19" s="186"/>
      <c r="G19" s="186"/>
      <c r="H19" s="186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</row>
    <row r="20" spans="1:28" ht="15.75" customHeight="1" x14ac:dyDescent="0.3">
      <c r="A20" s="188"/>
      <c r="B20" s="189"/>
      <c r="C20" s="189"/>
      <c r="D20" s="189"/>
      <c r="E20" s="189"/>
      <c r="F20" s="189"/>
      <c r="G20" s="189"/>
      <c r="H20" s="189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</row>
    <row r="21" spans="1:28" ht="15.75" customHeight="1" x14ac:dyDescent="0.25">
      <c r="A21" s="191"/>
      <c r="B21" s="174" t="s">
        <v>322</v>
      </c>
      <c r="C21" s="174" t="s">
        <v>323</v>
      </c>
      <c r="D21" s="174" t="s">
        <v>324</v>
      </c>
      <c r="E21" s="174" t="s">
        <v>325</v>
      </c>
      <c r="F21" s="174" t="s">
        <v>27</v>
      </c>
      <c r="G21" s="192"/>
      <c r="H21" s="174" t="s">
        <v>54</v>
      </c>
      <c r="I21" s="192"/>
      <c r="J21" s="193" t="s">
        <v>331</v>
      </c>
      <c r="K21" s="190"/>
      <c r="L21" s="174" t="s">
        <v>332</v>
      </c>
      <c r="M21" s="190"/>
      <c r="N21" s="174" t="s">
        <v>333</v>
      </c>
      <c r="O21" s="174" t="s">
        <v>334</v>
      </c>
      <c r="P21" s="193" t="s">
        <v>335</v>
      </c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</row>
    <row r="22" spans="1:28" ht="15.75" customHeight="1" x14ac:dyDescent="0.3">
      <c r="A22" s="177" t="s">
        <v>326</v>
      </c>
      <c r="B22" s="194">
        <v>2018</v>
      </c>
      <c r="C22" s="195">
        <f t="shared" ref="C22:C25" si="2">H22-D22-E22-F22</f>
        <v>2948453632</v>
      </c>
      <c r="D22" s="196">
        <v>4984194279</v>
      </c>
      <c r="E22" s="196">
        <v>1777159528</v>
      </c>
      <c r="F22" s="196">
        <v>2598264553</v>
      </c>
      <c r="G22" s="196"/>
      <c r="H22" s="196">
        <v>12308071992</v>
      </c>
      <c r="I22" s="197"/>
      <c r="J22" s="198">
        <v>1293074046</v>
      </c>
      <c r="K22" s="1"/>
      <c r="L22" s="199">
        <f t="shared" ref="L22:L25" si="3">H22/J22</f>
        <v>9.5184587689110582</v>
      </c>
      <c r="M22" s="2"/>
      <c r="N22" s="200">
        <v>17355855</v>
      </c>
      <c r="O22" s="2">
        <f>P44</f>
        <v>12393755</v>
      </c>
      <c r="P22" s="2">
        <f>'CA Transit Trends by Agency and'!BG1197</f>
        <v>1198163283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2.75" x14ac:dyDescent="0.2">
      <c r="A23" s="201"/>
      <c r="B23" s="194">
        <v>2017</v>
      </c>
      <c r="C23" s="195">
        <f t="shared" si="2"/>
        <v>2891380022</v>
      </c>
      <c r="D23" s="196">
        <v>5021795924</v>
      </c>
      <c r="E23" s="196">
        <v>1540035370</v>
      </c>
      <c r="F23" s="196">
        <v>2254964002</v>
      </c>
      <c r="G23" s="196"/>
      <c r="H23" s="196">
        <v>11708175318</v>
      </c>
      <c r="I23" s="202"/>
      <c r="J23" s="198">
        <v>1324436440</v>
      </c>
      <c r="K23" s="1"/>
      <c r="L23" s="199">
        <f t="shared" si="3"/>
        <v>8.8401186832340546</v>
      </c>
      <c r="M23" s="2"/>
      <c r="N23" s="200">
        <v>17019702</v>
      </c>
      <c r="O23" s="2">
        <f>P43</f>
        <v>12167322</v>
      </c>
      <c r="P23" s="2">
        <f>'CA Transit Trends by Agency and'!AY1197</f>
        <v>1229534569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2.75" x14ac:dyDescent="0.2">
      <c r="A24" s="201"/>
      <c r="B24" s="194">
        <v>2016</v>
      </c>
      <c r="C24" s="195">
        <f t="shared" si="2"/>
        <v>3065876898</v>
      </c>
      <c r="D24" s="196">
        <v>4529930655</v>
      </c>
      <c r="E24" s="196">
        <v>1615854041</v>
      </c>
      <c r="F24" s="196">
        <v>2204134755</v>
      </c>
      <c r="G24" s="196"/>
      <c r="H24" s="196">
        <v>11415796349</v>
      </c>
      <c r="I24" s="197"/>
      <c r="J24" s="198">
        <v>1398154210</v>
      </c>
      <c r="K24" s="1"/>
      <c r="L24" s="199">
        <f t="shared" si="3"/>
        <v>8.1649050350461696</v>
      </c>
      <c r="M24" s="2"/>
      <c r="N24" s="200">
        <v>16718647</v>
      </c>
      <c r="O24" s="2">
        <f>P42</f>
        <v>11970822</v>
      </c>
      <c r="P24" s="2">
        <f>'CA Transit Trends by Agency and'!AQ1197</f>
        <v>1296612265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2.75" x14ac:dyDescent="0.2">
      <c r="A25" s="201"/>
      <c r="B25" s="194">
        <v>2015</v>
      </c>
      <c r="C25" s="195">
        <f t="shared" si="2"/>
        <v>2927087421</v>
      </c>
      <c r="D25" s="196">
        <v>4035284503</v>
      </c>
      <c r="E25" s="196">
        <v>1761646054</v>
      </c>
      <c r="F25" s="196">
        <v>2504208654</v>
      </c>
      <c r="G25" s="196"/>
      <c r="H25" s="196">
        <v>11228226632</v>
      </c>
      <c r="I25" s="197"/>
      <c r="J25" s="198">
        <v>1435298779</v>
      </c>
      <c r="K25" s="1"/>
      <c r="L25" s="199">
        <f t="shared" si="3"/>
        <v>7.822919378377037</v>
      </c>
      <c r="M25" s="2"/>
      <c r="N25" s="200">
        <v>16295204</v>
      </c>
      <c r="O25" s="2">
        <f>P41</f>
        <v>11668233</v>
      </c>
      <c r="P25" s="2">
        <f>'CA Transit Trends by Agency and'!AI1197</f>
        <v>1329181908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2.75" x14ac:dyDescent="0.2">
      <c r="A26" s="201"/>
      <c r="B26" s="194">
        <v>2014</v>
      </c>
      <c r="C26" s="195"/>
      <c r="D26" s="196"/>
      <c r="E26" s="196"/>
      <c r="F26" s="196"/>
      <c r="G26" s="196"/>
      <c r="H26" s="196">
        <f>+H5+3958465662</f>
        <v>10422016662</v>
      </c>
      <c r="I26" s="197"/>
      <c r="J26" s="198"/>
      <c r="K26" s="1"/>
      <c r="L26" s="203"/>
      <c r="M26" s="2"/>
      <c r="N26" s="200">
        <v>15809082</v>
      </c>
      <c r="O26" s="2">
        <f>P40</f>
        <v>11339562</v>
      </c>
      <c r="P26" s="204">
        <f>'CA Transit Trends by Agency and'!AA1197</f>
        <v>1351622826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8.75" x14ac:dyDescent="0.3">
      <c r="A27" s="205"/>
      <c r="B27" s="206"/>
      <c r="C27" s="206"/>
      <c r="D27" s="206"/>
      <c r="E27" s="206"/>
      <c r="F27" s="206"/>
      <c r="G27" s="206"/>
      <c r="H27" s="206"/>
      <c r="I27" s="1"/>
      <c r="J27" s="207"/>
      <c r="K27" s="1"/>
      <c r="L27" s="203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8.75" x14ac:dyDescent="0.3">
      <c r="A28" s="177" t="s">
        <v>329</v>
      </c>
      <c r="B28" s="194">
        <v>2018</v>
      </c>
      <c r="C28" s="208">
        <v>9229332169</v>
      </c>
      <c r="D28" s="196">
        <v>2833711617</v>
      </c>
      <c r="E28" s="196">
        <v>4823761780</v>
      </c>
      <c r="F28" s="196">
        <v>1034344848</v>
      </c>
      <c r="G28" s="196"/>
      <c r="H28" s="196">
        <v>17921150414</v>
      </c>
      <c r="I28" s="197"/>
      <c r="J28" s="198">
        <v>3883479074</v>
      </c>
      <c r="K28" s="1"/>
      <c r="L28" s="199">
        <f t="shared" ref="L28:L31" si="4">H28/J28</f>
        <v>4.6147153293505809</v>
      </c>
      <c r="M28" s="2"/>
      <c r="N28" s="209">
        <v>9432830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2.75" x14ac:dyDescent="0.2">
      <c r="A29" s="201"/>
      <c r="B29" s="194">
        <v>2017</v>
      </c>
      <c r="C29" s="194">
        <v>8540624927</v>
      </c>
      <c r="D29" s="195">
        <v>2290404268</v>
      </c>
      <c r="E29" s="196">
        <v>4240384004</v>
      </c>
      <c r="F29" s="196">
        <v>1523059789</v>
      </c>
      <c r="G29" s="196"/>
      <c r="H29" s="196">
        <v>16594472988</v>
      </c>
      <c r="I29" s="197"/>
      <c r="J29" s="198">
        <v>3938103542</v>
      </c>
      <c r="K29" s="197"/>
      <c r="L29" s="199">
        <f t="shared" si="4"/>
        <v>4.2138234332895053</v>
      </c>
      <c r="M29" s="2"/>
      <c r="N29" s="209">
        <v>9276868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2.75" x14ac:dyDescent="0.2">
      <c r="A30" s="201"/>
      <c r="B30" s="194">
        <v>2016</v>
      </c>
      <c r="C30" s="194">
        <v>7459210790</v>
      </c>
      <c r="D30" s="195">
        <v>2305290134</v>
      </c>
      <c r="E30" s="196">
        <v>3929307369</v>
      </c>
      <c r="F30" s="196">
        <v>1296068204</v>
      </c>
      <c r="G30" s="196"/>
      <c r="H30" s="196">
        <v>14989876497</v>
      </c>
      <c r="I30" s="197"/>
      <c r="J30" s="198">
        <v>3970378576</v>
      </c>
      <c r="K30" s="197"/>
      <c r="L30" s="199">
        <f t="shared" si="4"/>
        <v>3.7754275090063856</v>
      </c>
      <c r="M30" s="2"/>
      <c r="N30" s="209">
        <v>9154025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2.75" x14ac:dyDescent="0.2">
      <c r="A31" s="201"/>
      <c r="B31" s="194">
        <v>2015</v>
      </c>
      <c r="C31" s="194">
        <v>6951444869</v>
      </c>
      <c r="D31" s="195">
        <v>2349368683</v>
      </c>
      <c r="E31" s="196">
        <v>3695063698</v>
      </c>
      <c r="F31" s="196">
        <v>1800556739</v>
      </c>
      <c r="G31" s="196"/>
      <c r="H31" s="196">
        <v>14796433989</v>
      </c>
      <c r="I31" s="197"/>
      <c r="J31" s="198">
        <v>3946076471</v>
      </c>
      <c r="K31" s="197"/>
      <c r="L31" s="199">
        <f t="shared" si="4"/>
        <v>3.7496571842284503</v>
      </c>
      <c r="M31" s="2"/>
      <c r="N31" s="209">
        <v>9014385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8.75" x14ac:dyDescent="0.3">
      <c r="A32" s="183"/>
      <c r="B32" s="210">
        <v>2014</v>
      </c>
      <c r="C32" s="211"/>
      <c r="D32" s="211"/>
      <c r="E32" s="211"/>
      <c r="F32" s="211"/>
      <c r="G32" s="211"/>
      <c r="H32" s="211"/>
      <c r="I32" s="2"/>
      <c r="J32" s="2"/>
      <c r="K32" s="2"/>
      <c r="L32" s="2"/>
      <c r="M32" s="2"/>
      <c r="N32" s="209">
        <v>8846774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2.75" x14ac:dyDescent="0.2">
      <c r="A33" s="212"/>
      <c r="B33" s="184"/>
      <c r="C33" s="184"/>
      <c r="D33" s="184"/>
      <c r="E33" s="184"/>
      <c r="F33" s="184"/>
      <c r="G33" s="184"/>
      <c r="H33" s="18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2.75" x14ac:dyDescent="0.2">
      <c r="A34" s="212" t="s">
        <v>336</v>
      </c>
      <c r="B34" s="184"/>
      <c r="C34" s="184"/>
      <c r="D34" s="184"/>
      <c r="E34" s="184"/>
      <c r="F34" s="184"/>
      <c r="G34" s="184"/>
      <c r="H34" s="18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2.75" x14ac:dyDescent="0.2">
      <c r="A35" s="212" t="s">
        <v>337</v>
      </c>
      <c r="B35" s="184"/>
      <c r="C35" s="184"/>
      <c r="D35" s="184"/>
      <c r="E35" s="184"/>
      <c r="F35" s="184"/>
      <c r="G35" s="184"/>
      <c r="H35" s="18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2.75" x14ac:dyDescent="0.2">
      <c r="A36" s="213" t="s">
        <v>338</v>
      </c>
      <c r="B36" s="184"/>
      <c r="C36" s="184"/>
      <c r="D36" s="184"/>
      <c r="E36" s="184"/>
      <c r="F36" s="184"/>
      <c r="G36" s="184"/>
      <c r="H36" s="18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8.75" x14ac:dyDescent="0.3">
      <c r="A37" s="183"/>
      <c r="B37" s="184"/>
      <c r="C37" s="184"/>
      <c r="D37" s="184"/>
      <c r="E37" s="184"/>
      <c r="F37" s="184"/>
      <c r="G37" s="184"/>
      <c r="H37" s="184"/>
      <c r="I37" s="2"/>
      <c r="J37" s="2"/>
      <c r="K37" s="2"/>
      <c r="L37" s="2"/>
      <c r="M37" s="2"/>
      <c r="N37" s="209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8.75" x14ac:dyDescent="0.3">
      <c r="A38" s="177" t="s">
        <v>339</v>
      </c>
      <c r="B38" s="184"/>
      <c r="C38" s="184"/>
      <c r="D38" s="184"/>
      <c r="E38" s="184"/>
      <c r="F38" s="184"/>
      <c r="G38" s="184"/>
      <c r="H38" s="184"/>
      <c r="I38" s="2"/>
      <c r="J38" s="2"/>
      <c r="K38" s="2"/>
      <c r="L38" s="2"/>
      <c r="M38" s="2"/>
      <c r="N38" s="209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8.75" x14ac:dyDescent="0.3">
      <c r="A39" s="183"/>
      <c r="B39" s="214" t="s">
        <v>322</v>
      </c>
      <c r="C39" s="214" t="s">
        <v>96</v>
      </c>
      <c r="D39" s="214" t="s">
        <v>340</v>
      </c>
      <c r="E39" s="214" t="s">
        <v>193</v>
      </c>
      <c r="F39" s="214" t="s">
        <v>341</v>
      </c>
      <c r="G39" s="214" t="s">
        <v>342</v>
      </c>
      <c r="H39" s="214" t="s">
        <v>343</v>
      </c>
      <c r="I39" s="214" t="s">
        <v>344</v>
      </c>
      <c r="J39" s="214" t="s">
        <v>328</v>
      </c>
      <c r="K39" s="214" t="s">
        <v>345</v>
      </c>
      <c r="L39" s="214" t="s">
        <v>346</v>
      </c>
      <c r="M39" s="214" t="s">
        <v>347</v>
      </c>
      <c r="N39" s="214" t="s">
        <v>307</v>
      </c>
      <c r="O39" s="215" t="s">
        <v>269</v>
      </c>
      <c r="P39" s="214" t="s">
        <v>348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8.75" x14ac:dyDescent="0.3">
      <c r="A40" s="183"/>
      <c r="B40" s="194">
        <v>2014</v>
      </c>
      <c r="C40" s="200">
        <v>698536</v>
      </c>
      <c r="D40" s="209">
        <v>339281</v>
      </c>
      <c r="E40" s="200">
        <v>4154640</v>
      </c>
      <c r="F40" s="209">
        <v>110424</v>
      </c>
      <c r="G40" s="200">
        <v>1472171</v>
      </c>
      <c r="H40" s="209">
        <v>612685</v>
      </c>
      <c r="I40" s="200">
        <v>1332960</v>
      </c>
      <c r="J40" s="209">
        <v>640378</v>
      </c>
      <c r="K40" s="209">
        <v>127175</v>
      </c>
      <c r="L40" s="209">
        <v>191686</v>
      </c>
      <c r="M40" s="209">
        <v>313766</v>
      </c>
      <c r="N40" s="209">
        <v>973668</v>
      </c>
      <c r="O40" s="216">
        <v>372192</v>
      </c>
      <c r="P40" s="2">
        <f t="shared" ref="P40:P44" si="5">SUM(C40:O40)</f>
        <v>11339562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8.75" x14ac:dyDescent="0.3">
      <c r="A41" s="183"/>
      <c r="B41" s="194">
        <v>2015</v>
      </c>
      <c r="C41" s="200">
        <v>728995</v>
      </c>
      <c r="D41" s="209">
        <v>346862</v>
      </c>
      <c r="E41" s="200">
        <v>4244646</v>
      </c>
      <c r="F41" s="209">
        <v>112056</v>
      </c>
      <c r="G41" s="200">
        <v>1519107</v>
      </c>
      <c r="H41" s="209">
        <v>626506</v>
      </c>
      <c r="I41" s="200">
        <v>1370672</v>
      </c>
      <c r="J41" s="209">
        <v>674646</v>
      </c>
      <c r="K41" s="209">
        <v>130980</v>
      </c>
      <c r="L41" s="209">
        <v>197218</v>
      </c>
      <c r="M41" s="209">
        <v>315806</v>
      </c>
      <c r="N41" s="209">
        <v>1017071</v>
      </c>
      <c r="O41" s="216">
        <v>383668</v>
      </c>
      <c r="P41" s="2">
        <f t="shared" si="5"/>
        <v>11668233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8.75" x14ac:dyDescent="0.3">
      <c r="A42" s="183"/>
      <c r="B42" s="194">
        <v>2016</v>
      </c>
      <c r="C42" s="200">
        <v>751599</v>
      </c>
      <c r="D42" s="209">
        <v>359242</v>
      </c>
      <c r="E42" s="200">
        <v>4344132</v>
      </c>
      <c r="F42" s="209">
        <v>114063</v>
      </c>
      <c r="G42" s="200">
        <v>1559959</v>
      </c>
      <c r="H42" s="209">
        <v>638422</v>
      </c>
      <c r="I42" s="200">
        <v>1405808</v>
      </c>
      <c r="J42" s="209">
        <v>703188</v>
      </c>
      <c r="K42" s="209">
        <v>135792</v>
      </c>
      <c r="L42" s="209">
        <v>201875</v>
      </c>
      <c r="M42" s="209">
        <v>319053</v>
      </c>
      <c r="N42" s="209">
        <v>1046049</v>
      </c>
      <c r="O42" s="216">
        <v>391640</v>
      </c>
      <c r="P42" s="2">
        <f t="shared" si="5"/>
        <v>11970822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8.75" x14ac:dyDescent="0.3">
      <c r="A43" s="183"/>
      <c r="B43" s="194">
        <v>2017</v>
      </c>
      <c r="C43" s="200">
        <v>771652</v>
      </c>
      <c r="D43" s="209">
        <v>366720</v>
      </c>
      <c r="E43" s="200">
        <v>4381836</v>
      </c>
      <c r="F43" s="209">
        <v>115432</v>
      </c>
      <c r="G43" s="200">
        <v>1594267</v>
      </c>
      <c r="H43" s="209">
        <v>647205</v>
      </c>
      <c r="I43" s="200">
        <v>1435108</v>
      </c>
      <c r="J43" s="209">
        <v>716917</v>
      </c>
      <c r="K43" s="209">
        <v>138371</v>
      </c>
      <c r="L43" s="209">
        <v>205511</v>
      </c>
      <c r="M43" s="209">
        <v>322344</v>
      </c>
      <c r="N43" s="209">
        <v>1071448</v>
      </c>
      <c r="O43" s="216">
        <v>400511</v>
      </c>
      <c r="P43" s="2">
        <f t="shared" si="5"/>
        <v>12167322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8.75" x14ac:dyDescent="0.3">
      <c r="A44" s="183"/>
      <c r="B44" s="194">
        <v>2018</v>
      </c>
      <c r="C44" s="200">
        <v>786038</v>
      </c>
      <c r="D44" s="209">
        <v>368450</v>
      </c>
      <c r="E44" s="200">
        <v>4445762</v>
      </c>
      <c r="F44" s="209">
        <v>115817</v>
      </c>
      <c r="G44" s="200">
        <v>1627009</v>
      </c>
      <c r="H44" s="209">
        <v>664745</v>
      </c>
      <c r="I44" s="200">
        <v>1464125</v>
      </c>
      <c r="J44" s="209">
        <v>740879</v>
      </c>
      <c r="K44" s="209">
        <v>141574</v>
      </c>
      <c r="L44" s="209">
        <v>210146</v>
      </c>
      <c r="M44" s="209">
        <v>326879</v>
      </c>
      <c r="N44" s="209">
        <v>1098089</v>
      </c>
      <c r="O44" s="216">
        <v>404242</v>
      </c>
      <c r="P44" s="2">
        <f t="shared" si="5"/>
        <v>12393755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8.75" x14ac:dyDescent="0.3">
      <c r="A45" s="183"/>
      <c r="B45" s="206"/>
      <c r="C45" s="184"/>
      <c r="D45" s="184"/>
      <c r="E45" s="184"/>
      <c r="F45" s="184"/>
      <c r="G45" s="184"/>
      <c r="H45" s="18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8.75" x14ac:dyDescent="0.3">
      <c r="A46" s="183"/>
      <c r="B46" s="194"/>
      <c r="C46" s="184"/>
      <c r="D46" s="184"/>
      <c r="E46" s="184"/>
      <c r="F46" s="184"/>
      <c r="G46" s="184"/>
      <c r="H46" s="18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8.75" x14ac:dyDescent="0.3">
      <c r="A47" s="183"/>
      <c r="B47" s="194"/>
      <c r="C47" s="184"/>
      <c r="D47" s="184"/>
      <c r="E47" s="184"/>
      <c r="F47" s="184"/>
      <c r="G47" s="184"/>
      <c r="H47" s="184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8.75" x14ac:dyDescent="0.3">
      <c r="A48" s="183"/>
      <c r="B48" s="194"/>
      <c r="C48" s="184"/>
      <c r="D48" s="184"/>
      <c r="E48" s="184"/>
      <c r="F48" s="184"/>
      <c r="G48" s="184"/>
      <c r="H48" s="184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8.75" x14ac:dyDescent="0.3">
      <c r="A49" s="183"/>
      <c r="B49" s="194"/>
      <c r="C49" s="184"/>
      <c r="D49" s="184"/>
      <c r="E49" s="184"/>
      <c r="F49" s="184"/>
      <c r="G49" s="184"/>
      <c r="H49" s="184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8.75" x14ac:dyDescent="0.3">
      <c r="A50" s="183"/>
      <c r="B50" s="210"/>
      <c r="C50" s="184"/>
      <c r="D50" s="184"/>
      <c r="E50" s="184"/>
      <c r="F50" s="184"/>
      <c r="G50" s="184"/>
      <c r="H50" s="184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8.75" x14ac:dyDescent="0.3">
      <c r="A51" s="183"/>
      <c r="B51" s="184"/>
      <c r="C51" s="184"/>
      <c r="D51" s="184"/>
      <c r="E51" s="184"/>
      <c r="F51" s="184"/>
      <c r="G51" s="184"/>
      <c r="H51" s="18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8.75" x14ac:dyDescent="0.3">
      <c r="A52" s="183"/>
      <c r="B52" s="184"/>
      <c r="C52" s="184"/>
      <c r="D52" s="184"/>
      <c r="E52" s="184"/>
      <c r="F52" s="184"/>
      <c r="G52" s="184"/>
      <c r="H52" s="18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8.75" x14ac:dyDescent="0.3">
      <c r="A53" s="183"/>
      <c r="B53" s="184"/>
      <c r="C53" s="184"/>
      <c r="D53" s="184"/>
      <c r="E53" s="184"/>
      <c r="F53" s="184"/>
      <c r="G53" s="184"/>
      <c r="H53" s="18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8.75" x14ac:dyDescent="0.3">
      <c r="A54" s="183"/>
      <c r="B54" s="184"/>
      <c r="C54" s="184"/>
      <c r="D54" s="184"/>
      <c r="E54" s="184"/>
      <c r="F54" s="184"/>
      <c r="G54" s="184"/>
      <c r="H54" s="18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8.75" x14ac:dyDescent="0.3">
      <c r="A55" s="183"/>
      <c r="B55" s="184"/>
      <c r="C55" s="184"/>
      <c r="D55" s="184"/>
      <c r="E55" s="184"/>
      <c r="F55" s="184"/>
      <c r="G55" s="184"/>
      <c r="H55" s="18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8.75" x14ac:dyDescent="0.3">
      <c r="A56" s="183"/>
      <c r="B56" s="184"/>
      <c r="C56" s="184"/>
      <c r="D56" s="184"/>
      <c r="E56" s="184"/>
      <c r="F56" s="184"/>
      <c r="G56" s="184"/>
      <c r="H56" s="18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8.75" x14ac:dyDescent="0.3">
      <c r="A57" s="183"/>
      <c r="B57" s="184"/>
      <c r="C57" s="184"/>
      <c r="D57" s="184"/>
      <c r="E57" s="184"/>
      <c r="F57" s="184"/>
      <c r="G57" s="184"/>
      <c r="H57" s="18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8.75" x14ac:dyDescent="0.3">
      <c r="A58" s="183"/>
      <c r="B58" s="184"/>
      <c r="C58" s="184"/>
      <c r="D58" s="184"/>
      <c r="E58" s="184"/>
      <c r="F58" s="184"/>
      <c r="G58" s="184"/>
      <c r="H58" s="18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8.75" x14ac:dyDescent="0.3">
      <c r="A59" s="183"/>
      <c r="B59" s="184"/>
      <c r="C59" s="184"/>
      <c r="D59" s="184"/>
      <c r="E59" s="184"/>
      <c r="F59" s="184"/>
      <c r="G59" s="184"/>
      <c r="H59" s="18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8.75" x14ac:dyDescent="0.3">
      <c r="A60" s="183"/>
      <c r="B60" s="184"/>
      <c r="C60" s="184"/>
      <c r="D60" s="184"/>
      <c r="E60" s="184"/>
      <c r="F60" s="184"/>
      <c r="G60" s="184"/>
      <c r="H60" s="18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8.75" x14ac:dyDescent="0.3">
      <c r="A61" s="183"/>
      <c r="B61" s="184"/>
      <c r="C61" s="184"/>
      <c r="D61" s="184"/>
      <c r="E61" s="184"/>
      <c r="F61" s="184"/>
      <c r="G61" s="184"/>
      <c r="H61" s="18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8.75" x14ac:dyDescent="0.3">
      <c r="A62" s="183"/>
      <c r="B62" s="184"/>
      <c r="C62" s="184"/>
      <c r="D62" s="184"/>
      <c r="E62" s="184"/>
      <c r="F62" s="184"/>
      <c r="G62" s="184"/>
      <c r="H62" s="184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8.75" x14ac:dyDescent="0.3">
      <c r="A63" s="183"/>
      <c r="B63" s="184"/>
      <c r="C63" s="184"/>
      <c r="D63" s="184"/>
      <c r="E63" s="184"/>
      <c r="F63" s="184"/>
      <c r="G63" s="184"/>
      <c r="H63" s="18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8.75" x14ac:dyDescent="0.3">
      <c r="A64" s="183"/>
      <c r="B64" s="184"/>
      <c r="C64" s="184"/>
      <c r="D64" s="184"/>
      <c r="E64" s="184"/>
      <c r="F64" s="184"/>
      <c r="G64" s="184"/>
      <c r="H64" s="18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8.75" x14ac:dyDescent="0.3">
      <c r="A65" s="183"/>
      <c r="B65" s="184"/>
      <c r="C65" s="184"/>
      <c r="D65" s="184"/>
      <c r="E65" s="184"/>
      <c r="F65" s="184"/>
      <c r="G65" s="184"/>
      <c r="H65" s="18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8.75" x14ac:dyDescent="0.3">
      <c r="A66" s="183"/>
      <c r="B66" s="184"/>
      <c r="C66" s="184"/>
      <c r="D66" s="184"/>
      <c r="E66" s="184"/>
      <c r="F66" s="184"/>
      <c r="G66" s="184"/>
      <c r="H66" s="18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8.75" x14ac:dyDescent="0.3">
      <c r="A67" s="183"/>
      <c r="B67" s="184"/>
      <c r="C67" s="184"/>
      <c r="D67" s="184"/>
      <c r="E67" s="184"/>
      <c r="F67" s="184"/>
      <c r="G67" s="184"/>
      <c r="H67" s="18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8.75" x14ac:dyDescent="0.3">
      <c r="A68" s="183"/>
      <c r="B68" s="184"/>
      <c r="C68" s="184"/>
      <c r="D68" s="184"/>
      <c r="E68" s="184"/>
      <c r="F68" s="184"/>
      <c r="G68" s="184"/>
      <c r="H68" s="184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8.75" x14ac:dyDescent="0.3">
      <c r="A69" s="183"/>
      <c r="B69" s="184"/>
      <c r="C69" s="184"/>
      <c r="D69" s="184"/>
      <c r="E69" s="184"/>
      <c r="F69" s="184"/>
      <c r="G69" s="184"/>
      <c r="H69" s="18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8.75" x14ac:dyDescent="0.3">
      <c r="A70" s="183"/>
      <c r="B70" s="184"/>
      <c r="C70" s="184"/>
      <c r="D70" s="184"/>
      <c r="E70" s="184"/>
      <c r="F70" s="184"/>
      <c r="G70" s="184"/>
      <c r="H70" s="18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8.75" x14ac:dyDescent="0.3">
      <c r="A71" s="183"/>
      <c r="B71" s="184"/>
      <c r="C71" s="184"/>
      <c r="D71" s="184"/>
      <c r="E71" s="184"/>
      <c r="F71" s="184"/>
      <c r="G71" s="184"/>
      <c r="H71" s="18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8.75" x14ac:dyDescent="0.3">
      <c r="A72" s="183"/>
      <c r="B72" s="184"/>
      <c r="C72" s="184"/>
      <c r="D72" s="184"/>
      <c r="E72" s="184"/>
      <c r="F72" s="184"/>
      <c r="G72" s="184"/>
      <c r="H72" s="184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8.75" x14ac:dyDescent="0.3">
      <c r="A73" s="183"/>
      <c r="B73" s="184"/>
      <c r="C73" s="184"/>
      <c r="D73" s="184"/>
      <c r="E73" s="184"/>
      <c r="F73" s="184"/>
      <c r="G73" s="184"/>
      <c r="H73" s="184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8.75" x14ac:dyDescent="0.3">
      <c r="A74" s="183"/>
      <c r="B74" s="184"/>
      <c r="C74" s="184"/>
      <c r="D74" s="184"/>
      <c r="E74" s="184"/>
      <c r="F74" s="184"/>
      <c r="G74" s="184"/>
      <c r="H74" s="18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8.75" x14ac:dyDescent="0.3">
      <c r="A75" s="183"/>
      <c r="B75" s="184"/>
      <c r="C75" s="184"/>
      <c r="D75" s="184"/>
      <c r="E75" s="184"/>
      <c r="F75" s="184"/>
      <c r="G75" s="184"/>
      <c r="H75" s="184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8.75" x14ac:dyDescent="0.3">
      <c r="A76" s="183"/>
      <c r="B76" s="184"/>
      <c r="C76" s="184"/>
      <c r="D76" s="184"/>
      <c r="E76" s="184"/>
      <c r="F76" s="184"/>
      <c r="G76" s="184"/>
      <c r="H76" s="184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8.75" x14ac:dyDescent="0.3">
      <c r="A77" s="183"/>
      <c r="B77" s="184"/>
      <c r="C77" s="184"/>
      <c r="D77" s="184"/>
      <c r="E77" s="184"/>
      <c r="F77" s="184"/>
      <c r="G77" s="184"/>
      <c r="H77" s="184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8.75" x14ac:dyDescent="0.3">
      <c r="A78" s="183"/>
      <c r="B78" s="184"/>
      <c r="C78" s="184"/>
      <c r="D78" s="184"/>
      <c r="E78" s="184"/>
      <c r="F78" s="184"/>
      <c r="G78" s="184"/>
      <c r="H78" s="184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8.75" x14ac:dyDescent="0.3">
      <c r="A79" s="183"/>
      <c r="B79" s="184"/>
      <c r="C79" s="184"/>
      <c r="D79" s="184"/>
      <c r="E79" s="184"/>
      <c r="F79" s="184"/>
      <c r="G79" s="184"/>
      <c r="H79" s="184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8.75" x14ac:dyDescent="0.3">
      <c r="A80" s="183"/>
      <c r="B80" s="184"/>
      <c r="C80" s="184"/>
      <c r="D80" s="184"/>
      <c r="E80" s="184"/>
      <c r="F80" s="184"/>
      <c r="G80" s="184"/>
      <c r="H80" s="184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8.75" x14ac:dyDescent="0.3">
      <c r="A81" s="183"/>
      <c r="B81" s="184"/>
      <c r="C81" s="184"/>
      <c r="D81" s="184"/>
      <c r="E81" s="184"/>
      <c r="F81" s="184"/>
      <c r="G81" s="184"/>
      <c r="H81" s="18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8.75" x14ac:dyDescent="0.3">
      <c r="A82" s="183"/>
      <c r="B82" s="184"/>
      <c r="C82" s="184"/>
      <c r="D82" s="184"/>
      <c r="E82" s="184"/>
      <c r="F82" s="184"/>
      <c r="G82" s="184"/>
      <c r="H82" s="18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8.75" x14ac:dyDescent="0.3">
      <c r="A83" s="183"/>
      <c r="B83" s="184"/>
      <c r="C83" s="184"/>
      <c r="D83" s="184"/>
      <c r="E83" s="184"/>
      <c r="F83" s="184"/>
      <c r="G83" s="184"/>
      <c r="H83" s="18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8.75" x14ac:dyDescent="0.3">
      <c r="A84" s="183"/>
      <c r="B84" s="184"/>
      <c r="C84" s="184"/>
      <c r="D84" s="184"/>
      <c r="E84" s="184"/>
      <c r="F84" s="184"/>
      <c r="G84" s="184"/>
      <c r="H84" s="18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8.75" x14ac:dyDescent="0.3">
      <c r="A85" s="183"/>
      <c r="B85" s="184"/>
      <c r="C85" s="184"/>
      <c r="D85" s="184"/>
      <c r="E85" s="184"/>
      <c r="F85" s="184"/>
      <c r="G85" s="184"/>
      <c r="H85" s="18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8.75" x14ac:dyDescent="0.3">
      <c r="A86" s="183"/>
      <c r="B86" s="184"/>
      <c r="C86" s="184"/>
      <c r="D86" s="184"/>
      <c r="E86" s="184"/>
      <c r="F86" s="184"/>
      <c r="G86" s="184"/>
      <c r="H86" s="184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8.75" x14ac:dyDescent="0.3">
      <c r="A87" s="183"/>
      <c r="B87" s="184"/>
      <c r="C87" s="184"/>
      <c r="D87" s="184"/>
      <c r="E87" s="184"/>
      <c r="F87" s="184"/>
      <c r="G87" s="184"/>
      <c r="H87" s="184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8.75" x14ac:dyDescent="0.3">
      <c r="A88" s="183"/>
      <c r="B88" s="184"/>
      <c r="C88" s="184"/>
      <c r="D88" s="184"/>
      <c r="E88" s="184"/>
      <c r="F88" s="184"/>
      <c r="G88" s="184"/>
      <c r="H88" s="18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8.75" x14ac:dyDescent="0.3">
      <c r="A89" s="183"/>
      <c r="B89" s="184"/>
      <c r="C89" s="184"/>
      <c r="D89" s="184"/>
      <c r="E89" s="184"/>
      <c r="F89" s="184"/>
      <c r="G89" s="184"/>
      <c r="H89" s="184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8.75" x14ac:dyDescent="0.3">
      <c r="A90" s="183"/>
      <c r="B90" s="184"/>
      <c r="C90" s="184"/>
      <c r="D90" s="184"/>
      <c r="E90" s="184"/>
      <c r="F90" s="184"/>
      <c r="G90" s="184"/>
      <c r="H90" s="184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8.75" x14ac:dyDescent="0.3">
      <c r="A91" s="183"/>
      <c r="B91" s="184"/>
      <c r="C91" s="184"/>
      <c r="D91" s="184"/>
      <c r="E91" s="184"/>
      <c r="F91" s="184"/>
      <c r="G91" s="184"/>
      <c r="H91" s="184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8.75" x14ac:dyDescent="0.3">
      <c r="A92" s="183"/>
      <c r="B92" s="184"/>
      <c r="C92" s="184"/>
      <c r="D92" s="184"/>
      <c r="E92" s="184"/>
      <c r="F92" s="184"/>
      <c r="G92" s="184"/>
      <c r="H92" s="184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8.75" x14ac:dyDescent="0.3">
      <c r="A93" s="183"/>
      <c r="B93" s="184"/>
      <c r="C93" s="184"/>
      <c r="D93" s="184"/>
      <c r="E93" s="184"/>
      <c r="F93" s="184"/>
      <c r="G93" s="184"/>
      <c r="H93" s="184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.75" x14ac:dyDescent="0.3">
      <c r="A94" s="183"/>
      <c r="B94" s="184"/>
      <c r="C94" s="184"/>
      <c r="D94" s="184"/>
      <c r="E94" s="184"/>
      <c r="F94" s="184"/>
      <c r="G94" s="184"/>
      <c r="H94" s="184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8.75" x14ac:dyDescent="0.3">
      <c r="A95" s="183"/>
      <c r="B95" s="184"/>
      <c r="C95" s="184"/>
      <c r="D95" s="184"/>
      <c r="E95" s="184"/>
      <c r="F95" s="184"/>
      <c r="G95" s="184"/>
      <c r="H95" s="184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8.75" x14ac:dyDescent="0.3">
      <c r="A96" s="183"/>
      <c r="B96" s="184"/>
      <c r="C96" s="184"/>
      <c r="D96" s="184"/>
      <c r="E96" s="184"/>
      <c r="F96" s="184"/>
      <c r="G96" s="184"/>
      <c r="H96" s="184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8.75" x14ac:dyDescent="0.3">
      <c r="A97" s="183"/>
      <c r="B97" s="184"/>
      <c r="C97" s="184"/>
      <c r="D97" s="184"/>
      <c r="E97" s="184"/>
      <c r="F97" s="184"/>
      <c r="G97" s="184"/>
      <c r="H97" s="184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8.75" x14ac:dyDescent="0.3">
      <c r="A98" s="183"/>
      <c r="B98" s="184"/>
      <c r="C98" s="184"/>
      <c r="D98" s="184"/>
      <c r="E98" s="184"/>
      <c r="F98" s="184"/>
      <c r="G98" s="184"/>
      <c r="H98" s="184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8.75" x14ac:dyDescent="0.3">
      <c r="A99" s="183"/>
      <c r="B99" s="184"/>
      <c r="C99" s="184"/>
      <c r="D99" s="184"/>
      <c r="E99" s="184"/>
      <c r="F99" s="184"/>
      <c r="G99" s="184"/>
      <c r="H99" s="184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8.75" x14ac:dyDescent="0.3">
      <c r="A100" s="183"/>
      <c r="B100" s="184"/>
      <c r="C100" s="184"/>
      <c r="D100" s="184"/>
      <c r="E100" s="184"/>
      <c r="F100" s="184"/>
      <c r="G100" s="184"/>
      <c r="H100" s="184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8.75" x14ac:dyDescent="0.3">
      <c r="A101" s="183"/>
      <c r="B101" s="184"/>
      <c r="C101" s="184"/>
      <c r="D101" s="184"/>
      <c r="E101" s="184"/>
      <c r="F101" s="184"/>
      <c r="G101" s="184"/>
      <c r="H101" s="184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8.75" x14ac:dyDescent="0.3">
      <c r="A102" s="183"/>
      <c r="B102" s="184"/>
      <c r="C102" s="184"/>
      <c r="D102" s="184"/>
      <c r="E102" s="184"/>
      <c r="F102" s="184"/>
      <c r="G102" s="184"/>
      <c r="H102" s="184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8.75" x14ac:dyDescent="0.3">
      <c r="A103" s="183"/>
      <c r="B103" s="184"/>
      <c r="C103" s="184"/>
      <c r="D103" s="184"/>
      <c r="E103" s="184"/>
      <c r="F103" s="184"/>
      <c r="G103" s="184"/>
      <c r="H103" s="184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8.75" x14ac:dyDescent="0.3">
      <c r="A104" s="183"/>
      <c r="B104" s="184"/>
      <c r="C104" s="184"/>
      <c r="D104" s="184"/>
      <c r="E104" s="184"/>
      <c r="F104" s="184"/>
      <c r="G104" s="184"/>
      <c r="H104" s="184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8.75" x14ac:dyDescent="0.3">
      <c r="A105" s="183"/>
      <c r="B105" s="184"/>
      <c r="C105" s="184"/>
      <c r="D105" s="184"/>
      <c r="E105" s="184"/>
      <c r="F105" s="184"/>
      <c r="G105" s="184"/>
      <c r="H105" s="184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8.75" x14ac:dyDescent="0.3">
      <c r="A106" s="183"/>
      <c r="B106" s="184"/>
      <c r="C106" s="184"/>
      <c r="D106" s="184"/>
      <c r="E106" s="184"/>
      <c r="F106" s="184"/>
      <c r="G106" s="184"/>
      <c r="H106" s="184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8.75" x14ac:dyDescent="0.3">
      <c r="A107" s="183"/>
      <c r="B107" s="184"/>
      <c r="C107" s="184"/>
      <c r="D107" s="184"/>
      <c r="E107" s="184"/>
      <c r="F107" s="184"/>
      <c r="G107" s="184"/>
      <c r="H107" s="184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8.75" x14ac:dyDescent="0.3">
      <c r="A108" s="183"/>
      <c r="B108" s="184"/>
      <c r="C108" s="184"/>
      <c r="D108" s="184"/>
      <c r="E108" s="184"/>
      <c r="F108" s="184"/>
      <c r="G108" s="184"/>
      <c r="H108" s="184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8.75" x14ac:dyDescent="0.3">
      <c r="A109" s="183"/>
      <c r="B109" s="184"/>
      <c r="C109" s="184"/>
      <c r="D109" s="184"/>
      <c r="E109" s="184"/>
      <c r="F109" s="184"/>
      <c r="G109" s="184"/>
      <c r="H109" s="184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8.75" x14ac:dyDescent="0.3">
      <c r="A110" s="183"/>
      <c r="B110" s="184"/>
      <c r="C110" s="184"/>
      <c r="D110" s="184"/>
      <c r="E110" s="184"/>
      <c r="F110" s="184"/>
      <c r="G110" s="184"/>
      <c r="H110" s="184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8.75" x14ac:dyDescent="0.3">
      <c r="A111" s="183"/>
      <c r="B111" s="184"/>
      <c r="C111" s="184"/>
      <c r="D111" s="184"/>
      <c r="E111" s="184"/>
      <c r="F111" s="184"/>
      <c r="G111" s="184"/>
      <c r="H111" s="184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8.75" x14ac:dyDescent="0.3">
      <c r="A112" s="183"/>
      <c r="B112" s="184"/>
      <c r="C112" s="184"/>
      <c r="D112" s="184"/>
      <c r="E112" s="184"/>
      <c r="F112" s="184"/>
      <c r="G112" s="184"/>
      <c r="H112" s="184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8.75" x14ac:dyDescent="0.3">
      <c r="A113" s="183"/>
      <c r="B113" s="184"/>
      <c r="C113" s="184"/>
      <c r="D113" s="184"/>
      <c r="E113" s="184"/>
      <c r="F113" s="184"/>
      <c r="G113" s="184"/>
      <c r="H113" s="184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8.75" x14ac:dyDescent="0.3">
      <c r="A114" s="183"/>
      <c r="B114" s="184"/>
      <c r="C114" s="184"/>
      <c r="D114" s="184"/>
      <c r="E114" s="184"/>
      <c r="F114" s="184"/>
      <c r="G114" s="184"/>
      <c r="H114" s="18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8.75" x14ac:dyDescent="0.3">
      <c r="A115" s="183"/>
      <c r="B115" s="184"/>
      <c r="C115" s="184"/>
      <c r="D115" s="184"/>
      <c r="E115" s="184"/>
      <c r="F115" s="184"/>
      <c r="G115" s="184"/>
      <c r="H115" s="184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8.75" x14ac:dyDescent="0.3">
      <c r="A116" s="183"/>
      <c r="B116" s="184"/>
      <c r="C116" s="184"/>
      <c r="D116" s="184"/>
      <c r="E116" s="184"/>
      <c r="F116" s="184"/>
      <c r="G116" s="184"/>
      <c r="H116" s="184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8.75" x14ac:dyDescent="0.3">
      <c r="A117" s="183"/>
      <c r="B117" s="184"/>
      <c r="C117" s="184"/>
      <c r="D117" s="184"/>
      <c r="E117" s="184"/>
      <c r="F117" s="184"/>
      <c r="G117" s="184"/>
      <c r="H117" s="184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8.75" x14ac:dyDescent="0.3">
      <c r="A118" s="183"/>
      <c r="B118" s="184"/>
      <c r="C118" s="184"/>
      <c r="D118" s="184"/>
      <c r="E118" s="184"/>
      <c r="F118" s="184"/>
      <c r="G118" s="184"/>
      <c r="H118" s="184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8.75" x14ac:dyDescent="0.3">
      <c r="A119" s="183"/>
      <c r="B119" s="184"/>
      <c r="C119" s="184"/>
      <c r="D119" s="184"/>
      <c r="E119" s="184"/>
      <c r="F119" s="184"/>
      <c r="G119" s="184"/>
      <c r="H119" s="184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8.75" x14ac:dyDescent="0.3">
      <c r="A120" s="183"/>
      <c r="B120" s="184"/>
      <c r="C120" s="184"/>
      <c r="D120" s="184"/>
      <c r="E120" s="184"/>
      <c r="F120" s="184"/>
      <c r="G120" s="184"/>
      <c r="H120" s="184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8.75" x14ac:dyDescent="0.3">
      <c r="A121" s="183"/>
      <c r="B121" s="184"/>
      <c r="C121" s="184"/>
      <c r="D121" s="184"/>
      <c r="E121" s="184"/>
      <c r="F121" s="184"/>
      <c r="G121" s="184"/>
      <c r="H121" s="184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8.75" x14ac:dyDescent="0.3">
      <c r="A122" s="183"/>
      <c r="B122" s="184"/>
      <c r="C122" s="184"/>
      <c r="D122" s="184"/>
      <c r="E122" s="184"/>
      <c r="F122" s="184"/>
      <c r="G122" s="184"/>
      <c r="H122" s="184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8.75" x14ac:dyDescent="0.3">
      <c r="A123" s="183"/>
      <c r="B123" s="184"/>
      <c r="C123" s="184"/>
      <c r="D123" s="184"/>
      <c r="E123" s="184"/>
      <c r="F123" s="184"/>
      <c r="G123" s="184"/>
      <c r="H123" s="184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8.75" x14ac:dyDescent="0.3">
      <c r="A124" s="183"/>
      <c r="B124" s="184"/>
      <c r="C124" s="184"/>
      <c r="D124" s="184"/>
      <c r="E124" s="184"/>
      <c r="F124" s="184"/>
      <c r="G124" s="184"/>
      <c r="H124" s="184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8.75" x14ac:dyDescent="0.3">
      <c r="A125" s="183"/>
      <c r="B125" s="184"/>
      <c r="C125" s="184"/>
      <c r="D125" s="184"/>
      <c r="E125" s="184"/>
      <c r="F125" s="184"/>
      <c r="G125" s="184"/>
      <c r="H125" s="184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8.75" x14ac:dyDescent="0.3">
      <c r="A126" s="183"/>
      <c r="B126" s="184"/>
      <c r="C126" s="184"/>
      <c r="D126" s="184"/>
      <c r="E126" s="184"/>
      <c r="F126" s="184"/>
      <c r="G126" s="184"/>
      <c r="H126" s="184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8.75" x14ac:dyDescent="0.3">
      <c r="A127" s="183"/>
      <c r="B127" s="184"/>
      <c r="C127" s="184"/>
      <c r="D127" s="184"/>
      <c r="E127" s="184"/>
      <c r="F127" s="184"/>
      <c r="G127" s="184"/>
      <c r="H127" s="184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8.75" x14ac:dyDescent="0.3">
      <c r="A128" s="183"/>
      <c r="B128" s="184"/>
      <c r="C128" s="184"/>
      <c r="D128" s="184"/>
      <c r="E128" s="184"/>
      <c r="F128" s="184"/>
      <c r="G128" s="184"/>
      <c r="H128" s="184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8.75" x14ac:dyDescent="0.3">
      <c r="A129" s="183"/>
      <c r="B129" s="184"/>
      <c r="C129" s="184"/>
      <c r="D129" s="184"/>
      <c r="E129" s="184"/>
      <c r="F129" s="184"/>
      <c r="G129" s="184"/>
      <c r="H129" s="184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8.75" x14ac:dyDescent="0.3">
      <c r="A130" s="183"/>
      <c r="B130" s="184"/>
      <c r="C130" s="184"/>
      <c r="D130" s="184"/>
      <c r="E130" s="184"/>
      <c r="F130" s="184"/>
      <c r="G130" s="184"/>
      <c r="H130" s="184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8.75" x14ac:dyDescent="0.3">
      <c r="A131" s="183"/>
      <c r="B131" s="184"/>
      <c r="C131" s="184"/>
      <c r="D131" s="184"/>
      <c r="E131" s="184"/>
      <c r="F131" s="184"/>
      <c r="G131" s="184"/>
      <c r="H131" s="184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8.75" x14ac:dyDescent="0.3">
      <c r="A132" s="183"/>
      <c r="B132" s="184"/>
      <c r="C132" s="184"/>
      <c r="D132" s="184"/>
      <c r="E132" s="184"/>
      <c r="F132" s="184"/>
      <c r="G132" s="184"/>
      <c r="H132" s="184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8.75" x14ac:dyDescent="0.3">
      <c r="A133" s="183"/>
      <c r="B133" s="184"/>
      <c r="C133" s="184"/>
      <c r="D133" s="184"/>
      <c r="E133" s="184"/>
      <c r="F133" s="184"/>
      <c r="G133" s="184"/>
      <c r="H133" s="184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8.75" x14ac:dyDescent="0.3">
      <c r="A134" s="183"/>
      <c r="B134" s="184"/>
      <c r="C134" s="184"/>
      <c r="D134" s="184"/>
      <c r="E134" s="184"/>
      <c r="F134" s="184"/>
      <c r="G134" s="184"/>
      <c r="H134" s="184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8.75" x14ac:dyDescent="0.3">
      <c r="A135" s="183"/>
      <c r="B135" s="184"/>
      <c r="C135" s="184"/>
      <c r="D135" s="184"/>
      <c r="E135" s="184"/>
      <c r="F135" s="184"/>
      <c r="G135" s="184"/>
      <c r="H135" s="184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8.75" x14ac:dyDescent="0.3">
      <c r="A136" s="183"/>
      <c r="B136" s="184"/>
      <c r="C136" s="184"/>
      <c r="D136" s="184"/>
      <c r="E136" s="184"/>
      <c r="F136" s="184"/>
      <c r="G136" s="184"/>
      <c r="H136" s="184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8.75" x14ac:dyDescent="0.3">
      <c r="A137" s="183"/>
      <c r="B137" s="184"/>
      <c r="C137" s="184"/>
      <c r="D137" s="184"/>
      <c r="E137" s="184"/>
      <c r="F137" s="184"/>
      <c r="G137" s="184"/>
      <c r="H137" s="184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8.75" x14ac:dyDescent="0.3">
      <c r="A138" s="183"/>
      <c r="B138" s="184"/>
      <c r="C138" s="184"/>
      <c r="D138" s="184"/>
      <c r="E138" s="184"/>
      <c r="F138" s="184"/>
      <c r="G138" s="184"/>
      <c r="H138" s="184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8.75" x14ac:dyDescent="0.3">
      <c r="A139" s="183"/>
      <c r="B139" s="184"/>
      <c r="C139" s="184"/>
      <c r="D139" s="184"/>
      <c r="E139" s="184"/>
      <c r="F139" s="184"/>
      <c r="G139" s="184"/>
      <c r="H139" s="184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8.75" x14ac:dyDescent="0.3">
      <c r="A140" s="183"/>
      <c r="B140" s="184"/>
      <c r="C140" s="184"/>
      <c r="D140" s="184"/>
      <c r="E140" s="184"/>
      <c r="F140" s="184"/>
      <c r="G140" s="184"/>
      <c r="H140" s="184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8.75" x14ac:dyDescent="0.3">
      <c r="A141" s="183"/>
      <c r="B141" s="184"/>
      <c r="C141" s="184"/>
      <c r="D141" s="184"/>
      <c r="E141" s="184"/>
      <c r="F141" s="184"/>
      <c r="G141" s="184"/>
      <c r="H141" s="184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8.75" x14ac:dyDescent="0.3">
      <c r="A142" s="183"/>
      <c r="B142" s="184"/>
      <c r="C142" s="184"/>
      <c r="D142" s="184"/>
      <c r="E142" s="184"/>
      <c r="F142" s="184"/>
      <c r="G142" s="184"/>
      <c r="H142" s="184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8.75" x14ac:dyDescent="0.3">
      <c r="A143" s="183"/>
      <c r="B143" s="184"/>
      <c r="C143" s="184"/>
      <c r="D143" s="184"/>
      <c r="E143" s="184"/>
      <c r="F143" s="184"/>
      <c r="G143" s="184"/>
      <c r="H143" s="184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8.75" x14ac:dyDescent="0.3">
      <c r="A144" s="183"/>
      <c r="B144" s="184"/>
      <c r="C144" s="184"/>
      <c r="D144" s="184"/>
      <c r="E144" s="184"/>
      <c r="F144" s="184"/>
      <c r="G144" s="184"/>
      <c r="H144" s="184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8.75" x14ac:dyDescent="0.3">
      <c r="A145" s="183"/>
      <c r="B145" s="184"/>
      <c r="C145" s="184"/>
      <c r="D145" s="184"/>
      <c r="E145" s="184"/>
      <c r="F145" s="184"/>
      <c r="G145" s="184"/>
      <c r="H145" s="184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8.75" x14ac:dyDescent="0.3">
      <c r="A146" s="183"/>
      <c r="B146" s="184"/>
      <c r="C146" s="184"/>
      <c r="D146" s="184"/>
      <c r="E146" s="184"/>
      <c r="F146" s="184"/>
      <c r="G146" s="184"/>
      <c r="H146" s="184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8.75" x14ac:dyDescent="0.3">
      <c r="A147" s="183"/>
      <c r="B147" s="184"/>
      <c r="C147" s="184"/>
      <c r="D147" s="184"/>
      <c r="E147" s="184"/>
      <c r="F147" s="184"/>
      <c r="G147" s="184"/>
      <c r="H147" s="184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8.75" x14ac:dyDescent="0.3">
      <c r="A148" s="183"/>
      <c r="B148" s="184"/>
      <c r="C148" s="184"/>
      <c r="D148" s="184"/>
      <c r="E148" s="184"/>
      <c r="F148" s="184"/>
      <c r="G148" s="184"/>
      <c r="H148" s="184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8.75" x14ac:dyDescent="0.3">
      <c r="A149" s="183"/>
      <c r="B149" s="184"/>
      <c r="C149" s="184"/>
      <c r="D149" s="184"/>
      <c r="E149" s="184"/>
      <c r="F149" s="184"/>
      <c r="G149" s="184"/>
      <c r="H149" s="184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8.75" x14ac:dyDescent="0.3">
      <c r="A150" s="183"/>
      <c r="B150" s="184"/>
      <c r="C150" s="184"/>
      <c r="D150" s="184"/>
      <c r="E150" s="184"/>
      <c r="F150" s="184"/>
      <c r="G150" s="184"/>
      <c r="H150" s="184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8.75" x14ac:dyDescent="0.3">
      <c r="A151" s="183"/>
      <c r="B151" s="184"/>
      <c r="C151" s="184"/>
      <c r="D151" s="184"/>
      <c r="E151" s="184"/>
      <c r="F151" s="184"/>
      <c r="G151" s="184"/>
      <c r="H151" s="184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8.75" x14ac:dyDescent="0.3">
      <c r="A152" s="183"/>
      <c r="B152" s="184"/>
      <c r="C152" s="184"/>
      <c r="D152" s="184"/>
      <c r="E152" s="184"/>
      <c r="F152" s="184"/>
      <c r="G152" s="184"/>
      <c r="H152" s="184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8.75" x14ac:dyDescent="0.3">
      <c r="A153" s="183"/>
      <c r="B153" s="184"/>
      <c r="C153" s="184"/>
      <c r="D153" s="184"/>
      <c r="E153" s="184"/>
      <c r="F153" s="184"/>
      <c r="G153" s="184"/>
      <c r="H153" s="184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8.75" x14ac:dyDescent="0.3">
      <c r="A154" s="183"/>
      <c r="B154" s="184"/>
      <c r="C154" s="184"/>
      <c r="D154" s="184"/>
      <c r="E154" s="184"/>
      <c r="F154" s="184"/>
      <c r="G154" s="184"/>
      <c r="H154" s="184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8.75" x14ac:dyDescent="0.3">
      <c r="A155" s="183"/>
      <c r="B155" s="184"/>
      <c r="C155" s="184"/>
      <c r="D155" s="184"/>
      <c r="E155" s="184"/>
      <c r="F155" s="184"/>
      <c r="G155" s="184"/>
      <c r="H155" s="184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8.75" x14ac:dyDescent="0.3">
      <c r="A156" s="183"/>
      <c r="B156" s="184"/>
      <c r="C156" s="184"/>
      <c r="D156" s="184"/>
      <c r="E156" s="184"/>
      <c r="F156" s="184"/>
      <c r="G156" s="184"/>
      <c r="H156" s="184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8.75" x14ac:dyDescent="0.3">
      <c r="A157" s="183"/>
      <c r="B157" s="184"/>
      <c r="C157" s="184"/>
      <c r="D157" s="184"/>
      <c r="E157" s="184"/>
      <c r="F157" s="184"/>
      <c r="G157" s="184"/>
      <c r="H157" s="184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8.75" x14ac:dyDescent="0.3">
      <c r="A158" s="183"/>
      <c r="B158" s="184"/>
      <c r="C158" s="184"/>
      <c r="D158" s="184"/>
      <c r="E158" s="184"/>
      <c r="F158" s="184"/>
      <c r="G158" s="184"/>
      <c r="H158" s="184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8.75" x14ac:dyDescent="0.3">
      <c r="A159" s="183"/>
      <c r="B159" s="184"/>
      <c r="C159" s="184"/>
      <c r="D159" s="184"/>
      <c r="E159" s="184"/>
      <c r="F159" s="184"/>
      <c r="G159" s="184"/>
      <c r="H159" s="184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8.75" x14ac:dyDescent="0.3">
      <c r="A160" s="183"/>
      <c r="B160" s="184"/>
      <c r="C160" s="184"/>
      <c r="D160" s="184"/>
      <c r="E160" s="184"/>
      <c r="F160" s="184"/>
      <c r="G160" s="184"/>
      <c r="H160" s="184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8.75" x14ac:dyDescent="0.3">
      <c r="A161" s="183"/>
      <c r="B161" s="184"/>
      <c r="C161" s="184"/>
      <c r="D161" s="184"/>
      <c r="E161" s="184"/>
      <c r="F161" s="184"/>
      <c r="G161" s="184"/>
      <c r="H161" s="184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8.75" x14ac:dyDescent="0.3">
      <c r="A162" s="183"/>
      <c r="B162" s="184"/>
      <c r="C162" s="184"/>
      <c r="D162" s="184"/>
      <c r="E162" s="184"/>
      <c r="F162" s="184"/>
      <c r="G162" s="184"/>
      <c r="H162" s="184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8.75" x14ac:dyDescent="0.3">
      <c r="A163" s="183"/>
      <c r="B163" s="184"/>
      <c r="C163" s="184"/>
      <c r="D163" s="184"/>
      <c r="E163" s="184"/>
      <c r="F163" s="184"/>
      <c r="G163" s="184"/>
      <c r="H163" s="184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8.75" x14ac:dyDescent="0.3">
      <c r="A164" s="183"/>
      <c r="B164" s="184"/>
      <c r="C164" s="184"/>
      <c r="D164" s="184"/>
      <c r="E164" s="184"/>
      <c r="F164" s="184"/>
      <c r="G164" s="184"/>
      <c r="H164" s="184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8.75" x14ac:dyDescent="0.3">
      <c r="A165" s="183"/>
      <c r="B165" s="184"/>
      <c r="C165" s="184"/>
      <c r="D165" s="184"/>
      <c r="E165" s="184"/>
      <c r="F165" s="184"/>
      <c r="G165" s="184"/>
      <c r="H165" s="184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8.75" x14ac:dyDescent="0.3">
      <c r="A166" s="183"/>
      <c r="B166" s="184"/>
      <c r="C166" s="184"/>
      <c r="D166" s="184"/>
      <c r="E166" s="184"/>
      <c r="F166" s="184"/>
      <c r="G166" s="184"/>
      <c r="H166" s="184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8.75" x14ac:dyDescent="0.3">
      <c r="A167" s="183"/>
      <c r="B167" s="184"/>
      <c r="C167" s="184"/>
      <c r="D167" s="184"/>
      <c r="E167" s="184"/>
      <c r="F167" s="184"/>
      <c r="G167" s="184"/>
      <c r="H167" s="184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8.75" x14ac:dyDescent="0.3">
      <c r="A168" s="183"/>
      <c r="B168" s="184"/>
      <c r="C168" s="184"/>
      <c r="D168" s="184"/>
      <c r="E168" s="184"/>
      <c r="F168" s="184"/>
      <c r="G168" s="184"/>
      <c r="H168" s="184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8.75" x14ac:dyDescent="0.3">
      <c r="A169" s="183"/>
      <c r="B169" s="184"/>
      <c r="C169" s="184"/>
      <c r="D169" s="184"/>
      <c r="E169" s="184"/>
      <c r="F169" s="184"/>
      <c r="G169" s="184"/>
      <c r="H169" s="184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8.75" x14ac:dyDescent="0.3">
      <c r="A170" s="183"/>
      <c r="B170" s="184"/>
      <c r="C170" s="184"/>
      <c r="D170" s="184"/>
      <c r="E170" s="184"/>
      <c r="F170" s="184"/>
      <c r="G170" s="184"/>
      <c r="H170" s="184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8.75" x14ac:dyDescent="0.3">
      <c r="A171" s="183"/>
      <c r="B171" s="184"/>
      <c r="C171" s="184"/>
      <c r="D171" s="184"/>
      <c r="E171" s="184"/>
      <c r="F171" s="184"/>
      <c r="G171" s="184"/>
      <c r="H171" s="184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8.75" x14ac:dyDescent="0.3">
      <c r="A172" s="183"/>
      <c r="B172" s="184"/>
      <c r="C172" s="184"/>
      <c r="D172" s="184"/>
      <c r="E172" s="184"/>
      <c r="F172" s="184"/>
      <c r="G172" s="184"/>
      <c r="H172" s="184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8.75" x14ac:dyDescent="0.3">
      <c r="A173" s="183"/>
      <c r="B173" s="184"/>
      <c r="C173" s="184"/>
      <c r="D173" s="184"/>
      <c r="E173" s="184"/>
      <c r="F173" s="184"/>
      <c r="G173" s="184"/>
      <c r="H173" s="184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8.75" x14ac:dyDescent="0.3">
      <c r="A174" s="183"/>
      <c r="B174" s="184"/>
      <c r="C174" s="184"/>
      <c r="D174" s="184"/>
      <c r="E174" s="184"/>
      <c r="F174" s="184"/>
      <c r="G174" s="184"/>
      <c r="H174" s="184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8.75" x14ac:dyDescent="0.3">
      <c r="A175" s="183"/>
      <c r="B175" s="184"/>
      <c r="C175" s="184"/>
      <c r="D175" s="184"/>
      <c r="E175" s="184"/>
      <c r="F175" s="184"/>
      <c r="G175" s="184"/>
      <c r="H175" s="184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8.75" x14ac:dyDescent="0.3">
      <c r="A176" s="183"/>
      <c r="B176" s="184"/>
      <c r="C176" s="184"/>
      <c r="D176" s="184"/>
      <c r="E176" s="184"/>
      <c r="F176" s="184"/>
      <c r="G176" s="184"/>
      <c r="H176" s="184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8.75" x14ac:dyDescent="0.3">
      <c r="A177" s="183"/>
      <c r="B177" s="184"/>
      <c r="C177" s="184"/>
      <c r="D177" s="184"/>
      <c r="E177" s="184"/>
      <c r="F177" s="184"/>
      <c r="G177" s="184"/>
      <c r="H177" s="184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8.75" x14ac:dyDescent="0.3">
      <c r="A178" s="183"/>
      <c r="B178" s="184"/>
      <c r="C178" s="184"/>
      <c r="D178" s="184"/>
      <c r="E178" s="184"/>
      <c r="F178" s="184"/>
      <c r="G178" s="184"/>
      <c r="H178" s="184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8.75" x14ac:dyDescent="0.3">
      <c r="A179" s="183"/>
      <c r="B179" s="184"/>
      <c r="C179" s="184"/>
      <c r="D179" s="184"/>
      <c r="E179" s="184"/>
      <c r="F179" s="184"/>
      <c r="G179" s="184"/>
      <c r="H179" s="184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8.75" x14ac:dyDescent="0.3">
      <c r="A180" s="183"/>
      <c r="B180" s="184"/>
      <c r="C180" s="184"/>
      <c r="D180" s="184"/>
      <c r="E180" s="184"/>
      <c r="F180" s="184"/>
      <c r="G180" s="184"/>
      <c r="H180" s="184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8.75" x14ac:dyDescent="0.3">
      <c r="A181" s="183"/>
      <c r="B181" s="184"/>
      <c r="C181" s="184"/>
      <c r="D181" s="184"/>
      <c r="E181" s="184"/>
      <c r="F181" s="184"/>
      <c r="G181" s="184"/>
      <c r="H181" s="184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8.75" x14ac:dyDescent="0.3">
      <c r="A182" s="183"/>
      <c r="B182" s="184"/>
      <c r="C182" s="184"/>
      <c r="D182" s="184"/>
      <c r="E182" s="184"/>
      <c r="F182" s="184"/>
      <c r="G182" s="184"/>
      <c r="H182" s="184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8.75" x14ac:dyDescent="0.3">
      <c r="A183" s="183"/>
      <c r="B183" s="184"/>
      <c r="C183" s="184"/>
      <c r="D183" s="184"/>
      <c r="E183" s="184"/>
      <c r="F183" s="184"/>
      <c r="G183" s="184"/>
      <c r="H183" s="184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8.75" x14ac:dyDescent="0.3">
      <c r="A184" s="183"/>
      <c r="B184" s="184"/>
      <c r="C184" s="184"/>
      <c r="D184" s="184"/>
      <c r="E184" s="184"/>
      <c r="F184" s="184"/>
      <c r="G184" s="184"/>
      <c r="H184" s="18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8.75" x14ac:dyDescent="0.3">
      <c r="A185" s="183"/>
      <c r="B185" s="184"/>
      <c r="C185" s="184"/>
      <c r="D185" s="184"/>
      <c r="E185" s="184"/>
      <c r="F185" s="184"/>
      <c r="G185" s="184"/>
      <c r="H185" s="184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8.75" x14ac:dyDescent="0.3">
      <c r="A186" s="183"/>
      <c r="B186" s="184"/>
      <c r="C186" s="184"/>
      <c r="D186" s="184"/>
      <c r="E186" s="184"/>
      <c r="F186" s="184"/>
      <c r="G186" s="184"/>
      <c r="H186" s="184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8.75" x14ac:dyDescent="0.3">
      <c r="A187" s="183"/>
      <c r="B187" s="184"/>
      <c r="C187" s="184"/>
      <c r="D187" s="184"/>
      <c r="E187" s="184"/>
      <c r="F187" s="184"/>
      <c r="G187" s="184"/>
      <c r="H187" s="184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8.75" x14ac:dyDescent="0.3">
      <c r="A188" s="183"/>
      <c r="B188" s="184"/>
      <c r="C188" s="184"/>
      <c r="D188" s="184"/>
      <c r="E188" s="184"/>
      <c r="F188" s="184"/>
      <c r="G188" s="184"/>
      <c r="H188" s="184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8.75" x14ac:dyDescent="0.3">
      <c r="A189" s="183"/>
      <c r="B189" s="184"/>
      <c r="C189" s="184"/>
      <c r="D189" s="184"/>
      <c r="E189" s="184"/>
      <c r="F189" s="184"/>
      <c r="G189" s="184"/>
      <c r="H189" s="184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8.75" x14ac:dyDescent="0.3">
      <c r="A190" s="183"/>
      <c r="B190" s="184"/>
      <c r="C190" s="184"/>
      <c r="D190" s="184"/>
      <c r="E190" s="184"/>
      <c r="F190" s="184"/>
      <c r="G190" s="184"/>
      <c r="H190" s="184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8.75" x14ac:dyDescent="0.3">
      <c r="A191" s="183"/>
      <c r="B191" s="184"/>
      <c r="C191" s="184"/>
      <c r="D191" s="184"/>
      <c r="E191" s="184"/>
      <c r="F191" s="184"/>
      <c r="G191" s="184"/>
      <c r="H191" s="184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8.75" x14ac:dyDescent="0.3">
      <c r="A192" s="183"/>
      <c r="B192" s="184"/>
      <c r="C192" s="184"/>
      <c r="D192" s="184"/>
      <c r="E192" s="184"/>
      <c r="F192" s="184"/>
      <c r="G192" s="184"/>
      <c r="H192" s="184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8.75" x14ac:dyDescent="0.3">
      <c r="A193" s="183"/>
      <c r="B193" s="184"/>
      <c r="C193" s="184"/>
      <c r="D193" s="184"/>
      <c r="E193" s="184"/>
      <c r="F193" s="184"/>
      <c r="G193" s="184"/>
      <c r="H193" s="184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8.75" x14ac:dyDescent="0.3">
      <c r="A194" s="183"/>
      <c r="B194" s="184"/>
      <c r="C194" s="184"/>
      <c r="D194" s="184"/>
      <c r="E194" s="184"/>
      <c r="F194" s="184"/>
      <c r="G194" s="184"/>
      <c r="H194" s="184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8.75" x14ac:dyDescent="0.3">
      <c r="A195" s="183"/>
      <c r="B195" s="184"/>
      <c r="C195" s="184"/>
      <c r="D195" s="184"/>
      <c r="E195" s="184"/>
      <c r="F195" s="184"/>
      <c r="G195" s="184"/>
      <c r="H195" s="184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8.75" x14ac:dyDescent="0.3">
      <c r="A196" s="183"/>
      <c r="B196" s="184"/>
      <c r="C196" s="184"/>
      <c r="D196" s="184"/>
      <c r="E196" s="184"/>
      <c r="F196" s="184"/>
      <c r="G196" s="184"/>
      <c r="H196" s="184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8.75" x14ac:dyDescent="0.3">
      <c r="A197" s="183"/>
      <c r="B197" s="184"/>
      <c r="C197" s="184"/>
      <c r="D197" s="184"/>
      <c r="E197" s="184"/>
      <c r="F197" s="184"/>
      <c r="G197" s="184"/>
      <c r="H197" s="184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8.75" x14ac:dyDescent="0.3">
      <c r="A198" s="183"/>
      <c r="B198" s="184"/>
      <c r="C198" s="184"/>
      <c r="D198" s="184"/>
      <c r="E198" s="184"/>
      <c r="F198" s="184"/>
      <c r="G198" s="184"/>
      <c r="H198" s="184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8.75" x14ac:dyDescent="0.3">
      <c r="A199" s="183"/>
      <c r="B199" s="184"/>
      <c r="C199" s="184"/>
      <c r="D199" s="184"/>
      <c r="E199" s="184"/>
      <c r="F199" s="184"/>
      <c r="G199" s="184"/>
      <c r="H199" s="184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8.75" x14ac:dyDescent="0.3">
      <c r="A200" s="183"/>
      <c r="B200" s="184"/>
      <c r="C200" s="184"/>
      <c r="D200" s="184"/>
      <c r="E200" s="184"/>
      <c r="F200" s="184"/>
      <c r="G200" s="184"/>
      <c r="H200" s="184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8.75" x14ac:dyDescent="0.3">
      <c r="A201" s="183"/>
      <c r="B201" s="184"/>
      <c r="C201" s="184"/>
      <c r="D201" s="184"/>
      <c r="E201" s="184"/>
      <c r="F201" s="184"/>
      <c r="G201" s="184"/>
      <c r="H201" s="184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8.75" x14ac:dyDescent="0.3">
      <c r="A202" s="183"/>
      <c r="B202" s="184"/>
      <c r="C202" s="184"/>
      <c r="D202" s="184"/>
      <c r="E202" s="184"/>
      <c r="F202" s="184"/>
      <c r="G202" s="184"/>
      <c r="H202" s="184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8.75" x14ac:dyDescent="0.3">
      <c r="A203" s="183"/>
      <c r="B203" s="184"/>
      <c r="C203" s="184"/>
      <c r="D203" s="184"/>
      <c r="E203" s="184"/>
      <c r="F203" s="184"/>
      <c r="G203" s="184"/>
      <c r="H203" s="184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8.75" x14ac:dyDescent="0.3">
      <c r="A204" s="183"/>
      <c r="B204" s="184"/>
      <c r="C204" s="184"/>
      <c r="D204" s="184"/>
      <c r="E204" s="184"/>
      <c r="F204" s="184"/>
      <c r="G204" s="184"/>
      <c r="H204" s="184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8.75" x14ac:dyDescent="0.3">
      <c r="A205" s="183"/>
      <c r="B205" s="184"/>
      <c r="C205" s="184"/>
      <c r="D205" s="184"/>
      <c r="E205" s="184"/>
      <c r="F205" s="184"/>
      <c r="G205" s="184"/>
      <c r="H205" s="184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8.75" x14ac:dyDescent="0.3">
      <c r="A206" s="183"/>
      <c r="B206" s="184"/>
      <c r="C206" s="184"/>
      <c r="D206" s="184"/>
      <c r="E206" s="184"/>
      <c r="F206" s="184"/>
      <c r="G206" s="184"/>
      <c r="H206" s="184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8.75" x14ac:dyDescent="0.3">
      <c r="A207" s="183"/>
      <c r="B207" s="184"/>
      <c r="C207" s="184"/>
      <c r="D207" s="184"/>
      <c r="E207" s="184"/>
      <c r="F207" s="184"/>
      <c r="G207" s="184"/>
      <c r="H207" s="184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8.75" x14ac:dyDescent="0.3">
      <c r="A208" s="183"/>
      <c r="B208" s="184"/>
      <c r="C208" s="184"/>
      <c r="D208" s="184"/>
      <c r="E208" s="184"/>
      <c r="F208" s="184"/>
      <c r="G208" s="184"/>
      <c r="H208" s="184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8.75" x14ac:dyDescent="0.3">
      <c r="A209" s="183"/>
      <c r="B209" s="184"/>
      <c r="C209" s="184"/>
      <c r="D209" s="184"/>
      <c r="E209" s="184"/>
      <c r="F209" s="184"/>
      <c r="G209" s="184"/>
      <c r="H209" s="184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8.75" x14ac:dyDescent="0.3">
      <c r="A210" s="183"/>
      <c r="B210" s="184"/>
      <c r="C210" s="184"/>
      <c r="D210" s="184"/>
      <c r="E210" s="184"/>
      <c r="F210" s="184"/>
      <c r="G210" s="184"/>
      <c r="H210" s="184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8.75" x14ac:dyDescent="0.3">
      <c r="A211" s="183"/>
      <c r="B211" s="184"/>
      <c r="C211" s="184"/>
      <c r="D211" s="184"/>
      <c r="E211" s="184"/>
      <c r="F211" s="184"/>
      <c r="G211" s="184"/>
      <c r="H211" s="184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8.75" x14ac:dyDescent="0.3">
      <c r="A212" s="183"/>
      <c r="B212" s="184"/>
      <c r="C212" s="184"/>
      <c r="D212" s="184"/>
      <c r="E212" s="184"/>
      <c r="F212" s="184"/>
      <c r="G212" s="184"/>
      <c r="H212" s="184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8.75" x14ac:dyDescent="0.3">
      <c r="A213" s="183"/>
      <c r="B213" s="184"/>
      <c r="C213" s="184"/>
      <c r="D213" s="184"/>
      <c r="E213" s="184"/>
      <c r="F213" s="184"/>
      <c r="G213" s="184"/>
      <c r="H213" s="184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8.75" x14ac:dyDescent="0.3">
      <c r="A214" s="183"/>
      <c r="B214" s="184"/>
      <c r="C214" s="184"/>
      <c r="D214" s="184"/>
      <c r="E214" s="184"/>
      <c r="F214" s="184"/>
      <c r="G214" s="184"/>
      <c r="H214" s="184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8.75" x14ac:dyDescent="0.3">
      <c r="A215" s="183"/>
      <c r="B215" s="184"/>
      <c r="C215" s="184"/>
      <c r="D215" s="184"/>
      <c r="E215" s="184"/>
      <c r="F215" s="184"/>
      <c r="G215" s="184"/>
      <c r="H215" s="184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8.75" x14ac:dyDescent="0.3">
      <c r="A216" s="183"/>
      <c r="B216" s="184"/>
      <c r="C216" s="184"/>
      <c r="D216" s="184"/>
      <c r="E216" s="184"/>
      <c r="F216" s="184"/>
      <c r="G216" s="184"/>
      <c r="H216" s="184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8.75" x14ac:dyDescent="0.3">
      <c r="A217" s="183"/>
      <c r="B217" s="184"/>
      <c r="C217" s="184"/>
      <c r="D217" s="184"/>
      <c r="E217" s="184"/>
      <c r="F217" s="184"/>
      <c r="G217" s="184"/>
      <c r="H217" s="184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8.75" x14ac:dyDescent="0.3">
      <c r="A218" s="183"/>
      <c r="B218" s="184"/>
      <c r="C218" s="184"/>
      <c r="D218" s="184"/>
      <c r="E218" s="184"/>
      <c r="F218" s="184"/>
      <c r="G218" s="184"/>
      <c r="H218" s="184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8.75" x14ac:dyDescent="0.3">
      <c r="A219" s="183"/>
      <c r="B219" s="184"/>
      <c r="C219" s="184"/>
      <c r="D219" s="184"/>
      <c r="E219" s="184"/>
      <c r="F219" s="184"/>
      <c r="G219" s="184"/>
      <c r="H219" s="184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8.75" x14ac:dyDescent="0.3">
      <c r="A220" s="183"/>
      <c r="B220" s="184"/>
      <c r="C220" s="184"/>
      <c r="D220" s="184"/>
      <c r="E220" s="184"/>
      <c r="F220" s="184"/>
      <c r="G220" s="184"/>
      <c r="H220" s="184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8.75" x14ac:dyDescent="0.3">
      <c r="A221" s="183"/>
      <c r="B221" s="184"/>
      <c r="C221" s="184"/>
      <c r="D221" s="184"/>
      <c r="E221" s="184"/>
      <c r="F221" s="184"/>
      <c r="G221" s="184"/>
      <c r="H221" s="184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8.75" x14ac:dyDescent="0.3">
      <c r="A222" s="183"/>
      <c r="B222" s="184"/>
      <c r="C222" s="184"/>
      <c r="D222" s="184"/>
      <c r="E222" s="184"/>
      <c r="F222" s="184"/>
      <c r="G222" s="184"/>
      <c r="H222" s="184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8.75" x14ac:dyDescent="0.3">
      <c r="A223" s="183"/>
      <c r="B223" s="184"/>
      <c r="C223" s="184"/>
      <c r="D223" s="184"/>
      <c r="E223" s="184"/>
      <c r="F223" s="184"/>
      <c r="G223" s="184"/>
      <c r="H223" s="184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8.75" x14ac:dyDescent="0.3">
      <c r="A224" s="183"/>
      <c r="B224" s="184"/>
      <c r="C224" s="184"/>
      <c r="D224" s="184"/>
      <c r="E224" s="184"/>
      <c r="F224" s="184"/>
      <c r="G224" s="184"/>
      <c r="H224" s="184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8.75" x14ac:dyDescent="0.3">
      <c r="A225" s="183"/>
      <c r="B225" s="184"/>
      <c r="C225" s="184"/>
      <c r="D225" s="184"/>
      <c r="E225" s="184"/>
      <c r="F225" s="184"/>
      <c r="G225" s="184"/>
      <c r="H225" s="184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8.75" x14ac:dyDescent="0.3">
      <c r="A226" s="183"/>
      <c r="B226" s="184"/>
      <c r="C226" s="184"/>
      <c r="D226" s="184"/>
      <c r="E226" s="184"/>
      <c r="F226" s="184"/>
      <c r="G226" s="184"/>
      <c r="H226" s="184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8.75" x14ac:dyDescent="0.3">
      <c r="A227" s="183"/>
      <c r="B227" s="184"/>
      <c r="C227" s="184"/>
      <c r="D227" s="184"/>
      <c r="E227" s="184"/>
      <c r="F227" s="184"/>
      <c r="G227" s="184"/>
      <c r="H227" s="184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8.75" x14ac:dyDescent="0.3">
      <c r="A228" s="183"/>
      <c r="B228" s="184"/>
      <c r="C228" s="184"/>
      <c r="D228" s="184"/>
      <c r="E228" s="184"/>
      <c r="F228" s="184"/>
      <c r="G228" s="184"/>
      <c r="H228" s="184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8.75" x14ac:dyDescent="0.3">
      <c r="A229" s="183"/>
      <c r="B229" s="184"/>
      <c r="C229" s="184"/>
      <c r="D229" s="184"/>
      <c r="E229" s="184"/>
      <c r="F229" s="184"/>
      <c r="G229" s="184"/>
      <c r="H229" s="184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8.75" x14ac:dyDescent="0.3">
      <c r="A230" s="183"/>
      <c r="B230" s="184"/>
      <c r="C230" s="184"/>
      <c r="D230" s="184"/>
      <c r="E230" s="184"/>
      <c r="F230" s="184"/>
      <c r="G230" s="184"/>
      <c r="H230" s="184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8.75" x14ac:dyDescent="0.3">
      <c r="A231" s="183"/>
      <c r="B231" s="184"/>
      <c r="C231" s="184"/>
      <c r="D231" s="184"/>
      <c r="E231" s="184"/>
      <c r="F231" s="184"/>
      <c r="G231" s="184"/>
      <c r="H231" s="184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8.75" x14ac:dyDescent="0.3">
      <c r="A232" s="183"/>
      <c r="B232" s="184"/>
      <c r="C232" s="184"/>
      <c r="D232" s="184"/>
      <c r="E232" s="184"/>
      <c r="F232" s="184"/>
      <c r="G232" s="184"/>
      <c r="H232" s="184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8.75" x14ac:dyDescent="0.3">
      <c r="A233" s="183"/>
      <c r="B233" s="184"/>
      <c r="C233" s="184"/>
      <c r="D233" s="184"/>
      <c r="E233" s="184"/>
      <c r="F233" s="184"/>
      <c r="G233" s="184"/>
      <c r="H233" s="184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8.75" x14ac:dyDescent="0.3">
      <c r="A234" s="183"/>
      <c r="B234" s="184"/>
      <c r="C234" s="184"/>
      <c r="D234" s="184"/>
      <c r="E234" s="184"/>
      <c r="F234" s="184"/>
      <c r="G234" s="184"/>
      <c r="H234" s="184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8.75" x14ac:dyDescent="0.3">
      <c r="A235" s="183"/>
      <c r="B235" s="184"/>
      <c r="C235" s="184"/>
      <c r="D235" s="184"/>
      <c r="E235" s="184"/>
      <c r="F235" s="184"/>
      <c r="G235" s="184"/>
      <c r="H235" s="184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8.75" x14ac:dyDescent="0.3">
      <c r="A236" s="183"/>
      <c r="B236" s="184"/>
      <c r="C236" s="184"/>
      <c r="D236" s="184"/>
      <c r="E236" s="184"/>
      <c r="F236" s="184"/>
      <c r="G236" s="184"/>
      <c r="H236" s="184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8.75" x14ac:dyDescent="0.3">
      <c r="A237" s="183"/>
      <c r="B237" s="184"/>
      <c r="C237" s="184"/>
      <c r="D237" s="184"/>
      <c r="E237" s="184"/>
      <c r="F237" s="184"/>
      <c r="G237" s="184"/>
      <c r="H237" s="184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8.75" x14ac:dyDescent="0.3">
      <c r="A238" s="183"/>
      <c r="B238" s="184"/>
      <c r="C238" s="184"/>
      <c r="D238" s="184"/>
      <c r="E238" s="184"/>
      <c r="F238" s="184"/>
      <c r="G238" s="184"/>
      <c r="H238" s="184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8.75" x14ac:dyDescent="0.3">
      <c r="A239" s="183"/>
      <c r="B239" s="184"/>
      <c r="C239" s="184"/>
      <c r="D239" s="184"/>
      <c r="E239" s="184"/>
      <c r="F239" s="184"/>
      <c r="G239" s="184"/>
      <c r="H239" s="184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8.75" x14ac:dyDescent="0.3">
      <c r="A240" s="183"/>
      <c r="B240" s="184"/>
      <c r="C240" s="184"/>
      <c r="D240" s="184"/>
      <c r="E240" s="184"/>
      <c r="F240" s="184"/>
      <c r="G240" s="184"/>
      <c r="H240" s="184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8.75" x14ac:dyDescent="0.3">
      <c r="A241" s="183"/>
      <c r="B241" s="184"/>
      <c r="C241" s="184"/>
      <c r="D241" s="184"/>
      <c r="E241" s="184"/>
      <c r="F241" s="184"/>
      <c r="G241" s="184"/>
      <c r="H241" s="184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8.75" x14ac:dyDescent="0.3">
      <c r="A242" s="183"/>
      <c r="B242" s="184"/>
      <c r="C242" s="184"/>
      <c r="D242" s="184"/>
      <c r="E242" s="184"/>
      <c r="F242" s="184"/>
      <c r="G242" s="184"/>
      <c r="H242" s="184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8.75" x14ac:dyDescent="0.3">
      <c r="A243" s="183"/>
      <c r="B243" s="184"/>
      <c r="C243" s="184"/>
      <c r="D243" s="184"/>
      <c r="E243" s="184"/>
      <c r="F243" s="184"/>
      <c r="G243" s="184"/>
      <c r="H243" s="184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8.75" x14ac:dyDescent="0.3">
      <c r="A244" s="183"/>
      <c r="B244" s="184"/>
      <c r="C244" s="184"/>
      <c r="D244" s="184"/>
      <c r="E244" s="184"/>
      <c r="F244" s="184"/>
      <c r="G244" s="184"/>
      <c r="H244" s="184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8.75" x14ac:dyDescent="0.3">
      <c r="A245" s="183"/>
      <c r="B245" s="184"/>
      <c r="C245" s="184"/>
      <c r="D245" s="184"/>
      <c r="E245" s="184"/>
      <c r="F245" s="184"/>
      <c r="G245" s="184"/>
      <c r="H245" s="184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8.75" x14ac:dyDescent="0.3">
      <c r="A246" s="183"/>
      <c r="B246" s="184"/>
      <c r="C246" s="184"/>
      <c r="D246" s="184"/>
      <c r="E246" s="184"/>
      <c r="F246" s="184"/>
      <c r="G246" s="184"/>
      <c r="H246" s="184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8.75" x14ac:dyDescent="0.3">
      <c r="A247" s="183"/>
      <c r="B247" s="184"/>
      <c r="C247" s="184"/>
      <c r="D247" s="184"/>
      <c r="E247" s="184"/>
      <c r="F247" s="184"/>
      <c r="G247" s="184"/>
      <c r="H247" s="184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8.75" x14ac:dyDescent="0.3">
      <c r="A248" s="183"/>
      <c r="B248" s="184"/>
      <c r="C248" s="184"/>
      <c r="D248" s="184"/>
      <c r="E248" s="184"/>
      <c r="F248" s="184"/>
      <c r="G248" s="184"/>
      <c r="H248" s="184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8.75" x14ac:dyDescent="0.3">
      <c r="A249" s="183"/>
      <c r="B249" s="184"/>
      <c r="C249" s="184"/>
      <c r="D249" s="184"/>
      <c r="E249" s="184"/>
      <c r="F249" s="184"/>
      <c r="G249" s="184"/>
      <c r="H249" s="184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8.75" x14ac:dyDescent="0.3">
      <c r="A250" s="183"/>
      <c r="B250" s="184"/>
      <c r="C250" s="184"/>
      <c r="D250" s="184"/>
      <c r="E250" s="184"/>
      <c r="F250" s="184"/>
      <c r="G250" s="184"/>
      <c r="H250" s="184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8.75" x14ac:dyDescent="0.3">
      <c r="A251" s="183"/>
      <c r="B251" s="184"/>
      <c r="C251" s="184"/>
      <c r="D251" s="184"/>
      <c r="E251" s="184"/>
      <c r="F251" s="184"/>
      <c r="G251" s="184"/>
      <c r="H251" s="184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8.75" x14ac:dyDescent="0.3">
      <c r="A252" s="183"/>
      <c r="B252" s="184"/>
      <c r="C252" s="184"/>
      <c r="D252" s="184"/>
      <c r="E252" s="184"/>
      <c r="F252" s="184"/>
      <c r="G252" s="184"/>
      <c r="H252" s="184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8.75" x14ac:dyDescent="0.3">
      <c r="A253" s="183"/>
      <c r="B253" s="184"/>
      <c r="C253" s="184"/>
      <c r="D253" s="184"/>
      <c r="E253" s="184"/>
      <c r="F253" s="184"/>
      <c r="G253" s="184"/>
      <c r="H253" s="184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8.75" x14ac:dyDescent="0.3">
      <c r="A254" s="183"/>
      <c r="B254" s="184"/>
      <c r="C254" s="184"/>
      <c r="D254" s="184"/>
      <c r="E254" s="184"/>
      <c r="F254" s="184"/>
      <c r="G254" s="184"/>
      <c r="H254" s="184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8.75" x14ac:dyDescent="0.3">
      <c r="A255" s="183"/>
      <c r="B255" s="184"/>
      <c r="C255" s="184"/>
      <c r="D255" s="184"/>
      <c r="E255" s="184"/>
      <c r="F255" s="184"/>
      <c r="G255" s="184"/>
      <c r="H255" s="184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8.75" x14ac:dyDescent="0.3">
      <c r="A256" s="183"/>
      <c r="B256" s="184"/>
      <c r="C256" s="184"/>
      <c r="D256" s="184"/>
      <c r="E256" s="184"/>
      <c r="F256" s="184"/>
      <c r="G256" s="184"/>
      <c r="H256" s="184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8.75" x14ac:dyDescent="0.3">
      <c r="A257" s="183"/>
      <c r="B257" s="184"/>
      <c r="C257" s="184"/>
      <c r="D257" s="184"/>
      <c r="E257" s="184"/>
      <c r="F257" s="184"/>
      <c r="G257" s="184"/>
      <c r="H257" s="184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8.75" x14ac:dyDescent="0.3">
      <c r="A258" s="183"/>
      <c r="B258" s="184"/>
      <c r="C258" s="184"/>
      <c r="D258" s="184"/>
      <c r="E258" s="184"/>
      <c r="F258" s="184"/>
      <c r="G258" s="184"/>
      <c r="H258" s="184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8.75" x14ac:dyDescent="0.3">
      <c r="A259" s="183"/>
      <c r="B259" s="184"/>
      <c r="C259" s="184"/>
      <c r="D259" s="184"/>
      <c r="E259" s="184"/>
      <c r="F259" s="184"/>
      <c r="G259" s="184"/>
      <c r="H259" s="184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8.75" x14ac:dyDescent="0.3">
      <c r="A260" s="183"/>
      <c r="B260" s="184"/>
      <c r="C260" s="184"/>
      <c r="D260" s="184"/>
      <c r="E260" s="184"/>
      <c r="F260" s="184"/>
      <c r="G260" s="184"/>
      <c r="H260" s="184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8.75" x14ac:dyDescent="0.3">
      <c r="A261" s="183"/>
      <c r="B261" s="184"/>
      <c r="C261" s="184"/>
      <c r="D261" s="184"/>
      <c r="E261" s="184"/>
      <c r="F261" s="184"/>
      <c r="G261" s="184"/>
      <c r="H261" s="184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8.75" x14ac:dyDescent="0.3">
      <c r="A262" s="183"/>
      <c r="B262" s="184"/>
      <c r="C262" s="184"/>
      <c r="D262" s="184"/>
      <c r="E262" s="184"/>
      <c r="F262" s="184"/>
      <c r="G262" s="184"/>
      <c r="H262" s="184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8.75" x14ac:dyDescent="0.3">
      <c r="A263" s="183"/>
      <c r="B263" s="184"/>
      <c r="C263" s="184"/>
      <c r="D263" s="184"/>
      <c r="E263" s="184"/>
      <c r="F263" s="184"/>
      <c r="G263" s="184"/>
      <c r="H263" s="184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8.75" x14ac:dyDescent="0.3">
      <c r="A264" s="183"/>
      <c r="B264" s="184"/>
      <c r="C264" s="184"/>
      <c r="D264" s="184"/>
      <c r="E264" s="184"/>
      <c r="F264" s="184"/>
      <c r="G264" s="184"/>
      <c r="H264" s="184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8.75" x14ac:dyDescent="0.3">
      <c r="A265" s="183"/>
      <c r="B265" s="184"/>
      <c r="C265" s="184"/>
      <c r="D265" s="184"/>
      <c r="E265" s="184"/>
      <c r="F265" s="184"/>
      <c r="G265" s="184"/>
      <c r="H265" s="184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8.75" x14ac:dyDescent="0.3">
      <c r="A266" s="183"/>
      <c r="B266" s="184"/>
      <c r="C266" s="184"/>
      <c r="D266" s="184"/>
      <c r="E266" s="184"/>
      <c r="F266" s="184"/>
      <c r="G266" s="184"/>
      <c r="H266" s="184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8.75" x14ac:dyDescent="0.3">
      <c r="A267" s="183"/>
      <c r="B267" s="184"/>
      <c r="C267" s="184"/>
      <c r="D267" s="184"/>
      <c r="E267" s="184"/>
      <c r="F267" s="184"/>
      <c r="G267" s="184"/>
      <c r="H267" s="184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8.75" x14ac:dyDescent="0.3">
      <c r="A268" s="183"/>
      <c r="B268" s="184"/>
      <c r="C268" s="184"/>
      <c r="D268" s="184"/>
      <c r="E268" s="184"/>
      <c r="F268" s="184"/>
      <c r="G268" s="184"/>
      <c r="H268" s="184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8.75" x14ac:dyDescent="0.3">
      <c r="A269" s="183"/>
      <c r="B269" s="184"/>
      <c r="C269" s="184"/>
      <c r="D269" s="184"/>
      <c r="E269" s="184"/>
      <c r="F269" s="184"/>
      <c r="G269" s="184"/>
      <c r="H269" s="184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8.75" x14ac:dyDescent="0.3">
      <c r="A270" s="183"/>
      <c r="B270" s="184"/>
      <c r="C270" s="184"/>
      <c r="D270" s="184"/>
      <c r="E270" s="184"/>
      <c r="F270" s="184"/>
      <c r="G270" s="184"/>
      <c r="H270" s="184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8.75" x14ac:dyDescent="0.3">
      <c r="A271" s="183"/>
      <c r="B271" s="184"/>
      <c r="C271" s="184"/>
      <c r="D271" s="184"/>
      <c r="E271" s="184"/>
      <c r="F271" s="184"/>
      <c r="G271" s="184"/>
      <c r="H271" s="184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8.75" x14ac:dyDescent="0.3">
      <c r="A272" s="183"/>
      <c r="B272" s="184"/>
      <c r="C272" s="184"/>
      <c r="D272" s="184"/>
      <c r="E272" s="184"/>
      <c r="F272" s="184"/>
      <c r="G272" s="184"/>
      <c r="H272" s="184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8.75" x14ac:dyDescent="0.3">
      <c r="A273" s="183"/>
      <c r="B273" s="184"/>
      <c r="C273" s="184"/>
      <c r="D273" s="184"/>
      <c r="E273" s="184"/>
      <c r="F273" s="184"/>
      <c r="G273" s="184"/>
      <c r="H273" s="184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8.75" x14ac:dyDescent="0.3">
      <c r="A274" s="183"/>
      <c r="B274" s="184"/>
      <c r="C274" s="184"/>
      <c r="D274" s="184"/>
      <c r="E274" s="184"/>
      <c r="F274" s="184"/>
      <c r="G274" s="184"/>
      <c r="H274" s="18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8.75" x14ac:dyDescent="0.3">
      <c r="A275" s="183"/>
      <c r="B275" s="184"/>
      <c r="C275" s="184"/>
      <c r="D275" s="184"/>
      <c r="E275" s="184"/>
      <c r="F275" s="184"/>
      <c r="G275" s="184"/>
      <c r="H275" s="184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8.75" x14ac:dyDescent="0.3">
      <c r="A276" s="183"/>
      <c r="B276" s="184"/>
      <c r="C276" s="184"/>
      <c r="D276" s="184"/>
      <c r="E276" s="184"/>
      <c r="F276" s="184"/>
      <c r="G276" s="184"/>
      <c r="H276" s="184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8.75" x14ac:dyDescent="0.3">
      <c r="A277" s="183"/>
      <c r="B277" s="184"/>
      <c r="C277" s="184"/>
      <c r="D277" s="184"/>
      <c r="E277" s="184"/>
      <c r="F277" s="184"/>
      <c r="G277" s="184"/>
      <c r="H277" s="184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8.75" x14ac:dyDescent="0.3">
      <c r="A278" s="183"/>
      <c r="B278" s="184"/>
      <c r="C278" s="184"/>
      <c r="D278" s="184"/>
      <c r="E278" s="184"/>
      <c r="F278" s="184"/>
      <c r="G278" s="184"/>
      <c r="H278" s="184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8.75" x14ac:dyDescent="0.3">
      <c r="A279" s="183"/>
      <c r="B279" s="184"/>
      <c r="C279" s="184"/>
      <c r="D279" s="184"/>
      <c r="E279" s="184"/>
      <c r="F279" s="184"/>
      <c r="G279" s="184"/>
      <c r="H279" s="184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8.75" x14ac:dyDescent="0.3">
      <c r="A280" s="183"/>
      <c r="B280" s="184"/>
      <c r="C280" s="184"/>
      <c r="D280" s="184"/>
      <c r="E280" s="184"/>
      <c r="F280" s="184"/>
      <c r="G280" s="184"/>
      <c r="H280" s="184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8.75" x14ac:dyDescent="0.3">
      <c r="A281" s="183"/>
      <c r="B281" s="184"/>
      <c r="C281" s="184"/>
      <c r="D281" s="184"/>
      <c r="E281" s="184"/>
      <c r="F281" s="184"/>
      <c r="G281" s="184"/>
      <c r="H281" s="184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8.75" x14ac:dyDescent="0.3">
      <c r="A282" s="183"/>
      <c r="B282" s="184"/>
      <c r="C282" s="184"/>
      <c r="D282" s="184"/>
      <c r="E282" s="184"/>
      <c r="F282" s="184"/>
      <c r="G282" s="184"/>
      <c r="H282" s="184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8.75" x14ac:dyDescent="0.3">
      <c r="A283" s="183"/>
      <c r="B283" s="184"/>
      <c r="C283" s="184"/>
      <c r="D283" s="184"/>
      <c r="E283" s="184"/>
      <c r="F283" s="184"/>
      <c r="G283" s="184"/>
      <c r="H283" s="184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8.75" x14ac:dyDescent="0.3">
      <c r="A284" s="183"/>
      <c r="B284" s="184"/>
      <c r="C284" s="184"/>
      <c r="D284" s="184"/>
      <c r="E284" s="184"/>
      <c r="F284" s="184"/>
      <c r="G284" s="184"/>
      <c r="H284" s="184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8.75" x14ac:dyDescent="0.3">
      <c r="A285" s="183"/>
      <c r="B285" s="184"/>
      <c r="C285" s="184"/>
      <c r="D285" s="184"/>
      <c r="E285" s="184"/>
      <c r="F285" s="184"/>
      <c r="G285" s="184"/>
      <c r="H285" s="184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8.75" x14ac:dyDescent="0.3">
      <c r="A286" s="183"/>
      <c r="B286" s="184"/>
      <c r="C286" s="184"/>
      <c r="D286" s="184"/>
      <c r="E286" s="184"/>
      <c r="F286" s="184"/>
      <c r="G286" s="184"/>
      <c r="H286" s="184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8.75" x14ac:dyDescent="0.3">
      <c r="A287" s="183"/>
      <c r="B287" s="184"/>
      <c r="C287" s="184"/>
      <c r="D287" s="184"/>
      <c r="E287" s="184"/>
      <c r="F287" s="184"/>
      <c r="G287" s="184"/>
      <c r="H287" s="184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8.75" x14ac:dyDescent="0.3">
      <c r="A288" s="183"/>
      <c r="B288" s="184"/>
      <c r="C288" s="184"/>
      <c r="D288" s="184"/>
      <c r="E288" s="184"/>
      <c r="F288" s="184"/>
      <c r="G288" s="184"/>
      <c r="H288" s="184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8.75" x14ac:dyDescent="0.3">
      <c r="A289" s="183"/>
      <c r="B289" s="184"/>
      <c r="C289" s="184"/>
      <c r="D289" s="184"/>
      <c r="E289" s="184"/>
      <c r="F289" s="184"/>
      <c r="G289" s="184"/>
      <c r="H289" s="184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8.75" x14ac:dyDescent="0.3">
      <c r="A290" s="183"/>
      <c r="B290" s="184"/>
      <c r="C290" s="184"/>
      <c r="D290" s="184"/>
      <c r="E290" s="184"/>
      <c r="F290" s="184"/>
      <c r="G290" s="184"/>
      <c r="H290" s="184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8.75" x14ac:dyDescent="0.3">
      <c r="A291" s="183"/>
      <c r="B291" s="184"/>
      <c r="C291" s="184"/>
      <c r="D291" s="184"/>
      <c r="E291" s="184"/>
      <c r="F291" s="184"/>
      <c r="G291" s="184"/>
      <c r="H291" s="184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8.75" x14ac:dyDescent="0.3">
      <c r="A292" s="183"/>
      <c r="B292" s="184"/>
      <c r="C292" s="184"/>
      <c r="D292" s="184"/>
      <c r="E292" s="184"/>
      <c r="F292" s="184"/>
      <c r="G292" s="184"/>
      <c r="H292" s="184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8.75" x14ac:dyDescent="0.3">
      <c r="A293" s="183"/>
      <c r="B293" s="184"/>
      <c r="C293" s="184"/>
      <c r="D293" s="184"/>
      <c r="E293" s="184"/>
      <c r="F293" s="184"/>
      <c r="G293" s="184"/>
      <c r="H293" s="184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8.75" x14ac:dyDescent="0.3">
      <c r="A294" s="183"/>
      <c r="B294" s="184"/>
      <c r="C294" s="184"/>
      <c r="D294" s="184"/>
      <c r="E294" s="184"/>
      <c r="F294" s="184"/>
      <c r="G294" s="184"/>
      <c r="H294" s="184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8.75" x14ac:dyDescent="0.3">
      <c r="A295" s="183"/>
      <c r="B295" s="184"/>
      <c r="C295" s="184"/>
      <c r="D295" s="184"/>
      <c r="E295" s="184"/>
      <c r="F295" s="184"/>
      <c r="G295" s="184"/>
      <c r="H295" s="184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8.75" x14ac:dyDescent="0.3">
      <c r="A296" s="183"/>
      <c r="B296" s="184"/>
      <c r="C296" s="184"/>
      <c r="D296" s="184"/>
      <c r="E296" s="184"/>
      <c r="F296" s="184"/>
      <c r="G296" s="184"/>
      <c r="H296" s="184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8.75" x14ac:dyDescent="0.3">
      <c r="A297" s="183"/>
      <c r="B297" s="184"/>
      <c r="C297" s="184"/>
      <c r="D297" s="184"/>
      <c r="E297" s="184"/>
      <c r="F297" s="184"/>
      <c r="G297" s="184"/>
      <c r="H297" s="184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8.75" x14ac:dyDescent="0.3">
      <c r="A298" s="183"/>
      <c r="B298" s="184"/>
      <c r="C298" s="184"/>
      <c r="D298" s="184"/>
      <c r="E298" s="184"/>
      <c r="F298" s="184"/>
      <c r="G298" s="184"/>
      <c r="H298" s="184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8.75" x14ac:dyDescent="0.3">
      <c r="A299" s="183"/>
      <c r="B299" s="184"/>
      <c r="C299" s="184"/>
      <c r="D299" s="184"/>
      <c r="E299" s="184"/>
      <c r="F299" s="184"/>
      <c r="G299" s="184"/>
      <c r="H299" s="184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8.75" x14ac:dyDescent="0.3">
      <c r="A300" s="183"/>
      <c r="B300" s="184"/>
      <c r="C300" s="184"/>
      <c r="D300" s="184"/>
      <c r="E300" s="184"/>
      <c r="F300" s="184"/>
      <c r="G300" s="184"/>
      <c r="H300" s="184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8.75" x14ac:dyDescent="0.3">
      <c r="A301" s="183"/>
      <c r="B301" s="184"/>
      <c r="C301" s="184"/>
      <c r="D301" s="184"/>
      <c r="E301" s="184"/>
      <c r="F301" s="184"/>
      <c r="G301" s="184"/>
      <c r="H301" s="184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8.75" x14ac:dyDescent="0.3">
      <c r="A302" s="183"/>
      <c r="B302" s="184"/>
      <c r="C302" s="184"/>
      <c r="D302" s="184"/>
      <c r="E302" s="184"/>
      <c r="F302" s="184"/>
      <c r="G302" s="184"/>
      <c r="H302" s="184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8.75" x14ac:dyDescent="0.3">
      <c r="A303" s="183"/>
      <c r="B303" s="184"/>
      <c r="C303" s="184"/>
      <c r="D303" s="184"/>
      <c r="E303" s="184"/>
      <c r="F303" s="184"/>
      <c r="G303" s="184"/>
      <c r="H303" s="184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8.75" x14ac:dyDescent="0.3">
      <c r="A304" s="183"/>
      <c r="B304" s="184"/>
      <c r="C304" s="184"/>
      <c r="D304" s="184"/>
      <c r="E304" s="184"/>
      <c r="F304" s="184"/>
      <c r="G304" s="184"/>
      <c r="H304" s="184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8.75" x14ac:dyDescent="0.3">
      <c r="A305" s="183"/>
      <c r="B305" s="184"/>
      <c r="C305" s="184"/>
      <c r="D305" s="184"/>
      <c r="E305" s="184"/>
      <c r="F305" s="184"/>
      <c r="G305" s="184"/>
      <c r="H305" s="184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8.75" x14ac:dyDescent="0.3">
      <c r="A306" s="183"/>
      <c r="B306" s="184"/>
      <c r="C306" s="184"/>
      <c r="D306" s="184"/>
      <c r="E306" s="184"/>
      <c r="F306" s="184"/>
      <c r="G306" s="184"/>
      <c r="H306" s="184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8.75" x14ac:dyDescent="0.3">
      <c r="A307" s="183"/>
      <c r="B307" s="184"/>
      <c r="C307" s="184"/>
      <c r="D307" s="184"/>
      <c r="E307" s="184"/>
      <c r="F307" s="184"/>
      <c r="G307" s="184"/>
      <c r="H307" s="184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8.75" x14ac:dyDescent="0.3">
      <c r="A308" s="183"/>
      <c r="B308" s="184"/>
      <c r="C308" s="184"/>
      <c r="D308" s="184"/>
      <c r="E308" s="184"/>
      <c r="F308" s="184"/>
      <c r="G308" s="184"/>
      <c r="H308" s="184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8.75" x14ac:dyDescent="0.3">
      <c r="A309" s="183"/>
      <c r="B309" s="184"/>
      <c r="C309" s="184"/>
      <c r="D309" s="184"/>
      <c r="E309" s="184"/>
      <c r="F309" s="184"/>
      <c r="G309" s="184"/>
      <c r="H309" s="184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8.75" x14ac:dyDescent="0.3">
      <c r="A310" s="183"/>
      <c r="B310" s="184"/>
      <c r="C310" s="184"/>
      <c r="D310" s="184"/>
      <c r="E310" s="184"/>
      <c r="F310" s="184"/>
      <c r="G310" s="184"/>
      <c r="H310" s="184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8.75" x14ac:dyDescent="0.3">
      <c r="A311" s="183"/>
      <c r="B311" s="184"/>
      <c r="C311" s="184"/>
      <c r="D311" s="184"/>
      <c r="E311" s="184"/>
      <c r="F311" s="184"/>
      <c r="G311" s="184"/>
      <c r="H311" s="184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8.75" x14ac:dyDescent="0.3">
      <c r="A312" s="183"/>
      <c r="B312" s="184"/>
      <c r="C312" s="184"/>
      <c r="D312" s="184"/>
      <c r="E312" s="184"/>
      <c r="F312" s="184"/>
      <c r="G312" s="184"/>
      <c r="H312" s="184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8.75" x14ac:dyDescent="0.3">
      <c r="A313" s="183"/>
      <c r="B313" s="184"/>
      <c r="C313" s="184"/>
      <c r="D313" s="184"/>
      <c r="E313" s="184"/>
      <c r="F313" s="184"/>
      <c r="G313" s="184"/>
      <c r="H313" s="184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8.75" x14ac:dyDescent="0.3">
      <c r="A314" s="183"/>
      <c r="B314" s="184"/>
      <c r="C314" s="184"/>
      <c r="D314" s="184"/>
      <c r="E314" s="184"/>
      <c r="F314" s="184"/>
      <c r="G314" s="184"/>
      <c r="H314" s="184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8.75" x14ac:dyDescent="0.3">
      <c r="A315" s="183"/>
      <c r="B315" s="184"/>
      <c r="C315" s="184"/>
      <c r="D315" s="184"/>
      <c r="E315" s="184"/>
      <c r="F315" s="184"/>
      <c r="G315" s="184"/>
      <c r="H315" s="184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8.75" x14ac:dyDescent="0.3">
      <c r="A316" s="183"/>
      <c r="B316" s="184"/>
      <c r="C316" s="184"/>
      <c r="D316" s="184"/>
      <c r="E316" s="184"/>
      <c r="F316" s="184"/>
      <c r="G316" s="184"/>
      <c r="H316" s="184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8.75" x14ac:dyDescent="0.3">
      <c r="A317" s="183"/>
      <c r="B317" s="184"/>
      <c r="C317" s="184"/>
      <c r="D317" s="184"/>
      <c r="E317" s="184"/>
      <c r="F317" s="184"/>
      <c r="G317" s="184"/>
      <c r="H317" s="184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8.75" x14ac:dyDescent="0.3">
      <c r="A318" s="183"/>
      <c r="B318" s="184"/>
      <c r="C318" s="184"/>
      <c r="D318" s="184"/>
      <c r="E318" s="184"/>
      <c r="F318" s="184"/>
      <c r="G318" s="184"/>
      <c r="H318" s="184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8.75" x14ac:dyDescent="0.3">
      <c r="A319" s="183"/>
      <c r="B319" s="184"/>
      <c r="C319" s="184"/>
      <c r="D319" s="184"/>
      <c r="E319" s="184"/>
      <c r="F319" s="184"/>
      <c r="G319" s="184"/>
      <c r="H319" s="184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8.75" x14ac:dyDescent="0.3">
      <c r="A320" s="183"/>
      <c r="B320" s="184"/>
      <c r="C320" s="184"/>
      <c r="D320" s="184"/>
      <c r="E320" s="184"/>
      <c r="F320" s="184"/>
      <c r="G320" s="184"/>
      <c r="H320" s="184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8.75" x14ac:dyDescent="0.3">
      <c r="A321" s="183"/>
      <c r="B321" s="184"/>
      <c r="C321" s="184"/>
      <c r="D321" s="184"/>
      <c r="E321" s="184"/>
      <c r="F321" s="184"/>
      <c r="G321" s="184"/>
      <c r="H321" s="184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8.75" x14ac:dyDescent="0.3">
      <c r="A322" s="183"/>
      <c r="B322" s="184"/>
      <c r="C322" s="184"/>
      <c r="D322" s="184"/>
      <c r="E322" s="184"/>
      <c r="F322" s="184"/>
      <c r="G322" s="184"/>
      <c r="H322" s="184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8.75" x14ac:dyDescent="0.3">
      <c r="A323" s="183"/>
      <c r="B323" s="184"/>
      <c r="C323" s="184"/>
      <c r="D323" s="184"/>
      <c r="E323" s="184"/>
      <c r="F323" s="184"/>
      <c r="G323" s="184"/>
      <c r="H323" s="184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8.75" x14ac:dyDescent="0.3">
      <c r="A324" s="183"/>
      <c r="B324" s="184"/>
      <c r="C324" s="184"/>
      <c r="D324" s="184"/>
      <c r="E324" s="184"/>
      <c r="F324" s="184"/>
      <c r="G324" s="184"/>
      <c r="H324" s="184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8.75" x14ac:dyDescent="0.3">
      <c r="A325" s="183"/>
      <c r="B325" s="184"/>
      <c r="C325" s="184"/>
      <c r="D325" s="184"/>
      <c r="E325" s="184"/>
      <c r="F325" s="184"/>
      <c r="G325" s="184"/>
      <c r="H325" s="184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8.75" x14ac:dyDescent="0.3">
      <c r="A326" s="183"/>
      <c r="B326" s="184"/>
      <c r="C326" s="184"/>
      <c r="D326" s="184"/>
      <c r="E326" s="184"/>
      <c r="F326" s="184"/>
      <c r="G326" s="184"/>
      <c r="H326" s="184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8.75" x14ac:dyDescent="0.3">
      <c r="A327" s="183"/>
      <c r="B327" s="184"/>
      <c r="C327" s="184"/>
      <c r="D327" s="184"/>
      <c r="E327" s="184"/>
      <c r="F327" s="184"/>
      <c r="G327" s="184"/>
      <c r="H327" s="184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8.75" x14ac:dyDescent="0.3">
      <c r="A328" s="183"/>
      <c r="B328" s="184"/>
      <c r="C328" s="184"/>
      <c r="D328" s="184"/>
      <c r="E328" s="184"/>
      <c r="F328" s="184"/>
      <c r="G328" s="184"/>
      <c r="H328" s="184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8.75" x14ac:dyDescent="0.3">
      <c r="A329" s="183"/>
      <c r="B329" s="184"/>
      <c r="C329" s="184"/>
      <c r="D329" s="184"/>
      <c r="E329" s="184"/>
      <c r="F329" s="184"/>
      <c r="G329" s="184"/>
      <c r="H329" s="184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8.75" x14ac:dyDescent="0.3">
      <c r="A330" s="183"/>
      <c r="B330" s="184"/>
      <c r="C330" s="184"/>
      <c r="D330" s="184"/>
      <c r="E330" s="184"/>
      <c r="F330" s="184"/>
      <c r="G330" s="184"/>
      <c r="H330" s="184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8.75" x14ac:dyDescent="0.3">
      <c r="A331" s="183"/>
      <c r="B331" s="184"/>
      <c r="C331" s="184"/>
      <c r="D331" s="184"/>
      <c r="E331" s="184"/>
      <c r="F331" s="184"/>
      <c r="G331" s="184"/>
      <c r="H331" s="184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8.75" x14ac:dyDescent="0.3">
      <c r="A332" s="183"/>
      <c r="B332" s="184"/>
      <c r="C332" s="184"/>
      <c r="D332" s="184"/>
      <c r="E332" s="184"/>
      <c r="F332" s="184"/>
      <c r="G332" s="184"/>
      <c r="H332" s="184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8.75" x14ac:dyDescent="0.3">
      <c r="A333" s="183"/>
      <c r="B333" s="184"/>
      <c r="C333" s="184"/>
      <c r="D333" s="184"/>
      <c r="E333" s="184"/>
      <c r="F333" s="184"/>
      <c r="G333" s="184"/>
      <c r="H333" s="184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8.75" x14ac:dyDescent="0.3">
      <c r="A334" s="183"/>
      <c r="B334" s="184"/>
      <c r="C334" s="184"/>
      <c r="D334" s="184"/>
      <c r="E334" s="184"/>
      <c r="F334" s="184"/>
      <c r="G334" s="184"/>
      <c r="H334" s="184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8.75" x14ac:dyDescent="0.3">
      <c r="A335" s="183"/>
      <c r="B335" s="184"/>
      <c r="C335" s="184"/>
      <c r="D335" s="184"/>
      <c r="E335" s="184"/>
      <c r="F335" s="184"/>
      <c r="G335" s="184"/>
      <c r="H335" s="184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8.75" x14ac:dyDescent="0.3">
      <c r="A336" s="183"/>
      <c r="B336" s="184"/>
      <c r="C336" s="184"/>
      <c r="D336" s="184"/>
      <c r="E336" s="184"/>
      <c r="F336" s="184"/>
      <c r="G336" s="184"/>
      <c r="H336" s="184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8.75" x14ac:dyDescent="0.3">
      <c r="A337" s="183"/>
      <c r="B337" s="184"/>
      <c r="C337" s="184"/>
      <c r="D337" s="184"/>
      <c r="E337" s="184"/>
      <c r="F337" s="184"/>
      <c r="G337" s="184"/>
      <c r="H337" s="184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8.75" x14ac:dyDescent="0.3">
      <c r="A338" s="183"/>
      <c r="B338" s="184"/>
      <c r="C338" s="184"/>
      <c r="D338" s="184"/>
      <c r="E338" s="184"/>
      <c r="F338" s="184"/>
      <c r="G338" s="184"/>
      <c r="H338" s="184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8.75" x14ac:dyDescent="0.3">
      <c r="A339" s="183"/>
      <c r="B339" s="184"/>
      <c r="C339" s="184"/>
      <c r="D339" s="184"/>
      <c r="E339" s="184"/>
      <c r="F339" s="184"/>
      <c r="G339" s="184"/>
      <c r="H339" s="184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8.75" x14ac:dyDescent="0.3">
      <c r="A340" s="183"/>
      <c r="B340" s="184"/>
      <c r="C340" s="184"/>
      <c r="D340" s="184"/>
      <c r="E340" s="184"/>
      <c r="F340" s="184"/>
      <c r="G340" s="184"/>
      <c r="H340" s="184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8.75" x14ac:dyDescent="0.3">
      <c r="A341" s="183"/>
      <c r="B341" s="184"/>
      <c r="C341" s="184"/>
      <c r="D341" s="184"/>
      <c r="E341" s="184"/>
      <c r="F341" s="184"/>
      <c r="G341" s="184"/>
      <c r="H341" s="184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8.75" x14ac:dyDescent="0.3">
      <c r="A342" s="183"/>
      <c r="B342" s="184"/>
      <c r="C342" s="184"/>
      <c r="D342" s="184"/>
      <c r="E342" s="184"/>
      <c r="F342" s="184"/>
      <c r="G342" s="184"/>
      <c r="H342" s="184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8.75" x14ac:dyDescent="0.3">
      <c r="A343" s="183"/>
      <c r="B343" s="184"/>
      <c r="C343" s="184"/>
      <c r="D343" s="184"/>
      <c r="E343" s="184"/>
      <c r="F343" s="184"/>
      <c r="G343" s="184"/>
      <c r="H343" s="184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8.75" x14ac:dyDescent="0.3">
      <c r="A344" s="183"/>
      <c r="B344" s="184"/>
      <c r="C344" s="184"/>
      <c r="D344" s="184"/>
      <c r="E344" s="184"/>
      <c r="F344" s="184"/>
      <c r="G344" s="184"/>
      <c r="H344" s="184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8.75" x14ac:dyDescent="0.3">
      <c r="A345" s="183"/>
      <c r="B345" s="184"/>
      <c r="C345" s="184"/>
      <c r="D345" s="184"/>
      <c r="E345" s="184"/>
      <c r="F345" s="184"/>
      <c r="G345" s="184"/>
      <c r="H345" s="184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8.75" x14ac:dyDescent="0.3">
      <c r="A346" s="183"/>
      <c r="B346" s="184"/>
      <c r="C346" s="184"/>
      <c r="D346" s="184"/>
      <c r="E346" s="184"/>
      <c r="F346" s="184"/>
      <c r="G346" s="184"/>
      <c r="H346" s="184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8.75" x14ac:dyDescent="0.3">
      <c r="A347" s="183"/>
      <c r="B347" s="184"/>
      <c r="C347" s="184"/>
      <c r="D347" s="184"/>
      <c r="E347" s="184"/>
      <c r="F347" s="184"/>
      <c r="G347" s="184"/>
      <c r="H347" s="184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8.75" x14ac:dyDescent="0.3">
      <c r="A348" s="183"/>
      <c r="B348" s="184"/>
      <c r="C348" s="184"/>
      <c r="D348" s="184"/>
      <c r="E348" s="184"/>
      <c r="F348" s="184"/>
      <c r="G348" s="184"/>
      <c r="H348" s="184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8.75" x14ac:dyDescent="0.3">
      <c r="A349" s="183"/>
      <c r="B349" s="184"/>
      <c r="C349" s="184"/>
      <c r="D349" s="184"/>
      <c r="E349" s="184"/>
      <c r="F349" s="184"/>
      <c r="G349" s="184"/>
      <c r="H349" s="184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8.75" x14ac:dyDescent="0.3">
      <c r="A350" s="183"/>
      <c r="B350" s="184"/>
      <c r="C350" s="184"/>
      <c r="D350" s="184"/>
      <c r="E350" s="184"/>
      <c r="F350" s="184"/>
      <c r="G350" s="184"/>
      <c r="H350" s="184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8.75" x14ac:dyDescent="0.3">
      <c r="A351" s="183"/>
      <c r="B351" s="184"/>
      <c r="C351" s="184"/>
      <c r="D351" s="184"/>
      <c r="E351" s="184"/>
      <c r="F351" s="184"/>
      <c r="G351" s="184"/>
      <c r="H351" s="184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8.75" x14ac:dyDescent="0.3">
      <c r="A352" s="183"/>
      <c r="B352" s="184"/>
      <c r="C352" s="184"/>
      <c r="D352" s="184"/>
      <c r="E352" s="184"/>
      <c r="F352" s="184"/>
      <c r="G352" s="184"/>
      <c r="H352" s="184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8.75" x14ac:dyDescent="0.3">
      <c r="A353" s="183"/>
      <c r="B353" s="184"/>
      <c r="C353" s="184"/>
      <c r="D353" s="184"/>
      <c r="E353" s="184"/>
      <c r="F353" s="184"/>
      <c r="G353" s="184"/>
      <c r="H353" s="184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8.75" x14ac:dyDescent="0.3">
      <c r="A354" s="183"/>
      <c r="B354" s="184"/>
      <c r="C354" s="184"/>
      <c r="D354" s="184"/>
      <c r="E354" s="184"/>
      <c r="F354" s="184"/>
      <c r="G354" s="184"/>
      <c r="H354" s="184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8.75" x14ac:dyDescent="0.3">
      <c r="A355" s="183"/>
      <c r="B355" s="184"/>
      <c r="C355" s="184"/>
      <c r="D355" s="184"/>
      <c r="E355" s="184"/>
      <c r="F355" s="184"/>
      <c r="G355" s="184"/>
      <c r="H355" s="184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8.75" x14ac:dyDescent="0.3">
      <c r="A356" s="183"/>
      <c r="B356" s="184"/>
      <c r="C356" s="184"/>
      <c r="D356" s="184"/>
      <c r="E356" s="184"/>
      <c r="F356" s="184"/>
      <c r="G356" s="184"/>
      <c r="H356" s="184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8.75" x14ac:dyDescent="0.3">
      <c r="A357" s="183"/>
      <c r="B357" s="184"/>
      <c r="C357" s="184"/>
      <c r="D357" s="184"/>
      <c r="E357" s="184"/>
      <c r="F357" s="184"/>
      <c r="G357" s="184"/>
      <c r="H357" s="184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8.75" x14ac:dyDescent="0.3">
      <c r="A358" s="183"/>
      <c r="B358" s="184"/>
      <c r="C358" s="184"/>
      <c r="D358" s="184"/>
      <c r="E358" s="184"/>
      <c r="F358" s="184"/>
      <c r="G358" s="184"/>
      <c r="H358" s="184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8.75" x14ac:dyDescent="0.3">
      <c r="A359" s="183"/>
      <c r="B359" s="184"/>
      <c r="C359" s="184"/>
      <c r="D359" s="184"/>
      <c r="E359" s="184"/>
      <c r="F359" s="184"/>
      <c r="G359" s="184"/>
      <c r="H359" s="184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8.75" x14ac:dyDescent="0.3">
      <c r="A360" s="183"/>
      <c r="B360" s="184"/>
      <c r="C360" s="184"/>
      <c r="D360" s="184"/>
      <c r="E360" s="184"/>
      <c r="F360" s="184"/>
      <c r="G360" s="184"/>
      <c r="H360" s="184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8.75" x14ac:dyDescent="0.3">
      <c r="A361" s="183"/>
      <c r="B361" s="184"/>
      <c r="C361" s="184"/>
      <c r="D361" s="184"/>
      <c r="E361" s="184"/>
      <c r="F361" s="184"/>
      <c r="G361" s="184"/>
      <c r="H361" s="184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8.75" x14ac:dyDescent="0.3">
      <c r="A362" s="183"/>
      <c r="B362" s="184"/>
      <c r="C362" s="184"/>
      <c r="D362" s="184"/>
      <c r="E362" s="184"/>
      <c r="F362" s="184"/>
      <c r="G362" s="184"/>
      <c r="H362" s="184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8.75" x14ac:dyDescent="0.3">
      <c r="A363" s="183"/>
      <c r="B363" s="184"/>
      <c r="C363" s="184"/>
      <c r="D363" s="184"/>
      <c r="E363" s="184"/>
      <c r="F363" s="184"/>
      <c r="G363" s="184"/>
      <c r="H363" s="184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8.75" x14ac:dyDescent="0.3">
      <c r="A364" s="183"/>
      <c r="B364" s="184"/>
      <c r="C364" s="184"/>
      <c r="D364" s="184"/>
      <c r="E364" s="184"/>
      <c r="F364" s="184"/>
      <c r="G364" s="184"/>
      <c r="H364" s="184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8.75" x14ac:dyDescent="0.3">
      <c r="A365" s="183"/>
      <c r="B365" s="184"/>
      <c r="C365" s="184"/>
      <c r="D365" s="184"/>
      <c r="E365" s="184"/>
      <c r="F365" s="184"/>
      <c r="G365" s="184"/>
      <c r="H365" s="184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8.75" x14ac:dyDescent="0.3">
      <c r="A366" s="183"/>
      <c r="B366" s="184"/>
      <c r="C366" s="184"/>
      <c r="D366" s="184"/>
      <c r="E366" s="184"/>
      <c r="F366" s="184"/>
      <c r="G366" s="184"/>
      <c r="H366" s="184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8.75" x14ac:dyDescent="0.3">
      <c r="A367" s="183"/>
      <c r="B367" s="184"/>
      <c r="C367" s="184"/>
      <c r="D367" s="184"/>
      <c r="E367" s="184"/>
      <c r="F367" s="184"/>
      <c r="G367" s="184"/>
      <c r="H367" s="184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8.75" x14ac:dyDescent="0.3">
      <c r="A368" s="183"/>
      <c r="B368" s="184"/>
      <c r="C368" s="184"/>
      <c r="D368" s="184"/>
      <c r="E368" s="184"/>
      <c r="F368" s="184"/>
      <c r="G368" s="184"/>
      <c r="H368" s="184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8.75" x14ac:dyDescent="0.3">
      <c r="A369" s="183"/>
      <c r="B369" s="184"/>
      <c r="C369" s="184"/>
      <c r="D369" s="184"/>
      <c r="E369" s="184"/>
      <c r="F369" s="184"/>
      <c r="G369" s="184"/>
      <c r="H369" s="184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8.75" x14ac:dyDescent="0.3">
      <c r="A370" s="183"/>
      <c r="B370" s="184"/>
      <c r="C370" s="184"/>
      <c r="D370" s="184"/>
      <c r="E370" s="184"/>
      <c r="F370" s="184"/>
      <c r="G370" s="184"/>
      <c r="H370" s="184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8.75" x14ac:dyDescent="0.3">
      <c r="A371" s="183"/>
      <c r="B371" s="184"/>
      <c r="C371" s="184"/>
      <c r="D371" s="184"/>
      <c r="E371" s="184"/>
      <c r="F371" s="184"/>
      <c r="G371" s="184"/>
      <c r="H371" s="184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8.75" x14ac:dyDescent="0.3">
      <c r="A372" s="183"/>
      <c r="B372" s="184"/>
      <c r="C372" s="184"/>
      <c r="D372" s="184"/>
      <c r="E372" s="184"/>
      <c r="F372" s="184"/>
      <c r="G372" s="184"/>
      <c r="H372" s="184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8.75" x14ac:dyDescent="0.3">
      <c r="A373" s="183"/>
      <c r="B373" s="184"/>
      <c r="C373" s="184"/>
      <c r="D373" s="184"/>
      <c r="E373" s="184"/>
      <c r="F373" s="184"/>
      <c r="G373" s="184"/>
      <c r="H373" s="184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8.75" x14ac:dyDescent="0.3">
      <c r="A374" s="183"/>
      <c r="B374" s="184"/>
      <c r="C374" s="184"/>
      <c r="D374" s="184"/>
      <c r="E374" s="184"/>
      <c r="F374" s="184"/>
      <c r="G374" s="184"/>
      <c r="H374" s="184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8.75" x14ac:dyDescent="0.3">
      <c r="A375" s="183"/>
      <c r="B375" s="184"/>
      <c r="C375" s="184"/>
      <c r="D375" s="184"/>
      <c r="E375" s="184"/>
      <c r="F375" s="184"/>
      <c r="G375" s="184"/>
      <c r="H375" s="184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8.75" x14ac:dyDescent="0.3">
      <c r="A376" s="183"/>
      <c r="B376" s="184"/>
      <c r="C376" s="184"/>
      <c r="D376" s="184"/>
      <c r="E376" s="184"/>
      <c r="F376" s="184"/>
      <c r="G376" s="184"/>
      <c r="H376" s="184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8.75" x14ac:dyDescent="0.3">
      <c r="A377" s="183"/>
      <c r="B377" s="184"/>
      <c r="C377" s="184"/>
      <c r="D377" s="184"/>
      <c r="E377" s="184"/>
      <c r="F377" s="184"/>
      <c r="G377" s="184"/>
      <c r="H377" s="184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8.75" x14ac:dyDescent="0.3">
      <c r="A378" s="183"/>
      <c r="B378" s="184"/>
      <c r="C378" s="184"/>
      <c r="D378" s="184"/>
      <c r="E378" s="184"/>
      <c r="F378" s="184"/>
      <c r="G378" s="184"/>
      <c r="H378" s="184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8.75" x14ac:dyDescent="0.3">
      <c r="A379" s="183"/>
      <c r="B379" s="184"/>
      <c r="C379" s="184"/>
      <c r="D379" s="184"/>
      <c r="E379" s="184"/>
      <c r="F379" s="184"/>
      <c r="G379" s="184"/>
      <c r="H379" s="184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8.75" x14ac:dyDescent="0.3">
      <c r="A380" s="183"/>
      <c r="B380" s="184"/>
      <c r="C380" s="184"/>
      <c r="D380" s="184"/>
      <c r="E380" s="184"/>
      <c r="F380" s="184"/>
      <c r="G380" s="184"/>
      <c r="H380" s="184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8.75" x14ac:dyDescent="0.3">
      <c r="A381" s="183"/>
      <c r="B381" s="184"/>
      <c r="C381" s="184"/>
      <c r="D381" s="184"/>
      <c r="E381" s="184"/>
      <c r="F381" s="184"/>
      <c r="G381" s="184"/>
      <c r="H381" s="184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8.75" x14ac:dyDescent="0.3">
      <c r="A382" s="183"/>
      <c r="B382" s="184"/>
      <c r="C382" s="184"/>
      <c r="D382" s="184"/>
      <c r="E382" s="184"/>
      <c r="F382" s="184"/>
      <c r="G382" s="184"/>
      <c r="H382" s="184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8.75" x14ac:dyDescent="0.3">
      <c r="A383" s="183"/>
      <c r="B383" s="184"/>
      <c r="C383" s="184"/>
      <c r="D383" s="184"/>
      <c r="E383" s="184"/>
      <c r="F383" s="184"/>
      <c r="G383" s="184"/>
      <c r="H383" s="184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8.75" x14ac:dyDescent="0.3">
      <c r="A384" s="183"/>
      <c r="B384" s="184"/>
      <c r="C384" s="184"/>
      <c r="D384" s="184"/>
      <c r="E384" s="184"/>
      <c r="F384" s="184"/>
      <c r="G384" s="184"/>
      <c r="H384" s="18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8.75" x14ac:dyDescent="0.3">
      <c r="A385" s="183"/>
      <c r="B385" s="184"/>
      <c r="C385" s="184"/>
      <c r="D385" s="184"/>
      <c r="E385" s="184"/>
      <c r="F385" s="184"/>
      <c r="G385" s="184"/>
      <c r="H385" s="184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8.75" x14ac:dyDescent="0.3">
      <c r="A386" s="183"/>
      <c r="B386" s="184"/>
      <c r="C386" s="184"/>
      <c r="D386" s="184"/>
      <c r="E386" s="184"/>
      <c r="F386" s="184"/>
      <c r="G386" s="184"/>
      <c r="H386" s="184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8.75" x14ac:dyDescent="0.3">
      <c r="A387" s="183"/>
      <c r="B387" s="184"/>
      <c r="C387" s="184"/>
      <c r="D387" s="184"/>
      <c r="E387" s="184"/>
      <c r="F387" s="184"/>
      <c r="G387" s="184"/>
      <c r="H387" s="184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8.75" x14ac:dyDescent="0.3">
      <c r="A388" s="183"/>
      <c r="B388" s="184"/>
      <c r="C388" s="184"/>
      <c r="D388" s="184"/>
      <c r="E388" s="184"/>
      <c r="F388" s="184"/>
      <c r="G388" s="184"/>
      <c r="H388" s="184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8.75" x14ac:dyDescent="0.3">
      <c r="A389" s="183"/>
      <c r="B389" s="184"/>
      <c r="C389" s="184"/>
      <c r="D389" s="184"/>
      <c r="E389" s="184"/>
      <c r="F389" s="184"/>
      <c r="G389" s="184"/>
      <c r="H389" s="184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8.75" x14ac:dyDescent="0.3">
      <c r="A390" s="183"/>
      <c r="B390" s="184"/>
      <c r="C390" s="184"/>
      <c r="D390" s="184"/>
      <c r="E390" s="184"/>
      <c r="F390" s="184"/>
      <c r="G390" s="184"/>
      <c r="H390" s="184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8.75" x14ac:dyDescent="0.3">
      <c r="A391" s="183"/>
      <c r="B391" s="184"/>
      <c r="C391" s="184"/>
      <c r="D391" s="184"/>
      <c r="E391" s="184"/>
      <c r="F391" s="184"/>
      <c r="G391" s="184"/>
      <c r="H391" s="184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8.75" x14ac:dyDescent="0.3">
      <c r="A392" s="183"/>
      <c r="B392" s="184"/>
      <c r="C392" s="184"/>
      <c r="D392" s="184"/>
      <c r="E392" s="184"/>
      <c r="F392" s="184"/>
      <c r="G392" s="184"/>
      <c r="H392" s="18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8.75" x14ac:dyDescent="0.3">
      <c r="A393" s="183"/>
      <c r="B393" s="184"/>
      <c r="C393" s="184"/>
      <c r="D393" s="184"/>
      <c r="E393" s="184"/>
      <c r="F393" s="184"/>
      <c r="G393" s="184"/>
      <c r="H393" s="184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8.75" x14ac:dyDescent="0.3">
      <c r="A394" s="183"/>
      <c r="B394" s="184"/>
      <c r="C394" s="184"/>
      <c r="D394" s="184"/>
      <c r="E394" s="184"/>
      <c r="F394" s="184"/>
      <c r="G394" s="184"/>
      <c r="H394" s="18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8.75" x14ac:dyDescent="0.3">
      <c r="A395" s="183"/>
      <c r="B395" s="184"/>
      <c r="C395" s="184"/>
      <c r="D395" s="184"/>
      <c r="E395" s="184"/>
      <c r="F395" s="184"/>
      <c r="G395" s="184"/>
      <c r="H395" s="184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8.75" x14ac:dyDescent="0.3">
      <c r="A396" s="183"/>
      <c r="B396" s="184"/>
      <c r="C396" s="184"/>
      <c r="D396" s="184"/>
      <c r="E396" s="184"/>
      <c r="F396" s="184"/>
      <c r="G396" s="184"/>
      <c r="H396" s="184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8.75" x14ac:dyDescent="0.3">
      <c r="A397" s="183"/>
      <c r="B397" s="184"/>
      <c r="C397" s="184"/>
      <c r="D397" s="184"/>
      <c r="E397" s="184"/>
      <c r="F397" s="184"/>
      <c r="G397" s="184"/>
      <c r="H397" s="184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8.75" x14ac:dyDescent="0.3">
      <c r="A398" s="183"/>
      <c r="B398" s="184"/>
      <c r="C398" s="184"/>
      <c r="D398" s="184"/>
      <c r="E398" s="184"/>
      <c r="F398" s="184"/>
      <c r="G398" s="184"/>
      <c r="H398" s="184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8.75" x14ac:dyDescent="0.3">
      <c r="A399" s="183"/>
      <c r="B399" s="184"/>
      <c r="C399" s="184"/>
      <c r="D399" s="184"/>
      <c r="E399" s="184"/>
      <c r="F399" s="184"/>
      <c r="G399" s="184"/>
      <c r="H399" s="184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8.75" x14ac:dyDescent="0.3">
      <c r="A400" s="183"/>
      <c r="B400" s="184"/>
      <c r="C400" s="184"/>
      <c r="D400" s="184"/>
      <c r="E400" s="184"/>
      <c r="F400" s="184"/>
      <c r="G400" s="184"/>
      <c r="H400" s="184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8.75" x14ac:dyDescent="0.3">
      <c r="A401" s="183"/>
      <c r="B401" s="184"/>
      <c r="C401" s="184"/>
      <c r="D401" s="184"/>
      <c r="E401" s="184"/>
      <c r="F401" s="184"/>
      <c r="G401" s="184"/>
      <c r="H401" s="184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8.75" x14ac:dyDescent="0.3">
      <c r="A402" s="183"/>
      <c r="B402" s="184"/>
      <c r="C402" s="184"/>
      <c r="D402" s="184"/>
      <c r="E402" s="184"/>
      <c r="F402" s="184"/>
      <c r="G402" s="184"/>
      <c r="H402" s="184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8.75" x14ac:dyDescent="0.3">
      <c r="A403" s="183"/>
      <c r="B403" s="184"/>
      <c r="C403" s="184"/>
      <c r="D403" s="184"/>
      <c r="E403" s="184"/>
      <c r="F403" s="184"/>
      <c r="G403" s="184"/>
      <c r="H403" s="184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8.75" x14ac:dyDescent="0.3">
      <c r="A404" s="183"/>
      <c r="B404" s="184"/>
      <c r="C404" s="184"/>
      <c r="D404" s="184"/>
      <c r="E404" s="184"/>
      <c r="F404" s="184"/>
      <c r="G404" s="184"/>
      <c r="H404" s="184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8.75" x14ac:dyDescent="0.3">
      <c r="A405" s="183"/>
      <c r="B405" s="184"/>
      <c r="C405" s="184"/>
      <c r="D405" s="184"/>
      <c r="E405" s="184"/>
      <c r="F405" s="184"/>
      <c r="G405" s="184"/>
      <c r="H405" s="184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8.75" x14ac:dyDescent="0.3">
      <c r="A406" s="183"/>
      <c r="B406" s="184"/>
      <c r="C406" s="184"/>
      <c r="D406" s="184"/>
      <c r="E406" s="184"/>
      <c r="F406" s="184"/>
      <c r="G406" s="184"/>
      <c r="H406" s="184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8.75" x14ac:dyDescent="0.3">
      <c r="A407" s="183"/>
      <c r="B407" s="184"/>
      <c r="C407" s="184"/>
      <c r="D407" s="184"/>
      <c r="E407" s="184"/>
      <c r="F407" s="184"/>
      <c r="G407" s="184"/>
      <c r="H407" s="184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8.75" x14ac:dyDescent="0.3">
      <c r="A408" s="183"/>
      <c r="B408" s="184"/>
      <c r="C408" s="184"/>
      <c r="D408" s="184"/>
      <c r="E408" s="184"/>
      <c r="F408" s="184"/>
      <c r="G408" s="184"/>
      <c r="H408" s="184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8.75" x14ac:dyDescent="0.3">
      <c r="A409" s="183"/>
      <c r="B409" s="184"/>
      <c r="C409" s="184"/>
      <c r="D409" s="184"/>
      <c r="E409" s="184"/>
      <c r="F409" s="184"/>
      <c r="G409" s="184"/>
      <c r="H409" s="184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8.75" x14ac:dyDescent="0.3">
      <c r="A410" s="183"/>
      <c r="B410" s="184"/>
      <c r="C410" s="184"/>
      <c r="D410" s="184"/>
      <c r="E410" s="184"/>
      <c r="F410" s="184"/>
      <c r="G410" s="184"/>
      <c r="H410" s="184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8.75" x14ac:dyDescent="0.3">
      <c r="A411" s="183"/>
      <c r="B411" s="184"/>
      <c r="C411" s="184"/>
      <c r="D411" s="184"/>
      <c r="E411" s="184"/>
      <c r="F411" s="184"/>
      <c r="G411" s="184"/>
      <c r="H411" s="184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8.75" x14ac:dyDescent="0.3">
      <c r="A412" s="183"/>
      <c r="B412" s="184"/>
      <c r="C412" s="184"/>
      <c r="D412" s="184"/>
      <c r="E412" s="184"/>
      <c r="F412" s="184"/>
      <c r="G412" s="184"/>
      <c r="H412" s="184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8.75" x14ac:dyDescent="0.3">
      <c r="A413" s="183"/>
      <c r="B413" s="184"/>
      <c r="C413" s="184"/>
      <c r="D413" s="184"/>
      <c r="E413" s="184"/>
      <c r="F413" s="184"/>
      <c r="G413" s="184"/>
      <c r="H413" s="184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8.75" x14ac:dyDescent="0.3">
      <c r="A414" s="183"/>
      <c r="B414" s="184"/>
      <c r="C414" s="184"/>
      <c r="D414" s="184"/>
      <c r="E414" s="184"/>
      <c r="F414" s="184"/>
      <c r="G414" s="184"/>
      <c r="H414" s="184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8.75" x14ac:dyDescent="0.3">
      <c r="A415" s="183"/>
      <c r="B415" s="184"/>
      <c r="C415" s="184"/>
      <c r="D415" s="184"/>
      <c r="E415" s="184"/>
      <c r="F415" s="184"/>
      <c r="G415" s="184"/>
      <c r="H415" s="184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8.75" x14ac:dyDescent="0.3">
      <c r="A416" s="183"/>
      <c r="B416" s="184"/>
      <c r="C416" s="184"/>
      <c r="D416" s="184"/>
      <c r="E416" s="184"/>
      <c r="F416" s="184"/>
      <c r="G416" s="184"/>
      <c r="H416" s="184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8.75" x14ac:dyDescent="0.3">
      <c r="A417" s="183"/>
      <c r="B417" s="184"/>
      <c r="C417" s="184"/>
      <c r="D417" s="184"/>
      <c r="E417" s="184"/>
      <c r="F417" s="184"/>
      <c r="G417" s="184"/>
      <c r="H417" s="184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8.75" x14ac:dyDescent="0.3">
      <c r="A418" s="183"/>
      <c r="B418" s="184"/>
      <c r="C418" s="184"/>
      <c r="D418" s="184"/>
      <c r="E418" s="184"/>
      <c r="F418" s="184"/>
      <c r="G418" s="184"/>
      <c r="H418" s="184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8.75" x14ac:dyDescent="0.3">
      <c r="A419" s="183"/>
      <c r="B419" s="184"/>
      <c r="C419" s="184"/>
      <c r="D419" s="184"/>
      <c r="E419" s="184"/>
      <c r="F419" s="184"/>
      <c r="G419" s="184"/>
      <c r="H419" s="184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8.75" x14ac:dyDescent="0.3">
      <c r="A420" s="183"/>
      <c r="B420" s="184"/>
      <c r="C420" s="184"/>
      <c r="D420" s="184"/>
      <c r="E420" s="184"/>
      <c r="F420" s="184"/>
      <c r="G420" s="184"/>
      <c r="H420" s="184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8.75" x14ac:dyDescent="0.3">
      <c r="A421" s="183"/>
      <c r="B421" s="184"/>
      <c r="C421" s="184"/>
      <c r="D421" s="184"/>
      <c r="E421" s="184"/>
      <c r="F421" s="184"/>
      <c r="G421" s="184"/>
      <c r="H421" s="184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8.75" x14ac:dyDescent="0.3">
      <c r="A422" s="183"/>
      <c r="B422" s="184"/>
      <c r="C422" s="184"/>
      <c r="D422" s="184"/>
      <c r="E422" s="184"/>
      <c r="F422" s="184"/>
      <c r="G422" s="184"/>
      <c r="H422" s="184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8.75" x14ac:dyDescent="0.3">
      <c r="A423" s="183"/>
      <c r="B423" s="184"/>
      <c r="C423" s="184"/>
      <c r="D423" s="184"/>
      <c r="E423" s="184"/>
      <c r="F423" s="184"/>
      <c r="G423" s="184"/>
      <c r="H423" s="184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8.75" x14ac:dyDescent="0.3">
      <c r="A424" s="183"/>
      <c r="B424" s="184"/>
      <c r="C424" s="184"/>
      <c r="D424" s="184"/>
      <c r="E424" s="184"/>
      <c r="F424" s="184"/>
      <c r="G424" s="184"/>
      <c r="H424" s="184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8.75" x14ac:dyDescent="0.3">
      <c r="A425" s="183"/>
      <c r="B425" s="184"/>
      <c r="C425" s="184"/>
      <c r="D425" s="184"/>
      <c r="E425" s="184"/>
      <c r="F425" s="184"/>
      <c r="G425" s="184"/>
      <c r="H425" s="184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8.75" x14ac:dyDescent="0.3">
      <c r="A426" s="183"/>
      <c r="B426" s="184"/>
      <c r="C426" s="184"/>
      <c r="D426" s="184"/>
      <c r="E426" s="184"/>
      <c r="F426" s="184"/>
      <c r="G426" s="184"/>
      <c r="H426" s="184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8.75" x14ac:dyDescent="0.3">
      <c r="A427" s="183"/>
      <c r="B427" s="184"/>
      <c r="C427" s="184"/>
      <c r="D427" s="184"/>
      <c r="E427" s="184"/>
      <c r="F427" s="184"/>
      <c r="G427" s="184"/>
      <c r="H427" s="184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8.75" x14ac:dyDescent="0.3">
      <c r="A428" s="183"/>
      <c r="B428" s="184"/>
      <c r="C428" s="184"/>
      <c r="D428" s="184"/>
      <c r="E428" s="184"/>
      <c r="F428" s="184"/>
      <c r="G428" s="184"/>
      <c r="H428" s="184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8.75" x14ac:dyDescent="0.3">
      <c r="A429" s="183"/>
      <c r="B429" s="184"/>
      <c r="C429" s="184"/>
      <c r="D429" s="184"/>
      <c r="E429" s="184"/>
      <c r="F429" s="184"/>
      <c r="G429" s="184"/>
      <c r="H429" s="184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8.75" x14ac:dyDescent="0.3">
      <c r="A430" s="183"/>
      <c r="B430" s="184"/>
      <c r="C430" s="184"/>
      <c r="D430" s="184"/>
      <c r="E430" s="184"/>
      <c r="F430" s="184"/>
      <c r="G430" s="184"/>
      <c r="H430" s="184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8.75" x14ac:dyDescent="0.3">
      <c r="A431" s="183"/>
      <c r="B431" s="184"/>
      <c r="C431" s="184"/>
      <c r="D431" s="184"/>
      <c r="E431" s="184"/>
      <c r="F431" s="184"/>
      <c r="G431" s="184"/>
      <c r="H431" s="184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8.75" x14ac:dyDescent="0.3">
      <c r="A432" s="183"/>
      <c r="B432" s="184"/>
      <c r="C432" s="184"/>
      <c r="D432" s="184"/>
      <c r="E432" s="184"/>
      <c r="F432" s="184"/>
      <c r="G432" s="184"/>
      <c r="H432" s="184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8.75" x14ac:dyDescent="0.3">
      <c r="A433" s="183"/>
      <c r="B433" s="184"/>
      <c r="C433" s="184"/>
      <c r="D433" s="184"/>
      <c r="E433" s="184"/>
      <c r="F433" s="184"/>
      <c r="G433" s="184"/>
      <c r="H433" s="184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8.75" x14ac:dyDescent="0.3">
      <c r="A434" s="183"/>
      <c r="B434" s="184"/>
      <c r="C434" s="184"/>
      <c r="D434" s="184"/>
      <c r="E434" s="184"/>
      <c r="F434" s="184"/>
      <c r="G434" s="184"/>
      <c r="H434" s="184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8.75" x14ac:dyDescent="0.3">
      <c r="A435" s="183"/>
      <c r="B435" s="184"/>
      <c r="C435" s="184"/>
      <c r="D435" s="184"/>
      <c r="E435" s="184"/>
      <c r="F435" s="184"/>
      <c r="G435" s="184"/>
      <c r="H435" s="184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8.75" x14ac:dyDescent="0.3">
      <c r="A436" s="183"/>
      <c r="B436" s="184"/>
      <c r="C436" s="184"/>
      <c r="D436" s="184"/>
      <c r="E436" s="184"/>
      <c r="F436" s="184"/>
      <c r="G436" s="184"/>
      <c r="H436" s="184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8.75" x14ac:dyDescent="0.3">
      <c r="A437" s="183"/>
      <c r="B437" s="184"/>
      <c r="C437" s="184"/>
      <c r="D437" s="184"/>
      <c r="E437" s="184"/>
      <c r="F437" s="184"/>
      <c r="G437" s="184"/>
      <c r="H437" s="184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8.75" x14ac:dyDescent="0.3">
      <c r="A438" s="183"/>
      <c r="B438" s="184"/>
      <c r="C438" s="184"/>
      <c r="D438" s="184"/>
      <c r="E438" s="184"/>
      <c r="F438" s="184"/>
      <c r="G438" s="184"/>
      <c r="H438" s="184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8.75" x14ac:dyDescent="0.3">
      <c r="A439" s="183"/>
      <c r="B439" s="184"/>
      <c r="C439" s="184"/>
      <c r="D439" s="184"/>
      <c r="E439" s="184"/>
      <c r="F439" s="184"/>
      <c r="G439" s="184"/>
      <c r="H439" s="184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8.75" x14ac:dyDescent="0.3">
      <c r="A440" s="183"/>
      <c r="B440" s="184"/>
      <c r="C440" s="184"/>
      <c r="D440" s="184"/>
      <c r="E440" s="184"/>
      <c r="F440" s="184"/>
      <c r="G440" s="184"/>
      <c r="H440" s="184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8.75" x14ac:dyDescent="0.3">
      <c r="A441" s="183"/>
      <c r="B441" s="184"/>
      <c r="C441" s="184"/>
      <c r="D441" s="184"/>
      <c r="E441" s="184"/>
      <c r="F441" s="184"/>
      <c r="G441" s="184"/>
      <c r="H441" s="184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8.75" x14ac:dyDescent="0.3">
      <c r="A442" s="183"/>
      <c r="B442" s="184"/>
      <c r="C442" s="184"/>
      <c r="D442" s="184"/>
      <c r="E442" s="184"/>
      <c r="F442" s="184"/>
      <c r="G442" s="184"/>
      <c r="H442" s="184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8.75" x14ac:dyDescent="0.3">
      <c r="A443" s="183"/>
      <c r="B443" s="184"/>
      <c r="C443" s="184"/>
      <c r="D443" s="184"/>
      <c r="E443" s="184"/>
      <c r="F443" s="184"/>
      <c r="G443" s="184"/>
      <c r="H443" s="184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8.75" x14ac:dyDescent="0.3">
      <c r="A444" s="183"/>
      <c r="B444" s="184"/>
      <c r="C444" s="184"/>
      <c r="D444" s="184"/>
      <c r="E444" s="184"/>
      <c r="F444" s="184"/>
      <c r="G444" s="184"/>
      <c r="H444" s="184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8.75" x14ac:dyDescent="0.3">
      <c r="A445" s="183"/>
      <c r="B445" s="184"/>
      <c r="C445" s="184"/>
      <c r="D445" s="184"/>
      <c r="E445" s="184"/>
      <c r="F445" s="184"/>
      <c r="G445" s="184"/>
      <c r="H445" s="184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8.75" x14ac:dyDescent="0.3">
      <c r="A446" s="183"/>
      <c r="B446" s="184"/>
      <c r="C446" s="184"/>
      <c r="D446" s="184"/>
      <c r="E446" s="184"/>
      <c r="F446" s="184"/>
      <c r="G446" s="184"/>
      <c r="H446" s="184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8.75" x14ac:dyDescent="0.3">
      <c r="A447" s="183"/>
      <c r="B447" s="184"/>
      <c r="C447" s="184"/>
      <c r="D447" s="184"/>
      <c r="E447" s="184"/>
      <c r="F447" s="184"/>
      <c r="G447" s="184"/>
      <c r="H447" s="184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8.75" x14ac:dyDescent="0.3">
      <c r="A448" s="183"/>
      <c r="B448" s="184"/>
      <c r="C448" s="184"/>
      <c r="D448" s="184"/>
      <c r="E448" s="184"/>
      <c r="F448" s="184"/>
      <c r="G448" s="184"/>
      <c r="H448" s="184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8.75" x14ac:dyDescent="0.3">
      <c r="A449" s="183"/>
      <c r="B449" s="184"/>
      <c r="C449" s="184"/>
      <c r="D449" s="184"/>
      <c r="E449" s="184"/>
      <c r="F449" s="184"/>
      <c r="G449" s="184"/>
      <c r="H449" s="184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8.75" x14ac:dyDescent="0.3">
      <c r="A450" s="183"/>
      <c r="B450" s="184"/>
      <c r="C450" s="184"/>
      <c r="D450" s="184"/>
      <c r="E450" s="184"/>
      <c r="F450" s="184"/>
      <c r="G450" s="184"/>
      <c r="H450" s="184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8.75" x14ac:dyDescent="0.3">
      <c r="A451" s="183"/>
      <c r="B451" s="184"/>
      <c r="C451" s="184"/>
      <c r="D451" s="184"/>
      <c r="E451" s="184"/>
      <c r="F451" s="184"/>
      <c r="G451" s="184"/>
      <c r="H451" s="184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8.75" x14ac:dyDescent="0.3">
      <c r="A452" s="183"/>
      <c r="B452" s="184"/>
      <c r="C452" s="184"/>
      <c r="D452" s="184"/>
      <c r="E452" s="184"/>
      <c r="F452" s="184"/>
      <c r="G452" s="184"/>
      <c r="H452" s="184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8.75" x14ac:dyDescent="0.3">
      <c r="A453" s="183"/>
      <c r="B453" s="184"/>
      <c r="C453" s="184"/>
      <c r="D453" s="184"/>
      <c r="E453" s="184"/>
      <c r="F453" s="184"/>
      <c r="G453" s="184"/>
      <c r="H453" s="184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8.75" x14ac:dyDescent="0.3">
      <c r="A454" s="183"/>
      <c r="B454" s="184"/>
      <c r="C454" s="184"/>
      <c r="D454" s="184"/>
      <c r="E454" s="184"/>
      <c r="F454" s="184"/>
      <c r="G454" s="184"/>
      <c r="H454" s="184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8.75" x14ac:dyDescent="0.3">
      <c r="A455" s="183"/>
      <c r="B455" s="184"/>
      <c r="C455" s="184"/>
      <c r="D455" s="184"/>
      <c r="E455" s="184"/>
      <c r="F455" s="184"/>
      <c r="G455" s="184"/>
      <c r="H455" s="184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8.75" x14ac:dyDescent="0.3">
      <c r="A456" s="183"/>
      <c r="B456" s="184"/>
      <c r="C456" s="184"/>
      <c r="D456" s="184"/>
      <c r="E456" s="184"/>
      <c r="F456" s="184"/>
      <c r="G456" s="184"/>
      <c r="H456" s="184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8.75" x14ac:dyDescent="0.3">
      <c r="A457" s="183"/>
      <c r="B457" s="184"/>
      <c r="C457" s="184"/>
      <c r="D457" s="184"/>
      <c r="E457" s="184"/>
      <c r="F457" s="184"/>
      <c r="G457" s="184"/>
      <c r="H457" s="184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8.75" x14ac:dyDescent="0.3">
      <c r="A458" s="183"/>
      <c r="B458" s="184"/>
      <c r="C458" s="184"/>
      <c r="D458" s="184"/>
      <c r="E458" s="184"/>
      <c r="F458" s="184"/>
      <c r="G458" s="184"/>
      <c r="H458" s="184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8.75" x14ac:dyDescent="0.3">
      <c r="A459" s="183"/>
      <c r="B459" s="184"/>
      <c r="C459" s="184"/>
      <c r="D459" s="184"/>
      <c r="E459" s="184"/>
      <c r="F459" s="184"/>
      <c r="G459" s="184"/>
      <c r="H459" s="184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8.75" x14ac:dyDescent="0.3">
      <c r="A460" s="183"/>
      <c r="B460" s="184"/>
      <c r="C460" s="184"/>
      <c r="D460" s="184"/>
      <c r="E460" s="184"/>
      <c r="F460" s="184"/>
      <c r="G460" s="184"/>
      <c r="H460" s="184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8.75" x14ac:dyDescent="0.3">
      <c r="A461" s="183"/>
      <c r="B461" s="184"/>
      <c r="C461" s="184"/>
      <c r="D461" s="184"/>
      <c r="E461" s="184"/>
      <c r="F461" s="184"/>
      <c r="G461" s="184"/>
      <c r="H461" s="184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8.75" x14ac:dyDescent="0.3">
      <c r="A462" s="183"/>
      <c r="B462" s="184"/>
      <c r="C462" s="184"/>
      <c r="D462" s="184"/>
      <c r="E462" s="184"/>
      <c r="F462" s="184"/>
      <c r="G462" s="184"/>
      <c r="H462" s="184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8.75" x14ac:dyDescent="0.3">
      <c r="A463" s="183"/>
      <c r="B463" s="184"/>
      <c r="C463" s="184"/>
      <c r="D463" s="184"/>
      <c r="E463" s="184"/>
      <c r="F463" s="184"/>
      <c r="G463" s="184"/>
      <c r="H463" s="184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8.75" x14ac:dyDescent="0.3">
      <c r="A464" s="183"/>
      <c r="B464" s="184"/>
      <c r="C464" s="184"/>
      <c r="D464" s="184"/>
      <c r="E464" s="184"/>
      <c r="F464" s="184"/>
      <c r="G464" s="184"/>
      <c r="H464" s="184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8.75" x14ac:dyDescent="0.3">
      <c r="A465" s="183"/>
      <c r="B465" s="184"/>
      <c r="C465" s="184"/>
      <c r="D465" s="184"/>
      <c r="E465" s="184"/>
      <c r="F465" s="184"/>
      <c r="G465" s="184"/>
      <c r="H465" s="184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8.75" x14ac:dyDescent="0.3">
      <c r="A466" s="183"/>
      <c r="B466" s="184"/>
      <c r="C466" s="184"/>
      <c r="D466" s="184"/>
      <c r="E466" s="184"/>
      <c r="F466" s="184"/>
      <c r="G466" s="184"/>
      <c r="H466" s="184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8.75" x14ac:dyDescent="0.3">
      <c r="A467" s="183"/>
      <c r="B467" s="184"/>
      <c r="C467" s="184"/>
      <c r="D467" s="184"/>
      <c r="E467" s="184"/>
      <c r="F467" s="184"/>
      <c r="G467" s="184"/>
      <c r="H467" s="184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8.75" x14ac:dyDescent="0.3">
      <c r="A468" s="183"/>
      <c r="B468" s="184"/>
      <c r="C468" s="184"/>
      <c r="D468" s="184"/>
      <c r="E468" s="184"/>
      <c r="F468" s="184"/>
      <c r="G468" s="184"/>
      <c r="H468" s="184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8.75" x14ac:dyDescent="0.3">
      <c r="A469" s="183"/>
      <c r="B469" s="184"/>
      <c r="C469" s="184"/>
      <c r="D469" s="184"/>
      <c r="E469" s="184"/>
      <c r="F469" s="184"/>
      <c r="G469" s="184"/>
      <c r="H469" s="184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8.75" x14ac:dyDescent="0.3">
      <c r="A470" s="183"/>
      <c r="B470" s="184"/>
      <c r="C470" s="184"/>
      <c r="D470" s="184"/>
      <c r="E470" s="184"/>
      <c r="F470" s="184"/>
      <c r="G470" s="184"/>
      <c r="H470" s="184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8.75" x14ac:dyDescent="0.3">
      <c r="A471" s="183"/>
      <c r="B471" s="184"/>
      <c r="C471" s="184"/>
      <c r="D471" s="184"/>
      <c r="E471" s="184"/>
      <c r="F471" s="184"/>
      <c r="G471" s="184"/>
      <c r="H471" s="184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8.75" x14ac:dyDescent="0.3">
      <c r="A472" s="183"/>
      <c r="B472" s="184"/>
      <c r="C472" s="184"/>
      <c r="D472" s="184"/>
      <c r="E472" s="184"/>
      <c r="F472" s="184"/>
      <c r="G472" s="184"/>
      <c r="H472" s="184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8.75" x14ac:dyDescent="0.3">
      <c r="A473" s="183"/>
      <c r="B473" s="184"/>
      <c r="C473" s="184"/>
      <c r="D473" s="184"/>
      <c r="E473" s="184"/>
      <c r="F473" s="184"/>
      <c r="G473" s="184"/>
      <c r="H473" s="184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8.75" x14ac:dyDescent="0.3">
      <c r="A474" s="183"/>
      <c r="B474" s="184"/>
      <c r="C474" s="184"/>
      <c r="D474" s="184"/>
      <c r="E474" s="184"/>
      <c r="F474" s="184"/>
      <c r="G474" s="184"/>
      <c r="H474" s="184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8.75" x14ac:dyDescent="0.3">
      <c r="A475" s="183"/>
      <c r="B475" s="184"/>
      <c r="C475" s="184"/>
      <c r="D475" s="184"/>
      <c r="E475" s="184"/>
      <c r="F475" s="184"/>
      <c r="G475" s="184"/>
      <c r="H475" s="184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8.75" x14ac:dyDescent="0.3">
      <c r="A476" s="183"/>
      <c r="B476" s="184"/>
      <c r="C476" s="184"/>
      <c r="D476" s="184"/>
      <c r="E476" s="184"/>
      <c r="F476" s="184"/>
      <c r="G476" s="184"/>
      <c r="H476" s="184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8.75" x14ac:dyDescent="0.3">
      <c r="A477" s="183"/>
      <c r="B477" s="184"/>
      <c r="C477" s="184"/>
      <c r="D477" s="184"/>
      <c r="E477" s="184"/>
      <c r="F477" s="184"/>
      <c r="G477" s="184"/>
      <c r="H477" s="184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8.75" x14ac:dyDescent="0.3">
      <c r="A478" s="183"/>
      <c r="B478" s="184"/>
      <c r="C478" s="184"/>
      <c r="D478" s="184"/>
      <c r="E478" s="184"/>
      <c r="F478" s="184"/>
      <c r="G478" s="184"/>
      <c r="H478" s="184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8.75" x14ac:dyDescent="0.3">
      <c r="A479" s="183"/>
      <c r="B479" s="184"/>
      <c r="C479" s="184"/>
      <c r="D479" s="184"/>
      <c r="E479" s="184"/>
      <c r="F479" s="184"/>
      <c r="G479" s="184"/>
      <c r="H479" s="184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8.75" x14ac:dyDescent="0.3">
      <c r="A480" s="183"/>
      <c r="B480" s="184"/>
      <c r="C480" s="184"/>
      <c r="D480" s="184"/>
      <c r="E480" s="184"/>
      <c r="F480" s="184"/>
      <c r="G480" s="184"/>
      <c r="H480" s="184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8.75" x14ac:dyDescent="0.3">
      <c r="A481" s="183"/>
      <c r="B481" s="184"/>
      <c r="C481" s="184"/>
      <c r="D481" s="184"/>
      <c r="E481" s="184"/>
      <c r="F481" s="184"/>
      <c r="G481" s="184"/>
      <c r="H481" s="184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8.75" x14ac:dyDescent="0.3">
      <c r="A482" s="183"/>
      <c r="B482" s="184"/>
      <c r="C482" s="184"/>
      <c r="D482" s="184"/>
      <c r="E482" s="184"/>
      <c r="F482" s="184"/>
      <c r="G482" s="184"/>
      <c r="H482" s="184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8.75" x14ac:dyDescent="0.3">
      <c r="A483" s="183"/>
      <c r="B483" s="184"/>
      <c r="C483" s="184"/>
      <c r="D483" s="184"/>
      <c r="E483" s="184"/>
      <c r="F483" s="184"/>
      <c r="G483" s="184"/>
      <c r="H483" s="184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8.75" x14ac:dyDescent="0.3">
      <c r="A484" s="183"/>
      <c r="B484" s="184"/>
      <c r="C484" s="184"/>
      <c r="D484" s="184"/>
      <c r="E484" s="184"/>
      <c r="F484" s="184"/>
      <c r="G484" s="184"/>
      <c r="H484" s="184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8.75" x14ac:dyDescent="0.3">
      <c r="A485" s="183"/>
      <c r="B485" s="184"/>
      <c r="C485" s="184"/>
      <c r="D485" s="184"/>
      <c r="E485" s="184"/>
      <c r="F485" s="184"/>
      <c r="G485" s="184"/>
      <c r="H485" s="184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8.75" x14ac:dyDescent="0.3">
      <c r="A486" s="183"/>
      <c r="B486" s="184"/>
      <c r="C486" s="184"/>
      <c r="D486" s="184"/>
      <c r="E486" s="184"/>
      <c r="F486" s="184"/>
      <c r="G486" s="184"/>
      <c r="H486" s="184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8.75" x14ac:dyDescent="0.3">
      <c r="A487" s="183"/>
      <c r="B487" s="184"/>
      <c r="C487" s="184"/>
      <c r="D487" s="184"/>
      <c r="E487" s="184"/>
      <c r="F487" s="184"/>
      <c r="G487" s="184"/>
      <c r="H487" s="184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8.75" x14ac:dyDescent="0.3">
      <c r="A488" s="183"/>
      <c r="B488" s="184"/>
      <c r="C488" s="184"/>
      <c r="D488" s="184"/>
      <c r="E488" s="184"/>
      <c r="F488" s="184"/>
      <c r="G488" s="184"/>
      <c r="H488" s="184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8.75" x14ac:dyDescent="0.3">
      <c r="A489" s="183"/>
      <c r="B489" s="184"/>
      <c r="C489" s="184"/>
      <c r="D489" s="184"/>
      <c r="E489" s="184"/>
      <c r="F489" s="184"/>
      <c r="G489" s="184"/>
      <c r="H489" s="184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8.75" x14ac:dyDescent="0.3">
      <c r="A490" s="183"/>
      <c r="B490" s="184"/>
      <c r="C490" s="184"/>
      <c r="D490" s="184"/>
      <c r="E490" s="184"/>
      <c r="F490" s="184"/>
      <c r="G490" s="184"/>
      <c r="H490" s="184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8.75" x14ac:dyDescent="0.3">
      <c r="A491" s="183"/>
      <c r="B491" s="184"/>
      <c r="C491" s="184"/>
      <c r="D491" s="184"/>
      <c r="E491" s="184"/>
      <c r="F491" s="184"/>
      <c r="G491" s="184"/>
      <c r="H491" s="184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8.75" x14ac:dyDescent="0.3">
      <c r="A492" s="183"/>
      <c r="B492" s="184"/>
      <c r="C492" s="184"/>
      <c r="D492" s="184"/>
      <c r="E492" s="184"/>
      <c r="F492" s="184"/>
      <c r="G492" s="184"/>
      <c r="H492" s="184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8.75" x14ac:dyDescent="0.3">
      <c r="A493" s="183"/>
      <c r="B493" s="184"/>
      <c r="C493" s="184"/>
      <c r="D493" s="184"/>
      <c r="E493" s="184"/>
      <c r="F493" s="184"/>
      <c r="G493" s="184"/>
      <c r="H493" s="184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8.75" x14ac:dyDescent="0.3">
      <c r="A494" s="183"/>
      <c r="B494" s="184"/>
      <c r="C494" s="184"/>
      <c r="D494" s="184"/>
      <c r="E494" s="184"/>
      <c r="F494" s="184"/>
      <c r="G494" s="184"/>
      <c r="H494" s="184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8.75" x14ac:dyDescent="0.3">
      <c r="A495" s="183"/>
      <c r="B495" s="184"/>
      <c r="C495" s="184"/>
      <c r="D495" s="184"/>
      <c r="E495" s="184"/>
      <c r="F495" s="184"/>
      <c r="G495" s="184"/>
      <c r="H495" s="184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8.75" x14ac:dyDescent="0.3">
      <c r="A496" s="183"/>
      <c r="B496" s="184"/>
      <c r="C496" s="184"/>
      <c r="D496" s="184"/>
      <c r="E496" s="184"/>
      <c r="F496" s="184"/>
      <c r="G496" s="184"/>
      <c r="H496" s="184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8.75" x14ac:dyDescent="0.3">
      <c r="A497" s="183"/>
      <c r="B497" s="184"/>
      <c r="C497" s="184"/>
      <c r="D497" s="184"/>
      <c r="E497" s="184"/>
      <c r="F497" s="184"/>
      <c r="G497" s="184"/>
      <c r="H497" s="184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8.75" x14ac:dyDescent="0.3">
      <c r="A498" s="183"/>
      <c r="B498" s="184"/>
      <c r="C498" s="184"/>
      <c r="D498" s="184"/>
      <c r="E498" s="184"/>
      <c r="F498" s="184"/>
      <c r="G498" s="184"/>
      <c r="H498" s="184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8.75" x14ac:dyDescent="0.3">
      <c r="A499" s="183"/>
      <c r="B499" s="184"/>
      <c r="C499" s="184"/>
      <c r="D499" s="184"/>
      <c r="E499" s="184"/>
      <c r="F499" s="184"/>
      <c r="G499" s="184"/>
      <c r="H499" s="184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8.75" x14ac:dyDescent="0.3">
      <c r="A500" s="183"/>
      <c r="B500" s="184"/>
      <c r="C500" s="184"/>
      <c r="D500" s="184"/>
      <c r="E500" s="184"/>
      <c r="F500" s="184"/>
      <c r="G500" s="184"/>
      <c r="H500" s="184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8.75" x14ac:dyDescent="0.3">
      <c r="A501" s="183"/>
      <c r="B501" s="184"/>
      <c r="C501" s="184"/>
      <c r="D501" s="184"/>
      <c r="E501" s="184"/>
      <c r="F501" s="184"/>
      <c r="G501" s="184"/>
      <c r="H501" s="184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8.75" x14ac:dyDescent="0.3">
      <c r="A502" s="183"/>
      <c r="B502" s="184"/>
      <c r="C502" s="184"/>
      <c r="D502" s="184"/>
      <c r="E502" s="184"/>
      <c r="F502" s="184"/>
      <c r="G502" s="184"/>
      <c r="H502" s="184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8.75" x14ac:dyDescent="0.3">
      <c r="A503" s="183"/>
      <c r="B503" s="184"/>
      <c r="C503" s="184"/>
      <c r="D503" s="184"/>
      <c r="E503" s="184"/>
      <c r="F503" s="184"/>
      <c r="G503" s="184"/>
      <c r="H503" s="184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8.75" x14ac:dyDescent="0.3">
      <c r="A504" s="183"/>
      <c r="B504" s="184"/>
      <c r="C504" s="184"/>
      <c r="D504" s="184"/>
      <c r="E504" s="184"/>
      <c r="F504" s="184"/>
      <c r="G504" s="184"/>
      <c r="H504" s="184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8.75" x14ac:dyDescent="0.3">
      <c r="A505" s="183"/>
      <c r="B505" s="184"/>
      <c r="C505" s="184"/>
      <c r="D505" s="184"/>
      <c r="E505" s="184"/>
      <c r="F505" s="184"/>
      <c r="G505" s="184"/>
      <c r="H505" s="184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8.75" x14ac:dyDescent="0.3">
      <c r="A506" s="183"/>
      <c r="B506" s="184"/>
      <c r="C506" s="184"/>
      <c r="D506" s="184"/>
      <c r="E506" s="184"/>
      <c r="F506" s="184"/>
      <c r="G506" s="184"/>
      <c r="H506" s="184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8.75" x14ac:dyDescent="0.3">
      <c r="A507" s="183"/>
      <c r="B507" s="184"/>
      <c r="C507" s="184"/>
      <c r="D507" s="184"/>
      <c r="E507" s="184"/>
      <c r="F507" s="184"/>
      <c r="G507" s="184"/>
      <c r="H507" s="184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8.75" x14ac:dyDescent="0.3">
      <c r="A508" s="183"/>
      <c r="B508" s="184"/>
      <c r="C508" s="184"/>
      <c r="D508" s="184"/>
      <c r="E508" s="184"/>
      <c r="F508" s="184"/>
      <c r="G508" s="184"/>
      <c r="H508" s="184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8.75" x14ac:dyDescent="0.3">
      <c r="A509" s="183"/>
      <c r="B509" s="184"/>
      <c r="C509" s="184"/>
      <c r="D509" s="184"/>
      <c r="E509" s="184"/>
      <c r="F509" s="184"/>
      <c r="G509" s="184"/>
      <c r="H509" s="184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8.75" x14ac:dyDescent="0.3">
      <c r="A510" s="183"/>
      <c r="B510" s="184"/>
      <c r="C510" s="184"/>
      <c r="D510" s="184"/>
      <c r="E510" s="184"/>
      <c r="F510" s="184"/>
      <c r="G510" s="184"/>
      <c r="H510" s="184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8.75" x14ac:dyDescent="0.3">
      <c r="A511" s="183"/>
      <c r="B511" s="184"/>
      <c r="C511" s="184"/>
      <c r="D511" s="184"/>
      <c r="E511" s="184"/>
      <c r="F511" s="184"/>
      <c r="G511" s="184"/>
      <c r="H511" s="184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8.75" x14ac:dyDescent="0.3">
      <c r="A512" s="183"/>
      <c r="B512" s="184"/>
      <c r="C512" s="184"/>
      <c r="D512" s="184"/>
      <c r="E512" s="184"/>
      <c r="F512" s="184"/>
      <c r="G512" s="184"/>
      <c r="H512" s="184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8.75" x14ac:dyDescent="0.3">
      <c r="A513" s="183"/>
      <c r="B513" s="184"/>
      <c r="C513" s="184"/>
      <c r="D513" s="184"/>
      <c r="E513" s="184"/>
      <c r="F513" s="184"/>
      <c r="G513" s="184"/>
      <c r="H513" s="184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8.75" x14ac:dyDescent="0.3">
      <c r="A514" s="183"/>
      <c r="B514" s="184"/>
      <c r="C514" s="184"/>
      <c r="D514" s="184"/>
      <c r="E514" s="184"/>
      <c r="F514" s="184"/>
      <c r="G514" s="184"/>
      <c r="H514" s="184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8.75" x14ac:dyDescent="0.3">
      <c r="A515" s="183"/>
      <c r="B515" s="184"/>
      <c r="C515" s="184"/>
      <c r="D515" s="184"/>
      <c r="E515" s="184"/>
      <c r="F515" s="184"/>
      <c r="G515" s="184"/>
      <c r="H515" s="184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8.75" x14ac:dyDescent="0.3">
      <c r="A516" s="183"/>
      <c r="B516" s="184"/>
      <c r="C516" s="184"/>
      <c r="D516" s="184"/>
      <c r="E516" s="184"/>
      <c r="F516" s="184"/>
      <c r="G516" s="184"/>
      <c r="H516" s="184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8.75" x14ac:dyDescent="0.3">
      <c r="A517" s="183"/>
      <c r="B517" s="184"/>
      <c r="C517" s="184"/>
      <c r="D517" s="184"/>
      <c r="E517" s="184"/>
      <c r="F517" s="184"/>
      <c r="G517" s="184"/>
      <c r="H517" s="184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8.75" x14ac:dyDescent="0.3">
      <c r="A518" s="183"/>
      <c r="B518" s="184"/>
      <c r="C518" s="184"/>
      <c r="D518" s="184"/>
      <c r="E518" s="184"/>
      <c r="F518" s="184"/>
      <c r="G518" s="184"/>
      <c r="H518" s="184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8.75" x14ac:dyDescent="0.3">
      <c r="A519" s="183"/>
      <c r="B519" s="184"/>
      <c r="C519" s="184"/>
      <c r="D519" s="184"/>
      <c r="E519" s="184"/>
      <c r="F519" s="184"/>
      <c r="G519" s="184"/>
      <c r="H519" s="184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8.75" x14ac:dyDescent="0.3">
      <c r="A520" s="183"/>
      <c r="B520" s="184"/>
      <c r="C520" s="184"/>
      <c r="D520" s="184"/>
      <c r="E520" s="184"/>
      <c r="F520" s="184"/>
      <c r="G520" s="184"/>
      <c r="H520" s="184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8.75" x14ac:dyDescent="0.3">
      <c r="A521" s="183"/>
      <c r="B521" s="184"/>
      <c r="C521" s="184"/>
      <c r="D521" s="184"/>
      <c r="E521" s="184"/>
      <c r="F521" s="184"/>
      <c r="G521" s="184"/>
      <c r="H521" s="184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8.75" x14ac:dyDescent="0.3">
      <c r="A522" s="183"/>
      <c r="B522" s="184"/>
      <c r="C522" s="184"/>
      <c r="D522" s="184"/>
      <c r="E522" s="184"/>
      <c r="F522" s="184"/>
      <c r="G522" s="184"/>
      <c r="H522" s="184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8.75" x14ac:dyDescent="0.3">
      <c r="A523" s="183"/>
      <c r="B523" s="184"/>
      <c r="C523" s="184"/>
      <c r="D523" s="184"/>
      <c r="E523" s="184"/>
      <c r="F523" s="184"/>
      <c r="G523" s="184"/>
      <c r="H523" s="184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8.75" x14ac:dyDescent="0.3">
      <c r="A524" s="183"/>
      <c r="B524" s="184"/>
      <c r="C524" s="184"/>
      <c r="D524" s="184"/>
      <c r="E524" s="184"/>
      <c r="F524" s="184"/>
      <c r="G524" s="184"/>
      <c r="H524" s="184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8.75" x14ac:dyDescent="0.3">
      <c r="A525" s="183"/>
      <c r="B525" s="184"/>
      <c r="C525" s="184"/>
      <c r="D525" s="184"/>
      <c r="E525" s="184"/>
      <c r="F525" s="184"/>
      <c r="G525" s="184"/>
      <c r="H525" s="184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8.75" x14ac:dyDescent="0.3">
      <c r="A526" s="183"/>
      <c r="B526" s="184"/>
      <c r="C526" s="184"/>
      <c r="D526" s="184"/>
      <c r="E526" s="184"/>
      <c r="F526" s="184"/>
      <c r="G526" s="184"/>
      <c r="H526" s="184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8.75" x14ac:dyDescent="0.3">
      <c r="A527" s="183"/>
      <c r="B527" s="184"/>
      <c r="C527" s="184"/>
      <c r="D527" s="184"/>
      <c r="E527" s="184"/>
      <c r="F527" s="184"/>
      <c r="G527" s="184"/>
      <c r="H527" s="184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8.75" x14ac:dyDescent="0.3">
      <c r="A528" s="183"/>
      <c r="B528" s="184"/>
      <c r="C528" s="184"/>
      <c r="D528" s="184"/>
      <c r="E528" s="184"/>
      <c r="F528" s="184"/>
      <c r="G528" s="184"/>
      <c r="H528" s="184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8.75" x14ac:dyDescent="0.3">
      <c r="A529" s="183"/>
      <c r="B529" s="184"/>
      <c r="C529" s="184"/>
      <c r="D529" s="184"/>
      <c r="E529" s="184"/>
      <c r="F529" s="184"/>
      <c r="G529" s="184"/>
      <c r="H529" s="184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8.75" x14ac:dyDescent="0.3">
      <c r="A530" s="183"/>
      <c r="B530" s="184"/>
      <c r="C530" s="184"/>
      <c r="D530" s="184"/>
      <c r="E530" s="184"/>
      <c r="F530" s="184"/>
      <c r="G530" s="184"/>
      <c r="H530" s="184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8.75" x14ac:dyDescent="0.3">
      <c r="A531" s="183"/>
      <c r="B531" s="184"/>
      <c r="C531" s="184"/>
      <c r="D531" s="184"/>
      <c r="E531" s="184"/>
      <c r="F531" s="184"/>
      <c r="G531" s="184"/>
      <c r="H531" s="184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8.75" x14ac:dyDescent="0.3">
      <c r="A532" s="183"/>
      <c r="B532" s="184"/>
      <c r="C532" s="184"/>
      <c r="D532" s="184"/>
      <c r="E532" s="184"/>
      <c r="F532" s="184"/>
      <c r="G532" s="184"/>
      <c r="H532" s="184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8.75" x14ac:dyDescent="0.3">
      <c r="A533" s="183"/>
      <c r="B533" s="184"/>
      <c r="C533" s="184"/>
      <c r="D533" s="184"/>
      <c r="E533" s="184"/>
      <c r="F533" s="184"/>
      <c r="G533" s="184"/>
      <c r="H533" s="184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8.75" x14ac:dyDescent="0.3">
      <c r="A534" s="183"/>
      <c r="B534" s="184"/>
      <c r="C534" s="184"/>
      <c r="D534" s="184"/>
      <c r="E534" s="184"/>
      <c r="F534" s="184"/>
      <c r="G534" s="184"/>
      <c r="H534" s="184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8.75" x14ac:dyDescent="0.3">
      <c r="A535" s="183"/>
      <c r="B535" s="184"/>
      <c r="C535" s="184"/>
      <c r="D535" s="184"/>
      <c r="E535" s="184"/>
      <c r="F535" s="184"/>
      <c r="G535" s="184"/>
      <c r="H535" s="184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8.75" x14ac:dyDescent="0.3">
      <c r="A536" s="183"/>
      <c r="B536" s="184"/>
      <c r="C536" s="184"/>
      <c r="D536" s="184"/>
      <c r="E536" s="184"/>
      <c r="F536" s="184"/>
      <c r="G536" s="184"/>
      <c r="H536" s="184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8.75" x14ac:dyDescent="0.3">
      <c r="A537" s="183"/>
      <c r="B537" s="184"/>
      <c r="C537" s="184"/>
      <c r="D537" s="184"/>
      <c r="E537" s="184"/>
      <c r="F537" s="184"/>
      <c r="G537" s="184"/>
      <c r="H537" s="184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8.75" x14ac:dyDescent="0.3">
      <c r="A538" s="183"/>
      <c r="B538" s="184"/>
      <c r="C538" s="184"/>
      <c r="D538" s="184"/>
      <c r="E538" s="184"/>
      <c r="F538" s="184"/>
      <c r="G538" s="184"/>
      <c r="H538" s="184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8.75" x14ac:dyDescent="0.3">
      <c r="A539" s="183"/>
      <c r="B539" s="184"/>
      <c r="C539" s="184"/>
      <c r="D539" s="184"/>
      <c r="E539" s="184"/>
      <c r="F539" s="184"/>
      <c r="G539" s="184"/>
      <c r="H539" s="184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8.75" x14ac:dyDescent="0.3">
      <c r="A540" s="183"/>
      <c r="B540" s="184"/>
      <c r="C540" s="184"/>
      <c r="D540" s="184"/>
      <c r="E540" s="184"/>
      <c r="F540" s="184"/>
      <c r="G540" s="184"/>
      <c r="H540" s="184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8.75" x14ac:dyDescent="0.3">
      <c r="A541" s="183"/>
      <c r="B541" s="184"/>
      <c r="C541" s="184"/>
      <c r="D541" s="184"/>
      <c r="E541" s="184"/>
      <c r="F541" s="184"/>
      <c r="G541" s="184"/>
      <c r="H541" s="184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8.75" x14ac:dyDescent="0.3">
      <c r="A542" s="183"/>
      <c r="B542" s="184"/>
      <c r="C542" s="184"/>
      <c r="D542" s="184"/>
      <c r="E542" s="184"/>
      <c r="F542" s="184"/>
      <c r="G542" s="184"/>
      <c r="H542" s="184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8.75" x14ac:dyDescent="0.3">
      <c r="A543" s="183"/>
      <c r="B543" s="184"/>
      <c r="C543" s="184"/>
      <c r="D543" s="184"/>
      <c r="E543" s="184"/>
      <c r="F543" s="184"/>
      <c r="G543" s="184"/>
      <c r="H543" s="184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8.75" x14ac:dyDescent="0.3">
      <c r="A544" s="183"/>
      <c r="B544" s="184"/>
      <c r="C544" s="184"/>
      <c r="D544" s="184"/>
      <c r="E544" s="184"/>
      <c r="F544" s="184"/>
      <c r="G544" s="184"/>
      <c r="H544" s="184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8.75" x14ac:dyDescent="0.3">
      <c r="A545" s="183"/>
      <c r="B545" s="184"/>
      <c r="C545" s="184"/>
      <c r="D545" s="184"/>
      <c r="E545" s="184"/>
      <c r="F545" s="184"/>
      <c r="G545" s="184"/>
      <c r="H545" s="184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8.75" x14ac:dyDescent="0.3">
      <c r="A546" s="183"/>
      <c r="B546" s="184"/>
      <c r="C546" s="184"/>
      <c r="D546" s="184"/>
      <c r="E546" s="184"/>
      <c r="F546" s="184"/>
      <c r="G546" s="184"/>
      <c r="H546" s="184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8.75" x14ac:dyDescent="0.3">
      <c r="A547" s="183"/>
      <c r="B547" s="184"/>
      <c r="C547" s="184"/>
      <c r="D547" s="184"/>
      <c r="E547" s="184"/>
      <c r="F547" s="184"/>
      <c r="G547" s="184"/>
      <c r="H547" s="184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8.75" x14ac:dyDescent="0.3">
      <c r="A548" s="183"/>
      <c r="B548" s="184"/>
      <c r="C548" s="184"/>
      <c r="D548" s="184"/>
      <c r="E548" s="184"/>
      <c r="F548" s="184"/>
      <c r="G548" s="184"/>
      <c r="H548" s="184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8.75" x14ac:dyDescent="0.3">
      <c r="A549" s="183"/>
      <c r="B549" s="184"/>
      <c r="C549" s="184"/>
      <c r="D549" s="184"/>
      <c r="E549" s="184"/>
      <c r="F549" s="184"/>
      <c r="G549" s="184"/>
      <c r="H549" s="184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8.75" x14ac:dyDescent="0.3">
      <c r="A550" s="183"/>
      <c r="B550" s="184"/>
      <c r="C550" s="184"/>
      <c r="D550" s="184"/>
      <c r="E550" s="184"/>
      <c r="F550" s="184"/>
      <c r="G550" s="184"/>
      <c r="H550" s="184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8.75" x14ac:dyDescent="0.3">
      <c r="A551" s="183"/>
      <c r="B551" s="184"/>
      <c r="C551" s="184"/>
      <c r="D551" s="184"/>
      <c r="E551" s="184"/>
      <c r="F551" s="184"/>
      <c r="G551" s="184"/>
      <c r="H551" s="184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8.75" x14ac:dyDescent="0.3">
      <c r="A552" s="183"/>
      <c r="B552" s="184"/>
      <c r="C552" s="184"/>
      <c r="D552" s="184"/>
      <c r="E552" s="184"/>
      <c r="F552" s="184"/>
      <c r="G552" s="184"/>
      <c r="H552" s="184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8.75" x14ac:dyDescent="0.3">
      <c r="A553" s="183"/>
      <c r="B553" s="184"/>
      <c r="C553" s="184"/>
      <c r="D553" s="184"/>
      <c r="E553" s="184"/>
      <c r="F553" s="184"/>
      <c r="G553" s="184"/>
      <c r="H553" s="184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8.75" x14ac:dyDescent="0.3">
      <c r="A554" s="183"/>
      <c r="B554" s="184"/>
      <c r="C554" s="184"/>
      <c r="D554" s="184"/>
      <c r="E554" s="184"/>
      <c r="F554" s="184"/>
      <c r="G554" s="184"/>
      <c r="H554" s="184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8.75" x14ac:dyDescent="0.3">
      <c r="A555" s="183"/>
      <c r="B555" s="184"/>
      <c r="C555" s="184"/>
      <c r="D555" s="184"/>
      <c r="E555" s="184"/>
      <c r="F555" s="184"/>
      <c r="G555" s="184"/>
      <c r="H555" s="184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8.75" x14ac:dyDescent="0.3">
      <c r="A556" s="183"/>
      <c r="B556" s="184"/>
      <c r="C556" s="184"/>
      <c r="D556" s="184"/>
      <c r="E556" s="184"/>
      <c r="F556" s="184"/>
      <c r="G556" s="184"/>
      <c r="H556" s="184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8.75" x14ac:dyDescent="0.3">
      <c r="A557" s="183"/>
      <c r="B557" s="184"/>
      <c r="C557" s="184"/>
      <c r="D557" s="184"/>
      <c r="E557" s="184"/>
      <c r="F557" s="184"/>
      <c r="G557" s="184"/>
      <c r="H557" s="184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8.75" x14ac:dyDescent="0.3">
      <c r="A558" s="183"/>
      <c r="B558" s="184"/>
      <c r="C558" s="184"/>
      <c r="D558" s="184"/>
      <c r="E558" s="184"/>
      <c r="F558" s="184"/>
      <c r="G558" s="184"/>
      <c r="H558" s="184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8.75" x14ac:dyDescent="0.3">
      <c r="A559" s="183"/>
      <c r="B559" s="184"/>
      <c r="C559" s="184"/>
      <c r="D559" s="184"/>
      <c r="E559" s="184"/>
      <c r="F559" s="184"/>
      <c r="G559" s="184"/>
      <c r="H559" s="184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8.75" x14ac:dyDescent="0.3">
      <c r="A560" s="183"/>
      <c r="B560" s="184"/>
      <c r="C560" s="184"/>
      <c r="D560" s="184"/>
      <c r="E560" s="184"/>
      <c r="F560" s="184"/>
      <c r="G560" s="184"/>
      <c r="H560" s="184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8.75" x14ac:dyDescent="0.3">
      <c r="A561" s="183"/>
      <c r="B561" s="184"/>
      <c r="C561" s="184"/>
      <c r="D561" s="184"/>
      <c r="E561" s="184"/>
      <c r="F561" s="184"/>
      <c r="G561" s="184"/>
      <c r="H561" s="184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8.75" x14ac:dyDescent="0.3">
      <c r="A562" s="183"/>
      <c r="B562" s="184"/>
      <c r="C562" s="184"/>
      <c r="D562" s="184"/>
      <c r="E562" s="184"/>
      <c r="F562" s="184"/>
      <c r="G562" s="184"/>
      <c r="H562" s="184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8.75" x14ac:dyDescent="0.3">
      <c r="A563" s="183"/>
      <c r="B563" s="184"/>
      <c r="C563" s="184"/>
      <c r="D563" s="184"/>
      <c r="E563" s="184"/>
      <c r="F563" s="184"/>
      <c r="G563" s="184"/>
      <c r="H563" s="184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8.75" x14ac:dyDescent="0.3">
      <c r="A564" s="183"/>
      <c r="B564" s="184"/>
      <c r="C564" s="184"/>
      <c r="D564" s="184"/>
      <c r="E564" s="184"/>
      <c r="F564" s="184"/>
      <c r="G564" s="184"/>
      <c r="H564" s="184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8.75" x14ac:dyDescent="0.3">
      <c r="A565" s="183"/>
      <c r="B565" s="184"/>
      <c r="C565" s="184"/>
      <c r="D565" s="184"/>
      <c r="E565" s="184"/>
      <c r="F565" s="184"/>
      <c r="G565" s="184"/>
      <c r="H565" s="184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8.75" x14ac:dyDescent="0.3">
      <c r="A566" s="183"/>
      <c r="B566" s="184"/>
      <c r="C566" s="184"/>
      <c r="D566" s="184"/>
      <c r="E566" s="184"/>
      <c r="F566" s="184"/>
      <c r="G566" s="184"/>
      <c r="H566" s="184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8.75" x14ac:dyDescent="0.3">
      <c r="A567" s="183"/>
      <c r="B567" s="184"/>
      <c r="C567" s="184"/>
      <c r="D567" s="184"/>
      <c r="E567" s="184"/>
      <c r="F567" s="184"/>
      <c r="G567" s="184"/>
      <c r="H567" s="184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8.75" x14ac:dyDescent="0.3">
      <c r="A568" s="183"/>
      <c r="B568" s="184"/>
      <c r="C568" s="184"/>
      <c r="D568" s="184"/>
      <c r="E568" s="184"/>
      <c r="F568" s="184"/>
      <c r="G568" s="184"/>
      <c r="H568" s="184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8.75" x14ac:dyDescent="0.3">
      <c r="A569" s="183"/>
      <c r="B569" s="184"/>
      <c r="C569" s="184"/>
      <c r="D569" s="184"/>
      <c r="E569" s="184"/>
      <c r="F569" s="184"/>
      <c r="G569" s="184"/>
      <c r="H569" s="184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8.75" x14ac:dyDescent="0.3">
      <c r="A570" s="183"/>
      <c r="B570" s="184"/>
      <c r="C570" s="184"/>
      <c r="D570" s="184"/>
      <c r="E570" s="184"/>
      <c r="F570" s="184"/>
      <c r="G570" s="184"/>
      <c r="H570" s="184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8.75" x14ac:dyDescent="0.3">
      <c r="A571" s="183"/>
      <c r="B571" s="184"/>
      <c r="C571" s="184"/>
      <c r="D571" s="184"/>
      <c r="E571" s="184"/>
      <c r="F571" s="184"/>
      <c r="G571" s="184"/>
      <c r="H571" s="184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8.75" x14ac:dyDescent="0.3">
      <c r="A572" s="183"/>
      <c r="B572" s="184"/>
      <c r="C572" s="184"/>
      <c r="D572" s="184"/>
      <c r="E572" s="184"/>
      <c r="F572" s="184"/>
      <c r="G572" s="184"/>
      <c r="H572" s="184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8.75" x14ac:dyDescent="0.3">
      <c r="A573" s="183"/>
      <c r="B573" s="184"/>
      <c r="C573" s="184"/>
      <c r="D573" s="184"/>
      <c r="E573" s="184"/>
      <c r="F573" s="184"/>
      <c r="G573" s="184"/>
      <c r="H573" s="184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8.75" x14ac:dyDescent="0.3">
      <c r="A574" s="183"/>
      <c r="B574" s="184"/>
      <c r="C574" s="184"/>
      <c r="D574" s="184"/>
      <c r="E574" s="184"/>
      <c r="F574" s="184"/>
      <c r="G574" s="184"/>
      <c r="H574" s="184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8.75" x14ac:dyDescent="0.3">
      <c r="A575" s="183"/>
      <c r="B575" s="184"/>
      <c r="C575" s="184"/>
      <c r="D575" s="184"/>
      <c r="E575" s="184"/>
      <c r="F575" s="184"/>
      <c r="G575" s="184"/>
      <c r="H575" s="184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8.75" x14ac:dyDescent="0.3">
      <c r="A576" s="183"/>
      <c r="B576" s="184"/>
      <c r="C576" s="184"/>
      <c r="D576" s="184"/>
      <c r="E576" s="184"/>
      <c r="F576" s="184"/>
      <c r="G576" s="184"/>
      <c r="H576" s="184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8.75" x14ac:dyDescent="0.3">
      <c r="A577" s="183"/>
      <c r="B577" s="184"/>
      <c r="C577" s="184"/>
      <c r="D577" s="184"/>
      <c r="E577" s="184"/>
      <c r="F577" s="184"/>
      <c r="G577" s="184"/>
      <c r="H577" s="184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8.75" x14ac:dyDescent="0.3">
      <c r="A578" s="183"/>
      <c r="B578" s="184"/>
      <c r="C578" s="184"/>
      <c r="D578" s="184"/>
      <c r="E578" s="184"/>
      <c r="F578" s="184"/>
      <c r="G578" s="184"/>
      <c r="H578" s="184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8.75" x14ac:dyDescent="0.3">
      <c r="A579" s="183"/>
      <c r="B579" s="184"/>
      <c r="C579" s="184"/>
      <c r="D579" s="184"/>
      <c r="E579" s="184"/>
      <c r="F579" s="184"/>
      <c r="G579" s="184"/>
      <c r="H579" s="184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8.75" x14ac:dyDescent="0.3">
      <c r="A580" s="183"/>
      <c r="B580" s="184"/>
      <c r="C580" s="184"/>
      <c r="D580" s="184"/>
      <c r="E580" s="184"/>
      <c r="F580" s="184"/>
      <c r="G580" s="184"/>
      <c r="H580" s="184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8.75" x14ac:dyDescent="0.3">
      <c r="A581" s="183"/>
      <c r="B581" s="184"/>
      <c r="C581" s="184"/>
      <c r="D581" s="184"/>
      <c r="E581" s="184"/>
      <c r="F581" s="184"/>
      <c r="G581" s="184"/>
      <c r="H581" s="184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8.75" x14ac:dyDescent="0.3">
      <c r="A582" s="183"/>
      <c r="B582" s="184"/>
      <c r="C582" s="184"/>
      <c r="D582" s="184"/>
      <c r="E582" s="184"/>
      <c r="F582" s="184"/>
      <c r="G582" s="184"/>
      <c r="H582" s="184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8.75" x14ac:dyDescent="0.3">
      <c r="A583" s="183"/>
      <c r="B583" s="184"/>
      <c r="C583" s="184"/>
      <c r="D583" s="184"/>
      <c r="E583" s="184"/>
      <c r="F583" s="184"/>
      <c r="G583" s="184"/>
      <c r="H583" s="184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8.75" x14ac:dyDescent="0.3">
      <c r="A584" s="183"/>
      <c r="B584" s="184"/>
      <c r="C584" s="184"/>
      <c r="D584" s="184"/>
      <c r="E584" s="184"/>
      <c r="F584" s="184"/>
      <c r="G584" s="184"/>
      <c r="H584" s="184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8.75" x14ac:dyDescent="0.3">
      <c r="A585" s="183"/>
      <c r="B585" s="184"/>
      <c r="C585" s="184"/>
      <c r="D585" s="184"/>
      <c r="E585" s="184"/>
      <c r="F585" s="184"/>
      <c r="G585" s="184"/>
      <c r="H585" s="184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8.75" x14ac:dyDescent="0.3">
      <c r="A586" s="183"/>
      <c r="B586" s="184"/>
      <c r="C586" s="184"/>
      <c r="D586" s="184"/>
      <c r="E586" s="184"/>
      <c r="F586" s="184"/>
      <c r="G586" s="184"/>
      <c r="H586" s="184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8.75" x14ac:dyDescent="0.3">
      <c r="A587" s="183"/>
      <c r="B587" s="184"/>
      <c r="C587" s="184"/>
      <c r="D587" s="184"/>
      <c r="E587" s="184"/>
      <c r="F587" s="184"/>
      <c r="G587" s="184"/>
      <c r="H587" s="184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8.75" x14ac:dyDescent="0.3">
      <c r="A588" s="183"/>
      <c r="B588" s="184"/>
      <c r="C588" s="184"/>
      <c r="D588" s="184"/>
      <c r="E588" s="184"/>
      <c r="F588" s="184"/>
      <c r="G588" s="184"/>
      <c r="H588" s="184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8.75" x14ac:dyDescent="0.3">
      <c r="A589" s="183"/>
      <c r="B589" s="184"/>
      <c r="C589" s="184"/>
      <c r="D589" s="184"/>
      <c r="E589" s="184"/>
      <c r="F589" s="184"/>
      <c r="G589" s="184"/>
      <c r="H589" s="184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8.75" x14ac:dyDescent="0.3">
      <c r="A590" s="183"/>
      <c r="B590" s="184"/>
      <c r="C590" s="184"/>
      <c r="D590" s="184"/>
      <c r="E590" s="184"/>
      <c r="F590" s="184"/>
      <c r="G590" s="184"/>
      <c r="H590" s="184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8.75" x14ac:dyDescent="0.3">
      <c r="A591" s="183"/>
      <c r="B591" s="184"/>
      <c r="C591" s="184"/>
      <c r="D591" s="184"/>
      <c r="E591" s="184"/>
      <c r="F591" s="184"/>
      <c r="G591" s="184"/>
      <c r="H591" s="184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8.75" x14ac:dyDescent="0.3">
      <c r="A592" s="183"/>
      <c r="B592" s="184"/>
      <c r="C592" s="184"/>
      <c r="D592" s="184"/>
      <c r="E592" s="184"/>
      <c r="F592" s="184"/>
      <c r="G592" s="184"/>
      <c r="H592" s="184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8.75" x14ac:dyDescent="0.3">
      <c r="A593" s="183"/>
      <c r="B593" s="184"/>
      <c r="C593" s="184"/>
      <c r="D593" s="184"/>
      <c r="E593" s="184"/>
      <c r="F593" s="184"/>
      <c r="G593" s="184"/>
      <c r="H593" s="184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8.75" x14ac:dyDescent="0.3">
      <c r="A594" s="183"/>
      <c r="B594" s="184"/>
      <c r="C594" s="184"/>
      <c r="D594" s="184"/>
      <c r="E594" s="184"/>
      <c r="F594" s="184"/>
      <c r="G594" s="184"/>
      <c r="H594" s="184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8.75" x14ac:dyDescent="0.3">
      <c r="A595" s="183"/>
      <c r="B595" s="184"/>
      <c r="C595" s="184"/>
      <c r="D595" s="184"/>
      <c r="E595" s="184"/>
      <c r="F595" s="184"/>
      <c r="G595" s="184"/>
      <c r="H595" s="184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8.75" x14ac:dyDescent="0.3">
      <c r="A596" s="183"/>
      <c r="B596" s="184"/>
      <c r="C596" s="184"/>
      <c r="D596" s="184"/>
      <c r="E596" s="184"/>
      <c r="F596" s="184"/>
      <c r="G596" s="184"/>
      <c r="H596" s="184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8.75" x14ac:dyDescent="0.3">
      <c r="A597" s="183"/>
      <c r="B597" s="184"/>
      <c r="C597" s="184"/>
      <c r="D597" s="184"/>
      <c r="E597" s="184"/>
      <c r="F597" s="184"/>
      <c r="G597" s="184"/>
      <c r="H597" s="184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8.75" x14ac:dyDescent="0.3">
      <c r="A598" s="183"/>
      <c r="B598" s="184"/>
      <c r="C598" s="184"/>
      <c r="D598" s="184"/>
      <c r="E598" s="184"/>
      <c r="F598" s="184"/>
      <c r="G598" s="184"/>
      <c r="H598" s="184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8.75" x14ac:dyDescent="0.3">
      <c r="A599" s="183"/>
      <c r="B599" s="184"/>
      <c r="C599" s="184"/>
      <c r="D599" s="184"/>
      <c r="E599" s="184"/>
      <c r="F599" s="184"/>
      <c r="G599" s="184"/>
      <c r="H599" s="184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8.75" x14ac:dyDescent="0.3">
      <c r="A600" s="183"/>
      <c r="B600" s="184"/>
      <c r="C600" s="184"/>
      <c r="D600" s="184"/>
      <c r="E600" s="184"/>
      <c r="F600" s="184"/>
      <c r="G600" s="184"/>
      <c r="H600" s="184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8.75" x14ac:dyDescent="0.3">
      <c r="A601" s="183"/>
      <c r="B601" s="184"/>
      <c r="C601" s="184"/>
      <c r="D601" s="184"/>
      <c r="E601" s="184"/>
      <c r="F601" s="184"/>
      <c r="G601" s="184"/>
      <c r="H601" s="184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8.75" x14ac:dyDescent="0.3">
      <c r="A602" s="183"/>
      <c r="B602" s="184"/>
      <c r="C602" s="184"/>
      <c r="D602" s="184"/>
      <c r="E602" s="184"/>
      <c r="F602" s="184"/>
      <c r="G602" s="184"/>
      <c r="H602" s="184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8.75" x14ac:dyDescent="0.3">
      <c r="A603" s="183"/>
      <c r="B603" s="184"/>
      <c r="C603" s="184"/>
      <c r="D603" s="184"/>
      <c r="E603" s="184"/>
      <c r="F603" s="184"/>
      <c r="G603" s="184"/>
      <c r="H603" s="184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8.75" x14ac:dyDescent="0.3">
      <c r="A604" s="183"/>
      <c r="B604" s="184"/>
      <c r="C604" s="184"/>
      <c r="D604" s="184"/>
      <c r="E604" s="184"/>
      <c r="F604" s="184"/>
      <c r="G604" s="184"/>
      <c r="H604" s="184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8.75" x14ac:dyDescent="0.3">
      <c r="A605" s="183"/>
      <c r="B605" s="184"/>
      <c r="C605" s="184"/>
      <c r="D605" s="184"/>
      <c r="E605" s="184"/>
      <c r="F605" s="184"/>
      <c r="G605" s="184"/>
      <c r="H605" s="184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8.75" x14ac:dyDescent="0.3">
      <c r="A606" s="183"/>
      <c r="B606" s="184"/>
      <c r="C606" s="184"/>
      <c r="D606" s="184"/>
      <c r="E606" s="184"/>
      <c r="F606" s="184"/>
      <c r="G606" s="184"/>
      <c r="H606" s="184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8.75" x14ac:dyDescent="0.3">
      <c r="A607" s="183"/>
      <c r="B607" s="184"/>
      <c r="C607" s="184"/>
      <c r="D607" s="184"/>
      <c r="E607" s="184"/>
      <c r="F607" s="184"/>
      <c r="G607" s="184"/>
      <c r="H607" s="184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8.75" x14ac:dyDescent="0.3">
      <c r="A608" s="183"/>
      <c r="B608" s="184"/>
      <c r="C608" s="184"/>
      <c r="D608" s="184"/>
      <c r="E608" s="184"/>
      <c r="F608" s="184"/>
      <c r="G608" s="184"/>
      <c r="H608" s="184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8.75" x14ac:dyDescent="0.3">
      <c r="A609" s="183"/>
      <c r="B609" s="184"/>
      <c r="C609" s="184"/>
      <c r="D609" s="184"/>
      <c r="E609" s="184"/>
      <c r="F609" s="184"/>
      <c r="G609" s="184"/>
      <c r="H609" s="184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8.75" x14ac:dyDescent="0.3">
      <c r="A610" s="183"/>
      <c r="B610" s="184"/>
      <c r="C610" s="184"/>
      <c r="D610" s="184"/>
      <c r="E610" s="184"/>
      <c r="F610" s="184"/>
      <c r="G610" s="184"/>
      <c r="H610" s="184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8.75" x14ac:dyDescent="0.3">
      <c r="A611" s="183"/>
      <c r="B611" s="184"/>
      <c r="C611" s="184"/>
      <c r="D611" s="184"/>
      <c r="E611" s="184"/>
      <c r="F611" s="184"/>
      <c r="G611" s="184"/>
      <c r="H611" s="184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8.75" x14ac:dyDescent="0.3">
      <c r="A612" s="183"/>
      <c r="B612" s="184"/>
      <c r="C612" s="184"/>
      <c r="D612" s="184"/>
      <c r="E612" s="184"/>
      <c r="F612" s="184"/>
      <c r="G612" s="184"/>
      <c r="H612" s="184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8.75" x14ac:dyDescent="0.3">
      <c r="A613" s="183"/>
      <c r="B613" s="184"/>
      <c r="C613" s="184"/>
      <c r="D613" s="184"/>
      <c r="E613" s="184"/>
      <c r="F613" s="184"/>
      <c r="G613" s="184"/>
      <c r="H613" s="184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8.75" x14ac:dyDescent="0.3">
      <c r="A614" s="183"/>
      <c r="B614" s="184"/>
      <c r="C614" s="184"/>
      <c r="D614" s="184"/>
      <c r="E614" s="184"/>
      <c r="F614" s="184"/>
      <c r="G614" s="184"/>
      <c r="H614" s="184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8.75" x14ac:dyDescent="0.3">
      <c r="A615" s="183"/>
      <c r="B615" s="184"/>
      <c r="C615" s="184"/>
      <c r="D615" s="184"/>
      <c r="E615" s="184"/>
      <c r="F615" s="184"/>
      <c r="G615" s="184"/>
      <c r="H615" s="184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8.75" x14ac:dyDescent="0.3">
      <c r="A616" s="183"/>
      <c r="B616" s="184"/>
      <c r="C616" s="184"/>
      <c r="D616" s="184"/>
      <c r="E616" s="184"/>
      <c r="F616" s="184"/>
      <c r="G616" s="184"/>
      <c r="H616" s="184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8.75" x14ac:dyDescent="0.3">
      <c r="A617" s="183"/>
      <c r="B617" s="184"/>
      <c r="C617" s="184"/>
      <c r="D617" s="184"/>
      <c r="E617" s="184"/>
      <c r="F617" s="184"/>
      <c r="G617" s="184"/>
      <c r="H617" s="184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8.75" x14ac:dyDescent="0.3">
      <c r="A618" s="183"/>
      <c r="B618" s="184"/>
      <c r="C618" s="184"/>
      <c r="D618" s="184"/>
      <c r="E618" s="184"/>
      <c r="F618" s="184"/>
      <c r="G618" s="184"/>
      <c r="H618" s="184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8.75" x14ac:dyDescent="0.3">
      <c r="A619" s="183"/>
      <c r="B619" s="184"/>
      <c r="C619" s="184"/>
      <c r="D619" s="184"/>
      <c r="E619" s="184"/>
      <c r="F619" s="184"/>
      <c r="G619" s="184"/>
      <c r="H619" s="184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8.75" x14ac:dyDescent="0.3">
      <c r="A620" s="183"/>
      <c r="B620" s="184"/>
      <c r="C620" s="184"/>
      <c r="D620" s="184"/>
      <c r="E620" s="184"/>
      <c r="F620" s="184"/>
      <c r="G620" s="184"/>
      <c r="H620" s="184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8.75" x14ac:dyDescent="0.3">
      <c r="A621" s="183"/>
      <c r="B621" s="184"/>
      <c r="C621" s="184"/>
      <c r="D621" s="184"/>
      <c r="E621" s="184"/>
      <c r="F621" s="184"/>
      <c r="G621" s="184"/>
      <c r="H621" s="184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8.75" x14ac:dyDescent="0.3">
      <c r="A622" s="183"/>
      <c r="B622" s="184"/>
      <c r="C622" s="184"/>
      <c r="D622" s="184"/>
      <c r="E622" s="184"/>
      <c r="F622" s="184"/>
      <c r="G622" s="184"/>
      <c r="H622" s="184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8.75" x14ac:dyDescent="0.3">
      <c r="A623" s="183"/>
      <c r="B623" s="184"/>
      <c r="C623" s="184"/>
      <c r="D623" s="184"/>
      <c r="E623" s="184"/>
      <c r="F623" s="184"/>
      <c r="G623" s="184"/>
      <c r="H623" s="184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8.75" x14ac:dyDescent="0.3">
      <c r="A624" s="183"/>
      <c r="B624" s="184"/>
      <c r="C624" s="184"/>
      <c r="D624" s="184"/>
      <c r="E624" s="184"/>
      <c r="F624" s="184"/>
      <c r="G624" s="184"/>
      <c r="H624" s="184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8.75" x14ac:dyDescent="0.3">
      <c r="A625" s="183"/>
      <c r="B625" s="184"/>
      <c r="C625" s="184"/>
      <c r="D625" s="184"/>
      <c r="E625" s="184"/>
      <c r="F625" s="184"/>
      <c r="G625" s="184"/>
      <c r="H625" s="184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8.75" x14ac:dyDescent="0.3">
      <c r="A626" s="183"/>
      <c r="B626" s="184"/>
      <c r="C626" s="184"/>
      <c r="D626" s="184"/>
      <c r="E626" s="184"/>
      <c r="F626" s="184"/>
      <c r="G626" s="184"/>
      <c r="H626" s="184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8.75" x14ac:dyDescent="0.3">
      <c r="A627" s="183"/>
      <c r="B627" s="184"/>
      <c r="C627" s="184"/>
      <c r="D627" s="184"/>
      <c r="E627" s="184"/>
      <c r="F627" s="184"/>
      <c r="G627" s="184"/>
      <c r="H627" s="184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8.75" x14ac:dyDescent="0.3">
      <c r="A628" s="183"/>
      <c r="B628" s="184"/>
      <c r="C628" s="184"/>
      <c r="D628" s="184"/>
      <c r="E628" s="184"/>
      <c r="F628" s="184"/>
      <c r="G628" s="184"/>
      <c r="H628" s="184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8.75" x14ac:dyDescent="0.3">
      <c r="A629" s="183"/>
      <c r="B629" s="184"/>
      <c r="C629" s="184"/>
      <c r="D629" s="184"/>
      <c r="E629" s="184"/>
      <c r="F629" s="184"/>
      <c r="G629" s="184"/>
      <c r="H629" s="184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8.75" x14ac:dyDescent="0.3">
      <c r="A630" s="183"/>
      <c r="B630" s="184"/>
      <c r="C630" s="184"/>
      <c r="D630" s="184"/>
      <c r="E630" s="184"/>
      <c r="F630" s="184"/>
      <c r="G630" s="184"/>
      <c r="H630" s="184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8.75" x14ac:dyDescent="0.3">
      <c r="A631" s="183"/>
      <c r="B631" s="184"/>
      <c r="C631" s="184"/>
      <c r="D631" s="184"/>
      <c r="E631" s="184"/>
      <c r="F631" s="184"/>
      <c r="G631" s="184"/>
      <c r="H631" s="184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8.75" x14ac:dyDescent="0.3">
      <c r="A632" s="183"/>
      <c r="B632" s="184"/>
      <c r="C632" s="184"/>
      <c r="D632" s="184"/>
      <c r="E632" s="184"/>
      <c r="F632" s="184"/>
      <c r="G632" s="184"/>
      <c r="H632" s="184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8.75" x14ac:dyDescent="0.3">
      <c r="A633" s="183"/>
      <c r="B633" s="184"/>
      <c r="C633" s="184"/>
      <c r="D633" s="184"/>
      <c r="E633" s="184"/>
      <c r="F633" s="184"/>
      <c r="G633" s="184"/>
      <c r="H633" s="184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8.75" x14ac:dyDescent="0.3">
      <c r="A634" s="183"/>
      <c r="B634" s="184"/>
      <c r="C634" s="184"/>
      <c r="D634" s="184"/>
      <c r="E634" s="184"/>
      <c r="F634" s="184"/>
      <c r="G634" s="184"/>
      <c r="H634" s="184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8.75" x14ac:dyDescent="0.3">
      <c r="A635" s="183"/>
      <c r="B635" s="184"/>
      <c r="C635" s="184"/>
      <c r="D635" s="184"/>
      <c r="E635" s="184"/>
      <c r="F635" s="184"/>
      <c r="G635" s="184"/>
      <c r="H635" s="184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8.75" x14ac:dyDescent="0.3">
      <c r="A636" s="183"/>
      <c r="B636" s="184"/>
      <c r="C636" s="184"/>
      <c r="D636" s="184"/>
      <c r="E636" s="184"/>
      <c r="F636" s="184"/>
      <c r="G636" s="184"/>
      <c r="H636" s="184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8.75" x14ac:dyDescent="0.3">
      <c r="A637" s="183"/>
      <c r="B637" s="184"/>
      <c r="C637" s="184"/>
      <c r="D637" s="184"/>
      <c r="E637" s="184"/>
      <c r="F637" s="184"/>
      <c r="G637" s="184"/>
      <c r="H637" s="184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8.75" x14ac:dyDescent="0.3">
      <c r="A638" s="183"/>
      <c r="B638" s="184"/>
      <c r="C638" s="184"/>
      <c r="D638" s="184"/>
      <c r="E638" s="184"/>
      <c r="F638" s="184"/>
      <c r="G638" s="184"/>
      <c r="H638" s="184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8.75" x14ac:dyDescent="0.3">
      <c r="A639" s="183"/>
      <c r="B639" s="184"/>
      <c r="C639" s="184"/>
      <c r="D639" s="184"/>
      <c r="E639" s="184"/>
      <c r="F639" s="184"/>
      <c r="G639" s="184"/>
      <c r="H639" s="184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8.75" x14ac:dyDescent="0.3">
      <c r="A640" s="183"/>
      <c r="B640" s="184"/>
      <c r="C640" s="184"/>
      <c r="D640" s="184"/>
      <c r="E640" s="184"/>
      <c r="F640" s="184"/>
      <c r="G640" s="184"/>
      <c r="H640" s="184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8.75" x14ac:dyDescent="0.3">
      <c r="A641" s="183"/>
      <c r="B641" s="184"/>
      <c r="C641" s="184"/>
      <c r="D641" s="184"/>
      <c r="E641" s="184"/>
      <c r="F641" s="184"/>
      <c r="G641" s="184"/>
      <c r="H641" s="184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8.75" x14ac:dyDescent="0.3">
      <c r="A642" s="183"/>
      <c r="B642" s="184"/>
      <c r="C642" s="184"/>
      <c r="D642" s="184"/>
      <c r="E642" s="184"/>
      <c r="F642" s="184"/>
      <c r="G642" s="184"/>
      <c r="H642" s="184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8.75" x14ac:dyDescent="0.3">
      <c r="A643" s="183"/>
      <c r="B643" s="184"/>
      <c r="C643" s="184"/>
      <c r="D643" s="184"/>
      <c r="E643" s="184"/>
      <c r="F643" s="184"/>
      <c r="G643" s="184"/>
      <c r="H643" s="184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8.75" x14ac:dyDescent="0.3">
      <c r="A644" s="183"/>
      <c r="B644" s="184"/>
      <c r="C644" s="184"/>
      <c r="D644" s="184"/>
      <c r="E644" s="184"/>
      <c r="F644" s="184"/>
      <c r="G644" s="184"/>
      <c r="H644" s="184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8.75" x14ac:dyDescent="0.3">
      <c r="A645" s="183"/>
      <c r="B645" s="184"/>
      <c r="C645" s="184"/>
      <c r="D645" s="184"/>
      <c r="E645" s="184"/>
      <c r="F645" s="184"/>
      <c r="G645" s="184"/>
      <c r="H645" s="184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8.75" x14ac:dyDescent="0.3">
      <c r="A646" s="183"/>
      <c r="B646" s="184"/>
      <c r="C646" s="184"/>
      <c r="D646" s="184"/>
      <c r="E646" s="184"/>
      <c r="F646" s="184"/>
      <c r="G646" s="184"/>
      <c r="H646" s="184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8.75" x14ac:dyDescent="0.3">
      <c r="A647" s="183"/>
      <c r="B647" s="184"/>
      <c r="C647" s="184"/>
      <c r="D647" s="184"/>
      <c r="E647" s="184"/>
      <c r="F647" s="184"/>
      <c r="G647" s="184"/>
      <c r="H647" s="184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8.75" x14ac:dyDescent="0.3">
      <c r="A648" s="183"/>
      <c r="B648" s="184"/>
      <c r="C648" s="184"/>
      <c r="D648" s="184"/>
      <c r="E648" s="184"/>
      <c r="F648" s="184"/>
      <c r="G648" s="184"/>
      <c r="H648" s="184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8.75" x14ac:dyDescent="0.3">
      <c r="A649" s="183"/>
      <c r="B649" s="184"/>
      <c r="C649" s="184"/>
      <c r="D649" s="184"/>
      <c r="E649" s="184"/>
      <c r="F649" s="184"/>
      <c r="G649" s="184"/>
      <c r="H649" s="184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8.75" x14ac:dyDescent="0.3">
      <c r="A650" s="183"/>
      <c r="B650" s="184"/>
      <c r="C650" s="184"/>
      <c r="D650" s="184"/>
      <c r="E650" s="184"/>
      <c r="F650" s="184"/>
      <c r="G650" s="184"/>
      <c r="H650" s="184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8.75" x14ac:dyDescent="0.3">
      <c r="A651" s="183"/>
      <c r="B651" s="184"/>
      <c r="C651" s="184"/>
      <c r="D651" s="184"/>
      <c r="E651" s="184"/>
      <c r="F651" s="184"/>
      <c r="G651" s="184"/>
      <c r="H651" s="184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8.75" x14ac:dyDescent="0.3">
      <c r="A652" s="183"/>
      <c r="B652" s="184"/>
      <c r="C652" s="184"/>
      <c r="D652" s="184"/>
      <c r="E652" s="184"/>
      <c r="F652" s="184"/>
      <c r="G652" s="184"/>
      <c r="H652" s="184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8.75" x14ac:dyDescent="0.3">
      <c r="A653" s="183"/>
      <c r="B653" s="184"/>
      <c r="C653" s="184"/>
      <c r="D653" s="184"/>
      <c r="E653" s="184"/>
      <c r="F653" s="184"/>
      <c r="G653" s="184"/>
      <c r="H653" s="184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8.75" x14ac:dyDescent="0.3">
      <c r="A654" s="183"/>
      <c r="B654" s="184"/>
      <c r="C654" s="184"/>
      <c r="D654" s="184"/>
      <c r="E654" s="184"/>
      <c r="F654" s="184"/>
      <c r="G654" s="184"/>
      <c r="H654" s="184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8.75" x14ac:dyDescent="0.3">
      <c r="A655" s="183"/>
      <c r="B655" s="184"/>
      <c r="C655" s="184"/>
      <c r="D655" s="184"/>
      <c r="E655" s="184"/>
      <c r="F655" s="184"/>
      <c r="G655" s="184"/>
      <c r="H655" s="184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8.75" x14ac:dyDescent="0.3">
      <c r="A656" s="183"/>
      <c r="B656" s="184"/>
      <c r="C656" s="184"/>
      <c r="D656" s="184"/>
      <c r="E656" s="184"/>
      <c r="F656" s="184"/>
      <c r="G656" s="184"/>
      <c r="H656" s="184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8.75" x14ac:dyDescent="0.3">
      <c r="A657" s="183"/>
      <c r="B657" s="184"/>
      <c r="C657" s="184"/>
      <c r="D657" s="184"/>
      <c r="E657" s="184"/>
      <c r="F657" s="184"/>
      <c r="G657" s="184"/>
      <c r="H657" s="184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8.75" x14ac:dyDescent="0.3">
      <c r="A658" s="183"/>
      <c r="B658" s="184"/>
      <c r="C658" s="184"/>
      <c r="D658" s="184"/>
      <c r="E658" s="184"/>
      <c r="F658" s="184"/>
      <c r="G658" s="184"/>
      <c r="H658" s="184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8.75" x14ac:dyDescent="0.3">
      <c r="A659" s="183"/>
      <c r="B659" s="184"/>
      <c r="C659" s="184"/>
      <c r="D659" s="184"/>
      <c r="E659" s="184"/>
      <c r="F659" s="184"/>
      <c r="G659" s="184"/>
      <c r="H659" s="184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8.75" x14ac:dyDescent="0.3">
      <c r="A660" s="183"/>
      <c r="B660" s="184"/>
      <c r="C660" s="184"/>
      <c r="D660" s="184"/>
      <c r="E660" s="184"/>
      <c r="F660" s="184"/>
      <c r="G660" s="184"/>
      <c r="H660" s="184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8.75" x14ac:dyDescent="0.3">
      <c r="A661" s="183"/>
      <c r="B661" s="184"/>
      <c r="C661" s="184"/>
      <c r="D661" s="184"/>
      <c r="E661" s="184"/>
      <c r="F661" s="184"/>
      <c r="G661" s="184"/>
      <c r="H661" s="184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8.75" x14ac:dyDescent="0.3">
      <c r="A662" s="183"/>
      <c r="B662" s="184"/>
      <c r="C662" s="184"/>
      <c r="D662" s="184"/>
      <c r="E662" s="184"/>
      <c r="F662" s="184"/>
      <c r="G662" s="184"/>
      <c r="H662" s="184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8.75" x14ac:dyDescent="0.3">
      <c r="A663" s="183"/>
      <c r="B663" s="184"/>
      <c r="C663" s="184"/>
      <c r="D663" s="184"/>
      <c r="E663" s="184"/>
      <c r="F663" s="184"/>
      <c r="G663" s="184"/>
      <c r="H663" s="184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8.75" x14ac:dyDescent="0.3">
      <c r="A664" s="183"/>
      <c r="B664" s="184"/>
      <c r="C664" s="184"/>
      <c r="D664" s="184"/>
      <c r="E664" s="184"/>
      <c r="F664" s="184"/>
      <c r="G664" s="184"/>
      <c r="H664" s="184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8.75" x14ac:dyDescent="0.3">
      <c r="A665" s="183"/>
      <c r="B665" s="184"/>
      <c r="C665" s="184"/>
      <c r="D665" s="184"/>
      <c r="E665" s="184"/>
      <c r="F665" s="184"/>
      <c r="G665" s="184"/>
      <c r="H665" s="184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8.75" x14ac:dyDescent="0.3">
      <c r="A666" s="183"/>
      <c r="B666" s="184"/>
      <c r="C666" s="184"/>
      <c r="D666" s="184"/>
      <c r="E666" s="184"/>
      <c r="F666" s="184"/>
      <c r="G666" s="184"/>
      <c r="H666" s="184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8.75" x14ac:dyDescent="0.3">
      <c r="A667" s="183"/>
      <c r="B667" s="184"/>
      <c r="C667" s="184"/>
      <c r="D667" s="184"/>
      <c r="E667" s="184"/>
      <c r="F667" s="184"/>
      <c r="G667" s="184"/>
      <c r="H667" s="184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8.75" x14ac:dyDescent="0.3">
      <c r="A668" s="183"/>
      <c r="B668" s="184"/>
      <c r="C668" s="184"/>
      <c r="D668" s="184"/>
      <c r="E668" s="184"/>
      <c r="F668" s="184"/>
      <c r="G668" s="184"/>
      <c r="H668" s="184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8.75" x14ac:dyDescent="0.3">
      <c r="A669" s="183"/>
      <c r="B669" s="184"/>
      <c r="C669" s="184"/>
      <c r="D669" s="184"/>
      <c r="E669" s="184"/>
      <c r="F669" s="184"/>
      <c r="G669" s="184"/>
      <c r="H669" s="184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8.75" x14ac:dyDescent="0.3">
      <c r="A670" s="183"/>
      <c r="B670" s="184"/>
      <c r="C670" s="184"/>
      <c r="D670" s="184"/>
      <c r="E670" s="184"/>
      <c r="F670" s="184"/>
      <c r="G670" s="184"/>
      <c r="H670" s="184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8.75" x14ac:dyDescent="0.3">
      <c r="A671" s="183"/>
      <c r="B671" s="184"/>
      <c r="C671" s="184"/>
      <c r="D671" s="184"/>
      <c r="E671" s="184"/>
      <c r="F671" s="184"/>
      <c r="G671" s="184"/>
      <c r="H671" s="184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8.75" x14ac:dyDescent="0.3">
      <c r="A672" s="183"/>
      <c r="B672" s="184"/>
      <c r="C672" s="184"/>
      <c r="D672" s="184"/>
      <c r="E672" s="184"/>
      <c r="F672" s="184"/>
      <c r="G672" s="184"/>
      <c r="H672" s="184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8.75" x14ac:dyDescent="0.3">
      <c r="A673" s="183"/>
      <c r="B673" s="184"/>
      <c r="C673" s="184"/>
      <c r="D673" s="184"/>
      <c r="E673" s="184"/>
      <c r="F673" s="184"/>
      <c r="G673" s="184"/>
      <c r="H673" s="184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8.75" x14ac:dyDescent="0.3">
      <c r="A674" s="183"/>
      <c r="B674" s="184"/>
      <c r="C674" s="184"/>
      <c r="D674" s="184"/>
      <c r="E674" s="184"/>
      <c r="F674" s="184"/>
      <c r="G674" s="184"/>
      <c r="H674" s="184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8.75" x14ac:dyDescent="0.3">
      <c r="A675" s="183"/>
      <c r="B675" s="184"/>
      <c r="C675" s="184"/>
      <c r="D675" s="184"/>
      <c r="E675" s="184"/>
      <c r="F675" s="184"/>
      <c r="G675" s="184"/>
      <c r="H675" s="184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8.75" x14ac:dyDescent="0.3">
      <c r="A676" s="183"/>
      <c r="B676" s="184"/>
      <c r="C676" s="184"/>
      <c r="D676" s="184"/>
      <c r="E676" s="184"/>
      <c r="F676" s="184"/>
      <c r="G676" s="184"/>
      <c r="H676" s="184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8.75" x14ac:dyDescent="0.3">
      <c r="A677" s="183"/>
      <c r="B677" s="184"/>
      <c r="C677" s="184"/>
      <c r="D677" s="184"/>
      <c r="E677" s="184"/>
      <c r="F677" s="184"/>
      <c r="G677" s="184"/>
      <c r="H677" s="184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8.75" x14ac:dyDescent="0.3">
      <c r="A678" s="183"/>
      <c r="B678" s="184"/>
      <c r="C678" s="184"/>
      <c r="D678" s="184"/>
      <c r="E678" s="184"/>
      <c r="F678" s="184"/>
      <c r="G678" s="184"/>
      <c r="H678" s="184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8.75" x14ac:dyDescent="0.3">
      <c r="A679" s="183"/>
      <c r="B679" s="184"/>
      <c r="C679" s="184"/>
      <c r="D679" s="184"/>
      <c r="E679" s="184"/>
      <c r="F679" s="184"/>
      <c r="G679" s="184"/>
      <c r="H679" s="184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8.75" x14ac:dyDescent="0.3">
      <c r="A680" s="183"/>
      <c r="B680" s="184"/>
      <c r="C680" s="184"/>
      <c r="D680" s="184"/>
      <c r="E680" s="184"/>
      <c r="F680" s="184"/>
      <c r="G680" s="184"/>
      <c r="H680" s="184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8.75" x14ac:dyDescent="0.3">
      <c r="A681" s="183"/>
      <c r="B681" s="184"/>
      <c r="C681" s="184"/>
      <c r="D681" s="184"/>
      <c r="E681" s="184"/>
      <c r="F681" s="184"/>
      <c r="G681" s="184"/>
      <c r="H681" s="184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8.75" x14ac:dyDescent="0.3">
      <c r="A682" s="183"/>
      <c r="B682" s="184"/>
      <c r="C682" s="184"/>
      <c r="D682" s="184"/>
      <c r="E682" s="184"/>
      <c r="F682" s="184"/>
      <c r="G682" s="184"/>
      <c r="H682" s="184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8.75" x14ac:dyDescent="0.3">
      <c r="A683" s="183"/>
      <c r="B683" s="184"/>
      <c r="C683" s="184"/>
      <c r="D683" s="184"/>
      <c r="E683" s="184"/>
      <c r="F683" s="184"/>
      <c r="G683" s="184"/>
      <c r="H683" s="184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8.75" x14ac:dyDescent="0.3">
      <c r="A684" s="183"/>
      <c r="B684" s="184"/>
      <c r="C684" s="184"/>
      <c r="D684" s="184"/>
      <c r="E684" s="184"/>
      <c r="F684" s="184"/>
      <c r="G684" s="184"/>
      <c r="H684" s="184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8.75" x14ac:dyDescent="0.3">
      <c r="A685" s="183"/>
      <c r="B685" s="184"/>
      <c r="C685" s="184"/>
      <c r="D685" s="184"/>
      <c r="E685" s="184"/>
      <c r="F685" s="184"/>
      <c r="G685" s="184"/>
      <c r="H685" s="184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8.75" x14ac:dyDescent="0.3">
      <c r="A686" s="183"/>
      <c r="B686" s="184"/>
      <c r="C686" s="184"/>
      <c r="D686" s="184"/>
      <c r="E686" s="184"/>
      <c r="F686" s="184"/>
      <c r="G686" s="184"/>
      <c r="H686" s="184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8.75" x14ac:dyDescent="0.3">
      <c r="A687" s="183"/>
      <c r="B687" s="184"/>
      <c r="C687" s="184"/>
      <c r="D687" s="184"/>
      <c r="E687" s="184"/>
      <c r="F687" s="184"/>
      <c r="G687" s="184"/>
      <c r="H687" s="184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8.75" x14ac:dyDescent="0.3">
      <c r="A688" s="183"/>
      <c r="B688" s="184"/>
      <c r="C688" s="184"/>
      <c r="D688" s="184"/>
      <c r="E688" s="184"/>
      <c r="F688" s="184"/>
      <c r="G688" s="184"/>
      <c r="H688" s="184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8.75" x14ac:dyDescent="0.3">
      <c r="A689" s="183"/>
      <c r="B689" s="184"/>
      <c r="C689" s="184"/>
      <c r="D689" s="184"/>
      <c r="E689" s="184"/>
      <c r="F689" s="184"/>
      <c r="G689" s="184"/>
      <c r="H689" s="184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8.75" x14ac:dyDescent="0.3">
      <c r="A690" s="183"/>
      <c r="B690" s="184"/>
      <c r="C690" s="184"/>
      <c r="D690" s="184"/>
      <c r="E690" s="184"/>
      <c r="F690" s="184"/>
      <c r="G690" s="184"/>
      <c r="H690" s="184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8.75" x14ac:dyDescent="0.3">
      <c r="A691" s="183"/>
      <c r="B691" s="184"/>
      <c r="C691" s="184"/>
      <c r="D691" s="184"/>
      <c r="E691" s="184"/>
      <c r="F691" s="184"/>
      <c r="G691" s="184"/>
      <c r="H691" s="184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8.75" x14ac:dyDescent="0.3">
      <c r="A692" s="183"/>
      <c r="B692" s="184"/>
      <c r="C692" s="184"/>
      <c r="D692" s="184"/>
      <c r="E692" s="184"/>
      <c r="F692" s="184"/>
      <c r="G692" s="184"/>
      <c r="H692" s="184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8.75" x14ac:dyDescent="0.3">
      <c r="A693" s="183"/>
      <c r="B693" s="184"/>
      <c r="C693" s="184"/>
      <c r="D693" s="184"/>
      <c r="E693" s="184"/>
      <c r="F693" s="184"/>
      <c r="G693" s="184"/>
      <c r="H693" s="184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8.75" x14ac:dyDescent="0.3">
      <c r="A694" s="183"/>
      <c r="B694" s="184"/>
      <c r="C694" s="184"/>
      <c r="D694" s="184"/>
      <c r="E694" s="184"/>
      <c r="F694" s="184"/>
      <c r="G694" s="184"/>
      <c r="H694" s="184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8.75" x14ac:dyDescent="0.3">
      <c r="A695" s="183"/>
      <c r="B695" s="184"/>
      <c r="C695" s="184"/>
      <c r="D695" s="184"/>
      <c r="E695" s="184"/>
      <c r="F695" s="184"/>
      <c r="G695" s="184"/>
      <c r="H695" s="184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8.75" x14ac:dyDescent="0.3">
      <c r="A696" s="183"/>
      <c r="B696" s="184"/>
      <c r="C696" s="184"/>
      <c r="D696" s="184"/>
      <c r="E696" s="184"/>
      <c r="F696" s="184"/>
      <c r="G696" s="184"/>
      <c r="H696" s="184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8.75" x14ac:dyDescent="0.3">
      <c r="A697" s="183"/>
      <c r="B697" s="184"/>
      <c r="C697" s="184"/>
      <c r="D697" s="184"/>
      <c r="E697" s="184"/>
      <c r="F697" s="184"/>
      <c r="G697" s="184"/>
      <c r="H697" s="184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8.75" x14ac:dyDescent="0.3">
      <c r="A698" s="183"/>
      <c r="B698" s="184"/>
      <c r="C698" s="184"/>
      <c r="D698" s="184"/>
      <c r="E698" s="184"/>
      <c r="F698" s="184"/>
      <c r="G698" s="184"/>
      <c r="H698" s="184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8.75" x14ac:dyDescent="0.3">
      <c r="A699" s="183"/>
      <c r="B699" s="184"/>
      <c r="C699" s="184"/>
      <c r="D699" s="184"/>
      <c r="E699" s="184"/>
      <c r="F699" s="184"/>
      <c r="G699" s="184"/>
      <c r="H699" s="184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8.75" x14ac:dyDescent="0.3">
      <c r="A700" s="183"/>
      <c r="B700" s="184"/>
      <c r="C700" s="184"/>
      <c r="D700" s="184"/>
      <c r="E700" s="184"/>
      <c r="F700" s="184"/>
      <c r="G700" s="184"/>
      <c r="H700" s="184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8.75" x14ac:dyDescent="0.3">
      <c r="A701" s="183"/>
      <c r="B701" s="184"/>
      <c r="C701" s="184"/>
      <c r="D701" s="184"/>
      <c r="E701" s="184"/>
      <c r="F701" s="184"/>
      <c r="G701" s="184"/>
      <c r="H701" s="184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8.75" x14ac:dyDescent="0.3">
      <c r="A702" s="183"/>
      <c r="B702" s="184"/>
      <c r="C702" s="184"/>
      <c r="D702" s="184"/>
      <c r="E702" s="184"/>
      <c r="F702" s="184"/>
      <c r="G702" s="184"/>
      <c r="H702" s="184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8.75" x14ac:dyDescent="0.3">
      <c r="A703" s="183"/>
      <c r="B703" s="184"/>
      <c r="C703" s="184"/>
      <c r="D703" s="184"/>
      <c r="E703" s="184"/>
      <c r="F703" s="184"/>
      <c r="G703" s="184"/>
      <c r="H703" s="184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8.75" x14ac:dyDescent="0.3">
      <c r="A704" s="183"/>
      <c r="B704" s="184"/>
      <c r="C704" s="184"/>
      <c r="D704" s="184"/>
      <c r="E704" s="184"/>
      <c r="F704" s="184"/>
      <c r="G704" s="184"/>
      <c r="H704" s="18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8.75" x14ac:dyDescent="0.3">
      <c r="A705" s="183"/>
      <c r="B705" s="184"/>
      <c r="C705" s="184"/>
      <c r="D705" s="184"/>
      <c r="E705" s="184"/>
      <c r="F705" s="184"/>
      <c r="G705" s="184"/>
      <c r="H705" s="184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8.75" x14ac:dyDescent="0.3">
      <c r="A706" s="183"/>
      <c r="B706" s="184"/>
      <c r="C706" s="184"/>
      <c r="D706" s="184"/>
      <c r="E706" s="184"/>
      <c r="F706" s="184"/>
      <c r="G706" s="184"/>
      <c r="H706" s="184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8.75" x14ac:dyDescent="0.3">
      <c r="A707" s="183"/>
      <c r="B707" s="184"/>
      <c r="C707" s="184"/>
      <c r="D707" s="184"/>
      <c r="E707" s="184"/>
      <c r="F707" s="184"/>
      <c r="G707" s="184"/>
      <c r="H707" s="184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8.75" x14ac:dyDescent="0.3">
      <c r="A708" s="183"/>
      <c r="B708" s="184"/>
      <c r="C708" s="184"/>
      <c r="D708" s="184"/>
      <c r="E708" s="184"/>
      <c r="F708" s="184"/>
      <c r="G708" s="184"/>
      <c r="H708" s="184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8.75" x14ac:dyDescent="0.3">
      <c r="A709" s="183"/>
      <c r="B709" s="184"/>
      <c r="C709" s="184"/>
      <c r="D709" s="184"/>
      <c r="E709" s="184"/>
      <c r="F709" s="184"/>
      <c r="G709" s="184"/>
      <c r="H709" s="184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8.75" x14ac:dyDescent="0.3">
      <c r="A710" s="183"/>
      <c r="B710" s="184"/>
      <c r="C710" s="184"/>
      <c r="D710" s="184"/>
      <c r="E710" s="184"/>
      <c r="F710" s="184"/>
      <c r="G710" s="184"/>
      <c r="H710" s="184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8.75" x14ac:dyDescent="0.3">
      <c r="A711" s="183"/>
      <c r="B711" s="184"/>
      <c r="C711" s="184"/>
      <c r="D711" s="184"/>
      <c r="E711" s="184"/>
      <c r="F711" s="184"/>
      <c r="G711" s="184"/>
      <c r="H711" s="184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8.75" x14ac:dyDescent="0.3">
      <c r="A712" s="183"/>
      <c r="B712" s="184"/>
      <c r="C712" s="184"/>
      <c r="D712" s="184"/>
      <c r="E712" s="184"/>
      <c r="F712" s="184"/>
      <c r="G712" s="184"/>
      <c r="H712" s="184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8.75" x14ac:dyDescent="0.3">
      <c r="A713" s="183"/>
      <c r="B713" s="184"/>
      <c r="C713" s="184"/>
      <c r="D713" s="184"/>
      <c r="E713" s="184"/>
      <c r="F713" s="184"/>
      <c r="G713" s="184"/>
      <c r="H713" s="184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8.75" x14ac:dyDescent="0.3">
      <c r="A714" s="183"/>
      <c r="B714" s="184"/>
      <c r="C714" s="184"/>
      <c r="D714" s="184"/>
      <c r="E714" s="184"/>
      <c r="F714" s="184"/>
      <c r="G714" s="184"/>
      <c r="H714" s="18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8.75" x14ac:dyDescent="0.3">
      <c r="A715" s="183"/>
      <c r="B715" s="184"/>
      <c r="C715" s="184"/>
      <c r="D715" s="184"/>
      <c r="E715" s="184"/>
      <c r="F715" s="184"/>
      <c r="G715" s="184"/>
      <c r="H715" s="184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8.75" x14ac:dyDescent="0.3">
      <c r="A716" s="183"/>
      <c r="B716" s="184"/>
      <c r="C716" s="184"/>
      <c r="D716" s="184"/>
      <c r="E716" s="184"/>
      <c r="F716" s="184"/>
      <c r="G716" s="184"/>
      <c r="H716" s="184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8.75" x14ac:dyDescent="0.3">
      <c r="A717" s="183"/>
      <c r="B717" s="184"/>
      <c r="C717" s="184"/>
      <c r="D717" s="184"/>
      <c r="E717" s="184"/>
      <c r="F717" s="184"/>
      <c r="G717" s="184"/>
      <c r="H717" s="184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8.75" x14ac:dyDescent="0.3">
      <c r="A718" s="183"/>
      <c r="B718" s="184"/>
      <c r="C718" s="184"/>
      <c r="D718" s="184"/>
      <c r="E718" s="184"/>
      <c r="F718" s="184"/>
      <c r="G718" s="184"/>
      <c r="H718" s="184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8.75" x14ac:dyDescent="0.3">
      <c r="A719" s="183"/>
      <c r="B719" s="184"/>
      <c r="C719" s="184"/>
      <c r="D719" s="184"/>
      <c r="E719" s="184"/>
      <c r="F719" s="184"/>
      <c r="G719" s="184"/>
      <c r="H719" s="184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8.75" x14ac:dyDescent="0.3">
      <c r="A720" s="183"/>
      <c r="B720" s="184"/>
      <c r="C720" s="184"/>
      <c r="D720" s="184"/>
      <c r="E720" s="184"/>
      <c r="F720" s="184"/>
      <c r="G720" s="184"/>
      <c r="H720" s="184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8.75" x14ac:dyDescent="0.3">
      <c r="A721" s="183"/>
      <c r="B721" s="184"/>
      <c r="C721" s="184"/>
      <c r="D721" s="184"/>
      <c r="E721" s="184"/>
      <c r="F721" s="184"/>
      <c r="G721" s="184"/>
      <c r="H721" s="184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8.75" x14ac:dyDescent="0.3">
      <c r="A722" s="183"/>
      <c r="B722" s="184"/>
      <c r="C722" s="184"/>
      <c r="D722" s="184"/>
      <c r="E722" s="184"/>
      <c r="F722" s="184"/>
      <c r="G722" s="184"/>
      <c r="H722" s="184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8.75" x14ac:dyDescent="0.3">
      <c r="A723" s="183"/>
      <c r="B723" s="184"/>
      <c r="C723" s="184"/>
      <c r="D723" s="184"/>
      <c r="E723" s="184"/>
      <c r="F723" s="184"/>
      <c r="G723" s="184"/>
      <c r="H723" s="184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8.75" x14ac:dyDescent="0.3">
      <c r="A724" s="183"/>
      <c r="B724" s="184"/>
      <c r="C724" s="184"/>
      <c r="D724" s="184"/>
      <c r="E724" s="184"/>
      <c r="F724" s="184"/>
      <c r="G724" s="184"/>
      <c r="H724" s="184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8.75" x14ac:dyDescent="0.3">
      <c r="A725" s="183"/>
      <c r="B725" s="184"/>
      <c r="C725" s="184"/>
      <c r="D725" s="184"/>
      <c r="E725" s="184"/>
      <c r="F725" s="184"/>
      <c r="G725" s="184"/>
      <c r="H725" s="184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8.75" x14ac:dyDescent="0.3">
      <c r="A726" s="183"/>
      <c r="B726" s="184"/>
      <c r="C726" s="184"/>
      <c r="D726" s="184"/>
      <c r="E726" s="184"/>
      <c r="F726" s="184"/>
      <c r="G726" s="184"/>
      <c r="H726" s="184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8.75" x14ac:dyDescent="0.3">
      <c r="A727" s="183"/>
      <c r="B727" s="184"/>
      <c r="C727" s="184"/>
      <c r="D727" s="184"/>
      <c r="E727" s="184"/>
      <c r="F727" s="184"/>
      <c r="G727" s="184"/>
      <c r="H727" s="184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8.75" x14ac:dyDescent="0.3">
      <c r="A728" s="183"/>
      <c r="B728" s="184"/>
      <c r="C728" s="184"/>
      <c r="D728" s="184"/>
      <c r="E728" s="184"/>
      <c r="F728" s="184"/>
      <c r="G728" s="184"/>
      <c r="H728" s="184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8.75" x14ac:dyDescent="0.3">
      <c r="A729" s="183"/>
      <c r="B729" s="184"/>
      <c r="C729" s="184"/>
      <c r="D729" s="184"/>
      <c r="E729" s="184"/>
      <c r="F729" s="184"/>
      <c r="G729" s="184"/>
      <c r="H729" s="184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8.75" x14ac:dyDescent="0.3">
      <c r="A730" s="183"/>
      <c r="B730" s="184"/>
      <c r="C730" s="184"/>
      <c r="D730" s="184"/>
      <c r="E730" s="184"/>
      <c r="F730" s="184"/>
      <c r="G730" s="184"/>
      <c r="H730" s="184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8.75" x14ac:dyDescent="0.3">
      <c r="A731" s="183"/>
      <c r="B731" s="184"/>
      <c r="C731" s="184"/>
      <c r="D731" s="184"/>
      <c r="E731" s="184"/>
      <c r="F731" s="184"/>
      <c r="G731" s="184"/>
      <c r="H731" s="184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8.75" x14ac:dyDescent="0.3">
      <c r="A732" s="183"/>
      <c r="B732" s="184"/>
      <c r="C732" s="184"/>
      <c r="D732" s="184"/>
      <c r="E732" s="184"/>
      <c r="F732" s="184"/>
      <c r="G732" s="184"/>
      <c r="H732" s="184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8.75" x14ac:dyDescent="0.3">
      <c r="A733" s="183"/>
      <c r="B733" s="184"/>
      <c r="C733" s="184"/>
      <c r="D733" s="184"/>
      <c r="E733" s="184"/>
      <c r="F733" s="184"/>
      <c r="G733" s="184"/>
      <c r="H733" s="184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8.75" x14ac:dyDescent="0.3">
      <c r="A734" s="183"/>
      <c r="B734" s="184"/>
      <c r="C734" s="184"/>
      <c r="D734" s="184"/>
      <c r="E734" s="184"/>
      <c r="F734" s="184"/>
      <c r="G734" s="184"/>
      <c r="H734" s="184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8.75" x14ac:dyDescent="0.3">
      <c r="A735" s="183"/>
      <c r="B735" s="184"/>
      <c r="C735" s="184"/>
      <c r="D735" s="184"/>
      <c r="E735" s="184"/>
      <c r="F735" s="184"/>
      <c r="G735" s="184"/>
      <c r="H735" s="184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8.75" x14ac:dyDescent="0.3">
      <c r="A736" s="183"/>
      <c r="B736" s="184"/>
      <c r="C736" s="184"/>
      <c r="D736" s="184"/>
      <c r="E736" s="184"/>
      <c r="F736" s="184"/>
      <c r="G736" s="184"/>
      <c r="H736" s="184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8.75" x14ac:dyDescent="0.3">
      <c r="A737" s="183"/>
      <c r="B737" s="184"/>
      <c r="C737" s="184"/>
      <c r="D737" s="184"/>
      <c r="E737" s="184"/>
      <c r="F737" s="184"/>
      <c r="G737" s="184"/>
      <c r="H737" s="184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8.75" x14ac:dyDescent="0.3">
      <c r="A738" s="183"/>
      <c r="B738" s="184"/>
      <c r="C738" s="184"/>
      <c r="D738" s="184"/>
      <c r="E738" s="184"/>
      <c r="F738" s="184"/>
      <c r="G738" s="184"/>
      <c r="H738" s="184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8.75" x14ac:dyDescent="0.3">
      <c r="A739" s="183"/>
      <c r="B739" s="184"/>
      <c r="C739" s="184"/>
      <c r="D739" s="184"/>
      <c r="E739" s="184"/>
      <c r="F739" s="184"/>
      <c r="G739" s="184"/>
      <c r="H739" s="184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8.75" x14ac:dyDescent="0.3">
      <c r="A740" s="183"/>
      <c r="B740" s="184"/>
      <c r="C740" s="184"/>
      <c r="D740" s="184"/>
      <c r="E740" s="184"/>
      <c r="F740" s="184"/>
      <c r="G740" s="184"/>
      <c r="H740" s="184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8.75" x14ac:dyDescent="0.3">
      <c r="A741" s="183"/>
      <c r="B741" s="184"/>
      <c r="C741" s="184"/>
      <c r="D741" s="184"/>
      <c r="E741" s="184"/>
      <c r="F741" s="184"/>
      <c r="G741" s="184"/>
      <c r="H741" s="184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8.75" x14ac:dyDescent="0.3">
      <c r="A742" s="183"/>
      <c r="B742" s="184"/>
      <c r="C742" s="184"/>
      <c r="D742" s="184"/>
      <c r="E742" s="184"/>
      <c r="F742" s="184"/>
      <c r="G742" s="184"/>
      <c r="H742" s="184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8.75" x14ac:dyDescent="0.3">
      <c r="A743" s="183"/>
      <c r="B743" s="184"/>
      <c r="C743" s="184"/>
      <c r="D743" s="184"/>
      <c r="E743" s="184"/>
      <c r="F743" s="184"/>
      <c r="G743" s="184"/>
      <c r="H743" s="184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8.75" x14ac:dyDescent="0.3">
      <c r="A744" s="183"/>
      <c r="B744" s="184"/>
      <c r="C744" s="184"/>
      <c r="D744" s="184"/>
      <c r="E744" s="184"/>
      <c r="F744" s="184"/>
      <c r="G744" s="184"/>
      <c r="H744" s="18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8.75" x14ac:dyDescent="0.3">
      <c r="A745" s="183"/>
      <c r="B745" s="184"/>
      <c r="C745" s="184"/>
      <c r="D745" s="184"/>
      <c r="E745" s="184"/>
      <c r="F745" s="184"/>
      <c r="G745" s="184"/>
      <c r="H745" s="184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8.75" x14ac:dyDescent="0.3">
      <c r="A746" s="183"/>
      <c r="B746" s="184"/>
      <c r="C746" s="184"/>
      <c r="D746" s="184"/>
      <c r="E746" s="184"/>
      <c r="F746" s="184"/>
      <c r="G746" s="184"/>
      <c r="H746" s="184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8.75" x14ac:dyDescent="0.3">
      <c r="A747" s="183"/>
      <c r="B747" s="184"/>
      <c r="C747" s="184"/>
      <c r="D747" s="184"/>
      <c r="E747" s="184"/>
      <c r="F747" s="184"/>
      <c r="G747" s="184"/>
      <c r="H747" s="184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8.75" x14ac:dyDescent="0.3">
      <c r="A748" s="183"/>
      <c r="B748" s="184"/>
      <c r="C748" s="184"/>
      <c r="D748" s="184"/>
      <c r="E748" s="184"/>
      <c r="F748" s="184"/>
      <c r="G748" s="184"/>
      <c r="H748" s="184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8.75" x14ac:dyDescent="0.3">
      <c r="A749" s="183"/>
      <c r="B749" s="184"/>
      <c r="C749" s="184"/>
      <c r="D749" s="184"/>
      <c r="E749" s="184"/>
      <c r="F749" s="184"/>
      <c r="G749" s="184"/>
      <c r="H749" s="184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8.75" x14ac:dyDescent="0.3">
      <c r="A750" s="183"/>
      <c r="B750" s="184"/>
      <c r="C750" s="184"/>
      <c r="D750" s="184"/>
      <c r="E750" s="184"/>
      <c r="F750" s="184"/>
      <c r="G750" s="184"/>
      <c r="H750" s="184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8.75" x14ac:dyDescent="0.3">
      <c r="A751" s="183"/>
      <c r="B751" s="184"/>
      <c r="C751" s="184"/>
      <c r="D751" s="184"/>
      <c r="E751" s="184"/>
      <c r="F751" s="184"/>
      <c r="G751" s="184"/>
      <c r="H751" s="184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8.75" x14ac:dyDescent="0.3">
      <c r="A752" s="183"/>
      <c r="B752" s="184"/>
      <c r="C752" s="184"/>
      <c r="D752" s="184"/>
      <c r="E752" s="184"/>
      <c r="F752" s="184"/>
      <c r="G752" s="184"/>
      <c r="H752" s="184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8.75" x14ac:dyDescent="0.3">
      <c r="A753" s="183"/>
      <c r="B753" s="184"/>
      <c r="C753" s="184"/>
      <c r="D753" s="184"/>
      <c r="E753" s="184"/>
      <c r="F753" s="184"/>
      <c r="G753" s="184"/>
      <c r="H753" s="184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8.75" x14ac:dyDescent="0.3">
      <c r="A754" s="183"/>
      <c r="B754" s="184"/>
      <c r="C754" s="184"/>
      <c r="D754" s="184"/>
      <c r="E754" s="184"/>
      <c r="F754" s="184"/>
      <c r="G754" s="184"/>
      <c r="H754" s="184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8.75" x14ac:dyDescent="0.3">
      <c r="A755" s="183"/>
      <c r="B755" s="184"/>
      <c r="C755" s="184"/>
      <c r="D755" s="184"/>
      <c r="E755" s="184"/>
      <c r="F755" s="184"/>
      <c r="G755" s="184"/>
      <c r="H755" s="184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8.75" x14ac:dyDescent="0.3">
      <c r="A756" s="183"/>
      <c r="B756" s="184"/>
      <c r="C756" s="184"/>
      <c r="D756" s="184"/>
      <c r="E756" s="184"/>
      <c r="F756" s="184"/>
      <c r="G756" s="184"/>
      <c r="H756" s="184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8.75" x14ac:dyDescent="0.3">
      <c r="A757" s="183"/>
      <c r="B757" s="184"/>
      <c r="C757" s="184"/>
      <c r="D757" s="184"/>
      <c r="E757" s="184"/>
      <c r="F757" s="184"/>
      <c r="G757" s="184"/>
      <c r="H757" s="184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8.75" x14ac:dyDescent="0.3">
      <c r="A758" s="183"/>
      <c r="B758" s="184"/>
      <c r="C758" s="184"/>
      <c r="D758" s="184"/>
      <c r="E758" s="184"/>
      <c r="F758" s="184"/>
      <c r="G758" s="184"/>
      <c r="H758" s="184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8.75" x14ac:dyDescent="0.3">
      <c r="A759" s="183"/>
      <c r="B759" s="184"/>
      <c r="C759" s="184"/>
      <c r="D759" s="184"/>
      <c r="E759" s="184"/>
      <c r="F759" s="184"/>
      <c r="G759" s="184"/>
      <c r="H759" s="184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8.75" x14ac:dyDescent="0.3">
      <c r="A760" s="183"/>
      <c r="B760" s="184"/>
      <c r="C760" s="184"/>
      <c r="D760" s="184"/>
      <c r="E760" s="184"/>
      <c r="F760" s="184"/>
      <c r="G760" s="184"/>
      <c r="H760" s="184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8.75" x14ac:dyDescent="0.3">
      <c r="A761" s="183"/>
      <c r="B761" s="184"/>
      <c r="C761" s="184"/>
      <c r="D761" s="184"/>
      <c r="E761" s="184"/>
      <c r="F761" s="184"/>
      <c r="G761" s="184"/>
      <c r="H761" s="184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8.75" x14ac:dyDescent="0.3">
      <c r="A762" s="183"/>
      <c r="B762" s="184"/>
      <c r="C762" s="184"/>
      <c r="D762" s="184"/>
      <c r="E762" s="184"/>
      <c r="F762" s="184"/>
      <c r="G762" s="184"/>
      <c r="H762" s="184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8.75" x14ac:dyDescent="0.3">
      <c r="A763" s="183"/>
      <c r="B763" s="184"/>
      <c r="C763" s="184"/>
      <c r="D763" s="184"/>
      <c r="E763" s="184"/>
      <c r="F763" s="184"/>
      <c r="G763" s="184"/>
      <c r="H763" s="184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8.75" x14ac:dyDescent="0.3">
      <c r="A764" s="183"/>
      <c r="B764" s="184"/>
      <c r="C764" s="184"/>
      <c r="D764" s="184"/>
      <c r="E764" s="184"/>
      <c r="F764" s="184"/>
      <c r="G764" s="184"/>
      <c r="H764" s="184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8.75" x14ac:dyDescent="0.3">
      <c r="A765" s="183"/>
      <c r="B765" s="184"/>
      <c r="C765" s="184"/>
      <c r="D765" s="184"/>
      <c r="E765" s="184"/>
      <c r="F765" s="184"/>
      <c r="G765" s="184"/>
      <c r="H765" s="184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8.75" x14ac:dyDescent="0.3">
      <c r="A766" s="183"/>
      <c r="B766" s="184"/>
      <c r="C766" s="184"/>
      <c r="D766" s="184"/>
      <c r="E766" s="184"/>
      <c r="F766" s="184"/>
      <c r="G766" s="184"/>
      <c r="H766" s="184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8.75" x14ac:dyDescent="0.3">
      <c r="A767" s="183"/>
      <c r="B767" s="184"/>
      <c r="C767" s="184"/>
      <c r="D767" s="184"/>
      <c r="E767" s="184"/>
      <c r="F767" s="184"/>
      <c r="G767" s="184"/>
      <c r="H767" s="184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8.75" x14ac:dyDescent="0.3">
      <c r="A768" s="183"/>
      <c r="B768" s="184"/>
      <c r="C768" s="184"/>
      <c r="D768" s="184"/>
      <c r="E768" s="184"/>
      <c r="F768" s="184"/>
      <c r="G768" s="184"/>
      <c r="H768" s="184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8.75" x14ac:dyDescent="0.3">
      <c r="A769" s="183"/>
      <c r="B769" s="184"/>
      <c r="C769" s="184"/>
      <c r="D769" s="184"/>
      <c r="E769" s="184"/>
      <c r="F769" s="184"/>
      <c r="G769" s="184"/>
      <c r="H769" s="184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8.75" x14ac:dyDescent="0.3">
      <c r="A770" s="183"/>
      <c r="B770" s="184"/>
      <c r="C770" s="184"/>
      <c r="D770" s="184"/>
      <c r="E770" s="184"/>
      <c r="F770" s="184"/>
      <c r="G770" s="184"/>
      <c r="H770" s="184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8.75" x14ac:dyDescent="0.3">
      <c r="A771" s="183"/>
      <c r="B771" s="184"/>
      <c r="C771" s="184"/>
      <c r="D771" s="184"/>
      <c r="E771" s="184"/>
      <c r="F771" s="184"/>
      <c r="G771" s="184"/>
      <c r="H771" s="184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8.75" x14ac:dyDescent="0.3">
      <c r="A772" s="183"/>
      <c r="B772" s="184"/>
      <c r="C772" s="184"/>
      <c r="D772" s="184"/>
      <c r="E772" s="184"/>
      <c r="F772" s="184"/>
      <c r="G772" s="184"/>
      <c r="H772" s="184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8.75" x14ac:dyDescent="0.3">
      <c r="A773" s="183"/>
      <c r="B773" s="184"/>
      <c r="C773" s="184"/>
      <c r="D773" s="184"/>
      <c r="E773" s="184"/>
      <c r="F773" s="184"/>
      <c r="G773" s="184"/>
      <c r="H773" s="184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8.75" x14ac:dyDescent="0.3">
      <c r="A774" s="183"/>
      <c r="B774" s="184"/>
      <c r="C774" s="184"/>
      <c r="D774" s="184"/>
      <c r="E774" s="184"/>
      <c r="F774" s="184"/>
      <c r="G774" s="184"/>
      <c r="H774" s="184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8.75" x14ac:dyDescent="0.3">
      <c r="A775" s="183"/>
      <c r="B775" s="184"/>
      <c r="C775" s="184"/>
      <c r="D775" s="184"/>
      <c r="E775" s="184"/>
      <c r="F775" s="184"/>
      <c r="G775" s="184"/>
      <c r="H775" s="184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8.75" x14ac:dyDescent="0.3">
      <c r="A776" s="183"/>
      <c r="B776" s="184"/>
      <c r="C776" s="184"/>
      <c r="D776" s="184"/>
      <c r="E776" s="184"/>
      <c r="F776" s="184"/>
      <c r="G776" s="184"/>
      <c r="H776" s="184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8.75" x14ac:dyDescent="0.3">
      <c r="A777" s="183"/>
      <c r="B777" s="184"/>
      <c r="C777" s="184"/>
      <c r="D777" s="184"/>
      <c r="E777" s="184"/>
      <c r="F777" s="184"/>
      <c r="G777" s="184"/>
      <c r="H777" s="184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8.75" x14ac:dyDescent="0.3">
      <c r="A778" s="183"/>
      <c r="B778" s="184"/>
      <c r="C778" s="184"/>
      <c r="D778" s="184"/>
      <c r="E778" s="184"/>
      <c r="F778" s="184"/>
      <c r="G778" s="184"/>
      <c r="H778" s="184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8.75" x14ac:dyDescent="0.3">
      <c r="A779" s="183"/>
      <c r="B779" s="184"/>
      <c r="C779" s="184"/>
      <c r="D779" s="184"/>
      <c r="E779" s="184"/>
      <c r="F779" s="184"/>
      <c r="G779" s="184"/>
      <c r="H779" s="184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8.75" x14ac:dyDescent="0.3">
      <c r="A780" s="183"/>
      <c r="B780" s="184"/>
      <c r="C780" s="184"/>
      <c r="D780" s="184"/>
      <c r="E780" s="184"/>
      <c r="F780" s="184"/>
      <c r="G780" s="184"/>
      <c r="H780" s="184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8.75" x14ac:dyDescent="0.3">
      <c r="A781" s="183"/>
      <c r="B781" s="184"/>
      <c r="C781" s="184"/>
      <c r="D781" s="184"/>
      <c r="E781" s="184"/>
      <c r="F781" s="184"/>
      <c r="G781" s="184"/>
      <c r="H781" s="184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8.75" x14ac:dyDescent="0.3">
      <c r="A782" s="183"/>
      <c r="B782" s="184"/>
      <c r="C782" s="184"/>
      <c r="D782" s="184"/>
      <c r="E782" s="184"/>
      <c r="F782" s="184"/>
      <c r="G782" s="184"/>
      <c r="H782" s="184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8.75" x14ac:dyDescent="0.3">
      <c r="A783" s="183"/>
      <c r="B783" s="184"/>
      <c r="C783" s="184"/>
      <c r="D783" s="184"/>
      <c r="E783" s="184"/>
      <c r="F783" s="184"/>
      <c r="G783" s="184"/>
      <c r="H783" s="184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8.75" x14ac:dyDescent="0.3">
      <c r="A784" s="183"/>
      <c r="B784" s="184"/>
      <c r="C784" s="184"/>
      <c r="D784" s="184"/>
      <c r="E784" s="184"/>
      <c r="F784" s="184"/>
      <c r="G784" s="184"/>
      <c r="H784" s="184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8.75" x14ac:dyDescent="0.3">
      <c r="A785" s="183"/>
      <c r="B785" s="184"/>
      <c r="C785" s="184"/>
      <c r="D785" s="184"/>
      <c r="E785" s="184"/>
      <c r="F785" s="184"/>
      <c r="G785" s="184"/>
      <c r="H785" s="184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8.75" x14ac:dyDescent="0.3">
      <c r="A786" s="183"/>
      <c r="B786" s="184"/>
      <c r="C786" s="184"/>
      <c r="D786" s="184"/>
      <c r="E786" s="184"/>
      <c r="F786" s="184"/>
      <c r="G786" s="184"/>
      <c r="H786" s="184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8.75" x14ac:dyDescent="0.3">
      <c r="A787" s="183"/>
      <c r="B787" s="184"/>
      <c r="C787" s="184"/>
      <c r="D787" s="184"/>
      <c r="E787" s="184"/>
      <c r="F787" s="184"/>
      <c r="G787" s="184"/>
      <c r="H787" s="184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8.75" x14ac:dyDescent="0.3">
      <c r="A788" s="183"/>
      <c r="B788" s="184"/>
      <c r="C788" s="184"/>
      <c r="D788" s="184"/>
      <c r="E788" s="184"/>
      <c r="F788" s="184"/>
      <c r="G788" s="184"/>
      <c r="H788" s="184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8.75" x14ac:dyDescent="0.3">
      <c r="A789" s="183"/>
      <c r="B789" s="184"/>
      <c r="C789" s="184"/>
      <c r="D789" s="184"/>
      <c r="E789" s="184"/>
      <c r="F789" s="184"/>
      <c r="G789" s="184"/>
      <c r="H789" s="184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8.75" x14ac:dyDescent="0.3">
      <c r="A790" s="183"/>
      <c r="B790" s="184"/>
      <c r="C790" s="184"/>
      <c r="D790" s="184"/>
      <c r="E790" s="184"/>
      <c r="F790" s="184"/>
      <c r="G790" s="184"/>
      <c r="H790" s="184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8.75" x14ac:dyDescent="0.3">
      <c r="A791" s="183"/>
      <c r="B791" s="184"/>
      <c r="C791" s="184"/>
      <c r="D791" s="184"/>
      <c r="E791" s="184"/>
      <c r="F791" s="184"/>
      <c r="G791" s="184"/>
      <c r="H791" s="184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8.75" x14ac:dyDescent="0.3">
      <c r="A792" s="183"/>
      <c r="B792" s="184"/>
      <c r="C792" s="184"/>
      <c r="D792" s="184"/>
      <c r="E792" s="184"/>
      <c r="F792" s="184"/>
      <c r="G792" s="184"/>
      <c r="H792" s="184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8.75" x14ac:dyDescent="0.3">
      <c r="A793" s="183"/>
      <c r="B793" s="184"/>
      <c r="C793" s="184"/>
      <c r="D793" s="184"/>
      <c r="E793" s="184"/>
      <c r="F793" s="184"/>
      <c r="G793" s="184"/>
      <c r="H793" s="184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8.75" x14ac:dyDescent="0.3">
      <c r="A794" s="183"/>
      <c r="B794" s="184"/>
      <c r="C794" s="184"/>
      <c r="D794" s="184"/>
      <c r="E794" s="184"/>
      <c r="F794" s="184"/>
      <c r="G794" s="184"/>
      <c r="H794" s="184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8.75" x14ac:dyDescent="0.3">
      <c r="A795" s="183"/>
      <c r="B795" s="184"/>
      <c r="C795" s="184"/>
      <c r="D795" s="184"/>
      <c r="E795" s="184"/>
      <c r="F795" s="184"/>
      <c r="G795" s="184"/>
      <c r="H795" s="184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8.75" x14ac:dyDescent="0.3">
      <c r="A796" s="183"/>
      <c r="B796" s="184"/>
      <c r="C796" s="184"/>
      <c r="D796" s="184"/>
      <c r="E796" s="184"/>
      <c r="F796" s="184"/>
      <c r="G796" s="184"/>
      <c r="H796" s="184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8.75" x14ac:dyDescent="0.3">
      <c r="A797" s="183"/>
      <c r="B797" s="184"/>
      <c r="C797" s="184"/>
      <c r="D797" s="184"/>
      <c r="E797" s="184"/>
      <c r="F797" s="184"/>
      <c r="G797" s="184"/>
      <c r="H797" s="184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8.75" x14ac:dyDescent="0.3">
      <c r="A798" s="183"/>
      <c r="B798" s="184"/>
      <c r="C798" s="184"/>
      <c r="D798" s="184"/>
      <c r="E798" s="184"/>
      <c r="F798" s="184"/>
      <c r="G798" s="184"/>
      <c r="H798" s="184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8.75" x14ac:dyDescent="0.3">
      <c r="A799" s="183"/>
      <c r="B799" s="184"/>
      <c r="C799" s="184"/>
      <c r="D799" s="184"/>
      <c r="E799" s="184"/>
      <c r="F799" s="184"/>
      <c r="G799" s="184"/>
      <c r="H799" s="184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8.75" x14ac:dyDescent="0.3">
      <c r="A800" s="183"/>
      <c r="B800" s="184"/>
      <c r="C800" s="184"/>
      <c r="D800" s="184"/>
      <c r="E800" s="184"/>
      <c r="F800" s="184"/>
      <c r="G800" s="184"/>
      <c r="H800" s="184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8.75" x14ac:dyDescent="0.3">
      <c r="A801" s="183"/>
      <c r="B801" s="184"/>
      <c r="C801" s="184"/>
      <c r="D801" s="184"/>
      <c r="E801" s="184"/>
      <c r="F801" s="184"/>
      <c r="G801" s="184"/>
      <c r="H801" s="184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8.75" x14ac:dyDescent="0.3">
      <c r="A802" s="183"/>
      <c r="B802" s="184"/>
      <c r="C802" s="184"/>
      <c r="D802" s="184"/>
      <c r="E802" s="184"/>
      <c r="F802" s="184"/>
      <c r="G802" s="184"/>
      <c r="H802" s="184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8.75" x14ac:dyDescent="0.3">
      <c r="A803" s="183"/>
      <c r="B803" s="184"/>
      <c r="C803" s="184"/>
      <c r="D803" s="184"/>
      <c r="E803" s="184"/>
      <c r="F803" s="184"/>
      <c r="G803" s="184"/>
      <c r="H803" s="184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8.75" x14ac:dyDescent="0.3">
      <c r="A804" s="183"/>
      <c r="B804" s="184"/>
      <c r="C804" s="184"/>
      <c r="D804" s="184"/>
      <c r="E804" s="184"/>
      <c r="F804" s="184"/>
      <c r="G804" s="184"/>
      <c r="H804" s="184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8.75" x14ac:dyDescent="0.3">
      <c r="A805" s="183"/>
      <c r="B805" s="184"/>
      <c r="C805" s="184"/>
      <c r="D805" s="184"/>
      <c r="E805" s="184"/>
      <c r="F805" s="184"/>
      <c r="G805" s="184"/>
      <c r="H805" s="184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8.75" x14ac:dyDescent="0.3">
      <c r="A806" s="183"/>
      <c r="B806" s="184"/>
      <c r="C806" s="184"/>
      <c r="D806" s="184"/>
      <c r="E806" s="184"/>
      <c r="F806" s="184"/>
      <c r="G806" s="184"/>
      <c r="H806" s="184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8.75" x14ac:dyDescent="0.3">
      <c r="A807" s="183"/>
      <c r="B807" s="184"/>
      <c r="C807" s="184"/>
      <c r="D807" s="184"/>
      <c r="E807" s="184"/>
      <c r="F807" s="184"/>
      <c r="G807" s="184"/>
      <c r="H807" s="184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8.75" x14ac:dyDescent="0.3">
      <c r="A808" s="183"/>
      <c r="B808" s="184"/>
      <c r="C808" s="184"/>
      <c r="D808" s="184"/>
      <c r="E808" s="184"/>
      <c r="F808" s="184"/>
      <c r="G808" s="184"/>
      <c r="H808" s="184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8.75" x14ac:dyDescent="0.3">
      <c r="A809" s="183"/>
      <c r="B809" s="184"/>
      <c r="C809" s="184"/>
      <c r="D809" s="184"/>
      <c r="E809" s="184"/>
      <c r="F809" s="184"/>
      <c r="G809" s="184"/>
      <c r="H809" s="184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8.75" x14ac:dyDescent="0.3">
      <c r="A810" s="183"/>
      <c r="B810" s="184"/>
      <c r="C810" s="184"/>
      <c r="D810" s="184"/>
      <c r="E810" s="184"/>
      <c r="F810" s="184"/>
      <c r="G810" s="184"/>
      <c r="H810" s="184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8.75" x14ac:dyDescent="0.3">
      <c r="A811" s="183"/>
      <c r="B811" s="184"/>
      <c r="C811" s="184"/>
      <c r="D811" s="184"/>
      <c r="E811" s="184"/>
      <c r="F811" s="184"/>
      <c r="G811" s="184"/>
      <c r="H811" s="184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8.75" x14ac:dyDescent="0.3">
      <c r="A812" s="183"/>
      <c r="B812" s="184"/>
      <c r="C812" s="184"/>
      <c r="D812" s="184"/>
      <c r="E812" s="184"/>
      <c r="F812" s="184"/>
      <c r="G812" s="184"/>
      <c r="H812" s="184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8.75" x14ac:dyDescent="0.3">
      <c r="A813" s="183"/>
      <c r="B813" s="184"/>
      <c r="C813" s="184"/>
      <c r="D813" s="184"/>
      <c r="E813" s="184"/>
      <c r="F813" s="184"/>
      <c r="G813" s="184"/>
      <c r="H813" s="184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8.75" x14ac:dyDescent="0.3">
      <c r="A814" s="183"/>
      <c r="B814" s="184"/>
      <c r="C814" s="184"/>
      <c r="D814" s="184"/>
      <c r="E814" s="184"/>
      <c r="F814" s="184"/>
      <c r="G814" s="184"/>
      <c r="H814" s="184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8.75" x14ac:dyDescent="0.3">
      <c r="A815" s="183"/>
      <c r="B815" s="184"/>
      <c r="C815" s="184"/>
      <c r="D815" s="184"/>
      <c r="E815" s="184"/>
      <c r="F815" s="184"/>
      <c r="G815" s="184"/>
      <c r="H815" s="184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8.75" x14ac:dyDescent="0.3">
      <c r="A816" s="183"/>
      <c r="B816" s="184"/>
      <c r="C816" s="184"/>
      <c r="D816" s="184"/>
      <c r="E816" s="184"/>
      <c r="F816" s="184"/>
      <c r="G816" s="184"/>
      <c r="H816" s="184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8.75" x14ac:dyDescent="0.3">
      <c r="A817" s="183"/>
      <c r="B817" s="184"/>
      <c r="C817" s="184"/>
      <c r="D817" s="184"/>
      <c r="E817" s="184"/>
      <c r="F817" s="184"/>
      <c r="G817" s="184"/>
      <c r="H817" s="184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8.75" x14ac:dyDescent="0.3">
      <c r="A818" s="183"/>
      <c r="B818" s="184"/>
      <c r="C818" s="184"/>
      <c r="D818" s="184"/>
      <c r="E818" s="184"/>
      <c r="F818" s="184"/>
      <c r="G818" s="184"/>
      <c r="H818" s="184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8.75" x14ac:dyDescent="0.3">
      <c r="A819" s="183"/>
      <c r="B819" s="184"/>
      <c r="C819" s="184"/>
      <c r="D819" s="184"/>
      <c r="E819" s="184"/>
      <c r="F819" s="184"/>
      <c r="G819" s="184"/>
      <c r="H819" s="184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8.75" x14ac:dyDescent="0.3">
      <c r="A820" s="183"/>
      <c r="B820" s="184"/>
      <c r="C820" s="184"/>
      <c r="D820" s="184"/>
      <c r="E820" s="184"/>
      <c r="F820" s="184"/>
      <c r="G820" s="184"/>
      <c r="H820" s="184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8.75" x14ac:dyDescent="0.3">
      <c r="A821" s="183"/>
      <c r="B821" s="184"/>
      <c r="C821" s="184"/>
      <c r="D821" s="184"/>
      <c r="E821" s="184"/>
      <c r="F821" s="184"/>
      <c r="G821" s="184"/>
      <c r="H821" s="184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8.75" x14ac:dyDescent="0.3">
      <c r="A822" s="183"/>
      <c r="B822" s="184"/>
      <c r="C822" s="184"/>
      <c r="D822" s="184"/>
      <c r="E822" s="184"/>
      <c r="F822" s="184"/>
      <c r="G822" s="184"/>
      <c r="H822" s="184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8.75" x14ac:dyDescent="0.3">
      <c r="A823" s="183"/>
      <c r="B823" s="184"/>
      <c r="C823" s="184"/>
      <c r="D823" s="184"/>
      <c r="E823" s="184"/>
      <c r="F823" s="184"/>
      <c r="G823" s="184"/>
      <c r="H823" s="184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8.75" x14ac:dyDescent="0.3">
      <c r="A824" s="183"/>
      <c r="B824" s="184"/>
      <c r="C824" s="184"/>
      <c r="D824" s="184"/>
      <c r="E824" s="184"/>
      <c r="F824" s="184"/>
      <c r="G824" s="184"/>
      <c r="H824" s="184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8.75" x14ac:dyDescent="0.3">
      <c r="A825" s="183"/>
      <c r="B825" s="184"/>
      <c r="C825" s="184"/>
      <c r="D825" s="184"/>
      <c r="E825" s="184"/>
      <c r="F825" s="184"/>
      <c r="G825" s="184"/>
      <c r="H825" s="184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8.75" x14ac:dyDescent="0.3">
      <c r="A826" s="183"/>
      <c r="B826" s="184"/>
      <c r="C826" s="184"/>
      <c r="D826" s="184"/>
      <c r="E826" s="184"/>
      <c r="F826" s="184"/>
      <c r="G826" s="184"/>
      <c r="H826" s="184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8.75" x14ac:dyDescent="0.3">
      <c r="A827" s="183"/>
      <c r="B827" s="184"/>
      <c r="C827" s="184"/>
      <c r="D827" s="184"/>
      <c r="E827" s="184"/>
      <c r="F827" s="184"/>
      <c r="G827" s="184"/>
      <c r="H827" s="184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8.75" x14ac:dyDescent="0.3">
      <c r="A828" s="183"/>
      <c r="B828" s="184"/>
      <c r="C828" s="184"/>
      <c r="D828" s="184"/>
      <c r="E828" s="184"/>
      <c r="F828" s="184"/>
      <c r="G828" s="184"/>
      <c r="H828" s="184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8.75" x14ac:dyDescent="0.3">
      <c r="A829" s="183"/>
      <c r="B829" s="184"/>
      <c r="C829" s="184"/>
      <c r="D829" s="184"/>
      <c r="E829" s="184"/>
      <c r="F829" s="184"/>
      <c r="G829" s="184"/>
      <c r="H829" s="184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8.75" x14ac:dyDescent="0.3">
      <c r="A830" s="183"/>
      <c r="B830" s="184"/>
      <c r="C830" s="184"/>
      <c r="D830" s="184"/>
      <c r="E830" s="184"/>
      <c r="F830" s="184"/>
      <c r="G830" s="184"/>
      <c r="H830" s="184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8.75" x14ac:dyDescent="0.3">
      <c r="A831" s="183"/>
      <c r="B831" s="184"/>
      <c r="C831" s="184"/>
      <c r="D831" s="184"/>
      <c r="E831" s="184"/>
      <c r="F831" s="184"/>
      <c r="G831" s="184"/>
      <c r="H831" s="184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8.75" x14ac:dyDescent="0.3">
      <c r="A832" s="183"/>
      <c r="B832" s="184"/>
      <c r="C832" s="184"/>
      <c r="D832" s="184"/>
      <c r="E832" s="184"/>
      <c r="F832" s="184"/>
      <c r="G832" s="184"/>
      <c r="H832" s="184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8.75" x14ac:dyDescent="0.3">
      <c r="A833" s="183"/>
      <c r="B833" s="184"/>
      <c r="C833" s="184"/>
      <c r="D833" s="184"/>
      <c r="E833" s="184"/>
      <c r="F833" s="184"/>
      <c r="G833" s="184"/>
      <c r="H833" s="184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8.75" x14ac:dyDescent="0.3">
      <c r="A834" s="183"/>
      <c r="B834" s="184"/>
      <c r="C834" s="184"/>
      <c r="D834" s="184"/>
      <c r="E834" s="184"/>
      <c r="F834" s="184"/>
      <c r="G834" s="184"/>
      <c r="H834" s="184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8.75" x14ac:dyDescent="0.3">
      <c r="A835" s="183"/>
      <c r="B835" s="184"/>
      <c r="C835" s="184"/>
      <c r="D835" s="184"/>
      <c r="E835" s="184"/>
      <c r="F835" s="184"/>
      <c r="G835" s="184"/>
      <c r="H835" s="184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8.75" x14ac:dyDescent="0.3">
      <c r="A836" s="183"/>
      <c r="B836" s="184"/>
      <c r="C836" s="184"/>
      <c r="D836" s="184"/>
      <c r="E836" s="184"/>
      <c r="F836" s="184"/>
      <c r="G836" s="184"/>
      <c r="H836" s="184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8.75" x14ac:dyDescent="0.3">
      <c r="A837" s="183"/>
      <c r="B837" s="184"/>
      <c r="C837" s="184"/>
      <c r="D837" s="184"/>
      <c r="E837" s="184"/>
      <c r="F837" s="184"/>
      <c r="G837" s="184"/>
      <c r="H837" s="184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8.75" x14ac:dyDescent="0.3">
      <c r="A838" s="183"/>
      <c r="B838" s="184"/>
      <c r="C838" s="184"/>
      <c r="D838" s="184"/>
      <c r="E838" s="184"/>
      <c r="F838" s="184"/>
      <c r="G838" s="184"/>
      <c r="H838" s="184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8.75" x14ac:dyDescent="0.3">
      <c r="A839" s="183"/>
      <c r="B839" s="184"/>
      <c r="C839" s="184"/>
      <c r="D839" s="184"/>
      <c r="E839" s="184"/>
      <c r="F839" s="184"/>
      <c r="G839" s="184"/>
      <c r="H839" s="184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8.75" x14ac:dyDescent="0.3">
      <c r="A840" s="183"/>
      <c r="B840" s="184"/>
      <c r="C840" s="184"/>
      <c r="D840" s="184"/>
      <c r="E840" s="184"/>
      <c r="F840" s="184"/>
      <c r="G840" s="184"/>
      <c r="H840" s="184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8.75" x14ac:dyDescent="0.3">
      <c r="A841" s="183"/>
      <c r="B841" s="184"/>
      <c r="C841" s="184"/>
      <c r="D841" s="184"/>
      <c r="E841" s="184"/>
      <c r="F841" s="184"/>
      <c r="G841" s="184"/>
      <c r="H841" s="184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8.75" x14ac:dyDescent="0.3">
      <c r="A842" s="183"/>
      <c r="B842" s="184"/>
      <c r="C842" s="184"/>
      <c r="D842" s="184"/>
      <c r="E842" s="184"/>
      <c r="F842" s="184"/>
      <c r="G842" s="184"/>
      <c r="H842" s="184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8.75" x14ac:dyDescent="0.3">
      <c r="A843" s="183"/>
      <c r="B843" s="184"/>
      <c r="C843" s="184"/>
      <c r="D843" s="184"/>
      <c r="E843" s="184"/>
      <c r="F843" s="184"/>
      <c r="G843" s="184"/>
      <c r="H843" s="184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8.75" x14ac:dyDescent="0.3">
      <c r="A844" s="183"/>
      <c r="B844" s="184"/>
      <c r="C844" s="184"/>
      <c r="D844" s="184"/>
      <c r="E844" s="184"/>
      <c r="F844" s="184"/>
      <c r="G844" s="184"/>
      <c r="H844" s="184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8.75" x14ac:dyDescent="0.3">
      <c r="A845" s="183"/>
      <c r="B845" s="184"/>
      <c r="C845" s="184"/>
      <c r="D845" s="184"/>
      <c r="E845" s="184"/>
      <c r="F845" s="184"/>
      <c r="G845" s="184"/>
      <c r="H845" s="184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8.75" x14ac:dyDescent="0.3">
      <c r="A846" s="183"/>
      <c r="B846" s="184"/>
      <c r="C846" s="184"/>
      <c r="D846" s="184"/>
      <c r="E846" s="184"/>
      <c r="F846" s="184"/>
      <c r="G846" s="184"/>
      <c r="H846" s="184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8.75" x14ac:dyDescent="0.3">
      <c r="A847" s="183"/>
      <c r="B847" s="184"/>
      <c r="C847" s="184"/>
      <c r="D847" s="184"/>
      <c r="E847" s="184"/>
      <c r="F847" s="184"/>
      <c r="G847" s="184"/>
      <c r="H847" s="184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8.75" x14ac:dyDescent="0.3">
      <c r="A848" s="183"/>
      <c r="B848" s="184"/>
      <c r="C848" s="184"/>
      <c r="D848" s="184"/>
      <c r="E848" s="184"/>
      <c r="F848" s="184"/>
      <c r="G848" s="184"/>
      <c r="H848" s="184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8.75" x14ac:dyDescent="0.3">
      <c r="A849" s="183"/>
      <c r="B849" s="184"/>
      <c r="C849" s="184"/>
      <c r="D849" s="184"/>
      <c r="E849" s="184"/>
      <c r="F849" s="184"/>
      <c r="G849" s="184"/>
      <c r="H849" s="184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8.75" x14ac:dyDescent="0.3">
      <c r="A850" s="183"/>
      <c r="B850" s="184"/>
      <c r="C850" s="184"/>
      <c r="D850" s="184"/>
      <c r="E850" s="184"/>
      <c r="F850" s="184"/>
      <c r="G850" s="184"/>
      <c r="H850" s="184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8.75" x14ac:dyDescent="0.3">
      <c r="A851" s="183"/>
      <c r="B851" s="184"/>
      <c r="C851" s="184"/>
      <c r="D851" s="184"/>
      <c r="E851" s="184"/>
      <c r="F851" s="184"/>
      <c r="G851" s="184"/>
      <c r="H851" s="184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8.75" x14ac:dyDescent="0.3">
      <c r="A852" s="183"/>
      <c r="B852" s="184"/>
      <c r="C852" s="184"/>
      <c r="D852" s="184"/>
      <c r="E852" s="184"/>
      <c r="F852" s="184"/>
      <c r="G852" s="184"/>
      <c r="H852" s="184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8.75" x14ac:dyDescent="0.3">
      <c r="A853" s="183"/>
      <c r="B853" s="184"/>
      <c r="C853" s="184"/>
      <c r="D853" s="184"/>
      <c r="E853" s="184"/>
      <c r="F853" s="184"/>
      <c r="G853" s="184"/>
      <c r="H853" s="184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8.75" x14ac:dyDescent="0.3">
      <c r="A854" s="183"/>
      <c r="B854" s="184"/>
      <c r="C854" s="184"/>
      <c r="D854" s="184"/>
      <c r="E854" s="184"/>
      <c r="F854" s="184"/>
      <c r="G854" s="184"/>
      <c r="H854" s="184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8.75" x14ac:dyDescent="0.3">
      <c r="A855" s="183"/>
      <c r="B855" s="184"/>
      <c r="C855" s="184"/>
      <c r="D855" s="184"/>
      <c r="E855" s="184"/>
      <c r="F855" s="184"/>
      <c r="G855" s="184"/>
      <c r="H855" s="184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8.75" x14ac:dyDescent="0.3">
      <c r="A856" s="183"/>
      <c r="B856" s="184"/>
      <c r="C856" s="184"/>
      <c r="D856" s="184"/>
      <c r="E856" s="184"/>
      <c r="F856" s="184"/>
      <c r="G856" s="184"/>
      <c r="H856" s="184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8.75" x14ac:dyDescent="0.3">
      <c r="A857" s="183"/>
      <c r="B857" s="184"/>
      <c r="C857" s="184"/>
      <c r="D857" s="184"/>
      <c r="E857" s="184"/>
      <c r="F857" s="184"/>
      <c r="G857" s="184"/>
      <c r="H857" s="184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8.75" x14ac:dyDescent="0.3">
      <c r="A858" s="183"/>
      <c r="B858" s="184"/>
      <c r="C858" s="184"/>
      <c r="D858" s="184"/>
      <c r="E858" s="184"/>
      <c r="F858" s="184"/>
      <c r="G858" s="184"/>
      <c r="H858" s="184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8.75" x14ac:dyDescent="0.3">
      <c r="A859" s="183"/>
      <c r="B859" s="184"/>
      <c r="C859" s="184"/>
      <c r="D859" s="184"/>
      <c r="E859" s="184"/>
      <c r="F859" s="184"/>
      <c r="G859" s="184"/>
      <c r="H859" s="184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8.75" x14ac:dyDescent="0.3">
      <c r="A860" s="183"/>
      <c r="B860" s="184"/>
      <c r="C860" s="184"/>
      <c r="D860" s="184"/>
      <c r="E860" s="184"/>
      <c r="F860" s="184"/>
      <c r="G860" s="184"/>
      <c r="H860" s="184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8.75" x14ac:dyDescent="0.3">
      <c r="A861" s="183"/>
      <c r="B861" s="184"/>
      <c r="C861" s="184"/>
      <c r="D861" s="184"/>
      <c r="E861" s="184"/>
      <c r="F861" s="184"/>
      <c r="G861" s="184"/>
      <c r="H861" s="184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8.75" x14ac:dyDescent="0.3">
      <c r="A862" s="183"/>
      <c r="B862" s="184"/>
      <c r="C862" s="184"/>
      <c r="D862" s="184"/>
      <c r="E862" s="184"/>
      <c r="F862" s="184"/>
      <c r="G862" s="184"/>
      <c r="H862" s="184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8.75" x14ac:dyDescent="0.3">
      <c r="A863" s="183"/>
      <c r="B863" s="184"/>
      <c r="C863" s="184"/>
      <c r="D863" s="184"/>
      <c r="E863" s="184"/>
      <c r="F863" s="184"/>
      <c r="G863" s="184"/>
      <c r="H863" s="184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8.75" x14ac:dyDescent="0.3">
      <c r="A864" s="183"/>
      <c r="B864" s="184"/>
      <c r="C864" s="184"/>
      <c r="D864" s="184"/>
      <c r="E864" s="184"/>
      <c r="F864" s="184"/>
      <c r="G864" s="184"/>
      <c r="H864" s="184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8.75" x14ac:dyDescent="0.3">
      <c r="A865" s="183"/>
      <c r="B865" s="184"/>
      <c r="C865" s="184"/>
      <c r="D865" s="184"/>
      <c r="E865" s="184"/>
      <c r="F865" s="184"/>
      <c r="G865" s="184"/>
      <c r="H865" s="184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8.75" x14ac:dyDescent="0.3">
      <c r="A866" s="183"/>
      <c r="B866" s="184"/>
      <c r="C866" s="184"/>
      <c r="D866" s="184"/>
      <c r="E866" s="184"/>
      <c r="F866" s="184"/>
      <c r="G866" s="184"/>
      <c r="H866" s="184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8.75" x14ac:dyDescent="0.3">
      <c r="A867" s="183"/>
      <c r="B867" s="184"/>
      <c r="C867" s="184"/>
      <c r="D867" s="184"/>
      <c r="E867" s="184"/>
      <c r="F867" s="184"/>
      <c r="G867" s="184"/>
      <c r="H867" s="184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8.75" x14ac:dyDescent="0.3">
      <c r="A868" s="183"/>
      <c r="B868" s="184"/>
      <c r="C868" s="184"/>
      <c r="D868" s="184"/>
      <c r="E868" s="184"/>
      <c r="F868" s="184"/>
      <c r="G868" s="184"/>
      <c r="H868" s="184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8.75" x14ac:dyDescent="0.3">
      <c r="A869" s="183"/>
      <c r="B869" s="184"/>
      <c r="C869" s="184"/>
      <c r="D869" s="184"/>
      <c r="E869" s="184"/>
      <c r="F869" s="184"/>
      <c r="G869" s="184"/>
      <c r="H869" s="184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8.75" x14ac:dyDescent="0.3">
      <c r="A870" s="183"/>
      <c r="B870" s="184"/>
      <c r="C870" s="184"/>
      <c r="D870" s="184"/>
      <c r="E870" s="184"/>
      <c r="F870" s="184"/>
      <c r="G870" s="184"/>
      <c r="H870" s="184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8.75" x14ac:dyDescent="0.3">
      <c r="A871" s="183"/>
      <c r="B871" s="184"/>
      <c r="C871" s="184"/>
      <c r="D871" s="184"/>
      <c r="E871" s="184"/>
      <c r="F871" s="184"/>
      <c r="G871" s="184"/>
      <c r="H871" s="184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8.75" x14ac:dyDescent="0.3">
      <c r="A872" s="183"/>
      <c r="B872" s="184"/>
      <c r="C872" s="184"/>
      <c r="D872" s="184"/>
      <c r="E872" s="184"/>
      <c r="F872" s="184"/>
      <c r="G872" s="184"/>
      <c r="H872" s="184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8.75" x14ac:dyDescent="0.3">
      <c r="A873" s="183"/>
      <c r="B873" s="184"/>
      <c r="C873" s="184"/>
      <c r="D873" s="184"/>
      <c r="E873" s="184"/>
      <c r="F873" s="184"/>
      <c r="G873" s="184"/>
      <c r="H873" s="184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8.75" x14ac:dyDescent="0.3">
      <c r="A874" s="183"/>
      <c r="B874" s="184"/>
      <c r="C874" s="184"/>
      <c r="D874" s="184"/>
      <c r="E874" s="184"/>
      <c r="F874" s="184"/>
      <c r="G874" s="184"/>
      <c r="H874" s="184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8.75" x14ac:dyDescent="0.3">
      <c r="A875" s="183"/>
      <c r="B875" s="184"/>
      <c r="C875" s="184"/>
      <c r="D875" s="184"/>
      <c r="E875" s="184"/>
      <c r="F875" s="184"/>
      <c r="G875" s="184"/>
      <c r="H875" s="184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8.75" x14ac:dyDescent="0.3">
      <c r="A876" s="183"/>
      <c r="B876" s="184"/>
      <c r="C876" s="184"/>
      <c r="D876" s="184"/>
      <c r="E876" s="184"/>
      <c r="F876" s="184"/>
      <c r="G876" s="184"/>
      <c r="H876" s="184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8.75" x14ac:dyDescent="0.3">
      <c r="A877" s="183"/>
      <c r="B877" s="184"/>
      <c r="C877" s="184"/>
      <c r="D877" s="184"/>
      <c r="E877" s="184"/>
      <c r="F877" s="184"/>
      <c r="G877" s="184"/>
      <c r="H877" s="184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8.75" x14ac:dyDescent="0.3">
      <c r="A878" s="183"/>
      <c r="B878" s="184"/>
      <c r="C878" s="184"/>
      <c r="D878" s="184"/>
      <c r="E878" s="184"/>
      <c r="F878" s="184"/>
      <c r="G878" s="184"/>
      <c r="H878" s="184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8.75" x14ac:dyDescent="0.3">
      <c r="A879" s="183"/>
      <c r="B879" s="184"/>
      <c r="C879" s="184"/>
      <c r="D879" s="184"/>
      <c r="E879" s="184"/>
      <c r="F879" s="184"/>
      <c r="G879" s="184"/>
      <c r="H879" s="184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8.75" x14ac:dyDescent="0.3">
      <c r="A880" s="183"/>
      <c r="B880" s="184"/>
      <c r="C880" s="184"/>
      <c r="D880" s="184"/>
      <c r="E880" s="184"/>
      <c r="F880" s="184"/>
      <c r="G880" s="184"/>
      <c r="H880" s="184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8.75" x14ac:dyDescent="0.3">
      <c r="A881" s="183"/>
      <c r="B881" s="184"/>
      <c r="C881" s="184"/>
      <c r="D881" s="184"/>
      <c r="E881" s="184"/>
      <c r="F881" s="184"/>
      <c r="G881" s="184"/>
      <c r="H881" s="184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8.75" x14ac:dyDescent="0.3">
      <c r="A882" s="183"/>
      <c r="B882" s="184"/>
      <c r="C882" s="184"/>
      <c r="D882" s="184"/>
      <c r="E882" s="184"/>
      <c r="F882" s="184"/>
      <c r="G882" s="184"/>
      <c r="H882" s="184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8.75" x14ac:dyDescent="0.3">
      <c r="A883" s="183"/>
      <c r="B883" s="184"/>
      <c r="C883" s="184"/>
      <c r="D883" s="184"/>
      <c r="E883" s="184"/>
      <c r="F883" s="184"/>
      <c r="G883" s="184"/>
      <c r="H883" s="184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8.75" x14ac:dyDescent="0.3">
      <c r="A884" s="183"/>
      <c r="B884" s="184"/>
      <c r="C884" s="184"/>
      <c r="D884" s="184"/>
      <c r="E884" s="184"/>
      <c r="F884" s="184"/>
      <c r="G884" s="184"/>
      <c r="H884" s="184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8.75" x14ac:dyDescent="0.3">
      <c r="A885" s="183"/>
      <c r="B885" s="184"/>
      <c r="C885" s="184"/>
      <c r="D885" s="184"/>
      <c r="E885" s="184"/>
      <c r="F885" s="184"/>
      <c r="G885" s="184"/>
      <c r="H885" s="184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8.75" x14ac:dyDescent="0.3">
      <c r="A886" s="183"/>
      <c r="B886" s="184"/>
      <c r="C886" s="184"/>
      <c r="D886" s="184"/>
      <c r="E886" s="184"/>
      <c r="F886" s="184"/>
      <c r="G886" s="184"/>
      <c r="H886" s="184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8.75" x14ac:dyDescent="0.3">
      <c r="A887" s="183"/>
      <c r="B887" s="184"/>
      <c r="C887" s="184"/>
      <c r="D887" s="184"/>
      <c r="E887" s="184"/>
      <c r="F887" s="184"/>
      <c r="G887" s="184"/>
      <c r="H887" s="184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8.75" x14ac:dyDescent="0.3">
      <c r="A888" s="183"/>
      <c r="B888" s="184"/>
      <c r="C888" s="184"/>
      <c r="D888" s="184"/>
      <c r="E888" s="184"/>
      <c r="F888" s="184"/>
      <c r="G888" s="184"/>
      <c r="H888" s="184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8.75" x14ac:dyDescent="0.3">
      <c r="A889" s="183"/>
      <c r="B889" s="184"/>
      <c r="C889" s="184"/>
      <c r="D889" s="184"/>
      <c r="E889" s="184"/>
      <c r="F889" s="184"/>
      <c r="G889" s="184"/>
      <c r="H889" s="184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8.75" x14ac:dyDescent="0.3">
      <c r="A890" s="183"/>
      <c r="B890" s="184"/>
      <c r="C890" s="184"/>
      <c r="D890" s="184"/>
      <c r="E890" s="184"/>
      <c r="F890" s="184"/>
      <c r="G890" s="184"/>
      <c r="H890" s="184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8.75" x14ac:dyDescent="0.3">
      <c r="A891" s="183"/>
      <c r="B891" s="184"/>
      <c r="C891" s="184"/>
      <c r="D891" s="184"/>
      <c r="E891" s="184"/>
      <c r="F891" s="184"/>
      <c r="G891" s="184"/>
      <c r="H891" s="184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8.75" x14ac:dyDescent="0.3">
      <c r="A892" s="183"/>
      <c r="B892" s="184"/>
      <c r="C892" s="184"/>
      <c r="D892" s="184"/>
      <c r="E892" s="184"/>
      <c r="F892" s="184"/>
      <c r="G892" s="184"/>
      <c r="H892" s="184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8.75" x14ac:dyDescent="0.3">
      <c r="A893" s="183"/>
      <c r="B893" s="184"/>
      <c r="C893" s="184"/>
      <c r="D893" s="184"/>
      <c r="E893" s="184"/>
      <c r="F893" s="184"/>
      <c r="G893" s="184"/>
      <c r="H893" s="184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8.75" x14ac:dyDescent="0.3">
      <c r="A894" s="183"/>
      <c r="B894" s="184"/>
      <c r="C894" s="184"/>
      <c r="D894" s="184"/>
      <c r="E894" s="184"/>
      <c r="F894" s="184"/>
      <c r="G894" s="184"/>
      <c r="H894" s="184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8.75" x14ac:dyDescent="0.3">
      <c r="A895" s="183"/>
      <c r="B895" s="184"/>
      <c r="C895" s="184"/>
      <c r="D895" s="184"/>
      <c r="E895" s="184"/>
      <c r="F895" s="184"/>
      <c r="G895" s="184"/>
      <c r="H895" s="184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8.75" x14ac:dyDescent="0.3">
      <c r="A896" s="183"/>
      <c r="B896" s="184"/>
      <c r="C896" s="184"/>
      <c r="D896" s="184"/>
      <c r="E896" s="184"/>
      <c r="F896" s="184"/>
      <c r="G896" s="184"/>
      <c r="H896" s="184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8.75" x14ac:dyDescent="0.3">
      <c r="A897" s="183"/>
      <c r="B897" s="184"/>
      <c r="C897" s="184"/>
      <c r="D897" s="184"/>
      <c r="E897" s="184"/>
      <c r="F897" s="184"/>
      <c r="G897" s="184"/>
      <c r="H897" s="184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8.75" x14ac:dyDescent="0.3">
      <c r="A898" s="183"/>
      <c r="B898" s="184"/>
      <c r="C898" s="184"/>
      <c r="D898" s="184"/>
      <c r="E898" s="184"/>
      <c r="F898" s="184"/>
      <c r="G898" s="184"/>
      <c r="H898" s="184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8.75" x14ac:dyDescent="0.3">
      <c r="A899" s="183"/>
      <c r="B899" s="184"/>
      <c r="C899" s="184"/>
      <c r="D899" s="184"/>
      <c r="E899" s="184"/>
      <c r="F899" s="184"/>
      <c r="G899" s="184"/>
      <c r="H899" s="184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8.75" x14ac:dyDescent="0.3">
      <c r="A900" s="183"/>
      <c r="B900" s="184"/>
      <c r="C900" s="184"/>
      <c r="D900" s="184"/>
      <c r="E900" s="184"/>
      <c r="F900" s="184"/>
      <c r="G900" s="184"/>
      <c r="H900" s="184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8.75" x14ac:dyDescent="0.3">
      <c r="A901" s="183"/>
      <c r="B901" s="184"/>
      <c r="C901" s="184"/>
      <c r="D901" s="184"/>
      <c r="E901" s="184"/>
      <c r="F901" s="184"/>
      <c r="G901" s="184"/>
      <c r="H901" s="184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8.75" x14ac:dyDescent="0.3">
      <c r="A902" s="183"/>
      <c r="B902" s="184"/>
      <c r="C902" s="184"/>
      <c r="D902" s="184"/>
      <c r="E902" s="184"/>
      <c r="F902" s="184"/>
      <c r="G902" s="184"/>
      <c r="H902" s="184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8.75" x14ac:dyDescent="0.3">
      <c r="A903" s="183"/>
      <c r="B903" s="184"/>
      <c r="C903" s="184"/>
      <c r="D903" s="184"/>
      <c r="E903" s="184"/>
      <c r="F903" s="184"/>
      <c r="G903" s="184"/>
      <c r="H903" s="184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8.75" x14ac:dyDescent="0.3">
      <c r="A904" s="183"/>
      <c r="B904" s="184"/>
      <c r="C904" s="184"/>
      <c r="D904" s="184"/>
      <c r="E904" s="184"/>
      <c r="F904" s="184"/>
      <c r="G904" s="184"/>
      <c r="H904" s="184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8.75" x14ac:dyDescent="0.3">
      <c r="A905" s="183"/>
      <c r="B905" s="184"/>
      <c r="C905" s="184"/>
      <c r="D905" s="184"/>
      <c r="E905" s="184"/>
      <c r="F905" s="184"/>
      <c r="G905" s="184"/>
      <c r="H905" s="184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8.75" x14ac:dyDescent="0.3">
      <c r="A906" s="183"/>
      <c r="B906" s="184"/>
      <c r="C906" s="184"/>
      <c r="D906" s="184"/>
      <c r="E906" s="184"/>
      <c r="F906" s="184"/>
      <c r="G906" s="184"/>
      <c r="H906" s="184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8.75" x14ac:dyDescent="0.3">
      <c r="A907" s="183"/>
      <c r="B907" s="184"/>
      <c r="C907" s="184"/>
      <c r="D907" s="184"/>
      <c r="E907" s="184"/>
      <c r="F907" s="184"/>
      <c r="G907" s="184"/>
      <c r="H907" s="184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8.75" x14ac:dyDescent="0.3">
      <c r="A908" s="183"/>
      <c r="B908" s="184"/>
      <c r="C908" s="184"/>
      <c r="D908" s="184"/>
      <c r="E908" s="184"/>
      <c r="F908" s="184"/>
      <c r="G908" s="184"/>
      <c r="H908" s="184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8.75" x14ac:dyDescent="0.3">
      <c r="A909" s="183"/>
      <c r="B909" s="184"/>
      <c r="C909" s="184"/>
      <c r="D909" s="184"/>
      <c r="E909" s="184"/>
      <c r="F909" s="184"/>
      <c r="G909" s="184"/>
      <c r="H909" s="184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8.75" x14ac:dyDescent="0.3">
      <c r="A910" s="183"/>
      <c r="B910" s="184"/>
      <c r="C910" s="184"/>
      <c r="D910" s="184"/>
      <c r="E910" s="184"/>
      <c r="F910" s="184"/>
      <c r="G910" s="184"/>
      <c r="H910" s="184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8.75" x14ac:dyDescent="0.3">
      <c r="A911" s="183"/>
      <c r="B911" s="184"/>
      <c r="C911" s="184"/>
      <c r="D911" s="184"/>
      <c r="E911" s="184"/>
      <c r="F911" s="184"/>
      <c r="G911" s="184"/>
      <c r="H911" s="184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8.75" x14ac:dyDescent="0.3">
      <c r="A912" s="183"/>
      <c r="B912" s="184"/>
      <c r="C912" s="184"/>
      <c r="D912" s="184"/>
      <c r="E912" s="184"/>
      <c r="F912" s="184"/>
      <c r="G912" s="184"/>
      <c r="H912" s="184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8.75" x14ac:dyDescent="0.3">
      <c r="A913" s="183"/>
      <c r="B913" s="184"/>
      <c r="C913" s="184"/>
      <c r="D913" s="184"/>
      <c r="E913" s="184"/>
      <c r="F913" s="184"/>
      <c r="G913" s="184"/>
      <c r="H913" s="184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8.75" x14ac:dyDescent="0.3">
      <c r="A914" s="183"/>
      <c r="B914" s="184"/>
      <c r="C914" s="184"/>
      <c r="D914" s="184"/>
      <c r="E914" s="184"/>
      <c r="F914" s="184"/>
      <c r="G914" s="184"/>
      <c r="H914" s="184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8.75" x14ac:dyDescent="0.3">
      <c r="A915" s="183"/>
      <c r="B915" s="184"/>
      <c r="C915" s="184"/>
      <c r="D915" s="184"/>
      <c r="E915" s="184"/>
      <c r="F915" s="184"/>
      <c r="G915" s="184"/>
      <c r="H915" s="184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8.75" x14ac:dyDescent="0.3">
      <c r="A916" s="183"/>
      <c r="B916" s="184"/>
      <c r="C916" s="184"/>
      <c r="D916" s="184"/>
      <c r="E916" s="184"/>
      <c r="F916" s="184"/>
      <c r="G916" s="184"/>
      <c r="H916" s="184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8.75" x14ac:dyDescent="0.3">
      <c r="A917" s="183"/>
      <c r="B917" s="184"/>
      <c r="C917" s="184"/>
      <c r="D917" s="184"/>
      <c r="E917" s="184"/>
      <c r="F917" s="184"/>
      <c r="G917" s="184"/>
      <c r="H917" s="184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8.75" x14ac:dyDescent="0.3">
      <c r="A918" s="183"/>
      <c r="B918" s="184"/>
      <c r="C918" s="184"/>
      <c r="D918" s="184"/>
      <c r="E918" s="184"/>
      <c r="F918" s="184"/>
      <c r="G918" s="184"/>
      <c r="H918" s="184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8.75" x14ac:dyDescent="0.3">
      <c r="A919" s="183"/>
      <c r="B919" s="184"/>
      <c r="C919" s="184"/>
      <c r="D919" s="184"/>
      <c r="E919" s="184"/>
      <c r="F919" s="184"/>
      <c r="G919" s="184"/>
      <c r="H919" s="184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8.75" x14ac:dyDescent="0.3">
      <c r="A920" s="183"/>
      <c r="B920" s="184"/>
      <c r="C920" s="184"/>
      <c r="D920" s="184"/>
      <c r="E920" s="184"/>
      <c r="F920" s="184"/>
      <c r="G920" s="184"/>
      <c r="H920" s="184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8.75" x14ac:dyDescent="0.3">
      <c r="A921" s="183"/>
      <c r="B921" s="184"/>
      <c r="C921" s="184"/>
      <c r="D921" s="184"/>
      <c r="E921" s="184"/>
      <c r="F921" s="184"/>
      <c r="G921" s="184"/>
      <c r="H921" s="184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8.75" x14ac:dyDescent="0.3">
      <c r="A922" s="183"/>
      <c r="B922" s="184"/>
      <c r="C922" s="184"/>
      <c r="D922" s="184"/>
      <c r="E922" s="184"/>
      <c r="F922" s="184"/>
      <c r="G922" s="184"/>
      <c r="H922" s="184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8.75" x14ac:dyDescent="0.3">
      <c r="A923" s="183"/>
      <c r="B923" s="184"/>
      <c r="C923" s="184"/>
      <c r="D923" s="184"/>
      <c r="E923" s="184"/>
      <c r="F923" s="184"/>
      <c r="G923" s="184"/>
      <c r="H923" s="184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8.75" x14ac:dyDescent="0.3">
      <c r="A924" s="183"/>
      <c r="B924" s="184"/>
      <c r="C924" s="184"/>
      <c r="D924" s="184"/>
      <c r="E924" s="184"/>
      <c r="F924" s="184"/>
      <c r="G924" s="184"/>
      <c r="H924" s="184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8.75" x14ac:dyDescent="0.3">
      <c r="A925" s="183"/>
      <c r="B925" s="184"/>
      <c r="C925" s="184"/>
      <c r="D925" s="184"/>
      <c r="E925" s="184"/>
      <c r="F925" s="184"/>
      <c r="G925" s="184"/>
      <c r="H925" s="184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8.75" x14ac:dyDescent="0.3">
      <c r="A926" s="183"/>
      <c r="B926" s="184"/>
      <c r="C926" s="184"/>
      <c r="D926" s="184"/>
      <c r="E926" s="184"/>
      <c r="F926" s="184"/>
      <c r="G926" s="184"/>
      <c r="H926" s="184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8.75" x14ac:dyDescent="0.3">
      <c r="A927" s="183"/>
      <c r="B927" s="184"/>
      <c r="C927" s="184"/>
      <c r="D927" s="184"/>
      <c r="E927" s="184"/>
      <c r="F927" s="184"/>
      <c r="G927" s="184"/>
      <c r="H927" s="184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8.75" x14ac:dyDescent="0.3">
      <c r="A928" s="183"/>
      <c r="B928" s="184"/>
      <c r="C928" s="184"/>
      <c r="D928" s="184"/>
      <c r="E928" s="184"/>
      <c r="F928" s="184"/>
      <c r="G928" s="184"/>
      <c r="H928" s="184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8.75" x14ac:dyDescent="0.3">
      <c r="A929" s="183"/>
      <c r="B929" s="184"/>
      <c r="C929" s="184"/>
      <c r="D929" s="184"/>
      <c r="E929" s="184"/>
      <c r="F929" s="184"/>
      <c r="G929" s="184"/>
      <c r="H929" s="184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8.75" x14ac:dyDescent="0.3">
      <c r="A930" s="183"/>
      <c r="B930" s="184"/>
      <c r="C930" s="184"/>
      <c r="D930" s="184"/>
      <c r="E930" s="184"/>
      <c r="F930" s="184"/>
      <c r="G930" s="184"/>
      <c r="H930" s="184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8.75" x14ac:dyDescent="0.3">
      <c r="A931" s="183"/>
      <c r="B931" s="184"/>
      <c r="C931" s="184"/>
      <c r="D931" s="184"/>
      <c r="E931" s="184"/>
      <c r="F931" s="184"/>
      <c r="G931" s="184"/>
      <c r="H931" s="184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8.75" x14ac:dyDescent="0.3">
      <c r="A932" s="183"/>
      <c r="B932" s="184"/>
      <c r="C932" s="184"/>
      <c r="D932" s="184"/>
      <c r="E932" s="184"/>
      <c r="F932" s="184"/>
      <c r="G932" s="184"/>
      <c r="H932" s="184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8.75" x14ac:dyDescent="0.3">
      <c r="A933" s="183"/>
      <c r="B933" s="184"/>
      <c r="C933" s="184"/>
      <c r="D933" s="184"/>
      <c r="E933" s="184"/>
      <c r="F933" s="184"/>
      <c r="G933" s="184"/>
      <c r="H933" s="184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8.75" x14ac:dyDescent="0.3">
      <c r="A934" s="183"/>
      <c r="B934" s="184"/>
      <c r="C934" s="184"/>
      <c r="D934" s="184"/>
      <c r="E934" s="184"/>
      <c r="F934" s="184"/>
      <c r="G934" s="184"/>
      <c r="H934" s="184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8.75" x14ac:dyDescent="0.3">
      <c r="A935" s="183"/>
      <c r="B935" s="184"/>
      <c r="C935" s="184"/>
      <c r="D935" s="184"/>
      <c r="E935" s="184"/>
      <c r="F935" s="184"/>
      <c r="G935" s="184"/>
      <c r="H935" s="184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8.75" x14ac:dyDescent="0.3">
      <c r="A936" s="183"/>
      <c r="B936" s="184"/>
      <c r="C936" s="184"/>
      <c r="D936" s="184"/>
      <c r="E936" s="184"/>
      <c r="F936" s="184"/>
      <c r="G936" s="184"/>
      <c r="H936" s="184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8.75" x14ac:dyDescent="0.3">
      <c r="A937" s="183"/>
      <c r="B937" s="184"/>
      <c r="C937" s="184"/>
      <c r="D937" s="184"/>
      <c r="E937" s="184"/>
      <c r="F937" s="184"/>
      <c r="G937" s="184"/>
      <c r="H937" s="184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8.75" x14ac:dyDescent="0.3">
      <c r="A938" s="183"/>
      <c r="B938" s="184"/>
      <c r="C938" s="184"/>
      <c r="D938" s="184"/>
      <c r="E938" s="184"/>
      <c r="F938" s="184"/>
      <c r="G938" s="184"/>
      <c r="H938" s="184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8.75" x14ac:dyDescent="0.3">
      <c r="A939" s="183"/>
      <c r="B939" s="184"/>
      <c r="C939" s="184"/>
      <c r="D939" s="184"/>
      <c r="E939" s="184"/>
      <c r="F939" s="184"/>
      <c r="G939" s="184"/>
      <c r="H939" s="184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8.75" x14ac:dyDescent="0.3">
      <c r="A940" s="183"/>
      <c r="B940" s="184"/>
      <c r="C940" s="184"/>
      <c r="D940" s="184"/>
      <c r="E940" s="184"/>
      <c r="F940" s="184"/>
      <c r="G940" s="184"/>
      <c r="H940" s="184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8.75" x14ac:dyDescent="0.3">
      <c r="A941" s="183"/>
      <c r="B941" s="184"/>
      <c r="C941" s="184"/>
      <c r="D941" s="184"/>
      <c r="E941" s="184"/>
      <c r="F941" s="184"/>
      <c r="G941" s="184"/>
      <c r="H941" s="184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8.75" x14ac:dyDescent="0.3">
      <c r="A942" s="183"/>
      <c r="B942" s="184"/>
      <c r="C942" s="184"/>
      <c r="D942" s="184"/>
      <c r="E942" s="184"/>
      <c r="F942" s="184"/>
      <c r="G942" s="184"/>
      <c r="H942" s="184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8.75" x14ac:dyDescent="0.3">
      <c r="A943" s="183"/>
      <c r="B943" s="184"/>
      <c r="C943" s="184"/>
      <c r="D943" s="184"/>
      <c r="E943" s="184"/>
      <c r="F943" s="184"/>
      <c r="G943" s="184"/>
      <c r="H943" s="184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8.75" x14ac:dyDescent="0.3">
      <c r="A944" s="183"/>
      <c r="B944" s="184"/>
      <c r="C944" s="184"/>
      <c r="D944" s="184"/>
      <c r="E944" s="184"/>
      <c r="F944" s="184"/>
      <c r="G944" s="184"/>
      <c r="H944" s="18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8.75" x14ac:dyDescent="0.3">
      <c r="A945" s="183"/>
      <c r="B945" s="184"/>
      <c r="C945" s="184"/>
      <c r="D945" s="184"/>
      <c r="E945" s="184"/>
      <c r="F945" s="184"/>
      <c r="G945" s="184"/>
      <c r="H945" s="184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8.75" x14ac:dyDescent="0.3">
      <c r="A946" s="183"/>
      <c r="B946" s="184"/>
      <c r="C946" s="184"/>
      <c r="D946" s="184"/>
      <c r="E946" s="184"/>
      <c r="F946" s="184"/>
      <c r="G946" s="184"/>
      <c r="H946" s="184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8.75" x14ac:dyDescent="0.3">
      <c r="A947" s="183"/>
      <c r="B947" s="184"/>
      <c r="C947" s="184"/>
      <c r="D947" s="184"/>
      <c r="E947" s="184"/>
      <c r="F947" s="184"/>
      <c r="G947" s="184"/>
      <c r="H947" s="184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8.75" x14ac:dyDescent="0.3">
      <c r="A948" s="183"/>
      <c r="B948" s="184"/>
      <c r="C948" s="184"/>
      <c r="D948" s="184"/>
      <c r="E948" s="184"/>
      <c r="F948" s="184"/>
      <c r="G948" s="184"/>
      <c r="H948" s="184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8.75" x14ac:dyDescent="0.3">
      <c r="A949" s="183"/>
      <c r="B949" s="184"/>
      <c r="C949" s="184"/>
      <c r="D949" s="184"/>
      <c r="E949" s="184"/>
      <c r="F949" s="184"/>
      <c r="G949" s="184"/>
      <c r="H949" s="184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8.75" x14ac:dyDescent="0.3">
      <c r="A950" s="183"/>
      <c r="B950" s="184"/>
      <c r="C950" s="184"/>
      <c r="D950" s="184"/>
      <c r="E950" s="184"/>
      <c r="F950" s="184"/>
      <c r="G950" s="184"/>
      <c r="H950" s="184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8.75" x14ac:dyDescent="0.3">
      <c r="A951" s="183"/>
      <c r="B951" s="184"/>
      <c r="C951" s="184"/>
      <c r="D951" s="184"/>
      <c r="E951" s="184"/>
      <c r="F951" s="184"/>
      <c r="G951" s="184"/>
      <c r="H951" s="184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8.75" x14ac:dyDescent="0.3">
      <c r="A952" s="183"/>
      <c r="B952" s="184"/>
      <c r="C952" s="184"/>
      <c r="D952" s="184"/>
      <c r="E952" s="184"/>
      <c r="F952" s="184"/>
      <c r="G952" s="184"/>
      <c r="H952" s="184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8.75" x14ac:dyDescent="0.3">
      <c r="A953" s="183"/>
      <c r="B953" s="184"/>
      <c r="C953" s="184"/>
      <c r="D953" s="184"/>
      <c r="E953" s="184"/>
      <c r="F953" s="184"/>
      <c r="G953" s="184"/>
      <c r="H953" s="184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8.75" x14ac:dyDescent="0.3">
      <c r="A954" s="183"/>
      <c r="B954" s="184"/>
      <c r="C954" s="184"/>
      <c r="D954" s="184"/>
      <c r="E954" s="184"/>
      <c r="F954" s="184"/>
      <c r="G954" s="184"/>
      <c r="H954" s="184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8.75" x14ac:dyDescent="0.3">
      <c r="A955" s="183"/>
      <c r="B955" s="184"/>
      <c r="C955" s="184"/>
      <c r="D955" s="184"/>
      <c r="E955" s="184"/>
      <c r="F955" s="184"/>
      <c r="G955" s="184"/>
      <c r="H955" s="184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8.75" x14ac:dyDescent="0.3">
      <c r="A956" s="183"/>
      <c r="B956" s="184"/>
      <c r="C956" s="184"/>
      <c r="D956" s="184"/>
      <c r="E956" s="184"/>
      <c r="F956" s="184"/>
      <c r="G956" s="184"/>
      <c r="H956" s="184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8.75" x14ac:dyDescent="0.3">
      <c r="A957" s="183"/>
      <c r="B957" s="184"/>
      <c r="C957" s="184"/>
      <c r="D957" s="184"/>
      <c r="E957" s="184"/>
      <c r="F957" s="184"/>
      <c r="G957" s="184"/>
      <c r="H957" s="184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8.75" x14ac:dyDescent="0.3">
      <c r="A958" s="183"/>
      <c r="B958" s="184"/>
      <c r="C958" s="184"/>
      <c r="D958" s="184"/>
      <c r="E958" s="184"/>
      <c r="F958" s="184"/>
      <c r="G958" s="184"/>
      <c r="H958" s="184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8.75" x14ac:dyDescent="0.3">
      <c r="A959" s="183"/>
      <c r="B959" s="184"/>
      <c r="C959" s="184"/>
      <c r="D959" s="184"/>
      <c r="E959" s="184"/>
      <c r="F959" s="184"/>
      <c r="G959" s="184"/>
      <c r="H959" s="184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8.75" x14ac:dyDescent="0.3">
      <c r="A960" s="183"/>
      <c r="B960" s="184"/>
      <c r="C960" s="184"/>
      <c r="D960" s="184"/>
      <c r="E960" s="184"/>
      <c r="F960" s="184"/>
      <c r="G960" s="184"/>
      <c r="H960" s="184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8.75" x14ac:dyDescent="0.3">
      <c r="A961" s="183"/>
      <c r="B961" s="184"/>
      <c r="C961" s="184"/>
      <c r="D961" s="184"/>
      <c r="E961" s="184"/>
      <c r="F961" s="184"/>
      <c r="G961" s="184"/>
      <c r="H961" s="184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8.75" x14ac:dyDescent="0.3">
      <c r="A962" s="183"/>
      <c r="B962" s="184"/>
      <c r="C962" s="184"/>
      <c r="D962" s="184"/>
      <c r="E962" s="184"/>
      <c r="F962" s="184"/>
      <c r="G962" s="184"/>
      <c r="H962" s="184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8.75" x14ac:dyDescent="0.3">
      <c r="A963" s="183"/>
      <c r="B963" s="184"/>
      <c r="C963" s="184"/>
      <c r="D963" s="184"/>
      <c r="E963" s="184"/>
      <c r="F963" s="184"/>
      <c r="G963" s="184"/>
      <c r="H963" s="184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8.75" x14ac:dyDescent="0.3">
      <c r="A964" s="183"/>
      <c r="B964" s="184"/>
      <c r="C964" s="184"/>
      <c r="D964" s="184"/>
      <c r="E964" s="184"/>
      <c r="F964" s="184"/>
      <c r="G964" s="184"/>
      <c r="H964" s="184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8.75" x14ac:dyDescent="0.3">
      <c r="A965" s="183"/>
      <c r="B965" s="184"/>
      <c r="C965" s="184"/>
      <c r="D965" s="184"/>
      <c r="E965" s="184"/>
      <c r="F965" s="184"/>
      <c r="G965" s="184"/>
      <c r="H965" s="184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8.75" x14ac:dyDescent="0.3">
      <c r="A966" s="183"/>
      <c r="B966" s="184"/>
      <c r="C966" s="184"/>
      <c r="D966" s="184"/>
      <c r="E966" s="184"/>
      <c r="F966" s="184"/>
      <c r="G966" s="184"/>
      <c r="H966" s="184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8.75" x14ac:dyDescent="0.3">
      <c r="A967" s="183"/>
      <c r="B967" s="184"/>
      <c r="C967" s="184"/>
      <c r="D967" s="184"/>
      <c r="E967" s="184"/>
      <c r="F967" s="184"/>
      <c r="G967" s="184"/>
      <c r="H967" s="184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8.75" x14ac:dyDescent="0.3">
      <c r="A968" s="183"/>
      <c r="B968" s="184"/>
      <c r="C968" s="184"/>
      <c r="D968" s="184"/>
      <c r="E968" s="184"/>
      <c r="F968" s="184"/>
      <c r="G968" s="184"/>
      <c r="H968" s="184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8.75" x14ac:dyDescent="0.3">
      <c r="A969" s="183"/>
      <c r="B969" s="184"/>
      <c r="C969" s="184"/>
      <c r="D969" s="184"/>
      <c r="E969" s="184"/>
      <c r="F969" s="184"/>
      <c r="G969" s="184"/>
      <c r="H969" s="184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8.75" x14ac:dyDescent="0.3">
      <c r="A970" s="183"/>
      <c r="B970" s="184"/>
      <c r="C970" s="184"/>
      <c r="D970" s="184"/>
      <c r="E970" s="184"/>
      <c r="F970" s="184"/>
      <c r="G970" s="184"/>
      <c r="H970" s="184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8.75" x14ac:dyDescent="0.3">
      <c r="A971" s="183"/>
      <c r="B971" s="184"/>
      <c r="C971" s="184"/>
      <c r="D971" s="184"/>
      <c r="E971" s="184"/>
      <c r="F971" s="184"/>
      <c r="G971" s="184"/>
      <c r="H971" s="184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8.75" x14ac:dyDescent="0.3">
      <c r="A972" s="183"/>
      <c r="B972" s="184"/>
      <c r="C972" s="184"/>
      <c r="D972" s="184"/>
      <c r="E972" s="184"/>
      <c r="F972" s="184"/>
      <c r="G972" s="184"/>
      <c r="H972" s="184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8.75" x14ac:dyDescent="0.3">
      <c r="A973" s="183"/>
      <c r="B973" s="184"/>
      <c r="C973" s="184"/>
      <c r="D973" s="184"/>
      <c r="E973" s="184"/>
      <c r="F973" s="184"/>
      <c r="G973" s="184"/>
      <c r="H973" s="184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8.75" x14ac:dyDescent="0.3">
      <c r="A974" s="183"/>
      <c r="B974" s="184"/>
      <c r="C974" s="184"/>
      <c r="D974" s="184"/>
      <c r="E974" s="184"/>
      <c r="F974" s="184"/>
      <c r="G974" s="184"/>
      <c r="H974" s="184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8.75" x14ac:dyDescent="0.3">
      <c r="A975" s="183"/>
      <c r="B975" s="184"/>
      <c r="C975" s="184"/>
      <c r="D975" s="184"/>
      <c r="E975" s="184"/>
      <c r="F975" s="184"/>
      <c r="G975" s="184"/>
      <c r="H975" s="184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8.75" x14ac:dyDescent="0.3">
      <c r="A976" s="183"/>
      <c r="B976" s="184"/>
      <c r="C976" s="184"/>
      <c r="D976" s="184"/>
      <c r="E976" s="184"/>
      <c r="F976" s="184"/>
      <c r="G976" s="184"/>
      <c r="H976" s="184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8.75" x14ac:dyDescent="0.3">
      <c r="A977" s="183"/>
      <c r="B977" s="184"/>
      <c r="C977" s="184"/>
      <c r="D977" s="184"/>
      <c r="E977" s="184"/>
      <c r="F977" s="184"/>
      <c r="G977" s="184"/>
      <c r="H977" s="184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8.75" x14ac:dyDescent="0.3">
      <c r="A978" s="183"/>
      <c r="B978" s="184"/>
      <c r="C978" s="184"/>
      <c r="D978" s="184"/>
      <c r="E978" s="184"/>
      <c r="F978" s="184"/>
      <c r="G978" s="184"/>
      <c r="H978" s="184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8.75" x14ac:dyDescent="0.3">
      <c r="A979" s="183"/>
      <c r="B979" s="184"/>
      <c r="C979" s="184"/>
      <c r="D979" s="184"/>
      <c r="E979" s="184"/>
      <c r="F979" s="184"/>
      <c r="G979" s="184"/>
      <c r="H979" s="184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8.75" x14ac:dyDescent="0.3">
      <c r="A980" s="183"/>
      <c r="B980" s="184"/>
      <c r="C980" s="184"/>
      <c r="D980" s="184"/>
      <c r="E980" s="184"/>
      <c r="F980" s="184"/>
      <c r="G980" s="184"/>
      <c r="H980" s="184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8.75" x14ac:dyDescent="0.3">
      <c r="A981" s="183"/>
      <c r="B981" s="184"/>
      <c r="C981" s="184"/>
      <c r="D981" s="184"/>
      <c r="E981" s="184"/>
      <c r="F981" s="184"/>
      <c r="G981" s="184"/>
      <c r="H981" s="184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8.75" x14ac:dyDescent="0.3">
      <c r="A982" s="183"/>
      <c r="B982" s="184"/>
      <c r="C982" s="184"/>
      <c r="D982" s="184"/>
      <c r="E982" s="184"/>
      <c r="F982" s="184"/>
      <c r="G982" s="184"/>
      <c r="H982" s="184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8.75" x14ac:dyDescent="0.3">
      <c r="A983" s="183"/>
      <c r="B983" s="184"/>
      <c r="C983" s="184"/>
      <c r="D983" s="184"/>
      <c r="E983" s="184"/>
      <c r="F983" s="184"/>
      <c r="G983" s="184"/>
      <c r="H983" s="184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8.75" x14ac:dyDescent="0.3">
      <c r="A984" s="183"/>
      <c r="B984" s="184"/>
      <c r="C984" s="184"/>
      <c r="D984" s="184"/>
      <c r="E984" s="184"/>
      <c r="F984" s="184"/>
      <c r="G984" s="184"/>
      <c r="H984" s="184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8.75" x14ac:dyDescent="0.3">
      <c r="A985" s="183"/>
      <c r="B985" s="184"/>
      <c r="C985" s="184"/>
      <c r="D985" s="184"/>
      <c r="E985" s="184"/>
      <c r="F985" s="184"/>
      <c r="G985" s="184"/>
      <c r="H985" s="184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8.75" x14ac:dyDescent="0.3">
      <c r="A986" s="183"/>
      <c r="B986" s="184"/>
      <c r="C986" s="184"/>
      <c r="D986" s="184"/>
      <c r="E986" s="184"/>
      <c r="F986" s="184"/>
      <c r="G986" s="184"/>
      <c r="H986" s="184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8.75" x14ac:dyDescent="0.3">
      <c r="A987" s="183"/>
      <c r="B987" s="184"/>
      <c r="C987" s="184"/>
      <c r="D987" s="184"/>
      <c r="E987" s="184"/>
      <c r="F987" s="184"/>
      <c r="G987" s="184"/>
      <c r="H987" s="184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8.75" x14ac:dyDescent="0.3">
      <c r="A988" s="183"/>
      <c r="B988" s="184"/>
      <c r="C988" s="184"/>
      <c r="D988" s="184"/>
      <c r="E988" s="184"/>
      <c r="F988" s="184"/>
      <c r="G988" s="184"/>
      <c r="H988" s="184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8.75" x14ac:dyDescent="0.3">
      <c r="A989" s="183"/>
      <c r="B989" s="184"/>
      <c r="C989" s="184"/>
      <c r="D989" s="184"/>
      <c r="E989" s="184"/>
      <c r="F989" s="184"/>
      <c r="G989" s="184"/>
      <c r="H989" s="184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8.75" x14ac:dyDescent="0.3">
      <c r="A990" s="183"/>
      <c r="B990" s="184"/>
      <c r="C990" s="184"/>
      <c r="D990" s="184"/>
      <c r="E990" s="184"/>
      <c r="F990" s="184"/>
      <c r="G990" s="184"/>
      <c r="H990" s="184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8.75" x14ac:dyDescent="0.3">
      <c r="A991" s="183"/>
      <c r="B991" s="184"/>
      <c r="C991" s="184"/>
      <c r="D991" s="184"/>
      <c r="E991" s="184"/>
      <c r="F991" s="184"/>
      <c r="G991" s="184"/>
      <c r="H991" s="184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8.75" x14ac:dyDescent="0.3">
      <c r="A992" s="183"/>
      <c r="B992" s="184"/>
      <c r="C992" s="184"/>
      <c r="D992" s="184"/>
      <c r="E992" s="184"/>
      <c r="F992" s="184"/>
      <c r="G992" s="184"/>
      <c r="H992" s="184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8.75" x14ac:dyDescent="0.3">
      <c r="A993" s="183"/>
      <c r="B993" s="184"/>
      <c r="C993" s="184"/>
      <c r="D993" s="184"/>
      <c r="E993" s="184"/>
      <c r="F993" s="184"/>
      <c r="G993" s="184"/>
      <c r="H993" s="184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8.75" x14ac:dyDescent="0.3">
      <c r="A994" s="183"/>
      <c r="B994" s="184"/>
      <c r="C994" s="184"/>
      <c r="D994" s="184"/>
      <c r="E994" s="184"/>
      <c r="F994" s="184"/>
      <c r="G994" s="184"/>
      <c r="H994" s="184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8.75" x14ac:dyDescent="0.3">
      <c r="A995" s="183"/>
      <c r="B995" s="184"/>
      <c r="C995" s="184"/>
      <c r="D995" s="184"/>
      <c r="E995" s="184"/>
      <c r="F995" s="184"/>
      <c r="G995" s="184"/>
      <c r="H995" s="184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8.75" x14ac:dyDescent="0.3">
      <c r="A996" s="183"/>
      <c r="B996" s="184"/>
      <c r="C996" s="184"/>
      <c r="D996" s="184"/>
      <c r="E996" s="184"/>
      <c r="F996" s="184"/>
      <c r="G996" s="184"/>
      <c r="H996" s="184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8.75" x14ac:dyDescent="0.3">
      <c r="A997" s="183"/>
      <c r="B997" s="184"/>
      <c r="C997" s="184"/>
      <c r="D997" s="184"/>
      <c r="E997" s="184"/>
      <c r="F997" s="184"/>
      <c r="G997" s="184"/>
      <c r="H997" s="184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8.75" x14ac:dyDescent="0.3">
      <c r="A998" s="183"/>
      <c r="B998" s="184"/>
      <c r="C998" s="184"/>
      <c r="D998" s="184"/>
      <c r="E998" s="184"/>
      <c r="F998" s="184"/>
      <c r="G998" s="184"/>
      <c r="H998" s="184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8.75" x14ac:dyDescent="0.3">
      <c r="A999" s="183"/>
      <c r="B999" s="184"/>
      <c r="C999" s="184"/>
      <c r="D999" s="184"/>
      <c r="E999" s="184"/>
      <c r="F999" s="184"/>
      <c r="G999" s="184"/>
      <c r="H999" s="184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8.75" x14ac:dyDescent="0.3">
      <c r="A1000" s="183"/>
      <c r="B1000" s="184"/>
      <c r="C1000" s="184"/>
      <c r="D1000" s="184"/>
      <c r="E1000" s="184"/>
      <c r="F1000" s="184"/>
      <c r="G1000" s="184"/>
      <c r="H1000" s="184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8.75" x14ac:dyDescent="0.3">
      <c r="A1001" s="183"/>
      <c r="B1001" s="184"/>
      <c r="C1001" s="184"/>
      <c r="D1001" s="184"/>
      <c r="E1001" s="184"/>
      <c r="F1001" s="184"/>
      <c r="G1001" s="184"/>
      <c r="H1001" s="184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8.75" x14ac:dyDescent="0.3">
      <c r="A1002" s="183"/>
      <c r="B1002" s="184"/>
      <c r="C1002" s="184"/>
      <c r="D1002" s="184"/>
      <c r="E1002" s="184"/>
      <c r="F1002" s="184"/>
      <c r="G1002" s="184"/>
      <c r="H1002" s="184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7DF23"/>
    <outlinePr summaryBelow="0" summaryRight="0"/>
  </sheetPr>
  <dimension ref="A1:AT435"/>
  <sheetViews>
    <sheetView workbookViewId="0"/>
  </sheetViews>
  <sheetFormatPr defaultColWidth="14.42578125" defaultRowHeight="15.75" customHeight="1" x14ac:dyDescent="0.2"/>
  <cols>
    <col min="1" max="1" width="33" customWidth="1"/>
    <col min="9" max="9" width="31.5703125" customWidth="1"/>
  </cols>
  <sheetData>
    <row r="1" spans="1:46" ht="15.75" customHeight="1" x14ac:dyDescent="0.25">
      <c r="A1" s="221" t="s">
        <v>370</v>
      </c>
      <c r="B1" s="221" t="s">
        <v>371</v>
      </c>
      <c r="C1" s="222" t="s">
        <v>48</v>
      </c>
      <c r="D1" s="222" t="s">
        <v>372</v>
      </c>
      <c r="E1" s="222" t="s">
        <v>373</v>
      </c>
      <c r="F1" s="221" t="s">
        <v>374</v>
      </c>
      <c r="G1" s="221" t="s">
        <v>375</v>
      </c>
      <c r="H1" s="222" t="s">
        <v>376</v>
      </c>
      <c r="I1" s="223"/>
      <c r="J1" s="221" t="s">
        <v>377</v>
      </c>
      <c r="K1" s="222" t="s">
        <v>378</v>
      </c>
      <c r="L1" s="222" t="s">
        <v>379</v>
      </c>
      <c r="M1" s="221" t="s">
        <v>380</v>
      </c>
      <c r="N1" s="224" t="s">
        <v>381</v>
      </c>
      <c r="O1" s="224" t="s">
        <v>382</v>
      </c>
      <c r="P1" s="224" t="s">
        <v>383</v>
      </c>
      <c r="Q1" s="224" t="s">
        <v>384</v>
      </c>
      <c r="R1" s="224" t="s">
        <v>385</v>
      </c>
      <c r="S1" s="224" t="s">
        <v>386</v>
      </c>
      <c r="T1" s="224" t="s">
        <v>387</v>
      </c>
      <c r="U1" s="224" t="s">
        <v>388</v>
      </c>
      <c r="V1" s="224" t="s">
        <v>389</v>
      </c>
      <c r="W1" s="224" t="s">
        <v>390</v>
      </c>
      <c r="X1" s="224" t="s">
        <v>391</v>
      </c>
      <c r="Y1" s="224" t="s">
        <v>392</v>
      </c>
      <c r="Z1" s="224" t="s">
        <v>393</v>
      </c>
      <c r="AA1" s="224" t="s">
        <v>394</v>
      </c>
      <c r="AB1" s="225" t="s">
        <v>395</v>
      </c>
      <c r="AC1" s="225" t="s">
        <v>396</v>
      </c>
      <c r="AD1" s="226" t="s">
        <v>397</v>
      </c>
      <c r="AE1" s="227" t="s">
        <v>398</v>
      </c>
      <c r="AF1" s="228" t="s">
        <v>397</v>
      </c>
      <c r="AG1" s="228" t="s">
        <v>398</v>
      </c>
      <c r="AH1" s="229"/>
      <c r="AI1" s="229" t="s">
        <v>399</v>
      </c>
      <c r="AJ1" s="229" t="s">
        <v>400</v>
      </c>
      <c r="AK1" s="229" t="s">
        <v>401</v>
      </c>
      <c r="AL1" s="229" t="s">
        <v>402</v>
      </c>
      <c r="AM1" s="229" t="s">
        <v>403</v>
      </c>
      <c r="AN1" s="229" t="s">
        <v>404</v>
      </c>
      <c r="AO1" s="229" t="s">
        <v>405</v>
      </c>
      <c r="AP1" s="230" t="s">
        <v>406</v>
      </c>
      <c r="AQ1" s="230" t="s">
        <v>407</v>
      </c>
      <c r="AR1" s="230" t="s">
        <v>408</v>
      </c>
      <c r="AS1" s="230" t="s">
        <v>409</v>
      </c>
      <c r="AT1" s="230" t="s">
        <v>410</v>
      </c>
    </row>
    <row r="2" spans="1:46" x14ac:dyDescent="0.2">
      <c r="A2" s="231" t="s">
        <v>306</v>
      </c>
      <c r="B2" s="231" t="s">
        <v>274</v>
      </c>
      <c r="C2" s="232" t="s">
        <v>411</v>
      </c>
      <c r="D2" s="232">
        <v>9013</v>
      </c>
      <c r="E2" s="232">
        <v>90013</v>
      </c>
      <c r="F2" s="231" t="s">
        <v>412</v>
      </c>
      <c r="G2" s="232" t="s">
        <v>413</v>
      </c>
      <c r="H2" s="233">
        <v>1664496</v>
      </c>
      <c r="I2" s="234" t="s">
        <v>414</v>
      </c>
      <c r="J2" s="235">
        <v>654</v>
      </c>
      <c r="K2" s="236" t="s">
        <v>415</v>
      </c>
      <c r="L2" s="236" t="s">
        <v>416</v>
      </c>
      <c r="M2" s="237">
        <v>157</v>
      </c>
      <c r="N2" s="238"/>
      <c r="O2" s="239">
        <v>3.45</v>
      </c>
      <c r="P2" s="237">
        <v>7.0000000000000007E-2</v>
      </c>
      <c r="Q2" s="240">
        <v>81.72</v>
      </c>
      <c r="R2" s="237">
        <v>1.6</v>
      </c>
      <c r="S2" s="239">
        <v>50</v>
      </c>
      <c r="T2" s="239">
        <v>4.88</v>
      </c>
      <c r="U2" s="238"/>
      <c r="V2" s="241">
        <v>1497803</v>
      </c>
      <c r="W2" s="241">
        <v>21687116</v>
      </c>
      <c r="X2" s="233">
        <v>433750</v>
      </c>
      <c r="Y2" s="233">
        <v>265389</v>
      </c>
      <c r="Z2" s="233">
        <v>4443160</v>
      </c>
      <c r="AA2" s="233">
        <v>4250189</v>
      </c>
      <c r="AB2" s="233"/>
      <c r="AC2" s="233"/>
      <c r="AD2" s="233"/>
      <c r="AE2" s="242"/>
      <c r="AF2" s="243"/>
      <c r="AG2" s="243"/>
      <c r="AH2" s="244"/>
      <c r="AI2" s="243">
        <f>(AD9+AD25+AD42+AD83+AD348)/(AC9+AC25+AC42+AC83+AC348)</f>
        <v>0.60646258116446472</v>
      </c>
      <c r="AJ2" s="243">
        <f>(AE9+AE25+AE42+AE83+AE348)/(AC9+AC25+AC42+AC83+AC348)</f>
        <v>0.33674326272943023</v>
      </c>
      <c r="AK2" s="243">
        <f t="shared" ref="AK2:AL2" si="0">AF179</f>
        <v>0.51187517822610473</v>
      </c>
      <c r="AL2" s="243">
        <f t="shared" si="0"/>
        <v>0.48812482177389532</v>
      </c>
      <c r="AM2" s="243">
        <f t="shared" ref="AM2:AN2" si="1">AF433</f>
        <v>0.26105429554002146</v>
      </c>
      <c r="AN2" s="243">
        <f t="shared" si="1"/>
        <v>0.72595473955112855</v>
      </c>
      <c r="AO2" s="243">
        <f t="shared" ref="AO2:AP2" si="2">AF211</f>
        <v>0.47251117935383452</v>
      </c>
      <c r="AP2" s="243">
        <f t="shared" si="2"/>
        <v>0.52379723881771367</v>
      </c>
      <c r="AQ2" s="243">
        <f t="shared" ref="AQ2:AR2" si="3">AF153</f>
        <v>0.42357596832289524</v>
      </c>
      <c r="AR2" s="243">
        <f t="shared" si="3"/>
        <v>0.67707922060303916</v>
      </c>
      <c r="AS2" s="243">
        <f t="shared" ref="AS2:AT2" si="4">AF122</f>
        <v>0.32395685952612663</v>
      </c>
      <c r="AT2" s="243">
        <f t="shared" si="4"/>
        <v>0.67223594005497367</v>
      </c>
    </row>
    <row r="3" spans="1:46" x14ac:dyDescent="0.2">
      <c r="A3" s="231"/>
      <c r="B3" s="231"/>
      <c r="C3" s="232"/>
      <c r="D3" s="232"/>
      <c r="E3" s="232"/>
      <c r="F3" s="231"/>
      <c r="G3" s="232"/>
      <c r="H3" s="233"/>
      <c r="I3" s="234"/>
      <c r="J3" s="235"/>
      <c r="K3" s="236"/>
      <c r="L3" s="236"/>
      <c r="M3" s="237"/>
      <c r="N3" s="238"/>
      <c r="O3" s="239"/>
      <c r="P3" s="237"/>
      <c r="Q3" s="240"/>
      <c r="R3" s="237"/>
      <c r="S3" s="239"/>
      <c r="T3" s="239"/>
      <c r="U3" s="238"/>
      <c r="V3" s="241"/>
      <c r="W3" s="241"/>
      <c r="X3" s="233"/>
      <c r="Y3" s="233"/>
      <c r="Z3" s="233"/>
      <c r="AA3" s="233"/>
      <c r="AB3" s="233"/>
      <c r="AC3" s="233"/>
      <c r="AD3" s="233"/>
      <c r="AE3" s="242"/>
      <c r="AF3" s="243"/>
      <c r="AG3" s="243"/>
      <c r="AH3" s="244"/>
      <c r="AI3" s="244"/>
      <c r="AJ3" s="244"/>
      <c r="AK3" s="244"/>
      <c r="AL3" s="244"/>
      <c r="AM3" s="244"/>
      <c r="AN3" s="244"/>
      <c r="AO3" s="244"/>
      <c r="AP3" s="245"/>
      <c r="AQ3" s="245"/>
      <c r="AR3" s="245"/>
      <c r="AS3" s="245"/>
      <c r="AT3" s="245"/>
    </row>
    <row r="4" spans="1:46" x14ac:dyDescent="0.2">
      <c r="A4" s="231" t="s">
        <v>306</v>
      </c>
      <c r="B4" s="231" t="s">
        <v>274</v>
      </c>
      <c r="C4" s="232" t="s">
        <v>411</v>
      </c>
      <c r="D4" s="232">
        <v>9013</v>
      </c>
      <c r="E4" s="232">
        <v>90013</v>
      </c>
      <c r="F4" s="231" t="s">
        <v>412</v>
      </c>
      <c r="G4" s="232" t="s">
        <v>413</v>
      </c>
      <c r="H4" s="233">
        <v>1664496</v>
      </c>
      <c r="I4" s="234" t="s">
        <v>414</v>
      </c>
      <c r="J4" s="235">
        <v>654</v>
      </c>
      <c r="K4" s="236" t="s">
        <v>417</v>
      </c>
      <c r="L4" s="236" t="s">
        <v>416</v>
      </c>
      <c r="M4" s="237">
        <v>38</v>
      </c>
      <c r="N4" s="238"/>
      <c r="O4" s="239">
        <v>2.86</v>
      </c>
      <c r="P4" s="237">
        <v>0.08</v>
      </c>
      <c r="Q4" s="240">
        <v>66.22</v>
      </c>
      <c r="R4" s="237">
        <v>1.9</v>
      </c>
      <c r="S4" s="239">
        <v>35.68</v>
      </c>
      <c r="T4" s="239">
        <v>3.34</v>
      </c>
      <c r="U4" s="238"/>
      <c r="V4" s="241">
        <v>308357</v>
      </c>
      <c r="W4" s="241">
        <v>3842982</v>
      </c>
      <c r="X4" s="233">
        <v>107694</v>
      </c>
      <c r="Y4" s="233">
        <v>58036</v>
      </c>
      <c r="Z4" s="233">
        <v>1150650</v>
      </c>
      <c r="AA4" s="233">
        <v>876536</v>
      </c>
      <c r="AB4" s="233"/>
      <c r="AC4" s="233"/>
      <c r="AD4" s="233"/>
      <c r="AE4" s="242"/>
      <c r="AF4" s="243"/>
      <c r="AG4" s="243"/>
      <c r="AH4" s="244"/>
      <c r="AI4" s="244"/>
      <c r="AJ4" s="244"/>
      <c r="AK4" s="244"/>
      <c r="AL4" s="244"/>
      <c r="AM4" s="244"/>
      <c r="AN4" s="244"/>
      <c r="AO4" s="244"/>
      <c r="AP4" s="245"/>
      <c r="AQ4" s="245"/>
      <c r="AR4" s="245"/>
      <c r="AS4" s="245"/>
      <c r="AT4" s="245"/>
    </row>
    <row r="5" spans="1:46" x14ac:dyDescent="0.2">
      <c r="A5" s="231"/>
      <c r="B5" s="231"/>
      <c r="C5" s="232"/>
      <c r="D5" s="232"/>
      <c r="E5" s="232"/>
      <c r="F5" s="231"/>
      <c r="G5" s="232"/>
      <c r="H5" s="233"/>
      <c r="I5" s="234"/>
      <c r="J5" s="235"/>
      <c r="K5" s="236"/>
      <c r="L5" s="236"/>
      <c r="M5" s="237"/>
      <c r="N5" s="238"/>
      <c r="O5" s="239"/>
      <c r="P5" s="237"/>
      <c r="Q5" s="240"/>
      <c r="R5" s="237"/>
      <c r="S5" s="239"/>
      <c r="T5" s="239"/>
      <c r="U5" s="238"/>
      <c r="V5" s="241"/>
      <c r="W5" s="241"/>
      <c r="X5" s="233"/>
      <c r="Y5" s="233"/>
      <c r="Z5" s="233"/>
      <c r="AA5" s="233"/>
      <c r="AB5" s="233"/>
      <c r="AC5" s="233"/>
      <c r="AD5" s="233"/>
      <c r="AE5" s="242"/>
      <c r="AF5" s="243"/>
      <c r="AG5" s="243"/>
      <c r="AH5" s="244"/>
      <c r="AI5" s="244"/>
      <c r="AJ5" s="244"/>
      <c r="AK5" s="244"/>
      <c r="AL5" s="244"/>
      <c r="AM5" s="244"/>
      <c r="AN5" s="244"/>
      <c r="AO5" s="244"/>
      <c r="AP5" s="245"/>
      <c r="AQ5" s="245"/>
      <c r="AR5" s="245"/>
      <c r="AS5" s="245"/>
      <c r="AT5" s="245"/>
    </row>
    <row r="6" spans="1:46" x14ac:dyDescent="0.2">
      <c r="A6" s="231" t="s">
        <v>306</v>
      </c>
      <c r="B6" s="231" t="s">
        <v>274</v>
      </c>
      <c r="C6" s="232" t="s">
        <v>411</v>
      </c>
      <c r="D6" s="232">
        <v>9013</v>
      </c>
      <c r="E6" s="232">
        <v>90013</v>
      </c>
      <c r="F6" s="231" t="s">
        <v>412</v>
      </c>
      <c r="G6" s="232" t="s">
        <v>413</v>
      </c>
      <c r="H6" s="233">
        <v>1664496</v>
      </c>
      <c r="I6" s="234" t="s">
        <v>414</v>
      </c>
      <c r="J6" s="235">
        <v>654</v>
      </c>
      <c r="K6" s="236" t="s">
        <v>418</v>
      </c>
      <c r="L6" s="236" t="s">
        <v>419</v>
      </c>
      <c r="M6" s="237">
        <v>59</v>
      </c>
      <c r="N6" s="238"/>
      <c r="O6" s="239">
        <v>0.88</v>
      </c>
      <c r="P6" s="237">
        <v>0.08</v>
      </c>
      <c r="Q6" s="240">
        <v>487.58</v>
      </c>
      <c r="R6" s="237">
        <v>42</v>
      </c>
      <c r="S6" s="239">
        <v>11.61</v>
      </c>
      <c r="T6" s="239">
        <v>2.21</v>
      </c>
      <c r="U6" s="238"/>
      <c r="V6" s="241">
        <v>8062916</v>
      </c>
      <c r="W6" s="241">
        <v>106017010</v>
      </c>
      <c r="X6" s="233">
        <v>9132084</v>
      </c>
      <c r="Y6" s="233">
        <v>217434</v>
      </c>
      <c r="Z6" s="233">
        <v>47937329</v>
      </c>
      <c r="AA6" s="233">
        <v>3349372</v>
      </c>
      <c r="AB6" s="233"/>
      <c r="AC6" s="233"/>
      <c r="AD6" s="233"/>
      <c r="AE6" s="242"/>
      <c r="AF6" s="243"/>
      <c r="AG6" s="243"/>
      <c r="AH6" s="244"/>
      <c r="AI6" s="244"/>
      <c r="AJ6" s="244"/>
      <c r="AK6" s="244"/>
      <c r="AL6" s="244"/>
      <c r="AM6" s="244"/>
      <c r="AN6" s="244"/>
      <c r="AO6" s="244"/>
      <c r="AP6" s="245"/>
      <c r="AQ6" s="245"/>
      <c r="AR6" s="245"/>
      <c r="AS6" s="245"/>
      <c r="AT6" s="245"/>
    </row>
    <row r="7" spans="1:46" x14ac:dyDescent="0.2">
      <c r="A7" s="231"/>
      <c r="B7" s="231"/>
      <c r="C7" s="232"/>
      <c r="D7" s="232"/>
      <c r="E7" s="232"/>
      <c r="F7" s="231"/>
      <c r="G7" s="232"/>
      <c r="H7" s="233"/>
      <c r="I7" s="234"/>
      <c r="J7" s="235"/>
      <c r="K7" s="236"/>
      <c r="L7" s="236"/>
      <c r="M7" s="237"/>
      <c r="N7" s="238"/>
      <c r="O7" s="239"/>
      <c r="P7" s="237"/>
      <c r="Q7" s="240"/>
      <c r="R7" s="237"/>
      <c r="S7" s="239"/>
      <c r="T7" s="239"/>
      <c r="U7" s="238"/>
      <c r="V7" s="241"/>
      <c r="W7" s="241"/>
      <c r="X7" s="233"/>
      <c r="Y7" s="233"/>
      <c r="Z7" s="233"/>
      <c r="AA7" s="233"/>
      <c r="AB7" s="233"/>
      <c r="AC7" s="233"/>
      <c r="AD7" s="233"/>
      <c r="AE7" s="242"/>
      <c r="AF7" s="243"/>
      <c r="AG7" s="243"/>
      <c r="AH7" s="244"/>
      <c r="AI7" s="244"/>
      <c r="AJ7" s="244"/>
      <c r="AK7" s="244"/>
      <c r="AL7" s="244"/>
      <c r="AM7" s="244"/>
      <c r="AN7" s="244"/>
      <c r="AO7" s="244"/>
      <c r="AP7" s="245"/>
      <c r="AQ7" s="245"/>
      <c r="AR7" s="245"/>
      <c r="AS7" s="245"/>
      <c r="AT7" s="245"/>
    </row>
    <row r="8" spans="1:46" x14ac:dyDescent="0.2">
      <c r="A8" s="231" t="s">
        <v>306</v>
      </c>
      <c r="B8" s="231" t="s">
        <v>274</v>
      </c>
      <c r="C8" s="232" t="s">
        <v>411</v>
      </c>
      <c r="D8" s="232">
        <v>9013</v>
      </c>
      <c r="E8" s="232">
        <v>90013</v>
      </c>
      <c r="F8" s="231" t="s">
        <v>412</v>
      </c>
      <c r="G8" s="232" t="s">
        <v>413</v>
      </c>
      <c r="H8" s="233">
        <v>1664496</v>
      </c>
      <c r="I8" s="234" t="s">
        <v>414</v>
      </c>
      <c r="J8" s="235">
        <v>654</v>
      </c>
      <c r="K8" s="236" t="s">
        <v>420</v>
      </c>
      <c r="L8" s="236" t="s">
        <v>419</v>
      </c>
      <c r="M8" s="237">
        <v>389</v>
      </c>
      <c r="N8" s="238"/>
      <c r="O8" s="239">
        <v>0.88</v>
      </c>
      <c r="P8" s="237">
        <v>0.1</v>
      </c>
      <c r="Q8" s="240">
        <v>183.74</v>
      </c>
      <c r="R8" s="237">
        <v>21.5</v>
      </c>
      <c r="S8" s="239">
        <v>8.5500000000000007</v>
      </c>
      <c r="T8" s="239">
        <v>1.65</v>
      </c>
      <c r="U8" s="238"/>
      <c r="V8" s="241">
        <v>25655427</v>
      </c>
      <c r="W8" s="241">
        <v>248477183</v>
      </c>
      <c r="X8" s="233">
        <v>29057047</v>
      </c>
      <c r="Y8" s="233">
        <v>1352310</v>
      </c>
      <c r="Z8" s="233">
        <v>150513834</v>
      </c>
      <c r="AA8" s="233">
        <v>15712632</v>
      </c>
      <c r="AB8" s="233"/>
      <c r="AC8" s="233"/>
      <c r="AD8" s="233"/>
      <c r="AE8" s="242"/>
      <c r="AF8" s="243"/>
      <c r="AG8" s="243"/>
      <c r="AH8" s="244"/>
      <c r="AI8" s="244"/>
      <c r="AJ8" s="244"/>
      <c r="AK8" s="244"/>
      <c r="AL8" s="244"/>
      <c r="AM8" s="244"/>
      <c r="AN8" s="244"/>
      <c r="AO8" s="244"/>
      <c r="AP8" s="245"/>
      <c r="AQ8" s="245"/>
      <c r="AR8" s="245"/>
      <c r="AS8" s="245"/>
      <c r="AT8" s="245"/>
    </row>
    <row r="9" spans="1:46" x14ac:dyDescent="0.2">
      <c r="A9" s="231" t="s">
        <v>306</v>
      </c>
      <c r="B9" s="231" t="s">
        <v>274</v>
      </c>
      <c r="C9" s="232" t="s">
        <v>411</v>
      </c>
      <c r="D9" s="232">
        <v>9013</v>
      </c>
      <c r="E9" s="232">
        <v>90013</v>
      </c>
      <c r="F9" s="231" t="s">
        <v>412</v>
      </c>
      <c r="G9" s="232" t="s">
        <v>413</v>
      </c>
      <c r="H9" s="233">
        <v>1664496</v>
      </c>
      <c r="I9" s="234" t="s">
        <v>414</v>
      </c>
      <c r="J9" s="235">
        <v>654</v>
      </c>
      <c r="K9" s="236" t="s">
        <v>420</v>
      </c>
      <c r="L9" s="236" t="s">
        <v>416</v>
      </c>
      <c r="M9" s="237">
        <v>11</v>
      </c>
      <c r="N9" s="238"/>
      <c r="O9" s="239">
        <v>0</v>
      </c>
      <c r="P9" s="237">
        <v>0</v>
      </c>
      <c r="Q9" s="240">
        <v>98.65</v>
      </c>
      <c r="R9" s="237">
        <v>23.1</v>
      </c>
      <c r="S9" s="239">
        <v>4.26</v>
      </c>
      <c r="T9" s="239">
        <v>1.1599999999999999</v>
      </c>
      <c r="U9" s="238"/>
      <c r="V9" s="241">
        <v>0</v>
      </c>
      <c r="W9" s="241">
        <v>1734698</v>
      </c>
      <c r="X9" s="233">
        <v>407032</v>
      </c>
      <c r="Y9" s="233">
        <v>17584</v>
      </c>
      <c r="Z9" s="233">
        <v>1498870</v>
      </c>
      <c r="AA9" s="233">
        <v>189481</v>
      </c>
      <c r="AB9" s="233"/>
      <c r="AC9" s="233">
        <f>SUM(X2:X9)</f>
        <v>39137607</v>
      </c>
      <c r="AD9" s="233">
        <f>SUM(X8:X9)</f>
        <v>29464079</v>
      </c>
      <c r="AE9" s="242">
        <f>(X2+X6)</f>
        <v>9565834</v>
      </c>
      <c r="AF9" s="243">
        <f>AD9/AC9</f>
        <v>0.75283292103168187</v>
      </c>
      <c r="AG9" s="243">
        <f>AE9/AC9</f>
        <v>0.24441540332294717</v>
      </c>
      <c r="AH9" s="244"/>
      <c r="AI9" s="244"/>
      <c r="AJ9" s="244"/>
      <c r="AK9" s="244"/>
      <c r="AL9" s="244"/>
      <c r="AM9" s="244"/>
      <c r="AN9" s="244"/>
      <c r="AO9" s="244"/>
      <c r="AP9" s="245"/>
      <c r="AQ9" s="245"/>
      <c r="AR9" s="245"/>
      <c r="AS9" s="245"/>
      <c r="AT9" s="245"/>
    </row>
    <row r="10" spans="1:46" x14ac:dyDescent="0.2">
      <c r="A10" s="246"/>
      <c r="B10" s="246"/>
      <c r="C10" s="247"/>
      <c r="D10" s="247"/>
      <c r="E10" s="247"/>
      <c r="F10" s="246"/>
      <c r="G10" s="247"/>
      <c r="H10" s="248"/>
      <c r="I10" s="249"/>
      <c r="J10" s="250"/>
      <c r="K10" s="251"/>
      <c r="L10" s="251"/>
      <c r="M10" s="252"/>
      <c r="N10" s="253"/>
      <c r="O10" s="254"/>
      <c r="P10" s="252"/>
      <c r="Q10" s="255"/>
      <c r="R10" s="252"/>
      <c r="S10" s="254"/>
      <c r="T10" s="254"/>
      <c r="U10" s="253"/>
      <c r="V10" s="256"/>
      <c r="W10" s="256"/>
      <c r="X10" s="248"/>
      <c r="Y10" s="248"/>
      <c r="Z10" s="252"/>
      <c r="AA10" s="248"/>
      <c r="AB10" s="248"/>
      <c r="AC10" s="248"/>
      <c r="AD10" s="248"/>
      <c r="AE10" s="257"/>
      <c r="AF10" s="258"/>
      <c r="AG10" s="258"/>
      <c r="AH10" s="259"/>
      <c r="AI10" s="259"/>
      <c r="AJ10" s="259"/>
      <c r="AK10" s="259"/>
      <c r="AL10" s="259"/>
      <c r="AM10" s="259"/>
      <c r="AN10" s="259"/>
      <c r="AO10" s="259"/>
      <c r="AP10" s="260"/>
      <c r="AQ10" s="260"/>
      <c r="AR10" s="260"/>
      <c r="AS10" s="260"/>
      <c r="AT10" s="260"/>
    </row>
    <row r="11" spans="1:46" x14ac:dyDescent="0.2">
      <c r="A11" s="261" t="s">
        <v>421</v>
      </c>
      <c r="B11" s="261" t="s">
        <v>422</v>
      </c>
      <c r="C11" s="262" t="s">
        <v>411</v>
      </c>
      <c r="D11" s="262">
        <v>9031</v>
      </c>
      <c r="E11" s="262">
        <v>90031</v>
      </c>
      <c r="F11" s="261" t="s">
        <v>412</v>
      </c>
      <c r="G11" s="262" t="s">
        <v>413</v>
      </c>
      <c r="H11" s="263">
        <v>1932666</v>
      </c>
      <c r="I11" s="264" t="s">
        <v>423</v>
      </c>
      <c r="J11" s="265">
        <v>275</v>
      </c>
      <c r="K11" s="266" t="s">
        <v>424</v>
      </c>
      <c r="L11" s="266" t="s">
        <v>416</v>
      </c>
      <c r="M11" s="267">
        <v>16</v>
      </c>
      <c r="N11" s="268"/>
      <c r="O11" s="269">
        <v>2.08</v>
      </c>
      <c r="P11" s="267">
        <v>0.1</v>
      </c>
      <c r="Q11" s="270">
        <v>72.3</v>
      </c>
      <c r="R11" s="267">
        <v>3.4</v>
      </c>
      <c r="S11" s="269">
        <v>21.49</v>
      </c>
      <c r="T11" s="269">
        <v>0.93</v>
      </c>
      <c r="U11" s="268"/>
      <c r="V11" s="271">
        <v>196458</v>
      </c>
      <c r="W11" s="271">
        <v>2030279</v>
      </c>
      <c r="X11" s="263">
        <v>94482</v>
      </c>
      <c r="Y11" s="263">
        <v>28082</v>
      </c>
      <c r="Z11" s="263">
        <v>2193872</v>
      </c>
      <c r="AA11" s="263">
        <v>731717</v>
      </c>
      <c r="AB11" s="263"/>
      <c r="AC11" s="263"/>
      <c r="AD11" s="263"/>
      <c r="AE11" s="272"/>
      <c r="AF11" s="273"/>
      <c r="AG11" s="273"/>
      <c r="AH11" s="274"/>
      <c r="AI11" s="274"/>
      <c r="AJ11" s="274"/>
      <c r="AK11" s="274"/>
      <c r="AL11" s="274"/>
      <c r="AM11" s="274"/>
      <c r="AN11" s="274"/>
      <c r="AO11" s="274"/>
      <c r="AP11" s="275"/>
      <c r="AQ11" s="275"/>
      <c r="AR11" s="275"/>
      <c r="AS11" s="275"/>
      <c r="AT11" s="275"/>
    </row>
    <row r="12" spans="1:46" x14ac:dyDescent="0.2">
      <c r="A12" s="261" t="s">
        <v>421</v>
      </c>
      <c r="B12" s="261" t="s">
        <v>422</v>
      </c>
      <c r="C12" s="262" t="s">
        <v>411</v>
      </c>
      <c r="D12" s="262">
        <v>9031</v>
      </c>
      <c r="E12" s="262">
        <v>90031</v>
      </c>
      <c r="F12" s="261" t="s">
        <v>412</v>
      </c>
      <c r="G12" s="262" t="s">
        <v>413</v>
      </c>
      <c r="H12" s="263">
        <v>1932666</v>
      </c>
      <c r="I12" s="264" t="s">
        <v>423</v>
      </c>
      <c r="J12" s="265">
        <v>275</v>
      </c>
      <c r="K12" s="266" t="s">
        <v>424</v>
      </c>
      <c r="L12" s="266" t="s">
        <v>419</v>
      </c>
      <c r="M12" s="267">
        <v>15</v>
      </c>
      <c r="N12" s="268"/>
      <c r="O12" s="269">
        <v>3.83</v>
      </c>
      <c r="P12" s="267">
        <v>0.21</v>
      </c>
      <c r="Q12" s="270">
        <v>140.01</v>
      </c>
      <c r="R12" s="267">
        <v>7.8</v>
      </c>
      <c r="S12" s="269">
        <v>17.89</v>
      </c>
      <c r="T12" s="269">
        <v>0.92</v>
      </c>
      <c r="U12" s="268"/>
      <c r="V12" s="271">
        <v>797766</v>
      </c>
      <c r="W12" s="271">
        <v>3729967</v>
      </c>
      <c r="X12" s="263">
        <v>208470</v>
      </c>
      <c r="Y12" s="263">
        <v>26641</v>
      </c>
      <c r="Z12" s="263">
        <v>4063080</v>
      </c>
      <c r="AA12" s="263">
        <v>626478</v>
      </c>
      <c r="AB12" s="263"/>
      <c r="AC12" s="263"/>
      <c r="AD12" s="263"/>
      <c r="AE12" s="272"/>
      <c r="AF12" s="273"/>
      <c r="AG12" s="273"/>
      <c r="AH12" s="274"/>
      <c r="AI12" s="274"/>
      <c r="AJ12" s="274"/>
      <c r="AK12" s="274"/>
      <c r="AL12" s="274"/>
      <c r="AM12" s="274"/>
      <c r="AN12" s="274"/>
      <c r="AO12" s="274"/>
      <c r="AP12" s="275"/>
      <c r="AQ12" s="275"/>
      <c r="AR12" s="275"/>
      <c r="AS12" s="275"/>
      <c r="AT12" s="275"/>
    </row>
    <row r="13" spans="1:46" x14ac:dyDescent="0.2">
      <c r="A13" s="261"/>
      <c r="B13" s="261"/>
      <c r="C13" s="262"/>
      <c r="D13" s="262"/>
      <c r="E13" s="262"/>
      <c r="F13" s="261"/>
      <c r="G13" s="262"/>
      <c r="H13" s="263"/>
      <c r="I13" s="264"/>
      <c r="J13" s="265"/>
      <c r="K13" s="266"/>
      <c r="L13" s="266"/>
      <c r="M13" s="267"/>
      <c r="N13" s="268"/>
      <c r="O13" s="269"/>
      <c r="P13" s="267"/>
      <c r="Q13" s="270"/>
      <c r="R13" s="267"/>
      <c r="S13" s="269"/>
      <c r="T13" s="269"/>
      <c r="U13" s="268"/>
      <c r="V13" s="271"/>
      <c r="W13" s="271"/>
      <c r="X13" s="263"/>
      <c r="Y13" s="263"/>
      <c r="Z13" s="267"/>
      <c r="AA13" s="263"/>
      <c r="AB13" s="263"/>
      <c r="AC13" s="263"/>
      <c r="AD13" s="263"/>
      <c r="AE13" s="272"/>
      <c r="AF13" s="273"/>
      <c r="AG13" s="273"/>
      <c r="AH13" s="274"/>
      <c r="AI13" s="274"/>
      <c r="AJ13" s="274"/>
      <c r="AK13" s="274"/>
      <c r="AL13" s="274"/>
      <c r="AM13" s="274"/>
      <c r="AN13" s="274"/>
      <c r="AO13" s="274"/>
      <c r="AP13" s="275"/>
      <c r="AQ13" s="275"/>
      <c r="AR13" s="275"/>
      <c r="AS13" s="275"/>
      <c r="AT13" s="275"/>
    </row>
    <row r="14" spans="1:46" x14ac:dyDescent="0.2">
      <c r="A14" s="261" t="s">
        <v>425</v>
      </c>
      <c r="B14" s="261" t="s">
        <v>426</v>
      </c>
      <c r="C14" s="262" t="s">
        <v>411</v>
      </c>
      <c r="D14" s="262">
        <v>9052</v>
      </c>
      <c r="E14" s="262">
        <v>90052</v>
      </c>
      <c r="F14" s="261" t="s">
        <v>427</v>
      </c>
      <c r="G14" s="262" t="s">
        <v>428</v>
      </c>
      <c r="H14" s="263">
        <v>1932666</v>
      </c>
      <c r="I14" s="264" t="s">
        <v>423</v>
      </c>
      <c r="J14" s="265">
        <v>15</v>
      </c>
      <c r="K14" s="266" t="s">
        <v>415</v>
      </c>
      <c r="L14" s="266" t="s">
        <v>416</v>
      </c>
      <c r="M14" s="267">
        <v>9</v>
      </c>
      <c r="N14" s="268"/>
      <c r="O14" s="269">
        <v>2.8</v>
      </c>
      <c r="P14" s="267">
        <v>0.16</v>
      </c>
      <c r="Q14" s="270">
        <v>70.19</v>
      </c>
      <c r="R14" s="267">
        <v>3.9</v>
      </c>
      <c r="S14" s="269">
        <v>17.91</v>
      </c>
      <c r="T14" s="269">
        <v>0</v>
      </c>
      <c r="U14" s="268"/>
      <c r="V14" s="271">
        <v>183781</v>
      </c>
      <c r="W14" s="271">
        <v>1174351</v>
      </c>
      <c r="X14" s="263">
        <v>65580</v>
      </c>
      <c r="Y14" s="263">
        <v>16732</v>
      </c>
      <c r="Z14" s="267">
        <v>0</v>
      </c>
      <c r="AA14" s="263">
        <v>220310</v>
      </c>
      <c r="AB14" s="263"/>
      <c r="AC14" s="263"/>
      <c r="AD14" s="263"/>
      <c r="AE14" s="272"/>
      <c r="AF14" s="273"/>
      <c r="AG14" s="273"/>
      <c r="AH14" s="274"/>
      <c r="AI14" s="274"/>
      <c r="AJ14" s="274"/>
      <c r="AK14" s="274"/>
      <c r="AL14" s="274"/>
      <c r="AM14" s="274"/>
      <c r="AN14" s="274"/>
      <c r="AO14" s="274"/>
      <c r="AP14" s="275"/>
      <c r="AQ14" s="275"/>
      <c r="AR14" s="275"/>
      <c r="AS14" s="275"/>
      <c r="AT14" s="275"/>
    </row>
    <row r="15" spans="1:46" x14ac:dyDescent="0.2">
      <c r="A15" s="261" t="s">
        <v>429</v>
      </c>
      <c r="B15" s="261" t="s">
        <v>422</v>
      </c>
      <c r="C15" s="262" t="s">
        <v>411</v>
      </c>
      <c r="D15" s="262">
        <v>9086</v>
      </c>
      <c r="E15" s="262">
        <v>90086</v>
      </c>
      <c r="F15" s="261" t="s">
        <v>427</v>
      </c>
      <c r="G15" s="262" t="s">
        <v>413</v>
      </c>
      <c r="H15" s="263">
        <v>1932666</v>
      </c>
      <c r="I15" s="264" t="s">
        <v>423</v>
      </c>
      <c r="J15" s="265">
        <v>25</v>
      </c>
      <c r="K15" s="266" t="s">
        <v>415</v>
      </c>
      <c r="L15" s="266" t="s">
        <v>419</v>
      </c>
      <c r="M15" s="267">
        <v>25</v>
      </c>
      <c r="N15" s="268"/>
      <c r="O15" s="269">
        <v>2.11</v>
      </c>
      <c r="P15" s="267">
        <v>0.09</v>
      </c>
      <c r="Q15" s="270">
        <v>83.02</v>
      </c>
      <c r="R15" s="267">
        <v>3.6</v>
      </c>
      <c r="S15" s="269">
        <v>23.37</v>
      </c>
      <c r="T15" s="269">
        <v>3</v>
      </c>
      <c r="U15" s="268"/>
      <c r="V15" s="271">
        <v>341595</v>
      </c>
      <c r="W15" s="271">
        <v>3774598</v>
      </c>
      <c r="X15" s="263">
        <v>161540</v>
      </c>
      <c r="Y15" s="263">
        <v>45464</v>
      </c>
      <c r="Z15" s="263">
        <v>1258351</v>
      </c>
      <c r="AA15" s="263">
        <v>640278</v>
      </c>
      <c r="AB15" s="263"/>
      <c r="AC15" s="263"/>
      <c r="AD15" s="263"/>
      <c r="AE15" s="272"/>
      <c r="AF15" s="273"/>
      <c r="AG15" s="273"/>
      <c r="AH15" s="274"/>
      <c r="AI15" s="274"/>
      <c r="AJ15" s="274"/>
      <c r="AK15" s="274"/>
      <c r="AL15" s="274"/>
      <c r="AM15" s="274"/>
      <c r="AN15" s="274"/>
      <c r="AO15" s="274"/>
      <c r="AP15" s="275"/>
      <c r="AQ15" s="275"/>
      <c r="AR15" s="275"/>
      <c r="AS15" s="275"/>
      <c r="AT15" s="275"/>
    </row>
    <row r="16" spans="1:46" x14ac:dyDescent="0.2">
      <c r="A16" s="261" t="s">
        <v>430</v>
      </c>
      <c r="B16" s="261" t="s">
        <v>431</v>
      </c>
      <c r="C16" s="262" t="s">
        <v>411</v>
      </c>
      <c r="D16" s="262">
        <v>9029</v>
      </c>
      <c r="E16" s="262">
        <v>90029</v>
      </c>
      <c r="F16" s="261" t="s">
        <v>412</v>
      </c>
      <c r="G16" s="262" t="s">
        <v>413</v>
      </c>
      <c r="H16" s="263">
        <v>1932666</v>
      </c>
      <c r="I16" s="264" t="s">
        <v>423</v>
      </c>
      <c r="J16" s="265">
        <v>250</v>
      </c>
      <c r="K16" s="266" t="s">
        <v>415</v>
      </c>
      <c r="L16" s="266" t="s">
        <v>416</v>
      </c>
      <c r="M16" s="267">
        <v>96</v>
      </c>
      <c r="N16" s="268"/>
      <c r="O16" s="269">
        <v>3.78</v>
      </c>
      <c r="P16" s="267">
        <v>0.13</v>
      </c>
      <c r="Q16" s="270">
        <v>75.89</v>
      </c>
      <c r="R16" s="267">
        <v>2.6</v>
      </c>
      <c r="S16" s="269">
        <v>29.31</v>
      </c>
      <c r="T16" s="269">
        <v>2.09</v>
      </c>
      <c r="U16" s="268"/>
      <c r="V16" s="271">
        <v>1633344</v>
      </c>
      <c r="W16" s="271">
        <v>12671400</v>
      </c>
      <c r="X16" s="263">
        <v>432343</v>
      </c>
      <c r="Y16" s="263">
        <v>166970</v>
      </c>
      <c r="Z16" s="263">
        <v>6055292</v>
      </c>
      <c r="AA16" s="263">
        <v>2556039</v>
      </c>
      <c r="AB16" s="263"/>
      <c r="AC16" s="263"/>
      <c r="AD16" s="263"/>
      <c r="AE16" s="272"/>
      <c r="AF16" s="273"/>
      <c r="AG16" s="273"/>
      <c r="AH16" s="274"/>
      <c r="AI16" s="274"/>
      <c r="AJ16" s="274"/>
      <c r="AK16" s="274"/>
      <c r="AL16" s="274"/>
      <c r="AM16" s="274"/>
      <c r="AN16" s="274"/>
      <c r="AO16" s="274"/>
      <c r="AP16" s="275"/>
      <c r="AQ16" s="275"/>
      <c r="AR16" s="275"/>
      <c r="AS16" s="275"/>
      <c r="AT16" s="275"/>
    </row>
    <row r="17" spans="1:46" x14ac:dyDescent="0.2">
      <c r="A17" s="261" t="s">
        <v>421</v>
      </c>
      <c r="B17" s="261" t="s">
        <v>422</v>
      </c>
      <c r="C17" s="262" t="s">
        <v>411</v>
      </c>
      <c r="D17" s="262">
        <v>9031</v>
      </c>
      <c r="E17" s="262">
        <v>90031</v>
      </c>
      <c r="F17" s="261" t="s">
        <v>412</v>
      </c>
      <c r="G17" s="262" t="s">
        <v>413</v>
      </c>
      <c r="H17" s="263">
        <v>1932666</v>
      </c>
      <c r="I17" s="264" t="s">
        <v>423</v>
      </c>
      <c r="J17" s="265">
        <v>275</v>
      </c>
      <c r="K17" s="266" t="s">
        <v>415</v>
      </c>
      <c r="L17" s="266" t="s">
        <v>416</v>
      </c>
      <c r="M17" s="267">
        <v>97</v>
      </c>
      <c r="N17" s="268"/>
      <c r="O17" s="269">
        <v>3.68</v>
      </c>
      <c r="P17" s="267">
        <v>0.14000000000000001</v>
      </c>
      <c r="Q17" s="270">
        <v>55.61</v>
      </c>
      <c r="R17" s="267">
        <v>2</v>
      </c>
      <c r="S17" s="269">
        <v>27.27</v>
      </c>
      <c r="T17" s="269">
        <v>2.42</v>
      </c>
      <c r="U17" s="268"/>
      <c r="V17" s="271">
        <v>1528923</v>
      </c>
      <c r="W17" s="271">
        <v>11324949</v>
      </c>
      <c r="X17" s="263">
        <v>415326</v>
      </c>
      <c r="Y17" s="263">
        <v>203635</v>
      </c>
      <c r="Z17" s="263">
        <v>4682939</v>
      </c>
      <c r="AA17" s="263">
        <v>3332304</v>
      </c>
      <c r="AB17" s="263"/>
      <c r="AC17" s="263"/>
      <c r="AD17" s="263"/>
      <c r="AE17" s="272"/>
      <c r="AF17" s="273"/>
      <c r="AG17" s="273"/>
      <c r="AH17" s="274"/>
      <c r="AI17" s="274"/>
      <c r="AJ17" s="274"/>
      <c r="AK17" s="274"/>
      <c r="AL17" s="274"/>
      <c r="AM17" s="274"/>
      <c r="AN17" s="274"/>
      <c r="AO17" s="274"/>
      <c r="AP17" s="275"/>
      <c r="AQ17" s="275"/>
      <c r="AR17" s="275"/>
      <c r="AS17" s="275"/>
      <c r="AT17" s="275"/>
    </row>
    <row r="18" spans="1:46" x14ac:dyDescent="0.2">
      <c r="A18" s="261"/>
      <c r="B18" s="261"/>
      <c r="C18" s="262"/>
      <c r="D18" s="262"/>
      <c r="E18" s="262"/>
      <c r="F18" s="261"/>
      <c r="G18" s="262"/>
      <c r="H18" s="263"/>
      <c r="I18" s="264"/>
      <c r="J18" s="265"/>
      <c r="K18" s="266"/>
      <c r="L18" s="266"/>
      <c r="M18" s="267"/>
      <c r="N18" s="268"/>
      <c r="O18" s="269"/>
      <c r="P18" s="267"/>
      <c r="Q18" s="270"/>
      <c r="R18" s="267"/>
      <c r="S18" s="269"/>
      <c r="T18" s="269"/>
      <c r="U18" s="268"/>
      <c r="V18" s="271"/>
      <c r="W18" s="271"/>
      <c r="X18" s="263"/>
      <c r="Y18" s="263"/>
      <c r="Z18" s="263"/>
      <c r="AA18" s="263"/>
      <c r="AB18" s="263"/>
      <c r="AC18" s="263"/>
      <c r="AD18" s="263"/>
      <c r="AE18" s="272"/>
      <c r="AF18" s="273"/>
      <c r="AG18" s="273"/>
      <c r="AH18" s="274"/>
      <c r="AI18" s="274"/>
      <c r="AJ18" s="274"/>
      <c r="AK18" s="274"/>
      <c r="AL18" s="274"/>
      <c r="AM18" s="274"/>
      <c r="AN18" s="274"/>
      <c r="AO18" s="274"/>
      <c r="AP18" s="275"/>
      <c r="AQ18" s="275"/>
      <c r="AR18" s="275"/>
      <c r="AS18" s="275"/>
      <c r="AT18" s="275"/>
    </row>
    <row r="19" spans="1:46" x14ac:dyDescent="0.2">
      <c r="A19" s="261" t="s">
        <v>421</v>
      </c>
      <c r="B19" s="261" t="s">
        <v>422</v>
      </c>
      <c r="C19" s="262" t="s">
        <v>411</v>
      </c>
      <c r="D19" s="262">
        <v>9031</v>
      </c>
      <c r="E19" s="262">
        <v>90031</v>
      </c>
      <c r="F19" s="261" t="s">
        <v>412</v>
      </c>
      <c r="G19" s="262" t="s">
        <v>413</v>
      </c>
      <c r="H19" s="263">
        <v>1932666</v>
      </c>
      <c r="I19" s="264" t="s">
        <v>423</v>
      </c>
      <c r="J19" s="265">
        <v>275</v>
      </c>
      <c r="K19" s="266" t="s">
        <v>417</v>
      </c>
      <c r="L19" s="266" t="s">
        <v>416</v>
      </c>
      <c r="M19" s="267">
        <v>15</v>
      </c>
      <c r="N19" s="268"/>
      <c r="O19" s="269">
        <v>4.05</v>
      </c>
      <c r="P19" s="267">
        <v>0.09</v>
      </c>
      <c r="Q19" s="270">
        <v>77.48</v>
      </c>
      <c r="R19" s="267">
        <v>1.7</v>
      </c>
      <c r="S19" s="269">
        <v>46.65</v>
      </c>
      <c r="T19" s="269">
        <v>2.66</v>
      </c>
      <c r="U19" s="268"/>
      <c r="V19" s="271">
        <v>44724</v>
      </c>
      <c r="W19" s="271">
        <v>515506</v>
      </c>
      <c r="X19" s="263">
        <v>11051</v>
      </c>
      <c r="Y19" s="263">
        <v>6653</v>
      </c>
      <c r="Z19" s="263">
        <v>193527</v>
      </c>
      <c r="AA19" s="263">
        <v>193527</v>
      </c>
      <c r="AB19" s="263"/>
      <c r="AC19" s="263"/>
      <c r="AD19" s="263"/>
      <c r="AE19" s="272"/>
      <c r="AF19" s="273"/>
      <c r="AG19" s="273"/>
      <c r="AH19" s="274"/>
      <c r="AI19" s="274"/>
      <c r="AJ19" s="274"/>
      <c r="AK19" s="274"/>
      <c r="AL19" s="274"/>
      <c r="AM19" s="274"/>
      <c r="AN19" s="274"/>
      <c r="AO19" s="274"/>
      <c r="AP19" s="275"/>
      <c r="AQ19" s="275"/>
      <c r="AR19" s="275"/>
      <c r="AS19" s="275"/>
      <c r="AT19" s="275"/>
    </row>
    <row r="20" spans="1:46" x14ac:dyDescent="0.2">
      <c r="A20" s="261"/>
      <c r="B20" s="261"/>
      <c r="C20" s="262"/>
      <c r="D20" s="262"/>
      <c r="E20" s="262"/>
      <c r="F20" s="261"/>
      <c r="G20" s="262"/>
      <c r="H20" s="263"/>
      <c r="I20" s="264"/>
      <c r="J20" s="265"/>
      <c r="K20" s="266"/>
      <c r="L20" s="266"/>
      <c r="M20" s="267"/>
      <c r="N20" s="268"/>
      <c r="O20" s="269"/>
      <c r="P20" s="267"/>
      <c r="Q20" s="270"/>
      <c r="R20" s="267"/>
      <c r="S20" s="269"/>
      <c r="T20" s="269"/>
      <c r="U20" s="268"/>
      <c r="V20" s="271"/>
      <c r="W20" s="271"/>
      <c r="X20" s="263"/>
      <c r="Y20" s="263"/>
      <c r="Z20" s="267"/>
      <c r="AA20" s="263"/>
      <c r="AB20" s="263"/>
      <c r="AC20" s="263"/>
      <c r="AD20" s="263"/>
      <c r="AE20" s="272"/>
      <c r="AF20" s="273"/>
      <c r="AG20" s="273"/>
      <c r="AH20" s="274"/>
      <c r="AI20" s="274"/>
      <c r="AJ20" s="274"/>
      <c r="AK20" s="274"/>
      <c r="AL20" s="274"/>
      <c r="AM20" s="274"/>
      <c r="AN20" s="274"/>
      <c r="AO20" s="274"/>
      <c r="AP20" s="275"/>
      <c r="AQ20" s="275"/>
      <c r="AR20" s="275"/>
      <c r="AS20" s="275"/>
      <c r="AT20" s="275"/>
    </row>
    <row r="21" spans="1:46" x14ac:dyDescent="0.2">
      <c r="A21" s="261" t="s">
        <v>425</v>
      </c>
      <c r="B21" s="261" t="s">
        <v>426</v>
      </c>
      <c r="C21" s="262" t="s">
        <v>411</v>
      </c>
      <c r="D21" s="262">
        <v>9052</v>
      </c>
      <c r="E21" s="262">
        <v>90052</v>
      </c>
      <c r="F21" s="261" t="s">
        <v>427</v>
      </c>
      <c r="G21" s="262" t="s">
        <v>428</v>
      </c>
      <c r="H21" s="263">
        <v>1932666</v>
      </c>
      <c r="I21" s="264" t="s">
        <v>423</v>
      </c>
      <c r="J21" s="265">
        <v>15</v>
      </c>
      <c r="K21" s="266" t="s">
        <v>420</v>
      </c>
      <c r="L21" s="266" t="s">
        <v>416</v>
      </c>
      <c r="M21" s="267">
        <v>6</v>
      </c>
      <c r="N21" s="268"/>
      <c r="O21" s="269">
        <v>1</v>
      </c>
      <c r="P21" s="267">
        <v>0.13</v>
      </c>
      <c r="Q21" s="270">
        <v>69.5</v>
      </c>
      <c r="R21" s="267">
        <v>9.1</v>
      </c>
      <c r="S21" s="269">
        <v>7.67</v>
      </c>
      <c r="T21" s="269">
        <v>0</v>
      </c>
      <c r="U21" s="268"/>
      <c r="V21" s="271">
        <v>133079</v>
      </c>
      <c r="W21" s="271">
        <v>1016026</v>
      </c>
      <c r="X21" s="263">
        <v>132469</v>
      </c>
      <c r="Y21" s="263">
        <v>14619</v>
      </c>
      <c r="Z21" s="267">
        <v>0</v>
      </c>
      <c r="AA21" s="263">
        <v>172070</v>
      </c>
      <c r="AB21" s="263"/>
      <c r="AC21" s="263"/>
      <c r="AD21" s="263"/>
      <c r="AE21" s="272"/>
      <c r="AF21" s="273"/>
      <c r="AG21" s="273"/>
      <c r="AH21" s="274"/>
      <c r="AI21" s="274"/>
      <c r="AJ21" s="274"/>
      <c r="AK21" s="274"/>
      <c r="AL21" s="274"/>
      <c r="AM21" s="274"/>
      <c r="AN21" s="274"/>
      <c r="AO21" s="274"/>
      <c r="AP21" s="275"/>
      <c r="AQ21" s="275"/>
      <c r="AR21" s="275"/>
      <c r="AS21" s="275"/>
      <c r="AT21" s="275"/>
    </row>
    <row r="22" spans="1:46" x14ac:dyDescent="0.2">
      <c r="A22" s="261" t="s">
        <v>430</v>
      </c>
      <c r="B22" s="261" t="s">
        <v>431</v>
      </c>
      <c r="C22" s="262" t="s">
        <v>411</v>
      </c>
      <c r="D22" s="262">
        <v>9029</v>
      </c>
      <c r="E22" s="262">
        <v>90029</v>
      </c>
      <c r="F22" s="261" t="s">
        <v>412</v>
      </c>
      <c r="G22" s="262" t="s">
        <v>413</v>
      </c>
      <c r="H22" s="263">
        <v>1932666</v>
      </c>
      <c r="I22" s="264" t="s">
        <v>423</v>
      </c>
      <c r="J22" s="265">
        <v>250</v>
      </c>
      <c r="K22" s="266" t="s">
        <v>420</v>
      </c>
      <c r="L22" s="266" t="s">
        <v>416</v>
      </c>
      <c r="M22" s="267">
        <v>7</v>
      </c>
      <c r="N22" s="268"/>
      <c r="O22" s="269">
        <v>1.08</v>
      </c>
      <c r="P22" s="267">
        <v>7.0000000000000007E-2</v>
      </c>
      <c r="Q22" s="270">
        <v>69.41</v>
      </c>
      <c r="R22" s="267">
        <v>4.3</v>
      </c>
      <c r="S22" s="269">
        <v>16.239999999999998</v>
      </c>
      <c r="T22" s="269">
        <v>5.2</v>
      </c>
      <c r="U22" s="268"/>
      <c r="V22" s="271">
        <v>123260</v>
      </c>
      <c r="W22" s="271">
        <v>1854894</v>
      </c>
      <c r="X22" s="263">
        <v>114224</v>
      </c>
      <c r="Y22" s="263">
        <v>26724</v>
      </c>
      <c r="Z22" s="263">
        <v>356646</v>
      </c>
      <c r="AA22" s="263">
        <v>366706</v>
      </c>
      <c r="AB22" s="263"/>
      <c r="AC22" s="263"/>
      <c r="AD22" s="263"/>
      <c r="AE22" s="272"/>
      <c r="AF22" s="273"/>
      <c r="AG22" s="273"/>
      <c r="AH22" s="274"/>
      <c r="AI22" s="274"/>
      <c r="AJ22" s="274"/>
      <c r="AK22" s="274"/>
      <c r="AL22" s="274"/>
      <c r="AM22" s="274"/>
      <c r="AN22" s="274"/>
      <c r="AO22" s="274"/>
      <c r="AP22" s="275"/>
      <c r="AQ22" s="275"/>
      <c r="AR22" s="275"/>
      <c r="AS22" s="275"/>
      <c r="AT22" s="275"/>
    </row>
    <row r="23" spans="1:46" ht="12.75" x14ac:dyDescent="0.2">
      <c r="A23" s="261" t="s">
        <v>430</v>
      </c>
      <c r="B23" s="261" t="s">
        <v>431</v>
      </c>
      <c r="C23" s="262" t="s">
        <v>411</v>
      </c>
      <c r="D23" s="262">
        <v>9029</v>
      </c>
      <c r="E23" s="262">
        <v>90029</v>
      </c>
      <c r="F23" s="261" t="s">
        <v>412</v>
      </c>
      <c r="G23" s="262" t="s">
        <v>413</v>
      </c>
      <c r="H23" s="263">
        <v>1932666</v>
      </c>
      <c r="I23" s="264" t="s">
        <v>423</v>
      </c>
      <c r="J23" s="265">
        <v>250</v>
      </c>
      <c r="K23" s="266" t="s">
        <v>420</v>
      </c>
      <c r="L23" s="266" t="s">
        <v>419</v>
      </c>
      <c r="M23" s="267">
        <v>147</v>
      </c>
      <c r="N23" s="268"/>
      <c r="O23" s="269">
        <v>1.01</v>
      </c>
      <c r="P23" s="267">
        <v>0.17</v>
      </c>
      <c r="Q23" s="270">
        <v>101.02</v>
      </c>
      <c r="R23" s="267">
        <v>17.399999999999999</v>
      </c>
      <c r="S23" s="269">
        <v>5.81</v>
      </c>
      <c r="T23" s="269">
        <v>1.1299999999999999</v>
      </c>
      <c r="U23" s="268"/>
      <c r="V23" s="271">
        <v>11237904</v>
      </c>
      <c r="W23" s="271">
        <v>64516151</v>
      </c>
      <c r="X23" s="263">
        <v>11106029</v>
      </c>
      <c r="Y23" s="263">
        <v>638620</v>
      </c>
      <c r="Z23" s="263">
        <v>57056423</v>
      </c>
      <c r="AA23" s="263">
        <v>8466582</v>
      </c>
      <c r="AB23" s="263"/>
      <c r="AC23" s="263"/>
      <c r="AD23" s="263"/>
      <c r="AE23" s="272"/>
      <c r="AF23" s="273"/>
      <c r="AG23" s="273"/>
      <c r="AH23" s="274"/>
      <c r="AI23" s="274"/>
      <c r="AJ23" s="274"/>
      <c r="AK23" s="274"/>
      <c r="AL23" s="274"/>
      <c r="AM23" s="274"/>
      <c r="AN23" s="274"/>
      <c r="AO23" s="274"/>
      <c r="AP23" s="275"/>
      <c r="AQ23" s="275"/>
      <c r="AR23" s="275"/>
      <c r="AS23" s="275"/>
      <c r="AT23" s="275"/>
    </row>
    <row r="24" spans="1:46" ht="12.75" x14ac:dyDescent="0.2">
      <c r="A24" s="261" t="s">
        <v>421</v>
      </c>
      <c r="B24" s="261" t="s">
        <v>422</v>
      </c>
      <c r="C24" s="262" t="s">
        <v>411</v>
      </c>
      <c r="D24" s="262">
        <v>9031</v>
      </c>
      <c r="E24" s="262">
        <v>90031</v>
      </c>
      <c r="F24" s="261" t="s">
        <v>412</v>
      </c>
      <c r="G24" s="262" t="s">
        <v>413</v>
      </c>
      <c r="H24" s="263">
        <v>1932666</v>
      </c>
      <c r="I24" s="264" t="s">
        <v>423</v>
      </c>
      <c r="J24" s="265">
        <v>275</v>
      </c>
      <c r="K24" s="266" t="s">
        <v>420</v>
      </c>
      <c r="L24" s="266" t="s">
        <v>419</v>
      </c>
      <c r="M24" s="267">
        <v>82</v>
      </c>
      <c r="N24" s="268"/>
      <c r="O24" s="269">
        <v>0.9</v>
      </c>
      <c r="P24" s="267">
        <v>0.15</v>
      </c>
      <c r="Q24" s="270">
        <v>104.73</v>
      </c>
      <c r="R24" s="267">
        <v>17</v>
      </c>
      <c r="S24" s="269">
        <v>6.17</v>
      </c>
      <c r="T24" s="269">
        <v>0.98</v>
      </c>
      <c r="U24" s="268"/>
      <c r="V24" s="271">
        <v>5949581</v>
      </c>
      <c r="W24" s="271">
        <v>40898907</v>
      </c>
      <c r="X24" s="263">
        <v>6627193</v>
      </c>
      <c r="Y24" s="263">
        <v>390508</v>
      </c>
      <c r="Z24" s="263">
        <v>41552500</v>
      </c>
      <c r="AA24" s="263">
        <v>5250701</v>
      </c>
      <c r="AB24" s="263"/>
      <c r="AC24" s="263"/>
      <c r="AD24" s="263"/>
      <c r="AE24" s="272"/>
      <c r="AF24" s="273"/>
      <c r="AG24" s="273"/>
      <c r="AH24" s="274"/>
      <c r="AI24" s="274"/>
      <c r="AJ24" s="274"/>
      <c r="AK24" s="274"/>
      <c r="AL24" s="274"/>
      <c r="AM24" s="274"/>
      <c r="AN24" s="274"/>
      <c r="AO24" s="274"/>
      <c r="AP24" s="275"/>
      <c r="AQ24" s="275"/>
      <c r="AR24" s="275"/>
      <c r="AS24" s="275"/>
      <c r="AT24" s="275"/>
    </row>
    <row r="25" spans="1:46" ht="12.75" x14ac:dyDescent="0.2">
      <c r="A25" s="261" t="s">
        <v>421</v>
      </c>
      <c r="B25" s="261" t="s">
        <v>422</v>
      </c>
      <c r="C25" s="262" t="s">
        <v>411</v>
      </c>
      <c r="D25" s="262">
        <v>9031</v>
      </c>
      <c r="E25" s="262">
        <v>90031</v>
      </c>
      <c r="F25" s="261" t="s">
        <v>412</v>
      </c>
      <c r="G25" s="262" t="s">
        <v>413</v>
      </c>
      <c r="H25" s="263">
        <v>1932666</v>
      </c>
      <c r="I25" s="264" t="s">
        <v>423</v>
      </c>
      <c r="J25" s="265">
        <v>275</v>
      </c>
      <c r="K25" s="266" t="s">
        <v>420</v>
      </c>
      <c r="L25" s="266" t="s">
        <v>416</v>
      </c>
      <c r="M25" s="267">
        <v>50</v>
      </c>
      <c r="N25" s="268"/>
      <c r="O25" s="269">
        <v>1.33</v>
      </c>
      <c r="P25" s="267">
        <v>0.14000000000000001</v>
      </c>
      <c r="Q25" s="270">
        <v>72.73</v>
      </c>
      <c r="R25" s="267">
        <v>7.8</v>
      </c>
      <c r="S25" s="269">
        <v>9.34</v>
      </c>
      <c r="T25" s="269">
        <v>1.41</v>
      </c>
      <c r="U25" s="268"/>
      <c r="V25" s="271">
        <v>1839396</v>
      </c>
      <c r="W25" s="271">
        <v>12936209</v>
      </c>
      <c r="X25" s="263">
        <v>1385453</v>
      </c>
      <c r="Y25" s="263">
        <v>177878</v>
      </c>
      <c r="Z25" s="263">
        <v>9199408</v>
      </c>
      <c r="AA25" s="263">
        <v>2739483</v>
      </c>
      <c r="AB25" s="263"/>
      <c r="AC25" s="263">
        <f>SUM(X11:X25)</f>
        <v>20754160</v>
      </c>
      <c r="AD25" s="263">
        <f>(SUM(X11:X12)+SUM(X21:X25))</f>
        <v>19668320</v>
      </c>
      <c r="AE25" s="272">
        <f>SUM(X14:X17)</f>
        <v>1074789</v>
      </c>
      <c r="AF25" s="273">
        <f>AD25/AC25</f>
        <v>0.94768085048973316</v>
      </c>
      <c r="AG25" s="273">
        <f>AE25/AC25</f>
        <v>5.1786677947939112E-2</v>
      </c>
      <c r="AH25" s="274"/>
      <c r="AI25" s="274"/>
      <c r="AJ25" s="274"/>
      <c r="AK25" s="274"/>
      <c r="AL25" s="274"/>
      <c r="AM25" s="274"/>
      <c r="AN25" s="274"/>
      <c r="AO25" s="274"/>
      <c r="AP25" s="275"/>
      <c r="AQ25" s="275"/>
      <c r="AR25" s="275"/>
      <c r="AS25" s="275"/>
      <c r="AT25" s="275"/>
    </row>
    <row r="26" spans="1:46" ht="12.75" x14ac:dyDescent="0.2">
      <c r="A26" s="246"/>
      <c r="B26" s="246"/>
      <c r="C26" s="247"/>
      <c r="D26" s="247"/>
      <c r="E26" s="247"/>
      <c r="F26" s="246"/>
      <c r="G26" s="247"/>
      <c r="H26" s="248"/>
      <c r="I26" s="249"/>
      <c r="J26" s="250"/>
      <c r="K26" s="251"/>
      <c r="L26" s="251"/>
      <c r="M26" s="252"/>
      <c r="N26" s="253"/>
      <c r="O26" s="254"/>
      <c r="P26" s="252"/>
      <c r="Q26" s="255"/>
      <c r="R26" s="252"/>
      <c r="S26" s="254"/>
      <c r="T26" s="254"/>
      <c r="U26" s="253"/>
      <c r="V26" s="256"/>
      <c r="W26" s="256"/>
      <c r="X26" s="248"/>
      <c r="Y26" s="248"/>
      <c r="Z26" s="248"/>
      <c r="AA26" s="248"/>
      <c r="AB26" s="248"/>
      <c r="AC26" s="248"/>
      <c r="AD26" s="248"/>
      <c r="AE26" s="257"/>
      <c r="AF26" s="258"/>
      <c r="AG26" s="258"/>
      <c r="AH26" s="259"/>
      <c r="AI26" s="259"/>
      <c r="AJ26" s="259"/>
      <c r="AK26" s="259"/>
      <c r="AL26" s="259"/>
      <c r="AM26" s="259"/>
      <c r="AN26" s="259"/>
      <c r="AO26" s="259"/>
      <c r="AP26" s="260"/>
      <c r="AQ26" s="260"/>
      <c r="AR26" s="260"/>
      <c r="AS26" s="260"/>
      <c r="AT26" s="260"/>
    </row>
    <row r="27" spans="1:46" ht="12.75" x14ac:dyDescent="0.2">
      <c r="A27" s="276" t="s">
        <v>366</v>
      </c>
      <c r="B27" s="276" t="s">
        <v>344</v>
      </c>
      <c r="C27" s="277" t="s">
        <v>411</v>
      </c>
      <c r="D27" s="277">
        <v>9026</v>
      </c>
      <c r="E27" s="277">
        <v>90026</v>
      </c>
      <c r="F27" s="276" t="s">
        <v>412</v>
      </c>
      <c r="G27" s="277" t="s">
        <v>413</v>
      </c>
      <c r="H27" s="278">
        <v>2956746</v>
      </c>
      <c r="I27" s="279" t="s">
        <v>432</v>
      </c>
      <c r="J27" s="280">
        <v>783</v>
      </c>
      <c r="K27" s="281" t="s">
        <v>424</v>
      </c>
      <c r="L27" s="281" t="s">
        <v>416</v>
      </c>
      <c r="M27" s="282">
        <v>17</v>
      </c>
      <c r="N27" s="283"/>
      <c r="O27" s="284">
        <v>4.17</v>
      </c>
      <c r="P27" s="282">
        <v>0.53</v>
      </c>
      <c r="Q27" s="285">
        <v>198.6</v>
      </c>
      <c r="R27" s="282">
        <v>25.3</v>
      </c>
      <c r="S27" s="284">
        <v>7.85</v>
      </c>
      <c r="T27" s="284">
        <v>0.32</v>
      </c>
      <c r="U27" s="283"/>
      <c r="V27" s="286">
        <v>1196656</v>
      </c>
      <c r="W27" s="286">
        <v>2255518</v>
      </c>
      <c r="X27" s="278">
        <v>287252</v>
      </c>
      <c r="Y27" s="278">
        <v>11357</v>
      </c>
      <c r="Z27" s="278">
        <v>7039114</v>
      </c>
      <c r="AA27" s="278">
        <v>343297</v>
      </c>
      <c r="AB27" s="278"/>
      <c r="AC27" s="278"/>
      <c r="AD27" s="278"/>
      <c r="AE27" s="287"/>
      <c r="AF27" s="288"/>
      <c r="AG27" s="288"/>
      <c r="AH27" s="289"/>
      <c r="AI27" s="289"/>
      <c r="AJ27" s="289"/>
      <c r="AK27" s="289"/>
      <c r="AL27" s="289"/>
      <c r="AM27" s="289"/>
      <c r="AN27" s="289"/>
      <c r="AO27" s="289"/>
      <c r="AP27" s="290"/>
      <c r="AQ27" s="290"/>
      <c r="AR27" s="290"/>
      <c r="AS27" s="290"/>
      <c r="AT27" s="290"/>
    </row>
    <row r="28" spans="1:46" ht="12.75" x14ac:dyDescent="0.2">
      <c r="A28" s="276"/>
      <c r="B28" s="276"/>
      <c r="C28" s="277"/>
      <c r="D28" s="277"/>
      <c r="E28" s="277"/>
      <c r="F28" s="276"/>
      <c r="G28" s="277"/>
      <c r="H28" s="278"/>
      <c r="I28" s="279"/>
      <c r="J28" s="280"/>
      <c r="K28" s="281"/>
      <c r="L28" s="281"/>
      <c r="M28" s="282"/>
      <c r="N28" s="283"/>
      <c r="O28" s="284"/>
      <c r="P28" s="282"/>
      <c r="Q28" s="285"/>
      <c r="R28" s="282"/>
      <c r="S28" s="284"/>
      <c r="T28" s="284"/>
      <c r="U28" s="283"/>
      <c r="V28" s="286"/>
      <c r="W28" s="286"/>
      <c r="X28" s="278"/>
      <c r="Y28" s="278"/>
      <c r="Z28" s="278"/>
      <c r="AA28" s="278"/>
      <c r="AB28" s="278"/>
      <c r="AC28" s="278"/>
      <c r="AD28" s="278"/>
      <c r="AE28" s="287"/>
      <c r="AF28" s="288"/>
      <c r="AG28" s="288"/>
      <c r="AH28" s="289"/>
      <c r="AI28" s="289"/>
      <c r="AJ28" s="289"/>
      <c r="AK28" s="289"/>
      <c r="AL28" s="289"/>
      <c r="AM28" s="289"/>
      <c r="AN28" s="289"/>
      <c r="AO28" s="289"/>
      <c r="AP28" s="290"/>
      <c r="AQ28" s="290"/>
      <c r="AR28" s="290"/>
      <c r="AS28" s="290"/>
      <c r="AT28" s="290"/>
    </row>
    <row r="29" spans="1:46" ht="12.75" x14ac:dyDescent="0.2">
      <c r="A29" s="276" t="s">
        <v>433</v>
      </c>
      <c r="B29" s="276" t="s">
        <v>434</v>
      </c>
      <c r="C29" s="277" t="s">
        <v>411</v>
      </c>
      <c r="D29" s="277">
        <v>9030</v>
      </c>
      <c r="E29" s="277">
        <v>90030</v>
      </c>
      <c r="F29" s="276" t="s">
        <v>412</v>
      </c>
      <c r="G29" s="277" t="s">
        <v>413</v>
      </c>
      <c r="H29" s="278">
        <v>2956746</v>
      </c>
      <c r="I29" s="279" t="s">
        <v>432</v>
      </c>
      <c r="J29" s="280">
        <v>229</v>
      </c>
      <c r="K29" s="281" t="s">
        <v>435</v>
      </c>
      <c r="L29" s="281" t="s">
        <v>416</v>
      </c>
      <c r="M29" s="282">
        <v>24</v>
      </c>
      <c r="N29" s="283"/>
      <c r="O29" s="284">
        <v>4.04</v>
      </c>
      <c r="P29" s="282">
        <v>0.33</v>
      </c>
      <c r="Q29" s="285">
        <v>524.37</v>
      </c>
      <c r="R29" s="282">
        <v>42.3</v>
      </c>
      <c r="S29" s="284">
        <v>12.41</v>
      </c>
      <c r="T29" s="284">
        <v>0.47</v>
      </c>
      <c r="U29" s="283"/>
      <c r="V29" s="286">
        <v>5882922</v>
      </c>
      <c r="W29" s="286">
        <v>18049952</v>
      </c>
      <c r="X29" s="278">
        <v>1454865</v>
      </c>
      <c r="Y29" s="278">
        <v>34422</v>
      </c>
      <c r="Z29" s="278">
        <v>38461097</v>
      </c>
      <c r="AA29" s="278">
        <v>1360510</v>
      </c>
      <c r="AB29" s="278"/>
      <c r="AC29" s="278"/>
      <c r="AD29" s="278"/>
      <c r="AE29" s="287"/>
      <c r="AF29" s="288"/>
      <c r="AG29" s="288"/>
      <c r="AH29" s="289"/>
      <c r="AI29" s="289"/>
      <c r="AJ29" s="289"/>
      <c r="AK29" s="289"/>
      <c r="AL29" s="289"/>
      <c r="AM29" s="289"/>
      <c r="AN29" s="289"/>
      <c r="AO29" s="289"/>
      <c r="AP29" s="290"/>
      <c r="AQ29" s="290"/>
      <c r="AR29" s="290"/>
      <c r="AS29" s="290"/>
      <c r="AT29" s="290"/>
    </row>
    <row r="30" spans="1:46" ht="12.75" x14ac:dyDescent="0.2">
      <c r="A30" s="276"/>
      <c r="B30" s="276"/>
      <c r="C30" s="277"/>
      <c r="D30" s="277"/>
      <c r="E30" s="277"/>
      <c r="F30" s="276"/>
      <c r="G30" s="277"/>
      <c r="H30" s="278"/>
      <c r="I30" s="279"/>
      <c r="J30" s="280"/>
      <c r="K30" s="281"/>
      <c r="L30" s="281"/>
      <c r="M30" s="282"/>
      <c r="N30" s="283"/>
      <c r="O30" s="284"/>
      <c r="P30" s="282"/>
      <c r="Q30" s="285"/>
      <c r="R30" s="282"/>
      <c r="S30" s="284"/>
      <c r="T30" s="284"/>
      <c r="U30" s="283"/>
      <c r="V30" s="286"/>
      <c r="W30" s="286"/>
      <c r="X30" s="278"/>
      <c r="Y30" s="278"/>
      <c r="Z30" s="278"/>
      <c r="AA30" s="278"/>
      <c r="AB30" s="278"/>
      <c r="AC30" s="278"/>
      <c r="AD30" s="278"/>
      <c r="AE30" s="287"/>
      <c r="AF30" s="288"/>
      <c r="AG30" s="288"/>
      <c r="AH30" s="289"/>
      <c r="AI30" s="289"/>
      <c r="AJ30" s="289"/>
      <c r="AK30" s="289"/>
      <c r="AL30" s="289"/>
      <c r="AM30" s="289"/>
      <c r="AN30" s="289"/>
      <c r="AO30" s="289"/>
      <c r="AP30" s="290"/>
      <c r="AQ30" s="290"/>
      <c r="AR30" s="290"/>
      <c r="AS30" s="290"/>
      <c r="AT30" s="290"/>
    </row>
    <row r="31" spans="1:46" ht="12.75" x14ac:dyDescent="0.2">
      <c r="A31" s="276" t="s">
        <v>433</v>
      </c>
      <c r="B31" s="276" t="s">
        <v>434</v>
      </c>
      <c r="C31" s="277" t="s">
        <v>411</v>
      </c>
      <c r="D31" s="277">
        <v>9030</v>
      </c>
      <c r="E31" s="277">
        <v>90030</v>
      </c>
      <c r="F31" s="276" t="s">
        <v>412</v>
      </c>
      <c r="G31" s="277" t="s">
        <v>413</v>
      </c>
      <c r="H31" s="278">
        <v>2956746</v>
      </c>
      <c r="I31" s="279" t="s">
        <v>432</v>
      </c>
      <c r="J31" s="280">
        <v>229</v>
      </c>
      <c r="K31" s="281" t="s">
        <v>415</v>
      </c>
      <c r="L31" s="281" t="s">
        <v>416</v>
      </c>
      <c r="M31" s="282">
        <v>60</v>
      </c>
      <c r="N31" s="283"/>
      <c r="O31" s="284">
        <v>3.83</v>
      </c>
      <c r="P31" s="282">
        <v>0.08</v>
      </c>
      <c r="Q31" s="285">
        <v>78.98</v>
      </c>
      <c r="R31" s="282">
        <v>1.7</v>
      </c>
      <c r="S31" s="284">
        <v>46.1</v>
      </c>
      <c r="T31" s="284">
        <v>3.56</v>
      </c>
      <c r="U31" s="283"/>
      <c r="V31" s="286">
        <v>820106</v>
      </c>
      <c r="W31" s="286">
        <v>9863176</v>
      </c>
      <c r="X31" s="278">
        <v>213936</v>
      </c>
      <c r="Y31" s="278">
        <v>124878</v>
      </c>
      <c r="Z31" s="278">
        <v>2774140</v>
      </c>
      <c r="AA31" s="278">
        <v>2052107</v>
      </c>
      <c r="AB31" s="278"/>
      <c r="AC31" s="278"/>
      <c r="AD31" s="278"/>
      <c r="AE31" s="287"/>
      <c r="AF31" s="288"/>
      <c r="AG31" s="288"/>
      <c r="AH31" s="289"/>
      <c r="AI31" s="289"/>
      <c r="AJ31" s="289"/>
      <c r="AK31" s="289"/>
      <c r="AL31" s="289"/>
      <c r="AM31" s="289"/>
      <c r="AN31" s="289"/>
      <c r="AO31" s="289"/>
      <c r="AP31" s="290"/>
      <c r="AQ31" s="290"/>
      <c r="AR31" s="290"/>
      <c r="AS31" s="290"/>
      <c r="AT31" s="290"/>
    </row>
    <row r="32" spans="1:46" ht="12.75" x14ac:dyDescent="0.2">
      <c r="A32" s="276" t="s">
        <v>366</v>
      </c>
      <c r="B32" s="276" t="s">
        <v>344</v>
      </c>
      <c r="C32" s="277" t="s">
        <v>411</v>
      </c>
      <c r="D32" s="277">
        <v>9026</v>
      </c>
      <c r="E32" s="277">
        <v>90026</v>
      </c>
      <c r="F32" s="276" t="s">
        <v>412</v>
      </c>
      <c r="G32" s="277" t="s">
        <v>413</v>
      </c>
      <c r="H32" s="278">
        <v>2956746</v>
      </c>
      <c r="I32" s="279" t="s">
        <v>432</v>
      </c>
      <c r="J32" s="280">
        <v>783</v>
      </c>
      <c r="K32" s="281" t="s">
        <v>415</v>
      </c>
      <c r="L32" s="281" t="s">
        <v>416</v>
      </c>
      <c r="M32" s="282">
        <v>174</v>
      </c>
      <c r="N32" s="283"/>
      <c r="O32" s="284">
        <v>4.5199999999999996</v>
      </c>
      <c r="P32" s="282">
        <v>0.15</v>
      </c>
      <c r="Q32" s="285">
        <v>73.72</v>
      </c>
      <c r="R32" s="282">
        <v>2.4</v>
      </c>
      <c r="S32" s="284">
        <v>31.09</v>
      </c>
      <c r="T32" s="284">
        <v>2.99</v>
      </c>
      <c r="U32" s="283"/>
      <c r="V32" s="286">
        <v>2878169</v>
      </c>
      <c r="W32" s="286">
        <v>19782431</v>
      </c>
      <c r="X32" s="278">
        <v>636365</v>
      </c>
      <c r="Y32" s="278">
        <v>268336</v>
      </c>
      <c r="Z32" s="278">
        <v>6606027</v>
      </c>
      <c r="AA32" s="278">
        <v>4805821</v>
      </c>
      <c r="AB32" s="278"/>
      <c r="AC32" s="278"/>
      <c r="AD32" s="278"/>
      <c r="AE32" s="287"/>
      <c r="AF32" s="288"/>
      <c r="AG32" s="288"/>
      <c r="AH32" s="289"/>
      <c r="AI32" s="289"/>
      <c r="AJ32" s="289"/>
      <c r="AK32" s="289"/>
      <c r="AL32" s="289"/>
      <c r="AM32" s="289"/>
      <c r="AN32" s="289"/>
      <c r="AO32" s="289"/>
      <c r="AP32" s="290"/>
      <c r="AQ32" s="290"/>
      <c r="AR32" s="290"/>
      <c r="AS32" s="290"/>
      <c r="AT32" s="290"/>
    </row>
    <row r="33" spans="1:46" ht="12.75" x14ac:dyDescent="0.2">
      <c r="A33" s="276"/>
      <c r="B33" s="276"/>
      <c r="C33" s="277"/>
      <c r="D33" s="277"/>
      <c r="E33" s="277"/>
      <c r="F33" s="276"/>
      <c r="G33" s="277"/>
      <c r="H33" s="278"/>
      <c r="I33" s="279"/>
      <c r="J33" s="280"/>
      <c r="K33" s="281"/>
      <c r="L33" s="281"/>
      <c r="M33" s="282"/>
      <c r="N33" s="283"/>
      <c r="O33" s="284"/>
      <c r="P33" s="282"/>
      <c r="Q33" s="285"/>
      <c r="R33" s="282"/>
      <c r="S33" s="284"/>
      <c r="T33" s="284"/>
      <c r="U33" s="283"/>
      <c r="V33" s="286"/>
      <c r="W33" s="286"/>
      <c r="X33" s="278"/>
      <c r="Y33" s="278"/>
      <c r="Z33" s="278"/>
      <c r="AA33" s="278"/>
      <c r="AB33" s="278"/>
      <c r="AC33" s="278"/>
      <c r="AD33" s="278"/>
      <c r="AE33" s="287"/>
      <c r="AF33" s="288"/>
      <c r="AG33" s="288"/>
      <c r="AH33" s="289"/>
      <c r="AI33" s="289"/>
      <c r="AJ33" s="289"/>
      <c r="AK33" s="289"/>
      <c r="AL33" s="289"/>
      <c r="AM33" s="289"/>
      <c r="AN33" s="289"/>
      <c r="AO33" s="289"/>
      <c r="AP33" s="290"/>
      <c r="AQ33" s="290"/>
      <c r="AR33" s="290"/>
      <c r="AS33" s="290"/>
      <c r="AT33" s="290"/>
    </row>
    <row r="34" spans="1:46" ht="12.75" x14ac:dyDescent="0.2">
      <c r="A34" s="276" t="s">
        <v>366</v>
      </c>
      <c r="B34" s="276" t="s">
        <v>344</v>
      </c>
      <c r="C34" s="277" t="s">
        <v>411</v>
      </c>
      <c r="D34" s="277">
        <v>9026</v>
      </c>
      <c r="E34" s="277">
        <v>90026</v>
      </c>
      <c r="F34" s="276" t="s">
        <v>412</v>
      </c>
      <c r="G34" s="277" t="s">
        <v>413</v>
      </c>
      <c r="H34" s="278">
        <v>2956746</v>
      </c>
      <c r="I34" s="279" t="s">
        <v>432</v>
      </c>
      <c r="J34" s="280">
        <v>783</v>
      </c>
      <c r="K34" s="281" t="s">
        <v>418</v>
      </c>
      <c r="L34" s="281" t="s">
        <v>419</v>
      </c>
      <c r="M34" s="282">
        <v>97</v>
      </c>
      <c r="N34" s="283"/>
      <c r="O34" s="284">
        <v>1.04</v>
      </c>
      <c r="P34" s="282">
        <v>0.47</v>
      </c>
      <c r="Q34" s="285">
        <v>168.24</v>
      </c>
      <c r="R34" s="282">
        <v>76.8</v>
      </c>
      <c r="S34" s="284">
        <v>2.19</v>
      </c>
      <c r="T34" s="284">
        <v>0.39</v>
      </c>
      <c r="U34" s="283"/>
      <c r="V34" s="286">
        <v>38968409</v>
      </c>
      <c r="W34" s="286">
        <v>82472931</v>
      </c>
      <c r="X34" s="278">
        <v>37638945</v>
      </c>
      <c r="Y34" s="278">
        <v>490197</v>
      </c>
      <c r="Z34" s="278">
        <v>210971128</v>
      </c>
      <c r="AA34" s="278">
        <v>8728365</v>
      </c>
      <c r="AB34" s="278"/>
      <c r="AC34" s="278"/>
      <c r="AD34" s="278"/>
      <c r="AE34" s="287"/>
      <c r="AF34" s="288"/>
      <c r="AG34" s="288"/>
      <c r="AH34" s="289"/>
      <c r="AI34" s="289"/>
      <c r="AJ34" s="289"/>
      <c r="AK34" s="289"/>
      <c r="AL34" s="289"/>
      <c r="AM34" s="289"/>
      <c r="AN34" s="289"/>
      <c r="AO34" s="289"/>
      <c r="AP34" s="290"/>
      <c r="AQ34" s="290"/>
      <c r="AR34" s="290"/>
      <c r="AS34" s="290"/>
      <c r="AT34" s="290"/>
    </row>
    <row r="35" spans="1:46" ht="12.75" x14ac:dyDescent="0.2">
      <c r="A35" s="276"/>
      <c r="B35" s="276"/>
      <c r="C35" s="277"/>
      <c r="D35" s="277"/>
      <c r="E35" s="277"/>
      <c r="F35" s="276"/>
      <c r="G35" s="277"/>
      <c r="H35" s="278"/>
      <c r="I35" s="279"/>
      <c r="J35" s="280"/>
      <c r="K35" s="281"/>
      <c r="L35" s="281"/>
      <c r="M35" s="282"/>
      <c r="N35" s="283"/>
      <c r="O35" s="284"/>
      <c r="P35" s="282"/>
      <c r="Q35" s="285"/>
      <c r="R35" s="282"/>
      <c r="S35" s="284"/>
      <c r="T35" s="284"/>
      <c r="U35" s="283"/>
      <c r="V35" s="286"/>
      <c r="W35" s="286"/>
      <c r="X35" s="278"/>
      <c r="Y35" s="278"/>
      <c r="Z35" s="278"/>
      <c r="AA35" s="278"/>
      <c r="AB35" s="278"/>
      <c r="AC35" s="278"/>
      <c r="AD35" s="278"/>
      <c r="AE35" s="287"/>
      <c r="AF35" s="288"/>
      <c r="AG35" s="288"/>
      <c r="AH35" s="289"/>
      <c r="AI35" s="289"/>
      <c r="AJ35" s="289"/>
      <c r="AK35" s="289"/>
      <c r="AL35" s="289"/>
      <c r="AM35" s="289"/>
      <c r="AN35" s="289"/>
      <c r="AO35" s="289"/>
      <c r="AP35" s="290"/>
      <c r="AQ35" s="290"/>
      <c r="AR35" s="290"/>
      <c r="AS35" s="290"/>
      <c r="AT35" s="290"/>
    </row>
    <row r="36" spans="1:46" ht="12.75" x14ac:dyDescent="0.2">
      <c r="A36" s="276" t="s">
        <v>433</v>
      </c>
      <c r="B36" s="276" t="s">
        <v>434</v>
      </c>
      <c r="C36" s="277" t="s">
        <v>411</v>
      </c>
      <c r="D36" s="277">
        <v>9030</v>
      </c>
      <c r="E36" s="277">
        <v>90030</v>
      </c>
      <c r="F36" s="276" t="s">
        <v>412</v>
      </c>
      <c r="G36" s="277" t="s">
        <v>413</v>
      </c>
      <c r="H36" s="278">
        <v>2956746</v>
      </c>
      <c r="I36" s="279" t="s">
        <v>432</v>
      </c>
      <c r="J36" s="280">
        <v>229</v>
      </c>
      <c r="K36" s="281" t="s">
        <v>420</v>
      </c>
      <c r="L36" s="281" t="s">
        <v>416</v>
      </c>
      <c r="M36" s="282">
        <v>137</v>
      </c>
      <c r="N36" s="283"/>
      <c r="O36" s="284">
        <v>0.95</v>
      </c>
      <c r="P36" s="282">
        <v>0.13</v>
      </c>
      <c r="Q36" s="285">
        <v>103.09</v>
      </c>
      <c r="R36" s="282">
        <v>14</v>
      </c>
      <c r="S36" s="284">
        <v>7.34</v>
      </c>
      <c r="T36" s="284">
        <v>1.7</v>
      </c>
      <c r="U36" s="283"/>
      <c r="V36" s="286">
        <v>6420477</v>
      </c>
      <c r="W36" s="286">
        <v>49505107</v>
      </c>
      <c r="X36" s="278">
        <v>6740871</v>
      </c>
      <c r="Y36" s="278">
        <v>480236</v>
      </c>
      <c r="Z36" s="278">
        <v>29113751</v>
      </c>
      <c r="AA36" s="278">
        <v>5640387</v>
      </c>
      <c r="AB36" s="278"/>
      <c r="AC36" s="278"/>
      <c r="AD36" s="278"/>
      <c r="AE36" s="287"/>
      <c r="AF36" s="288"/>
      <c r="AG36" s="288"/>
      <c r="AH36" s="289"/>
      <c r="AI36" s="289"/>
      <c r="AJ36" s="289"/>
      <c r="AK36" s="289"/>
      <c r="AL36" s="289"/>
      <c r="AM36" s="289"/>
      <c r="AN36" s="289"/>
      <c r="AO36" s="289"/>
      <c r="AP36" s="290"/>
      <c r="AQ36" s="290"/>
      <c r="AR36" s="290"/>
      <c r="AS36" s="290"/>
      <c r="AT36" s="290"/>
    </row>
    <row r="37" spans="1:46" ht="12.75" x14ac:dyDescent="0.2">
      <c r="A37" s="276" t="s">
        <v>366</v>
      </c>
      <c r="B37" s="276" t="s">
        <v>344</v>
      </c>
      <c r="C37" s="277" t="s">
        <v>411</v>
      </c>
      <c r="D37" s="277">
        <v>9026</v>
      </c>
      <c r="E37" s="277">
        <v>90026</v>
      </c>
      <c r="F37" s="276" t="s">
        <v>412</v>
      </c>
      <c r="G37" s="277" t="s">
        <v>413</v>
      </c>
      <c r="H37" s="278">
        <v>2956746</v>
      </c>
      <c r="I37" s="279" t="s">
        <v>432</v>
      </c>
      <c r="J37" s="280">
        <v>783</v>
      </c>
      <c r="K37" s="281" t="s">
        <v>420</v>
      </c>
      <c r="L37" s="281" t="s">
        <v>416</v>
      </c>
      <c r="M37" s="282">
        <v>263</v>
      </c>
      <c r="N37" s="283"/>
      <c r="O37" s="284">
        <v>1</v>
      </c>
      <c r="P37" s="282">
        <v>0.43</v>
      </c>
      <c r="Q37" s="285">
        <v>60.05</v>
      </c>
      <c r="R37" s="282">
        <v>25.6</v>
      </c>
      <c r="S37" s="284">
        <v>2.35</v>
      </c>
      <c r="T37" s="284">
        <v>0.72</v>
      </c>
      <c r="U37" s="283"/>
      <c r="V37" s="286">
        <v>25372479</v>
      </c>
      <c r="W37" s="286">
        <v>59408223</v>
      </c>
      <c r="X37" s="278">
        <v>25317688</v>
      </c>
      <c r="Y37" s="278">
        <v>989377</v>
      </c>
      <c r="Z37" s="278">
        <v>82286454</v>
      </c>
      <c r="AA37" s="278">
        <v>9997350</v>
      </c>
      <c r="AB37" s="278"/>
      <c r="AC37" s="278"/>
      <c r="AD37" s="278"/>
      <c r="AE37" s="287"/>
      <c r="AF37" s="288"/>
      <c r="AG37" s="288"/>
      <c r="AH37" s="289"/>
      <c r="AI37" s="289"/>
      <c r="AJ37" s="289"/>
      <c r="AK37" s="289"/>
      <c r="AL37" s="289"/>
      <c r="AM37" s="289"/>
      <c r="AN37" s="289"/>
      <c r="AO37" s="289"/>
      <c r="AP37" s="290"/>
      <c r="AQ37" s="290"/>
      <c r="AR37" s="290"/>
      <c r="AS37" s="290"/>
      <c r="AT37" s="290"/>
    </row>
    <row r="38" spans="1:46" ht="12.75" x14ac:dyDescent="0.2">
      <c r="A38" s="276" t="s">
        <v>366</v>
      </c>
      <c r="B38" s="276" t="s">
        <v>344</v>
      </c>
      <c r="C38" s="277" t="s">
        <v>411</v>
      </c>
      <c r="D38" s="277">
        <v>9026</v>
      </c>
      <c r="E38" s="277">
        <v>90026</v>
      </c>
      <c r="F38" s="276" t="s">
        <v>412</v>
      </c>
      <c r="G38" s="277" t="s">
        <v>413</v>
      </c>
      <c r="H38" s="278">
        <v>2956746</v>
      </c>
      <c r="I38" s="279" t="s">
        <v>432</v>
      </c>
      <c r="J38" s="280">
        <v>783</v>
      </c>
      <c r="K38" s="281" t="s">
        <v>420</v>
      </c>
      <c r="L38" s="281" t="s">
        <v>419</v>
      </c>
      <c r="M38" s="282">
        <v>232</v>
      </c>
      <c r="N38" s="283"/>
      <c r="O38" s="284">
        <v>1.02</v>
      </c>
      <c r="P38" s="282">
        <v>0.24</v>
      </c>
      <c r="Q38" s="285">
        <v>127.37</v>
      </c>
      <c r="R38" s="282">
        <v>29.6</v>
      </c>
      <c r="S38" s="284">
        <v>4.3099999999999996</v>
      </c>
      <c r="T38" s="284">
        <v>0.95</v>
      </c>
      <c r="U38" s="283"/>
      <c r="V38" s="286">
        <v>24863742</v>
      </c>
      <c r="W38" s="286">
        <v>104733367</v>
      </c>
      <c r="X38" s="278">
        <v>24314556</v>
      </c>
      <c r="Y38" s="278">
        <v>822277</v>
      </c>
      <c r="Z38" s="278">
        <v>109727324</v>
      </c>
      <c r="AA38" s="278">
        <v>9626387</v>
      </c>
      <c r="AB38" s="278"/>
      <c r="AC38" s="278"/>
      <c r="AD38" s="278"/>
      <c r="AE38" s="287"/>
      <c r="AF38" s="288"/>
      <c r="AG38" s="288"/>
      <c r="AH38" s="289"/>
      <c r="AI38" s="289"/>
      <c r="AJ38" s="289"/>
      <c r="AK38" s="289"/>
      <c r="AL38" s="289"/>
      <c r="AM38" s="289"/>
      <c r="AN38" s="289"/>
      <c r="AO38" s="289"/>
      <c r="AP38" s="290"/>
      <c r="AQ38" s="290"/>
      <c r="AR38" s="290"/>
      <c r="AS38" s="290"/>
      <c r="AT38" s="290"/>
    </row>
    <row r="39" spans="1:46" ht="12.75" x14ac:dyDescent="0.2">
      <c r="A39" s="276"/>
      <c r="B39" s="276"/>
      <c r="C39" s="277"/>
      <c r="D39" s="277"/>
      <c r="E39" s="277"/>
      <c r="F39" s="276"/>
      <c r="G39" s="277"/>
      <c r="H39" s="278"/>
      <c r="I39" s="279"/>
      <c r="J39" s="280"/>
      <c r="K39" s="281"/>
      <c r="L39" s="281"/>
      <c r="M39" s="282"/>
      <c r="N39" s="283"/>
      <c r="O39" s="284"/>
      <c r="P39" s="282"/>
      <c r="Q39" s="285"/>
      <c r="R39" s="282"/>
      <c r="S39" s="284"/>
      <c r="T39" s="284"/>
      <c r="U39" s="283"/>
      <c r="V39" s="286"/>
      <c r="W39" s="286"/>
      <c r="X39" s="278"/>
      <c r="Y39" s="278"/>
      <c r="Z39" s="278"/>
      <c r="AA39" s="278"/>
      <c r="AB39" s="278"/>
      <c r="AC39" s="278"/>
      <c r="AD39" s="278"/>
      <c r="AE39" s="287"/>
      <c r="AF39" s="288"/>
      <c r="AG39" s="288"/>
      <c r="AH39" s="289"/>
      <c r="AI39" s="289"/>
      <c r="AJ39" s="289"/>
      <c r="AK39" s="289"/>
      <c r="AL39" s="289"/>
      <c r="AM39" s="289"/>
      <c r="AN39" s="289"/>
      <c r="AO39" s="289"/>
      <c r="AP39" s="290"/>
      <c r="AQ39" s="290"/>
      <c r="AR39" s="290"/>
      <c r="AS39" s="290"/>
      <c r="AT39" s="290"/>
    </row>
    <row r="40" spans="1:46" ht="12.75" x14ac:dyDescent="0.2">
      <c r="A40" s="276" t="s">
        <v>436</v>
      </c>
      <c r="B40" s="276" t="s">
        <v>344</v>
      </c>
      <c r="C40" s="277" t="s">
        <v>411</v>
      </c>
      <c r="D40" s="277">
        <v>9095</v>
      </c>
      <c r="E40" s="277">
        <v>90095</v>
      </c>
      <c r="F40" s="276" t="s">
        <v>437</v>
      </c>
      <c r="G40" s="277" t="s">
        <v>413</v>
      </c>
      <c r="H40" s="278">
        <v>2956746</v>
      </c>
      <c r="I40" s="279" t="s">
        <v>432</v>
      </c>
      <c r="J40" s="280">
        <v>727</v>
      </c>
      <c r="K40" s="281" t="s">
        <v>438</v>
      </c>
      <c r="L40" s="281" t="s">
        <v>416</v>
      </c>
      <c r="M40" s="282">
        <v>727</v>
      </c>
      <c r="N40" s="283"/>
      <c r="O40" s="284">
        <v>3.11</v>
      </c>
      <c r="P40" s="282">
        <v>0.67</v>
      </c>
      <c r="Q40" s="285">
        <v>19.46</v>
      </c>
      <c r="R40" s="282">
        <v>4.2</v>
      </c>
      <c r="S40" s="284">
        <v>4.6399999999999997</v>
      </c>
      <c r="T40" s="284">
        <v>0.1</v>
      </c>
      <c r="U40" s="283"/>
      <c r="V40" s="286">
        <v>5904826</v>
      </c>
      <c r="W40" s="286">
        <v>8797647</v>
      </c>
      <c r="X40" s="278">
        <v>1897974</v>
      </c>
      <c r="Y40" s="278">
        <v>452154</v>
      </c>
      <c r="Z40" s="278">
        <v>92438187</v>
      </c>
      <c r="AA40" s="278">
        <v>17627791</v>
      </c>
      <c r="AB40" s="278"/>
      <c r="AC40" s="278"/>
      <c r="AD40" s="278"/>
      <c r="AE40" s="287"/>
      <c r="AF40" s="288"/>
      <c r="AG40" s="288"/>
      <c r="AH40" s="289"/>
      <c r="AI40" s="289"/>
      <c r="AJ40" s="289"/>
      <c r="AK40" s="289"/>
      <c r="AL40" s="289"/>
      <c r="AM40" s="289"/>
      <c r="AN40" s="289"/>
      <c r="AO40" s="289"/>
      <c r="AP40" s="290"/>
      <c r="AQ40" s="290"/>
      <c r="AR40" s="290"/>
      <c r="AS40" s="290"/>
      <c r="AT40" s="290"/>
    </row>
    <row r="41" spans="1:46" ht="12.75" x14ac:dyDescent="0.2">
      <c r="A41" s="276"/>
      <c r="B41" s="276"/>
      <c r="C41" s="277"/>
      <c r="D41" s="277"/>
      <c r="E41" s="277"/>
      <c r="F41" s="276"/>
      <c r="G41" s="277"/>
      <c r="H41" s="278"/>
      <c r="I41" s="279"/>
      <c r="J41" s="280"/>
      <c r="K41" s="281"/>
      <c r="L41" s="281"/>
      <c r="M41" s="282"/>
      <c r="N41" s="283"/>
      <c r="O41" s="284"/>
      <c r="P41" s="282"/>
      <c r="Q41" s="285"/>
      <c r="R41" s="282"/>
      <c r="S41" s="284"/>
      <c r="T41" s="284"/>
      <c r="U41" s="283"/>
      <c r="V41" s="286"/>
      <c r="W41" s="286"/>
      <c r="X41" s="278"/>
      <c r="Y41" s="278"/>
      <c r="Z41" s="278"/>
      <c r="AA41" s="278"/>
      <c r="AB41" s="278"/>
      <c r="AC41" s="278"/>
      <c r="AD41" s="278"/>
      <c r="AE41" s="287"/>
      <c r="AF41" s="288"/>
      <c r="AG41" s="288"/>
      <c r="AH41" s="289"/>
      <c r="AI41" s="289"/>
      <c r="AJ41" s="289"/>
      <c r="AK41" s="289"/>
      <c r="AL41" s="289"/>
      <c r="AM41" s="289"/>
      <c r="AN41" s="289"/>
      <c r="AO41" s="289"/>
      <c r="AP41" s="290"/>
      <c r="AQ41" s="290"/>
      <c r="AR41" s="290"/>
      <c r="AS41" s="290"/>
      <c r="AT41" s="290"/>
    </row>
    <row r="42" spans="1:46" ht="12.75" x14ac:dyDescent="0.2">
      <c r="A42" s="276" t="s">
        <v>433</v>
      </c>
      <c r="B42" s="276" t="s">
        <v>434</v>
      </c>
      <c r="C42" s="277" t="s">
        <v>411</v>
      </c>
      <c r="D42" s="277">
        <v>9030</v>
      </c>
      <c r="E42" s="277">
        <v>90030</v>
      </c>
      <c r="F42" s="276" t="s">
        <v>412</v>
      </c>
      <c r="G42" s="277" t="s">
        <v>413</v>
      </c>
      <c r="H42" s="278">
        <v>2956746</v>
      </c>
      <c r="I42" s="279" t="s">
        <v>432</v>
      </c>
      <c r="J42" s="280">
        <v>229</v>
      </c>
      <c r="K42" s="281" t="s">
        <v>439</v>
      </c>
      <c r="L42" s="281" t="s">
        <v>416</v>
      </c>
      <c r="M42" s="282">
        <v>8</v>
      </c>
      <c r="N42" s="283"/>
      <c r="O42" s="284">
        <v>1.06</v>
      </c>
      <c r="P42" s="282">
        <v>0.17</v>
      </c>
      <c r="Q42" s="285">
        <v>498.14</v>
      </c>
      <c r="R42" s="282">
        <v>82.4</v>
      </c>
      <c r="S42" s="284">
        <v>6.05</v>
      </c>
      <c r="T42" s="284">
        <v>0.7</v>
      </c>
      <c r="U42" s="283"/>
      <c r="V42" s="286">
        <v>2692730</v>
      </c>
      <c r="W42" s="286">
        <v>15411451</v>
      </c>
      <c r="X42" s="278">
        <v>2549053</v>
      </c>
      <c r="Y42" s="278">
        <v>30938</v>
      </c>
      <c r="Z42" s="278">
        <v>21868218</v>
      </c>
      <c r="AA42" s="278">
        <v>685210</v>
      </c>
      <c r="AB42" s="278"/>
      <c r="AC42" s="278">
        <f>SUM(X27:X42)</f>
        <v>101051505</v>
      </c>
      <c r="AD42" s="278">
        <f>(X27+SUM(X36:X38))</f>
        <v>56660367</v>
      </c>
      <c r="AE42" s="287">
        <f>(X29+X31+X32+X34+X42)</f>
        <v>42493164</v>
      </c>
      <c r="AF42" s="288">
        <f>AD42/AC42</f>
        <v>0.56070779945335791</v>
      </c>
      <c r="AG42" s="288">
        <f>AE42/AC42</f>
        <v>0.42050995677897129</v>
      </c>
      <c r="AH42" s="289"/>
      <c r="AI42" s="289"/>
      <c r="AJ42" s="289"/>
      <c r="AK42" s="289"/>
      <c r="AL42" s="289"/>
      <c r="AM42" s="289"/>
      <c r="AN42" s="289"/>
      <c r="AO42" s="289"/>
      <c r="AP42" s="290"/>
      <c r="AQ42" s="290"/>
      <c r="AR42" s="290"/>
      <c r="AS42" s="290"/>
      <c r="AT42" s="290"/>
    </row>
    <row r="43" spans="1:46" ht="12.75" x14ac:dyDescent="0.2">
      <c r="A43" s="246"/>
      <c r="B43" s="246"/>
      <c r="C43" s="247"/>
      <c r="D43" s="247"/>
      <c r="E43" s="247"/>
      <c r="F43" s="246"/>
      <c r="G43" s="247"/>
      <c r="H43" s="248"/>
      <c r="I43" s="249"/>
      <c r="J43" s="250"/>
      <c r="K43" s="251"/>
      <c r="L43" s="251"/>
      <c r="M43" s="252"/>
      <c r="N43" s="253"/>
      <c r="O43" s="254"/>
      <c r="P43" s="252"/>
      <c r="Q43" s="255"/>
      <c r="R43" s="252"/>
      <c r="S43" s="254"/>
      <c r="T43" s="254"/>
      <c r="U43" s="253"/>
      <c r="V43" s="256"/>
      <c r="W43" s="256"/>
      <c r="X43" s="248"/>
      <c r="Y43" s="248"/>
      <c r="Z43" s="248"/>
      <c r="AA43" s="248"/>
      <c r="AB43" s="248"/>
      <c r="AC43" s="248"/>
      <c r="AD43" s="248"/>
      <c r="AE43" s="257"/>
      <c r="AF43" s="258"/>
      <c r="AG43" s="258"/>
      <c r="AH43" s="259"/>
      <c r="AI43" s="259"/>
      <c r="AJ43" s="259"/>
      <c r="AK43" s="259"/>
      <c r="AL43" s="259"/>
      <c r="AM43" s="259"/>
      <c r="AN43" s="259"/>
      <c r="AO43" s="259"/>
      <c r="AP43" s="260"/>
      <c r="AQ43" s="260"/>
      <c r="AR43" s="260"/>
      <c r="AS43" s="260"/>
      <c r="AT43" s="260"/>
    </row>
    <row r="44" spans="1:46" ht="12.75" x14ac:dyDescent="0.2">
      <c r="A44" s="291" t="s">
        <v>316</v>
      </c>
      <c r="B44" s="291" t="s">
        <v>95</v>
      </c>
      <c r="C44" s="292" t="s">
        <v>411</v>
      </c>
      <c r="D44" s="292">
        <v>9014</v>
      </c>
      <c r="E44" s="292">
        <v>90014</v>
      </c>
      <c r="F44" s="291" t="s">
        <v>412</v>
      </c>
      <c r="G44" s="292" t="s">
        <v>413</v>
      </c>
      <c r="H44" s="293">
        <v>3281212</v>
      </c>
      <c r="I44" s="294" t="s">
        <v>441</v>
      </c>
      <c r="J44" s="295">
        <v>794</v>
      </c>
      <c r="K44" s="296" t="s">
        <v>424</v>
      </c>
      <c r="L44" s="296" t="s">
        <v>419</v>
      </c>
      <c r="M44" s="297">
        <v>117</v>
      </c>
      <c r="N44" s="298"/>
      <c r="O44" s="299">
        <v>2.4900000000000002</v>
      </c>
      <c r="P44" s="297">
        <v>0.34</v>
      </c>
      <c r="Q44" s="300">
        <v>189.29</v>
      </c>
      <c r="R44" s="297">
        <v>25.8</v>
      </c>
      <c r="S44" s="299">
        <v>7.34</v>
      </c>
      <c r="T44" s="299">
        <v>0.52</v>
      </c>
      <c r="U44" s="298"/>
      <c r="V44" s="301">
        <v>6301032</v>
      </c>
      <c r="W44" s="301">
        <v>18538893</v>
      </c>
      <c r="X44" s="293">
        <v>2526126</v>
      </c>
      <c r="Y44" s="293">
        <v>97937</v>
      </c>
      <c r="Z44" s="293">
        <v>35847986</v>
      </c>
      <c r="AA44" s="293">
        <v>1681588</v>
      </c>
      <c r="AB44" s="293"/>
      <c r="AC44" s="293"/>
      <c r="AD44" s="293"/>
      <c r="AE44" s="302"/>
      <c r="AF44" s="303"/>
      <c r="AG44" s="303"/>
      <c r="AH44" s="304"/>
      <c r="AI44" s="304"/>
      <c r="AJ44" s="304"/>
      <c r="AK44" s="304"/>
      <c r="AL44" s="304"/>
      <c r="AM44" s="304"/>
      <c r="AN44" s="304"/>
      <c r="AO44" s="304"/>
      <c r="AP44" s="305"/>
      <c r="AQ44" s="305"/>
      <c r="AR44" s="305"/>
      <c r="AS44" s="305"/>
      <c r="AT44" s="305"/>
    </row>
    <row r="45" spans="1:46" ht="12.75" x14ac:dyDescent="0.2">
      <c r="A45" s="291" t="s">
        <v>442</v>
      </c>
      <c r="B45" s="291" t="s">
        <v>443</v>
      </c>
      <c r="C45" s="292" t="s">
        <v>411</v>
      </c>
      <c r="D45" s="292">
        <v>9159</v>
      </c>
      <c r="E45" s="292">
        <v>90159</v>
      </c>
      <c r="F45" s="291" t="s">
        <v>412</v>
      </c>
      <c r="G45" s="292" t="s">
        <v>413</v>
      </c>
      <c r="H45" s="293">
        <v>3281212</v>
      </c>
      <c r="I45" s="294" t="s">
        <v>441</v>
      </c>
      <c r="J45" s="295">
        <v>50</v>
      </c>
      <c r="K45" s="296" t="s">
        <v>424</v>
      </c>
      <c r="L45" s="296" t="s">
        <v>416</v>
      </c>
      <c r="M45" s="297">
        <v>8</v>
      </c>
      <c r="N45" s="298"/>
      <c r="O45" s="299">
        <v>4.12</v>
      </c>
      <c r="P45" s="297">
        <v>0.62</v>
      </c>
      <c r="Q45" s="300">
        <v>105.88</v>
      </c>
      <c r="R45" s="297">
        <v>16</v>
      </c>
      <c r="S45" s="299">
        <v>6.63</v>
      </c>
      <c r="T45" s="299">
        <v>0.28000000000000003</v>
      </c>
      <c r="U45" s="298"/>
      <c r="V45" s="301">
        <v>1116145</v>
      </c>
      <c r="W45" s="301">
        <v>1798268</v>
      </c>
      <c r="X45" s="293">
        <v>271151</v>
      </c>
      <c r="Y45" s="293">
        <v>16984</v>
      </c>
      <c r="Z45" s="293">
        <v>6493313</v>
      </c>
      <c r="AA45" s="293">
        <v>480270</v>
      </c>
      <c r="AB45" s="293"/>
      <c r="AC45" s="293"/>
      <c r="AD45" s="293"/>
      <c r="AE45" s="302"/>
      <c r="AF45" s="303"/>
      <c r="AG45" s="303"/>
      <c r="AH45" s="304"/>
      <c r="AI45" s="304"/>
      <c r="AJ45" s="304"/>
      <c r="AK45" s="304"/>
      <c r="AL45" s="304"/>
      <c r="AM45" s="304"/>
      <c r="AN45" s="304"/>
      <c r="AO45" s="304"/>
      <c r="AP45" s="305"/>
      <c r="AQ45" s="305"/>
      <c r="AR45" s="305"/>
      <c r="AS45" s="305"/>
      <c r="AT45" s="305"/>
    </row>
    <row r="46" spans="1:46" ht="12.75" x14ac:dyDescent="0.2">
      <c r="A46" s="291"/>
      <c r="B46" s="291"/>
      <c r="C46" s="292"/>
      <c r="D46" s="292"/>
      <c r="E46" s="292"/>
      <c r="F46" s="291"/>
      <c r="G46" s="292"/>
      <c r="H46" s="293"/>
      <c r="I46" s="294"/>
      <c r="J46" s="295"/>
      <c r="K46" s="296"/>
      <c r="L46" s="296"/>
      <c r="M46" s="297"/>
      <c r="N46" s="298"/>
      <c r="O46" s="299"/>
      <c r="P46" s="297"/>
      <c r="Q46" s="300"/>
      <c r="R46" s="297"/>
      <c r="S46" s="299"/>
      <c r="T46" s="299"/>
      <c r="U46" s="298"/>
      <c r="V46" s="301"/>
      <c r="W46" s="301"/>
      <c r="X46" s="293"/>
      <c r="Y46" s="293"/>
      <c r="Z46" s="293"/>
      <c r="AA46" s="293"/>
      <c r="AB46" s="293"/>
      <c r="AC46" s="293"/>
      <c r="AD46" s="293"/>
      <c r="AE46" s="302"/>
      <c r="AF46" s="303"/>
      <c r="AG46" s="303"/>
      <c r="AH46" s="304"/>
      <c r="AI46" s="304"/>
      <c r="AJ46" s="304"/>
      <c r="AK46" s="304"/>
      <c r="AL46" s="304"/>
      <c r="AM46" s="304"/>
      <c r="AN46" s="304"/>
      <c r="AO46" s="304"/>
      <c r="AP46" s="305"/>
      <c r="AQ46" s="305"/>
      <c r="AR46" s="305"/>
      <c r="AS46" s="305"/>
      <c r="AT46" s="305"/>
    </row>
    <row r="47" spans="1:46" ht="12.75" x14ac:dyDescent="0.2">
      <c r="A47" s="291" t="s">
        <v>327</v>
      </c>
      <c r="B47" s="291" t="s">
        <v>328</v>
      </c>
      <c r="C47" s="292" t="s">
        <v>411</v>
      </c>
      <c r="D47" s="292">
        <v>9015</v>
      </c>
      <c r="E47" s="292">
        <v>90015</v>
      </c>
      <c r="F47" s="291" t="s">
        <v>427</v>
      </c>
      <c r="G47" s="292" t="s">
        <v>413</v>
      </c>
      <c r="H47" s="293">
        <v>3281212</v>
      </c>
      <c r="I47" s="294" t="s">
        <v>441</v>
      </c>
      <c r="J47" s="295">
        <v>988</v>
      </c>
      <c r="K47" s="296" t="s">
        <v>444</v>
      </c>
      <c r="L47" s="296" t="s">
        <v>419</v>
      </c>
      <c r="M47" s="297">
        <v>27</v>
      </c>
      <c r="N47" s="298"/>
      <c r="O47" s="299">
        <v>4.34</v>
      </c>
      <c r="P47" s="297">
        <v>0.4</v>
      </c>
      <c r="Q47" s="300">
        <v>454.54</v>
      </c>
      <c r="R47" s="297">
        <v>42.3</v>
      </c>
      <c r="S47" s="299">
        <v>10.74</v>
      </c>
      <c r="T47" s="299">
        <v>8.56</v>
      </c>
      <c r="U47" s="298"/>
      <c r="V47" s="301">
        <v>27016038</v>
      </c>
      <c r="W47" s="301">
        <v>66854982</v>
      </c>
      <c r="X47" s="293">
        <v>6224072</v>
      </c>
      <c r="Y47" s="293">
        <v>147083</v>
      </c>
      <c r="Z47" s="293">
        <v>7814503</v>
      </c>
      <c r="AA47" s="293">
        <v>264247</v>
      </c>
      <c r="AB47" s="293"/>
      <c r="AC47" s="293"/>
      <c r="AD47" s="293"/>
      <c r="AE47" s="302"/>
      <c r="AF47" s="303"/>
      <c r="AG47" s="303"/>
      <c r="AH47" s="304"/>
      <c r="AI47" s="304"/>
      <c r="AJ47" s="304"/>
      <c r="AK47" s="304"/>
      <c r="AL47" s="304"/>
      <c r="AM47" s="304"/>
      <c r="AN47" s="304"/>
      <c r="AO47" s="304"/>
      <c r="AP47" s="305"/>
      <c r="AQ47" s="305"/>
      <c r="AR47" s="305"/>
      <c r="AS47" s="305"/>
      <c r="AT47" s="305"/>
    </row>
    <row r="48" spans="1:46" ht="12.75" x14ac:dyDescent="0.2">
      <c r="A48" s="291"/>
      <c r="B48" s="291"/>
      <c r="C48" s="292"/>
      <c r="D48" s="292"/>
      <c r="E48" s="292"/>
      <c r="F48" s="291"/>
      <c r="G48" s="292"/>
      <c r="H48" s="293"/>
      <c r="I48" s="294"/>
      <c r="J48" s="295"/>
      <c r="K48" s="296"/>
      <c r="L48" s="296"/>
      <c r="M48" s="297"/>
      <c r="N48" s="298"/>
      <c r="O48" s="299"/>
      <c r="P48" s="297"/>
      <c r="Q48" s="300"/>
      <c r="R48" s="297"/>
      <c r="S48" s="299"/>
      <c r="T48" s="299"/>
      <c r="U48" s="298"/>
      <c r="V48" s="301"/>
      <c r="W48" s="301"/>
      <c r="X48" s="293"/>
      <c r="Y48" s="293"/>
      <c r="Z48" s="293"/>
      <c r="AA48" s="293"/>
      <c r="AB48" s="293"/>
      <c r="AC48" s="293"/>
      <c r="AD48" s="293"/>
      <c r="AE48" s="302"/>
      <c r="AF48" s="303"/>
      <c r="AG48" s="303"/>
      <c r="AH48" s="304"/>
      <c r="AI48" s="304"/>
      <c r="AJ48" s="304"/>
      <c r="AK48" s="304"/>
      <c r="AL48" s="304"/>
      <c r="AM48" s="304"/>
      <c r="AN48" s="304"/>
      <c r="AO48" s="304"/>
      <c r="AP48" s="305"/>
      <c r="AQ48" s="305"/>
      <c r="AR48" s="305"/>
      <c r="AS48" s="305"/>
      <c r="AT48" s="305"/>
    </row>
    <row r="49" spans="1:46" ht="12.75" x14ac:dyDescent="0.2">
      <c r="A49" s="291" t="s">
        <v>445</v>
      </c>
      <c r="B49" s="291" t="s">
        <v>268</v>
      </c>
      <c r="C49" s="292" t="s">
        <v>411</v>
      </c>
      <c r="D49" s="292">
        <v>9134</v>
      </c>
      <c r="E49" s="292">
        <v>90134</v>
      </c>
      <c r="F49" s="291" t="s">
        <v>412</v>
      </c>
      <c r="G49" s="292" t="s">
        <v>413</v>
      </c>
      <c r="H49" s="293">
        <v>3281212</v>
      </c>
      <c r="I49" s="294" t="s">
        <v>441</v>
      </c>
      <c r="J49" s="295">
        <v>140</v>
      </c>
      <c r="K49" s="296" t="s">
        <v>435</v>
      </c>
      <c r="L49" s="296" t="s">
        <v>416</v>
      </c>
      <c r="M49" s="297">
        <v>108</v>
      </c>
      <c r="N49" s="298"/>
      <c r="O49" s="299">
        <v>4.96</v>
      </c>
      <c r="P49" s="297">
        <v>0.73</v>
      </c>
      <c r="Q49" s="300">
        <v>585.79999999999995</v>
      </c>
      <c r="R49" s="297">
        <v>85.8</v>
      </c>
      <c r="S49" s="299">
        <v>6.83</v>
      </c>
      <c r="T49" s="299">
        <v>0.31</v>
      </c>
      <c r="U49" s="298"/>
      <c r="V49" s="301">
        <v>92428889</v>
      </c>
      <c r="W49" s="301">
        <v>127309799</v>
      </c>
      <c r="X49" s="293">
        <v>18648850</v>
      </c>
      <c r="Y49" s="293">
        <v>217327</v>
      </c>
      <c r="Z49" s="293">
        <v>406014878</v>
      </c>
      <c r="AA49" s="293">
        <v>7336383</v>
      </c>
      <c r="AB49" s="293"/>
      <c r="AC49" s="293"/>
      <c r="AD49" s="293"/>
      <c r="AE49" s="302"/>
      <c r="AF49" s="303"/>
      <c r="AG49" s="303"/>
      <c r="AH49" s="304"/>
      <c r="AI49" s="304"/>
      <c r="AJ49" s="304"/>
      <c r="AK49" s="304"/>
      <c r="AL49" s="304"/>
      <c r="AM49" s="304"/>
      <c r="AN49" s="304"/>
      <c r="AO49" s="304"/>
      <c r="AP49" s="305"/>
      <c r="AQ49" s="305"/>
      <c r="AR49" s="305"/>
      <c r="AS49" s="305"/>
      <c r="AT49" s="305"/>
    </row>
    <row r="50" spans="1:46" ht="12.75" x14ac:dyDescent="0.2">
      <c r="A50" s="291"/>
      <c r="B50" s="291"/>
      <c r="C50" s="292"/>
      <c r="D50" s="292"/>
      <c r="E50" s="292"/>
      <c r="F50" s="291"/>
      <c r="G50" s="292"/>
      <c r="H50" s="293"/>
      <c r="I50" s="294"/>
      <c r="J50" s="295"/>
      <c r="K50" s="296"/>
      <c r="L50" s="296"/>
      <c r="M50" s="297"/>
      <c r="N50" s="298"/>
      <c r="O50" s="299"/>
      <c r="P50" s="297"/>
      <c r="Q50" s="300"/>
      <c r="R50" s="297"/>
      <c r="S50" s="299"/>
      <c r="T50" s="299"/>
      <c r="U50" s="298"/>
      <c r="V50" s="301"/>
      <c r="W50" s="301"/>
      <c r="X50" s="293"/>
      <c r="Y50" s="293"/>
      <c r="Z50" s="293"/>
      <c r="AA50" s="293"/>
      <c r="AB50" s="293"/>
      <c r="AC50" s="293"/>
      <c r="AD50" s="293"/>
      <c r="AE50" s="302"/>
      <c r="AF50" s="303"/>
      <c r="AG50" s="303"/>
      <c r="AH50" s="304"/>
      <c r="AI50" s="304"/>
      <c r="AJ50" s="304"/>
      <c r="AK50" s="304"/>
      <c r="AL50" s="304"/>
      <c r="AM50" s="304"/>
      <c r="AN50" s="304"/>
      <c r="AO50" s="304"/>
      <c r="AP50" s="305"/>
      <c r="AQ50" s="305"/>
      <c r="AR50" s="305"/>
      <c r="AS50" s="305"/>
      <c r="AT50" s="305"/>
    </row>
    <row r="51" spans="1:46" ht="12.75" x14ac:dyDescent="0.2">
      <c r="A51" s="291" t="s">
        <v>316</v>
      </c>
      <c r="B51" s="291" t="s">
        <v>95</v>
      </c>
      <c r="C51" s="292" t="s">
        <v>411</v>
      </c>
      <c r="D51" s="292">
        <v>9014</v>
      </c>
      <c r="E51" s="292">
        <v>90014</v>
      </c>
      <c r="F51" s="291" t="s">
        <v>412</v>
      </c>
      <c r="G51" s="292" t="s">
        <v>413</v>
      </c>
      <c r="H51" s="293">
        <v>3281212</v>
      </c>
      <c r="I51" s="294" t="s">
        <v>441</v>
      </c>
      <c r="J51" s="295">
        <v>794</v>
      </c>
      <c r="K51" s="296" t="s">
        <v>415</v>
      </c>
      <c r="L51" s="296" t="s">
        <v>416</v>
      </c>
      <c r="M51" s="297">
        <v>206</v>
      </c>
      <c r="N51" s="298"/>
      <c r="O51" s="299">
        <v>3.81</v>
      </c>
      <c r="P51" s="297">
        <v>7.0000000000000007E-2</v>
      </c>
      <c r="Q51" s="300">
        <v>92.44</v>
      </c>
      <c r="R51" s="297">
        <v>1.7</v>
      </c>
      <c r="S51" s="299">
        <v>53.54</v>
      </c>
      <c r="T51" s="299">
        <v>5.1100000000000003</v>
      </c>
      <c r="U51" s="298"/>
      <c r="V51" s="301">
        <v>2778899</v>
      </c>
      <c r="W51" s="301">
        <v>39011685</v>
      </c>
      <c r="X51" s="293">
        <v>728631</v>
      </c>
      <c r="Y51" s="293">
        <v>422043</v>
      </c>
      <c r="Z51" s="293">
        <v>7628865</v>
      </c>
      <c r="AA51" s="293">
        <v>6362064</v>
      </c>
      <c r="AB51" s="293"/>
      <c r="AC51" s="293"/>
      <c r="AD51" s="293"/>
      <c r="AE51" s="302"/>
      <c r="AF51" s="303"/>
      <c r="AG51" s="303"/>
      <c r="AH51" s="304"/>
      <c r="AI51" s="304"/>
      <c r="AJ51" s="304"/>
      <c r="AK51" s="304"/>
      <c r="AL51" s="304"/>
      <c r="AM51" s="304"/>
      <c r="AN51" s="304"/>
      <c r="AO51" s="304"/>
      <c r="AP51" s="305"/>
      <c r="AQ51" s="305"/>
      <c r="AR51" s="305"/>
      <c r="AS51" s="305"/>
      <c r="AT51" s="305"/>
    </row>
    <row r="52" spans="1:46" ht="12.75" x14ac:dyDescent="0.2">
      <c r="A52" s="291" t="s">
        <v>446</v>
      </c>
      <c r="B52" s="291" t="s">
        <v>447</v>
      </c>
      <c r="C52" s="292" t="s">
        <v>411</v>
      </c>
      <c r="D52" s="292">
        <v>9161</v>
      </c>
      <c r="E52" s="292">
        <v>90161</v>
      </c>
      <c r="F52" s="291" t="s">
        <v>427</v>
      </c>
      <c r="G52" s="292" t="s">
        <v>428</v>
      </c>
      <c r="H52" s="293">
        <v>3281212</v>
      </c>
      <c r="I52" s="294" t="s">
        <v>441</v>
      </c>
      <c r="J52" s="295">
        <v>18</v>
      </c>
      <c r="K52" s="296" t="s">
        <v>415</v>
      </c>
      <c r="L52" s="296" t="s">
        <v>416</v>
      </c>
      <c r="M52" s="297">
        <v>5</v>
      </c>
      <c r="N52" s="298"/>
      <c r="O52" s="299">
        <v>2.57</v>
      </c>
      <c r="P52" s="297">
        <v>0.06</v>
      </c>
      <c r="Q52" s="300">
        <v>75.84</v>
      </c>
      <c r="R52" s="297">
        <v>1.7</v>
      </c>
      <c r="S52" s="299">
        <v>45.63</v>
      </c>
      <c r="T52" s="299">
        <v>0</v>
      </c>
      <c r="U52" s="298"/>
      <c r="V52" s="301">
        <v>54929</v>
      </c>
      <c r="W52" s="301">
        <v>975287</v>
      </c>
      <c r="X52" s="293">
        <v>21375</v>
      </c>
      <c r="Y52" s="293">
        <v>12860</v>
      </c>
      <c r="Z52" s="297">
        <v>0</v>
      </c>
      <c r="AA52" s="293">
        <v>84090</v>
      </c>
      <c r="AB52" s="293"/>
      <c r="AC52" s="293"/>
      <c r="AD52" s="293"/>
      <c r="AE52" s="302"/>
      <c r="AF52" s="303"/>
      <c r="AG52" s="303"/>
      <c r="AH52" s="304"/>
      <c r="AI52" s="304"/>
      <c r="AJ52" s="304"/>
      <c r="AK52" s="304"/>
      <c r="AL52" s="304"/>
      <c r="AM52" s="304"/>
      <c r="AN52" s="304"/>
      <c r="AO52" s="304"/>
      <c r="AP52" s="305"/>
      <c r="AQ52" s="305"/>
      <c r="AR52" s="305"/>
      <c r="AS52" s="305"/>
      <c r="AT52" s="305"/>
    </row>
    <row r="53" spans="1:46" ht="12.75" x14ac:dyDescent="0.2">
      <c r="A53" s="291" t="s">
        <v>349</v>
      </c>
      <c r="B53" s="291" t="s">
        <v>328</v>
      </c>
      <c r="C53" s="292" t="s">
        <v>411</v>
      </c>
      <c r="D53" s="292">
        <v>9016</v>
      </c>
      <c r="E53" s="292">
        <v>90016</v>
      </c>
      <c r="F53" s="291" t="s">
        <v>412</v>
      </c>
      <c r="G53" s="292" t="s">
        <v>413</v>
      </c>
      <c r="H53" s="293">
        <v>3281212</v>
      </c>
      <c r="I53" s="294" t="s">
        <v>441</v>
      </c>
      <c r="J53" s="295">
        <v>146</v>
      </c>
      <c r="K53" s="296" t="s">
        <v>415</v>
      </c>
      <c r="L53" s="296" t="s">
        <v>416</v>
      </c>
      <c r="M53" s="297">
        <v>15</v>
      </c>
      <c r="N53" s="298"/>
      <c r="O53" s="299">
        <v>4.09</v>
      </c>
      <c r="P53" s="297">
        <v>0.08</v>
      </c>
      <c r="Q53" s="300">
        <v>85.19</v>
      </c>
      <c r="R53" s="297">
        <v>1.7</v>
      </c>
      <c r="S53" s="299">
        <v>49.48</v>
      </c>
      <c r="T53" s="299">
        <v>4.1900000000000004</v>
      </c>
      <c r="U53" s="298"/>
      <c r="V53" s="301">
        <v>157514</v>
      </c>
      <c r="W53" s="301">
        <v>1904122</v>
      </c>
      <c r="X53" s="293">
        <v>38481</v>
      </c>
      <c r="Y53" s="293">
        <v>22351</v>
      </c>
      <c r="Z53" s="293">
        <v>454933</v>
      </c>
      <c r="AA53" s="293">
        <v>375851</v>
      </c>
      <c r="AB53" s="293"/>
      <c r="AC53" s="293"/>
      <c r="AD53" s="293"/>
      <c r="AE53" s="302"/>
      <c r="AF53" s="303"/>
      <c r="AG53" s="303"/>
      <c r="AH53" s="304"/>
      <c r="AI53" s="304"/>
      <c r="AJ53" s="304"/>
      <c r="AK53" s="304"/>
      <c r="AL53" s="304"/>
      <c r="AM53" s="304"/>
      <c r="AN53" s="304"/>
      <c r="AO53" s="304"/>
      <c r="AP53" s="305"/>
      <c r="AQ53" s="305"/>
      <c r="AR53" s="305"/>
      <c r="AS53" s="305"/>
      <c r="AT53" s="305"/>
    </row>
    <row r="54" spans="1:46" ht="12.75" x14ac:dyDescent="0.2">
      <c r="A54" s="291" t="s">
        <v>448</v>
      </c>
      <c r="B54" s="291" t="s">
        <v>449</v>
      </c>
      <c r="C54" s="292" t="s">
        <v>411</v>
      </c>
      <c r="D54" s="292">
        <v>9234</v>
      </c>
      <c r="E54" s="292">
        <v>90234</v>
      </c>
      <c r="F54" s="291" t="s">
        <v>412</v>
      </c>
      <c r="G54" s="292" t="s">
        <v>413</v>
      </c>
      <c r="H54" s="293">
        <v>3281212</v>
      </c>
      <c r="I54" s="294" t="s">
        <v>441</v>
      </c>
      <c r="J54" s="295">
        <v>81</v>
      </c>
      <c r="K54" s="296" t="s">
        <v>415</v>
      </c>
      <c r="L54" s="296" t="s">
        <v>416</v>
      </c>
      <c r="M54" s="297">
        <v>26</v>
      </c>
      <c r="N54" s="298"/>
      <c r="O54" s="299">
        <v>1.64</v>
      </c>
      <c r="P54" s="297">
        <v>0.05</v>
      </c>
      <c r="Q54" s="300">
        <v>77.650000000000006</v>
      </c>
      <c r="R54" s="297">
        <v>2.2000000000000002</v>
      </c>
      <c r="S54" s="299">
        <v>35.590000000000003</v>
      </c>
      <c r="T54" s="299">
        <v>4.3899999999999997</v>
      </c>
      <c r="U54" s="298"/>
      <c r="V54" s="301">
        <v>153335</v>
      </c>
      <c r="W54" s="301">
        <v>3324035</v>
      </c>
      <c r="X54" s="293">
        <v>93410</v>
      </c>
      <c r="Y54" s="293">
        <v>42806</v>
      </c>
      <c r="Z54" s="293">
        <v>757048</v>
      </c>
      <c r="AA54" s="293">
        <v>617199</v>
      </c>
      <c r="AB54" s="293"/>
      <c r="AC54" s="293"/>
      <c r="AD54" s="293"/>
      <c r="AE54" s="302"/>
      <c r="AF54" s="303"/>
      <c r="AG54" s="303"/>
      <c r="AH54" s="304"/>
      <c r="AI54" s="304"/>
      <c r="AJ54" s="304"/>
      <c r="AK54" s="304"/>
      <c r="AL54" s="304"/>
      <c r="AM54" s="304"/>
      <c r="AN54" s="304"/>
      <c r="AO54" s="304"/>
      <c r="AP54" s="305"/>
      <c r="AQ54" s="305"/>
      <c r="AR54" s="305"/>
      <c r="AS54" s="305"/>
      <c r="AT54" s="305"/>
    </row>
    <row r="55" spans="1:46" ht="12.75" x14ac:dyDescent="0.2">
      <c r="A55" s="291" t="s">
        <v>327</v>
      </c>
      <c r="B55" s="291" t="s">
        <v>328</v>
      </c>
      <c r="C55" s="292" t="s">
        <v>411</v>
      </c>
      <c r="D55" s="292">
        <v>9015</v>
      </c>
      <c r="E55" s="292">
        <v>90015</v>
      </c>
      <c r="F55" s="291" t="s">
        <v>427</v>
      </c>
      <c r="G55" s="292" t="s">
        <v>413</v>
      </c>
      <c r="H55" s="293">
        <v>3281212</v>
      </c>
      <c r="I55" s="294" t="s">
        <v>441</v>
      </c>
      <c r="J55" s="295">
        <v>988</v>
      </c>
      <c r="K55" s="296" t="s">
        <v>415</v>
      </c>
      <c r="L55" s="296" t="s">
        <v>416</v>
      </c>
      <c r="M55" s="297">
        <v>132</v>
      </c>
      <c r="N55" s="298"/>
      <c r="O55" s="299">
        <v>2.29</v>
      </c>
      <c r="P55" s="297">
        <v>0.05</v>
      </c>
      <c r="Q55" s="300">
        <v>79.34</v>
      </c>
      <c r="R55" s="297">
        <v>1.8</v>
      </c>
      <c r="S55" s="299">
        <v>43.32</v>
      </c>
      <c r="T55" s="299">
        <v>7.02</v>
      </c>
      <c r="U55" s="298"/>
      <c r="V55" s="301">
        <v>1091770</v>
      </c>
      <c r="W55" s="301">
        <v>20609984</v>
      </c>
      <c r="X55" s="293">
        <v>475786</v>
      </c>
      <c r="Y55" s="293">
        <v>259756</v>
      </c>
      <c r="Z55" s="293">
        <v>2935485</v>
      </c>
      <c r="AA55" s="293">
        <v>1968208</v>
      </c>
      <c r="AB55" s="293"/>
      <c r="AC55" s="293"/>
      <c r="AD55" s="293"/>
      <c r="AE55" s="302"/>
      <c r="AF55" s="303"/>
      <c r="AG55" s="303"/>
      <c r="AH55" s="304"/>
      <c r="AI55" s="304"/>
      <c r="AJ55" s="304"/>
      <c r="AK55" s="304"/>
      <c r="AL55" s="304"/>
      <c r="AM55" s="304"/>
      <c r="AN55" s="304"/>
      <c r="AO55" s="304"/>
      <c r="AP55" s="305"/>
      <c r="AQ55" s="305"/>
      <c r="AR55" s="305"/>
      <c r="AS55" s="305"/>
      <c r="AT55" s="305"/>
    </row>
    <row r="56" spans="1:46" ht="12.75" x14ac:dyDescent="0.2">
      <c r="A56" s="291" t="s">
        <v>267</v>
      </c>
      <c r="B56" s="291" t="s">
        <v>268</v>
      </c>
      <c r="C56" s="292" t="s">
        <v>411</v>
      </c>
      <c r="D56" s="292">
        <v>9009</v>
      </c>
      <c r="E56" s="292">
        <v>90009</v>
      </c>
      <c r="F56" s="291" t="s">
        <v>412</v>
      </c>
      <c r="G56" s="292" t="s">
        <v>413</v>
      </c>
      <c r="H56" s="293">
        <v>3281212</v>
      </c>
      <c r="I56" s="294" t="s">
        <v>441</v>
      </c>
      <c r="J56" s="295">
        <v>404</v>
      </c>
      <c r="K56" s="296" t="s">
        <v>415</v>
      </c>
      <c r="L56" s="296" t="s">
        <v>416</v>
      </c>
      <c r="M56" s="297">
        <v>81</v>
      </c>
      <c r="N56" s="298"/>
      <c r="O56" s="299">
        <v>2.5099999999999998</v>
      </c>
      <c r="P56" s="297">
        <v>0.05</v>
      </c>
      <c r="Q56" s="300">
        <v>91.82</v>
      </c>
      <c r="R56" s="297">
        <v>1.7</v>
      </c>
      <c r="S56" s="299">
        <v>53.2</v>
      </c>
      <c r="T56" s="299">
        <v>6.57</v>
      </c>
      <c r="U56" s="298"/>
      <c r="V56" s="301">
        <v>675036</v>
      </c>
      <c r="W56" s="301">
        <v>14300248</v>
      </c>
      <c r="X56" s="293">
        <v>268786</v>
      </c>
      <c r="Y56" s="293">
        <v>155749</v>
      </c>
      <c r="Z56" s="293">
        <v>2178101</v>
      </c>
      <c r="AA56" s="293">
        <v>2127740</v>
      </c>
      <c r="AB56" s="293"/>
      <c r="AC56" s="293"/>
      <c r="AD56" s="293"/>
      <c r="AE56" s="302"/>
      <c r="AF56" s="303"/>
      <c r="AG56" s="303"/>
      <c r="AH56" s="304"/>
      <c r="AI56" s="304"/>
      <c r="AJ56" s="304"/>
      <c r="AK56" s="304"/>
      <c r="AL56" s="304"/>
      <c r="AM56" s="304"/>
      <c r="AN56" s="304"/>
      <c r="AO56" s="304"/>
      <c r="AP56" s="305"/>
      <c r="AQ56" s="305"/>
      <c r="AR56" s="305"/>
      <c r="AS56" s="305"/>
      <c r="AT56" s="305"/>
    </row>
    <row r="57" spans="1:46" ht="12.75" x14ac:dyDescent="0.2">
      <c r="A57" s="291" t="s">
        <v>442</v>
      </c>
      <c r="B57" s="291" t="s">
        <v>443</v>
      </c>
      <c r="C57" s="292" t="s">
        <v>411</v>
      </c>
      <c r="D57" s="292">
        <v>9159</v>
      </c>
      <c r="E57" s="292">
        <v>90159</v>
      </c>
      <c r="F57" s="291" t="s">
        <v>412</v>
      </c>
      <c r="G57" s="292" t="s">
        <v>413</v>
      </c>
      <c r="H57" s="293">
        <v>3281212</v>
      </c>
      <c r="I57" s="294" t="s">
        <v>441</v>
      </c>
      <c r="J57" s="295">
        <v>50</v>
      </c>
      <c r="K57" s="296" t="s">
        <v>415</v>
      </c>
      <c r="L57" s="296" t="s">
        <v>416</v>
      </c>
      <c r="M57" s="297">
        <v>10</v>
      </c>
      <c r="N57" s="298"/>
      <c r="O57" s="299">
        <v>1.35</v>
      </c>
      <c r="P57" s="297">
        <v>0.04</v>
      </c>
      <c r="Q57" s="300">
        <v>96.71</v>
      </c>
      <c r="R57" s="297">
        <v>2.7</v>
      </c>
      <c r="S57" s="299">
        <v>36.15</v>
      </c>
      <c r="T57" s="299">
        <v>4.4400000000000004</v>
      </c>
      <c r="U57" s="298"/>
      <c r="V57" s="301">
        <v>57207</v>
      </c>
      <c r="W57" s="301">
        <v>1533125</v>
      </c>
      <c r="X57" s="293">
        <v>42406</v>
      </c>
      <c r="Y57" s="293">
        <v>15852</v>
      </c>
      <c r="Z57" s="293">
        <v>345485</v>
      </c>
      <c r="AA57" s="293">
        <v>213274</v>
      </c>
      <c r="AB57" s="293"/>
      <c r="AC57" s="293"/>
      <c r="AD57" s="293"/>
      <c r="AE57" s="302"/>
      <c r="AF57" s="303"/>
      <c r="AG57" s="303"/>
      <c r="AH57" s="304"/>
      <c r="AI57" s="304"/>
      <c r="AJ57" s="304"/>
      <c r="AK57" s="304"/>
      <c r="AL57" s="304"/>
      <c r="AM57" s="304"/>
      <c r="AN57" s="304"/>
      <c r="AO57" s="304"/>
      <c r="AP57" s="305"/>
      <c r="AQ57" s="305"/>
      <c r="AR57" s="305"/>
      <c r="AS57" s="305"/>
      <c r="AT57" s="305"/>
    </row>
    <row r="58" spans="1:46" ht="12.75" x14ac:dyDescent="0.2">
      <c r="A58" s="291"/>
      <c r="B58" s="291"/>
      <c r="C58" s="292"/>
      <c r="D58" s="292"/>
      <c r="E58" s="292"/>
      <c r="F58" s="291"/>
      <c r="G58" s="292"/>
      <c r="H58" s="293"/>
      <c r="I58" s="294"/>
      <c r="J58" s="295"/>
      <c r="K58" s="296"/>
      <c r="L58" s="296"/>
      <c r="M58" s="297"/>
      <c r="N58" s="298"/>
      <c r="O58" s="299"/>
      <c r="P58" s="297"/>
      <c r="Q58" s="300"/>
      <c r="R58" s="297"/>
      <c r="S58" s="299"/>
      <c r="T58" s="299"/>
      <c r="U58" s="298"/>
      <c r="V58" s="301"/>
      <c r="W58" s="301"/>
      <c r="X58" s="293"/>
      <c r="Y58" s="293"/>
      <c r="Z58" s="293"/>
      <c r="AA58" s="293"/>
      <c r="AB58" s="293"/>
      <c r="AC58" s="293"/>
      <c r="AD58" s="293"/>
      <c r="AE58" s="302"/>
      <c r="AF58" s="303"/>
      <c r="AG58" s="303"/>
      <c r="AH58" s="304"/>
      <c r="AI58" s="304"/>
      <c r="AJ58" s="304"/>
      <c r="AK58" s="304"/>
      <c r="AL58" s="304"/>
      <c r="AM58" s="304"/>
      <c r="AN58" s="304"/>
      <c r="AO58" s="304"/>
      <c r="AP58" s="305"/>
      <c r="AQ58" s="305"/>
      <c r="AR58" s="305"/>
      <c r="AS58" s="305"/>
      <c r="AT58" s="305"/>
    </row>
    <row r="59" spans="1:46" ht="12.75" x14ac:dyDescent="0.2">
      <c r="A59" s="291" t="s">
        <v>267</v>
      </c>
      <c r="B59" s="291" t="s">
        <v>268</v>
      </c>
      <c r="C59" s="292" t="s">
        <v>411</v>
      </c>
      <c r="D59" s="292">
        <v>9009</v>
      </c>
      <c r="E59" s="292">
        <v>90009</v>
      </c>
      <c r="F59" s="291" t="s">
        <v>412</v>
      </c>
      <c r="G59" s="292" t="s">
        <v>413</v>
      </c>
      <c r="H59" s="293">
        <v>3281212</v>
      </c>
      <c r="I59" s="294" t="s">
        <v>441</v>
      </c>
      <c r="J59" s="295">
        <v>404</v>
      </c>
      <c r="K59" s="296" t="s">
        <v>417</v>
      </c>
      <c r="L59" s="296" t="s">
        <v>416</v>
      </c>
      <c r="M59" s="297">
        <v>49</v>
      </c>
      <c r="N59" s="298"/>
      <c r="O59" s="299">
        <v>2.38</v>
      </c>
      <c r="P59" s="297">
        <v>0.05</v>
      </c>
      <c r="Q59" s="300">
        <v>137.69999999999999</v>
      </c>
      <c r="R59" s="297">
        <v>2.6</v>
      </c>
      <c r="S59" s="299">
        <v>52.65</v>
      </c>
      <c r="T59" s="299">
        <v>4.43</v>
      </c>
      <c r="U59" s="298"/>
      <c r="V59" s="301">
        <v>240767</v>
      </c>
      <c r="W59" s="301">
        <v>5328776</v>
      </c>
      <c r="X59" s="293">
        <v>101212</v>
      </c>
      <c r="Y59" s="293">
        <v>38698</v>
      </c>
      <c r="Z59" s="293">
        <v>1203411</v>
      </c>
      <c r="AA59" s="293">
        <v>929651</v>
      </c>
      <c r="AB59" s="293"/>
      <c r="AC59" s="293"/>
      <c r="AD59" s="293"/>
      <c r="AE59" s="302"/>
      <c r="AF59" s="303"/>
      <c r="AG59" s="303"/>
      <c r="AH59" s="304"/>
      <c r="AI59" s="304"/>
      <c r="AJ59" s="304"/>
      <c r="AK59" s="304"/>
      <c r="AL59" s="304"/>
      <c r="AM59" s="304"/>
      <c r="AN59" s="304"/>
      <c r="AO59" s="304"/>
      <c r="AP59" s="305"/>
      <c r="AQ59" s="305"/>
      <c r="AR59" s="305"/>
      <c r="AS59" s="305"/>
      <c r="AT59" s="305"/>
    </row>
    <row r="60" spans="1:46" ht="12.75" x14ac:dyDescent="0.2">
      <c r="A60" s="291"/>
      <c r="B60" s="291"/>
      <c r="C60" s="292"/>
      <c r="D60" s="292"/>
      <c r="E60" s="292"/>
      <c r="F60" s="291"/>
      <c r="G60" s="292"/>
      <c r="H60" s="293"/>
      <c r="I60" s="294"/>
      <c r="J60" s="295"/>
      <c r="K60" s="296"/>
      <c r="L60" s="296"/>
      <c r="M60" s="297"/>
      <c r="N60" s="298"/>
      <c r="O60" s="299"/>
      <c r="P60" s="297"/>
      <c r="Q60" s="300"/>
      <c r="R60" s="297"/>
      <c r="S60" s="299"/>
      <c r="T60" s="299"/>
      <c r="U60" s="298"/>
      <c r="V60" s="301"/>
      <c r="W60" s="301"/>
      <c r="X60" s="293"/>
      <c r="Y60" s="293"/>
      <c r="Z60" s="293"/>
      <c r="AA60" s="293"/>
      <c r="AB60" s="293"/>
      <c r="AC60" s="293"/>
      <c r="AD60" s="293"/>
      <c r="AE60" s="302"/>
      <c r="AF60" s="303"/>
      <c r="AG60" s="303"/>
      <c r="AH60" s="304"/>
      <c r="AI60" s="304"/>
      <c r="AJ60" s="304"/>
      <c r="AK60" s="304"/>
      <c r="AL60" s="304"/>
      <c r="AM60" s="304"/>
      <c r="AN60" s="304"/>
      <c r="AO60" s="304"/>
      <c r="AP60" s="305"/>
      <c r="AQ60" s="305"/>
      <c r="AR60" s="305"/>
      <c r="AS60" s="305"/>
      <c r="AT60" s="305"/>
    </row>
    <row r="61" spans="1:46" ht="12.75" x14ac:dyDescent="0.2">
      <c r="A61" s="291" t="s">
        <v>349</v>
      </c>
      <c r="B61" s="291" t="s">
        <v>328</v>
      </c>
      <c r="C61" s="292" t="s">
        <v>411</v>
      </c>
      <c r="D61" s="292">
        <v>9016</v>
      </c>
      <c r="E61" s="292">
        <v>90016</v>
      </c>
      <c r="F61" s="291" t="s">
        <v>412</v>
      </c>
      <c r="G61" s="292" t="s">
        <v>413</v>
      </c>
      <c r="H61" s="293">
        <v>3281212</v>
      </c>
      <c r="I61" s="294" t="s">
        <v>441</v>
      </c>
      <c r="J61" s="295">
        <v>146</v>
      </c>
      <c r="K61" s="296" t="s">
        <v>450</v>
      </c>
      <c r="L61" s="296" t="s">
        <v>419</v>
      </c>
      <c r="M61" s="297">
        <v>7</v>
      </c>
      <c r="N61" s="298"/>
      <c r="O61" s="299">
        <v>8.0500000000000007</v>
      </c>
      <c r="P61" s="297">
        <v>0.65</v>
      </c>
      <c r="Q61" s="300">
        <v>2195.3000000000002</v>
      </c>
      <c r="R61" s="297">
        <v>177.9</v>
      </c>
      <c r="S61" s="299">
        <v>12.34</v>
      </c>
      <c r="T61" s="299">
        <v>1.1399999999999999</v>
      </c>
      <c r="U61" s="298"/>
      <c r="V61" s="301">
        <v>20320630</v>
      </c>
      <c r="W61" s="301">
        <v>31138174</v>
      </c>
      <c r="X61" s="293">
        <v>2523077</v>
      </c>
      <c r="Y61" s="293">
        <v>14184</v>
      </c>
      <c r="Z61" s="293">
        <v>27369741</v>
      </c>
      <c r="AA61" s="293">
        <v>196380</v>
      </c>
      <c r="AB61" s="293"/>
      <c r="AC61" s="293"/>
      <c r="AD61" s="293"/>
      <c r="AE61" s="302"/>
      <c r="AF61" s="303"/>
      <c r="AG61" s="303"/>
      <c r="AH61" s="304"/>
      <c r="AI61" s="304"/>
      <c r="AJ61" s="304"/>
      <c r="AK61" s="304"/>
      <c r="AL61" s="304"/>
      <c r="AM61" s="304"/>
      <c r="AN61" s="304"/>
      <c r="AO61" s="304"/>
      <c r="AP61" s="305"/>
      <c r="AQ61" s="305"/>
      <c r="AR61" s="305"/>
      <c r="AS61" s="305"/>
      <c r="AT61" s="305"/>
    </row>
    <row r="62" spans="1:46" ht="12.75" x14ac:dyDescent="0.2">
      <c r="A62" s="291" t="s">
        <v>451</v>
      </c>
      <c r="B62" s="291" t="s">
        <v>328</v>
      </c>
      <c r="C62" s="292" t="s">
        <v>411</v>
      </c>
      <c r="D62" s="292">
        <v>9225</v>
      </c>
      <c r="E62" s="292">
        <v>90225</v>
      </c>
      <c r="F62" s="291" t="s">
        <v>412</v>
      </c>
      <c r="G62" s="292" t="s">
        <v>413</v>
      </c>
      <c r="H62" s="293">
        <v>3281212</v>
      </c>
      <c r="I62" s="294" t="s">
        <v>441</v>
      </c>
      <c r="J62" s="295">
        <v>10</v>
      </c>
      <c r="K62" s="296" t="s">
        <v>450</v>
      </c>
      <c r="L62" s="296" t="s">
        <v>416</v>
      </c>
      <c r="M62" s="297">
        <v>10</v>
      </c>
      <c r="N62" s="298"/>
      <c r="O62" s="299">
        <v>7.07</v>
      </c>
      <c r="P62" s="297">
        <v>0.61</v>
      </c>
      <c r="Q62" s="300">
        <v>1461.21</v>
      </c>
      <c r="R62" s="297">
        <v>127</v>
      </c>
      <c r="S62" s="299">
        <v>11.5</v>
      </c>
      <c r="T62" s="299">
        <v>0.77</v>
      </c>
      <c r="U62" s="298"/>
      <c r="V62" s="301">
        <v>18453395</v>
      </c>
      <c r="W62" s="301">
        <v>30014627</v>
      </c>
      <c r="X62" s="293">
        <v>2609411</v>
      </c>
      <c r="Y62" s="293">
        <v>20541</v>
      </c>
      <c r="Z62" s="293">
        <v>39179467</v>
      </c>
      <c r="AA62" s="293">
        <v>405446</v>
      </c>
      <c r="AB62" s="293"/>
      <c r="AC62" s="293"/>
      <c r="AD62" s="293"/>
      <c r="AE62" s="302"/>
      <c r="AF62" s="303"/>
      <c r="AG62" s="303"/>
      <c r="AH62" s="304"/>
      <c r="AI62" s="304"/>
      <c r="AJ62" s="304"/>
      <c r="AK62" s="304"/>
      <c r="AL62" s="304"/>
      <c r="AM62" s="304"/>
      <c r="AN62" s="304"/>
      <c r="AO62" s="304"/>
      <c r="AP62" s="305"/>
      <c r="AQ62" s="305"/>
      <c r="AR62" s="305"/>
      <c r="AS62" s="305"/>
      <c r="AT62" s="305"/>
    </row>
    <row r="63" spans="1:46" ht="12.75" x14ac:dyDescent="0.2">
      <c r="A63" s="291"/>
      <c r="B63" s="291"/>
      <c r="C63" s="292"/>
      <c r="D63" s="292"/>
      <c r="E63" s="292"/>
      <c r="F63" s="291"/>
      <c r="G63" s="292"/>
      <c r="H63" s="293"/>
      <c r="I63" s="294"/>
      <c r="J63" s="295"/>
      <c r="K63" s="296"/>
      <c r="L63" s="296"/>
      <c r="M63" s="297"/>
      <c r="N63" s="298"/>
      <c r="O63" s="299"/>
      <c r="P63" s="297"/>
      <c r="Q63" s="300"/>
      <c r="R63" s="297"/>
      <c r="S63" s="299"/>
      <c r="T63" s="299"/>
      <c r="U63" s="298"/>
      <c r="V63" s="301"/>
      <c r="W63" s="301"/>
      <c r="X63" s="293"/>
      <c r="Y63" s="293"/>
      <c r="Z63" s="293"/>
      <c r="AA63" s="293"/>
      <c r="AB63" s="293"/>
      <c r="AC63" s="293"/>
      <c r="AD63" s="293"/>
      <c r="AE63" s="302"/>
      <c r="AF63" s="303"/>
      <c r="AG63" s="303"/>
      <c r="AH63" s="304"/>
      <c r="AI63" s="304"/>
      <c r="AJ63" s="304"/>
      <c r="AK63" s="304"/>
      <c r="AL63" s="304"/>
      <c r="AM63" s="304"/>
      <c r="AN63" s="304"/>
      <c r="AO63" s="304"/>
      <c r="AP63" s="305"/>
      <c r="AQ63" s="305"/>
      <c r="AR63" s="305"/>
      <c r="AS63" s="305"/>
      <c r="AT63" s="305"/>
    </row>
    <row r="64" spans="1:46" ht="12.75" x14ac:dyDescent="0.2">
      <c r="A64" s="291" t="s">
        <v>93</v>
      </c>
      <c r="B64" s="291" t="s">
        <v>95</v>
      </c>
      <c r="C64" s="292" t="s">
        <v>411</v>
      </c>
      <c r="D64" s="292">
        <v>9003</v>
      </c>
      <c r="E64" s="292">
        <v>90003</v>
      </c>
      <c r="F64" s="291" t="s">
        <v>412</v>
      </c>
      <c r="G64" s="292" t="s">
        <v>413</v>
      </c>
      <c r="H64" s="293">
        <v>3281212</v>
      </c>
      <c r="I64" s="294" t="s">
        <v>441</v>
      </c>
      <c r="J64" s="295">
        <v>559</v>
      </c>
      <c r="K64" s="296" t="s">
        <v>452</v>
      </c>
      <c r="L64" s="296" t="s">
        <v>419</v>
      </c>
      <c r="M64" s="297">
        <v>556</v>
      </c>
      <c r="N64" s="298"/>
      <c r="O64" s="299">
        <v>3.64</v>
      </c>
      <c r="P64" s="297">
        <v>0.77</v>
      </c>
      <c r="Q64" s="300">
        <v>288.58</v>
      </c>
      <c r="R64" s="297">
        <v>61.5</v>
      </c>
      <c r="S64" s="299">
        <v>4.6900000000000004</v>
      </c>
      <c r="T64" s="299">
        <v>0.34</v>
      </c>
      <c r="U64" s="298"/>
      <c r="V64" s="301">
        <v>479276684</v>
      </c>
      <c r="W64" s="301">
        <v>618691516</v>
      </c>
      <c r="X64" s="293">
        <v>131810212</v>
      </c>
      <c r="Y64" s="293">
        <v>2143892</v>
      </c>
      <c r="Z64" s="293">
        <v>1808935691</v>
      </c>
      <c r="AA64" s="293">
        <v>75237775</v>
      </c>
      <c r="AB64" s="293"/>
      <c r="AC64" s="293"/>
      <c r="AD64" s="293"/>
      <c r="AE64" s="302"/>
      <c r="AF64" s="303"/>
      <c r="AG64" s="303"/>
      <c r="AH64" s="304"/>
      <c r="AI64" s="304"/>
      <c r="AJ64" s="304"/>
      <c r="AK64" s="304"/>
      <c r="AL64" s="304"/>
      <c r="AM64" s="304"/>
      <c r="AN64" s="304"/>
      <c r="AO64" s="304"/>
      <c r="AP64" s="305"/>
      <c r="AQ64" s="305"/>
      <c r="AR64" s="305"/>
      <c r="AS64" s="305"/>
      <c r="AT64" s="305"/>
    </row>
    <row r="65" spans="1:46" ht="12.75" x14ac:dyDescent="0.2">
      <c r="A65" s="291"/>
      <c r="B65" s="291"/>
      <c r="C65" s="292"/>
      <c r="D65" s="292"/>
      <c r="E65" s="292"/>
      <c r="F65" s="291"/>
      <c r="G65" s="292"/>
      <c r="H65" s="293"/>
      <c r="I65" s="294"/>
      <c r="J65" s="295"/>
      <c r="K65" s="296"/>
      <c r="L65" s="296"/>
      <c r="M65" s="297"/>
      <c r="N65" s="298"/>
      <c r="O65" s="299"/>
      <c r="P65" s="297"/>
      <c r="Q65" s="300"/>
      <c r="R65" s="297"/>
      <c r="S65" s="299"/>
      <c r="T65" s="299"/>
      <c r="U65" s="298"/>
      <c r="V65" s="301"/>
      <c r="W65" s="301"/>
      <c r="X65" s="293"/>
      <c r="Y65" s="293"/>
      <c r="Z65" s="293"/>
      <c r="AA65" s="293"/>
      <c r="AB65" s="293"/>
      <c r="AC65" s="293"/>
      <c r="AD65" s="293"/>
      <c r="AE65" s="302"/>
      <c r="AF65" s="303"/>
      <c r="AG65" s="303"/>
      <c r="AH65" s="304"/>
      <c r="AI65" s="304"/>
      <c r="AJ65" s="304"/>
      <c r="AK65" s="304"/>
      <c r="AL65" s="304"/>
      <c r="AM65" s="304"/>
      <c r="AN65" s="304"/>
      <c r="AO65" s="304"/>
      <c r="AP65" s="305"/>
      <c r="AQ65" s="305"/>
      <c r="AR65" s="305"/>
      <c r="AS65" s="305"/>
      <c r="AT65" s="305"/>
    </row>
    <row r="66" spans="1:46" ht="12.75" x14ac:dyDescent="0.2">
      <c r="A66" s="291" t="s">
        <v>327</v>
      </c>
      <c r="B66" s="291" t="s">
        <v>328</v>
      </c>
      <c r="C66" s="292" t="s">
        <v>411</v>
      </c>
      <c r="D66" s="292">
        <v>9015</v>
      </c>
      <c r="E66" s="292">
        <v>90015</v>
      </c>
      <c r="F66" s="291" t="s">
        <v>427</v>
      </c>
      <c r="G66" s="292" t="s">
        <v>413</v>
      </c>
      <c r="H66" s="293">
        <v>3281212</v>
      </c>
      <c r="I66" s="294" t="s">
        <v>441</v>
      </c>
      <c r="J66" s="295">
        <v>988</v>
      </c>
      <c r="K66" s="296" t="s">
        <v>418</v>
      </c>
      <c r="L66" s="296" t="s">
        <v>419</v>
      </c>
      <c r="M66" s="297">
        <v>131</v>
      </c>
      <c r="N66" s="298"/>
      <c r="O66" s="299">
        <v>0.77</v>
      </c>
      <c r="P66" s="297">
        <v>0.18</v>
      </c>
      <c r="Q66" s="300">
        <v>368.95</v>
      </c>
      <c r="R66" s="297">
        <v>88</v>
      </c>
      <c r="S66" s="299">
        <v>4.1900000000000004</v>
      </c>
      <c r="T66" s="299">
        <v>1.53</v>
      </c>
      <c r="U66" s="298"/>
      <c r="V66" s="301">
        <v>39220045</v>
      </c>
      <c r="W66" s="301">
        <v>213773526</v>
      </c>
      <c r="X66" s="293">
        <v>50993166</v>
      </c>
      <c r="Y66" s="293">
        <v>579417</v>
      </c>
      <c r="Z66" s="293">
        <v>139398231</v>
      </c>
      <c r="AA66" s="293">
        <v>5667554</v>
      </c>
      <c r="AB66" s="293"/>
      <c r="AC66" s="293"/>
      <c r="AD66" s="293"/>
      <c r="AE66" s="302"/>
      <c r="AF66" s="303"/>
      <c r="AG66" s="303"/>
      <c r="AH66" s="304"/>
      <c r="AI66" s="304"/>
      <c r="AJ66" s="304"/>
      <c r="AK66" s="304"/>
      <c r="AL66" s="304"/>
      <c r="AM66" s="304"/>
      <c r="AN66" s="304"/>
      <c r="AO66" s="304"/>
      <c r="AP66" s="305"/>
      <c r="AQ66" s="305"/>
      <c r="AR66" s="305"/>
      <c r="AS66" s="305"/>
      <c r="AT66" s="305"/>
    </row>
    <row r="67" spans="1:46" ht="12.75" x14ac:dyDescent="0.2">
      <c r="A67" s="291"/>
      <c r="B67" s="291"/>
      <c r="C67" s="292"/>
      <c r="D67" s="292"/>
      <c r="E67" s="292"/>
      <c r="F67" s="291"/>
      <c r="G67" s="292"/>
      <c r="H67" s="293"/>
      <c r="I67" s="294"/>
      <c r="J67" s="295"/>
      <c r="K67" s="296"/>
      <c r="L67" s="296"/>
      <c r="M67" s="297"/>
      <c r="N67" s="298"/>
      <c r="O67" s="299"/>
      <c r="P67" s="297"/>
      <c r="Q67" s="300"/>
      <c r="R67" s="297"/>
      <c r="S67" s="299"/>
      <c r="T67" s="299"/>
      <c r="U67" s="298"/>
      <c r="V67" s="301"/>
      <c r="W67" s="301"/>
      <c r="X67" s="293"/>
      <c r="Y67" s="293"/>
      <c r="Z67" s="293"/>
      <c r="AA67" s="293"/>
      <c r="AB67" s="293"/>
      <c r="AC67" s="293"/>
      <c r="AD67" s="293"/>
      <c r="AE67" s="302"/>
      <c r="AF67" s="303"/>
      <c r="AG67" s="303"/>
      <c r="AH67" s="304"/>
      <c r="AI67" s="304"/>
      <c r="AJ67" s="304"/>
      <c r="AK67" s="304"/>
      <c r="AL67" s="304"/>
      <c r="AM67" s="304"/>
      <c r="AN67" s="304"/>
      <c r="AO67" s="304"/>
      <c r="AP67" s="305"/>
      <c r="AQ67" s="305"/>
      <c r="AR67" s="305"/>
      <c r="AS67" s="305"/>
      <c r="AT67" s="305"/>
    </row>
    <row r="68" spans="1:46" ht="12.75" x14ac:dyDescent="0.2">
      <c r="A68" s="291" t="s">
        <v>316</v>
      </c>
      <c r="B68" s="291" t="s">
        <v>95</v>
      </c>
      <c r="C68" s="292" t="s">
        <v>411</v>
      </c>
      <c r="D68" s="292">
        <v>9014</v>
      </c>
      <c r="E68" s="292">
        <v>90014</v>
      </c>
      <c r="F68" s="291" t="s">
        <v>412</v>
      </c>
      <c r="G68" s="292" t="s">
        <v>413</v>
      </c>
      <c r="H68" s="293">
        <v>3281212</v>
      </c>
      <c r="I68" s="294" t="s">
        <v>441</v>
      </c>
      <c r="J68" s="295">
        <v>794</v>
      </c>
      <c r="K68" s="296" t="s">
        <v>420</v>
      </c>
      <c r="L68" s="296" t="s">
        <v>419</v>
      </c>
      <c r="M68" s="297">
        <v>457</v>
      </c>
      <c r="N68" s="298"/>
      <c r="O68" s="299">
        <v>1.36</v>
      </c>
      <c r="P68" s="297">
        <v>0.19</v>
      </c>
      <c r="Q68" s="300">
        <v>195.9</v>
      </c>
      <c r="R68" s="297">
        <v>27.4</v>
      </c>
      <c r="S68" s="299">
        <v>7.15</v>
      </c>
      <c r="T68" s="299">
        <v>2.1800000000000002</v>
      </c>
      <c r="U68" s="298"/>
      <c r="V68" s="301">
        <v>67618637</v>
      </c>
      <c r="W68" s="301">
        <v>356745096</v>
      </c>
      <c r="X68" s="293">
        <v>49899177</v>
      </c>
      <c r="Y68" s="293">
        <v>1821100</v>
      </c>
      <c r="Z68" s="293">
        <v>163699331</v>
      </c>
      <c r="AA68" s="293">
        <v>18301313</v>
      </c>
      <c r="AB68" s="293"/>
      <c r="AC68" s="293"/>
      <c r="AD68" s="293"/>
      <c r="AE68" s="302"/>
      <c r="AF68" s="303"/>
      <c r="AG68" s="303"/>
      <c r="AH68" s="304"/>
      <c r="AI68" s="304"/>
      <c r="AJ68" s="304"/>
      <c r="AK68" s="304"/>
      <c r="AL68" s="304"/>
      <c r="AM68" s="304"/>
      <c r="AN68" s="304"/>
      <c r="AO68" s="304"/>
      <c r="AP68" s="305"/>
      <c r="AQ68" s="305"/>
      <c r="AR68" s="305"/>
      <c r="AS68" s="305"/>
      <c r="AT68" s="305"/>
    </row>
    <row r="69" spans="1:46" ht="12.75" x14ac:dyDescent="0.2">
      <c r="A69" s="291" t="s">
        <v>316</v>
      </c>
      <c r="B69" s="291" t="s">
        <v>95</v>
      </c>
      <c r="C69" s="292" t="s">
        <v>411</v>
      </c>
      <c r="D69" s="292">
        <v>9014</v>
      </c>
      <c r="E69" s="292">
        <v>90014</v>
      </c>
      <c r="F69" s="291" t="s">
        <v>412</v>
      </c>
      <c r="G69" s="292" t="s">
        <v>413</v>
      </c>
      <c r="H69" s="293">
        <v>3281212</v>
      </c>
      <c r="I69" s="294" t="s">
        <v>441</v>
      </c>
      <c r="J69" s="295">
        <v>794</v>
      </c>
      <c r="K69" s="296" t="s">
        <v>420</v>
      </c>
      <c r="L69" s="296" t="s">
        <v>416</v>
      </c>
      <c r="M69" s="297">
        <v>14</v>
      </c>
      <c r="N69" s="298"/>
      <c r="O69" s="299">
        <v>2.48</v>
      </c>
      <c r="P69" s="297">
        <v>0.24</v>
      </c>
      <c r="Q69" s="300">
        <v>101.86</v>
      </c>
      <c r="R69" s="297">
        <v>9.8000000000000007</v>
      </c>
      <c r="S69" s="299">
        <v>10.39</v>
      </c>
      <c r="T69" s="299">
        <v>0.8</v>
      </c>
      <c r="U69" s="298"/>
      <c r="V69" s="301">
        <v>649095</v>
      </c>
      <c r="W69" s="301">
        <v>2722041</v>
      </c>
      <c r="X69" s="293">
        <v>262070</v>
      </c>
      <c r="Y69" s="293">
        <v>26724</v>
      </c>
      <c r="Z69" s="293">
        <v>3415352</v>
      </c>
      <c r="AA69" s="293">
        <v>466281</v>
      </c>
      <c r="AB69" s="293"/>
      <c r="AC69" s="293"/>
      <c r="AD69" s="293"/>
      <c r="AE69" s="302"/>
      <c r="AF69" s="303"/>
      <c r="AG69" s="303"/>
      <c r="AH69" s="304"/>
      <c r="AI69" s="304"/>
      <c r="AJ69" s="304"/>
      <c r="AK69" s="304"/>
      <c r="AL69" s="304"/>
      <c r="AM69" s="304"/>
      <c r="AN69" s="304"/>
      <c r="AO69" s="304"/>
      <c r="AP69" s="305"/>
      <c r="AQ69" s="305"/>
      <c r="AR69" s="305"/>
      <c r="AS69" s="305"/>
      <c r="AT69" s="305"/>
    </row>
    <row r="70" spans="1:46" ht="12.75" x14ac:dyDescent="0.2">
      <c r="A70" s="291" t="s">
        <v>446</v>
      </c>
      <c r="B70" s="291" t="s">
        <v>447</v>
      </c>
      <c r="C70" s="292" t="s">
        <v>411</v>
      </c>
      <c r="D70" s="292">
        <v>9161</v>
      </c>
      <c r="E70" s="292">
        <v>90161</v>
      </c>
      <c r="F70" s="291" t="s">
        <v>427</v>
      </c>
      <c r="G70" s="292" t="s">
        <v>428</v>
      </c>
      <c r="H70" s="293">
        <v>3281212</v>
      </c>
      <c r="I70" s="294" t="s">
        <v>441</v>
      </c>
      <c r="J70" s="295">
        <v>18</v>
      </c>
      <c r="K70" s="296" t="s">
        <v>420</v>
      </c>
      <c r="L70" s="296" t="s">
        <v>416</v>
      </c>
      <c r="M70" s="297">
        <v>13</v>
      </c>
      <c r="N70" s="298"/>
      <c r="O70" s="299">
        <v>1.04</v>
      </c>
      <c r="P70" s="297">
        <v>7.0000000000000007E-2</v>
      </c>
      <c r="Q70" s="300">
        <v>103.25</v>
      </c>
      <c r="R70" s="297">
        <v>7.4</v>
      </c>
      <c r="S70" s="299">
        <v>13.97</v>
      </c>
      <c r="T70" s="299">
        <v>0</v>
      </c>
      <c r="U70" s="298"/>
      <c r="V70" s="301">
        <v>288515</v>
      </c>
      <c r="W70" s="301">
        <v>3873147</v>
      </c>
      <c r="X70" s="293">
        <v>277202</v>
      </c>
      <c r="Y70" s="293">
        <v>37514</v>
      </c>
      <c r="Z70" s="297">
        <v>0</v>
      </c>
      <c r="AA70" s="293">
        <v>458862</v>
      </c>
      <c r="AB70" s="293"/>
      <c r="AC70" s="293"/>
      <c r="AD70" s="293"/>
      <c r="AE70" s="302"/>
      <c r="AF70" s="303"/>
      <c r="AG70" s="303"/>
      <c r="AH70" s="304"/>
      <c r="AI70" s="304"/>
      <c r="AJ70" s="304"/>
      <c r="AK70" s="304"/>
      <c r="AL70" s="304"/>
      <c r="AM70" s="304"/>
      <c r="AN70" s="304"/>
      <c r="AO70" s="304"/>
      <c r="AP70" s="305"/>
      <c r="AQ70" s="305"/>
      <c r="AR70" s="305"/>
      <c r="AS70" s="305"/>
      <c r="AT70" s="305"/>
    </row>
    <row r="71" spans="1:46" ht="12.75" x14ac:dyDescent="0.2">
      <c r="A71" s="291" t="s">
        <v>349</v>
      </c>
      <c r="B71" s="291" t="s">
        <v>328</v>
      </c>
      <c r="C71" s="292" t="s">
        <v>411</v>
      </c>
      <c r="D71" s="292">
        <v>9016</v>
      </c>
      <c r="E71" s="292">
        <v>90016</v>
      </c>
      <c r="F71" s="291" t="s">
        <v>412</v>
      </c>
      <c r="G71" s="292" t="s">
        <v>413</v>
      </c>
      <c r="H71" s="293">
        <v>3281212</v>
      </c>
      <c r="I71" s="294" t="s">
        <v>441</v>
      </c>
      <c r="J71" s="295">
        <v>146</v>
      </c>
      <c r="K71" s="296" t="s">
        <v>420</v>
      </c>
      <c r="L71" s="296" t="s">
        <v>419</v>
      </c>
      <c r="M71" s="297">
        <v>124</v>
      </c>
      <c r="N71" s="298"/>
      <c r="O71" s="299">
        <v>4.3</v>
      </c>
      <c r="P71" s="297">
        <v>0.19</v>
      </c>
      <c r="Q71" s="300">
        <v>281.27999999999997</v>
      </c>
      <c r="R71" s="297">
        <v>12.6</v>
      </c>
      <c r="S71" s="299">
        <v>22.26</v>
      </c>
      <c r="T71" s="299">
        <v>1.19</v>
      </c>
      <c r="U71" s="298"/>
      <c r="V71" s="301">
        <v>13483181</v>
      </c>
      <c r="W71" s="301">
        <v>69837631</v>
      </c>
      <c r="X71" s="293">
        <v>3137403</v>
      </c>
      <c r="Y71" s="293">
        <v>248288</v>
      </c>
      <c r="Z71" s="293">
        <v>58499672</v>
      </c>
      <c r="AA71" s="293">
        <v>4248934</v>
      </c>
      <c r="AB71" s="293"/>
      <c r="AC71" s="293"/>
      <c r="AD71" s="293"/>
      <c r="AE71" s="302"/>
      <c r="AF71" s="303"/>
      <c r="AG71" s="303"/>
      <c r="AH71" s="304"/>
      <c r="AI71" s="304"/>
      <c r="AJ71" s="304"/>
      <c r="AK71" s="304"/>
      <c r="AL71" s="304"/>
      <c r="AM71" s="304"/>
      <c r="AN71" s="304"/>
      <c r="AO71" s="304"/>
      <c r="AP71" s="305"/>
      <c r="AQ71" s="305"/>
      <c r="AR71" s="305"/>
      <c r="AS71" s="305"/>
      <c r="AT71" s="305"/>
    </row>
    <row r="72" spans="1:46" ht="12.75" x14ac:dyDescent="0.2">
      <c r="A72" s="291" t="s">
        <v>448</v>
      </c>
      <c r="B72" s="291" t="s">
        <v>449</v>
      </c>
      <c r="C72" s="292" t="s">
        <v>411</v>
      </c>
      <c r="D72" s="292">
        <v>9234</v>
      </c>
      <c r="E72" s="292">
        <v>90234</v>
      </c>
      <c r="F72" s="291" t="s">
        <v>412</v>
      </c>
      <c r="G72" s="292" t="s">
        <v>413</v>
      </c>
      <c r="H72" s="293">
        <v>3281212</v>
      </c>
      <c r="I72" s="294" t="s">
        <v>441</v>
      </c>
      <c r="J72" s="295">
        <v>81</v>
      </c>
      <c r="K72" s="296" t="s">
        <v>420</v>
      </c>
      <c r="L72" s="296" t="s">
        <v>416</v>
      </c>
      <c r="M72" s="297">
        <v>55</v>
      </c>
      <c r="N72" s="298"/>
      <c r="O72" s="299">
        <v>1.08</v>
      </c>
      <c r="P72" s="297">
        <v>0.16</v>
      </c>
      <c r="Q72" s="300">
        <v>112.17</v>
      </c>
      <c r="R72" s="297">
        <v>16.399999999999999</v>
      </c>
      <c r="S72" s="299">
        <v>6.83</v>
      </c>
      <c r="T72" s="299">
        <v>1.67</v>
      </c>
      <c r="U72" s="298"/>
      <c r="V72" s="301">
        <v>3158617</v>
      </c>
      <c r="W72" s="301">
        <v>19971498</v>
      </c>
      <c r="X72" s="293">
        <v>2925522</v>
      </c>
      <c r="Y72" s="293">
        <v>178049</v>
      </c>
      <c r="Z72" s="293">
        <v>11970345</v>
      </c>
      <c r="AA72" s="293">
        <v>2307555</v>
      </c>
      <c r="AB72" s="293"/>
      <c r="AC72" s="293"/>
      <c r="AD72" s="293"/>
      <c r="AE72" s="302"/>
      <c r="AF72" s="303"/>
      <c r="AG72" s="303"/>
      <c r="AH72" s="304"/>
      <c r="AI72" s="304"/>
      <c r="AJ72" s="304"/>
      <c r="AK72" s="304"/>
      <c r="AL72" s="304"/>
      <c r="AM72" s="304"/>
      <c r="AN72" s="304"/>
      <c r="AO72" s="304"/>
      <c r="AP72" s="305"/>
      <c r="AQ72" s="305"/>
      <c r="AR72" s="305"/>
      <c r="AS72" s="305"/>
      <c r="AT72" s="305"/>
    </row>
    <row r="73" spans="1:46" ht="12.75" x14ac:dyDescent="0.2">
      <c r="A73" s="291" t="s">
        <v>445</v>
      </c>
      <c r="B73" s="291" t="s">
        <v>268</v>
      </c>
      <c r="C73" s="292" t="s">
        <v>411</v>
      </c>
      <c r="D73" s="292">
        <v>9134</v>
      </c>
      <c r="E73" s="292">
        <v>90134</v>
      </c>
      <c r="F73" s="291" t="s">
        <v>412</v>
      </c>
      <c r="G73" s="292" t="s">
        <v>413</v>
      </c>
      <c r="H73" s="293">
        <v>3281212</v>
      </c>
      <c r="I73" s="294" t="s">
        <v>441</v>
      </c>
      <c r="J73" s="295">
        <v>140</v>
      </c>
      <c r="K73" s="296" t="s">
        <v>420</v>
      </c>
      <c r="L73" s="296" t="s">
        <v>416</v>
      </c>
      <c r="M73" s="297">
        <v>32</v>
      </c>
      <c r="N73" s="298"/>
      <c r="O73" s="299">
        <v>0</v>
      </c>
      <c r="P73" s="297">
        <v>0</v>
      </c>
      <c r="Q73" s="300">
        <v>79.03</v>
      </c>
      <c r="R73" s="297">
        <v>11.4</v>
      </c>
      <c r="S73" s="299">
        <v>6.91</v>
      </c>
      <c r="T73" s="299">
        <v>1.99</v>
      </c>
      <c r="U73" s="298"/>
      <c r="V73" s="301">
        <v>0</v>
      </c>
      <c r="W73" s="301">
        <v>4270354</v>
      </c>
      <c r="X73" s="293">
        <v>618172</v>
      </c>
      <c r="Y73" s="293">
        <v>54032</v>
      </c>
      <c r="Z73" s="293">
        <v>2142244</v>
      </c>
      <c r="AA73" s="293">
        <v>559834</v>
      </c>
      <c r="AB73" s="293"/>
      <c r="AC73" s="293"/>
      <c r="AD73" s="293"/>
      <c r="AE73" s="302"/>
      <c r="AF73" s="303"/>
      <c r="AG73" s="303"/>
      <c r="AH73" s="304"/>
      <c r="AI73" s="304"/>
      <c r="AJ73" s="304"/>
      <c r="AK73" s="304"/>
      <c r="AL73" s="304"/>
      <c r="AM73" s="304"/>
      <c r="AN73" s="304"/>
      <c r="AO73" s="304"/>
      <c r="AP73" s="305"/>
      <c r="AQ73" s="305"/>
      <c r="AR73" s="305"/>
      <c r="AS73" s="305"/>
      <c r="AT73" s="305"/>
    </row>
    <row r="74" spans="1:46" ht="12.75" x14ac:dyDescent="0.2">
      <c r="A74" s="291" t="s">
        <v>327</v>
      </c>
      <c r="B74" s="291" t="s">
        <v>328</v>
      </c>
      <c r="C74" s="292" t="s">
        <v>411</v>
      </c>
      <c r="D74" s="292">
        <v>9015</v>
      </c>
      <c r="E74" s="292">
        <v>90015</v>
      </c>
      <c r="F74" s="291" t="s">
        <v>427</v>
      </c>
      <c r="G74" s="292" t="s">
        <v>413</v>
      </c>
      <c r="H74" s="293">
        <v>3281212</v>
      </c>
      <c r="I74" s="294" t="s">
        <v>441</v>
      </c>
      <c r="J74" s="295">
        <v>988</v>
      </c>
      <c r="K74" s="296" t="s">
        <v>420</v>
      </c>
      <c r="L74" s="296" t="s">
        <v>419</v>
      </c>
      <c r="M74" s="297">
        <v>477</v>
      </c>
      <c r="N74" s="298"/>
      <c r="O74" s="299">
        <v>0.77</v>
      </c>
      <c r="P74" s="297">
        <v>0.25</v>
      </c>
      <c r="Q74" s="300">
        <v>172.4</v>
      </c>
      <c r="R74" s="297">
        <v>56.4</v>
      </c>
      <c r="S74" s="299">
        <v>3.05</v>
      </c>
      <c r="T74" s="299">
        <v>1.42</v>
      </c>
      <c r="U74" s="298"/>
      <c r="V74" s="301">
        <v>82908312</v>
      </c>
      <c r="W74" s="301">
        <v>329281264</v>
      </c>
      <c r="X74" s="293">
        <v>107795832</v>
      </c>
      <c r="Y74" s="293">
        <v>1910010</v>
      </c>
      <c r="Z74" s="293">
        <v>231620604</v>
      </c>
      <c r="AA74" s="293">
        <v>14922469</v>
      </c>
      <c r="AB74" s="293"/>
      <c r="AC74" s="293"/>
      <c r="AD74" s="293"/>
      <c r="AE74" s="302"/>
      <c r="AF74" s="303"/>
      <c r="AG74" s="303"/>
      <c r="AH74" s="304"/>
      <c r="AI74" s="304"/>
      <c r="AJ74" s="304"/>
      <c r="AK74" s="304"/>
      <c r="AL74" s="304"/>
      <c r="AM74" s="304"/>
      <c r="AN74" s="304"/>
      <c r="AO74" s="304"/>
      <c r="AP74" s="305"/>
      <c r="AQ74" s="305"/>
      <c r="AR74" s="305"/>
      <c r="AS74" s="305"/>
      <c r="AT74" s="305"/>
    </row>
    <row r="75" spans="1:46" ht="12.75" x14ac:dyDescent="0.2">
      <c r="A75" s="291" t="s">
        <v>267</v>
      </c>
      <c r="B75" s="291" t="s">
        <v>268</v>
      </c>
      <c r="C75" s="292" t="s">
        <v>411</v>
      </c>
      <c r="D75" s="292">
        <v>9009</v>
      </c>
      <c r="E75" s="292">
        <v>90009</v>
      </c>
      <c r="F75" s="291" t="s">
        <v>412</v>
      </c>
      <c r="G75" s="292" t="s">
        <v>413</v>
      </c>
      <c r="H75" s="293">
        <v>3281212</v>
      </c>
      <c r="I75" s="294" t="s">
        <v>441</v>
      </c>
      <c r="J75" s="295">
        <v>404</v>
      </c>
      <c r="K75" s="296" t="s">
        <v>420</v>
      </c>
      <c r="L75" s="296" t="s">
        <v>416</v>
      </c>
      <c r="M75" s="297">
        <v>79</v>
      </c>
      <c r="N75" s="298"/>
      <c r="O75" s="299">
        <v>1.34</v>
      </c>
      <c r="P75" s="297">
        <v>0.2</v>
      </c>
      <c r="Q75" s="300">
        <v>111.9</v>
      </c>
      <c r="R75" s="297">
        <v>16.8</v>
      </c>
      <c r="S75" s="299">
        <v>6.67</v>
      </c>
      <c r="T75" s="299">
        <v>1.08</v>
      </c>
      <c r="U75" s="298"/>
      <c r="V75" s="301">
        <v>3849491</v>
      </c>
      <c r="W75" s="301">
        <v>19163971</v>
      </c>
      <c r="X75" s="293">
        <v>2871202</v>
      </c>
      <c r="Y75" s="293">
        <v>171258</v>
      </c>
      <c r="Z75" s="293">
        <v>17779172</v>
      </c>
      <c r="AA75" s="293">
        <v>2580170</v>
      </c>
      <c r="AB75" s="293"/>
      <c r="AC75" s="293"/>
      <c r="AD75" s="293"/>
      <c r="AE75" s="302"/>
      <c r="AF75" s="303"/>
      <c r="AG75" s="303"/>
      <c r="AH75" s="304"/>
      <c r="AI75" s="304"/>
      <c r="AJ75" s="304"/>
      <c r="AK75" s="304"/>
      <c r="AL75" s="304"/>
      <c r="AM75" s="304"/>
      <c r="AN75" s="304"/>
      <c r="AO75" s="304"/>
      <c r="AP75" s="305"/>
      <c r="AQ75" s="305"/>
      <c r="AR75" s="305"/>
      <c r="AS75" s="305"/>
      <c r="AT75" s="305"/>
    </row>
    <row r="76" spans="1:46" ht="12.75" x14ac:dyDescent="0.2">
      <c r="A76" s="291" t="s">
        <v>267</v>
      </c>
      <c r="B76" s="291" t="s">
        <v>268</v>
      </c>
      <c r="C76" s="292" t="s">
        <v>411</v>
      </c>
      <c r="D76" s="292">
        <v>9009</v>
      </c>
      <c r="E76" s="292">
        <v>90009</v>
      </c>
      <c r="F76" s="291" t="s">
        <v>412</v>
      </c>
      <c r="G76" s="292" t="s">
        <v>413</v>
      </c>
      <c r="H76" s="293">
        <v>3281212</v>
      </c>
      <c r="I76" s="294" t="s">
        <v>441</v>
      </c>
      <c r="J76" s="295">
        <v>404</v>
      </c>
      <c r="K76" s="296" t="s">
        <v>420</v>
      </c>
      <c r="L76" s="296" t="s">
        <v>419</v>
      </c>
      <c r="M76" s="297">
        <v>195</v>
      </c>
      <c r="N76" s="298"/>
      <c r="O76" s="299">
        <v>1.32</v>
      </c>
      <c r="P76" s="297">
        <v>0.13</v>
      </c>
      <c r="Q76" s="300">
        <v>197.25</v>
      </c>
      <c r="R76" s="297">
        <v>19.5</v>
      </c>
      <c r="S76" s="299">
        <v>10.130000000000001</v>
      </c>
      <c r="T76" s="299">
        <v>2.81</v>
      </c>
      <c r="U76" s="298"/>
      <c r="V76" s="301">
        <v>12275039</v>
      </c>
      <c r="W76" s="301">
        <v>94353570</v>
      </c>
      <c r="X76" s="293">
        <v>9309762</v>
      </c>
      <c r="Y76" s="293">
        <v>478337</v>
      </c>
      <c r="Z76" s="293">
        <v>33581399</v>
      </c>
      <c r="AA76" s="293">
        <v>4135136</v>
      </c>
      <c r="AB76" s="293"/>
      <c r="AC76" s="293"/>
      <c r="AD76" s="293"/>
      <c r="AE76" s="302"/>
      <c r="AF76" s="303"/>
      <c r="AG76" s="303"/>
      <c r="AH76" s="304"/>
      <c r="AI76" s="304"/>
      <c r="AJ76" s="304"/>
      <c r="AK76" s="304"/>
      <c r="AL76" s="304"/>
      <c r="AM76" s="304"/>
      <c r="AN76" s="304"/>
      <c r="AO76" s="304"/>
      <c r="AP76" s="305"/>
      <c r="AQ76" s="305"/>
      <c r="AR76" s="305"/>
      <c r="AS76" s="305"/>
      <c r="AT76" s="305"/>
    </row>
    <row r="77" spans="1:46" ht="12.75" x14ac:dyDescent="0.2">
      <c r="A77" s="291" t="s">
        <v>442</v>
      </c>
      <c r="B77" s="291" t="s">
        <v>443</v>
      </c>
      <c r="C77" s="292" t="s">
        <v>411</v>
      </c>
      <c r="D77" s="292">
        <v>9159</v>
      </c>
      <c r="E77" s="292">
        <v>90159</v>
      </c>
      <c r="F77" s="291" t="s">
        <v>412</v>
      </c>
      <c r="G77" s="292" t="s">
        <v>413</v>
      </c>
      <c r="H77" s="293">
        <v>3281212</v>
      </c>
      <c r="I77" s="294" t="s">
        <v>441</v>
      </c>
      <c r="J77" s="295">
        <v>50</v>
      </c>
      <c r="K77" s="296" t="s">
        <v>420</v>
      </c>
      <c r="L77" s="296" t="s">
        <v>416</v>
      </c>
      <c r="M77" s="297">
        <v>32</v>
      </c>
      <c r="N77" s="298"/>
      <c r="O77" s="299">
        <v>1.1000000000000001</v>
      </c>
      <c r="P77" s="297">
        <v>0.16</v>
      </c>
      <c r="Q77" s="300">
        <v>95.15</v>
      </c>
      <c r="R77" s="297">
        <v>13.9</v>
      </c>
      <c r="S77" s="299">
        <v>6.83</v>
      </c>
      <c r="T77" s="299">
        <v>0.94</v>
      </c>
      <c r="U77" s="298"/>
      <c r="V77" s="301">
        <v>1038660</v>
      </c>
      <c r="W77" s="301">
        <v>6427591</v>
      </c>
      <c r="X77" s="293">
        <v>941258</v>
      </c>
      <c r="Y77" s="293">
        <v>67549</v>
      </c>
      <c r="Z77" s="293">
        <v>6865522</v>
      </c>
      <c r="AA77" s="293">
        <v>1140147</v>
      </c>
      <c r="AB77" s="293"/>
      <c r="AC77" s="293"/>
      <c r="AD77" s="293"/>
      <c r="AE77" s="302"/>
      <c r="AF77" s="303"/>
      <c r="AG77" s="303"/>
      <c r="AH77" s="304"/>
      <c r="AI77" s="304"/>
      <c r="AJ77" s="304"/>
      <c r="AK77" s="304"/>
      <c r="AL77" s="304"/>
      <c r="AM77" s="304"/>
      <c r="AN77" s="304"/>
      <c r="AO77" s="304"/>
      <c r="AP77" s="305"/>
      <c r="AQ77" s="305"/>
      <c r="AR77" s="305"/>
      <c r="AS77" s="305"/>
      <c r="AT77" s="305"/>
    </row>
    <row r="78" spans="1:46" ht="12.75" x14ac:dyDescent="0.2">
      <c r="A78" s="291"/>
      <c r="B78" s="291"/>
      <c r="C78" s="292"/>
      <c r="D78" s="292"/>
      <c r="E78" s="292"/>
      <c r="F78" s="291"/>
      <c r="G78" s="292"/>
      <c r="H78" s="293"/>
      <c r="I78" s="294"/>
      <c r="J78" s="295"/>
      <c r="K78" s="296"/>
      <c r="L78" s="296"/>
      <c r="M78" s="297"/>
      <c r="N78" s="298"/>
      <c r="O78" s="299"/>
      <c r="P78" s="297"/>
      <c r="Q78" s="300"/>
      <c r="R78" s="297"/>
      <c r="S78" s="299"/>
      <c r="T78" s="299"/>
      <c r="U78" s="298"/>
      <c r="V78" s="301"/>
      <c r="W78" s="301"/>
      <c r="X78" s="293"/>
      <c r="Y78" s="293"/>
      <c r="Z78" s="293"/>
      <c r="AA78" s="293"/>
      <c r="AB78" s="293"/>
      <c r="AC78" s="293"/>
      <c r="AD78" s="293"/>
      <c r="AE78" s="302"/>
      <c r="AF78" s="303"/>
      <c r="AG78" s="303"/>
      <c r="AH78" s="304"/>
      <c r="AI78" s="304"/>
      <c r="AJ78" s="304"/>
      <c r="AK78" s="304"/>
      <c r="AL78" s="304"/>
      <c r="AM78" s="304"/>
      <c r="AN78" s="304"/>
      <c r="AO78" s="304"/>
      <c r="AP78" s="305"/>
      <c r="AQ78" s="305"/>
      <c r="AR78" s="305"/>
      <c r="AS78" s="305"/>
      <c r="AT78" s="305"/>
    </row>
    <row r="79" spans="1:46" ht="12.75" x14ac:dyDescent="0.2">
      <c r="A79" s="291" t="s">
        <v>93</v>
      </c>
      <c r="B79" s="291" t="s">
        <v>95</v>
      </c>
      <c r="C79" s="292" t="s">
        <v>411</v>
      </c>
      <c r="D79" s="292">
        <v>9003</v>
      </c>
      <c r="E79" s="292">
        <v>90003</v>
      </c>
      <c r="F79" s="291" t="s">
        <v>412</v>
      </c>
      <c r="G79" s="292" t="s">
        <v>413</v>
      </c>
      <c r="H79" s="293">
        <v>3281212</v>
      </c>
      <c r="I79" s="294" t="s">
        <v>441</v>
      </c>
      <c r="J79" s="295">
        <v>559</v>
      </c>
      <c r="K79" s="296" t="s">
        <v>453</v>
      </c>
      <c r="L79" s="296" t="s">
        <v>416</v>
      </c>
      <c r="M79" s="297">
        <v>3</v>
      </c>
      <c r="N79" s="298"/>
      <c r="O79" s="299">
        <v>5.58</v>
      </c>
      <c r="P79" s="297">
        <v>0.75</v>
      </c>
      <c r="Q79" s="300">
        <v>367.06</v>
      </c>
      <c r="R79" s="297">
        <v>49.5</v>
      </c>
      <c r="S79" s="299">
        <v>7.42</v>
      </c>
      <c r="T79" s="299">
        <v>2.33</v>
      </c>
      <c r="U79" s="298"/>
      <c r="V79" s="301">
        <v>5536442</v>
      </c>
      <c r="W79" s="301">
        <v>7356347</v>
      </c>
      <c r="X79" s="293">
        <v>991854</v>
      </c>
      <c r="Y79" s="293">
        <v>20041</v>
      </c>
      <c r="Z79" s="293">
        <v>3154096</v>
      </c>
      <c r="AA79" s="293">
        <v>396059</v>
      </c>
      <c r="AB79" s="293"/>
      <c r="AC79" s="293"/>
      <c r="AD79" s="293"/>
      <c r="AE79" s="302"/>
      <c r="AF79" s="303"/>
      <c r="AG79" s="303"/>
      <c r="AH79" s="304"/>
      <c r="AI79" s="304"/>
      <c r="AJ79" s="304"/>
      <c r="AK79" s="304"/>
      <c r="AL79" s="304"/>
      <c r="AM79" s="304"/>
      <c r="AN79" s="304"/>
      <c r="AO79" s="304"/>
      <c r="AP79" s="305"/>
      <c r="AQ79" s="305"/>
      <c r="AR79" s="305"/>
      <c r="AS79" s="305"/>
      <c r="AT79" s="305"/>
    </row>
    <row r="80" spans="1:46" ht="12.75" x14ac:dyDescent="0.2">
      <c r="A80" s="291"/>
      <c r="B80" s="291"/>
      <c r="C80" s="292"/>
      <c r="D80" s="292"/>
      <c r="E80" s="292"/>
      <c r="F80" s="291"/>
      <c r="G80" s="292"/>
      <c r="H80" s="293"/>
      <c r="I80" s="294"/>
      <c r="J80" s="295"/>
      <c r="K80" s="296"/>
      <c r="L80" s="296"/>
      <c r="M80" s="297"/>
      <c r="N80" s="298"/>
      <c r="O80" s="299"/>
      <c r="P80" s="297"/>
      <c r="Q80" s="300"/>
      <c r="R80" s="297"/>
      <c r="S80" s="299"/>
      <c r="T80" s="299"/>
      <c r="U80" s="298"/>
      <c r="V80" s="301"/>
      <c r="W80" s="301"/>
      <c r="X80" s="293"/>
      <c r="Y80" s="293"/>
      <c r="Z80" s="293"/>
      <c r="AA80" s="293"/>
      <c r="AB80" s="293"/>
      <c r="AC80" s="293"/>
      <c r="AD80" s="293"/>
      <c r="AE80" s="302"/>
      <c r="AF80" s="303"/>
      <c r="AG80" s="303"/>
      <c r="AH80" s="304"/>
      <c r="AI80" s="304"/>
      <c r="AJ80" s="304"/>
      <c r="AK80" s="304"/>
      <c r="AL80" s="304"/>
      <c r="AM80" s="304"/>
      <c r="AN80" s="304"/>
      <c r="AO80" s="304"/>
      <c r="AP80" s="305"/>
      <c r="AQ80" s="305"/>
      <c r="AR80" s="305"/>
      <c r="AS80" s="305"/>
      <c r="AT80" s="305"/>
    </row>
    <row r="81" spans="1:46" ht="12.75" x14ac:dyDescent="0.2">
      <c r="A81" s="291" t="s">
        <v>327</v>
      </c>
      <c r="B81" s="291" t="s">
        <v>328</v>
      </c>
      <c r="C81" s="292" t="s">
        <v>411</v>
      </c>
      <c r="D81" s="292">
        <v>9015</v>
      </c>
      <c r="E81" s="292">
        <v>90015</v>
      </c>
      <c r="F81" s="291" t="s">
        <v>427</v>
      </c>
      <c r="G81" s="292" t="s">
        <v>413</v>
      </c>
      <c r="H81" s="293">
        <v>3281212</v>
      </c>
      <c r="I81" s="294" t="s">
        <v>441</v>
      </c>
      <c r="J81" s="295">
        <v>988</v>
      </c>
      <c r="K81" s="296" t="s">
        <v>454</v>
      </c>
      <c r="L81" s="296" t="s">
        <v>419</v>
      </c>
      <c r="M81" s="297">
        <v>24</v>
      </c>
      <c r="N81" s="298"/>
      <c r="O81" s="299">
        <v>0.77</v>
      </c>
      <c r="P81" s="297">
        <v>0.24</v>
      </c>
      <c r="Q81" s="300">
        <v>203.42</v>
      </c>
      <c r="R81" s="297">
        <v>63.9</v>
      </c>
      <c r="S81" s="299">
        <v>3.18</v>
      </c>
      <c r="T81" s="299">
        <v>2.23</v>
      </c>
      <c r="U81" s="298"/>
      <c r="V81" s="301">
        <v>5746779</v>
      </c>
      <c r="W81" s="301">
        <v>23796259</v>
      </c>
      <c r="X81" s="293">
        <v>7471854</v>
      </c>
      <c r="Y81" s="293">
        <v>116979</v>
      </c>
      <c r="Z81" s="293">
        <v>10674054</v>
      </c>
      <c r="AA81" s="293">
        <v>629009</v>
      </c>
      <c r="AB81" s="293"/>
      <c r="AC81" s="293"/>
      <c r="AD81" s="293"/>
      <c r="AE81" s="302"/>
      <c r="AF81" s="303"/>
      <c r="AG81" s="303"/>
      <c r="AH81" s="304"/>
      <c r="AI81" s="304"/>
      <c r="AJ81" s="304"/>
      <c r="AK81" s="304"/>
      <c r="AL81" s="304"/>
      <c r="AM81" s="304"/>
      <c r="AN81" s="304"/>
      <c r="AO81" s="304"/>
      <c r="AP81" s="305"/>
      <c r="AQ81" s="305"/>
      <c r="AR81" s="305"/>
      <c r="AS81" s="305"/>
      <c r="AT81" s="305"/>
    </row>
    <row r="82" spans="1:46" ht="12.75" x14ac:dyDescent="0.2">
      <c r="A82" s="291"/>
      <c r="B82" s="291"/>
      <c r="C82" s="292"/>
      <c r="D82" s="292"/>
      <c r="E82" s="292"/>
      <c r="F82" s="291"/>
      <c r="G82" s="292"/>
      <c r="H82" s="293"/>
      <c r="I82" s="294"/>
      <c r="J82" s="295"/>
      <c r="K82" s="296"/>
      <c r="L82" s="296"/>
      <c r="M82" s="297"/>
      <c r="N82" s="298"/>
      <c r="O82" s="299"/>
      <c r="P82" s="297"/>
      <c r="Q82" s="300"/>
      <c r="R82" s="297"/>
      <c r="S82" s="299"/>
      <c r="T82" s="299"/>
      <c r="U82" s="298"/>
      <c r="V82" s="301"/>
      <c r="W82" s="301"/>
      <c r="X82" s="293"/>
      <c r="Y82" s="293"/>
      <c r="Z82" s="293"/>
      <c r="AA82" s="293"/>
      <c r="AB82" s="293"/>
      <c r="AC82" s="293"/>
      <c r="AD82" s="293"/>
      <c r="AE82" s="302"/>
      <c r="AF82" s="303"/>
      <c r="AG82" s="303"/>
      <c r="AH82" s="304"/>
      <c r="AI82" s="304"/>
      <c r="AJ82" s="304"/>
      <c r="AK82" s="304"/>
      <c r="AL82" s="304"/>
      <c r="AM82" s="304"/>
      <c r="AN82" s="304"/>
      <c r="AO82" s="304"/>
      <c r="AP82" s="305"/>
      <c r="AQ82" s="305"/>
      <c r="AR82" s="305"/>
      <c r="AS82" s="305"/>
      <c r="AT82" s="305"/>
    </row>
    <row r="83" spans="1:46" ht="12.75" x14ac:dyDescent="0.2">
      <c r="A83" s="291" t="s">
        <v>327</v>
      </c>
      <c r="B83" s="291" t="s">
        <v>328</v>
      </c>
      <c r="C83" s="292" t="s">
        <v>411</v>
      </c>
      <c r="D83" s="292">
        <v>9015</v>
      </c>
      <c r="E83" s="292">
        <v>90015</v>
      </c>
      <c r="F83" s="291" t="s">
        <v>427</v>
      </c>
      <c r="G83" s="292" t="s">
        <v>413</v>
      </c>
      <c r="H83" s="293">
        <v>3281212</v>
      </c>
      <c r="I83" s="294" t="s">
        <v>441</v>
      </c>
      <c r="J83" s="295">
        <v>988</v>
      </c>
      <c r="K83" s="296" t="s">
        <v>455</v>
      </c>
      <c r="L83" s="296" t="s">
        <v>419</v>
      </c>
      <c r="M83" s="297">
        <v>197</v>
      </c>
      <c r="N83" s="298"/>
      <c r="O83" s="299">
        <v>0.77</v>
      </c>
      <c r="P83" s="297">
        <v>0.25</v>
      </c>
      <c r="Q83" s="300">
        <v>189.6</v>
      </c>
      <c r="R83" s="297">
        <v>61.1</v>
      </c>
      <c r="S83" s="299">
        <v>3.1</v>
      </c>
      <c r="T83" s="299">
        <v>2.09</v>
      </c>
      <c r="U83" s="298"/>
      <c r="V83" s="301">
        <v>40995246</v>
      </c>
      <c r="W83" s="301">
        <v>165409220</v>
      </c>
      <c r="X83" s="293">
        <v>53301250</v>
      </c>
      <c r="Y83" s="293">
        <v>872395</v>
      </c>
      <c r="Z83" s="293">
        <v>79086719</v>
      </c>
      <c r="AA83" s="293">
        <v>5481374</v>
      </c>
      <c r="AB83" s="293"/>
      <c r="AC83" s="293">
        <f>SUM(X44:X83)</f>
        <v>457178710</v>
      </c>
      <c r="AD83" s="293">
        <f>(SUM(X44:X45)+SUM(X68:X77))</f>
        <v>180834877</v>
      </c>
      <c r="AE83" s="302">
        <f>(SUM(X51:X57)+X49+X64+X66+X47++X79+X81)</f>
        <v>217808883</v>
      </c>
      <c r="AF83" s="303">
        <f>AD83/AC83</f>
        <v>0.39554527156349867</v>
      </c>
      <c r="AG83" s="303">
        <f>AE83/AC83</f>
        <v>0.47641956686915715</v>
      </c>
      <c r="AH83" s="304"/>
      <c r="AI83" s="305"/>
      <c r="AJ83" s="304"/>
      <c r="AK83" s="304"/>
      <c r="AL83" s="304"/>
      <c r="AM83" s="304"/>
      <c r="AN83" s="304"/>
      <c r="AO83" s="304"/>
      <c r="AP83" s="305"/>
      <c r="AQ83" s="305"/>
      <c r="AR83" s="305"/>
      <c r="AS83" s="305"/>
      <c r="AT83" s="305"/>
    </row>
    <row r="84" spans="1:46" ht="12.75" x14ac:dyDescent="0.2">
      <c r="A84" s="246"/>
      <c r="B84" s="246"/>
      <c r="C84" s="247"/>
      <c r="D84" s="306"/>
      <c r="E84" s="247"/>
      <c r="F84" s="246"/>
      <c r="G84" s="247"/>
      <c r="H84" s="248"/>
      <c r="I84" s="249"/>
      <c r="J84" s="250"/>
      <c r="K84" s="251"/>
      <c r="L84" s="251"/>
      <c r="M84" s="252"/>
      <c r="N84" s="253"/>
      <c r="O84" s="254"/>
      <c r="P84" s="252"/>
      <c r="Q84" s="255"/>
      <c r="R84" s="252"/>
      <c r="S84" s="254"/>
      <c r="T84" s="254"/>
      <c r="U84" s="253"/>
      <c r="V84" s="256"/>
      <c r="W84" s="256"/>
      <c r="X84" s="248"/>
      <c r="Y84" s="248"/>
      <c r="Z84" s="252"/>
      <c r="AA84" s="248"/>
      <c r="AB84" s="248" t="s">
        <v>456</v>
      </c>
      <c r="AC84" s="248">
        <f>AC83-X83 - X81</f>
        <v>396405606</v>
      </c>
      <c r="AD84" s="248"/>
      <c r="AE84" s="257"/>
      <c r="AF84" s="258">
        <f>AD83/AC84</f>
        <v>0.45618647734260348</v>
      </c>
      <c r="AG84" s="258">
        <f>(AE83- X81)/AC84</f>
        <v>0.53061063167709088</v>
      </c>
      <c r="AH84" s="259"/>
      <c r="AI84" s="259"/>
      <c r="AJ84" s="259"/>
      <c r="AK84" s="259"/>
      <c r="AL84" s="259"/>
      <c r="AM84" s="259"/>
      <c r="AN84" s="259"/>
      <c r="AO84" s="259"/>
      <c r="AP84" s="260"/>
      <c r="AQ84" s="260"/>
      <c r="AR84" s="260"/>
      <c r="AS84" s="260"/>
      <c r="AT84" s="260"/>
    </row>
    <row r="85" spans="1:46" ht="12.75" x14ac:dyDescent="0.2">
      <c r="A85" s="307" t="s">
        <v>457</v>
      </c>
      <c r="B85" s="307" t="s">
        <v>458</v>
      </c>
      <c r="C85" s="308" t="s">
        <v>459</v>
      </c>
      <c r="D85" s="309"/>
      <c r="E85" s="308">
        <v>11159</v>
      </c>
      <c r="F85" s="307" t="s">
        <v>460</v>
      </c>
      <c r="G85" s="308" t="s">
        <v>428</v>
      </c>
      <c r="H85" s="310">
        <v>4181019</v>
      </c>
      <c r="I85" s="311" t="s">
        <v>461</v>
      </c>
      <c r="J85" s="312">
        <v>5</v>
      </c>
      <c r="K85" s="313" t="s">
        <v>424</v>
      </c>
      <c r="L85" s="313" t="s">
        <v>419</v>
      </c>
      <c r="M85" s="314">
        <v>5</v>
      </c>
      <c r="N85" s="315"/>
      <c r="O85" s="316">
        <v>4.7699999999999996</v>
      </c>
      <c r="P85" s="314">
        <v>1</v>
      </c>
      <c r="Q85" s="317">
        <v>32.99</v>
      </c>
      <c r="R85" s="314">
        <v>6.9</v>
      </c>
      <c r="S85" s="316">
        <v>4.7699999999999996</v>
      </c>
      <c r="T85" s="316">
        <v>0</v>
      </c>
      <c r="U85" s="315"/>
      <c r="V85" s="318">
        <v>322038</v>
      </c>
      <c r="W85" s="318">
        <v>322038</v>
      </c>
      <c r="X85" s="310">
        <v>67533</v>
      </c>
      <c r="Y85" s="310">
        <v>9763</v>
      </c>
      <c r="Z85" s="314">
        <v>0</v>
      </c>
      <c r="AA85" s="310">
        <v>288970</v>
      </c>
      <c r="AB85" s="310"/>
      <c r="AC85" s="310"/>
      <c r="AD85" s="310"/>
      <c r="AE85" s="319"/>
      <c r="AF85" s="320"/>
      <c r="AG85" s="320"/>
      <c r="AH85" s="321"/>
      <c r="AI85" s="321"/>
      <c r="AJ85" s="321"/>
      <c r="AK85" s="321"/>
      <c r="AL85" s="321"/>
      <c r="AM85" s="321"/>
      <c r="AN85" s="321"/>
      <c r="AO85" s="321"/>
      <c r="AP85" s="322"/>
      <c r="AQ85" s="322"/>
      <c r="AR85" s="322"/>
      <c r="AS85" s="322"/>
      <c r="AT85" s="322"/>
    </row>
    <row r="86" spans="1:46" ht="12.75" x14ac:dyDescent="0.2">
      <c r="A86" s="307" t="s">
        <v>462</v>
      </c>
      <c r="B86" s="307" t="s">
        <v>463</v>
      </c>
      <c r="C86" s="308" t="s">
        <v>459</v>
      </c>
      <c r="D86" s="308">
        <v>1013</v>
      </c>
      <c r="E86" s="308">
        <v>10013</v>
      </c>
      <c r="F86" s="307" t="s">
        <v>412</v>
      </c>
      <c r="G86" s="308" t="s">
        <v>413</v>
      </c>
      <c r="H86" s="310">
        <v>4181019</v>
      </c>
      <c r="I86" s="311" t="s">
        <v>461</v>
      </c>
      <c r="J86" s="312">
        <v>71</v>
      </c>
      <c r="K86" s="313" t="s">
        <v>424</v>
      </c>
      <c r="L86" s="313" t="s">
        <v>416</v>
      </c>
      <c r="M86" s="314">
        <v>6</v>
      </c>
      <c r="N86" s="315"/>
      <c r="O86" s="316">
        <v>5.94</v>
      </c>
      <c r="P86" s="314">
        <v>0.66</v>
      </c>
      <c r="Q86" s="317">
        <v>95.49</v>
      </c>
      <c r="R86" s="314">
        <v>10.7</v>
      </c>
      <c r="S86" s="316">
        <v>8.94</v>
      </c>
      <c r="T86" s="316">
        <v>0.33</v>
      </c>
      <c r="U86" s="315"/>
      <c r="V86" s="318">
        <v>374548</v>
      </c>
      <c r="W86" s="318">
        <v>563870</v>
      </c>
      <c r="X86" s="310">
        <v>63104</v>
      </c>
      <c r="Y86" s="310">
        <v>5905</v>
      </c>
      <c r="Z86" s="310">
        <v>1714761</v>
      </c>
      <c r="AA86" s="310">
        <v>100693</v>
      </c>
      <c r="AB86" s="310"/>
      <c r="AC86" s="310"/>
      <c r="AD86" s="310"/>
      <c r="AE86" s="319"/>
      <c r="AF86" s="320"/>
      <c r="AG86" s="320"/>
      <c r="AH86" s="321"/>
      <c r="AI86" s="321"/>
      <c r="AJ86" s="321"/>
      <c r="AK86" s="321"/>
      <c r="AL86" s="321"/>
      <c r="AM86" s="321"/>
      <c r="AN86" s="321"/>
      <c r="AO86" s="321"/>
      <c r="AP86" s="322"/>
      <c r="AQ86" s="322"/>
      <c r="AR86" s="322"/>
      <c r="AS86" s="322"/>
      <c r="AT86" s="322"/>
    </row>
    <row r="87" spans="1:46" ht="12.75" x14ac:dyDescent="0.2">
      <c r="A87" s="307" t="s">
        <v>464</v>
      </c>
      <c r="B87" s="307" t="s">
        <v>465</v>
      </c>
      <c r="C87" s="308" t="s">
        <v>466</v>
      </c>
      <c r="D87" s="308">
        <v>1133</v>
      </c>
      <c r="E87" s="308">
        <v>10133</v>
      </c>
      <c r="F87" s="307" t="s">
        <v>460</v>
      </c>
      <c r="G87" s="308" t="s">
        <v>428</v>
      </c>
      <c r="H87" s="310">
        <v>4181019</v>
      </c>
      <c r="I87" s="311" t="s">
        <v>461</v>
      </c>
      <c r="J87" s="312">
        <v>25</v>
      </c>
      <c r="K87" s="313" t="s">
        <v>424</v>
      </c>
      <c r="L87" s="313" t="s">
        <v>419</v>
      </c>
      <c r="M87" s="314">
        <v>25</v>
      </c>
      <c r="N87" s="315"/>
      <c r="O87" s="316">
        <v>10.63</v>
      </c>
      <c r="P87" s="314">
        <v>0.9</v>
      </c>
      <c r="Q87" s="317">
        <v>198.51</v>
      </c>
      <c r="R87" s="314">
        <v>16.8</v>
      </c>
      <c r="S87" s="316">
        <v>11.85</v>
      </c>
      <c r="T87" s="316">
        <v>0</v>
      </c>
      <c r="U87" s="315"/>
      <c r="V87" s="318">
        <v>6336248</v>
      </c>
      <c r="W87" s="318">
        <v>7066548</v>
      </c>
      <c r="X87" s="310">
        <v>596287</v>
      </c>
      <c r="Y87" s="310">
        <v>35598</v>
      </c>
      <c r="Z87" s="314">
        <v>0</v>
      </c>
      <c r="AA87" s="310">
        <v>1241685</v>
      </c>
      <c r="AB87" s="310"/>
      <c r="AC87" s="310"/>
      <c r="AD87" s="310"/>
      <c r="AE87" s="319"/>
      <c r="AF87" s="320"/>
      <c r="AG87" s="320"/>
      <c r="AH87" s="321"/>
      <c r="AI87" s="321"/>
      <c r="AJ87" s="321"/>
      <c r="AK87" s="321"/>
      <c r="AL87" s="321"/>
      <c r="AM87" s="321"/>
      <c r="AN87" s="321"/>
      <c r="AO87" s="321"/>
      <c r="AP87" s="322"/>
      <c r="AQ87" s="322"/>
      <c r="AR87" s="322"/>
      <c r="AS87" s="322"/>
      <c r="AT87" s="322"/>
    </row>
    <row r="88" spans="1:46" ht="12.75" x14ac:dyDescent="0.2">
      <c r="A88" s="307"/>
      <c r="B88" s="307"/>
      <c r="C88" s="308"/>
      <c r="D88" s="308"/>
      <c r="E88" s="308"/>
      <c r="F88" s="307"/>
      <c r="G88" s="308"/>
      <c r="H88" s="310"/>
      <c r="I88" s="311"/>
      <c r="J88" s="323"/>
      <c r="K88" s="313"/>
      <c r="L88" s="313"/>
      <c r="M88" s="314"/>
      <c r="N88" s="315"/>
      <c r="O88" s="316"/>
      <c r="P88" s="314"/>
      <c r="Q88" s="317"/>
      <c r="R88" s="314"/>
      <c r="S88" s="316"/>
      <c r="T88" s="316"/>
      <c r="U88" s="315"/>
      <c r="V88" s="318"/>
      <c r="W88" s="318"/>
      <c r="X88" s="310"/>
      <c r="Y88" s="310"/>
      <c r="Z88" s="310"/>
      <c r="AA88" s="310"/>
      <c r="AB88" s="310"/>
      <c r="AC88" s="310"/>
      <c r="AD88" s="310"/>
      <c r="AE88" s="319"/>
      <c r="AF88" s="320"/>
      <c r="AG88" s="320"/>
      <c r="AH88" s="321"/>
      <c r="AI88" s="321"/>
      <c r="AJ88" s="321"/>
      <c r="AK88" s="321"/>
      <c r="AL88" s="321"/>
      <c r="AM88" s="321"/>
      <c r="AN88" s="321"/>
      <c r="AO88" s="321"/>
      <c r="AP88" s="322"/>
      <c r="AQ88" s="322"/>
      <c r="AR88" s="322"/>
      <c r="AS88" s="322"/>
      <c r="AT88" s="322"/>
    </row>
    <row r="89" spans="1:46" ht="12.75" x14ac:dyDescent="0.2">
      <c r="A89" s="307" t="s">
        <v>467</v>
      </c>
      <c r="B89" s="307" t="s">
        <v>468</v>
      </c>
      <c r="C89" s="308" t="s">
        <v>459</v>
      </c>
      <c r="D89" s="308">
        <v>1003</v>
      </c>
      <c r="E89" s="308">
        <v>10003</v>
      </c>
      <c r="F89" s="307" t="s">
        <v>412</v>
      </c>
      <c r="G89" s="308" t="s">
        <v>413</v>
      </c>
      <c r="H89" s="310">
        <v>4181019</v>
      </c>
      <c r="I89" s="311" t="s">
        <v>461</v>
      </c>
      <c r="J89" s="323">
        <v>2453</v>
      </c>
      <c r="K89" s="313" t="s">
        <v>435</v>
      </c>
      <c r="L89" s="313" t="s">
        <v>416</v>
      </c>
      <c r="M89" s="314">
        <v>436</v>
      </c>
      <c r="N89" s="315"/>
      <c r="O89" s="316">
        <v>6.43</v>
      </c>
      <c r="P89" s="314">
        <v>0.55000000000000004</v>
      </c>
      <c r="Q89" s="317">
        <v>499.33</v>
      </c>
      <c r="R89" s="314">
        <v>42.5</v>
      </c>
      <c r="S89" s="316">
        <v>11.75</v>
      </c>
      <c r="T89" s="316">
        <v>0.56999999999999995</v>
      </c>
      <c r="U89" s="315"/>
      <c r="V89" s="318">
        <v>218382654</v>
      </c>
      <c r="W89" s="318">
        <v>399040465</v>
      </c>
      <c r="X89" s="310">
        <v>33949637</v>
      </c>
      <c r="Y89" s="310">
        <v>799152</v>
      </c>
      <c r="Z89" s="310">
        <v>697665040</v>
      </c>
      <c r="AA89" s="310">
        <v>24911491</v>
      </c>
      <c r="AB89" s="310"/>
      <c r="AC89" s="310"/>
      <c r="AD89" s="310"/>
      <c r="AE89" s="319"/>
      <c r="AF89" s="320"/>
      <c r="AG89" s="320"/>
      <c r="AH89" s="321"/>
      <c r="AI89" s="321"/>
      <c r="AJ89" s="321"/>
      <c r="AK89" s="321"/>
      <c r="AL89" s="321"/>
      <c r="AM89" s="321"/>
      <c r="AN89" s="321"/>
      <c r="AO89" s="321"/>
      <c r="AP89" s="322"/>
      <c r="AQ89" s="322"/>
      <c r="AR89" s="322"/>
      <c r="AS89" s="322"/>
      <c r="AT89" s="322"/>
    </row>
    <row r="90" spans="1:46" ht="12.75" x14ac:dyDescent="0.2">
      <c r="A90" s="307"/>
      <c r="B90" s="307"/>
      <c r="C90" s="308"/>
      <c r="D90" s="308"/>
      <c r="E90" s="308"/>
      <c r="F90" s="307"/>
      <c r="G90" s="308"/>
      <c r="H90" s="310"/>
      <c r="I90" s="311"/>
      <c r="J90" s="312"/>
      <c r="K90" s="313"/>
      <c r="L90" s="313"/>
      <c r="M90" s="314"/>
      <c r="N90" s="315"/>
      <c r="O90" s="316"/>
      <c r="P90" s="314"/>
      <c r="Q90" s="317"/>
      <c r="R90" s="314"/>
      <c r="S90" s="316"/>
      <c r="T90" s="316"/>
      <c r="U90" s="315"/>
      <c r="V90" s="318"/>
      <c r="W90" s="318"/>
      <c r="X90" s="310"/>
      <c r="Y90" s="310"/>
      <c r="Z90" s="310"/>
      <c r="AA90" s="310"/>
      <c r="AB90" s="310"/>
      <c r="AC90" s="310"/>
      <c r="AD90" s="310"/>
      <c r="AE90" s="319"/>
      <c r="AF90" s="320"/>
      <c r="AG90" s="320"/>
      <c r="AH90" s="321"/>
      <c r="AI90" s="321"/>
      <c r="AJ90" s="321"/>
      <c r="AK90" s="321"/>
      <c r="AL90" s="321"/>
      <c r="AM90" s="321"/>
      <c r="AN90" s="321"/>
      <c r="AO90" s="321"/>
      <c r="AP90" s="322"/>
      <c r="AQ90" s="322"/>
      <c r="AR90" s="322"/>
      <c r="AS90" s="322"/>
      <c r="AT90" s="322"/>
    </row>
    <row r="91" spans="1:46" ht="12.75" x14ac:dyDescent="0.2">
      <c r="A91" s="307" t="s">
        <v>469</v>
      </c>
      <c r="B91" s="307" t="s">
        <v>470</v>
      </c>
      <c r="C91" s="308" t="s">
        <v>459</v>
      </c>
      <c r="D91" s="308">
        <v>1004</v>
      </c>
      <c r="E91" s="308">
        <v>10004</v>
      </c>
      <c r="F91" s="307" t="s">
        <v>412</v>
      </c>
      <c r="G91" s="308" t="s">
        <v>413</v>
      </c>
      <c r="H91" s="310">
        <v>4181019</v>
      </c>
      <c r="I91" s="311" t="s">
        <v>461</v>
      </c>
      <c r="J91" s="312">
        <v>87</v>
      </c>
      <c r="K91" s="313" t="s">
        <v>415</v>
      </c>
      <c r="L91" s="313" t="s">
        <v>416</v>
      </c>
      <c r="M91" s="314">
        <v>43</v>
      </c>
      <c r="N91" s="315"/>
      <c r="O91" s="316">
        <v>5.8</v>
      </c>
      <c r="P91" s="314">
        <v>0.3</v>
      </c>
      <c r="Q91" s="317">
        <v>57.41</v>
      </c>
      <c r="R91" s="314">
        <v>2.9</v>
      </c>
      <c r="S91" s="316">
        <v>19.53</v>
      </c>
      <c r="T91" s="316">
        <v>3.55</v>
      </c>
      <c r="U91" s="315"/>
      <c r="V91" s="318">
        <v>1197610</v>
      </c>
      <c r="W91" s="318">
        <v>4033329</v>
      </c>
      <c r="X91" s="310">
        <v>206568</v>
      </c>
      <c r="Y91" s="310">
        <v>70249</v>
      </c>
      <c r="Z91" s="310">
        <v>1137076</v>
      </c>
      <c r="AA91" s="310">
        <v>738661</v>
      </c>
      <c r="AB91" s="310"/>
      <c r="AC91" s="310"/>
      <c r="AD91" s="310"/>
      <c r="AE91" s="319"/>
      <c r="AF91" s="320"/>
      <c r="AG91" s="320"/>
      <c r="AH91" s="321"/>
      <c r="AI91" s="321"/>
      <c r="AJ91" s="321"/>
      <c r="AK91" s="321"/>
      <c r="AL91" s="321"/>
      <c r="AM91" s="321"/>
      <c r="AN91" s="321"/>
      <c r="AO91" s="321"/>
      <c r="AP91" s="322"/>
      <c r="AQ91" s="322"/>
      <c r="AR91" s="322"/>
      <c r="AS91" s="322"/>
      <c r="AT91" s="322"/>
    </row>
    <row r="92" spans="1:46" ht="12.75" x14ac:dyDescent="0.2">
      <c r="A92" s="307" t="s">
        <v>471</v>
      </c>
      <c r="B92" s="307" t="s">
        <v>472</v>
      </c>
      <c r="C92" s="308" t="s">
        <v>459</v>
      </c>
      <c r="D92" s="308">
        <v>1053</v>
      </c>
      <c r="E92" s="308">
        <v>10053</v>
      </c>
      <c r="F92" s="307" t="s">
        <v>412</v>
      </c>
      <c r="G92" s="308" t="s">
        <v>413</v>
      </c>
      <c r="H92" s="310">
        <v>4181019</v>
      </c>
      <c r="I92" s="311" t="s">
        <v>461</v>
      </c>
      <c r="J92" s="312">
        <v>19</v>
      </c>
      <c r="K92" s="313" t="s">
        <v>415</v>
      </c>
      <c r="L92" s="313" t="s">
        <v>416</v>
      </c>
      <c r="M92" s="314">
        <v>8</v>
      </c>
      <c r="N92" s="315"/>
      <c r="O92" s="316">
        <v>0.83</v>
      </c>
      <c r="P92" s="314">
        <v>0.03</v>
      </c>
      <c r="Q92" s="317">
        <v>80.83</v>
      </c>
      <c r="R92" s="314">
        <v>3.2</v>
      </c>
      <c r="S92" s="316">
        <v>24.89</v>
      </c>
      <c r="T92" s="316">
        <v>5.4</v>
      </c>
      <c r="U92" s="315"/>
      <c r="V92" s="318">
        <v>25041</v>
      </c>
      <c r="W92" s="318">
        <v>747838</v>
      </c>
      <c r="X92" s="310">
        <v>30045</v>
      </c>
      <c r="Y92" s="310">
        <v>9252</v>
      </c>
      <c r="Z92" s="310">
        <v>138524</v>
      </c>
      <c r="AA92" s="310">
        <v>138198</v>
      </c>
      <c r="AB92" s="310"/>
      <c r="AC92" s="310"/>
      <c r="AD92" s="310"/>
      <c r="AE92" s="319"/>
      <c r="AF92" s="320"/>
      <c r="AG92" s="320"/>
      <c r="AH92" s="321"/>
      <c r="AI92" s="321"/>
      <c r="AJ92" s="321"/>
      <c r="AK92" s="321"/>
      <c r="AL92" s="321"/>
      <c r="AM92" s="321"/>
      <c r="AN92" s="321"/>
      <c r="AO92" s="321"/>
      <c r="AP92" s="322"/>
      <c r="AQ92" s="322"/>
      <c r="AR92" s="322"/>
      <c r="AS92" s="322"/>
      <c r="AT92" s="322"/>
    </row>
    <row r="93" spans="1:46" ht="12.75" x14ac:dyDescent="0.2">
      <c r="A93" s="307" t="s">
        <v>473</v>
      </c>
      <c r="B93" s="307" t="s">
        <v>474</v>
      </c>
      <c r="C93" s="308" t="s">
        <v>459</v>
      </c>
      <c r="D93" s="308">
        <v>1005</v>
      </c>
      <c r="E93" s="308">
        <v>10005</v>
      </c>
      <c r="F93" s="307" t="s">
        <v>412</v>
      </c>
      <c r="G93" s="308" t="s">
        <v>413</v>
      </c>
      <c r="H93" s="310">
        <v>4181019</v>
      </c>
      <c r="I93" s="311" t="s">
        <v>461</v>
      </c>
      <c r="J93" s="312">
        <v>79</v>
      </c>
      <c r="K93" s="313" t="s">
        <v>415</v>
      </c>
      <c r="L93" s="313" t="s">
        <v>419</v>
      </c>
      <c r="M93" s="314">
        <v>19</v>
      </c>
      <c r="N93" s="315"/>
      <c r="O93" s="316">
        <v>1.0900000000000001</v>
      </c>
      <c r="P93" s="314">
        <v>7.0000000000000007E-2</v>
      </c>
      <c r="Q93" s="317">
        <v>38.39</v>
      </c>
      <c r="R93" s="314">
        <v>2.6</v>
      </c>
      <c r="S93" s="316">
        <v>14.97</v>
      </c>
      <c r="T93" s="316">
        <v>2.57</v>
      </c>
      <c r="U93" s="315"/>
      <c r="V93" s="318">
        <v>64624</v>
      </c>
      <c r="W93" s="318">
        <v>883879</v>
      </c>
      <c r="X93" s="310">
        <v>59063</v>
      </c>
      <c r="Y93" s="310">
        <v>23022</v>
      </c>
      <c r="Z93" s="310">
        <v>344337</v>
      </c>
      <c r="AA93" s="310">
        <v>228071</v>
      </c>
      <c r="AB93" s="310"/>
      <c r="AC93" s="310"/>
      <c r="AD93" s="310"/>
      <c r="AE93" s="319"/>
      <c r="AF93" s="320"/>
      <c r="AG93" s="320"/>
      <c r="AH93" s="321"/>
      <c r="AI93" s="321"/>
      <c r="AJ93" s="321"/>
      <c r="AK93" s="321"/>
      <c r="AL93" s="321"/>
      <c r="AM93" s="321"/>
      <c r="AN93" s="321"/>
      <c r="AO93" s="321"/>
      <c r="AP93" s="322"/>
      <c r="AQ93" s="322"/>
      <c r="AR93" s="322"/>
      <c r="AS93" s="322"/>
      <c r="AT93" s="322"/>
    </row>
    <row r="94" spans="1:46" ht="12.75" x14ac:dyDescent="0.2">
      <c r="A94" s="307" t="s">
        <v>473</v>
      </c>
      <c r="B94" s="307" t="s">
        <v>474</v>
      </c>
      <c r="C94" s="308" t="s">
        <v>459</v>
      </c>
      <c r="D94" s="308">
        <v>1005</v>
      </c>
      <c r="E94" s="308">
        <v>10005</v>
      </c>
      <c r="F94" s="307" t="s">
        <v>412</v>
      </c>
      <c r="G94" s="308" t="s">
        <v>413</v>
      </c>
      <c r="H94" s="310">
        <v>4181019</v>
      </c>
      <c r="I94" s="311" t="s">
        <v>461</v>
      </c>
      <c r="J94" s="312">
        <v>79</v>
      </c>
      <c r="K94" s="313" t="s">
        <v>415</v>
      </c>
      <c r="L94" s="313" t="s">
        <v>416</v>
      </c>
      <c r="M94" s="314">
        <v>18</v>
      </c>
      <c r="N94" s="315"/>
      <c r="O94" s="316">
        <v>1.19</v>
      </c>
      <c r="P94" s="314">
        <v>0.04</v>
      </c>
      <c r="Q94" s="317">
        <v>43.26</v>
      </c>
      <c r="R94" s="314">
        <v>1.6</v>
      </c>
      <c r="S94" s="316">
        <v>27.23</v>
      </c>
      <c r="T94" s="316">
        <v>5.3</v>
      </c>
      <c r="U94" s="315"/>
      <c r="V94" s="318">
        <v>65074</v>
      </c>
      <c r="W94" s="318">
        <v>1493831</v>
      </c>
      <c r="X94" s="310">
        <v>54853</v>
      </c>
      <c r="Y94" s="310">
        <v>34529</v>
      </c>
      <c r="Z94" s="310">
        <v>281944</v>
      </c>
      <c r="AA94" s="310">
        <v>436722</v>
      </c>
      <c r="AB94" s="310"/>
      <c r="AC94" s="310"/>
      <c r="AD94" s="310"/>
      <c r="AE94" s="319"/>
      <c r="AF94" s="320"/>
      <c r="AG94" s="320"/>
      <c r="AH94" s="321"/>
      <c r="AI94" s="321"/>
      <c r="AJ94" s="321"/>
      <c r="AK94" s="321"/>
      <c r="AL94" s="321"/>
      <c r="AM94" s="321"/>
      <c r="AN94" s="321"/>
      <c r="AO94" s="321"/>
      <c r="AP94" s="322"/>
      <c r="AQ94" s="322"/>
      <c r="AR94" s="322"/>
      <c r="AS94" s="322"/>
      <c r="AT94" s="322"/>
    </row>
    <row r="95" spans="1:46" ht="12.75" x14ac:dyDescent="0.2">
      <c r="A95" s="307" t="s">
        <v>467</v>
      </c>
      <c r="B95" s="307" t="s">
        <v>468</v>
      </c>
      <c r="C95" s="308" t="s">
        <v>459</v>
      </c>
      <c r="D95" s="308">
        <v>1003</v>
      </c>
      <c r="E95" s="308">
        <v>10003</v>
      </c>
      <c r="F95" s="307" t="s">
        <v>412</v>
      </c>
      <c r="G95" s="308" t="s">
        <v>413</v>
      </c>
      <c r="H95" s="310">
        <v>4181019</v>
      </c>
      <c r="I95" s="311" t="s">
        <v>461</v>
      </c>
      <c r="J95" s="323">
        <v>2453</v>
      </c>
      <c r="K95" s="313" t="s">
        <v>415</v>
      </c>
      <c r="L95" s="313" t="s">
        <v>416</v>
      </c>
      <c r="M95" s="314">
        <v>689</v>
      </c>
      <c r="N95" s="315"/>
      <c r="O95" s="316">
        <v>3.06</v>
      </c>
      <c r="P95" s="314">
        <v>0.06</v>
      </c>
      <c r="Q95" s="317">
        <v>76.64</v>
      </c>
      <c r="R95" s="314">
        <v>1.5</v>
      </c>
      <c r="S95" s="316">
        <v>52.13</v>
      </c>
      <c r="T95" s="316">
        <v>6.06</v>
      </c>
      <c r="U95" s="315"/>
      <c r="V95" s="318">
        <v>6070760</v>
      </c>
      <c r="W95" s="318">
        <v>103493764</v>
      </c>
      <c r="X95" s="310">
        <v>1985115</v>
      </c>
      <c r="Y95" s="310">
        <v>1350443</v>
      </c>
      <c r="Z95" s="310">
        <v>17077017</v>
      </c>
      <c r="AA95" s="310">
        <v>17667292</v>
      </c>
      <c r="AB95" s="310"/>
      <c r="AC95" s="310"/>
      <c r="AD95" s="310"/>
      <c r="AE95" s="319"/>
      <c r="AF95" s="320"/>
      <c r="AG95" s="320"/>
      <c r="AH95" s="321"/>
      <c r="AI95" s="321"/>
      <c r="AJ95" s="321"/>
      <c r="AK95" s="321"/>
      <c r="AL95" s="321"/>
      <c r="AM95" s="321"/>
      <c r="AN95" s="321"/>
      <c r="AO95" s="321"/>
      <c r="AP95" s="322"/>
      <c r="AQ95" s="322"/>
      <c r="AR95" s="322"/>
      <c r="AS95" s="322"/>
      <c r="AT95" s="322"/>
    </row>
    <row r="96" spans="1:46" ht="12.75" x14ac:dyDescent="0.2">
      <c r="A96" s="307" t="s">
        <v>462</v>
      </c>
      <c r="B96" s="307" t="s">
        <v>463</v>
      </c>
      <c r="C96" s="308" t="s">
        <v>459</v>
      </c>
      <c r="D96" s="308">
        <v>1013</v>
      </c>
      <c r="E96" s="308">
        <v>10013</v>
      </c>
      <c r="F96" s="307" t="s">
        <v>412</v>
      </c>
      <c r="G96" s="308" t="s">
        <v>413</v>
      </c>
      <c r="H96" s="310">
        <v>4181019</v>
      </c>
      <c r="I96" s="311" t="s">
        <v>461</v>
      </c>
      <c r="J96" s="312">
        <v>71</v>
      </c>
      <c r="K96" s="313" t="s">
        <v>415</v>
      </c>
      <c r="L96" s="313" t="s">
        <v>416</v>
      </c>
      <c r="M96" s="314">
        <v>24</v>
      </c>
      <c r="N96" s="315"/>
      <c r="O96" s="316">
        <v>2.0499999999999998</v>
      </c>
      <c r="P96" s="314">
        <v>7.0000000000000007E-2</v>
      </c>
      <c r="Q96" s="317">
        <v>53.19</v>
      </c>
      <c r="R96" s="314">
        <v>1.8</v>
      </c>
      <c r="S96" s="316">
        <v>30.04</v>
      </c>
      <c r="T96" s="316">
        <v>5.25</v>
      </c>
      <c r="U96" s="315"/>
      <c r="V96" s="318">
        <v>155155</v>
      </c>
      <c r="W96" s="318">
        <v>2274954</v>
      </c>
      <c r="X96" s="310">
        <v>75735</v>
      </c>
      <c r="Y96" s="310">
        <v>42773</v>
      </c>
      <c r="Z96" s="310">
        <v>433225</v>
      </c>
      <c r="AA96" s="310">
        <v>623307</v>
      </c>
      <c r="AB96" s="310"/>
      <c r="AC96" s="310"/>
      <c r="AD96" s="310"/>
      <c r="AE96" s="319"/>
      <c r="AF96" s="320"/>
      <c r="AG96" s="320"/>
      <c r="AH96" s="321"/>
      <c r="AI96" s="321"/>
      <c r="AJ96" s="321"/>
      <c r="AK96" s="321"/>
      <c r="AL96" s="321"/>
      <c r="AM96" s="321"/>
      <c r="AN96" s="321"/>
      <c r="AO96" s="321"/>
      <c r="AP96" s="322"/>
      <c r="AQ96" s="322"/>
      <c r="AR96" s="322"/>
      <c r="AS96" s="322"/>
      <c r="AT96" s="322"/>
    </row>
    <row r="97" spans="1:46" ht="12.75" x14ac:dyDescent="0.2">
      <c r="A97" s="307" t="s">
        <v>475</v>
      </c>
      <c r="B97" s="307" t="s">
        <v>476</v>
      </c>
      <c r="C97" s="308" t="s">
        <v>459</v>
      </c>
      <c r="D97" s="308">
        <v>1118</v>
      </c>
      <c r="E97" s="308">
        <v>10118</v>
      </c>
      <c r="F97" s="307" t="s">
        <v>412</v>
      </c>
      <c r="G97" s="308" t="s">
        <v>413</v>
      </c>
      <c r="H97" s="310">
        <v>4181019</v>
      </c>
      <c r="I97" s="311" t="s">
        <v>461</v>
      </c>
      <c r="J97" s="312">
        <v>95</v>
      </c>
      <c r="K97" s="313" t="s">
        <v>415</v>
      </c>
      <c r="L97" s="313" t="s">
        <v>416</v>
      </c>
      <c r="M97" s="314">
        <v>62</v>
      </c>
      <c r="N97" s="315"/>
      <c r="O97" s="316">
        <v>1.03</v>
      </c>
      <c r="P97" s="314">
        <v>0.05</v>
      </c>
      <c r="Q97" s="317">
        <v>64.56</v>
      </c>
      <c r="R97" s="314">
        <v>2.8</v>
      </c>
      <c r="S97" s="316">
        <v>22.74</v>
      </c>
      <c r="T97" s="316">
        <v>4.21</v>
      </c>
      <c r="U97" s="315"/>
      <c r="V97" s="318">
        <v>235163</v>
      </c>
      <c r="W97" s="318">
        <v>5203622</v>
      </c>
      <c r="X97" s="310">
        <v>228835</v>
      </c>
      <c r="Y97" s="310">
        <v>80598</v>
      </c>
      <c r="Z97" s="310">
        <v>1235415</v>
      </c>
      <c r="AA97" s="310">
        <v>1103797</v>
      </c>
      <c r="AB97" s="310"/>
      <c r="AC97" s="310"/>
      <c r="AD97" s="310"/>
      <c r="AE97" s="319"/>
      <c r="AF97" s="320"/>
      <c r="AG97" s="320"/>
      <c r="AH97" s="321"/>
      <c r="AI97" s="321"/>
      <c r="AJ97" s="321"/>
      <c r="AK97" s="321"/>
      <c r="AL97" s="321"/>
      <c r="AM97" s="321"/>
      <c r="AN97" s="321"/>
      <c r="AO97" s="321"/>
      <c r="AP97" s="322"/>
      <c r="AQ97" s="322"/>
      <c r="AR97" s="322"/>
      <c r="AS97" s="322"/>
      <c r="AT97" s="322"/>
    </row>
    <row r="98" spans="1:46" ht="12.75" x14ac:dyDescent="0.2">
      <c r="A98" s="307" t="s">
        <v>477</v>
      </c>
      <c r="B98" s="307" t="s">
        <v>478</v>
      </c>
      <c r="C98" s="308" t="s">
        <v>466</v>
      </c>
      <c r="D98" s="308">
        <v>1123</v>
      </c>
      <c r="E98" s="308">
        <v>10123</v>
      </c>
      <c r="F98" s="307" t="s">
        <v>412</v>
      </c>
      <c r="G98" s="308" t="s">
        <v>428</v>
      </c>
      <c r="H98" s="310">
        <v>4181019</v>
      </c>
      <c r="I98" s="311" t="s">
        <v>461</v>
      </c>
      <c r="J98" s="312">
        <v>8</v>
      </c>
      <c r="K98" s="313" t="s">
        <v>415</v>
      </c>
      <c r="L98" s="313" t="s">
        <v>416</v>
      </c>
      <c r="M98" s="314">
        <v>7</v>
      </c>
      <c r="N98" s="315"/>
      <c r="O98" s="316">
        <v>1.39</v>
      </c>
      <c r="P98" s="314">
        <v>0.04</v>
      </c>
      <c r="Q98" s="317">
        <v>80.12</v>
      </c>
      <c r="R98" s="314">
        <v>2.1</v>
      </c>
      <c r="S98" s="316">
        <v>38.72</v>
      </c>
      <c r="T98" s="316">
        <v>0</v>
      </c>
      <c r="U98" s="315"/>
      <c r="V98" s="318">
        <v>17953</v>
      </c>
      <c r="W98" s="318">
        <v>498520</v>
      </c>
      <c r="X98" s="310">
        <v>12875</v>
      </c>
      <c r="Y98" s="310">
        <v>6222</v>
      </c>
      <c r="Z98" s="314">
        <v>0</v>
      </c>
      <c r="AA98" s="310">
        <v>112398</v>
      </c>
      <c r="AB98" s="310"/>
      <c r="AC98" s="310"/>
      <c r="AD98" s="310"/>
      <c r="AE98" s="319"/>
      <c r="AF98" s="320"/>
      <c r="AG98" s="320"/>
      <c r="AH98" s="321"/>
      <c r="AI98" s="321"/>
      <c r="AJ98" s="321"/>
      <c r="AK98" s="321"/>
      <c r="AL98" s="321"/>
      <c r="AM98" s="321"/>
      <c r="AN98" s="321"/>
      <c r="AO98" s="321"/>
      <c r="AP98" s="322"/>
      <c r="AQ98" s="322"/>
      <c r="AR98" s="322"/>
      <c r="AS98" s="322"/>
      <c r="AT98" s="322"/>
    </row>
    <row r="99" spans="1:46" ht="12.75" x14ac:dyDescent="0.2">
      <c r="A99" s="307"/>
      <c r="B99" s="307"/>
      <c r="C99" s="308"/>
      <c r="D99" s="308"/>
      <c r="E99" s="308"/>
      <c r="F99" s="307"/>
      <c r="G99" s="308"/>
      <c r="H99" s="310"/>
      <c r="I99" s="311"/>
      <c r="J99" s="323"/>
      <c r="K99" s="313"/>
      <c r="L99" s="313"/>
      <c r="M99" s="314"/>
      <c r="N99" s="315"/>
      <c r="O99" s="316"/>
      <c r="P99" s="314"/>
      <c r="Q99" s="317"/>
      <c r="R99" s="314"/>
      <c r="S99" s="316"/>
      <c r="T99" s="316"/>
      <c r="U99" s="315"/>
      <c r="V99" s="318"/>
      <c r="W99" s="318"/>
      <c r="X99" s="310"/>
      <c r="Y99" s="310"/>
      <c r="Z99" s="310"/>
      <c r="AA99" s="310"/>
      <c r="AB99" s="310"/>
      <c r="AC99" s="310"/>
      <c r="AD99" s="310"/>
      <c r="AE99" s="319"/>
      <c r="AF99" s="320"/>
      <c r="AG99" s="320"/>
      <c r="AH99" s="321"/>
      <c r="AI99" s="321"/>
      <c r="AJ99" s="321"/>
      <c r="AK99" s="321"/>
      <c r="AL99" s="321"/>
      <c r="AM99" s="321"/>
      <c r="AN99" s="321"/>
      <c r="AO99" s="321"/>
      <c r="AP99" s="322"/>
      <c r="AQ99" s="322"/>
      <c r="AR99" s="322"/>
      <c r="AS99" s="322"/>
      <c r="AT99" s="322"/>
    </row>
    <row r="100" spans="1:46" ht="12.75" x14ac:dyDescent="0.2">
      <c r="A100" s="307" t="s">
        <v>467</v>
      </c>
      <c r="B100" s="307" t="s">
        <v>468</v>
      </c>
      <c r="C100" s="308" t="s">
        <v>459</v>
      </c>
      <c r="D100" s="308">
        <v>1003</v>
      </c>
      <c r="E100" s="308">
        <v>10003</v>
      </c>
      <c r="F100" s="307" t="s">
        <v>412</v>
      </c>
      <c r="G100" s="308" t="s">
        <v>413</v>
      </c>
      <c r="H100" s="310">
        <v>4181019</v>
      </c>
      <c r="I100" s="311" t="s">
        <v>461</v>
      </c>
      <c r="J100" s="323">
        <v>2453</v>
      </c>
      <c r="K100" s="313" t="s">
        <v>450</v>
      </c>
      <c r="L100" s="313" t="s">
        <v>416</v>
      </c>
      <c r="M100" s="314">
        <v>9</v>
      </c>
      <c r="N100" s="315"/>
      <c r="O100" s="316">
        <v>8.15</v>
      </c>
      <c r="P100" s="314">
        <v>1.1299999999999999</v>
      </c>
      <c r="Q100" s="317">
        <v>464.52</v>
      </c>
      <c r="R100" s="314">
        <v>64.599999999999994</v>
      </c>
      <c r="S100" s="316">
        <v>7.19</v>
      </c>
      <c r="T100" s="316">
        <v>0.65</v>
      </c>
      <c r="U100" s="315"/>
      <c r="V100" s="318">
        <v>12133183</v>
      </c>
      <c r="W100" s="318">
        <v>10714967</v>
      </c>
      <c r="X100" s="310">
        <v>1489508</v>
      </c>
      <c r="Y100" s="310">
        <v>23067</v>
      </c>
      <c r="Z100" s="310">
        <v>16570127</v>
      </c>
      <c r="AA100" s="310">
        <v>227257</v>
      </c>
      <c r="AB100" s="310"/>
      <c r="AC100" s="310"/>
      <c r="AD100" s="310"/>
      <c r="AE100" s="319"/>
      <c r="AF100" s="320"/>
      <c r="AG100" s="320"/>
      <c r="AH100" s="321"/>
      <c r="AI100" s="321"/>
      <c r="AJ100" s="321"/>
      <c r="AK100" s="321"/>
      <c r="AL100" s="321"/>
      <c r="AM100" s="321"/>
      <c r="AN100" s="321"/>
      <c r="AO100" s="321"/>
      <c r="AP100" s="322"/>
      <c r="AQ100" s="322"/>
      <c r="AR100" s="322"/>
      <c r="AS100" s="322"/>
      <c r="AT100" s="322"/>
    </row>
    <row r="101" spans="1:46" ht="12.75" x14ac:dyDescent="0.2">
      <c r="A101" s="307"/>
      <c r="B101" s="307"/>
      <c r="C101" s="308"/>
      <c r="D101" s="308"/>
      <c r="E101" s="308"/>
      <c r="F101" s="307"/>
      <c r="G101" s="308"/>
      <c r="H101" s="310"/>
      <c r="I101" s="311"/>
      <c r="J101" s="323"/>
      <c r="K101" s="313"/>
      <c r="L101" s="313"/>
      <c r="M101" s="314"/>
      <c r="N101" s="315"/>
      <c r="O101" s="316"/>
      <c r="P101" s="314"/>
      <c r="Q101" s="317"/>
      <c r="R101" s="314"/>
      <c r="S101" s="316"/>
      <c r="T101" s="316"/>
      <c r="U101" s="315"/>
      <c r="V101" s="318"/>
      <c r="W101" s="318"/>
      <c r="X101" s="310"/>
      <c r="Y101" s="310"/>
      <c r="Z101" s="310"/>
      <c r="AA101" s="310"/>
      <c r="AB101" s="310"/>
      <c r="AC101" s="310"/>
      <c r="AD101" s="310"/>
      <c r="AE101" s="319"/>
      <c r="AF101" s="320"/>
      <c r="AG101" s="320"/>
      <c r="AH101" s="321"/>
      <c r="AI101" s="321"/>
      <c r="AJ101" s="321"/>
      <c r="AK101" s="321"/>
      <c r="AL101" s="321"/>
      <c r="AM101" s="321"/>
      <c r="AN101" s="321"/>
      <c r="AO101" s="321"/>
      <c r="AP101" s="322"/>
      <c r="AQ101" s="322"/>
      <c r="AR101" s="322"/>
      <c r="AS101" s="322"/>
      <c r="AT101" s="322"/>
    </row>
    <row r="102" spans="1:46" ht="12.75" x14ac:dyDescent="0.2">
      <c r="A102" s="307" t="s">
        <v>467</v>
      </c>
      <c r="B102" s="307" t="s">
        <v>468</v>
      </c>
      <c r="C102" s="308" t="s">
        <v>459</v>
      </c>
      <c r="D102" s="308">
        <v>1003</v>
      </c>
      <c r="E102" s="308">
        <v>10003</v>
      </c>
      <c r="F102" s="307" t="s">
        <v>412</v>
      </c>
      <c r="G102" s="308" t="s">
        <v>413</v>
      </c>
      <c r="H102" s="310">
        <v>4181019</v>
      </c>
      <c r="I102" s="311" t="s">
        <v>461</v>
      </c>
      <c r="J102" s="323">
        <v>2453</v>
      </c>
      <c r="K102" s="313" t="s">
        <v>452</v>
      </c>
      <c r="L102" s="313" t="s">
        <v>419</v>
      </c>
      <c r="M102" s="314">
        <v>336</v>
      </c>
      <c r="N102" s="315"/>
      <c r="O102" s="316">
        <v>1.39</v>
      </c>
      <c r="P102" s="314">
        <v>0.64</v>
      </c>
      <c r="Q102" s="317">
        <v>230.57</v>
      </c>
      <c r="R102" s="314">
        <v>106.6</v>
      </c>
      <c r="S102" s="316">
        <v>2.16</v>
      </c>
      <c r="T102" s="316">
        <v>0.64</v>
      </c>
      <c r="U102" s="315"/>
      <c r="V102" s="318">
        <v>228678232</v>
      </c>
      <c r="W102" s="318">
        <v>355050078</v>
      </c>
      <c r="X102" s="310">
        <v>164102709</v>
      </c>
      <c r="Y102" s="310">
        <v>1539889</v>
      </c>
      <c r="Z102" s="310">
        <v>557734891</v>
      </c>
      <c r="AA102" s="310">
        <v>23634793</v>
      </c>
      <c r="AB102" s="310"/>
      <c r="AC102" s="310"/>
      <c r="AD102" s="310"/>
      <c r="AE102" s="319"/>
      <c r="AF102" s="320"/>
      <c r="AG102" s="320"/>
      <c r="AH102" s="321"/>
      <c r="AI102" s="321"/>
      <c r="AJ102" s="321"/>
      <c r="AK102" s="321"/>
      <c r="AL102" s="321"/>
      <c r="AM102" s="321"/>
      <c r="AN102" s="321"/>
      <c r="AO102" s="321"/>
      <c r="AP102" s="322"/>
      <c r="AQ102" s="322"/>
      <c r="AR102" s="322"/>
      <c r="AS102" s="322"/>
      <c r="AT102" s="322"/>
    </row>
    <row r="103" spans="1:46" ht="12.75" x14ac:dyDescent="0.2">
      <c r="A103" s="307"/>
      <c r="B103" s="307"/>
      <c r="C103" s="308"/>
      <c r="D103" s="308"/>
      <c r="E103" s="308"/>
      <c r="F103" s="307"/>
      <c r="G103" s="308"/>
      <c r="H103" s="310"/>
      <c r="I103" s="311"/>
      <c r="J103" s="323"/>
      <c r="K103" s="313"/>
      <c r="L103" s="313"/>
      <c r="M103" s="314"/>
      <c r="N103" s="315"/>
      <c r="O103" s="316"/>
      <c r="P103" s="314"/>
      <c r="Q103" s="317"/>
      <c r="R103" s="314"/>
      <c r="S103" s="316"/>
      <c r="T103" s="316"/>
      <c r="U103" s="315"/>
      <c r="V103" s="318"/>
      <c r="W103" s="318"/>
      <c r="X103" s="310"/>
      <c r="Y103" s="310"/>
      <c r="Z103" s="310"/>
      <c r="AA103" s="310"/>
      <c r="AB103" s="310"/>
      <c r="AC103" s="310"/>
      <c r="AD103" s="310"/>
      <c r="AE103" s="319"/>
      <c r="AF103" s="320"/>
      <c r="AG103" s="320"/>
      <c r="AH103" s="321"/>
      <c r="AI103" s="321"/>
      <c r="AJ103" s="321"/>
      <c r="AK103" s="321"/>
      <c r="AL103" s="321"/>
      <c r="AM103" s="321"/>
      <c r="AN103" s="321"/>
      <c r="AO103" s="321"/>
      <c r="AP103" s="322"/>
      <c r="AQ103" s="322"/>
      <c r="AR103" s="322"/>
      <c r="AS103" s="322"/>
      <c r="AT103" s="322"/>
    </row>
    <row r="104" spans="1:46" ht="12.75" x14ac:dyDescent="0.2">
      <c r="A104" s="307" t="s">
        <v>467</v>
      </c>
      <c r="B104" s="307" t="s">
        <v>468</v>
      </c>
      <c r="C104" s="308" t="s">
        <v>459</v>
      </c>
      <c r="D104" s="308">
        <v>1003</v>
      </c>
      <c r="E104" s="308">
        <v>10003</v>
      </c>
      <c r="F104" s="307" t="s">
        <v>412</v>
      </c>
      <c r="G104" s="308" t="s">
        <v>413</v>
      </c>
      <c r="H104" s="310">
        <v>4181019</v>
      </c>
      <c r="I104" s="311" t="s">
        <v>461</v>
      </c>
      <c r="J104" s="323">
        <v>2453</v>
      </c>
      <c r="K104" s="313" t="s">
        <v>418</v>
      </c>
      <c r="L104" s="313" t="s">
        <v>419</v>
      </c>
      <c r="M104" s="314">
        <v>156</v>
      </c>
      <c r="N104" s="315"/>
      <c r="O104" s="316">
        <v>1.34</v>
      </c>
      <c r="P104" s="314">
        <v>0.44</v>
      </c>
      <c r="Q104" s="317">
        <v>279.95</v>
      </c>
      <c r="R104" s="314">
        <v>93.2</v>
      </c>
      <c r="S104" s="316">
        <v>3</v>
      </c>
      <c r="T104" s="316">
        <v>1.18</v>
      </c>
      <c r="U104" s="315"/>
      <c r="V104" s="318">
        <v>83191624</v>
      </c>
      <c r="W104" s="318">
        <v>187119893</v>
      </c>
      <c r="X104" s="310">
        <v>62296430</v>
      </c>
      <c r="Y104" s="310">
        <v>668402</v>
      </c>
      <c r="Z104" s="310">
        <v>158992398</v>
      </c>
      <c r="AA104" s="310">
        <v>5918680</v>
      </c>
      <c r="AB104" s="310"/>
      <c r="AC104" s="310"/>
      <c r="AD104" s="310"/>
      <c r="AE104" s="319"/>
      <c r="AF104" s="320"/>
      <c r="AG104" s="320"/>
      <c r="AH104" s="321"/>
      <c r="AI104" s="321"/>
      <c r="AJ104" s="321"/>
      <c r="AK104" s="321"/>
      <c r="AL104" s="321"/>
      <c r="AM104" s="321"/>
      <c r="AN104" s="321"/>
      <c r="AO104" s="321"/>
      <c r="AP104" s="322"/>
      <c r="AQ104" s="322"/>
      <c r="AR104" s="322"/>
      <c r="AS104" s="322"/>
      <c r="AT104" s="322"/>
    </row>
    <row r="105" spans="1:46" ht="12.75" x14ac:dyDescent="0.2">
      <c r="A105" s="307"/>
      <c r="B105" s="307"/>
      <c r="C105" s="308"/>
      <c r="D105" s="308"/>
      <c r="E105" s="308"/>
      <c r="F105" s="307"/>
      <c r="G105" s="308"/>
      <c r="H105" s="310"/>
      <c r="I105" s="311"/>
      <c r="J105" s="312"/>
      <c r="K105" s="313"/>
      <c r="L105" s="313"/>
      <c r="M105" s="314"/>
      <c r="N105" s="315"/>
      <c r="O105" s="316"/>
      <c r="P105" s="314"/>
      <c r="Q105" s="317"/>
      <c r="R105" s="314"/>
      <c r="S105" s="316"/>
      <c r="T105" s="316"/>
      <c r="U105" s="315"/>
      <c r="V105" s="318"/>
      <c r="W105" s="318"/>
      <c r="X105" s="310"/>
      <c r="Y105" s="310"/>
      <c r="Z105" s="310"/>
      <c r="AA105" s="310"/>
      <c r="AB105" s="310"/>
      <c r="AC105" s="310"/>
      <c r="AD105" s="310"/>
      <c r="AE105" s="319"/>
      <c r="AF105" s="320"/>
      <c r="AG105" s="320"/>
      <c r="AH105" s="321"/>
      <c r="AI105" s="321"/>
      <c r="AJ105" s="321"/>
      <c r="AK105" s="321"/>
      <c r="AL105" s="321"/>
      <c r="AM105" s="321"/>
      <c r="AN105" s="321"/>
      <c r="AO105" s="321"/>
      <c r="AP105" s="322"/>
      <c r="AQ105" s="322"/>
      <c r="AR105" s="322"/>
      <c r="AS105" s="322"/>
      <c r="AT105" s="322"/>
    </row>
    <row r="106" spans="1:46" ht="12.75" x14ac:dyDescent="0.2">
      <c r="A106" s="307" t="s">
        <v>469</v>
      </c>
      <c r="B106" s="307" t="s">
        <v>470</v>
      </c>
      <c r="C106" s="308" t="s">
        <v>459</v>
      </c>
      <c r="D106" s="308">
        <v>1004</v>
      </c>
      <c r="E106" s="308">
        <v>10004</v>
      </c>
      <c r="F106" s="307" t="s">
        <v>412</v>
      </c>
      <c r="G106" s="308" t="s">
        <v>413</v>
      </c>
      <c r="H106" s="310">
        <v>4181019</v>
      </c>
      <c r="I106" s="311" t="s">
        <v>461</v>
      </c>
      <c r="J106" s="312">
        <v>87</v>
      </c>
      <c r="K106" s="313" t="s">
        <v>420</v>
      </c>
      <c r="L106" s="313" t="s">
        <v>416</v>
      </c>
      <c r="M106" s="314">
        <v>44</v>
      </c>
      <c r="N106" s="315"/>
      <c r="O106" s="316">
        <v>0.9</v>
      </c>
      <c r="P106" s="314">
        <v>0.22</v>
      </c>
      <c r="Q106" s="317">
        <v>101.36</v>
      </c>
      <c r="R106" s="314">
        <v>24.6</v>
      </c>
      <c r="S106" s="316">
        <v>4.13</v>
      </c>
      <c r="T106" s="316">
        <v>0.61</v>
      </c>
      <c r="U106" s="315"/>
      <c r="V106" s="318">
        <v>2446938</v>
      </c>
      <c r="W106" s="318">
        <v>11226125</v>
      </c>
      <c r="X106" s="310">
        <v>2720902</v>
      </c>
      <c r="Y106" s="310">
        <v>110757</v>
      </c>
      <c r="Z106" s="310">
        <v>18299553</v>
      </c>
      <c r="AA106" s="310">
        <v>1310832</v>
      </c>
      <c r="AB106" s="310"/>
      <c r="AC106" s="310"/>
      <c r="AD106" s="310"/>
      <c r="AE106" s="319"/>
      <c r="AF106" s="320"/>
      <c r="AG106" s="320"/>
      <c r="AH106" s="321"/>
      <c r="AI106" s="321"/>
      <c r="AJ106" s="321"/>
      <c r="AK106" s="321"/>
      <c r="AL106" s="321"/>
      <c r="AM106" s="321"/>
      <c r="AN106" s="321"/>
      <c r="AO106" s="321"/>
      <c r="AP106" s="322"/>
      <c r="AQ106" s="322"/>
      <c r="AR106" s="322"/>
      <c r="AS106" s="322"/>
      <c r="AT106" s="322"/>
    </row>
    <row r="107" spans="1:46" ht="12.75" x14ac:dyDescent="0.2">
      <c r="A107" s="307" t="s">
        <v>471</v>
      </c>
      <c r="B107" s="307" t="s">
        <v>472</v>
      </c>
      <c r="C107" s="308" t="s">
        <v>459</v>
      </c>
      <c r="D107" s="308">
        <v>1053</v>
      </c>
      <c r="E107" s="308">
        <v>10053</v>
      </c>
      <c r="F107" s="307" t="s">
        <v>412</v>
      </c>
      <c r="G107" s="308" t="s">
        <v>413</v>
      </c>
      <c r="H107" s="310">
        <v>4181019</v>
      </c>
      <c r="I107" s="311" t="s">
        <v>461</v>
      </c>
      <c r="J107" s="312">
        <v>19</v>
      </c>
      <c r="K107" s="313" t="s">
        <v>420</v>
      </c>
      <c r="L107" s="313" t="s">
        <v>416</v>
      </c>
      <c r="M107" s="314">
        <v>11</v>
      </c>
      <c r="N107" s="315"/>
      <c r="O107" s="316">
        <v>0.79</v>
      </c>
      <c r="P107" s="314">
        <v>0.09</v>
      </c>
      <c r="Q107" s="317">
        <v>121.11</v>
      </c>
      <c r="R107" s="314">
        <v>13.7</v>
      </c>
      <c r="S107" s="316">
        <v>8.82</v>
      </c>
      <c r="T107" s="316">
        <v>2.2400000000000002</v>
      </c>
      <c r="U107" s="315"/>
      <c r="V107" s="318">
        <v>157834</v>
      </c>
      <c r="W107" s="318">
        <v>1755375</v>
      </c>
      <c r="X107" s="310">
        <v>199014</v>
      </c>
      <c r="Y107" s="310">
        <v>14494</v>
      </c>
      <c r="Z107" s="310">
        <v>784402</v>
      </c>
      <c r="AA107" s="310">
        <v>208486</v>
      </c>
      <c r="AB107" s="310"/>
      <c r="AC107" s="310"/>
      <c r="AD107" s="310"/>
      <c r="AE107" s="319"/>
      <c r="AF107" s="320"/>
      <c r="AG107" s="320"/>
      <c r="AH107" s="321"/>
      <c r="AI107" s="321"/>
      <c r="AJ107" s="321"/>
      <c r="AK107" s="321"/>
      <c r="AL107" s="321"/>
      <c r="AM107" s="321"/>
      <c r="AN107" s="321"/>
      <c r="AO107" s="321"/>
      <c r="AP107" s="322"/>
      <c r="AQ107" s="322"/>
      <c r="AR107" s="322"/>
      <c r="AS107" s="322"/>
      <c r="AT107" s="322"/>
    </row>
    <row r="108" spans="1:46" ht="12.75" x14ac:dyDescent="0.2">
      <c r="A108" s="307" t="s">
        <v>479</v>
      </c>
      <c r="B108" s="307" t="s">
        <v>480</v>
      </c>
      <c r="C108" s="308" t="s">
        <v>459</v>
      </c>
      <c r="D108" s="308">
        <v>1157</v>
      </c>
      <c r="E108" s="308">
        <v>10179</v>
      </c>
      <c r="F108" s="307" t="s">
        <v>427</v>
      </c>
      <c r="G108" s="308" t="s">
        <v>428</v>
      </c>
      <c r="H108" s="310">
        <v>4181019</v>
      </c>
      <c r="I108" s="311" t="s">
        <v>461</v>
      </c>
      <c r="J108" s="312">
        <v>2</v>
      </c>
      <c r="K108" s="313" t="s">
        <v>420</v>
      </c>
      <c r="L108" s="313" t="s">
        <v>416</v>
      </c>
      <c r="M108" s="314">
        <v>2</v>
      </c>
      <c r="N108" s="315"/>
      <c r="O108" s="316">
        <v>0.25</v>
      </c>
      <c r="P108" s="314">
        <v>0.02</v>
      </c>
      <c r="Q108" s="317">
        <v>46.28</v>
      </c>
      <c r="R108" s="314">
        <v>4.5</v>
      </c>
      <c r="S108" s="316">
        <v>10.35</v>
      </c>
      <c r="T108" s="316">
        <v>0</v>
      </c>
      <c r="U108" s="315"/>
      <c r="V108" s="318">
        <v>3420</v>
      </c>
      <c r="W108" s="318">
        <v>143963</v>
      </c>
      <c r="X108" s="310">
        <v>13914</v>
      </c>
      <c r="Y108" s="310">
        <v>3111</v>
      </c>
      <c r="Z108" s="314">
        <v>0</v>
      </c>
      <c r="AA108" s="310">
        <v>39777</v>
      </c>
      <c r="AB108" s="310"/>
      <c r="AC108" s="310"/>
      <c r="AD108" s="310"/>
      <c r="AE108" s="319"/>
      <c r="AF108" s="320"/>
      <c r="AG108" s="320"/>
      <c r="AH108" s="321"/>
      <c r="AI108" s="321"/>
      <c r="AJ108" s="321"/>
      <c r="AK108" s="321"/>
      <c r="AL108" s="321"/>
      <c r="AM108" s="321"/>
      <c r="AN108" s="321"/>
      <c r="AO108" s="321"/>
      <c r="AP108" s="322"/>
      <c r="AQ108" s="322"/>
      <c r="AR108" s="322"/>
      <c r="AS108" s="322"/>
      <c r="AT108" s="322"/>
    </row>
    <row r="109" spans="1:46" ht="12.75" x14ac:dyDescent="0.2">
      <c r="A109" s="307" t="s">
        <v>481</v>
      </c>
      <c r="B109" s="307" t="s">
        <v>482</v>
      </c>
      <c r="C109" s="308" t="s">
        <v>459</v>
      </c>
      <c r="D109" s="308">
        <v>1158</v>
      </c>
      <c r="E109" s="308">
        <v>10180</v>
      </c>
      <c r="F109" s="307" t="s">
        <v>427</v>
      </c>
      <c r="G109" s="308" t="s">
        <v>428</v>
      </c>
      <c r="H109" s="310">
        <v>4181019</v>
      </c>
      <c r="I109" s="311" t="s">
        <v>461</v>
      </c>
      <c r="J109" s="312">
        <v>3</v>
      </c>
      <c r="K109" s="313" t="s">
        <v>420</v>
      </c>
      <c r="L109" s="313" t="s">
        <v>416</v>
      </c>
      <c r="M109" s="314">
        <v>3</v>
      </c>
      <c r="N109" s="315"/>
      <c r="O109" s="316">
        <v>0.92</v>
      </c>
      <c r="P109" s="314">
        <v>7.0000000000000007E-2</v>
      </c>
      <c r="Q109" s="317">
        <v>45.95</v>
      </c>
      <c r="R109" s="314">
        <v>3.3</v>
      </c>
      <c r="S109" s="316">
        <v>13.76</v>
      </c>
      <c r="T109" s="316">
        <v>0</v>
      </c>
      <c r="U109" s="315"/>
      <c r="V109" s="318">
        <v>14612</v>
      </c>
      <c r="W109" s="318">
        <v>218257</v>
      </c>
      <c r="X109" s="310">
        <v>15862</v>
      </c>
      <c r="Y109" s="310">
        <v>4750</v>
      </c>
      <c r="Z109" s="314">
        <v>0</v>
      </c>
      <c r="AA109" s="310">
        <v>71250</v>
      </c>
      <c r="AB109" s="310"/>
      <c r="AC109" s="310"/>
      <c r="AD109" s="310"/>
      <c r="AE109" s="319"/>
      <c r="AF109" s="320"/>
      <c r="AG109" s="320"/>
      <c r="AH109" s="321"/>
      <c r="AI109" s="321"/>
      <c r="AJ109" s="321"/>
      <c r="AK109" s="321"/>
      <c r="AL109" s="321"/>
      <c r="AM109" s="321"/>
      <c r="AN109" s="321"/>
      <c r="AO109" s="321"/>
      <c r="AP109" s="322"/>
      <c r="AQ109" s="322"/>
      <c r="AR109" s="322"/>
      <c r="AS109" s="322"/>
      <c r="AT109" s="322"/>
    </row>
    <row r="110" spans="1:46" ht="12.75" x14ac:dyDescent="0.2">
      <c r="A110" s="307" t="s">
        <v>473</v>
      </c>
      <c r="B110" s="307" t="s">
        <v>474</v>
      </c>
      <c r="C110" s="308" t="s">
        <v>459</v>
      </c>
      <c r="D110" s="308">
        <v>1005</v>
      </c>
      <c r="E110" s="308">
        <v>10005</v>
      </c>
      <c r="F110" s="307" t="s">
        <v>412</v>
      </c>
      <c r="G110" s="308" t="s">
        <v>413</v>
      </c>
      <c r="H110" s="310">
        <v>4181019</v>
      </c>
      <c r="I110" s="311" t="s">
        <v>461</v>
      </c>
      <c r="J110" s="312">
        <v>79</v>
      </c>
      <c r="K110" s="313" t="s">
        <v>420</v>
      </c>
      <c r="L110" s="313" t="s">
        <v>416</v>
      </c>
      <c r="M110" s="314">
        <v>42</v>
      </c>
      <c r="N110" s="315"/>
      <c r="O110" s="316">
        <v>0.82</v>
      </c>
      <c r="P110" s="314">
        <v>0.13</v>
      </c>
      <c r="Q110" s="317">
        <v>100.73</v>
      </c>
      <c r="R110" s="314">
        <v>15.7</v>
      </c>
      <c r="S110" s="316">
        <v>6.43</v>
      </c>
      <c r="T110" s="316">
        <v>1.33</v>
      </c>
      <c r="U110" s="315"/>
      <c r="V110" s="318">
        <v>1171651</v>
      </c>
      <c r="W110" s="318">
        <v>9172328</v>
      </c>
      <c r="X110" s="310">
        <v>1425640</v>
      </c>
      <c r="Y110" s="310">
        <v>91063</v>
      </c>
      <c r="Z110" s="310">
        <v>6885841</v>
      </c>
      <c r="AA110" s="310">
        <v>1336470</v>
      </c>
      <c r="AB110" s="310"/>
      <c r="AC110" s="310"/>
      <c r="AD110" s="310"/>
      <c r="AE110" s="319"/>
      <c r="AF110" s="320"/>
      <c r="AG110" s="320"/>
      <c r="AH110" s="321"/>
      <c r="AI110" s="321"/>
      <c r="AJ110" s="321"/>
      <c r="AK110" s="321"/>
      <c r="AL110" s="321"/>
      <c r="AM110" s="321"/>
      <c r="AN110" s="321"/>
      <c r="AO110" s="321"/>
      <c r="AP110" s="322"/>
      <c r="AQ110" s="322"/>
      <c r="AR110" s="322"/>
      <c r="AS110" s="322"/>
      <c r="AT110" s="322"/>
    </row>
    <row r="111" spans="1:46" ht="12.75" x14ac:dyDescent="0.2">
      <c r="A111" s="307" t="s">
        <v>467</v>
      </c>
      <c r="B111" s="307" t="s">
        <v>468</v>
      </c>
      <c r="C111" s="308" t="s">
        <v>459</v>
      </c>
      <c r="D111" s="308">
        <v>1003</v>
      </c>
      <c r="E111" s="308">
        <v>10003</v>
      </c>
      <c r="F111" s="307" t="s">
        <v>412</v>
      </c>
      <c r="G111" s="308" t="s">
        <v>413</v>
      </c>
      <c r="H111" s="310">
        <v>4181019</v>
      </c>
      <c r="I111" s="311" t="s">
        <v>461</v>
      </c>
      <c r="J111" s="323">
        <v>2453</v>
      </c>
      <c r="K111" s="313" t="s">
        <v>420</v>
      </c>
      <c r="L111" s="313" t="s">
        <v>416</v>
      </c>
      <c r="M111" s="314">
        <v>8</v>
      </c>
      <c r="N111" s="315"/>
      <c r="O111" s="316">
        <v>0.27</v>
      </c>
      <c r="P111" s="314">
        <v>0.09</v>
      </c>
      <c r="Q111" s="317">
        <v>82.68</v>
      </c>
      <c r="R111" s="314">
        <v>28.6</v>
      </c>
      <c r="S111" s="316">
        <v>2.9</v>
      </c>
      <c r="T111" s="316">
        <v>1.38</v>
      </c>
      <c r="U111" s="315"/>
      <c r="V111" s="318">
        <v>234672</v>
      </c>
      <c r="W111" s="318">
        <v>2513438</v>
      </c>
      <c r="X111" s="310">
        <v>868211</v>
      </c>
      <c r="Y111" s="310">
        <v>30398</v>
      </c>
      <c r="Z111" s="310">
        <v>1825365</v>
      </c>
      <c r="AA111" s="310">
        <v>380300</v>
      </c>
      <c r="AB111" s="310"/>
      <c r="AC111" s="310"/>
      <c r="AD111" s="310"/>
      <c r="AE111" s="319"/>
      <c r="AF111" s="320"/>
      <c r="AG111" s="320"/>
      <c r="AH111" s="321"/>
      <c r="AI111" s="321"/>
      <c r="AJ111" s="321"/>
      <c r="AK111" s="321"/>
      <c r="AL111" s="321"/>
      <c r="AM111" s="321"/>
      <c r="AN111" s="321"/>
      <c r="AO111" s="321"/>
      <c r="AP111" s="322"/>
      <c r="AQ111" s="322"/>
      <c r="AR111" s="322"/>
      <c r="AS111" s="322"/>
      <c r="AT111" s="322"/>
    </row>
    <row r="112" spans="1:46" ht="12.75" x14ac:dyDescent="0.2">
      <c r="A112" s="307" t="s">
        <v>467</v>
      </c>
      <c r="B112" s="307" t="s">
        <v>468</v>
      </c>
      <c r="C112" s="308" t="s">
        <v>459</v>
      </c>
      <c r="D112" s="308">
        <v>1003</v>
      </c>
      <c r="E112" s="308">
        <v>10003</v>
      </c>
      <c r="F112" s="307" t="s">
        <v>412</v>
      </c>
      <c r="G112" s="308" t="s">
        <v>413</v>
      </c>
      <c r="H112" s="310">
        <v>4181019</v>
      </c>
      <c r="I112" s="311" t="s">
        <v>461</v>
      </c>
      <c r="J112" s="323">
        <v>2453</v>
      </c>
      <c r="K112" s="313" t="s">
        <v>420</v>
      </c>
      <c r="L112" s="313" t="s">
        <v>419</v>
      </c>
      <c r="M112" s="314">
        <v>767</v>
      </c>
      <c r="N112" s="315"/>
      <c r="O112" s="316">
        <v>0.93</v>
      </c>
      <c r="P112" s="314">
        <v>0.23</v>
      </c>
      <c r="Q112" s="317">
        <v>196.57</v>
      </c>
      <c r="R112" s="314">
        <v>47.7</v>
      </c>
      <c r="S112" s="316">
        <v>4.12</v>
      </c>
      <c r="T112" s="316">
        <v>1.58</v>
      </c>
      <c r="U112" s="315"/>
      <c r="V112" s="318">
        <v>98035221</v>
      </c>
      <c r="W112" s="318">
        <v>434511798</v>
      </c>
      <c r="X112" s="310">
        <v>105457861</v>
      </c>
      <c r="Y112" s="310">
        <v>2210516</v>
      </c>
      <c r="Z112" s="310">
        <v>274990173</v>
      </c>
      <c r="AA112" s="310">
        <v>21669220</v>
      </c>
      <c r="AB112" s="310"/>
      <c r="AC112" s="310"/>
      <c r="AD112" s="310"/>
      <c r="AE112" s="319"/>
      <c r="AF112" s="320"/>
      <c r="AG112" s="320"/>
      <c r="AH112" s="321"/>
      <c r="AI112" s="321"/>
      <c r="AJ112" s="321"/>
      <c r="AK112" s="321"/>
      <c r="AL112" s="321"/>
      <c r="AM112" s="321"/>
      <c r="AN112" s="321"/>
      <c r="AO112" s="321"/>
      <c r="AP112" s="322"/>
      <c r="AQ112" s="322"/>
      <c r="AR112" s="322"/>
      <c r="AS112" s="322"/>
      <c r="AT112" s="322"/>
    </row>
    <row r="113" spans="1:46" ht="12.75" x14ac:dyDescent="0.2">
      <c r="A113" s="307" t="s">
        <v>462</v>
      </c>
      <c r="B113" s="307" t="s">
        <v>463</v>
      </c>
      <c r="C113" s="308" t="s">
        <v>459</v>
      </c>
      <c r="D113" s="308">
        <v>1013</v>
      </c>
      <c r="E113" s="308">
        <v>10013</v>
      </c>
      <c r="F113" s="307" t="s">
        <v>412</v>
      </c>
      <c r="G113" s="308" t="s">
        <v>413</v>
      </c>
      <c r="H113" s="310">
        <v>4181019</v>
      </c>
      <c r="I113" s="311" t="s">
        <v>461</v>
      </c>
      <c r="J113" s="312">
        <v>71</v>
      </c>
      <c r="K113" s="313" t="s">
        <v>420</v>
      </c>
      <c r="L113" s="313" t="s">
        <v>416</v>
      </c>
      <c r="M113" s="314">
        <v>41</v>
      </c>
      <c r="N113" s="315"/>
      <c r="O113" s="316">
        <v>0.57999999999999996</v>
      </c>
      <c r="P113" s="314">
        <v>0.09</v>
      </c>
      <c r="Q113" s="317">
        <v>102.26</v>
      </c>
      <c r="R113" s="314">
        <v>16</v>
      </c>
      <c r="S113" s="316">
        <v>6.4</v>
      </c>
      <c r="T113" s="316">
        <v>1.48</v>
      </c>
      <c r="U113" s="315"/>
      <c r="V113" s="318">
        <v>1262395</v>
      </c>
      <c r="W113" s="318">
        <v>13817654</v>
      </c>
      <c r="X113" s="310">
        <v>2158265</v>
      </c>
      <c r="Y113" s="310">
        <v>135129</v>
      </c>
      <c r="Z113" s="310">
        <v>9327390</v>
      </c>
      <c r="AA113" s="310">
        <v>1497694</v>
      </c>
      <c r="AB113" s="310"/>
      <c r="AC113" s="310"/>
      <c r="AD113" s="310"/>
      <c r="AE113" s="319"/>
      <c r="AF113" s="320"/>
      <c r="AG113" s="320"/>
      <c r="AH113" s="321"/>
      <c r="AI113" s="321"/>
      <c r="AJ113" s="321"/>
      <c r="AK113" s="321"/>
      <c r="AL113" s="321"/>
      <c r="AM113" s="321"/>
      <c r="AN113" s="321"/>
      <c r="AO113" s="321"/>
      <c r="AP113" s="322"/>
      <c r="AQ113" s="322"/>
      <c r="AR113" s="322"/>
      <c r="AS113" s="322"/>
      <c r="AT113" s="322"/>
    </row>
    <row r="114" spans="1:46" ht="12.75" x14ac:dyDescent="0.2">
      <c r="A114" s="307" t="s">
        <v>475</v>
      </c>
      <c r="B114" s="307" t="s">
        <v>476</v>
      </c>
      <c r="C114" s="308" t="s">
        <v>459</v>
      </c>
      <c r="D114" s="308">
        <v>1118</v>
      </c>
      <c r="E114" s="308">
        <v>10118</v>
      </c>
      <c r="F114" s="307" t="s">
        <v>412</v>
      </c>
      <c r="G114" s="308" t="s">
        <v>413</v>
      </c>
      <c r="H114" s="310">
        <v>4181019</v>
      </c>
      <c r="I114" s="311" t="s">
        <v>461</v>
      </c>
      <c r="J114" s="312">
        <v>95</v>
      </c>
      <c r="K114" s="313" t="s">
        <v>420</v>
      </c>
      <c r="L114" s="313" t="s">
        <v>416</v>
      </c>
      <c r="M114" s="314">
        <v>33</v>
      </c>
      <c r="N114" s="315"/>
      <c r="O114" s="316">
        <v>0.71</v>
      </c>
      <c r="P114" s="314">
        <v>0.09</v>
      </c>
      <c r="Q114" s="317">
        <v>56.17</v>
      </c>
      <c r="R114" s="314">
        <v>6.8</v>
      </c>
      <c r="S114" s="316">
        <v>8.3000000000000007</v>
      </c>
      <c r="T114" s="316">
        <v>1.61</v>
      </c>
      <c r="U114" s="315"/>
      <c r="V114" s="318">
        <v>387493</v>
      </c>
      <c r="W114" s="318">
        <v>4546059</v>
      </c>
      <c r="X114" s="310">
        <v>547674</v>
      </c>
      <c r="Y114" s="310">
        <v>80927</v>
      </c>
      <c r="Z114" s="310">
        <v>2822422</v>
      </c>
      <c r="AA114" s="310">
        <v>1116056</v>
      </c>
      <c r="AB114" s="310"/>
      <c r="AC114" s="310"/>
      <c r="AD114" s="310"/>
      <c r="AE114" s="319"/>
      <c r="AF114" s="320"/>
      <c r="AG114" s="320"/>
      <c r="AH114" s="321"/>
      <c r="AI114" s="321"/>
      <c r="AJ114" s="321"/>
      <c r="AK114" s="321"/>
      <c r="AL114" s="321"/>
      <c r="AM114" s="321"/>
      <c r="AN114" s="321"/>
      <c r="AO114" s="321"/>
      <c r="AP114" s="322"/>
      <c r="AQ114" s="322"/>
      <c r="AR114" s="322"/>
      <c r="AS114" s="322"/>
      <c r="AT114" s="322"/>
    </row>
    <row r="115" spans="1:46" ht="12.75" x14ac:dyDescent="0.2">
      <c r="A115" s="307" t="s">
        <v>485</v>
      </c>
      <c r="B115" s="307" t="s">
        <v>468</v>
      </c>
      <c r="C115" s="308" t="s">
        <v>459</v>
      </c>
      <c r="D115" s="308">
        <v>1160</v>
      </c>
      <c r="E115" s="308">
        <v>10182</v>
      </c>
      <c r="F115" s="307" t="s">
        <v>486</v>
      </c>
      <c r="G115" s="308" t="s">
        <v>428</v>
      </c>
      <c r="H115" s="310">
        <v>4181019</v>
      </c>
      <c r="I115" s="311" t="s">
        <v>461</v>
      </c>
      <c r="J115" s="312">
        <v>1</v>
      </c>
      <c r="K115" s="313" t="s">
        <v>420</v>
      </c>
      <c r="L115" s="313" t="s">
        <v>416</v>
      </c>
      <c r="M115" s="314">
        <v>1</v>
      </c>
      <c r="N115" s="315"/>
      <c r="O115" s="316">
        <v>0.59</v>
      </c>
      <c r="P115" s="314">
        <v>0.06</v>
      </c>
      <c r="Q115" s="317">
        <v>54.01</v>
      </c>
      <c r="R115" s="314">
        <v>5.4</v>
      </c>
      <c r="S115" s="316">
        <v>10.050000000000001</v>
      </c>
      <c r="T115" s="316">
        <v>0</v>
      </c>
      <c r="U115" s="315"/>
      <c r="V115" s="318">
        <v>6637</v>
      </c>
      <c r="W115" s="318">
        <v>112350</v>
      </c>
      <c r="X115" s="310">
        <v>11182</v>
      </c>
      <c r="Y115" s="310">
        <v>2080</v>
      </c>
      <c r="Z115" s="314">
        <v>0</v>
      </c>
      <c r="AA115" s="310">
        <v>16616</v>
      </c>
      <c r="AB115" s="310"/>
      <c r="AC115" s="310"/>
      <c r="AD115" s="310"/>
      <c r="AE115" s="319"/>
      <c r="AF115" s="320"/>
      <c r="AG115" s="320"/>
      <c r="AH115" s="321"/>
      <c r="AI115" s="321"/>
      <c r="AJ115" s="321"/>
      <c r="AK115" s="321"/>
      <c r="AL115" s="321"/>
      <c r="AM115" s="321"/>
      <c r="AN115" s="321"/>
      <c r="AO115" s="321"/>
      <c r="AP115" s="322"/>
      <c r="AQ115" s="322"/>
      <c r="AR115" s="322"/>
      <c r="AS115" s="322"/>
      <c r="AT115" s="322"/>
    </row>
    <row r="116" spans="1:46" ht="12.75" x14ac:dyDescent="0.2">
      <c r="A116" s="307" t="s">
        <v>487</v>
      </c>
      <c r="B116" s="307" t="s">
        <v>488</v>
      </c>
      <c r="C116" s="308" t="s">
        <v>459</v>
      </c>
      <c r="D116" s="308">
        <v>1156</v>
      </c>
      <c r="E116" s="308">
        <v>10178</v>
      </c>
      <c r="F116" s="307" t="s">
        <v>427</v>
      </c>
      <c r="G116" s="308" t="s">
        <v>428</v>
      </c>
      <c r="H116" s="310">
        <v>4181019</v>
      </c>
      <c r="I116" s="311" t="s">
        <v>461</v>
      </c>
      <c r="J116" s="312">
        <v>1</v>
      </c>
      <c r="K116" s="313" t="s">
        <v>420</v>
      </c>
      <c r="L116" s="313" t="s">
        <v>419</v>
      </c>
      <c r="M116" s="314">
        <v>1</v>
      </c>
      <c r="N116" s="315"/>
      <c r="O116" s="316">
        <v>0.9</v>
      </c>
      <c r="P116" s="314">
        <v>0.12</v>
      </c>
      <c r="Q116" s="317">
        <v>22.97</v>
      </c>
      <c r="R116" s="314">
        <v>3</v>
      </c>
      <c r="S116" s="316">
        <v>7.75</v>
      </c>
      <c r="T116" s="316">
        <v>0</v>
      </c>
      <c r="U116" s="315"/>
      <c r="V116" s="318">
        <v>5005</v>
      </c>
      <c r="W116" s="318">
        <v>43300</v>
      </c>
      <c r="X116" s="310">
        <v>5590</v>
      </c>
      <c r="Y116" s="310">
        <v>1885</v>
      </c>
      <c r="Z116" s="314">
        <v>0</v>
      </c>
      <c r="AA116" s="310">
        <v>12581</v>
      </c>
      <c r="AB116" s="310"/>
      <c r="AC116" s="310"/>
      <c r="AD116" s="310"/>
      <c r="AE116" s="319"/>
      <c r="AF116" s="320"/>
      <c r="AG116" s="320"/>
      <c r="AH116" s="321"/>
      <c r="AI116" s="321"/>
      <c r="AJ116" s="321"/>
      <c r="AK116" s="321"/>
      <c r="AL116" s="321"/>
      <c r="AM116" s="321"/>
      <c r="AN116" s="321"/>
      <c r="AO116" s="321"/>
      <c r="AP116" s="322"/>
      <c r="AQ116" s="322"/>
      <c r="AR116" s="322"/>
      <c r="AS116" s="322"/>
      <c r="AT116" s="322"/>
    </row>
    <row r="117" spans="1:46" ht="12.75" x14ac:dyDescent="0.2">
      <c r="A117" s="307" t="s">
        <v>489</v>
      </c>
      <c r="B117" s="307" t="s">
        <v>490</v>
      </c>
      <c r="C117" s="308" t="s">
        <v>459</v>
      </c>
      <c r="D117" s="308">
        <v>1159</v>
      </c>
      <c r="E117" s="308">
        <v>10181</v>
      </c>
      <c r="F117" s="307" t="s">
        <v>427</v>
      </c>
      <c r="G117" s="308" t="s">
        <v>428</v>
      </c>
      <c r="H117" s="310">
        <v>4181019</v>
      </c>
      <c r="I117" s="311" t="s">
        <v>461</v>
      </c>
      <c r="J117" s="312">
        <v>3</v>
      </c>
      <c r="K117" s="313" t="s">
        <v>420</v>
      </c>
      <c r="L117" s="313" t="s">
        <v>416</v>
      </c>
      <c r="M117" s="314">
        <v>3</v>
      </c>
      <c r="N117" s="315"/>
      <c r="O117" s="316">
        <v>0.48</v>
      </c>
      <c r="P117" s="314">
        <v>0.06</v>
      </c>
      <c r="Q117" s="317">
        <v>59.46</v>
      </c>
      <c r="R117" s="314">
        <v>7.2</v>
      </c>
      <c r="S117" s="316">
        <v>8.25</v>
      </c>
      <c r="T117" s="316">
        <v>0</v>
      </c>
      <c r="U117" s="315"/>
      <c r="V117" s="318">
        <v>30279</v>
      </c>
      <c r="W117" s="318">
        <v>521190</v>
      </c>
      <c r="X117" s="310">
        <v>63169</v>
      </c>
      <c r="Y117" s="310">
        <v>8765</v>
      </c>
      <c r="Z117" s="314">
        <v>0</v>
      </c>
      <c r="AA117" s="310">
        <v>139719</v>
      </c>
      <c r="AB117" s="310"/>
      <c r="AC117" s="310"/>
      <c r="AD117" s="310"/>
      <c r="AE117" s="319"/>
      <c r="AF117" s="320"/>
      <c r="AG117" s="320"/>
      <c r="AH117" s="321"/>
      <c r="AI117" s="321"/>
      <c r="AJ117" s="321"/>
      <c r="AK117" s="321"/>
      <c r="AL117" s="321"/>
      <c r="AM117" s="321"/>
      <c r="AN117" s="321"/>
      <c r="AO117" s="321"/>
      <c r="AP117" s="322"/>
      <c r="AQ117" s="322"/>
      <c r="AR117" s="322"/>
      <c r="AS117" s="322"/>
      <c r="AT117" s="322"/>
    </row>
    <row r="118" spans="1:46" ht="12.75" x14ac:dyDescent="0.2">
      <c r="A118" s="307" t="s">
        <v>477</v>
      </c>
      <c r="B118" s="307" t="s">
        <v>478</v>
      </c>
      <c r="C118" s="308" t="s">
        <v>466</v>
      </c>
      <c r="D118" s="308">
        <v>1123</v>
      </c>
      <c r="E118" s="308">
        <v>10123</v>
      </c>
      <c r="F118" s="307" t="s">
        <v>412</v>
      </c>
      <c r="G118" s="308" t="s">
        <v>428</v>
      </c>
      <c r="H118" s="310">
        <v>4181019</v>
      </c>
      <c r="I118" s="311" t="s">
        <v>461</v>
      </c>
      <c r="J118" s="312">
        <v>8</v>
      </c>
      <c r="K118" s="313" t="s">
        <v>420</v>
      </c>
      <c r="L118" s="313" t="s">
        <v>416</v>
      </c>
      <c r="M118" s="314">
        <v>1</v>
      </c>
      <c r="N118" s="315"/>
      <c r="O118" s="316">
        <v>0</v>
      </c>
      <c r="P118" s="314">
        <v>0</v>
      </c>
      <c r="Q118" s="317">
        <v>59.84</v>
      </c>
      <c r="R118" s="314">
        <v>2.9</v>
      </c>
      <c r="S118" s="316">
        <v>20.46</v>
      </c>
      <c r="T118" s="316">
        <v>0</v>
      </c>
      <c r="U118" s="315"/>
      <c r="V118" s="318">
        <v>0</v>
      </c>
      <c r="W118" s="318">
        <v>41291</v>
      </c>
      <c r="X118" s="310">
        <v>2018</v>
      </c>
      <c r="Y118" s="314">
        <v>690</v>
      </c>
      <c r="Z118" s="314">
        <v>0</v>
      </c>
      <c r="AA118" s="310">
        <v>8673</v>
      </c>
      <c r="AB118" s="310"/>
      <c r="AC118" s="310"/>
      <c r="AD118" s="310"/>
      <c r="AE118" s="319"/>
      <c r="AF118" s="320"/>
      <c r="AG118" s="320"/>
      <c r="AH118" s="321"/>
      <c r="AI118" s="321"/>
      <c r="AJ118" s="321"/>
      <c r="AK118" s="321"/>
      <c r="AL118" s="321"/>
      <c r="AM118" s="321"/>
      <c r="AN118" s="321"/>
      <c r="AO118" s="321"/>
      <c r="AP118" s="322"/>
      <c r="AQ118" s="322"/>
      <c r="AR118" s="322"/>
      <c r="AS118" s="322"/>
      <c r="AT118" s="322"/>
    </row>
    <row r="119" spans="1:46" ht="12.75" x14ac:dyDescent="0.2">
      <c r="A119" s="307"/>
      <c r="B119" s="307"/>
      <c r="C119" s="308"/>
      <c r="D119" s="308"/>
      <c r="E119" s="308"/>
      <c r="F119" s="307"/>
      <c r="G119" s="308"/>
      <c r="H119" s="310"/>
      <c r="I119" s="311"/>
      <c r="J119" s="323"/>
      <c r="K119" s="313"/>
      <c r="L119" s="313"/>
      <c r="M119" s="314"/>
      <c r="N119" s="315"/>
      <c r="O119" s="316"/>
      <c r="P119" s="314"/>
      <c r="Q119" s="317"/>
      <c r="R119" s="314"/>
      <c r="S119" s="316"/>
      <c r="T119" s="316"/>
      <c r="U119" s="315"/>
      <c r="V119" s="318"/>
      <c r="W119" s="318"/>
      <c r="X119" s="310"/>
      <c r="Y119" s="310"/>
      <c r="Z119" s="310"/>
      <c r="AA119" s="310"/>
      <c r="AB119" s="310"/>
      <c r="AC119" s="310"/>
      <c r="AD119" s="310"/>
      <c r="AE119" s="319"/>
      <c r="AF119" s="320"/>
      <c r="AG119" s="320"/>
      <c r="AH119" s="321"/>
      <c r="AI119" s="321"/>
      <c r="AJ119" s="321"/>
      <c r="AK119" s="321"/>
      <c r="AL119" s="321"/>
      <c r="AM119" s="321"/>
      <c r="AN119" s="321"/>
      <c r="AO119" s="321"/>
      <c r="AP119" s="322"/>
      <c r="AQ119" s="322"/>
      <c r="AR119" s="322"/>
      <c r="AS119" s="322"/>
      <c r="AT119" s="322"/>
    </row>
    <row r="120" spans="1:46" ht="12.75" x14ac:dyDescent="0.2">
      <c r="A120" s="307" t="s">
        <v>467</v>
      </c>
      <c r="B120" s="307" t="s">
        <v>468</v>
      </c>
      <c r="C120" s="308" t="s">
        <v>459</v>
      </c>
      <c r="D120" s="308">
        <v>1003</v>
      </c>
      <c r="E120" s="308">
        <v>10003</v>
      </c>
      <c r="F120" s="307" t="s">
        <v>412</v>
      </c>
      <c r="G120" s="308" t="s">
        <v>413</v>
      </c>
      <c r="H120" s="310">
        <v>4181019</v>
      </c>
      <c r="I120" s="311" t="s">
        <v>461</v>
      </c>
      <c r="J120" s="323">
        <v>2453</v>
      </c>
      <c r="K120" s="313" t="s">
        <v>491</v>
      </c>
      <c r="L120" s="313" t="s">
        <v>419</v>
      </c>
      <c r="M120" s="314">
        <v>30</v>
      </c>
      <c r="N120" s="315"/>
      <c r="O120" s="316">
        <v>1.03</v>
      </c>
      <c r="P120" s="314">
        <v>0.59</v>
      </c>
      <c r="Q120" s="317">
        <v>147.24</v>
      </c>
      <c r="R120" s="314">
        <v>83.9</v>
      </c>
      <c r="S120" s="316">
        <v>1.75</v>
      </c>
      <c r="T120" s="316">
        <v>0.93</v>
      </c>
      <c r="U120" s="315"/>
      <c r="V120" s="318">
        <v>10838085</v>
      </c>
      <c r="W120" s="318">
        <v>18489929</v>
      </c>
      <c r="X120" s="310">
        <v>10538096</v>
      </c>
      <c r="Y120" s="310">
        <v>125579</v>
      </c>
      <c r="Z120" s="310">
        <v>19893655</v>
      </c>
      <c r="AA120" s="310">
        <v>1064286</v>
      </c>
      <c r="AB120" s="310"/>
      <c r="AC120" s="310"/>
      <c r="AD120" s="310"/>
      <c r="AE120" s="319"/>
      <c r="AF120" s="320"/>
      <c r="AG120" s="320"/>
      <c r="AH120" s="321"/>
      <c r="AI120" s="321"/>
      <c r="AJ120" s="321"/>
      <c r="AK120" s="321"/>
      <c r="AL120" s="321"/>
      <c r="AM120" s="321"/>
      <c r="AN120" s="321"/>
      <c r="AO120" s="321"/>
      <c r="AP120" s="322"/>
      <c r="AQ120" s="322"/>
      <c r="AR120" s="322"/>
      <c r="AS120" s="322"/>
      <c r="AT120" s="322"/>
    </row>
    <row r="121" spans="1:46" ht="12.75" x14ac:dyDescent="0.2">
      <c r="A121" s="307"/>
      <c r="B121" s="307"/>
      <c r="C121" s="308"/>
      <c r="D121" s="308"/>
      <c r="E121" s="308"/>
      <c r="F121" s="307"/>
      <c r="G121" s="308"/>
      <c r="H121" s="310"/>
      <c r="I121" s="311"/>
      <c r="J121" s="323"/>
      <c r="K121" s="313"/>
      <c r="L121" s="313"/>
      <c r="M121" s="314"/>
      <c r="N121" s="315"/>
      <c r="O121" s="316"/>
      <c r="P121" s="314"/>
      <c r="Q121" s="317"/>
      <c r="R121" s="314"/>
      <c r="S121" s="316"/>
      <c r="T121" s="316"/>
      <c r="U121" s="315"/>
      <c r="V121" s="318"/>
      <c r="W121" s="318"/>
      <c r="X121" s="310"/>
      <c r="Y121" s="310"/>
      <c r="Z121" s="310"/>
      <c r="AA121" s="310"/>
      <c r="AB121" s="310"/>
      <c r="AC121" s="310"/>
      <c r="AD121" s="310"/>
      <c r="AE121" s="319"/>
      <c r="AF121" s="320"/>
      <c r="AG121" s="320"/>
      <c r="AH121" s="321"/>
      <c r="AI121" s="321"/>
      <c r="AJ121" s="321"/>
      <c r="AK121" s="321"/>
      <c r="AL121" s="321"/>
      <c r="AM121" s="321"/>
      <c r="AN121" s="321"/>
      <c r="AO121" s="321"/>
      <c r="AP121" s="322"/>
      <c r="AQ121" s="322"/>
      <c r="AR121" s="322"/>
      <c r="AS121" s="322"/>
      <c r="AT121" s="322"/>
    </row>
    <row r="122" spans="1:46" ht="12.75" x14ac:dyDescent="0.2">
      <c r="A122" s="307" t="s">
        <v>467</v>
      </c>
      <c r="B122" s="307" t="s">
        <v>468</v>
      </c>
      <c r="C122" s="308" t="s">
        <v>459</v>
      </c>
      <c r="D122" s="308">
        <v>1003</v>
      </c>
      <c r="E122" s="308">
        <v>10003</v>
      </c>
      <c r="F122" s="307" t="s">
        <v>412</v>
      </c>
      <c r="G122" s="308" t="s">
        <v>413</v>
      </c>
      <c r="H122" s="310">
        <v>4181019</v>
      </c>
      <c r="I122" s="311" t="s">
        <v>461</v>
      </c>
      <c r="J122" s="323">
        <v>2453</v>
      </c>
      <c r="K122" s="313" t="s">
        <v>455</v>
      </c>
      <c r="L122" s="313" t="s">
        <v>419</v>
      </c>
      <c r="M122" s="314">
        <v>22</v>
      </c>
      <c r="N122" s="315"/>
      <c r="O122" s="316">
        <v>0.96</v>
      </c>
      <c r="P122" s="314">
        <v>0.16</v>
      </c>
      <c r="Q122" s="317">
        <v>261.08</v>
      </c>
      <c r="R122" s="314">
        <v>43</v>
      </c>
      <c r="S122" s="316">
        <v>6.07</v>
      </c>
      <c r="T122" s="316">
        <v>2.65</v>
      </c>
      <c r="U122" s="315"/>
      <c r="V122" s="318">
        <v>1916535</v>
      </c>
      <c r="W122" s="318">
        <v>12062585</v>
      </c>
      <c r="X122" s="310">
        <v>1988765</v>
      </c>
      <c r="Y122" s="310">
        <v>46202</v>
      </c>
      <c r="Z122" s="310">
        <v>4559747</v>
      </c>
      <c r="AA122" s="310">
        <v>427322</v>
      </c>
      <c r="AB122" s="310"/>
      <c r="AC122" s="310">
        <f>SUM(X85:X122)</f>
        <v>391234460</v>
      </c>
      <c r="AD122" s="310">
        <f>(SUM(X85:X87)+SUM(X106:X118)+X120+ X122)</f>
        <v>126743087</v>
      </c>
      <c r="AE122" s="319">
        <f>(SUM(X91:X98)+X89+X102+X104)</f>
        <v>263001865</v>
      </c>
      <c r="AF122" s="320">
        <f>AD122/AC122</f>
        <v>0.32395685952612663</v>
      </c>
      <c r="AG122" s="320">
        <f>AE122/AC122</f>
        <v>0.67223594005497367</v>
      </c>
      <c r="AH122" s="321"/>
      <c r="AI122" s="321"/>
      <c r="AJ122" s="321"/>
      <c r="AK122" s="321"/>
      <c r="AL122" s="321"/>
      <c r="AM122" s="321"/>
      <c r="AN122" s="321"/>
      <c r="AO122" s="321"/>
      <c r="AP122" s="322"/>
      <c r="AQ122" s="322"/>
      <c r="AR122" s="322"/>
      <c r="AS122" s="322"/>
      <c r="AT122" s="322"/>
    </row>
    <row r="123" spans="1:46" ht="12.75" x14ac:dyDescent="0.2">
      <c r="A123" s="324"/>
      <c r="B123" s="324"/>
      <c r="C123" s="325"/>
      <c r="D123" s="325"/>
      <c r="E123" s="325"/>
      <c r="F123" s="324"/>
      <c r="G123" s="325"/>
      <c r="H123" s="326"/>
      <c r="I123" s="327"/>
      <c r="J123" s="328"/>
      <c r="K123" s="329"/>
      <c r="L123" s="329"/>
      <c r="M123" s="330"/>
      <c r="N123" s="331"/>
      <c r="O123" s="332"/>
      <c r="P123" s="330"/>
      <c r="Q123" s="333"/>
      <c r="R123" s="330"/>
      <c r="S123" s="332"/>
      <c r="T123" s="332"/>
      <c r="U123" s="331"/>
      <c r="V123" s="334"/>
      <c r="W123" s="334"/>
      <c r="X123" s="326"/>
      <c r="Y123" s="326"/>
      <c r="Z123" s="326"/>
      <c r="AA123" s="326"/>
      <c r="AB123" s="326"/>
      <c r="AC123" s="326"/>
      <c r="AD123" s="326"/>
      <c r="AE123" s="335"/>
      <c r="AF123" s="336"/>
      <c r="AG123" s="336"/>
      <c r="AH123" s="337"/>
      <c r="AI123" s="337"/>
      <c r="AJ123" s="337"/>
      <c r="AK123" s="337"/>
      <c r="AL123" s="337"/>
      <c r="AM123" s="337"/>
      <c r="AN123" s="337"/>
      <c r="AO123" s="337"/>
      <c r="AP123" s="338"/>
      <c r="AQ123" s="338"/>
      <c r="AR123" s="338"/>
      <c r="AS123" s="338"/>
      <c r="AT123" s="338"/>
    </row>
    <row r="124" spans="1:46" ht="12.75" x14ac:dyDescent="0.2">
      <c r="A124" s="339" t="s">
        <v>492</v>
      </c>
      <c r="B124" s="339" t="s">
        <v>493</v>
      </c>
      <c r="C124" s="340" t="s">
        <v>494</v>
      </c>
      <c r="D124" s="340">
        <v>3081</v>
      </c>
      <c r="E124" s="340">
        <v>30081</v>
      </c>
      <c r="F124" s="339" t="s">
        <v>427</v>
      </c>
      <c r="G124" s="340" t="s">
        <v>413</v>
      </c>
      <c r="H124" s="341">
        <v>4586770</v>
      </c>
      <c r="I124" s="342" t="s">
        <v>495</v>
      </c>
      <c r="J124" s="343">
        <v>96</v>
      </c>
      <c r="K124" s="344" t="s">
        <v>424</v>
      </c>
      <c r="L124" s="344" t="s">
        <v>416</v>
      </c>
      <c r="M124" s="345">
        <v>50</v>
      </c>
      <c r="N124" s="346"/>
      <c r="O124" s="347">
        <v>8.41</v>
      </c>
      <c r="P124" s="345">
        <v>1.17</v>
      </c>
      <c r="Q124" s="348">
        <v>181.18</v>
      </c>
      <c r="R124" s="345">
        <v>25.3</v>
      </c>
      <c r="S124" s="347">
        <v>7.16</v>
      </c>
      <c r="T124" s="347">
        <v>0.2</v>
      </c>
      <c r="U124" s="346"/>
      <c r="V124" s="349">
        <v>8721817</v>
      </c>
      <c r="W124" s="349">
        <v>7426224</v>
      </c>
      <c r="X124" s="341">
        <v>1036731</v>
      </c>
      <c r="Y124" s="341">
        <v>40989</v>
      </c>
      <c r="Z124" s="341">
        <v>36368523</v>
      </c>
      <c r="AA124" s="341">
        <v>1320977</v>
      </c>
      <c r="AB124" s="341"/>
      <c r="AC124" s="341"/>
      <c r="AD124" s="341"/>
      <c r="AE124" s="350"/>
      <c r="AF124" s="351"/>
      <c r="AG124" s="351"/>
      <c r="AH124" s="352"/>
      <c r="AI124" s="352"/>
      <c r="AJ124" s="352"/>
      <c r="AK124" s="352"/>
      <c r="AL124" s="352"/>
      <c r="AM124" s="352"/>
      <c r="AN124" s="352"/>
      <c r="AO124" s="352"/>
      <c r="AP124" s="353"/>
      <c r="AQ124" s="353"/>
      <c r="AR124" s="353"/>
      <c r="AS124" s="353"/>
      <c r="AT124" s="353"/>
    </row>
    <row r="125" spans="1:46" ht="12.75" x14ac:dyDescent="0.2">
      <c r="A125" s="339" t="s">
        <v>496</v>
      </c>
      <c r="B125" s="339" t="s">
        <v>497</v>
      </c>
      <c r="C125" s="340" t="s">
        <v>494</v>
      </c>
      <c r="D125" s="340">
        <v>3070</v>
      </c>
      <c r="E125" s="340">
        <v>30070</v>
      </c>
      <c r="F125" s="339" t="s">
        <v>412</v>
      </c>
      <c r="G125" s="340" t="s">
        <v>413</v>
      </c>
      <c r="H125" s="341">
        <v>4586770</v>
      </c>
      <c r="I125" s="342" t="s">
        <v>495</v>
      </c>
      <c r="J125" s="343">
        <v>609</v>
      </c>
      <c r="K125" s="344" t="s">
        <v>424</v>
      </c>
      <c r="L125" s="344" t="s">
        <v>416</v>
      </c>
      <c r="M125" s="345">
        <v>92</v>
      </c>
      <c r="N125" s="346"/>
      <c r="O125" s="347">
        <v>6.21</v>
      </c>
      <c r="P125" s="345">
        <v>0.61</v>
      </c>
      <c r="Q125" s="348">
        <v>229.62</v>
      </c>
      <c r="R125" s="345">
        <v>22.4</v>
      </c>
      <c r="S125" s="347">
        <v>10.26</v>
      </c>
      <c r="T125" s="347">
        <v>0.41</v>
      </c>
      <c r="U125" s="346"/>
      <c r="V125" s="349">
        <v>9487838</v>
      </c>
      <c r="W125" s="349">
        <v>15680277</v>
      </c>
      <c r="X125" s="341">
        <v>1527715</v>
      </c>
      <c r="Y125" s="341">
        <v>68289</v>
      </c>
      <c r="Z125" s="341">
        <v>38055381</v>
      </c>
      <c r="AA125" s="341">
        <v>1771470</v>
      </c>
      <c r="AB125" s="341"/>
      <c r="AC125" s="341"/>
      <c r="AD125" s="341"/>
      <c r="AE125" s="350"/>
      <c r="AF125" s="351"/>
      <c r="AG125" s="351"/>
      <c r="AH125" s="352"/>
      <c r="AI125" s="352"/>
      <c r="AJ125" s="352"/>
      <c r="AK125" s="352"/>
      <c r="AL125" s="352"/>
      <c r="AM125" s="352"/>
      <c r="AN125" s="352"/>
      <c r="AO125" s="352"/>
      <c r="AP125" s="353"/>
      <c r="AQ125" s="353"/>
      <c r="AR125" s="353"/>
      <c r="AS125" s="353"/>
      <c r="AT125" s="353"/>
    </row>
    <row r="126" spans="1:46" ht="12.75" x14ac:dyDescent="0.2">
      <c r="A126" s="339"/>
      <c r="B126" s="339"/>
      <c r="C126" s="340"/>
      <c r="D126" s="340"/>
      <c r="E126" s="340"/>
      <c r="F126" s="339"/>
      <c r="G126" s="340"/>
      <c r="H126" s="341"/>
      <c r="I126" s="342"/>
      <c r="J126" s="343"/>
      <c r="K126" s="344"/>
      <c r="L126" s="344"/>
      <c r="M126" s="345"/>
      <c r="N126" s="346"/>
      <c r="O126" s="347"/>
      <c r="P126" s="345"/>
      <c r="Q126" s="348"/>
      <c r="R126" s="345"/>
      <c r="S126" s="347"/>
      <c r="T126" s="347"/>
      <c r="U126" s="346"/>
      <c r="V126" s="349"/>
      <c r="W126" s="349"/>
      <c r="X126" s="341"/>
      <c r="Y126" s="341"/>
      <c r="Z126" s="341"/>
      <c r="AA126" s="341"/>
      <c r="AB126" s="341"/>
      <c r="AC126" s="341"/>
      <c r="AD126" s="341"/>
      <c r="AE126" s="350"/>
      <c r="AF126" s="351"/>
      <c r="AG126" s="351"/>
      <c r="AH126" s="352"/>
      <c r="AI126" s="352"/>
      <c r="AJ126" s="352"/>
      <c r="AK126" s="352"/>
      <c r="AL126" s="352"/>
      <c r="AM126" s="352"/>
      <c r="AN126" s="352"/>
      <c r="AO126" s="352"/>
      <c r="AP126" s="353"/>
      <c r="AQ126" s="353"/>
      <c r="AR126" s="353"/>
      <c r="AS126" s="353"/>
      <c r="AT126" s="353"/>
    </row>
    <row r="127" spans="1:46" ht="12.75" x14ac:dyDescent="0.2">
      <c r="A127" s="339" t="s">
        <v>498</v>
      </c>
      <c r="B127" s="339" t="s">
        <v>499</v>
      </c>
      <c r="C127" s="340" t="s">
        <v>494</v>
      </c>
      <c r="D127" s="340">
        <v>3073</v>
      </c>
      <c r="E127" s="340">
        <v>30073</v>
      </c>
      <c r="F127" s="339" t="s">
        <v>412</v>
      </c>
      <c r="G127" s="340" t="s">
        <v>413</v>
      </c>
      <c r="H127" s="341">
        <v>4586770</v>
      </c>
      <c r="I127" s="342" t="s">
        <v>495</v>
      </c>
      <c r="J127" s="343">
        <v>97</v>
      </c>
      <c r="K127" s="344" t="s">
        <v>435</v>
      </c>
      <c r="L127" s="344" t="s">
        <v>416</v>
      </c>
      <c r="M127" s="345">
        <v>97</v>
      </c>
      <c r="N127" s="346"/>
      <c r="O127" s="347">
        <v>9.0399999999999991</v>
      </c>
      <c r="P127" s="345">
        <v>0.56999999999999995</v>
      </c>
      <c r="Q127" s="348">
        <v>989.47</v>
      </c>
      <c r="R127" s="345">
        <v>62.5</v>
      </c>
      <c r="S127" s="347">
        <v>15.82</v>
      </c>
      <c r="T127" s="347">
        <v>0.52</v>
      </c>
      <c r="U127" s="346"/>
      <c r="V127" s="349">
        <v>42280669</v>
      </c>
      <c r="W127" s="349">
        <v>73979660</v>
      </c>
      <c r="X127" s="341">
        <v>4676123</v>
      </c>
      <c r="Y127" s="341">
        <v>74767</v>
      </c>
      <c r="Z127" s="341">
        <v>143468932</v>
      </c>
      <c r="AA127" s="341">
        <v>2413955</v>
      </c>
      <c r="AB127" s="341"/>
      <c r="AC127" s="341"/>
      <c r="AD127" s="341"/>
      <c r="AE127" s="350"/>
      <c r="AF127" s="351"/>
      <c r="AG127" s="351"/>
      <c r="AH127" s="352"/>
      <c r="AI127" s="352"/>
      <c r="AJ127" s="352"/>
      <c r="AK127" s="352"/>
      <c r="AL127" s="352"/>
      <c r="AM127" s="352"/>
      <c r="AN127" s="352"/>
      <c r="AO127" s="352"/>
      <c r="AP127" s="353"/>
      <c r="AQ127" s="353"/>
      <c r="AR127" s="353"/>
      <c r="AS127" s="353"/>
      <c r="AT127" s="353"/>
    </row>
    <row r="128" spans="1:46" ht="12.75" x14ac:dyDescent="0.2">
      <c r="A128" s="339"/>
      <c r="B128" s="339"/>
      <c r="C128" s="340"/>
      <c r="D128" s="340"/>
      <c r="E128" s="340"/>
      <c r="F128" s="339"/>
      <c r="G128" s="340"/>
      <c r="H128" s="341"/>
      <c r="I128" s="342"/>
      <c r="J128" s="343"/>
      <c r="K128" s="344"/>
      <c r="L128" s="344"/>
      <c r="M128" s="345"/>
      <c r="N128" s="346"/>
      <c r="O128" s="347"/>
      <c r="P128" s="345"/>
      <c r="Q128" s="348"/>
      <c r="R128" s="345"/>
      <c r="S128" s="347"/>
      <c r="T128" s="347"/>
      <c r="U128" s="346"/>
      <c r="V128" s="349"/>
      <c r="W128" s="349"/>
      <c r="X128" s="341"/>
      <c r="Y128" s="341"/>
      <c r="Z128" s="341"/>
      <c r="AA128" s="341"/>
      <c r="AB128" s="341"/>
      <c r="AC128" s="341"/>
      <c r="AD128" s="341"/>
      <c r="AE128" s="350"/>
      <c r="AF128" s="351"/>
      <c r="AG128" s="351"/>
      <c r="AH128" s="352"/>
      <c r="AI128" s="352"/>
      <c r="AJ128" s="352"/>
      <c r="AK128" s="352"/>
      <c r="AL128" s="352"/>
      <c r="AM128" s="352"/>
      <c r="AN128" s="352"/>
      <c r="AO128" s="352"/>
      <c r="AP128" s="353"/>
      <c r="AQ128" s="353"/>
      <c r="AR128" s="353"/>
      <c r="AS128" s="353"/>
      <c r="AT128" s="353"/>
    </row>
    <row r="129" spans="1:46" ht="12.75" x14ac:dyDescent="0.2">
      <c r="A129" s="339" t="s">
        <v>500</v>
      </c>
      <c r="B129" s="339" t="s">
        <v>501</v>
      </c>
      <c r="C129" s="340" t="s">
        <v>502</v>
      </c>
      <c r="D129" s="340">
        <v>3085</v>
      </c>
      <c r="E129" s="340">
        <v>30085</v>
      </c>
      <c r="F129" s="339" t="s">
        <v>427</v>
      </c>
      <c r="G129" s="340" t="s">
        <v>413</v>
      </c>
      <c r="H129" s="341">
        <v>4586770</v>
      </c>
      <c r="I129" s="342" t="s">
        <v>495</v>
      </c>
      <c r="J129" s="343">
        <v>116</v>
      </c>
      <c r="K129" s="344" t="s">
        <v>415</v>
      </c>
      <c r="L129" s="344" t="s">
        <v>419</v>
      </c>
      <c r="M129" s="345">
        <v>40</v>
      </c>
      <c r="N129" s="346"/>
      <c r="O129" s="347">
        <v>0.36</v>
      </c>
      <c r="P129" s="345">
        <v>0.01</v>
      </c>
      <c r="Q129" s="348">
        <v>147.68</v>
      </c>
      <c r="R129" s="345">
        <v>5.0999999999999996</v>
      </c>
      <c r="S129" s="347">
        <v>29.19</v>
      </c>
      <c r="T129" s="347">
        <v>9.07</v>
      </c>
      <c r="U129" s="346"/>
      <c r="V129" s="349">
        <v>41674</v>
      </c>
      <c r="W129" s="349">
        <v>3351552</v>
      </c>
      <c r="X129" s="341">
        <v>114837</v>
      </c>
      <c r="Y129" s="341">
        <v>22695</v>
      </c>
      <c r="Z129" s="341">
        <v>369417</v>
      </c>
      <c r="AA129" s="341">
        <v>297392</v>
      </c>
      <c r="AB129" s="341"/>
      <c r="AC129" s="341"/>
      <c r="AD129" s="341"/>
      <c r="AE129" s="350"/>
      <c r="AF129" s="351"/>
      <c r="AG129" s="351"/>
      <c r="AH129" s="352"/>
      <c r="AI129" s="352"/>
      <c r="AJ129" s="352"/>
      <c r="AK129" s="352"/>
      <c r="AL129" s="352"/>
      <c r="AM129" s="352"/>
      <c r="AN129" s="352"/>
      <c r="AO129" s="352"/>
      <c r="AP129" s="353"/>
      <c r="AQ129" s="353"/>
      <c r="AR129" s="353"/>
      <c r="AS129" s="353"/>
      <c r="AT129" s="353"/>
    </row>
    <row r="130" spans="1:46" ht="12.75" x14ac:dyDescent="0.2">
      <c r="A130" s="339" t="s">
        <v>503</v>
      </c>
      <c r="B130" s="339" t="s">
        <v>504</v>
      </c>
      <c r="C130" s="340" t="s">
        <v>505</v>
      </c>
      <c r="D130" s="340">
        <v>3030</v>
      </c>
      <c r="E130" s="340">
        <v>30030</v>
      </c>
      <c r="F130" s="339" t="s">
        <v>412</v>
      </c>
      <c r="G130" s="340" t="s">
        <v>413</v>
      </c>
      <c r="H130" s="341">
        <v>4586770</v>
      </c>
      <c r="I130" s="342" t="s">
        <v>495</v>
      </c>
      <c r="J130" s="354">
        <v>3129</v>
      </c>
      <c r="K130" s="344" t="s">
        <v>415</v>
      </c>
      <c r="L130" s="344" t="s">
        <v>416</v>
      </c>
      <c r="M130" s="345">
        <v>633</v>
      </c>
      <c r="N130" s="355"/>
      <c r="O130" s="347">
        <v>4.01</v>
      </c>
      <c r="P130" s="347">
        <v>0.08</v>
      </c>
      <c r="Q130" s="348">
        <v>56.7</v>
      </c>
      <c r="R130" s="347">
        <v>1.1000000000000001</v>
      </c>
      <c r="S130" s="347">
        <v>49.66</v>
      </c>
      <c r="T130" s="347">
        <v>5.4</v>
      </c>
      <c r="U130" s="356"/>
      <c r="V130" s="349">
        <v>8870258</v>
      </c>
      <c r="W130" s="349">
        <v>109855139</v>
      </c>
      <c r="X130" s="349">
        <v>2212193</v>
      </c>
      <c r="Y130" s="341">
        <v>1937617</v>
      </c>
      <c r="Z130" s="341">
        <v>20352131</v>
      </c>
      <c r="AA130" s="341">
        <v>19114755</v>
      </c>
      <c r="AB130" s="357"/>
      <c r="AC130" s="341"/>
      <c r="AD130" s="341"/>
      <c r="AE130" s="350"/>
      <c r="AF130" s="351"/>
      <c r="AG130" s="351"/>
      <c r="AH130" s="352"/>
      <c r="AI130" s="352"/>
      <c r="AJ130" s="352"/>
      <c r="AK130" s="352"/>
      <c r="AL130" s="352"/>
      <c r="AM130" s="352"/>
      <c r="AN130" s="352"/>
      <c r="AO130" s="352"/>
      <c r="AP130" s="353"/>
      <c r="AQ130" s="353"/>
      <c r="AR130" s="353"/>
      <c r="AS130" s="353"/>
      <c r="AT130" s="353"/>
    </row>
    <row r="131" spans="1:46" ht="12.75" x14ac:dyDescent="0.2">
      <c r="A131" s="339" t="s">
        <v>506</v>
      </c>
      <c r="B131" s="339" t="s">
        <v>507</v>
      </c>
      <c r="C131" s="340" t="s">
        <v>494</v>
      </c>
      <c r="D131" s="340">
        <v>3080</v>
      </c>
      <c r="E131" s="340">
        <v>30080</v>
      </c>
      <c r="F131" s="339" t="s">
        <v>427</v>
      </c>
      <c r="G131" s="340" t="s">
        <v>413</v>
      </c>
      <c r="H131" s="341">
        <v>4586770</v>
      </c>
      <c r="I131" s="342" t="s">
        <v>495</v>
      </c>
      <c r="J131" s="343">
        <v>87</v>
      </c>
      <c r="K131" s="344" t="s">
        <v>415</v>
      </c>
      <c r="L131" s="344" t="s">
        <v>416</v>
      </c>
      <c r="M131" s="345">
        <v>14</v>
      </c>
      <c r="N131" s="346"/>
      <c r="O131" s="347">
        <v>7.36</v>
      </c>
      <c r="P131" s="345">
        <v>0.18</v>
      </c>
      <c r="Q131" s="348">
        <v>51.56</v>
      </c>
      <c r="R131" s="345">
        <v>1.3</v>
      </c>
      <c r="S131" s="347">
        <v>39.89</v>
      </c>
      <c r="T131" s="347">
        <v>4.8899999999999997</v>
      </c>
      <c r="U131" s="346"/>
      <c r="V131" s="349">
        <v>325346</v>
      </c>
      <c r="W131" s="349">
        <v>1764251</v>
      </c>
      <c r="X131" s="341">
        <v>44227</v>
      </c>
      <c r="Y131" s="341">
        <v>34220</v>
      </c>
      <c r="Z131" s="341">
        <v>360979</v>
      </c>
      <c r="AA131" s="341">
        <v>308201</v>
      </c>
      <c r="AB131" s="341"/>
      <c r="AC131" s="341"/>
      <c r="AD131" s="341"/>
      <c r="AE131" s="350"/>
      <c r="AF131" s="351"/>
      <c r="AG131" s="351"/>
      <c r="AH131" s="352"/>
      <c r="AI131" s="352"/>
      <c r="AJ131" s="352"/>
      <c r="AK131" s="352"/>
      <c r="AL131" s="352"/>
      <c r="AM131" s="352"/>
      <c r="AN131" s="352"/>
      <c r="AO131" s="352"/>
      <c r="AP131" s="353"/>
      <c r="AQ131" s="353"/>
      <c r="AR131" s="353"/>
      <c r="AS131" s="353"/>
      <c r="AT131" s="353"/>
    </row>
    <row r="132" spans="1:46" ht="12.75" x14ac:dyDescent="0.2">
      <c r="A132" s="339"/>
      <c r="B132" s="339"/>
      <c r="C132" s="340"/>
      <c r="D132" s="340"/>
      <c r="E132" s="340"/>
      <c r="F132" s="339"/>
      <c r="G132" s="340"/>
      <c r="H132" s="341"/>
      <c r="I132" s="342"/>
      <c r="J132" s="343"/>
      <c r="K132" s="344"/>
      <c r="L132" s="344"/>
      <c r="M132" s="345"/>
      <c r="N132" s="346"/>
      <c r="O132" s="347"/>
      <c r="P132" s="345"/>
      <c r="Q132" s="348"/>
      <c r="R132" s="345"/>
      <c r="S132" s="347"/>
      <c r="T132" s="347"/>
      <c r="U132" s="346"/>
      <c r="V132" s="349"/>
      <c r="W132" s="349"/>
      <c r="X132" s="341"/>
      <c r="Y132" s="341"/>
      <c r="Z132" s="341"/>
      <c r="AA132" s="341"/>
      <c r="AB132" s="341"/>
      <c r="AC132" s="341"/>
      <c r="AD132" s="341"/>
      <c r="AE132" s="350"/>
      <c r="AF132" s="351"/>
      <c r="AG132" s="351"/>
      <c r="AH132" s="352"/>
      <c r="AI132" s="352"/>
      <c r="AJ132" s="352"/>
      <c r="AK132" s="352"/>
      <c r="AL132" s="352"/>
      <c r="AM132" s="352"/>
      <c r="AN132" s="352"/>
      <c r="AO132" s="352"/>
      <c r="AP132" s="353"/>
      <c r="AQ132" s="353"/>
      <c r="AR132" s="353"/>
      <c r="AS132" s="353"/>
      <c r="AT132" s="353"/>
    </row>
    <row r="133" spans="1:46" ht="12.75" x14ac:dyDescent="0.2">
      <c r="A133" s="339" t="s">
        <v>506</v>
      </c>
      <c r="B133" s="339" t="s">
        <v>507</v>
      </c>
      <c r="C133" s="340" t="s">
        <v>494</v>
      </c>
      <c r="D133" s="340">
        <v>3080</v>
      </c>
      <c r="E133" s="340">
        <v>30080</v>
      </c>
      <c r="F133" s="339" t="s">
        <v>427</v>
      </c>
      <c r="G133" s="340" t="s">
        <v>413</v>
      </c>
      <c r="H133" s="341">
        <v>4586770</v>
      </c>
      <c r="I133" s="342" t="s">
        <v>495</v>
      </c>
      <c r="J133" s="343">
        <v>87</v>
      </c>
      <c r="K133" s="344" t="s">
        <v>417</v>
      </c>
      <c r="L133" s="344" t="s">
        <v>416</v>
      </c>
      <c r="M133" s="345">
        <v>25</v>
      </c>
      <c r="N133" s="346"/>
      <c r="O133" s="347">
        <v>5.5</v>
      </c>
      <c r="P133" s="345">
        <v>0.27</v>
      </c>
      <c r="Q133" s="348">
        <v>87.09</v>
      </c>
      <c r="R133" s="345">
        <v>4.3</v>
      </c>
      <c r="S133" s="347">
        <v>20.39</v>
      </c>
      <c r="T133" s="347">
        <v>3.58</v>
      </c>
      <c r="U133" s="346"/>
      <c r="V133" s="349">
        <v>319756</v>
      </c>
      <c r="W133" s="349">
        <v>1184832</v>
      </c>
      <c r="X133" s="341">
        <v>58096</v>
      </c>
      <c r="Y133" s="341">
        <v>13605</v>
      </c>
      <c r="Z133" s="341">
        <v>330913</v>
      </c>
      <c r="AA133" s="341">
        <v>310134</v>
      </c>
      <c r="AB133" s="341"/>
      <c r="AC133" s="341"/>
      <c r="AD133" s="341"/>
      <c r="AE133" s="350"/>
      <c r="AF133" s="351"/>
      <c r="AG133" s="351"/>
      <c r="AH133" s="352"/>
      <c r="AI133" s="352"/>
      <c r="AJ133" s="352"/>
      <c r="AK133" s="352"/>
      <c r="AL133" s="352"/>
      <c r="AM133" s="352"/>
      <c r="AN133" s="352"/>
      <c r="AO133" s="352"/>
      <c r="AP133" s="353"/>
      <c r="AQ133" s="353"/>
      <c r="AR133" s="353"/>
      <c r="AS133" s="353"/>
      <c r="AT133" s="353"/>
    </row>
    <row r="134" spans="1:46" ht="12.75" x14ac:dyDescent="0.2">
      <c r="A134" s="339" t="s">
        <v>509</v>
      </c>
      <c r="B134" s="339" t="s">
        <v>499</v>
      </c>
      <c r="C134" s="340" t="s">
        <v>494</v>
      </c>
      <c r="D134" s="340">
        <v>3071</v>
      </c>
      <c r="E134" s="340">
        <v>30071</v>
      </c>
      <c r="F134" s="339" t="s">
        <v>427</v>
      </c>
      <c r="G134" s="340" t="s">
        <v>413</v>
      </c>
      <c r="H134" s="341">
        <v>4586770</v>
      </c>
      <c r="I134" s="342" t="s">
        <v>495</v>
      </c>
      <c r="J134" s="343">
        <v>105</v>
      </c>
      <c r="K134" s="344" t="s">
        <v>417</v>
      </c>
      <c r="L134" s="344" t="s">
        <v>416</v>
      </c>
      <c r="M134" s="345">
        <v>33</v>
      </c>
      <c r="N134" s="346"/>
      <c r="O134" s="347">
        <v>2.99</v>
      </c>
      <c r="P134" s="345">
        <v>0.11</v>
      </c>
      <c r="Q134" s="348">
        <v>76.05</v>
      </c>
      <c r="R134" s="345">
        <v>2.9</v>
      </c>
      <c r="S134" s="347">
        <v>26.29</v>
      </c>
      <c r="T134" s="347">
        <v>4.75</v>
      </c>
      <c r="U134" s="346"/>
      <c r="V134" s="349">
        <v>184661</v>
      </c>
      <c r="W134" s="349">
        <v>1620864</v>
      </c>
      <c r="X134" s="341">
        <v>61661</v>
      </c>
      <c r="Y134" s="341">
        <v>21312</v>
      </c>
      <c r="Z134" s="341">
        <v>341041</v>
      </c>
      <c r="AA134" s="341">
        <v>316415</v>
      </c>
      <c r="AB134" s="341"/>
      <c r="AC134" s="341"/>
      <c r="AD134" s="341"/>
      <c r="AE134" s="350"/>
      <c r="AF134" s="351"/>
      <c r="AG134" s="351"/>
      <c r="AH134" s="352"/>
      <c r="AI134" s="352"/>
      <c r="AJ134" s="352"/>
      <c r="AK134" s="352"/>
      <c r="AL134" s="352"/>
      <c r="AM134" s="352"/>
      <c r="AN134" s="352"/>
      <c r="AO134" s="352"/>
      <c r="AP134" s="353"/>
      <c r="AQ134" s="353"/>
      <c r="AR134" s="353"/>
      <c r="AS134" s="353"/>
      <c r="AT134" s="353"/>
    </row>
    <row r="135" spans="1:46" ht="12.75" x14ac:dyDescent="0.2">
      <c r="A135" s="339"/>
      <c r="B135" s="339"/>
      <c r="C135" s="340"/>
      <c r="D135" s="340"/>
      <c r="E135" s="340"/>
      <c r="F135" s="339"/>
      <c r="G135" s="340"/>
      <c r="H135" s="341"/>
      <c r="I135" s="342"/>
      <c r="J135" s="343"/>
      <c r="K135" s="344"/>
      <c r="L135" s="344"/>
      <c r="M135" s="345"/>
      <c r="N135" s="346"/>
      <c r="O135" s="347"/>
      <c r="P135" s="345"/>
      <c r="Q135" s="348"/>
      <c r="R135" s="345"/>
      <c r="S135" s="347"/>
      <c r="T135" s="347"/>
      <c r="U135" s="346"/>
      <c r="V135" s="349"/>
      <c r="W135" s="349"/>
      <c r="X135" s="341"/>
      <c r="Y135" s="341"/>
      <c r="Z135" s="341"/>
      <c r="AA135" s="341"/>
      <c r="AB135" s="341"/>
      <c r="AC135" s="341"/>
      <c r="AD135" s="341"/>
      <c r="AE135" s="350"/>
      <c r="AF135" s="351"/>
      <c r="AG135" s="351"/>
      <c r="AH135" s="352"/>
      <c r="AI135" s="352"/>
      <c r="AJ135" s="352"/>
      <c r="AK135" s="352"/>
      <c r="AL135" s="352"/>
      <c r="AM135" s="352"/>
      <c r="AN135" s="352"/>
      <c r="AO135" s="352"/>
      <c r="AP135" s="353"/>
      <c r="AQ135" s="353"/>
      <c r="AR135" s="353"/>
      <c r="AS135" s="353"/>
      <c r="AT135" s="353"/>
    </row>
    <row r="136" spans="1:46" ht="12.75" x14ac:dyDescent="0.2">
      <c r="A136" s="339" t="s">
        <v>503</v>
      </c>
      <c r="B136" s="339" t="s">
        <v>504</v>
      </c>
      <c r="C136" s="340" t="s">
        <v>505</v>
      </c>
      <c r="D136" s="340">
        <v>3030</v>
      </c>
      <c r="E136" s="340">
        <v>30030</v>
      </c>
      <c r="F136" s="339" t="s">
        <v>412</v>
      </c>
      <c r="G136" s="340" t="s">
        <v>413</v>
      </c>
      <c r="H136" s="341">
        <v>4586770</v>
      </c>
      <c r="I136" s="342" t="s">
        <v>495</v>
      </c>
      <c r="J136" s="354">
        <v>3129</v>
      </c>
      <c r="K136" s="344" t="s">
        <v>452</v>
      </c>
      <c r="L136" s="344" t="s">
        <v>419</v>
      </c>
      <c r="M136" s="345">
        <v>954</v>
      </c>
      <c r="N136" s="355"/>
      <c r="O136" s="347">
        <v>2.2999999999999998</v>
      </c>
      <c r="P136" s="347">
        <v>0.53</v>
      </c>
      <c r="Q136" s="348">
        <v>309.37</v>
      </c>
      <c r="R136" s="347">
        <v>70.8</v>
      </c>
      <c r="S136" s="347">
        <v>4.37</v>
      </c>
      <c r="T136" s="347">
        <v>0.75</v>
      </c>
      <c r="U136" s="356"/>
      <c r="V136" s="349">
        <v>521845597</v>
      </c>
      <c r="W136" s="349">
        <v>992646766</v>
      </c>
      <c r="X136" s="349">
        <v>227053037</v>
      </c>
      <c r="Y136" s="341">
        <v>3208614</v>
      </c>
      <c r="Z136" s="341">
        <v>1326262650</v>
      </c>
      <c r="AA136" s="341">
        <v>78379605</v>
      </c>
      <c r="AB136" s="357"/>
      <c r="AC136" s="341"/>
      <c r="AD136" s="341"/>
      <c r="AE136" s="350"/>
      <c r="AF136" s="351"/>
      <c r="AG136" s="351"/>
      <c r="AH136" s="352"/>
      <c r="AI136" s="352"/>
      <c r="AJ136" s="352"/>
      <c r="AK136" s="352"/>
      <c r="AL136" s="352"/>
      <c r="AM136" s="352"/>
      <c r="AN136" s="352"/>
      <c r="AO136" s="352"/>
      <c r="AP136" s="353"/>
      <c r="AQ136" s="353"/>
      <c r="AR136" s="353"/>
      <c r="AS136" s="353"/>
      <c r="AT136" s="353"/>
    </row>
    <row r="137" spans="1:46" ht="12.75" x14ac:dyDescent="0.2">
      <c r="A137" s="339"/>
      <c r="B137" s="339"/>
      <c r="C137" s="340"/>
      <c r="D137" s="340"/>
      <c r="E137" s="340"/>
      <c r="F137" s="339"/>
      <c r="G137" s="340"/>
      <c r="H137" s="341"/>
      <c r="I137" s="342"/>
      <c r="J137" s="343"/>
      <c r="K137" s="344"/>
      <c r="L137" s="344"/>
      <c r="M137" s="345"/>
      <c r="N137" s="346"/>
      <c r="O137" s="347"/>
      <c r="P137" s="345"/>
      <c r="Q137" s="348"/>
      <c r="R137" s="345"/>
      <c r="S137" s="347"/>
      <c r="T137" s="347"/>
      <c r="U137" s="346"/>
      <c r="V137" s="349"/>
      <c r="W137" s="349"/>
      <c r="X137" s="341"/>
      <c r="Y137" s="341"/>
      <c r="Z137" s="341"/>
      <c r="AA137" s="341"/>
      <c r="AB137" s="341"/>
      <c r="AC137" s="341"/>
      <c r="AD137" s="341"/>
      <c r="AE137" s="350"/>
      <c r="AF137" s="351"/>
      <c r="AG137" s="351"/>
      <c r="AH137" s="352"/>
      <c r="AI137" s="352"/>
      <c r="AJ137" s="352"/>
      <c r="AK137" s="352"/>
      <c r="AL137" s="352"/>
      <c r="AM137" s="352"/>
      <c r="AN137" s="352"/>
      <c r="AO137" s="352"/>
      <c r="AP137" s="353"/>
      <c r="AQ137" s="353"/>
      <c r="AR137" s="353"/>
      <c r="AS137" s="353"/>
      <c r="AT137" s="353"/>
    </row>
    <row r="138" spans="1:46" ht="12.75" x14ac:dyDescent="0.2">
      <c r="A138" s="339" t="s">
        <v>510</v>
      </c>
      <c r="B138" s="339" t="s">
        <v>504</v>
      </c>
      <c r="C138" s="340" t="s">
        <v>505</v>
      </c>
      <c r="D138" s="340">
        <v>3112</v>
      </c>
      <c r="E138" s="340">
        <v>30112</v>
      </c>
      <c r="F138" s="339" t="s">
        <v>511</v>
      </c>
      <c r="G138" s="340" t="s">
        <v>413</v>
      </c>
      <c r="H138" s="341">
        <v>4586770</v>
      </c>
      <c r="I138" s="342" t="s">
        <v>495</v>
      </c>
      <c r="J138" s="343">
        <v>53</v>
      </c>
      <c r="K138" s="344" t="s">
        <v>420</v>
      </c>
      <c r="L138" s="344" t="s">
        <v>416</v>
      </c>
      <c r="M138" s="345">
        <v>47</v>
      </c>
      <c r="N138" s="346"/>
      <c r="O138" s="347">
        <v>0.57999999999999996</v>
      </c>
      <c r="P138" s="345">
        <v>0.1</v>
      </c>
      <c r="Q138" s="348">
        <v>100.94</v>
      </c>
      <c r="R138" s="345">
        <v>18.100000000000001</v>
      </c>
      <c r="S138" s="347">
        <v>5.59</v>
      </c>
      <c r="T138" s="347">
        <v>4.26</v>
      </c>
      <c r="U138" s="346"/>
      <c r="V138" s="349">
        <v>2254863</v>
      </c>
      <c r="W138" s="349">
        <v>21814593</v>
      </c>
      <c r="X138" s="341">
        <v>3904345</v>
      </c>
      <c r="Y138" s="341">
        <v>216110</v>
      </c>
      <c r="Z138" s="341">
        <v>5115529</v>
      </c>
      <c r="AA138" s="341">
        <v>1211693</v>
      </c>
      <c r="AB138" s="341"/>
      <c r="AC138" s="341"/>
      <c r="AD138" s="341"/>
      <c r="AE138" s="350"/>
      <c r="AF138" s="351"/>
      <c r="AG138" s="351"/>
      <c r="AH138" s="352"/>
      <c r="AI138" s="352"/>
      <c r="AJ138" s="352"/>
      <c r="AK138" s="352"/>
      <c r="AL138" s="352"/>
      <c r="AM138" s="352"/>
      <c r="AN138" s="352"/>
      <c r="AO138" s="352"/>
      <c r="AP138" s="353"/>
      <c r="AQ138" s="353"/>
      <c r="AR138" s="353"/>
      <c r="AS138" s="353"/>
      <c r="AT138" s="353"/>
    </row>
    <row r="139" spans="1:46" ht="12.75" x14ac:dyDescent="0.2">
      <c r="A139" s="339" t="s">
        <v>500</v>
      </c>
      <c r="B139" s="339" t="s">
        <v>501</v>
      </c>
      <c r="C139" s="340" t="s">
        <v>502</v>
      </c>
      <c r="D139" s="340">
        <v>3085</v>
      </c>
      <c r="E139" s="340">
        <v>30085</v>
      </c>
      <c r="F139" s="339" t="s">
        <v>427</v>
      </c>
      <c r="G139" s="340" t="s">
        <v>413</v>
      </c>
      <c r="H139" s="341">
        <v>4586770</v>
      </c>
      <c r="I139" s="342" t="s">
        <v>495</v>
      </c>
      <c r="J139" s="343">
        <v>116</v>
      </c>
      <c r="K139" s="344" t="s">
        <v>420</v>
      </c>
      <c r="L139" s="344" t="s">
        <v>416</v>
      </c>
      <c r="M139" s="345">
        <v>76</v>
      </c>
      <c r="N139" s="346"/>
      <c r="O139" s="347">
        <v>0.54</v>
      </c>
      <c r="P139" s="345">
        <v>0.06</v>
      </c>
      <c r="Q139" s="348">
        <v>116.9</v>
      </c>
      <c r="R139" s="345">
        <v>12.8</v>
      </c>
      <c r="S139" s="347">
        <v>9.11</v>
      </c>
      <c r="T139" s="347">
        <v>1.1599999999999999</v>
      </c>
      <c r="U139" s="346"/>
      <c r="V139" s="349">
        <v>1605471</v>
      </c>
      <c r="W139" s="349">
        <v>26966585</v>
      </c>
      <c r="X139" s="341">
        <v>2958980</v>
      </c>
      <c r="Y139" s="341">
        <v>230685</v>
      </c>
      <c r="Z139" s="341">
        <v>23236390</v>
      </c>
      <c r="AA139" s="341">
        <v>3057360</v>
      </c>
      <c r="AB139" s="341"/>
      <c r="AC139" s="341"/>
      <c r="AD139" s="341"/>
      <c r="AE139" s="350"/>
      <c r="AF139" s="351"/>
      <c r="AG139" s="351"/>
      <c r="AH139" s="352"/>
      <c r="AI139" s="352"/>
      <c r="AJ139" s="352"/>
      <c r="AK139" s="352"/>
      <c r="AL139" s="352"/>
      <c r="AM139" s="352"/>
      <c r="AN139" s="352"/>
      <c r="AO139" s="352"/>
      <c r="AP139" s="353"/>
      <c r="AQ139" s="353"/>
      <c r="AR139" s="353"/>
      <c r="AS139" s="353"/>
      <c r="AT139" s="353"/>
    </row>
    <row r="140" spans="1:46" ht="12.75" x14ac:dyDescent="0.2">
      <c r="A140" s="339" t="s">
        <v>512</v>
      </c>
      <c r="B140" s="339" t="s">
        <v>513</v>
      </c>
      <c r="C140" s="340" t="s">
        <v>502</v>
      </c>
      <c r="D140" s="340">
        <v>3051</v>
      </c>
      <c r="E140" s="340">
        <v>30051</v>
      </c>
      <c r="F140" s="339" t="s">
        <v>427</v>
      </c>
      <c r="G140" s="340" t="s">
        <v>413</v>
      </c>
      <c r="H140" s="341">
        <v>4586770</v>
      </c>
      <c r="I140" s="342" t="s">
        <v>495</v>
      </c>
      <c r="J140" s="343">
        <v>287</v>
      </c>
      <c r="K140" s="344" t="s">
        <v>420</v>
      </c>
      <c r="L140" s="344" t="s">
        <v>419</v>
      </c>
      <c r="M140" s="345">
        <v>287</v>
      </c>
      <c r="N140" s="346"/>
      <c r="O140" s="347">
        <v>0.92</v>
      </c>
      <c r="P140" s="345">
        <v>0.19</v>
      </c>
      <c r="Q140" s="348">
        <v>111.04</v>
      </c>
      <c r="R140" s="345">
        <v>22.6</v>
      </c>
      <c r="S140" s="347">
        <v>4.91</v>
      </c>
      <c r="T140" s="347">
        <v>1.31</v>
      </c>
      <c r="U140" s="346"/>
      <c r="V140" s="349">
        <v>21168493</v>
      </c>
      <c r="W140" s="349">
        <v>112932119</v>
      </c>
      <c r="X140" s="341">
        <v>22984194</v>
      </c>
      <c r="Y140" s="341">
        <v>1017012</v>
      </c>
      <c r="Z140" s="341">
        <v>86244255</v>
      </c>
      <c r="AA140" s="341">
        <v>12780608</v>
      </c>
      <c r="AB140" s="341"/>
      <c r="AC140" s="341"/>
      <c r="AD140" s="341"/>
      <c r="AE140" s="350"/>
      <c r="AF140" s="351"/>
      <c r="AG140" s="351"/>
      <c r="AH140" s="352"/>
      <c r="AI140" s="352"/>
      <c r="AJ140" s="352"/>
      <c r="AK140" s="352"/>
      <c r="AL140" s="352"/>
      <c r="AM140" s="352"/>
      <c r="AN140" s="352"/>
      <c r="AO140" s="352"/>
      <c r="AP140" s="353"/>
      <c r="AQ140" s="353"/>
      <c r="AR140" s="353"/>
      <c r="AS140" s="353"/>
      <c r="AT140" s="353"/>
    </row>
    <row r="141" spans="1:46" ht="12.75" x14ac:dyDescent="0.2">
      <c r="A141" s="339" t="s">
        <v>506</v>
      </c>
      <c r="B141" s="339" t="s">
        <v>507</v>
      </c>
      <c r="C141" s="340" t="s">
        <v>494</v>
      </c>
      <c r="D141" s="340">
        <v>3080</v>
      </c>
      <c r="E141" s="340">
        <v>30080</v>
      </c>
      <c r="F141" s="339" t="s">
        <v>427</v>
      </c>
      <c r="G141" s="340" t="s">
        <v>413</v>
      </c>
      <c r="H141" s="341">
        <v>4586770</v>
      </c>
      <c r="I141" s="342" t="s">
        <v>495</v>
      </c>
      <c r="J141" s="343">
        <v>87</v>
      </c>
      <c r="K141" s="344" t="s">
        <v>420</v>
      </c>
      <c r="L141" s="344" t="s">
        <v>416</v>
      </c>
      <c r="M141" s="345">
        <v>48</v>
      </c>
      <c r="N141" s="346"/>
      <c r="O141" s="347">
        <v>1.1499999999999999</v>
      </c>
      <c r="P141" s="345">
        <v>0.28000000000000003</v>
      </c>
      <c r="Q141" s="348">
        <v>80.8</v>
      </c>
      <c r="R141" s="345">
        <v>19.5</v>
      </c>
      <c r="S141" s="347">
        <v>4.1500000000000004</v>
      </c>
      <c r="T141" s="347">
        <v>1.98</v>
      </c>
      <c r="U141" s="346"/>
      <c r="V141" s="349">
        <v>3905132</v>
      </c>
      <c r="W141" s="349">
        <v>14128022</v>
      </c>
      <c r="X141" s="341">
        <v>3404896</v>
      </c>
      <c r="Y141" s="341">
        <v>174853</v>
      </c>
      <c r="Z141" s="341">
        <v>7150282</v>
      </c>
      <c r="AA141" s="341">
        <v>1847491</v>
      </c>
      <c r="AB141" s="341"/>
      <c r="AC141" s="341"/>
      <c r="AD141" s="341"/>
      <c r="AE141" s="350"/>
      <c r="AF141" s="351"/>
      <c r="AG141" s="351"/>
      <c r="AH141" s="352"/>
      <c r="AI141" s="352"/>
      <c r="AJ141" s="352"/>
      <c r="AK141" s="352"/>
      <c r="AL141" s="352"/>
      <c r="AM141" s="352"/>
      <c r="AN141" s="352"/>
      <c r="AO141" s="352"/>
      <c r="AP141" s="353"/>
      <c r="AQ141" s="353"/>
      <c r="AR141" s="353"/>
      <c r="AS141" s="353"/>
      <c r="AT141" s="353"/>
    </row>
    <row r="142" spans="1:46" ht="12.75" x14ac:dyDescent="0.2">
      <c r="A142" s="339" t="s">
        <v>509</v>
      </c>
      <c r="B142" s="339" t="s">
        <v>499</v>
      </c>
      <c r="C142" s="340" t="s">
        <v>494</v>
      </c>
      <c r="D142" s="340">
        <v>3071</v>
      </c>
      <c r="E142" s="340">
        <v>30071</v>
      </c>
      <c r="F142" s="339" t="s">
        <v>427</v>
      </c>
      <c r="G142" s="340" t="s">
        <v>413</v>
      </c>
      <c r="H142" s="341">
        <v>4586770</v>
      </c>
      <c r="I142" s="342" t="s">
        <v>495</v>
      </c>
      <c r="J142" s="343">
        <v>105</v>
      </c>
      <c r="K142" s="344" t="s">
        <v>420</v>
      </c>
      <c r="L142" s="344" t="s">
        <v>419</v>
      </c>
      <c r="M142" s="345">
        <v>72</v>
      </c>
      <c r="N142" s="346"/>
      <c r="O142" s="347">
        <v>0.88</v>
      </c>
      <c r="P142" s="345">
        <v>0.21</v>
      </c>
      <c r="Q142" s="348">
        <v>78.16</v>
      </c>
      <c r="R142" s="345">
        <v>18.3</v>
      </c>
      <c r="S142" s="347">
        <v>4.2699999999999996</v>
      </c>
      <c r="T142" s="347">
        <v>2.2599999999999998</v>
      </c>
      <c r="U142" s="346"/>
      <c r="V142" s="349">
        <v>3482032</v>
      </c>
      <c r="W142" s="349">
        <v>16851074</v>
      </c>
      <c r="X142" s="341">
        <v>3949711</v>
      </c>
      <c r="Y142" s="341">
        <v>215602</v>
      </c>
      <c r="Z142" s="341">
        <v>7450432</v>
      </c>
      <c r="AA142" s="341">
        <v>1841481</v>
      </c>
      <c r="AB142" s="341"/>
      <c r="AC142" s="341"/>
      <c r="AD142" s="341"/>
      <c r="AE142" s="350"/>
      <c r="AF142" s="351"/>
      <c r="AG142" s="351"/>
      <c r="AH142" s="352"/>
      <c r="AI142" s="352"/>
      <c r="AJ142" s="352"/>
      <c r="AK142" s="352"/>
      <c r="AL142" s="352"/>
      <c r="AM142" s="352"/>
      <c r="AN142" s="352"/>
      <c r="AO142" s="352"/>
      <c r="AP142" s="353"/>
      <c r="AQ142" s="353"/>
      <c r="AR142" s="353"/>
      <c r="AS142" s="353"/>
      <c r="AT142" s="353"/>
    </row>
    <row r="143" spans="1:46" ht="12.75" x14ac:dyDescent="0.2">
      <c r="A143" s="339" t="s">
        <v>514</v>
      </c>
      <c r="B143" s="339" t="s">
        <v>515</v>
      </c>
      <c r="C143" s="340" t="s">
        <v>494</v>
      </c>
      <c r="D143" s="340">
        <v>3058</v>
      </c>
      <c r="E143" s="340">
        <v>30058</v>
      </c>
      <c r="F143" s="339" t="s">
        <v>427</v>
      </c>
      <c r="G143" s="340" t="s">
        <v>413</v>
      </c>
      <c r="H143" s="341">
        <v>4586770</v>
      </c>
      <c r="I143" s="342" t="s">
        <v>495</v>
      </c>
      <c r="J143" s="343">
        <v>8</v>
      </c>
      <c r="K143" s="344" t="s">
        <v>420</v>
      </c>
      <c r="L143" s="344" t="s">
        <v>419</v>
      </c>
      <c r="M143" s="345">
        <v>8</v>
      </c>
      <c r="N143" s="346"/>
      <c r="O143" s="347">
        <v>1.89</v>
      </c>
      <c r="P143" s="345">
        <v>0.36</v>
      </c>
      <c r="Q143" s="348">
        <v>101.56</v>
      </c>
      <c r="R143" s="345">
        <v>19.3</v>
      </c>
      <c r="S143" s="347">
        <v>5.26</v>
      </c>
      <c r="T143" s="347">
        <v>1.55</v>
      </c>
      <c r="U143" s="346"/>
      <c r="V143" s="349">
        <v>1221573</v>
      </c>
      <c r="W143" s="349">
        <v>3393158</v>
      </c>
      <c r="X143" s="341">
        <v>645687</v>
      </c>
      <c r="Y143" s="341">
        <v>33412</v>
      </c>
      <c r="Z143" s="341">
        <v>2188879</v>
      </c>
      <c r="AA143" s="341">
        <v>437074</v>
      </c>
      <c r="AB143" s="341"/>
      <c r="AC143" s="341"/>
      <c r="AD143" s="341"/>
      <c r="AE143" s="350"/>
      <c r="AF143" s="351"/>
      <c r="AG143" s="351"/>
      <c r="AH143" s="352"/>
      <c r="AI143" s="352"/>
      <c r="AJ143" s="352"/>
      <c r="AK143" s="352"/>
      <c r="AL143" s="352"/>
      <c r="AM143" s="352"/>
      <c r="AN143" s="352"/>
      <c r="AO143" s="352"/>
      <c r="AP143" s="353"/>
      <c r="AQ143" s="353"/>
      <c r="AR143" s="353"/>
      <c r="AS143" s="353"/>
      <c r="AT143" s="353"/>
    </row>
    <row r="144" spans="1:46" ht="12.75" x14ac:dyDescent="0.2">
      <c r="A144" s="339" t="s">
        <v>516</v>
      </c>
      <c r="B144" s="339" t="s">
        <v>515</v>
      </c>
      <c r="C144" s="340" t="s">
        <v>494</v>
      </c>
      <c r="D144" s="340">
        <v>3068</v>
      </c>
      <c r="E144" s="340">
        <v>30068</v>
      </c>
      <c r="F144" s="339" t="s">
        <v>427</v>
      </c>
      <c r="G144" s="340" t="s">
        <v>413</v>
      </c>
      <c r="H144" s="341">
        <v>4586770</v>
      </c>
      <c r="I144" s="342" t="s">
        <v>495</v>
      </c>
      <c r="J144" s="343">
        <v>235</v>
      </c>
      <c r="K144" s="344" t="s">
        <v>420</v>
      </c>
      <c r="L144" s="344" t="s">
        <v>416</v>
      </c>
      <c r="M144" s="345">
        <v>235</v>
      </c>
      <c r="N144" s="346"/>
      <c r="O144" s="347">
        <v>1.21</v>
      </c>
      <c r="P144" s="345">
        <v>0.13</v>
      </c>
      <c r="Q144" s="348">
        <v>109.55</v>
      </c>
      <c r="R144" s="345">
        <v>11.7</v>
      </c>
      <c r="S144" s="347">
        <v>9.34</v>
      </c>
      <c r="T144" s="347">
        <v>1.89</v>
      </c>
      <c r="U144" s="346"/>
      <c r="V144" s="349">
        <v>10452297</v>
      </c>
      <c r="W144" s="349">
        <v>80616848</v>
      </c>
      <c r="X144" s="341">
        <v>8631906</v>
      </c>
      <c r="Y144" s="341">
        <v>735918</v>
      </c>
      <c r="Z144" s="341">
        <v>42566906</v>
      </c>
      <c r="AA144" s="341">
        <v>9574848</v>
      </c>
      <c r="AB144" s="341"/>
      <c r="AC144" s="341"/>
      <c r="AD144" s="341"/>
      <c r="AE144" s="350"/>
      <c r="AF144" s="351"/>
      <c r="AG144" s="351"/>
      <c r="AH144" s="352"/>
      <c r="AI144" s="352"/>
      <c r="AJ144" s="352"/>
      <c r="AK144" s="352"/>
      <c r="AL144" s="352"/>
      <c r="AM144" s="352"/>
      <c r="AN144" s="352"/>
      <c r="AO144" s="352"/>
      <c r="AP144" s="353"/>
      <c r="AQ144" s="353"/>
      <c r="AR144" s="353"/>
      <c r="AS144" s="353"/>
      <c r="AT144" s="353"/>
    </row>
    <row r="145" spans="1:46" ht="12.75" x14ac:dyDescent="0.2">
      <c r="A145" s="339" t="s">
        <v>503</v>
      </c>
      <c r="B145" s="339" t="s">
        <v>504</v>
      </c>
      <c r="C145" s="340" t="s">
        <v>505</v>
      </c>
      <c r="D145" s="340">
        <v>3030</v>
      </c>
      <c r="E145" s="340">
        <v>30030</v>
      </c>
      <c r="F145" s="339" t="s">
        <v>412</v>
      </c>
      <c r="G145" s="340" t="s">
        <v>413</v>
      </c>
      <c r="H145" s="341">
        <v>4586770</v>
      </c>
      <c r="I145" s="342" t="s">
        <v>495</v>
      </c>
      <c r="J145" s="354">
        <v>3129</v>
      </c>
      <c r="K145" s="344" t="s">
        <v>420</v>
      </c>
      <c r="L145" s="344" t="s">
        <v>419</v>
      </c>
      <c r="M145" s="341">
        <v>1290</v>
      </c>
      <c r="N145" s="355"/>
      <c r="O145" s="347">
        <v>1.05</v>
      </c>
      <c r="P145" s="347">
        <v>0.2</v>
      </c>
      <c r="Q145" s="348">
        <v>159.82</v>
      </c>
      <c r="R145" s="347">
        <v>31.2</v>
      </c>
      <c r="S145" s="347">
        <v>5.13</v>
      </c>
      <c r="T145" s="347">
        <v>1.71</v>
      </c>
      <c r="U145" s="356"/>
      <c r="V145" s="349">
        <v>129035457</v>
      </c>
      <c r="W145" s="349">
        <v>631132672</v>
      </c>
      <c r="X145" s="349">
        <v>123124352</v>
      </c>
      <c r="Y145" s="341">
        <v>3949021</v>
      </c>
      <c r="Z145" s="341">
        <v>369020804</v>
      </c>
      <c r="AA145" s="341">
        <v>40026923</v>
      </c>
      <c r="AB145" s="357"/>
      <c r="AC145" s="341"/>
      <c r="AD145" s="341"/>
      <c r="AE145" s="350"/>
      <c r="AF145" s="351"/>
      <c r="AG145" s="351"/>
      <c r="AH145" s="352"/>
      <c r="AI145" s="352"/>
      <c r="AJ145" s="352"/>
      <c r="AK145" s="352"/>
      <c r="AL145" s="352"/>
      <c r="AM145" s="352"/>
      <c r="AN145" s="352"/>
      <c r="AO145" s="352"/>
      <c r="AP145" s="353"/>
      <c r="AQ145" s="353"/>
      <c r="AR145" s="353"/>
      <c r="AS145" s="353"/>
      <c r="AT145" s="353"/>
    </row>
    <row r="146" spans="1:46" ht="12.75" x14ac:dyDescent="0.2">
      <c r="A146" s="339" t="s">
        <v>492</v>
      </c>
      <c r="B146" s="339" t="s">
        <v>493</v>
      </c>
      <c r="C146" s="340" t="s">
        <v>494</v>
      </c>
      <c r="D146" s="340">
        <v>3081</v>
      </c>
      <c r="E146" s="340">
        <v>30081</v>
      </c>
      <c r="F146" s="339" t="s">
        <v>427</v>
      </c>
      <c r="G146" s="340" t="s">
        <v>413</v>
      </c>
      <c r="H146" s="341">
        <v>4586770</v>
      </c>
      <c r="I146" s="342" t="s">
        <v>495</v>
      </c>
      <c r="J146" s="343">
        <v>96</v>
      </c>
      <c r="K146" s="344" t="s">
        <v>420</v>
      </c>
      <c r="L146" s="344" t="s">
        <v>416</v>
      </c>
      <c r="M146" s="345">
        <v>46</v>
      </c>
      <c r="N146" s="346"/>
      <c r="O146" s="347">
        <v>1.2</v>
      </c>
      <c r="P146" s="345">
        <v>0.09</v>
      </c>
      <c r="Q146" s="348">
        <v>104.32</v>
      </c>
      <c r="R146" s="345">
        <v>7.4</v>
      </c>
      <c r="S146" s="347">
        <v>14.04</v>
      </c>
      <c r="T146" s="347">
        <v>1.58</v>
      </c>
      <c r="U146" s="346"/>
      <c r="V146" s="349">
        <v>861618</v>
      </c>
      <c r="W146" s="349">
        <v>10043998</v>
      </c>
      <c r="X146" s="341">
        <v>715350</v>
      </c>
      <c r="Y146" s="341">
        <v>96281</v>
      </c>
      <c r="Z146" s="341">
        <v>6345260</v>
      </c>
      <c r="AA146" s="341">
        <v>1745085</v>
      </c>
      <c r="AB146" s="341"/>
      <c r="AC146" s="341"/>
      <c r="AD146" s="341"/>
      <c r="AE146" s="350"/>
      <c r="AF146" s="351"/>
      <c r="AG146" s="351"/>
      <c r="AH146" s="352"/>
      <c r="AI146" s="352"/>
      <c r="AJ146" s="352"/>
      <c r="AK146" s="352"/>
      <c r="AL146" s="352"/>
      <c r="AM146" s="352"/>
      <c r="AN146" s="352"/>
      <c r="AO146" s="352"/>
      <c r="AP146" s="353"/>
      <c r="AQ146" s="353"/>
      <c r="AR146" s="353"/>
      <c r="AS146" s="353"/>
      <c r="AT146" s="353"/>
    </row>
    <row r="147" spans="1:46" ht="12.75" x14ac:dyDescent="0.2">
      <c r="A147" s="339" t="s">
        <v>496</v>
      </c>
      <c r="B147" s="339" t="s">
        <v>497</v>
      </c>
      <c r="C147" s="340" t="s">
        <v>494</v>
      </c>
      <c r="D147" s="340">
        <v>3070</v>
      </c>
      <c r="E147" s="340">
        <v>30070</v>
      </c>
      <c r="F147" s="339" t="s">
        <v>412</v>
      </c>
      <c r="G147" s="340" t="s">
        <v>413</v>
      </c>
      <c r="H147" s="341">
        <v>4586770</v>
      </c>
      <c r="I147" s="342" t="s">
        <v>495</v>
      </c>
      <c r="J147" s="343">
        <v>609</v>
      </c>
      <c r="K147" s="344" t="s">
        <v>420</v>
      </c>
      <c r="L147" s="344" t="s">
        <v>416</v>
      </c>
      <c r="M147" s="345">
        <v>36</v>
      </c>
      <c r="N147" s="346"/>
      <c r="O147" s="347">
        <v>1.56</v>
      </c>
      <c r="P147" s="345">
        <v>0.11</v>
      </c>
      <c r="Q147" s="348">
        <v>185.25</v>
      </c>
      <c r="R147" s="345">
        <v>13.2</v>
      </c>
      <c r="S147" s="347">
        <v>14</v>
      </c>
      <c r="T147" s="347">
        <v>1.5</v>
      </c>
      <c r="U147" s="346"/>
      <c r="V147" s="349">
        <v>1628176</v>
      </c>
      <c r="W147" s="349">
        <v>14603402</v>
      </c>
      <c r="X147" s="341">
        <v>1042908</v>
      </c>
      <c r="Y147" s="341">
        <v>78830</v>
      </c>
      <c r="Z147" s="341">
        <v>9706572</v>
      </c>
      <c r="AA147" s="341">
        <v>1174185</v>
      </c>
      <c r="AB147" s="341"/>
      <c r="AC147" s="341"/>
      <c r="AD147" s="341"/>
      <c r="AE147" s="350"/>
      <c r="AF147" s="351"/>
      <c r="AG147" s="351"/>
      <c r="AH147" s="352"/>
      <c r="AI147" s="352"/>
      <c r="AJ147" s="352"/>
      <c r="AK147" s="352"/>
      <c r="AL147" s="352"/>
      <c r="AM147" s="352"/>
      <c r="AN147" s="352"/>
      <c r="AO147" s="352"/>
      <c r="AP147" s="353"/>
      <c r="AQ147" s="353"/>
      <c r="AR147" s="353"/>
      <c r="AS147" s="353"/>
      <c r="AT147" s="353"/>
    </row>
    <row r="148" spans="1:46" ht="12.75" x14ac:dyDescent="0.2">
      <c r="A148" s="339"/>
      <c r="B148" s="339"/>
      <c r="C148" s="340"/>
      <c r="D148" s="340"/>
      <c r="E148" s="340"/>
      <c r="F148" s="339"/>
      <c r="G148" s="340"/>
      <c r="H148" s="341"/>
      <c r="I148" s="342"/>
      <c r="J148" s="343"/>
      <c r="K148" s="344"/>
      <c r="L148" s="344"/>
      <c r="M148" s="345"/>
      <c r="N148" s="346"/>
      <c r="O148" s="347"/>
      <c r="P148" s="345"/>
      <c r="Q148" s="348"/>
      <c r="R148" s="345"/>
      <c r="S148" s="347"/>
      <c r="T148" s="347"/>
      <c r="U148" s="346"/>
      <c r="V148" s="349"/>
      <c r="W148" s="349"/>
      <c r="X148" s="341"/>
      <c r="Y148" s="341"/>
      <c r="Z148" s="341"/>
      <c r="AA148" s="341"/>
      <c r="AB148" s="341"/>
      <c r="AC148" s="341"/>
      <c r="AD148" s="341"/>
      <c r="AE148" s="350"/>
      <c r="AF148" s="351"/>
      <c r="AG148" s="351"/>
      <c r="AH148" s="352"/>
      <c r="AI148" s="352"/>
      <c r="AJ148" s="352"/>
      <c r="AK148" s="352"/>
      <c r="AL148" s="352"/>
      <c r="AM148" s="352"/>
      <c r="AN148" s="352"/>
      <c r="AO148" s="352"/>
      <c r="AP148" s="353"/>
      <c r="AQ148" s="353"/>
      <c r="AR148" s="353"/>
      <c r="AS148" s="353"/>
      <c r="AT148" s="353"/>
    </row>
    <row r="149" spans="1:46" ht="12.75" x14ac:dyDescent="0.2">
      <c r="A149" s="339" t="s">
        <v>510</v>
      </c>
      <c r="B149" s="339" t="s">
        <v>504</v>
      </c>
      <c r="C149" s="340" t="s">
        <v>505</v>
      </c>
      <c r="D149" s="340">
        <v>3112</v>
      </c>
      <c r="E149" s="340">
        <v>30112</v>
      </c>
      <c r="F149" s="339" t="s">
        <v>511</v>
      </c>
      <c r="G149" s="340" t="s">
        <v>413</v>
      </c>
      <c r="H149" s="341">
        <v>4586770</v>
      </c>
      <c r="I149" s="342" t="s">
        <v>495</v>
      </c>
      <c r="J149" s="343">
        <v>53</v>
      </c>
      <c r="K149" s="344" t="s">
        <v>454</v>
      </c>
      <c r="L149" s="344" t="s">
        <v>416</v>
      </c>
      <c r="M149" s="345">
        <v>6</v>
      </c>
      <c r="N149" s="346"/>
      <c r="O149" s="347">
        <v>0</v>
      </c>
      <c r="P149" s="345">
        <v>0</v>
      </c>
      <c r="Q149" s="348">
        <v>496.49</v>
      </c>
      <c r="R149" s="345">
        <v>44</v>
      </c>
      <c r="S149" s="347">
        <v>11.27</v>
      </c>
      <c r="T149" s="347">
        <v>15.24</v>
      </c>
      <c r="U149" s="346"/>
      <c r="V149" s="349">
        <v>0</v>
      </c>
      <c r="W149" s="349">
        <v>12640530</v>
      </c>
      <c r="X149" s="341">
        <v>1121266</v>
      </c>
      <c r="Y149" s="341">
        <v>25460</v>
      </c>
      <c r="Z149" s="341">
        <v>829703</v>
      </c>
      <c r="AA149" s="341">
        <v>131412</v>
      </c>
      <c r="AB149" s="341"/>
      <c r="AC149" s="341"/>
      <c r="AD149" s="341"/>
      <c r="AE149" s="350"/>
      <c r="AF149" s="351"/>
      <c r="AG149" s="351"/>
      <c r="AH149" s="352"/>
      <c r="AI149" s="352"/>
      <c r="AJ149" s="352"/>
      <c r="AK149" s="352"/>
      <c r="AL149" s="352"/>
      <c r="AM149" s="352"/>
      <c r="AN149" s="352"/>
      <c r="AO149" s="352"/>
      <c r="AP149" s="353"/>
      <c r="AQ149" s="353"/>
      <c r="AR149" s="353"/>
      <c r="AS149" s="353"/>
      <c r="AT149" s="353"/>
    </row>
    <row r="150" spans="1:46" ht="12.75" x14ac:dyDescent="0.2">
      <c r="A150" s="339"/>
      <c r="B150" s="339"/>
      <c r="C150" s="340"/>
      <c r="D150" s="340"/>
      <c r="E150" s="340"/>
      <c r="F150" s="339"/>
      <c r="G150" s="340"/>
      <c r="H150" s="341"/>
      <c r="I150" s="342"/>
      <c r="J150" s="343"/>
      <c r="K150" s="344"/>
      <c r="L150" s="344"/>
      <c r="M150" s="345"/>
      <c r="N150" s="346"/>
      <c r="O150" s="347"/>
      <c r="P150" s="345"/>
      <c r="Q150" s="348"/>
      <c r="R150" s="345"/>
      <c r="S150" s="347"/>
      <c r="T150" s="347"/>
      <c r="U150" s="346"/>
      <c r="V150" s="349"/>
      <c r="W150" s="349"/>
      <c r="X150" s="341"/>
      <c r="Y150" s="341"/>
      <c r="Z150" s="345"/>
      <c r="AA150" s="341"/>
      <c r="AB150" s="341"/>
      <c r="AC150" s="341"/>
      <c r="AD150" s="341"/>
      <c r="AE150" s="350"/>
      <c r="AF150" s="351"/>
      <c r="AG150" s="351"/>
      <c r="AH150" s="352"/>
      <c r="AI150" s="352"/>
      <c r="AJ150" s="352"/>
      <c r="AK150" s="352"/>
      <c r="AL150" s="352"/>
      <c r="AM150" s="352"/>
      <c r="AN150" s="352"/>
      <c r="AO150" s="352"/>
      <c r="AP150" s="353"/>
      <c r="AQ150" s="353"/>
      <c r="AR150" s="353"/>
      <c r="AS150" s="353"/>
      <c r="AT150" s="353"/>
    </row>
    <row r="151" spans="1:46" ht="12.75" x14ac:dyDescent="0.2">
      <c r="A151" s="339" t="s">
        <v>517</v>
      </c>
      <c r="B151" s="339" t="s">
        <v>504</v>
      </c>
      <c r="C151" s="340" t="s">
        <v>505</v>
      </c>
      <c r="D151" s="340">
        <v>3106</v>
      </c>
      <c r="E151" s="340">
        <v>30106</v>
      </c>
      <c r="F151" s="339" t="s">
        <v>437</v>
      </c>
      <c r="G151" s="340" t="s">
        <v>428</v>
      </c>
      <c r="H151" s="341">
        <v>4586770</v>
      </c>
      <c r="I151" s="342" t="s">
        <v>495</v>
      </c>
      <c r="J151" s="343">
        <v>11</v>
      </c>
      <c r="K151" s="344" t="s">
        <v>438</v>
      </c>
      <c r="L151" s="344" t="s">
        <v>416</v>
      </c>
      <c r="M151" s="345">
        <v>11</v>
      </c>
      <c r="N151" s="346"/>
      <c r="O151" s="347">
        <v>7.5</v>
      </c>
      <c r="P151" s="345">
        <v>1.25</v>
      </c>
      <c r="Q151" s="348">
        <v>48.25</v>
      </c>
      <c r="R151" s="345">
        <v>8</v>
      </c>
      <c r="S151" s="347">
        <v>6.02</v>
      </c>
      <c r="T151" s="347">
        <v>0</v>
      </c>
      <c r="U151" s="346"/>
      <c r="V151" s="349">
        <v>206551</v>
      </c>
      <c r="W151" s="349">
        <v>165706</v>
      </c>
      <c r="X151" s="341">
        <v>27533</v>
      </c>
      <c r="Y151" s="341">
        <v>3434</v>
      </c>
      <c r="Z151" s="345">
        <v>0</v>
      </c>
      <c r="AA151" s="341">
        <v>141316</v>
      </c>
      <c r="AB151" s="341"/>
      <c r="AC151" s="341"/>
      <c r="AD151" s="341"/>
      <c r="AE151" s="350"/>
      <c r="AF151" s="351"/>
      <c r="AG151" s="351"/>
      <c r="AH151" s="352"/>
      <c r="AI151" s="352"/>
      <c r="AJ151" s="352"/>
      <c r="AK151" s="352"/>
      <c r="AL151" s="352"/>
      <c r="AM151" s="352"/>
      <c r="AN151" s="352"/>
      <c r="AO151" s="352"/>
      <c r="AP151" s="353"/>
      <c r="AQ151" s="353"/>
      <c r="AR151" s="353"/>
      <c r="AS151" s="353"/>
      <c r="AT151" s="353"/>
    </row>
    <row r="152" spans="1:46" ht="12.75" x14ac:dyDescent="0.2">
      <c r="A152" s="339" t="s">
        <v>517</v>
      </c>
      <c r="B152" s="339" t="s">
        <v>504</v>
      </c>
      <c r="C152" s="340" t="s">
        <v>505</v>
      </c>
      <c r="D152" s="340">
        <v>3106</v>
      </c>
      <c r="E152" s="340">
        <v>30106</v>
      </c>
      <c r="F152" s="339" t="s">
        <v>437</v>
      </c>
      <c r="G152" s="340" t="s">
        <v>428</v>
      </c>
      <c r="H152" s="341">
        <v>4586770</v>
      </c>
      <c r="I152" s="342" t="s">
        <v>495</v>
      </c>
      <c r="J152" s="343">
        <v>11</v>
      </c>
      <c r="K152" s="344" t="s">
        <v>438</v>
      </c>
      <c r="L152" s="344" t="s">
        <v>416</v>
      </c>
      <c r="M152" s="345">
        <v>11</v>
      </c>
      <c r="N152" s="355"/>
      <c r="O152" s="347">
        <v>7.5</v>
      </c>
      <c r="P152" s="347">
        <v>1.25</v>
      </c>
      <c r="Q152" s="348">
        <v>48.25</v>
      </c>
      <c r="R152" s="347">
        <v>8</v>
      </c>
      <c r="S152" s="347">
        <v>6.02</v>
      </c>
      <c r="T152" s="347">
        <v>0</v>
      </c>
      <c r="U152" s="356"/>
      <c r="V152" s="349">
        <v>206551</v>
      </c>
      <c r="W152" s="349">
        <v>165706</v>
      </c>
      <c r="X152" s="349">
        <v>27533</v>
      </c>
      <c r="Y152" s="341">
        <v>3434</v>
      </c>
      <c r="Z152" s="341">
        <v>0</v>
      </c>
      <c r="AA152" s="341">
        <v>141316</v>
      </c>
      <c r="AB152" s="341"/>
      <c r="AC152" s="341"/>
      <c r="AD152" s="341"/>
      <c r="AE152" s="350"/>
      <c r="AF152" s="351"/>
      <c r="AG152" s="351"/>
      <c r="AH152" s="352"/>
      <c r="AI152" s="352"/>
      <c r="AJ152" s="352"/>
      <c r="AK152" s="352"/>
      <c r="AL152" s="352"/>
      <c r="AM152" s="352"/>
      <c r="AN152" s="352"/>
      <c r="AO152" s="352"/>
      <c r="AP152" s="353"/>
      <c r="AQ152" s="353"/>
      <c r="AR152" s="353"/>
      <c r="AS152" s="353"/>
      <c r="AT152" s="353"/>
    </row>
    <row r="153" spans="1:46" ht="12.75" x14ac:dyDescent="0.2">
      <c r="A153" s="339" t="s">
        <v>496</v>
      </c>
      <c r="B153" s="339" t="s">
        <v>497</v>
      </c>
      <c r="C153" s="340" t="s">
        <v>494</v>
      </c>
      <c r="D153" s="340">
        <v>3070</v>
      </c>
      <c r="E153" s="340">
        <v>30070</v>
      </c>
      <c r="F153" s="339" t="s">
        <v>412</v>
      </c>
      <c r="G153" s="340" t="s">
        <v>413</v>
      </c>
      <c r="H153" s="341">
        <v>4586770</v>
      </c>
      <c r="I153" s="342" t="s">
        <v>495</v>
      </c>
      <c r="J153" s="343">
        <v>609</v>
      </c>
      <c r="K153" s="344" t="s">
        <v>438</v>
      </c>
      <c r="L153" s="344" t="s">
        <v>416</v>
      </c>
      <c r="M153" s="345">
        <v>481</v>
      </c>
      <c r="N153" s="346"/>
      <c r="O153" s="347">
        <v>7.89</v>
      </c>
      <c r="P153" s="345">
        <v>1.75</v>
      </c>
      <c r="Q153" s="348">
        <v>22.55</v>
      </c>
      <c r="R153" s="345">
        <v>5</v>
      </c>
      <c r="S153" s="347">
        <v>4.5</v>
      </c>
      <c r="T153" s="347">
        <v>0.1</v>
      </c>
      <c r="U153" s="346"/>
      <c r="V153" s="349">
        <v>10193159</v>
      </c>
      <c r="W153" s="349">
        <v>5816325</v>
      </c>
      <c r="X153" s="341">
        <v>1292023</v>
      </c>
      <c r="Y153" s="341">
        <v>257983</v>
      </c>
      <c r="Z153" s="341">
        <v>59138673</v>
      </c>
      <c r="AA153" s="341">
        <v>9779676</v>
      </c>
      <c r="AB153" s="341"/>
      <c r="AC153" s="341">
        <f>SUM(X124:X153)</f>
        <v>410615304</v>
      </c>
      <c r="AD153" s="341">
        <f>(SUM(X124:X125)+ SUM(X138:X147))</f>
        <v>173926775</v>
      </c>
      <c r="AE153" s="350">
        <f>(X127+SUM(X129:AT131)+X149 +X136)</f>
        <v>278019090</v>
      </c>
      <c r="AF153" s="351">
        <f>AD153/AC153</f>
        <v>0.42357596832289524</v>
      </c>
      <c r="AG153" s="351">
        <f>AE153/AC153</f>
        <v>0.67707922060303916</v>
      </c>
      <c r="AH153" s="352"/>
      <c r="AI153" s="352"/>
      <c r="AJ153" s="352"/>
      <c r="AK153" s="352"/>
      <c r="AL153" s="352"/>
      <c r="AM153" s="352"/>
      <c r="AN153" s="352"/>
      <c r="AO153" s="352"/>
      <c r="AP153" s="353"/>
      <c r="AQ153" s="353"/>
      <c r="AR153" s="353"/>
      <c r="AS153" s="353"/>
      <c r="AT153" s="353"/>
    </row>
    <row r="154" spans="1:46" ht="12.75" x14ac:dyDescent="0.2">
      <c r="A154" s="324"/>
      <c r="B154" s="324"/>
      <c r="C154" s="325"/>
      <c r="D154" s="325"/>
      <c r="E154" s="325"/>
      <c r="F154" s="324"/>
      <c r="G154" s="325"/>
      <c r="H154" s="326"/>
      <c r="I154" s="327"/>
      <c r="J154" s="328"/>
      <c r="K154" s="329"/>
      <c r="L154" s="329"/>
      <c r="M154" s="330"/>
      <c r="N154" s="331"/>
      <c r="O154" s="332"/>
      <c r="P154" s="330"/>
      <c r="Q154" s="333"/>
      <c r="R154" s="330"/>
      <c r="S154" s="332"/>
      <c r="T154" s="332"/>
      <c r="U154" s="331"/>
      <c r="V154" s="334"/>
      <c r="W154" s="334"/>
      <c r="X154" s="326"/>
      <c r="Y154" s="326"/>
      <c r="Z154" s="326"/>
      <c r="AA154" s="326"/>
      <c r="AB154" s="326"/>
      <c r="AC154" s="326"/>
      <c r="AD154" s="326"/>
      <c r="AE154" s="335"/>
      <c r="AF154" s="336"/>
      <c r="AG154" s="336"/>
      <c r="AH154" s="337"/>
      <c r="AI154" s="337"/>
      <c r="AJ154" s="337"/>
      <c r="AK154" s="337"/>
      <c r="AL154" s="337"/>
      <c r="AM154" s="337"/>
      <c r="AN154" s="337"/>
      <c r="AO154" s="337"/>
      <c r="AP154" s="338"/>
      <c r="AQ154" s="338"/>
      <c r="AR154" s="338"/>
      <c r="AS154" s="338"/>
      <c r="AT154" s="338"/>
    </row>
    <row r="155" spans="1:46" ht="12.75" x14ac:dyDescent="0.2">
      <c r="A155" s="358" t="s">
        <v>518</v>
      </c>
      <c r="B155" s="358" t="s">
        <v>519</v>
      </c>
      <c r="C155" s="359" t="s">
        <v>520</v>
      </c>
      <c r="D155" s="359">
        <v>3057</v>
      </c>
      <c r="E155" s="359">
        <v>30057</v>
      </c>
      <c r="F155" s="358" t="s">
        <v>511</v>
      </c>
      <c r="G155" s="359" t="s">
        <v>413</v>
      </c>
      <c r="H155" s="360">
        <v>5441567</v>
      </c>
      <c r="I155" s="361" t="s">
        <v>285</v>
      </c>
      <c r="J155" s="362">
        <v>40</v>
      </c>
      <c r="K155" s="363" t="s">
        <v>435</v>
      </c>
      <c r="L155" s="363" t="s">
        <v>416</v>
      </c>
      <c r="M155" s="364">
        <v>40</v>
      </c>
      <c r="N155" s="365"/>
      <c r="O155" s="366">
        <v>28.6</v>
      </c>
      <c r="P155" s="364">
        <v>0.86</v>
      </c>
      <c r="Q155" s="367">
        <v>688.44</v>
      </c>
      <c r="R155" s="364">
        <v>20.7</v>
      </c>
      <c r="S155" s="366">
        <v>33.29</v>
      </c>
      <c r="T155" s="366">
        <v>0.38</v>
      </c>
      <c r="U155" s="365"/>
      <c r="V155" s="368">
        <v>44023986</v>
      </c>
      <c r="W155" s="368">
        <v>51244561</v>
      </c>
      <c r="X155" s="360">
        <v>1539164</v>
      </c>
      <c r="Y155" s="360">
        <v>74436</v>
      </c>
      <c r="Z155" s="360">
        <v>133551060</v>
      </c>
      <c r="AA155" s="360">
        <v>4222368</v>
      </c>
      <c r="AB155" s="360"/>
      <c r="AC155" s="360"/>
      <c r="AD155" s="360"/>
      <c r="AE155" s="369"/>
      <c r="AF155" s="370"/>
      <c r="AG155" s="370"/>
      <c r="AH155" s="371"/>
      <c r="AI155" s="371"/>
      <c r="AJ155" s="371"/>
      <c r="AK155" s="371"/>
      <c r="AL155" s="371"/>
      <c r="AM155" s="371"/>
      <c r="AN155" s="371"/>
      <c r="AO155" s="371"/>
      <c r="AP155" s="372"/>
      <c r="AQ155" s="372"/>
      <c r="AR155" s="372"/>
      <c r="AS155" s="372"/>
      <c r="AT155" s="372"/>
    </row>
    <row r="156" spans="1:46" ht="12.75" x14ac:dyDescent="0.2">
      <c r="A156" s="358" t="s">
        <v>521</v>
      </c>
      <c r="B156" s="358" t="s">
        <v>285</v>
      </c>
      <c r="C156" s="359" t="s">
        <v>520</v>
      </c>
      <c r="D156" s="359">
        <v>3019</v>
      </c>
      <c r="E156" s="359">
        <v>30019</v>
      </c>
      <c r="F156" s="358" t="s">
        <v>412</v>
      </c>
      <c r="G156" s="359" t="s">
        <v>413</v>
      </c>
      <c r="H156" s="360">
        <v>5441567</v>
      </c>
      <c r="I156" s="361" t="s">
        <v>285</v>
      </c>
      <c r="J156" s="373">
        <v>2375</v>
      </c>
      <c r="K156" s="363" t="s">
        <v>435</v>
      </c>
      <c r="L156" s="363" t="s">
        <v>419</v>
      </c>
      <c r="M156" s="364">
        <v>350</v>
      </c>
      <c r="N156" s="365"/>
      <c r="O156" s="366">
        <v>4.12</v>
      </c>
      <c r="P156" s="364">
        <v>0.51</v>
      </c>
      <c r="Q156" s="367">
        <v>293.89</v>
      </c>
      <c r="R156" s="364">
        <v>36.200000000000003</v>
      </c>
      <c r="S156" s="366">
        <v>8.1199999999999992</v>
      </c>
      <c r="T156" s="366">
        <v>0.63</v>
      </c>
      <c r="U156" s="365"/>
      <c r="V156" s="368">
        <v>136979155</v>
      </c>
      <c r="W156" s="368">
        <v>269646215</v>
      </c>
      <c r="X156" s="360">
        <v>33209489</v>
      </c>
      <c r="Y156" s="360">
        <v>917500</v>
      </c>
      <c r="Z156" s="360">
        <v>426163583</v>
      </c>
      <c r="AA156" s="360">
        <v>19449298</v>
      </c>
      <c r="AB156" s="360"/>
      <c r="AC156" s="360"/>
      <c r="AD156" s="360"/>
      <c r="AE156" s="369"/>
      <c r="AF156" s="370"/>
      <c r="AG156" s="370"/>
      <c r="AH156" s="371"/>
      <c r="AI156" s="371"/>
      <c r="AJ156" s="371"/>
      <c r="AK156" s="371"/>
      <c r="AL156" s="371"/>
      <c r="AM156" s="371"/>
      <c r="AN156" s="371"/>
      <c r="AO156" s="371"/>
      <c r="AP156" s="372"/>
      <c r="AQ156" s="372"/>
      <c r="AR156" s="372"/>
      <c r="AS156" s="372"/>
      <c r="AT156" s="372"/>
    </row>
    <row r="157" spans="1:46" ht="12.75" x14ac:dyDescent="0.2">
      <c r="A157" s="358"/>
      <c r="B157" s="358"/>
      <c r="C157" s="359"/>
      <c r="D157" s="359"/>
      <c r="E157" s="359"/>
      <c r="F157" s="358"/>
      <c r="G157" s="359"/>
      <c r="H157" s="360"/>
      <c r="I157" s="361"/>
      <c r="J157" s="362"/>
      <c r="K157" s="363"/>
      <c r="L157" s="363"/>
      <c r="M157" s="364"/>
      <c r="N157" s="365"/>
      <c r="O157" s="366"/>
      <c r="P157" s="364"/>
      <c r="Q157" s="367"/>
      <c r="R157" s="364"/>
      <c r="S157" s="366"/>
      <c r="T157" s="366"/>
      <c r="U157" s="365"/>
      <c r="V157" s="368"/>
      <c r="W157" s="368"/>
      <c r="X157" s="360"/>
      <c r="Y157" s="360"/>
      <c r="Z157" s="360"/>
      <c r="AA157" s="360"/>
      <c r="AB157" s="360"/>
      <c r="AC157" s="360"/>
      <c r="AD157" s="360"/>
      <c r="AE157" s="369"/>
      <c r="AF157" s="370"/>
      <c r="AG157" s="370"/>
      <c r="AH157" s="371"/>
      <c r="AI157" s="371"/>
      <c r="AJ157" s="371"/>
      <c r="AK157" s="371"/>
      <c r="AL157" s="371"/>
      <c r="AM157" s="371"/>
      <c r="AN157" s="371"/>
      <c r="AO157" s="371"/>
      <c r="AP157" s="372"/>
      <c r="AQ157" s="372"/>
      <c r="AR157" s="372"/>
      <c r="AS157" s="372"/>
      <c r="AT157" s="372"/>
    </row>
    <row r="158" spans="1:46" ht="12.75" x14ac:dyDescent="0.2">
      <c r="A158" s="358" t="s">
        <v>522</v>
      </c>
      <c r="B158" s="358" t="s">
        <v>523</v>
      </c>
      <c r="C158" s="359" t="s">
        <v>524</v>
      </c>
      <c r="D158" s="359">
        <v>3075</v>
      </c>
      <c r="E158" s="359">
        <v>30075</v>
      </c>
      <c r="F158" s="358" t="s">
        <v>412</v>
      </c>
      <c r="G158" s="359" t="s">
        <v>413</v>
      </c>
      <c r="H158" s="360">
        <v>5441567</v>
      </c>
      <c r="I158" s="361" t="s">
        <v>285</v>
      </c>
      <c r="J158" s="362">
        <v>451</v>
      </c>
      <c r="K158" s="363" t="s">
        <v>415</v>
      </c>
      <c r="L158" s="363" t="s">
        <v>419</v>
      </c>
      <c r="M158" s="364">
        <v>246</v>
      </c>
      <c r="N158" s="365"/>
      <c r="O158" s="366">
        <v>3.6</v>
      </c>
      <c r="P158" s="364">
        <v>0.06</v>
      </c>
      <c r="Q158" s="367">
        <v>116.33</v>
      </c>
      <c r="R158" s="364">
        <v>2</v>
      </c>
      <c r="S158" s="366">
        <v>58.99</v>
      </c>
      <c r="T158" s="366">
        <v>4.76</v>
      </c>
      <c r="U158" s="365"/>
      <c r="V158" s="368">
        <v>3247576</v>
      </c>
      <c r="W158" s="368">
        <v>53259607</v>
      </c>
      <c r="X158" s="360">
        <v>902896</v>
      </c>
      <c r="Y158" s="360">
        <v>457833</v>
      </c>
      <c r="Z158" s="360">
        <v>11186264</v>
      </c>
      <c r="AA158" s="360">
        <v>8180628</v>
      </c>
      <c r="AB158" s="360"/>
      <c r="AC158" s="360"/>
      <c r="AD158" s="360"/>
      <c r="AE158" s="369"/>
      <c r="AF158" s="370"/>
      <c r="AG158" s="370"/>
      <c r="AH158" s="371"/>
      <c r="AI158" s="371"/>
      <c r="AJ158" s="371"/>
      <c r="AK158" s="371"/>
      <c r="AL158" s="371"/>
      <c r="AM158" s="371"/>
      <c r="AN158" s="371"/>
      <c r="AO158" s="371"/>
      <c r="AP158" s="372"/>
      <c r="AQ158" s="372"/>
      <c r="AR158" s="372"/>
      <c r="AS158" s="372"/>
      <c r="AT158" s="372"/>
    </row>
    <row r="159" spans="1:46" ht="12.75" x14ac:dyDescent="0.2">
      <c r="A159" s="358" t="s">
        <v>522</v>
      </c>
      <c r="B159" s="358" t="s">
        <v>523</v>
      </c>
      <c r="C159" s="359" t="s">
        <v>524</v>
      </c>
      <c r="D159" s="359">
        <v>3075</v>
      </c>
      <c r="E159" s="359">
        <v>30075</v>
      </c>
      <c r="F159" s="358" t="s">
        <v>412</v>
      </c>
      <c r="G159" s="359" t="s">
        <v>413</v>
      </c>
      <c r="H159" s="360">
        <v>5441567</v>
      </c>
      <c r="I159" s="361" t="s">
        <v>285</v>
      </c>
      <c r="J159" s="362">
        <v>451</v>
      </c>
      <c r="K159" s="363" t="s">
        <v>415</v>
      </c>
      <c r="L159" s="363" t="s">
        <v>416</v>
      </c>
      <c r="M159" s="364">
        <v>10</v>
      </c>
      <c r="N159" s="365"/>
      <c r="O159" s="366">
        <v>0.53</v>
      </c>
      <c r="P159" s="364">
        <v>0.01</v>
      </c>
      <c r="Q159" s="367">
        <v>140.09</v>
      </c>
      <c r="R159" s="364">
        <v>2.6</v>
      </c>
      <c r="S159" s="366">
        <v>53.81</v>
      </c>
      <c r="T159" s="366">
        <v>4.68</v>
      </c>
      <c r="U159" s="365"/>
      <c r="V159" s="368">
        <v>26527</v>
      </c>
      <c r="W159" s="368">
        <v>2708787</v>
      </c>
      <c r="X159" s="360">
        <v>50338</v>
      </c>
      <c r="Y159" s="360">
        <v>19336</v>
      </c>
      <c r="Z159" s="360">
        <v>578884</v>
      </c>
      <c r="AA159" s="360">
        <v>300967</v>
      </c>
      <c r="AB159" s="360"/>
      <c r="AC159" s="360"/>
      <c r="AD159" s="360"/>
      <c r="AE159" s="369"/>
      <c r="AF159" s="370"/>
      <c r="AG159" s="370"/>
      <c r="AH159" s="371"/>
      <c r="AI159" s="371"/>
      <c r="AJ159" s="371"/>
      <c r="AK159" s="371"/>
      <c r="AL159" s="371"/>
      <c r="AM159" s="371"/>
      <c r="AN159" s="371"/>
      <c r="AO159" s="371"/>
      <c r="AP159" s="372"/>
      <c r="AQ159" s="372"/>
      <c r="AR159" s="372"/>
      <c r="AS159" s="372"/>
      <c r="AT159" s="372"/>
    </row>
    <row r="160" spans="1:46" ht="12.75" x14ac:dyDescent="0.2">
      <c r="A160" s="358" t="s">
        <v>525</v>
      </c>
      <c r="B160" s="358" t="s">
        <v>526</v>
      </c>
      <c r="C160" s="359" t="s">
        <v>502</v>
      </c>
      <c r="D160" s="359">
        <v>3108</v>
      </c>
      <c r="E160" s="359">
        <v>30108</v>
      </c>
      <c r="F160" s="358" t="s">
        <v>427</v>
      </c>
      <c r="G160" s="359" t="s">
        <v>428</v>
      </c>
      <c r="H160" s="360">
        <v>5441567</v>
      </c>
      <c r="I160" s="361" t="s">
        <v>285</v>
      </c>
      <c r="J160" s="362">
        <v>11</v>
      </c>
      <c r="K160" s="363" t="s">
        <v>415</v>
      </c>
      <c r="L160" s="363" t="s">
        <v>419</v>
      </c>
      <c r="M160" s="364">
        <v>7</v>
      </c>
      <c r="N160" s="365"/>
      <c r="O160" s="366">
        <v>1.91</v>
      </c>
      <c r="P160" s="364">
        <v>0.15</v>
      </c>
      <c r="Q160" s="367">
        <v>53.9</v>
      </c>
      <c r="R160" s="364">
        <v>4.0999999999999996</v>
      </c>
      <c r="S160" s="366">
        <v>13.03</v>
      </c>
      <c r="T160" s="366">
        <v>0</v>
      </c>
      <c r="U160" s="365"/>
      <c r="V160" s="368">
        <v>45808</v>
      </c>
      <c r="W160" s="368">
        <v>313058</v>
      </c>
      <c r="X160" s="360">
        <v>24032</v>
      </c>
      <c r="Y160" s="360">
        <v>5808</v>
      </c>
      <c r="Z160" s="364">
        <v>0</v>
      </c>
      <c r="AA160" s="360">
        <v>146730</v>
      </c>
      <c r="AB160" s="360"/>
      <c r="AC160" s="360"/>
      <c r="AD160" s="360"/>
      <c r="AE160" s="369"/>
      <c r="AF160" s="370"/>
      <c r="AG160" s="370"/>
      <c r="AH160" s="371"/>
      <c r="AI160" s="371"/>
      <c r="AJ160" s="371"/>
      <c r="AK160" s="371"/>
      <c r="AL160" s="371"/>
      <c r="AM160" s="371"/>
      <c r="AN160" s="371"/>
      <c r="AO160" s="371"/>
      <c r="AP160" s="372"/>
      <c r="AQ160" s="372"/>
      <c r="AR160" s="372"/>
      <c r="AS160" s="372"/>
      <c r="AT160" s="372"/>
    </row>
    <row r="161" spans="1:46" ht="12.75" x14ac:dyDescent="0.2">
      <c r="A161" s="358" t="s">
        <v>527</v>
      </c>
      <c r="B161" s="358" t="s">
        <v>528</v>
      </c>
      <c r="C161" s="359" t="s">
        <v>529</v>
      </c>
      <c r="D161" s="359">
        <v>2195</v>
      </c>
      <c r="E161" s="359">
        <v>20195</v>
      </c>
      <c r="F161" s="358" t="s">
        <v>427</v>
      </c>
      <c r="G161" s="359" t="s">
        <v>428</v>
      </c>
      <c r="H161" s="360">
        <v>5441567</v>
      </c>
      <c r="I161" s="361" t="s">
        <v>285</v>
      </c>
      <c r="J161" s="362">
        <v>23</v>
      </c>
      <c r="K161" s="363" t="s">
        <v>415</v>
      </c>
      <c r="L161" s="363" t="s">
        <v>416</v>
      </c>
      <c r="M161" s="364">
        <v>3</v>
      </c>
      <c r="N161" s="365"/>
      <c r="O161" s="366">
        <v>0</v>
      </c>
      <c r="P161" s="364">
        <v>0</v>
      </c>
      <c r="Q161" s="367">
        <v>69.86</v>
      </c>
      <c r="R161" s="364">
        <v>4.3</v>
      </c>
      <c r="S161" s="366">
        <v>16.079999999999998</v>
      </c>
      <c r="T161" s="366">
        <v>0</v>
      </c>
      <c r="U161" s="365"/>
      <c r="V161" s="368">
        <v>0</v>
      </c>
      <c r="W161" s="368">
        <v>61835</v>
      </c>
      <c r="X161" s="360">
        <v>3872</v>
      </c>
      <c r="Y161" s="364">
        <v>891</v>
      </c>
      <c r="Z161" s="364">
        <v>0</v>
      </c>
      <c r="AA161" s="360">
        <v>19417</v>
      </c>
      <c r="AB161" s="360"/>
      <c r="AC161" s="360"/>
      <c r="AD161" s="360"/>
      <c r="AE161" s="369"/>
      <c r="AF161" s="370"/>
      <c r="AG161" s="370"/>
      <c r="AH161" s="371"/>
      <c r="AI161" s="371"/>
      <c r="AJ161" s="371"/>
      <c r="AK161" s="371"/>
      <c r="AL161" s="371"/>
      <c r="AM161" s="371"/>
      <c r="AN161" s="371"/>
      <c r="AO161" s="371"/>
      <c r="AP161" s="372"/>
      <c r="AQ161" s="372"/>
      <c r="AR161" s="372"/>
      <c r="AS161" s="372"/>
      <c r="AT161" s="372"/>
    </row>
    <row r="162" spans="1:46" ht="12.75" x14ac:dyDescent="0.2">
      <c r="A162" s="358" t="s">
        <v>527</v>
      </c>
      <c r="B162" s="358" t="s">
        <v>528</v>
      </c>
      <c r="C162" s="359" t="s">
        <v>529</v>
      </c>
      <c r="D162" s="359">
        <v>2195</v>
      </c>
      <c r="E162" s="359">
        <v>20195</v>
      </c>
      <c r="F162" s="358" t="s">
        <v>427</v>
      </c>
      <c r="G162" s="359" t="s">
        <v>428</v>
      </c>
      <c r="H162" s="360">
        <v>5441567</v>
      </c>
      <c r="I162" s="361" t="s">
        <v>285</v>
      </c>
      <c r="J162" s="362">
        <v>23</v>
      </c>
      <c r="K162" s="363" t="s">
        <v>415</v>
      </c>
      <c r="L162" s="363" t="s">
        <v>419</v>
      </c>
      <c r="M162" s="364">
        <v>20</v>
      </c>
      <c r="N162" s="365"/>
      <c r="O162" s="366">
        <v>0</v>
      </c>
      <c r="P162" s="364">
        <v>0</v>
      </c>
      <c r="Q162" s="367">
        <v>158.63999999999999</v>
      </c>
      <c r="R162" s="364">
        <v>2.4</v>
      </c>
      <c r="S162" s="366">
        <v>65.78</v>
      </c>
      <c r="T162" s="366">
        <v>0</v>
      </c>
      <c r="U162" s="365"/>
      <c r="V162" s="368">
        <v>0</v>
      </c>
      <c r="W162" s="368">
        <v>2331458</v>
      </c>
      <c r="X162" s="360">
        <v>35445</v>
      </c>
      <c r="Y162" s="360">
        <v>14697</v>
      </c>
      <c r="Z162" s="364">
        <v>0</v>
      </c>
      <c r="AA162" s="360">
        <v>231779</v>
      </c>
      <c r="AB162" s="360"/>
      <c r="AC162" s="360"/>
      <c r="AD162" s="360"/>
      <c r="AE162" s="369"/>
      <c r="AF162" s="370"/>
      <c r="AG162" s="370"/>
      <c r="AH162" s="371"/>
      <c r="AI162" s="371"/>
      <c r="AJ162" s="371"/>
      <c r="AK162" s="371"/>
      <c r="AL162" s="371"/>
      <c r="AM162" s="371"/>
      <c r="AN162" s="371"/>
      <c r="AO162" s="371"/>
      <c r="AP162" s="372"/>
      <c r="AQ162" s="372"/>
      <c r="AR162" s="372"/>
      <c r="AS162" s="372"/>
      <c r="AT162" s="372"/>
    </row>
    <row r="163" spans="1:46" ht="12.75" x14ac:dyDescent="0.2">
      <c r="A163" s="358" t="s">
        <v>532</v>
      </c>
      <c r="B163" s="358" t="s">
        <v>533</v>
      </c>
      <c r="C163" s="359" t="s">
        <v>529</v>
      </c>
      <c r="D163" s="359">
        <v>2204</v>
      </c>
      <c r="E163" s="359">
        <v>20204</v>
      </c>
      <c r="F163" s="358" t="s">
        <v>486</v>
      </c>
      <c r="G163" s="359" t="s">
        <v>413</v>
      </c>
      <c r="H163" s="360">
        <v>5441567</v>
      </c>
      <c r="I163" s="361" t="s">
        <v>285</v>
      </c>
      <c r="J163" s="362">
        <v>61</v>
      </c>
      <c r="K163" s="363" t="s">
        <v>415</v>
      </c>
      <c r="L163" s="363" t="s">
        <v>419</v>
      </c>
      <c r="M163" s="364">
        <v>61</v>
      </c>
      <c r="N163" s="365"/>
      <c r="O163" s="366">
        <v>7.0000000000000007E-2</v>
      </c>
      <c r="P163" s="364">
        <v>0</v>
      </c>
      <c r="Q163" s="367">
        <v>50.78</v>
      </c>
      <c r="R163" s="364">
        <v>2.2999999999999998</v>
      </c>
      <c r="S163" s="366">
        <v>22.55</v>
      </c>
      <c r="T163" s="366">
        <v>4.04</v>
      </c>
      <c r="U163" s="365"/>
      <c r="V163" s="368">
        <v>11094</v>
      </c>
      <c r="W163" s="368">
        <v>3766074</v>
      </c>
      <c r="X163" s="360">
        <v>167024</v>
      </c>
      <c r="Y163" s="360">
        <v>74160</v>
      </c>
      <c r="Z163" s="360">
        <v>932788</v>
      </c>
      <c r="AA163" s="360">
        <v>810205</v>
      </c>
      <c r="AB163" s="360"/>
      <c r="AC163" s="360"/>
      <c r="AD163" s="360"/>
      <c r="AE163" s="369"/>
      <c r="AF163" s="370"/>
      <c r="AG163" s="370"/>
      <c r="AH163" s="371"/>
      <c r="AI163" s="371"/>
      <c r="AJ163" s="371"/>
      <c r="AK163" s="371"/>
      <c r="AL163" s="371"/>
      <c r="AM163" s="371"/>
      <c r="AN163" s="371"/>
      <c r="AO163" s="371"/>
      <c r="AP163" s="372"/>
      <c r="AQ163" s="372"/>
      <c r="AR163" s="372"/>
      <c r="AS163" s="372"/>
      <c r="AT163" s="372"/>
    </row>
    <row r="164" spans="1:46" ht="12.75" x14ac:dyDescent="0.2">
      <c r="A164" s="358" t="s">
        <v>521</v>
      </c>
      <c r="B164" s="358" t="s">
        <v>285</v>
      </c>
      <c r="C164" s="359" t="s">
        <v>520</v>
      </c>
      <c r="D164" s="359">
        <v>3019</v>
      </c>
      <c r="E164" s="359">
        <v>30019</v>
      </c>
      <c r="F164" s="358" t="s">
        <v>412</v>
      </c>
      <c r="G164" s="359" t="s">
        <v>413</v>
      </c>
      <c r="H164" s="360">
        <v>5441567</v>
      </c>
      <c r="I164" s="361" t="s">
        <v>285</v>
      </c>
      <c r="J164" s="373">
        <v>2375</v>
      </c>
      <c r="K164" s="363" t="s">
        <v>415</v>
      </c>
      <c r="L164" s="363" t="s">
        <v>416</v>
      </c>
      <c r="M164" s="364">
        <v>394</v>
      </c>
      <c r="N164" s="365"/>
      <c r="O164" s="366">
        <v>3.45</v>
      </c>
      <c r="P164" s="364">
        <v>0.09</v>
      </c>
      <c r="Q164" s="367">
        <v>59.49</v>
      </c>
      <c r="R164" s="364">
        <v>1.6</v>
      </c>
      <c r="S164" s="366">
        <v>37.36</v>
      </c>
      <c r="T164" s="366">
        <v>5.23</v>
      </c>
      <c r="U164" s="365"/>
      <c r="V164" s="368">
        <v>5883824</v>
      </c>
      <c r="W164" s="368">
        <v>63679395</v>
      </c>
      <c r="X164" s="360">
        <v>1704463</v>
      </c>
      <c r="Y164" s="360">
        <v>1070395</v>
      </c>
      <c r="Z164" s="360">
        <v>12173363</v>
      </c>
      <c r="AA164" s="360">
        <v>11184357</v>
      </c>
      <c r="AB164" s="360"/>
      <c r="AC164" s="360"/>
      <c r="AD164" s="360"/>
      <c r="AE164" s="369"/>
      <c r="AF164" s="370"/>
      <c r="AG164" s="370"/>
      <c r="AH164" s="371"/>
      <c r="AI164" s="371"/>
      <c r="AJ164" s="371"/>
      <c r="AK164" s="371"/>
      <c r="AL164" s="371"/>
      <c r="AM164" s="371"/>
      <c r="AN164" s="371"/>
      <c r="AO164" s="371"/>
      <c r="AP164" s="372"/>
      <c r="AQ164" s="372"/>
      <c r="AR164" s="372"/>
      <c r="AS164" s="372"/>
      <c r="AT164" s="372"/>
    </row>
    <row r="165" spans="1:46" ht="12.75" x14ac:dyDescent="0.2">
      <c r="A165" s="358"/>
      <c r="B165" s="358"/>
      <c r="C165" s="359"/>
      <c r="D165" s="359"/>
      <c r="E165" s="359"/>
      <c r="F165" s="358"/>
      <c r="G165" s="359"/>
      <c r="H165" s="360"/>
      <c r="I165" s="361"/>
      <c r="J165" s="362"/>
      <c r="K165" s="363"/>
      <c r="L165" s="363"/>
      <c r="M165" s="364"/>
      <c r="N165" s="365"/>
      <c r="O165" s="366"/>
      <c r="P165" s="364"/>
      <c r="Q165" s="367"/>
      <c r="R165" s="364"/>
      <c r="S165" s="366"/>
      <c r="T165" s="366"/>
      <c r="U165" s="365"/>
      <c r="V165" s="368"/>
      <c r="W165" s="368"/>
      <c r="X165" s="360"/>
      <c r="Y165" s="360"/>
      <c r="Z165" s="360"/>
      <c r="AA165" s="360"/>
      <c r="AB165" s="360"/>
      <c r="AC165" s="360"/>
      <c r="AD165" s="360"/>
      <c r="AE165" s="369"/>
      <c r="AF165" s="370"/>
      <c r="AG165" s="370"/>
      <c r="AH165" s="371"/>
      <c r="AI165" s="371"/>
      <c r="AJ165" s="371"/>
      <c r="AK165" s="371"/>
      <c r="AL165" s="371"/>
      <c r="AM165" s="371"/>
      <c r="AN165" s="371"/>
      <c r="AO165" s="371"/>
      <c r="AP165" s="372"/>
      <c r="AQ165" s="372"/>
      <c r="AR165" s="372"/>
      <c r="AS165" s="372"/>
      <c r="AT165" s="372"/>
    </row>
    <row r="166" spans="1:46" ht="12.75" x14ac:dyDescent="0.2">
      <c r="A166" s="358" t="s">
        <v>534</v>
      </c>
      <c r="B166" s="358" t="s">
        <v>535</v>
      </c>
      <c r="C166" s="359" t="s">
        <v>529</v>
      </c>
      <c r="D166" s="359">
        <v>2075</v>
      </c>
      <c r="E166" s="359">
        <v>20075</v>
      </c>
      <c r="F166" s="358" t="s">
        <v>412</v>
      </c>
      <c r="G166" s="359" t="s">
        <v>413</v>
      </c>
      <c r="H166" s="360">
        <v>5441567</v>
      </c>
      <c r="I166" s="361" t="s">
        <v>285</v>
      </c>
      <c r="J166" s="362">
        <v>78</v>
      </c>
      <c r="K166" s="363" t="s">
        <v>452</v>
      </c>
      <c r="L166" s="363" t="s">
        <v>419</v>
      </c>
      <c r="M166" s="364">
        <v>78</v>
      </c>
      <c r="N166" s="365"/>
      <c r="O166" s="366">
        <v>2.46</v>
      </c>
      <c r="P166" s="364">
        <v>0.52</v>
      </c>
      <c r="Q166" s="367">
        <v>363.82</v>
      </c>
      <c r="R166" s="364">
        <v>76.900000000000006</v>
      </c>
      <c r="S166" s="366">
        <v>4.7300000000000004</v>
      </c>
      <c r="T166" s="366">
        <v>0.53</v>
      </c>
      <c r="U166" s="365"/>
      <c r="V166" s="368">
        <v>26667567</v>
      </c>
      <c r="W166" s="368">
        <v>51259116</v>
      </c>
      <c r="X166" s="360">
        <v>10839059</v>
      </c>
      <c r="Y166" s="360">
        <v>140890</v>
      </c>
      <c r="Z166" s="360">
        <v>96952223</v>
      </c>
      <c r="AA166" s="360">
        <v>4377946</v>
      </c>
      <c r="AB166" s="360"/>
      <c r="AC166" s="360"/>
      <c r="AD166" s="360"/>
      <c r="AE166" s="369"/>
      <c r="AF166" s="370"/>
      <c r="AG166" s="370"/>
      <c r="AH166" s="371"/>
      <c r="AI166" s="371"/>
      <c r="AJ166" s="371"/>
      <c r="AK166" s="371"/>
      <c r="AL166" s="371"/>
      <c r="AM166" s="371"/>
      <c r="AN166" s="371"/>
      <c r="AO166" s="371"/>
      <c r="AP166" s="372"/>
      <c r="AQ166" s="372"/>
      <c r="AR166" s="372"/>
      <c r="AS166" s="372"/>
      <c r="AT166" s="372"/>
    </row>
    <row r="167" spans="1:46" ht="12.75" x14ac:dyDescent="0.2">
      <c r="A167" s="358" t="s">
        <v>521</v>
      </c>
      <c r="B167" s="358" t="s">
        <v>285</v>
      </c>
      <c r="C167" s="359" t="s">
        <v>520</v>
      </c>
      <c r="D167" s="359">
        <v>3019</v>
      </c>
      <c r="E167" s="359">
        <v>30019</v>
      </c>
      <c r="F167" s="358" t="s">
        <v>412</v>
      </c>
      <c r="G167" s="359" t="s">
        <v>413</v>
      </c>
      <c r="H167" s="360">
        <v>5441567</v>
      </c>
      <c r="I167" s="361" t="s">
        <v>285</v>
      </c>
      <c r="J167" s="373">
        <v>2375</v>
      </c>
      <c r="K167" s="363" t="s">
        <v>452</v>
      </c>
      <c r="L167" s="363" t="s">
        <v>419</v>
      </c>
      <c r="M167" s="364">
        <v>286</v>
      </c>
      <c r="N167" s="365"/>
      <c r="O167" s="366">
        <v>1.08</v>
      </c>
      <c r="P167" s="364">
        <v>0.5</v>
      </c>
      <c r="Q167" s="367">
        <v>222.97</v>
      </c>
      <c r="R167" s="364">
        <v>103.6</v>
      </c>
      <c r="S167" s="366">
        <v>2.15</v>
      </c>
      <c r="T167" s="366">
        <v>0.59</v>
      </c>
      <c r="U167" s="365"/>
      <c r="V167" s="368">
        <v>101684198</v>
      </c>
      <c r="W167" s="368">
        <v>202060773</v>
      </c>
      <c r="X167" s="360">
        <v>93879889</v>
      </c>
      <c r="Y167" s="360">
        <v>906207</v>
      </c>
      <c r="Z167" s="360">
        <v>344859706</v>
      </c>
      <c r="AA167" s="360">
        <v>16799585</v>
      </c>
      <c r="AB167" s="360"/>
      <c r="AC167" s="360"/>
      <c r="AD167" s="360"/>
      <c r="AE167" s="369"/>
      <c r="AF167" s="370"/>
      <c r="AG167" s="370"/>
      <c r="AH167" s="371"/>
      <c r="AI167" s="371"/>
      <c r="AJ167" s="371"/>
      <c r="AK167" s="371"/>
      <c r="AL167" s="371"/>
      <c r="AM167" s="371"/>
      <c r="AN167" s="371"/>
      <c r="AO167" s="371"/>
      <c r="AP167" s="372"/>
      <c r="AQ167" s="372"/>
      <c r="AR167" s="372"/>
      <c r="AS167" s="372"/>
      <c r="AT167" s="372"/>
    </row>
    <row r="168" spans="1:46" ht="12.75" x14ac:dyDescent="0.2">
      <c r="A168" s="358"/>
      <c r="B168" s="358"/>
      <c r="C168" s="359"/>
      <c r="D168" s="359"/>
      <c r="E168" s="359"/>
      <c r="F168" s="358"/>
      <c r="G168" s="359"/>
      <c r="H168" s="360"/>
      <c r="I168" s="361"/>
      <c r="J168" s="362"/>
      <c r="K168" s="363"/>
      <c r="L168" s="363"/>
      <c r="M168" s="364"/>
      <c r="N168" s="365"/>
      <c r="O168" s="366"/>
      <c r="P168" s="364"/>
      <c r="Q168" s="367"/>
      <c r="R168" s="364"/>
      <c r="S168" s="366"/>
      <c r="T168" s="366"/>
      <c r="U168" s="365"/>
      <c r="V168" s="368"/>
      <c r="W168" s="368"/>
      <c r="X168" s="360"/>
      <c r="Y168" s="360"/>
      <c r="Z168" s="360"/>
      <c r="AA168" s="360"/>
      <c r="AB168" s="360"/>
      <c r="AC168" s="360"/>
      <c r="AD168" s="360"/>
      <c r="AE168" s="369"/>
      <c r="AF168" s="370"/>
      <c r="AG168" s="370"/>
      <c r="AH168" s="371"/>
      <c r="AI168" s="371"/>
      <c r="AJ168" s="371"/>
      <c r="AK168" s="371"/>
      <c r="AL168" s="371"/>
      <c r="AM168" s="371"/>
      <c r="AN168" s="371"/>
      <c r="AO168" s="371"/>
      <c r="AP168" s="372"/>
      <c r="AQ168" s="372"/>
      <c r="AR168" s="372"/>
      <c r="AS168" s="372"/>
      <c r="AT168" s="372"/>
    </row>
    <row r="169" spans="1:46" ht="12.75" x14ac:dyDescent="0.2">
      <c r="A169" s="358" t="s">
        <v>522</v>
      </c>
      <c r="B169" s="358" t="s">
        <v>523</v>
      </c>
      <c r="C169" s="359" t="s">
        <v>524</v>
      </c>
      <c r="D169" s="359">
        <v>3075</v>
      </c>
      <c r="E169" s="359">
        <v>30075</v>
      </c>
      <c r="F169" s="358" t="s">
        <v>412</v>
      </c>
      <c r="G169" s="359" t="s">
        <v>413</v>
      </c>
      <c r="H169" s="360">
        <v>5441567</v>
      </c>
      <c r="I169" s="361" t="s">
        <v>285</v>
      </c>
      <c r="J169" s="362">
        <v>451</v>
      </c>
      <c r="K169" s="363" t="s">
        <v>420</v>
      </c>
      <c r="L169" s="363" t="s">
        <v>416</v>
      </c>
      <c r="M169" s="364">
        <v>38</v>
      </c>
      <c r="N169" s="365"/>
      <c r="O169" s="366">
        <v>1.19</v>
      </c>
      <c r="P169" s="364">
        <v>0.06</v>
      </c>
      <c r="Q169" s="367">
        <v>110.73</v>
      </c>
      <c r="R169" s="364">
        <v>5.6</v>
      </c>
      <c r="S169" s="366">
        <v>19.940000000000001</v>
      </c>
      <c r="T169" s="366">
        <v>2.86</v>
      </c>
      <c r="U169" s="365"/>
      <c r="V169" s="368">
        <v>524146</v>
      </c>
      <c r="W169" s="368">
        <v>8794653</v>
      </c>
      <c r="X169" s="360">
        <v>441094</v>
      </c>
      <c r="Y169" s="360">
        <v>79422</v>
      </c>
      <c r="Z169" s="360">
        <v>3077028</v>
      </c>
      <c r="AA169" s="360">
        <v>1394123</v>
      </c>
      <c r="AB169" s="360"/>
      <c r="AC169" s="360"/>
      <c r="AD169" s="360"/>
      <c r="AE169" s="369"/>
      <c r="AF169" s="370"/>
      <c r="AG169" s="370"/>
      <c r="AH169" s="371"/>
      <c r="AI169" s="371"/>
      <c r="AJ169" s="371"/>
      <c r="AK169" s="371"/>
      <c r="AL169" s="371"/>
      <c r="AM169" s="371"/>
      <c r="AN169" s="371"/>
      <c r="AO169" s="371"/>
      <c r="AP169" s="372"/>
      <c r="AQ169" s="372"/>
      <c r="AR169" s="372"/>
      <c r="AS169" s="372"/>
      <c r="AT169" s="372"/>
    </row>
    <row r="170" spans="1:46" ht="12.75" x14ac:dyDescent="0.2">
      <c r="A170" s="358" t="s">
        <v>522</v>
      </c>
      <c r="B170" s="358" t="s">
        <v>523</v>
      </c>
      <c r="C170" s="359" t="s">
        <v>524</v>
      </c>
      <c r="D170" s="359">
        <v>3075</v>
      </c>
      <c r="E170" s="359">
        <v>30075</v>
      </c>
      <c r="F170" s="358" t="s">
        <v>412</v>
      </c>
      <c r="G170" s="359" t="s">
        <v>413</v>
      </c>
      <c r="H170" s="360">
        <v>5441567</v>
      </c>
      <c r="I170" s="361" t="s">
        <v>285</v>
      </c>
      <c r="J170" s="362">
        <v>451</v>
      </c>
      <c r="K170" s="363" t="s">
        <v>420</v>
      </c>
      <c r="L170" s="363" t="s">
        <v>419</v>
      </c>
      <c r="M170" s="364">
        <v>157</v>
      </c>
      <c r="N170" s="365"/>
      <c r="O170" s="366">
        <v>1.1299999999999999</v>
      </c>
      <c r="P170" s="364">
        <v>0.17</v>
      </c>
      <c r="Q170" s="367">
        <v>108.31</v>
      </c>
      <c r="R170" s="364">
        <v>15.9</v>
      </c>
      <c r="S170" s="366">
        <v>6.83</v>
      </c>
      <c r="T170" s="366">
        <v>1.49</v>
      </c>
      <c r="U170" s="365"/>
      <c r="V170" s="368">
        <v>7995598</v>
      </c>
      <c r="W170" s="368">
        <v>48301775</v>
      </c>
      <c r="X170" s="360">
        <v>7071124</v>
      </c>
      <c r="Y170" s="360">
        <v>445959</v>
      </c>
      <c r="Z170" s="360">
        <v>32356199</v>
      </c>
      <c r="AA170" s="360">
        <v>6256628</v>
      </c>
      <c r="AB170" s="360"/>
      <c r="AC170" s="360"/>
      <c r="AD170" s="360"/>
      <c r="AE170" s="369"/>
      <c r="AF170" s="370"/>
      <c r="AG170" s="370"/>
      <c r="AH170" s="371"/>
      <c r="AI170" s="371"/>
      <c r="AJ170" s="371"/>
      <c r="AK170" s="371"/>
      <c r="AL170" s="371"/>
      <c r="AM170" s="371"/>
      <c r="AN170" s="371"/>
      <c r="AO170" s="371"/>
      <c r="AP170" s="372"/>
      <c r="AQ170" s="372"/>
      <c r="AR170" s="372"/>
      <c r="AS170" s="372"/>
      <c r="AT170" s="372"/>
    </row>
    <row r="171" spans="1:46" ht="12.75" x14ac:dyDescent="0.2">
      <c r="A171" s="358" t="s">
        <v>525</v>
      </c>
      <c r="B171" s="358" t="s">
        <v>526</v>
      </c>
      <c r="C171" s="359" t="s">
        <v>502</v>
      </c>
      <c r="D171" s="359">
        <v>3108</v>
      </c>
      <c r="E171" s="359">
        <v>30108</v>
      </c>
      <c r="F171" s="358" t="s">
        <v>427</v>
      </c>
      <c r="G171" s="359" t="s">
        <v>428</v>
      </c>
      <c r="H171" s="360">
        <v>5441567</v>
      </c>
      <c r="I171" s="361" t="s">
        <v>285</v>
      </c>
      <c r="J171" s="362">
        <v>11</v>
      </c>
      <c r="K171" s="363" t="s">
        <v>420</v>
      </c>
      <c r="L171" s="363" t="s">
        <v>419</v>
      </c>
      <c r="M171" s="364">
        <v>4</v>
      </c>
      <c r="N171" s="365"/>
      <c r="O171" s="366">
        <v>1.1599999999999999</v>
      </c>
      <c r="P171" s="364">
        <v>0.08</v>
      </c>
      <c r="Q171" s="367">
        <v>68.19</v>
      </c>
      <c r="R171" s="364">
        <v>4.5</v>
      </c>
      <c r="S171" s="366">
        <v>15.2</v>
      </c>
      <c r="T171" s="366">
        <v>0</v>
      </c>
      <c r="U171" s="365"/>
      <c r="V171" s="368">
        <v>84571</v>
      </c>
      <c r="W171" s="368">
        <v>1109933</v>
      </c>
      <c r="X171" s="360">
        <v>73011</v>
      </c>
      <c r="Y171" s="360">
        <v>16276</v>
      </c>
      <c r="Z171" s="364">
        <v>0</v>
      </c>
      <c r="AA171" s="360">
        <v>320333</v>
      </c>
      <c r="AB171" s="360"/>
      <c r="AC171" s="360"/>
      <c r="AD171" s="360"/>
      <c r="AE171" s="369"/>
      <c r="AF171" s="370"/>
      <c r="AG171" s="370"/>
      <c r="AH171" s="371"/>
      <c r="AI171" s="371"/>
      <c r="AJ171" s="371"/>
      <c r="AK171" s="371"/>
      <c r="AL171" s="371"/>
      <c r="AM171" s="371"/>
      <c r="AN171" s="371"/>
      <c r="AO171" s="371"/>
      <c r="AP171" s="372"/>
      <c r="AQ171" s="372"/>
      <c r="AR171" s="372"/>
      <c r="AS171" s="372"/>
      <c r="AT171" s="372"/>
    </row>
    <row r="172" spans="1:46" ht="12.75" x14ac:dyDescent="0.2">
      <c r="A172" s="358" t="s">
        <v>536</v>
      </c>
      <c r="B172" s="358" t="s">
        <v>537</v>
      </c>
      <c r="C172" s="359" t="s">
        <v>529</v>
      </c>
      <c r="D172" s="359">
        <v>2208</v>
      </c>
      <c r="E172" s="359">
        <v>20208</v>
      </c>
      <c r="F172" s="358" t="s">
        <v>427</v>
      </c>
      <c r="G172" s="359" t="s">
        <v>428</v>
      </c>
      <c r="H172" s="360">
        <v>5441567</v>
      </c>
      <c r="I172" s="361" t="s">
        <v>285</v>
      </c>
      <c r="J172" s="362">
        <v>10</v>
      </c>
      <c r="K172" s="363" t="s">
        <v>420</v>
      </c>
      <c r="L172" s="363" t="s">
        <v>416</v>
      </c>
      <c r="M172" s="364">
        <v>10</v>
      </c>
      <c r="N172" s="365"/>
      <c r="O172" s="366">
        <v>0.98</v>
      </c>
      <c r="P172" s="364">
        <v>0.06</v>
      </c>
      <c r="Q172" s="367">
        <v>68.97</v>
      </c>
      <c r="R172" s="364">
        <v>4.5</v>
      </c>
      <c r="S172" s="366">
        <v>15.21</v>
      </c>
      <c r="T172" s="366">
        <v>0</v>
      </c>
      <c r="U172" s="365"/>
      <c r="V172" s="368">
        <v>66756</v>
      </c>
      <c r="W172" s="368">
        <v>1030945</v>
      </c>
      <c r="X172" s="360">
        <v>67786</v>
      </c>
      <c r="Y172" s="360">
        <v>14948</v>
      </c>
      <c r="Z172" s="364">
        <v>0</v>
      </c>
      <c r="AA172" s="360">
        <v>276371</v>
      </c>
      <c r="AB172" s="360"/>
      <c r="AC172" s="360"/>
      <c r="AD172" s="360"/>
      <c r="AE172" s="369"/>
      <c r="AF172" s="370"/>
      <c r="AG172" s="370"/>
      <c r="AH172" s="371"/>
      <c r="AI172" s="371"/>
      <c r="AJ172" s="371"/>
      <c r="AK172" s="371"/>
      <c r="AL172" s="371"/>
      <c r="AM172" s="371"/>
      <c r="AN172" s="371"/>
      <c r="AO172" s="371"/>
      <c r="AP172" s="372"/>
      <c r="AQ172" s="372"/>
      <c r="AR172" s="372"/>
      <c r="AS172" s="372"/>
      <c r="AT172" s="372"/>
    </row>
    <row r="173" spans="1:46" ht="12.75" x14ac:dyDescent="0.2">
      <c r="A173" s="358" t="s">
        <v>538</v>
      </c>
      <c r="B173" s="358" t="s">
        <v>539</v>
      </c>
      <c r="C173" s="359" t="s">
        <v>529</v>
      </c>
      <c r="D173" s="359">
        <v>2201</v>
      </c>
      <c r="E173" s="359">
        <v>20201</v>
      </c>
      <c r="F173" s="358" t="s">
        <v>427</v>
      </c>
      <c r="G173" s="359" t="s">
        <v>428</v>
      </c>
      <c r="H173" s="360">
        <v>5441567</v>
      </c>
      <c r="I173" s="361" t="s">
        <v>285</v>
      </c>
      <c r="J173" s="362">
        <v>11</v>
      </c>
      <c r="K173" s="363" t="s">
        <v>420</v>
      </c>
      <c r="L173" s="363" t="s">
        <v>419</v>
      </c>
      <c r="M173" s="364">
        <v>11</v>
      </c>
      <c r="N173" s="365"/>
      <c r="O173" s="366">
        <v>0</v>
      </c>
      <c r="P173" s="364">
        <v>0</v>
      </c>
      <c r="Q173" s="367">
        <v>47.44</v>
      </c>
      <c r="R173" s="364">
        <v>6.5</v>
      </c>
      <c r="S173" s="366">
        <v>7.31</v>
      </c>
      <c r="T173" s="366">
        <v>0</v>
      </c>
      <c r="U173" s="365"/>
      <c r="V173" s="368">
        <v>0</v>
      </c>
      <c r="W173" s="368">
        <v>461412</v>
      </c>
      <c r="X173" s="360">
        <v>63112</v>
      </c>
      <c r="Y173" s="360">
        <v>9727</v>
      </c>
      <c r="Z173" s="364">
        <v>0</v>
      </c>
      <c r="AA173" s="360">
        <v>141404</v>
      </c>
      <c r="AB173" s="360"/>
      <c r="AC173" s="360"/>
      <c r="AD173" s="360"/>
      <c r="AE173" s="369"/>
      <c r="AF173" s="370"/>
      <c r="AG173" s="370"/>
      <c r="AH173" s="371"/>
      <c r="AI173" s="371"/>
      <c r="AJ173" s="371"/>
      <c r="AK173" s="371"/>
      <c r="AL173" s="371"/>
      <c r="AM173" s="371"/>
      <c r="AN173" s="371"/>
      <c r="AO173" s="371"/>
      <c r="AP173" s="372"/>
      <c r="AQ173" s="372"/>
      <c r="AR173" s="372"/>
      <c r="AS173" s="372"/>
      <c r="AT173" s="372"/>
    </row>
    <row r="174" spans="1:46" ht="12.75" x14ac:dyDescent="0.2">
      <c r="A174" s="358" t="s">
        <v>521</v>
      </c>
      <c r="B174" s="358" t="s">
        <v>285</v>
      </c>
      <c r="C174" s="359" t="s">
        <v>520</v>
      </c>
      <c r="D174" s="359">
        <v>3019</v>
      </c>
      <c r="E174" s="359">
        <v>30019</v>
      </c>
      <c r="F174" s="358" t="s">
        <v>412</v>
      </c>
      <c r="G174" s="359" t="s">
        <v>413</v>
      </c>
      <c r="H174" s="360">
        <v>5441567</v>
      </c>
      <c r="I174" s="361" t="s">
        <v>285</v>
      </c>
      <c r="J174" s="373">
        <v>2375</v>
      </c>
      <c r="K174" s="363" t="s">
        <v>420</v>
      </c>
      <c r="L174" s="363" t="s">
        <v>416</v>
      </c>
      <c r="M174" s="364">
        <v>6</v>
      </c>
      <c r="N174" s="365"/>
      <c r="O174" s="366">
        <v>1.24</v>
      </c>
      <c r="P174" s="364">
        <v>0.08</v>
      </c>
      <c r="Q174" s="367">
        <v>103.02</v>
      </c>
      <c r="R174" s="364">
        <v>6.7</v>
      </c>
      <c r="S174" s="366">
        <v>15.27</v>
      </c>
      <c r="T174" s="366">
        <v>2.64</v>
      </c>
      <c r="U174" s="365"/>
      <c r="V174" s="368">
        <v>84576</v>
      </c>
      <c r="W174" s="368">
        <v>1042658</v>
      </c>
      <c r="X174" s="360">
        <v>68277</v>
      </c>
      <c r="Y174" s="360">
        <v>10121</v>
      </c>
      <c r="Z174" s="360">
        <v>395329</v>
      </c>
      <c r="AA174" s="360">
        <v>166575</v>
      </c>
      <c r="AB174" s="360"/>
      <c r="AC174" s="360"/>
      <c r="AD174" s="360"/>
      <c r="AE174" s="369"/>
      <c r="AF174" s="370"/>
      <c r="AG174" s="370"/>
      <c r="AH174" s="371"/>
      <c r="AI174" s="371"/>
      <c r="AJ174" s="371"/>
      <c r="AK174" s="371"/>
      <c r="AL174" s="371"/>
      <c r="AM174" s="371"/>
      <c r="AN174" s="371"/>
      <c r="AO174" s="371"/>
      <c r="AP174" s="372"/>
      <c r="AQ174" s="372"/>
      <c r="AR174" s="372"/>
      <c r="AS174" s="372"/>
      <c r="AT174" s="372"/>
    </row>
    <row r="175" spans="1:46" ht="12.75" x14ac:dyDescent="0.2">
      <c r="A175" s="358" t="s">
        <v>521</v>
      </c>
      <c r="B175" s="358" t="s">
        <v>285</v>
      </c>
      <c r="C175" s="359" t="s">
        <v>520</v>
      </c>
      <c r="D175" s="359">
        <v>3019</v>
      </c>
      <c r="E175" s="359">
        <v>30019</v>
      </c>
      <c r="F175" s="358" t="s">
        <v>412</v>
      </c>
      <c r="G175" s="359" t="s">
        <v>413</v>
      </c>
      <c r="H175" s="360">
        <v>5441567</v>
      </c>
      <c r="I175" s="361" t="s">
        <v>285</v>
      </c>
      <c r="J175" s="373">
        <v>2375</v>
      </c>
      <c r="K175" s="363" t="s">
        <v>420</v>
      </c>
      <c r="L175" s="363" t="s">
        <v>419</v>
      </c>
      <c r="M175" s="360">
        <v>1187</v>
      </c>
      <c r="N175" s="365"/>
      <c r="O175" s="366">
        <v>1.05</v>
      </c>
      <c r="P175" s="364">
        <v>0.27</v>
      </c>
      <c r="Q175" s="367">
        <v>158.19999999999999</v>
      </c>
      <c r="R175" s="364">
        <v>41.1</v>
      </c>
      <c r="S175" s="366">
        <v>3.85</v>
      </c>
      <c r="T175" s="366">
        <v>1.18</v>
      </c>
      <c r="U175" s="365"/>
      <c r="V175" s="368">
        <v>170604460</v>
      </c>
      <c r="W175" s="368">
        <v>628361295</v>
      </c>
      <c r="X175" s="360">
        <v>163167788</v>
      </c>
      <c r="Y175" s="360">
        <v>3971902</v>
      </c>
      <c r="Z175" s="360">
        <v>531848827</v>
      </c>
      <c r="AA175" s="360">
        <v>39448920</v>
      </c>
      <c r="AB175" s="360"/>
      <c r="AC175" s="360"/>
      <c r="AD175" s="360"/>
      <c r="AE175" s="369"/>
      <c r="AF175" s="370"/>
      <c r="AG175" s="370"/>
      <c r="AH175" s="371"/>
      <c r="AI175" s="371"/>
      <c r="AJ175" s="371"/>
      <c r="AK175" s="371"/>
      <c r="AL175" s="371"/>
      <c r="AM175" s="371"/>
      <c r="AN175" s="371"/>
      <c r="AO175" s="371"/>
      <c r="AP175" s="372"/>
      <c r="AQ175" s="372"/>
      <c r="AR175" s="372"/>
      <c r="AS175" s="372"/>
      <c r="AT175" s="372"/>
    </row>
    <row r="176" spans="1:46" ht="12.75" x14ac:dyDescent="0.2">
      <c r="A176" s="358"/>
      <c r="B176" s="358"/>
      <c r="C176" s="359"/>
      <c r="D176" s="359"/>
      <c r="E176" s="359"/>
      <c r="F176" s="358"/>
      <c r="G176" s="359"/>
      <c r="H176" s="360"/>
      <c r="I176" s="361"/>
      <c r="J176" s="373"/>
      <c r="K176" s="363"/>
      <c r="L176" s="363"/>
      <c r="M176" s="364"/>
      <c r="N176" s="365"/>
      <c r="O176" s="366"/>
      <c r="P176" s="364"/>
      <c r="Q176" s="367"/>
      <c r="R176" s="364"/>
      <c r="S176" s="366"/>
      <c r="T176" s="366"/>
      <c r="U176" s="365"/>
      <c r="V176" s="368"/>
      <c r="W176" s="368"/>
      <c r="X176" s="360"/>
      <c r="Y176" s="360"/>
      <c r="Z176" s="360"/>
      <c r="AA176" s="360"/>
      <c r="AB176" s="360"/>
      <c r="AC176" s="360"/>
      <c r="AD176" s="360"/>
      <c r="AE176" s="369"/>
      <c r="AF176" s="370"/>
      <c r="AG176" s="370"/>
      <c r="AH176" s="371"/>
      <c r="AI176" s="371"/>
      <c r="AJ176" s="371"/>
      <c r="AK176" s="371"/>
      <c r="AL176" s="371"/>
      <c r="AM176" s="371"/>
      <c r="AN176" s="371"/>
      <c r="AO176" s="371"/>
      <c r="AP176" s="372"/>
      <c r="AQ176" s="372"/>
      <c r="AR176" s="372"/>
      <c r="AS176" s="372"/>
      <c r="AT176" s="372"/>
    </row>
    <row r="177" spans="1:46" ht="12.75" x14ac:dyDescent="0.2">
      <c r="A177" s="358" t="s">
        <v>521</v>
      </c>
      <c r="B177" s="358" t="s">
        <v>285</v>
      </c>
      <c r="C177" s="359" t="s">
        <v>520</v>
      </c>
      <c r="D177" s="359">
        <v>3019</v>
      </c>
      <c r="E177" s="359">
        <v>30019</v>
      </c>
      <c r="F177" s="358" t="s">
        <v>412</v>
      </c>
      <c r="G177" s="359" t="s">
        <v>413</v>
      </c>
      <c r="H177" s="360">
        <v>5441567</v>
      </c>
      <c r="I177" s="361" t="s">
        <v>285</v>
      </c>
      <c r="J177" s="373">
        <v>2375</v>
      </c>
      <c r="K177" s="363" t="s">
        <v>454</v>
      </c>
      <c r="L177" s="363" t="s">
        <v>419</v>
      </c>
      <c r="M177" s="364">
        <v>122</v>
      </c>
      <c r="N177" s="365"/>
      <c r="O177" s="366">
        <v>0.97</v>
      </c>
      <c r="P177" s="364">
        <v>0.35</v>
      </c>
      <c r="Q177" s="367">
        <v>194.89</v>
      </c>
      <c r="R177" s="364">
        <v>71.400000000000006</v>
      </c>
      <c r="S177" s="366">
        <v>2.73</v>
      </c>
      <c r="T177" s="366">
        <v>1.1299999999999999</v>
      </c>
      <c r="U177" s="365"/>
      <c r="V177" s="368">
        <v>25710304</v>
      </c>
      <c r="W177" s="368">
        <v>72513107</v>
      </c>
      <c r="X177" s="360">
        <v>26549260</v>
      </c>
      <c r="Y177" s="360">
        <v>372070</v>
      </c>
      <c r="Z177" s="360">
        <v>64152704</v>
      </c>
      <c r="AA177" s="360">
        <v>3193515</v>
      </c>
      <c r="AB177" s="360"/>
      <c r="AC177" s="360"/>
      <c r="AD177" s="360"/>
      <c r="AE177" s="369"/>
      <c r="AF177" s="370"/>
      <c r="AG177" s="370"/>
      <c r="AH177" s="371"/>
      <c r="AI177" s="371"/>
      <c r="AJ177" s="371"/>
      <c r="AK177" s="371"/>
      <c r="AL177" s="371"/>
      <c r="AM177" s="371"/>
      <c r="AN177" s="371"/>
      <c r="AO177" s="371"/>
      <c r="AP177" s="372"/>
      <c r="AQ177" s="372"/>
      <c r="AR177" s="372"/>
      <c r="AS177" s="372"/>
      <c r="AT177" s="372"/>
    </row>
    <row r="178" spans="1:46" ht="12.75" x14ac:dyDescent="0.2">
      <c r="A178" s="358"/>
      <c r="B178" s="358"/>
      <c r="C178" s="359"/>
      <c r="D178" s="359"/>
      <c r="E178" s="359"/>
      <c r="F178" s="358"/>
      <c r="G178" s="359"/>
      <c r="H178" s="360"/>
      <c r="I178" s="361"/>
      <c r="J178" s="373"/>
      <c r="K178" s="363"/>
      <c r="L178" s="363"/>
      <c r="M178" s="364"/>
      <c r="N178" s="365"/>
      <c r="O178" s="366"/>
      <c r="P178" s="364"/>
      <c r="Q178" s="367"/>
      <c r="R178" s="364"/>
      <c r="S178" s="366"/>
      <c r="T178" s="366"/>
      <c r="U178" s="365"/>
      <c r="V178" s="368"/>
      <c r="W178" s="368"/>
      <c r="X178" s="360"/>
      <c r="Y178" s="360"/>
      <c r="Z178" s="360"/>
      <c r="AA178" s="360"/>
      <c r="AB178" s="360"/>
      <c r="AC178" s="360"/>
      <c r="AD178" s="360"/>
      <c r="AE178" s="369"/>
      <c r="AF178" s="370"/>
      <c r="AG178" s="370"/>
      <c r="AH178" s="371"/>
      <c r="AI178" s="371"/>
      <c r="AJ178" s="371"/>
      <c r="AK178" s="371"/>
      <c r="AL178" s="371"/>
      <c r="AM178" s="371"/>
      <c r="AN178" s="371"/>
      <c r="AO178" s="371"/>
      <c r="AP178" s="372"/>
      <c r="AQ178" s="372"/>
      <c r="AR178" s="372"/>
      <c r="AS178" s="372"/>
      <c r="AT178" s="372"/>
    </row>
    <row r="179" spans="1:46" ht="12.75" x14ac:dyDescent="0.2">
      <c r="A179" s="358" t="s">
        <v>521</v>
      </c>
      <c r="B179" s="358" t="s">
        <v>285</v>
      </c>
      <c r="C179" s="359" t="s">
        <v>520</v>
      </c>
      <c r="D179" s="359">
        <v>3019</v>
      </c>
      <c r="E179" s="359">
        <v>30019</v>
      </c>
      <c r="F179" s="358" t="s">
        <v>412</v>
      </c>
      <c r="G179" s="359" t="s">
        <v>413</v>
      </c>
      <c r="H179" s="360">
        <v>5441567</v>
      </c>
      <c r="I179" s="361" t="s">
        <v>285</v>
      </c>
      <c r="J179" s="373">
        <v>2375</v>
      </c>
      <c r="K179" s="363" t="s">
        <v>455</v>
      </c>
      <c r="L179" s="363" t="s">
        <v>419</v>
      </c>
      <c r="M179" s="364">
        <v>30</v>
      </c>
      <c r="N179" s="365"/>
      <c r="O179" s="366">
        <v>0.96</v>
      </c>
      <c r="P179" s="364">
        <v>0.4</v>
      </c>
      <c r="Q179" s="367">
        <v>151.11000000000001</v>
      </c>
      <c r="R179" s="364">
        <v>63.9</v>
      </c>
      <c r="S179" s="366">
        <v>2.36</v>
      </c>
      <c r="T179" s="366">
        <v>1.21</v>
      </c>
      <c r="U179" s="365"/>
      <c r="V179" s="368">
        <v>5906220</v>
      </c>
      <c r="W179" s="368">
        <v>14589899</v>
      </c>
      <c r="X179" s="360">
        <v>6171031</v>
      </c>
      <c r="Y179" s="360">
        <v>96552</v>
      </c>
      <c r="Z179" s="360">
        <v>12105313</v>
      </c>
      <c r="AA179" s="360">
        <v>809765</v>
      </c>
      <c r="AB179" s="360"/>
      <c r="AC179" s="360">
        <f>SUM(X155:X179)</f>
        <v>346028154</v>
      </c>
      <c r="AD179" s="360">
        <f>(SUM(X169:X175)+X179)</f>
        <v>177123223</v>
      </c>
      <c r="AE179" s="369">
        <f>(SUM(X155:X156)+SUM(X158:X164) +SUM(X166:X167)+X177)</f>
        <v>168904931</v>
      </c>
      <c r="AF179" s="370">
        <f>AD179/AC179</f>
        <v>0.51187517822610473</v>
      </c>
      <c r="AG179" s="370">
        <f>AE179/AC179</f>
        <v>0.48812482177389532</v>
      </c>
      <c r="AH179" s="371"/>
      <c r="AI179" s="371"/>
      <c r="AJ179" s="371"/>
      <c r="AK179" s="371"/>
      <c r="AL179" s="371"/>
      <c r="AM179" s="371"/>
      <c r="AN179" s="371"/>
      <c r="AO179" s="371"/>
      <c r="AP179" s="372"/>
      <c r="AQ179" s="372"/>
      <c r="AR179" s="372"/>
      <c r="AS179" s="372"/>
      <c r="AT179" s="372"/>
    </row>
    <row r="180" spans="1:46" ht="12.75" x14ac:dyDescent="0.2">
      <c r="A180" s="246"/>
      <c r="B180" s="246"/>
      <c r="C180" s="247"/>
      <c r="D180" s="247"/>
      <c r="E180" s="247"/>
      <c r="F180" s="246"/>
      <c r="G180" s="247"/>
      <c r="H180" s="248"/>
      <c r="I180" s="374"/>
      <c r="J180" s="250"/>
      <c r="K180" s="251"/>
      <c r="L180" s="251"/>
      <c r="M180" s="252"/>
      <c r="N180" s="253"/>
      <c r="O180" s="254"/>
      <c r="P180" s="252"/>
      <c r="Q180" s="255"/>
      <c r="R180" s="252"/>
      <c r="S180" s="254"/>
      <c r="T180" s="254"/>
      <c r="U180" s="253"/>
      <c r="V180" s="256"/>
      <c r="W180" s="256"/>
      <c r="X180" s="248"/>
      <c r="Y180" s="248"/>
      <c r="Z180" s="248"/>
      <c r="AA180" s="248"/>
      <c r="AB180" s="375"/>
      <c r="AC180" s="248"/>
      <c r="AD180" s="248"/>
      <c r="AE180" s="257"/>
      <c r="AF180" s="258"/>
      <c r="AG180" s="258"/>
      <c r="AH180" s="259"/>
      <c r="AI180" s="259"/>
      <c r="AJ180" s="259"/>
      <c r="AK180" s="259"/>
      <c r="AL180" s="259"/>
      <c r="AM180" s="259"/>
      <c r="AN180" s="259"/>
      <c r="AO180" s="259"/>
      <c r="AP180" s="260"/>
      <c r="AQ180" s="260"/>
      <c r="AR180" s="260"/>
      <c r="AS180" s="260"/>
      <c r="AT180" s="260"/>
    </row>
    <row r="181" spans="1:46" ht="12.75" x14ac:dyDescent="0.2">
      <c r="A181" s="376" t="s">
        <v>540</v>
      </c>
      <c r="B181" s="376" t="s">
        <v>541</v>
      </c>
      <c r="C181" s="377" t="s">
        <v>542</v>
      </c>
      <c r="D181" s="377">
        <v>5183</v>
      </c>
      <c r="E181" s="377">
        <v>50183</v>
      </c>
      <c r="F181" s="376" t="s">
        <v>427</v>
      </c>
      <c r="G181" s="377" t="s">
        <v>413</v>
      </c>
      <c r="H181" s="378">
        <v>8608208</v>
      </c>
      <c r="I181" s="379" t="s">
        <v>543</v>
      </c>
      <c r="J181" s="380">
        <v>8</v>
      </c>
      <c r="K181" s="381" t="s">
        <v>424</v>
      </c>
      <c r="L181" s="381" t="s">
        <v>416</v>
      </c>
      <c r="M181" s="382">
        <v>4</v>
      </c>
      <c r="N181" s="383"/>
      <c r="O181" s="384">
        <v>6.95</v>
      </c>
      <c r="P181" s="382">
        <v>0.39</v>
      </c>
      <c r="Q181" s="385">
        <v>447.04</v>
      </c>
      <c r="R181" s="382">
        <v>25.2</v>
      </c>
      <c r="S181" s="384">
        <v>17.760000000000002</v>
      </c>
      <c r="T181" s="384">
        <v>0.36</v>
      </c>
      <c r="U181" s="383"/>
      <c r="V181" s="386">
        <v>422926</v>
      </c>
      <c r="W181" s="386">
        <v>1080484</v>
      </c>
      <c r="X181" s="378">
        <v>60850</v>
      </c>
      <c r="Y181" s="378">
        <v>2417</v>
      </c>
      <c r="Z181" s="378">
        <v>2983500</v>
      </c>
      <c r="AA181" s="378">
        <v>105205</v>
      </c>
      <c r="AB181" s="378"/>
      <c r="AC181" s="378"/>
      <c r="AD181" s="378"/>
      <c r="AE181" s="387"/>
      <c r="AF181" s="388"/>
      <c r="AG181" s="388"/>
      <c r="AH181" s="389"/>
      <c r="AI181" s="389"/>
      <c r="AJ181" s="389"/>
      <c r="AK181" s="389"/>
      <c r="AL181" s="389"/>
      <c r="AM181" s="389"/>
      <c r="AN181" s="389"/>
      <c r="AO181" s="389"/>
      <c r="AP181" s="390"/>
      <c r="AQ181" s="390"/>
      <c r="AR181" s="390"/>
      <c r="AS181" s="390"/>
      <c r="AT181" s="390"/>
    </row>
    <row r="182" spans="1:46" ht="12.75" x14ac:dyDescent="0.2">
      <c r="A182" s="376"/>
      <c r="B182" s="376"/>
      <c r="C182" s="377"/>
      <c r="D182" s="377"/>
      <c r="E182" s="377"/>
      <c r="F182" s="376"/>
      <c r="G182" s="377"/>
      <c r="H182" s="378"/>
      <c r="I182" s="379"/>
      <c r="J182" s="391"/>
      <c r="K182" s="381"/>
      <c r="L182" s="381"/>
      <c r="M182" s="378"/>
      <c r="N182" s="383"/>
      <c r="O182" s="384"/>
      <c r="P182" s="382"/>
      <c r="Q182" s="385"/>
      <c r="R182" s="382"/>
      <c r="S182" s="384"/>
      <c r="T182" s="384"/>
      <c r="U182" s="383"/>
      <c r="V182" s="386"/>
      <c r="W182" s="386"/>
      <c r="X182" s="378"/>
      <c r="Y182" s="378"/>
      <c r="Z182" s="378"/>
      <c r="AA182" s="378"/>
      <c r="AB182" s="378"/>
      <c r="AC182" s="378"/>
      <c r="AD182" s="378"/>
      <c r="AE182" s="387"/>
      <c r="AF182" s="388"/>
      <c r="AG182" s="388"/>
      <c r="AH182" s="389"/>
      <c r="AI182" s="389"/>
      <c r="AJ182" s="389"/>
      <c r="AK182" s="389"/>
      <c r="AL182" s="389"/>
      <c r="AM182" s="389"/>
      <c r="AN182" s="389"/>
      <c r="AO182" s="389"/>
      <c r="AP182" s="390"/>
      <c r="AQ182" s="390"/>
      <c r="AR182" s="390"/>
      <c r="AS182" s="390"/>
      <c r="AT182" s="390"/>
    </row>
    <row r="183" spans="1:46" ht="12.75" x14ac:dyDescent="0.2">
      <c r="A183" s="376" t="s">
        <v>544</v>
      </c>
      <c r="B183" s="376" t="s">
        <v>281</v>
      </c>
      <c r="C183" s="377" t="s">
        <v>545</v>
      </c>
      <c r="D183" s="377">
        <v>5118</v>
      </c>
      <c r="E183" s="377">
        <v>50118</v>
      </c>
      <c r="F183" s="376" t="s">
        <v>412</v>
      </c>
      <c r="G183" s="377" t="s">
        <v>413</v>
      </c>
      <c r="H183" s="378">
        <v>8608208</v>
      </c>
      <c r="I183" s="379" t="s">
        <v>543</v>
      </c>
      <c r="J183" s="391">
        <v>1064</v>
      </c>
      <c r="K183" s="381" t="s">
        <v>435</v>
      </c>
      <c r="L183" s="381" t="s">
        <v>419</v>
      </c>
      <c r="M183" s="378">
        <v>1064</v>
      </c>
      <c r="N183" s="383"/>
      <c r="O183" s="384">
        <v>5.03</v>
      </c>
      <c r="P183" s="382">
        <v>0.48</v>
      </c>
      <c r="Q183" s="385">
        <v>516.57000000000005</v>
      </c>
      <c r="R183" s="382">
        <v>49.1</v>
      </c>
      <c r="S183" s="384">
        <v>10.52</v>
      </c>
      <c r="T183" s="384">
        <v>0.47</v>
      </c>
      <c r="U183" s="383"/>
      <c r="V183" s="386">
        <v>355260071</v>
      </c>
      <c r="W183" s="386">
        <v>742720322</v>
      </c>
      <c r="X183" s="378">
        <v>70592215</v>
      </c>
      <c r="Y183" s="378">
        <v>1437803</v>
      </c>
      <c r="Z183" s="378">
        <v>1577342949</v>
      </c>
      <c r="AA183" s="378">
        <v>43688918</v>
      </c>
      <c r="AB183" s="378"/>
      <c r="AC183" s="378"/>
      <c r="AD183" s="378"/>
      <c r="AE183" s="387"/>
      <c r="AF183" s="388"/>
      <c r="AG183" s="388"/>
      <c r="AH183" s="389"/>
      <c r="AI183" s="389"/>
      <c r="AJ183" s="389"/>
      <c r="AK183" s="389"/>
      <c r="AL183" s="389"/>
      <c r="AM183" s="389"/>
      <c r="AN183" s="389"/>
      <c r="AO183" s="389"/>
      <c r="AP183" s="390"/>
      <c r="AQ183" s="390"/>
      <c r="AR183" s="390"/>
      <c r="AS183" s="390"/>
      <c r="AT183" s="390"/>
    </row>
    <row r="184" spans="1:46" ht="12.75" x14ac:dyDescent="0.2">
      <c r="A184" s="376" t="s">
        <v>546</v>
      </c>
      <c r="B184" s="376" t="s">
        <v>547</v>
      </c>
      <c r="C184" s="377" t="s">
        <v>542</v>
      </c>
      <c r="D184" s="377">
        <v>5104</v>
      </c>
      <c r="E184" s="377">
        <v>50104</v>
      </c>
      <c r="F184" s="376" t="s">
        <v>412</v>
      </c>
      <c r="G184" s="377" t="s">
        <v>413</v>
      </c>
      <c r="H184" s="378">
        <v>8608208</v>
      </c>
      <c r="I184" s="379" t="s">
        <v>543</v>
      </c>
      <c r="J184" s="380">
        <v>70</v>
      </c>
      <c r="K184" s="381" t="s">
        <v>435</v>
      </c>
      <c r="L184" s="381" t="s">
        <v>419</v>
      </c>
      <c r="M184" s="382">
        <v>70</v>
      </c>
      <c r="N184" s="383"/>
      <c r="O184" s="384">
        <v>6.42</v>
      </c>
      <c r="P184" s="382">
        <v>0.46</v>
      </c>
      <c r="Q184" s="385">
        <v>418.98</v>
      </c>
      <c r="R184" s="382">
        <v>29.9</v>
      </c>
      <c r="S184" s="384">
        <v>14.02</v>
      </c>
      <c r="T184" s="384">
        <v>0.43</v>
      </c>
      <c r="U184" s="383"/>
      <c r="V184" s="386">
        <v>22178092</v>
      </c>
      <c r="W184" s="386">
        <v>48458271</v>
      </c>
      <c r="X184" s="378">
        <v>3455842</v>
      </c>
      <c r="Y184" s="378">
        <v>115659</v>
      </c>
      <c r="Z184" s="378">
        <v>112953766</v>
      </c>
      <c r="AA184" s="378">
        <v>4184136</v>
      </c>
      <c r="AB184" s="378"/>
      <c r="AC184" s="378"/>
      <c r="AD184" s="378"/>
      <c r="AE184" s="387"/>
      <c r="AF184" s="388"/>
      <c r="AG184" s="388"/>
      <c r="AH184" s="389"/>
      <c r="AI184" s="389"/>
      <c r="AJ184" s="389"/>
      <c r="AK184" s="389"/>
      <c r="AL184" s="389"/>
      <c r="AM184" s="389"/>
      <c r="AN184" s="389"/>
      <c r="AO184" s="389"/>
      <c r="AP184" s="390"/>
      <c r="AQ184" s="390"/>
      <c r="AR184" s="390"/>
      <c r="AS184" s="390"/>
      <c r="AT184" s="390"/>
    </row>
    <row r="185" spans="1:46" ht="12.75" x14ac:dyDescent="0.2">
      <c r="A185" s="376"/>
      <c r="B185" s="376"/>
      <c r="C185" s="377"/>
      <c r="D185" s="377"/>
      <c r="E185" s="377"/>
      <c r="F185" s="376"/>
      <c r="G185" s="377"/>
      <c r="H185" s="378"/>
      <c r="I185" s="379"/>
      <c r="J185" s="391"/>
      <c r="K185" s="381"/>
      <c r="L185" s="381"/>
      <c r="M185" s="382"/>
      <c r="N185" s="383"/>
      <c r="O185" s="384"/>
      <c r="P185" s="382"/>
      <c r="Q185" s="385"/>
      <c r="R185" s="382"/>
      <c r="S185" s="384"/>
      <c r="T185" s="384"/>
      <c r="U185" s="383"/>
      <c r="V185" s="386"/>
      <c r="W185" s="386"/>
      <c r="X185" s="378"/>
      <c r="Y185" s="378"/>
      <c r="Z185" s="378"/>
      <c r="AA185" s="378"/>
      <c r="AB185" s="378"/>
      <c r="AC185" s="378"/>
      <c r="AD185" s="378"/>
      <c r="AE185" s="387"/>
      <c r="AF185" s="388"/>
      <c r="AG185" s="388"/>
      <c r="AH185" s="389"/>
      <c r="AI185" s="389"/>
      <c r="AJ185" s="389"/>
      <c r="AK185" s="389"/>
      <c r="AL185" s="389"/>
      <c r="AM185" s="389"/>
      <c r="AN185" s="389"/>
      <c r="AO185" s="389"/>
      <c r="AP185" s="390"/>
      <c r="AQ185" s="390"/>
      <c r="AR185" s="390"/>
      <c r="AS185" s="390"/>
      <c r="AT185" s="390"/>
    </row>
    <row r="186" spans="1:46" ht="12.75" x14ac:dyDescent="0.2">
      <c r="A186" s="376" t="s">
        <v>548</v>
      </c>
      <c r="B186" s="376" t="s">
        <v>549</v>
      </c>
      <c r="C186" s="377" t="s">
        <v>545</v>
      </c>
      <c r="D186" s="377">
        <v>5113</v>
      </c>
      <c r="E186" s="377">
        <v>50113</v>
      </c>
      <c r="F186" s="376" t="s">
        <v>412</v>
      </c>
      <c r="G186" s="377" t="s">
        <v>413</v>
      </c>
      <c r="H186" s="378">
        <v>8608208</v>
      </c>
      <c r="I186" s="379" t="s">
        <v>543</v>
      </c>
      <c r="J186" s="391">
        <v>1582</v>
      </c>
      <c r="K186" s="381" t="s">
        <v>415</v>
      </c>
      <c r="L186" s="381" t="s">
        <v>419</v>
      </c>
      <c r="M186" s="382">
        <v>8</v>
      </c>
      <c r="N186" s="383"/>
      <c r="O186" s="384">
        <v>1.7</v>
      </c>
      <c r="P186" s="382">
        <v>0.09</v>
      </c>
      <c r="Q186" s="385">
        <v>55.61</v>
      </c>
      <c r="R186" s="382">
        <v>2.8</v>
      </c>
      <c r="S186" s="384">
        <v>19.829999999999998</v>
      </c>
      <c r="T186" s="384">
        <v>2.82</v>
      </c>
      <c r="U186" s="383"/>
      <c r="V186" s="386">
        <v>78005</v>
      </c>
      <c r="W186" s="386">
        <v>911331</v>
      </c>
      <c r="X186" s="378">
        <v>45947</v>
      </c>
      <c r="Y186" s="378">
        <v>16389</v>
      </c>
      <c r="Z186" s="378">
        <v>323358</v>
      </c>
      <c r="AA186" s="378">
        <v>200197</v>
      </c>
      <c r="AB186" s="378"/>
      <c r="AC186" s="378"/>
      <c r="AD186" s="378"/>
      <c r="AE186" s="387"/>
      <c r="AF186" s="388"/>
      <c r="AG186" s="388"/>
      <c r="AH186" s="389"/>
      <c r="AI186" s="389"/>
      <c r="AJ186" s="389"/>
      <c r="AK186" s="389"/>
      <c r="AL186" s="389"/>
      <c r="AM186" s="389"/>
      <c r="AN186" s="389"/>
      <c r="AO186" s="389"/>
      <c r="AP186" s="390"/>
      <c r="AQ186" s="390"/>
      <c r="AR186" s="390"/>
      <c r="AS186" s="390"/>
      <c r="AT186" s="390"/>
    </row>
    <row r="187" spans="1:46" ht="12.75" x14ac:dyDescent="0.2">
      <c r="A187" s="376" t="s">
        <v>548</v>
      </c>
      <c r="B187" s="376" t="s">
        <v>549</v>
      </c>
      <c r="C187" s="377" t="s">
        <v>545</v>
      </c>
      <c r="D187" s="377">
        <v>5113</v>
      </c>
      <c r="E187" s="377">
        <v>50113</v>
      </c>
      <c r="F187" s="376" t="s">
        <v>412</v>
      </c>
      <c r="G187" s="377" t="s">
        <v>413</v>
      </c>
      <c r="H187" s="378">
        <v>8608208</v>
      </c>
      <c r="I187" s="379" t="s">
        <v>543</v>
      </c>
      <c r="J187" s="391">
        <v>1582</v>
      </c>
      <c r="K187" s="381" t="s">
        <v>415</v>
      </c>
      <c r="L187" s="381" t="s">
        <v>416</v>
      </c>
      <c r="M187" s="382">
        <v>253</v>
      </c>
      <c r="N187" s="383"/>
      <c r="O187" s="384">
        <v>1.46</v>
      </c>
      <c r="P187" s="382">
        <v>0.06</v>
      </c>
      <c r="Q187" s="385">
        <v>75.7</v>
      </c>
      <c r="R187" s="382">
        <v>3.3</v>
      </c>
      <c r="S187" s="384">
        <v>23.22</v>
      </c>
      <c r="T187" s="384">
        <v>3.32</v>
      </c>
      <c r="U187" s="383"/>
      <c r="V187" s="386">
        <v>1329102</v>
      </c>
      <c r="W187" s="386">
        <v>21097732</v>
      </c>
      <c r="X187" s="378">
        <v>908629</v>
      </c>
      <c r="Y187" s="378">
        <v>278686</v>
      </c>
      <c r="Z187" s="378">
        <v>6356594</v>
      </c>
      <c r="AA187" s="378">
        <v>3991819</v>
      </c>
      <c r="AB187" s="378"/>
      <c r="AC187" s="378"/>
      <c r="AD187" s="378"/>
      <c r="AE187" s="387"/>
      <c r="AF187" s="388"/>
      <c r="AG187" s="388"/>
      <c r="AH187" s="389"/>
      <c r="AI187" s="389"/>
      <c r="AJ187" s="389"/>
      <c r="AK187" s="389"/>
      <c r="AL187" s="389"/>
      <c r="AM187" s="389"/>
      <c r="AN187" s="389"/>
      <c r="AO187" s="389"/>
      <c r="AP187" s="390"/>
      <c r="AQ187" s="390"/>
      <c r="AR187" s="390"/>
      <c r="AS187" s="390"/>
      <c r="AT187" s="390"/>
    </row>
    <row r="188" spans="1:46" ht="12.75" x14ac:dyDescent="0.2">
      <c r="A188" s="376" t="s">
        <v>550</v>
      </c>
      <c r="B188" s="376" t="s">
        <v>549</v>
      </c>
      <c r="C188" s="377" t="s">
        <v>545</v>
      </c>
      <c r="D188" s="377">
        <v>5182</v>
      </c>
      <c r="E188" s="377">
        <v>50182</v>
      </c>
      <c r="F188" s="376" t="s">
        <v>412</v>
      </c>
      <c r="G188" s="377" t="s">
        <v>413</v>
      </c>
      <c r="H188" s="378">
        <v>8608208</v>
      </c>
      <c r="I188" s="379" t="s">
        <v>543</v>
      </c>
      <c r="J188" s="391">
        <v>1096</v>
      </c>
      <c r="K188" s="381" t="s">
        <v>415</v>
      </c>
      <c r="L188" s="381" t="s">
        <v>416</v>
      </c>
      <c r="M188" s="382">
        <v>943</v>
      </c>
      <c r="N188" s="383"/>
      <c r="O188" s="384">
        <v>2.59</v>
      </c>
      <c r="P188" s="382">
        <v>7.0000000000000007E-2</v>
      </c>
      <c r="Q188" s="385">
        <v>66.59</v>
      </c>
      <c r="R188" s="382">
        <v>1.7</v>
      </c>
      <c r="S188" s="384">
        <v>39.67</v>
      </c>
      <c r="T188" s="384">
        <v>4.13</v>
      </c>
      <c r="U188" s="383"/>
      <c r="V188" s="386">
        <v>10268420</v>
      </c>
      <c r="W188" s="386">
        <v>157521706</v>
      </c>
      <c r="X188" s="378">
        <v>3971230</v>
      </c>
      <c r="Y188" s="378">
        <v>2365443</v>
      </c>
      <c r="Z188" s="378">
        <v>38170004</v>
      </c>
      <c r="AA188" s="378">
        <v>32547558</v>
      </c>
      <c r="AB188" s="378"/>
      <c r="AC188" s="378"/>
      <c r="AD188" s="378"/>
      <c r="AE188" s="387"/>
      <c r="AF188" s="388"/>
      <c r="AG188" s="388"/>
      <c r="AH188" s="389"/>
      <c r="AI188" s="389"/>
      <c r="AJ188" s="389"/>
      <c r="AK188" s="389"/>
      <c r="AL188" s="389"/>
      <c r="AM188" s="389"/>
      <c r="AN188" s="389"/>
      <c r="AO188" s="389"/>
      <c r="AP188" s="390"/>
      <c r="AQ188" s="390"/>
      <c r="AR188" s="390"/>
      <c r="AS188" s="390"/>
      <c r="AT188" s="390"/>
    </row>
    <row r="189" spans="1:46" ht="12.75" x14ac:dyDescent="0.2">
      <c r="A189" s="376" t="s">
        <v>551</v>
      </c>
      <c r="B189" s="376" t="s">
        <v>552</v>
      </c>
      <c r="C189" s="377" t="s">
        <v>542</v>
      </c>
      <c r="D189" s="377">
        <v>5042</v>
      </c>
      <c r="E189" s="377">
        <v>50042</v>
      </c>
      <c r="F189" s="376" t="s">
        <v>427</v>
      </c>
      <c r="G189" s="377" t="s">
        <v>413</v>
      </c>
      <c r="H189" s="378">
        <v>8608208</v>
      </c>
      <c r="I189" s="379" t="s">
        <v>543</v>
      </c>
      <c r="J189" s="380">
        <v>4</v>
      </c>
      <c r="K189" s="381" t="s">
        <v>415</v>
      </c>
      <c r="L189" s="381" t="s">
        <v>419</v>
      </c>
      <c r="M189" s="382">
        <v>1</v>
      </c>
      <c r="N189" s="383"/>
      <c r="O189" s="384">
        <v>0</v>
      </c>
      <c r="P189" s="382">
        <v>0</v>
      </c>
      <c r="Q189" s="385">
        <v>104.7</v>
      </c>
      <c r="R189" s="382">
        <v>2</v>
      </c>
      <c r="S189" s="384">
        <v>53.46</v>
      </c>
      <c r="T189" s="384">
        <v>16.53</v>
      </c>
      <c r="U189" s="383"/>
      <c r="V189" s="386">
        <v>0</v>
      </c>
      <c r="W189" s="386">
        <v>336805</v>
      </c>
      <c r="X189" s="378">
        <v>6300</v>
      </c>
      <c r="Y189" s="378">
        <v>3217</v>
      </c>
      <c r="Z189" s="378">
        <v>20376</v>
      </c>
      <c r="AA189" s="378">
        <v>20386</v>
      </c>
      <c r="AB189" s="378"/>
      <c r="AC189" s="378"/>
      <c r="AD189" s="378"/>
      <c r="AE189" s="387"/>
      <c r="AF189" s="388"/>
      <c r="AG189" s="388"/>
      <c r="AH189" s="389"/>
      <c r="AI189" s="389"/>
      <c r="AJ189" s="389"/>
      <c r="AK189" s="389"/>
      <c r="AL189" s="389"/>
      <c r="AM189" s="389"/>
      <c r="AN189" s="389"/>
      <c r="AO189" s="389"/>
      <c r="AP189" s="390"/>
      <c r="AQ189" s="390"/>
      <c r="AR189" s="390"/>
      <c r="AS189" s="390"/>
      <c r="AT189" s="390"/>
    </row>
    <row r="190" spans="1:46" ht="12.75" x14ac:dyDescent="0.2">
      <c r="A190" s="376" t="s">
        <v>553</v>
      </c>
      <c r="B190" s="376" t="s">
        <v>554</v>
      </c>
      <c r="C190" s="377" t="s">
        <v>542</v>
      </c>
      <c r="D190" s="377">
        <v>5045</v>
      </c>
      <c r="E190" s="377">
        <v>50045</v>
      </c>
      <c r="F190" s="376" t="s">
        <v>427</v>
      </c>
      <c r="G190" s="377" t="s">
        <v>413</v>
      </c>
      <c r="H190" s="378">
        <v>8608208</v>
      </c>
      <c r="I190" s="379" t="s">
        <v>543</v>
      </c>
      <c r="J190" s="380">
        <v>20</v>
      </c>
      <c r="K190" s="381" t="s">
        <v>415</v>
      </c>
      <c r="L190" s="381" t="s">
        <v>419</v>
      </c>
      <c r="M190" s="382">
        <v>4</v>
      </c>
      <c r="N190" s="383"/>
      <c r="O190" s="384">
        <v>2.95</v>
      </c>
      <c r="P190" s="382">
        <v>0.06</v>
      </c>
      <c r="Q190" s="385">
        <v>131.93</v>
      </c>
      <c r="R190" s="382">
        <v>2.8</v>
      </c>
      <c r="S190" s="384">
        <v>47.04</v>
      </c>
      <c r="T190" s="384">
        <v>8.84</v>
      </c>
      <c r="U190" s="383"/>
      <c r="V190" s="386">
        <v>45068</v>
      </c>
      <c r="W190" s="386">
        <v>717960</v>
      </c>
      <c r="X190" s="378">
        <v>15264</v>
      </c>
      <c r="Y190" s="378">
        <v>5442</v>
      </c>
      <c r="Z190" s="378">
        <v>81196</v>
      </c>
      <c r="AA190" s="378">
        <v>91134</v>
      </c>
      <c r="AB190" s="378"/>
      <c r="AC190" s="378"/>
      <c r="AD190" s="378"/>
      <c r="AE190" s="387"/>
      <c r="AF190" s="388"/>
      <c r="AG190" s="388"/>
      <c r="AH190" s="389"/>
      <c r="AI190" s="389"/>
      <c r="AJ190" s="389"/>
      <c r="AK190" s="389"/>
      <c r="AL190" s="389"/>
      <c r="AM190" s="389"/>
      <c r="AN190" s="389"/>
      <c r="AO190" s="389"/>
      <c r="AP190" s="390"/>
      <c r="AQ190" s="390"/>
      <c r="AR190" s="390"/>
      <c r="AS190" s="390"/>
      <c r="AT190" s="390"/>
    </row>
    <row r="191" spans="1:46" ht="12.75" x14ac:dyDescent="0.2">
      <c r="A191" s="376" t="s">
        <v>555</v>
      </c>
      <c r="B191" s="376" t="s">
        <v>556</v>
      </c>
      <c r="C191" s="377" t="s">
        <v>542</v>
      </c>
      <c r="D191" s="377">
        <v>5103</v>
      </c>
      <c r="E191" s="377">
        <v>50103</v>
      </c>
      <c r="F191" s="376" t="s">
        <v>427</v>
      </c>
      <c r="G191" s="377" t="s">
        <v>413</v>
      </c>
      <c r="H191" s="378">
        <v>8608208</v>
      </c>
      <c r="I191" s="379" t="s">
        <v>543</v>
      </c>
      <c r="J191" s="380">
        <v>29</v>
      </c>
      <c r="K191" s="381" t="s">
        <v>415</v>
      </c>
      <c r="L191" s="381" t="s">
        <v>419</v>
      </c>
      <c r="M191" s="382">
        <v>6</v>
      </c>
      <c r="N191" s="383"/>
      <c r="O191" s="384">
        <v>0</v>
      </c>
      <c r="P191" s="382">
        <v>0</v>
      </c>
      <c r="Q191" s="385">
        <v>68.900000000000006</v>
      </c>
      <c r="R191" s="382">
        <v>2.4</v>
      </c>
      <c r="S191" s="384">
        <v>28.33</v>
      </c>
      <c r="T191" s="384">
        <v>2.2599999999999998</v>
      </c>
      <c r="U191" s="383"/>
      <c r="V191" s="386">
        <v>0</v>
      </c>
      <c r="W191" s="386">
        <v>524601</v>
      </c>
      <c r="X191" s="378">
        <v>18515</v>
      </c>
      <c r="Y191" s="378">
        <v>7614</v>
      </c>
      <c r="Z191" s="378">
        <v>231921</v>
      </c>
      <c r="AA191" s="378">
        <v>110491</v>
      </c>
      <c r="AB191" s="378"/>
      <c r="AC191" s="378"/>
      <c r="AD191" s="378"/>
      <c r="AE191" s="387"/>
      <c r="AF191" s="388"/>
      <c r="AG191" s="388"/>
      <c r="AH191" s="389"/>
      <c r="AI191" s="389"/>
      <c r="AJ191" s="389"/>
      <c r="AK191" s="389"/>
      <c r="AL191" s="389"/>
      <c r="AM191" s="389"/>
      <c r="AN191" s="389"/>
      <c r="AO191" s="389"/>
      <c r="AP191" s="390"/>
      <c r="AQ191" s="390"/>
      <c r="AR191" s="390"/>
      <c r="AS191" s="390"/>
      <c r="AT191" s="390"/>
    </row>
    <row r="192" spans="1:46" ht="12.75" x14ac:dyDescent="0.2">
      <c r="A192" s="376" t="s">
        <v>559</v>
      </c>
      <c r="B192" s="376" t="s">
        <v>541</v>
      </c>
      <c r="C192" s="377" t="s">
        <v>542</v>
      </c>
      <c r="D192" s="377">
        <v>5131</v>
      </c>
      <c r="E192" s="377">
        <v>50131</v>
      </c>
      <c r="F192" s="376" t="s">
        <v>486</v>
      </c>
      <c r="G192" s="377" t="s">
        <v>413</v>
      </c>
      <c r="H192" s="378">
        <v>8608208</v>
      </c>
      <c r="I192" s="379" t="s">
        <v>543</v>
      </c>
      <c r="J192" s="380">
        <v>15</v>
      </c>
      <c r="K192" s="381" t="s">
        <v>415</v>
      </c>
      <c r="L192" s="381" t="s">
        <v>419</v>
      </c>
      <c r="M192" s="382">
        <v>15</v>
      </c>
      <c r="N192" s="383"/>
      <c r="O192" s="384">
        <v>0.25</v>
      </c>
      <c r="P192" s="382">
        <v>0.03</v>
      </c>
      <c r="Q192" s="385">
        <v>27.05</v>
      </c>
      <c r="R192" s="382">
        <v>3</v>
      </c>
      <c r="S192" s="384">
        <v>9.0500000000000007</v>
      </c>
      <c r="T192" s="384">
        <v>0.56999999999999995</v>
      </c>
      <c r="U192" s="383"/>
      <c r="V192" s="386">
        <v>21655</v>
      </c>
      <c r="W192" s="386">
        <v>781575</v>
      </c>
      <c r="X192" s="378">
        <v>86342</v>
      </c>
      <c r="Y192" s="378">
        <v>28894</v>
      </c>
      <c r="Z192" s="378">
        <v>1364264</v>
      </c>
      <c r="AA192" s="378">
        <v>375315</v>
      </c>
      <c r="AB192" s="378"/>
      <c r="AC192" s="378"/>
      <c r="AD192" s="378"/>
      <c r="AE192" s="387"/>
      <c r="AF192" s="388"/>
      <c r="AG192" s="388"/>
      <c r="AH192" s="389"/>
      <c r="AI192" s="389"/>
      <c r="AJ192" s="389"/>
      <c r="AK192" s="389"/>
      <c r="AL192" s="389"/>
      <c r="AM192" s="389"/>
      <c r="AN192" s="389"/>
      <c r="AO192" s="389"/>
      <c r="AP192" s="390"/>
      <c r="AQ192" s="390"/>
      <c r="AR192" s="390"/>
      <c r="AS192" s="390"/>
      <c r="AT192" s="390"/>
    </row>
    <row r="193" spans="1:46" ht="12.75" x14ac:dyDescent="0.2">
      <c r="A193" s="376" t="s">
        <v>560</v>
      </c>
      <c r="B193" s="376" t="s">
        <v>541</v>
      </c>
      <c r="C193" s="377" t="s">
        <v>542</v>
      </c>
      <c r="D193" s="377">
        <v>5179</v>
      </c>
      <c r="E193" s="377">
        <v>50179</v>
      </c>
      <c r="F193" s="376" t="s">
        <v>486</v>
      </c>
      <c r="G193" s="377" t="s">
        <v>413</v>
      </c>
      <c r="H193" s="378">
        <v>8608208</v>
      </c>
      <c r="I193" s="379" t="s">
        <v>543</v>
      </c>
      <c r="J193" s="380">
        <v>7</v>
      </c>
      <c r="K193" s="381" t="s">
        <v>415</v>
      </c>
      <c r="L193" s="381" t="s">
        <v>419</v>
      </c>
      <c r="M193" s="382">
        <v>7</v>
      </c>
      <c r="N193" s="383"/>
      <c r="O193" s="384">
        <v>0.51</v>
      </c>
      <c r="P193" s="382">
        <v>0.02</v>
      </c>
      <c r="Q193" s="385">
        <v>42.57</v>
      </c>
      <c r="R193" s="382">
        <v>1.4</v>
      </c>
      <c r="S193" s="384">
        <v>29.64</v>
      </c>
      <c r="T193" s="384">
        <v>3.73</v>
      </c>
      <c r="U193" s="383"/>
      <c r="V193" s="386">
        <v>11784</v>
      </c>
      <c r="W193" s="386">
        <v>681964</v>
      </c>
      <c r="X193" s="378">
        <v>23010</v>
      </c>
      <c r="Y193" s="378">
        <v>16021</v>
      </c>
      <c r="Z193" s="378">
        <v>183024</v>
      </c>
      <c r="AA193" s="378">
        <v>203753</v>
      </c>
      <c r="AB193" s="378"/>
      <c r="AC193" s="378"/>
      <c r="AD193" s="378"/>
      <c r="AE193" s="387"/>
      <c r="AF193" s="388"/>
      <c r="AG193" s="388"/>
      <c r="AH193" s="389"/>
      <c r="AI193" s="389"/>
      <c r="AJ193" s="389"/>
      <c r="AK193" s="389"/>
      <c r="AL193" s="389"/>
      <c r="AM193" s="389"/>
      <c r="AN193" s="389"/>
      <c r="AO193" s="389"/>
      <c r="AP193" s="390"/>
      <c r="AQ193" s="390"/>
      <c r="AR193" s="390"/>
      <c r="AS193" s="390"/>
      <c r="AT193" s="390"/>
    </row>
    <row r="194" spans="1:46" ht="12.75" x14ac:dyDescent="0.2">
      <c r="A194" s="376" t="s">
        <v>561</v>
      </c>
      <c r="B194" s="376" t="s">
        <v>562</v>
      </c>
      <c r="C194" s="377" t="s">
        <v>542</v>
      </c>
      <c r="D194" s="377">
        <v>5167</v>
      </c>
      <c r="E194" s="377">
        <v>50167</v>
      </c>
      <c r="F194" s="376" t="s">
        <v>486</v>
      </c>
      <c r="G194" s="377" t="s">
        <v>413</v>
      </c>
      <c r="H194" s="378">
        <v>8608208</v>
      </c>
      <c r="I194" s="379" t="s">
        <v>543</v>
      </c>
      <c r="J194" s="380">
        <v>14</v>
      </c>
      <c r="K194" s="381" t="s">
        <v>415</v>
      </c>
      <c r="L194" s="381" t="s">
        <v>419</v>
      </c>
      <c r="M194" s="382">
        <v>14</v>
      </c>
      <c r="N194" s="383"/>
      <c r="O194" s="384">
        <v>2.23</v>
      </c>
      <c r="P194" s="382">
        <v>0.12</v>
      </c>
      <c r="Q194" s="385">
        <v>31.07</v>
      </c>
      <c r="R194" s="382">
        <v>1.6</v>
      </c>
      <c r="S194" s="384">
        <v>18.850000000000001</v>
      </c>
      <c r="T194" s="384">
        <v>1.1599999999999999</v>
      </c>
      <c r="U194" s="383"/>
      <c r="V194" s="386">
        <v>97994</v>
      </c>
      <c r="W194" s="386">
        <v>826992</v>
      </c>
      <c r="X194" s="378">
        <v>43877</v>
      </c>
      <c r="Y194" s="378">
        <v>26615</v>
      </c>
      <c r="Z194" s="378">
        <v>713266</v>
      </c>
      <c r="AA194" s="378">
        <v>276518</v>
      </c>
      <c r="AB194" s="378"/>
      <c r="AC194" s="378"/>
      <c r="AD194" s="378"/>
      <c r="AE194" s="387"/>
      <c r="AF194" s="388"/>
      <c r="AG194" s="388"/>
      <c r="AH194" s="389"/>
      <c r="AI194" s="389"/>
      <c r="AJ194" s="389"/>
      <c r="AK194" s="389"/>
      <c r="AL194" s="389"/>
      <c r="AM194" s="389"/>
      <c r="AN194" s="389"/>
      <c r="AO194" s="389"/>
      <c r="AP194" s="390"/>
      <c r="AQ194" s="390"/>
      <c r="AR194" s="390"/>
      <c r="AS194" s="390"/>
      <c r="AT194" s="390"/>
    </row>
    <row r="195" spans="1:46" ht="12.75" x14ac:dyDescent="0.2">
      <c r="A195" s="376"/>
      <c r="B195" s="376"/>
      <c r="C195" s="377"/>
      <c r="D195" s="377"/>
      <c r="E195" s="377"/>
      <c r="F195" s="376"/>
      <c r="G195" s="377"/>
      <c r="H195" s="378"/>
      <c r="I195" s="379"/>
      <c r="J195" s="391"/>
      <c r="K195" s="381"/>
      <c r="L195" s="381"/>
      <c r="M195" s="382"/>
      <c r="N195" s="383"/>
      <c r="O195" s="384"/>
      <c r="P195" s="382"/>
      <c r="Q195" s="385"/>
      <c r="R195" s="382"/>
      <c r="S195" s="384"/>
      <c r="T195" s="384"/>
      <c r="U195" s="383"/>
      <c r="V195" s="386"/>
      <c r="W195" s="386"/>
      <c r="X195" s="378"/>
      <c r="Y195" s="378"/>
      <c r="Z195" s="378"/>
      <c r="AA195" s="378"/>
      <c r="AB195" s="378"/>
      <c r="AC195" s="378"/>
      <c r="AD195" s="378"/>
      <c r="AE195" s="387"/>
      <c r="AF195" s="388"/>
      <c r="AG195" s="388"/>
      <c r="AH195" s="389"/>
      <c r="AI195" s="389"/>
      <c r="AJ195" s="389"/>
      <c r="AK195" s="389"/>
      <c r="AL195" s="389"/>
      <c r="AM195" s="389"/>
      <c r="AN195" s="389"/>
      <c r="AO195" s="389"/>
      <c r="AP195" s="390"/>
      <c r="AQ195" s="390"/>
      <c r="AR195" s="390"/>
      <c r="AS195" s="390"/>
      <c r="AT195" s="390"/>
    </row>
    <row r="196" spans="1:46" ht="12.75" x14ac:dyDescent="0.2">
      <c r="A196" s="376" t="s">
        <v>548</v>
      </c>
      <c r="B196" s="376" t="s">
        <v>549</v>
      </c>
      <c r="C196" s="377" t="s">
        <v>545</v>
      </c>
      <c r="D196" s="377">
        <v>5113</v>
      </c>
      <c r="E196" s="377">
        <v>50113</v>
      </c>
      <c r="F196" s="376" t="s">
        <v>412</v>
      </c>
      <c r="G196" s="377" t="s">
        <v>413</v>
      </c>
      <c r="H196" s="378">
        <v>8608208</v>
      </c>
      <c r="I196" s="379" t="s">
        <v>543</v>
      </c>
      <c r="J196" s="391">
        <v>1582</v>
      </c>
      <c r="K196" s="381" t="s">
        <v>417</v>
      </c>
      <c r="L196" s="381" t="s">
        <v>416</v>
      </c>
      <c r="M196" s="382">
        <v>78</v>
      </c>
      <c r="N196" s="383"/>
      <c r="O196" s="384">
        <v>5.09</v>
      </c>
      <c r="P196" s="382">
        <v>0.18</v>
      </c>
      <c r="Q196" s="385">
        <v>81.83</v>
      </c>
      <c r="R196" s="382">
        <v>2.9</v>
      </c>
      <c r="S196" s="384">
        <v>28.71</v>
      </c>
      <c r="T196" s="384">
        <v>4.54</v>
      </c>
      <c r="U196" s="383"/>
      <c r="V196" s="386">
        <v>473540</v>
      </c>
      <c r="W196" s="386">
        <v>2671029</v>
      </c>
      <c r="X196" s="378">
        <v>93037</v>
      </c>
      <c r="Y196" s="378">
        <v>32642</v>
      </c>
      <c r="Z196" s="378">
        <v>588306</v>
      </c>
      <c r="AA196" s="378">
        <v>560704</v>
      </c>
      <c r="AB196" s="378"/>
      <c r="AC196" s="378"/>
      <c r="AD196" s="378"/>
      <c r="AE196" s="387"/>
      <c r="AF196" s="388"/>
      <c r="AG196" s="388"/>
      <c r="AH196" s="389"/>
      <c r="AI196" s="389"/>
      <c r="AJ196" s="389"/>
      <c r="AK196" s="389"/>
      <c r="AL196" s="389"/>
      <c r="AM196" s="389"/>
      <c r="AN196" s="389"/>
      <c r="AO196" s="389"/>
      <c r="AP196" s="390"/>
      <c r="AQ196" s="390"/>
      <c r="AR196" s="390"/>
      <c r="AS196" s="390"/>
      <c r="AT196" s="390"/>
    </row>
    <row r="197" spans="1:46" ht="12.75" x14ac:dyDescent="0.2">
      <c r="A197" s="376" t="s">
        <v>550</v>
      </c>
      <c r="B197" s="376" t="s">
        <v>549</v>
      </c>
      <c r="C197" s="377" t="s">
        <v>545</v>
      </c>
      <c r="D197" s="377">
        <v>5182</v>
      </c>
      <c r="E197" s="377">
        <v>50182</v>
      </c>
      <c r="F197" s="376" t="s">
        <v>412</v>
      </c>
      <c r="G197" s="377" t="s">
        <v>413</v>
      </c>
      <c r="H197" s="378">
        <v>8608208</v>
      </c>
      <c r="I197" s="379" t="s">
        <v>543</v>
      </c>
      <c r="J197" s="391">
        <v>1096</v>
      </c>
      <c r="K197" s="381" t="s">
        <v>417</v>
      </c>
      <c r="L197" s="381" t="s">
        <v>416</v>
      </c>
      <c r="M197" s="382">
        <v>153</v>
      </c>
      <c r="N197" s="383"/>
      <c r="O197" s="384">
        <v>2.25</v>
      </c>
      <c r="P197" s="382">
        <v>0.06</v>
      </c>
      <c r="Q197" s="385">
        <v>72.8</v>
      </c>
      <c r="R197" s="382">
        <v>2</v>
      </c>
      <c r="S197" s="384">
        <v>36.92</v>
      </c>
      <c r="T197" s="384">
        <v>3.92</v>
      </c>
      <c r="U197" s="383"/>
      <c r="V197" s="386">
        <v>324535</v>
      </c>
      <c r="W197" s="386">
        <v>5325140</v>
      </c>
      <c r="X197" s="378">
        <v>144219</v>
      </c>
      <c r="Y197" s="378">
        <v>73150</v>
      </c>
      <c r="Z197" s="378">
        <v>1357965</v>
      </c>
      <c r="AA197" s="378">
        <v>1167670</v>
      </c>
      <c r="AB197" s="378"/>
      <c r="AC197" s="378"/>
      <c r="AD197" s="378"/>
      <c r="AE197" s="387"/>
      <c r="AF197" s="388"/>
      <c r="AG197" s="388"/>
      <c r="AH197" s="389"/>
      <c r="AI197" s="389"/>
      <c r="AJ197" s="389"/>
      <c r="AK197" s="389"/>
      <c r="AL197" s="389"/>
      <c r="AM197" s="389"/>
      <c r="AN197" s="389"/>
      <c r="AO197" s="389"/>
      <c r="AP197" s="390"/>
      <c r="AQ197" s="390"/>
      <c r="AR197" s="390"/>
      <c r="AS197" s="390"/>
      <c r="AT197" s="390"/>
    </row>
    <row r="198" spans="1:46" ht="12.75" x14ac:dyDescent="0.2">
      <c r="A198" s="376" t="s">
        <v>555</v>
      </c>
      <c r="B198" s="376" t="s">
        <v>556</v>
      </c>
      <c r="C198" s="377" t="s">
        <v>542</v>
      </c>
      <c r="D198" s="377">
        <v>5103</v>
      </c>
      <c r="E198" s="377">
        <v>50103</v>
      </c>
      <c r="F198" s="376" t="s">
        <v>427</v>
      </c>
      <c r="G198" s="377" t="s">
        <v>413</v>
      </c>
      <c r="H198" s="378">
        <v>8608208</v>
      </c>
      <c r="I198" s="379" t="s">
        <v>543</v>
      </c>
      <c r="J198" s="380">
        <v>29</v>
      </c>
      <c r="K198" s="381" t="s">
        <v>417</v>
      </c>
      <c r="L198" s="381" t="s">
        <v>416</v>
      </c>
      <c r="M198" s="382">
        <v>23</v>
      </c>
      <c r="N198" s="383"/>
      <c r="O198" s="384">
        <v>0</v>
      </c>
      <c r="P198" s="382">
        <v>0</v>
      </c>
      <c r="Q198" s="385">
        <v>25.3</v>
      </c>
      <c r="R198" s="382">
        <v>2</v>
      </c>
      <c r="S198" s="384">
        <v>12.65</v>
      </c>
      <c r="T198" s="384">
        <v>1.32</v>
      </c>
      <c r="U198" s="383"/>
      <c r="V198" s="386">
        <v>0</v>
      </c>
      <c r="W198" s="386">
        <v>304523</v>
      </c>
      <c r="X198" s="378">
        <v>24067</v>
      </c>
      <c r="Y198" s="378">
        <v>12036</v>
      </c>
      <c r="Z198" s="378">
        <v>230622</v>
      </c>
      <c r="AA198" s="378">
        <v>124239</v>
      </c>
      <c r="AB198" s="378"/>
      <c r="AC198" s="378"/>
      <c r="AD198" s="378"/>
      <c r="AE198" s="387"/>
      <c r="AF198" s="388"/>
      <c r="AG198" s="388"/>
      <c r="AH198" s="389"/>
      <c r="AI198" s="389"/>
      <c r="AJ198" s="389"/>
      <c r="AK198" s="389"/>
      <c r="AL198" s="389"/>
      <c r="AM198" s="389"/>
      <c r="AN198" s="389"/>
      <c r="AO198" s="389"/>
      <c r="AP198" s="390"/>
      <c r="AQ198" s="390"/>
      <c r="AR198" s="390"/>
      <c r="AS198" s="390"/>
      <c r="AT198" s="390"/>
    </row>
    <row r="199" spans="1:46" ht="12.75" x14ac:dyDescent="0.2">
      <c r="A199" s="376"/>
      <c r="B199" s="376"/>
      <c r="C199" s="377"/>
      <c r="D199" s="392"/>
      <c r="E199" s="377"/>
      <c r="F199" s="376"/>
      <c r="G199" s="377"/>
      <c r="H199" s="378"/>
      <c r="I199" s="379"/>
      <c r="J199" s="380"/>
      <c r="K199" s="381"/>
      <c r="L199" s="381"/>
      <c r="M199" s="382"/>
      <c r="N199" s="383"/>
      <c r="O199" s="384"/>
      <c r="P199" s="382"/>
      <c r="Q199" s="385"/>
      <c r="R199" s="382"/>
      <c r="S199" s="384"/>
      <c r="T199" s="384"/>
      <c r="U199" s="383"/>
      <c r="V199" s="386"/>
      <c r="W199" s="386"/>
      <c r="X199" s="378"/>
      <c r="Y199" s="378"/>
      <c r="Z199" s="378"/>
      <c r="AA199" s="378"/>
      <c r="AB199" s="378"/>
      <c r="AC199" s="378"/>
      <c r="AD199" s="378"/>
      <c r="AE199" s="387"/>
      <c r="AF199" s="388"/>
      <c r="AG199" s="388"/>
      <c r="AH199" s="389"/>
      <c r="AI199" s="389"/>
      <c r="AJ199" s="389"/>
      <c r="AK199" s="389"/>
      <c r="AL199" s="389"/>
      <c r="AM199" s="389"/>
      <c r="AN199" s="389"/>
      <c r="AO199" s="389"/>
      <c r="AP199" s="390"/>
      <c r="AQ199" s="390"/>
      <c r="AR199" s="390"/>
      <c r="AS199" s="390"/>
      <c r="AT199" s="390"/>
    </row>
    <row r="200" spans="1:46" ht="12.75" x14ac:dyDescent="0.2">
      <c r="A200" s="376" t="s">
        <v>563</v>
      </c>
      <c r="B200" s="376" t="s">
        <v>281</v>
      </c>
      <c r="C200" s="377" t="s">
        <v>545</v>
      </c>
      <c r="D200" s="392"/>
      <c r="E200" s="377">
        <v>50521</v>
      </c>
      <c r="F200" s="376" t="s">
        <v>460</v>
      </c>
      <c r="G200" s="377" t="s">
        <v>413</v>
      </c>
      <c r="H200" s="378">
        <v>8608208</v>
      </c>
      <c r="I200" s="379" t="s">
        <v>543</v>
      </c>
      <c r="J200" s="380">
        <v>4</v>
      </c>
      <c r="K200" s="381" t="s">
        <v>450</v>
      </c>
      <c r="L200" s="381" t="s">
        <v>419</v>
      </c>
      <c r="M200" s="382">
        <v>4</v>
      </c>
      <c r="N200" s="383"/>
      <c r="O200" s="384">
        <v>3.39</v>
      </c>
      <c r="P200" s="382">
        <v>1.28</v>
      </c>
      <c r="Q200" s="385">
        <v>98.87</v>
      </c>
      <c r="R200" s="382">
        <v>37.200000000000003</v>
      </c>
      <c r="S200" s="384">
        <v>2.66</v>
      </c>
      <c r="T200" s="384">
        <v>1.68</v>
      </c>
      <c r="U200" s="383"/>
      <c r="V200" s="386">
        <v>1359692</v>
      </c>
      <c r="W200" s="386">
        <v>1064991</v>
      </c>
      <c r="X200" s="378">
        <v>400896</v>
      </c>
      <c r="Y200" s="378">
        <v>10772</v>
      </c>
      <c r="Z200" s="378">
        <v>633093</v>
      </c>
      <c r="AA200" s="378">
        <v>41901</v>
      </c>
      <c r="AB200" s="378"/>
      <c r="AC200" s="378"/>
      <c r="AD200" s="378"/>
      <c r="AE200" s="387"/>
      <c r="AF200" s="388"/>
      <c r="AG200" s="388"/>
      <c r="AH200" s="389"/>
      <c r="AI200" s="389"/>
      <c r="AJ200" s="389"/>
      <c r="AK200" s="389"/>
      <c r="AL200" s="389"/>
      <c r="AM200" s="389"/>
      <c r="AN200" s="389"/>
      <c r="AO200" s="389"/>
      <c r="AP200" s="390"/>
      <c r="AQ200" s="390"/>
      <c r="AR200" s="390"/>
      <c r="AS200" s="390"/>
      <c r="AT200" s="390"/>
    </row>
    <row r="201" spans="1:46" ht="12.75" x14ac:dyDescent="0.2">
      <c r="A201" s="376"/>
      <c r="B201" s="376"/>
      <c r="C201" s="377"/>
      <c r="D201" s="377"/>
      <c r="E201" s="377"/>
      <c r="F201" s="376"/>
      <c r="G201" s="377"/>
      <c r="H201" s="378"/>
      <c r="I201" s="379"/>
      <c r="J201" s="391"/>
      <c r="K201" s="381"/>
      <c r="L201" s="381"/>
      <c r="M201" s="378"/>
      <c r="N201" s="383"/>
      <c r="O201" s="384"/>
      <c r="P201" s="382"/>
      <c r="Q201" s="385"/>
      <c r="R201" s="382"/>
      <c r="S201" s="384"/>
      <c r="T201" s="384"/>
      <c r="U201" s="383"/>
      <c r="V201" s="386"/>
      <c r="W201" s="386"/>
      <c r="X201" s="378"/>
      <c r="Y201" s="378"/>
      <c r="Z201" s="378"/>
      <c r="AA201" s="378"/>
      <c r="AB201" s="378"/>
      <c r="AC201" s="378"/>
      <c r="AD201" s="378"/>
      <c r="AE201" s="387"/>
      <c r="AF201" s="388"/>
      <c r="AG201" s="388"/>
      <c r="AH201" s="389"/>
      <c r="AI201" s="389"/>
      <c r="AJ201" s="389"/>
      <c r="AK201" s="389"/>
      <c r="AL201" s="389"/>
      <c r="AM201" s="389"/>
      <c r="AN201" s="389"/>
      <c r="AO201" s="389"/>
      <c r="AP201" s="390"/>
      <c r="AQ201" s="390"/>
      <c r="AR201" s="390"/>
      <c r="AS201" s="390"/>
      <c r="AT201" s="390"/>
    </row>
    <row r="202" spans="1:46" ht="12.75" x14ac:dyDescent="0.2">
      <c r="A202" s="376" t="s">
        <v>564</v>
      </c>
      <c r="B202" s="376" t="s">
        <v>281</v>
      </c>
      <c r="C202" s="377" t="s">
        <v>545</v>
      </c>
      <c r="D202" s="377">
        <v>5066</v>
      </c>
      <c r="E202" s="377">
        <v>50066</v>
      </c>
      <c r="F202" s="376" t="s">
        <v>412</v>
      </c>
      <c r="G202" s="377" t="s">
        <v>413</v>
      </c>
      <c r="H202" s="378">
        <v>8608208</v>
      </c>
      <c r="I202" s="379" t="s">
        <v>543</v>
      </c>
      <c r="J202" s="391">
        <v>2719</v>
      </c>
      <c r="K202" s="381" t="s">
        <v>452</v>
      </c>
      <c r="L202" s="381" t="s">
        <v>419</v>
      </c>
      <c r="M202" s="378">
        <v>1140</v>
      </c>
      <c r="N202" s="383"/>
      <c r="O202" s="384">
        <v>1.28</v>
      </c>
      <c r="P202" s="382">
        <v>0.49</v>
      </c>
      <c r="Q202" s="385">
        <v>147.72</v>
      </c>
      <c r="R202" s="382">
        <v>56.3</v>
      </c>
      <c r="S202" s="384">
        <v>2.62</v>
      </c>
      <c r="T202" s="384">
        <v>0.44</v>
      </c>
      <c r="U202" s="383"/>
      <c r="V202" s="386">
        <v>294492127</v>
      </c>
      <c r="W202" s="386">
        <v>604098753</v>
      </c>
      <c r="X202" s="378">
        <v>230204047</v>
      </c>
      <c r="Y202" s="378">
        <v>4089367</v>
      </c>
      <c r="Z202" s="378">
        <v>1359029663</v>
      </c>
      <c r="AA202" s="378">
        <v>73612276</v>
      </c>
      <c r="AB202" s="378"/>
      <c r="AC202" s="378"/>
      <c r="AD202" s="378"/>
      <c r="AE202" s="387"/>
      <c r="AF202" s="388"/>
      <c r="AG202" s="388"/>
      <c r="AH202" s="389"/>
      <c r="AI202" s="389"/>
      <c r="AJ202" s="389"/>
      <c r="AK202" s="389"/>
      <c r="AL202" s="389"/>
      <c r="AM202" s="389"/>
      <c r="AN202" s="389"/>
      <c r="AO202" s="389"/>
      <c r="AP202" s="390"/>
      <c r="AQ202" s="390"/>
      <c r="AR202" s="390"/>
      <c r="AS202" s="390"/>
      <c r="AT202" s="390"/>
    </row>
    <row r="203" spans="1:46" ht="12.75" x14ac:dyDescent="0.2">
      <c r="A203" s="376"/>
      <c r="B203" s="376"/>
      <c r="C203" s="377"/>
      <c r="D203" s="377"/>
      <c r="E203" s="377"/>
      <c r="F203" s="376"/>
      <c r="G203" s="377"/>
      <c r="H203" s="378"/>
      <c r="I203" s="379"/>
      <c r="J203" s="391"/>
      <c r="K203" s="381"/>
      <c r="L203" s="381"/>
      <c r="M203" s="378"/>
      <c r="N203" s="383"/>
      <c r="O203" s="384"/>
      <c r="P203" s="382"/>
      <c r="Q203" s="385"/>
      <c r="R203" s="382"/>
      <c r="S203" s="384"/>
      <c r="T203" s="384"/>
      <c r="U203" s="383"/>
      <c r="V203" s="386"/>
      <c r="W203" s="386"/>
      <c r="X203" s="378"/>
      <c r="Y203" s="378"/>
      <c r="Z203" s="378"/>
      <c r="AA203" s="378"/>
      <c r="AB203" s="378"/>
      <c r="AC203" s="378"/>
      <c r="AD203" s="378"/>
      <c r="AE203" s="387"/>
      <c r="AF203" s="388"/>
      <c r="AG203" s="388"/>
      <c r="AH203" s="389"/>
      <c r="AI203" s="389"/>
      <c r="AJ203" s="389"/>
      <c r="AK203" s="389"/>
      <c r="AL203" s="389"/>
      <c r="AM203" s="389"/>
      <c r="AN203" s="389"/>
      <c r="AO203" s="389"/>
      <c r="AP203" s="390"/>
      <c r="AQ203" s="390"/>
      <c r="AR203" s="390"/>
      <c r="AS203" s="390"/>
      <c r="AT203" s="390"/>
    </row>
    <row r="204" spans="1:46" ht="12.75" x14ac:dyDescent="0.2">
      <c r="A204" s="376" t="s">
        <v>564</v>
      </c>
      <c r="B204" s="376" t="s">
        <v>281</v>
      </c>
      <c r="C204" s="377" t="s">
        <v>545</v>
      </c>
      <c r="D204" s="377">
        <v>5066</v>
      </c>
      <c r="E204" s="377">
        <v>50066</v>
      </c>
      <c r="F204" s="376" t="s">
        <v>412</v>
      </c>
      <c r="G204" s="377" t="s">
        <v>413</v>
      </c>
      <c r="H204" s="378">
        <v>8608208</v>
      </c>
      <c r="I204" s="379" t="s">
        <v>543</v>
      </c>
      <c r="J204" s="391">
        <v>2719</v>
      </c>
      <c r="K204" s="381" t="s">
        <v>420</v>
      </c>
      <c r="L204" s="381" t="s">
        <v>419</v>
      </c>
      <c r="M204" s="378">
        <v>1579</v>
      </c>
      <c r="N204" s="383"/>
      <c r="O204" s="384">
        <v>1.08</v>
      </c>
      <c r="P204" s="382">
        <v>0.33</v>
      </c>
      <c r="Q204" s="385">
        <v>140.44999999999999</v>
      </c>
      <c r="R204" s="382">
        <v>43.2</v>
      </c>
      <c r="S204" s="384">
        <v>3.25</v>
      </c>
      <c r="T204" s="384">
        <v>1.32</v>
      </c>
      <c r="U204" s="383"/>
      <c r="V204" s="386">
        <v>270336920</v>
      </c>
      <c r="W204" s="386">
        <v>810708270</v>
      </c>
      <c r="X204" s="378">
        <v>249231171</v>
      </c>
      <c r="Y204" s="378">
        <v>5772259</v>
      </c>
      <c r="Z204" s="378">
        <v>613043935</v>
      </c>
      <c r="AA204" s="378">
        <v>52290416</v>
      </c>
      <c r="AB204" s="378"/>
      <c r="AC204" s="378"/>
      <c r="AD204" s="378"/>
      <c r="AE204" s="387"/>
      <c r="AF204" s="388"/>
      <c r="AG204" s="388"/>
      <c r="AH204" s="389"/>
      <c r="AI204" s="389"/>
      <c r="AJ204" s="389"/>
      <c r="AK204" s="389"/>
      <c r="AL204" s="389"/>
      <c r="AM204" s="389"/>
      <c r="AN204" s="389"/>
      <c r="AO204" s="389"/>
      <c r="AP204" s="390"/>
      <c r="AQ204" s="390"/>
      <c r="AR204" s="390"/>
      <c r="AS204" s="390"/>
      <c r="AT204" s="390"/>
    </row>
    <row r="205" spans="1:46" ht="12.75" x14ac:dyDescent="0.2">
      <c r="A205" s="376" t="s">
        <v>548</v>
      </c>
      <c r="B205" s="376" t="s">
        <v>549</v>
      </c>
      <c r="C205" s="377" t="s">
        <v>545</v>
      </c>
      <c r="D205" s="377">
        <v>5113</v>
      </c>
      <c r="E205" s="377">
        <v>50113</v>
      </c>
      <c r="F205" s="376" t="s">
        <v>412</v>
      </c>
      <c r="G205" s="377" t="s">
        <v>413</v>
      </c>
      <c r="H205" s="378">
        <v>8608208</v>
      </c>
      <c r="I205" s="379" t="s">
        <v>543</v>
      </c>
      <c r="J205" s="391">
        <v>1582</v>
      </c>
      <c r="K205" s="381" t="s">
        <v>420</v>
      </c>
      <c r="L205" s="381" t="s">
        <v>416</v>
      </c>
      <c r="M205" s="382">
        <v>83</v>
      </c>
      <c r="N205" s="383"/>
      <c r="O205" s="384">
        <v>1.1100000000000001</v>
      </c>
      <c r="P205" s="382">
        <v>0.14000000000000001</v>
      </c>
      <c r="Q205" s="385">
        <v>107.48</v>
      </c>
      <c r="R205" s="382">
        <v>13.5</v>
      </c>
      <c r="S205" s="384">
        <v>7.97</v>
      </c>
      <c r="T205" s="384">
        <v>1.62</v>
      </c>
      <c r="U205" s="383"/>
      <c r="V205" s="386">
        <v>1920745</v>
      </c>
      <c r="W205" s="386">
        <v>13760068</v>
      </c>
      <c r="X205" s="378">
        <v>1727543</v>
      </c>
      <c r="Y205" s="378">
        <v>128029</v>
      </c>
      <c r="Z205" s="378">
        <v>8477820</v>
      </c>
      <c r="AA205" s="378">
        <v>1599589</v>
      </c>
      <c r="AB205" s="378"/>
      <c r="AC205" s="378"/>
      <c r="AD205" s="378"/>
      <c r="AE205" s="387"/>
      <c r="AF205" s="388"/>
      <c r="AG205" s="388"/>
      <c r="AH205" s="389"/>
      <c r="AI205" s="389"/>
      <c r="AJ205" s="389"/>
      <c r="AK205" s="389"/>
      <c r="AL205" s="389"/>
      <c r="AM205" s="389"/>
      <c r="AN205" s="389"/>
      <c r="AO205" s="389"/>
      <c r="AP205" s="390"/>
      <c r="AQ205" s="390"/>
      <c r="AR205" s="390"/>
      <c r="AS205" s="390"/>
      <c r="AT205" s="390"/>
    </row>
    <row r="206" spans="1:46" ht="12.75" x14ac:dyDescent="0.2">
      <c r="A206" s="376" t="s">
        <v>548</v>
      </c>
      <c r="B206" s="376" t="s">
        <v>549</v>
      </c>
      <c r="C206" s="377" t="s">
        <v>545</v>
      </c>
      <c r="D206" s="377">
        <v>5113</v>
      </c>
      <c r="E206" s="377">
        <v>50113</v>
      </c>
      <c r="F206" s="376" t="s">
        <v>412</v>
      </c>
      <c r="G206" s="377" t="s">
        <v>413</v>
      </c>
      <c r="H206" s="378">
        <v>8608208</v>
      </c>
      <c r="I206" s="379" t="s">
        <v>543</v>
      </c>
      <c r="J206" s="391">
        <v>1582</v>
      </c>
      <c r="K206" s="381" t="s">
        <v>420</v>
      </c>
      <c r="L206" s="381" t="s">
        <v>419</v>
      </c>
      <c r="M206" s="382">
        <v>552</v>
      </c>
      <c r="N206" s="383"/>
      <c r="O206" s="384">
        <v>1.1100000000000001</v>
      </c>
      <c r="P206" s="382">
        <v>0.16</v>
      </c>
      <c r="Q206" s="385">
        <v>115.03</v>
      </c>
      <c r="R206" s="382">
        <v>17</v>
      </c>
      <c r="S206" s="384">
        <v>6.76</v>
      </c>
      <c r="T206" s="384">
        <v>1.04</v>
      </c>
      <c r="U206" s="383"/>
      <c r="V206" s="386">
        <v>30101736</v>
      </c>
      <c r="W206" s="386">
        <v>183133456</v>
      </c>
      <c r="X206" s="378">
        <v>27077197</v>
      </c>
      <c r="Y206" s="378">
        <v>1592101</v>
      </c>
      <c r="Z206" s="378">
        <v>176273794</v>
      </c>
      <c r="AA206" s="378">
        <v>22593717</v>
      </c>
      <c r="AB206" s="378"/>
      <c r="AC206" s="378"/>
      <c r="AD206" s="378"/>
      <c r="AE206" s="387"/>
      <c r="AF206" s="388"/>
      <c r="AG206" s="388"/>
      <c r="AH206" s="389"/>
      <c r="AI206" s="389"/>
      <c r="AJ206" s="389"/>
      <c r="AK206" s="389"/>
      <c r="AL206" s="389"/>
      <c r="AM206" s="389"/>
      <c r="AN206" s="389"/>
      <c r="AO206" s="389"/>
      <c r="AP206" s="390"/>
      <c r="AQ206" s="390"/>
      <c r="AR206" s="390"/>
      <c r="AS206" s="390"/>
      <c r="AT206" s="390"/>
    </row>
    <row r="207" spans="1:46" ht="12.75" x14ac:dyDescent="0.2">
      <c r="A207" s="376" t="s">
        <v>540</v>
      </c>
      <c r="B207" s="376" t="s">
        <v>541</v>
      </c>
      <c r="C207" s="377" t="s">
        <v>542</v>
      </c>
      <c r="D207" s="377">
        <v>5183</v>
      </c>
      <c r="E207" s="377">
        <v>50183</v>
      </c>
      <c r="F207" s="376" t="s">
        <v>427</v>
      </c>
      <c r="G207" s="377" t="s">
        <v>413</v>
      </c>
      <c r="H207" s="378">
        <v>8608208</v>
      </c>
      <c r="I207" s="379" t="s">
        <v>543</v>
      </c>
      <c r="J207" s="380">
        <v>8</v>
      </c>
      <c r="K207" s="381" t="s">
        <v>420</v>
      </c>
      <c r="L207" s="381" t="s">
        <v>416</v>
      </c>
      <c r="M207" s="382">
        <v>4</v>
      </c>
      <c r="N207" s="383"/>
      <c r="O207" s="384">
        <v>1.42</v>
      </c>
      <c r="P207" s="382">
        <v>0.21</v>
      </c>
      <c r="Q207" s="385">
        <v>50.62</v>
      </c>
      <c r="R207" s="382">
        <v>7.4</v>
      </c>
      <c r="S207" s="384">
        <v>6.79</v>
      </c>
      <c r="T207" s="384">
        <v>1.51</v>
      </c>
      <c r="U207" s="383"/>
      <c r="V207" s="386">
        <v>159059</v>
      </c>
      <c r="W207" s="386">
        <v>760852</v>
      </c>
      <c r="X207" s="378">
        <v>111979</v>
      </c>
      <c r="Y207" s="378">
        <v>15032</v>
      </c>
      <c r="Z207" s="378">
        <v>503906</v>
      </c>
      <c r="AA207" s="378">
        <v>203669</v>
      </c>
      <c r="AB207" s="378"/>
      <c r="AC207" s="378"/>
      <c r="AD207" s="378"/>
      <c r="AE207" s="387"/>
      <c r="AF207" s="388"/>
      <c r="AG207" s="388"/>
      <c r="AH207" s="389"/>
      <c r="AI207" s="389"/>
      <c r="AJ207" s="389"/>
      <c r="AK207" s="389"/>
      <c r="AL207" s="389"/>
      <c r="AM207" s="389"/>
      <c r="AN207" s="389"/>
      <c r="AO207" s="389"/>
      <c r="AP207" s="390"/>
      <c r="AQ207" s="390"/>
      <c r="AR207" s="390"/>
      <c r="AS207" s="390"/>
      <c r="AT207" s="390"/>
    </row>
    <row r="208" spans="1:46" ht="12.75" x14ac:dyDescent="0.2">
      <c r="A208" s="376" t="s">
        <v>551</v>
      </c>
      <c r="B208" s="376" t="s">
        <v>552</v>
      </c>
      <c r="C208" s="377" t="s">
        <v>542</v>
      </c>
      <c r="D208" s="377">
        <v>5042</v>
      </c>
      <c r="E208" s="377">
        <v>50042</v>
      </c>
      <c r="F208" s="376" t="s">
        <v>427</v>
      </c>
      <c r="G208" s="377" t="s">
        <v>413</v>
      </c>
      <c r="H208" s="378">
        <v>8608208</v>
      </c>
      <c r="I208" s="379" t="s">
        <v>543</v>
      </c>
      <c r="J208" s="380">
        <v>4</v>
      </c>
      <c r="K208" s="381" t="s">
        <v>420</v>
      </c>
      <c r="L208" s="381" t="s">
        <v>419</v>
      </c>
      <c r="M208" s="382">
        <v>3</v>
      </c>
      <c r="N208" s="383"/>
      <c r="O208" s="384">
        <v>0</v>
      </c>
      <c r="P208" s="382">
        <v>0</v>
      </c>
      <c r="Q208" s="385">
        <v>102.76</v>
      </c>
      <c r="R208" s="382">
        <v>12.9</v>
      </c>
      <c r="S208" s="384">
        <v>7.97</v>
      </c>
      <c r="T208" s="384">
        <v>1.1499999999999999</v>
      </c>
      <c r="U208" s="383"/>
      <c r="V208" s="386">
        <v>0</v>
      </c>
      <c r="W208" s="386">
        <v>965047</v>
      </c>
      <c r="X208" s="378">
        <v>121148</v>
      </c>
      <c r="Y208" s="378">
        <v>9391</v>
      </c>
      <c r="Z208" s="378">
        <v>841381</v>
      </c>
      <c r="AA208" s="378">
        <v>122176</v>
      </c>
      <c r="AB208" s="378"/>
      <c r="AC208" s="378"/>
      <c r="AD208" s="378"/>
      <c r="AE208" s="387"/>
      <c r="AF208" s="388"/>
      <c r="AG208" s="388"/>
      <c r="AH208" s="389"/>
      <c r="AI208" s="389"/>
      <c r="AJ208" s="389"/>
      <c r="AK208" s="389"/>
      <c r="AL208" s="389"/>
      <c r="AM208" s="389"/>
      <c r="AN208" s="389"/>
      <c r="AO208" s="389"/>
      <c r="AP208" s="390"/>
      <c r="AQ208" s="390"/>
      <c r="AR208" s="390"/>
      <c r="AS208" s="390"/>
      <c r="AT208" s="390"/>
    </row>
    <row r="209" spans="1:46" ht="12.75" x14ac:dyDescent="0.2">
      <c r="A209" s="376" t="s">
        <v>553</v>
      </c>
      <c r="B209" s="376" t="s">
        <v>554</v>
      </c>
      <c r="C209" s="377" t="s">
        <v>542</v>
      </c>
      <c r="D209" s="377">
        <v>5045</v>
      </c>
      <c r="E209" s="377">
        <v>50045</v>
      </c>
      <c r="F209" s="376" t="s">
        <v>427</v>
      </c>
      <c r="G209" s="377" t="s">
        <v>413</v>
      </c>
      <c r="H209" s="378">
        <v>8608208</v>
      </c>
      <c r="I209" s="379" t="s">
        <v>543</v>
      </c>
      <c r="J209" s="380">
        <v>20</v>
      </c>
      <c r="K209" s="381" t="s">
        <v>420</v>
      </c>
      <c r="L209" s="381" t="s">
        <v>419</v>
      </c>
      <c r="M209" s="382">
        <v>16</v>
      </c>
      <c r="N209" s="383"/>
      <c r="O209" s="384">
        <v>0.81</v>
      </c>
      <c r="P209" s="382">
        <v>0.11</v>
      </c>
      <c r="Q209" s="385">
        <v>99.6</v>
      </c>
      <c r="R209" s="382">
        <v>13.3</v>
      </c>
      <c r="S209" s="384">
        <v>7.47</v>
      </c>
      <c r="T209" s="384">
        <v>5.96</v>
      </c>
      <c r="U209" s="383"/>
      <c r="V209" s="386">
        <v>605982</v>
      </c>
      <c r="W209" s="386">
        <v>5603915</v>
      </c>
      <c r="X209" s="378">
        <v>750161</v>
      </c>
      <c r="Y209" s="378">
        <v>56262</v>
      </c>
      <c r="Z209" s="378">
        <v>941049</v>
      </c>
      <c r="AA209" s="378">
        <v>770898</v>
      </c>
      <c r="AB209" s="378"/>
      <c r="AC209" s="378"/>
      <c r="AD209" s="378"/>
      <c r="AE209" s="387"/>
      <c r="AF209" s="388"/>
      <c r="AG209" s="388"/>
      <c r="AH209" s="389"/>
      <c r="AI209" s="389"/>
      <c r="AJ209" s="389"/>
      <c r="AK209" s="389"/>
      <c r="AL209" s="389"/>
      <c r="AM209" s="389"/>
      <c r="AN209" s="389"/>
      <c r="AO209" s="389"/>
      <c r="AP209" s="390"/>
      <c r="AQ209" s="390"/>
      <c r="AR209" s="390"/>
      <c r="AS209" s="390"/>
      <c r="AT209" s="390"/>
    </row>
    <row r="210" spans="1:46" ht="12.75" x14ac:dyDescent="0.2">
      <c r="A210" s="376"/>
      <c r="B210" s="376"/>
      <c r="C210" s="377"/>
      <c r="D210" s="377"/>
      <c r="E210" s="377"/>
      <c r="F210" s="376"/>
      <c r="G210" s="377"/>
      <c r="H210" s="378"/>
      <c r="I210" s="379"/>
      <c r="J210" s="391"/>
      <c r="K210" s="381"/>
      <c r="L210" s="381"/>
      <c r="M210" s="382"/>
      <c r="N210" s="383"/>
      <c r="O210" s="384"/>
      <c r="P210" s="382"/>
      <c r="Q210" s="385"/>
      <c r="R210" s="382"/>
      <c r="S210" s="384"/>
      <c r="T210" s="384"/>
      <c r="U210" s="383"/>
      <c r="V210" s="386"/>
      <c r="W210" s="386"/>
      <c r="X210" s="378"/>
      <c r="Y210" s="378"/>
      <c r="Z210" s="378"/>
      <c r="AA210" s="378"/>
      <c r="AB210" s="378"/>
      <c r="AC210" s="378"/>
      <c r="AD210" s="378"/>
      <c r="AE210" s="387"/>
      <c r="AF210" s="388"/>
      <c r="AG210" s="388"/>
      <c r="AH210" s="389"/>
      <c r="AI210" s="389"/>
      <c r="AJ210" s="389"/>
      <c r="AK210" s="389"/>
      <c r="AL210" s="389"/>
      <c r="AM210" s="389"/>
      <c r="AN210" s="389"/>
      <c r="AO210" s="389"/>
      <c r="AP210" s="390"/>
      <c r="AQ210" s="390"/>
      <c r="AR210" s="390"/>
      <c r="AS210" s="390"/>
      <c r="AT210" s="390"/>
    </row>
    <row r="211" spans="1:46" ht="12.75" x14ac:dyDescent="0.2">
      <c r="A211" s="376" t="s">
        <v>548</v>
      </c>
      <c r="B211" s="376" t="s">
        <v>549</v>
      </c>
      <c r="C211" s="377" t="s">
        <v>545</v>
      </c>
      <c r="D211" s="377">
        <v>5113</v>
      </c>
      <c r="E211" s="377">
        <v>50113</v>
      </c>
      <c r="F211" s="376" t="s">
        <v>412</v>
      </c>
      <c r="G211" s="377" t="s">
        <v>413</v>
      </c>
      <c r="H211" s="378">
        <v>8608208</v>
      </c>
      <c r="I211" s="379" t="s">
        <v>543</v>
      </c>
      <c r="J211" s="391">
        <v>1582</v>
      </c>
      <c r="K211" s="381" t="s">
        <v>438</v>
      </c>
      <c r="L211" s="381" t="s">
        <v>419</v>
      </c>
      <c r="M211" s="382">
        <v>608</v>
      </c>
      <c r="N211" s="383"/>
      <c r="O211" s="384">
        <v>1.74</v>
      </c>
      <c r="P211" s="382">
        <v>0.46</v>
      </c>
      <c r="Q211" s="385">
        <v>21.17</v>
      </c>
      <c r="R211" s="382">
        <v>5.6</v>
      </c>
      <c r="S211" s="384">
        <v>3.81</v>
      </c>
      <c r="T211" s="384">
        <v>0.18</v>
      </c>
      <c r="U211" s="383"/>
      <c r="V211" s="386">
        <v>2637916</v>
      </c>
      <c r="W211" s="386">
        <v>5789557</v>
      </c>
      <c r="X211" s="378">
        <v>1518146</v>
      </c>
      <c r="Y211" s="378">
        <v>273456</v>
      </c>
      <c r="Z211" s="378">
        <v>32447220</v>
      </c>
      <c r="AA211" s="378">
        <v>8002454</v>
      </c>
      <c r="AB211" s="378"/>
      <c r="AC211" s="378">
        <f>SUM(X181:X211)</f>
        <v>590631632</v>
      </c>
      <c r="AD211" s="378">
        <f>(X181+SUM(X204:X210))</f>
        <v>279080049</v>
      </c>
      <c r="AE211" s="387">
        <f>(SUM(X183:X184)+SUM(X186:X194)+X202)</f>
        <v>309371218</v>
      </c>
      <c r="AF211" s="388">
        <f>AD211/AC211</f>
        <v>0.47251117935383452</v>
      </c>
      <c r="AG211" s="388">
        <f>AE211/AC211</f>
        <v>0.52379723881771367</v>
      </c>
      <c r="AH211" s="389"/>
      <c r="AI211" s="389"/>
      <c r="AJ211" s="389"/>
      <c r="AK211" s="389"/>
      <c r="AL211" s="389"/>
      <c r="AM211" s="389"/>
      <c r="AN211" s="389"/>
      <c r="AO211" s="389"/>
      <c r="AP211" s="390"/>
      <c r="AQ211" s="390"/>
      <c r="AR211" s="390"/>
      <c r="AS211" s="390"/>
      <c r="AT211" s="390"/>
    </row>
    <row r="212" spans="1:46" ht="12.75" x14ac:dyDescent="0.2">
      <c r="A212" s="246"/>
      <c r="B212" s="246"/>
      <c r="C212" s="247"/>
      <c r="D212" s="306"/>
      <c r="E212" s="247"/>
      <c r="F212" s="246"/>
      <c r="G212" s="247"/>
      <c r="H212" s="248"/>
      <c r="I212" s="249"/>
      <c r="J212" s="250"/>
      <c r="K212" s="251"/>
      <c r="L212" s="251"/>
      <c r="M212" s="252"/>
      <c r="N212" s="253"/>
      <c r="O212" s="254"/>
      <c r="P212" s="252"/>
      <c r="Q212" s="255"/>
      <c r="R212" s="252"/>
      <c r="S212" s="254"/>
      <c r="T212" s="254"/>
      <c r="U212" s="253"/>
      <c r="V212" s="256"/>
      <c r="W212" s="256"/>
      <c r="X212" s="248"/>
      <c r="Y212" s="248"/>
      <c r="Z212" s="252"/>
      <c r="AA212" s="248"/>
      <c r="AB212" s="248"/>
      <c r="AC212" s="248"/>
      <c r="AD212" s="248"/>
      <c r="AE212" s="257"/>
      <c r="AF212" s="258"/>
      <c r="AG212" s="258"/>
      <c r="AH212" s="259"/>
      <c r="AI212" s="259"/>
      <c r="AJ212" s="259"/>
      <c r="AK212" s="259"/>
      <c r="AL212" s="259"/>
      <c r="AM212" s="259"/>
      <c r="AN212" s="259"/>
      <c r="AO212" s="259"/>
      <c r="AP212" s="260"/>
      <c r="AQ212" s="260"/>
      <c r="AR212" s="260"/>
      <c r="AS212" s="260"/>
      <c r="AT212" s="260"/>
    </row>
    <row r="213" spans="1:46" ht="12.75" x14ac:dyDescent="0.2">
      <c r="A213" s="393" t="s">
        <v>565</v>
      </c>
      <c r="B213" s="393" t="s">
        <v>193</v>
      </c>
      <c r="C213" s="394" t="s">
        <v>411</v>
      </c>
      <c r="D213" s="394">
        <v>9147</v>
      </c>
      <c r="E213" s="394">
        <v>90147</v>
      </c>
      <c r="F213" s="393" t="s">
        <v>427</v>
      </c>
      <c r="G213" s="394" t="s">
        <v>413</v>
      </c>
      <c r="H213" s="395">
        <v>12150996</v>
      </c>
      <c r="I213" s="396" t="s">
        <v>270</v>
      </c>
      <c r="J213" s="397">
        <v>357</v>
      </c>
      <c r="K213" s="398" t="s">
        <v>424</v>
      </c>
      <c r="L213" s="398" t="s">
        <v>416</v>
      </c>
      <c r="M213" s="399">
        <v>92</v>
      </c>
      <c r="N213" s="400"/>
      <c r="O213" s="401">
        <v>3.03</v>
      </c>
      <c r="P213" s="399">
        <v>0.31</v>
      </c>
      <c r="Q213" s="402">
        <v>150.63999999999999</v>
      </c>
      <c r="R213" s="399">
        <v>15.4</v>
      </c>
      <c r="S213" s="401">
        <v>9.76</v>
      </c>
      <c r="T213" s="401">
        <v>0.56999999999999995</v>
      </c>
      <c r="U213" s="400"/>
      <c r="V213" s="403">
        <v>4050670</v>
      </c>
      <c r="W213" s="403">
        <v>13061406</v>
      </c>
      <c r="X213" s="395">
        <v>1337764</v>
      </c>
      <c r="Y213" s="395">
        <v>86705</v>
      </c>
      <c r="Z213" s="395">
        <v>22747727</v>
      </c>
      <c r="AA213" s="395">
        <v>1807621</v>
      </c>
      <c r="AB213" s="395"/>
      <c r="AC213" s="395"/>
      <c r="AD213" s="395"/>
      <c r="AE213" s="404"/>
      <c r="AF213" s="405"/>
      <c r="AG213" s="405"/>
      <c r="AH213" s="406"/>
      <c r="AI213" s="406"/>
      <c r="AJ213" s="406"/>
      <c r="AK213" s="406"/>
      <c r="AL213" s="406"/>
      <c r="AM213" s="406"/>
      <c r="AN213" s="406"/>
      <c r="AO213" s="406"/>
      <c r="AP213" s="407"/>
      <c r="AQ213" s="407"/>
      <c r="AR213" s="407"/>
      <c r="AS213" s="407"/>
      <c r="AT213" s="407"/>
    </row>
    <row r="214" spans="1:46" ht="12.75" x14ac:dyDescent="0.2">
      <c r="A214" s="393" t="s">
        <v>508</v>
      </c>
      <c r="B214" s="393" t="s">
        <v>342</v>
      </c>
      <c r="C214" s="394" t="s">
        <v>411</v>
      </c>
      <c r="D214" s="394">
        <v>9036</v>
      </c>
      <c r="E214" s="394">
        <v>90036</v>
      </c>
      <c r="F214" s="393" t="s">
        <v>412</v>
      </c>
      <c r="G214" s="394" t="s">
        <v>413</v>
      </c>
      <c r="H214" s="395">
        <v>12150996</v>
      </c>
      <c r="I214" s="396" t="s">
        <v>270</v>
      </c>
      <c r="J214" s="408">
        <v>1501</v>
      </c>
      <c r="K214" s="398" t="s">
        <v>424</v>
      </c>
      <c r="L214" s="398" t="s">
        <v>419</v>
      </c>
      <c r="M214" s="399">
        <v>6</v>
      </c>
      <c r="N214" s="400"/>
      <c r="O214" s="401">
        <v>1.68</v>
      </c>
      <c r="P214" s="399">
        <v>0.11</v>
      </c>
      <c r="Q214" s="402">
        <v>168.01</v>
      </c>
      <c r="R214" s="399">
        <v>10.7</v>
      </c>
      <c r="S214" s="401">
        <v>15.69</v>
      </c>
      <c r="T214" s="401">
        <v>0.74</v>
      </c>
      <c r="U214" s="400"/>
      <c r="V214" s="403">
        <v>194653</v>
      </c>
      <c r="W214" s="403">
        <v>1814289</v>
      </c>
      <c r="X214" s="395">
        <v>115641</v>
      </c>
      <c r="Y214" s="395">
        <v>10799</v>
      </c>
      <c r="Z214" s="395">
        <v>2441650</v>
      </c>
      <c r="AA214" s="395">
        <v>253742</v>
      </c>
      <c r="AB214" s="395"/>
      <c r="AC214" s="395"/>
      <c r="AD214" s="395"/>
      <c r="AE214" s="404"/>
      <c r="AF214" s="405"/>
      <c r="AG214" s="405"/>
      <c r="AH214" s="406"/>
      <c r="AI214" s="406"/>
      <c r="AJ214" s="406"/>
      <c r="AK214" s="406"/>
      <c r="AL214" s="406"/>
      <c r="AM214" s="406"/>
      <c r="AN214" s="406"/>
      <c r="AO214" s="406"/>
      <c r="AP214" s="407"/>
      <c r="AQ214" s="407"/>
      <c r="AR214" s="407"/>
      <c r="AS214" s="407"/>
      <c r="AT214" s="407"/>
    </row>
    <row r="215" spans="1:46" ht="12.75" x14ac:dyDescent="0.2">
      <c r="A215" s="393" t="s">
        <v>508</v>
      </c>
      <c r="B215" s="393" t="s">
        <v>342</v>
      </c>
      <c r="C215" s="394" t="s">
        <v>411</v>
      </c>
      <c r="D215" s="394">
        <v>9036</v>
      </c>
      <c r="E215" s="394">
        <v>90036</v>
      </c>
      <c r="F215" s="393" t="s">
        <v>412</v>
      </c>
      <c r="G215" s="394" t="s">
        <v>413</v>
      </c>
      <c r="H215" s="395">
        <v>12150996</v>
      </c>
      <c r="I215" s="396" t="s">
        <v>270</v>
      </c>
      <c r="J215" s="408">
        <v>1501</v>
      </c>
      <c r="K215" s="398" t="s">
        <v>424</v>
      </c>
      <c r="L215" s="398" t="s">
        <v>416</v>
      </c>
      <c r="M215" s="399">
        <v>22</v>
      </c>
      <c r="N215" s="400"/>
      <c r="O215" s="401">
        <v>1.44</v>
      </c>
      <c r="P215" s="399">
        <v>0.1</v>
      </c>
      <c r="Q215" s="402">
        <v>98.94</v>
      </c>
      <c r="R215" s="399">
        <v>7.1</v>
      </c>
      <c r="S215" s="401">
        <v>13.94</v>
      </c>
      <c r="T215" s="401">
        <v>0.72</v>
      </c>
      <c r="U215" s="400"/>
      <c r="V215" s="403">
        <v>220840</v>
      </c>
      <c r="W215" s="403">
        <v>2134529</v>
      </c>
      <c r="X215" s="395">
        <v>153080</v>
      </c>
      <c r="Y215" s="395">
        <v>21573</v>
      </c>
      <c r="Z215" s="395">
        <v>2950650</v>
      </c>
      <c r="AA215" s="395">
        <v>453954</v>
      </c>
      <c r="AB215" s="395"/>
      <c r="AC215" s="395"/>
      <c r="AD215" s="395"/>
      <c r="AE215" s="404"/>
      <c r="AF215" s="405"/>
      <c r="AG215" s="405"/>
      <c r="AH215" s="406"/>
      <c r="AI215" s="406"/>
      <c r="AJ215" s="406"/>
      <c r="AK215" s="406"/>
      <c r="AL215" s="406"/>
      <c r="AM215" s="406"/>
      <c r="AN215" s="406"/>
      <c r="AO215" s="406"/>
      <c r="AP215" s="407"/>
      <c r="AQ215" s="407"/>
      <c r="AR215" s="407"/>
      <c r="AS215" s="407"/>
      <c r="AT215" s="407"/>
    </row>
    <row r="216" spans="1:46" ht="12.75" x14ac:dyDescent="0.2">
      <c r="A216" s="393"/>
      <c r="B216" s="393"/>
      <c r="C216" s="394"/>
      <c r="D216" s="394"/>
      <c r="E216" s="394"/>
      <c r="F216" s="393"/>
      <c r="G216" s="394"/>
      <c r="H216" s="395"/>
      <c r="I216" s="396"/>
      <c r="J216" s="397"/>
      <c r="K216" s="398"/>
      <c r="L216" s="398"/>
      <c r="M216" s="399"/>
      <c r="N216" s="400"/>
      <c r="O216" s="401"/>
      <c r="P216" s="399"/>
      <c r="Q216" s="402"/>
      <c r="R216" s="399"/>
      <c r="S216" s="401"/>
      <c r="T216" s="401"/>
      <c r="U216" s="400"/>
      <c r="V216" s="403"/>
      <c r="W216" s="403"/>
      <c r="X216" s="395"/>
      <c r="Y216" s="395"/>
      <c r="Z216" s="395"/>
      <c r="AA216" s="395"/>
      <c r="AB216" s="395"/>
      <c r="AC216" s="395"/>
      <c r="AD216" s="395"/>
      <c r="AE216" s="404"/>
      <c r="AF216" s="405"/>
      <c r="AG216" s="405"/>
      <c r="AH216" s="406"/>
      <c r="AI216" s="406"/>
      <c r="AJ216" s="406"/>
      <c r="AK216" s="406"/>
      <c r="AL216" s="406"/>
      <c r="AM216" s="406"/>
      <c r="AN216" s="406"/>
      <c r="AO216" s="406"/>
      <c r="AP216" s="407"/>
      <c r="AQ216" s="407"/>
      <c r="AR216" s="407"/>
      <c r="AS216" s="407"/>
      <c r="AT216" s="407"/>
    </row>
    <row r="217" spans="1:46" ht="12.75" x14ac:dyDescent="0.2">
      <c r="A217" s="393" t="s">
        <v>568</v>
      </c>
      <c r="B217" s="393" t="s">
        <v>193</v>
      </c>
      <c r="C217" s="394" t="s">
        <v>411</v>
      </c>
      <c r="D217" s="394">
        <v>9151</v>
      </c>
      <c r="E217" s="394">
        <v>90151</v>
      </c>
      <c r="F217" s="393" t="s">
        <v>412</v>
      </c>
      <c r="G217" s="394" t="s">
        <v>413</v>
      </c>
      <c r="H217" s="395">
        <v>12150996</v>
      </c>
      <c r="I217" s="396" t="s">
        <v>270</v>
      </c>
      <c r="J217" s="397">
        <v>195</v>
      </c>
      <c r="K217" s="398" t="s">
        <v>435</v>
      </c>
      <c r="L217" s="398" t="s">
        <v>416</v>
      </c>
      <c r="M217" s="399">
        <v>195</v>
      </c>
      <c r="N217" s="400"/>
      <c r="O217" s="401">
        <v>5.79</v>
      </c>
      <c r="P217" s="399">
        <v>0.38</v>
      </c>
      <c r="Q217" s="402">
        <v>617.54</v>
      </c>
      <c r="R217" s="399">
        <v>40</v>
      </c>
      <c r="S217" s="401">
        <v>15.42</v>
      </c>
      <c r="T217" s="401">
        <v>0.53</v>
      </c>
      <c r="U217" s="400"/>
      <c r="V217" s="403">
        <v>83397682</v>
      </c>
      <c r="W217" s="403">
        <v>222019676</v>
      </c>
      <c r="X217" s="395">
        <v>14396198</v>
      </c>
      <c r="Y217" s="395">
        <v>359520</v>
      </c>
      <c r="Z217" s="395">
        <v>419663422</v>
      </c>
      <c r="AA217" s="395">
        <v>13133012</v>
      </c>
      <c r="AB217" s="395"/>
      <c r="AC217" s="395"/>
      <c r="AD217" s="395"/>
      <c r="AE217" s="404"/>
      <c r="AF217" s="405"/>
      <c r="AG217" s="405"/>
      <c r="AH217" s="406"/>
      <c r="AI217" s="406"/>
      <c r="AJ217" s="406"/>
      <c r="AK217" s="406"/>
      <c r="AL217" s="406"/>
      <c r="AM217" s="406"/>
      <c r="AN217" s="406"/>
      <c r="AO217" s="406"/>
      <c r="AP217" s="407"/>
      <c r="AQ217" s="407"/>
      <c r="AR217" s="407"/>
      <c r="AS217" s="407"/>
      <c r="AT217" s="407"/>
    </row>
    <row r="218" spans="1:46" ht="12.75" x14ac:dyDescent="0.2">
      <c r="A218" s="393"/>
      <c r="B218" s="393"/>
      <c r="C218" s="394"/>
      <c r="D218" s="394"/>
      <c r="E218" s="394"/>
      <c r="F218" s="393"/>
      <c r="G218" s="394"/>
      <c r="H218" s="395"/>
      <c r="I218" s="396"/>
      <c r="J218" s="408"/>
      <c r="K218" s="398"/>
      <c r="L218" s="398"/>
      <c r="M218" s="399"/>
      <c r="N218" s="400"/>
      <c r="O218" s="401"/>
      <c r="P218" s="399"/>
      <c r="Q218" s="402"/>
      <c r="R218" s="399"/>
      <c r="S218" s="401"/>
      <c r="T218" s="401"/>
      <c r="U218" s="400"/>
      <c r="V218" s="403"/>
      <c r="W218" s="403"/>
      <c r="X218" s="395"/>
      <c r="Y218" s="395"/>
      <c r="Z218" s="395"/>
      <c r="AA218" s="395"/>
      <c r="AB218" s="395"/>
      <c r="AC218" s="395"/>
      <c r="AD218" s="395"/>
      <c r="AE218" s="404"/>
      <c r="AF218" s="405"/>
      <c r="AG218" s="405"/>
      <c r="AH218" s="406"/>
      <c r="AI218" s="406"/>
      <c r="AJ218" s="406"/>
      <c r="AK218" s="406"/>
      <c r="AL218" s="406"/>
      <c r="AM218" s="406"/>
      <c r="AN218" s="406"/>
      <c r="AO218" s="406"/>
      <c r="AP218" s="407"/>
      <c r="AQ218" s="407"/>
      <c r="AR218" s="407"/>
      <c r="AS218" s="407"/>
      <c r="AT218" s="407"/>
    </row>
    <row r="219" spans="1:46" ht="12.75" x14ac:dyDescent="0.2">
      <c r="A219" s="393" t="s">
        <v>569</v>
      </c>
      <c r="B219" s="393" t="s">
        <v>570</v>
      </c>
      <c r="C219" s="394" t="s">
        <v>411</v>
      </c>
      <c r="D219" s="394">
        <v>9157</v>
      </c>
      <c r="E219" s="394">
        <v>90157</v>
      </c>
      <c r="F219" s="393" t="s">
        <v>412</v>
      </c>
      <c r="G219" s="394" t="s">
        <v>413</v>
      </c>
      <c r="H219" s="395">
        <v>12150996</v>
      </c>
      <c r="I219" s="396" t="s">
        <v>270</v>
      </c>
      <c r="J219" s="408">
        <v>1187</v>
      </c>
      <c r="K219" s="398" t="s">
        <v>415</v>
      </c>
      <c r="L219" s="398" t="s">
        <v>416</v>
      </c>
      <c r="M219" s="399">
        <v>608</v>
      </c>
      <c r="N219" s="400"/>
      <c r="O219" s="401">
        <v>2.19</v>
      </c>
      <c r="P219" s="399">
        <v>7.0000000000000007E-2</v>
      </c>
      <c r="Q219" s="402">
        <v>52.37</v>
      </c>
      <c r="R219" s="399">
        <v>1.6</v>
      </c>
      <c r="S219" s="401">
        <v>32.76</v>
      </c>
      <c r="T219" s="401">
        <v>2.85</v>
      </c>
      <c r="U219" s="400"/>
      <c r="V219" s="403">
        <v>5389929</v>
      </c>
      <c r="W219" s="403">
        <v>80266647</v>
      </c>
      <c r="X219" s="395">
        <v>2459830</v>
      </c>
      <c r="Y219" s="395">
        <v>1538550</v>
      </c>
      <c r="Z219" s="395">
        <v>28224505</v>
      </c>
      <c r="AA219" s="395">
        <v>21702094</v>
      </c>
      <c r="AB219" s="395"/>
      <c r="AC219" s="395"/>
      <c r="AD219" s="395"/>
      <c r="AE219" s="404"/>
      <c r="AF219" s="405"/>
      <c r="AG219" s="405"/>
      <c r="AH219" s="406"/>
      <c r="AI219" s="406"/>
      <c r="AJ219" s="406"/>
      <c r="AK219" s="406"/>
      <c r="AL219" s="406"/>
      <c r="AM219" s="406"/>
      <c r="AN219" s="406"/>
      <c r="AO219" s="406"/>
      <c r="AP219" s="407"/>
      <c r="AQ219" s="407"/>
      <c r="AR219" s="407"/>
      <c r="AS219" s="407"/>
      <c r="AT219" s="407"/>
    </row>
    <row r="220" spans="1:46" ht="12.75" x14ac:dyDescent="0.2">
      <c r="A220" s="393" t="s">
        <v>571</v>
      </c>
      <c r="B220" s="393" t="s">
        <v>572</v>
      </c>
      <c r="C220" s="394" t="s">
        <v>411</v>
      </c>
      <c r="D220" s="409"/>
      <c r="E220" s="394">
        <v>90246</v>
      </c>
      <c r="F220" s="393" t="s">
        <v>427</v>
      </c>
      <c r="G220" s="394" t="s">
        <v>428</v>
      </c>
      <c r="H220" s="395">
        <v>12150996</v>
      </c>
      <c r="I220" s="396" t="s">
        <v>270</v>
      </c>
      <c r="J220" s="397">
        <v>4</v>
      </c>
      <c r="K220" s="398" t="s">
        <v>415</v>
      </c>
      <c r="L220" s="398" t="s">
        <v>416</v>
      </c>
      <c r="M220" s="399">
        <v>4</v>
      </c>
      <c r="N220" s="400"/>
      <c r="O220" s="401">
        <v>1.99</v>
      </c>
      <c r="P220" s="399">
        <v>0.06</v>
      </c>
      <c r="Q220" s="402">
        <v>65.84</v>
      </c>
      <c r="R220" s="399">
        <v>1.9</v>
      </c>
      <c r="S220" s="401">
        <v>35.4</v>
      </c>
      <c r="T220" s="401">
        <v>0</v>
      </c>
      <c r="U220" s="400"/>
      <c r="V220" s="403">
        <v>18006</v>
      </c>
      <c r="W220" s="403">
        <v>321114</v>
      </c>
      <c r="X220" s="395">
        <v>9070</v>
      </c>
      <c r="Y220" s="395">
        <v>4877</v>
      </c>
      <c r="Z220" s="399">
        <v>0</v>
      </c>
      <c r="AA220" s="395">
        <v>67507</v>
      </c>
      <c r="AB220" s="395"/>
      <c r="AC220" s="395"/>
      <c r="AD220" s="395"/>
      <c r="AE220" s="404"/>
      <c r="AF220" s="405"/>
      <c r="AG220" s="405"/>
      <c r="AH220" s="406"/>
      <c r="AI220" s="406"/>
      <c r="AJ220" s="406"/>
      <c r="AK220" s="406"/>
      <c r="AL220" s="406"/>
      <c r="AM220" s="406"/>
      <c r="AN220" s="406"/>
      <c r="AO220" s="406"/>
      <c r="AP220" s="407"/>
      <c r="AQ220" s="407"/>
      <c r="AR220" s="407"/>
      <c r="AS220" s="407"/>
      <c r="AT220" s="407"/>
    </row>
    <row r="221" spans="1:46" ht="12.75" x14ac:dyDescent="0.2">
      <c r="A221" s="393" t="s">
        <v>573</v>
      </c>
      <c r="B221" s="393" t="s">
        <v>574</v>
      </c>
      <c r="C221" s="394" t="s">
        <v>411</v>
      </c>
      <c r="D221" s="409"/>
      <c r="E221" s="394">
        <v>90247</v>
      </c>
      <c r="F221" s="393" t="s">
        <v>427</v>
      </c>
      <c r="G221" s="394" t="s">
        <v>428</v>
      </c>
      <c r="H221" s="395">
        <v>12150996</v>
      </c>
      <c r="I221" s="396" t="s">
        <v>270</v>
      </c>
      <c r="J221" s="397">
        <v>16</v>
      </c>
      <c r="K221" s="398" t="s">
        <v>415</v>
      </c>
      <c r="L221" s="398" t="s">
        <v>416</v>
      </c>
      <c r="M221" s="399">
        <v>8</v>
      </c>
      <c r="N221" s="400"/>
      <c r="O221" s="401">
        <v>0</v>
      </c>
      <c r="P221" s="399">
        <v>0</v>
      </c>
      <c r="Q221" s="402">
        <v>75.489999999999995</v>
      </c>
      <c r="R221" s="399">
        <v>2.8</v>
      </c>
      <c r="S221" s="401">
        <v>27.34</v>
      </c>
      <c r="T221" s="401">
        <v>0</v>
      </c>
      <c r="U221" s="400"/>
      <c r="V221" s="403">
        <v>0</v>
      </c>
      <c r="W221" s="403">
        <v>1045014</v>
      </c>
      <c r="X221" s="395">
        <v>38227</v>
      </c>
      <c r="Y221" s="395">
        <v>13843</v>
      </c>
      <c r="Z221" s="399">
        <v>0</v>
      </c>
      <c r="AA221" s="395">
        <v>104610</v>
      </c>
      <c r="AB221" s="395"/>
      <c r="AC221" s="395"/>
      <c r="AD221" s="395"/>
      <c r="AE221" s="404"/>
      <c r="AF221" s="405"/>
      <c r="AG221" s="405"/>
      <c r="AH221" s="406"/>
      <c r="AI221" s="406"/>
      <c r="AJ221" s="406"/>
      <c r="AK221" s="406"/>
      <c r="AL221" s="406"/>
      <c r="AM221" s="406"/>
      <c r="AN221" s="406"/>
      <c r="AO221" s="406"/>
      <c r="AP221" s="407"/>
      <c r="AQ221" s="407"/>
      <c r="AR221" s="407"/>
      <c r="AS221" s="407"/>
      <c r="AT221" s="407"/>
    </row>
    <row r="222" spans="1:46" ht="12.75" x14ac:dyDescent="0.2">
      <c r="A222" s="393" t="s">
        <v>575</v>
      </c>
      <c r="B222" s="393" t="s">
        <v>576</v>
      </c>
      <c r="C222" s="394" t="s">
        <v>411</v>
      </c>
      <c r="D222" s="394">
        <v>9044</v>
      </c>
      <c r="E222" s="394">
        <v>90044</v>
      </c>
      <c r="F222" s="393" t="s">
        <v>427</v>
      </c>
      <c r="G222" s="394" t="s">
        <v>428</v>
      </c>
      <c r="H222" s="395">
        <v>12150996</v>
      </c>
      <c r="I222" s="396" t="s">
        <v>270</v>
      </c>
      <c r="J222" s="397">
        <v>14</v>
      </c>
      <c r="K222" s="398" t="s">
        <v>415</v>
      </c>
      <c r="L222" s="398" t="s">
        <v>416</v>
      </c>
      <c r="M222" s="399">
        <v>8</v>
      </c>
      <c r="N222" s="400"/>
      <c r="O222" s="401">
        <v>0.2</v>
      </c>
      <c r="P222" s="399">
        <v>0.01</v>
      </c>
      <c r="Q222" s="402">
        <v>67.010000000000005</v>
      </c>
      <c r="R222" s="399">
        <v>3</v>
      </c>
      <c r="S222" s="401">
        <v>22.68</v>
      </c>
      <c r="T222" s="401">
        <v>0</v>
      </c>
      <c r="U222" s="400"/>
      <c r="V222" s="403">
        <v>6429</v>
      </c>
      <c r="W222" s="403">
        <v>739560</v>
      </c>
      <c r="X222" s="395">
        <v>32609</v>
      </c>
      <c r="Y222" s="395">
        <v>11036</v>
      </c>
      <c r="Z222" s="399">
        <v>0</v>
      </c>
      <c r="AA222" s="395">
        <v>102550</v>
      </c>
      <c r="AB222" s="395"/>
      <c r="AC222" s="395"/>
      <c r="AD222" s="395"/>
      <c r="AE222" s="404"/>
      <c r="AF222" s="405"/>
      <c r="AG222" s="405"/>
      <c r="AH222" s="406"/>
      <c r="AI222" s="406"/>
      <c r="AJ222" s="406"/>
      <c r="AK222" s="406"/>
      <c r="AL222" s="406"/>
      <c r="AM222" s="406"/>
      <c r="AN222" s="406"/>
      <c r="AO222" s="406"/>
      <c r="AP222" s="407"/>
      <c r="AQ222" s="407"/>
      <c r="AR222" s="407"/>
      <c r="AS222" s="407"/>
      <c r="AT222" s="407"/>
    </row>
    <row r="223" spans="1:46" ht="12.75" x14ac:dyDescent="0.2">
      <c r="A223" s="393" t="s">
        <v>577</v>
      </c>
      <c r="B223" s="393" t="s">
        <v>578</v>
      </c>
      <c r="C223" s="394" t="s">
        <v>411</v>
      </c>
      <c r="D223" s="409"/>
      <c r="E223" s="394">
        <v>90249</v>
      </c>
      <c r="F223" s="393" t="s">
        <v>427</v>
      </c>
      <c r="G223" s="394" t="s">
        <v>428</v>
      </c>
      <c r="H223" s="395">
        <v>12150996</v>
      </c>
      <c r="I223" s="396" t="s">
        <v>270</v>
      </c>
      <c r="J223" s="397">
        <v>4</v>
      </c>
      <c r="K223" s="398" t="s">
        <v>415</v>
      </c>
      <c r="L223" s="398" t="s">
        <v>416</v>
      </c>
      <c r="M223" s="399">
        <v>2</v>
      </c>
      <c r="N223" s="400"/>
      <c r="O223" s="401">
        <v>2.12</v>
      </c>
      <c r="P223" s="399">
        <v>0.03</v>
      </c>
      <c r="Q223" s="402">
        <v>82.11</v>
      </c>
      <c r="R223" s="399">
        <v>1</v>
      </c>
      <c r="S223" s="401">
        <v>81.84</v>
      </c>
      <c r="T223" s="401">
        <v>0</v>
      </c>
      <c r="U223" s="400"/>
      <c r="V223" s="403">
        <v>8940</v>
      </c>
      <c r="W223" s="403">
        <v>344869</v>
      </c>
      <c r="X223" s="395">
        <v>4214</v>
      </c>
      <c r="Y223" s="395">
        <v>4200</v>
      </c>
      <c r="Z223" s="399">
        <v>0</v>
      </c>
      <c r="AA223" s="395">
        <v>9479</v>
      </c>
      <c r="AB223" s="395"/>
      <c r="AC223" s="395"/>
      <c r="AD223" s="395"/>
      <c r="AE223" s="404"/>
      <c r="AF223" s="405"/>
      <c r="AG223" s="405"/>
      <c r="AH223" s="406"/>
      <c r="AI223" s="406"/>
      <c r="AJ223" s="406"/>
      <c r="AK223" s="406"/>
      <c r="AL223" s="406"/>
      <c r="AM223" s="406"/>
      <c r="AN223" s="406"/>
      <c r="AO223" s="406"/>
      <c r="AP223" s="407"/>
      <c r="AQ223" s="407"/>
      <c r="AR223" s="407"/>
      <c r="AS223" s="407"/>
      <c r="AT223" s="407"/>
    </row>
    <row r="224" spans="1:46" ht="12.75" x14ac:dyDescent="0.2">
      <c r="A224" s="393" t="s">
        <v>579</v>
      </c>
      <c r="B224" s="393" t="s">
        <v>580</v>
      </c>
      <c r="C224" s="394" t="s">
        <v>411</v>
      </c>
      <c r="D224" s="409"/>
      <c r="E224" s="394">
        <v>90250</v>
      </c>
      <c r="F224" s="393" t="s">
        <v>427</v>
      </c>
      <c r="G224" s="394" t="s">
        <v>428</v>
      </c>
      <c r="H224" s="395">
        <v>12150996</v>
      </c>
      <c r="I224" s="396" t="s">
        <v>270</v>
      </c>
      <c r="J224" s="397">
        <v>6</v>
      </c>
      <c r="K224" s="398" t="s">
        <v>415</v>
      </c>
      <c r="L224" s="398" t="s">
        <v>419</v>
      </c>
      <c r="M224" s="399">
        <v>6</v>
      </c>
      <c r="N224" s="400"/>
      <c r="O224" s="401">
        <v>0.44</v>
      </c>
      <c r="P224" s="399">
        <v>0.01</v>
      </c>
      <c r="Q224" s="402">
        <v>121.71</v>
      </c>
      <c r="R224" s="399">
        <v>3.5</v>
      </c>
      <c r="S224" s="401">
        <v>34.590000000000003</v>
      </c>
      <c r="T224" s="401">
        <v>0</v>
      </c>
      <c r="U224" s="400"/>
      <c r="V224" s="403">
        <v>14507</v>
      </c>
      <c r="W224" s="403">
        <v>1139731</v>
      </c>
      <c r="X224" s="395">
        <v>32947</v>
      </c>
      <c r="Y224" s="395">
        <v>9364</v>
      </c>
      <c r="Z224" s="399">
        <v>0</v>
      </c>
      <c r="AA224" s="395">
        <v>94149</v>
      </c>
      <c r="AB224" s="395"/>
      <c r="AC224" s="395"/>
      <c r="AD224" s="395"/>
      <c r="AE224" s="404"/>
      <c r="AF224" s="405"/>
      <c r="AG224" s="405"/>
      <c r="AH224" s="406"/>
      <c r="AI224" s="406"/>
      <c r="AJ224" s="406"/>
      <c r="AK224" s="406"/>
      <c r="AL224" s="406"/>
      <c r="AM224" s="406"/>
      <c r="AN224" s="406"/>
      <c r="AO224" s="406"/>
      <c r="AP224" s="407"/>
      <c r="AQ224" s="407"/>
      <c r="AR224" s="407"/>
      <c r="AS224" s="407"/>
      <c r="AT224" s="407"/>
    </row>
    <row r="225" spans="1:46" ht="12.75" x14ac:dyDescent="0.2">
      <c r="A225" s="393" t="s">
        <v>581</v>
      </c>
      <c r="B225" s="393" t="s">
        <v>582</v>
      </c>
      <c r="C225" s="394" t="s">
        <v>411</v>
      </c>
      <c r="D225" s="409"/>
      <c r="E225" s="394">
        <v>90251</v>
      </c>
      <c r="F225" s="393" t="s">
        <v>427</v>
      </c>
      <c r="G225" s="394" t="s">
        <v>428</v>
      </c>
      <c r="H225" s="395">
        <v>12150996</v>
      </c>
      <c r="I225" s="396" t="s">
        <v>270</v>
      </c>
      <c r="J225" s="397">
        <v>6</v>
      </c>
      <c r="K225" s="398" t="s">
        <v>415</v>
      </c>
      <c r="L225" s="398" t="s">
        <v>416</v>
      </c>
      <c r="M225" s="399">
        <v>2</v>
      </c>
      <c r="N225" s="400"/>
      <c r="O225" s="401">
        <v>0.25</v>
      </c>
      <c r="P225" s="399">
        <v>0.01</v>
      </c>
      <c r="Q225" s="402">
        <v>65.959999999999994</v>
      </c>
      <c r="R225" s="399">
        <v>3.1</v>
      </c>
      <c r="S225" s="401">
        <v>21.23</v>
      </c>
      <c r="T225" s="401">
        <v>0</v>
      </c>
      <c r="U225" s="400"/>
      <c r="V225" s="403">
        <v>3219</v>
      </c>
      <c r="W225" s="403">
        <v>277690</v>
      </c>
      <c r="X225" s="395">
        <v>13081</v>
      </c>
      <c r="Y225" s="395">
        <v>4210</v>
      </c>
      <c r="Z225" s="399">
        <v>0</v>
      </c>
      <c r="AA225" s="395">
        <v>36327</v>
      </c>
      <c r="AB225" s="395"/>
      <c r="AC225" s="395"/>
      <c r="AD225" s="395"/>
      <c r="AE225" s="404"/>
      <c r="AF225" s="405"/>
      <c r="AG225" s="405"/>
      <c r="AH225" s="406"/>
      <c r="AI225" s="406"/>
      <c r="AJ225" s="406"/>
      <c r="AK225" s="406"/>
      <c r="AL225" s="406"/>
      <c r="AM225" s="406"/>
      <c r="AN225" s="406"/>
      <c r="AO225" s="406"/>
      <c r="AP225" s="407"/>
      <c r="AQ225" s="407"/>
      <c r="AR225" s="407"/>
      <c r="AS225" s="407"/>
      <c r="AT225" s="407"/>
    </row>
    <row r="226" spans="1:46" ht="12.75" x14ac:dyDescent="0.2">
      <c r="A226" s="393" t="s">
        <v>583</v>
      </c>
      <c r="B226" s="393" t="s">
        <v>584</v>
      </c>
      <c r="C226" s="394" t="s">
        <v>411</v>
      </c>
      <c r="D226" s="409"/>
      <c r="E226" s="394">
        <v>90252</v>
      </c>
      <c r="F226" s="393" t="s">
        <v>427</v>
      </c>
      <c r="G226" s="394" t="s">
        <v>428</v>
      </c>
      <c r="H226" s="395">
        <v>12150996</v>
      </c>
      <c r="I226" s="396" t="s">
        <v>270</v>
      </c>
      <c r="J226" s="397">
        <v>9</v>
      </c>
      <c r="K226" s="398" t="s">
        <v>415</v>
      </c>
      <c r="L226" s="398" t="s">
        <v>416</v>
      </c>
      <c r="M226" s="399">
        <v>3</v>
      </c>
      <c r="N226" s="400"/>
      <c r="O226" s="401">
        <v>0</v>
      </c>
      <c r="P226" s="399">
        <v>0</v>
      </c>
      <c r="Q226" s="402">
        <v>54.64</v>
      </c>
      <c r="R226" s="399">
        <v>2.2000000000000002</v>
      </c>
      <c r="S226" s="401">
        <v>24.67</v>
      </c>
      <c r="T226" s="401">
        <v>0</v>
      </c>
      <c r="U226" s="400"/>
      <c r="V226" s="403">
        <v>0</v>
      </c>
      <c r="W226" s="403">
        <v>129506</v>
      </c>
      <c r="X226" s="395">
        <v>5249</v>
      </c>
      <c r="Y226" s="395">
        <v>2370</v>
      </c>
      <c r="Z226" s="399">
        <v>0</v>
      </c>
      <c r="AA226" s="395">
        <v>16819</v>
      </c>
      <c r="AB226" s="395"/>
      <c r="AC226" s="395"/>
      <c r="AD226" s="395"/>
      <c r="AE226" s="404"/>
      <c r="AF226" s="405"/>
      <c r="AG226" s="405"/>
      <c r="AH226" s="406"/>
      <c r="AI226" s="406"/>
      <c r="AJ226" s="406"/>
      <c r="AK226" s="406"/>
      <c r="AL226" s="406"/>
      <c r="AM226" s="406"/>
      <c r="AN226" s="406"/>
      <c r="AO226" s="406"/>
      <c r="AP226" s="407"/>
      <c r="AQ226" s="407"/>
      <c r="AR226" s="407"/>
      <c r="AS226" s="407"/>
      <c r="AT226" s="407"/>
    </row>
    <row r="227" spans="1:46" ht="12.75" x14ac:dyDescent="0.2">
      <c r="A227" s="393" t="s">
        <v>585</v>
      </c>
      <c r="B227" s="393" t="s">
        <v>586</v>
      </c>
      <c r="C227" s="394" t="s">
        <v>411</v>
      </c>
      <c r="D227" s="409"/>
      <c r="E227" s="394">
        <v>90253</v>
      </c>
      <c r="F227" s="393" t="s">
        <v>427</v>
      </c>
      <c r="G227" s="394" t="s">
        <v>428</v>
      </c>
      <c r="H227" s="395">
        <v>12150996</v>
      </c>
      <c r="I227" s="396" t="s">
        <v>270</v>
      </c>
      <c r="J227" s="397">
        <v>6</v>
      </c>
      <c r="K227" s="398" t="s">
        <v>415</v>
      </c>
      <c r="L227" s="398" t="s">
        <v>416</v>
      </c>
      <c r="M227" s="399">
        <v>3</v>
      </c>
      <c r="N227" s="400"/>
      <c r="O227" s="401">
        <v>0.54</v>
      </c>
      <c r="P227" s="399">
        <v>0.04</v>
      </c>
      <c r="Q227" s="402">
        <v>84.01</v>
      </c>
      <c r="R227" s="399">
        <v>5.9</v>
      </c>
      <c r="S227" s="401">
        <v>14.35</v>
      </c>
      <c r="T227" s="401">
        <v>0</v>
      </c>
      <c r="U227" s="400"/>
      <c r="V227" s="403">
        <v>20661</v>
      </c>
      <c r="W227" s="403">
        <v>547312</v>
      </c>
      <c r="X227" s="395">
        <v>38146</v>
      </c>
      <c r="Y227" s="395">
        <v>6515</v>
      </c>
      <c r="Z227" s="399">
        <v>0</v>
      </c>
      <c r="AA227" s="395">
        <v>52562</v>
      </c>
      <c r="AB227" s="395"/>
      <c r="AC227" s="395"/>
      <c r="AD227" s="395"/>
      <c r="AE227" s="404"/>
      <c r="AF227" s="405"/>
      <c r="AG227" s="405"/>
      <c r="AH227" s="406"/>
      <c r="AI227" s="406"/>
      <c r="AJ227" s="406"/>
      <c r="AK227" s="406"/>
      <c r="AL227" s="406"/>
      <c r="AM227" s="406"/>
      <c r="AN227" s="406"/>
      <c r="AO227" s="406"/>
      <c r="AP227" s="407"/>
      <c r="AQ227" s="407"/>
      <c r="AR227" s="407"/>
      <c r="AS227" s="407"/>
      <c r="AT227" s="407"/>
    </row>
    <row r="228" spans="1:46" ht="12.75" x14ac:dyDescent="0.2">
      <c r="A228" s="393" t="s">
        <v>587</v>
      </c>
      <c r="B228" s="393" t="s">
        <v>588</v>
      </c>
      <c r="C228" s="394" t="s">
        <v>411</v>
      </c>
      <c r="D228" s="409"/>
      <c r="E228" s="394">
        <v>90254</v>
      </c>
      <c r="F228" s="393" t="s">
        <v>427</v>
      </c>
      <c r="G228" s="394" t="s">
        <v>428</v>
      </c>
      <c r="H228" s="395">
        <v>12150996</v>
      </c>
      <c r="I228" s="396" t="s">
        <v>270</v>
      </c>
      <c r="J228" s="397">
        <v>4</v>
      </c>
      <c r="K228" s="398" t="s">
        <v>415</v>
      </c>
      <c r="L228" s="398" t="s">
        <v>416</v>
      </c>
      <c r="M228" s="399">
        <v>2</v>
      </c>
      <c r="N228" s="400"/>
      <c r="O228" s="401">
        <v>0.85</v>
      </c>
      <c r="P228" s="399">
        <v>0.03</v>
      </c>
      <c r="Q228" s="402">
        <v>62.43</v>
      </c>
      <c r="R228" s="399">
        <v>2.4</v>
      </c>
      <c r="S228" s="401">
        <v>25.83</v>
      </c>
      <c r="T228" s="401">
        <v>0</v>
      </c>
      <c r="U228" s="400"/>
      <c r="V228" s="403">
        <v>7020</v>
      </c>
      <c r="W228" s="403">
        <v>214021</v>
      </c>
      <c r="X228" s="395">
        <v>8287</v>
      </c>
      <c r="Y228" s="395">
        <v>3428</v>
      </c>
      <c r="Z228" s="399">
        <v>0</v>
      </c>
      <c r="AA228" s="395">
        <v>31669</v>
      </c>
      <c r="AB228" s="395"/>
      <c r="AC228" s="395"/>
      <c r="AD228" s="395"/>
      <c r="AE228" s="404"/>
      <c r="AF228" s="405"/>
      <c r="AG228" s="405"/>
      <c r="AH228" s="406"/>
      <c r="AI228" s="406"/>
      <c r="AJ228" s="406"/>
      <c r="AK228" s="406"/>
      <c r="AL228" s="406"/>
      <c r="AM228" s="406"/>
      <c r="AN228" s="406"/>
      <c r="AO228" s="406"/>
      <c r="AP228" s="407"/>
      <c r="AQ228" s="407"/>
      <c r="AR228" s="407"/>
      <c r="AS228" s="407"/>
      <c r="AT228" s="407"/>
    </row>
    <row r="229" spans="1:46" ht="12.75" x14ac:dyDescent="0.2">
      <c r="A229" s="393" t="s">
        <v>589</v>
      </c>
      <c r="B229" s="393" t="s">
        <v>590</v>
      </c>
      <c r="C229" s="394" t="s">
        <v>411</v>
      </c>
      <c r="D229" s="409"/>
      <c r="E229" s="394">
        <v>90255</v>
      </c>
      <c r="F229" s="393" t="s">
        <v>427</v>
      </c>
      <c r="G229" s="394" t="s">
        <v>428</v>
      </c>
      <c r="H229" s="395">
        <v>12150996</v>
      </c>
      <c r="I229" s="396" t="s">
        <v>270</v>
      </c>
      <c r="J229" s="397">
        <v>4</v>
      </c>
      <c r="K229" s="398" t="s">
        <v>415</v>
      </c>
      <c r="L229" s="398" t="s">
        <v>416</v>
      </c>
      <c r="M229" s="399">
        <v>4</v>
      </c>
      <c r="N229" s="400"/>
      <c r="O229" s="401">
        <v>0</v>
      </c>
      <c r="P229" s="399">
        <v>0</v>
      </c>
      <c r="Q229" s="402">
        <v>79.47</v>
      </c>
      <c r="R229" s="399">
        <v>1.6</v>
      </c>
      <c r="S229" s="401">
        <v>51.01</v>
      </c>
      <c r="T229" s="401">
        <v>0</v>
      </c>
      <c r="U229" s="400"/>
      <c r="V229" s="403">
        <v>0</v>
      </c>
      <c r="W229" s="403">
        <v>574961</v>
      </c>
      <c r="X229" s="395">
        <v>11272</v>
      </c>
      <c r="Y229" s="395">
        <v>7235</v>
      </c>
      <c r="Z229" s="399">
        <v>0</v>
      </c>
      <c r="AA229" s="395">
        <v>31390</v>
      </c>
      <c r="AB229" s="395"/>
      <c r="AC229" s="395"/>
      <c r="AD229" s="395"/>
      <c r="AE229" s="404"/>
      <c r="AF229" s="405"/>
      <c r="AG229" s="405"/>
      <c r="AH229" s="406"/>
      <c r="AI229" s="406"/>
      <c r="AJ229" s="406"/>
      <c r="AK229" s="406"/>
      <c r="AL229" s="406"/>
      <c r="AM229" s="406"/>
      <c r="AN229" s="406"/>
      <c r="AO229" s="406"/>
      <c r="AP229" s="407"/>
      <c r="AQ229" s="407"/>
      <c r="AR229" s="407"/>
      <c r="AS229" s="407"/>
      <c r="AT229" s="407"/>
    </row>
    <row r="230" spans="1:46" ht="12.75" x14ac:dyDescent="0.2">
      <c r="A230" s="393" t="s">
        <v>591</v>
      </c>
      <c r="B230" s="393" t="s">
        <v>592</v>
      </c>
      <c r="C230" s="394" t="s">
        <v>411</v>
      </c>
      <c r="D230" s="409"/>
      <c r="E230" s="394">
        <v>90257</v>
      </c>
      <c r="F230" s="393" t="s">
        <v>427</v>
      </c>
      <c r="G230" s="394" t="s">
        <v>428</v>
      </c>
      <c r="H230" s="395">
        <v>12150996</v>
      </c>
      <c r="I230" s="396" t="s">
        <v>270</v>
      </c>
      <c r="J230" s="397">
        <v>13</v>
      </c>
      <c r="K230" s="398" t="s">
        <v>415</v>
      </c>
      <c r="L230" s="398" t="s">
        <v>416</v>
      </c>
      <c r="M230" s="399">
        <v>2</v>
      </c>
      <c r="N230" s="400"/>
      <c r="O230" s="401">
        <v>2.5</v>
      </c>
      <c r="P230" s="399">
        <v>0.04</v>
      </c>
      <c r="Q230" s="402">
        <v>53.36</v>
      </c>
      <c r="R230" s="399">
        <v>0.8</v>
      </c>
      <c r="S230" s="401">
        <v>64.78</v>
      </c>
      <c r="T230" s="401">
        <v>0</v>
      </c>
      <c r="U230" s="400"/>
      <c r="V230" s="403">
        <v>4730</v>
      </c>
      <c r="W230" s="403">
        <v>122560</v>
      </c>
      <c r="X230" s="395">
        <v>1892</v>
      </c>
      <c r="Y230" s="395">
        <v>2297</v>
      </c>
      <c r="Z230" s="399">
        <v>0</v>
      </c>
      <c r="AA230" s="395">
        <v>14574</v>
      </c>
      <c r="AB230" s="395"/>
      <c r="AC230" s="395"/>
      <c r="AD230" s="395"/>
      <c r="AE230" s="404"/>
      <c r="AF230" s="405"/>
      <c r="AG230" s="405"/>
      <c r="AH230" s="406"/>
      <c r="AI230" s="406"/>
      <c r="AJ230" s="406"/>
      <c r="AK230" s="406"/>
      <c r="AL230" s="406"/>
      <c r="AM230" s="406"/>
      <c r="AN230" s="406"/>
      <c r="AO230" s="406"/>
      <c r="AP230" s="407"/>
      <c r="AQ230" s="407"/>
      <c r="AR230" s="407"/>
      <c r="AS230" s="407"/>
      <c r="AT230" s="407"/>
    </row>
    <row r="231" spans="1:46" ht="12.75" x14ac:dyDescent="0.2">
      <c r="A231" s="393" t="s">
        <v>593</v>
      </c>
      <c r="B231" s="393" t="s">
        <v>594</v>
      </c>
      <c r="C231" s="394" t="s">
        <v>411</v>
      </c>
      <c r="D231" s="409"/>
      <c r="E231" s="394">
        <v>90259</v>
      </c>
      <c r="F231" s="393" t="s">
        <v>427</v>
      </c>
      <c r="G231" s="394" t="s">
        <v>428</v>
      </c>
      <c r="H231" s="395">
        <v>12150996</v>
      </c>
      <c r="I231" s="396" t="s">
        <v>270</v>
      </c>
      <c r="J231" s="397">
        <v>16</v>
      </c>
      <c r="K231" s="398" t="s">
        <v>415</v>
      </c>
      <c r="L231" s="398" t="s">
        <v>416</v>
      </c>
      <c r="M231" s="399">
        <v>10</v>
      </c>
      <c r="N231" s="400"/>
      <c r="O231" s="401">
        <v>1.22</v>
      </c>
      <c r="P231" s="399">
        <v>7.0000000000000007E-2</v>
      </c>
      <c r="Q231" s="402">
        <v>46.08</v>
      </c>
      <c r="R231" s="399">
        <v>2.8</v>
      </c>
      <c r="S231" s="401">
        <v>16.600000000000001</v>
      </c>
      <c r="T231" s="401">
        <v>0</v>
      </c>
      <c r="U231" s="400"/>
      <c r="V231" s="403">
        <v>19803</v>
      </c>
      <c r="W231" s="403">
        <v>270331</v>
      </c>
      <c r="X231" s="395">
        <v>16283</v>
      </c>
      <c r="Y231" s="395">
        <v>5867</v>
      </c>
      <c r="Z231" s="399">
        <v>0</v>
      </c>
      <c r="AA231" s="395">
        <v>53855</v>
      </c>
      <c r="AB231" s="395"/>
      <c r="AC231" s="395"/>
      <c r="AD231" s="395"/>
      <c r="AE231" s="404"/>
      <c r="AF231" s="405"/>
      <c r="AG231" s="405"/>
      <c r="AH231" s="406"/>
      <c r="AI231" s="406"/>
      <c r="AJ231" s="406"/>
      <c r="AK231" s="406"/>
      <c r="AL231" s="406"/>
      <c r="AM231" s="406"/>
      <c r="AN231" s="406"/>
      <c r="AO231" s="406"/>
      <c r="AP231" s="407"/>
      <c r="AQ231" s="407"/>
      <c r="AR231" s="407"/>
      <c r="AS231" s="407"/>
      <c r="AT231" s="407"/>
    </row>
    <row r="232" spans="1:46" ht="12.75" x14ac:dyDescent="0.2">
      <c r="A232" s="393" t="s">
        <v>595</v>
      </c>
      <c r="B232" s="393" t="s">
        <v>596</v>
      </c>
      <c r="C232" s="394" t="s">
        <v>411</v>
      </c>
      <c r="D232" s="394">
        <v>9043</v>
      </c>
      <c r="E232" s="394">
        <v>90043</v>
      </c>
      <c r="F232" s="393" t="s">
        <v>427</v>
      </c>
      <c r="G232" s="394" t="s">
        <v>413</v>
      </c>
      <c r="H232" s="395">
        <v>12150996</v>
      </c>
      <c r="I232" s="396" t="s">
        <v>270</v>
      </c>
      <c r="J232" s="397">
        <v>14</v>
      </c>
      <c r="K232" s="398" t="s">
        <v>415</v>
      </c>
      <c r="L232" s="398" t="s">
        <v>419</v>
      </c>
      <c r="M232" s="399">
        <v>4</v>
      </c>
      <c r="N232" s="400"/>
      <c r="O232" s="401">
        <v>0</v>
      </c>
      <c r="P232" s="399">
        <v>0</v>
      </c>
      <c r="Q232" s="402">
        <v>139.87</v>
      </c>
      <c r="R232" s="399">
        <v>1.3</v>
      </c>
      <c r="S232" s="401">
        <v>108.71</v>
      </c>
      <c r="T232" s="401">
        <v>11.61</v>
      </c>
      <c r="U232" s="400"/>
      <c r="V232" s="403">
        <v>0</v>
      </c>
      <c r="W232" s="403">
        <v>639886</v>
      </c>
      <c r="X232" s="395">
        <v>5886</v>
      </c>
      <c r="Y232" s="395">
        <v>4575</v>
      </c>
      <c r="Z232" s="395">
        <v>55107</v>
      </c>
      <c r="AA232" s="395">
        <v>56419</v>
      </c>
      <c r="AB232" s="395"/>
      <c r="AC232" s="395"/>
      <c r="AD232" s="395"/>
      <c r="AE232" s="404"/>
      <c r="AF232" s="405"/>
      <c r="AG232" s="405"/>
      <c r="AH232" s="406"/>
      <c r="AI232" s="406"/>
      <c r="AJ232" s="406"/>
      <c r="AK232" s="406"/>
      <c r="AL232" s="406"/>
      <c r="AM232" s="406"/>
      <c r="AN232" s="406"/>
      <c r="AO232" s="406"/>
      <c r="AP232" s="407"/>
      <c r="AQ232" s="407"/>
      <c r="AR232" s="407"/>
      <c r="AS232" s="407"/>
      <c r="AT232" s="407"/>
    </row>
    <row r="233" spans="1:46" ht="12.75" x14ac:dyDescent="0.2">
      <c r="A233" s="393" t="s">
        <v>597</v>
      </c>
      <c r="B233" s="393" t="s">
        <v>598</v>
      </c>
      <c r="C233" s="394" t="s">
        <v>411</v>
      </c>
      <c r="D233" s="409"/>
      <c r="E233" s="394">
        <v>90261</v>
      </c>
      <c r="F233" s="393" t="s">
        <v>427</v>
      </c>
      <c r="G233" s="394" t="s">
        <v>428</v>
      </c>
      <c r="H233" s="395">
        <v>12150996</v>
      </c>
      <c r="I233" s="396" t="s">
        <v>270</v>
      </c>
      <c r="J233" s="397">
        <v>4</v>
      </c>
      <c r="K233" s="398" t="s">
        <v>415</v>
      </c>
      <c r="L233" s="398" t="s">
        <v>416</v>
      </c>
      <c r="M233" s="399">
        <v>4</v>
      </c>
      <c r="N233" s="400"/>
      <c r="O233" s="401">
        <v>0.26</v>
      </c>
      <c r="P233" s="399">
        <v>0.01</v>
      </c>
      <c r="Q233" s="402">
        <v>61.45</v>
      </c>
      <c r="R233" s="399">
        <v>3.2</v>
      </c>
      <c r="S233" s="401">
        <v>19.22</v>
      </c>
      <c r="T233" s="401">
        <v>0</v>
      </c>
      <c r="U233" s="400"/>
      <c r="V233" s="403">
        <v>4575</v>
      </c>
      <c r="W233" s="403">
        <v>335318</v>
      </c>
      <c r="X233" s="395">
        <v>17449</v>
      </c>
      <c r="Y233" s="395">
        <v>5457</v>
      </c>
      <c r="Z233" s="399">
        <v>0</v>
      </c>
      <c r="AA233" s="395">
        <v>55544</v>
      </c>
      <c r="AB233" s="395"/>
      <c r="AC233" s="395"/>
      <c r="AD233" s="395"/>
      <c r="AE233" s="404"/>
      <c r="AF233" s="405"/>
      <c r="AG233" s="405"/>
      <c r="AH233" s="406"/>
      <c r="AI233" s="406"/>
      <c r="AJ233" s="406"/>
      <c r="AK233" s="406"/>
      <c r="AL233" s="406"/>
      <c r="AM233" s="406"/>
      <c r="AN233" s="406"/>
      <c r="AO233" s="406"/>
      <c r="AP233" s="407"/>
      <c r="AQ233" s="407"/>
      <c r="AR233" s="407"/>
      <c r="AS233" s="407"/>
      <c r="AT233" s="407"/>
    </row>
    <row r="234" spans="1:46" ht="12.75" x14ac:dyDescent="0.2">
      <c r="A234" s="393" t="s">
        <v>599</v>
      </c>
      <c r="B234" s="393" t="s">
        <v>600</v>
      </c>
      <c r="C234" s="394" t="s">
        <v>411</v>
      </c>
      <c r="D234" s="409"/>
      <c r="E234" s="394">
        <v>90263</v>
      </c>
      <c r="F234" s="393" t="s">
        <v>427</v>
      </c>
      <c r="G234" s="394" t="s">
        <v>428</v>
      </c>
      <c r="H234" s="395">
        <v>12150996</v>
      </c>
      <c r="I234" s="396" t="s">
        <v>270</v>
      </c>
      <c r="J234" s="397">
        <v>16</v>
      </c>
      <c r="K234" s="398" t="s">
        <v>415</v>
      </c>
      <c r="L234" s="398" t="s">
        <v>419</v>
      </c>
      <c r="M234" s="399">
        <v>10</v>
      </c>
      <c r="N234" s="400"/>
      <c r="O234" s="401">
        <v>0.45</v>
      </c>
      <c r="P234" s="399">
        <v>0.01</v>
      </c>
      <c r="Q234" s="402">
        <v>137.13999999999999</v>
      </c>
      <c r="R234" s="399">
        <v>3.4</v>
      </c>
      <c r="S234" s="401">
        <v>40.24</v>
      </c>
      <c r="T234" s="401">
        <v>0</v>
      </c>
      <c r="U234" s="400"/>
      <c r="V234" s="403">
        <v>12075</v>
      </c>
      <c r="W234" s="403">
        <v>1083666</v>
      </c>
      <c r="X234" s="395">
        <v>26933</v>
      </c>
      <c r="Y234" s="395">
        <v>7902</v>
      </c>
      <c r="Z234" s="399">
        <v>0</v>
      </c>
      <c r="AA234" s="395">
        <v>80871</v>
      </c>
      <c r="AB234" s="395"/>
      <c r="AC234" s="395"/>
      <c r="AD234" s="395"/>
      <c r="AE234" s="404"/>
      <c r="AF234" s="405"/>
      <c r="AG234" s="405"/>
      <c r="AH234" s="406"/>
      <c r="AI234" s="406"/>
      <c r="AJ234" s="406"/>
      <c r="AK234" s="406"/>
      <c r="AL234" s="406"/>
      <c r="AM234" s="406"/>
      <c r="AN234" s="406"/>
      <c r="AO234" s="406"/>
      <c r="AP234" s="407"/>
      <c r="AQ234" s="407"/>
      <c r="AR234" s="407"/>
      <c r="AS234" s="407"/>
      <c r="AT234" s="407"/>
    </row>
    <row r="235" spans="1:46" ht="12.75" x14ac:dyDescent="0.2">
      <c r="A235" s="393" t="s">
        <v>601</v>
      </c>
      <c r="B235" s="393" t="s">
        <v>570</v>
      </c>
      <c r="C235" s="394" t="s">
        <v>411</v>
      </c>
      <c r="D235" s="409"/>
      <c r="E235" s="394">
        <v>90265</v>
      </c>
      <c r="F235" s="393" t="s">
        <v>427</v>
      </c>
      <c r="G235" s="394" t="s">
        <v>428</v>
      </c>
      <c r="H235" s="395">
        <v>12150996</v>
      </c>
      <c r="I235" s="396" t="s">
        <v>270</v>
      </c>
      <c r="J235" s="397">
        <v>13</v>
      </c>
      <c r="K235" s="398" t="s">
        <v>415</v>
      </c>
      <c r="L235" s="398" t="s">
        <v>416</v>
      </c>
      <c r="M235" s="399">
        <v>5</v>
      </c>
      <c r="N235" s="400"/>
      <c r="O235" s="401">
        <v>0.56999999999999995</v>
      </c>
      <c r="P235" s="399">
        <v>0.01</v>
      </c>
      <c r="Q235" s="402">
        <v>103.36</v>
      </c>
      <c r="R235" s="399">
        <v>2.4</v>
      </c>
      <c r="S235" s="401">
        <v>42.44</v>
      </c>
      <c r="T235" s="401">
        <v>0</v>
      </c>
      <c r="U235" s="400"/>
      <c r="V235" s="403">
        <v>10917</v>
      </c>
      <c r="W235" s="403">
        <v>819856</v>
      </c>
      <c r="X235" s="395">
        <v>19316</v>
      </c>
      <c r="Y235" s="395">
        <v>7932</v>
      </c>
      <c r="Z235" s="399">
        <v>0</v>
      </c>
      <c r="AA235" s="395">
        <v>75371</v>
      </c>
      <c r="AB235" s="395"/>
      <c r="AC235" s="395"/>
      <c r="AD235" s="395"/>
      <c r="AE235" s="404"/>
      <c r="AF235" s="405"/>
      <c r="AG235" s="405"/>
      <c r="AH235" s="406"/>
      <c r="AI235" s="406"/>
      <c r="AJ235" s="406"/>
      <c r="AK235" s="406"/>
      <c r="AL235" s="406"/>
      <c r="AM235" s="406"/>
      <c r="AN235" s="406"/>
      <c r="AO235" s="406"/>
      <c r="AP235" s="407"/>
      <c r="AQ235" s="407"/>
      <c r="AR235" s="407"/>
      <c r="AS235" s="407"/>
      <c r="AT235" s="407"/>
    </row>
    <row r="236" spans="1:46" ht="12.75" x14ac:dyDescent="0.2">
      <c r="A236" s="393" t="s">
        <v>601</v>
      </c>
      <c r="B236" s="393" t="s">
        <v>570</v>
      </c>
      <c r="C236" s="394" t="s">
        <v>411</v>
      </c>
      <c r="D236" s="409"/>
      <c r="E236" s="394">
        <v>90265</v>
      </c>
      <c r="F236" s="393" t="s">
        <v>427</v>
      </c>
      <c r="G236" s="394" t="s">
        <v>428</v>
      </c>
      <c r="H236" s="395">
        <v>12150996</v>
      </c>
      <c r="I236" s="396" t="s">
        <v>270</v>
      </c>
      <c r="J236" s="397">
        <v>13</v>
      </c>
      <c r="K236" s="398" t="s">
        <v>415</v>
      </c>
      <c r="L236" s="398" t="s">
        <v>419</v>
      </c>
      <c r="M236" s="399">
        <v>1</v>
      </c>
      <c r="N236" s="400"/>
      <c r="O236" s="401">
        <v>0</v>
      </c>
      <c r="P236" s="399">
        <v>0</v>
      </c>
      <c r="Q236" s="402">
        <v>137.52000000000001</v>
      </c>
      <c r="R236" s="399">
        <v>6.2</v>
      </c>
      <c r="S236" s="401">
        <v>22.24</v>
      </c>
      <c r="T236" s="401">
        <v>0</v>
      </c>
      <c r="U236" s="400"/>
      <c r="V236" s="403">
        <v>0</v>
      </c>
      <c r="W236" s="403">
        <v>81961</v>
      </c>
      <c r="X236" s="395">
        <v>3685</v>
      </c>
      <c r="Y236" s="399">
        <v>596</v>
      </c>
      <c r="Z236" s="399">
        <v>0</v>
      </c>
      <c r="AA236" s="395">
        <v>6196</v>
      </c>
      <c r="AB236" s="395"/>
      <c r="AC236" s="395"/>
      <c r="AD236" s="395"/>
      <c r="AE236" s="404"/>
      <c r="AF236" s="405"/>
      <c r="AG236" s="405"/>
      <c r="AH236" s="406"/>
      <c r="AI236" s="406"/>
      <c r="AJ236" s="406"/>
      <c r="AK236" s="406"/>
      <c r="AL236" s="406"/>
      <c r="AM236" s="406"/>
      <c r="AN236" s="406"/>
      <c r="AO236" s="406"/>
      <c r="AP236" s="407"/>
      <c r="AQ236" s="407"/>
      <c r="AR236" s="407"/>
      <c r="AS236" s="407"/>
      <c r="AT236" s="407"/>
    </row>
    <row r="237" spans="1:46" ht="12.75" x14ac:dyDescent="0.2">
      <c r="A237" s="393" t="s">
        <v>566</v>
      </c>
      <c r="B237" s="393" t="s">
        <v>567</v>
      </c>
      <c r="C237" s="394" t="s">
        <v>411</v>
      </c>
      <c r="D237" s="394">
        <v>9042</v>
      </c>
      <c r="E237" s="394">
        <v>90042</v>
      </c>
      <c r="F237" s="393" t="s">
        <v>427</v>
      </c>
      <c r="G237" s="394" t="s">
        <v>413</v>
      </c>
      <c r="H237" s="395">
        <v>12150996</v>
      </c>
      <c r="I237" s="396" t="s">
        <v>270</v>
      </c>
      <c r="J237" s="397">
        <v>49</v>
      </c>
      <c r="K237" s="398" t="s">
        <v>415</v>
      </c>
      <c r="L237" s="398" t="s">
        <v>419</v>
      </c>
      <c r="M237" s="399">
        <v>6</v>
      </c>
      <c r="N237" s="400"/>
      <c r="O237" s="401">
        <v>0.5</v>
      </c>
      <c r="P237" s="399">
        <v>0.02</v>
      </c>
      <c r="Q237" s="402">
        <v>86.76</v>
      </c>
      <c r="R237" s="399">
        <v>2.6</v>
      </c>
      <c r="S237" s="401">
        <v>33.14</v>
      </c>
      <c r="T237" s="401">
        <v>10.46</v>
      </c>
      <c r="U237" s="400"/>
      <c r="V237" s="403">
        <v>12204</v>
      </c>
      <c r="W237" s="403">
        <v>814853</v>
      </c>
      <c r="X237" s="395">
        <v>24586</v>
      </c>
      <c r="Y237" s="395">
        <v>9392</v>
      </c>
      <c r="Z237" s="395">
        <v>77894</v>
      </c>
      <c r="AA237" s="395">
        <v>68319</v>
      </c>
      <c r="AB237" s="395"/>
      <c r="AC237" s="395"/>
      <c r="AD237" s="395"/>
      <c r="AE237" s="404"/>
      <c r="AF237" s="405"/>
      <c r="AG237" s="405"/>
      <c r="AH237" s="406"/>
      <c r="AI237" s="406"/>
      <c r="AJ237" s="406"/>
      <c r="AK237" s="406"/>
      <c r="AL237" s="406"/>
      <c r="AM237" s="406"/>
      <c r="AN237" s="406"/>
      <c r="AO237" s="406"/>
      <c r="AP237" s="407"/>
      <c r="AQ237" s="407"/>
      <c r="AR237" s="407"/>
      <c r="AS237" s="407"/>
      <c r="AT237" s="407"/>
    </row>
    <row r="238" spans="1:46" ht="12.75" x14ac:dyDescent="0.2">
      <c r="A238" s="393" t="s">
        <v>602</v>
      </c>
      <c r="B238" s="393" t="s">
        <v>603</v>
      </c>
      <c r="C238" s="394" t="s">
        <v>411</v>
      </c>
      <c r="D238" s="409"/>
      <c r="E238" s="394">
        <v>99423</v>
      </c>
      <c r="F238" s="393" t="s">
        <v>427</v>
      </c>
      <c r="G238" s="394" t="s">
        <v>413</v>
      </c>
      <c r="H238" s="395">
        <v>12150996</v>
      </c>
      <c r="I238" s="396" t="s">
        <v>270</v>
      </c>
      <c r="J238" s="397">
        <v>34</v>
      </c>
      <c r="K238" s="398" t="s">
        <v>415</v>
      </c>
      <c r="L238" s="398" t="s">
        <v>416</v>
      </c>
      <c r="M238" s="399">
        <v>6</v>
      </c>
      <c r="N238" s="400"/>
      <c r="O238" s="401">
        <v>1.0900000000000001</v>
      </c>
      <c r="P238" s="399">
        <v>0.05</v>
      </c>
      <c r="Q238" s="402">
        <v>93.12</v>
      </c>
      <c r="R238" s="399">
        <v>4</v>
      </c>
      <c r="S238" s="401">
        <v>23.06</v>
      </c>
      <c r="T238" s="401">
        <v>4.3899999999999997</v>
      </c>
      <c r="U238" s="400"/>
      <c r="V238" s="403">
        <v>49116</v>
      </c>
      <c r="W238" s="403">
        <v>1035653</v>
      </c>
      <c r="X238" s="395">
        <v>44914</v>
      </c>
      <c r="Y238" s="395">
        <v>11122</v>
      </c>
      <c r="Z238" s="395">
        <v>236175</v>
      </c>
      <c r="AA238" s="395">
        <v>142578</v>
      </c>
      <c r="AB238" s="395"/>
      <c r="AC238" s="395"/>
      <c r="AD238" s="395"/>
      <c r="AE238" s="404"/>
      <c r="AF238" s="405"/>
      <c r="AG238" s="405"/>
      <c r="AH238" s="406"/>
      <c r="AI238" s="406"/>
      <c r="AJ238" s="406"/>
      <c r="AK238" s="406"/>
      <c r="AL238" s="406"/>
      <c r="AM238" s="406"/>
      <c r="AN238" s="406"/>
      <c r="AO238" s="406"/>
      <c r="AP238" s="407"/>
      <c r="AQ238" s="407"/>
      <c r="AR238" s="407"/>
      <c r="AS238" s="407"/>
      <c r="AT238" s="407"/>
    </row>
    <row r="239" spans="1:46" ht="12.75" x14ac:dyDescent="0.2">
      <c r="A239" s="393" t="s">
        <v>604</v>
      </c>
      <c r="B239" s="393" t="s">
        <v>605</v>
      </c>
      <c r="C239" s="394" t="s">
        <v>411</v>
      </c>
      <c r="D239" s="409"/>
      <c r="E239" s="394">
        <v>90266</v>
      </c>
      <c r="F239" s="393" t="s">
        <v>427</v>
      </c>
      <c r="G239" s="394" t="s">
        <v>428</v>
      </c>
      <c r="H239" s="395">
        <v>12150996</v>
      </c>
      <c r="I239" s="396" t="s">
        <v>270</v>
      </c>
      <c r="J239" s="397">
        <v>12</v>
      </c>
      <c r="K239" s="398" t="s">
        <v>415</v>
      </c>
      <c r="L239" s="398" t="s">
        <v>416</v>
      </c>
      <c r="M239" s="399">
        <v>9</v>
      </c>
      <c r="N239" s="400"/>
      <c r="O239" s="401">
        <v>0.78</v>
      </c>
      <c r="P239" s="399">
        <v>0.04</v>
      </c>
      <c r="Q239" s="402">
        <v>49.54</v>
      </c>
      <c r="R239" s="399">
        <v>2.6</v>
      </c>
      <c r="S239" s="401">
        <v>18.77</v>
      </c>
      <c r="T239" s="401">
        <v>0</v>
      </c>
      <c r="U239" s="400"/>
      <c r="V239" s="403">
        <v>21605</v>
      </c>
      <c r="W239" s="403">
        <v>520264</v>
      </c>
      <c r="X239" s="395">
        <v>27715</v>
      </c>
      <c r="Y239" s="395">
        <v>10502</v>
      </c>
      <c r="Z239" s="399">
        <v>0</v>
      </c>
      <c r="AA239" s="395">
        <v>99573</v>
      </c>
      <c r="AB239" s="395"/>
      <c r="AC239" s="395"/>
      <c r="AD239" s="395"/>
      <c r="AE239" s="404"/>
      <c r="AF239" s="405"/>
      <c r="AG239" s="405"/>
      <c r="AH239" s="406"/>
      <c r="AI239" s="406"/>
      <c r="AJ239" s="406"/>
      <c r="AK239" s="406"/>
      <c r="AL239" s="406"/>
      <c r="AM239" s="406"/>
      <c r="AN239" s="406"/>
      <c r="AO239" s="406"/>
      <c r="AP239" s="407"/>
      <c r="AQ239" s="407"/>
      <c r="AR239" s="407"/>
      <c r="AS239" s="407"/>
      <c r="AT239" s="407"/>
    </row>
    <row r="240" spans="1:46" ht="12.75" x14ac:dyDescent="0.2">
      <c r="A240" s="393" t="s">
        <v>606</v>
      </c>
      <c r="B240" s="393" t="s">
        <v>607</v>
      </c>
      <c r="C240" s="394" t="s">
        <v>411</v>
      </c>
      <c r="D240" s="409"/>
      <c r="E240" s="394">
        <v>90268</v>
      </c>
      <c r="F240" s="393" t="s">
        <v>427</v>
      </c>
      <c r="G240" s="394" t="s">
        <v>428</v>
      </c>
      <c r="H240" s="395">
        <v>12150996</v>
      </c>
      <c r="I240" s="396" t="s">
        <v>270</v>
      </c>
      <c r="J240" s="397">
        <v>14</v>
      </c>
      <c r="K240" s="398" t="s">
        <v>415</v>
      </c>
      <c r="L240" s="398" t="s">
        <v>419</v>
      </c>
      <c r="M240" s="399">
        <v>8</v>
      </c>
      <c r="N240" s="400"/>
      <c r="O240" s="401">
        <v>0.14000000000000001</v>
      </c>
      <c r="P240" s="399">
        <v>0.01</v>
      </c>
      <c r="Q240" s="402">
        <v>66.45</v>
      </c>
      <c r="R240" s="399">
        <v>4</v>
      </c>
      <c r="S240" s="401">
        <v>16.64</v>
      </c>
      <c r="T240" s="401">
        <v>0</v>
      </c>
      <c r="U240" s="400"/>
      <c r="V240" s="403">
        <v>5080</v>
      </c>
      <c r="W240" s="403">
        <v>621165</v>
      </c>
      <c r="X240" s="395">
        <v>37320</v>
      </c>
      <c r="Y240" s="395">
        <v>9348</v>
      </c>
      <c r="Z240" s="399">
        <v>0</v>
      </c>
      <c r="AA240" s="395">
        <v>88448</v>
      </c>
      <c r="AB240" s="395"/>
      <c r="AC240" s="395"/>
      <c r="AD240" s="395"/>
      <c r="AE240" s="404"/>
      <c r="AF240" s="405"/>
      <c r="AG240" s="405"/>
      <c r="AH240" s="406"/>
      <c r="AI240" s="406"/>
      <c r="AJ240" s="406"/>
      <c r="AK240" s="406"/>
      <c r="AL240" s="406"/>
      <c r="AM240" s="406"/>
      <c r="AN240" s="406"/>
      <c r="AO240" s="406"/>
      <c r="AP240" s="407"/>
      <c r="AQ240" s="407"/>
      <c r="AR240" s="407"/>
      <c r="AS240" s="407"/>
      <c r="AT240" s="407"/>
    </row>
    <row r="241" spans="1:46" ht="12.75" x14ac:dyDescent="0.2">
      <c r="A241" s="393" t="s">
        <v>359</v>
      </c>
      <c r="B241" s="393" t="s">
        <v>360</v>
      </c>
      <c r="C241" s="394" t="s">
        <v>411</v>
      </c>
      <c r="D241" s="394">
        <v>9024</v>
      </c>
      <c r="E241" s="394">
        <v>90024</v>
      </c>
      <c r="F241" s="393" t="s">
        <v>427</v>
      </c>
      <c r="G241" s="394" t="s">
        <v>413</v>
      </c>
      <c r="H241" s="395">
        <v>12150996</v>
      </c>
      <c r="I241" s="396" t="s">
        <v>270</v>
      </c>
      <c r="J241" s="397">
        <v>7</v>
      </c>
      <c r="K241" s="398" t="s">
        <v>415</v>
      </c>
      <c r="L241" s="398" t="s">
        <v>416</v>
      </c>
      <c r="M241" s="399">
        <v>7</v>
      </c>
      <c r="N241" s="400"/>
      <c r="O241" s="401">
        <v>0.77</v>
      </c>
      <c r="P241" s="399">
        <v>0.04</v>
      </c>
      <c r="Q241" s="402">
        <v>105.23</v>
      </c>
      <c r="R241" s="399">
        <v>6</v>
      </c>
      <c r="S241" s="401">
        <v>17.649999999999999</v>
      </c>
      <c r="T241" s="401">
        <v>6.17</v>
      </c>
      <c r="U241" s="400"/>
      <c r="V241" s="403">
        <v>34973</v>
      </c>
      <c r="W241" s="403">
        <v>802249</v>
      </c>
      <c r="X241" s="395">
        <v>45443</v>
      </c>
      <c r="Y241" s="395">
        <v>7624</v>
      </c>
      <c r="Z241" s="395">
        <v>130091</v>
      </c>
      <c r="AA241" s="395">
        <v>68091</v>
      </c>
      <c r="AB241" s="395"/>
      <c r="AC241" s="395"/>
      <c r="AD241" s="395"/>
      <c r="AE241" s="404"/>
      <c r="AF241" s="405"/>
      <c r="AG241" s="405"/>
      <c r="AH241" s="406"/>
      <c r="AI241" s="406"/>
      <c r="AJ241" s="406"/>
      <c r="AK241" s="406"/>
      <c r="AL241" s="406"/>
      <c r="AM241" s="406"/>
      <c r="AN241" s="406"/>
      <c r="AO241" s="406"/>
      <c r="AP241" s="407"/>
      <c r="AQ241" s="407"/>
      <c r="AR241" s="407"/>
      <c r="AS241" s="407"/>
      <c r="AT241" s="407"/>
    </row>
    <row r="242" spans="1:46" ht="12.75" x14ac:dyDescent="0.2">
      <c r="A242" s="393" t="s">
        <v>608</v>
      </c>
      <c r="B242" s="393" t="s">
        <v>609</v>
      </c>
      <c r="C242" s="394" t="s">
        <v>411</v>
      </c>
      <c r="D242" s="409"/>
      <c r="E242" s="394">
        <v>90301</v>
      </c>
      <c r="F242" s="393" t="s">
        <v>427</v>
      </c>
      <c r="G242" s="394" t="s">
        <v>428</v>
      </c>
      <c r="H242" s="395">
        <v>12150996</v>
      </c>
      <c r="I242" s="396" t="s">
        <v>270</v>
      </c>
      <c r="J242" s="397">
        <v>6</v>
      </c>
      <c r="K242" s="398" t="s">
        <v>415</v>
      </c>
      <c r="L242" s="398" t="s">
        <v>419</v>
      </c>
      <c r="M242" s="399">
        <v>6</v>
      </c>
      <c r="N242" s="400"/>
      <c r="O242" s="401">
        <v>0</v>
      </c>
      <c r="P242" s="399">
        <v>0</v>
      </c>
      <c r="Q242" s="402">
        <v>57.85</v>
      </c>
      <c r="R242" s="399">
        <v>1.6</v>
      </c>
      <c r="S242" s="401">
        <v>36.46</v>
      </c>
      <c r="T242" s="401">
        <v>0</v>
      </c>
      <c r="U242" s="400"/>
      <c r="V242" s="403">
        <v>0</v>
      </c>
      <c r="W242" s="403">
        <v>660977</v>
      </c>
      <c r="X242" s="395">
        <v>18129</v>
      </c>
      <c r="Y242" s="395">
        <v>11425</v>
      </c>
      <c r="Z242" s="399">
        <v>0</v>
      </c>
      <c r="AA242" s="395">
        <v>93441</v>
      </c>
      <c r="AB242" s="395"/>
      <c r="AC242" s="395"/>
      <c r="AD242" s="395"/>
      <c r="AE242" s="404"/>
      <c r="AF242" s="405"/>
      <c r="AG242" s="405"/>
      <c r="AH242" s="406"/>
      <c r="AI242" s="406"/>
      <c r="AJ242" s="406"/>
      <c r="AK242" s="406"/>
      <c r="AL242" s="406"/>
      <c r="AM242" s="406"/>
      <c r="AN242" s="406"/>
      <c r="AO242" s="406"/>
      <c r="AP242" s="407"/>
      <c r="AQ242" s="407"/>
      <c r="AR242" s="407"/>
      <c r="AS242" s="407"/>
      <c r="AT242" s="407"/>
    </row>
    <row r="243" spans="1:46" ht="12.75" x14ac:dyDescent="0.2">
      <c r="A243" s="393" t="s">
        <v>565</v>
      </c>
      <c r="B243" s="393" t="s">
        <v>193</v>
      </c>
      <c r="C243" s="394" t="s">
        <v>411</v>
      </c>
      <c r="D243" s="394">
        <v>9147</v>
      </c>
      <c r="E243" s="394">
        <v>90147</v>
      </c>
      <c r="F243" s="393" t="s">
        <v>427</v>
      </c>
      <c r="G243" s="394" t="s">
        <v>413</v>
      </c>
      <c r="H243" s="395">
        <v>12150996</v>
      </c>
      <c r="I243" s="396" t="s">
        <v>270</v>
      </c>
      <c r="J243" s="397">
        <v>357</v>
      </c>
      <c r="K243" s="398" t="s">
        <v>415</v>
      </c>
      <c r="L243" s="398" t="s">
        <v>416</v>
      </c>
      <c r="M243" s="399">
        <v>86</v>
      </c>
      <c r="N243" s="400"/>
      <c r="O243" s="401">
        <v>0.92</v>
      </c>
      <c r="P243" s="399">
        <v>0.02</v>
      </c>
      <c r="Q243" s="402">
        <v>75.709999999999994</v>
      </c>
      <c r="R243" s="399">
        <v>1.7</v>
      </c>
      <c r="S243" s="401">
        <v>45.07</v>
      </c>
      <c r="T243" s="401">
        <v>9.6</v>
      </c>
      <c r="U243" s="400"/>
      <c r="V243" s="403">
        <v>187312</v>
      </c>
      <c r="W243" s="403">
        <v>9147465</v>
      </c>
      <c r="X243" s="395">
        <v>202981</v>
      </c>
      <c r="Y243" s="395">
        <v>120820</v>
      </c>
      <c r="Z243" s="395">
        <v>952904</v>
      </c>
      <c r="AA243" s="395">
        <v>1014402</v>
      </c>
      <c r="AB243" s="395"/>
      <c r="AC243" s="395"/>
      <c r="AD243" s="395"/>
      <c r="AE243" s="404"/>
      <c r="AF243" s="405"/>
      <c r="AG243" s="405"/>
      <c r="AH243" s="406"/>
      <c r="AI243" s="406"/>
      <c r="AJ243" s="406"/>
      <c r="AK243" s="406"/>
      <c r="AL243" s="406"/>
      <c r="AM243" s="406"/>
      <c r="AN243" s="406"/>
      <c r="AO243" s="406"/>
      <c r="AP243" s="407"/>
      <c r="AQ243" s="407"/>
      <c r="AR243" s="407"/>
      <c r="AS243" s="407"/>
      <c r="AT243" s="407"/>
    </row>
    <row r="244" spans="1:46" ht="12.75" x14ac:dyDescent="0.2">
      <c r="A244" s="393" t="s">
        <v>610</v>
      </c>
      <c r="B244" s="393" t="s">
        <v>611</v>
      </c>
      <c r="C244" s="394" t="s">
        <v>411</v>
      </c>
      <c r="D244" s="409"/>
      <c r="E244" s="394">
        <v>90283</v>
      </c>
      <c r="F244" s="393" t="s">
        <v>427</v>
      </c>
      <c r="G244" s="394" t="s">
        <v>428</v>
      </c>
      <c r="H244" s="395">
        <v>12150996</v>
      </c>
      <c r="I244" s="396" t="s">
        <v>270</v>
      </c>
      <c r="J244" s="397">
        <v>4</v>
      </c>
      <c r="K244" s="398" t="s">
        <v>415</v>
      </c>
      <c r="L244" s="398" t="s">
        <v>419</v>
      </c>
      <c r="M244" s="399">
        <v>4</v>
      </c>
      <c r="N244" s="400"/>
      <c r="O244" s="401">
        <v>0.25</v>
      </c>
      <c r="P244" s="399">
        <v>0.01</v>
      </c>
      <c r="Q244" s="402">
        <v>151.51</v>
      </c>
      <c r="R244" s="399">
        <v>4.5999999999999996</v>
      </c>
      <c r="S244" s="401">
        <v>32.659999999999997</v>
      </c>
      <c r="T244" s="401">
        <v>0</v>
      </c>
      <c r="U244" s="400"/>
      <c r="V244" s="403">
        <v>6831</v>
      </c>
      <c r="W244" s="403">
        <v>875731</v>
      </c>
      <c r="X244" s="395">
        <v>26810</v>
      </c>
      <c r="Y244" s="395">
        <v>5780</v>
      </c>
      <c r="Z244" s="399">
        <v>0</v>
      </c>
      <c r="AA244" s="395">
        <v>40981</v>
      </c>
      <c r="AB244" s="395"/>
      <c r="AC244" s="395"/>
      <c r="AD244" s="395"/>
      <c r="AE244" s="404"/>
      <c r="AF244" s="405"/>
      <c r="AG244" s="405"/>
      <c r="AH244" s="406"/>
      <c r="AI244" s="406"/>
      <c r="AJ244" s="406"/>
      <c r="AK244" s="406"/>
      <c r="AL244" s="406"/>
      <c r="AM244" s="406"/>
      <c r="AN244" s="406"/>
      <c r="AO244" s="406"/>
      <c r="AP244" s="407"/>
      <c r="AQ244" s="407"/>
      <c r="AR244" s="407"/>
      <c r="AS244" s="407"/>
      <c r="AT244" s="407"/>
    </row>
    <row r="245" spans="1:46" ht="12.75" x14ac:dyDescent="0.2">
      <c r="A245" s="393" t="s">
        <v>612</v>
      </c>
      <c r="B245" s="393" t="s">
        <v>613</v>
      </c>
      <c r="C245" s="394" t="s">
        <v>411</v>
      </c>
      <c r="D245" s="409"/>
      <c r="E245" s="394">
        <v>90284</v>
      </c>
      <c r="F245" s="393" t="s">
        <v>427</v>
      </c>
      <c r="G245" s="394" t="s">
        <v>428</v>
      </c>
      <c r="H245" s="395">
        <v>12150996</v>
      </c>
      <c r="I245" s="396" t="s">
        <v>270</v>
      </c>
      <c r="J245" s="397">
        <v>4</v>
      </c>
      <c r="K245" s="398" t="s">
        <v>415</v>
      </c>
      <c r="L245" s="398" t="s">
        <v>416</v>
      </c>
      <c r="M245" s="399">
        <v>2</v>
      </c>
      <c r="N245" s="400"/>
      <c r="O245" s="401">
        <v>0</v>
      </c>
      <c r="P245" s="399">
        <v>0</v>
      </c>
      <c r="Q245" s="402">
        <v>48.41</v>
      </c>
      <c r="R245" s="399">
        <v>2.1</v>
      </c>
      <c r="S245" s="401">
        <v>22.85</v>
      </c>
      <c r="T245" s="401">
        <v>0</v>
      </c>
      <c r="U245" s="400"/>
      <c r="V245" s="403">
        <v>0</v>
      </c>
      <c r="W245" s="403">
        <v>175784</v>
      </c>
      <c r="X245" s="395">
        <v>7692</v>
      </c>
      <c r="Y245" s="395">
        <v>3631</v>
      </c>
      <c r="Z245" s="399">
        <v>0</v>
      </c>
      <c r="AA245" s="395">
        <v>20943</v>
      </c>
      <c r="AB245" s="395"/>
      <c r="AC245" s="395"/>
      <c r="AD245" s="395"/>
      <c r="AE245" s="404"/>
      <c r="AF245" s="405"/>
      <c r="AG245" s="405"/>
      <c r="AH245" s="406"/>
      <c r="AI245" s="406"/>
      <c r="AJ245" s="406"/>
      <c r="AK245" s="406"/>
      <c r="AL245" s="406"/>
      <c r="AM245" s="406"/>
      <c r="AN245" s="406"/>
      <c r="AO245" s="406"/>
      <c r="AP245" s="407"/>
      <c r="AQ245" s="407"/>
      <c r="AR245" s="407"/>
      <c r="AS245" s="407"/>
      <c r="AT245" s="407"/>
    </row>
    <row r="246" spans="1:46" ht="12.75" x14ac:dyDescent="0.2">
      <c r="A246" s="393" t="s">
        <v>614</v>
      </c>
      <c r="B246" s="393" t="s">
        <v>615</v>
      </c>
      <c r="C246" s="394" t="s">
        <v>411</v>
      </c>
      <c r="D246" s="409"/>
      <c r="E246" s="394">
        <v>90285</v>
      </c>
      <c r="F246" s="393" t="s">
        <v>427</v>
      </c>
      <c r="G246" s="394" t="s">
        <v>428</v>
      </c>
      <c r="H246" s="395">
        <v>12150996</v>
      </c>
      <c r="I246" s="396" t="s">
        <v>270</v>
      </c>
      <c r="J246" s="397">
        <v>9</v>
      </c>
      <c r="K246" s="398" t="s">
        <v>415</v>
      </c>
      <c r="L246" s="398" t="s">
        <v>416</v>
      </c>
      <c r="M246" s="399">
        <v>9</v>
      </c>
      <c r="N246" s="400"/>
      <c r="O246" s="401">
        <v>0.72</v>
      </c>
      <c r="P246" s="399">
        <v>0.04</v>
      </c>
      <c r="Q246" s="402">
        <v>61.1</v>
      </c>
      <c r="R246" s="399">
        <v>3</v>
      </c>
      <c r="S246" s="401">
        <v>20.18</v>
      </c>
      <c r="T246" s="401">
        <v>0</v>
      </c>
      <c r="U246" s="400"/>
      <c r="V246" s="403">
        <v>30055</v>
      </c>
      <c r="W246" s="403">
        <v>841869</v>
      </c>
      <c r="X246" s="395">
        <v>41718</v>
      </c>
      <c r="Y246" s="395">
        <v>13779</v>
      </c>
      <c r="Z246" s="399">
        <v>0</v>
      </c>
      <c r="AA246" s="395">
        <v>110228</v>
      </c>
      <c r="AB246" s="395"/>
      <c r="AC246" s="395"/>
      <c r="AD246" s="395"/>
      <c r="AE246" s="404"/>
      <c r="AF246" s="405"/>
      <c r="AG246" s="405"/>
      <c r="AH246" s="406"/>
      <c r="AI246" s="406"/>
      <c r="AJ246" s="406"/>
      <c r="AK246" s="406"/>
      <c r="AL246" s="406"/>
      <c r="AM246" s="406"/>
      <c r="AN246" s="406"/>
      <c r="AO246" s="406"/>
      <c r="AP246" s="407"/>
      <c r="AQ246" s="407"/>
      <c r="AR246" s="407"/>
      <c r="AS246" s="407"/>
      <c r="AT246" s="407"/>
    </row>
    <row r="247" spans="1:46" ht="12.75" x14ac:dyDescent="0.2">
      <c r="A247" s="393" t="s">
        <v>616</v>
      </c>
      <c r="B247" s="393" t="s">
        <v>617</v>
      </c>
      <c r="C247" s="394" t="s">
        <v>411</v>
      </c>
      <c r="D247" s="409"/>
      <c r="E247" s="394">
        <v>90286</v>
      </c>
      <c r="F247" s="393" t="s">
        <v>427</v>
      </c>
      <c r="G247" s="394" t="s">
        <v>428</v>
      </c>
      <c r="H247" s="395">
        <v>12150996</v>
      </c>
      <c r="I247" s="396" t="s">
        <v>270</v>
      </c>
      <c r="J247" s="397">
        <v>10</v>
      </c>
      <c r="K247" s="398" t="s">
        <v>415</v>
      </c>
      <c r="L247" s="398" t="s">
        <v>419</v>
      </c>
      <c r="M247" s="399">
        <v>4</v>
      </c>
      <c r="N247" s="400"/>
      <c r="O247" s="401">
        <v>0</v>
      </c>
      <c r="P247" s="399">
        <v>0</v>
      </c>
      <c r="Q247" s="402">
        <v>127.81</v>
      </c>
      <c r="R247" s="399">
        <v>2.5</v>
      </c>
      <c r="S247" s="401">
        <v>50.43</v>
      </c>
      <c r="T247" s="401">
        <v>0</v>
      </c>
      <c r="U247" s="400"/>
      <c r="V247" s="403">
        <v>0</v>
      </c>
      <c r="W247" s="403">
        <v>480048</v>
      </c>
      <c r="X247" s="395">
        <v>9520</v>
      </c>
      <c r="Y247" s="395">
        <v>3756</v>
      </c>
      <c r="Z247" s="399">
        <v>0</v>
      </c>
      <c r="AA247" s="395">
        <v>25179</v>
      </c>
      <c r="AB247" s="395"/>
      <c r="AC247" s="395"/>
      <c r="AD247" s="395"/>
      <c r="AE247" s="404"/>
      <c r="AF247" s="405"/>
      <c r="AG247" s="405"/>
      <c r="AH247" s="406"/>
      <c r="AI247" s="406"/>
      <c r="AJ247" s="406"/>
      <c r="AK247" s="406"/>
      <c r="AL247" s="406"/>
      <c r="AM247" s="406"/>
      <c r="AN247" s="406"/>
      <c r="AO247" s="406"/>
      <c r="AP247" s="407"/>
      <c r="AQ247" s="407"/>
      <c r="AR247" s="407"/>
      <c r="AS247" s="407"/>
      <c r="AT247" s="407"/>
    </row>
    <row r="248" spans="1:46" ht="12.75" x14ac:dyDescent="0.2">
      <c r="A248" s="393" t="s">
        <v>618</v>
      </c>
      <c r="B248" s="393" t="s">
        <v>619</v>
      </c>
      <c r="C248" s="394" t="s">
        <v>411</v>
      </c>
      <c r="D248" s="409"/>
      <c r="E248" s="394">
        <v>99424</v>
      </c>
      <c r="F248" s="393" t="s">
        <v>427</v>
      </c>
      <c r="G248" s="394" t="s">
        <v>428</v>
      </c>
      <c r="H248" s="395">
        <v>12150996</v>
      </c>
      <c r="I248" s="396" t="s">
        <v>270</v>
      </c>
      <c r="J248" s="397">
        <v>31</v>
      </c>
      <c r="K248" s="398" t="s">
        <v>415</v>
      </c>
      <c r="L248" s="398" t="s">
        <v>416</v>
      </c>
      <c r="M248" s="399">
        <v>12</v>
      </c>
      <c r="N248" s="400"/>
      <c r="O248" s="401">
        <v>0.61</v>
      </c>
      <c r="P248" s="399">
        <v>0.03</v>
      </c>
      <c r="Q248" s="402">
        <v>77.709999999999994</v>
      </c>
      <c r="R248" s="399">
        <v>3.6</v>
      </c>
      <c r="S248" s="401">
        <v>21.86</v>
      </c>
      <c r="T248" s="401">
        <v>0</v>
      </c>
      <c r="U248" s="400"/>
      <c r="V248" s="403">
        <v>46355</v>
      </c>
      <c r="W248" s="403">
        <v>1648722</v>
      </c>
      <c r="X248" s="395">
        <v>75437</v>
      </c>
      <c r="Y248" s="395">
        <v>21217</v>
      </c>
      <c r="Z248" s="399">
        <v>0</v>
      </c>
      <c r="AA248" s="395">
        <v>203704</v>
      </c>
      <c r="AB248" s="395"/>
      <c r="AC248" s="395"/>
      <c r="AD248" s="395"/>
      <c r="AE248" s="404"/>
      <c r="AF248" s="405"/>
      <c r="AG248" s="405"/>
      <c r="AH248" s="406"/>
      <c r="AI248" s="406"/>
      <c r="AJ248" s="406"/>
      <c r="AK248" s="406"/>
      <c r="AL248" s="406"/>
      <c r="AM248" s="406"/>
      <c r="AN248" s="406"/>
      <c r="AO248" s="406"/>
      <c r="AP248" s="407"/>
      <c r="AQ248" s="407"/>
      <c r="AR248" s="407"/>
      <c r="AS248" s="407"/>
      <c r="AT248" s="407"/>
    </row>
    <row r="249" spans="1:46" ht="12.75" x14ac:dyDescent="0.2">
      <c r="A249" s="393" t="s">
        <v>620</v>
      </c>
      <c r="B249" s="393" t="s">
        <v>621</v>
      </c>
      <c r="C249" s="394" t="s">
        <v>411</v>
      </c>
      <c r="D249" s="409"/>
      <c r="E249" s="394">
        <v>90288</v>
      </c>
      <c r="F249" s="393" t="s">
        <v>427</v>
      </c>
      <c r="G249" s="394" t="s">
        <v>428</v>
      </c>
      <c r="H249" s="395">
        <v>12150996</v>
      </c>
      <c r="I249" s="396" t="s">
        <v>270</v>
      </c>
      <c r="J249" s="397">
        <v>2</v>
      </c>
      <c r="K249" s="398" t="s">
        <v>415</v>
      </c>
      <c r="L249" s="398" t="s">
        <v>416</v>
      </c>
      <c r="M249" s="399">
        <v>2</v>
      </c>
      <c r="N249" s="400"/>
      <c r="O249" s="401">
        <v>0</v>
      </c>
      <c r="P249" s="399">
        <v>0</v>
      </c>
      <c r="Q249" s="402">
        <v>123.57</v>
      </c>
      <c r="R249" s="399">
        <v>3.1</v>
      </c>
      <c r="S249" s="401">
        <v>39.44</v>
      </c>
      <c r="T249" s="401">
        <v>0</v>
      </c>
      <c r="U249" s="400"/>
      <c r="V249" s="403">
        <v>0</v>
      </c>
      <c r="W249" s="403">
        <v>345374</v>
      </c>
      <c r="X249" s="395">
        <v>8757</v>
      </c>
      <c r="Y249" s="395">
        <v>2795</v>
      </c>
      <c r="Z249" s="399">
        <v>0</v>
      </c>
      <c r="AA249" s="395">
        <v>27586</v>
      </c>
      <c r="AB249" s="395"/>
      <c r="AC249" s="395"/>
      <c r="AD249" s="395"/>
      <c r="AE249" s="404"/>
      <c r="AF249" s="405"/>
      <c r="AG249" s="405"/>
      <c r="AH249" s="406"/>
      <c r="AI249" s="406"/>
      <c r="AJ249" s="406"/>
      <c r="AK249" s="406"/>
      <c r="AL249" s="406"/>
      <c r="AM249" s="406"/>
      <c r="AN249" s="406"/>
      <c r="AO249" s="406"/>
      <c r="AP249" s="407"/>
      <c r="AQ249" s="407"/>
      <c r="AR249" s="407"/>
      <c r="AS249" s="407"/>
      <c r="AT249" s="407"/>
    </row>
    <row r="250" spans="1:46" ht="12.75" x14ac:dyDescent="0.2">
      <c r="A250" s="393" t="s">
        <v>622</v>
      </c>
      <c r="B250" s="393" t="s">
        <v>623</v>
      </c>
      <c r="C250" s="394" t="s">
        <v>411</v>
      </c>
      <c r="D250" s="394">
        <v>9214</v>
      </c>
      <c r="E250" s="394">
        <v>90214</v>
      </c>
      <c r="F250" s="393" t="s">
        <v>427</v>
      </c>
      <c r="G250" s="394" t="s">
        <v>413</v>
      </c>
      <c r="H250" s="395">
        <v>12150996</v>
      </c>
      <c r="I250" s="396" t="s">
        <v>270</v>
      </c>
      <c r="J250" s="397">
        <v>14</v>
      </c>
      <c r="K250" s="398" t="s">
        <v>415</v>
      </c>
      <c r="L250" s="398" t="s">
        <v>416</v>
      </c>
      <c r="M250" s="399">
        <v>4</v>
      </c>
      <c r="N250" s="400"/>
      <c r="O250" s="401">
        <v>0.85</v>
      </c>
      <c r="P250" s="399">
        <v>0.02</v>
      </c>
      <c r="Q250" s="402">
        <v>82.15</v>
      </c>
      <c r="R250" s="399">
        <v>2.2000000000000002</v>
      </c>
      <c r="S250" s="401">
        <v>38.19</v>
      </c>
      <c r="T250" s="401">
        <v>8.6199999999999992</v>
      </c>
      <c r="U250" s="400"/>
      <c r="V250" s="403">
        <v>11755</v>
      </c>
      <c r="W250" s="403">
        <v>528279</v>
      </c>
      <c r="X250" s="395">
        <v>13834</v>
      </c>
      <c r="Y250" s="395">
        <v>6431</v>
      </c>
      <c r="Z250" s="395">
        <v>61270</v>
      </c>
      <c r="AA250" s="395">
        <v>60579</v>
      </c>
      <c r="AB250" s="395"/>
      <c r="AC250" s="395"/>
      <c r="AD250" s="395"/>
      <c r="AE250" s="404"/>
      <c r="AF250" s="405"/>
      <c r="AG250" s="405"/>
      <c r="AH250" s="406"/>
      <c r="AI250" s="406"/>
      <c r="AJ250" s="406"/>
      <c r="AK250" s="406"/>
      <c r="AL250" s="406"/>
      <c r="AM250" s="406"/>
      <c r="AN250" s="406"/>
      <c r="AO250" s="406"/>
      <c r="AP250" s="407"/>
      <c r="AQ250" s="407"/>
      <c r="AR250" s="407"/>
      <c r="AS250" s="407"/>
      <c r="AT250" s="407"/>
    </row>
    <row r="251" spans="1:46" ht="12.75" x14ac:dyDescent="0.2">
      <c r="A251" s="393" t="s">
        <v>624</v>
      </c>
      <c r="B251" s="393" t="s">
        <v>625</v>
      </c>
      <c r="C251" s="394" t="s">
        <v>411</v>
      </c>
      <c r="D251" s="409"/>
      <c r="E251" s="394">
        <v>90289</v>
      </c>
      <c r="F251" s="393" t="s">
        <v>427</v>
      </c>
      <c r="G251" s="394" t="s">
        <v>428</v>
      </c>
      <c r="H251" s="395">
        <v>12150996</v>
      </c>
      <c r="I251" s="396" t="s">
        <v>270</v>
      </c>
      <c r="J251" s="397">
        <v>5</v>
      </c>
      <c r="K251" s="398" t="s">
        <v>415</v>
      </c>
      <c r="L251" s="398" t="s">
        <v>416</v>
      </c>
      <c r="M251" s="399">
        <v>3</v>
      </c>
      <c r="N251" s="400"/>
      <c r="O251" s="401">
        <v>0.45</v>
      </c>
      <c r="P251" s="399">
        <v>0.02</v>
      </c>
      <c r="Q251" s="402">
        <v>72.56</v>
      </c>
      <c r="R251" s="399">
        <v>2.6</v>
      </c>
      <c r="S251" s="401">
        <v>28.16</v>
      </c>
      <c r="T251" s="401">
        <v>0</v>
      </c>
      <c r="U251" s="400"/>
      <c r="V251" s="403">
        <v>4347</v>
      </c>
      <c r="W251" s="403">
        <v>269926</v>
      </c>
      <c r="X251" s="395">
        <v>9587</v>
      </c>
      <c r="Y251" s="395">
        <v>3720</v>
      </c>
      <c r="Z251" s="399">
        <v>0</v>
      </c>
      <c r="AA251" s="395">
        <v>39195</v>
      </c>
      <c r="AB251" s="395"/>
      <c r="AC251" s="395"/>
      <c r="AD251" s="395"/>
      <c r="AE251" s="404"/>
      <c r="AF251" s="405"/>
      <c r="AG251" s="405"/>
      <c r="AH251" s="406"/>
      <c r="AI251" s="406"/>
      <c r="AJ251" s="406"/>
      <c r="AK251" s="406"/>
      <c r="AL251" s="406"/>
      <c r="AM251" s="406"/>
      <c r="AN251" s="406"/>
      <c r="AO251" s="406"/>
      <c r="AP251" s="407"/>
      <c r="AQ251" s="407"/>
      <c r="AR251" s="407"/>
      <c r="AS251" s="407"/>
      <c r="AT251" s="407"/>
    </row>
    <row r="252" spans="1:46" ht="12.75" x14ac:dyDescent="0.2">
      <c r="A252" s="393" t="s">
        <v>626</v>
      </c>
      <c r="B252" s="393" t="s">
        <v>627</v>
      </c>
      <c r="C252" s="394" t="s">
        <v>411</v>
      </c>
      <c r="D252" s="409"/>
      <c r="E252" s="394">
        <v>90290</v>
      </c>
      <c r="F252" s="393" t="s">
        <v>427</v>
      </c>
      <c r="G252" s="394" t="s">
        <v>428</v>
      </c>
      <c r="H252" s="395">
        <v>12150996</v>
      </c>
      <c r="I252" s="396" t="s">
        <v>270</v>
      </c>
      <c r="J252" s="397">
        <v>2</v>
      </c>
      <c r="K252" s="398" t="s">
        <v>415</v>
      </c>
      <c r="L252" s="398" t="s">
        <v>419</v>
      </c>
      <c r="M252" s="399">
        <v>2</v>
      </c>
      <c r="N252" s="400"/>
      <c r="O252" s="401">
        <v>0</v>
      </c>
      <c r="P252" s="399">
        <v>0</v>
      </c>
      <c r="Q252" s="402">
        <v>139.83000000000001</v>
      </c>
      <c r="R252" s="399">
        <v>4.5999999999999996</v>
      </c>
      <c r="S252" s="401">
        <v>30.22</v>
      </c>
      <c r="T252" s="401">
        <v>0</v>
      </c>
      <c r="U252" s="400"/>
      <c r="V252" s="403">
        <v>0</v>
      </c>
      <c r="W252" s="403">
        <v>208060</v>
      </c>
      <c r="X252" s="395">
        <v>6885</v>
      </c>
      <c r="Y252" s="395">
        <v>1488</v>
      </c>
      <c r="Z252" s="399">
        <v>0</v>
      </c>
      <c r="AA252" s="395">
        <v>12748</v>
      </c>
      <c r="AB252" s="395"/>
      <c r="AC252" s="395"/>
      <c r="AD252" s="395"/>
      <c r="AE252" s="404"/>
      <c r="AF252" s="405"/>
      <c r="AG252" s="405"/>
      <c r="AH252" s="406"/>
      <c r="AI252" s="406"/>
      <c r="AJ252" s="406"/>
      <c r="AK252" s="406"/>
      <c r="AL252" s="406"/>
      <c r="AM252" s="406"/>
      <c r="AN252" s="406"/>
      <c r="AO252" s="406"/>
      <c r="AP252" s="407"/>
      <c r="AQ252" s="407"/>
      <c r="AR252" s="407"/>
      <c r="AS252" s="407"/>
      <c r="AT252" s="407"/>
    </row>
    <row r="253" spans="1:46" ht="12.75" x14ac:dyDescent="0.2">
      <c r="A253" s="393" t="s">
        <v>628</v>
      </c>
      <c r="B253" s="393" t="s">
        <v>629</v>
      </c>
      <c r="C253" s="394" t="s">
        <v>411</v>
      </c>
      <c r="D253" s="409"/>
      <c r="E253" s="394">
        <v>90292</v>
      </c>
      <c r="F253" s="393" t="s">
        <v>427</v>
      </c>
      <c r="G253" s="394" t="s">
        <v>428</v>
      </c>
      <c r="H253" s="395">
        <v>12150996</v>
      </c>
      <c r="I253" s="396" t="s">
        <v>270</v>
      </c>
      <c r="J253" s="397">
        <v>4</v>
      </c>
      <c r="K253" s="398" t="s">
        <v>415</v>
      </c>
      <c r="L253" s="398" t="s">
        <v>419</v>
      </c>
      <c r="M253" s="399">
        <v>4</v>
      </c>
      <c r="N253" s="400"/>
      <c r="O253" s="401">
        <v>0.46</v>
      </c>
      <c r="P253" s="399">
        <v>0.01</v>
      </c>
      <c r="Q253" s="402">
        <v>112.19</v>
      </c>
      <c r="R253" s="399">
        <v>2.4</v>
      </c>
      <c r="S253" s="401">
        <v>46.18</v>
      </c>
      <c r="T253" s="401">
        <v>0</v>
      </c>
      <c r="U253" s="400"/>
      <c r="V253" s="403">
        <v>4408</v>
      </c>
      <c r="W253" s="403">
        <v>444285</v>
      </c>
      <c r="X253" s="395">
        <v>9621</v>
      </c>
      <c r="Y253" s="395">
        <v>3960</v>
      </c>
      <c r="Z253" s="399">
        <v>0</v>
      </c>
      <c r="AA253" s="395">
        <v>33925</v>
      </c>
      <c r="AB253" s="395"/>
      <c r="AC253" s="395"/>
      <c r="AD253" s="395"/>
      <c r="AE253" s="404"/>
      <c r="AF253" s="405"/>
      <c r="AG253" s="405"/>
      <c r="AH253" s="406"/>
      <c r="AI253" s="406"/>
      <c r="AJ253" s="406"/>
      <c r="AK253" s="406"/>
      <c r="AL253" s="406"/>
      <c r="AM253" s="406"/>
      <c r="AN253" s="406"/>
      <c r="AO253" s="406"/>
      <c r="AP253" s="407"/>
      <c r="AQ253" s="407"/>
      <c r="AR253" s="407"/>
      <c r="AS253" s="407"/>
      <c r="AT253" s="407"/>
    </row>
    <row r="254" spans="1:46" ht="12.75" x14ac:dyDescent="0.2">
      <c r="A254" s="393" t="s">
        <v>630</v>
      </c>
      <c r="B254" s="393" t="s">
        <v>631</v>
      </c>
      <c r="C254" s="394" t="s">
        <v>411</v>
      </c>
      <c r="D254" s="409"/>
      <c r="E254" s="394">
        <v>90293</v>
      </c>
      <c r="F254" s="393" t="s">
        <v>427</v>
      </c>
      <c r="G254" s="394" t="s">
        <v>428</v>
      </c>
      <c r="H254" s="395">
        <v>12150996</v>
      </c>
      <c r="I254" s="396" t="s">
        <v>270</v>
      </c>
      <c r="J254" s="397">
        <v>8</v>
      </c>
      <c r="K254" s="398" t="s">
        <v>415</v>
      </c>
      <c r="L254" s="398" t="s">
        <v>416</v>
      </c>
      <c r="M254" s="399">
        <v>4</v>
      </c>
      <c r="N254" s="400"/>
      <c r="O254" s="401">
        <v>0.96</v>
      </c>
      <c r="P254" s="399">
        <v>0.04</v>
      </c>
      <c r="Q254" s="402">
        <v>58.63</v>
      </c>
      <c r="R254" s="399">
        <v>2.2000000000000002</v>
      </c>
      <c r="S254" s="401">
        <v>27.14</v>
      </c>
      <c r="T254" s="401">
        <v>0</v>
      </c>
      <c r="U254" s="400"/>
      <c r="V254" s="403">
        <v>15372</v>
      </c>
      <c r="W254" s="403">
        <v>436329</v>
      </c>
      <c r="X254" s="395">
        <v>16076</v>
      </c>
      <c r="Y254" s="395">
        <v>7442</v>
      </c>
      <c r="Z254" s="399">
        <v>0</v>
      </c>
      <c r="AA254" s="395">
        <v>69592</v>
      </c>
      <c r="AB254" s="395"/>
      <c r="AC254" s="395"/>
      <c r="AD254" s="395"/>
      <c r="AE254" s="404"/>
      <c r="AF254" s="405"/>
      <c r="AG254" s="405"/>
      <c r="AH254" s="406"/>
      <c r="AI254" s="406"/>
      <c r="AJ254" s="406"/>
      <c r="AK254" s="406"/>
      <c r="AL254" s="406"/>
      <c r="AM254" s="406"/>
      <c r="AN254" s="406"/>
      <c r="AO254" s="406"/>
      <c r="AP254" s="407"/>
      <c r="AQ254" s="407"/>
      <c r="AR254" s="407"/>
      <c r="AS254" s="407"/>
      <c r="AT254" s="407"/>
    </row>
    <row r="255" spans="1:46" ht="12.75" x14ac:dyDescent="0.2">
      <c r="A255" s="393" t="s">
        <v>632</v>
      </c>
      <c r="B255" s="393" t="s">
        <v>633</v>
      </c>
      <c r="C255" s="394" t="s">
        <v>411</v>
      </c>
      <c r="D255" s="409"/>
      <c r="E255" s="394">
        <v>90294</v>
      </c>
      <c r="F255" s="393" t="s">
        <v>427</v>
      </c>
      <c r="G255" s="394" t="s">
        <v>428</v>
      </c>
      <c r="H255" s="395">
        <v>12150996</v>
      </c>
      <c r="I255" s="396" t="s">
        <v>270</v>
      </c>
      <c r="J255" s="397">
        <v>10</v>
      </c>
      <c r="K255" s="398" t="s">
        <v>415</v>
      </c>
      <c r="L255" s="398" t="s">
        <v>416</v>
      </c>
      <c r="M255" s="399">
        <v>6</v>
      </c>
      <c r="N255" s="400"/>
      <c r="O255" s="401">
        <v>0</v>
      </c>
      <c r="P255" s="399">
        <v>0</v>
      </c>
      <c r="Q255" s="402">
        <v>65.650000000000006</v>
      </c>
      <c r="R255" s="399">
        <v>1.5</v>
      </c>
      <c r="S255" s="401">
        <v>44.62</v>
      </c>
      <c r="T255" s="401">
        <v>0</v>
      </c>
      <c r="U255" s="400"/>
      <c r="V255" s="403">
        <v>0</v>
      </c>
      <c r="W255" s="403">
        <v>745164</v>
      </c>
      <c r="X255" s="395">
        <v>16699</v>
      </c>
      <c r="Y255" s="395">
        <v>11350</v>
      </c>
      <c r="Z255" s="399">
        <v>0</v>
      </c>
      <c r="AA255" s="395">
        <v>62695</v>
      </c>
      <c r="AB255" s="395"/>
      <c r="AC255" s="395"/>
      <c r="AD255" s="395"/>
      <c r="AE255" s="404"/>
      <c r="AF255" s="405"/>
      <c r="AG255" s="405"/>
      <c r="AH255" s="406"/>
      <c r="AI255" s="406"/>
      <c r="AJ255" s="406"/>
      <c r="AK255" s="406"/>
      <c r="AL255" s="406"/>
      <c r="AM255" s="406"/>
      <c r="AN255" s="406"/>
      <c r="AO255" s="406"/>
      <c r="AP255" s="407"/>
      <c r="AQ255" s="407"/>
      <c r="AR255" s="407"/>
      <c r="AS255" s="407"/>
      <c r="AT255" s="407"/>
    </row>
    <row r="256" spans="1:46" ht="12.75" x14ac:dyDescent="0.2">
      <c r="A256" s="393" t="s">
        <v>634</v>
      </c>
      <c r="B256" s="393" t="s">
        <v>635</v>
      </c>
      <c r="C256" s="394" t="s">
        <v>411</v>
      </c>
      <c r="D256" s="409"/>
      <c r="E256" s="394">
        <v>90295</v>
      </c>
      <c r="F256" s="393" t="s">
        <v>427</v>
      </c>
      <c r="G256" s="394" t="s">
        <v>428</v>
      </c>
      <c r="H256" s="395">
        <v>12150996</v>
      </c>
      <c r="I256" s="396" t="s">
        <v>270</v>
      </c>
      <c r="J256" s="397">
        <v>12</v>
      </c>
      <c r="K256" s="398" t="s">
        <v>415</v>
      </c>
      <c r="L256" s="398" t="s">
        <v>416</v>
      </c>
      <c r="M256" s="399">
        <v>12</v>
      </c>
      <c r="N256" s="400"/>
      <c r="O256" s="401">
        <v>0.45</v>
      </c>
      <c r="P256" s="399">
        <v>0.02</v>
      </c>
      <c r="Q256" s="402">
        <v>59.49</v>
      </c>
      <c r="R256" s="399">
        <v>3.1</v>
      </c>
      <c r="S256" s="401">
        <v>19.399999999999999</v>
      </c>
      <c r="T256" s="401">
        <v>0</v>
      </c>
      <c r="U256" s="400"/>
      <c r="V256" s="403">
        <v>30713</v>
      </c>
      <c r="W256" s="403">
        <v>1336477</v>
      </c>
      <c r="X256" s="395">
        <v>68895</v>
      </c>
      <c r="Y256" s="395">
        <v>22464</v>
      </c>
      <c r="Z256" s="399">
        <v>0</v>
      </c>
      <c r="AA256" s="395">
        <v>194036</v>
      </c>
      <c r="AB256" s="395"/>
      <c r="AC256" s="395"/>
      <c r="AD256" s="395"/>
      <c r="AE256" s="404"/>
      <c r="AF256" s="405"/>
      <c r="AG256" s="405"/>
      <c r="AH256" s="406"/>
      <c r="AI256" s="406"/>
      <c r="AJ256" s="406"/>
      <c r="AK256" s="406"/>
      <c r="AL256" s="406"/>
      <c r="AM256" s="406"/>
      <c r="AN256" s="406"/>
      <c r="AO256" s="406"/>
      <c r="AP256" s="407"/>
      <c r="AQ256" s="407"/>
      <c r="AR256" s="407"/>
      <c r="AS256" s="407"/>
      <c r="AT256" s="407"/>
    </row>
    <row r="257" spans="1:46" ht="12.75" x14ac:dyDescent="0.2">
      <c r="A257" s="393" t="s">
        <v>636</v>
      </c>
      <c r="B257" s="393" t="s">
        <v>637</v>
      </c>
      <c r="C257" s="394" t="s">
        <v>411</v>
      </c>
      <c r="D257" s="394">
        <v>9296</v>
      </c>
      <c r="E257" s="394">
        <v>90296</v>
      </c>
      <c r="F257" s="393" t="s">
        <v>427</v>
      </c>
      <c r="G257" s="394" t="s">
        <v>428</v>
      </c>
      <c r="H257" s="395">
        <v>12150996</v>
      </c>
      <c r="I257" s="396" t="s">
        <v>270</v>
      </c>
      <c r="J257" s="397">
        <v>28</v>
      </c>
      <c r="K257" s="398" t="s">
        <v>415</v>
      </c>
      <c r="L257" s="398" t="s">
        <v>416</v>
      </c>
      <c r="M257" s="399">
        <v>7</v>
      </c>
      <c r="N257" s="400"/>
      <c r="O257" s="401">
        <v>0.81</v>
      </c>
      <c r="P257" s="399">
        <v>0.08</v>
      </c>
      <c r="Q257" s="402">
        <v>143.78</v>
      </c>
      <c r="R257" s="399">
        <v>13.4</v>
      </c>
      <c r="S257" s="401">
        <v>10.73</v>
      </c>
      <c r="T257" s="401">
        <v>0</v>
      </c>
      <c r="U257" s="400"/>
      <c r="V257" s="403">
        <v>11134</v>
      </c>
      <c r="W257" s="403">
        <v>148092</v>
      </c>
      <c r="X257" s="395">
        <v>13799</v>
      </c>
      <c r="Y257" s="395">
        <v>1030</v>
      </c>
      <c r="Z257" s="399">
        <v>0</v>
      </c>
      <c r="AA257" s="395">
        <v>9842</v>
      </c>
      <c r="AB257" s="395"/>
      <c r="AC257" s="395"/>
      <c r="AD257" s="395"/>
      <c r="AE257" s="404"/>
      <c r="AF257" s="405"/>
      <c r="AG257" s="405"/>
      <c r="AH257" s="406"/>
      <c r="AI257" s="406"/>
      <c r="AJ257" s="406"/>
      <c r="AK257" s="406"/>
      <c r="AL257" s="406"/>
      <c r="AM257" s="406"/>
      <c r="AN257" s="406"/>
      <c r="AO257" s="406"/>
      <c r="AP257" s="407"/>
      <c r="AQ257" s="407"/>
      <c r="AR257" s="407"/>
      <c r="AS257" s="407"/>
      <c r="AT257" s="407"/>
    </row>
    <row r="258" spans="1:46" ht="12.75" x14ac:dyDescent="0.2">
      <c r="A258" s="393" t="s">
        <v>638</v>
      </c>
      <c r="B258" s="393" t="s">
        <v>639</v>
      </c>
      <c r="C258" s="394" t="s">
        <v>411</v>
      </c>
      <c r="D258" s="409"/>
      <c r="E258" s="394">
        <v>90260</v>
      </c>
      <c r="F258" s="393" t="s">
        <v>427</v>
      </c>
      <c r="G258" s="394" t="s">
        <v>428</v>
      </c>
      <c r="H258" s="395">
        <v>12150996</v>
      </c>
      <c r="I258" s="396" t="s">
        <v>270</v>
      </c>
      <c r="J258" s="397">
        <v>7</v>
      </c>
      <c r="K258" s="398" t="s">
        <v>415</v>
      </c>
      <c r="L258" s="398" t="s">
        <v>419</v>
      </c>
      <c r="M258" s="399">
        <v>2</v>
      </c>
      <c r="N258" s="400"/>
      <c r="O258" s="401">
        <v>0.45</v>
      </c>
      <c r="P258" s="399">
        <v>0.05</v>
      </c>
      <c r="Q258" s="402">
        <v>102.46</v>
      </c>
      <c r="R258" s="399">
        <v>11.2</v>
      </c>
      <c r="S258" s="401">
        <v>9.14</v>
      </c>
      <c r="T258" s="401">
        <v>0</v>
      </c>
      <c r="U258" s="400"/>
      <c r="V258" s="403">
        <v>7278</v>
      </c>
      <c r="W258" s="403">
        <v>147548</v>
      </c>
      <c r="X258" s="395">
        <v>16152</v>
      </c>
      <c r="Y258" s="395">
        <v>1440</v>
      </c>
      <c r="Z258" s="399">
        <v>0</v>
      </c>
      <c r="AA258" s="395">
        <v>24508</v>
      </c>
      <c r="AB258" s="395"/>
      <c r="AC258" s="395"/>
      <c r="AD258" s="395"/>
      <c r="AE258" s="404"/>
      <c r="AF258" s="405"/>
      <c r="AG258" s="405"/>
      <c r="AH258" s="406"/>
      <c r="AI258" s="406"/>
      <c r="AJ258" s="406"/>
      <c r="AK258" s="406"/>
      <c r="AL258" s="406"/>
      <c r="AM258" s="406"/>
      <c r="AN258" s="406"/>
      <c r="AO258" s="406"/>
      <c r="AP258" s="407"/>
      <c r="AQ258" s="407"/>
      <c r="AR258" s="407"/>
      <c r="AS258" s="407"/>
      <c r="AT258" s="407"/>
    </row>
    <row r="259" spans="1:46" ht="12.75" x14ac:dyDescent="0.2">
      <c r="A259" s="393" t="s">
        <v>530</v>
      </c>
      <c r="B259" s="393" t="s">
        <v>531</v>
      </c>
      <c r="C259" s="394" t="s">
        <v>411</v>
      </c>
      <c r="D259" s="394">
        <v>9039</v>
      </c>
      <c r="E259" s="394">
        <v>90039</v>
      </c>
      <c r="F259" s="393" t="s">
        <v>427</v>
      </c>
      <c r="G259" s="394" t="s">
        <v>413</v>
      </c>
      <c r="H259" s="395">
        <v>12150996</v>
      </c>
      <c r="I259" s="396" t="s">
        <v>270</v>
      </c>
      <c r="J259" s="397">
        <v>49</v>
      </c>
      <c r="K259" s="398" t="s">
        <v>415</v>
      </c>
      <c r="L259" s="398" t="s">
        <v>419</v>
      </c>
      <c r="M259" s="399">
        <v>2</v>
      </c>
      <c r="N259" s="400"/>
      <c r="O259" s="401">
        <v>0.45</v>
      </c>
      <c r="P259" s="399">
        <v>0.02</v>
      </c>
      <c r="Q259" s="402">
        <v>117.92</v>
      </c>
      <c r="R259" s="399">
        <v>3.9</v>
      </c>
      <c r="S259" s="401">
        <v>30.1</v>
      </c>
      <c r="T259" s="401">
        <v>14.81</v>
      </c>
      <c r="U259" s="400"/>
      <c r="V259" s="403">
        <v>4017</v>
      </c>
      <c r="W259" s="403">
        <v>266382</v>
      </c>
      <c r="X259" s="395">
        <v>8849</v>
      </c>
      <c r="Y259" s="395">
        <v>2259</v>
      </c>
      <c r="Z259" s="395">
        <v>17991</v>
      </c>
      <c r="AA259" s="395">
        <v>22171</v>
      </c>
      <c r="AB259" s="395"/>
      <c r="AC259" s="395"/>
      <c r="AD259" s="395"/>
      <c r="AE259" s="404"/>
      <c r="AF259" s="405"/>
      <c r="AG259" s="405"/>
      <c r="AH259" s="406"/>
      <c r="AI259" s="406"/>
      <c r="AJ259" s="406"/>
      <c r="AK259" s="406"/>
      <c r="AL259" s="406"/>
      <c r="AM259" s="406"/>
      <c r="AN259" s="406"/>
      <c r="AO259" s="406"/>
      <c r="AP259" s="407"/>
      <c r="AQ259" s="407"/>
      <c r="AR259" s="407"/>
      <c r="AS259" s="407"/>
      <c r="AT259" s="407"/>
    </row>
    <row r="260" spans="1:46" ht="12.75" x14ac:dyDescent="0.2">
      <c r="A260" s="393" t="s">
        <v>357</v>
      </c>
      <c r="B260" s="393" t="s">
        <v>358</v>
      </c>
      <c r="C260" s="394" t="s">
        <v>411</v>
      </c>
      <c r="D260" s="394">
        <v>9023</v>
      </c>
      <c r="E260" s="394">
        <v>90023</v>
      </c>
      <c r="F260" s="393" t="s">
        <v>640</v>
      </c>
      <c r="G260" s="394" t="s">
        <v>413</v>
      </c>
      <c r="H260" s="395">
        <v>12150996</v>
      </c>
      <c r="I260" s="396" t="s">
        <v>270</v>
      </c>
      <c r="J260" s="397">
        <v>199</v>
      </c>
      <c r="K260" s="398" t="s">
        <v>415</v>
      </c>
      <c r="L260" s="398" t="s">
        <v>416</v>
      </c>
      <c r="M260" s="399">
        <v>10</v>
      </c>
      <c r="N260" s="400"/>
      <c r="O260" s="401">
        <v>1.66</v>
      </c>
      <c r="P260" s="399">
        <v>0.08</v>
      </c>
      <c r="Q260" s="402">
        <v>40.840000000000003</v>
      </c>
      <c r="R260" s="399">
        <v>2.1</v>
      </c>
      <c r="S260" s="401">
        <v>19.600000000000001</v>
      </c>
      <c r="T260" s="401">
        <v>4.12</v>
      </c>
      <c r="U260" s="400"/>
      <c r="V260" s="403">
        <v>71086</v>
      </c>
      <c r="W260" s="403">
        <v>838555</v>
      </c>
      <c r="X260" s="395">
        <v>42793</v>
      </c>
      <c r="Y260" s="395">
        <v>20533</v>
      </c>
      <c r="Z260" s="395">
        <v>203662</v>
      </c>
      <c r="AA260" s="395">
        <v>245306</v>
      </c>
      <c r="AB260" s="395"/>
      <c r="AC260" s="395"/>
      <c r="AD260" s="395"/>
      <c r="AE260" s="404"/>
      <c r="AF260" s="405"/>
      <c r="AG260" s="405"/>
      <c r="AH260" s="406"/>
      <c r="AI260" s="406"/>
      <c r="AJ260" s="406"/>
      <c r="AK260" s="406"/>
      <c r="AL260" s="406"/>
      <c r="AM260" s="406"/>
      <c r="AN260" s="406"/>
      <c r="AO260" s="406"/>
      <c r="AP260" s="407"/>
      <c r="AQ260" s="407"/>
      <c r="AR260" s="407"/>
      <c r="AS260" s="407"/>
      <c r="AT260" s="407"/>
    </row>
    <row r="261" spans="1:46" ht="12.75" x14ac:dyDescent="0.2">
      <c r="A261" s="393" t="s">
        <v>641</v>
      </c>
      <c r="B261" s="393" t="s">
        <v>574</v>
      </c>
      <c r="C261" s="394" t="s">
        <v>411</v>
      </c>
      <c r="D261" s="409"/>
      <c r="E261" s="394">
        <v>90271</v>
      </c>
      <c r="F261" s="393" t="s">
        <v>427</v>
      </c>
      <c r="G261" s="394" t="s">
        <v>428</v>
      </c>
      <c r="H261" s="395">
        <v>12150996</v>
      </c>
      <c r="I261" s="396" t="s">
        <v>270</v>
      </c>
      <c r="J261" s="397">
        <v>13</v>
      </c>
      <c r="K261" s="398" t="s">
        <v>415</v>
      </c>
      <c r="L261" s="398" t="s">
        <v>416</v>
      </c>
      <c r="M261" s="399">
        <v>7</v>
      </c>
      <c r="N261" s="400"/>
      <c r="O261" s="401">
        <v>0.41</v>
      </c>
      <c r="P261" s="399">
        <v>0.02</v>
      </c>
      <c r="Q261" s="402">
        <v>59.28</v>
      </c>
      <c r="R261" s="399">
        <v>2.2000000000000002</v>
      </c>
      <c r="S261" s="401">
        <v>27.25</v>
      </c>
      <c r="T261" s="401">
        <v>0</v>
      </c>
      <c r="U261" s="400"/>
      <c r="V261" s="403">
        <v>7149</v>
      </c>
      <c r="W261" s="403">
        <v>477484</v>
      </c>
      <c r="X261" s="395">
        <v>17523</v>
      </c>
      <c r="Y261" s="395">
        <v>8055</v>
      </c>
      <c r="Z261" s="399">
        <v>0</v>
      </c>
      <c r="AA261" s="395">
        <v>78968</v>
      </c>
      <c r="AB261" s="395"/>
      <c r="AC261" s="395"/>
      <c r="AD261" s="395"/>
      <c r="AE261" s="404"/>
      <c r="AF261" s="405"/>
      <c r="AG261" s="405"/>
      <c r="AH261" s="406"/>
      <c r="AI261" s="406"/>
      <c r="AJ261" s="406"/>
      <c r="AK261" s="406"/>
      <c r="AL261" s="406"/>
      <c r="AM261" s="406"/>
      <c r="AN261" s="406"/>
      <c r="AO261" s="406"/>
      <c r="AP261" s="407"/>
      <c r="AQ261" s="407"/>
      <c r="AR261" s="407"/>
      <c r="AS261" s="407"/>
      <c r="AT261" s="407"/>
    </row>
    <row r="262" spans="1:46" ht="12.75" x14ac:dyDescent="0.2">
      <c r="A262" s="393" t="s">
        <v>642</v>
      </c>
      <c r="B262" s="393" t="s">
        <v>574</v>
      </c>
      <c r="C262" s="394" t="s">
        <v>411</v>
      </c>
      <c r="D262" s="409"/>
      <c r="E262" s="394">
        <v>90277</v>
      </c>
      <c r="F262" s="393" t="s">
        <v>427</v>
      </c>
      <c r="G262" s="394" t="s">
        <v>428</v>
      </c>
      <c r="H262" s="395">
        <v>12150996</v>
      </c>
      <c r="I262" s="396" t="s">
        <v>270</v>
      </c>
      <c r="J262" s="397">
        <v>8</v>
      </c>
      <c r="K262" s="398" t="s">
        <v>415</v>
      </c>
      <c r="L262" s="398" t="s">
        <v>416</v>
      </c>
      <c r="M262" s="399">
        <v>8</v>
      </c>
      <c r="N262" s="400"/>
      <c r="O262" s="401">
        <v>0.47</v>
      </c>
      <c r="P262" s="399">
        <v>0.02</v>
      </c>
      <c r="Q262" s="402">
        <v>55.35</v>
      </c>
      <c r="R262" s="399">
        <v>2.1</v>
      </c>
      <c r="S262" s="401">
        <v>27</v>
      </c>
      <c r="T262" s="401">
        <v>0</v>
      </c>
      <c r="U262" s="400"/>
      <c r="V262" s="403">
        <v>16571</v>
      </c>
      <c r="W262" s="403">
        <v>946900</v>
      </c>
      <c r="X262" s="395">
        <v>35072</v>
      </c>
      <c r="Y262" s="395">
        <v>17107</v>
      </c>
      <c r="Z262" s="399">
        <v>0</v>
      </c>
      <c r="AA262" s="395">
        <v>226962</v>
      </c>
      <c r="AB262" s="395"/>
      <c r="AC262" s="395"/>
      <c r="AD262" s="395"/>
      <c r="AE262" s="404"/>
      <c r="AF262" s="405"/>
      <c r="AG262" s="405"/>
      <c r="AH262" s="406"/>
      <c r="AI262" s="406"/>
      <c r="AJ262" s="406"/>
      <c r="AK262" s="406"/>
      <c r="AL262" s="406"/>
      <c r="AM262" s="406"/>
      <c r="AN262" s="406"/>
      <c r="AO262" s="406"/>
      <c r="AP262" s="407"/>
      <c r="AQ262" s="407"/>
      <c r="AR262" s="407"/>
      <c r="AS262" s="407"/>
      <c r="AT262" s="407"/>
    </row>
    <row r="263" spans="1:46" ht="12.75" x14ac:dyDescent="0.2">
      <c r="A263" s="393" t="s">
        <v>643</v>
      </c>
      <c r="B263" s="393" t="s">
        <v>574</v>
      </c>
      <c r="C263" s="394" t="s">
        <v>411</v>
      </c>
      <c r="D263" s="409"/>
      <c r="E263" s="394">
        <v>90279</v>
      </c>
      <c r="F263" s="393" t="s">
        <v>427</v>
      </c>
      <c r="G263" s="394" t="s">
        <v>428</v>
      </c>
      <c r="H263" s="395">
        <v>12150996</v>
      </c>
      <c r="I263" s="396" t="s">
        <v>270</v>
      </c>
      <c r="J263" s="397">
        <v>3</v>
      </c>
      <c r="K263" s="398" t="s">
        <v>415</v>
      </c>
      <c r="L263" s="398" t="s">
        <v>416</v>
      </c>
      <c r="M263" s="399">
        <v>3</v>
      </c>
      <c r="N263" s="400"/>
      <c r="O263" s="401">
        <v>0.45</v>
      </c>
      <c r="P263" s="399">
        <v>0.02</v>
      </c>
      <c r="Q263" s="402">
        <v>55.91</v>
      </c>
      <c r="R263" s="399">
        <v>2.2000000000000002</v>
      </c>
      <c r="S263" s="401">
        <v>25.23</v>
      </c>
      <c r="T263" s="401">
        <v>0</v>
      </c>
      <c r="U263" s="400"/>
      <c r="V263" s="403">
        <v>3507</v>
      </c>
      <c r="W263" s="403">
        <v>195363</v>
      </c>
      <c r="X263" s="395">
        <v>7743</v>
      </c>
      <c r="Y263" s="395">
        <v>3494</v>
      </c>
      <c r="Z263" s="399">
        <v>0</v>
      </c>
      <c r="AA263" s="395">
        <v>37865</v>
      </c>
      <c r="AB263" s="395"/>
      <c r="AC263" s="395"/>
      <c r="AD263" s="395"/>
      <c r="AE263" s="404"/>
      <c r="AF263" s="405"/>
      <c r="AG263" s="405"/>
      <c r="AH263" s="406"/>
      <c r="AI263" s="406"/>
      <c r="AJ263" s="406"/>
      <c r="AK263" s="406"/>
      <c r="AL263" s="406"/>
      <c r="AM263" s="406"/>
      <c r="AN263" s="406"/>
      <c r="AO263" s="406"/>
      <c r="AP263" s="407"/>
      <c r="AQ263" s="407"/>
      <c r="AR263" s="407"/>
      <c r="AS263" s="407"/>
      <c r="AT263" s="407"/>
    </row>
    <row r="264" spans="1:46" ht="12.75" x14ac:dyDescent="0.2">
      <c r="A264" s="393" t="s">
        <v>355</v>
      </c>
      <c r="B264" s="393" t="s">
        <v>356</v>
      </c>
      <c r="C264" s="394" t="s">
        <v>411</v>
      </c>
      <c r="D264" s="394">
        <v>9022</v>
      </c>
      <c r="E264" s="394">
        <v>90022</v>
      </c>
      <c r="F264" s="393" t="s">
        <v>427</v>
      </c>
      <c r="G264" s="394" t="s">
        <v>413</v>
      </c>
      <c r="H264" s="395">
        <v>12150996</v>
      </c>
      <c r="I264" s="396" t="s">
        <v>270</v>
      </c>
      <c r="J264" s="397">
        <v>29</v>
      </c>
      <c r="K264" s="398" t="s">
        <v>415</v>
      </c>
      <c r="L264" s="398" t="s">
        <v>416</v>
      </c>
      <c r="M264" s="399">
        <v>5</v>
      </c>
      <c r="N264" s="400"/>
      <c r="O264" s="401">
        <v>1.1399999999999999</v>
      </c>
      <c r="P264" s="399">
        <v>7.0000000000000007E-2</v>
      </c>
      <c r="Q264" s="402">
        <v>58.7</v>
      </c>
      <c r="R264" s="399">
        <v>3.5</v>
      </c>
      <c r="S264" s="401">
        <v>16.88</v>
      </c>
      <c r="T264" s="401">
        <v>4.95</v>
      </c>
      <c r="U264" s="400"/>
      <c r="V264" s="403">
        <v>24903</v>
      </c>
      <c r="W264" s="403">
        <v>368856</v>
      </c>
      <c r="X264" s="395">
        <v>21849</v>
      </c>
      <c r="Y264" s="395">
        <v>6284</v>
      </c>
      <c r="Z264" s="395">
        <v>74546</v>
      </c>
      <c r="AA264" s="395">
        <v>47239</v>
      </c>
      <c r="AB264" s="395"/>
      <c r="AC264" s="395"/>
      <c r="AD264" s="395"/>
      <c r="AE264" s="404"/>
      <c r="AF264" s="405"/>
      <c r="AG264" s="405"/>
      <c r="AH264" s="406"/>
      <c r="AI264" s="406"/>
      <c r="AJ264" s="406"/>
      <c r="AK264" s="406"/>
      <c r="AL264" s="406"/>
      <c r="AM264" s="406"/>
      <c r="AN264" s="406"/>
      <c r="AO264" s="406"/>
      <c r="AP264" s="407"/>
      <c r="AQ264" s="407"/>
      <c r="AR264" s="407"/>
      <c r="AS264" s="407"/>
      <c r="AT264" s="407"/>
    </row>
    <row r="265" spans="1:46" ht="12.75" x14ac:dyDescent="0.2">
      <c r="A265" s="393" t="s">
        <v>508</v>
      </c>
      <c r="B265" s="393" t="s">
        <v>342</v>
      </c>
      <c r="C265" s="394" t="s">
        <v>411</v>
      </c>
      <c r="D265" s="394">
        <v>9036</v>
      </c>
      <c r="E265" s="394">
        <v>90036</v>
      </c>
      <c r="F265" s="393" t="s">
        <v>412</v>
      </c>
      <c r="G265" s="394" t="s">
        <v>413</v>
      </c>
      <c r="H265" s="395">
        <v>12150996</v>
      </c>
      <c r="I265" s="396" t="s">
        <v>270</v>
      </c>
      <c r="J265" s="408">
        <v>1501</v>
      </c>
      <c r="K265" s="398" t="s">
        <v>415</v>
      </c>
      <c r="L265" s="398" t="s">
        <v>416</v>
      </c>
      <c r="M265" s="399">
        <v>398</v>
      </c>
      <c r="N265" s="400"/>
      <c r="O265" s="401">
        <v>4.42</v>
      </c>
      <c r="P265" s="399">
        <v>0.09</v>
      </c>
      <c r="Q265" s="402">
        <v>99.78</v>
      </c>
      <c r="R265" s="399">
        <v>2.1</v>
      </c>
      <c r="S265" s="401">
        <v>47.51</v>
      </c>
      <c r="T265" s="401">
        <v>4.21</v>
      </c>
      <c r="U265" s="400"/>
      <c r="V265" s="403">
        <v>6520789</v>
      </c>
      <c r="W265" s="403">
        <v>70126555</v>
      </c>
      <c r="X265" s="395">
        <v>1475934</v>
      </c>
      <c r="Y265" s="395">
        <v>702803</v>
      </c>
      <c r="Z265" s="395">
        <v>16656225</v>
      </c>
      <c r="AA265" s="395">
        <v>11542910</v>
      </c>
      <c r="AB265" s="395"/>
      <c r="AC265" s="395"/>
      <c r="AD265" s="395"/>
      <c r="AE265" s="404"/>
      <c r="AF265" s="405"/>
      <c r="AG265" s="405"/>
      <c r="AH265" s="406"/>
      <c r="AI265" s="406"/>
      <c r="AJ265" s="406"/>
      <c r="AK265" s="406"/>
      <c r="AL265" s="406"/>
      <c r="AM265" s="406"/>
      <c r="AN265" s="406"/>
      <c r="AO265" s="406"/>
      <c r="AP265" s="407"/>
      <c r="AQ265" s="407"/>
      <c r="AR265" s="407"/>
      <c r="AS265" s="407"/>
      <c r="AT265" s="407"/>
    </row>
    <row r="266" spans="1:46" ht="12.75" x14ac:dyDescent="0.2">
      <c r="A266" s="393" t="s">
        <v>644</v>
      </c>
      <c r="B266" s="393" t="s">
        <v>637</v>
      </c>
      <c r="C266" s="394" t="s">
        <v>411</v>
      </c>
      <c r="D266" s="409"/>
      <c r="E266" s="394">
        <v>99425</v>
      </c>
      <c r="F266" s="393" t="s">
        <v>412</v>
      </c>
      <c r="G266" s="394" t="s">
        <v>413</v>
      </c>
      <c r="H266" s="395">
        <v>12150996</v>
      </c>
      <c r="I266" s="396" t="s">
        <v>270</v>
      </c>
      <c r="J266" s="397">
        <v>38</v>
      </c>
      <c r="K266" s="398" t="s">
        <v>415</v>
      </c>
      <c r="L266" s="398" t="s">
        <v>416</v>
      </c>
      <c r="M266" s="399">
        <v>19</v>
      </c>
      <c r="N266" s="400"/>
      <c r="O266" s="401">
        <v>0.81</v>
      </c>
      <c r="P266" s="399">
        <v>0.04</v>
      </c>
      <c r="Q266" s="402">
        <v>84.79</v>
      </c>
      <c r="R266" s="399">
        <v>3.9</v>
      </c>
      <c r="S266" s="401">
        <v>21.62</v>
      </c>
      <c r="T266" s="401">
        <v>3.93</v>
      </c>
      <c r="U266" s="400"/>
      <c r="V266" s="403">
        <v>76429</v>
      </c>
      <c r="W266" s="403">
        <v>2041368</v>
      </c>
      <c r="X266" s="395">
        <v>94420</v>
      </c>
      <c r="Y266" s="395">
        <v>24076</v>
      </c>
      <c r="Z266" s="395">
        <v>518843</v>
      </c>
      <c r="AA266" s="395">
        <v>277702</v>
      </c>
      <c r="AB266" s="395"/>
      <c r="AC266" s="395"/>
      <c r="AD266" s="395"/>
      <c r="AE266" s="404"/>
      <c r="AF266" s="405"/>
      <c r="AG266" s="405"/>
      <c r="AH266" s="406"/>
      <c r="AI266" s="406"/>
      <c r="AJ266" s="406"/>
      <c r="AK266" s="406"/>
      <c r="AL266" s="406"/>
      <c r="AM266" s="406"/>
      <c r="AN266" s="406"/>
      <c r="AO266" s="406"/>
      <c r="AP266" s="407"/>
      <c r="AQ266" s="407"/>
      <c r="AR266" s="407"/>
      <c r="AS266" s="407"/>
      <c r="AT266" s="407"/>
    </row>
    <row r="267" spans="1:46" ht="12.75" x14ac:dyDescent="0.2">
      <c r="A267" s="393" t="s">
        <v>191</v>
      </c>
      <c r="B267" s="393" t="s">
        <v>192</v>
      </c>
      <c r="C267" s="394" t="s">
        <v>411</v>
      </c>
      <c r="D267" s="394">
        <v>9008</v>
      </c>
      <c r="E267" s="394">
        <v>90008</v>
      </c>
      <c r="F267" s="393" t="s">
        <v>427</v>
      </c>
      <c r="G267" s="394" t="s">
        <v>413</v>
      </c>
      <c r="H267" s="395">
        <v>12150996</v>
      </c>
      <c r="I267" s="396" t="s">
        <v>270</v>
      </c>
      <c r="J267" s="397">
        <v>168</v>
      </c>
      <c r="K267" s="398" t="s">
        <v>415</v>
      </c>
      <c r="L267" s="398" t="s">
        <v>416</v>
      </c>
      <c r="M267" s="399">
        <v>6</v>
      </c>
      <c r="N267" s="400"/>
      <c r="O267" s="401">
        <v>0.41</v>
      </c>
      <c r="P267" s="399">
        <v>0.02</v>
      </c>
      <c r="Q267" s="402">
        <v>49.38</v>
      </c>
      <c r="R267" s="399">
        <v>2.2999999999999998</v>
      </c>
      <c r="S267" s="401">
        <v>21.47</v>
      </c>
      <c r="T267" s="401">
        <v>9.4600000000000009</v>
      </c>
      <c r="U267" s="400"/>
      <c r="V267" s="403">
        <v>9336</v>
      </c>
      <c r="W267" s="403">
        <v>492207</v>
      </c>
      <c r="X267" s="395">
        <v>22928</v>
      </c>
      <c r="Y267" s="395">
        <v>9968</v>
      </c>
      <c r="Z267" s="395">
        <v>52018</v>
      </c>
      <c r="AA267" s="395">
        <v>63095</v>
      </c>
      <c r="AB267" s="395"/>
      <c r="AC267" s="395"/>
      <c r="AD267" s="395"/>
      <c r="AE267" s="404"/>
      <c r="AF267" s="405"/>
      <c r="AG267" s="405"/>
      <c r="AH267" s="406"/>
      <c r="AI267" s="406"/>
      <c r="AJ267" s="406"/>
      <c r="AK267" s="406"/>
      <c r="AL267" s="406"/>
      <c r="AM267" s="406"/>
      <c r="AN267" s="406"/>
      <c r="AO267" s="406"/>
      <c r="AP267" s="407"/>
      <c r="AQ267" s="407"/>
      <c r="AR267" s="407"/>
      <c r="AS267" s="407"/>
      <c r="AT267" s="407"/>
    </row>
    <row r="268" spans="1:46" ht="12.75" x14ac:dyDescent="0.2">
      <c r="A268" s="393"/>
      <c r="B268" s="393"/>
      <c r="C268" s="394"/>
      <c r="D268" s="394"/>
      <c r="E268" s="394"/>
      <c r="F268" s="393"/>
      <c r="G268" s="394"/>
      <c r="H268" s="395"/>
      <c r="I268" s="396"/>
      <c r="J268" s="408"/>
      <c r="K268" s="398"/>
      <c r="L268" s="398"/>
      <c r="M268" s="399"/>
      <c r="N268" s="400"/>
      <c r="O268" s="401"/>
      <c r="P268" s="399"/>
      <c r="Q268" s="402"/>
      <c r="R268" s="399"/>
      <c r="S268" s="401"/>
      <c r="T268" s="401"/>
      <c r="U268" s="400"/>
      <c r="V268" s="403"/>
      <c r="W268" s="403"/>
      <c r="X268" s="395"/>
      <c r="Y268" s="395"/>
      <c r="Z268" s="395"/>
      <c r="AA268" s="395"/>
      <c r="AB268" s="395"/>
      <c r="AC268" s="395"/>
      <c r="AD268" s="395"/>
      <c r="AE268" s="404"/>
      <c r="AF268" s="405"/>
      <c r="AG268" s="405"/>
      <c r="AH268" s="406"/>
      <c r="AI268" s="406"/>
      <c r="AJ268" s="406"/>
      <c r="AK268" s="406"/>
      <c r="AL268" s="406"/>
      <c r="AM268" s="406"/>
      <c r="AN268" s="406"/>
      <c r="AO268" s="406"/>
      <c r="AP268" s="407"/>
      <c r="AQ268" s="407"/>
      <c r="AR268" s="407"/>
      <c r="AS268" s="407"/>
      <c r="AT268" s="407"/>
    </row>
    <row r="269" spans="1:46" ht="12.75" x14ac:dyDescent="0.2">
      <c r="A269" s="393" t="s">
        <v>569</v>
      </c>
      <c r="B269" s="393" t="s">
        <v>570</v>
      </c>
      <c r="C269" s="394" t="s">
        <v>411</v>
      </c>
      <c r="D269" s="394">
        <v>9157</v>
      </c>
      <c r="E269" s="394">
        <v>90157</v>
      </c>
      <c r="F269" s="393" t="s">
        <v>412</v>
      </c>
      <c r="G269" s="394" t="s">
        <v>413</v>
      </c>
      <c r="H269" s="395">
        <v>12150996</v>
      </c>
      <c r="I269" s="396" t="s">
        <v>270</v>
      </c>
      <c r="J269" s="408">
        <v>1187</v>
      </c>
      <c r="K269" s="398" t="s">
        <v>417</v>
      </c>
      <c r="L269" s="398" t="s">
        <v>416</v>
      </c>
      <c r="M269" s="399">
        <v>579</v>
      </c>
      <c r="N269" s="400"/>
      <c r="O269" s="401">
        <v>2.39</v>
      </c>
      <c r="P269" s="399">
        <v>7.0000000000000007E-2</v>
      </c>
      <c r="Q269" s="402">
        <v>91.09</v>
      </c>
      <c r="R269" s="399">
        <v>2.6</v>
      </c>
      <c r="S269" s="401">
        <v>35.08</v>
      </c>
      <c r="T269" s="401">
        <v>2.39</v>
      </c>
      <c r="U269" s="400"/>
      <c r="V269" s="403">
        <v>4500111</v>
      </c>
      <c r="W269" s="403">
        <v>66094536</v>
      </c>
      <c r="X269" s="395">
        <v>1883866</v>
      </c>
      <c r="Y269" s="395">
        <v>725596</v>
      </c>
      <c r="Z269" s="395">
        <v>27677286</v>
      </c>
      <c r="AA269" s="395">
        <v>16092077</v>
      </c>
      <c r="AB269" s="395"/>
      <c r="AC269" s="395"/>
      <c r="AD269" s="395"/>
      <c r="AE269" s="404"/>
      <c r="AF269" s="405"/>
      <c r="AG269" s="405"/>
      <c r="AH269" s="406"/>
      <c r="AI269" s="406"/>
      <c r="AJ269" s="406"/>
      <c r="AK269" s="406"/>
      <c r="AL269" s="406"/>
      <c r="AM269" s="406"/>
      <c r="AN269" s="406"/>
      <c r="AO269" s="406"/>
      <c r="AP269" s="407"/>
      <c r="AQ269" s="407"/>
      <c r="AR269" s="407"/>
      <c r="AS269" s="407"/>
      <c r="AT269" s="407"/>
    </row>
    <row r="270" spans="1:46" ht="12.75" x14ac:dyDescent="0.2">
      <c r="A270" s="393" t="s">
        <v>645</v>
      </c>
      <c r="B270" s="393" t="s">
        <v>646</v>
      </c>
      <c r="C270" s="394" t="s">
        <v>411</v>
      </c>
      <c r="D270" s="409"/>
      <c r="E270" s="394">
        <v>90300</v>
      </c>
      <c r="F270" s="393" t="s">
        <v>427</v>
      </c>
      <c r="G270" s="394" t="s">
        <v>428</v>
      </c>
      <c r="H270" s="395">
        <v>12150996</v>
      </c>
      <c r="I270" s="396" t="s">
        <v>270</v>
      </c>
      <c r="J270" s="397">
        <v>5</v>
      </c>
      <c r="K270" s="398" t="s">
        <v>417</v>
      </c>
      <c r="L270" s="398" t="s">
        <v>416</v>
      </c>
      <c r="M270" s="399">
        <v>5</v>
      </c>
      <c r="N270" s="400"/>
      <c r="O270" s="401">
        <v>6.87</v>
      </c>
      <c r="P270" s="399">
        <v>0.83</v>
      </c>
      <c r="Q270" s="402">
        <v>56.3</v>
      </c>
      <c r="R270" s="399">
        <v>6.8</v>
      </c>
      <c r="S270" s="401">
        <v>8.2899999999999991</v>
      </c>
      <c r="T270" s="401">
        <v>0</v>
      </c>
      <c r="U270" s="400"/>
      <c r="V270" s="403">
        <v>33628</v>
      </c>
      <c r="W270" s="403">
        <v>40595</v>
      </c>
      <c r="X270" s="395">
        <v>4896</v>
      </c>
      <c r="Y270" s="399">
        <v>721</v>
      </c>
      <c r="Z270" s="399">
        <v>0</v>
      </c>
      <c r="AA270" s="395">
        <v>11575</v>
      </c>
      <c r="AB270" s="395"/>
      <c r="AC270" s="395"/>
      <c r="AD270" s="395"/>
      <c r="AE270" s="404"/>
      <c r="AF270" s="405"/>
      <c r="AG270" s="405"/>
      <c r="AH270" s="406"/>
      <c r="AI270" s="406"/>
      <c r="AJ270" s="406"/>
      <c r="AK270" s="406"/>
      <c r="AL270" s="406"/>
      <c r="AM270" s="406"/>
      <c r="AN270" s="406"/>
      <c r="AO270" s="406"/>
      <c r="AP270" s="407"/>
      <c r="AQ270" s="407"/>
      <c r="AR270" s="407"/>
      <c r="AS270" s="407"/>
      <c r="AT270" s="407"/>
    </row>
    <row r="271" spans="1:46" ht="12.75" x14ac:dyDescent="0.2">
      <c r="A271" s="393" t="s">
        <v>583</v>
      </c>
      <c r="B271" s="393" t="s">
        <v>584</v>
      </c>
      <c r="C271" s="394" t="s">
        <v>411</v>
      </c>
      <c r="D271" s="409"/>
      <c r="E271" s="394">
        <v>90252</v>
      </c>
      <c r="F271" s="393" t="s">
        <v>427</v>
      </c>
      <c r="G271" s="394" t="s">
        <v>428</v>
      </c>
      <c r="H271" s="395">
        <v>12150996</v>
      </c>
      <c r="I271" s="396" t="s">
        <v>270</v>
      </c>
      <c r="J271" s="397">
        <v>9</v>
      </c>
      <c r="K271" s="398" t="s">
        <v>417</v>
      </c>
      <c r="L271" s="398" t="s">
        <v>416</v>
      </c>
      <c r="M271" s="399">
        <v>5</v>
      </c>
      <c r="N271" s="400"/>
      <c r="O271" s="401">
        <v>0.5</v>
      </c>
      <c r="P271" s="399">
        <v>7.0000000000000007E-2</v>
      </c>
      <c r="Q271" s="402">
        <v>35.07</v>
      </c>
      <c r="R271" s="399">
        <v>5.2</v>
      </c>
      <c r="S271" s="401">
        <v>6.72</v>
      </c>
      <c r="T271" s="401">
        <v>0</v>
      </c>
      <c r="U271" s="400"/>
      <c r="V271" s="403">
        <v>1682</v>
      </c>
      <c r="W271" s="403">
        <v>22587</v>
      </c>
      <c r="X271" s="395">
        <v>3363</v>
      </c>
      <c r="Y271" s="399">
        <v>644</v>
      </c>
      <c r="Z271" s="399">
        <v>0</v>
      </c>
      <c r="AA271" s="395">
        <v>22722</v>
      </c>
      <c r="AB271" s="395"/>
      <c r="AC271" s="395"/>
      <c r="AD271" s="395"/>
      <c r="AE271" s="404"/>
      <c r="AF271" s="405"/>
      <c r="AG271" s="405"/>
      <c r="AH271" s="406"/>
      <c r="AI271" s="406"/>
      <c r="AJ271" s="406"/>
      <c r="AK271" s="406"/>
      <c r="AL271" s="406"/>
      <c r="AM271" s="406"/>
      <c r="AN271" s="406"/>
      <c r="AO271" s="406"/>
      <c r="AP271" s="407"/>
      <c r="AQ271" s="407"/>
      <c r="AR271" s="407"/>
      <c r="AS271" s="407"/>
      <c r="AT271" s="407"/>
    </row>
    <row r="272" spans="1:46" ht="12.75" x14ac:dyDescent="0.2">
      <c r="A272" s="393" t="s">
        <v>647</v>
      </c>
      <c r="B272" s="393" t="s">
        <v>648</v>
      </c>
      <c r="C272" s="394" t="s">
        <v>411</v>
      </c>
      <c r="D272" s="409"/>
      <c r="E272" s="394">
        <v>90258</v>
      </c>
      <c r="F272" s="393" t="s">
        <v>427</v>
      </c>
      <c r="G272" s="394" t="s">
        <v>428</v>
      </c>
      <c r="H272" s="395">
        <v>12150996</v>
      </c>
      <c r="I272" s="396" t="s">
        <v>270</v>
      </c>
      <c r="J272" s="397">
        <v>15</v>
      </c>
      <c r="K272" s="398" t="s">
        <v>417</v>
      </c>
      <c r="L272" s="398" t="s">
        <v>416</v>
      </c>
      <c r="M272" s="399">
        <v>8</v>
      </c>
      <c r="N272" s="400"/>
      <c r="O272" s="401">
        <v>1.44</v>
      </c>
      <c r="P272" s="399">
        <v>0.13</v>
      </c>
      <c r="Q272" s="402">
        <v>96.81</v>
      </c>
      <c r="R272" s="399">
        <v>8.6999999999999993</v>
      </c>
      <c r="S272" s="401">
        <v>11.11</v>
      </c>
      <c r="T272" s="401">
        <v>0</v>
      </c>
      <c r="U272" s="400"/>
      <c r="V272" s="403">
        <v>72403</v>
      </c>
      <c r="W272" s="403">
        <v>560330</v>
      </c>
      <c r="X272" s="395">
        <v>50441</v>
      </c>
      <c r="Y272" s="395">
        <v>5788</v>
      </c>
      <c r="Z272" s="399">
        <v>0</v>
      </c>
      <c r="AA272" s="395">
        <v>96771</v>
      </c>
      <c r="AB272" s="395"/>
      <c r="AC272" s="395"/>
      <c r="AD272" s="395"/>
      <c r="AE272" s="404"/>
      <c r="AF272" s="405"/>
      <c r="AG272" s="405"/>
      <c r="AH272" s="406"/>
      <c r="AI272" s="406"/>
      <c r="AJ272" s="406"/>
      <c r="AK272" s="406"/>
      <c r="AL272" s="406"/>
      <c r="AM272" s="406"/>
      <c r="AN272" s="406"/>
      <c r="AO272" s="406"/>
      <c r="AP272" s="407"/>
      <c r="AQ272" s="407"/>
      <c r="AR272" s="407"/>
      <c r="AS272" s="407"/>
      <c r="AT272" s="407"/>
    </row>
    <row r="273" spans="1:46" ht="12.75" x14ac:dyDescent="0.2">
      <c r="A273" s="393" t="s">
        <v>649</v>
      </c>
      <c r="B273" s="393" t="s">
        <v>650</v>
      </c>
      <c r="C273" s="394" t="s">
        <v>411</v>
      </c>
      <c r="D273" s="409"/>
      <c r="E273" s="394">
        <v>90262</v>
      </c>
      <c r="F273" s="393" t="s">
        <v>427</v>
      </c>
      <c r="G273" s="394" t="s">
        <v>428</v>
      </c>
      <c r="H273" s="395">
        <v>12150996</v>
      </c>
      <c r="I273" s="396" t="s">
        <v>270</v>
      </c>
      <c r="J273" s="397">
        <v>6</v>
      </c>
      <c r="K273" s="398" t="s">
        <v>417</v>
      </c>
      <c r="L273" s="398" t="s">
        <v>416</v>
      </c>
      <c r="M273" s="399">
        <v>5</v>
      </c>
      <c r="N273" s="400"/>
      <c r="O273" s="401">
        <v>0</v>
      </c>
      <c r="P273" s="399">
        <v>0</v>
      </c>
      <c r="Q273" s="402">
        <v>80.41</v>
      </c>
      <c r="R273" s="399">
        <v>6.6</v>
      </c>
      <c r="S273" s="401">
        <v>12.17</v>
      </c>
      <c r="T273" s="401">
        <v>0</v>
      </c>
      <c r="U273" s="400"/>
      <c r="V273" s="403">
        <v>0</v>
      </c>
      <c r="W273" s="403">
        <v>37232</v>
      </c>
      <c r="X273" s="395">
        <v>3059</v>
      </c>
      <c r="Y273" s="399">
        <v>463</v>
      </c>
      <c r="Z273" s="399">
        <v>0</v>
      </c>
      <c r="AA273" s="395">
        <v>7305</v>
      </c>
      <c r="AB273" s="395"/>
      <c r="AC273" s="395"/>
      <c r="AD273" s="395"/>
      <c r="AE273" s="404"/>
      <c r="AF273" s="405"/>
      <c r="AG273" s="405"/>
      <c r="AH273" s="406"/>
      <c r="AI273" s="406"/>
      <c r="AJ273" s="406"/>
      <c r="AK273" s="406"/>
      <c r="AL273" s="406"/>
      <c r="AM273" s="406"/>
      <c r="AN273" s="406"/>
      <c r="AO273" s="406"/>
      <c r="AP273" s="407"/>
      <c r="AQ273" s="407"/>
      <c r="AR273" s="407"/>
      <c r="AS273" s="407"/>
      <c r="AT273" s="407"/>
    </row>
    <row r="274" spans="1:46" ht="12.75" x14ac:dyDescent="0.2">
      <c r="A274" s="393" t="s">
        <v>606</v>
      </c>
      <c r="B274" s="393" t="s">
        <v>607</v>
      </c>
      <c r="C274" s="394" t="s">
        <v>411</v>
      </c>
      <c r="D274" s="409"/>
      <c r="E274" s="394">
        <v>90268</v>
      </c>
      <c r="F274" s="393" t="s">
        <v>427</v>
      </c>
      <c r="G274" s="394" t="s">
        <v>428</v>
      </c>
      <c r="H274" s="395">
        <v>12150996</v>
      </c>
      <c r="I274" s="396" t="s">
        <v>270</v>
      </c>
      <c r="J274" s="397">
        <v>14</v>
      </c>
      <c r="K274" s="398" t="s">
        <v>417</v>
      </c>
      <c r="L274" s="398" t="s">
        <v>416</v>
      </c>
      <c r="M274" s="399">
        <v>5</v>
      </c>
      <c r="N274" s="400"/>
      <c r="O274" s="401">
        <v>2.61</v>
      </c>
      <c r="P274" s="399">
        <v>0.18</v>
      </c>
      <c r="Q274" s="402">
        <v>69.62</v>
      </c>
      <c r="R274" s="399">
        <v>4.9000000000000004</v>
      </c>
      <c r="S274" s="401">
        <v>14.24</v>
      </c>
      <c r="T274" s="401">
        <v>0</v>
      </c>
      <c r="U274" s="400"/>
      <c r="V274" s="403">
        <v>31350</v>
      </c>
      <c r="W274" s="403">
        <v>170769</v>
      </c>
      <c r="X274" s="395">
        <v>11990</v>
      </c>
      <c r="Y274" s="395">
        <v>2453</v>
      </c>
      <c r="Z274" s="399">
        <v>0</v>
      </c>
      <c r="AA274" s="395">
        <v>39013</v>
      </c>
      <c r="AB274" s="395"/>
      <c r="AC274" s="395"/>
      <c r="AD274" s="395"/>
      <c r="AE274" s="404"/>
      <c r="AF274" s="405"/>
      <c r="AG274" s="405"/>
      <c r="AH274" s="406"/>
      <c r="AI274" s="406"/>
      <c r="AJ274" s="406"/>
      <c r="AK274" s="406"/>
      <c r="AL274" s="406"/>
      <c r="AM274" s="406"/>
      <c r="AN274" s="406"/>
      <c r="AO274" s="406"/>
      <c r="AP274" s="407"/>
      <c r="AQ274" s="407"/>
      <c r="AR274" s="407"/>
      <c r="AS274" s="407"/>
      <c r="AT274" s="407"/>
    </row>
    <row r="275" spans="1:46" ht="12.75" x14ac:dyDescent="0.2">
      <c r="A275" s="393" t="s">
        <v>565</v>
      </c>
      <c r="B275" s="393" t="s">
        <v>193</v>
      </c>
      <c r="C275" s="394" t="s">
        <v>411</v>
      </c>
      <c r="D275" s="394">
        <v>9147</v>
      </c>
      <c r="E275" s="394">
        <v>90147</v>
      </c>
      <c r="F275" s="393" t="s">
        <v>427</v>
      </c>
      <c r="G275" s="394" t="s">
        <v>413</v>
      </c>
      <c r="H275" s="395">
        <v>12150996</v>
      </c>
      <c r="I275" s="396" t="s">
        <v>270</v>
      </c>
      <c r="J275" s="397">
        <v>357</v>
      </c>
      <c r="K275" s="398" t="s">
        <v>417</v>
      </c>
      <c r="L275" s="398" t="s">
        <v>416</v>
      </c>
      <c r="M275" s="399">
        <v>9</v>
      </c>
      <c r="N275" s="400"/>
      <c r="O275" s="401">
        <v>2.77</v>
      </c>
      <c r="P275" s="399">
        <v>0.14000000000000001</v>
      </c>
      <c r="Q275" s="402">
        <v>151.58000000000001</v>
      </c>
      <c r="R275" s="399">
        <v>7.6</v>
      </c>
      <c r="S275" s="401">
        <v>19.850000000000001</v>
      </c>
      <c r="T275" s="401">
        <v>9.09</v>
      </c>
      <c r="U275" s="400"/>
      <c r="V275" s="403">
        <v>181178</v>
      </c>
      <c r="W275" s="403">
        <v>1298909</v>
      </c>
      <c r="X275" s="395">
        <v>65432</v>
      </c>
      <c r="Y275" s="395">
        <v>8569</v>
      </c>
      <c r="Z275" s="395">
        <v>142889</v>
      </c>
      <c r="AA275" s="395">
        <v>135393</v>
      </c>
      <c r="AB275" s="395"/>
      <c r="AC275" s="395"/>
      <c r="AD275" s="395"/>
      <c r="AE275" s="404"/>
      <c r="AF275" s="405"/>
      <c r="AG275" s="405"/>
      <c r="AH275" s="406"/>
      <c r="AI275" s="406"/>
      <c r="AJ275" s="406"/>
      <c r="AK275" s="406"/>
      <c r="AL275" s="406"/>
      <c r="AM275" s="406"/>
      <c r="AN275" s="406"/>
      <c r="AO275" s="406"/>
      <c r="AP275" s="407"/>
      <c r="AQ275" s="407"/>
      <c r="AR275" s="407"/>
      <c r="AS275" s="407"/>
      <c r="AT275" s="407"/>
    </row>
    <row r="276" spans="1:46" ht="12.75" x14ac:dyDescent="0.2">
      <c r="A276" s="393" t="s">
        <v>651</v>
      </c>
      <c r="B276" s="393" t="s">
        <v>652</v>
      </c>
      <c r="C276" s="394" t="s">
        <v>411</v>
      </c>
      <c r="D276" s="409"/>
      <c r="E276" s="394">
        <v>90282</v>
      </c>
      <c r="F276" s="393" t="s">
        <v>427</v>
      </c>
      <c r="G276" s="394" t="s">
        <v>428</v>
      </c>
      <c r="H276" s="395">
        <v>12150996</v>
      </c>
      <c r="I276" s="396" t="s">
        <v>270</v>
      </c>
      <c r="J276" s="397">
        <v>8</v>
      </c>
      <c r="K276" s="398" t="s">
        <v>417</v>
      </c>
      <c r="L276" s="398" t="s">
        <v>416</v>
      </c>
      <c r="M276" s="399">
        <v>8</v>
      </c>
      <c r="N276" s="400"/>
      <c r="O276" s="401">
        <v>2.87</v>
      </c>
      <c r="P276" s="399">
        <v>0.1</v>
      </c>
      <c r="Q276" s="402">
        <v>48.1</v>
      </c>
      <c r="R276" s="399">
        <v>1.6</v>
      </c>
      <c r="S276" s="401">
        <v>29.56</v>
      </c>
      <c r="T276" s="401">
        <v>0</v>
      </c>
      <c r="U276" s="400"/>
      <c r="V276" s="403">
        <v>12659</v>
      </c>
      <c r="W276" s="403">
        <v>130344</v>
      </c>
      <c r="X276" s="395">
        <v>4410</v>
      </c>
      <c r="Y276" s="395">
        <v>2710</v>
      </c>
      <c r="Z276" s="399">
        <v>0</v>
      </c>
      <c r="AA276" s="395">
        <v>52385</v>
      </c>
      <c r="AB276" s="395"/>
      <c r="AC276" s="395"/>
      <c r="AD276" s="395"/>
      <c r="AE276" s="404"/>
      <c r="AF276" s="405"/>
      <c r="AG276" s="405"/>
      <c r="AH276" s="406"/>
      <c r="AI276" s="406"/>
      <c r="AJ276" s="406"/>
      <c r="AK276" s="406"/>
      <c r="AL276" s="406"/>
      <c r="AM276" s="406"/>
      <c r="AN276" s="406"/>
      <c r="AO276" s="406"/>
      <c r="AP276" s="407"/>
      <c r="AQ276" s="407"/>
      <c r="AR276" s="407"/>
      <c r="AS276" s="407"/>
      <c r="AT276" s="407"/>
    </row>
    <row r="277" spans="1:46" ht="12.75" x14ac:dyDescent="0.2">
      <c r="A277" s="393" t="s">
        <v>653</v>
      </c>
      <c r="B277" s="393" t="s">
        <v>654</v>
      </c>
      <c r="C277" s="394" t="s">
        <v>411</v>
      </c>
      <c r="D277" s="409"/>
      <c r="E277" s="394">
        <v>90291</v>
      </c>
      <c r="F277" s="393" t="s">
        <v>427</v>
      </c>
      <c r="G277" s="394" t="s">
        <v>428</v>
      </c>
      <c r="H277" s="395">
        <v>12150996</v>
      </c>
      <c r="I277" s="396" t="s">
        <v>270</v>
      </c>
      <c r="J277" s="397">
        <v>14</v>
      </c>
      <c r="K277" s="398" t="s">
        <v>417</v>
      </c>
      <c r="L277" s="398" t="s">
        <v>416</v>
      </c>
      <c r="M277" s="399">
        <v>9</v>
      </c>
      <c r="N277" s="400"/>
      <c r="O277" s="401">
        <v>0.53</v>
      </c>
      <c r="P277" s="399">
        <v>0.15</v>
      </c>
      <c r="Q277" s="402">
        <v>41.79</v>
      </c>
      <c r="R277" s="399">
        <v>11.7</v>
      </c>
      <c r="S277" s="401">
        <v>3.57</v>
      </c>
      <c r="T277" s="401">
        <v>0</v>
      </c>
      <c r="U277" s="400"/>
      <c r="V277" s="403">
        <v>72752</v>
      </c>
      <c r="W277" s="403">
        <v>492624</v>
      </c>
      <c r="X277" s="395">
        <v>138023</v>
      </c>
      <c r="Y277" s="395">
        <v>11789</v>
      </c>
      <c r="Z277" s="399">
        <v>0</v>
      </c>
      <c r="AA277" s="395">
        <v>178731</v>
      </c>
      <c r="AB277" s="395"/>
      <c r="AC277" s="395"/>
      <c r="AD277" s="395"/>
      <c r="AE277" s="404"/>
      <c r="AF277" s="405"/>
      <c r="AG277" s="405"/>
      <c r="AH277" s="406"/>
      <c r="AI277" s="406"/>
      <c r="AJ277" s="406"/>
      <c r="AK277" s="406"/>
      <c r="AL277" s="406"/>
      <c r="AM277" s="406"/>
      <c r="AN277" s="406"/>
      <c r="AO277" s="406"/>
      <c r="AP277" s="407"/>
      <c r="AQ277" s="407"/>
      <c r="AR277" s="407"/>
      <c r="AS277" s="407"/>
      <c r="AT277" s="407"/>
    </row>
    <row r="278" spans="1:46" ht="12.75" x14ac:dyDescent="0.2">
      <c r="A278" s="393" t="s">
        <v>636</v>
      </c>
      <c r="B278" s="393" t="s">
        <v>637</v>
      </c>
      <c r="C278" s="394" t="s">
        <v>411</v>
      </c>
      <c r="D278" s="394">
        <v>9296</v>
      </c>
      <c r="E278" s="394">
        <v>90296</v>
      </c>
      <c r="F278" s="393" t="s">
        <v>427</v>
      </c>
      <c r="G278" s="394" t="s">
        <v>428</v>
      </c>
      <c r="H278" s="395">
        <v>12150996</v>
      </c>
      <c r="I278" s="396" t="s">
        <v>270</v>
      </c>
      <c r="J278" s="397">
        <v>28</v>
      </c>
      <c r="K278" s="398" t="s">
        <v>417</v>
      </c>
      <c r="L278" s="398" t="s">
        <v>416</v>
      </c>
      <c r="M278" s="399">
        <v>21</v>
      </c>
      <c r="N278" s="400"/>
      <c r="O278" s="401">
        <v>2.0499999999999998</v>
      </c>
      <c r="P278" s="399">
        <v>0.12</v>
      </c>
      <c r="Q278" s="402">
        <v>132.09</v>
      </c>
      <c r="R278" s="399">
        <v>7.6</v>
      </c>
      <c r="S278" s="401">
        <v>17.399999999999999</v>
      </c>
      <c r="T278" s="401">
        <v>0</v>
      </c>
      <c r="U278" s="400"/>
      <c r="V278" s="403">
        <v>42743</v>
      </c>
      <c r="W278" s="403">
        <v>363243</v>
      </c>
      <c r="X278" s="395">
        <v>20875</v>
      </c>
      <c r="Y278" s="395">
        <v>2750</v>
      </c>
      <c r="Z278" s="399">
        <v>0</v>
      </c>
      <c r="AA278" s="395">
        <v>46717</v>
      </c>
      <c r="AB278" s="395"/>
      <c r="AC278" s="395"/>
      <c r="AD278" s="395"/>
      <c r="AE278" s="404"/>
      <c r="AF278" s="405"/>
      <c r="AG278" s="405"/>
      <c r="AH278" s="406"/>
      <c r="AI278" s="406"/>
      <c r="AJ278" s="406"/>
      <c r="AK278" s="406"/>
      <c r="AL278" s="406"/>
      <c r="AM278" s="406"/>
      <c r="AN278" s="406"/>
      <c r="AO278" s="406"/>
      <c r="AP278" s="407"/>
      <c r="AQ278" s="407"/>
      <c r="AR278" s="407"/>
      <c r="AS278" s="407"/>
      <c r="AT278" s="407"/>
    </row>
    <row r="279" spans="1:46" ht="12.75" x14ac:dyDescent="0.2">
      <c r="A279" s="393" t="s">
        <v>557</v>
      </c>
      <c r="B279" s="393" t="s">
        <v>558</v>
      </c>
      <c r="C279" s="394" t="s">
        <v>411</v>
      </c>
      <c r="D279" s="394">
        <v>9041</v>
      </c>
      <c r="E279" s="394">
        <v>90041</v>
      </c>
      <c r="F279" s="393" t="s">
        <v>427</v>
      </c>
      <c r="G279" s="394" t="s">
        <v>413</v>
      </c>
      <c r="H279" s="395">
        <v>12150996</v>
      </c>
      <c r="I279" s="396" t="s">
        <v>270</v>
      </c>
      <c r="J279" s="397">
        <v>107</v>
      </c>
      <c r="K279" s="398" t="s">
        <v>417</v>
      </c>
      <c r="L279" s="398" t="s">
        <v>416</v>
      </c>
      <c r="M279" s="399">
        <v>40</v>
      </c>
      <c r="N279" s="400"/>
      <c r="O279" s="401">
        <v>0.28999999999999998</v>
      </c>
      <c r="P279" s="399">
        <v>0.05</v>
      </c>
      <c r="Q279" s="402">
        <v>74.989999999999995</v>
      </c>
      <c r="R279" s="399">
        <v>13.8</v>
      </c>
      <c r="S279" s="401">
        <v>5.44</v>
      </c>
      <c r="T279" s="401">
        <v>2.52</v>
      </c>
      <c r="U279" s="400"/>
      <c r="V279" s="403">
        <v>22023</v>
      </c>
      <c r="W279" s="403">
        <v>406149</v>
      </c>
      <c r="X279" s="395">
        <v>74709</v>
      </c>
      <c r="Y279" s="395">
        <v>5416</v>
      </c>
      <c r="Z279" s="395">
        <v>161394</v>
      </c>
      <c r="AA279" s="395">
        <v>92459</v>
      </c>
      <c r="AB279" s="395"/>
      <c r="AC279" s="395"/>
      <c r="AD279" s="395"/>
      <c r="AE279" s="404"/>
      <c r="AF279" s="405"/>
      <c r="AG279" s="405"/>
      <c r="AH279" s="406"/>
      <c r="AI279" s="406"/>
      <c r="AJ279" s="406"/>
      <c r="AK279" s="406"/>
      <c r="AL279" s="406"/>
      <c r="AM279" s="406"/>
      <c r="AN279" s="406"/>
      <c r="AO279" s="406"/>
      <c r="AP279" s="407"/>
      <c r="AQ279" s="407"/>
      <c r="AR279" s="407"/>
      <c r="AS279" s="407"/>
      <c r="AT279" s="407"/>
    </row>
    <row r="280" spans="1:46" ht="12.75" x14ac:dyDescent="0.2">
      <c r="A280" s="393" t="s">
        <v>508</v>
      </c>
      <c r="B280" s="393" t="s">
        <v>342</v>
      </c>
      <c r="C280" s="394" t="s">
        <v>411</v>
      </c>
      <c r="D280" s="394">
        <v>9036</v>
      </c>
      <c r="E280" s="394">
        <v>90036</v>
      </c>
      <c r="F280" s="393" t="s">
        <v>412</v>
      </c>
      <c r="G280" s="394" t="s">
        <v>413</v>
      </c>
      <c r="H280" s="395">
        <v>12150996</v>
      </c>
      <c r="I280" s="396" t="s">
        <v>270</v>
      </c>
      <c r="J280" s="408">
        <v>1501</v>
      </c>
      <c r="K280" s="398" t="s">
        <v>417</v>
      </c>
      <c r="L280" s="398" t="s">
        <v>416</v>
      </c>
      <c r="M280" s="399">
        <v>99</v>
      </c>
      <c r="N280" s="400"/>
      <c r="O280" s="401">
        <v>3.44</v>
      </c>
      <c r="P280" s="399">
        <v>0.28000000000000003</v>
      </c>
      <c r="Q280" s="402">
        <v>69</v>
      </c>
      <c r="R280" s="399">
        <v>5.5</v>
      </c>
      <c r="S280" s="401">
        <v>12.44</v>
      </c>
      <c r="T280" s="401">
        <v>4.1100000000000003</v>
      </c>
      <c r="U280" s="400"/>
      <c r="V280" s="403">
        <v>466153</v>
      </c>
      <c r="W280" s="403">
        <v>1687990</v>
      </c>
      <c r="X280" s="395">
        <v>135639</v>
      </c>
      <c r="Y280" s="395">
        <v>24462</v>
      </c>
      <c r="Z280" s="395">
        <v>410307</v>
      </c>
      <c r="AA280" s="395">
        <v>391276</v>
      </c>
      <c r="AB280" s="395"/>
      <c r="AC280" s="395"/>
      <c r="AD280" s="395"/>
      <c r="AE280" s="404"/>
      <c r="AF280" s="405"/>
      <c r="AG280" s="405"/>
      <c r="AH280" s="406"/>
      <c r="AI280" s="406"/>
      <c r="AJ280" s="406"/>
      <c r="AK280" s="406"/>
      <c r="AL280" s="406"/>
      <c r="AM280" s="406"/>
      <c r="AN280" s="406"/>
      <c r="AO280" s="406"/>
      <c r="AP280" s="407"/>
      <c r="AQ280" s="407"/>
      <c r="AR280" s="407"/>
      <c r="AS280" s="407"/>
      <c r="AT280" s="407"/>
    </row>
    <row r="281" spans="1:46" ht="12.75" x14ac:dyDescent="0.2">
      <c r="A281" s="393" t="s">
        <v>657</v>
      </c>
      <c r="B281" s="393" t="s">
        <v>658</v>
      </c>
      <c r="C281" s="394" t="s">
        <v>411</v>
      </c>
      <c r="D281" s="409"/>
      <c r="E281" s="394">
        <v>90287</v>
      </c>
      <c r="F281" s="393" t="s">
        <v>412</v>
      </c>
      <c r="G281" s="394" t="s">
        <v>428</v>
      </c>
      <c r="H281" s="395">
        <v>12150996</v>
      </c>
      <c r="I281" s="396" t="s">
        <v>270</v>
      </c>
      <c r="J281" s="397">
        <v>27</v>
      </c>
      <c r="K281" s="398" t="s">
        <v>417</v>
      </c>
      <c r="L281" s="398" t="s">
        <v>416</v>
      </c>
      <c r="M281" s="399">
        <v>6</v>
      </c>
      <c r="N281" s="400"/>
      <c r="O281" s="401">
        <v>4.88</v>
      </c>
      <c r="P281" s="399">
        <v>0.22</v>
      </c>
      <c r="Q281" s="402">
        <v>141.66</v>
      </c>
      <c r="R281" s="399">
        <v>6.3</v>
      </c>
      <c r="S281" s="401">
        <v>22.35</v>
      </c>
      <c r="T281" s="401">
        <v>0</v>
      </c>
      <c r="U281" s="400"/>
      <c r="V281" s="403">
        <v>24551</v>
      </c>
      <c r="W281" s="403">
        <v>112479</v>
      </c>
      <c r="X281" s="395">
        <v>5032</v>
      </c>
      <c r="Y281" s="399">
        <v>794</v>
      </c>
      <c r="Z281" s="399">
        <v>0</v>
      </c>
      <c r="AA281" s="395">
        <v>19442</v>
      </c>
      <c r="AB281" s="395"/>
      <c r="AC281" s="395"/>
      <c r="AD281" s="395"/>
      <c r="AE281" s="404"/>
      <c r="AF281" s="405"/>
      <c r="AG281" s="405"/>
      <c r="AH281" s="406"/>
      <c r="AI281" s="406"/>
      <c r="AJ281" s="406"/>
      <c r="AK281" s="406"/>
      <c r="AL281" s="406"/>
      <c r="AM281" s="406"/>
      <c r="AN281" s="406"/>
      <c r="AO281" s="406"/>
      <c r="AP281" s="407"/>
      <c r="AQ281" s="407"/>
      <c r="AR281" s="407"/>
      <c r="AS281" s="407"/>
      <c r="AT281" s="407"/>
    </row>
    <row r="282" spans="1:46" ht="12.75" x14ac:dyDescent="0.2">
      <c r="A282" s="393" t="s">
        <v>644</v>
      </c>
      <c r="B282" s="393" t="s">
        <v>637</v>
      </c>
      <c r="C282" s="394" t="s">
        <v>411</v>
      </c>
      <c r="D282" s="409"/>
      <c r="E282" s="394">
        <v>99425</v>
      </c>
      <c r="F282" s="393" t="s">
        <v>412</v>
      </c>
      <c r="G282" s="394" t="s">
        <v>413</v>
      </c>
      <c r="H282" s="395">
        <v>12150996</v>
      </c>
      <c r="I282" s="396" t="s">
        <v>270</v>
      </c>
      <c r="J282" s="397">
        <v>38</v>
      </c>
      <c r="K282" s="398" t="s">
        <v>417</v>
      </c>
      <c r="L282" s="398" t="s">
        <v>416</v>
      </c>
      <c r="M282" s="399">
        <v>19</v>
      </c>
      <c r="N282" s="400"/>
      <c r="O282" s="401">
        <v>1.94</v>
      </c>
      <c r="P282" s="399">
        <v>0.11</v>
      </c>
      <c r="Q282" s="402">
        <v>83.77</v>
      </c>
      <c r="R282" s="399">
        <v>4.7</v>
      </c>
      <c r="S282" s="401">
        <v>17.72</v>
      </c>
      <c r="T282" s="401">
        <v>3.68</v>
      </c>
      <c r="U282" s="400"/>
      <c r="V282" s="403">
        <v>120632</v>
      </c>
      <c r="W282" s="403">
        <v>1101709</v>
      </c>
      <c r="X282" s="395">
        <v>62169</v>
      </c>
      <c r="Y282" s="395">
        <v>13151</v>
      </c>
      <c r="Z282" s="395">
        <v>298992</v>
      </c>
      <c r="AA282" s="395">
        <v>278797</v>
      </c>
      <c r="AB282" s="395"/>
      <c r="AC282" s="395"/>
      <c r="AD282" s="395"/>
      <c r="AE282" s="404"/>
      <c r="AF282" s="405"/>
      <c r="AG282" s="405"/>
      <c r="AH282" s="406"/>
      <c r="AI282" s="406"/>
      <c r="AJ282" s="406"/>
      <c r="AK282" s="406"/>
      <c r="AL282" s="406"/>
      <c r="AM282" s="406"/>
      <c r="AN282" s="406"/>
      <c r="AO282" s="406"/>
      <c r="AP282" s="407"/>
      <c r="AQ282" s="407"/>
      <c r="AR282" s="407"/>
      <c r="AS282" s="407"/>
      <c r="AT282" s="407"/>
    </row>
    <row r="283" spans="1:46" ht="12.75" x14ac:dyDescent="0.2">
      <c r="A283" s="393" t="s">
        <v>283</v>
      </c>
      <c r="B283" s="393" t="s">
        <v>284</v>
      </c>
      <c r="C283" s="394" t="s">
        <v>411</v>
      </c>
      <c r="D283" s="394">
        <v>9010</v>
      </c>
      <c r="E283" s="394">
        <v>90010</v>
      </c>
      <c r="F283" s="393" t="s">
        <v>427</v>
      </c>
      <c r="G283" s="394" t="s">
        <v>413</v>
      </c>
      <c r="H283" s="395">
        <v>12150996</v>
      </c>
      <c r="I283" s="396" t="s">
        <v>270</v>
      </c>
      <c r="J283" s="397">
        <v>84</v>
      </c>
      <c r="K283" s="398" t="s">
        <v>417</v>
      </c>
      <c r="L283" s="398" t="s">
        <v>416</v>
      </c>
      <c r="M283" s="399">
        <v>36</v>
      </c>
      <c r="N283" s="400"/>
      <c r="O283" s="401">
        <v>1.74</v>
      </c>
      <c r="P283" s="399">
        <v>0.22</v>
      </c>
      <c r="Q283" s="402">
        <v>44.49</v>
      </c>
      <c r="R283" s="399">
        <v>5.7</v>
      </c>
      <c r="S283" s="401">
        <v>7.82</v>
      </c>
      <c r="T283" s="401">
        <v>1.5</v>
      </c>
      <c r="U283" s="400"/>
      <c r="V283" s="403">
        <v>103720</v>
      </c>
      <c r="W283" s="403">
        <v>467092</v>
      </c>
      <c r="X283" s="395">
        <v>59747</v>
      </c>
      <c r="Y283" s="395">
        <v>10498</v>
      </c>
      <c r="Z283" s="395">
        <v>310753</v>
      </c>
      <c r="AA283" s="395">
        <v>234137</v>
      </c>
      <c r="AB283" s="395"/>
      <c r="AC283" s="395"/>
      <c r="AD283" s="395"/>
      <c r="AE283" s="404"/>
      <c r="AF283" s="405"/>
      <c r="AG283" s="405"/>
      <c r="AH283" s="406"/>
      <c r="AI283" s="406"/>
      <c r="AJ283" s="406"/>
      <c r="AK283" s="406"/>
      <c r="AL283" s="406"/>
      <c r="AM283" s="406"/>
      <c r="AN283" s="406"/>
      <c r="AO283" s="406"/>
      <c r="AP283" s="407"/>
      <c r="AQ283" s="407"/>
      <c r="AR283" s="407"/>
      <c r="AS283" s="407"/>
      <c r="AT283" s="407"/>
    </row>
    <row r="284" spans="1:46" ht="12.75" x14ac:dyDescent="0.2">
      <c r="A284" s="393"/>
      <c r="B284" s="393"/>
      <c r="C284" s="394"/>
      <c r="D284" s="394"/>
      <c r="E284" s="394"/>
      <c r="F284" s="393"/>
      <c r="G284" s="394"/>
      <c r="H284" s="395"/>
      <c r="I284" s="396"/>
      <c r="J284" s="408"/>
      <c r="K284" s="398"/>
      <c r="L284" s="398"/>
      <c r="M284" s="399"/>
      <c r="N284" s="400"/>
      <c r="O284" s="401"/>
      <c r="P284" s="399"/>
      <c r="Q284" s="402"/>
      <c r="R284" s="399"/>
      <c r="S284" s="401"/>
      <c r="T284" s="401"/>
      <c r="U284" s="400"/>
      <c r="V284" s="403"/>
      <c r="W284" s="403"/>
      <c r="X284" s="395"/>
      <c r="Y284" s="395"/>
      <c r="Z284" s="395"/>
      <c r="AA284" s="395"/>
      <c r="AB284" s="395"/>
      <c r="AC284" s="395"/>
      <c r="AD284" s="395"/>
      <c r="AE284" s="404"/>
      <c r="AF284" s="405"/>
      <c r="AG284" s="405"/>
      <c r="AH284" s="406"/>
      <c r="AI284" s="406"/>
      <c r="AJ284" s="406"/>
      <c r="AK284" s="406"/>
      <c r="AL284" s="406"/>
      <c r="AM284" s="406"/>
      <c r="AN284" s="406"/>
      <c r="AO284" s="406"/>
      <c r="AP284" s="407"/>
      <c r="AQ284" s="407"/>
      <c r="AR284" s="407"/>
      <c r="AS284" s="407"/>
      <c r="AT284" s="407"/>
    </row>
    <row r="285" spans="1:46" ht="12.75" x14ac:dyDescent="0.2">
      <c r="A285" s="393" t="s">
        <v>659</v>
      </c>
      <c r="B285" s="393" t="s">
        <v>193</v>
      </c>
      <c r="C285" s="394" t="s">
        <v>411</v>
      </c>
      <c r="D285" s="394">
        <v>9154</v>
      </c>
      <c r="E285" s="394">
        <v>90154</v>
      </c>
      <c r="F285" s="393" t="s">
        <v>412</v>
      </c>
      <c r="G285" s="394" t="s">
        <v>413</v>
      </c>
      <c r="H285" s="395">
        <v>12150996</v>
      </c>
      <c r="I285" s="396" t="s">
        <v>270</v>
      </c>
      <c r="J285" s="408">
        <v>3505</v>
      </c>
      <c r="K285" s="398" t="s">
        <v>452</v>
      </c>
      <c r="L285" s="398" t="s">
        <v>419</v>
      </c>
      <c r="M285" s="399">
        <v>68</v>
      </c>
      <c r="N285" s="400"/>
      <c r="O285" s="401">
        <v>0.78</v>
      </c>
      <c r="P285" s="399">
        <v>0.22</v>
      </c>
      <c r="Q285" s="402">
        <v>502.92</v>
      </c>
      <c r="R285" s="399">
        <v>142.1</v>
      </c>
      <c r="S285" s="401">
        <v>3.54</v>
      </c>
      <c r="T285" s="401">
        <v>0.71</v>
      </c>
      <c r="U285" s="400"/>
      <c r="V285" s="403">
        <v>35622352</v>
      </c>
      <c r="W285" s="403">
        <v>161559460</v>
      </c>
      <c r="X285" s="395">
        <v>45632924</v>
      </c>
      <c r="Y285" s="395">
        <v>321242</v>
      </c>
      <c r="Z285" s="395">
        <v>228179477</v>
      </c>
      <c r="AA285" s="395">
        <v>7010664</v>
      </c>
      <c r="AB285" s="395"/>
      <c r="AC285" s="395"/>
      <c r="AD285" s="395"/>
      <c r="AE285" s="404"/>
      <c r="AF285" s="405"/>
      <c r="AG285" s="405"/>
      <c r="AH285" s="406"/>
      <c r="AI285" s="406"/>
      <c r="AJ285" s="406"/>
      <c r="AK285" s="406"/>
      <c r="AL285" s="406"/>
      <c r="AM285" s="406"/>
      <c r="AN285" s="406"/>
      <c r="AO285" s="406"/>
      <c r="AP285" s="407"/>
      <c r="AQ285" s="407"/>
      <c r="AR285" s="407"/>
      <c r="AS285" s="407"/>
      <c r="AT285" s="407"/>
    </row>
    <row r="286" spans="1:46" ht="12.75" x14ac:dyDescent="0.2">
      <c r="A286" s="393"/>
      <c r="B286" s="393"/>
      <c r="C286" s="394"/>
      <c r="D286" s="394"/>
      <c r="E286" s="394"/>
      <c r="F286" s="393"/>
      <c r="G286" s="394"/>
      <c r="H286" s="395"/>
      <c r="I286" s="396"/>
      <c r="J286" s="408"/>
      <c r="K286" s="398"/>
      <c r="L286" s="398"/>
      <c r="M286" s="399"/>
      <c r="N286" s="400"/>
      <c r="O286" s="401"/>
      <c r="P286" s="399"/>
      <c r="Q286" s="402"/>
      <c r="R286" s="399"/>
      <c r="S286" s="401"/>
      <c r="T286" s="401"/>
      <c r="U286" s="400"/>
      <c r="V286" s="403"/>
      <c r="W286" s="403"/>
      <c r="X286" s="395"/>
      <c r="Y286" s="395"/>
      <c r="Z286" s="395"/>
      <c r="AA286" s="395"/>
      <c r="AB286" s="395"/>
      <c r="AC286" s="395"/>
      <c r="AD286" s="395"/>
      <c r="AE286" s="404"/>
      <c r="AF286" s="405"/>
      <c r="AG286" s="405"/>
      <c r="AH286" s="406"/>
      <c r="AI286" s="406"/>
      <c r="AJ286" s="406"/>
      <c r="AK286" s="406"/>
      <c r="AL286" s="406"/>
      <c r="AM286" s="406"/>
      <c r="AN286" s="406"/>
      <c r="AO286" s="406"/>
      <c r="AP286" s="407"/>
      <c r="AQ286" s="407"/>
      <c r="AR286" s="407"/>
      <c r="AS286" s="407"/>
      <c r="AT286" s="407"/>
    </row>
    <row r="287" spans="1:46" ht="12.75" x14ac:dyDescent="0.2">
      <c r="A287" s="393" t="s">
        <v>659</v>
      </c>
      <c r="B287" s="393" t="s">
        <v>193</v>
      </c>
      <c r="C287" s="394" t="s">
        <v>411</v>
      </c>
      <c r="D287" s="394">
        <v>9154</v>
      </c>
      <c r="E287" s="394">
        <v>90154</v>
      </c>
      <c r="F287" s="393" t="s">
        <v>412</v>
      </c>
      <c r="G287" s="394" t="s">
        <v>413</v>
      </c>
      <c r="H287" s="395">
        <v>12150996</v>
      </c>
      <c r="I287" s="396" t="s">
        <v>270</v>
      </c>
      <c r="J287" s="408">
        <v>3505</v>
      </c>
      <c r="K287" s="398" t="s">
        <v>418</v>
      </c>
      <c r="L287" s="398" t="s">
        <v>419</v>
      </c>
      <c r="M287" s="399">
        <v>181</v>
      </c>
      <c r="N287" s="400"/>
      <c r="O287" s="401">
        <v>0.78</v>
      </c>
      <c r="P287" s="399">
        <v>0.14000000000000001</v>
      </c>
      <c r="Q287" s="402">
        <v>464.03</v>
      </c>
      <c r="R287" s="399">
        <v>85.8</v>
      </c>
      <c r="S287" s="401">
        <v>5.41</v>
      </c>
      <c r="T287" s="401">
        <v>0.74</v>
      </c>
      <c r="U287" s="400"/>
      <c r="V287" s="403">
        <v>52570228</v>
      </c>
      <c r="W287" s="403">
        <v>366354851</v>
      </c>
      <c r="X287" s="395">
        <v>67764920</v>
      </c>
      <c r="Y287" s="395">
        <v>789513</v>
      </c>
      <c r="Z287" s="395">
        <v>495532352</v>
      </c>
      <c r="AA287" s="395">
        <v>16699100</v>
      </c>
      <c r="AB287" s="395"/>
      <c r="AC287" s="395"/>
      <c r="AD287" s="395"/>
      <c r="AE287" s="404"/>
      <c r="AF287" s="405"/>
      <c r="AG287" s="405"/>
      <c r="AH287" s="406"/>
      <c r="AI287" s="406"/>
      <c r="AJ287" s="406"/>
      <c r="AK287" s="406"/>
      <c r="AL287" s="406"/>
      <c r="AM287" s="406"/>
      <c r="AN287" s="406"/>
      <c r="AO287" s="406"/>
      <c r="AP287" s="407"/>
      <c r="AQ287" s="407"/>
      <c r="AR287" s="407"/>
      <c r="AS287" s="407"/>
      <c r="AT287" s="407"/>
    </row>
    <row r="288" spans="1:46" ht="12.75" x14ac:dyDescent="0.2">
      <c r="A288" s="393"/>
      <c r="B288" s="393"/>
      <c r="C288" s="394"/>
      <c r="D288" s="394"/>
      <c r="E288" s="394"/>
      <c r="F288" s="393"/>
      <c r="G288" s="394"/>
      <c r="H288" s="395"/>
      <c r="I288" s="396"/>
      <c r="J288" s="397"/>
      <c r="K288" s="398"/>
      <c r="L288" s="398"/>
      <c r="M288" s="399"/>
      <c r="N288" s="400"/>
      <c r="O288" s="401"/>
      <c r="P288" s="399"/>
      <c r="Q288" s="402"/>
      <c r="R288" s="399"/>
      <c r="S288" s="401"/>
      <c r="T288" s="401"/>
      <c r="U288" s="400"/>
      <c r="V288" s="403"/>
      <c r="W288" s="403"/>
      <c r="X288" s="395"/>
      <c r="Y288" s="395"/>
      <c r="Z288" s="395"/>
      <c r="AA288" s="395"/>
      <c r="AB288" s="395"/>
      <c r="AC288" s="395"/>
      <c r="AD288" s="395"/>
      <c r="AE288" s="404"/>
      <c r="AF288" s="405"/>
      <c r="AG288" s="405"/>
      <c r="AH288" s="406"/>
      <c r="AI288" s="406"/>
      <c r="AJ288" s="406"/>
      <c r="AK288" s="406"/>
      <c r="AL288" s="406"/>
      <c r="AM288" s="406"/>
      <c r="AN288" s="406"/>
      <c r="AO288" s="406"/>
      <c r="AP288" s="407"/>
      <c r="AQ288" s="407"/>
      <c r="AR288" s="407"/>
      <c r="AS288" s="407"/>
      <c r="AT288" s="407"/>
    </row>
    <row r="289" spans="1:46" ht="12.75" x14ac:dyDescent="0.2">
      <c r="A289" s="393" t="s">
        <v>660</v>
      </c>
      <c r="B289" s="393" t="s">
        <v>661</v>
      </c>
      <c r="C289" s="394" t="s">
        <v>411</v>
      </c>
      <c r="D289" s="394">
        <v>9211</v>
      </c>
      <c r="E289" s="394">
        <v>90211</v>
      </c>
      <c r="F289" s="393" t="s">
        <v>486</v>
      </c>
      <c r="G289" s="394" t="s">
        <v>413</v>
      </c>
      <c r="H289" s="395">
        <v>12150996</v>
      </c>
      <c r="I289" s="396" t="s">
        <v>270</v>
      </c>
      <c r="J289" s="397">
        <v>63</v>
      </c>
      <c r="K289" s="398" t="s">
        <v>420</v>
      </c>
      <c r="L289" s="398" t="s">
        <v>416</v>
      </c>
      <c r="M289" s="399">
        <v>63</v>
      </c>
      <c r="N289" s="400"/>
      <c r="O289" s="401">
        <v>0.55000000000000004</v>
      </c>
      <c r="P289" s="399">
        <v>0.35</v>
      </c>
      <c r="Q289" s="402">
        <v>65.12</v>
      </c>
      <c r="R289" s="399">
        <v>41.3</v>
      </c>
      <c r="S289" s="401">
        <v>1.58</v>
      </c>
      <c r="T289" s="401">
        <v>0.8</v>
      </c>
      <c r="U289" s="400"/>
      <c r="V289" s="403">
        <v>5242590</v>
      </c>
      <c r="W289" s="403">
        <v>15027491</v>
      </c>
      <c r="X289" s="395">
        <v>9535775</v>
      </c>
      <c r="Y289" s="395">
        <v>230765</v>
      </c>
      <c r="Z289" s="395">
        <v>18897330</v>
      </c>
      <c r="AA289" s="395">
        <v>1447483</v>
      </c>
      <c r="AB289" s="395"/>
      <c r="AC289" s="395"/>
      <c r="AD289" s="395"/>
      <c r="AE289" s="404"/>
      <c r="AF289" s="405"/>
      <c r="AG289" s="405"/>
      <c r="AH289" s="406"/>
      <c r="AI289" s="406"/>
      <c r="AJ289" s="406"/>
      <c r="AK289" s="406"/>
      <c r="AL289" s="406"/>
      <c r="AM289" s="406"/>
      <c r="AN289" s="406"/>
      <c r="AO289" s="406"/>
      <c r="AP289" s="407"/>
      <c r="AQ289" s="407"/>
      <c r="AR289" s="407"/>
      <c r="AS289" s="407"/>
      <c r="AT289" s="407"/>
    </row>
    <row r="290" spans="1:46" ht="12.75" x14ac:dyDescent="0.2">
      <c r="A290" s="393" t="s">
        <v>573</v>
      </c>
      <c r="B290" s="393" t="s">
        <v>574</v>
      </c>
      <c r="C290" s="394" t="s">
        <v>411</v>
      </c>
      <c r="D290" s="409"/>
      <c r="E290" s="394">
        <v>90247</v>
      </c>
      <c r="F290" s="393" t="s">
        <v>427</v>
      </c>
      <c r="G290" s="394" t="s">
        <v>428</v>
      </c>
      <c r="H290" s="395">
        <v>12150996</v>
      </c>
      <c r="I290" s="396" t="s">
        <v>270</v>
      </c>
      <c r="J290" s="397">
        <v>16</v>
      </c>
      <c r="K290" s="398" t="s">
        <v>420</v>
      </c>
      <c r="L290" s="398" t="s">
        <v>416</v>
      </c>
      <c r="M290" s="399">
        <v>8</v>
      </c>
      <c r="N290" s="400"/>
      <c r="O290" s="401">
        <v>0.24</v>
      </c>
      <c r="P290" s="399">
        <v>0.1</v>
      </c>
      <c r="Q290" s="402">
        <v>73.41</v>
      </c>
      <c r="R290" s="399">
        <v>30.6</v>
      </c>
      <c r="S290" s="401">
        <v>2.4</v>
      </c>
      <c r="T290" s="401">
        <v>0</v>
      </c>
      <c r="U290" s="400"/>
      <c r="V290" s="403">
        <v>113691</v>
      </c>
      <c r="W290" s="403">
        <v>1150338</v>
      </c>
      <c r="X290" s="395">
        <v>479621</v>
      </c>
      <c r="Y290" s="395">
        <v>15671</v>
      </c>
      <c r="Z290" s="399">
        <v>0</v>
      </c>
      <c r="AA290" s="395">
        <v>162154</v>
      </c>
      <c r="AB290" s="395"/>
      <c r="AC290" s="395"/>
      <c r="AD290" s="395"/>
      <c r="AE290" s="404"/>
      <c r="AF290" s="405"/>
      <c r="AG290" s="405"/>
      <c r="AH290" s="406"/>
      <c r="AI290" s="406"/>
      <c r="AJ290" s="406"/>
      <c r="AK290" s="406"/>
      <c r="AL290" s="406"/>
      <c r="AM290" s="406"/>
      <c r="AN290" s="406"/>
      <c r="AO290" s="406"/>
      <c r="AP290" s="407"/>
      <c r="AQ290" s="407"/>
      <c r="AR290" s="407"/>
      <c r="AS290" s="407"/>
      <c r="AT290" s="407"/>
    </row>
    <row r="291" spans="1:46" ht="12.75" x14ac:dyDescent="0.2">
      <c r="A291" s="393" t="s">
        <v>575</v>
      </c>
      <c r="B291" s="393" t="s">
        <v>576</v>
      </c>
      <c r="C291" s="394" t="s">
        <v>411</v>
      </c>
      <c r="D291" s="394">
        <v>9044</v>
      </c>
      <c r="E291" s="394">
        <v>90044</v>
      </c>
      <c r="F291" s="393" t="s">
        <v>427</v>
      </c>
      <c r="G291" s="394" t="s">
        <v>428</v>
      </c>
      <c r="H291" s="395">
        <v>12150996</v>
      </c>
      <c r="I291" s="396" t="s">
        <v>270</v>
      </c>
      <c r="J291" s="397">
        <v>14</v>
      </c>
      <c r="K291" s="398" t="s">
        <v>420</v>
      </c>
      <c r="L291" s="398" t="s">
        <v>416</v>
      </c>
      <c r="M291" s="399">
        <v>6</v>
      </c>
      <c r="N291" s="400"/>
      <c r="O291" s="401">
        <v>0.17</v>
      </c>
      <c r="P291" s="399">
        <v>0.01</v>
      </c>
      <c r="Q291" s="402">
        <v>66.42</v>
      </c>
      <c r="R291" s="399">
        <v>2.5</v>
      </c>
      <c r="S291" s="401">
        <v>27.03</v>
      </c>
      <c r="T291" s="401">
        <v>0</v>
      </c>
      <c r="U291" s="400"/>
      <c r="V291" s="403">
        <v>5979</v>
      </c>
      <c r="W291" s="403">
        <v>935906</v>
      </c>
      <c r="X291" s="395">
        <v>34619</v>
      </c>
      <c r="Y291" s="395">
        <v>14091</v>
      </c>
      <c r="Z291" s="399">
        <v>0</v>
      </c>
      <c r="AA291" s="395">
        <v>150671</v>
      </c>
      <c r="AB291" s="395"/>
      <c r="AC291" s="395"/>
      <c r="AD291" s="395"/>
      <c r="AE291" s="404"/>
      <c r="AF291" s="405"/>
      <c r="AG291" s="405"/>
      <c r="AH291" s="406"/>
      <c r="AI291" s="406"/>
      <c r="AJ291" s="406"/>
      <c r="AK291" s="406"/>
      <c r="AL291" s="406"/>
      <c r="AM291" s="406"/>
      <c r="AN291" s="406"/>
      <c r="AO291" s="406"/>
      <c r="AP291" s="407"/>
      <c r="AQ291" s="407"/>
      <c r="AR291" s="407"/>
      <c r="AS291" s="407"/>
      <c r="AT291" s="407"/>
    </row>
    <row r="292" spans="1:46" ht="12.75" x14ac:dyDescent="0.2">
      <c r="A292" s="393" t="s">
        <v>577</v>
      </c>
      <c r="B292" s="393" t="s">
        <v>578</v>
      </c>
      <c r="C292" s="394" t="s">
        <v>411</v>
      </c>
      <c r="D292" s="409"/>
      <c r="E292" s="394">
        <v>90249</v>
      </c>
      <c r="F292" s="393" t="s">
        <v>427</v>
      </c>
      <c r="G292" s="394" t="s">
        <v>428</v>
      </c>
      <c r="H292" s="395">
        <v>12150996</v>
      </c>
      <c r="I292" s="396" t="s">
        <v>270</v>
      </c>
      <c r="J292" s="397">
        <v>4</v>
      </c>
      <c r="K292" s="398" t="s">
        <v>420</v>
      </c>
      <c r="L292" s="398" t="s">
        <v>416</v>
      </c>
      <c r="M292" s="399">
        <v>2</v>
      </c>
      <c r="N292" s="400"/>
      <c r="O292" s="401">
        <v>1.01</v>
      </c>
      <c r="P292" s="399">
        <v>0.14000000000000001</v>
      </c>
      <c r="Q292" s="402">
        <v>82.47</v>
      </c>
      <c r="R292" s="399">
        <v>11.3</v>
      </c>
      <c r="S292" s="401">
        <v>7.27</v>
      </c>
      <c r="T292" s="401">
        <v>0</v>
      </c>
      <c r="U292" s="400"/>
      <c r="V292" s="403">
        <v>57438</v>
      </c>
      <c r="W292" s="403">
        <v>414179</v>
      </c>
      <c r="X292" s="395">
        <v>56967</v>
      </c>
      <c r="Y292" s="395">
        <v>5022</v>
      </c>
      <c r="Z292" s="399">
        <v>0</v>
      </c>
      <c r="AA292" s="395">
        <v>30237</v>
      </c>
      <c r="AB292" s="395"/>
      <c r="AC292" s="395"/>
      <c r="AD292" s="395"/>
      <c r="AE292" s="404"/>
      <c r="AF292" s="405"/>
      <c r="AG292" s="405"/>
      <c r="AH292" s="406"/>
      <c r="AI292" s="406"/>
      <c r="AJ292" s="406"/>
      <c r="AK292" s="406"/>
      <c r="AL292" s="406"/>
      <c r="AM292" s="406"/>
      <c r="AN292" s="406"/>
      <c r="AO292" s="406"/>
      <c r="AP292" s="407"/>
      <c r="AQ292" s="407"/>
      <c r="AR292" s="407"/>
      <c r="AS292" s="407"/>
      <c r="AT292" s="407"/>
    </row>
    <row r="293" spans="1:46" ht="12.75" x14ac:dyDescent="0.2">
      <c r="A293" s="393" t="s">
        <v>581</v>
      </c>
      <c r="B293" s="393" t="s">
        <v>582</v>
      </c>
      <c r="C293" s="394" t="s">
        <v>411</v>
      </c>
      <c r="D293" s="409"/>
      <c r="E293" s="394">
        <v>90251</v>
      </c>
      <c r="F293" s="393" t="s">
        <v>427</v>
      </c>
      <c r="G293" s="394" t="s">
        <v>428</v>
      </c>
      <c r="H293" s="395">
        <v>12150996</v>
      </c>
      <c r="I293" s="396" t="s">
        <v>270</v>
      </c>
      <c r="J293" s="397">
        <v>6</v>
      </c>
      <c r="K293" s="398" t="s">
        <v>420</v>
      </c>
      <c r="L293" s="398" t="s">
        <v>416</v>
      </c>
      <c r="M293" s="399">
        <v>4</v>
      </c>
      <c r="N293" s="400"/>
      <c r="O293" s="401">
        <v>0.56000000000000005</v>
      </c>
      <c r="P293" s="399">
        <v>7.0000000000000007E-2</v>
      </c>
      <c r="Q293" s="402">
        <v>61.45</v>
      </c>
      <c r="R293" s="399">
        <v>8.1</v>
      </c>
      <c r="S293" s="401">
        <v>7.63</v>
      </c>
      <c r="T293" s="401">
        <v>0</v>
      </c>
      <c r="U293" s="400"/>
      <c r="V293" s="403">
        <v>68272</v>
      </c>
      <c r="W293" s="403">
        <v>937674</v>
      </c>
      <c r="X293" s="395">
        <v>122845</v>
      </c>
      <c r="Y293" s="395">
        <v>15260</v>
      </c>
      <c r="Z293" s="399">
        <v>0</v>
      </c>
      <c r="AA293" s="395">
        <v>173323</v>
      </c>
      <c r="AB293" s="395"/>
      <c r="AC293" s="395"/>
      <c r="AD293" s="395"/>
      <c r="AE293" s="404"/>
      <c r="AF293" s="405"/>
      <c r="AG293" s="405"/>
      <c r="AH293" s="406"/>
      <c r="AI293" s="406"/>
      <c r="AJ293" s="406"/>
      <c r="AK293" s="406"/>
      <c r="AL293" s="406"/>
      <c r="AM293" s="406"/>
      <c r="AN293" s="406"/>
      <c r="AO293" s="406"/>
      <c r="AP293" s="407"/>
      <c r="AQ293" s="407"/>
      <c r="AR293" s="407"/>
      <c r="AS293" s="407"/>
      <c r="AT293" s="407"/>
    </row>
    <row r="294" spans="1:46" ht="12.75" x14ac:dyDescent="0.2">
      <c r="A294" s="393" t="s">
        <v>583</v>
      </c>
      <c r="B294" s="393" t="s">
        <v>584</v>
      </c>
      <c r="C294" s="394" t="s">
        <v>411</v>
      </c>
      <c r="D294" s="409"/>
      <c r="E294" s="394">
        <v>90252</v>
      </c>
      <c r="F294" s="393" t="s">
        <v>427</v>
      </c>
      <c r="G294" s="394" t="s">
        <v>428</v>
      </c>
      <c r="H294" s="395">
        <v>12150996</v>
      </c>
      <c r="I294" s="396" t="s">
        <v>270</v>
      </c>
      <c r="J294" s="397">
        <v>9</v>
      </c>
      <c r="K294" s="398" t="s">
        <v>420</v>
      </c>
      <c r="L294" s="398" t="s">
        <v>416</v>
      </c>
      <c r="M294" s="399">
        <v>1</v>
      </c>
      <c r="N294" s="400"/>
      <c r="O294" s="401">
        <v>0.56000000000000005</v>
      </c>
      <c r="P294" s="399">
        <v>0.14000000000000001</v>
      </c>
      <c r="Q294" s="402">
        <v>55.09</v>
      </c>
      <c r="R294" s="399">
        <v>14</v>
      </c>
      <c r="S294" s="401">
        <v>3.95</v>
      </c>
      <c r="T294" s="401">
        <v>0</v>
      </c>
      <c r="U294" s="400"/>
      <c r="V294" s="403">
        <v>26440</v>
      </c>
      <c r="W294" s="403">
        <v>188025</v>
      </c>
      <c r="X294" s="395">
        <v>47631</v>
      </c>
      <c r="Y294" s="395">
        <v>3413</v>
      </c>
      <c r="Z294" s="399">
        <v>0</v>
      </c>
      <c r="AA294" s="395">
        <v>34565</v>
      </c>
      <c r="AB294" s="395"/>
      <c r="AC294" s="395"/>
      <c r="AD294" s="395"/>
      <c r="AE294" s="404"/>
      <c r="AF294" s="405"/>
      <c r="AG294" s="405"/>
      <c r="AH294" s="406"/>
      <c r="AI294" s="406"/>
      <c r="AJ294" s="406"/>
      <c r="AK294" s="406"/>
      <c r="AL294" s="406"/>
      <c r="AM294" s="406"/>
      <c r="AN294" s="406"/>
      <c r="AO294" s="406"/>
      <c r="AP294" s="407"/>
      <c r="AQ294" s="407"/>
      <c r="AR294" s="407"/>
      <c r="AS294" s="407"/>
      <c r="AT294" s="407"/>
    </row>
    <row r="295" spans="1:46" ht="12.75" x14ac:dyDescent="0.2">
      <c r="A295" s="393" t="s">
        <v>585</v>
      </c>
      <c r="B295" s="393" t="s">
        <v>586</v>
      </c>
      <c r="C295" s="394" t="s">
        <v>411</v>
      </c>
      <c r="D295" s="409"/>
      <c r="E295" s="394">
        <v>90253</v>
      </c>
      <c r="F295" s="393" t="s">
        <v>427</v>
      </c>
      <c r="G295" s="394" t="s">
        <v>428</v>
      </c>
      <c r="H295" s="395">
        <v>12150996</v>
      </c>
      <c r="I295" s="396" t="s">
        <v>270</v>
      </c>
      <c r="J295" s="397">
        <v>6</v>
      </c>
      <c r="K295" s="398" t="s">
        <v>420</v>
      </c>
      <c r="L295" s="398" t="s">
        <v>416</v>
      </c>
      <c r="M295" s="399">
        <v>3</v>
      </c>
      <c r="N295" s="400"/>
      <c r="O295" s="401">
        <v>0.3</v>
      </c>
      <c r="P295" s="399">
        <v>7.0000000000000007E-2</v>
      </c>
      <c r="Q295" s="402">
        <v>63.22</v>
      </c>
      <c r="R295" s="399">
        <v>15.2</v>
      </c>
      <c r="S295" s="401">
        <v>4.1500000000000004</v>
      </c>
      <c r="T295" s="401">
        <v>0</v>
      </c>
      <c r="U295" s="400"/>
      <c r="V295" s="403">
        <v>42255</v>
      </c>
      <c r="W295" s="403">
        <v>582243</v>
      </c>
      <c r="X295" s="395">
        <v>140276</v>
      </c>
      <c r="Y295" s="395">
        <v>9210</v>
      </c>
      <c r="Z295" s="399">
        <v>0</v>
      </c>
      <c r="AA295" s="395">
        <v>96701</v>
      </c>
      <c r="AB295" s="395"/>
      <c r="AC295" s="395"/>
      <c r="AD295" s="395"/>
      <c r="AE295" s="404"/>
      <c r="AF295" s="405"/>
      <c r="AG295" s="405"/>
      <c r="AH295" s="406"/>
      <c r="AI295" s="406"/>
      <c r="AJ295" s="406"/>
      <c r="AK295" s="406"/>
      <c r="AL295" s="406"/>
      <c r="AM295" s="406"/>
      <c r="AN295" s="406"/>
      <c r="AO295" s="406"/>
      <c r="AP295" s="407"/>
      <c r="AQ295" s="407"/>
      <c r="AR295" s="407"/>
      <c r="AS295" s="407"/>
      <c r="AT295" s="407"/>
    </row>
    <row r="296" spans="1:46" ht="12.75" x14ac:dyDescent="0.2">
      <c r="A296" s="393" t="s">
        <v>587</v>
      </c>
      <c r="B296" s="393" t="s">
        <v>588</v>
      </c>
      <c r="C296" s="394" t="s">
        <v>411</v>
      </c>
      <c r="D296" s="409"/>
      <c r="E296" s="394">
        <v>90254</v>
      </c>
      <c r="F296" s="393" t="s">
        <v>427</v>
      </c>
      <c r="G296" s="394" t="s">
        <v>428</v>
      </c>
      <c r="H296" s="395">
        <v>12150996</v>
      </c>
      <c r="I296" s="396" t="s">
        <v>270</v>
      </c>
      <c r="J296" s="397">
        <v>4</v>
      </c>
      <c r="K296" s="398" t="s">
        <v>420</v>
      </c>
      <c r="L296" s="398" t="s">
        <v>416</v>
      </c>
      <c r="M296" s="399">
        <v>2</v>
      </c>
      <c r="N296" s="400"/>
      <c r="O296" s="401">
        <v>0.35</v>
      </c>
      <c r="P296" s="399">
        <v>0.09</v>
      </c>
      <c r="Q296" s="402">
        <v>62.98</v>
      </c>
      <c r="R296" s="399">
        <v>16.100000000000001</v>
      </c>
      <c r="S296" s="401">
        <v>3.92</v>
      </c>
      <c r="T296" s="401">
        <v>0</v>
      </c>
      <c r="U296" s="400"/>
      <c r="V296" s="403">
        <v>28827</v>
      </c>
      <c r="W296" s="403">
        <v>320083</v>
      </c>
      <c r="X296" s="395">
        <v>81699</v>
      </c>
      <c r="Y296" s="395">
        <v>5082</v>
      </c>
      <c r="Z296" s="399">
        <v>0</v>
      </c>
      <c r="AA296" s="395">
        <v>73667</v>
      </c>
      <c r="AB296" s="395"/>
      <c r="AC296" s="395"/>
      <c r="AD296" s="395"/>
      <c r="AE296" s="404"/>
      <c r="AF296" s="405"/>
      <c r="AG296" s="405"/>
      <c r="AH296" s="406"/>
      <c r="AI296" s="406"/>
      <c r="AJ296" s="406"/>
      <c r="AK296" s="406"/>
      <c r="AL296" s="406"/>
      <c r="AM296" s="406"/>
      <c r="AN296" s="406"/>
      <c r="AO296" s="406"/>
      <c r="AP296" s="407"/>
      <c r="AQ296" s="407"/>
      <c r="AR296" s="407"/>
      <c r="AS296" s="407"/>
      <c r="AT296" s="407"/>
    </row>
    <row r="297" spans="1:46" ht="12.75" x14ac:dyDescent="0.2">
      <c r="A297" s="393" t="s">
        <v>662</v>
      </c>
      <c r="B297" s="393" t="s">
        <v>663</v>
      </c>
      <c r="C297" s="394" t="s">
        <v>411</v>
      </c>
      <c r="D297" s="409"/>
      <c r="E297" s="394">
        <v>90256</v>
      </c>
      <c r="F297" s="393" t="s">
        <v>427</v>
      </c>
      <c r="G297" s="394" t="s">
        <v>428</v>
      </c>
      <c r="H297" s="395">
        <v>12150996</v>
      </c>
      <c r="I297" s="396" t="s">
        <v>270</v>
      </c>
      <c r="J297" s="397">
        <v>14</v>
      </c>
      <c r="K297" s="398" t="s">
        <v>420</v>
      </c>
      <c r="L297" s="398" t="s">
        <v>416</v>
      </c>
      <c r="M297" s="399">
        <v>14</v>
      </c>
      <c r="N297" s="400"/>
      <c r="O297" s="401">
        <v>0.88</v>
      </c>
      <c r="P297" s="399">
        <v>0.11</v>
      </c>
      <c r="Q297" s="402">
        <v>66.099999999999994</v>
      </c>
      <c r="R297" s="399">
        <v>8.5</v>
      </c>
      <c r="S297" s="401">
        <v>7.77</v>
      </c>
      <c r="T297" s="401">
        <v>0</v>
      </c>
      <c r="U297" s="400"/>
      <c r="V297" s="403">
        <v>200517</v>
      </c>
      <c r="W297" s="403">
        <v>1776567</v>
      </c>
      <c r="X297" s="395">
        <v>228502</v>
      </c>
      <c r="Y297" s="395">
        <v>26875</v>
      </c>
      <c r="Z297" s="399">
        <v>0</v>
      </c>
      <c r="AA297" s="395">
        <v>311638</v>
      </c>
      <c r="AB297" s="395"/>
      <c r="AC297" s="395"/>
      <c r="AD297" s="395"/>
      <c r="AE297" s="404"/>
      <c r="AF297" s="405"/>
      <c r="AG297" s="405"/>
      <c r="AH297" s="406"/>
      <c r="AI297" s="406"/>
      <c r="AJ297" s="406"/>
      <c r="AK297" s="406"/>
      <c r="AL297" s="406"/>
      <c r="AM297" s="406"/>
      <c r="AN297" s="406"/>
      <c r="AO297" s="406"/>
      <c r="AP297" s="407"/>
      <c r="AQ297" s="407"/>
      <c r="AR297" s="407"/>
      <c r="AS297" s="407"/>
      <c r="AT297" s="407"/>
    </row>
    <row r="298" spans="1:46" ht="12.75" x14ac:dyDescent="0.2">
      <c r="A298" s="393" t="s">
        <v>591</v>
      </c>
      <c r="B298" s="393" t="s">
        <v>592</v>
      </c>
      <c r="C298" s="394" t="s">
        <v>411</v>
      </c>
      <c r="D298" s="409"/>
      <c r="E298" s="394">
        <v>90257</v>
      </c>
      <c r="F298" s="393" t="s">
        <v>427</v>
      </c>
      <c r="G298" s="394" t="s">
        <v>428</v>
      </c>
      <c r="H298" s="395">
        <v>12150996</v>
      </c>
      <c r="I298" s="396" t="s">
        <v>270</v>
      </c>
      <c r="J298" s="397">
        <v>13</v>
      </c>
      <c r="K298" s="398" t="s">
        <v>420</v>
      </c>
      <c r="L298" s="398" t="s">
        <v>416</v>
      </c>
      <c r="M298" s="399">
        <v>11</v>
      </c>
      <c r="N298" s="400"/>
      <c r="O298" s="401">
        <v>0.26</v>
      </c>
      <c r="P298" s="399">
        <v>0.06</v>
      </c>
      <c r="Q298" s="402">
        <v>51.42</v>
      </c>
      <c r="R298" s="399">
        <v>11</v>
      </c>
      <c r="S298" s="401">
        <v>4.67</v>
      </c>
      <c r="T298" s="401">
        <v>0</v>
      </c>
      <c r="U298" s="400"/>
      <c r="V298" s="403">
        <v>29676</v>
      </c>
      <c r="W298" s="403">
        <v>528023</v>
      </c>
      <c r="X298" s="395">
        <v>113157</v>
      </c>
      <c r="Y298" s="395">
        <v>10268</v>
      </c>
      <c r="Z298" s="399">
        <v>0</v>
      </c>
      <c r="AA298" s="395">
        <v>140038</v>
      </c>
      <c r="AB298" s="395"/>
      <c r="AC298" s="395"/>
      <c r="AD298" s="395"/>
      <c r="AE298" s="404"/>
      <c r="AF298" s="405"/>
      <c r="AG298" s="405"/>
      <c r="AH298" s="406"/>
      <c r="AI298" s="406"/>
      <c r="AJ298" s="406"/>
      <c r="AK298" s="406"/>
      <c r="AL298" s="406"/>
      <c r="AM298" s="406"/>
      <c r="AN298" s="406"/>
      <c r="AO298" s="406"/>
      <c r="AP298" s="407"/>
      <c r="AQ298" s="407"/>
      <c r="AR298" s="407"/>
      <c r="AS298" s="407"/>
      <c r="AT298" s="407"/>
    </row>
    <row r="299" spans="1:46" ht="12.75" x14ac:dyDescent="0.2">
      <c r="A299" s="393" t="s">
        <v>647</v>
      </c>
      <c r="B299" s="393" t="s">
        <v>648</v>
      </c>
      <c r="C299" s="394" t="s">
        <v>411</v>
      </c>
      <c r="D299" s="409"/>
      <c r="E299" s="394">
        <v>90258</v>
      </c>
      <c r="F299" s="393" t="s">
        <v>427</v>
      </c>
      <c r="G299" s="394" t="s">
        <v>428</v>
      </c>
      <c r="H299" s="395">
        <v>12150996</v>
      </c>
      <c r="I299" s="396" t="s">
        <v>270</v>
      </c>
      <c r="J299" s="397">
        <v>15</v>
      </c>
      <c r="K299" s="398" t="s">
        <v>420</v>
      </c>
      <c r="L299" s="398" t="s">
        <v>416</v>
      </c>
      <c r="M299" s="399">
        <v>7</v>
      </c>
      <c r="N299" s="400"/>
      <c r="O299" s="401">
        <v>0.39</v>
      </c>
      <c r="P299" s="399">
        <v>0.05</v>
      </c>
      <c r="Q299" s="402">
        <v>76.53</v>
      </c>
      <c r="R299" s="399">
        <v>9.4</v>
      </c>
      <c r="S299" s="401">
        <v>8.11</v>
      </c>
      <c r="T299" s="401">
        <v>0</v>
      </c>
      <c r="U299" s="400"/>
      <c r="V299" s="403">
        <v>110475</v>
      </c>
      <c r="W299" s="403">
        <v>2276409</v>
      </c>
      <c r="X299" s="395">
        <v>280768</v>
      </c>
      <c r="Y299" s="395">
        <v>29746</v>
      </c>
      <c r="Z299" s="399">
        <v>0</v>
      </c>
      <c r="AA299" s="395">
        <v>349898</v>
      </c>
      <c r="AB299" s="395"/>
      <c r="AC299" s="395"/>
      <c r="AD299" s="395"/>
      <c r="AE299" s="404"/>
      <c r="AF299" s="405"/>
      <c r="AG299" s="405"/>
      <c r="AH299" s="406"/>
      <c r="AI299" s="406"/>
      <c r="AJ299" s="406"/>
      <c r="AK299" s="406"/>
      <c r="AL299" s="406"/>
      <c r="AM299" s="406"/>
      <c r="AN299" s="406"/>
      <c r="AO299" s="406"/>
      <c r="AP299" s="407"/>
      <c r="AQ299" s="407"/>
      <c r="AR299" s="407"/>
      <c r="AS299" s="407"/>
      <c r="AT299" s="407"/>
    </row>
    <row r="300" spans="1:46" ht="12.75" x14ac:dyDescent="0.2">
      <c r="A300" s="393" t="s">
        <v>593</v>
      </c>
      <c r="B300" s="393" t="s">
        <v>594</v>
      </c>
      <c r="C300" s="394" t="s">
        <v>411</v>
      </c>
      <c r="D300" s="409"/>
      <c r="E300" s="394">
        <v>90259</v>
      </c>
      <c r="F300" s="393" t="s">
        <v>427</v>
      </c>
      <c r="G300" s="394" t="s">
        <v>428</v>
      </c>
      <c r="H300" s="395">
        <v>12150996</v>
      </c>
      <c r="I300" s="396" t="s">
        <v>270</v>
      </c>
      <c r="J300" s="397">
        <v>16</v>
      </c>
      <c r="K300" s="398" t="s">
        <v>420</v>
      </c>
      <c r="L300" s="398" t="s">
        <v>416</v>
      </c>
      <c r="M300" s="399">
        <v>6</v>
      </c>
      <c r="N300" s="400"/>
      <c r="O300" s="401">
        <v>0.45</v>
      </c>
      <c r="P300" s="399">
        <v>0.05</v>
      </c>
      <c r="Q300" s="402">
        <v>95.1</v>
      </c>
      <c r="R300" s="399">
        <v>9.9</v>
      </c>
      <c r="S300" s="401">
        <v>9.6</v>
      </c>
      <c r="T300" s="401">
        <v>0</v>
      </c>
      <c r="U300" s="400"/>
      <c r="V300" s="403">
        <v>58473</v>
      </c>
      <c r="W300" s="403">
        <v>1259271</v>
      </c>
      <c r="X300" s="395">
        <v>131238</v>
      </c>
      <c r="Y300" s="395">
        <v>13241</v>
      </c>
      <c r="Z300" s="399">
        <v>0</v>
      </c>
      <c r="AA300" s="395">
        <v>175131</v>
      </c>
      <c r="AB300" s="395"/>
      <c r="AC300" s="395"/>
      <c r="AD300" s="395"/>
      <c r="AE300" s="404"/>
      <c r="AF300" s="405"/>
      <c r="AG300" s="405"/>
      <c r="AH300" s="406"/>
      <c r="AI300" s="406"/>
      <c r="AJ300" s="406"/>
      <c r="AK300" s="406"/>
      <c r="AL300" s="406"/>
      <c r="AM300" s="406"/>
      <c r="AN300" s="406"/>
      <c r="AO300" s="406"/>
      <c r="AP300" s="407"/>
      <c r="AQ300" s="407"/>
      <c r="AR300" s="407"/>
      <c r="AS300" s="407"/>
      <c r="AT300" s="407"/>
    </row>
    <row r="301" spans="1:46" ht="12.75" x14ac:dyDescent="0.2">
      <c r="A301" s="393" t="s">
        <v>595</v>
      </c>
      <c r="B301" s="393" t="s">
        <v>596</v>
      </c>
      <c r="C301" s="394" t="s">
        <v>411</v>
      </c>
      <c r="D301" s="394">
        <v>9043</v>
      </c>
      <c r="E301" s="394">
        <v>90043</v>
      </c>
      <c r="F301" s="393" t="s">
        <v>427</v>
      </c>
      <c r="G301" s="394" t="s">
        <v>413</v>
      </c>
      <c r="H301" s="395">
        <v>12150996</v>
      </c>
      <c r="I301" s="396" t="s">
        <v>270</v>
      </c>
      <c r="J301" s="397">
        <v>14</v>
      </c>
      <c r="K301" s="398" t="s">
        <v>420</v>
      </c>
      <c r="L301" s="398" t="s">
        <v>419</v>
      </c>
      <c r="M301" s="399">
        <v>10</v>
      </c>
      <c r="N301" s="400"/>
      <c r="O301" s="401">
        <v>0</v>
      </c>
      <c r="P301" s="399">
        <v>0</v>
      </c>
      <c r="Q301" s="402">
        <v>121.21</v>
      </c>
      <c r="R301" s="399">
        <v>17.399999999999999</v>
      </c>
      <c r="S301" s="401">
        <v>6.97</v>
      </c>
      <c r="T301" s="401">
        <v>1.73</v>
      </c>
      <c r="U301" s="400"/>
      <c r="V301" s="403">
        <v>0</v>
      </c>
      <c r="W301" s="403">
        <v>3692764</v>
      </c>
      <c r="X301" s="395">
        <v>529835</v>
      </c>
      <c r="Y301" s="395">
        <v>30466</v>
      </c>
      <c r="Z301" s="395">
        <v>2135306</v>
      </c>
      <c r="AA301" s="395">
        <v>403659</v>
      </c>
      <c r="AB301" s="395"/>
      <c r="AC301" s="395"/>
      <c r="AD301" s="395"/>
      <c r="AE301" s="404"/>
      <c r="AF301" s="405"/>
      <c r="AG301" s="405"/>
      <c r="AH301" s="406"/>
      <c r="AI301" s="406"/>
      <c r="AJ301" s="406"/>
      <c r="AK301" s="406"/>
      <c r="AL301" s="406"/>
      <c r="AM301" s="406"/>
      <c r="AN301" s="406"/>
      <c r="AO301" s="406"/>
      <c r="AP301" s="407"/>
      <c r="AQ301" s="407"/>
      <c r="AR301" s="407"/>
      <c r="AS301" s="407"/>
      <c r="AT301" s="407"/>
    </row>
    <row r="302" spans="1:46" ht="12.75" x14ac:dyDescent="0.2">
      <c r="A302" s="393" t="s">
        <v>649</v>
      </c>
      <c r="B302" s="393" t="s">
        <v>650</v>
      </c>
      <c r="C302" s="394" t="s">
        <v>411</v>
      </c>
      <c r="D302" s="409"/>
      <c r="E302" s="394">
        <v>90262</v>
      </c>
      <c r="F302" s="393" t="s">
        <v>427</v>
      </c>
      <c r="G302" s="394" t="s">
        <v>428</v>
      </c>
      <c r="H302" s="395">
        <v>12150996</v>
      </c>
      <c r="I302" s="396" t="s">
        <v>270</v>
      </c>
      <c r="J302" s="397">
        <v>6</v>
      </c>
      <c r="K302" s="398" t="s">
        <v>420</v>
      </c>
      <c r="L302" s="398" t="s">
        <v>416</v>
      </c>
      <c r="M302" s="399">
        <v>1</v>
      </c>
      <c r="N302" s="400"/>
      <c r="O302" s="401">
        <v>0</v>
      </c>
      <c r="P302" s="399">
        <v>0</v>
      </c>
      <c r="Q302" s="402">
        <v>52.92</v>
      </c>
      <c r="R302" s="399">
        <v>40.4</v>
      </c>
      <c r="S302" s="401">
        <v>1.31</v>
      </c>
      <c r="T302" s="401">
        <v>0</v>
      </c>
      <c r="U302" s="400"/>
      <c r="V302" s="403">
        <v>0</v>
      </c>
      <c r="W302" s="403">
        <v>176686</v>
      </c>
      <c r="X302" s="395">
        <v>134924</v>
      </c>
      <c r="Y302" s="395">
        <v>3339</v>
      </c>
      <c r="Z302" s="399">
        <v>0</v>
      </c>
      <c r="AA302" s="395">
        <v>34129</v>
      </c>
      <c r="AB302" s="395"/>
      <c r="AC302" s="395"/>
      <c r="AD302" s="395"/>
      <c r="AE302" s="404"/>
      <c r="AF302" s="405"/>
      <c r="AG302" s="405"/>
      <c r="AH302" s="406"/>
      <c r="AI302" s="406"/>
      <c r="AJ302" s="406"/>
      <c r="AK302" s="406"/>
      <c r="AL302" s="406"/>
      <c r="AM302" s="406"/>
      <c r="AN302" s="406"/>
      <c r="AO302" s="406"/>
      <c r="AP302" s="407"/>
      <c r="AQ302" s="407"/>
      <c r="AR302" s="407"/>
      <c r="AS302" s="407"/>
      <c r="AT302" s="407"/>
    </row>
    <row r="303" spans="1:46" ht="12.75" x14ac:dyDescent="0.2">
      <c r="A303" s="393" t="s">
        <v>599</v>
      </c>
      <c r="B303" s="393" t="s">
        <v>600</v>
      </c>
      <c r="C303" s="394" t="s">
        <v>411</v>
      </c>
      <c r="D303" s="409"/>
      <c r="E303" s="394">
        <v>90263</v>
      </c>
      <c r="F303" s="393" t="s">
        <v>427</v>
      </c>
      <c r="G303" s="394" t="s">
        <v>428</v>
      </c>
      <c r="H303" s="395">
        <v>12150996</v>
      </c>
      <c r="I303" s="396" t="s">
        <v>270</v>
      </c>
      <c r="J303" s="397">
        <v>16</v>
      </c>
      <c r="K303" s="398" t="s">
        <v>420</v>
      </c>
      <c r="L303" s="398" t="s">
        <v>416</v>
      </c>
      <c r="M303" s="399">
        <v>6</v>
      </c>
      <c r="N303" s="400"/>
      <c r="O303" s="401">
        <v>0.33</v>
      </c>
      <c r="P303" s="399">
        <v>0.05</v>
      </c>
      <c r="Q303" s="402">
        <v>82.79</v>
      </c>
      <c r="R303" s="399">
        <v>11.7</v>
      </c>
      <c r="S303" s="401">
        <v>7.05</v>
      </c>
      <c r="T303" s="401">
        <v>0</v>
      </c>
      <c r="U303" s="400"/>
      <c r="V303" s="403">
        <v>51579</v>
      </c>
      <c r="W303" s="403">
        <v>1111405</v>
      </c>
      <c r="X303" s="395">
        <v>157730</v>
      </c>
      <c r="Y303" s="395">
        <v>13425</v>
      </c>
      <c r="Z303" s="399">
        <v>0</v>
      </c>
      <c r="AA303" s="395">
        <v>139422</v>
      </c>
      <c r="AB303" s="395"/>
      <c r="AC303" s="395"/>
      <c r="AD303" s="395"/>
      <c r="AE303" s="404"/>
      <c r="AF303" s="405"/>
      <c r="AG303" s="405"/>
      <c r="AH303" s="406"/>
      <c r="AI303" s="406"/>
      <c r="AJ303" s="406"/>
      <c r="AK303" s="406"/>
      <c r="AL303" s="406"/>
      <c r="AM303" s="406"/>
      <c r="AN303" s="406"/>
      <c r="AO303" s="406"/>
      <c r="AP303" s="407"/>
      <c r="AQ303" s="407"/>
      <c r="AR303" s="407"/>
      <c r="AS303" s="407"/>
      <c r="AT303" s="407"/>
    </row>
    <row r="304" spans="1:46" ht="12.75" x14ac:dyDescent="0.2">
      <c r="A304" s="393" t="s">
        <v>664</v>
      </c>
      <c r="B304" s="393" t="s">
        <v>665</v>
      </c>
      <c r="C304" s="394" t="s">
        <v>411</v>
      </c>
      <c r="D304" s="409"/>
      <c r="E304" s="394">
        <v>90264</v>
      </c>
      <c r="F304" s="393" t="s">
        <v>427</v>
      </c>
      <c r="G304" s="394" t="s">
        <v>428</v>
      </c>
      <c r="H304" s="395">
        <v>12150996</v>
      </c>
      <c r="I304" s="396" t="s">
        <v>270</v>
      </c>
      <c r="J304" s="397">
        <v>2</v>
      </c>
      <c r="K304" s="398" t="s">
        <v>420</v>
      </c>
      <c r="L304" s="398" t="s">
        <v>419</v>
      </c>
      <c r="M304" s="399">
        <v>2</v>
      </c>
      <c r="N304" s="400"/>
      <c r="O304" s="401">
        <v>0</v>
      </c>
      <c r="P304" s="399">
        <v>0</v>
      </c>
      <c r="Q304" s="402">
        <v>62.45</v>
      </c>
      <c r="R304" s="399">
        <v>27.6</v>
      </c>
      <c r="S304" s="401">
        <v>2.2599999999999998</v>
      </c>
      <c r="T304" s="401">
        <v>0</v>
      </c>
      <c r="U304" s="400"/>
      <c r="V304" s="403">
        <v>0</v>
      </c>
      <c r="W304" s="403">
        <v>427896</v>
      </c>
      <c r="X304" s="395">
        <v>189436</v>
      </c>
      <c r="Y304" s="395">
        <v>6852</v>
      </c>
      <c r="Z304" s="399">
        <v>0</v>
      </c>
      <c r="AA304" s="395">
        <v>82183</v>
      </c>
      <c r="AB304" s="395"/>
      <c r="AC304" s="395"/>
      <c r="AD304" s="395"/>
      <c r="AE304" s="404"/>
      <c r="AF304" s="405"/>
      <c r="AG304" s="405"/>
      <c r="AH304" s="406"/>
      <c r="AI304" s="406"/>
      <c r="AJ304" s="406"/>
      <c r="AK304" s="406"/>
      <c r="AL304" s="406"/>
      <c r="AM304" s="406"/>
      <c r="AN304" s="406"/>
      <c r="AO304" s="406"/>
      <c r="AP304" s="407"/>
      <c r="AQ304" s="407"/>
      <c r="AR304" s="407"/>
      <c r="AS304" s="407"/>
      <c r="AT304" s="407"/>
    </row>
    <row r="305" spans="1:46" ht="12.75" x14ac:dyDescent="0.2">
      <c r="A305" s="393" t="s">
        <v>601</v>
      </c>
      <c r="B305" s="393" t="s">
        <v>570</v>
      </c>
      <c r="C305" s="394" t="s">
        <v>411</v>
      </c>
      <c r="D305" s="409"/>
      <c r="E305" s="394">
        <v>90265</v>
      </c>
      <c r="F305" s="393" t="s">
        <v>427</v>
      </c>
      <c r="G305" s="394" t="s">
        <v>428</v>
      </c>
      <c r="H305" s="395">
        <v>12150996</v>
      </c>
      <c r="I305" s="396" t="s">
        <v>270</v>
      </c>
      <c r="J305" s="397">
        <v>13</v>
      </c>
      <c r="K305" s="398" t="s">
        <v>420</v>
      </c>
      <c r="L305" s="398" t="s">
        <v>416</v>
      </c>
      <c r="M305" s="399">
        <v>5</v>
      </c>
      <c r="N305" s="400"/>
      <c r="O305" s="401">
        <v>0.35</v>
      </c>
      <c r="P305" s="399">
        <v>0.15</v>
      </c>
      <c r="Q305" s="402">
        <v>55.83</v>
      </c>
      <c r="R305" s="399">
        <v>24.1</v>
      </c>
      <c r="S305" s="401">
        <v>2.31</v>
      </c>
      <c r="T305" s="401">
        <v>0</v>
      </c>
      <c r="U305" s="400"/>
      <c r="V305" s="403">
        <v>183096</v>
      </c>
      <c r="W305" s="403">
        <v>1212491</v>
      </c>
      <c r="X305" s="395">
        <v>523899</v>
      </c>
      <c r="Y305" s="395">
        <v>21717</v>
      </c>
      <c r="Z305" s="399">
        <v>0</v>
      </c>
      <c r="AA305" s="395">
        <v>226785</v>
      </c>
      <c r="AB305" s="395"/>
      <c r="AC305" s="395"/>
      <c r="AD305" s="395"/>
      <c r="AE305" s="404"/>
      <c r="AF305" s="405"/>
      <c r="AG305" s="405"/>
      <c r="AH305" s="406"/>
      <c r="AI305" s="406"/>
      <c r="AJ305" s="406"/>
      <c r="AK305" s="406"/>
      <c r="AL305" s="406"/>
      <c r="AM305" s="406"/>
      <c r="AN305" s="406"/>
      <c r="AO305" s="406"/>
      <c r="AP305" s="407"/>
      <c r="AQ305" s="407"/>
      <c r="AR305" s="407"/>
      <c r="AS305" s="407"/>
      <c r="AT305" s="407"/>
    </row>
    <row r="306" spans="1:46" ht="12.75" x14ac:dyDescent="0.2">
      <c r="A306" s="393" t="s">
        <v>601</v>
      </c>
      <c r="B306" s="393" t="s">
        <v>570</v>
      </c>
      <c r="C306" s="394" t="s">
        <v>411</v>
      </c>
      <c r="D306" s="409"/>
      <c r="E306" s="394">
        <v>90265</v>
      </c>
      <c r="F306" s="393" t="s">
        <v>427</v>
      </c>
      <c r="G306" s="394" t="s">
        <v>428</v>
      </c>
      <c r="H306" s="395">
        <v>12150996</v>
      </c>
      <c r="I306" s="396" t="s">
        <v>270</v>
      </c>
      <c r="J306" s="397">
        <v>13</v>
      </c>
      <c r="K306" s="398" t="s">
        <v>420</v>
      </c>
      <c r="L306" s="398" t="s">
        <v>419</v>
      </c>
      <c r="M306" s="399">
        <v>2</v>
      </c>
      <c r="N306" s="400"/>
      <c r="O306" s="401">
        <v>0.16</v>
      </c>
      <c r="P306" s="399">
        <v>0.01</v>
      </c>
      <c r="Q306" s="402">
        <v>179.84</v>
      </c>
      <c r="R306" s="399">
        <v>11.8</v>
      </c>
      <c r="S306" s="401">
        <v>15.24</v>
      </c>
      <c r="T306" s="401">
        <v>0</v>
      </c>
      <c r="U306" s="400"/>
      <c r="V306" s="403">
        <v>7611</v>
      </c>
      <c r="W306" s="403">
        <v>736274</v>
      </c>
      <c r="X306" s="395">
        <v>48324</v>
      </c>
      <c r="Y306" s="395">
        <v>4094</v>
      </c>
      <c r="Z306" s="399">
        <v>0</v>
      </c>
      <c r="AA306" s="395">
        <v>38049</v>
      </c>
      <c r="AB306" s="395"/>
      <c r="AC306" s="395"/>
      <c r="AD306" s="395"/>
      <c r="AE306" s="404"/>
      <c r="AF306" s="405"/>
      <c r="AG306" s="405"/>
      <c r="AH306" s="406"/>
      <c r="AI306" s="406"/>
      <c r="AJ306" s="406"/>
      <c r="AK306" s="406"/>
      <c r="AL306" s="406"/>
      <c r="AM306" s="406"/>
      <c r="AN306" s="406"/>
      <c r="AO306" s="406"/>
      <c r="AP306" s="407"/>
      <c r="AQ306" s="407"/>
      <c r="AR306" s="407"/>
      <c r="AS306" s="407"/>
      <c r="AT306" s="407"/>
    </row>
    <row r="307" spans="1:46" ht="12.75" x14ac:dyDescent="0.2">
      <c r="A307" s="393" t="s">
        <v>566</v>
      </c>
      <c r="B307" s="393" t="s">
        <v>567</v>
      </c>
      <c r="C307" s="394" t="s">
        <v>411</v>
      </c>
      <c r="D307" s="394">
        <v>9042</v>
      </c>
      <c r="E307" s="394">
        <v>90042</v>
      </c>
      <c r="F307" s="393" t="s">
        <v>427</v>
      </c>
      <c r="G307" s="394" t="s">
        <v>413</v>
      </c>
      <c r="H307" s="395">
        <v>12150996</v>
      </c>
      <c r="I307" s="396" t="s">
        <v>270</v>
      </c>
      <c r="J307" s="397">
        <v>49</v>
      </c>
      <c r="K307" s="398" t="s">
        <v>420</v>
      </c>
      <c r="L307" s="398" t="s">
        <v>419</v>
      </c>
      <c r="M307" s="399">
        <v>43</v>
      </c>
      <c r="N307" s="400"/>
      <c r="O307" s="401">
        <v>0.77</v>
      </c>
      <c r="P307" s="399">
        <v>0.12</v>
      </c>
      <c r="Q307" s="402">
        <v>150.97999999999999</v>
      </c>
      <c r="R307" s="399">
        <v>22.6</v>
      </c>
      <c r="S307" s="401">
        <v>6.69</v>
      </c>
      <c r="T307" s="401">
        <v>2.09</v>
      </c>
      <c r="U307" s="400"/>
      <c r="V307" s="403">
        <v>2365626</v>
      </c>
      <c r="W307" s="403">
        <v>20547740</v>
      </c>
      <c r="X307" s="395">
        <v>3069594</v>
      </c>
      <c r="Y307" s="395">
        <v>136096</v>
      </c>
      <c r="Z307" s="395">
        <v>9822701</v>
      </c>
      <c r="AA307" s="395">
        <v>1686587</v>
      </c>
      <c r="AB307" s="395"/>
      <c r="AC307" s="395"/>
      <c r="AD307" s="395"/>
      <c r="AE307" s="404"/>
      <c r="AF307" s="405"/>
      <c r="AG307" s="405"/>
      <c r="AH307" s="406"/>
      <c r="AI307" s="406"/>
      <c r="AJ307" s="406"/>
      <c r="AK307" s="406"/>
      <c r="AL307" s="406"/>
      <c r="AM307" s="406"/>
      <c r="AN307" s="406"/>
      <c r="AO307" s="406"/>
      <c r="AP307" s="407"/>
      <c r="AQ307" s="407"/>
      <c r="AR307" s="407"/>
      <c r="AS307" s="407"/>
      <c r="AT307" s="407"/>
    </row>
    <row r="308" spans="1:46" ht="12.75" x14ac:dyDescent="0.2">
      <c r="A308" s="393" t="s">
        <v>602</v>
      </c>
      <c r="B308" s="393" t="s">
        <v>603</v>
      </c>
      <c r="C308" s="394" t="s">
        <v>411</v>
      </c>
      <c r="D308" s="409"/>
      <c r="E308" s="394">
        <v>99423</v>
      </c>
      <c r="F308" s="393" t="s">
        <v>427</v>
      </c>
      <c r="G308" s="394" t="s">
        <v>413</v>
      </c>
      <c r="H308" s="395">
        <v>12150996</v>
      </c>
      <c r="I308" s="396" t="s">
        <v>270</v>
      </c>
      <c r="J308" s="397">
        <v>34</v>
      </c>
      <c r="K308" s="398" t="s">
        <v>420</v>
      </c>
      <c r="L308" s="398" t="s">
        <v>416</v>
      </c>
      <c r="M308" s="399">
        <v>28</v>
      </c>
      <c r="N308" s="400"/>
      <c r="O308" s="401">
        <v>0.62</v>
      </c>
      <c r="P308" s="399">
        <v>0.16</v>
      </c>
      <c r="Q308" s="402">
        <v>83.42</v>
      </c>
      <c r="R308" s="399">
        <v>21.4</v>
      </c>
      <c r="S308" s="401">
        <v>3.91</v>
      </c>
      <c r="T308" s="401">
        <v>1.78</v>
      </c>
      <c r="U308" s="400"/>
      <c r="V308" s="403">
        <v>1049473</v>
      </c>
      <c r="W308" s="403">
        <v>6654622</v>
      </c>
      <c r="X308" s="395">
        <v>1703360</v>
      </c>
      <c r="Y308" s="395">
        <v>79773</v>
      </c>
      <c r="Z308" s="395">
        <v>3748611</v>
      </c>
      <c r="AA308" s="395">
        <v>698134</v>
      </c>
      <c r="AB308" s="395"/>
      <c r="AC308" s="395"/>
      <c r="AD308" s="395"/>
      <c r="AE308" s="404"/>
      <c r="AF308" s="405"/>
      <c r="AG308" s="405"/>
      <c r="AH308" s="406"/>
      <c r="AI308" s="406"/>
      <c r="AJ308" s="406"/>
      <c r="AK308" s="406"/>
      <c r="AL308" s="406"/>
      <c r="AM308" s="406"/>
      <c r="AN308" s="406"/>
      <c r="AO308" s="406"/>
      <c r="AP308" s="407"/>
      <c r="AQ308" s="407"/>
      <c r="AR308" s="407"/>
      <c r="AS308" s="407"/>
      <c r="AT308" s="407"/>
    </row>
    <row r="309" spans="1:46" ht="12.75" x14ac:dyDescent="0.2">
      <c r="A309" s="393" t="s">
        <v>604</v>
      </c>
      <c r="B309" s="393" t="s">
        <v>605</v>
      </c>
      <c r="C309" s="394" t="s">
        <v>411</v>
      </c>
      <c r="D309" s="409"/>
      <c r="E309" s="394">
        <v>90266</v>
      </c>
      <c r="F309" s="393" t="s">
        <v>427</v>
      </c>
      <c r="G309" s="394" t="s">
        <v>428</v>
      </c>
      <c r="H309" s="395">
        <v>12150996</v>
      </c>
      <c r="I309" s="396" t="s">
        <v>270</v>
      </c>
      <c r="J309" s="397">
        <v>12</v>
      </c>
      <c r="K309" s="398" t="s">
        <v>420</v>
      </c>
      <c r="L309" s="398" t="s">
        <v>416</v>
      </c>
      <c r="M309" s="399">
        <v>3</v>
      </c>
      <c r="N309" s="400"/>
      <c r="O309" s="401">
        <v>0.4</v>
      </c>
      <c r="P309" s="399">
        <v>0.04</v>
      </c>
      <c r="Q309" s="402">
        <v>49.94</v>
      </c>
      <c r="R309" s="399">
        <v>5.2</v>
      </c>
      <c r="S309" s="401">
        <v>9.6199999999999992</v>
      </c>
      <c r="T309" s="401">
        <v>0</v>
      </c>
      <c r="U309" s="400"/>
      <c r="V309" s="403">
        <v>13241</v>
      </c>
      <c r="W309" s="403">
        <v>318872</v>
      </c>
      <c r="X309" s="395">
        <v>33135</v>
      </c>
      <c r="Y309" s="395">
        <v>6385</v>
      </c>
      <c r="Z309" s="399">
        <v>0</v>
      </c>
      <c r="AA309" s="395">
        <v>81576</v>
      </c>
      <c r="AB309" s="395"/>
      <c r="AC309" s="395"/>
      <c r="AD309" s="395"/>
      <c r="AE309" s="404"/>
      <c r="AF309" s="405"/>
      <c r="AG309" s="405"/>
      <c r="AH309" s="406"/>
      <c r="AI309" s="406"/>
      <c r="AJ309" s="406"/>
      <c r="AK309" s="406"/>
      <c r="AL309" s="406"/>
      <c r="AM309" s="406"/>
      <c r="AN309" s="406"/>
      <c r="AO309" s="406"/>
      <c r="AP309" s="407"/>
      <c r="AQ309" s="407"/>
      <c r="AR309" s="407"/>
      <c r="AS309" s="407"/>
      <c r="AT309" s="407"/>
    </row>
    <row r="310" spans="1:46" ht="12.75" x14ac:dyDescent="0.2">
      <c r="A310" s="393" t="s">
        <v>606</v>
      </c>
      <c r="B310" s="393" t="s">
        <v>607</v>
      </c>
      <c r="C310" s="394" t="s">
        <v>411</v>
      </c>
      <c r="D310" s="409"/>
      <c r="E310" s="394">
        <v>90268</v>
      </c>
      <c r="F310" s="393" t="s">
        <v>427</v>
      </c>
      <c r="G310" s="394" t="s">
        <v>428</v>
      </c>
      <c r="H310" s="395">
        <v>12150996</v>
      </c>
      <c r="I310" s="396" t="s">
        <v>270</v>
      </c>
      <c r="J310" s="397">
        <v>14</v>
      </c>
      <c r="K310" s="398" t="s">
        <v>420</v>
      </c>
      <c r="L310" s="398" t="s">
        <v>419</v>
      </c>
      <c r="M310" s="399">
        <v>1</v>
      </c>
      <c r="N310" s="400"/>
      <c r="O310" s="401">
        <v>0</v>
      </c>
      <c r="P310" s="399">
        <v>0</v>
      </c>
      <c r="Q310" s="402">
        <v>67.98</v>
      </c>
      <c r="R310" s="399">
        <v>6.3</v>
      </c>
      <c r="S310" s="401">
        <v>10.88</v>
      </c>
      <c r="T310" s="401">
        <v>0</v>
      </c>
      <c r="U310" s="400"/>
      <c r="V310" s="403">
        <v>0</v>
      </c>
      <c r="W310" s="403">
        <v>88241</v>
      </c>
      <c r="X310" s="395">
        <v>8113</v>
      </c>
      <c r="Y310" s="395">
        <v>1298</v>
      </c>
      <c r="Z310" s="399">
        <v>0</v>
      </c>
      <c r="AA310" s="395">
        <v>14845</v>
      </c>
      <c r="AB310" s="395"/>
      <c r="AC310" s="395"/>
      <c r="AD310" s="395"/>
      <c r="AE310" s="404"/>
      <c r="AF310" s="405"/>
      <c r="AG310" s="405"/>
      <c r="AH310" s="406"/>
      <c r="AI310" s="406"/>
      <c r="AJ310" s="406"/>
      <c r="AK310" s="406"/>
      <c r="AL310" s="406"/>
      <c r="AM310" s="406"/>
      <c r="AN310" s="406"/>
      <c r="AO310" s="406"/>
      <c r="AP310" s="407"/>
      <c r="AQ310" s="407"/>
      <c r="AR310" s="407"/>
      <c r="AS310" s="407"/>
      <c r="AT310" s="407"/>
    </row>
    <row r="311" spans="1:46" ht="12.75" x14ac:dyDescent="0.2">
      <c r="A311" s="393" t="s">
        <v>666</v>
      </c>
      <c r="B311" s="393" t="s">
        <v>667</v>
      </c>
      <c r="C311" s="394" t="s">
        <v>411</v>
      </c>
      <c r="D311" s="409"/>
      <c r="E311" s="394">
        <v>90280</v>
      </c>
      <c r="F311" s="393" t="s">
        <v>427</v>
      </c>
      <c r="G311" s="394" t="s">
        <v>428</v>
      </c>
      <c r="H311" s="395">
        <v>12150996</v>
      </c>
      <c r="I311" s="396" t="s">
        <v>270</v>
      </c>
      <c r="J311" s="397">
        <v>2</v>
      </c>
      <c r="K311" s="398" t="s">
        <v>420</v>
      </c>
      <c r="L311" s="398" t="s">
        <v>416</v>
      </c>
      <c r="M311" s="399">
        <v>2</v>
      </c>
      <c r="N311" s="400"/>
      <c r="O311" s="401">
        <v>0.38</v>
      </c>
      <c r="P311" s="399">
        <v>7.0000000000000007E-2</v>
      </c>
      <c r="Q311" s="402">
        <v>45.33</v>
      </c>
      <c r="R311" s="399">
        <v>8.8000000000000007</v>
      </c>
      <c r="S311" s="401">
        <v>5.13</v>
      </c>
      <c r="T311" s="401">
        <v>0</v>
      </c>
      <c r="U311" s="400"/>
      <c r="V311" s="403">
        <v>24928</v>
      </c>
      <c r="W311" s="403">
        <v>337824</v>
      </c>
      <c r="X311" s="395">
        <v>65893</v>
      </c>
      <c r="Y311" s="395">
        <v>7452</v>
      </c>
      <c r="Z311" s="399">
        <v>0</v>
      </c>
      <c r="AA311" s="395">
        <v>80762</v>
      </c>
      <c r="AB311" s="395"/>
      <c r="AC311" s="395"/>
      <c r="AD311" s="395"/>
      <c r="AE311" s="404"/>
      <c r="AF311" s="405"/>
      <c r="AG311" s="405"/>
      <c r="AH311" s="406"/>
      <c r="AI311" s="406"/>
      <c r="AJ311" s="406"/>
      <c r="AK311" s="406"/>
      <c r="AL311" s="406"/>
      <c r="AM311" s="406"/>
      <c r="AN311" s="406"/>
      <c r="AO311" s="406"/>
      <c r="AP311" s="407"/>
      <c r="AQ311" s="407"/>
      <c r="AR311" s="407"/>
      <c r="AS311" s="407"/>
      <c r="AT311" s="407"/>
    </row>
    <row r="312" spans="1:46" ht="12.75" x14ac:dyDescent="0.2">
      <c r="A312" s="393" t="s">
        <v>565</v>
      </c>
      <c r="B312" s="393" t="s">
        <v>193</v>
      </c>
      <c r="C312" s="394" t="s">
        <v>411</v>
      </c>
      <c r="D312" s="394">
        <v>9147</v>
      </c>
      <c r="E312" s="394">
        <v>90147</v>
      </c>
      <c r="F312" s="393" t="s">
        <v>427</v>
      </c>
      <c r="G312" s="394" t="s">
        <v>413</v>
      </c>
      <c r="H312" s="395">
        <v>12150996</v>
      </c>
      <c r="I312" s="396" t="s">
        <v>270</v>
      </c>
      <c r="J312" s="397">
        <v>357</v>
      </c>
      <c r="K312" s="398" t="s">
        <v>420</v>
      </c>
      <c r="L312" s="398" t="s">
        <v>416</v>
      </c>
      <c r="M312" s="399">
        <v>170</v>
      </c>
      <c r="N312" s="400"/>
      <c r="O312" s="401">
        <v>0.37</v>
      </c>
      <c r="P312" s="399">
        <v>0.11</v>
      </c>
      <c r="Q312" s="402">
        <v>102.72</v>
      </c>
      <c r="R312" s="399">
        <v>30.8</v>
      </c>
      <c r="S312" s="401">
        <v>3.33</v>
      </c>
      <c r="T312" s="401">
        <v>2.15</v>
      </c>
      <c r="U312" s="400"/>
      <c r="V312" s="403">
        <v>6732957</v>
      </c>
      <c r="W312" s="403">
        <v>60387620</v>
      </c>
      <c r="X312" s="395">
        <v>18128000</v>
      </c>
      <c r="Y312" s="395">
        <v>587872</v>
      </c>
      <c r="Z312" s="395">
        <v>28046802</v>
      </c>
      <c r="AA312" s="395">
        <v>5087739</v>
      </c>
      <c r="AB312" s="395"/>
      <c r="AC312" s="395"/>
      <c r="AD312" s="395"/>
      <c r="AE312" s="404"/>
      <c r="AF312" s="405"/>
      <c r="AG312" s="405"/>
      <c r="AH312" s="406"/>
      <c r="AI312" s="406"/>
      <c r="AJ312" s="406"/>
      <c r="AK312" s="406"/>
      <c r="AL312" s="406"/>
      <c r="AM312" s="406"/>
      <c r="AN312" s="406"/>
      <c r="AO312" s="406"/>
      <c r="AP312" s="407"/>
      <c r="AQ312" s="407"/>
      <c r="AR312" s="407"/>
      <c r="AS312" s="407"/>
      <c r="AT312" s="407"/>
    </row>
    <row r="313" spans="1:46" ht="12.75" x14ac:dyDescent="0.2">
      <c r="A313" s="393" t="s">
        <v>668</v>
      </c>
      <c r="B313" s="393" t="s">
        <v>669</v>
      </c>
      <c r="C313" s="394" t="s">
        <v>411</v>
      </c>
      <c r="D313" s="409"/>
      <c r="E313" s="394">
        <v>90281</v>
      </c>
      <c r="F313" s="393" t="s">
        <v>427</v>
      </c>
      <c r="G313" s="394" t="s">
        <v>428</v>
      </c>
      <c r="H313" s="395">
        <v>12150996</v>
      </c>
      <c r="I313" s="396" t="s">
        <v>270</v>
      </c>
      <c r="J313" s="397">
        <v>4</v>
      </c>
      <c r="K313" s="398" t="s">
        <v>420</v>
      </c>
      <c r="L313" s="398" t="s">
        <v>416</v>
      </c>
      <c r="M313" s="399">
        <v>4</v>
      </c>
      <c r="N313" s="400"/>
      <c r="O313" s="401">
        <v>0.21</v>
      </c>
      <c r="P313" s="399">
        <v>0.06</v>
      </c>
      <c r="Q313" s="402">
        <v>52.15</v>
      </c>
      <c r="R313" s="399">
        <v>16.3</v>
      </c>
      <c r="S313" s="401">
        <v>3.2</v>
      </c>
      <c r="T313" s="401">
        <v>0</v>
      </c>
      <c r="U313" s="400"/>
      <c r="V313" s="403">
        <v>44820</v>
      </c>
      <c r="W313" s="403">
        <v>691781</v>
      </c>
      <c r="X313" s="395">
        <v>215941</v>
      </c>
      <c r="Y313" s="395">
        <v>13265</v>
      </c>
      <c r="Z313" s="399">
        <v>0</v>
      </c>
      <c r="AA313" s="395">
        <v>139584</v>
      </c>
      <c r="AB313" s="395"/>
      <c r="AC313" s="395"/>
      <c r="AD313" s="395"/>
      <c r="AE313" s="404"/>
      <c r="AF313" s="405"/>
      <c r="AG313" s="405"/>
      <c r="AH313" s="406"/>
      <c r="AI313" s="406"/>
      <c r="AJ313" s="406"/>
      <c r="AK313" s="406"/>
      <c r="AL313" s="406"/>
      <c r="AM313" s="406"/>
      <c r="AN313" s="406"/>
      <c r="AO313" s="406"/>
      <c r="AP313" s="407"/>
      <c r="AQ313" s="407"/>
      <c r="AR313" s="407"/>
      <c r="AS313" s="407"/>
      <c r="AT313" s="407"/>
    </row>
    <row r="314" spans="1:46" ht="12.75" x14ac:dyDescent="0.2">
      <c r="A314" s="393" t="s">
        <v>612</v>
      </c>
      <c r="B314" s="393" t="s">
        <v>613</v>
      </c>
      <c r="C314" s="394" t="s">
        <v>411</v>
      </c>
      <c r="D314" s="409"/>
      <c r="E314" s="394">
        <v>90284</v>
      </c>
      <c r="F314" s="393" t="s">
        <v>427</v>
      </c>
      <c r="G314" s="394" t="s">
        <v>428</v>
      </c>
      <c r="H314" s="395">
        <v>12150996</v>
      </c>
      <c r="I314" s="396" t="s">
        <v>270</v>
      </c>
      <c r="J314" s="397">
        <v>4</v>
      </c>
      <c r="K314" s="398" t="s">
        <v>420</v>
      </c>
      <c r="L314" s="398" t="s">
        <v>416</v>
      </c>
      <c r="M314" s="399">
        <v>2</v>
      </c>
      <c r="N314" s="400"/>
      <c r="O314" s="401">
        <v>0</v>
      </c>
      <c r="P314" s="399">
        <v>0</v>
      </c>
      <c r="Q314" s="402">
        <v>77.099999999999994</v>
      </c>
      <c r="R314" s="399">
        <v>25.3</v>
      </c>
      <c r="S314" s="401">
        <v>3.04</v>
      </c>
      <c r="T314" s="401">
        <v>0</v>
      </c>
      <c r="U314" s="400"/>
      <c r="V314" s="403">
        <v>0</v>
      </c>
      <c r="W314" s="403">
        <v>217897</v>
      </c>
      <c r="X314" s="395">
        <v>71615</v>
      </c>
      <c r="Y314" s="395">
        <v>2826</v>
      </c>
      <c r="Z314" s="399">
        <v>0</v>
      </c>
      <c r="AA314" s="395">
        <v>29551</v>
      </c>
      <c r="AB314" s="395"/>
      <c r="AC314" s="395"/>
      <c r="AD314" s="395"/>
      <c r="AE314" s="404"/>
      <c r="AF314" s="405"/>
      <c r="AG314" s="405"/>
      <c r="AH314" s="406"/>
      <c r="AI314" s="406"/>
      <c r="AJ314" s="406"/>
      <c r="AK314" s="406"/>
      <c r="AL314" s="406"/>
      <c r="AM314" s="406"/>
      <c r="AN314" s="406"/>
      <c r="AO314" s="406"/>
      <c r="AP314" s="407"/>
      <c r="AQ314" s="407"/>
      <c r="AR314" s="407"/>
      <c r="AS314" s="407"/>
      <c r="AT314" s="407"/>
    </row>
    <row r="315" spans="1:46" ht="12.75" x14ac:dyDescent="0.2">
      <c r="A315" s="393" t="s">
        <v>616</v>
      </c>
      <c r="B315" s="393" t="s">
        <v>617</v>
      </c>
      <c r="C315" s="394" t="s">
        <v>411</v>
      </c>
      <c r="D315" s="409"/>
      <c r="E315" s="394">
        <v>90286</v>
      </c>
      <c r="F315" s="393" t="s">
        <v>427</v>
      </c>
      <c r="G315" s="394" t="s">
        <v>428</v>
      </c>
      <c r="H315" s="395">
        <v>12150996</v>
      </c>
      <c r="I315" s="396" t="s">
        <v>270</v>
      </c>
      <c r="J315" s="397">
        <v>10</v>
      </c>
      <c r="K315" s="398" t="s">
        <v>420</v>
      </c>
      <c r="L315" s="398" t="s">
        <v>416</v>
      </c>
      <c r="M315" s="399">
        <v>6</v>
      </c>
      <c r="N315" s="400"/>
      <c r="O315" s="401">
        <v>0.26</v>
      </c>
      <c r="P315" s="399">
        <v>7.0000000000000007E-2</v>
      </c>
      <c r="Q315" s="402">
        <v>62.66</v>
      </c>
      <c r="R315" s="399">
        <v>15.8</v>
      </c>
      <c r="S315" s="401">
        <v>3.96</v>
      </c>
      <c r="T315" s="401">
        <v>0</v>
      </c>
      <c r="U315" s="400"/>
      <c r="V315" s="403">
        <v>78510</v>
      </c>
      <c r="W315" s="403">
        <v>1184501</v>
      </c>
      <c r="X315" s="395">
        <v>299033</v>
      </c>
      <c r="Y315" s="395">
        <v>18904</v>
      </c>
      <c r="Z315" s="399">
        <v>0</v>
      </c>
      <c r="AA315" s="395">
        <v>222956</v>
      </c>
      <c r="AB315" s="395"/>
      <c r="AC315" s="395"/>
      <c r="AD315" s="395"/>
      <c r="AE315" s="404"/>
      <c r="AF315" s="405"/>
      <c r="AG315" s="405"/>
      <c r="AH315" s="406"/>
      <c r="AI315" s="406"/>
      <c r="AJ315" s="406"/>
      <c r="AK315" s="406"/>
      <c r="AL315" s="406"/>
      <c r="AM315" s="406"/>
      <c r="AN315" s="406"/>
      <c r="AO315" s="406"/>
      <c r="AP315" s="407"/>
      <c r="AQ315" s="407"/>
      <c r="AR315" s="407"/>
      <c r="AS315" s="407"/>
      <c r="AT315" s="407"/>
    </row>
    <row r="316" spans="1:46" ht="12.75" x14ac:dyDescent="0.2">
      <c r="A316" s="393" t="s">
        <v>618</v>
      </c>
      <c r="B316" s="393" t="s">
        <v>619</v>
      </c>
      <c r="C316" s="394" t="s">
        <v>411</v>
      </c>
      <c r="D316" s="409"/>
      <c r="E316" s="394">
        <v>99424</v>
      </c>
      <c r="F316" s="393" t="s">
        <v>427</v>
      </c>
      <c r="G316" s="394" t="s">
        <v>428</v>
      </c>
      <c r="H316" s="395">
        <v>12150996</v>
      </c>
      <c r="I316" s="396" t="s">
        <v>270</v>
      </c>
      <c r="J316" s="397">
        <v>31</v>
      </c>
      <c r="K316" s="398" t="s">
        <v>420</v>
      </c>
      <c r="L316" s="398" t="s">
        <v>416</v>
      </c>
      <c r="M316" s="399">
        <v>19</v>
      </c>
      <c r="N316" s="400"/>
      <c r="O316" s="401">
        <v>0.5</v>
      </c>
      <c r="P316" s="399">
        <v>0.17</v>
      </c>
      <c r="Q316" s="402">
        <v>75.650000000000006</v>
      </c>
      <c r="R316" s="399">
        <v>25.6</v>
      </c>
      <c r="S316" s="401">
        <v>2.96</v>
      </c>
      <c r="T316" s="401">
        <v>0</v>
      </c>
      <c r="U316" s="400"/>
      <c r="V316" s="403">
        <v>803855</v>
      </c>
      <c r="W316" s="403">
        <v>4789575</v>
      </c>
      <c r="X316" s="395">
        <v>1618870</v>
      </c>
      <c r="Y316" s="395">
        <v>63314</v>
      </c>
      <c r="Z316" s="399">
        <v>0</v>
      </c>
      <c r="AA316" s="395">
        <v>671494</v>
      </c>
      <c r="AB316" s="395"/>
      <c r="AC316" s="395"/>
      <c r="AD316" s="395"/>
      <c r="AE316" s="404"/>
      <c r="AF316" s="405"/>
      <c r="AG316" s="405"/>
      <c r="AH316" s="406"/>
      <c r="AI316" s="406"/>
      <c r="AJ316" s="406"/>
      <c r="AK316" s="406"/>
      <c r="AL316" s="406"/>
      <c r="AM316" s="406"/>
      <c r="AN316" s="406"/>
      <c r="AO316" s="406"/>
      <c r="AP316" s="407"/>
      <c r="AQ316" s="407"/>
      <c r="AR316" s="407"/>
      <c r="AS316" s="407"/>
      <c r="AT316" s="407"/>
    </row>
    <row r="317" spans="1:46" ht="12.75" x14ac:dyDescent="0.2">
      <c r="A317" s="393" t="s">
        <v>622</v>
      </c>
      <c r="B317" s="393" t="s">
        <v>623</v>
      </c>
      <c r="C317" s="394" t="s">
        <v>411</v>
      </c>
      <c r="D317" s="394">
        <v>9214</v>
      </c>
      <c r="E317" s="394">
        <v>90214</v>
      </c>
      <c r="F317" s="393" t="s">
        <v>427</v>
      </c>
      <c r="G317" s="394" t="s">
        <v>413</v>
      </c>
      <c r="H317" s="395">
        <v>12150996</v>
      </c>
      <c r="I317" s="396" t="s">
        <v>270</v>
      </c>
      <c r="J317" s="397">
        <v>14</v>
      </c>
      <c r="K317" s="398" t="s">
        <v>420</v>
      </c>
      <c r="L317" s="398" t="s">
        <v>416</v>
      </c>
      <c r="M317" s="399">
        <v>10</v>
      </c>
      <c r="N317" s="400"/>
      <c r="O317" s="401">
        <v>0.84</v>
      </c>
      <c r="P317" s="399">
        <v>0.11</v>
      </c>
      <c r="Q317" s="402">
        <v>85.61</v>
      </c>
      <c r="R317" s="399">
        <v>10.8</v>
      </c>
      <c r="S317" s="401">
        <v>7.91</v>
      </c>
      <c r="T317" s="401">
        <v>1.93</v>
      </c>
      <c r="U317" s="400"/>
      <c r="V317" s="403">
        <v>311022</v>
      </c>
      <c r="W317" s="403">
        <v>2920113</v>
      </c>
      <c r="X317" s="395">
        <v>369278</v>
      </c>
      <c r="Y317" s="395">
        <v>34111</v>
      </c>
      <c r="Z317" s="395">
        <v>1514040</v>
      </c>
      <c r="AA317" s="395">
        <v>388103</v>
      </c>
      <c r="AB317" s="395"/>
      <c r="AC317" s="395"/>
      <c r="AD317" s="395"/>
      <c r="AE317" s="404"/>
      <c r="AF317" s="405"/>
      <c r="AG317" s="405"/>
      <c r="AH317" s="406"/>
      <c r="AI317" s="406"/>
      <c r="AJ317" s="406"/>
      <c r="AK317" s="406"/>
      <c r="AL317" s="406"/>
      <c r="AM317" s="406"/>
      <c r="AN317" s="406"/>
      <c r="AO317" s="406"/>
      <c r="AP317" s="407"/>
      <c r="AQ317" s="407"/>
      <c r="AR317" s="407"/>
      <c r="AS317" s="407"/>
      <c r="AT317" s="407"/>
    </row>
    <row r="318" spans="1:46" ht="12.75" x14ac:dyDescent="0.2">
      <c r="A318" s="393" t="s">
        <v>624</v>
      </c>
      <c r="B318" s="393" t="s">
        <v>625</v>
      </c>
      <c r="C318" s="394" t="s">
        <v>411</v>
      </c>
      <c r="D318" s="409"/>
      <c r="E318" s="394">
        <v>90289</v>
      </c>
      <c r="F318" s="393" t="s">
        <v>427</v>
      </c>
      <c r="G318" s="394" t="s">
        <v>428</v>
      </c>
      <c r="H318" s="395">
        <v>12150996</v>
      </c>
      <c r="I318" s="396" t="s">
        <v>270</v>
      </c>
      <c r="J318" s="397">
        <v>5</v>
      </c>
      <c r="K318" s="398" t="s">
        <v>420</v>
      </c>
      <c r="L318" s="398" t="s">
        <v>416</v>
      </c>
      <c r="M318" s="399">
        <v>2</v>
      </c>
      <c r="N318" s="400"/>
      <c r="O318" s="401">
        <v>0.25</v>
      </c>
      <c r="P318" s="399">
        <v>0.04</v>
      </c>
      <c r="Q318" s="402">
        <v>61.57</v>
      </c>
      <c r="R318" s="399">
        <v>9.6</v>
      </c>
      <c r="S318" s="401">
        <v>6.44</v>
      </c>
      <c r="T318" s="401">
        <v>0</v>
      </c>
      <c r="U318" s="400"/>
      <c r="V318" s="403">
        <v>21485</v>
      </c>
      <c r="W318" s="403">
        <v>551199</v>
      </c>
      <c r="X318" s="395">
        <v>85636</v>
      </c>
      <c r="Y318" s="395">
        <v>8952</v>
      </c>
      <c r="Z318" s="399">
        <v>0</v>
      </c>
      <c r="AA318" s="395">
        <v>114471</v>
      </c>
      <c r="AB318" s="395"/>
      <c r="AC318" s="395"/>
      <c r="AD318" s="395"/>
      <c r="AE318" s="404"/>
      <c r="AF318" s="405"/>
      <c r="AG318" s="405"/>
      <c r="AH318" s="406"/>
      <c r="AI318" s="406"/>
      <c r="AJ318" s="406"/>
      <c r="AK318" s="406"/>
      <c r="AL318" s="406"/>
      <c r="AM318" s="406"/>
      <c r="AN318" s="406"/>
      <c r="AO318" s="406"/>
      <c r="AP318" s="407"/>
      <c r="AQ318" s="407"/>
      <c r="AR318" s="407"/>
      <c r="AS318" s="407"/>
      <c r="AT318" s="407"/>
    </row>
    <row r="319" spans="1:46" ht="12.75" x14ac:dyDescent="0.2">
      <c r="A319" s="393" t="s">
        <v>653</v>
      </c>
      <c r="B319" s="393" t="s">
        <v>654</v>
      </c>
      <c r="C319" s="394" t="s">
        <v>411</v>
      </c>
      <c r="D319" s="409"/>
      <c r="E319" s="394">
        <v>90291</v>
      </c>
      <c r="F319" s="393" t="s">
        <v>427</v>
      </c>
      <c r="G319" s="394" t="s">
        <v>428</v>
      </c>
      <c r="H319" s="395">
        <v>12150996</v>
      </c>
      <c r="I319" s="396" t="s">
        <v>270</v>
      </c>
      <c r="J319" s="397">
        <v>14</v>
      </c>
      <c r="K319" s="398" t="s">
        <v>420</v>
      </c>
      <c r="L319" s="398" t="s">
        <v>416</v>
      </c>
      <c r="M319" s="399">
        <v>5</v>
      </c>
      <c r="N319" s="400"/>
      <c r="O319" s="401">
        <v>0.2</v>
      </c>
      <c r="P319" s="399">
        <v>7.0000000000000007E-2</v>
      </c>
      <c r="Q319" s="402">
        <v>54.51</v>
      </c>
      <c r="R319" s="399">
        <v>19.3</v>
      </c>
      <c r="S319" s="401">
        <v>2.83</v>
      </c>
      <c r="T319" s="401">
        <v>0</v>
      </c>
      <c r="U319" s="400"/>
      <c r="V319" s="403">
        <v>60059</v>
      </c>
      <c r="W319" s="403">
        <v>848244</v>
      </c>
      <c r="X319" s="395">
        <v>300145</v>
      </c>
      <c r="Y319" s="395">
        <v>15562</v>
      </c>
      <c r="Z319" s="399">
        <v>0</v>
      </c>
      <c r="AA319" s="395">
        <v>175994</v>
      </c>
      <c r="AB319" s="395"/>
      <c r="AC319" s="395"/>
      <c r="AD319" s="395"/>
      <c r="AE319" s="404"/>
      <c r="AF319" s="405"/>
      <c r="AG319" s="405"/>
      <c r="AH319" s="406"/>
      <c r="AI319" s="406"/>
      <c r="AJ319" s="406"/>
      <c r="AK319" s="406"/>
      <c r="AL319" s="406"/>
      <c r="AM319" s="406"/>
      <c r="AN319" s="406"/>
      <c r="AO319" s="406"/>
      <c r="AP319" s="407"/>
      <c r="AQ319" s="407"/>
      <c r="AR319" s="407"/>
      <c r="AS319" s="407"/>
      <c r="AT319" s="407"/>
    </row>
    <row r="320" spans="1:46" ht="12.75" x14ac:dyDescent="0.2">
      <c r="A320" s="393" t="s">
        <v>630</v>
      </c>
      <c r="B320" s="393" t="s">
        <v>631</v>
      </c>
      <c r="C320" s="394" t="s">
        <v>411</v>
      </c>
      <c r="D320" s="409"/>
      <c r="E320" s="394">
        <v>90293</v>
      </c>
      <c r="F320" s="393" t="s">
        <v>427</v>
      </c>
      <c r="G320" s="394" t="s">
        <v>428</v>
      </c>
      <c r="H320" s="395">
        <v>12150996</v>
      </c>
      <c r="I320" s="396" t="s">
        <v>270</v>
      </c>
      <c r="J320" s="397">
        <v>8</v>
      </c>
      <c r="K320" s="398" t="s">
        <v>420</v>
      </c>
      <c r="L320" s="398" t="s">
        <v>416</v>
      </c>
      <c r="M320" s="399">
        <v>4</v>
      </c>
      <c r="N320" s="400"/>
      <c r="O320" s="401">
        <v>0.86</v>
      </c>
      <c r="P320" s="399">
        <v>7.0000000000000007E-2</v>
      </c>
      <c r="Q320" s="402">
        <v>63.38</v>
      </c>
      <c r="R320" s="399">
        <v>4.8</v>
      </c>
      <c r="S320" s="401">
        <v>13.17</v>
      </c>
      <c r="T320" s="401">
        <v>0</v>
      </c>
      <c r="U320" s="400"/>
      <c r="V320" s="403">
        <v>49101</v>
      </c>
      <c r="W320" s="403">
        <v>748685</v>
      </c>
      <c r="X320" s="395">
        <v>56864</v>
      </c>
      <c r="Y320" s="395">
        <v>11812</v>
      </c>
      <c r="Z320" s="399">
        <v>0</v>
      </c>
      <c r="AA320" s="395">
        <v>167897</v>
      </c>
      <c r="AB320" s="395"/>
      <c r="AC320" s="395"/>
      <c r="AD320" s="395"/>
      <c r="AE320" s="404"/>
      <c r="AF320" s="405"/>
      <c r="AG320" s="405"/>
      <c r="AH320" s="406"/>
      <c r="AI320" s="406"/>
      <c r="AJ320" s="406"/>
      <c r="AK320" s="406"/>
      <c r="AL320" s="406"/>
      <c r="AM320" s="406"/>
      <c r="AN320" s="406"/>
      <c r="AO320" s="406"/>
      <c r="AP320" s="407"/>
      <c r="AQ320" s="407"/>
      <c r="AR320" s="407"/>
      <c r="AS320" s="407"/>
      <c r="AT320" s="407"/>
    </row>
    <row r="321" spans="1:46" ht="12.75" x14ac:dyDescent="0.2">
      <c r="A321" s="393" t="s">
        <v>632</v>
      </c>
      <c r="B321" s="393" t="s">
        <v>633</v>
      </c>
      <c r="C321" s="394" t="s">
        <v>411</v>
      </c>
      <c r="D321" s="409"/>
      <c r="E321" s="394">
        <v>90294</v>
      </c>
      <c r="F321" s="393" t="s">
        <v>427</v>
      </c>
      <c r="G321" s="394" t="s">
        <v>428</v>
      </c>
      <c r="H321" s="395">
        <v>12150996</v>
      </c>
      <c r="I321" s="396" t="s">
        <v>270</v>
      </c>
      <c r="J321" s="397">
        <v>10</v>
      </c>
      <c r="K321" s="398" t="s">
        <v>420</v>
      </c>
      <c r="L321" s="398" t="s">
        <v>416</v>
      </c>
      <c r="M321" s="399">
        <v>4</v>
      </c>
      <c r="N321" s="400"/>
      <c r="O321" s="401">
        <v>0</v>
      </c>
      <c r="P321" s="399">
        <v>0</v>
      </c>
      <c r="Q321" s="402">
        <v>72.78</v>
      </c>
      <c r="R321" s="399">
        <v>6.2</v>
      </c>
      <c r="S321" s="401">
        <v>11.74</v>
      </c>
      <c r="T321" s="401">
        <v>0</v>
      </c>
      <c r="U321" s="400"/>
      <c r="V321" s="403">
        <v>0</v>
      </c>
      <c r="W321" s="403">
        <v>1024656</v>
      </c>
      <c r="X321" s="395">
        <v>87310</v>
      </c>
      <c r="Y321" s="395">
        <v>14079</v>
      </c>
      <c r="Z321" s="399">
        <v>0</v>
      </c>
      <c r="AA321" s="395">
        <v>103769</v>
      </c>
      <c r="AB321" s="395"/>
      <c r="AC321" s="395"/>
      <c r="AD321" s="395"/>
      <c r="AE321" s="404"/>
      <c r="AF321" s="405"/>
      <c r="AG321" s="405"/>
      <c r="AH321" s="406"/>
      <c r="AI321" s="406"/>
      <c r="AJ321" s="406"/>
      <c r="AK321" s="406"/>
      <c r="AL321" s="406"/>
      <c r="AM321" s="406"/>
      <c r="AN321" s="406"/>
      <c r="AO321" s="406"/>
      <c r="AP321" s="407"/>
      <c r="AQ321" s="407"/>
      <c r="AR321" s="407"/>
      <c r="AS321" s="407"/>
      <c r="AT321" s="407"/>
    </row>
    <row r="322" spans="1:46" ht="12.75" x14ac:dyDescent="0.2">
      <c r="A322" s="393" t="s">
        <v>638</v>
      </c>
      <c r="B322" s="393" t="s">
        <v>639</v>
      </c>
      <c r="C322" s="394" t="s">
        <v>411</v>
      </c>
      <c r="D322" s="409"/>
      <c r="E322" s="394">
        <v>90260</v>
      </c>
      <c r="F322" s="393" t="s">
        <v>427</v>
      </c>
      <c r="G322" s="394" t="s">
        <v>428</v>
      </c>
      <c r="H322" s="395">
        <v>12150996</v>
      </c>
      <c r="I322" s="396" t="s">
        <v>270</v>
      </c>
      <c r="J322" s="397">
        <v>7</v>
      </c>
      <c r="K322" s="398" t="s">
        <v>420</v>
      </c>
      <c r="L322" s="398" t="s">
        <v>416</v>
      </c>
      <c r="M322" s="399">
        <v>5</v>
      </c>
      <c r="N322" s="400"/>
      <c r="O322" s="401">
        <v>0.57999999999999996</v>
      </c>
      <c r="P322" s="399">
        <v>0.04</v>
      </c>
      <c r="Q322" s="402">
        <v>88.95</v>
      </c>
      <c r="R322" s="399">
        <v>6.8</v>
      </c>
      <c r="S322" s="401">
        <v>13</v>
      </c>
      <c r="T322" s="401">
        <v>0</v>
      </c>
      <c r="U322" s="400"/>
      <c r="V322" s="403">
        <v>46949</v>
      </c>
      <c r="W322" s="403">
        <v>1053143</v>
      </c>
      <c r="X322" s="395">
        <v>80998</v>
      </c>
      <c r="Y322" s="395">
        <v>11840</v>
      </c>
      <c r="Z322" s="399">
        <v>0</v>
      </c>
      <c r="AA322" s="395">
        <v>129242</v>
      </c>
      <c r="AB322" s="395"/>
      <c r="AC322" s="395"/>
      <c r="AD322" s="395"/>
      <c r="AE322" s="404"/>
      <c r="AF322" s="405"/>
      <c r="AG322" s="405"/>
      <c r="AH322" s="406"/>
      <c r="AI322" s="406"/>
      <c r="AJ322" s="406"/>
      <c r="AK322" s="406"/>
      <c r="AL322" s="406"/>
      <c r="AM322" s="406"/>
      <c r="AN322" s="406"/>
      <c r="AO322" s="406"/>
      <c r="AP322" s="407"/>
      <c r="AQ322" s="407"/>
      <c r="AR322" s="407"/>
      <c r="AS322" s="407"/>
      <c r="AT322" s="407"/>
    </row>
    <row r="323" spans="1:46" ht="12.75" x14ac:dyDescent="0.2">
      <c r="A323" s="393" t="s">
        <v>530</v>
      </c>
      <c r="B323" s="393" t="s">
        <v>531</v>
      </c>
      <c r="C323" s="394" t="s">
        <v>411</v>
      </c>
      <c r="D323" s="394">
        <v>9039</v>
      </c>
      <c r="E323" s="394">
        <v>90039</v>
      </c>
      <c r="F323" s="393" t="s">
        <v>427</v>
      </c>
      <c r="G323" s="394" t="s">
        <v>413</v>
      </c>
      <c r="H323" s="395">
        <v>12150996</v>
      </c>
      <c r="I323" s="396" t="s">
        <v>270</v>
      </c>
      <c r="J323" s="397">
        <v>49</v>
      </c>
      <c r="K323" s="398" t="s">
        <v>420</v>
      </c>
      <c r="L323" s="398" t="s">
        <v>419</v>
      </c>
      <c r="M323" s="399">
        <v>47</v>
      </c>
      <c r="N323" s="400"/>
      <c r="O323" s="401">
        <v>0.63</v>
      </c>
      <c r="P323" s="399">
        <v>0.15</v>
      </c>
      <c r="Q323" s="402">
        <v>129.02000000000001</v>
      </c>
      <c r="R323" s="399">
        <v>30.9</v>
      </c>
      <c r="S323" s="401">
        <v>4.18</v>
      </c>
      <c r="T323" s="401">
        <v>1.26</v>
      </c>
      <c r="U323" s="400"/>
      <c r="V323" s="403">
        <v>3188559</v>
      </c>
      <c r="W323" s="403">
        <v>21203586</v>
      </c>
      <c r="X323" s="395">
        <v>5070970</v>
      </c>
      <c r="Y323" s="395">
        <v>164345</v>
      </c>
      <c r="Z323" s="395">
        <v>16882615</v>
      </c>
      <c r="AA323" s="395">
        <v>1680447</v>
      </c>
      <c r="AB323" s="395"/>
      <c r="AC323" s="395"/>
      <c r="AD323" s="395"/>
      <c r="AE323" s="404"/>
      <c r="AF323" s="405"/>
      <c r="AG323" s="405"/>
      <c r="AH323" s="406"/>
      <c r="AI323" s="406"/>
      <c r="AJ323" s="406"/>
      <c r="AK323" s="406"/>
      <c r="AL323" s="406"/>
      <c r="AM323" s="406"/>
      <c r="AN323" s="406"/>
      <c r="AO323" s="406"/>
      <c r="AP323" s="407"/>
      <c r="AQ323" s="407"/>
      <c r="AR323" s="407"/>
      <c r="AS323" s="407"/>
      <c r="AT323" s="407"/>
    </row>
    <row r="324" spans="1:46" ht="12.75" x14ac:dyDescent="0.2">
      <c r="A324" s="393" t="s">
        <v>670</v>
      </c>
      <c r="B324" s="393" t="s">
        <v>631</v>
      </c>
      <c r="C324" s="394" t="s">
        <v>411</v>
      </c>
      <c r="D324" s="394">
        <v>9146</v>
      </c>
      <c r="E324" s="394">
        <v>90146</v>
      </c>
      <c r="F324" s="393" t="s">
        <v>412</v>
      </c>
      <c r="G324" s="394" t="s">
        <v>413</v>
      </c>
      <c r="H324" s="395">
        <v>12150996</v>
      </c>
      <c r="I324" s="396" t="s">
        <v>270</v>
      </c>
      <c r="J324" s="397">
        <v>329</v>
      </c>
      <c r="K324" s="398" t="s">
        <v>420</v>
      </c>
      <c r="L324" s="398" t="s">
        <v>416</v>
      </c>
      <c r="M324" s="399">
        <v>329</v>
      </c>
      <c r="N324" s="400"/>
      <c r="O324" s="401">
        <v>1.19</v>
      </c>
      <c r="P324" s="399">
        <v>0.18</v>
      </c>
      <c r="Q324" s="402">
        <v>100.42</v>
      </c>
      <c r="R324" s="399">
        <v>15.7</v>
      </c>
      <c r="S324" s="401">
        <v>6.41</v>
      </c>
      <c r="T324" s="401">
        <v>0.84</v>
      </c>
      <c r="U324" s="400"/>
      <c r="V324" s="403">
        <v>16082346</v>
      </c>
      <c r="W324" s="403">
        <v>86984959</v>
      </c>
      <c r="X324" s="395">
        <v>13561124</v>
      </c>
      <c r="Y324" s="395">
        <v>866186</v>
      </c>
      <c r="Z324" s="395">
        <v>103372377</v>
      </c>
      <c r="AA324" s="395">
        <v>12435234</v>
      </c>
      <c r="AB324" s="395"/>
      <c r="AC324" s="395"/>
      <c r="AD324" s="395"/>
      <c r="AE324" s="404"/>
      <c r="AF324" s="405"/>
      <c r="AG324" s="405"/>
      <c r="AH324" s="406"/>
      <c r="AI324" s="406"/>
      <c r="AJ324" s="406"/>
      <c r="AK324" s="406"/>
      <c r="AL324" s="406"/>
      <c r="AM324" s="406"/>
      <c r="AN324" s="406"/>
      <c r="AO324" s="406"/>
      <c r="AP324" s="407"/>
      <c r="AQ324" s="407"/>
      <c r="AR324" s="407"/>
      <c r="AS324" s="407"/>
      <c r="AT324" s="407"/>
    </row>
    <row r="325" spans="1:46" ht="12.75" x14ac:dyDescent="0.2">
      <c r="A325" s="393" t="s">
        <v>357</v>
      </c>
      <c r="B325" s="393" t="s">
        <v>358</v>
      </c>
      <c r="C325" s="394" t="s">
        <v>411</v>
      </c>
      <c r="D325" s="394">
        <v>9023</v>
      </c>
      <c r="E325" s="394">
        <v>90023</v>
      </c>
      <c r="F325" s="393" t="s">
        <v>640</v>
      </c>
      <c r="G325" s="394" t="s">
        <v>413</v>
      </c>
      <c r="H325" s="395">
        <v>12150996</v>
      </c>
      <c r="I325" s="396" t="s">
        <v>270</v>
      </c>
      <c r="J325" s="397">
        <v>199</v>
      </c>
      <c r="K325" s="398" t="s">
        <v>420</v>
      </c>
      <c r="L325" s="398" t="s">
        <v>419</v>
      </c>
      <c r="M325" s="399">
        <v>189</v>
      </c>
      <c r="N325" s="400"/>
      <c r="O325" s="401">
        <v>0.61</v>
      </c>
      <c r="P325" s="399">
        <v>0.19</v>
      </c>
      <c r="Q325" s="402">
        <v>115.35</v>
      </c>
      <c r="R325" s="399">
        <v>35.4</v>
      </c>
      <c r="S325" s="401">
        <v>3.26</v>
      </c>
      <c r="T325" s="401">
        <v>1.01</v>
      </c>
      <c r="U325" s="400"/>
      <c r="V325" s="403">
        <v>15302352</v>
      </c>
      <c r="W325" s="403">
        <v>82199523</v>
      </c>
      <c r="X325" s="395">
        <v>25220528</v>
      </c>
      <c r="Y325" s="395">
        <v>712593</v>
      </c>
      <c r="Z325" s="395">
        <v>81388807</v>
      </c>
      <c r="AA325" s="395">
        <v>6936425</v>
      </c>
      <c r="AB325" s="395"/>
      <c r="AC325" s="395"/>
      <c r="AD325" s="395"/>
      <c r="AE325" s="404"/>
      <c r="AF325" s="405"/>
      <c r="AG325" s="405"/>
      <c r="AH325" s="406"/>
      <c r="AI325" s="406"/>
      <c r="AJ325" s="406"/>
      <c r="AK325" s="406"/>
      <c r="AL325" s="406"/>
      <c r="AM325" s="406"/>
      <c r="AN325" s="406"/>
      <c r="AO325" s="406"/>
      <c r="AP325" s="407"/>
      <c r="AQ325" s="407"/>
      <c r="AR325" s="407"/>
      <c r="AS325" s="407"/>
      <c r="AT325" s="407"/>
    </row>
    <row r="326" spans="1:46" ht="12.75" x14ac:dyDescent="0.2">
      <c r="A326" s="393" t="s">
        <v>671</v>
      </c>
      <c r="B326" s="393" t="s">
        <v>574</v>
      </c>
      <c r="C326" s="394" t="s">
        <v>411</v>
      </c>
      <c r="D326" s="409"/>
      <c r="E326" s="394">
        <v>90270</v>
      </c>
      <c r="F326" s="393" t="s">
        <v>427</v>
      </c>
      <c r="G326" s="394" t="s">
        <v>428</v>
      </c>
      <c r="H326" s="395">
        <v>12150996</v>
      </c>
      <c r="I326" s="396" t="s">
        <v>270</v>
      </c>
      <c r="J326" s="399">
        <v>1</v>
      </c>
      <c r="K326" s="398" t="s">
        <v>420</v>
      </c>
      <c r="L326" s="398" t="s">
        <v>416</v>
      </c>
      <c r="M326" s="399">
        <v>1</v>
      </c>
      <c r="N326" s="400"/>
      <c r="O326" s="401">
        <v>0.18</v>
      </c>
      <c r="P326" s="399">
        <v>0.03</v>
      </c>
      <c r="Q326" s="401">
        <v>65.540000000000006</v>
      </c>
      <c r="R326" s="399">
        <v>11.9</v>
      </c>
      <c r="S326" s="401">
        <v>5.5</v>
      </c>
      <c r="T326" s="401">
        <v>0</v>
      </c>
      <c r="U326" s="400"/>
      <c r="V326" s="403">
        <v>8028</v>
      </c>
      <c r="W326" s="403">
        <v>243147</v>
      </c>
      <c r="X326" s="395">
        <v>44248</v>
      </c>
      <c r="Y326" s="395">
        <v>3710</v>
      </c>
      <c r="Z326" s="399">
        <v>0</v>
      </c>
      <c r="AA326" s="395">
        <v>38720</v>
      </c>
      <c r="AB326" s="395"/>
      <c r="AC326" s="395"/>
      <c r="AD326" s="395"/>
      <c r="AE326" s="404"/>
      <c r="AF326" s="405"/>
      <c r="AG326" s="405"/>
      <c r="AH326" s="406"/>
      <c r="AI326" s="406"/>
      <c r="AJ326" s="406"/>
      <c r="AK326" s="406"/>
      <c r="AL326" s="406"/>
      <c r="AM326" s="406"/>
      <c r="AN326" s="406"/>
      <c r="AO326" s="406"/>
      <c r="AP326" s="407"/>
      <c r="AQ326" s="407"/>
      <c r="AR326" s="407"/>
      <c r="AS326" s="407"/>
      <c r="AT326" s="407"/>
    </row>
    <row r="327" spans="1:46" ht="12.75" x14ac:dyDescent="0.2">
      <c r="A327" s="393" t="s">
        <v>641</v>
      </c>
      <c r="B327" s="393" t="s">
        <v>574</v>
      </c>
      <c r="C327" s="394" t="s">
        <v>411</v>
      </c>
      <c r="D327" s="409"/>
      <c r="E327" s="394">
        <v>90271</v>
      </c>
      <c r="F327" s="393" t="s">
        <v>427</v>
      </c>
      <c r="G327" s="394" t="s">
        <v>428</v>
      </c>
      <c r="H327" s="395">
        <v>12150996</v>
      </c>
      <c r="I327" s="396" t="s">
        <v>270</v>
      </c>
      <c r="J327" s="397">
        <v>13</v>
      </c>
      <c r="K327" s="398" t="s">
        <v>420</v>
      </c>
      <c r="L327" s="398" t="s">
        <v>416</v>
      </c>
      <c r="M327" s="399">
        <v>6</v>
      </c>
      <c r="N327" s="400"/>
      <c r="O327" s="401">
        <v>0.17</v>
      </c>
      <c r="P327" s="399">
        <v>0.1</v>
      </c>
      <c r="Q327" s="402">
        <v>48.91</v>
      </c>
      <c r="R327" s="399">
        <v>30</v>
      </c>
      <c r="S327" s="401">
        <v>1.63</v>
      </c>
      <c r="T327" s="401">
        <v>0</v>
      </c>
      <c r="U327" s="400"/>
      <c r="V327" s="403">
        <v>150843</v>
      </c>
      <c r="W327" s="403">
        <v>1451703</v>
      </c>
      <c r="X327" s="395">
        <v>891807</v>
      </c>
      <c r="Y327" s="395">
        <v>29684</v>
      </c>
      <c r="Z327" s="399">
        <v>0</v>
      </c>
      <c r="AA327" s="395">
        <v>248495</v>
      </c>
      <c r="AB327" s="395"/>
      <c r="AC327" s="395"/>
      <c r="AD327" s="395"/>
      <c r="AE327" s="404"/>
      <c r="AF327" s="405"/>
      <c r="AG327" s="405"/>
      <c r="AH327" s="406"/>
      <c r="AI327" s="406"/>
      <c r="AJ327" s="406"/>
      <c r="AK327" s="406"/>
      <c r="AL327" s="406"/>
      <c r="AM327" s="406"/>
      <c r="AN327" s="406"/>
      <c r="AO327" s="406"/>
      <c r="AP327" s="407"/>
      <c r="AQ327" s="407"/>
      <c r="AR327" s="407"/>
      <c r="AS327" s="407"/>
      <c r="AT327" s="407"/>
    </row>
    <row r="328" spans="1:46" ht="12.75" x14ac:dyDescent="0.2">
      <c r="A328" s="393" t="s">
        <v>672</v>
      </c>
      <c r="B328" s="393" t="s">
        <v>574</v>
      </c>
      <c r="C328" s="394" t="s">
        <v>411</v>
      </c>
      <c r="D328" s="409"/>
      <c r="E328" s="394">
        <v>90272</v>
      </c>
      <c r="F328" s="393" t="s">
        <v>427</v>
      </c>
      <c r="G328" s="394" t="s">
        <v>428</v>
      </c>
      <c r="H328" s="395">
        <v>12150996</v>
      </c>
      <c r="I328" s="396" t="s">
        <v>270</v>
      </c>
      <c r="J328" s="397">
        <v>1</v>
      </c>
      <c r="K328" s="398" t="s">
        <v>420</v>
      </c>
      <c r="L328" s="398" t="s">
        <v>416</v>
      </c>
      <c r="M328" s="399">
        <v>1</v>
      </c>
      <c r="N328" s="400"/>
      <c r="O328" s="401">
        <v>0.19</v>
      </c>
      <c r="P328" s="399">
        <v>0.05</v>
      </c>
      <c r="Q328" s="402">
        <v>58.12</v>
      </c>
      <c r="R328" s="399">
        <v>14.3</v>
      </c>
      <c r="S328" s="401">
        <v>4.0599999999999996</v>
      </c>
      <c r="T328" s="401">
        <v>0</v>
      </c>
      <c r="U328" s="400"/>
      <c r="V328" s="403">
        <v>11013</v>
      </c>
      <c r="W328" s="403">
        <v>233586</v>
      </c>
      <c r="X328" s="395">
        <v>57597</v>
      </c>
      <c r="Y328" s="395">
        <v>4019</v>
      </c>
      <c r="Z328" s="399">
        <v>0</v>
      </c>
      <c r="AA328" s="395">
        <v>44801</v>
      </c>
      <c r="AB328" s="395"/>
      <c r="AC328" s="395"/>
      <c r="AD328" s="395"/>
      <c r="AE328" s="404"/>
      <c r="AF328" s="405"/>
      <c r="AG328" s="405"/>
      <c r="AH328" s="406"/>
      <c r="AI328" s="406"/>
      <c r="AJ328" s="406"/>
      <c r="AK328" s="406"/>
      <c r="AL328" s="406"/>
      <c r="AM328" s="406"/>
      <c r="AN328" s="406"/>
      <c r="AO328" s="406"/>
      <c r="AP328" s="407"/>
      <c r="AQ328" s="407"/>
      <c r="AR328" s="407"/>
      <c r="AS328" s="407"/>
      <c r="AT328" s="407"/>
    </row>
    <row r="329" spans="1:46" ht="12.75" x14ac:dyDescent="0.2">
      <c r="A329" s="393" t="s">
        <v>673</v>
      </c>
      <c r="B329" s="393" t="s">
        <v>574</v>
      </c>
      <c r="C329" s="394" t="s">
        <v>411</v>
      </c>
      <c r="D329" s="409"/>
      <c r="E329" s="394">
        <v>90276</v>
      </c>
      <c r="F329" s="393" t="s">
        <v>427</v>
      </c>
      <c r="G329" s="394" t="s">
        <v>428</v>
      </c>
      <c r="H329" s="395">
        <v>12150996</v>
      </c>
      <c r="I329" s="396" t="s">
        <v>270</v>
      </c>
      <c r="J329" s="397">
        <v>4</v>
      </c>
      <c r="K329" s="398" t="s">
        <v>420</v>
      </c>
      <c r="L329" s="398" t="s">
        <v>416</v>
      </c>
      <c r="M329" s="399">
        <v>4</v>
      </c>
      <c r="N329" s="400"/>
      <c r="O329" s="401">
        <v>0.18</v>
      </c>
      <c r="P329" s="399">
        <v>0.05</v>
      </c>
      <c r="Q329" s="402">
        <v>55.88</v>
      </c>
      <c r="R329" s="399">
        <v>15.8</v>
      </c>
      <c r="S329" s="401">
        <v>3.53</v>
      </c>
      <c r="T329" s="401">
        <v>0</v>
      </c>
      <c r="U329" s="400"/>
      <c r="V329" s="403">
        <v>45603</v>
      </c>
      <c r="W329" s="403">
        <v>904238</v>
      </c>
      <c r="X329" s="395">
        <v>256230</v>
      </c>
      <c r="Y329" s="395">
        <v>16181</v>
      </c>
      <c r="Z329" s="399">
        <v>0</v>
      </c>
      <c r="AA329" s="395">
        <v>203122</v>
      </c>
      <c r="AB329" s="395"/>
      <c r="AC329" s="395"/>
      <c r="AD329" s="395"/>
      <c r="AE329" s="404"/>
      <c r="AF329" s="405"/>
      <c r="AG329" s="405"/>
      <c r="AH329" s="406"/>
      <c r="AI329" s="406"/>
      <c r="AJ329" s="406"/>
      <c r="AK329" s="406"/>
      <c r="AL329" s="406"/>
      <c r="AM329" s="406"/>
      <c r="AN329" s="406"/>
      <c r="AO329" s="406"/>
      <c r="AP329" s="407"/>
      <c r="AQ329" s="407"/>
      <c r="AR329" s="407"/>
      <c r="AS329" s="407"/>
      <c r="AT329" s="407"/>
    </row>
    <row r="330" spans="1:46" ht="12.75" x14ac:dyDescent="0.2">
      <c r="A330" s="393" t="s">
        <v>677</v>
      </c>
      <c r="B330" s="393" t="s">
        <v>574</v>
      </c>
      <c r="C330" s="394" t="s">
        <v>411</v>
      </c>
      <c r="D330" s="409"/>
      <c r="E330" s="394">
        <v>90269</v>
      </c>
      <c r="F330" s="393" t="s">
        <v>427</v>
      </c>
      <c r="G330" s="394" t="s">
        <v>428</v>
      </c>
      <c r="H330" s="395">
        <v>12150996</v>
      </c>
      <c r="I330" s="396" t="s">
        <v>270</v>
      </c>
      <c r="J330" s="399">
        <v>1</v>
      </c>
      <c r="K330" s="398" t="s">
        <v>420</v>
      </c>
      <c r="L330" s="398" t="s">
        <v>416</v>
      </c>
      <c r="M330" s="399">
        <v>1</v>
      </c>
      <c r="N330" s="400"/>
      <c r="O330" s="401">
        <v>0.15</v>
      </c>
      <c r="P330" s="399">
        <v>0.06</v>
      </c>
      <c r="Q330" s="401">
        <v>60.92</v>
      </c>
      <c r="R330" s="399">
        <v>23.3</v>
      </c>
      <c r="S330" s="401">
        <v>2.62</v>
      </c>
      <c r="T330" s="401">
        <v>0</v>
      </c>
      <c r="U330" s="400"/>
      <c r="V330" s="403">
        <v>11145</v>
      </c>
      <c r="W330" s="403">
        <v>200724</v>
      </c>
      <c r="X330" s="395">
        <v>76625</v>
      </c>
      <c r="Y330" s="395">
        <v>3295</v>
      </c>
      <c r="Z330" s="399">
        <v>0</v>
      </c>
      <c r="AA330" s="395">
        <v>38450</v>
      </c>
      <c r="AB330" s="395"/>
      <c r="AC330" s="395"/>
      <c r="AD330" s="395"/>
      <c r="AE330" s="404"/>
      <c r="AF330" s="405"/>
      <c r="AG330" s="405"/>
      <c r="AH330" s="406"/>
      <c r="AI330" s="406"/>
      <c r="AJ330" s="406"/>
      <c r="AK330" s="406"/>
      <c r="AL330" s="406"/>
      <c r="AM330" s="406"/>
      <c r="AN330" s="406"/>
      <c r="AO330" s="406"/>
      <c r="AP330" s="407"/>
      <c r="AQ330" s="407"/>
      <c r="AR330" s="407"/>
      <c r="AS330" s="407"/>
      <c r="AT330" s="407"/>
    </row>
    <row r="331" spans="1:46" ht="12.75" x14ac:dyDescent="0.2">
      <c r="A331" s="393" t="s">
        <v>678</v>
      </c>
      <c r="B331" s="393" t="s">
        <v>574</v>
      </c>
      <c r="C331" s="394" t="s">
        <v>411</v>
      </c>
      <c r="D331" s="409"/>
      <c r="E331" s="394">
        <v>90273</v>
      </c>
      <c r="F331" s="393" t="s">
        <v>427</v>
      </c>
      <c r="G331" s="394" t="s">
        <v>428</v>
      </c>
      <c r="H331" s="395">
        <v>12150996</v>
      </c>
      <c r="I331" s="396" t="s">
        <v>270</v>
      </c>
      <c r="J331" s="397">
        <v>2</v>
      </c>
      <c r="K331" s="398" t="s">
        <v>420</v>
      </c>
      <c r="L331" s="398" t="s">
        <v>416</v>
      </c>
      <c r="M331" s="399">
        <v>2</v>
      </c>
      <c r="N331" s="400"/>
      <c r="O331" s="401">
        <v>0.12</v>
      </c>
      <c r="P331" s="399">
        <v>7.0000000000000007E-2</v>
      </c>
      <c r="Q331" s="402">
        <v>52.21</v>
      </c>
      <c r="R331" s="399">
        <v>33.299999999999997</v>
      </c>
      <c r="S331" s="401">
        <v>1.57</v>
      </c>
      <c r="T331" s="401">
        <v>0</v>
      </c>
      <c r="U331" s="400"/>
      <c r="V331" s="403">
        <v>25516</v>
      </c>
      <c r="W331" s="403">
        <v>344031</v>
      </c>
      <c r="X331" s="395">
        <v>219518</v>
      </c>
      <c r="Y331" s="395">
        <v>6590</v>
      </c>
      <c r="Z331" s="399">
        <v>0</v>
      </c>
      <c r="AA331" s="395">
        <v>57249</v>
      </c>
      <c r="AB331" s="395"/>
      <c r="AC331" s="395"/>
      <c r="AD331" s="395"/>
      <c r="AE331" s="404"/>
      <c r="AF331" s="405"/>
      <c r="AG331" s="405"/>
      <c r="AH331" s="406"/>
      <c r="AI331" s="406"/>
      <c r="AJ331" s="406"/>
      <c r="AK331" s="406"/>
      <c r="AL331" s="406"/>
      <c r="AM331" s="406"/>
      <c r="AN331" s="406"/>
      <c r="AO331" s="406"/>
      <c r="AP331" s="407"/>
      <c r="AQ331" s="407"/>
      <c r="AR331" s="407"/>
      <c r="AS331" s="407"/>
      <c r="AT331" s="407"/>
    </row>
    <row r="332" spans="1:46" ht="12.75" x14ac:dyDescent="0.2">
      <c r="A332" s="393" t="s">
        <v>679</v>
      </c>
      <c r="B332" s="393" t="s">
        <v>574</v>
      </c>
      <c r="C332" s="394" t="s">
        <v>411</v>
      </c>
      <c r="D332" s="409"/>
      <c r="E332" s="394">
        <v>90275</v>
      </c>
      <c r="F332" s="393" t="s">
        <v>427</v>
      </c>
      <c r="G332" s="394" t="s">
        <v>428</v>
      </c>
      <c r="H332" s="395">
        <v>12150996</v>
      </c>
      <c r="I332" s="396" t="s">
        <v>270</v>
      </c>
      <c r="J332" s="397">
        <v>1</v>
      </c>
      <c r="K332" s="398" t="s">
        <v>420</v>
      </c>
      <c r="L332" s="398" t="s">
        <v>416</v>
      </c>
      <c r="M332" s="399">
        <v>1</v>
      </c>
      <c r="N332" s="400"/>
      <c r="O332" s="401">
        <v>0.18</v>
      </c>
      <c r="P332" s="399">
        <v>7.0000000000000007E-2</v>
      </c>
      <c r="Q332" s="402">
        <v>56.46</v>
      </c>
      <c r="R332" s="399">
        <v>21.3</v>
      </c>
      <c r="S332" s="401">
        <v>2.65</v>
      </c>
      <c r="T332" s="401">
        <v>0</v>
      </c>
      <c r="U332" s="400"/>
      <c r="V332" s="403">
        <v>12428</v>
      </c>
      <c r="W332" s="403">
        <v>186042</v>
      </c>
      <c r="X332" s="395">
        <v>70233</v>
      </c>
      <c r="Y332" s="395">
        <v>3295</v>
      </c>
      <c r="Z332" s="399">
        <v>0</v>
      </c>
      <c r="AA332" s="395">
        <v>30572</v>
      </c>
      <c r="AB332" s="395"/>
      <c r="AC332" s="395"/>
      <c r="AD332" s="395"/>
      <c r="AE332" s="404"/>
      <c r="AF332" s="405"/>
      <c r="AG332" s="405"/>
      <c r="AH332" s="406"/>
      <c r="AI332" s="406"/>
      <c r="AJ332" s="406"/>
      <c r="AK332" s="406"/>
      <c r="AL332" s="406"/>
      <c r="AM332" s="406"/>
      <c r="AN332" s="406"/>
      <c r="AO332" s="406"/>
      <c r="AP332" s="407"/>
      <c r="AQ332" s="407"/>
      <c r="AR332" s="407"/>
      <c r="AS332" s="407"/>
      <c r="AT332" s="407"/>
    </row>
    <row r="333" spans="1:46" ht="12.75" x14ac:dyDescent="0.2">
      <c r="A333" s="393" t="s">
        <v>680</v>
      </c>
      <c r="B333" s="393" t="s">
        <v>574</v>
      </c>
      <c r="C333" s="394" t="s">
        <v>411</v>
      </c>
      <c r="D333" s="409"/>
      <c r="E333" s="394">
        <v>90278</v>
      </c>
      <c r="F333" s="393" t="s">
        <v>427</v>
      </c>
      <c r="G333" s="394" t="s">
        <v>428</v>
      </c>
      <c r="H333" s="395">
        <v>12150996</v>
      </c>
      <c r="I333" s="396" t="s">
        <v>270</v>
      </c>
      <c r="J333" s="397">
        <v>2</v>
      </c>
      <c r="K333" s="398" t="s">
        <v>420</v>
      </c>
      <c r="L333" s="398" t="s">
        <v>416</v>
      </c>
      <c r="M333" s="399">
        <v>2</v>
      </c>
      <c r="N333" s="400"/>
      <c r="O333" s="401">
        <v>0.18</v>
      </c>
      <c r="P333" s="399">
        <v>0.03</v>
      </c>
      <c r="Q333" s="402">
        <v>51.22</v>
      </c>
      <c r="R333" s="399">
        <v>9.6999999999999993</v>
      </c>
      <c r="S333" s="401">
        <v>5.27</v>
      </c>
      <c r="T333" s="401">
        <v>0</v>
      </c>
      <c r="U333" s="400"/>
      <c r="V333" s="403">
        <v>11397</v>
      </c>
      <c r="W333" s="403">
        <v>337549</v>
      </c>
      <c r="X333" s="395">
        <v>64007</v>
      </c>
      <c r="Y333" s="395">
        <v>6590</v>
      </c>
      <c r="Z333" s="399">
        <v>0</v>
      </c>
      <c r="AA333" s="395">
        <v>80116</v>
      </c>
      <c r="AB333" s="395"/>
      <c r="AC333" s="395"/>
      <c r="AD333" s="395"/>
      <c r="AE333" s="404"/>
      <c r="AF333" s="405"/>
      <c r="AG333" s="405"/>
      <c r="AH333" s="406"/>
      <c r="AI333" s="406"/>
      <c r="AJ333" s="406"/>
      <c r="AK333" s="406"/>
      <c r="AL333" s="406"/>
      <c r="AM333" s="406"/>
      <c r="AN333" s="406"/>
      <c r="AO333" s="406"/>
      <c r="AP333" s="407"/>
      <c r="AQ333" s="407"/>
      <c r="AR333" s="407"/>
      <c r="AS333" s="407"/>
      <c r="AT333" s="407"/>
    </row>
    <row r="334" spans="1:46" ht="12.75" x14ac:dyDescent="0.2">
      <c r="A334" s="393" t="s">
        <v>659</v>
      </c>
      <c r="B334" s="393" t="s">
        <v>193</v>
      </c>
      <c r="C334" s="394" t="s">
        <v>411</v>
      </c>
      <c r="D334" s="394">
        <v>9154</v>
      </c>
      <c r="E334" s="394">
        <v>90154</v>
      </c>
      <c r="F334" s="393" t="s">
        <v>412</v>
      </c>
      <c r="G334" s="394" t="s">
        <v>413</v>
      </c>
      <c r="H334" s="395">
        <v>12150996</v>
      </c>
      <c r="I334" s="396" t="s">
        <v>270</v>
      </c>
      <c r="J334" s="408">
        <v>3505</v>
      </c>
      <c r="K334" s="398" t="s">
        <v>420</v>
      </c>
      <c r="L334" s="398" t="s">
        <v>419</v>
      </c>
      <c r="M334" s="395">
        <v>1750</v>
      </c>
      <c r="N334" s="400"/>
      <c r="O334" s="401">
        <v>0.82</v>
      </c>
      <c r="P334" s="399">
        <v>0.2</v>
      </c>
      <c r="Q334" s="402">
        <v>176.84</v>
      </c>
      <c r="R334" s="399">
        <v>42.5</v>
      </c>
      <c r="S334" s="401">
        <v>4.16</v>
      </c>
      <c r="T334" s="401">
        <v>1.03</v>
      </c>
      <c r="U334" s="400"/>
      <c r="V334" s="403">
        <v>219562101</v>
      </c>
      <c r="W334" s="403">
        <v>1119992157</v>
      </c>
      <c r="X334" s="395">
        <v>269169596</v>
      </c>
      <c r="Y334" s="395">
        <v>6333193</v>
      </c>
      <c r="Z334" s="395">
        <v>1084089074</v>
      </c>
      <c r="AA334" s="395">
        <v>66448233</v>
      </c>
      <c r="AB334" s="395"/>
      <c r="AC334" s="395"/>
      <c r="AD334" s="395"/>
      <c r="AE334" s="404"/>
      <c r="AF334" s="405"/>
      <c r="AG334" s="405"/>
      <c r="AH334" s="406"/>
      <c r="AI334" s="406"/>
      <c r="AJ334" s="406"/>
      <c r="AK334" s="406"/>
      <c r="AL334" s="406"/>
      <c r="AM334" s="406"/>
      <c r="AN334" s="406"/>
      <c r="AO334" s="406"/>
      <c r="AP334" s="407"/>
      <c r="AQ334" s="407"/>
      <c r="AR334" s="407"/>
      <c r="AS334" s="407"/>
      <c r="AT334" s="407"/>
    </row>
    <row r="335" spans="1:46" ht="12.75" x14ac:dyDescent="0.2">
      <c r="A335" s="393" t="s">
        <v>659</v>
      </c>
      <c r="B335" s="393" t="s">
        <v>193</v>
      </c>
      <c r="C335" s="394" t="s">
        <v>411</v>
      </c>
      <c r="D335" s="394">
        <v>9154</v>
      </c>
      <c r="E335" s="394">
        <v>90154</v>
      </c>
      <c r="F335" s="393" t="s">
        <v>412</v>
      </c>
      <c r="G335" s="394" t="s">
        <v>413</v>
      </c>
      <c r="H335" s="395">
        <v>12150996</v>
      </c>
      <c r="I335" s="396" t="s">
        <v>270</v>
      </c>
      <c r="J335" s="408">
        <v>3505</v>
      </c>
      <c r="K335" s="398" t="s">
        <v>420</v>
      </c>
      <c r="L335" s="398" t="s">
        <v>416</v>
      </c>
      <c r="M335" s="399">
        <v>133</v>
      </c>
      <c r="N335" s="400"/>
      <c r="O335" s="401">
        <v>0.43</v>
      </c>
      <c r="P335" s="399">
        <v>0.12</v>
      </c>
      <c r="Q335" s="402">
        <v>96.51</v>
      </c>
      <c r="R335" s="399">
        <v>27.7</v>
      </c>
      <c r="S335" s="401">
        <v>3.48</v>
      </c>
      <c r="T335" s="401">
        <v>0.74</v>
      </c>
      <c r="U335" s="400"/>
      <c r="V335" s="403">
        <v>5721070</v>
      </c>
      <c r="W335" s="403">
        <v>46207678</v>
      </c>
      <c r="X335" s="395">
        <v>13281369</v>
      </c>
      <c r="Y335" s="395">
        <v>478769</v>
      </c>
      <c r="Z335" s="395">
        <v>62702742</v>
      </c>
      <c r="AA335" s="395">
        <v>5708735</v>
      </c>
      <c r="AB335" s="395"/>
      <c r="AC335" s="395"/>
      <c r="AD335" s="395"/>
      <c r="AE335" s="404"/>
      <c r="AF335" s="405"/>
      <c r="AG335" s="405"/>
      <c r="AH335" s="406"/>
      <c r="AI335" s="406"/>
      <c r="AJ335" s="406"/>
      <c r="AK335" s="406"/>
      <c r="AL335" s="406"/>
      <c r="AM335" s="406"/>
      <c r="AN335" s="406"/>
      <c r="AO335" s="406"/>
      <c r="AP335" s="407"/>
      <c r="AQ335" s="407"/>
      <c r="AR335" s="407"/>
      <c r="AS335" s="407"/>
      <c r="AT335" s="407"/>
    </row>
    <row r="336" spans="1:46" ht="12.75" x14ac:dyDescent="0.2">
      <c r="A336" s="393" t="s">
        <v>557</v>
      </c>
      <c r="B336" s="393" t="s">
        <v>558</v>
      </c>
      <c r="C336" s="394" t="s">
        <v>411</v>
      </c>
      <c r="D336" s="394">
        <v>9041</v>
      </c>
      <c r="E336" s="394">
        <v>90041</v>
      </c>
      <c r="F336" s="393" t="s">
        <v>427</v>
      </c>
      <c r="G336" s="394" t="s">
        <v>413</v>
      </c>
      <c r="H336" s="395">
        <v>12150996</v>
      </c>
      <c r="I336" s="396" t="s">
        <v>270</v>
      </c>
      <c r="J336" s="397">
        <v>107</v>
      </c>
      <c r="K336" s="398" t="s">
        <v>420</v>
      </c>
      <c r="L336" s="398" t="s">
        <v>419</v>
      </c>
      <c r="M336" s="399">
        <v>62</v>
      </c>
      <c r="N336" s="400"/>
      <c r="O336" s="401">
        <v>0.76</v>
      </c>
      <c r="P336" s="399">
        <v>0.19</v>
      </c>
      <c r="Q336" s="402">
        <v>103.15</v>
      </c>
      <c r="R336" s="399">
        <v>26.3</v>
      </c>
      <c r="S336" s="401">
        <v>3.92</v>
      </c>
      <c r="T336" s="401">
        <v>1.21</v>
      </c>
      <c r="U336" s="400"/>
      <c r="V336" s="403">
        <v>4629021</v>
      </c>
      <c r="W336" s="403">
        <v>23869845</v>
      </c>
      <c r="X336" s="395">
        <v>6085965</v>
      </c>
      <c r="Y336" s="395">
        <v>231417</v>
      </c>
      <c r="Z336" s="395">
        <v>19779386</v>
      </c>
      <c r="AA336" s="395">
        <v>2277523</v>
      </c>
      <c r="AB336" s="395"/>
      <c r="AC336" s="395"/>
      <c r="AD336" s="395"/>
      <c r="AE336" s="404"/>
      <c r="AF336" s="405"/>
      <c r="AG336" s="405"/>
      <c r="AH336" s="406"/>
      <c r="AI336" s="406"/>
      <c r="AJ336" s="406"/>
      <c r="AK336" s="406"/>
      <c r="AL336" s="406"/>
      <c r="AM336" s="406"/>
      <c r="AN336" s="406"/>
      <c r="AO336" s="406"/>
      <c r="AP336" s="407"/>
      <c r="AQ336" s="407"/>
      <c r="AR336" s="407"/>
      <c r="AS336" s="407"/>
      <c r="AT336" s="407"/>
    </row>
    <row r="337" spans="1:46" ht="12.75" x14ac:dyDescent="0.2">
      <c r="A337" s="393" t="s">
        <v>557</v>
      </c>
      <c r="B337" s="393" t="s">
        <v>558</v>
      </c>
      <c r="C337" s="394" t="s">
        <v>411</v>
      </c>
      <c r="D337" s="394">
        <v>9041</v>
      </c>
      <c r="E337" s="394">
        <v>90041</v>
      </c>
      <c r="F337" s="393" t="s">
        <v>427</v>
      </c>
      <c r="G337" s="394" t="s">
        <v>413</v>
      </c>
      <c r="H337" s="395">
        <v>12150996</v>
      </c>
      <c r="I337" s="396" t="s">
        <v>270</v>
      </c>
      <c r="J337" s="397">
        <v>107</v>
      </c>
      <c r="K337" s="398" t="s">
        <v>420</v>
      </c>
      <c r="L337" s="398" t="s">
        <v>416</v>
      </c>
      <c r="M337" s="399">
        <v>5</v>
      </c>
      <c r="N337" s="400"/>
      <c r="O337" s="401">
        <v>1.2</v>
      </c>
      <c r="P337" s="399">
        <v>0.22</v>
      </c>
      <c r="Q337" s="402">
        <v>122.62</v>
      </c>
      <c r="R337" s="399">
        <v>22.7</v>
      </c>
      <c r="S337" s="401">
        <v>5.41</v>
      </c>
      <c r="T337" s="401">
        <v>1.87</v>
      </c>
      <c r="U337" s="400"/>
      <c r="V337" s="403">
        <v>93926</v>
      </c>
      <c r="W337" s="403">
        <v>424389</v>
      </c>
      <c r="X337" s="395">
        <v>78502</v>
      </c>
      <c r="Y337" s="395">
        <v>3461</v>
      </c>
      <c r="Z337" s="395">
        <v>227295</v>
      </c>
      <c r="AA337" s="395">
        <v>35578</v>
      </c>
      <c r="AB337" s="395"/>
      <c r="AC337" s="395"/>
      <c r="AD337" s="395"/>
      <c r="AE337" s="404"/>
      <c r="AF337" s="405"/>
      <c r="AG337" s="405"/>
      <c r="AH337" s="406"/>
      <c r="AI337" s="406"/>
      <c r="AJ337" s="406"/>
      <c r="AK337" s="406"/>
      <c r="AL337" s="406"/>
      <c r="AM337" s="406"/>
      <c r="AN337" s="406"/>
      <c r="AO337" s="406"/>
      <c r="AP337" s="407"/>
      <c r="AQ337" s="407"/>
      <c r="AR337" s="407"/>
      <c r="AS337" s="407"/>
      <c r="AT337" s="407"/>
    </row>
    <row r="338" spans="1:46" ht="12.75" x14ac:dyDescent="0.2">
      <c r="A338" s="393" t="s">
        <v>355</v>
      </c>
      <c r="B338" s="393" t="s">
        <v>356</v>
      </c>
      <c r="C338" s="394" t="s">
        <v>411</v>
      </c>
      <c r="D338" s="394">
        <v>9022</v>
      </c>
      <c r="E338" s="394">
        <v>90022</v>
      </c>
      <c r="F338" s="393" t="s">
        <v>427</v>
      </c>
      <c r="G338" s="394" t="s">
        <v>413</v>
      </c>
      <c r="H338" s="395">
        <v>12150996</v>
      </c>
      <c r="I338" s="396" t="s">
        <v>270</v>
      </c>
      <c r="J338" s="397">
        <v>29</v>
      </c>
      <c r="K338" s="398" t="s">
        <v>420</v>
      </c>
      <c r="L338" s="398" t="s">
        <v>419</v>
      </c>
      <c r="M338" s="399">
        <v>24</v>
      </c>
      <c r="N338" s="400"/>
      <c r="O338" s="401">
        <v>0.88</v>
      </c>
      <c r="P338" s="399">
        <v>0.12</v>
      </c>
      <c r="Q338" s="402">
        <v>120.33</v>
      </c>
      <c r="R338" s="399">
        <v>16.100000000000001</v>
      </c>
      <c r="S338" s="401">
        <v>7.5</v>
      </c>
      <c r="T338" s="401">
        <v>1.79</v>
      </c>
      <c r="U338" s="400"/>
      <c r="V338" s="403">
        <v>1358912</v>
      </c>
      <c r="W338" s="403">
        <v>11541647</v>
      </c>
      <c r="X338" s="395">
        <v>1539633</v>
      </c>
      <c r="Y338" s="395">
        <v>95914</v>
      </c>
      <c r="Z338" s="395">
        <v>6450279</v>
      </c>
      <c r="AA338" s="395">
        <v>1063027</v>
      </c>
      <c r="AB338" s="395"/>
      <c r="AC338" s="395"/>
      <c r="AD338" s="395"/>
      <c r="AE338" s="404"/>
      <c r="AF338" s="405"/>
      <c r="AG338" s="405"/>
      <c r="AH338" s="406"/>
      <c r="AI338" s="406"/>
      <c r="AJ338" s="406"/>
      <c r="AK338" s="406"/>
      <c r="AL338" s="406"/>
      <c r="AM338" s="406"/>
      <c r="AN338" s="406"/>
      <c r="AO338" s="406"/>
      <c r="AP338" s="407"/>
      <c r="AQ338" s="407"/>
      <c r="AR338" s="407"/>
      <c r="AS338" s="407"/>
      <c r="AT338" s="407"/>
    </row>
    <row r="339" spans="1:46" ht="12.75" x14ac:dyDescent="0.2">
      <c r="A339" s="393" t="s">
        <v>508</v>
      </c>
      <c r="B339" s="393" t="s">
        <v>342</v>
      </c>
      <c r="C339" s="394" t="s">
        <v>411</v>
      </c>
      <c r="D339" s="394">
        <v>9036</v>
      </c>
      <c r="E339" s="394">
        <v>90036</v>
      </c>
      <c r="F339" s="393" t="s">
        <v>412</v>
      </c>
      <c r="G339" s="394" t="s">
        <v>413</v>
      </c>
      <c r="H339" s="395">
        <v>12150996</v>
      </c>
      <c r="I339" s="396" t="s">
        <v>270</v>
      </c>
      <c r="J339" s="408">
        <v>1501</v>
      </c>
      <c r="K339" s="398" t="s">
        <v>420</v>
      </c>
      <c r="L339" s="398" t="s">
        <v>419</v>
      </c>
      <c r="M339" s="399">
        <v>257</v>
      </c>
      <c r="N339" s="400"/>
      <c r="O339" s="401">
        <v>0.99</v>
      </c>
      <c r="P339" s="399">
        <v>0.22</v>
      </c>
      <c r="Q339" s="402">
        <v>131.9</v>
      </c>
      <c r="R339" s="399">
        <v>28.6</v>
      </c>
      <c r="S339" s="401">
        <v>4.62</v>
      </c>
      <c r="T339" s="401">
        <v>1.38</v>
      </c>
      <c r="U339" s="400"/>
      <c r="V339" s="403">
        <v>27711989</v>
      </c>
      <c r="W339" s="403">
        <v>128823910</v>
      </c>
      <c r="X339" s="395">
        <v>27908275</v>
      </c>
      <c r="Y339" s="395">
        <v>976672</v>
      </c>
      <c r="Z339" s="395">
        <v>93370948</v>
      </c>
      <c r="AA339" s="395">
        <v>11435030</v>
      </c>
      <c r="AB339" s="395"/>
      <c r="AC339" s="395"/>
      <c r="AD339" s="395"/>
      <c r="AE339" s="404"/>
      <c r="AF339" s="405"/>
      <c r="AG339" s="405"/>
      <c r="AH339" s="406"/>
      <c r="AI339" s="406"/>
      <c r="AJ339" s="406"/>
      <c r="AK339" s="406"/>
      <c r="AL339" s="406"/>
      <c r="AM339" s="406"/>
      <c r="AN339" s="406"/>
      <c r="AO339" s="406"/>
      <c r="AP339" s="407"/>
      <c r="AQ339" s="407"/>
      <c r="AR339" s="407"/>
      <c r="AS339" s="407"/>
      <c r="AT339" s="407"/>
    </row>
    <row r="340" spans="1:46" ht="12.75" x14ac:dyDescent="0.2">
      <c r="A340" s="393" t="s">
        <v>508</v>
      </c>
      <c r="B340" s="393" t="s">
        <v>342</v>
      </c>
      <c r="C340" s="394" t="s">
        <v>411</v>
      </c>
      <c r="D340" s="394">
        <v>9036</v>
      </c>
      <c r="E340" s="394">
        <v>90036</v>
      </c>
      <c r="F340" s="393" t="s">
        <v>412</v>
      </c>
      <c r="G340" s="394" t="s">
        <v>413</v>
      </c>
      <c r="H340" s="395">
        <v>12150996</v>
      </c>
      <c r="I340" s="396" t="s">
        <v>270</v>
      </c>
      <c r="J340" s="408">
        <v>1501</v>
      </c>
      <c r="K340" s="398" t="s">
        <v>420</v>
      </c>
      <c r="L340" s="398" t="s">
        <v>416</v>
      </c>
      <c r="M340" s="399">
        <v>181</v>
      </c>
      <c r="N340" s="400"/>
      <c r="O340" s="401">
        <v>0.97</v>
      </c>
      <c r="P340" s="399">
        <v>0.19</v>
      </c>
      <c r="Q340" s="402">
        <v>96.89</v>
      </c>
      <c r="R340" s="399">
        <v>19</v>
      </c>
      <c r="S340" s="401">
        <v>5.09</v>
      </c>
      <c r="T340" s="401">
        <v>1.31</v>
      </c>
      <c r="U340" s="400"/>
      <c r="V340" s="403">
        <v>11389144</v>
      </c>
      <c r="W340" s="403">
        <v>59992332</v>
      </c>
      <c r="X340" s="395">
        <v>11777850</v>
      </c>
      <c r="Y340" s="395">
        <v>619169</v>
      </c>
      <c r="Z340" s="395">
        <v>45640176</v>
      </c>
      <c r="AA340" s="395">
        <v>7617154</v>
      </c>
      <c r="AB340" s="395"/>
      <c r="AC340" s="395"/>
      <c r="AD340" s="395"/>
      <c r="AE340" s="404"/>
      <c r="AF340" s="405"/>
      <c r="AG340" s="405"/>
      <c r="AH340" s="406"/>
      <c r="AI340" s="406"/>
      <c r="AJ340" s="406"/>
      <c r="AK340" s="406"/>
      <c r="AL340" s="406"/>
      <c r="AM340" s="406"/>
      <c r="AN340" s="406"/>
      <c r="AO340" s="406"/>
      <c r="AP340" s="407"/>
      <c r="AQ340" s="407"/>
      <c r="AR340" s="407"/>
      <c r="AS340" s="407"/>
      <c r="AT340" s="407"/>
    </row>
    <row r="341" spans="1:46" ht="12.75" x14ac:dyDescent="0.2">
      <c r="A341" s="393" t="s">
        <v>657</v>
      </c>
      <c r="B341" s="393" t="s">
        <v>658</v>
      </c>
      <c r="C341" s="394" t="s">
        <v>411</v>
      </c>
      <c r="D341" s="409"/>
      <c r="E341" s="394">
        <v>90287</v>
      </c>
      <c r="F341" s="393" t="s">
        <v>412</v>
      </c>
      <c r="G341" s="394" t="s">
        <v>428</v>
      </c>
      <c r="H341" s="395">
        <v>12150996</v>
      </c>
      <c r="I341" s="396" t="s">
        <v>270</v>
      </c>
      <c r="J341" s="397">
        <v>27</v>
      </c>
      <c r="K341" s="398" t="s">
        <v>420</v>
      </c>
      <c r="L341" s="398" t="s">
        <v>416</v>
      </c>
      <c r="M341" s="399">
        <v>21</v>
      </c>
      <c r="N341" s="400"/>
      <c r="O341" s="401">
        <v>1.82</v>
      </c>
      <c r="P341" s="399">
        <v>0.15</v>
      </c>
      <c r="Q341" s="402">
        <v>97.89</v>
      </c>
      <c r="R341" s="399">
        <v>7.9</v>
      </c>
      <c r="S341" s="401">
        <v>12.41</v>
      </c>
      <c r="T341" s="401">
        <v>0</v>
      </c>
      <c r="U341" s="400"/>
      <c r="V341" s="403">
        <v>270039</v>
      </c>
      <c r="W341" s="403">
        <v>1840566</v>
      </c>
      <c r="X341" s="395">
        <v>148337</v>
      </c>
      <c r="Y341" s="395">
        <v>18802</v>
      </c>
      <c r="Z341" s="399">
        <v>0</v>
      </c>
      <c r="AA341" s="395">
        <v>287375</v>
      </c>
      <c r="AB341" s="395"/>
      <c r="AC341" s="395"/>
      <c r="AD341" s="395"/>
      <c r="AE341" s="404"/>
      <c r="AF341" s="405"/>
      <c r="AG341" s="405"/>
      <c r="AH341" s="406"/>
      <c r="AI341" s="406"/>
      <c r="AJ341" s="406"/>
      <c r="AK341" s="406"/>
      <c r="AL341" s="406"/>
      <c r="AM341" s="406"/>
      <c r="AN341" s="406"/>
      <c r="AO341" s="406"/>
      <c r="AP341" s="407"/>
      <c r="AQ341" s="407"/>
      <c r="AR341" s="407"/>
      <c r="AS341" s="407"/>
      <c r="AT341" s="407"/>
    </row>
    <row r="342" spans="1:46" ht="12.75" x14ac:dyDescent="0.2">
      <c r="A342" s="393" t="s">
        <v>191</v>
      </c>
      <c r="B342" s="393" t="s">
        <v>192</v>
      </c>
      <c r="C342" s="394" t="s">
        <v>411</v>
      </c>
      <c r="D342" s="394">
        <v>9008</v>
      </c>
      <c r="E342" s="394">
        <v>90008</v>
      </c>
      <c r="F342" s="393" t="s">
        <v>427</v>
      </c>
      <c r="G342" s="394" t="s">
        <v>413</v>
      </c>
      <c r="H342" s="395">
        <v>12150996</v>
      </c>
      <c r="I342" s="396" t="s">
        <v>270</v>
      </c>
      <c r="J342" s="397">
        <v>168</v>
      </c>
      <c r="K342" s="398" t="s">
        <v>420</v>
      </c>
      <c r="L342" s="398" t="s">
        <v>419</v>
      </c>
      <c r="M342" s="399">
        <v>162</v>
      </c>
      <c r="N342" s="400"/>
      <c r="O342" s="401">
        <v>0.89</v>
      </c>
      <c r="P342" s="399">
        <v>0.16</v>
      </c>
      <c r="Q342" s="402">
        <v>134.57</v>
      </c>
      <c r="R342" s="399">
        <v>24.1</v>
      </c>
      <c r="S342" s="401">
        <v>5.57</v>
      </c>
      <c r="T342" s="401">
        <v>1.46</v>
      </c>
      <c r="U342" s="400"/>
      <c r="V342" s="403">
        <v>11809016</v>
      </c>
      <c r="W342" s="403">
        <v>74331513</v>
      </c>
      <c r="X342" s="395">
        <v>13333812</v>
      </c>
      <c r="Y342" s="395">
        <v>552352</v>
      </c>
      <c r="Z342" s="395">
        <v>50808723</v>
      </c>
      <c r="AA342" s="395">
        <v>4969546</v>
      </c>
      <c r="AB342" s="395"/>
      <c r="AC342" s="395"/>
      <c r="AD342" s="395"/>
      <c r="AE342" s="404"/>
      <c r="AF342" s="405"/>
      <c r="AG342" s="405"/>
      <c r="AH342" s="406"/>
      <c r="AI342" s="406"/>
      <c r="AJ342" s="406"/>
      <c r="AK342" s="406"/>
      <c r="AL342" s="406"/>
      <c r="AM342" s="406"/>
      <c r="AN342" s="406"/>
      <c r="AO342" s="406"/>
      <c r="AP342" s="407"/>
      <c r="AQ342" s="407"/>
      <c r="AR342" s="407"/>
      <c r="AS342" s="407"/>
      <c r="AT342" s="407"/>
    </row>
    <row r="343" spans="1:46" ht="12.75" x14ac:dyDescent="0.2">
      <c r="A343" s="393" t="s">
        <v>283</v>
      </c>
      <c r="B343" s="393" t="s">
        <v>284</v>
      </c>
      <c r="C343" s="394" t="s">
        <v>411</v>
      </c>
      <c r="D343" s="394">
        <v>9010</v>
      </c>
      <c r="E343" s="394">
        <v>90010</v>
      </c>
      <c r="F343" s="393" t="s">
        <v>427</v>
      </c>
      <c r="G343" s="394" t="s">
        <v>413</v>
      </c>
      <c r="H343" s="395">
        <v>12150996</v>
      </c>
      <c r="I343" s="396" t="s">
        <v>270</v>
      </c>
      <c r="J343" s="397">
        <v>84</v>
      </c>
      <c r="K343" s="398" t="s">
        <v>420</v>
      </c>
      <c r="L343" s="398" t="s">
        <v>419</v>
      </c>
      <c r="M343" s="399">
        <v>48</v>
      </c>
      <c r="N343" s="400"/>
      <c r="O343" s="401">
        <v>0.66</v>
      </c>
      <c r="P343" s="399">
        <v>0.12</v>
      </c>
      <c r="Q343" s="402">
        <v>134.28</v>
      </c>
      <c r="R343" s="399">
        <v>23.3</v>
      </c>
      <c r="S343" s="401">
        <v>5.76</v>
      </c>
      <c r="T343" s="401">
        <v>1.1599999999999999</v>
      </c>
      <c r="U343" s="400"/>
      <c r="V343" s="403">
        <v>2539780</v>
      </c>
      <c r="W343" s="403">
        <v>22077106</v>
      </c>
      <c r="X343" s="395">
        <v>3831423</v>
      </c>
      <c r="Y343" s="395">
        <v>164412</v>
      </c>
      <c r="Z343" s="395">
        <v>18952862</v>
      </c>
      <c r="AA343" s="395">
        <v>2050169</v>
      </c>
      <c r="AB343" s="395"/>
      <c r="AC343" s="395"/>
      <c r="AD343" s="395"/>
      <c r="AE343" s="404"/>
      <c r="AF343" s="405"/>
      <c r="AG343" s="405"/>
      <c r="AH343" s="406"/>
      <c r="AI343" s="406"/>
      <c r="AJ343" s="406"/>
      <c r="AK343" s="406"/>
      <c r="AL343" s="406"/>
      <c r="AM343" s="406"/>
      <c r="AN343" s="406"/>
      <c r="AO343" s="406"/>
      <c r="AP343" s="407"/>
      <c r="AQ343" s="407"/>
      <c r="AR343" s="407"/>
      <c r="AS343" s="407"/>
      <c r="AT343" s="407"/>
    </row>
    <row r="344" spans="1:46" ht="12.75" x14ac:dyDescent="0.2">
      <c r="A344" s="393"/>
      <c r="B344" s="393"/>
      <c r="C344" s="394"/>
      <c r="D344" s="394"/>
      <c r="E344" s="394"/>
      <c r="F344" s="393"/>
      <c r="G344" s="394"/>
      <c r="H344" s="395"/>
      <c r="I344" s="396"/>
      <c r="J344" s="408"/>
      <c r="K344" s="398"/>
      <c r="L344" s="398"/>
      <c r="M344" s="399"/>
      <c r="N344" s="400"/>
      <c r="O344" s="401"/>
      <c r="P344" s="399"/>
      <c r="Q344" s="402"/>
      <c r="R344" s="399"/>
      <c r="S344" s="401"/>
      <c r="T344" s="401"/>
      <c r="U344" s="400"/>
      <c r="V344" s="403"/>
      <c r="W344" s="403"/>
      <c r="X344" s="395"/>
      <c r="Y344" s="395"/>
      <c r="Z344" s="395"/>
      <c r="AA344" s="395"/>
      <c r="AB344" s="395"/>
      <c r="AC344" s="395"/>
      <c r="AD344" s="395"/>
      <c r="AE344" s="404"/>
      <c r="AF344" s="405"/>
      <c r="AG344" s="405"/>
      <c r="AH344" s="406"/>
      <c r="AI344" s="406"/>
      <c r="AJ344" s="406"/>
      <c r="AK344" s="406"/>
      <c r="AL344" s="406"/>
      <c r="AM344" s="406"/>
      <c r="AN344" s="406"/>
      <c r="AO344" s="406"/>
      <c r="AP344" s="407"/>
      <c r="AQ344" s="407"/>
      <c r="AR344" s="407"/>
      <c r="AS344" s="407"/>
      <c r="AT344" s="407"/>
    </row>
    <row r="345" spans="1:46" ht="12.75" x14ac:dyDescent="0.2">
      <c r="A345" s="393" t="s">
        <v>659</v>
      </c>
      <c r="B345" s="393" t="s">
        <v>193</v>
      </c>
      <c r="C345" s="394" t="s">
        <v>411</v>
      </c>
      <c r="D345" s="394">
        <v>9154</v>
      </c>
      <c r="E345" s="394">
        <v>90154</v>
      </c>
      <c r="F345" s="393" t="s">
        <v>412</v>
      </c>
      <c r="G345" s="394" t="s">
        <v>413</v>
      </c>
      <c r="H345" s="395">
        <v>12150996</v>
      </c>
      <c r="I345" s="396" t="s">
        <v>270</v>
      </c>
      <c r="J345" s="408">
        <v>3505</v>
      </c>
      <c r="K345" s="398" t="s">
        <v>491</v>
      </c>
      <c r="L345" s="398" t="s">
        <v>419</v>
      </c>
      <c r="M345" s="399">
        <v>33</v>
      </c>
      <c r="N345" s="400"/>
      <c r="O345" s="401">
        <v>0.78</v>
      </c>
      <c r="P345" s="399">
        <v>0.18</v>
      </c>
      <c r="Q345" s="402">
        <v>261.88</v>
      </c>
      <c r="R345" s="399">
        <v>61.3</v>
      </c>
      <c r="S345" s="401">
        <v>4.2699999999999996</v>
      </c>
      <c r="T345" s="401">
        <v>0.65</v>
      </c>
      <c r="U345" s="400"/>
      <c r="V345" s="403">
        <v>5869463</v>
      </c>
      <c r="W345" s="403">
        <v>32258690</v>
      </c>
      <c r="X345" s="395">
        <v>7548090</v>
      </c>
      <c r="Y345" s="395">
        <v>123183</v>
      </c>
      <c r="Z345" s="395">
        <v>49520717</v>
      </c>
      <c r="AA345" s="395">
        <v>1971687</v>
      </c>
      <c r="AB345" s="395"/>
      <c r="AC345" s="395"/>
      <c r="AD345" s="395"/>
      <c r="AE345" s="404"/>
      <c r="AF345" s="405"/>
      <c r="AG345" s="405"/>
      <c r="AH345" s="406"/>
      <c r="AI345" s="406"/>
      <c r="AJ345" s="406"/>
      <c r="AK345" s="406"/>
      <c r="AL345" s="406"/>
      <c r="AM345" s="406"/>
      <c r="AN345" s="406"/>
      <c r="AO345" s="406"/>
      <c r="AP345" s="407"/>
      <c r="AQ345" s="407"/>
      <c r="AR345" s="407"/>
      <c r="AS345" s="407"/>
      <c r="AT345" s="407"/>
    </row>
    <row r="346" spans="1:46" ht="12.75" x14ac:dyDescent="0.2">
      <c r="A346" s="393"/>
      <c r="B346" s="393"/>
      <c r="C346" s="394"/>
      <c r="D346" s="394"/>
      <c r="E346" s="394"/>
      <c r="F346" s="393"/>
      <c r="G346" s="394"/>
      <c r="H346" s="395"/>
      <c r="I346" s="396"/>
      <c r="J346" s="408"/>
      <c r="K346" s="398"/>
      <c r="L346" s="398"/>
      <c r="M346" s="395"/>
      <c r="N346" s="400"/>
      <c r="O346" s="401"/>
      <c r="P346" s="399"/>
      <c r="Q346" s="402"/>
      <c r="R346" s="399"/>
      <c r="S346" s="401"/>
      <c r="T346" s="401"/>
      <c r="U346" s="400"/>
      <c r="V346" s="403"/>
      <c r="W346" s="403"/>
      <c r="X346" s="395"/>
      <c r="Y346" s="395"/>
      <c r="Z346" s="395"/>
      <c r="AA346" s="395"/>
      <c r="AB346" s="395"/>
      <c r="AC346" s="395"/>
      <c r="AD346" s="395"/>
      <c r="AE346" s="404"/>
      <c r="AF346" s="405"/>
      <c r="AG346" s="405"/>
      <c r="AH346" s="406"/>
      <c r="AI346" s="406"/>
      <c r="AJ346" s="406"/>
      <c r="AK346" s="406"/>
      <c r="AL346" s="406"/>
      <c r="AM346" s="406"/>
      <c r="AN346" s="406"/>
      <c r="AO346" s="406"/>
      <c r="AP346" s="407"/>
      <c r="AQ346" s="407"/>
      <c r="AR346" s="407"/>
      <c r="AS346" s="407"/>
      <c r="AT346" s="407"/>
    </row>
    <row r="347" spans="1:46" ht="12.75" x14ac:dyDescent="0.2">
      <c r="A347" s="393" t="s">
        <v>659</v>
      </c>
      <c r="B347" s="393" t="s">
        <v>193</v>
      </c>
      <c r="C347" s="394" t="s">
        <v>411</v>
      </c>
      <c r="D347" s="394">
        <v>9154</v>
      </c>
      <c r="E347" s="394">
        <v>90154</v>
      </c>
      <c r="F347" s="393" t="s">
        <v>412</v>
      </c>
      <c r="G347" s="394" t="s">
        <v>413</v>
      </c>
      <c r="H347" s="395">
        <v>12150996</v>
      </c>
      <c r="I347" s="396" t="s">
        <v>270</v>
      </c>
      <c r="J347" s="408">
        <v>3505</v>
      </c>
      <c r="K347" s="398" t="s">
        <v>438</v>
      </c>
      <c r="L347" s="398" t="s">
        <v>416</v>
      </c>
      <c r="M347" s="395">
        <v>1340</v>
      </c>
      <c r="N347" s="400"/>
      <c r="O347" s="401">
        <v>3.93</v>
      </c>
      <c r="P347" s="399">
        <v>0.95</v>
      </c>
      <c r="Q347" s="402">
        <v>20.82</v>
      </c>
      <c r="R347" s="399">
        <v>5</v>
      </c>
      <c r="S347" s="401">
        <v>4.16</v>
      </c>
      <c r="T347" s="401">
        <v>0.09</v>
      </c>
      <c r="U347" s="400"/>
      <c r="V347" s="403">
        <v>14776930</v>
      </c>
      <c r="W347" s="403">
        <v>15624034</v>
      </c>
      <c r="X347" s="395">
        <v>3756783</v>
      </c>
      <c r="Y347" s="395">
        <v>750387</v>
      </c>
      <c r="Z347" s="395">
        <v>168255674</v>
      </c>
      <c r="AA347" s="395">
        <v>30723839</v>
      </c>
      <c r="AB347" s="395"/>
      <c r="AC347" s="395"/>
      <c r="AD347" s="395"/>
      <c r="AE347" s="404"/>
      <c r="AF347" s="405"/>
      <c r="AG347" s="405"/>
      <c r="AH347" s="406"/>
      <c r="AI347" s="406"/>
      <c r="AJ347" s="406"/>
      <c r="AK347" s="406"/>
      <c r="AL347" s="406"/>
      <c r="AM347" s="406"/>
      <c r="AN347" s="406"/>
      <c r="AO347" s="406"/>
      <c r="AP347" s="407"/>
      <c r="AQ347" s="407"/>
      <c r="AR347" s="407"/>
      <c r="AS347" s="407"/>
      <c r="AT347" s="407"/>
    </row>
    <row r="348" spans="1:46" ht="12.75" x14ac:dyDescent="0.2">
      <c r="A348" s="393" t="s">
        <v>508</v>
      </c>
      <c r="B348" s="393" t="s">
        <v>342</v>
      </c>
      <c r="C348" s="394" t="s">
        <v>411</v>
      </c>
      <c r="D348" s="394">
        <v>9036</v>
      </c>
      <c r="E348" s="394">
        <v>90036</v>
      </c>
      <c r="F348" s="393" t="s">
        <v>412</v>
      </c>
      <c r="G348" s="394" t="s">
        <v>413</v>
      </c>
      <c r="H348" s="395">
        <v>12150996</v>
      </c>
      <c r="I348" s="396" t="s">
        <v>270</v>
      </c>
      <c r="J348" s="408">
        <v>1501</v>
      </c>
      <c r="K348" s="398" t="s">
        <v>438</v>
      </c>
      <c r="L348" s="398" t="s">
        <v>416</v>
      </c>
      <c r="M348" s="399">
        <v>538</v>
      </c>
      <c r="N348" s="400"/>
      <c r="O348" s="401">
        <v>3.95</v>
      </c>
      <c r="P348" s="399">
        <v>0.67</v>
      </c>
      <c r="Q348" s="402">
        <v>32.33</v>
      </c>
      <c r="R348" s="399">
        <v>5.5</v>
      </c>
      <c r="S348" s="401">
        <v>5.88</v>
      </c>
      <c r="T348" s="401">
        <v>0.17</v>
      </c>
      <c r="U348" s="400"/>
      <c r="V348" s="403">
        <v>5120531</v>
      </c>
      <c r="W348" s="403">
        <v>7625144</v>
      </c>
      <c r="X348" s="395">
        <v>1297079</v>
      </c>
      <c r="Y348" s="395">
        <v>235837</v>
      </c>
      <c r="Z348" s="395">
        <v>44765651</v>
      </c>
      <c r="AA348" s="395">
        <v>9030958</v>
      </c>
      <c r="AB348" s="395"/>
      <c r="AC348" s="395">
        <f>SUM(X213:X348)</f>
        <v>581458867</v>
      </c>
      <c r="AD348" s="395">
        <f>(SUM(X213:X215)+SUM(X289:X343)+X345)</f>
        <v>440873255</v>
      </c>
      <c r="AE348" s="404">
        <f>(X217+SUM(X219:X267)+X285+X287)</f>
        <v>133008099</v>
      </c>
      <c r="AF348" s="405">
        <f>AD348/AC348</f>
        <v>0.75821916221633612</v>
      </c>
      <c r="AG348" s="405">
        <f>AE348/AC348</f>
        <v>0.22874893917474648</v>
      </c>
      <c r="AH348" s="406"/>
      <c r="AI348" s="406"/>
      <c r="AJ348" s="406"/>
      <c r="AK348" s="406"/>
      <c r="AL348" s="406"/>
      <c r="AM348" s="406"/>
      <c r="AN348" s="406"/>
      <c r="AO348" s="406"/>
      <c r="AP348" s="407"/>
      <c r="AQ348" s="407"/>
      <c r="AR348" s="407"/>
      <c r="AS348" s="407"/>
      <c r="AT348" s="407"/>
    </row>
    <row r="349" spans="1:46" ht="12.75" x14ac:dyDescent="0.2">
      <c r="A349" s="246"/>
      <c r="B349" s="246"/>
      <c r="C349" s="247"/>
      <c r="D349" s="247"/>
      <c r="E349" s="247"/>
      <c r="F349" s="246"/>
      <c r="G349" s="247"/>
      <c r="H349" s="248"/>
      <c r="I349" s="249"/>
      <c r="J349" s="250"/>
      <c r="K349" s="251"/>
      <c r="L349" s="251"/>
      <c r="M349" s="252"/>
      <c r="N349" s="253"/>
      <c r="O349" s="254"/>
      <c r="P349" s="252"/>
      <c r="Q349" s="255"/>
      <c r="R349" s="252"/>
      <c r="S349" s="254"/>
      <c r="T349" s="254"/>
      <c r="U349" s="253"/>
      <c r="V349" s="256"/>
      <c r="W349" s="256"/>
      <c r="X349" s="248"/>
      <c r="Y349" s="248"/>
      <c r="Z349" s="252"/>
      <c r="AA349" s="248"/>
      <c r="AB349" s="248"/>
      <c r="AC349" s="248"/>
      <c r="AD349" s="248"/>
      <c r="AE349" s="257"/>
      <c r="AF349" s="258"/>
      <c r="AG349" s="258"/>
      <c r="AH349" s="259"/>
      <c r="AI349" s="259"/>
      <c r="AJ349" s="259"/>
      <c r="AK349" s="259"/>
      <c r="AL349" s="259"/>
      <c r="AM349" s="259"/>
      <c r="AN349" s="259"/>
      <c r="AO349" s="259"/>
      <c r="AP349" s="260"/>
      <c r="AQ349" s="260"/>
      <c r="AR349" s="260"/>
      <c r="AS349" s="260"/>
      <c r="AT349" s="260"/>
    </row>
    <row r="350" spans="1:46" ht="12.75" x14ac:dyDescent="0.2">
      <c r="A350" s="410" t="s">
        <v>681</v>
      </c>
      <c r="B350" s="410" t="s">
        <v>682</v>
      </c>
      <c r="C350" s="411" t="s">
        <v>529</v>
      </c>
      <c r="D350" s="411">
        <v>2122</v>
      </c>
      <c r="E350" s="411">
        <v>20122</v>
      </c>
      <c r="F350" s="410" t="s">
        <v>460</v>
      </c>
      <c r="G350" s="411" t="s">
        <v>413</v>
      </c>
      <c r="H350" s="412">
        <v>18351295</v>
      </c>
      <c r="I350" s="413" t="s">
        <v>683</v>
      </c>
      <c r="J350" s="414">
        <v>225</v>
      </c>
      <c r="K350" s="415" t="s">
        <v>424</v>
      </c>
      <c r="L350" s="415" t="s">
        <v>419</v>
      </c>
      <c r="M350" s="416">
        <v>225</v>
      </c>
      <c r="N350" s="417"/>
      <c r="O350" s="418">
        <v>10.96</v>
      </c>
      <c r="P350" s="416">
        <v>0.96</v>
      </c>
      <c r="Q350" s="419">
        <v>160.22</v>
      </c>
      <c r="R350" s="416">
        <v>14</v>
      </c>
      <c r="S350" s="418">
        <v>11.43</v>
      </c>
      <c r="T350" s="418">
        <v>0.24</v>
      </c>
      <c r="U350" s="417"/>
      <c r="V350" s="420">
        <v>37051456</v>
      </c>
      <c r="W350" s="420">
        <v>38651587</v>
      </c>
      <c r="X350" s="412">
        <v>3381370</v>
      </c>
      <c r="Y350" s="412">
        <v>241240</v>
      </c>
      <c r="Z350" s="412">
        <v>162048031</v>
      </c>
      <c r="AA350" s="412">
        <v>8877386</v>
      </c>
      <c r="AB350" s="412"/>
      <c r="AC350" s="421"/>
      <c r="AD350" s="412"/>
      <c r="AE350" s="422"/>
      <c r="AF350" s="423"/>
      <c r="AG350" s="423"/>
      <c r="AH350" s="424"/>
      <c r="AI350" s="424"/>
      <c r="AJ350" s="424"/>
      <c r="AK350" s="424"/>
      <c r="AL350" s="424"/>
      <c r="AM350" s="424"/>
      <c r="AN350" s="424"/>
      <c r="AO350" s="424"/>
      <c r="AP350" s="425"/>
      <c r="AQ350" s="425"/>
      <c r="AR350" s="425"/>
      <c r="AS350" s="425"/>
      <c r="AT350" s="425"/>
    </row>
    <row r="351" spans="1:46" ht="12.75" x14ac:dyDescent="0.2">
      <c r="A351" s="410" t="s">
        <v>684</v>
      </c>
      <c r="B351" s="410" t="s">
        <v>685</v>
      </c>
      <c r="C351" s="411" t="s">
        <v>529</v>
      </c>
      <c r="D351" s="411">
        <v>2160</v>
      </c>
      <c r="E351" s="411">
        <v>20160</v>
      </c>
      <c r="F351" s="410" t="s">
        <v>460</v>
      </c>
      <c r="G351" s="411" t="s">
        <v>428</v>
      </c>
      <c r="H351" s="412">
        <v>18351295</v>
      </c>
      <c r="I351" s="413" t="s">
        <v>683</v>
      </c>
      <c r="J351" s="414">
        <v>23</v>
      </c>
      <c r="K351" s="415" t="s">
        <v>424</v>
      </c>
      <c r="L351" s="415" t="s">
        <v>419</v>
      </c>
      <c r="M351" s="416">
        <v>23</v>
      </c>
      <c r="N351" s="417"/>
      <c r="O351" s="418">
        <v>8.36</v>
      </c>
      <c r="P351" s="416">
        <v>1</v>
      </c>
      <c r="Q351" s="419">
        <v>168.9</v>
      </c>
      <c r="R351" s="416">
        <v>20.2</v>
      </c>
      <c r="S351" s="418">
        <v>8.36</v>
      </c>
      <c r="T351" s="418">
        <v>0</v>
      </c>
      <c r="U351" s="417"/>
      <c r="V351" s="420">
        <v>4393762</v>
      </c>
      <c r="W351" s="420">
        <v>4393762</v>
      </c>
      <c r="X351" s="412">
        <v>525444</v>
      </c>
      <c r="Y351" s="412">
        <v>26014</v>
      </c>
      <c r="Z351" s="416">
        <v>0</v>
      </c>
      <c r="AA351" s="412">
        <v>819645</v>
      </c>
      <c r="AB351" s="412"/>
      <c r="AC351" s="412"/>
      <c r="AD351" s="412"/>
      <c r="AE351" s="422"/>
      <c r="AF351" s="423"/>
      <c r="AG351" s="423"/>
      <c r="AH351" s="424"/>
      <c r="AI351" s="424"/>
      <c r="AJ351" s="424"/>
      <c r="AK351" s="424"/>
      <c r="AL351" s="424"/>
      <c r="AM351" s="424"/>
      <c r="AN351" s="424"/>
      <c r="AO351" s="424"/>
      <c r="AP351" s="425"/>
      <c r="AQ351" s="425"/>
      <c r="AR351" s="425"/>
      <c r="AS351" s="425"/>
      <c r="AT351" s="425"/>
    </row>
    <row r="352" spans="1:46" ht="12.75" x14ac:dyDescent="0.2">
      <c r="A352" s="410" t="s">
        <v>688</v>
      </c>
      <c r="B352" s="410" t="s">
        <v>689</v>
      </c>
      <c r="C352" s="411" t="s">
        <v>529</v>
      </c>
      <c r="D352" s="411">
        <v>2161</v>
      </c>
      <c r="E352" s="411">
        <v>20161</v>
      </c>
      <c r="F352" s="410" t="s">
        <v>460</v>
      </c>
      <c r="G352" s="411" t="s">
        <v>413</v>
      </c>
      <c r="H352" s="412">
        <v>18351295</v>
      </c>
      <c r="I352" s="413" t="s">
        <v>683</v>
      </c>
      <c r="J352" s="414">
        <v>57</v>
      </c>
      <c r="K352" s="415" t="s">
        <v>424</v>
      </c>
      <c r="L352" s="415" t="s">
        <v>419</v>
      </c>
      <c r="M352" s="416">
        <v>57</v>
      </c>
      <c r="N352" s="417"/>
      <c r="O352" s="418">
        <v>7.1</v>
      </c>
      <c r="P352" s="416">
        <v>0.8</v>
      </c>
      <c r="Q352" s="419">
        <v>163.28</v>
      </c>
      <c r="R352" s="416">
        <v>18.399999999999999</v>
      </c>
      <c r="S352" s="418">
        <v>8.8699999999999992</v>
      </c>
      <c r="T352" s="418">
        <v>0.54</v>
      </c>
      <c r="U352" s="417"/>
      <c r="V352" s="420">
        <v>13758566</v>
      </c>
      <c r="W352" s="420">
        <v>17195681</v>
      </c>
      <c r="X352" s="412">
        <v>1938649</v>
      </c>
      <c r="Y352" s="412">
        <v>105311</v>
      </c>
      <c r="Z352" s="412">
        <v>31766511</v>
      </c>
      <c r="AA352" s="412">
        <v>1816584</v>
      </c>
      <c r="AB352" s="412"/>
      <c r="AC352" s="412"/>
      <c r="AD352" s="412"/>
      <c r="AE352" s="422"/>
      <c r="AF352" s="423"/>
      <c r="AG352" s="423"/>
      <c r="AH352" s="424"/>
      <c r="AI352" s="424"/>
      <c r="AJ352" s="424"/>
      <c r="AK352" s="424"/>
      <c r="AL352" s="424"/>
      <c r="AM352" s="424"/>
      <c r="AN352" s="424"/>
      <c r="AO352" s="424"/>
      <c r="AP352" s="425"/>
      <c r="AQ352" s="425"/>
      <c r="AR352" s="425"/>
      <c r="AS352" s="425"/>
      <c r="AT352" s="425"/>
    </row>
    <row r="353" spans="1:46" ht="12.75" x14ac:dyDescent="0.2">
      <c r="A353" s="410" t="s">
        <v>690</v>
      </c>
      <c r="B353" s="410" t="s">
        <v>691</v>
      </c>
      <c r="C353" s="411" t="s">
        <v>529</v>
      </c>
      <c r="D353" s="411">
        <v>2126</v>
      </c>
      <c r="E353" s="411">
        <v>20126</v>
      </c>
      <c r="F353" s="410" t="s">
        <v>460</v>
      </c>
      <c r="G353" s="411" t="s">
        <v>413</v>
      </c>
      <c r="H353" s="412">
        <v>18351295</v>
      </c>
      <c r="I353" s="413" t="s">
        <v>683</v>
      </c>
      <c r="J353" s="414">
        <v>184</v>
      </c>
      <c r="K353" s="415" t="s">
        <v>424</v>
      </c>
      <c r="L353" s="415" t="s">
        <v>419</v>
      </c>
      <c r="M353" s="416">
        <v>184</v>
      </c>
      <c r="N353" s="417"/>
      <c r="O353" s="418">
        <v>11.91</v>
      </c>
      <c r="P353" s="416">
        <v>0.91</v>
      </c>
      <c r="Q353" s="419">
        <v>267.5</v>
      </c>
      <c r="R353" s="416">
        <v>20.399999999999999</v>
      </c>
      <c r="S353" s="418">
        <v>13.14</v>
      </c>
      <c r="T353" s="418">
        <v>0.28999999999999998</v>
      </c>
      <c r="U353" s="417"/>
      <c r="V353" s="420">
        <v>52302339</v>
      </c>
      <c r="W353" s="420">
        <v>57711165</v>
      </c>
      <c r="X353" s="412">
        <v>4391709</v>
      </c>
      <c r="Y353" s="412">
        <v>215746</v>
      </c>
      <c r="Z353" s="412">
        <v>199921458</v>
      </c>
      <c r="AA353" s="412">
        <v>9578820</v>
      </c>
      <c r="AB353" s="412"/>
      <c r="AC353" s="412"/>
      <c r="AD353" s="412"/>
      <c r="AE353" s="422"/>
      <c r="AF353" s="423"/>
      <c r="AG353" s="423"/>
      <c r="AH353" s="424"/>
      <c r="AI353" s="424"/>
      <c r="AJ353" s="424"/>
      <c r="AK353" s="424"/>
      <c r="AL353" s="424"/>
      <c r="AM353" s="424"/>
      <c r="AN353" s="424"/>
      <c r="AO353" s="424"/>
      <c r="AP353" s="425"/>
      <c r="AQ353" s="425"/>
      <c r="AR353" s="425"/>
      <c r="AS353" s="425"/>
      <c r="AT353" s="425"/>
    </row>
    <row r="354" spans="1:46" ht="12.75" x14ac:dyDescent="0.2">
      <c r="A354" s="410" t="s">
        <v>692</v>
      </c>
      <c r="B354" s="410" t="s">
        <v>523</v>
      </c>
      <c r="C354" s="411" t="s">
        <v>529</v>
      </c>
      <c r="D354" s="411">
        <v>2163</v>
      </c>
      <c r="E354" s="411">
        <v>20163</v>
      </c>
      <c r="F354" s="410" t="s">
        <v>460</v>
      </c>
      <c r="G354" s="411" t="s">
        <v>413</v>
      </c>
      <c r="H354" s="412">
        <v>18351295</v>
      </c>
      <c r="I354" s="413" t="s">
        <v>683</v>
      </c>
      <c r="J354" s="414">
        <v>54</v>
      </c>
      <c r="K354" s="415" t="s">
        <v>424</v>
      </c>
      <c r="L354" s="415" t="s">
        <v>419</v>
      </c>
      <c r="M354" s="416">
        <v>54</v>
      </c>
      <c r="N354" s="417"/>
      <c r="O354" s="418">
        <v>9.7100000000000009</v>
      </c>
      <c r="P354" s="416">
        <v>0.85</v>
      </c>
      <c r="Q354" s="419">
        <v>150.27000000000001</v>
      </c>
      <c r="R354" s="416">
        <v>13.2</v>
      </c>
      <c r="S354" s="418">
        <v>11.39</v>
      </c>
      <c r="T354" s="418">
        <v>0.34</v>
      </c>
      <c r="U354" s="417"/>
      <c r="V354" s="420">
        <v>16451076</v>
      </c>
      <c r="W354" s="420">
        <v>19294284</v>
      </c>
      <c r="X354" s="412">
        <v>1693823</v>
      </c>
      <c r="Y354" s="412">
        <v>128399</v>
      </c>
      <c r="Z354" s="412">
        <v>57486017</v>
      </c>
      <c r="AA354" s="412">
        <v>2235138</v>
      </c>
      <c r="AB354" s="412"/>
      <c r="AC354" s="412"/>
      <c r="AD354" s="412"/>
      <c r="AE354" s="422"/>
      <c r="AF354" s="423"/>
      <c r="AG354" s="423"/>
      <c r="AH354" s="424"/>
      <c r="AI354" s="424"/>
      <c r="AJ354" s="424"/>
      <c r="AK354" s="424"/>
      <c r="AL354" s="424"/>
      <c r="AM354" s="424"/>
      <c r="AN354" s="424"/>
      <c r="AO354" s="424"/>
      <c r="AP354" s="425"/>
      <c r="AQ354" s="425"/>
      <c r="AR354" s="425"/>
      <c r="AS354" s="425"/>
      <c r="AT354" s="425"/>
    </row>
    <row r="355" spans="1:46" ht="12.75" x14ac:dyDescent="0.2">
      <c r="A355" s="410" t="s">
        <v>693</v>
      </c>
      <c r="B355" s="410" t="s">
        <v>694</v>
      </c>
      <c r="C355" s="411" t="s">
        <v>529</v>
      </c>
      <c r="D355" s="411">
        <v>2165</v>
      </c>
      <c r="E355" s="411">
        <v>20165</v>
      </c>
      <c r="F355" s="410" t="s">
        <v>460</v>
      </c>
      <c r="G355" s="411" t="s">
        <v>428</v>
      </c>
      <c r="H355" s="412">
        <v>18351295</v>
      </c>
      <c r="I355" s="413" t="s">
        <v>683</v>
      </c>
      <c r="J355" s="414">
        <v>16</v>
      </c>
      <c r="K355" s="415" t="s">
        <v>424</v>
      </c>
      <c r="L355" s="415" t="s">
        <v>419</v>
      </c>
      <c r="M355" s="416">
        <v>16</v>
      </c>
      <c r="N355" s="417"/>
      <c r="O355" s="418">
        <v>12.12</v>
      </c>
      <c r="P355" s="416">
        <v>1.07</v>
      </c>
      <c r="Q355" s="419">
        <v>106.39</v>
      </c>
      <c r="R355" s="416">
        <v>9.4</v>
      </c>
      <c r="S355" s="418">
        <v>11.37</v>
      </c>
      <c r="T355" s="418">
        <v>0</v>
      </c>
      <c r="U355" s="417"/>
      <c r="V355" s="420">
        <v>7682493</v>
      </c>
      <c r="W355" s="420">
        <v>7208196</v>
      </c>
      <c r="X355" s="412">
        <v>634114</v>
      </c>
      <c r="Y355" s="412">
        <v>67751</v>
      </c>
      <c r="Z355" s="416">
        <v>0</v>
      </c>
      <c r="AA355" s="412">
        <v>948504</v>
      </c>
      <c r="AB355" s="412"/>
      <c r="AC355" s="412"/>
      <c r="AD355" s="412"/>
      <c r="AE355" s="422"/>
      <c r="AF355" s="423"/>
      <c r="AG355" s="423"/>
      <c r="AH355" s="424"/>
      <c r="AI355" s="424"/>
      <c r="AJ355" s="424"/>
      <c r="AK355" s="424"/>
      <c r="AL355" s="424"/>
      <c r="AM355" s="424"/>
      <c r="AN355" s="424"/>
      <c r="AO355" s="424"/>
      <c r="AP355" s="425"/>
      <c r="AQ355" s="425"/>
      <c r="AR355" s="425"/>
      <c r="AS355" s="425"/>
      <c r="AT355" s="425"/>
    </row>
    <row r="356" spans="1:46" ht="12.75" x14ac:dyDescent="0.2">
      <c r="A356" s="410" t="s">
        <v>695</v>
      </c>
      <c r="B356" s="410" t="s">
        <v>696</v>
      </c>
      <c r="C356" s="411" t="s">
        <v>529</v>
      </c>
      <c r="D356" s="411">
        <v>2149</v>
      </c>
      <c r="E356" s="411">
        <v>20149</v>
      </c>
      <c r="F356" s="410" t="s">
        <v>460</v>
      </c>
      <c r="G356" s="411" t="s">
        <v>413</v>
      </c>
      <c r="H356" s="412">
        <v>18351295</v>
      </c>
      <c r="I356" s="413" t="s">
        <v>683</v>
      </c>
      <c r="J356" s="414">
        <v>94</v>
      </c>
      <c r="K356" s="415" t="s">
        <v>424</v>
      </c>
      <c r="L356" s="415" t="s">
        <v>419</v>
      </c>
      <c r="M356" s="416">
        <v>94</v>
      </c>
      <c r="N356" s="417"/>
      <c r="O356" s="418">
        <v>7.35</v>
      </c>
      <c r="P356" s="416">
        <v>0.81</v>
      </c>
      <c r="Q356" s="419">
        <v>160.94999999999999</v>
      </c>
      <c r="R356" s="416">
        <v>17.8</v>
      </c>
      <c r="S356" s="418">
        <v>9.0399999999999991</v>
      </c>
      <c r="T356" s="418">
        <v>0.4</v>
      </c>
      <c r="U356" s="417"/>
      <c r="V356" s="420">
        <v>16116732</v>
      </c>
      <c r="W356" s="420">
        <v>19826522</v>
      </c>
      <c r="X356" s="412">
        <v>2193220</v>
      </c>
      <c r="Y356" s="412">
        <v>123183</v>
      </c>
      <c r="Z356" s="412">
        <v>49939262</v>
      </c>
      <c r="AA356" s="412">
        <v>3096270</v>
      </c>
      <c r="AB356" s="412"/>
      <c r="AC356" s="412"/>
      <c r="AD356" s="412"/>
      <c r="AE356" s="422"/>
      <c r="AF356" s="423"/>
      <c r="AG356" s="423"/>
      <c r="AH356" s="424"/>
      <c r="AI356" s="424"/>
      <c r="AJ356" s="424"/>
      <c r="AK356" s="424"/>
      <c r="AL356" s="424"/>
      <c r="AM356" s="424"/>
      <c r="AN356" s="424"/>
      <c r="AO356" s="424"/>
      <c r="AP356" s="425"/>
      <c r="AQ356" s="425"/>
      <c r="AR356" s="425"/>
      <c r="AS356" s="425"/>
      <c r="AT356" s="425"/>
    </row>
    <row r="357" spans="1:46" ht="12.75" x14ac:dyDescent="0.2">
      <c r="A357" s="410" t="s">
        <v>697</v>
      </c>
      <c r="B357" s="410" t="s">
        <v>698</v>
      </c>
      <c r="C357" s="411" t="s">
        <v>529</v>
      </c>
      <c r="D357" s="411">
        <v>2222</v>
      </c>
      <c r="E357" s="411">
        <v>20222</v>
      </c>
      <c r="F357" s="410" t="s">
        <v>460</v>
      </c>
      <c r="G357" s="411" t="s">
        <v>428</v>
      </c>
      <c r="H357" s="412">
        <v>18351295</v>
      </c>
      <c r="I357" s="413" t="s">
        <v>683</v>
      </c>
      <c r="J357" s="414">
        <v>7</v>
      </c>
      <c r="K357" s="415" t="s">
        <v>424</v>
      </c>
      <c r="L357" s="415" t="s">
        <v>419</v>
      </c>
      <c r="M357" s="416">
        <v>7</v>
      </c>
      <c r="N357" s="417"/>
      <c r="O357" s="418">
        <v>6.18</v>
      </c>
      <c r="P357" s="416">
        <v>1</v>
      </c>
      <c r="Q357" s="419">
        <v>147.91999999999999</v>
      </c>
      <c r="R357" s="416">
        <v>23.9</v>
      </c>
      <c r="S357" s="418">
        <v>6.18</v>
      </c>
      <c r="T357" s="418">
        <v>0</v>
      </c>
      <c r="U357" s="417"/>
      <c r="V357" s="420">
        <v>1157322</v>
      </c>
      <c r="W357" s="420">
        <v>1157322</v>
      </c>
      <c r="X357" s="412">
        <v>187156</v>
      </c>
      <c r="Y357" s="412">
        <v>7824</v>
      </c>
      <c r="Z357" s="416">
        <v>0</v>
      </c>
      <c r="AA357" s="412">
        <v>260066</v>
      </c>
      <c r="AB357" s="412"/>
      <c r="AC357" s="412"/>
      <c r="AD357" s="412"/>
      <c r="AE357" s="422"/>
      <c r="AF357" s="423"/>
      <c r="AG357" s="423"/>
      <c r="AH357" s="424"/>
      <c r="AI357" s="424"/>
      <c r="AJ357" s="424"/>
      <c r="AK357" s="424"/>
      <c r="AL357" s="424"/>
      <c r="AM357" s="424"/>
      <c r="AN357" s="424"/>
      <c r="AO357" s="424"/>
      <c r="AP357" s="425"/>
      <c r="AQ357" s="425"/>
      <c r="AR357" s="425"/>
      <c r="AS357" s="425"/>
      <c r="AT357" s="425"/>
    </row>
    <row r="358" spans="1:46" ht="12.75" x14ac:dyDescent="0.2">
      <c r="A358" s="410" t="s">
        <v>699</v>
      </c>
      <c r="B358" s="410" t="s">
        <v>700</v>
      </c>
      <c r="C358" s="411" t="s">
        <v>529</v>
      </c>
      <c r="D358" s="411">
        <v>2128</v>
      </c>
      <c r="E358" s="411">
        <v>20128</v>
      </c>
      <c r="F358" s="410" t="s">
        <v>460</v>
      </c>
      <c r="G358" s="411" t="s">
        <v>413</v>
      </c>
      <c r="H358" s="412">
        <v>18351295</v>
      </c>
      <c r="I358" s="413" t="s">
        <v>683</v>
      </c>
      <c r="J358" s="414">
        <v>103</v>
      </c>
      <c r="K358" s="415" t="s">
        <v>424</v>
      </c>
      <c r="L358" s="415" t="s">
        <v>419</v>
      </c>
      <c r="M358" s="416">
        <v>103</v>
      </c>
      <c r="N358" s="417"/>
      <c r="O358" s="418">
        <v>10.039999999999999</v>
      </c>
      <c r="P358" s="416">
        <v>0.91</v>
      </c>
      <c r="Q358" s="419">
        <v>159.33000000000001</v>
      </c>
      <c r="R358" s="416">
        <v>14.4</v>
      </c>
      <c r="S358" s="418">
        <v>11.08</v>
      </c>
      <c r="T358" s="418">
        <v>0.28999999999999998</v>
      </c>
      <c r="U358" s="417"/>
      <c r="V358" s="420">
        <v>27239992</v>
      </c>
      <c r="W358" s="420">
        <v>30048639</v>
      </c>
      <c r="X358" s="412">
        <v>2712235</v>
      </c>
      <c r="Y358" s="412">
        <v>188595</v>
      </c>
      <c r="Z358" s="412">
        <v>102391990</v>
      </c>
      <c r="AA358" s="412">
        <v>3898006</v>
      </c>
      <c r="AB358" s="412"/>
      <c r="AC358" s="412"/>
      <c r="AD358" s="412"/>
      <c r="AE358" s="422"/>
      <c r="AF358" s="423"/>
      <c r="AG358" s="423"/>
      <c r="AH358" s="424"/>
      <c r="AI358" s="424"/>
      <c r="AJ358" s="424"/>
      <c r="AK358" s="424"/>
      <c r="AL358" s="424"/>
      <c r="AM358" s="424"/>
      <c r="AN358" s="424"/>
      <c r="AO358" s="424"/>
      <c r="AP358" s="425"/>
      <c r="AQ358" s="425"/>
      <c r="AR358" s="425"/>
      <c r="AS358" s="425"/>
      <c r="AT358" s="425"/>
    </row>
    <row r="359" spans="1:46" ht="12.75" x14ac:dyDescent="0.2">
      <c r="A359" s="410" t="s">
        <v>701</v>
      </c>
      <c r="B359" s="410" t="s">
        <v>702</v>
      </c>
      <c r="C359" s="411" t="s">
        <v>703</v>
      </c>
      <c r="D359" s="411">
        <v>2177</v>
      </c>
      <c r="E359" s="411">
        <v>20177</v>
      </c>
      <c r="F359" s="410" t="s">
        <v>460</v>
      </c>
      <c r="G359" s="411" t="s">
        <v>413</v>
      </c>
      <c r="H359" s="412">
        <v>18351295</v>
      </c>
      <c r="I359" s="413" t="s">
        <v>683</v>
      </c>
      <c r="J359" s="414">
        <v>26</v>
      </c>
      <c r="K359" s="415" t="s">
        <v>424</v>
      </c>
      <c r="L359" s="415" t="s">
        <v>419</v>
      </c>
      <c r="M359" s="416">
        <v>26</v>
      </c>
      <c r="N359" s="417"/>
      <c r="O359" s="418">
        <v>18.46</v>
      </c>
      <c r="P359" s="416">
        <v>0.7</v>
      </c>
      <c r="Q359" s="419">
        <v>259.33</v>
      </c>
      <c r="R359" s="416">
        <v>9.9</v>
      </c>
      <c r="S359" s="418">
        <v>26.24</v>
      </c>
      <c r="T359" s="418">
        <v>0.4</v>
      </c>
      <c r="U359" s="417"/>
      <c r="V359" s="420">
        <v>11672141</v>
      </c>
      <c r="W359" s="420">
        <v>16593784</v>
      </c>
      <c r="X359" s="412">
        <v>632393</v>
      </c>
      <c r="Y359" s="412">
        <v>63986</v>
      </c>
      <c r="Z359" s="412">
        <v>41243072</v>
      </c>
      <c r="AA359" s="412">
        <v>2545698</v>
      </c>
      <c r="AB359" s="412"/>
      <c r="AC359" s="412"/>
      <c r="AD359" s="412"/>
      <c r="AE359" s="422"/>
      <c r="AF359" s="423"/>
      <c r="AG359" s="423"/>
      <c r="AH359" s="424"/>
      <c r="AI359" s="424"/>
      <c r="AJ359" s="424"/>
      <c r="AK359" s="424"/>
      <c r="AL359" s="424"/>
      <c r="AM359" s="424"/>
      <c r="AN359" s="424"/>
      <c r="AO359" s="424"/>
      <c r="AP359" s="425"/>
      <c r="AQ359" s="425"/>
      <c r="AR359" s="425"/>
      <c r="AS359" s="425"/>
      <c r="AT359" s="425"/>
    </row>
    <row r="360" spans="1:46" ht="12.75" x14ac:dyDescent="0.2">
      <c r="A360" s="410" t="s">
        <v>704</v>
      </c>
      <c r="B360" s="410" t="s">
        <v>705</v>
      </c>
      <c r="C360" s="411" t="s">
        <v>703</v>
      </c>
      <c r="D360" s="411">
        <v>2217</v>
      </c>
      <c r="E360" s="411">
        <v>20217</v>
      </c>
      <c r="F360" s="410" t="s">
        <v>460</v>
      </c>
      <c r="G360" s="411" t="s">
        <v>413</v>
      </c>
      <c r="H360" s="412">
        <v>18351295</v>
      </c>
      <c r="I360" s="413" t="s">
        <v>683</v>
      </c>
      <c r="J360" s="414">
        <v>83</v>
      </c>
      <c r="K360" s="415" t="s">
        <v>424</v>
      </c>
      <c r="L360" s="415" t="s">
        <v>419</v>
      </c>
      <c r="M360" s="416">
        <v>83</v>
      </c>
      <c r="N360" s="417"/>
      <c r="O360" s="418">
        <v>29.03</v>
      </c>
      <c r="P360" s="416">
        <v>1.1299999999999999</v>
      </c>
      <c r="Q360" s="419">
        <v>208.26</v>
      </c>
      <c r="R360" s="416">
        <v>8.1</v>
      </c>
      <c r="S360" s="418">
        <v>25.69</v>
      </c>
      <c r="T360" s="418">
        <v>0.28000000000000003</v>
      </c>
      <c r="U360" s="417"/>
      <c r="V360" s="420">
        <v>23484741</v>
      </c>
      <c r="W360" s="420">
        <v>20781021</v>
      </c>
      <c r="X360" s="412">
        <v>809019</v>
      </c>
      <c r="Y360" s="412">
        <v>99786</v>
      </c>
      <c r="Z360" s="412">
        <v>74329400</v>
      </c>
      <c r="AA360" s="412">
        <v>2938334</v>
      </c>
      <c r="AB360" s="412"/>
      <c r="AC360" s="412"/>
      <c r="AD360" s="412"/>
      <c r="AE360" s="422"/>
      <c r="AF360" s="423"/>
      <c r="AG360" s="423"/>
      <c r="AH360" s="424"/>
      <c r="AI360" s="424"/>
      <c r="AJ360" s="424"/>
      <c r="AK360" s="424"/>
      <c r="AL360" s="424"/>
      <c r="AM360" s="424"/>
      <c r="AN360" s="424"/>
      <c r="AO360" s="424"/>
      <c r="AP360" s="425"/>
      <c r="AQ360" s="425"/>
      <c r="AR360" s="425"/>
      <c r="AS360" s="425"/>
      <c r="AT360" s="425"/>
    </row>
    <row r="361" spans="1:46" ht="12.75" x14ac:dyDescent="0.2">
      <c r="A361" s="410" t="s">
        <v>706</v>
      </c>
      <c r="B361" s="410" t="s">
        <v>707</v>
      </c>
      <c r="C361" s="411" t="s">
        <v>703</v>
      </c>
      <c r="D361" s="411">
        <v>2135</v>
      </c>
      <c r="E361" s="411">
        <v>20135</v>
      </c>
      <c r="F361" s="410" t="s">
        <v>460</v>
      </c>
      <c r="G361" s="411" t="s">
        <v>413</v>
      </c>
      <c r="H361" s="412">
        <v>18351295</v>
      </c>
      <c r="I361" s="413" t="s">
        <v>683</v>
      </c>
      <c r="J361" s="414">
        <v>32</v>
      </c>
      <c r="K361" s="415" t="s">
        <v>424</v>
      </c>
      <c r="L361" s="415" t="s">
        <v>419</v>
      </c>
      <c r="M361" s="416">
        <v>32</v>
      </c>
      <c r="N361" s="417"/>
      <c r="O361" s="418">
        <v>6.02</v>
      </c>
      <c r="P361" s="416">
        <v>0.73</v>
      </c>
      <c r="Q361" s="419">
        <v>110.93</v>
      </c>
      <c r="R361" s="416">
        <v>13.5</v>
      </c>
      <c r="S361" s="418">
        <v>8.25</v>
      </c>
      <c r="T361" s="418">
        <v>0.21</v>
      </c>
      <c r="U361" s="417"/>
      <c r="V361" s="420">
        <v>3786433</v>
      </c>
      <c r="W361" s="420">
        <v>5184821</v>
      </c>
      <c r="X361" s="412">
        <v>628822</v>
      </c>
      <c r="Y361" s="412">
        <v>46738</v>
      </c>
      <c r="Z361" s="412">
        <v>25127727</v>
      </c>
      <c r="AA361" s="412">
        <v>1095593</v>
      </c>
      <c r="AB361" s="412"/>
      <c r="AC361" s="412"/>
      <c r="AD361" s="412"/>
      <c r="AE361" s="422"/>
      <c r="AF361" s="423"/>
      <c r="AG361" s="423"/>
      <c r="AH361" s="424"/>
      <c r="AI361" s="424"/>
      <c r="AJ361" s="424"/>
      <c r="AK361" s="424"/>
      <c r="AL361" s="424"/>
      <c r="AM361" s="424"/>
      <c r="AN361" s="424"/>
      <c r="AO361" s="424"/>
      <c r="AP361" s="425"/>
      <c r="AQ361" s="425"/>
      <c r="AR361" s="425"/>
      <c r="AS361" s="425"/>
      <c r="AT361" s="425"/>
    </row>
    <row r="362" spans="1:46" ht="12.75" x14ac:dyDescent="0.2">
      <c r="A362" s="410" t="s">
        <v>708</v>
      </c>
      <c r="B362" s="410" t="s">
        <v>329</v>
      </c>
      <c r="C362" s="411" t="s">
        <v>703</v>
      </c>
      <c r="D362" s="411">
        <v>2008</v>
      </c>
      <c r="E362" s="411">
        <v>20008</v>
      </c>
      <c r="F362" s="410" t="s">
        <v>709</v>
      </c>
      <c r="G362" s="411" t="s">
        <v>413</v>
      </c>
      <c r="H362" s="412">
        <v>18351295</v>
      </c>
      <c r="I362" s="413" t="s">
        <v>683</v>
      </c>
      <c r="J362" s="426">
        <v>10936</v>
      </c>
      <c r="K362" s="415" t="s">
        <v>424</v>
      </c>
      <c r="L362" s="415" t="s">
        <v>419</v>
      </c>
      <c r="M362" s="416">
        <v>453</v>
      </c>
      <c r="N362" s="417"/>
      <c r="O362" s="418">
        <v>6.1</v>
      </c>
      <c r="P362" s="416">
        <v>0.34</v>
      </c>
      <c r="Q362" s="419">
        <v>383.14</v>
      </c>
      <c r="R362" s="416">
        <v>21.4</v>
      </c>
      <c r="S362" s="418">
        <v>17.89</v>
      </c>
      <c r="T362" s="418">
        <v>1.42</v>
      </c>
      <c r="U362" s="417"/>
      <c r="V362" s="420">
        <v>75564999</v>
      </c>
      <c r="W362" s="420">
        <v>221620597</v>
      </c>
      <c r="X362" s="412">
        <v>12387027</v>
      </c>
      <c r="Y362" s="412">
        <v>578430</v>
      </c>
      <c r="Z362" s="412">
        <v>155687450</v>
      </c>
      <c r="AA362" s="412">
        <v>9040353</v>
      </c>
      <c r="AB362" s="412"/>
      <c r="AC362" s="412"/>
      <c r="AD362" s="412"/>
      <c r="AE362" s="422"/>
      <c r="AF362" s="423"/>
      <c r="AG362" s="423"/>
      <c r="AH362" s="424"/>
      <c r="AI362" s="424"/>
      <c r="AJ362" s="424"/>
      <c r="AK362" s="424"/>
      <c r="AL362" s="424"/>
      <c r="AM362" s="424"/>
      <c r="AN362" s="424"/>
      <c r="AO362" s="424"/>
      <c r="AP362" s="425"/>
      <c r="AQ362" s="425"/>
      <c r="AR362" s="425"/>
      <c r="AS362" s="425"/>
      <c r="AT362" s="425"/>
    </row>
    <row r="363" spans="1:46" ht="12.75" x14ac:dyDescent="0.2">
      <c r="A363" s="410" t="s">
        <v>710</v>
      </c>
      <c r="B363" s="410" t="s">
        <v>329</v>
      </c>
      <c r="C363" s="411" t="s">
        <v>703</v>
      </c>
      <c r="D363" s="411">
        <v>2082</v>
      </c>
      <c r="E363" s="411">
        <v>20082</v>
      </c>
      <c r="F363" s="410" t="s">
        <v>427</v>
      </c>
      <c r="G363" s="411" t="s">
        <v>413</v>
      </c>
      <c r="H363" s="412">
        <v>18351295</v>
      </c>
      <c r="I363" s="413" t="s">
        <v>683</v>
      </c>
      <c r="J363" s="414">
        <v>29</v>
      </c>
      <c r="K363" s="415" t="s">
        <v>424</v>
      </c>
      <c r="L363" s="415" t="s">
        <v>416</v>
      </c>
      <c r="M363" s="416">
        <v>25</v>
      </c>
      <c r="N363" s="417"/>
      <c r="O363" s="418">
        <v>5.23</v>
      </c>
      <c r="P363" s="416">
        <v>0.47</v>
      </c>
      <c r="Q363" s="419">
        <v>278.92</v>
      </c>
      <c r="R363" s="416">
        <v>25</v>
      </c>
      <c r="S363" s="418">
        <v>11.15</v>
      </c>
      <c r="T363" s="418">
        <v>0.35</v>
      </c>
      <c r="U363" s="417"/>
      <c r="V363" s="420">
        <v>2901948</v>
      </c>
      <c r="W363" s="420">
        <v>6185131</v>
      </c>
      <c r="X363" s="412">
        <v>554655</v>
      </c>
      <c r="Y363" s="412">
        <v>22175</v>
      </c>
      <c r="Z363" s="412">
        <v>17622377</v>
      </c>
      <c r="AA363" s="412">
        <v>595602</v>
      </c>
      <c r="AB363" s="412"/>
      <c r="AC363" s="412"/>
      <c r="AD363" s="412"/>
      <c r="AE363" s="422"/>
      <c r="AF363" s="423"/>
      <c r="AG363" s="423"/>
      <c r="AH363" s="424"/>
      <c r="AI363" s="424"/>
      <c r="AJ363" s="424"/>
      <c r="AK363" s="424"/>
      <c r="AL363" s="424"/>
      <c r="AM363" s="424"/>
      <c r="AN363" s="424"/>
      <c r="AO363" s="424"/>
      <c r="AP363" s="425"/>
      <c r="AQ363" s="425"/>
      <c r="AR363" s="425"/>
      <c r="AS363" s="425"/>
      <c r="AT363" s="425"/>
    </row>
    <row r="364" spans="1:46" ht="12.75" x14ac:dyDescent="0.2">
      <c r="A364" s="410" t="s">
        <v>711</v>
      </c>
      <c r="B364" s="410" t="s">
        <v>712</v>
      </c>
      <c r="C364" s="411" t="s">
        <v>520</v>
      </c>
      <c r="D364" s="411">
        <v>2169</v>
      </c>
      <c r="E364" s="411">
        <v>20169</v>
      </c>
      <c r="F364" s="410" t="s">
        <v>460</v>
      </c>
      <c r="G364" s="411" t="s">
        <v>413</v>
      </c>
      <c r="H364" s="412">
        <v>18351295</v>
      </c>
      <c r="I364" s="413" t="s">
        <v>683</v>
      </c>
      <c r="J364" s="414">
        <v>52</v>
      </c>
      <c r="K364" s="415" t="s">
        <v>424</v>
      </c>
      <c r="L364" s="415" t="s">
        <v>419</v>
      </c>
      <c r="M364" s="416">
        <v>52</v>
      </c>
      <c r="N364" s="417"/>
      <c r="O364" s="418">
        <v>18.73</v>
      </c>
      <c r="P364" s="416">
        <v>1.1499999999999999</v>
      </c>
      <c r="Q364" s="419">
        <v>216.51</v>
      </c>
      <c r="R364" s="416">
        <v>13.3</v>
      </c>
      <c r="S364" s="418">
        <v>16.309999999999999</v>
      </c>
      <c r="T364" s="418">
        <v>0.23</v>
      </c>
      <c r="U364" s="417"/>
      <c r="V364" s="420">
        <v>20874549</v>
      </c>
      <c r="W364" s="420">
        <v>18183418</v>
      </c>
      <c r="X364" s="412">
        <v>1114680</v>
      </c>
      <c r="Y364" s="412">
        <v>83985</v>
      </c>
      <c r="Z364" s="412">
        <v>79838700</v>
      </c>
      <c r="AA364" s="412">
        <v>3881821</v>
      </c>
      <c r="AB364" s="412"/>
      <c r="AC364" s="412"/>
      <c r="AD364" s="412"/>
      <c r="AE364" s="422"/>
      <c r="AF364" s="423"/>
      <c r="AG364" s="423"/>
      <c r="AH364" s="424"/>
      <c r="AI364" s="424"/>
      <c r="AJ364" s="424"/>
      <c r="AK364" s="424"/>
      <c r="AL364" s="424"/>
      <c r="AM364" s="424"/>
      <c r="AN364" s="424"/>
      <c r="AO364" s="424"/>
      <c r="AP364" s="425"/>
      <c r="AQ364" s="425"/>
      <c r="AR364" s="425"/>
      <c r="AS364" s="425"/>
      <c r="AT364" s="425"/>
    </row>
    <row r="365" spans="1:46" ht="12.75" x14ac:dyDescent="0.2">
      <c r="A365" s="410"/>
      <c r="B365" s="410"/>
      <c r="C365" s="411"/>
      <c r="D365" s="411"/>
      <c r="E365" s="411"/>
      <c r="F365" s="410"/>
      <c r="G365" s="411"/>
      <c r="H365" s="412"/>
      <c r="I365" s="413"/>
      <c r="J365" s="426"/>
      <c r="K365" s="415"/>
      <c r="L365" s="415"/>
      <c r="M365" s="412"/>
      <c r="N365" s="417"/>
      <c r="O365" s="418"/>
      <c r="P365" s="416"/>
      <c r="Q365" s="419"/>
      <c r="R365" s="416"/>
      <c r="S365" s="418"/>
      <c r="T365" s="418"/>
      <c r="U365" s="417"/>
      <c r="V365" s="420"/>
      <c r="W365" s="420"/>
      <c r="X365" s="412"/>
      <c r="Y365" s="412"/>
      <c r="Z365" s="412"/>
      <c r="AA365" s="412"/>
      <c r="AB365" s="412"/>
      <c r="AC365" s="412"/>
      <c r="AD365" s="412"/>
      <c r="AE365" s="422"/>
      <c r="AF365" s="423"/>
      <c r="AG365" s="423"/>
      <c r="AH365" s="424"/>
      <c r="AI365" s="424"/>
      <c r="AJ365" s="424"/>
      <c r="AK365" s="424"/>
      <c r="AL365" s="424"/>
      <c r="AM365" s="424"/>
      <c r="AN365" s="424"/>
      <c r="AO365" s="424"/>
      <c r="AP365" s="425"/>
      <c r="AQ365" s="425"/>
      <c r="AR365" s="425"/>
      <c r="AS365" s="425"/>
      <c r="AT365" s="425"/>
    </row>
    <row r="366" spans="1:46" ht="12.75" x14ac:dyDescent="0.2">
      <c r="A366" s="410" t="s">
        <v>713</v>
      </c>
      <c r="B366" s="410" t="s">
        <v>714</v>
      </c>
      <c r="C366" s="411" t="s">
        <v>529</v>
      </c>
      <c r="D366" s="411">
        <v>2080</v>
      </c>
      <c r="E366" s="411">
        <v>20080</v>
      </c>
      <c r="F366" s="410" t="s">
        <v>640</v>
      </c>
      <c r="G366" s="411" t="s">
        <v>413</v>
      </c>
      <c r="H366" s="412">
        <v>18351295</v>
      </c>
      <c r="I366" s="413" t="s">
        <v>683</v>
      </c>
      <c r="J366" s="426">
        <v>4013</v>
      </c>
      <c r="K366" s="415" t="s">
        <v>435</v>
      </c>
      <c r="L366" s="415" t="s">
        <v>419</v>
      </c>
      <c r="M366" s="412">
        <v>1184</v>
      </c>
      <c r="N366" s="417"/>
      <c r="O366" s="418">
        <v>6.53</v>
      </c>
      <c r="P366" s="416">
        <v>0.6</v>
      </c>
      <c r="Q366" s="419">
        <v>516.24</v>
      </c>
      <c r="R366" s="416">
        <v>47.1</v>
      </c>
      <c r="S366" s="418">
        <v>10.97</v>
      </c>
      <c r="T366" s="418">
        <v>0.47</v>
      </c>
      <c r="U366" s="417"/>
      <c r="V366" s="420">
        <v>578558201</v>
      </c>
      <c r="W366" s="420">
        <v>971275617</v>
      </c>
      <c r="X366" s="412">
        <v>88578277</v>
      </c>
      <c r="Y366" s="412">
        <v>1881455</v>
      </c>
      <c r="Z366" s="412">
        <v>2077067508</v>
      </c>
      <c r="AA366" s="412">
        <v>61456337</v>
      </c>
      <c r="AB366" s="412"/>
      <c r="AC366" s="412"/>
      <c r="AD366" s="412"/>
      <c r="AE366" s="422"/>
      <c r="AF366" s="423"/>
      <c r="AG366" s="423"/>
      <c r="AH366" s="424"/>
      <c r="AI366" s="424"/>
      <c r="AJ366" s="424"/>
      <c r="AK366" s="424"/>
      <c r="AL366" s="424"/>
      <c r="AM366" s="424"/>
      <c r="AN366" s="424"/>
      <c r="AO366" s="424"/>
      <c r="AP366" s="425"/>
      <c r="AQ366" s="425"/>
      <c r="AR366" s="425"/>
      <c r="AS366" s="425"/>
      <c r="AT366" s="425"/>
    </row>
    <row r="367" spans="1:46" ht="12.75" x14ac:dyDescent="0.2">
      <c r="A367" s="410" t="s">
        <v>715</v>
      </c>
      <c r="B367" s="410" t="s">
        <v>329</v>
      </c>
      <c r="C367" s="411" t="s">
        <v>703</v>
      </c>
      <c r="D367" s="411">
        <v>2078</v>
      </c>
      <c r="E367" s="411">
        <v>20078</v>
      </c>
      <c r="F367" s="410" t="s">
        <v>709</v>
      </c>
      <c r="G367" s="411" t="s">
        <v>413</v>
      </c>
      <c r="H367" s="412">
        <v>18351295</v>
      </c>
      <c r="I367" s="413" t="s">
        <v>683</v>
      </c>
      <c r="J367" s="426">
        <v>1178</v>
      </c>
      <c r="K367" s="415" t="s">
        <v>435</v>
      </c>
      <c r="L367" s="415" t="s">
        <v>419</v>
      </c>
      <c r="M367" s="412">
        <v>1167</v>
      </c>
      <c r="N367" s="417"/>
      <c r="O367" s="418">
        <v>8.5399999999999991</v>
      </c>
      <c r="P367" s="416">
        <v>0.6</v>
      </c>
      <c r="Q367" s="419">
        <v>581.29999999999995</v>
      </c>
      <c r="R367" s="416">
        <v>41.1</v>
      </c>
      <c r="S367" s="418">
        <v>14.13</v>
      </c>
      <c r="T367" s="418">
        <v>0.54</v>
      </c>
      <c r="U367" s="417"/>
      <c r="V367" s="420">
        <v>737369005</v>
      </c>
      <c r="W367" s="420">
        <v>1220233301</v>
      </c>
      <c r="X367" s="412">
        <v>86362532</v>
      </c>
      <c r="Y367" s="412">
        <v>2099132</v>
      </c>
      <c r="Z367" s="412">
        <v>2270934422</v>
      </c>
      <c r="AA367" s="412">
        <v>68583596</v>
      </c>
      <c r="AB367" s="412"/>
      <c r="AC367" s="412"/>
      <c r="AD367" s="412"/>
      <c r="AE367" s="422"/>
      <c r="AF367" s="423"/>
      <c r="AG367" s="423"/>
      <c r="AH367" s="424"/>
      <c r="AI367" s="424"/>
      <c r="AJ367" s="424"/>
      <c r="AK367" s="424"/>
      <c r="AL367" s="424"/>
      <c r="AM367" s="424"/>
      <c r="AN367" s="424"/>
      <c r="AO367" s="424"/>
      <c r="AP367" s="425"/>
      <c r="AQ367" s="425"/>
      <c r="AR367" s="425"/>
      <c r="AS367" s="425"/>
      <c r="AT367" s="425"/>
    </row>
    <row r="368" spans="1:46" ht="12.75" x14ac:dyDescent="0.2">
      <c r="A368" s="410" t="s">
        <v>716</v>
      </c>
      <c r="B368" s="410" t="s">
        <v>717</v>
      </c>
      <c r="C368" s="411" t="s">
        <v>703</v>
      </c>
      <c r="D368" s="411">
        <v>2100</v>
      </c>
      <c r="E368" s="411">
        <v>20100</v>
      </c>
      <c r="F368" s="410" t="s">
        <v>709</v>
      </c>
      <c r="G368" s="411" t="s">
        <v>413</v>
      </c>
      <c r="H368" s="412">
        <v>18351295</v>
      </c>
      <c r="I368" s="413" t="s">
        <v>683</v>
      </c>
      <c r="J368" s="426">
        <v>1036</v>
      </c>
      <c r="K368" s="415" t="s">
        <v>435</v>
      </c>
      <c r="L368" s="415" t="s">
        <v>419</v>
      </c>
      <c r="M368" s="412">
        <v>1036</v>
      </c>
      <c r="N368" s="417"/>
      <c r="O368" s="418">
        <v>7.07</v>
      </c>
      <c r="P368" s="416">
        <v>0.54</v>
      </c>
      <c r="Q368" s="419">
        <v>640.87</v>
      </c>
      <c r="R368" s="416">
        <v>48.8</v>
      </c>
      <c r="S368" s="418">
        <v>13.14</v>
      </c>
      <c r="T368" s="418">
        <v>0.45</v>
      </c>
      <c r="U368" s="417"/>
      <c r="V368" s="420">
        <v>732987655</v>
      </c>
      <c r="W368" s="420">
        <v>1361952328</v>
      </c>
      <c r="X368" s="412">
        <v>103630405</v>
      </c>
      <c r="Y368" s="412">
        <v>2125167</v>
      </c>
      <c r="Z368" s="412">
        <v>2996872220</v>
      </c>
      <c r="AA368" s="412">
        <v>67046480</v>
      </c>
      <c r="AB368" s="412"/>
      <c r="AC368" s="412"/>
      <c r="AD368" s="412"/>
      <c r="AE368" s="422"/>
      <c r="AF368" s="423"/>
      <c r="AG368" s="423"/>
      <c r="AH368" s="424"/>
      <c r="AI368" s="424"/>
      <c r="AJ368" s="424"/>
      <c r="AK368" s="424"/>
      <c r="AL368" s="424"/>
      <c r="AM368" s="424"/>
      <c r="AN368" s="424"/>
      <c r="AO368" s="424"/>
      <c r="AP368" s="425"/>
      <c r="AQ368" s="425"/>
      <c r="AR368" s="425"/>
      <c r="AS368" s="425"/>
      <c r="AT368" s="425"/>
    </row>
    <row r="369" spans="1:46" ht="12.75" x14ac:dyDescent="0.2">
      <c r="A369" s="410"/>
      <c r="B369" s="410"/>
      <c r="C369" s="411"/>
      <c r="D369" s="411"/>
      <c r="E369" s="411"/>
      <c r="F369" s="410"/>
      <c r="G369" s="411"/>
      <c r="H369" s="412"/>
      <c r="I369" s="413"/>
      <c r="J369" s="414"/>
      <c r="K369" s="415"/>
      <c r="L369" s="415"/>
      <c r="M369" s="416"/>
      <c r="N369" s="417"/>
      <c r="O369" s="418"/>
      <c r="P369" s="416"/>
      <c r="Q369" s="419"/>
      <c r="R369" s="416"/>
      <c r="S369" s="418"/>
      <c r="T369" s="418"/>
      <c r="U369" s="417"/>
      <c r="V369" s="420"/>
      <c r="W369" s="420"/>
      <c r="X369" s="412"/>
      <c r="Y369" s="412"/>
      <c r="Z369" s="412"/>
      <c r="AA369" s="412"/>
      <c r="AB369" s="412"/>
      <c r="AC369" s="412"/>
      <c r="AD369" s="412"/>
      <c r="AE369" s="422"/>
      <c r="AF369" s="423"/>
      <c r="AG369" s="423"/>
      <c r="AH369" s="424"/>
      <c r="AI369" s="424"/>
      <c r="AJ369" s="424"/>
      <c r="AK369" s="424"/>
      <c r="AL369" s="424"/>
      <c r="AM369" s="424"/>
      <c r="AN369" s="424"/>
      <c r="AO369" s="424"/>
      <c r="AP369" s="425"/>
      <c r="AQ369" s="425"/>
      <c r="AR369" s="425"/>
      <c r="AS369" s="425"/>
      <c r="AT369" s="425"/>
    </row>
    <row r="370" spans="1:46" ht="12.75" x14ac:dyDescent="0.2">
      <c r="A370" s="410" t="s">
        <v>718</v>
      </c>
      <c r="B370" s="410" t="s">
        <v>719</v>
      </c>
      <c r="C370" s="411" t="s">
        <v>529</v>
      </c>
      <c r="D370" s="411">
        <v>2192</v>
      </c>
      <c r="E370" s="411">
        <v>20192</v>
      </c>
      <c r="F370" s="410" t="s">
        <v>427</v>
      </c>
      <c r="G370" s="411" t="s">
        <v>413</v>
      </c>
      <c r="H370" s="412">
        <v>18351295</v>
      </c>
      <c r="I370" s="413" t="s">
        <v>683</v>
      </c>
      <c r="J370" s="414">
        <v>68</v>
      </c>
      <c r="K370" s="415" t="s">
        <v>415</v>
      </c>
      <c r="L370" s="415" t="s">
        <v>419</v>
      </c>
      <c r="M370" s="416">
        <v>65</v>
      </c>
      <c r="N370" s="417"/>
      <c r="O370" s="418">
        <v>0</v>
      </c>
      <c r="P370" s="416">
        <v>0</v>
      </c>
      <c r="Q370" s="419">
        <v>48.4</v>
      </c>
      <c r="R370" s="416">
        <v>2.2000000000000002</v>
      </c>
      <c r="S370" s="418">
        <v>22.09</v>
      </c>
      <c r="T370" s="418">
        <v>2.94</v>
      </c>
      <c r="U370" s="417"/>
      <c r="V370" s="420">
        <v>0</v>
      </c>
      <c r="W370" s="420">
        <v>5289477</v>
      </c>
      <c r="X370" s="412">
        <v>239432</v>
      </c>
      <c r="Y370" s="412">
        <v>109280</v>
      </c>
      <c r="Z370" s="412">
        <v>1797457</v>
      </c>
      <c r="AA370" s="412">
        <v>851633</v>
      </c>
      <c r="AB370" s="412"/>
      <c r="AC370" s="412"/>
      <c r="AD370" s="412"/>
      <c r="AE370" s="422"/>
      <c r="AF370" s="423"/>
      <c r="AG370" s="423"/>
      <c r="AH370" s="424"/>
      <c r="AI370" s="424"/>
      <c r="AJ370" s="424"/>
      <c r="AK370" s="424"/>
      <c r="AL370" s="424"/>
      <c r="AM370" s="424"/>
      <c r="AN370" s="424"/>
      <c r="AO370" s="424"/>
      <c r="AP370" s="425"/>
      <c r="AQ370" s="425"/>
      <c r="AR370" s="425"/>
      <c r="AS370" s="425"/>
      <c r="AT370" s="425"/>
    </row>
    <row r="371" spans="1:46" ht="12.75" x14ac:dyDescent="0.2">
      <c r="A371" s="410" t="s">
        <v>720</v>
      </c>
      <c r="B371" s="410" t="s">
        <v>721</v>
      </c>
      <c r="C371" s="411" t="s">
        <v>529</v>
      </c>
      <c r="D371" s="411">
        <v>2212</v>
      </c>
      <c r="E371" s="411">
        <v>20212</v>
      </c>
      <c r="F371" s="410" t="s">
        <v>427</v>
      </c>
      <c r="G371" s="411" t="s">
        <v>428</v>
      </c>
      <c r="H371" s="412">
        <v>18351295</v>
      </c>
      <c r="I371" s="413" t="s">
        <v>683</v>
      </c>
      <c r="J371" s="414">
        <v>21</v>
      </c>
      <c r="K371" s="415" t="s">
        <v>415</v>
      </c>
      <c r="L371" s="415" t="s">
        <v>416</v>
      </c>
      <c r="M371" s="416">
        <v>14</v>
      </c>
      <c r="N371" s="417"/>
      <c r="O371" s="418">
        <v>2.9</v>
      </c>
      <c r="P371" s="416">
        <v>0.17</v>
      </c>
      <c r="Q371" s="419">
        <v>75.56</v>
      </c>
      <c r="R371" s="416">
        <v>4.4000000000000004</v>
      </c>
      <c r="S371" s="418">
        <v>17.329999999999998</v>
      </c>
      <c r="T371" s="418">
        <v>0</v>
      </c>
      <c r="U371" s="417"/>
      <c r="V371" s="420">
        <v>287370</v>
      </c>
      <c r="W371" s="420">
        <v>1718871</v>
      </c>
      <c r="X371" s="412">
        <v>99164</v>
      </c>
      <c r="Y371" s="412">
        <v>22749</v>
      </c>
      <c r="Z371" s="416">
        <v>0</v>
      </c>
      <c r="AA371" s="412">
        <v>408498</v>
      </c>
      <c r="AB371" s="412"/>
      <c r="AC371" s="412"/>
      <c r="AD371" s="412"/>
      <c r="AE371" s="422"/>
      <c r="AF371" s="423"/>
      <c r="AG371" s="423"/>
      <c r="AH371" s="424"/>
      <c r="AI371" s="424"/>
      <c r="AJ371" s="424"/>
      <c r="AK371" s="424"/>
      <c r="AL371" s="424"/>
      <c r="AM371" s="424"/>
      <c r="AN371" s="424"/>
      <c r="AO371" s="424"/>
      <c r="AP371" s="425"/>
      <c r="AQ371" s="425"/>
      <c r="AR371" s="425"/>
      <c r="AS371" s="425"/>
      <c r="AT371" s="425"/>
    </row>
    <row r="372" spans="1:46" ht="12.75" x14ac:dyDescent="0.2">
      <c r="A372" s="410" t="s">
        <v>722</v>
      </c>
      <c r="B372" s="410" t="s">
        <v>723</v>
      </c>
      <c r="C372" s="411" t="s">
        <v>529</v>
      </c>
      <c r="D372" s="411">
        <v>2210</v>
      </c>
      <c r="E372" s="411">
        <v>20210</v>
      </c>
      <c r="F372" s="410" t="s">
        <v>427</v>
      </c>
      <c r="G372" s="411" t="s">
        <v>428</v>
      </c>
      <c r="H372" s="412">
        <v>18351295</v>
      </c>
      <c r="I372" s="413" t="s">
        <v>683</v>
      </c>
      <c r="J372" s="414">
        <v>25</v>
      </c>
      <c r="K372" s="415" t="s">
        <v>415</v>
      </c>
      <c r="L372" s="415" t="s">
        <v>419</v>
      </c>
      <c r="M372" s="416">
        <v>25</v>
      </c>
      <c r="N372" s="417"/>
      <c r="O372" s="418">
        <v>0</v>
      </c>
      <c r="P372" s="416">
        <v>0</v>
      </c>
      <c r="Q372" s="419">
        <v>45.86</v>
      </c>
      <c r="R372" s="416">
        <v>1.5</v>
      </c>
      <c r="S372" s="418">
        <v>31.61</v>
      </c>
      <c r="T372" s="418">
        <v>0</v>
      </c>
      <c r="U372" s="417"/>
      <c r="V372" s="420">
        <v>0</v>
      </c>
      <c r="W372" s="420">
        <v>1582613</v>
      </c>
      <c r="X372" s="412">
        <v>50062</v>
      </c>
      <c r="Y372" s="412">
        <v>34512</v>
      </c>
      <c r="Z372" s="416">
        <v>0</v>
      </c>
      <c r="AA372" s="412">
        <v>515858</v>
      </c>
      <c r="AB372" s="412"/>
      <c r="AC372" s="412"/>
      <c r="AD372" s="412"/>
      <c r="AE372" s="422"/>
      <c r="AF372" s="423"/>
      <c r="AG372" s="423"/>
      <c r="AH372" s="424"/>
      <c r="AI372" s="424"/>
      <c r="AJ372" s="424"/>
      <c r="AK372" s="424"/>
      <c r="AL372" s="424"/>
      <c r="AM372" s="424"/>
      <c r="AN372" s="424"/>
      <c r="AO372" s="424"/>
      <c r="AP372" s="425"/>
      <c r="AQ372" s="425"/>
      <c r="AR372" s="425"/>
      <c r="AS372" s="425"/>
      <c r="AT372" s="425"/>
    </row>
    <row r="373" spans="1:46" ht="12.75" x14ac:dyDescent="0.2">
      <c r="A373" s="410" t="s">
        <v>724</v>
      </c>
      <c r="B373" s="410" t="s">
        <v>725</v>
      </c>
      <c r="C373" s="411" t="s">
        <v>529</v>
      </c>
      <c r="D373" s="411">
        <v>2202</v>
      </c>
      <c r="E373" s="411">
        <v>20202</v>
      </c>
      <c r="F373" s="410" t="s">
        <v>427</v>
      </c>
      <c r="G373" s="411" t="s">
        <v>428</v>
      </c>
      <c r="H373" s="412">
        <v>18351295</v>
      </c>
      <c r="I373" s="413" t="s">
        <v>683</v>
      </c>
      <c r="J373" s="414">
        <v>11</v>
      </c>
      <c r="K373" s="415" t="s">
        <v>415</v>
      </c>
      <c r="L373" s="415" t="s">
        <v>416</v>
      </c>
      <c r="M373" s="416">
        <v>11</v>
      </c>
      <c r="N373" s="417"/>
      <c r="O373" s="418">
        <v>0</v>
      </c>
      <c r="P373" s="416">
        <v>0</v>
      </c>
      <c r="Q373" s="419">
        <v>89.54</v>
      </c>
      <c r="R373" s="416">
        <v>8.4</v>
      </c>
      <c r="S373" s="418">
        <v>10.63</v>
      </c>
      <c r="T373" s="418">
        <v>0</v>
      </c>
      <c r="U373" s="417"/>
      <c r="V373" s="420">
        <v>0</v>
      </c>
      <c r="W373" s="420">
        <v>1349083</v>
      </c>
      <c r="X373" s="412">
        <v>126855</v>
      </c>
      <c r="Y373" s="412">
        <v>15066</v>
      </c>
      <c r="Z373" s="416">
        <v>0</v>
      </c>
      <c r="AA373" s="412">
        <v>185578</v>
      </c>
      <c r="AB373" s="412"/>
      <c r="AC373" s="412"/>
      <c r="AD373" s="412"/>
      <c r="AE373" s="422"/>
      <c r="AF373" s="423"/>
      <c r="AG373" s="423"/>
      <c r="AH373" s="424"/>
      <c r="AI373" s="424"/>
      <c r="AJ373" s="424"/>
      <c r="AK373" s="424"/>
      <c r="AL373" s="424"/>
      <c r="AM373" s="424"/>
      <c r="AN373" s="424"/>
      <c r="AO373" s="424"/>
      <c r="AP373" s="425"/>
      <c r="AQ373" s="425"/>
      <c r="AR373" s="425"/>
      <c r="AS373" s="425"/>
      <c r="AT373" s="425"/>
    </row>
    <row r="374" spans="1:46" ht="12.75" x14ac:dyDescent="0.2">
      <c r="A374" s="410" t="s">
        <v>726</v>
      </c>
      <c r="B374" s="410" t="s">
        <v>727</v>
      </c>
      <c r="C374" s="411" t="s">
        <v>529</v>
      </c>
      <c r="D374" s="411">
        <v>2197</v>
      </c>
      <c r="E374" s="411">
        <v>20197</v>
      </c>
      <c r="F374" s="410" t="s">
        <v>486</v>
      </c>
      <c r="G374" s="411" t="s">
        <v>428</v>
      </c>
      <c r="H374" s="412">
        <v>18351295</v>
      </c>
      <c r="I374" s="413" t="s">
        <v>683</v>
      </c>
      <c r="J374" s="414">
        <v>27</v>
      </c>
      <c r="K374" s="415" t="s">
        <v>415</v>
      </c>
      <c r="L374" s="415" t="s">
        <v>419</v>
      </c>
      <c r="M374" s="416">
        <v>16</v>
      </c>
      <c r="N374" s="417"/>
      <c r="O374" s="418">
        <v>2.99</v>
      </c>
      <c r="P374" s="416">
        <v>0.16</v>
      </c>
      <c r="Q374" s="419">
        <v>67.790000000000006</v>
      </c>
      <c r="R374" s="416">
        <v>3.6</v>
      </c>
      <c r="S374" s="418">
        <v>18.71</v>
      </c>
      <c r="T374" s="418">
        <v>0</v>
      </c>
      <c r="U374" s="417"/>
      <c r="V374" s="420">
        <v>141190</v>
      </c>
      <c r="W374" s="420">
        <v>883126</v>
      </c>
      <c r="X374" s="412">
        <v>47190</v>
      </c>
      <c r="Y374" s="412">
        <v>13028</v>
      </c>
      <c r="Z374" s="416">
        <v>0</v>
      </c>
      <c r="AA374" s="412">
        <v>223941</v>
      </c>
      <c r="AB374" s="412"/>
      <c r="AC374" s="412"/>
      <c r="AD374" s="412"/>
      <c r="AE374" s="422"/>
      <c r="AF374" s="423"/>
      <c r="AG374" s="423"/>
      <c r="AH374" s="424"/>
      <c r="AI374" s="424"/>
      <c r="AJ374" s="424"/>
      <c r="AK374" s="424"/>
      <c r="AL374" s="424"/>
      <c r="AM374" s="424"/>
      <c r="AN374" s="424"/>
      <c r="AO374" s="424"/>
      <c r="AP374" s="425"/>
      <c r="AQ374" s="425"/>
      <c r="AR374" s="425"/>
      <c r="AS374" s="425"/>
      <c r="AT374" s="425"/>
    </row>
    <row r="375" spans="1:46" ht="12.75" x14ac:dyDescent="0.2">
      <c r="A375" s="410" t="s">
        <v>730</v>
      </c>
      <c r="B375" s="410" t="s">
        <v>700</v>
      </c>
      <c r="C375" s="411" t="s">
        <v>529</v>
      </c>
      <c r="D375" s="411">
        <v>2196</v>
      </c>
      <c r="E375" s="411">
        <v>20196</v>
      </c>
      <c r="F375" s="410" t="s">
        <v>427</v>
      </c>
      <c r="G375" s="411" t="s">
        <v>413</v>
      </c>
      <c r="H375" s="412">
        <v>18351295</v>
      </c>
      <c r="I375" s="413" t="s">
        <v>683</v>
      </c>
      <c r="J375" s="414">
        <v>66</v>
      </c>
      <c r="K375" s="415" t="s">
        <v>415</v>
      </c>
      <c r="L375" s="415" t="s">
        <v>419</v>
      </c>
      <c r="M375" s="416">
        <v>53</v>
      </c>
      <c r="N375" s="417"/>
      <c r="O375" s="418">
        <v>2.19</v>
      </c>
      <c r="P375" s="416">
        <v>0.04</v>
      </c>
      <c r="Q375" s="419">
        <v>109.52</v>
      </c>
      <c r="R375" s="416">
        <v>1.8</v>
      </c>
      <c r="S375" s="418">
        <v>60.23</v>
      </c>
      <c r="T375" s="418">
        <v>3.23</v>
      </c>
      <c r="U375" s="417"/>
      <c r="V375" s="420">
        <v>131472</v>
      </c>
      <c r="W375" s="420">
        <v>3613822</v>
      </c>
      <c r="X375" s="412">
        <v>60000</v>
      </c>
      <c r="Y375" s="412">
        <v>32998</v>
      </c>
      <c r="Z375" s="412">
        <v>1119620</v>
      </c>
      <c r="AA375" s="412">
        <v>422176</v>
      </c>
      <c r="AB375" s="412"/>
      <c r="AC375" s="412"/>
      <c r="AD375" s="412"/>
      <c r="AE375" s="422"/>
      <c r="AF375" s="423"/>
      <c r="AG375" s="423"/>
      <c r="AH375" s="424"/>
      <c r="AI375" s="424"/>
      <c r="AJ375" s="424"/>
      <c r="AK375" s="424"/>
      <c r="AL375" s="424"/>
      <c r="AM375" s="424"/>
      <c r="AN375" s="424"/>
      <c r="AO375" s="424"/>
      <c r="AP375" s="425"/>
      <c r="AQ375" s="425"/>
      <c r="AR375" s="425"/>
      <c r="AS375" s="425"/>
      <c r="AT375" s="425"/>
    </row>
    <row r="376" spans="1:46" ht="12.75" x14ac:dyDescent="0.2">
      <c r="A376" s="410" t="s">
        <v>713</v>
      </c>
      <c r="B376" s="410" t="s">
        <v>714</v>
      </c>
      <c r="C376" s="411" t="s">
        <v>529</v>
      </c>
      <c r="D376" s="411">
        <v>2080</v>
      </c>
      <c r="E376" s="411">
        <v>20080</v>
      </c>
      <c r="F376" s="410" t="s">
        <v>640</v>
      </c>
      <c r="G376" s="411" t="s">
        <v>413</v>
      </c>
      <c r="H376" s="412">
        <v>18351295</v>
      </c>
      <c r="I376" s="413" t="s">
        <v>683</v>
      </c>
      <c r="J376" s="426">
        <v>4013</v>
      </c>
      <c r="K376" s="415" t="s">
        <v>415</v>
      </c>
      <c r="L376" s="415" t="s">
        <v>416</v>
      </c>
      <c r="M376" s="416">
        <v>528</v>
      </c>
      <c r="N376" s="417"/>
      <c r="O376" s="418">
        <v>2.15</v>
      </c>
      <c r="P376" s="416">
        <v>0.04</v>
      </c>
      <c r="Q376" s="419">
        <v>105.48</v>
      </c>
      <c r="R376" s="416">
        <v>1.7</v>
      </c>
      <c r="S376" s="418">
        <v>60.29</v>
      </c>
      <c r="T376" s="418">
        <v>9.81</v>
      </c>
      <c r="U376" s="417"/>
      <c r="V376" s="420">
        <v>3463966</v>
      </c>
      <c r="W376" s="420">
        <v>97067992</v>
      </c>
      <c r="X376" s="412">
        <v>1610072</v>
      </c>
      <c r="Y376" s="412">
        <v>920219</v>
      </c>
      <c r="Z376" s="412">
        <v>9898392</v>
      </c>
      <c r="AA376" s="412">
        <v>15341120</v>
      </c>
      <c r="AB376" s="412"/>
      <c r="AC376" s="412"/>
      <c r="AD376" s="412"/>
      <c r="AE376" s="422"/>
      <c r="AF376" s="423"/>
      <c r="AG376" s="423"/>
      <c r="AH376" s="424"/>
      <c r="AI376" s="424"/>
      <c r="AJ376" s="424"/>
      <c r="AK376" s="424"/>
      <c r="AL376" s="424"/>
      <c r="AM376" s="424"/>
      <c r="AN376" s="424"/>
      <c r="AO376" s="424"/>
      <c r="AP376" s="425"/>
      <c r="AQ376" s="425"/>
      <c r="AR376" s="425"/>
      <c r="AS376" s="425"/>
      <c r="AT376" s="425"/>
    </row>
    <row r="377" spans="1:46" ht="12.75" x14ac:dyDescent="0.2">
      <c r="A377" s="410" t="s">
        <v>731</v>
      </c>
      <c r="B377" s="410" t="s">
        <v>732</v>
      </c>
      <c r="C377" s="411" t="s">
        <v>529</v>
      </c>
      <c r="D377" s="411">
        <v>2209</v>
      </c>
      <c r="E377" s="411">
        <v>20209</v>
      </c>
      <c r="F377" s="410" t="s">
        <v>427</v>
      </c>
      <c r="G377" s="411" t="s">
        <v>413</v>
      </c>
      <c r="H377" s="412">
        <v>18351295</v>
      </c>
      <c r="I377" s="413" t="s">
        <v>683</v>
      </c>
      <c r="J377" s="414">
        <v>68</v>
      </c>
      <c r="K377" s="415" t="s">
        <v>415</v>
      </c>
      <c r="L377" s="415" t="s">
        <v>419</v>
      </c>
      <c r="M377" s="416">
        <v>58</v>
      </c>
      <c r="N377" s="417"/>
      <c r="O377" s="418">
        <v>2.61</v>
      </c>
      <c r="P377" s="416">
        <v>0.15</v>
      </c>
      <c r="Q377" s="419">
        <v>55.13</v>
      </c>
      <c r="R377" s="416">
        <v>3.3</v>
      </c>
      <c r="S377" s="418">
        <v>16.86</v>
      </c>
      <c r="T377" s="418">
        <v>3.34</v>
      </c>
      <c r="U377" s="417"/>
      <c r="V377" s="420">
        <v>798218</v>
      </c>
      <c r="W377" s="420">
        <v>5164030</v>
      </c>
      <c r="X377" s="412">
        <v>306255</v>
      </c>
      <c r="Y377" s="412">
        <v>93669</v>
      </c>
      <c r="Z377" s="412">
        <v>1545868</v>
      </c>
      <c r="AA377" s="412">
        <v>1004522</v>
      </c>
      <c r="AB377" s="412"/>
      <c r="AC377" s="412"/>
      <c r="AD377" s="412"/>
      <c r="AE377" s="422"/>
      <c r="AF377" s="423"/>
      <c r="AG377" s="423"/>
      <c r="AH377" s="424"/>
      <c r="AI377" s="424"/>
      <c r="AJ377" s="424"/>
      <c r="AK377" s="424"/>
      <c r="AL377" s="424"/>
      <c r="AM377" s="424"/>
      <c r="AN377" s="424"/>
      <c r="AO377" s="424"/>
      <c r="AP377" s="425"/>
      <c r="AQ377" s="425"/>
      <c r="AR377" s="425"/>
      <c r="AS377" s="425"/>
      <c r="AT377" s="425"/>
    </row>
    <row r="378" spans="1:46" ht="12.75" x14ac:dyDescent="0.2">
      <c r="A378" s="410" t="s">
        <v>733</v>
      </c>
      <c r="B378" s="410" t="s">
        <v>358</v>
      </c>
      <c r="C378" s="411" t="s">
        <v>703</v>
      </c>
      <c r="D378" s="411">
        <v>2006</v>
      </c>
      <c r="E378" s="411">
        <v>20006</v>
      </c>
      <c r="F378" s="410" t="s">
        <v>427</v>
      </c>
      <c r="G378" s="411" t="s">
        <v>413</v>
      </c>
      <c r="H378" s="412">
        <v>18351295</v>
      </c>
      <c r="I378" s="413" t="s">
        <v>683</v>
      </c>
      <c r="J378" s="414">
        <v>8</v>
      </c>
      <c r="K378" s="415" t="s">
        <v>415</v>
      </c>
      <c r="L378" s="415" t="s">
        <v>419</v>
      </c>
      <c r="M378" s="416">
        <v>3</v>
      </c>
      <c r="N378" s="417"/>
      <c r="O378" s="418">
        <v>1.08</v>
      </c>
      <c r="P378" s="416">
        <v>0.03</v>
      </c>
      <c r="Q378" s="419">
        <v>55.36</v>
      </c>
      <c r="R378" s="416">
        <v>1.4</v>
      </c>
      <c r="S378" s="418">
        <v>38.71</v>
      </c>
      <c r="T378" s="418">
        <v>10.88</v>
      </c>
      <c r="U378" s="417"/>
      <c r="V378" s="420">
        <v>15451</v>
      </c>
      <c r="W378" s="420">
        <v>551409</v>
      </c>
      <c r="X378" s="412">
        <v>14243</v>
      </c>
      <c r="Y378" s="412">
        <v>9961</v>
      </c>
      <c r="Z378" s="412">
        <v>50703</v>
      </c>
      <c r="AA378" s="412">
        <v>50598</v>
      </c>
      <c r="AB378" s="412"/>
      <c r="AC378" s="412"/>
      <c r="AD378" s="412"/>
      <c r="AE378" s="422"/>
      <c r="AF378" s="423"/>
      <c r="AG378" s="423"/>
      <c r="AH378" s="424"/>
      <c r="AI378" s="424"/>
      <c r="AJ378" s="424"/>
      <c r="AK378" s="424"/>
      <c r="AL378" s="424"/>
      <c r="AM378" s="424"/>
      <c r="AN378" s="424"/>
      <c r="AO378" s="424"/>
      <c r="AP378" s="425"/>
      <c r="AQ378" s="425"/>
      <c r="AR378" s="425"/>
      <c r="AS378" s="425"/>
      <c r="AT378" s="425"/>
    </row>
    <row r="379" spans="1:46" ht="12.75" x14ac:dyDescent="0.2">
      <c r="A379" s="410" t="s">
        <v>734</v>
      </c>
      <c r="B379" s="410" t="s">
        <v>735</v>
      </c>
      <c r="C379" s="411" t="s">
        <v>703</v>
      </c>
      <c r="D379" s="411">
        <v>2071</v>
      </c>
      <c r="E379" s="411">
        <v>20071</v>
      </c>
      <c r="F379" s="410" t="s">
        <v>427</v>
      </c>
      <c r="G379" s="411" t="s">
        <v>413</v>
      </c>
      <c r="H379" s="412">
        <v>18351295</v>
      </c>
      <c r="I379" s="413" t="s">
        <v>683</v>
      </c>
      <c r="J379" s="414">
        <v>22</v>
      </c>
      <c r="K379" s="415" t="s">
        <v>415</v>
      </c>
      <c r="L379" s="415" t="s">
        <v>419</v>
      </c>
      <c r="M379" s="416">
        <v>14</v>
      </c>
      <c r="N379" s="417"/>
      <c r="O379" s="418">
        <v>2.75</v>
      </c>
      <c r="P379" s="416">
        <v>7.0000000000000007E-2</v>
      </c>
      <c r="Q379" s="419">
        <v>98.86</v>
      </c>
      <c r="R379" s="416">
        <v>2.4</v>
      </c>
      <c r="S379" s="418">
        <v>40.98</v>
      </c>
      <c r="T379" s="418">
        <v>6.44</v>
      </c>
      <c r="U379" s="417"/>
      <c r="V379" s="420">
        <v>134996</v>
      </c>
      <c r="W379" s="420">
        <v>2011079</v>
      </c>
      <c r="X379" s="412">
        <v>49073</v>
      </c>
      <c r="Y379" s="412">
        <v>20343</v>
      </c>
      <c r="Z379" s="412">
        <v>312419</v>
      </c>
      <c r="AA379" s="412">
        <v>258065</v>
      </c>
      <c r="AB379" s="412"/>
      <c r="AC379" s="412"/>
      <c r="AD379" s="412"/>
      <c r="AE379" s="422"/>
      <c r="AF379" s="423"/>
      <c r="AG379" s="423"/>
      <c r="AH379" s="424"/>
      <c r="AI379" s="424"/>
      <c r="AJ379" s="424"/>
      <c r="AK379" s="424"/>
      <c r="AL379" s="424"/>
      <c r="AM379" s="424"/>
      <c r="AN379" s="424"/>
      <c r="AO379" s="424"/>
      <c r="AP379" s="425"/>
      <c r="AQ379" s="425"/>
      <c r="AR379" s="425"/>
      <c r="AS379" s="425"/>
      <c r="AT379" s="425"/>
    </row>
    <row r="380" spans="1:46" ht="12.75" x14ac:dyDescent="0.2">
      <c r="A380" s="410" t="s">
        <v>708</v>
      </c>
      <c r="B380" s="410" t="s">
        <v>329</v>
      </c>
      <c r="C380" s="411" t="s">
        <v>703</v>
      </c>
      <c r="D380" s="411">
        <v>2008</v>
      </c>
      <c r="E380" s="411">
        <v>20008</v>
      </c>
      <c r="F380" s="410" t="s">
        <v>709</v>
      </c>
      <c r="G380" s="411" t="s">
        <v>413</v>
      </c>
      <c r="H380" s="412">
        <v>18351295</v>
      </c>
      <c r="I380" s="413" t="s">
        <v>683</v>
      </c>
      <c r="J380" s="426">
        <v>10936</v>
      </c>
      <c r="K380" s="415" t="s">
        <v>415</v>
      </c>
      <c r="L380" s="415" t="s">
        <v>416</v>
      </c>
      <c r="M380" s="412">
        <v>1738</v>
      </c>
      <c r="N380" s="417"/>
      <c r="O380" s="418">
        <v>2.02</v>
      </c>
      <c r="P380" s="416">
        <v>0.02</v>
      </c>
      <c r="Q380" s="419">
        <v>104.02</v>
      </c>
      <c r="R380" s="416">
        <v>1.3</v>
      </c>
      <c r="S380" s="418">
        <v>81.89</v>
      </c>
      <c r="T380" s="418">
        <v>9.02</v>
      </c>
      <c r="U380" s="417"/>
      <c r="V380" s="420">
        <v>11718772</v>
      </c>
      <c r="W380" s="420">
        <v>474111585</v>
      </c>
      <c r="X380" s="412">
        <v>5789381</v>
      </c>
      <c r="Y380" s="412">
        <v>4557799</v>
      </c>
      <c r="Z380" s="412">
        <v>52578548</v>
      </c>
      <c r="AA380" s="412">
        <v>43598150</v>
      </c>
      <c r="AB380" s="412"/>
      <c r="AC380" s="412"/>
      <c r="AD380" s="412"/>
      <c r="AE380" s="422"/>
      <c r="AF380" s="423"/>
      <c r="AG380" s="423"/>
      <c r="AH380" s="424"/>
      <c r="AI380" s="424"/>
      <c r="AJ380" s="424"/>
      <c r="AK380" s="424"/>
      <c r="AL380" s="424"/>
      <c r="AM380" s="424"/>
      <c r="AN380" s="424"/>
      <c r="AO380" s="424"/>
      <c r="AP380" s="425"/>
      <c r="AQ380" s="425"/>
      <c r="AR380" s="425"/>
      <c r="AS380" s="425"/>
      <c r="AT380" s="425"/>
    </row>
    <row r="381" spans="1:46" ht="12.75" x14ac:dyDescent="0.2">
      <c r="A381" s="410" t="s">
        <v>736</v>
      </c>
      <c r="B381" s="410" t="s">
        <v>737</v>
      </c>
      <c r="C381" s="411" t="s">
        <v>703</v>
      </c>
      <c r="D381" s="411">
        <v>2206</v>
      </c>
      <c r="E381" s="411">
        <v>20206</v>
      </c>
      <c r="F381" s="410" t="s">
        <v>427</v>
      </c>
      <c r="G381" s="411" t="s">
        <v>413</v>
      </c>
      <c r="H381" s="412">
        <v>18351295</v>
      </c>
      <c r="I381" s="413" t="s">
        <v>683</v>
      </c>
      <c r="J381" s="414">
        <v>338</v>
      </c>
      <c r="K381" s="415" t="s">
        <v>415</v>
      </c>
      <c r="L381" s="415" t="s">
        <v>416</v>
      </c>
      <c r="M381" s="416">
        <v>93</v>
      </c>
      <c r="N381" s="417"/>
      <c r="O381" s="418">
        <v>3.47</v>
      </c>
      <c r="P381" s="416">
        <v>0.08</v>
      </c>
      <c r="Q381" s="419">
        <v>65.33</v>
      </c>
      <c r="R381" s="416">
        <v>1.6</v>
      </c>
      <c r="S381" s="418">
        <v>41.7</v>
      </c>
      <c r="T381" s="418">
        <v>5.25</v>
      </c>
      <c r="U381" s="417"/>
      <c r="V381" s="420">
        <v>1212679</v>
      </c>
      <c r="W381" s="420">
        <v>14560128</v>
      </c>
      <c r="X381" s="412">
        <v>349203</v>
      </c>
      <c r="Y381" s="412">
        <v>222867</v>
      </c>
      <c r="Z381" s="412">
        <v>2771130</v>
      </c>
      <c r="AA381" s="412">
        <v>2691559</v>
      </c>
      <c r="AB381" s="412"/>
      <c r="AC381" s="412"/>
      <c r="AD381" s="412"/>
      <c r="AE381" s="422"/>
      <c r="AF381" s="423"/>
      <c r="AG381" s="423"/>
      <c r="AH381" s="424"/>
      <c r="AI381" s="424"/>
      <c r="AJ381" s="424"/>
      <c r="AK381" s="424"/>
      <c r="AL381" s="424"/>
      <c r="AM381" s="424"/>
      <c r="AN381" s="424"/>
      <c r="AO381" s="424"/>
      <c r="AP381" s="425"/>
      <c r="AQ381" s="425"/>
      <c r="AR381" s="425"/>
      <c r="AS381" s="425"/>
      <c r="AT381" s="425"/>
    </row>
    <row r="382" spans="1:46" ht="12.75" x14ac:dyDescent="0.2">
      <c r="A382" s="410" t="s">
        <v>738</v>
      </c>
      <c r="B382" s="410" t="s">
        <v>739</v>
      </c>
      <c r="C382" s="411" t="s">
        <v>703</v>
      </c>
      <c r="D382" s="411">
        <v>2096</v>
      </c>
      <c r="E382" s="411">
        <v>20096</v>
      </c>
      <c r="F382" s="410" t="s">
        <v>427</v>
      </c>
      <c r="G382" s="411" t="s">
        <v>413</v>
      </c>
      <c r="H382" s="412">
        <v>18351295</v>
      </c>
      <c r="I382" s="413" t="s">
        <v>683</v>
      </c>
      <c r="J382" s="414">
        <v>16</v>
      </c>
      <c r="K382" s="415" t="s">
        <v>415</v>
      </c>
      <c r="L382" s="415" t="s">
        <v>416</v>
      </c>
      <c r="M382" s="416">
        <v>8</v>
      </c>
      <c r="N382" s="417"/>
      <c r="O382" s="418">
        <v>3.12</v>
      </c>
      <c r="P382" s="416">
        <v>0.11</v>
      </c>
      <c r="Q382" s="419">
        <v>46.86</v>
      </c>
      <c r="R382" s="416">
        <v>1.6</v>
      </c>
      <c r="S382" s="418">
        <v>29.74</v>
      </c>
      <c r="T382" s="418">
        <v>2.85</v>
      </c>
      <c r="U382" s="417"/>
      <c r="V382" s="420">
        <v>51446</v>
      </c>
      <c r="W382" s="420">
        <v>489649</v>
      </c>
      <c r="X382" s="412">
        <v>16463</v>
      </c>
      <c r="Y382" s="412">
        <v>10449</v>
      </c>
      <c r="Z382" s="412">
        <v>172101</v>
      </c>
      <c r="AA382" s="412">
        <v>170397</v>
      </c>
      <c r="AB382" s="412"/>
      <c r="AC382" s="412"/>
      <c r="AD382" s="412"/>
      <c r="AE382" s="422"/>
      <c r="AF382" s="423"/>
      <c r="AG382" s="423"/>
      <c r="AH382" s="424"/>
      <c r="AI382" s="424"/>
      <c r="AJ382" s="424"/>
      <c r="AK382" s="424"/>
      <c r="AL382" s="424"/>
      <c r="AM382" s="424"/>
      <c r="AN382" s="424"/>
      <c r="AO382" s="424"/>
      <c r="AP382" s="425"/>
      <c r="AQ382" s="425"/>
      <c r="AR382" s="425"/>
      <c r="AS382" s="425"/>
      <c r="AT382" s="425"/>
    </row>
    <row r="383" spans="1:46" ht="12.75" x14ac:dyDescent="0.2">
      <c r="A383" s="410" t="s">
        <v>740</v>
      </c>
      <c r="B383" s="410" t="s">
        <v>741</v>
      </c>
      <c r="C383" s="411" t="s">
        <v>703</v>
      </c>
      <c r="D383" s="411">
        <v>2072</v>
      </c>
      <c r="E383" s="411">
        <v>20072</v>
      </c>
      <c r="F383" s="410" t="s">
        <v>427</v>
      </c>
      <c r="G383" s="411" t="s">
        <v>413</v>
      </c>
      <c r="H383" s="412">
        <v>18351295</v>
      </c>
      <c r="I383" s="413" t="s">
        <v>683</v>
      </c>
      <c r="J383" s="414">
        <v>291</v>
      </c>
      <c r="K383" s="415" t="s">
        <v>415</v>
      </c>
      <c r="L383" s="415" t="s">
        <v>416</v>
      </c>
      <c r="M383" s="416">
        <v>172</v>
      </c>
      <c r="N383" s="417"/>
      <c r="O383" s="418">
        <v>3.35</v>
      </c>
      <c r="P383" s="416">
        <v>7.0000000000000007E-2</v>
      </c>
      <c r="Q383" s="419">
        <v>76.75</v>
      </c>
      <c r="R383" s="416">
        <v>1.6</v>
      </c>
      <c r="S383" s="418">
        <v>48.25</v>
      </c>
      <c r="T383" s="418">
        <v>3.72</v>
      </c>
      <c r="U383" s="417"/>
      <c r="V383" s="420">
        <v>2340153</v>
      </c>
      <c r="W383" s="420">
        <v>33752689</v>
      </c>
      <c r="X383" s="412">
        <v>699584</v>
      </c>
      <c r="Y383" s="412">
        <v>439776</v>
      </c>
      <c r="Z383" s="412">
        <v>9077674</v>
      </c>
      <c r="AA383" s="412">
        <v>8672290</v>
      </c>
      <c r="AB383" s="412"/>
      <c r="AC383" s="412"/>
      <c r="AD383" s="412"/>
      <c r="AE383" s="422"/>
      <c r="AF383" s="423"/>
      <c r="AG383" s="423"/>
      <c r="AH383" s="424"/>
      <c r="AI383" s="424"/>
      <c r="AJ383" s="424"/>
      <c r="AK383" s="424"/>
      <c r="AL383" s="424"/>
      <c r="AM383" s="424"/>
      <c r="AN383" s="424"/>
      <c r="AO383" s="424"/>
      <c r="AP383" s="425"/>
      <c r="AQ383" s="425"/>
      <c r="AR383" s="425"/>
      <c r="AS383" s="425"/>
      <c r="AT383" s="425"/>
    </row>
    <row r="384" spans="1:46" ht="12.75" x14ac:dyDescent="0.2">
      <c r="A384" s="410" t="s">
        <v>742</v>
      </c>
      <c r="B384" s="410" t="s">
        <v>743</v>
      </c>
      <c r="C384" s="411" t="s">
        <v>703</v>
      </c>
      <c r="D384" s="411">
        <v>2084</v>
      </c>
      <c r="E384" s="411">
        <v>20084</v>
      </c>
      <c r="F384" s="410" t="s">
        <v>427</v>
      </c>
      <c r="G384" s="411" t="s">
        <v>413</v>
      </c>
      <c r="H384" s="412">
        <v>18351295</v>
      </c>
      <c r="I384" s="413" t="s">
        <v>683</v>
      </c>
      <c r="J384" s="414">
        <v>71</v>
      </c>
      <c r="K384" s="415" t="s">
        <v>415</v>
      </c>
      <c r="L384" s="415" t="s">
        <v>419</v>
      </c>
      <c r="M384" s="416">
        <v>19</v>
      </c>
      <c r="N384" s="417"/>
      <c r="O384" s="418">
        <v>2.04</v>
      </c>
      <c r="P384" s="416">
        <v>0.04</v>
      </c>
      <c r="Q384" s="419">
        <v>121.17</v>
      </c>
      <c r="R384" s="416">
        <v>2.2999999999999998</v>
      </c>
      <c r="S384" s="418">
        <v>53.5</v>
      </c>
      <c r="T384" s="418">
        <v>6.03</v>
      </c>
      <c r="U384" s="417"/>
      <c r="V384" s="420">
        <v>114675</v>
      </c>
      <c r="W384" s="420">
        <v>3014489</v>
      </c>
      <c r="X384" s="412">
        <v>56344</v>
      </c>
      <c r="Y384" s="412">
        <v>24878</v>
      </c>
      <c r="Z384" s="412">
        <v>499565</v>
      </c>
      <c r="AA384" s="412">
        <v>483567</v>
      </c>
      <c r="AB384" s="412"/>
      <c r="AC384" s="412"/>
      <c r="AD384" s="412"/>
      <c r="AE384" s="422"/>
      <c r="AF384" s="423"/>
      <c r="AG384" s="423"/>
      <c r="AH384" s="424"/>
      <c r="AI384" s="424"/>
      <c r="AJ384" s="424"/>
      <c r="AK384" s="424"/>
      <c r="AL384" s="424"/>
      <c r="AM384" s="424"/>
      <c r="AN384" s="424"/>
      <c r="AO384" s="424"/>
      <c r="AP384" s="425"/>
      <c r="AQ384" s="425"/>
      <c r="AR384" s="425"/>
      <c r="AS384" s="425"/>
      <c r="AT384" s="425"/>
    </row>
    <row r="385" spans="1:46" ht="12.75" x14ac:dyDescent="0.2">
      <c r="A385" s="410" t="s">
        <v>744</v>
      </c>
      <c r="B385" s="410" t="s">
        <v>745</v>
      </c>
      <c r="C385" s="411" t="s">
        <v>703</v>
      </c>
      <c r="D385" s="411">
        <v>2076</v>
      </c>
      <c r="E385" s="411">
        <v>20076</v>
      </c>
      <c r="F385" s="410" t="s">
        <v>427</v>
      </c>
      <c r="G385" s="411" t="s">
        <v>413</v>
      </c>
      <c r="H385" s="412">
        <v>18351295</v>
      </c>
      <c r="I385" s="413" t="s">
        <v>683</v>
      </c>
      <c r="J385" s="414">
        <v>340</v>
      </c>
      <c r="K385" s="415" t="s">
        <v>415</v>
      </c>
      <c r="L385" s="415" t="s">
        <v>416</v>
      </c>
      <c r="M385" s="416">
        <v>70</v>
      </c>
      <c r="N385" s="417"/>
      <c r="O385" s="418">
        <v>4.46</v>
      </c>
      <c r="P385" s="416">
        <v>0.09</v>
      </c>
      <c r="Q385" s="419">
        <v>72.180000000000007</v>
      </c>
      <c r="R385" s="416">
        <v>1.5</v>
      </c>
      <c r="S385" s="418">
        <v>47.49</v>
      </c>
      <c r="T385" s="418">
        <v>4.3600000000000003</v>
      </c>
      <c r="U385" s="417"/>
      <c r="V385" s="420">
        <v>1382190</v>
      </c>
      <c r="W385" s="420">
        <v>14713682</v>
      </c>
      <c r="X385" s="412">
        <v>309843</v>
      </c>
      <c r="Y385" s="412">
        <v>203847</v>
      </c>
      <c r="Z385" s="412">
        <v>3371399</v>
      </c>
      <c r="AA385" s="412">
        <v>3410294</v>
      </c>
      <c r="AB385" s="412"/>
      <c r="AC385" s="412"/>
      <c r="AD385" s="412"/>
      <c r="AE385" s="422"/>
      <c r="AF385" s="423"/>
      <c r="AG385" s="423"/>
      <c r="AH385" s="424"/>
      <c r="AI385" s="424"/>
      <c r="AJ385" s="424"/>
      <c r="AK385" s="424"/>
      <c r="AL385" s="424"/>
      <c r="AM385" s="424"/>
      <c r="AN385" s="424"/>
      <c r="AO385" s="424"/>
      <c r="AP385" s="425"/>
      <c r="AQ385" s="425"/>
      <c r="AR385" s="425"/>
      <c r="AS385" s="425"/>
      <c r="AT385" s="425"/>
    </row>
    <row r="386" spans="1:46" ht="12.75" x14ac:dyDescent="0.2">
      <c r="A386" s="410"/>
      <c r="B386" s="410"/>
      <c r="C386" s="411"/>
      <c r="D386" s="411"/>
      <c r="E386" s="411"/>
      <c r="F386" s="410"/>
      <c r="G386" s="411"/>
      <c r="H386" s="412"/>
      <c r="I386" s="413"/>
      <c r="J386" s="414"/>
      <c r="K386" s="415"/>
      <c r="L386" s="415"/>
      <c r="M386" s="416"/>
      <c r="N386" s="417"/>
      <c r="O386" s="418"/>
      <c r="P386" s="416"/>
      <c r="Q386" s="419"/>
      <c r="R386" s="416"/>
      <c r="S386" s="418"/>
      <c r="T386" s="418"/>
      <c r="U386" s="417"/>
      <c r="V386" s="420"/>
      <c r="W386" s="420"/>
      <c r="X386" s="412"/>
      <c r="Y386" s="412"/>
      <c r="Z386" s="412"/>
      <c r="AA386" s="412"/>
      <c r="AB386" s="412"/>
      <c r="AC386" s="412"/>
      <c r="AD386" s="412"/>
      <c r="AE386" s="422"/>
      <c r="AF386" s="423"/>
      <c r="AG386" s="423"/>
      <c r="AH386" s="424"/>
      <c r="AI386" s="424"/>
      <c r="AJ386" s="424"/>
      <c r="AK386" s="424"/>
      <c r="AL386" s="424"/>
      <c r="AM386" s="424"/>
      <c r="AN386" s="424"/>
      <c r="AO386" s="424"/>
      <c r="AP386" s="425"/>
      <c r="AQ386" s="425"/>
      <c r="AR386" s="425"/>
      <c r="AS386" s="425"/>
      <c r="AT386" s="425"/>
    </row>
    <row r="387" spans="1:46" ht="12.75" x14ac:dyDescent="0.2">
      <c r="A387" s="410" t="s">
        <v>744</v>
      </c>
      <c r="B387" s="410" t="s">
        <v>745</v>
      </c>
      <c r="C387" s="411" t="s">
        <v>703</v>
      </c>
      <c r="D387" s="411">
        <v>2076</v>
      </c>
      <c r="E387" s="411">
        <v>20076</v>
      </c>
      <c r="F387" s="410" t="s">
        <v>427</v>
      </c>
      <c r="G387" s="411" t="s">
        <v>413</v>
      </c>
      <c r="H387" s="412">
        <v>18351295</v>
      </c>
      <c r="I387" s="413" t="s">
        <v>683</v>
      </c>
      <c r="J387" s="414">
        <v>340</v>
      </c>
      <c r="K387" s="415" t="s">
        <v>417</v>
      </c>
      <c r="L387" s="415" t="s">
        <v>416</v>
      </c>
      <c r="M387" s="416">
        <v>6</v>
      </c>
      <c r="N387" s="417"/>
      <c r="O387" s="418">
        <v>5</v>
      </c>
      <c r="P387" s="416">
        <v>0.16</v>
      </c>
      <c r="Q387" s="419">
        <v>179.03</v>
      </c>
      <c r="R387" s="416">
        <v>5.6</v>
      </c>
      <c r="S387" s="418">
        <v>31.95</v>
      </c>
      <c r="T387" s="418">
        <v>9.2100000000000009</v>
      </c>
      <c r="U387" s="417"/>
      <c r="V387" s="420">
        <v>71800</v>
      </c>
      <c r="W387" s="420">
        <v>458851</v>
      </c>
      <c r="X387" s="412">
        <v>14360</v>
      </c>
      <c r="Y387" s="412">
        <v>2563</v>
      </c>
      <c r="Z387" s="412">
        <v>49829</v>
      </c>
      <c r="AA387" s="412">
        <v>47609</v>
      </c>
      <c r="AB387" s="412"/>
      <c r="AC387" s="412"/>
      <c r="AD387" s="412"/>
      <c r="AE387" s="422"/>
      <c r="AF387" s="423"/>
      <c r="AG387" s="423"/>
      <c r="AH387" s="424"/>
      <c r="AI387" s="424"/>
      <c r="AJ387" s="424"/>
      <c r="AK387" s="424"/>
      <c r="AL387" s="424"/>
      <c r="AM387" s="424"/>
      <c r="AN387" s="424"/>
      <c r="AO387" s="424"/>
      <c r="AP387" s="425"/>
      <c r="AQ387" s="425"/>
      <c r="AR387" s="425"/>
      <c r="AS387" s="425"/>
      <c r="AT387" s="425"/>
    </row>
    <row r="388" spans="1:46" ht="12.75" x14ac:dyDescent="0.2">
      <c r="A388" s="410"/>
      <c r="B388" s="410"/>
      <c r="C388" s="411"/>
      <c r="D388" s="411"/>
      <c r="E388" s="411"/>
      <c r="F388" s="410"/>
      <c r="G388" s="411"/>
      <c r="H388" s="412"/>
      <c r="I388" s="413"/>
      <c r="J388" s="414"/>
      <c r="K388" s="415"/>
      <c r="L388" s="415"/>
      <c r="M388" s="416"/>
      <c r="N388" s="417"/>
      <c r="O388" s="418"/>
      <c r="P388" s="416"/>
      <c r="Q388" s="419"/>
      <c r="R388" s="416"/>
      <c r="S388" s="418"/>
      <c r="T388" s="418"/>
      <c r="U388" s="417"/>
      <c r="V388" s="420"/>
      <c r="W388" s="420"/>
      <c r="X388" s="412"/>
      <c r="Y388" s="412"/>
      <c r="Z388" s="412"/>
      <c r="AA388" s="412"/>
      <c r="AB388" s="412"/>
      <c r="AC388" s="412"/>
      <c r="AD388" s="412"/>
      <c r="AE388" s="422"/>
      <c r="AF388" s="423"/>
      <c r="AG388" s="423"/>
      <c r="AH388" s="424"/>
      <c r="AI388" s="424"/>
      <c r="AJ388" s="424"/>
      <c r="AK388" s="424"/>
      <c r="AL388" s="424"/>
      <c r="AM388" s="424"/>
      <c r="AN388" s="424"/>
      <c r="AO388" s="424"/>
      <c r="AP388" s="425"/>
      <c r="AQ388" s="425"/>
      <c r="AR388" s="425"/>
      <c r="AS388" s="425"/>
      <c r="AT388" s="425"/>
    </row>
    <row r="389" spans="1:46" ht="12.75" x14ac:dyDescent="0.2">
      <c r="A389" s="410" t="s">
        <v>746</v>
      </c>
      <c r="B389" s="410" t="s">
        <v>747</v>
      </c>
      <c r="C389" s="411" t="s">
        <v>529</v>
      </c>
      <c r="D389" s="411">
        <v>2098</v>
      </c>
      <c r="E389" s="411">
        <v>20098</v>
      </c>
      <c r="F389" s="410" t="s">
        <v>412</v>
      </c>
      <c r="G389" s="411" t="s">
        <v>413</v>
      </c>
      <c r="H389" s="412">
        <v>18351295</v>
      </c>
      <c r="I389" s="413" t="s">
        <v>683</v>
      </c>
      <c r="J389" s="414">
        <v>313</v>
      </c>
      <c r="K389" s="415" t="s">
        <v>450</v>
      </c>
      <c r="L389" s="415" t="s">
        <v>416</v>
      </c>
      <c r="M389" s="416">
        <v>6</v>
      </c>
      <c r="N389" s="417"/>
      <c r="O389" s="418">
        <v>6.4</v>
      </c>
      <c r="P389" s="416">
        <v>1.1299999999999999</v>
      </c>
      <c r="Q389" s="419">
        <v>570.91999999999996</v>
      </c>
      <c r="R389" s="416">
        <v>101.2</v>
      </c>
      <c r="S389" s="418">
        <v>5.64</v>
      </c>
      <c r="T389" s="418">
        <v>2.1800000000000002</v>
      </c>
      <c r="U389" s="417"/>
      <c r="V389" s="420">
        <v>8111983</v>
      </c>
      <c r="W389" s="420">
        <v>7153603</v>
      </c>
      <c r="X389" s="412">
        <v>1268449</v>
      </c>
      <c r="Y389" s="412">
        <v>12530</v>
      </c>
      <c r="Z389" s="412">
        <v>3284365</v>
      </c>
      <c r="AA389" s="412">
        <v>132269</v>
      </c>
      <c r="AB389" s="412"/>
      <c r="AC389" s="412"/>
      <c r="AD389" s="412"/>
      <c r="AE389" s="422"/>
      <c r="AF389" s="423"/>
      <c r="AG389" s="423"/>
      <c r="AH389" s="424"/>
      <c r="AI389" s="424"/>
      <c r="AJ389" s="424"/>
      <c r="AK389" s="424"/>
      <c r="AL389" s="424"/>
      <c r="AM389" s="424"/>
      <c r="AN389" s="424"/>
      <c r="AO389" s="424"/>
      <c r="AP389" s="425"/>
      <c r="AQ389" s="425"/>
      <c r="AR389" s="425"/>
      <c r="AS389" s="425"/>
      <c r="AT389" s="425"/>
    </row>
    <row r="390" spans="1:46" ht="12.75" x14ac:dyDescent="0.2">
      <c r="A390" s="410" t="s">
        <v>748</v>
      </c>
      <c r="B390" s="410" t="s">
        <v>749</v>
      </c>
      <c r="C390" s="411" t="s">
        <v>529</v>
      </c>
      <c r="D390" s="411">
        <v>2190</v>
      </c>
      <c r="E390" s="411">
        <v>20190</v>
      </c>
      <c r="F390" s="410" t="s">
        <v>460</v>
      </c>
      <c r="G390" s="411" t="s">
        <v>413</v>
      </c>
      <c r="H390" s="412">
        <v>18351295</v>
      </c>
      <c r="I390" s="413" t="s">
        <v>683</v>
      </c>
      <c r="J390" s="414">
        <v>71</v>
      </c>
      <c r="K390" s="415" t="s">
        <v>450</v>
      </c>
      <c r="L390" s="415" t="s">
        <v>419</v>
      </c>
      <c r="M390" s="416">
        <v>14</v>
      </c>
      <c r="N390" s="417"/>
      <c r="O390" s="418">
        <v>8.23</v>
      </c>
      <c r="P390" s="416">
        <v>1.43</v>
      </c>
      <c r="Q390" s="419">
        <v>849.48</v>
      </c>
      <c r="R390" s="416">
        <v>148.1</v>
      </c>
      <c r="S390" s="418">
        <v>5.74</v>
      </c>
      <c r="T390" s="418">
        <v>1.37</v>
      </c>
      <c r="U390" s="417"/>
      <c r="V390" s="420">
        <v>37740298</v>
      </c>
      <c r="W390" s="420">
        <v>26307566</v>
      </c>
      <c r="X390" s="412">
        <v>4586083</v>
      </c>
      <c r="Y390" s="412">
        <v>30969</v>
      </c>
      <c r="Z390" s="412">
        <v>19257505</v>
      </c>
      <c r="AA390" s="412">
        <v>435654</v>
      </c>
      <c r="AB390" s="412"/>
      <c r="AC390" s="412"/>
      <c r="AD390" s="412"/>
      <c r="AE390" s="422"/>
      <c r="AF390" s="423"/>
      <c r="AG390" s="423"/>
      <c r="AH390" s="424"/>
      <c r="AI390" s="424"/>
      <c r="AJ390" s="424"/>
      <c r="AK390" s="424"/>
      <c r="AL390" s="424"/>
      <c r="AM390" s="424"/>
      <c r="AN390" s="424"/>
      <c r="AO390" s="424"/>
      <c r="AP390" s="425"/>
      <c r="AQ390" s="425"/>
      <c r="AR390" s="425"/>
      <c r="AS390" s="425"/>
      <c r="AT390" s="425"/>
    </row>
    <row r="391" spans="1:46" ht="12.75" x14ac:dyDescent="0.2">
      <c r="A391" s="410" t="s">
        <v>750</v>
      </c>
      <c r="B391" s="410" t="s">
        <v>329</v>
      </c>
      <c r="C391" s="411" t="s">
        <v>703</v>
      </c>
      <c r="D391" s="411">
        <v>2189</v>
      </c>
      <c r="E391" s="411">
        <v>20189</v>
      </c>
      <c r="F391" s="410" t="s">
        <v>460</v>
      </c>
      <c r="G391" s="411" t="s">
        <v>413</v>
      </c>
      <c r="H391" s="412">
        <v>18351295</v>
      </c>
      <c r="I391" s="413" t="s">
        <v>683</v>
      </c>
      <c r="J391" s="414">
        <v>7</v>
      </c>
      <c r="K391" s="415" t="s">
        <v>450</v>
      </c>
      <c r="L391" s="415" t="s">
        <v>419</v>
      </c>
      <c r="M391" s="416">
        <v>7</v>
      </c>
      <c r="N391" s="417"/>
      <c r="O391" s="418">
        <v>5.74</v>
      </c>
      <c r="P391" s="416">
        <v>1.03</v>
      </c>
      <c r="Q391" s="419">
        <v>455.43</v>
      </c>
      <c r="R391" s="416">
        <v>81.8</v>
      </c>
      <c r="S391" s="418">
        <v>5.57</v>
      </c>
      <c r="T391" s="418">
        <v>3.19</v>
      </c>
      <c r="U391" s="417"/>
      <c r="V391" s="420">
        <v>10305236</v>
      </c>
      <c r="W391" s="420">
        <v>9990389</v>
      </c>
      <c r="X391" s="412">
        <v>1794281</v>
      </c>
      <c r="Y391" s="412">
        <v>21936</v>
      </c>
      <c r="Z391" s="412">
        <v>3136654</v>
      </c>
      <c r="AA391" s="412">
        <v>254280</v>
      </c>
      <c r="AB391" s="412"/>
      <c r="AC391" s="412"/>
      <c r="AD391" s="412"/>
      <c r="AE391" s="422"/>
      <c r="AF391" s="423"/>
      <c r="AG391" s="423"/>
      <c r="AH391" s="424"/>
      <c r="AI391" s="424"/>
      <c r="AJ391" s="424"/>
      <c r="AK391" s="424"/>
      <c r="AL391" s="424"/>
      <c r="AM391" s="424"/>
      <c r="AN391" s="424"/>
      <c r="AO391" s="424"/>
      <c r="AP391" s="425"/>
      <c r="AQ391" s="425"/>
      <c r="AR391" s="425"/>
      <c r="AS391" s="425"/>
      <c r="AT391" s="425"/>
    </row>
    <row r="392" spans="1:46" ht="12.75" x14ac:dyDescent="0.2">
      <c r="A392" s="410" t="s">
        <v>715</v>
      </c>
      <c r="B392" s="410" t="s">
        <v>329</v>
      </c>
      <c r="C392" s="411" t="s">
        <v>703</v>
      </c>
      <c r="D392" s="411">
        <v>2078</v>
      </c>
      <c r="E392" s="411">
        <v>20078</v>
      </c>
      <c r="F392" s="410" t="s">
        <v>709</v>
      </c>
      <c r="G392" s="411" t="s">
        <v>413</v>
      </c>
      <c r="H392" s="412">
        <v>18351295</v>
      </c>
      <c r="I392" s="413" t="s">
        <v>683</v>
      </c>
      <c r="J392" s="426">
        <v>1178</v>
      </c>
      <c r="K392" s="415" t="s">
        <v>450</v>
      </c>
      <c r="L392" s="415" t="s">
        <v>416</v>
      </c>
      <c r="M392" s="416">
        <v>2</v>
      </c>
      <c r="N392" s="417"/>
      <c r="O392" s="418">
        <v>1.31</v>
      </c>
      <c r="P392" s="416">
        <v>0.06</v>
      </c>
      <c r="Q392" s="419">
        <v>969.53</v>
      </c>
      <c r="R392" s="416">
        <v>44.2</v>
      </c>
      <c r="S392" s="418">
        <v>21.95</v>
      </c>
      <c r="T392" s="418">
        <v>5.4</v>
      </c>
      <c r="U392" s="417"/>
      <c r="V392" s="420">
        <v>247984</v>
      </c>
      <c r="W392" s="420">
        <v>4144733</v>
      </c>
      <c r="X392" s="412">
        <v>188805</v>
      </c>
      <c r="Y392" s="412">
        <v>4275</v>
      </c>
      <c r="Z392" s="412">
        <v>767150</v>
      </c>
      <c r="AA392" s="412">
        <v>49178</v>
      </c>
      <c r="AB392" s="412"/>
      <c r="AC392" s="412"/>
      <c r="AD392" s="412"/>
      <c r="AE392" s="422"/>
      <c r="AF392" s="423"/>
      <c r="AG392" s="423"/>
      <c r="AH392" s="424"/>
      <c r="AI392" s="424"/>
      <c r="AJ392" s="424"/>
      <c r="AK392" s="424"/>
      <c r="AL392" s="424"/>
      <c r="AM392" s="424"/>
      <c r="AN392" s="424"/>
      <c r="AO392" s="424"/>
      <c r="AP392" s="425"/>
      <c r="AQ392" s="425"/>
      <c r="AR392" s="425"/>
      <c r="AS392" s="425"/>
      <c r="AT392" s="425"/>
    </row>
    <row r="393" spans="1:46" ht="12.75" x14ac:dyDescent="0.2">
      <c r="A393" s="410" t="s">
        <v>710</v>
      </c>
      <c r="B393" s="410" t="s">
        <v>329</v>
      </c>
      <c r="C393" s="411" t="s">
        <v>703</v>
      </c>
      <c r="D393" s="411">
        <v>2082</v>
      </c>
      <c r="E393" s="411">
        <v>20082</v>
      </c>
      <c r="F393" s="410" t="s">
        <v>427</v>
      </c>
      <c r="G393" s="411" t="s">
        <v>413</v>
      </c>
      <c r="H393" s="412">
        <v>18351295</v>
      </c>
      <c r="I393" s="413" t="s">
        <v>683</v>
      </c>
      <c r="J393" s="414">
        <v>29</v>
      </c>
      <c r="K393" s="415" t="s">
        <v>450</v>
      </c>
      <c r="L393" s="415" t="s">
        <v>419</v>
      </c>
      <c r="M393" s="416">
        <v>4</v>
      </c>
      <c r="N393" s="417"/>
      <c r="O393" s="418">
        <v>0</v>
      </c>
      <c r="P393" s="416">
        <v>0</v>
      </c>
      <c r="Q393" s="419">
        <v>6351.73</v>
      </c>
      <c r="R393" s="425">
        <v>1192.9000000000001</v>
      </c>
      <c r="S393" s="418">
        <v>5.32</v>
      </c>
      <c r="T393" s="418">
        <v>1.02</v>
      </c>
      <c r="U393" s="417"/>
      <c r="V393" s="420">
        <v>0</v>
      </c>
      <c r="W393" s="420">
        <v>127377646</v>
      </c>
      <c r="X393" s="412">
        <v>23921855</v>
      </c>
      <c r="Y393" s="412">
        <v>20054</v>
      </c>
      <c r="Z393" s="412">
        <v>124393646</v>
      </c>
      <c r="AA393" s="412">
        <v>208556</v>
      </c>
      <c r="AB393" s="412"/>
      <c r="AC393" s="412"/>
      <c r="AD393" s="412"/>
      <c r="AE393" s="422"/>
      <c r="AF393" s="423"/>
      <c r="AG393" s="423"/>
      <c r="AH393" s="424"/>
      <c r="AI393" s="424"/>
      <c r="AJ393" s="424"/>
      <c r="AK393" s="424"/>
      <c r="AL393" s="424"/>
      <c r="AM393" s="424"/>
      <c r="AN393" s="424"/>
      <c r="AO393" s="424"/>
      <c r="AP393" s="425"/>
      <c r="AQ393" s="425"/>
      <c r="AR393" s="425"/>
      <c r="AS393" s="425"/>
      <c r="AT393" s="425"/>
    </row>
    <row r="394" spans="1:46" ht="12.75" x14ac:dyDescent="0.2">
      <c r="A394" s="410" t="s">
        <v>751</v>
      </c>
      <c r="B394" s="410" t="s">
        <v>329</v>
      </c>
      <c r="C394" s="411" t="s">
        <v>703</v>
      </c>
      <c r="D394" s="427"/>
      <c r="E394" s="411">
        <v>22930</v>
      </c>
      <c r="F394" s="410" t="s">
        <v>486</v>
      </c>
      <c r="G394" s="411" t="s">
        <v>413</v>
      </c>
      <c r="H394" s="412">
        <v>18351295</v>
      </c>
      <c r="I394" s="413" t="s">
        <v>683</v>
      </c>
      <c r="J394" s="414">
        <v>8</v>
      </c>
      <c r="K394" s="415" t="s">
        <v>450</v>
      </c>
      <c r="L394" s="415" t="s">
        <v>416</v>
      </c>
      <c r="M394" s="416">
        <v>8</v>
      </c>
      <c r="N394" s="417"/>
      <c r="O394" s="418">
        <v>3.52</v>
      </c>
      <c r="P394" s="416">
        <v>0.3</v>
      </c>
      <c r="Q394" s="419">
        <v>1747.78</v>
      </c>
      <c r="R394" s="416">
        <v>149.9</v>
      </c>
      <c r="S394" s="418">
        <v>11.66</v>
      </c>
      <c r="T394" s="418">
        <v>2.89</v>
      </c>
      <c r="U394" s="417"/>
      <c r="V394" s="420">
        <v>6398519</v>
      </c>
      <c r="W394" s="420">
        <v>21209294</v>
      </c>
      <c r="X394" s="412">
        <v>1819118</v>
      </c>
      <c r="Y394" s="412">
        <v>12135</v>
      </c>
      <c r="Z394" s="412">
        <v>7350053</v>
      </c>
      <c r="AA394" s="412">
        <v>134642</v>
      </c>
      <c r="AB394" s="412"/>
      <c r="AC394" s="412"/>
      <c r="AD394" s="412"/>
      <c r="AE394" s="422"/>
      <c r="AF394" s="423"/>
      <c r="AG394" s="423"/>
      <c r="AH394" s="424"/>
      <c r="AI394" s="424"/>
      <c r="AJ394" s="424"/>
      <c r="AK394" s="424"/>
      <c r="AL394" s="424"/>
      <c r="AM394" s="424"/>
      <c r="AN394" s="424"/>
      <c r="AO394" s="424"/>
      <c r="AP394" s="425"/>
      <c r="AQ394" s="425"/>
      <c r="AR394" s="425"/>
      <c r="AS394" s="425"/>
      <c r="AT394" s="425"/>
    </row>
    <row r="395" spans="1:46" ht="12.75" x14ac:dyDescent="0.2">
      <c r="A395" s="410"/>
      <c r="B395" s="410"/>
      <c r="C395" s="411"/>
      <c r="D395" s="411"/>
      <c r="E395" s="411"/>
      <c r="F395" s="410"/>
      <c r="G395" s="411"/>
      <c r="H395" s="412"/>
      <c r="I395" s="413"/>
      <c r="J395" s="414"/>
      <c r="K395" s="415"/>
      <c r="L395" s="415"/>
      <c r="M395" s="416"/>
      <c r="N395" s="417"/>
      <c r="O395" s="418"/>
      <c r="P395" s="416"/>
      <c r="Q395" s="419"/>
      <c r="R395" s="416"/>
      <c r="S395" s="418"/>
      <c r="T395" s="418"/>
      <c r="U395" s="417"/>
      <c r="V395" s="420"/>
      <c r="W395" s="420"/>
      <c r="X395" s="412"/>
      <c r="Y395" s="412"/>
      <c r="Z395" s="412"/>
      <c r="AA395" s="412"/>
      <c r="AB395" s="412"/>
      <c r="AC395" s="412"/>
      <c r="AD395" s="412"/>
      <c r="AE395" s="422"/>
      <c r="AF395" s="423"/>
      <c r="AG395" s="423"/>
      <c r="AH395" s="424"/>
      <c r="AI395" s="424"/>
      <c r="AJ395" s="424"/>
      <c r="AK395" s="424"/>
      <c r="AL395" s="424"/>
      <c r="AM395" s="424"/>
      <c r="AN395" s="424"/>
      <c r="AO395" s="424"/>
      <c r="AP395" s="425"/>
      <c r="AQ395" s="425"/>
      <c r="AR395" s="425"/>
      <c r="AS395" s="425"/>
      <c r="AT395" s="425"/>
    </row>
    <row r="396" spans="1:46" ht="12.75" x14ac:dyDescent="0.2">
      <c r="A396" s="410" t="s">
        <v>746</v>
      </c>
      <c r="B396" s="410" t="s">
        <v>747</v>
      </c>
      <c r="C396" s="411" t="s">
        <v>529</v>
      </c>
      <c r="D396" s="411">
        <v>2098</v>
      </c>
      <c r="E396" s="411">
        <v>20098</v>
      </c>
      <c r="F396" s="410" t="s">
        <v>412</v>
      </c>
      <c r="G396" s="411" t="s">
        <v>413</v>
      </c>
      <c r="H396" s="412">
        <v>18351295</v>
      </c>
      <c r="I396" s="413" t="s">
        <v>683</v>
      </c>
      <c r="J396" s="414">
        <v>313</v>
      </c>
      <c r="K396" s="415" t="s">
        <v>452</v>
      </c>
      <c r="L396" s="415" t="s">
        <v>419</v>
      </c>
      <c r="M396" s="416">
        <v>307</v>
      </c>
      <c r="N396" s="417"/>
      <c r="O396" s="418">
        <v>2.06</v>
      </c>
      <c r="P396" s="416">
        <v>0.45</v>
      </c>
      <c r="Q396" s="419">
        <v>606.63</v>
      </c>
      <c r="R396" s="416">
        <v>133.19999999999999</v>
      </c>
      <c r="S396" s="418">
        <v>4.5599999999999996</v>
      </c>
      <c r="T396" s="418">
        <v>1.08</v>
      </c>
      <c r="U396" s="417"/>
      <c r="V396" s="420">
        <v>191167260</v>
      </c>
      <c r="W396" s="420">
        <v>423381922</v>
      </c>
      <c r="X396" s="412">
        <v>92930412</v>
      </c>
      <c r="Y396" s="412">
        <v>697928</v>
      </c>
      <c r="Z396" s="412">
        <v>390795181</v>
      </c>
      <c r="AA396" s="412">
        <v>12859005</v>
      </c>
      <c r="AB396" s="412"/>
      <c r="AC396" s="412"/>
      <c r="AD396" s="412"/>
      <c r="AE396" s="422"/>
      <c r="AF396" s="423"/>
      <c r="AG396" s="423"/>
      <c r="AH396" s="424"/>
      <c r="AI396" s="424"/>
      <c r="AJ396" s="424"/>
      <c r="AK396" s="424"/>
      <c r="AL396" s="424"/>
      <c r="AM396" s="424"/>
      <c r="AN396" s="424"/>
      <c r="AO396" s="424"/>
      <c r="AP396" s="425"/>
      <c r="AQ396" s="425"/>
      <c r="AR396" s="425"/>
      <c r="AS396" s="425"/>
      <c r="AT396" s="425"/>
    </row>
    <row r="397" spans="1:46" ht="12.75" x14ac:dyDescent="0.2">
      <c r="A397" s="410" t="s">
        <v>708</v>
      </c>
      <c r="B397" s="410" t="s">
        <v>329</v>
      </c>
      <c r="C397" s="411" t="s">
        <v>703</v>
      </c>
      <c r="D397" s="411">
        <v>2008</v>
      </c>
      <c r="E397" s="411">
        <v>20008</v>
      </c>
      <c r="F397" s="410" t="s">
        <v>709</v>
      </c>
      <c r="G397" s="411" t="s">
        <v>413</v>
      </c>
      <c r="H397" s="412">
        <v>18351295</v>
      </c>
      <c r="I397" s="413" t="s">
        <v>683</v>
      </c>
      <c r="J397" s="426">
        <v>10936</v>
      </c>
      <c r="K397" s="415" t="s">
        <v>452</v>
      </c>
      <c r="L397" s="415" t="s">
        <v>419</v>
      </c>
      <c r="M397" s="412">
        <v>5342</v>
      </c>
      <c r="N397" s="417"/>
      <c r="O397" s="418">
        <v>1.3</v>
      </c>
      <c r="P397" s="416">
        <v>0.73</v>
      </c>
      <c r="Q397" s="419">
        <v>249.69</v>
      </c>
      <c r="R397" s="416">
        <v>140.80000000000001</v>
      </c>
      <c r="S397" s="418">
        <v>1.77</v>
      </c>
      <c r="T397" s="418">
        <v>0.45</v>
      </c>
      <c r="U397" s="417"/>
      <c r="V397" s="420">
        <v>3500448144</v>
      </c>
      <c r="W397" s="420">
        <v>4788183315</v>
      </c>
      <c r="X397" s="412">
        <v>2699537600</v>
      </c>
      <c r="Y397" s="412">
        <v>19176403</v>
      </c>
      <c r="Z397" s="412">
        <v>10683847750</v>
      </c>
      <c r="AA397" s="412">
        <v>349479185</v>
      </c>
      <c r="AB397" s="412"/>
      <c r="AC397" s="412"/>
      <c r="AD397" s="412"/>
      <c r="AE397" s="422"/>
      <c r="AF397" s="423"/>
      <c r="AG397" s="423"/>
      <c r="AH397" s="424"/>
      <c r="AI397" s="424"/>
      <c r="AJ397" s="424"/>
      <c r="AK397" s="424"/>
      <c r="AL397" s="424"/>
      <c r="AM397" s="424"/>
      <c r="AN397" s="424"/>
      <c r="AO397" s="424"/>
      <c r="AP397" s="425"/>
      <c r="AQ397" s="425"/>
      <c r="AR397" s="425"/>
      <c r="AS397" s="425"/>
      <c r="AT397" s="425"/>
    </row>
    <row r="398" spans="1:46" ht="12.75" x14ac:dyDescent="0.2">
      <c r="A398" s="410" t="s">
        <v>759</v>
      </c>
      <c r="B398" s="410" t="s">
        <v>760</v>
      </c>
      <c r="C398" s="411" t="s">
        <v>703</v>
      </c>
      <c r="D398" s="411">
        <v>2099</v>
      </c>
      <c r="E398" s="411">
        <v>20099</v>
      </c>
      <c r="F398" s="410" t="s">
        <v>412</v>
      </c>
      <c r="G398" s="411" t="s">
        <v>413</v>
      </c>
      <c r="H398" s="412">
        <v>18351295</v>
      </c>
      <c r="I398" s="413" t="s">
        <v>683</v>
      </c>
      <c r="J398" s="414">
        <v>44</v>
      </c>
      <c r="K398" s="415" t="s">
        <v>452</v>
      </c>
      <c r="L398" s="415" t="s">
        <v>419</v>
      </c>
      <c r="M398" s="416">
        <v>44</v>
      </c>
      <c r="N398" s="417"/>
      <c r="O398" s="418">
        <v>1.06</v>
      </c>
      <c r="P398" s="416">
        <v>0.12</v>
      </c>
      <c r="Q398" s="419">
        <v>401.57</v>
      </c>
      <c r="R398" s="416">
        <v>47</v>
      </c>
      <c r="S398" s="418">
        <v>8.5500000000000007</v>
      </c>
      <c r="T398" s="418">
        <v>1.37</v>
      </c>
      <c r="U398" s="417"/>
      <c r="V398" s="420">
        <v>8766939</v>
      </c>
      <c r="W398" s="420">
        <v>70519413</v>
      </c>
      <c r="X398" s="412">
        <v>8251126</v>
      </c>
      <c r="Y398" s="412">
        <v>175611</v>
      </c>
      <c r="Z398" s="412">
        <v>51461325</v>
      </c>
      <c r="AA398" s="412">
        <v>2634342</v>
      </c>
      <c r="AB398" s="412"/>
      <c r="AC398" s="412"/>
      <c r="AD398" s="412"/>
      <c r="AE398" s="422"/>
      <c r="AF398" s="423"/>
      <c r="AG398" s="423"/>
      <c r="AH398" s="424"/>
      <c r="AI398" s="424"/>
      <c r="AJ398" s="424"/>
      <c r="AK398" s="424"/>
      <c r="AL398" s="424"/>
      <c r="AM398" s="424"/>
      <c r="AN398" s="424"/>
      <c r="AO398" s="424"/>
      <c r="AP398" s="425"/>
      <c r="AQ398" s="425"/>
      <c r="AR398" s="425"/>
      <c r="AS398" s="425"/>
      <c r="AT398" s="425"/>
    </row>
    <row r="399" spans="1:46" ht="12.75" x14ac:dyDescent="0.2">
      <c r="A399" s="410"/>
      <c r="B399" s="410"/>
      <c r="C399" s="411"/>
      <c r="D399" s="411"/>
      <c r="E399" s="411"/>
      <c r="F399" s="410"/>
      <c r="G399" s="411"/>
      <c r="H399" s="412"/>
      <c r="I399" s="413"/>
      <c r="J399" s="426"/>
      <c r="K399" s="415"/>
      <c r="L399" s="415"/>
      <c r="M399" s="416"/>
      <c r="N399" s="417"/>
      <c r="O399" s="418"/>
      <c r="P399" s="416"/>
      <c r="Q399" s="419"/>
      <c r="R399" s="416"/>
      <c r="S399" s="418"/>
      <c r="T399" s="418"/>
      <c r="U399" s="417"/>
      <c r="V399" s="420"/>
      <c r="W399" s="420"/>
      <c r="X399" s="412"/>
      <c r="Y399" s="412"/>
      <c r="Z399" s="412"/>
      <c r="AA399" s="412"/>
      <c r="AB399" s="412"/>
      <c r="AC399" s="412"/>
      <c r="AD399" s="412"/>
      <c r="AE399" s="422"/>
      <c r="AF399" s="423"/>
      <c r="AG399" s="423"/>
      <c r="AH399" s="424"/>
      <c r="AI399" s="424"/>
      <c r="AJ399" s="424"/>
      <c r="AK399" s="424"/>
      <c r="AL399" s="424"/>
      <c r="AM399" s="424"/>
      <c r="AN399" s="424"/>
      <c r="AO399" s="424"/>
      <c r="AP399" s="425"/>
      <c r="AQ399" s="425"/>
      <c r="AR399" s="425"/>
      <c r="AS399" s="425"/>
      <c r="AT399" s="425"/>
    </row>
    <row r="400" spans="1:46" ht="12.75" x14ac:dyDescent="0.2">
      <c r="A400" s="410" t="s">
        <v>713</v>
      </c>
      <c r="B400" s="410" t="s">
        <v>714</v>
      </c>
      <c r="C400" s="411" t="s">
        <v>529</v>
      </c>
      <c r="D400" s="411">
        <v>2080</v>
      </c>
      <c r="E400" s="411">
        <v>20080</v>
      </c>
      <c r="F400" s="410" t="s">
        <v>640</v>
      </c>
      <c r="G400" s="411" t="s">
        <v>413</v>
      </c>
      <c r="H400" s="412">
        <v>18351295</v>
      </c>
      <c r="I400" s="413" t="s">
        <v>683</v>
      </c>
      <c r="J400" s="426">
        <v>4013</v>
      </c>
      <c r="K400" s="415" t="s">
        <v>418</v>
      </c>
      <c r="L400" s="415" t="s">
        <v>416</v>
      </c>
      <c r="M400" s="416">
        <v>42</v>
      </c>
      <c r="N400" s="417"/>
      <c r="O400" s="418">
        <v>0.97</v>
      </c>
      <c r="P400" s="416">
        <v>0.16</v>
      </c>
      <c r="Q400" s="419">
        <v>752.33</v>
      </c>
      <c r="R400" s="416">
        <v>125.6</v>
      </c>
      <c r="S400" s="418">
        <v>5.99</v>
      </c>
      <c r="T400" s="418">
        <v>1.53</v>
      </c>
      <c r="U400" s="417"/>
      <c r="V400" s="420">
        <v>15059691</v>
      </c>
      <c r="W400" s="420">
        <v>92685527</v>
      </c>
      <c r="X400" s="412">
        <v>15476385</v>
      </c>
      <c r="Y400" s="412">
        <v>123198</v>
      </c>
      <c r="Z400" s="412">
        <v>60426164</v>
      </c>
      <c r="AA400" s="412">
        <v>2093179</v>
      </c>
      <c r="AB400" s="412"/>
      <c r="AC400" s="412"/>
      <c r="AD400" s="412"/>
      <c r="AE400" s="422"/>
      <c r="AF400" s="423"/>
      <c r="AG400" s="423"/>
      <c r="AH400" s="424"/>
      <c r="AI400" s="424"/>
      <c r="AJ400" s="424"/>
      <c r="AK400" s="424"/>
      <c r="AL400" s="424"/>
      <c r="AM400" s="424"/>
      <c r="AN400" s="424"/>
      <c r="AO400" s="424"/>
      <c r="AP400" s="425"/>
      <c r="AQ400" s="425"/>
      <c r="AR400" s="425"/>
      <c r="AS400" s="425"/>
      <c r="AT400" s="425"/>
    </row>
    <row r="401" spans="1:46" ht="12.75" x14ac:dyDescent="0.2">
      <c r="A401" s="410" t="s">
        <v>713</v>
      </c>
      <c r="B401" s="410" t="s">
        <v>714</v>
      </c>
      <c r="C401" s="411" t="s">
        <v>529</v>
      </c>
      <c r="D401" s="411">
        <v>2080</v>
      </c>
      <c r="E401" s="411">
        <v>20080</v>
      </c>
      <c r="F401" s="410" t="s">
        <v>640</v>
      </c>
      <c r="G401" s="411" t="s">
        <v>413</v>
      </c>
      <c r="H401" s="412">
        <v>18351295</v>
      </c>
      <c r="I401" s="413" t="s">
        <v>683</v>
      </c>
      <c r="J401" s="426">
        <v>4013</v>
      </c>
      <c r="K401" s="415" t="s">
        <v>418</v>
      </c>
      <c r="L401" s="415" t="s">
        <v>419</v>
      </c>
      <c r="M401" s="416">
        <v>14</v>
      </c>
      <c r="N401" s="417"/>
      <c r="O401" s="418">
        <v>1.01</v>
      </c>
      <c r="P401" s="416">
        <v>0.28000000000000003</v>
      </c>
      <c r="Q401" s="419">
        <v>382.61</v>
      </c>
      <c r="R401" s="416">
        <v>107.3</v>
      </c>
      <c r="S401" s="418">
        <v>3.57</v>
      </c>
      <c r="T401" s="418">
        <v>1.59</v>
      </c>
      <c r="U401" s="417"/>
      <c r="V401" s="420">
        <v>5614088</v>
      </c>
      <c r="W401" s="420">
        <v>19726085</v>
      </c>
      <c r="X401" s="412">
        <v>5531921</v>
      </c>
      <c r="Y401" s="412">
        <v>51556</v>
      </c>
      <c r="Z401" s="412">
        <v>12379497</v>
      </c>
      <c r="AA401" s="412">
        <v>506091</v>
      </c>
      <c r="AB401" s="412"/>
      <c r="AC401" s="412"/>
      <c r="AD401" s="412"/>
      <c r="AE401" s="422"/>
      <c r="AF401" s="423"/>
      <c r="AG401" s="423"/>
      <c r="AH401" s="424"/>
      <c r="AI401" s="424"/>
      <c r="AJ401" s="424"/>
      <c r="AK401" s="424"/>
      <c r="AL401" s="424"/>
      <c r="AM401" s="424"/>
      <c r="AN401" s="424"/>
      <c r="AO401" s="424"/>
      <c r="AP401" s="425"/>
      <c r="AQ401" s="425"/>
      <c r="AR401" s="425"/>
      <c r="AS401" s="425"/>
      <c r="AT401" s="425"/>
    </row>
    <row r="402" spans="1:46" ht="12.75" x14ac:dyDescent="0.2">
      <c r="A402" s="410"/>
      <c r="B402" s="410"/>
      <c r="C402" s="411"/>
      <c r="D402" s="411"/>
      <c r="E402" s="411"/>
      <c r="F402" s="410"/>
      <c r="G402" s="411"/>
      <c r="H402" s="412"/>
      <c r="I402" s="413"/>
      <c r="J402" s="414"/>
      <c r="K402" s="415"/>
      <c r="L402" s="415"/>
      <c r="M402" s="416"/>
      <c r="N402" s="417"/>
      <c r="O402" s="418"/>
      <c r="P402" s="416"/>
      <c r="Q402" s="419"/>
      <c r="R402" s="416"/>
      <c r="S402" s="418"/>
      <c r="T402" s="418"/>
      <c r="U402" s="417"/>
      <c r="V402" s="420"/>
      <c r="W402" s="420"/>
      <c r="X402" s="412"/>
      <c r="Y402" s="412"/>
      <c r="Z402" s="416"/>
      <c r="AA402" s="412"/>
      <c r="AB402" s="412"/>
      <c r="AC402" s="412"/>
      <c r="AD402" s="412"/>
      <c r="AE402" s="422"/>
      <c r="AF402" s="423"/>
      <c r="AG402" s="423"/>
      <c r="AH402" s="424"/>
      <c r="AI402" s="424"/>
      <c r="AJ402" s="424"/>
      <c r="AK402" s="424"/>
      <c r="AL402" s="424"/>
      <c r="AM402" s="424"/>
      <c r="AN402" s="424"/>
      <c r="AO402" s="424"/>
      <c r="AP402" s="425"/>
      <c r="AQ402" s="425"/>
      <c r="AR402" s="425"/>
      <c r="AS402" s="425"/>
      <c r="AT402" s="425"/>
    </row>
    <row r="403" spans="1:46" ht="12.75" x14ac:dyDescent="0.2">
      <c r="A403" s="410" t="s">
        <v>801</v>
      </c>
      <c r="B403" s="410" t="s">
        <v>747</v>
      </c>
      <c r="C403" s="411" t="s">
        <v>529</v>
      </c>
      <c r="D403" s="411">
        <v>2219</v>
      </c>
      <c r="E403" s="411">
        <v>20219</v>
      </c>
      <c r="F403" s="410" t="s">
        <v>460</v>
      </c>
      <c r="G403" s="411" t="s">
        <v>428</v>
      </c>
      <c r="H403" s="412">
        <v>18351295</v>
      </c>
      <c r="I403" s="413" t="s">
        <v>683</v>
      </c>
      <c r="J403" s="414">
        <v>28</v>
      </c>
      <c r="K403" s="415" t="s">
        <v>420</v>
      </c>
      <c r="L403" s="415" t="s">
        <v>419</v>
      </c>
      <c r="M403" s="416">
        <v>28</v>
      </c>
      <c r="N403" s="417"/>
      <c r="O403" s="418">
        <v>1.44</v>
      </c>
      <c r="P403" s="416">
        <v>0.99</v>
      </c>
      <c r="Q403" s="419">
        <v>59.91</v>
      </c>
      <c r="R403" s="416">
        <v>41.2</v>
      </c>
      <c r="S403" s="418">
        <v>1.45</v>
      </c>
      <c r="T403" s="418">
        <v>0</v>
      </c>
      <c r="U403" s="417"/>
      <c r="V403" s="420">
        <v>6131889</v>
      </c>
      <c r="W403" s="420">
        <v>6172204</v>
      </c>
      <c r="X403" s="412">
        <v>4245759</v>
      </c>
      <c r="Y403" s="412">
        <v>103024</v>
      </c>
      <c r="Z403" s="416">
        <v>0</v>
      </c>
      <c r="AA403" s="412">
        <v>752014</v>
      </c>
      <c r="AB403" s="412"/>
      <c r="AC403" s="412"/>
      <c r="AD403" s="412"/>
      <c r="AE403" s="422"/>
      <c r="AF403" s="423"/>
      <c r="AG403" s="423"/>
      <c r="AH403" s="424"/>
      <c r="AI403" s="424"/>
      <c r="AJ403" s="424"/>
      <c r="AK403" s="424"/>
      <c r="AL403" s="424"/>
      <c r="AM403" s="424"/>
      <c r="AN403" s="424"/>
      <c r="AO403" s="424"/>
      <c r="AP403" s="425"/>
      <c r="AQ403" s="425"/>
      <c r="AR403" s="425"/>
      <c r="AS403" s="425"/>
      <c r="AT403" s="425"/>
    </row>
    <row r="404" spans="1:46" ht="12.75" x14ac:dyDescent="0.2">
      <c r="A404" s="410" t="s">
        <v>718</v>
      </c>
      <c r="B404" s="410" t="s">
        <v>719</v>
      </c>
      <c r="C404" s="411" t="s">
        <v>529</v>
      </c>
      <c r="D404" s="411">
        <v>2192</v>
      </c>
      <c r="E404" s="411">
        <v>20192</v>
      </c>
      <c r="F404" s="410" t="s">
        <v>427</v>
      </c>
      <c r="G404" s="411" t="s">
        <v>413</v>
      </c>
      <c r="H404" s="412">
        <v>18351295</v>
      </c>
      <c r="I404" s="413" t="s">
        <v>683</v>
      </c>
      <c r="J404" s="414">
        <v>68</v>
      </c>
      <c r="K404" s="415" t="s">
        <v>420</v>
      </c>
      <c r="L404" s="415" t="s">
        <v>419</v>
      </c>
      <c r="M404" s="416">
        <v>3</v>
      </c>
      <c r="N404" s="417"/>
      <c r="O404" s="418">
        <v>0</v>
      </c>
      <c r="P404" s="416">
        <v>0</v>
      </c>
      <c r="Q404" s="419">
        <v>129.44999999999999</v>
      </c>
      <c r="R404" s="416">
        <v>7.2</v>
      </c>
      <c r="S404" s="418">
        <v>17.91</v>
      </c>
      <c r="T404" s="418">
        <v>1.49</v>
      </c>
      <c r="U404" s="417"/>
      <c r="V404" s="420">
        <v>0</v>
      </c>
      <c r="W404" s="420">
        <v>540570</v>
      </c>
      <c r="X404" s="412">
        <v>30184</v>
      </c>
      <c r="Y404" s="412">
        <v>4176</v>
      </c>
      <c r="Z404" s="412">
        <v>362207</v>
      </c>
      <c r="AA404" s="412">
        <v>49857</v>
      </c>
      <c r="AB404" s="412"/>
      <c r="AC404" s="412"/>
      <c r="AD404" s="412"/>
      <c r="AE404" s="422"/>
      <c r="AF404" s="423"/>
      <c r="AG404" s="423"/>
      <c r="AH404" s="424"/>
      <c r="AI404" s="424"/>
      <c r="AJ404" s="424"/>
      <c r="AK404" s="424"/>
      <c r="AL404" s="424"/>
      <c r="AM404" s="424"/>
      <c r="AN404" s="424"/>
      <c r="AO404" s="424"/>
      <c r="AP404" s="425"/>
      <c r="AQ404" s="425"/>
      <c r="AR404" s="425"/>
      <c r="AS404" s="425"/>
      <c r="AT404" s="425"/>
    </row>
    <row r="405" spans="1:46" ht="12.75" x14ac:dyDescent="0.2">
      <c r="A405" s="410" t="s">
        <v>823</v>
      </c>
      <c r="B405" s="410" t="s">
        <v>826</v>
      </c>
      <c r="C405" s="411" t="s">
        <v>529</v>
      </c>
      <c r="D405" s="411">
        <v>2220</v>
      </c>
      <c r="E405" s="411">
        <v>20220</v>
      </c>
      <c r="F405" s="410" t="s">
        <v>460</v>
      </c>
      <c r="G405" s="411" t="s">
        <v>428</v>
      </c>
      <c r="H405" s="412">
        <v>18351295</v>
      </c>
      <c r="I405" s="413" t="s">
        <v>683</v>
      </c>
      <c r="J405" s="414">
        <v>10</v>
      </c>
      <c r="K405" s="415" t="s">
        <v>420</v>
      </c>
      <c r="L405" s="415" t="s">
        <v>419</v>
      </c>
      <c r="M405" s="416">
        <v>10</v>
      </c>
      <c r="N405" s="417"/>
      <c r="O405" s="418">
        <v>2.68</v>
      </c>
      <c r="P405" s="416">
        <v>1</v>
      </c>
      <c r="Q405" s="419">
        <v>100.52</v>
      </c>
      <c r="R405" s="416">
        <v>37.5</v>
      </c>
      <c r="S405" s="418">
        <v>2.68</v>
      </c>
      <c r="T405" s="418">
        <v>0</v>
      </c>
      <c r="U405" s="417"/>
      <c r="V405" s="420">
        <v>1914270</v>
      </c>
      <c r="W405" s="420">
        <v>1914270</v>
      </c>
      <c r="X405" s="412">
        <v>714220</v>
      </c>
      <c r="Y405" s="412">
        <v>19044</v>
      </c>
      <c r="Z405" s="416">
        <v>0</v>
      </c>
      <c r="AA405" s="412">
        <v>133288</v>
      </c>
      <c r="AB405" s="412"/>
      <c r="AC405" s="412"/>
      <c r="AD405" s="412"/>
      <c r="AE405" s="422"/>
      <c r="AF405" s="423"/>
      <c r="AG405" s="423"/>
      <c r="AH405" s="424"/>
      <c r="AI405" s="424"/>
      <c r="AJ405" s="424"/>
      <c r="AK405" s="424"/>
      <c r="AL405" s="424"/>
      <c r="AM405" s="424"/>
      <c r="AN405" s="424"/>
      <c r="AO405" s="424"/>
      <c r="AP405" s="425"/>
      <c r="AQ405" s="425"/>
      <c r="AR405" s="425"/>
      <c r="AS405" s="425"/>
      <c r="AT405" s="425"/>
    </row>
    <row r="406" spans="1:46" ht="12.75" x14ac:dyDescent="0.2">
      <c r="A406" s="410" t="s">
        <v>720</v>
      </c>
      <c r="B406" s="410" t="s">
        <v>721</v>
      </c>
      <c r="C406" s="411" t="s">
        <v>529</v>
      </c>
      <c r="D406" s="411">
        <v>2212</v>
      </c>
      <c r="E406" s="411">
        <v>20212</v>
      </c>
      <c r="F406" s="410" t="s">
        <v>427</v>
      </c>
      <c r="G406" s="411" t="s">
        <v>428</v>
      </c>
      <c r="H406" s="412">
        <v>18351295</v>
      </c>
      <c r="I406" s="413" t="s">
        <v>683</v>
      </c>
      <c r="J406" s="414">
        <v>21</v>
      </c>
      <c r="K406" s="415" t="s">
        <v>420</v>
      </c>
      <c r="L406" s="415" t="s">
        <v>416</v>
      </c>
      <c r="M406" s="416">
        <v>7</v>
      </c>
      <c r="N406" s="417"/>
      <c r="O406" s="418">
        <v>0.38</v>
      </c>
      <c r="P406" s="416">
        <v>0.01</v>
      </c>
      <c r="Q406" s="419">
        <v>63.05</v>
      </c>
      <c r="R406" s="416">
        <v>1.8</v>
      </c>
      <c r="S406" s="418">
        <v>35.479999999999997</v>
      </c>
      <c r="T406" s="418">
        <v>0</v>
      </c>
      <c r="U406" s="417"/>
      <c r="V406" s="420">
        <v>11629</v>
      </c>
      <c r="W406" s="420">
        <v>1091533</v>
      </c>
      <c r="X406" s="412">
        <v>30764</v>
      </c>
      <c r="Y406" s="412">
        <v>17312</v>
      </c>
      <c r="Z406" s="416">
        <v>0</v>
      </c>
      <c r="AA406" s="412">
        <v>311310</v>
      </c>
      <c r="AB406" s="412"/>
      <c r="AC406" s="412"/>
      <c r="AD406" s="412"/>
      <c r="AE406" s="422"/>
      <c r="AF406" s="423"/>
      <c r="AG406" s="423"/>
      <c r="AH406" s="424"/>
      <c r="AI406" s="424"/>
      <c r="AJ406" s="424"/>
      <c r="AK406" s="424"/>
      <c r="AL406" s="424"/>
      <c r="AM406" s="424"/>
      <c r="AN406" s="424"/>
      <c r="AO406" s="424"/>
      <c r="AP406" s="425"/>
      <c r="AQ406" s="425"/>
      <c r="AR406" s="425"/>
      <c r="AS406" s="425"/>
      <c r="AT406" s="425"/>
    </row>
    <row r="407" spans="1:46" ht="12.75" x14ac:dyDescent="0.2">
      <c r="A407" s="410" t="s">
        <v>726</v>
      </c>
      <c r="B407" s="410" t="s">
        <v>727</v>
      </c>
      <c r="C407" s="411" t="s">
        <v>529</v>
      </c>
      <c r="D407" s="411">
        <v>2197</v>
      </c>
      <c r="E407" s="411">
        <v>20197</v>
      </c>
      <c r="F407" s="410" t="s">
        <v>486</v>
      </c>
      <c r="G407" s="411" t="s">
        <v>428</v>
      </c>
      <c r="H407" s="412">
        <v>18351295</v>
      </c>
      <c r="I407" s="413" t="s">
        <v>683</v>
      </c>
      <c r="J407" s="414">
        <v>27</v>
      </c>
      <c r="K407" s="415" t="s">
        <v>420</v>
      </c>
      <c r="L407" s="415" t="s">
        <v>419</v>
      </c>
      <c r="M407" s="416">
        <v>11</v>
      </c>
      <c r="N407" s="417"/>
      <c r="O407" s="418">
        <v>0.3</v>
      </c>
      <c r="P407" s="416">
        <v>0.05</v>
      </c>
      <c r="Q407" s="419">
        <v>60.16</v>
      </c>
      <c r="R407" s="416">
        <v>10.6</v>
      </c>
      <c r="S407" s="418">
        <v>5.66</v>
      </c>
      <c r="T407" s="418">
        <v>0</v>
      </c>
      <c r="U407" s="417"/>
      <c r="V407" s="420">
        <v>53413</v>
      </c>
      <c r="W407" s="420">
        <v>1016365</v>
      </c>
      <c r="X407" s="412">
        <v>179728</v>
      </c>
      <c r="Y407" s="412">
        <v>16895</v>
      </c>
      <c r="Z407" s="416">
        <v>0</v>
      </c>
      <c r="AA407" s="412">
        <v>230939</v>
      </c>
      <c r="AB407" s="412"/>
      <c r="AC407" s="412"/>
      <c r="AD407" s="412"/>
      <c r="AE407" s="422"/>
      <c r="AF407" s="423"/>
      <c r="AG407" s="423"/>
      <c r="AH407" s="424"/>
      <c r="AI407" s="424"/>
      <c r="AJ407" s="424"/>
      <c r="AK407" s="424"/>
      <c r="AL407" s="424"/>
      <c r="AM407" s="424"/>
      <c r="AN407" s="424"/>
      <c r="AO407" s="424"/>
      <c r="AP407" s="425"/>
      <c r="AQ407" s="425"/>
      <c r="AR407" s="425"/>
      <c r="AS407" s="425"/>
      <c r="AT407" s="425"/>
    </row>
    <row r="408" spans="1:46" ht="12.75" x14ac:dyDescent="0.2">
      <c r="A408" s="410" t="s">
        <v>730</v>
      </c>
      <c r="B408" s="410" t="s">
        <v>700</v>
      </c>
      <c r="C408" s="411" t="s">
        <v>529</v>
      </c>
      <c r="D408" s="411">
        <v>2196</v>
      </c>
      <c r="E408" s="411">
        <v>20196</v>
      </c>
      <c r="F408" s="410" t="s">
        <v>427</v>
      </c>
      <c r="G408" s="411" t="s">
        <v>413</v>
      </c>
      <c r="H408" s="412">
        <v>18351295</v>
      </c>
      <c r="I408" s="413" t="s">
        <v>683</v>
      </c>
      <c r="J408" s="414">
        <v>66</v>
      </c>
      <c r="K408" s="415" t="s">
        <v>420</v>
      </c>
      <c r="L408" s="415" t="s">
        <v>419</v>
      </c>
      <c r="M408" s="416">
        <v>13</v>
      </c>
      <c r="N408" s="417"/>
      <c r="O408" s="418">
        <v>0.28000000000000003</v>
      </c>
      <c r="P408" s="416">
        <v>0.04</v>
      </c>
      <c r="Q408" s="419">
        <v>62.23</v>
      </c>
      <c r="R408" s="416">
        <v>8.3000000000000007</v>
      </c>
      <c r="S408" s="418">
        <v>7.46</v>
      </c>
      <c r="T408" s="418">
        <v>0.67</v>
      </c>
      <c r="U408" s="417"/>
      <c r="V408" s="420">
        <v>69529</v>
      </c>
      <c r="W408" s="420">
        <v>1856331</v>
      </c>
      <c r="X408" s="412">
        <v>248764</v>
      </c>
      <c r="Y408" s="412">
        <v>29831</v>
      </c>
      <c r="Z408" s="412">
        <v>2779319</v>
      </c>
      <c r="AA408" s="412">
        <v>434849</v>
      </c>
      <c r="AB408" s="412"/>
      <c r="AC408" s="412"/>
      <c r="AD408" s="412"/>
      <c r="AE408" s="422"/>
      <c r="AF408" s="423"/>
      <c r="AG408" s="423"/>
      <c r="AH408" s="424"/>
      <c r="AI408" s="424"/>
      <c r="AJ408" s="424"/>
      <c r="AK408" s="424"/>
      <c r="AL408" s="424"/>
      <c r="AM408" s="424"/>
      <c r="AN408" s="424"/>
      <c r="AO408" s="424"/>
      <c r="AP408" s="425"/>
      <c r="AQ408" s="425"/>
      <c r="AR408" s="425"/>
      <c r="AS408" s="425"/>
      <c r="AT408" s="425"/>
    </row>
    <row r="409" spans="1:46" ht="12.75" x14ac:dyDescent="0.2">
      <c r="A409" s="410" t="s">
        <v>713</v>
      </c>
      <c r="B409" s="410" t="s">
        <v>714</v>
      </c>
      <c r="C409" s="411" t="s">
        <v>529</v>
      </c>
      <c r="D409" s="411">
        <v>2080</v>
      </c>
      <c r="E409" s="411">
        <v>20080</v>
      </c>
      <c r="F409" s="410" t="s">
        <v>640</v>
      </c>
      <c r="G409" s="411" t="s">
        <v>413</v>
      </c>
      <c r="H409" s="412">
        <v>18351295</v>
      </c>
      <c r="I409" s="413" t="s">
        <v>683</v>
      </c>
      <c r="J409" s="426">
        <v>4013</v>
      </c>
      <c r="K409" s="415" t="s">
        <v>420</v>
      </c>
      <c r="L409" s="415" t="s">
        <v>419</v>
      </c>
      <c r="M409" s="412">
        <v>1853</v>
      </c>
      <c r="N409" s="417"/>
      <c r="O409" s="418">
        <v>2.61</v>
      </c>
      <c r="P409" s="416">
        <v>0.47</v>
      </c>
      <c r="Q409" s="419">
        <v>160.22</v>
      </c>
      <c r="R409" s="416">
        <v>28.6</v>
      </c>
      <c r="S409" s="418">
        <v>5.61</v>
      </c>
      <c r="T409" s="418">
        <v>0.72</v>
      </c>
      <c r="U409" s="417"/>
      <c r="V409" s="420">
        <v>376157230</v>
      </c>
      <c r="W409" s="420">
        <v>806911681</v>
      </c>
      <c r="X409" s="412">
        <v>143878120</v>
      </c>
      <c r="Y409" s="412">
        <v>5036295</v>
      </c>
      <c r="Z409" s="412">
        <v>1113473813</v>
      </c>
      <c r="AA409" s="412">
        <v>71664794</v>
      </c>
      <c r="AB409" s="412"/>
      <c r="AC409" s="412"/>
      <c r="AD409" s="412"/>
      <c r="AE409" s="422"/>
      <c r="AF409" s="423"/>
      <c r="AG409" s="423"/>
      <c r="AH409" s="424"/>
      <c r="AI409" s="424"/>
      <c r="AJ409" s="424"/>
      <c r="AK409" s="424"/>
      <c r="AL409" s="424"/>
      <c r="AM409" s="424"/>
      <c r="AN409" s="424"/>
      <c r="AO409" s="424"/>
      <c r="AP409" s="425"/>
      <c r="AQ409" s="425"/>
      <c r="AR409" s="425"/>
      <c r="AS409" s="425"/>
      <c r="AT409" s="425"/>
    </row>
    <row r="410" spans="1:46" ht="12.75" x14ac:dyDescent="0.2">
      <c r="A410" s="410" t="s">
        <v>713</v>
      </c>
      <c r="B410" s="410" t="s">
        <v>714</v>
      </c>
      <c r="C410" s="411" t="s">
        <v>529</v>
      </c>
      <c r="D410" s="411">
        <v>2080</v>
      </c>
      <c r="E410" s="411">
        <v>20080</v>
      </c>
      <c r="F410" s="410" t="s">
        <v>640</v>
      </c>
      <c r="G410" s="411" t="s">
        <v>413</v>
      </c>
      <c r="H410" s="412">
        <v>18351295</v>
      </c>
      <c r="I410" s="413" t="s">
        <v>683</v>
      </c>
      <c r="J410" s="426">
        <v>4013</v>
      </c>
      <c r="K410" s="415" t="s">
        <v>420</v>
      </c>
      <c r="L410" s="415" t="s">
        <v>416</v>
      </c>
      <c r="M410" s="416">
        <v>180</v>
      </c>
      <c r="N410" s="417"/>
      <c r="O410" s="418">
        <v>1.05</v>
      </c>
      <c r="P410" s="416">
        <v>0.18</v>
      </c>
      <c r="Q410" s="419">
        <v>99.75</v>
      </c>
      <c r="R410" s="416">
        <v>17.3</v>
      </c>
      <c r="S410" s="418">
        <v>5.78</v>
      </c>
      <c r="T410" s="418">
        <v>1.43</v>
      </c>
      <c r="U410" s="417"/>
      <c r="V410" s="420">
        <v>11072354</v>
      </c>
      <c r="W410" s="420">
        <v>61130212</v>
      </c>
      <c r="X410" s="412">
        <v>10574069</v>
      </c>
      <c r="Y410" s="412">
        <v>612835</v>
      </c>
      <c r="Z410" s="412">
        <v>42682026</v>
      </c>
      <c r="AA410" s="412">
        <v>7270944</v>
      </c>
      <c r="AB410" s="412"/>
      <c r="AC410" s="412"/>
      <c r="AD410" s="412"/>
      <c r="AE410" s="422"/>
      <c r="AF410" s="423"/>
      <c r="AG410" s="423"/>
      <c r="AH410" s="424"/>
      <c r="AI410" s="424"/>
      <c r="AJ410" s="424"/>
      <c r="AK410" s="424"/>
      <c r="AL410" s="424"/>
      <c r="AM410" s="424"/>
      <c r="AN410" s="424"/>
      <c r="AO410" s="424"/>
      <c r="AP410" s="425"/>
      <c r="AQ410" s="425"/>
      <c r="AR410" s="425"/>
      <c r="AS410" s="425"/>
      <c r="AT410" s="425"/>
    </row>
    <row r="411" spans="1:46" ht="12.75" x14ac:dyDescent="0.2">
      <c r="A411" s="410" t="s">
        <v>843</v>
      </c>
      <c r="B411" s="410" t="s">
        <v>694</v>
      </c>
      <c r="C411" s="411" t="s">
        <v>529</v>
      </c>
      <c r="D411" s="411">
        <v>2166</v>
      </c>
      <c r="E411" s="411">
        <v>20166</v>
      </c>
      <c r="F411" s="410" t="s">
        <v>460</v>
      </c>
      <c r="G411" s="411" t="s">
        <v>413</v>
      </c>
      <c r="H411" s="412">
        <v>18351295</v>
      </c>
      <c r="I411" s="413" t="s">
        <v>683</v>
      </c>
      <c r="J411" s="414">
        <v>46</v>
      </c>
      <c r="K411" s="415" t="s">
        <v>420</v>
      </c>
      <c r="L411" s="415" t="s">
        <v>419</v>
      </c>
      <c r="M411" s="416">
        <v>46</v>
      </c>
      <c r="N411" s="417"/>
      <c r="O411" s="418">
        <v>1.83</v>
      </c>
      <c r="P411" s="416">
        <v>1</v>
      </c>
      <c r="Q411" s="419">
        <v>81.790000000000006</v>
      </c>
      <c r="R411" s="416">
        <v>44.7</v>
      </c>
      <c r="S411" s="418">
        <v>1.83</v>
      </c>
      <c r="T411" s="418">
        <v>0.74</v>
      </c>
      <c r="U411" s="417"/>
      <c r="V411" s="420">
        <v>13369646</v>
      </c>
      <c r="W411" s="420">
        <v>13376816</v>
      </c>
      <c r="X411" s="412">
        <v>7309929</v>
      </c>
      <c r="Y411" s="412">
        <v>163546</v>
      </c>
      <c r="Z411" s="412">
        <v>18022324</v>
      </c>
      <c r="AA411" s="412">
        <v>1454730</v>
      </c>
      <c r="AB411" s="412"/>
      <c r="AC411" s="412"/>
      <c r="AD411" s="412"/>
      <c r="AE411" s="422"/>
      <c r="AF411" s="423"/>
      <c r="AG411" s="423"/>
      <c r="AH411" s="424"/>
      <c r="AI411" s="424"/>
      <c r="AJ411" s="424"/>
      <c r="AK411" s="424"/>
      <c r="AL411" s="424"/>
      <c r="AM411" s="424"/>
      <c r="AN411" s="424"/>
      <c r="AO411" s="424"/>
      <c r="AP411" s="425"/>
      <c r="AQ411" s="425"/>
      <c r="AR411" s="425"/>
      <c r="AS411" s="425"/>
      <c r="AT411" s="425"/>
    </row>
    <row r="412" spans="1:46" ht="12.75" x14ac:dyDescent="0.2">
      <c r="A412" s="410" t="s">
        <v>748</v>
      </c>
      <c r="B412" s="410" t="s">
        <v>749</v>
      </c>
      <c r="C412" s="411" t="s">
        <v>529</v>
      </c>
      <c r="D412" s="411">
        <v>2190</v>
      </c>
      <c r="E412" s="411">
        <v>20190</v>
      </c>
      <c r="F412" s="410" t="s">
        <v>460</v>
      </c>
      <c r="G412" s="411" t="s">
        <v>413</v>
      </c>
      <c r="H412" s="412">
        <v>18351295</v>
      </c>
      <c r="I412" s="413" t="s">
        <v>683</v>
      </c>
      <c r="J412" s="414">
        <v>71</v>
      </c>
      <c r="K412" s="415" t="s">
        <v>420</v>
      </c>
      <c r="L412" s="415" t="s">
        <v>419</v>
      </c>
      <c r="M412" s="416">
        <v>57</v>
      </c>
      <c r="N412" s="417"/>
      <c r="O412" s="418">
        <v>0.45</v>
      </c>
      <c r="P412" s="416">
        <v>0.13</v>
      </c>
      <c r="Q412" s="419">
        <v>74.09</v>
      </c>
      <c r="R412" s="416">
        <v>22.1</v>
      </c>
      <c r="S412" s="418">
        <v>3.36</v>
      </c>
      <c r="T412" s="418">
        <v>1.92</v>
      </c>
      <c r="U412" s="417"/>
      <c r="V412" s="420">
        <v>1401048</v>
      </c>
      <c r="W412" s="420">
        <v>10408383</v>
      </c>
      <c r="X412" s="412">
        <v>3098846</v>
      </c>
      <c r="Y412" s="412">
        <v>140481</v>
      </c>
      <c r="Z412" s="412">
        <v>5416395</v>
      </c>
      <c r="AA412" s="412">
        <v>699497</v>
      </c>
      <c r="AB412" s="412"/>
      <c r="AC412" s="412"/>
      <c r="AD412" s="412"/>
      <c r="AE412" s="422"/>
      <c r="AF412" s="423"/>
      <c r="AG412" s="423"/>
      <c r="AH412" s="424"/>
      <c r="AI412" s="424"/>
      <c r="AJ412" s="424"/>
      <c r="AK412" s="424"/>
      <c r="AL412" s="424"/>
      <c r="AM412" s="424"/>
      <c r="AN412" s="424"/>
      <c r="AO412" s="424"/>
      <c r="AP412" s="425"/>
      <c r="AQ412" s="425"/>
      <c r="AR412" s="425"/>
      <c r="AS412" s="425"/>
      <c r="AT412" s="425"/>
    </row>
    <row r="413" spans="1:46" ht="12.75" x14ac:dyDescent="0.2">
      <c r="A413" s="410" t="s">
        <v>731</v>
      </c>
      <c r="B413" s="410" t="s">
        <v>732</v>
      </c>
      <c r="C413" s="411" t="s">
        <v>529</v>
      </c>
      <c r="D413" s="411">
        <v>2209</v>
      </c>
      <c r="E413" s="411">
        <v>20209</v>
      </c>
      <c r="F413" s="410" t="s">
        <v>427</v>
      </c>
      <c r="G413" s="411" t="s">
        <v>413</v>
      </c>
      <c r="H413" s="412">
        <v>18351295</v>
      </c>
      <c r="I413" s="413" t="s">
        <v>683</v>
      </c>
      <c r="J413" s="414">
        <v>68</v>
      </c>
      <c r="K413" s="415" t="s">
        <v>420</v>
      </c>
      <c r="L413" s="415" t="s">
        <v>419</v>
      </c>
      <c r="M413" s="416">
        <v>10</v>
      </c>
      <c r="N413" s="417"/>
      <c r="O413" s="418">
        <v>1.47</v>
      </c>
      <c r="P413" s="416">
        <v>0.06</v>
      </c>
      <c r="Q413" s="419">
        <v>97.75</v>
      </c>
      <c r="R413" s="416">
        <v>3.7</v>
      </c>
      <c r="S413" s="418">
        <v>26.55</v>
      </c>
      <c r="T413" s="418">
        <v>2.46</v>
      </c>
      <c r="U413" s="417"/>
      <c r="V413" s="420">
        <v>104158</v>
      </c>
      <c r="W413" s="420">
        <v>1875332</v>
      </c>
      <c r="X413" s="412">
        <v>70626</v>
      </c>
      <c r="Y413" s="412">
        <v>19185</v>
      </c>
      <c r="Z413" s="412">
        <v>762761</v>
      </c>
      <c r="AA413" s="412">
        <v>240952</v>
      </c>
      <c r="AB413" s="412"/>
      <c r="AC413" s="412"/>
      <c r="AD413" s="412"/>
      <c r="AE413" s="422"/>
      <c r="AF413" s="423"/>
      <c r="AG413" s="423"/>
      <c r="AH413" s="424"/>
      <c r="AI413" s="424"/>
      <c r="AJ413" s="424"/>
      <c r="AK413" s="424"/>
      <c r="AL413" s="424"/>
      <c r="AM413" s="424"/>
      <c r="AN413" s="424"/>
      <c r="AO413" s="424"/>
      <c r="AP413" s="425"/>
      <c r="AQ413" s="425"/>
      <c r="AR413" s="425"/>
      <c r="AS413" s="425"/>
      <c r="AT413" s="425"/>
    </row>
    <row r="414" spans="1:46" ht="12.75" x14ac:dyDescent="0.2">
      <c r="A414" s="410" t="s">
        <v>733</v>
      </c>
      <c r="B414" s="410" t="s">
        <v>358</v>
      </c>
      <c r="C414" s="411" t="s">
        <v>703</v>
      </c>
      <c r="D414" s="411">
        <v>2006</v>
      </c>
      <c r="E414" s="411">
        <v>20006</v>
      </c>
      <c r="F414" s="410" t="s">
        <v>427</v>
      </c>
      <c r="G414" s="411" t="s">
        <v>413</v>
      </c>
      <c r="H414" s="412">
        <v>18351295</v>
      </c>
      <c r="I414" s="413" t="s">
        <v>683</v>
      </c>
      <c r="J414" s="414">
        <v>8</v>
      </c>
      <c r="K414" s="415" t="s">
        <v>420</v>
      </c>
      <c r="L414" s="415" t="s">
        <v>419</v>
      </c>
      <c r="M414" s="416">
        <v>5</v>
      </c>
      <c r="N414" s="417"/>
      <c r="O414" s="418">
        <v>1.1100000000000001</v>
      </c>
      <c r="P414" s="416">
        <v>0.21</v>
      </c>
      <c r="Q414" s="419">
        <v>56.24</v>
      </c>
      <c r="R414" s="416">
        <v>10.5</v>
      </c>
      <c r="S414" s="418">
        <v>5.34</v>
      </c>
      <c r="T414" s="418">
        <v>3.18</v>
      </c>
      <c r="U414" s="417"/>
      <c r="V414" s="420">
        <v>389113</v>
      </c>
      <c r="W414" s="420">
        <v>1875930</v>
      </c>
      <c r="X414" s="412">
        <v>351540</v>
      </c>
      <c r="Y414" s="412">
        <v>33356</v>
      </c>
      <c r="Z414" s="412">
        <v>590668</v>
      </c>
      <c r="AA414" s="412">
        <v>420132</v>
      </c>
      <c r="AB414" s="412"/>
      <c r="AC414" s="412"/>
      <c r="AD414" s="412"/>
      <c r="AE414" s="422"/>
      <c r="AF414" s="423"/>
      <c r="AG414" s="423"/>
      <c r="AH414" s="424"/>
      <c r="AI414" s="424"/>
      <c r="AJ414" s="424"/>
      <c r="AK414" s="424"/>
      <c r="AL414" s="424"/>
      <c r="AM414" s="424"/>
      <c r="AN414" s="424"/>
      <c r="AO414" s="424"/>
      <c r="AP414" s="425"/>
      <c r="AQ414" s="425"/>
      <c r="AR414" s="425"/>
      <c r="AS414" s="425"/>
      <c r="AT414" s="425"/>
    </row>
    <row r="415" spans="1:46" ht="12.75" x14ac:dyDescent="0.2">
      <c r="A415" s="410" t="s">
        <v>844</v>
      </c>
      <c r="B415" s="410" t="s">
        <v>845</v>
      </c>
      <c r="C415" s="411" t="s">
        <v>703</v>
      </c>
      <c r="D415" s="411">
        <v>2085</v>
      </c>
      <c r="E415" s="411">
        <v>20085</v>
      </c>
      <c r="F415" s="410" t="s">
        <v>427</v>
      </c>
      <c r="G415" s="411" t="s">
        <v>428</v>
      </c>
      <c r="H415" s="412">
        <v>18351295</v>
      </c>
      <c r="I415" s="413" t="s">
        <v>683</v>
      </c>
      <c r="J415" s="414">
        <v>11</v>
      </c>
      <c r="K415" s="415" t="s">
        <v>420</v>
      </c>
      <c r="L415" s="415" t="s">
        <v>419</v>
      </c>
      <c r="M415" s="416">
        <v>11</v>
      </c>
      <c r="N415" s="417"/>
      <c r="O415" s="418">
        <v>0.56999999999999995</v>
      </c>
      <c r="P415" s="416">
        <v>0.04</v>
      </c>
      <c r="Q415" s="419">
        <v>92.55</v>
      </c>
      <c r="R415" s="416">
        <v>6.1</v>
      </c>
      <c r="S415" s="418">
        <v>15.16</v>
      </c>
      <c r="T415" s="418">
        <v>0</v>
      </c>
      <c r="U415" s="417"/>
      <c r="V415" s="420">
        <v>65500</v>
      </c>
      <c r="W415" s="420">
        <v>1739883</v>
      </c>
      <c r="X415" s="412">
        <v>114773</v>
      </c>
      <c r="Y415" s="412">
        <v>18800</v>
      </c>
      <c r="Z415" s="416">
        <v>0</v>
      </c>
      <c r="AA415" s="412">
        <v>333968</v>
      </c>
      <c r="AB415" s="412"/>
      <c r="AC415" s="412"/>
      <c r="AD415" s="412"/>
      <c r="AE415" s="422"/>
      <c r="AF415" s="423"/>
      <c r="AG415" s="423"/>
      <c r="AH415" s="424"/>
      <c r="AI415" s="424"/>
      <c r="AJ415" s="424"/>
      <c r="AK415" s="424"/>
      <c r="AL415" s="424"/>
      <c r="AM415" s="424"/>
      <c r="AN415" s="424"/>
      <c r="AO415" s="424"/>
      <c r="AP415" s="425"/>
      <c r="AQ415" s="425"/>
      <c r="AR415" s="425"/>
      <c r="AS415" s="425"/>
      <c r="AT415" s="425"/>
    </row>
    <row r="416" spans="1:46" ht="12.75" x14ac:dyDescent="0.2">
      <c r="A416" s="410" t="s">
        <v>734</v>
      </c>
      <c r="B416" s="410" t="s">
        <v>735</v>
      </c>
      <c r="C416" s="411" t="s">
        <v>703</v>
      </c>
      <c r="D416" s="411">
        <v>2071</v>
      </c>
      <c r="E416" s="411">
        <v>20071</v>
      </c>
      <c r="F416" s="410" t="s">
        <v>427</v>
      </c>
      <c r="G416" s="411" t="s">
        <v>413</v>
      </c>
      <c r="H416" s="412">
        <v>18351295</v>
      </c>
      <c r="I416" s="413" t="s">
        <v>683</v>
      </c>
      <c r="J416" s="414">
        <v>22</v>
      </c>
      <c r="K416" s="415" t="s">
        <v>420</v>
      </c>
      <c r="L416" s="415" t="s">
        <v>419</v>
      </c>
      <c r="M416" s="416">
        <v>8</v>
      </c>
      <c r="N416" s="417"/>
      <c r="O416" s="418">
        <v>1.17</v>
      </c>
      <c r="P416" s="416">
        <v>0.05</v>
      </c>
      <c r="Q416" s="419">
        <v>129.81</v>
      </c>
      <c r="R416" s="416">
        <v>5.7</v>
      </c>
      <c r="S416" s="418">
        <v>22.78</v>
      </c>
      <c r="T416" s="418">
        <v>5.09</v>
      </c>
      <c r="U416" s="417"/>
      <c r="V416" s="420">
        <v>153023</v>
      </c>
      <c r="W416" s="420">
        <v>2986108</v>
      </c>
      <c r="X416" s="412">
        <v>131088</v>
      </c>
      <c r="Y416" s="412">
        <v>23003</v>
      </c>
      <c r="Z416" s="412">
        <v>586655</v>
      </c>
      <c r="AA416" s="412">
        <v>374749</v>
      </c>
      <c r="AB416" s="412"/>
      <c r="AC416" s="412"/>
      <c r="AD416" s="412"/>
      <c r="AE416" s="422"/>
      <c r="AF416" s="423"/>
      <c r="AG416" s="423"/>
      <c r="AH416" s="424"/>
      <c r="AI416" s="424"/>
      <c r="AJ416" s="424"/>
      <c r="AK416" s="424"/>
      <c r="AL416" s="424"/>
      <c r="AM416" s="424"/>
      <c r="AN416" s="424"/>
      <c r="AO416" s="424"/>
      <c r="AP416" s="425"/>
      <c r="AQ416" s="425"/>
      <c r="AR416" s="425"/>
      <c r="AS416" s="425"/>
      <c r="AT416" s="425"/>
    </row>
    <row r="417" spans="1:46" ht="12.75" x14ac:dyDescent="0.2">
      <c r="A417" s="410" t="s">
        <v>846</v>
      </c>
      <c r="B417" s="410" t="s">
        <v>847</v>
      </c>
      <c r="C417" s="411" t="s">
        <v>703</v>
      </c>
      <c r="D417" s="411">
        <v>2176</v>
      </c>
      <c r="E417" s="411">
        <v>20176</v>
      </c>
      <c r="F417" s="410" t="s">
        <v>412</v>
      </c>
      <c r="G417" s="411" t="s">
        <v>428</v>
      </c>
      <c r="H417" s="412">
        <v>18351295</v>
      </c>
      <c r="I417" s="413" t="s">
        <v>683</v>
      </c>
      <c r="J417" s="414">
        <v>2</v>
      </c>
      <c r="K417" s="415" t="s">
        <v>420</v>
      </c>
      <c r="L417" s="415" t="s">
        <v>416</v>
      </c>
      <c r="M417" s="416">
        <v>2</v>
      </c>
      <c r="N417" s="417"/>
      <c r="O417" s="418">
        <v>8.56</v>
      </c>
      <c r="P417" s="416">
        <v>2.71</v>
      </c>
      <c r="Q417" s="419">
        <v>47.18</v>
      </c>
      <c r="R417" s="416">
        <v>15</v>
      </c>
      <c r="S417" s="418">
        <v>3.15</v>
      </c>
      <c r="T417" s="418">
        <v>0</v>
      </c>
      <c r="U417" s="417"/>
      <c r="V417" s="420">
        <v>284949</v>
      </c>
      <c r="W417" s="420">
        <v>104970</v>
      </c>
      <c r="X417" s="412">
        <v>33276</v>
      </c>
      <c r="Y417" s="412">
        <v>2225</v>
      </c>
      <c r="Z417" s="416">
        <v>0</v>
      </c>
      <c r="AA417" s="412">
        <v>121809</v>
      </c>
      <c r="AB417" s="412"/>
      <c r="AC417" s="412"/>
      <c r="AD417" s="412"/>
      <c r="AE417" s="422"/>
      <c r="AF417" s="423"/>
      <c r="AG417" s="423"/>
      <c r="AH417" s="424"/>
      <c r="AI417" s="424"/>
      <c r="AJ417" s="424"/>
      <c r="AK417" s="424"/>
      <c r="AL417" s="424"/>
      <c r="AM417" s="424"/>
      <c r="AN417" s="424"/>
      <c r="AO417" s="424"/>
      <c r="AP417" s="425"/>
      <c r="AQ417" s="425"/>
      <c r="AR417" s="425"/>
      <c r="AS417" s="425"/>
      <c r="AT417" s="425"/>
    </row>
    <row r="418" spans="1:46" ht="12.75" x14ac:dyDescent="0.2">
      <c r="A418" s="410" t="s">
        <v>715</v>
      </c>
      <c r="B418" s="410" t="s">
        <v>329</v>
      </c>
      <c r="C418" s="411" t="s">
        <v>703</v>
      </c>
      <c r="D418" s="411">
        <v>2078</v>
      </c>
      <c r="E418" s="411">
        <v>20078</v>
      </c>
      <c r="F418" s="410" t="s">
        <v>709</v>
      </c>
      <c r="G418" s="411" t="s">
        <v>413</v>
      </c>
      <c r="H418" s="412">
        <v>18351295</v>
      </c>
      <c r="I418" s="413" t="s">
        <v>683</v>
      </c>
      <c r="J418" s="426">
        <v>1178</v>
      </c>
      <c r="K418" s="415" t="s">
        <v>420</v>
      </c>
      <c r="L418" s="415" t="s">
        <v>416</v>
      </c>
      <c r="M418" s="416">
        <v>9</v>
      </c>
      <c r="N418" s="417"/>
      <c r="O418" s="418">
        <v>1.49</v>
      </c>
      <c r="P418" s="416">
        <v>0.25</v>
      </c>
      <c r="Q418" s="419">
        <v>85.22</v>
      </c>
      <c r="R418" s="416">
        <v>14.3</v>
      </c>
      <c r="S418" s="418">
        <v>5.96</v>
      </c>
      <c r="T418" s="418">
        <v>5.54</v>
      </c>
      <c r="U418" s="417"/>
      <c r="V418" s="420">
        <v>594032</v>
      </c>
      <c r="W418" s="420">
        <v>2371560</v>
      </c>
      <c r="X418" s="412">
        <v>397913</v>
      </c>
      <c r="Y418" s="412">
        <v>27828</v>
      </c>
      <c r="Z418" s="412">
        <v>427858</v>
      </c>
      <c r="AA418" s="412">
        <v>146549</v>
      </c>
      <c r="AB418" s="412"/>
      <c r="AC418" s="412"/>
      <c r="AD418" s="412"/>
      <c r="AE418" s="422"/>
      <c r="AF418" s="423"/>
      <c r="AG418" s="423"/>
      <c r="AH418" s="424"/>
      <c r="AI418" s="424"/>
      <c r="AJ418" s="424"/>
      <c r="AK418" s="424"/>
      <c r="AL418" s="424"/>
      <c r="AM418" s="424"/>
      <c r="AN418" s="424"/>
      <c r="AO418" s="424"/>
      <c r="AP418" s="425"/>
      <c r="AQ418" s="425"/>
      <c r="AR418" s="425"/>
      <c r="AS418" s="425"/>
      <c r="AT418" s="425"/>
    </row>
    <row r="419" spans="1:46" ht="12.75" x14ac:dyDescent="0.2">
      <c r="A419" s="410" t="s">
        <v>848</v>
      </c>
      <c r="B419" s="410" t="s">
        <v>329</v>
      </c>
      <c r="C419" s="411" t="s">
        <v>703</v>
      </c>
      <c r="D419" s="411">
        <v>2188</v>
      </c>
      <c r="E419" s="411">
        <v>20188</v>
      </c>
      <c r="F419" s="410" t="s">
        <v>709</v>
      </c>
      <c r="G419" s="411" t="s">
        <v>413</v>
      </c>
      <c r="H419" s="412">
        <v>18351295</v>
      </c>
      <c r="I419" s="413" t="s">
        <v>683</v>
      </c>
      <c r="J419" s="426">
        <v>1098</v>
      </c>
      <c r="K419" s="415" t="s">
        <v>420</v>
      </c>
      <c r="L419" s="415" t="s">
        <v>419</v>
      </c>
      <c r="M419" s="412">
        <v>1098</v>
      </c>
      <c r="N419" s="417"/>
      <c r="O419" s="418">
        <v>1.78</v>
      </c>
      <c r="P419" s="416">
        <v>0.27</v>
      </c>
      <c r="Q419" s="419">
        <v>253.02</v>
      </c>
      <c r="R419" s="416">
        <v>38.1</v>
      </c>
      <c r="S419" s="418">
        <v>6.65</v>
      </c>
      <c r="T419" s="418">
        <v>2.34</v>
      </c>
      <c r="U419" s="417"/>
      <c r="V419" s="420">
        <v>217164460</v>
      </c>
      <c r="W419" s="420">
        <v>812671178</v>
      </c>
      <c r="X419" s="412">
        <v>122214328</v>
      </c>
      <c r="Y419" s="412">
        <v>3211943</v>
      </c>
      <c r="Z419" s="412">
        <v>347110002</v>
      </c>
      <c r="AA419" s="412">
        <v>26687971</v>
      </c>
      <c r="AB419" s="412"/>
      <c r="AC419" s="412"/>
      <c r="AD419" s="412"/>
      <c r="AE419" s="422"/>
      <c r="AF419" s="423"/>
      <c r="AG419" s="423"/>
      <c r="AH419" s="424"/>
      <c r="AI419" s="424"/>
      <c r="AJ419" s="424"/>
      <c r="AK419" s="424"/>
      <c r="AL419" s="424"/>
      <c r="AM419" s="424"/>
      <c r="AN419" s="424"/>
      <c r="AO419" s="424"/>
      <c r="AP419" s="425"/>
      <c r="AQ419" s="425"/>
      <c r="AR419" s="425"/>
      <c r="AS419" s="425"/>
      <c r="AT419" s="425"/>
    </row>
    <row r="420" spans="1:46" ht="12.75" x14ac:dyDescent="0.2">
      <c r="A420" s="410" t="s">
        <v>708</v>
      </c>
      <c r="B420" s="410" t="s">
        <v>329</v>
      </c>
      <c r="C420" s="411" t="s">
        <v>703</v>
      </c>
      <c r="D420" s="411">
        <v>2008</v>
      </c>
      <c r="E420" s="411">
        <v>20008</v>
      </c>
      <c r="F420" s="410" t="s">
        <v>709</v>
      </c>
      <c r="G420" s="411" t="s">
        <v>413</v>
      </c>
      <c r="H420" s="412">
        <v>18351295</v>
      </c>
      <c r="I420" s="413" t="s">
        <v>683</v>
      </c>
      <c r="J420" s="426">
        <v>10936</v>
      </c>
      <c r="K420" s="415" t="s">
        <v>420</v>
      </c>
      <c r="L420" s="415" t="s">
        <v>419</v>
      </c>
      <c r="M420" s="412">
        <v>3257</v>
      </c>
      <c r="N420" s="417"/>
      <c r="O420" s="418">
        <v>1.24</v>
      </c>
      <c r="P420" s="416">
        <v>0.34</v>
      </c>
      <c r="Q420" s="419">
        <v>206.56</v>
      </c>
      <c r="R420" s="416">
        <v>56.7</v>
      </c>
      <c r="S420" s="418">
        <v>3.65</v>
      </c>
      <c r="T420" s="418">
        <v>1.74</v>
      </c>
      <c r="U420" s="417"/>
      <c r="V420" s="420">
        <v>859309666</v>
      </c>
      <c r="W420" s="420">
        <v>2520243905</v>
      </c>
      <c r="X420" s="412">
        <v>691273010</v>
      </c>
      <c r="Y420" s="412">
        <v>12201259</v>
      </c>
      <c r="Z420" s="412">
        <v>1450951265</v>
      </c>
      <c r="AA420" s="412">
        <v>85993623</v>
      </c>
      <c r="AB420" s="412"/>
      <c r="AC420" s="412"/>
      <c r="AD420" s="412"/>
      <c r="AE420" s="422"/>
      <c r="AF420" s="423"/>
      <c r="AG420" s="423"/>
      <c r="AH420" s="424"/>
      <c r="AI420" s="424"/>
      <c r="AJ420" s="424"/>
      <c r="AK420" s="424"/>
      <c r="AL420" s="424"/>
      <c r="AM420" s="424"/>
      <c r="AN420" s="424"/>
      <c r="AO420" s="424"/>
      <c r="AP420" s="425"/>
      <c r="AQ420" s="425"/>
      <c r="AR420" s="425"/>
      <c r="AS420" s="425"/>
      <c r="AT420" s="425"/>
    </row>
    <row r="421" spans="1:46" ht="12.75" x14ac:dyDescent="0.2">
      <c r="A421" s="410" t="s">
        <v>736</v>
      </c>
      <c r="B421" s="410" t="s">
        <v>737</v>
      </c>
      <c r="C421" s="411" t="s">
        <v>703</v>
      </c>
      <c r="D421" s="411">
        <v>2206</v>
      </c>
      <c r="E421" s="411">
        <v>20206</v>
      </c>
      <c r="F421" s="410" t="s">
        <v>427</v>
      </c>
      <c r="G421" s="411" t="s">
        <v>413</v>
      </c>
      <c r="H421" s="412">
        <v>18351295</v>
      </c>
      <c r="I421" s="413" t="s">
        <v>683</v>
      </c>
      <c r="J421" s="414">
        <v>338</v>
      </c>
      <c r="K421" s="415" t="s">
        <v>420</v>
      </c>
      <c r="L421" s="415" t="s">
        <v>416</v>
      </c>
      <c r="M421" s="416">
        <v>245</v>
      </c>
      <c r="N421" s="417"/>
      <c r="O421" s="418">
        <v>1.71</v>
      </c>
      <c r="P421" s="416">
        <v>0.4</v>
      </c>
      <c r="Q421" s="419">
        <v>150.13999999999999</v>
      </c>
      <c r="R421" s="416">
        <v>35.1</v>
      </c>
      <c r="S421" s="418">
        <v>4.28</v>
      </c>
      <c r="T421" s="418">
        <v>0.76</v>
      </c>
      <c r="U421" s="417"/>
      <c r="V421" s="420">
        <v>43112212</v>
      </c>
      <c r="W421" s="420">
        <v>108000534</v>
      </c>
      <c r="X421" s="412">
        <v>25244195</v>
      </c>
      <c r="Y421" s="412">
        <v>719352</v>
      </c>
      <c r="Z421" s="412">
        <v>142962144</v>
      </c>
      <c r="AA421" s="412">
        <v>8481315</v>
      </c>
      <c r="AB421" s="412"/>
      <c r="AC421" s="412"/>
      <c r="AD421" s="412"/>
      <c r="AE421" s="422"/>
      <c r="AF421" s="423"/>
      <c r="AG421" s="423"/>
      <c r="AH421" s="424"/>
      <c r="AI421" s="424"/>
      <c r="AJ421" s="424"/>
      <c r="AK421" s="424"/>
      <c r="AL421" s="424"/>
      <c r="AM421" s="424"/>
      <c r="AN421" s="424"/>
      <c r="AO421" s="424"/>
      <c r="AP421" s="425"/>
      <c r="AQ421" s="425"/>
      <c r="AR421" s="425"/>
      <c r="AS421" s="425"/>
      <c r="AT421" s="425"/>
    </row>
    <row r="422" spans="1:46" ht="12.75" x14ac:dyDescent="0.2">
      <c r="A422" s="410" t="s">
        <v>849</v>
      </c>
      <c r="B422" s="410" t="s">
        <v>850</v>
      </c>
      <c r="C422" s="411" t="s">
        <v>703</v>
      </c>
      <c r="D422" s="411">
        <v>2175</v>
      </c>
      <c r="E422" s="411">
        <v>20175</v>
      </c>
      <c r="F422" s="410" t="s">
        <v>460</v>
      </c>
      <c r="G422" s="411" t="s">
        <v>413</v>
      </c>
      <c r="H422" s="412">
        <v>18351295</v>
      </c>
      <c r="I422" s="413" t="s">
        <v>683</v>
      </c>
      <c r="J422" s="414">
        <v>6</v>
      </c>
      <c r="K422" s="415" t="s">
        <v>420</v>
      </c>
      <c r="L422" s="415" t="s">
        <v>416</v>
      </c>
      <c r="M422" s="416">
        <v>6</v>
      </c>
      <c r="N422" s="417"/>
      <c r="O422" s="418">
        <v>1.37</v>
      </c>
      <c r="P422" s="416">
        <v>1</v>
      </c>
      <c r="Q422" s="419">
        <v>68.89</v>
      </c>
      <c r="R422" s="416">
        <v>50.4</v>
      </c>
      <c r="S422" s="418">
        <v>1.37</v>
      </c>
      <c r="T422" s="418">
        <v>0.23</v>
      </c>
      <c r="U422" s="417"/>
      <c r="V422" s="420">
        <v>1117574</v>
      </c>
      <c r="W422" s="420">
        <v>1117574</v>
      </c>
      <c r="X422" s="412">
        <v>817945</v>
      </c>
      <c r="Y422" s="412">
        <v>16222</v>
      </c>
      <c r="Z422" s="412">
        <v>4945545</v>
      </c>
      <c r="AA422" s="412">
        <v>209246</v>
      </c>
      <c r="AB422" s="412"/>
      <c r="AC422" s="412"/>
      <c r="AD422" s="412"/>
      <c r="AE422" s="422"/>
      <c r="AF422" s="423"/>
      <c r="AG422" s="423"/>
      <c r="AH422" s="424"/>
      <c r="AI422" s="424"/>
      <c r="AJ422" s="424"/>
      <c r="AK422" s="424"/>
      <c r="AL422" s="424"/>
      <c r="AM422" s="424"/>
      <c r="AN422" s="424"/>
      <c r="AO422" s="424"/>
      <c r="AP422" s="425"/>
      <c r="AQ422" s="425"/>
      <c r="AR422" s="425"/>
      <c r="AS422" s="425"/>
      <c r="AT422" s="425"/>
    </row>
    <row r="423" spans="1:46" ht="12.75" x14ac:dyDescent="0.2">
      <c r="A423" s="410" t="s">
        <v>738</v>
      </c>
      <c r="B423" s="410" t="s">
        <v>739</v>
      </c>
      <c r="C423" s="411" t="s">
        <v>703</v>
      </c>
      <c r="D423" s="411">
        <v>2096</v>
      </c>
      <c r="E423" s="411">
        <v>20096</v>
      </c>
      <c r="F423" s="410" t="s">
        <v>427</v>
      </c>
      <c r="G423" s="411" t="s">
        <v>413</v>
      </c>
      <c r="H423" s="412">
        <v>18351295</v>
      </c>
      <c r="I423" s="413" t="s">
        <v>683</v>
      </c>
      <c r="J423" s="414">
        <v>16</v>
      </c>
      <c r="K423" s="415" t="s">
        <v>420</v>
      </c>
      <c r="L423" s="415" t="s">
        <v>416</v>
      </c>
      <c r="M423" s="416">
        <v>8</v>
      </c>
      <c r="N423" s="417"/>
      <c r="O423" s="418">
        <v>1.57</v>
      </c>
      <c r="P423" s="416">
        <v>0.1</v>
      </c>
      <c r="Q423" s="419">
        <v>85.06</v>
      </c>
      <c r="R423" s="416">
        <v>5.3</v>
      </c>
      <c r="S423" s="418">
        <v>15.93</v>
      </c>
      <c r="T423" s="418">
        <v>2.02</v>
      </c>
      <c r="U423" s="417"/>
      <c r="V423" s="420">
        <v>183068</v>
      </c>
      <c r="W423" s="420">
        <v>1855604</v>
      </c>
      <c r="X423" s="412">
        <v>116468</v>
      </c>
      <c r="Y423" s="412">
        <v>21814</v>
      </c>
      <c r="Z423" s="412">
        <v>919317</v>
      </c>
      <c r="AA423" s="412">
        <v>479465</v>
      </c>
      <c r="AB423" s="412"/>
      <c r="AC423" s="412"/>
      <c r="AD423" s="412"/>
      <c r="AE423" s="422"/>
      <c r="AF423" s="423"/>
      <c r="AG423" s="423"/>
      <c r="AH423" s="424"/>
      <c r="AI423" s="424"/>
      <c r="AJ423" s="424"/>
      <c r="AK423" s="424"/>
      <c r="AL423" s="424"/>
      <c r="AM423" s="424"/>
      <c r="AN423" s="424"/>
      <c r="AO423" s="424"/>
      <c r="AP423" s="425"/>
      <c r="AQ423" s="425"/>
      <c r="AR423" s="425"/>
      <c r="AS423" s="425"/>
      <c r="AT423" s="425"/>
    </row>
    <row r="424" spans="1:46" ht="12.75" x14ac:dyDescent="0.2">
      <c r="A424" s="410" t="s">
        <v>740</v>
      </c>
      <c r="B424" s="410" t="s">
        <v>741</v>
      </c>
      <c r="C424" s="411" t="s">
        <v>703</v>
      </c>
      <c r="D424" s="411">
        <v>2072</v>
      </c>
      <c r="E424" s="411">
        <v>20072</v>
      </c>
      <c r="F424" s="410" t="s">
        <v>427</v>
      </c>
      <c r="G424" s="411" t="s">
        <v>413</v>
      </c>
      <c r="H424" s="412">
        <v>18351295</v>
      </c>
      <c r="I424" s="413" t="s">
        <v>683</v>
      </c>
      <c r="J424" s="414">
        <v>291</v>
      </c>
      <c r="K424" s="415" t="s">
        <v>420</v>
      </c>
      <c r="L424" s="415" t="s">
        <v>416</v>
      </c>
      <c r="M424" s="416">
        <v>119</v>
      </c>
      <c r="N424" s="417"/>
      <c r="O424" s="418">
        <v>1.51</v>
      </c>
      <c r="P424" s="416">
        <v>0.15</v>
      </c>
      <c r="Q424" s="419">
        <v>107.17</v>
      </c>
      <c r="R424" s="416">
        <v>11</v>
      </c>
      <c r="S424" s="418">
        <v>9.73</v>
      </c>
      <c r="T424" s="418">
        <v>1.37</v>
      </c>
      <c r="U424" s="417"/>
      <c r="V424" s="420">
        <v>6466617</v>
      </c>
      <c r="W424" s="420">
        <v>41807945</v>
      </c>
      <c r="X424" s="412">
        <v>4296218</v>
      </c>
      <c r="Y424" s="412">
        <v>390114</v>
      </c>
      <c r="Z424" s="412">
        <v>30606878</v>
      </c>
      <c r="AA424" s="412">
        <v>7036920</v>
      </c>
      <c r="AB424" s="412"/>
      <c r="AC424" s="412"/>
      <c r="AD424" s="412"/>
      <c r="AE424" s="422"/>
      <c r="AF424" s="423"/>
      <c r="AG424" s="423"/>
      <c r="AH424" s="424"/>
      <c r="AI424" s="424"/>
      <c r="AJ424" s="424"/>
      <c r="AK424" s="424"/>
      <c r="AL424" s="424"/>
      <c r="AM424" s="424"/>
      <c r="AN424" s="424"/>
      <c r="AO424" s="424"/>
      <c r="AP424" s="425"/>
      <c r="AQ424" s="425"/>
      <c r="AR424" s="425"/>
      <c r="AS424" s="425"/>
      <c r="AT424" s="425"/>
    </row>
    <row r="425" spans="1:46" ht="12.75" x14ac:dyDescent="0.2">
      <c r="A425" s="410" t="s">
        <v>742</v>
      </c>
      <c r="B425" s="410" t="s">
        <v>743</v>
      </c>
      <c r="C425" s="411" t="s">
        <v>703</v>
      </c>
      <c r="D425" s="411">
        <v>2084</v>
      </c>
      <c r="E425" s="411">
        <v>20084</v>
      </c>
      <c r="F425" s="410" t="s">
        <v>427</v>
      </c>
      <c r="G425" s="411" t="s">
        <v>413</v>
      </c>
      <c r="H425" s="412">
        <v>18351295</v>
      </c>
      <c r="I425" s="413" t="s">
        <v>683</v>
      </c>
      <c r="J425" s="414">
        <v>71</v>
      </c>
      <c r="K425" s="415" t="s">
        <v>420</v>
      </c>
      <c r="L425" s="415" t="s">
        <v>416</v>
      </c>
      <c r="M425" s="416">
        <v>52</v>
      </c>
      <c r="N425" s="417"/>
      <c r="O425" s="418">
        <v>1.47</v>
      </c>
      <c r="P425" s="416">
        <v>0.22</v>
      </c>
      <c r="Q425" s="419">
        <v>121.51</v>
      </c>
      <c r="R425" s="416">
        <v>18.2</v>
      </c>
      <c r="S425" s="418">
        <v>6.66</v>
      </c>
      <c r="T425" s="418">
        <v>0.87</v>
      </c>
      <c r="U425" s="417"/>
      <c r="V425" s="420">
        <v>3463038</v>
      </c>
      <c r="W425" s="420">
        <v>15745546</v>
      </c>
      <c r="X425" s="412">
        <v>2362533</v>
      </c>
      <c r="Y425" s="412">
        <v>129584</v>
      </c>
      <c r="Z425" s="412">
        <v>18003634</v>
      </c>
      <c r="AA425" s="412">
        <v>2375316</v>
      </c>
      <c r="AB425" s="412"/>
      <c r="AC425" s="412"/>
      <c r="AD425" s="412"/>
      <c r="AE425" s="422"/>
      <c r="AF425" s="423"/>
      <c r="AG425" s="423"/>
      <c r="AH425" s="424"/>
      <c r="AI425" s="424"/>
      <c r="AJ425" s="424"/>
      <c r="AK425" s="424"/>
      <c r="AL425" s="424"/>
      <c r="AM425" s="424"/>
      <c r="AN425" s="424"/>
      <c r="AO425" s="424"/>
      <c r="AP425" s="425"/>
      <c r="AQ425" s="425"/>
      <c r="AR425" s="425"/>
      <c r="AS425" s="425"/>
      <c r="AT425" s="425"/>
    </row>
    <row r="426" spans="1:46" ht="12.75" x14ac:dyDescent="0.2">
      <c r="A426" s="410" t="s">
        <v>851</v>
      </c>
      <c r="B426" s="410" t="s">
        <v>707</v>
      </c>
      <c r="C426" s="411" t="s">
        <v>703</v>
      </c>
      <c r="D426" s="411">
        <v>2089</v>
      </c>
      <c r="E426" s="411">
        <v>20089</v>
      </c>
      <c r="F426" s="410" t="s">
        <v>427</v>
      </c>
      <c r="G426" s="411" t="s">
        <v>428</v>
      </c>
      <c r="H426" s="412">
        <v>18351295</v>
      </c>
      <c r="I426" s="413" t="s">
        <v>683</v>
      </c>
      <c r="J426" s="414">
        <v>2</v>
      </c>
      <c r="K426" s="415" t="s">
        <v>420</v>
      </c>
      <c r="L426" s="415" t="s">
        <v>419</v>
      </c>
      <c r="M426" s="416">
        <v>2</v>
      </c>
      <c r="N426" s="417"/>
      <c r="O426" s="418">
        <v>0.74</v>
      </c>
      <c r="P426" s="416">
        <v>0.02</v>
      </c>
      <c r="Q426" s="419">
        <v>76.59</v>
      </c>
      <c r="R426" s="416">
        <v>2.4</v>
      </c>
      <c r="S426" s="418">
        <v>31.29</v>
      </c>
      <c r="T426" s="418">
        <v>0</v>
      </c>
      <c r="U426" s="417"/>
      <c r="V426" s="420">
        <v>7602</v>
      </c>
      <c r="W426" s="420">
        <v>320448</v>
      </c>
      <c r="X426" s="412">
        <v>10241</v>
      </c>
      <c r="Y426" s="412">
        <v>4184</v>
      </c>
      <c r="Z426" s="416">
        <v>0</v>
      </c>
      <c r="AA426" s="412">
        <v>33807</v>
      </c>
      <c r="AB426" s="412"/>
      <c r="AC426" s="412"/>
      <c r="AD426" s="412"/>
      <c r="AE426" s="422"/>
      <c r="AF426" s="423"/>
      <c r="AG426" s="423"/>
      <c r="AH426" s="424"/>
      <c r="AI426" s="424"/>
      <c r="AJ426" s="424"/>
      <c r="AK426" s="424"/>
      <c r="AL426" s="424"/>
      <c r="AM426" s="424"/>
      <c r="AN426" s="424"/>
      <c r="AO426" s="424"/>
      <c r="AP426" s="425"/>
      <c r="AQ426" s="425"/>
      <c r="AR426" s="425"/>
      <c r="AS426" s="425"/>
      <c r="AT426" s="425"/>
    </row>
    <row r="427" spans="1:46" ht="12.75" x14ac:dyDescent="0.2">
      <c r="A427" s="410" t="s">
        <v>744</v>
      </c>
      <c r="B427" s="410" t="s">
        <v>745</v>
      </c>
      <c r="C427" s="411" t="s">
        <v>703</v>
      </c>
      <c r="D427" s="411">
        <v>2076</v>
      </c>
      <c r="E427" s="411">
        <v>20076</v>
      </c>
      <c r="F427" s="410" t="s">
        <v>427</v>
      </c>
      <c r="G427" s="411" t="s">
        <v>413</v>
      </c>
      <c r="H427" s="412">
        <v>18351295</v>
      </c>
      <c r="I427" s="413" t="s">
        <v>683</v>
      </c>
      <c r="J427" s="414">
        <v>340</v>
      </c>
      <c r="K427" s="415" t="s">
        <v>420</v>
      </c>
      <c r="L427" s="415" t="s">
        <v>416</v>
      </c>
      <c r="M427" s="416">
        <v>264</v>
      </c>
      <c r="N427" s="417"/>
      <c r="O427" s="418">
        <v>1.69</v>
      </c>
      <c r="P427" s="416">
        <v>0.37</v>
      </c>
      <c r="Q427" s="419">
        <v>184.42</v>
      </c>
      <c r="R427" s="416">
        <v>40.299999999999997</v>
      </c>
      <c r="S427" s="418">
        <v>4.58</v>
      </c>
      <c r="T427" s="418">
        <v>1.06</v>
      </c>
      <c r="U427" s="417"/>
      <c r="V427" s="420">
        <v>48297774</v>
      </c>
      <c r="W427" s="420">
        <v>131113096</v>
      </c>
      <c r="X427" s="412">
        <v>28639794</v>
      </c>
      <c r="Y427" s="412">
        <v>710938</v>
      </c>
      <c r="Z427" s="412">
        <v>124225106</v>
      </c>
      <c r="AA427" s="412">
        <v>7684286</v>
      </c>
      <c r="AB427" s="412"/>
      <c r="AC427" s="412"/>
      <c r="AD427" s="412"/>
      <c r="AE427" s="422"/>
      <c r="AF427" s="423"/>
      <c r="AG427" s="423"/>
      <c r="AH427" s="424"/>
      <c r="AI427" s="424"/>
      <c r="AJ427" s="424"/>
      <c r="AK427" s="424"/>
      <c r="AL427" s="424"/>
      <c r="AM427" s="424"/>
      <c r="AN427" s="424"/>
      <c r="AO427" s="424"/>
      <c r="AP427" s="425"/>
      <c r="AQ427" s="425"/>
      <c r="AR427" s="425"/>
      <c r="AS427" s="425"/>
      <c r="AT427" s="425"/>
    </row>
    <row r="428" spans="1:46" ht="12.75" x14ac:dyDescent="0.2">
      <c r="A428" s="410"/>
      <c r="B428" s="410"/>
      <c r="C428" s="411"/>
      <c r="D428" s="411"/>
      <c r="E428" s="411"/>
      <c r="F428" s="410"/>
      <c r="G428" s="411"/>
      <c r="H428" s="412"/>
      <c r="I428" s="413"/>
      <c r="J428" s="426"/>
      <c r="K428" s="415"/>
      <c r="L428" s="415"/>
      <c r="M428" s="416"/>
      <c r="N428" s="417"/>
      <c r="O428" s="418"/>
      <c r="P428" s="416"/>
      <c r="Q428" s="419"/>
      <c r="R428" s="416"/>
      <c r="S428" s="418"/>
      <c r="T428" s="418"/>
      <c r="U428" s="417"/>
      <c r="V428" s="420"/>
      <c r="W428" s="420"/>
      <c r="X428" s="412"/>
      <c r="Y428" s="412"/>
      <c r="Z428" s="412"/>
      <c r="AA428" s="412"/>
      <c r="AB428" s="412"/>
      <c r="AC428" s="412"/>
      <c r="AD428" s="412"/>
      <c r="AE428" s="422"/>
      <c r="AF428" s="423"/>
      <c r="AG428" s="423"/>
      <c r="AH428" s="424"/>
      <c r="AI428" s="424"/>
      <c r="AJ428" s="424"/>
      <c r="AK428" s="424"/>
      <c r="AL428" s="424"/>
      <c r="AM428" s="424"/>
      <c r="AN428" s="424"/>
      <c r="AO428" s="424"/>
      <c r="AP428" s="425"/>
      <c r="AQ428" s="425"/>
      <c r="AR428" s="425"/>
      <c r="AS428" s="425"/>
      <c r="AT428" s="425"/>
    </row>
    <row r="429" spans="1:46" ht="12.75" x14ac:dyDescent="0.2">
      <c r="A429" s="410" t="s">
        <v>708</v>
      </c>
      <c r="B429" s="410" t="s">
        <v>329</v>
      </c>
      <c r="C429" s="411" t="s">
        <v>703</v>
      </c>
      <c r="D429" s="411">
        <v>2008</v>
      </c>
      <c r="E429" s="411">
        <v>20008</v>
      </c>
      <c r="F429" s="410" t="s">
        <v>709</v>
      </c>
      <c r="G429" s="411" t="s">
        <v>413</v>
      </c>
      <c r="H429" s="412">
        <v>18351295</v>
      </c>
      <c r="I429" s="413" t="s">
        <v>683</v>
      </c>
      <c r="J429" s="426">
        <v>10936</v>
      </c>
      <c r="K429" s="415" t="s">
        <v>491</v>
      </c>
      <c r="L429" s="415" t="s">
        <v>419</v>
      </c>
      <c r="M429" s="416">
        <v>146</v>
      </c>
      <c r="N429" s="417"/>
      <c r="O429" s="418">
        <v>1.07</v>
      </c>
      <c r="P429" s="416">
        <v>0.34</v>
      </c>
      <c r="Q429" s="419">
        <v>188.5</v>
      </c>
      <c r="R429" s="416">
        <v>60</v>
      </c>
      <c r="S429" s="418">
        <v>3.14</v>
      </c>
      <c r="T429" s="418">
        <v>1.7</v>
      </c>
      <c r="U429" s="417"/>
      <c r="V429" s="420">
        <v>33907371</v>
      </c>
      <c r="W429" s="420">
        <v>99445139</v>
      </c>
      <c r="X429" s="412">
        <v>31656362</v>
      </c>
      <c r="Y429" s="412">
        <v>527568</v>
      </c>
      <c r="Z429" s="412">
        <v>58472429</v>
      </c>
      <c r="AA429" s="412">
        <v>3455644</v>
      </c>
      <c r="AB429" s="412"/>
      <c r="AC429" s="412"/>
      <c r="AD429" s="412"/>
      <c r="AE429" s="422"/>
      <c r="AF429" s="423"/>
      <c r="AG429" s="423"/>
      <c r="AH429" s="424"/>
      <c r="AI429" s="424"/>
      <c r="AJ429" s="424"/>
      <c r="AK429" s="424"/>
      <c r="AL429" s="424"/>
      <c r="AM429" s="424"/>
      <c r="AN429" s="424"/>
      <c r="AO429" s="424"/>
      <c r="AP429" s="425"/>
      <c r="AQ429" s="425"/>
      <c r="AR429" s="425"/>
      <c r="AS429" s="425"/>
      <c r="AT429" s="425"/>
    </row>
    <row r="430" spans="1:46" ht="12.75" x14ac:dyDescent="0.2">
      <c r="A430" s="410"/>
      <c r="B430" s="410"/>
      <c r="C430" s="411"/>
      <c r="D430" s="411"/>
      <c r="E430" s="411"/>
      <c r="F430" s="410"/>
      <c r="G430" s="411"/>
      <c r="H430" s="412"/>
      <c r="I430" s="413"/>
      <c r="J430" s="426"/>
      <c r="K430" s="415"/>
      <c r="L430" s="415"/>
      <c r="M430" s="416"/>
      <c r="N430" s="417"/>
      <c r="O430" s="418"/>
      <c r="P430" s="416"/>
      <c r="Q430" s="419"/>
      <c r="R430" s="416"/>
      <c r="S430" s="418"/>
      <c r="T430" s="418"/>
      <c r="U430" s="417"/>
      <c r="V430" s="420"/>
      <c r="W430" s="420"/>
      <c r="X430" s="412"/>
      <c r="Y430" s="412"/>
      <c r="Z430" s="412"/>
      <c r="AA430" s="412"/>
      <c r="AB430" s="412"/>
      <c r="AC430" s="412"/>
      <c r="AD430" s="412"/>
      <c r="AE430" s="422"/>
      <c r="AF430" s="423"/>
      <c r="AG430" s="423"/>
      <c r="AH430" s="424"/>
      <c r="AI430" s="424"/>
      <c r="AJ430" s="424"/>
      <c r="AK430" s="424"/>
      <c r="AL430" s="424"/>
      <c r="AM430" s="424"/>
      <c r="AN430" s="424"/>
      <c r="AO430" s="424"/>
      <c r="AP430" s="425"/>
      <c r="AQ430" s="425"/>
      <c r="AR430" s="425"/>
      <c r="AS430" s="425"/>
      <c r="AT430" s="425"/>
    </row>
    <row r="431" spans="1:46" ht="12.75" x14ac:dyDescent="0.2">
      <c r="A431" s="410" t="s">
        <v>713</v>
      </c>
      <c r="B431" s="410" t="s">
        <v>714</v>
      </c>
      <c r="C431" s="411" t="s">
        <v>529</v>
      </c>
      <c r="D431" s="411">
        <v>2080</v>
      </c>
      <c r="E431" s="411">
        <v>20080</v>
      </c>
      <c r="F431" s="410" t="s">
        <v>640</v>
      </c>
      <c r="G431" s="411" t="s">
        <v>413</v>
      </c>
      <c r="H431" s="412">
        <v>18351295</v>
      </c>
      <c r="I431" s="413" t="s">
        <v>683</v>
      </c>
      <c r="J431" s="426">
        <v>4013</v>
      </c>
      <c r="K431" s="415" t="s">
        <v>438</v>
      </c>
      <c r="L431" s="415" t="s">
        <v>416</v>
      </c>
      <c r="M431" s="416">
        <v>195</v>
      </c>
      <c r="N431" s="417"/>
      <c r="O431" s="418">
        <v>2.94</v>
      </c>
      <c r="P431" s="416">
        <v>0.21</v>
      </c>
      <c r="Q431" s="419">
        <v>97.34</v>
      </c>
      <c r="R431" s="416">
        <v>7</v>
      </c>
      <c r="S431" s="418">
        <v>13.82</v>
      </c>
      <c r="T431" s="418">
        <v>0.37</v>
      </c>
      <c r="U431" s="417"/>
      <c r="V431" s="420">
        <v>2138061</v>
      </c>
      <c r="W431" s="420">
        <v>10043909</v>
      </c>
      <c r="X431" s="412">
        <v>727002</v>
      </c>
      <c r="Y431" s="412">
        <v>103181</v>
      </c>
      <c r="Z431" s="412">
        <v>27415332</v>
      </c>
      <c r="AA431" s="412">
        <v>4495514</v>
      </c>
      <c r="AB431" s="412"/>
      <c r="AC431" s="412"/>
      <c r="AD431" s="412"/>
      <c r="AE431" s="422"/>
      <c r="AF431" s="423"/>
      <c r="AG431" s="423"/>
      <c r="AH431" s="424"/>
      <c r="AI431" s="424"/>
      <c r="AJ431" s="424"/>
      <c r="AK431" s="424"/>
      <c r="AL431" s="424"/>
      <c r="AM431" s="424"/>
      <c r="AN431" s="424"/>
      <c r="AO431" s="424"/>
      <c r="AP431" s="425"/>
      <c r="AQ431" s="425"/>
      <c r="AR431" s="425"/>
      <c r="AS431" s="425"/>
      <c r="AT431" s="425"/>
    </row>
    <row r="432" spans="1:46" ht="12.75" x14ac:dyDescent="0.2">
      <c r="A432" s="410"/>
      <c r="B432" s="410"/>
      <c r="C432" s="411"/>
      <c r="D432" s="411"/>
      <c r="E432" s="411"/>
      <c r="F432" s="410"/>
      <c r="G432" s="411"/>
      <c r="H432" s="412"/>
      <c r="I432" s="413"/>
      <c r="J432" s="426"/>
      <c r="K432" s="415"/>
      <c r="L432" s="415"/>
      <c r="M432" s="416"/>
      <c r="N432" s="417"/>
      <c r="O432" s="418"/>
      <c r="P432" s="416"/>
      <c r="Q432" s="419"/>
      <c r="R432" s="416"/>
      <c r="S432" s="418"/>
      <c r="T432" s="418"/>
      <c r="U432" s="417"/>
      <c r="V432" s="420"/>
      <c r="W432" s="420"/>
      <c r="X432" s="412"/>
      <c r="Y432" s="412"/>
      <c r="Z432" s="412"/>
      <c r="AA432" s="412"/>
      <c r="AB432" s="412"/>
      <c r="AC432" s="412"/>
      <c r="AD432" s="412"/>
      <c r="AE432" s="422"/>
      <c r="AF432" s="423"/>
      <c r="AG432" s="423"/>
      <c r="AH432" s="424"/>
      <c r="AI432" s="424"/>
      <c r="AJ432" s="424"/>
      <c r="AK432" s="424"/>
      <c r="AL432" s="424"/>
      <c r="AM432" s="424"/>
      <c r="AN432" s="424"/>
      <c r="AO432" s="424"/>
      <c r="AP432" s="425"/>
      <c r="AQ432" s="425"/>
      <c r="AR432" s="425"/>
      <c r="AS432" s="425"/>
      <c r="AT432" s="425"/>
    </row>
    <row r="433" spans="1:46" ht="12.75" x14ac:dyDescent="0.2">
      <c r="A433" s="410" t="s">
        <v>713</v>
      </c>
      <c r="B433" s="410" t="s">
        <v>714</v>
      </c>
      <c r="C433" s="411" t="s">
        <v>529</v>
      </c>
      <c r="D433" s="411">
        <v>2080</v>
      </c>
      <c r="E433" s="411">
        <v>20080</v>
      </c>
      <c r="F433" s="410" t="s">
        <v>640</v>
      </c>
      <c r="G433" s="411" t="s">
        <v>413</v>
      </c>
      <c r="H433" s="412">
        <v>18351295</v>
      </c>
      <c r="I433" s="413" t="s">
        <v>683</v>
      </c>
      <c r="J433" s="426">
        <v>4013</v>
      </c>
      <c r="K433" s="415" t="s">
        <v>439</v>
      </c>
      <c r="L433" s="415" t="s">
        <v>416</v>
      </c>
      <c r="M433" s="416">
        <v>17</v>
      </c>
      <c r="N433" s="417"/>
      <c r="O433" s="418">
        <v>0.85</v>
      </c>
      <c r="P433" s="416">
        <v>7.0000000000000007E-2</v>
      </c>
      <c r="Q433" s="419">
        <v>616.17999999999995</v>
      </c>
      <c r="R433" s="416">
        <v>54.3</v>
      </c>
      <c r="S433" s="418">
        <v>11.35</v>
      </c>
      <c r="T433" s="418">
        <v>0.78</v>
      </c>
      <c r="U433" s="417"/>
      <c r="V433" s="420">
        <v>2299664</v>
      </c>
      <c r="W433" s="420">
        <v>30796596</v>
      </c>
      <c r="X433" s="412">
        <v>2713160</v>
      </c>
      <c r="Y433" s="412">
        <v>49980</v>
      </c>
      <c r="Z433" s="412">
        <v>39719834</v>
      </c>
      <c r="AA433" s="412">
        <v>1272963</v>
      </c>
      <c r="AB433" s="412"/>
      <c r="AC433" s="412">
        <f>SUM(X350:X433)</f>
        <v>4258979944</v>
      </c>
      <c r="AD433" s="412">
        <f>(SUM(X350:X364)+SUM(X403:X427)+X429)</f>
        <v>1111825009</v>
      </c>
      <c r="AE433" s="422">
        <f>(SUM(X366:X368)+SUM(X370:X385)+SUM(X396:X398)+X433)</f>
        <v>3091826676</v>
      </c>
      <c r="AF433" s="423">
        <f>AD433/AC433</f>
        <v>0.26105429554002146</v>
      </c>
      <c r="AG433" s="423">
        <f>AE433/AC433</f>
        <v>0.72595473955112855</v>
      </c>
      <c r="AH433" s="424"/>
      <c r="AI433" s="424"/>
      <c r="AJ433" s="424"/>
      <c r="AK433" s="424"/>
      <c r="AL433" s="424"/>
      <c r="AM433" s="424"/>
      <c r="AN433" s="424"/>
      <c r="AO433" s="424"/>
      <c r="AP433" s="425"/>
      <c r="AQ433" s="425"/>
      <c r="AR433" s="425"/>
      <c r="AS433" s="425"/>
      <c r="AT433" s="425"/>
    </row>
    <row r="434" spans="1:46" ht="12.75" x14ac:dyDescent="0.2">
      <c r="A434" s="324"/>
      <c r="B434" s="324"/>
      <c r="C434" s="325"/>
      <c r="D434" s="325"/>
      <c r="E434" s="325"/>
      <c r="F434" s="324"/>
      <c r="G434" s="325"/>
      <c r="H434" s="326"/>
      <c r="I434" s="327"/>
      <c r="J434" s="328"/>
      <c r="K434" s="329"/>
      <c r="L434" s="329"/>
      <c r="M434" s="330"/>
      <c r="N434" s="331"/>
      <c r="O434" s="332"/>
      <c r="P434" s="330"/>
      <c r="Q434" s="333"/>
      <c r="R434" s="330"/>
      <c r="S434" s="332"/>
      <c r="T434" s="332"/>
      <c r="U434" s="331"/>
      <c r="V434" s="334"/>
      <c r="W434" s="334"/>
      <c r="X434" s="326"/>
      <c r="Y434" s="326"/>
      <c r="Z434" s="326"/>
      <c r="AA434" s="468"/>
      <c r="AB434" s="326"/>
      <c r="AC434" s="326"/>
      <c r="AD434" s="326"/>
      <c r="AE434" s="335"/>
      <c r="AF434" s="336"/>
      <c r="AG434" s="336"/>
      <c r="AH434" s="337"/>
      <c r="AI434" s="337"/>
      <c r="AJ434" s="337"/>
      <c r="AK434" s="337"/>
      <c r="AL434" s="337"/>
      <c r="AM434" s="337"/>
      <c r="AN434" s="337"/>
      <c r="AO434" s="337"/>
      <c r="AP434" s="338"/>
      <c r="AQ434" s="338"/>
      <c r="AR434" s="338"/>
      <c r="AS434" s="338"/>
      <c r="AT434" s="338"/>
    </row>
    <row r="435" spans="1:46" ht="12.75" x14ac:dyDescent="0.2">
      <c r="A435" s="324"/>
      <c r="B435" s="324"/>
      <c r="C435" s="325"/>
      <c r="D435" s="325"/>
      <c r="E435" s="325"/>
      <c r="F435" s="324"/>
      <c r="G435" s="325"/>
      <c r="H435" s="326"/>
      <c r="I435" s="327"/>
      <c r="J435" s="328"/>
      <c r="K435" s="329"/>
      <c r="L435" s="329"/>
      <c r="M435" s="330"/>
      <c r="N435" s="331"/>
      <c r="O435" s="332"/>
      <c r="P435" s="330"/>
      <c r="Q435" s="333"/>
      <c r="R435" s="330"/>
      <c r="S435" s="332"/>
      <c r="T435" s="332"/>
      <c r="U435" s="331"/>
      <c r="V435" s="334"/>
      <c r="W435" s="334"/>
      <c r="X435" s="326"/>
      <c r="Y435" s="326"/>
      <c r="Z435" s="326"/>
      <c r="AA435" s="326"/>
      <c r="AB435" s="326"/>
      <c r="AC435" s="468"/>
      <c r="AD435" s="326"/>
      <c r="AE435" s="335"/>
      <c r="AF435" s="336"/>
      <c r="AG435" s="336"/>
      <c r="AH435" s="337"/>
      <c r="AI435" s="337"/>
      <c r="AJ435" s="337"/>
      <c r="AK435" s="337"/>
      <c r="AL435" s="337"/>
      <c r="AM435" s="337"/>
      <c r="AN435" s="337"/>
      <c r="AO435" s="337"/>
      <c r="AP435" s="338"/>
      <c r="AQ435" s="338"/>
      <c r="AR435" s="338"/>
      <c r="AS435" s="338"/>
      <c r="AT435" s="33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7DF23"/>
    <outlinePr summaryBelow="0" summaryRight="0"/>
  </sheetPr>
  <dimension ref="A1:BK1002"/>
  <sheetViews>
    <sheetView workbookViewId="0"/>
  </sheetViews>
  <sheetFormatPr defaultColWidth="14.42578125" defaultRowHeight="15.75" customHeight="1" x14ac:dyDescent="0.2"/>
  <cols>
    <col min="1" max="1" width="34.28515625" customWidth="1"/>
    <col min="56" max="56" width="18.7109375" customWidth="1"/>
    <col min="57" max="57" width="15.28515625" customWidth="1"/>
    <col min="62" max="62" width="21.7109375" customWidth="1"/>
    <col min="63" max="63" width="21.140625" customWidth="1"/>
  </cols>
  <sheetData>
    <row r="1" spans="1:63" x14ac:dyDescent="0.2">
      <c r="A1" s="428" t="s">
        <v>752</v>
      </c>
      <c r="B1" s="428" t="s">
        <v>753</v>
      </c>
      <c r="C1" s="429" t="s">
        <v>754</v>
      </c>
      <c r="D1" s="428" t="s">
        <v>30</v>
      </c>
      <c r="E1" s="728" t="s">
        <v>90</v>
      </c>
      <c r="F1" s="730"/>
      <c r="G1" s="431" t="s">
        <v>755</v>
      </c>
      <c r="H1" s="431" t="s">
        <v>756</v>
      </c>
      <c r="I1" s="431" t="s">
        <v>757</v>
      </c>
      <c r="J1" s="728" t="s">
        <v>758</v>
      </c>
      <c r="K1" s="729"/>
      <c r="L1" s="729"/>
      <c r="M1" s="730"/>
      <c r="N1" s="428" t="s">
        <v>761</v>
      </c>
      <c r="O1" s="428" t="s">
        <v>761</v>
      </c>
      <c r="P1" s="428" t="s">
        <v>762</v>
      </c>
      <c r="Q1" s="728" t="s">
        <v>763</v>
      </c>
      <c r="R1" s="729"/>
      <c r="S1" s="729"/>
      <c r="T1" s="730"/>
      <c r="U1" s="728" t="s">
        <v>764</v>
      </c>
      <c r="V1" s="729"/>
      <c r="W1" s="729"/>
      <c r="X1" s="730"/>
      <c r="Y1" s="728" t="s">
        <v>765</v>
      </c>
      <c r="Z1" s="730"/>
      <c r="AA1" s="728" t="s">
        <v>766</v>
      </c>
      <c r="AB1" s="730"/>
      <c r="AC1" s="728" t="s">
        <v>767</v>
      </c>
      <c r="AD1" s="730"/>
      <c r="AE1" s="728" t="s">
        <v>768</v>
      </c>
      <c r="AF1" s="729"/>
      <c r="AG1" s="729"/>
      <c r="AH1" s="730"/>
      <c r="AI1" s="728" t="s">
        <v>769</v>
      </c>
      <c r="AJ1" s="729"/>
      <c r="AK1" s="729"/>
      <c r="AL1" s="729"/>
      <c r="AM1" s="729"/>
      <c r="AN1" s="730"/>
      <c r="AO1" s="728" t="s">
        <v>770</v>
      </c>
      <c r="AP1" s="729"/>
      <c r="AQ1" s="729"/>
      <c r="AR1" s="729"/>
      <c r="AS1" s="729"/>
      <c r="AT1" s="729"/>
      <c r="AU1" s="729"/>
      <c r="AV1" s="729"/>
      <c r="AW1" s="729"/>
      <c r="AX1" s="729"/>
      <c r="AY1" s="729"/>
      <c r="AZ1" s="432"/>
      <c r="BA1" s="432"/>
      <c r="BB1" s="432"/>
      <c r="BC1" s="432"/>
      <c r="BD1" s="432"/>
      <c r="BE1" s="432"/>
      <c r="BF1" s="432"/>
      <c r="BG1" s="432"/>
      <c r="BH1" s="432"/>
      <c r="BI1" s="432"/>
      <c r="BJ1" s="432"/>
      <c r="BK1" s="432"/>
    </row>
    <row r="2" spans="1:63" ht="15.75" customHeight="1" x14ac:dyDescent="0.25">
      <c r="A2" s="433"/>
      <c r="B2" s="434" t="s">
        <v>48</v>
      </c>
      <c r="C2" s="435" t="s">
        <v>773</v>
      </c>
      <c r="D2" s="436"/>
      <c r="E2" s="437" t="s">
        <v>774</v>
      </c>
      <c r="F2" s="435" t="s">
        <v>775</v>
      </c>
      <c r="G2" s="438" t="s">
        <v>776</v>
      </c>
      <c r="H2" s="438" t="s">
        <v>777</v>
      </c>
      <c r="I2" s="438" t="s">
        <v>777</v>
      </c>
      <c r="J2" s="439" t="s">
        <v>778</v>
      </c>
      <c r="K2" s="439" t="s">
        <v>779</v>
      </c>
      <c r="L2" s="439" t="s">
        <v>780</v>
      </c>
      <c r="M2" s="434" t="s">
        <v>780</v>
      </c>
      <c r="N2" s="434" t="s">
        <v>781</v>
      </c>
      <c r="O2" s="434" t="s">
        <v>782</v>
      </c>
      <c r="P2" s="434" t="s">
        <v>783</v>
      </c>
      <c r="Q2" s="440" t="s">
        <v>784</v>
      </c>
      <c r="R2" s="441"/>
      <c r="S2" s="439" t="s">
        <v>785</v>
      </c>
      <c r="T2" s="433"/>
      <c r="U2" s="440" t="s">
        <v>786</v>
      </c>
      <c r="V2" s="441"/>
      <c r="W2" s="439" t="s">
        <v>787</v>
      </c>
      <c r="X2" s="433"/>
      <c r="Y2" s="441"/>
      <c r="Z2" s="433"/>
      <c r="AA2" s="441"/>
      <c r="AB2" s="433"/>
      <c r="AC2" s="731" t="s">
        <v>788</v>
      </c>
      <c r="AD2" s="732"/>
      <c r="AE2" s="440" t="s">
        <v>789</v>
      </c>
      <c r="AF2" s="441"/>
      <c r="AG2" s="440" t="s">
        <v>787</v>
      </c>
      <c r="AH2" s="433"/>
      <c r="AI2" s="440" t="s">
        <v>786</v>
      </c>
      <c r="AJ2" s="441"/>
      <c r="AK2" s="440" t="s">
        <v>784</v>
      </c>
      <c r="AL2" s="441"/>
      <c r="AM2" s="439" t="s">
        <v>790</v>
      </c>
      <c r="AN2" s="433"/>
      <c r="AO2" s="441"/>
      <c r="AP2" s="441"/>
      <c r="AQ2" s="442" t="s">
        <v>791</v>
      </c>
      <c r="AR2" s="443" t="s">
        <v>792</v>
      </c>
      <c r="AS2" s="443" t="s">
        <v>793</v>
      </c>
      <c r="AT2" s="443" t="s">
        <v>794</v>
      </c>
      <c r="AU2" s="443" t="s">
        <v>795</v>
      </c>
      <c r="AV2" s="443" t="s">
        <v>756</v>
      </c>
      <c r="AW2" s="443" t="s">
        <v>796</v>
      </c>
      <c r="AX2" s="443" t="s">
        <v>797</v>
      </c>
      <c r="AY2" s="443" t="s">
        <v>798</v>
      </c>
      <c r="AZ2" s="443" t="s">
        <v>791</v>
      </c>
      <c r="BA2" s="443" t="s">
        <v>799</v>
      </c>
      <c r="BB2" s="441"/>
      <c r="BC2" s="444" t="s">
        <v>800</v>
      </c>
      <c r="BD2" s="444" t="s">
        <v>802</v>
      </c>
      <c r="BE2" s="444" t="s">
        <v>803</v>
      </c>
      <c r="BF2" s="444" t="s">
        <v>804</v>
      </c>
      <c r="BG2" s="444" t="s">
        <v>805</v>
      </c>
      <c r="BH2" s="444" t="s">
        <v>806</v>
      </c>
      <c r="BI2" s="445" t="s">
        <v>807</v>
      </c>
      <c r="BJ2" s="446" t="s">
        <v>808</v>
      </c>
      <c r="BK2" s="445" t="s">
        <v>809</v>
      </c>
    </row>
    <row r="3" spans="1:63" ht="15.75" customHeight="1" x14ac:dyDescent="0.25">
      <c r="A3" s="433"/>
      <c r="B3" s="434" t="s">
        <v>810</v>
      </c>
      <c r="C3" s="436"/>
      <c r="D3" s="436"/>
      <c r="E3" s="447"/>
      <c r="F3" s="436"/>
      <c r="G3" s="438">
        <v>0</v>
      </c>
      <c r="H3" s="438" t="s">
        <v>811</v>
      </c>
      <c r="I3" s="438" t="s">
        <v>811</v>
      </c>
      <c r="J3" s="439" t="s">
        <v>812</v>
      </c>
      <c r="K3" s="439" t="s">
        <v>778</v>
      </c>
      <c r="L3" s="439" t="s">
        <v>813</v>
      </c>
      <c r="M3" s="434" t="s">
        <v>814</v>
      </c>
      <c r="N3" s="434" t="s">
        <v>815</v>
      </c>
      <c r="O3" s="434" t="s">
        <v>816</v>
      </c>
      <c r="P3" s="434" t="s">
        <v>817</v>
      </c>
      <c r="Q3" s="440">
        <v>0</v>
      </c>
      <c r="R3" s="439" t="s">
        <v>818</v>
      </c>
      <c r="S3" s="439" t="s">
        <v>819</v>
      </c>
      <c r="T3" s="434" t="s">
        <v>818</v>
      </c>
      <c r="U3" s="440">
        <v>0</v>
      </c>
      <c r="V3" s="439" t="s">
        <v>818</v>
      </c>
      <c r="W3" s="439" t="s">
        <v>795</v>
      </c>
      <c r="X3" s="434" t="s">
        <v>818</v>
      </c>
      <c r="Y3" s="439" t="s">
        <v>820</v>
      </c>
      <c r="Z3" s="434" t="s">
        <v>818</v>
      </c>
      <c r="AA3" s="439" t="s">
        <v>820</v>
      </c>
      <c r="AB3" s="434" t="s">
        <v>818</v>
      </c>
      <c r="AC3" s="439" t="s">
        <v>820</v>
      </c>
      <c r="AD3" s="434" t="s">
        <v>818</v>
      </c>
      <c r="AE3" s="440" t="s">
        <v>821</v>
      </c>
      <c r="AF3" s="439" t="s">
        <v>818</v>
      </c>
      <c r="AG3" s="440" t="s">
        <v>822</v>
      </c>
      <c r="AH3" s="434" t="s">
        <v>818</v>
      </c>
      <c r="AI3" s="440">
        <v>0</v>
      </c>
      <c r="AJ3" s="439" t="s">
        <v>818</v>
      </c>
      <c r="AK3" s="440">
        <v>0</v>
      </c>
      <c r="AL3" s="439" t="s">
        <v>818</v>
      </c>
      <c r="AM3" s="439" t="s">
        <v>821</v>
      </c>
      <c r="AN3" s="434" t="s">
        <v>818</v>
      </c>
      <c r="AO3" s="439" t="s">
        <v>90</v>
      </c>
      <c r="AP3" s="448" t="s">
        <v>791</v>
      </c>
      <c r="AQ3" s="442" t="s">
        <v>824</v>
      </c>
      <c r="AR3" s="443" t="s">
        <v>825</v>
      </c>
      <c r="AS3" s="443" t="s">
        <v>795</v>
      </c>
      <c r="AT3" s="443" t="s">
        <v>827</v>
      </c>
      <c r="AU3" s="443" t="s">
        <v>828</v>
      </c>
      <c r="AV3" s="443" t="s">
        <v>829</v>
      </c>
      <c r="AW3" s="443" t="s">
        <v>830</v>
      </c>
      <c r="AX3" s="443" t="s">
        <v>795</v>
      </c>
      <c r="AY3" s="443" t="s">
        <v>825</v>
      </c>
      <c r="AZ3" s="443" t="s">
        <v>831</v>
      </c>
      <c r="BA3" s="443" t="s">
        <v>830</v>
      </c>
      <c r="BB3" s="441"/>
      <c r="BC3" s="449" t="s">
        <v>832</v>
      </c>
      <c r="BD3" s="449" t="s">
        <v>833</v>
      </c>
      <c r="BE3" s="450" t="s">
        <v>834</v>
      </c>
      <c r="BF3" s="451" t="s">
        <v>835</v>
      </c>
      <c r="BG3" s="451" t="s">
        <v>836</v>
      </c>
      <c r="BH3" s="452"/>
      <c r="BI3" s="441"/>
      <c r="BJ3" s="449" t="s">
        <v>837</v>
      </c>
      <c r="BK3" s="449" t="s">
        <v>838</v>
      </c>
    </row>
    <row r="4" spans="1:63" x14ac:dyDescent="0.2">
      <c r="A4" s="453"/>
      <c r="B4" s="454"/>
      <c r="C4" s="454"/>
      <c r="D4" s="454"/>
      <c r="E4" s="455"/>
      <c r="F4" s="454"/>
      <c r="G4" s="456"/>
      <c r="H4" s="431" t="s">
        <v>756</v>
      </c>
      <c r="I4" s="431" t="s">
        <v>757</v>
      </c>
      <c r="J4" s="432"/>
      <c r="K4" s="430" t="s">
        <v>812</v>
      </c>
      <c r="L4" s="430" t="s">
        <v>839</v>
      </c>
      <c r="M4" s="428" t="s">
        <v>839</v>
      </c>
      <c r="N4" s="453"/>
      <c r="O4" s="453"/>
      <c r="P4" s="428" t="s">
        <v>840</v>
      </c>
      <c r="Q4" s="455"/>
      <c r="R4" s="432"/>
      <c r="S4" s="432"/>
      <c r="T4" s="453"/>
      <c r="U4" s="455"/>
      <c r="V4" s="432"/>
      <c r="W4" s="432"/>
      <c r="X4" s="453"/>
      <c r="Y4" s="432"/>
      <c r="Z4" s="453"/>
      <c r="AA4" s="432"/>
      <c r="AB4" s="453"/>
      <c r="AC4" s="432"/>
      <c r="AD4" s="453"/>
      <c r="AE4" s="455"/>
      <c r="AF4" s="432"/>
      <c r="AG4" s="455"/>
      <c r="AH4" s="453"/>
      <c r="AI4" s="455"/>
      <c r="AJ4" s="432"/>
      <c r="AK4" s="455"/>
      <c r="AL4" s="432"/>
      <c r="AM4" s="432"/>
      <c r="AN4" s="453"/>
      <c r="AO4" s="432"/>
      <c r="AP4" s="432"/>
      <c r="AQ4" s="432"/>
      <c r="AR4" s="432"/>
      <c r="AS4" s="432"/>
      <c r="AT4" s="432"/>
      <c r="AU4" s="432"/>
      <c r="AV4" s="432"/>
      <c r="AW4" s="432"/>
      <c r="AX4" s="432"/>
      <c r="AY4" s="432"/>
      <c r="AZ4" s="432"/>
      <c r="BA4" s="432"/>
      <c r="BB4" s="432"/>
      <c r="BC4" s="432"/>
      <c r="BD4" s="432"/>
      <c r="BE4" s="116"/>
      <c r="BF4" s="116"/>
      <c r="BG4" s="116"/>
      <c r="BH4" s="116"/>
      <c r="BI4" s="432"/>
      <c r="BJ4" s="432"/>
      <c r="BK4" s="432"/>
    </row>
    <row r="5" spans="1:63" ht="15.75" customHeight="1" x14ac:dyDescent="0.25">
      <c r="A5" s="457" t="s">
        <v>841</v>
      </c>
      <c r="B5" s="458" t="s">
        <v>411</v>
      </c>
      <c r="C5" s="458" t="s">
        <v>842</v>
      </c>
      <c r="D5" s="458">
        <v>1998</v>
      </c>
      <c r="E5" s="459">
        <v>12175</v>
      </c>
      <c r="F5" s="458">
        <v>2</v>
      </c>
      <c r="G5" s="459">
        <v>5126</v>
      </c>
      <c r="H5" s="459">
        <v>121555</v>
      </c>
      <c r="I5" s="459">
        <v>119485</v>
      </c>
      <c r="J5" s="460">
        <v>12.17</v>
      </c>
      <c r="K5" s="460">
        <v>28.89</v>
      </c>
      <c r="L5" s="460">
        <v>1.27</v>
      </c>
      <c r="M5" s="460">
        <v>1.39</v>
      </c>
      <c r="N5" s="122"/>
      <c r="O5" s="122"/>
      <c r="P5" s="122"/>
      <c r="Q5" s="459">
        <v>202433</v>
      </c>
      <c r="R5" s="460">
        <v>1</v>
      </c>
      <c r="S5" s="460">
        <v>24</v>
      </c>
      <c r="T5" s="460">
        <v>3</v>
      </c>
      <c r="U5" s="459">
        <v>644617</v>
      </c>
      <c r="V5" s="460">
        <v>1</v>
      </c>
      <c r="W5" s="460">
        <v>82</v>
      </c>
      <c r="X5" s="460">
        <v>1</v>
      </c>
      <c r="Y5" s="460">
        <v>1.4</v>
      </c>
      <c r="Z5" s="460">
        <v>1</v>
      </c>
      <c r="AA5" s="122"/>
      <c r="AB5" s="122"/>
      <c r="AC5" s="122"/>
      <c r="AD5" s="122"/>
      <c r="AE5" s="459">
        <v>7778</v>
      </c>
      <c r="AF5" s="460">
        <v>1</v>
      </c>
      <c r="AG5" s="459">
        <v>2288</v>
      </c>
      <c r="AH5" s="460">
        <v>2</v>
      </c>
      <c r="AI5" s="459">
        <v>27074</v>
      </c>
      <c r="AJ5" s="460">
        <v>1</v>
      </c>
      <c r="AK5" s="459">
        <v>42916</v>
      </c>
      <c r="AL5" s="460">
        <v>1</v>
      </c>
      <c r="AM5" s="460">
        <v>746</v>
      </c>
      <c r="AN5" s="460">
        <v>1</v>
      </c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</row>
    <row r="6" spans="1:63" ht="15.75" customHeight="1" x14ac:dyDescent="0.25">
      <c r="A6" s="457" t="s">
        <v>841</v>
      </c>
      <c r="B6" s="458" t="s">
        <v>411</v>
      </c>
      <c r="C6" s="458" t="s">
        <v>842</v>
      </c>
      <c r="D6" s="458">
        <v>1999</v>
      </c>
      <c r="E6" s="459">
        <v>12100</v>
      </c>
      <c r="F6" s="458">
        <v>2</v>
      </c>
      <c r="G6" s="459">
        <v>5177</v>
      </c>
      <c r="H6" s="459">
        <v>123200</v>
      </c>
      <c r="I6" s="459">
        <v>120665</v>
      </c>
      <c r="J6" s="460">
        <v>12.43</v>
      </c>
      <c r="K6" s="460">
        <v>29.28</v>
      </c>
      <c r="L6" s="460">
        <v>1.59</v>
      </c>
      <c r="M6" s="460">
        <v>1.5</v>
      </c>
      <c r="N6" s="122"/>
      <c r="O6" s="122"/>
      <c r="P6" s="122"/>
      <c r="Q6" s="459">
        <v>206170</v>
      </c>
      <c r="R6" s="460">
        <v>2</v>
      </c>
      <c r="S6" s="460">
        <v>23</v>
      </c>
      <c r="T6" s="460">
        <v>6</v>
      </c>
      <c r="U6" s="459">
        <v>656518</v>
      </c>
      <c r="V6" s="460">
        <v>1</v>
      </c>
      <c r="W6" s="460">
        <v>82</v>
      </c>
      <c r="X6" s="460">
        <v>1</v>
      </c>
      <c r="Y6" s="460">
        <v>1.4</v>
      </c>
      <c r="Z6" s="460">
        <v>1</v>
      </c>
      <c r="AA6" s="122"/>
      <c r="AB6" s="122"/>
      <c r="AC6" s="122"/>
      <c r="AD6" s="122"/>
      <c r="AE6" s="459">
        <v>8142</v>
      </c>
      <c r="AF6" s="460">
        <v>1</v>
      </c>
      <c r="AG6" s="459">
        <v>2280</v>
      </c>
      <c r="AH6" s="460">
        <v>2</v>
      </c>
      <c r="AI6" s="459">
        <v>27574</v>
      </c>
      <c r="AJ6" s="460">
        <v>1</v>
      </c>
      <c r="AK6" s="459">
        <v>43708</v>
      </c>
      <c r="AL6" s="460">
        <v>2</v>
      </c>
      <c r="AM6" s="460">
        <v>774</v>
      </c>
      <c r="AN6" s="460">
        <v>1</v>
      </c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</row>
    <row r="7" spans="1:63" ht="15.75" customHeight="1" x14ac:dyDescent="0.25">
      <c r="A7" s="457" t="s">
        <v>841</v>
      </c>
      <c r="B7" s="458" t="s">
        <v>411</v>
      </c>
      <c r="C7" s="458" t="s">
        <v>842</v>
      </c>
      <c r="D7" s="458">
        <v>2000</v>
      </c>
      <c r="E7" s="459">
        <v>12120</v>
      </c>
      <c r="F7" s="458">
        <v>2</v>
      </c>
      <c r="G7" s="459">
        <v>5279</v>
      </c>
      <c r="H7" s="459">
        <v>126495</v>
      </c>
      <c r="I7" s="459">
        <v>122130</v>
      </c>
      <c r="J7" s="460">
        <v>12.85</v>
      </c>
      <c r="K7" s="460">
        <v>30.38</v>
      </c>
      <c r="L7" s="460">
        <v>1.72</v>
      </c>
      <c r="M7" s="460">
        <v>1.68</v>
      </c>
      <c r="N7" s="122"/>
      <c r="O7" s="122"/>
      <c r="P7" s="122"/>
      <c r="Q7" s="459">
        <v>211622</v>
      </c>
      <c r="R7" s="460">
        <v>2</v>
      </c>
      <c r="S7" s="460">
        <v>25</v>
      </c>
      <c r="T7" s="460">
        <v>3</v>
      </c>
      <c r="U7" s="459">
        <v>673878</v>
      </c>
      <c r="V7" s="460">
        <v>1</v>
      </c>
      <c r="W7" s="460">
        <v>84</v>
      </c>
      <c r="X7" s="460">
        <v>1</v>
      </c>
      <c r="Y7" s="460">
        <v>1.41</v>
      </c>
      <c r="Z7" s="460">
        <v>1</v>
      </c>
      <c r="AA7" s="122"/>
      <c r="AB7" s="122"/>
      <c r="AC7" s="122"/>
      <c r="AD7" s="122"/>
      <c r="AE7" s="459">
        <v>8659</v>
      </c>
      <c r="AF7" s="460">
        <v>1</v>
      </c>
      <c r="AG7" s="459">
        <v>2264</v>
      </c>
      <c r="AH7" s="460">
        <v>2</v>
      </c>
      <c r="AI7" s="459">
        <v>28303</v>
      </c>
      <c r="AJ7" s="460">
        <v>1</v>
      </c>
      <c r="AK7" s="459">
        <v>44864</v>
      </c>
      <c r="AL7" s="460">
        <v>2</v>
      </c>
      <c r="AM7" s="460">
        <v>830</v>
      </c>
      <c r="AN7" s="460">
        <v>1</v>
      </c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</row>
    <row r="8" spans="1:63" ht="15.75" customHeight="1" x14ac:dyDescent="0.25">
      <c r="A8" s="457" t="s">
        <v>841</v>
      </c>
      <c r="B8" s="458" t="s">
        <v>411</v>
      </c>
      <c r="C8" s="458" t="s">
        <v>842</v>
      </c>
      <c r="D8" s="458">
        <v>2001</v>
      </c>
      <c r="E8" s="459">
        <v>12150</v>
      </c>
      <c r="F8" s="458">
        <v>2</v>
      </c>
      <c r="G8" s="459">
        <v>5375</v>
      </c>
      <c r="H8" s="459">
        <v>129755</v>
      </c>
      <c r="I8" s="459">
        <v>122720</v>
      </c>
      <c r="J8" s="460">
        <v>13.22</v>
      </c>
      <c r="K8" s="460">
        <v>31.51</v>
      </c>
      <c r="L8" s="460">
        <v>1.93</v>
      </c>
      <c r="M8" s="460">
        <v>1.78</v>
      </c>
      <c r="N8" s="122"/>
      <c r="O8" s="122"/>
      <c r="P8" s="122"/>
      <c r="Q8" s="459">
        <v>216824</v>
      </c>
      <c r="R8" s="460">
        <v>2</v>
      </c>
      <c r="S8" s="460">
        <v>25</v>
      </c>
      <c r="T8" s="460">
        <v>7</v>
      </c>
      <c r="U8" s="459">
        <v>690442</v>
      </c>
      <c r="V8" s="460">
        <v>1</v>
      </c>
      <c r="W8" s="460">
        <v>86</v>
      </c>
      <c r="X8" s="460">
        <v>1</v>
      </c>
      <c r="Y8" s="460">
        <v>1.41</v>
      </c>
      <c r="Z8" s="460">
        <v>1</v>
      </c>
      <c r="AA8" s="122"/>
      <c r="AB8" s="122"/>
      <c r="AC8" s="122"/>
      <c r="AD8" s="122"/>
      <c r="AE8" s="459">
        <v>9157</v>
      </c>
      <c r="AF8" s="460">
        <v>1</v>
      </c>
      <c r="AG8" s="459">
        <v>2255</v>
      </c>
      <c r="AH8" s="460">
        <v>2</v>
      </c>
      <c r="AI8" s="459">
        <v>28999</v>
      </c>
      <c r="AJ8" s="460">
        <v>1</v>
      </c>
      <c r="AK8" s="459">
        <v>45967</v>
      </c>
      <c r="AL8" s="460">
        <v>2</v>
      </c>
      <c r="AM8" s="460">
        <v>883</v>
      </c>
      <c r="AN8" s="460">
        <v>1</v>
      </c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</row>
    <row r="9" spans="1:63" ht="15.75" customHeight="1" x14ac:dyDescent="0.25">
      <c r="A9" s="457" t="s">
        <v>841</v>
      </c>
      <c r="B9" s="458" t="s">
        <v>411</v>
      </c>
      <c r="C9" s="458" t="s">
        <v>842</v>
      </c>
      <c r="D9" s="458">
        <v>2002</v>
      </c>
      <c r="E9" s="459">
        <v>12175</v>
      </c>
      <c r="F9" s="458">
        <v>2</v>
      </c>
      <c r="G9" s="459">
        <v>5479</v>
      </c>
      <c r="H9" s="459">
        <v>135340</v>
      </c>
      <c r="I9" s="459">
        <v>125435</v>
      </c>
      <c r="J9" s="460">
        <v>13.43</v>
      </c>
      <c r="K9" s="460">
        <v>32.69</v>
      </c>
      <c r="L9" s="460">
        <v>1.66</v>
      </c>
      <c r="M9" s="460">
        <v>1.58</v>
      </c>
      <c r="N9" s="122"/>
      <c r="O9" s="122"/>
      <c r="P9" s="122"/>
      <c r="Q9" s="459">
        <v>221966</v>
      </c>
      <c r="R9" s="460">
        <v>2</v>
      </c>
      <c r="S9" s="460">
        <v>26</v>
      </c>
      <c r="T9" s="460">
        <v>6</v>
      </c>
      <c r="U9" s="459">
        <v>706816</v>
      </c>
      <c r="V9" s="460">
        <v>1</v>
      </c>
      <c r="W9" s="460">
        <v>88</v>
      </c>
      <c r="X9" s="460">
        <v>1</v>
      </c>
      <c r="Y9" s="460">
        <v>1.41</v>
      </c>
      <c r="Z9" s="460">
        <v>1</v>
      </c>
      <c r="AA9" s="122"/>
      <c r="AB9" s="122"/>
      <c r="AC9" s="122"/>
      <c r="AD9" s="122"/>
      <c r="AE9" s="459">
        <v>9459</v>
      </c>
      <c r="AF9" s="460">
        <v>1</v>
      </c>
      <c r="AG9" s="459">
        <v>2272</v>
      </c>
      <c r="AH9" s="460">
        <v>2</v>
      </c>
      <c r="AI9" s="459">
        <v>29686</v>
      </c>
      <c r="AJ9" s="460">
        <v>1</v>
      </c>
      <c r="AK9" s="459">
        <v>47057</v>
      </c>
      <c r="AL9" s="460">
        <v>2</v>
      </c>
      <c r="AM9" s="460">
        <v>926</v>
      </c>
      <c r="AN9" s="460">
        <v>1</v>
      </c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</row>
    <row r="10" spans="1:63" ht="15.75" customHeight="1" x14ac:dyDescent="0.25">
      <c r="A10" s="457" t="s">
        <v>841</v>
      </c>
      <c r="B10" s="458" t="s">
        <v>411</v>
      </c>
      <c r="C10" s="458" t="s">
        <v>842</v>
      </c>
      <c r="D10" s="458">
        <v>2003</v>
      </c>
      <c r="E10" s="459">
        <v>12200</v>
      </c>
      <c r="F10" s="458">
        <v>2</v>
      </c>
      <c r="G10" s="459">
        <v>5574</v>
      </c>
      <c r="H10" s="459">
        <v>136000</v>
      </c>
      <c r="I10" s="459">
        <v>124535</v>
      </c>
      <c r="J10" s="460">
        <v>13.73</v>
      </c>
      <c r="K10" s="460">
        <v>33.92</v>
      </c>
      <c r="L10" s="460">
        <v>1.78</v>
      </c>
      <c r="M10" s="460">
        <v>1.79</v>
      </c>
      <c r="N10" s="122"/>
      <c r="O10" s="122"/>
      <c r="P10" s="122"/>
      <c r="Q10" s="459">
        <v>229508</v>
      </c>
      <c r="R10" s="460">
        <v>2</v>
      </c>
      <c r="S10" s="460">
        <v>26</v>
      </c>
      <c r="T10" s="460">
        <v>5</v>
      </c>
      <c r="U10" s="459">
        <v>730833</v>
      </c>
      <c r="V10" s="460">
        <v>1</v>
      </c>
      <c r="W10" s="460">
        <v>90</v>
      </c>
      <c r="X10" s="460">
        <v>1</v>
      </c>
      <c r="Y10" s="460">
        <v>1.42</v>
      </c>
      <c r="Z10" s="460">
        <v>1</v>
      </c>
      <c r="AA10" s="122"/>
      <c r="AB10" s="122"/>
      <c r="AC10" s="122"/>
      <c r="AD10" s="122"/>
      <c r="AE10" s="459">
        <v>10023</v>
      </c>
      <c r="AF10" s="460">
        <v>1</v>
      </c>
      <c r="AG10" s="459">
        <v>2298</v>
      </c>
      <c r="AH10" s="460">
        <v>2</v>
      </c>
      <c r="AI10" s="459">
        <v>30695</v>
      </c>
      <c r="AJ10" s="460">
        <v>1</v>
      </c>
      <c r="AK10" s="459">
        <v>48656</v>
      </c>
      <c r="AL10" s="460">
        <v>2</v>
      </c>
      <c r="AM10" s="459">
        <v>1000</v>
      </c>
      <c r="AN10" s="460">
        <v>1</v>
      </c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</row>
    <row r="11" spans="1:63" ht="15.75" customHeight="1" x14ac:dyDescent="0.25">
      <c r="A11" s="457" t="s">
        <v>841</v>
      </c>
      <c r="B11" s="458" t="s">
        <v>411</v>
      </c>
      <c r="C11" s="458" t="s">
        <v>842</v>
      </c>
      <c r="D11" s="458">
        <v>2004</v>
      </c>
      <c r="E11" s="459">
        <v>12215</v>
      </c>
      <c r="F11" s="458">
        <v>2</v>
      </c>
      <c r="G11" s="459">
        <v>5612</v>
      </c>
      <c r="H11" s="459">
        <v>139275</v>
      </c>
      <c r="I11" s="459">
        <v>126010</v>
      </c>
      <c r="J11" s="460">
        <v>14.1</v>
      </c>
      <c r="K11" s="460">
        <v>35.19</v>
      </c>
      <c r="L11" s="460">
        <v>2.2799999999999998</v>
      </c>
      <c r="M11" s="460">
        <v>2.27</v>
      </c>
      <c r="N11" s="122"/>
      <c r="O11" s="122"/>
      <c r="P11" s="122"/>
      <c r="Q11" s="459">
        <v>237736</v>
      </c>
      <c r="R11" s="460">
        <v>2</v>
      </c>
      <c r="S11" s="460">
        <v>26</v>
      </c>
      <c r="T11" s="460">
        <v>5</v>
      </c>
      <c r="U11" s="459">
        <v>757034</v>
      </c>
      <c r="V11" s="460">
        <v>1</v>
      </c>
      <c r="W11" s="460">
        <v>91</v>
      </c>
      <c r="X11" s="460">
        <v>1</v>
      </c>
      <c r="Y11" s="460">
        <v>1.43</v>
      </c>
      <c r="Z11" s="460">
        <v>1</v>
      </c>
      <c r="AA11" s="122"/>
      <c r="AB11" s="122"/>
      <c r="AC11" s="122"/>
      <c r="AD11" s="122"/>
      <c r="AE11" s="459">
        <v>10768</v>
      </c>
      <c r="AF11" s="460">
        <v>1</v>
      </c>
      <c r="AG11" s="459">
        <v>2318</v>
      </c>
      <c r="AH11" s="460">
        <v>1</v>
      </c>
      <c r="AI11" s="459">
        <v>31795</v>
      </c>
      <c r="AJ11" s="460">
        <v>1</v>
      </c>
      <c r="AK11" s="459">
        <v>50400</v>
      </c>
      <c r="AL11" s="460">
        <v>2</v>
      </c>
      <c r="AM11" s="459">
        <v>1096</v>
      </c>
      <c r="AN11" s="460">
        <v>1</v>
      </c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</row>
    <row r="12" spans="1:63" ht="15.75" customHeight="1" x14ac:dyDescent="0.25">
      <c r="A12" s="457" t="s">
        <v>841</v>
      </c>
      <c r="B12" s="458" t="s">
        <v>411</v>
      </c>
      <c r="C12" s="458" t="s">
        <v>842</v>
      </c>
      <c r="D12" s="458">
        <v>2005</v>
      </c>
      <c r="E12" s="459">
        <v>12235</v>
      </c>
      <c r="F12" s="458">
        <v>2</v>
      </c>
      <c r="G12" s="459">
        <v>5663</v>
      </c>
      <c r="H12" s="459">
        <v>133080</v>
      </c>
      <c r="I12" s="459">
        <v>125500</v>
      </c>
      <c r="J12" s="460">
        <v>14.58</v>
      </c>
      <c r="K12" s="460">
        <v>36.51</v>
      </c>
      <c r="L12" s="460">
        <v>2.62</v>
      </c>
      <c r="M12" s="460">
        <v>2.93</v>
      </c>
      <c r="N12" s="122"/>
      <c r="O12" s="122"/>
      <c r="P12" s="122"/>
      <c r="Q12" s="459">
        <v>242072</v>
      </c>
      <c r="R12" s="460">
        <v>2</v>
      </c>
      <c r="S12" s="460">
        <v>26</v>
      </c>
      <c r="T12" s="460">
        <v>6</v>
      </c>
      <c r="U12" s="459">
        <v>770842</v>
      </c>
      <c r="V12" s="460">
        <v>1</v>
      </c>
      <c r="W12" s="460">
        <v>91</v>
      </c>
      <c r="X12" s="460">
        <v>1</v>
      </c>
      <c r="Y12" s="460">
        <v>1.45</v>
      </c>
      <c r="Z12" s="460">
        <v>1</v>
      </c>
      <c r="AA12" s="122"/>
      <c r="AB12" s="122"/>
      <c r="AC12" s="122"/>
      <c r="AD12" s="122"/>
      <c r="AE12" s="459">
        <v>11418</v>
      </c>
      <c r="AF12" s="460">
        <v>1</v>
      </c>
      <c r="AG12" s="459">
        <v>2283</v>
      </c>
      <c r="AH12" s="460">
        <v>1</v>
      </c>
      <c r="AI12" s="459">
        <v>32375</v>
      </c>
      <c r="AJ12" s="460">
        <v>1</v>
      </c>
      <c r="AK12" s="459">
        <v>51319</v>
      </c>
      <c r="AL12" s="460">
        <v>2</v>
      </c>
      <c r="AM12" s="459">
        <v>1187</v>
      </c>
      <c r="AN12" s="460">
        <v>1</v>
      </c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</row>
    <row r="13" spans="1:63" ht="15.75" customHeight="1" x14ac:dyDescent="0.25">
      <c r="A13" s="457" t="s">
        <v>841</v>
      </c>
      <c r="B13" s="458" t="s">
        <v>411</v>
      </c>
      <c r="C13" s="458" t="s">
        <v>842</v>
      </c>
      <c r="D13" s="458">
        <v>2006</v>
      </c>
      <c r="E13" s="459">
        <v>12260</v>
      </c>
      <c r="F13" s="458">
        <v>2</v>
      </c>
      <c r="G13" s="459">
        <v>5696</v>
      </c>
      <c r="H13" s="459">
        <v>134000</v>
      </c>
      <c r="I13" s="459">
        <v>125800</v>
      </c>
      <c r="J13" s="460">
        <v>15.06</v>
      </c>
      <c r="K13" s="460">
        <v>37.880000000000003</v>
      </c>
      <c r="L13" s="460">
        <v>2.88</v>
      </c>
      <c r="M13" s="460">
        <v>3.17</v>
      </c>
      <c r="N13" s="122"/>
      <c r="O13" s="122"/>
      <c r="P13" s="122"/>
      <c r="Q13" s="459">
        <v>249568</v>
      </c>
      <c r="R13" s="460">
        <v>2</v>
      </c>
      <c r="S13" s="460">
        <v>27</v>
      </c>
      <c r="T13" s="460">
        <v>5</v>
      </c>
      <c r="U13" s="459">
        <v>794710</v>
      </c>
      <c r="V13" s="460">
        <v>1</v>
      </c>
      <c r="W13" s="460">
        <v>92</v>
      </c>
      <c r="X13" s="460">
        <v>1</v>
      </c>
      <c r="Y13" s="460">
        <v>1.46</v>
      </c>
      <c r="Z13" s="460">
        <v>1</v>
      </c>
      <c r="AA13" s="122"/>
      <c r="AB13" s="122"/>
      <c r="AC13" s="122"/>
      <c r="AD13" s="122"/>
      <c r="AE13" s="459">
        <v>12201</v>
      </c>
      <c r="AF13" s="460">
        <v>1</v>
      </c>
      <c r="AG13" s="459">
        <v>2278</v>
      </c>
      <c r="AH13" s="460">
        <v>1</v>
      </c>
      <c r="AI13" s="459">
        <v>33378</v>
      </c>
      <c r="AJ13" s="460">
        <v>1</v>
      </c>
      <c r="AK13" s="459">
        <v>52908</v>
      </c>
      <c r="AL13" s="460">
        <v>2</v>
      </c>
      <c r="AM13" s="459">
        <v>1277</v>
      </c>
      <c r="AN13" s="460">
        <v>1</v>
      </c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</row>
    <row r="14" spans="1:63" ht="15.75" customHeight="1" x14ac:dyDescent="0.25">
      <c r="A14" s="457" t="s">
        <v>841</v>
      </c>
      <c r="B14" s="458" t="s">
        <v>411</v>
      </c>
      <c r="C14" s="458" t="s">
        <v>842</v>
      </c>
      <c r="D14" s="458">
        <v>2007</v>
      </c>
      <c r="E14" s="459">
        <v>12305</v>
      </c>
      <c r="F14" s="458">
        <v>2</v>
      </c>
      <c r="G14" s="459">
        <v>5727</v>
      </c>
      <c r="H14" s="459">
        <v>135235</v>
      </c>
      <c r="I14" s="459">
        <v>120690</v>
      </c>
      <c r="J14" s="460">
        <v>15.47</v>
      </c>
      <c r="K14" s="460">
        <v>39.299999999999997</v>
      </c>
      <c r="L14" s="460">
        <v>3.24</v>
      </c>
      <c r="M14" s="460">
        <v>3.6</v>
      </c>
      <c r="N14" s="122"/>
      <c r="O14" s="122"/>
      <c r="P14" s="122"/>
      <c r="Q14" s="459">
        <v>245970</v>
      </c>
      <c r="R14" s="460">
        <v>2</v>
      </c>
      <c r="S14" s="460">
        <v>26</v>
      </c>
      <c r="T14" s="460">
        <v>6</v>
      </c>
      <c r="U14" s="459">
        <v>783254</v>
      </c>
      <c r="V14" s="460">
        <v>1</v>
      </c>
      <c r="W14" s="460">
        <v>92</v>
      </c>
      <c r="X14" s="460">
        <v>1</v>
      </c>
      <c r="Y14" s="460">
        <v>1.47</v>
      </c>
      <c r="Z14" s="460">
        <v>1</v>
      </c>
      <c r="AA14" s="122"/>
      <c r="AB14" s="122"/>
      <c r="AC14" s="122"/>
      <c r="AD14" s="122"/>
      <c r="AE14" s="459">
        <v>12425</v>
      </c>
      <c r="AF14" s="460">
        <v>1</v>
      </c>
      <c r="AG14" s="459">
        <v>2186</v>
      </c>
      <c r="AH14" s="460">
        <v>2</v>
      </c>
      <c r="AI14" s="459">
        <v>32897</v>
      </c>
      <c r="AJ14" s="460">
        <v>1</v>
      </c>
      <c r="AK14" s="459">
        <v>52146</v>
      </c>
      <c r="AL14" s="460">
        <v>2</v>
      </c>
      <c r="AM14" s="459">
        <v>1322</v>
      </c>
      <c r="AN14" s="460">
        <v>1</v>
      </c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</row>
    <row r="15" spans="1:63" ht="15.75" customHeight="1" x14ac:dyDescent="0.25">
      <c r="A15" s="457" t="s">
        <v>841</v>
      </c>
      <c r="B15" s="458" t="s">
        <v>411</v>
      </c>
      <c r="C15" s="458" t="s">
        <v>842</v>
      </c>
      <c r="D15" s="458">
        <v>2008</v>
      </c>
      <c r="E15" s="459">
        <v>12345</v>
      </c>
      <c r="F15" s="458">
        <v>2</v>
      </c>
      <c r="G15" s="459">
        <v>5756</v>
      </c>
      <c r="H15" s="459">
        <v>133000</v>
      </c>
      <c r="I15" s="459">
        <v>118000</v>
      </c>
      <c r="J15" s="460">
        <v>16.07</v>
      </c>
      <c r="K15" s="460">
        <v>40.770000000000003</v>
      </c>
      <c r="L15" s="460">
        <v>3.84</v>
      </c>
      <c r="M15" s="460">
        <v>4.3899999999999997</v>
      </c>
      <c r="N15" s="122"/>
      <c r="O15" s="122"/>
      <c r="P15" s="122"/>
      <c r="Q15" s="459">
        <v>249461</v>
      </c>
      <c r="R15" s="460">
        <v>2</v>
      </c>
      <c r="S15" s="460">
        <v>27</v>
      </c>
      <c r="T15" s="460">
        <v>4</v>
      </c>
      <c r="U15" s="459">
        <v>794371</v>
      </c>
      <c r="V15" s="460">
        <v>1</v>
      </c>
      <c r="W15" s="460">
        <v>93</v>
      </c>
      <c r="X15" s="460">
        <v>1</v>
      </c>
      <c r="Y15" s="460">
        <v>1.46</v>
      </c>
      <c r="Z15" s="460">
        <v>1</v>
      </c>
      <c r="AA15" s="122"/>
      <c r="AB15" s="122"/>
      <c r="AC15" s="122"/>
      <c r="AD15" s="122"/>
      <c r="AE15" s="459">
        <v>13218</v>
      </c>
      <c r="AF15" s="460">
        <v>1</v>
      </c>
      <c r="AG15" s="459">
        <v>2134</v>
      </c>
      <c r="AH15" s="460">
        <v>1</v>
      </c>
      <c r="AI15" s="459">
        <v>33364</v>
      </c>
      <c r="AJ15" s="460">
        <v>1</v>
      </c>
      <c r="AK15" s="459">
        <v>52886</v>
      </c>
      <c r="AL15" s="460">
        <v>2</v>
      </c>
      <c r="AM15" s="459">
        <v>1425</v>
      </c>
      <c r="AN15" s="460">
        <v>1</v>
      </c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</row>
    <row r="16" spans="1:63" ht="15.75" customHeight="1" x14ac:dyDescent="0.25">
      <c r="A16" s="457" t="s">
        <v>841</v>
      </c>
      <c r="B16" s="458" t="s">
        <v>411</v>
      </c>
      <c r="C16" s="458" t="s">
        <v>842</v>
      </c>
      <c r="D16" s="458">
        <v>2009</v>
      </c>
      <c r="E16" s="459">
        <v>12390</v>
      </c>
      <c r="F16" s="458">
        <v>2</v>
      </c>
      <c r="G16" s="459">
        <v>5798</v>
      </c>
      <c r="H16" s="459">
        <v>132500</v>
      </c>
      <c r="I16" s="459">
        <v>116702</v>
      </c>
      <c r="J16" s="460">
        <v>16.010000000000002</v>
      </c>
      <c r="K16" s="460">
        <v>41.83</v>
      </c>
      <c r="L16" s="460">
        <v>2.61</v>
      </c>
      <c r="M16" s="460">
        <v>2.71</v>
      </c>
      <c r="N16" s="122"/>
      <c r="O16" s="122"/>
      <c r="P16" s="122"/>
      <c r="Q16" s="459">
        <v>237339</v>
      </c>
      <c r="R16" s="460">
        <v>2</v>
      </c>
      <c r="S16" s="460">
        <v>26</v>
      </c>
      <c r="T16" s="460">
        <v>5</v>
      </c>
      <c r="U16" s="459">
        <v>793559</v>
      </c>
      <c r="V16" s="460">
        <v>1</v>
      </c>
      <c r="W16" s="460">
        <v>96</v>
      </c>
      <c r="X16" s="460">
        <v>1</v>
      </c>
      <c r="Y16" s="460">
        <v>1.45</v>
      </c>
      <c r="Z16" s="460">
        <v>1</v>
      </c>
      <c r="AA16" s="122"/>
      <c r="AB16" s="122"/>
      <c r="AC16" s="122"/>
      <c r="AD16" s="122"/>
      <c r="AE16" s="459">
        <v>12797</v>
      </c>
      <c r="AF16" s="460">
        <v>1</v>
      </c>
      <c r="AG16" s="459">
        <v>2140</v>
      </c>
      <c r="AH16" s="460">
        <v>1</v>
      </c>
      <c r="AI16" s="459">
        <v>33329</v>
      </c>
      <c r="AJ16" s="460">
        <v>1</v>
      </c>
      <c r="AK16" s="459">
        <v>50316</v>
      </c>
      <c r="AL16" s="460">
        <v>2</v>
      </c>
      <c r="AM16" s="459">
        <v>1359</v>
      </c>
      <c r="AN16" s="460">
        <v>1</v>
      </c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</row>
    <row r="17" spans="1:63" ht="15.75" customHeight="1" x14ac:dyDescent="0.25">
      <c r="A17" s="457" t="s">
        <v>841</v>
      </c>
      <c r="B17" s="458" t="s">
        <v>411</v>
      </c>
      <c r="C17" s="458" t="s">
        <v>842</v>
      </c>
      <c r="D17" s="458">
        <v>2010</v>
      </c>
      <c r="E17" s="459">
        <v>12430</v>
      </c>
      <c r="F17" s="458">
        <v>2</v>
      </c>
      <c r="G17" s="459">
        <v>5828</v>
      </c>
      <c r="H17" s="459">
        <v>132195</v>
      </c>
      <c r="I17" s="459">
        <v>116042</v>
      </c>
      <c r="J17" s="460">
        <v>16.28</v>
      </c>
      <c r="K17" s="460">
        <v>42.5</v>
      </c>
      <c r="L17" s="460">
        <v>3.05</v>
      </c>
      <c r="M17" s="460">
        <v>3.2</v>
      </c>
      <c r="N17" s="122"/>
      <c r="O17" s="122"/>
      <c r="P17" s="122"/>
      <c r="Q17" s="459">
        <v>238375</v>
      </c>
      <c r="R17" s="460">
        <v>2</v>
      </c>
      <c r="S17" s="460">
        <v>27</v>
      </c>
      <c r="T17" s="460">
        <v>6</v>
      </c>
      <c r="U17" s="459">
        <v>812204</v>
      </c>
      <c r="V17" s="460">
        <v>1</v>
      </c>
      <c r="W17" s="460">
        <v>97</v>
      </c>
      <c r="X17" s="460">
        <v>1</v>
      </c>
      <c r="Y17" s="460">
        <v>1.45</v>
      </c>
      <c r="Z17" s="460">
        <v>1</v>
      </c>
      <c r="AA17" s="122"/>
      <c r="AB17" s="122"/>
      <c r="AC17" s="122"/>
      <c r="AD17" s="122"/>
      <c r="AE17" s="459">
        <v>13403</v>
      </c>
      <c r="AF17" s="460">
        <v>1</v>
      </c>
      <c r="AG17" s="459">
        <v>2154</v>
      </c>
      <c r="AH17" s="460">
        <v>1</v>
      </c>
      <c r="AI17" s="459">
        <v>34113</v>
      </c>
      <c r="AJ17" s="460">
        <v>1</v>
      </c>
      <c r="AK17" s="459">
        <v>50536</v>
      </c>
      <c r="AL17" s="460">
        <v>2</v>
      </c>
      <c r="AM17" s="459">
        <v>1433</v>
      </c>
      <c r="AN17" s="460">
        <v>1</v>
      </c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</row>
    <row r="18" spans="1:63" ht="15.75" customHeight="1" x14ac:dyDescent="0.25">
      <c r="A18" s="457" t="s">
        <v>841</v>
      </c>
      <c r="B18" s="458" t="s">
        <v>411</v>
      </c>
      <c r="C18" s="458" t="s">
        <v>842</v>
      </c>
      <c r="D18" s="458">
        <v>2011</v>
      </c>
      <c r="E18" s="459">
        <v>12480</v>
      </c>
      <c r="F18" s="458">
        <v>2</v>
      </c>
      <c r="G18" s="459">
        <v>5873</v>
      </c>
      <c r="H18" s="459">
        <v>137813</v>
      </c>
      <c r="I18" s="459">
        <v>116970</v>
      </c>
      <c r="J18" s="460">
        <v>16.79</v>
      </c>
      <c r="K18" s="460">
        <v>44.62</v>
      </c>
      <c r="L18" s="460">
        <v>3.51</v>
      </c>
      <c r="M18" s="460">
        <v>4.0199999999999996</v>
      </c>
      <c r="N18" s="122"/>
      <c r="O18" s="122"/>
      <c r="P18" s="122"/>
      <c r="Q18" s="459">
        <v>240499</v>
      </c>
      <c r="R18" s="460">
        <v>2</v>
      </c>
      <c r="S18" s="460">
        <v>28</v>
      </c>
      <c r="T18" s="460">
        <v>6</v>
      </c>
      <c r="U18" s="459">
        <v>834758</v>
      </c>
      <c r="V18" s="460">
        <v>1</v>
      </c>
      <c r="W18" s="460">
        <v>101</v>
      </c>
      <c r="X18" s="460">
        <v>1</v>
      </c>
      <c r="Y18" s="460">
        <v>1.45</v>
      </c>
      <c r="Z18" s="460">
        <v>1</v>
      </c>
      <c r="AA18" s="122"/>
      <c r="AB18" s="122"/>
      <c r="AC18" s="122"/>
      <c r="AD18" s="122"/>
      <c r="AE18" s="459">
        <v>14298</v>
      </c>
      <c r="AF18" s="460">
        <v>1</v>
      </c>
      <c r="AG18" s="459">
        <v>2147</v>
      </c>
      <c r="AH18" s="460">
        <v>1</v>
      </c>
      <c r="AI18" s="459">
        <v>35060</v>
      </c>
      <c r="AJ18" s="460">
        <v>1</v>
      </c>
      <c r="AK18" s="459">
        <v>50986</v>
      </c>
      <c r="AL18" s="460">
        <v>2</v>
      </c>
      <c r="AM18" s="459">
        <v>1577</v>
      </c>
      <c r="AN18" s="460">
        <v>1</v>
      </c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</row>
    <row r="19" spans="1:63" ht="15.75" customHeight="1" x14ac:dyDescent="0.25">
      <c r="A19" s="457" t="s">
        <v>841</v>
      </c>
      <c r="B19" s="458" t="s">
        <v>411</v>
      </c>
      <c r="C19" s="458" t="s">
        <v>842</v>
      </c>
      <c r="D19" s="458">
        <v>2012</v>
      </c>
      <c r="E19" s="459">
        <v>12525</v>
      </c>
      <c r="F19" s="458">
        <v>2</v>
      </c>
      <c r="G19" s="459">
        <v>5904</v>
      </c>
      <c r="H19" s="459">
        <v>131200</v>
      </c>
      <c r="I19" s="459">
        <v>117015</v>
      </c>
      <c r="J19" s="460">
        <v>17.14</v>
      </c>
      <c r="K19" s="460">
        <v>39.659999999999997</v>
      </c>
      <c r="L19" s="460">
        <v>3.89</v>
      </c>
      <c r="M19" s="460">
        <v>4.2</v>
      </c>
      <c r="N19" s="122"/>
      <c r="O19" s="122"/>
      <c r="P19" s="122"/>
      <c r="Q19" s="459">
        <v>243075</v>
      </c>
      <c r="R19" s="460">
        <v>2</v>
      </c>
      <c r="S19" s="460">
        <v>29</v>
      </c>
      <c r="T19" s="460">
        <v>5</v>
      </c>
      <c r="U19" s="459">
        <v>859180</v>
      </c>
      <c r="V19" s="460">
        <v>1</v>
      </c>
      <c r="W19" s="460">
        <v>103</v>
      </c>
      <c r="X19" s="460">
        <v>1</v>
      </c>
      <c r="Y19" s="460">
        <v>1.47</v>
      </c>
      <c r="Z19" s="460">
        <v>1</v>
      </c>
      <c r="AA19" s="122"/>
      <c r="AB19" s="122"/>
      <c r="AC19" s="122"/>
      <c r="AD19" s="122"/>
      <c r="AE19" s="459">
        <v>15071</v>
      </c>
      <c r="AF19" s="460">
        <v>1</v>
      </c>
      <c r="AG19" s="459">
        <v>2165</v>
      </c>
      <c r="AH19" s="460">
        <v>2</v>
      </c>
      <c r="AI19" s="459">
        <v>36086</v>
      </c>
      <c r="AJ19" s="460">
        <v>1</v>
      </c>
      <c r="AK19" s="459">
        <v>51532</v>
      </c>
      <c r="AL19" s="460">
        <v>2</v>
      </c>
      <c r="AM19" s="459">
        <v>1472</v>
      </c>
      <c r="AN19" s="460">
        <v>1</v>
      </c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</row>
    <row r="20" spans="1:63" ht="15.75" customHeight="1" x14ac:dyDescent="0.25">
      <c r="A20" s="457" t="s">
        <v>841</v>
      </c>
      <c r="B20" s="458" t="s">
        <v>411</v>
      </c>
      <c r="C20" s="458" t="s">
        <v>842</v>
      </c>
      <c r="D20" s="458">
        <v>2013</v>
      </c>
      <c r="E20" s="459">
        <v>12575</v>
      </c>
      <c r="F20" s="458">
        <v>2</v>
      </c>
      <c r="G20" s="459">
        <v>5928</v>
      </c>
      <c r="H20" s="459">
        <v>131010</v>
      </c>
      <c r="I20" s="459">
        <v>117290</v>
      </c>
      <c r="J20" s="460">
        <v>17.39</v>
      </c>
      <c r="K20" s="460">
        <v>41.23</v>
      </c>
      <c r="L20" s="460">
        <v>3.89</v>
      </c>
      <c r="M20" s="460">
        <v>4.12</v>
      </c>
      <c r="N20" s="122"/>
      <c r="O20" s="122"/>
      <c r="P20" s="122"/>
      <c r="Q20" s="459">
        <v>245255</v>
      </c>
      <c r="R20" s="460">
        <v>2</v>
      </c>
      <c r="S20" s="460">
        <v>30</v>
      </c>
      <c r="T20" s="460">
        <v>4</v>
      </c>
      <c r="U20" s="459">
        <v>874694</v>
      </c>
      <c r="V20" s="460">
        <v>1</v>
      </c>
      <c r="W20" s="460">
        <v>105</v>
      </c>
      <c r="X20" s="460">
        <v>1</v>
      </c>
      <c r="Y20" s="460">
        <v>1.48</v>
      </c>
      <c r="Z20" s="460">
        <v>1</v>
      </c>
      <c r="AA20" s="122"/>
      <c r="AB20" s="122"/>
      <c r="AC20" s="122"/>
      <c r="AD20" s="122"/>
      <c r="AE20" s="459">
        <v>15539</v>
      </c>
      <c r="AF20" s="460">
        <v>1</v>
      </c>
      <c r="AG20" s="459">
        <v>2172</v>
      </c>
      <c r="AH20" s="460">
        <v>2</v>
      </c>
      <c r="AI20" s="459">
        <v>36737</v>
      </c>
      <c r="AJ20" s="460">
        <v>1</v>
      </c>
      <c r="AK20" s="459">
        <v>51994</v>
      </c>
      <c r="AL20" s="460">
        <v>2</v>
      </c>
      <c r="AM20" s="459">
        <v>1543</v>
      </c>
      <c r="AN20" s="460">
        <v>1</v>
      </c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</row>
    <row r="21" spans="1:63" ht="15.75" customHeight="1" x14ac:dyDescent="0.25">
      <c r="A21" s="457" t="s">
        <v>841</v>
      </c>
      <c r="B21" s="458" t="s">
        <v>411</v>
      </c>
      <c r="C21" s="458" t="s">
        <v>842</v>
      </c>
      <c r="D21" s="458">
        <v>2014</v>
      </c>
      <c r="E21" s="459">
        <v>12635</v>
      </c>
      <c r="F21" s="458">
        <v>2</v>
      </c>
      <c r="G21" s="459">
        <v>5881</v>
      </c>
      <c r="H21" s="459">
        <v>132120</v>
      </c>
      <c r="I21" s="459">
        <v>119349</v>
      </c>
      <c r="J21" s="460">
        <v>17.670000000000002</v>
      </c>
      <c r="K21" s="460">
        <v>44.82</v>
      </c>
      <c r="L21" s="460">
        <v>3.63</v>
      </c>
      <c r="M21" s="460">
        <v>3.85</v>
      </c>
      <c r="N21" s="122"/>
      <c r="O21" s="122"/>
      <c r="P21" s="122"/>
      <c r="Q21" s="459">
        <v>247276</v>
      </c>
      <c r="R21" s="460">
        <v>2</v>
      </c>
      <c r="S21" s="460">
        <v>31</v>
      </c>
      <c r="T21" s="460">
        <v>4</v>
      </c>
      <c r="U21" s="459">
        <v>897650</v>
      </c>
      <c r="V21" s="460">
        <v>1</v>
      </c>
      <c r="W21" s="460">
        <v>108</v>
      </c>
      <c r="X21" s="460">
        <v>1</v>
      </c>
      <c r="Y21" s="460">
        <v>1.48</v>
      </c>
      <c r="Z21" s="460">
        <v>1</v>
      </c>
      <c r="AA21" s="122"/>
      <c r="AB21" s="122"/>
      <c r="AC21" s="122"/>
      <c r="AD21" s="122"/>
      <c r="AE21" s="459">
        <v>16106</v>
      </c>
      <c r="AF21" s="460">
        <v>1</v>
      </c>
      <c r="AG21" s="459">
        <v>2194</v>
      </c>
      <c r="AH21" s="460">
        <v>2</v>
      </c>
      <c r="AI21" s="459">
        <v>37701</v>
      </c>
      <c r="AJ21" s="460">
        <v>1</v>
      </c>
      <c r="AK21" s="459">
        <v>52422</v>
      </c>
      <c r="AL21" s="460">
        <v>2</v>
      </c>
      <c r="AM21" s="459">
        <v>1684</v>
      </c>
      <c r="AN21" s="460">
        <v>1</v>
      </c>
      <c r="AO21" s="460">
        <v>2</v>
      </c>
      <c r="AP21" s="460">
        <v>2</v>
      </c>
      <c r="AQ21" s="460">
        <v>4</v>
      </c>
      <c r="AR21" s="460">
        <v>1</v>
      </c>
      <c r="AS21" s="460">
        <v>1</v>
      </c>
      <c r="AT21" s="460">
        <v>1</v>
      </c>
      <c r="AU21" s="122"/>
      <c r="AV21" s="122"/>
      <c r="AW21" s="460">
        <v>1</v>
      </c>
      <c r="AX21" s="460">
        <v>2</v>
      </c>
      <c r="AY21" s="460">
        <v>1</v>
      </c>
      <c r="AZ21" s="460">
        <v>2</v>
      </c>
      <c r="BA21" s="460">
        <v>1</v>
      </c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</row>
    <row r="22" spans="1:63" ht="15.75" customHeight="1" x14ac:dyDescent="0.25">
      <c r="A22" s="457" t="s">
        <v>841</v>
      </c>
      <c r="B22" s="458" t="s">
        <v>411</v>
      </c>
      <c r="C22" s="458" t="s">
        <v>842</v>
      </c>
      <c r="D22" s="458">
        <v>2015</v>
      </c>
      <c r="E22" s="459">
        <v>12650</v>
      </c>
      <c r="F22" s="458">
        <v>2</v>
      </c>
      <c r="G22" s="459">
        <v>5892</v>
      </c>
      <c r="H22" s="459">
        <v>132630</v>
      </c>
      <c r="I22" s="459">
        <v>113286</v>
      </c>
      <c r="J22" s="460">
        <v>17.690000000000001</v>
      </c>
      <c r="K22" s="460">
        <v>46.87</v>
      </c>
      <c r="L22" s="460">
        <v>3.18</v>
      </c>
      <c r="M22" s="460">
        <v>2.86</v>
      </c>
      <c r="N22" s="122"/>
      <c r="O22" s="122"/>
      <c r="P22" s="122"/>
      <c r="Q22" s="459">
        <v>250199</v>
      </c>
      <c r="R22" s="460">
        <v>2</v>
      </c>
      <c r="S22" s="460">
        <v>32</v>
      </c>
      <c r="T22" s="460">
        <v>4</v>
      </c>
      <c r="U22" s="459">
        <v>924196</v>
      </c>
      <c r="V22" s="460">
        <v>1</v>
      </c>
      <c r="W22" s="460">
        <v>113</v>
      </c>
      <c r="X22" s="460">
        <v>1</v>
      </c>
      <c r="Y22" s="460">
        <v>1.49</v>
      </c>
      <c r="Z22" s="460">
        <v>1</v>
      </c>
      <c r="AA22" s="122"/>
      <c r="AB22" s="122"/>
      <c r="AC22" s="122"/>
      <c r="AD22" s="122"/>
      <c r="AE22" s="459">
        <v>16443</v>
      </c>
      <c r="AF22" s="460">
        <v>1</v>
      </c>
      <c r="AG22" s="459">
        <v>2323</v>
      </c>
      <c r="AH22" s="460">
        <v>1</v>
      </c>
      <c r="AI22" s="459">
        <v>38816</v>
      </c>
      <c r="AJ22" s="460">
        <v>1</v>
      </c>
      <c r="AK22" s="459">
        <v>53042</v>
      </c>
      <c r="AL22" s="460">
        <v>2</v>
      </c>
      <c r="AM22" s="459">
        <v>1748</v>
      </c>
      <c r="AN22" s="460">
        <v>1</v>
      </c>
      <c r="AO22" s="460">
        <v>2</v>
      </c>
      <c r="AP22" s="460">
        <v>2</v>
      </c>
      <c r="AQ22" s="460">
        <v>4</v>
      </c>
      <c r="AR22" s="460">
        <v>1</v>
      </c>
      <c r="AS22" s="460">
        <v>1</v>
      </c>
      <c r="AT22" s="460">
        <v>1</v>
      </c>
      <c r="AU22" s="122"/>
      <c r="AV22" s="122"/>
      <c r="AW22" s="460">
        <v>1</v>
      </c>
      <c r="AX22" s="460">
        <v>1</v>
      </c>
      <c r="AY22" s="460">
        <v>1</v>
      </c>
      <c r="AZ22" s="460">
        <v>2</v>
      </c>
      <c r="BA22" s="460">
        <v>1</v>
      </c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</row>
    <row r="23" spans="1:63" ht="15" x14ac:dyDescent="0.25">
      <c r="A23" s="457" t="s">
        <v>841</v>
      </c>
      <c r="B23" s="458" t="s">
        <v>411</v>
      </c>
      <c r="C23" s="458" t="s">
        <v>842</v>
      </c>
      <c r="D23" s="458">
        <v>2016</v>
      </c>
      <c r="E23" s="459">
        <v>12660</v>
      </c>
      <c r="F23" s="458">
        <v>2</v>
      </c>
      <c r="G23" s="459">
        <v>5899</v>
      </c>
      <c r="H23" s="459">
        <v>132796</v>
      </c>
      <c r="I23" s="459">
        <v>116646</v>
      </c>
      <c r="J23" s="460">
        <v>17.91</v>
      </c>
      <c r="K23" s="460">
        <v>50.2</v>
      </c>
      <c r="L23" s="460">
        <v>2.78</v>
      </c>
      <c r="M23" s="460">
        <v>2.68</v>
      </c>
      <c r="N23" s="122"/>
      <c r="O23" s="122"/>
      <c r="P23" s="122"/>
      <c r="Q23" s="459">
        <v>252933</v>
      </c>
      <c r="R23" s="460">
        <v>2</v>
      </c>
      <c r="S23" s="460">
        <v>33</v>
      </c>
      <c r="T23" s="460">
        <v>4</v>
      </c>
      <c r="U23" s="459">
        <v>942350</v>
      </c>
      <c r="V23" s="460">
        <v>1</v>
      </c>
      <c r="W23" s="460">
        <v>116</v>
      </c>
      <c r="X23" s="460">
        <v>1</v>
      </c>
      <c r="Y23" s="460">
        <v>1.5</v>
      </c>
      <c r="Z23" s="460">
        <v>1</v>
      </c>
      <c r="AA23" s="122"/>
      <c r="AB23" s="122"/>
      <c r="AC23" s="122"/>
      <c r="AD23" s="122"/>
      <c r="AE23" s="459">
        <v>16868</v>
      </c>
      <c r="AF23" s="460">
        <v>1</v>
      </c>
      <c r="AG23" s="459">
        <v>2368</v>
      </c>
      <c r="AH23" s="460">
        <v>1</v>
      </c>
      <c r="AI23" s="459">
        <v>39579</v>
      </c>
      <c r="AJ23" s="460">
        <v>1</v>
      </c>
      <c r="AK23" s="459">
        <v>53622</v>
      </c>
      <c r="AL23" s="460">
        <v>2</v>
      </c>
      <c r="AM23" s="459">
        <v>1887</v>
      </c>
      <c r="AN23" s="460">
        <v>1</v>
      </c>
      <c r="AO23" s="460">
        <v>2</v>
      </c>
      <c r="AP23" s="460">
        <v>2</v>
      </c>
      <c r="AQ23" s="460">
        <v>4</v>
      </c>
      <c r="AR23" s="460">
        <v>1</v>
      </c>
      <c r="AS23" s="460">
        <v>1</v>
      </c>
      <c r="AT23" s="460">
        <v>1</v>
      </c>
      <c r="AU23" s="122"/>
      <c r="AV23" s="122"/>
      <c r="AW23" s="460">
        <v>1</v>
      </c>
      <c r="AX23" s="460">
        <v>1</v>
      </c>
      <c r="AY23" s="460">
        <v>1</v>
      </c>
      <c r="AZ23" s="460">
        <v>2</v>
      </c>
      <c r="BA23" s="460">
        <v>1</v>
      </c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</row>
    <row r="24" spans="1:63" ht="15" x14ac:dyDescent="0.25">
      <c r="A24" s="461" t="s">
        <v>841</v>
      </c>
      <c r="B24" s="462" t="s">
        <v>411</v>
      </c>
      <c r="C24" s="462" t="s">
        <v>842</v>
      </c>
      <c r="D24" s="462">
        <v>2017</v>
      </c>
      <c r="E24" s="463">
        <v>12670</v>
      </c>
      <c r="F24" s="462">
        <v>2</v>
      </c>
      <c r="G24" s="463">
        <v>5905</v>
      </c>
      <c r="H24" s="463">
        <v>133061</v>
      </c>
      <c r="I24" s="463">
        <v>117129</v>
      </c>
      <c r="J24" s="464">
        <v>18.12</v>
      </c>
      <c r="K24" s="464">
        <v>52.14</v>
      </c>
      <c r="L24" s="464">
        <v>2.96</v>
      </c>
      <c r="M24" s="464">
        <v>2.95</v>
      </c>
      <c r="N24" s="464">
        <v>56.7</v>
      </c>
      <c r="O24" s="464">
        <v>34.6</v>
      </c>
      <c r="P24" s="464">
        <v>6.1</v>
      </c>
      <c r="Q24" s="463">
        <v>256931</v>
      </c>
      <c r="R24" s="464">
        <v>2</v>
      </c>
      <c r="S24" s="464">
        <v>35</v>
      </c>
      <c r="T24" s="464">
        <v>4</v>
      </c>
      <c r="U24" s="463">
        <v>971478</v>
      </c>
      <c r="V24" s="464">
        <v>1</v>
      </c>
      <c r="W24" s="464">
        <v>119</v>
      </c>
      <c r="X24" s="464">
        <v>1</v>
      </c>
      <c r="Y24" s="464">
        <v>1.51</v>
      </c>
      <c r="Z24" s="464">
        <v>1</v>
      </c>
      <c r="AA24" s="464">
        <v>1.73</v>
      </c>
      <c r="AB24" s="464">
        <v>1</v>
      </c>
      <c r="AC24" s="464">
        <v>2.87</v>
      </c>
      <c r="AD24" s="464">
        <v>1</v>
      </c>
      <c r="AE24" s="463">
        <v>17784</v>
      </c>
      <c r="AF24" s="464">
        <v>1</v>
      </c>
      <c r="AG24" s="463">
        <v>2442</v>
      </c>
      <c r="AH24" s="464">
        <v>1</v>
      </c>
      <c r="AI24" s="463">
        <v>40802</v>
      </c>
      <c r="AJ24" s="464">
        <v>1</v>
      </c>
      <c r="AK24" s="463">
        <v>54469</v>
      </c>
      <c r="AL24" s="464">
        <v>2</v>
      </c>
      <c r="AM24" s="463">
        <v>2127</v>
      </c>
      <c r="AN24" s="464">
        <v>1</v>
      </c>
      <c r="AO24" s="464">
        <v>2</v>
      </c>
      <c r="AP24" s="464">
        <v>2</v>
      </c>
      <c r="AQ24" s="464">
        <v>4</v>
      </c>
      <c r="AR24" s="464">
        <v>1</v>
      </c>
      <c r="AS24" s="464">
        <v>1</v>
      </c>
      <c r="AT24" s="464">
        <v>1</v>
      </c>
      <c r="AU24" s="464">
        <v>1</v>
      </c>
      <c r="AV24" s="464">
        <v>1</v>
      </c>
      <c r="AW24" s="464">
        <v>1</v>
      </c>
      <c r="AX24" s="464">
        <v>1</v>
      </c>
      <c r="AY24" s="464">
        <v>1</v>
      </c>
      <c r="AZ24" s="464">
        <v>2</v>
      </c>
      <c r="BA24" s="464">
        <v>1</v>
      </c>
      <c r="BB24" s="465"/>
      <c r="BC24" s="463">
        <f>(H24+I24)-H5-I5</f>
        <v>9150</v>
      </c>
      <c r="BD24" s="463">
        <f>U24-U5</f>
        <v>326861</v>
      </c>
      <c r="BE24" s="464">
        <f>W24-W5</f>
        <v>37</v>
      </c>
      <c r="BF24" s="466">
        <f>Q24-Q5</f>
        <v>54498</v>
      </c>
      <c r="BG24" s="467">
        <f>BF24*0.00887</f>
        <v>483.39725999999996</v>
      </c>
      <c r="BH24" s="464">
        <f>Y24-Y5</f>
        <v>0.1100000000000001</v>
      </c>
      <c r="BI24" s="463">
        <f>E24-E5</f>
        <v>495</v>
      </c>
      <c r="BJ24" s="467">
        <f>BD24/BI24</f>
        <v>660.32525252525249</v>
      </c>
      <c r="BK24" s="467">
        <f>BC24/(G24-G5)</f>
        <v>11.745827984595635</v>
      </c>
    </row>
    <row r="25" spans="1:63" ht="15" x14ac:dyDescent="0.25">
      <c r="A25" s="457" t="s">
        <v>852</v>
      </c>
      <c r="B25" s="458" t="s">
        <v>459</v>
      </c>
      <c r="C25" s="458" t="s">
        <v>842</v>
      </c>
      <c r="D25" s="458">
        <v>1998</v>
      </c>
      <c r="E25" s="459">
        <v>3880</v>
      </c>
      <c r="F25" s="458">
        <v>7</v>
      </c>
      <c r="G25" s="459">
        <v>1448</v>
      </c>
      <c r="H25" s="459">
        <v>32000</v>
      </c>
      <c r="I25" s="459">
        <v>30500</v>
      </c>
      <c r="J25" s="460">
        <v>12.17</v>
      </c>
      <c r="K25" s="460">
        <v>28.89</v>
      </c>
      <c r="L25" s="460">
        <v>1.08</v>
      </c>
      <c r="M25" s="460">
        <v>1.21</v>
      </c>
      <c r="N25" s="122"/>
      <c r="O25" s="122"/>
      <c r="P25" s="122"/>
      <c r="Q25" s="459">
        <v>55303</v>
      </c>
      <c r="R25" s="460">
        <v>9</v>
      </c>
      <c r="S25" s="460">
        <v>25</v>
      </c>
      <c r="T25" s="460">
        <v>2</v>
      </c>
      <c r="U25" s="459">
        <v>118941</v>
      </c>
      <c r="V25" s="460">
        <v>9</v>
      </c>
      <c r="W25" s="460">
        <v>57</v>
      </c>
      <c r="X25" s="460">
        <v>5</v>
      </c>
      <c r="Y25" s="460">
        <v>1.26</v>
      </c>
      <c r="Z25" s="460">
        <v>9</v>
      </c>
      <c r="AA25" s="122"/>
      <c r="AB25" s="122"/>
      <c r="AC25" s="122"/>
      <c r="AD25" s="122"/>
      <c r="AE25" s="459">
        <v>1448</v>
      </c>
      <c r="AF25" s="460">
        <v>9</v>
      </c>
      <c r="AG25" s="459">
        <v>1316</v>
      </c>
      <c r="AH25" s="460">
        <v>6</v>
      </c>
      <c r="AI25" s="459">
        <v>4996</v>
      </c>
      <c r="AJ25" s="460">
        <v>9</v>
      </c>
      <c r="AK25" s="459">
        <v>11724</v>
      </c>
      <c r="AL25" s="460">
        <v>9</v>
      </c>
      <c r="AM25" s="460">
        <v>141</v>
      </c>
      <c r="AN25" s="460">
        <v>9</v>
      </c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</row>
    <row r="26" spans="1:63" ht="15" x14ac:dyDescent="0.25">
      <c r="A26" s="457" t="s">
        <v>852</v>
      </c>
      <c r="B26" s="458" t="s">
        <v>459</v>
      </c>
      <c r="C26" s="458" t="s">
        <v>842</v>
      </c>
      <c r="D26" s="458">
        <v>1999</v>
      </c>
      <c r="E26" s="459">
        <v>3875</v>
      </c>
      <c r="F26" s="458">
        <v>9</v>
      </c>
      <c r="G26" s="459">
        <v>1452</v>
      </c>
      <c r="H26" s="459">
        <v>33000</v>
      </c>
      <c r="I26" s="459">
        <v>31600</v>
      </c>
      <c r="J26" s="460">
        <v>12.43</v>
      </c>
      <c r="K26" s="460">
        <v>29.28</v>
      </c>
      <c r="L26" s="460">
        <v>1.1299999999999999</v>
      </c>
      <c r="M26" s="460">
        <v>1.19</v>
      </c>
      <c r="N26" s="122"/>
      <c r="O26" s="122"/>
      <c r="P26" s="122"/>
      <c r="Q26" s="459">
        <v>56049</v>
      </c>
      <c r="R26" s="460">
        <v>10</v>
      </c>
      <c r="S26" s="460">
        <v>23</v>
      </c>
      <c r="T26" s="460">
        <v>6</v>
      </c>
      <c r="U26" s="459">
        <v>120544</v>
      </c>
      <c r="V26" s="460">
        <v>10</v>
      </c>
      <c r="W26" s="460">
        <v>58</v>
      </c>
      <c r="X26" s="460">
        <v>5</v>
      </c>
      <c r="Y26" s="460">
        <v>1.26</v>
      </c>
      <c r="Z26" s="460">
        <v>9</v>
      </c>
      <c r="AA26" s="122"/>
      <c r="AB26" s="122"/>
      <c r="AC26" s="122"/>
      <c r="AD26" s="122"/>
      <c r="AE26" s="459">
        <v>1500</v>
      </c>
      <c r="AF26" s="460">
        <v>10</v>
      </c>
      <c r="AG26" s="459">
        <v>1305</v>
      </c>
      <c r="AH26" s="460">
        <v>6</v>
      </c>
      <c r="AI26" s="459">
        <v>5063</v>
      </c>
      <c r="AJ26" s="460">
        <v>10</v>
      </c>
      <c r="AK26" s="459">
        <v>11882</v>
      </c>
      <c r="AL26" s="460">
        <v>10</v>
      </c>
      <c r="AM26" s="460">
        <v>144</v>
      </c>
      <c r="AN26" s="460">
        <v>10</v>
      </c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</row>
    <row r="27" spans="1:63" ht="15" x14ac:dyDescent="0.25">
      <c r="A27" s="457" t="s">
        <v>852</v>
      </c>
      <c r="B27" s="458" t="s">
        <v>459</v>
      </c>
      <c r="C27" s="458" t="s">
        <v>842</v>
      </c>
      <c r="D27" s="458">
        <v>2000</v>
      </c>
      <c r="E27" s="459">
        <v>3900</v>
      </c>
      <c r="F27" s="458">
        <v>8</v>
      </c>
      <c r="G27" s="459">
        <v>1464</v>
      </c>
      <c r="H27" s="459">
        <v>34100</v>
      </c>
      <c r="I27" s="459">
        <v>32000</v>
      </c>
      <c r="J27" s="460">
        <v>12.85</v>
      </c>
      <c r="K27" s="460">
        <v>30.38</v>
      </c>
      <c r="L27" s="460">
        <v>1.58</v>
      </c>
      <c r="M27" s="460">
        <v>1.61</v>
      </c>
      <c r="N27" s="122"/>
      <c r="O27" s="122"/>
      <c r="P27" s="122"/>
      <c r="Q27" s="459">
        <v>58954</v>
      </c>
      <c r="R27" s="460">
        <v>10</v>
      </c>
      <c r="S27" s="460">
        <v>25</v>
      </c>
      <c r="T27" s="460">
        <v>3</v>
      </c>
      <c r="U27" s="459">
        <v>126792</v>
      </c>
      <c r="V27" s="460">
        <v>11</v>
      </c>
      <c r="W27" s="460">
        <v>61</v>
      </c>
      <c r="X27" s="460">
        <v>5</v>
      </c>
      <c r="Y27" s="460">
        <v>1.28</v>
      </c>
      <c r="Z27" s="460">
        <v>9</v>
      </c>
      <c r="AA27" s="122"/>
      <c r="AB27" s="122"/>
      <c r="AC27" s="122"/>
      <c r="AD27" s="122"/>
      <c r="AE27" s="459">
        <v>1655</v>
      </c>
      <c r="AF27" s="460">
        <v>11</v>
      </c>
      <c r="AG27" s="459">
        <v>1328</v>
      </c>
      <c r="AH27" s="460">
        <v>6</v>
      </c>
      <c r="AI27" s="459">
        <v>5325</v>
      </c>
      <c r="AJ27" s="460">
        <v>11</v>
      </c>
      <c r="AK27" s="459">
        <v>12498</v>
      </c>
      <c r="AL27" s="460">
        <v>10</v>
      </c>
      <c r="AM27" s="460">
        <v>162</v>
      </c>
      <c r="AN27" s="460">
        <v>10</v>
      </c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</row>
    <row r="28" spans="1:63" ht="15" x14ac:dyDescent="0.25">
      <c r="A28" s="457" t="s">
        <v>852</v>
      </c>
      <c r="B28" s="458" t="s">
        <v>459</v>
      </c>
      <c r="C28" s="458" t="s">
        <v>842</v>
      </c>
      <c r="D28" s="458">
        <v>2001</v>
      </c>
      <c r="E28" s="459">
        <v>3920</v>
      </c>
      <c r="F28" s="458">
        <v>10</v>
      </c>
      <c r="G28" s="459">
        <v>1478</v>
      </c>
      <c r="H28" s="459">
        <v>35200</v>
      </c>
      <c r="I28" s="459">
        <v>32500</v>
      </c>
      <c r="J28" s="460">
        <v>13.22</v>
      </c>
      <c r="K28" s="460">
        <v>31.51</v>
      </c>
      <c r="L28" s="460">
        <v>1.7</v>
      </c>
      <c r="M28" s="460">
        <v>1.65</v>
      </c>
      <c r="N28" s="122"/>
      <c r="O28" s="122"/>
      <c r="P28" s="122"/>
      <c r="Q28" s="459">
        <v>60908</v>
      </c>
      <c r="R28" s="460">
        <v>10</v>
      </c>
      <c r="S28" s="460">
        <v>26</v>
      </c>
      <c r="T28" s="460">
        <v>4</v>
      </c>
      <c r="U28" s="459">
        <v>130994</v>
      </c>
      <c r="V28" s="460">
        <v>11</v>
      </c>
      <c r="W28" s="460">
        <v>62</v>
      </c>
      <c r="X28" s="460">
        <v>5</v>
      </c>
      <c r="Y28" s="460">
        <v>1.28</v>
      </c>
      <c r="Z28" s="460">
        <v>10</v>
      </c>
      <c r="AA28" s="122"/>
      <c r="AB28" s="122"/>
      <c r="AC28" s="122"/>
      <c r="AD28" s="122"/>
      <c r="AE28" s="459">
        <v>1762</v>
      </c>
      <c r="AF28" s="460">
        <v>11</v>
      </c>
      <c r="AG28" s="459">
        <v>1334</v>
      </c>
      <c r="AH28" s="460">
        <v>6</v>
      </c>
      <c r="AI28" s="459">
        <v>5502</v>
      </c>
      <c r="AJ28" s="460">
        <v>11</v>
      </c>
      <c r="AK28" s="459">
        <v>12912</v>
      </c>
      <c r="AL28" s="460">
        <v>10</v>
      </c>
      <c r="AM28" s="460">
        <v>173</v>
      </c>
      <c r="AN28" s="460">
        <v>10</v>
      </c>
      <c r="AO28" s="122"/>
      <c r="AP28" s="122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</row>
    <row r="29" spans="1:63" ht="15" x14ac:dyDescent="0.25">
      <c r="A29" s="457" t="s">
        <v>852</v>
      </c>
      <c r="B29" s="458" t="s">
        <v>459</v>
      </c>
      <c r="C29" s="458" t="s">
        <v>842</v>
      </c>
      <c r="D29" s="458">
        <v>2002</v>
      </c>
      <c r="E29" s="459">
        <v>3930</v>
      </c>
      <c r="F29" s="458">
        <v>10</v>
      </c>
      <c r="G29" s="459">
        <v>1484</v>
      </c>
      <c r="H29" s="459">
        <v>36000</v>
      </c>
      <c r="I29" s="459">
        <v>32865</v>
      </c>
      <c r="J29" s="460">
        <v>13.43</v>
      </c>
      <c r="K29" s="460">
        <v>32.69</v>
      </c>
      <c r="L29" s="460">
        <v>1.4</v>
      </c>
      <c r="M29" s="460">
        <v>1.45</v>
      </c>
      <c r="N29" s="122"/>
      <c r="O29" s="122"/>
      <c r="P29" s="122"/>
      <c r="Q29" s="459">
        <v>62230</v>
      </c>
      <c r="R29" s="460">
        <v>10</v>
      </c>
      <c r="S29" s="460">
        <v>27</v>
      </c>
      <c r="T29" s="460">
        <v>4</v>
      </c>
      <c r="U29" s="459">
        <v>133838</v>
      </c>
      <c r="V29" s="460">
        <v>11</v>
      </c>
      <c r="W29" s="460">
        <v>63</v>
      </c>
      <c r="X29" s="460">
        <v>5</v>
      </c>
      <c r="Y29" s="460">
        <v>1.29</v>
      </c>
      <c r="Z29" s="460">
        <v>10</v>
      </c>
      <c r="AA29" s="122"/>
      <c r="AB29" s="122"/>
      <c r="AC29" s="122"/>
      <c r="AD29" s="122"/>
      <c r="AE29" s="459">
        <v>1810</v>
      </c>
      <c r="AF29" s="460">
        <v>11</v>
      </c>
      <c r="AG29" s="459">
        <v>1342</v>
      </c>
      <c r="AH29" s="460">
        <v>6</v>
      </c>
      <c r="AI29" s="459">
        <v>5621</v>
      </c>
      <c r="AJ29" s="460">
        <v>11</v>
      </c>
      <c r="AK29" s="459">
        <v>13193</v>
      </c>
      <c r="AL29" s="460">
        <v>10</v>
      </c>
      <c r="AM29" s="460">
        <v>180</v>
      </c>
      <c r="AN29" s="460">
        <v>11</v>
      </c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</row>
    <row r="30" spans="1:63" ht="15" x14ac:dyDescent="0.25">
      <c r="A30" s="457" t="s">
        <v>852</v>
      </c>
      <c r="B30" s="458" t="s">
        <v>459</v>
      </c>
      <c r="C30" s="458" t="s">
        <v>842</v>
      </c>
      <c r="D30" s="458">
        <v>2003</v>
      </c>
      <c r="E30" s="459">
        <v>3960</v>
      </c>
      <c r="F30" s="458">
        <v>10</v>
      </c>
      <c r="G30" s="459">
        <v>1499</v>
      </c>
      <c r="H30" s="459">
        <v>37300</v>
      </c>
      <c r="I30" s="459">
        <v>34000</v>
      </c>
      <c r="J30" s="460">
        <v>13.73</v>
      </c>
      <c r="K30" s="460">
        <v>33.92</v>
      </c>
      <c r="L30" s="460">
        <v>1.53</v>
      </c>
      <c r="M30" s="460">
        <v>1.64</v>
      </c>
      <c r="N30" s="122"/>
      <c r="O30" s="122"/>
      <c r="P30" s="122"/>
      <c r="Q30" s="459">
        <v>63258</v>
      </c>
      <c r="R30" s="460">
        <v>11</v>
      </c>
      <c r="S30" s="460">
        <v>26</v>
      </c>
      <c r="T30" s="460">
        <v>5</v>
      </c>
      <c r="U30" s="459">
        <v>136049</v>
      </c>
      <c r="V30" s="460">
        <v>12</v>
      </c>
      <c r="W30" s="460">
        <v>64</v>
      </c>
      <c r="X30" s="460">
        <v>5</v>
      </c>
      <c r="Y30" s="460">
        <v>1.29</v>
      </c>
      <c r="Z30" s="460">
        <v>11</v>
      </c>
      <c r="AA30" s="122"/>
      <c r="AB30" s="122"/>
      <c r="AC30" s="122"/>
      <c r="AD30" s="122"/>
      <c r="AE30" s="459">
        <v>1888</v>
      </c>
      <c r="AF30" s="460">
        <v>12</v>
      </c>
      <c r="AG30" s="459">
        <v>1334</v>
      </c>
      <c r="AH30" s="460">
        <v>6</v>
      </c>
      <c r="AI30" s="459">
        <v>5714</v>
      </c>
      <c r="AJ30" s="460">
        <v>12</v>
      </c>
      <c r="AK30" s="459">
        <v>13411</v>
      </c>
      <c r="AL30" s="460">
        <v>11</v>
      </c>
      <c r="AM30" s="460">
        <v>192</v>
      </c>
      <c r="AN30" s="460">
        <v>12</v>
      </c>
      <c r="AO30" s="122"/>
      <c r="AP30" s="122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</row>
    <row r="31" spans="1:63" ht="15" x14ac:dyDescent="0.25">
      <c r="A31" s="457" t="s">
        <v>852</v>
      </c>
      <c r="B31" s="458" t="s">
        <v>459</v>
      </c>
      <c r="C31" s="458" t="s">
        <v>842</v>
      </c>
      <c r="D31" s="458">
        <v>2004</v>
      </c>
      <c r="E31" s="459">
        <v>4000</v>
      </c>
      <c r="F31" s="458">
        <v>10</v>
      </c>
      <c r="G31" s="459">
        <v>1517</v>
      </c>
      <c r="H31" s="459">
        <v>38585</v>
      </c>
      <c r="I31" s="459">
        <v>34600</v>
      </c>
      <c r="J31" s="460">
        <v>14.1</v>
      </c>
      <c r="K31" s="460">
        <v>35.19</v>
      </c>
      <c r="L31" s="460">
        <v>2.02</v>
      </c>
      <c r="M31" s="460">
        <v>2.0499999999999998</v>
      </c>
      <c r="N31" s="122"/>
      <c r="O31" s="122"/>
      <c r="P31" s="122"/>
      <c r="Q31" s="459">
        <v>64172</v>
      </c>
      <c r="R31" s="460">
        <v>12</v>
      </c>
      <c r="S31" s="460">
        <v>26</v>
      </c>
      <c r="T31" s="460">
        <v>5</v>
      </c>
      <c r="U31" s="459">
        <v>138015</v>
      </c>
      <c r="V31" s="460">
        <v>12</v>
      </c>
      <c r="W31" s="460">
        <v>64</v>
      </c>
      <c r="X31" s="460">
        <v>5</v>
      </c>
      <c r="Y31" s="460">
        <v>1.29</v>
      </c>
      <c r="Z31" s="460">
        <v>13</v>
      </c>
      <c r="AA31" s="122"/>
      <c r="AB31" s="122"/>
      <c r="AC31" s="122"/>
      <c r="AD31" s="122"/>
      <c r="AE31" s="459">
        <v>1994</v>
      </c>
      <c r="AF31" s="460">
        <v>12</v>
      </c>
      <c r="AG31" s="459">
        <v>1318</v>
      </c>
      <c r="AH31" s="460">
        <v>6</v>
      </c>
      <c r="AI31" s="459">
        <v>5797</v>
      </c>
      <c r="AJ31" s="460">
        <v>12</v>
      </c>
      <c r="AK31" s="459">
        <v>13605</v>
      </c>
      <c r="AL31" s="460">
        <v>12</v>
      </c>
      <c r="AM31" s="460">
        <v>207</v>
      </c>
      <c r="AN31" s="460">
        <v>12</v>
      </c>
      <c r="AO31" s="122"/>
      <c r="AP31" s="122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122"/>
      <c r="BB31" s="122"/>
      <c r="BC31" s="122"/>
      <c r="BD31" s="122"/>
      <c r="BE31" s="122"/>
      <c r="BF31" s="122"/>
      <c r="BG31" s="122"/>
      <c r="BH31" s="122"/>
      <c r="BI31" s="122"/>
      <c r="BJ31" s="122"/>
      <c r="BK31" s="122"/>
    </row>
    <row r="32" spans="1:63" ht="15" x14ac:dyDescent="0.25">
      <c r="A32" s="457" t="s">
        <v>852</v>
      </c>
      <c r="B32" s="458" t="s">
        <v>459</v>
      </c>
      <c r="C32" s="458" t="s">
        <v>842</v>
      </c>
      <c r="D32" s="458">
        <v>2005</v>
      </c>
      <c r="E32" s="459">
        <v>4050</v>
      </c>
      <c r="F32" s="458">
        <v>9</v>
      </c>
      <c r="G32" s="459">
        <v>1542</v>
      </c>
      <c r="H32" s="459">
        <v>40675</v>
      </c>
      <c r="I32" s="459">
        <v>35540</v>
      </c>
      <c r="J32" s="460">
        <v>14.58</v>
      </c>
      <c r="K32" s="460">
        <v>36.51</v>
      </c>
      <c r="L32" s="460">
        <v>2.2799999999999998</v>
      </c>
      <c r="M32" s="460">
        <v>2.56</v>
      </c>
      <c r="N32" s="122"/>
      <c r="O32" s="122"/>
      <c r="P32" s="122"/>
      <c r="Q32" s="459">
        <v>65444</v>
      </c>
      <c r="R32" s="460">
        <v>12</v>
      </c>
      <c r="S32" s="460">
        <v>28</v>
      </c>
      <c r="T32" s="460">
        <v>5</v>
      </c>
      <c r="U32" s="459">
        <v>140750</v>
      </c>
      <c r="V32" s="460">
        <v>12</v>
      </c>
      <c r="W32" s="460">
        <v>64</v>
      </c>
      <c r="X32" s="460">
        <v>5</v>
      </c>
      <c r="Y32" s="460">
        <v>1.29</v>
      </c>
      <c r="Z32" s="460">
        <v>13</v>
      </c>
      <c r="AA32" s="122"/>
      <c r="AB32" s="122"/>
      <c r="AC32" s="122"/>
      <c r="AD32" s="122"/>
      <c r="AE32" s="459">
        <v>2119</v>
      </c>
      <c r="AF32" s="460">
        <v>12</v>
      </c>
      <c r="AG32" s="459">
        <v>1300</v>
      </c>
      <c r="AH32" s="460">
        <v>6</v>
      </c>
      <c r="AI32" s="459">
        <v>5912</v>
      </c>
      <c r="AJ32" s="460">
        <v>12</v>
      </c>
      <c r="AK32" s="459">
        <v>13874</v>
      </c>
      <c r="AL32" s="460">
        <v>12</v>
      </c>
      <c r="AM32" s="460">
        <v>225</v>
      </c>
      <c r="AN32" s="460">
        <v>12</v>
      </c>
      <c r="AO32" s="122"/>
      <c r="AP32" s="122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122"/>
      <c r="BB32" s="122"/>
      <c r="BC32" s="122"/>
      <c r="BD32" s="122"/>
      <c r="BE32" s="122"/>
      <c r="BF32" s="122"/>
      <c r="BG32" s="122"/>
      <c r="BH32" s="122"/>
      <c r="BI32" s="122"/>
      <c r="BJ32" s="122"/>
      <c r="BK32" s="122"/>
    </row>
    <row r="33" spans="1:63" ht="15" x14ac:dyDescent="0.25">
      <c r="A33" s="457" t="s">
        <v>852</v>
      </c>
      <c r="B33" s="458" t="s">
        <v>459</v>
      </c>
      <c r="C33" s="458" t="s">
        <v>842</v>
      </c>
      <c r="D33" s="458">
        <v>2006</v>
      </c>
      <c r="E33" s="459">
        <v>4100</v>
      </c>
      <c r="F33" s="458">
        <v>9</v>
      </c>
      <c r="G33" s="459">
        <v>1570</v>
      </c>
      <c r="H33" s="459">
        <v>40300</v>
      </c>
      <c r="I33" s="459">
        <v>35580</v>
      </c>
      <c r="J33" s="460">
        <v>15.06</v>
      </c>
      <c r="K33" s="460">
        <v>37.880000000000003</v>
      </c>
      <c r="L33" s="460">
        <v>2.67</v>
      </c>
      <c r="M33" s="460">
        <v>2.87</v>
      </c>
      <c r="N33" s="122"/>
      <c r="O33" s="122"/>
      <c r="P33" s="122"/>
      <c r="Q33" s="459">
        <v>66440</v>
      </c>
      <c r="R33" s="460">
        <v>12</v>
      </c>
      <c r="S33" s="460">
        <v>27</v>
      </c>
      <c r="T33" s="460">
        <v>5</v>
      </c>
      <c r="U33" s="459">
        <v>142893</v>
      </c>
      <c r="V33" s="460">
        <v>12</v>
      </c>
      <c r="W33" s="460">
        <v>64</v>
      </c>
      <c r="X33" s="460">
        <v>5</v>
      </c>
      <c r="Y33" s="460">
        <v>1.29</v>
      </c>
      <c r="Z33" s="460">
        <v>14</v>
      </c>
      <c r="AA33" s="122"/>
      <c r="AB33" s="122"/>
      <c r="AC33" s="122"/>
      <c r="AD33" s="122"/>
      <c r="AE33" s="459">
        <v>2242</v>
      </c>
      <c r="AF33" s="460">
        <v>12</v>
      </c>
      <c r="AG33" s="459">
        <v>1277</v>
      </c>
      <c r="AH33" s="460">
        <v>6</v>
      </c>
      <c r="AI33" s="459">
        <v>6002</v>
      </c>
      <c r="AJ33" s="460">
        <v>12</v>
      </c>
      <c r="AK33" s="459">
        <v>14085</v>
      </c>
      <c r="AL33" s="460">
        <v>12</v>
      </c>
      <c r="AM33" s="460">
        <v>240</v>
      </c>
      <c r="AN33" s="460">
        <v>12</v>
      </c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2"/>
    </row>
    <row r="34" spans="1:63" ht="15" x14ac:dyDescent="0.25">
      <c r="A34" s="457" t="s">
        <v>852</v>
      </c>
      <c r="B34" s="458" t="s">
        <v>459</v>
      </c>
      <c r="C34" s="458" t="s">
        <v>842</v>
      </c>
      <c r="D34" s="458">
        <v>2007</v>
      </c>
      <c r="E34" s="459">
        <v>4150</v>
      </c>
      <c r="F34" s="458">
        <v>9</v>
      </c>
      <c r="G34" s="459">
        <v>1593</v>
      </c>
      <c r="H34" s="459">
        <v>40000</v>
      </c>
      <c r="I34" s="459">
        <v>35515</v>
      </c>
      <c r="J34" s="460">
        <v>15.47</v>
      </c>
      <c r="K34" s="460">
        <v>39.299999999999997</v>
      </c>
      <c r="L34" s="460">
        <v>2.98</v>
      </c>
      <c r="M34" s="460">
        <v>3.53</v>
      </c>
      <c r="N34" s="122"/>
      <c r="O34" s="122"/>
      <c r="P34" s="122"/>
      <c r="Q34" s="459">
        <v>67340</v>
      </c>
      <c r="R34" s="460">
        <v>12</v>
      </c>
      <c r="S34" s="460">
        <v>28</v>
      </c>
      <c r="T34" s="460">
        <v>5</v>
      </c>
      <c r="U34" s="459">
        <v>144829</v>
      </c>
      <c r="V34" s="460">
        <v>12</v>
      </c>
      <c r="W34" s="460">
        <v>64</v>
      </c>
      <c r="X34" s="460">
        <v>5</v>
      </c>
      <c r="Y34" s="460">
        <v>1.29</v>
      </c>
      <c r="Z34" s="460">
        <v>15</v>
      </c>
      <c r="AA34" s="122"/>
      <c r="AB34" s="122"/>
      <c r="AC34" s="122"/>
      <c r="AD34" s="122"/>
      <c r="AE34" s="459">
        <v>2355</v>
      </c>
      <c r="AF34" s="460">
        <v>12</v>
      </c>
      <c r="AG34" s="459">
        <v>1260</v>
      </c>
      <c r="AH34" s="460">
        <v>6</v>
      </c>
      <c r="AI34" s="459">
        <v>6083</v>
      </c>
      <c r="AJ34" s="460">
        <v>12</v>
      </c>
      <c r="AK34" s="459">
        <v>14276</v>
      </c>
      <c r="AL34" s="460">
        <v>12</v>
      </c>
      <c r="AM34" s="460">
        <v>260</v>
      </c>
      <c r="AN34" s="460">
        <v>12</v>
      </c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</row>
    <row r="35" spans="1:63" ht="15" x14ac:dyDescent="0.25">
      <c r="A35" s="457" t="s">
        <v>852</v>
      </c>
      <c r="B35" s="458" t="s">
        <v>459</v>
      </c>
      <c r="C35" s="458" t="s">
        <v>842</v>
      </c>
      <c r="D35" s="458">
        <v>2008</v>
      </c>
      <c r="E35" s="459">
        <v>4190</v>
      </c>
      <c r="F35" s="458">
        <v>9</v>
      </c>
      <c r="G35" s="459">
        <v>1611</v>
      </c>
      <c r="H35" s="459">
        <v>39925</v>
      </c>
      <c r="I35" s="459">
        <v>35060</v>
      </c>
      <c r="J35" s="460">
        <v>16.07</v>
      </c>
      <c r="K35" s="460">
        <v>40.770000000000003</v>
      </c>
      <c r="L35" s="460">
        <v>3.32</v>
      </c>
      <c r="M35" s="460">
        <v>4.32</v>
      </c>
      <c r="N35" s="122"/>
      <c r="O35" s="122"/>
      <c r="P35" s="122"/>
      <c r="Q35" s="459">
        <v>65070</v>
      </c>
      <c r="R35" s="460">
        <v>12</v>
      </c>
      <c r="S35" s="460">
        <v>26</v>
      </c>
      <c r="T35" s="460">
        <v>6</v>
      </c>
      <c r="U35" s="459">
        <v>139946</v>
      </c>
      <c r="V35" s="460">
        <v>12</v>
      </c>
      <c r="W35" s="460">
        <v>61</v>
      </c>
      <c r="X35" s="460">
        <v>6</v>
      </c>
      <c r="Y35" s="460">
        <v>1.28</v>
      </c>
      <c r="Z35" s="460">
        <v>18</v>
      </c>
      <c r="AA35" s="122"/>
      <c r="AB35" s="122"/>
      <c r="AC35" s="122"/>
      <c r="AD35" s="122"/>
      <c r="AE35" s="459">
        <v>2385</v>
      </c>
      <c r="AF35" s="460">
        <v>12</v>
      </c>
      <c r="AG35" s="459">
        <v>1172</v>
      </c>
      <c r="AH35" s="460">
        <v>7</v>
      </c>
      <c r="AI35" s="459">
        <v>5878</v>
      </c>
      <c r="AJ35" s="460">
        <v>12</v>
      </c>
      <c r="AK35" s="459">
        <v>13795</v>
      </c>
      <c r="AL35" s="460">
        <v>12</v>
      </c>
      <c r="AM35" s="460">
        <v>270</v>
      </c>
      <c r="AN35" s="460">
        <v>12</v>
      </c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</row>
    <row r="36" spans="1:63" ht="15" x14ac:dyDescent="0.25">
      <c r="A36" s="457" t="s">
        <v>852</v>
      </c>
      <c r="B36" s="458" t="s">
        <v>459</v>
      </c>
      <c r="C36" s="458" t="s">
        <v>842</v>
      </c>
      <c r="D36" s="458">
        <v>2009</v>
      </c>
      <c r="E36" s="459">
        <v>4250</v>
      </c>
      <c r="F36" s="458">
        <v>9</v>
      </c>
      <c r="G36" s="459">
        <v>1641</v>
      </c>
      <c r="H36" s="459">
        <v>40700</v>
      </c>
      <c r="I36" s="459">
        <v>34955</v>
      </c>
      <c r="J36" s="460">
        <v>16.010000000000002</v>
      </c>
      <c r="K36" s="460">
        <v>41.83</v>
      </c>
      <c r="L36" s="460">
        <v>2.27</v>
      </c>
      <c r="M36" s="460">
        <v>2.7</v>
      </c>
      <c r="N36" s="122"/>
      <c r="O36" s="122"/>
      <c r="P36" s="122"/>
      <c r="Q36" s="459">
        <v>64002</v>
      </c>
      <c r="R36" s="460">
        <v>11</v>
      </c>
      <c r="S36" s="460">
        <v>26</v>
      </c>
      <c r="T36" s="460">
        <v>5</v>
      </c>
      <c r="U36" s="459">
        <v>144533</v>
      </c>
      <c r="V36" s="460">
        <v>11</v>
      </c>
      <c r="W36" s="460">
        <v>62</v>
      </c>
      <c r="X36" s="460">
        <v>5</v>
      </c>
      <c r="Y36" s="460">
        <v>1.28</v>
      </c>
      <c r="Z36" s="460">
        <v>15</v>
      </c>
      <c r="AA36" s="122"/>
      <c r="AB36" s="122"/>
      <c r="AC36" s="122"/>
      <c r="AD36" s="122"/>
      <c r="AE36" s="459">
        <v>2368</v>
      </c>
      <c r="AF36" s="460">
        <v>11</v>
      </c>
      <c r="AG36" s="459">
        <v>1216</v>
      </c>
      <c r="AH36" s="460">
        <v>7</v>
      </c>
      <c r="AI36" s="459">
        <v>6070</v>
      </c>
      <c r="AJ36" s="460">
        <v>11</v>
      </c>
      <c r="AK36" s="459">
        <v>13569</v>
      </c>
      <c r="AL36" s="460">
        <v>11</v>
      </c>
      <c r="AM36" s="460">
        <v>259</v>
      </c>
      <c r="AN36" s="460">
        <v>11</v>
      </c>
      <c r="AO36" s="122"/>
      <c r="AP36" s="122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122"/>
      <c r="BB36" s="122"/>
      <c r="BC36" s="122"/>
      <c r="BD36" s="122"/>
      <c r="BE36" s="122"/>
      <c r="BF36" s="122"/>
      <c r="BG36" s="122"/>
      <c r="BH36" s="122"/>
      <c r="BI36" s="122"/>
      <c r="BJ36" s="122"/>
      <c r="BK36" s="122"/>
    </row>
    <row r="37" spans="1:63" ht="15" x14ac:dyDescent="0.25">
      <c r="A37" s="457" t="s">
        <v>852</v>
      </c>
      <c r="B37" s="458" t="s">
        <v>459</v>
      </c>
      <c r="C37" s="458" t="s">
        <v>842</v>
      </c>
      <c r="D37" s="458">
        <v>2010</v>
      </c>
      <c r="E37" s="459">
        <v>4295</v>
      </c>
      <c r="F37" s="458">
        <v>10</v>
      </c>
      <c r="G37" s="459">
        <v>1661</v>
      </c>
      <c r="H37" s="459">
        <v>42102</v>
      </c>
      <c r="I37" s="459">
        <v>34732</v>
      </c>
      <c r="J37" s="460">
        <v>16.28</v>
      </c>
      <c r="K37" s="460">
        <v>42.5</v>
      </c>
      <c r="L37" s="460">
        <v>2.75</v>
      </c>
      <c r="M37" s="460">
        <v>3.04</v>
      </c>
      <c r="N37" s="122"/>
      <c r="O37" s="122"/>
      <c r="P37" s="122"/>
      <c r="Q37" s="459">
        <v>67307</v>
      </c>
      <c r="R37" s="460">
        <v>11</v>
      </c>
      <c r="S37" s="460">
        <v>29</v>
      </c>
      <c r="T37" s="460">
        <v>4</v>
      </c>
      <c r="U37" s="459">
        <v>154889</v>
      </c>
      <c r="V37" s="460">
        <v>11</v>
      </c>
      <c r="W37" s="460">
        <v>65</v>
      </c>
      <c r="X37" s="460">
        <v>5</v>
      </c>
      <c r="Y37" s="460">
        <v>1.28</v>
      </c>
      <c r="Z37" s="460">
        <v>16</v>
      </c>
      <c r="AA37" s="122"/>
      <c r="AB37" s="122"/>
      <c r="AC37" s="122"/>
      <c r="AD37" s="122"/>
      <c r="AE37" s="459">
        <v>2605</v>
      </c>
      <c r="AF37" s="460">
        <v>11</v>
      </c>
      <c r="AG37" s="459">
        <v>1282</v>
      </c>
      <c r="AH37" s="460">
        <v>6</v>
      </c>
      <c r="AI37" s="459">
        <v>6505</v>
      </c>
      <c r="AJ37" s="460">
        <v>11</v>
      </c>
      <c r="AK37" s="459">
        <v>14269</v>
      </c>
      <c r="AL37" s="460">
        <v>11</v>
      </c>
      <c r="AM37" s="460">
        <v>286</v>
      </c>
      <c r="AN37" s="460">
        <v>11</v>
      </c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2"/>
    </row>
    <row r="38" spans="1:63" ht="15" x14ac:dyDescent="0.25">
      <c r="A38" s="457" t="s">
        <v>852</v>
      </c>
      <c r="B38" s="458" t="s">
        <v>459</v>
      </c>
      <c r="C38" s="458" t="s">
        <v>842</v>
      </c>
      <c r="D38" s="458">
        <v>2011</v>
      </c>
      <c r="E38" s="459">
        <v>4320</v>
      </c>
      <c r="F38" s="458">
        <v>10</v>
      </c>
      <c r="G38" s="459">
        <v>1678</v>
      </c>
      <c r="H38" s="459">
        <v>42357</v>
      </c>
      <c r="I38" s="459">
        <v>34942</v>
      </c>
      <c r="J38" s="460">
        <v>16.79</v>
      </c>
      <c r="K38" s="460">
        <v>44.62</v>
      </c>
      <c r="L38" s="460">
        <v>3.49</v>
      </c>
      <c r="M38" s="460">
        <v>3.73</v>
      </c>
      <c r="N38" s="122"/>
      <c r="O38" s="122"/>
      <c r="P38" s="122"/>
      <c r="Q38" s="459">
        <v>68658</v>
      </c>
      <c r="R38" s="460">
        <v>11</v>
      </c>
      <c r="S38" s="460">
        <v>29</v>
      </c>
      <c r="T38" s="460">
        <v>4</v>
      </c>
      <c r="U38" s="459">
        <v>159476</v>
      </c>
      <c r="V38" s="460">
        <v>11</v>
      </c>
      <c r="W38" s="460">
        <v>67</v>
      </c>
      <c r="X38" s="460">
        <v>6</v>
      </c>
      <c r="Y38" s="460">
        <v>1.29</v>
      </c>
      <c r="Z38" s="460">
        <v>15</v>
      </c>
      <c r="AA38" s="122"/>
      <c r="AB38" s="122"/>
      <c r="AC38" s="122"/>
      <c r="AD38" s="122"/>
      <c r="AE38" s="459">
        <v>2809</v>
      </c>
      <c r="AF38" s="460">
        <v>11</v>
      </c>
      <c r="AG38" s="459">
        <v>1279</v>
      </c>
      <c r="AH38" s="460">
        <v>6</v>
      </c>
      <c r="AI38" s="459">
        <v>6698</v>
      </c>
      <c r="AJ38" s="460">
        <v>11</v>
      </c>
      <c r="AK38" s="459">
        <v>14556</v>
      </c>
      <c r="AL38" s="460">
        <v>11</v>
      </c>
      <c r="AM38" s="460">
        <v>316</v>
      </c>
      <c r="AN38" s="460">
        <v>11</v>
      </c>
      <c r="AO38" s="122"/>
      <c r="AP38" s="122"/>
      <c r="AQ38" s="122"/>
      <c r="AR38" s="122"/>
      <c r="AS38" s="122"/>
      <c r="AT38" s="122"/>
      <c r="AU38" s="122"/>
      <c r="AV38" s="122"/>
      <c r="AW38" s="122"/>
      <c r="AX38" s="122"/>
      <c r="AY38" s="122"/>
      <c r="AZ38" s="122"/>
      <c r="BA38" s="122"/>
      <c r="BB38" s="122"/>
      <c r="BC38" s="122"/>
      <c r="BD38" s="122"/>
      <c r="BE38" s="122"/>
      <c r="BF38" s="122"/>
      <c r="BG38" s="122"/>
      <c r="BH38" s="122"/>
      <c r="BI38" s="122"/>
      <c r="BJ38" s="122"/>
      <c r="BK38" s="122"/>
    </row>
    <row r="39" spans="1:63" ht="15" x14ac:dyDescent="0.25">
      <c r="A39" s="457" t="s">
        <v>852</v>
      </c>
      <c r="B39" s="458" t="s">
        <v>459</v>
      </c>
      <c r="C39" s="458" t="s">
        <v>842</v>
      </c>
      <c r="D39" s="458">
        <v>2012</v>
      </c>
      <c r="E39" s="459">
        <v>4355</v>
      </c>
      <c r="F39" s="458">
        <v>10</v>
      </c>
      <c r="G39" s="459">
        <v>1695</v>
      </c>
      <c r="H39" s="459">
        <v>40905</v>
      </c>
      <c r="I39" s="459">
        <v>35240</v>
      </c>
      <c r="J39" s="460">
        <v>17.14</v>
      </c>
      <c r="K39" s="460">
        <v>39.659999999999997</v>
      </c>
      <c r="L39" s="460">
        <v>3.53</v>
      </c>
      <c r="M39" s="460">
        <v>3.93</v>
      </c>
      <c r="N39" s="122"/>
      <c r="O39" s="122"/>
      <c r="P39" s="122"/>
      <c r="Q39" s="459">
        <v>70078</v>
      </c>
      <c r="R39" s="460">
        <v>11</v>
      </c>
      <c r="S39" s="460">
        <v>30</v>
      </c>
      <c r="T39" s="460">
        <v>4</v>
      </c>
      <c r="U39" s="459">
        <v>164282</v>
      </c>
      <c r="V39" s="460">
        <v>11</v>
      </c>
      <c r="W39" s="460">
        <v>69</v>
      </c>
      <c r="X39" s="460">
        <v>6</v>
      </c>
      <c r="Y39" s="460">
        <v>1.29</v>
      </c>
      <c r="Z39" s="460">
        <v>17</v>
      </c>
      <c r="AA39" s="122"/>
      <c r="AB39" s="122"/>
      <c r="AC39" s="122"/>
      <c r="AD39" s="122"/>
      <c r="AE39" s="459">
        <v>2951</v>
      </c>
      <c r="AF39" s="460">
        <v>11</v>
      </c>
      <c r="AG39" s="459">
        <v>1291</v>
      </c>
      <c r="AH39" s="460">
        <v>6</v>
      </c>
      <c r="AI39" s="459">
        <v>6900</v>
      </c>
      <c r="AJ39" s="460">
        <v>11</v>
      </c>
      <c r="AK39" s="459">
        <v>14857</v>
      </c>
      <c r="AL39" s="460">
        <v>11</v>
      </c>
      <c r="AM39" s="460">
        <v>298</v>
      </c>
      <c r="AN39" s="460">
        <v>11</v>
      </c>
      <c r="AO39" s="122"/>
      <c r="AP39" s="122"/>
      <c r="AQ39" s="122"/>
      <c r="AR39" s="122"/>
      <c r="AS39" s="122"/>
      <c r="AT39" s="122"/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</row>
    <row r="40" spans="1:63" ht="15" x14ac:dyDescent="0.25">
      <c r="A40" s="457" t="s">
        <v>852</v>
      </c>
      <c r="B40" s="458" t="s">
        <v>459</v>
      </c>
      <c r="C40" s="458" t="s">
        <v>842</v>
      </c>
      <c r="D40" s="458">
        <v>2013</v>
      </c>
      <c r="E40" s="459">
        <v>4395</v>
      </c>
      <c r="F40" s="458">
        <v>10</v>
      </c>
      <c r="G40" s="459">
        <v>1697</v>
      </c>
      <c r="H40" s="459">
        <v>41470</v>
      </c>
      <c r="I40" s="459">
        <v>36019</v>
      </c>
      <c r="J40" s="460">
        <v>17.39</v>
      </c>
      <c r="K40" s="460">
        <v>41.23</v>
      </c>
      <c r="L40" s="460">
        <v>3.58</v>
      </c>
      <c r="M40" s="460">
        <v>3.94</v>
      </c>
      <c r="N40" s="122"/>
      <c r="O40" s="122"/>
      <c r="P40" s="122"/>
      <c r="Q40" s="459">
        <v>70862</v>
      </c>
      <c r="R40" s="460">
        <v>11</v>
      </c>
      <c r="S40" s="460">
        <v>29</v>
      </c>
      <c r="T40" s="460">
        <v>6</v>
      </c>
      <c r="U40" s="459">
        <v>169166</v>
      </c>
      <c r="V40" s="460">
        <v>11</v>
      </c>
      <c r="W40" s="460">
        <v>70</v>
      </c>
      <c r="X40" s="460">
        <v>7</v>
      </c>
      <c r="Y40" s="460">
        <v>1.29</v>
      </c>
      <c r="Z40" s="460">
        <v>18</v>
      </c>
      <c r="AA40" s="122"/>
      <c r="AB40" s="122"/>
      <c r="AC40" s="122"/>
      <c r="AD40" s="122"/>
      <c r="AE40" s="459">
        <v>3078</v>
      </c>
      <c r="AF40" s="460">
        <v>11</v>
      </c>
      <c r="AG40" s="459">
        <v>1310</v>
      </c>
      <c r="AH40" s="460">
        <v>8</v>
      </c>
      <c r="AI40" s="459">
        <v>7105</v>
      </c>
      <c r="AJ40" s="460">
        <v>11</v>
      </c>
      <c r="AK40" s="459">
        <v>15023</v>
      </c>
      <c r="AL40" s="460">
        <v>11</v>
      </c>
      <c r="AM40" s="460">
        <v>316</v>
      </c>
      <c r="AN40" s="460">
        <v>11</v>
      </c>
      <c r="AO40" s="122"/>
      <c r="AP40" s="122"/>
      <c r="AQ40" s="122"/>
      <c r="AR40" s="122"/>
      <c r="AS40" s="122"/>
      <c r="AT40" s="122"/>
      <c r="AU40" s="122"/>
      <c r="AV40" s="122"/>
      <c r="AW40" s="122"/>
      <c r="AX40" s="122"/>
      <c r="AY40" s="122"/>
      <c r="AZ40" s="122"/>
      <c r="BA40" s="122"/>
      <c r="BB40" s="122"/>
      <c r="BC40" s="122"/>
      <c r="BD40" s="122"/>
      <c r="BE40" s="122"/>
      <c r="BF40" s="122"/>
      <c r="BG40" s="122"/>
      <c r="BH40" s="122"/>
      <c r="BI40" s="122"/>
      <c r="BJ40" s="122"/>
      <c r="BK40" s="122"/>
    </row>
    <row r="41" spans="1:63" ht="15" x14ac:dyDescent="0.25">
      <c r="A41" s="457" t="s">
        <v>852</v>
      </c>
      <c r="B41" s="458" t="s">
        <v>459</v>
      </c>
      <c r="C41" s="458" t="s">
        <v>842</v>
      </c>
      <c r="D41" s="458">
        <v>2014</v>
      </c>
      <c r="E41" s="459">
        <v>4440</v>
      </c>
      <c r="F41" s="458">
        <v>10</v>
      </c>
      <c r="G41" s="459">
        <v>1704</v>
      </c>
      <c r="H41" s="459">
        <v>41311</v>
      </c>
      <c r="I41" s="459">
        <v>38188</v>
      </c>
      <c r="J41" s="460">
        <v>17.670000000000002</v>
      </c>
      <c r="K41" s="460">
        <v>44.82</v>
      </c>
      <c r="L41" s="460">
        <v>3.42</v>
      </c>
      <c r="M41" s="460">
        <v>3.65</v>
      </c>
      <c r="N41" s="122"/>
      <c r="O41" s="122"/>
      <c r="P41" s="122"/>
      <c r="Q41" s="459">
        <v>71602</v>
      </c>
      <c r="R41" s="460">
        <v>11</v>
      </c>
      <c r="S41" s="460">
        <v>30</v>
      </c>
      <c r="T41" s="460">
        <v>5</v>
      </c>
      <c r="U41" s="459">
        <v>174013</v>
      </c>
      <c r="V41" s="460">
        <v>11</v>
      </c>
      <c r="W41" s="460">
        <v>72</v>
      </c>
      <c r="X41" s="460">
        <v>6</v>
      </c>
      <c r="Y41" s="460">
        <v>1.29</v>
      </c>
      <c r="Z41" s="460">
        <v>19</v>
      </c>
      <c r="AA41" s="122"/>
      <c r="AB41" s="122"/>
      <c r="AC41" s="122"/>
      <c r="AD41" s="122"/>
      <c r="AE41" s="459">
        <v>3194</v>
      </c>
      <c r="AF41" s="460">
        <v>11</v>
      </c>
      <c r="AG41" s="459">
        <v>1326</v>
      </c>
      <c r="AH41" s="460">
        <v>8</v>
      </c>
      <c r="AI41" s="459">
        <v>7309</v>
      </c>
      <c r="AJ41" s="460">
        <v>11</v>
      </c>
      <c r="AK41" s="459">
        <v>15180</v>
      </c>
      <c r="AL41" s="460">
        <v>11</v>
      </c>
      <c r="AM41" s="460">
        <v>343</v>
      </c>
      <c r="AN41" s="460">
        <v>11</v>
      </c>
      <c r="AO41" s="460">
        <v>10</v>
      </c>
      <c r="AP41" s="460">
        <v>11</v>
      </c>
      <c r="AQ41" s="460">
        <v>5</v>
      </c>
      <c r="AR41" s="460">
        <v>11</v>
      </c>
      <c r="AS41" s="460">
        <v>6</v>
      </c>
      <c r="AT41" s="460">
        <v>19</v>
      </c>
      <c r="AU41" s="122"/>
      <c r="AV41" s="122"/>
      <c r="AW41" s="460">
        <v>11</v>
      </c>
      <c r="AX41" s="460">
        <v>8</v>
      </c>
      <c r="AY41" s="460">
        <v>11</v>
      </c>
      <c r="AZ41" s="460">
        <v>11</v>
      </c>
      <c r="BA41" s="460">
        <v>11</v>
      </c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</row>
    <row r="42" spans="1:63" ht="15" x14ac:dyDescent="0.25">
      <c r="A42" s="457" t="s">
        <v>852</v>
      </c>
      <c r="B42" s="458" t="s">
        <v>459</v>
      </c>
      <c r="C42" s="458" t="s">
        <v>842</v>
      </c>
      <c r="D42" s="458">
        <v>2015</v>
      </c>
      <c r="E42" s="459">
        <v>4460</v>
      </c>
      <c r="F42" s="458">
        <v>10</v>
      </c>
      <c r="G42" s="459">
        <v>1714</v>
      </c>
      <c r="H42" s="459">
        <v>43558</v>
      </c>
      <c r="I42" s="459">
        <v>40506</v>
      </c>
      <c r="J42" s="460">
        <v>17.690000000000001</v>
      </c>
      <c r="K42" s="460">
        <v>46.87</v>
      </c>
      <c r="L42" s="460">
        <v>2.31</v>
      </c>
      <c r="M42" s="460">
        <v>2.63</v>
      </c>
      <c r="N42" s="122"/>
      <c r="O42" s="122"/>
      <c r="P42" s="122"/>
      <c r="Q42" s="459">
        <v>72443</v>
      </c>
      <c r="R42" s="460">
        <v>11</v>
      </c>
      <c r="S42" s="460">
        <v>30</v>
      </c>
      <c r="T42" s="460">
        <v>7</v>
      </c>
      <c r="U42" s="459">
        <v>179172</v>
      </c>
      <c r="V42" s="460">
        <v>11</v>
      </c>
      <c r="W42" s="460">
        <v>75</v>
      </c>
      <c r="X42" s="460">
        <v>6</v>
      </c>
      <c r="Y42" s="460">
        <v>1.3</v>
      </c>
      <c r="Z42" s="460">
        <v>19</v>
      </c>
      <c r="AA42" s="122"/>
      <c r="AB42" s="122"/>
      <c r="AC42" s="122"/>
      <c r="AD42" s="122"/>
      <c r="AE42" s="459">
        <v>3209</v>
      </c>
      <c r="AF42" s="460">
        <v>11</v>
      </c>
      <c r="AG42" s="459">
        <v>1365</v>
      </c>
      <c r="AH42" s="460">
        <v>8</v>
      </c>
      <c r="AI42" s="459">
        <v>7525</v>
      </c>
      <c r="AJ42" s="460">
        <v>11</v>
      </c>
      <c r="AK42" s="459">
        <v>15358</v>
      </c>
      <c r="AL42" s="460">
        <v>11</v>
      </c>
      <c r="AM42" s="460">
        <v>350</v>
      </c>
      <c r="AN42" s="460">
        <v>11</v>
      </c>
      <c r="AO42" s="460">
        <v>10</v>
      </c>
      <c r="AP42" s="460">
        <v>11</v>
      </c>
      <c r="AQ42" s="460">
        <v>7</v>
      </c>
      <c r="AR42" s="460">
        <v>11</v>
      </c>
      <c r="AS42" s="460">
        <v>6</v>
      </c>
      <c r="AT42" s="460">
        <v>19</v>
      </c>
      <c r="AU42" s="122"/>
      <c r="AV42" s="122"/>
      <c r="AW42" s="460">
        <v>11</v>
      </c>
      <c r="AX42" s="460">
        <v>8</v>
      </c>
      <c r="AY42" s="460">
        <v>11</v>
      </c>
      <c r="AZ42" s="460">
        <v>11</v>
      </c>
      <c r="BA42" s="460">
        <v>11</v>
      </c>
      <c r="BB42" s="122"/>
      <c r="BC42" s="122"/>
      <c r="BD42" s="122"/>
      <c r="BE42" s="122"/>
      <c r="BF42" s="122"/>
      <c r="BG42" s="122"/>
      <c r="BH42" s="122"/>
      <c r="BI42" s="122"/>
      <c r="BJ42" s="122"/>
      <c r="BK42" s="122"/>
    </row>
    <row r="43" spans="1:63" ht="15" x14ac:dyDescent="0.25">
      <c r="A43" s="457" t="s">
        <v>852</v>
      </c>
      <c r="B43" s="458" t="s">
        <v>459</v>
      </c>
      <c r="C43" s="458" t="s">
        <v>842</v>
      </c>
      <c r="D43" s="458">
        <v>2016</v>
      </c>
      <c r="E43" s="459">
        <v>4475</v>
      </c>
      <c r="F43" s="458">
        <v>10</v>
      </c>
      <c r="G43" s="459">
        <v>1721</v>
      </c>
      <c r="H43" s="459">
        <v>43608</v>
      </c>
      <c r="I43" s="459">
        <v>41391</v>
      </c>
      <c r="J43" s="460">
        <v>17.91</v>
      </c>
      <c r="K43" s="460">
        <v>50.2</v>
      </c>
      <c r="L43" s="460">
        <v>2.17</v>
      </c>
      <c r="M43" s="460">
        <v>2.31</v>
      </c>
      <c r="N43" s="122"/>
      <c r="O43" s="122"/>
      <c r="P43" s="122"/>
      <c r="Q43" s="459">
        <v>73316</v>
      </c>
      <c r="R43" s="460">
        <v>11</v>
      </c>
      <c r="S43" s="460">
        <v>31</v>
      </c>
      <c r="T43" s="460">
        <v>7</v>
      </c>
      <c r="U43" s="459">
        <v>184486</v>
      </c>
      <c r="V43" s="460">
        <v>11</v>
      </c>
      <c r="W43" s="460">
        <v>77</v>
      </c>
      <c r="X43" s="460">
        <v>6</v>
      </c>
      <c r="Y43" s="460">
        <v>1.3</v>
      </c>
      <c r="Z43" s="460">
        <v>19</v>
      </c>
      <c r="AA43" s="122"/>
      <c r="AB43" s="122"/>
      <c r="AC43" s="122"/>
      <c r="AD43" s="122"/>
      <c r="AE43" s="459">
        <v>3327</v>
      </c>
      <c r="AF43" s="460">
        <v>11</v>
      </c>
      <c r="AG43" s="459">
        <v>1406</v>
      </c>
      <c r="AH43" s="460">
        <v>8</v>
      </c>
      <c r="AI43" s="459">
        <v>7748</v>
      </c>
      <c r="AJ43" s="460">
        <v>11</v>
      </c>
      <c r="AK43" s="459">
        <v>15543</v>
      </c>
      <c r="AL43" s="460">
        <v>11</v>
      </c>
      <c r="AM43" s="460">
        <v>377</v>
      </c>
      <c r="AN43" s="460">
        <v>11</v>
      </c>
      <c r="AO43" s="460">
        <v>10</v>
      </c>
      <c r="AP43" s="460">
        <v>11</v>
      </c>
      <c r="AQ43" s="460">
        <v>7</v>
      </c>
      <c r="AR43" s="460">
        <v>11</v>
      </c>
      <c r="AS43" s="460">
        <v>6</v>
      </c>
      <c r="AT43" s="460">
        <v>19</v>
      </c>
      <c r="AU43" s="122"/>
      <c r="AV43" s="122"/>
      <c r="AW43" s="460">
        <v>11</v>
      </c>
      <c r="AX43" s="460">
        <v>8</v>
      </c>
      <c r="AY43" s="460">
        <v>11</v>
      </c>
      <c r="AZ43" s="460">
        <v>11</v>
      </c>
      <c r="BA43" s="460">
        <v>11</v>
      </c>
      <c r="BB43" s="122"/>
      <c r="BC43" s="122"/>
      <c r="BD43" s="122"/>
      <c r="BE43" s="122"/>
      <c r="BF43" s="122"/>
      <c r="BG43" s="122"/>
      <c r="BH43" s="122"/>
      <c r="BI43" s="122"/>
      <c r="BJ43" s="122"/>
      <c r="BK43" s="122"/>
    </row>
    <row r="44" spans="1:63" ht="15" x14ac:dyDescent="0.25">
      <c r="A44" s="461" t="s">
        <v>852</v>
      </c>
      <c r="B44" s="462" t="s">
        <v>459</v>
      </c>
      <c r="C44" s="462" t="s">
        <v>842</v>
      </c>
      <c r="D44" s="462">
        <v>2017</v>
      </c>
      <c r="E44" s="463">
        <v>4500</v>
      </c>
      <c r="F44" s="462">
        <v>10</v>
      </c>
      <c r="G44" s="463">
        <v>1736</v>
      </c>
      <c r="H44" s="463">
        <v>44199</v>
      </c>
      <c r="I44" s="463">
        <v>41908</v>
      </c>
      <c r="J44" s="464">
        <v>18.12</v>
      </c>
      <c r="K44" s="464">
        <v>52.14</v>
      </c>
      <c r="L44" s="464">
        <v>2.35</v>
      </c>
      <c r="M44" s="464">
        <v>2.5499999999999998</v>
      </c>
      <c r="N44" s="464">
        <v>29.5</v>
      </c>
      <c r="O44" s="464">
        <v>18.899999999999999</v>
      </c>
      <c r="P44" s="464">
        <v>4.4000000000000004</v>
      </c>
      <c r="Q44" s="463">
        <v>74143</v>
      </c>
      <c r="R44" s="464">
        <v>11</v>
      </c>
      <c r="S44" s="464">
        <v>31</v>
      </c>
      <c r="T44" s="464">
        <v>7</v>
      </c>
      <c r="U44" s="463">
        <v>189426</v>
      </c>
      <c r="V44" s="464">
        <v>11</v>
      </c>
      <c r="W44" s="464">
        <v>80</v>
      </c>
      <c r="X44" s="464">
        <v>6</v>
      </c>
      <c r="Y44" s="464">
        <v>1.3</v>
      </c>
      <c r="Z44" s="464">
        <v>19</v>
      </c>
      <c r="AA44" s="464">
        <v>1.31</v>
      </c>
      <c r="AB44" s="464">
        <v>21</v>
      </c>
      <c r="AC44" s="464">
        <v>1.89</v>
      </c>
      <c r="AD44" s="464">
        <v>20</v>
      </c>
      <c r="AE44" s="463">
        <v>3497</v>
      </c>
      <c r="AF44" s="464">
        <v>11</v>
      </c>
      <c r="AG44" s="463">
        <v>1443</v>
      </c>
      <c r="AH44" s="464">
        <v>8</v>
      </c>
      <c r="AI44" s="463">
        <v>7956</v>
      </c>
      <c r="AJ44" s="464">
        <v>11</v>
      </c>
      <c r="AK44" s="463">
        <v>15718</v>
      </c>
      <c r="AL44" s="464">
        <v>11</v>
      </c>
      <c r="AM44" s="464">
        <v>424</v>
      </c>
      <c r="AN44" s="464">
        <v>11</v>
      </c>
      <c r="AO44" s="464">
        <v>10</v>
      </c>
      <c r="AP44" s="464">
        <v>11</v>
      </c>
      <c r="AQ44" s="464">
        <v>7</v>
      </c>
      <c r="AR44" s="464">
        <v>11</v>
      </c>
      <c r="AS44" s="464">
        <v>6</v>
      </c>
      <c r="AT44" s="464">
        <v>19</v>
      </c>
      <c r="AU44" s="464">
        <v>22</v>
      </c>
      <c r="AV44" s="464">
        <v>20</v>
      </c>
      <c r="AW44" s="464">
        <v>11</v>
      </c>
      <c r="AX44" s="464">
        <v>8</v>
      </c>
      <c r="AY44" s="464">
        <v>11</v>
      </c>
      <c r="AZ44" s="464">
        <v>11</v>
      </c>
      <c r="BA44" s="464">
        <v>11</v>
      </c>
      <c r="BB44" s="465"/>
      <c r="BC44" s="463">
        <f>(H44+I44-H25-I25)</f>
        <v>23607</v>
      </c>
      <c r="BD44" s="463">
        <f>U44-U25</f>
        <v>70485</v>
      </c>
      <c r="BE44" s="464">
        <f>W44-W25</f>
        <v>23</v>
      </c>
      <c r="BF44" s="463">
        <f>Q45-Q25</f>
        <v>52137</v>
      </c>
      <c r="BG44" s="467">
        <f>BF44*0.00887</f>
        <v>462.45518999999996</v>
      </c>
      <c r="BH44" s="464">
        <f>Y44-Y25</f>
        <v>4.0000000000000036E-2</v>
      </c>
      <c r="BI44" s="463">
        <f>E44-E25</f>
        <v>620</v>
      </c>
      <c r="BJ44" s="467">
        <f>BD44/BI44</f>
        <v>113.68548387096774</v>
      </c>
      <c r="BK44" s="467">
        <f>BC44/BI44</f>
        <v>38.075806451612905</v>
      </c>
    </row>
    <row r="45" spans="1:63" ht="15" x14ac:dyDescent="0.25">
      <c r="A45" s="457" t="s">
        <v>865</v>
      </c>
      <c r="B45" s="458" t="s">
        <v>545</v>
      </c>
      <c r="C45" s="458" t="s">
        <v>842</v>
      </c>
      <c r="D45" s="458">
        <v>1998</v>
      </c>
      <c r="E45" s="459">
        <v>8060</v>
      </c>
      <c r="F45" s="458">
        <v>3</v>
      </c>
      <c r="G45" s="459">
        <v>3102</v>
      </c>
      <c r="H45" s="459">
        <v>48425</v>
      </c>
      <c r="I45" s="459">
        <v>72000</v>
      </c>
      <c r="J45" s="460">
        <v>12.17</v>
      </c>
      <c r="K45" s="460">
        <v>28.89</v>
      </c>
      <c r="L45" s="460">
        <v>1.1499999999999999</v>
      </c>
      <c r="M45" s="460">
        <v>1.21</v>
      </c>
      <c r="N45" s="122"/>
      <c r="O45" s="122"/>
      <c r="P45" s="122"/>
      <c r="Q45" s="459">
        <v>107440</v>
      </c>
      <c r="R45" s="460">
        <v>3</v>
      </c>
      <c r="S45" s="460">
        <v>23</v>
      </c>
      <c r="T45" s="460">
        <v>5</v>
      </c>
      <c r="U45" s="459">
        <v>221124</v>
      </c>
      <c r="V45" s="460">
        <v>3</v>
      </c>
      <c r="W45" s="460">
        <v>50</v>
      </c>
      <c r="X45" s="460">
        <v>9</v>
      </c>
      <c r="Y45" s="460">
        <v>1.25</v>
      </c>
      <c r="Z45" s="460">
        <v>10</v>
      </c>
      <c r="AA45" s="122"/>
      <c r="AB45" s="122"/>
      <c r="AC45" s="122"/>
      <c r="AD45" s="122"/>
      <c r="AE45" s="459">
        <v>2703</v>
      </c>
      <c r="AF45" s="460">
        <v>3</v>
      </c>
      <c r="AG45" s="459">
        <v>1190</v>
      </c>
      <c r="AH45" s="460">
        <v>8</v>
      </c>
      <c r="AI45" s="459">
        <v>9287</v>
      </c>
      <c r="AJ45" s="460">
        <v>3</v>
      </c>
      <c r="AK45" s="459">
        <v>22777</v>
      </c>
      <c r="AL45" s="460">
        <v>3</v>
      </c>
      <c r="AM45" s="460">
        <v>263</v>
      </c>
      <c r="AN45" s="460">
        <v>3</v>
      </c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</row>
    <row r="46" spans="1:63" ht="15" x14ac:dyDescent="0.25">
      <c r="A46" s="457" t="s">
        <v>865</v>
      </c>
      <c r="B46" s="458" t="s">
        <v>545</v>
      </c>
      <c r="C46" s="458" t="s">
        <v>842</v>
      </c>
      <c r="D46" s="458">
        <v>1999</v>
      </c>
      <c r="E46" s="459">
        <v>8075</v>
      </c>
      <c r="F46" s="458">
        <v>3</v>
      </c>
      <c r="G46" s="459">
        <v>3172</v>
      </c>
      <c r="H46" s="459">
        <v>48600</v>
      </c>
      <c r="I46" s="459">
        <v>73000</v>
      </c>
      <c r="J46" s="460">
        <v>12.43</v>
      </c>
      <c r="K46" s="460">
        <v>29.28</v>
      </c>
      <c r="L46" s="460">
        <v>1.17</v>
      </c>
      <c r="M46" s="460">
        <v>1.17</v>
      </c>
      <c r="N46" s="122"/>
      <c r="O46" s="122"/>
      <c r="P46" s="122"/>
      <c r="Q46" s="459">
        <v>111420</v>
      </c>
      <c r="R46" s="460">
        <v>3</v>
      </c>
      <c r="S46" s="460">
        <v>24</v>
      </c>
      <c r="T46" s="460">
        <v>4</v>
      </c>
      <c r="U46" s="459">
        <v>229316</v>
      </c>
      <c r="V46" s="460">
        <v>3</v>
      </c>
      <c r="W46" s="460">
        <v>51</v>
      </c>
      <c r="X46" s="460">
        <v>9</v>
      </c>
      <c r="Y46" s="460">
        <v>1.26</v>
      </c>
      <c r="Z46" s="460">
        <v>9</v>
      </c>
      <c r="AA46" s="122"/>
      <c r="AB46" s="122"/>
      <c r="AC46" s="122"/>
      <c r="AD46" s="122"/>
      <c r="AE46" s="459">
        <v>2861</v>
      </c>
      <c r="AF46" s="460">
        <v>3</v>
      </c>
      <c r="AG46" s="459">
        <v>1207</v>
      </c>
      <c r="AH46" s="460">
        <v>7</v>
      </c>
      <c r="AI46" s="459">
        <v>9631</v>
      </c>
      <c r="AJ46" s="460">
        <v>3</v>
      </c>
      <c r="AK46" s="459">
        <v>23621</v>
      </c>
      <c r="AL46" s="460">
        <v>3</v>
      </c>
      <c r="AM46" s="460">
        <v>275</v>
      </c>
      <c r="AN46" s="460">
        <v>3</v>
      </c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122"/>
      <c r="BE46" s="122"/>
      <c r="BF46" s="122"/>
      <c r="BG46" s="122"/>
      <c r="BH46" s="122"/>
      <c r="BI46" s="122"/>
      <c r="BJ46" s="122"/>
      <c r="BK46" s="122"/>
    </row>
    <row r="47" spans="1:63" ht="15" x14ac:dyDescent="0.25">
      <c r="A47" s="457" t="s">
        <v>865</v>
      </c>
      <c r="B47" s="458" t="s">
        <v>545</v>
      </c>
      <c r="C47" s="458" t="s">
        <v>842</v>
      </c>
      <c r="D47" s="458">
        <v>2000</v>
      </c>
      <c r="E47" s="459">
        <v>8090</v>
      </c>
      <c r="F47" s="458">
        <v>3</v>
      </c>
      <c r="G47" s="459">
        <v>3242</v>
      </c>
      <c r="H47" s="459">
        <v>49000</v>
      </c>
      <c r="I47" s="459">
        <v>73300</v>
      </c>
      <c r="J47" s="460">
        <v>12.85</v>
      </c>
      <c r="K47" s="460">
        <v>30.38</v>
      </c>
      <c r="L47" s="460">
        <v>1.7</v>
      </c>
      <c r="M47" s="460">
        <v>1.6</v>
      </c>
      <c r="N47" s="122"/>
      <c r="O47" s="122"/>
      <c r="P47" s="122"/>
      <c r="Q47" s="459">
        <v>115628</v>
      </c>
      <c r="R47" s="460">
        <v>3</v>
      </c>
      <c r="S47" s="460">
        <v>25</v>
      </c>
      <c r="T47" s="460">
        <v>3</v>
      </c>
      <c r="U47" s="459">
        <v>237977</v>
      </c>
      <c r="V47" s="460">
        <v>3</v>
      </c>
      <c r="W47" s="460">
        <v>52</v>
      </c>
      <c r="X47" s="460">
        <v>8</v>
      </c>
      <c r="Y47" s="460">
        <v>1.27</v>
      </c>
      <c r="Z47" s="460">
        <v>11</v>
      </c>
      <c r="AA47" s="122"/>
      <c r="AB47" s="122"/>
      <c r="AC47" s="122"/>
      <c r="AD47" s="122"/>
      <c r="AE47" s="459">
        <v>3124</v>
      </c>
      <c r="AF47" s="460">
        <v>3</v>
      </c>
      <c r="AG47" s="459">
        <v>1212</v>
      </c>
      <c r="AH47" s="460">
        <v>7</v>
      </c>
      <c r="AI47" s="459">
        <v>9995</v>
      </c>
      <c r="AJ47" s="460">
        <v>3</v>
      </c>
      <c r="AK47" s="459">
        <v>24513</v>
      </c>
      <c r="AL47" s="460">
        <v>3</v>
      </c>
      <c r="AM47" s="460">
        <v>306</v>
      </c>
      <c r="AN47" s="460">
        <v>3</v>
      </c>
      <c r="AO47" s="122"/>
      <c r="AP47" s="122"/>
      <c r="AQ47" s="122"/>
      <c r="AR47" s="122"/>
      <c r="AS47" s="122"/>
      <c r="AT47" s="122"/>
      <c r="AU47" s="122"/>
      <c r="AV47" s="122"/>
      <c r="AW47" s="122"/>
      <c r="AX47" s="122"/>
      <c r="AY47" s="122"/>
      <c r="AZ47" s="122"/>
      <c r="BA47" s="122"/>
      <c r="BB47" s="122"/>
      <c r="BC47" s="122"/>
      <c r="BD47" s="122"/>
      <c r="BE47" s="122"/>
      <c r="BF47" s="122"/>
      <c r="BG47" s="122"/>
      <c r="BH47" s="122"/>
      <c r="BI47" s="122"/>
      <c r="BJ47" s="122"/>
      <c r="BK47" s="122"/>
    </row>
    <row r="48" spans="1:63" ht="15" x14ac:dyDescent="0.25">
      <c r="A48" s="457" t="s">
        <v>865</v>
      </c>
      <c r="B48" s="458" t="s">
        <v>545</v>
      </c>
      <c r="C48" s="458" t="s">
        <v>842</v>
      </c>
      <c r="D48" s="458">
        <v>2001</v>
      </c>
      <c r="E48" s="459">
        <v>8150</v>
      </c>
      <c r="F48" s="458">
        <v>3</v>
      </c>
      <c r="G48" s="459">
        <v>3337</v>
      </c>
      <c r="H48" s="459">
        <v>49865</v>
      </c>
      <c r="I48" s="459">
        <v>73600</v>
      </c>
      <c r="J48" s="460">
        <v>13.22</v>
      </c>
      <c r="K48" s="460">
        <v>31.51</v>
      </c>
      <c r="L48" s="460">
        <v>1.5</v>
      </c>
      <c r="M48" s="460">
        <v>1.62</v>
      </c>
      <c r="N48" s="122"/>
      <c r="O48" s="122"/>
      <c r="P48" s="122"/>
      <c r="Q48" s="459">
        <v>120724</v>
      </c>
      <c r="R48" s="460">
        <v>3</v>
      </c>
      <c r="S48" s="460">
        <v>26</v>
      </c>
      <c r="T48" s="460">
        <v>4</v>
      </c>
      <c r="U48" s="459">
        <v>248466</v>
      </c>
      <c r="V48" s="460">
        <v>3</v>
      </c>
      <c r="W48" s="460">
        <v>53</v>
      </c>
      <c r="X48" s="460">
        <v>8</v>
      </c>
      <c r="Y48" s="460">
        <v>1.27</v>
      </c>
      <c r="Z48" s="460">
        <v>14</v>
      </c>
      <c r="AA48" s="122"/>
      <c r="AB48" s="122"/>
      <c r="AC48" s="122"/>
      <c r="AD48" s="122"/>
      <c r="AE48" s="459">
        <v>3331</v>
      </c>
      <c r="AF48" s="460">
        <v>3</v>
      </c>
      <c r="AG48" s="459">
        <v>1230</v>
      </c>
      <c r="AH48" s="460">
        <v>7</v>
      </c>
      <c r="AI48" s="459">
        <v>10436</v>
      </c>
      <c r="AJ48" s="460">
        <v>3</v>
      </c>
      <c r="AK48" s="459">
        <v>25594</v>
      </c>
      <c r="AL48" s="460">
        <v>3</v>
      </c>
      <c r="AM48" s="460">
        <v>330</v>
      </c>
      <c r="AN48" s="460">
        <v>3</v>
      </c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</row>
    <row r="49" spans="1:63" ht="15" x14ac:dyDescent="0.25">
      <c r="A49" s="457" t="s">
        <v>865</v>
      </c>
      <c r="B49" s="458" t="s">
        <v>545</v>
      </c>
      <c r="C49" s="458" t="s">
        <v>842</v>
      </c>
      <c r="D49" s="458">
        <v>2002</v>
      </c>
      <c r="E49" s="459">
        <v>8210</v>
      </c>
      <c r="F49" s="458">
        <v>3</v>
      </c>
      <c r="G49" s="459">
        <v>3433</v>
      </c>
      <c r="H49" s="459">
        <v>51425</v>
      </c>
      <c r="I49" s="459">
        <v>74000</v>
      </c>
      <c r="J49" s="460">
        <v>13.43</v>
      </c>
      <c r="K49" s="460">
        <v>32.69</v>
      </c>
      <c r="L49" s="460">
        <v>1.46</v>
      </c>
      <c r="M49" s="460">
        <v>1.43</v>
      </c>
      <c r="N49" s="122"/>
      <c r="O49" s="122"/>
      <c r="P49" s="122"/>
      <c r="Q49" s="459">
        <v>123773</v>
      </c>
      <c r="R49" s="460">
        <v>3</v>
      </c>
      <c r="S49" s="460">
        <v>27</v>
      </c>
      <c r="T49" s="460">
        <v>4</v>
      </c>
      <c r="U49" s="459">
        <v>254740</v>
      </c>
      <c r="V49" s="460">
        <v>3</v>
      </c>
      <c r="W49" s="460">
        <v>54</v>
      </c>
      <c r="X49" s="460">
        <v>8</v>
      </c>
      <c r="Y49" s="460">
        <v>1.27</v>
      </c>
      <c r="Z49" s="460">
        <v>14</v>
      </c>
      <c r="AA49" s="122"/>
      <c r="AB49" s="122"/>
      <c r="AC49" s="122"/>
      <c r="AD49" s="122"/>
      <c r="AE49" s="459">
        <v>3458</v>
      </c>
      <c r="AF49" s="460">
        <v>3</v>
      </c>
      <c r="AG49" s="459">
        <v>1241</v>
      </c>
      <c r="AH49" s="460">
        <v>8</v>
      </c>
      <c r="AI49" s="459">
        <v>10699</v>
      </c>
      <c r="AJ49" s="460">
        <v>3</v>
      </c>
      <c r="AK49" s="459">
        <v>26240</v>
      </c>
      <c r="AL49" s="460">
        <v>3</v>
      </c>
      <c r="AM49" s="460">
        <v>344</v>
      </c>
      <c r="AN49" s="460">
        <v>3</v>
      </c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</row>
    <row r="50" spans="1:63" ht="15" x14ac:dyDescent="0.25">
      <c r="A50" s="457" t="s">
        <v>865</v>
      </c>
      <c r="B50" s="458" t="s">
        <v>545</v>
      </c>
      <c r="C50" s="458" t="s">
        <v>842</v>
      </c>
      <c r="D50" s="458">
        <v>2003</v>
      </c>
      <c r="E50" s="459">
        <v>8275</v>
      </c>
      <c r="F50" s="458">
        <v>3</v>
      </c>
      <c r="G50" s="459">
        <v>3487</v>
      </c>
      <c r="H50" s="459">
        <v>52010</v>
      </c>
      <c r="I50" s="459">
        <v>74200</v>
      </c>
      <c r="J50" s="460">
        <v>13.73</v>
      </c>
      <c r="K50" s="460">
        <v>33.92</v>
      </c>
      <c r="L50" s="460">
        <v>1.57</v>
      </c>
      <c r="M50" s="460">
        <v>1.56</v>
      </c>
      <c r="N50" s="122"/>
      <c r="O50" s="122"/>
      <c r="P50" s="122"/>
      <c r="Q50" s="459">
        <v>126881</v>
      </c>
      <c r="R50" s="460">
        <v>3</v>
      </c>
      <c r="S50" s="460">
        <v>27</v>
      </c>
      <c r="T50" s="460">
        <v>4</v>
      </c>
      <c r="U50" s="459">
        <v>261137</v>
      </c>
      <c r="V50" s="460">
        <v>3</v>
      </c>
      <c r="W50" s="460">
        <v>54</v>
      </c>
      <c r="X50" s="460">
        <v>8</v>
      </c>
      <c r="Y50" s="460">
        <v>1.27</v>
      </c>
      <c r="Z50" s="460">
        <v>15</v>
      </c>
      <c r="AA50" s="122"/>
      <c r="AB50" s="122"/>
      <c r="AC50" s="122"/>
      <c r="AD50" s="122"/>
      <c r="AE50" s="459">
        <v>3634</v>
      </c>
      <c r="AF50" s="460">
        <v>3</v>
      </c>
      <c r="AG50" s="459">
        <v>1244</v>
      </c>
      <c r="AH50" s="460">
        <v>8</v>
      </c>
      <c r="AI50" s="459">
        <v>10968</v>
      </c>
      <c r="AJ50" s="460">
        <v>3</v>
      </c>
      <c r="AK50" s="459">
        <v>26899</v>
      </c>
      <c r="AL50" s="460">
        <v>3</v>
      </c>
      <c r="AM50" s="460">
        <v>368</v>
      </c>
      <c r="AN50" s="460">
        <v>3</v>
      </c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22"/>
      <c r="BF50" s="122"/>
      <c r="BG50" s="122"/>
      <c r="BH50" s="122"/>
      <c r="BI50" s="122"/>
      <c r="BJ50" s="122"/>
      <c r="BK50" s="122"/>
    </row>
    <row r="51" spans="1:63" ht="15" x14ac:dyDescent="0.25">
      <c r="A51" s="457" t="s">
        <v>865</v>
      </c>
      <c r="B51" s="458" t="s">
        <v>545</v>
      </c>
      <c r="C51" s="458" t="s">
        <v>842</v>
      </c>
      <c r="D51" s="458">
        <v>2004</v>
      </c>
      <c r="E51" s="459">
        <v>8340</v>
      </c>
      <c r="F51" s="458">
        <v>3</v>
      </c>
      <c r="G51" s="459">
        <v>3534</v>
      </c>
      <c r="H51" s="459">
        <v>54000</v>
      </c>
      <c r="I51" s="459">
        <v>74500</v>
      </c>
      <c r="J51" s="460">
        <v>14.1</v>
      </c>
      <c r="K51" s="460">
        <v>35.19</v>
      </c>
      <c r="L51" s="460">
        <v>1.95</v>
      </c>
      <c r="M51" s="460">
        <v>2.0299999999999998</v>
      </c>
      <c r="N51" s="122"/>
      <c r="O51" s="122"/>
      <c r="P51" s="122"/>
      <c r="Q51" s="459">
        <v>135155</v>
      </c>
      <c r="R51" s="460">
        <v>3</v>
      </c>
      <c r="S51" s="460">
        <v>30</v>
      </c>
      <c r="T51" s="460">
        <v>3</v>
      </c>
      <c r="U51" s="459">
        <v>278165</v>
      </c>
      <c r="V51" s="460">
        <v>3</v>
      </c>
      <c r="W51" s="460">
        <v>57</v>
      </c>
      <c r="X51" s="460">
        <v>7</v>
      </c>
      <c r="Y51" s="460">
        <v>1.29</v>
      </c>
      <c r="Z51" s="460">
        <v>13</v>
      </c>
      <c r="AA51" s="122"/>
      <c r="AB51" s="122"/>
      <c r="AC51" s="122"/>
      <c r="AD51" s="122"/>
      <c r="AE51" s="459">
        <v>4024</v>
      </c>
      <c r="AF51" s="460">
        <v>3</v>
      </c>
      <c r="AG51" s="459">
        <v>1291</v>
      </c>
      <c r="AH51" s="460">
        <v>7</v>
      </c>
      <c r="AI51" s="459">
        <v>11683</v>
      </c>
      <c r="AJ51" s="460">
        <v>3</v>
      </c>
      <c r="AK51" s="459">
        <v>28653</v>
      </c>
      <c r="AL51" s="460">
        <v>3</v>
      </c>
      <c r="AM51" s="460">
        <v>419</v>
      </c>
      <c r="AN51" s="460">
        <v>3</v>
      </c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</row>
    <row r="52" spans="1:63" ht="15" x14ac:dyDescent="0.25">
      <c r="A52" s="457" t="s">
        <v>865</v>
      </c>
      <c r="B52" s="458" t="s">
        <v>545</v>
      </c>
      <c r="C52" s="458" t="s">
        <v>842</v>
      </c>
      <c r="D52" s="458">
        <v>2005</v>
      </c>
      <c r="E52" s="459">
        <v>8400</v>
      </c>
      <c r="F52" s="458">
        <v>3</v>
      </c>
      <c r="G52" s="459">
        <v>3579</v>
      </c>
      <c r="H52" s="459">
        <v>55050</v>
      </c>
      <c r="I52" s="459">
        <v>75400</v>
      </c>
      <c r="J52" s="460">
        <v>14.58</v>
      </c>
      <c r="K52" s="460">
        <v>36.51</v>
      </c>
      <c r="L52" s="460">
        <v>2.34</v>
      </c>
      <c r="M52" s="460">
        <v>2.58</v>
      </c>
      <c r="N52" s="122"/>
      <c r="O52" s="122"/>
      <c r="P52" s="122"/>
      <c r="Q52" s="459">
        <v>138296</v>
      </c>
      <c r="R52" s="460">
        <v>3</v>
      </c>
      <c r="S52" s="460">
        <v>30</v>
      </c>
      <c r="T52" s="460">
        <v>4</v>
      </c>
      <c r="U52" s="459">
        <v>284631</v>
      </c>
      <c r="V52" s="460">
        <v>3</v>
      </c>
      <c r="W52" s="460">
        <v>58</v>
      </c>
      <c r="X52" s="460">
        <v>7</v>
      </c>
      <c r="Y52" s="460">
        <v>1.29</v>
      </c>
      <c r="Z52" s="460">
        <v>13</v>
      </c>
      <c r="AA52" s="122"/>
      <c r="AB52" s="122"/>
      <c r="AC52" s="122"/>
      <c r="AD52" s="122"/>
      <c r="AE52" s="459">
        <v>4307</v>
      </c>
      <c r="AF52" s="460">
        <v>3</v>
      </c>
      <c r="AG52" s="459">
        <v>1278</v>
      </c>
      <c r="AH52" s="460">
        <v>7</v>
      </c>
      <c r="AI52" s="459">
        <v>11955</v>
      </c>
      <c r="AJ52" s="460">
        <v>3</v>
      </c>
      <c r="AK52" s="459">
        <v>29319</v>
      </c>
      <c r="AL52" s="460">
        <v>3</v>
      </c>
      <c r="AM52" s="460">
        <v>459</v>
      </c>
      <c r="AN52" s="460">
        <v>3</v>
      </c>
      <c r="AO52" s="122"/>
      <c r="AP52" s="122"/>
      <c r="AQ52" s="122"/>
      <c r="AR52" s="122"/>
      <c r="AS52" s="122"/>
      <c r="AT52" s="122"/>
      <c r="AU52" s="122"/>
      <c r="AV52" s="122"/>
      <c r="AW52" s="122"/>
      <c r="AX52" s="122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</row>
    <row r="53" spans="1:63" ht="15" x14ac:dyDescent="0.25">
      <c r="A53" s="457" t="s">
        <v>865</v>
      </c>
      <c r="B53" s="458" t="s">
        <v>545</v>
      </c>
      <c r="C53" s="458" t="s">
        <v>842</v>
      </c>
      <c r="D53" s="458">
        <v>2006</v>
      </c>
      <c r="E53" s="459">
        <v>8420</v>
      </c>
      <c r="F53" s="458">
        <v>3</v>
      </c>
      <c r="G53" s="459">
        <v>3601</v>
      </c>
      <c r="H53" s="459">
        <v>55350</v>
      </c>
      <c r="I53" s="459">
        <v>74800</v>
      </c>
      <c r="J53" s="460">
        <v>15.06</v>
      </c>
      <c r="K53" s="460">
        <v>37.880000000000003</v>
      </c>
      <c r="L53" s="460">
        <v>2.73</v>
      </c>
      <c r="M53" s="460">
        <v>2.93</v>
      </c>
      <c r="N53" s="122"/>
      <c r="O53" s="122"/>
      <c r="P53" s="122"/>
      <c r="Q53" s="459">
        <v>140606</v>
      </c>
      <c r="R53" s="460">
        <v>3</v>
      </c>
      <c r="S53" s="460">
        <v>29</v>
      </c>
      <c r="T53" s="460">
        <v>4</v>
      </c>
      <c r="U53" s="459">
        <v>289384</v>
      </c>
      <c r="V53" s="460">
        <v>3</v>
      </c>
      <c r="W53" s="460">
        <v>58</v>
      </c>
      <c r="X53" s="460">
        <v>7</v>
      </c>
      <c r="Y53" s="460">
        <v>1.3</v>
      </c>
      <c r="Z53" s="460">
        <v>13</v>
      </c>
      <c r="AA53" s="122"/>
      <c r="AB53" s="122"/>
      <c r="AC53" s="122"/>
      <c r="AD53" s="122"/>
      <c r="AE53" s="459">
        <v>4565</v>
      </c>
      <c r="AF53" s="460">
        <v>3</v>
      </c>
      <c r="AG53" s="459">
        <v>1257</v>
      </c>
      <c r="AH53" s="460">
        <v>7</v>
      </c>
      <c r="AI53" s="459">
        <v>12154</v>
      </c>
      <c r="AJ53" s="460">
        <v>3</v>
      </c>
      <c r="AK53" s="459">
        <v>29808</v>
      </c>
      <c r="AL53" s="460">
        <v>3</v>
      </c>
      <c r="AM53" s="460">
        <v>491</v>
      </c>
      <c r="AN53" s="460">
        <v>3</v>
      </c>
      <c r="AO53" s="122"/>
      <c r="AP53" s="122"/>
      <c r="AQ53" s="122"/>
      <c r="AR53" s="122"/>
      <c r="AS53" s="122"/>
      <c r="AT53" s="122"/>
      <c r="AU53" s="122"/>
      <c r="AV53" s="122"/>
      <c r="AW53" s="122"/>
      <c r="AX53" s="122"/>
      <c r="AY53" s="122"/>
      <c r="AZ53" s="122"/>
      <c r="BA53" s="122"/>
      <c r="BB53" s="122"/>
      <c r="BC53" s="122"/>
      <c r="BD53" s="122"/>
      <c r="BE53" s="122"/>
      <c r="BF53" s="122"/>
      <c r="BG53" s="122"/>
      <c r="BH53" s="122"/>
      <c r="BI53" s="122"/>
      <c r="BJ53" s="122"/>
      <c r="BK53" s="122"/>
    </row>
    <row r="54" spans="1:63" ht="15" x14ac:dyDescent="0.25">
      <c r="A54" s="457" t="s">
        <v>865</v>
      </c>
      <c r="B54" s="458" t="s">
        <v>545</v>
      </c>
      <c r="C54" s="458" t="s">
        <v>842</v>
      </c>
      <c r="D54" s="458">
        <v>2007</v>
      </c>
      <c r="E54" s="459">
        <v>8440</v>
      </c>
      <c r="F54" s="458">
        <v>3</v>
      </c>
      <c r="G54" s="459">
        <v>3616</v>
      </c>
      <c r="H54" s="459">
        <v>55150</v>
      </c>
      <c r="I54" s="459">
        <v>75000</v>
      </c>
      <c r="J54" s="460">
        <v>15.47</v>
      </c>
      <c r="K54" s="460">
        <v>39.299999999999997</v>
      </c>
      <c r="L54" s="460">
        <v>3.24</v>
      </c>
      <c r="M54" s="460">
        <v>3.52</v>
      </c>
      <c r="N54" s="122"/>
      <c r="O54" s="122"/>
      <c r="P54" s="122"/>
      <c r="Q54" s="459">
        <v>142863</v>
      </c>
      <c r="R54" s="460">
        <v>3</v>
      </c>
      <c r="S54" s="460">
        <v>29</v>
      </c>
      <c r="T54" s="460">
        <v>4</v>
      </c>
      <c r="U54" s="459">
        <v>294029</v>
      </c>
      <c r="V54" s="460">
        <v>3</v>
      </c>
      <c r="W54" s="460">
        <v>59</v>
      </c>
      <c r="X54" s="460">
        <v>8</v>
      </c>
      <c r="Y54" s="460">
        <v>1.3</v>
      </c>
      <c r="Z54" s="460">
        <v>13</v>
      </c>
      <c r="AA54" s="122"/>
      <c r="AB54" s="122"/>
      <c r="AC54" s="122"/>
      <c r="AD54" s="122"/>
      <c r="AE54" s="459">
        <v>4829</v>
      </c>
      <c r="AF54" s="460">
        <v>3</v>
      </c>
      <c r="AG54" s="459">
        <v>1244</v>
      </c>
      <c r="AH54" s="460">
        <v>7</v>
      </c>
      <c r="AI54" s="459">
        <v>12349</v>
      </c>
      <c r="AJ54" s="460">
        <v>3</v>
      </c>
      <c r="AK54" s="459">
        <v>30287</v>
      </c>
      <c r="AL54" s="460">
        <v>3</v>
      </c>
      <c r="AM54" s="460">
        <v>532</v>
      </c>
      <c r="AN54" s="460">
        <v>3</v>
      </c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</row>
    <row r="55" spans="1:63" ht="15" x14ac:dyDescent="0.25">
      <c r="A55" s="457" t="s">
        <v>865</v>
      </c>
      <c r="B55" s="458" t="s">
        <v>545</v>
      </c>
      <c r="C55" s="458" t="s">
        <v>842</v>
      </c>
      <c r="D55" s="458">
        <v>2008</v>
      </c>
      <c r="E55" s="459">
        <v>8460</v>
      </c>
      <c r="F55" s="458">
        <v>3</v>
      </c>
      <c r="G55" s="459">
        <v>3632</v>
      </c>
      <c r="H55" s="459">
        <v>55525</v>
      </c>
      <c r="I55" s="459">
        <v>75300</v>
      </c>
      <c r="J55" s="460">
        <v>16.07</v>
      </c>
      <c r="K55" s="460">
        <v>40.770000000000003</v>
      </c>
      <c r="L55" s="460">
        <v>3.58</v>
      </c>
      <c r="M55" s="460">
        <v>4.24</v>
      </c>
      <c r="N55" s="122"/>
      <c r="O55" s="122"/>
      <c r="P55" s="122"/>
      <c r="Q55" s="459">
        <v>137638</v>
      </c>
      <c r="R55" s="460">
        <v>3</v>
      </c>
      <c r="S55" s="460">
        <v>27</v>
      </c>
      <c r="T55" s="460">
        <v>4</v>
      </c>
      <c r="U55" s="459">
        <v>283276</v>
      </c>
      <c r="V55" s="460">
        <v>3</v>
      </c>
      <c r="W55" s="460">
        <v>57</v>
      </c>
      <c r="X55" s="460">
        <v>8</v>
      </c>
      <c r="Y55" s="460">
        <v>1.29</v>
      </c>
      <c r="Z55" s="460">
        <v>15</v>
      </c>
      <c r="AA55" s="122"/>
      <c r="AB55" s="122"/>
      <c r="AC55" s="122"/>
      <c r="AD55" s="122"/>
      <c r="AE55" s="459">
        <v>4873</v>
      </c>
      <c r="AF55" s="460">
        <v>3</v>
      </c>
      <c r="AG55" s="459">
        <v>1154</v>
      </c>
      <c r="AH55" s="460">
        <v>9</v>
      </c>
      <c r="AI55" s="459">
        <v>11898</v>
      </c>
      <c r="AJ55" s="460">
        <v>3</v>
      </c>
      <c r="AK55" s="459">
        <v>29179</v>
      </c>
      <c r="AL55" s="460">
        <v>3</v>
      </c>
      <c r="AM55" s="460">
        <v>549</v>
      </c>
      <c r="AN55" s="460">
        <v>3</v>
      </c>
      <c r="AO55" s="122"/>
      <c r="AP55" s="122"/>
      <c r="AQ55" s="122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</row>
    <row r="56" spans="1:63" ht="15" x14ac:dyDescent="0.25">
      <c r="A56" s="457" t="s">
        <v>865</v>
      </c>
      <c r="B56" s="458" t="s">
        <v>545</v>
      </c>
      <c r="C56" s="458" t="s">
        <v>842</v>
      </c>
      <c r="D56" s="458">
        <v>2009</v>
      </c>
      <c r="E56" s="459">
        <v>8519</v>
      </c>
      <c r="F56" s="458">
        <v>3</v>
      </c>
      <c r="G56" s="459">
        <v>3670</v>
      </c>
      <c r="H56" s="459">
        <v>57500</v>
      </c>
      <c r="I56" s="459">
        <v>75800</v>
      </c>
      <c r="J56" s="460">
        <v>16.010000000000002</v>
      </c>
      <c r="K56" s="460">
        <v>41.83</v>
      </c>
      <c r="L56" s="460">
        <v>2.31</v>
      </c>
      <c r="M56" s="460">
        <v>2.63</v>
      </c>
      <c r="N56" s="122"/>
      <c r="O56" s="122"/>
      <c r="P56" s="122"/>
      <c r="Q56" s="459">
        <v>135357</v>
      </c>
      <c r="R56" s="460">
        <v>3</v>
      </c>
      <c r="S56" s="460">
        <v>28</v>
      </c>
      <c r="T56" s="460">
        <v>4</v>
      </c>
      <c r="U56" s="459">
        <v>292511</v>
      </c>
      <c r="V56" s="460">
        <v>3</v>
      </c>
      <c r="W56" s="460">
        <v>58</v>
      </c>
      <c r="X56" s="460">
        <v>9</v>
      </c>
      <c r="Y56" s="460">
        <v>1.28</v>
      </c>
      <c r="Z56" s="460">
        <v>15</v>
      </c>
      <c r="AA56" s="122"/>
      <c r="AB56" s="122"/>
      <c r="AC56" s="122"/>
      <c r="AD56" s="122"/>
      <c r="AE56" s="459">
        <v>4809</v>
      </c>
      <c r="AF56" s="460">
        <v>3</v>
      </c>
      <c r="AG56" s="459">
        <v>1196</v>
      </c>
      <c r="AH56" s="460">
        <v>9</v>
      </c>
      <c r="AI56" s="459">
        <v>12285</v>
      </c>
      <c r="AJ56" s="460">
        <v>3</v>
      </c>
      <c r="AK56" s="459">
        <v>28696</v>
      </c>
      <c r="AL56" s="460">
        <v>3</v>
      </c>
      <c r="AM56" s="460">
        <v>526</v>
      </c>
      <c r="AN56" s="460">
        <v>3</v>
      </c>
      <c r="AO56" s="122"/>
      <c r="AP56" s="122"/>
      <c r="AQ56" s="122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</row>
    <row r="57" spans="1:63" ht="15" x14ac:dyDescent="0.25">
      <c r="A57" s="457" t="s">
        <v>865</v>
      </c>
      <c r="B57" s="458" t="s">
        <v>545</v>
      </c>
      <c r="C57" s="458" t="s">
        <v>842</v>
      </c>
      <c r="D57" s="458">
        <v>2010</v>
      </c>
      <c r="E57" s="459">
        <v>8583</v>
      </c>
      <c r="F57" s="458">
        <v>3</v>
      </c>
      <c r="G57" s="459">
        <v>3705</v>
      </c>
      <c r="H57" s="459">
        <v>60800</v>
      </c>
      <c r="I57" s="459">
        <v>76000</v>
      </c>
      <c r="J57" s="460">
        <v>16.28</v>
      </c>
      <c r="K57" s="460">
        <v>42.5</v>
      </c>
      <c r="L57" s="460">
        <v>2.79</v>
      </c>
      <c r="M57" s="460">
        <v>3.04</v>
      </c>
      <c r="N57" s="122"/>
      <c r="O57" s="122"/>
      <c r="P57" s="122"/>
      <c r="Q57" s="459">
        <v>137208</v>
      </c>
      <c r="R57" s="460">
        <v>3</v>
      </c>
      <c r="S57" s="460">
        <v>28</v>
      </c>
      <c r="T57" s="460">
        <v>5</v>
      </c>
      <c r="U57" s="459">
        <v>302159</v>
      </c>
      <c r="V57" s="460">
        <v>3</v>
      </c>
      <c r="W57" s="460">
        <v>59</v>
      </c>
      <c r="X57" s="460">
        <v>9</v>
      </c>
      <c r="Y57" s="460">
        <v>1.28</v>
      </c>
      <c r="Z57" s="460">
        <v>16</v>
      </c>
      <c r="AA57" s="122"/>
      <c r="AB57" s="122"/>
      <c r="AC57" s="122"/>
      <c r="AD57" s="122"/>
      <c r="AE57" s="459">
        <v>5103</v>
      </c>
      <c r="AF57" s="460">
        <v>3</v>
      </c>
      <c r="AG57" s="459">
        <v>1215</v>
      </c>
      <c r="AH57" s="460">
        <v>9</v>
      </c>
      <c r="AI57" s="459">
        <v>12691</v>
      </c>
      <c r="AJ57" s="460">
        <v>3</v>
      </c>
      <c r="AK57" s="459">
        <v>29088</v>
      </c>
      <c r="AL57" s="460">
        <v>3</v>
      </c>
      <c r="AM57" s="460">
        <v>562</v>
      </c>
      <c r="AN57" s="460">
        <v>3</v>
      </c>
      <c r="AO57" s="122"/>
      <c r="AP57" s="122"/>
      <c r="AQ57" s="122"/>
      <c r="AR57" s="122"/>
      <c r="AS57" s="122"/>
      <c r="AT57" s="122"/>
      <c r="AU57" s="122"/>
      <c r="AV57" s="122"/>
      <c r="AW57" s="122"/>
      <c r="AX57" s="122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</row>
    <row r="58" spans="1:63" ht="15" x14ac:dyDescent="0.25">
      <c r="A58" s="457" t="s">
        <v>865</v>
      </c>
      <c r="B58" s="458" t="s">
        <v>545</v>
      </c>
      <c r="C58" s="458" t="s">
        <v>842</v>
      </c>
      <c r="D58" s="458">
        <v>2011</v>
      </c>
      <c r="E58" s="459">
        <v>8620</v>
      </c>
      <c r="F58" s="458">
        <v>3</v>
      </c>
      <c r="G58" s="459">
        <v>3673</v>
      </c>
      <c r="H58" s="459">
        <v>62791</v>
      </c>
      <c r="I58" s="459">
        <v>76100</v>
      </c>
      <c r="J58" s="460">
        <v>16.79</v>
      </c>
      <c r="K58" s="460">
        <v>44.62</v>
      </c>
      <c r="L58" s="460">
        <v>3.51</v>
      </c>
      <c r="M58" s="460">
        <v>3.74</v>
      </c>
      <c r="N58" s="122"/>
      <c r="O58" s="122"/>
      <c r="P58" s="122"/>
      <c r="Q58" s="459">
        <v>139285</v>
      </c>
      <c r="R58" s="460">
        <v>3</v>
      </c>
      <c r="S58" s="460">
        <v>29</v>
      </c>
      <c r="T58" s="460">
        <v>4</v>
      </c>
      <c r="U58" s="459">
        <v>312465</v>
      </c>
      <c r="V58" s="460">
        <v>3</v>
      </c>
      <c r="W58" s="460">
        <v>62</v>
      </c>
      <c r="X58" s="460">
        <v>9</v>
      </c>
      <c r="Y58" s="460">
        <v>1.29</v>
      </c>
      <c r="Z58" s="460">
        <v>15</v>
      </c>
      <c r="AA58" s="122"/>
      <c r="AB58" s="122"/>
      <c r="AC58" s="122"/>
      <c r="AD58" s="122"/>
      <c r="AE58" s="459">
        <v>5522</v>
      </c>
      <c r="AF58" s="460">
        <v>3</v>
      </c>
      <c r="AG58" s="459">
        <v>1218</v>
      </c>
      <c r="AH58" s="460">
        <v>10</v>
      </c>
      <c r="AI58" s="459">
        <v>13124</v>
      </c>
      <c r="AJ58" s="460">
        <v>3</v>
      </c>
      <c r="AK58" s="459">
        <v>29528</v>
      </c>
      <c r="AL58" s="460">
        <v>3</v>
      </c>
      <c r="AM58" s="460">
        <v>624</v>
      </c>
      <c r="AN58" s="460">
        <v>3</v>
      </c>
      <c r="AO58" s="122"/>
      <c r="AP58" s="122"/>
      <c r="AQ58" s="122"/>
      <c r="AR58" s="122"/>
      <c r="AS58" s="122"/>
      <c r="AT58" s="122"/>
      <c r="AU58" s="122"/>
      <c r="AV58" s="122"/>
      <c r="AW58" s="122"/>
      <c r="AX58" s="122"/>
      <c r="AY58" s="122"/>
      <c r="AZ58" s="122"/>
      <c r="BA58" s="122"/>
      <c r="BB58" s="122"/>
      <c r="BC58" s="122"/>
      <c r="BD58" s="122"/>
      <c r="BE58" s="122"/>
      <c r="BF58" s="122"/>
      <c r="BG58" s="122"/>
      <c r="BH58" s="122"/>
      <c r="BI58" s="122"/>
      <c r="BJ58" s="122"/>
      <c r="BK58" s="122"/>
    </row>
    <row r="59" spans="1:63" ht="15" x14ac:dyDescent="0.25">
      <c r="A59" s="457" t="s">
        <v>865</v>
      </c>
      <c r="B59" s="458" t="s">
        <v>545</v>
      </c>
      <c r="C59" s="458" t="s">
        <v>842</v>
      </c>
      <c r="D59" s="458">
        <v>2012</v>
      </c>
      <c r="E59" s="459">
        <v>8650</v>
      </c>
      <c r="F59" s="458">
        <v>3</v>
      </c>
      <c r="G59" s="459">
        <v>3638</v>
      </c>
      <c r="H59" s="459">
        <v>55380</v>
      </c>
      <c r="I59" s="459">
        <v>76250</v>
      </c>
      <c r="J59" s="460">
        <v>17.14</v>
      </c>
      <c r="K59" s="460">
        <v>39.659999999999997</v>
      </c>
      <c r="L59" s="460">
        <v>3.73</v>
      </c>
      <c r="M59" s="460">
        <v>3.92</v>
      </c>
      <c r="N59" s="122"/>
      <c r="O59" s="122"/>
      <c r="P59" s="122"/>
      <c r="Q59" s="459">
        <v>139925</v>
      </c>
      <c r="R59" s="460">
        <v>3</v>
      </c>
      <c r="S59" s="460">
        <v>29</v>
      </c>
      <c r="T59" s="460">
        <v>5</v>
      </c>
      <c r="U59" s="459">
        <v>319661</v>
      </c>
      <c r="V59" s="460">
        <v>3</v>
      </c>
      <c r="W59" s="460">
        <v>63</v>
      </c>
      <c r="X59" s="460">
        <v>10</v>
      </c>
      <c r="Y59" s="460">
        <v>1.29</v>
      </c>
      <c r="Z59" s="460">
        <v>17</v>
      </c>
      <c r="AA59" s="122"/>
      <c r="AB59" s="122"/>
      <c r="AC59" s="122"/>
      <c r="AD59" s="122"/>
      <c r="AE59" s="459">
        <v>5777</v>
      </c>
      <c r="AF59" s="460">
        <v>3</v>
      </c>
      <c r="AG59" s="459">
        <v>1221</v>
      </c>
      <c r="AH59" s="460">
        <v>10</v>
      </c>
      <c r="AI59" s="459">
        <v>13426</v>
      </c>
      <c r="AJ59" s="460">
        <v>3</v>
      </c>
      <c r="AK59" s="459">
        <v>29664</v>
      </c>
      <c r="AL59" s="460">
        <v>3</v>
      </c>
      <c r="AM59" s="460">
        <v>583</v>
      </c>
      <c r="AN59" s="460">
        <v>3</v>
      </c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122"/>
      <c r="BE59" s="122"/>
      <c r="BF59" s="122"/>
      <c r="BG59" s="122"/>
      <c r="BH59" s="122"/>
      <c r="BI59" s="122"/>
      <c r="BJ59" s="122"/>
      <c r="BK59" s="122"/>
    </row>
    <row r="60" spans="1:63" ht="15" x14ac:dyDescent="0.25">
      <c r="A60" s="457" t="s">
        <v>865</v>
      </c>
      <c r="B60" s="458" t="s">
        <v>545</v>
      </c>
      <c r="C60" s="458" t="s">
        <v>842</v>
      </c>
      <c r="D60" s="458">
        <v>2013</v>
      </c>
      <c r="E60" s="459">
        <v>8675</v>
      </c>
      <c r="F60" s="458">
        <v>3</v>
      </c>
      <c r="G60" s="459">
        <v>3573</v>
      </c>
      <c r="H60" s="459">
        <v>56433</v>
      </c>
      <c r="I60" s="459">
        <v>76300</v>
      </c>
      <c r="J60" s="460">
        <v>17.39</v>
      </c>
      <c r="K60" s="460">
        <v>41.23</v>
      </c>
      <c r="L60" s="460">
        <v>3.78</v>
      </c>
      <c r="M60" s="460">
        <v>3.98</v>
      </c>
      <c r="N60" s="122"/>
      <c r="O60" s="122"/>
      <c r="P60" s="122"/>
      <c r="Q60" s="459">
        <v>141979</v>
      </c>
      <c r="R60" s="460">
        <v>3</v>
      </c>
      <c r="S60" s="460">
        <v>29</v>
      </c>
      <c r="T60" s="460">
        <v>6</v>
      </c>
      <c r="U60" s="459">
        <v>330198</v>
      </c>
      <c r="V60" s="460">
        <v>3</v>
      </c>
      <c r="W60" s="460">
        <v>67</v>
      </c>
      <c r="X60" s="460">
        <v>9</v>
      </c>
      <c r="Y60" s="460">
        <v>1.3</v>
      </c>
      <c r="Z60" s="460">
        <v>16</v>
      </c>
      <c r="AA60" s="122"/>
      <c r="AB60" s="122"/>
      <c r="AC60" s="122"/>
      <c r="AD60" s="122"/>
      <c r="AE60" s="459">
        <v>6044</v>
      </c>
      <c r="AF60" s="460">
        <v>3</v>
      </c>
      <c r="AG60" s="459">
        <v>1243</v>
      </c>
      <c r="AH60" s="460">
        <v>11</v>
      </c>
      <c r="AI60" s="459">
        <v>13868</v>
      </c>
      <c r="AJ60" s="460">
        <v>3</v>
      </c>
      <c r="AK60" s="459">
        <v>30100</v>
      </c>
      <c r="AL60" s="460">
        <v>3</v>
      </c>
      <c r="AM60" s="460">
        <v>621</v>
      </c>
      <c r="AN60" s="460">
        <v>3</v>
      </c>
      <c r="AO60" s="122"/>
      <c r="AP60" s="122"/>
      <c r="AQ60" s="122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22"/>
      <c r="BD60" s="122"/>
      <c r="BE60" s="122"/>
      <c r="BF60" s="122"/>
      <c r="BG60" s="122"/>
      <c r="BH60" s="122"/>
      <c r="BI60" s="122"/>
      <c r="BJ60" s="122"/>
      <c r="BK60" s="122"/>
    </row>
    <row r="61" spans="1:63" ht="15" x14ac:dyDescent="0.25">
      <c r="A61" s="457" t="s">
        <v>865</v>
      </c>
      <c r="B61" s="458" t="s">
        <v>545</v>
      </c>
      <c r="C61" s="458" t="s">
        <v>842</v>
      </c>
      <c r="D61" s="458">
        <v>2014</v>
      </c>
      <c r="E61" s="459">
        <v>8700</v>
      </c>
      <c r="F61" s="458">
        <v>3</v>
      </c>
      <c r="G61" s="459">
        <v>3445</v>
      </c>
      <c r="H61" s="459">
        <v>54912</v>
      </c>
      <c r="I61" s="459">
        <v>74764</v>
      </c>
      <c r="J61" s="460">
        <v>17.670000000000002</v>
      </c>
      <c r="K61" s="460">
        <v>44.82</v>
      </c>
      <c r="L61" s="460">
        <v>3.37</v>
      </c>
      <c r="M61" s="460">
        <v>3.7</v>
      </c>
      <c r="N61" s="122"/>
      <c r="O61" s="122"/>
      <c r="P61" s="122"/>
      <c r="Q61" s="459">
        <v>142494</v>
      </c>
      <c r="R61" s="460">
        <v>3</v>
      </c>
      <c r="S61" s="460">
        <v>29</v>
      </c>
      <c r="T61" s="460">
        <v>8</v>
      </c>
      <c r="U61" s="459">
        <v>334329</v>
      </c>
      <c r="V61" s="460">
        <v>3</v>
      </c>
      <c r="W61" s="460">
        <v>70</v>
      </c>
      <c r="X61" s="460">
        <v>8</v>
      </c>
      <c r="Y61" s="460">
        <v>1.31</v>
      </c>
      <c r="Z61" s="460">
        <v>16</v>
      </c>
      <c r="AA61" s="122"/>
      <c r="AB61" s="122"/>
      <c r="AC61" s="122"/>
      <c r="AD61" s="122"/>
      <c r="AE61" s="459">
        <v>6150</v>
      </c>
      <c r="AF61" s="460">
        <v>3</v>
      </c>
      <c r="AG61" s="459">
        <v>1238</v>
      </c>
      <c r="AH61" s="460">
        <v>11</v>
      </c>
      <c r="AI61" s="459">
        <v>14042</v>
      </c>
      <c r="AJ61" s="460">
        <v>3</v>
      </c>
      <c r="AK61" s="459">
        <v>30209</v>
      </c>
      <c r="AL61" s="460">
        <v>3</v>
      </c>
      <c r="AM61" s="460">
        <v>664</v>
      </c>
      <c r="AN61" s="460">
        <v>3</v>
      </c>
      <c r="AO61" s="460">
        <v>3</v>
      </c>
      <c r="AP61" s="460">
        <v>3</v>
      </c>
      <c r="AQ61" s="460">
        <v>8</v>
      </c>
      <c r="AR61" s="460">
        <v>3</v>
      </c>
      <c r="AS61" s="460">
        <v>8</v>
      </c>
      <c r="AT61" s="460">
        <v>16</v>
      </c>
      <c r="AU61" s="122"/>
      <c r="AV61" s="122"/>
      <c r="AW61" s="460">
        <v>3</v>
      </c>
      <c r="AX61" s="460">
        <v>11</v>
      </c>
      <c r="AY61" s="460">
        <v>3</v>
      </c>
      <c r="AZ61" s="460">
        <v>3</v>
      </c>
      <c r="BA61" s="460">
        <v>3</v>
      </c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</row>
    <row r="62" spans="1:63" ht="15" x14ac:dyDescent="0.25">
      <c r="A62" s="457" t="s">
        <v>865</v>
      </c>
      <c r="B62" s="458" t="s">
        <v>545</v>
      </c>
      <c r="C62" s="458" t="s">
        <v>842</v>
      </c>
      <c r="D62" s="458">
        <v>2015</v>
      </c>
      <c r="E62" s="459">
        <v>8705</v>
      </c>
      <c r="F62" s="458">
        <v>3</v>
      </c>
      <c r="G62" s="459">
        <v>3443</v>
      </c>
      <c r="H62" s="459">
        <v>56308</v>
      </c>
      <c r="I62" s="459">
        <v>74084</v>
      </c>
      <c r="J62" s="460">
        <v>17.690000000000001</v>
      </c>
      <c r="K62" s="460">
        <v>46.87</v>
      </c>
      <c r="L62" s="460">
        <v>2.42</v>
      </c>
      <c r="M62" s="460">
        <v>2.5099999999999998</v>
      </c>
      <c r="N62" s="122"/>
      <c r="O62" s="122"/>
      <c r="P62" s="122"/>
      <c r="Q62" s="459">
        <v>143544</v>
      </c>
      <c r="R62" s="460">
        <v>3</v>
      </c>
      <c r="S62" s="460">
        <v>29</v>
      </c>
      <c r="T62" s="460">
        <v>10</v>
      </c>
      <c r="U62" s="459">
        <v>339747</v>
      </c>
      <c r="V62" s="460">
        <v>3</v>
      </c>
      <c r="W62" s="460">
        <v>70</v>
      </c>
      <c r="X62" s="460">
        <v>10</v>
      </c>
      <c r="Y62" s="460">
        <v>1.31</v>
      </c>
      <c r="Z62" s="460">
        <v>16</v>
      </c>
      <c r="AA62" s="122"/>
      <c r="AB62" s="122"/>
      <c r="AC62" s="122"/>
      <c r="AD62" s="122"/>
      <c r="AE62" s="459">
        <v>6108</v>
      </c>
      <c r="AF62" s="460">
        <v>3</v>
      </c>
      <c r="AG62" s="459">
        <v>1258</v>
      </c>
      <c r="AH62" s="460">
        <v>11</v>
      </c>
      <c r="AI62" s="459">
        <v>14269</v>
      </c>
      <c r="AJ62" s="460">
        <v>3</v>
      </c>
      <c r="AK62" s="459">
        <v>30431</v>
      </c>
      <c r="AL62" s="460">
        <v>3</v>
      </c>
      <c r="AM62" s="460">
        <v>663</v>
      </c>
      <c r="AN62" s="460">
        <v>3</v>
      </c>
      <c r="AO62" s="460">
        <v>3</v>
      </c>
      <c r="AP62" s="460">
        <v>3</v>
      </c>
      <c r="AQ62" s="460">
        <v>10</v>
      </c>
      <c r="AR62" s="460">
        <v>3</v>
      </c>
      <c r="AS62" s="460">
        <v>10</v>
      </c>
      <c r="AT62" s="460">
        <v>16</v>
      </c>
      <c r="AU62" s="122"/>
      <c r="AV62" s="122"/>
      <c r="AW62" s="460">
        <v>3</v>
      </c>
      <c r="AX62" s="460">
        <v>11</v>
      </c>
      <c r="AY62" s="460">
        <v>3</v>
      </c>
      <c r="AZ62" s="460">
        <v>3</v>
      </c>
      <c r="BA62" s="460">
        <v>3</v>
      </c>
      <c r="BB62" s="122"/>
      <c r="BC62" s="122"/>
      <c r="BD62" s="122"/>
      <c r="BE62" s="122"/>
      <c r="BF62" s="122"/>
      <c r="BG62" s="122"/>
      <c r="BH62" s="122"/>
      <c r="BI62" s="122"/>
      <c r="BJ62" s="122"/>
      <c r="BK62" s="122"/>
    </row>
    <row r="63" spans="1:63" ht="15" x14ac:dyDescent="0.25">
      <c r="A63" s="457" t="s">
        <v>865</v>
      </c>
      <c r="B63" s="458" t="s">
        <v>545</v>
      </c>
      <c r="C63" s="458" t="s">
        <v>842</v>
      </c>
      <c r="D63" s="458">
        <v>2016</v>
      </c>
      <c r="E63" s="459">
        <v>8715</v>
      </c>
      <c r="F63" s="458">
        <v>3</v>
      </c>
      <c r="G63" s="459">
        <v>3447</v>
      </c>
      <c r="H63" s="459">
        <v>58907</v>
      </c>
      <c r="I63" s="459">
        <v>74182</v>
      </c>
      <c r="J63" s="460">
        <v>17.91</v>
      </c>
      <c r="K63" s="460">
        <v>50.2</v>
      </c>
      <c r="L63" s="460">
        <v>2.25</v>
      </c>
      <c r="M63" s="460">
        <v>2.29</v>
      </c>
      <c r="N63" s="122"/>
      <c r="O63" s="122"/>
      <c r="P63" s="122"/>
      <c r="Q63" s="459">
        <v>144462</v>
      </c>
      <c r="R63" s="460">
        <v>3</v>
      </c>
      <c r="S63" s="460">
        <v>30</v>
      </c>
      <c r="T63" s="460">
        <v>9</v>
      </c>
      <c r="U63" s="459">
        <v>344891</v>
      </c>
      <c r="V63" s="460">
        <v>3</v>
      </c>
      <c r="W63" s="460">
        <v>72</v>
      </c>
      <c r="X63" s="460">
        <v>10</v>
      </c>
      <c r="Y63" s="460">
        <v>1.32</v>
      </c>
      <c r="Z63" s="460">
        <v>16</v>
      </c>
      <c r="AA63" s="122"/>
      <c r="AB63" s="122"/>
      <c r="AC63" s="122"/>
      <c r="AD63" s="122"/>
      <c r="AE63" s="459">
        <v>6244</v>
      </c>
      <c r="AF63" s="460">
        <v>3</v>
      </c>
      <c r="AG63" s="459">
        <v>1277</v>
      </c>
      <c r="AH63" s="460">
        <v>11</v>
      </c>
      <c r="AI63" s="459">
        <v>14485</v>
      </c>
      <c r="AJ63" s="460">
        <v>3</v>
      </c>
      <c r="AK63" s="459">
        <v>30626</v>
      </c>
      <c r="AL63" s="460">
        <v>3</v>
      </c>
      <c r="AM63" s="460">
        <v>708</v>
      </c>
      <c r="AN63" s="460">
        <v>3</v>
      </c>
      <c r="AO63" s="460">
        <v>3</v>
      </c>
      <c r="AP63" s="460">
        <v>3</v>
      </c>
      <c r="AQ63" s="460">
        <v>9</v>
      </c>
      <c r="AR63" s="460">
        <v>3</v>
      </c>
      <c r="AS63" s="460">
        <v>10</v>
      </c>
      <c r="AT63" s="460">
        <v>16</v>
      </c>
      <c r="AU63" s="122"/>
      <c r="AV63" s="122"/>
      <c r="AW63" s="460">
        <v>3</v>
      </c>
      <c r="AX63" s="460">
        <v>11</v>
      </c>
      <c r="AY63" s="460">
        <v>3</v>
      </c>
      <c r="AZ63" s="460">
        <v>3</v>
      </c>
      <c r="BA63" s="460">
        <v>3</v>
      </c>
      <c r="BB63" s="122"/>
      <c r="BC63" s="122"/>
      <c r="BD63" s="122"/>
      <c r="BE63" s="122"/>
      <c r="BF63" s="122"/>
      <c r="BG63" s="122"/>
      <c r="BH63" s="122"/>
      <c r="BI63" s="122"/>
      <c r="BJ63" s="122"/>
      <c r="BK63" s="122"/>
    </row>
    <row r="64" spans="1:63" ht="15" x14ac:dyDescent="0.25">
      <c r="A64" s="461" t="s">
        <v>865</v>
      </c>
      <c r="B64" s="462" t="s">
        <v>545</v>
      </c>
      <c r="C64" s="462" t="s">
        <v>842</v>
      </c>
      <c r="D64" s="462">
        <v>2017</v>
      </c>
      <c r="E64" s="463">
        <v>8720</v>
      </c>
      <c r="F64" s="462">
        <v>3</v>
      </c>
      <c r="G64" s="463">
        <v>3450</v>
      </c>
      <c r="H64" s="463">
        <v>60644</v>
      </c>
      <c r="I64" s="463">
        <v>74827</v>
      </c>
      <c r="J64" s="464">
        <v>18.12</v>
      </c>
      <c r="K64" s="464">
        <v>52.14</v>
      </c>
      <c r="L64" s="464">
        <v>2.39</v>
      </c>
      <c r="M64" s="464">
        <v>2.46</v>
      </c>
      <c r="N64" s="464">
        <v>24</v>
      </c>
      <c r="O64" s="464">
        <v>13.4</v>
      </c>
      <c r="P64" s="464">
        <v>3.6</v>
      </c>
      <c r="Q64" s="463">
        <v>144987</v>
      </c>
      <c r="R64" s="464">
        <v>3</v>
      </c>
      <c r="S64" s="464">
        <v>30</v>
      </c>
      <c r="T64" s="464">
        <v>12</v>
      </c>
      <c r="U64" s="463">
        <v>352759</v>
      </c>
      <c r="V64" s="464">
        <v>3</v>
      </c>
      <c r="W64" s="464">
        <v>73</v>
      </c>
      <c r="X64" s="464">
        <v>10</v>
      </c>
      <c r="Y64" s="464">
        <v>1.32</v>
      </c>
      <c r="Z64" s="464">
        <v>16</v>
      </c>
      <c r="AA64" s="464">
        <v>1.33</v>
      </c>
      <c r="AB64" s="464">
        <v>19</v>
      </c>
      <c r="AC64" s="464">
        <v>1.85</v>
      </c>
      <c r="AD64" s="464">
        <v>21</v>
      </c>
      <c r="AE64" s="463">
        <v>6530</v>
      </c>
      <c r="AF64" s="464">
        <v>3</v>
      </c>
      <c r="AG64" s="463">
        <v>1307</v>
      </c>
      <c r="AH64" s="464">
        <v>11</v>
      </c>
      <c r="AI64" s="463">
        <v>14816</v>
      </c>
      <c r="AJ64" s="464">
        <v>3</v>
      </c>
      <c r="AK64" s="463">
        <v>30737</v>
      </c>
      <c r="AL64" s="464">
        <v>3</v>
      </c>
      <c r="AM64" s="464">
        <v>790</v>
      </c>
      <c r="AN64" s="464">
        <v>3</v>
      </c>
      <c r="AO64" s="464">
        <v>3</v>
      </c>
      <c r="AP64" s="464">
        <v>3</v>
      </c>
      <c r="AQ64" s="464">
        <v>12</v>
      </c>
      <c r="AR64" s="464">
        <v>3</v>
      </c>
      <c r="AS64" s="464">
        <v>10</v>
      </c>
      <c r="AT64" s="464">
        <v>16</v>
      </c>
      <c r="AU64" s="464">
        <v>19</v>
      </c>
      <c r="AV64" s="464">
        <v>21</v>
      </c>
      <c r="AW64" s="464">
        <v>3</v>
      </c>
      <c r="AX64" s="464">
        <v>11</v>
      </c>
      <c r="AY64" s="464">
        <v>3</v>
      </c>
      <c r="AZ64" s="464">
        <v>3</v>
      </c>
      <c r="BA64" s="464">
        <v>3</v>
      </c>
      <c r="BB64" s="465"/>
      <c r="BC64" s="463">
        <f>H64+I64-H45-I45</f>
        <v>15046</v>
      </c>
      <c r="BD64" s="463">
        <f>U64-U45</f>
        <v>131635</v>
      </c>
      <c r="BE64" s="464">
        <f>W64-W45</f>
        <v>23</v>
      </c>
      <c r="BF64" s="463">
        <f>Q64-Q45</f>
        <v>37547</v>
      </c>
      <c r="BG64" s="467">
        <f>BF64*0.00887</f>
        <v>333.04188999999997</v>
      </c>
      <c r="BH64" s="464">
        <f>Y64-Y45</f>
        <v>7.0000000000000062E-2</v>
      </c>
      <c r="BI64" s="463">
        <f>E64-E45</f>
        <v>660</v>
      </c>
      <c r="BJ64" s="467">
        <f>BD64/BI64</f>
        <v>199.44696969696969</v>
      </c>
      <c r="BK64" s="467">
        <f>BC64/BI64</f>
        <v>22.796969696969697</v>
      </c>
    </row>
    <row r="65" spans="1:63" ht="15" x14ac:dyDescent="0.25">
      <c r="A65" s="457" t="s">
        <v>888</v>
      </c>
      <c r="B65" s="458" t="s">
        <v>703</v>
      </c>
      <c r="C65" s="458" t="s">
        <v>842</v>
      </c>
      <c r="D65" s="458">
        <v>1998</v>
      </c>
      <c r="E65" s="459">
        <v>16500</v>
      </c>
      <c r="F65" s="458">
        <v>1</v>
      </c>
      <c r="G65" s="459">
        <v>4096</v>
      </c>
      <c r="H65" s="459">
        <v>96808</v>
      </c>
      <c r="I65" s="459">
        <v>81665</v>
      </c>
      <c r="J65" s="460">
        <v>12.17</v>
      </c>
      <c r="K65" s="460">
        <v>28.89</v>
      </c>
      <c r="L65" s="460">
        <v>1.1499999999999999</v>
      </c>
      <c r="M65" s="460">
        <v>1.29</v>
      </c>
      <c r="N65" s="122"/>
      <c r="O65" s="122"/>
      <c r="P65" s="122"/>
      <c r="Q65" s="459">
        <v>199713</v>
      </c>
      <c r="R65" s="460">
        <v>2</v>
      </c>
      <c r="S65" s="460">
        <v>23</v>
      </c>
      <c r="T65" s="460">
        <v>5</v>
      </c>
      <c r="U65" s="459">
        <v>422874</v>
      </c>
      <c r="V65" s="460">
        <v>2</v>
      </c>
      <c r="W65" s="460">
        <v>58</v>
      </c>
      <c r="X65" s="460">
        <v>4</v>
      </c>
      <c r="Y65" s="460">
        <v>1.27</v>
      </c>
      <c r="Z65" s="460">
        <v>8</v>
      </c>
      <c r="AA65" s="122"/>
      <c r="AB65" s="122"/>
      <c r="AC65" s="122"/>
      <c r="AD65" s="122"/>
      <c r="AE65" s="459">
        <v>5166</v>
      </c>
      <c r="AF65" s="460">
        <v>2</v>
      </c>
      <c r="AG65" s="459">
        <v>1345</v>
      </c>
      <c r="AH65" s="460">
        <v>4</v>
      </c>
      <c r="AI65" s="459">
        <v>17761</v>
      </c>
      <c r="AJ65" s="460">
        <v>2</v>
      </c>
      <c r="AK65" s="459">
        <v>42339</v>
      </c>
      <c r="AL65" s="460">
        <v>2</v>
      </c>
      <c r="AM65" s="460">
        <v>505</v>
      </c>
      <c r="AN65" s="460">
        <v>2</v>
      </c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484"/>
      <c r="BD65" s="484"/>
      <c r="BE65" s="484"/>
      <c r="BF65" s="484"/>
      <c r="BG65" s="484"/>
      <c r="BH65" s="484"/>
      <c r="BI65" s="484"/>
      <c r="BJ65" s="484"/>
      <c r="BK65" s="484"/>
    </row>
    <row r="66" spans="1:63" ht="15" x14ac:dyDescent="0.25">
      <c r="A66" s="457" t="s">
        <v>888</v>
      </c>
      <c r="B66" s="458" t="s">
        <v>703</v>
      </c>
      <c r="C66" s="458" t="s">
        <v>842</v>
      </c>
      <c r="D66" s="458">
        <v>1999</v>
      </c>
      <c r="E66" s="459">
        <v>16650</v>
      </c>
      <c r="F66" s="458">
        <v>1</v>
      </c>
      <c r="G66" s="459">
        <v>4201</v>
      </c>
      <c r="H66" s="459">
        <v>100260</v>
      </c>
      <c r="I66" s="459">
        <v>82575</v>
      </c>
      <c r="J66" s="460">
        <v>12.43</v>
      </c>
      <c r="K66" s="460">
        <v>29.28</v>
      </c>
      <c r="L66" s="460">
        <v>1.19</v>
      </c>
      <c r="M66" s="460">
        <v>1.24</v>
      </c>
      <c r="N66" s="122"/>
      <c r="O66" s="122"/>
      <c r="P66" s="122"/>
      <c r="Q66" s="459">
        <v>214891</v>
      </c>
      <c r="R66" s="460">
        <v>1</v>
      </c>
      <c r="S66" s="460">
        <v>26</v>
      </c>
      <c r="T66" s="460">
        <v>2</v>
      </c>
      <c r="U66" s="459">
        <v>455012</v>
      </c>
      <c r="V66" s="460">
        <v>2</v>
      </c>
      <c r="W66" s="460">
        <v>61</v>
      </c>
      <c r="X66" s="460">
        <v>4</v>
      </c>
      <c r="Y66" s="460">
        <v>1.28</v>
      </c>
      <c r="Z66" s="460">
        <v>7</v>
      </c>
      <c r="AA66" s="122"/>
      <c r="AB66" s="122"/>
      <c r="AC66" s="122"/>
      <c r="AD66" s="122"/>
      <c r="AE66" s="459">
        <v>5677</v>
      </c>
      <c r="AF66" s="460">
        <v>2</v>
      </c>
      <c r="AG66" s="459">
        <v>1417</v>
      </c>
      <c r="AH66" s="460">
        <v>4</v>
      </c>
      <c r="AI66" s="459">
        <v>19111</v>
      </c>
      <c r="AJ66" s="460">
        <v>2</v>
      </c>
      <c r="AK66" s="459">
        <v>45557</v>
      </c>
      <c r="AL66" s="460">
        <v>1</v>
      </c>
      <c r="AM66" s="460">
        <v>547</v>
      </c>
      <c r="AN66" s="460">
        <v>2</v>
      </c>
      <c r="AO66" s="122"/>
      <c r="AP66" s="122"/>
      <c r="AQ66" s="122"/>
      <c r="AR66" s="122"/>
      <c r="AS66" s="122"/>
      <c r="AT66" s="122"/>
      <c r="AU66" s="122"/>
      <c r="AV66" s="122"/>
      <c r="AW66" s="122"/>
      <c r="AX66" s="122"/>
      <c r="AY66" s="122"/>
      <c r="AZ66" s="122"/>
      <c r="BA66" s="122"/>
      <c r="BB66" s="122"/>
      <c r="BC66" s="484"/>
      <c r="BD66" s="484"/>
      <c r="BE66" s="484"/>
      <c r="BF66" s="484"/>
      <c r="BG66" s="484"/>
      <c r="BH66" s="484"/>
      <c r="BI66" s="484"/>
      <c r="BJ66" s="484"/>
      <c r="BK66" s="484"/>
    </row>
    <row r="67" spans="1:63" ht="15" x14ac:dyDescent="0.25">
      <c r="A67" s="457" t="s">
        <v>888</v>
      </c>
      <c r="B67" s="458" t="s">
        <v>703</v>
      </c>
      <c r="C67" s="458" t="s">
        <v>842</v>
      </c>
      <c r="D67" s="458">
        <v>2000</v>
      </c>
      <c r="E67" s="459">
        <v>17090</v>
      </c>
      <c r="F67" s="458">
        <v>1</v>
      </c>
      <c r="G67" s="459">
        <v>4371</v>
      </c>
      <c r="H67" s="459">
        <v>101295</v>
      </c>
      <c r="I67" s="459">
        <v>83835</v>
      </c>
      <c r="J67" s="460">
        <v>12.85</v>
      </c>
      <c r="K67" s="460">
        <v>30.38</v>
      </c>
      <c r="L67" s="460">
        <v>1.64</v>
      </c>
      <c r="M67" s="460">
        <v>1.65</v>
      </c>
      <c r="N67" s="122"/>
      <c r="O67" s="122"/>
      <c r="P67" s="122"/>
      <c r="Q67" s="459">
        <v>227074</v>
      </c>
      <c r="R67" s="460">
        <v>1</v>
      </c>
      <c r="S67" s="460">
        <v>26</v>
      </c>
      <c r="T67" s="460">
        <v>2</v>
      </c>
      <c r="U67" s="459">
        <v>480809</v>
      </c>
      <c r="V67" s="460">
        <v>2</v>
      </c>
      <c r="W67" s="460">
        <v>62</v>
      </c>
      <c r="X67" s="460">
        <v>4</v>
      </c>
      <c r="Y67" s="460">
        <v>1.29</v>
      </c>
      <c r="Z67" s="460">
        <v>7</v>
      </c>
      <c r="AA67" s="122"/>
      <c r="AB67" s="122"/>
      <c r="AC67" s="122"/>
      <c r="AD67" s="122"/>
      <c r="AE67" s="459">
        <v>6292</v>
      </c>
      <c r="AF67" s="460">
        <v>2</v>
      </c>
      <c r="AG67" s="459">
        <v>1448</v>
      </c>
      <c r="AH67" s="460">
        <v>3</v>
      </c>
      <c r="AI67" s="459">
        <v>20194</v>
      </c>
      <c r="AJ67" s="460">
        <v>2</v>
      </c>
      <c r="AK67" s="459">
        <v>48140</v>
      </c>
      <c r="AL67" s="460">
        <v>1</v>
      </c>
      <c r="AM67" s="460">
        <v>618</v>
      </c>
      <c r="AN67" s="460">
        <v>2</v>
      </c>
      <c r="AO67" s="122"/>
      <c r="AP67" s="122"/>
      <c r="AQ67" s="122"/>
      <c r="AR67" s="122"/>
      <c r="AS67" s="122"/>
      <c r="AT67" s="122"/>
      <c r="AU67" s="122"/>
      <c r="AV67" s="122"/>
      <c r="AW67" s="122"/>
      <c r="AX67" s="122"/>
      <c r="AY67" s="122"/>
      <c r="AZ67" s="122"/>
      <c r="BA67" s="122"/>
      <c r="BB67" s="122"/>
      <c r="BC67" s="484"/>
      <c r="BD67" s="484"/>
      <c r="BE67" s="484"/>
      <c r="BF67" s="484"/>
      <c r="BG67" s="484"/>
      <c r="BH67" s="484"/>
      <c r="BI67" s="484"/>
      <c r="BJ67" s="484"/>
      <c r="BK67" s="484"/>
    </row>
    <row r="68" spans="1:63" ht="15" x14ac:dyDescent="0.25">
      <c r="A68" s="457" t="s">
        <v>888</v>
      </c>
      <c r="B68" s="458" t="s">
        <v>703</v>
      </c>
      <c r="C68" s="458" t="s">
        <v>842</v>
      </c>
      <c r="D68" s="458">
        <v>2001</v>
      </c>
      <c r="E68" s="459">
        <v>17200</v>
      </c>
      <c r="F68" s="458">
        <v>1</v>
      </c>
      <c r="G68" s="459">
        <v>4468</v>
      </c>
      <c r="H68" s="459">
        <v>103675</v>
      </c>
      <c r="I68" s="459">
        <v>84365</v>
      </c>
      <c r="J68" s="460">
        <v>13.22</v>
      </c>
      <c r="K68" s="460">
        <v>31.51</v>
      </c>
      <c r="L68" s="460">
        <v>1.72</v>
      </c>
      <c r="M68" s="460">
        <v>1.7</v>
      </c>
      <c r="N68" s="122"/>
      <c r="O68" s="122"/>
      <c r="P68" s="122"/>
      <c r="Q68" s="459">
        <v>235807</v>
      </c>
      <c r="R68" s="460">
        <v>1</v>
      </c>
      <c r="S68" s="460">
        <v>27</v>
      </c>
      <c r="T68" s="460">
        <v>2</v>
      </c>
      <c r="U68" s="459">
        <v>499299</v>
      </c>
      <c r="V68" s="460">
        <v>2</v>
      </c>
      <c r="W68" s="460">
        <v>63</v>
      </c>
      <c r="X68" s="460">
        <v>4</v>
      </c>
      <c r="Y68" s="460">
        <v>1.29</v>
      </c>
      <c r="Z68" s="460">
        <v>9</v>
      </c>
      <c r="AA68" s="122"/>
      <c r="AB68" s="122"/>
      <c r="AC68" s="122"/>
      <c r="AD68" s="122"/>
      <c r="AE68" s="459">
        <v>6729</v>
      </c>
      <c r="AF68" s="460">
        <v>2</v>
      </c>
      <c r="AG68" s="459">
        <v>1462</v>
      </c>
      <c r="AH68" s="460">
        <v>4</v>
      </c>
      <c r="AI68" s="459">
        <v>20971</v>
      </c>
      <c r="AJ68" s="460">
        <v>2</v>
      </c>
      <c r="AK68" s="459">
        <v>49991</v>
      </c>
      <c r="AL68" s="460">
        <v>1</v>
      </c>
      <c r="AM68" s="460">
        <v>665</v>
      </c>
      <c r="AN68" s="460">
        <v>2</v>
      </c>
      <c r="AO68" s="122"/>
      <c r="AP68" s="122"/>
      <c r="AQ68" s="122"/>
      <c r="AR68" s="122"/>
      <c r="AS68" s="122"/>
      <c r="AT68" s="122"/>
      <c r="AU68" s="122"/>
      <c r="AV68" s="122"/>
      <c r="AW68" s="122"/>
      <c r="AX68" s="122"/>
      <c r="AY68" s="122"/>
      <c r="AZ68" s="122"/>
      <c r="BA68" s="122"/>
      <c r="BB68" s="122"/>
      <c r="BC68" s="484"/>
      <c r="BD68" s="484"/>
      <c r="BE68" s="484"/>
      <c r="BF68" s="484"/>
      <c r="BG68" s="484"/>
      <c r="BH68" s="484"/>
      <c r="BI68" s="484"/>
      <c r="BJ68" s="484"/>
      <c r="BK68" s="484"/>
    </row>
    <row r="69" spans="1:63" ht="15" x14ac:dyDescent="0.25">
      <c r="A69" s="457" t="s">
        <v>888</v>
      </c>
      <c r="B69" s="458" t="s">
        <v>703</v>
      </c>
      <c r="C69" s="458" t="s">
        <v>842</v>
      </c>
      <c r="D69" s="458">
        <v>2002</v>
      </c>
      <c r="E69" s="459">
        <v>17400</v>
      </c>
      <c r="F69" s="458">
        <v>1</v>
      </c>
      <c r="G69" s="459">
        <v>4590</v>
      </c>
      <c r="H69" s="459">
        <v>105195</v>
      </c>
      <c r="I69" s="459">
        <v>85850</v>
      </c>
      <c r="J69" s="460">
        <v>13.43</v>
      </c>
      <c r="K69" s="460">
        <v>32.69</v>
      </c>
      <c r="L69" s="460">
        <v>1.49</v>
      </c>
      <c r="M69" s="460">
        <v>1.51</v>
      </c>
      <c r="N69" s="122"/>
      <c r="O69" s="122"/>
      <c r="P69" s="122"/>
      <c r="Q69" s="459">
        <v>253388</v>
      </c>
      <c r="R69" s="460">
        <v>1</v>
      </c>
      <c r="S69" s="460">
        <v>30</v>
      </c>
      <c r="T69" s="460">
        <v>2</v>
      </c>
      <c r="U69" s="459">
        <v>536526</v>
      </c>
      <c r="V69" s="460">
        <v>2</v>
      </c>
      <c r="W69" s="460">
        <v>66</v>
      </c>
      <c r="X69" s="460">
        <v>4</v>
      </c>
      <c r="Y69" s="460">
        <v>1.31</v>
      </c>
      <c r="Z69" s="460">
        <v>6</v>
      </c>
      <c r="AA69" s="122"/>
      <c r="AB69" s="122"/>
      <c r="AC69" s="122"/>
      <c r="AD69" s="122"/>
      <c r="AE69" s="459">
        <v>7282</v>
      </c>
      <c r="AF69" s="460">
        <v>2</v>
      </c>
      <c r="AG69" s="459">
        <v>1547</v>
      </c>
      <c r="AH69" s="460">
        <v>3</v>
      </c>
      <c r="AI69" s="459">
        <v>22534</v>
      </c>
      <c r="AJ69" s="460">
        <v>2</v>
      </c>
      <c r="AK69" s="459">
        <v>53718</v>
      </c>
      <c r="AL69" s="460">
        <v>1</v>
      </c>
      <c r="AM69" s="460">
        <v>727</v>
      </c>
      <c r="AN69" s="460">
        <v>2</v>
      </c>
      <c r="AO69" s="122"/>
      <c r="AP69" s="122"/>
      <c r="AQ69" s="122"/>
      <c r="AR69" s="122"/>
      <c r="AS69" s="122"/>
      <c r="AT69" s="122"/>
      <c r="AU69" s="122"/>
      <c r="AV69" s="122"/>
      <c r="AW69" s="122"/>
      <c r="AX69" s="122"/>
      <c r="AY69" s="122"/>
      <c r="AZ69" s="122"/>
      <c r="BA69" s="122"/>
      <c r="BB69" s="122"/>
      <c r="BC69" s="484"/>
      <c r="BD69" s="484"/>
      <c r="BE69" s="484"/>
      <c r="BF69" s="484"/>
      <c r="BG69" s="484"/>
      <c r="BH69" s="484"/>
      <c r="BI69" s="484"/>
      <c r="BJ69" s="484"/>
      <c r="BK69" s="484"/>
    </row>
    <row r="70" spans="1:63" ht="15" x14ac:dyDescent="0.25">
      <c r="A70" s="457" t="s">
        <v>888</v>
      </c>
      <c r="B70" s="458" t="s">
        <v>703</v>
      </c>
      <c r="C70" s="458" t="s">
        <v>842</v>
      </c>
      <c r="D70" s="458">
        <v>2003</v>
      </c>
      <c r="E70" s="459">
        <v>17700</v>
      </c>
      <c r="F70" s="458">
        <v>1</v>
      </c>
      <c r="G70" s="459">
        <v>4710</v>
      </c>
      <c r="H70" s="459">
        <v>112555</v>
      </c>
      <c r="I70" s="459">
        <v>90450</v>
      </c>
      <c r="J70" s="460">
        <v>13.73</v>
      </c>
      <c r="K70" s="460">
        <v>33.92</v>
      </c>
      <c r="L70" s="460">
        <v>1.62</v>
      </c>
      <c r="M70" s="460">
        <v>1.73</v>
      </c>
      <c r="N70" s="122"/>
      <c r="O70" s="122"/>
      <c r="P70" s="122"/>
      <c r="Q70" s="459">
        <v>269488</v>
      </c>
      <c r="R70" s="460">
        <v>1</v>
      </c>
      <c r="S70" s="460">
        <v>32</v>
      </c>
      <c r="T70" s="460">
        <v>2</v>
      </c>
      <c r="U70" s="459">
        <v>570616</v>
      </c>
      <c r="V70" s="460">
        <v>2</v>
      </c>
      <c r="W70" s="460">
        <v>69</v>
      </c>
      <c r="X70" s="460">
        <v>4</v>
      </c>
      <c r="Y70" s="460">
        <v>1.32</v>
      </c>
      <c r="Z70" s="460">
        <v>6</v>
      </c>
      <c r="AA70" s="122"/>
      <c r="AB70" s="122"/>
      <c r="AC70" s="122"/>
      <c r="AD70" s="122"/>
      <c r="AE70" s="459">
        <v>7949</v>
      </c>
      <c r="AF70" s="460">
        <v>2</v>
      </c>
      <c r="AG70" s="459">
        <v>1608</v>
      </c>
      <c r="AH70" s="460">
        <v>3</v>
      </c>
      <c r="AI70" s="459">
        <v>23966</v>
      </c>
      <c r="AJ70" s="460">
        <v>2</v>
      </c>
      <c r="AK70" s="459">
        <v>57131</v>
      </c>
      <c r="AL70" s="460">
        <v>1</v>
      </c>
      <c r="AM70" s="460">
        <v>812</v>
      </c>
      <c r="AN70" s="460">
        <v>2</v>
      </c>
      <c r="AO70" s="122"/>
      <c r="AP70" s="122"/>
      <c r="AQ70" s="122"/>
      <c r="AR70" s="122"/>
      <c r="AS70" s="122"/>
      <c r="AT70" s="122"/>
      <c r="AU70" s="122"/>
      <c r="AV70" s="122"/>
      <c r="AW70" s="122"/>
      <c r="AX70" s="122"/>
      <c r="AY70" s="122"/>
      <c r="AZ70" s="122"/>
      <c r="BA70" s="122"/>
      <c r="BB70" s="122"/>
      <c r="BC70" s="484"/>
      <c r="BD70" s="484"/>
      <c r="BE70" s="484"/>
      <c r="BF70" s="484"/>
      <c r="BG70" s="484"/>
      <c r="BH70" s="484"/>
      <c r="BI70" s="484"/>
      <c r="BJ70" s="484"/>
      <c r="BK70" s="484"/>
    </row>
    <row r="71" spans="1:63" ht="15" x14ac:dyDescent="0.25">
      <c r="A71" s="457" t="s">
        <v>888</v>
      </c>
      <c r="B71" s="458" t="s">
        <v>703</v>
      </c>
      <c r="C71" s="458" t="s">
        <v>842</v>
      </c>
      <c r="D71" s="458">
        <v>2004</v>
      </c>
      <c r="E71" s="459">
        <v>17850</v>
      </c>
      <c r="F71" s="458">
        <v>1</v>
      </c>
      <c r="G71" s="459">
        <v>4781</v>
      </c>
      <c r="H71" s="459">
        <v>115500</v>
      </c>
      <c r="I71" s="459">
        <v>94000</v>
      </c>
      <c r="J71" s="460">
        <v>14.1</v>
      </c>
      <c r="K71" s="460">
        <v>35.19</v>
      </c>
      <c r="L71" s="460">
        <v>2.14</v>
      </c>
      <c r="M71" s="460">
        <v>2.14</v>
      </c>
      <c r="N71" s="122"/>
      <c r="O71" s="122"/>
      <c r="P71" s="122"/>
      <c r="Q71" s="459">
        <v>279272</v>
      </c>
      <c r="R71" s="460">
        <v>1</v>
      </c>
      <c r="S71" s="460">
        <v>32</v>
      </c>
      <c r="T71" s="460">
        <v>2</v>
      </c>
      <c r="U71" s="459">
        <v>591334</v>
      </c>
      <c r="V71" s="460">
        <v>2</v>
      </c>
      <c r="W71" s="460">
        <v>71</v>
      </c>
      <c r="X71" s="460">
        <v>4</v>
      </c>
      <c r="Y71" s="460">
        <v>1.32</v>
      </c>
      <c r="Z71" s="460">
        <v>7</v>
      </c>
      <c r="AA71" s="122"/>
      <c r="AB71" s="122"/>
      <c r="AC71" s="122"/>
      <c r="AD71" s="122"/>
      <c r="AE71" s="459">
        <v>8586</v>
      </c>
      <c r="AF71" s="460">
        <v>2</v>
      </c>
      <c r="AG71" s="459">
        <v>1623</v>
      </c>
      <c r="AH71" s="460">
        <v>3</v>
      </c>
      <c r="AI71" s="459">
        <v>24836</v>
      </c>
      <c r="AJ71" s="460">
        <v>2</v>
      </c>
      <c r="AK71" s="459">
        <v>59206</v>
      </c>
      <c r="AL71" s="460">
        <v>1</v>
      </c>
      <c r="AM71" s="460">
        <v>893</v>
      </c>
      <c r="AN71" s="460">
        <v>2</v>
      </c>
      <c r="AO71" s="122"/>
      <c r="AP71" s="122"/>
      <c r="AQ71" s="122"/>
      <c r="AR71" s="122"/>
      <c r="AS71" s="122"/>
      <c r="AT71" s="122"/>
      <c r="AU71" s="122"/>
      <c r="AV71" s="122"/>
      <c r="AW71" s="122"/>
      <c r="AX71" s="122"/>
      <c r="AY71" s="122"/>
      <c r="AZ71" s="122"/>
      <c r="BA71" s="122"/>
      <c r="BB71" s="122"/>
      <c r="BC71" s="484"/>
      <c r="BD71" s="484"/>
      <c r="BE71" s="484"/>
      <c r="BF71" s="484"/>
      <c r="BG71" s="484"/>
      <c r="BH71" s="484"/>
      <c r="BI71" s="484"/>
      <c r="BJ71" s="484"/>
      <c r="BK71" s="484"/>
    </row>
    <row r="72" spans="1:63" ht="15" x14ac:dyDescent="0.25">
      <c r="A72" s="457" t="s">
        <v>888</v>
      </c>
      <c r="B72" s="458" t="s">
        <v>703</v>
      </c>
      <c r="C72" s="458" t="s">
        <v>842</v>
      </c>
      <c r="D72" s="458">
        <v>2005</v>
      </c>
      <c r="E72" s="459">
        <v>18000</v>
      </c>
      <c r="F72" s="458">
        <v>1</v>
      </c>
      <c r="G72" s="459">
        <v>4852</v>
      </c>
      <c r="H72" s="459">
        <v>117500</v>
      </c>
      <c r="I72" s="459">
        <v>96500</v>
      </c>
      <c r="J72" s="460">
        <v>14.58</v>
      </c>
      <c r="K72" s="460">
        <v>36.51</v>
      </c>
      <c r="L72" s="460">
        <v>2.4</v>
      </c>
      <c r="M72" s="460">
        <v>2.66</v>
      </c>
      <c r="N72" s="122"/>
      <c r="O72" s="122"/>
      <c r="P72" s="122"/>
      <c r="Q72" s="459">
        <v>290997</v>
      </c>
      <c r="R72" s="460">
        <v>1</v>
      </c>
      <c r="S72" s="460">
        <v>33</v>
      </c>
      <c r="T72" s="460">
        <v>2</v>
      </c>
      <c r="U72" s="459">
        <v>616161</v>
      </c>
      <c r="V72" s="460">
        <v>2</v>
      </c>
      <c r="W72" s="460">
        <v>72</v>
      </c>
      <c r="X72" s="460">
        <v>4</v>
      </c>
      <c r="Y72" s="460">
        <v>1.33</v>
      </c>
      <c r="Z72" s="460">
        <v>7</v>
      </c>
      <c r="AA72" s="122"/>
      <c r="AB72" s="122"/>
      <c r="AC72" s="122"/>
      <c r="AD72" s="122"/>
      <c r="AE72" s="459">
        <v>9322</v>
      </c>
      <c r="AF72" s="460">
        <v>2</v>
      </c>
      <c r="AG72" s="459">
        <v>1636</v>
      </c>
      <c r="AH72" s="460">
        <v>3</v>
      </c>
      <c r="AI72" s="459">
        <v>25879</v>
      </c>
      <c r="AJ72" s="460">
        <v>2</v>
      </c>
      <c r="AK72" s="459">
        <v>61691</v>
      </c>
      <c r="AL72" s="460">
        <v>1</v>
      </c>
      <c r="AM72" s="460">
        <v>993</v>
      </c>
      <c r="AN72" s="460">
        <v>2</v>
      </c>
      <c r="AO72" s="122"/>
      <c r="AP72" s="122"/>
      <c r="AQ72" s="122"/>
      <c r="AR72" s="122"/>
      <c r="AS72" s="122"/>
      <c r="AT72" s="122"/>
      <c r="AU72" s="122"/>
      <c r="AV72" s="122"/>
      <c r="AW72" s="122"/>
      <c r="AX72" s="122"/>
      <c r="AY72" s="122"/>
      <c r="AZ72" s="122"/>
      <c r="BA72" s="122"/>
      <c r="BB72" s="122"/>
      <c r="BC72" s="484"/>
      <c r="BD72" s="484"/>
      <c r="BE72" s="484"/>
      <c r="BF72" s="484"/>
      <c r="BG72" s="484"/>
      <c r="BH72" s="484"/>
      <c r="BI72" s="484"/>
      <c r="BJ72" s="484"/>
      <c r="BK72" s="484"/>
    </row>
    <row r="73" spans="1:63" ht="15" x14ac:dyDescent="0.25">
      <c r="A73" s="457" t="s">
        <v>888</v>
      </c>
      <c r="B73" s="458" t="s">
        <v>703</v>
      </c>
      <c r="C73" s="458" t="s">
        <v>842</v>
      </c>
      <c r="D73" s="458">
        <v>2006</v>
      </c>
      <c r="E73" s="459">
        <v>18220</v>
      </c>
      <c r="F73" s="458">
        <v>1</v>
      </c>
      <c r="G73" s="459">
        <v>4943</v>
      </c>
      <c r="H73" s="459">
        <v>118245</v>
      </c>
      <c r="I73" s="459">
        <v>99685</v>
      </c>
      <c r="J73" s="460">
        <v>15.06</v>
      </c>
      <c r="K73" s="460">
        <v>37.880000000000003</v>
      </c>
      <c r="L73" s="460">
        <v>2.82</v>
      </c>
      <c r="M73" s="460">
        <v>3.03</v>
      </c>
      <c r="N73" s="122"/>
      <c r="O73" s="122"/>
      <c r="P73" s="122"/>
      <c r="Q73" s="459">
        <v>297741</v>
      </c>
      <c r="R73" s="460">
        <v>1</v>
      </c>
      <c r="S73" s="460">
        <v>34</v>
      </c>
      <c r="T73" s="460">
        <v>2</v>
      </c>
      <c r="U73" s="459">
        <v>630441</v>
      </c>
      <c r="V73" s="460">
        <v>2</v>
      </c>
      <c r="W73" s="460">
        <v>73</v>
      </c>
      <c r="X73" s="460">
        <v>4</v>
      </c>
      <c r="Y73" s="460">
        <v>1.34</v>
      </c>
      <c r="Z73" s="460">
        <v>6</v>
      </c>
      <c r="AA73" s="122"/>
      <c r="AB73" s="122"/>
      <c r="AC73" s="122"/>
      <c r="AD73" s="122"/>
      <c r="AE73" s="459">
        <v>9949</v>
      </c>
      <c r="AF73" s="460">
        <v>2</v>
      </c>
      <c r="AG73" s="459">
        <v>1620</v>
      </c>
      <c r="AH73" s="460">
        <v>3</v>
      </c>
      <c r="AI73" s="459">
        <v>26479</v>
      </c>
      <c r="AJ73" s="460">
        <v>2</v>
      </c>
      <c r="AK73" s="459">
        <v>63121</v>
      </c>
      <c r="AL73" s="460">
        <v>1</v>
      </c>
      <c r="AM73" s="459">
        <v>1071</v>
      </c>
      <c r="AN73" s="460">
        <v>2</v>
      </c>
      <c r="AO73" s="122"/>
      <c r="AP73" s="122"/>
      <c r="AQ73" s="122"/>
      <c r="AR73" s="122"/>
      <c r="AS73" s="122"/>
      <c r="AT73" s="122"/>
      <c r="AU73" s="122"/>
      <c r="AV73" s="122"/>
      <c r="AW73" s="122"/>
      <c r="AX73" s="122"/>
      <c r="AY73" s="122"/>
      <c r="AZ73" s="122"/>
      <c r="BA73" s="122"/>
      <c r="BB73" s="122"/>
      <c r="BC73" s="484"/>
      <c r="BD73" s="484"/>
      <c r="BE73" s="484"/>
      <c r="BF73" s="484"/>
      <c r="BG73" s="484"/>
      <c r="BH73" s="484"/>
      <c r="BI73" s="484"/>
      <c r="BJ73" s="484"/>
      <c r="BK73" s="484"/>
    </row>
    <row r="74" spans="1:63" ht="15" x14ac:dyDescent="0.25">
      <c r="A74" s="457" t="s">
        <v>888</v>
      </c>
      <c r="B74" s="458" t="s">
        <v>703</v>
      </c>
      <c r="C74" s="458" t="s">
        <v>842</v>
      </c>
      <c r="D74" s="458">
        <v>2007</v>
      </c>
      <c r="E74" s="459">
        <v>18400</v>
      </c>
      <c r="F74" s="458">
        <v>1</v>
      </c>
      <c r="G74" s="459">
        <v>5002</v>
      </c>
      <c r="H74" s="459">
        <v>119240</v>
      </c>
      <c r="I74" s="459">
        <v>103470</v>
      </c>
      <c r="J74" s="460">
        <v>15.47</v>
      </c>
      <c r="K74" s="460">
        <v>39.299999999999997</v>
      </c>
      <c r="L74" s="460">
        <v>3.19</v>
      </c>
      <c r="M74" s="460">
        <v>3.71</v>
      </c>
      <c r="N74" s="122"/>
      <c r="O74" s="122"/>
      <c r="P74" s="122"/>
      <c r="Q74" s="459">
        <v>301926</v>
      </c>
      <c r="R74" s="460">
        <v>1</v>
      </c>
      <c r="S74" s="460">
        <v>33</v>
      </c>
      <c r="T74" s="460">
        <v>2</v>
      </c>
      <c r="U74" s="459">
        <v>639301</v>
      </c>
      <c r="V74" s="460">
        <v>2</v>
      </c>
      <c r="W74" s="460">
        <v>73</v>
      </c>
      <c r="X74" s="460">
        <v>4</v>
      </c>
      <c r="Y74" s="460">
        <v>1.34</v>
      </c>
      <c r="Z74" s="460">
        <v>7</v>
      </c>
      <c r="AA74" s="122"/>
      <c r="AB74" s="122"/>
      <c r="AC74" s="122"/>
      <c r="AD74" s="122"/>
      <c r="AE74" s="459">
        <v>10472</v>
      </c>
      <c r="AF74" s="460">
        <v>2</v>
      </c>
      <c r="AG74" s="459">
        <v>1599</v>
      </c>
      <c r="AH74" s="460">
        <v>3</v>
      </c>
      <c r="AI74" s="459">
        <v>26851</v>
      </c>
      <c r="AJ74" s="460">
        <v>2</v>
      </c>
      <c r="AK74" s="459">
        <v>64008</v>
      </c>
      <c r="AL74" s="460">
        <v>1</v>
      </c>
      <c r="AM74" s="459">
        <v>1163</v>
      </c>
      <c r="AN74" s="460">
        <v>2</v>
      </c>
      <c r="AO74" s="122"/>
      <c r="AP74" s="122"/>
      <c r="AQ74" s="122"/>
      <c r="AR74" s="122"/>
      <c r="AS74" s="122"/>
      <c r="AT74" s="122"/>
      <c r="AU74" s="122"/>
      <c r="AV74" s="122"/>
      <c r="AW74" s="122"/>
      <c r="AX74" s="122"/>
      <c r="AY74" s="122"/>
      <c r="AZ74" s="122"/>
      <c r="BA74" s="122"/>
      <c r="BB74" s="122"/>
      <c r="BC74" s="484"/>
      <c r="BD74" s="484"/>
      <c r="BE74" s="484"/>
      <c r="BF74" s="484"/>
      <c r="BG74" s="484"/>
      <c r="BH74" s="484"/>
      <c r="BI74" s="484"/>
      <c r="BJ74" s="484"/>
      <c r="BK74" s="484"/>
    </row>
    <row r="75" spans="1:63" ht="15" x14ac:dyDescent="0.25">
      <c r="A75" s="457" t="s">
        <v>888</v>
      </c>
      <c r="B75" s="458" t="s">
        <v>703</v>
      </c>
      <c r="C75" s="458" t="s">
        <v>842</v>
      </c>
      <c r="D75" s="458">
        <v>2008</v>
      </c>
      <c r="E75" s="459">
        <v>18675</v>
      </c>
      <c r="F75" s="458">
        <v>1</v>
      </c>
      <c r="G75" s="459">
        <v>5088</v>
      </c>
      <c r="H75" s="459">
        <v>117000</v>
      </c>
      <c r="I75" s="459">
        <v>102000</v>
      </c>
      <c r="J75" s="460">
        <v>16.07</v>
      </c>
      <c r="K75" s="460">
        <v>40.770000000000003</v>
      </c>
      <c r="L75" s="460">
        <v>3.55</v>
      </c>
      <c r="M75" s="460">
        <v>4.5199999999999996</v>
      </c>
      <c r="N75" s="122"/>
      <c r="O75" s="122"/>
      <c r="P75" s="122"/>
      <c r="Q75" s="459">
        <v>302511</v>
      </c>
      <c r="R75" s="460">
        <v>1</v>
      </c>
      <c r="S75" s="460">
        <v>33</v>
      </c>
      <c r="T75" s="460">
        <v>3</v>
      </c>
      <c r="U75" s="459">
        <v>640541</v>
      </c>
      <c r="V75" s="460">
        <v>2</v>
      </c>
      <c r="W75" s="460">
        <v>74</v>
      </c>
      <c r="X75" s="460">
        <v>4</v>
      </c>
      <c r="Y75" s="460">
        <v>1.33</v>
      </c>
      <c r="Z75" s="460">
        <v>8</v>
      </c>
      <c r="AA75" s="122"/>
      <c r="AB75" s="122"/>
      <c r="AC75" s="122"/>
      <c r="AD75" s="122"/>
      <c r="AE75" s="459">
        <v>10998</v>
      </c>
      <c r="AF75" s="460">
        <v>2</v>
      </c>
      <c r="AG75" s="459">
        <v>1543</v>
      </c>
      <c r="AH75" s="460">
        <v>4</v>
      </c>
      <c r="AI75" s="459">
        <v>26903</v>
      </c>
      <c r="AJ75" s="460">
        <v>2</v>
      </c>
      <c r="AK75" s="459">
        <v>64132</v>
      </c>
      <c r="AL75" s="460">
        <v>1</v>
      </c>
      <c r="AM75" s="459">
        <v>1252</v>
      </c>
      <c r="AN75" s="460">
        <v>2</v>
      </c>
      <c r="AO75" s="122"/>
      <c r="AP75" s="122"/>
      <c r="AQ75" s="122"/>
      <c r="AR75" s="122"/>
      <c r="AS75" s="122"/>
      <c r="AT75" s="122"/>
      <c r="AU75" s="122"/>
      <c r="AV75" s="122"/>
      <c r="AW75" s="122"/>
      <c r="AX75" s="122"/>
      <c r="AY75" s="122"/>
      <c r="AZ75" s="122"/>
      <c r="BA75" s="122"/>
      <c r="BB75" s="122"/>
      <c r="BC75" s="484"/>
      <c r="BD75" s="484"/>
      <c r="BE75" s="484"/>
      <c r="BF75" s="484"/>
      <c r="BG75" s="484"/>
      <c r="BH75" s="484"/>
      <c r="BI75" s="484"/>
      <c r="BJ75" s="484"/>
      <c r="BK75" s="484"/>
    </row>
    <row r="76" spans="1:63" ht="15" x14ac:dyDescent="0.25">
      <c r="A76" s="457" t="s">
        <v>888</v>
      </c>
      <c r="B76" s="458" t="s">
        <v>703</v>
      </c>
      <c r="C76" s="458" t="s">
        <v>842</v>
      </c>
      <c r="D76" s="458">
        <v>2009</v>
      </c>
      <c r="E76" s="459">
        <v>18770</v>
      </c>
      <c r="F76" s="458">
        <v>1</v>
      </c>
      <c r="G76" s="459">
        <v>5135</v>
      </c>
      <c r="H76" s="459">
        <v>117000</v>
      </c>
      <c r="I76" s="459">
        <v>106000</v>
      </c>
      <c r="J76" s="460">
        <v>16.010000000000002</v>
      </c>
      <c r="K76" s="460">
        <v>41.83</v>
      </c>
      <c r="L76" s="460">
        <v>2.4700000000000002</v>
      </c>
      <c r="M76" s="460">
        <v>2.9</v>
      </c>
      <c r="N76" s="122"/>
      <c r="O76" s="122"/>
      <c r="P76" s="122"/>
      <c r="Q76" s="459">
        <v>301759</v>
      </c>
      <c r="R76" s="460">
        <v>1</v>
      </c>
      <c r="S76" s="460">
        <v>33</v>
      </c>
      <c r="T76" s="460">
        <v>3</v>
      </c>
      <c r="U76" s="459">
        <v>670895</v>
      </c>
      <c r="V76" s="460">
        <v>2</v>
      </c>
      <c r="W76" s="460">
        <v>77</v>
      </c>
      <c r="X76" s="460">
        <v>4</v>
      </c>
      <c r="Y76" s="460">
        <v>1.33</v>
      </c>
      <c r="Z76" s="460">
        <v>7</v>
      </c>
      <c r="AA76" s="122"/>
      <c r="AB76" s="122"/>
      <c r="AC76" s="122"/>
      <c r="AD76" s="122"/>
      <c r="AE76" s="459">
        <v>11064</v>
      </c>
      <c r="AF76" s="460">
        <v>2</v>
      </c>
      <c r="AG76" s="459">
        <v>1622</v>
      </c>
      <c r="AH76" s="460">
        <v>4</v>
      </c>
      <c r="AI76" s="459">
        <v>28178</v>
      </c>
      <c r="AJ76" s="460">
        <v>2</v>
      </c>
      <c r="AK76" s="459">
        <v>63973</v>
      </c>
      <c r="AL76" s="460">
        <v>1</v>
      </c>
      <c r="AM76" s="459">
        <v>1219</v>
      </c>
      <c r="AN76" s="460">
        <v>2</v>
      </c>
      <c r="AO76" s="122"/>
      <c r="AP76" s="122"/>
      <c r="AQ76" s="122"/>
      <c r="AR76" s="122"/>
      <c r="AS76" s="122"/>
      <c r="AT76" s="122"/>
      <c r="AU76" s="122"/>
      <c r="AV76" s="122"/>
      <c r="AW76" s="122"/>
      <c r="AX76" s="122"/>
      <c r="AY76" s="122"/>
      <c r="AZ76" s="122"/>
      <c r="BA76" s="122"/>
      <c r="BB76" s="122"/>
      <c r="BC76" s="484"/>
      <c r="BD76" s="484"/>
      <c r="BE76" s="484"/>
      <c r="BF76" s="484"/>
      <c r="BG76" s="484"/>
      <c r="BH76" s="484"/>
      <c r="BI76" s="484"/>
      <c r="BJ76" s="484"/>
      <c r="BK76" s="484"/>
    </row>
    <row r="77" spans="1:63" ht="15" x14ac:dyDescent="0.25">
      <c r="A77" s="457" t="s">
        <v>888</v>
      </c>
      <c r="B77" s="458" t="s">
        <v>703</v>
      </c>
      <c r="C77" s="458" t="s">
        <v>842</v>
      </c>
      <c r="D77" s="458">
        <v>2010</v>
      </c>
      <c r="E77" s="459">
        <v>18800</v>
      </c>
      <c r="F77" s="458">
        <v>1</v>
      </c>
      <c r="G77" s="459">
        <v>5155</v>
      </c>
      <c r="H77" s="459">
        <v>116913</v>
      </c>
      <c r="I77" s="459">
        <v>110765</v>
      </c>
      <c r="J77" s="460">
        <v>16.28</v>
      </c>
      <c r="K77" s="460">
        <v>42.5</v>
      </c>
      <c r="L77" s="460">
        <v>2.95</v>
      </c>
      <c r="M77" s="460">
        <v>3.21</v>
      </c>
      <c r="N77" s="122"/>
      <c r="O77" s="122"/>
      <c r="P77" s="122"/>
      <c r="Q77" s="459">
        <v>304080</v>
      </c>
      <c r="R77" s="460">
        <v>1</v>
      </c>
      <c r="S77" s="460">
        <v>34</v>
      </c>
      <c r="T77" s="460">
        <v>3</v>
      </c>
      <c r="U77" s="459">
        <v>688933</v>
      </c>
      <c r="V77" s="460">
        <v>2</v>
      </c>
      <c r="W77" s="460">
        <v>78</v>
      </c>
      <c r="X77" s="460">
        <v>4</v>
      </c>
      <c r="Y77" s="460">
        <v>1.33</v>
      </c>
      <c r="Z77" s="460">
        <v>8</v>
      </c>
      <c r="AA77" s="122"/>
      <c r="AB77" s="122"/>
      <c r="AC77" s="122"/>
      <c r="AD77" s="122"/>
      <c r="AE77" s="459">
        <v>11660</v>
      </c>
      <c r="AF77" s="460">
        <v>2</v>
      </c>
      <c r="AG77" s="459">
        <v>1638</v>
      </c>
      <c r="AH77" s="460">
        <v>4</v>
      </c>
      <c r="AI77" s="459">
        <v>28935</v>
      </c>
      <c r="AJ77" s="460">
        <v>2</v>
      </c>
      <c r="AK77" s="459">
        <v>64465</v>
      </c>
      <c r="AL77" s="460">
        <v>1</v>
      </c>
      <c r="AM77" s="459">
        <v>1286</v>
      </c>
      <c r="AN77" s="460">
        <v>2</v>
      </c>
      <c r="AO77" s="122"/>
      <c r="AP77" s="122"/>
      <c r="AQ77" s="122"/>
      <c r="AR77" s="122"/>
      <c r="AS77" s="122"/>
      <c r="AT77" s="122"/>
      <c r="AU77" s="122"/>
      <c r="AV77" s="122"/>
      <c r="AW77" s="122"/>
      <c r="AX77" s="122"/>
      <c r="AY77" s="122"/>
      <c r="AZ77" s="122"/>
      <c r="BA77" s="122"/>
      <c r="BB77" s="122"/>
      <c r="BC77" s="484"/>
      <c r="BD77" s="484"/>
      <c r="BE77" s="484"/>
      <c r="BF77" s="484"/>
      <c r="BG77" s="484"/>
      <c r="BH77" s="484"/>
      <c r="BI77" s="484"/>
      <c r="BJ77" s="484"/>
      <c r="BK77" s="484"/>
    </row>
    <row r="78" spans="1:63" ht="15" x14ac:dyDescent="0.25">
      <c r="A78" s="457" t="s">
        <v>888</v>
      </c>
      <c r="B78" s="458" t="s">
        <v>703</v>
      </c>
      <c r="C78" s="458" t="s">
        <v>842</v>
      </c>
      <c r="D78" s="458">
        <v>2011</v>
      </c>
      <c r="E78" s="459">
        <v>18860</v>
      </c>
      <c r="F78" s="458">
        <v>1</v>
      </c>
      <c r="G78" s="459">
        <v>5193</v>
      </c>
      <c r="H78" s="459">
        <v>117496</v>
      </c>
      <c r="I78" s="459">
        <v>112322</v>
      </c>
      <c r="J78" s="460">
        <v>16.79</v>
      </c>
      <c r="K78" s="460">
        <v>44.62</v>
      </c>
      <c r="L78" s="460">
        <v>3.65</v>
      </c>
      <c r="M78" s="460">
        <v>3.99</v>
      </c>
      <c r="N78" s="122"/>
      <c r="O78" s="122"/>
      <c r="P78" s="122"/>
      <c r="Q78" s="459">
        <v>309523</v>
      </c>
      <c r="R78" s="460">
        <v>1</v>
      </c>
      <c r="S78" s="460">
        <v>35</v>
      </c>
      <c r="T78" s="460">
        <v>2</v>
      </c>
      <c r="U78" s="459">
        <v>707819</v>
      </c>
      <c r="V78" s="460">
        <v>2</v>
      </c>
      <c r="W78" s="460">
        <v>80</v>
      </c>
      <c r="X78" s="460">
        <v>4</v>
      </c>
      <c r="Y78" s="460">
        <v>1.33</v>
      </c>
      <c r="Z78" s="460">
        <v>9</v>
      </c>
      <c r="AA78" s="122"/>
      <c r="AB78" s="122"/>
      <c r="AC78" s="122"/>
      <c r="AD78" s="122"/>
      <c r="AE78" s="459">
        <v>12538</v>
      </c>
      <c r="AF78" s="460">
        <v>2</v>
      </c>
      <c r="AG78" s="459">
        <v>1631</v>
      </c>
      <c r="AH78" s="460">
        <v>4</v>
      </c>
      <c r="AI78" s="459">
        <v>29728</v>
      </c>
      <c r="AJ78" s="460">
        <v>2</v>
      </c>
      <c r="AK78" s="459">
        <v>65619</v>
      </c>
      <c r="AL78" s="460">
        <v>1</v>
      </c>
      <c r="AM78" s="459">
        <v>1425</v>
      </c>
      <c r="AN78" s="460">
        <v>2</v>
      </c>
      <c r="AO78" s="122"/>
      <c r="AP78" s="122"/>
      <c r="AQ78" s="122"/>
      <c r="AR78" s="122"/>
      <c r="AS78" s="122"/>
      <c r="AT78" s="122"/>
      <c r="AU78" s="122"/>
      <c r="AV78" s="122"/>
      <c r="AW78" s="122"/>
      <c r="AX78" s="122"/>
      <c r="AY78" s="122"/>
      <c r="AZ78" s="122"/>
      <c r="BA78" s="122"/>
      <c r="BB78" s="122"/>
      <c r="BC78" s="484"/>
      <c r="BD78" s="484"/>
      <c r="BE78" s="484"/>
      <c r="BF78" s="484"/>
      <c r="BG78" s="484"/>
      <c r="BH78" s="484"/>
      <c r="BI78" s="484"/>
      <c r="BJ78" s="484"/>
      <c r="BK78" s="484"/>
    </row>
    <row r="79" spans="1:63" ht="15" x14ac:dyDescent="0.25">
      <c r="A79" s="457" t="s">
        <v>888</v>
      </c>
      <c r="B79" s="458" t="s">
        <v>703</v>
      </c>
      <c r="C79" s="458" t="s">
        <v>842</v>
      </c>
      <c r="D79" s="458">
        <v>2012</v>
      </c>
      <c r="E79" s="459">
        <v>18900</v>
      </c>
      <c r="F79" s="458">
        <v>1</v>
      </c>
      <c r="G79" s="459">
        <v>5215</v>
      </c>
      <c r="H79" s="459">
        <v>114560</v>
      </c>
      <c r="I79" s="459">
        <v>105535</v>
      </c>
      <c r="J79" s="460">
        <v>17.14</v>
      </c>
      <c r="K79" s="460">
        <v>39.659999999999997</v>
      </c>
      <c r="L79" s="460">
        <v>3.75</v>
      </c>
      <c r="M79" s="460">
        <v>4.17</v>
      </c>
      <c r="N79" s="122"/>
      <c r="O79" s="122"/>
      <c r="P79" s="122"/>
      <c r="Q79" s="459">
        <v>312414</v>
      </c>
      <c r="R79" s="460">
        <v>1</v>
      </c>
      <c r="S79" s="460">
        <v>35</v>
      </c>
      <c r="T79" s="460">
        <v>2</v>
      </c>
      <c r="U79" s="459">
        <v>727659</v>
      </c>
      <c r="V79" s="460">
        <v>2</v>
      </c>
      <c r="W79" s="460">
        <v>81</v>
      </c>
      <c r="X79" s="460">
        <v>4</v>
      </c>
      <c r="Y79" s="460">
        <v>1.34</v>
      </c>
      <c r="Z79" s="460">
        <v>8</v>
      </c>
      <c r="AA79" s="122"/>
      <c r="AB79" s="122"/>
      <c r="AC79" s="122"/>
      <c r="AD79" s="122"/>
      <c r="AE79" s="459">
        <v>13149</v>
      </c>
      <c r="AF79" s="460">
        <v>2</v>
      </c>
      <c r="AG79" s="459">
        <v>1644</v>
      </c>
      <c r="AH79" s="460">
        <v>4</v>
      </c>
      <c r="AI79" s="459">
        <v>30562</v>
      </c>
      <c r="AJ79" s="460">
        <v>2</v>
      </c>
      <c r="AK79" s="459">
        <v>66232</v>
      </c>
      <c r="AL79" s="460">
        <v>1</v>
      </c>
      <c r="AM79" s="459">
        <v>1339</v>
      </c>
      <c r="AN79" s="460">
        <v>2</v>
      </c>
      <c r="AO79" s="122"/>
      <c r="AP79" s="122"/>
      <c r="AQ79" s="122"/>
      <c r="AR79" s="122"/>
      <c r="AS79" s="122"/>
      <c r="AT79" s="122"/>
      <c r="AU79" s="122"/>
      <c r="AV79" s="122"/>
      <c r="AW79" s="122"/>
      <c r="AX79" s="122"/>
      <c r="AY79" s="122"/>
      <c r="AZ79" s="122"/>
      <c r="BA79" s="122"/>
      <c r="BB79" s="122"/>
      <c r="BC79" s="484"/>
      <c r="BD79" s="484"/>
      <c r="BE79" s="484"/>
      <c r="BF79" s="484"/>
      <c r="BG79" s="484"/>
      <c r="BH79" s="484"/>
      <c r="BI79" s="484"/>
      <c r="BJ79" s="484"/>
      <c r="BK79" s="484"/>
    </row>
    <row r="80" spans="1:63" ht="15" x14ac:dyDescent="0.25">
      <c r="A80" s="457" t="s">
        <v>888</v>
      </c>
      <c r="B80" s="458" t="s">
        <v>703</v>
      </c>
      <c r="C80" s="458" t="s">
        <v>842</v>
      </c>
      <c r="D80" s="458">
        <v>2013</v>
      </c>
      <c r="E80" s="459">
        <v>18970</v>
      </c>
      <c r="F80" s="458">
        <v>1</v>
      </c>
      <c r="G80" s="459">
        <v>5234</v>
      </c>
      <c r="H80" s="459">
        <v>120723</v>
      </c>
      <c r="I80" s="459">
        <v>108364</v>
      </c>
      <c r="J80" s="460">
        <v>17.39</v>
      </c>
      <c r="K80" s="460">
        <v>41.23</v>
      </c>
      <c r="L80" s="460">
        <v>3.79</v>
      </c>
      <c r="M80" s="460">
        <v>4.2</v>
      </c>
      <c r="N80" s="122"/>
      <c r="O80" s="122"/>
      <c r="P80" s="122"/>
      <c r="Q80" s="459">
        <v>314799</v>
      </c>
      <c r="R80" s="460">
        <v>1</v>
      </c>
      <c r="S80" s="460">
        <v>35</v>
      </c>
      <c r="T80" s="460">
        <v>2</v>
      </c>
      <c r="U80" s="459">
        <v>746546</v>
      </c>
      <c r="V80" s="460">
        <v>2</v>
      </c>
      <c r="W80" s="460">
        <v>84</v>
      </c>
      <c r="X80" s="460">
        <v>4</v>
      </c>
      <c r="Y80" s="460">
        <v>1.34</v>
      </c>
      <c r="Z80" s="460">
        <v>7</v>
      </c>
      <c r="AA80" s="122"/>
      <c r="AB80" s="122"/>
      <c r="AC80" s="122"/>
      <c r="AD80" s="122"/>
      <c r="AE80" s="459">
        <v>13659</v>
      </c>
      <c r="AF80" s="460">
        <v>2</v>
      </c>
      <c r="AG80" s="459">
        <v>1662</v>
      </c>
      <c r="AH80" s="460">
        <v>4</v>
      </c>
      <c r="AI80" s="459">
        <v>31355</v>
      </c>
      <c r="AJ80" s="460">
        <v>2</v>
      </c>
      <c r="AK80" s="459">
        <v>66737</v>
      </c>
      <c r="AL80" s="460">
        <v>1</v>
      </c>
      <c r="AM80" s="459">
        <v>1414</v>
      </c>
      <c r="AN80" s="460">
        <v>2</v>
      </c>
      <c r="AO80" s="122"/>
      <c r="AP80" s="122"/>
      <c r="AQ80" s="122"/>
      <c r="AR80" s="122"/>
      <c r="AS80" s="122"/>
      <c r="AT80" s="122"/>
      <c r="AU80" s="122"/>
      <c r="AV80" s="122"/>
      <c r="AW80" s="122"/>
      <c r="AX80" s="122"/>
      <c r="AY80" s="122"/>
      <c r="AZ80" s="122"/>
      <c r="BA80" s="122"/>
      <c r="BB80" s="122"/>
      <c r="BC80" s="484"/>
      <c r="BD80" s="484"/>
      <c r="BE80" s="484"/>
      <c r="BF80" s="484"/>
      <c r="BG80" s="484"/>
      <c r="BH80" s="484"/>
      <c r="BI80" s="484"/>
      <c r="BJ80" s="484"/>
      <c r="BK80" s="484"/>
    </row>
    <row r="81" spans="1:63" ht="15" x14ac:dyDescent="0.25">
      <c r="A81" s="457" t="s">
        <v>888</v>
      </c>
      <c r="B81" s="458" t="s">
        <v>703</v>
      </c>
      <c r="C81" s="458" t="s">
        <v>842</v>
      </c>
      <c r="D81" s="458">
        <v>2014</v>
      </c>
      <c r="E81" s="459">
        <v>19040</v>
      </c>
      <c r="F81" s="458">
        <v>1</v>
      </c>
      <c r="G81" s="459">
        <v>5176</v>
      </c>
      <c r="H81" s="459">
        <v>121029</v>
      </c>
      <c r="I81" s="459">
        <v>107608</v>
      </c>
      <c r="J81" s="460">
        <v>17.670000000000002</v>
      </c>
      <c r="K81" s="460">
        <v>44.82</v>
      </c>
      <c r="L81" s="460">
        <v>3.42</v>
      </c>
      <c r="M81" s="460">
        <v>3.65</v>
      </c>
      <c r="N81" s="122"/>
      <c r="O81" s="122"/>
      <c r="P81" s="122"/>
      <c r="Q81" s="459">
        <v>317483</v>
      </c>
      <c r="R81" s="460">
        <v>1</v>
      </c>
      <c r="S81" s="460">
        <v>35</v>
      </c>
      <c r="T81" s="460">
        <v>2</v>
      </c>
      <c r="U81" s="459">
        <v>759632</v>
      </c>
      <c r="V81" s="460">
        <v>2</v>
      </c>
      <c r="W81" s="460">
        <v>85</v>
      </c>
      <c r="X81" s="460">
        <v>4</v>
      </c>
      <c r="Y81" s="460">
        <v>1.34</v>
      </c>
      <c r="Z81" s="460">
        <v>7</v>
      </c>
      <c r="AA81" s="122"/>
      <c r="AB81" s="122"/>
      <c r="AC81" s="122"/>
      <c r="AD81" s="122"/>
      <c r="AE81" s="459">
        <v>13961</v>
      </c>
      <c r="AF81" s="460">
        <v>2</v>
      </c>
      <c r="AG81" s="459">
        <v>1664</v>
      </c>
      <c r="AH81" s="460">
        <v>4</v>
      </c>
      <c r="AI81" s="459">
        <v>31905</v>
      </c>
      <c r="AJ81" s="460">
        <v>2</v>
      </c>
      <c r="AK81" s="459">
        <v>67306</v>
      </c>
      <c r="AL81" s="460">
        <v>1</v>
      </c>
      <c r="AM81" s="459">
        <v>1500</v>
      </c>
      <c r="AN81" s="460">
        <v>2</v>
      </c>
      <c r="AO81" s="460">
        <v>1</v>
      </c>
      <c r="AP81" s="460">
        <v>1</v>
      </c>
      <c r="AQ81" s="460">
        <v>2</v>
      </c>
      <c r="AR81" s="460">
        <v>2</v>
      </c>
      <c r="AS81" s="460">
        <v>4</v>
      </c>
      <c r="AT81" s="460">
        <v>7</v>
      </c>
      <c r="AU81" s="122"/>
      <c r="AV81" s="122"/>
      <c r="AW81" s="460">
        <v>2</v>
      </c>
      <c r="AX81" s="460">
        <v>4</v>
      </c>
      <c r="AY81" s="460">
        <v>2</v>
      </c>
      <c r="AZ81" s="460">
        <v>1</v>
      </c>
      <c r="BA81" s="460">
        <v>2</v>
      </c>
      <c r="BB81" s="122"/>
      <c r="BC81" s="484"/>
      <c r="BD81" s="484"/>
      <c r="BE81" s="484"/>
      <c r="BF81" s="484"/>
      <c r="BG81" s="484"/>
      <c r="BH81" s="484"/>
      <c r="BI81" s="484"/>
      <c r="BJ81" s="484"/>
      <c r="BK81" s="484"/>
    </row>
    <row r="82" spans="1:63" ht="15" x14ac:dyDescent="0.25">
      <c r="A82" s="457" t="s">
        <v>888</v>
      </c>
      <c r="B82" s="458" t="s">
        <v>703</v>
      </c>
      <c r="C82" s="458" t="s">
        <v>842</v>
      </c>
      <c r="D82" s="458">
        <v>2015</v>
      </c>
      <c r="E82" s="459">
        <v>19055</v>
      </c>
      <c r="F82" s="458">
        <v>1</v>
      </c>
      <c r="G82" s="459">
        <v>5181</v>
      </c>
      <c r="H82" s="459">
        <v>117614</v>
      </c>
      <c r="I82" s="459">
        <v>106467</v>
      </c>
      <c r="J82" s="460">
        <v>17.690000000000001</v>
      </c>
      <c r="K82" s="460">
        <v>46.87</v>
      </c>
      <c r="L82" s="460">
        <v>2.5099999999999998</v>
      </c>
      <c r="M82" s="460">
        <v>2.88</v>
      </c>
      <c r="N82" s="122"/>
      <c r="O82" s="122"/>
      <c r="P82" s="122"/>
      <c r="Q82" s="459">
        <v>319909</v>
      </c>
      <c r="R82" s="460">
        <v>1</v>
      </c>
      <c r="S82" s="460">
        <v>36</v>
      </c>
      <c r="T82" s="460">
        <v>2</v>
      </c>
      <c r="U82" s="459">
        <v>778986</v>
      </c>
      <c r="V82" s="460">
        <v>2</v>
      </c>
      <c r="W82" s="460">
        <v>87</v>
      </c>
      <c r="X82" s="460">
        <v>4</v>
      </c>
      <c r="Y82" s="460">
        <v>1.35</v>
      </c>
      <c r="Z82" s="460">
        <v>7</v>
      </c>
      <c r="AA82" s="122"/>
      <c r="AB82" s="122"/>
      <c r="AC82" s="122"/>
      <c r="AD82" s="122"/>
      <c r="AE82" s="459">
        <v>14031</v>
      </c>
      <c r="AF82" s="460">
        <v>2</v>
      </c>
      <c r="AG82" s="459">
        <v>1706</v>
      </c>
      <c r="AH82" s="460">
        <v>4</v>
      </c>
      <c r="AI82" s="459">
        <v>32717</v>
      </c>
      <c r="AJ82" s="460">
        <v>2</v>
      </c>
      <c r="AK82" s="459">
        <v>67821</v>
      </c>
      <c r="AL82" s="460">
        <v>1</v>
      </c>
      <c r="AM82" s="459">
        <v>1540</v>
      </c>
      <c r="AN82" s="460">
        <v>2</v>
      </c>
      <c r="AO82" s="460">
        <v>1</v>
      </c>
      <c r="AP82" s="460">
        <v>1</v>
      </c>
      <c r="AQ82" s="460">
        <v>2</v>
      </c>
      <c r="AR82" s="460">
        <v>2</v>
      </c>
      <c r="AS82" s="460">
        <v>4</v>
      </c>
      <c r="AT82" s="460">
        <v>7</v>
      </c>
      <c r="AU82" s="122"/>
      <c r="AV82" s="122"/>
      <c r="AW82" s="460">
        <v>2</v>
      </c>
      <c r="AX82" s="460">
        <v>4</v>
      </c>
      <c r="AY82" s="460">
        <v>2</v>
      </c>
      <c r="AZ82" s="460">
        <v>1</v>
      </c>
      <c r="BA82" s="460">
        <v>2</v>
      </c>
      <c r="BB82" s="122"/>
      <c r="BC82" s="484"/>
      <c r="BD82" s="484"/>
      <c r="BE82" s="484"/>
      <c r="BF82" s="484"/>
      <c r="BG82" s="484"/>
      <c r="BH82" s="484"/>
      <c r="BI82" s="484"/>
      <c r="BJ82" s="484"/>
      <c r="BK82" s="484"/>
    </row>
    <row r="83" spans="1:63" ht="15" x14ac:dyDescent="0.25">
      <c r="A83" s="457" t="s">
        <v>888</v>
      </c>
      <c r="B83" s="458" t="s">
        <v>703</v>
      </c>
      <c r="C83" s="458" t="s">
        <v>842</v>
      </c>
      <c r="D83" s="458">
        <v>2016</v>
      </c>
      <c r="E83" s="459">
        <v>19070</v>
      </c>
      <c r="F83" s="458">
        <v>1</v>
      </c>
      <c r="G83" s="459">
        <v>5190</v>
      </c>
      <c r="H83" s="459">
        <v>120623</v>
      </c>
      <c r="I83" s="459">
        <v>106293</v>
      </c>
      <c r="J83" s="460">
        <v>17.91</v>
      </c>
      <c r="K83" s="460">
        <v>50.2</v>
      </c>
      <c r="L83" s="460">
        <v>2.33</v>
      </c>
      <c r="M83" s="460">
        <v>2.4900000000000002</v>
      </c>
      <c r="N83" s="122"/>
      <c r="O83" s="122"/>
      <c r="P83" s="122"/>
      <c r="Q83" s="459">
        <v>321719</v>
      </c>
      <c r="R83" s="460">
        <v>1</v>
      </c>
      <c r="S83" s="460">
        <v>37</v>
      </c>
      <c r="T83" s="460">
        <v>2</v>
      </c>
      <c r="U83" s="459">
        <v>790205</v>
      </c>
      <c r="V83" s="460">
        <v>2</v>
      </c>
      <c r="W83" s="460">
        <v>89</v>
      </c>
      <c r="X83" s="460">
        <v>4</v>
      </c>
      <c r="Y83" s="460">
        <v>1.35</v>
      </c>
      <c r="Z83" s="460">
        <v>6</v>
      </c>
      <c r="AA83" s="122"/>
      <c r="AB83" s="122"/>
      <c r="AC83" s="122"/>
      <c r="AD83" s="122"/>
      <c r="AE83" s="459">
        <v>14320</v>
      </c>
      <c r="AF83" s="460">
        <v>2</v>
      </c>
      <c r="AG83" s="459">
        <v>1731</v>
      </c>
      <c r="AH83" s="460">
        <v>4</v>
      </c>
      <c r="AI83" s="459">
        <v>33189</v>
      </c>
      <c r="AJ83" s="460">
        <v>2</v>
      </c>
      <c r="AK83" s="459">
        <v>68204</v>
      </c>
      <c r="AL83" s="460">
        <v>1</v>
      </c>
      <c r="AM83" s="459">
        <v>1631</v>
      </c>
      <c r="AN83" s="460">
        <v>2</v>
      </c>
      <c r="AO83" s="460">
        <v>1</v>
      </c>
      <c r="AP83" s="460">
        <v>1</v>
      </c>
      <c r="AQ83" s="460">
        <v>2</v>
      </c>
      <c r="AR83" s="460">
        <v>2</v>
      </c>
      <c r="AS83" s="460">
        <v>4</v>
      </c>
      <c r="AT83" s="460">
        <v>6</v>
      </c>
      <c r="AU83" s="122"/>
      <c r="AV83" s="122"/>
      <c r="AW83" s="460">
        <v>2</v>
      </c>
      <c r="AX83" s="460">
        <v>4</v>
      </c>
      <c r="AY83" s="460">
        <v>2</v>
      </c>
      <c r="AZ83" s="460">
        <v>1</v>
      </c>
      <c r="BA83" s="460">
        <v>2</v>
      </c>
      <c r="BB83" s="122"/>
      <c r="BC83" s="484"/>
      <c r="BD83" s="484"/>
      <c r="BE83" s="484"/>
      <c r="BF83" s="484"/>
      <c r="BG83" s="484"/>
      <c r="BH83" s="484"/>
      <c r="BI83" s="484"/>
      <c r="BJ83" s="484"/>
      <c r="BK83" s="484"/>
    </row>
    <row r="84" spans="1:63" ht="15" x14ac:dyDescent="0.25">
      <c r="A84" s="461" t="s">
        <v>888</v>
      </c>
      <c r="B84" s="462" t="s">
        <v>703</v>
      </c>
      <c r="C84" s="462" t="s">
        <v>842</v>
      </c>
      <c r="D84" s="462">
        <v>2017</v>
      </c>
      <c r="E84" s="463">
        <v>19095</v>
      </c>
      <c r="F84" s="462">
        <v>1</v>
      </c>
      <c r="G84" s="463">
        <v>6003</v>
      </c>
      <c r="H84" s="463">
        <v>124035</v>
      </c>
      <c r="I84" s="463">
        <v>106014</v>
      </c>
      <c r="J84" s="464">
        <v>18.12</v>
      </c>
      <c r="K84" s="464">
        <v>52.14</v>
      </c>
      <c r="L84" s="464">
        <v>2.48</v>
      </c>
      <c r="M84" s="464">
        <v>2.7</v>
      </c>
      <c r="N84" s="464">
        <v>36.299999999999997</v>
      </c>
      <c r="O84" s="464">
        <v>23.3</v>
      </c>
      <c r="P84" s="464">
        <v>5.0999999999999996</v>
      </c>
      <c r="Q84" s="463">
        <v>323712</v>
      </c>
      <c r="R84" s="464">
        <v>1</v>
      </c>
      <c r="S84" s="464">
        <v>38</v>
      </c>
      <c r="T84" s="464">
        <v>2</v>
      </c>
      <c r="U84" s="463">
        <v>811609</v>
      </c>
      <c r="V84" s="464">
        <v>2</v>
      </c>
      <c r="W84" s="464">
        <v>92</v>
      </c>
      <c r="X84" s="464">
        <v>4</v>
      </c>
      <c r="Y84" s="464">
        <v>1.35</v>
      </c>
      <c r="Z84" s="464">
        <v>7</v>
      </c>
      <c r="AA84" s="464">
        <v>1.38</v>
      </c>
      <c r="AB84" s="464">
        <v>14</v>
      </c>
      <c r="AC84" s="464">
        <v>2.0499999999999998</v>
      </c>
      <c r="AD84" s="464">
        <v>14</v>
      </c>
      <c r="AE84" s="463">
        <v>15040</v>
      </c>
      <c r="AF84" s="464">
        <v>2</v>
      </c>
      <c r="AG84" s="463">
        <v>1778</v>
      </c>
      <c r="AH84" s="464">
        <v>4</v>
      </c>
      <c r="AI84" s="463">
        <v>34088</v>
      </c>
      <c r="AJ84" s="464">
        <v>2</v>
      </c>
      <c r="AK84" s="463">
        <v>68627</v>
      </c>
      <c r="AL84" s="464">
        <v>1</v>
      </c>
      <c r="AM84" s="463">
        <v>1828</v>
      </c>
      <c r="AN84" s="464">
        <v>2</v>
      </c>
      <c r="AO84" s="464">
        <v>1</v>
      </c>
      <c r="AP84" s="464">
        <v>1</v>
      </c>
      <c r="AQ84" s="464">
        <v>2</v>
      </c>
      <c r="AR84" s="464">
        <v>2</v>
      </c>
      <c r="AS84" s="464">
        <v>4</v>
      </c>
      <c r="AT84" s="464">
        <v>7</v>
      </c>
      <c r="AU84" s="464">
        <v>14</v>
      </c>
      <c r="AV84" s="464">
        <v>14</v>
      </c>
      <c r="AW84" s="464">
        <v>2</v>
      </c>
      <c r="AX84" s="464">
        <v>4</v>
      </c>
      <c r="AY84" s="464">
        <v>2</v>
      </c>
      <c r="AZ84" s="464">
        <v>1</v>
      </c>
      <c r="BA84" s="464">
        <v>2</v>
      </c>
      <c r="BB84" s="465"/>
      <c r="BC84" s="463">
        <f>H84+I84-H65-I65</f>
        <v>51576</v>
      </c>
      <c r="BD84" s="463">
        <f>U84-U65</f>
        <v>388735</v>
      </c>
      <c r="BE84" s="464">
        <f>W84-W65</f>
        <v>34</v>
      </c>
      <c r="BF84" s="463">
        <f>Q84-Q65</f>
        <v>123999</v>
      </c>
      <c r="BG84" s="467">
        <f>BF84*0.00887</f>
        <v>1099.87113</v>
      </c>
      <c r="BH84" s="464">
        <f>Y84-Y65</f>
        <v>8.0000000000000071E-2</v>
      </c>
      <c r="BI84" s="463">
        <f>E84-E65</f>
        <v>2595</v>
      </c>
      <c r="BJ84" s="467">
        <f>BD84/BI84</f>
        <v>149.80154142581887</v>
      </c>
      <c r="BK84" s="467">
        <f>BC84/BI84</f>
        <v>19.87514450867052</v>
      </c>
    </row>
    <row r="85" spans="1:63" ht="15" x14ac:dyDescent="0.25">
      <c r="A85" s="457" t="s">
        <v>913</v>
      </c>
      <c r="B85" s="458" t="s">
        <v>520</v>
      </c>
      <c r="C85" s="458" t="s">
        <v>842</v>
      </c>
      <c r="D85" s="458">
        <v>1998</v>
      </c>
      <c r="E85" s="459">
        <v>4875</v>
      </c>
      <c r="F85" s="458">
        <v>4</v>
      </c>
      <c r="G85" s="459">
        <v>1958</v>
      </c>
      <c r="H85" s="459">
        <v>27860</v>
      </c>
      <c r="I85" s="459">
        <v>37105</v>
      </c>
      <c r="J85" s="460">
        <v>12.17</v>
      </c>
      <c r="K85" s="460">
        <v>28.89</v>
      </c>
      <c r="L85" s="460">
        <v>1.06</v>
      </c>
      <c r="M85" s="460">
        <v>1.2</v>
      </c>
      <c r="N85" s="122"/>
      <c r="O85" s="122"/>
      <c r="P85" s="122"/>
      <c r="Q85" s="459">
        <v>55113</v>
      </c>
      <c r="R85" s="460">
        <v>10</v>
      </c>
      <c r="S85" s="460">
        <v>17</v>
      </c>
      <c r="T85" s="460">
        <v>13</v>
      </c>
      <c r="U85" s="459">
        <v>111839</v>
      </c>
      <c r="V85" s="460">
        <v>11</v>
      </c>
      <c r="W85" s="460">
        <v>39</v>
      </c>
      <c r="X85" s="460">
        <v>22</v>
      </c>
      <c r="Y85" s="460">
        <v>1.2</v>
      </c>
      <c r="Z85" s="460">
        <v>26</v>
      </c>
      <c r="AA85" s="122"/>
      <c r="AB85" s="122"/>
      <c r="AC85" s="122"/>
      <c r="AD85" s="122"/>
      <c r="AE85" s="459">
        <v>1364</v>
      </c>
      <c r="AF85" s="460">
        <v>11</v>
      </c>
      <c r="AG85" s="460">
        <v>916</v>
      </c>
      <c r="AH85" s="460">
        <v>14</v>
      </c>
      <c r="AI85" s="459">
        <v>4697</v>
      </c>
      <c r="AJ85" s="460">
        <v>11</v>
      </c>
      <c r="AK85" s="459">
        <v>11684</v>
      </c>
      <c r="AL85" s="460">
        <v>10</v>
      </c>
      <c r="AM85" s="460">
        <v>133</v>
      </c>
      <c r="AN85" s="460">
        <v>11</v>
      </c>
      <c r="AO85" s="122"/>
      <c r="AP85" s="122"/>
      <c r="AQ85" s="122"/>
      <c r="AR85" s="122"/>
      <c r="AS85" s="122"/>
      <c r="AT85" s="122"/>
      <c r="AU85" s="122"/>
      <c r="AV85" s="122"/>
      <c r="AW85" s="122"/>
      <c r="AX85" s="122"/>
      <c r="AY85" s="122"/>
      <c r="AZ85" s="122"/>
      <c r="BA85" s="122"/>
      <c r="BB85" s="122"/>
      <c r="BC85" s="484"/>
      <c r="BD85" s="484"/>
      <c r="BE85" s="484"/>
      <c r="BF85" s="484"/>
      <c r="BG85" s="484"/>
      <c r="BH85" s="484"/>
      <c r="BI85" s="484"/>
      <c r="BJ85" s="484"/>
      <c r="BK85" s="484"/>
    </row>
    <row r="86" spans="1:63" ht="15" x14ac:dyDescent="0.25">
      <c r="A86" s="457" t="s">
        <v>913</v>
      </c>
      <c r="B86" s="458" t="s">
        <v>520</v>
      </c>
      <c r="C86" s="458" t="s">
        <v>842</v>
      </c>
      <c r="D86" s="458">
        <v>1999</v>
      </c>
      <c r="E86" s="459">
        <v>4950</v>
      </c>
      <c r="F86" s="458">
        <v>4</v>
      </c>
      <c r="G86" s="459">
        <v>2032</v>
      </c>
      <c r="H86" s="459">
        <v>28625</v>
      </c>
      <c r="I86" s="459">
        <v>38500</v>
      </c>
      <c r="J86" s="460">
        <v>12.43</v>
      </c>
      <c r="K86" s="460">
        <v>29.28</v>
      </c>
      <c r="L86" s="460">
        <v>1.1100000000000001</v>
      </c>
      <c r="M86" s="460">
        <v>1.19</v>
      </c>
      <c r="N86" s="122"/>
      <c r="O86" s="122"/>
      <c r="P86" s="122"/>
      <c r="Q86" s="459">
        <v>57822</v>
      </c>
      <c r="R86" s="460">
        <v>9</v>
      </c>
      <c r="S86" s="460">
        <v>18</v>
      </c>
      <c r="T86" s="460">
        <v>12</v>
      </c>
      <c r="U86" s="459">
        <v>117337</v>
      </c>
      <c r="V86" s="460">
        <v>11</v>
      </c>
      <c r="W86" s="460">
        <v>39</v>
      </c>
      <c r="X86" s="460">
        <v>27</v>
      </c>
      <c r="Y86" s="460">
        <v>1.2</v>
      </c>
      <c r="Z86" s="460">
        <v>26</v>
      </c>
      <c r="AA86" s="122"/>
      <c r="AB86" s="122"/>
      <c r="AC86" s="122"/>
      <c r="AD86" s="122"/>
      <c r="AE86" s="459">
        <v>1463</v>
      </c>
      <c r="AF86" s="460">
        <v>11</v>
      </c>
      <c r="AG86" s="460">
        <v>941</v>
      </c>
      <c r="AH86" s="460">
        <v>14</v>
      </c>
      <c r="AI86" s="459">
        <v>4928</v>
      </c>
      <c r="AJ86" s="460">
        <v>11</v>
      </c>
      <c r="AK86" s="459">
        <v>12258</v>
      </c>
      <c r="AL86" s="460">
        <v>9</v>
      </c>
      <c r="AM86" s="460">
        <v>141</v>
      </c>
      <c r="AN86" s="460">
        <v>11</v>
      </c>
      <c r="AO86" s="122"/>
      <c r="AP86" s="122"/>
      <c r="AQ86" s="122"/>
      <c r="AR86" s="122"/>
      <c r="AS86" s="122"/>
      <c r="AT86" s="122"/>
      <c r="AU86" s="122"/>
      <c r="AV86" s="122"/>
      <c r="AW86" s="122"/>
      <c r="AX86" s="122"/>
      <c r="AY86" s="122"/>
      <c r="AZ86" s="122"/>
      <c r="BA86" s="122"/>
      <c r="BB86" s="122"/>
      <c r="BC86" s="484"/>
      <c r="BD86" s="484"/>
      <c r="BE86" s="484"/>
      <c r="BF86" s="484"/>
      <c r="BG86" s="484"/>
      <c r="BH86" s="484"/>
      <c r="BI86" s="484"/>
      <c r="BJ86" s="484"/>
      <c r="BK86" s="484"/>
    </row>
    <row r="87" spans="1:63" ht="15" x14ac:dyDescent="0.25">
      <c r="A87" s="457" t="s">
        <v>913</v>
      </c>
      <c r="B87" s="458" t="s">
        <v>520</v>
      </c>
      <c r="C87" s="458" t="s">
        <v>842</v>
      </c>
      <c r="D87" s="458">
        <v>2000</v>
      </c>
      <c r="E87" s="459">
        <v>5040</v>
      </c>
      <c r="F87" s="458">
        <v>4</v>
      </c>
      <c r="G87" s="459">
        <v>2123</v>
      </c>
      <c r="H87" s="459">
        <v>28930</v>
      </c>
      <c r="I87" s="459">
        <v>40015</v>
      </c>
      <c r="J87" s="460">
        <v>12.85</v>
      </c>
      <c r="K87" s="460">
        <v>30.38</v>
      </c>
      <c r="L87" s="460">
        <v>1.51</v>
      </c>
      <c r="M87" s="460">
        <v>1.57</v>
      </c>
      <c r="N87" s="122"/>
      <c r="O87" s="122"/>
      <c r="P87" s="122"/>
      <c r="Q87" s="459">
        <v>62674</v>
      </c>
      <c r="R87" s="460">
        <v>7</v>
      </c>
      <c r="S87" s="460">
        <v>21</v>
      </c>
      <c r="T87" s="460">
        <v>8</v>
      </c>
      <c r="U87" s="459">
        <v>127182</v>
      </c>
      <c r="V87" s="460">
        <v>10</v>
      </c>
      <c r="W87" s="460">
        <v>41</v>
      </c>
      <c r="X87" s="460">
        <v>24</v>
      </c>
      <c r="Y87" s="460">
        <v>1.21</v>
      </c>
      <c r="Z87" s="460">
        <v>27</v>
      </c>
      <c r="AA87" s="122"/>
      <c r="AB87" s="122"/>
      <c r="AC87" s="122"/>
      <c r="AD87" s="122"/>
      <c r="AE87" s="459">
        <v>1661</v>
      </c>
      <c r="AF87" s="460">
        <v>10</v>
      </c>
      <c r="AG87" s="460">
        <v>986</v>
      </c>
      <c r="AH87" s="460">
        <v>13</v>
      </c>
      <c r="AI87" s="459">
        <v>5342</v>
      </c>
      <c r="AJ87" s="460">
        <v>10</v>
      </c>
      <c r="AK87" s="459">
        <v>13287</v>
      </c>
      <c r="AL87" s="460">
        <v>7</v>
      </c>
      <c r="AM87" s="460">
        <v>163</v>
      </c>
      <c r="AN87" s="460">
        <v>9</v>
      </c>
      <c r="AO87" s="122"/>
      <c r="AP87" s="122"/>
      <c r="AQ87" s="122"/>
      <c r="AR87" s="122"/>
      <c r="AS87" s="122"/>
      <c r="AT87" s="122"/>
      <c r="AU87" s="122"/>
      <c r="AV87" s="122"/>
      <c r="AW87" s="122"/>
      <c r="AX87" s="122"/>
      <c r="AY87" s="122"/>
      <c r="AZ87" s="122"/>
      <c r="BA87" s="122"/>
      <c r="BB87" s="122"/>
      <c r="BC87" s="484"/>
      <c r="BD87" s="484"/>
      <c r="BE87" s="484"/>
      <c r="BF87" s="484"/>
      <c r="BG87" s="484"/>
      <c r="BH87" s="484"/>
      <c r="BI87" s="484"/>
      <c r="BJ87" s="484"/>
      <c r="BK87" s="484"/>
    </row>
    <row r="88" spans="1:63" ht="15" x14ac:dyDescent="0.25">
      <c r="A88" s="457" t="s">
        <v>913</v>
      </c>
      <c r="B88" s="458" t="s">
        <v>520</v>
      </c>
      <c r="C88" s="458" t="s">
        <v>842</v>
      </c>
      <c r="D88" s="458">
        <v>2001</v>
      </c>
      <c r="E88" s="459">
        <v>5125</v>
      </c>
      <c r="F88" s="458">
        <v>4</v>
      </c>
      <c r="G88" s="459">
        <v>2208</v>
      </c>
      <c r="H88" s="459">
        <v>30050</v>
      </c>
      <c r="I88" s="459">
        <v>42050</v>
      </c>
      <c r="J88" s="460">
        <v>13.22</v>
      </c>
      <c r="K88" s="460">
        <v>31.51</v>
      </c>
      <c r="L88" s="460">
        <v>1.54</v>
      </c>
      <c r="M88" s="460">
        <v>1.59</v>
      </c>
      <c r="N88" s="122"/>
      <c r="O88" s="122"/>
      <c r="P88" s="122"/>
      <c r="Q88" s="459">
        <v>68055</v>
      </c>
      <c r="R88" s="460">
        <v>6</v>
      </c>
      <c r="S88" s="460">
        <v>22</v>
      </c>
      <c r="T88" s="460">
        <v>8</v>
      </c>
      <c r="U88" s="459">
        <v>138101</v>
      </c>
      <c r="V88" s="460">
        <v>9</v>
      </c>
      <c r="W88" s="460">
        <v>43</v>
      </c>
      <c r="X88" s="460">
        <v>24</v>
      </c>
      <c r="Y88" s="460">
        <v>1.22</v>
      </c>
      <c r="Z88" s="460">
        <v>28</v>
      </c>
      <c r="AA88" s="122"/>
      <c r="AB88" s="122"/>
      <c r="AC88" s="122"/>
      <c r="AD88" s="122"/>
      <c r="AE88" s="459">
        <v>1855</v>
      </c>
      <c r="AF88" s="460">
        <v>9</v>
      </c>
      <c r="AG88" s="459">
        <v>1042</v>
      </c>
      <c r="AH88" s="460">
        <v>12</v>
      </c>
      <c r="AI88" s="459">
        <v>5800</v>
      </c>
      <c r="AJ88" s="460">
        <v>9</v>
      </c>
      <c r="AK88" s="459">
        <v>14428</v>
      </c>
      <c r="AL88" s="460">
        <v>6</v>
      </c>
      <c r="AM88" s="460">
        <v>183</v>
      </c>
      <c r="AN88" s="460">
        <v>9</v>
      </c>
      <c r="AO88" s="122"/>
      <c r="AP88" s="122"/>
      <c r="AQ88" s="122"/>
      <c r="AR88" s="122"/>
      <c r="AS88" s="122"/>
      <c r="AT88" s="122"/>
      <c r="AU88" s="122"/>
      <c r="AV88" s="122"/>
      <c r="AW88" s="122"/>
      <c r="AX88" s="122"/>
      <c r="AY88" s="122"/>
      <c r="AZ88" s="122"/>
      <c r="BA88" s="122"/>
      <c r="BB88" s="122"/>
      <c r="BC88" s="484"/>
      <c r="BD88" s="484"/>
      <c r="BE88" s="484"/>
      <c r="BF88" s="484"/>
      <c r="BG88" s="484"/>
      <c r="BH88" s="484"/>
      <c r="BI88" s="484"/>
      <c r="BJ88" s="484"/>
      <c r="BK88" s="484"/>
    </row>
    <row r="89" spans="1:63" ht="15" x14ac:dyDescent="0.25">
      <c r="A89" s="457" t="s">
        <v>913</v>
      </c>
      <c r="B89" s="458" t="s">
        <v>520</v>
      </c>
      <c r="C89" s="458" t="s">
        <v>842</v>
      </c>
      <c r="D89" s="458">
        <v>2002</v>
      </c>
      <c r="E89" s="459">
        <v>5200</v>
      </c>
      <c r="F89" s="458">
        <v>4</v>
      </c>
      <c r="G89" s="459">
        <v>2296</v>
      </c>
      <c r="H89" s="459">
        <v>30770</v>
      </c>
      <c r="I89" s="459">
        <v>45070</v>
      </c>
      <c r="J89" s="460">
        <v>13.43</v>
      </c>
      <c r="K89" s="460">
        <v>32.69</v>
      </c>
      <c r="L89" s="460">
        <v>1.36</v>
      </c>
      <c r="M89" s="460">
        <v>1.43</v>
      </c>
      <c r="N89" s="122"/>
      <c r="O89" s="122"/>
      <c r="P89" s="122"/>
      <c r="Q89" s="459">
        <v>74670</v>
      </c>
      <c r="R89" s="460">
        <v>6</v>
      </c>
      <c r="S89" s="460">
        <v>24</v>
      </c>
      <c r="T89" s="460">
        <v>8</v>
      </c>
      <c r="U89" s="459">
        <v>151525</v>
      </c>
      <c r="V89" s="460">
        <v>8</v>
      </c>
      <c r="W89" s="460">
        <v>46</v>
      </c>
      <c r="X89" s="460">
        <v>17</v>
      </c>
      <c r="Y89" s="460">
        <v>1.23</v>
      </c>
      <c r="Z89" s="460">
        <v>26</v>
      </c>
      <c r="AA89" s="122"/>
      <c r="AB89" s="122"/>
      <c r="AC89" s="122"/>
      <c r="AD89" s="122"/>
      <c r="AE89" s="459">
        <v>2052</v>
      </c>
      <c r="AF89" s="460">
        <v>8</v>
      </c>
      <c r="AG89" s="459">
        <v>1125</v>
      </c>
      <c r="AH89" s="460">
        <v>12</v>
      </c>
      <c r="AI89" s="459">
        <v>6364</v>
      </c>
      <c r="AJ89" s="460">
        <v>8</v>
      </c>
      <c r="AK89" s="459">
        <v>15830</v>
      </c>
      <c r="AL89" s="460">
        <v>6</v>
      </c>
      <c r="AM89" s="460">
        <v>205</v>
      </c>
      <c r="AN89" s="460">
        <v>8</v>
      </c>
      <c r="AO89" s="122"/>
      <c r="AP89" s="122"/>
      <c r="AQ89" s="122"/>
      <c r="AR89" s="122"/>
      <c r="AS89" s="122"/>
      <c r="AT89" s="122"/>
      <c r="AU89" s="122"/>
      <c r="AV89" s="122"/>
      <c r="AW89" s="122"/>
      <c r="AX89" s="122"/>
      <c r="AY89" s="122"/>
      <c r="AZ89" s="122"/>
      <c r="BA89" s="122"/>
      <c r="BB89" s="122"/>
      <c r="BC89" s="484"/>
      <c r="BD89" s="484"/>
      <c r="BE89" s="484"/>
      <c r="BF89" s="484"/>
      <c r="BG89" s="484"/>
      <c r="BH89" s="484"/>
      <c r="BI89" s="484"/>
      <c r="BJ89" s="484"/>
      <c r="BK89" s="484"/>
    </row>
    <row r="90" spans="1:63" ht="15" x14ac:dyDescent="0.25">
      <c r="A90" s="457" t="s">
        <v>913</v>
      </c>
      <c r="B90" s="458" t="s">
        <v>520</v>
      </c>
      <c r="C90" s="458" t="s">
        <v>842</v>
      </c>
      <c r="D90" s="458">
        <v>2003</v>
      </c>
      <c r="E90" s="459">
        <v>5285</v>
      </c>
      <c r="F90" s="458">
        <v>4</v>
      </c>
      <c r="G90" s="459">
        <v>2346</v>
      </c>
      <c r="H90" s="459">
        <v>33875</v>
      </c>
      <c r="I90" s="459">
        <v>47245</v>
      </c>
      <c r="J90" s="460">
        <v>13.73</v>
      </c>
      <c r="K90" s="460">
        <v>33.92</v>
      </c>
      <c r="L90" s="460">
        <v>1.51</v>
      </c>
      <c r="M90" s="460">
        <v>1.59</v>
      </c>
      <c r="N90" s="122"/>
      <c r="O90" s="122"/>
      <c r="P90" s="122"/>
      <c r="Q90" s="459">
        <v>77501</v>
      </c>
      <c r="R90" s="460">
        <v>6</v>
      </c>
      <c r="S90" s="460">
        <v>24</v>
      </c>
      <c r="T90" s="460">
        <v>9</v>
      </c>
      <c r="U90" s="459">
        <v>157270</v>
      </c>
      <c r="V90" s="460">
        <v>8</v>
      </c>
      <c r="W90" s="460">
        <v>47</v>
      </c>
      <c r="X90" s="460">
        <v>18</v>
      </c>
      <c r="Y90" s="460">
        <v>1.24</v>
      </c>
      <c r="Z90" s="460">
        <v>25</v>
      </c>
      <c r="AA90" s="122"/>
      <c r="AB90" s="122"/>
      <c r="AC90" s="122"/>
      <c r="AD90" s="122"/>
      <c r="AE90" s="459">
        <v>2187</v>
      </c>
      <c r="AF90" s="460">
        <v>8</v>
      </c>
      <c r="AG90" s="459">
        <v>1142</v>
      </c>
      <c r="AH90" s="460">
        <v>12</v>
      </c>
      <c r="AI90" s="459">
        <v>6605</v>
      </c>
      <c r="AJ90" s="460">
        <v>8</v>
      </c>
      <c r="AK90" s="459">
        <v>16430</v>
      </c>
      <c r="AL90" s="460">
        <v>6</v>
      </c>
      <c r="AM90" s="460">
        <v>223</v>
      </c>
      <c r="AN90" s="460">
        <v>8</v>
      </c>
      <c r="AO90" s="122"/>
      <c r="AP90" s="122"/>
      <c r="AQ90" s="122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484"/>
      <c r="BD90" s="484"/>
      <c r="BE90" s="484"/>
      <c r="BF90" s="484"/>
      <c r="BG90" s="484"/>
      <c r="BH90" s="484"/>
      <c r="BI90" s="484"/>
      <c r="BJ90" s="484"/>
      <c r="BK90" s="484"/>
    </row>
    <row r="91" spans="1:63" ht="15" x14ac:dyDescent="0.25">
      <c r="A91" s="457" t="s">
        <v>913</v>
      </c>
      <c r="B91" s="458" t="s">
        <v>520</v>
      </c>
      <c r="C91" s="458" t="s">
        <v>842</v>
      </c>
      <c r="D91" s="458">
        <v>2004</v>
      </c>
      <c r="E91" s="459">
        <v>5300</v>
      </c>
      <c r="F91" s="458">
        <v>4</v>
      </c>
      <c r="G91" s="459">
        <v>2366</v>
      </c>
      <c r="H91" s="459">
        <v>34440</v>
      </c>
      <c r="I91" s="459">
        <v>47910</v>
      </c>
      <c r="J91" s="460">
        <v>14.1</v>
      </c>
      <c r="K91" s="460">
        <v>35.19</v>
      </c>
      <c r="L91" s="460">
        <v>1.94</v>
      </c>
      <c r="M91" s="460">
        <v>2.0299999999999998</v>
      </c>
      <c r="N91" s="122"/>
      <c r="O91" s="122"/>
      <c r="P91" s="122"/>
      <c r="Q91" s="459">
        <v>80649</v>
      </c>
      <c r="R91" s="460">
        <v>6</v>
      </c>
      <c r="S91" s="460">
        <v>25</v>
      </c>
      <c r="T91" s="460">
        <v>8</v>
      </c>
      <c r="U91" s="459">
        <v>163658</v>
      </c>
      <c r="V91" s="460">
        <v>8</v>
      </c>
      <c r="W91" s="460">
        <v>48</v>
      </c>
      <c r="X91" s="460">
        <v>18</v>
      </c>
      <c r="Y91" s="460">
        <v>1.25</v>
      </c>
      <c r="Z91" s="460">
        <v>23</v>
      </c>
      <c r="AA91" s="122"/>
      <c r="AB91" s="122"/>
      <c r="AC91" s="122"/>
      <c r="AD91" s="122"/>
      <c r="AE91" s="459">
        <v>2369</v>
      </c>
      <c r="AF91" s="460">
        <v>8</v>
      </c>
      <c r="AG91" s="459">
        <v>1157</v>
      </c>
      <c r="AH91" s="460">
        <v>11</v>
      </c>
      <c r="AI91" s="459">
        <v>6874</v>
      </c>
      <c r="AJ91" s="460">
        <v>8</v>
      </c>
      <c r="AK91" s="459">
        <v>17098</v>
      </c>
      <c r="AL91" s="460">
        <v>6</v>
      </c>
      <c r="AM91" s="460">
        <v>247</v>
      </c>
      <c r="AN91" s="460">
        <v>8</v>
      </c>
      <c r="AO91" s="122"/>
      <c r="AP91" s="122"/>
      <c r="AQ91" s="122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484"/>
      <c r="BD91" s="484"/>
      <c r="BE91" s="484"/>
      <c r="BF91" s="484"/>
      <c r="BG91" s="484"/>
      <c r="BH91" s="484"/>
      <c r="BI91" s="484"/>
      <c r="BJ91" s="484"/>
      <c r="BK91" s="484"/>
    </row>
    <row r="92" spans="1:63" ht="15" x14ac:dyDescent="0.25">
      <c r="A92" s="457" t="s">
        <v>913</v>
      </c>
      <c r="B92" s="458" t="s">
        <v>520</v>
      </c>
      <c r="C92" s="458" t="s">
        <v>842</v>
      </c>
      <c r="D92" s="458">
        <v>2005</v>
      </c>
      <c r="E92" s="459">
        <v>5315</v>
      </c>
      <c r="F92" s="458">
        <v>5</v>
      </c>
      <c r="G92" s="459">
        <v>2381</v>
      </c>
      <c r="H92" s="459">
        <v>35325</v>
      </c>
      <c r="I92" s="459">
        <v>48235</v>
      </c>
      <c r="J92" s="460">
        <v>14.58</v>
      </c>
      <c r="K92" s="460">
        <v>36.51</v>
      </c>
      <c r="L92" s="460">
        <v>2.2799999999999998</v>
      </c>
      <c r="M92" s="460">
        <v>2.58</v>
      </c>
      <c r="N92" s="122"/>
      <c r="O92" s="122"/>
      <c r="P92" s="122"/>
      <c r="Q92" s="459">
        <v>81714</v>
      </c>
      <c r="R92" s="460">
        <v>6</v>
      </c>
      <c r="S92" s="460">
        <v>24</v>
      </c>
      <c r="T92" s="460">
        <v>10</v>
      </c>
      <c r="U92" s="459">
        <v>165818</v>
      </c>
      <c r="V92" s="460">
        <v>8</v>
      </c>
      <c r="W92" s="460">
        <v>49</v>
      </c>
      <c r="X92" s="460">
        <v>18</v>
      </c>
      <c r="Y92" s="460">
        <v>1.25</v>
      </c>
      <c r="Z92" s="460">
        <v>25</v>
      </c>
      <c r="AA92" s="122"/>
      <c r="AB92" s="122"/>
      <c r="AC92" s="122"/>
      <c r="AD92" s="122"/>
      <c r="AE92" s="459">
        <v>2508</v>
      </c>
      <c r="AF92" s="460">
        <v>8</v>
      </c>
      <c r="AG92" s="459">
        <v>1134</v>
      </c>
      <c r="AH92" s="460">
        <v>11</v>
      </c>
      <c r="AI92" s="459">
        <v>6964</v>
      </c>
      <c r="AJ92" s="460">
        <v>8</v>
      </c>
      <c r="AK92" s="459">
        <v>17323</v>
      </c>
      <c r="AL92" s="460">
        <v>6</v>
      </c>
      <c r="AM92" s="460">
        <v>268</v>
      </c>
      <c r="AN92" s="460">
        <v>8</v>
      </c>
      <c r="AO92" s="122"/>
      <c r="AP92" s="122"/>
      <c r="AQ92" s="122"/>
      <c r="AR92" s="122"/>
      <c r="AS92" s="122"/>
      <c r="AT92" s="122"/>
      <c r="AU92" s="122"/>
      <c r="AV92" s="122"/>
      <c r="AW92" s="122"/>
      <c r="AX92" s="122"/>
      <c r="AY92" s="122"/>
      <c r="AZ92" s="122"/>
      <c r="BA92" s="122"/>
      <c r="BB92" s="122"/>
      <c r="BC92" s="484"/>
      <c r="BD92" s="484"/>
      <c r="BE92" s="484"/>
      <c r="BF92" s="484"/>
      <c r="BG92" s="484"/>
      <c r="BH92" s="484"/>
      <c r="BI92" s="484"/>
      <c r="BJ92" s="484"/>
      <c r="BK92" s="484"/>
    </row>
    <row r="93" spans="1:63" ht="15" x14ac:dyDescent="0.25">
      <c r="A93" s="457" t="s">
        <v>913</v>
      </c>
      <c r="B93" s="458" t="s">
        <v>520</v>
      </c>
      <c r="C93" s="458" t="s">
        <v>842</v>
      </c>
      <c r="D93" s="458">
        <v>2006</v>
      </c>
      <c r="E93" s="459">
        <v>5330</v>
      </c>
      <c r="F93" s="458">
        <v>5</v>
      </c>
      <c r="G93" s="459">
        <v>2370</v>
      </c>
      <c r="H93" s="459">
        <v>35945</v>
      </c>
      <c r="I93" s="459">
        <v>47945</v>
      </c>
      <c r="J93" s="460">
        <v>15.06</v>
      </c>
      <c r="K93" s="460">
        <v>37.880000000000003</v>
      </c>
      <c r="L93" s="460">
        <v>2.68</v>
      </c>
      <c r="M93" s="460">
        <v>2.93</v>
      </c>
      <c r="N93" s="122"/>
      <c r="O93" s="122"/>
      <c r="P93" s="122"/>
      <c r="Q93" s="459">
        <v>82270</v>
      </c>
      <c r="R93" s="460">
        <v>6</v>
      </c>
      <c r="S93" s="460">
        <v>24</v>
      </c>
      <c r="T93" s="460">
        <v>10</v>
      </c>
      <c r="U93" s="459">
        <v>166946</v>
      </c>
      <c r="V93" s="460">
        <v>9</v>
      </c>
      <c r="W93" s="460">
        <v>49</v>
      </c>
      <c r="X93" s="460">
        <v>19</v>
      </c>
      <c r="Y93" s="460">
        <v>1.25</v>
      </c>
      <c r="Z93" s="460">
        <v>25</v>
      </c>
      <c r="AA93" s="122"/>
      <c r="AB93" s="122"/>
      <c r="AC93" s="122"/>
      <c r="AD93" s="122"/>
      <c r="AE93" s="459">
        <v>2634</v>
      </c>
      <c r="AF93" s="460">
        <v>9</v>
      </c>
      <c r="AG93" s="459">
        <v>1105</v>
      </c>
      <c r="AH93" s="460">
        <v>11</v>
      </c>
      <c r="AI93" s="459">
        <v>7012</v>
      </c>
      <c r="AJ93" s="460">
        <v>9</v>
      </c>
      <c r="AK93" s="459">
        <v>17441</v>
      </c>
      <c r="AL93" s="460">
        <v>6</v>
      </c>
      <c r="AM93" s="460">
        <v>284</v>
      </c>
      <c r="AN93" s="460">
        <v>9</v>
      </c>
      <c r="AO93" s="122"/>
      <c r="AP93" s="122"/>
      <c r="AQ93" s="122"/>
      <c r="AR93" s="122"/>
      <c r="AS93" s="122"/>
      <c r="AT93" s="122"/>
      <c r="AU93" s="122"/>
      <c r="AV93" s="122"/>
      <c r="AW93" s="122"/>
      <c r="AX93" s="122"/>
      <c r="AY93" s="122"/>
      <c r="AZ93" s="122"/>
      <c r="BA93" s="122"/>
      <c r="BB93" s="122"/>
      <c r="BC93" s="484"/>
      <c r="BD93" s="484"/>
      <c r="BE93" s="484"/>
      <c r="BF93" s="484"/>
      <c r="BG93" s="484"/>
      <c r="BH93" s="484"/>
      <c r="BI93" s="484"/>
      <c r="BJ93" s="484"/>
      <c r="BK93" s="484"/>
    </row>
    <row r="94" spans="1:63" ht="15" x14ac:dyDescent="0.25">
      <c r="A94" s="457" t="s">
        <v>913</v>
      </c>
      <c r="B94" s="458" t="s">
        <v>520</v>
      </c>
      <c r="C94" s="458" t="s">
        <v>842</v>
      </c>
      <c r="D94" s="458">
        <v>2007</v>
      </c>
      <c r="E94" s="459">
        <v>5360</v>
      </c>
      <c r="F94" s="458">
        <v>5</v>
      </c>
      <c r="G94" s="459">
        <v>2366</v>
      </c>
      <c r="H94" s="459">
        <v>36400</v>
      </c>
      <c r="I94" s="459">
        <v>47765</v>
      </c>
      <c r="J94" s="460">
        <v>15.47</v>
      </c>
      <c r="K94" s="460">
        <v>39.299999999999997</v>
      </c>
      <c r="L94" s="460">
        <v>2.97</v>
      </c>
      <c r="M94" s="460">
        <v>3.56</v>
      </c>
      <c r="N94" s="122"/>
      <c r="O94" s="122"/>
      <c r="P94" s="122"/>
      <c r="Q94" s="459">
        <v>80480</v>
      </c>
      <c r="R94" s="460">
        <v>6</v>
      </c>
      <c r="S94" s="460">
        <v>23</v>
      </c>
      <c r="T94" s="460">
        <v>13</v>
      </c>
      <c r="U94" s="459">
        <v>163314</v>
      </c>
      <c r="V94" s="460">
        <v>9</v>
      </c>
      <c r="W94" s="460">
        <v>48</v>
      </c>
      <c r="X94" s="460">
        <v>19</v>
      </c>
      <c r="Y94" s="460">
        <v>1.25</v>
      </c>
      <c r="Z94" s="460">
        <v>27</v>
      </c>
      <c r="AA94" s="122"/>
      <c r="AB94" s="122"/>
      <c r="AC94" s="122"/>
      <c r="AD94" s="122"/>
      <c r="AE94" s="459">
        <v>2670</v>
      </c>
      <c r="AF94" s="460">
        <v>9</v>
      </c>
      <c r="AG94" s="459">
        <v>1052</v>
      </c>
      <c r="AH94" s="460">
        <v>15</v>
      </c>
      <c r="AI94" s="459">
        <v>6859</v>
      </c>
      <c r="AJ94" s="460">
        <v>9</v>
      </c>
      <c r="AK94" s="459">
        <v>17062</v>
      </c>
      <c r="AL94" s="460">
        <v>6</v>
      </c>
      <c r="AM94" s="460">
        <v>297</v>
      </c>
      <c r="AN94" s="460">
        <v>9</v>
      </c>
      <c r="AO94" s="122"/>
      <c r="AP94" s="122"/>
      <c r="AQ94" s="122"/>
      <c r="AR94" s="122"/>
      <c r="AS94" s="122"/>
      <c r="AT94" s="122"/>
      <c r="AU94" s="122"/>
      <c r="AV94" s="122"/>
      <c r="AW94" s="122"/>
      <c r="AX94" s="122"/>
      <c r="AY94" s="122"/>
      <c r="AZ94" s="122"/>
      <c r="BA94" s="122"/>
      <c r="BB94" s="122"/>
      <c r="BC94" s="484"/>
      <c r="BD94" s="484"/>
      <c r="BE94" s="484"/>
      <c r="BF94" s="484"/>
      <c r="BG94" s="484"/>
      <c r="BH94" s="484"/>
      <c r="BI94" s="484"/>
      <c r="BJ94" s="484"/>
      <c r="BK94" s="484"/>
    </row>
    <row r="95" spans="1:63" ht="15" x14ac:dyDescent="0.25">
      <c r="A95" s="457" t="s">
        <v>913</v>
      </c>
      <c r="B95" s="458" t="s">
        <v>520</v>
      </c>
      <c r="C95" s="458" t="s">
        <v>842</v>
      </c>
      <c r="D95" s="458">
        <v>2008</v>
      </c>
      <c r="E95" s="459">
        <v>5390</v>
      </c>
      <c r="F95" s="458">
        <v>5</v>
      </c>
      <c r="G95" s="459">
        <v>2371</v>
      </c>
      <c r="H95" s="459">
        <v>36000</v>
      </c>
      <c r="I95" s="459">
        <v>47000</v>
      </c>
      <c r="J95" s="460">
        <v>16.07</v>
      </c>
      <c r="K95" s="460">
        <v>40.770000000000003</v>
      </c>
      <c r="L95" s="460">
        <v>3.42</v>
      </c>
      <c r="M95" s="460">
        <v>4.41</v>
      </c>
      <c r="N95" s="122"/>
      <c r="O95" s="122"/>
      <c r="P95" s="122"/>
      <c r="Q95" s="459">
        <v>78272</v>
      </c>
      <c r="R95" s="460">
        <v>7</v>
      </c>
      <c r="S95" s="460">
        <v>22</v>
      </c>
      <c r="T95" s="460">
        <v>19</v>
      </c>
      <c r="U95" s="459">
        <v>158834</v>
      </c>
      <c r="V95" s="460">
        <v>10</v>
      </c>
      <c r="W95" s="460">
        <v>47</v>
      </c>
      <c r="X95" s="460">
        <v>21</v>
      </c>
      <c r="Y95" s="460">
        <v>1.24</v>
      </c>
      <c r="Z95" s="460">
        <v>28</v>
      </c>
      <c r="AA95" s="122"/>
      <c r="AB95" s="122"/>
      <c r="AC95" s="122"/>
      <c r="AD95" s="122"/>
      <c r="AE95" s="459">
        <v>2730</v>
      </c>
      <c r="AF95" s="460">
        <v>10</v>
      </c>
      <c r="AG95" s="460">
        <v>986</v>
      </c>
      <c r="AH95" s="460">
        <v>14</v>
      </c>
      <c r="AI95" s="459">
        <v>6671</v>
      </c>
      <c r="AJ95" s="460">
        <v>10</v>
      </c>
      <c r="AK95" s="459">
        <v>16594</v>
      </c>
      <c r="AL95" s="460">
        <v>7</v>
      </c>
      <c r="AM95" s="460">
        <v>312</v>
      </c>
      <c r="AN95" s="460">
        <v>9</v>
      </c>
      <c r="AO95" s="122"/>
      <c r="AP95" s="122"/>
      <c r="AQ95" s="122"/>
      <c r="AR95" s="122"/>
      <c r="AS95" s="122"/>
      <c r="AT95" s="122"/>
      <c r="AU95" s="122"/>
      <c r="AV95" s="122"/>
      <c r="AW95" s="122"/>
      <c r="AX95" s="122"/>
      <c r="AY95" s="122"/>
      <c r="AZ95" s="122"/>
      <c r="BA95" s="122"/>
      <c r="BB95" s="122"/>
      <c r="BC95" s="484"/>
      <c r="BD95" s="484"/>
      <c r="BE95" s="484"/>
      <c r="BF95" s="484"/>
      <c r="BG95" s="484"/>
      <c r="BH95" s="484"/>
      <c r="BI95" s="484"/>
      <c r="BJ95" s="484"/>
      <c r="BK95" s="484"/>
    </row>
    <row r="96" spans="1:63" ht="15" x14ac:dyDescent="0.25">
      <c r="A96" s="457" t="s">
        <v>913</v>
      </c>
      <c r="B96" s="458" t="s">
        <v>520</v>
      </c>
      <c r="C96" s="458" t="s">
        <v>842</v>
      </c>
      <c r="D96" s="458">
        <v>2009</v>
      </c>
      <c r="E96" s="459">
        <v>5430</v>
      </c>
      <c r="F96" s="458">
        <v>5</v>
      </c>
      <c r="G96" s="459">
        <v>2362</v>
      </c>
      <c r="H96" s="459">
        <v>34956</v>
      </c>
      <c r="I96" s="459">
        <v>45637</v>
      </c>
      <c r="J96" s="460">
        <v>16.010000000000002</v>
      </c>
      <c r="K96" s="460">
        <v>41.83</v>
      </c>
      <c r="L96" s="460">
        <v>2.33</v>
      </c>
      <c r="M96" s="460">
        <v>2.73</v>
      </c>
      <c r="N96" s="122"/>
      <c r="O96" s="122"/>
      <c r="P96" s="122"/>
      <c r="Q96" s="459">
        <v>77958</v>
      </c>
      <c r="R96" s="460">
        <v>7</v>
      </c>
      <c r="S96" s="460">
        <v>23</v>
      </c>
      <c r="T96" s="460">
        <v>10</v>
      </c>
      <c r="U96" s="459">
        <v>166108</v>
      </c>
      <c r="V96" s="460">
        <v>10</v>
      </c>
      <c r="W96" s="460">
        <v>48</v>
      </c>
      <c r="X96" s="460">
        <v>19</v>
      </c>
      <c r="Y96" s="460">
        <v>1.24</v>
      </c>
      <c r="Z96" s="460">
        <v>24</v>
      </c>
      <c r="AA96" s="122"/>
      <c r="AB96" s="122"/>
      <c r="AC96" s="122"/>
      <c r="AD96" s="122"/>
      <c r="AE96" s="459">
        <v>2736</v>
      </c>
      <c r="AF96" s="460">
        <v>9</v>
      </c>
      <c r="AG96" s="459">
        <v>1035</v>
      </c>
      <c r="AH96" s="460">
        <v>14</v>
      </c>
      <c r="AI96" s="459">
        <v>6977</v>
      </c>
      <c r="AJ96" s="460">
        <v>10</v>
      </c>
      <c r="AK96" s="459">
        <v>16527</v>
      </c>
      <c r="AL96" s="460">
        <v>7</v>
      </c>
      <c r="AM96" s="460">
        <v>301</v>
      </c>
      <c r="AN96" s="460">
        <v>9</v>
      </c>
      <c r="AO96" s="122"/>
      <c r="AP96" s="122"/>
      <c r="AQ96" s="122"/>
      <c r="AR96" s="122"/>
      <c r="AS96" s="122"/>
      <c r="AT96" s="122"/>
      <c r="AU96" s="122"/>
      <c r="AV96" s="122"/>
      <c r="AW96" s="122"/>
      <c r="AX96" s="122"/>
      <c r="AY96" s="122"/>
      <c r="AZ96" s="122"/>
      <c r="BA96" s="122"/>
      <c r="BB96" s="122"/>
      <c r="BC96" s="484"/>
      <c r="BD96" s="484"/>
      <c r="BE96" s="484"/>
      <c r="BF96" s="484"/>
      <c r="BG96" s="484"/>
      <c r="BH96" s="484"/>
      <c r="BI96" s="484"/>
      <c r="BJ96" s="484"/>
      <c r="BK96" s="484"/>
    </row>
    <row r="97" spans="1:63" ht="15" x14ac:dyDescent="0.25">
      <c r="A97" s="457" t="s">
        <v>913</v>
      </c>
      <c r="B97" s="458" t="s">
        <v>520</v>
      </c>
      <c r="C97" s="458" t="s">
        <v>842</v>
      </c>
      <c r="D97" s="458">
        <v>2010</v>
      </c>
      <c r="E97" s="459">
        <v>5465</v>
      </c>
      <c r="F97" s="458">
        <v>5</v>
      </c>
      <c r="G97" s="459">
        <v>2377</v>
      </c>
      <c r="H97" s="459">
        <v>34144</v>
      </c>
      <c r="I97" s="459">
        <v>45648</v>
      </c>
      <c r="J97" s="460">
        <v>16.28</v>
      </c>
      <c r="K97" s="460">
        <v>42.5</v>
      </c>
      <c r="L97" s="460">
        <v>2.78</v>
      </c>
      <c r="M97" s="460">
        <v>3.12</v>
      </c>
      <c r="N97" s="122"/>
      <c r="O97" s="122"/>
      <c r="P97" s="122"/>
      <c r="Q97" s="459">
        <v>78584</v>
      </c>
      <c r="R97" s="460">
        <v>7</v>
      </c>
      <c r="S97" s="460">
        <v>23</v>
      </c>
      <c r="T97" s="460">
        <v>14</v>
      </c>
      <c r="U97" s="459">
        <v>170631</v>
      </c>
      <c r="V97" s="460">
        <v>10</v>
      </c>
      <c r="W97" s="460">
        <v>50</v>
      </c>
      <c r="X97" s="460">
        <v>17</v>
      </c>
      <c r="Y97" s="460">
        <v>1.24</v>
      </c>
      <c r="Z97" s="460">
        <v>24</v>
      </c>
      <c r="AA97" s="122"/>
      <c r="AB97" s="122"/>
      <c r="AC97" s="122"/>
      <c r="AD97" s="122"/>
      <c r="AE97" s="459">
        <v>2886</v>
      </c>
      <c r="AF97" s="460">
        <v>10</v>
      </c>
      <c r="AG97" s="459">
        <v>1045</v>
      </c>
      <c r="AH97" s="460">
        <v>14</v>
      </c>
      <c r="AI97" s="459">
        <v>7166</v>
      </c>
      <c r="AJ97" s="460">
        <v>10</v>
      </c>
      <c r="AK97" s="459">
        <v>16660</v>
      </c>
      <c r="AL97" s="460">
        <v>7</v>
      </c>
      <c r="AM97" s="460">
        <v>319</v>
      </c>
      <c r="AN97" s="460">
        <v>9</v>
      </c>
      <c r="AO97" s="122"/>
      <c r="AP97" s="122"/>
      <c r="AQ97" s="122"/>
      <c r="AR97" s="122"/>
      <c r="AS97" s="122"/>
      <c r="AT97" s="122"/>
      <c r="AU97" s="122"/>
      <c r="AV97" s="122"/>
      <c r="AW97" s="122"/>
      <c r="AX97" s="122"/>
      <c r="AY97" s="122"/>
      <c r="AZ97" s="122"/>
      <c r="BA97" s="122"/>
      <c r="BB97" s="122"/>
      <c r="BC97" s="484"/>
      <c r="BD97" s="484"/>
      <c r="BE97" s="484"/>
      <c r="BF97" s="484"/>
      <c r="BG97" s="484"/>
      <c r="BH97" s="484"/>
      <c r="BI97" s="484"/>
      <c r="BJ97" s="484"/>
      <c r="BK97" s="484"/>
    </row>
    <row r="98" spans="1:63" ht="15" x14ac:dyDescent="0.25">
      <c r="A98" s="457" t="s">
        <v>913</v>
      </c>
      <c r="B98" s="458" t="s">
        <v>520</v>
      </c>
      <c r="C98" s="458" t="s">
        <v>842</v>
      </c>
      <c r="D98" s="458">
        <v>2011</v>
      </c>
      <c r="E98" s="459">
        <v>5490</v>
      </c>
      <c r="F98" s="458">
        <v>5</v>
      </c>
      <c r="G98" s="459">
        <v>2366</v>
      </c>
      <c r="H98" s="459">
        <v>34246</v>
      </c>
      <c r="I98" s="459">
        <v>45784</v>
      </c>
      <c r="J98" s="460">
        <v>16.79</v>
      </c>
      <c r="K98" s="460">
        <v>44.62</v>
      </c>
      <c r="L98" s="460">
        <v>3.41</v>
      </c>
      <c r="M98" s="460">
        <v>3.79</v>
      </c>
      <c r="N98" s="122"/>
      <c r="O98" s="122"/>
      <c r="P98" s="122"/>
      <c r="Q98" s="459">
        <v>78818</v>
      </c>
      <c r="R98" s="460">
        <v>8</v>
      </c>
      <c r="S98" s="460">
        <v>23</v>
      </c>
      <c r="T98" s="460">
        <v>17</v>
      </c>
      <c r="U98" s="459">
        <v>172739</v>
      </c>
      <c r="V98" s="460">
        <v>10</v>
      </c>
      <c r="W98" s="460">
        <v>51</v>
      </c>
      <c r="X98" s="460">
        <v>19</v>
      </c>
      <c r="Y98" s="460">
        <v>1.24</v>
      </c>
      <c r="Z98" s="460">
        <v>25</v>
      </c>
      <c r="AA98" s="122"/>
      <c r="AB98" s="122"/>
      <c r="AC98" s="122"/>
      <c r="AD98" s="122"/>
      <c r="AE98" s="459">
        <v>3054</v>
      </c>
      <c r="AF98" s="460">
        <v>10</v>
      </c>
      <c r="AG98" s="459">
        <v>1026</v>
      </c>
      <c r="AH98" s="460">
        <v>15</v>
      </c>
      <c r="AI98" s="459">
        <v>7255</v>
      </c>
      <c r="AJ98" s="460">
        <v>10</v>
      </c>
      <c r="AK98" s="459">
        <v>16710</v>
      </c>
      <c r="AL98" s="460">
        <v>8</v>
      </c>
      <c r="AM98" s="460">
        <v>347</v>
      </c>
      <c r="AN98" s="460">
        <v>10</v>
      </c>
      <c r="AO98" s="122"/>
      <c r="AP98" s="122"/>
      <c r="AQ98" s="122"/>
      <c r="AR98" s="122"/>
      <c r="AS98" s="122"/>
      <c r="AT98" s="122"/>
      <c r="AU98" s="122"/>
      <c r="AV98" s="122"/>
      <c r="AW98" s="122"/>
      <c r="AX98" s="122"/>
      <c r="AY98" s="122"/>
      <c r="AZ98" s="122"/>
      <c r="BA98" s="122"/>
      <c r="BB98" s="122"/>
      <c r="BC98" s="484"/>
      <c r="BD98" s="484"/>
      <c r="BE98" s="484"/>
      <c r="BF98" s="484"/>
      <c r="BG98" s="484"/>
      <c r="BH98" s="484"/>
      <c r="BI98" s="484"/>
      <c r="BJ98" s="484"/>
      <c r="BK98" s="484"/>
    </row>
    <row r="99" spans="1:63" ht="15" x14ac:dyDescent="0.25">
      <c r="A99" s="457" t="s">
        <v>913</v>
      </c>
      <c r="B99" s="458" t="s">
        <v>520</v>
      </c>
      <c r="C99" s="458" t="s">
        <v>842</v>
      </c>
      <c r="D99" s="458">
        <v>2012</v>
      </c>
      <c r="E99" s="459">
        <v>5520</v>
      </c>
      <c r="F99" s="458">
        <v>5</v>
      </c>
      <c r="G99" s="459">
        <v>2334</v>
      </c>
      <c r="H99" s="459">
        <v>33735</v>
      </c>
      <c r="I99" s="459">
        <v>45055</v>
      </c>
      <c r="J99" s="460">
        <v>17.14</v>
      </c>
      <c r="K99" s="460">
        <v>39.659999999999997</v>
      </c>
      <c r="L99" s="460">
        <v>3.55</v>
      </c>
      <c r="M99" s="460">
        <v>4</v>
      </c>
      <c r="N99" s="122"/>
      <c r="O99" s="122"/>
      <c r="P99" s="122"/>
      <c r="Q99" s="459">
        <v>78394</v>
      </c>
      <c r="R99" s="460">
        <v>8</v>
      </c>
      <c r="S99" s="460">
        <v>23</v>
      </c>
      <c r="T99" s="460">
        <v>18</v>
      </c>
      <c r="U99" s="459">
        <v>174990</v>
      </c>
      <c r="V99" s="460">
        <v>10</v>
      </c>
      <c r="W99" s="460">
        <v>52</v>
      </c>
      <c r="X99" s="460">
        <v>21</v>
      </c>
      <c r="Y99" s="460">
        <v>1.24</v>
      </c>
      <c r="Z99" s="460">
        <v>26</v>
      </c>
      <c r="AA99" s="122"/>
      <c r="AB99" s="122"/>
      <c r="AC99" s="122"/>
      <c r="AD99" s="122"/>
      <c r="AE99" s="459">
        <v>3159</v>
      </c>
      <c r="AF99" s="460">
        <v>10</v>
      </c>
      <c r="AG99" s="459">
        <v>1018</v>
      </c>
      <c r="AH99" s="460">
        <v>18</v>
      </c>
      <c r="AI99" s="459">
        <v>7350</v>
      </c>
      <c r="AJ99" s="460">
        <v>10</v>
      </c>
      <c r="AK99" s="459">
        <v>16620</v>
      </c>
      <c r="AL99" s="460">
        <v>8</v>
      </c>
      <c r="AM99" s="460">
        <v>322</v>
      </c>
      <c r="AN99" s="460">
        <v>10</v>
      </c>
      <c r="AO99" s="122"/>
      <c r="AP99" s="122"/>
      <c r="AQ99" s="122"/>
      <c r="AR99" s="122"/>
      <c r="AS99" s="122"/>
      <c r="AT99" s="122"/>
      <c r="AU99" s="122"/>
      <c r="AV99" s="122"/>
      <c r="AW99" s="122"/>
      <c r="AX99" s="122"/>
      <c r="AY99" s="122"/>
      <c r="AZ99" s="122"/>
      <c r="BA99" s="122"/>
      <c r="BB99" s="122"/>
      <c r="BC99" s="484"/>
      <c r="BD99" s="484"/>
      <c r="BE99" s="484"/>
      <c r="BF99" s="484"/>
      <c r="BG99" s="484"/>
      <c r="BH99" s="484"/>
      <c r="BI99" s="484"/>
      <c r="BJ99" s="484"/>
      <c r="BK99" s="484"/>
    </row>
    <row r="100" spans="1:63" ht="15" x14ac:dyDescent="0.25">
      <c r="A100" s="457" t="s">
        <v>913</v>
      </c>
      <c r="B100" s="458" t="s">
        <v>520</v>
      </c>
      <c r="C100" s="458" t="s">
        <v>842</v>
      </c>
      <c r="D100" s="458">
        <v>2013</v>
      </c>
      <c r="E100" s="459">
        <v>5550</v>
      </c>
      <c r="F100" s="458">
        <v>5</v>
      </c>
      <c r="G100" s="459">
        <v>2346</v>
      </c>
      <c r="H100" s="459">
        <v>35794</v>
      </c>
      <c r="I100" s="459">
        <v>45028</v>
      </c>
      <c r="J100" s="460">
        <v>17.39</v>
      </c>
      <c r="K100" s="460">
        <v>41.23</v>
      </c>
      <c r="L100" s="460">
        <v>3.52</v>
      </c>
      <c r="M100" s="460">
        <v>3.93</v>
      </c>
      <c r="N100" s="122"/>
      <c r="O100" s="122"/>
      <c r="P100" s="122"/>
      <c r="Q100" s="459">
        <v>78975</v>
      </c>
      <c r="R100" s="460">
        <v>8</v>
      </c>
      <c r="S100" s="460">
        <v>23</v>
      </c>
      <c r="T100" s="460">
        <v>17</v>
      </c>
      <c r="U100" s="459">
        <v>179493</v>
      </c>
      <c r="V100" s="460">
        <v>10</v>
      </c>
      <c r="W100" s="460">
        <v>54</v>
      </c>
      <c r="X100" s="460">
        <v>21</v>
      </c>
      <c r="Y100" s="460">
        <v>1.24</v>
      </c>
      <c r="Z100" s="460">
        <v>27</v>
      </c>
      <c r="AA100" s="122"/>
      <c r="AB100" s="122"/>
      <c r="AC100" s="122"/>
      <c r="AD100" s="122"/>
      <c r="AE100" s="459">
        <v>3275</v>
      </c>
      <c r="AF100" s="460">
        <v>10</v>
      </c>
      <c r="AG100" s="459">
        <v>1029</v>
      </c>
      <c r="AH100" s="460">
        <v>18</v>
      </c>
      <c r="AI100" s="459">
        <v>7539</v>
      </c>
      <c r="AJ100" s="460">
        <v>10</v>
      </c>
      <c r="AK100" s="459">
        <v>16743</v>
      </c>
      <c r="AL100" s="460">
        <v>8</v>
      </c>
      <c r="AM100" s="460">
        <v>338</v>
      </c>
      <c r="AN100" s="460">
        <v>10</v>
      </c>
      <c r="AO100" s="122"/>
      <c r="AP100" s="122"/>
      <c r="AQ100" s="122"/>
      <c r="AR100" s="122"/>
      <c r="AS100" s="122"/>
      <c r="AT100" s="122"/>
      <c r="AU100" s="122"/>
      <c r="AV100" s="122"/>
      <c r="AW100" s="122"/>
      <c r="AX100" s="122"/>
      <c r="AY100" s="122"/>
      <c r="AZ100" s="122"/>
      <c r="BA100" s="122"/>
      <c r="BB100" s="122"/>
      <c r="BC100" s="484"/>
      <c r="BD100" s="484"/>
      <c r="BE100" s="484"/>
      <c r="BF100" s="484"/>
      <c r="BG100" s="484"/>
      <c r="BH100" s="484"/>
      <c r="BI100" s="484"/>
      <c r="BJ100" s="484"/>
      <c r="BK100" s="484"/>
    </row>
    <row r="101" spans="1:63" ht="15" x14ac:dyDescent="0.25">
      <c r="A101" s="457" t="s">
        <v>913</v>
      </c>
      <c r="B101" s="458" t="s">
        <v>520</v>
      </c>
      <c r="C101" s="458" t="s">
        <v>842</v>
      </c>
      <c r="D101" s="458">
        <v>2014</v>
      </c>
      <c r="E101" s="459">
        <v>5560</v>
      </c>
      <c r="F101" s="458">
        <v>5</v>
      </c>
      <c r="G101" s="459">
        <v>2305</v>
      </c>
      <c r="H101" s="459">
        <v>37006</v>
      </c>
      <c r="I101" s="459">
        <v>44914</v>
      </c>
      <c r="J101" s="460">
        <v>17.670000000000002</v>
      </c>
      <c r="K101" s="460">
        <v>44.82</v>
      </c>
      <c r="L101" s="460">
        <v>3.29</v>
      </c>
      <c r="M101" s="460">
        <v>3.57</v>
      </c>
      <c r="N101" s="122"/>
      <c r="O101" s="122"/>
      <c r="P101" s="122"/>
      <c r="Q101" s="459">
        <v>79264</v>
      </c>
      <c r="R101" s="460">
        <v>8</v>
      </c>
      <c r="S101" s="460">
        <v>23</v>
      </c>
      <c r="T101" s="460">
        <v>19</v>
      </c>
      <c r="U101" s="459">
        <v>181757</v>
      </c>
      <c r="V101" s="460">
        <v>10</v>
      </c>
      <c r="W101" s="460">
        <v>55</v>
      </c>
      <c r="X101" s="460">
        <v>20</v>
      </c>
      <c r="Y101" s="460">
        <v>1.24</v>
      </c>
      <c r="Z101" s="460">
        <v>27</v>
      </c>
      <c r="AA101" s="122"/>
      <c r="AB101" s="122"/>
      <c r="AC101" s="122"/>
      <c r="AD101" s="122"/>
      <c r="AE101" s="459">
        <v>3343</v>
      </c>
      <c r="AF101" s="460">
        <v>10</v>
      </c>
      <c r="AG101" s="459">
        <v>1026</v>
      </c>
      <c r="AH101" s="460">
        <v>19</v>
      </c>
      <c r="AI101" s="459">
        <v>7634</v>
      </c>
      <c r="AJ101" s="460">
        <v>10</v>
      </c>
      <c r="AK101" s="459">
        <v>16804</v>
      </c>
      <c r="AL101" s="460">
        <v>8</v>
      </c>
      <c r="AM101" s="460">
        <v>360</v>
      </c>
      <c r="AN101" s="460">
        <v>10</v>
      </c>
      <c r="AO101" s="460">
        <v>5</v>
      </c>
      <c r="AP101" s="460">
        <v>8</v>
      </c>
      <c r="AQ101" s="460">
        <v>19</v>
      </c>
      <c r="AR101" s="460">
        <v>10</v>
      </c>
      <c r="AS101" s="460">
        <v>20</v>
      </c>
      <c r="AT101" s="460">
        <v>27</v>
      </c>
      <c r="AU101" s="122"/>
      <c r="AV101" s="122"/>
      <c r="AW101" s="460">
        <v>10</v>
      </c>
      <c r="AX101" s="460">
        <v>20</v>
      </c>
      <c r="AY101" s="460">
        <v>10</v>
      </c>
      <c r="AZ101" s="460">
        <v>8</v>
      </c>
      <c r="BA101" s="460">
        <v>10</v>
      </c>
      <c r="BB101" s="122"/>
      <c r="BC101" s="484"/>
      <c r="BD101" s="484"/>
      <c r="BE101" s="484"/>
      <c r="BF101" s="484"/>
      <c r="BG101" s="484"/>
      <c r="BH101" s="484"/>
      <c r="BI101" s="484"/>
      <c r="BJ101" s="484"/>
      <c r="BK101" s="484"/>
    </row>
    <row r="102" spans="1:63" ht="15" x14ac:dyDescent="0.25">
      <c r="A102" s="457" t="s">
        <v>913</v>
      </c>
      <c r="B102" s="458" t="s">
        <v>520</v>
      </c>
      <c r="C102" s="458" t="s">
        <v>842</v>
      </c>
      <c r="D102" s="458">
        <v>2015</v>
      </c>
      <c r="E102" s="459">
        <v>5560</v>
      </c>
      <c r="F102" s="458">
        <v>5</v>
      </c>
      <c r="G102" s="459">
        <v>2305</v>
      </c>
      <c r="H102" s="459">
        <v>37663</v>
      </c>
      <c r="I102" s="459">
        <v>45578</v>
      </c>
      <c r="J102" s="460">
        <v>17.690000000000001</v>
      </c>
      <c r="K102" s="460">
        <v>46.87</v>
      </c>
      <c r="L102" s="460">
        <v>2.44</v>
      </c>
      <c r="M102" s="460">
        <v>2.8</v>
      </c>
      <c r="N102" s="122"/>
      <c r="O102" s="122"/>
      <c r="P102" s="122"/>
      <c r="Q102" s="459">
        <v>79824</v>
      </c>
      <c r="R102" s="460">
        <v>8</v>
      </c>
      <c r="S102" s="460">
        <v>24</v>
      </c>
      <c r="T102" s="460">
        <v>20</v>
      </c>
      <c r="U102" s="459">
        <v>186282</v>
      </c>
      <c r="V102" s="460">
        <v>10</v>
      </c>
      <c r="W102" s="460">
        <v>58</v>
      </c>
      <c r="X102" s="460">
        <v>20</v>
      </c>
      <c r="Y102" s="460">
        <v>1.24</v>
      </c>
      <c r="Z102" s="460">
        <v>27</v>
      </c>
      <c r="AA102" s="122"/>
      <c r="AB102" s="122"/>
      <c r="AC102" s="122"/>
      <c r="AD102" s="122"/>
      <c r="AE102" s="459">
        <v>3358</v>
      </c>
      <c r="AF102" s="460">
        <v>10</v>
      </c>
      <c r="AG102" s="459">
        <v>1051</v>
      </c>
      <c r="AH102" s="460">
        <v>22</v>
      </c>
      <c r="AI102" s="459">
        <v>7824</v>
      </c>
      <c r="AJ102" s="460">
        <v>10</v>
      </c>
      <c r="AK102" s="459">
        <v>16923</v>
      </c>
      <c r="AL102" s="460">
        <v>8</v>
      </c>
      <c r="AM102" s="460">
        <v>369</v>
      </c>
      <c r="AN102" s="460">
        <v>10</v>
      </c>
      <c r="AO102" s="460">
        <v>5</v>
      </c>
      <c r="AP102" s="460">
        <v>8</v>
      </c>
      <c r="AQ102" s="460">
        <v>20</v>
      </c>
      <c r="AR102" s="460">
        <v>10</v>
      </c>
      <c r="AS102" s="460">
        <v>20</v>
      </c>
      <c r="AT102" s="460">
        <v>27</v>
      </c>
      <c r="AU102" s="122"/>
      <c r="AV102" s="122"/>
      <c r="AW102" s="460">
        <v>10</v>
      </c>
      <c r="AX102" s="460">
        <v>22</v>
      </c>
      <c r="AY102" s="460">
        <v>10</v>
      </c>
      <c r="AZ102" s="460">
        <v>8</v>
      </c>
      <c r="BA102" s="460">
        <v>10</v>
      </c>
      <c r="BB102" s="122"/>
      <c r="BC102" s="484"/>
      <c r="BD102" s="484"/>
      <c r="BE102" s="484"/>
      <c r="BF102" s="484"/>
      <c r="BG102" s="484"/>
      <c r="BH102" s="484"/>
      <c r="BI102" s="484"/>
      <c r="BJ102" s="484"/>
      <c r="BK102" s="484"/>
    </row>
    <row r="103" spans="1:63" ht="15" x14ac:dyDescent="0.25">
      <c r="A103" s="457" t="s">
        <v>913</v>
      </c>
      <c r="B103" s="458" t="s">
        <v>520</v>
      </c>
      <c r="C103" s="458" t="s">
        <v>842</v>
      </c>
      <c r="D103" s="458">
        <v>2016</v>
      </c>
      <c r="E103" s="459">
        <v>5565</v>
      </c>
      <c r="F103" s="458">
        <v>6</v>
      </c>
      <c r="G103" s="459">
        <v>2308</v>
      </c>
      <c r="H103" s="459">
        <v>38730</v>
      </c>
      <c r="I103" s="459">
        <v>46185</v>
      </c>
      <c r="J103" s="460">
        <v>17.91</v>
      </c>
      <c r="K103" s="460">
        <v>50.2</v>
      </c>
      <c r="L103" s="460">
        <v>2.3199999999999998</v>
      </c>
      <c r="M103" s="460">
        <v>2.59</v>
      </c>
      <c r="N103" s="122"/>
      <c r="O103" s="122"/>
      <c r="P103" s="122"/>
      <c r="Q103" s="459">
        <v>80188</v>
      </c>
      <c r="R103" s="460">
        <v>8</v>
      </c>
      <c r="S103" s="460">
        <v>25</v>
      </c>
      <c r="T103" s="460">
        <v>16</v>
      </c>
      <c r="U103" s="459">
        <v>190385</v>
      </c>
      <c r="V103" s="460">
        <v>10</v>
      </c>
      <c r="W103" s="460">
        <v>60</v>
      </c>
      <c r="X103" s="460">
        <v>20</v>
      </c>
      <c r="Y103" s="460">
        <v>1.25</v>
      </c>
      <c r="Z103" s="460">
        <v>25</v>
      </c>
      <c r="AA103" s="122"/>
      <c r="AB103" s="122"/>
      <c r="AC103" s="122"/>
      <c r="AD103" s="122"/>
      <c r="AE103" s="459">
        <v>3458</v>
      </c>
      <c r="AF103" s="460">
        <v>10</v>
      </c>
      <c r="AG103" s="459">
        <v>1075</v>
      </c>
      <c r="AH103" s="460">
        <v>21</v>
      </c>
      <c r="AI103" s="459">
        <v>7996</v>
      </c>
      <c r="AJ103" s="460">
        <v>10</v>
      </c>
      <c r="AK103" s="459">
        <v>17000</v>
      </c>
      <c r="AL103" s="460">
        <v>8</v>
      </c>
      <c r="AM103" s="460">
        <v>396</v>
      </c>
      <c r="AN103" s="460">
        <v>10</v>
      </c>
      <c r="AO103" s="460">
        <v>6</v>
      </c>
      <c r="AP103" s="460">
        <v>8</v>
      </c>
      <c r="AQ103" s="460">
        <v>16</v>
      </c>
      <c r="AR103" s="460">
        <v>10</v>
      </c>
      <c r="AS103" s="460">
        <v>20</v>
      </c>
      <c r="AT103" s="460">
        <v>25</v>
      </c>
      <c r="AU103" s="122"/>
      <c r="AV103" s="122"/>
      <c r="AW103" s="460">
        <v>10</v>
      </c>
      <c r="AX103" s="460">
        <v>21</v>
      </c>
      <c r="AY103" s="460">
        <v>10</v>
      </c>
      <c r="AZ103" s="460">
        <v>8</v>
      </c>
      <c r="BA103" s="460">
        <v>10</v>
      </c>
      <c r="BB103" s="122"/>
      <c r="BC103" s="484"/>
      <c r="BD103" s="484"/>
      <c r="BE103" s="484"/>
      <c r="BF103" s="484"/>
      <c r="BG103" s="484"/>
      <c r="BH103" s="484"/>
      <c r="BI103" s="484"/>
      <c r="BJ103" s="484"/>
      <c r="BK103" s="484"/>
    </row>
    <row r="104" spans="1:63" ht="15" x14ac:dyDescent="0.25">
      <c r="A104" s="461" t="s">
        <v>913</v>
      </c>
      <c r="B104" s="462" t="s">
        <v>520</v>
      </c>
      <c r="C104" s="462" t="s">
        <v>842</v>
      </c>
      <c r="D104" s="462">
        <v>2017</v>
      </c>
      <c r="E104" s="463">
        <v>5565</v>
      </c>
      <c r="F104" s="462">
        <v>6</v>
      </c>
      <c r="G104" s="463">
        <v>2308</v>
      </c>
      <c r="H104" s="463">
        <v>39913</v>
      </c>
      <c r="I104" s="463">
        <v>46597</v>
      </c>
      <c r="J104" s="464">
        <v>18.12</v>
      </c>
      <c r="K104" s="464">
        <v>52.14</v>
      </c>
      <c r="L104" s="464">
        <v>2.57</v>
      </c>
      <c r="M104" s="464">
        <v>2.94</v>
      </c>
      <c r="N104" s="464">
        <v>24.1</v>
      </c>
      <c r="O104" s="464">
        <v>15.3</v>
      </c>
      <c r="P104" s="464">
        <v>3.4</v>
      </c>
      <c r="Q104" s="463">
        <v>80817</v>
      </c>
      <c r="R104" s="464">
        <v>8</v>
      </c>
      <c r="S104" s="464">
        <v>26</v>
      </c>
      <c r="T104" s="464">
        <v>15</v>
      </c>
      <c r="U104" s="463">
        <v>194655</v>
      </c>
      <c r="V104" s="464">
        <v>10</v>
      </c>
      <c r="W104" s="464">
        <v>62</v>
      </c>
      <c r="X104" s="464">
        <v>18</v>
      </c>
      <c r="Y104" s="464">
        <v>1.25</v>
      </c>
      <c r="Z104" s="464">
        <v>25</v>
      </c>
      <c r="AA104" s="464">
        <v>1.26</v>
      </c>
      <c r="AB104" s="464">
        <v>31</v>
      </c>
      <c r="AC104" s="464">
        <v>1.65</v>
      </c>
      <c r="AD104" s="464">
        <v>34</v>
      </c>
      <c r="AE104" s="463">
        <v>3625</v>
      </c>
      <c r="AF104" s="464">
        <v>10</v>
      </c>
      <c r="AG104" s="463">
        <v>1099</v>
      </c>
      <c r="AH104" s="464">
        <v>22</v>
      </c>
      <c r="AI104" s="463">
        <v>8176</v>
      </c>
      <c r="AJ104" s="464">
        <v>10</v>
      </c>
      <c r="AK104" s="463">
        <v>17133</v>
      </c>
      <c r="AL104" s="464">
        <v>8</v>
      </c>
      <c r="AM104" s="464">
        <v>444</v>
      </c>
      <c r="AN104" s="464">
        <v>10</v>
      </c>
      <c r="AO104" s="464">
        <v>6</v>
      </c>
      <c r="AP104" s="464">
        <v>8</v>
      </c>
      <c r="AQ104" s="464">
        <v>15</v>
      </c>
      <c r="AR104" s="464">
        <v>10</v>
      </c>
      <c r="AS104" s="464">
        <v>18</v>
      </c>
      <c r="AT104" s="464">
        <v>25</v>
      </c>
      <c r="AU104" s="464">
        <v>50</v>
      </c>
      <c r="AV104" s="464">
        <v>41</v>
      </c>
      <c r="AW104" s="464">
        <v>10</v>
      </c>
      <c r="AX104" s="464">
        <v>22</v>
      </c>
      <c r="AY104" s="464">
        <v>10</v>
      </c>
      <c r="AZ104" s="464">
        <v>8</v>
      </c>
      <c r="BA104" s="464">
        <v>10</v>
      </c>
      <c r="BB104" s="465"/>
      <c r="BC104" s="463">
        <f>H104+I104-H85-I85</f>
        <v>21545</v>
      </c>
      <c r="BD104" s="463">
        <f>U104-U85</f>
        <v>82816</v>
      </c>
      <c r="BE104" s="464">
        <f>W104-W85</f>
        <v>23</v>
      </c>
      <c r="BF104" s="463">
        <f>Q104-Q85</f>
        <v>25704</v>
      </c>
      <c r="BG104" s="467">
        <f>BF104*0.00887</f>
        <v>227.99447999999998</v>
      </c>
      <c r="BH104" s="464">
        <f>Y104-Y85</f>
        <v>5.0000000000000044E-2</v>
      </c>
      <c r="BI104" s="463">
        <f>E104-E85</f>
        <v>690</v>
      </c>
      <c r="BJ104" s="467">
        <f>BD104/BI104</f>
        <v>120.0231884057971</v>
      </c>
      <c r="BK104" s="467">
        <f>BC104/BI104</f>
        <v>31.224637681159422</v>
      </c>
    </row>
    <row r="105" spans="1:63" ht="15" x14ac:dyDescent="0.25">
      <c r="A105" s="457" t="s">
        <v>941</v>
      </c>
      <c r="B105" s="458" t="s">
        <v>411</v>
      </c>
      <c r="C105" s="458" t="s">
        <v>942</v>
      </c>
      <c r="D105" s="458">
        <v>1998</v>
      </c>
      <c r="E105" s="459">
        <v>1485</v>
      </c>
      <c r="F105" s="458">
        <v>25</v>
      </c>
      <c r="G105" s="460">
        <v>740</v>
      </c>
      <c r="H105" s="459">
        <v>15580</v>
      </c>
      <c r="I105" s="459">
        <v>11275</v>
      </c>
      <c r="J105" s="460">
        <v>12.17</v>
      </c>
      <c r="K105" s="460">
        <v>28.89</v>
      </c>
      <c r="L105" s="460">
        <v>1.27</v>
      </c>
      <c r="M105" s="460">
        <v>1.39</v>
      </c>
      <c r="N105" s="122"/>
      <c r="O105" s="122"/>
      <c r="P105" s="122"/>
      <c r="Q105" s="459">
        <v>13998</v>
      </c>
      <c r="R105" s="460">
        <v>32</v>
      </c>
      <c r="S105" s="460">
        <v>10</v>
      </c>
      <c r="T105" s="460">
        <v>73</v>
      </c>
      <c r="U105" s="459">
        <v>45115</v>
      </c>
      <c r="V105" s="460">
        <v>20</v>
      </c>
      <c r="W105" s="460">
        <v>42</v>
      </c>
      <c r="X105" s="460">
        <v>15</v>
      </c>
      <c r="Y105" s="460">
        <v>1.23</v>
      </c>
      <c r="Z105" s="460">
        <v>20</v>
      </c>
      <c r="AA105" s="122"/>
      <c r="AB105" s="122"/>
      <c r="AC105" s="122"/>
      <c r="AD105" s="122"/>
      <c r="AE105" s="460">
        <v>544</v>
      </c>
      <c r="AF105" s="460">
        <v>20</v>
      </c>
      <c r="AG105" s="460">
        <v>717</v>
      </c>
      <c r="AH105" s="460">
        <v>25</v>
      </c>
      <c r="AI105" s="459">
        <v>1895</v>
      </c>
      <c r="AJ105" s="460">
        <v>20</v>
      </c>
      <c r="AK105" s="459">
        <v>2967</v>
      </c>
      <c r="AL105" s="460">
        <v>32</v>
      </c>
      <c r="AM105" s="460">
        <v>52</v>
      </c>
      <c r="AN105" s="460">
        <v>20</v>
      </c>
      <c r="AO105" s="122"/>
      <c r="AP105" s="122"/>
      <c r="AQ105" s="122"/>
      <c r="AR105" s="122"/>
      <c r="AS105" s="122"/>
      <c r="AT105" s="122"/>
      <c r="AU105" s="122"/>
      <c r="AV105" s="122"/>
      <c r="AW105" s="122"/>
      <c r="AX105" s="122"/>
      <c r="AY105" s="122"/>
      <c r="AZ105" s="122"/>
      <c r="BA105" s="122"/>
      <c r="BB105" s="122"/>
      <c r="BC105" s="484"/>
      <c r="BD105" s="484"/>
      <c r="BE105" s="484"/>
      <c r="BF105" s="484"/>
      <c r="BG105" s="484"/>
      <c r="BH105" s="484"/>
      <c r="BI105" s="484"/>
      <c r="BJ105" s="484"/>
      <c r="BK105" s="484"/>
    </row>
    <row r="106" spans="1:63" ht="15" x14ac:dyDescent="0.25">
      <c r="A106" s="457" t="s">
        <v>941</v>
      </c>
      <c r="B106" s="458" t="s">
        <v>411</v>
      </c>
      <c r="C106" s="458" t="s">
        <v>942</v>
      </c>
      <c r="D106" s="458">
        <v>1999</v>
      </c>
      <c r="E106" s="459">
        <v>1525</v>
      </c>
      <c r="F106" s="458">
        <v>25</v>
      </c>
      <c r="G106" s="460">
        <v>764</v>
      </c>
      <c r="H106" s="459">
        <v>16270</v>
      </c>
      <c r="I106" s="459">
        <v>11100</v>
      </c>
      <c r="J106" s="460">
        <v>12.43</v>
      </c>
      <c r="K106" s="460">
        <v>29.28</v>
      </c>
      <c r="L106" s="460">
        <v>1.59</v>
      </c>
      <c r="M106" s="460">
        <v>1.5</v>
      </c>
      <c r="N106" s="122"/>
      <c r="O106" s="122"/>
      <c r="P106" s="122"/>
      <c r="Q106" s="459">
        <v>15366</v>
      </c>
      <c r="R106" s="460">
        <v>32</v>
      </c>
      <c r="S106" s="460">
        <v>11</v>
      </c>
      <c r="T106" s="460">
        <v>72</v>
      </c>
      <c r="U106" s="459">
        <v>49527</v>
      </c>
      <c r="V106" s="460">
        <v>20</v>
      </c>
      <c r="W106" s="460">
        <v>44</v>
      </c>
      <c r="X106" s="460">
        <v>15</v>
      </c>
      <c r="Y106" s="460">
        <v>1.24</v>
      </c>
      <c r="Z106" s="460">
        <v>17</v>
      </c>
      <c r="AA106" s="122"/>
      <c r="AB106" s="122"/>
      <c r="AC106" s="122"/>
      <c r="AD106" s="122"/>
      <c r="AE106" s="460">
        <v>614</v>
      </c>
      <c r="AF106" s="460">
        <v>20</v>
      </c>
      <c r="AG106" s="460">
        <v>770</v>
      </c>
      <c r="AH106" s="460">
        <v>24</v>
      </c>
      <c r="AI106" s="459">
        <v>2080</v>
      </c>
      <c r="AJ106" s="460">
        <v>20</v>
      </c>
      <c r="AK106" s="459">
        <v>3258</v>
      </c>
      <c r="AL106" s="460">
        <v>32</v>
      </c>
      <c r="AM106" s="460">
        <v>58</v>
      </c>
      <c r="AN106" s="460">
        <v>20</v>
      </c>
      <c r="AO106" s="122"/>
      <c r="AP106" s="122"/>
      <c r="AQ106" s="122"/>
      <c r="AR106" s="122"/>
      <c r="AS106" s="122"/>
      <c r="AT106" s="122"/>
      <c r="AU106" s="122"/>
      <c r="AV106" s="122"/>
      <c r="AW106" s="122"/>
      <c r="AX106" s="122"/>
      <c r="AY106" s="122"/>
      <c r="AZ106" s="122"/>
      <c r="BA106" s="122"/>
      <c r="BB106" s="122"/>
      <c r="BC106" s="484"/>
      <c r="BD106" s="484"/>
      <c r="BE106" s="484"/>
      <c r="BF106" s="484"/>
      <c r="BG106" s="484"/>
      <c r="BH106" s="484"/>
      <c r="BI106" s="484"/>
      <c r="BJ106" s="484"/>
      <c r="BK106" s="484"/>
    </row>
    <row r="107" spans="1:63" ht="15" x14ac:dyDescent="0.25">
      <c r="A107" s="457" t="s">
        <v>941</v>
      </c>
      <c r="B107" s="458" t="s">
        <v>411</v>
      </c>
      <c r="C107" s="458" t="s">
        <v>942</v>
      </c>
      <c r="D107" s="458">
        <v>2000</v>
      </c>
      <c r="E107" s="459">
        <v>1575</v>
      </c>
      <c r="F107" s="458">
        <v>25</v>
      </c>
      <c r="G107" s="460">
        <v>795</v>
      </c>
      <c r="H107" s="459">
        <v>16600</v>
      </c>
      <c r="I107" s="459">
        <v>11220</v>
      </c>
      <c r="J107" s="460">
        <v>12.85</v>
      </c>
      <c r="K107" s="460">
        <v>30.38</v>
      </c>
      <c r="L107" s="460">
        <v>1.72</v>
      </c>
      <c r="M107" s="460">
        <v>1.68</v>
      </c>
      <c r="N107" s="122"/>
      <c r="O107" s="122"/>
      <c r="P107" s="122"/>
      <c r="Q107" s="459">
        <v>16676</v>
      </c>
      <c r="R107" s="460">
        <v>31</v>
      </c>
      <c r="S107" s="460">
        <v>12</v>
      </c>
      <c r="T107" s="460">
        <v>68</v>
      </c>
      <c r="U107" s="459">
        <v>53748</v>
      </c>
      <c r="V107" s="460">
        <v>20</v>
      </c>
      <c r="W107" s="460">
        <v>46</v>
      </c>
      <c r="X107" s="460">
        <v>14</v>
      </c>
      <c r="Y107" s="460">
        <v>1.26</v>
      </c>
      <c r="Z107" s="460">
        <v>15</v>
      </c>
      <c r="AA107" s="122"/>
      <c r="AB107" s="122"/>
      <c r="AC107" s="122"/>
      <c r="AD107" s="122"/>
      <c r="AE107" s="460">
        <v>690</v>
      </c>
      <c r="AF107" s="460">
        <v>20</v>
      </c>
      <c r="AG107" s="460">
        <v>808</v>
      </c>
      <c r="AH107" s="460">
        <v>23</v>
      </c>
      <c r="AI107" s="459">
        <v>2257</v>
      </c>
      <c r="AJ107" s="460">
        <v>20</v>
      </c>
      <c r="AK107" s="459">
        <v>3535</v>
      </c>
      <c r="AL107" s="460">
        <v>31</v>
      </c>
      <c r="AM107" s="460">
        <v>66</v>
      </c>
      <c r="AN107" s="460">
        <v>20</v>
      </c>
      <c r="AO107" s="122"/>
      <c r="AP107" s="122"/>
      <c r="AQ107" s="122"/>
      <c r="AR107" s="122"/>
      <c r="AS107" s="122"/>
      <c r="AT107" s="122"/>
      <c r="AU107" s="122"/>
      <c r="AV107" s="122"/>
      <c r="AW107" s="122"/>
      <c r="AX107" s="122"/>
      <c r="AY107" s="122"/>
      <c r="AZ107" s="122"/>
      <c r="BA107" s="122"/>
      <c r="BB107" s="122"/>
      <c r="BC107" s="484"/>
      <c r="BD107" s="484"/>
      <c r="BE107" s="484"/>
      <c r="BF107" s="484"/>
      <c r="BG107" s="484"/>
      <c r="BH107" s="484"/>
      <c r="BI107" s="484"/>
      <c r="BJ107" s="484"/>
      <c r="BK107" s="484"/>
    </row>
    <row r="108" spans="1:63" ht="15" x14ac:dyDescent="0.25">
      <c r="A108" s="457" t="s">
        <v>941</v>
      </c>
      <c r="B108" s="458" t="s">
        <v>411</v>
      </c>
      <c r="C108" s="458" t="s">
        <v>942</v>
      </c>
      <c r="D108" s="458">
        <v>2001</v>
      </c>
      <c r="E108" s="459">
        <v>1630</v>
      </c>
      <c r="F108" s="458">
        <v>25</v>
      </c>
      <c r="G108" s="460">
        <v>827</v>
      </c>
      <c r="H108" s="459">
        <v>17400</v>
      </c>
      <c r="I108" s="459">
        <v>11575</v>
      </c>
      <c r="J108" s="460">
        <v>13.22</v>
      </c>
      <c r="K108" s="460">
        <v>31.51</v>
      </c>
      <c r="L108" s="460">
        <v>1.93</v>
      </c>
      <c r="M108" s="460">
        <v>1.78</v>
      </c>
      <c r="N108" s="122"/>
      <c r="O108" s="122"/>
      <c r="P108" s="122"/>
      <c r="Q108" s="459">
        <v>17752</v>
      </c>
      <c r="R108" s="460">
        <v>30</v>
      </c>
      <c r="S108" s="460">
        <v>12</v>
      </c>
      <c r="T108" s="460">
        <v>74</v>
      </c>
      <c r="U108" s="459">
        <v>57216</v>
      </c>
      <c r="V108" s="460">
        <v>20</v>
      </c>
      <c r="W108" s="460">
        <v>47</v>
      </c>
      <c r="X108" s="460">
        <v>12</v>
      </c>
      <c r="Y108" s="460">
        <v>1.26</v>
      </c>
      <c r="Z108" s="460">
        <v>16</v>
      </c>
      <c r="AA108" s="122"/>
      <c r="AB108" s="122"/>
      <c r="AC108" s="122"/>
      <c r="AD108" s="122"/>
      <c r="AE108" s="460">
        <v>758</v>
      </c>
      <c r="AF108" s="460">
        <v>20</v>
      </c>
      <c r="AG108" s="460">
        <v>836</v>
      </c>
      <c r="AH108" s="460">
        <v>22</v>
      </c>
      <c r="AI108" s="459">
        <v>2403</v>
      </c>
      <c r="AJ108" s="460">
        <v>20</v>
      </c>
      <c r="AK108" s="459">
        <v>3763</v>
      </c>
      <c r="AL108" s="460">
        <v>30</v>
      </c>
      <c r="AM108" s="460">
        <v>73</v>
      </c>
      <c r="AN108" s="460">
        <v>20</v>
      </c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484"/>
      <c r="BD108" s="484"/>
      <c r="BE108" s="484"/>
      <c r="BF108" s="484"/>
      <c r="BG108" s="484"/>
      <c r="BH108" s="484"/>
      <c r="BI108" s="484"/>
      <c r="BJ108" s="484"/>
      <c r="BK108" s="484"/>
    </row>
    <row r="109" spans="1:63" ht="15" x14ac:dyDescent="0.25">
      <c r="A109" s="457" t="s">
        <v>941</v>
      </c>
      <c r="B109" s="458" t="s">
        <v>411</v>
      </c>
      <c r="C109" s="458" t="s">
        <v>942</v>
      </c>
      <c r="D109" s="458">
        <v>2002</v>
      </c>
      <c r="E109" s="459">
        <v>1715</v>
      </c>
      <c r="F109" s="458">
        <v>24</v>
      </c>
      <c r="G109" s="460">
        <v>867</v>
      </c>
      <c r="H109" s="459">
        <v>18500</v>
      </c>
      <c r="I109" s="459">
        <v>11700</v>
      </c>
      <c r="J109" s="460">
        <v>13.43</v>
      </c>
      <c r="K109" s="460">
        <v>32.69</v>
      </c>
      <c r="L109" s="460">
        <v>1.66</v>
      </c>
      <c r="M109" s="460">
        <v>1.58</v>
      </c>
      <c r="N109" s="122"/>
      <c r="O109" s="122"/>
      <c r="P109" s="122"/>
      <c r="Q109" s="459">
        <v>19454</v>
      </c>
      <c r="R109" s="460">
        <v>29</v>
      </c>
      <c r="S109" s="460">
        <v>14</v>
      </c>
      <c r="T109" s="460">
        <v>61</v>
      </c>
      <c r="U109" s="459">
        <v>62702</v>
      </c>
      <c r="V109" s="460">
        <v>20</v>
      </c>
      <c r="W109" s="460">
        <v>49</v>
      </c>
      <c r="X109" s="460">
        <v>12</v>
      </c>
      <c r="Y109" s="460">
        <v>1.27</v>
      </c>
      <c r="Z109" s="460">
        <v>14</v>
      </c>
      <c r="AA109" s="122"/>
      <c r="AB109" s="122"/>
      <c r="AC109" s="122"/>
      <c r="AD109" s="122"/>
      <c r="AE109" s="460">
        <v>839</v>
      </c>
      <c r="AF109" s="460">
        <v>20</v>
      </c>
      <c r="AG109" s="460">
        <v>903</v>
      </c>
      <c r="AH109" s="460">
        <v>18</v>
      </c>
      <c r="AI109" s="459">
        <v>2633</v>
      </c>
      <c r="AJ109" s="460">
        <v>20</v>
      </c>
      <c r="AK109" s="459">
        <v>4124</v>
      </c>
      <c r="AL109" s="460">
        <v>29</v>
      </c>
      <c r="AM109" s="460">
        <v>82</v>
      </c>
      <c r="AN109" s="460">
        <v>20</v>
      </c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2"/>
      <c r="AZ109" s="122"/>
      <c r="BA109" s="122"/>
      <c r="BB109" s="122"/>
      <c r="BC109" s="484"/>
      <c r="BD109" s="484"/>
      <c r="BE109" s="484"/>
      <c r="BF109" s="484"/>
      <c r="BG109" s="484"/>
      <c r="BH109" s="484"/>
      <c r="BI109" s="484"/>
      <c r="BJ109" s="484"/>
      <c r="BK109" s="484"/>
    </row>
    <row r="110" spans="1:63" ht="15" x14ac:dyDescent="0.25">
      <c r="A110" s="457" t="s">
        <v>941</v>
      </c>
      <c r="B110" s="458" t="s">
        <v>411</v>
      </c>
      <c r="C110" s="458" t="s">
        <v>942</v>
      </c>
      <c r="D110" s="458">
        <v>2003</v>
      </c>
      <c r="E110" s="459">
        <v>1775</v>
      </c>
      <c r="F110" s="458">
        <v>23</v>
      </c>
      <c r="G110" s="460">
        <v>901</v>
      </c>
      <c r="H110" s="459">
        <v>20500</v>
      </c>
      <c r="I110" s="459">
        <v>11800</v>
      </c>
      <c r="J110" s="460">
        <v>13.73</v>
      </c>
      <c r="K110" s="460">
        <v>33.92</v>
      </c>
      <c r="L110" s="460">
        <v>1.78</v>
      </c>
      <c r="M110" s="460">
        <v>1.79</v>
      </c>
      <c r="N110" s="122"/>
      <c r="O110" s="122"/>
      <c r="P110" s="122"/>
      <c r="Q110" s="459">
        <v>21231</v>
      </c>
      <c r="R110" s="460">
        <v>27</v>
      </c>
      <c r="S110" s="460">
        <v>15</v>
      </c>
      <c r="T110" s="460">
        <v>58</v>
      </c>
      <c r="U110" s="459">
        <v>68430</v>
      </c>
      <c r="V110" s="460">
        <v>19</v>
      </c>
      <c r="W110" s="460">
        <v>52</v>
      </c>
      <c r="X110" s="460">
        <v>11</v>
      </c>
      <c r="Y110" s="460">
        <v>1.29</v>
      </c>
      <c r="Z110" s="460">
        <v>11</v>
      </c>
      <c r="AA110" s="122"/>
      <c r="AB110" s="122"/>
      <c r="AC110" s="122"/>
      <c r="AD110" s="122"/>
      <c r="AE110" s="460">
        <v>938</v>
      </c>
      <c r="AF110" s="460">
        <v>19</v>
      </c>
      <c r="AG110" s="460">
        <v>963</v>
      </c>
      <c r="AH110" s="460">
        <v>16</v>
      </c>
      <c r="AI110" s="459">
        <v>2874</v>
      </c>
      <c r="AJ110" s="460">
        <v>19</v>
      </c>
      <c r="AK110" s="459">
        <v>4501</v>
      </c>
      <c r="AL110" s="460">
        <v>27</v>
      </c>
      <c r="AM110" s="460">
        <v>94</v>
      </c>
      <c r="AN110" s="460">
        <v>19</v>
      </c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2"/>
      <c r="AZ110" s="122"/>
      <c r="BA110" s="122"/>
      <c r="BB110" s="122"/>
      <c r="BC110" s="484"/>
      <c r="BD110" s="484"/>
      <c r="BE110" s="484"/>
      <c r="BF110" s="484"/>
      <c r="BG110" s="484"/>
      <c r="BH110" s="484"/>
      <c r="BI110" s="484"/>
      <c r="BJ110" s="484"/>
      <c r="BK110" s="484"/>
    </row>
    <row r="111" spans="1:63" ht="15" x14ac:dyDescent="0.25">
      <c r="A111" s="457" t="s">
        <v>941</v>
      </c>
      <c r="B111" s="458" t="s">
        <v>411</v>
      </c>
      <c r="C111" s="458" t="s">
        <v>942</v>
      </c>
      <c r="D111" s="458">
        <v>2004</v>
      </c>
      <c r="E111" s="459">
        <v>1855</v>
      </c>
      <c r="F111" s="458">
        <v>22</v>
      </c>
      <c r="G111" s="460">
        <v>947</v>
      </c>
      <c r="H111" s="459">
        <v>22760</v>
      </c>
      <c r="I111" s="459">
        <v>12000</v>
      </c>
      <c r="J111" s="460">
        <v>14.1</v>
      </c>
      <c r="K111" s="460">
        <v>35.19</v>
      </c>
      <c r="L111" s="460">
        <v>2.2799999999999998</v>
      </c>
      <c r="M111" s="460">
        <v>2.27</v>
      </c>
      <c r="N111" s="122"/>
      <c r="O111" s="122"/>
      <c r="P111" s="122"/>
      <c r="Q111" s="459">
        <v>22958</v>
      </c>
      <c r="R111" s="460">
        <v>27</v>
      </c>
      <c r="S111" s="460">
        <v>16</v>
      </c>
      <c r="T111" s="460">
        <v>56</v>
      </c>
      <c r="U111" s="459">
        <v>73996</v>
      </c>
      <c r="V111" s="460">
        <v>18</v>
      </c>
      <c r="W111" s="460">
        <v>54</v>
      </c>
      <c r="X111" s="460">
        <v>9</v>
      </c>
      <c r="Y111" s="460">
        <v>1.3</v>
      </c>
      <c r="Z111" s="460">
        <v>12</v>
      </c>
      <c r="AA111" s="122"/>
      <c r="AB111" s="122"/>
      <c r="AC111" s="122"/>
      <c r="AD111" s="122"/>
      <c r="AE111" s="459">
        <v>1052</v>
      </c>
      <c r="AF111" s="460">
        <v>18</v>
      </c>
      <c r="AG111" s="459">
        <v>1015</v>
      </c>
      <c r="AH111" s="460">
        <v>14</v>
      </c>
      <c r="AI111" s="459">
        <v>3108</v>
      </c>
      <c r="AJ111" s="460">
        <v>18</v>
      </c>
      <c r="AK111" s="459">
        <v>4867</v>
      </c>
      <c r="AL111" s="460">
        <v>27</v>
      </c>
      <c r="AM111" s="460">
        <v>107</v>
      </c>
      <c r="AN111" s="460">
        <v>18</v>
      </c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2"/>
      <c r="AZ111" s="122"/>
      <c r="BA111" s="122"/>
      <c r="BB111" s="122"/>
      <c r="BC111" s="484"/>
      <c r="BD111" s="484"/>
      <c r="BE111" s="484"/>
      <c r="BF111" s="484"/>
      <c r="BG111" s="484"/>
      <c r="BH111" s="484"/>
      <c r="BI111" s="484"/>
      <c r="BJ111" s="484"/>
      <c r="BK111" s="484"/>
    </row>
    <row r="112" spans="1:63" ht="15" x14ac:dyDescent="0.25">
      <c r="A112" s="457" t="s">
        <v>941</v>
      </c>
      <c r="B112" s="458" t="s">
        <v>411</v>
      </c>
      <c r="C112" s="458" t="s">
        <v>942</v>
      </c>
      <c r="D112" s="458">
        <v>2005</v>
      </c>
      <c r="E112" s="459">
        <v>1870</v>
      </c>
      <c r="F112" s="458">
        <v>22</v>
      </c>
      <c r="G112" s="460">
        <v>961</v>
      </c>
      <c r="H112" s="459">
        <v>24020</v>
      </c>
      <c r="I112" s="459">
        <v>12965</v>
      </c>
      <c r="J112" s="460">
        <v>14.58</v>
      </c>
      <c r="K112" s="460">
        <v>36.51</v>
      </c>
      <c r="L112" s="460">
        <v>2.62</v>
      </c>
      <c r="M112" s="460">
        <v>2.93</v>
      </c>
      <c r="N112" s="122"/>
      <c r="O112" s="122"/>
      <c r="P112" s="122"/>
      <c r="Q112" s="459">
        <v>24883</v>
      </c>
      <c r="R112" s="460">
        <v>24</v>
      </c>
      <c r="S112" s="460">
        <v>17</v>
      </c>
      <c r="T112" s="460">
        <v>48</v>
      </c>
      <c r="U112" s="459">
        <v>80201</v>
      </c>
      <c r="V112" s="460">
        <v>16</v>
      </c>
      <c r="W112" s="460">
        <v>57</v>
      </c>
      <c r="X112" s="460">
        <v>8</v>
      </c>
      <c r="Y112" s="460">
        <v>1.32</v>
      </c>
      <c r="Z112" s="460">
        <v>8</v>
      </c>
      <c r="AA112" s="122"/>
      <c r="AB112" s="122"/>
      <c r="AC112" s="122"/>
      <c r="AD112" s="122"/>
      <c r="AE112" s="459">
        <v>1187</v>
      </c>
      <c r="AF112" s="460">
        <v>17</v>
      </c>
      <c r="AG112" s="459">
        <v>1064</v>
      </c>
      <c r="AH112" s="460">
        <v>13</v>
      </c>
      <c r="AI112" s="459">
        <v>3368</v>
      </c>
      <c r="AJ112" s="460">
        <v>16</v>
      </c>
      <c r="AK112" s="459">
        <v>5275</v>
      </c>
      <c r="AL112" s="460">
        <v>24</v>
      </c>
      <c r="AM112" s="460">
        <v>123</v>
      </c>
      <c r="AN112" s="460">
        <v>17</v>
      </c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2"/>
      <c r="AZ112" s="122"/>
      <c r="BA112" s="122"/>
      <c r="BB112" s="122"/>
      <c r="BC112" s="484"/>
      <c r="BD112" s="484"/>
      <c r="BE112" s="484"/>
      <c r="BF112" s="484"/>
      <c r="BG112" s="484"/>
      <c r="BH112" s="484"/>
      <c r="BI112" s="484"/>
      <c r="BJ112" s="484"/>
      <c r="BK112" s="484"/>
    </row>
    <row r="113" spans="1:63" ht="15" x14ac:dyDescent="0.25">
      <c r="A113" s="457" t="s">
        <v>941</v>
      </c>
      <c r="B113" s="458" t="s">
        <v>411</v>
      </c>
      <c r="C113" s="458" t="s">
        <v>942</v>
      </c>
      <c r="D113" s="458">
        <v>2006</v>
      </c>
      <c r="E113" s="459">
        <v>1910</v>
      </c>
      <c r="F113" s="458">
        <v>22</v>
      </c>
      <c r="G113" s="460">
        <v>984</v>
      </c>
      <c r="H113" s="459">
        <v>24510</v>
      </c>
      <c r="I113" s="459">
        <v>13170</v>
      </c>
      <c r="J113" s="460">
        <v>15.06</v>
      </c>
      <c r="K113" s="460">
        <v>37.880000000000003</v>
      </c>
      <c r="L113" s="460">
        <v>2.88</v>
      </c>
      <c r="M113" s="460">
        <v>3.17</v>
      </c>
      <c r="N113" s="122"/>
      <c r="O113" s="122"/>
      <c r="P113" s="122"/>
      <c r="Q113" s="459">
        <v>26168</v>
      </c>
      <c r="R113" s="460">
        <v>24</v>
      </c>
      <c r="S113" s="460">
        <v>18</v>
      </c>
      <c r="T113" s="460">
        <v>47</v>
      </c>
      <c r="U113" s="459">
        <v>84340</v>
      </c>
      <c r="V113" s="460">
        <v>16</v>
      </c>
      <c r="W113" s="460">
        <v>58</v>
      </c>
      <c r="X113" s="460">
        <v>7</v>
      </c>
      <c r="Y113" s="460">
        <v>1.33</v>
      </c>
      <c r="Z113" s="460">
        <v>8</v>
      </c>
      <c r="AA113" s="122"/>
      <c r="AB113" s="122"/>
      <c r="AC113" s="122"/>
      <c r="AD113" s="122"/>
      <c r="AE113" s="459">
        <v>1294</v>
      </c>
      <c r="AF113" s="460">
        <v>16</v>
      </c>
      <c r="AG113" s="459">
        <v>1082</v>
      </c>
      <c r="AH113" s="460">
        <v>13</v>
      </c>
      <c r="AI113" s="459">
        <v>3542</v>
      </c>
      <c r="AJ113" s="460">
        <v>16</v>
      </c>
      <c r="AK113" s="459">
        <v>5548</v>
      </c>
      <c r="AL113" s="460">
        <v>24</v>
      </c>
      <c r="AM113" s="460">
        <v>135</v>
      </c>
      <c r="AN113" s="460">
        <v>17</v>
      </c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2"/>
      <c r="AZ113" s="122"/>
      <c r="BA113" s="122"/>
      <c r="BB113" s="122"/>
      <c r="BC113" s="484"/>
      <c r="BD113" s="484"/>
      <c r="BE113" s="484"/>
      <c r="BF113" s="484"/>
      <c r="BG113" s="484"/>
      <c r="BH113" s="484"/>
      <c r="BI113" s="484"/>
      <c r="BJ113" s="484"/>
      <c r="BK113" s="484"/>
    </row>
    <row r="114" spans="1:63" ht="15" x14ac:dyDescent="0.25">
      <c r="A114" s="457" t="s">
        <v>941</v>
      </c>
      <c r="B114" s="458" t="s">
        <v>411</v>
      </c>
      <c r="C114" s="458" t="s">
        <v>942</v>
      </c>
      <c r="D114" s="458">
        <v>2007</v>
      </c>
      <c r="E114" s="459">
        <v>1950</v>
      </c>
      <c r="F114" s="458">
        <v>22</v>
      </c>
      <c r="G114" s="459">
        <v>1010</v>
      </c>
      <c r="H114" s="459">
        <v>24210</v>
      </c>
      <c r="I114" s="459">
        <v>12945</v>
      </c>
      <c r="J114" s="460">
        <v>15.47</v>
      </c>
      <c r="K114" s="460">
        <v>39.299999999999997</v>
      </c>
      <c r="L114" s="460">
        <v>3.24</v>
      </c>
      <c r="M114" s="460">
        <v>3.6</v>
      </c>
      <c r="N114" s="122"/>
      <c r="O114" s="122"/>
      <c r="P114" s="122"/>
      <c r="Q114" s="459">
        <v>26734</v>
      </c>
      <c r="R114" s="460">
        <v>24</v>
      </c>
      <c r="S114" s="460">
        <v>17</v>
      </c>
      <c r="T114" s="460">
        <v>61</v>
      </c>
      <c r="U114" s="459">
        <v>86165</v>
      </c>
      <c r="V114" s="460">
        <v>16</v>
      </c>
      <c r="W114" s="460">
        <v>58</v>
      </c>
      <c r="X114" s="460">
        <v>9</v>
      </c>
      <c r="Y114" s="460">
        <v>1.32</v>
      </c>
      <c r="Z114" s="460">
        <v>9</v>
      </c>
      <c r="AA114" s="122"/>
      <c r="AB114" s="122"/>
      <c r="AC114" s="122"/>
      <c r="AD114" s="122"/>
      <c r="AE114" s="459">
        <v>1366</v>
      </c>
      <c r="AF114" s="460">
        <v>16</v>
      </c>
      <c r="AG114" s="459">
        <v>1077</v>
      </c>
      <c r="AH114" s="460">
        <v>12</v>
      </c>
      <c r="AI114" s="459">
        <v>3619</v>
      </c>
      <c r="AJ114" s="460">
        <v>16</v>
      </c>
      <c r="AK114" s="459">
        <v>5668</v>
      </c>
      <c r="AL114" s="460">
        <v>24</v>
      </c>
      <c r="AM114" s="460">
        <v>145</v>
      </c>
      <c r="AN114" s="460">
        <v>17</v>
      </c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2"/>
      <c r="AZ114" s="122"/>
      <c r="BA114" s="122"/>
      <c r="BB114" s="122"/>
      <c r="BC114" s="484"/>
      <c r="BD114" s="484"/>
      <c r="BE114" s="484"/>
      <c r="BF114" s="484"/>
      <c r="BG114" s="484"/>
      <c r="BH114" s="484"/>
      <c r="BI114" s="484"/>
      <c r="BJ114" s="484"/>
      <c r="BK114" s="484"/>
    </row>
    <row r="115" spans="1:63" ht="15" x14ac:dyDescent="0.25">
      <c r="A115" s="457" t="s">
        <v>941</v>
      </c>
      <c r="B115" s="458" t="s">
        <v>411</v>
      </c>
      <c r="C115" s="458" t="s">
        <v>942</v>
      </c>
      <c r="D115" s="458">
        <v>2008</v>
      </c>
      <c r="E115" s="459">
        <v>1970</v>
      </c>
      <c r="F115" s="458">
        <v>22</v>
      </c>
      <c r="G115" s="459">
        <v>1026</v>
      </c>
      <c r="H115" s="459">
        <v>23470</v>
      </c>
      <c r="I115" s="459">
        <v>13645</v>
      </c>
      <c r="J115" s="460">
        <v>16.07</v>
      </c>
      <c r="K115" s="460">
        <v>40.770000000000003</v>
      </c>
      <c r="L115" s="460">
        <v>3.84</v>
      </c>
      <c r="M115" s="460">
        <v>4.3899999999999997</v>
      </c>
      <c r="N115" s="122"/>
      <c r="O115" s="122"/>
      <c r="P115" s="122"/>
      <c r="Q115" s="459">
        <v>27040</v>
      </c>
      <c r="R115" s="460">
        <v>24</v>
      </c>
      <c r="S115" s="460">
        <v>17</v>
      </c>
      <c r="T115" s="460">
        <v>61</v>
      </c>
      <c r="U115" s="459">
        <v>87153</v>
      </c>
      <c r="V115" s="460">
        <v>16</v>
      </c>
      <c r="W115" s="460">
        <v>57</v>
      </c>
      <c r="X115" s="460">
        <v>8</v>
      </c>
      <c r="Y115" s="460">
        <v>1.31</v>
      </c>
      <c r="Z115" s="460">
        <v>9</v>
      </c>
      <c r="AA115" s="122"/>
      <c r="AB115" s="122"/>
      <c r="AC115" s="122"/>
      <c r="AD115" s="122"/>
      <c r="AE115" s="459">
        <v>1449</v>
      </c>
      <c r="AF115" s="460">
        <v>16</v>
      </c>
      <c r="AG115" s="459">
        <v>1048</v>
      </c>
      <c r="AH115" s="460">
        <v>12</v>
      </c>
      <c r="AI115" s="459">
        <v>3660</v>
      </c>
      <c r="AJ115" s="460">
        <v>16</v>
      </c>
      <c r="AK115" s="459">
        <v>5733</v>
      </c>
      <c r="AL115" s="460">
        <v>24</v>
      </c>
      <c r="AM115" s="460">
        <v>156</v>
      </c>
      <c r="AN115" s="460">
        <v>16</v>
      </c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2"/>
      <c r="AZ115" s="122"/>
      <c r="BA115" s="122"/>
      <c r="BB115" s="122"/>
      <c r="BC115" s="484"/>
      <c r="BD115" s="484"/>
      <c r="BE115" s="484"/>
      <c r="BF115" s="484"/>
      <c r="BG115" s="484"/>
      <c r="BH115" s="484"/>
      <c r="BI115" s="484"/>
      <c r="BJ115" s="484"/>
      <c r="BK115" s="484"/>
    </row>
    <row r="116" spans="1:63" ht="15" x14ac:dyDescent="0.25">
      <c r="A116" s="457" t="s">
        <v>941</v>
      </c>
      <c r="B116" s="458" t="s">
        <v>411</v>
      </c>
      <c r="C116" s="458" t="s">
        <v>942</v>
      </c>
      <c r="D116" s="458">
        <v>2009</v>
      </c>
      <c r="E116" s="459">
        <v>1960</v>
      </c>
      <c r="F116" s="458">
        <v>22</v>
      </c>
      <c r="G116" s="459">
        <v>1028</v>
      </c>
      <c r="H116" s="459">
        <v>23212</v>
      </c>
      <c r="I116" s="459">
        <v>13700</v>
      </c>
      <c r="J116" s="460">
        <v>16.010000000000002</v>
      </c>
      <c r="K116" s="460">
        <v>41.83</v>
      </c>
      <c r="L116" s="460">
        <v>2.61</v>
      </c>
      <c r="M116" s="460">
        <v>2.71</v>
      </c>
      <c r="N116" s="122"/>
      <c r="O116" s="122"/>
      <c r="P116" s="122"/>
      <c r="Q116" s="459">
        <v>25452</v>
      </c>
      <c r="R116" s="460">
        <v>24</v>
      </c>
      <c r="S116" s="460">
        <v>15</v>
      </c>
      <c r="T116" s="460">
        <v>62</v>
      </c>
      <c r="U116" s="459">
        <v>86135</v>
      </c>
      <c r="V116" s="460">
        <v>16</v>
      </c>
      <c r="W116" s="460">
        <v>56</v>
      </c>
      <c r="X116" s="460">
        <v>10</v>
      </c>
      <c r="Y116" s="460">
        <v>1.3</v>
      </c>
      <c r="Z116" s="460">
        <v>11</v>
      </c>
      <c r="AA116" s="122"/>
      <c r="AB116" s="122"/>
      <c r="AC116" s="122"/>
      <c r="AD116" s="122"/>
      <c r="AE116" s="459">
        <v>1388</v>
      </c>
      <c r="AF116" s="460">
        <v>16</v>
      </c>
      <c r="AG116" s="459">
        <v>1040</v>
      </c>
      <c r="AH116" s="460">
        <v>13</v>
      </c>
      <c r="AI116" s="459">
        <v>3618</v>
      </c>
      <c r="AJ116" s="460">
        <v>16</v>
      </c>
      <c r="AK116" s="459">
        <v>5396</v>
      </c>
      <c r="AL116" s="460">
        <v>24</v>
      </c>
      <c r="AM116" s="460">
        <v>147</v>
      </c>
      <c r="AN116" s="460">
        <v>17</v>
      </c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2"/>
      <c r="AZ116" s="122"/>
      <c r="BA116" s="122"/>
      <c r="BB116" s="122"/>
      <c r="BC116" s="484"/>
      <c r="BD116" s="484"/>
      <c r="BE116" s="484"/>
      <c r="BF116" s="484"/>
      <c r="BG116" s="484"/>
      <c r="BH116" s="484"/>
      <c r="BI116" s="484"/>
      <c r="BJ116" s="484"/>
      <c r="BK116" s="484"/>
    </row>
    <row r="117" spans="1:63" ht="15" x14ac:dyDescent="0.25">
      <c r="A117" s="457" t="s">
        <v>941</v>
      </c>
      <c r="B117" s="458" t="s">
        <v>411</v>
      </c>
      <c r="C117" s="458" t="s">
        <v>942</v>
      </c>
      <c r="D117" s="458">
        <v>2010</v>
      </c>
      <c r="E117" s="459">
        <v>1970</v>
      </c>
      <c r="F117" s="458">
        <v>22</v>
      </c>
      <c r="G117" s="459">
        <v>1038</v>
      </c>
      <c r="H117" s="459">
        <v>21994</v>
      </c>
      <c r="I117" s="459">
        <v>13827</v>
      </c>
      <c r="J117" s="460">
        <v>16.28</v>
      </c>
      <c r="K117" s="460">
        <v>42.5</v>
      </c>
      <c r="L117" s="460">
        <v>3.05</v>
      </c>
      <c r="M117" s="460">
        <v>3.2</v>
      </c>
      <c r="N117" s="122"/>
      <c r="O117" s="122"/>
      <c r="P117" s="122"/>
      <c r="Q117" s="459">
        <v>26370</v>
      </c>
      <c r="R117" s="460">
        <v>24</v>
      </c>
      <c r="S117" s="460">
        <v>18</v>
      </c>
      <c r="T117" s="460">
        <v>46</v>
      </c>
      <c r="U117" s="459">
        <v>90943</v>
      </c>
      <c r="V117" s="460">
        <v>16</v>
      </c>
      <c r="W117" s="460">
        <v>58</v>
      </c>
      <c r="X117" s="460">
        <v>10</v>
      </c>
      <c r="Y117" s="460">
        <v>1.31</v>
      </c>
      <c r="Z117" s="460">
        <v>11</v>
      </c>
      <c r="AA117" s="122"/>
      <c r="AB117" s="122"/>
      <c r="AC117" s="122"/>
      <c r="AD117" s="122"/>
      <c r="AE117" s="459">
        <v>1500</v>
      </c>
      <c r="AF117" s="460">
        <v>17</v>
      </c>
      <c r="AG117" s="459">
        <v>1080</v>
      </c>
      <c r="AH117" s="460">
        <v>12</v>
      </c>
      <c r="AI117" s="459">
        <v>3820</v>
      </c>
      <c r="AJ117" s="460">
        <v>16</v>
      </c>
      <c r="AK117" s="459">
        <v>5591</v>
      </c>
      <c r="AL117" s="460">
        <v>24</v>
      </c>
      <c r="AM117" s="460">
        <v>160</v>
      </c>
      <c r="AN117" s="460">
        <v>18</v>
      </c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2"/>
      <c r="AZ117" s="122"/>
      <c r="BA117" s="122"/>
      <c r="BB117" s="122"/>
      <c r="BC117" s="484"/>
      <c r="BD117" s="484"/>
      <c r="BE117" s="484"/>
      <c r="BF117" s="484"/>
      <c r="BG117" s="484"/>
      <c r="BH117" s="484"/>
      <c r="BI117" s="484"/>
      <c r="BJ117" s="484"/>
      <c r="BK117" s="484"/>
    </row>
    <row r="118" spans="1:63" ht="15" x14ac:dyDescent="0.25">
      <c r="A118" s="457" t="s">
        <v>941</v>
      </c>
      <c r="B118" s="458" t="s">
        <v>411</v>
      </c>
      <c r="C118" s="458" t="s">
        <v>942</v>
      </c>
      <c r="D118" s="458">
        <v>2011</v>
      </c>
      <c r="E118" s="459">
        <v>1980</v>
      </c>
      <c r="F118" s="458">
        <v>22</v>
      </c>
      <c r="G118" s="459">
        <v>1045</v>
      </c>
      <c r="H118" s="459">
        <v>22302</v>
      </c>
      <c r="I118" s="459">
        <v>14021</v>
      </c>
      <c r="J118" s="460">
        <v>16.79</v>
      </c>
      <c r="K118" s="460">
        <v>44.62</v>
      </c>
      <c r="L118" s="460">
        <v>3.51</v>
      </c>
      <c r="M118" s="460">
        <v>4.0199999999999996</v>
      </c>
      <c r="N118" s="122"/>
      <c r="O118" s="122"/>
      <c r="P118" s="122"/>
      <c r="Q118" s="459">
        <v>26636</v>
      </c>
      <c r="R118" s="460">
        <v>24</v>
      </c>
      <c r="S118" s="460">
        <v>17</v>
      </c>
      <c r="T118" s="460">
        <v>60</v>
      </c>
      <c r="U118" s="459">
        <v>92717</v>
      </c>
      <c r="V118" s="460">
        <v>17</v>
      </c>
      <c r="W118" s="460">
        <v>58</v>
      </c>
      <c r="X118" s="460">
        <v>11</v>
      </c>
      <c r="Y118" s="460">
        <v>1.31</v>
      </c>
      <c r="Z118" s="460">
        <v>11</v>
      </c>
      <c r="AA118" s="122"/>
      <c r="AB118" s="122"/>
      <c r="AC118" s="122"/>
      <c r="AD118" s="122"/>
      <c r="AE118" s="459">
        <v>1588</v>
      </c>
      <c r="AF118" s="460">
        <v>17</v>
      </c>
      <c r="AG118" s="459">
        <v>1068</v>
      </c>
      <c r="AH118" s="460">
        <v>13</v>
      </c>
      <c r="AI118" s="459">
        <v>3894</v>
      </c>
      <c r="AJ118" s="460">
        <v>17</v>
      </c>
      <c r="AK118" s="459">
        <v>5647</v>
      </c>
      <c r="AL118" s="460">
        <v>24</v>
      </c>
      <c r="AM118" s="460">
        <v>175</v>
      </c>
      <c r="AN118" s="460">
        <v>18</v>
      </c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2"/>
      <c r="AZ118" s="122"/>
      <c r="BA118" s="122"/>
      <c r="BB118" s="122"/>
      <c r="BC118" s="484"/>
      <c r="BD118" s="484"/>
      <c r="BE118" s="484"/>
      <c r="BF118" s="484"/>
      <c r="BG118" s="484"/>
      <c r="BH118" s="484"/>
      <c r="BI118" s="484"/>
      <c r="BJ118" s="484"/>
      <c r="BK118" s="484"/>
    </row>
    <row r="119" spans="1:63" ht="15" x14ac:dyDescent="0.25">
      <c r="A119" s="457" t="s">
        <v>941</v>
      </c>
      <c r="B119" s="458" t="s">
        <v>411</v>
      </c>
      <c r="C119" s="458" t="s">
        <v>942</v>
      </c>
      <c r="D119" s="458">
        <v>2012</v>
      </c>
      <c r="E119" s="459">
        <v>1990</v>
      </c>
      <c r="F119" s="458">
        <v>22</v>
      </c>
      <c r="G119" s="459">
        <v>1056</v>
      </c>
      <c r="H119" s="459">
        <v>22865</v>
      </c>
      <c r="I119" s="459">
        <v>15650</v>
      </c>
      <c r="J119" s="460">
        <v>17.14</v>
      </c>
      <c r="K119" s="460">
        <v>39.659999999999997</v>
      </c>
      <c r="L119" s="460">
        <v>3.89</v>
      </c>
      <c r="M119" s="460">
        <v>4.2</v>
      </c>
      <c r="N119" s="122"/>
      <c r="O119" s="122"/>
      <c r="P119" s="122"/>
      <c r="Q119" s="459">
        <v>26758</v>
      </c>
      <c r="R119" s="460">
        <v>24</v>
      </c>
      <c r="S119" s="460">
        <v>17</v>
      </c>
      <c r="T119" s="460">
        <v>61</v>
      </c>
      <c r="U119" s="459">
        <v>94868</v>
      </c>
      <c r="V119" s="460">
        <v>18</v>
      </c>
      <c r="W119" s="460">
        <v>59</v>
      </c>
      <c r="X119" s="460">
        <v>11</v>
      </c>
      <c r="Y119" s="460">
        <v>1.31</v>
      </c>
      <c r="Z119" s="460">
        <v>13</v>
      </c>
      <c r="AA119" s="122"/>
      <c r="AB119" s="122"/>
      <c r="AC119" s="122"/>
      <c r="AD119" s="122"/>
      <c r="AE119" s="459">
        <v>1664</v>
      </c>
      <c r="AF119" s="460">
        <v>18</v>
      </c>
      <c r="AG119" s="459">
        <v>1070</v>
      </c>
      <c r="AH119" s="460">
        <v>14</v>
      </c>
      <c r="AI119" s="459">
        <v>3984</v>
      </c>
      <c r="AJ119" s="460">
        <v>18</v>
      </c>
      <c r="AK119" s="459">
        <v>5673</v>
      </c>
      <c r="AL119" s="460">
        <v>24</v>
      </c>
      <c r="AM119" s="460">
        <v>162</v>
      </c>
      <c r="AN119" s="460">
        <v>18</v>
      </c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2"/>
      <c r="AZ119" s="122"/>
      <c r="BA119" s="122"/>
      <c r="BB119" s="122"/>
      <c r="BC119" s="484"/>
      <c r="BD119" s="484"/>
      <c r="BE119" s="484"/>
      <c r="BF119" s="484"/>
      <c r="BG119" s="484"/>
      <c r="BH119" s="484"/>
      <c r="BI119" s="484"/>
      <c r="BJ119" s="484"/>
      <c r="BK119" s="484"/>
    </row>
    <row r="120" spans="1:63" ht="15" x14ac:dyDescent="0.25">
      <c r="A120" s="457" t="s">
        <v>941</v>
      </c>
      <c r="B120" s="458" t="s">
        <v>411</v>
      </c>
      <c r="C120" s="458" t="s">
        <v>942</v>
      </c>
      <c r="D120" s="458">
        <v>2013</v>
      </c>
      <c r="E120" s="459">
        <v>2005</v>
      </c>
      <c r="F120" s="458">
        <v>22</v>
      </c>
      <c r="G120" s="459">
        <v>1073</v>
      </c>
      <c r="H120" s="459">
        <v>23865</v>
      </c>
      <c r="I120" s="459">
        <v>15113</v>
      </c>
      <c r="J120" s="460">
        <v>17.39</v>
      </c>
      <c r="K120" s="460">
        <v>41.23</v>
      </c>
      <c r="L120" s="460">
        <v>3.89</v>
      </c>
      <c r="M120" s="460">
        <v>4.12</v>
      </c>
      <c r="N120" s="122"/>
      <c r="O120" s="122"/>
      <c r="P120" s="122"/>
      <c r="Q120" s="459">
        <v>27490</v>
      </c>
      <c r="R120" s="460">
        <v>24</v>
      </c>
      <c r="S120" s="460">
        <v>17</v>
      </c>
      <c r="T120" s="460">
        <v>64</v>
      </c>
      <c r="U120" s="459">
        <v>98348</v>
      </c>
      <c r="V120" s="460">
        <v>18</v>
      </c>
      <c r="W120" s="460">
        <v>60</v>
      </c>
      <c r="X120" s="460">
        <v>11</v>
      </c>
      <c r="Y120" s="460">
        <v>1.32</v>
      </c>
      <c r="Z120" s="460">
        <v>13</v>
      </c>
      <c r="AA120" s="122"/>
      <c r="AB120" s="122"/>
      <c r="AC120" s="122"/>
      <c r="AD120" s="122"/>
      <c r="AE120" s="459">
        <v>1747</v>
      </c>
      <c r="AF120" s="460">
        <v>18</v>
      </c>
      <c r="AG120" s="459">
        <v>1093</v>
      </c>
      <c r="AH120" s="460">
        <v>14</v>
      </c>
      <c r="AI120" s="459">
        <v>4131</v>
      </c>
      <c r="AJ120" s="460">
        <v>18</v>
      </c>
      <c r="AK120" s="459">
        <v>5828</v>
      </c>
      <c r="AL120" s="460">
        <v>24</v>
      </c>
      <c r="AM120" s="460">
        <v>173</v>
      </c>
      <c r="AN120" s="460">
        <v>18</v>
      </c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2"/>
      <c r="AZ120" s="122"/>
      <c r="BA120" s="122"/>
      <c r="BB120" s="122"/>
      <c r="BC120" s="484"/>
      <c r="BD120" s="484"/>
      <c r="BE120" s="484"/>
      <c r="BF120" s="484"/>
      <c r="BG120" s="484"/>
      <c r="BH120" s="484"/>
      <c r="BI120" s="484"/>
      <c r="BJ120" s="484"/>
      <c r="BK120" s="484"/>
    </row>
    <row r="121" spans="1:63" ht="15" x14ac:dyDescent="0.25">
      <c r="A121" s="457" t="s">
        <v>941</v>
      </c>
      <c r="B121" s="458" t="s">
        <v>411</v>
      </c>
      <c r="C121" s="458" t="s">
        <v>942</v>
      </c>
      <c r="D121" s="458">
        <v>2014</v>
      </c>
      <c r="E121" s="459">
        <v>2020</v>
      </c>
      <c r="F121" s="458">
        <v>22</v>
      </c>
      <c r="G121" s="459">
        <v>1081</v>
      </c>
      <c r="H121" s="459">
        <v>23134</v>
      </c>
      <c r="I121" s="459">
        <v>14203</v>
      </c>
      <c r="J121" s="460">
        <v>17.670000000000002</v>
      </c>
      <c r="K121" s="460">
        <v>44.82</v>
      </c>
      <c r="L121" s="460">
        <v>3.63</v>
      </c>
      <c r="M121" s="460">
        <v>3.85</v>
      </c>
      <c r="N121" s="122"/>
      <c r="O121" s="122"/>
      <c r="P121" s="122"/>
      <c r="Q121" s="459">
        <v>27678</v>
      </c>
      <c r="R121" s="460">
        <v>24</v>
      </c>
      <c r="S121" s="460">
        <v>18</v>
      </c>
      <c r="T121" s="460">
        <v>57</v>
      </c>
      <c r="U121" s="459">
        <v>100804</v>
      </c>
      <c r="V121" s="460">
        <v>18</v>
      </c>
      <c r="W121" s="460">
        <v>62</v>
      </c>
      <c r="X121" s="460">
        <v>12</v>
      </c>
      <c r="Y121" s="460">
        <v>1.33</v>
      </c>
      <c r="Z121" s="460">
        <v>12</v>
      </c>
      <c r="AA121" s="122"/>
      <c r="AB121" s="122"/>
      <c r="AC121" s="122"/>
      <c r="AD121" s="122"/>
      <c r="AE121" s="459">
        <v>1808</v>
      </c>
      <c r="AF121" s="460">
        <v>18</v>
      </c>
      <c r="AG121" s="459">
        <v>1103</v>
      </c>
      <c r="AH121" s="460">
        <v>13</v>
      </c>
      <c r="AI121" s="459">
        <v>4234</v>
      </c>
      <c r="AJ121" s="460">
        <v>18</v>
      </c>
      <c r="AK121" s="459">
        <v>5868</v>
      </c>
      <c r="AL121" s="460">
        <v>24</v>
      </c>
      <c r="AM121" s="460">
        <v>189</v>
      </c>
      <c r="AN121" s="460">
        <v>18</v>
      </c>
      <c r="AO121" s="460">
        <v>22</v>
      </c>
      <c r="AP121" s="460">
        <v>24</v>
      </c>
      <c r="AQ121" s="460">
        <v>58</v>
      </c>
      <c r="AR121" s="460">
        <v>18</v>
      </c>
      <c r="AS121" s="460">
        <v>12</v>
      </c>
      <c r="AT121" s="460">
        <v>12</v>
      </c>
      <c r="AU121" s="122"/>
      <c r="AV121" s="122"/>
      <c r="AW121" s="460">
        <v>18</v>
      </c>
      <c r="AX121" s="460">
        <v>13</v>
      </c>
      <c r="AY121" s="460">
        <v>18</v>
      </c>
      <c r="AZ121" s="460">
        <v>24</v>
      </c>
      <c r="BA121" s="460">
        <v>18</v>
      </c>
      <c r="BB121" s="122"/>
      <c r="BC121" s="484"/>
      <c r="BD121" s="484"/>
      <c r="BE121" s="484"/>
      <c r="BF121" s="484"/>
      <c r="BG121" s="484"/>
      <c r="BH121" s="484"/>
      <c r="BI121" s="484"/>
      <c r="BJ121" s="484"/>
      <c r="BK121" s="484"/>
    </row>
    <row r="122" spans="1:63" ht="15" x14ac:dyDescent="0.25">
      <c r="A122" s="457" t="s">
        <v>941</v>
      </c>
      <c r="B122" s="458" t="s">
        <v>411</v>
      </c>
      <c r="C122" s="458" t="s">
        <v>942</v>
      </c>
      <c r="D122" s="458">
        <v>2015</v>
      </c>
      <c r="E122" s="459">
        <v>2035</v>
      </c>
      <c r="F122" s="458">
        <v>22</v>
      </c>
      <c r="G122" s="459">
        <v>1091</v>
      </c>
      <c r="H122" s="459">
        <v>26070</v>
      </c>
      <c r="I122" s="459">
        <v>12363</v>
      </c>
      <c r="J122" s="460">
        <v>17.690000000000001</v>
      </c>
      <c r="K122" s="460">
        <v>46.87</v>
      </c>
      <c r="L122" s="460">
        <v>3.18</v>
      </c>
      <c r="M122" s="460">
        <v>2.86</v>
      </c>
      <c r="N122" s="122"/>
      <c r="O122" s="122"/>
      <c r="P122" s="122"/>
      <c r="Q122" s="459">
        <v>27813</v>
      </c>
      <c r="R122" s="460">
        <v>24</v>
      </c>
      <c r="S122" s="460">
        <v>19</v>
      </c>
      <c r="T122" s="460">
        <v>50</v>
      </c>
      <c r="U122" s="459">
        <v>103091</v>
      </c>
      <c r="V122" s="460">
        <v>18</v>
      </c>
      <c r="W122" s="460">
        <v>66</v>
      </c>
      <c r="X122" s="460">
        <v>11</v>
      </c>
      <c r="Y122" s="460">
        <v>1.33</v>
      </c>
      <c r="Z122" s="460">
        <v>12</v>
      </c>
      <c r="AA122" s="122"/>
      <c r="AB122" s="122"/>
      <c r="AC122" s="122"/>
      <c r="AD122" s="122"/>
      <c r="AE122" s="459">
        <v>1834</v>
      </c>
      <c r="AF122" s="460">
        <v>18</v>
      </c>
      <c r="AG122" s="459">
        <v>1128</v>
      </c>
      <c r="AH122" s="460">
        <v>15</v>
      </c>
      <c r="AI122" s="459">
        <v>4330</v>
      </c>
      <c r="AJ122" s="460">
        <v>18</v>
      </c>
      <c r="AK122" s="459">
        <v>5896</v>
      </c>
      <c r="AL122" s="460">
        <v>24</v>
      </c>
      <c r="AM122" s="460">
        <v>195</v>
      </c>
      <c r="AN122" s="460">
        <v>18</v>
      </c>
      <c r="AO122" s="460">
        <v>22</v>
      </c>
      <c r="AP122" s="460">
        <v>24</v>
      </c>
      <c r="AQ122" s="460">
        <v>52</v>
      </c>
      <c r="AR122" s="460">
        <v>18</v>
      </c>
      <c r="AS122" s="460">
        <v>11</v>
      </c>
      <c r="AT122" s="460">
        <v>12</v>
      </c>
      <c r="AU122" s="122"/>
      <c r="AV122" s="122"/>
      <c r="AW122" s="460">
        <v>18</v>
      </c>
      <c r="AX122" s="460">
        <v>15</v>
      </c>
      <c r="AY122" s="460">
        <v>18</v>
      </c>
      <c r="AZ122" s="460">
        <v>24</v>
      </c>
      <c r="BA122" s="460">
        <v>18</v>
      </c>
      <c r="BB122" s="122"/>
      <c r="BC122" s="484"/>
      <c r="BD122" s="484"/>
      <c r="BE122" s="484"/>
      <c r="BF122" s="484"/>
      <c r="BG122" s="484"/>
      <c r="BH122" s="484"/>
      <c r="BI122" s="484"/>
      <c r="BJ122" s="484"/>
      <c r="BK122" s="484"/>
    </row>
    <row r="123" spans="1:63" ht="15" x14ac:dyDescent="0.25">
      <c r="A123" s="457" t="s">
        <v>941</v>
      </c>
      <c r="B123" s="458" t="s">
        <v>411</v>
      </c>
      <c r="C123" s="458" t="s">
        <v>942</v>
      </c>
      <c r="D123" s="458">
        <v>2016</v>
      </c>
      <c r="E123" s="459">
        <v>2050</v>
      </c>
      <c r="F123" s="458">
        <v>21</v>
      </c>
      <c r="G123" s="459">
        <v>1100</v>
      </c>
      <c r="H123" s="459">
        <v>26238</v>
      </c>
      <c r="I123" s="459">
        <v>13498</v>
      </c>
      <c r="J123" s="460">
        <v>17.91</v>
      </c>
      <c r="K123" s="460">
        <v>50.2</v>
      </c>
      <c r="L123" s="460">
        <v>2.78</v>
      </c>
      <c r="M123" s="460">
        <v>2.68</v>
      </c>
      <c r="N123" s="122"/>
      <c r="O123" s="122"/>
      <c r="P123" s="122"/>
      <c r="Q123" s="459">
        <v>27955</v>
      </c>
      <c r="R123" s="460">
        <v>24</v>
      </c>
      <c r="S123" s="460">
        <v>20</v>
      </c>
      <c r="T123" s="460">
        <v>47</v>
      </c>
      <c r="U123" s="459">
        <v>105419</v>
      </c>
      <c r="V123" s="460">
        <v>18</v>
      </c>
      <c r="W123" s="460">
        <v>68</v>
      </c>
      <c r="X123" s="460">
        <v>11</v>
      </c>
      <c r="Y123" s="460">
        <v>1.34</v>
      </c>
      <c r="Z123" s="460">
        <v>11</v>
      </c>
      <c r="AA123" s="122"/>
      <c r="AB123" s="122"/>
      <c r="AC123" s="122"/>
      <c r="AD123" s="122"/>
      <c r="AE123" s="459">
        <v>1886</v>
      </c>
      <c r="AF123" s="460">
        <v>18</v>
      </c>
      <c r="AG123" s="459">
        <v>1153</v>
      </c>
      <c r="AH123" s="460">
        <v>16</v>
      </c>
      <c r="AI123" s="459">
        <v>4428</v>
      </c>
      <c r="AJ123" s="460">
        <v>18</v>
      </c>
      <c r="AK123" s="459">
        <v>5927</v>
      </c>
      <c r="AL123" s="460">
        <v>24</v>
      </c>
      <c r="AM123" s="460">
        <v>211</v>
      </c>
      <c r="AN123" s="460">
        <v>18</v>
      </c>
      <c r="AO123" s="460">
        <v>21</v>
      </c>
      <c r="AP123" s="460">
        <v>24</v>
      </c>
      <c r="AQ123" s="460">
        <v>48</v>
      </c>
      <c r="AR123" s="460">
        <v>18</v>
      </c>
      <c r="AS123" s="460">
        <v>11</v>
      </c>
      <c r="AT123" s="460">
        <v>11</v>
      </c>
      <c r="AU123" s="122"/>
      <c r="AV123" s="122"/>
      <c r="AW123" s="460">
        <v>18</v>
      </c>
      <c r="AX123" s="460">
        <v>16</v>
      </c>
      <c r="AY123" s="460">
        <v>18</v>
      </c>
      <c r="AZ123" s="460">
        <v>24</v>
      </c>
      <c r="BA123" s="460">
        <v>18</v>
      </c>
      <c r="BB123" s="122"/>
      <c r="BC123" s="484"/>
      <c r="BD123" s="484"/>
      <c r="BE123" s="484"/>
      <c r="BF123" s="484"/>
      <c r="BG123" s="484"/>
      <c r="BH123" s="484"/>
      <c r="BI123" s="484"/>
      <c r="BJ123" s="484"/>
      <c r="BK123" s="484"/>
    </row>
    <row r="124" spans="1:63" ht="15" x14ac:dyDescent="0.25">
      <c r="A124" s="461" t="s">
        <v>941</v>
      </c>
      <c r="B124" s="462" t="s">
        <v>411</v>
      </c>
      <c r="C124" s="462" t="s">
        <v>942</v>
      </c>
      <c r="D124" s="462">
        <v>2017</v>
      </c>
      <c r="E124" s="463">
        <v>2075</v>
      </c>
      <c r="F124" s="462">
        <v>21</v>
      </c>
      <c r="G124" s="463">
        <v>1114</v>
      </c>
      <c r="H124" s="463">
        <v>26237</v>
      </c>
      <c r="I124" s="463">
        <v>13554</v>
      </c>
      <c r="J124" s="464">
        <v>18.12</v>
      </c>
      <c r="K124" s="464">
        <v>52.14</v>
      </c>
      <c r="L124" s="464">
        <v>2.96</v>
      </c>
      <c r="M124" s="464">
        <v>2.95</v>
      </c>
      <c r="N124" s="464">
        <v>43.2</v>
      </c>
      <c r="O124" s="464">
        <v>24.8</v>
      </c>
      <c r="P124" s="464">
        <v>6.5</v>
      </c>
      <c r="Q124" s="463">
        <v>28106</v>
      </c>
      <c r="R124" s="464">
        <v>24</v>
      </c>
      <c r="S124" s="464">
        <v>20</v>
      </c>
      <c r="T124" s="464">
        <v>47</v>
      </c>
      <c r="U124" s="463">
        <v>107411</v>
      </c>
      <c r="V124" s="464">
        <v>18</v>
      </c>
      <c r="W124" s="464">
        <v>70</v>
      </c>
      <c r="X124" s="464">
        <v>11</v>
      </c>
      <c r="Y124" s="464">
        <v>1.34</v>
      </c>
      <c r="Z124" s="464">
        <v>11</v>
      </c>
      <c r="AA124" s="464">
        <v>1.44</v>
      </c>
      <c r="AB124" s="464">
        <v>8</v>
      </c>
      <c r="AC124" s="464">
        <v>2.1</v>
      </c>
      <c r="AD124" s="464">
        <v>12</v>
      </c>
      <c r="AE124" s="463">
        <v>1965</v>
      </c>
      <c r="AF124" s="464">
        <v>18</v>
      </c>
      <c r="AG124" s="463">
        <v>1175</v>
      </c>
      <c r="AH124" s="464">
        <v>16</v>
      </c>
      <c r="AI124" s="463">
        <v>4511</v>
      </c>
      <c r="AJ124" s="464">
        <v>18</v>
      </c>
      <c r="AK124" s="463">
        <v>5959</v>
      </c>
      <c r="AL124" s="464">
        <v>24</v>
      </c>
      <c r="AM124" s="464">
        <v>235</v>
      </c>
      <c r="AN124" s="464">
        <v>18</v>
      </c>
      <c r="AO124" s="464">
        <v>21</v>
      </c>
      <c r="AP124" s="464">
        <v>24</v>
      </c>
      <c r="AQ124" s="464">
        <v>48</v>
      </c>
      <c r="AR124" s="464">
        <v>18</v>
      </c>
      <c r="AS124" s="464">
        <v>11</v>
      </c>
      <c r="AT124" s="464">
        <v>11</v>
      </c>
      <c r="AU124" s="464">
        <v>8</v>
      </c>
      <c r="AV124" s="464">
        <v>12</v>
      </c>
      <c r="AW124" s="464">
        <v>18</v>
      </c>
      <c r="AX124" s="464">
        <v>16</v>
      </c>
      <c r="AY124" s="464">
        <v>18</v>
      </c>
      <c r="AZ124" s="464">
        <v>24</v>
      </c>
      <c r="BA124" s="464">
        <v>18</v>
      </c>
      <c r="BB124" s="465"/>
      <c r="BC124" s="463">
        <f>H124+I124-H105-I105</f>
        <v>12936</v>
      </c>
      <c r="BD124" s="463">
        <f>U124-U105</f>
        <v>62296</v>
      </c>
      <c r="BE124" s="464">
        <f>W124-W105</f>
        <v>28</v>
      </c>
      <c r="BF124" s="463">
        <f>Q124-Q105</f>
        <v>14108</v>
      </c>
      <c r="BG124" s="467">
        <f>BF124*0.00887</f>
        <v>125.13795999999999</v>
      </c>
      <c r="BH124" s="464">
        <f>Y124-Y105</f>
        <v>0.1100000000000001</v>
      </c>
      <c r="BI124" s="463">
        <f>E124-E105</f>
        <v>590</v>
      </c>
      <c r="BJ124" s="467">
        <f>BD124/BI124</f>
        <v>105.5864406779661</v>
      </c>
      <c r="BK124" s="467">
        <f>BC124/BI124</f>
        <v>21.925423728813559</v>
      </c>
    </row>
    <row r="125" spans="1:63" ht="15" x14ac:dyDescent="0.25">
      <c r="A125" s="457" t="s">
        <v>978</v>
      </c>
      <c r="B125" s="458" t="s">
        <v>411</v>
      </c>
      <c r="C125" s="458" t="s">
        <v>842</v>
      </c>
      <c r="D125" s="458">
        <v>1997</v>
      </c>
      <c r="E125" s="459">
        <v>2620</v>
      </c>
      <c r="F125" s="458">
        <v>13</v>
      </c>
      <c r="G125" s="459">
        <v>1069</v>
      </c>
      <c r="H125" s="459">
        <v>29515</v>
      </c>
      <c r="I125" s="459">
        <v>19340</v>
      </c>
      <c r="J125" s="460">
        <v>11.98</v>
      </c>
      <c r="K125" s="460">
        <v>28.5</v>
      </c>
      <c r="L125" s="460">
        <v>1.4</v>
      </c>
      <c r="M125" s="460">
        <v>1.51</v>
      </c>
      <c r="N125" s="122"/>
      <c r="O125" s="122"/>
      <c r="P125" s="122"/>
      <c r="Q125" s="459">
        <v>18379</v>
      </c>
      <c r="R125" s="460">
        <v>22</v>
      </c>
      <c r="S125" s="460">
        <v>12</v>
      </c>
      <c r="T125" s="460">
        <v>47</v>
      </c>
      <c r="U125" s="459">
        <v>70359</v>
      </c>
      <c r="V125" s="460">
        <v>14</v>
      </c>
      <c r="W125" s="460">
        <v>37</v>
      </c>
      <c r="X125" s="460">
        <v>22</v>
      </c>
      <c r="Y125" s="460">
        <v>1.18</v>
      </c>
      <c r="Z125" s="460">
        <v>28</v>
      </c>
      <c r="AA125" s="122"/>
      <c r="AB125" s="122"/>
      <c r="AC125" s="122"/>
      <c r="AD125" s="122"/>
      <c r="AE125" s="460">
        <v>834</v>
      </c>
      <c r="AF125" s="460">
        <v>14</v>
      </c>
      <c r="AG125" s="459">
        <v>1010</v>
      </c>
      <c r="AH125" s="460">
        <v>9</v>
      </c>
      <c r="AI125" s="459">
        <v>2955</v>
      </c>
      <c r="AJ125" s="460">
        <v>14</v>
      </c>
      <c r="AK125" s="459">
        <v>3896</v>
      </c>
      <c r="AL125" s="460">
        <v>22</v>
      </c>
      <c r="AM125" s="460">
        <v>80</v>
      </c>
      <c r="AN125" s="460">
        <v>14</v>
      </c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22"/>
      <c r="AY125" s="122"/>
      <c r="AZ125" s="122"/>
      <c r="BA125" s="122"/>
      <c r="BB125" s="122"/>
      <c r="BC125" s="484"/>
      <c r="BD125" s="484"/>
      <c r="BE125" s="484"/>
      <c r="BF125" s="484"/>
      <c r="BG125" s="484"/>
      <c r="BH125" s="484"/>
      <c r="BI125" s="484"/>
      <c r="BJ125" s="484"/>
      <c r="BK125" s="484"/>
    </row>
    <row r="126" spans="1:63" ht="15" x14ac:dyDescent="0.25">
      <c r="A126" s="457" t="s">
        <v>978</v>
      </c>
      <c r="B126" s="458" t="s">
        <v>411</v>
      </c>
      <c r="C126" s="458" t="s">
        <v>842</v>
      </c>
      <c r="D126" s="458">
        <v>1998</v>
      </c>
      <c r="E126" s="459">
        <v>2660</v>
      </c>
      <c r="F126" s="458">
        <v>13</v>
      </c>
      <c r="G126" s="459">
        <v>1104</v>
      </c>
      <c r="H126" s="459">
        <v>30000</v>
      </c>
      <c r="I126" s="459">
        <v>18985</v>
      </c>
      <c r="J126" s="460">
        <v>12.17</v>
      </c>
      <c r="K126" s="460">
        <v>28.89</v>
      </c>
      <c r="L126" s="460">
        <v>1.27</v>
      </c>
      <c r="M126" s="460">
        <v>1.39</v>
      </c>
      <c r="N126" s="122"/>
      <c r="O126" s="122"/>
      <c r="P126" s="122"/>
      <c r="Q126" s="459">
        <v>19276</v>
      </c>
      <c r="R126" s="460">
        <v>23</v>
      </c>
      <c r="S126" s="460">
        <v>12</v>
      </c>
      <c r="T126" s="460">
        <v>53</v>
      </c>
      <c r="U126" s="459">
        <v>73793</v>
      </c>
      <c r="V126" s="460">
        <v>14</v>
      </c>
      <c r="W126" s="460">
        <v>38</v>
      </c>
      <c r="X126" s="460">
        <v>26</v>
      </c>
      <c r="Y126" s="460">
        <v>1.19</v>
      </c>
      <c r="Z126" s="460">
        <v>27</v>
      </c>
      <c r="AA126" s="122"/>
      <c r="AB126" s="122"/>
      <c r="AC126" s="122"/>
      <c r="AD126" s="122"/>
      <c r="AE126" s="460">
        <v>885</v>
      </c>
      <c r="AF126" s="460">
        <v>14</v>
      </c>
      <c r="AG126" s="459">
        <v>1042</v>
      </c>
      <c r="AH126" s="460">
        <v>9</v>
      </c>
      <c r="AI126" s="459">
        <v>3099</v>
      </c>
      <c r="AJ126" s="460">
        <v>14</v>
      </c>
      <c r="AK126" s="459">
        <v>4087</v>
      </c>
      <c r="AL126" s="460">
        <v>23</v>
      </c>
      <c r="AM126" s="460">
        <v>84</v>
      </c>
      <c r="AN126" s="460">
        <v>15</v>
      </c>
      <c r="AO126" s="122"/>
      <c r="AP126" s="122"/>
      <c r="AQ126" s="122"/>
      <c r="AR126" s="122"/>
      <c r="AS126" s="122"/>
      <c r="AT126" s="122"/>
      <c r="AU126" s="122"/>
      <c r="AV126" s="122"/>
      <c r="AW126" s="122"/>
      <c r="AX126" s="122"/>
      <c r="AY126" s="122"/>
      <c r="AZ126" s="122"/>
      <c r="BA126" s="122"/>
      <c r="BB126" s="122"/>
      <c r="BC126" s="484"/>
      <c r="BD126" s="484"/>
      <c r="BE126" s="484"/>
      <c r="BF126" s="484"/>
      <c r="BG126" s="484"/>
      <c r="BH126" s="484"/>
      <c r="BI126" s="484"/>
      <c r="BJ126" s="484"/>
      <c r="BK126" s="484"/>
    </row>
    <row r="127" spans="1:63" ht="15" x14ac:dyDescent="0.25">
      <c r="A127" s="457" t="s">
        <v>978</v>
      </c>
      <c r="B127" s="458" t="s">
        <v>411</v>
      </c>
      <c r="C127" s="458" t="s">
        <v>842</v>
      </c>
      <c r="D127" s="458">
        <v>1999</v>
      </c>
      <c r="E127" s="459">
        <v>2700</v>
      </c>
      <c r="F127" s="458">
        <v>13</v>
      </c>
      <c r="G127" s="459">
        <v>1139</v>
      </c>
      <c r="H127" s="459">
        <v>31775</v>
      </c>
      <c r="I127" s="459">
        <v>19345</v>
      </c>
      <c r="J127" s="460">
        <v>12.43</v>
      </c>
      <c r="K127" s="460">
        <v>29.28</v>
      </c>
      <c r="L127" s="460">
        <v>1.59</v>
      </c>
      <c r="M127" s="460">
        <v>1.5</v>
      </c>
      <c r="N127" s="122"/>
      <c r="O127" s="122"/>
      <c r="P127" s="122"/>
      <c r="Q127" s="459">
        <v>21376</v>
      </c>
      <c r="R127" s="460">
        <v>22</v>
      </c>
      <c r="S127" s="460">
        <v>13</v>
      </c>
      <c r="T127" s="460">
        <v>51</v>
      </c>
      <c r="U127" s="459">
        <v>81830</v>
      </c>
      <c r="V127" s="460">
        <v>14</v>
      </c>
      <c r="W127" s="460">
        <v>40</v>
      </c>
      <c r="X127" s="460">
        <v>25</v>
      </c>
      <c r="Y127" s="460">
        <v>1.2</v>
      </c>
      <c r="Z127" s="460">
        <v>26</v>
      </c>
      <c r="AA127" s="122"/>
      <c r="AB127" s="122"/>
      <c r="AC127" s="122"/>
      <c r="AD127" s="122"/>
      <c r="AE127" s="459">
        <v>1008</v>
      </c>
      <c r="AF127" s="460">
        <v>15</v>
      </c>
      <c r="AG127" s="459">
        <v>1131</v>
      </c>
      <c r="AH127" s="460">
        <v>9</v>
      </c>
      <c r="AI127" s="459">
        <v>3437</v>
      </c>
      <c r="AJ127" s="460">
        <v>14</v>
      </c>
      <c r="AK127" s="459">
        <v>4532</v>
      </c>
      <c r="AL127" s="460">
        <v>22</v>
      </c>
      <c r="AM127" s="460">
        <v>95</v>
      </c>
      <c r="AN127" s="460">
        <v>15</v>
      </c>
      <c r="AO127" s="122"/>
      <c r="AP127" s="122"/>
      <c r="AQ127" s="122"/>
      <c r="AR127" s="122"/>
      <c r="AS127" s="122"/>
      <c r="AT127" s="122"/>
      <c r="AU127" s="122"/>
      <c r="AV127" s="122"/>
      <c r="AW127" s="122"/>
      <c r="AX127" s="122"/>
      <c r="AY127" s="122"/>
      <c r="AZ127" s="122"/>
      <c r="BA127" s="122"/>
      <c r="BB127" s="122"/>
      <c r="BC127" s="484"/>
      <c r="BD127" s="484"/>
      <c r="BE127" s="484"/>
      <c r="BF127" s="484"/>
      <c r="BG127" s="484"/>
      <c r="BH127" s="484"/>
      <c r="BI127" s="484"/>
      <c r="BJ127" s="484"/>
      <c r="BK127" s="484"/>
    </row>
    <row r="128" spans="1:63" ht="15" x14ac:dyDescent="0.25">
      <c r="A128" s="457" t="s">
        <v>978</v>
      </c>
      <c r="B128" s="458" t="s">
        <v>411</v>
      </c>
      <c r="C128" s="458" t="s">
        <v>842</v>
      </c>
      <c r="D128" s="458">
        <v>2000</v>
      </c>
      <c r="E128" s="459">
        <v>2740</v>
      </c>
      <c r="F128" s="458">
        <v>14</v>
      </c>
      <c r="G128" s="459">
        <v>1175</v>
      </c>
      <c r="H128" s="459">
        <v>33745</v>
      </c>
      <c r="I128" s="459">
        <v>20065</v>
      </c>
      <c r="J128" s="460">
        <v>12.85</v>
      </c>
      <c r="K128" s="460">
        <v>30.38</v>
      </c>
      <c r="L128" s="460">
        <v>1.72</v>
      </c>
      <c r="M128" s="460">
        <v>1.68</v>
      </c>
      <c r="N128" s="122"/>
      <c r="O128" s="122"/>
      <c r="P128" s="122"/>
      <c r="Q128" s="459">
        <v>22554</v>
      </c>
      <c r="R128" s="460">
        <v>23</v>
      </c>
      <c r="S128" s="460">
        <v>13</v>
      </c>
      <c r="T128" s="460">
        <v>56</v>
      </c>
      <c r="U128" s="459">
        <v>86340</v>
      </c>
      <c r="V128" s="460">
        <v>15</v>
      </c>
      <c r="W128" s="460">
        <v>41</v>
      </c>
      <c r="X128" s="460">
        <v>24</v>
      </c>
      <c r="Y128" s="460">
        <v>1.22</v>
      </c>
      <c r="Z128" s="460">
        <v>24</v>
      </c>
      <c r="AA128" s="122"/>
      <c r="AB128" s="122"/>
      <c r="AC128" s="122"/>
      <c r="AD128" s="122"/>
      <c r="AE128" s="459">
        <v>1102</v>
      </c>
      <c r="AF128" s="460">
        <v>15</v>
      </c>
      <c r="AG128" s="459">
        <v>1154</v>
      </c>
      <c r="AH128" s="460">
        <v>9</v>
      </c>
      <c r="AI128" s="459">
        <v>3626</v>
      </c>
      <c r="AJ128" s="460">
        <v>15</v>
      </c>
      <c r="AK128" s="459">
        <v>4781</v>
      </c>
      <c r="AL128" s="460">
        <v>23</v>
      </c>
      <c r="AM128" s="460">
        <v>105</v>
      </c>
      <c r="AN128" s="460">
        <v>15</v>
      </c>
      <c r="AO128" s="122"/>
      <c r="AP128" s="122"/>
      <c r="AQ128" s="122"/>
      <c r="AR128" s="122"/>
      <c r="AS128" s="122"/>
      <c r="AT128" s="122"/>
      <c r="AU128" s="122"/>
      <c r="AV128" s="122"/>
      <c r="AW128" s="122"/>
      <c r="AX128" s="122"/>
      <c r="AY128" s="122"/>
      <c r="AZ128" s="122"/>
      <c r="BA128" s="122"/>
      <c r="BB128" s="122"/>
      <c r="BC128" s="484"/>
      <c r="BD128" s="484"/>
      <c r="BE128" s="484"/>
      <c r="BF128" s="484"/>
      <c r="BG128" s="484"/>
      <c r="BH128" s="484"/>
      <c r="BI128" s="484"/>
      <c r="BJ128" s="484"/>
      <c r="BK128" s="484"/>
    </row>
    <row r="129" spans="1:63" ht="15" x14ac:dyDescent="0.25">
      <c r="A129" s="457" t="s">
        <v>978</v>
      </c>
      <c r="B129" s="458" t="s">
        <v>411</v>
      </c>
      <c r="C129" s="458" t="s">
        <v>842</v>
      </c>
      <c r="D129" s="458">
        <v>2001</v>
      </c>
      <c r="E129" s="459">
        <v>2780</v>
      </c>
      <c r="F129" s="458">
        <v>14</v>
      </c>
      <c r="G129" s="459">
        <v>1212</v>
      </c>
      <c r="H129" s="459">
        <v>34590</v>
      </c>
      <c r="I129" s="459">
        <v>21520</v>
      </c>
      <c r="J129" s="460">
        <v>13.22</v>
      </c>
      <c r="K129" s="460">
        <v>31.51</v>
      </c>
      <c r="L129" s="460">
        <v>1.93</v>
      </c>
      <c r="M129" s="460">
        <v>1.78</v>
      </c>
      <c r="N129" s="122"/>
      <c r="O129" s="122"/>
      <c r="P129" s="122"/>
      <c r="Q129" s="459">
        <v>23957</v>
      </c>
      <c r="R129" s="460">
        <v>21</v>
      </c>
      <c r="S129" s="460">
        <v>14</v>
      </c>
      <c r="T129" s="460">
        <v>54</v>
      </c>
      <c r="U129" s="459">
        <v>91710</v>
      </c>
      <c r="V129" s="460">
        <v>14</v>
      </c>
      <c r="W129" s="460">
        <v>42</v>
      </c>
      <c r="X129" s="460">
        <v>26</v>
      </c>
      <c r="Y129" s="460">
        <v>1.23</v>
      </c>
      <c r="Z129" s="460">
        <v>24</v>
      </c>
      <c r="AA129" s="122"/>
      <c r="AB129" s="122"/>
      <c r="AC129" s="122"/>
      <c r="AD129" s="122"/>
      <c r="AE129" s="459">
        <v>1207</v>
      </c>
      <c r="AF129" s="460">
        <v>15</v>
      </c>
      <c r="AG129" s="459">
        <v>1193</v>
      </c>
      <c r="AH129" s="460">
        <v>9</v>
      </c>
      <c r="AI129" s="459">
        <v>3852</v>
      </c>
      <c r="AJ129" s="460">
        <v>14</v>
      </c>
      <c r="AK129" s="459">
        <v>5079</v>
      </c>
      <c r="AL129" s="460">
        <v>21</v>
      </c>
      <c r="AM129" s="460">
        <v>116</v>
      </c>
      <c r="AN129" s="460">
        <v>15</v>
      </c>
      <c r="AO129" s="122"/>
      <c r="AP129" s="122"/>
      <c r="AQ129" s="122"/>
      <c r="AR129" s="122"/>
      <c r="AS129" s="122"/>
      <c r="AT129" s="122"/>
      <c r="AU129" s="122"/>
      <c r="AV129" s="122"/>
      <c r="AW129" s="122"/>
      <c r="AX129" s="122"/>
      <c r="AY129" s="122"/>
      <c r="AZ129" s="122"/>
      <c r="BA129" s="122"/>
      <c r="BB129" s="122"/>
      <c r="BC129" s="484"/>
      <c r="BD129" s="484"/>
      <c r="BE129" s="484"/>
      <c r="BF129" s="484"/>
      <c r="BG129" s="484"/>
      <c r="BH129" s="484"/>
      <c r="BI129" s="484"/>
      <c r="BJ129" s="484"/>
      <c r="BK129" s="484"/>
    </row>
    <row r="130" spans="1:63" ht="15" x14ac:dyDescent="0.25">
      <c r="A130" s="457" t="s">
        <v>978</v>
      </c>
      <c r="B130" s="458" t="s">
        <v>411</v>
      </c>
      <c r="C130" s="458" t="s">
        <v>842</v>
      </c>
      <c r="D130" s="458">
        <v>2002</v>
      </c>
      <c r="E130" s="459">
        <v>2825</v>
      </c>
      <c r="F130" s="458">
        <v>14</v>
      </c>
      <c r="G130" s="459">
        <v>1251</v>
      </c>
      <c r="H130" s="459">
        <v>35000</v>
      </c>
      <c r="I130" s="459">
        <v>22605</v>
      </c>
      <c r="J130" s="460">
        <v>13.43</v>
      </c>
      <c r="K130" s="460">
        <v>32.69</v>
      </c>
      <c r="L130" s="460">
        <v>1.66</v>
      </c>
      <c r="M130" s="460">
        <v>1.58</v>
      </c>
      <c r="N130" s="122"/>
      <c r="O130" s="122"/>
      <c r="P130" s="122"/>
      <c r="Q130" s="459">
        <v>25547</v>
      </c>
      <c r="R130" s="460">
        <v>21</v>
      </c>
      <c r="S130" s="460">
        <v>14</v>
      </c>
      <c r="T130" s="460">
        <v>61</v>
      </c>
      <c r="U130" s="459">
        <v>97799</v>
      </c>
      <c r="V130" s="460">
        <v>15</v>
      </c>
      <c r="W130" s="460">
        <v>44</v>
      </c>
      <c r="X130" s="460">
        <v>24</v>
      </c>
      <c r="Y130" s="460">
        <v>1.24</v>
      </c>
      <c r="Z130" s="460">
        <v>23</v>
      </c>
      <c r="AA130" s="122"/>
      <c r="AB130" s="122"/>
      <c r="AC130" s="122"/>
      <c r="AD130" s="122"/>
      <c r="AE130" s="459">
        <v>1300</v>
      </c>
      <c r="AF130" s="460">
        <v>15</v>
      </c>
      <c r="AG130" s="459">
        <v>1251</v>
      </c>
      <c r="AH130" s="460">
        <v>7</v>
      </c>
      <c r="AI130" s="459">
        <v>4108</v>
      </c>
      <c r="AJ130" s="460">
        <v>15</v>
      </c>
      <c r="AK130" s="459">
        <v>5416</v>
      </c>
      <c r="AL130" s="460">
        <v>21</v>
      </c>
      <c r="AM130" s="460">
        <v>126</v>
      </c>
      <c r="AN130" s="460">
        <v>15</v>
      </c>
      <c r="AO130" s="122"/>
      <c r="AP130" s="122"/>
      <c r="AQ130" s="122"/>
      <c r="AR130" s="122"/>
      <c r="AS130" s="122"/>
      <c r="AT130" s="122"/>
      <c r="AU130" s="122"/>
      <c r="AV130" s="122"/>
      <c r="AW130" s="122"/>
      <c r="AX130" s="122"/>
      <c r="AY130" s="122"/>
      <c r="AZ130" s="122"/>
      <c r="BA130" s="122"/>
      <c r="BB130" s="122"/>
      <c r="BC130" s="484"/>
      <c r="BD130" s="484"/>
      <c r="BE130" s="484"/>
      <c r="BF130" s="484"/>
      <c r="BG130" s="484"/>
      <c r="BH130" s="484"/>
      <c r="BI130" s="484"/>
      <c r="BJ130" s="484"/>
      <c r="BK130" s="484"/>
    </row>
    <row r="131" spans="1:63" ht="15" x14ac:dyDescent="0.25">
      <c r="A131" s="457" t="s">
        <v>978</v>
      </c>
      <c r="B131" s="458" t="s">
        <v>411</v>
      </c>
      <c r="C131" s="458" t="s">
        <v>842</v>
      </c>
      <c r="D131" s="458">
        <v>2003</v>
      </c>
      <c r="E131" s="459">
        <v>2840</v>
      </c>
      <c r="F131" s="458">
        <v>15</v>
      </c>
      <c r="G131" s="459">
        <v>1280</v>
      </c>
      <c r="H131" s="459">
        <v>36195</v>
      </c>
      <c r="I131" s="459">
        <v>21245</v>
      </c>
      <c r="J131" s="460">
        <v>13.73</v>
      </c>
      <c r="K131" s="460">
        <v>33.92</v>
      </c>
      <c r="L131" s="460">
        <v>1.78</v>
      </c>
      <c r="M131" s="460">
        <v>1.79</v>
      </c>
      <c r="N131" s="122"/>
      <c r="O131" s="122"/>
      <c r="P131" s="122"/>
      <c r="Q131" s="459">
        <v>26554</v>
      </c>
      <c r="R131" s="460">
        <v>21</v>
      </c>
      <c r="S131" s="460">
        <v>15</v>
      </c>
      <c r="T131" s="460">
        <v>58</v>
      </c>
      <c r="U131" s="459">
        <v>101651</v>
      </c>
      <c r="V131" s="460">
        <v>15</v>
      </c>
      <c r="W131" s="460">
        <v>44</v>
      </c>
      <c r="X131" s="460">
        <v>26</v>
      </c>
      <c r="Y131" s="460">
        <v>1.25</v>
      </c>
      <c r="Z131" s="460">
        <v>21</v>
      </c>
      <c r="AA131" s="122"/>
      <c r="AB131" s="122"/>
      <c r="AC131" s="122"/>
      <c r="AD131" s="122"/>
      <c r="AE131" s="459">
        <v>1384</v>
      </c>
      <c r="AF131" s="460">
        <v>15</v>
      </c>
      <c r="AG131" s="459">
        <v>1272</v>
      </c>
      <c r="AH131" s="460">
        <v>7</v>
      </c>
      <c r="AI131" s="459">
        <v>4269</v>
      </c>
      <c r="AJ131" s="460">
        <v>15</v>
      </c>
      <c r="AK131" s="459">
        <v>5629</v>
      </c>
      <c r="AL131" s="460">
        <v>21</v>
      </c>
      <c r="AM131" s="460">
        <v>137</v>
      </c>
      <c r="AN131" s="460">
        <v>15</v>
      </c>
      <c r="AO131" s="122"/>
      <c r="AP131" s="122"/>
      <c r="AQ131" s="122"/>
      <c r="AR131" s="122"/>
      <c r="AS131" s="122"/>
      <c r="AT131" s="122"/>
      <c r="AU131" s="122"/>
      <c r="AV131" s="122"/>
      <c r="AW131" s="122"/>
      <c r="AX131" s="122"/>
      <c r="AY131" s="122"/>
      <c r="AZ131" s="122"/>
      <c r="BA131" s="122"/>
      <c r="BB131" s="122"/>
      <c r="BC131" s="484"/>
      <c r="BD131" s="484"/>
      <c r="BE131" s="484"/>
      <c r="BF131" s="484"/>
      <c r="BG131" s="484"/>
      <c r="BH131" s="484"/>
      <c r="BI131" s="484"/>
      <c r="BJ131" s="484"/>
      <c r="BK131" s="484"/>
    </row>
    <row r="132" spans="1:63" ht="15" x14ac:dyDescent="0.25">
      <c r="A132" s="457" t="s">
        <v>978</v>
      </c>
      <c r="B132" s="458" t="s">
        <v>411</v>
      </c>
      <c r="C132" s="458" t="s">
        <v>842</v>
      </c>
      <c r="D132" s="458">
        <v>2004</v>
      </c>
      <c r="E132" s="459">
        <v>2855</v>
      </c>
      <c r="F132" s="458">
        <v>15</v>
      </c>
      <c r="G132" s="459">
        <v>1297</v>
      </c>
      <c r="H132" s="459">
        <v>38805</v>
      </c>
      <c r="I132" s="459">
        <v>22125</v>
      </c>
      <c r="J132" s="460">
        <v>14.1</v>
      </c>
      <c r="K132" s="460">
        <v>35.19</v>
      </c>
      <c r="L132" s="460">
        <v>2.2799999999999998</v>
      </c>
      <c r="M132" s="460">
        <v>2.27</v>
      </c>
      <c r="N132" s="122"/>
      <c r="O132" s="122"/>
      <c r="P132" s="122"/>
      <c r="Q132" s="459">
        <v>27482</v>
      </c>
      <c r="R132" s="460">
        <v>22</v>
      </c>
      <c r="S132" s="460">
        <v>14</v>
      </c>
      <c r="T132" s="460">
        <v>71</v>
      </c>
      <c r="U132" s="459">
        <v>105206</v>
      </c>
      <c r="V132" s="460">
        <v>15</v>
      </c>
      <c r="W132" s="460">
        <v>46</v>
      </c>
      <c r="X132" s="460">
        <v>25</v>
      </c>
      <c r="Y132" s="460">
        <v>1.26</v>
      </c>
      <c r="Z132" s="460">
        <v>21</v>
      </c>
      <c r="AA132" s="122"/>
      <c r="AB132" s="122"/>
      <c r="AC132" s="122"/>
      <c r="AD132" s="122"/>
      <c r="AE132" s="459">
        <v>1484</v>
      </c>
      <c r="AF132" s="460">
        <v>15</v>
      </c>
      <c r="AG132" s="459">
        <v>1282</v>
      </c>
      <c r="AH132" s="460">
        <v>8</v>
      </c>
      <c r="AI132" s="459">
        <v>4419</v>
      </c>
      <c r="AJ132" s="460">
        <v>15</v>
      </c>
      <c r="AK132" s="459">
        <v>5826</v>
      </c>
      <c r="AL132" s="460">
        <v>22</v>
      </c>
      <c r="AM132" s="460">
        <v>150</v>
      </c>
      <c r="AN132" s="460">
        <v>15</v>
      </c>
      <c r="AO132" s="122"/>
      <c r="AP132" s="122"/>
      <c r="AQ132" s="122"/>
      <c r="AR132" s="122"/>
      <c r="AS132" s="122"/>
      <c r="AT132" s="122"/>
      <c r="AU132" s="122"/>
      <c r="AV132" s="122"/>
      <c r="AW132" s="122"/>
      <c r="AX132" s="122"/>
      <c r="AY132" s="122"/>
      <c r="AZ132" s="122"/>
      <c r="BA132" s="122"/>
      <c r="BB132" s="122"/>
      <c r="BC132" s="484"/>
      <c r="BD132" s="484"/>
      <c r="BE132" s="484"/>
      <c r="BF132" s="484"/>
      <c r="BG132" s="484"/>
      <c r="BH132" s="484"/>
      <c r="BI132" s="484"/>
      <c r="BJ132" s="484"/>
      <c r="BK132" s="484"/>
    </row>
    <row r="133" spans="1:63" ht="15" x14ac:dyDescent="0.25">
      <c r="A133" s="457" t="s">
        <v>978</v>
      </c>
      <c r="B133" s="458" t="s">
        <v>411</v>
      </c>
      <c r="C133" s="458" t="s">
        <v>842</v>
      </c>
      <c r="D133" s="458">
        <v>2005</v>
      </c>
      <c r="E133" s="459">
        <v>2870</v>
      </c>
      <c r="F133" s="458">
        <v>15</v>
      </c>
      <c r="G133" s="459">
        <v>1313</v>
      </c>
      <c r="H133" s="459">
        <v>39395</v>
      </c>
      <c r="I133" s="459">
        <v>22155</v>
      </c>
      <c r="J133" s="460">
        <v>14.58</v>
      </c>
      <c r="K133" s="460">
        <v>36.51</v>
      </c>
      <c r="L133" s="460">
        <v>2.62</v>
      </c>
      <c r="M133" s="460">
        <v>2.93</v>
      </c>
      <c r="N133" s="122"/>
      <c r="O133" s="122"/>
      <c r="P133" s="122"/>
      <c r="Q133" s="459">
        <v>28018</v>
      </c>
      <c r="R133" s="460">
        <v>22</v>
      </c>
      <c r="S133" s="460">
        <v>15</v>
      </c>
      <c r="T133" s="460">
        <v>64</v>
      </c>
      <c r="U133" s="459">
        <v>107257</v>
      </c>
      <c r="V133" s="460">
        <v>15</v>
      </c>
      <c r="W133" s="460">
        <v>47</v>
      </c>
      <c r="X133" s="460">
        <v>22</v>
      </c>
      <c r="Y133" s="460">
        <v>1.27</v>
      </c>
      <c r="Z133" s="460">
        <v>21</v>
      </c>
      <c r="AA133" s="122"/>
      <c r="AB133" s="122"/>
      <c r="AC133" s="122"/>
      <c r="AD133" s="122"/>
      <c r="AE133" s="459">
        <v>1574</v>
      </c>
      <c r="AF133" s="460">
        <v>15</v>
      </c>
      <c r="AG133" s="459">
        <v>1264</v>
      </c>
      <c r="AH133" s="460">
        <v>8</v>
      </c>
      <c r="AI133" s="459">
        <v>4505</v>
      </c>
      <c r="AJ133" s="460">
        <v>15</v>
      </c>
      <c r="AK133" s="459">
        <v>5940</v>
      </c>
      <c r="AL133" s="460">
        <v>22</v>
      </c>
      <c r="AM133" s="460">
        <v>162</v>
      </c>
      <c r="AN133" s="460">
        <v>15</v>
      </c>
      <c r="AO133" s="122"/>
      <c r="AP133" s="122"/>
      <c r="AQ133" s="122"/>
      <c r="AR133" s="122"/>
      <c r="AS133" s="122"/>
      <c r="AT133" s="122"/>
      <c r="AU133" s="122"/>
      <c r="AV133" s="122"/>
      <c r="AW133" s="122"/>
      <c r="AX133" s="122"/>
      <c r="AY133" s="122"/>
      <c r="AZ133" s="122"/>
      <c r="BA133" s="122"/>
      <c r="BB133" s="122"/>
      <c r="BC133" s="484"/>
      <c r="BD133" s="484"/>
      <c r="BE133" s="484"/>
      <c r="BF133" s="484"/>
      <c r="BG133" s="484"/>
      <c r="BH133" s="484"/>
      <c r="BI133" s="484"/>
      <c r="BJ133" s="484"/>
      <c r="BK133" s="484"/>
    </row>
    <row r="134" spans="1:63" ht="15" x14ac:dyDescent="0.25">
      <c r="A134" s="457" t="s">
        <v>978</v>
      </c>
      <c r="B134" s="458" t="s">
        <v>411</v>
      </c>
      <c r="C134" s="458" t="s">
        <v>842</v>
      </c>
      <c r="D134" s="458">
        <v>2006</v>
      </c>
      <c r="E134" s="459">
        <v>2890</v>
      </c>
      <c r="F134" s="458">
        <v>15</v>
      </c>
      <c r="G134" s="459">
        <v>1333</v>
      </c>
      <c r="H134" s="459">
        <v>39170</v>
      </c>
      <c r="I134" s="459">
        <v>22240</v>
      </c>
      <c r="J134" s="460">
        <v>15.06</v>
      </c>
      <c r="K134" s="460">
        <v>37.880000000000003</v>
      </c>
      <c r="L134" s="460">
        <v>2.88</v>
      </c>
      <c r="M134" s="460">
        <v>3.17</v>
      </c>
      <c r="N134" s="122"/>
      <c r="O134" s="122"/>
      <c r="P134" s="122"/>
      <c r="Q134" s="459">
        <v>28656</v>
      </c>
      <c r="R134" s="460">
        <v>22</v>
      </c>
      <c r="S134" s="460">
        <v>15</v>
      </c>
      <c r="T134" s="460">
        <v>73</v>
      </c>
      <c r="U134" s="459">
        <v>109699</v>
      </c>
      <c r="V134" s="460">
        <v>15</v>
      </c>
      <c r="W134" s="460">
        <v>48</v>
      </c>
      <c r="X134" s="460">
        <v>20</v>
      </c>
      <c r="Y134" s="460">
        <v>1.28</v>
      </c>
      <c r="Z134" s="460">
        <v>18</v>
      </c>
      <c r="AA134" s="122"/>
      <c r="AB134" s="122"/>
      <c r="AC134" s="122"/>
      <c r="AD134" s="122"/>
      <c r="AE134" s="459">
        <v>1667</v>
      </c>
      <c r="AF134" s="460">
        <v>15</v>
      </c>
      <c r="AG134" s="459">
        <v>1251</v>
      </c>
      <c r="AH134" s="460">
        <v>8</v>
      </c>
      <c r="AI134" s="459">
        <v>4607</v>
      </c>
      <c r="AJ134" s="460">
        <v>15</v>
      </c>
      <c r="AK134" s="459">
        <v>6075</v>
      </c>
      <c r="AL134" s="460">
        <v>22</v>
      </c>
      <c r="AM134" s="460">
        <v>172</v>
      </c>
      <c r="AN134" s="460">
        <v>15</v>
      </c>
      <c r="AO134" s="122"/>
      <c r="AP134" s="122"/>
      <c r="AQ134" s="122"/>
      <c r="AR134" s="122"/>
      <c r="AS134" s="122"/>
      <c r="AT134" s="122"/>
      <c r="AU134" s="122"/>
      <c r="AV134" s="122"/>
      <c r="AW134" s="122"/>
      <c r="AX134" s="122"/>
      <c r="AY134" s="122"/>
      <c r="AZ134" s="122"/>
      <c r="BA134" s="122"/>
      <c r="BB134" s="122"/>
      <c r="BC134" s="484"/>
      <c r="BD134" s="484"/>
      <c r="BE134" s="484"/>
      <c r="BF134" s="484"/>
      <c r="BG134" s="484"/>
      <c r="BH134" s="484"/>
      <c r="BI134" s="484"/>
      <c r="BJ134" s="484"/>
      <c r="BK134" s="484"/>
    </row>
    <row r="135" spans="1:63" ht="15" x14ac:dyDescent="0.25">
      <c r="A135" s="457" t="s">
        <v>978</v>
      </c>
      <c r="B135" s="458" t="s">
        <v>411</v>
      </c>
      <c r="C135" s="458" t="s">
        <v>842</v>
      </c>
      <c r="D135" s="458">
        <v>2007</v>
      </c>
      <c r="E135" s="459">
        <v>2910</v>
      </c>
      <c r="F135" s="458">
        <v>15</v>
      </c>
      <c r="G135" s="459">
        <v>1352</v>
      </c>
      <c r="H135" s="459">
        <v>38400</v>
      </c>
      <c r="I135" s="459">
        <v>22280</v>
      </c>
      <c r="J135" s="460">
        <v>15.47</v>
      </c>
      <c r="K135" s="460">
        <v>39.299999999999997</v>
      </c>
      <c r="L135" s="460">
        <v>3.24</v>
      </c>
      <c r="M135" s="460">
        <v>3.6</v>
      </c>
      <c r="N135" s="122"/>
      <c r="O135" s="122"/>
      <c r="P135" s="122"/>
      <c r="Q135" s="459">
        <v>29083</v>
      </c>
      <c r="R135" s="460">
        <v>22</v>
      </c>
      <c r="S135" s="460">
        <v>15</v>
      </c>
      <c r="T135" s="460">
        <v>73</v>
      </c>
      <c r="U135" s="459">
        <v>111335</v>
      </c>
      <c r="V135" s="460">
        <v>15</v>
      </c>
      <c r="W135" s="460">
        <v>48</v>
      </c>
      <c r="X135" s="460">
        <v>19</v>
      </c>
      <c r="Y135" s="460">
        <v>1.29</v>
      </c>
      <c r="Z135" s="460">
        <v>15</v>
      </c>
      <c r="AA135" s="122"/>
      <c r="AB135" s="122"/>
      <c r="AC135" s="122"/>
      <c r="AD135" s="122"/>
      <c r="AE135" s="459">
        <v>1747</v>
      </c>
      <c r="AF135" s="460">
        <v>15</v>
      </c>
      <c r="AG135" s="459">
        <v>1236</v>
      </c>
      <c r="AH135" s="460">
        <v>8</v>
      </c>
      <c r="AI135" s="459">
        <v>4676</v>
      </c>
      <c r="AJ135" s="460">
        <v>15</v>
      </c>
      <c r="AK135" s="459">
        <v>6166</v>
      </c>
      <c r="AL135" s="460">
        <v>22</v>
      </c>
      <c r="AM135" s="460">
        <v>183</v>
      </c>
      <c r="AN135" s="460">
        <v>15</v>
      </c>
      <c r="AO135" s="122"/>
      <c r="AP135" s="122"/>
      <c r="AQ135" s="122"/>
      <c r="AR135" s="122"/>
      <c r="AS135" s="122"/>
      <c r="AT135" s="122"/>
      <c r="AU135" s="122"/>
      <c r="AV135" s="122"/>
      <c r="AW135" s="122"/>
      <c r="AX135" s="122"/>
      <c r="AY135" s="122"/>
      <c r="AZ135" s="122"/>
      <c r="BA135" s="122"/>
      <c r="BB135" s="122"/>
      <c r="BC135" s="484"/>
      <c r="BD135" s="484"/>
      <c r="BE135" s="484"/>
      <c r="BF135" s="484"/>
      <c r="BG135" s="484"/>
      <c r="BH135" s="484"/>
      <c r="BI135" s="484"/>
      <c r="BJ135" s="484"/>
      <c r="BK135" s="484"/>
    </row>
    <row r="136" spans="1:63" ht="15" x14ac:dyDescent="0.25">
      <c r="A136" s="457" t="s">
        <v>978</v>
      </c>
      <c r="B136" s="458" t="s">
        <v>411</v>
      </c>
      <c r="C136" s="458" t="s">
        <v>842</v>
      </c>
      <c r="D136" s="458">
        <v>2008</v>
      </c>
      <c r="E136" s="459">
        <v>2930</v>
      </c>
      <c r="F136" s="458">
        <v>15</v>
      </c>
      <c r="G136" s="459">
        <v>1371</v>
      </c>
      <c r="H136" s="459">
        <v>37610</v>
      </c>
      <c r="I136" s="459">
        <v>22440</v>
      </c>
      <c r="J136" s="460">
        <v>16.07</v>
      </c>
      <c r="K136" s="460">
        <v>40.770000000000003</v>
      </c>
      <c r="L136" s="460">
        <v>3.84</v>
      </c>
      <c r="M136" s="460">
        <v>4.3899999999999997</v>
      </c>
      <c r="N136" s="122"/>
      <c r="O136" s="122"/>
      <c r="P136" s="122"/>
      <c r="Q136" s="459">
        <v>29233</v>
      </c>
      <c r="R136" s="460">
        <v>22</v>
      </c>
      <c r="S136" s="460">
        <v>16</v>
      </c>
      <c r="T136" s="460">
        <v>68</v>
      </c>
      <c r="U136" s="459">
        <v>111907</v>
      </c>
      <c r="V136" s="460">
        <v>15</v>
      </c>
      <c r="W136" s="460">
        <v>48</v>
      </c>
      <c r="X136" s="460">
        <v>20</v>
      </c>
      <c r="Y136" s="460">
        <v>1.28</v>
      </c>
      <c r="Z136" s="460">
        <v>18</v>
      </c>
      <c r="AA136" s="122"/>
      <c r="AB136" s="122"/>
      <c r="AC136" s="122"/>
      <c r="AD136" s="122"/>
      <c r="AE136" s="459">
        <v>1839</v>
      </c>
      <c r="AF136" s="460">
        <v>15</v>
      </c>
      <c r="AG136" s="459">
        <v>1196</v>
      </c>
      <c r="AH136" s="460">
        <v>6</v>
      </c>
      <c r="AI136" s="459">
        <v>4700</v>
      </c>
      <c r="AJ136" s="460">
        <v>15</v>
      </c>
      <c r="AK136" s="459">
        <v>6197</v>
      </c>
      <c r="AL136" s="460">
        <v>22</v>
      </c>
      <c r="AM136" s="460">
        <v>195</v>
      </c>
      <c r="AN136" s="460">
        <v>15</v>
      </c>
      <c r="AO136" s="122"/>
      <c r="AP136" s="122"/>
      <c r="AQ136" s="122"/>
      <c r="AR136" s="122"/>
      <c r="AS136" s="122"/>
      <c r="AT136" s="122"/>
      <c r="AU136" s="122"/>
      <c r="AV136" s="122"/>
      <c r="AW136" s="122"/>
      <c r="AX136" s="122"/>
      <c r="AY136" s="122"/>
      <c r="AZ136" s="122"/>
      <c r="BA136" s="122"/>
      <c r="BB136" s="122"/>
      <c r="BC136" s="484"/>
      <c r="BD136" s="484"/>
      <c r="BE136" s="484"/>
      <c r="BF136" s="484"/>
      <c r="BG136" s="484"/>
      <c r="BH136" s="484"/>
      <c r="BI136" s="484"/>
      <c r="BJ136" s="484"/>
      <c r="BK136" s="484"/>
    </row>
    <row r="137" spans="1:63" ht="15" x14ac:dyDescent="0.25">
      <c r="A137" s="457" t="s">
        <v>978</v>
      </c>
      <c r="B137" s="458" t="s">
        <v>411</v>
      </c>
      <c r="C137" s="458" t="s">
        <v>842</v>
      </c>
      <c r="D137" s="458">
        <v>2009</v>
      </c>
      <c r="E137" s="459">
        <v>2955</v>
      </c>
      <c r="F137" s="458">
        <v>15</v>
      </c>
      <c r="G137" s="459">
        <v>1388</v>
      </c>
      <c r="H137" s="459">
        <v>37196</v>
      </c>
      <c r="I137" s="459">
        <v>22193</v>
      </c>
      <c r="J137" s="460">
        <v>16.010000000000002</v>
      </c>
      <c r="K137" s="460">
        <v>41.83</v>
      </c>
      <c r="L137" s="460">
        <v>2.61</v>
      </c>
      <c r="M137" s="460">
        <v>2.71</v>
      </c>
      <c r="N137" s="122"/>
      <c r="O137" s="122"/>
      <c r="P137" s="122"/>
      <c r="Q137" s="459">
        <v>28349</v>
      </c>
      <c r="R137" s="460">
        <v>22</v>
      </c>
      <c r="S137" s="460">
        <v>16</v>
      </c>
      <c r="T137" s="460">
        <v>54</v>
      </c>
      <c r="U137" s="459">
        <v>113949</v>
      </c>
      <c r="V137" s="460">
        <v>15</v>
      </c>
      <c r="W137" s="460">
        <v>51</v>
      </c>
      <c r="X137" s="460">
        <v>14</v>
      </c>
      <c r="Y137" s="460">
        <v>1.28</v>
      </c>
      <c r="Z137" s="460">
        <v>15</v>
      </c>
      <c r="AA137" s="122"/>
      <c r="AB137" s="122"/>
      <c r="AC137" s="122"/>
      <c r="AD137" s="122"/>
      <c r="AE137" s="459">
        <v>1822</v>
      </c>
      <c r="AF137" s="460">
        <v>15</v>
      </c>
      <c r="AG137" s="459">
        <v>1223</v>
      </c>
      <c r="AH137" s="460">
        <v>6</v>
      </c>
      <c r="AI137" s="459">
        <v>4786</v>
      </c>
      <c r="AJ137" s="460">
        <v>15</v>
      </c>
      <c r="AK137" s="459">
        <v>6010</v>
      </c>
      <c r="AL137" s="460">
        <v>22</v>
      </c>
      <c r="AM137" s="460">
        <v>192</v>
      </c>
      <c r="AN137" s="460">
        <v>15</v>
      </c>
      <c r="AO137" s="122"/>
      <c r="AP137" s="122"/>
      <c r="AQ137" s="122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484"/>
      <c r="BD137" s="484"/>
      <c r="BE137" s="484"/>
      <c r="BF137" s="484"/>
      <c r="BG137" s="484"/>
      <c r="BH137" s="484"/>
      <c r="BI137" s="484"/>
      <c r="BJ137" s="484"/>
      <c r="BK137" s="484"/>
    </row>
    <row r="138" spans="1:63" ht="15" x14ac:dyDescent="0.25">
      <c r="A138" s="457" t="s">
        <v>978</v>
      </c>
      <c r="B138" s="458" t="s">
        <v>411</v>
      </c>
      <c r="C138" s="458" t="s">
        <v>842</v>
      </c>
      <c r="D138" s="458">
        <v>2010</v>
      </c>
      <c r="E138" s="459">
        <v>2985</v>
      </c>
      <c r="F138" s="458">
        <v>15</v>
      </c>
      <c r="G138" s="459">
        <v>1408</v>
      </c>
      <c r="H138" s="459">
        <v>36837</v>
      </c>
      <c r="I138" s="459">
        <v>21998</v>
      </c>
      <c r="J138" s="460">
        <v>16.28</v>
      </c>
      <c r="K138" s="460">
        <v>42.5</v>
      </c>
      <c r="L138" s="460">
        <v>3.05</v>
      </c>
      <c r="M138" s="460">
        <v>3.2</v>
      </c>
      <c r="N138" s="122"/>
      <c r="O138" s="122"/>
      <c r="P138" s="122"/>
      <c r="Q138" s="459">
        <v>28518</v>
      </c>
      <c r="R138" s="460">
        <v>22</v>
      </c>
      <c r="S138" s="460">
        <v>17</v>
      </c>
      <c r="T138" s="460">
        <v>61</v>
      </c>
      <c r="U138" s="459">
        <v>116813</v>
      </c>
      <c r="V138" s="460">
        <v>15</v>
      </c>
      <c r="W138" s="460">
        <v>54</v>
      </c>
      <c r="X138" s="460">
        <v>14</v>
      </c>
      <c r="Y138" s="460">
        <v>1.3</v>
      </c>
      <c r="Z138" s="460">
        <v>12</v>
      </c>
      <c r="AA138" s="122"/>
      <c r="AB138" s="122"/>
      <c r="AC138" s="122"/>
      <c r="AD138" s="122"/>
      <c r="AE138" s="459">
        <v>1910</v>
      </c>
      <c r="AF138" s="460">
        <v>15</v>
      </c>
      <c r="AG138" s="459">
        <v>1234</v>
      </c>
      <c r="AH138" s="460">
        <v>8</v>
      </c>
      <c r="AI138" s="459">
        <v>4906</v>
      </c>
      <c r="AJ138" s="460">
        <v>15</v>
      </c>
      <c r="AK138" s="459">
        <v>6046</v>
      </c>
      <c r="AL138" s="460">
        <v>22</v>
      </c>
      <c r="AM138" s="460">
        <v>202</v>
      </c>
      <c r="AN138" s="460">
        <v>15</v>
      </c>
      <c r="AO138" s="122"/>
      <c r="AP138" s="122"/>
      <c r="AQ138" s="122"/>
      <c r="AR138" s="122"/>
      <c r="AS138" s="122"/>
      <c r="AT138" s="122"/>
      <c r="AU138" s="122"/>
      <c r="AV138" s="122"/>
      <c r="AW138" s="122"/>
      <c r="AX138" s="122"/>
      <c r="AY138" s="122"/>
      <c r="AZ138" s="122"/>
      <c r="BA138" s="122"/>
      <c r="BB138" s="122"/>
      <c r="BC138" s="484"/>
      <c r="BD138" s="484"/>
      <c r="BE138" s="484"/>
      <c r="BF138" s="484"/>
      <c r="BG138" s="484"/>
      <c r="BH138" s="484"/>
      <c r="BI138" s="484"/>
      <c r="BJ138" s="484"/>
      <c r="BK138" s="484"/>
    </row>
    <row r="139" spans="1:63" ht="15" x14ac:dyDescent="0.25">
      <c r="A139" s="457" t="s">
        <v>978</v>
      </c>
      <c r="B139" s="458" t="s">
        <v>411</v>
      </c>
      <c r="C139" s="458" t="s">
        <v>842</v>
      </c>
      <c r="D139" s="458">
        <v>2011</v>
      </c>
      <c r="E139" s="459">
        <v>3010</v>
      </c>
      <c r="F139" s="458">
        <v>15</v>
      </c>
      <c r="G139" s="459">
        <v>1425</v>
      </c>
      <c r="H139" s="459">
        <v>37243</v>
      </c>
      <c r="I139" s="459">
        <v>22240</v>
      </c>
      <c r="J139" s="460">
        <v>16.79</v>
      </c>
      <c r="K139" s="460">
        <v>44.62</v>
      </c>
      <c r="L139" s="460">
        <v>3.51</v>
      </c>
      <c r="M139" s="460">
        <v>4.0199999999999996</v>
      </c>
      <c r="N139" s="122"/>
      <c r="O139" s="122"/>
      <c r="P139" s="122"/>
      <c r="Q139" s="459">
        <v>29368</v>
      </c>
      <c r="R139" s="460">
        <v>22</v>
      </c>
      <c r="S139" s="460">
        <v>18</v>
      </c>
      <c r="T139" s="460">
        <v>49</v>
      </c>
      <c r="U139" s="459">
        <v>121418</v>
      </c>
      <c r="V139" s="460">
        <v>15</v>
      </c>
      <c r="W139" s="460">
        <v>55</v>
      </c>
      <c r="X139" s="460">
        <v>13</v>
      </c>
      <c r="Y139" s="460">
        <v>1.31</v>
      </c>
      <c r="Z139" s="460">
        <v>11</v>
      </c>
      <c r="AA139" s="122"/>
      <c r="AB139" s="122"/>
      <c r="AC139" s="122"/>
      <c r="AD139" s="122"/>
      <c r="AE139" s="459">
        <v>2059</v>
      </c>
      <c r="AF139" s="460">
        <v>15</v>
      </c>
      <c r="AG139" s="459">
        <v>1242</v>
      </c>
      <c r="AH139" s="460">
        <v>9</v>
      </c>
      <c r="AI139" s="459">
        <v>5100</v>
      </c>
      <c r="AJ139" s="460">
        <v>15</v>
      </c>
      <c r="AK139" s="459">
        <v>6226</v>
      </c>
      <c r="AL139" s="460">
        <v>22</v>
      </c>
      <c r="AM139" s="460">
        <v>225</v>
      </c>
      <c r="AN139" s="460">
        <v>15</v>
      </c>
      <c r="AO139" s="122"/>
      <c r="AP139" s="122"/>
      <c r="AQ139" s="122"/>
      <c r="AR139" s="122"/>
      <c r="AS139" s="122"/>
      <c r="AT139" s="122"/>
      <c r="AU139" s="122"/>
      <c r="AV139" s="122"/>
      <c r="AW139" s="122"/>
      <c r="AX139" s="122"/>
      <c r="AY139" s="122"/>
      <c r="AZ139" s="122"/>
      <c r="BA139" s="122"/>
      <c r="BB139" s="122"/>
      <c r="BC139" s="484"/>
      <c r="BD139" s="484"/>
      <c r="BE139" s="484"/>
      <c r="BF139" s="484"/>
      <c r="BG139" s="484"/>
      <c r="BH139" s="484"/>
      <c r="BI139" s="484"/>
      <c r="BJ139" s="484"/>
      <c r="BK139" s="484"/>
    </row>
    <row r="140" spans="1:63" ht="15" x14ac:dyDescent="0.25">
      <c r="A140" s="457" t="s">
        <v>978</v>
      </c>
      <c r="B140" s="458" t="s">
        <v>411</v>
      </c>
      <c r="C140" s="458" t="s">
        <v>842</v>
      </c>
      <c r="D140" s="458">
        <v>2012</v>
      </c>
      <c r="E140" s="459">
        <v>3035</v>
      </c>
      <c r="F140" s="458">
        <v>15</v>
      </c>
      <c r="G140" s="459">
        <v>1439</v>
      </c>
      <c r="H140" s="459">
        <v>36485</v>
      </c>
      <c r="I140" s="459">
        <v>21860</v>
      </c>
      <c r="J140" s="460">
        <v>17.14</v>
      </c>
      <c r="K140" s="460">
        <v>39.659999999999997</v>
      </c>
      <c r="L140" s="460">
        <v>3.89</v>
      </c>
      <c r="M140" s="460">
        <v>4.2</v>
      </c>
      <c r="N140" s="122"/>
      <c r="O140" s="122"/>
      <c r="P140" s="122"/>
      <c r="Q140" s="459">
        <v>30006</v>
      </c>
      <c r="R140" s="460">
        <v>22</v>
      </c>
      <c r="S140" s="460">
        <v>18</v>
      </c>
      <c r="T140" s="460">
        <v>52</v>
      </c>
      <c r="U140" s="459">
        <v>126354</v>
      </c>
      <c r="V140" s="460">
        <v>15</v>
      </c>
      <c r="W140" s="460">
        <v>57</v>
      </c>
      <c r="X140" s="460">
        <v>13</v>
      </c>
      <c r="Y140" s="460">
        <v>1.32</v>
      </c>
      <c r="Z140" s="460">
        <v>11</v>
      </c>
      <c r="AA140" s="122"/>
      <c r="AB140" s="122"/>
      <c r="AC140" s="122"/>
      <c r="AD140" s="122"/>
      <c r="AE140" s="459">
        <v>2194</v>
      </c>
      <c r="AF140" s="460">
        <v>15</v>
      </c>
      <c r="AG140" s="459">
        <v>1267</v>
      </c>
      <c r="AH140" s="460">
        <v>9</v>
      </c>
      <c r="AI140" s="459">
        <v>5307</v>
      </c>
      <c r="AJ140" s="460">
        <v>15</v>
      </c>
      <c r="AK140" s="459">
        <v>6361</v>
      </c>
      <c r="AL140" s="460">
        <v>22</v>
      </c>
      <c r="AM140" s="460">
        <v>211</v>
      </c>
      <c r="AN140" s="460">
        <v>15</v>
      </c>
      <c r="AO140" s="122"/>
      <c r="AP140" s="122"/>
      <c r="AQ140" s="122"/>
      <c r="AR140" s="122"/>
      <c r="AS140" s="122"/>
      <c r="AT140" s="122"/>
      <c r="AU140" s="122"/>
      <c r="AV140" s="122"/>
      <c r="AW140" s="122"/>
      <c r="AX140" s="122"/>
      <c r="AY140" s="122"/>
      <c r="AZ140" s="122"/>
      <c r="BA140" s="122"/>
      <c r="BB140" s="122"/>
      <c r="BC140" s="484"/>
      <c r="BD140" s="484"/>
      <c r="BE140" s="484"/>
      <c r="BF140" s="484"/>
      <c r="BG140" s="484"/>
      <c r="BH140" s="484"/>
      <c r="BI140" s="484"/>
      <c r="BJ140" s="484"/>
      <c r="BK140" s="484"/>
    </row>
    <row r="141" spans="1:63" ht="15" x14ac:dyDescent="0.25">
      <c r="A141" s="457" t="s">
        <v>978</v>
      </c>
      <c r="B141" s="458" t="s">
        <v>411</v>
      </c>
      <c r="C141" s="458" t="s">
        <v>842</v>
      </c>
      <c r="D141" s="458">
        <v>2013</v>
      </c>
      <c r="E141" s="459">
        <v>3060</v>
      </c>
      <c r="F141" s="458">
        <v>15</v>
      </c>
      <c r="G141" s="459">
        <v>1451</v>
      </c>
      <c r="H141" s="459">
        <v>39540</v>
      </c>
      <c r="I141" s="459">
        <v>21718</v>
      </c>
      <c r="J141" s="460">
        <v>17.39</v>
      </c>
      <c r="K141" s="460">
        <v>41.23</v>
      </c>
      <c r="L141" s="460">
        <v>3.89</v>
      </c>
      <c r="M141" s="460">
        <v>4.12</v>
      </c>
      <c r="N141" s="122"/>
      <c r="O141" s="122"/>
      <c r="P141" s="122"/>
      <c r="Q141" s="459">
        <v>30414</v>
      </c>
      <c r="R141" s="460">
        <v>22</v>
      </c>
      <c r="S141" s="460">
        <v>19</v>
      </c>
      <c r="T141" s="460">
        <v>45</v>
      </c>
      <c r="U141" s="459">
        <v>130398</v>
      </c>
      <c r="V141" s="460">
        <v>15</v>
      </c>
      <c r="W141" s="460">
        <v>58</v>
      </c>
      <c r="X141" s="460">
        <v>14</v>
      </c>
      <c r="Y141" s="460">
        <v>1.33</v>
      </c>
      <c r="Z141" s="460">
        <v>10</v>
      </c>
      <c r="AA141" s="122"/>
      <c r="AB141" s="122"/>
      <c r="AC141" s="122"/>
      <c r="AD141" s="122"/>
      <c r="AE141" s="459">
        <v>2292</v>
      </c>
      <c r="AF141" s="460">
        <v>15</v>
      </c>
      <c r="AG141" s="459">
        <v>1288</v>
      </c>
      <c r="AH141" s="460">
        <v>9</v>
      </c>
      <c r="AI141" s="459">
        <v>5477</v>
      </c>
      <c r="AJ141" s="460">
        <v>15</v>
      </c>
      <c r="AK141" s="459">
        <v>6448</v>
      </c>
      <c r="AL141" s="460">
        <v>22</v>
      </c>
      <c r="AM141" s="460">
        <v>225</v>
      </c>
      <c r="AN141" s="460">
        <v>15</v>
      </c>
      <c r="AO141" s="122"/>
      <c r="AP141" s="122"/>
      <c r="AQ141" s="122"/>
      <c r="AR141" s="122"/>
      <c r="AS141" s="122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484"/>
      <c r="BD141" s="484"/>
      <c r="BE141" s="484"/>
      <c r="BF141" s="484"/>
      <c r="BG141" s="484"/>
      <c r="BH141" s="484"/>
      <c r="BI141" s="484"/>
      <c r="BJ141" s="484"/>
      <c r="BK141" s="484"/>
    </row>
    <row r="142" spans="1:63" ht="15" x14ac:dyDescent="0.25">
      <c r="A142" s="457" t="s">
        <v>978</v>
      </c>
      <c r="B142" s="458" t="s">
        <v>411</v>
      </c>
      <c r="C142" s="458" t="s">
        <v>842</v>
      </c>
      <c r="D142" s="458">
        <v>2014</v>
      </c>
      <c r="E142" s="459">
        <v>3090</v>
      </c>
      <c r="F142" s="458">
        <v>15</v>
      </c>
      <c r="G142" s="459">
        <v>1398</v>
      </c>
      <c r="H142" s="459">
        <v>39315</v>
      </c>
      <c r="I142" s="459">
        <v>22109</v>
      </c>
      <c r="J142" s="460">
        <v>17.670000000000002</v>
      </c>
      <c r="K142" s="460">
        <v>44.82</v>
      </c>
      <c r="L142" s="460">
        <v>3.63</v>
      </c>
      <c r="M142" s="460">
        <v>3.85</v>
      </c>
      <c r="N142" s="122"/>
      <c r="O142" s="122"/>
      <c r="P142" s="122"/>
      <c r="Q142" s="459">
        <v>30738</v>
      </c>
      <c r="R142" s="460">
        <v>22</v>
      </c>
      <c r="S142" s="460">
        <v>20</v>
      </c>
      <c r="T142" s="460">
        <v>38</v>
      </c>
      <c r="U142" s="459">
        <v>134143</v>
      </c>
      <c r="V142" s="460">
        <v>15</v>
      </c>
      <c r="W142" s="460">
        <v>62</v>
      </c>
      <c r="X142" s="460">
        <v>12</v>
      </c>
      <c r="Y142" s="460">
        <v>1.34</v>
      </c>
      <c r="Z142" s="460">
        <v>7</v>
      </c>
      <c r="AA142" s="122"/>
      <c r="AB142" s="122"/>
      <c r="AC142" s="122"/>
      <c r="AD142" s="122"/>
      <c r="AE142" s="459">
        <v>2384</v>
      </c>
      <c r="AF142" s="460">
        <v>15</v>
      </c>
      <c r="AG142" s="459">
        <v>1304</v>
      </c>
      <c r="AH142" s="460">
        <v>9</v>
      </c>
      <c r="AI142" s="459">
        <v>5634</v>
      </c>
      <c r="AJ142" s="460">
        <v>15</v>
      </c>
      <c r="AK142" s="459">
        <v>6516</v>
      </c>
      <c r="AL142" s="460">
        <v>22</v>
      </c>
      <c r="AM142" s="460">
        <v>247</v>
      </c>
      <c r="AN142" s="460">
        <v>15</v>
      </c>
      <c r="AO142" s="460">
        <v>15</v>
      </c>
      <c r="AP142" s="460">
        <v>22</v>
      </c>
      <c r="AQ142" s="460">
        <v>38</v>
      </c>
      <c r="AR142" s="460">
        <v>15</v>
      </c>
      <c r="AS142" s="460">
        <v>12</v>
      </c>
      <c r="AT142" s="460">
        <v>7</v>
      </c>
      <c r="AU142" s="122"/>
      <c r="AV142" s="122"/>
      <c r="AW142" s="460">
        <v>15</v>
      </c>
      <c r="AX142" s="460">
        <v>9</v>
      </c>
      <c r="AY142" s="460">
        <v>15</v>
      </c>
      <c r="AZ142" s="460">
        <v>22</v>
      </c>
      <c r="BA142" s="460">
        <v>15</v>
      </c>
      <c r="BB142" s="122"/>
      <c r="BC142" s="484"/>
      <c r="BD142" s="484"/>
      <c r="BE142" s="484"/>
      <c r="BF142" s="484"/>
      <c r="BG142" s="484"/>
      <c r="BH142" s="484"/>
      <c r="BI142" s="484"/>
      <c r="BJ142" s="484"/>
      <c r="BK142" s="484"/>
    </row>
    <row r="143" spans="1:63" ht="15" x14ac:dyDescent="0.25">
      <c r="A143" s="457" t="s">
        <v>978</v>
      </c>
      <c r="B143" s="458" t="s">
        <v>411</v>
      </c>
      <c r="C143" s="458" t="s">
        <v>842</v>
      </c>
      <c r="D143" s="458">
        <v>2015</v>
      </c>
      <c r="E143" s="459">
        <v>3125</v>
      </c>
      <c r="F143" s="458">
        <v>15</v>
      </c>
      <c r="G143" s="459">
        <v>1416</v>
      </c>
      <c r="H143" s="459">
        <v>40060</v>
      </c>
      <c r="I143" s="459">
        <v>19867</v>
      </c>
      <c r="J143" s="460">
        <v>17.690000000000001</v>
      </c>
      <c r="K143" s="460">
        <v>46.87</v>
      </c>
      <c r="L143" s="460">
        <v>3.18</v>
      </c>
      <c r="M143" s="460">
        <v>2.86</v>
      </c>
      <c r="N143" s="122"/>
      <c r="O143" s="122"/>
      <c r="P143" s="122"/>
      <c r="Q143" s="459">
        <v>31544</v>
      </c>
      <c r="R143" s="460">
        <v>21</v>
      </c>
      <c r="S143" s="460">
        <v>22</v>
      </c>
      <c r="T143" s="460">
        <v>29</v>
      </c>
      <c r="U143" s="459">
        <v>140073</v>
      </c>
      <c r="V143" s="460">
        <v>15</v>
      </c>
      <c r="W143" s="460">
        <v>63</v>
      </c>
      <c r="X143" s="460">
        <v>13</v>
      </c>
      <c r="Y143" s="460">
        <v>1.34</v>
      </c>
      <c r="Z143" s="460">
        <v>9</v>
      </c>
      <c r="AA143" s="122"/>
      <c r="AB143" s="122"/>
      <c r="AC143" s="122"/>
      <c r="AD143" s="122"/>
      <c r="AE143" s="459">
        <v>2472</v>
      </c>
      <c r="AF143" s="460">
        <v>15</v>
      </c>
      <c r="AG143" s="459">
        <v>1362</v>
      </c>
      <c r="AH143" s="460">
        <v>9</v>
      </c>
      <c r="AI143" s="459">
        <v>5883</v>
      </c>
      <c r="AJ143" s="460">
        <v>15</v>
      </c>
      <c r="AK143" s="459">
        <v>6687</v>
      </c>
      <c r="AL143" s="460">
        <v>21</v>
      </c>
      <c r="AM143" s="460">
        <v>261</v>
      </c>
      <c r="AN143" s="460">
        <v>15</v>
      </c>
      <c r="AO143" s="460">
        <v>15</v>
      </c>
      <c r="AP143" s="460">
        <v>21</v>
      </c>
      <c r="AQ143" s="460">
        <v>29</v>
      </c>
      <c r="AR143" s="460">
        <v>15</v>
      </c>
      <c r="AS143" s="460">
        <v>13</v>
      </c>
      <c r="AT143" s="460">
        <v>9</v>
      </c>
      <c r="AU143" s="122"/>
      <c r="AV143" s="122"/>
      <c r="AW143" s="460">
        <v>15</v>
      </c>
      <c r="AX143" s="460">
        <v>9</v>
      </c>
      <c r="AY143" s="460">
        <v>15</v>
      </c>
      <c r="AZ143" s="460">
        <v>21</v>
      </c>
      <c r="BA143" s="460">
        <v>15</v>
      </c>
      <c r="BB143" s="122"/>
      <c r="BC143" s="484"/>
      <c r="BD143" s="484"/>
      <c r="BE143" s="484"/>
      <c r="BF143" s="484"/>
      <c r="BG143" s="484"/>
      <c r="BH143" s="484"/>
      <c r="BI143" s="484"/>
      <c r="BJ143" s="484"/>
      <c r="BK143" s="484"/>
    </row>
    <row r="144" spans="1:63" ht="15" x14ac:dyDescent="0.25">
      <c r="A144" s="457" t="s">
        <v>978</v>
      </c>
      <c r="B144" s="458" t="s">
        <v>411</v>
      </c>
      <c r="C144" s="458" t="s">
        <v>842</v>
      </c>
      <c r="D144" s="458">
        <v>2016</v>
      </c>
      <c r="E144" s="459">
        <v>3160</v>
      </c>
      <c r="F144" s="458">
        <v>15</v>
      </c>
      <c r="G144" s="459">
        <v>1435</v>
      </c>
      <c r="H144" s="459">
        <v>41218</v>
      </c>
      <c r="I144" s="459">
        <v>20688</v>
      </c>
      <c r="J144" s="460">
        <v>17.91</v>
      </c>
      <c r="K144" s="460">
        <v>50.2</v>
      </c>
      <c r="L144" s="460">
        <v>2.78</v>
      </c>
      <c r="M144" s="460">
        <v>2.68</v>
      </c>
      <c r="N144" s="122"/>
      <c r="O144" s="122"/>
      <c r="P144" s="122"/>
      <c r="Q144" s="459">
        <v>32183</v>
      </c>
      <c r="R144" s="460">
        <v>21</v>
      </c>
      <c r="S144" s="460">
        <v>23</v>
      </c>
      <c r="T144" s="460">
        <v>27</v>
      </c>
      <c r="U144" s="459">
        <v>145376</v>
      </c>
      <c r="V144" s="460">
        <v>15</v>
      </c>
      <c r="W144" s="460">
        <v>64</v>
      </c>
      <c r="X144" s="460">
        <v>14</v>
      </c>
      <c r="Y144" s="460">
        <v>1.35</v>
      </c>
      <c r="Z144" s="460">
        <v>6</v>
      </c>
      <c r="AA144" s="122"/>
      <c r="AB144" s="122"/>
      <c r="AC144" s="122"/>
      <c r="AD144" s="122"/>
      <c r="AE144" s="459">
        <v>2583</v>
      </c>
      <c r="AF144" s="460">
        <v>15</v>
      </c>
      <c r="AG144" s="459">
        <v>1414</v>
      </c>
      <c r="AH144" s="460">
        <v>7</v>
      </c>
      <c r="AI144" s="459">
        <v>6106</v>
      </c>
      <c r="AJ144" s="460">
        <v>15</v>
      </c>
      <c r="AK144" s="459">
        <v>6823</v>
      </c>
      <c r="AL144" s="460">
        <v>21</v>
      </c>
      <c r="AM144" s="460">
        <v>287</v>
      </c>
      <c r="AN144" s="460">
        <v>15</v>
      </c>
      <c r="AO144" s="460">
        <v>15</v>
      </c>
      <c r="AP144" s="460">
        <v>21</v>
      </c>
      <c r="AQ144" s="460">
        <v>27</v>
      </c>
      <c r="AR144" s="460">
        <v>15</v>
      </c>
      <c r="AS144" s="460">
        <v>14</v>
      </c>
      <c r="AT144" s="460">
        <v>6</v>
      </c>
      <c r="AU144" s="122"/>
      <c r="AV144" s="122"/>
      <c r="AW144" s="460">
        <v>15</v>
      </c>
      <c r="AX144" s="460">
        <v>7</v>
      </c>
      <c r="AY144" s="460">
        <v>15</v>
      </c>
      <c r="AZ144" s="460">
        <v>21</v>
      </c>
      <c r="BA144" s="460">
        <v>15</v>
      </c>
      <c r="BB144" s="122"/>
      <c r="BC144" s="484"/>
      <c r="BD144" s="484"/>
      <c r="BE144" s="484"/>
      <c r="BF144" s="484"/>
      <c r="BG144" s="484"/>
      <c r="BH144" s="484"/>
      <c r="BI144" s="484"/>
      <c r="BJ144" s="484"/>
      <c r="BK144" s="484"/>
    </row>
    <row r="145" spans="1:63" ht="15" x14ac:dyDescent="0.25">
      <c r="A145" s="461" t="s">
        <v>978</v>
      </c>
      <c r="B145" s="462" t="s">
        <v>411</v>
      </c>
      <c r="C145" s="462" t="s">
        <v>842</v>
      </c>
      <c r="D145" s="462">
        <v>2017</v>
      </c>
      <c r="E145" s="463">
        <v>3195</v>
      </c>
      <c r="F145" s="462">
        <v>15</v>
      </c>
      <c r="G145" s="463">
        <v>1452</v>
      </c>
      <c r="H145" s="463">
        <v>41237</v>
      </c>
      <c r="I145" s="463">
        <v>21102</v>
      </c>
      <c r="J145" s="464">
        <v>18.12</v>
      </c>
      <c r="K145" s="464">
        <v>52.14</v>
      </c>
      <c r="L145" s="464">
        <v>2.96</v>
      </c>
      <c r="M145" s="464">
        <v>2.95</v>
      </c>
      <c r="N145" s="464">
        <v>41.3</v>
      </c>
      <c r="O145" s="464">
        <v>28.4</v>
      </c>
      <c r="P145" s="464">
        <v>6.5</v>
      </c>
      <c r="Q145" s="463">
        <v>32686</v>
      </c>
      <c r="R145" s="464">
        <v>21</v>
      </c>
      <c r="S145" s="464">
        <v>24</v>
      </c>
      <c r="T145" s="464">
        <v>27</v>
      </c>
      <c r="U145" s="463">
        <v>148503</v>
      </c>
      <c r="V145" s="464">
        <v>15</v>
      </c>
      <c r="W145" s="464">
        <v>64</v>
      </c>
      <c r="X145" s="464">
        <v>16</v>
      </c>
      <c r="Y145" s="464">
        <v>1.35</v>
      </c>
      <c r="Z145" s="464">
        <v>7</v>
      </c>
      <c r="AA145" s="464">
        <v>1.48</v>
      </c>
      <c r="AB145" s="464">
        <v>5</v>
      </c>
      <c r="AC145" s="464">
        <v>2.2799999999999998</v>
      </c>
      <c r="AD145" s="464">
        <v>7</v>
      </c>
      <c r="AE145" s="463">
        <v>2699</v>
      </c>
      <c r="AF145" s="464">
        <v>15</v>
      </c>
      <c r="AG145" s="463">
        <v>1444</v>
      </c>
      <c r="AH145" s="464">
        <v>7</v>
      </c>
      <c r="AI145" s="463">
        <v>6237</v>
      </c>
      <c r="AJ145" s="464">
        <v>15</v>
      </c>
      <c r="AK145" s="463">
        <v>6929</v>
      </c>
      <c r="AL145" s="464">
        <v>21</v>
      </c>
      <c r="AM145" s="464">
        <v>321</v>
      </c>
      <c r="AN145" s="464">
        <v>15</v>
      </c>
      <c r="AO145" s="464">
        <v>15</v>
      </c>
      <c r="AP145" s="464">
        <v>21</v>
      </c>
      <c r="AQ145" s="464">
        <v>27</v>
      </c>
      <c r="AR145" s="464">
        <v>15</v>
      </c>
      <c r="AS145" s="464">
        <v>16</v>
      </c>
      <c r="AT145" s="464">
        <v>7</v>
      </c>
      <c r="AU145" s="464">
        <v>5</v>
      </c>
      <c r="AV145" s="464">
        <v>7</v>
      </c>
      <c r="AW145" s="464">
        <v>15</v>
      </c>
      <c r="AX145" s="464">
        <v>7</v>
      </c>
      <c r="AY145" s="464">
        <v>15</v>
      </c>
      <c r="AZ145" s="464">
        <v>21</v>
      </c>
      <c r="BA145" s="464">
        <v>15</v>
      </c>
      <c r="BB145" s="465"/>
      <c r="BC145" s="463">
        <f>H145+I145-H126-I126</f>
        <v>13354</v>
      </c>
      <c r="BD145" s="463">
        <f>U145-U126</f>
        <v>74710</v>
      </c>
      <c r="BE145" s="464">
        <f>W145-W126</f>
        <v>26</v>
      </c>
      <c r="BF145" s="463">
        <f>Q145-Q126</f>
        <v>13410</v>
      </c>
      <c r="BG145" s="467">
        <f>BF145*0.00887</f>
        <v>118.94669999999999</v>
      </c>
      <c r="BH145" s="464">
        <f>Y145-Y126</f>
        <v>0.16000000000000014</v>
      </c>
      <c r="BI145" s="463">
        <f>E145-E126</f>
        <v>535</v>
      </c>
      <c r="BJ145" s="467">
        <f>BD145/BI145</f>
        <v>139.64485981308411</v>
      </c>
      <c r="BK145" s="467">
        <f>BC145/BI145</f>
        <v>24.960747663551402</v>
      </c>
    </row>
    <row r="146" spans="1:63" ht="15" x14ac:dyDescent="0.25">
      <c r="A146" s="457" t="s">
        <v>1009</v>
      </c>
      <c r="B146" s="458" t="s">
        <v>411</v>
      </c>
      <c r="C146" s="458" t="s">
        <v>842</v>
      </c>
      <c r="D146" s="458">
        <v>1998</v>
      </c>
      <c r="E146" s="459">
        <v>3320</v>
      </c>
      <c r="F146" s="458">
        <v>12</v>
      </c>
      <c r="G146" s="459">
        <v>1107</v>
      </c>
      <c r="H146" s="459">
        <v>26200</v>
      </c>
      <c r="I146" s="459">
        <v>23300</v>
      </c>
      <c r="J146" s="460">
        <v>12.17</v>
      </c>
      <c r="K146" s="460">
        <v>28.89</v>
      </c>
      <c r="L146" s="460">
        <v>1.27</v>
      </c>
      <c r="M146" s="460">
        <v>1.39</v>
      </c>
      <c r="N146" s="122"/>
      <c r="O146" s="122"/>
      <c r="P146" s="122"/>
      <c r="Q146" s="459">
        <v>74584</v>
      </c>
      <c r="R146" s="460">
        <v>4</v>
      </c>
      <c r="S146" s="460">
        <v>33</v>
      </c>
      <c r="T146" s="460">
        <v>1</v>
      </c>
      <c r="U146" s="459">
        <v>174745</v>
      </c>
      <c r="V146" s="460">
        <v>4</v>
      </c>
      <c r="W146" s="460">
        <v>78</v>
      </c>
      <c r="X146" s="460">
        <v>2</v>
      </c>
      <c r="Y146" s="460">
        <v>1.37</v>
      </c>
      <c r="Z146" s="460">
        <v>2</v>
      </c>
      <c r="AA146" s="122"/>
      <c r="AB146" s="122"/>
      <c r="AC146" s="122"/>
      <c r="AD146" s="122"/>
      <c r="AE146" s="459">
        <v>2134</v>
      </c>
      <c r="AF146" s="460">
        <v>4</v>
      </c>
      <c r="AG146" s="459">
        <v>2391</v>
      </c>
      <c r="AH146" s="460">
        <v>1</v>
      </c>
      <c r="AI146" s="459">
        <v>7339</v>
      </c>
      <c r="AJ146" s="460">
        <v>4</v>
      </c>
      <c r="AK146" s="459">
        <v>15812</v>
      </c>
      <c r="AL146" s="460">
        <v>4</v>
      </c>
      <c r="AM146" s="460">
        <v>208</v>
      </c>
      <c r="AN146" s="460">
        <v>4</v>
      </c>
      <c r="AO146" s="122"/>
      <c r="AP146" s="122"/>
      <c r="AQ146" s="122"/>
      <c r="AR146" s="122"/>
      <c r="AS146" s="122"/>
      <c r="AT146" s="122"/>
      <c r="AU146" s="122"/>
      <c r="AV146" s="122"/>
      <c r="AW146" s="122"/>
      <c r="AX146" s="122"/>
      <c r="AY146" s="122"/>
      <c r="AZ146" s="122"/>
      <c r="BA146" s="122"/>
      <c r="BB146" s="122"/>
      <c r="BC146" s="484"/>
      <c r="BD146" s="484"/>
      <c r="BE146" s="484"/>
      <c r="BF146" s="484"/>
      <c r="BG146" s="484"/>
      <c r="BH146" s="484"/>
      <c r="BI146" s="484"/>
      <c r="BJ146" s="484"/>
      <c r="BK146" s="484"/>
    </row>
    <row r="147" spans="1:63" ht="15" x14ac:dyDescent="0.25">
      <c r="A147" s="457" t="s">
        <v>1009</v>
      </c>
      <c r="B147" s="458" t="s">
        <v>411</v>
      </c>
      <c r="C147" s="458" t="s">
        <v>842</v>
      </c>
      <c r="D147" s="458">
        <v>1999</v>
      </c>
      <c r="E147" s="459">
        <v>3340</v>
      </c>
      <c r="F147" s="458">
        <v>12</v>
      </c>
      <c r="G147" s="459">
        <v>1130</v>
      </c>
      <c r="H147" s="459">
        <v>26600</v>
      </c>
      <c r="I147" s="459">
        <v>23600</v>
      </c>
      <c r="J147" s="460">
        <v>12.43</v>
      </c>
      <c r="K147" s="460">
        <v>29.28</v>
      </c>
      <c r="L147" s="460">
        <v>1.59</v>
      </c>
      <c r="M147" s="460">
        <v>1.5</v>
      </c>
      <c r="N147" s="122"/>
      <c r="O147" s="122"/>
      <c r="P147" s="122"/>
      <c r="Q147" s="459">
        <v>76227</v>
      </c>
      <c r="R147" s="460">
        <v>4</v>
      </c>
      <c r="S147" s="460">
        <v>34</v>
      </c>
      <c r="T147" s="460">
        <v>1</v>
      </c>
      <c r="U147" s="459">
        <v>178594</v>
      </c>
      <c r="V147" s="460">
        <v>4</v>
      </c>
      <c r="W147" s="460">
        <v>78</v>
      </c>
      <c r="X147" s="460">
        <v>2</v>
      </c>
      <c r="Y147" s="460">
        <v>1.38</v>
      </c>
      <c r="Z147" s="460">
        <v>2</v>
      </c>
      <c r="AA147" s="122"/>
      <c r="AB147" s="122"/>
      <c r="AC147" s="122"/>
      <c r="AD147" s="122"/>
      <c r="AE147" s="459">
        <v>2247</v>
      </c>
      <c r="AF147" s="460">
        <v>4</v>
      </c>
      <c r="AG147" s="459">
        <v>2391</v>
      </c>
      <c r="AH147" s="460">
        <v>1</v>
      </c>
      <c r="AI147" s="459">
        <v>7501</v>
      </c>
      <c r="AJ147" s="460">
        <v>4</v>
      </c>
      <c r="AK147" s="459">
        <v>16160</v>
      </c>
      <c r="AL147" s="460">
        <v>4</v>
      </c>
      <c r="AM147" s="460">
        <v>217</v>
      </c>
      <c r="AN147" s="460">
        <v>4</v>
      </c>
      <c r="AO147" s="122"/>
      <c r="AP147" s="122"/>
      <c r="AQ147" s="122"/>
      <c r="AR147" s="122"/>
      <c r="AS147" s="122"/>
      <c r="AT147" s="122"/>
      <c r="AU147" s="122"/>
      <c r="AV147" s="122"/>
      <c r="AW147" s="122"/>
      <c r="AX147" s="122"/>
      <c r="AY147" s="122"/>
      <c r="AZ147" s="122"/>
      <c r="BA147" s="122"/>
      <c r="BB147" s="122"/>
      <c r="BC147" s="484"/>
      <c r="BD147" s="484"/>
      <c r="BE147" s="484"/>
      <c r="BF147" s="484"/>
      <c r="BG147" s="484"/>
      <c r="BH147" s="484"/>
      <c r="BI147" s="484"/>
      <c r="BJ147" s="484"/>
      <c r="BK147" s="484"/>
    </row>
    <row r="148" spans="1:63" ht="15" x14ac:dyDescent="0.25">
      <c r="A148" s="457" t="s">
        <v>1009</v>
      </c>
      <c r="B148" s="458" t="s">
        <v>411</v>
      </c>
      <c r="C148" s="458" t="s">
        <v>842</v>
      </c>
      <c r="D148" s="458">
        <v>2000</v>
      </c>
      <c r="E148" s="459">
        <v>3350</v>
      </c>
      <c r="F148" s="458">
        <v>12</v>
      </c>
      <c r="G148" s="459">
        <v>1149</v>
      </c>
      <c r="H148" s="459">
        <v>26800</v>
      </c>
      <c r="I148" s="459">
        <v>23800</v>
      </c>
      <c r="J148" s="460">
        <v>12.85</v>
      </c>
      <c r="K148" s="460">
        <v>30.38</v>
      </c>
      <c r="L148" s="460">
        <v>1.72</v>
      </c>
      <c r="M148" s="460">
        <v>1.68</v>
      </c>
      <c r="N148" s="122"/>
      <c r="O148" s="122"/>
      <c r="P148" s="122"/>
      <c r="Q148" s="459">
        <v>78057</v>
      </c>
      <c r="R148" s="460">
        <v>5</v>
      </c>
      <c r="S148" s="460">
        <v>34</v>
      </c>
      <c r="T148" s="460">
        <v>1</v>
      </c>
      <c r="U148" s="459">
        <v>182881</v>
      </c>
      <c r="V148" s="460">
        <v>4</v>
      </c>
      <c r="W148" s="460">
        <v>79</v>
      </c>
      <c r="X148" s="460">
        <v>2</v>
      </c>
      <c r="Y148" s="460">
        <v>1.38</v>
      </c>
      <c r="Z148" s="460">
        <v>2</v>
      </c>
      <c r="AA148" s="122"/>
      <c r="AB148" s="122"/>
      <c r="AC148" s="122"/>
      <c r="AD148" s="122"/>
      <c r="AE148" s="459">
        <v>2385</v>
      </c>
      <c r="AF148" s="460">
        <v>4</v>
      </c>
      <c r="AG148" s="459">
        <v>2369</v>
      </c>
      <c r="AH148" s="460">
        <v>1</v>
      </c>
      <c r="AI148" s="459">
        <v>7681</v>
      </c>
      <c r="AJ148" s="460">
        <v>4</v>
      </c>
      <c r="AK148" s="459">
        <v>16548</v>
      </c>
      <c r="AL148" s="460">
        <v>5</v>
      </c>
      <c r="AM148" s="460">
        <v>232</v>
      </c>
      <c r="AN148" s="460">
        <v>4</v>
      </c>
      <c r="AO148" s="122"/>
      <c r="AP148" s="122"/>
      <c r="AQ148" s="122"/>
      <c r="AR148" s="122"/>
      <c r="AS148" s="122"/>
      <c r="AT148" s="122"/>
      <c r="AU148" s="122"/>
      <c r="AV148" s="122"/>
      <c r="AW148" s="122"/>
      <c r="AX148" s="122"/>
      <c r="AY148" s="122"/>
      <c r="AZ148" s="122"/>
      <c r="BA148" s="122"/>
      <c r="BB148" s="122"/>
      <c r="BC148" s="484"/>
      <c r="BD148" s="484"/>
      <c r="BE148" s="484"/>
      <c r="BF148" s="484"/>
      <c r="BG148" s="484"/>
      <c r="BH148" s="484"/>
      <c r="BI148" s="484"/>
      <c r="BJ148" s="484"/>
      <c r="BK148" s="484"/>
    </row>
    <row r="149" spans="1:63" ht="15" x14ac:dyDescent="0.25">
      <c r="A149" s="457" t="s">
        <v>1009</v>
      </c>
      <c r="B149" s="458" t="s">
        <v>411</v>
      </c>
      <c r="C149" s="458" t="s">
        <v>842</v>
      </c>
      <c r="D149" s="458">
        <v>2001</v>
      </c>
      <c r="E149" s="459">
        <v>3380</v>
      </c>
      <c r="F149" s="458">
        <v>12</v>
      </c>
      <c r="G149" s="459">
        <v>1179</v>
      </c>
      <c r="H149" s="459">
        <v>27200</v>
      </c>
      <c r="I149" s="459">
        <v>24000</v>
      </c>
      <c r="J149" s="460">
        <v>13.22</v>
      </c>
      <c r="K149" s="460">
        <v>31.51</v>
      </c>
      <c r="L149" s="460">
        <v>1.93</v>
      </c>
      <c r="M149" s="460">
        <v>1.78</v>
      </c>
      <c r="N149" s="122"/>
      <c r="O149" s="122"/>
      <c r="P149" s="122"/>
      <c r="Q149" s="459">
        <v>79381</v>
      </c>
      <c r="R149" s="460">
        <v>5</v>
      </c>
      <c r="S149" s="460">
        <v>35</v>
      </c>
      <c r="T149" s="460">
        <v>1</v>
      </c>
      <c r="U149" s="459">
        <v>185983</v>
      </c>
      <c r="V149" s="460">
        <v>4</v>
      </c>
      <c r="W149" s="460">
        <v>80</v>
      </c>
      <c r="X149" s="460">
        <v>2</v>
      </c>
      <c r="Y149" s="460">
        <v>1.38</v>
      </c>
      <c r="Z149" s="460">
        <v>2</v>
      </c>
      <c r="AA149" s="122"/>
      <c r="AB149" s="122"/>
      <c r="AC149" s="122"/>
      <c r="AD149" s="122"/>
      <c r="AE149" s="459">
        <v>2506</v>
      </c>
      <c r="AF149" s="460">
        <v>4</v>
      </c>
      <c r="AG149" s="459">
        <v>2342</v>
      </c>
      <c r="AH149" s="460">
        <v>1</v>
      </c>
      <c r="AI149" s="459">
        <v>7811</v>
      </c>
      <c r="AJ149" s="460">
        <v>4</v>
      </c>
      <c r="AK149" s="459">
        <v>16829</v>
      </c>
      <c r="AL149" s="460">
        <v>5</v>
      </c>
      <c r="AM149" s="460">
        <v>246</v>
      </c>
      <c r="AN149" s="460">
        <v>4</v>
      </c>
      <c r="AO149" s="122"/>
      <c r="AP149" s="122"/>
      <c r="AQ149" s="122"/>
      <c r="AR149" s="122"/>
      <c r="AS149" s="122"/>
      <c r="AT149" s="122"/>
      <c r="AU149" s="122"/>
      <c r="AV149" s="122"/>
      <c r="AW149" s="122"/>
      <c r="AX149" s="122"/>
      <c r="AY149" s="122"/>
      <c r="AZ149" s="122"/>
      <c r="BA149" s="122"/>
      <c r="BB149" s="122"/>
      <c r="BC149" s="484"/>
      <c r="BD149" s="484"/>
      <c r="BE149" s="484"/>
      <c r="BF149" s="484"/>
      <c r="BG149" s="484"/>
      <c r="BH149" s="484"/>
      <c r="BI149" s="484"/>
      <c r="BJ149" s="484"/>
      <c r="BK149" s="484"/>
    </row>
    <row r="150" spans="1:63" ht="15" x14ac:dyDescent="0.25">
      <c r="A150" s="457" t="s">
        <v>1009</v>
      </c>
      <c r="B150" s="458" t="s">
        <v>411</v>
      </c>
      <c r="C150" s="458" t="s">
        <v>842</v>
      </c>
      <c r="D150" s="458">
        <v>2002</v>
      </c>
      <c r="E150" s="459">
        <v>3370</v>
      </c>
      <c r="F150" s="458">
        <v>12</v>
      </c>
      <c r="G150" s="459">
        <v>1194</v>
      </c>
      <c r="H150" s="459">
        <v>27600</v>
      </c>
      <c r="I150" s="459">
        <v>24100</v>
      </c>
      <c r="J150" s="460">
        <v>13.43</v>
      </c>
      <c r="K150" s="460">
        <v>32.69</v>
      </c>
      <c r="L150" s="460">
        <v>1.66</v>
      </c>
      <c r="M150" s="460">
        <v>1.58</v>
      </c>
      <c r="N150" s="122"/>
      <c r="O150" s="122"/>
      <c r="P150" s="122"/>
      <c r="Q150" s="459">
        <v>79971</v>
      </c>
      <c r="R150" s="460">
        <v>5</v>
      </c>
      <c r="S150" s="460">
        <v>35</v>
      </c>
      <c r="T150" s="460">
        <v>1</v>
      </c>
      <c r="U150" s="459">
        <v>187366</v>
      </c>
      <c r="V150" s="460">
        <v>5</v>
      </c>
      <c r="W150" s="460">
        <v>81</v>
      </c>
      <c r="X150" s="460">
        <v>2</v>
      </c>
      <c r="Y150" s="460">
        <v>1.38</v>
      </c>
      <c r="Z150" s="460">
        <v>2</v>
      </c>
      <c r="AA150" s="122"/>
      <c r="AB150" s="122"/>
      <c r="AC150" s="122"/>
      <c r="AD150" s="122"/>
      <c r="AE150" s="459">
        <v>2542</v>
      </c>
      <c r="AF150" s="460">
        <v>5</v>
      </c>
      <c r="AG150" s="459">
        <v>2323</v>
      </c>
      <c r="AH150" s="460">
        <v>1</v>
      </c>
      <c r="AI150" s="459">
        <v>7869</v>
      </c>
      <c r="AJ150" s="460">
        <v>5</v>
      </c>
      <c r="AK150" s="459">
        <v>16954</v>
      </c>
      <c r="AL150" s="460">
        <v>5</v>
      </c>
      <c r="AM150" s="460">
        <v>252</v>
      </c>
      <c r="AN150" s="460">
        <v>5</v>
      </c>
      <c r="AO150" s="122"/>
      <c r="AP150" s="122"/>
      <c r="AQ150" s="122"/>
      <c r="AR150" s="122"/>
      <c r="AS150" s="122"/>
      <c r="AT150" s="122"/>
      <c r="AU150" s="122"/>
      <c r="AV150" s="122"/>
      <c r="AW150" s="122"/>
      <c r="AX150" s="122"/>
      <c r="AY150" s="122"/>
      <c r="AZ150" s="122"/>
      <c r="BA150" s="122"/>
      <c r="BB150" s="122"/>
      <c r="BC150" s="484"/>
      <c r="BD150" s="484"/>
      <c r="BE150" s="484"/>
      <c r="BF150" s="484"/>
      <c r="BG150" s="484"/>
      <c r="BH150" s="484"/>
      <c r="BI150" s="484"/>
      <c r="BJ150" s="484"/>
      <c r="BK150" s="484"/>
    </row>
    <row r="151" spans="1:63" ht="15" x14ac:dyDescent="0.25">
      <c r="A151" s="457" t="s">
        <v>1009</v>
      </c>
      <c r="B151" s="458" t="s">
        <v>411</v>
      </c>
      <c r="C151" s="458" t="s">
        <v>842</v>
      </c>
      <c r="D151" s="458">
        <v>2003</v>
      </c>
      <c r="E151" s="459">
        <v>3350</v>
      </c>
      <c r="F151" s="458">
        <v>12</v>
      </c>
      <c r="G151" s="459">
        <v>1203</v>
      </c>
      <c r="H151" s="459">
        <v>27900</v>
      </c>
      <c r="I151" s="459">
        <v>24300</v>
      </c>
      <c r="J151" s="460">
        <v>13.73</v>
      </c>
      <c r="K151" s="460">
        <v>33.92</v>
      </c>
      <c r="L151" s="460">
        <v>1.78</v>
      </c>
      <c r="M151" s="460">
        <v>1.79</v>
      </c>
      <c r="N151" s="122"/>
      <c r="O151" s="122"/>
      <c r="P151" s="122"/>
      <c r="Q151" s="459">
        <v>81526</v>
      </c>
      <c r="R151" s="460">
        <v>5</v>
      </c>
      <c r="S151" s="460">
        <v>37</v>
      </c>
      <c r="T151" s="460">
        <v>1</v>
      </c>
      <c r="U151" s="459">
        <v>191009</v>
      </c>
      <c r="V151" s="460">
        <v>5</v>
      </c>
      <c r="W151" s="460">
        <v>81</v>
      </c>
      <c r="X151" s="460">
        <v>2</v>
      </c>
      <c r="Y151" s="460">
        <v>1.38</v>
      </c>
      <c r="Z151" s="460">
        <v>2</v>
      </c>
      <c r="AA151" s="122"/>
      <c r="AB151" s="122"/>
      <c r="AC151" s="122"/>
      <c r="AD151" s="122"/>
      <c r="AE151" s="459">
        <v>2658</v>
      </c>
      <c r="AF151" s="460">
        <v>5</v>
      </c>
      <c r="AG151" s="459">
        <v>2316</v>
      </c>
      <c r="AH151" s="460">
        <v>1</v>
      </c>
      <c r="AI151" s="459">
        <v>8022</v>
      </c>
      <c r="AJ151" s="460">
        <v>5</v>
      </c>
      <c r="AK151" s="459">
        <v>17283</v>
      </c>
      <c r="AL151" s="460">
        <v>5</v>
      </c>
      <c r="AM151" s="460">
        <v>270</v>
      </c>
      <c r="AN151" s="460">
        <v>5</v>
      </c>
      <c r="AO151" s="122"/>
      <c r="AP151" s="122"/>
      <c r="AQ151" s="122"/>
      <c r="AR151" s="122"/>
      <c r="AS151" s="122"/>
      <c r="AT151" s="122"/>
      <c r="AU151" s="122"/>
      <c r="AV151" s="122"/>
      <c r="AW151" s="122"/>
      <c r="AX151" s="122"/>
      <c r="AY151" s="122"/>
      <c r="AZ151" s="122"/>
      <c r="BA151" s="122"/>
      <c r="BB151" s="122"/>
      <c r="BC151" s="484"/>
      <c r="BD151" s="484"/>
      <c r="BE151" s="484"/>
      <c r="BF151" s="484"/>
      <c r="BG151" s="484"/>
      <c r="BH151" s="484"/>
      <c r="BI151" s="484"/>
      <c r="BJ151" s="484"/>
      <c r="BK151" s="484"/>
    </row>
    <row r="152" spans="1:63" ht="15" x14ac:dyDescent="0.25">
      <c r="A152" s="457" t="s">
        <v>1009</v>
      </c>
      <c r="B152" s="458" t="s">
        <v>411</v>
      </c>
      <c r="C152" s="458" t="s">
        <v>842</v>
      </c>
      <c r="D152" s="458">
        <v>2004</v>
      </c>
      <c r="E152" s="459">
        <v>3330</v>
      </c>
      <c r="F152" s="458">
        <v>12</v>
      </c>
      <c r="G152" s="459">
        <v>1201</v>
      </c>
      <c r="H152" s="459">
        <v>28100</v>
      </c>
      <c r="I152" s="459">
        <v>24500</v>
      </c>
      <c r="J152" s="460">
        <v>14.1</v>
      </c>
      <c r="K152" s="460">
        <v>35.19</v>
      </c>
      <c r="L152" s="460">
        <v>2.2799999999999998</v>
      </c>
      <c r="M152" s="460">
        <v>2.27</v>
      </c>
      <c r="N152" s="122"/>
      <c r="O152" s="122"/>
      <c r="P152" s="122"/>
      <c r="Q152" s="459">
        <v>83197</v>
      </c>
      <c r="R152" s="460">
        <v>5</v>
      </c>
      <c r="S152" s="460">
        <v>37</v>
      </c>
      <c r="T152" s="460">
        <v>1</v>
      </c>
      <c r="U152" s="459">
        <v>194924</v>
      </c>
      <c r="V152" s="460">
        <v>5</v>
      </c>
      <c r="W152" s="460">
        <v>82</v>
      </c>
      <c r="X152" s="460">
        <v>2</v>
      </c>
      <c r="Y152" s="460">
        <v>1.39</v>
      </c>
      <c r="Z152" s="460">
        <v>2</v>
      </c>
      <c r="AA152" s="122"/>
      <c r="AB152" s="122"/>
      <c r="AC152" s="122"/>
      <c r="AD152" s="122"/>
      <c r="AE152" s="459">
        <v>2823</v>
      </c>
      <c r="AF152" s="460">
        <v>5</v>
      </c>
      <c r="AG152" s="459">
        <v>2302</v>
      </c>
      <c r="AH152" s="460">
        <v>2</v>
      </c>
      <c r="AI152" s="459">
        <v>8187</v>
      </c>
      <c r="AJ152" s="460">
        <v>5</v>
      </c>
      <c r="AK152" s="459">
        <v>17638</v>
      </c>
      <c r="AL152" s="460">
        <v>5</v>
      </c>
      <c r="AM152" s="460">
        <v>293</v>
      </c>
      <c r="AN152" s="460">
        <v>5</v>
      </c>
      <c r="AO152" s="122"/>
      <c r="AP152" s="122"/>
      <c r="AQ152" s="122"/>
      <c r="AR152" s="122"/>
      <c r="AS152" s="122"/>
      <c r="AT152" s="122"/>
      <c r="AU152" s="122"/>
      <c r="AV152" s="122"/>
      <c r="AW152" s="122"/>
      <c r="AX152" s="122"/>
      <c r="AY152" s="122"/>
      <c r="AZ152" s="122"/>
      <c r="BA152" s="122"/>
      <c r="BB152" s="122"/>
      <c r="BC152" s="484"/>
      <c r="BD152" s="484"/>
      <c r="BE152" s="484"/>
      <c r="BF152" s="484"/>
      <c r="BG152" s="484"/>
      <c r="BH152" s="484"/>
      <c r="BI152" s="484"/>
      <c r="BJ152" s="484"/>
      <c r="BK152" s="484"/>
    </row>
    <row r="153" spans="1:63" ht="15" x14ac:dyDescent="0.25">
      <c r="A153" s="457" t="s">
        <v>1009</v>
      </c>
      <c r="B153" s="458" t="s">
        <v>411</v>
      </c>
      <c r="C153" s="458" t="s">
        <v>842</v>
      </c>
      <c r="D153" s="458">
        <v>2005</v>
      </c>
      <c r="E153" s="459">
        <v>3320</v>
      </c>
      <c r="F153" s="458">
        <v>12</v>
      </c>
      <c r="G153" s="459">
        <v>1202</v>
      </c>
      <c r="H153" s="459">
        <v>28300</v>
      </c>
      <c r="I153" s="459">
        <v>24700</v>
      </c>
      <c r="J153" s="460">
        <v>14.58</v>
      </c>
      <c r="K153" s="460">
        <v>36.51</v>
      </c>
      <c r="L153" s="460">
        <v>2.62</v>
      </c>
      <c r="M153" s="460">
        <v>2.93</v>
      </c>
      <c r="N153" s="122"/>
      <c r="O153" s="122"/>
      <c r="P153" s="122"/>
      <c r="Q153" s="459">
        <v>85250</v>
      </c>
      <c r="R153" s="460">
        <v>5</v>
      </c>
      <c r="S153" s="460">
        <v>37</v>
      </c>
      <c r="T153" s="460">
        <v>1</v>
      </c>
      <c r="U153" s="459">
        <v>199735</v>
      </c>
      <c r="V153" s="460">
        <v>5</v>
      </c>
      <c r="W153" s="460">
        <v>83</v>
      </c>
      <c r="X153" s="460">
        <v>2</v>
      </c>
      <c r="Y153" s="460">
        <v>1.4</v>
      </c>
      <c r="Z153" s="460">
        <v>2</v>
      </c>
      <c r="AA153" s="122"/>
      <c r="AB153" s="122"/>
      <c r="AC153" s="122"/>
      <c r="AD153" s="122"/>
      <c r="AE153" s="459">
        <v>3019</v>
      </c>
      <c r="AF153" s="460">
        <v>5</v>
      </c>
      <c r="AG153" s="459">
        <v>2281</v>
      </c>
      <c r="AH153" s="460">
        <v>2</v>
      </c>
      <c r="AI153" s="459">
        <v>8389</v>
      </c>
      <c r="AJ153" s="460">
        <v>5</v>
      </c>
      <c r="AK153" s="459">
        <v>18073</v>
      </c>
      <c r="AL153" s="460">
        <v>5</v>
      </c>
      <c r="AM153" s="460">
        <v>322</v>
      </c>
      <c r="AN153" s="460">
        <v>5</v>
      </c>
      <c r="AO153" s="122"/>
      <c r="AP153" s="122"/>
      <c r="AQ153" s="122"/>
      <c r="AR153" s="122"/>
      <c r="AS153" s="122"/>
      <c r="AT153" s="122"/>
      <c r="AU153" s="122"/>
      <c r="AV153" s="122"/>
      <c r="AW153" s="122"/>
      <c r="AX153" s="122"/>
      <c r="AY153" s="122"/>
      <c r="AZ153" s="122"/>
      <c r="BA153" s="122"/>
      <c r="BB153" s="122"/>
      <c r="BC153" s="484"/>
      <c r="BD153" s="484"/>
      <c r="BE153" s="484"/>
      <c r="BF153" s="484"/>
      <c r="BG153" s="484"/>
      <c r="BH153" s="484"/>
      <c r="BI153" s="484"/>
      <c r="BJ153" s="484"/>
      <c r="BK153" s="484"/>
    </row>
    <row r="154" spans="1:63" ht="15" x14ac:dyDescent="0.25">
      <c r="A154" s="457" t="s">
        <v>1009</v>
      </c>
      <c r="B154" s="458" t="s">
        <v>411</v>
      </c>
      <c r="C154" s="458" t="s">
        <v>842</v>
      </c>
      <c r="D154" s="458">
        <v>2006</v>
      </c>
      <c r="E154" s="459">
        <v>3300</v>
      </c>
      <c r="F154" s="458">
        <v>13</v>
      </c>
      <c r="G154" s="459">
        <v>1197</v>
      </c>
      <c r="H154" s="459">
        <v>28500</v>
      </c>
      <c r="I154" s="459">
        <v>24900</v>
      </c>
      <c r="J154" s="460">
        <v>15.06</v>
      </c>
      <c r="K154" s="460">
        <v>37.880000000000003</v>
      </c>
      <c r="L154" s="460">
        <v>2.88</v>
      </c>
      <c r="M154" s="460">
        <v>3.17</v>
      </c>
      <c r="N154" s="122"/>
      <c r="O154" s="122"/>
      <c r="P154" s="122"/>
      <c r="Q154" s="459">
        <v>86481</v>
      </c>
      <c r="R154" s="460">
        <v>5</v>
      </c>
      <c r="S154" s="460">
        <v>39</v>
      </c>
      <c r="T154" s="460">
        <v>1</v>
      </c>
      <c r="U154" s="459">
        <v>202619</v>
      </c>
      <c r="V154" s="460">
        <v>5</v>
      </c>
      <c r="W154" s="460">
        <v>85</v>
      </c>
      <c r="X154" s="460">
        <v>2</v>
      </c>
      <c r="Y154" s="460">
        <v>1.41</v>
      </c>
      <c r="Z154" s="460">
        <v>2</v>
      </c>
      <c r="AA154" s="122"/>
      <c r="AB154" s="122"/>
      <c r="AC154" s="122"/>
      <c r="AD154" s="122"/>
      <c r="AE154" s="459">
        <v>3178</v>
      </c>
      <c r="AF154" s="460">
        <v>5</v>
      </c>
      <c r="AG154" s="459">
        <v>2240</v>
      </c>
      <c r="AH154" s="460">
        <v>2</v>
      </c>
      <c r="AI154" s="459">
        <v>8510</v>
      </c>
      <c r="AJ154" s="460">
        <v>5</v>
      </c>
      <c r="AK154" s="459">
        <v>18334</v>
      </c>
      <c r="AL154" s="460">
        <v>5</v>
      </c>
      <c r="AM154" s="460">
        <v>341</v>
      </c>
      <c r="AN154" s="460">
        <v>5</v>
      </c>
      <c r="AO154" s="122"/>
      <c r="AP154" s="122"/>
      <c r="AQ154" s="122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484"/>
      <c r="BD154" s="484"/>
      <c r="BE154" s="484"/>
      <c r="BF154" s="484"/>
      <c r="BG154" s="484"/>
      <c r="BH154" s="484"/>
      <c r="BI154" s="484"/>
      <c r="BJ154" s="484"/>
      <c r="BK154" s="484"/>
    </row>
    <row r="155" spans="1:63" ht="15" x14ac:dyDescent="0.25">
      <c r="A155" s="457" t="s">
        <v>1009</v>
      </c>
      <c r="B155" s="458" t="s">
        <v>411</v>
      </c>
      <c r="C155" s="458" t="s">
        <v>842</v>
      </c>
      <c r="D155" s="458">
        <v>2007</v>
      </c>
      <c r="E155" s="459">
        <v>3330</v>
      </c>
      <c r="F155" s="458">
        <v>13</v>
      </c>
      <c r="G155" s="459">
        <v>1210</v>
      </c>
      <c r="H155" s="459">
        <v>27100</v>
      </c>
      <c r="I155" s="459">
        <v>24200</v>
      </c>
      <c r="J155" s="460">
        <v>15.47</v>
      </c>
      <c r="K155" s="460">
        <v>39.299999999999997</v>
      </c>
      <c r="L155" s="460">
        <v>3.24</v>
      </c>
      <c r="M155" s="460">
        <v>3.6</v>
      </c>
      <c r="N155" s="122"/>
      <c r="O155" s="122"/>
      <c r="P155" s="122"/>
      <c r="Q155" s="459">
        <v>86978</v>
      </c>
      <c r="R155" s="460">
        <v>5</v>
      </c>
      <c r="S155" s="460">
        <v>38</v>
      </c>
      <c r="T155" s="460">
        <v>1</v>
      </c>
      <c r="U155" s="459">
        <v>203783</v>
      </c>
      <c r="V155" s="460">
        <v>5</v>
      </c>
      <c r="W155" s="460">
        <v>86</v>
      </c>
      <c r="X155" s="460">
        <v>2</v>
      </c>
      <c r="Y155" s="460">
        <v>1.41</v>
      </c>
      <c r="Z155" s="460">
        <v>2</v>
      </c>
      <c r="AA155" s="122"/>
      <c r="AB155" s="122"/>
      <c r="AC155" s="122"/>
      <c r="AD155" s="122"/>
      <c r="AE155" s="459">
        <v>3309</v>
      </c>
      <c r="AF155" s="460">
        <v>5</v>
      </c>
      <c r="AG155" s="459">
        <v>2193</v>
      </c>
      <c r="AH155" s="460">
        <v>1</v>
      </c>
      <c r="AI155" s="459">
        <v>8559</v>
      </c>
      <c r="AJ155" s="460">
        <v>5</v>
      </c>
      <c r="AK155" s="459">
        <v>18439</v>
      </c>
      <c r="AL155" s="460">
        <v>5</v>
      </c>
      <c r="AM155" s="460">
        <v>361</v>
      </c>
      <c r="AN155" s="460">
        <v>5</v>
      </c>
      <c r="AO155" s="122"/>
      <c r="AP155" s="122"/>
      <c r="AQ155" s="122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484"/>
      <c r="BD155" s="484"/>
      <c r="BE155" s="484"/>
      <c r="BF155" s="484"/>
      <c r="BG155" s="484"/>
      <c r="BH155" s="484"/>
      <c r="BI155" s="484"/>
      <c r="BJ155" s="484"/>
      <c r="BK155" s="484"/>
    </row>
    <row r="156" spans="1:63" ht="15" x14ac:dyDescent="0.25">
      <c r="A156" s="457" t="s">
        <v>1009</v>
      </c>
      <c r="B156" s="458" t="s">
        <v>411</v>
      </c>
      <c r="C156" s="458" t="s">
        <v>842</v>
      </c>
      <c r="D156" s="458">
        <v>2008</v>
      </c>
      <c r="E156" s="459">
        <v>3360</v>
      </c>
      <c r="F156" s="458">
        <v>13</v>
      </c>
      <c r="G156" s="459">
        <v>1223</v>
      </c>
      <c r="H156" s="459">
        <v>27000</v>
      </c>
      <c r="I156" s="459">
        <v>23500</v>
      </c>
      <c r="J156" s="460">
        <v>16.07</v>
      </c>
      <c r="K156" s="460">
        <v>40.770000000000003</v>
      </c>
      <c r="L156" s="460">
        <v>3.84</v>
      </c>
      <c r="M156" s="460">
        <v>4.3899999999999997</v>
      </c>
      <c r="N156" s="122"/>
      <c r="O156" s="122"/>
      <c r="P156" s="122"/>
      <c r="Q156" s="459">
        <v>86156</v>
      </c>
      <c r="R156" s="460">
        <v>5</v>
      </c>
      <c r="S156" s="460">
        <v>37</v>
      </c>
      <c r="T156" s="460">
        <v>1</v>
      </c>
      <c r="U156" s="459">
        <v>201857</v>
      </c>
      <c r="V156" s="460">
        <v>5</v>
      </c>
      <c r="W156" s="460">
        <v>86</v>
      </c>
      <c r="X156" s="460">
        <v>2</v>
      </c>
      <c r="Y156" s="460">
        <v>1.42</v>
      </c>
      <c r="Z156" s="460">
        <v>2</v>
      </c>
      <c r="AA156" s="122"/>
      <c r="AB156" s="122"/>
      <c r="AC156" s="122"/>
      <c r="AD156" s="122"/>
      <c r="AE156" s="459">
        <v>3449</v>
      </c>
      <c r="AF156" s="460">
        <v>5</v>
      </c>
      <c r="AG156" s="459">
        <v>2092</v>
      </c>
      <c r="AH156" s="460">
        <v>2</v>
      </c>
      <c r="AI156" s="459">
        <v>8478</v>
      </c>
      <c r="AJ156" s="460">
        <v>5</v>
      </c>
      <c r="AK156" s="459">
        <v>18265</v>
      </c>
      <c r="AL156" s="460">
        <v>5</v>
      </c>
      <c r="AM156" s="460">
        <v>383</v>
      </c>
      <c r="AN156" s="460">
        <v>5</v>
      </c>
      <c r="AO156" s="122"/>
      <c r="AP156" s="122"/>
      <c r="AQ156" s="122"/>
      <c r="AR156" s="122"/>
      <c r="AS156" s="122"/>
      <c r="AT156" s="122"/>
      <c r="AU156" s="122"/>
      <c r="AV156" s="122"/>
      <c r="AW156" s="122"/>
      <c r="AX156" s="122"/>
      <c r="AY156" s="122"/>
      <c r="AZ156" s="122"/>
      <c r="BA156" s="122"/>
      <c r="BB156" s="122"/>
      <c r="BC156" s="484"/>
      <c r="BD156" s="484"/>
      <c r="BE156" s="484"/>
      <c r="BF156" s="484"/>
      <c r="BG156" s="484"/>
      <c r="BH156" s="484"/>
      <c r="BI156" s="484"/>
      <c r="BJ156" s="484"/>
      <c r="BK156" s="484"/>
    </row>
    <row r="157" spans="1:63" ht="15" x14ac:dyDescent="0.25">
      <c r="A157" s="457" t="s">
        <v>1009</v>
      </c>
      <c r="B157" s="458" t="s">
        <v>411</v>
      </c>
      <c r="C157" s="458" t="s">
        <v>842</v>
      </c>
      <c r="D157" s="458">
        <v>2009</v>
      </c>
      <c r="E157" s="459">
        <v>3375</v>
      </c>
      <c r="F157" s="458">
        <v>13</v>
      </c>
      <c r="G157" s="459">
        <v>1233</v>
      </c>
      <c r="H157" s="459">
        <v>27100</v>
      </c>
      <c r="I157" s="459">
        <v>23600</v>
      </c>
      <c r="J157" s="460">
        <v>16.010000000000002</v>
      </c>
      <c r="K157" s="460">
        <v>41.83</v>
      </c>
      <c r="L157" s="460">
        <v>2.61</v>
      </c>
      <c r="M157" s="460">
        <v>2.71</v>
      </c>
      <c r="N157" s="122"/>
      <c r="O157" s="122"/>
      <c r="P157" s="122"/>
      <c r="Q157" s="459">
        <v>82674</v>
      </c>
      <c r="R157" s="460">
        <v>6</v>
      </c>
      <c r="S157" s="460">
        <v>36</v>
      </c>
      <c r="T157" s="460">
        <v>1</v>
      </c>
      <c r="U157" s="459">
        <v>203385</v>
      </c>
      <c r="V157" s="460">
        <v>6</v>
      </c>
      <c r="W157" s="460">
        <v>88</v>
      </c>
      <c r="X157" s="460">
        <v>3</v>
      </c>
      <c r="Y157" s="460">
        <v>1.41</v>
      </c>
      <c r="Z157" s="460">
        <v>2</v>
      </c>
      <c r="AA157" s="122"/>
      <c r="AB157" s="122"/>
      <c r="AC157" s="122"/>
      <c r="AD157" s="122"/>
      <c r="AE157" s="459">
        <v>3337</v>
      </c>
      <c r="AF157" s="460">
        <v>6</v>
      </c>
      <c r="AG157" s="459">
        <v>2115</v>
      </c>
      <c r="AH157" s="460">
        <v>2</v>
      </c>
      <c r="AI157" s="459">
        <v>8542</v>
      </c>
      <c r="AJ157" s="460">
        <v>6</v>
      </c>
      <c r="AK157" s="459">
        <v>17527</v>
      </c>
      <c r="AL157" s="460">
        <v>6</v>
      </c>
      <c r="AM157" s="460">
        <v>361</v>
      </c>
      <c r="AN157" s="460">
        <v>6</v>
      </c>
      <c r="AO157" s="122"/>
      <c r="AP157" s="122"/>
      <c r="AQ157" s="122"/>
      <c r="AR157" s="122"/>
      <c r="AS157" s="122"/>
      <c r="AT157" s="122"/>
      <c r="AU157" s="122"/>
      <c r="AV157" s="122"/>
      <c r="AW157" s="122"/>
      <c r="AX157" s="122"/>
      <c r="AY157" s="122"/>
      <c r="AZ157" s="122"/>
      <c r="BA157" s="122"/>
      <c r="BB157" s="122"/>
      <c r="BC157" s="484"/>
      <c r="BD157" s="484"/>
      <c r="BE157" s="484"/>
      <c r="BF157" s="484"/>
      <c r="BG157" s="484"/>
      <c r="BH157" s="484"/>
      <c r="BI157" s="484"/>
      <c r="BJ157" s="484"/>
      <c r="BK157" s="484"/>
    </row>
    <row r="158" spans="1:63" ht="15" x14ac:dyDescent="0.25">
      <c r="A158" s="457" t="s">
        <v>1009</v>
      </c>
      <c r="B158" s="458" t="s">
        <v>411</v>
      </c>
      <c r="C158" s="458" t="s">
        <v>842</v>
      </c>
      <c r="D158" s="458">
        <v>2010</v>
      </c>
      <c r="E158" s="459">
        <v>3400</v>
      </c>
      <c r="F158" s="458">
        <v>13</v>
      </c>
      <c r="G158" s="459">
        <v>1245</v>
      </c>
      <c r="H158" s="459">
        <v>27220</v>
      </c>
      <c r="I158" s="459">
        <v>23620</v>
      </c>
      <c r="J158" s="460">
        <v>16.28</v>
      </c>
      <c r="K158" s="460">
        <v>42.5</v>
      </c>
      <c r="L158" s="460">
        <v>3.05</v>
      </c>
      <c r="M158" s="460">
        <v>3.2</v>
      </c>
      <c r="N158" s="122"/>
      <c r="O158" s="122"/>
      <c r="P158" s="122"/>
      <c r="Q158" s="459">
        <v>83084</v>
      </c>
      <c r="R158" s="460">
        <v>6</v>
      </c>
      <c r="S158" s="460">
        <v>38</v>
      </c>
      <c r="T158" s="460">
        <v>1</v>
      </c>
      <c r="U158" s="459">
        <v>208286</v>
      </c>
      <c r="V158" s="460">
        <v>6</v>
      </c>
      <c r="W158" s="460">
        <v>90</v>
      </c>
      <c r="X158" s="460">
        <v>2</v>
      </c>
      <c r="Y158" s="460">
        <v>1.41</v>
      </c>
      <c r="Z158" s="460">
        <v>2</v>
      </c>
      <c r="AA158" s="122"/>
      <c r="AB158" s="122"/>
      <c r="AC158" s="122"/>
      <c r="AD158" s="122"/>
      <c r="AE158" s="459">
        <v>3505</v>
      </c>
      <c r="AF158" s="460">
        <v>6</v>
      </c>
      <c r="AG158" s="459">
        <v>2130</v>
      </c>
      <c r="AH158" s="460">
        <v>2</v>
      </c>
      <c r="AI158" s="459">
        <v>8748</v>
      </c>
      <c r="AJ158" s="460">
        <v>6</v>
      </c>
      <c r="AK158" s="459">
        <v>17614</v>
      </c>
      <c r="AL158" s="460">
        <v>6</v>
      </c>
      <c r="AM158" s="460">
        <v>382</v>
      </c>
      <c r="AN158" s="460">
        <v>6</v>
      </c>
      <c r="AO158" s="122"/>
      <c r="AP158" s="122"/>
      <c r="AQ158" s="122"/>
      <c r="AR158" s="122"/>
      <c r="AS158" s="122"/>
      <c r="AT158" s="122"/>
      <c r="AU158" s="122"/>
      <c r="AV158" s="122"/>
      <c r="AW158" s="122"/>
      <c r="AX158" s="122"/>
      <c r="AY158" s="122"/>
      <c r="AZ158" s="122"/>
      <c r="BA158" s="122"/>
      <c r="BB158" s="122"/>
      <c r="BC158" s="484"/>
      <c r="BD158" s="484"/>
      <c r="BE158" s="484"/>
      <c r="BF158" s="484"/>
      <c r="BG158" s="484"/>
      <c r="BH158" s="484"/>
      <c r="BI158" s="484"/>
      <c r="BJ158" s="484"/>
      <c r="BK158" s="484"/>
    </row>
    <row r="159" spans="1:63" ht="15" x14ac:dyDescent="0.25">
      <c r="A159" s="457" t="s">
        <v>1009</v>
      </c>
      <c r="B159" s="458" t="s">
        <v>411</v>
      </c>
      <c r="C159" s="458" t="s">
        <v>842</v>
      </c>
      <c r="D159" s="458">
        <v>2011</v>
      </c>
      <c r="E159" s="459">
        <v>3410</v>
      </c>
      <c r="F159" s="458">
        <v>13</v>
      </c>
      <c r="G159" s="459">
        <v>1253</v>
      </c>
      <c r="H159" s="459">
        <v>27300</v>
      </c>
      <c r="I159" s="459">
        <v>23690</v>
      </c>
      <c r="J159" s="460">
        <v>16.79</v>
      </c>
      <c r="K159" s="460">
        <v>44.62</v>
      </c>
      <c r="L159" s="460">
        <v>3.51</v>
      </c>
      <c r="M159" s="460">
        <v>4.0199999999999996</v>
      </c>
      <c r="N159" s="122"/>
      <c r="O159" s="122"/>
      <c r="P159" s="122"/>
      <c r="Q159" s="459">
        <v>83871</v>
      </c>
      <c r="R159" s="460">
        <v>6</v>
      </c>
      <c r="S159" s="460">
        <v>38</v>
      </c>
      <c r="T159" s="460">
        <v>1</v>
      </c>
      <c r="U159" s="459">
        <v>214189</v>
      </c>
      <c r="V159" s="460">
        <v>6</v>
      </c>
      <c r="W159" s="460">
        <v>93</v>
      </c>
      <c r="X159" s="460">
        <v>2</v>
      </c>
      <c r="Y159" s="460">
        <v>1.43</v>
      </c>
      <c r="Z159" s="460">
        <v>2</v>
      </c>
      <c r="AA159" s="122"/>
      <c r="AB159" s="122"/>
      <c r="AC159" s="122"/>
      <c r="AD159" s="122"/>
      <c r="AE159" s="459">
        <v>3749</v>
      </c>
      <c r="AF159" s="460">
        <v>6</v>
      </c>
      <c r="AG159" s="459">
        <v>2124</v>
      </c>
      <c r="AH159" s="460">
        <v>2</v>
      </c>
      <c r="AI159" s="459">
        <v>8996</v>
      </c>
      <c r="AJ159" s="460">
        <v>6</v>
      </c>
      <c r="AK159" s="459">
        <v>17781</v>
      </c>
      <c r="AL159" s="460">
        <v>6</v>
      </c>
      <c r="AM159" s="460">
        <v>424</v>
      </c>
      <c r="AN159" s="460">
        <v>5</v>
      </c>
      <c r="AO159" s="122"/>
      <c r="AP159" s="122"/>
      <c r="AQ159" s="122"/>
      <c r="AR159" s="122"/>
      <c r="AS159" s="122"/>
      <c r="AT159" s="122"/>
      <c r="AU159" s="122"/>
      <c r="AV159" s="122"/>
      <c r="AW159" s="122"/>
      <c r="AX159" s="122"/>
      <c r="AY159" s="122"/>
      <c r="AZ159" s="122"/>
      <c r="BA159" s="122"/>
      <c r="BB159" s="122"/>
      <c r="BC159" s="484"/>
      <c r="BD159" s="484"/>
      <c r="BE159" s="484"/>
      <c r="BF159" s="484"/>
      <c r="BG159" s="484"/>
      <c r="BH159" s="484"/>
      <c r="BI159" s="484"/>
      <c r="BJ159" s="484"/>
      <c r="BK159" s="484"/>
    </row>
    <row r="160" spans="1:63" ht="15" x14ac:dyDescent="0.25">
      <c r="A160" s="457" t="s">
        <v>1009</v>
      </c>
      <c r="B160" s="458" t="s">
        <v>411</v>
      </c>
      <c r="C160" s="458" t="s">
        <v>842</v>
      </c>
      <c r="D160" s="458">
        <v>2012</v>
      </c>
      <c r="E160" s="459">
        <v>3440</v>
      </c>
      <c r="F160" s="458">
        <v>13</v>
      </c>
      <c r="G160" s="459">
        <v>1267</v>
      </c>
      <c r="H160" s="459">
        <v>27500</v>
      </c>
      <c r="I160" s="459">
        <v>23720</v>
      </c>
      <c r="J160" s="460">
        <v>17.14</v>
      </c>
      <c r="K160" s="460">
        <v>39.659999999999997</v>
      </c>
      <c r="L160" s="460">
        <v>3.89</v>
      </c>
      <c r="M160" s="460">
        <v>4.2</v>
      </c>
      <c r="N160" s="122"/>
      <c r="O160" s="122"/>
      <c r="P160" s="122"/>
      <c r="Q160" s="459">
        <v>88250</v>
      </c>
      <c r="R160" s="460">
        <v>5</v>
      </c>
      <c r="S160" s="460">
        <v>41</v>
      </c>
      <c r="T160" s="460">
        <v>1</v>
      </c>
      <c r="U160" s="459">
        <v>227441</v>
      </c>
      <c r="V160" s="460">
        <v>4</v>
      </c>
      <c r="W160" s="460">
        <v>95</v>
      </c>
      <c r="X160" s="460">
        <v>2</v>
      </c>
      <c r="Y160" s="460">
        <v>1.44</v>
      </c>
      <c r="Z160" s="460">
        <v>2</v>
      </c>
      <c r="AA160" s="122"/>
      <c r="AB160" s="122"/>
      <c r="AC160" s="122"/>
      <c r="AD160" s="122"/>
      <c r="AE160" s="459">
        <v>4084</v>
      </c>
      <c r="AF160" s="460">
        <v>4</v>
      </c>
      <c r="AG160" s="459">
        <v>2209</v>
      </c>
      <c r="AH160" s="460">
        <v>1</v>
      </c>
      <c r="AI160" s="459">
        <v>9553</v>
      </c>
      <c r="AJ160" s="460">
        <v>4</v>
      </c>
      <c r="AK160" s="459">
        <v>18709</v>
      </c>
      <c r="AL160" s="460">
        <v>5</v>
      </c>
      <c r="AM160" s="460">
        <v>411</v>
      </c>
      <c r="AN160" s="460">
        <v>4</v>
      </c>
      <c r="AO160" s="122"/>
      <c r="AP160" s="122"/>
      <c r="AQ160" s="122"/>
      <c r="AR160" s="122"/>
      <c r="AS160" s="122"/>
      <c r="AT160" s="122"/>
      <c r="AU160" s="122"/>
      <c r="AV160" s="122"/>
      <c r="AW160" s="122"/>
      <c r="AX160" s="122"/>
      <c r="AY160" s="122"/>
      <c r="AZ160" s="122"/>
      <c r="BA160" s="122"/>
      <c r="BB160" s="122"/>
      <c r="BC160" s="484"/>
      <c r="BD160" s="484"/>
      <c r="BE160" s="484"/>
      <c r="BF160" s="484"/>
      <c r="BG160" s="484"/>
      <c r="BH160" s="484"/>
      <c r="BI160" s="484"/>
      <c r="BJ160" s="484"/>
      <c r="BK160" s="484"/>
    </row>
    <row r="161" spans="1:63" ht="15" x14ac:dyDescent="0.25">
      <c r="A161" s="457" t="s">
        <v>1009</v>
      </c>
      <c r="B161" s="458" t="s">
        <v>411</v>
      </c>
      <c r="C161" s="458" t="s">
        <v>842</v>
      </c>
      <c r="D161" s="458">
        <v>2013</v>
      </c>
      <c r="E161" s="459">
        <v>3470</v>
      </c>
      <c r="F161" s="458">
        <v>13</v>
      </c>
      <c r="G161" s="459">
        <v>1278</v>
      </c>
      <c r="H161" s="459">
        <v>27612</v>
      </c>
      <c r="I161" s="459">
        <v>23900</v>
      </c>
      <c r="J161" s="460">
        <v>17.39</v>
      </c>
      <c r="K161" s="460">
        <v>41.23</v>
      </c>
      <c r="L161" s="460">
        <v>3.89</v>
      </c>
      <c r="M161" s="460">
        <v>4.12</v>
      </c>
      <c r="N161" s="122"/>
      <c r="O161" s="122"/>
      <c r="P161" s="122"/>
      <c r="Q161" s="459">
        <v>89783</v>
      </c>
      <c r="R161" s="460">
        <v>6</v>
      </c>
      <c r="S161" s="460">
        <v>41</v>
      </c>
      <c r="T161" s="460">
        <v>1</v>
      </c>
      <c r="U161" s="459">
        <v>233493</v>
      </c>
      <c r="V161" s="460">
        <v>4</v>
      </c>
      <c r="W161" s="460">
        <v>97</v>
      </c>
      <c r="X161" s="460">
        <v>2</v>
      </c>
      <c r="Y161" s="460">
        <v>1.46</v>
      </c>
      <c r="Z161" s="460">
        <v>2</v>
      </c>
      <c r="AA161" s="122"/>
      <c r="AB161" s="122"/>
      <c r="AC161" s="122"/>
      <c r="AD161" s="122"/>
      <c r="AE161" s="459">
        <v>4244</v>
      </c>
      <c r="AF161" s="460">
        <v>4</v>
      </c>
      <c r="AG161" s="459">
        <v>2236</v>
      </c>
      <c r="AH161" s="460">
        <v>1</v>
      </c>
      <c r="AI161" s="459">
        <v>9807</v>
      </c>
      <c r="AJ161" s="460">
        <v>4</v>
      </c>
      <c r="AK161" s="459">
        <v>19034</v>
      </c>
      <c r="AL161" s="460">
        <v>6</v>
      </c>
      <c r="AM161" s="460">
        <v>433</v>
      </c>
      <c r="AN161" s="460">
        <v>5</v>
      </c>
      <c r="AO161" s="122"/>
      <c r="AP161" s="122"/>
      <c r="AQ161" s="122"/>
      <c r="AR161" s="122"/>
      <c r="AS161" s="122"/>
      <c r="AT161" s="122"/>
      <c r="AU161" s="122"/>
      <c r="AV161" s="122"/>
      <c r="AW161" s="122"/>
      <c r="AX161" s="122"/>
      <c r="AY161" s="122"/>
      <c r="AZ161" s="122"/>
      <c r="BA161" s="122"/>
      <c r="BB161" s="122"/>
      <c r="BC161" s="484"/>
      <c r="BD161" s="484"/>
      <c r="BE161" s="484"/>
      <c r="BF161" s="484"/>
      <c r="BG161" s="484"/>
      <c r="BH161" s="484"/>
      <c r="BI161" s="484"/>
      <c r="BJ161" s="484"/>
      <c r="BK161" s="484"/>
    </row>
    <row r="162" spans="1:63" ht="15" x14ac:dyDescent="0.25">
      <c r="A162" s="457" t="s">
        <v>1009</v>
      </c>
      <c r="B162" s="458" t="s">
        <v>411</v>
      </c>
      <c r="C162" s="458" t="s">
        <v>842</v>
      </c>
      <c r="D162" s="458">
        <v>2014</v>
      </c>
      <c r="E162" s="459">
        <v>3480</v>
      </c>
      <c r="F162" s="458">
        <v>13</v>
      </c>
      <c r="G162" s="459">
        <v>1264</v>
      </c>
      <c r="H162" s="459">
        <v>28102</v>
      </c>
      <c r="I162" s="459">
        <v>21700</v>
      </c>
      <c r="J162" s="460">
        <v>17.670000000000002</v>
      </c>
      <c r="K162" s="460">
        <v>44.82</v>
      </c>
      <c r="L162" s="460">
        <v>3.63</v>
      </c>
      <c r="M162" s="460">
        <v>3.85</v>
      </c>
      <c r="N162" s="122"/>
      <c r="O162" s="122"/>
      <c r="P162" s="122"/>
      <c r="Q162" s="459">
        <v>91650</v>
      </c>
      <c r="R162" s="460">
        <v>6</v>
      </c>
      <c r="S162" s="460">
        <v>42</v>
      </c>
      <c r="T162" s="460">
        <v>1</v>
      </c>
      <c r="U162" s="459">
        <v>240496</v>
      </c>
      <c r="V162" s="460">
        <v>5</v>
      </c>
      <c r="W162" s="460">
        <v>99</v>
      </c>
      <c r="X162" s="460">
        <v>2</v>
      </c>
      <c r="Y162" s="460">
        <v>1.48</v>
      </c>
      <c r="Z162" s="460">
        <v>1</v>
      </c>
      <c r="AA162" s="122"/>
      <c r="AB162" s="122"/>
      <c r="AC162" s="122"/>
      <c r="AD162" s="122"/>
      <c r="AE162" s="459">
        <v>4408</v>
      </c>
      <c r="AF162" s="460">
        <v>5</v>
      </c>
      <c r="AG162" s="459">
        <v>2267</v>
      </c>
      <c r="AH162" s="460">
        <v>1</v>
      </c>
      <c r="AI162" s="459">
        <v>10101</v>
      </c>
      <c r="AJ162" s="460">
        <v>5</v>
      </c>
      <c r="AK162" s="459">
        <v>19430</v>
      </c>
      <c r="AL162" s="460">
        <v>6</v>
      </c>
      <c r="AM162" s="460">
        <v>472</v>
      </c>
      <c r="AN162" s="460">
        <v>5</v>
      </c>
      <c r="AO162" s="460">
        <v>13</v>
      </c>
      <c r="AP162" s="460">
        <v>6</v>
      </c>
      <c r="AQ162" s="460">
        <v>1</v>
      </c>
      <c r="AR162" s="460">
        <v>5</v>
      </c>
      <c r="AS162" s="460">
        <v>2</v>
      </c>
      <c r="AT162" s="460">
        <v>1</v>
      </c>
      <c r="AU162" s="122"/>
      <c r="AV162" s="122"/>
      <c r="AW162" s="460">
        <v>5</v>
      </c>
      <c r="AX162" s="460">
        <v>1</v>
      </c>
      <c r="AY162" s="460">
        <v>5</v>
      </c>
      <c r="AZ162" s="460">
        <v>6</v>
      </c>
      <c r="BA162" s="460">
        <v>5</v>
      </c>
      <c r="BB162" s="122"/>
      <c r="BC162" s="484"/>
      <c r="BD162" s="484"/>
      <c r="BE162" s="484"/>
      <c r="BF162" s="484"/>
      <c r="BG162" s="484"/>
      <c r="BH162" s="484"/>
      <c r="BI162" s="484"/>
      <c r="BJ162" s="484"/>
      <c r="BK162" s="484"/>
    </row>
    <row r="163" spans="1:63" ht="15" x14ac:dyDescent="0.25">
      <c r="A163" s="457" t="s">
        <v>1009</v>
      </c>
      <c r="B163" s="458" t="s">
        <v>411</v>
      </c>
      <c r="C163" s="458" t="s">
        <v>842</v>
      </c>
      <c r="D163" s="458">
        <v>2015</v>
      </c>
      <c r="E163" s="459">
        <v>3500</v>
      </c>
      <c r="F163" s="458">
        <v>13</v>
      </c>
      <c r="G163" s="459">
        <v>1274</v>
      </c>
      <c r="H163" s="459">
        <v>38656</v>
      </c>
      <c r="I163" s="459">
        <v>21367</v>
      </c>
      <c r="J163" s="460">
        <v>17.690000000000001</v>
      </c>
      <c r="K163" s="460">
        <v>46.87</v>
      </c>
      <c r="L163" s="460">
        <v>3.18</v>
      </c>
      <c r="M163" s="460">
        <v>2.86</v>
      </c>
      <c r="N163" s="122"/>
      <c r="O163" s="122"/>
      <c r="P163" s="122"/>
      <c r="Q163" s="459">
        <v>92800</v>
      </c>
      <c r="R163" s="460">
        <v>6</v>
      </c>
      <c r="S163" s="460">
        <v>43</v>
      </c>
      <c r="T163" s="460">
        <v>1</v>
      </c>
      <c r="U163" s="459">
        <v>245689</v>
      </c>
      <c r="V163" s="460">
        <v>5</v>
      </c>
      <c r="W163" s="460">
        <v>101</v>
      </c>
      <c r="X163" s="460">
        <v>2</v>
      </c>
      <c r="Y163" s="460">
        <v>1.49</v>
      </c>
      <c r="Z163" s="460">
        <v>1</v>
      </c>
      <c r="AA163" s="122"/>
      <c r="AB163" s="122"/>
      <c r="AC163" s="122"/>
      <c r="AD163" s="122"/>
      <c r="AE163" s="459">
        <v>4453</v>
      </c>
      <c r="AF163" s="460">
        <v>5</v>
      </c>
      <c r="AG163" s="459">
        <v>2316</v>
      </c>
      <c r="AH163" s="460">
        <v>2</v>
      </c>
      <c r="AI163" s="459">
        <v>10319</v>
      </c>
      <c r="AJ163" s="460">
        <v>5</v>
      </c>
      <c r="AK163" s="459">
        <v>19674</v>
      </c>
      <c r="AL163" s="460">
        <v>6</v>
      </c>
      <c r="AM163" s="460">
        <v>481</v>
      </c>
      <c r="AN163" s="460">
        <v>5</v>
      </c>
      <c r="AO163" s="460">
        <v>13</v>
      </c>
      <c r="AP163" s="460">
        <v>6</v>
      </c>
      <c r="AQ163" s="460">
        <v>1</v>
      </c>
      <c r="AR163" s="460">
        <v>5</v>
      </c>
      <c r="AS163" s="460">
        <v>2</v>
      </c>
      <c r="AT163" s="460">
        <v>1</v>
      </c>
      <c r="AU163" s="122"/>
      <c r="AV163" s="122"/>
      <c r="AW163" s="460">
        <v>5</v>
      </c>
      <c r="AX163" s="460">
        <v>2</v>
      </c>
      <c r="AY163" s="460">
        <v>5</v>
      </c>
      <c r="AZ163" s="460">
        <v>6</v>
      </c>
      <c r="BA163" s="460">
        <v>5</v>
      </c>
      <c r="BB163" s="122"/>
      <c r="BC163" s="484"/>
      <c r="BD163" s="484"/>
      <c r="BE163" s="484"/>
      <c r="BF163" s="484"/>
      <c r="BG163" s="484"/>
      <c r="BH163" s="484"/>
      <c r="BI163" s="484"/>
      <c r="BJ163" s="484"/>
      <c r="BK163" s="484"/>
    </row>
    <row r="164" spans="1:63" ht="15" x14ac:dyDescent="0.25">
      <c r="A164" s="457" t="s">
        <v>1009</v>
      </c>
      <c r="B164" s="458" t="s">
        <v>411</v>
      </c>
      <c r="C164" s="458" t="s">
        <v>842</v>
      </c>
      <c r="D164" s="458">
        <v>2016</v>
      </c>
      <c r="E164" s="459">
        <v>3520</v>
      </c>
      <c r="F164" s="458">
        <v>13</v>
      </c>
      <c r="G164" s="459">
        <v>1284</v>
      </c>
      <c r="H164" s="459">
        <v>39755</v>
      </c>
      <c r="I164" s="459">
        <v>21002</v>
      </c>
      <c r="J164" s="460">
        <v>17.91</v>
      </c>
      <c r="K164" s="460">
        <v>50.2</v>
      </c>
      <c r="L164" s="460">
        <v>2.78</v>
      </c>
      <c r="M164" s="460">
        <v>2.68</v>
      </c>
      <c r="N164" s="122"/>
      <c r="O164" s="122"/>
      <c r="P164" s="122"/>
      <c r="Q164" s="459">
        <v>93677</v>
      </c>
      <c r="R164" s="460">
        <v>6</v>
      </c>
      <c r="S164" s="460">
        <v>43</v>
      </c>
      <c r="T164" s="460">
        <v>1</v>
      </c>
      <c r="U164" s="459">
        <v>250205</v>
      </c>
      <c r="V164" s="460">
        <v>5</v>
      </c>
      <c r="W164" s="460">
        <v>102</v>
      </c>
      <c r="X164" s="460">
        <v>2</v>
      </c>
      <c r="Y164" s="460">
        <v>1.5</v>
      </c>
      <c r="Z164" s="460">
        <v>1</v>
      </c>
      <c r="AA164" s="122"/>
      <c r="AB164" s="122"/>
      <c r="AC164" s="122"/>
      <c r="AD164" s="122"/>
      <c r="AE164" s="459">
        <v>4552</v>
      </c>
      <c r="AF164" s="460">
        <v>5</v>
      </c>
      <c r="AG164" s="459">
        <v>2358</v>
      </c>
      <c r="AH164" s="460">
        <v>2</v>
      </c>
      <c r="AI164" s="459">
        <v>10509</v>
      </c>
      <c r="AJ164" s="460">
        <v>5</v>
      </c>
      <c r="AK164" s="459">
        <v>19860</v>
      </c>
      <c r="AL164" s="460">
        <v>6</v>
      </c>
      <c r="AM164" s="460">
        <v>516</v>
      </c>
      <c r="AN164" s="460">
        <v>5</v>
      </c>
      <c r="AO164" s="460">
        <v>13</v>
      </c>
      <c r="AP164" s="460">
        <v>6</v>
      </c>
      <c r="AQ164" s="460">
        <v>1</v>
      </c>
      <c r="AR164" s="460">
        <v>5</v>
      </c>
      <c r="AS164" s="460">
        <v>2</v>
      </c>
      <c r="AT164" s="460">
        <v>1</v>
      </c>
      <c r="AU164" s="122"/>
      <c r="AV164" s="122"/>
      <c r="AW164" s="460">
        <v>5</v>
      </c>
      <c r="AX164" s="460">
        <v>2</v>
      </c>
      <c r="AY164" s="460">
        <v>5</v>
      </c>
      <c r="AZ164" s="460">
        <v>6</v>
      </c>
      <c r="BA164" s="460">
        <v>5</v>
      </c>
      <c r="BB164" s="122"/>
      <c r="BC164" s="484"/>
      <c r="BD164" s="484"/>
      <c r="BE164" s="484"/>
      <c r="BF164" s="484"/>
      <c r="BG164" s="484"/>
      <c r="BH164" s="484"/>
      <c r="BI164" s="484"/>
      <c r="BJ164" s="484"/>
      <c r="BK164" s="484"/>
    </row>
    <row r="165" spans="1:63" ht="15" x14ac:dyDescent="0.25">
      <c r="A165" s="461" t="s">
        <v>1009</v>
      </c>
      <c r="B165" s="462" t="s">
        <v>411</v>
      </c>
      <c r="C165" s="462" t="s">
        <v>842</v>
      </c>
      <c r="D165" s="462">
        <v>2017</v>
      </c>
      <c r="E165" s="463">
        <v>3540</v>
      </c>
      <c r="F165" s="462">
        <v>13</v>
      </c>
      <c r="G165" s="463">
        <v>1295</v>
      </c>
      <c r="H165" s="463">
        <v>39755</v>
      </c>
      <c r="I165" s="463">
        <v>20843</v>
      </c>
      <c r="J165" s="464">
        <v>18.12</v>
      </c>
      <c r="K165" s="464">
        <v>52.14</v>
      </c>
      <c r="L165" s="464">
        <v>2.96</v>
      </c>
      <c r="M165" s="464">
        <v>2.95</v>
      </c>
      <c r="N165" s="464">
        <v>52.3</v>
      </c>
      <c r="O165" s="464">
        <v>35.799999999999997</v>
      </c>
      <c r="P165" s="464">
        <v>6.5</v>
      </c>
      <c r="Q165" s="463">
        <v>95037</v>
      </c>
      <c r="R165" s="464">
        <v>6</v>
      </c>
      <c r="S165" s="464">
        <v>45</v>
      </c>
      <c r="T165" s="464">
        <v>1</v>
      </c>
      <c r="U165" s="463">
        <v>253838</v>
      </c>
      <c r="V165" s="464">
        <v>5</v>
      </c>
      <c r="W165" s="464">
        <v>103</v>
      </c>
      <c r="X165" s="464">
        <v>2</v>
      </c>
      <c r="Y165" s="464">
        <v>1.5</v>
      </c>
      <c r="Z165" s="464">
        <v>2</v>
      </c>
      <c r="AA165" s="464">
        <v>1.62</v>
      </c>
      <c r="AB165" s="464">
        <v>2</v>
      </c>
      <c r="AC165" s="464">
        <v>2.69</v>
      </c>
      <c r="AD165" s="464">
        <v>2</v>
      </c>
      <c r="AE165" s="463">
        <v>4729</v>
      </c>
      <c r="AF165" s="464">
        <v>5</v>
      </c>
      <c r="AG165" s="463">
        <v>2393</v>
      </c>
      <c r="AH165" s="464">
        <v>2</v>
      </c>
      <c r="AI165" s="463">
        <v>10661</v>
      </c>
      <c r="AJ165" s="464">
        <v>5</v>
      </c>
      <c r="AK165" s="463">
        <v>20148</v>
      </c>
      <c r="AL165" s="464">
        <v>6</v>
      </c>
      <c r="AM165" s="464">
        <v>573</v>
      </c>
      <c r="AN165" s="464">
        <v>5</v>
      </c>
      <c r="AO165" s="464">
        <v>13</v>
      </c>
      <c r="AP165" s="464">
        <v>6</v>
      </c>
      <c r="AQ165" s="464">
        <v>1</v>
      </c>
      <c r="AR165" s="464">
        <v>5</v>
      </c>
      <c r="AS165" s="464">
        <v>2</v>
      </c>
      <c r="AT165" s="464">
        <v>2</v>
      </c>
      <c r="AU165" s="464">
        <v>2</v>
      </c>
      <c r="AV165" s="464">
        <v>2</v>
      </c>
      <c r="AW165" s="464">
        <v>5</v>
      </c>
      <c r="AX165" s="464">
        <v>2</v>
      </c>
      <c r="AY165" s="464">
        <v>5</v>
      </c>
      <c r="AZ165" s="464">
        <v>6</v>
      </c>
      <c r="BA165" s="464">
        <v>5</v>
      </c>
      <c r="BB165" s="465"/>
      <c r="BC165" s="463">
        <f>H165+I165-H146-I146</f>
        <v>11098</v>
      </c>
      <c r="BD165" s="463">
        <f>U165-U146</f>
        <v>79093</v>
      </c>
      <c r="BE165" s="464">
        <f>W165-W146</f>
        <v>25</v>
      </c>
      <c r="BF165" s="463">
        <f>Q165-Q146</f>
        <v>20453</v>
      </c>
      <c r="BG165" s="467">
        <f>BF165*0.00887</f>
        <v>181.41810999999998</v>
      </c>
      <c r="BH165" s="464">
        <f>Y165-Y146</f>
        <v>0.12999999999999989</v>
      </c>
      <c r="BI165" s="463">
        <f>E165-E146</f>
        <v>220</v>
      </c>
      <c r="BJ165" s="467">
        <f>BD165/BI165</f>
        <v>359.51363636363635</v>
      </c>
      <c r="BK165" s="467">
        <f>BC165/BI165</f>
        <v>50.445454545454545</v>
      </c>
    </row>
    <row r="166" spans="1:63" ht="15" x14ac:dyDescent="0.25">
      <c r="A166" s="457" t="s">
        <v>1034</v>
      </c>
      <c r="B166" s="458" t="s">
        <v>411</v>
      </c>
      <c r="C166" s="458" t="s">
        <v>942</v>
      </c>
      <c r="D166" s="458">
        <v>1998</v>
      </c>
      <c r="E166" s="459">
        <v>1650</v>
      </c>
      <c r="F166" s="458">
        <v>24</v>
      </c>
      <c r="G166" s="460">
        <v>745</v>
      </c>
      <c r="H166" s="459">
        <v>17650</v>
      </c>
      <c r="I166" s="459">
        <v>16630</v>
      </c>
      <c r="J166" s="460">
        <v>12.17</v>
      </c>
      <c r="K166" s="460">
        <v>28.89</v>
      </c>
      <c r="L166" s="460">
        <v>1.27</v>
      </c>
      <c r="M166" s="460">
        <v>1.39</v>
      </c>
      <c r="N166" s="122"/>
      <c r="O166" s="122"/>
      <c r="P166" s="122"/>
      <c r="Q166" s="459">
        <v>21990</v>
      </c>
      <c r="R166" s="460">
        <v>19</v>
      </c>
      <c r="S166" s="460">
        <v>15</v>
      </c>
      <c r="T166" s="460">
        <v>25</v>
      </c>
      <c r="U166" s="459">
        <v>52291</v>
      </c>
      <c r="V166" s="460">
        <v>17</v>
      </c>
      <c r="W166" s="460">
        <v>43</v>
      </c>
      <c r="X166" s="460">
        <v>14</v>
      </c>
      <c r="Y166" s="460">
        <v>1.25</v>
      </c>
      <c r="Z166" s="460">
        <v>10</v>
      </c>
      <c r="AA166" s="122"/>
      <c r="AB166" s="122"/>
      <c r="AC166" s="122"/>
      <c r="AD166" s="122"/>
      <c r="AE166" s="460">
        <v>638</v>
      </c>
      <c r="AF166" s="460">
        <v>17</v>
      </c>
      <c r="AG166" s="460">
        <v>900</v>
      </c>
      <c r="AH166" s="460">
        <v>15</v>
      </c>
      <c r="AI166" s="459">
        <v>2196</v>
      </c>
      <c r="AJ166" s="460">
        <v>17</v>
      </c>
      <c r="AK166" s="459">
        <v>4662</v>
      </c>
      <c r="AL166" s="460">
        <v>19</v>
      </c>
      <c r="AM166" s="460">
        <v>62</v>
      </c>
      <c r="AN166" s="460">
        <v>17</v>
      </c>
      <c r="AO166" s="122"/>
      <c r="AP166" s="122"/>
      <c r="AQ166" s="122"/>
      <c r="AR166" s="122"/>
      <c r="AS166" s="122"/>
      <c r="AT166" s="122"/>
      <c r="AU166" s="122"/>
      <c r="AV166" s="122"/>
      <c r="AW166" s="122"/>
      <c r="AX166" s="122"/>
      <c r="AY166" s="122"/>
      <c r="AZ166" s="122"/>
      <c r="BA166" s="122"/>
      <c r="BB166" s="122"/>
      <c r="BC166" s="122"/>
      <c r="BD166" s="122"/>
      <c r="BE166" s="122"/>
      <c r="BF166" s="122"/>
      <c r="BG166" s="122"/>
      <c r="BH166" s="122"/>
      <c r="BI166" s="122"/>
      <c r="BJ166" s="122"/>
      <c r="BK166" s="122"/>
    </row>
    <row r="167" spans="1:63" ht="15" x14ac:dyDescent="0.25">
      <c r="A167" s="457" t="s">
        <v>1034</v>
      </c>
      <c r="B167" s="458" t="s">
        <v>411</v>
      </c>
      <c r="C167" s="458" t="s">
        <v>942</v>
      </c>
      <c r="D167" s="458">
        <v>1999</v>
      </c>
      <c r="E167" s="459">
        <v>1670</v>
      </c>
      <c r="F167" s="458">
        <v>24</v>
      </c>
      <c r="G167" s="460">
        <v>766</v>
      </c>
      <c r="H167" s="459">
        <v>18635</v>
      </c>
      <c r="I167" s="459">
        <v>16710</v>
      </c>
      <c r="J167" s="460">
        <v>12.43</v>
      </c>
      <c r="K167" s="460">
        <v>29.28</v>
      </c>
      <c r="L167" s="460">
        <v>1.59</v>
      </c>
      <c r="M167" s="460">
        <v>1.5</v>
      </c>
      <c r="N167" s="122"/>
      <c r="O167" s="122"/>
      <c r="P167" s="122"/>
      <c r="Q167" s="459">
        <v>23773</v>
      </c>
      <c r="R167" s="460">
        <v>18</v>
      </c>
      <c r="S167" s="460">
        <v>16</v>
      </c>
      <c r="T167" s="460">
        <v>27</v>
      </c>
      <c r="U167" s="459">
        <v>56531</v>
      </c>
      <c r="V167" s="460">
        <v>17</v>
      </c>
      <c r="W167" s="460">
        <v>46</v>
      </c>
      <c r="X167" s="460">
        <v>11</v>
      </c>
      <c r="Y167" s="460">
        <v>1.26</v>
      </c>
      <c r="Z167" s="460">
        <v>9</v>
      </c>
      <c r="AA167" s="122"/>
      <c r="AB167" s="122"/>
      <c r="AC167" s="122"/>
      <c r="AD167" s="122"/>
      <c r="AE167" s="460">
        <v>711</v>
      </c>
      <c r="AF167" s="460">
        <v>17</v>
      </c>
      <c r="AG167" s="460">
        <v>952</v>
      </c>
      <c r="AH167" s="460">
        <v>13</v>
      </c>
      <c r="AI167" s="459">
        <v>2374</v>
      </c>
      <c r="AJ167" s="460">
        <v>17</v>
      </c>
      <c r="AK167" s="459">
        <v>5040</v>
      </c>
      <c r="AL167" s="460">
        <v>18</v>
      </c>
      <c r="AM167" s="460">
        <v>69</v>
      </c>
      <c r="AN167" s="460">
        <v>17</v>
      </c>
      <c r="AO167" s="122"/>
      <c r="AP167" s="122"/>
      <c r="AQ167" s="122"/>
      <c r="AR167" s="122"/>
      <c r="AS167" s="122"/>
      <c r="AT167" s="122"/>
      <c r="AU167" s="122"/>
      <c r="AV167" s="122"/>
      <c r="AW167" s="122"/>
      <c r="AX167" s="122"/>
      <c r="AY167" s="122"/>
      <c r="AZ167" s="122"/>
      <c r="BA167" s="122"/>
      <c r="BB167" s="122"/>
      <c r="BC167" s="122"/>
      <c r="BD167" s="122"/>
      <c r="BE167" s="122"/>
      <c r="BF167" s="122"/>
      <c r="BG167" s="122"/>
      <c r="BH167" s="122"/>
      <c r="BI167" s="122"/>
      <c r="BJ167" s="122"/>
      <c r="BK167" s="122"/>
    </row>
    <row r="168" spans="1:63" ht="15" x14ac:dyDescent="0.25">
      <c r="A168" s="457" t="s">
        <v>1034</v>
      </c>
      <c r="B168" s="458" t="s">
        <v>411</v>
      </c>
      <c r="C168" s="458" t="s">
        <v>942</v>
      </c>
      <c r="D168" s="458">
        <v>2000</v>
      </c>
      <c r="E168" s="459">
        <v>1675</v>
      </c>
      <c r="F168" s="458">
        <v>24</v>
      </c>
      <c r="G168" s="460">
        <v>782</v>
      </c>
      <c r="H168" s="459">
        <v>16530</v>
      </c>
      <c r="I168" s="459">
        <v>16775</v>
      </c>
      <c r="J168" s="460">
        <v>12.85</v>
      </c>
      <c r="K168" s="460">
        <v>30.38</v>
      </c>
      <c r="L168" s="460">
        <v>1.72</v>
      </c>
      <c r="M168" s="460">
        <v>1.68</v>
      </c>
      <c r="N168" s="122"/>
      <c r="O168" s="122"/>
      <c r="P168" s="122"/>
      <c r="Q168" s="459">
        <v>25841</v>
      </c>
      <c r="R168" s="460">
        <v>17</v>
      </c>
      <c r="S168" s="460">
        <v>17</v>
      </c>
      <c r="T168" s="460">
        <v>24</v>
      </c>
      <c r="U168" s="459">
        <v>61450</v>
      </c>
      <c r="V168" s="460">
        <v>17</v>
      </c>
      <c r="W168" s="460">
        <v>49</v>
      </c>
      <c r="X168" s="460">
        <v>10</v>
      </c>
      <c r="Y168" s="460">
        <v>1.28</v>
      </c>
      <c r="Z168" s="460">
        <v>9</v>
      </c>
      <c r="AA168" s="122"/>
      <c r="AB168" s="122"/>
      <c r="AC168" s="122"/>
      <c r="AD168" s="122"/>
      <c r="AE168" s="460">
        <v>801</v>
      </c>
      <c r="AF168" s="460">
        <v>17</v>
      </c>
      <c r="AG168" s="459">
        <v>1001</v>
      </c>
      <c r="AH168" s="460">
        <v>12</v>
      </c>
      <c r="AI168" s="459">
        <v>2581</v>
      </c>
      <c r="AJ168" s="460">
        <v>17</v>
      </c>
      <c r="AK168" s="459">
        <v>5478</v>
      </c>
      <c r="AL168" s="460">
        <v>17</v>
      </c>
      <c r="AM168" s="460">
        <v>78</v>
      </c>
      <c r="AN168" s="460">
        <v>17</v>
      </c>
      <c r="AO168" s="122"/>
      <c r="AP168" s="122"/>
      <c r="AQ168" s="122"/>
      <c r="AR168" s="122"/>
      <c r="AS168" s="122"/>
      <c r="AT168" s="122"/>
      <c r="AU168" s="122"/>
      <c r="AV168" s="122"/>
      <c r="AW168" s="122"/>
      <c r="AX168" s="122"/>
      <c r="AY168" s="122"/>
      <c r="AZ168" s="122"/>
      <c r="BA168" s="122"/>
      <c r="BB168" s="122"/>
      <c r="BC168" s="122"/>
      <c r="BD168" s="122"/>
      <c r="BE168" s="122"/>
      <c r="BF168" s="122"/>
      <c r="BG168" s="122"/>
      <c r="BH168" s="122"/>
      <c r="BI168" s="122"/>
      <c r="BJ168" s="122"/>
      <c r="BK168" s="122"/>
    </row>
    <row r="169" spans="1:63" ht="15" x14ac:dyDescent="0.25">
      <c r="A169" s="457" t="s">
        <v>1034</v>
      </c>
      <c r="B169" s="458" t="s">
        <v>411</v>
      </c>
      <c r="C169" s="458" t="s">
        <v>942</v>
      </c>
      <c r="D169" s="458">
        <v>2001</v>
      </c>
      <c r="E169" s="459">
        <v>1675</v>
      </c>
      <c r="F169" s="458">
        <v>24</v>
      </c>
      <c r="G169" s="460">
        <v>794</v>
      </c>
      <c r="H169" s="459">
        <v>16775</v>
      </c>
      <c r="I169" s="459">
        <v>17455</v>
      </c>
      <c r="J169" s="460">
        <v>13.22</v>
      </c>
      <c r="K169" s="460">
        <v>31.51</v>
      </c>
      <c r="L169" s="460">
        <v>1.93</v>
      </c>
      <c r="M169" s="460">
        <v>1.78</v>
      </c>
      <c r="N169" s="122"/>
      <c r="O169" s="122"/>
      <c r="P169" s="122"/>
      <c r="Q169" s="459">
        <v>27427</v>
      </c>
      <c r="R169" s="460">
        <v>18</v>
      </c>
      <c r="S169" s="460">
        <v>18</v>
      </c>
      <c r="T169" s="460">
        <v>23</v>
      </c>
      <c r="U169" s="459">
        <v>65220</v>
      </c>
      <c r="V169" s="460">
        <v>17</v>
      </c>
      <c r="W169" s="460">
        <v>51</v>
      </c>
      <c r="X169" s="460">
        <v>10</v>
      </c>
      <c r="Y169" s="460">
        <v>1.3</v>
      </c>
      <c r="Z169" s="460">
        <v>7</v>
      </c>
      <c r="AA169" s="122"/>
      <c r="AB169" s="122"/>
      <c r="AC169" s="122"/>
      <c r="AD169" s="122"/>
      <c r="AE169" s="460">
        <v>878</v>
      </c>
      <c r="AF169" s="460">
        <v>17</v>
      </c>
      <c r="AG169" s="459">
        <v>1033</v>
      </c>
      <c r="AH169" s="460">
        <v>13</v>
      </c>
      <c r="AI169" s="459">
        <v>2739</v>
      </c>
      <c r="AJ169" s="460">
        <v>17</v>
      </c>
      <c r="AK169" s="459">
        <v>5814</v>
      </c>
      <c r="AL169" s="460">
        <v>18</v>
      </c>
      <c r="AM169" s="460">
        <v>86</v>
      </c>
      <c r="AN169" s="460">
        <v>17</v>
      </c>
      <c r="AO169" s="122"/>
      <c r="AP169" s="122"/>
      <c r="AQ169" s="122"/>
      <c r="AR169" s="122"/>
      <c r="AS169" s="122"/>
      <c r="AT169" s="122"/>
      <c r="AU169" s="122"/>
      <c r="AV169" s="122"/>
      <c r="AW169" s="122"/>
      <c r="AX169" s="122"/>
      <c r="AY169" s="122"/>
      <c r="AZ169" s="122"/>
      <c r="BA169" s="122"/>
      <c r="BB169" s="122"/>
      <c r="BC169" s="122"/>
      <c r="BD169" s="122"/>
      <c r="BE169" s="122"/>
      <c r="BF169" s="122"/>
      <c r="BG169" s="122"/>
      <c r="BH169" s="122"/>
      <c r="BI169" s="122"/>
      <c r="BJ169" s="122"/>
      <c r="BK169" s="122"/>
    </row>
    <row r="170" spans="1:63" ht="15" x14ac:dyDescent="0.25">
      <c r="A170" s="457" t="s">
        <v>1034</v>
      </c>
      <c r="B170" s="458" t="s">
        <v>411</v>
      </c>
      <c r="C170" s="458" t="s">
        <v>942</v>
      </c>
      <c r="D170" s="458">
        <v>2002</v>
      </c>
      <c r="E170" s="459">
        <v>1675</v>
      </c>
      <c r="F170" s="458">
        <v>25</v>
      </c>
      <c r="G170" s="460">
        <v>807</v>
      </c>
      <c r="H170" s="459">
        <v>16760</v>
      </c>
      <c r="I170" s="459">
        <v>17575</v>
      </c>
      <c r="J170" s="460">
        <v>13.43</v>
      </c>
      <c r="K170" s="460">
        <v>32.69</v>
      </c>
      <c r="L170" s="460">
        <v>1.66</v>
      </c>
      <c r="M170" s="460">
        <v>1.58</v>
      </c>
      <c r="N170" s="122"/>
      <c r="O170" s="122"/>
      <c r="P170" s="122"/>
      <c r="Q170" s="459">
        <v>28151</v>
      </c>
      <c r="R170" s="460">
        <v>18</v>
      </c>
      <c r="S170" s="460">
        <v>18</v>
      </c>
      <c r="T170" s="460">
        <v>27</v>
      </c>
      <c r="U170" s="459">
        <v>66943</v>
      </c>
      <c r="V170" s="460">
        <v>18</v>
      </c>
      <c r="W170" s="460">
        <v>52</v>
      </c>
      <c r="X170" s="460">
        <v>10</v>
      </c>
      <c r="Y170" s="460">
        <v>1.3</v>
      </c>
      <c r="Z170" s="460">
        <v>9</v>
      </c>
      <c r="AA170" s="122"/>
      <c r="AB170" s="122"/>
      <c r="AC170" s="122"/>
      <c r="AD170" s="122"/>
      <c r="AE170" s="460">
        <v>908</v>
      </c>
      <c r="AF170" s="460">
        <v>18</v>
      </c>
      <c r="AG170" s="459">
        <v>1043</v>
      </c>
      <c r="AH170" s="460">
        <v>13</v>
      </c>
      <c r="AI170" s="459">
        <v>2812</v>
      </c>
      <c r="AJ170" s="460">
        <v>18</v>
      </c>
      <c r="AK170" s="459">
        <v>5968</v>
      </c>
      <c r="AL170" s="460">
        <v>18</v>
      </c>
      <c r="AM170" s="460">
        <v>90</v>
      </c>
      <c r="AN170" s="460">
        <v>18</v>
      </c>
      <c r="AO170" s="122"/>
      <c r="AP170" s="122"/>
      <c r="AQ170" s="122"/>
      <c r="AR170" s="122"/>
      <c r="AS170" s="122"/>
      <c r="AT170" s="122"/>
      <c r="AU170" s="122"/>
      <c r="AV170" s="122"/>
      <c r="AW170" s="122"/>
      <c r="AX170" s="122"/>
      <c r="AY170" s="122"/>
      <c r="AZ170" s="122"/>
      <c r="BA170" s="122"/>
      <c r="BB170" s="122"/>
      <c r="BC170" s="122"/>
      <c r="BD170" s="122"/>
      <c r="BE170" s="122"/>
      <c r="BF170" s="122"/>
      <c r="BG170" s="122"/>
      <c r="BH170" s="122"/>
      <c r="BI170" s="122"/>
      <c r="BJ170" s="122"/>
      <c r="BK170" s="122"/>
    </row>
    <row r="171" spans="1:63" ht="15" x14ac:dyDescent="0.25">
      <c r="A171" s="457" t="s">
        <v>1034</v>
      </c>
      <c r="B171" s="458" t="s">
        <v>411</v>
      </c>
      <c r="C171" s="458" t="s">
        <v>942</v>
      </c>
      <c r="D171" s="458">
        <v>2003</v>
      </c>
      <c r="E171" s="459">
        <v>1675</v>
      </c>
      <c r="F171" s="458">
        <v>25</v>
      </c>
      <c r="G171" s="460">
        <v>819</v>
      </c>
      <c r="H171" s="459">
        <v>16565</v>
      </c>
      <c r="I171" s="459">
        <v>17950</v>
      </c>
      <c r="J171" s="460">
        <v>13.73</v>
      </c>
      <c r="K171" s="460">
        <v>33.92</v>
      </c>
      <c r="L171" s="460">
        <v>1.78</v>
      </c>
      <c r="M171" s="460">
        <v>1.79</v>
      </c>
      <c r="N171" s="122"/>
      <c r="O171" s="122"/>
      <c r="P171" s="122"/>
      <c r="Q171" s="459">
        <v>29096</v>
      </c>
      <c r="R171" s="460">
        <v>18</v>
      </c>
      <c r="S171" s="460">
        <v>20</v>
      </c>
      <c r="T171" s="460">
        <v>17</v>
      </c>
      <c r="U171" s="459">
        <v>69190</v>
      </c>
      <c r="V171" s="460">
        <v>18</v>
      </c>
      <c r="W171" s="460">
        <v>53</v>
      </c>
      <c r="X171" s="460">
        <v>9</v>
      </c>
      <c r="Y171" s="460">
        <v>1.31</v>
      </c>
      <c r="Z171" s="460">
        <v>8</v>
      </c>
      <c r="AA171" s="122"/>
      <c r="AB171" s="122"/>
      <c r="AC171" s="122"/>
      <c r="AD171" s="122"/>
      <c r="AE171" s="460">
        <v>962</v>
      </c>
      <c r="AF171" s="460">
        <v>18</v>
      </c>
      <c r="AG171" s="459">
        <v>1055</v>
      </c>
      <c r="AH171" s="460">
        <v>13</v>
      </c>
      <c r="AI171" s="459">
        <v>2906</v>
      </c>
      <c r="AJ171" s="460">
        <v>18</v>
      </c>
      <c r="AK171" s="459">
        <v>6168</v>
      </c>
      <c r="AL171" s="460">
        <v>18</v>
      </c>
      <c r="AM171" s="460">
        <v>98</v>
      </c>
      <c r="AN171" s="460">
        <v>18</v>
      </c>
      <c r="AO171" s="122"/>
      <c r="AP171" s="122"/>
      <c r="AQ171" s="122"/>
      <c r="AR171" s="122"/>
      <c r="AS171" s="122"/>
      <c r="AT171" s="122"/>
      <c r="AU171" s="122"/>
      <c r="AV171" s="122"/>
      <c r="AW171" s="122"/>
      <c r="AX171" s="122"/>
      <c r="AY171" s="122"/>
      <c r="AZ171" s="122"/>
      <c r="BA171" s="122"/>
      <c r="BB171" s="122"/>
      <c r="BC171" s="122"/>
      <c r="BD171" s="122"/>
      <c r="BE171" s="122"/>
      <c r="BF171" s="122"/>
      <c r="BG171" s="122"/>
      <c r="BH171" s="122"/>
      <c r="BI171" s="122"/>
      <c r="BJ171" s="122"/>
      <c r="BK171" s="122"/>
    </row>
    <row r="172" spans="1:63" ht="15" x14ac:dyDescent="0.25">
      <c r="A172" s="457" t="s">
        <v>1034</v>
      </c>
      <c r="B172" s="458" t="s">
        <v>411</v>
      </c>
      <c r="C172" s="458" t="s">
        <v>942</v>
      </c>
      <c r="D172" s="458">
        <v>2004</v>
      </c>
      <c r="E172" s="459">
        <v>1675</v>
      </c>
      <c r="F172" s="458">
        <v>27</v>
      </c>
      <c r="G172" s="460">
        <v>824</v>
      </c>
      <c r="H172" s="459">
        <v>16600</v>
      </c>
      <c r="I172" s="459">
        <v>16800</v>
      </c>
      <c r="J172" s="460">
        <v>14.1</v>
      </c>
      <c r="K172" s="460">
        <v>35.19</v>
      </c>
      <c r="L172" s="460">
        <v>2.2799999999999998</v>
      </c>
      <c r="M172" s="460">
        <v>2.27</v>
      </c>
      <c r="N172" s="122"/>
      <c r="O172" s="122"/>
      <c r="P172" s="122"/>
      <c r="Q172" s="459">
        <v>29628</v>
      </c>
      <c r="R172" s="460">
        <v>20</v>
      </c>
      <c r="S172" s="460">
        <v>19</v>
      </c>
      <c r="T172" s="460">
        <v>27</v>
      </c>
      <c r="U172" s="459">
        <v>70454</v>
      </c>
      <c r="V172" s="460">
        <v>19</v>
      </c>
      <c r="W172" s="460">
        <v>54</v>
      </c>
      <c r="X172" s="460">
        <v>9</v>
      </c>
      <c r="Y172" s="460">
        <v>1.31</v>
      </c>
      <c r="Z172" s="460">
        <v>9</v>
      </c>
      <c r="AA172" s="122"/>
      <c r="AB172" s="122"/>
      <c r="AC172" s="122"/>
      <c r="AD172" s="122"/>
      <c r="AE172" s="459">
        <v>1019</v>
      </c>
      <c r="AF172" s="460">
        <v>19</v>
      </c>
      <c r="AG172" s="459">
        <v>1046</v>
      </c>
      <c r="AH172" s="460">
        <v>13</v>
      </c>
      <c r="AI172" s="459">
        <v>2959</v>
      </c>
      <c r="AJ172" s="460">
        <v>19</v>
      </c>
      <c r="AK172" s="459">
        <v>6281</v>
      </c>
      <c r="AL172" s="460">
        <v>20</v>
      </c>
      <c r="AM172" s="460">
        <v>106</v>
      </c>
      <c r="AN172" s="460">
        <v>19</v>
      </c>
      <c r="AO172" s="122"/>
      <c r="AP172" s="122"/>
      <c r="AQ172" s="122"/>
      <c r="AR172" s="122"/>
      <c r="AS172" s="122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</row>
    <row r="173" spans="1:63" ht="15" x14ac:dyDescent="0.25">
      <c r="A173" s="457" t="s">
        <v>1034</v>
      </c>
      <c r="B173" s="458" t="s">
        <v>411</v>
      </c>
      <c r="C173" s="458" t="s">
        <v>942</v>
      </c>
      <c r="D173" s="458">
        <v>2005</v>
      </c>
      <c r="E173" s="459">
        <v>1675</v>
      </c>
      <c r="F173" s="458">
        <v>27</v>
      </c>
      <c r="G173" s="460">
        <v>828</v>
      </c>
      <c r="H173" s="459">
        <v>16820</v>
      </c>
      <c r="I173" s="459">
        <v>16400</v>
      </c>
      <c r="J173" s="460">
        <v>14.58</v>
      </c>
      <c r="K173" s="460">
        <v>36.51</v>
      </c>
      <c r="L173" s="460">
        <v>2.62</v>
      </c>
      <c r="M173" s="460">
        <v>2.93</v>
      </c>
      <c r="N173" s="122"/>
      <c r="O173" s="122"/>
      <c r="P173" s="122"/>
      <c r="Q173" s="459">
        <v>30805</v>
      </c>
      <c r="R173" s="460">
        <v>18</v>
      </c>
      <c r="S173" s="460">
        <v>21</v>
      </c>
      <c r="T173" s="460">
        <v>20</v>
      </c>
      <c r="U173" s="459">
        <v>73253</v>
      </c>
      <c r="V173" s="460">
        <v>19</v>
      </c>
      <c r="W173" s="460">
        <v>56</v>
      </c>
      <c r="X173" s="460">
        <v>10</v>
      </c>
      <c r="Y173" s="460">
        <v>1.32</v>
      </c>
      <c r="Z173" s="460">
        <v>8</v>
      </c>
      <c r="AA173" s="122"/>
      <c r="AB173" s="122"/>
      <c r="AC173" s="122"/>
      <c r="AD173" s="122"/>
      <c r="AE173" s="459">
        <v>1106</v>
      </c>
      <c r="AF173" s="460">
        <v>19</v>
      </c>
      <c r="AG173" s="459">
        <v>1052</v>
      </c>
      <c r="AH173" s="460">
        <v>14</v>
      </c>
      <c r="AI173" s="459">
        <v>3077</v>
      </c>
      <c r="AJ173" s="460">
        <v>19</v>
      </c>
      <c r="AK173" s="459">
        <v>6531</v>
      </c>
      <c r="AL173" s="460">
        <v>18</v>
      </c>
      <c r="AM173" s="460">
        <v>118</v>
      </c>
      <c r="AN173" s="460">
        <v>19</v>
      </c>
      <c r="AO173" s="122"/>
      <c r="AP173" s="122"/>
      <c r="AQ173" s="122"/>
      <c r="AR173" s="122"/>
      <c r="AS173" s="122"/>
      <c r="AT173" s="122"/>
      <c r="AU173" s="122"/>
      <c r="AV173" s="122"/>
      <c r="AW173" s="122"/>
      <c r="AX173" s="122"/>
      <c r="AY173" s="122"/>
      <c r="AZ173" s="122"/>
      <c r="BA173" s="122"/>
      <c r="BB173" s="122"/>
      <c r="BC173" s="122"/>
      <c r="BD173" s="122"/>
      <c r="BE173" s="122"/>
      <c r="BF173" s="122"/>
      <c r="BG173" s="122"/>
      <c r="BH173" s="122"/>
      <c r="BI173" s="122"/>
      <c r="BJ173" s="122"/>
      <c r="BK173" s="122"/>
    </row>
    <row r="174" spans="1:63" ht="15" x14ac:dyDescent="0.25">
      <c r="A174" s="457" t="s">
        <v>1034</v>
      </c>
      <c r="B174" s="458" t="s">
        <v>411</v>
      </c>
      <c r="C174" s="458" t="s">
        <v>942</v>
      </c>
      <c r="D174" s="458">
        <v>2006</v>
      </c>
      <c r="E174" s="459">
        <v>1690</v>
      </c>
      <c r="F174" s="458">
        <v>27</v>
      </c>
      <c r="G174" s="460">
        <v>842</v>
      </c>
      <c r="H174" s="459">
        <v>16800</v>
      </c>
      <c r="I174" s="459">
        <v>17055</v>
      </c>
      <c r="J174" s="460">
        <v>15.06</v>
      </c>
      <c r="K174" s="460">
        <v>37.880000000000003</v>
      </c>
      <c r="L174" s="460">
        <v>2.88</v>
      </c>
      <c r="M174" s="460">
        <v>3.17</v>
      </c>
      <c r="N174" s="122"/>
      <c r="O174" s="122"/>
      <c r="P174" s="122"/>
      <c r="Q174" s="459">
        <v>32306</v>
      </c>
      <c r="R174" s="460">
        <v>18</v>
      </c>
      <c r="S174" s="460">
        <v>22</v>
      </c>
      <c r="T174" s="460">
        <v>18</v>
      </c>
      <c r="U174" s="459">
        <v>76823</v>
      </c>
      <c r="V174" s="460">
        <v>19</v>
      </c>
      <c r="W174" s="460">
        <v>58</v>
      </c>
      <c r="X174" s="460">
        <v>7</v>
      </c>
      <c r="Y174" s="460">
        <v>1.33</v>
      </c>
      <c r="Z174" s="460">
        <v>8</v>
      </c>
      <c r="AA174" s="122"/>
      <c r="AB174" s="122"/>
      <c r="AC174" s="122"/>
      <c r="AD174" s="122"/>
      <c r="AE174" s="459">
        <v>1203</v>
      </c>
      <c r="AF174" s="460">
        <v>19</v>
      </c>
      <c r="AG174" s="459">
        <v>1068</v>
      </c>
      <c r="AH174" s="460">
        <v>15</v>
      </c>
      <c r="AI174" s="459">
        <v>3227</v>
      </c>
      <c r="AJ174" s="460">
        <v>19</v>
      </c>
      <c r="AK174" s="459">
        <v>6849</v>
      </c>
      <c r="AL174" s="460">
        <v>18</v>
      </c>
      <c r="AM174" s="460">
        <v>129</v>
      </c>
      <c r="AN174" s="460">
        <v>19</v>
      </c>
      <c r="AO174" s="122"/>
      <c r="AP174" s="122"/>
      <c r="AQ174" s="122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22"/>
      <c r="BD174" s="122"/>
      <c r="BE174" s="122"/>
      <c r="BF174" s="122"/>
      <c r="BG174" s="122"/>
      <c r="BH174" s="122"/>
      <c r="BI174" s="122"/>
      <c r="BJ174" s="122"/>
      <c r="BK174" s="122"/>
    </row>
    <row r="175" spans="1:63" ht="15" x14ac:dyDescent="0.25">
      <c r="A175" s="457" t="s">
        <v>1034</v>
      </c>
      <c r="B175" s="458" t="s">
        <v>411</v>
      </c>
      <c r="C175" s="458" t="s">
        <v>942</v>
      </c>
      <c r="D175" s="458">
        <v>2007</v>
      </c>
      <c r="E175" s="459">
        <v>1705</v>
      </c>
      <c r="F175" s="458">
        <v>28</v>
      </c>
      <c r="G175" s="460">
        <v>856</v>
      </c>
      <c r="H175" s="459">
        <v>16680</v>
      </c>
      <c r="I175" s="459">
        <v>17105</v>
      </c>
      <c r="J175" s="460">
        <v>15.47</v>
      </c>
      <c r="K175" s="460">
        <v>39.299999999999997</v>
      </c>
      <c r="L175" s="460">
        <v>3.24</v>
      </c>
      <c r="M175" s="460">
        <v>3.6</v>
      </c>
      <c r="N175" s="122"/>
      <c r="O175" s="122"/>
      <c r="P175" s="122"/>
      <c r="Q175" s="459">
        <v>33520</v>
      </c>
      <c r="R175" s="460">
        <v>17</v>
      </c>
      <c r="S175" s="460">
        <v>22</v>
      </c>
      <c r="T175" s="460">
        <v>19</v>
      </c>
      <c r="U175" s="459">
        <v>79709</v>
      </c>
      <c r="V175" s="460">
        <v>19</v>
      </c>
      <c r="W175" s="460">
        <v>60</v>
      </c>
      <c r="X175" s="460">
        <v>7</v>
      </c>
      <c r="Y175" s="460">
        <v>1.34</v>
      </c>
      <c r="Z175" s="460">
        <v>7</v>
      </c>
      <c r="AA175" s="122"/>
      <c r="AB175" s="122"/>
      <c r="AC175" s="122"/>
      <c r="AD175" s="122"/>
      <c r="AE175" s="459">
        <v>1293</v>
      </c>
      <c r="AF175" s="460">
        <v>18</v>
      </c>
      <c r="AG175" s="459">
        <v>1078</v>
      </c>
      <c r="AH175" s="460">
        <v>11</v>
      </c>
      <c r="AI175" s="459">
        <v>3348</v>
      </c>
      <c r="AJ175" s="460">
        <v>19</v>
      </c>
      <c r="AK175" s="459">
        <v>7106</v>
      </c>
      <c r="AL175" s="460">
        <v>17</v>
      </c>
      <c r="AM175" s="460">
        <v>141</v>
      </c>
      <c r="AN175" s="460">
        <v>18</v>
      </c>
      <c r="AO175" s="122"/>
      <c r="AP175" s="122"/>
      <c r="AQ175" s="122"/>
      <c r="AR175" s="122"/>
      <c r="AS175" s="122"/>
      <c r="AT175" s="122"/>
      <c r="AU175" s="122"/>
      <c r="AV175" s="122"/>
      <c r="AW175" s="122"/>
      <c r="AX175" s="122"/>
      <c r="AY175" s="122"/>
      <c r="AZ175" s="122"/>
      <c r="BA175" s="122"/>
      <c r="BB175" s="122"/>
      <c r="BC175" s="122"/>
      <c r="BD175" s="122"/>
      <c r="BE175" s="122"/>
      <c r="BF175" s="122"/>
      <c r="BG175" s="122"/>
      <c r="BH175" s="122"/>
      <c r="BI175" s="122"/>
      <c r="BJ175" s="122"/>
      <c r="BK175" s="122"/>
    </row>
    <row r="176" spans="1:63" ht="15" x14ac:dyDescent="0.25">
      <c r="A176" s="457" t="s">
        <v>1034</v>
      </c>
      <c r="B176" s="458" t="s">
        <v>411</v>
      </c>
      <c r="C176" s="458" t="s">
        <v>942</v>
      </c>
      <c r="D176" s="458">
        <v>2008</v>
      </c>
      <c r="E176" s="459">
        <v>1740</v>
      </c>
      <c r="F176" s="458">
        <v>28</v>
      </c>
      <c r="G176" s="460">
        <v>879</v>
      </c>
      <c r="H176" s="459">
        <v>16350</v>
      </c>
      <c r="I176" s="459">
        <v>16795</v>
      </c>
      <c r="J176" s="460">
        <v>16.07</v>
      </c>
      <c r="K176" s="460">
        <v>40.770000000000003</v>
      </c>
      <c r="L176" s="460">
        <v>3.84</v>
      </c>
      <c r="M176" s="460">
        <v>4.3899999999999997</v>
      </c>
      <c r="N176" s="122"/>
      <c r="O176" s="122"/>
      <c r="P176" s="122"/>
      <c r="Q176" s="459">
        <v>34502</v>
      </c>
      <c r="R176" s="460">
        <v>16</v>
      </c>
      <c r="S176" s="460">
        <v>23</v>
      </c>
      <c r="T176" s="460">
        <v>13</v>
      </c>
      <c r="U176" s="459">
        <v>82046</v>
      </c>
      <c r="V176" s="460">
        <v>17</v>
      </c>
      <c r="W176" s="460">
        <v>60</v>
      </c>
      <c r="X176" s="460">
        <v>7</v>
      </c>
      <c r="Y176" s="460">
        <v>1.34</v>
      </c>
      <c r="Z176" s="460">
        <v>7</v>
      </c>
      <c r="AA176" s="122"/>
      <c r="AB176" s="122"/>
      <c r="AC176" s="122"/>
      <c r="AD176" s="122"/>
      <c r="AE176" s="459">
        <v>1400</v>
      </c>
      <c r="AF176" s="460">
        <v>17</v>
      </c>
      <c r="AG176" s="459">
        <v>1069</v>
      </c>
      <c r="AH176" s="460">
        <v>11</v>
      </c>
      <c r="AI176" s="459">
        <v>3446</v>
      </c>
      <c r="AJ176" s="460">
        <v>17</v>
      </c>
      <c r="AK176" s="459">
        <v>7315</v>
      </c>
      <c r="AL176" s="460">
        <v>16</v>
      </c>
      <c r="AM176" s="460">
        <v>155</v>
      </c>
      <c r="AN176" s="460">
        <v>18</v>
      </c>
      <c r="AO176" s="122"/>
      <c r="AP176" s="122"/>
      <c r="AQ176" s="122"/>
      <c r="AR176" s="122"/>
      <c r="AS176" s="122"/>
      <c r="AT176" s="122"/>
      <c r="AU176" s="122"/>
      <c r="AV176" s="122"/>
      <c r="AW176" s="122"/>
      <c r="AX176" s="122"/>
      <c r="AY176" s="122"/>
      <c r="AZ176" s="122"/>
      <c r="BA176" s="122"/>
      <c r="BB176" s="122"/>
      <c r="BC176" s="122"/>
      <c r="BD176" s="122"/>
      <c r="BE176" s="122"/>
      <c r="BF176" s="122"/>
      <c r="BG176" s="122"/>
      <c r="BH176" s="122"/>
      <c r="BI176" s="122"/>
      <c r="BJ176" s="122"/>
      <c r="BK176" s="122"/>
    </row>
    <row r="177" spans="1:63" ht="15" x14ac:dyDescent="0.25">
      <c r="A177" s="457" t="s">
        <v>1034</v>
      </c>
      <c r="B177" s="458" t="s">
        <v>411</v>
      </c>
      <c r="C177" s="458" t="s">
        <v>942</v>
      </c>
      <c r="D177" s="458">
        <v>2009</v>
      </c>
      <c r="E177" s="459">
        <v>1770</v>
      </c>
      <c r="F177" s="458">
        <v>27</v>
      </c>
      <c r="G177" s="460">
        <v>898</v>
      </c>
      <c r="H177" s="459">
        <v>16600</v>
      </c>
      <c r="I177" s="459">
        <v>16610</v>
      </c>
      <c r="J177" s="460">
        <v>16.010000000000002</v>
      </c>
      <c r="K177" s="460">
        <v>41.83</v>
      </c>
      <c r="L177" s="460">
        <v>2.61</v>
      </c>
      <c r="M177" s="460">
        <v>2.71</v>
      </c>
      <c r="N177" s="122"/>
      <c r="O177" s="122"/>
      <c r="P177" s="122"/>
      <c r="Q177" s="459">
        <v>32924</v>
      </c>
      <c r="R177" s="460">
        <v>16</v>
      </c>
      <c r="S177" s="460">
        <v>20</v>
      </c>
      <c r="T177" s="460">
        <v>18</v>
      </c>
      <c r="U177" s="459">
        <v>82207</v>
      </c>
      <c r="V177" s="460">
        <v>18</v>
      </c>
      <c r="W177" s="460">
        <v>59</v>
      </c>
      <c r="X177" s="460">
        <v>7</v>
      </c>
      <c r="Y177" s="460">
        <v>1.32</v>
      </c>
      <c r="Z177" s="460">
        <v>8</v>
      </c>
      <c r="AA177" s="122"/>
      <c r="AB177" s="122"/>
      <c r="AC177" s="122"/>
      <c r="AD177" s="122"/>
      <c r="AE177" s="459">
        <v>1348</v>
      </c>
      <c r="AF177" s="460">
        <v>18</v>
      </c>
      <c r="AG177" s="459">
        <v>1074</v>
      </c>
      <c r="AH177" s="460">
        <v>11</v>
      </c>
      <c r="AI177" s="459">
        <v>3453</v>
      </c>
      <c r="AJ177" s="460">
        <v>18</v>
      </c>
      <c r="AK177" s="459">
        <v>6980</v>
      </c>
      <c r="AL177" s="460">
        <v>16</v>
      </c>
      <c r="AM177" s="460">
        <v>146</v>
      </c>
      <c r="AN177" s="460">
        <v>18</v>
      </c>
      <c r="AO177" s="122"/>
      <c r="AP177" s="122"/>
      <c r="AQ177" s="122"/>
      <c r="AR177" s="122"/>
      <c r="AS177" s="122"/>
      <c r="AT177" s="122"/>
      <c r="AU177" s="122"/>
      <c r="AV177" s="122"/>
      <c r="AW177" s="122"/>
      <c r="AX177" s="122"/>
      <c r="AY177" s="122"/>
      <c r="AZ177" s="122"/>
      <c r="BA177" s="122"/>
      <c r="BB177" s="122"/>
      <c r="BC177" s="122"/>
      <c r="BD177" s="122"/>
      <c r="BE177" s="122"/>
      <c r="BF177" s="122"/>
      <c r="BG177" s="122"/>
      <c r="BH177" s="122"/>
      <c r="BI177" s="122"/>
      <c r="BJ177" s="122"/>
      <c r="BK177" s="122"/>
    </row>
    <row r="178" spans="1:63" ht="15" x14ac:dyDescent="0.25">
      <c r="A178" s="457" t="s">
        <v>1034</v>
      </c>
      <c r="B178" s="458" t="s">
        <v>411</v>
      </c>
      <c r="C178" s="458" t="s">
        <v>942</v>
      </c>
      <c r="D178" s="458">
        <v>2010</v>
      </c>
      <c r="E178" s="459">
        <v>1815</v>
      </c>
      <c r="F178" s="458">
        <v>24</v>
      </c>
      <c r="G178" s="460">
        <v>924</v>
      </c>
      <c r="H178" s="459">
        <v>16922</v>
      </c>
      <c r="I178" s="459">
        <v>16347</v>
      </c>
      <c r="J178" s="460">
        <v>16.28</v>
      </c>
      <c r="K178" s="460">
        <v>42.5</v>
      </c>
      <c r="L178" s="460">
        <v>3.05</v>
      </c>
      <c r="M178" s="460">
        <v>3.2</v>
      </c>
      <c r="N178" s="122"/>
      <c r="O178" s="122"/>
      <c r="P178" s="122"/>
      <c r="Q178" s="459">
        <v>35690</v>
      </c>
      <c r="R178" s="460">
        <v>16</v>
      </c>
      <c r="S178" s="460">
        <v>25</v>
      </c>
      <c r="T178" s="460">
        <v>11</v>
      </c>
      <c r="U178" s="459">
        <v>90811</v>
      </c>
      <c r="V178" s="460">
        <v>17</v>
      </c>
      <c r="W178" s="460">
        <v>63</v>
      </c>
      <c r="X178" s="460">
        <v>7</v>
      </c>
      <c r="Y178" s="460">
        <v>1.34</v>
      </c>
      <c r="Z178" s="460">
        <v>7</v>
      </c>
      <c r="AA178" s="122"/>
      <c r="AB178" s="122"/>
      <c r="AC178" s="122"/>
      <c r="AD178" s="122"/>
      <c r="AE178" s="459">
        <v>1526</v>
      </c>
      <c r="AF178" s="460">
        <v>16</v>
      </c>
      <c r="AG178" s="459">
        <v>1168</v>
      </c>
      <c r="AH178" s="460">
        <v>10</v>
      </c>
      <c r="AI178" s="459">
        <v>3814</v>
      </c>
      <c r="AJ178" s="460">
        <v>17</v>
      </c>
      <c r="AK178" s="459">
        <v>7566</v>
      </c>
      <c r="AL178" s="460">
        <v>16</v>
      </c>
      <c r="AM178" s="460">
        <v>166</v>
      </c>
      <c r="AN178" s="460">
        <v>16</v>
      </c>
      <c r="AO178" s="122"/>
      <c r="AP178" s="122"/>
      <c r="AQ178" s="122"/>
      <c r="AR178" s="122"/>
      <c r="AS178" s="122"/>
      <c r="AT178" s="122"/>
      <c r="AU178" s="122"/>
      <c r="AV178" s="122"/>
      <c r="AW178" s="122"/>
      <c r="AX178" s="122"/>
      <c r="AY178" s="122"/>
      <c r="AZ178" s="122"/>
      <c r="BA178" s="122"/>
      <c r="BB178" s="122"/>
      <c r="BC178" s="122"/>
      <c r="BD178" s="122"/>
      <c r="BE178" s="122"/>
      <c r="BF178" s="122"/>
      <c r="BG178" s="122"/>
      <c r="BH178" s="122"/>
      <c r="BI178" s="122"/>
      <c r="BJ178" s="122"/>
      <c r="BK178" s="122"/>
    </row>
    <row r="179" spans="1:63" ht="15" x14ac:dyDescent="0.25">
      <c r="A179" s="457" t="s">
        <v>1034</v>
      </c>
      <c r="B179" s="458" t="s">
        <v>411</v>
      </c>
      <c r="C179" s="458" t="s">
        <v>942</v>
      </c>
      <c r="D179" s="458">
        <v>2011</v>
      </c>
      <c r="E179" s="459">
        <v>1820</v>
      </c>
      <c r="F179" s="458">
        <v>26</v>
      </c>
      <c r="G179" s="460">
        <v>930</v>
      </c>
      <c r="H179" s="459">
        <v>17146</v>
      </c>
      <c r="I179" s="459">
        <v>16563</v>
      </c>
      <c r="J179" s="460">
        <v>16.79</v>
      </c>
      <c r="K179" s="460">
        <v>44.62</v>
      </c>
      <c r="L179" s="460">
        <v>3.51</v>
      </c>
      <c r="M179" s="460">
        <v>4.0199999999999996</v>
      </c>
      <c r="N179" s="122"/>
      <c r="O179" s="122"/>
      <c r="P179" s="122"/>
      <c r="Q179" s="459">
        <v>39124</v>
      </c>
      <c r="R179" s="460">
        <v>16</v>
      </c>
      <c r="S179" s="460">
        <v>27</v>
      </c>
      <c r="T179" s="460">
        <v>8</v>
      </c>
      <c r="U179" s="459">
        <v>100478</v>
      </c>
      <c r="V179" s="460">
        <v>16</v>
      </c>
      <c r="W179" s="460">
        <v>69</v>
      </c>
      <c r="X179" s="460">
        <v>5</v>
      </c>
      <c r="Y179" s="460">
        <v>1.37</v>
      </c>
      <c r="Z179" s="460">
        <v>4</v>
      </c>
      <c r="AA179" s="122"/>
      <c r="AB179" s="122"/>
      <c r="AC179" s="122"/>
      <c r="AD179" s="122"/>
      <c r="AE179" s="459">
        <v>1758</v>
      </c>
      <c r="AF179" s="460">
        <v>16</v>
      </c>
      <c r="AG179" s="459">
        <v>1253</v>
      </c>
      <c r="AH179" s="460">
        <v>7</v>
      </c>
      <c r="AI179" s="459">
        <v>4220</v>
      </c>
      <c r="AJ179" s="460">
        <v>16</v>
      </c>
      <c r="AK179" s="459">
        <v>8294</v>
      </c>
      <c r="AL179" s="460">
        <v>16</v>
      </c>
      <c r="AM179" s="460">
        <v>199</v>
      </c>
      <c r="AN179" s="460">
        <v>16</v>
      </c>
      <c r="AO179" s="122"/>
      <c r="AP179" s="122"/>
      <c r="AQ179" s="122"/>
      <c r="AR179" s="122"/>
      <c r="AS179" s="122"/>
      <c r="AT179" s="122"/>
      <c r="AU179" s="122"/>
      <c r="AV179" s="122"/>
      <c r="AW179" s="122"/>
      <c r="AX179" s="122"/>
      <c r="AY179" s="122"/>
      <c r="AZ179" s="122"/>
      <c r="BA179" s="122"/>
      <c r="BB179" s="122"/>
      <c r="BC179" s="122"/>
      <c r="BD179" s="122"/>
      <c r="BE179" s="122"/>
      <c r="BF179" s="122"/>
      <c r="BG179" s="122"/>
      <c r="BH179" s="122"/>
      <c r="BI179" s="122"/>
      <c r="BJ179" s="122"/>
      <c r="BK179" s="122"/>
    </row>
    <row r="180" spans="1:63" ht="15" x14ac:dyDescent="0.25">
      <c r="A180" s="457" t="s">
        <v>1034</v>
      </c>
      <c r="B180" s="458" t="s">
        <v>411</v>
      </c>
      <c r="C180" s="458" t="s">
        <v>942</v>
      </c>
      <c r="D180" s="458">
        <v>2012</v>
      </c>
      <c r="E180" s="459">
        <v>1865</v>
      </c>
      <c r="F180" s="458">
        <v>26</v>
      </c>
      <c r="G180" s="460">
        <v>954</v>
      </c>
      <c r="H180" s="459">
        <v>17070</v>
      </c>
      <c r="I180" s="459">
        <v>15720</v>
      </c>
      <c r="J180" s="460">
        <v>17.14</v>
      </c>
      <c r="K180" s="460">
        <v>39.659999999999997</v>
      </c>
      <c r="L180" s="460">
        <v>3.89</v>
      </c>
      <c r="M180" s="460">
        <v>4.2</v>
      </c>
      <c r="N180" s="122"/>
      <c r="O180" s="122"/>
      <c r="P180" s="122"/>
      <c r="Q180" s="459">
        <v>40394</v>
      </c>
      <c r="R180" s="460">
        <v>16</v>
      </c>
      <c r="S180" s="460">
        <v>27</v>
      </c>
      <c r="T180" s="460">
        <v>11</v>
      </c>
      <c r="U180" s="459">
        <v>105662</v>
      </c>
      <c r="V180" s="460">
        <v>16</v>
      </c>
      <c r="W180" s="460">
        <v>72</v>
      </c>
      <c r="X180" s="460">
        <v>5</v>
      </c>
      <c r="Y180" s="460">
        <v>1.38</v>
      </c>
      <c r="Z180" s="460">
        <v>3</v>
      </c>
      <c r="AA180" s="122"/>
      <c r="AB180" s="122"/>
      <c r="AC180" s="122"/>
      <c r="AD180" s="122"/>
      <c r="AE180" s="459">
        <v>1895</v>
      </c>
      <c r="AF180" s="460">
        <v>16</v>
      </c>
      <c r="AG180" s="459">
        <v>1290</v>
      </c>
      <c r="AH180" s="460">
        <v>8</v>
      </c>
      <c r="AI180" s="459">
        <v>4438</v>
      </c>
      <c r="AJ180" s="460">
        <v>16</v>
      </c>
      <c r="AK180" s="459">
        <v>8564</v>
      </c>
      <c r="AL180" s="460">
        <v>16</v>
      </c>
      <c r="AM180" s="460">
        <v>190</v>
      </c>
      <c r="AN180" s="460">
        <v>16</v>
      </c>
      <c r="AO180" s="122"/>
      <c r="AP180" s="122"/>
      <c r="AQ180" s="122"/>
      <c r="AR180" s="122"/>
      <c r="AS180" s="122"/>
      <c r="AT180" s="122"/>
      <c r="AU180" s="122"/>
      <c r="AV180" s="122"/>
      <c r="AW180" s="122"/>
      <c r="AX180" s="122"/>
      <c r="AY180" s="122"/>
      <c r="AZ180" s="122"/>
      <c r="BA180" s="122"/>
      <c r="BB180" s="122"/>
      <c r="BC180" s="122"/>
      <c r="BD180" s="122"/>
      <c r="BE180" s="122"/>
      <c r="BF180" s="122"/>
      <c r="BG180" s="122"/>
      <c r="BH180" s="122"/>
      <c r="BI180" s="122"/>
      <c r="BJ180" s="122"/>
      <c r="BK180" s="122"/>
    </row>
    <row r="181" spans="1:63" ht="15" x14ac:dyDescent="0.25">
      <c r="A181" s="457" t="s">
        <v>1034</v>
      </c>
      <c r="B181" s="458" t="s">
        <v>411</v>
      </c>
      <c r="C181" s="458" t="s">
        <v>942</v>
      </c>
      <c r="D181" s="458">
        <v>2013</v>
      </c>
      <c r="E181" s="459">
        <v>1920</v>
      </c>
      <c r="F181" s="458">
        <v>25</v>
      </c>
      <c r="G181" s="460">
        <v>989</v>
      </c>
      <c r="H181" s="459">
        <v>17039</v>
      </c>
      <c r="I181" s="459">
        <v>17462</v>
      </c>
      <c r="J181" s="460">
        <v>17.39</v>
      </c>
      <c r="K181" s="460">
        <v>41.23</v>
      </c>
      <c r="L181" s="460">
        <v>3.89</v>
      </c>
      <c r="M181" s="460">
        <v>4.12</v>
      </c>
      <c r="N181" s="122"/>
      <c r="O181" s="122"/>
      <c r="P181" s="122"/>
      <c r="Q181" s="459">
        <v>41979</v>
      </c>
      <c r="R181" s="460">
        <v>16</v>
      </c>
      <c r="S181" s="460">
        <v>28</v>
      </c>
      <c r="T181" s="460">
        <v>11</v>
      </c>
      <c r="U181" s="459">
        <v>111804</v>
      </c>
      <c r="V181" s="460">
        <v>16</v>
      </c>
      <c r="W181" s="460">
        <v>73</v>
      </c>
      <c r="X181" s="460">
        <v>5</v>
      </c>
      <c r="Y181" s="460">
        <v>1.39</v>
      </c>
      <c r="Z181" s="460">
        <v>3</v>
      </c>
      <c r="AA181" s="122"/>
      <c r="AB181" s="122"/>
      <c r="AC181" s="122"/>
      <c r="AD181" s="122"/>
      <c r="AE181" s="459">
        <v>2028</v>
      </c>
      <c r="AF181" s="460">
        <v>16</v>
      </c>
      <c r="AG181" s="459">
        <v>1346</v>
      </c>
      <c r="AH181" s="460">
        <v>6</v>
      </c>
      <c r="AI181" s="459">
        <v>4696</v>
      </c>
      <c r="AJ181" s="460">
        <v>16</v>
      </c>
      <c r="AK181" s="459">
        <v>8900</v>
      </c>
      <c r="AL181" s="460">
        <v>16</v>
      </c>
      <c r="AM181" s="460">
        <v>206</v>
      </c>
      <c r="AN181" s="460">
        <v>16</v>
      </c>
      <c r="AO181" s="122"/>
      <c r="AP181" s="122"/>
      <c r="AQ181" s="122"/>
      <c r="AR181" s="122"/>
      <c r="AS181" s="122"/>
      <c r="AT181" s="122"/>
      <c r="AU181" s="122"/>
      <c r="AV181" s="122"/>
      <c r="AW181" s="122"/>
      <c r="AX181" s="122"/>
      <c r="AY181" s="122"/>
      <c r="AZ181" s="122"/>
      <c r="BA181" s="122"/>
      <c r="BB181" s="122"/>
      <c r="BC181" s="122"/>
      <c r="BD181" s="122"/>
      <c r="BE181" s="122"/>
      <c r="BF181" s="122"/>
      <c r="BG181" s="122"/>
      <c r="BH181" s="122"/>
      <c r="BI181" s="122"/>
      <c r="BJ181" s="122"/>
      <c r="BK181" s="122"/>
    </row>
    <row r="182" spans="1:63" ht="15" x14ac:dyDescent="0.25">
      <c r="A182" s="457" t="s">
        <v>1034</v>
      </c>
      <c r="B182" s="458" t="s">
        <v>411</v>
      </c>
      <c r="C182" s="458" t="s">
        <v>942</v>
      </c>
      <c r="D182" s="458">
        <v>2014</v>
      </c>
      <c r="E182" s="459">
        <v>1950</v>
      </c>
      <c r="F182" s="458">
        <v>25</v>
      </c>
      <c r="G182" s="459">
        <v>1013</v>
      </c>
      <c r="H182" s="459">
        <v>18222</v>
      </c>
      <c r="I182" s="459">
        <v>15644</v>
      </c>
      <c r="J182" s="460">
        <v>17.670000000000002</v>
      </c>
      <c r="K182" s="460">
        <v>44.82</v>
      </c>
      <c r="L182" s="460">
        <v>3.63</v>
      </c>
      <c r="M182" s="460">
        <v>3.85</v>
      </c>
      <c r="N182" s="122"/>
      <c r="O182" s="122"/>
      <c r="P182" s="122"/>
      <c r="Q182" s="459">
        <v>42516</v>
      </c>
      <c r="R182" s="460">
        <v>16</v>
      </c>
      <c r="S182" s="460">
        <v>29</v>
      </c>
      <c r="T182" s="460">
        <v>8</v>
      </c>
      <c r="U182" s="459">
        <v>115256</v>
      </c>
      <c r="V182" s="460">
        <v>16</v>
      </c>
      <c r="W182" s="460">
        <v>76</v>
      </c>
      <c r="X182" s="460">
        <v>5</v>
      </c>
      <c r="Y182" s="460">
        <v>1.41</v>
      </c>
      <c r="Z182" s="460">
        <v>3</v>
      </c>
      <c r="AA182" s="122"/>
      <c r="AB182" s="122"/>
      <c r="AC182" s="122"/>
      <c r="AD182" s="122"/>
      <c r="AE182" s="459">
        <v>2108</v>
      </c>
      <c r="AF182" s="460">
        <v>16</v>
      </c>
      <c r="AG182" s="459">
        <v>1365</v>
      </c>
      <c r="AH182" s="460">
        <v>6</v>
      </c>
      <c r="AI182" s="459">
        <v>4841</v>
      </c>
      <c r="AJ182" s="460">
        <v>16</v>
      </c>
      <c r="AK182" s="459">
        <v>9013</v>
      </c>
      <c r="AL182" s="460">
        <v>16</v>
      </c>
      <c r="AM182" s="460">
        <v>225</v>
      </c>
      <c r="AN182" s="460">
        <v>16</v>
      </c>
      <c r="AO182" s="460">
        <v>25</v>
      </c>
      <c r="AP182" s="460">
        <v>16</v>
      </c>
      <c r="AQ182" s="460">
        <v>8</v>
      </c>
      <c r="AR182" s="460">
        <v>16</v>
      </c>
      <c r="AS182" s="460">
        <v>5</v>
      </c>
      <c r="AT182" s="460">
        <v>3</v>
      </c>
      <c r="AU182" s="122"/>
      <c r="AV182" s="122"/>
      <c r="AW182" s="460">
        <v>16</v>
      </c>
      <c r="AX182" s="460">
        <v>6</v>
      </c>
      <c r="AY182" s="460">
        <v>16</v>
      </c>
      <c r="AZ182" s="460">
        <v>16</v>
      </c>
      <c r="BA182" s="460">
        <v>16</v>
      </c>
      <c r="BB182" s="122"/>
      <c r="BC182" s="122"/>
      <c r="BD182" s="122"/>
      <c r="BE182" s="122"/>
      <c r="BF182" s="122"/>
      <c r="BG182" s="122"/>
      <c r="BH182" s="122"/>
      <c r="BI182" s="122"/>
      <c r="BJ182" s="122"/>
      <c r="BK182" s="122"/>
    </row>
    <row r="183" spans="1:63" ht="15" x14ac:dyDescent="0.25">
      <c r="A183" s="457" t="s">
        <v>1034</v>
      </c>
      <c r="B183" s="458" t="s">
        <v>411</v>
      </c>
      <c r="C183" s="458" t="s">
        <v>942</v>
      </c>
      <c r="D183" s="458">
        <v>2015</v>
      </c>
      <c r="E183" s="459">
        <v>1955</v>
      </c>
      <c r="F183" s="458">
        <v>25</v>
      </c>
      <c r="G183" s="459">
        <v>1017</v>
      </c>
      <c r="H183" s="459">
        <v>18228</v>
      </c>
      <c r="I183" s="459">
        <v>14537</v>
      </c>
      <c r="J183" s="460">
        <v>17.690000000000001</v>
      </c>
      <c r="K183" s="460">
        <v>46.87</v>
      </c>
      <c r="L183" s="460">
        <v>3.18</v>
      </c>
      <c r="M183" s="460">
        <v>2.86</v>
      </c>
      <c r="N183" s="122"/>
      <c r="O183" s="122"/>
      <c r="P183" s="122"/>
      <c r="Q183" s="459">
        <v>43166</v>
      </c>
      <c r="R183" s="460">
        <v>16</v>
      </c>
      <c r="S183" s="460">
        <v>30</v>
      </c>
      <c r="T183" s="460">
        <v>7</v>
      </c>
      <c r="U183" s="459">
        <v>119071</v>
      </c>
      <c r="V183" s="460">
        <v>16</v>
      </c>
      <c r="W183" s="460">
        <v>78</v>
      </c>
      <c r="X183" s="460">
        <v>5</v>
      </c>
      <c r="Y183" s="460">
        <v>1.43</v>
      </c>
      <c r="Z183" s="460">
        <v>3</v>
      </c>
      <c r="AA183" s="122"/>
      <c r="AB183" s="122"/>
      <c r="AC183" s="122"/>
      <c r="AD183" s="122"/>
      <c r="AE183" s="459">
        <v>2152</v>
      </c>
      <c r="AF183" s="460">
        <v>16</v>
      </c>
      <c r="AG183" s="459">
        <v>1410</v>
      </c>
      <c r="AH183" s="460">
        <v>6</v>
      </c>
      <c r="AI183" s="459">
        <v>5001</v>
      </c>
      <c r="AJ183" s="460">
        <v>16</v>
      </c>
      <c r="AK183" s="459">
        <v>9151</v>
      </c>
      <c r="AL183" s="460">
        <v>16</v>
      </c>
      <c r="AM183" s="460">
        <v>232</v>
      </c>
      <c r="AN183" s="460">
        <v>16</v>
      </c>
      <c r="AO183" s="460">
        <v>25</v>
      </c>
      <c r="AP183" s="460">
        <v>16</v>
      </c>
      <c r="AQ183" s="460">
        <v>7</v>
      </c>
      <c r="AR183" s="460">
        <v>16</v>
      </c>
      <c r="AS183" s="460">
        <v>5</v>
      </c>
      <c r="AT183" s="460">
        <v>3</v>
      </c>
      <c r="AU183" s="122"/>
      <c r="AV183" s="122"/>
      <c r="AW183" s="460">
        <v>16</v>
      </c>
      <c r="AX183" s="460">
        <v>6</v>
      </c>
      <c r="AY183" s="460">
        <v>16</v>
      </c>
      <c r="AZ183" s="460">
        <v>16</v>
      </c>
      <c r="BA183" s="460">
        <v>16</v>
      </c>
      <c r="BB183" s="122"/>
      <c r="BC183" s="122"/>
      <c r="BD183" s="122"/>
      <c r="BE183" s="122"/>
      <c r="BF183" s="122"/>
      <c r="BG183" s="122"/>
      <c r="BH183" s="122"/>
      <c r="BI183" s="122"/>
      <c r="BJ183" s="122"/>
      <c r="BK183" s="122"/>
    </row>
    <row r="184" spans="1:63" ht="15" x14ac:dyDescent="0.25">
      <c r="A184" s="457" t="s">
        <v>1034</v>
      </c>
      <c r="B184" s="458" t="s">
        <v>411</v>
      </c>
      <c r="C184" s="458" t="s">
        <v>942</v>
      </c>
      <c r="D184" s="458">
        <v>2016</v>
      </c>
      <c r="E184" s="459">
        <v>1960</v>
      </c>
      <c r="F184" s="458">
        <v>26</v>
      </c>
      <c r="G184" s="459">
        <v>1020</v>
      </c>
      <c r="H184" s="459">
        <v>18250</v>
      </c>
      <c r="I184" s="459">
        <v>14572</v>
      </c>
      <c r="J184" s="460">
        <v>17.91</v>
      </c>
      <c r="K184" s="460">
        <v>50.2</v>
      </c>
      <c r="L184" s="460">
        <v>2.78</v>
      </c>
      <c r="M184" s="460">
        <v>2.68</v>
      </c>
      <c r="N184" s="122"/>
      <c r="O184" s="122"/>
      <c r="P184" s="122"/>
      <c r="Q184" s="459">
        <v>44047</v>
      </c>
      <c r="R184" s="460">
        <v>16</v>
      </c>
      <c r="S184" s="460">
        <v>31</v>
      </c>
      <c r="T184" s="460">
        <v>7</v>
      </c>
      <c r="U184" s="459">
        <v>123596</v>
      </c>
      <c r="V184" s="460">
        <v>16</v>
      </c>
      <c r="W184" s="460">
        <v>80</v>
      </c>
      <c r="X184" s="460">
        <v>5</v>
      </c>
      <c r="Y184" s="460">
        <v>1.44</v>
      </c>
      <c r="Z184" s="460">
        <v>3</v>
      </c>
      <c r="AA184" s="122"/>
      <c r="AB184" s="122"/>
      <c r="AC184" s="122"/>
      <c r="AD184" s="122"/>
      <c r="AE184" s="459">
        <v>2242</v>
      </c>
      <c r="AF184" s="460">
        <v>16</v>
      </c>
      <c r="AG184" s="459">
        <v>1464</v>
      </c>
      <c r="AH184" s="460">
        <v>6</v>
      </c>
      <c r="AI184" s="459">
        <v>5191</v>
      </c>
      <c r="AJ184" s="460">
        <v>16</v>
      </c>
      <c r="AK184" s="459">
        <v>9338</v>
      </c>
      <c r="AL184" s="460">
        <v>16</v>
      </c>
      <c r="AM184" s="460">
        <v>254</v>
      </c>
      <c r="AN184" s="460">
        <v>16</v>
      </c>
      <c r="AO184" s="460">
        <v>26</v>
      </c>
      <c r="AP184" s="460">
        <v>16</v>
      </c>
      <c r="AQ184" s="460">
        <v>7</v>
      </c>
      <c r="AR184" s="460">
        <v>16</v>
      </c>
      <c r="AS184" s="460">
        <v>5</v>
      </c>
      <c r="AT184" s="460">
        <v>3</v>
      </c>
      <c r="AU184" s="122"/>
      <c r="AV184" s="122"/>
      <c r="AW184" s="460">
        <v>16</v>
      </c>
      <c r="AX184" s="460">
        <v>6</v>
      </c>
      <c r="AY184" s="460">
        <v>16</v>
      </c>
      <c r="AZ184" s="460">
        <v>16</v>
      </c>
      <c r="BA184" s="460">
        <v>16</v>
      </c>
      <c r="BB184" s="122"/>
      <c r="BC184" s="122"/>
      <c r="BD184" s="122"/>
      <c r="BE184" s="122"/>
      <c r="BF184" s="122"/>
      <c r="BG184" s="122"/>
      <c r="BH184" s="122"/>
      <c r="BI184" s="122"/>
      <c r="BJ184" s="122"/>
      <c r="BK184" s="122"/>
    </row>
    <row r="185" spans="1:63" ht="15" x14ac:dyDescent="0.25">
      <c r="A185" s="461" t="s">
        <v>1034</v>
      </c>
      <c r="B185" s="462" t="s">
        <v>411</v>
      </c>
      <c r="C185" s="462" t="s">
        <v>942</v>
      </c>
      <c r="D185" s="462">
        <v>2017</v>
      </c>
      <c r="E185" s="463">
        <v>1965</v>
      </c>
      <c r="F185" s="462">
        <v>26</v>
      </c>
      <c r="G185" s="463">
        <v>1024</v>
      </c>
      <c r="H185" s="463">
        <v>18250</v>
      </c>
      <c r="I185" s="463">
        <v>14127</v>
      </c>
      <c r="J185" s="464">
        <v>18.12</v>
      </c>
      <c r="K185" s="464">
        <v>52.14</v>
      </c>
      <c r="L185" s="464">
        <v>2.96</v>
      </c>
      <c r="M185" s="464">
        <v>2.95</v>
      </c>
      <c r="N185" s="464">
        <v>45.6</v>
      </c>
      <c r="O185" s="464">
        <v>3.2</v>
      </c>
      <c r="P185" s="464">
        <v>5.9</v>
      </c>
      <c r="Q185" s="463">
        <v>44956</v>
      </c>
      <c r="R185" s="464">
        <v>15</v>
      </c>
      <c r="S185" s="464">
        <v>32</v>
      </c>
      <c r="T185" s="464">
        <v>6</v>
      </c>
      <c r="U185" s="463">
        <v>126774</v>
      </c>
      <c r="V185" s="464">
        <v>16</v>
      </c>
      <c r="W185" s="464">
        <v>81</v>
      </c>
      <c r="X185" s="464">
        <v>5</v>
      </c>
      <c r="Y185" s="464">
        <v>1.45</v>
      </c>
      <c r="Z185" s="464">
        <v>3</v>
      </c>
      <c r="AA185" s="464">
        <v>1.57</v>
      </c>
      <c r="AB185" s="464">
        <v>3</v>
      </c>
      <c r="AC185" s="464">
        <v>2.6</v>
      </c>
      <c r="AD185" s="464">
        <v>3</v>
      </c>
      <c r="AE185" s="463">
        <v>2355</v>
      </c>
      <c r="AF185" s="464">
        <v>16</v>
      </c>
      <c r="AG185" s="463">
        <v>1501</v>
      </c>
      <c r="AH185" s="464">
        <v>6</v>
      </c>
      <c r="AI185" s="463">
        <v>5325</v>
      </c>
      <c r="AJ185" s="464">
        <v>16</v>
      </c>
      <c r="AK185" s="463">
        <v>9531</v>
      </c>
      <c r="AL185" s="464">
        <v>15</v>
      </c>
      <c r="AM185" s="464">
        <v>285</v>
      </c>
      <c r="AN185" s="464">
        <v>16</v>
      </c>
      <c r="AO185" s="464">
        <v>26</v>
      </c>
      <c r="AP185" s="464">
        <v>15</v>
      </c>
      <c r="AQ185" s="464">
        <v>6</v>
      </c>
      <c r="AR185" s="464">
        <v>16</v>
      </c>
      <c r="AS185" s="464">
        <v>5</v>
      </c>
      <c r="AT185" s="464">
        <v>3</v>
      </c>
      <c r="AU185" s="464">
        <v>3</v>
      </c>
      <c r="AV185" s="464">
        <v>3</v>
      </c>
      <c r="AW185" s="464">
        <v>16</v>
      </c>
      <c r="AX185" s="464">
        <v>6</v>
      </c>
      <c r="AY185" s="464">
        <v>16</v>
      </c>
      <c r="AZ185" s="464">
        <v>15</v>
      </c>
      <c r="BA185" s="464">
        <v>16</v>
      </c>
      <c r="BB185" s="465"/>
      <c r="BC185" s="463">
        <f>H185+I185-H166-I166</f>
        <v>-1903</v>
      </c>
      <c r="BD185" s="463">
        <f>U185-U166</f>
        <v>74483</v>
      </c>
      <c r="BE185" s="464">
        <f>W185-W166</f>
        <v>38</v>
      </c>
      <c r="BF185" s="463">
        <f>Q185-Q166</f>
        <v>22966</v>
      </c>
      <c r="BG185" s="467">
        <f>BF185*0.00887</f>
        <v>203.70841999999999</v>
      </c>
      <c r="BH185" s="464">
        <f>Y185-Y166</f>
        <v>0.19999999999999996</v>
      </c>
      <c r="BI185" s="463">
        <f>E185-E166</f>
        <v>315</v>
      </c>
      <c r="BJ185" s="467">
        <f>BD185/BI185</f>
        <v>236.45396825396824</v>
      </c>
      <c r="BK185" s="488">
        <f>BC185/BI185</f>
        <v>-6.0412698412698411</v>
      </c>
    </row>
    <row r="186" spans="1:63" ht="15" x14ac:dyDescent="0.25">
      <c r="A186" s="457" t="s">
        <v>1061</v>
      </c>
      <c r="B186" s="458" t="s">
        <v>505</v>
      </c>
      <c r="C186" s="458" t="s">
        <v>842</v>
      </c>
      <c r="D186" s="458">
        <v>1998</v>
      </c>
      <c r="E186" s="459">
        <v>3800</v>
      </c>
      <c r="F186" s="458">
        <v>9</v>
      </c>
      <c r="G186" s="459">
        <v>1408</v>
      </c>
      <c r="H186" s="459">
        <v>33930</v>
      </c>
      <c r="I186" s="459">
        <v>34965</v>
      </c>
      <c r="J186" s="460">
        <v>12.17</v>
      </c>
      <c r="K186" s="460">
        <v>28.89</v>
      </c>
      <c r="L186" s="460">
        <v>1.1100000000000001</v>
      </c>
      <c r="M186" s="460">
        <v>1.18</v>
      </c>
      <c r="N186" s="122"/>
      <c r="O186" s="122"/>
      <c r="P186" s="122"/>
      <c r="Q186" s="459">
        <v>56119</v>
      </c>
      <c r="R186" s="460">
        <v>7</v>
      </c>
      <c r="S186" s="460">
        <v>23</v>
      </c>
      <c r="T186" s="460">
        <v>5</v>
      </c>
      <c r="U186" s="459">
        <v>130142</v>
      </c>
      <c r="V186" s="460">
        <v>8</v>
      </c>
      <c r="W186" s="460">
        <v>68</v>
      </c>
      <c r="X186" s="460">
        <v>3</v>
      </c>
      <c r="Y186" s="460">
        <v>1.28</v>
      </c>
      <c r="Z186" s="460">
        <v>6</v>
      </c>
      <c r="AA186" s="122"/>
      <c r="AB186" s="122"/>
      <c r="AC186" s="122"/>
      <c r="AD186" s="122"/>
      <c r="AE186" s="459">
        <v>1581</v>
      </c>
      <c r="AF186" s="460">
        <v>8</v>
      </c>
      <c r="AG186" s="459">
        <v>1403</v>
      </c>
      <c r="AH186" s="460">
        <v>3</v>
      </c>
      <c r="AI186" s="459">
        <v>5466</v>
      </c>
      <c r="AJ186" s="460">
        <v>8</v>
      </c>
      <c r="AK186" s="459">
        <v>11897</v>
      </c>
      <c r="AL186" s="460">
        <v>7</v>
      </c>
      <c r="AM186" s="460">
        <v>153</v>
      </c>
      <c r="AN186" s="460">
        <v>8</v>
      </c>
      <c r="AO186" s="122"/>
      <c r="AP186" s="122"/>
      <c r="AQ186" s="122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</row>
    <row r="187" spans="1:63" ht="15" x14ac:dyDescent="0.25">
      <c r="A187" s="457" t="s">
        <v>1061</v>
      </c>
      <c r="B187" s="458" t="s">
        <v>505</v>
      </c>
      <c r="C187" s="458" t="s">
        <v>842</v>
      </c>
      <c r="D187" s="458">
        <v>1999</v>
      </c>
      <c r="E187" s="459">
        <v>3885</v>
      </c>
      <c r="F187" s="458">
        <v>8</v>
      </c>
      <c r="G187" s="459">
        <v>1439</v>
      </c>
      <c r="H187" s="459">
        <v>33975</v>
      </c>
      <c r="I187" s="459">
        <v>35165</v>
      </c>
      <c r="J187" s="460">
        <v>12.43</v>
      </c>
      <c r="K187" s="460">
        <v>29.28</v>
      </c>
      <c r="L187" s="460">
        <v>1.1000000000000001</v>
      </c>
      <c r="M187" s="460">
        <v>1.27</v>
      </c>
      <c r="N187" s="122"/>
      <c r="O187" s="122"/>
      <c r="P187" s="122"/>
      <c r="Q187" s="459">
        <v>58186</v>
      </c>
      <c r="R187" s="460">
        <v>8</v>
      </c>
      <c r="S187" s="460">
        <v>24</v>
      </c>
      <c r="T187" s="460">
        <v>4</v>
      </c>
      <c r="U187" s="459">
        <v>134936</v>
      </c>
      <c r="V187" s="460">
        <v>8</v>
      </c>
      <c r="W187" s="460">
        <v>68</v>
      </c>
      <c r="X187" s="460">
        <v>3</v>
      </c>
      <c r="Y187" s="460">
        <v>1.28</v>
      </c>
      <c r="Z187" s="460">
        <v>7</v>
      </c>
      <c r="AA187" s="122"/>
      <c r="AB187" s="122"/>
      <c r="AC187" s="122"/>
      <c r="AD187" s="122"/>
      <c r="AE187" s="459">
        <v>1673</v>
      </c>
      <c r="AF187" s="460">
        <v>8</v>
      </c>
      <c r="AG187" s="459">
        <v>1424</v>
      </c>
      <c r="AH187" s="460">
        <v>3</v>
      </c>
      <c r="AI187" s="459">
        <v>5667</v>
      </c>
      <c r="AJ187" s="460">
        <v>8</v>
      </c>
      <c r="AK187" s="459">
        <v>12336</v>
      </c>
      <c r="AL187" s="460">
        <v>8</v>
      </c>
      <c r="AM187" s="460">
        <v>161</v>
      </c>
      <c r="AN187" s="460">
        <v>8</v>
      </c>
      <c r="AO187" s="122"/>
      <c r="AP187" s="122"/>
      <c r="AQ187" s="122"/>
      <c r="AR187" s="122"/>
      <c r="AS187" s="122"/>
      <c r="AT187" s="122"/>
      <c r="AU187" s="122"/>
      <c r="AV187" s="122"/>
      <c r="AW187" s="122"/>
      <c r="AX187" s="122"/>
      <c r="AY187" s="122"/>
      <c r="AZ187" s="122"/>
      <c r="BA187" s="122"/>
      <c r="BB187" s="122"/>
      <c r="BC187" s="122"/>
      <c r="BD187" s="122"/>
      <c r="BE187" s="122"/>
      <c r="BF187" s="122"/>
      <c r="BG187" s="122"/>
      <c r="BH187" s="122"/>
      <c r="BI187" s="122"/>
      <c r="BJ187" s="122"/>
      <c r="BK187" s="122"/>
    </row>
    <row r="188" spans="1:63" ht="15" x14ac:dyDescent="0.25">
      <c r="A188" s="457" t="s">
        <v>1061</v>
      </c>
      <c r="B188" s="458" t="s">
        <v>505</v>
      </c>
      <c r="C188" s="458" t="s">
        <v>842</v>
      </c>
      <c r="D188" s="458">
        <v>2000</v>
      </c>
      <c r="E188" s="459">
        <v>3900</v>
      </c>
      <c r="F188" s="458">
        <v>8</v>
      </c>
      <c r="G188" s="459">
        <v>1442</v>
      </c>
      <c r="H188" s="459">
        <v>34535</v>
      </c>
      <c r="I188" s="459">
        <v>35395</v>
      </c>
      <c r="J188" s="460">
        <v>12.85</v>
      </c>
      <c r="K188" s="460">
        <v>30.38</v>
      </c>
      <c r="L188" s="460">
        <v>1.61</v>
      </c>
      <c r="M188" s="460">
        <v>1.67</v>
      </c>
      <c r="N188" s="122"/>
      <c r="O188" s="122"/>
      <c r="P188" s="122"/>
      <c r="Q188" s="459">
        <v>59357</v>
      </c>
      <c r="R188" s="460">
        <v>9</v>
      </c>
      <c r="S188" s="460">
        <v>24</v>
      </c>
      <c r="T188" s="460">
        <v>6</v>
      </c>
      <c r="U188" s="459">
        <v>137652</v>
      </c>
      <c r="V188" s="460">
        <v>8</v>
      </c>
      <c r="W188" s="460">
        <v>70</v>
      </c>
      <c r="X188" s="460">
        <v>3</v>
      </c>
      <c r="Y188" s="460">
        <v>1.29</v>
      </c>
      <c r="Z188" s="460">
        <v>7</v>
      </c>
      <c r="AA188" s="122"/>
      <c r="AB188" s="122"/>
      <c r="AC188" s="122"/>
      <c r="AD188" s="122"/>
      <c r="AE188" s="459">
        <v>1791</v>
      </c>
      <c r="AF188" s="460">
        <v>8</v>
      </c>
      <c r="AG188" s="459">
        <v>1405</v>
      </c>
      <c r="AH188" s="460">
        <v>4</v>
      </c>
      <c r="AI188" s="459">
        <v>5781</v>
      </c>
      <c r="AJ188" s="460">
        <v>8</v>
      </c>
      <c r="AK188" s="459">
        <v>12584</v>
      </c>
      <c r="AL188" s="460">
        <v>9</v>
      </c>
      <c r="AM188" s="460">
        <v>175</v>
      </c>
      <c r="AN188" s="460">
        <v>8</v>
      </c>
      <c r="AO188" s="122"/>
      <c r="AP188" s="122"/>
      <c r="AQ188" s="122"/>
      <c r="AR188" s="122"/>
      <c r="AS188" s="122"/>
      <c r="AT188" s="122"/>
      <c r="AU188" s="122"/>
      <c r="AV188" s="122"/>
      <c r="AW188" s="122"/>
      <c r="AX188" s="122"/>
      <c r="AY188" s="122"/>
      <c r="AZ188" s="122"/>
      <c r="BA188" s="122"/>
      <c r="BB188" s="122"/>
      <c r="BC188" s="122"/>
      <c r="BD188" s="122"/>
      <c r="BE188" s="122"/>
      <c r="BF188" s="122"/>
      <c r="BG188" s="122"/>
      <c r="BH188" s="122"/>
      <c r="BI188" s="122"/>
      <c r="BJ188" s="122"/>
      <c r="BK188" s="122"/>
    </row>
    <row r="189" spans="1:63" ht="15" x14ac:dyDescent="0.25">
      <c r="A189" s="457" t="s">
        <v>1061</v>
      </c>
      <c r="B189" s="458" t="s">
        <v>505</v>
      </c>
      <c r="C189" s="458" t="s">
        <v>842</v>
      </c>
      <c r="D189" s="458">
        <v>2001</v>
      </c>
      <c r="E189" s="459">
        <v>4030</v>
      </c>
      <c r="F189" s="458">
        <v>7</v>
      </c>
      <c r="G189" s="459">
        <v>1487</v>
      </c>
      <c r="H189" s="459">
        <v>35770</v>
      </c>
      <c r="I189" s="459">
        <v>36000</v>
      </c>
      <c r="J189" s="460">
        <v>13.22</v>
      </c>
      <c r="K189" s="460">
        <v>31.51</v>
      </c>
      <c r="L189" s="460">
        <v>1.75</v>
      </c>
      <c r="M189" s="460">
        <v>1.73</v>
      </c>
      <c r="N189" s="122"/>
      <c r="O189" s="122"/>
      <c r="P189" s="122"/>
      <c r="Q189" s="459">
        <v>63633</v>
      </c>
      <c r="R189" s="460">
        <v>9</v>
      </c>
      <c r="S189" s="460">
        <v>27</v>
      </c>
      <c r="T189" s="460">
        <v>2</v>
      </c>
      <c r="U189" s="459">
        <v>147566</v>
      </c>
      <c r="V189" s="460">
        <v>7</v>
      </c>
      <c r="W189" s="460">
        <v>72</v>
      </c>
      <c r="X189" s="460">
        <v>3</v>
      </c>
      <c r="Y189" s="460">
        <v>1.3</v>
      </c>
      <c r="Z189" s="460">
        <v>7</v>
      </c>
      <c r="AA189" s="122"/>
      <c r="AB189" s="122"/>
      <c r="AC189" s="122"/>
      <c r="AD189" s="122"/>
      <c r="AE189" s="459">
        <v>1980</v>
      </c>
      <c r="AF189" s="460">
        <v>7</v>
      </c>
      <c r="AG189" s="459">
        <v>1464</v>
      </c>
      <c r="AH189" s="460">
        <v>3</v>
      </c>
      <c r="AI189" s="459">
        <v>6198</v>
      </c>
      <c r="AJ189" s="460">
        <v>7</v>
      </c>
      <c r="AK189" s="459">
        <v>13490</v>
      </c>
      <c r="AL189" s="460">
        <v>9</v>
      </c>
      <c r="AM189" s="460">
        <v>195</v>
      </c>
      <c r="AN189" s="460">
        <v>7</v>
      </c>
      <c r="AO189" s="122"/>
      <c r="AP189" s="122"/>
      <c r="AQ189" s="122"/>
      <c r="AR189" s="122"/>
      <c r="AS189" s="122"/>
      <c r="AT189" s="122"/>
      <c r="AU189" s="122"/>
      <c r="AV189" s="122"/>
      <c r="AW189" s="122"/>
      <c r="AX189" s="122"/>
      <c r="AY189" s="122"/>
      <c r="AZ189" s="122"/>
      <c r="BA189" s="122"/>
      <c r="BB189" s="122"/>
      <c r="BC189" s="122"/>
      <c r="BD189" s="122"/>
      <c r="BE189" s="122"/>
      <c r="BF189" s="122"/>
      <c r="BG189" s="122"/>
      <c r="BH189" s="122"/>
      <c r="BI189" s="122"/>
      <c r="BJ189" s="122"/>
      <c r="BK189" s="122"/>
    </row>
    <row r="190" spans="1:63" ht="15" x14ac:dyDescent="0.25">
      <c r="A190" s="457" t="s">
        <v>1061</v>
      </c>
      <c r="B190" s="458" t="s">
        <v>505</v>
      </c>
      <c r="C190" s="458" t="s">
        <v>842</v>
      </c>
      <c r="D190" s="458">
        <v>2002</v>
      </c>
      <c r="E190" s="459">
        <v>4185</v>
      </c>
      <c r="F190" s="458">
        <v>7</v>
      </c>
      <c r="G190" s="459">
        <v>1541</v>
      </c>
      <c r="H190" s="459">
        <v>36200</v>
      </c>
      <c r="I190" s="459">
        <v>38385</v>
      </c>
      <c r="J190" s="460">
        <v>13.43</v>
      </c>
      <c r="K190" s="460">
        <v>32.69</v>
      </c>
      <c r="L190" s="460">
        <v>1.53</v>
      </c>
      <c r="M190" s="460">
        <v>1.54</v>
      </c>
      <c r="N190" s="122"/>
      <c r="O190" s="122"/>
      <c r="P190" s="122"/>
      <c r="Q190" s="459">
        <v>67882</v>
      </c>
      <c r="R190" s="460">
        <v>8</v>
      </c>
      <c r="S190" s="460">
        <v>29</v>
      </c>
      <c r="T190" s="460">
        <v>3</v>
      </c>
      <c r="U190" s="459">
        <v>157422</v>
      </c>
      <c r="V190" s="460">
        <v>7</v>
      </c>
      <c r="W190" s="460">
        <v>75</v>
      </c>
      <c r="X190" s="460">
        <v>3</v>
      </c>
      <c r="Y190" s="460">
        <v>1.31</v>
      </c>
      <c r="Z190" s="460">
        <v>6</v>
      </c>
      <c r="AA190" s="122"/>
      <c r="AB190" s="122"/>
      <c r="AC190" s="122"/>
      <c r="AD190" s="122"/>
      <c r="AE190" s="459">
        <v>2130</v>
      </c>
      <c r="AF190" s="460">
        <v>7</v>
      </c>
      <c r="AG190" s="459">
        <v>1538</v>
      </c>
      <c r="AH190" s="460">
        <v>4</v>
      </c>
      <c r="AI190" s="459">
        <v>6612</v>
      </c>
      <c r="AJ190" s="460">
        <v>7</v>
      </c>
      <c r="AK190" s="459">
        <v>14391</v>
      </c>
      <c r="AL190" s="460">
        <v>8</v>
      </c>
      <c r="AM190" s="460">
        <v>212</v>
      </c>
      <c r="AN190" s="460">
        <v>7</v>
      </c>
      <c r="AO190" s="122"/>
      <c r="AP190" s="122"/>
      <c r="AQ190" s="122"/>
      <c r="AR190" s="122"/>
      <c r="AS190" s="122"/>
      <c r="AT190" s="122"/>
      <c r="AU190" s="122"/>
      <c r="AV190" s="122"/>
      <c r="AW190" s="122"/>
      <c r="AX190" s="122"/>
      <c r="AY190" s="122"/>
      <c r="AZ190" s="122"/>
      <c r="BA190" s="122"/>
      <c r="BB190" s="122"/>
      <c r="BC190" s="122"/>
      <c r="BD190" s="122"/>
      <c r="BE190" s="122"/>
      <c r="BF190" s="122"/>
      <c r="BG190" s="122"/>
      <c r="BH190" s="122"/>
      <c r="BI190" s="122"/>
      <c r="BJ190" s="122"/>
      <c r="BK190" s="122"/>
    </row>
    <row r="191" spans="1:63" ht="15" x14ac:dyDescent="0.25">
      <c r="A191" s="457" t="s">
        <v>1061</v>
      </c>
      <c r="B191" s="458" t="s">
        <v>505</v>
      </c>
      <c r="C191" s="458" t="s">
        <v>842</v>
      </c>
      <c r="D191" s="458">
        <v>2003</v>
      </c>
      <c r="E191" s="459">
        <v>4250</v>
      </c>
      <c r="F191" s="458">
        <v>7</v>
      </c>
      <c r="G191" s="459">
        <v>1562</v>
      </c>
      <c r="H191" s="459">
        <v>37815</v>
      </c>
      <c r="I191" s="459">
        <v>40395</v>
      </c>
      <c r="J191" s="460">
        <v>13.73</v>
      </c>
      <c r="K191" s="460">
        <v>33.92</v>
      </c>
      <c r="L191" s="460">
        <v>1.62</v>
      </c>
      <c r="M191" s="460">
        <v>1.73</v>
      </c>
      <c r="N191" s="122"/>
      <c r="O191" s="122"/>
      <c r="P191" s="122"/>
      <c r="Q191" s="459">
        <v>70611</v>
      </c>
      <c r="R191" s="460">
        <v>7</v>
      </c>
      <c r="S191" s="460">
        <v>29</v>
      </c>
      <c r="T191" s="460">
        <v>3</v>
      </c>
      <c r="U191" s="459">
        <v>163749</v>
      </c>
      <c r="V191" s="460">
        <v>7</v>
      </c>
      <c r="W191" s="460">
        <v>76</v>
      </c>
      <c r="X191" s="460">
        <v>3</v>
      </c>
      <c r="Y191" s="460">
        <v>1.32</v>
      </c>
      <c r="Z191" s="460">
        <v>6</v>
      </c>
      <c r="AA191" s="122"/>
      <c r="AB191" s="122"/>
      <c r="AC191" s="122"/>
      <c r="AD191" s="122"/>
      <c r="AE191" s="459">
        <v>2270</v>
      </c>
      <c r="AF191" s="460">
        <v>7</v>
      </c>
      <c r="AG191" s="459">
        <v>1565</v>
      </c>
      <c r="AH191" s="460">
        <v>4</v>
      </c>
      <c r="AI191" s="459">
        <v>6877</v>
      </c>
      <c r="AJ191" s="460">
        <v>7</v>
      </c>
      <c r="AK191" s="459">
        <v>14970</v>
      </c>
      <c r="AL191" s="460">
        <v>7</v>
      </c>
      <c r="AM191" s="460">
        <v>231</v>
      </c>
      <c r="AN191" s="460">
        <v>7</v>
      </c>
      <c r="AO191" s="122"/>
      <c r="AP191" s="122"/>
      <c r="AQ191" s="122"/>
      <c r="AR191" s="122"/>
      <c r="AS191" s="122"/>
      <c r="AT191" s="122"/>
      <c r="AU191" s="122"/>
      <c r="AV191" s="122"/>
      <c r="AW191" s="122"/>
      <c r="AX191" s="122"/>
      <c r="AY191" s="122"/>
      <c r="AZ191" s="122"/>
      <c r="BA191" s="122"/>
      <c r="BB191" s="122"/>
      <c r="BC191" s="122"/>
      <c r="BD191" s="122"/>
      <c r="BE191" s="122"/>
      <c r="BF191" s="122"/>
      <c r="BG191" s="122"/>
      <c r="BH191" s="122"/>
      <c r="BI191" s="122"/>
      <c r="BJ191" s="122"/>
      <c r="BK191" s="122"/>
    </row>
    <row r="192" spans="1:63" ht="15" x14ac:dyDescent="0.25">
      <c r="A192" s="457" t="s">
        <v>1061</v>
      </c>
      <c r="B192" s="458" t="s">
        <v>505</v>
      </c>
      <c r="C192" s="458" t="s">
        <v>842</v>
      </c>
      <c r="D192" s="458">
        <v>2004</v>
      </c>
      <c r="E192" s="459">
        <v>4275</v>
      </c>
      <c r="F192" s="458">
        <v>7</v>
      </c>
      <c r="G192" s="459">
        <v>1578</v>
      </c>
      <c r="H192" s="459">
        <v>38200</v>
      </c>
      <c r="I192" s="459">
        <v>40960</v>
      </c>
      <c r="J192" s="460">
        <v>14.1</v>
      </c>
      <c r="K192" s="460">
        <v>35.19</v>
      </c>
      <c r="L192" s="460">
        <v>2.04</v>
      </c>
      <c r="M192" s="460">
        <v>2.09</v>
      </c>
      <c r="N192" s="122"/>
      <c r="O192" s="122"/>
      <c r="P192" s="122"/>
      <c r="Q192" s="459">
        <v>73049</v>
      </c>
      <c r="R192" s="460">
        <v>7</v>
      </c>
      <c r="S192" s="460">
        <v>30</v>
      </c>
      <c r="T192" s="460">
        <v>3</v>
      </c>
      <c r="U192" s="459">
        <v>169403</v>
      </c>
      <c r="V192" s="460">
        <v>7</v>
      </c>
      <c r="W192" s="460">
        <v>78</v>
      </c>
      <c r="X192" s="460">
        <v>3</v>
      </c>
      <c r="Y192" s="460">
        <v>1.33</v>
      </c>
      <c r="Z192" s="460">
        <v>6</v>
      </c>
      <c r="AA192" s="122"/>
      <c r="AB192" s="122"/>
      <c r="AC192" s="122"/>
      <c r="AD192" s="122"/>
      <c r="AE192" s="459">
        <v>2438</v>
      </c>
      <c r="AF192" s="460">
        <v>7</v>
      </c>
      <c r="AG192" s="459">
        <v>1576</v>
      </c>
      <c r="AH192" s="460">
        <v>4</v>
      </c>
      <c r="AI192" s="459">
        <v>7115</v>
      </c>
      <c r="AJ192" s="460">
        <v>7</v>
      </c>
      <c r="AK192" s="459">
        <v>15486</v>
      </c>
      <c r="AL192" s="460">
        <v>7</v>
      </c>
      <c r="AM192" s="460">
        <v>252</v>
      </c>
      <c r="AN192" s="460">
        <v>7</v>
      </c>
      <c r="AO192" s="122"/>
      <c r="AP192" s="122"/>
      <c r="AQ192" s="122"/>
      <c r="AR192" s="122"/>
      <c r="AS192" s="122"/>
      <c r="AT192" s="122"/>
      <c r="AU192" s="122"/>
      <c r="AV192" s="122"/>
      <c r="AW192" s="122"/>
      <c r="AX192" s="122"/>
      <c r="AY192" s="122"/>
      <c r="AZ192" s="122"/>
      <c r="BA192" s="122"/>
      <c r="BB192" s="122"/>
      <c r="BC192" s="122"/>
      <c r="BD192" s="122"/>
      <c r="BE192" s="122"/>
      <c r="BF192" s="122"/>
      <c r="BG192" s="122"/>
      <c r="BH192" s="122"/>
      <c r="BI192" s="122"/>
      <c r="BJ192" s="122"/>
      <c r="BK192" s="122"/>
    </row>
    <row r="193" spans="1:63" ht="15" x14ac:dyDescent="0.25">
      <c r="A193" s="457" t="s">
        <v>1061</v>
      </c>
      <c r="B193" s="458" t="s">
        <v>505</v>
      </c>
      <c r="C193" s="458" t="s">
        <v>842</v>
      </c>
      <c r="D193" s="458">
        <v>2005</v>
      </c>
      <c r="E193" s="459">
        <v>4280</v>
      </c>
      <c r="F193" s="458">
        <v>8</v>
      </c>
      <c r="G193" s="459">
        <v>1586</v>
      </c>
      <c r="H193" s="459">
        <v>38580</v>
      </c>
      <c r="I193" s="459">
        <v>42000</v>
      </c>
      <c r="J193" s="460">
        <v>14.58</v>
      </c>
      <c r="K193" s="460">
        <v>36.51</v>
      </c>
      <c r="L193" s="460">
        <v>2.4</v>
      </c>
      <c r="M193" s="460">
        <v>2.59</v>
      </c>
      <c r="N193" s="122"/>
      <c r="O193" s="122"/>
      <c r="P193" s="122"/>
      <c r="Q193" s="459">
        <v>75965</v>
      </c>
      <c r="R193" s="460">
        <v>7</v>
      </c>
      <c r="S193" s="460">
        <v>31</v>
      </c>
      <c r="T193" s="460">
        <v>3</v>
      </c>
      <c r="U193" s="459">
        <v>176166</v>
      </c>
      <c r="V193" s="460">
        <v>7</v>
      </c>
      <c r="W193" s="460">
        <v>81</v>
      </c>
      <c r="X193" s="460">
        <v>3</v>
      </c>
      <c r="Y193" s="460">
        <v>1.34</v>
      </c>
      <c r="Z193" s="460">
        <v>6</v>
      </c>
      <c r="AA193" s="122"/>
      <c r="AB193" s="122"/>
      <c r="AC193" s="122"/>
      <c r="AD193" s="122"/>
      <c r="AE193" s="459">
        <v>2646</v>
      </c>
      <c r="AF193" s="460">
        <v>7</v>
      </c>
      <c r="AG193" s="459">
        <v>1585</v>
      </c>
      <c r="AH193" s="460">
        <v>4</v>
      </c>
      <c r="AI193" s="459">
        <v>7399</v>
      </c>
      <c r="AJ193" s="460">
        <v>7</v>
      </c>
      <c r="AK193" s="459">
        <v>16105</v>
      </c>
      <c r="AL193" s="460">
        <v>7</v>
      </c>
      <c r="AM193" s="460">
        <v>279</v>
      </c>
      <c r="AN193" s="460">
        <v>7</v>
      </c>
      <c r="AO193" s="122"/>
      <c r="AP193" s="122"/>
      <c r="AQ193" s="122"/>
      <c r="AR193" s="122"/>
      <c r="AS193" s="122"/>
      <c r="AT193" s="122"/>
      <c r="AU193" s="122"/>
      <c r="AV193" s="122"/>
      <c r="AW193" s="122"/>
      <c r="AX193" s="122"/>
      <c r="AY193" s="122"/>
      <c r="AZ193" s="122"/>
      <c r="BA193" s="122"/>
      <c r="BB193" s="122"/>
      <c r="BC193" s="122"/>
      <c r="BD193" s="122"/>
      <c r="BE193" s="122"/>
      <c r="BF193" s="122"/>
      <c r="BG193" s="122"/>
      <c r="BH193" s="122"/>
      <c r="BI193" s="122"/>
      <c r="BJ193" s="122"/>
      <c r="BK193" s="122"/>
    </row>
    <row r="194" spans="1:63" ht="15" x14ac:dyDescent="0.25">
      <c r="A194" s="457" t="s">
        <v>1061</v>
      </c>
      <c r="B194" s="458" t="s">
        <v>505</v>
      </c>
      <c r="C194" s="458" t="s">
        <v>842</v>
      </c>
      <c r="D194" s="458">
        <v>2006</v>
      </c>
      <c r="E194" s="459">
        <v>4300</v>
      </c>
      <c r="F194" s="458">
        <v>8</v>
      </c>
      <c r="G194" s="459">
        <v>1603</v>
      </c>
      <c r="H194" s="459">
        <v>38400</v>
      </c>
      <c r="I194" s="459">
        <v>43900</v>
      </c>
      <c r="J194" s="460">
        <v>15.06</v>
      </c>
      <c r="K194" s="460">
        <v>37.880000000000003</v>
      </c>
      <c r="L194" s="460">
        <v>2.79</v>
      </c>
      <c r="M194" s="460">
        <v>2.93</v>
      </c>
      <c r="N194" s="122"/>
      <c r="O194" s="122"/>
      <c r="P194" s="122"/>
      <c r="Q194" s="459">
        <v>78051</v>
      </c>
      <c r="R194" s="460">
        <v>7</v>
      </c>
      <c r="S194" s="460">
        <v>32</v>
      </c>
      <c r="T194" s="460">
        <v>3</v>
      </c>
      <c r="U194" s="459">
        <v>181003</v>
      </c>
      <c r="V194" s="460">
        <v>7</v>
      </c>
      <c r="W194" s="460">
        <v>83</v>
      </c>
      <c r="X194" s="460">
        <v>3</v>
      </c>
      <c r="Y194" s="460">
        <v>1.34</v>
      </c>
      <c r="Z194" s="460">
        <v>6</v>
      </c>
      <c r="AA194" s="122"/>
      <c r="AB194" s="122"/>
      <c r="AC194" s="122"/>
      <c r="AD194" s="122"/>
      <c r="AE194" s="459">
        <v>2832</v>
      </c>
      <c r="AF194" s="460">
        <v>7</v>
      </c>
      <c r="AG194" s="459">
        <v>1576</v>
      </c>
      <c r="AH194" s="460">
        <v>4</v>
      </c>
      <c r="AI194" s="459">
        <v>7602</v>
      </c>
      <c r="AJ194" s="460">
        <v>7</v>
      </c>
      <c r="AK194" s="459">
        <v>16547</v>
      </c>
      <c r="AL194" s="460">
        <v>7</v>
      </c>
      <c r="AM194" s="460">
        <v>301</v>
      </c>
      <c r="AN194" s="460">
        <v>7</v>
      </c>
      <c r="AO194" s="122"/>
      <c r="AP194" s="122"/>
      <c r="AQ194" s="122"/>
      <c r="AR194" s="122"/>
      <c r="AS194" s="122"/>
      <c r="AT194" s="122"/>
      <c r="AU194" s="122"/>
      <c r="AV194" s="122"/>
      <c r="AW194" s="122"/>
      <c r="AX194" s="122"/>
      <c r="AY194" s="122"/>
      <c r="AZ194" s="122"/>
      <c r="BA194" s="122"/>
      <c r="BB194" s="122"/>
      <c r="BC194" s="122"/>
      <c r="BD194" s="122"/>
      <c r="BE194" s="122"/>
      <c r="BF194" s="122"/>
      <c r="BG194" s="122"/>
      <c r="BH194" s="122"/>
      <c r="BI194" s="122"/>
      <c r="BJ194" s="122"/>
      <c r="BK194" s="122"/>
    </row>
    <row r="195" spans="1:63" ht="15" x14ac:dyDescent="0.25">
      <c r="A195" s="457" t="s">
        <v>1061</v>
      </c>
      <c r="B195" s="458" t="s">
        <v>505</v>
      </c>
      <c r="C195" s="458" t="s">
        <v>842</v>
      </c>
      <c r="D195" s="458">
        <v>2007</v>
      </c>
      <c r="E195" s="459">
        <v>4330</v>
      </c>
      <c r="F195" s="458">
        <v>8</v>
      </c>
      <c r="G195" s="459">
        <v>1617</v>
      </c>
      <c r="H195" s="459">
        <v>39045</v>
      </c>
      <c r="I195" s="459">
        <v>45500</v>
      </c>
      <c r="J195" s="460">
        <v>15.47</v>
      </c>
      <c r="K195" s="460">
        <v>39.299999999999997</v>
      </c>
      <c r="L195" s="460">
        <v>3.15</v>
      </c>
      <c r="M195" s="460">
        <v>3.48</v>
      </c>
      <c r="N195" s="122"/>
      <c r="O195" s="122"/>
      <c r="P195" s="122"/>
      <c r="Q195" s="459">
        <v>80262</v>
      </c>
      <c r="R195" s="460">
        <v>7</v>
      </c>
      <c r="S195" s="460">
        <v>33</v>
      </c>
      <c r="T195" s="460">
        <v>2</v>
      </c>
      <c r="U195" s="459">
        <v>186130</v>
      </c>
      <c r="V195" s="460">
        <v>7</v>
      </c>
      <c r="W195" s="460">
        <v>84</v>
      </c>
      <c r="X195" s="460">
        <v>3</v>
      </c>
      <c r="Y195" s="460">
        <v>1.35</v>
      </c>
      <c r="Z195" s="460">
        <v>6</v>
      </c>
      <c r="AA195" s="122"/>
      <c r="AB195" s="122"/>
      <c r="AC195" s="122"/>
      <c r="AD195" s="122"/>
      <c r="AE195" s="459">
        <v>3017</v>
      </c>
      <c r="AF195" s="460">
        <v>7</v>
      </c>
      <c r="AG195" s="459">
        <v>1578</v>
      </c>
      <c r="AH195" s="460">
        <v>4</v>
      </c>
      <c r="AI195" s="459">
        <v>7817</v>
      </c>
      <c r="AJ195" s="460">
        <v>7</v>
      </c>
      <c r="AK195" s="459">
        <v>17016</v>
      </c>
      <c r="AL195" s="460">
        <v>7</v>
      </c>
      <c r="AM195" s="460">
        <v>329</v>
      </c>
      <c r="AN195" s="460">
        <v>7</v>
      </c>
      <c r="AO195" s="122"/>
      <c r="AP195" s="122"/>
      <c r="AQ195" s="122"/>
      <c r="AR195" s="122"/>
      <c r="AS195" s="122"/>
      <c r="AT195" s="122"/>
      <c r="AU195" s="122"/>
      <c r="AV195" s="122"/>
      <c r="AW195" s="122"/>
      <c r="AX195" s="122"/>
      <c r="AY195" s="122"/>
      <c r="AZ195" s="122"/>
      <c r="BA195" s="122"/>
      <c r="BB195" s="122"/>
      <c r="BC195" s="122"/>
      <c r="BD195" s="122"/>
      <c r="BE195" s="122"/>
      <c r="BF195" s="122"/>
      <c r="BG195" s="122"/>
      <c r="BH195" s="122"/>
      <c r="BI195" s="122"/>
      <c r="BJ195" s="122"/>
      <c r="BK195" s="122"/>
    </row>
    <row r="196" spans="1:63" ht="15" x14ac:dyDescent="0.25">
      <c r="A196" s="457" t="s">
        <v>1061</v>
      </c>
      <c r="B196" s="458" t="s">
        <v>505</v>
      </c>
      <c r="C196" s="458" t="s">
        <v>842</v>
      </c>
      <c r="D196" s="458">
        <v>2008</v>
      </c>
      <c r="E196" s="459">
        <v>4390</v>
      </c>
      <c r="F196" s="458">
        <v>8</v>
      </c>
      <c r="G196" s="459">
        <v>1643</v>
      </c>
      <c r="H196" s="459">
        <v>38175</v>
      </c>
      <c r="I196" s="459">
        <v>47000</v>
      </c>
      <c r="J196" s="460">
        <v>16.07</v>
      </c>
      <c r="K196" s="460">
        <v>40.770000000000003</v>
      </c>
      <c r="L196" s="460">
        <v>3.5</v>
      </c>
      <c r="M196" s="460">
        <v>4.13</v>
      </c>
      <c r="N196" s="122"/>
      <c r="O196" s="122"/>
      <c r="P196" s="122"/>
      <c r="Q196" s="459">
        <v>82841</v>
      </c>
      <c r="R196" s="460">
        <v>6</v>
      </c>
      <c r="S196" s="460">
        <v>34</v>
      </c>
      <c r="T196" s="460">
        <v>2</v>
      </c>
      <c r="U196" s="459">
        <v>192110</v>
      </c>
      <c r="V196" s="460">
        <v>7</v>
      </c>
      <c r="W196" s="460">
        <v>86</v>
      </c>
      <c r="X196" s="460">
        <v>2</v>
      </c>
      <c r="Y196" s="460">
        <v>1.36</v>
      </c>
      <c r="Z196" s="460">
        <v>5</v>
      </c>
      <c r="AA196" s="122"/>
      <c r="AB196" s="122"/>
      <c r="AC196" s="122"/>
      <c r="AD196" s="122"/>
      <c r="AE196" s="459">
        <v>3259</v>
      </c>
      <c r="AF196" s="460">
        <v>6</v>
      </c>
      <c r="AG196" s="459">
        <v>1569</v>
      </c>
      <c r="AH196" s="460">
        <v>3</v>
      </c>
      <c r="AI196" s="459">
        <v>8069</v>
      </c>
      <c r="AJ196" s="460">
        <v>7</v>
      </c>
      <c r="AK196" s="459">
        <v>17562</v>
      </c>
      <c r="AL196" s="460">
        <v>6</v>
      </c>
      <c r="AM196" s="460">
        <v>361</v>
      </c>
      <c r="AN196" s="460">
        <v>6</v>
      </c>
      <c r="AO196" s="122"/>
      <c r="AP196" s="122"/>
      <c r="AQ196" s="122"/>
      <c r="AR196" s="122"/>
      <c r="AS196" s="122"/>
      <c r="AT196" s="122"/>
      <c r="AU196" s="122"/>
      <c r="AV196" s="122"/>
      <c r="AW196" s="122"/>
      <c r="AX196" s="122"/>
      <c r="AY196" s="122"/>
      <c r="AZ196" s="122"/>
      <c r="BA196" s="122"/>
      <c r="BB196" s="122"/>
      <c r="BC196" s="122"/>
      <c r="BD196" s="122"/>
      <c r="BE196" s="122"/>
      <c r="BF196" s="122"/>
      <c r="BG196" s="122"/>
      <c r="BH196" s="122"/>
      <c r="BI196" s="122"/>
      <c r="BJ196" s="122"/>
      <c r="BK196" s="122"/>
    </row>
    <row r="197" spans="1:63" ht="15" x14ac:dyDescent="0.25">
      <c r="A197" s="457" t="s">
        <v>1061</v>
      </c>
      <c r="B197" s="458" t="s">
        <v>505</v>
      </c>
      <c r="C197" s="458" t="s">
        <v>842</v>
      </c>
      <c r="D197" s="458">
        <v>2009</v>
      </c>
      <c r="E197" s="459">
        <v>4470</v>
      </c>
      <c r="F197" s="458">
        <v>8</v>
      </c>
      <c r="G197" s="459">
        <v>1679</v>
      </c>
      <c r="H197" s="459">
        <v>38900</v>
      </c>
      <c r="I197" s="459">
        <v>48900</v>
      </c>
      <c r="J197" s="460">
        <v>16.010000000000002</v>
      </c>
      <c r="K197" s="460">
        <v>41.83</v>
      </c>
      <c r="L197" s="460">
        <v>2.36</v>
      </c>
      <c r="M197" s="460">
        <v>2.86</v>
      </c>
      <c r="N197" s="122"/>
      <c r="O197" s="122"/>
      <c r="P197" s="122"/>
      <c r="Q197" s="459">
        <v>84255</v>
      </c>
      <c r="R197" s="460">
        <v>5</v>
      </c>
      <c r="S197" s="460">
        <v>35</v>
      </c>
      <c r="T197" s="460">
        <v>2</v>
      </c>
      <c r="U197" s="459">
        <v>205159</v>
      </c>
      <c r="V197" s="460">
        <v>5</v>
      </c>
      <c r="W197" s="460">
        <v>89</v>
      </c>
      <c r="X197" s="460">
        <v>2</v>
      </c>
      <c r="Y197" s="460">
        <v>1.35</v>
      </c>
      <c r="Z197" s="460">
        <v>5</v>
      </c>
      <c r="AA197" s="122"/>
      <c r="AB197" s="122"/>
      <c r="AC197" s="122"/>
      <c r="AD197" s="122"/>
      <c r="AE197" s="459">
        <v>3355</v>
      </c>
      <c r="AF197" s="460">
        <v>5</v>
      </c>
      <c r="AG197" s="459">
        <v>1681</v>
      </c>
      <c r="AH197" s="460">
        <v>3</v>
      </c>
      <c r="AI197" s="459">
        <v>8617</v>
      </c>
      <c r="AJ197" s="460">
        <v>5</v>
      </c>
      <c r="AK197" s="459">
        <v>17862</v>
      </c>
      <c r="AL197" s="460">
        <v>5</v>
      </c>
      <c r="AM197" s="460">
        <v>367</v>
      </c>
      <c r="AN197" s="460">
        <v>4</v>
      </c>
      <c r="AO197" s="122"/>
      <c r="AP197" s="122"/>
      <c r="AQ197" s="122"/>
      <c r="AR197" s="122"/>
      <c r="AS197" s="122"/>
      <c r="AT197" s="122"/>
      <c r="AU197" s="122"/>
      <c r="AV197" s="122"/>
      <c r="AW197" s="122"/>
      <c r="AX197" s="122"/>
      <c r="AY197" s="122"/>
      <c r="AZ197" s="122"/>
      <c r="BA197" s="122"/>
      <c r="BB197" s="122"/>
      <c r="BC197" s="122"/>
      <c r="BD197" s="122"/>
      <c r="BE197" s="122"/>
      <c r="BF197" s="122"/>
      <c r="BG197" s="122"/>
      <c r="BH197" s="122"/>
      <c r="BI197" s="122"/>
      <c r="BJ197" s="122"/>
      <c r="BK197" s="122"/>
    </row>
    <row r="198" spans="1:63" ht="15" x14ac:dyDescent="0.25">
      <c r="A198" s="457" t="s">
        <v>1061</v>
      </c>
      <c r="B198" s="458" t="s">
        <v>505</v>
      </c>
      <c r="C198" s="458" t="s">
        <v>842</v>
      </c>
      <c r="D198" s="458">
        <v>2010</v>
      </c>
      <c r="E198" s="459">
        <v>4560</v>
      </c>
      <c r="F198" s="458">
        <v>8</v>
      </c>
      <c r="G198" s="459">
        <v>1717</v>
      </c>
      <c r="H198" s="459">
        <v>39413</v>
      </c>
      <c r="I198" s="459">
        <v>48899</v>
      </c>
      <c r="J198" s="460">
        <v>16.28</v>
      </c>
      <c r="K198" s="460">
        <v>42.5</v>
      </c>
      <c r="L198" s="460">
        <v>2.86</v>
      </c>
      <c r="M198" s="460">
        <v>3.11</v>
      </c>
      <c r="N198" s="122"/>
      <c r="O198" s="122"/>
      <c r="P198" s="122"/>
      <c r="Q198" s="459">
        <v>86016</v>
      </c>
      <c r="R198" s="460">
        <v>5</v>
      </c>
      <c r="S198" s="460">
        <v>35</v>
      </c>
      <c r="T198" s="460">
        <v>2</v>
      </c>
      <c r="U198" s="459">
        <v>211442</v>
      </c>
      <c r="V198" s="460">
        <v>4</v>
      </c>
      <c r="W198" s="460">
        <v>90</v>
      </c>
      <c r="X198" s="460">
        <v>2</v>
      </c>
      <c r="Y198" s="460">
        <v>1.35</v>
      </c>
      <c r="Z198" s="460">
        <v>5</v>
      </c>
      <c r="AA198" s="122"/>
      <c r="AB198" s="122"/>
      <c r="AC198" s="122"/>
      <c r="AD198" s="122"/>
      <c r="AE198" s="459">
        <v>3549</v>
      </c>
      <c r="AF198" s="460">
        <v>4</v>
      </c>
      <c r="AG198" s="459">
        <v>1704</v>
      </c>
      <c r="AH198" s="460">
        <v>3</v>
      </c>
      <c r="AI198" s="459">
        <v>8881</v>
      </c>
      <c r="AJ198" s="460">
        <v>4</v>
      </c>
      <c r="AK198" s="459">
        <v>18235</v>
      </c>
      <c r="AL198" s="460">
        <v>5</v>
      </c>
      <c r="AM198" s="460">
        <v>388</v>
      </c>
      <c r="AN198" s="460">
        <v>4</v>
      </c>
      <c r="AO198" s="122"/>
      <c r="AP198" s="122"/>
      <c r="AQ198" s="122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22"/>
      <c r="BD198" s="122"/>
      <c r="BE198" s="122"/>
      <c r="BF198" s="122"/>
      <c r="BG198" s="122"/>
      <c r="BH198" s="122"/>
      <c r="BI198" s="122"/>
      <c r="BJ198" s="122"/>
      <c r="BK198" s="122"/>
    </row>
    <row r="199" spans="1:63" ht="15" x14ac:dyDescent="0.25">
      <c r="A199" s="457" t="s">
        <v>1061</v>
      </c>
      <c r="B199" s="458" t="s">
        <v>505</v>
      </c>
      <c r="C199" s="458" t="s">
        <v>842</v>
      </c>
      <c r="D199" s="458">
        <v>2011</v>
      </c>
      <c r="E199" s="459">
        <v>4650</v>
      </c>
      <c r="F199" s="458">
        <v>8</v>
      </c>
      <c r="G199" s="459">
        <v>1757</v>
      </c>
      <c r="H199" s="459">
        <v>40082</v>
      </c>
      <c r="I199" s="459">
        <v>49729</v>
      </c>
      <c r="J199" s="460">
        <v>16.79</v>
      </c>
      <c r="K199" s="460">
        <v>44.62</v>
      </c>
      <c r="L199" s="460">
        <v>3.58</v>
      </c>
      <c r="M199" s="460">
        <v>3.74</v>
      </c>
      <c r="N199" s="122"/>
      <c r="O199" s="122"/>
      <c r="P199" s="122"/>
      <c r="Q199" s="459">
        <v>86995</v>
      </c>
      <c r="R199" s="460">
        <v>5</v>
      </c>
      <c r="S199" s="460">
        <v>35</v>
      </c>
      <c r="T199" s="460">
        <v>2</v>
      </c>
      <c r="U199" s="459">
        <v>215867</v>
      </c>
      <c r="V199" s="460">
        <v>5</v>
      </c>
      <c r="W199" s="460">
        <v>90</v>
      </c>
      <c r="X199" s="460">
        <v>3</v>
      </c>
      <c r="Y199" s="460">
        <v>1.35</v>
      </c>
      <c r="Z199" s="460">
        <v>6</v>
      </c>
      <c r="AA199" s="122"/>
      <c r="AB199" s="122"/>
      <c r="AC199" s="122"/>
      <c r="AD199" s="122"/>
      <c r="AE199" s="459">
        <v>3787</v>
      </c>
      <c r="AF199" s="460">
        <v>4</v>
      </c>
      <c r="AG199" s="459">
        <v>1687</v>
      </c>
      <c r="AH199" s="460">
        <v>3</v>
      </c>
      <c r="AI199" s="459">
        <v>9066</v>
      </c>
      <c r="AJ199" s="460">
        <v>5</v>
      </c>
      <c r="AK199" s="459">
        <v>18443</v>
      </c>
      <c r="AL199" s="460">
        <v>5</v>
      </c>
      <c r="AM199" s="460">
        <v>424</v>
      </c>
      <c r="AN199" s="460">
        <v>5</v>
      </c>
      <c r="AO199" s="122"/>
      <c r="AP199" s="122"/>
      <c r="AQ199" s="122"/>
      <c r="AR199" s="122"/>
      <c r="AS199" s="122"/>
      <c r="AT199" s="122"/>
      <c r="AU199" s="122"/>
      <c r="AV199" s="122"/>
      <c r="AW199" s="122"/>
      <c r="AX199" s="122"/>
      <c r="AY199" s="122"/>
      <c r="AZ199" s="122"/>
      <c r="BA199" s="122"/>
      <c r="BB199" s="122"/>
      <c r="BC199" s="122"/>
      <c r="BD199" s="122"/>
      <c r="BE199" s="122"/>
      <c r="BF199" s="122"/>
      <c r="BG199" s="122"/>
      <c r="BH199" s="122"/>
      <c r="BI199" s="122"/>
      <c r="BJ199" s="122"/>
      <c r="BK199" s="122"/>
    </row>
    <row r="200" spans="1:63" ht="15" x14ac:dyDescent="0.25">
      <c r="A200" s="457" t="s">
        <v>1061</v>
      </c>
      <c r="B200" s="458" t="s">
        <v>505</v>
      </c>
      <c r="C200" s="458" t="s">
        <v>842</v>
      </c>
      <c r="D200" s="458">
        <v>2012</v>
      </c>
      <c r="E200" s="459">
        <v>4740</v>
      </c>
      <c r="F200" s="458">
        <v>8</v>
      </c>
      <c r="G200" s="459">
        <v>1795</v>
      </c>
      <c r="H200" s="459">
        <v>37680</v>
      </c>
      <c r="I200" s="459">
        <v>45105</v>
      </c>
      <c r="J200" s="460">
        <v>17.14</v>
      </c>
      <c r="K200" s="460">
        <v>39.659999999999997</v>
      </c>
      <c r="L200" s="460">
        <v>3.66</v>
      </c>
      <c r="M200" s="460">
        <v>4.08</v>
      </c>
      <c r="N200" s="122"/>
      <c r="O200" s="122"/>
      <c r="P200" s="122"/>
      <c r="Q200" s="459">
        <v>87473</v>
      </c>
      <c r="R200" s="460">
        <v>7</v>
      </c>
      <c r="S200" s="460">
        <v>35</v>
      </c>
      <c r="T200" s="460">
        <v>2</v>
      </c>
      <c r="U200" s="459">
        <v>219081</v>
      </c>
      <c r="V200" s="460">
        <v>6</v>
      </c>
      <c r="W200" s="460">
        <v>90</v>
      </c>
      <c r="X200" s="460">
        <v>3</v>
      </c>
      <c r="Y200" s="460">
        <v>1.34</v>
      </c>
      <c r="Z200" s="460">
        <v>8</v>
      </c>
      <c r="AA200" s="122"/>
      <c r="AB200" s="122"/>
      <c r="AC200" s="122"/>
      <c r="AD200" s="122"/>
      <c r="AE200" s="459">
        <v>3926</v>
      </c>
      <c r="AF200" s="460">
        <v>6</v>
      </c>
      <c r="AG200" s="459">
        <v>1677</v>
      </c>
      <c r="AH200" s="460">
        <v>3</v>
      </c>
      <c r="AI200" s="459">
        <v>9201</v>
      </c>
      <c r="AJ200" s="460">
        <v>6</v>
      </c>
      <c r="AK200" s="459">
        <v>18544</v>
      </c>
      <c r="AL200" s="460">
        <v>7</v>
      </c>
      <c r="AM200" s="460">
        <v>396</v>
      </c>
      <c r="AN200" s="460">
        <v>6</v>
      </c>
      <c r="AO200" s="122"/>
      <c r="AP200" s="122"/>
      <c r="AQ200" s="122"/>
      <c r="AR200" s="122"/>
      <c r="AS200" s="122"/>
      <c r="AT200" s="122"/>
      <c r="AU200" s="122"/>
      <c r="AV200" s="122"/>
      <c r="AW200" s="122"/>
      <c r="AX200" s="122"/>
      <c r="AY200" s="122"/>
      <c r="AZ200" s="122"/>
      <c r="BA200" s="122"/>
      <c r="BB200" s="122"/>
      <c r="BC200" s="122"/>
      <c r="BD200" s="122"/>
      <c r="BE200" s="122"/>
      <c r="BF200" s="122"/>
      <c r="BG200" s="122"/>
      <c r="BH200" s="122"/>
      <c r="BI200" s="122"/>
      <c r="BJ200" s="122"/>
      <c r="BK200" s="122"/>
    </row>
    <row r="201" spans="1:63" ht="15" x14ac:dyDescent="0.25">
      <c r="A201" s="457" t="s">
        <v>1061</v>
      </c>
      <c r="B201" s="458" t="s">
        <v>505</v>
      </c>
      <c r="C201" s="458" t="s">
        <v>842</v>
      </c>
      <c r="D201" s="458">
        <v>2013</v>
      </c>
      <c r="E201" s="459">
        <v>4825</v>
      </c>
      <c r="F201" s="458">
        <v>8</v>
      </c>
      <c r="G201" s="459">
        <v>1827</v>
      </c>
      <c r="H201" s="459">
        <v>37786</v>
      </c>
      <c r="I201" s="459">
        <v>44894</v>
      </c>
      <c r="J201" s="460">
        <v>17.39</v>
      </c>
      <c r="K201" s="460">
        <v>41.23</v>
      </c>
      <c r="L201" s="460">
        <v>3.79</v>
      </c>
      <c r="M201" s="460">
        <v>4.05</v>
      </c>
      <c r="N201" s="122"/>
      <c r="O201" s="122"/>
      <c r="P201" s="122"/>
      <c r="Q201" s="459">
        <v>87776</v>
      </c>
      <c r="R201" s="460">
        <v>7</v>
      </c>
      <c r="S201" s="460">
        <v>35</v>
      </c>
      <c r="T201" s="460">
        <v>2</v>
      </c>
      <c r="U201" s="459">
        <v>223912</v>
      </c>
      <c r="V201" s="460">
        <v>7</v>
      </c>
      <c r="W201" s="460">
        <v>90</v>
      </c>
      <c r="X201" s="460">
        <v>3</v>
      </c>
      <c r="Y201" s="460">
        <v>1.34</v>
      </c>
      <c r="Z201" s="460">
        <v>7</v>
      </c>
      <c r="AA201" s="122"/>
      <c r="AB201" s="122"/>
      <c r="AC201" s="122"/>
      <c r="AD201" s="122"/>
      <c r="AE201" s="459">
        <v>4068</v>
      </c>
      <c r="AF201" s="460">
        <v>6</v>
      </c>
      <c r="AG201" s="459">
        <v>1690</v>
      </c>
      <c r="AH201" s="460">
        <v>3</v>
      </c>
      <c r="AI201" s="459">
        <v>9404</v>
      </c>
      <c r="AJ201" s="460">
        <v>7</v>
      </c>
      <c r="AK201" s="459">
        <v>18609</v>
      </c>
      <c r="AL201" s="460">
        <v>7</v>
      </c>
      <c r="AM201" s="460">
        <v>415</v>
      </c>
      <c r="AN201" s="460">
        <v>6</v>
      </c>
      <c r="AO201" s="122"/>
      <c r="AP201" s="122"/>
      <c r="AQ201" s="122"/>
      <c r="AR201" s="122"/>
      <c r="AS201" s="122"/>
      <c r="AT201" s="122"/>
      <c r="AU201" s="122"/>
      <c r="AV201" s="122"/>
      <c r="AW201" s="122"/>
      <c r="AX201" s="122"/>
      <c r="AY201" s="122"/>
      <c r="AZ201" s="122"/>
      <c r="BA201" s="122"/>
      <c r="BB201" s="122"/>
      <c r="BC201" s="122"/>
      <c r="BD201" s="122"/>
      <c r="BE201" s="122"/>
      <c r="BF201" s="122"/>
      <c r="BG201" s="122"/>
      <c r="BH201" s="122"/>
      <c r="BI201" s="122"/>
      <c r="BJ201" s="122"/>
      <c r="BK201" s="122"/>
    </row>
    <row r="202" spans="1:63" ht="15" x14ac:dyDescent="0.25">
      <c r="A202" s="457" t="s">
        <v>1061</v>
      </c>
      <c r="B202" s="458" t="s">
        <v>505</v>
      </c>
      <c r="C202" s="458" t="s">
        <v>842</v>
      </c>
      <c r="D202" s="458">
        <v>2014</v>
      </c>
      <c r="E202" s="459">
        <v>4920</v>
      </c>
      <c r="F202" s="458">
        <v>8</v>
      </c>
      <c r="G202" s="459">
        <v>1838</v>
      </c>
      <c r="H202" s="459">
        <v>38074</v>
      </c>
      <c r="I202" s="459">
        <v>44490</v>
      </c>
      <c r="J202" s="460">
        <v>17.670000000000002</v>
      </c>
      <c r="K202" s="460">
        <v>44.82</v>
      </c>
      <c r="L202" s="460">
        <v>3.2</v>
      </c>
      <c r="M202" s="460">
        <v>3.52</v>
      </c>
      <c r="N202" s="122"/>
      <c r="O202" s="122"/>
      <c r="P202" s="122"/>
      <c r="Q202" s="459">
        <v>88129</v>
      </c>
      <c r="R202" s="460">
        <v>7</v>
      </c>
      <c r="S202" s="460">
        <v>35</v>
      </c>
      <c r="T202" s="460">
        <v>2</v>
      </c>
      <c r="U202" s="459">
        <v>228900</v>
      </c>
      <c r="V202" s="460">
        <v>7</v>
      </c>
      <c r="W202" s="460">
        <v>92</v>
      </c>
      <c r="X202" s="460">
        <v>3</v>
      </c>
      <c r="Y202" s="460">
        <v>1.34</v>
      </c>
      <c r="Z202" s="460">
        <v>7</v>
      </c>
      <c r="AA202" s="122"/>
      <c r="AB202" s="122"/>
      <c r="AC202" s="122"/>
      <c r="AD202" s="122"/>
      <c r="AE202" s="459">
        <v>4163</v>
      </c>
      <c r="AF202" s="460">
        <v>7</v>
      </c>
      <c r="AG202" s="459">
        <v>1700</v>
      </c>
      <c r="AH202" s="460">
        <v>3</v>
      </c>
      <c r="AI202" s="459">
        <v>9614</v>
      </c>
      <c r="AJ202" s="460">
        <v>7</v>
      </c>
      <c r="AK202" s="459">
        <v>18683</v>
      </c>
      <c r="AL202" s="460">
        <v>7</v>
      </c>
      <c r="AM202" s="460">
        <v>444</v>
      </c>
      <c r="AN202" s="460">
        <v>7</v>
      </c>
      <c r="AO202" s="460">
        <v>8</v>
      </c>
      <c r="AP202" s="460">
        <v>7</v>
      </c>
      <c r="AQ202" s="460">
        <v>2</v>
      </c>
      <c r="AR202" s="460">
        <v>7</v>
      </c>
      <c r="AS202" s="460">
        <v>3</v>
      </c>
      <c r="AT202" s="460">
        <v>7</v>
      </c>
      <c r="AU202" s="122"/>
      <c r="AV202" s="122"/>
      <c r="AW202" s="460">
        <v>7</v>
      </c>
      <c r="AX202" s="460">
        <v>3</v>
      </c>
      <c r="AY202" s="460">
        <v>7</v>
      </c>
      <c r="AZ202" s="460">
        <v>7</v>
      </c>
      <c r="BA202" s="460">
        <v>7</v>
      </c>
      <c r="BB202" s="122"/>
      <c r="BC202" s="122"/>
      <c r="BD202" s="122"/>
      <c r="BE202" s="122"/>
      <c r="BF202" s="122"/>
      <c r="BG202" s="122"/>
      <c r="BH202" s="122"/>
      <c r="BI202" s="122"/>
      <c r="BJ202" s="122"/>
      <c r="BK202" s="122"/>
    </row>
    <row r="203" spans="1:63" ht="15" x14ac:dyDescent="0.25">
      <c r="A203" s="457" t="s">
        <v>1061</v>
      </c>
      <c r="B203" s="458" t="s">
        <v>505</v>
      </c>
      <c r="C203" s="458" t="s">
        <v>842</v>
      </c>
      <c r="D203" s="458">
        <v>2015</v>
      </c>
      <c r="E203" s="459">
        <v>4950</v>
      </c>
      <c r="F203" s="458">
        <v>8</v>
      </c>
      <c r="G203" s="459">
        <v>1853</v>
      </c>
      <c r="H203" s="459">
        <v>44530</v>
      </c>
      <c r="I203" s="459">
        <v>41800</v>
      </c>
      <c r="J203" s="460">
        <v>17.690000000000001</v>
      </c>
      <c r="K203" s="460">
        <v>46.87</v>
      </c>
      <c r="L203" s="460">
        <v>2.4900000000000002</v>
      </c>
      <c r="M203" s="460">
        <v>2.74</v>
      </c>
      <c r="N203" s="122"/>
      <c r="O203" s="122"/>
      <c r="P203" s="122"/>
      <c r="Q203" s="459">
        <v>88713</v>
      </c>
      <c r="R203" s="460">
        <v>7</v>
      </c>
      <c r="S203" s="460">
        <v>36</v>
      </c>
      <c r="T203" s="460">
        <v>2</v>
      </c>
      <c r="U203" s="459">
        <v>234531</v>
      </c>
      <c r="V203" s="460">
        <v>7</v>
      </c>
      <c r="W203" s="460">
        <v>96</v>
      </c>
      <c r="X203" s="460">
        <v>3</v>
      </c>
      <c r="Y203" s="460">
        <v>1.35</v>
      </c>
      <c r="Z203" s="460">
        <v>7</v>
      </c>
      <c r="AA203" s="122"/>
      <c r="AB203" s="122"/>
      <c r="AC203" s="122"/>
      <c r="AD203" s="122"/>
      <c r="AE203" s="459">
        <v>4201</v>
      </c>
      <c r="AF203" s="460">
        <v>7</v>
      </c>
      <c r="AG203" s="459">
        <v>1742</v>
      </c>
      <c r="AH203" s="460">
        <v>3</v>
      </c>
      <c r="AI203" s="459">
        <v>9850</v>
      </c>
      <c r="AJ203" s="460">
        <v>7</v>
      </c>
      <c r="AK203" s="459">
        <v>18807</v>
      </c>
      <c r="AL203" s="460">
        <v>7</v>
      </c>
      <c r="AM203" s="460">
        <v>457</v>
      </c>
      <c r="AN203" s="460">
        <v>6</v>
      </c>
      <c r="AO203" s="460">
        <v>8</v>
      </c>
      <c r="AP203" s="460">
        <v>7</v>
      </c>
      <c r="AQ203" s="460">
        <v>2</v>
      </c>
      <c r="AR203" s="460">
        <v>7</v>
      </c>
      <c r="AS203" s="460">
        <v>3</v>
      </c>
      <c r="AT203" s="460">
        <v>7</v>
      </c>
      <c r="AU203" s="122"/>
      <c r="AV203" s="122"/>
      <c r="AW203" s="460">
        <v>7</v>
      </c>
      <c r="AX203" s="460">
        <v>3</v>
      </c>
      <c r="AY203" s="460">
        <v>7</v>
      </c>
      <c r="AZ203" s="460">
        <v>7</v>
      </c>
      <c r="BA203" s="460">
        <v>6</v>
      </c>
      <c r="BB203" s="122"/>
      <c r="BC203" s="122"/>
      <c r="BD203" s="122"/>
      <c r="BE203" s="122"/>
      <c r="BF203" s="122"/>
      <c r="BG203" s="122"/>
      <c r="BH203" s="122"/>
      <c r="BI203" s="122"/>
      <c r="BJ203" s="122"/>
      <c r="BK203" s="122"/>
    </row>
    <row r="204" spans="1:63" ht="15" x14ac:dyDescent="0.25">
      <c r="A204" s="457" t="s">
        <v>1061</v>
      </c>
      <c r="B204" s="458" t="s">
        <v>505</v>
      </c>
      <c r="C204" s="458" t="s">
        <v>842</v>
      </c>
      <c r="D204" s="458">
        <v>2016</v>
      </c>
      <c r="E204" s="459">
        <v>4980</v>
      </c>
      <c r="F204" s="458">
        <v>8</v>
      </c>
      <c r="G204" s="459">
        <v>1868</v>
      </c>
      <c r="H204" s="459">
        <v>45230</v>
      </c>
      <c r="I204" s="459">
        <v>42939</v>
      </c>
      <c r="J204" s="460">
        <v>17.91</v>
      </c>
      <c r="K204" s="460">
        <v>50.2</v>
      </c>
      <c r="L204" s="460">
        <v>2.37</v>
      </c>
      <c r="M204" s="460">
        <v>2.42</v>
      </c>
      <c r="N204" s="122"/>
      <c r="O204" s="122"/>
      <c r="P204" s="122"/>
      <c r="Q204" s="459">
        <v>89317</v>
      </c>
      <c r="R204" s="460">
        <v>7</v>
      </c>
      <c r="S204" s="460">
        <v>37</v>
      </c>
      <c r="T204" s="460">
        <v>2</v>
      </c>
      <c r="U204" s="459">
        <v>242340</v>
      </c>
      <c r="V204" s="460">
        <v>7</v>
      </c>
      <c r="W204" s="460">
        <v>99</v>
      </c>
      <c r="X204" s="460">
        <v>3</v>
      </c>
      <c r="Y204" s="460">
        <v>1.35</v>
      </c>
      <c r="Z204" s="460">
        <v>6</v>
      </c>
      <c r="AA204" s="122"/>
      <c r="AB204" s="122"/>
      <c r="AC204" s="122"/>
      <c r="AD204" s="122"/>
      <c r="AE204" s="459">
        <v>4371</v>
      </c>
      <c r="AF204" s="460">
        <v>6</v>
      </c>
      <c r="AG204" s="459">
        <v>1800</v>
      </c>
      <c r="AH204" s="460">
        <v>3</v>
      </c>
      <c r="AI204" s="459">
        <v>10178</v>
      </c>
      <c r="AJ204" s="460">
        <v>7</v>
      </c>
      <c r="AK204" s="459">
        <v>18935</v>
      </c>
      <c r="AL204" s="460">
        <v>7</v>
      </c>
      <c r="AM204" s="460">
        <v>494</v>
      </c>
      <c r="AN204" s="460">
        <v>6</v>
      </c>
      <c r="AO204" s="460">
        <v>8</v>
      </c>
      <c r="AP204" s="460">
        <v>7</v>
      </c>
      <c r="AQ204" s="460">
        <v>2</v>
      </c>
      <c r="AR204" s="460">
        <v>7</v>
      </c>
      <c r="AS204" s="460">
        <v>3</v>
      </c>
      <c r="AT204" s="460">
        <v>6</v>
      </c>
      <c r="AU204" s="122"/>
      <c r="AV204" s="122"/>
      <c r="AW204" s="460">
        <v>6</v>
      </c>
      <c r="AX204" s="460">
        <v>3</v>
      </c>
      <c r="AY204" s="460">
        <v>7</v>
      </c>
      <c r="AZ204" s="460">
        <v>7</v>
      </c>
      <c r="BA204" s="460">
        <v>6</v>
      </c>
      <c r="BB204" s="122"/>
      <c r="BC204" s="122"/>
      <c r="BD204" s="122"/>
      <c r="BE204" s="122"/>
      <c r="BF204" s="122"/>
      <c r="BG204" s="122"/>
      <c r="BH204" s="122"/>
      <c r="BI204" s="122"/>
      <c r="BJ204" s="122"/>
      <c r="BK204" s="122"/>
    </row>
    <row r="205" spans="1:63" ht="15" x14ac:dyDescent="0.25">
      <c r="A205" s="461" t="s">
        <v>1061</v>
      </c>
      <c r="B205" s="462" t="s">
        <v>505</v>
      </c>
      <c r="C205" s="462" t="s">
        <v>842</v>
      </c>
      <c r="D205" s="462">
        <v>2017</v>
      </c>
      <c r="E205" s="463">
        <v>5020</v>
      </c>
      <c r="F205" s="462">
        <v>8</v>
      </c>
      <c r="G205" s="463">
        <v>1888</v>
      </c>
      <c r="H205" s="463">
        <v>46139</v>
      </c>
      <c r="I205" s="463">
        <v>43718</v>
      </c>
      <c r="J205" s="464">
        <v>18.12</v>
      </c>
      <c r="K205" s="464">
        <v>52.14</v>
      </c>
      <c r="L205" s="464">
        <v>2.57</v>
      </c>
      <c r="M205" s="464">
        <v>2.66</v>
      </c>
      <c r="N205" s="464">
        <v>38.4</v>
      </c>
      <c r="O205" s="464">
        <v>26.4</v>
      </c>
      <c r="P205" s="464">
        <v>5</v>
      </c>
      <c r="Q205" s="463">
        <v>89885</v>
      </c>
      <c r="R205" s="464">
        <v>7</v>
      </c>
      <c r="S205" s="464">
        <v>38</v>
      </c>
      <c r="T205" s="464">
        <v>2</v>
      </c>
      <c r="U205" s="463">
        <v>247811</v>
      </c>
      <c r="V205" s="464">
        <v>6</v>
      </c>
      <c r="W205" s="464">
        <v>102</v>
      </c>
      <c r="X205" s="464">
        <v>3</v>
      </c>
      <c r="Y205" s="464">
        <v>1.35</v>
      </c>
      <c r="Z205" s="464">
        <v>7</v>
      </c>
      <c r="AA205" s="464">
        <v>1.41</v>
      </c>
      <c r="AB205" s="464">
        <v>11</v>
      </c>
      <c r="AC205" s="464">
        <v>2.27</v>
      </c>
      <c r="AD205" s="464">
        <v>9</v>
      </c>
      <c r="AE205" s="463">
        <v>4575</v>
      </c>
      <c r="AF205" s="464">
        <v>6</v>
      </c>
      <c r="AG205" s="463">
        <v>1840</v>
      </c>
      <c r="AH205" s="464">
        <v>3</v>
      </c>
      <c r="AI205" s="463">
        <v>10408</v>
      </c>
      <c r="AJ205" s="464">
        <v>6</v>
      </c>
      <c r="AK205" s="463">
        <v>19056</v>
      </c>
      <c r="AL205" s="464">
        <v>7</v>
      </c>
      <c r="AM205" s="464">
        <v>552</v>
      </c>
      <c r="AN205" s="464">
        <v>6</v>
      </c>
      <c r="AO205" s="464">
        <v>8</v>
      </c>
      <c r="AP205" s="464">
        <v>7</v>
      </c>
      <c r="AQ205" s="464">
        <v>2</v>
      </c>
      <c r="AR205" s="464">
        <v>6</v>
      </c>
      <c r="AS205" s="464">
        <v>3</v>
      </c>
      <c r="AT205" s="464">
        <v>7</v>
      </c>
      <c r="AU205" s="464">
        <v>11</v>
      </c>
      <c r="AV205" s="464">
        <v>9</v>
      </c>
      <c r="AW205" s="464">
        <v>6</v>
      </c>
      <c r="AX205" s="464">
        <v>3</v>
      </c>
      <c r="AY205" s="464">
        <v>6</v>
      </c>
      <c r="AZ205" s="464">
        <v>7</v>
      </c>
      <c r="BA205" s="464">
        <v>6</v>
      </c>
      <c r="BB205" s="465"/>
      <c r="BC205" s="463">
        <f>H205+I205-H186-I186</f>
        <v>20962</v>
      </c>
      <c r="BD205" s="463">
        <f>U205-Y186</f>
        <v>247809.72</v>
      </c>
      <c r="BE205" s="464">
        <f>W205-W186</f>
        <v>34</v>
      </c>
      <c r="BF205" s="463">
        <f>Q205-Q186</f>
        <v>33766</v>
      </c>
      <c r="BG205" s="467">
        <f>BF205*0.00887</f>
        <v>299.50441999999998</v>
      </c>
      <c r="BH205" s="464">
        <f>Y205-Y186</f>
        <v>7.0000000000000062E-2</v>
      </c>
      <c r="BI205" s="463">
        <f>E205-E186</f>
        <v>1220</v>
      </c>
      <c r="BJ205" s="467">
        <f>BD205/BI205</f>
        <v>203.1227213114754</v>
      </c>
      <c r="BK205" s="467">
        <f>BC205/BI205</f>
        <v>17.181967213114753</v>
      </c>
    </row>
    <row r="206" spans="1:63" ht="12.75" x14ac:dyDescent="0.2">
      <c r="A206" s="122"/>
      <c r="B206" s="124"/>
      <c r="C206" s="124"/>
      <c r="D206" s="124"/>
      <c r="E206" s="122"/>
      <c r="F206" s="124"/>
      <c r="G206" s="122"/>
      <c r="H206" s="122"/>
      <c r="I206" s="122"/>
      <c r="J206" s="122"/>
      <c r="K206" s="122"/>
      <c r="L206" s="122"/>
      <c r="M206" s="122"/>
      <c r="N206" s="122"/>
      <c r="O206" s="122"/>
      <c r="P206" s="122"/>
      <c r="Q206" s="122"/>
      <c r="R206" s="122"/>
      <c r="S206" s="122"/>
      <c r="T206" s="122"/>
      <c r="U206" s="122"/>
      <c r="V206" s="122"/>
      <c r="W206" s="122"/>
      <c r="X206" s="122"/>
      <c r="Y206" s="122"/>
      <c r="Z206" s="122"/>
      <c r="AA206" s="122"/>
      <c r="AB206" s="122"/>
      <c r="AC206" s="122"/>
      <c r="AD206" s="122"/>
      <c r="AE206" s="122"/>
      <c r="AF206" s="122"/>
      <c r="AG206" s="122"/>
      <c r="AH206" s="122"/>
      <c r="AI206" s="122"/>
      <c r="AJ206" s="122"/>
      <c r="AK206" s="122"/>
      <c r="AL206" s="122"/>
      <c r="AM206" s="122"/>
      <c r="AN206" s="122"/>
      <c r="AO206" s="122"/>
      <c r="AP206" s="122"/>
      <c r="AQ206" s="122"/>
      <c r="AR206" s="122"/>
      <c r="AS206" s="122"/>
      <c r="AT206" s="122"/>
      <c r="AU206" s="122"/>
      <c r="AV206" s="122"/>
      <c r="AW206" s="122"/>
      <c r="AX206" s="122"/>
      <c r="AY206" s="122"/>
      <c r="AZ206" s="122"/>
      <c r="BA206" s="122"/>
      <c r="BB206" s="122"/>
      <c r="BC206" s="122"/>
      <c r="BD206" s="122"/>
      <c r="BE206" s="122"/>
      <c r="BF206" s="122"/>
      <c r="BG206" s="122"/>
      <c r="BH206" s="122"/>
      <c r="BI206" s="122"/>
      <c r="BJ206" s="122"/>
      <c r="BK206" s="122"/>
    </row>
    <row r="207" spans="1:63" ht="12.75" x14ac:dyDescent="0.2">
      <c r="A207" s="122"/>
      <c r="B207" s="124"/>
      <c r="C207" s="124"/>
      <c r="D207" s="124"/>
      <c r="E207" s="122"/>
      <c r="F207" s="124"/>
      <c r="G207" s="122"/>
      <c r="H207" s="122"/>
      <c r="I207" s="122"/>
      <c r="J207" s="122"/>
      <c r="K207" s="122"/>
      <c r="L207" s="122"/>
      <c r="M207" s="122"/>
      <c r="N207" s="122"/>
      <c r="O207" s="122"/>
      <c r="P207" s="122"/>
      <c r="Q207" s="122"/>
      <c r="R207" s="122"/>
      <c r="S207" s="122"/>
      <c r="T207" s="122"/>
      <c r="U207" s="122"/>
      <c r="V207" s="122"/>
      <c r="W207" s="122"/>
      <c r="X207" s="122"/>
      <c r="Y207" s="122"/>
      <c r="Z207" s="122"/>
      <c r="AA207" s="122"/>
      <c r="AB207" s="122"/>
      <c r="AC207" s="122"/>
      <c r="AD207" s="122"/>
      <c r="AE207" s="122"/>
      <c r="AF207" s="122"/>
      <c r="AG207" s="122"/>
      <c r="AH207" s="122"/>
      <c r="AI207" s="122"/>
      <c r="AJ207" s="122"/>
      <c r="AK207" s="122"/>
      <c r="AL207" s="122"/>
      <c r="AM207" s="122"/>
      <c r="AN207" s="122"/>
      <c r="AO207" s="122"/>
      <c r="AP207" s="122"/>
      <c r="AQ207" s="122"/>
      <c r="AR207" s="122"/>
      <c r="AS207" s="122"/>
      <c r="AT207" s="122"/>
      <c r="AU207" s="122"/>
      <c r="AV207" s="122"/>
      <c r="AW207" s="122"/>
      <c r="AX207" s="122"/>
      <c r="AY207" s="122"/>
      <c r="AZ207" s="122"/>
      <c r="BA207" s="122"/>
      <c r="BB207" s="122"/>
      <c r="BC207" s="122"/>
      <c r="BD207" s="122"/>
      <c r="BE207" s="122"/>
      <c r="BF207" s="122"/>
      <c r="BG207" s="122"/>
      <c r="BH207" s="122"/>
      <c r="BI207" s="122"/>
      <c r="BJ207" s="122"/>
      <c r="BK207" s="122"/>
    </row>
    <row r="208" spans="1:63" ht="12.75" x14ac:dyDescent="0.2">
      <c r="A208" s="122"/>
      <c r="B208" s="124"/>
      <c r="C208" s="124"/>
      <c r="D208" s="124"/>
      <c r="E208" s="122"/>
      <c r="F208" s="124"/>
      <c r="G208" s="122"/>
      <c r="H208" s="122"/>
      <c r="I208" s="122"/>
      <c r="J208" s="122"/>
      <c r="K208" s="122"/>
      <c r="L208" s="122"/>
      <c r="M208" s="122"/>
      <c r="N208" s="122"/>
      <c r="O208" s="122"/>
      <c r="P208" s="122"/>
      <c r="Q208" s="122"/>
      <c r="R208" s="122"/>
      <c r="S208" s="122"/>
      <c r="T208" s="122"/>
      <c r="U208" s="122"/>
      <c r="V208" s="122"/>
      <c r="W208" s="122"/>
      <c r="X208" s="122"/>
      <c r="Y208" s="122"/>
      <c r="Z208" s="122"/>
      <c r="AA208" s="122"/>
      <c r="AB208" s="122"/>
      <c r="AC208" s="122"/>
      <c r="AD208" s="122"/>
      <c r="AE208" s="122"/>
      <c r="AF208" s="122"/>
      <c r="AG208" s="122"/>
      <c r="AH208" s="122"/>
      <c r="AI208" s="122"/>
      <c r="AJ208" s="122"/>
      <c r="AK208" s="122"/>
      <c r="AL208" s="122"/>
      <c r="AM208" s="122"/>
      <c r="AN208" s="122"/>
      <c r="AO208" s="122"/>
      <c r="AP208" s="122"/>
      <c r="AQ208" s="122"/>
      <c r="AR208" s="122"/>
      <c r="AS208" s="122"/>
      <c r="AT208" s="122"/>
      <c r="AU208" s="122"/>
      <c r="AV208" s="122"/>
      <c r="AW208" s="122"/>
      <c r="AX208" s="122"/>
      <c r="AY208" s="122"/>
      <c r="AZ208" s="122"/>
      <c r="BA208" s="122"/>
      <c r="BB208" s="122"/>
      <c r="BC208" s="122"/>
      <c r="BD208" s="122"/>
      <c r="BE208" s="122"/>
      <c r="BF208" s="122"/>
      <c r="BG208" s="122"/>
      <c r="BH208" s="122"/>
      <c r="BI208" s="122"/>
      <c r="BJ208" s="122"/>
      <c r="BK208" s="122"/>
    </row>
    <row r="209" spans="1:63" ht="12.75" x14ac:dyDescent="0.2">
      <c r="A209" s="122"/>
      <c r="B209" s="124"/>
      <c r="C209" s="124"/>
      <c r="D209" s="124"/>
      <c r="E209" s="122"/>
      <c r="F209" s="124"/>
      <c r="G209" s="122"/>
      <c r="H209" s="122"/>
      <c r="I209" s="122"/>
      <c r="J209" s="122"/>
      <c r="K209" s="122"/>
      <c r="L209" s="122"/>
      <c r="M209" s="122"/>
      <c r="N209" s="122"/>
      <c r="O209" s="122"/>
      <c r="P209" s="122"/>
      <c r="Q209" s="122"/>
      <c r="R209" s="122"/>
      <c r="S209" s="122"/>
      <c r="T209" s="122"/>
      <c r="U209" s="122"/>
      <c r="V209" s="122"/>
      <c r="W209" s="122"/>
      <c r="X209" s="122"/>
      <c r="Y209" s="122"/>
      <c r="Z209" s="122"/>
      <c r="AA209" s="122"/>
      <c r="AB209" s="122"/>
      <c r="AC209" s="122"/>
      <c r="AD209" s="122"/>
      <c r="AE209" s="122"/>
      <c r="AF209" s="122"/>
      <c r="AG209" s="122"/>
      <c r="AH209" s="122"/>
      <c r="AI209" s="122"/>
      <c r="AJ209" s="122"/>
      <c r="AK209" s="122"/>
      <c r="AL209" s="122"/>
      <c r="AM209" s="122"/>
      <c r="AN209" s="122"/>
      <c r="AO209" s="122"/>
      <c r="AP209" s="122"/>
      <c r="AQ209" s="122"/>
      <c r="AR209" s="122"/>
      <c r="AS209" s="122"/>
      <c r="AT209" s="122"/>
      <c r="AU209" s="122"/>
      <c r="AV209" s="122"/>
      <c r="AW209" s="122"/>
      <c r="AX209" s="122"/>
      <c r="AY209" s="122"/>
      <c r="AZ209" s="122"/>
      <c r="BA209" s="122"/>
      <c r="BB209" s="122"/>
      <c r="BC209" s="122"/>
      <c r="BD209" s="122"/>
      <c r="BE209" s="122"/>
      <c r="BF209" s="122"/>
      <c r="BG209" s="122"/>
      <c r="BH209" s="122"/>
      <c r="BI209" s="122"/>
      <c r="BJ209" s="122"/>
      <c r="BK209" s="122"/>
    </row>
    <row r="210" spans="1:63" ht="12.75" x14ac:dyDescent="0.2">
      <c r="A210" s="122"/>
      <c r="B210" s="124"/>
      <c r="C210" s="124"/>
      <c r="D210" s="124"/>
      <c r="E210" s="122"/>
      <c r="F210" s="124"/>
      <c r="G210" s="122"/>
      <c r="H210" s="122"/>
      <c r="I210" s="122"/>
      <c r="J210" s="122"/>
      <c r="K210" s="122"/>
      <c r="L210" s="122"/>
      <c r="M210" s="122"/>
      <c r="N210" s="122"/>
      <c r="O210" s="122"/>
      <c r="P210" s="122"/>
      <c r="Q210" s="122"/>
      <c r="R210" s="122"/>
      <c r="S210" s="122"/>
      <c r="T210" s="122"/>
      <c r="U210" s="122"/>
      <c r="V210" s="122"/>
      <c r="W210" s="122"/>
      <c r="X210" s="122"/>
      <c r="Y210" s="122"/>
      <c r="Z210" s="122"/>
      <c r="AA210" s="122"/>
      <c r="AB210" s="122"/>
      <c r="AC210" s="122"/>
      <c r="AD210" s="122"/>
      <c r="AE210" s="122"/>
      <c r="AF210" s="122"/>
      <c r="AG210" s="122"/>
      <c r="AH210" s="122"/>
      <c r="AI210" s="122"/>
      <c r="AJ210" s="122"/>
      <c r="AK210" s="122"/>
      <c r="AL210" s="122"/>
      <c r="AM210" s="122"/>
      <c r="AN210" s="122"/>
      <c r="AO210" s="122"/>
      <c r="AP210" s="122"/>
      <c r="AQ210" s="122"/>
      <c r="AR210" s="122"/>
      <c r="AS210" s="122"/>
      <c r="AT210" s="122"/>
      <c r="AU210" s="122"/>
      <c r="AV210" s="122"/>
      <c r="AW210" s="122"/>
      <c r="AX210" s="122"/>
      <c r="AY210" s="122"/>
      <c r="AZ210" s="122"/>
      <c r="BA210" s="122"/>
      <c r="BB210" s="122"/>
      <c r="BC210" s="122"/>
      <c r="BD210" s="122"/>
      <c r="BE210" s="122"/>
      <c r="BF210" s="122"/>
      <c r="BG210" s="122"/>
      <c r="BH210" s="122"/>
      <c r="BI210" s="122"/>
      <c r="BJ210" s="122"/>
      <c r="BK210" s="122"/>
    </row>
    <row r="211" spans="1:63" ht="12.75" x14ac:dyDescent="0.2">
      <c r="A211" s="122"/>
      <c r="B211" s="124"/>
      <c r="C211" s="124"/>
      <c r="D211" s="124"/>
      <c r="E211" s="122"/>
      <c r="F211" s="124"/>
      <c r="G211" s="122"/>
      <c r="H211" s="122"/>
      <c r="I211" s="122"/>
      <c r="J211" s="122"/>
      <c r="K211" s="122"/>
      <c r="L211" s="122"/>
      <c r="M211" s="122"/>
      <c r="N211" s="122"/>
      <c r="O211" s="122"/>
      <c r="P211" s="122"/>
      <c r="Q211" s="122"/>
      <c r="R211" s="122"/>
      <c r="S211" s="122"/>
      <c r="T211" s="122"/>
      <c r="U211" s="122"/>
      <c r="V211" s="122"/>
      <c r="W211" s="122"/>
      <c r="X211" s="122"/>
      <c r="Y211" s="122"/>
      <c r="Z211" s="122"/>
      <c r="AA211" s="122"/>
      <c r="AB211" s="122"/>
      <c r="AC211" s="122"/>
      <c r="AD211" s="122"/>
      <c r="AE211" s="122"/>
      <c r="AF211" s="122"/>
      <c r="AG211" s="122"/>
      <c r="AH211" s="122"/>
      <c r="AI211" s="122"/>
      <c r="AJ211" s="122"/>
      <c r="AK211" s="122"/>
      <c r="AL211" s="122"/>
      <c r="AM211" s="122"/>
      <c r="AN211" s="122"/>
      <c r="AO211" s="122"/>
      <c r="AP211" s="122"/>
      <c r="AQ211" s="122"/>
      <c r="AR211" s="122"/>
      <c r="AS211" s="122"/>
      <c r="AT211" s="122"/>
      <c r="AU211" s="122"/>
      <c r="AV211" s="122"/>
      <c r="AW211" s="122"/>
      <c r="AX211" s="122"/>
      <c r="AY211" s="122"/>
      <c r="AZ211" s="122"/>
      <c r="BA211" s="122"/>
      <c r="BB211" s="122"/>
      <c r="BC211" s="122"/>
      <c r="BD211" s="122"/>
      <c r="BE211" s="122"/>
      <c r="BF211" s="122"/>
      <c r="BG211" s="122"/>
      <c r="BH211" s="122"/>
      <c r="BI211" s="122"/>
      <c r="BJ211" s="122"/>
      <c r="BK211" s="122"/>
    </row>
    <row r="212" spans="1:63" ht="12.75" x14ac:dyDescent="0.2">
      <c r="A212" s="122"/>
      <c r="B212" s="124"/>
      <c r="C212" s="124"/>
      <c r="D212" s="124"/>
      <c r="E212" s="122"/>
      <c r="F212" s="124"/>
      <c r="G212" s="122"/>
      <c r="H212" s="122"/>
      <c r="I212" s="122"/>
      <c r="J212" s="122"/>
      <c r="K212" s="122"/>
      <c r="L212" s="122"/>
      <c r="M212" s="122"/>
      <c r="N212" s="122"/>
      <c r="O212" s="122"/>
      <c r="P212" s="122"/>
      <c r="Q212" s="122"/>
      <c r="R212" s="122"/>
      <c r="S212" s="122"/>
      <c r="T212" s="122"/>
      <c r="U212" s="122"/>
      <c r="V212" s="122"/>
      <c r="W212" s="122"/>
      <c r="X212" s="122"/>
      <c r="Y212" s="122"/>
      <c r="Z212" s="122"/>
      <c r="AA212" s="122"/>
      <c r="AB212" s="122"/>
      <c r="AC212" s="122"/>
      <c r="AD212" s="122"/>
      <c r="AE212" s="122"/>
      <c r="AF212" s="122"/>
      <c r="AG212" s="122"/>
      <c r="AH212" s="122"/>
      <c r="AI212" s="122"/>
      <c r="AJ212" s="122"/>
      <c r="AK212" s="122"/>
      <c r="AL212" s="122"/>
      <c r="AM212" s="122"/>
      <c r="AN212" s="122"/>
      <c r="AO212" s="122"/>
      <c r="AP212" s="122"/>
      <c r="AQ212" s="122"/>
      <c r="AR212" s="122"/>
      <c r="AS212" s="122"/>
      <c r="AT212" s="122"/>
      <c r="AU212" s="122"/>
      <c r="AV212" s="122"/>
      <c r="AW212" s="122"/>
      <c r="AX212" s="122"/>
      <c r="AY212" s="122"/>
      <c r="AZ212" s="122"/>
      <c r="BA212" s="122"/>
      <c r="BB212" s="122"/>
      <c r="BC212" s="122"/>
      <c r="BD212" s="122"/>
      <c r="BE212" s="122"/>
      <c r="BF212" s="122"/>
      <c r="BG212" s="122"/>
      <c r="BH212" s="122"/>
      <c r="BI212" s="122"/>
      <c r="BJ212" s="122"/>
      <c r="BK212" s="122"/>
    </row>
    <row r="213" spans="1:63" ht="12.75" x14ac:dyDescent="0.2">
      <c r="A213" s="122"/>
      <c r="B213" s="124"/>
      <c r="C213" s="124"/>
      <c r="D213" s="124"/>
      <c r="E213" s="122"/>
      <c r="F213" s="124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  <c r="AA213" s="122"/>
      <c r="AB213" s="122"/>
      <c r="AC213" s="122"/>
      <c r="AD213" s="122"/>
      <c r="AE213" s="122"/>
      <c r="AF213" s="122"/>
      <c r="AG213" s="122"/>
      <c r="AH213" s="122"/>
      <c r="AI213" s="122"/>
      <c r="AJ213" s="122"/>
      <c r="AK213" s="122"/>
      <c r="AL213" s="122"/>
      <c r="AM213" s="122"/>
      <c r="AN213" s="122"/>
      <c r="AO213" s="122"/>
      <c r="AP213" s="122"/>
      <c r="AQ213" s="122"/>
      <c r="AR213" s="122"/>
      <c r="AS213" s="122"/>
      <c r="AT213" s="122"/>
      <c r="AU213" s="122"/>
      <c r="AV213" s="122"/>
      <c r="AW213" s="122"/>
      <c r="AX213" s="122"/>
      <c r="AY213" s="122"/>
      <c r="AZ213" s="122"/>
      <c r="BA213" s="122"/>
      <c r="BB213" s="122"/>
      <c r="BC213" s="122"/>
      <c r="BD213" s="122"/>
      <c r="BE213" s="122"/>
      <c r="BF213" s="122"/>
      <c r="BG213" s="122"/>
      <c r="BH213" s="122"/>
      <c r="BI213" s="122"/>
      <c r="BJ213" s="122"/>
      <c r="BK213" s="122"/>
    </row>
    <row r="214" spans="1:63" ht="12.75" x14ac:dyDescent="0.2">
      <c r="A214" s="122"/>
      <c r="B214" s="124"/>
      <c r="C214" s="124"/>
      <c r="D214" s="124"/>
      <c r="E214" s="122"/>
      <c r="F214" s="124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  <c r="AA214" s="122"/>
      <c r="AB214" s="122"/>
      <c r="AC214" s="122"/>
      <c r="AD214" s="122"/>
      <c r="AE214" s="122"/>
      <c r="AF214" s="122"/>
      <c r="AG214" s="122"/>
      <c r="AH214" s="122"/>
      <c r="AI214" s="122"/>
      <c r="AJ214" s="122"/>
      <c r="AK214" s="122"/>
      <c r="AL214" s="122"/>
      <c r="AM214" s="122"/>
      <c r="AN214" s="122"/>
      <c r="AO214" s="122"/>
      <c r="AP214" s="122"/>
      <c r="AQ214" s="122"/>
      <c r="AR214" s="122"/>
      <c r="AS214" s="122"/>
      <c r="AT214" s="122"/>
      <c r="AU214" s="122"/>
      <c r="AV214" s="122"/>
      <c r="AW214" s="122"/>
      <c r="AX214" s="122"/>
      <c r="AY214" s="122"/>
      <c r="AZ214" s="122"/>
      <c r="BA214" s="122"/>
      <c r="BB214" s="122"/>
      <c r="BC214" s="122"/>
      <c r="BD214" s="122"/>
      <c r="BE214" s="122"/>
      <c r="BF214" s="122"/>
      <c r="BG214" s="122"/>
      <c r="BH214" s="122"/>
      <c r="BI214" s="122"/>
      <c r="BJ214" s="122"/>
      <c r="BK214" s="122"/>
    </row>
    <row r="215" spans="1:63" ht="12.75" x14ac:dyDescent="0.2">
      <c r="A215" s="122"/>
      <c r="B215" s="124"/>
      <c r="C215" s="124"/>
      <c r="D215" s="124"/>
      <c r="E215" s="122"/>
      <c r="F215" s="124"/>
      <c r="G215" s="122"/>
      <c r="H215" s="122"/>
      <c r="I215" s="122"/>
      <c r="J215" s="122"/>
      <c r="K215" s="122"/>
      <c r="L215" s="122"/>
      <c r="M215" s="122"/>
      <c r="N215" s="122"/>
      <c r="O215" s="122"/>
      <c r="P215" s="122"/>
      <c r="Q215" s="122"/>
      <c r="R215" s="122"/>
      <c r="S215" s="122"/>
      <c r="T215" s="122"/>
      <c r="U215" s="122"/>
      <c r="V215" s="122"/>
      <c r="W215" s="122"/>
      <c r="X215" s="122"/>
      <c r="Y215" s="122"/>
      <c r="Z215" s="122"/>
      <c r="AA215" s="122"/>
      <c r="AB215" s="122"/>
      <c r="AC215" s="122"/>
      <c r="AD215" s="122"/>
      <c r="AE215" s="122"/>
      <c r="AF215" s="122"/>
      <c r="AG215" s="122"/>
      <c r="AH215" s="122"/>
      <c r="AI215" s="122"/>
      <c r="AJ215" s="122"/>
      <c r="AK215" s="122"/>
      <c r="AL215" s="122"/>
      <c r="AM215" s="122"/>
      <c r="AN215" s="122"/>
      <c r="AO215" s="122"/>
      <c r="AP215" s="122"/>
      <c r="AQ215" s="122"/>
      <c r="AR215" s="122"/>
      <c r="AS215" s="122"/>
      <c r="AT215" s="122"/>
      <c r="AU215" s="122"/>
      <c r="AV215" s="122"/>
      <c r="AW215" s="122"/>
      <c r="AX215" s="122"/>
      <c r="AY215" s="122"/>
      <c r="AZ215" s="122"/>
      <c r="BA215" s="122"/>
      <c r="BB215" s="122"/>
      <c r="BC215" s="122"/>
      <c r="BD215" s="122"/>
      <c r="BE215" s="122"/>
      <c r="BF215" s="122"/>
      <c r="BG215" s="122"/>
      <c r="BH215" s="122"/>
      <c r="BI215" s="122"/>
      <c r="BJ215" s="122"/>
      <c r="BK215" s="122"/>
    </row>
    <row r="216" spans="1:63" ht="12.75" x14ac:dyDescent="0.2">
      <c r="A216" s="122"/>
      <c r="B216" s="124"/>
      <c r="C216" s="124"/>
      <c r="D216" s="124"/>
      <c r="E216" s="122"/>
      <c r="F216" s="124"/>
      <c r="G216" s="122"/>
      <c r="H216" s="122"/>
      <c r="I216" s="122"/>
      <c r="J216" s="122"/>
      <c r="K216" s="122"/>
      <c r="L216" s="122"/>
      <c r="M216" s="122"/>
      <c r="N216" s="122"/>
      <c r="O216" s="122"/>
      <c r="P216" s="122"/>
      <c r="Q216" s="122"/>
      <c r="R216" s="122"/>
      <c r="S216" s="122"/>
      <c r="T216" s="122"/>
      <c r="U216" s="122"/>
      <c r="V216" s="122"/>
      <c r="W216" s="122"/>
      <c r="X216" s="122"/>
      <c r="Y216" s="122"/>
      <c r="Z216" s="122"/>
      <c r="AA216" s="122"/>
      <c r="AB216" s="122"/>
      <c r="AC216" s="122"/>
      <c r="AD216" s="122"/>
      <c r="AE216" s="122"/>
      <c r="AF216" s="122"/>
      <c r="AG216" s="122"/>
      <c r="AH216" s="122"/>
      <c r="AI216" s="122"/>
      <c r="AJ216" s="122"/>
      <c r="AK216" s="122"/>
      <c r="AL216" s="122"/>
      <c r="AM216" s="122"/>
      <c r="AN216" s="122"/>
      <c r="AO216" s="122"/>
      <c r="AP216" s="122"/>
      <c r="AQ216" s="122"/>
      <c r="AR216" s="122"/>
      <c r="AS216" s="122"/>
      <c r="AT216" s="122"/>
      <c r="AU216" s="122"/>
      <c r="AV216" s="122"/>
      <c r="AW216" s="122"/>
      <c r="AX216" s="122"/>
      <c r="AY216" s="122"/>
      <c r="AZ216" s="122"/>
      <c r="BA216" s="122"/>
      <c r="BB216" s="122"/>
      <c r="BC216" s="122"/>
      <c r="BD216" s="122"/>
      <c r="BE216" s="122"/>
      <c r="BF216" s="122"/>
      <c r="BG216" s="122"/>
      <c r="BH216" s="122"/>
      <c r="BI216" s="122"/>
      <c r="BJ216" s="122"/>
      <c r="BK216" s="122"/>
    </row>
    <row r="217" spans="1:63" ht="12.75" x14ac:dyDescent="0.2">
      <c r="A217" s="122"/>
      <c r="B217" s="124"/>
      <c r="C217" s="124"/>
      <c r="D217" s="124"/>
      <c r="E217" s="122"/>
      <c r="F217" s="124"/>
      <c r="G217" s="122"/>
      <c r="H217" s="122"/>
      <c r="I217" s="122"/>
      <c r="J217" s="122"/>
      <c r="K217" s="122"/>
      <c r="L217" s="122"/>
      <c r="M217" s="122"/>
      <c r="N217" s="122"/>
      <c r="O217" s="122"/>
      <c r="P217" s="122"/>
      <c r="Q217" s="122"/>
      <c r="R217" s="122"/>
      <c r="S217" s="122"/>
      <c r="T217" s="122"/>
      <c r="U217" s="122"/>
      <c r="V217" s="122"/>
      <c r="W217" s="122"/>
      <c r="X217" s="122"/>
      <c r="Y217" s="122"/>
      <c r="Z217" s="122"/>
      <c r="AA217" s="122"/>
      <c r="AB217" s="122"/>
      <c r="AC217" s="122"/>
      <c r="AD217" s="122"/>
      <c r="AE217" s="122"/>
      <c r="AF217" s="122"/>
      <c r="AG217" s="122"/>
      <c r="AH217" s="122"/>
      <c r="AI217" s="122"/>
      <c r="AJ217" s="122"/>
      <c r="AK217" s="122"/>
      <c r="AL217" s="122"/>
      <c r="AM217" s="122"/>
      <c r="AN217" s="122"/>
      <c r="AO217" s="122"/>
      <c r="AP217" s="122"/>
      <c r="AQ217" s="122"/>
      <c r="AR217" s="122"/>
      <c r="AS217" s="122"/>
      <c r="AT217" s="122"/>
      <c r="AU217" s="122"/>
      <c r="AV217" s="122"/>
      <c r="AW217" s="122"/>
      <c r="AX217" s="122"/>
      <c r="AY217" s="122"/>
      <c r="AZ217" s="122"/>
      <c r="BA217" s="122"/>
      <c r="BB217" s="122"/>
      <c r="BC217" s="122"/>
      <c r="BD217" s="122"/>
      <c r="BE217" s="122"/>
      <c r="BF217" s="122"/>
      <c r="BG217" s="122"/>
      <c r="BH217" s="122"/>
      <c r="BI217" s="122"/>
      <c r="BJ217" s="122"/>
      <c r="BK217" s="122"/>
    </row>
    <row r="218" spans="1:63" ht="12.75" x14ac:dyDescent="0.2">
      <c r="A218" s="122"/>
      <c r="B218" s="124"/>
      <c r="C218" s="124"/>
      <c r="D218" s="124"/>
      <c r="E218" s="122"/>
      <c r="F218" s="124"/>
      <c r="G218" s="122"/>
      <c r="H218" s="122"/>
      <c r="I218" s="122"/>
      <c r="J218" s="122"/>
      <c r="K218" s="122"/>
      <c r="L218" s="122"/>
      <c r="M218" s="122"/>
      <c r="N218" s="122"/>
      <c r="O218" s="122"/>
      <c r="P218" s="122"/>
      <c r="Q218" s="122"/>
      <c r="R218" s="122"/>
      <c r="S218" s="122"/>
      <c r="T218" s="122"/>
      <c r="U218" s="122"/>
      <c r="V218" s="122"/>
      <c r="W218" s="122"/>
      <c r="X218" s="122"/>
      <c r="Y218" s="122"/>
      <c r="Z218" s="122"/>
      <c r="AA218" s="122"/>
      <c r="AB218" s="122"/>
      <c r="AC218" s="122"/>
      <c r="AD218" s="122"/>
      <c r="AE218" s="122"/>
      <c r="AF218" s="122"/>
      <c r="AG218" s="122"/>
      <c r="AH218" s="122"/>
      <c r="AI218" s="122"/>
      <c r="AJ218" s="122"/>
      <c r="AK218" s="122"/>
      <c r="AL218" s="122"/>
      <c r="AM218" s="122"/>
      <c r="AN218" s="122"/>
      <c r="AO218" s="122"/>
      <c r="AP218" s="122"/>
      <c r="AQ218" s="122"/>
      <c r="AR218" s="122"/>
      <c r="AS218" s="122"/>
      <c r="AT218" s="122"/>
      <c r="AU218" s="122"/>
      <c r="AV218" s="122"/>
      <c r="AW218" s="122"/>
      <c r="AX218" s="122"/>
      <c r="AY218" s="122"/>
      <c r="AZ218" s="122"/>
      <c r="BA218" s="122"/>
      <c r="BB218" s="122"/>
      <c r="BC218" s="122"/>
      <c r="BD218" s="122"/>
      <c r="BE218" s="122"/>
      <c r="BF218" s="122"/>
      <c r="BG218" s="122"/>
      <c r="BH218" s="122"/>
      <c r="BI218" s="122"/>
      <c r="BJ218" s="122"/>
      <c r="BK218" s="122"/>
    </row>
    <row r="219" spans="1:63" ht="12.75" x14ac:dyDescent="0.2">
      <c r="A219" s="122"/>
      <c r="B219" s="124"/>
      <c r="C219" s="124"/>
      <c r="D219" s="124"/>
      <c r="E219" s="122"/>
      <c r="F219" s="124"/>
      <c r="G219" s="122"/>
      <c r="H219" s="122"/>
      <c r="I219" s="122"/>
      <c r="J219" s="122"/>
      <c r="K219" s="122"/>
      <c r="L219" s="122"/>
      <c r="M219" s="122"/>
      <c r="N219" s="122"/>
      <c r="O219" s="122"/>
      <c r="P219" s="122"/>
      <c r="Q219" s="122"/>
      <c r="R219" s="122"/>
      <c r="S219" s="122"/>
      <c r="T219" s="122"/>
      <c r="U219" s="122"/>
      <c r="V219" s="122"/>
      <c r="W219" s="122"/>
      <c r="X219" s="122"/>
      <c r="Y219" s="122"/>
      <c r="Z219" s="122"/>
      <c r="AA219" s="122"/>
      <c r="AB219" s="122"/>
      <c r="AC219" s="122"/>
      <c r="AD219" s="122"/>
      <c r="AE219" s="122"/>
      <c r="AF219" s="122"/>
      <c r="AG219" s="122"/>
      <c r="AH219" s="122"/>
      <c r="AI219" s="122"/>
      <c r="AJ219" s="122"/>
      <c r="AK219" s="122"/>
      <c r="AL219" s="122"/>
      <c r="AM219" s="122"/>
      <c r="AN219" s="122"/>
      <c r="AO219" s="122"/>
      <c r="AP219" s="122"/>
      <c r="AQ219" s="122"/>
      <c r="AR219" s="122"/>
      <c r="AS219" s="122"/>
      <c r="AT219" s="122"/>
      <c r="AU219" s="122"/>
      <c r="AV219" s="122"/>
      <c r="AW219" s="122"/>
      <c r="AX219" s="122"/>
      <c r="AY219" s="122"/>
      <c r="AZ219" s="122"/>
      <c r="BA219" s="122"/>
      <c r="BB219" s="122"/>
      <c r="BC219" s="122"/>
      <c r="BD219" s="122"/>
      <c r="BE219" s="122"/>
      <c r="BF219" s="122"/>
      <c r="BG219" s="122"/>
      <c r="BH219" s="122"/>
      <c r="BI219" s="122"/>
      <c r="BJ219" s="122"/>
      <c r="BK219" s="122"/>
    </row>
    <row r="220" spans="1:63" ht="12.75" x14ac:dyDescent="0.2">
      <c r="A220" s="122"/>
      <c r="B220" s="124"/>
      <c r="C220" s="124"/>
      <c r="D220" s="124"/>
      <c r="E220" s="122"/>
      <c r="F220" s="124"/>
      <c r="G220" s="122"/>
      <c r="H220" s="122"/>
      <c r="I220" s="122"/>
      <c r="J220" s="122"/>
      <c r="K220" s="122"/>
      <c r="L220" s="122"/>
      <c r="M220" s="122"/>
      <c r="N220" s="122"/>
      <c r="O220" s="122"/>
      <c r="P220" s="122"/>
      <c r="Q220" s="122"/>
      <c r="R220" s="122"/>
      <c r="S220" s="122"/>
      <c r="T220" s="122"/>
      <c r="U220" s="122"/>
      <c r="V220" s="122"/>
      <c r="W220" s="122"/>
      <c r="X220" s="122"/>
      <c r="Y220" s="122"/>
      <c r="Z220" s="122"/>
      <c r="AA220" s="122"/>
      <c r="AB220" s="122"/>
      <c r="AC220" s="122"/>
      <c r="AD220" s="122"/>
      <c r="AE220" s="122"/>
      <c r="AF220" s="122"/>
      <c r="AG220" s="122"/>
      <c r="AH220" s="122"/>
      <c r="AI220" s="122"/>
      <c r="AJ220" s="122"/>
      <c r="AK220" s="122"/>
      <c r="AL220" s="122"/>
      <c r="AM220" s="122"/>
      <c r="AN220" s="122"/>
      <c r="AO220" s="122"/>
      <c r="AP220" s="122"/>
      <c r="AQ220" s="122"/>
      <c r="AR220" s="122"/>
      <c r="AS220" s="122"/>
      <c r="AT220" s="122"/>
      <c r="AU220" s="122"/>
      <c r="AV220" s="122"/>
      <c r="AW220" s="122"/>
      <c r="AX220" s="122"/>
      <c r="AY220" s="122"/>
      <c r="AZ220" s="122"/>
      <c r="BA220" s="122"/>
      <c r="BB220" s="122"/>
      <c r="BC220" s="122"/>
      <c r="BD220" s="122"/>
      <c r="BE220" s="122"/>
      <c r="BF220" s="122"/>
      <c r="BG220" s="122"/>
      <c r="BH220" s="122"/>
      <c r="BI220" s="122"/>
      <c r="BJ220" s="122"/>
      <c r="BK220" s="122"/>
    </row>
    <row r="221" spans="1:63" ht="12.75" x14ac:dyDescent="0.2">
      <c r="A221" s="122"/>
      <c r="B221" s="124"/>
      <c r="C221" s="124"/>
      <c r="D221" s="124"/>
      <c r="E221" s="122"/>
      <c r="F221" s="124"/>
      <c r="G221" s="122"/>
      <c r="H221" s="122"/>
      <c r="I221" s="122"/>
      <c r="J221" s="122"/>
      <c r="K221" s="122"/>
      <c r="L221" s="122"/>
      <c r="M221" s="122"/>
      <c r="N221" s="122"/>
      <c r="O221" s="122"/>
      <c r="P221" s="122"/>
      <c r="Q221" s="122"/>
      <c r="R221" s="122"/>
      <c r="S221" s="122"/>
      <c r="T221" s="122"/>
      <c r="U221" s="122"/>
      <c r="V221" s="122"/>
      <c r="W221" s="122"/>
      <c r="X221" s="122"/>
      <c r="Y221" s="122"/>
      <c r="Z221" s="122"/>
      <c r="AA221" s="122"/>
      <c r="AB221" s="122"/>
      <c r="AC221" s="122"/>
      <c r="AD221" s="122"/>
      <c r="AE221" s="122"/>
      <c r="AF221" s="122"/>
      <c r="AG221" s="122"/>
      <c r="AH221" s="122"/>
      <c r="AI221" s="122"/>
      <c r="AJ221" s="122"/>
      <c r="AK221" s="122"/>
      <c r="AL221" s="122"/>
      <c r="AM221" s="122"/>
      <c r="AN221" s="122"/>
      <c r="AO221" s="122"/>
      <c r="AP221" s="122"/>
      <c r="AQ221" s="122"/>
      <c r="AR221" s="122"/>
      <c r="AS221" s="122"/>
      <c r="AT221" s="122"/>
      <c r="AU221" s="122"/>
      <c r="AV221" s="122"/>
      <c r="AW221" s="122"/>
      <c r="AX221" s="122"/>
      <c r="AY221" s="122"/>
      <c r="AZ221" s="122"/>
      <c r="BA221" s="122"/>
      <c r="BB221" s="122"/>
      <c r="BC221" s="122"/>
      <c r="BD221" s="122"/>
      <c r="BE221" s="122"/>
      <c r="BF221" s="122"/>
      <c r="BG221" s="122"/>
      <c r="BH221" s="122"/>
      <c r="BI221" s="122"/>
      <c r="BJ221" s="122"/>
      <c r="BK221" s="122"/>
    </row>
    <row r="222" spans="1:63" ht="12.75" x14ac:dyDescent="0.2">
      <c r="A222" s="122"/>
      <c r="B222" s="124"/>
      <c r="C222" s="124"/>
      <c r="D222" s="124"/>
      <c r="E222" s="122"/>
      <c r="F222" s="124"/>
      <c r="G222" s="122"/>
      <c r="H222" s="122"/>
      <c r="I222" s="122"/>
      <c r="J222" s="122"/>
      <c r="K222" s="122"/>
      <c r="L222" s="122"/>
      <c r="M222" s="122"/>
      <c r="N222" s="122"/>
      <c r="O222" s="122"/>
      <c r="P222" s="122"/>
      <c r="Q222" s="122"/>
      <c r="R222" s="122"/>
      <c r="S222" s="122"/>
      <c r="T222" s="122"/>
      <c r="U222" s="122"/>
      <c r="V222" s="122"/>
      <c r="W222" s="122"/>
      <c r="X222" s="122"/>
      <c r="Y222" s="122"/>
      <c r="Z222" s="122"/>
      <c r="AA222" s="122"/>
      <c r="AB222" s="122"/>
      <c r="AC222" s="122"/>
      <c r="AD222" s="122"/>
      <c r="AE222" s="122"/>
      <c r="AF222" s="122"/>
      <c r="AG222" s="122"/>
      <c r="AH222" s="122"/>
      <c r="AI222" s="122"/>
      <c r="AJ222" s="122"/>
      <c r="AK222" s="122"/>
      <c r="AL222" s="122"/>
      <c r="AM222" s="122"/>
      <c r="AN222" s="122"/>
      <c r="AO222" s="122"/>
      <c r="AP222" s="122"/>
      <c r="AQ222" s="122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22"/>
      <c r="BD222" s="122"/>
      <c r="BE222" s="122"/>
      <c r="BF222" s="122"/>
      <c r="BG222" s="122"/>
      <c r="BH222" s="122"/>
      <c r="BI222" s="122"/>
      <c r="BJ222" s="122"/>
      <c r="BK222" s="122"/>
    </row>
    <row r="223" spans="1:63" ht="12.75" x14ac:dyDescent="0.2">
      <c r="A223" s="122"/>
      <c r="B223" s="124"/>
      <c r="C223" s="124"/>
      <c r="D223" s="124"/>
      <c r="E223" s="122"/>
      <c r="F223" s="124"/>
      <c r="G223" s="122"/>
      <c r="H223" s="122"/>
      <c r="I223" s="122"/>
      <c r="J223" s="122"/>
      <c r="K223" s="122"/>
      <c r="L223" s="122"/>
      <c r="M223" s="122"/>
      <c r="N223" s="122"/>
      <c r="O223" s="122"/>
      <c r="P223" s="122"/>
      <c r="Q223" s="122"/>
      <c r="R223" s="122"/>
      <c r="S223" s="122"/>
      <c r="T223" s="122"/>
      <c r="U223" s="122"/>
      <c r="V223" s="122"/>
      <c r="W223" s="122"/>
      <c r="X223" s="122"/>
      <c r="Y223" s="122"/>
      <c r="Z223" s="122"/>
      <c r="AA223" s="122"/>
      <c r="AB223" s="122"/>
      <c r="AC223" s="122"/>
      <c r="AD223" s="122"/>
      <c r="AE223" s="122"/>
      <c r="AF223" s="122"/>
      <c r="AG223" s="122"/>
      <c r="AH223" s="122"/>
      <c r="AI223" s="122"/>
      <c r="AJ223" s="122"/>
      <c r="AK223" s="122"/>
      <c r="AL223" s="122"/>
      <c r="AM223" s="122"/>
      <c r="AN223" s="122"/>
      <c r="AO223" s="122"/>
      <c r="AP223" s="122"/>
      <c r="AQ223" s="122"/>
      <c r="AR223" s="122"/>
      <c r="AS223" s="122"/>
      <c r="AT223" s="122"/>
      <c r="AU223" s="122"/>
      <c r="AV223" s="122"/>
      <c r="AW223" s="122"/>
      <c r="AX223" s="122"/>
      <c r="AY223" s="122"/>
      <c r="AZ223" s="122"/>
      <c r="BA223" s="122"/>
      <c r="BB223" s="122"/>
      <c r="BC223" s="122"/>
      <c r="BD223" s="122"/>
      <c r="BE223" s="122"/>
      <c r="BF223" s="122"/>
      <c r="BG223" s="122"/>
      <c r="BH223" s="122"/>
      <c r="BI223" s="122"/>
      <c r="BJ223" s="122"/>
      <c r="BK223" s="122"/>
    </row>
    <row r="224" spans="1:63" ht="12.75" x14ac:dyDescent="0.2">
      <c r="A224" s="122"/>
      <c r="B224" s="124"/>
      <c r="C224" s="124"/>
      <c r="D224" s="124"/>
      <c r="E224" s="122"/>
      <c r="F224" s="124"/>
      <c r="G224" s="122"/>
      <c r="H224" s="122"/>
      <c r="I224" s="122"/>
      <c r="J224" s="122"/>
      <c r="K224" s="122"/>
      <c r="L224" s="122"/>
      <c r="M224" s="122"/>
      <c r="N224" s="122"/>
      <c r="O224" s="122"/>
      <c r="P224" s="122"/>
      <c r="Q224" s="122"/>
      <c r="R224" s="122"/>
      <c r="S224" s="122"/>
      <c r="T224" s="122"/>
      <c r="U224" s="122"/>
      <c r="V224" s="122"/>
      <c r="W224" s="122"/>
      <c r="X224" s="122"/>
      <c r="Y224" s="122"/>
      <c r="Z224" s="122"/>
      <c r="AA224" s="122"/>
      <c r="AB224" s="122"/>
      <c r="AC224" s="122"/>
      <c r="AD224" s="122"/>
      <c r="AE224" s="122"/>
      <c r="AF224" s="122"/>
      <c r="AG224" s="122"/>
      <c r="AH224" s="122"/>
      <c r="AI224" s="122"/>
      <c r="AJ224" s="122"/>
      <c r="AK224" s="122"/>
      <c r="AL224" s="122"/>
      <c r="AM224" s="122"/>
      <c r="AN224" s="122"/>
      <c r="AO224" s="122"/>
      <c r="AP224" s="122"/>
      <c r="AQ224" s="122"/>
      <c r="AR224" s="122"/>
      <c r="AS224" s="122"/>
      <c r="AT224" s="122"/>
      <c r="AU224" s="122"/>
      <c r="AV224" s="122"/>
      <c r="AW224" s="122"/>
      <c r="AX224" s="122"/>
      <c r="AY224" s="122"/>
      <c r="AZ224" s="122"/>
      <c r="BA224" s="122"/>
      <c r="BB224" s="122"/>
      <c r="BC224" s="122"/>
      <c r="BD224" s="122"/>
      <c r="BE224" s="122"/>
      <c r="BF224" s="122"/>
      <c r="BG224" s="122"/>
      <c r="BH224" s="122"/>
      <c r="BI224" s="122"/>
      <c r="BJ224" s="122"/>
      <c r="BK224" s="122"/>
    </row>
    <row r="225" spans="1:63" ht="12.75" x14ac:dyDescent="0.2">
      <c r="A225" s="122"/>
      <c r="B225" s="124"/>
      <c r="C225" s="124"/>
      <c r="D225" s="124"/>
      <c r="E225" s="122"/>
      <c r="F225" s="124"/>
      <c r="G225" s="122"/>
      <c r="H225" s="122"/>
      <c r="I225" s="122"/>
      <c r="J225" s="122"/>
      <c r="K225" s="122"/>
      <c r="L225" s="122"/>
      <c r="M225" s="122"/>
      <c r="N225" s="122"/>
      <c r="O225" s="122"/>
      <c r="P225" s="122"/>
      <c r="Q225" s="122"/>
      <c r="R225" s="122"/>
      <c r="S225" s="122"/>
      <c r="T225" s="122"/>
      <c r="U225" s="122"/>
      <c r="V225" s="122"/>
      <c r="W225" s="122"/>
      <c r="X225" s="122"/>
      <c r="Y225" s="122"/>
      <c r="Z225" s="122"/>
      <c r="AA225" s="122"/>
      <c r="AB225" s="122"/>
      <c r="AC225" s="122"/>
      <c r="AD225" s="122"/>
      <c r="AE225" s="122"/>
      <c r="AF225" s="122"/>
      <c r="AG225" s="122"/>
      <c r="AH225" s="122"/>
      <c r="AI225" s="122"/>
      <c r="AJ225" s="122"/>
      <c r="AK225" s="122"/>
      <c r="AL225" s="122"/>
      <c r="AM225" s="122"/>
      <c r="AN225" s="122"/>
      <c r="AO225" s="122"/>
      <c r="AP225" s="122"/>
      <c r="AQ225" s="122"/>
      <c r="AR225" s="122"/>
      <c r="AS225" s="122"/>
      <c r="AT225" s="122"/>
      <c r="AU225" s="122"/>
      <c r="AV225" s="122"/>
      <c r="AW225" s="122"/>
      <c r="AX225" s="122"/>
      <c r="AY225" s="122"/>
      <c r="AZ225" s="122"/>
      <c r="BA225" s="122"/>
      <c r="BB225" s="122"/>
      <c r="BC225" s="122"/>
      <c r="BD225" s="122"/>
      <c r="BE225" s="122"/>
      <c r="BF225" s="122"/>
      <c r="BG225" s="122"/>
      <c r="BH225" s="122"/>
      <c r="BI225" s="122"/>
      <c r="BJ225" s="122"/>
      <c r="BK225" s="122"/>
    </row>
    <row r="226" spans="1:63" ht="12.75" x14ac:dyDescent="0.2">
      <c r="A226" s="122"/>
      <c r="B226" s="124"/>
      <c r="C226" s="124"/>
      <c r="D226" s="124"/>
      <c r="E226" s="122"/>
      <c r="F226" s="124"/>
      <c r="G226" s="122"/>
      <c r="H226" s="122"/>
      <c r="I226" s="122"/>
      <c r="J226" s="122"/>
      <c r="K226" s="122"/>
      <c r="L226" s="122"/>
      <c r="M226" s="122"/>
      <c r="N226" s="122"/>
      <c r="O226" s="122"/>
      <c r="P226" s="122"/>
      <c r="Q226" s="122"/>
      <c r="R226" s="122"/>
      <c r="S226" s="122"/>
      <c r="T226" s="122"/>
      <c r="U226" s="122"/>
      <c r="V226" s="122"/>
      <c r="W226" s="122"/>
      <c r="X226" s="122"/>
      <c r="Y226" s="122"/>
      <c r="Z226" s="122"/>
      <c r="AA226" s="122"/>
      <c r="AB226" s="122"/>
      <c r="AC226" s="122"/>
      <c r="AD226" s="122"/>
      <c r="AE226" s="122"/>
      <c r="AF226" s="122"/>
      <c r="AG226" s="122"/>
      <c r="AH226" s="122"/>
      <c r="AI226" s="122"/>
      <c r="AJ226" s="122"/>
      <c r="AK226" s="122"/>
      <c r="AL226" s="122"/>
      <c r="AM226" s="122"/>
      <c r="AN226" s="122"/>
      <c r="AO226" s="122"/>
      <c r="AP226" s="122"/>
      <c r="AQ226" s="122"/>
      <c r="AR226" s="122"/>
      <c r="AS226" s="122"/>
      <c r="AT226" s="122"/>
      <c r="AU226" s="122"/>
      <c r="AV226" s="122"/>
      <c r="AW226" s="122"/>
      <c r="AX226" s="122"/>
      <c r="AY226" s="122"/>
      <c r="AZ226" s="122"/>
      <c r="BA226" s="122"/>
      <c r="BB226" s="122"/>
      <c r="BC226" s="122"/>
      <c r="BD226" s="122"/>
      <c r="BE226" s="122"/>
      <c r="BF226" s="122"/>
      <c r="BG226" s="122"/>
      <c r="BH226" s="122"/>
      <c r="BI226" s="122"/>
      <c r="BJ226" s="122"/>
      <c r="BK226" s="122"/>
    </row>
    <row r="227" spans="1:63" ht="12.75" x14ac:dyDescent="0.2">
      <c r="A227" s="122"/>
      <c r="B227" s="124"/>
      <c r="C227" s="124"/>
      <c r="D227" s="124"/>
      <c r="E227" s="122"/>
      <c r="F227" s="124"/>
      <c r="G227" s="122"/>
      <c r="H227" s="122"/>
      <c r="I227" s="122"/>
      <c r="J227" s="122"/>
      <c r="K227" s="122"/>
      <c r="L227" s="122"/>
      <c r="M227" s="122"/>
      <c r="N227" s="122"/>
      <c r="O227" s="122"/>
      <c r="P227" s="122"/>
      <c r="Q227" s="122"/>
      <c r="R227" s="122"/>
      <c r="S227" s="122"/>
      <c r="T227" s="122"/>
      <c r="U227" s="122"/>
      <c r="V227" s="122"/>
      <c r="W227" s="122"/>
      <c r="X227" s="122"/>
      <c r="Y227" s="122"/>
      <c r="Z227" s="122"/>
      <c r="AA227" s="122"/>
      <c r="AB227" s="122"/>
      <c r="AC227" s="122"/>
      <c r="AD227" s="122"/>
      <c r="AE227" s="122"/>
      <c r="AF227" s="122"/>
      <c r="AG227" s="122"/>
      <c r="AH227" s="122"/>
      <c r="AI227" s="122"/>
      <c r="AJ227" s="122"/>
      <c r="AK227" s="122"/>
      <c r="AL227" s="122"/>
      <c r="AM227" s="122"/>
      <c r="AN227" s="122"/>
      <c r="AO227" s="122"/>
      <c r="AP227" s="122"/>
      <c r="AQ227" s="122"/>
      <c r="AR227" s="122"/>
      <c r="AS227" s="122"/>
      <c r="AT227" s="122"/>
      <c r="AU227" s="122"/>
      <c r="AV227" s="122"/>
      <c r="AW227" s="122"/>
      <c r="AX227" s="122"/>
      <c r="AY227" s="122"/>
      <c r="AZ227" s="122"/>
      <c r="BA227" s="122"/>
      <c r="BB227" s="122"/>
      <c r="BC227" s="122"/>
      <c r="BD227" s="122"/>
      <c r="BE227" s="122"/>
      <c r="BF227" s="122"/>
      <c r="BG227" s="122"/>
      <c r="BH227" s="122"/>
      <c r="BI227" s="122"/>
      <c r="BJ227" s="122"/>
      <c r="BK227" s="122"/>
    </row>
    <row r="228" spans="1:63" ht="12.75" x14ac:dyDescent="0.2">
      <c r="A228" s="122"/>
      <c r="B228" s="124"/>
      <c r="C228" s="124"/>
      <c r="D228" s="124"/>
      <c r="E228" s="122"/>
      <c r="F228" s="124"/>
      <c r="G228" s="122"/>
      <c r="H228" s="122"/>
      <c r="I228" s="122"/>
      <c r="J228" s="122"/>
      <c r="K228" s="122"/>
      <c r="L228" s="122"/>
      <c r="M228" s="122"/>
      <c r="N228" s="122"/>
      <c r="O228" s="122"/>
      <c r="P228" s="122"/>
      <c r="Q228" s="122"/>
      <c r="R228" s="122"/>
      <c r="S228" s="122"/>
      <c r="T228" s="122"/>
      <c r="U228" s="122"/>
      <c r="V228" s="122"/>
      <c r="W228" s="122"/>
      <c r="X228" s="122"/>
      <c r="Y228" s="122"/>
      <c r="Z228" s="122"/>
      <c r="AA228" s="122"/>
      <c r="AB228" s="122"/>
      <c r="AC228" s="122"/>
      <c r="AD228" s="122"/>
      <c r="AE228" s="122"/>
      <c r="AF228" s="122"/>
      <c r="AG228" s="122"/>
      <c r="AH228" s="122"/>
      <c r="AI228" s="122"/>
      <c r="AJ228" s="122"/>
      <c r="AK228" s="122"/>
      <c r="AL228" s="122"/>
      <c r="AM228" s="122"/>
      <c r="AN228" s="122"/>
      <c r="AO228" s="122"/>
      <c r="AP228" s="122"/>
      <c r="AQ228" s="122"/>
      <c r="AR228" s="122"/>
      <c r="AS228" s="122"/>
      <c r="AT228" s="122"/>
      <c r="AU228" s="122"/>
      <c r="AV228" s="122"/>
      <c r="AW228" s="122"/>
      <c r="AX228" s="122"/>
      <c r="AY228" s="122"/>
      <c r="AZ228" s="122"/>
      <c r="BA228" s="122"/>
      <c r="BB228" s="122"/>
      <c r="BC228" s="122"/>
      <c r="BD228" s="122"/>
      <c r="BE228" s="122"/>
      <c r="BF228" s="122"/>
      <c r="BG228" s="122"/>
      <c r="BH228" s="122"/>
      <c r="BI228" s="122"/>
      <c r="BJ228" s="122"/>
      <c r="BK228" s="122"/>
    </row>
    <row r="229" spans="1:63" ht="12.75" x14ac:dyDescent="0.2">
      <c r="A229" s="122"/>
      <c r="B229" s="124"/>
      <c r="C229" s="124"/>
      <c r="D229" s="124"/>
      <c r="E229" s="122"/>
      <c r="F229" s="124"/>
      <c r="G229" s="122"/>
      <c r="H229" s="122"/>
      <c r="I229" s="122"/>
      <c r="J229" s="122"/>
      <c r="K229" s="122"/>
      <c r="L229" s="122"/>
      <c r="M229" s="122"/>
      <c r="N229" s="122"/>
      <c r="O229" s="122"/>
      <c r="P229" s="122"/>
      <c r="Q229" s="122"/>
      <c r="R229" s="122"/>
      <c r="S229" s="122"/>
      <c r="T229" s="122"/>
      <c r="U229" s="122"/>
      <c r="V229" s="122"/>
      <c r="W229" s="122"/>
      <c r="X229" s="122"/>
      <c r="Y229" s="122"/>
      <c r="Z229" s="122"/>
      <c r="AA229" s="122"/>
      <c r="AB229" s="122"/>
      <c r="AC229" s="122"/>
      <c r="AD229" s="122"/>
      <c r="AE229" s="122"/>
      <c r="AF229" s="122"/>
      <c r="AG229" s="122"/>
      <c r="AH229" s="122"/>
      <c r="AI229" s="122"/>
      <c r="AJ229" s="122"/>
      <c r="AK229" s="122"/>
      <c r="AL229" s="122"/>
      <c r="AM229" s="122"/>
      <c r="AN229" s="122"/>
      <c r="AO229" s="122"/>
      <c r="AP229" s="122"/>
      <c r="AQ229" s="122"/>
      <c r="AR229" s="122"/>
      <c r="AS229" s="122"/>
      <c r="AT229" s="122"/>
      <c r="AU229" s="122"/>
      <c r="AV229" s="122"/>
      <c r="AW229" s="122"/>
      <c r="AX229" s="122"/>
      <c r="AY229" s="122"/>
      <c r="AZ229" s="122"/>
      <c r="BA229" s="122"/>
      <c r="BB229" s="122"/>
      <c r="BC229" s="122"/>
      <c r="BD229" s="122"/>
      <c r="BE229" s="122"/>
      <c r="BF229" s="122"/>
      <c r="BG229" s="122"/>
      <c r="BH229" s="122"/>
      <c r="BI229" s="122"/>
      <c r="BJ229" s="122"/>
      <c r="BK229" s="122"/>
    </row>
    <row r="230" spans="1:63" ht="12.75" x14ac:dyDescent="0.2">
      <c r="A230" s="122"/>
      <c r="B230" s="124"/>
      <c r="C230" s="124"/>
      <c r="D230" s="124"/>
      <c r="E230" s="122"/>
      <c r="F230" s="124"/>
      <c r="G230" s="122"/>
      <c r="H230" s="122"/>
      <c r="I230" s="122"/>
      <c r="J230" s="122"/>
      <c r="K230" s="122"/>
      <c r="L230" s="122"/>
      <c r="M230" s="122"/>
      <c r="N230" s="122"/>
      <c r="O230" s="122"/>
      <c r="P230" s="122"/>
      <c r="Q230" s="122"/>
      <c r="R230" s="122"/>
      <c r="S230" s="122"/>
      <c r="T230" s="122"/>
      <c r="U230" s="122"/>
      <c r="V230" s="122"/>
      <c r="W230" s="122"/>
      <c r="X230" s="122"/>
      <c r="Y230" s="122"/>
      <c r="Z230" s="122"/>
      <c r="AA230" s="122"/>
      <c r="AB230" s="122"/>
      <c r="AC230" s="122"/>
      <c r="AD230" s="122"/>
      <c r="AE230" s="122"/>
      <c r="AF230" s="122"/>
      <c r="AG230" s="122"/>
      <c r="AH230" s="122"/>
      <c r="AI230" s="122"/>
      <c r="AJ230" s="122"/>
      <c r="AK230" s="122"/>
      <c r="AL230" s="122"/>
      <c r="AM230" s="122"/>
      <c r="AN230" s="122"/>
      <c r="AO230" s="122"/>
      <c r="AP230" s="122"/>
      <c r="AQ230" s="122"/>
      <c r="AR230" s="122"/>
      <c r="AS230" s="122"/>
      <c r="AT230" s="122"/>
      <c r="AU230" s="122"/>
      <c r="AV230" s="122"/>
      <c r="AW230" s="122"/>
      <c r="AX230" s="122"/>
      <c r="AY230" s="122"/>
      <c r="AZ230" s="122"/>
      <c r="BA230" s="122"/>
      <c r="BB230" s="122"/>
      <c r="BC230" s="122"/>
      <c r="BD230" s="122"/>
      <c r="BE230" s="122"/>
      <c r="BF230" s="122"/>
      <c r="BG230" s="122"/>
      <c r="BH230" s="122"/>
      <c r="BI230" s="122"/>
      <c r="BJ230" s="122"/>
      <c r="BK230" s="122"/>
    </row>
    <row r="231" spans="1:63" ht="12.75" x14ac:dyDescent="0.2">
      <c r="A231" s="122"/>
      <c r="B231" s="124"/>
      <c r="C231" s="124"/>
      <c r="D231" s="124"/>
      <c r="E231" s="122"/>
      <c r="F231" s="124"/>
      <c r="G231" s="122"/>
      <c r="H231" s="122"/>
      <c r="I231" s="122"/>
      <c r="J231" s="122"/>
      <c r="K231" s="122"/>
      <c r="L231" s="122"/>
      <c r="M231" s="122"/>
      <c r="N231" s="122"/>
      <c r="O231" s="122"/>
      <c r="P231" s="122"/>
      <c r="Q231" s="122"/>
      <c r="R231" s="122"/>
      <c r="S231" s="122"/>
      <c r="T231" s="122"/>
      <c r="U231" s="122"/>
      <c r="V231" s="122"/>
      <c r="W231" s="122"/>
      <c r="X231" s="122"/>
      <c r="Y231" s="122"/>
      <c r="Z231" s="122"/>
      <c r="AA231" s="122"/>
      <c r="AB231" s="122"/>
      <c r="AC231" s="122"/>
      <c r="AD231" s="122"/>
      <c r="AE231" s="122"/>
      <c r="AF231" s="122"/>
      <c r="AG231" s="122"/>
      <c r="AH231" s="122"/>
      <c r="AI231" s="122"/>
      <c r="AJ231" s="122"/>
      <c r="AK231" s="122"/>
      <c r="AL231" s="122"/>
      <c r="AM231" s="122"/>
      <c r="AN231" s="122"/>
      <c r="AO231" s="122"/>
      <c r="AP231" s="122"/>
      <c r="AQ231" s="122"/>
      <c r="AR231" s="122"/>
      <c r="AS231" s="122"/>
      <c r="AT231" s="122"/>
      <c r="AU231" s="122"/>
      <c r="AV231" s="122"/>
      <c r="AW231" s="122"/>
      <c r="AX231" s="122"/>
      <c r="AY231" s="122"/>
      <c r="AZ231" s="122"/>
      <c r="BA231" s="122"/>
      <c r="BB231" s="122"/>
      <c r="BC231" s="122"/>
      <c r="BD231" s="122"/>
      <c r="BE231" s="122"/>
      <c r="BF231" s="122"/>
      <c r="BG231" s="122"/>
      <c r="BH231" s="122"/>
      <c r="BI231" s="122"/>
      <c r="BJ231" s="122"/>
      <c r="BK231" s="122"/>
    </row>
    <row r="232" spans="1:63" ht="12.75" x14ac:dyDescent="0.2">
      <c r="A232" s="122"/>
      <c r="B232" s="124"/>
      <c r="C232" s="124"/>
      <c r="D232" s="124"/>
      <c r="E232" s="122"/>
      <c r="F232" s="124"/>
      <c r="G232" s="122"/>
      <c r="H232" s="122"/>
      <c r="I232" s="122"/>
      <c r="J232" s="122"/>
      <c r="K232" s="122"/>
      <c r="L232" s="122"/>
      <c r="M232" s="122"/>
      <c r="N232" s="122"/>
      <c r="O232" s="122"/>
      <c r="P232" s="122"/>
      <c r="Q232" s="122"/>
      <c r="R232" s="122"/>
      <c r="S232" s="122"/>
      <c r="T232" s="122"/>
      <c r="U232" s="122"/>
      <c r="V232" s="122"/>
      <c r="W232" s="122"/>
      <c r="X232" s="122"/>
      <c r="Y232" s="122"/>
      <c r="Z232" s="122"/>
      <c r="AA232" s="122"/>
      <c r="AB232" s="122"/>
      <c r="AC232" s="122"/>
      <c r="AD232" s="122"/>
      <c r="AE232" s="122"/>
      <c r="AF232" s="122"/>
      <c r="AG232" s="122"/>
      <c r="AH232" s="122"/>
      <c r="AI232" s="122"/>
      <c r="AJ232" s="122"/>
      <c r="AK232" s="122"/>
      <c r="AL232" s="122"/>
      <c r="AM232" s="122"/>
      <c r="AN232" s="122"/>
      <c r="AO232" s="122"/>
      <c r="AP232" s="122"/>
      <c r="AQ232" s="122"/>
      <c r="AR232" s="122"/>
      <c r="AS232" s="122"/>
      <c r="AT232" s="122"/>
      <c r="AU232" s="122"/>
      <c r="AV232" s="122"/>
      <c r="AW232" s="122"/>
      <c r="AX232" s="122"/>
      <c r="AY232" s="122"/>
      <c r="AZ232" s="122"/>
      <c r="BA232" s="122"/>
      <c r="BB232" s="122"/>
      <c r="BC232" s="122"/>
      <c r="BD232" s="122"/>
      <c r="BE232" s="122"/>
      <c r="BF232" s="122"/>
      <c r="BG232" s="122"/>
      <c r="BH232" s="122"/>
      <c r="BI232" s="122"/>
      <c r="BJ232" s="122"/>
      <c r="BK232" s="122"/>
    </row>
    <row r="233" spans="1:63" ht="12.75" x14ac:dyDescent="0.2">
      <c r="A233" s="122"/>
      <c r="B233" s="124"/>
      <c r="C233" s="124"/>
      <c r="D233" s="124"/>
      <c r="E233" s="122"/>
      <c r="F233" s="124"/>
      <c r="G233" s="122"/>
      <c r="H233" s="122"/>
      <c r="I233" s="122"/>
      <c r="J233" s="122"/>
      <c r="K233" s="122"/>
      <c r="L233" s="122"/>
      <c r="M233" s="122"/>
      <c r="N233" s="122"/>
      <c r="O233" s="122"/>
      <c r="P233" s="122"/>
      <c r="Q233" s="122"/>
      <c r="R233" s="122"/>
      <c r="S233" s="122"/>
      <c r="T233" s="122"/>
      <c r="U233" s="122"/>
      <c r="V233" s="122"/>
      <c r="W233" s="122"/>
      <c r="X233" s="122"/>
      <c r="Y233" s="122"/>
      <c r="Z233" s="122"/>
      <c r="AA233" s="122"/>
      <c r="AB233" s="122"/>
      <c r="AC233" s="122"/>
      <c r="AD233" s="122"/>
      <c r="AE233" s="122"/>
      <c r="AF233" s="122"/>
      <c r="AG233" s="122"/>
      <c r="AH233" s="122"/>
      <c r="AI233" s="122"/>
      <c r="AJ233" s="122"/>
      <c r="AK233" s="122"/>
      <c r="AL233" s="122"/>
      <c r="AM233" s="122"/>
      <c r="AN233" s="122"/>
      <c r="AO233" s="122"/>
      <c r="AP233" s="122"/>
      <c r="AQ233" s="122"/>
      <c r="AR233" s="122"/>
      <c r="AS233" s="122"/>
      <c r="AT233" s="122"/>
      <c r="AU233" s="122"/>
      <c r="AV233" s="122"/>
      <c r="AW233" s="122"/>
      <c r="AX233" s="122"/>
      <c r="AY233" s="122"/>
      <c r="AZ233" s="122"/>
      <c r="BA233" s="122"/>
      <c r="BB233" s="122"/>
      <c r="BC233" s="122"/>
      <c r="BD233" s="122"/>
      <c r="BE233" s="122"/>
      <c r="BF233" s="122"/>
      <c r="BG233" s="122"/>
      <c r="BH233" s="122"/>
      <c r="BI233" s="122"/>
      <c r="BJ233" s="122"/>
      <c r="BK233" s="122"/>
    </row>
    <row r="234" spans="1:63" ht="12.75" x14ac:dyDescent="0.2">
      <c r="A234" s="122"/>
      <c r="B234" s="124"/>
      <c r="C234" s="124"/>
      <c r="D234" s="124"/>
      <c r="E234" s="122"/>
      <c r="F234" s="124"/>
      <c r="G234" s="122"/>
      <c r="H234" s="122"/>
      <c r="I234" s="122"/>
      <c r="J234" s="122"/>
      <c r="K234" s="122"/>
      <c r="L234" s="122"/>
      <c r="M234" s="122"/>
      <c r="N234" s="122"/>
      <c r="O234" s="122"/>
      <c r="P234" s="122"/>
      <c r="Q234" s="122"/>
      <c r="R234" s="122"/>
      <c r="S234" s="122"/>
      <c r="T234" s="122"/>
      <c r="U234" s="122"/>
      <c r="V234" s="122"/>
      <c r="W234" s="122"/>
      <c r="X234" s="122"/>
      <c r="Y234" s="122"/>
      <c r="Z234" s="122"/>
      <c r="AA234" s="122"/>
      <c r="AB234" s="122"/>
      <c r="AC234" s="122"/>
      <c r="AD234" s="122"/>
      <c r="AE234" s="122"/>
      <c r="AF234" s="122"/>
      <c r="AG234" s="122"/>
      <c r="AH234" s="122"/>
      <c r="AI234" s="122"/>
      <c r="AJ234" s="122"/>
      <c r="AK234" s="122"/>
      <c r="AL234" s="122"/>
      <c r="AM234" s="122"/>
      <c r="AN234" s="122"/>
      <c r="AO234" s="122"/>
      <c r="AP234" s="122"/>
      <c r="AQ234" s="122"/>
      <c r="AR234" s="122"/>
      <c r="AS234" s="122"/>
      <c r="AT234" s="122"/>
      <c r="AU234" s="122"/>
      <c r="AV234" s="122"/>
      <c r="AW234" s="122"/>
      <c r="AX234" s="122"/>
      <c r="AY234" s="122"/>
      <c r="AZ234" s="122"/>
      <c r="BA234" s="122"/>
      <c r="BB234" s="122"/>
      <c r="BC234" s="122"/>
      <c r="BD234" s="122"/>
      <c r="BE234" s="122"/>
      <c r="BF234" s="122"/>
      <c r="BG234" s="122"/>
      <c r="BH234" s="122"/>
      <c r="BI234" s="122"/>
      <c r="BJ234" s="122"/>
      <c r="BK234" s="122"/>
    </row>
    <row r="235" spans="1:63" ht="12.75" x14ac:dyDescent="0.2">
      <c r="A235" s="122"/>
      <c r="B235" s="124"/>
      <c r="C235" s="124"/>
      <c r="D235" s="124"/>
      <c r="E235" s="122"/>
      <c r="F235" s="124"/>
      <c r="G235" s="122"/>
      <c r="H235" s="122"/>
      <c r="I235" s="122"/>
      <c r="J235" s="122"/>
      <c r="K235" s="122"/>
      <c r="L235" s="122"/>
      <c r="M235" s="122"/>
      <c r="N235" s="122"/>
      <c r="O235" s="122"/>
      <c r="P235" s="122"/>
      <c r="Q235" s="122"/>
      <c r="R235" s="122"/>
      <c r="S235" s="122"/>
      <c r="T235" s="122"/>
      <c r="U235" s="122"/>
      <c r="V235" s="122"/>
      <c r="W235" s="122"/>
      <c r="X235" s="122"/>
      <c r="Y235" s="122"/>
      <c r="Z235" s="122"/>
      <c r="AA235" s="122"/>
      <c r="AB235" s="122"/>
      <c r="AC235" s="122"/>
      <c r="AD235" s="122"/>
      <c r="AE235" s="122"/>
      <c r="AF235" s="122"/>
      <c r="AG235" s="122"/>
      <c r="AH235" s="122"/>
      <c r="AI235" s="122"/>
      <c r="AJ235" s="122"/>
      <c r="AK235" s="122"/>
      <c r="AL235" s="122"/>
      <c r="AM235" s="122"/>
      <c r="AN235" s="122"/>
      <c r="AO235" s="122"/>
      <c r="AP235" s="122"/>
      <c r="AQ235" s="122"/>
      <c r="AR235" s="122"/>
      <c r="AS235" s="122"/>
      <c r="AT235" s="122"/>
      <c r="AU235" s="122"/>
      <c r="AV235" s="122"/>
      <c r="AW235" s="122"/>
      <c r="AX235" s="122"/>
      <c r="AY235" s="122"/>
      <c r="AZ235" s="122"/>
      <c r="BA235" s="122"/>
      <c r="BB235" s="122"/>
      <c r="BC235" s="122"/>
      <c r="BD235" s="122"/>
      <c r="BE235" s="122"/>
      <c r="BF235" s="122"/>
      <c r="BG235" s="122"/>
      <c r="BH235" s="122"/>
      <c r="BI235" s="122"/>
      <c r="BJ235" s="122"/>
      <c r="BK235" s="122"/>
    </row>
    <row r="236" spans="1:63" ht="12.75" x14ac:dyDescent="0.2">
      <c r="A236" s="122"/>
      <c r="B236" s="124"/>
      <c r="C236" s="124"/>
      <c r="D236" s="124"/>
      <c r="E236" s="122"/>
      <c r="F236" s="124"/>
      <c r="G236" s="122"/>
      <c r="H236" s="122"/>
      <c r="I236" s="122"/>
      <c r="J236" s="122"/>
      <c r="K236" s="122"/>
      <c r="L236" s="122"/>
      <c r="M236" s="122"/>
      <c r="N236" s="122"/>
      <c r="O236" s="122"/>
      <c r="P236" s="122"/>
      <c r="Q236" s="122"/>
      <c r="R236" s="122"/>
      <c r="S236" s="122"/>
      <c r="T236" s="122"/>
      <c r="U236" s="122"/>
      <c r="V236" s="122"/>
      <c r="W236" s="122"/>
      <c r="X236" s="122"/>
      <c r="Y236" s="122"/>
      <c r="Z236" s="122"/>
      <c r="AA236" s="122"/>
      <c r="AB236" s="122"/>
      <c r="AC236" s="122"/>
      <c r="AD236" s="122"/>
      <c r="AE236" s="122"/>
      <c r="AF236" s="122"/>
      <c r="AG236" s="122"/>
      <c r="AH236" s="122"/>
      <c r="AI236" s="122"/>
      <c r="AJ236" s="122"/>
      <c r="AK236" s="122"/>
      <c r="AL236" s="122"/>
      <c r="AM236" s="122"/>
      <c r="AN236" s="122"/>
      <c r="AO236" s="122"/>
      <c r="AP236" s="122"/>
      <c r="AQ236" s="122"/>
      <c r="AR236" s="122"/>
      <c r="AS236" s="122"/>
      <c r="AT236" s="122"/>
      <c r="AU236" s="122"/>
      <c r="AV236" s="122"/>
      <c r="AW236" s="122"/>
      <c r="AX236" s="122"/>
      <c r="AY236" s="122"/>
      <c r="AZ236" s="122"/>
      <c r="BA236" s="122"/>
      <c r="BB236" s="122"/>
      <c r="BC236" s="122"/>
      <c r="BD236" s="122"/>
      <c r="BE236" s="122"/>
      <c r="BF236" s="122"/>
      <c r="BG236" s="122"/>
      <c r="BH236" s="122"/>
      <c r="BI236" s="122"/>
      <c r="BJ236" s="122"/>
      <c r="BK236" s="122"/>
    </row>
    <row r="237" spans="1:63" ht="12.75" x14ac:dyDescent="0.2">
      <c r="A237" s="122"/>
      <c r="B237" s="124"/>
      <c r="C237" s="124"/>
      <c r="D237" s="124"/>
      <c r="E237" s="122"/>
      <c r="F237" s="124"/>
      <c r="G237" s="122"/>
      <c r="H237" s="122"/>
      <c r="I237" s="122"/>
      <c r="J237" s="122"/>
      <c r="K237" s="122"/>
      <c r="L237" s="122"/>
      <c r="M237" s="122"/>
      <c r="N237" s="122"/>
      <c r="O237" s="122"/>
      <c r="P237" s="122"/>
      <c r="Q237" s="122"/>
      <c r="R237" s="122"/>
      <c r="S237" s="122"/>
      <c r="T237" s="122"/>
      <c r="U237" s="122"/>
      <c r="V237" s="122"/>
      <c r="W237" s="122"/>
      <c r="X237" s="122"/>
      <c r="Y237" s="122"/>
      <c r="Z237" s="122"/>
      <c r="AA237" s="122"/>
      <c r="AB237" s="122"/>
      <c r="AC237" s="122"/>
      <c r="AD237" s="122"/>
      <c r="AE237" s="122"/>
      <c r="AF237" s="122"/>
      <c r="AG237" s="122"/>
      <c r="AH237" s="122"/>
      <c r="AI237" s="122"/>
      <c r="AJ237" s="122"/>
      <c r="AK237" s="122"/>
      <c r="AL237" s="122"/>
      <c r="AM237" s="122"/>
      <c r="AN237" s="122"/>
      <c r="AO237" s="122"/>
      <c r="AP237" s="122"/>
      <c r="AQ237" s="122"/>
      <c r="AR237" s="122"/>
      <c r="AS237" s="122"/>
      <c r="AT237" s="122"/>
      <c r="AU237" s="122"/>
      <c r="AV237" s="122"/>
      <c r="AW237" s="122"/>
      <c r="AX237" s="122"/>
      <c r="AY237" s="122"/>
      <c r="AZ237" s="122"/>
      <c r="BA237" s="122"/>
      <c r="BB237" s="122"/>
      <c r="BC237" s="122"/>
      <c r="BD237" s="122"/>
      <c r="BE237" s="122"/>
      <c r="BF237" s="122"/>
      <c r="BG237" s="122"/>
      <c r="BH237" s="122"/>
      <c r="BI237" s="122"/>
      <c r="BJ237" s="122"/>
      <c r="BK237" s="122"/>
    </row>
    <row r="238" spans="1:63" ht="12.75" x14ac:dyDescent="0.2">
      <c r="A238" s="122"/>
      <c r="B238" s="124"/>
      <c r="C238" s="124"/>
      <c r="D238" s="124"/>
      <c r="E238" s="122"/>
      <c r="F238" s="124"/>
      <c r="G238" s="122"/>
      <c r="H238" s="122"/>
      <c r="I238" s="122"/>
      <c r="J238" s="122"/>
      <c r="K238" s="122"/>
      <c r="L238" s="122"/>
      <c r="M238" s="122"/>
      <c r="N238" s="122"/>
      <c r="O238" s="122"/>
      <c r="P238" s="122"/>
      <c r="Q238" s="122"/>
      <c r="R238" s="122"/>
      <c r="S238" s="122"/>
      <c r="T238" s="122"/>
      <c r="U238" s="122"/>
      <c r="V238" s="122"/>
      <c r="W238" s="122"/>
      <c r="X238" s="122"/>
      <c r="Y238" s="122"/>
      <c r="Z238" s="122"/>
      <c r="AA238" s="122"/>
      <c r="AB238" s="122"/>
      <c r="AC238" s="122"/>
      <c r="AD238" s="122"/>
      <c r="AE238" s="122"/>
      <c r="AF238" s="122"/>
      <c r="AG238" s="122"/>
      <c r="AH238" s="122"/>
      <c r="AI238" s="122"/>
      <c r="AJ238" s="122"/>
      <c r="AK238" s="122"/>
      <c r="AL238" s="122"/>
      <c r="AM238" s="122"/>
      <c r="AN238" s="122"/>
      <c r="AO238" s="122"/>
      <c r="AP238" s="122"/>
      <c r="AQ238" s="122"/>
      <c r="AR238" s="122"/>
      <c r="AS238" s="122"/>
      <c r="AT238" s="122"/>
      <c r="AU238" s="122"/>
      <c r="AV238" s="122"/>
      <c r="AW238" s="122"/>
      <c r="AX238" s="122"/>
      <c r="AY238" s="122"/>
      <c r="AZ238" s="122"/>
      <c r="BA238" s="122"/>
      <c r="BB238" s="122"/>
      <c r="BC238" s="122"/>
      <c r="BD238" s="122"/>
      <c r="BE238" s="122"/>
      <c r="BF238" s="122"/>
      <c r="BG238" s="122"/>
      <c r="BH238" s="122"/>
      <c r="BI238" s="122"/>
      <c r="BJ238" s="122"/>
      <c r="BK238" s="122"/>
    </row>
    <row r="239" spans="1:63" ht="12.75" x14ac:dyDescent="0.2">
      <c r="A239" s="122"/>
      <c r="B239" s="124"/>
      <c r="C239" s="124"/>
      <c r="D239" s="124"/>
      <c r="E239" s="122"/>
      <c r="F239" s="124"/>
      <c r="G239" s="122"/>
      <c r="H239" s="122"/>
      <c r="I239" s="122"/>
      <c r="J239" s="122"/>
      <c r="K239" s="122"/>
      <c r="L239" s="122"/>
      <c r="M239" s="122"/>
      <c r="N239" s="122"/>
      <c r="O239" s="122"/>
      <c r="P239" s="122"/>
      <c r="Q239" s="122"/>
      <c r="R239" s="122"/>
      <c r="S239" s="122"/>
      <c r="T239" s="122"/>
      <c r="U239" s="122"/>
      <c r="V239" s="122"/>
      <c r="W239" s="122"/>
      <c r="X239" s="122"/>
      <c r="Y239" s="122"/>
      <c r="Z239" s="122"/>
      <c r="AA239" s="122"/>
      <c r="AB239" s="122"/>
      <c r="AC239" s="122"/>
      <c r="AD239" s="122"/>
      <c r="AE239" s="122"/>
      <c r="AF239" s="122"/>
      <c r="AG239" s="122"/>
      <c r="AH239" s="122"/>
      <c r="AI239" s="122"/>
      <c r="AJ239" s="122"/>
      <c r="AK239" s="122"/>
      <c r="AL239" s="122"/>
      <c r="AM239" s="122"/>
      <c r="AN239" s="122"/>
      <c r="AO239" s="122"/>
      <c r="AP239" s="122"/>
      <c r="AQ239" s="122"/>
      <c r="AR239" s="122"/>
      <c r="AS239" s="122"/>
      <c r="AT239" s="122"/>
      <c r="AU239" s="122"/>
      <c r="AV239" s="122"/>
      <c r="AW239" s="122"/>
      <c r="AX239" s="122"/>
      <c r="AY239" s="122"/>
      <c r="AZ239" s="122"/>
      <c r="BA239" s="122"/>
      <c r="BB239" s="122"/>
      <c r="BC239" s="122"/>
      <c r="BD239" s="122"/>
      <c r="BE239" s="122"/>
      <c r="BF239" s="122"/>
      <c r="BG239" s="122"/>
      <c r="BH239" s="122"/>
      <c r="BI239" s="122"/>
      <c r="BJ239" s="122"/>
      <c r="BK239" s="122"/>
    </row>
    <row r="240" spans="1:63" ht="12.75" x14ac:dyDescent="0.2">
      <c r="A240" s="122"/>
      <c r="B240" s="124"/>
      <c r="C240" s="124"/>
      <c r="D240" s="124"/>
      <c r="E240" s="122"/>
      <c r="F240" s="124"/>
      <c r="G240" s="122"/>
      <c r="H240" s="122"/>
      <c r="I240" s="122"/>
      <c r="J240" s="122"/>
      <c r="K240" s="122"/>
      <c r="L240" s="122"/>
      <c r="M240" s="122"/>
      <c r="N240" s="122"/>
      <c r="O240" s="122"/>
      <c r="P240" s="122"/>
      <c r="Q240" s="122"/>
      <c r="R240" s="122"/>
      <c r="S240" s="122"/>
      <c r="T240" s="122"/>
      <c r="U240" s="122"/>
      <c r="V240" s="122"/>
      <c r="W240" s="122"/>
      <c r="X240" s="122"/>
      <c r="Y240" s="122"/>
      <c r="Z240" s="122"/>
      <c r="AA240" s="122"/>
      <c r="AB240" s="122"/>
      <c r="AC240" s="122"/>
      <c r="AD240" s="122"/>
      <c r="AE240" s="122"/>
      <c r="AF240" s="122"/>
      <c r="AG240" s="122"/>
      <c r="AH240" s="122"/>
      <c r="AI240" s="122"/>
      <c r="AJ240" s="122"/>
      <c r="AK240" s="122"/>
      <c r="AL240" s="122"/>
      <c r="AM240" s="122"/>
      <c r="AN240" s="122"/>
      <c r="AO240" s="122"/>
      <c r="AP240" s="122"/>
      <c r="AQ240" s="122"/>
      <c r="AR240" s="122"/>
      <c r="AS240" s="122"/>
      <c r="AT240" s="122"/>
      <c r="AU240" s="122"/>
      <c r="AV240" s="122"/>
      <c r="AW240" s="122"/>
      <c r="AX240" s="122"/>
      <c r="AY240" s="122"/>
      <c r="AZ240" s="122"/>
      <c r="BA240" s="122"/>
      <c r="BB240" s="122"/>
      <c r="BC240" s="122"/>
      <c r="BD240" s="122"/>
      <c r="BE240" s="122"/>
      <c r="BF240" s="122"/>
      <c r="BG240" s="122"/>
      <c r="BH240" s="122"/>
      <c r="BI240" s="122"/>
      <c r="BJ240" s="122"/>
      <c r="BK240" s="122"/>
    </row>
    <row r="241" spans="1:63" ht="12.75" x14ac:dyDescent="0.2">
      <c r="A241" s="122"/>
      <c r="B241" s="124"/>
      <c r="C241" s="124"/>
      <c r="D241" s="124"/>
      <c r="E241" s="122"/>
      <c r="F241" s="124"/>
      <c r="G241" s="122"/>
      <c r="H241" s="122"/>
      <c r="I241" s="122"/>
      <c r="J241" s="122"/>
      <c r="K241" s="122"/>
      <c r="L241" s="122"/>
      <c r="M241" s="122"/>
      <c r="N241" s="122"/>
      <c r="O241" s="122"/>
      <c r="P241" s="122"/>
      <c r="Q241" s="122"/>
      <c r="R241" s="122"/>
      <c r="S241" s="122"/>
      <c r="T241" s="122"/>
      <c r="U241" s="122"/>
      <c r="V241" s="122"/>
      <c r="W241" s="122"/>
      <c r="X241" s="122"/>
      <c r="Y241" s="122"/>
      <c r="Z241" s="122"/>
      <c r="AA241" s="122"/>
      <c r="AB241" s="122"/>
      <c r="AC241" s="122"/>
      <c r="AD241" s="122"/>
      <c r="AE241" s="122"/>
      <c r="AF241" s="122"/>
      <c r="AG241" s="122"/>
      <c r="AH241" s="122"/>
      <c r="AI241" s="122"/>
      <c r="AJ241" s="122"/>
      <c r="AK241" s="122"/>
      <c r="AL241" s="122"/>
      <c r="AM241" s="122"/>
      <c r="AN241" s="122"/>
      <c r="AO241" s="122"/>
      <c r="AP241" s="122"/>
      <c r="AQ241" s="122"/>
      <c r="AR241" s="122"/>
      <c r="AS241" s="122"/>
      <c r="AT241" s="122"/>
      <c r="AU241" s="122"/>
      <c r="AV241" s="122"/>
      <c r="AW241" s="122"/>
      <c r="AX241" s="122"/>
      <c r="AY241" s="122"/>
      <c r="AZ241" s="122"/>
      <c r="BA241" s="122"/>
      <c r="BB241" s="122"/>
      <c r="BC241" s="122"/>
      <c r="BD241" s="122"/>
      <c r="BE241" s="122"/>
      <c r="BF241" s="122"/>
      <c r="BG241" s="122"/>
      <c r="BH241" s="122"/>
      <c r="BI241" s="122"/>
      <c r="BJ241" s="122"/>
      <c r="BK241" s="122"/>
    </row>
    <row r="242" spans="1:63" ht="12.75" x14ac:dyDescent="0.2">
      <c r="A242" s="122"/>
      <c r="B242" s="124"/>
      <c r="C242" s="124"/>
      <c r="D242" s="124"/>
      <c r="E242" s="122"/>
      <c r="F242" s="124"/>
      <c r="G242" s="122"/>
      <c r="H242" s="122"/>
      <c r="I242" s="122"/>
      <c r="J242" s="122"/>
      <c r="K242" s="122"/>
      <c r="L242" s="122"/>
      <c r="M242" s="122"/>
      <c r="N242" s="122"/>
      <c r="O242" s="122"/>
      <c r="P242" s="122"/>
      <c r="Q242" s="122"/>
      <c r="R242" s="122"/>
      <c r="S242" s="122"/>
      <c r="T242" s="122"/>
      <c r="U242" s="122"/>
      <c r="V242" s="122"/>
      <c r="W242" s="122"/>
      <c r="X242" s="122"/>
      <c r="Y242" s="122"/>
      <c r="Z242" s="122"/>
      <c r="AA242" s="122"/>
      <c r="AB242" s="122"/>
      <c r="AC242" s="122"/>
      <c r="AD242" s="122"/>
      <c r="AE242" s="122"/>
      <c r="AF242" s="122"/>
      <c r="AG242" s="122"/>
      <c r="AH242" s="122"/>
      <c r="AI242" s="122"/>
      <c r="AJ242" s="122"/>
      <c r="AK242" s="122"/>
      <c r="AL242" s="122"/>
      <c r="AM242" s="122"/>
      <c r="AN242" s="122"/>
      <c r="AO242" s="122"/>
      <c r="AP242" s="122"/>
      <c r="AQ242" s="122"/>
      <c r="AR242" s="122"/>
      <c r="AS242" s="122"/>
      <c r="AT242" s="122"/>
      <c r="AU242" s="122"/>
      <c r="AV242" s="122"/>
      <c r="AW242" s="122"/>
      <c r="AX242" s="122"/>
      <c r="AY242" s="122"/>
      <c r="AZ242" s="122"/>
      <c r="BA242" s="122"/>
      <c r="BB242" s="122"/>
      <c r="BC242" s="122"/>
      <c r="BD242" s="122"/>
      <c r="BE242" s="122"/>
      <c r="BF242" s="122"/>
      <c r="BG242" s="122"/>
      <c r="BH242" s="122"/>
      <c r="BI242" s="122"/>
      <c r="BJ242" s="122"/>
      <c r="BK242" s="122"/>
    </row>
    <row r="243" spans="1:63" ht="12.75" x14ac:dyDescent="0.2">
      <c r="A243" s="122"/>
      <c r="B243" s="124"/>
      <c r="C243" s="124"/>
      <c r="D243" s="124"/>
      <c r="E243" s="122"/>
      <c r="F243" s="124"/>
      <c r="G243" s="122"/>
      <c r="H243" s="122"/>
      <c r="I243" s="122"/>
      <c r="J243" s="122"/>
      <c r="K243" s="122"/>
      <c r="L243" s="122"/>
      <c r="M243" s="122"/>
      <c r="N243" s="122"/>
      <c r="O243" s="122"/>
      <c r="P243" s="122"/>
      <c r="Q243" s="122"/>
      <c r="R243" s="122"/>
      <c r="S243" s="122"/>
      <c r="T243" s="122"/>
      <c r="U243" s="122"/>
      <c r="V243" s="122"/>
      <c r="W243" s="122"/>
      <c r="X243" s="122"/>
      <c r="Y243" s="122"/>
      <c r="Z243" s="122"/>
      <c r="AA243" s="122"/>
      <c r="AB243" s="122"/>
      <c r="AC243" s="122"/>
      <c r="AD243" s="122"/>
      <c r="AE243" s="122"/>
      <c r="AF243" s="122"/>
      <c r="AG243" s="122"/>
      <c r="AH243" s="122"/>
      <c r="AI243" s="122"/>
      <c r="AJ243" s="122"/>
      <c r="AK243" s="122"/>
      <c r="AL243" s="122"/>
      <c r="AM243" s="122"/>
      <c r="AN243" s="122"/>
      <c r="AO243" s="122"/>
      <c r="AP243" s="122"/>
      <c r="AQ243" s="122"/>
      <c r="AR243" s="122"/>
      <c r="AS243" s="122"/>
      <c r="AT243" s="122"/>
      <c r="AU243" s="122"/>
      <c r="AV243" s="122"/>
      <c r="AW243" s="122"/>
      <c r="AX243" s="122"/>
      <c r="AY243" s="122"/>
      <c r="AZ243" s="122"/>
      <c r="BA243" s="122"/>
      <c r="BB243" s="122"/>
      <c r="BC243" s="122"/>
      <c r="BD243" s="122"/>
      <c r="BE243" s="122"/>
      <c r="BF243" s="122"/>
      <c r="BG243" s="122"/>
      <c r="BH243" s="122"/>
      <c r="BI243" s="122"/>
      <c r="BJ243" s="122"/>
      <c r="BK243" s="122"/>
    </row>
    <row r="244" spans="1:63" ht="12.75" x14ac:dyDescent="0.2">
      <c r="A244" s="122"/>
      <c r="B244" s="124"/>
      <c r="C244" s="124"/>
      <c r="D244" s="124"/>
      <c r="E244" s="122"/>
      <c r="F244" s="124"/>
      <c r="G244" s="122"/>
      <c r="H244" s="122"/>
      <c r="I244" s="122"/>
      <c r="J244" s="122"/>
      <c r="K244" s="122"/>
      <c r="L244" s="122"/>
      <c r="M244" s="122"/>
      <c r="N244" s="122"/>
      <c r="O244" s="122"/>
      <c r="P244" s="122"/>
      <c r="Q244" s="122"/>
      <c r="R244" s="122"/>
      <c r="S244" s="122"/>
      <c r="T244" s="122"/>
      <c r="U244" s="122"/>
      <c r="V244" s="122"/>
      <c r="W244" s="122"/>
      <c r="X244" s="122"/>
      <c r="Y244" s="122"/>
      <c r="Z244" s="122"/>
      <c r="AA244" s="122"/>
      <c r="AB244" s="122"/>
      <c r="AC244" s="122"/>
      <c r="AD244" s="122"/>
      <c r="AE244" s="122"/>
      <c r="AF244" s="122"/>
      <c r="AG244" s="122"/>
      <c r="AH244" s="122"/>
      <c r="AI244" s="122"/>
      <c r="AJ244" s="122"/>
      <c r="AK244" s="122"/>
      <c r="AL244" s="122"/>
      <c r="AM244" s="122"/>
      <c r="AN244" s="122"/>
      <c r="AO244" s="122"/>
      <c r="AP244" s="122"/>
      <c r="AQ244" s="122"/>
      <c r="AR244" s="122"/>
      <c r="AS244" s="122"/>
      <c r="AT244" s="122"/>
      <c r="AU244" s="122"/>
      <c r="AV244" s="122"/>
      <c r="AW244" s="122"/>
      <c r="AX244" s="122"/>
      <c r="AY244" s="122"/>
      <c r="AZ244" s="122"/>
      <c r="BA244" s="122"/>
      <c r="BB244" s="122"/>
      <c r="BC244" s="122"/>
      <c r="BD244" s="122"/>
      <c r="BE244" s="122"/>
      <c r="BF244" s="122"/>
      <c r="BG244" s="122"/>
      <c r="BH244" s="122"/>
      <c r="BI244" s="122"/>
      <c r="BJ244" s="122"/>
      <c r="BK244" s="122"/>
    </row>
    <row r="245" spans="1:63" ht="12.75" x14ac:dyDescent="0.2">
      <c r="A245" s="122"/>
      <c r="B245" s="124"/>
      <c r="C245" s="124"/>
      <c r="D245" s="124"/>
      <c r="E245" s="122"/>
      <c r="F245" s="124"/>
      <c r="G245" s="122"/>
      <c r="H245" s="122"/>
      <c r="I245" s="122"/>
      <c r="J245" s="122"/>
      <c r="K245" s="122"/>
      <c r="L245" s="122"/>
      <c r="M245" s="122"/>
      <c r="N245" s="122"/>
      <c r="O245" s="122"/>
      <c r="P245" s="122"/>
      <c r="Q245" s="122"/>
      <c r="R245" s="122"/>
      <c r="S245" s="122"/>
      <c r="T245" s="122"/>
      <c r="U245" s="122"/>
      <c r="V245" s="122"/>
      <c r="W245" s="122"/>
      <c r="X245" s="122"/>
      <c r="Y245" s="122"/>
      <c r="Z245" s="122"/>
      <c r="AA245" s="122"/>
      <c r="AB245" s="122"/>
      <c r="AC245" s="122"/>
      <c r="AD245" s="122"/>
      <c r="AE245" s="122"/>
      <c r="AF245" s="122"/>
      <c r="AG245" s="122"/>
      <c r="AH245" s="122"/>
      <c r="AI245" s="122"/>
      <c r="AJ245" s="122"/>
      <c r="AK245" s="122"/>
      <c r="AL245" s="122"/>
      <c r="AM245" s="122"/>
      <c r="AN245" s="122"/>
      <c r="AO245" s="122"/>
      <c r="AP245" s="122"/>
      <c r="AQ245" s="122"/>
      <c r="AR245" s="122"/>
      <c r="AS245" s="122"/>
      <c r="AT245" s="122"/>
      <c r="AU245" s="122"/>
      <c r="AV245" s="122"/>
      <c r="AW245" s="122"/>
      <c r="AX245" s="122"/>
      <c r="AY245" s="122"/>
      <c r="AZ245" s="122"/>
      <c r="BA245" s="122"/>
      <c r="BB245" s="122"/>
      <c r="BC245" s="122"/>
      <c r="BD245" s="122"/>
      <c r="BE245" s="122"/>
      <c r="BF245" s="122"/>
      <c r="BG245" s="122"/>
      <c r="BH245" s="122"/>
      <c r="BI245" s="122"/>
      <c r="BJ245" s="122"/>
      <c r="BK245" s="122"/>
    </row>
    <row r="246" spans="1:63" ht="12.75" x14ac:dyDescent="0.2">
      <c r="A246" s="122"/>
      <c r="B246" s="124"/>
      <c r="C246" s="124"/>
      <c r="D246" s="124"/>
      <c r="E246" s="122"/>
      <c r="F246" s="124"/>
      <c r="G246" s="122"/>
      <c r="H246" s="122"/>
      <c r="I246" s="122"/>
      <c r="J246" s="122"/>
      <c r="K246" s="122"/>
      <c r="L246" s="122"/>
      <c r="M246" s="122"/>
      <c r="N246" s="122"/>
      <c r="O246" s="122"/>
      <c r="P246" s="122"/>
      <c r="Q246" s="122"/>
      <c r="R246" s="122"/>
      <c r="S246" s="122"/>
      <c r="T246" s="122"/>
      <c r="U246" s="122"/>
      <c r="V246" s="122"/>
      <c r="W246" s="122"/>
      <c r="X246" s="122"/>
      <c r="Y246" s="122"/>
      <c r="Z246" s="122"/>
      <c r="AA246" s="122"/>
      <c r="AB246" s="122"/>
      <c r="AC246" s="122"/>
      <c r="AD246" s="122"/>
      <c r="AE246" s="122"/>
      <c r="AF246" s="122"/>
      <c r="AG246" s="122"/>
      <c r="AH246" s="122"/>
      <c r="AI246" s="122"/>
      <c r="AJ246" s="122"/>
      <c r="AK246" s="122"/>
      <c r="AL246" s="122"/>
      <c r="AM246" s="122"/>
      <c r="AN246" s="122"/>
      <c r="AO246" s="122"/>
      <c r="AP246" s="122"/>
      <c r="AQ246" s="122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22"/>
      <c r="BD246" s="122"/>
      <c r="BE246" s="122"/>
      <c r="BF246" s="122"/>
      <c r="BG246" s="122"/>
      <c r="BH246" s="122"/>
      <c r="BI246" s="122"/>
      <c r="BJ246" s="122"/>
      <c r="BK246" s="122"/>
    </row>
    <row r="247" spans="1:63" ht="12.75" x14ac:dyDescent="0.2">
      <c r="A247" s="122"/>
      <c r="B247" s="124"/>
      <c r="C247" s="124"/>
      <c r="D247" s="124"/>
      <c r="E247" s="122"/>
      <c r="F247" s="124"/>
      <c r="G247" s="122"/>
      <c r="H247" s="122"/>
      <c r="I247" s="122"/>
      <c r="J247" s="122"/>
      <c r="K247" s="122"/>
      <c r="L247" s="122"/>
      <c r="M247" s="122"/>
      <c r="N247" s="122"/>
      <c r="O247" s="122"/>
      <c r="P247" s="122"/>
      <c r="Q247" s="122"/>
      <c r="R247" s="122"/>
      <c r="S247" s="122"/>
      <c r="T247" s="122"/>
      <c r="U247" s="122"/>
      <c r="V247" s="122"/>
      <c r="W247" s="122"/>
      <c r="X247" s="122"/>
      <c r="Y247" s="122"/>
      <c r="Z247" s="122"/>
      <c r="AA247" s="122"/>
      <c r="AB247" s="122"/>
      <c r="AC247" s="122"/>
      <c r="AD247" s="122"/>
      <c r="AE247" s="122"/>
      <c r="AF247" s="122"/>
      <c r="AG247" s="122"/>
      <c r="AH247" s="122"/>
      <c r="AI247" s="122"/>
      <c r="AJ247" s="122"/>
      <c r="AK247" s="122"/>
      <c r="AL247" s="122"/>
      <c r="AM247" s="122"/>
      <c r="AN247" s="122"/>
      <c r="AO247" s="122"/>
      <c r="AP247" s="122"/>
      <c r="AQ247" s="122"/>
      <c r="AR247" s="122"/>
      <c r="AS247" s="122"/>
      <c r="AT247" s="122"/>
      <c r="AU247" s="122"/>
      <c r="AV247" s="122"/>
      <c r="AW247" s="122"/>
      <c r="AX247" s="122"/>
      <c r="AY247" s="122"/>
      <c r="AZ247" s="122"/>
      <c r="BA247" s="122"/>
      <c r="BB247" s="122"/>
      <c r="BC247" s="122"/>
      <c r="BD247" s="122"/>
      <c r="BE247" s="122"/>
      <c r="BF247" s="122"/>
      <c r="BG247" s="122"/>
      <c r="BH247" s="122"/>
      <c r="BI247" s="122"/>
      <c r="BJ247" s="122"/>
      <c r="BK247" s="122"/>
    </row>
    <row r="248" spans="1:63" ht="12.75" x14ac:dyDescent="0.2">
      <c r="A248" s="122"/>
      <c r="B248" s="124"/>
      <c r="C248" s="124"/>
      <c r="D248" s="124"/>
      <c r="E248" s="122"/>
      <c r="F248" s="124"/>
      <c r="G248" s="122"/>
      <c r="H248" s="122"/>
      <c r="I248" s="122"/>
      <c r="J248" s="122"/>
      <c r="K248" s="122"/>
      <c r="L248" s="122"/>
      <c r="M248" s="122"/>
      <c r="N248" s="122"/>
      <c r="O248" s="122"/>
      <c r="P248" s="122"/>
      <c r="Q248" s="122"/>
      <c r="R248" s="122"/>
      <c r="S248" s="122"/>
      <c r="T248" s="122"/>
      <c r="U248" s="122"/>
      <c r="V248" s="122"/>
      <c r="W248" s="122"/>
      <c r="X248" s="122"/>
      <c r="Y248" s="122"/>
      <c r="Z248" s="122"/>
      <c r="AA248" s="122"/>
      <c r="AB248" s="122"/>
      <c r="AC248" s="122"/>
      <c r="AD248" s="122"/>
      <c r="AE248" s="122"/>
      <c r="AF248" s="122"/>
      <c r="AG248" s="122"/>
      <c r="AH248" s="122"/>
      <c r="AI248" s="122"/>
      <c r="AJ248" s="122"/>
      <c r="AK248" s="122"/>
      <c r="AL248" s="122"/>
      <c r="AM248" s="122"/>
      <c r="AN248" s="122"/>
      <c r="AO248" s="122"/>
      <c r="AP248" s="122"/>
      <c r="AQ248" s="122"/>
      <c r="AR248" s="122"/>
      <c r="AS248" s="122"/>
      <c r="AT248" s="122"/>
      <c r="AU248" s="122"/>
      <c r="AV248" s="122"/>
      <c r="AW248" s="122"/>
      <c r="AX248" s="122"/>
      <c r="AY248" s="122"/>
      <c r="AZ248" s="122"/>
      <c r="BA248" s="122"/>
      <c r="BB248" s="122"/>
      <c r="BC248" s="122"/>
      <c r="BD248" s="122"/>
      <c r="BE248" s="122"/>
      <c r="BF248" s="122"/>
      <c r="BG248" s="122"/>
      <c r="BH248" s="122"/>
      <c r="BI248" s="122"/>
      <c r="BJ248" s="122"/>
      <c r="BK248" s="122"/>
    </row>
    <row r="249" spans="1:63" ht="12.75" x14ac:dyDescent="0.2">
      <c r="A249" s="122"/>
      <c r="B249" s="124"/>
      <c r="C249" s="124"/>
      <c r="D249" s="124"/>
      <c r="E249" s="122"/>
      <c r="F249" s="124"/>
      <c r="G249" s="122"/>
      <c r="H249" s="122"/>
      <c r="I249" s="122"/>
      <c r="J249" s="122"/>
      <c r="K249" s="122"/>
      <c r="L249" s="122"/>
      <c r="M249" s="122"/>
      <c r="N249" s="122"/>
      <c r="O249" s="122"/>
      <c r="P249" s="122"/>
      <c r="Q249" s="122"/>
      <c r="R249" s="122"/>
      <c r="S249" s="122"/>
      <c r="T249" s="122"/>
      <c r="U249" s="122"/>
      <c r="V249" s="122"/>
      <c r="W249" s="122"/>
      <c r="X249" s="122"/>
      <c r="Y249" s="122"/>
      <c r="Z249" s="122"/>
      <c r="AA249" s="122"/>
      <c r="AB249" s="122"/>
      <c r="AC249" s="122"/>
      <c r="AD249" s="122"/>
      <c r="AE249" s="122"/>
      <c r="AF249" s="122"/>
      <c r="AG249" s="122"/>
      <c r="AH249" s="122"/>
      <c r="AI249" s="122"/>
      <c r="AJ249" s="122"/>
      <c r="AK249" s="122"/>
      <c r="AL249" s="122"/>
      <c r="AM249" s="122"/>
      <c r="AN249" s="122"/>
      <c r="AO249" s="122"/>
      <c r="AP249" s="122"/>
      <c r="AQ249" s="122"/>
      <c r="AR249" s="122"/>
      <c r="AS249" s="122"/>
      <c r="AT249" s="122"/>
      <c r="AU249" s="122"/>
      <c r="AV249" s="122"/>
      <c r="AW249" s="122"/>
      <c r="AX249" s="122"/>
      <c r="AY249" s="122"/>
      <c r="AZ249" s="122"/>
      <c r="BA249" s="122"/>
      <c r="BB249" s="122"/>
      <c r="BC249" s="122"/>
      <c r="BD249" s="122"/>
      <c r="BE249" s="122"/>
      <c r="BF249" s="122"/>
      <c r="BG249" s="122"/>
      <c r="BH249" s="122"/>
      <c r="BI249" s="122"/>
      <c r="BJ249" s="122"/>
      <c r="BK249" s="122"/>
    </row>
    <row r="250" spans="1:63" ht="12.75" x14ac:dyDescent="0.2">
      <c r="A250" s="122"/>
      <c r="B250" s="124"/>
      <c r="C250" s="124"/>
      <c r="D250" s="124"/>
      <c r="E250" s="122"/>
      <c r="F250" s="124"/>
      <c r="G250" s="122"/>
      <c r="H250" s="122"/>
      <c r="I250" s="122"/>
      <c r="J250" s="122"/>
      <c r="K250" s="122"/>
      <c r="L250" s="122"/>
      <c r="M250" s="122"/>
      <c r="N250" s="122"/>
      <c r="O250" s="122"/>
      <c r="P250" s="122"/>
      <c r="Q250" s="122"/>
      <c r="R250" s="122"/>
      <c r="S250" s="122"/>
      <c r="T250" s="122"/>
      <c r="U250" s="122"/>
      <c r="V250" s="122"/>
      <c r="W250" s="122"/>
      <c r="X250" s="122"/>
      <c r="Y250" s="122"/>
      <c r="Z250" s="122"/>
      <c r="AA250" s="122"/>
      <c r="AB250" s="122"/>
      <c r="AC250" s="122"/>
      <c r="AD250" s="122"/>
      <c r="AE250" s="122"/>
      <c r="AF250" s="122"/>
      <c r="AG250" s="122"/>
      <c r="AH250" s="122"/>
      <c r="AI250" s="122"/>
      <c r="AJ250" s="122"/>
      <c r="AK250" s="122"/>
      <c r="AL250" s="122"/>
      <c r="AM250" s="122"/>
      <c r="AN250" s="122"/>
      <c r="AO250" s="122"/>
      <c r="AP250" s="122"/>
      <c r="AQ250" s="122"/>
      <c r="AR250" s="122"/>
      <c r="AS250" s="122"/>
      <c r="AT250" s="122"/>
      <c r="AU250" s="122"/>
      <c r="AV250" s="122"/>
      <c r="AW250" s="122"/>
      <c r="AX250" s="122"/>
      <c r="AY250" s="122"/>
      <c r="AZ250" s="122"/>
      <c r="BA250" s="122"/>
      <c r="BB250" s="122"/>
      <c r="BC250" s="122"/>
      <c r="BD250" s="122"/>
      <c r="BE250" s="122"/>
      <c r="BF250" s="122"/>
      <c r="BG250" s="122"/>
      <c r="BH250" s="122"/>
      <c r="BI250" s="122"/>
      <c r="BJ250" s="122"/>
      <c r="BK250" s="122"/>
    </row>
    <row r="251" spans="1:63" ht="12.75" x14ac:dyDescent="0.2">
      <c r="A251" s="122"/>
      <c r="B251" s="124"/>
      <c r="C251" s="124"/>
      <c r="D251" s="124"/>
      <c r="E251" s="122"/>
      <c r="F251" s="124"/>
      <c r="G251" s="122"/>
      <c r="H251" s="122"/>
      <c r="I251" s="122"/>
      <c r="J251" s="122"/>
      <c r="K251" s="122"/>
      <c r="L251" s="122"/>
      <c r="M251" s="122"/>
      <c r="N251" s="122"/>
      <c r="O251" s="122"/>
      <c r="P251" s="122"/>
      <c r="Q251" s="122"/>
      <c r="R251" s="122"/>
      <c r="S251" s="122"/>
      <c r="T251" s="122"/>
      <c r="U251" s="122"/>
      <c r="V251" s="122"/>
      <c r="W251" s="122"/>
      <c r="X251" s="122"/>
      <c r="Y251" s="122"/>
      <c r="Z251" s="122"/>
      <c r="AA251" s="122"/>
      <c r="AB251" s="122"/>
      <c r="AC251" s="122"/>
      <c r="AD251" s="122"/>
      <c r="AE251" s="122"/>
      <c r="AF251" s="122"/>
      <c r="AG251" s="122"/>
      <c r="AH251" s="122"/>
      <c r="AI251" s="122"/>
      <c r="AJ251" s="122"/>
      <c r="AK251" s="122"/>
      <c r="AL251" s="122"/>
      <c r="AM251" s="122"/>
      <c r="AN251" s="122"/>
      <c r="AO251" s="122"/>
      <c r="AP251" s="122"/>
      <c r="AQ251" s="122"/>
      <c r="AR251" s="122"/>
      <c r="AS251" s="122"/>
      <c r="AT251" s="122"/>
      <c r="AU251" s="122"/>
      <c r="AV251" s="122"/>
      <c r="AW251" s="122"/>
      <c r="AX251" s="122"/>
      <c r="AY251" s="122"/>
      <c r="AZ251" s="122"/>
      <c r="BA251" s="122"/>
      <c r="BB251" s="122"/>
      <c r="BC251" s="122"/>
      <c r="BD251" s="122"/>
      <c r="BE251" s="122"/>
      <c r="BF251" s="122"/>
      <c r="BG251" s="122"/>
      <c r="BH251" s="122"/>
      <c r="BI251" s="122"/>
      <c r="BJ251" s="122"/>
      <c r="BK251" s="122"/>
    </row>
    <row r="252" spans="1:63" ht="12.75" x14ac:dyDescent="0.2">
      <c r="A252" s="122"/>
      <c r="B252" s="124"/>
      <c r="C252" s="124"/>
      <c r="D252" s="124"/>
      <c r="E252" s="122"/>
      <c r="F252" s="124"/>
      <c r="G252" s="122"/>
      <c r="H252" s="122"/>
      <c r="I252" s="122"/>
      <c r="J252" s="122"/>
      <c r="K252" s="122"/>
      <c r="L252" s="122"/>
      <c r="M252" s="122"/>
      <c r="N252" s="122"/>
      <c r="O252" s="122"/>
      <c r="P252" s="122"/>
      <c r="Q252" s="122"/>
      <c r="R252" s="122"/>
      <c r="S252" s="122"/>
      <c r="T252" s="122"/>
      <c r="U252" s="122"/>
      <c r="V252" s="122"/>
      <c r="W252" s="122"/>
      <c r="X252" s="122"/>
      <c r="Y252" s="122"/>
      <c r="Z252" s="122"/>
      <c r="AA252" s="122"/>
      <c r="AB252" s="122"/>
      <c r="AC252" s="122"/>
      <c r="AD252" s="122"/>
      <c r="AE252" s="122"/>
      <c r="AF252" s="122"/>
      <c r="AG252" s="122"/>
      <c r="AH252" s="122"/>
      <c r="AI252" s="122"/>
      <c r="AJ252" s="122"/>
      <c r="AK252" s="122"/>
      <c r="AL252" s="122"/>
      <c r="AM252" s="122"/>
      <c r="AN252" s="122"/>
      <c r="AO252" s="122"/>
      <c r="AP252" s="122"/>
      <c r="AQ252" s="122"/>
      <c r="AR252" s="122"/>
      <c r="AS252" s="122"/>
      <c r="AT252" s="122"/>
      <c r="AU252" s="122"/>
      <c r="AV252" s="122"/>
      <c r="AW252" s="122"/>
      <c r="AX252" s="122"/>
      <c r="AY252" s="122"/>
      <c r="AZ252" s="122"/>
      <c r="BA252" s="122"/>
      <c r="BB252" s="122"/>
      <c r="BC252" s="122"/>
      <c r="BD252" s="122"/>
      <c r="BE252" s="122"/>
      <c r="BF252" s="122"/>
      <c r="BG252" s="122"/>
      <c r="BH252" s="122"/>
      <c r="BI252" s="122"/>
      <c r="BJ252" s="122"/>
      <c r="BK252" s="122"/>
    </row>
    <row r="253" spans="1:63" ht="12.75" x14ac:dyDescent="0.2">
      <c r="A253" s="122"/>
      <c r="B253" s="124"/>
      <c r="C253" s="124"/>
      <c r="D253" s="124"/>
      <c r="E253" s="122"/>
      <c r="F253" s="124"/>
      <c r="G253" s="122"/>
      <c r="H253" s="122"/>
      <c r="I253" s="122"/>
      <c r="J253" s="122"/>
      <c r="K253" s="122"/>
      <c r="L253" s="122"/>
      <c r="M253" s="122"/>
      <c r="N253" s="122"/>
      <c r="O253" s="122"/>
      <c r="P253" s="122"/>
      <c r="Q253" s="122"/>
      <c r="R253" s="122"/>
      <c r="S253" s="122"/>
      <c r="T253" s="122"/>
      <c r="U253" s="122"/>
      <c r="V253" s="122"/>
      <c r="W253" s="122"/>
      <c r="X253" s="122"/>
      <c r="Y253" s="122"/>
      <c r="Z253" s="122"/>
      <c r="AA253" s="122"/>
      <c r="AB253" s="122"/>
      <c r="AC253" s="122"/>
      <c r="AD253" s="122"/>
      <c r="AE253" s="122"/>
      <c r="AF253" s="122"/>
      <c r="AG253" s="122"/>
      <c r="AH253" s="122"/>
      <c r="AI253" s="122"/>
      <c r="AJ253" s="122"/>
      <c r="AK253" s="122"/>
      <c r="AL253" s="122"/>
      <c r="AM253" s="122"/>
      <c r="AN253" s="122"/>
      <c r="AO253" s="122"/>
      <c r="AP253" s="122"/>
      <c r="AQ253" s="122"/>
      <c r="AR253" s="122"/>
      <c r="AS253" s="122"/>
      <c r="AT253" s="122"/>
      <c r="AU253" s="122"/>
      <c r="AV253" s="122"/>
      <c r="AW253" s="122"/>
      <c r="AX253" s="122"/>
      <c r="AY253" s="122"/>
      <c r="AZ253" s="122"/>
      <c r="BA253" s="122"/>
      <c r="BB253" s="122"/>
      <c r="BC253" s="122"/>
      <c r="BD253" s="122"/>
      <c r="BE253" s="122"/>
      <c r="BF253" s="122"/>
      <c r="BG253" s="122"/>
      <c r="BH253" s="122"/>
      <c r="BI253" s="122"/>
      <c r="BJ253" s="122"/>
      <c r="BK253" s="122"/>
    </row>
    <row r="254" spans="1:63" ht="12.75" x14ac:dyDescent="0.2">
      <c r="A254" s="122"/>
      <c r="B254" s="124"/>
      <c r="C254" s="124"/>
      <c r="D254" s="124"/>
      <c r="E254" s="122"/>
      <c r="F254" s="124"/>
      <c r="G254" s="122"/>
      <c r="H254" s="122"/>
      <c r="I254" s="122"/>
      <c r="J254" s="122"/>
      <c r="K254" s="122"/>
      <c r="L254" s="122"/>
      <c r="M254" s="122"/>
      <c r="N254" s="122"/>
      <c r="O254" s="122"/>
      <c r="P254" s="122"/>
      <c r="Q254" s="122"/>
      <c r="R254" s="122"/>
      <c r="S254" s="122"/>
      <c r="T254" s="122"/>
      <c r="U254" s="122"/>
      <c r="V254" s="122"/>
      <c r="W254" s="122"/>
      <c r="X254" s="122"/>
      <c r="Y254" s="122"/>
      <c r="Z254" s="122"/>
      <c r="AA254" s="122"/>
      <c r="AB254" s="122"/>
      <c r="AC254" s="122"/>
      <c r="AD254" s="122"/>
      <c r="AE254" s="122"/>
      <c r="AF254" s="122"/>
      <c r="AG254" s="122"/>
      <c r="AH254" s="122"/>
      <c r="AI254" s="122"/>
      <c r="AJ254" s="122"/>
      <c r="AK254" s="122"/>
      <c r="AL254" s="122"/>
      <c r="AM254" s="122"/>
      <c r="AN254" s="122"/>
      <c r="AO254" s="122"/>
      <c r="AP254" s="122"/>
      <c r="AQ254" s="122"/>
      <c r="AR254" s="122"/>
      <c r="AS254" s="122"/>
      <c r="AT254" s="122"/>
      <c r="AU254" s="122"/>
      <c r="AV254" s="122"/>
      <c r="AW254" s="122"/>
      <c r="AX254" s="122"/>
      <c r="AY254" s="122"/>
      <c r="AZ254" s="122"/>
      <c r="BA254" s="122"/>
      <c r="BB254" s="122"/>
      <c r="BC254" s="122"/>
      <c r="BD254" s="122"/>
      <c r="BE254" s="122"/>
      <c r="BF254" s="122"/>
      <c r="BG254" s="122"/>
      <c r="BH254" s="122"/>
      <c r="BI254" s="122"/>
      <c r="BJ254" s="122"/>
      <c r="BK254" s="122"/>
    </row>
    <row r="255" spans="1:63" ht="12.75" x14ac:dyDescent="0.2">
      <c r="A255" s="122"/>
      <c r="B255" s="124"/>
      <c r="C255" s="124"/>
      <c r="D255" s="124"/>
      <c r="E255" s="122"/>
      <c r="F255" s="124"/>
      <c r="G255" s="122"/>
      <c r="H255" s="122"/>
      <c r="I255" s="122"/>
      <c r="J255" s="122"/>
      <c r="K255" s="122"/>
      <c r="L255" s="122"/>
      <c r="M255" s="122"/>
      <c r="N255" s="122"/>
      <c r="O255" s="122"/>
      <c r="P255" s="122"/>
      <c r="Q255" s="122"/>
      <c r="R255" s="122"/>
      <c r="S255" s="122"/>
      <c r="T255" s="122"/>
      <c r="U255" s="122"/>
      <c r="V255" s="122"/>
      <c r="W255" s="122"/>
      <c r="X255" s="122"/>
      <c r="Y255" s="122"/>
      <c r="Z255" s="122"/>
      <c r="AA255" s="122"/>
      <c r="AB255" s="122"/>
      <c r="AC255" s="122"/>
      <c r="AD255" s="122"/>
      <c r="AE255" s="122"/>
      <c r="AF255" s="122"/>
      <c r="AG255" s="122"/>
      <c r="AH255" s="122"/>
      <c r="AI255" s="122"/>
      <c r="AJ255" s="122"/>
      <c r="AK255" s="122"/>
      <c r="AL255" s="122"/>
      <c r="AM255" s="122"/>
      <c r="AN255" s="122"/>
      <c r="AO255" s="122"/>
      <c r="AP255" s="122"/>
      <c r="AQ255" s="122"/>
      <c r="AR255" s="122"/>
      <c r="AS255" s="122"/>
      <c r="AT255" s="122"/>
      <c r="AU255" s="122"/>
      <c r="AV255" s="122"/>
      <c r="AW255" s="122"/>
      <c r="AX255" s="122"/>
      <c r="AY255" s="122"/>
      <c r="AZ255" s="122"/>
      <c r="BA255" s="122"/>
      <c r="BB255" s="122"/>
      <c r="BC255" s="122"/>
      <c r="BD255" s="122"/>
      <c r="BE255" s="122"/>
      <c r="BF255" s="122"/>
      <c r="BG255" s="122"/>
      <c r="BH255" s="122"/>
      <c r="BI255" s="122"/>
      <c r="BJ255" s="122"/>
      <c r="BK255" s="122"/>
    </row>
    <row r="256" spans="1:63" ht="12.75" x14ac:dyDescent="0.2">
      <c r="A256" s="122"/>
      <c r="B256" s="124"/>
      <c r="C256" s="124"/>
      <c r="D256" s="124"/>
      <c r="E256" s="122"/>
      <c r="F256" s="124"/>
      <c r="G256" s="122"/>
      <c r="H256" s="122"/>
      <c r="I256" s="122"/>
      <c r="J256" s="122"/>
      <c r="K256" s="122"/>
      <c r="L256" s="122"/>
      <c r="M256" s="122"/>
      <c r="N256" s="122"/>
      <c r="O256" s="122"/>
      <c r="P256" s="122"/>
      <c r="Q256" s="122"/>
      <c r="R256" s="122"/>
      <c r="S256" s="122"/>
      <c r="T256" s="122"/>
      <c r="U256" s="122"/>
      <c r="V256" s="122"/>
      <c r="W256" s="122"/>
      <c r="X256" s="122"/>
      <c r="Y256" s="122"/>
      <c r="Z256" s="122"/>
      <c r="AA256" s="122"/>
      <c r="AB256" s="122"/>
      <c r="AC256" s="122"/>
      <c r="AD256" s="122"/>
      <c r="AE256" s="122"/>
      <c r="AF256" s="122"/>
      <c r="AG256" s="122"/>
      <c r="AH256" s="122"/>
      <c r="AI256" s="122"/>
      <c r="AJ256" s="122"/>
      <c r="AK256" s="122"/>
      <c r="AL256" s="122"/>
      <c r="AM256" s="122"/>
      <c r="AN256" s="122"/>
      <c r="AO256" s="122"/>
      <c r="AP256" s="122"/>
      <c r="AQ256" s="122"/>
      <c r="AR256" s="122"/>
      <c r="AS256" s="122"/>
      <c r="AT256" s="122"/>
      <c r="AU256" s="122"/>
      <c r="AV256" s="122"/>
      <c r="AW256" s="122"/>
      <c r="AX256" s="122"/>
      <c r="AY256" s="122"/>
      <c r="AZ256" s="122"/>
      <c r="BA256" s="122"/>
      <c r="BB256" s="122"/>
      <c r="BC256" s="122"/>
      <c r="BD256" s="122"/>
      <c r="BE256" s="122"/>
      <c r="BF256" s="122"/>
      <c r="BG256" s="122"/>
      <c r="BH256" s="122"/>
      <c r="BI256" s="122"/>
      <c r="BJ256" s="122"/>
      <c r="BK256" s="122"/>
    </row>
    <row r="257" spans="1:63" ht="12.75" x14ac:dyDescent="0.2">
      <c r="A257" s="122"/>
      <c r="B257" s="124"/>
      <c r="C257" s="124"/>
      <c r="D257" s="124"/>
      <c r="E257" s="122"/>
      <c r="F257" s="124"/>
      <c r="G257" s="122"/>
      <c r="H257" s="122"/>
      <c r="I257" s="122"/>
      <c r="J257" s="122"/>
      <c r="K257" s="122"/>
      <c r="L257" s="122"/>
      <c r="M257" s="122"/>
      <c r="N257" s="122"/>
      <c r="O257" s="122"/>
      <c r="P257" s="122"/>
      <c r="Q257" s="122"/>
      <c r="R257" s="122"/>
      <c r="S257" s="122"/>
      <c r="T257" s="122"/>
      <c r="U257" s="122"/>
      <c r="V257" s="122"/>
      <c r="W257" s="122"/>
      <c r="X257" s="122"/>
      <c r="Y257" s="122"/>
      <c r="Z257" s="122"/>
      <c r="AA257" s="122"/>
      <c r="AB257" s="122"/>
      <c r="AC257" s="122"/>
      <c r="AD257" s="122"/>
      <c r="AE257" s="122"/>
      <c r="AF257" s="122"/>
      <c r="AG257" s="122"/>
      <c r="AH257" s="122"/>
      <c r="AI257" s="122"/>
      <c r="AJ257" s="122"/>
      <c r="AK257" s="122"/>
      <c r="AL257" s="122"/>
      <c r="AM257" s="122"/>
      <c r="AN257" s="122"/>
      <c r="AO257" s="122"/>
      <c r="AP257" s="122"/>
      <c r="AQ257" s="122"/>
      <c r="AR257" s="122"/>
      <c r="AS257" s="122"/>
      <c r="AT257" s="122"/>
      <c r="AU257" s="122"/>
      <c r="AV257" s="122"/>
      <c r="AW257" s="122"/>
      <c r="AX257" s="122"/>
      <c r="AY257" s="122"/>
      <c r="AZ257" s="122"/>
      <c r="BA257" s="122"/>
      <c r="BB257" s="122"/>
      <c r="BC257" s="122"/>
      <c r="BD257" s="122"/>
      <c r="BE257" s="122"/>
      <c r="BF257" s="122"/>
      <c r="BG257" s="122"/>
      <c r="BH257" s="122"/>
      <c r="BI257" s="122"/>
      <c r="BJ257" s="122"/>
      <c r="BK257" s="122"/>
    </row>
    <row r="258" spans="1:63" ht="12.75" x14ac:dyDescent="0.2">
      <c r="A258" s="122"/>
      <c r="B258" s="124"/>
      <c r="C258" s="124"/>
      <c r="D258" s="124"/>
      <c r="E258" s="122"/>
      <c r="F258" s="124"/>
      <c r="G258" s="122"/>
      <c r="H258" s="122"/>
      <c r="I258" s="122"/>
      <c r="J258" s="122"/>
      <c r="K258" s="122"/>
      <c r="L258" s="122"/>
      <c r="M258" s="122"/>
      <c r="N258" s="122"/>
      <c r="O258" s="122"/>
      <c r="P258" s="122"/>
      <c r="Q258" s="122"/>
      <c r="R258" s="122"/>
      <c r="S258" s="122"/>
      <c r="T258" s="122"/>
      <c r="U258" s="122"/>
      <c r="V258" s="122"/>
      <c r="W258" s="122"/>
      <c r="X258" s="122"/>
      <c r="Y258" s="122"/>
      <c r="Z258" s="122"/>
      <c r="AA258" s="122"/>
      <c r="AB258" s="122"/>
      <c r="AC258" s="122"/>
      <c r="AD258" s="122"/>
      <c r="AE258" s="122"/>
      <c r="AF258" s="122"/>
      <c r="AG258" s="122"/>
      <c r="AH258" s="122"/>
      <c r="AI258" s="122"/>
      <c r="AJ258" s="122"/>
      <c r="AK258" s="122"/>
      <c r="AL258" s="122"/>
      <c r="AM258" s="122"/>
      <c r="AN258" s="122"/>
      <c r="AO258" s="122"/>
      <c r="AP258" s="122"/>
      <c r="AQ258" s="122"/>
      <c r="AR258" s="122"/>
      <c r="AS258" s="122"/>
      <c r="AT258" s="122"/>
      <c r="AU258" s="122"/>
      <c r="AV258" s="122"/>
      <c r="AW258" s="122"/>
      <c r="AX258" s="122"/>
      <c r="AY258" s="122"/>
      <c r="AZ258" s="122"/>
      <c r="BA258" s="122"/>
      <c r="BB258" s="122"/>
      <c r="BC258" s="122"/>
      <c r="BD258" s="122"/>
      <c r="BE258" s="122"/>
      <c r="BF258" s="122"/>
      <c r="BG258" s="122"/>
      <c r="BH258" s="122"/>
      <c r="BI258" s="122"/>
      <c r="BJ258" s="122"/>
      <c r="BK258" s="122"/>
    </row>
    <row r="259" spans="1:63" ht="12.75" x14ac:dyDescent="0.2">
      <c r="A259" s="122"/>
      <c r="B259" s="124"/>
      <c r="C259" s="124"/>
      <c r="D259" s="124"/>
      <c r="E259" s="122"/>
      <c r="F259" s="124"/>
      <c r="G259" s="122"/>
      <c r="H259" s="122"/>
      <c r="I259" s="122"/>
      <c r="J259" s="122"/>
      <c r="K259" s="122"/>
      <c r="L259" s="122"/>
      <c r="M259" s="122"/>
      <c r="N259" s="122"/>
      <c r="O259" s="122"/>
      <c r="P259" s="122"/>
      <c r="Q259" s="122"/>
      <c r="R259" s="122"/>
      <c r="S259" s="122"/>
      <c r="T259" s="122"/>
      <c r="U259" s="122"/>
      <c r="V259" s="122"/>
      <c r="W259" s="122"/>
      <c r="X259" s="122"/>
      <c r="Y259" s="122"/>
      <c r="Z259" s="122"/>
      <c r="AA259" s="122"/>
      <c r="AB259" s="122"/>
      <c r="AC259" s="122"/>
      <c r="AD259" s="122"/>
      <c r="AE259" s="122"/>
      <c r="AF259" s="122"/>
      <c r="AG259" s="122"/>
      <c r="AH259" s="122"/>
      <c r="AI259" s="122"/>
      <c r="AJ259" s="122"/>
      <c r="AK259" s="122"/>
      <c r="AL259" s="122"/>
      <c r="AM259" s="122"/>
      <c r="AN259" s="122"/>
      <c r="AO259" s="122"/>
      <c r="AP259" s="122"/>
      <c r="AQ259" s="122"/>
      <c r="AR259" s="122"/>
      <c r="AS259" s="122"/>
      <c r="AT259" s="122"/>
      <c r="AU259" s="122"/>
      <c r="AV259" s="122"/>
      <c r="AW259" s="122"/>
      <c r="AX259" s="122"/>
      <c r="AY259" s="122"/>
      <c r="AZ259" s="122"/>
      <c r="BA259" s="122"/>
      <c r="BB259" s="122"/>
      <c r="BC259" s="122"/>
      <c r="BD259" s="122"/>
      <c r="BE259" s="122"/>
      <c r="BF259" s="122"/>
      <c r="BG259" s="122"/>
      <c r="BH259" s="122"/>
      <c r="BI259" s="122"/>
      <c r="BJ259" s="122"/>
      <c r="BK259" s="122"/>
    </row>
    <row r="260" spans="1:63" ht="12.75" x14ac:dyDescent="0.2">
      <c r="A260" s="122"/>
      <c r="B260" s="124"/>
      <c r="C260" s="124"/>
      <c r="D260" s="124"/>
      <c r="E260" s="122"/>
      <c r="F260" s="124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  <c r="U260" s="122"/>
      <c r="V260" s="122"/>
      <c r="W260" s="122"/>
      <c r="X260" s="122"/>
      <c r="Y260" s="122"/>
      <c r="Z260" s="122"/>
      <c r="AA260" s="122"/>
      <c r="AB260" s="122"/>
      <c r="AC260" s="122"/>
      <c r="AD260" s="122"/>
      <c r="AE260" s="122"/>
      <c r="AF260" s="122"/>
      <c r="AG260" s="122"/>
      <c r="AH260" s="122"/>
      <c r="AI260" s="122"/>
      <c r="AJ260" s="122"/>
      <c r="AK260" s="122"/>
      <c r="AL260" s="122"/>
      <c r="AM260" s="122"/>
      <c r="AN260" s="122"/>
      <c r="AO260" s="122"/>
      <c r="AP260" s="122"/>
      <c r="AQ260" s="122"/>
      <c r="AR260" s="122"/>
      <c r="AS260" s="122"/>
      <c r="AT260" s="122"/>
      <c r="AU260" s="122"/>
      <c r="AV260" s="122"/>
      <c r="AW260" s="122"/>
      <c r="AX260" s="122"/>
      <c r="AY260" s="122"/>
      <c r="AZ260" s="122"/>
      <c r="BA260" s="122"/>
      <c r="BB260" s="122"/>
      <c r="BC260" s="122"/>
      <c r="BD260" s="122"/>
      <c r="BE260" s="122"/>
      <c r="BF260" s="122"/>
      <c r="BG260" s="122"/>
      <c r="BH260" s="122"/>
      <c r="BI260" s="122"/>
      <c r="BJ260" s="122"/>
      <c r="BK260" s="122"/>
    </row>
    <row r="261" spans="1:63" ht="12.75" x14ac:dyDescent="0.2">
      <c r="A261" s="122"/>
      <c r="B261" s="124"/>
      <c r="C261" s="124"/>
      <c r="D261" s="124"/>
      <c r="E261" s="122"/>
      <c r="F261" s="124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  <c r="U261" s="122"/>
      <c r="V261" s="122"/>
      <c r="W261" s="122"/>
      <c r="X261" s="122"/>
      <c r="Y261" s="122"/>
      <c r="Z261" s="122"/>
      <c r="AA261" s="122"/>
      <c r="AB261" s="122"/>
      <c r="AC261" s="122"/>
      <c r="AD261" s="122"/>
      <c r="AE261" s="122"/>
      <c r="AF261" s="122"/>
      <c r="AG261" s="122"/>
      <c r="AH261" s="122"/>
      <c r="AI261" s="122"/>
      <c r="AJ261" s="122"/>
      <c r="AK261" s="122"/>
      <c r="AL261" s="122"/>
      <c r="AM261" s="122"/>
      <c r="AN261" s="122"/>
      <c r="AO261" s="122"/>
      <c r="AP261" s="122"/>
      <c r="AQ261" s="122"/>
      <c r="AR261" s="122"/>
      <c r="AS261" s="122"/>
      <c r="AT261" s="122"/>
      <c r="AU261" s="122"/>
      <c r="AV261" s="122"/>
      <c r="AW261" s="122"/>
      <c r="AX261" s="122"/>
      <c r="AY261" s="122"/>
      <c r="AZ261" s="122"/>
      <c r="BA261" s="122"/>
      <c r="BB261" s="122"/>
      <c r="BC261" s="122"/>
      <c r="BD261" s="122"/>
      <c r="BE261" s="122"/>
      <c r="BF261" s="122"/>
      <c r="BG261" s="122"/>
      <c r="BH261" s="122"/>
      <c r="BI261" s="122"/>
      <c r="BJ261" s="122"/>
      <c r="BK261" s="122"/>
    </row>
    <row r="262" spans="1:63" ht="12.75" x14ac:dyDescent="0.2">
      <c r="A262" s="122"/>
      <c r="B262" s="124"/>
      <c r="C262" s="124"/>
      <c r="D262" s="124"/>
      <c r="E262" s="122"/>
      <c r="F262" s="124"/>
      <c r="G262" s="122"/>
      <c r="H262" s="122"/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  <c r="U262" s="122"/>
      <c r="V262" s="122"/>
      <c r="W262" s="122"/>
      <c r="X262" s="122"/>
      <c r="Y262" s="122"/>
      <c r="Z262" s="122"/>
      <c r="AA262" s="122"/>
      <c r="AB262" s="122"/>
      <c r="AC262" s="122"/>
      <c r="AD262" s="122"/>
      <c r="AE262" s="122"/>
      <c r="AF262" s="122"/>
      <c r="AG262" s="122"/>
      <c r="AH262" s="122"/>
      <c r="AI262" s="122"/>
      <c r="AJ262" s="122"/>
      <c r="AK262" s="122"/>
      <c r="AL262" s="122"/>
      <c r="AM262" s="122"/>
      <c r="AN262" s="122"/>
      <c r="AO262" s="122"/>
      <c r="AP262" s="122"/>
      <c r="AQ262" s="122"/>
      <c r="AR262" s="122"/>
      <c r="AS262" s="122"/>
      <c r="AT262" s="122"/>
      <c r="AU262" s="122"/>
      <c r="AV262" s="122"/>
      <c r="AW262" s="122"/>
      <c r="AX262" s="122"/>
      <c r="AY262" s="122"/>
      <c r="AZ262" s="122"/>
      <c r="BA262" s="122"/>
      <c r="BB262" s="122"/>
      <c r="BC262" s="122"/>
      <c r="BD262" s="122"/>
      <c r="BE262" s="122"/>
      <c r="BF262" s="122"/>
      <c r="BG262" s="122"/>
      <c r="BH262" s="122"/>
      <c r="BI262" s="122"/>
      <c r="BJ262" s="122"/>
      <c r="BK262" s="122"/>
    </row>
    <row r="263" spans="1:63" ht="12.75" x14ac:dyDescent="0.2">
      <c r="A263" s="122"/>
      <c r="B263" s="124"/>
      <c r="C263" s="124"/>
      <c r="D263" s="124"/>
      <c r="E263" s="122"/>
      <c r="F263" s="124"/>
      <c r="G263" s="122"/>
      <c r="H263" s="122"/>
      <c r="I263" s="122"/>
      <c r="J263" s="122"/>
      <c r="K263" s="122"/>
      <c r="L263" s="122"/>
      <c r="M263" s="122"/>
      <c r="N263" s="122"/>
      <c r="O263" s="122"/>
      <c r="P263" s="122"/>
      <c r="Q263" s="122"/>
      <c r="R263" s="122"/>
      <c r="S263" s="122"/>
      <c r="T263" s="122"/>
      <c r="U263" s="122"/>
      <c r="V263" s="122"/>
      <c r="W263" s="122"/>
      <c r="X263" s="122"/>
      <c r="Y263" s="122"/>
      <c r="Z263" s="122"/>
      <c r="AA263" s="122"/>
      <c r="AB263" s="122"/>
      <c r="AC263" s="122"/>
      <c r="AD263" s="122"/>
      <c r="AE263" s="122"/>
      <c r="AF263" s="122"/>
      <c r="AG263" s="122"/>
      <c r="AH263" s="122"/>
      <c r="AI263" s="122"/>
      <c r="AJ263" s="122"/>
      <c r="AK263" s="122"/>
      <c r="AL263" s="122"/>
      <c r="AM263" s="122"/>
      <c r="AN263" s="122"/>
      <c r="AO263" s="122"/>
      <c r="AP263" s="122"/>
      <c r="AQ263" s="122"/>
      <c r="AR263" s="122"/>
      <c r="AS263" s="122"/>
      <c r="AT263" s="122"/>
      <c r="AU263" s="122"/>
      <c r="AV263" s="122"/>
      <c r="AW263" s="122"/>
      <c r="AX263" s="122"/>
      <c r="AY263" s="122"/>
      <c r="AZ263" s="122"/>
      <c r="BA263" s="122"/>
      <c r="BB263" s="122"/>
      <c r="BC263" s="122"/>
      <c r="BD263" s="122"/>
      <c r="BE263" s="122"/>
      <c r="BF263" s="122"/>
      <c r="BG263" s="122"/>
      <c r="BH263" s="122"/>
      <c r="BI263" s="122"/>
      <c r="BJ263" s="122"/>
      <c r="BK263" s="122"/>
    </row>
    <row r="264" spans="1:63" ht="12.75" x14ac:dyDescent="0.2">
      <c r="A264" s="122"/>
      <c r="B264" s="124"/>
      <c r="C264" s="124"/>
      <c r="D264" s="124"/>
      <c r="E264" s="122"/>
      <c r="F264" s="124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122"/>
      <c r="S264" s="122"/>
      <c r="T264" s="122"/>
      <c r="U264" s="122"/>
      <c r="V264" s="122"/>
      <c r="W264" s="122"/>
      <c r="X264" s="122"/>
      <c r="Y264" s="122"/>
      <c r="Z264" s="122"/>
      <c r="AA264" s="122"/>
      <c r="AB264" s="122"/>
      <c r="AC264" s="122"/>
      <c r="AD264" s="122"/>
      <c r="AE264" s="122"/>
      <c r="AF264" s="122"/>
      <c r="AG264" s="122"/>
      <c r="AH264" s="122"/>
      <c r="AI264" s="122"/>
      <c r="AJ264" s="122"/>
      <c r="AK264" s="122"/>
      <c r="AL264" s="122"/>
      <c r="AM264" s="122"/>
      <c r="AN264" s="122"/>
      <c r="AO264" s="122"/>
      <c r="AP264" s="122"/>
      <c r="AQ264" s="122"/>
      <c r="AR264" s="122"/>
      <c r="AS264" s="122"/>
      <c r="AT264" s="122"/>
      <c r="AU264" s="122"/>
      <c r="AV264" s="122"/>
      <c r="AW264" s="122"/>
      <c r="AX264" s="122"/>
      <c r="AY264" s="122"/>
      <c r="AZ264" s="122"/>
      <c r="BA264" s="122"/>
      <c r="BB264" s="122"/>
      <c r="BC264" s="122"/>
      <c r="BD264" s="122"/>
      <c r="BE264" s="122"/>
      <c r="BF264" s="122"/>
      <c r="BG264" s="122"/>
      <c r="BH264" s="122"/>
      <c r="BI264" s="122"/>
      <c r="BJ264" s="122"/>
      <c r="BK264" s="122"/>
    </row>
    <row r="265" spans="1:63" ht="12.75" x14ac:dyDescent="0.2">
      <c r="A265" s="122"/>
      <c r="B265" s="124"/>
      <c r="C265" s="124"/>
      <c r="D265" s="124"/>
      <c r="E265" s="122"/>
      <c r="F265" s="124"/>
      <c r="G265" s="122"/>
      <c r="H265" s="122"/>
      <c r="I265" s="122"/>
      <c r="J265" s="122"/>
      <c r="K265" s="122"/>
      <c r="L265" s="122"/>
      <c r="M265" s="122"/>
      <c r="N265" s="122"/>
      <c r="O265" s="122"/>
      <c r="P265" s="122"/>
      <c r="Q265" s="122"/>
      <c r="R265" s="122"/>
      <c r="S265" s="122"/>
      <c r="T265" s="122"/>
      <c r="U265" s="122"/>
      <c r="V265" s="122"/>
      <c r="W265" s="122"/>
      <c r="X265" s="122"/>
      <c r="Y265" s="122"/>
      <c r="Z265" s="122"/>
      <c r="AA265" s="122"/>
      <c r="AB265" s="122"/>
      <c r="AC265" s="122"/>
      <c r="AD265" s="122"/>
      <c r="AE265" s="122"/>
      <c r="AF265" s="122"/>
      <c r="AG265" s="122"/>
      <c r="AH265" s="122"/>
      <c r="AI265" s="122"/>
      <c r="AJ265" s="122"/>
      <c r="AK265" s="122"/>
      <c r="AL265" s="122"/>
      <c r="AM265" s="122"/>
      <c r="AN265" s="122"/>
      <c r="AO265" s="122"/>
      <c r="AP265" s="122"/>
      <c r="AQ265" s="122"/>
      <c r="AR265" s="122"/>
      <c r="AS265" s="122"/>
      <c r="AT265" s="122"/>
      <c r="AU265" s="122"/>
      <c r="AV265" s="122"/>
      <c r="AW265" s="122"/>
      <c r="AX265" s="122"/>
      <c r="AY265" s="122"/>
      <c r="AZ265" s="122"/>
      <c r="BA265" s="122"/>
      <c r="BB265" s="122"/>
      <c r="BC265" s="122"/>
      <c r="BD265" s="122"/>
      <c r="BE265" s="122"/>
      <c r="BF265" s="122"/>
      <c r="BG265" s="122"/>
      <c r="BH265" s="122"/>
      <c r="BI265" s="122"/>
      <c r="BJ265" s="122"/>
      <c r="BK265" s="122"/>
    </row>
    <row r="266" spans="1:63" ht="12.75" x14ac:dyDescent="0.2">
      <c r="A266" s="122"/>
      <c r="B266" s="124"/>
      <c r="C266" s="124"/>
      <c r="D266" s="124"/>
      <c r="E266" s="122"/>
      <c r="F266" s="124"/>
      <c r="G266" s="122"/>
      <c r="H266" s="122"/>
      <c r="I266" s="122"/>
      <c r="J266" s="122"/>
      <c r="K266" s="122"/>
      <c r="L266" s="122"/>
      <c r="M266" s="122"/>
      <c r="N266" s="122"/>
      <c r="O266" s="122"/>
      <c r="P266" s="122"/>
      <c r="Q266" s="122"/>
      <c r="R266" s="122"/>
      <c r="S266" s="122"/>
      <c r="T266" s="122"/>
      <c r="U266" s="122"/>
      <c r="V266" s="122"/>
      <c r="W266" s="122"/>
      <c r="X266" s="122"/>
      <c r="Y266" s="122"/>
      <c r="Z266" s="122"/>
      <c r="AA266" s="122"/>
      <c r="AB266" s="122"/>
      <c r="AC266" s="122"/>
      <c r="AD266" s="122"/>
      <c r="AE266" s="122"/>
      <c r="AF266" s="122"/>
      <c r="AG266" s="122"/>
      <c r="AH266" s="122"/>
      <c r="AI266" s="122"/>
      <c r="AJ266" s="122"/>
      <c r="AK266" s="122"/>
      <c r="AL266" s="122"/>
      <c r="AM266" s="122"/>
      <c r="AN266" s="122"/>
      <c r="AO266" s="122"/>
      <c r="AP266" s="122"/>
      <c r="AQ266" s="122"/>
      <c r="AR266" s="122"/>
      <c r="AS266" s="122"/>
      <c r="AT266" s="122"/>
      <c r="AU266" s="122"/>
      <c r="AV266" s="122"/>
      <c r="AW266" s="122"/>
      <c r="AX266" s="122"/>
      <c r="AY266" s="122"/>
      <c r="AZ266" s="122"/>
      <c r="BA266" s="122"/>
      <c r="BB266" s="122"/>
      <c r="BC266" s="122"/>
      <c r="BD266" s="122"/>
      <c r="BE266" s="122"/>
      <c r="BF266" s="122"/>
      <c r="BG266" s="122"/>
      <c r="BH266" s="122"/>
      <c r="BI266" s="122"/>
      <c r="BJ266" s="122"/>
      <c r="BK266" s="122"/>
    </row>
    <row r="267" spans="1:63" ht="12.75" x14ac:dyDescent="0.2">
      <c r="A267" s="122"/>
      <c r="B267" s="124"/>
      <c r="C267" s="124"/>
      <c r="D267" s="124"/>
      <c r="E267" s="122"/>
      <c r="F267" s="124"/>
      <c r="G267" s="122"/>
      <c r="H267" s="122"/>
      <c r="I267" s="122"/>
      <c r="J267" s="122"/>
      <c r="K267" s="122"/>
      <c r="L267" s="122"/>
      <c r="M267" s="122"/>
      <c r="N267" s="122"/>
      <c r="O267" s="122"/>
      <c r="P267" s="122"/>
      <c r="Q267" s="122"/>
      <c r="R267" s="122"/>
      <c r="S267" s="122"/>
      <c r="T267" s="122"/>
      <c r="U267" s="122"/>
      <c r="V267" s="122"/>
      <c r="W267" s="122"/>
      <c r="X267" s="122"/>
      <c r="Y267" s="122"/>
      <c r="Z267" s="122"/>
      <c r="AA267" s="122"/>
      <c r="AB267" s="122"/>
      <c r="AC267" s="122"/>
      <c r="AD267" s="122"/>
      <c r="AE267" s="122"/>
      <c r="AF267" s="122"/>
      <c r="AG267" s="122"/>
      <c r="AH267" s="122"/>
      <c r="AI267" s="122"/>
      <c r="AJ267" s="122"/>
      <c r="AK267" s="122"/>
      <c r="AL267" s="122"/>
      <c r="AM267" s="122"/>
      <c r="AN267" s="122"/>
      <c r="AO267" s="122"/>
      <c r="AP267" s="122"/>
      <c r="AQ267" s="122"/>
      <c r="AR267" s="122"/>
      <c r="AS267" s="122"/>
      <c r="AT267" s="122"/>
      <c r="AU267" s="122"/>
      <c r="AV267" s="122"/>
      <c r="AW267" s="122"/>
      <c r="AX267" s="122"/>
      <c r="AY267" s="122"/>
      <c r="AZ267" s="122"/>
      <c r="BA267" s="122"/>
      <c r="BB267" s="122"/>
      <c r="BC267" s="122"/>
      <c r="BD267" s="122"/>
      <c r="BE267" s="122"/>
      <c r="BF267" s="122"/>
      <c r="BG267" s="122"/>
      <c r="BH267" s="122"/>
      <c r="BI267" s="122"/>
      <c r="BJ267" s="122"/>
      <c r="BK267" s="122"/>
    </row>
    <row r="268" spans="1:63" ht="12.75" x14ac:dyDescent="0.2">
      <c r="A268" s="122"/>
      <c r="B268" s="124"/>
      <c r="C268" s="124"/>
      <c r="D268" s="124"/>
      <c r="E268" s="122"/>
      <c r="F268" s="124"/>
      <c r="G268" s="122"/>
      <c r="H268" s="122"/>
      <c r="I268" s="122"/>
      <c r="J268" s="122"/>
      <c r="K268" s="122"/>
      <c r="L268" s="122"/>
      <c r="M268" s="122"/>
      <c r="N268" s="122"/>
      <c r="O268" s="122"/>
      <c r="P268" s="122"/>
      <c r="Q268" s="122"/>
      <c r="R268" s="122"/>
      <c r="S268" s="122"/>
      <c r="T268" s="122"/>
      <c r="U268" s="122"/>
      <c r="V268" s="122"/>
      <c r="W268" s="122"/>
      <c r="X268" s="122"/>
      <c r="Y268" s="122"/>
      <c r="Z268" s="122"/>
      <c r="AA268" s="122"/>
      <c r="AB268" s="122"/>
      <c r="AC268" s="122"/>
      <c r="AD268" s="122"/>
      <c r="AE268" s="122"/>
      <c r="AF268" s="122"/>
      <c r="AG268" s="122"/>
      <c r="AH268" s="122"/>
      <c r="AI268" s="122"/>
      <c r="AJ268" s="122"/>
      <c r="AK268" s="122"/>
      <c r="AL268" s="122"/>
      <c r="AM268" s="122"/>
      <c r="AN268" s="122"/>
      <c r="AO268" s="122"/>
      <c r="AP268" s="122"/>
      <c r="AQ268" s="122"/>
      <c r="AR268" s="122"/>
      <c r="AS268" s="122"/>
      <c r="AT268" s="122"/>
      <c r="AU268" s="122"/>
      <c r="AV268" s="122"/>
      <c r="AW268" s="122"/>
      <c r="AX268" s="122"/>
      <c r="AY268" s="122"/>
      <c r="AZ268" s="122"/>
      <c r="BA268" s="122"/>
      <c r="BB268" s="122"/>
      <c r="BC268" s="122"/>
      <c r="BD268" s="122"/>
      <c r="BE268" s="122"/>
      <c r="BF268" s="122"/>
      <c r="BG268" s="122"/>
      <c r="BH268" s="122"/>
      <c r="BI268" s="122"/>
      <c r="BJ268" s="122"/>
      <c r="BK268" s="122"/>
    </row>
    <row r="269" spans="1:63" ht="12.75" x14ac:dyDescent="0.2">
      <c r="A269" s="122"/>
      <c r="B269" s="124"/>
      <c r="C269" s="124"/>
      <c r="D269" s="124"/>
      <c r="E269" s="122"/>
      <c r="F269" s="124"/>
      <c r="G269" s="122"/>
      <c r="H269" s="122"/>
      <c r="I269" s="122"/>
      <c r="J269" s="122"/>
      <c r="K269" s="122"/>
      <c r="L269" s="122"/>
      <c r="M269" s="122"/>
      <c r="N269" s="122"/>
      <c r="O269" s="122"/>
      <c r="P269" s="122"/>
      <c r="Q269" s="122"/>
      <c r="R269" s="122"/>
      <c r="S269" s="122"/>
      <c r="T269" s="122"/>
      <c r="U269" s="122"/>
      <c r="V269" s="122"/>
      <c r="W269" s="122"/>
      <c r="X269" s="122"/>
      <c r="Y269" s="122"/>
      <c r="Z269" s="122"/>
      <c r="AA269" s="122"/>
      <c r="AB269" s="122"/>
      <c r="AC269" s="122"/>
      <c r="AD269" s="122"/>
      <c r="AE269" s="122"/>
      <c r="AF269" s="122"/>
      <c r="AG269" s="122"/>
      <c r="AH269" s="122"/>
      <c r="AI269" s="122"/>
      <c r="AJ269" s="122"/>
      <c r="AK269" s="122"/>
      <c r="AL269" s="122"/>
      <c r="AM269" s="122"/>
      <c r="AN269" s="122"/>
      <c r="AO269" s="122"/>
      <c r="AP269" s="122"/>
      <c r="AQ269" s="122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22"/>
      <c r="BD269" s="122"/>
      <c r="BE269" s="122"/>
      <c r="BF269" s="122"/>
      <c r="BG269" s="122"/>
      <c r="BH269" s="122"/>
      <c r="BI269" s="122"/>
      <c r="BJ269" s="122"/>
      <c r="BK269" s="122"/>
    </row>
    <row r="270" spans="1:63" ht="12.75" x14ac:dyDescent="0.2">
      <c r="A270" s="122"/>
      <c r="B270" s="124"/>
      <c r="C270" s="124"/>
      <c r="D270" s="124"/>
      <c r="E270" s="122"/>
      <c r="F270" s="124"/>
      <c r="G270" s="122"/>
      <c r="H270" s="122"/>
      <c r="I270" s="122"/>
      <c r="J270" s="122"/>
      <c r="K270" s="122"/>
      <c r="L270" s="122"/>
      <c r="M270" s="122"/>
      <c r="N270" s="122"/>
      <c r="O270" s="122"/>
      <c r="P270" s="122"/>
      <c r="Q270" s="122"/>
      <c r="R270" s="122"/>
      <c r="S270" s="122"/>
      <c r="T270" s="122"/>
      <c r="U270" s="122"/>
      <c r="V270" s="122"/>
      <c r="W270" s="122"/>
      <c r="X270" s="122"/>
      <c r="Y270" s="122"/>
      <c r="Z270" s="122"/>
      <c r="AA270" s="122"/>
      <c r="AB270" s="122"/>
      <c r="AC270" s="122"/>
      <c r="AD270" s="122"/>
      <c r="AE270" s="122"/>
      <c r="AF270" s="122"/>
      <c r="AG270" s="122"/>
      <c r="AH270" s="122"/>
      <c r="AI270" s="122"/>
      <c r="AJ270" s="122"/>
      <c r="AK270" s="122"/>
      <c r="AL270" s="122"/>
      <c r="AM270" s="122"/>
      <c r="AN270" s="122"/>
      <c r="AO270" s="122"/>
      <c r="AP270" s="122"/>
      <c r="AQ270" s="122"/>
      <c r="AR270" s="122"/>
      <c r="AS270" s="122"/>
      <c r="AT270" s="122"/>
      <c r="AU270" s="122"/>
      <c r="AV270" s="122"/>
      <c r="AW270" s="122"/>
      <c r="AX270" s="122"/>
      <c r="AY270" s="122"/>
      <c r="AZ270" s="122"/>
      <c r="BA270" s="122"/>
      <c r="BB270" s="122"/>
      <c r="BC270" s="122"/>
      <c r="BD270" s="122"/>
      <c r="BE270" s="122"/>
      <c r="BF270" s="122"/>
      <c r="BG270" s="122"/>
      <c r="BH270" s="122"/>
      <c r="BI270" s="122"/>
      <c r="BJ270" s="122"/>
      <c r="BK270" s="122"/>
    </row>
    <row r="271" spans="1:63" ht="12.75" x14ac:dyDescent="0.2">
      <c r="A271" s="122"/>
      <c r="B271" s="124"/>
      <c r="C271" s="124"/>
      <c r="D271" s="124"/>
      <c r="E271" s="122"/>
      <c r="F271" s="124"/>
      <c r="G271" s="122"/>
      <c r="H271" s="122"/>
      <c r="I271" s="122"/>
      <c r="J271" s="122"/>
      <c r="K271" s="122"/>
      <c r="L271" s="122"/>
      <c r="M271" s="122"/>
      <c r="N271" s="122"/>
      <c r="O271" s="122"/>
      <c r="P271" s="122"/>
      <c r="Q271" s="122"/>
      <c r="R271" s="122"/>
      <c r="S271" s="122"/>
      <c r="T271" s="122"/>
      <c r="U271" s="122"/>
      <c r="V271" s="122"/>
      <c r="W271" s="122"/>
      <c r="X271" s="122"/>
      <c r="Y271" s="122"/>
      <c r="Z271" s="122"/>
      <c r="AA271" s="122"/>
      <c r="AB271" s="122"/>
      <c r="AC271" s="122"/>
      <c r="AD271" s="122"/>
      <c r="AE271" s="122"/>
      <c r="AF271" s="122"/>
      <c r="AG271" s="122"/>
      <c r="AH271" s="122"/>
      <c r="AI271" s="122"/>
      <c r="AJ271" s="122"/>
      <c r="AK271" s="122"/>
      <c r="AL271" s="122"/>
      <c r="AM271" s="122"/>
      <c r="AN271" s="122"/>
      <c r="AO271" s="122"/>
      <c r="AP271" s="122"/>
      <c r="AQ271" s="122"/>
      <c r="AR271" s="122"/>
      <c r="AS271" s="122"/>
      <c r="AT271" s="122"/>
      <c r="AU271" s="122"/>
      <c r="AV271" s="122"/>
      <c r="AW271" s="122"/>
      <c r="AX271" s="122"/>
      <c r="AY271" s="122"/>
      <c r="AZ271" s="122"/>
      <c r="BA271" s="122"/>
      <c r="BB271" s="122"/>
      <c r="BC271" s="122"/>
      <c r="BD271" s="122"/>
      <c r="BE271" s="122"/>
      <c r="BF271" s="122"/>
      <c r="BG271" s="122"/>
      <c r="BH271" s="122"/>
      <c r="BI271" s="122"/>
      <c r="BJ271" s="122"/>
      <c r="BK271" s="122"/>
    </row>
    <row r="272" spans="1:63" ht="12.75" x14ac:dyDescent="0.2">
      <c r="A272" s="122"/>
      <c r="B272" s="124"/>
      <c r="C272" s="124"/>
      <c r="D272" s="124"/>
      <c r="E272" s="122"/>
      <c r="F272" s="124"/>
      <c r="G272" s="122"/>
      <c r="H272" s="122"/>
      <c r="I272" s="122"/>
      <c r="J272" s="122"/>
      <c r="K272" s="122"/>
      <c r="L272" s="122"/>
      <c r="M272" s="122"/>
      <c r="N272" s="122"/>
      <c r="O272" s="122"/>
      <c r="P272" s="122"/>
      <c r="Q272" s="122"/>
      <c r="R272" s="122"/>
      <c r="S272" s="122"/>
      <c r="T272" s="122"/>
      <c r="U272" s="122"/>
      <c r="V272" s="122"/>
      <c r="W272" s="122"/>
      <c r="X272" s="122"/>
      <c r="Y272" s="122"/>
      <c r="Z272" s="122"/>
      <c r="AA272" s="122"/>
      <c r="AB272" s="122"/>
      <c r="AC272" s="122"/>
      <c r="AD272" s="122"/>
      <c r="AE272" s="122"/>
      <c r="AF272" s="122"/>
      <c r="AG272" s="122"/>
      <c r="AH272" s="122"/>
      <c r="AI272" s="122"/>
      <c r="AJ272" s="122"/>
      <c r="AK272" s="122"/>
      <c r="AL272" s="122"/>
      <c r="AM272" s="122"/>
      <c r="AN272" s="122"/>
      <c r="AO272" s="122"/>
      <c r="AP272" s="122"/>
      <c r="AQ272" s="122"/>
      <c r="AR272" s="122"/>
      <c r="AS272" s="122"/>
      <c r="AT272" s="122"/>
      <c r="AU272" s="122"/>
      <c r="AV272" s="122"/>
      <c r="AW272" s="122"/>
      <c r="AX272" s="122"/>
      <c r="AY272" s="122"/>
      <c r="AZ272" s="122"/>
      <c r="BA272" s="122"/>
      <c r="BB272" s="122"/>
      <c r="BC272" s="122"/>
      <c r="BD272" s="122"/>
      <c r="BE272" s="122"/>
      <c r="BF272" s="122"/>
      <c r="BG272" s="122"/>
      <c r="BH272" s="122"/>
      <c r="BI272" s="122"/>
      <c r="BJ272" s="122"/>
      <c r="BK272" s="122"/>
    </row>
    <row r="273" spans="1:63" ht="12.75" x14ac:dyDescent="0.2">
      <c r="A273" s="122"/>
      <c r="B273" s="124"/>
      <c r="C273" s="124"/>
      <c r="D273" s="124"/>
      <c r="E273" s="122"/>
      <c r="F273" s="124"/>
      <c r="G273" s="122"/>
      <c r="H273" s="122"/>
      <c r="I273" s="122"/>
      <c r="J273" s="122"/>
      <c r="K273" s="122"/>
      <c r="L273" s="122"/>
      <c r="M273" s="122"/>
      <c r="N273" s="122"/>
      <c r="O273" s="122"/>
      <c r="P273" s="122"/>
      <c r="Q273" s="122"/>
      <c r="R273" s="122"/>
      <c r="S273" s="122"/>
      <c r="T273" s="122"/>
      <c r="U273" s="122"/>
      <c r="V273" s="122"/>
      <c r="W273" s="122"/>
      <c r="X273" s="122"/>
      <c r="Y273" s="122"/>
      <c r="Z273" s="122"/>
      <c r="AA273" s="122"/>
      <c r="AB273" s="122"/>
      <c r="AC273" s="122"/>
      <c r="AD273" s="122"/>
      <c r="AE273" s="122"/>
      <c r="AF273" s="122"/>
      <c r="AG273" s="122"/>
      <c r="AH273" s="122"/>
      <c r="AI273" s="122"/>
      <c r="AJ273" s="122"/>
      <c r="AK273" s="122"/>
      <c r="AL273" s="122"/>
      <c r="AM273" s="122"/>
      <c r="AN273" s="122"/>
      <c r="AO273" s="122"/>
      <c r="AP273" s="122"/>
      <c r="AQ273" s="122"/>
      <c r="AR273" s="122"/>
      <c r="AS273" s="122"/>
      <c r="AT273" s="122"/>
      <c r="AU273" s="122"/>
      <c r="AV273" s="122"/>
      <c r="AW273" s="122"/>
      <c r="AX273" s="122"/>
      <c r="AY273" s="122"/>
      <c r="AZ273" s="122"/>
      <c r="BA273" s="122"/>
      <c r="BB273" s="122"/>
      <c r="BC273" s="122"/>
      <c r="BD273" s="122"/>
      <c r="BE273" s="122"/>
      <c r="BF273" s="122"/>
      <c r="BG273" s="122"/>
      <c r="BH273" s="122"/>
      <c r="BI273" s="122"/>
      <c r="BJ273" s="122"/>
      <c r="BK273" s="122"/>
    </row>
    <row r="274" spans="1:63" ht="12.75" x14ac:dyDescent="0.2">
      <c r="A274" s="122"/>
      <c r="B274" s="124"/>
      <c r="C274" s="124"/>
      <c r="D274" s="124"/>
      <c r="E274" s="122"/>
      <c r="F274" s="124"/>
      <c r="G274" s="122"/>
      <c r="H274" s="122"/>
      <c r="I274" s="122"/>
      <c r="J274" s="122"/>
      <c r="K274" s="122"/>
      <c r="L274" s="122"/>
      <c r="M274" s="122"/>
      <c r="N274" s="122"/>
      <c r="O274" s="122"/>
      <c r="P274" s="122"/>
      <c r="Q274" s="122"/>
      <c r="R274" s="122"/>
      <c r="S274" s="122"/>
      <c r="T274" s="122"/>
      <c r="U274" s="122"/>
      <c r="V274" s="122"/>
      <c r="W274" s="122"/>
      <c r="X274" s="122"/>
      <c r="Y274" s="122"/>
      <c r="Z274" s="122"/>
      <c r="AA274" s="122"/>
      <c r="AB274" s="122"/>
      <c r="AC274" s="122"/>
      <c r="AD274" s="122"/>
      <c r="AE274" s="122"/>
      <c r="AF274" s="122"/>
      <c r="AG274" s="122"/>
      <c r="AH274" s="122"/>
      <c r="AI274" s="122"/>
      <c r="AJ274" s="122"/>
      <c r="AK274" s="122"/>
      <c r="AL274" s="122"/>
      <c r="AM274" s="122"/>
      <c r="AN274" s="122"/>
      <c r="AO274" s="122"/>
      <c r="AP274" s="122"/>
      <c r="AQ274" s="122"/>
      <c r="AR274" s="122"/>
      <c r="AS274" s="122"/>
      <c r="AT274" s="122"/>
      <c r="AU274" s="122"/>
      <c r="AV274" s="122"/>
      <c r="AW274" s="122"/>
      <c r="AX274" s="122"/>
      <c r="AY274" s="122"/>
      <c r="AZ274" s="122"/>
      <c r="BA274" s="122"/>
      <c r="BB274" s="122"/>
      <c r="BC274" s="122"/>
      <c r="BD274" s="122"/>
      <c r="BE274" s="122"/>
      <c r="BF274" s="122"/>
      <c r="BG274" s="122"/>
      <c r="BH274" s="122"/>
      <c r="BI274" s="122"/>
      <c r="BJ274" s="122"/>
      <c r="BK274" s="122"/>
    </row>
    <row r="275" spans="1:63" ht="12.75" x14ac:dyDescent="0.2">
      <c r="A275" s="122"/>
      <c r="B275" s="124"/>
      <c r="C275" s="124"/>
      <c r="D275" s="124"/>
      <c r="E275" s="122"/>
      <c r="F275" s="124"/>
      <c r="G275" s="122"/>
      <c r="H275" s="122"/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  <c r="U275" s="122"/>
      <c r="V275" s="122"/>
      <c r="W275" s="122"/>
      <c r="X275" s="122"/>
      <c r="Y275" s="122"/>
      <c r="Z275" s="122"/>
      <c r="AA275" s="122"/>
      <c r="AB275" s="122"/>
      <c r="AC275" s="122"/>
      <c r="AD275" s="122"/>
      <c r="AE275" s="122"/>
      <c r="AF275" s="122"/>
      <c r="AG275" s="122"/>
      <c r="AH275" s="122"/>
      <c r="AI275" s="122"/>
      <c r="AJ275" s="122"/>
      <c r="AK275" s="122"/>
      <c r="AL275" s="122"/>
      <c r="AM275" s="122"/>
      <c r="AN275" s="122"/>
      <c r="AO275" s="122"/>
      <c r="AP275" s="122"/>
      <c r="AQ275" s="122"/>
      <c r="AR275" s="122"/>
      <c r="AS275" s="122"/>
      <c r="AT275" s="122"/>
      <c r="AU275" s="122"/>
      <c r="AV275" s="122"/>
      <c r="AW275" s="122"/>
      <c r="AX275" s="122"/>
      <c r="AY275" s="122"/>
      <c r="AZ275" s="122"/>
      <c r="BA275" s="122"/>
      <c r="BB275" s="122"/>
      <c r="BC275" s="122"/>
      <c r="BD275" s="122"/>
      <c r="BE275" s="122"/>
      <c r="BF275" s="122"/>
      <c r="BG275" s="122"/>
      <c r="BH275" s="122"/>
      <c r="BI275" s="122"/>
      <c r="BJ275" s="122"/>
      <c r="BK275" s="122"/>
    </row>
    <row r="276" spans="1:63" ht="12.75" x14ac:dyDescent="0.2">
      <c r="A276" s="122"/>
      <c r="B276" s="124"/>
      <c r="C276" s="124"/>
      <c r="D276" s="124"/>
      <c r="E276" s="122"/>
      <c r="F276" s="124"/>
      <c r="G276" s="122"/>
      <c r="H276" s="122"/>
      <c r="I276" s="122"/>
      <c r="J276" s="122"/>
      <c r="K276" s="122"/>
      <c r="L276" s="122"/>
      <c r="M276" s="122"/>
      <c r="N276" s="122"/>
      <c r="O276" s="122"/>
      <c r="P276" s="122"/>
      <c r="Q276" s="122"/>
      <c r="R276" s="122"/>
      <c r="S276" s="122"/>
      <c r="T276" s="122"/>
      <c r="U276" s="122"/>
      <c r="V276" s="122"/>
      <c r="W276" s="122"/>
      <c r="X276" s="122"/>
      <c r="Y276" s="122"/>
      <c r="Z276" s="122"/>
      <c r="AA276" s="122"/>
      <c r="AB276" s="122"/>
      <c r="AC276" s="122"/>
      <c r="AD276" s="122"/>
      <c r="AE276" s="122"/>
      <c r="AF276" s="122"/>
      <c r="AG276" s="122"/>
      <c r="AH276" s="122"/>
      <c r="AI276" s="122"/>
      <c r="AJ276" s="122"/>
      <c r="AK276" s="122"/>
      <c r="AL276" s="122"/>
      <c r="AM276" s="122"/>
      <c r="AN276" s="122"/>
      <c r="AO276" s="122"/>
      <c r="AP276" s="122"/>
      <c r="AQ276" s="122"/>
      <c r="AR276" s="122"/>
      <c r="AS276" s="122"/>
      <c r="AT276" s="122"/>
      <c r="AU276" s="122"/>
      <c r="AV276" s="122"/>
      <c r="AW276" s="122"/>
      <c r="AX276" s="122"/>
      <c r="AY276" s="122"/>
      <c r="AZ276" s="122"/>
      <c r="BA276" s="122"/>
      <c r="BB276" s="122"/>
      <c r="BC276" s="122"/>
      <c r="BD276" s="122"/>
      <c r="BE276" s="122"/>
      <c r="BF276" s="122"/>
      <c r="BG276" s="122"/>
      <c r="BH276" s="122"/>
      <c r="BI276" s="122"/>
      <c r="BJ276" s="122"/>
      <c r="BK276" s="122"/>
    </row>
    <row r="277" spans="1:63" ht="12.75" x14ac:dyDescent="0.2">
      <c r="A277" s="122"/>
      <c r="B277" s="124"/>
      <c r="C277" s="124"/>
      <c r="D277" s="124"/>
      <c r="E277" s="122"/>
      <c r="F277" s="124"/>
      <c r="G277" s="122"/>
      <c r="H277" s="122"/>
      <c r="I277" s="122"/>
      <c r="J277" s="122"/>
      <c r="K277" s="122"/>
      <c r="L277" s="122"/>
      <c r="M277" s="122"/>
      <c r="N277" s="122"/>
      <c r="O277" s="122"/>
      <c r="P277" s="122"/>
      <c r="Q277" s="122"/>
      <c r="R277" s="122"/>
      <c r="S277" s="122"/>
      <c r="T277" s="122"/>
      <c r="U277" s="122"/>
      <c r="V277" s="122"/>
      <c r="W277" s="122"/>
      <c r="X277" s="122"/>
      <c r="Y277" s="122"/>
      <c r="Z277" s="122"/>
      <c r="AA277" s="122"/>
      <c r="AB277" s="122"/>
      <c r="AC277" s="122"/>
      <c r="AD277" s="122"/>
      <c r="AE277" s="122"/>
      <c r="AF277" s="122"/>
      <c r="AG277" s="122"/>
      <c r="AH277" s="122"/>
      <c r="AI277" s="122"/>
      <c r="AJ277" s="122"/>
      <c r="AK277" s="122"/>
      <c r="AL277" s="122"/>
      <c r="AM277" s="122"/>
      <c r="AN277" s="122"/>
      <c r="AO277" s="122"/>
      <c r="AP277" s="122"/>
      <c r="AQ277" s="122"/>
      <c r="AR277" s="122"/>
      <c r="AS277" s="122"/>
      <c r="AT277" s="122"/>
      <c r="AU277" s="122"/>
      <c r="AV277" s="122"/>
      <c r="AW277" s="122"/>
      <c r="AX277" s="122"/>
      <c r="AY277" s="122"/>
      <c r="AZ277" s="122"/>
      <c r="BA277" s="122"/>
      <c r="BB277" s="122"/>
      <c r="BC277" s="122"/>
      <c r="BD277" s="122"/>
      <c r="BE277" s="122"/>
      <c r="BF277" s="122"/>
      <c r="BG277" s="122"/>
      <c r="BH277" s="122"/>
      <c r="BI277" s="122"/>
      <c r="BJ277" s="122"/>
      <c r="BK277" s="122"/>
    </row>
    <row r="278" spans="1:63" ht="12.75" x14ac:dyDescent="0.2">
      <c r="A278" s="122"/>
      <c r="B278" s="124"/>
      <c r="C278" s="124"/>
      <c r="D278" s="124"/>
      <c r="E278" s="122"/>
      <c r="F278" s="124"/>
      <c r="G278" s="122"/>
      <c r="H278" s="122"/>
      <c r="I278" s="122"/>
      <c r="J278" s="122"/>
      <c r="K278" s="122"/>
      <c r="L278" s="122"/>
      <c r="M278" s="122"/>
      <c r="N278" s="122"/>
      <c r="O278" s="122"/>
      <c r="P278" s="122"/>
      <c r="Q278" s="122"/>
      <c r="R278" s="122"/>
      <c r="S278" s="122"/>
      <c r="T278" s="122"/>
      <c r="U278" s="122"/>
      <c r="V278" s="122"/>
      <c r="W278" s="122"/>
      <c r="X278" s="122"/>
      <c r="Y278" s="122"/>
      <c r="Z278" s="122"/>
      <c r="AA278" s="122"/>
      <c r="AB278" s="122"/>
      <c r="AC278" s="122"/>
      <c r="AD278" s="122"/>
      <c r="AE278" s="122"/>
      <c r="AF278" s="122"/>
      <c r="AG278" s="122"/>
      <c r="AH278" s="122"/>
      <c r="AI278" s="122"/>
      <c r="AJ278" s="122"/>
      <c r="AK278" s="122"/>
      <c r="AL278" s="122"/>
      <c r="AM278" s="122"/>
      <c r="AN278" s="122"/>
      <c r="AO278" s="122"/>
      <c r="AP278" s="122"/>
      <c r="AQ278" s="122"/>
      <c r="AR278" s="122"/>
      <c r="AS278" s="122"/>
      <c r="AT278" s="122"/>
      <c r="AU278" s="122"/>
      <c r="AV278" s="122"/>
      <c r="AW278" s="122"/>
      <c r="AX278" s="122"/>
      <c r="AY278" s="122"/>
      <c r="AZ278" s="122"/>
      <c r="BA278" s="122"/>
      <c r="BB278" s="122"/>
      <c r="BC278" s="122"/>
      <c r="BD278" s="122"/>
      <c r="BE278" s="122"/>
      <c r="BF278" s="122"/>
      <c r="BG278" s="122"/>
      <c r="BH278" s="122"/>
      <c r="BI278" s="122"/>
      <c r="BJ278" s="122"/>
      <c r="BK278" s="122"/>
    </row>
    <row r="279" spans="1:63" ht="12.75" x14ac:dyDescent="0.2">
      <c r="A279" s="122"/>
      <c r="B279" s="124"/>
      <c r="C279" s="124"/>
      <c r="D279" s="124"/>
      <c r="E279" s="122"/>
      <c r="F279" s="124"/>
      <c r="G279" s="122"/>
      <c r="H279" s="122"/>
      <c r="I279" s="122"/>
      <c r="J279" s="122"/>
      <c r="K279" s="122"/>
      <c r="L279" s="122"/>
      <c r="M279" s="122"/>
      <c r="N279" s="122"/>
      <c r="O279" s="122"/>
      <c r="P279" s="122"/>
      <c r="Q279" s="122"/>
      <c r="R279" s="122"/>
      <c r="S279" s="122"/>
      <c r="T279" s="122"/>
      <c r="U279" s="122"/>
      <c r="V279" s="122"/>
      <c r="W279" s="122"/>
      <c r="X279" s="122"/>
      <c r="Y279" s="122"/>
      <c r="Z279" s="122"/>
      <c r="AA279" s="122"/>
      <c r="AB279" s="122"/>
      <c r="AC279" s="122"/>
      <c r="AD279" s="122"/>
      <c r="AE279" s="122"/>
      <c r="AF279" s="122"/>
      <c r="AG279" s="122"/>
      <c r="AH279" s="122"/>
      <c r="AI279" s="122"/>
      <c r="AJ279" s="122"/>
      <c r="AK279" s="122"/>
      <c r="AL279" s="122"/>
      <c r="AM279" s="122"/>
      <c r="AN279" s="122"/>
      <c r="AO279" s="122"/>
      <c r="AP279" s="122"/>
      <c r="AQ279" s="122"/>
      <c r="AR279" s="122"/>
      <c r="AS279" s="122"/>
      <c r="AT279" s="122"/>
      <c r="AU279" s="122"/>
      <c r="AV279" s="122"/>
      <c r="AW279" s="122"/>
      <c r="AX279" s="122"/>
      <c r="AY279" s="122"/>
      <c r="AZ279" s="122"/>
      <c r="BA279" s="122"/>
      <c r="BB279" s="122"/>
      <c r="BC279" s="122"/>
      <c r="BD279" s="122"/>
      <c r="BE279" s="122"/>
      <c r="BF279" s="122"/>
      <c r="BG279" s="122"/>
      <c r="BH279" s="122"/>
      <c r="BI279" s="122"/>
      <c r="BJ279" s="122"/>
      <c r="BK279" s="122"/>
    </row>
    <row r="280" spans="1:63" ht="12.75" x14ac:dyDescent="0.2">
      <c r="A280" s="122"/>
      <c r="B280" s="124"/>
      <c r="C280" s="124"/>
      <c r="D280" s="124"/>
      <c r="E280" s="122"/>
      <c r="F280" s="124"/>
      <c r="G280" s="122"/>
      <c r="H280" s="122"/>
      <c r="I280" s="122"/>
      <c r="J280" s="122"/>
      <c r="K280" s="122"/>
      <c r="L280" s="122"/>
      <c r="M280" s="122"/>
      <c r="N280" s="122"/>
      <c r="O280" s="122"/>
      <c r="P280" s="122"/>
      <c r="Q280" s="122"/>
      <c r="R280" s="122"/>
      <c r="S280" s="122"/>
      <c r="T280" s="122"/>
      <c r="U280" s="122"/>
      <c r="V280" s="122"/>
      <c r="W280" s="122"/>
      <c r="X280" s="122"/>
      <c r="Y280" s="122"/>
      <c r="Z280" s="122"/>
      <c r="AA280" s="122"/>
      <c r="AB280" s="122"/>
      <c r="AC280" s="122"/>
      <c r="AD280" s="122"/>
      <c r="AE280" s="122"/>
      <c r="AF280" s="122"/>
      <c r="AG280" s="122"/>
      <c r="AH280" s="122"/>
      <c r="AI280" s="122"/>
      <c r="AJ280" s="122"/>
      <c r="AK280" s="122"/>
      <c r="AL280" s="122"/>
      <c r="AM280" s="122"/>
      <c r="AN280" s="122"/>
      <c r="AO280" s="122"/>
      <c r="AP280" s="122"/>
      <c r="AQ280" s="122"/>
      <c r="AR280" s="122"/>
      <c r="AS280" s="122"/>
      <c r="AT280" s="122"/>
      <c r="AU280" s="122"/>
      <c r="AV280" s="122"/>
      <c r="AW280" s="122"/>
      <c r="AX280" s="122"/>
      <c r="AY280" s="122"/>
      <c r="AZ280" s="122"/>
      <c r="BA280" s="122"/>
      <c r="BB280" s="122"/>
      <c r="BC280" s="122"/>
      <c r="BD280" s="122"/>
      <c r="BE280" s="122"/>
      <c r="BF280" s="122"/>
      <c r="BG280" s="122"/>
      <c r="BH280" s="122"/>
      <c r="BI280" s="122"/>
      <c r="BJ280" s="122"/>
      <c r="BK280" s="122"/>
    </row>
    <row r="281" spans="1:63" ht="12.75" x14ac:dyDescent="0.2">
      <c r="A281" s="122"/>
      <c r="B281" s="124"/>
      <c r="C281" s="124"/>
      <c r="D281" s="124"/>
      <c r="E281" s="122"/>
      <c r="F281" s="124"/>
      <c r="G281" s="122"/>
      <c r="H281" s="122"/>
      <c r="I281" s="122"/>
      <c r="J281" s="122"/>
      <c r="K281" s="122"/>
      <c r="L281" s="122"/>
      <c r="M281" s="122"/>
      <c r="N281" s="122"/>
      <c r="O281" s="122"/>
      <c r="P281" s="122"/>
      <c r="Q281" s="122"/>
      <c r="R281" s="122"/>
      <c r="S281" s="122"/>
      <c r="T281" s="122"/>
      <c r="U281" s="122"/>
      <c r="V281" s="122"/>
      <c r="W281" s="122"/>
      <c r="X281" s="122"/>
      <c r="Y281" s="122"/>
      <c r="Z281" s="122"/>
      <c r="AA281" s="122"/>
      <c r="AB281" s="122"/>
      <c r="AC281" s="122"/>
      <c r="AD281" s="122"/>
      <c r="AE281" s="122"/>
      <c r="AF281" s="122"/>
      <c r="AG281" s="122"/>
      <c r="AH281" s="122"/>
      <c r="AI281" s="122"/>
      <c r="AJ281" s="122"/>
      <c r="AK281" s="122"/>
      <c r="AL281" s="122"/>
      <c r="AM281" s="122"/>
      <c r="AN281" s="122"/>
      <c r="AO281" s="122"/>
      <c r="AP281" s="122"/>
      <c r="AQ281" s="122"/>
      <c r="AR281" s="122"/>
      <c r="AS281" s="122"/>
      <c r="AT281" s="122"/>
      <c r="AU281" s="122"/>
      <c r="AV281" s="122"/>
      <c r="AW281" s="122"/>
      <c r="AX281" s="122"/>
      <c r="AY281" s="122"/>
      <c r="AZ281" s="122"/>
      <c r="BA281" s="122"/>
      <c r="BB281" s="122"/>
      <c r="BC281" s="122"/>
      <c r="BD281" s="122"/>
      <c r="BE281" s="122"/>
      <c r="BF281" s="122"/>
      <c r="BG281" s="122"/>
      <c r="BH281" s="122"/>
      <c r="BI281" s="122"/>
      <c r="BJ281" s="122"/>
      <c r="BK281" s="122"/>
    </row>
    <row r="282" spans="1:63" ht="12.75" x14ac:dyDescent="0.2">
      <c r="A282" s="122"/>
      <c r="B282" s="124"/>
      <c r="C282" s="124"/>
      <c r="D282" s="124"/>
      <c r="E282" s="122"/>
      <c r="F282" s="124"/>
      <c r="G282" s="122"/>
      <c r="H282" s="122"/>
      <c r="I282" s="122"/>
      <c r="J282" s="122"/>
      <c r="K282" s="122"/>
      <c r="L282" s="122"/>
      <c r="M282" s="122"/>
      <c r="N282" s="122"/>
      <c r="O282" s="122"/>
      <c r="P282" s="122"/>
      <c r="Q282" s="122"/>
      <c r="R282" s="122"/>
      <c r="S282" s="122"/>
      <c r="T282" s="122"/>
      <c r="U282" s="122"/>
      <c r="V282" s="122"/>
      <c r="W282" s="122"/>
      <c r="X282" s="122"/>
      <c r="Y282" s="122"/>
      <c r="Z282" s="122"/>
      <c r="AA282" s="122"/>
      <c r="AB282" s="122"/>
      <c r="AC282" s="122"/>
      <c r="AD282" s="122"/>
      <c r="AE282" s="122"/>
      <c r="AF282" s="122"/>
      <c r="AG282" s="122"/>
      <c r="AH282" s="122"/>
      <c r="AI282" s="122"/>
      <c r="AJ282" s="122"/>
      <c r="AK282" s="122"/>
      <c r="AL282" s="122"/>
      <c r="AM282" s="122"/>
      <c r="AN282" s="122"/>
      <c r="AO282" s="122"/>
      <c r="AP282" s="122"/>
      <c r="AQ282" s="122"/>
      <c r="AR282" s="122"/>
      <c r="AS282" s="122"/>
      <c r="AT282" s="122"/>
      <c r="AU282" s="122"/>
      <c r="AV282" s="122"/>
      <c r="AW282" s="122"/>
      <c r="AX282" s="122"/>
      <c r="AY282" s="122"/>
      <c r="AZ282" s="122"/>
      <c r="BA282" s="122"/>
      <c r="BB282" s="122"/>
      <c r="BC282" s="122"/>
      <c r="BD282" s="122"/>
      <c r="BE282" s="122"/>
      <c r="BF282" s="122"/>
      <c r="BG282" s="122"/>
      <c r="BH282" s="122"/>
      <c r="BI282" s="122"/>
      <c r="BJ282" s="122"/>
      <c r="BK282" s="122"/>
    </row>
    <row r="283" spans="1:63" ht="12.75" x14ac:dyDescent="0.2">
      <c r="A283" s="122"/>
      <c r="B283" s="124"/>
      <c r="C283" s="124"/>
      <c r="D283" s="124"/>
      <c r="E283" s="122"/>
      <c r="F283" s="124"/>
      <c r="G283" s="122"/>
      <c r="H283" s="122"/>
      <c r="I283" s="122"/>
      <c r="J283" s="122"/>
      <c r="K283" s="122"/>
      <c r="L283" s="122"/>
      <c r="M283" s="122"/>
      <c r="N283" s="122"/>
      <c r="O283" s="122"/>
      <c r="P283" s="122"/>
      <c r="Q283" s="122"/>
      <c r="R283" s="122"/>
      <c r="S283" s="122"/>
      <c r="T283" s="122"/>
      <c r="U283" s="122"/>
      <c r="V283" s="122"/>
      <c r="W283" s="122"/>
      <c r="X283" s="122"/>
      <c r="Y283" s="122"/>
      <c r="Z283" s="122"/>
      <c r="AA283" s="122"/>
      <c r="AB283" s="122"/>
      <c r="AC283" s="122"/>
      <c r="AD283" s="122"/>
      <c r="AE283" s="122"/>
      <c r="AF283" s="122"/>
      <c r="AG283" s="122"/>
      <c r="AH283" s="122"/>
      <c r="AI283" s="122"/>
      <c r="AJ283" s="122"/>
      <c r="AK283" s="122"/>
      <c r="AL283" s="122"/>
      <c r="AM283" s="122"/>
      <c r="AN283" s="122"/>
      <c r="AO283" s="122"/>
      <c r="AP283" s="122"/>
      <c r="AQ283" s="122"/>
      <c r="AR283" s="122"/>
      <c r="AS283" s="122"/>
      <c r="AT283" s="122"/>
      <c r="AU283" s="122"/>
      <c r="AV283" s="122"/>
      <c r="AW283" s="122"/>
      <c r="AX283" s="122"/>
      <c r="AY283" s="122"/>
      <c r="AZ283" s="122"/>
      <c r="BA283" s="122"/>
      <c r="BB283" s="122"/>
      <c r="BC283" s="122"/>
      <c r="BD283" s="122"/>
      <c r="BE283" s="122"/>
      <c r="BF283" s="122"/>
      <c r="BG283" s="122"/>
      <c r="BH283" s="122"/>
      <c r="BI283" s="122"/>
      <c r="BJ283" s="122"/>
      <c r="BK283" s="122"/>
    </row>
    <row r="284" spans="1:63" ht="12.75" x14ac:dyDescent="0.2">
      <c r="A284" s="122"/>
      <c r="B284" s="124"/>
      <c r="C284" s="124"/>
      <c r="D284" s="124"/>
      <c r="E284" s="122"/>
      <c r="F284" s="124"/>
      <c r="G284" s="122"/>
      <c r="H284" s="122"/>
      <c r="I284" s="122"/>
      <c r="J284" s="122"/>
      <c r="K284" s="122"/>
      <c r="L284" s="122"/>
      <c r="M284" s="122"/>
      <c r="N284" s="122"/>
      <c r="O284" s="122"/>
      <c r="P284" s="122"/>
      <c r="Q284" s="122"/>
      <c r="R284" s="122"/>
      <c r="S284" s="122"/>
      <c r="T284" s="122"/>
      <c r="U284" s="122"/>
      <c r="V284" s="122"/>
      <c r="W284" s="122"/>
      <c r="X284" s="122"/>
      <c r="Y284" s="122"/>
      <c r="Z284" s="122"/>
      <c r="AA284" s="122"/>
      <c r="AB284" s="122"/>
      <c r="AC284" s="122"/>
      <c r="AD284" s="122"/>
      <c r="AE284" s="122"/>
      <c r="AF284" s="122"/>
      <c r="AG284" s="122"/>
      <c r="AH284" s="122"/>
      <c r="AI284" s="122"/>
      <c r="AJ284" s="122"/>
      <c r="AK284" s="122"/>
      <c r="AL284" s="122"/>
      <c r="AM284" s="122"/>
      <c r="AN284" s="122"/>
      <c r="AO284" s="122"/>
      <c r="AP284" s="122"/>
      <c r="AQ284" s="122"/>
      <c r="AR284" s="122"/>
      <c r="AS284" s="122"/>
      <c r="AT284" s="122"/>
      <c r="AU284" s="122"/>
      <c r="AV284" s="122"/>
      <c r="AW284" s="122"/>
      <c r="AX284" s="122"/>
      <c r="AY284" s="122"/>
      <c r="AZ284" s="122"/>
      <c r="BA284" s="122"/>
      <c r="BB284" s="122"/>
      <c r="BC284" s="122"/>
      <c r="BD284" s="122"/>
      <c r="BE284" s="122"/>
      <c r="BF284" s="122"/>
      <c r="BG284" s="122"/>
      <c r="BH284" s="122"/>
      <c r="BI284" s="122"/>
      <c r="BJ284" s="122"/>
      <c r="BK284" s="122"/>
    </row>
    <row r="285" spans="1:63" ht="12.75" x14ac:dyDescent="0.2">
      <c r="A285" s="122"/>
      <c r="B285" s="124"/>
      <c r="C285" s="124"/>
      <c r="D285" s="124"/>
      <c r="E285" s="122"/>
      <c r="F285" s="124"/>
      <c r="G285" s="122"/>
      <c r="H285" s="122"/>
      <c r="I285" s="122"/>
      <c r="J285" s="122"/>
      <c r="K285" s="122"/>
      <c r="L285" s="122"/>
      <c r="M285" s="122"/>
      <c r="N285" s="122"/>
      <c r="O285" s="122"/>
      <c r="P285" s="122"/>
      <c r="Q285" s="122"/>
      <c r="R285" s="122"/>
      <c r="S285" s="122"/>
      <c r="T285" s="122"/>
      <c r="U285" s="122"/>
      <c r="V285" s="122"/>
      <c r="W285" s="122"/>
      <c r="X285" s="122"/>
      <c r="Y285" s="122"/>
      <c r="Z285" s="122"/>
      <c r="AA285" s="122"/>
      <c r="AB285" s="122"/>
      <c r="AC285" s="122"/>
      <c r="AD285" s="122"/>
      <c r="AE285" s="122"/>
      <c r="AF285" s="122"/>
      <c r="AG285" s="122"/>
      <c r="AH285" s="122"/>
      <c r="AI285" s="122"/>
      <c r="AJ285" s="122"/>
      <c r="AK285" s="122"/>
      <c r="AL285" s="122"/>
      <c r="AM285" s="122"/>
      <c r="AN285" s="122"/>
      <c r="AO285" s="122"/>
      <c r="AP285" s="122"/>
      <c r="AQ285" s="122"/>
      <c r="AR285" s="122"/>
      <c r="AS285" s="122"/>
      <c r="AT285" s="122"/>
      <c r="AU285" s="122"/>
      <c r="AV285" s="122"/>
      <c r="AW285" s="122"/>
      <c r="AX285" s="122"/>
      <c r="AY285" s="122"/>
      <c r="AZ285" s="122"/>
      <c r="BA285" s="122"/>
      <c r="BB285" s="122"/>
      <c r="BC285" s="122"/>
      <c r="BD285" s="122"/>
      <c r="BE285" s="122"/>
      <c r="BF285" s="122"/>
      <c r="BG285" s="122"/>
      <c r="BH285" s="122"/>
      <c r="BI285" s="122"/>
      <c r="BJ285" s="122"/>
      <c r="BK285" s="122"/>
    </row>
    <row r="286" spans="1:63" ht="12.75" x14ac:dyDescent="0.2">
      <c r="A286" s="122"/>
      <c r="B286" s="124"/>
      <c r="C286" s="124"/>
      <c r="D286" s="124"/>
      <c r="E286" s="122"/>
      <c r="F286" s="124"/>
      <c r="G286" s="122"/>
      <c r="H286" s="122"/>
      <c r="I286" s="122"/>
      <c r="J286" s="122"/>
      <c r="K286" s="122"/>
      <c r="L286" s="122"/>
      <c r="M286" s="122"/>
      <c r="N286" s="122"/>
      <c r="O286" s="122"/>
      <c r="P286" s="122"/>
      <c r="Q286" s="122"/>
      <c r="R286" s="122"/>
      <c r="S286" s="122"/>
      <c r="T286" s="122"/>
      <c r="U286" s="122"/>
      <c r="V286" s="122"/>
      <c r="W286" s="122"/>
      <c r="X286" s="122"/>
      <c r="Y286" s="122"/>
      <c r="Z286" s="122"/>
      <c r="AA286" s="122"/>
      <c r="AB286" s="122"/>
      <c r="AC286" s="122"/>
      <c r="AD286" s="122"/>
      <c r="AE286" s="122"/>
      <c r="AF286" s="122"/>
      <c r="AG286" s="122"/>
      <c r="AH286" s="122"/>
      <c r="AI286" s="122"/>
      <c r="AJ286" s="122"/>
      <c r="AK286" s="122"/>
      <c r="AL286" s="122"/>
      <c r="AM286" s="122"/>
      <c r="AN286" s="122"/>
      <c r="AO286" s="122"/>
      <c r="AP286" s="122"/>
      <c r="AQ286" s="122"/>
      <c r="AR286" s="122"/>
      <c r="AS286" s="122"/>
      <c r="AT286" s="122"/>
      <c r="AU286" s="122"/>
      <c r="AV286" s="122"/>
      <c r="AW286" s="122"/>
      <c r="AX286" s="122"/>
      <c r="AY286" s="122"/>
      <c r="AZ286" s="122"/>
      <c r="BA286" s="122"/>
      <c r="BB286" s="122"/>
      <c r="BC286" s="122"/>
      <c r="BD286" s="122"/>
      <c r="BE286" s="122"/>
      <c r="BF286" s="122"/>
      <c r="BG286" s="122"/>
      <c r="BH286" s="122"/>
      <c r="BI286" s="122"/>
      <c r="BJ286" s="122"/>
      <c r="BK286" s="122"/>
    </row>
    <row r="287" spans="1:63" ht="12.75" x14ac:dyDescent="0.2">
      <c r="A287" s="122"/>
      <c r="B287" s="124"/>
      <c r="C287" s="124"/>
      <c r="D287" s="124"/>
      <c r="E287" s="122"/>
      <c r="F287" s="124"/>
      <c r="G287" s="122"/>
      <c r="H287" s="122"/>
      <c r="I287" s="122"/>
      <c r="J287" s="122"/>
      <c r="K287" s="122"/>
      <c r="L287" s="122"/>
      <c r="M287" s="122"/>
      <c r="N287" s="122"/>
      <c r="O287" s="122"/>
      <c r="P287" s="122"/>
      <c r="Q287" s="122"/>
      <c r="R287" s="122"/>
      <c r="S287" s="122"/>
      <c r="T287" s="122"/>
      <c r="U287" s="122"/>
      <c r="V287" s="122"/>
      <c r="W287" s="122"/>
      <c r="X287" s="122"/>
      <c r="Y287" s="122"/>
      <c r="Z287" s="122"/>
      <c r="AA287" s="122"/>
      <c r="AB287" s="122"/>
      <c r="AC287" s="122"/>
      <c r="AD287" s="122"/>
      <c r="AE287" s="122"/>
      <c r="AF287" s="122"/>
      <c r="AG287" s="122"/>
      <c r="AH287" s="122"/>
      <c r="AI287" s="122"/>
      <c r="AJ287" s="122"/>
      <c r="AK287" s="122"/>
      <c r="AL287" s="122"/>
      <c r="AM287" s="122"/>
      <c r="AN287" s="122"/>
      <c r="AO287" s="122"/>
      <c r="AP287" s="122"/>
      <c r="AQ287" s="122"/>
      <c r="AR287" s="122"/>
      <c r="AS287" s="122"/>
      <c r="AT287" s="122"/>
      <c r="AU287" s="122"/>
      <c r="AV287" s="122"/>
      <c r="AW287" s="122"/>
      <c r="AX287" s="122"/>
      <c r="AY287" s="122"/>
      <c r="AZ287" s="122"/>
      <c r="BA287" s="122"/>
      <c r="BB287" s="122"/>
      <c r="BC287" s="122"/>
      <c r="BD287" s="122"/>
      <c r="BE287" s="122"/>
      <c r="BF287" s="122"/>
      <c r="BG287" s="122"/>
      <c r="BH287" s="122"/>
      <c r="BI287" s="122"/>
      <c r="BJ287" s="122"/>
      <c r="BK287" s="122"/>
    </row>
    <row r="288" spans="1:63" ht="12.75" x14ac:dyDescent="0.2">
      <c r="A288" s="122"/>
      <c r="B288" s="124"/>
      <c r="C288" s="124"/>
      <c r="D288" s="124"/>
      <c r="E288" s="122"/>
      <c r="F288" s="124"/>
      <c r="G288" s="122"/>
      <c r="H288" s="122"/>
      <c r="I288" s="122"/>
      <c r="J288" s="122"/>
      <c r="K288" s="122"/>
      <c r="L288" s="122"/>
      <c r="M288" s="122"/>
      <c r="N288" s="122"/>
      <c r="O288" s="122"/>
      <c r="P288" s="122"/>
      <c r="Q288" s="122"/>
      <c r="R288" s="122"/>
      <c r="S288" s="122"/>
      <c r="T288" s="122"/>
      <c r="U288" s="122"/>
      <c r="V288" s="122"/>
      <c r="W288" s="122"/>
      <c r="X288" s="122"/>
      <c r="Y288" s="122"/>
      <c r="Z288" s="122"/>
      <c r="AA288" s="122"/>
      <c r="AB288" s="122"/>
      <c r="AC288" s="122"/>
      <c r="AD288" s="122"/>
      <c r="AE288" s="122"/>
      <c r="AF288" s="122"/>
      <c r="AG288" s="122"/>
      <c r="AH288" s="122"/>
      <c r="AI288" s="122"/>
      <c r="AJ288" s="122"/>
      <c r="AK288" s="122"/>
      <c r="AL288" s="122"/>
      <c r="AM288" s="122"/>
      <c r="AN288" s="122"/>
      <c r="AO288" s="122"/>
      <c r="AP288" s="122"/>
      <c r="AQ288" s="122"/>
      <c r="AR288" s="122"/>
      <c r="AS288" s="122"/>
      <c r="AT288" s="122"/>
      <c r="AU288" s="122"/>
      <c r="AV288" s="122"/>
      <c r="AW288" s="122"/>
      <c r="AX288" s="122"/>
      <c r="AY288" s="122"/>
      <c r="AZ288" s="122"/>
      <c r="BA288" s="122"/>
      <c r="BB288" s="122"/>
      <c r="BC288" s="122"/>
      <c r="BD288" s="122"/>
      <c r="BE288" s="122"/>
      <c r="BF288" s="122"/>
      <c r="BG288" s="122"/>
      <c r="BH288" s="122"/>
      <c r="BI288" s="122"/>
      <c r="BJ288" s="122"/>
      <c r="BK288" s="122"/>
    </row>
    <row r="289" spans="1:63" ht="12.75" x14ac:dyDescent="0.2">
      <c r="A289" s="122"/>
      <c r="B289" s="124"/>
      <c r="C289" s="124"/>
      <c r="D289" s="124"/>
      <c r="E289" s="122"/>
      <c r="F289" s="124"/>
      <c r="G289" s="122"/>
      <c r="H289" s="122"/>
      <c r="I289" s="122"/>
      <c r="J289" s="122"/>
      <c r="K289" s="122"/>
      <c r="L289" s="122"/>
      <c r="M289" s="122"/>
      <c r="N289" s="122"/>
      <c r="O289" s="122"/>
      <c r="P289" s="122"/>
      <c r="Q289" s="122"/>
      <c r="R289" s="122"/>
      <c r="S289" s="122"/>
      <c r="T289" s="122"/>
      <c r="U289" s="122"/>
      <c r="V289" s="122"/>
      <c r="W289" s="122"/>
      <c r="X289" s="122"/>
      <c r="Y289" s="122"/>
      <c r="Z289" s="122"/>
      <c r="AA289" s="122"/>
      <c r="AB289" s="122"/>
      <c r="AC289" s="122"/>
      <c r="AD289" s="122"/>
      <c r="AE289" s="122"/>
      <c r="AF289" s="122"/>
      <c r="AG289" s="122"/>
      <c r="AH289" s="122"/>
      <c r="AI289" s="122"/>
      <c r="AJ289" s="122"/>
      <c r="AK289" s="122"/>
      <c r="AL289" s="122"/>
      <c r="AM289" s="122"/>
      <c r="AN289" s="122"/>
      <c r="AO289" s="122"/>
      <c r="AP289" s="122"/>
      <c r="AQ289" s="122"/>
      <c r="AR289" s="122"/>
      <c r="AS289" s="122"/>
      <c r="AT289" s="122"/>
      <c r="AU289" s="122"/>
      <c r="AV289" s="122"/>
      <c r="AW289" s="122"/>
      <c r="AX289" s="122"/>
      <c r="AY289" s="122"/>
      <c r="AZ289" s="122"/>
      <c r="BA289" s="122"/>
      <c r="BB289" s="122"/>
      <c r="BC289" s="122"/>
      <c r="BD289" s="122"/>
      <c r="BE289" s="122"/>
      <c r="BF289" s="122"/>
      <c r="BG289" s="122"/>
      <c r="BH289" s="122"/>
      <c r="BI289" s="122"/>
      <c r="BJ289" s="122"/>
      <c r="BK289" s="122"/>
    </row>
    <row r="290" spans="1:63" ht="12.75" x14ac:dyDescent="0.2">
      <c r="A290" s="122"/>
      <c r="B290" s="124"/>
      <c r="C290" s="124"/>
      <c r="D290" s="124"/>
      <c r="E290" s="122"/>
      <c r="F290" s="124"/>
      <c r="G290" s="122"/>
      <c r="H290" s="122"/>
      <c r="I290" s="122"/>
      <c r="J290" s="122"/>
      <c r="K290" s="122"/>
      <c r="L290" s="122"/>
      <c r="M290" s="122"/>
      <c r="N290" s="122"/>
      <c r="O290" s="122"/>
      <c r="P290" s="122"/>
      <c r="Q290" s="122"/>
      <c r="R290" s="122"/>
      <c r="S290" s="122"/>
      <c r="T290" s="122"/>
      <c r="U290" s="122"/>
      <c r="V290" s="122"/>
      <c r="W290" s="122"/>
      <c r="X290" s="122"/>
      <c r="Y290" s="122"/>
      <c r="Z290" s="122"/>
      <c r="AA290" s="122"/>
      <c r="AB290" s="122"/>
      <c r="AC290" s="122"/>
      <c r="AD290" s="122"/>
      <c r="AE290" s="122"/>
      <c r="AF290" s="122"/>
      <c r="AG290" s="122"/>
      <c r="AH290" s="122"/>
      <c r="AI290" s="122"/>
      <c r="AJ290" s="122"/>
      <c r="AK290" s="122"/>
      <c r="AL290" s="122"/>
      <c r="AM290" s="122"/>
      <c r="AN290" s="122"/>
      <c r="AO290" s="122"/>
      <c r="AP290" s="122"/>
      <c r="AQ290" s="122"/>
      <c r="AR290" s="122"/>
      <c r="AS290" s="122"/>
      <c r="AT290" s="122"/>
      <c r="AU290" s="122"/>
      <c r="AV290" s="122"/>
      <c r="AW290" s="122"/>
      <c r="AX290" s="122"/>
      <c r="AY290" s="122"/>
      <c r="AZ290" s="122"/>
      <c r="BA290" s="122"/>
      <c r="BB290" s="122"/>
      <c r="BC290" s="122"/>
      <c r="BD290" s="122"/>
      <c r="BE290" s="122"/>
      <c r="BF290" s="122"/>
      <c r="BG290" s="122"/>
      <c r="BH290" s="122"/>
      <c r="BI290" s="122"/>
      <c r="BJ290" s="122"/>
      <c r="BK290" s="122"/>
    </row>
    <row r="291" spans="1:63" ht="12.75" x14ac:dyDescent="0.2">
      <c r="A291" s="122"/>
      <c r="B291" s="124"/>
      <c r="C291" s="124"/>
      <c r="D291" s="124"/>
      <c r="E291" s="122"/>
      <c r="F291" s="124"/>
      <c r="G291" s="122"/>
      <c r="H291" s="122"/>
      <c r="I291" s="122"/>
      <c r="J291" s="122"/>
      <c r="K291" s="122"/>
      <c r="L291" s="122"/>
      <c r="M291" s="122"/>
      <c r="N291" s="122"/>
      <c r="O291" s="122"/>
      <c r="P291" s="122"/>
      <c r="Q291" s="122"/>
      <c r="R291" s="122"/>
      <c r="S291" s="122"/>
      <c r="T291" s="122"/>
      <c r="U291" s="122"/>
      <c r="V291" s="122"/>
      <c r="W291" s="122"/>
      <c r="X291" s="122"/>
      <c r="Y291" s="122"/>
      <c r="Z291" s="122"/>
      <c r="AA291" s="122"/>
      <c r="AB291" s="122"/>
      <c r="AC291" s="122"/>
      <c r="AD291" s="122"/>
      <c r="AE291" s="122"/>
      <c r="AF291" s="122"/>
      <c r="AG291" s="122"/>
      <c r="AH291" s="122"/>
      <c r="AI291" s="122"/>
      <c r="AJ291" s="122"/>
      <c r="AK291" s="122"/>
      <c r="AL291" s="122"/>
      <c r="AM291" s="122"/>
      <c r="AN291" s="122"/>
      <c r="AO291" s="122"/>
      <c r="AP291" s="122"/>
      <c r="AQ291" s="122"/>
      <c r="AR291" s="122"/>
      <c r="AS291" s="122"/>
      <c r="AT291" s="122"/>
      <c r="AU291" s="122"/>
      <c r="AV291" s="122"/>
      <c r="AW291" s="122"/>
      <c r="AX291" s="122"/>
      <c r="AY291" s="122"/>
      <c r="AZ291" s="122"/>
      <c r="BA291" s="122"/>
      <c r="BB291" s="122"/>
      <c r="BC291" s="122"/>
      <c r="BD291" s="122"/>
      <c r="BE291" s="122"/>
      <c r="BF291" s="122"/>
      <c r="BG291" s="122"/>
      <c r="BH291" s="122"/>
      <c r="BI291" s="122"/>
      <c r="BJ291" s="122"/>
      <c r="BK291" s="122"/>
    </row>
    <row r="292" spans="1:63" ht="12.75" x14ac:dyDescent="0.2">
      <c r="A292" s="122"/>
      <c r="B292" s="124"/>
      <c r="C292" s="124"/>
      <c r="D292" s="124"/>
      <c r="E292" s="122"/>
      <c r="F292" s="124"/>
      <c r="G292" s="122"/>
      <c r="H292" s="122"/>
      <c r="I292" s="122"/>
      <c r="J292" s="122"/>
      <c r="K292" s="122"/>
      <c r="L292" s="122"/>
      <c r="M292" s="122"/>
      <c r="N292" s="122"/>
      <c r="O292" s="122"/>
      <c r="P292" s="122"/>
      <c r="Q292" s="122"/>
      <c r="R292" s="122"/>
      <c r="S292" s="122"/>
      <c r="T292" s="122"/>
      <c r="U292" s="122"/>
      <c r="V292" s="122"/>
      <c r="W292" s="122"/>
      <c r="X292" s="122"/>
      <c r="Y292" s="122"/>
      <c r="Z292" s="122"/>
      <c r="AA292" s="122"/>
      <c r="AB292" s="122"/>
      <c r="AC292" s="122"/>
      <c r="AD292" s="122"/>
      <c r="AE292" s="122"/>
      <c r="AF292" s="122"/>
      <c r="AG292" s="122"/>
      <c r="AH292" s="122"/>
      <c r="AI292" s="122"/>
      <c r="AJ292" s="122"/>
      <c r="AK292" s="122"/>
      <c r="AL292" s="122"/>
      <c r="AM292" s="122"/>
      <c r="AN292" s="122"/>
      <c r="AO292" s="122"/>
      <c r="AP292" s="122"/>
      <c r="AQ292" s="122"/>
      <c r="AR292" s="122"/>
      <c r="AS292" s="122"/>
      <c r="AT292" s="122"/>
      <c r="AU292" s="122"/>
      <c r="AV292" s="122"/>
      <c r="AW292" s="122"/>
      <c r="AX292" s="122"/>
      <c r="AY292" s="122"/>
      <c r="AZ292" s="122"/>
      <c r="BA292" s="122"/>
      <c r="BB292" s="122"/>
      <c r="BC292" s="122"/>
      <c r="BD292" s="122"/>
      <c r="BE292" s="122"/>
      <c r="BF292" s="122"/>
      <c r="BG292" s="122"/>
      <c r="BH292" s="122"/>
      <c r="BI292" s="122"/>
      <c r="BJ292" s="122"/>
      <c r="BK292" s="122"/>
    </row>
    <row r="293" spans="1:63" ht="12.75" x14ac:dyDescent="0.2">
      <c r="A293" s="122"/>
      <c r="B293" s="124"/>
      <c r="C293" s="124"/>
      <c r="D293" s="124"/>
      <c r="E293" s="122"/>
      <c r="F293" s="124"/>
      <c r="G293" s="122"/>
      <c r="H293" s="122"/>
      <c r="I293" s="122"/>
      <c r="J293" s="122"/>
      <c r="K293" s="122"/>
      <c r="L293" s="122"/>
      <c r="M293" s="122"/>
      <c r="N293" s="122"/>
      <c r="O293" s="122"/>
      <c r="P293" s="122"/>
      <c r="Q293" s="122"/>
      <c r="R293" s="122"/>
      <c r="S293" s="122"/>
      <c r="T293" s="122"/>
      <c r="U293" s="122"/>
      <c r="V293" s="122"/>
      <c r="W293" s="122"/>
      <c r="X293" s="122"/>
      <c r="Y293" s="122"/>
      <c r="Z293" s="122"/>
      <c r="AA293" s="122"/>
      <c r="AB293" s="122"/>
      <c r="AC293" s="122"/>
      <c r="AD293" s="122"/>
      <c r="AE293" s="122"/>
      <c r="AF293" s="122"/>
      <c r="AG293" s="122"/>
      <c r="AH293" s="122"/>
      <c r="AI293" s="122"/>
      <c r="AJ293" s="122"/>
      <c r="AK293" s="122"/>
      <c r="AL293" s="122"/>
      <c r="AM293" s="122"/>
      <c r="AN293" s="122"/>
      <c r="AO293" s="122"/>
      <c r="AP293" s="122"/>
      <c r="AQ293" s="122"/>
      <c r="AR293" s="122"/>
      <c r="AS293" s="122"/>
      <c r="AT293" s="122"/>
      <c r="AU293" s="122"/>
      <c r="AV293" s="122"/>
      <c r="AW293" s="122"/>
      <c r="AX293" s="122"/>
      <c r="AY293" s="122"/>
      <c r="AZ293" s="122"/>
      <c r="BA293" s="122"/>
      <c r="BB293" s="122"/>
      <c r="BC293" s="122"/>
      <c r="BD293" s="122"/>
      <c r="BE293" s="122"/>
      <c r="BF293" s="122"/>
      <c r="BG293" s="122"/>
      <c r="BH293" s="122"/>
      <c r="BI293" s="122"/>
      <c r="BJ293" s="122"/>
      <c r="BK293" s="122"/>
    </row>
    <row r="294" spans="1:63" ht="12.75" x14ac:dyDescent="0.2">
      <c r="A294" s="122"/>
      <c r="B294" s="124"/>
      <c r="C294" s="124"/>
      <c r="D294" s="124"/>
      <c r="E294" s="122"/>
      <c r="F294" s="124"/>
      <c r="G294" s="122"/>
      <c r="H294" s="122"/>
      <c r="I294" s="122"/>
      <c r="J294" s="122"/>
      <c r="K294" s="122"/>
      <c r="L294" s="122"/>
      <c r="M294" s="122"/>
      <c r="N294" s="122"/>
      <c r="O294" s="122"/>
      <c r="P294" s="122"/>
      <c r="Q294" s="122"/>
      <c r="R294" s="122"/>
      <c r="S294" s="122"/>
      <c r="T294" s="122"/>
      <c r="U294" s="122"/>
      <c r="V294" s="122"/>
      <c r="W294" s="122"/>
      <c r="X294" s="122"/>
      <c r="Y294" s="122"/>
      <c r="Z294" s="122"/>
      <c r="AA294" s="122"/>
      <c r="AB294" s="122"/>
      <c r="AC294" s="122"/>
      <c r="AD294" s="122"/>
      <c r="AE294" s="122"/>
      <c r="AF294" s="122"/>
      <c r="AG294" s="122"/>
      <c r="AH294" s="122"/>
      <c r="AI294" s="122"/>
      <c r="AJ294" s="122"/>
      <c r="AK294" s="122"/>
      <c r="AL294" s="122"/>
      <c r="AM294" s="122"/>
      <c r="AN294" s="122"/>
      <c r="AO294" s="122"/>
      <c r="AP294" s="122"/>
      <c r="AQ294" s="122"/>
      <c r="AR294" s="122"/>
      <c r="AS294" s="122"/>
      <c r="AT294" s="122"/>
      <c r="AU294" s="122"/>
      <c r="AV294" s="122"/>
      <c r="AW294" s="122"/>
      <c r="AX294" s="122"/>
      <c r="AY294" s="122"/>
      <c r="AZ294" s="122"/>
      <c r="BA294" s="122"/>
      <c r="BB294" s="122"/>
      <c r="BC294" s="122"/>
      <c r="BD294" s="122"/>
      <c r="BE294" s="122"/>
      <c r="BF294" s="122"/>
      <c r="BG294" s="122"/>
      <c r="BH294" s="122"/>
      <c r="BI294" s="122"/>
      <c r="BJ294" s="122"/>
      <c r="BK294" s="122"/>
    </row>
    <row r="295" spans="1:63" ht="12.75" x14ac:dyDescent="0.2">
      <c r="A295" s="122"/>
      <c r="B295" s="124"/>
      <c r="C295" s="124"/>
      <c r="D295" s="124"/>
      <c r="E295" s="122"/>
      <c r="F295" s="124"/>
      <c r="G295" s="122"/>
      <c r="H295" s="122"/>
      <c r="I295" s="122"/>
      <c r="J295" s="122"/>
      <c r="K295" s="122"/>
      <c r="L295" s="122"/>
      <c r="M295" s="122"/>
      <c r="N295" s="122"/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122"/>
      <c r="AC295" s="122"/>
      <c r="AD295" s="122"/>
      <c r="AE295" s="122"/>
      <c r="AF295" s="122"/>
      <c r="AG295" s="122"/>
      <c r="AH295" s="122"/>
      <c r="AI295" s="122"/>
      <c r="AJ295" s="122"/>
      <c r="AK295" s="122"/>
      <c r="AL295" s="122"/>
      <c r="AM295" s="122"/>
      <c r="AN295" s="122"/>
      <c r="AO295" s="122"/>
      <c r="AP295" s="122"/>
      <c r="AQ295" s="122"/>
      <c r="AR295" s="122"/>
      <c r="AS295" s="122"/>
      <c r="AT295" s="122"/>
      <c r="AU295" s="122"/>
      <c r="AV295" s="122"/>
      <c r="AW295" s="122"/>
      <c r="AX295" s="122"/>
      <c r="AY295" s="122"/>
      <c r="AZ295" s="122"/>
      <c r="BA295" s="122"/>
      <c r="BB295" s="122"/>
      <c r="BC295" s="122"/>
      <c r="BD295" s="122"/>
      <c r="BE295" s="122"/>
      <c r="BF295" s="122"/>
      <c r="BG295" s="122"/>
      <c r="BH295" s="122"/>
      <c r="BI295" s="122"/>
      <c r="BJ295" s="122"/>
      <c r="BK295" s="122"/>
    </row>
    <row r="296" spans="1:63" ht="12.75" x14ac:dyDescent="0.2">
      <c r="A296" s="122"/>
      <c r="B296" s="124"/>
      <c r="C296" s="124"/>
      <c r="D296" s="124"/>
      <c r="E296" s="122"/>
      <c r="F296" s="124"/>
      <c r="G296" s="122"/>
      <c r="H296" s="122"/>
      <c r="I296" s="122"/>
      <c r="J296" s="122"/>
      <c r="K296" s="122"/>
      <c r="L296" s="122"/>
      <c r="M296" s="122"/>
      <c r="N296" s="122"/>
      <c r="O296" s="122"/>
      <c r="P296" s="122"/>
      <c r="Q296" s="122"/>
      <c r="R296" s="122"/>
      <c r="S296" s="122"/>
      <c r="T296" s="122"/>
      <c r="U296" s="122"/>
      <c r="V296" s="122"/>
      <c r="W296" s="122"/>
      <c r="X296" s="122"/>
      <c r="Y296" s="122"/>
      <c r="Z296" s="122"/>
      <c r="AA296" s="122"/>
      <c r="AB296" s="122"/>
      <c r="AC296" s="122"/>
      <c r="AD296" s="122"/>
      <c r="AE296" s="122"/>
      <c r="AF296" s="122"/>
      <c r="AG296" s="122"/>
      <c r="AH296" s="122"/>
      <c r="AI296" s="122"/>
      <c r="AJ296" s="122"/>
      <c r="AK296" s="122"/>
      <c r="AL296" s="122"/>
      <c r="AM296" s="122"/>
      <c r="AN296" s="122"/>
      <c r="AO296" s="122"/>
      <c r="AP296" s="122"/>
      <c r="AQ296" s="122"/>
      <c r="AR296" s="122"/>
      <c r="AS296" s="122"/>
      <c r="AT296" s="122"/>
      <c r="AU296" s="122"/>
      <c r="AV296" s="122"/>
      <c r="AW296" s="122"/>
      <c r="AX296" s="122"/>
      <c r="AY296" s="122"/>
      <c r="AZ296" s="122"/>
      <c r="BA296" s="122"/>
      <c r="BB296" s="122"/>
      <c r="BC296" s="122"/>
      <c r="BD296" s="122"/>
      <c r="BE296" s="122"/>
      <c r="BF296" s="122"/>
      <c r="BG296" s="122"/>
      <c r="BH296" s="122"/>
      <c r="BI296" s="122"/>
      <c r="BJ296" s="122"/>
      <c r="BK296" s="122"/>
    </row>
    <row r="297" spans="1:63" ht="12.75" x14ac:dyDescent="0.2">
      <c r="A297" s="122"/>
      <c r="B297" s="124"/>
      <c r="C297" s="124"/>
      <c r="D297" s="124"/>
      <c r="E297" s="122"/>
      <c r="F297" s="124"/>
      <c r="G297" s="122"/>
      <c r="H297" s="122"/>
      <c r="I297" s="122"/>
      <c r="J297" s="122"/>
      <c r="K297" s="122"/>
      <c r="L297" s="122"/>
      <c r="M297" s="122"/>
      <c r="N297" s="122"/>
      <c r="O297" s="122"/>
      <c r="P297" s="122"/>
      <c r="Q297" s="122"/>
      <c r="R297" s="122"/>
      <c r="S297" s="122"/>
      <c r="T297" s="122"/>
      <c r="U297" s="122"/>
      <c r="V297" s="122"/>
      <c r="W297" s="122"/>
      <c r="X297" s="122"/>
      <c r="Y297" s="122"/>
      <c r="Z297" s="122"/>
      <c r="AA297" s="122"/>
      <c r="AB297" s="122"/>
      <c r="AC297" s="122"/>
      <c r="AD297" s="122"/>
      <c r="AE297" s="122"/>
      <c r="AF297" s="122"/>
      <c r="AG297" s="122"/>
      <c r="AH297" s="122"/>
      <c r="AI297" s="122"/>
      <c r="AJ297" s="122"/>
      <c r="AK297" s="122"/>
      <c r="AL297" s="122"/>
      <c r="AM297" s="122"/>
      <c r="AN297" s="122"/>
      <c r="AO297" s="122"/>
      <c r="AP297" s="122"/>
      <c r="AQ297" s="122"/>
      <c r="AR297" s="122"/>
      <c r="AS297" s="122"/>
      <c r="AT297" s="122"/>
      <c r="AU297" s="122"/>
      <c r="AV297" s="122"/>
      <c r="AW297" s="122"/>
      <c r="AX297" s="122"/>
      <c r="AY297" s="122"/>
      <c r="AZ297" s="122"/>
      <c r="BA297" s="122"/>
      <c r="BB297" s="122"/>
      <c r="BC297" s="122"/>
      <c r="BD297" s="122"/>
      <c r="BE297" s="122"/>
      <c r="BF297" s="122"/>
      <c r="BG297" s="122"/>
      <c r="BH297" s="122"/>
      <c r="BI297" s="122"/>
      <c r="BJ297" s="122"/>
      <c r="BK297" s="122"/>
    </row>
    <row r="298" spans="1:63" ht="12.75" x14ac:dyDescent="0.2">
      <c r="A298" s="122"/>
      <c r="B298" s="124"/>
      <c r="C298" s="124"/>
      <c r="D298" s="124"/>
      <c r="E298" s="122"/>
      <c r="F298" s="124"/>
      <c r="G298" s="122"/>
      <c r="H298" s="122"/>
      <c r="I298" s="122"/>
      <c r="J298" s="122"/>
      <c r="K298" s="122"/>
      <c r="L298" s="122"/>
      <c r="M298" s="122"/>
      <c r="N298" s="122"/>
      <c r="O298" s="122"/>
      <c r="P298" s="122"/>
      <c r="Q298" s="122"/>
      <c r="R298" s="122"/>
      <c r="S298" s="122"/>
      <c r="T298" s="122"/>
      <c r="U298" s="122"/>
      <c r="V298" s="122"/>
      <c r="W298" s="122"/>
      <c r="X298" s="122"/>
      <c r="Y298" s="122"/>
      <c r="Z298" s="122"/>
      <c r="AA298" s="122"/>
      <c r="AB298" s="122"/>
      <c r="AC298" s="122"/>
      <c r="AD298" s="122"/>
      <c r="AE298" s="122"/>
      <c r="AF298" s="122"/>
      <c r="AG298" s="122"/>
      <c r="AH298" s="122"/>
      <c r="AI298" s="122"/>
      <c r="AJ298" s="122"/>
      <c r="AK298" s="122"/>
      <c r="AL298" s="122"/>
      <c r="AM298" s="122"/>
      <c r="AN298" s="122"/>
      <c r="AO298" s="122"/>
      <c r="AP298" s="122"/>
      <c r="AQ298" s="122"/>
      <c r="AR298" s="122"/>
      <c r="AS298" s="122"/>
      <c r="AT298" s="122"/>
      <c r="AU298" s="122"/>
      <c r="AV298" s="122"/>
      <c r="AW298" s="122"/>
      <c r="AX298" s="122"/>
      <c r="AY298" s="122"/>
      <c r="AZ298" s="122"/>
      <c r="BA298" s="122"/>
      <c r="BB298" s="122"/>
      <c r="BC298" s="122"/>
      <c r="BD298" s="122"/>
      <c r="BE298" s="122"/>
      <c r="BF298" s="122"/>
      <c r="BG298" s="122"/>
      <c r="BH298" s="122"/>
      <c r="BI298" s="122"/>
      <c r="BJ298" s="122"/>
      <c r="BK298" s="122"/>
    </row>
    <row r="299" spans="1:63" ht="12.75" x14ac:dyDescent="0.2">
      <c r="A299" s="122"/>
      <c r="B299" s="124"/>
      <c r="C299" s="124"/>
      <c r="D299" s="124"/>
      <c r="E299" s="122"/>
      <c r="F299" s="124"/>
      <c r="G299" s="122"/>
      <c r="H299" s="122"/>
      <c r="I299" s="122"/>
      <c r="J299" s="122"/>
      <c r="K299" s="122"/>
      <c r="L299" s="122"/>
      <c r="M299" s="122"/>
      <c r="N299" s="122"/>
      <c r="O299" s="122"/>
      <c r="P299" s="122"/>
      <c r="Q299" s="122"/>
      <c r="R299" s="122"/>
      <c r="S299" s="122"/>
      <c r="T299" s="122"/>
      <c r="U299" s="122"/>
      <c r="V299" s="122"/>
      <c r="W299" s="122"/>
      <c r="X299" s="122"/>
      <c r="Y299" s="122"/>
      <c r="Z299" s="122"/>
      <c r="AA299" s="122"/>
      <c r="AB299" s="122"/>
      <c r="AC299" s="122"/>
      <c r="AD299" s="122"/>
      <c r="AE299" s="122"/>
      <c r="AF299" s="122"/>
      <c r="AG299" s="122"/>
      <c r="AH299" s="122"/>
      <c r="AI299" s="122"/>
      <c r="AJ299" s="122"/>
      <c r="AK299" s="122"/>
      <c r="AL299" s="122"/>
      <c r="AM299" s="122"/>
      <c r="AN299" s="122"/>
      <c r="AO299" s="122"/>
      <c r="AP299" s="122"/>
      <c r="AQ299" s="122"/>
      <c r="AR299" s="122"/>
      <c r="AS299" s="122"/>
      <c r="AT299" s="122"/>
      <c r="AU299" s="122"/>
      <c r="AV299" s="122"/>
      <c r="AW299" s="122"/>
      <c r="AX299" s="122"/>
      <c r="AY299" s="122"/>
      <c r="AZ299" s="122"/>
      <c r="BA299" s="122"/>
      <c r="BB299" s="122"/>
      <c r="BC299" s="122"/>
      <c r="BD299" s="122"/>
      <c r="BE299" s="122"/>
      <c r="BF299" s="122"/>
      <c r="BG299" s="122"/>
      <c r="BH299" s="122"/>
      <c r="BI299" s="122"/>
      <c r="BJ299" s="122"/>
      <c r="BK299" s="122"/>
    </row>
    <row r="300" spans="1:63" ht="12.75" x14ac:dyDescent="0.2">
      <c r="A300" s="122"/>
      <c r="B300" s="124"/>
      <c r="C300" s="124"/>
      <c r="D300" s="124"/>
      <c r="E300" s="122"/>
      <c r="F300" s="124"/>
      <c r="G300" s="122"/>
      <c r="H300" s="122"/>
      <c r="I300" s="122"/>
      <c r="J300" s="122"/>
      <c r="K300" s="122"/>
      <c r="L300" s="122"/>
      <c r="M300" s="122"/>
      <c r="N300" s="122"/>
      <c r="O300" s="122"/>
      <c r="P300" s="122"/>
      <c r="Q300" s="122"/>
      <c r="R300" s="122"/>
      <c r="S300" s="122"/>
      <c r="T300" s="122"/>
      <c r="U300" s="122"/>
      <c r="V300" s="122"/>
      <c r="W300" s="122"/>
      <c r="X300" s="122"/>
      <c r="Y300" s="122"/>
      <c r="Z300" s="122"/>
      <c r="AA300" s="122"/>
      <c r="AB300" s="122"/>
      <c r="AC300" s="122"/>
      <c r="AD300" s="122"/>
      <c r="AE300" s="122"/>
      <c r="AF300" s="122"/>
      <c r="AG300" s="122"/>
      <c r="AH300" s="122"/>
      <c r="AI300" s="122"/>
      <c r="AJ300" s="122"/>
      <c r="AK300" s="122"/>
      <c r="AL300" s="122"/>
      <c r="AM300" s="122"/>
      <c r="AN300" s="122"/>
      <c r="AO300" s="122"/>
      <c r="AP300" s="122"/>
      <c r="AQ300" s="122"/>
      <c r="AR300" s="122"/>
      <c r="AS300" s="122"/>
      <c r="AT300" s="122"/>
      <c r="AU300" s="122"/>
      <c r="AV300" s="122"/>
      <c r="AW300" s="122"/>
      <c r="AX300" s="122"/>
      <c r="AY300" s="122"/>
      <c r="AZ300" s="122"/>
      <c r="BA300" s="122"/>
      <c r="BB300" s="122"/>
      <c r="BC300" s="122"/>
      <c r="BD300" s="122"/>
      <c r="BE300" s="122"/>
      <c r="BF300" s="122"/>
      <c r="BG300" s="122"/>
      <c r="BH300" s="122"/>
      <c r="BI300" s="122"/>
      <c r="BJ300" s="122"/>
      <c r="BK300" s="122"/>
    </row>
    <row r="301" spans="1:63" ht="12.75" x14ac:dyDescent="0.2">
      <c r="A301" s="122"/>
      <c r="B301" s="124"/>
      <c r="C301" s="124"/>
      <c r="D301" s="124"/>
      <c r="E301" s="122"/>
      <c r="F301" s="124"/>
      <c r="G301" s="122"/>
      <c r="H301" s="122"/>
      <c r="I301" s="122"/>
      <c r="J301" s="122"/>
      <c r="K301" s="122"/>
      <c r="L301" s="122"/>
      <c r="M301" s="122"/>
      <c r="N301" s="122"/>
      <c r="O301" s="122"/>
      <c r="P301" s="122"/>
      <c r="Q301" s="122"/>
      <c r="R301" s="122"/>
      <c r="S301" s="122"/>
      <c r="T301" s="122"/>
      <c r="U301" s="122"/>
      <c r="V301" s="122"/>
      <c r="W301" s="122"/>
      <c r="X301" s="122"/>
      <c r="Y301" s="122"/>
      <c r="Z301" s="122"/>
      <c r="AA301" s="122"/>
      <c r="AB301" s="122"/>
      <c r="AC301" s="122"/>
      <c r="AD301" s="122"/>
      <c r="AE301" s="122"/>
      <c r="AF301" s="122"/>
      <c r="AG301" s="122"/>
      <c r="AH301" s="122"/>
      <c r="AI301" s="122"/>
      <c r="AJ301" s="122"/>
      <c r="AK301" s="122"/>
      <c r="AL301" s="122"/>
      <c r="AM301" s="122"/>
      <c r="AN301" s="122"/>
      <c r="AO301" s="122"/>
      <c r="AP301" s="122"/>
      <c r="AQ301" s="122"/>
      <c r="AR301" s="122"/>
      <c r="AS301" s="122"/>
      <c r="AT301" s="122"/>
      <c r="AU301" s="122"/>
      <c r="AV301" s="122"/>
      <c r="AW301" s="122"/>
      <c r="AX301" s="122"/>
      <c r="AY301" s="122"/>
      <c r="AZ301" s="122"/>
      <c r="BA301" s="122"/>
      <c r="BB301" s="122"/>
      <c r="BC301" s="122"/>
      <c r="BD301" s="122"/>
      <c r="BE301" s="122"/>
      <c r="BF301" s="122"/>
      <c r="BG301" s="122"/>
      <c r="BH301" s="122"/>
      <c r="BI301" s="122"/>
      <c r="BJ301" s="122"/>
      <c r="BK301" s="122"/>
    </row>
    <row r="302" spans="1:63" ht="12.75" x14ac:dyDescent="0.2">
      <c r="A302" s="122"/>
      <c r="B302" s="124"/>
      <c r="C302" s="124"/>
      <c r="D302" s="124"/>
      <c r="E302" s="122"/>
      <c r="F302" s="124"/>
      <c r="G302" s="122"/>
      <c r="H302" s="122"/>
      <c r="I302" s="122"/>
      <c r="J302" s="122"/>
      <c r="K302" s="122"/>
      <c r="L302" s="122"/>
      <c r="M302" s="122"/>
      <c r="N302" s="122"/>
      <c r="O302" s="122"/>
      <c r="P302" s="122"/>
      <c r="Q302" s="122"/>
      <c r="R302" s="122"/>
      <c r="S302" s="122"/>
      <c r="T302" s="122"/>
      <c r="U302" s="122"/>
      <c r="V302" s="122"/>
      <c r="W302" s="122"/>
      <c r="X302" s="122"/>
      <c r="Y302" s="122"/>
      <c r="Z302" s="122"/>
      <c r="AA302" s="122"/>
      <c r="AB302" s="122"/>
      <c r="AC302" s="122"/>
      <c r="AD302" s="122"/>
      <c r="AE302" s="122"/>
      <c r="AF302" s="122"/>
      <c r="AG302" s="122"/>
      <c r="AH302" s="122"/>
      <c r="AI302" s="122"/>
      <c r="AJ302" s="122"/>
      <c r="AK302" s="122"/>
      <c r="AL302" s="122"/>
      <c r="AM302" s="122"/>
      <c r="AN302" s="122"/>
      <c r="AO302" s="122"/>
      <c r="AP302" s="122"/>
      <c r="AQ302" s="122"/>
      <c r="AR302" s="122"/>
      <c r="AS302" s="122"/>
      <c r="AT302" s="122"/>
      <c r="AU302" s="122"/>
      <c r="AV302" s="122"/>
      <c r="AW302" s="122"/>
      <c r="AX302" s="122"/>
      <c r="AY302" s="122"/>
      <c r="AZ302" s="122"/>
      <c r="BA302" s="122"/>
      <c r="BB302" s="122"/>
      <c r="BC302" s="122"/>
      <c r="BD302" s="122"/>
      <c r="BE302" s="122"/>
      <c r="BF302" s="122"/>
      <c r="BG302" s="122"/>
      <c r="BH302" s="122"/>
      <c r="BI302" s="122"/>
      <c r="BJ302" s="122"/>
      <c r="BK302" s="122"/>
    </row>
    <row r="303" spans="1:63" ht="12.75" x14ac:dyDescent="0.2">
      <c r="A303" s="122"/>
      <c r="B303" s="124"/>
      <c r="C303" s="124"/>
      <c r="D303" s="124"/>
      <c r="E303" s="122"/>
      <c r="F303" s="124"/>
      <c r="G303" s="122"/>
      <c r="H303" s="122"/>
      <c r="I303" s="122"/>
      <c r="J303" s="122"/>
      <c r="K303" s="122"/>
      <c r="L303" s="122"/>
      <c r="M303" s="122"/>
      <c r="N303" s="122"/>
      <c r="O303" s="122"/>
      <c r="P303" s="122"/>
      <c r="Q303" s="122"/>
      <c r="R303" s="122"/>
      <c r="S303" s="122"/>
      <c r="T303" s="122"/>
      <c r="U303" s="122"/>
      <c r="V303" s="122"/>
      <c r="W303" s="122"/>
      <c r="X303" s="122"/>
      <c r="Y303" s="122"/>
      <c r="Z303" s="122"/>
      <c r="AA303" s="122"/>
      <c r="AB303" s="122"/>
      <c r="AC303" s="122"/>
      <c r="AD303" s="122"/>
      <c r="AE303" s="122"/>
      <c r="AF303" s="122"/>
      <c r="AG303" s="122"/>
      <c r="AH303" s="122"/>
      <c r="AI303" s="122"/>
      <c r="AJ303" s="122"/>
      <c r="AK303" s="122"/>
      <c r="AL303" s="122"/>
      <c r="AM303" s="122"/>
      <c r="AN303" s="122"/>
      <c r="AO303" s="122"/>
      <c r="AP303" s="122"/>
      <c r="AQ303" s="122"/>
      <c r="AR303" s="122"/>
      <c r="AS303" s="122"/>
      <c r="AT303" s="122"/>
      <c r="AU303" s="122"/>
      <c r="AV303" s="122"/>
      <c r="AW303" s="122"/>
      <c r="AX303" s="122"/>
      <c r="AY303" s="122"/>
      <c r="AZ303" s="122"/>
      <c r="BA303" s="122"/>
      <c r="BB303" s="122"/>
      <c r="BC303" s="122"/>
      <c r="BD303" s="122"/>
      <c r="BE303" s="122"/>
      <c r="BF303" s="122"/>
      <c r="BG303" s="122"/>
      <c r="BH303" s="122"/>
      <c r="BI303" s="122"/>
      <c r="BJ303" s="122"/>
      <c r="BK303" s="122"/>
    </row>
    <row r="304" spans="1:63" ht="12.75" x14ac:dyDescent="0.2">
      <c r="A304" s="122"/>
      <c r="B304" s="124"/>
      <c r="C304" s="124"/>
      <c r="D304" s="124"/>
      <c r="E304" s="122"/>
      <c r="F304" s="124"/>
      <c r="G304" s="122"/>
      <c r="H304" s="122"/>
      <c r="I304" s="122"/>
      <c r="J304" s="122"/>
      <c r="K304" s="122"/>
      <c r="L304" s="122"/>
      <c r="M304" s="122"/>
      <c r="N304" s="122"/>
      <c r="O304" s="122"/>
      <c r="P304" s="122"/>
      <c r="Q304" s="122"/>
      <c r="R304" s="122"/>
      <c r="S304" s="122"/>
      <c r="T304" s="122"/>
      <c r="U304" s="122"/>
      <c r="V304" s="122"/>
      <c r="W304" s="122"/>
      <c r="X304" s="122"/>
      <c r="Y304" s="122"/>
      <c r="Z304" s="122"/>
      <c r="AA304" s="122"/>
      <c r="AB304" s="122"/>
      <c r="AC304" s="122"/>
      <c r="AD304" s="122"/>
      <c r="AE304" s="122"/>
      <c r="AF304" s="122"/>
      <c r="AG304" s="122"/>
      <c r="AH304" s="122"/>
      <c r="AI304" s="122"/>
      <c r="AJ304" s="122"/>
      <c r="AK304" s="122"/>
      <c r="AL304" s="122"/>
      <c r="AM304" s="122"/>
      <c r="AN304" s="122"/>
      <c r="AO304" s="122"/>
      <c r="AP304" s="122"/>
      <c r="AQ304" s="122"/>
      <c r="AR304" s="122"/>
      <c r="AS304" s="122"/>
      <c r="AT304" s="122"/>
      <c r="AU304" s="122"/>
      <c r="AV304" s="122"/>
      <c r="AW304" s="122"/>
      <c r="AX304" s="122"/>
      <c r="AY304" s="122"/>
      <c r="AZ304" s="122"/>
      <c r="BA304" s="122"/>
      <c r="BB304" s="122"/>
      <c r="BC304" s="122"/>
      <c r="BD304" s="122"/>
      <c r="BE304" s="122"/>
      <c r="BF304" s="122"/>
      <c r="BG304" s="122"/>
      <c r="BH304" s="122"/>
      <c r="BI304" s="122"/>
      <c r="BJ304" s="122"/>
      <c r="BK304" s="122"/>
    </row>
    <row r="305" spans="1:63" ht="12.75" x14ac:dyDescent="0.2">
      <c r="A305" s="122"/>
      <c r="B305" s="124"/>
      <c r="C305" s="124"/>
      <c r="D305" s="124"/>
      <c r="E305" s="122"/>
      <c r="F305" s="124"/>
      <c r="G305" s="122"/>
      <c r="H305" s="122"/>
      <c r="I305" s="122"/>
      <c r="J305" s="122"/>
      <c r="K305" s="122"/>
      <c r="L305" s="122"/>
      <c r="M305" s="122"/>
      <c r="N305" s="122"/>
      <c r="O305" s="122"/>
      <c r="P305" s="122"/>
      <c r="Q305" s="122"/>
      <c r="R305" s="122"/>
      <c r="S305" s="122"/>
      <c r="T305" s="122"/>
      <c r="U305" s="122"/>
      <c r="V305" s="122"/>
      <c r="W305" s="122"/>
      <c r="X305" s="122"/>
      <c r="Y305" s="122"/>
      <c r="Z305" s="122"/>
      <c r="AA305" s="122"/>
      <c r="AB305" s="122"/>
      <c r="AC305" s="122"/>
      <c r="AD305" s="122"/>
      <c r="AE305" s="122"/>
      <c r="AF305" s="122"/>
      <c r="AG305" s="122"/>
      <c r="AH305" s="122"/>
      <c r="AI305" s="122"/>
      <c r="AJ305" s="122"/>
      <c r="AK305" s="122"/>
      <c r="AL305" s="122"/>
      <c r="AM305" s="122"/>
      <c r="AN305" s="122"/>
      <c r="AO305" s="122"/>
      <c r="AP305" s="122"/>
      <c r="AQ305" s="122"/>
      <c r="AR305" s="122"/>
      <c r="AS305" s="122"/>
      <c r="AT305" s="122"/>
      <c r="AU305" s="122"/>
      <c r="AV305" s="122"/>
      <c r="AW305" s="122"/>
      <c r="AX305" s="122"/>
      <c r="AY305" s="122"/>
      <c r="AZ305" s="122"/>
      <c r="BA305" s="122"/>
      <c r="BB305" s="122"/>
      <c r="BC305" s="122"/>
      <c r="BD305" s="122"/>
      <c r="BE305" s="122"/>
      <c r="BF305" s="122"/>
      <c r="BG305" s="122"/>
      <c r="BH305" s="122"/>
      <c r="BI305" s="122"/>
      <c r="BJ305" s="122"/>
      <c r="BK305" s="122"/>
    </row>
    <row r="306" spans="1:63" ht="12.75" x14ac:dyDescent="0.2">
      <c r="A306" s="122"/>
      <c r="B306" s="124"/>
      <c r="C306" s="124"/>
      <c r="D306" s="124"/>
      <c r="E306" s="122"/>
      <c r="F306" s="124"/>
      <c r="G306" s="122"/>
      <c r="H306" s="122"/>
      <c r="I306" s="122"/>
      <c r="J306" s="122"/>
      <c r="K306" s="122"/>
      <c r="L306" s="122"/>
      <c r="M306" s="122"/>
      <c r="N306" s="122"/>
      <c r="O306" s="122"/>
      <c r="P306" s="122"/>
      <c r="Q306" s="122"/>
      <c r="R306" s="122"/>
      <c r="S306" s="122"/>
      <c r="T306" s="122"/>
      <c r="U306" s="122"/>
      <c r="V306" s="122"/>
      <c r="W306" s="122"/>
      <c r="X306" s="122"/>
      <c r="Y306" s="122"/>
      <c r="Z306" s="122"/>
      <c r="AA306" s="122"/>
      <c r="AB306" s="122"/>
      <c r="AC306" s="122"/>
      <c r="AD306" s="122"/>
      <c r="AE306" s="122"/>
      <c r="AF306" s="122"/>
      <c r="AG306" s="122"/>
      <c r="AH306" s="122"/>
      <c r="AI306" s="122"/>
      <c r="AJ306" s="122"/>
      <c r="AK306" s="122"/>
      <c r="AL306" s="122"/>
      <c r="AM306" s="122"/>
      <c r="AN306" s="122"/>
      <c r="AO306" s="122"/>
      <c r="AP306" s="122"/>
      <c r="AQ306" s="122"/>
      <c r="AR306" s="122"/>
      <c r="AS306" s="122"/>
      <c r="AT306" s="122"/>
      <c r="AU306" s="122"/>
      <c r="AV306" s="122"/>
      <c r="AW306" s="122"/>
      <c r="AX306" s="122"/>
      <c r="AY306" s="122"/>
      <c r="AZ306" s="122"/>
      <c r="BA306" s="122"/>
      <c r="BB306" s="122"/>
      <c r="BC306" s="122"/>
      <c r="BD306" s="122"/>
      <c r="BE306" s="122"/>
      <c r="BF306" s="122"/>
      <c r="BG306" s="122"/>
      <c r="BH306" s="122"/>
      <c r="BI306" s="122"/>
      <c r="BJ306" s="122"/>
      <c r="BK306" s="122"/>
    </row>
    <row r="307" spans="1:63" ht="12.75" x14ac:dyDescent="0.2">
      <c r="A307" s="122"/>
      <c r="B307" s="124"/>
      <c r="C307" s="124"/>
      <c r="D307" s="124"/>
      <c r="E307" s="122"/>
      <c r="F307" s="124"/>
      <c r="G307" s="122"/>
      <c r="H307" s="122"/>
      <c r="I307" s="122"/>
      <c r="J307" s="122"/>
      <c r="K307" s="122"/>
      <c r="L307" s="122"/>
      <c r="M307" s="122"/>
      <c r="N307" s="122"/>
      <c r="O307" s="122"/>
      <c r="P307" s="122"/>
      <c r="Q307" s="122"/>
      <c r="R307" s="122"/>
      <c r="S307" s="122"/>
      <c r="T307" s="122"/>
      <c r="U307" s="122"/>
      <c r="V307" s="122"/>
      <c r="W307" s="122"/>
      <c r="X307" s="122"/>
      <c r="Y307" s="122"/>
      <c r="Z307" s="122"/>
      <c r="AA307" s="122"/>
      <c r="AB307" s="122"/>
      <c r="AC307" s="122"/>
      <c r="AD307" s="122"/>
      <c r="AE307" s="122"/>
      <c r="AF307" s="122"/>
      <c r="AG307" s="122"/>
      <c r="AH307" s="122"/>
      <c r="AI307" s="122"/>
      <c r="AJ307" s="122"/>
      <c r="AK307" s="122"/>
      <c r="AL307" s="122"/>
      <c r="AM307" s="122"/>
      <c r="AN307" s="122"/>
      <c r="AO307" s="122"/>
      <c r="AP307" s="122"/>
      <c r="AQ307" s="122"/>
      <c r="AR307" s="122"/>
      <c r="AS307" s="122"/>
      <c r="AT307" s="122"/>
      <c r="AU307" s="122"/>
      <c r="AV307" s="122"/>
      <c r="AW307" s="122"/>
      <c r="AX307" s="122"/>
      <c r="AY307" s="122"/>
      <c r="AZ307" s="122"/>
      <c r="BA307" s="122"/>
      <c r="BB307" s="122"/>
      <c r="BC307" s="122"/>
      <c r="BD307" s="122"/>
      <c r="BE307" s="122"/>
      <c r="BF307" s="122"/>
      <c r="BG307" s="122"/>
      <c r="BH307" s="122"/>
      <c r="BI307" s="122"/>
      <c r="BJ307" s="122"/>
      <c r="BK307" s="122"/>
    </row>
    <row r="308" spans="1:63" ht="12.75" x14ac:dyDescent="0.2">
      <c r="A308" s="122"/>
      <c r="B308" s="124"/>
      <c r="C308" s="124"/>
      <c r="D308" s="124"/>
      <c r="E308" s="122"/>
      <c r="F308" s="124"/>
      <c r="G308" s="122"/>
      <c r="H308" s="122"/>
      <c r="I308" s="122"/>
      <c r="J308" s="122"/>
      <c r="K308" s="122"/>
      <c r="L308" s="122"/>
      <c r="M308" s="122"/>
      <c r="N308" s="122"/>
      <c r="O308" s="122"/>
      <c r="P308" s="122"/>
      <c r="Q308" s="122"/>
      <c r="R308" s="122"/>
      <c r="S308" s="122"/>
      <c r="T308" s="122"/>
      <c r="U308" s="122"/>
      <c r="V308" s="122"/>
      <c r="W308" s="122"/>
      <c r="X308" s="122"/>
      <c r="Y308" s="122"/>
      <c r="Z308" s="122"/>
      <c r="AA308" s="122"/>
      <c r="AB308" s="122"/>
      <c r="AC308" s="122"/>
      <c r="AD308" s="122"/>
      <c r="AE308" s="122"/>
      <c r="AF308" s="122"/>
      <c r="AG308" s="122"/>
      <c r="AH308" s="122"/>
      <c r="AI308" s="122"/>
      <c r="AJ308" s="122"/>
      <c r="AK308" s="122"/>
      <c r="AL308" s="122"/>
      <c r="AM308" s="122"/>
      <c r="AN308" s="122"/>
      <c r="AO308" s="122"/>
      <c r="AP308" s="122"/>
      <c r="AQ308" s="122"/>
      <c r="AR308" s="122"/>
      <c r="AS308" s="122"/>
      <c r="AT308" s="122"/>
      <c r="AU308" s="122"/>
      <c r="AV308" s="122"/>
      <c r="AW308" s="122"/>
      <c r="AX308" s="122"/>
      <c r="AY308" s="122"/>
      <c r="AZ308" s="122"/>
      <c r="BA308" s="122"/>
      <c r="BB308" s="122"/>
      <c r="BC308" s="122"/>
      <c r="BD308" s="122"/>
      <c r="BE308" s="122"/>
      <c r="BF308" s="122"/>
      <c r="BG308" s="122"/>
      <c r="BH308" s="122"/>
      <c r="BI308" s="122"/>
      <c r="BJ308" s="122"/>
      <c r="BK308" s="122"/>
    </row>
    <row r="309" spans="1:63" ht="12.75" x14ac:dyDescent="0.2">
      <c r="A309" s="122"/>
      <c r="B309" s="124"/>
      <c r="C309" s="124"/>
      <c r="D309" s="124"/>
      <c r="E309" s="122"/>
      <c r="F309" s="124"/>
      <c r="G309" s="122"/>
      <c r="H309" s="122"/>
      <c r="I309" s="122"/>
      <c r="J309" s="122"/>
      <c r="K309" s="122"/>
      <c r="L309" s="122"/>
      <c r="M309" s="122"/>
      <c r="N309" s="122"/>
      <c r="O309" s="122"/>
      <c r="P309" s="122"/>
      <c r="Q309" s="122"/>
      <c r="R309" s="122"/>
      <c r="S309" s="122"/>
      <c r="T309" s="122"/>
      <c r="U309" s="122"/>
      <c r="V309" s="122"/>
      <c r="W309" s="122"/>
      <c r="X309" s="122"/>
      <c r="Y309" s="122"/>
      <c r="Z309" s="122"/>
      <c r="AA309" s="122"/>
      <c r="AB309" s="122"/>
      <c r="AC309" s="122"/>
      <c r="AD309" s="122"/>
      <c r="AE309" s="122"/>
      <c r="AF309" s="122"/>
      <c r="AG309" s="122"/>
      <c r="AH309" s="122"/>
      <c r="AI309" s="122"/>
      <c r="AJ309" s="122"/>
      <c r="AK309" s="122"/>
      <c r="AL309" s="122"/>
      <c r="AM309" s="122"/>
      <c r="AN309" s="122"/>
      <c r="AO309" s="122"/>
      <c r="AP309" s="122"/>
      <c r="AQ309" s="122"/>
      <c r="AR309" s="122"/>
      <c r="AS309" s="122"/>
      <c r="AT309" s="122"/>
      <c r="AU309" s="122"/>
      <c r="AV309" s="122"/>
      <c r="AW309" s="122"/>
      <c r="AX309" s="122"/>
      <c r="AY309" s="122"/>
      <c r="AZ309" s="122"/>
      <c r="BA309" s="122"/>
      <c r="BB309" s="122"/>
      <c r="BC309" s="122"/>
      <c r="BD309" s="122"/>
      <c r="BE309" s="122"/>
      <c r="BF309" s="122"/>
      <c r="BG309" s="122"/>
      <c r="BH309" s="122"/>
      <c r="BI309" s="122"/>
      <c r="BJ309" s="122"/>
      <c r="BK309" s="122"/>
    </row>
    <row r="310" spans="1:63" ht="12.75" x14ac:dyDescent="0.2">
      <c r="A310" s="122"/>
      <c r="B310" s="124"/>
      <c r="C310" s="124"/>
      <c r="D310" s="124"/>
      <c r="E310" s="122"/>
      <c r="F310" s="124"/>
      <c r="G310" s="122"/>
      <c r="H310" s="122"/>
      <c r="I310" s="122"/>
      <c r="J310" s="122"/>
      <c r="K310" s="122"/>
      <c r="L310" s="122"/>
      <c r="M310" s="122"/>
      <c r="N310" s="122"/>
      <c r="O310" s="122"/>
      <c r="P310" s="122"/>
      <c r="Q310" s="122"/>
      <c r="R310" s="122"/>
      <c r="S310" s="122"/>
      <c r="T310" s="122"/>
      <c r="U310" s="122"/>
      <c r="V310" s="122"/>
      <c r="W310" s="122"/>
      <c r="X310" s="122"/>
      <c r="Y310" s="122"/>
      <c r="Z310" s="122"/>
      <c r="AA310" s="122"/>
      <c r="AB310" s="122"/>
      <c r="AC310" s="122"/>
      <c r="AD310" s="122"/>
      <c r="AE310" s="122"/>
      <c r="AF310" s="122"/>
      <c r="AG310" s="122"/>
      <c r="AH310" s="122"/>
      <c r="AI310" s="122"/>
      <c r="AJ310" s="122"/>
      <c r="AK310" s="122"/>
      <c r="AL310" s="122"/>
      <c r="AM310" s="122"/>
      <c r="AN310" s="122"/>
      <c r="AO310" s="122"/>
      <c r="AP310" s="122"/>
      <c r="AQ310" s="122"/>
      <c r="AR310" s="122"/>
      <c r="AS310" s="122"/>
      <c r="AT310" s="122"/>
      <c r="AU310" s="122"/>
      <c r="AV310" s="122"/>
      <c r="AW310" s="122"/>
      <c r="AX310" s="122"/>
      <c r="AY310" s="122"/>
      <c r="AZ310" s="122"/>
      <c r="BA310" s="122"/>
      <c r="BB310" s="122"/>
      <c r="BC310" s="122"/>
      <c r="BD310" s="122"/>
      <c r="BE310" s="122"/>
      <c r="BF310" s="122"/>
      <c r="BG310" s="122"/>
      <c r="BH310" s="122"/>
      <c r="BI310" s="122"/>
      <c r="BJ310" s="122"/>
      <c r="BK310" s="122"/>
    </row>
    <row r="311" spans="1:63" ht="12.75" x14ac:dyDescent="0.2">
      <c r="A311" s="122"/>
      <c r="B311" s="124"/>
      <c r="C311" s="124"/>
      <c r="D311" s="124"/>
      <c r="E311" s="122"/>
      <c r="F311" s="124"/>
      <c r="G311" s="122"/>
      <c r="H311" s="122"/>
      <c r="I311" s="122"/>
      <c r="J311" s="122"/>
      <c r="K311" s="122"/>
      <c r="L311" s="122"/>
      <c r="M311" s="122"/>
      <c r="N311" s="122"/>
      <c r="O311" s="122"/>
      <c r="P311" s="122"/>
      <c r="Q311" s="122"/>
      <c r="R311" s="122"/>
      <c r="S311" s="122"/>
      <c r="T311" s="122"/>
      <c r="U311" s="122"/>
      <c r="V311" s="122"/>
      <c r="W311" s="122"/>
      <c r="X311" s="122"/>
      <c r="Y311" s="122"/>
      <c r="Z311" s="122"/>
      <c r="AA311" s="122"/>
      <c r="AB311" s="122"/>
      <c r="AC311" s="122"/>
      <c r="AD311" s="122"/>
      <c r="AE311" s="122"/>
      <c r="AF311" s="122"/>
      <c r="AG311" s="122"/>
      <c r="AH311" s="122"/>
      <c r="AI311" s="122"/>
      <c r="AJ311" s="122"/>
      <c r="AK311" s="122"/>
      <c r="AL311" s="122"/>
      <c r="AM311" s="122"/>
      <c r="AN311" s="122"/>
      <c r="AO311" s="122"/>
      <c r="AP311" s="122"/>
      <c r="AQ311" s="122"/>
      <c r="AR311" s="122"/>
      <c r="AS311" s="122"/>
      <c r="AT311" s="122"/>
      <c r="AU311" s="122"/>
      <c r="AV311" s="122"/>
      <c r="AW311" s="122"/>
      <c r="AX311" s="122"/>
      <c r="AY311" s="122"/>
      <c r="AZ311" s="122"/>
      <c r="BA311" s="122"/>
      <c r="BB311" s="122"/>
      <c r="BC311" s="122"/>
      <c r="BD311" s="122"/>
      <c r="BE311" s="122"/>
      <c r="BF311" s="122"/>
      <c r="BG311" s="122"/>
      <c r="BH311" s="122"/>
      <c r="BI311" s="122"/>
      <c r="BJ311" s="122"/>
      <c r="BK311" s="122"/>
    </row>
    <row r="312" spans="1:63" ht="12.75" x14ac:dyDescent="0.2">
      <c r="A312" s="122"/>
      <c r="B312" s="124"/>
      <c r="C312" s="124"/>
      <c r="D312" s="124"/>
      <c r="E312" s="122"/>
      <c r="F312" s="124"/>
      <c r="G312" s="122"/>
      <c r="H312" s="122"/>
      <c r="I312" s="122"/>
      <c r="J312" s="122"/>
      <c r="K312" s="122"/>
      <c r="L312" s="122"/>
      <c r="M312" s="122"/>
      <c r="N312" s="122"/>
      <c r="O312" s="122"/>
      <c r="P312" s="122"/>
      <c r="Q312" s="122"/>
      <c r="R312" s="122"/>
      <c r="S312" s="122"/>
      <c r="T312" s="122"/>
      <c r="U312" s="122"/>
      <c r="V312" s="122"/>
      <c r="W312" s="122"/>
      <c r="X312" s="122"/>
      <c r="Y312" s="122"/>
      <c r="Z312" s="122"/>
      <c r="AA312" s="122"/>
      <c r="AB312" s="122"/>
      <c r="AC312" s="122"/>
      <c r="AD312" s="122"/>
      <c r="AE312" s="122"/>
      <c r="AF312" s="122"/>
      <c r="AG312" s="122"/>
      <c r="AH312" s="122"/>
      <c r="AI312" s="122"/>
      <c r="AJ312" s="122"/>
      <c r="AK312" s="122"/>
      <c r="AL312" s="122"/>
      <c r="AM312" s="122"/>
      <c r="AN312" s="122"/>
      <c r="AO312" s="122"/>
      <c r="AP312" s="122"/>
      <c r="AQ312" s="122"/>
      <c r="AR312" s="122"/>
      <c r="AS312" s="122"/>
      <c r="AT312" s="122"/>
      <c r="AU312" s="122"/>
      <c r="AV312" s="122"/>
      <c r="AW312" s="122"/>
      <c r="AX312" s="122"/>
      <c r="AY312" s="122"/>
      <c r="AZ312" s="122"/>
      <c r="BA312" s="122"/>
      <c r="BB312" s="122"/>
      <c r="BC312" s="122"/>
      <c r="BD312" s="122"/>
      <c r="BE312" s="122"/>
      <c r="BF312" s="122"/>
      <c r="BG312" s="122"/>
      <c r="BH312" s="122"/>
      <c r="BI312" s="122"/>
      <c r="BJ312" s="122"/>
      <c r="BK312" s="122"/>
    </row>
    <row r="313" spans="1:63" ht="12.75" x14ac:dyDescent="0.2">
      <c r="A313" s="122"/>
      <c r="B313" s="124"/>
      <c r="C313" s="124"/>
      <c r="D313" s="124"/>
      <c r="E313" s="122"/>
      <c r="F313" s="124"/>
      <c r="G313" s="122"/>
      <c r="H313" s="122"/>
      <c r="I313" s="122"/>
      <c r="J313" s="122"/>
      <c r="K313" s="122"/>
      <c r="L313" s="122"/>
      <c r="M313" s="122"/>
      <c r="N313" s="122"/>
      <c r="O313" s="122"/>
      <c r="P313" s="122"/>
      <c r="Q313" s="122"/>
      <c r="R313" s="122"/>
      <c r="S313" s="122"/>
      <c r="T313" s="122"/>
      <c r="U313" s="122"/>
      <c r="V313" s="122"/>
      <c r="W313" s="122"/>
      <c r="X313" s="122"/>
      <c r="Y313" s="122"/>
      <c r="Z313" s="122"/>
      <c r="AA313" s="122"/>
      <c r="AB313" s="122"/>
      <c r="AC313" s="122"/>
      <c r="AD313" s="122"/>
      <c r="AE313" s="122"/>
      <c r="AF313" s="122"/>
      <c r="AG313" s="122"/>
      <c r="AH313" s="122"/>
      <c r="AI313" s="122"/>
      <c r="AJ313" s="122"/>
      <c r="AK313" s="122"/>
      <c r="AL313" s="122"/>
      <c r="AM313" s="122"/>
      <c r="AN313" s="122"/>
      <c r="AO313" s="122"/>
      <c r="AP313" s="122"/>
      <c r="AQ313" s="122"/>
      <c r="AR313" s="122"/>
      <c r="AS313" s="122"/>
      <c r="AT313" s="122"/>
      <c r="AU313" s="122"/>
      <c r="AV313" s="122"/>
      <c r="AW313" s="122"/>
      <c r="AX313" s="122"/>
      <c r="AY313" s="122"/>
      <c r="AZ313" s="122"/>
      <c r="BA313" s="122"/>
      <c r="BB313" s="122"/>
      <c r="BC313" s="122"/>
      <c r="BD313" s="122"/>
      <c r="BE313" s="122"/>
      <c r="BF313" s="122"/>
      <c r="BG313" s="122"/>
      <c r="BH313" s="122"/>
      <c r="BI313" s="122"/>
      <c r="BJ313" s="122"/>
      <c r="BK313" s="122"/>
    </row>
    <row r="314" spans="1:63" ht="12.75" x14ac:dyDescent="0.2">
      <c r="A314" s="122"/>
      <c r="B314" s="124"/>
      <c r="C314" s="124"/>
      <c r="D314" s="124"/>
      <c r="E314" s="122"/>
      <c r="F314" s="124"/>
      <c r="G314" s="122"/>
      <c r="H314" s="122"/>
      <c r="I314" s="122"/>
      <c r="J314" s="122"/>
      <c r="K314" s="122"/>
      <c r="L314" s="122"/>
      <c r="M314" s="122"/>
      <c r="N314" s="122"/>
      <c r="O314" s="122"/>
      <c r="P314" s="122"/>
      <c r="Q314" s="122"/>
      <c r="R314" s="122"/>
      <c r="S314" s="122"/>
      <c r="T314" s="122"/>
      <c r="U314" s="122"/>
      <c r="V314" s="122"/>
      <c r="W314" s="122"/>
      <c r="X314" s="122"/>
      <c r="Y314" s="122"/>
      <c r="Z314" s="122"/>
      <c r="AA314" s="122"/>
      <c r="AB314" s="122"/>
      <c r="AC314" s="122"/>
      <c r="AD314" s="122"/>
      <c r="AE314" s="122"/>
      <c r="AF314" s="122"/>
      <c r="AG314" s="122"/>
      <c r="AH314" s="122"/>
      <c r="AI314" s="122"/>
      <c r="AJ314" s="122"/>
      <c r="AK314" s="122"/>
      <c r="AL314" s="122"/>
      <c r="AM314" s="122"/>
      <c r="AN314" s="122"/>
      <c r="AO314" s="122"/>
      <c r="AP314" s="122"/>
      <c r="AQ314" s="122"/>
      <c r="AR314" s="122"/>
      <c r="AS314" s="122"/>
      <c r="AT314" s="122"/>
      <c r="AU314" s="122"/>
      <c r="AV314" s="122"/>
      <c r="AW314" s="122"/>
      <c r="AX314" s="122"/>
      <c r="AY314" s="122"/>
      <c r="AZ314" s="122"/>
      <c r="BA314" s="122"/>
      <c r="BB314" s="122"/>
      <c r="BC314" s="122"/>
      <c r="BD314" s="122"/>
      <c r="BE314" s="122"/>
      <c r="BF314" s="122"/>
      <c r="BG314" s="122"/>
      <c r="BH314" s="122"/>
      <c r="BI314" s="122"/>
      <c r="BJ314" s="122"/>
      <c r="BK314" s="122"/>
    </row>
    <row r="315" spans="1:63" ht="12.75" x14ac:dyDescent="0.2">
      <c r="A315" s="122"/>
      <c r="B315" s="124"/>
      <c r="C315" s="124"/>
      <c r="D315" s="124"/>
      <c r="E315" s="122"/>
      <c r="F315" s="124"/>
      <c r="G315" s="122"/>
      <c r="H315" s="122"/>
      <c r="I315" s="122"/>
      <c r="J315" s="122"/>
      <c r="K315" s="122"/>
      <c r="L315" s="122"/>
      <c r="M315" s="122"/>
      <c r="N315" s="122"/>
      <c r="O315" s="122"/>
      <c r="P315" s="122"/>
      <c r="Q315" s="122"/>
      <c r="R315" s="122"/>
      <c r="S315" s="122"/>
      <c r="T315" s="122"/>
      <c r="U315" s="122"/>
      <c r="V315" s="122"/>
      <c r="W315" s="122"/>
      <c r="X315" s="122"/>
      <c r="Y315" s="122"/>
      <c r="Z315" s="122"/>
      <c r="AA315" s="122"/>
      <c r="AB315" s="122"/>
      <c r="AC315" s="122"/>
      <c r="AD315" s="122"/>
      <c r="AE315" s="122"/>
      <c r="AF315" s="122"/>
      <c r="AG315" s="122"/>
      <c r="AH315" s="122"/>
      <c r="AI315" s="122"/>
      <c r="AJ315" s="122"/>
      <c r="AK315" s="122"/>
      <c r="AL315" s="122"/>
      <c r="AM315" s="122"/>
      <c r="AN315" s="122"/>
      <c r="AO315" s="122"/>
      <c r="AP315" s="122"/>
      <c r="AQ315" s="122"/>
      <c r="AR315" s="122"/>
      <c r="AS315" s="122"/>
      <c r="AT315" s="122"/>
      <c r="AU315" s="122"/>
      <c r="AV315" s="122"/>
      <c r="AW315" s="122"/>
      <c r="AX315" s="122"/>
      <c r="AY315" s="122"/>
      <c r="AZ315" s="122"/>
      <c r="BA315" s="122"/>
      <c r="BB315" s="122"/>
      <c r="BC315" s="122"/>
      <c r="BD315" s="122"/>
      <c r="BE315" s="122"/>
      <c r="BF315" s="122"/>
      <c r="BG315" s="122"/>
      <c r="BH315" s="122"/>
      <c r="BI315" s="122"/>
      <c r="BJ315" s="122"/>
      <c r="BK315" s="122"/>
    </row>
    <row r="316" spans="1:63" ht="12.75" x14ac:dyDescent="0.2">
      <c r="A316" s="122"/>
      <c r="B316" s="124"/>
      <c r="C316" s="124"/>
      <c r="D316" s="124"/>
      <c r="E316" s="122"/>
      <c r="F316" s="124"/>
      <c r="G316" s="122"/>
      <c r="H316" s="122"/>
      <c r="I316" s="122"/>
      <c r="J316" s="122"/>
      <c r="K316" s="122"/>
      <c r="L316" s="122"/>
      <c r="M316" s="122"/>
      <c r="N316" s="122"/>
      <c r="O316" s="122"/>
      <c r="P316" s="122"/>
      <c r="Q316" s="122"/>
      <c r="R316" s="122"/>
      <c r="S316" s="122"/>
      <c r="T316" s="122"/>
      <c r="U316" s="122"/>
      <c r="V316" s="122"/>
      <c r="W316" s="122"/>
      <c r="X316" s="122"/>
      <c r="Y316" s="122"/>
      <c r="Z316" s="122"/>
      <c r="AA316" s="122"/>
      <c r="AB316" s="122"/>
      <c r="AC316" s="122"/>
      <c r="AD316" s="122"/>
      <c r="AE316" s="122"/>
      <c r="AF316" s="122"/>
      <c r="AG316" s="122"/>
      <c r="AH316" s="122"/>
      <c r="AI316" s="122"/>
      <c r="AJ316" s="122"/>
      <c r="AK316" s="122"/>
      <c r="AL316" s="122"/>
      <c r="AM316" s="122"/>
      <c r="AN316" s="122"/>
      <c r="AO316" s="122"/>
      <c r="AP316" s="122"/>
      <c r="AQ316" s="122"/>
      <c r="AR316" s="122"/>
      <c r="AS316" s="122"/>
      <c r="AT316" s="122"/>
      <c r="AU316" s="122"/>
      <c r="AV316" s="122"/>
      <c r="AW316" s="122"/>
      <c r="AX316" s="122"/>
      <c r="AY316" s="122"/>
      <c r="AZ316" s="122"/>
      <c r="BA316" s="122"/>
      <c r="BB316" s="122"/>
      <c r="BC316" s="122"/>
      <c r="BD316" s="122"/>
      <c r="BE316" s="122"/>
      <c r="BF316" s="122"/>
      <c r="BG316" s="122"/>
      <c r="BH316" s="122"/>
      <c r="BI316" s="122"/>
      <c r="BJ316" s="122"/>
      <c r="BK316" s="122"/>
    </row>
    <row r="317" spans="1:63" ht="12.75" x14ac:dyDescent="0.2">
      <c r="A317" s="122"/>
      <c r="B317" s="124"/>
      <c r="C317" s="124"/>
      <c r="D317" s="124"/>
      <c r="E317" s="122"/>
      <c r="F317" s="124"/>
      <c r="G317" s="122"/>
      <c r="H317" s="122"/>
      <c r="I317" s="122"/>
      <c r="J317" s="122"/>
      <c r="K317" s="122"/>
      <c r="L317" s="122"/>
      <c r="M317" s="122"/>
      <c r="N317" s="122"/>
      <c r="O317" s="122"/>
      <c r="P317" s="122"/>
      <c r="Q317" s="122"/>
      <c r="R317" s="122"/>
      <c r="S317" s="122"/>
      <c r="T317" s="122"/>
      <c r="U317" s="122"/>
      <c r="V317" s="122"/>
      <c r="W317" s="122"/>
      <c r="X317" s="122"/>
      <c r="Y317" s="122"/>
      <c r="Z317" s="122"/>
      <c r="AA317" s="122"/>
      <c r="AB317" s="122"/>
      <c r="AC317" s="122"/>
      <c r="AD317" s="122"/>
      <c r="AE317" s="122"/>
      <c r="AF317" s="122"/>
      <c r="AG317" s="122"/>
      <c r="AH317" s="122"/>
      <c r="AI317" s="122"/>
      <c r="AJ317" s="122"/>
      <c r="AK317" s="122"/>
      <c r="AL317" s="122"/>
      <c r="AM317" s="122"/>
      <c r="AN317" s="122"/>
      <c r="AO317" s="122"/>
      <c r="AP317" s="122"/>
      <c r="AQ317" s="122"/>
      <c r="AR317" s="122"/>
      <c r="AS317" s="122"/>
      <c r="AT317" s="122"/>
      <c r="AU317" s="122"/>
      <c r="AV317" s="122"/>
      <c r="AW317" s="122"/>
      <c r="AX317" s="122"/>
      <c r="AY317" s="122"/>
      <c r="AZ317" s="122"/>
      <c r="BA317" s="122"/>
      <c r="BB317" s="122"/>
      <c r="BC317" s="122"/>
      <c r="BD317" s="122"/>
      <c r="BE317" s="122"/>
      <c r="BF317" s="122"/>
      <c r="BG317" s="122"/>
      <c r="BH317" s="122"/>
      <c r="BI317" s="122"/>
      <c r="BJ317" s="122"/>
      <c r="BK317" s="122"/>
    </row>
    <row r="318" spans="1:63" ht="12.75" x14ac:dyDescent="0.2">
      <c r="A318" s="122"/>
      <c r="B318" s="124"/>
      <c r="C318" s="124"/>
      <c r="D318" s="124"/>
      <c r="E318" s="122"/>
      <c r="F318" s="124"/>
      <c r="G318" s="122"/>
      <c r="H318" s="122"/>
      <c r="I318" s="122"/>
      <c r="J318" s="122"/>
      <c r="K318" s="122"/>
      <c r="L318" s="122"/>
      <c r="M318" s="122"/>
      <c r="N318" s="122"/>
      <c r="O318" s="122"/>
      <c r="P318" s="122"/>
      <c r="Q318" s="122"/>
      <c r="R318" s="122"/>
      <c r="S318" s="122"/>
      <c r="T318" s="122"/>
      <c r="U318" s="122"/>
      <c r="V318" s="122"/>
      <c r="W318" s="122"/>
      <c r="X318" s="122"/>
      <c r="Y318" s="122"/>
      <c r="Z318" s="122"/>
      <c r="AA318" s="122"/>
      <c r="AB318" s="122"/>
      <c r="AC318" s="122"/>
      <c r="AD318" s="122"/>
      <c r="AE318" s="122"/>
      <c r="AF318" s="122"/>
      <c r="AG318" s="122"/>
      <c r="AH318" s="122"/>
      <c r="AI318" s="122"/>
      <c r="AJ318" s="122"/>
      <c r="AK318" s="122"/>
      <c r="AL318" s="122"/>
      <c r="AM318" s="122"/>
      <c r="AN318" s="122"/>
      <c r="AO318" s="122"/>
      <c r="AP318" s="122"/>
      <c r="AQ318" s="122"/>
      <c r="AR318" s="122"/>
      <c r="AS318" s="122"/>
      <c r="AT318" s="122"/>
      <c r="AU318" s="122"/>
      <c r="AV318" s="122"/>
      <c r="AW318" s="122"/>
      <c r="AX318" s="122"/>
      <c r="AY318" s="122"/>
      <c r="AZ318" s="122"/>
      <c r="BA318" s="122"/>
      <c r="BB318" s="122"/>
      <c r="BC318" s="122"/>
      <c r="BD318" s="122"/>
      <c r="BE318" s="122"/>
      <c r="BF318" s="122"/>
      <c r="BG318" s="122"/>
      <c r="BH318" s="122"/>
      <c r="BI318" s="122"/>
      <c r="BJ318" s="122"/>
      <c r="BK318" s="122"/>
    </row>
    <row r="319" spans="1:63" ht="12.75" x14ac:dyDescent="0.2">
      <c r="A319" s="122"/>
      <c r="B319" s="124"/>
      <c r="C319" s="124"/>
      <c r="D319" s="124"/>
      <c r="E319" s="122"/>
      <c r="F319" s="124"/>
      <c r="G319" s="122"/>
      <c r="H319" s="122"/>
      <c r="I319" s="122"/>
      <c r="J319" s="122"/>
      <c r="K319" s="122"/>
      <c r="L319" s="122"/>
      <c r="M319" s="122"/>
      <c r="N319" s="122"/>
      <c r="O319" s="122"/>
      <c r="P319" s="122"/>
      <c r="Q319" s="122"/>
      <c r="R319" s="122"/>
      <c r="S319" s="122"/>
      <c r="T319" s="122"/>
      <c r="U319" s="122"/>
      <c r="V319" s="122"/>
      <c r="W319" s="122"/>
      <c r="X319" s="122"/>
      <c r="Y319" s="122"/>
      <c r="Z319" s="122"/>
      <c r="AA319" s="122"/>
      <c r="AB319" s="122"/>
      <c r="AC319" s="122"/>
      <c r="AD319" s="122"/>
      <c r="AE319" s="122"/>
      <c r="AF319" s="122"/>
      <c r="AG319" s="122"/>
      <c r="AH319" s="122"/>
      <c r="AI319" s="122"/>
      <c r="AJ319" s="122"/>
      <c r="AK319" s="122"/>
      <c r="AL319" s="122"/>
      <c r="AM319" s="122"/>
      <c r="AN319" s="122"/>
      <c r="AO319" s="122"/>
      <c r="AP319" s="122"/>
      <c r="AQ319" s="122"/>
      <c r="AR319" s="122"/>
      <c r="AS319" s="122"/>
      <c r="AT319" s="122"/>
      <c r="AU319" s="122"/>
      <c r="AV319" s="122"/>
      <c r="AW319" s="122"/>
      <c r="AX319" s="122"/>
      <c r="AY319" s="122"/>
      <c r="AZ319" s="122"/>
      <c r="BA319" s="122"/>
      <c r="BB319" s="122"/>
      <c r="BC319" s="122"/>
      <c r="BD319" s="122"/>
      <c r="BE319" s="122"/>
      <c r="BF319" s="122"/>
      <c r="BG319" s="122"/>
      <c r="BH319" s="122"/>
      <c r="BI319" s="122"/>
      <c r="BJ319" s="122"/>
      <c r="BK319" s="122"/>
    </row>
    <row r="320" spans="1:63" ht="12.75" x14ac:dyDescent="0.2">
      <c r="A320" s="122"/>
      <c r="B320" s="124"/>
      <c r="C320" s="124"/>
      <c r="D320" s="124"/>
      <c r="E320" s="122"/>
      <c r="F320" s="124"/>
      <c r="G320" s="122"/>
      <c r="H320" s="122"/>
      <c r="I320" s="122"/>
      <c r="J320" s="122"/>
      <c r="K320" s="122"/>
      <c r="L320" s="122"/>
      <c r="M320" s="122"/>
      <c r="N320" s="122"/>
      <c r="O320" s="122"/>
      <c r="P320" s="122"/>
      <c r="Q320" s="122"/>
      <c r="R320" s="122"/>
      <c r="S320" s="122"/>
      <c r="T320" s="122"/>
      <c r="U320" s="122"/>
      <c r="V320" s="122"/>
      <c r="W320" s="122"/>
      <c r="X320" s="122"/>
      <c r="Y320" s="122"/>
      <c r="Z320" s="122"/>
      <c r="AA320" s="122"/>
      <c r="AB320" s="122"/>
      <c r="AC320" s="122"/>
      <c r="AD320" s="122"/>
      <c r="AE320" s="122"/>
      <c r="AF320" s="122"/>
      <c r="AG320" s="122"/>
      <c r="AH320" s="122"/>
      <c r="AI320" s="122"/>
      <c r="AJ320" s="122"/>
      <c r="AK320" s="122"/>
      <c r="AL320" s="122"/>
      <c r="AM320" s="122"/>
      <c r="AN320" s="122"/>
      <c r="AO320" s="122"/>
      <c r="AP320" s="122"/>
      <c r="AQ320" s="122"/>
      <c r="AR320" s="122"/>
      <c r="AS320" s="122"/>
      <c r="AT320" s="122"/>
      <c r="AU320" s="122"/>
      <c r="AV320" s="122"/>
      <c r="AW320" s="122"/>
      <c r="AX320" s="122"/>
      <c r="AY320" s="122"/>
      <c r="AZ320" s="122"/>
      <c r="BA320" s="122"/>
      <c r="BB320" s="122"/>
      <c r="BC320" s="122"/>
      <c r="BD320" s="122"/>
      <c r="BE320" s="122"/>
      <c r="BF320" s="122"/>
      <c r="BG320" s="122"/>
      <c r="BH320" s="122"/>
      <c r="BI320" s="122"/>
      <c r="BJ320" s="122"/>
      <c r="BK320" s="122"/>
    </row>
    <row r="321" spans="1:63" ht="12.75" x14ac:dyDescent="0.2">
      <c r="A321" s="122"/>
      <c r="B321" s="124"/>
      <c r="C321" s="124"/>
      <c r="D321" s="124"/>
      <c r="E321" s="122"/>
      <c r="F321" s="124"/>
      <c r="G321" s="122"/>
      <c r="H321" s="122"/>
      <c r="I321" s="122"/>
      <c r="J321" s="122"/>
      <c r="K321" s="122"/>
      <c r="L321" s="122"/>
      <c r="M321" s="122"/>
      <c r="N321" s="122"/>
      <c r="O321" s="122"/>
      <c r="P321" s="122"/>
      <c r="Q321" s="122"/>
      <c r="R321" s="122"/>
      <c r="S321" s="122"/>
      <c r="T321" s="122"/>
      <c r="U321" s="122"/>
      <c r="V321" s="122"/>
      <c r="W321" s="122"/>
      <c r="X321" s="122"/>
      <c r="Y321" s="122"/>
      <c r="Z321" s="122"/>
      <c r="AA321" s="122"/>
      <c r="AB321" s="122"/>
      <c r="AC321" s="122"/>
      <c r="AD321" s="122"/>
      <c r="AE321" s="122"/>
      <c r="AF321" s="122"/>
      <c r="AG321" s="122"/>
      <c r="AH321" s="122"/>
      <c r="AI321" s="122"/>
      <c r="AJ321" s="122"/>
      <c r="AK321" s="122"/>
      <c r="AL321" s="122"/>
      <c r="AM321" s="122"/>
      <c r="AN321" s="122"/>
      <c r="AO321" s="122"/>
      <c r="AP321" s="122"/>
      <c r="AQ321" s="122"/>
      <c r="AR321" s="122"/>
      <c r="AS321" s="122"/>
      <c r="AT321" s="122"/>
      <c r="AU321" s="122"/>
      <c r="AV321" s="122"/>
      <c r="AW321" s="122"/>
      <c r="AX321" s="122"/>
      <c r="AY321" s="122"/>
      <c r="AZ321" s="122"/>
      <c r="BA321" s="122"/>
      <c r="BB321" s="122"/>
      <c r="BC321" s="122"/>
      <c r="BD321" s="122"/>
      <c r="BE321" s="122"/>
      <c r="BF321" s="122"/>
      <c r="BG321" s="122"/>
      <c r="BH321" s="122"/>
      <c r="BI321" s="122"/>
      <c r="BJ321" s="122"/>
      <c r="BK321" s="122"/>
    </row>
    <row r="322" spans="1:63" ht="12.75" x14ac:dyDescent="0.2">
      <c r="A322" s="122"/>
      <c r="B322" s="124"/>
      <c r="C322" s="124"/>
      <c r="D322" s="124"/>
      <c r="E322" s="122"/>
      <c r="F322" s="124"/>
      <c r="G322" s="122"/>
      <c r="H322" s="122"/>
      <c r="I322" s="122"/>
      <c r="J322" s="122"/>
      <c r="K322" s="122"/>
      <c r="L322" s="122"/>
      <c r="M322" s="122"/>
      <c r="N322" s="122"/>
      <c r="O322" s="122"/>
      <c r="P322" s="122"/>
      <c r="Q322" s="122"/>
      <c r="R322" s="122"/>
      <c r="S322" s="122"/>
      <c r="T322" s="122"/>
      <c r="U322" s="122"/>
      <c r="V322" s="122"/>
      <c r="W322" s="122"/>
      <c r="X322" s="122"/>
      <c r="Y322" s="122"/>
      <c r="Z322" s="122"/>
      <c r="AA322" s="122"/>
      <c r="AB322" s="122"/>
      <c r="AC322" s="122"/>
      <c r="AD322" s="122"/>
      <c r="AE322" s="122"/>
      <c r="AF322" s="122"/>
      <c r="AG322" s="122"/>
      <c r="AH322" s="122"/>
      <c r="AI322" s="122"/>
      <c r="AJ322" s="122"/>
      <c r="AK322" s="122"/>
      <c r="AL322" s="122"/>
      <c r="AM322" s="122"/>
      <c r="AN322" s="122"/>
      <c r="AO322" s="122"/>
      <c r="AP322" s="122"/>
      <c r="AQ322" s="122"/>
      <c r="AR322" s="122"/>
      <c r="AS322" s="122"/>
      <c r="AT322" s="122"/>
      <c r="AU322" s="122"/>
      <c r="AV322" s="122"/>
      <c r="AW322" s="122"/>
      <c r="AX322" s="122"/>
      <c r="AY322" s="122"/>
      <c r="AZ322" s="122"/>
      <c r="BA322" s="122"/>
      <c r="BB322" s="122"/>
      <c r="BC322" s="122"/>
      <c r="BD322" s="122"/>
      <c r="BE322" s="122"/>
      <c r="BF322" s="122"/>
      <c r="BG322" s="122"/>
      <c r="BH322" s="122"/>
      <c r="BI322" s="122"/>
      <c r="BJ322" s="122"/>
      <c r="BK322" s="122"/>
    </row>
    <row r="323" spans="1:63" ht="12.75" x14ac:dyDescent="0.2">
      <c r="A323" s="122"/>
      <c r="B323" s="124"/>
      <c r="C323" s="124"/>
      <c r="D323" s="124"/>
      <c r="E323" s="122"/>
      <c r="F323" s="124"/>
      <c r="G323" s="122"/>
      <c r="H323" s="122"/>
      <c r="I323" s="122"/>
      <c r="J323" s="122"/>
      <c r="K323" s="122"/>
      <c r="L323" s="122"/>
      <c r="M323" s="122"/>
      <c r="N323" s="122"/>
      <c r="O323" s="122"/>
      <c r="P323" s="122"/>
      <c r="Q323" s="122"/>
      <c r="R323" s="122"/>
      <c r="S323" s="122"/>
      <c r="T323" s="122"/>
      <c r="U323" s="122"/>
      <c r="V323" s="122"/>
      <c r="W323" s="122"/>
      <c r="X323" s="122"/>
      <c r="Y323" s="122"/>
      <c r="Z323" s="122"/>
      <c r="AA323" s="122"/>
      <c r="AB323" s="122"/>
      <c r="AC323" s="122"/>
      <c r="AD323" s="122"/>
      <c r="AE323" s="122"/>
      <c r="AF323" s="122"/>
      <c r="AG323" s="122"/>
      <c r="AH323" s="122"/>
      <c r="AI323" s="122"/>
      <c r="AJ323" s="122"/>
      <c r="AK323" s="122"/>
      <c r="AL323" s="122"/>
      <c r="AM323" s="122"/>
      <c r="AN323" s="122"/>
      <c r="AO323" s="122"/>
      <c r="AP323" s="122"/>
      <c r="AQ323" s="122"/>
      <c r="AR323" s="122"/>
      <c r="AS323" s="122"/>
      <c r="AT323" s="122"/>
      <c r="AU323" s="122"/>
      <c r="AV323" s="122"/>
      <c r="AW323" s="122"/>
      <c r="AX323" s="122"/>
      <c r="AY323" s="122"/>
      <c r="AZ323" s="122"/>
      <c r="BA323" s="122"/>
      <c r="BB323" s="122"/>
      <c r="BC323" s="122"/>
      <c r="BD323" s="122"/>
      <c r="BE323" s="122"/>
      <c r="BF323" s="122"/>
      <c r="BG323" s="122"/>
      <c r="BH323" s="122"/>
      <c r="BI323" s="122"/>
      <c r="BJ323" s="122"/>
      <c r="BK323" s="122"/>
    </row>
    <row r="324" spans="1:63" ht="12.75" x14ac:dyDescent="0.2">
      <c r="A324" s="122"/>
      <c r="B324" s="124"/>
      <c r="C324" s="124"/>
      <c r="D324" s="124"/>
      <c r="E324" s="122"/>
      <c r="F324" s="124"/>
      <c r="G324" s="122"/>
      <c r="H324" s="122"/>
      <c r="I324" s="122"/>
      <c r="J324" s="122"/>
      <c r="K324" s="122"/>
      <c r="L324" s="122"/>
      <c r="M324" s="122"/>
      <c r="N324" s="122"/>
      <c r="O324" s="122"/>
      <c r="P324" s="122"/>
      <c r="Q324" s="122"/>
      <c r="R324" s="122"/>
      <c r="S324" s="122"/>
      <c r="T324" s="122"/>
      <c r="U324" s="122"/>
      <c r="V324" s="122"/>
      <c r="W324" s="122"/>
      <c r="X324" s="122"/>
      <c r="Y324" s="122"/>
      <c r="Z324" s="122"/>
      <c r="AA324" s="122"/>
      <c r="AB324" s="122"/>
      <c r="AC324" s="122"/>
      <c r="AD324" s="122"/>
      <c r="AE324" s="122"/>
      <c r="AF324" s="122"/>
      <c r="AG324" s="122"/>
      <c r="AH324" s="122"/>
      <c r="AI324" s="122"/>
      <c r="AJ324" s="122"/>
      <c r="AK324" s="122"/>
      <c r="AL324" s="122"/>
      <c r="AM324" s="122"/>
      <c r="AN324" s="122"/>
      <c r="AO324" s="122"/>
      <c r="AP324" s="122"/>
      <c r="AQ324" s="122"/>
      <c r="AR324" s="122"/>
      <c r="AS324" s="122"/>
      <c r="AT324" s="122"/>
      <c r="AU324" s="122"/>
      <c r="AV324" s="122"/>
      <c r="AW324" s="122"/>
      <c r="AX324" s="122"/>
      <c r="AY324" s="122"/>
      <c r="AZ324" s="122"/>
      <c r="BA324" s="122"/>
      <c r="BB324" s="122"/>
      <c r="BC324" s="122"/>
      <c r="BD324" s="122"/>
      <c r="BE324" s="122"/>
      <c r="BF324" s="122"/>
      <c r="BG324" s="122"/>
      <c r="BH324" s="122"/>
      <c r="BI324" s="122"/>
      <c r="BJ324" s="122"/>
      <c r="BK324" s="122"/>
    </row>
    <row r="325" spans="1:63" ht="12.75" x14ac:dyDescent="0.2">
      <c r="A325" s="122"/>
      <c r="B325" s="124"/>
      <c r="C325" s="124"/>
      <c r="D325" s="124"/>
      <c r="E325" s="122"/>
      <c r="F325" s="124"/>
      <c r="G325" s="122"/>
      <c r="H325" s="122"/>
      <c r="I325" s="122"/>
      <c r="J325" s="122"/>
      <c r="K325" s="122"/>
      <c r="L325" s="122"/>
      <c r="M325" s="122"/>
      <c r="N325" s="122"/>
      <c r="O325" s="122"/>
      <c r="P325" s="122"/>
      <c r="Q325" s="122"/>
      <c r="R325" s="122"/>
      <c r="S325" s="122"/>
      <c r="T325" s="122"/>
      <c r="U325" s="122"/>
      <c r="V325" s="122"/>
      <c r="W325" s="122"/>
      <c r="X325" s="122"/>
      <c r="Y325" s="122"/>
      <c r="Z325" s="122"/>
      <c r="AA325" s="122"/>
      <c r="AB325" s="122"/>
      <c r="AC325" s="122"/>
      <c r="AD325" s="122"/>
      <c r="AE325" s="122"/>
      <c r="AF325" s="122"/>
      <c r="AG325" s="122"/>
      <c r="AH325" s="122"/>
      <c r="AI325" s="122"/>
      <c r="AJ325" s="122"/>
      <c r="AK325" s="122"/>
      <c r="AL325" s="122"/>
      <c r="AM325" s="122"/>
      <c r="AN325" s="122"/>
      <c r="AO325" s="122"/>
      <c r="AP325" s="122"/>
      <c r="AQ325" s="122"/>
      <c r="AR325" s="122"/>
      <c r="AS325" s="122"/>
      <c r="AT325" s="122"/>
      <c r="AU325" s="122"/>
      <c r="AV325" s="122"/>
      <c r="AW325" s="122"/>
      <c r="AX325" s="122"/>
      <c r="AY325" s="122"/>
      <c r="AZ325" s="122"/>
      <c r="BA325" s="122"/>
      <c r="BB325" s="122"/>
      <c r="BC325" s="122"/>
      <c r="BD325" s="122"/>
      <c r="BE325" s="122"/>
      <c r="BF325" s="122"/>
      <c r="BG325" s="122"/>
      <c r="BH325" s="122"/>
      <c r="BI325" s="122"/>
      <c r="BJ325" s="122"/>
      <c r="BK325" s="122"/>
    </row>
    <row r="326" spans="1:63" ht="12.75" x14ac:dyDescent="0.2">
      <c r="A326" s="122"/>
      <c r="B326" s="124"/>
      <c r="C326" s="124"/>
      <c r="D326" s="124"/>
      <c r="E326" s="122"/>
      <c r="F326" s="124"/>
      <c r="G326" s="122"/>
      <c r="H326" s="122"/>
      <c r="I326" s="122"/>
      <c r="J326" s="122"/>
      <c r="K326" s="122"/>
      <c r="L326" s="122"/>
      <c r="M326" s="122"/>
      <c r="N326" s="122"/>
      <c r="O326" s="122"/>
      <c r="P326" s="122"/>
      <c r="Q326" s="122"/>
      <c r="R326" s="122"/>
      <c r="S326" s="122"/>
      <c r="T326" s="122"/>
      <c r="U326" s="122"/>
      <c r="V326" s="122"/>
      <c r="W326" s="122"/>
      <c r="X326" s="122"/>
      <c r="Y326" s="122"/>
      <c r="Z326" s="122"/>
      <c r="AA326" s="122"/>
      <c r="AB326" s="122"/>
      <c r="AC326" s="122"/>
      <c r="AD326" s="122"/>
      <c r="AE326" s="122"/>
      <c r="AF326" s="122"/>
      <c r="AG326" s="122"/>
      <c r="AH326" s="122"/>
      <c r="AI326" s="122"/>
      <c r="AJ326" s="122"/>
      <c r="AK326" s="122"/>
      <c r="AL326" s="122"/>
      <c r="AM326" s="122"/>
      <c r="AN326" s="122"/>
      <c r="AO326" s="122"/>
      <c r="AP326" s="122"/>
      <c r="AQ326" s="122"/>
      <c r="AR326" s="122"/>
      <c r="AS326" s="122"/>
      <c r="AT326" s="122"/>
      <c r="AU326" s="122"/>
      <c r="AV326" s="122"/>
      <c r="AW326" s="122"/>
      <c r="AX326" s="122"/>
      <c r="AY326" s="122"/>
      <c r="AZ326" s="122"/>
      <c r="BA326" s="122"/>
      <c r="BB326" s="122"/>
      <c r="BC326" s="122"/>
      <c r="BD326" s="122"/>
      <c r="BE326" s="122"/>
      <c r="BF326" s="122"/>
      <c r="BG326" s="122"/>
      <c r="BH326" s="122"/>
      <c r="BI326" s="122"/>
      <c r="BJ326" s="122"/>
      <c r="BK326" s="122"/>
    </row>
    <row r="327" spans="1:63" ht="12.75" x14ac:dyDescent="0.2">
      <c r="A327" s="122"/>
      <c r="B327" s="124"/>
      <c r="C327" s="124"/>
      <c r="D327" s="124"/>
      <c r="E327" s="122"/>
      <c r="F327" s="124"/>
      <c r="G327" s="122"/>
      <c r="H327" s="122"/>
      <c r="I327" s="122"/>
      <c r="J327" s="122"/>
      <c r="K327" s="122"/>
      <c r="L327" s="122"/>
      <c r="M327" s="122"/>
      <c r="N327" s="122"/>
      <c r="O327" s="122"/>
      <c r="P327" s="122"/>
      <c r="Q327" s="122"/>
      <c r="R327" s="122"/>
      <c r="S327" s="122"/>
      <c r="T327" s="122"/>
      <c r="U327" s="122"/>
      <c r="V327" s="122"/>
      <c r="W327" s="122"/>
      <c r="X327" s="122"/>
      <c r="Y327" s="122"/>
      <c r="Z327" s="122"/>
      <c r="AA327" s="122"/>
      <c r="AB327" s="122"/>
      <c r="AC327" s="122"/>
      <c r="AD327" s="122"/>
      <c r="AE327" s="122"/>
      <c r="AF327" s="122"/>
      <c r="AG327" s="122"/>
      <c r="AH327" s="122"/>
      <c r="AI327" s="122"/>
      <c r="AJ327" s="122"/>
      <c r="AK327" s="122"/>
      <c r="AL327" s="122"/>
      <c r="AM327" s="122"/>
      <c r="AN327" s="122"/>
      <c r="AO327" s="122"/>
      <c r="AP327" s="122"/>
      <c r="AQ327" s="122"/>
      <c r="AR327" s="122"/>
      <c r="AS327" s="122"/>
      <c r="AT327" s="122"/>
      <c r="AU327" s="122"/>
      <c r="AV327" s="122"/>
      <c r="AW327" s="122"/>
      <c r="AX327" s="122"/>
      <c r="AY327" s="122"/>
      <c r="AZ327" s="122"/>
      <c r="BA327" s="122"/>
      <c r="BB327" s="122"/>
      <c r="BC327" s="122"/>
      <c r="BD327" s="122"/>
      <c r="BE327" s="122"/>
      <c r="BF327" s="122"/>
      <c r="BG327" s="122"/>
      <c r="BH327" s="122"/>
      <c r="BI327" s="122"/>
      <c r="BJ327" s="122"/>
      <c r="BK327" s="122"/>
    </row>
    <row r="328" spans="1:63" ht="12.75" x14ac:dyDescent="0.2">
      <c r="A328" s="122"/>
      <c r="B328" s="124"/>
      <c r="C328" s="124"/>
      <c r="D328" s="124"/>
      <c r="E328" s="122"/>
      <c r="F328" s="124"/>
      <c r="G328" s="122"/>
      <c r="H328" s="122"/>
      <c r="I328" s="122"/>
      <c r="J328" s="122"/>
      <c r="K328" s="122"/>
      <c r="L328" s="122"/>
      <c r="M328" s="122"/>
      <c r="N328" s="122"/>
      <c r="O328" s="122"/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122"/>
      <c r="AA328" s="122"/>
      <c r="AB328" s="122"/>
      <c r="AC328" s="122"/>
      <c r="AD328" s="122"/>
      <c r="AE328" s="122"/>
      <c r="AF328" s="122"/>
      <c r="AG328" s="122"/>
      <c r="AH328" s="122"/>
      <c r="AI328" s="122"/>
      <c r="AJ328" s="122"/>
      <c r="AK328" s="122"/>
      <c r="AL328" s="122"/>
      <c r="AM328" s="122"/>
      <c r="AN328" s="122"/>
      <c r="AO328" s="122"/>
      <c r="AP328" s="122"/>
      <c r="AQ328" s="122"/>
      <c r="AR328" s="122"/>
      <c r="AS328" s="122"/>
      <c r="AT328" s="122"/>
      <c r="AU328" s="122"/>
      <c r="AV328" s="122"/>
      <c r="AW328" s="122"/>
      <c r="AX328" s="122"/>
      <c r="AY328" s="122"/>
      <c r="AZ328" s="122"/>
      <c r="BA328" s="122"/>
      <c r="BB328" s="122"/>
      <c r="BC328" s="122"/>
      <c r="BD328" s="122"/>
      <c r="BE328" s="122"/>
      <c r="BF328" s="122"/>
      <c r="BG328" s="122"/>
      <c r="BH328" s="122"/>
      <c r="BI328" s="122"/>
      <c r="BJ328" s="122"/>
      <c r="BK328" s="122"/>
    </row>
    <row r="329" spans="1:63" ht="12.75" x14ac:dyDescent="0.2">
      <c r="A329" s="122"/>
      <c r="B329" s="124"/>
      <c r="C329" s="124"/>
      <c r="D329" s="124"/>
      <c r="E329" s="122"/>
      <c r="F329" s="124"/>
      <c r="G329" s="122"/>
      <c r="H329" s="122"/>
      <c r="I329" s="122"/>
      <c r="J329" s="122"/>
      <c r="K329" s="122"/>
      <c r="L329" s="122"/>
      <c r="M329" s="122"/>
      <c r="N329" s="122"/>
      <c r="O329" s="122"/>
      <c r="P329" s="122"/>
      <c r="Q329" s="122"/>
      <c r="R329" s="122"/>
      <c r="S329" s="122"/>
      <c r="T329" s="122"/>
      <c r="U329" s="122"/>
      <c r="V329" s="122"/>
      <c r="W329" s="122"/>
      <c r="X329" s="122"/>
      <c r="Y329" s="122"/>
      <c r="Z329" s="122"/>
      <c r="AA329" s="122"/>
      <c r="AB329" s="122"/>
      <c r="AC329" s="122"/>
      <c r="AD329" s="122"/>
      <c r="AE329" s="122"/>
      <c r="AF329" s="122"/>
      <c r="AG329" s="122"/>
      <c r="AH329" s="122"/>
      <c r="AI329" s="122"/>
      <c r="AJ329" s="122"/>
      <c r="AK329" s="122"/>
      <c r="AL329" s="122"/>
      <c r="AM329" s="122"/>
      <c r="AN329" s="122"/>
      <c r="AO329" s="122"/>
      <c r="AP329" s="122"/>
      <c r="AQ329" s="122"/>
      <c r="AR329" s="122"/>
      <c r="AS329" s="122"/>
      <c r="AT329" s="122"/>
      <c r="AU329" s="122"/>
      <c r="AV329" s="122"/>
      <c r="AW329" s="122"/>
      <c r="AX329" s="122"/>
      <c r="AY329" s="122"/>
      <c r="AZ329" s="122"/>
      <c r="BA329" s="122"/>
      <c r="BB329" s="122"/>
      <c r="BC329" s="122"/>
      <c r="BD329" s="122"/>
      <c r="BE329" s="122"/>
      <c r="BF329" s="122"/>
      <c r="BG329" s="122"/>
      <c r="BH329" s="122"/>
      <c r="BI329" s="122"/>
      <c r="BJ329" s="122"/>
      <c r="BK329" s="122"/>
    </row>
    <row r="330" spans="1:63" ht="12.75" x14ac:dyDescent="0.2">
      <c r="A330" s="122"/>
      <c r="B330" s="124"/>
      <c r="C330" s="124"/>
      <c r="D330" s="124"/>
      <c r="E330" s="122"/>
      <c r="F330" s="124"/>
      <c r="G330" s="122"/>
      <c r="H330" s="122"/>
      <c r="I330" s="122"/>
      <c r="J330" s="122"/>
      <c r="K330" s="122"/>
      <c r="L330" s="122"/>
      <c r="M330" s="122"/>
      <c r="N330" s="122"/>
      <c r="O330" s="122"/>
      <c r="P330" s="122"/>
      <c r="Q330" s="122"/>
      <c r="R330" s="122"/>
      <c r="S330" s="122"/>
      <c r="T330" s="122"/>
      <c r="U330" s="122"/>
      <c r="V330" s="122"/>
      <c r="W330" s="122"/>
      <c r="X330" s="122"/>
      <c r="Y330" s="122"/>
      <c r="Z330" s="122"/>
      <c r="AA330" s="122"/>
      <c r="AB330" s="122"/>
      <c r="AC330" s="122"/>
      <c r="AD330" s="122"/>
      <c r="AE330" s="122"/>
      <c r="AF330" s="122"/>
      <c r="AG330" s="122"/>
      <c r="AH330" s="122"/>
      <c r="AI330" s="122"/>
      <c r="AJ330" s="122"/>
      <c r="AK330" s="122"/>
      <c r="AL330" s="122"/>
      <c r="AM330" s="122"/>
      <c r="AN330" s="122"/>
      <c r="AO330" s="122"/>
      <c r="AP330" s="122"/>
      <c r="AQ330" s="122"/>
      <c r="AR330" s="122"/>
      <c r="AS330" s="122"/>
      <c r="AT330" s="122"/>
      <c r="AU330" s="122"/>
      <c r="AV330" s="122"/>
      <c r="AW330" s="122"/>
      <c r="AX330" s="122"/>
      <c r="AY330" s="122"/>
      <c r="AZ330" s="122"/>
      <c r="BA330" s="122"/>
      <c r="BB330" s="122"/>
      <c r="BC330" s="122"/>
      <c r="BD330" s="122"/>
      <c r="BE330" s="122"/>
      <c r="BF330" s="122"/>
      <c r="BG330" s="122"/>
      <c r="BH330" s="122"/>
      <c r="BI330" s="122"/>
      <c r="BJ330" s="122"/>
      <c r="BK330" s="122"/>
    </row>
    <row r="331" spans="1:63" ht="12.75" x14ac:dyDescent="0.2">
      <c r="A331" s="122"/>
      <c r="B331" s="124"/>
      <c r="C331" s="124"/>
      <c r="D331" s="124"/>
      <c r="E331" s="122"/>
      <c r="F331" s="124"/>
      <c r="G331" s="122"/>
      <c r="H331" s="122"/>
      <c r="I331" s="122"/>
      <c r="J331" s="122"/>
      <c r="K331" s="122"/>
      <c r="L331" s="122"/>
      <c r="M331" s="122"/>
      <c r="N331" s="122"/>
      <c r="O331" s="122"/>
      <c r="P331" s="122"/>
      <c r="Q331" s="122"/>
      <c r="R331" s="122"/>
      <c r="S331" s="122"/>
      <c r="T331" s="122"/>
      <c r="U331" s="122"/>
      <c r="V331" s="122"/>
      <c r="W331" s="122"/>
      <c r="X331" s="122"/>
      <c r="Y331" s="122"/>
      <c r="Z331" s="122"/>
      <c r="AA331" s="122"/>
      <c r="AB331" s="122"/>
      <c r="AC331" s="122"/>
      <c r="AD331" s="122"/>
      <c r="AE331" s="122"/>
      <c r="AF331" s="122"/>
      <c r="AG331" s="122"/>
      <c r="AH331" s="122"/>
      <c r="AI331" s="122"/>
      <c r="AJ331" s="122"/>
      <c r="AK331" s="122"/>
      <c r="AL331" s="122"/>
      <c r="AM331" s="122"/>
      <c r="AN331" s="122"/>
      <c r="AO331" s="122"/>
      <c r="AP331" s="122"/>
      <c r="AQ331" s="122"/>
      <c r="AR331" s="122"/>
      <c r="AS331" s="122"/>
      <c r="AT331" s="122"/>
      <c r="AU331" s="122"/>
      <c r="AV331" s="122"/>
      <c r="AW331" s="122"/>
      <c r="AX331" s="122"/>
      <c r="AY331" s="122"/>
      <c r="AZ331" s="122"/>
      <c r="BA331" s="122"/>
      <c r="BB331" s="122"/>
      <c r="BC331" s="122"/>
      <c r="BD331" s="122"/>
      <c r="BE331" s="122"/>
      <c r="BF331" s="122"/>
      <c r="BG331" s="122"/>
      <c r="BH331" s="122"/>
      <c r="BI331" s="122"/>
      <c r="BJ331" s="122"/>
      <c r="BK331" s="122"/>
    </row>
    <row r="332" spans="1:63" ht="12.75" x14ac:dyDescent="0.2">
      <c r="A332" s="122"/>
      <c r="B332" s="124"/>
      <c r="C332" s="124"/>
      <c r="D332" s="124"/>
      <c r="E332" s="122"/>
      <c r="F332" s="124"/>
      <c r="G332" s="122"/>
      <c r="H332" s="122"/>
      <c r="I332" s="122"/>
      <c r="J332" s="122"/>
      <c r="K332" s="122"/>
      <c r="L332" s="122"/>
      <c r="M332" s="122"/>
      <c r="N332" s="122"/>
      <c r="O332" s="122"/>
      <c r="P332" s="122"/>
      <c r="Q332" s="122"/>
      <c r="R332" s="122"/>
      <c r="S332" s="122"/>
      <c r="T332" s="122"/>
      <c r="U332" s="122"/>
      <c r="V332" s="122"/>
      <c r="W332" s="122"/>
      <c r="X332" s="122"/>
      <c r="Y332" s="122"/>
      <c r="Z332" s="122"/>
      <c r="AA332" s="122"/>
      <c r="AB332" s="122"/>
      <c r="AC332" s="122"/>
      <c r="AD332" s="122"/>
      <c r="AE332" s="122"/>
      <c r="AF332" s="122"/>
      <c r="AG332" s="122"/>
      <c r="AH332" s="122"/>
      <c r="AI332" s="122"/>
      <c r="AJ332" s="122"/>
      <c r="AK332" s="122"/>
      <c r="AL332" s="122"/>
      <c r="AM332" s="122"/>
      <c r="AN332" s="122"/>
      <c r="AO332" s="122"/>
      <c r="AP332" s="122"/>
      <c r="AQ332" s="122"/>
      <c r="AR332" s="122"/>
      <c r="AS332" s="122"/>
      <c r="AT332" s="122"/>
      <c r="AU332" s="122"/>
      <c r="AV332" s="122"/>
      <c r="AW332" s="122"/>
      <c r="AX332" s="122"/>
      <c r="AY332" s="122"/>
      <c r="AZ332" s="122"/>
      <c r="BA332" s="122"/>
      <c r="BB332" s="122"/>
      <c r="BC332" s="122"/>
      <c r="BD332" s="122"/>
      <c r="BE332" s="122"/>
      <c r="BF332" s="122"/>
      <c r="BG332" s="122"/>
      <c r="BH332" s="122"/>
      <c r="BI332" s="122"/>
      <c r="BJ332" s="122"/>
      <c r="BK332" s="122"/>
    </row>
    <row r="333" spans="1:63" ht="12.75" x14ac:dyDescent="0.2">
      <c r="A333" s="122"/>
      <c r="B333" s="124"/>
      <c r="C333" s="124"/>
      <c r="D333" s="124"/>
      <c r="E333" s="122"/>
      <c r="F333" s="124"/>
      <c r="G333" s="122"/>
      <c r="H333" s="122"/>
      <c r="I333" s="122"/>
      <c r="J333" s="122"/>
      <c r="K333" s="122"/>
      <c r="L333" s="122"/>
      <c r="M333" s="122"/>
      <c r="N333" s="122"/>
      <c r="O333" s="122"/>
      <c r="P333" s="122"/>
      <c r="Q333" s="122"/>
      <c r="R333" s="122"/>
      <c r="S333" s="122"/>
      <c r="T333" s="122"/>
      <c r="U333" s="122"/>
      <c r="V333" s="122"/>
      <c r="W333" s="122"/>
      <c r="X333" s="122"/>
      <c r="Y333" s="122"/>
      <c r="Z333" s="122"/>
      <c r="AA333" s="122"/>
      <c r="AB333" s="122"/>
      <c r="AC333" s="122"/>
      <c r="AD333" s="122"/>
      <c r="AE333" s="122"/>
      <c r="AF333" s="122"/>
      <c r="AG333" s="122"/>
      <c r="AH333" s="122"/>
      <c r="AI333" s="122"/>
      <c r="AJ333" s="122"/>
      <c r="AK333" s="122"/>
      <c r="AL333" s="122"/>
      <c r="AM333" s="122"/>
      <c r="AN333" s="122"/>
      <c r="AO333" s="122"/>
      <c r="AP333" s="122"/>
      <c r="AQ333" s="122"/>
      <c r="AR333" s="122"/>
      <c r="AS333" s="122"/>
      <c r="AT333" s="122"/>
      <c r="AU333" s="122"/>
      <c r="AV333" s="122"/>
      <c r="AW333" s="122"/>
      <c r="AX333" s="122"/>
      <c r="AY333" s="122"/>
      <c r="AZ333" s="122"/>
      <c r="BA333" s="122"/>
      <c r="BB333" s="122"/>
      <c r="BC333" s="122"/>
      <c r="BD333" s="122"/>
      <c r="BE333" s="122"/>
      <c r="BF333" s="122"/>
      <c r="BG333" s="122"/>
      <c r="BH333" s="122"/>
      <c r="BI333" s="122"/>
      <c r="BJ333" s="122"/>
      <c r="BK333" s="122"/>
    </row>
    <row r="334" spans="1:63" ht="12.75" x14ac:dyDescent="0.2">
      <c r="A334" s="122"/>
      <c r="B334" s="124"/>
      <c r="C334" s="124"/>
      <c r="D334" s="124"/>
      <c r="E334" s="122"/>
      <c r="F334" s="124"/>
      <c r="G334" s="122"/>
      <c r="H334" s="122"/>
      <c r="I334" s="122"/>
      <c r="J334" s="122"/>
      <c r="K334" s="122"/>
      <c r="L334" s="122"/>
      <c r="M334" s="122"/>
      <c r="N334" s="122"/>
      <c r="O334" s="122"/>
      <c r="P334" s="122"/>
      <c r="Q334" s="122"/>
      <c r="R334" s="122"/>
      <c r="S334" s="122"/>
      <c r="T334" s="122"/>
      <c r="U334" s="122"/>
      <c r="V334" s="122"/>
      <c r="W334" s="122"/>
      <c r="X334" s="122"/>
      <c r="Y334" s="122"/>
      <c r="Z334" s="122"/>
      <c r="AA334" s="122"/>
      <c r="AB334" s="122"/>
      <c r="AC334" s="122"/>
      <c r="AD334" s="122"/>
      <c r="AE334" s="122"/>
      <c r="AF334" s="122"/>
      <c r="AG334" s="122"/>
      <c r="AH334" s="122"/>
      <c r="AI334" s="122"/>
      <c r="AJ334" s="122"/>
      <c r="AK334" s="122"/>
      <c r="AL334" s="122"/>
      <c r="AM334" s="122"/>
      <c r="AN334" s="122"/>
      <c r="AO334" s="122"/>
      <c r="AP334" s="122"/>
      <c r="AQ334" s="122"/>
      <c r="AR334" s="122"/>
      <c r="AS334" s="122"/>
      <c r="AT334" s="122"/>
      <c r="AU334" s="122"/>
      <c r="AV334" s="122"/>
      <c r="AW334" s="122"/>
      <c r="AX334" s="122"/>
      <c r="AY334" s="122"/>
      <c r="AZ334" s="122"/>
      <c r="BA334" s="122"/>
      <c r="BB334" s="122"/>
      <c r="BC334" s="122"/>
      <c r="BD334" s="122"/>
      <c r="BE334" s="122"/>
      <c r="BF334" s="122"/>
      <c r="BG334" s="122"/>
      <c r="BH334" s="122"/>
      <c r="BI334" s="122"/>
      <c r="BJ334" s="122"/>
      <c r="BK334" s="122"/>
    </row>
    <row r="335" spans="1:63" ht="12.75" x14ac:dyDescent="0.2">
      <c r="A335" s="122"/>
      <c r="B335" s="124"/>
      <c r="C335" s="124"/>
      <c r="D335" s="124"/>
      <c r="E335" s="122"/>
      <c r="F335" s="124"/>
      <c r="G335" s="122"/>
      <c r="H335" s="122"/>
      <c r="I335" s="122"/>
      <c r="J335" s="122"/>
      <c r="K335" s="122"/>
      <c r="L335" s="122"/>
      <c r="M335" s="122"/>
      <c r="N335" s="122"/>
      <c r="O335" s="122"/>
      <c r="P335" s="122"/>
      <c r="Q335" s="122"/>
      <c r="R335" s="122"/>
      <c r="S335" s="122"/>
      <c r="T335" s="122"/>
      <c r="U335" s="122"/>
      <c r="V335" s="122"/>
      <c r="W335" s="122"/>
      <c r="X335" s="122"/>
      <c r="Y335" s="122"/>
      <c r="Z335" s="122"/>
      <c r="AA335" s="122"/>
      <c r="AB335" s="122"/>
      <c r="AC335" s="122"/>
      <c r="AD335" s="122"/>
      <c r="AE335" s="122"/>
      <c r="AF335" s="122"/>
      <c r="AG335" s="122"/>
      <c r="AH335" s="122"/>
      <c r="AI335" s="122"/>
      <c r="AJ335" s="122"/>
      <c r="AK335" s="122"/>
      <c r="AL335" s="122"/>
      <c r="AM335" s="122"/>
      <c r="AN335" s="122"/>
      <c r="AO335" s="122"/>
      <c r="AP335" s="122"/>
      <c r="AQ335" s="122"/>
      <c r="AR335" s="122"/>
      <c r="AS335" s="122"/>
      <c r="AT335" s="122"/>
      <c r="AU335" s="122"/>
      <c r="AV335" s="122"/>
      <c r="AW335" s="122"/>
      <c r="AX335" s="122"/>
      <c r="AY335" s="122"/>
      <c r="AZ335" s="122"/>
      <c r="BA335" s="122"/>
      <c r="BB335" s="122"/>
      <c r="BC335" s="122"/>
      <c r="BD335" s="122"/>
      <c r="BE335" s="122"/>
      <c r="BF335" s="122"/>
      <c r="BG335" s="122"/>
      <c r="BH335" s="122"/>
      <c r="BI335" s="122"/>
      <c r="BJ335" s="122"/>
      <c r="BK335" s="122"/>
    </row>
    <row r="336" spans="1:63" ht="12.75" x14ac:dyDescent="0.2">
      <c r="A336" s="122"/>
      <c r="B336" s="124"/>
      <c r="C336" s="124"/>
      <c r="D336" s="124"/>
      <c r="E336" s="122"/>
      <c r="F336" s="124"/>
      <c r="G336" s="122"/>
      <c r="H336" s="122"/>
      <c r="I336" s="122"/>
      <c r="J336" s="122"/>
      <c r="K336" s="122"/>
      <c r="L336" s="122"/>
      <c r="M336" s="122"/>
      <c r="N336" s="122"/>
      <c r="O336" s="122"/>
      <c r="P336" s="122"/>
      <c r="Q336" s="122"/>
      <c r="R336" s="122"/>
      <c r="S336" s="122"/>
      <c r="T336" s="122"/>
      <c r="U336" s="122"/>
      <c r="V336" s="122"/>
      <c r="W336" s="122"/>
      <c r="X336" s="122"/>
      <c r="Y336" s="122"/>
      <c r="Z336" s="122"/>
      <c r="AA336" s="122"/>
      <c r="AB336" s="122"/>
      <c r="AC336" s="122"/>
      <c r="AD336" s="122"/>
      <c r="AE336" s="122"/>
      <c r="AF336" s="122"/>
      <c r="AG336" s="122"/>
      <c r="AH336" s="122"/>
      <c r="AI336" s="122"/>
      <c r="AJ336" s="122"/>
      <c r="AK336" s="122"/>
      <c r="AL336" s="122"/>
      <c r="AM336" s="122"/>
      <c r="AN336" s="122"/>
      <c r="AO336" s="122"/>
      <c r="AP336" s="122"/>
      <c r="AQ336" s="122"/>
      <c r="AR336" s="122"/>
      <c r="AS336" s="122"/>
      <c r="AT336" s="122"/>
      <c r="AU336" s="122"/>
      <c r="AV336" s="122"/>
      <c r="AW336" s="122"/>
      <c r="AX336" s="122"/>
      <c r="AY336" s="122"/>
      <c r="AZ336" s="122"/>
      <c r="BA336" s="122"/>
      <c r="BB336" s="122"/>
      <c r="BC336" s="122"/>
      <c r="BD336" s="122"/>
      <c r="BE336" s="122"/>
      <c r="BF336" s="122"/>
      <c r="BG336" s="122"/>
      <c r="BH336" s="122"/>
      <c r="BI336" s="122"/>
      <c r="BJ336" s="122"/>
      <c r="BK336" s="122"/>
    </row>
    <row r="337" spans="1:63" ht="12.75" x14ac:dyDescent="0.2">
      <c r="A337" s="122"/>
      <c r="B337" s="124"/>
      <c r="C337" s="124"/>
      <c r="D337" s="124"/>
      <c r="E337" s="122"/>
      <c r="F337" s="124"/>
      <c r="G337" s="122"/>
      <c r="H337" s="122"/>
      <c r="I337" s="122"/>
      <c r="J337" s="122"/>
      <c r="K337" s="122"/>
      <c r="L337" s="122"/>
      <c r="M337" s="122"/>
      <c r="N337" s="122"/>
      <c r="O337" s="122"/>
      <c r="P337" s="122"/>
      <c r="Q337" s="122"/>
      <c r="R337" s="122"/>
      <c r="S337" s="122"/>
      <c r="T337" s="122"/>
      <c r="U337" s="122"/>
      <c r="V337" s="122"/>
      <c r="W337" s="122"/>
      <c r="X337" s="122"/>
      <c r="Y337" s="122"/>
      <c r="Z337" s="122"/>
      <c r="AA337" s="122"/>
      <c r="AB337" s="122"/>
      <c r="AC337" s="122"/>
      <c r="AD337" s="122"/>
      <c r="AE337" s="122"/>
      <c r="AF337" s="122"/>
      <c r="AG337" s="122"/>
      <c r="AH337" s="122"/>
      <c r="AI337" s="122"/>
      <c r="AJ337" s="122"/>
      <c r="AK337" s="122"/>
      <c r="AL337" s="122"/>
      <c r="AM337" s="122"/>
      <c r="AN337" s="122"/>
      <c r="AO337" s="122"/>
      <c r="AP337" s="122"/>
      <c r="AQ337" s="122"/>
      <c r="AR337" s="122"/>
      <c r="AS337" s="122"/>
      <c r="AT337" s="122"/>
      <c r="AU337" s="122"/>
      <c r="AV337" s="122"/>
      <c r="AW337" s="122"/>
      <c r="AX337" s="122"/>
      <c r="AY337" s="122"/>
      <c r="AZ337" s="122"/>
      <c r="BA337" s="122"/>
      <c r="BB337" s="122"/>
      <c r="BC337" s="122"/>
      <c r="BD337" s="122"/>
      <c r="BE337" s="122"/>
      <c r="BF337" s="122"/>
      <c r="BG337" s="122"/>
      <c r="BH337" s="122"/>
      <c r="BI337" s="122"/>
      <c r="BJ337" s="122"/>
      <c r="BK337" s="122"/>
    </row>
    <row r="338" spans="1:63" ht="12.75" x14ac:dyDescent="0.2">
      <c r="A338" s="122"/>
      <c r="B338" s="124"/>
      <c r="C338" s="124"/>
      <c r="D338" s="124"/>
      <c r="E338" s="122"/>
      <c r="F338" s="124"/>
      <c r="G338" s="122"/>
      <c r="H338" s="122"/>
      <c r="I338" s="122"/>
      <c r="J338" s="122"/>
      <c r="K338" s="122"/>
      <c r="L338" s="122"/>
      <c r="M338" s="122"/>
      <c r="N338" s="122"/>
      <c r="O338" s="122"/>
      <c r="P338" s="122"/>
      <c r="Q338" s="122"/>
      <c r="R338" s="122"/>
      <c r="S338" s="122"/>
      <c r="T338" s="122"/>
      <c r="U338" s="122"/>
      <c r="V338" s="122"/>
      <c r="W338" s="122"/>
      <c r="X338" s="122"/>
      <c r="Y338" s="122"/>
      <c r="Z338" s="122"/>
      <c r="AA338" s="122"/>
      <c r="AB338" s="122"/>
      <c r="AC338" s="122"/>
      <c r="AD338" s="122"/>
      <c r="AE338" s="122"/>
      <c r="AF338" s="122"/>
      <c r="AG338" s="122"/>
      <c r="AH338" s="122"/>
      <c r="AI338" s="122"/>
      <c r="AJ338" s="122"/>
      <c r="AK338" s="122"/>
      <c r="AL338" s="122"/>
      <c r="AM338" s="122"/>
      <c r="AN338" s="122"/>
      <c r="AO338" s="122"/>
      <c r="AP338" s="122"/>
      <c r="AQ338" s="122"/>
      <c r="AR338" s="122"/>
      <c r="AS338" s="122"/>
      <c r="AT338" s="122"/>
      <c r="AU338" s="122"/>
      <c r="AV338" s="122"/>
      <c r="AW338" s="122"/>
      <c r="AX338" s="122"/>
      <c r="AY338" s="122"/>
      <c r="AZ338" s="122"/>
      <c r="BA338" s="122"/>
      <c r="BB338" s="122"/>
      <c r="BC338" s="122"/>
      <c r="BD338" s="122"/>
      <c r="BE338" s="122"/>
      <c r="BF338" s="122"/>
      <c r="BG338" s="122"/>
      <c r="BH338" s="122"/>
      <c r="BI338" s="122"/>
      <c r="BJ338" s="122"/>
      <c r="BK338" s="122"/>
    </row>
    <row r="339" spans="1:63" ht="12.75" x14ac:dyDescent="0.2">
      <c r="A339" s="122"/>
      <c r="B339" s="124"/>
      <c r="C339" s="124"/>
      <c r="D339" s="124"/>
      <c r="E339" s="122"/>
      <c r="F339" s="124"/>
      <c r="G339" s="122"/>
      <c r="H339" s="122"/>
      <c r="I339" s="122"/>
      <c r="J339" s="122"/>
      <c r="K339" s="122"/>
      <c r="L339" s="122"/>
      <c r="M339" s="122"/>
      <c r="N339" s="122"/>
      <c r="O339" s="122"/>
      <c r="P339" s="122"/>
      <c r="Q339" s="122"/>
      <c r="R339" s="122"/>
      <c r="S339" s="122"/>
      <c r="T339" s="122"/>
      <c r="U339" s="122"/>
      <c r="V339" s="122"/>
      <c r="W339" s="122"/>
      <c r="X339" s="122"/>
      <c r="Y339" s="122"/>
      <c r="Z339" s="122"/>
      <c r="AA339" s="122"/>
      <c r="AB339" s="122"/>
      <c r="AC339" s="122"/>
      <c r="AD339" s="122"/>
      <c r="AE339" s="122"/>
      <c r="AF339" s="122"/>
      <c r="AG339" s="122"/>
      <c r="AH339" s="122"/>
      <c r="AI339" s="122"/>
      <c r="AJ339" s="122"/>
      <c r="AK339" s="122"/>
      <c r="AL339" s="122"/>
      <c r="AM339" s="122"/>
      <c r="AN339" s="122"/>
      <c r="AO339" s="122"/>
      <c r="AP339" s="122"/>
      <c r="AQ339" s="122"/>
      <c r="AR339" s="122"/>
      <c r="AS339" s="122"/>
      <c r="AT339" s="122"/>
      <c r="AU339" s="122"/>
      <c r="AV339" s="122"/>
      <c r="AW339" s="122"/>
      <c r="AX339" s="122"/>
      <c r="AY339" s="122"/>
      <c r="AZ339" s="122"/>
      <c r="BA339" s="122"/>
      <c r="BB339" s="122"/>
      <c r="BC339" s="122"/>
      <c r="BD339" s="122"/>
      <c r="BE339" s="122"/>
      <c r="BF339" s="122"/>
      <c r="BG339" s="122"/>
      <c r="BH339" s="122"/>
      <c r="BI339" s="122"/>
      <c r="BJ339" s="122"/>
      <c r="BK339" s="122"/>
    </row>
    <row r="340" spans="1:63" ht="12.75" x14ac:dyDescent="0.2">
      <c r="A340" s="122"/>
      <c r="B340" s="124"/>
      <c r="C340" s="124"/>
      <c r="D340" s="124"/>
      <c r="E340" s="122"/>
      <c r="F340" s="124"/>
      <c r="G340" s="122"/>
      <c r="H340" s="122"/>
      <c r="I340" s="122"/>
      <c r="J340" s="122"/>
      <c r="K340" s="122"/>
      <c r="L340" s="122"/>
      <c r="M340" s="122"/>
      <c r="N340" s="122"/>
      <c r="O340" s="122"/>
      <c r="P340" s="122"/>
      <c r="Q340" s="122"/>
      <c r="R340" s="122"/>
      <c r="S340" s="122"/>
      <c r="T340" s="122"/>
      <c r="U340" s="122"/>
      <c r="V340" s="122"/>
      <c r="W340" s="122"/>
      <c r="X340" s="122"/>
      <c r="Y340" s="122"/>
      <c r="Z340" s="122"/>
      <c r="AA340" s="122"/>
      <c r="AB340" s="122"/>
      <c r="AC340" s="122"/>
      <c r="AD340" s="122"/>
      <c r="AE340" s="122"/>
      <c r="AF340" s="122"/>
      <c r="AG340" s="122"/>
      <c r="AH340" s="122"/>
      <c r="AI340" s="122"/>
      <c r="AJ340" s="122"/>
      <c r="AK340" s="122"/>
      <c r="AL340" s="122"/>
      <c r="AM340" s="122"/>
      <c r="AN340" s="122"/>
      <c r="AO340" s="122"/>
      <c r="AP340" s="122"/>
      <c r="AQ340" s="122"/>
      <c r="AR340" s="122"/>
      <c r="AS340" s="122"/>
      <c r="AT340" s="122"/>
      <c r="AU340" s="122"/>
      <c r="AV340" s="122"/>
      <c r="AW340" s="122"/>
      <c r="AX340" s="122"/>
      <c r="AY340" s="122"/>
      <c r="AZ340" s="122"/>
      <c r="BA340" s="122"/>
      <c r="BB340" s="122"/>
      <c r="BC340" s="122"/>
      <c r="BD340" s="122"/>
      <c r="BE340" s="122"/>
      <c r="BF340" s="122"/>
      <c r="BG340" s="122"/>
      <c r="BH340" s="122"/>
      <c r="BI340" s="122"/>
      <c r="BJ340" s="122"/>
      <c r="BK340" s="122"/>
    </row>
    <row r="341" spans="1:63" ht="12.75" x14ac:dyDescent="0.2">
      <c r="A341" s="122"/>
      <c r="B341" s="124"/>
      <c r="C341" s="124"/>
      <c r="D341" s="124"/>
      <c r="E341" s="122"/>
      <c r="F341" s="124"/>
      <c r="G341" s="122"/>
      <c r="H341" s="122"/>
      <c r="I341" s="122"/>
      <c r="J341" s="122"/>
      <c r="K341" s="122"/>
      <c r="L341" s="122"/>
      <c r="M341" s="122"/>
      <c r="N341" s="122"/>
      <c r="O341" s="122"/>
      <c r="P341" s="122"/>
      <c r="Q341" s="122"/>
      <c r="R341" s="122"/>
      <c r="S341" s="122"/>
      <c r="T341" s="122"/>
      <c r="U341" s="122"/>
      <c r="V341" s="122"/>
      <c r="W341" s="122"/>
      <c r="X341" s="122"/>
      <c r="Y341" s="122"/>
      <c r="Z341" s="122"/>
      <c r="AA341" s="122"/>
      <c r="AB341" s="122"/>
      <c r="AC341" s="122"/>
      <c r="AD341" s="122"/>
      <c r="AE341" s="122"/>
      <c r="AF341" s="122"/>
      <c r="AG341" s="122"/>
      <c r="AH341" s="122"/>
      <c r="AI341" s="122"/>
      <c r="AJ341" s="122"/>
      <c r="AK341" s="122"/>
      <c r="AL341" s="122"/>
      <c r="AM341" s="122"/>
      <c r="AN341" s="122"/>
      <c r="AO341" s="122"/>
      <c r="AP341" s="122"/>
      <c r="AQ341" s="122"/>
      <c r="AR341" s="122"/>
      <c r="AS341" s="122"/>
      <c r="AT341" s="122"/>
      <c r="AU341" s="122"/>
      <c r="AV341" s="122"/>
      <c r="AW341" s="122"/>
      <c r="AX341" s="122"/>
      <c r="AY341" s="122"/>
      <c r="AZ341" s="122"/>
      <c r="BA341" s="122"/>
      <c r="BB341" s="122"/>
      <c r="BC341" s="122"/>
      <c r="BD341" s="122"/>
      <c r="BE341" s="122"/>
      <c r="BF341" s="122"/>
      <c r="BG341" s="122"/>
      <c r="BH341" s="122"/>
      <c r="BI341" s="122"/>
      <c r="BJ341" s="122"/>
      <c r="BK341" s="122"/>
    </row>
    <row r="342" spans="1:63" ht="12.75" x14ac:dyDescent="0.2">
      <c r="A342" s="122"/>
      <c r="B342" s="124"/>
      <c r="C342" s="124"/>
      <c r="D342" s="124"/>
      <c r="E342" s="122"/>
      <c r="F342" s="124"/>
      <c r="G342" s="122"/>
      <c r="H342" s="122"/>
      <c r="I342" s="122"/>
      <c r="J342" s="122"/>
      <c r="K342" s="122"/>
      <c r="L342" s="122"/>
      <c r="M342" s="122"/>
      <c r="N342" s="122"/>
      <c r="O342" s="122"/>
      <c r="P342" s="122"/>
      <c r="Q342" s="122"/>
      <c r="R342" s="122"/>
      <c r="S342" s="122"/>
      <c r="T342" s="122"/>
      <c r="U342" s="122"/>
      <c r="V342" s="122"/>
      <c r="W342" s="122"/>
      <c r="X342" s="122"/>
      <c r="Y342" s="122"/>
      <c r="Z342" s="122"/>
      <c r="AA342" s="122"/>
      <c r="AB342" s="122"/>
      <c r="AC342" s="122"/>
      <c r="AD342" s="122"/>
      <c r="AE342" s="122"/>
      <c r="AF342" s="122"/>
      <c r="AG342" s="122"/>
      <c r="AH342" s="122"/>
      <c r="AI342" s="122"/>
      <c r="AJ342" s="122"/>
      <c r="AK342" s="122"/>
      <c r="AL342" s="122"/>
      <c r="AM342" s="122"/>
      <c r="AN342" s="122"/>
      <c r="AO342" s="122"/>
      <c r="AP342" s="122"/>
      <c r="AQ342" s="122"/>
      <c r="AR342" s="122"/>
      <c r="AS342" s="122"/>
      <c r="AT342" s="122"/>
      <c r="AU342" s="122"/>
      <c r="AV342" s="122"/>
      <c r="AW342" s="122"/>
      <c r="AX342" s="122"/>
      <c r="AY342" s="122"/>
      <c r="AZ342" s="122"/>
      <c r="BA342" s="122"/>
      <c r="BB342" s="122"/>
      <c r="BC342" s="122"/>
      <c r="BD342" s="122"/>
      <c r="BE342" s="122"/>
      <c r="BF342" s="122"/>
      <c r="BG342" s="122"/>
      <c r="BH342" s="122"/>
      <c r="BI342" s="122"/>
      <c r="BJ342" s="122"/>
      <c r="BK342" s="122"/>
    </row>
    <row r="343" spans="1:63" ht="12.75" x14ac:dyDescent="0.2">
      <c r="A343" s="122"/>
      <c r="B343" s="124"/>
      <c r="C343" s="124"/>
      <c r="D343" s="124"/>
      <c r="E343" s="122"/>
      <c r="F343" s="124"/>
      <c r="G343" s="122"/>
      <c r="H343" s="122"/>
      <c r="I343" s="122"/>
      <c r="J343" s="122"/>
      <c r="K343" s="122"/>
      <c r="L343" s="122"/>
      <c r="M343" s="122"/>
      <c r="N343" s="122"/>
      <c r="O343" s="122"/>
      <c r="P343" s="122"/>
      <c r="Q343" s="122"/>
      <c r="R343" s="122"/>
      <c r="S343" s="122"/>
      <c r="T343" s="122"/>
      <c r="U343" s="122"/>
      <c r="V343" s="122"/>
      <c r="W343" s="122"/>
      <c r="X343" s="122"/>
      <c r="Y343" s="122"/>
      <c r="Z343" s="122"/>
      <c r="AA343" s="122"/>
      <c r="AB343" s="122"/>
      <c r="AC343" s="122"/>
      <c r="AD343" s="122"/>
      <c r="AE343" s="122"/>
      <c r="AF343" s="122"/>
      <c r="AG343" s="122"/>
      <c r="AH343" s="122"/>
      <c r="AI343" s="122"/>
      <c r="AJ343" s="122"/>
      <c r="AK343" s="122"/>
      <c r="AL343" s="122"/>
      <c r="AM343" s="122"/>
      <c r="AN343" s="122"/>
      <c r="AO343" s="122"/>
      <c r="AP343" s="122"/>
      <c r="AQ343" s="122"/>
      <c r="AR343" s="122"/>
      <c r="AS343" s="122"/>
      <c r="AT343" s="122"/>
      <c r="AU343" s="122"/>
      <c r="AV343" s="122"/>
      <c r="AW343" s="122"/>
      <c r="AX343" s="122"/>
      <c r="AY343" s="122"/>
      <c r="AZ343" s="122"/>
      <c r="BA343" s="122"/>
      <c r="BB343" s="122"/>
      <c r="BC343" s="122"/>
      <c r="BD343" s="122"/>
      <c r="BE343" s="122"/>
      <c r="BF343" s="122"/>
      <c r="BG343" s="122"/>
      <c r="BH343" s="122"/>
      <c r="BI343" s="122"/>
      <c r="BJ343" s="122"/>
      <c r="BK343" s="122"/>
    </row>
    <row r="344" spans="1:63" ht="12.75" x14ac:dyDescent="0.2">
      <c r="A344" s="122"/>
      <c r="B344" s="124"/>
      <c r="C344" s="124"/>
      <c r="D344" s="124"/>
      <c r="E344" s="122"/>
      <c r="F344" s="124"/>
      <c r="G344" s="122"/>
      <c r="H344" s="122"/>
      <c r="I344" s="122"/>
      <c r="J344" s="122"/>
      <c r="K344" s="122"/>
      <c r="L344" s="122"/>
      <c r="M344" s="122"/>
      <c r="N344" s="122"/>
      <c r="O344" s="122"/>
      <c r="P344" s="122"/>
      <c r="Q344" s="122"/>
      <c r="R344" s="122"/>
      <c r="S344" s="122"/>
      <c r="T344" s="122"/>
      <c r="U344" s="122"/>
      <c r="V344" s="122"/>
      <c r="W344" s="122"/>
      <c r="X344" s="122"/>
      <c r="Y344" s="122"/>
      <c r="Z344" s="122"/>
      <c r="AA344" s="122"/>
      <c r="AB344" s="122"/>
      <c r="AC344" s="122"/>
      <c r="AD344" s="122"/>
      <c r="AE344" s="122"/>
      <c r="AF344" s="122"/>
      <c r="AG344" s="122"/>
      <c r="AH344" s="122"/>
      <c r="AI344" s="122"/>
      <c r="AJ344" s="122"/>
      <c r="AK344" s="122"/>
      <c r="AL344" s="122"/>
      <c r="AM344" s="122"/>
      <c r="AN344" s="122"/>
      <c r="AO344" s="122"/>
      <c r="AP344" s="122"/>
      <c r="AQ344" s="122"/>
      <c r="AR344" s="122"/>
      <c r="AS344" s="122"/>
      <c r="AT344" s="122"/>
      <c r="AU344" s="122"/>
      <c r="AV344" s="122"/>
      <c r="AW344" s="122"/>
      <c r="AX344" s="122"/>
      <c r="AY344" s="122"/>
      <c r="AZ344" s="122"/>
      <c r="BA344" s="122"/>
      <c r="BB344" s="122"/>
      <c r="BC344" s="122"/>
      <c r="BD344" s="122"/>
      <c r="BE344" s="122"/>
      <c r="BF344" s="122"/>
      <c r="BG344" s="122"/>
      <c r="BH344" s="122"/>
      <c r="BI344" s="122"/>
      <c r="BJ344" s="122"/>
      <c r="BK344" s="122"/>
    </row>
    <row r="345" spans="1:63" ht="12.75" x14ac:dyDescent="0.2">
      <c r="A345" s="122"/>
      <c r="B345" s="124"/>
      <c r="C345" s="124"/>
      <c r="D345" s="124"/>
      <c r="E345" s="122"/>
      <c r="F345" s="124"/>
      <c r="G345" s="122"/>
      <c r="H345" s="122"/>
      <c r="I345" s="122"/>
      <c r="J345" s="122"/>
      <c r="K345" s="122"/>
      <c r="L345" s="122"/>
      <c r="M345" s="122"/>
      <c r="N345" s="122"/>
      <c r="O345" s="122"/>
      <c r="P345" s="122"/>
      <c r="Q345" s="122"/>
      <c r="R345" s="122"/>
      <c r="S345" s="122"/>
      <c r="T345" s="122"/>
      <c r="U345" s="122"/>
      <c r="V345" s="122"/>
      <c r="W345" s="122"/>
      <c r="X345" s="122"/>
      <c r="Y345" s="122"/>
      <c r="Z345" s="122"/>
      <c r="AA345" s="122"/>
      <c r="AB345" s="122"/>
      <c r="AC345" s="122"/>
      <c r="AD345" s="122"/>
      <c r="AE345" s="122"/>
      <c r="AF345" s="122"/>
      <c r="AG345" s="122"/>
      <c r="AH345" s="122"/>
      <c r="AI345" s="122"/>
      <c r="AJ345" s="122"/>
      <c r="AK345" s="122"/>
      <c r="AL345" s="122"/>
      <c r="AM345" s="122"/>
      <c r="AN345" s="122"/>
      <c r="AO345" s="122"/>
      <c r="AP345" s="122"/>
      <c r="AQ345" s="122"/>
      <c r="AR345" s="122"/>
      <c r="AS345" s="122"/>
      <c r="AT345" s="122"/>
      <c r="AU345" s="122"/>
      <c r="AV345" s="122"/>
      <c r="AW345" s="122"/>
      <c r="AX345" s="122"/>
      <c r="AY345" s="122"/>
      <c r="AZ345" s="122"/>
      <c r="BA345" s="122"/>
      <c r="BB345" s="122"/>
      <c r="BC345" s="122"/>
      <c r="BD345" s="122"/>
      <c r="BE345" s="122"/>
      <c r="BF345" s="122"/>
      <c r="BG345" s="122"/>
      <c r="BH345" s="122"/>
      <c r="BI345" s="122"/>
      <c r="BJ345" s="122"/>
      <c r="BK345" s="122"/>
    </row>
    <row r="346" spans="1:63" ht="12.75" x14ac:dyDescent="0.2">
      <c r="A346" s="122"/>
      <c r="B346" s="124"/>
      <c r="C346" s="124"/>
      <c r="D346" s="124"/>
      <c r="E346" s="122"/>
      <c r="F346" s="124"/>
      <c r="G346" s="122"/>
      <c r="H346" s="122"/>
      <c r="I346" s="122"/>
      <c r="J346" s="122"/>
      <c r="K346" s="122"/>
      <c r="L346" s="122"/>
      <c r="M346" s="122"/>
      <c r="N346" s="122"/>
      <c r="O346" s="122"/>
      <c r="P346" s="122"/>
      <c r="Q346" s="122"/>
      <c r="R346" s="122"/>
      <c r="S346" s="122"/>
      <c r="T346" s="122"/>
      <c r="U346" s="122"/>
      <c r="V346" s="122"/>
      <c r="W346" s="122"/>
      <c r="X346" s="122"/>
      <c r="Y346" s="122"/>
      <c r="Z346" s="122"/>
      <c r="AA346" s="122"/>
      <c r="AB346" s="122"/>
      <c r="AC346" s="122"/>
      <c r="AD346" s="122"/>
      <c r="AE346" s="122"/>
      <c r="AF346" s="122"/>
      <c r="AG346" s="122"/>
      <c r="AH346" s="122"/>
      <c r="AI346" s="122"/>
      <c r="AJ346" s="122"/>
      <c r="AK346" s="122"/>
      <c r="AL346" s="122"/>
      <c r="AM346" s="122"/>
      <c r="AN346" s="122"/>
      <c r="AO346" s="122"/>
      <c r="AP346" s="122"/>
      <c r="AQ346" s="122"/>
      <c r="AR346" s="122"/>
      <c r="AS346" s="122"/>
      <c r="AT346" s="122"/>
      <c r="AU346" s="122"/>
      <c r="AV346" s="122"/>
      <c r="AW346" s="122"/>
      <c r="AX346" s="122"/>
      <c r="AY346" s="122"/>
      <c r="AZ346" s="122"/>
      <c r="BA346" s="122"/>
      <c r="BB346" s="122"/>
      <c r="BC346" s="122"/>
      <c r="BD346" s="122"/>
      <c r="BE346" s="122"/>
      <c r="BF346" s="122"/>
      <c r="BG346" s="122"/>
      <c r="BH346" s="122"/>
      <c r="BI346" s="122"/>
      <c r="BJ346" s="122"/>
      <c r="BK346" s="122"/>
    </row>
    <row r="347" spans="1:63" ht="12.75" x14ac:dyDescent="0.2">
      <c r="A347" s="122"/>
      <c r="B347" s="124"/>
      <c r="C347" s="124"/>
      <c r="D347" s="124"/>
      <c r="E347" s="122"/>
      <c r="F347" s="124"/>
      <c r="G347" s="122"/>
      <c r="H347" s="122"/>
      <c r="I347" s="122"/>
      <c r="J347" s="122"/>
      <c r="K347" s="122"/>
      <c r="L347" s="122"/>
      <c r="M347" s="122"/>
      <c r="N347" s="122"/>
      <c r="O347" s="122"/>
      <c r="P347" s="122"/>
      <c r="Q347" s="122"/>
      <c r="R347" s="122"/>
      <c r="S347" s="122"/>
      <c r="T347" s="122"/>
      <c r="U347" s="122"/>
      <c r="V347" s="122"/>
      <c r="W347" s="122"/>
      <c r="X347" s="122"/>
      <c r="Y347" s="122"/>
      <c r="Z347" s="122"/>
      <c r="AA347" s="122"/>
      <c r="AB347" s="122"/>
      <c r="AC347" s="122"/>
      <c r="AD347" s="122"/>
      <c r="AE347" s="122"/>
      <c r="AF347" s="122"/>
      <c r="AG347" s="122"/>
      <c r="AH347" s="122"/>
      <c r="AI347" s="122"/>
      <c r="AJ347" s="122"/>
      <c r="AK347" s="122"/>
      <c r="AL347" s="122"/>
      <c r="AM347" s="122"/>
      <c r="AN347" s="122"/>
      <c r="AO347" s="122"/>
      <c r="AP347" s="122"/>
      <c r="AQ347" s="122"/>
      <c r="AR347" s="122"/>
      <c r="AS347" s="122"/>
      <c r="AT347" s="122"/>
      <c r="AU347" s="122"/>
      <c r="AV347" s="122"/>
      <c r="AW347" s="122"/>
      <c r="AX347" s="122"/>
      <c r="AY347" s="122"/>
      <c r="AZ347" s="122"/>
      <c r="BA347" s="122"/>
      <c r="BB347" s="122"/>
      <c r="BC347" s="122"/>
      <c r="BD347" s="122"/>
      <c r="BE347" s="122"/>
      <c r="BF347" s="122"/>
      <c r="BG347" s="122"/>
      <c r="BH347" s="122"/>
      <c r="BI347" s="122"/>
      <c r="BJ347" s="122"/>
      <c r="BK347" s="122"/>
    </row>
    <row r="348" spans="1:63" ht="12.75" x14ac:dyDescent="0.2">
      <c r="A348" s="122"/>
      <c r="B348" s="124"/>
      <c r="C348" s="124"/>
      <c r="D348" s="124"/>
      <c r="E348" s="122"/>
      <c r="F348" s="124"/>
      <c r="G348" s="122"/>
      <c r="H348" s="122"/>
      <c r="I348" s="122"/>
      <c r="J348" s="122"/>
      <c r="K348" s="122"/>
      <c r="L348" s="122"/>
      <c r="M348" s="122"/>
      <c r="N348" s="122"/>
      <c r="O348" s="122"/>
      <c r="P348" s="122"/>
      <c r="Q348" s="122"/>
      <c r="R348" s="122"/>
      <c r="S348" s="122"/>
      <c r="T348" s="122"/>
      <c r="U348" s="122"/>
      <c r="V348" s="122"/>
      <c r="W348" s="122"/>
      <c r="X348" s="122"/>
      <c r="Y348" s="122"/>
      <c r="Z348" s="122"/>
      <c r="AA348" s="122"/>
      <c r="AB348" s="122"/>
      <c r="AC348" s="122"/>
      <c r="AD348" s="122"/>
      <c r="AE348" s="122"/>
      <c r="AF348" s="122"/>
      <c r="AG348" s="122"/>
      <c r="AH348" s="122"/>
      <c r="AI348" s="122"/>
      <c r="AJ348" s="122"/>
      <c r="AK348" s="122"/>
      <c r="AL348" s="122"/>
      <c r="AM348" s="122"/>
      <c r="AN348" s="122"/>
      <c r="AO348" s="122"/>
      <c r="AP348" s="122"/>
      <c r="AQ348" s="122"/>
      <c r="AR348" s="122"/>
      <c r="AS348" s="122"/>
      <c r="AT348" s="122"/>
      <c r="AU348" s="122"/>
      <c r="AV348" s="122"/>
      <c r="AW348" s="122"/>
      <c r="AX348" s="122"/>
      <c r="AY348" s="122"/>
      <c r="AZ348" s="122"/>
      <c r="BA348" s="122"/>
      <c r="BB348" s="122"/>
      <c r="BC348" s="122"/>
      <c r="BD348" s="122"/>
      <c r="BE348" s="122"/>
      <c r="BF348" s="122"/>
      <c r="BG348" s="122"/>
      <c r="BH348" s="122"/>
      <c r="BI348" s="122"/>
      <c r="BJ348" s="122"/>
      <c r="BK348" s="122"/>
    </row>
    <row r="349" spans="1:63" ht="12.75" x14ac:dyDescent="0.2">
      <c r="A349" s="122"/>
      <c r="B349" s="124"/>
      <c r="C349" s="124"/>
      <c r="D349" s="124"/>
      <c r="E349" s="122"/>
      <c r="F349" s="124"/>
      <c r="G349" s="122"/>
      <c r="H349" s="122"/>
      <c r="I349" s="122"/>
      <c r="J349" s="122"/>
      <c r="K349" s="122"/>
      <c r="L349" s="122"/>
      <c r="M349" s="122"/>
      <c r="N349" s="122"/>
      <c r="O349" s="122"/>
      <c r="P349" s="122"/>
      <c r="Q349" s="122"/>
      <c r="R349" s="122"/>
      <c r="S349" s="122"/>
      <c r="T349" s="122"/>
      <c r="U349" s="122"/>
      <c r="V349" s="122"/>
      <c r="W349" s="122"/>
      <c r="X349" s="122"/>
      <c r="Y349" s="122"/>
      <c r="Z349" s="122"/>
      <c r="AA349" s="122"/>
      <c r="AB349" s="122"/>
      <c r="AC349" s="122"/>
      <c r="AD349" s="122"/>
      <c r="AE349" s="122"/>
      <c r="AF349" s="122"/>
      <c r="AG349" s="122"/>
      <c r="AH349" s="122"/>
      <c r="AI349" s="122"/>
      <c r="AJ349" s="122"/>
      <c r="AK349" s="122"/>
      <c r="AL349" s="122"/>
      <c r="AM349" s="122"/>
      <c r="AN349" s="122"/>
      <c r="AO349" s="122"/>
      <c r="AP349" s="122"/>
      <c r="AQ349" s="122"/>
      <c r="AR349" s="122"/>
      <c r="AS349" s="122"/>
      <c r="AT349" s="122"/>
      <c r="AU349" s="122"/>
      <c r="AV349" s="122"/>
      <c r="AW349" s="122"/>
      <c r="AX349" s="122"/>
      <c r="AY349" s="122"/>
      <c r="AZ349" s="122"/>
      <c r="BA349" s="122"/>
      <c r="BB349" s="122"/>
      <c r="BC349" s="122"/>
      <c r="BD349" s="122"/>
      <c r="BE349" s="122"/>
      <c r="BF349" s="122"/>
      <c r="BG349" s="122"/>
      <c r="BH349" s="122"/>
      <c r="BI349" s="122"/>
      <c r="BJ349" s="122"/>
      <c r="BK349" s="122"/>
    </row>
    <row r="350" spans="1:63" ht="12.75" x14ac:dyDescent="0.2">
      <c r="A350" s="122"/>
      <c r="B350" s="124"/>
      <c r="C350" s="124"/>
      <c r="D350" s="124"/>
      <c r="E350" s="122"/>
      <c r="F350" s="124"/>
      <c r="G350" s="122"/>
      <c r="H350" s="122"/>
      <c r="I350" s="122"/>
      <c r="J350" s="122"/>
      <c r="K350" s="122"/>
      <c r="L350" s="122"/>
      <c r="M350" s="122"/>
      <c r="N350" s="122"/>
      <c r="O350" s="122"/>
      <c r="P350" s="122"/>
      <c r="Q350" s="122"/>
      <c r="R350" s="122"/>
      <c r="S350" s="122"/>
      <c r="T350" s="122"/>
      <c r="U350" s="122"/>
      <c r="V350" s="122"/>
      <c r="W350" s="122"/>
      <c r="X350" s="122"/>
      <c r="Y350" s="122"/>
      <c r="Z350" s="122"/>
      <c r="AA350" s="122"/>
      <c r="AB350" s="122"/>
      <c r="AC350" s="122"/>
      <c r="AD350" s="122"/>
      <c r="AE350" s="122"/>
      <c r="AF350" s="122"/>
      <c r="AG350" s="122"/>
      <c r="AH350" s="122"/>
      <c r="AI350" s="122"/>
      <c r="AJ350" s="122"/>
      <c r="AK350" s="122"/>
      <c r="AL350" s="122"/>
      <c r="AM350" s="122"/>
      <c r="AN350" s="122"/>
      <c r="AO350" s="122"/>
      <c r="AP350" s="122"/>
      <c r="AQ350" s="122"/>
      <c r="AR350" s="122"/>
      <c r="AS350" s="122"/>
      <c r="AT350" s="122"/>
      <c r="AU350" s="122"/>
      <c r="AV350" s="122"/>
      <c r="AW350" s="122"/>
      <c r="AX350" s="122"/>
      <c r="AY350" s="122"/>
      <c r="AZ350" s="122"/>
      <c r="BA350" s="122"/>
      <c r="BB350" s="122"/>
      <c r="BC350" s="122"/>
      <c r="BD350" s="122"/>
      <c r="BE350" s="122"/>
      <c r="BF350" s="122"/>
      <c r="BG350" s="122"/>
      <c r="BH350" s="122"/>
      <c r="BI350" s="122"/>
      <c r="BJ350" s="122"/>
      <c r="BK350" s="122"/>
    </row>
    <row r="351" spans="1:63" ht="12.75" x14ac:dyDescent="0.2">
      <c r="A351" s="122"/>
      <c r="B351" s="124"/>
      <c r="C351" s="124"/>
      <c r="D351" s="124"/>
      <c r="E351" s="122"/>
      <c r="F351" s="124"/>
      <c r="G351" s="122"/>
      <c r="H351" s="122"/>
      <c r="I351" s="122"/>
      <c r="J351" s="122"/>
      <c r="K351" s="122"/>
      <c r="L351" s="122"/>
      <c r="M351" s="122"/>
      <c r="N351" s="122"/>
      <c r="O351" s="122"/>
      <c r="P351" s="122"/>
      <c r="Q351" s="122"/>
      <c r="R351" s="122"/>
      <c r="S351" s="122"/>
      <c r="T351" s="122"/>
      <c r="U351" s="122"/>
      <c r="V351" s="122"/>
      <c r="W351" s="122"/>
      <c r="X351" s="122"/>
      <c r="Y351" s="122"/>
      <c r="Z351" s="122"/>
      <c r="AA351" s="122"/>
      <c r="AB351" s="122"/>
      <c r="AC351" s="122"/>
      <c r="AD351" s="122"/>
      <c r="AE351" s="122"/>
      <c r="AF351" s="122"/>
      <c r="AG351" s="122"/>
      <c r="AH351" s="122"/>
      <c r="AI351" s="122"/>
      <c r="AJ351" s="122"/>
      <c r="AK351" s="122"/>
      <c r="AL351" s="122"/>
      <c r="AM351" s="122"/>
      <c r="AN351" s="122"/>
      <c r="AO351" s="122"/>
      <c r="AP351" s="122"/>
      <c r="AQ351" s="122"/>
      <c r="AR351" s="122"/>
      <c r="AS351" s="122"/>
      <c r="AT351" s="122"/>
      <c r="AU351" s="122"/>
      <c r="AV351" s="122"/>
      <c r="AW351" s="122"/>
      <c r="AX351" s="122"/>
      <c r="AY351" s="122"/>
      <c r="AZ351" s="122"/>
      <c r="BA351" s="122"/>
      <c r="BB351" s="122"/>
      <c r="BC351" s="122"/>
      <c r="BD351" s="122"/>
      <c r="BE351" s="122"/>
      <c r="BF351" s="122"/>
      <c r="BG351" s="122"/>
      <c r="BH351" s="122"/>
      <c r="BI351" s="122"/>
      <c r="BJ351" s="122"/>
      <c r="BK351" s="122"/>
    </row>
    <row r="352" spans="1:63" ht="12.75" x14ac:dyDescent="0.2">
      <c r="A352" s="122"/>
      <c r="B352" s="124"/>
      <c r="C352" s="124"/>
      <c r="D352" s="124"/>
      <c r="E352" s="122"/>
      <c r="F352" s="124"/>
      <c r="G352" s="122"/>
      <c r="H352" s="122"/>
      <c r="I352" s="122"/>
      <c r="J352" s="122"/>
      <c r="K352" s="122"/>
      <c r="L352" s="122"/>
      <c r="M352" s="122"/>
      <c r="N352" s="122"/>
      <c r="O352" s="122"/>
      <c r="P352" s="122"/>
      <c r="Q352" s="122"/>
      <c r="R352" s="122"/>
      <c r="S352" s="122"/>
      <c r="T352" s="122"/>
      <c r="U352" s="122"/>
      <c r="V352" s="122"/>
      <c r="W352" s="122"/>
      <c r="X352" s="122"/>
      <c r="Y352" s="122"/>
      <c r="Z352" s="122"/>
      <c r="AA352" s="122"/>
      <c r="AB352" s="122"/>
      <c r="AC352" s="122"/>
      <c r="AD352" s="122"/>
      <c r="AE352" s="122"/>
      <c r="AF352" s="122"/>
      <c r="AG352" s="122"/>
      <c r="AH352" s="122"/>
      <c r="AI352" s="122"/>
      <c r="AJ352" s="122"/>
      <c r="AK352" s="122"/>
      <c r="AL352" s="122"/>
      <c r="AM352" s="122"/>
      <c r="AN352" s="122"/>
      <c r="AO352" s="122"/>
      <c r="AP352" s="122"/>
      <c r="AQ352" s="122"/>
      <c r="AR352" s="122"/>
      <c r="AS352" s="122"/>
      <c r="AT352" s="122"/>
      <c r="AU352" s="122"/>
      <c r="AV352" s="122"/>
      <c r="AW352" s="122"/>
      <c r="AX352" s="122"/>
      <c r="AY352" s="122"/>
      <c r="AZ352" s="122"/>
      <c r="BA352" s="122"/>
      <c r="BB352" s="122"/>
      <c r="BC352" s="122"/>
      <c r="BD352" s="122"/>
      <c r="BE352" s="122"/>
      <c r="BF352" s="122"/>
      <c r="BG352" s="122"/>
      <c r="BH352" s="122"/>
      <c r="BI352" s="122"/>
      <c r="BJ352" s="122"/>
      <c r="BK352" s="122"/>
    </row>
    <row r="353" spans="1:63" ht="12.75" x14ac:dyDescent="0.2">
      <c r="A353" s="122"/>
      <c r="B353" s="124"/>
      <c r="C353" s="124"/>
      <c r="D353" s="124"/>
      <c r="E353" s="122"/>
      <c r="F353" s="124"/>
      <c r="G353" s="122"/>
      <c r="H353" s="122"/>
      <c r="I353" s="122"/>
      <c r="J353" s="122"/>
      <c r="K353" s="122"/>
      <c r="L353" s="122"/>
      <c r="M353" s="122"/>
      <c r="N353" s="122"/>
      <c r="O353" s="122"/>
      <c r="P353" s="122"/>
      <c r="Q353" s="122"/>
      <c r="R353" s="122"/>
      <c r="S353" s="122"/>
      <c r="T353" s="122"/>
      <c r="U353" s="122"/>
      <c r="V353" s="122"/>
      <c r="W353" s="122"/>
      <c r="X353" s="122"/>
      <c r="Y353" s="122"/>
      <c r="Z353" s="122"/>
      <c r="AA353" s="122"/>
      <c r="AB353" s="122"/>
      <c r="AC353" s="122"/>
      <c r="AD353" s="122"/>
      <c r="AE353" s="122"/>
      <c r="AF353" s="122"/>
      <c r="AG353" s="122"/>
      <c r="AH353" s="122"/>
      <c r="AI353" s="122"/>
      <c r="AJ353" s="122"/>
      <c r="AK353" s="122"/>
      <c r="AL353" s="122"/>
      <c r="AM353" s="122"/>
      <c r="AN353" s="122"/>
      <c r="AO353" s="122"/>
      <c r="AP353" s="122"/>
      <c r="AQ353" s="122"/>
      <c r="AR353" s="122"/>
      <c r="AS353" s="122"/>
      <c r="AT353" s="122"/>
      <c r="AU353" s="122"/>
      <c r="AV353" s="122"/>
      <c r="AW353" s="122"/>
      <c r="AX353" s="122"/>
      <c r="AY353" s="122"/>
      <c r="AZ353" s="122"/>
      <c r="BA353" s="122"/>
      <c r="BB353" s="122"/>
      <c r="BC353" s="122"/>
      <c r="BD353" s="122"/>
      <c r="BE353" s="122"/>
      <c r="BF353" s="122"/>
      <c r="BG353" s="122"/>
      <c r="BH353" s="122"/>
      <c r="BI353" s="122"/>
      <c r="BJ353" s="122"/>
      <c r="BK353" s="122"/>
    </row>
    <row r="354" spans="1:63" ht="12.75" x14ac:dyDescent="0.2">
      <c r="A354" s="122"/>
      <c r="B354" s="124"/>
      <c r="C354" s="124"/>
      <c r="D354" s="124"/>
      <c r="E354" s="122"/>
      <c r="F354" s="124"/>
      <c r="G354" s="122"/>
      <c r="H354" s="122"/>
      <c r="I354" s="122"/>
      <c r="J354" s="122"/>
      <c r="K354" s="122"/>
      <c r="L354" s="122"/>
      <c r="M354" s="122"/>
      <c r="N354" s="122"/>
      <c r="O354" s="122"/>
      <c r="P354" s="122"/>
      <c r="Q354" s="122"/>
      <c r="R354" s="122"/>
      <c r="S354" s="122"/>
      <c r="T354" s="122"/>
      <c r="U354" s="122"/>
      <c r="V354" s="122"/>
      <c r="W354" s="122"/>
      <c r="X354" s="122"/>
      <c r="Y354" s="122"/>
      <c r="Z354" s="122"/>
      <c r="AA354" s="122"/>
      <c r="AB354" s="122"/>
      <c r="AC354" s="122"/>
      <c r="AD354" s="122"/>
      <c r="AE354" s="122"/>
      <c r="AF354" s="122"/>
      <c r="AG354" s="122"/>
      <c r="AH354" s="122"/>
      <c r="AI354" s="122"/>
      <c r="AJ354" s="122"/>
      <c r="AK354" s="122"/>
      <c r="AL354" s="122"/>
      <c r="AM354" s="122"/>
      <c r="AN354" s="122"/>
      <c r="AO354" s="122"/>
      <c r="AP354" s="122"/>
      <c r="AQ354" s="122"/>
      <c r="AR354" s="122"/>
      <c r="AS354" s="122"/>
      <c r="AT354" s="122"/>
      <c r="AU354" s="122"/>
      <c r="AV354" s="122"/>
      <c r="AW354" s="122"/>
      <c r="AX354" s="122"/>
      <c r="AY354" s="122"/>
      <c r="AZ354" s="122"/>
      <c r="BA354" s="122"/>
      <c r="BB354" s="122"/>
      <c r="BC354" s="122"/>
      <c r="BD354" s="122"/>
      <c r="BE354" s="122"/>
      <c r="BF354" s="122"/>
      <c r="BG354" s="122"/>
      <c r="BH354" s="122"/>
      <c r="BI354" s="122"/>
      <c r="BJ354" s="122"/>
      <c r="BK354" s="122"/>
    </row>
    <row r="355" spans="1:63" ht="12.75" x14ac:dyDescent="0.2">
      <c r="A355" s="122"/>
      <c r="B355" s="124"/>
      <c r="C355" s="124"/>
      <c r="D355" s="124"/>
      <c r="E355" s="122"/>
      <c r="F355" s="124"/>
      <c r="G355" s="122"/>
      <c r="H355" s="122"/>
      <c r="I355" s="122"/>
      <c r="J355" s="122"/>
      <c r="K355" s="122"/>
      <c r="L355" s="122"/>
      <c r="M355" s="122"/>
      <c r="N355" s="122"/>
      <c r="O355" s="122"/>
      <c r="P355" s="122"/>
      <c r="Q355" s="122"/>
      <c r="R355" s="122"/>
      <c r="S355" s="122"/>
      <c r="T355" s="122"/>
      <c r="U355" s="122"/>
      <c r="V355" s="122"/>
      <c r="W355" s="122"/>
      <c r="X355" s="122"/>
      <c r="Y355" s="122"/>
      <c r="Z355" s="122"/>
      <c r="AA355" s="122"/>
      <c r="AB355" s="122"/>
      <c r="AC355" s="122"/>
      <c r="AD355" s="122"/>
      <c r="AE355" s="122"/>
      <c r="AF355" s="122"/>
      <c r="AG355" s="122"/>
      <c r="AH355" s="122"/>
      <c r="AI355" s="122"/>
      <c r="AJ355" s="122"/>
      <c r="AK355" s="122"/>
      <c r="AL355" s="122"/>
      <c r="AM355" s="122"/>
      <c r="AN355" s="122"/>
      <c r="AO355" s="122"/>
      <c r="AP355" s="122"/>
      <c r="AQ355" s="122"/>
      <c r="AR355" s="122"/>
      <c r="AS355" s="122"/>
      <c r="AT355" s="122"/>
      <c r="AU355" s="122"/>
      <c r="AV355" s="122"/>
      <c r="AW355" s="122"/>
      <c r="AX355" s="122"/>
      <c r="AY355" s="122"/>
      <c r="AZ355" s="122"/>
      <c r="BA355" s="122"/>
      <c r="BB355" s="122"/>
      <c r="BC355" s="122"/>
      <c r="BD355" s="122"/>
      <c r="BE355" s="122"/>
      <c r="BF355" s="122"/>
      <c r="BG355" s="122"/>
      <c r="BH355" s="122"/>
      <c r="BI355" s="122"/>
      <c r="BJ355" s="122"/>
      <c r="BK355" s="122"/>
    </row>
    <row r="356" spans="1:63" ht="12.75" x14ac:dyDescent="0.2">
      <c r="A356" s="122"/>
      <c r="B356" s="124"/>
      <c r="C356" s="124"/>
      <c r="D356" s="124"/>
      <c r="E356" s="122"/>
      <c r="F356" s="124"/>
      <c r="G356" s="122"/>
      <c r="H356" s="122"/>
      <c r="I356" s="122"/>
      <c r="J356" s="122"/>
      <c r="K356" s="122"/>
      <c r="L356" s="122"/>
      <c r="M356" s="122"/>
      <c r="N356" s="122"/>
      <c r="O356" s="122"/>
      <c r="P356" s="122"/>
      <c r="Q356" s="122"/>
      <c r="R356" s="122"/>
      <c r="S356" s="122"/>
      <c r="T356" s="122"/>
      <c r="U356" s="122"/>
      <c r="V356" s="122"/>
      <c r="W356" s="122"/>
      <c r="X356" s="122"/>
      <c r="Y356" s="122"/>
      <c r="Z356" s="122"/>
      <c r="AA356" s="122"/>
      <c r="AB356" s="122"/>
      <c r="AC356" s="122"/>
      <c r="AD356" s="122"/>
      <c r="AE356" s="122"/>
      <c r="AF356" s="122"/>
      <c r="AG356" s="122"/>
      <c r="AH356" s="122"/>
      <c r="AI356" s="122"/>
      <c r="AJ356" s="122"/>
      <c r="AK356" s="122"/>
      <c r="AL356" s="122"/>
      <c r="AM356" s="122"/>
      <c r="AN356" s="122"/>
      <c r="AO356" s="122"/>
      <c r="AP356" s="122"/>
      <c r="AQ356" s="122"/>
      <c r="AR356" s="122"/>
      <c r="AS356" s="122"/>
      <c r="AT356" s="122"/>
      <c r="AU356" s="122"/>
      <c r="AV356" s="122"/>
      <c r="AW356" s="122"/>
      <c r="AX356" s="122"/>
      <c r="AY356" s="122"/>
      <c r="AZ356" s="122"/>
      <c r="BA356" s="122"/>
      <c r="BB356" s="122"/>
      <c r="BC356" s="122"/>
      <c r="BD356" s="122"/>
      <c r="BE356" s="122"/>
      <c r="BF356" s="122"/>
      <c r="BG356" s="122"/>
      <c r="BH356" s="122"/>
      <c r="BI356" s="122"/>
      <c r="BJ356" s="122"/>
      <c r="BK356" s="122"/>
    </row>
    <row r="357" spans="1:63" ht="12.75" x14ac:dyDescent="0.2">
      <c r="A357" s="122"/>
      <c r="B357" s="124"/>
      <c r="C357" s="124"/>
      <c r="D357" s="124"/>
      <c r="E357" s="122"/>
      <c r="F357" s="124"/>
      <c r="G357" s="122"/>
      <c r="H357" s="122"/>
      <c r="I357" s="122"/>
      <c r="J357" s="122"/>
      <c r="K357" s="122"/>
      <c r="L357" s="122"/>
      <c r="M357" s="122"/>
      <c r="N357" s="122"/>
      <c r="O357" s="122"/>
      <c r="P357" s="122"/>
      <c r="Q357" s="122"/>
      <c r="R357" s="122"/>
      <c r="S357" s="122"/>
      <c r="T357" s="122"/>
      <c r="U357" s="122"/>
      <c r="V357" s="122"/>
      <c r="W357" s="122"/>
      <c r="X357" s="122"/>
      <c r="Y357" s="122"/>
      <c r="Z357" s="122"/>
      <c r="AA357" s="122"/>
      <c r="AB357" s="122"/>
      <c r="AC357" s="122"/>
      <c r="AD357" s="122"/>
      <c r="AE357" s="122"/>
      <c r="AF357" s="122"/>
      <c r="AG357" s="122"/>
      <c r="AH357" s="122"/>
      <c r="AI357" s="122"/>
      <c r="AJ357" s="122"/>
      <c r="AK357" s="122"/>
      <c r="AL357" s="122"/>
      <c r="AM357" s="122"/>
      <c r="AN357" s="122"/>
      <c r="AO357" s="122"/>
      <c r="AP357" s="122"/>
      <c r="AQ357" s="122"/>
      <c r="AR357" s="122"/>
      <c r="AS357" s="122"/>
      <c r="AT357" s="122"/>
      <c r="AU357" s="122"/>
      <c r="AV357" s="122"/>
      <c r="AW357" s="122"/>
      <c r="AX357" s="122"/>
      <c r="AY357" s="122"/>
      <c r="AZ357" s="122"/>
      <c r="BA357" s="122"/>
      <c r="BB357" s="122"/>
      <c r="BC357" s="122"/>
      <c r="BD357" s="122"/>
      <c r="BE357" s="122"/>
      <c r="BF357" s="122"/>
      <c r="BG357" s="122"/>
      <c r="BH357" s="122"/>
      <c r="BI357" s="122"/>
      <c r="BJ357" s="122"/>
      <c r="BK357" s="122"/>
    </row>
    <row r="358" spans="1:63" ht="12.75" x14ac:dyDescent="0.2">
      <c r="A358" s="122"/>
      <c r="B358" s="124"/>
      <c r="C358" s="124"/>
      <c r="D358" s="124"/>
      <c r="E358" s="122"/>
      <c r="F358" s="124"/>
      <c r="G358" s="122"/>
      <c r="H358" s="122"/>
      <c r="I358" s="122"/>
      <c r="J358" s="122"/>
      <c r="K358" s="122"/>
      <c r="L358" s="122"/>
      <c r="M358" s="122"/>
      <c r="N358" s="122"/>
      <c r="O358" s="122"/>
      <c r="P358" s="122"/>
      <c r="Q358" s="122"/>
      <c r="R358" s="122"/>
      <c r="S358" s="122"/>
      <c r="T358" s="122"/>
      <c r="U358" s="122"/>
      <c r="V358" s="122"/>
      <c r="W358" s="122"/>
      <c r="X358" s="122"/>
      <c r="Y358" s="122"/>
      <c r="Z358" s="122"/>
      <c r="AA358" s="122"/>
      <c r="AB358" s="122"/>
      <c r="AC358" s="122"/>
      <c r="AD358" s="122"/>
      <c r="AE358" s="122"/>
      <c r="AF358" s="122"/>
      <c r="AG358" s="122"/>
      <c r="AH358" s="122"/>
      <c r="AI358" s="122"/>
      <c r="AJ358" s="122"/>
      <c r="AK358" s="122"/>
      <c r="AL358" s="122"/>
      <c r="AM358" s="122"/>
      <c r="AN358" s="122"/>
      <c r="AO358" s="122"/>
      <c r="AP358" s="122"/>
      <c r="AQ358" s="122"/>
      <c r="AR358" s="122"/>
      <c r="AS358" s="122"/>
      <c r="AT358" s="122"/>
      <c r="AU358" s="122"/>
      <c r="AV358" s="122"/>
      <c r="AW358" s="122"/>
      <c r="AX358" s="122"/>
      <c r="AY358" s="122"/>
      <c r="AZ358" s="122"/>
      <c r="BA358" s="122"/>
      <c r="BB358" s="122"/>
      <c r="BC358" s="122"/>
      <c r="BD358" s="122"/>
      <c r="BE358" s="122"/>
      <c r="BF358" s="122"/>
      <c r="BG358" s="122"/>
      <c r="BH358" s="122"/>
      <c r="BI358" s="122"/>
      <c r="BJ358" s="122"/>
      <c r="BK358" s="122"/>
    </row>
    <row r="359" spans="1:63" ht="12.75" x14ac:dyDescent="0.2">
      <c r="A359" s="122"/>
      <c r="B359" s="124"/>
      <c r="C359" s="124"/>
      <c r="D359" s="124"/>
      <c r="E359" s="122"/>
      <c r="F359" s="124"/>
      <c r="G359" s="122"/>
      <c r="H359" s="122"/>
      <c r="I359" s="122"/>
      <c r="J359" s="122"/>
      <c r="K359" s="122"/>
      <c r="L359" s="122"/>
      <c r="M359" s="122"/>
      <c r="N359" s="122"/>
      <c r="O359" s="122"/>
      <c r="P359" s="122"/>
      <c r="Q359" s="122"/>
      <c r="R359" s="122"/>
      <c r="S359" s="122"/>
      <c r="T359" s="122"/>
      <c r="U359" s="122"/>
      <c r="V359" s="122"/>
      <c r="W359" s="122"/>
      <c r="X359" s="122"/>
      <c r="Y359" s="122"/>
      <c r="Z359" s="122"/>
      <c r="AA359" s="122"/>
      <c r="AB359" s="122"/>
      <c r="AC359" s="122"/>
      <c r="AD359" s="122"/>
      <c r="AE359" s="122"/>
      <c r="AF359" s="122"/>
      <c r="AG359" s="122"/>
      <c r="AH359" s="122"/>
      <c r="AI359" s="122"/>
      <c r="AJ359" s="122"/>
      <c r="AK359" s="122"/>
      <c r="AL359" s="122"/>
      <c r="AM359" s="122"/>
      <c r="AN359" s="122"/>
      <c r="AO359" s="122"/>
      <c r="AP359" s="122"/>
      <c r="AQ359" s="122"/>
      <c r="AR359" s="122"/>
      <c r="AS359" s="122"/>
      <c r="AT359" s="122"/>
      <c r="AU359" s="122"/>
      <c r="AV359" s="122"/>
      <c r="AW359" s="122"/>
      <c r="AX359" s="122"/>
      <c r="AY359" s="122"/>
      <c r="AZ359" s="122"/>
      <c r="BA359" s="122"/>
      <c r="BB359" s="122"/>
      <c r="BC359" s="122"/>
      <c r="BD359" s="122"/>
      <c r="BE359" s="122"/>
      <c r="BF359" s="122"/>
      <c r="BG359" s="122"/>
      <c r="BH359" s="122"/>
      <c r="BI359" s="122"/>
      <c r="BJ359" s="122"/>
      <c r="BK359" s="122"/>
    </row>
    <row r="360" spans="1:63" ht="12.75" x14ac:dyDescent="0.2">
      <c r="A360" s="122"/>
      <c r="B360" s="124"/>
      <c r="C360" s="124"/>
      <c r="D360" s="124"/>
      <c r="E360" s="122"/>
      <c r="F360" s="124"/>
      <c r="G360" s="122"/>
      <c r="H360" s="122"/>
      <c r="I360" s="122"/>
      <c r="J360" s="122"/>
      <c r="K360" s="122"/>
      <c r="L360" s="122"/>
      <c r="M360" s="122"/>
      <c r="N360" s="122"/>
      <c r="O360" s="122"/>
      <c r="P360" s="122"/>
      <c r="Q360" s="122"/>
      <c r="R360" s="122"/>
      <c r="S360" s="122"/>
      <c r="T360" s="122"/>
      <c r="U360" s="122"/>
      <c r="V360" s="122"/>
      <c r="W360" s="122"/>
      <c r="X360" s="122"/>
      <c r="Y360" s="122"/>
      <c r="Z360" s="122"/>
      <c r="AA360" s="122"/>
      <c r="AB360" s="122"/>
      <c r="AC360" s="122"/>
      <c r="AD360" s="122"/>
      <c r="AE360" s="122"/>
      <c r="AF360" s="122"/>
      <c r="AG360" s="122"/>
      <c r="AH360" s="122"/>
      <c r="AI360" s="122"/>
      <c r="AJ360" s="122"/>
      <c r="AK360" s="122"/>
      <c r="AL360" s="122"/>
      <c r="AM360" s="122"/>
      <c r="AN360" s="122"/>
      <c r="AO360" s="122"/>
      <c r="AP360" s="122"/>
      <c r="AQ360" s="122"/>
      <c r="AR360" s="122"/>
      <c r="AS360" s="122"/>
      <c r="AT360" s="122"/>
      <c r="AU360" s="122"/>
      <c r="AV360" s="122"/>
      <c r="AW360" s="122"/>
      <c r="AX360" s="122"/>
      <c r="AY360" s="122"/>
      <c r="AZ360" s="122"/>
      <c r="BA360" s="122"/>
      <c r="BB360" s="122"/>
      <c r="BC360" s="122"/>
      <c r="BD360" s="122"/>
      <c r="BE360" s="122"/>
      <c r="BF360" s="122"/>
      <c r="BG360" s="122"/>
      <c r="BH360" s="122"/>
      <c r="BI360" s="122"/>
      <c r="BJ360" s="122"/>
      <c r="BK360" s="122"/>
    </row>
    <row r="361" spans="1:63" ht="12.75" x14ac:dyDescent="0.2">
      <c r="A361" s="122"/>
      <c r="B361" s="124"/>
      <c r="C361" s="124"/>
      <c r="D361" s="124"/>
      <c r="E361" s="122"/>
      <c r="F361" s="124"/>
      <c r="G361" s="122"/>
      <c r="H361" s="122"/>
      <c r="I361" s="122"/>
      <c r="J361" s="122"/>
      <c r="K361" s="122"/>
      <c r="L361" s="122"/>
      <c r="M361" s="122"/>
      <c r="N361" s="122"/>
      <c r="O361" s="122"/>
      <c r="P361" s="122"/>
      <c r="Q361" s="122"/>
      <c r="R361" s="122"/>
      <c r="S361" s="122"/>
      <c r="T361" s="122"/>
      <c r="U361" s="122"/>
      <c r="V361" s="122"/>
      <c r="W361" s="122"/>
      <c r="X361" s="122"/>
      <c r="Y361" s="122"/>
      <c r="Z361" s="122"/>
      <c r="AA361" s="122"/>
      <c r="AB361" s="122"/>
      <c r="AC361" s="122"/>
      <c r="AD361" s="122"/>
      <c r="AE361" s="122"/>
      <c r="AF361" s="122"/>
      <c r="AG361" s="122"/>
      <c r="AH361" s="122"/>
      <c r="AI361" s="122"/>
      <c r="AJ361" s="122"/>
      <c r="AK361" s="122"/>
      <c r="AL361" s="122"/>
      <c r="AM361" s="122"/>
      <c r="AN361" s="122"/>
      <c r="AO361" s="122"/>
      <c r="AP361" s="122"/>
      <c r="AQ361" s="122"/>
      <c r="AR361" s="122"/>
      <c r="AS361" s="122"/>
      <c r="AT361" s="122"/>
      <c r="AU361" s="122"/>
      <c r="AV361" s="122"/>
      <c r="AW361" s="122"/>
      <c r="AX361" s="122"/>
      <c r="AY361" s="122"/>
      <c r="AZ361" s="122"/>
      <c r="BA361" s="122"/>
      <c r="BB361" s="122"/>
      <c r="BC361" s="122"/>
      <c r="BD361" s="122"/>
      <c r="BE361" s="122"/>
      <c r="BF361" s="122"/>
      <c r="BG361" s="122"/>
      <c r="BH361" s="122"/>
      <c r="BI361" s="122"/>
      <c r="BJ361" s="122"/>
      <c r="BK361" s="122"/>
    </row>
    <row r="362" spans="1:63" ht="12.75" x14ac:dyDescent="0.2">
      <c r="A362" s="122"/>
      <c r="B362" s="124"/>
      <c r="C362" s="124"/>
      <c r="D362" s="124"/>
      <c r="E362" s="122"/>
      <c r="F362" s="124"/>
      <c r="G362" s="122"/>
      <c r="H362" s="122"/>
      <c r="I362" s="122"/>
      <c r="J362" s="122"/>
      <c r="K362" s="122"/>
      <c r="L362" s="122"/>
      <c r="M362" s="122"/>
      <c r="N362" s="122"/>
      <c r="O362" s="122"/>
      <c r="P362" s="122"/>
      <c r="Q362" s="122"/>
      <c r="R362" s="122"/>
      <c r="S362" s="122"/>
      <c r="T362" s="122"/>
      <c r="U362" s="122"/>
      <c r="V362" s="122"/>
      <c r="W362" s="122"/>
      <c r="X362" s="122"/>
      <c r="Y362" s="122"/>
      <c r="Z362" s="122"/>
      <c r="AA362" s="122"/>
      <c r="AB362" s="122"/>
      <c r="AC362" s="122"/>
      <c r="AD362" s="122"/>
      <c r="AE362" s="122"/>
      <c r="AF362" s="122"/>
      <c r="AG362" s="122"/>
      <c r="AH362" s="122"/>
      <c r="AI362" s="122"/>
      <c r="AJ362" s="122"/>
      <c r="AK362" s="122"/>
      <c r="AL362" s="122"/>
      <c r="AM362" s="122"/>
      <c r="AN362" s="122"/>
      <c r="AO362" s="122"/>
      <c r="AP362" s="122"/>
      <c r="AQ362" s="122"/>
      <c r="AR362" s="122"/>
      <c r="AS362" s="122"/>
      <c r="AT362" s="122"/>
      <c r="AU362" s="122"/>
      <c r="AV362" s="122"/>
      <c r="AW362" s="122"/>
      <c r="AX362" s="122"/>
      <c r="AY362" s="122"/>
      <c r="AZ362" s="122"/>
      <c r="BA362" s="122"/>
      <c r="BB362" s="122"/>
      <c r="BC362" s="122"/>
      <c r="BD362" s="122"/>
      <c r="BE362" s="122"/>
      <c r="BF362" s="122"/>
      <c r="BG362" s="122"/>
      <c r="BH362" s="122"/>
      <c r="BI362" s="122"/>
      <c r="BJ362" s="122"/>
      <c r="BK362" s="122"/>
    </row>
    <row r="363" spans="1:63" ht="12.75" x14ac:dyDescent="0.2">
      <c r="A363" s="122"/>
      <c r="B363" s="124"/>
      <c r="C363" s="124"/>
      <c r="D363" s="124"/>
      <c r="E363" s="122"/>
      <c r="F363" s="124"/>
      <c r="G363" s="122"/>
      <c r="H363" s="122"/>
      <c r="I363" s="122"/>
      <c r="J363" s="122"/>
      <c r="K363" s="122"/>
      <c r="L363" s="122"/>
      <c r="M363" s="122"/>
      <c r="N363" s="122"/>
      <c r="O363" s="122"/>
      <c r="P363" s="122"/>
      <c r="Q363" s="122"/>
      <c r="R363" s="122"/>
      <c r="S363" s="122"/>
      <c r="T363" s="122"/>
      <c r="U363" s="122"/>
      <c r="V363" s="122"/>
      <c r="W363" s="122"/>
      <c r="X363" s="122"/>
      <c r="Y363" s="122"/>
      <c r="Z363" s="122"/>
      <c r="AA363" s="122"/>
      <c r="AB363" s="122"/>
      <c r="AC363" s="122"/>
      <c r="AD363" s="122"/>
      <c r="AE363" s="122"/>
      <c r="AF363" s="122"/>
      <c r="AG363" s="122"/>
      <c r="AH363" s="122"/>
      <c r="AI363" s="122"/>
      <c r="AJ363" s="122"/>
      <c r="AK363" s="122"/>
      <c r="AL363" s="122"/>
      <c r="AM363" s="122"/>
      <c r="AN363" s="122"/>
      <c r="AO363" s="122"/>
      <c r="AP363" s="122"/>
      <c r="AQ363" s="122"/>
      <c r="AR363" s="122"/>
      <c r="AS363" s="122"/>
      <c r="AT363" s="122"/>
      <c r="AU363" s="122"/>
      <c r="AV363" s="122"/>
      <c r="AW363" s="122"/>
      <c r="AX363" s="122"/>
      <c r="AY363" s="122"/>
      <c r="AZ363" s="122"/>
      <c r="BA363" s="122"/>
      <c r="BB363" s="122"/>
      <c r="BC363" s="122"/>
      <c r="BD363" s="122"/>
      <c r="BE363" s="122"/>
      <c r="BF363" s="122"/>
      <c r="BG363" s="122"/>
      <c r="BH363" s="122"/>
      <c r="BI363" s="122"/>
      <c r="BJ363" s="122"/>
      <c r="BK363" s="122"/>
    </row>
    <row r="364" spans="1:63" ht="12.75" x14ac:dyDescent="0.2">
      <c r="A364" s="122"/>
      <c r="B364" s="124"/>
      <c r="C364" s="124"/>
      <c r="D364" s="124"/>
      <c r="E364" s="122"/>
      <c r="F364" s="124"/>
      <c r="G364" s="122"/>
      <c r="H364" s="122"/>
      <c r="I364" s="122"/>
      <c r="J364" s="122"/>
      <c r="K364" s="122"/>
      <c r="L364" s="122"/>
      <c r="M364" s="122"/>
      <c r="N364" s="122"/>
      <c r="O364" s="122"/>
      <c r="P364" s="122"/>
      <c r="Q364" s="122"/>
      <c r="R364" s="122"/>
      <c r="S364" s="122"/>
      <c r="T364" s="122"/>
      <c r="U364" s="122"/>
      <c r="V364" s="122"/>
      <c r="W364" s="122"/>
      <c r="X364" s="122"/>
      <c r="Y364" s="122"/>
      <c r="Z364" s="122"/>
      <c r="AA364" s="122"/>
      <c r="AB364" s="122"/>
      <c r="AC364" s="122"/>
      <c r="AD364" s="122"/>
      <c r="AE364" s="122"/>
      <c r="AF364" s="122"/>
      <c r="AG364" s="122"/>
      <c r="AH364" s="122"/>
      <c r="AI364" s="122"/>
      <c r="AJ364" s="122"/>
      <c r="AK364" s="122"/>
      <c r="AL364" s="122"/>
      <c r="AM364" s="122"/>
      <c r="AN364" s="122"/>
      <c r="AO364" s="122"/>
      <c r="AP364" s="122"/>
      <c r="AQ364" s="122"/>
      <c r="AR364" s="122"/>
      <c r="AS364" s="122"/>
      <c r="AT364" s="122"/>
      <c r="AU364" s="122"/>
      <c r="AV364" s="122"/>
      <c r="AW364" s="122"/>
      <c r="AX364" s="122"/>
      <c r="AY364" s="122"/>
      <c r="AZ364" s="122"/>
      <c r="BA364" s="122"/>
      <c r="BB364" s="122"/>
      <c r="BC364" s="122"/>
      <c r="BD364" s="122"/>
      <c r="BE364" s="122"/>
      <c r="BF364" s="122"/>
      <c r="BG364" s="122"/>
      <c r="BH364" s="122"/>
      <c r="BI364" s="122"/>
      <c r="BJ364" s="122"/>
      <c r="BK364" s="122"/>
    </row>
    <row r="365" spans="1:63" ht="12.75" x14ac:dyDescent="0.2">
      <c r="A365" s="122"/>
      <c r="B365" s="124"/>
      <c r="C365" s="124"/>
      <c r="D365" s="124"/>
      <c r="E365" s="122"/>
      <c r="F365" s="124"/>
      <c r="G365" s="122"/>
      <c r="H365" s="122"/>
      <c r="I365" s="122"/>
      <c r="J365" s="122"/>
      <c r="K365" s="122"/>
      <c r="L365" s="122"/>
      <c r="M365" s="122"/>
      <c r="N365" s="122"/>
      <c r="O365" s="122"/>
      <c r="P365" s="122"/>
      <c r="Q365" s="122"/>
      <c r="R365" s="122"/>
      <c r="S365" s="122"/>
      <c r="T365" s="122"/>
      <c r="U365" s="122"/>
      <c r="V365" s="122"/>
      <c r="W365" s="122"/>
      <c r="X365" s="122"/>
      <c r="Y365" s="122"/>
      <c r="Z365" s="122"/>
      <c r="AA365" s="122"/>
      <c r="AB365" s="122"/>
      <c r="AC365" s="122"/>
      <c r="AD365" s="122"/>
      <c r="AE365" s="122"/>
      <c r="AF365" s="122"/>
      <c r="AG365" s="122"/>
      <c r="AH365" s="122"/>
      <c r="AI365" s="122"/>
      <c r="AJ365" s="122"/>
      <c r="AK365" s="122"/>
      <c r="AL365" s="122"/>
      <c r="AM365" s="122"/>
      <c r="AN365" s="122"/>
      <c r="AO365" s="122"/>
      <c r="AP365" s="122"/>
      <c r="AQ365" s="122"/>
      <c r="AR365" s="122"/>
      <c r="AS365" s="122"/>
      <c r="AT365" s="122"/>
      <c r="AU365" s="122"/>
      <c r="AV365" s="122"/>
      <c r="AW365" s="122"/>
      <c r="AX365" s="122"/>
      <c r="AY365" s="122"/>
      <c r="AZ365" s="122"/>
      <c r="BA365" s="122"/>
      <c r="BB365" s="122"/>
      <c r="BC365" s="122"/>
      <c r="BD365" s="122"/>
      <c r="BE365" s="122"/>
      <c r="BF365" s="122"/>
      <c r="BG365" s="122"/>
      <c r="BH365" s="122"/>
      <c r="BI365" s="122"/>
      <c r="BJ365" s="122"/>
      <c r="BK365" s="122"/>
    </row>
    <row r="366" spans="1:63" ht="12.75" x14ac:dyDescent="0.2">
      <c r="A366" s="122"/>
      <c r="B366" s="124"/>
      <c r="C366" s="124"/>
      <c r="D366" s="124"/>
      <c r="E366" s="122"/>
      <c r="F366" s="124"/>
      <c r="G366" s="122"/>
      <c r="H366" s="122"/>
      <c r="I366" s="122"/>
      <c r="J366" s="122"/>
      <c r="K366" s="122"/>
      <c r="L366" s="122"/>
      <c r="M366" s="122"/>
      <c r="N366" s="122"/>
      <c r="O366" s="122"/>
      <c r="P366" s="122"/>
      <c r="Q366" s="122"/>
      <c r="R366" s="122"/>
      <c r="S366" s="122"/>
      <c r="T366" s="122"/>
      <c r="U366" s="122"/>
      <c r="V366" s="122"/>
      <c r="W366" s="122"/>
      <c r="X366" s="122"/>
      <c r="Y366" s="122"/>
      <c r="Z366" s="122"/>
      <c r="AA366" s="122"/>
      <c r="AB366" s="122"/>
      <c r="AC366" s="122"/>
      <c r="AD366" s="122"/>
      <c r="AE366" s="122"/>
      <c r="AF366" s="122"/>
      <c r="AG366" s="122"/>
      <c r="AH366" s="122"/>
      <c r="AI366" s="122"/>
      <c r="AJ366" s="122"/>
      <c r="AK366" s="122"/>
      <c r="AL366" s="122"/>
      <c r="AM366" s="122"/>
      <c r="AN366" s="122"/>
      <c r="AO366" s="122"/>
      <c r="AP366" s="122"/>
      <c r="AQ366" s="122"/>
      <c r="AR366" s="122"/>
      <c r="AS366" s="122"/>
      <c r="AT366" s="122"/>
      <c r="AU366" s="122"/>
      <c r="AV366" s="122"/>
      <c r="AW366" s="122"/>
      <c r="AX366" s="122"/>
      <c r="AY366" s="122"/>
      <c r="AZ366" s="122"/>
      <c r="BA366" s="122"/>
      <c r="BB366" s="122"/>
      <c r="BC366" s="122"/>
      <c r="BD366" s="122"/>
      <c r="BE366" s="122"/>
      <c r="BF366" s="122"/>
      <c r="BG366" s="122"/>
      <c r="BH366" s="122"/>
      <c r="BI366" s="122"/>
      <c r="BJ366" s="122"/>
      <c r="BK366" s="122"/>
    </row>
    <row r="367" spans="1:63" ht="12.75" x14ac:dyDescent="0.2">
      <c r="A367" s="122"/>
      <c r="B367" s="124"/>
      <c r="C367" s="124"/>
      <c r="D367" s="124"/>
      <c r="E367" s="122"/>
      <c r="F367" s="124"/>
      <c r="G367" s="122"/>
      <c r="H367" s="122"/>
      <c r="I367" s="122"/>
      <c r="J367" s="122"/>
      <c r="K367" s="122"/>
      <c r="L367" s="122"/>
      <c r="M367" s="122"/>
      <c r="N367" s="122"/>
      <c r="O367" s="122"/>
      <c r="P367" s="122"/>
      <c r="Q367" s="122"/>
      <c r="R367" s="122"/>
      <c r="S367" s="122"/>
      <c r="T367" s="122"/>
      <c r="U367" s="122"/>
      <c r="V367" s="122"/>
      <c r="W367" s="122"/>
      <c r="X367" s="122"/>
      <c r="Y367" s="122"/>
      <c r="Z367" s="122"/>
      <c r="AA367" s="122"/>
      <c r="AB367" s="122"/>
      <c r="AC367" s="122"/>
      <c r="AD367" s="122"/>
      <c r="AE367" s="122"/>
      <c r="AF367" s="122"/>
      <c r="AG367" s="122"/>
      <c r="AH367" s="122"/>
      <c r="AI367" s="122"/>
      <c r="AJ367" s="122"/>
      <c r="AK367" s="122"/>
      <c r="AL367" s="122"/>
      <c r="AM367" s="122"/>
      <c r="AN367" s="122"/>
      <c r="AO367" s="122"/>
      <c r="AP367" s="122"/>
      <c r="AQ367" s="122"/>
      <c r="AR367" s="122"/>
      <c r="AS367" s="122"/>
      <c r="AT367" s="122"/>
      <c r="AU367" s="122"/>
      <c r="AV367" s="122"/>
      <c r="AW367" s="122"/>
      <c r="AX367" s="122"/>
      <c r="AY367" s="122"/>
      <c r="AZ367" s="122"/>
      <c r="BA367" s="122"/>
      <c r="BB367" s="122"/>
      <c r="BC367" s="122"/>
      <c r="BD367" s="122"/>
      <c r="BE367" s="122"/>
      <c r="BF367" s="122"/>
      <c r="BG367" s="122"/>
      <c r="BH367" s="122"/>
      <c r="BI367" s="122"/>
      <c r="BJ367" s="122"/>
      <c r="BK367" s="122"/>
    </row>
    <row r="368" spans="1:63" ht="12.75" x14ac:dyDescent="0.2">
      <c r="A368" s="122"/>
      <c r="B368" s="124"/>
      <c r="C368" s="124"/>
      <c r="D368" s="124"/>
      <c r="E368" s="122"/>
      <c r="F368" s="124"/>
      <c r="G368" s="122"/>
      <c r="H368" s="122"/>
      <c r="I368" s="122"/>
      <c r="J368" s="122"/>
      <c r="K368" s="122"/>
      <c r="L368" s="122"/>
      <c r="M368" s="122"/>
      <c r="N368" s="122"/>
      <c r="O368" s="122"/>
      <c r="P368" s="122"/>
      <c r="Q368" s="122"/>
      <c r="R368" s="122"/>
      <c r="S368" s="122"/>
      <c r="T368" s="122"/>
      <c r="U368" s="122"/>
      <c r="V368" s="122"/>
      <c r="W368" s="122"/>
      <c r="X368" s="122"/>
      <c r="Y368" s="122"/>
      <c r="Z368" s="122"/>
      <c r="AA368" s="122"/>
      <c r="AB368" s="122"/>
      <c r="AC368" s="122"/>
      <c r="AD368" s="122"/>
      <c r="AE368" s="122"/>
      <c r="AF368" s="122"/>
      <c r="AG368" s="122"/>
      <c r="AH368" s="122"/>
      <c r="AI368" s="122"/>
      <c r="AJ368" s="122"/>
      <c r="AK368" s="122"/>
      <c r="AL368" s="122"/>
      <c r="AM368" s="122"/>
      <c r="AN368" s="122"/>
      <c r="AO368" s="122"/>
      <c r="AP368" s="122"/>
      <c r="AQ368" s="122"/>
      <c r="AR368" s="122"/>
      <c r="AS368" s="122"/>
      <c r="AT368" s="122"/>
      <c r="AU368" s="122"/>
      <c r="AV368" s="122"/>
      <c r="AW368" s="122"/>
      <c r="AX368" s="122"/>
      <c r="AY368" s="122"/>
      <c r="AZ368" s="122"/>
      <c r="BA368" s="122"/>
      <c r="BB368" s="122"/>
      <c r="BC368" s="122"/>
      <c r="BD368" s="122"/>
      <c r="BE368" s="122"/>
      <c r="BF368" s="122"/>
      <c r="BG368" s="122"/>
      <c r="BH368" s="122"/>
      <c r="BI368" s="122"/>
      <c r="BJ368" s="122"/>
      <c r="BK368" s="122"/>
    </row>
    <row r="369" spans="1:63" ht="12.75" x14ac:dyDescent="0.2">
      <c r="A369" s="122"/>
      <c r="B369" s="124"/>
      <c r="C369" s="124"/>
      <c r="D369" s="124"/>
      <c r="E369" s="122"/>
      <c r="F369" s="124"/>
      <c r="G369" s="122"/>
      <c r="H369" s="122"/>
      <c r="I369" s="122"/>
      <c r="J369" s="122"/>
      <c r="K369" s="122"/>
      <c r="L369" s="122"/>
      <c r="M369" s="122"/>
      <c r="N369" s="122"/>
      <c r="O369" s="122"/>
      <c r="P369" s="122"/>
      <c r="Q369" s="122"/>
      <c r="R369" s="122"/>
      <c r="S369" s="122"/>
      <c r="T369" s="122"/>
      <c r="U369" s="122"/>
      <c r="V369" s="122"/>
      <c r="W369" s="122"/>
      <c r="X369" s="122"/>
      <c r="Y369" s="122"/>
      <c r="Z369" s="122"/>
      <c r="AA369" s="122"/>
      <c r="AB369" s="122"/>
      <c r="AC369" s="122"/>
      <c r="AD369" s="122"/>
      <c r="AE369" s="122"/>
      <c r="AF369" s="122"/>
      <c r="AG369" s="122"/>
      <c r="AH369" s="122"/>
      <c r="AI369" s="122"/>
      <c r="AJ369" s="122"/>
      <c r="AK369" s="122"/>
      <c r="AL369" s="122"/>
      <c r="AM369" s="122"/>
      <c r="AN369" s="122"/>
      <c r="AO369" s="122"/>
      <c r="AP369" s="122"/>
      <c r="AQ369" s="122"/>
      <c r="AR369" s="122"/>
      <c r="AS369" s="122"/>
      <c r="AT369" s="122"/>
      <c r="AU369" s="122"/>
      <c r="AV369" s="122"/>
      <c r="AW369" s="122"/>
      <c r="AX369" s="122"/>
      <c r="AY369" s="122"/>
      <c r="AZ369" s="122"/>
      <c r="BA369" s="122"/>
      <c r="BB369" s="122"/>
      <c r="BC369" s="122"/>
      <c r="BD369" s="122"/>
      <c r="BE369" s="122"/>
      <c r="BF369" s="122"/>
      <c r="BG369" s="122"/>
      <c r="BH369" s="122"/>
      <c r="BI369" s="122"/>
      <c r="BJ369" s="122"/>
      <c r="BK369" s="122"/>
    </row>
    <row r="370" spans="1:63" ht="12.75" x14ac:dyDescent="0.2">
      <c r="A370" s="122"/>
      <c r="B370" s="124"/>
      <c r="C370" s="124"/>
      <c r="D370" s="124"/>
      <c r="E370" s="122"/>
      <c r="F370" s="124"/>
      <c r="G370" s="122"/>
      <c r="H370" s="122"/>
      <c r="I370" s="122"/>
      <c r="J370" s="122"/>
      <c r="K370" s="122"/>
      <c r="L370" s="122"/>
      <c r="M370" s="122"/>
      <c r="N370" s="122"/>
      <c r="O370" s="122"/>
      <c r="P370" s="122"/>
      <c r="Q370" s="122"/>
      <c r="R370" s="122"/>
      <c r="S370" s="122"/>
      <c r="T370" s="122"/>
      <c r="U370" s="122"/>
      <c r="V370" s="122"/>
      <c r="W370" s="122"/>
      <c r="X370" s="122"/>
      <c r="Y370" s="122"/>
      <c r="Z370" s="122"/>
      <c r="AA370" s="122"/>
      <c r="AB370" s="122"/>
      <c r="AC370" s="122"/>
      <c r="AD370" s="122"/>
      <c r="AE370" s="122"/>
      <c r="AF370" s="122"/>
      <c r="AG370" s="122"/>
      <c r="AH370" s="122"/>
      <c r="AI370" s="122"/>
      <c r="AJ370" s="122"/>
      <c r="AK370" s="122"/>
      <c r="AL370" s="122"/>
      <c r="AM370" s="122"/>
      <c r="AN370" s="122"/>
      <c r="AO370" s="122"/>
      <c r="AP370" s="122"/>
      <c r="AQ370" s="122"/>
      <c r="AR370" s="122"/>
      <c r="AS370" s="122"/>
      <c r="AT370" s="122"/>
      <c r="AU370" s="122"/>
      <c r="AV370" s="122"/>
      <c r="AW370" s="122"/>
      <c r="AX370" s="122"/>
      <c r="AY370" s="122"/>
      <c r="AZ370" s="122"/>
      <c r="BA370" s="122"/>
      <c r="BB370" s="122"/>
      <c r="BC370" s="122"/>
      <c r="BD370" s="122"/>
      <c r="BE370" s="122"/>
      <c r="BF370" s="122"/>
      <c r="BG370" s="122"/>
      <c r="BH370" s="122"/>
      <c r="BI370" s="122"/>
      <c r="BJ370" s="122"/>
      <c r="BK370" s="122"/>
    </row>
    <row r="371" spans="1:63" ht="12.75" x14ac:dyDescent="0.2">
      <c r="A371" s="122"/>
      <c r="B371" s="124"/>
      <c r="C371" s="124"/>
      <c r="D371" s="124"/>
      <c r="E371" s="122"/>
      <c r="F371" s="124"/>
      <c r="G371" s="122"/>
      <c r="H371" s="122"/>
      <c r="I371" s="122"/>
      <c r="J371" s="122"/>
      <c r="K371" s="122"/>
      <c r="L371" s="122"/>
      <c r="M371" s="122"/>
      <c r="N371" s="122"/>
      <c r="O371" s="122"/>
      <c r="P371" s="122"/>
      <c r="Q371" s="122"/>
      <c r="R371" s="122"/>
      <c r="S371" s="122"/>
      <c r="T371" s="122"/>
      <c r="U371" s="122"/>
      <c r="V371" s="122"/>
      <c r="W371" s="122"/>
      <c r="X371" s="122"/>
      <c r="Y371" s="122"/>
      <c r="Z371" s="122"/>
      <c r="AA371" s="122"/>
      <c r="AB371" s="122"/>
      <c r="AC371" s="122"/>
      <c r="AD371" s="122"/>
      <c r="AE371" s="122"/>
      <c r="AF371" s="122"/>
      <c r="AG371" s="122"/>
      <c r="AH371" s="122"/>
      <c r="AI371" s="122"/>
      <c r="AJ371" s="122"/>
      <c r="AK371" s="122"/>
      <c r="AL371" s="122"/>
      <c r="AM371" s="122"/>
      <c r="AN371" s="122"/>
      <c r="AO371" s="122"/>
      <c r="AP371" s="122"/>
      <c r="AQ371" s="122"/>
      <c r="AR371" s="122"/>
      <c r="AS371" s="122"/>
      <c r="AT371" s="122"/>
      <c r="AU371" s="122"/>
      <c r="AV371" s="122"/>
      <c r="AW371" s="122"/>
      <c r="AX371" s="122"/>
      <c r="AY371" s="122"/>
      <c r="AZ371" s="122"/>
      <c r="BA371" s="122"/>
      <c r="BB371" s="122"/>
      <c r="BC371" s="122"/>
      <c r="BD371" s="122"/>
      <c r="BE371" s="122"/>
      <c r="BF371" s="122"/>
      <c r="BG371" s="122"/>
      <c r="BH371" s="122"/>
      <c r="BI371" s="122"/>
      <c r="BJ371" s="122"/>
      <c r="BK371" s="122"/>
    </row>
    <row r="372" spans="1:63" ht="12.75" x14ac:dyDescent="0.2">
      <c r="A372" s="122"/>
      <c r="B372" s="124"/>
      <c r="C372" s="124"/>
      <c r="D372" s="124"/>
      <c r="E372" s="122"/>
      <c r="F372" s="124"/>
      <c r="G372" s="122"/>
      <c r="H372" s="122"/>
      <c r="I372" s="122"/>
      <c r="J372" s="122"/>
      <c r="K372" s="122"/>
      <c r="L372" s="122"/>
      <c r="M372" s="122"/>
      <c r="N372" s="122"/>
      <c r="O372" s="122"/>
      <c r="P372" s="122"/>
      <c r="Q372" s="122"/>
      <c r="R372" s="122"/>
      <c r="S372" s="122"/>
      <c r="T372" s="122"/>
      <c r="U372" s="122"/>
      <c r="V372" s="122"/>
      <c r="W372" s="122"/>
      <c r="X372" s="122"/>
      <c r="Y372" s="122"/>
      <c r="Z372" s="122"/>
      <c r="AA372" s="122"/>
      <c r="AB372" s="122"/>
      <c r="AC372" s="122"/>
      <c r="AD372" s="122"/>
      <c r="AE372" s="122"/>
      <c r="AF372" s="122"/>
      <c r="AG372" s="122"/>
      <c r="AH372" s="122"/>
      <c r="AI372" s="122"/>
      <c r="AJ372" s="122"/>
      <c r="AK372" s="122"/>
      <c r="AL372" s="122"/>
      <c r="AM372" s="122"/>
      <c r="AN372" s="122"/>
      <c r="AO372" s="122"/>
      <c r="AP372" s="122"/>
      <c r="AQ372" s="122"/>
      <c r="AR372" s="122"/>
      <c r="AS372" s="122"/>
      <c r="AT372" s="122"/>
      <c r="AU372" s="122"/>
      <c r="AV372" s="122"/>
      <c r="AW372" s="122"/>
      <c r="AX372" s="122"/>
      <c r="AY372" s="122"/>
      <c r="AZ372" s="122"/>
      <c r="BA372" s="122"/>
      <c r="BB372" s="122"/>
      <c r="BC372" s="122"/>
      <c r="BD372" s="122"/>
      <c r="BE372" s="122"/>
      <c r="BF372" s="122"/>
      <c r="BG372" s="122"/>
      <c r="BH372" s="122"/>
      <c r="BI372" s="122"/>
      <c r="BJ372" s="122"/>
      <c r="BK372" s="122"/>
    </row>
    <row r="373" spans="1:63" ht="12.75" x14ac:dyDescent="0.2">
      <c r="A373" s="122"/>
      <c r="B373" s="124"/>
      <c r="C373" s="124"/>
      <c r="D373" s="124"/>
      <c r="E373" s="122"/>
      <c r="F373" s="124"/>
      <c r="G373" s="122"/>
      <c r="H373" s="122"/>
      <c r="I373" s="122"/>
      <c r="J373" s="122"/>
      <c r="K373" s="122"/>
      <c r="L373" s="122"/>
      <c r="M373" s="122"/>
      <c r="N373" s="122"/>
      <c r="O373" s="122"/>
      <c r="P373" s="122"/>
      <c r="Q373" s="122"/>
      <c r="R373" s="122"/>
      <c r="S373" s="122"/>
      <c r="T373" s="122"/>
      <c r="U373" s="122"/>
      <c r="V373" s="122"/>
      <c r="W373" s="122"/>
      <c r="X373" s="122"/>
      <c r="Y373" s="122"/>
      <c r="Z373" s="122"/>
      <c r="AA373" s="122"/>
      <c r="AB373" s="122"/>
      <c r="AC373" s="122"/>
      <c r="AD373" s="122"/>
      <c r="AE373" s="122"/>
      <c r="AF373" s="122"/>
      <c r="AG373" s="122"/>
      <c r="AH373" s="122"/>
      <c r="AI373" s="122"/>
      <c r="AJ373" s="122"/>
      <c r="AK373" s="122"/>
      <c r="AL373" s="122"/>
      <c r="AM373" s="122"/>
      <c r="AN373" s="122"/>
      <c r="AO373" s="122"/>
      <c r="AP373" s="122"/>
      <c r="AQ373" s="122"/>
      <c r="AR373" s="122"/>
      <c r="AS373" s="122"/>
      <c r="AT373" s="122"/>
      <c r="AU373" s="122"/>
      <c r="AV373" s="122"/>
      <c r="AW373" s="122"/>
      <c r="AX373" s="122"/>
      <c r="AY373" s="122"/>
      <c r="AZ373" s="122"/>
      <c r="BA373" s="122"/>
      <c r="BB373" s="122"/>
      <c r="BC373" s="122"/>
      <c r="BD373" s="122"/>
      <c r="BE373" s="122"/>
      <c r="BF373" s="122"/>
      <c r="BG373" s="122"/>
      <c r="BH373" s="122"/>
      <c r="BI373" s="122"/>
      <c r="BJ373" s="122"/>
      <c r="BK373" s="122"/>
    </row>
    <row r="374" spans="1:63" ht="12.75" x14ac:dyDescent="0.2">
      <c r="A374" s="122"/>
      <c r="B374" s="124"/>
      <c r="C374" s="124"/>
      <c r="D374" s="124"/>
      <c r="E374" s="122"/>
      <c r="F374" s="124"/>
      <c r="G374" s="122"/>
      <c r="H374" s="122"/>
      <c r="I374" s="122"/>
      <c r="J374" s="122"/>
      <c r="K374" s="122"/>
      <c r="L374" s="122"/>
      <c r="M374" s="122"/>
      <c r="N374" s="122"/>
      <c r="O374" s="122"/>
      <c r="P374" s="122"/>
      <c r="Q374" s="122"/>
      <c r="R374" s="122"/>
      <c r="S374" s="122"/>
      <c r="T374" s="122"/>
      <c r="U374" s="122"/>
      <c r="V374" s="122"/>
      <c r="W374" s="122"/>
      <c r="X374" s="122"/>
      <c r="Y374" s="122"/>
      <c r="Z374" s="122"/>
      <c r="AA374" s="122"/>
      <c r="AB374" s="122"/>
      <c r="AC374" s="122"/>
      <c r="AD374" s="122"/>
      <c r="AE374" s="122"/>
      <c r="AF374" s="122"/>
      <c r="AG374" s="122"/>
      <c r="AH374" s="122"/>
      <c r="AI374" s="122"/>
      <c r="AJ374" s="122"/>
      <c r="AK374" s="122"/>
      <c r="AL374" s="122"/>
      <c r="AM374" s="122"/>
      <c r="AN374" s="122"/>
      <c r="AO374" s="122"/>
      <c r="AP374" s="122"/>
      <c r="AQ374" s="122"/>
      <c r="AR374" s="122"/>
      <c r="AS374" s="122"/>
      <c r="AT374" s="122"/>
      <c r="AU374" s="122"/>
      <c r="AV374" s="122"/>
      <c r="AW374" s="122"/>
      <c r="AX374" s="122"/>
      <c r="AY374" s="122"/>
      <c r="AZ374" s="122"/>
      <c r="BA374" s="122"/>
      <c r="BB374" s="122"/>
      <c r="BC374" s="122"/>
      <c r="BD374" s="122"/>
      <c r="BE374" s="122"/>
      <c r="BF374" s="122"/>
      <c r="BG374" s="122"/>
      <c r="BH374" s="122"/>
      <c r="BI374" s="122"/>
      <c r="BJ374" s="122"/>
      <c r="BK374" s="122"/>
    </row>
    <row r="375" spans="1:63" ht="12.75" x14ac:dyDescent="0.2">
      <c r="A375" s="122"/>
      <c r="B375" s="124"/>
      <c r="C375" s="124"/>
      <c r="D375" s="124"/>
      <c r="E375" s="122"/>
      <c r="F375" s="124"/>
      <c r="G375" s="122"/>
      <c r="H375" s="122"/>
      <c r="I375" s="122"/>
      <c r="J375" s="122"/>
      <c r="K375" s="122"/>
      <c r="L375" s="122"/>
      <c r="M375" s="122"/>
      <c r="N375" s="122"/>
      <c r="O375" s="122"/>
      <c r="P375" s="122"/>
      <c r="Q375" s="122"/>
      <c r="R375" s="122"/>
      <c r="S375" s="122"/>
      <c r="T375" s="122"/>
      <c r="U375" s="122"/>
      <c r="V375" s="122"/>
      <c r="W375" s="122"/>
      <c r="X375" s="122"/>
      <c r="Y375" s="122"/>
      <c r="Z375" s="122"/>
      <c r="AA375" s="122"/>
      <c r="AB375" s="122"/>
      <c r="AC375" s="122"/>
      <c r="AD375" s="122"/>
      <c r="AE375" s="122"/>
      <c r="AF375" s="122"/>
      <c r="AG375" s="122"/>
      <c r="AH375" s="122"/>
      <c r="AI375" s="122"/>
      <c r="AJ375" s="122"/>
      <c r="AK375" s="122"/>
      <c r="AL375" s="122"/>
      <c r="AM375" s="122"/>
      <c r="AN375" s="122"/>
      <c r="AO375" s="122"/>
      <c r="AP375" s="122"/>
      <c r="AQ375" s="122"/>
      <c r="AR375" s="122"/>
      <c r="AS375" s="122"/>
      <c r="AT375" s="122"/>
      <c r="AU375" s="122"/>
      <c r="AV375" s="122"/>
      <c r="AW375" s="122"/>
      <c r="AX375" s="122"/>
      <c r="AY375" s="122"/>
      <c r="AZ375" s="122"/>
      <c r="BA375" s="122"/>
      <c r="BB375" s="122"/>
      <c r="BC375" s="122"/>
      <c r="BD375" s="122"/>
      <c r="BE375" s="122"/>
      <c r="BF375" s="122"/>
      <c r="BG375" s="122"/>
      <c r="BH375" s="122"/>
      <c r="BI375" s="122"/>
      <c r="BJ375" s="122"/>
      <c r="BK375" s="122"/>
    </row>
    <row r="376" spans="1:63" ht="12.75" x14ac:dyDescent="0.2">
      <c r="A376" s="122"/>
      <c r="B376" s="124"/>
      <c r="C376" s="124"/>
      <c r="D376" s="124"/>
      <c r="E376" s="122"/>
      <c r="F376" s="124"/>
      <c r="G376" s="122"/>
      <c r="H376" s="122"/>
      <c r="I376" s="122"/>
      <c r="J376" s="122"/>
      <c r="K376" s="122"/>
      <c r="L376" s="122"/>
      <c r="M376" s="122"/>
      <c r="N376" s="122"/>
      <c r="O376" s="122"/>
      <c r="P376" s="122"/>
      <c r="Q376" s="122"/>
      <c r="R376" s="122"/>
      <c r="S376" s="122"/>
      <c r="T376" s="122"/>
      <c r="U376" s="122"/>
      <c r="V376" s="122"/>
      <c r="W376" s="122"/>
      <c r="X376" s="122"/>
      <c r="Y376" s="122"/>
      <c r="Z376" s="122"/>
      <c r="AA376" s="122"/>
      <c r="AB376" s="122"/>
      <c r="AC376" s="122"/>
      <c r="AD376" s="122"/>
      <c r="AE376" s="122"/>
      <c r="AF376" s="122"/>
      <c r="AG376" s="122"/>
      <c r="AH376" s="122"/>
      <c r="AI376" s="122"/>
      <c r="AJ376" s="122"/>
      <c r="AK376" s="122"/>
      <c r="AL376" s="122"/>
      <c r="AM376" s="122"/>
      <c r="AN376" s="122"/>
      <c r="AO376" s="122"/>
      <c r="AP376" s="122"/>
      <c r="AQ376" s="122"/>
      <c r="AR376" s="122"/>
      <c r="AS376" s="122"/>
      <c r="AT376" s="122"/>
      <c r="AU376" s="122"/>
      <c r="AV376" s="122"/>
      <c r="AW376" s="122"/>
      <c r="AX376" s="122"/>
      <c r="AY376" s="122"/>
      <c r="AZ376" s="122"/>
      <c r="BA376" s="122"/>
      <c r="BB376" s="122"/>
      <c r="BC376" s="122"/>
      <c r="BD376" s="122"/>
      <c r="BE376" s="122"/>
      <c r="BF376" s="122"/>
      <c r="BG376" s="122"/>
      <c r="BH376" s="122"/>
      <c r="BI376" s="122"/>
      <c r="BJ376" s="122"/>
      <c r="BK376" s="122"/>
    </row>
    <row r="377" spans="1:63" ht="12.75" x14ac:dyDescent="0.2">
      <c r="A377" s="122"/>
      <c r="B377" s="124"/>
      <c r="C377" s="124"/>
      <c r="D377" s="124"/>
      <c r="E377" s="122"/>
      <c r="F377" s="124"/>
      <c r="G377" s="122"/>
      <c r="H377" s="122"/>
      <c r="I377" s="122"/>
      <c r="J377" s="122"/>
      <c r="K377" s="122"/>
      <c r="L377" s="122"/>
      <c r="M377" s="122"/>
      <c r="N377" s="122"/>
      <c r="O377" s="122"/>
      <c r="P377" s="122"/>
      <c r="Q377" s="122"/>
      <c r="R377" s="122"/>
      <c r="S377" s="122"/>
      <c r="T377" s="122"/>
      <c r="U377" s="122"/>
      <c r="V377" s="122"/>
      <c r="W377" s="122"/>
      <c r="X377" s="122"/>
      <c r="Y377" s="122"/>
      <c r="Z377" s="122"/>
      <c r="AA377" s="122"/>
      <c r="AB377" s="122"/>
      <c r="AC377" s="122"/>
      <c r="AD377" s="122"/>
      <c r="AE377" s="122"/>
      <c r="AF377" s="122"/>
      <c r="AG377" s="122"/>
      <c r="AH377" s="122"/>
      <c r="AI377" s="122"/>
      <c r="AJ377" s="122"/>
      <c r="AK377" s="122"/>
      <c r="AL377" s="122"/>
      <c r="AM377" s="122"/>
      <c r="AN377" s="122"/>
      <c r="AO377" s="122"/>
      <c r="AP377" s="122"/>
      <c r="AQ377" s="122"/>
      <c r="AR377" s="122"/>
      <c r="AS377" s="122"/>
      <c r="AT377" s="122"/>
      <c r="AU377" s="122"/>
      <c r="AV377" s="122"/>
      <c r="AW377" s="122"/>
      <c r="AX377" s="122"/>
      <c r="AY377" s="122"/>
      <c r="AZ377" s="122"/>
      <c r="BA377" s="122"/>
      <c r="BB377" s="122"/>
      <c r="BC377" s="122"/>
      <c r="BD377" s="122"/>
      <c r="BE377" s="122"/>
      <c r="BF377" s="122"/>
      <c r="BG377" s="122"/>
      <c r="BH377" s="122"/>
      <c r="BI377" s="122"/>
      <c r="BJ377" s="122"/>
      <c r="BK377" s="122"/>
    </row>
    <row r="378" spans="1:63" ht="12.75" x14ac:dyDescent="0.2">
      <c r="A378" s="122"/>
      <c r="B378" s="124"/>
      <c r="C378" s="124"/>
      <c r="D378" s="124"/>
      <c r="E378" s="122"/>
      <c r="F378" s="124"/>
      <c r="G378" s="122"/>
      <c r="H378" s="122"/>
      <c r="I378" s="122"/>
      <c r="J378" s="122"/>
      <c r="K378" s="122"/>
      <c r="L378" s="122"/>
      <c r="M378" s="122"/>
      <c r="N378" s="122"/>
      <c r="O378" s="122"/>
      <c r="P378" s="122"/>
      <c r="Q378" s="122"/>
      <c r="R378" s="122"/>
      <c r="S378" s="122"/>
      <c r="T378" s="122"/>
      <c r="U378" s="122"/>
      <c r="V378" s="122"/>
      <c r="W378" s="122"/>
      <c r="X378" s="122"/>
      <c r="Y378" s="122"/>
      <c r="Z378" s="122"/>
      <c r="AA378" s="122"/>
      <c r="AB378" s="122"/>
      <c r="AC378" s="122"/>
      <c r="AD378" s="122"/>
      <c r="AE378" s="122"/>
      <c r="AF378" s="122"/>
      <c r="AG378" s="122"/>
      <c r="AH378" s="122"/>
      <c r="AI378" s="122"/>
      <c r="AJ378" s="122"/>
      <c r="AK378" s="122"/>
      <c r="AL378" s="122"/>
      <c r="AM378" s="122"/>
      <c r="AN378" s="122"/>
      <c r="AO378" s="122"/>
      <c r="AP378" s="122"/>
      <c r="AQ378" s="122"/>
      <c r="AR378" s="122"/>
      <c r="AS378" s="122"/>
      <c r="AT378" s="122"/>
      <c r="AU378" s="122"/>
      <c r="AV378" s="122"/>
      <c r="AW378" s="122"/>
      <c r="AX378" s="122"/>
      <c r="AY378" s="122"/>
      <c r="AZ378" s="122"/>
      <c r="BA378" s="122"/>
      <c r="BB378" s="122"/>
      <c r="BC378" s="122"/>
      <c r="BD378" s="122"/>
      <c r="BE378" s="122"/>
      <c r="BF378" s="122"/>
      <c r="BG378" s="122"/>
      <c r="BH378" s="122"/>
      <c r="BI378" s="122"/>
      <c r="BJ378" s="122"/>
      <c r="BK378" s="122"/>
    </row>
    <row r="379" spans="1:63" ht="12.75" x14ac:dyDescent="0.2">
      <c r="A379" s="122"/>
      <c r="B379" s="124"/>
      <c r="C379" s="124"/>
      <c r="D379" s="124"/>
      <c r="E379" s="122"/>
      <c r="F379" s="124"/>
      <c r="G379" s="122"/>
      <c r="H379" s="122"/>
      <c r="I379" s="122"/>
      <c r="J379" s="122"/>
      <c r="K379" s="122"/>
      <c r="L379" s="122"/>
      <c r="M379" s="122"/>
      <c r="N379" s="122"/>
      <c r="O379" s="122"/>
      <c r="P379" s="122"/>
      <c r="Q379" s="122"/>
      <c r="R379" s="122"/>
      <c r="S379" s="122"/>
      <c r="T379" s="122"/>
      <c r="U379" s="122"/>
      <c r="V379" s="122"/>
      <c r="W379" s="122"/>
      <c r="X379" s="122"/>
      <c r="Y379" s="122"/>
      <c r="Z379" s="122"/>
      <c r="AA379" s="122"/>
      <c r="AB379" s="122"/>
      <c r="AC379" s="122"/>
      <c r="AD379" s="122"/>
      <c r="AE379" s="122"/>
      <c r="AF379" s="122"/>
      <c r="AG379" s="122"/>
      <c r="AH379" s="122"/>
      <c r="AI379" s="122"/>
      <c r="AJ379" s="122"/>
      <c r="AK379" s="122"/>
      <c r="AL379" s="122"/>
      <c r="AM379" s="122"/>
      <c r="AN379" s="122"/>
      <c r="AO379" s="122"/>
      <c r="AP379" s="122"/>
      <c r="AQ379" s="122"/>
      <c r="AR379" s="122"/>
      <c r="AS379" s="122"/>
      <c r="AT379" s="122"/>
      <c r="AU379" s="122"/>
      <c r="AV379" s="122"/>
      <c r="AW379" s="122"/>
      <c r="AX379" s="122"/>
      <c r="AY379" s="122"/>
      <c r="AZ379" s="122"/>
      <c r="BA379" s="122"/>
      <c r="BB379" s="122"/>
      <c r="BC379" s="122"/>
      <c r="BD379" s="122"/>
      <c r="BE379" s="122"/>
      <c r="BF379" s="122"/>
      <c r="BG379" s="122"/>
      <c r="BH379" s="122"/>
      <c r="BI379" s="122"/>
      <c r="BJ379" s="122"/>
      <c r="BK379" s="122"/>
    </row>
    <row r="380" spans="1:63" ht="12.75" x14ac:dyDescent="0.2">
      <c r="A380" s="122"/>
      <c r="B380" s="124"/>
      <c r="C380" s="124"/>
      <c r="D380" s="124"/>
      <c r="E380" s="122"/>
      <c r="F380" s="124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R380" s="122"/>
      <c r="S380" s="122"/>
      <c r="T380" s="122"/>
      <c r="U380" s="122"/>
      <c r="V380" s="122"/>
      <c r="W380" s="122"/>
      <c r="X380" s="122"/>
      <c r="Y380" s="122"/>
      <c r="Z380" s="122"/>
      <c r="AA380" s="122"/>
      <c r="AB380" s="122"/>
      <c r="AC380" s="122"/>
      <c r="AD380" s="122"/>
      <c r="AE380" s="122"/>
      <c r="AF380" s="122"/>
      <c r="AG380" s="122"/>
      <c r="AH380" s="122"/>
      <c r="AI380" s="122"/>
      <c r="AJ380" s="122"/>
      <c r="AK380" s="122"/>
      <c r="AL380" s="122"/>
      <c r="AM380" s="122"/>
      <c r="AN380" s="122"/>
      <c r="AO380" s="122"/>
      <c r="AP380" s="122"/>
      <c r="AQ380" s="122"/>
      <c r="AR380" s="122"/>
      <c r="AS380" s="122"/>
      <c r="AT380" s="122"/>
      <c r="AU380" s="122"/>
      <c r="AV380" s="122"/>
      <c r="AW380" s="122"/>
      <c r="AX380" s="122"/>
      <c r="AY380" s="122"/>
      <c r="AZ380" s="122"/>
      <c r="BA380" s="122"/>
      <c r="BB380" s="122"/>
      <c r="BC380" s="122"/>
      <c r="BD380" s="122"/>
      <c r="BE380" s="122"/>
      <c r="BF380" s="122"/>
      <c r="BG380" s="122"/>
      <c r="BH380" s="122"/>
      <c r="BI380" s="122"/>
      <c r="BJ380" s="122"/>
      <c r="BK380" s="122"/>
    </row>
    <row r="381" spans="1:63" ht="12.75" x14ac:dyDescent="0.2">
      <c r="A381" s="122"/>
      <c r="B381" s="124"/>
      <c r="C381" s="124"/>
      <c r="D381" s="124"/>
      <c r="E381" s="122"/>
      <c r="F381" s="124"/>
      <c r="G381" s="122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R381" s="122"/>
      <c r="S381" s="122"/>
      <c r="T381" s="122"/>
      <c r="U381" s="122"/>
      <c r="V381" s="122"/>
      <c r="W381" s="122"/>
      <c r="X381" s="122"/>
      <c r="Y381" s="122"/>
      <c r="Z381" s="122"/>
      <c r="AA381" s="122"/>
      <c r="AB381" s="122"/>
      <c r="AC381" s="122"/>
      <c r="AD381" s="122"/>
      <c r="AE381" s="122"/>
      <c r="AF381" s="122"/>
      <c r="AG381" s="122"/>
      <c r="AH381" s="122"/>
      <c r="AI381" s="122"/>
      <c r="AJ381" s="122"/>
      <c r="AK381" s="122"/>
      <c r="AL381" s="122"/>
      <c r="AM381" s="122"/>
      <c r="AN381" s="122"/>
      <c r="AO381" s="122"/>
      <c r="AP381" s="122"/>
      <c r="AQ381" s="122"/>
      <c r="AR381" s="122"/>
      <c r="AS381" s="122"/>
      <c r="AT381" s="122"/>
      <c r="AU381" s="122"/>
      <c r="AV381" s="122"/>
      <c r="AW381" s="122"/>
      <c r="AX381" s="122"/>
      <c r="AY381" s="122"/>
      <c r="AZ381" s="122"/>
      <c r="BA381" s="122"/>
      <c r="BB381" s="122"/>
      <c r="BC381" s="122"/>
      <c r="BD381" s="122"/>
      <c r="BE381" s="122"/>
      <c r="BF381" s="122"/>
      <c r="BG381" s="122"/>
      <c r="BH381" s="122"/>
      <c r="BI381" s="122"/>
      <c r="BJ381" s="122"/>
      <c r="BK381" s="122"/>
    </row>
    <row r="382" spans="1:63" ht="12.75" x14ac:dyDescent="0.2">
      <c r="A382" s="122"/>
      <c r="B382" s="124"/>
      <c r="C382" s="124"/>
      <c r="D382" s="124"/>
      <c r="E382" s="122"/>
      <c r="F382" s="124"/>
      <c r="G382" s="122"/>
      <c r="H382" s="122"/>
      <c r="I382" s="122"/>
      <c r="J382" s="122"/>
      <c r="K382" s="122"/>
      <c r="L382" s="122"/>
      <c r="M382" s="122"/>
      <c r="N382" s="122"/>
      <c r="O382" s="122"/>
      <c r="P382" s="122"/>
      <c r="Q382" s="122"/>
      <c r="R382" s="122"/>
      <c r="S382" s="122"/>
      <c r="T382" s="122"/>
      <c r="U382" s="122"/>
      <c r="V382" s="122"/>
      <c r="W382" s="122"/>
      <c r="X382" s="122"/>
      <c r="Y382" s="122"/>
      <c r="Z382" s="122"/>
      <c r="AA382" s="122"/>
      <c r="AB382" s="122"/>
      <c r="AC382" s="122"/>
      <c r="AD382" s="122"/>
      <c r="AE382" s="122"/>
      <c r="AF382" s="122"/>
      <c r="AG382" s="122"/>
      <c r="AH382" s="122"/>
      <c r="AI382" s="122"/>
      <c r="AJ382" s="122"/>
      <c r="AK382" s="122"/>
      <c r="AL382" s="122"/>
      <c r="AM382" s="122"/>
      <c r="AN382" s="122"/>
      <c r="AO382" s="122"/>
      <c r="AP382" s="122"/>
      <c r="AQ382" s="122"/>
      <c r="AR382" s="122"/>
      <c r="AS382" s="122"/>
      <c r="AT382" s="122"/>
      <c r="AU382" s="122"/>
      <c r="AV382" s="122"/>
      <c r="AW382" s="122"/>
      <c r="AX382" s="122"/>
      <c r="AY382" s="122"/>
      <c r="AZ382" s="122"/>
      <c r="BA382" s="122"/>
      <c r="BB382" s="122"/>
      <c r="BC382" s="122"/>
      <c r="BD382" s="122"/>
      <c r="BE382" s="122"/>
      <c r="BF382" s="122"/>
      <c r="BG382" s="122"/>
      <c r="BH382" s="122"/>
      <c r="BI382" s="122"/>
      <c r="BJ382" s="122"/>
      <c r="BK382" s="122"/>
    </row>
    <row r="383" spans="1:63" ht="12.75" x14ac:dyDescent="0.2">
      <c r="A383" s="122"/>
      <c r="B383" s="124"/>
      <c r="C383" s="124"/>
      <c r="D383" s="124"/>
      <c r="E383" s="122"/>
      <c r="F383" s="124"/>
      <c r="G383" s="122"/>
      <c r="H383" s="122"/>
      <c r="I383" s="122"/>
      <c r="J383" s="122"/>
      <c r="K383" s="122"/>
      <c r="L383" s="122"/>
      <c r="M383" s="122"/>
      <c r="N383" s="122"/>
      <c r="O383" s="122"/>
      <c r="P383" s="122"/>
      <c r="Q383" s="122"/>
      <c r="R383" s="122"/>
      <c r="S383" s="122"/>
      <c r="T383" s="122"/>
      <c r="U383" s="122"/>
      <c r="V383" s="122"/>
      <c r="W383" s="122"/>
      <c r="X383" s="122"/>
      <c r="Y383" s="122"/>
      <c r="Z383" s="122"/>
      <c r="AA383" s="122"/>
      <c r="AB383" s="122"/>
      <c r="AC383" s="122"/>
      <c r="AD383" s="122"/>
      <c r="AE383" s="122"/>
      <c r="AF383" s="122"/>
      <c r="AG383" s="122"/>
      <c r="AH383" s="122"/>
      <c r="AI383" s="122"/>
      <c r="AJ383" s="122"/>
      <c r="AK383" s="122"/>
      <c r="AL383" s="122"/>
      <c r="AM383" s="122"/>
      <c r="AN383" s="122"/>
      <c r="AO383" s="122"/>
      <c r="AP383" s="122"/>
      <c r="AQ383" s="122"/>
      <c r="AR383" s="122"/>
      <c r="AS383" s="122"/>
      <c r="AT383" s="122"/>
      <c r="AU383" s="122"/>
      <c r="AV383" s="122"/>
      <c r="AW383" s="122"/>
      <c r="AX383" s="122"/>
      <c r="AY383" s="122"/>
      <c r="AZ383" s="122"/>
      <c r="BA383" s="122"/>
      <c r="BB383" s="122"/>
      <c r="BC383" s="122"/>
      <c r="BD383" s="122"/>
      <c r="BE383" s="122"/>
      <c r="BF383" s="122"/>
      <c r="BG383" s="122"/>
      <c r="BH383" s="122"/>
      <c r="BI383" s="122"/>
      <c r="BJ383" s="122"/>
      <c r="BK383" s="122"/>
    </row>
    <row r="384" spans="1:63" ht="12.75" x14ac:dyDescent="0.2">
      <c r="A384" s="122"/>
      <c r="B384" s="124"/>
      <c r="C384" s="124"/>
      <c r="D384" s="124"/>
      <c r="E384" s="122"/>
      <c r="F384" s="124"/>
      <c r="G384" s="122"/>
      <c r="H384" s="122"/>
      <c r="I384" s="122"/>
      <c r="J384" s="122"/>
      <c r="K384" s="122"/>
      <c r="L384" s="122"/>
      <c r="M384" s="122"/>
      <c r="N384" s="122"/>
      <c r="O384" s="122"/>
      <c r="P384" s="122"/>
      <c r="Q384" s="122"/>
      <c r="R384" s="122"/>
      <c r="S384" s="122"/>
      <c r="T384" s="122"/>
      <c r="U384" s="122"/>
      <c r="V384" s="122"/>
      <c r="W384" s="122"/>
      <c r="X384" s="122"/>
      <c r="Y384" s="122"/>
      <c r="Z384" s="122"/>
      <c r="AA384" s="122"/>
      <c r="AB384" s="122"/>
      <c r="AC384" s="122"/>
      <c r="AD384" s="122"/>
      <c r="AE384" s="122"/>
      <c r="AF384" s="122"/>
      <c r="AG384" s="122"/>
      <c r="AH384" s="122"/>
      <c r="AI384" s="122"/>
      <c r="AJ384" s="122"/>
      <c r="AK384" s="122"/>
      <c r="AL384" s="122"/>
      <c r="AM384" s="122"/>
      <c r="AN384" s="122"/>
      <c r="AO384" s="122"/>
      <c r="AP384" s="122"/>
      <c r="AQ384" s="122"/>
      <c r="AR384" s="122"/>
      <c r="AS384" s="122"/>
      <c r="AT384" s="122"/>
      <c r="AU384" s="122"/>
      <c r="AV384" s="122"/>
      <c r="AW384" s="122"/>
      <c r="AX384" s="122"/>
      <c r="AY384" s="122"/>
      <c r="AZ384" s="122"/>
      <c r="BA384" s="122"/>
      <c r="BB384" s="122"/>
      <c r="BC384" s="122"/>
      <c r="BD384" s="122"/>
      <c r="BE384" s="122"/>
      <c r="BF384" s="122"/>
      <c r="BG384" s="122"/>
      <c r="BH384" s="122"/>
      <c r="BI384" s="122"/>
      <c r="BJ384" s="122"/>
      <c r="BK384" s="122"/>
    </row>
    <row r="385" spans="1:63" ht="12.75" x14ac:dyDescent="0.2">
      <c r="A385" s="122"/>
      <c r="B385" s="124"/>
      <c r="C385" s="124"/>
      <c r="D385" s="124"/>
      <c r="E385" s="122"/>
      <c r="F385" s="124"/>
      <c r="G385" s="122"/>
      <c r="H385" s="122"/>
      <c r="I385" s="122"/>
      <c r="J385" s="122"/>
      <c r="K385" s="122"/>
      <c r="L385" s="122"/>
      <c r="M385" s="122"/>
      <c r="N385" s="122"/>
      <c r="O385" s="122"/>
      <c r="P385" s="122"/>
      <c r="Q385" s="122"/>
      <c r="R385" s="122"/>
      <c r="S385" s="122"/>
      <c r="T385" s="122"/>
      <c r="U385" s="122"/>
      <c r="V385" s="122"/>
      <c r="W385" s="122"/>
      <c r="X385" s="122"/>
      <c r="Y385" s="122"/>
      <c r="Z385" s="122"/>
      <c r="AA385" s="122"/>
      <c r="AB385" s="122"/>
      <c r="AC385" s="122"/>
      <c r="AD385" s="122"/>
      <c r="AE385" s="122"/>
      <c r="AF385" s="122"/>
      <c r="AG385" s="122"/>
      <c r="AH385" s="122"/>
      <c r="AI385" s="122"/>
      <c r="AJ385" s="122"/>
      <c r="AK385" s="122"/>
      <c r="AL385" s="122"/>
      <c r="AM385" s="122"/>
      <c r="AN385" s="122"/>
      <c r="AO385" s="122"/>
      <c r="AP385" s="122"/>
      <c r="AQ385" s="122"/>
      <c r="AR385" s="122"/>
      <c r="AS385" s="122"/>
      <c r="AT385" s="122"/>
      <c r="AU385" s="122"/>
      <c r="AV385" s="122"/>
      <c r="AW385" s="122"/>
      <c r="AX385" s="122"/>
      <c r="AY385" s="122"/>
      <c r="AZ385" s="122"/>
      <c r="BA385" s="122"/>
      <c r="BB385" s="122"/>
      <c r="BC385" s="122"/>
      <c r="BD385" s="122"/>
      <c r="BE385" s="122"/>
      <c r="BF385" s="122"/>
      <c r="BG385" s="122"/>
      <c r="BH385" s="122"/>
      <c r="BI385" s="122"/>
      <c r="BJ385" s="122"/>
      <c r="BK385" s="122"/>
    </row>
    <row r="386" spans="1:63" ht="12.75" x14ac:dyDescent="0.2">
      <c r="A386" s="122"/>
      <c r="B386" s="124"/>
      <c r="C386" s="124"/>
      <c r="D386" s="124"/>
      <c r="E386" s="122"/>
      <c r="F386" s="124"/>
      <c r="G386" s="122"/>
      <c r="H386" s="122"/>
      <c r="I386" s="122"/>
      <c r="J386" s="122"/>
      <c r="K386" s="122"/>
      <c r="L386" s="122"/>
      <c r="M386" s="122"/>
      <c r="N386" s="122"/>
      <c r="O386" s="122"/>
      <c r="P386" s="122"/>
      <c r="Q386" s="122"/>
      <c r="R386" s="122"/>
      <c r="S386" s="122"/>
      <c r="T386" s="122"/>
      <c r="U386" s="122"/>
      <c r="V386" s="122"/>
      <c r="W386" s="122"/>
      <c r="X386" s="122"/>
      <c r="Y386" s="122"/>
      <c r="Z386" s="122"/>
      <c r="AA386" s="122"/>
      <c r="AB386" s="122"/>
      <c r="AC386" s="122"/>
      <c r="AD386" s="122"/>
      <c r="AE386" s="122"/>
      <c r="AF386" s="122"/>
      <c r="AG386" s="122"/>
      <c r="AH386" s="122"/>
      <c r="AI386" s="122"/>
      <c r="AJ386" s="122"/>
      <c r="AK386" s="122"/>
      <c r="AL386" s="122"/>
      <c r="AM386" s="122"/>
      <c r="AN386" s="122"/>
      <c r="AO386" s="122"/>
      <c r="AP386" s="122"/>
      <c r="AQ386" s="122"/>
      <c r="AR386" s="122"/>
      <c r="AS386" s="122"/>
      <c r="AT386" s="122"/>
      <c r="AU386" s="122"/>
      <c r="AV386" s="122"/>
      <c r="AW386" s="122"/>
      <c r="AX386" s="122"/>
      <c r="AY386" s="122"/>
      <c r="AZ386" s="122"/>
      <c r="BA386" s="122"/>
      <c r="BB386" s="122"/>
      <c r="BC386" s="122"/>
      <c r="BD386" s="122"/>
      <c r="BE386" s="122"/>
      <c r="BF386" s="122"/>
      <c r="BG386" s="122"/>
      <c r="BH386" s="122"/>
      <c r="BI386" s="122"/>
      <c r="BJ386" s="122"/>
      <c r="BK386" s="122"/>
    </row>
    <row r="387" spans="1:63" ht="12.75" x14ac:dyDescent="0.2">
      <c r="A387" s="122"/>
      <c r="B387" s="124"/>
      <c r="C387" s="124"/>
      <c r="D387" s="124"/>
      <c r="E387" s="122"/>
      <c r="F387" s="124"/>
      <c r="G387" s="122"/>
      <c r="H387" s="122"/>
      <c r="I387" s="122"/>
      <c r="J387" s="122"/>
      <c r="K387" s="122"/>
      <c r="L387" s="122"/>
      <c r="M387" s="122"/>
      <c r="N387" s="122"/>
      <c r="O387" s="122"/>
      <c r="P387" s="122"/>
      <c r="Q387" s="122"/>
      <c r="R387" s="122"/>
      <c r="S387" s="122"/>
      <c r="T387" s="122"/>
      <c r="U387" s="122"/>
      <c r="V387" s="122"/>
      <c r="W387" s="122"/>
      <c r="X387" s="122"/>
      <c r="Y387" s="122"/>
      <c r="Z387" s="122"/>
      <c r="AA387" s="122"/>
      <c r="AB387" s="122"/>
      <c r="AC387" s="122"/>
      <c r="AD387" s="122"/>
      <c r="AE387" s="122"/>
      <c r="AF387" s="122"/>
      <c r="AG387" s="122"/>
      <c r="AH387" s="122"/>
      <c r="AI387" s="122"/>
      <c r="AJ387" s="122"/>
      <c r="AK387" s="122"/>
      <c r="AL387" s="122"/>
      <c r="AM387" s="122"/>
      <c r="AN387" s="122"/>
      <c r="AO387" s="122"/>
      <c r="AP387" s="122"/>
      <c r="AQ387" s="122"/>
      <c r="AR387" s="122"/>
      <c r="AS387" s="122"/>
      <c r="AT387" s="122"/>
      <c r="AU387" s="122"/>
      <c r="AV387" s="122"/>
      <c r="AW387" s="122"/>
      <c r="AX387" s="122"/>
      <c r="AY387" s="122"/>
      <c r="AZ387" s="122"/>
      <c r="BA387" s="122"/>
      <c r="BB387" s="122"/>
      <c r="BC387" s="122"/>
      <c r="BD387" s="122"/>
      <c r="BE387" s="122"/>
      <c r="BF387" s="122"/>
      <c r="BG387" s="122"/>
      <c r="BH387" s="122"/>
      <c r="BI387" s="122"/>
      <c r="BJ387" s="122"/>
      <c r="BK387" s="122"/>
    </row>
    <row r="388" spans="1:63" ht="12.75" x14ac:dyDescent="0.2">
      <c r="A388" s="122"/>
      <c r="B388" s="124"/>
      <c r="C388" s="124"/>
      <c r="D388" s="124"/>
      <c r="E388" s="122"/>
      <c r="F388" s="124"/>
      <c r="G388" s="122"/>
      <c r="H388" s="122"/>
      <c r="I388" s="122"/>
      <c r="J388" s="122"/>
      <c r="K388" s="122"/>
      <c r="L388" s="122"/>
      <c r="M388" s="122"/>
      <c r="N388" s="122"/>
      <c r="O388" s="122"/>
      <c r="P388" s="122"/>
      <c r="Q388" s="122"/>
      <c r="R388" s="122"/>
      <c r="S388" s="122"/>
      <c r="T388" s="122"/>
      <c r="U388" s="122"/>
      <c r="V388" s="122"/>
      <c r="W388" s="122"/>
      <c r="X388" s="122"/>
      <c r="Y388" s="122"/>
      <c r="Z388" s="122"/>
      <c r="AA388" s="122"/>
      <c r="AB388" s="122"/>
      <c r="AC388" s="122"/>
      <c r="AD388" s="122"/>
      <c r="AE388" s="122"/>
      <c r="AF388" s="122"/>
      <c r="AG388" s="122"/>
      <c r="AH388" s="122"/>
      <c r="AI388" s="122"/>
      <c r="AJ388" s="122"/>
      <c r="AK388" s="122"/>
      <c r="AL388" s="122"/>
      <c r="AM388" s="122"/>
      <c r="AN388" s="122"/>
      <c r="AO388" s="122"/>
      <c r="AP388" s="122"/>
      <c r="AQ388" s="122"/>
      <c r="AR388" s="122"/>
      <c r="AS388" s="122"/>
      <c r="AT388" s="122"/>
      <c r="AU388" s="122"/>
      <c r="AV388" s="122"/>
      <c r="AW388" s="122"/>
      <c r="AX388" s="122"/>
      <c r="AY388" s="122"/>
      <c r="AZ388" s="122"/>
      <c r="BA388" s="122"/>
      <c r="BB388" s="122"/>
      <c r="BC388" s="122"/>
      <c r="BD388" s="122"/>
      <c r="BE388" s="122"/>
      <c r="BF388" s="122"/>
      <c r="BG388" s="122"/>
      <c r="BH388" s="122"/>
      <c r="BI388" s="122"/>
      <c r="BJ388" s="122"/>
      <c r="BK388" s="122"/>
    </row>
    <row r="389" spans="1:63" ht="12.75" x14ac:dyDescent="0.2">
      <c r="A389" s="122"/>
      <c r="B389" s="124"/>
      <c r="C389" s="124"/>
      <c r="D389" s="124"/>
      <c r="E389" s="122"/>
      <c r="F389" s="124"/>
      <c r="G389" s="122"/>
      <c r="H389" s="122"/>
      <c r="I389" s="122"/>
      <c r="J389" s="122"/>
      <c r="K389" s="122"/>
      <c r="L389" s="122"/>
      <c r="M389" s="122"/>
      <c r="N389" s="122"/>
      <c r="O389" s="122"/>
      <c r="P389" s="122"/>
      <c r="Q389" s="122"/>
      <c r="R389" s="122"/>
      <c r="S389" s="122"/>
      <c r="T389" s="122"/>
      <c r="U389" s="122"/>
      <c r="V389" s="122"/>
      <c r="W389" s="122"/>
      <c r="X389" s="122"/>
      <c r="Y389" s="122"/>
      <c r="Z389" s="122"/>
      <c r="AA389" s="122"/>
      <c r="AB389" s="122"/>
      <c r="AC389" s="122"/>
      <c r="AD389" s="122"/>
      <c r="AE389" s="122"/>
      <c r="AF389" s="122"/>
      <c r="AG389" s="122"/>
      <c r="AH389" s="122"/>
      <c r="AI389" s="122"/>
      <c r="AJ389" s="122"/>
      <c r="AK389" s="122"/>
      <c r="AL389" s="122"/>
      <c r="AM389" s="122"/>
      <c r="AN389" s="122"/>
      <c r="AO389" s="122"/>
      <c r="AP389" s="122"/>
      <c r="AQ389" s="122"/>
      <c r="AR389" s="122"/>
      <c r="AS389" s="122"/>
      <c r="AT389" s="122"/>
      <c r="AU389" s="122"/>
      <c r="AV389" s="122"/>
      <c r="AW389" s="122"/>
      <c r="AX389" s="122"/>
      <c r="AY389" s="122"/>
      <c r="AZ389" s="122"/>
      <c r="BA389" s="122"/>
      <c r="BB389" s="122"/>
      <c r="BC389" s="122"/>
      <c r="BD389" s="122"/>
      <c r="BE389" s="122"/>
      <c r="BF389" s="122"/>
      <c r="BG389" s="122"/>
      <c r="BH389" s="122"/>
      <c r="BI389" s="122"/>
      <c r="BJ389" s="122"/>
      <c r="BK389" s="122"/>
    </row>
    <row r="390" spans="1:63" ht="12.75" x14ac:dyDescent="0.2">
      <c r="A390" s="122"/>
      <c r="B390" s="124"/>
      <c r="C390" s="124"/>
      <c r="D390" s="124"/>
      <c r="E390" s="122"/>
      <c r="F390" s="124"/>
      <c r="G390" s="122"/>
      <c r="H390" s="122"/>
      <c r="I390" s="122"/>
      <c r="J390" s="122"/>
      <c r="K390" s="122"/>
      <c r="L390" s="122"/>
      <c r="M390" s="122"/>
      <c r="N390" s="122"/>
      <c r="O390" s="122"/>
      <c r="P390" s="122"/>
      <c r="Q390" s="122"/>
      <c r="R390" s="122"/>
      <c r="S390" s="122"/>
      <c r="T390" s="122"/>
      <c r="U390" s="122"/>
      <c r="V390" s="122"/>
      <c r="W390" s="122"/>
      <c r="X390" s="122"/>
      <c r="Y390" s="122"/>
      <c r="Z390" s="122"/>
      <c r="AA390" s="122"/>
      <c r="AB390" s="122"/>
      <c r="AC390" s="122"/>
      <c r="AD390" s="122"/>
      <c r="AE390" s="122"/>
      <c r="AF390" s="122"/>
      <c r="AG390" s="122"/>
      <c r="AH390" s="122"/>
      <c r="AI390" s="122"/>
      <c r="AJ390" s="122"/>
      <c r="AK390" s="122"/>
      <c r="AL390" s="122"/>
      <c r="AM390" s="122"/>
      <c r="AN390" s="122"/>
      <c r="AO390" s="122"/>
      <c r="AP390" s="122"/>
      <c r="AQ390" s="122"/>
      <c r="AR390" s="122"/>
      <c r="AS390" s="122"/>
      <c r="AT390" s="122"/>
      <c r="AU390" s="122"/>
      <c r="AV390" s="122"/>
      <c r="AW390" s="122"/>
      <c r="AX390" s="122"/>
      <c r="AY390" s="122"/>
      <c r="AZ390" s="122"/>
      <c r="BA390" s="122"/>
      <c r="BB390" s="122"/>
      <c r="BC390" s="122"/>
      <c r="BD390" s="122"/>
      <c r="BE390" s="122"/>
      <c r="BF390" s="122"/>
      <c r="BG390" s="122"/>
      <c r="BH390" s="122"/>
      <c r="BI390" s="122"/>
      <c r="BJ390" s="122"/>
      <c r="BK390" s="122"/>
    </row>
    <row r="391" spans="1:63" ht="12.75" x14ac:dyDescent="0.2">
      <c r="A391" s="122"/>
      <c r="B391" s="124"/>
      <c r="C391" s="124"/>
      <c r="D391" s="124"/>
      <c r="E391" s="122"/>
      <c r="F391" s="124"/>
      <c r="G391" s="122"/>
      <c r="H391" s="122"/>
      <c r="I391" s="122"/>
      <c r="J391" s="122"/>
      <c r="K391" s="122"/>
      <c r="L391" s="122"/>
      <c r="M391" s="122"/>
      <c r="N391" s="122"/>
      <c r="O391" s="122"/>
      <c r="P391" s="122"/>
      <c r="Q391" s="122"/>
      <c r="R391" s="122"/>
      <c r="S391" s="122"/>
      <c r="T391" s="122"/>
      <c r="U391" s="122"/>
      <c r="V391" s="122"/>
      <c r="W391" s="122"/>
      <c r="X391" s="122"/>
      <c r="Y391" s="122"/>
      <c r="Z391" s="122"/>
      <c r="AA391" s="122"/>
      <c r="AB391" s="122"/>
      <c r="AC391" s="122"/>
      <c r="AD391" s="122"/>
      <c r="AE391" s="122"/>
      <c r="AF391" s="122"/>
      <c r="AG391" s="122"/>
      <c r="AH391" s="122"/>
      <c r="AI391" s="122"/>
      <c r="AJ391" s="122"/>
      <c r="AK391" s="122"/>
      <c r="AL391" s="122"/>
      <c r="AM391" s="122"/>
      <c r="AN391" s="122"/>
      <c r="AO391" s="122"/>
      <c r="AP391" s="122"/>
      <c r="AQ391" s="122"/>
      <c r="AR391" s="122"/>
      <c r="AS391" s="122"/>
      <c r="AT391" s="122"/>
      <c r="AU391" s="122"/>
      <c r="AV391" s="122"/>
      <c r="AW391" s="122"/>
      <c r="AX391" s="122"/>
      <c r="AY391" s="122"/>
      <c r="AZ391" s="122"/>
      <c r="BA391" s="122"/>
      <c r="BB391" s="122"/>
      <c r="BC391" s="122"/>
      <c r="BD391" s="122"/>
      <c r="BE391" s="122"/>
      <c r="BF391" s="122"/>
      <c r="BG391" s="122"/>
      <c r="BH391" s="122"/>
      <c r="BI391" s="122"/>
      <c r="BJ391" s="122"/>
      <c r="BK391" s="122"/>
    </row>
    <row r="392" spans="1:63" ht="12.75" x14ac:dyDescent="0.2">
      <c r="A392" s="122"/>
      <c r="B392" s="124"/>
      <c r="C392" s="124"/>
      <c r="D392" s="124"/>
      <c r="E392" s="122"/>
      <c r="F392" s="124"/>
      <c r="G392" s="122"/>
      <c r="H392" s="122"/>
      <c r="I392" s="122"/>
      <c r="J392" s="122"/>
      <c r="K392" s="122"/>
      <c r="L392" s="122"/>
      <c r="M392" s="122"/>
      <c r="N392" s="122"/>
      <c r="O392" s="122"/>
      <c r="P392" s="122"/>
      <c r="Q392" s="122"/>
      <c r="R392" s="122"/>
      <c r="S392" s="122"/>
      <c r="T392" s="122"/>
      <c r="U392" s="122"/>
      <c r="V392" s="122"/>
      <c r="W392" s="122"/>
      <c r="X392" s="122"/>
      <c r="Y392" s="122"/>
      <c r="Z392" s="122"/>
      <c r="AA392" s="122"/>
      <c r="AB392" s="122"/>
      <c r="AC392" s="122"/>
      <c r="AD392" s="122"/>
      <c r="AE392" s="122"/>
      <c r="AF392" s="122"/>
      <c r="AG392" s="122"/>
      <c r="AH392" s="122"/>
      <c r="AI392" s="122"/>
      <c r="AJ392" s="122"/>
      <c r="AK392" s="122"/>
      <c r="AL392" s="122"/>
      <c r="AM392" s="122"/>
      <c r="AN392" s="122"/>
      <c r="AO392" s="122"/>
      <c r="AP392" s="122"/>
      <c r="AQ392" s="122"/>
      <c r="AR392" s="122"/>
      <c r="AS392" s="122"/>
      <c r="AT392" s="122"/>
      <c r="AU392" s="122"/>
      <c r="AV392" s="122"/>
      <c r="AW392" s="122"/>
      <c r="AX392" s="122"/>
      <c r="AY392" s="122"/>
      <c r="AZ392" s="122"/>
      <c r="BA392" s="122"/>
      <c r="BB392" s="122"/>
      <c r="BC392" s="122"/>
      <c r="BD392" s="122"/>
      <c r="BE392" s="122"/>
      <c r="BF392" s="122"/>
      <c r="BG392" s="122"/>
      <c r="BH392" s="122"/>
      <c r="BI392" s="122"/>
      <c r="BJ392" s="122"/>
      <c r="BK392" s="122"/>
    </row>
    <row r="393" spans="1:63" ht="12.75" x14ac:dyDescent="0.2">
      <c r="A393" s="122"/>
      <c r="B393" s="124"/>
      <c r="C393" s="124"/>
      <c r="D393" s="124"/>
      <c r="E393" s="122"/>
      <c r="F393" s="124"/>
      <c r="G393" s="122"/>
      <c r="H393" s="122"/>
      <c r="I393" s="122"/>
      <c r="J393" s="122"/>
      <c r="K393" s="122"/>
      <c r="L393" s="122"/>
      <c r="M393" s="122"/>
      <c r="N393" s="122"/>
      <c r="O393" s="122"/>
      <c r="P393" s="122"/>
      <c r="Q393" s="122"/>
      <c r="R393" s="122"/>
      <c r="S393" s="122"/>
      <c r="T393" s="122"/>
      <c r="U393" s="122"/>
      <c r="V393" s="122"/>
      <c r="W393" s="122"/>
      <c r="X393" s="122"/>
      <c r="Y393" s="122"/>
      <c r="Z393" s="122"/>
      <c r="AA393" s="122"/>
      <c r="AB393" s="122"/>
      <c r="AC393" s="122"/>
      <c r="AD393" s="122"/>
      <c r="AE393" s="122"/>
      <c r="AF393" s="122"/>
      <c r="AG393" s="122"/>
      <c r="AH393" s="122"/>
      <c r="AI393" s="122"/>
      <c r="AJ393" s="122"/>
      <c r="AK393" s="122"/>
      <c r="AL393" s="122"/>
      <c r="AM393" s="122"/>
      <c r="AN393" s="122"/>
      <c r="AO393" s="122"/>
      <c r="AP393" s="122"/>
      <c r="AQ393" s="122"/>
      <c r="AR393" s="122"/>
      <c r="AS393" s="122"/>
      <c r="AT393" s="122"/>
      <c r="AU393" s="122"/>
      <c r="AV393" s="122"/>
      <c r="AW393" s="122"/>
      <c r="AX393" s="122"/>
      <c r="AY393" s="122"/>
      <c r="AZ393" s="122"/>
      <c r="BA393" s="122"/>
      <c r="BB393" s="122"/>
      <c r="BC393" s="122"/>
      <c r="BD393" s="122"/>
      <c r="BE393" s="122"/>
      <c r="BF393" s="122"/>
      <c r="BG393" s="122"/>
      <c r="BH393" s="122"/>
      <c r="BI393" s="122"/>
      <c r="BJ393" s="122"/>
      <c r="BK393" s="122"/>
    </row>
    <row r="394" spans="1:63" ht="12.75" x14ac:dyDescent="0.2">
      <c r="A394" s="122"/>
      <c r="B394" s="124"/>
      <c r="C394" s="124"/>
      <c r="D394" s="124"/>
      <c r="E394" s="122"/>
      <c r="F394" s="124"/>
      <c r="G394" s="122"/>
      <c r="H394" s="122"/>
      <c r="I394" s="122"/>
      <c r="J394" s="122"/>
      <c r="K394" s="122"/>
      <c r="L394" s="122"/>
      <c r="M394" s="122"/>
      <c r="N394" s="122"/>
      <c r="O394" s="122"/>
      <c r="P394" s="122"/>
      <c r="Q394" s="122"/>
      <c r="R394" s="122"/>
      <c r="S394" s="122"/>
      <c r="T394" s="122"/>
      <c r="U394" s="122"/>
      <c r="V394" s="122"/>
      <c r="W394" s="122"/>
      <c r="X394" s="122"/>
      <c r="Y394" s="122"/>
      <c r="Z394" s="122"/>
      <c r="AA394" s="122"/>
      <c r="AB394" s="122"/>
      <c r="AC394" s="122"/>
      <c r="AD394" s="122"/>
      <c r="AE394" s="122"/>
      <c r="AF394" s="122"/>
      <c r="AG394" s="122"/>
      <c r="AH394" s="122"/>
      <c r="AI394" s="122"/>
      <c r="AJ394" s="122"/>
      <c r="AK394" s="122"/>
      <c r="AL394" s="122"/>
      <c r="AM394" s="122"/>
      <c r="AN394" s="122"/>
      <c r="AO394" s="122"/>
      <c r="AP394" s="122"/>
      <c r="AQ394" s="122"/>
      <c r="AR394" s="122"/>
      <c r="AS394" s="122"/>
      <c r="AT394" s="122"/>
      <c r="AU394" s="122"/>
      <c r="AV394" s="122"/>
      <c r="AW394" s="122"/>
      <c r="AX394" s="122"/>
      <c r="AY394" s="122"/>
      <c r="AZ394" s="122"/>
      <c r="BA394" s="122"/>
      <c r="BB394" s="122"/>
      <c r="BC394" s="122"/>
      <c r="BD394" s="122"/>
      <c r="BE394" s="122"/>
      <c r="BF394" s="122"/>
      <c r="BG394" s="122"/>
      <c r="BH394" s="122"/>
      <c r="BI394" s="122"/>
      <c r="BJ394" s="122"/>
      <c r="BK394" s="122"/>
    </row>
    <row r="395" spans="1:63" ht="12.75" x14ac:dyDescent="0.2">
      <c r="A395" s="122"/>
      <c r="B395" s="124"/>
      <c r="C395" s="124"/>
      <c r="D395" s="124"/>
      <c r="E395" s="122"/>
      <c r="F395" s="124"/>
      <c r="G395" s="122"/>
      <c r="H395" s="122"/>
      <c r="I395" s="122"/>
      <c r="J395" s="122"/>
      <c r="K395" s="122"/>
      <c r="L395" s="122"/>
      <c r="M395" s="122"/>
      <c r="N395" s="122"/>
      <c r="O395" s="122"/>
      <c r="P395" s="122"/>
      <c r="Q395" s="122"/>
      <c r="R395" s="122"/>
      <c r="S395" s="122"/>
      <c r="T395" s="122"/>
      <c r="U395" s="122"/>
      <c r="V395" s="122"/>
      <c r="W395" s="122"/>
      <c r="X395" s="122"/>
      <c r="Y395" s="122"/>
      <c r="Z395" s="122"/>
      <c r="AA395" s="122"/>
      <c r="AB395" s="122"/>
      <c r="AC395" s="122"/>
      <c r="AD395" s="122"/>
      <c r="AE395" s="122"/>
      <c r="AF395" s="122"/>
      <c r="AG395" s="122"/>
      <c r="AH395" s="122"/>
      <c r="AI395" s="122"/>
      <c r="AJ395" s="122"/>
      <c r="AK395" s="122"/>
      <c r="AL395" s="122"/>
      <c r="AM395" s="122"/>
      <c r="AN395" s="122"/>
      <c r="AO395" s="122"/>
      <c r="AP395" s="122"/>
      <c r="AQ395" s="122"/>
      <c r="AR395" s="122"/>
      <c r="AS395" s="122"/>
      <c r="AT395" s="122"/>
      <c r="AU395" s="122"/>
      <c r="AV395" s="122"/>
      <c r="AW395" s="122"/>
      <c r="AX395" s="122"/>
      <c r="AY395" s="122"/>
      <c r="AZ395" s="122"/>
      <c r="BA395" s="122"/>
      <c r="BB395" s="122"/>
      <c r="BC395" s="122"/>
      <c r="BD395" s="122"/>
      <c r="BE395" s="122"/>
      <c r="BF395" s="122"/>
      <c r="BG395" s="122"/>
      <c r="BH395" s="122"/>
      <c r="BI395" s="122"/>
      <c r="BJ395" s="122"/>
      <c r="BK395" s="122"/>
    </row>
    <row r="396" spans="1:63" ht="12.75" x14ac:dyDescent="0.2">
      <c r="A396" s="122"/>
      <c r="B396" s="124"/>
      <c r="C396" s="124"/>
      <c r="D396" s="124"/>
      <c r="E396" s="122"/>
      <c r="F396" s="124"/>
      <c r="G396" s="122"/>
      <c r="H396" s="122"/>
      <c r="I396" s="122"/>
      <c r="J396" s="122"/>
      <c r="K396" s="122"/>
      <c r="L396" s="122"/>
      <c r="M396" s="122"/>
      <c r="N396" s="122"/>
      <c r="O396" s="122"/>
      <c r="P396" s="122"/>
      <c r="Q396" s="122"/>
      <c r="R396" s="122"/>
      <c r="S396" s="122"/>
      <c r="T396" s="122"/>
      <c r="U396" s="122"/>
      <c r="V396" s="122"/>
      <c r="W396" s="122"/>
      <c r="X396" s="122"/>
      <c r="Y396" s="122"/>
      <c r="Z396" s="122"/>
      <c r="AA396" s="122"/>
      <c r="AB396" s="122"/>
      <c r="AC396" s="122"/>
      <c r="AD396" s="122"/>
      <c r="AE396" s="122"/>
      <c r="AF396" s="122"/>
      <c r="AG396" s="122"/>
      <c r="AH396" s="122"/>
      <c r="AI396" s="122"/>
      <c r="AJ396" s="122"/>
      <c r="AK396" s="122"/>
      <c r="AL396" s="122"/>
      <c r="AM396" s="122"/>
      <c r="AN396" s="122"/>
      <c r="AO396" s="122"/>
      <c r="AP396" s="122"/>
      <c r="AQ396" s="122"/>
      <c r="AR396" s="122"/>
      <c r="AS396" s="122"/>
      <c r="AT396" s="122"/>
      <c r="AU396" s="122"/>
      <c r="AV396" s="122"/>
      <c r="AW396" s="122"/>
      <c r="AX396" s="122"/>
      <c r="AY396" s="122"/>
      <c r="AZ396" s="122"/>
      <c r="BA396" s="122"/>
      <c r="BB396" s="122"/>
      <c r="BC396" s="122"/>
      <c r="BD396" s="122"/>
      <c r="BE396" s="122"/>
      <c r="BF396" s="122"/>
      <c r="BG396" s="122"/>
      <c r="BH396" s="122"/>
      <c r="BI396" s="122"/>
      <c r="BJ396" s="122"/>
      <c r="BK396" s="122"/>
    </row>
    <row r="397" spans="1:63" ht="12.75" x14ac:dyDescent="0.2">
      <c r="A397" s="122"/>
      <c r="B397" s="124"/>
      <c r="C397" s="124"/>
      <c r="D397" s="124"/>
      <c r="E397" s="122"/>
      <c r="F397" s="124"/>
      <c r="G397" s="122"/>
      <c r="H397" s="122"/>
      <c r="I397" s="122"/>
      <c r="J397" s="122"/>
      <c r="K397" s="122"/>
      <c r="L397" s="122"/>
      <c r="M397" s="122"/>
      <c r="N397" s="122"/>
      <c r="O397" s="122"/>
      <c r="P397" s="122"/>
      <c r="Q397" s="122"/>
      <c r="R397" s="122"/>
      <c r="S397" s="122"/>
      <c r="T397" s="122"/>
      <c r="U397" s="122"/>
      <c r="V397" s="122"/>
      <c r="W397" s="122"/>
      <c r="X397" s="122"/>
      <c r="Y397" s="122"/>
      <c r="Z397" s="122"/>
      <c r="AA397" s="122"/>
      <c r="AB397" s="122"/>
      <c r="AC397" s="122"/>
      <c r="AD397" s="122"/>
      <c r="AE397" s="122"/>
      <c r="AF397" s="122"/>
      <c r="AG397" s="122"/>
      <c r="AH397" s="122"/>
      <c r="AI397" s="122"/>
      <c r="AJ397" s="122"/>
      <c r="AK397" s="122"/>
      <c r="AL397" s="122"/>
      <c r="AM397" s="122"/>
      <c r="AN397" s="122"/>
      <c r="AO397" s="122"/>
      <c r="AP397" s="122"/>
      <c r="AQ397" s="122"/>
      <c r="AR397" s="122"/>
      <c r="AS397" s="122"/>
      <c r="AT397" s="122"/>
      <c r="AU397" s="122"/>
      <c r="AV397" s="122"/>
      <c r="AW397" s="122"/>
      <c r="AX397" s="122"/>
      <c r="AY397" s="122"/>
      <c r="AZ397" s="122"/>
      <c r="BA397" s="122"/>
      <c r="BB397" s="122"/>
      <c r="BC397" s="122"/>
      <c r="BD397" s="122"/>
      <c r="BE397" s="122"/>
      <c r="BF397" s="122"/>
      <c r="BG397" s="122"/>
      <c r="BH397" s="122"/>
      <c r="BI397" s="122"/>
      <c r="BJ397" s="122"/>
      <c r="BK397" s="122"/>
    </row>
    <row r="398" spans="1:63" ht="12.75" x14ac:dyDescent="0.2">
      <c r="A398" s="122"/>
      <c r="B398" s="124"/>
      <c r="C398" s="124"/>
      <c r="D398" s="124"/>
      <c r="E398" s="122"/>
      <c r="F398" s="124"/>
      <c r="G398" s="122"/>
      <c r="H398" s="122"/>
      <c r="I398" s="122"/>
      <c r="J398" s="122"/>
      <c r="K398" s="122"/>
      <c r="L398" s="122"/>
      <c r="M398" s="122"/>
      <c r="N398" s="122"/>
      <c r="O398" s="122"/>
      <c r="P398" s="122"/>
      <c r="Q398" s="122"/>
      <c r="R398" s="122"/>
      <c r="S398" s="122"/>
      <c r="T398" s="122"/>
      <c r="U398" s="122"/>
      <c r="V398" s="122"/>
      <c r="W398" s="122"/>
      <c r="X398" s="122"/>
      <c r="Y398" s="122"/>
      <c r="Z398" s="122"/>
      <c r="AA398" s="122"/>
      <c r="AB398" s="122"/>
      <c r="AC398" s="122"/>
      <c r="AD398" s="122"/>
      <c r="AE398" s="122"/>
      <c r="AF398" s="122"/>
      <c r="AG398" s="122"/>
      <c r="AH398" s="122"/>
      <c r="AI398" s="122"/>
      <c r="AJ398" s="122"/>
      <c r="AK398" s="122"/>
      <c r="AL398" s="122"/>
      <c r="AM398" s="122"/>
      <c r="AN398" s="122"/>
      <c r="AO398" s="122"/>
      <c r="AP398" s="122"/>
      <c r="AQ398" s="122"/>
      <c r="AR398" s="122"/>
      <c r="AS398" s="122"/>
      <c r="AT398" s="122"/>
      <c r="AU398" s="122"/>
      <c r="AV398" s="122"/>
      <c r="AW398" s="122"/>
      <c r="AX398" s="122"/>
      <c r="AY398" s="122"/>
      <c r="AZ398" s="122"/>
      <c r="BA398" s="122"/>
      <c r="BB398" s="122"/>
      <c r="BC398" s="122"/>
      <c r="BD398" s="122"/>
      <c r="BE398" s="122"/>
      <c r="BF398" s="122"/>
      <c r="BG398" s="122"/>
      <c r="BH398" s="122"/>
      <c r="BI398" s="122"/>
      <c r="BJ398" s="122"/>
      <c r="BK398" s="122"/>
    </row>
    <row r="399" spans="1:63" ht="12.75" x14ac:dyDescent="0.2">
      <c r="A399" s="122"/>
      <c r="B399" s="124"/>
      <c r="C399" s="124"/>
      <c r="D399" s="124"/>
      <c r="E399" s="122"/>
      <c r="F399" s="124"/>
      <c r="G399" s="122"/>
      <c r="H399" s="122"/>
      <c r="I399" s="122"/>
      <c r="J399" s="122"/>
      <c r="K399" s="122"/>
      <c r="L399" s="122"/>
      <c r="M399" s="122"/>
      <c r="N399" s="122"/>
      <c r="O399" s="122"/>
      <c r="P399" s="122"/>
      <c r="Q399" s="122"/>
      <c r="R399" s="122"/>
      <c r="S399" s="122"/>
      <c r="T399" s="122"/>
      <c r="U399" s="122"/>
      <c r="V399" s="122"/>
      <c r="W399" s="122"/>
      <c r="X399" s="122"/>
      <c r="Y399" s="122"/>
      <c r="Z399" s="122"/>
      <c r="AA399" s="122"/>
      <c r="AB399" s="122"/>
      <c r="AC399" s="122"/>
      <c r="AD399" s="122"/>
      <c r="AE399" s="122"/>
      <c r="AF399" s="122"/>
      <c r="AG399" s="122"/>
      <c r="AH399" s="122"/>
      <c r="AI399" s="122"/>
      <c r="AJ399" s="122"/>
      <c r="AK399" s="122"/>
      <c r="AL399" s="122"/>
      <c r="AM399" s="122"/>
      <c r="AN399" s="122"/>
      <c r="AO399" s="122"/>
      <c r="AP399" s="122"/>
      <c r="AQ399" s="122"/>
      <c r="AR399" s="122"/>
      <c r="AS399" s="122"/>
      <c r="AT399" s="122"/>
      <c r="AU399" s="122"/>
      <c r="AV399" s="122"/>
      <c r="AW399" s="122"/>
      <c r="AX399" s="122"/>
      <c r="AY399" s="122"/>
      <c r="AZ399" s="122"/>
      <c r="BA399" s="122"/>
      <c r="BB399" s="122"/>
      <c r="BC399" s="122"/>
      <c r="BD399" s="122"/>
      <c r="BE399" s="122"/>
      <c r="BF399" s="122"/>
      <c r="BG399" s="122"/>
      <c r="BH399" s="122"/>
      <c r="BI399" s="122"/>
      <c r="BJ399" s="122"/>
      <c r="BK399" s="122"/>
    </row>
    <row r="400" spans="1:63" ht="12.75" x14ac:dyDescent="0.2">
      <c r="A400" s="122"/>
      <c r="B400" s="124"/>
      <c r="C400" s="124"/>
      <c r="D400" s="124"/>
      <c r="E400" s="122"/>
      <c r="F400" s="124"/>
      <c r="G400" s="122"/>
      <c r="H400" s="122"/>
      <c r="I400" s="122"/>
      <c r="J400" s="122"/>
      <c r="K400" s="122"/>
      <c r="L400" s="122"/>
      <c r="M400" s="122"/>
      <c r="N400" s="122"/>
      <c r="O400" s="122"/>
      <c r="P400" s="122"/>
      <c r="Q400" s="122"/>
      <c r="R400" s="122"/>
      <c r="S400" s="122"/>
      <c r="T400" s="122"/>
      <c r="U400" s="122"/>
      <c r="V400" s="122"/>
      <c r="W400" s="122"/>
      <c r="X400" s="122"/>
      <c r="Y400" s="122"/>
      <c r="Z400" s="122"/>
      <c r="AA400" s="122"/>
      <c r="AB400" s="122"/>
      <c r="AC400" s="122"/>
      <c r="AD400" s="122"/>
      <c r="AE400" s="122"/>
      <c r="AF400" s="122"/>
      <c r="AG400" s="122"/>
      <c r="AH400" s="122"/>
      <c r="AI400" s="122"/>
      <c r="AJ400" s="122"/>
      <c r="AK400" s="122"/>
      <c r="AL400" s="122"/>
      <c r="AM400" s="122"/>
      <c r="AN400" s="122"/>
      <c r="AO400" s="122"/>
      <c r="AP400" s="122"/>
      <c r="AQ400" s="122"/>
      <c r="AR400" s="122"/>
      <c r="AS400" s="122"/>
      <c r="AT400" s="122"/>
      <c r="AU400" s="122"/>
      <c r="AV400" s="122"/>
      <c r="AW400" s="122"/>
      <c r="AX400" s="122"/>
      <c r="AY400" s="122"/>
      <c r="AZ400" s="122"/>
      <c r="BA400" s="122"/>
      <c r="BB400" s="122"/>
      <c r="BC400" s="122"/>
      <c r="BD400" s="122"/>
      <c r="BE400" s="122"/>
      <c r="BF400" s="122"/>
      <c r="BG400" s="122"/>
      <c r="BH400" s="122"/>
      <c r="BI400" s="122"/>
      <c r="BJ400" s="122"/>
      <c r="BK400" s="122"/>
    </row>
    <row r="401" spans="1:63" ht="12.75" x14ac:dyDescent="0.2">
      <c r="A401" s="122"/>
      <c r="B401" s="124"/>
      <c r="C401" s="124"/>
      <c r="D401" s="124"/>
      <c r="E401" s="122"/>
      <c r="F401" s="124"/>
      <c r="G401" s="122"/>
      <c r="H401" s="122"/>
      <c r="I401" s="122"/>
      <c r="J401" s="122"/>
      <c r="K401" s="122"/>
      <c r="L401" s="122"/>
      <c r="M401" s="122"/>
      <c r="N401" s="122"/>
      <c r="O401" s="122"/>
      <c r="P401" s="122"/>
      <c r="Q401" s="122"/>
      <c r="R401" s="122"/>
      <c r="S401" s="122"/>
      <c r="T401" s="122"/>
      <c r="U401" s="122"/>
      <c r="V401" s="122"/>
      <c r="W401" s="122"/>
      <c r="X401" s="122"/>
      <c r="Y401" s="122"/>
      <c r="Z401" s="122"/>
      <c r="AA401" s="122"/>
      <c r="AB401" s="122"/>
      <c r="AC401" s="122"/>
      <c r="AD401" s="122"/>
      <c r="AE401" s="122"/>
      <c r="AF401" s="122"/>
      <c r="AG401" s="122"/>
      <c r="AH401" s="122"/>
      <c r="AI401" s="122"/>
      <c r="AJ401" s="122"/>
      <c r="AK401" s="122"/>
      <c r="AL401" s="122"/>
      <c r="AM401" s="122"/>
      <c r="AN401" s="122"/>
      <c r="AO401" s="122"/>
      <c r="AP401" s="122"/>
      <c r="AQ401" s="122"/>
      <c r="AR401" s="122"/>
      <c r="AS401" s="122"/>
      <c r="AT401" s="122"/>
      <c r="AU401" s="122"/>
      <c r="AV401" s="122"/>
      <c r="AW401" s="122"/>
      <c r="AX401" s="122"/>
      <c r="AY401" s="122"/>
      <c r="AZ401" s="122"/>
      <c r="BA401" s="122"/>
      <c r="BB401" s="122"/>
      <c r="BC401" s="122"/>
      <c r="BD401" s="122"/>
      <c r="BE401" s="122"/>
      <c r="BF401" s="122"/>
      <c r="BG401" s="122"/>
      <c r="BH401" s="122"/>
      <c r="BI401" s="122"/>
      <c r="BJ401" s="122"/>
      <c r="BK401" s="122"/>
    </row>
    <row r="402" spans="1:63" ht="12.75" x14ac:dyDescent="0.2">
      <c r="A402" s="122"/>
      <c r="B402" s="124"/>
      <c r="C402" s="124"/>
      <c r="D402" s="124"/>
      <c r="E402" s="122"/>
      <c r="F402" s="124"/>
      <c r="G402" s="122"/>
      <c r="H402" s="122"/>
      <c r="I402" s="122"/>
      <c r="J402" s="122"/>
      <c r="K402" s="122"/>
      <c r="L402" s="122"/>
      <c r="M402" s="122"/>
      <c r="N402" s="122"/>
      <c r="O402" s="122"/>
      <c r="P402" s="122"/>
      <c r="Q402" s="122"/>
      <c r="R402" s="122"/>
      <c r="S402" s="122"/>
      <c r="T402" s="122"/>
      <c r="U402" s="122"/>
      <c r="V402" s="122"/>
      <c r="W402" s="122"/>
      <c r="X402" s="122"/>
      <c r="Y402" s="122"/>
      <c r="Z402" s="122"/>
      <c r="AA402" s="122"/>
      <c r="AB402" s="122"/>
      <c r="AC402" s="122"/>
      <c r="AD402" s="122"/>
      <c r="AE402" s="122"/>
      <c r="AF402" s="122"/>
      <c r="AG402" s="122"/>
      <c r="AH402" s="122"/>
      <c r="AI402" s="122"/>
      <c r="AJ402" s="122"/>
      <c r="AK402" s="122"/>
      <c r="AL402" s="122"/>
      <c r="AM402" s="122"/>
      <c r="AN402" s="122"/>
      <c r="AO402" s="122"/>
      <c r="AP402" s="122"/>
      <c r="AQ402" s="122"/>
      <c r="AR402" s="122"/>
      <c r="AS402" s="122"/>
      <c r="AT402" s="122"/>
      <c r="AU402" s="122"/>
      <c r="AV402" s="122"/>
      <c r="AW402" s="122"/>
      <c r="AX402" s="122"/>
      <c r="AY402" s="122"/>
      <c r="AZ402" s="122"/>
      <c r="BA402" s="122"/>
      <c r="BB402" s="122"/>
      <c r="BC402" s="122"/>
      <c r="BD402" s="122"/>
      <c r="BE402" s="122"/>
      <c r="BF402" s="122"/>
      <c r="BG402" s="122"/>
      <c r="BH402" s="122"/>
      <c r="BI402" s="122"/>
      <c r="BJ402" s="122"/>
      <c r="BK402" s="122"/>
    </row>
    <row r="403" spans="1:63" ht="12.75" x14ac:dyDescent="0.2">
      <c r="A403" s="122"/>
      <c r="B403" s="124"/>
      <c r="C403" s="124"/>
      <c r="D403" s="124"/>
      <c r="E403" s="122"/>
      <c r="F403" s="124"/>
      <c r="G403" s="122"/>
      <c r="H403" s="122"/>
      <c r="I403" s="122"/>
      <c r="J403" s="122"/>
      <c r="K403" s="122"/>
      <c r="L403" s="122"/>
      <c r="M403" s="122"/>
      <c r="N403" s="122"/>
      <c r="O403" s="122"/>
      <c r="P403" s="122"/>
      <c r="Q403" s="122"/>
      <c r="R403" s="122"/>
      <c r="S403" s="122"/>
      <c r="T403" s="122"/>
      <c r="U403" s="122"/>
      <c r="V403" s="122"/>
      <c r="W403" s="122"/>
      <c r="X403" s="122"/>
      <c r="Y403" s="122"/>
      <c r="Z403" s="122"/>
      <c r="AA403" s="122"/>
      <c r="AB403" s="122"/>
      <c r="AC403" s="122"/>
      <c r="AD403" s="122"/>
      <c r="AE403" s="122"/>
      <c r="AF403" s="122"/>
      <c r="AG403" s="122"/>
      <c r="AH403" s="122"/>
      <c r="AI403" s="122"/>
      <c r="AJ403" s="122"/>
      <c r="AK403" s="122"/>
      <c r="AL403" s="122"/>
      <c r="AM403" s="122"/>
      <c r="AN403" s="122"/>
      <c r="AO403" s="122"/>
      <c r="AP403" s="122"/>
      <c r="AQ403" s="122"/>
      <c r="AR403" s="122"/>
      <c r="AS403" s="122"/>
      <c r="AT403" s="122"/>
      <c r="AU403" s="122"/>
      <c r="AV403" s="122"/>
      <c r="AW403" s="122"/>
      <c r="AX403" s="122"/>
      <c r="AY403" s="122"/>
      <c r="AZ403" s="122"/>
      <c r="BA403" s="122"/>
      <c r="BB403" s="122"/>
      <c r="BC403" s="122"/>
      <c r="BD403" s="122"/>
      <c r="BE403" s="122"/>
      <c r="BF403" s="122"/>
      <c r="BG403" s="122"/>
      <c r="BH403" s="122"/>
      <c r="BI403" s="122"/>
      <c r="BJ403" s="122"/>
      <c r="BK403" s="122"/>
    </row>
    <row r="404" spans="1:63" ht="12.75" x14ac:dyDescent="0.2">
      <c r="A404" s="122"/>
      <c r="B404" s="124"/>
      <c r="C404" s="124"/>
      <c r="D404" s="124"/>
      <c r="E404" s="122"/>
      <c r="F404" s="124"/>
      <c r="G404" s="122"/>
      <c r="H404" s="122"/>
      <c r="I404" s="122"/>
      <c r="J404" s="122"/>
      <c r="K404" s="122"/>
      <c r="L404" s="122"/>
      <c r="M404" s="122"/>
      <c r="N404" s="122"/>
      <c r="O404" s="122"/>
      <c r="P404" s="122"/>
      <c r="Q404" s="122"/>
      <c r="R404" s="122"/>
      <c r="S404" s="122"/>
      <c r="T404" s="122"/>
      <c r="U404" s="122"/>
      <c r="V404" s="122"/>
      <c r="W404" s="122"/>
      <c r="X404" s="122"/>
      <c r="Y404" s="122"/>
      <c r="Z404" s="122"/>
      <c r="AA404" s="122"/>
      <c r="AB404" s="122"/>
      <c r="AC404" s="122"/>
      <c r="AD404" s="122"/>
      <c r="AE404" s="122"/>
      <c r="AF404" s="122"/>
      <c r="AG404" s="122"/>
      <c r="AH404" s="122"/>
      <c r="AI404" s="122"/>
      <c r="AJ404" s="122"/>
      <c r="AK404" s="122"/>
      <c r="AL404" s="122"/>
      <c r="AM404" s="122"/>
      <c r="AN404" s="122"/>
      <c r="AO404" s="122"/>
      <c r="AP404" s="122"/>
      <c r="AQ404" s="122"/>
      <c r="AR404" s="122"/>
      <c r="AS404" s="122"/>
      <c r="AT404" s="122"/>
      <c r="AU404" s="122"/>
      <c r="AV404" s="122"/>
      <c r="AW404" s="122"/>
      <c r="AX404" s="122"/>
      <c r="AY404" s="122"/>
      <c r="AZ404" s="122"/>
      <c r="BA404" s="122"/>
      <c r="BB404" s="122"/>
      <c r="BC404" s="122"/>
      <c r="BD404" s="122"/>
      <c r="BE404" s="122"/>
      <c r="BF404" s="122"/>
      <c r="BG404" s="122"/>
      <c r="BH404" s="122"/>
      <c r="BI404" s="122"/>
      <c r="BJ404" s="122"/>
      <c r="BK404" s="122"/>
    </row>
    <row r="405" spans="1:63" ht="12.75" x14ac:dyDescent="0.2">
      <c r="A405" s="122"/>
      <c r="B405" s="124"/>
      <c r="C405" s="124"/>
      <c r="D405" s="124"/>
      <c r="E405" s="122"/>
      <c r="F405" s="124"/>
      <c r="G405" s="122"/>
      <c r="H405" s="122"/>
      <c r="I405" s="122"/>
      <c r="J405" s="122"/>
      <c r="K405" s="122"/>
      <c r="L405" s="122"/>
      <c r="M405" s="122"/>
      <c r="N405" s="122"/>
      <c r="O405" s="122"/>
      <c r="P405" s="122"/>
      <c r="Q405" s="122"/>
      <c r="R405" s="122"/>
      <c r="S405" s="122"/>
      <c r="T405" s="122"/>
      <c r="U405" s="122"/>
      <c r="V405" s="122"/>
      <c r="W405" s="122"/>
      <c r="X405" s="122"/>
      <c r="Y405" s="122"/>
      <c r="Z405" s="122"/>
      <c r="AA405" s="122"/>
      <c r="AB405" s="122"/>
      <c r="AC405" s="122"/>
      <c r="AD405" s="122"/>
      <c r="AE405" s="122"/>
      <c r="AF405" s="122"/>
      <c r="AG405" s="122"/>
      <c r="AH405" s="122"/>
      <c r="AI405" s="122"/>
      <c r="AJ405" s="122"/>
      <c r="AK405" s="122"/>
      <c r="AL405" s="122"/>
      <c r="AM405" s="122"/>
      <c r="AN405" s="122"/>
      <c r="AO405" s="122"/>
      <c r="AP405" s="122"/>
      <c r="AQ405" s="122"/>
      <c r="AR405" s="122"/>
      <c r="AS405" s="122"/>
      <c r="AT405" s="122"/>
      <c r="AU405" s="122"/>
      <c r="AV405" s="122"/>
      <c r="AW405" s="122"/>
      <c r="AX405" s="122"/>
      <c r="AY405" s="122"/>
      <c r="AZ405" s="122"/>
      <c r="BA405" s="122"/>
      <c r="BB405" s="122"/>
      <c r="BC405" s="122"/>
      <c r="BD405" s="122"/>
      <c r="BE405" s="122"/>
      <c r="BF405" s="122"/>
      <c r="BG405" s="122"/>
      <c r="BH405" s="122"/>
      <c r="BI405" s="122"/>
      <c r="BJ405" s="122"/>
      <c r="BK405" s="122"/>
    </row>
    <row r="406" spans="1:63" ht="12.75" x14ac:dyDescent="0.2">
      <c r="A406" s="122"/>
      <c r="B406" s="124"/>
      <c r="C406" s="124"/>
      <c r="D406" s="124"/>
      <c r="E406" s="122"/>
      <c r="F406" s="124"/>
      <c r="G406" s="122"/>
      <c r="H406" s="122"/>
      <c r="I406" s="122"/>
      <c r="J406" s="122"/>
      <c r="K406" s="122"/>
      <c r="L406" s="122"/>
      <c r="M406" s="122"/>
      <c r="N406" s="122"/>
      <c r="O406" s="122"/>
      <c r="P406" s="122"/>
      <c r="Q406" s="122"/>
      <c r="R406" s="122"/>
      <c r="S406" s="122"/>
      <c r="T406" s="122"/>
      <c r="U406" s="122"/>
      <c r="V406" s="122"/>
      <c r="W406" s="122"/>
      <c r="X406" s="122"/>
      <c r="Y406" s="122"/>
      <c r="Z406" s="122"/>
      <c r="AA406" s="122"/>
      <c r="AB406" s="122"/>
      <c r="AC406" s="122"/>
      <c r="AD406" s="122"/>
      <c r="AE406" s="122"/>
      <c r="AF406" s="122"/>
      <c r="AG406" s="122"/>
      <c r="AH406" s="122"/>
      <c r="AI406" s="122"/>
      <c r="AJ406" s="122"/>
      <c r="AK406" s="122"/>
      <c r="AL406" s="122"/>
      <c r="AM406" s="122"/>
      <c r="AN406" s="122"/>
      <c r="AO406" s="122"/>
      <c r="AP406" s="122"/>
      <c r="AQ406" s="122"/>
      <c r="AR406" s="122"/>
      <c r="AS406" s="122"/>
      <c r="AT406" s="122"/>
      <c r="AU406" s="122"/>
      <c r="AV406" s="122"/>
      <c r="AW406" s="122"/>
      <c r="AX406" s="122"/>
      <c r="AY406" s="122"/>
      <c r="AZ406" s="122"/>
      <c r="BA406" s="122"/>
      <c r="BB406" s="122"/>
      <c r="BC406" s="122"/>
      <c r="BD406" s="122"/>
      <c r="BE406" s="122"/>
      <c r="BF406" s="122"/>
      <c r="BG406" s="122"/>
      <c r="BH406" s="122"/>
      <c r="BI406" s="122"/>
      <c r="BJ406" s="122"/>
      <c r="BK406" s="122"/>
    </row>
    <row r="407" spans="1:63" ht="12.75" x14ac:dyDescent="0.2">
      <c r="A407" s="122"/>
      <c r="B407" s="124"/>
      <c r="C407" s="124"/>
      <c r="D407" s="124"/>
      <c r="E407" s="122"/>
      <c r="F407" s="124"/>
      <c r="G407" s="122"/>
      <c r="H407" s="122"/>
      <c r="I407" s="122"/>
      <c r="J407" s="122"/>
      <c r="K407" s="122"/>
      <c r="L407" s="122"/>
      <c r="M407" s="122"/>
      <c r="N407" s="122"/>
      <c r="O407" s="122"/>
      <c r="P407" s="122"/>
      <c r="Q407" s="122"/>
      <c r="R407" s="122"/>
      <c r="S407" s="122"/>
      <c r="T407" s="122"/>
      <c r="U407" s="122"/>
      <c r="V407" s="122"/>
      <c r="W407" s="122"/>
      <c r="X407" s="122"/>
      <c r="Y407" s="122"/>
      <c r="Z407" s="122"/>
      <c r="AA407" s="122"/>
      <c r="AB407" s="122"/>
      <c r="AC407" s="122"/>
      <c r="AD407" s="122"/>
      <c r="AE407" s="122"/>
      <c r="AF407" s="122"/>
      <c r="AG407" s="122"/>
      <c r="AH407" s="122"/>
      <c r="AI407" s="122"/>
      <c r="AJ407" s="122"/>
      <c r="AK407" s="122"/>
      <c r="AL407" s="122"/>
      <c r="AM407" s="122"/>
      <c r="AN407" s="122"/>
      <c r="AO407" s="122"/>
      <c r="AP407" s="122"/>
      <c r="AQ407" s="122"/>
      <c r="AR407" s="122"/>
      <c r="AS407" s="122"/>
      <c r="AT407" s="122"/>
      <c r="AU407" s="122"/>
      <c r="AV407" s="122"/>
      <c r="AW407" s="122"/>
      <c r="AX407" s="122"/>
      <c r="AY407" s="122"/>
      <c r="AZ407" s="122"/>
      <c r="BA407" s="122"/>
      <c r="BB407" s="122"/>
      <c r="BC407" s="122"/>
      <c r="BD407" s="122"/>
      <c r="BE407" s="122"/>
      <c r="BF407" s="122"/>
      <c r="BG407" s="122"/>
      <c r="BH407" s="122"/>
      <c r="BI407" s="122"/>
      <c r="BJ407" s="122"/>
      <c r="BK407" s="122"/>
    </row>
    <row r="408" spans="1:63" ht="12.75" x14ac:dyDescent="0.2">
      <c r="A408" s="122"/>
      <c r="B408" s="124"/>
      <c r="C408" s="124"/>
      <c r="D408" s="124"/>
      <c r="E408" s="122"/>
      <c r="F408" s="124"/>
      <c r="G408" s="122"/>
      <c r="H408" s="122"/>
      <c r="I408" s="122"/>
      <c r="J408" s="122"/>
      <c r="K408" s="122"/>
      <c r="L408" s="122"/>
      <c r="M408" s="122"/>
      <c r="N408" s="122"/>
      <c r="O408" s="122"/>
      <c r="P408" s="122"/>
      <c r="Q408" s="122"/>
      <c r="R408" s="122"/>
      <c r="S408" s="122"/>
      <c r="T408" s="122"/>
      <c r="U408" s="122"/>
      <c r="V408" s="122"/>
      <c r="W408" s="122"/>
      <c r="X408" s="122"/>
      <c r="Y408" s="122"/>
      <c r="Z408" s="122"/>
      <c r="AA408" s="122"/>
      <c r="AB408" s="122"/>
      <c r="AC408" s="122"/>
      <c r="AD408" s="122"/>
      <c r="AE408" s="122"/>
      <c r="AF408" s="122"/>
      <c r="AG408" s="122"/>
      <c r="AH408" s="122"/>
      <c r="AI408" s="122"/>
      <c r="AJ408" s="122"/>
      <c r="AK408" s="122"/>
      <c r="AL408" s="122"/>
      <c r="AM408" s="122"/>
      <c r="AN408" s="122"/>
      <c r="AO408" s="122"/>
      <c r="AP408" s="122"/>
      <c r="AQ408" s="122"/>
      <c r="AR408" s="122"/>
      <c r="AS408" s="122"/>
      <c r="AT408" s="122"/>
      <c r="AU408" s="122"/>
      <c r="AV408" s="122"/>
      <c r="AW408" s="122"/>
      <c r="AX408" s="122"/>
      <c r="AY408" s="122"/>
      <c r="AZ408" s="122"/>
      <c r="BA408" s="122"/>
      <c r="BB408" s="122"/>
      <c r="BC408" s="122"/>
      <c r="BD408" s="122"/>
      <c r="BE408" s="122"/>
      <c r="BF408" s="122"/>
      <c r="BG408" s="122"/>
      <c r="BH408" s="122"/>
      <c r="BI408" s="122"/>
      <c r="BJ408" s="122"/>
      <c r="BK408" s="122"/>
    </row>
    <row r="409" spans="1:63" ht="12.75" x14ac:dyDescent="0.2">
      <c r="A409" s="122"/>
      <c r="B409" s="124"/>
      <c r="C409" s="124"/>
      <c r="D409" s="124"/>
      <c r="E409" s="122"/>
      <c r="F409" s="124"/>
      <c r="G409" s="122"/>
      <c r="H409" s="122"/>
      <c r="I409" s="122"/>
      <c r="J409" s="122"/>
      <c r="K409" s="122"/>
      <c r="L409" s="122"/>
      <c r="M409" s="122"/>
      <c r="N409" s="122"/>
      <c r="O409" s="122"/>
      <c r="P409" s="122"/>
      <c r="Q409" s="122"/>
      <c r="R409" s="122"/>
      <c r="S409" s="122"/>
      <c r="T409" s="122"/>
      <c r="U409" s="122"/>
      <c r="V409" s="122"/>
      <c r="W409" s="122"/>
      <c r="X409" s="122"/>
      <c r="Y409" s="122"/>
      <c r="Z409" s="122"/>
      <c r="AA409" s="122"/>
      <c r="AB409" s="122"/>
      <c r="AC409" s="122"/>
      <c r="AD409" s="122"/>
      <c r="AE409" s="122"/>
      <c r="AF409" s="122"/>
      <c r="AG409" s="122"/>
      <c r="AH409" s="122"/>
      <c r="AI409" s="122"/>
      <c r="AJ409" s="122"/>
      <c r="AK409" s="122"/>
      <c r="AL409" s="122"/>
      <c r="AM409" s="122"/>
      <c r="AN409" s="122"/>
      <c r="AO409" s="122"/>
      <c r="AP409" s="122"/>
      <c r="AQ409" s="122"/>
      <c r="AR409" s="122"/>
      <c r="AS409" s="122"/>
      <c r="AT409" s="122"/>
      <c r="AU409" s="122"/>
      <c r="AV409" s="122"/>
      <c r="AW409" s="122"/>
      <c r="AX409" s="122"/>
      <c r="AY409" s="122"/>
      <c r="AZ409" s="122"/>
      <c r="BA409" s="122"/>
      <c r="BB409" s="122"/>
      <c r="BC409" s="122"/>
      <c r="BD409" s="122"/>
      <c r="BE409" s="122"/>
      <c r="BF409" s="122"/>
      <c r="BG409" s="122"/>
      <c r="BH409" s="122"/>
      <c r="BI409" s="122"/>
      <c r="BJ409" s="122"/>
      <c r="BK409" s="122"/>
    </row>
    <row r="410" spans="1:63" ht="12.75" x14ac:dyDescent="0.2">
      <c r="A410" s="122"/>
      <c r="B410" s="124"/>
      <c r="C410" s="124"/>
      <c r="D410" s="124"/>
      <c r="E410" s="122"/>
      <c r="F410" s="124"/>
      <c r="G410" s="122"/>
      <c r="H410" s="122"/>
      <c r="I410" s="122"/>
      <c r="J410" s="122"/>
      <c r="K410" s="122"/>
      <c r="L410" s="122"/>
      <c r="M410" s="122"/>
      <c r="N410" s="122"/>
      <c r="O410" s="122"/>
      <c r="P410" s="122"/>
      <c r="Q410" s="122"/>
      <c r="R410" s="122"/>
      <c r="S410" s="122"/>
      <c r="T410" s="122"/>
      <c r="U410" s="122"/>
      <c r="V410" s="122"/>
      <c r="W410" s="122"/>
      <c r="X410" s="122"/>
      <c r="Y410" s="122"/>
      <c r="Z410" s="122"/>
      <c r="AA410" s="122"/>
      <c r="AB410" s="122"/>
      <c r="AC410" s="122"/>
      <c r="AD410" s="122"/>
      <c r="AE410" s="122"/>
      <c r="AF410" s="122"/>
      <c r="AG410" s="122"/>
      <c r="AH410" s="122"/>
      <c r="AI410" s="122"/>
      <c r="AJ410" s="122"/>
      <c r="AK410" s="122"/>
      <c r="AL410" s="122"/>
      <c r="AM410" s="122"/>
      <c r="AN410" s="122"/>
      <c r="AO410" s="122"/>
      <c r="AP410" s="122"/>
      <c r="AQ410" s="122"/>
      <c r="AR410" s="122"/>
      <c r="AS410" s="122"/>
      <c r="AT410" s="122"/>
      <c r="AU410" s="122"/>
      <c r="AV410" s="122"/>
      <c r="AW410" s="122"/>
      <c r="AX410" s="122"/>
      <c r="AY410" s="122"/>
      <c r="AZ410" s="122"/>
      <c r="BA410" s="122"/>
      <c r="BB410" s="122"/>
      <c r="BC410" s="122"/>
      <c r="BD410" s="122"/>
      <c r="BE410" s="122"/>
      <c r="BF410" s="122"/>
      <c r="BG410" s="122"/>
      <c r="BH410" s="122"/>
      <c r="BI410" s="122"/>
      <c r="BJ410" s="122"/>
      <c r="BK410" s="122"/>
    </row>
    <row r="411" spans="1:63" ht="12.75" x14ac:dyDescent="0.2">
      <c r="A411" s="122"/>
      <c r="B411" s="124"/>
      <c r="C411" s="124"/>
      <c r="D411" s="124"/>
      <c r="E411" s="122"/>
      <c r="F411" s="124"/>
      <c r="G411" s="122"/>
      <c r="H411" s="122"/>
      <c r="I411" s="122"/>
      <c r="J411" s="122"/>
      <c r="K411" s="122"/>
      <c r="L411" s="122"/>
      <c r="M411" s="122"/>
      <c r="N411" s="122"/>
      <c r="O411" s="122"/>
      <c r="P411" s="122"/>
      <c r="Q411" s="122"/>
      <c r="R411" s="122"/>
      <c r="S411" s="122"/>
      <c r="T411" s="122"/>
      <c r="U411" s="122"/>
      <c r="V411" s="122"/>
      <c r="W411" s="122"/>
      <c r="X411" s="122"/>
      <c r="Y411" s="122"/>
      <c r="Z411" s="122"/>
      <c r="AA411" s="122"/>
      <c r="AB411" s="122"/>
      <c r="AC411" s="122"/>
      <c r="AD411" s="122"/>
      <c r="AE411" s="122"/>
      <c r="AF411" s="122"/>
      <c r="AG411" s="122"/>
      <c r="AH411" s="122"/>
      <c r="AI411" s="122"/>
      <c r="AJ411" s="122"/>
      <c r="AK411" s="122"/>
      <c r="AL411" s="122"/>
      <c r="AM411" s="122"/>
      <c r="AN411" s="122"/>
      <c r="AO411" s="122"/>
      <c r="AP411" s="122"/>
      <c r="AQ411" s="122"/>
      <c r="AR411" s="122"/>
      <c r="AS411" s="122"/>
      <c r="AT411" s="122"/>
      <c r="AU411" s="122"/>
      <c r="AV411" s="122"/>
      <c r="AW411" s="122"/>
      <c r="AX411" s="122"/>
      <c r="AY411" s="122"/>
      <c r="AZ411" s="122"/>
      <c r="BA411" s="122"/>
      <c r="BB411" s="122"/>
      <c r="BC411" s="122"/>
      <c r="BD411" s="122"/>
      <c r="BE411" s="122"/>
      <c r="BF411" s="122"/>
      <c r="BG411" s="122"/>
      <c r="BH411" s="122"/>
      <c r="BI411" s="122"/>
      <c r="BJ411" s="122"/>
      <c r="BK411" s="122"/>
    </row>
    <row r="412" spans="1:63" ht="12.75" x14ac:dyDescent="0.2">
      <c r="A412" s="122"/>
      <c r="B412" s="124"/>
      <c r="C412" s="124"/>
      <c r="D412" s="124"/>
      <c r="E412" s="122"/>
      <c r="F412" s="124"/>
      <c r="G412" s="122"/>
      <c r="H412" s="122"/>
      <c r="I412" s="122"/>
      <c r="J412" s="122"/>
      <c r="K412" s="122"/>
      <c r="L412" s="122"/>
      <c r="M412" s="122"/>
      <c r="N412" s="122"/>
      <c r="O412" s="122"/>
      <c r="P412" s="122"/>
      <c r="Q412" s="122"/>
      <c r="R412" s="122"/>
      <c r="S412" s="122"/>
      <c r="T412" s="122"/>
      <c r="U412" s="122"/>
      <c r="V412" s="122"/>
      <c r="W412" s="122"/>
      <c r="X412" s="122"/>
      <c r="Y412" s="122"/>
      <c r="Z412" s="122"/>
      <c r="AA412" s="122"/>
      <c r="AB412" s="122"/>
      <c r="AC412" s="122"/>
      <c r="AD412" s="122"/>
      <c r="AE412" s="122"/>
      <c r="AF412" s="122"/>
      <c r="AG412" s="122"/>
      <c r="AH412" s="122"/>
      <c r="AI412" s="122"/>
      <c r="AJ412" s="122"/>
      <c r="AK412" s="122"/>
      <c r="AL412" s="122"/>
      <c r="AM412" s="122"/>
      <c r="AN412" s="122"/>
      <c r="AO412" s="122"/>
      <c r="AP412" s="122"/>
      <c r="AQ412" s="122"/>
      <c r="AR412" s="122"/>
      <c r="AS412" s="122"/>
      <c r="AT412" s="122"/>
      <c r="AU412" s="122"/>
      <c r="AV412" s="122"/>
      <c r="AW412" s="122"/>
      <c r="AX412" s="122"/>
      <c r="AY412" s="122"/>
      <c r="AZ412" s="122"/>
      <c r="BA412" s="122"/>
      <c r="BB412" s="122"/>
      <c r="BC412" s="122"/>
      <c r="BD412" s="122"/>
      <c r="BE412" s="122"/>
      <c r="BF412" s="122"/>
      <c r="BG412" s="122"/>
      <c r="BH412" s="122"/>
      <c r="BI412" s="122"/>
      <c r="BJ412" s="122"/>
      <c r="BK412" s="122"/>
    </row>
    <row r="413" spans="1:63" ht="12.75" x14ac:dyDescent="0.2">
      <c r="A413" s="122"/>
      <c r="B413" s="124"/>
      <c r="C413" s="124"/>
      <c r="D413" s="124"/>
      <c r="E413" s="122"/>
      <c r="F413" s="124"/>
      <c r="G413" s="122"/>
      <c r="H413" s="122"/>
      <c r="I413" s="122"/>
      <c r="J413" s="122"/>
      <c r="K413" s="122"/>
      <c r="L413" s="122"/>
      <c r="M413" s="122"/>
      <c r="N413" s="122"/>
      <c r="O413" s="122"/>
      <c r="P413" s="122"/>
      <c r="Q413" s="122"/>
      <c r="R413" s="122"/>
      <c r="S413" s="122"/>
      <c r="T413" s="122"/>
      <c r="U413" s="122"/>
      <c r="V413" s="122"/>
      <c r="W413" s="122"/>
      <c r="X413" s="122"/>
      <c r="Y413" s="122"/>
      <c r="Z413" s="122"/>
      <c r="AA413" s="122"/>
      <c r="AB413" s="122"/>
      <c r="AC413" s="122"/>
      <c r="AD413" s="122"/>
      <c r="AE413" s="122"/>
      <c r="AF413" s="122"/>
      <c r="AG413" s="122"/>
      <c r="AH413" s="122"/>
      <c r="AI413" s="122"/>
      <c r="AJ413" s="122"/>
      <c r="AK413" s="122"/>
      <c r="AL413" s="122"/>
      <c r="AM413" s="122"/>
      <c r="AN413" s="122"/>
      <c r="AO413" s="122"/>
      <c r="AP413" s="122"/>
      <c r="AQ413" s="122"/>
      <c r="AR413" s="122"/>
      <c r="AS413" s="122"/>
      <c r="AT413" s="122"/>
      <c r="AU413" s="122"/>
      <c r="AV413" s="122"/>
      <c r="AW413" s="122"/>
      <c r="AX413" s="122"/>
      <c r="AY413" s="122"/>
      <c r="AZ413" s="122"/>
      <c r="BA413" s="122"/>
      <c r="BB413" s="122"/>
      <c r="BC413" s="122"/>
      <c r="BD413" s="122"/>
      <c r="BE413" s="122"/>
      <c r="BF413" s="122"/>
      <c r="BG413" s="122"/>
      <c r="BH413" s="122"/>
      <c r="BI413" s="122"/>
      <c r="BJ413" s="122"/>
      <c r="BK413" s="122"/>
    </row>
    <row r="414" spans="1:63" ht="12.75" x14ac:dyDescent="0.2">
      <c r="A414" s="122"/>
      <c r="B414" s="124"/>
      <c r="C414" s="124"/>
      <c r="D414" s="124"/>
      <c r="E414" s="122"/>
      <c r="F414" s="124"/>
      <c r="G414" s="122"/>
      <c r="H414" s="122"/>
      <c r="I414" s="122"/>
      <c r="J414" s="122"/>
      <c r="K414" s="122"/>
      <c r="L414" s="122"/>
      <c r="M414" s="122"/>
      <c r="N414" s="122"/>
      <c r="O414" s="122"/>
      <c r="P414" s="122"/>
      <c r="Q414" s="122"/>
      <c r="R414" s="122"/>
      <c r="S414" s="122"/>
      <c r="T414" s="122"/>
      <c r="U414" s="122"/>
      <c r="V414" s="122"/>
      <c r="W414" s="122"/>
      <c r="X414" s="122"/>
      <c r="Y414" s="122"/>
      <c r="Z414" s="122"/>
      <c r="AA414" s="122"/>
      <c r="AB414" s="122"/>
      <c r="AC414" s="122"/>
      <c r="AD414" s="122"/>
      <c r="AE414" s="122"/>
      <c r="AF414" s="122"/>
      <c r="AG414" s="122"/>
      <c r="AH414" s="122"/>
      <c r="AI414" s="122"/>
      <c r="AJ414" s="122"/>
      <c r="AK414" s="122"/>
      <c r="AL414" s="122"/>
      <c r="AM414" s="122"/>
      <c r="AN414" s="122"/>
      <c r="AO414" s="122"/>
      <c r="AP414" s="122"/>
      <c r="AQ414" s="122"/>
      <c r="AR414" s="122"/>
      <c r="AS414" s="122"/>
      <c r="AT414" s="122"/>
      <c r="AU414" s="122"/>
      <c r="AV414" s="122"/>
      <c r="AW414" s="122"/>
      <c r="AX414" s="122"/>
      <c r="AY414" s="122"/>
      <c r="AZ414" s="122"/>
      <c r="BA414" s="122"/>
      <c r="BB414" s="122"/>
      <c r="BC414" s="122"/>
      <c r="BD414" s="122"/>
      <c r="BE414" s="122"/>
      <c r="BF414" s="122"/>
      <c r="BG414" s="122"/>
      <c r="BH414" s="122"/>
      <c r="BI414" s="122"/>
      <c r="BJ414" s="122"/>
      <c r="BK414" s="122"/>
    </row>
    <row r="415" spans="1:63" ht="12.75" x14ac:dyDescent="0.2">
      <c r="A415" s="122"/>
      <c r="B415" s="124"/>
      <c r="C415" s="124"/>
      <c r="D415" s="124"/>
      <c r="E415" s="122"/>
      <c r="F415" s="124"/>
      <c r="G415" s="122"/>
      <c r="H415" s="122"/>
      <c r="I415" s="122"/>
      <c r="J415" s="122"/>
      <c r="K415" s="122"/>
      <c r="L415" s="122"/>
      <c r="M415" s="122"/>
      <c r="N415" s="122"/>
      <c r="O415" s="122"/>
      <c r="P415" s="122"/>
      <c r="Q415" s="122"/>
      <c r="R415" s="122"/>
      <c r="S415" s="122"/>
      <c r="T415" s="122"/>
      <c r="U415" s="122"/>
      <c r="V415" s="122"/>
      <c r="W415" s="122"/>
      <c r="X415" s="122"/>
      <c r="Y415" s="122"/>
      <c r="Z415" s="122"/>
      <c r="AA415" s="122"/>
      <c r="AB415" s="122"/>
      <c r="AC415" s="122"/>
      <c r="AD415" s="122"/>
      <c r="AE415" s="122"/>
      <c r="AF415" s="122"/>
      <c r="AG415" s="122"/>
      <c r="AH415" s="122"/>
      <c r="AI415" s="122"/>
      <c r="AJ415" s="122"/>
      <c r="AK415" s="122"/>
      <c r="AL415" s="122"/>
      <c r="AM415" s="122"/>
      <c r="AN415" s="122"/>
      <c r="AO415" s="122"/>
      <c r="AP415" s="122"/>
      <c r="AQ415" s="122"/>
      <c r="AR415" s="122"/>
      <c r="AS415" s="122"/>
      <c r="AT415" s="122"/>
      <c r="AU415" s="122"/>
      <c r="AV415" s="122"/>
      <c r="AW415" s="122"/>
      <c r="AX415" s="122"/>
      <c r="AY415" s="122"/>
      <c r="AZ415" s="122"/>
      <c r="BA415" s="122"/>
      <c r="BB415" s="122"/>
      <c r="BC415" s="122"/>
      <c r="BD415" s="122"/>
      <c r="BE415" s="122"/>
      <c r="BF415" s="122"/>
      <c r="BG415" s="122"/>
      <c r="BH415" s="122"/>
      <c r="BI415" s="122"/>
      <c r="BJ415" s="122"/>
      <c r="BK415" s="122"/>
    </row>
    <row r="416" spans="1:63" ht="12.75" x14ac:dyDescent="0.2">
      <c r="A416" s="122"/>
      <c r="B416" s="124"/>
      <c r="C416" s="124"/>
      <c r="D416" s="124"/>
      <c r="E416" s="122"/>
      <c r="F416" s="124"/>
      <c r="G416" s="122"/>
      <c r="H416" s="122"/>
      <c r="I416" s="122"/>
      <c r="J416" s="122"/>
      <c r="K416" s="122"/>
      <c r="L416" s="122"/>
      <c r="M416" s="122"/>
      <c r="N416" s="122"/>
      <c r="O416" s="122"/>
      <c r="P416" s="122"/>
      <c r="Q416" s="122"/>
      <c r="R416" s="122"/>
      <c r="S416" s="122"/>
      <c r="T416" s="122"/>
      <c r="U416" s="122"/>
      <c r="V416" s="122"/>
      <c r="W416" s="122"/>
      <c r="X416" s="122"/>
      <c r="Y416" s="122"/>
      <c r="Z416" s="122"/>
      <c r="AA416" s="122"/>
      <c r="AB416" s="122"/>
      <c r="AC416" s="122"/>
      <c r="AD416" s="122"/>
      <c r="AE416" s="122"/>
      <c r="AF416" s="122"/>
      <c r="AG416" s="122"/>
      <c r="AH416" s="122"/>
      <c r="AI416" s="122"/>
      <c r="AJ416" s="122"/>
      <c r="AK416" s="122"/>
      <c r="AL416" s="122"/>
      <c r="AM416" s="122"/>
      <c r="AN416" s="122"/>
      <c r="AO416" s="122"/>
      <c r="AP416" s="122"/>
      <c r="AQ416" s="122"/>
      <c r="AR416" s="122"/>
      <c r="AS416" s="122"/>
      <c r="AT416" s="122"/>
      <c r="AU416" s="122"/>
      <c r="AV416" s="122"/>
      <c r="AW416" s="122"/>
      <c r="AX416" s="122"/>
      <c r="AY416" s="122"/>
      <c r="AZ416" s="122"/>
      <c r="BA416" s="122"/>
      <c r="BB416" s="122"/>
      <c r="BC416" s="122"/>
      <c r="BD416" s="122"/>
      <c r="BE416" s="122"/>
      <c r="BF416" s="122"/>
      <c r="BG416" s="122"/>
      <c r="BH416" s="122"/>
      <c r="BI416" s="122"/>
      <c r="BJ416" s="122"/>
      <c r="BK416" s="122"/>
    </row>
    <row r="417" spans="1:63" ht="12.75" x14ac:dyDescent="0.2">
      <c r="A417" s="122"/>
      <c r="B417" s="124"/>
      <c r="C417" s="124"/>
      <c r="D417" s="124"/>
      <c r="E417" s="122"/>
      <c r="F417" s="124"/>
      <c r="G417" s="122"/>
      <c r="H417" s="122"/>
      <c r="I417" s="122"/>
      <c r="J417" s="122"/>
      <c r="K417" s="122"/>
      <c r="L417" s="122"/>
      <c r="M417" s="122"/>
      <c r="N417" s="122"/>
      <c r="O417" s="122"/>
      <c r="P417" s="122"/>
      <c r="Q417" s="122"/>
      <c r="R417" s="122"/>
      <c r="S417" s="122"/>
      <c r="T417" s="122"/>
      <c r="U417" s="122"/>
      <c r="V417" s="122"/>
      <c r="W417" s="122"/>
      <c r="X417" s="122"/>
      <c r="Y417" s="122"/>
      <c r="Z417" s="122"/>
      <c r="AA417" s="122"/>
      <c r="AB417" s="122"/>
      <c r="AC417" s="122"/>
      <c r="AD417" s="122"/>
      <c r="AE417" s="122"/>
      <c r="AF417" s="122"/>
      <c r="AG417" s="122"/>
      <c r="AH417" s="122"/>
      <c r="AI417" s="122"/>
      <c r="AJ417" s="122"/>
      <c r="AK417" s="122"/>
      <c r="AL417" s="122"/>
      <c r="AM417" s="122"/>
      <c r="AN417" s="122"/>
      <c r="AO417" s="122"/>
      <c r="AP417" s="122"/>
      <c r="AQ417" s="122"/>
      <c r="AR417" s="122"/>
      <c r="AS417" s="122"/>
      <c r="AT417" s="122"/>
      <c r="AU417" s="122"/>
      <c r="AV417" s="122"/>
      <c r="AW417" s="122"/>
      <c r="AX417" s="122"/>
      <c r="AY417" s="122"/>
      <c r="AZ417" s="122"/>
      <c r="BA417" s="122"/>
      <c r="BB417" s="122"/>
      <c r="BC417" s="122"/>
      <c r="BD417" s="122"/>
      <c r="BE417" s="122"/>
      <c r="BF417" s="122"/>
      <c r="BG417" s="122"/>
      <c r="BH417" s="122"/>
      <c r="BI417" s="122"/>
      <c r="BJ417" s="122"/>
      <c r="BK417" s="122"/>
    </row>
    <row r="418" spans="1:63" ht="12.75" x14ac:dyDescent="0.2">
      <c r="A418" s="122"/>
      <c r="B418" s="124"/>
      <c r="C418" s="124"/>
      <c r="D418" s="124"/>
      <c r="E418" s="122"/>
      <c r="F418" s="124"/>
      <c r="G418" s="122"/>
      <c r="H418" s="122"/>
      <c r="I418" s="122"/>
      <c r="J418" s="122"/>
      <c r="K418" s="122"/>
      <c r="L418" s="122"/>
      <c r="M418" s="122"/>
      <c r="N418" s="122"/>
      <c r="O418" s="122"/>
      <c r="P418" s="122"/>
      <c r="Q418" s="122"/>
      <c r="R418" s="122"/>
      <c r="S418" s="122"/>
      <c r="T418" s="122"/>
      <c r="U418" s="122"/>
      <c r="V418" s="122"/>
      <c r="W418" s="122"/>
      <c r="X418" s="122"/>
      <c r="Y418" s="122"/>
      <c r="Z418" s="122"/>
      <c r="AA418" s="122"/>
      <c r="AB418" s="122"/>
      <c r="AC418" s="122"/>
      <c r="AD418" s="122"/>
      <c r="AE418" s="122"/>
      <c r="AF418" s="122"/>
      <c r="AG418" s="122"/>
      <c r="AH418" s="122"/>
      <c r="AI418" s="122"/>
      <c r="AJ418" s="122"/>
      <c r="AK418" s="122"/>
      <c r="AL418" s="122"/>
      <c r="AM418" s="122"/>
      <c r="AN418" s="122"/>
      <c r="AO418" s="122"/>
      <c r="AP418" s="122"/>
      <c r="AQ418" s="122"/>
      <c r="AR418" s="122"/>
      <c r="AS418" s="122"/>
      <c r="AT418" s="122"/>
      <c r="AU418" s="122"/>
      <c r="AV418" s="122"/>
      <c r="AW418" s="122"/>
      <c r="AX418" s="122"/>
      <c r="AY418" s="122"/>
      <c r="AZ418" s="122"/>
      <c r="BA418" s="122"/>
      <c r="BB418" s="122"/>
      <c r="BC418" s="122"/>
      <c r="BD418" s="122"/>
      <c r="BE418" s="122"/>
      <c r="BF418" s="122"/>
      <c r="BG418" s="122"/>
      <c r="BH418" s="122"/>
      <c r="BI418" s="122"/>
      <c r="BJ418" s="122"/>
      <c r="BK418" s="122"/>
    </row>
    <row r="419" spans="1:63" ht="12.75" x14ac:dyDescent="0.2">
      <c r="A419" s="122"/>
      <c r="B419" s="124"/>
      <c r="C419" s="124"/>
      <c r="D419" s="124"/>
      <c r="E419" s="122"/>
      <c r="F419" s="124"/>
      <c r="G419" s="122"/>
      <c r="H419" s="122"/>
      <c r="I419" s="122"/>
      <c r="J419" s="122"/>
      <c r="K419" s="122"/>
      <c r="L419" s="122"/>
      <c r="M419" s="122"/>
      <c r="N419" s="122"/>
      <c r="O419" s="122"/>
      <c r="P419" s="122"/>
      <c r="Q419" s="122"/>
      <c r="R419" s="122"/>
      <c r="S419" s="122"/>
      <c r="T419" s="122"/>
      <c r="U419" s="122"/>
      <c r="V419" s="122"/>
      <c r="W419" s="122"/>
      <c r="X419" s="122"/>
      <c r="Y419" s="122"/>
      <c r="Z419" s="122"/>
      <c r="AA419" s="122"/>
      <c r="AB419" s="122"/>
      <c r="AC419" s="122"/>
      <c r="AD419" s="122"/>
      <c r="AE419" s="122"/>
      <c r="AF419" s="122"/>
      <c r="AG419" s="122"/>
      <c r="AH419" s="122"/>
      <c r="AI419" s="122"/>
      <c r="AJ419" s="122"/>
      <c r="AK419" s="122"/>
      <c r="AL419" s="122"/>
      <c r="AM419" s="122"/>
      <c r="AN419" s="122"/>
      <c r="AO419" s="122"/>
      <c r="AP419" s="122"/>
      <c r="AQ419" s="122"/>
      <c r="AR419" s="122"/>
      <c r="AS419" s="122"/>
      <c r="AT419" s="122"/>
      <c r="AU419" s="122"/>
      <c r="AV419" s="122"/>
      <c r="AW419" s="122"/>
      <c r="AX419" s="122"/>
      <c r="AY419" s="122"/>
      <c r="AZ419" s="122"/>
      <c r="BA419" s="122"/>
      <c r="BB419" s="122"/>
      <c r="BC419" s="122"/>
      <c r="BD419" s="122"/>
      <c r="BE419" s="122"/>
      <c r="BF419" s="122"/>
      <c r="BG419" s="122"/>
      <c r="BH419" s="122"/>
      <c r="BI419" s="122"/>
      <c r="BJ419" s="122"/>
      <c r="BK419" s="122"/>
    </row>
    <row r="420" spans="1:63" ht="12.75" x14ac:dyDescent="0.2">
      <c r="A420" s="122"/>
      <c r="B420" s="124"/>
      <c r="C420" s="124"/>
      <c r="D420" s="124"/>
      <c r="E420" s="122"/>
      <c r="F420" s="124"/>
      <c r="G420" s="122"/>
      <c r="H420" s="122"/>
      <c r="I420" s="122"/>
      <c r="J420" s="122"/>
      <c r="K420" s="122"/>
      <c r="L420" s="122"/>
      <c r="M420" s="122"/>
      <c r="N420" s="122"/>
      <c r="O420" s="122"/>
      <c r="P420" s="122"/>
      <c r="Q420" s="122"/>
      <c r="R420" s="122"/>
      <c r="S420" s="122"/>
      <c r="T420" s="122"/>
      <c r="U420" s="122"/>
      <c r="V420" s="122"/>
      <c r="W420" s="122"/>
      <c r="X420" s="122"/>
      <c r="Y420" s="122"/>
      <c r="Z420" s="122"/>
      <c r="AA420" s="122"/>
      <c r="AB420" s="122"/>
      <c r="AC420" s="122"/>
      <c r="AD420" s="122"/>
      <c r="AE420" s="122"/>
      <c r="AF420" s="122"/>
      <c r="AG420" s="122"/>
      <c r="AH420" s="122"/>
      <c r="AI420" s="122"/>
      <c r="AJ420" s="122"/>
      <c r="AK420" s="122"/>
      <c r="AL420" s="122"/>
      <c r="AM420" s="122"/>
      <c r="AN420" s="122"/>
      <c r="AO420" s="122"/>
      <c r="AP420" s="122"/>
      <c r="AQ420" s="122"/>
      <c r="AR420" s="122"/>
      <c r="AS420" s="122"/>
      <c r="AT420" s="122"/>
      <c r="AU420" s="122"/>
      <c r="AV420" s="122"/>
      <c r="AW420" s="122"/>
      <c r="AX420" s="122"/>
      <c r="AY420" s="122"/>
      <c r="AZ420" s="122"/>
      <c r="BA420" s="122"/>
      <c r="BB420" s="122"/>
      <c r="BC420" s="122"/>
      <c r="BD420" s="122"/>
      <c r="BE420" s="122"/>
      <c r="BF420" s="122"/>
      <c r="BG420" s="122"/>
      <c r="BH420" s="122"/>
      <c r="BI420" s="122"/>
      <c r="BJ420" s="122"/>
      <c r="BK420" s="122"/>
    </row>
    <row r="421" spans="1:63" ht="12.75" x14ac:dyDescent="0.2">
      <c r="A421" s="122"/>
      <c r="B421" s="124"/>
      <c r="C421" s="124"/>
      <c r="D421" s="124"/>
      <c r="E421" s="122"/>
      <c r="F421" s="124"/>
      <c r="G421" s="122"/>
      <c r="H421" s="122"/>
      <c r="I421" s="122"/>
      <c r="J421" s="122"/>
      <c r="K421" s="122"/>
      <c r="L421" s="122"/>
      <c r="M421" s="122"/>
      <c r="N421" s="122"/>
      <c r="O421" s="122"/>
      <c r="P421" s="122"/>
      <c r="Q421" s="122"/>
      <c r="R421" s="122"/>
      <c r="S421" s="122"/>
      <c r="T421" s="122"/>
      <c r="U421" s="122"/>
      <c r="V421" s="122"/>
      <c r="W421" s="122"/>
      <c r="X421" s="122"/>
      <c r="Y421" s="122"/>
      <c r="Z421" s="122"/>
      <c r="AA421" s="122"/>
      <c r="AB421" s="122"/>
      <c r="AC421" s="122"/>
      <c r="AD421" s="122"/>
      <c r="AE421" s="122"/>
      <c r="AF421" s="122"/>
      <c r="AG421" s="122"/>
      <c r="AH421" s="122"/>
      <c r="AI421" s="122"/>
      <c r="AJ421" s="122"/>
      <c r="AK421" s="122"/>
      <c r="AL421" s="122"/>
      <c r="AM421" s="122"/>
      <c r="AN421" s="122"/>
      <c r="AO421" s="122"/>
      <c r="AP421" s="122"/>
      <c r="AQ421" s="122"/>
      <c r="AR421" s="122"/>
      <c r="AS421" s="122"/>
      <c r="AT421" s="122"/>
      <c r="AU421" s="122"/>
      <c r="AV421" s="122"/>
      <c r="AW421" s="122"/>
      <c r="AX421" s="122"/>
      <c r="AY421" s="122"/>
      <c r="AZ421" s="122"/>
      <c r="BA421" s="122"/>
      <c r="BB421" s="122"/>
      <c r="BC421" s="122"/>
      <c r="BD421" s="122"/>
      <c r="BE421" s="122"/>
      <c r="BF421" s="122"/>
      <c r="BG421" s="122"/>
      <c r="BH421" s="122"/>
      <c r="BI421" s="122"/>
      <c r="BJ421" s="122"/>
      <c r="BK421" s="122"/>
    </row>
    <row r="422" spans="1:63" ht="12.75" x14ac:dyDescent="0.2">
      <c r="A422" s="122"/>
      <c r="B422" s="124"/>
      <c r="C422" s="124"/>
      <c r="D422" s="124"/>
      <c r="E422" s="122"/>
      <c r="F422" s="124"/>
      <c r="G422" s="122"/>
      <c r="H422" s="122"/>
      <c r="I422" s="122"/>
      <c r="J422" s="122"/>
      <c r="K422" s="122"/>
      <c r="L422" s="122"/>
      <c r="M422" s="122"/>
      <c r="N422" s="122"/>
      <c r="O422" s="122"/>
      <c r="P422" s="122"/>
      <c r="Q422" s="122"/>
      <c r="R422" s="122"/>
      <c r="S422" s="122"/>
      <c r="T422" s="122"/>
      <c r="U422" s="122"/>
      <c r="V422" s="122"/>
      <c r="W422" s="122"/>
      <c r="X422" s="122"/>
      <c r="Y422" s="122"/>
      <c r="Z422" s="122"/>
      <c r="AA422" s="122"/>
      <c r="AB422" s="122"/>
      <c r="AC422" s="122"/>
      <c r="AD422" s="122"/>
      <c r="AE422" s="122"/>
      <c r="AF422" s="122"/>
      <c r="AG422" s="122"/>
      <c r="AH422" s="122"/>
      <c r="AI422" s="122"/>
      <c r="AJ422" s="122"/>
      <c r="AK422" s="122"/>
      <c r="AL422" s="122"/>
      <c r="AM422" s="122"/>
      <c r="AN422" s="122"/>
      <c r="AO422" s="122"/>
      <c r="AP422" s="122"/>
      <c r="AQ422" s="122"/>
      <c r="AR422" s="122"/>
      <c r="AS422" s="122"/>
      <c r="AT422" s="122"/>
      <c r="AU422" s="122"/>
      <c r="AV422" s="122"/>
      <c r="AW422" s="122"/>
      <c r="AX422" s="122"/>
      <c r="AY422" s="122"/>
      <c r="AZ422" s="122"/>
      <c r="BA422" s="122"/>
      <c r="BB422" s="122"/>
      <c r="BC422" s="122"/>
      <c r="BD422" s="122"/>
      <c r="BE422" s="122"/>
      <c r="BF422" s="122"/>
      <c r="BG422" s="122"/>
      <c r="BH422" s="122"/>
      <c r="BI422" s="122"/>
      <c r="BJ422" s="122"/>
      <c r="BK422" s="122"/>
    </row>
    <row r="423" spans="1:63" ht="12.75" x14ac:dyDescent="0.2">
      <c r="A423" s="122"/>
      <c r="B423" s="124"/>
      <c r="C423" s="124"/>
      <c r="D423" s="124"/>
      <c r="E423" s="122"/>
      <c r="F423" s="124"/>
      <c r="G423" s="122"/>
      <c r="H423" s="122"/>
      <c r="I423" s="122"/>
      <c r="J423" s="122"/>
      <c r="K423" s="122"/>
      <c r="L423" s="122"/>
      <c r="M423" s="122"/>
      <c r="N423" s="122"/>
      <c r="O423" s="122"/>
      <c r="P423" s="122"/>
      <c r="Q423" s="122"/>
      <c r="R423" s="122"/>
      <c r="S423" s="122"/>
      <c r="T423" s="122"/>
      <c r="U423" s="122"/>
      <c r="V423" s="122"/>
      <c r="W423" s="122"/>
      <c r="X423" s="122"/>
      <c r="Y423" s="122"/>
      <c r="Z423" s="122"/>
      <c r="AA423" s="122"/>
      <c r="AB423" s="122"/>
      <c r="AC423" s="122"/>
      <c r="AD423" s="122"/>
      <c r="AE423" s="122"/>
      <c r="AF423" s="122"/>
      <c r="AG423" s="122"/>
      <c r="AH423" s="122"/>
      <c r="AI423" s="122"/>
      <c r="AJ423" s="122"/>
      <c r="AK423" s="122"/>
      <c r="AL423" s="122"/>
      <c r="AM423" s="122"/>
      <c r="AN423" s="122"/>
      <c r="AO423" s="122"/>
      <c r="AP423" s="122"/>
      <c r="AQ423" s="122"/>
      <c r="AR423" s="122"/>
      <c r="AS423" s="122"/>
      <c r="AT423" s="122"/>
      <c r="AU423" s="122"/>
      <c r="AV423" s="122"/>
      <c r="AW423" s="122"/>
      <c r="AX423" s="122"/>
      <c r="AY423" s="122"/>
      <c r="AZ423" s="122"/>
      <c r="BA423" s="122"/>
      <c r="BB423" s="122"/>
      <c r="BC423" s="122"/>
      <c r="BD423" s="122"/>
      <c r="BE423" s="122"/>
      <c r="BF423" s="122"/>
      <c r="BG423" s="122"/>
      <c r="BH423" s="122"/>
      <c r="BI423" s="122"/>
      <c r="BJ423" s="122"/>
      <c r="BK423" s="122"/>
    </row>
    <row r="424" spans="1:63" ht="12.75" x14ac:dyDescent="0.2">
      <c r="A424" s="122"/>
      <c r="B424" s="124"/>
      <c r="C424" s="124"/>
      <c r="D424" s="124"/>
      <c r="E424" s="122"/>
      <c r="F424" s="124"/>
      <c r="G424" s="122"/>
      <c r="H424" s="122"/>
      <c r="I424" s="122"/>
      <c r="J424" s="122"/>
      <c r="K424" s="122"/>
      <c r="L424" s="122"/>
      <c r="M424" s="122"/>
      <c r="N424" s="122"/>
      <c r="O424" s="122"/>
      <c r="P424" s="122"/>
      <c r="Q424" s="122"/>
      <c r="R424" s="122"/>
      <c r="S424" s="122"/>
      <c r="T424" s="122"/>
      <c r="U424" s="122"/>
      <c r="V424" s="122"/>
      <c r="W424" s="122"/>
      <c r="X424" s="122"/>
      <c r="Y424" s="122"/>
      <c r="Z424" s="122"/>
      <c r="AA424" s="122"/>
      <c r="AB424" s="122"/>
      <c r="AC424" s="122"/>
      <c r="AD424" s="122"/>
      <c r="AE424" s="122"/>
      <c r="AF424" s="122"/>
      <c r="AG424" s="122"/>
      <c r="AH424" s="122"/>
      <c r="AI424" s="122"/>
      <c r="AJ424" s="122"/>
      <c r="AK424" s="122"/>
      <c r="AL424" s="122"/>
      <c r="AM424" s="122"/>
      <c r="AN424" s="122"/>
      <c r="AO424" s="122"/>
      <c r="AP424" s="122"/>
      <c r="AQ424" s="122"/>
      <c r="AR424" s="122"/>
      <c r="AS424" s="122"/>
      <c r="AT424" s="122"/>
      <c r="AU424" s="122"/>
      <c r="AV424" s="122"/>
      <c r="AW424" s="122"/>
      <c r="AX424" s="122"/>
      <c r="AY424" s="122"/>
      <c r="AZ424" s="122"/>
      <c r="BA424" s="122"/>
      <c r="BB424" s="122"/>
      <c r="BC424" s="122"/>
      <c r="BD424" s="122"/>
      <c r="BE424" s="122"/>
      <c r="BF424" s="122"/>
      <c r="BG424" s="122"/>
      <c r="BH424" s="122"/>
      <c r="BI424" s="122"/>
      <c r="BJ424" s="122"/>
      <c r="BK424" s="122"/>
    </row>
    <row r="425" spans="1:63" ht="12.75" x14ac:dyDescent="0.2">
      <c r="A425" s="122"/>
      <c r="B425" s="124"/>
      <c r="C425" s="124"/>
      <c r="D425" s="124"/>
      <c r="E425" s="122"/>
      <c r="F425" s="124"/>
      <c r="G425" s="122"/>
      <c r="H425" s="122"/>
      <c r="I425" s="122"/>
      <c r="J425" s="122"/>
      <c r="K425" s="122"/>
      <c r="L425" s="122"/>
      <c r="M425" s="122"/>
      <c r="N425" s="122"/>
      <c r="O425" s="122"/>
      <c r="P425" s="122"/>
      <c r="Q425" s="122"/>
      <c r="R425" s="122"/>
      <c r="S425" s="122"/>
      <c r="T425" s="122"/>
      <c r="U425" s="122"/>
      <c r="V425" s="122"/>
      <c r="W425" s="122"/>
      <c r="X425" s="122"/>
      <c r="Y425" s="122"/>
      <c r="Z425" s="122"/>
      <c r="AA425" s="122"/>
      <c r="AB425" s="122"/>
      <c r="AC425" s="122"/>
      <c r="AD425" s="122"/>
      <c r="AE425" s="122"/>
      <c r="AF425" s="122"/>
      <c r="AG425" s="122"/>
      <c r="AH425" s="122"/>
      <c r="AI425" s="122"/>
      <c r="AJ425" s="122"/>
      <c r="AK425" s="122"/>
      <c r="AL425" s="122"/>
      <c r="AM425" s="122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2"/>
      <c r="BG425" s="122"/>
      <c r="BH425" s="122"/>
      <c r="BI425" s="122"/>
      <c r="BJ425" s="122"/>
      <c r="BK425" s="122"/>
    </row>
    <row r="426" spans="1:63" ht="12.75" x14ac:dyDescent="0.2">
      <c r="A426" s="122"/>
      <c r="B426" s="124"/>
      <c r="C426" s="124"/>
      <c r="D426" s="124"/>
      <c r="E426" s="122"/>
      <c r="F426" s="124"/>
      <c r="G426" s="122"/>
      <c r="H426" s="122"/>
      <c r="I426" s="122"/>
      <c r="J426" s="122"/>
      <c r="K426" s="122"/>
      <c r="L426" s="122"/>
      <c r="M426" s="122"/>
      <c r="N426" s="122"/>
      <c r="O426" s="122"/>
      <c r="P426" s="122"/>
      <c r="Q426" s="122"/>
      <c r="R426" s="122"/>
      <c r="S426" s="122"/>
      <c r="T426" s="122"/>
      <c r="U426" s="122"/>
      <c r="V426" s="122"/>
      <c r="W426" s="122"/>
      <c r="X426" s="122"/>
      <c r="Y426" s="122"/>
      <c r="Z426" s="122"/>
      <c r="AA426" s="122"/>
      <c r="AB426" s="122"/>
      <c r="AC426" s="122"/>
      <c r="AD426" s="122"/>
      <c r="AE426" s="122"/>
      <c r="AF426" s="122"/>
      <c r="AG426" s="122"/>
      <c r="AH426" s="122"/>
      <c r="AI426" s="122"/>
      <c r="AJ426" s="122"/>
      <c r="AK426" s="122"/>
      <c r="AL426" s="122"/>
      <c r="AM426" s="122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2"/>
      <c r="BG426" s="122"/>
      <c r="BH426" s="122"/>
      <c r="BI426" s="122"/>
      <c r="BJ426" s="122"/>
      <c r="BK426" s="122"/>
    </row>
    <row r="427" spans="1:63" ht="12.75" x14ac:dyDescent="0.2">
      <c r="A427" s="122"/>
      <c r="B427" s="124"/>
      <c r="C427" s="124"/>
      <c r="D427" s="124"/>
      <c r="E427" s="122"/>
      <c r="F427" s="124"/>
      <c r="G427" s="122"/>
      <c r="H427" s="122"/>
      <c r="I427" s="122"/>
      <c r="J427" s="122"/>
      <c r="K427" s="122"/>
      <c r="L427" s="122"/>
      <c r="M427" s="122"/>
      <c r="N427" s="122"/>
      <c r="O427" s="122"/>
      <c r="P427" s="122"/>
      <c r="Q427" s="122"/>
      <c r="R427" s="122"/>
      <c r="S427" s="122"/>
      <c r="T427" s="122"/>
      <c r="U427" s="122"/>
      <c r="V427" s="122"/>
      <c r="W427" s="122"/>
      <c r="X427" s="122"/>
      <c r="Y427" s="122"/>
      <c r="Z427" s="122"/>
      <c r="AA427" s="122"/>
      <c r="AB427" s="122"/>
      <c r="AC427" s="122"/>
      <c r="AD427" s="122"/>
      <c r="AE427" s="122"/>
      <c r="AF427" s="122"/>
      <c r="AG427" s="122"/>
      <c r="AH427" s="122"/>
      <c r="AI427" s="122"/>
      <c r="AJ427" s="122"/>
      <c r="AK427" s="122"/>
      <c r="AL427" s="122"/>
      <c r="AM427" s="122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2"/>
      <c r="AY427" s="122"/>
      <c r="AZ427" s="122"/>
      <c r="BA427" s="122"/>
      <c r="BB427" s="122"/>
      <c r="BC427" s="122"/>
      <c r="BD427" s="122"/>
      <c r="BE427" s="122"/>
      <c r="BF427" s="122"/>
      <c r="BG427" s="122"/>
      <c r="BH427" s="122"/>
      <c r="BI427" s="122"/>
      <c r="BJ427" s="122"/>
      <c r="BK427" s="122"/>
    </row>
    <row r="428" spans="1:63" ht="12.75" x14ac:dyDescent="0.2">
      <c r="A428" s="122"/>
      <c r="B428" s="124"/>
      <c r="C428" s="124"/>
      <c r="D428" s="124"/>
      <c r="E428" s="122"/>
      <c r="F428" s="124"/>
      <c r="G428" s="122"/>
      <c r="H428" s="122"/>
      <c r="I428" s="122"/>
      <c r="J428" s="122"/>
      <c r="K428" s="122"/>
      <c r="L428" s="122"/>
      <c r="M428" s="122"/>
      <c r="N428" s="122"/>
      <c r="O428" s="122"/>
      <c r="P428" s="122"/>
      <c r="Q428" s="122"/>
      <c r="R428" s="122"/>
      <c r="S428" s="122"/>
      <c r="T428" s="122"/>
      <c r="U428" s="122"/>
      <c r="V428" s="122"/>
      <c r="W428" s="122"/>
      <c r="X428" s="122"/>
      <c r="Y428" s="122"/>
      <c r="Z428" s="122"/>
      <c r="AA428" s="122"/>
      <c r="AB428" s="122"/>
      <c r="AC428" s="122"/>
      <c r="AD428" s="122"/>
      <c r="AE428" s="122"/>
      <c r="AF428" s="122"/>
      <c r="AG428" s="122"/>
      <c r="AH428" s="122"/>
      <c r="AI428" s="122"/>
      <c r="AJ428" s="122"/>
      <c r="AK428" s="122"/>
      <c r="AL428" s="122"/>
      <c r="AM428" s="122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2"/>
      <c r="AY428" s="122"/>
      <c r="AZ428" s="122"/>
      <c r="BA428" s="122"/>
      <c r="BB428" s="122"/>
      <c r="BC428" s="122"/>
      <c r="BD428" s="122"/>
      <c r="BE428" s="122"/>
      <c r="BF428" s="122"/>
      <c r="BG428" s="122"/>
      <c r="BH428" s="122"/>
      <c r="BI428" s="122"/>
      <c r="BJ428" s="122"/>
      <c r="BK428" s="122"/>
    </row>
    <row r="429" spans="1:63" ht="12.75" x14ac:dyDescent="0.2">
      <c r="A429" s="122"/>
      <c r="B429" s="124"/>
      <c r="C429" s="124"/>
      <c r="D429" s="124"/>
      <c r="E429" s="122"/>
      <c r="F429" s="124"/>
      <c r="G429" s="122"/>
      <c r="H429" s="122"/>
      <c r="I429" s="122"/>
      <c r="J429" s="122"/>
      <c r="K429" s="122"/>
      <c r="L429" s="122"/>
      <c r="M429" s="122"/>
      <c r="N429" s="122"/>
      <c r="O429" s="122"/>
      <c r="P429" s="122"/>
      <c r="Q429" s="122"/>
      <c r="R429" s="122"/>
      <c r="S429" s="122"/>
      <c r="T429" s="122"/>
      <c r="U429" s="122"/>
      <c r="V429" s="122"/>
      <c r="W429" s="122"/>
      <c r="X429" s="122"/>
      <c r="Y429" s="122"/>
      <c r="Z429" s="122"/>
      <c r="AA429" s="122"/>
      <c r="AB429" s="122"/>
      <c r="AC429" s="122"/>
      <c r="AD429" s="122"/>
      <c r="AE429" s="122"/>
      <c r="AF429" s="122"/>
      <c r="AG429" s="122"/>
      <c r="AH429" s="122"/>
      <c r="AI429" s="122"/>
      <c r="AJ429" s="122"/>
      <c r="AK429" s="122"/>
      <c r="AL429" s="122"/>
      <c r="AM429" s="122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2"/>
      <c r="AY429" s="122"/>
      <c r="AZ429" s="122"/>
      <c r="BA429" s="122"/>
      <c r="BB429" s="122"/>
      <c r="BC429" s="122"/>
      <c r="BD429" s="122"/>
      <c r="BE429" s="122"/>
      <c r="BF429" s="122"/>
      <c r="BG429" s="122"/>
      <c r="BH429" s="122"/>
      <c r="BI429" s="122"/>
      <c r="BJ429" s="122"/>
      <c r="BK429" s="122"/>
    </row>
    <row r="430" spans="1:63" ht="12.75" x14ac:dyDescent="0.2">
      <c r="A430" s="122"/>
      <c r="B430" s="124"/>
      <c r="C430" s="124"/>
      <c r="D430" s="124"/>
      <c r="E430" s="122"/>
      <c r="F430" s="124"/>
      <c r="G430" s="122"/>
      <c r="H430" s="122"/>
      <c r="I430" s="122"/>
      <c r="J430" s="122"/>
      <c r="K430" s="122"/>
      <c r="L430" s="122"/>
      <c r="M430" s="122"/>
      <c r="N430" s="122"/>
      <c r="O430" s="122"/>
      <c r="P430" s="122"/>
      <c r="Q430" s="122"/>
      <c r="R430" s="122"/>
      <c r="S430" s="122"/>
      <c r="T430" s="122"/>
      <c r="U430" s="122"/>
      <c r="V430" s="122"/>
      <c r="W430" s="122"/>
      <c r="X430" s="122"/>
      <c r="Y430" s="122"/>
      <c r="Z430" s="122"/>
      <c r="AA430" s="122"/>
      <c r="AB430" s="122"/>
      <c r="AC430" s="122"/>
      <c r="AD430" s="122"/>
      <c r="AE430" s="122"/>
      <c r="AF430" s="122"/>
      <c r="AG430" s="122"/>
      <c r="AH430" s="122"/>
      <c r="AI430" s="122"/>
      <c r="AJ430" s="122"/>
      <c r="AK430" s="122"/>
      <c r="AL430" s="122"/>
      <c r="AM430" s="122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2"/>
      <c r="AY430" s="122"/>
      <c r="AZ430" s="122"/>
      <c r="BA430" s="122"/>
      <c r="BB430" s="122"/>
      <c r="BC430" s="122"/>
      <c r="BD430" s="122"/>
      <c r="BE430" s="122"/>
      <c r="BF430" s="122"/>
      <c r="BG430" s="122"/>
      <c r="BH430" s="122"/>
      <c r="BI430" s="122"/>
      <c r="BJ430" s="122"/>
      <c r="BK430" s="122"/>
    </row>
    <row r="431" spans="1:63" ht="12.75" x14ac:dyDescent="0.2">
      <c r="A431" s="122"/>
      <c r="B431" s="124"/>
      <c r="C431" s="124"/>
      <c r="D431" s="124"/>
      <c r="E431" s="122"/>
      <c r="F431" s="124"/>
      <c r="G431" s="122"/>
      <c r="H431" s="122"/>
      <c r="I431" s="122"/>
      <c r="J431" s="122"/>
      <c r="K431" s="122"/>
      <c r="L431" s="122"/>
      <c r="M431" s="122"/>
      <c r="N431" s="122"/>
      <c r="O431" s="122"/>
      <c r="P431" s="122"/>
      <c r="Q431" s="122"/>
      <c r="R431" s="122"/>
      <c r="S431" s="122"/>
      <c r="T431" s="122"/>
      <c r="U431" s="122"/>
      <c r="V431" s="122"/>
      <c r="W431" s="122"/>
      <c r="X431" s="122"/>
      <c r="Y431" s="122"/>
      <c r="Z431" s="122"/>
      <c r="AA431" s="122"/>
      <c r="AB431" s="122"/>
      <c r="AC431" s="122"/>
      <c r="AD431" s="122"/>
      <c r="AE431" s="122"/>
      <c r="AF431" s="122"/>
      <c r="AG431" s="122"/>
      <c r="AH431" s="122"/>
      <c r="AI431" s="122"/>
      <c r="AJ431" s="122"/>
      <c r="AK431" s="122"/>
      <c r="AL431" s="122"/>
      <c r="AM431" s="122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2"/>
      <c r="AY431" s="122"/>
      <c r="AZ431" s="122"/>
      <c r="BA431" s="122"/>
      <c r="BB431" s="122"/>
      <c r="BC431" s="122"/>
      <c r="BD431" s="122"/>
      <c r="BE431" s="122"/>
      <c r="BF431" s="122"/>
      <c r="BG431" s="122"/>
      <c r="BH431" s="122"/>
      <c r="BI431" s="122"/>
      <c r="BJ431" s="122"/>
      <c r="BK431" s="122"/>
    </row>
    <row r="432" spans="1:63" ht="12.75" x14ac:dyDescent="0.2">
      <c r="A432" s="122"/>
      <c r="B432" s="124"/>
      <c r="C432" s="124"/>
      <c r="D432" s="124"/>
      <c r="E432" s="122"/>
      <c r="F432" s="124"/>
      <c r="G432" s="122"/>
      <c r="H432" s="122"/>
      <c r="I432" s="122"/>
      <c r="J432" s="122"/>
      <c r="K432" s="122"/>
      <c r="L432" s="122"/>
      <c r="M432" s="122"/>
      <c r="N432" s="122"/>
      <c r="O432" s="122"/>
      <c r="P432" s="122"/>
      <c r="Q432" s="122"/>
      <c r="R432" s="122"/>
      <c r="S432" s="122"/>
      <c r="T432" s="122"/>
      <c r="U432" s="122"/>
      <c r="V432" s="122"/>
      <c r="W432" s="122"/>
      <c r="X432" s="122"/>
      <c r="Y432" s="122"/>
      <c r="Z432" s="122"/>
      <c r="AA432" s="122"/>
      <c r="AB432" s="122"/>
      <c r="AC432" s="122"/>
      <c r="AD432" s="122"/>
      <c r="AE432" s="122"/>
      <c r="AF432" s="122"/>
      <c r="AG432" s="122"/>
      <c r="AH432" s="122"/>
      <c r="AI432" s="122"/>
      <c r="AJ432" s="122"/>
      <c r="AK432" s="122"/>
      <c r="AL432" s="122"/>
      <c r="AM432" s="122"/>
      <c r="AN432" s="122"/>
      <c r="AO432" s="122"/>
      <c r="AP432" s="122"/>
      <c r="AQ432" s="122"/>
      <c r="AR432" s="122"/>
      <c r="AS432" s="122"/>
      <c r="AT432" s="122"/>
      <c r="AU432" s="122"/>
      <c r="AV432" s="122"/>
      <c r="AW432" s="122"/>
      <c r="AX432" s="122"/>
      <c r="AY432" s="122"/>
      <c r="AZ432" s="122"/>
      <c r="BA432" s="122"/>
      <c r="BB432" s="122"/>
      <c r="BC432" s="122"/>
      <c r="BD432" s="122"/>
      <c r="BE432" s="122"/>
      <c r="BF432" s="122"/>
      <c r="BG432" s="122"/>
      <c r="BH432" s="122"/>
      <c r="BI432" s="122"/>
      <c r="BJ432" s="122"/>
      <c r="BK432" s="122"/>
    </row>
    <row r="433" spans="1:63" ht="12.75" x14ac:dyDescent="0.2">
      <c r="A433" s="122"/>
      <c r="B433" s="124"/>
      <c r="C433" s="124"/>
      <c r="D433" s="124"/>
      <c r="E433" s="122"/>
      <c r="F433" s="124"/>
      <c r="G433" s="122"/>
      <c r="H433" s="122"/>
      <c r="I433" s="122"/>
      <c r="J433" s="122"/>
      <c r="K433" s="122"/>
      <c r="L433" s="122"/>
      <c r="M433" s="122"/>
      <c r="N433" s="122"/>
      <c r="O433" s="122"/>
      <c r="P433" s="122"/>
      <c r="Q433" s="122"/>
      <c r="R433" s="122"/>
      <c r="S433" s="122"/>
      <c r="T433" s="122"/>
      <c r="U433" s="122"/>
      <c r="V433" s="122"/>
      <c r="W433" s="122"/>
      <c r="X433" s="122"/>
      <c r="Y433" s="122"/>
      <c r="Z433" s="122"/>
      <c r="AA433" s="122"/>
      <c r="AB433" s="122"/>
      <c r="AC433" s="122"/>
      <c r="AD433" s="122"/>
      <c r="AE433" s="122"/>
      <c r="AF433" s="122"/>
      <c r="AG433" s="122"/>
      <c r="AH433" s="122"/>
      <c r="AI433" s="122"/>
      <c r="AJ433" s="122"/>
      <c r="AK433" s="122"/>
      <c r="AL433" s="122"/>
      <c r="AM433" s="122"/>
      <c r="AN433" s="122"/>
      <c r="AO433" s="122"/>
      <c r="AP433" s="122"/>
      <c r="AQ433" s="122"/>
      <c r="AR433" s="122"/>
      <c r="AS433" s="122"/>
      <c r="AT433" s="122"/>
      <c r="AU433" s="122"/>
      <c r="AV433" s="122"/>
      <c r="AW433" s="122"/>
      <c r="AX433" s="122"/>
      <c r="AY433" s="122"/>
      <c r="AZ433" s="122"/>
      <c r="BA433" s="122"/>
      <c r="BB433" s="122"/>
      <c r="BC433" s="122"/>
      <c r="BD433" s="122"/>
      <c r="BE433" s="122"/>
      <c r="BF433" s="122"/>
      <c r="BG433" s="122"/>
      <c r="BH433" s="122"/>
      <c r="BI433" s="122"/>
      <c r="BJ433" s="122"/>
      <c r="BK433" s="122"/>
    </row>
    <row r="434" spans="1:63" ht="12.75" x14ac:dyDescent="0.2">
      <c r="A434" s="122"/>
      <c r="B434" s="124"/>
      <c r="C434" s="124"/>
      <c r="D434" s="124"/>
      <c r="E434" s="122"/>
      <c r="F434" s="124"/>
      <c r="G434" s="122"/>
      <c r="H434" s="122"/>
      <c r="I434" s="122"/>
      <c r="J434" s="122"/>
      <c r="K434" s="122"/>
      <c r="L434" s="122"/>
      <c r="M434" s="122"/>
      <c r="N434" s="122"/>
      <c r="O434" s="122"/>
      <c r="P434" s="122"/>
      <c r="Q434" s="122"/>
      <c r="R434" s="122"/>
      <c r="S434" s="122"/>
      <c r="T434" s="122"/>
      <c r="U434" s="122"/>
      <c r="V434" s="122"/>
      <c r="W434" s="122"/>
      <c r="X434" s="122"/>
      <c r="Y434" s="122"/>
      <c r="Z434" s="122"/>
      <c r="AA434" s="122"/>
      <c r="AB434" s="122"/>
      <c r="AC434" s="122"/>
      <c r="AD434" s="122"/>
      <c r="AE434" s="122"/>
      <c r="AF434" s="122"/>
      <c r="AG434" s="122"/>
      <c r="AH434" s="122"/>
      <c r="AI434" s="122"/>
      <c r="AJ434" s="122"/>
      <c r="AK434" s="122"/>
      <c r="AL434" s="122"/>
      <c r="AM434" s="122"/>
      <c r="AN434" s="122"/>
      <c r="AO434" s="122"/>
      <c r="AP434" s="122"/>
      <c r="AQ434" s="122"/>
      <c r="AR434" s="122"/>
      <c r="AS434" s="122"/>
      <c r="AT434" s="122"/>
      <c r="AU434" s="122"/>
      <c r="AV434" s="122"/>
      <c r="AW434" s="122"/>
      <c r="AX434" s="122"/>
      <c r="AY434" s="122"/>
      <c r="AZ434" s="122"/>
      <c r="BA434" s="122"/>
      <c r="BB434" s="122"/>
      <c r="BC434" s="122"/>
      <c r="BD434" s="122"/>
      <c r="BE434" s="122"/>
      <c r="BF434" s="122"/>
      <c r="BG434" s="122"/>
      <c r="BH434" s="122"/>
      <c r="BI434" s="122"/>
      <c r="BJ434" s="122"/>
      <c r="BK434" s="122"/>
    </row>
    <row r="435" spans="1:63" ht="12.75" x14ac:dyDescent="0.2">
      <c r="A435" s="122"/>
      <c r="B435" s="124"/>
      <c r="C435" s="124"/>
      <c r="D435" s="124"/>
      <c r="E435" s="122"/>
      <c r="F435" s="124"/>
      <c r="G435" s="122"/>
      <c r="H435" s="122"/>
      <c r="I435" s="122"/>
      <c r="J435" s="122"/>
      <c r="K435" s="122"/>
      <c r="L435" s="122"/>
      <c r="M435" s="122"/>
      <c r="N435" s="122"/>
      <c r="O435" s="122"/>
      <c r="P435" s="122"/>
      <c r="Q435" s="122"/>
      <c r="R435" s="122"/>
      <c r="S435" s="122"/>
      <c r="T435" s="122"/>
      <c r="U435" s="122"/>
      <c r="V435" s="122"/>
      <c r="W435" s="122"/>
      <c r="X435" s="122"/>
      <c r="Y435" s="122"/>
      <c r="Z435" s="122"/>
      <c r="AA435" s="122"/>
      <c r="AB435" s="122"/>
      <c r="AC435" s="122"/>
      <c r="AD435" s="122"/>
      <c r="AE435" s="122"/>
      <c r="AF435" s="122"/>
      <c r="AG435" s="122"/>
      <c r="AH435" s="122"/>
      <c r="AI435" s="122"/>
      <c r="AJ435" s="122"/>
      <c r="AK435" s="122"/>
      <c r="AL435" s="122"/>
      <c r="AM435" s="122"/>
      <c r="AN435" s="122"/>
      <c r="AO435" s="122"/>
      <c r="AP435" s="122"/>
      <c r="AQ435" s="122"/>
      <c r="AR435" s="122"/>
      <c r="AS435" s="122"/>
      <c r="AT435" s="122"/>
      <c r="AU435" s="122"/>
      <c r="AV435" s="122"/>
      <c r="AW435" s="122"/>
      <c r="AX435" s="122"/>
      <c r="AY435" s="122"/>
      <c r="AZ435" s="122"/>
      <c r="BA435" s="122"/>
      <c r="BB435" s="122"/>
      <c r="BC435" s="122"/>
      <c r="BD435" s="122"/>
      <c r="BE435" s="122"/>
      <c r="BF435" s="122"/>
      <c r="BG435" s="122"/>
      <c r="BH435" s="122"/>
      <c r="BI435" s="122"/>
      <c r="BJ435" s="122"/>
      <c r="BK435" s="122"/>
    </row>
    <row r="436" spans="1:63" ht="12.75" x14ac:dyDescent="0.2">
      <c r="A436" s="122"/>
      <c r="B436" s="124"/>
      <c r="C436" s="124"/>
      <c r="D436" s="124"/>
      <c r="E436" s="122"/>
      <c r="F436" s="124"/>
      <c r="G436" s="122"/>
      <c r="H436" s="122"/>
      <c r="I436" s="122"/>
      <c r="J436" s="122"/>
      <c r="K436" s="122"/>
      <c r="L436" s="122"/>
      <c r="M436" s="122"/>
      <c r="N436" s="122"/>
      <c r="O436" s="122"/>
      <c r="P436" s="122"/>
      <c r="Q436" s="122"/>
      <c r="R436" s="122"/>
      <c r="S436" s="122"/>
      <c r="T436" s="122"/>
      <c r="U436" s="122"/>
      <c r="V436" s="122"/>
      <c r="W436" s="122"/>
      <c r="X436" s="122"/>
      <c r="Y436" s="122"/>
      <c r="Z436" s="122"/>
      <c r="AA436" s="122"/>
      <c r="AB436" s="122"/>
      <c r="AC436" s="122"/>
      <c r="AD436" s="122"/>
      <c r="AE436" s="122"/>
      <c r="AF436" s="122"/>
      <c r="AG436" s="122"/>
      <c r="AH436" s="122"/>
      <c r="AI436" s="122"/>
      <c r="AJ436" s="122"/>
      <c r="AK436" s="122"/>
      <c r="AL436" s="122"/>
      <c r="AM436" s="122"/>
      <c r="AN436" s="122"/>
      <c r="AO436" s="122"/>
      <c r="AP436" s="122"/>
      <c r="AQ436" s="122"/>
      <c r="AR436" s="122"/>
      <c r="AS436" s="122"/>
      <c r="AT436" s="122"/>
      <c r="AU436" s="122"/>
      <c r="AV436" s="122"/>
      <c r="AW436" s="122"/>
      <c r="AX436" s="122"/>
      <c r="AY436" s="122"/>
      <c r="AZ436" s="122"/>
      <c r="BA436" s="122"/>
      <c r="BB436" s="122"/>
      <c r="BC436" s="122"/>
      <c r="BD436" s="122"/>
      <c r="BE436" s="122"/>
      <c r="BF436" s="122"/>
      <c r="BG436" s="122"/>
      <c r="BH436" s="122"/>
      <c r="BI436" s="122"/>
      <c r="BJ436" s="122"/>
      <c r="BK436" s="122"/>
    </row>
    <row r="437" spans="1:63" ht="12.75" x14ac:dyDescent="0.2">
      <c r="A437" s="122"/>
      <c r="B437" s="124"/>
      <c r="C437" s="124"/>
      <c r="D437" s="124"/>
      <c r="E437" s="122"/>
      <c r="F437" s="124"/>
      <c r="G437" s="122"/>
      <c r="H437" s="122"/>
      <c r="I437" s="122"/>
      <c r="J437" s="122"/>
      <c r="K437" s="122"/>
      <c r="L437" s="122"/>
      <c r="M437" s="122"/>
      <c r="N437" s="122"/>
      <c r="O437" s="122"/>
      <c r="P437" s="122"/>
      <c r="Q437" s="122"/>
      <c r="R437" s="122"/>
      <c r="S437" s="122"/>
      <c r="T437" s="122"/>
      <c r="U437" s="122"/>
      <c r="V437" s="122"/>
      <c r="W437" s="122"/>
      <c r="X437" s="122"/>
      <c r="Y437" s="122"/>
      <c r="Z437" s="122"/>
      <c r="AA437" s="122"/>
      <c r="AB437" s="122"/>
      <c r="AC437" s="122"/>
      <c r="AD437" s="122"/>
      <c r="AE437" s="122"/>
      <c r="AF437" s="122"/>
      <c r="AG437" s="122"/>
      <c r="AH437" s="122"/>
      <c r="AI437" s="122"/>
      <c r="AJ437" s="122"/>
      <c r="AK437" s="122"/>
      <c r="AL437" s="122"/>
      <c r="AM437" s="122"/>
      <c r="AN437" s="122"/>
      <c r="AO437" s="122"/>
      <c r="AP437" s="122"/>
      <c r="AQ437" s="122"/>
      <c r="AR437" s="122"/>
      <c r="AS437" s="122"/>
      <c r="AT437" s="122"/>
      <c r="AU437" s="122"/>
      <c r="AV437" s="122"/>
      <c r="AW437" s="122"/>
      <c r="AX437" s="122"/>
      <c r="AY437" s="122"/>
      <c r="AZ437" s="122"/>
      <c r="BA437" s="122"/>
      <c r="BB437" s="122"/>
      <c r="BC437" s="122"/>
      <c r="BD437" s="122"/>
      <c r="BE437" s="122"/>
      <c r="BF437" s="122"/>
      <c r="BG437" s="122"/>
      <c r="BH437" s="122"/>
      <c r="BI437" s="122"/>
      <c r="BJ437" s="122"/>
      <c r="BK437" s="122"/>
    </row>
    <row r="438" spans="1:63" ht="12.75" x14ac:dyDescent="0.2">
      <c r="A438" s="122"/>
      <c r="B438" s="124"/>
      <c r="C438" s="124"/>
      <c r="D438" s="124"/>
      <c r="E438" s="122"/>
      <c r="F438" s="124"/>
      <c r="G438" s="122"/>
      <c r="H438" s="122"/>
      <c r="I438" s="122"/>
      <c r="J438" s="122"/>
      <c r="K438" s="122"/>
      <c r="L438" s="122"/>
      <c r="M438" s="122"/>
      <c r="N438" s="122"/>
      <c r="O438" s="122"/>
      <c r="P438" s="122"/>
      <c r="Q438" s="122"/>
      <c r="R438" s="122"/>
      <c r="S438" s="122"/>
      <c r="T438" s="122"/>
      <c r="U438" s="122"/>
      <c r="V438" s="122"/>
      <c r="W438" s="122"/>
      <c r="X438" s="122"/>
      <c r="Y438" s="122"/>
      <c r="Z438" s="122"/>
      <c r="AA438" s="122"/>
      <c r="AB438" s="122"/>
      <c r="AC438" s="122"/>
      <c r="AD438" s="122"/>
      <c r="AE438" s="122"/>
      <c r="AF438" s="122"/>
      <c r="AG438" s="122"/>
      <c r="AH438" s="122"/>
      <c r="AI438" s="122"/>
      <c r="AJ438" s="122"/>
      <c r="AK438" s="122"/>
      <c r="AL438" s="122"/>
      <c r="AM438" s="122"/>
      <c r="AN438" s="122"/>
      <c r="AO438" s="122"/>
      <c r="AP438" s="122"/>
      <c r="AQ438" s="122"/>
      <c r="AR438" s="122"/>
      <c r="AS438" s="122"/>
      <c r="AT438" s="122"/>
      <c r="AU438" s="122"/>
      <c r="AV438" s="122"/>
      <c r="AW438" s="122"/>
      <c r="AX438" s="122"/>
      <c r="AY438" s="122"/>
      <c r="AZ438" s="122"/>
      <c r="BA438" s="122"/>
      <c r="BB438" s="122"/>
      <c r="BC438" s="122"/>
      <c r="BD438" s="122"/>
      <c r="BE438" s="122"/>
      <c r="BF438" s="122"/>
      <c r="BG438" s="122"/>
      <c r="BH438" s="122"/>
      <c r="BI438" s="122"/>
      <c r="BJ438" s="122"/>
      <c r="BK438" s="122"/>
    </row>
    <row r="439" spans="1:63" ht="12.75" x14ac:dyDescent="0.2">
      <c r="A439" s="122"/>
      <c r="B439" s="124"/>
      <c r="C439" s="124"/>
      <c r="D439" s="124"/>
      <c r="E439" s="122"/>
      <c r="F439" s="124"/>
      <c r="G439" s="122"/>
      <c r="H439" s="122"/>
      <c r="I439" s="122"/>
      <c r="J439" s="122"/>
      <c r="K439" s="122"/>
      <c r="L439" s="122"/>
      <c r="M439" s="122"/>
      <c r="N439" s="122"/>
      <c r="O439" s="122"/>
      <c r="P439" s="122"/>
      <c r="Q439" s="122"/>
      <c r="R439" s="122"/>
      <c r="S439" s="122"/>
      <c r="T439" s="122"/>
      <c r="U439" s="122"/>
      <c r="V439" s="122"/>
      <c r="W439" s="122"/>
      <c r="X439" s="122"/>
      <c r="Y439" s="122"/>
      <c r="Z439" s="122"/>
      <c r="AA439" s="122"/>
      <c r="AB439" s="122"/>
      <c r="AC439" s="122"/>
      <c r="AD439" s="122"/>
      <c r="AE439" s="122"/>
      <c r="AF439" s="122"/>
      <c r="AG439" s="122"/>
      <c r="AH439" s="122"/>
      <c r="AI439" s="122"/>
      <c r="AJ439" s="122"/>
      <c r="AK439" s="122"/>
      <c r="AL439" s="122"/>
      <c r="AM439" s="122"/>
      <c r="AN439" s="122"/>
      <c r="AO439" s="122"/>
      <c r="AP439" s="122"/>
      <c r="AQ439" s="122"/>
      <c r="AR439" s="122"/>
      <c r="AS439" s="122"/>
      <c r="AT439" s="122"/>
      <c r="AU439" s="122"/>
      <c r="AV439" s="122"/>
      <c r="AW439" s="122"/>
      <c r="AX439" s="122"/>
      <c r="AY439" s="122"/>
      <c r="AZ439" s="122"/>
      <c r="BA439" s="122"/>
      <c r="BB439" s="122"/>
      <c r="BC439" s="122"/>
      <c r="BD439" s="122"/>
      <c r="BE439" s="122"/>
      <c r="BF439" s="122"/>
      <c r="BG439" s="122"/>
      <c r="BH439" s="122"/>
      <c r="BI439" s="122"/>
      <c r="BJ439" s="122"/>
      <c r="BK439" s="122"/>
    </row>
    <row r="440" spans="1:63" ht="12.75" x14ac:dyDescent="0.2">
      <c r="A440" s="122"/>
      <c r="B440" s="124"/>
      <c r="C440" s="124"/>
      <c r="D440" s="124"/>
      <c r="E440" s="122"/>
      <c r="F440" s="124"/>
      <c r="G440" s="122"/>
      <c r="H440" s="122"/>
      <c r="I440" s="122"/>
      <c r="J440" s="122"/>
      <c r="K440" s="122"/>
      <c r="L440" s="122"/>
      <c r="M440" s="122"/>
      <c r="N440" s="122"/>
      <c r="O440" s="122"/>
      <c r="P440" s="122"/>
      <c r="Q440" s="122"/>
      <c r="R440" s="122"/>
      <c r="S440" s="122"/>
      <c r="T440" s="122"/>
      <c r="U440" s="122"/>
      <c r="V440" s="122"/>
      <c r="W440" s="122"/>
      <c r="X440" s="122"/>
      <c r="Y440" s="122"/>
      <c r="Z440" s="122"/>
      <c r="AA440" s="122"/>
      <c r="AB440" s="122"/>
      <c r="AC440" s="122"/>
      <c r="AD440" s="122"/>
      <c r="AE440" s="122"/>
      <c r="AF440" s="122"/>
      <c r="AG440" s="122"/>
      <c r="AH440" s="122"/>
      <c r="AI440" s="122"/>
      <c r="AJ440" s="122"/>
      <c r="AK440" s="122"/>
      <c r="AL440" s="122"/>
      <c r="AM440" s="122"/>
      <c r="AN440" s="122"/>
      <c r="AO440" s="122"/>
      <c r="AP440" s="122"/>
      <c r="AQ440" s="122"/>
      <c r="AR440" s="122"/>
      <c r="AS440" s="122"/>
      <c r="AT440" s="122"/>
      <c r="AU440" s="122"/>
      <c r="AV440" s="122"/>
      <c r="AW440" s="122"/>
      <c r="AX440" s="122"/>
      <c r="AY440" s="122"/>
      <c r="AZ440" s="122"/>
      <c r="BA440" s="122"/>
      <c r="BB440" s="122"/>
      <c r="BC440" s="122"/>
      <c r="BD440" s="122"/>
      <c r="BE440" s="122"/>
      <c r="BF440" s="122"/>
      <c r="BG440" s="122"/>
      <c r="BH440" s="122"/>
      <c r="BI440" s="122"/>
      <c r="BJ440" s="122"/>
      <c r="BK440" s="122"/>
    </row>
    <row r="441" spans="1:63" ht="12.75" x14ac:dyDescent="0.2">
      <c r="A441" s="122"/>
      <c r="B441" s="124"/>
      <c r="C441" s="124"/>
      <c r="D441" s="124"/>
      <c r="E441" s="122"/>
      <c r="F441" s="124"/>
      <c r="G441" s="122"/>
      <c r="H441" s="122"/>
      <c r="I441" s="122"/>
      <c r="J441" s="122"/>
      <c r="K441" s="122"/>
      <c r="L441" s="122"/>
      <c r="M441" s="122"/>
      <c r="N441" s="122"/>
      <c r="O441" s="122"/>
      <c r="P441" s="122"/>
      <c r="Q441" s="122"/>
      <c r="R441" s="122"/>
      <c r="S441" s="122"/>
      <c r="T441" s="122"/>
      <c r="U441" s="122"/>
      <c r="V441" s="122"/>
      <c r="W441" s="122"/>
      <c r="X441" s="122"/>
      <c r="Y441" s="122"/>
      <c r="Z441" s="122"/>
      <c r="AA441" s="122"/>
      <c r="AB441" s="122"/>
      <c r="AC441" s="122"/>
      <c r="AD441" s="122"/>
      <c r="AE441" s="122"/>
      <c r="AF441" s="122"/>
      <c r="AG441" s="122"/>
      <c r="AH441" s="122"/>
      <c r="AI441" s="122"/>
      <c r="AJ441" s="122"/>
      <c r="AK441" s="122"/>
      <c r="AL441" s="122"/>
      <c r="AM441" s="122"/>
      <c r="AN441" s="122"/>
      <c r="AO441" s="122"/>
      <c r="AP441" s="122"/>
      <c r="AQ441" s="122"/>
      <c r="AR441" s="122"/>
      <c r="AS441" s="122"/>
      <c r="AT441" s="122"/>
      <c r="AU441" s="122"/>
      <c r="AV441" s="122"/>
      <c r="AW441" s="122"/>
      <c r="AX441" s="122"/>
      <c r="AY441" s="122"/>
      <c r="AZ441" s="122"/>
      <c r="BA441" s="122"/>
      <c r="BB441" s="122"/>
      <c r="BC441" s="122"/>
      <c r="BD441" s="122"/>
      <c r="BE441" s="122"/>
      <c r="BF441" s="122"/>
      <c r="BG441" s="122"/>
      <c r="BH441" s="122"/>
      <c r="BI441" s="122"/>
      <c r="BJ441" s="122"/>
      <c r="BK441" s="122"/>
    </row>
    <row r="442" spans="1:63" ht="12.75" x14ac:dyDescent="0.2">
      <c r="A442" s="122"/>
      <c r="B442" s="124"/>
      <c r="C442" s="124"/>
      <c r="D442" s="124"/>
      <c r="E442" s="122"/>
      <c r="F442" s="124"/>
      <c r="G442" s="122"/>
      <c r="H442" s="122"/>
      <c r="I442" s="122"/>
      <c r="J442" s="122"/>
      <c r="K442" s="122"/>
      <c r="L442" s="122"/>
      <c r="M442" s="122"/>
      <c r="N442" s="122"/>
      <c r="O442" s="122"/>
      <c r="P442" s="122"/>
      <c r="Q442" s="122"/>
      <c r="R442" s="122"/>
      <c r="S442" s="122"/>
      <c r="T442" s="122"/>
      <c r="U442" s="122"/>
      <c r="V442" s="122"/>
      <c r="W442" s="122"/>
      <c r="X442" s="122"/>
      <c r="Y442" s="122"/>
      <c r="Z442" s="122"/>
      <c r="AA442" s="122"/>
      <c r="AB442" s="122"/>
      <c r="AC442" s="122"/>
      <c r="AD442" s="122"/>
      <c r="AE442" s="122"/>
      <c r="AF442" s="122"/>
      <c r="AG442" s="122"/>
      <c r="AH442" s="122"/>
      <c r="AI442" s="122"/>
      <c r="AJ442" s="122"/>
      <c r="AK442" s="122"/>
      <c r="AL442" s="122"/>
      <c r="AM442" s="122"/>
      <c r="AN442" s="122"/>
      <c r="AO442" s="122"/>
      <c r="AP442" s="122"/>
      <c r="AQ442" s="122"/>
      <c r="AR442" s="122"/>
      <c r="AS442" s="122"/>
      <c r="AT442" s="122"/>
      <c r="AU442" s="122"/>
      <c r="AV442" s="122"/>
      <c r="AW442" s="122"/>
      <c r="AX442" s="122"/>
      <c r="AY442" s="122"/>
      <c r="AZ442" s="122"/>
      <c r="BA442" s="122"/>
      <c r="BB442" s="122"/>
      <c r="BC442" s="122"/>
      <c r="BD442" s="122"/>
      <c r="BE442" s="122"/>
      <c r="BF442" s="122"/>
      <c r="BG442" s="122"/>
      <c r="BH442" s="122"/>
      <c r="BI442" s="122"/>
      <c r="BJ442" s="122"/>
      <c r="BK442" s="122"/>
    </row>
    <row r="443" spans="1:63" ht="12.75" x14ac:dyDescent="0.2">
      <c r="A443" s="122"/>
      <c r="B443" s="124"/>
      <c r="C443" s="124"/>
      <c r="D443" s="124"/>
      <c r="E443" s="122"/>
      <c r="F443" s="124"/>
      <c r="G443" s="122"/>
      <c r="H443" s="122"/>
      <c r="I443" s="122"/>
      <c r="J443" s="122"/>
      <c r="K443" s="122"/>
      <c r="L443" s="122"/>
      <c r="M443" s="122"/>
      <c r="N443" s="122"/>
      <c r="O443" s="122"/>
      <c r="P443" s="122"/>
      <c r="Q443" s="122"/>
      <c r="R443" s="122"/>
      <c r="S443" s="122"/>
      <c r="T443" s="122"/>
      <c r="U443" s="122"/>
      <c r="V443" s="122"/>
      <c r="W443" s="122"/>
      <c r="X443" s="122"/>
      <c r="Y443" s="122"/>
      <c r="Z443" s="122"/>
      <c r="AA443" s="122"/>
      <c r="AB443" s="122"/>
      <c r="AC443" s="122"/>
      <c r="AD443" s="122"/>
      <c r="AE443" s="122"/>
      <c r="AF443" s="122"/>
      <c r="AG443" s="122"/>
      <c r="AH443" s="122"/>
      <c r="AI443" s="122"/>
      <c r="AJ443" s="122"/>
      <c r="AK443" s="122"/>
      <c r="AL443" s="122"/>
      <c r="AM443" s="122"/>
      <c r="AN443" s="122"/>
      <c r="AO443" s="122"/>
      <c r="AP443" s="122"/>
      <c r="AQ443" s="122"/>
      <c r="AR443" s="122"/>
      <c r="AS443" s="122"/>
      <c r="AT443" s="122"/>
      <c r="AU443" s="122"/>
      <c r="AV443" s="122"/>
      <c r="AW443" s="122"/>
      <c r="AX443" s="122"/>
      <c r="AY443" s="122"/>
      <c r="AZ443" s="122"/>
      <c r="BA443" s="122"/>
      <c r="BB443" s="122"/>
      <c r="BC443" s="122"/>
      <c r="BD443" s="122"/>
      <c r="BE443" s="122"/>
      <c r="BF443" s="122"/>
      <c r="BG443" s="122"/>
      <c r="BH443" s="122"/>
      <c r="BI443" s="122"/>
      <c r="BJ443" s="122"/>
      <c r="BK443" s="122"/>
    </row>
    <row r="444" spans="1:63" ht="12.75" x14ac:dyDescent="0.2">
      <c r="A444" s="122"/>
      <c r="B444" s="124"/>
      <c r="C444" s="124"/>
      <c r="D444" s="124"/>
      <c r="E444" s="122"/>
      <c r="F444" s="124"/>
      <c r="G444" s="122"/>
      <c r="H444" s="122"/>
      <c r="I444" s="122"/>
      <c r="J444" s="122"/>
      <c r="K444" s="122"/>
      <c r="L444" s="122"/>
      <c r="M444" s="122"/>
      <c r="N444" s="122"/>
      <c r="O444" s="122"/>
      <c r="P444" s="122"/>
      <c r="Q444" s="122"/>
      <c r="R444" s="122"/>
      <c r="S444" s="122"/>
      <c r="T444" s="122"/>
      <c r="U444" s="122"/>
      <c r="V444" s="122"/>
      <c r="W444" s="122"/>
      <c r="X444" s="122"/>
      <c r="Y444" s="122"/>
      <c r="Z444" s="122"/>
      <c r="AA444" s="122"/>
      <c r="AB444" s="122"/>
      <c r="AC444" s="122"/>
      <c r="AD444" s="122"/>
      <c r="AE444" s="122"/>
      <c r="AF444" s="122"/>
      <c r="AG444" s="122"/>
      <c r="AH444" s="122"/>
      <c r="AI444" s="122"/>
      <c r="AJ444" s="122"/>
      <c r="AK444" s="122"/>
      <c r="AL444" s="122"/>
      <c r="AM444" s="122"/>
      <c r="AN444" s="122"/>
      <c r="AO444" s="122"/>
      <c r="AP444" s="122"/>
      <c r="AQ444" s="122"/>
      <c r="AR444" s="122"/>
      <c r="AS444" s="122"/>
      <c r="AT444" s="122"/>
      <c r="AU444" s="122"/>
      <c r="AV444" s="122"/>
      <c r="AW444" s="122"/>
      <c r="AX444" s="122"/>
      <c r="AY444" s="122"/>
      <c r="AZ444" s="122"/>
      <c r="BA444" s="122"/>
      <c r="BB444" s="122"/>
      <c r="BC444" s="122"/>
      <c r="BD444" s="122"/>
      <c r="BE444" s="122"/>
      <c r="BF444" s="122"/>
      <c r="BG444" s="122"/>
      <c r="BH444" s="122"/>
      <c r="BI444" s="122"/>
      <c r="BJ444" s="122"/>
      <c r="BK444" s="122"/>
    </row>
    <row r="445" spans="1:63" ht="12.75" x14ac:dyDescent="0.2">
      <c r="A445" s="122"/>
      <c r="B445" s="124"/>
      <c r="C445" s="124"/>
      <c r="D445" s="124"/>
      <c r="E445" s="122"/>
      <c r="F445" s="124"/>
      <c r="G445" s="122"/>
      <c r="H445" s="122"/>
      <c r="I445" s="122"/>
      <c r="J445" s="122"/>
      <c r="K445" s="122"/>
      <c r="L445" s="122"/>
      <c r="M445" s="122"/>
      <c r="N445" s="122"/>
      <c r="O445" s="122"/>
      <c r="P445" s="122"/>
      <c r="Q445" s="122"/>
      <c r="R445" s="122"/>
      <c r="S445" s="122"/>
      <c r="T445" s="122"/>
      <c r="U445" s="122"/>
      <c r="V445" s="122"/>
      <c r="W445" s="122"/>
      <c r="X445" s="122"/>
      <c r="Y445" s="122"/>
      <c r="Z445" s="122"/>
      <c r="AA445" s="122"/>
      <c r="AB445" s="122"/>
      <c r="AC445" s="122"/>
      <c r="AD445" s="122"/>
      <c r="AE445" s="122"/>
      <c r="AF445" s="122"/>
      <c r="AG445" s="122"/>
      <c r="AH445" s="122"/>
      <c r="AI445" s="122"/>
      <c r="AJ445" s="122"/>
      <c r="AK445" s="122"/>
      <c r="AL445" s="122"/>
      <c r="AM445" s="122"/>
      <c r="AN445" s="122"/>
      <c r="AO445" s="122"/>
      <c r="AP445" s="122"/>
      <c r="AQ445" s="122"/>
      <c r="AR445" s="122"/>
      <c r="AS445" s="122"/>
      <c r="AT445" s="122"/>
      <c r="AU445" s="122"/>
      <c r="AV445" s="122"/>
      <c r="AW445" s="122"/>
      <c r="AX445" s="122"/>
      <c r="AY445" s="122"/>
      <c r="AZ445" s="122"/>
      <c r="BA445" s="122"/>
      <c r="BB445" s="122"/>
      <c r="BC445" s="122"/>
      <c r="BD445" s="122"/>
      <c r="BE445" s="122"/>
      <c r="BF445" s="122"/>
      <c r="BG445" s="122"/>
      <c r="BH445" s="122"/>
      <c r="BI445" s="122"/>
      <c r="BJ445" s="122"/>
      <c r="BK445" s="122"/>
    </row>
    <row r="446" spans="1:63" ht="12.75" x14ac:dyDescent="0.2">
      <c r="A446" s="122"/>
      <c r="B446" s="124"/>
      <c r="C446" s="124"/>
      <c r="D446" s="124"/>
      <c r="E446" s="122"/>
      <c r="F446" s="124"/>
      <c r="G446" s="122"/>
      <c r="H446" s="122"/>
      <c r="I446" s="122"/>
      <c r="J446" s="122"/>
      <c r="K446" s="122"/>
      <c r="L446" s="122"/>
      <c r="M446" s="122"/>
      <c r="N446" s="122"/>
      <c r="O446" s="122"/>
      <c r="P446" s="122"/>
      <c r="Q446" s="122"/>
      <c r="R446" s="122"/>
      <c r="S446" s="122"/>
      <c r="T446" s="122"/>
      <c r="U446" s="122"/>
      <c r="V446" s="122"/>
      <c r="W446" s="122"/>
      <c r="X446" s="122"/>
      <c r="Y446" s="122"/>
      <c r="Z446" s="122"/>
      <c r="AA446" s="122"/>
      <c r="AB446" s="122"/>
      <c r="AC446" s="122"/>
      <c r="AD446" s="122"/>
      <c r="AE446" s="122"/>
      <c r="AF446" s="122"/>
      <c r="AG446" s="122"/>
      <c r="AH446" s="122"/>
      <c r="AI446" s="122"/>
      <c r="AJ446" s="122"/>
      <c r="AK446" s="122"/>
      <c r="AL446" s="122"/>
      <c r="AM446" s="122"/>
      <c r="AN446" s="122"/>
      <c r="AO446" s="122"/>
      <c r="AP446" s="122"/>
      <c r="AQ446" s="122"/>
      <c r="AR446" s="122"/>
      <c r="AS446" s="122"/>
      <c r="AT446" s="122"/>
      <c r="AU446" s="122"/>
      <c r="AV446" s="122"/>
      <c r="AW446" s="122"/>
      <c r="AX446" s="122"/>
      <c r="AY446" s="122"/>
      <c r="AZ446" s="122"/>
      <c r="BA446" s="122"/>
      <c r="BB446" s="122"/>
      <c r="BC446" s="122"/>
      <c r="BD446" s="122"/>
      <c r="BE446" s="122"/>
      <c r="BF446" s="122"/>
      <c r="BG446" s="122"/>
      <c r="BH446" s="122"/>
      <c r="BI446" s="122"/>
      <c r="BJ446" s="122"/>
      <c r="BK446" s="122"/>
    </row>
    <row r="447" spans="1:63" ht="12.75" x14ac:dyDescent="0.2">
      <c r="A447" s="122"/>
      <c r="B447" s="124"/>
      <c r="C447" s="124"/>
      <c r="D447" s="124"/>
      <c r="E447" s="122"/>
      <c r="F447" s="124"/>
      <c r="G447" s="122"/>
      <c r="H447" s="122"/>
      <c r="I447" s="122"/>
      <c r="J447" s="122"/>
      <c r="K447" s="122"/>
      <c r="L447" s="122"/>
      <c r="M447" s="122"/>
      <c r="N447" s="122"/>
      <c r="O447" s="122"/>
      <c r="P447" s="122"/>
      <c r="Q447" s="122"/>
      <c r="R447" s="122"/>
      <c r="S447" s="122"/>
      <c r="T447" s="122"/>
      <c r="U447" s="122"/>
      <c r="V447" s="122"/>
      <c r="W447" s="122"/>
      <c r="X447" s="122"/>
      <c r="Y447" s="122"/>
      <c r="Z447" s="122"/>
      <c r="AA447" s="122"/>
      <c r="AB447" s="122"/>
      <c r="AC447" s="122"/>
      <c r="AD447" s="122"/>
      <c r="AE447" s="122"/>
      <c r="AF447" s="122"/>
      <c r="AG447" s="122"/>
      <c r="AH447" s="122"/>
      <c r="AI447" s="122"/>
      <c r="AJ447" s="122"/>
      <c r="AK447" s="122"/>
      <c r="AL447" s="122"/>
      <c r="AM447" s="122"/>
      <c r="AN447" s="122"/>
      <c r="AO447" s="122"/>
      <c r="AP447" s="122"/>
      <c r="AQ447" s="122"/>
      <c r="AR447" s="122"/>
      <c r="AS447" s="122"/>
      <c r="AT447" s="122"/>
      <c r="AU447" s="122"/>
      <c r="AV447" s="122"/>
      <c r="AW447" s="122"/>
      <c r="AX447" s="122"/>
      <c r="AY447" s="122"/>
      <c r="AZ447" s="122"/>
      <c r="BA447" s="122"/>
      <c r="BB447" s="122"/>
      <c r="BC447" s="122"/>
      <c r="BD447" s="122"/>
      <c r="BE447" s="122"/>
      <c r="BF447" s="122"/>
      <c r="BG447" s="122"/>
      <c r="BH447" s="122"/>
      <c r="BI447" s="122"/>
      <c r="BJ447" s="122"/>
      <c r="BK447" s="122"/>
    </row>
    <row r="448" spans="1:63" ht="12.75" x14ac:dyDescent="0.2">
      <c r="A448" s="122"/>
      <c r="B448" s="124"/>
      <c r="C448" s="124"/>
      <c r="D448" s="124"/>
      <c r="E448" s="122"/>
      <c r="F448" s="124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  <c r="AA448" s="122"/>
      <c r="AB448" s="122"/>
      <c r="AC448" s="122"/>
      <c r="AD448" s="122"/>
      <c r="AE448" s="122"/>
      <c r="AF448" s="122"/>
      <c r="AG448" s="122"/>
      <c r="AH448" s="122"/>
      <c r="AI448" s="122"/>
      <c r="AJ448" s="122"/>
      <c r="AK448" s="122"/>
      <c r="AL448" s="122"/>
      <c r="AM448" s="122"/>
      <c r="AN448" s="122"/>
      <c r="AO448" s="122"/>
      <c r="AP448" s="122"/>
      <c r="AQ448" s="122"/>
      <c r="AR448" s="122"/>
      <c r="AS448" s="122"/>
      <c r="AT448" s="122"/>
      <c r="AU448" s="122"/>
      <c r="AV448" s="122"/>
      <c r="AW448" s="122"/>
      <c r="AX448" s="122"/>
      <c r="AY448" s="122"/>
      <c r="AZ448" s="122"/>
      <c r="BA448" s="122"/>
      <c r="BB448" s="122"/>
      <c r="BC448" s="122"/>
      <c r="BD448" s="122"/>
      <c r="BE448" s="122"/>
      <c r="BF448" s="122"/>
      <c r="BG448" s="122"/>
      <c r="BH448" s="122"/>
      <c r="BI448" s="122"/>
      <c r="BJ448" s="122"/>
      <c r="BK448" s="122"/>
    </row>
    <row r="449" spans="1:63" ht="12.75" x14ac:dyDescent="0.2">
      <c r="A449" s="122"/>
      <c r="B449" s="124"/>
      <c r="C449" s="124"/>
      <c r="D449" s="124"/>
      <c r="E449" s="122"/>
      <c r="F449" s="124"/>
      <c r="G449" s="122"/>
      <c r="H449" s="122"/>
      <c r="I449" s="122"/>
      <c r="J449" s="122"/>
      <c r="K449" s="122"/>
      <c r="L449" s="122"/>
      <c r="M449" s="122"/>
      <c r="N449" s="122"/>
      <c r="O449" s="122"/>
      <c r="P449" s="122"/>
      <c r="Q449" s="122"/>
      <c r="R449" s="122"/>
      <c r="S449" s="122"/>
      <c r="T449" s="122"/>
      <c r="U449" s="122"/>
      <c r="V449" s="122"/>
      <c r="W449" s="122"/>
      <c r="X449" s="122"/>
      <c r="Y449" s="122"/>
      <c r="Z449" s="122"/>
      <c r="AA449" s="122"/>
      <c r="AB449" s="122"/>
      <c r="AC449" s="122"/>
      <c r="AD449" s="122"/>
      <c r="AE449" s="122"/>
      <c r="AF449" s="122"/>
      <c r="AG449" s="122"/>
      <c r="AH449" s="122"/>
      <c r="AI449" s="122"/>
      <c r="AJ449" s="122"/>
      <c r="AK449" s="122"/>
      <c r="AL449" s="122"/>
      <c r="AM449" s="122"/>
      <c r="AN449" s="122"/>
      <c r="AO449" s="122"/>
      <c r="AP449" s="122"/>
      <c r="AQ449" s="122"/>
      <c r="AR449" s="122"/>
      <c r="AS449" s="122"/>
      <c r="AT449" s="122"/>
      <c r="AU449" s="122"/>
      <c r="AV449" s="122"/>
      <c r="AW449" s="122"/>
      <c r="AX449" s="122"/>
      <c r="AY449" s="122"/>
      <c r="AZ449" s="122"/>
      <c r="BA449" s="122"/>
      <c r="BB449" s="122"/>
      <c r="BC449" s="122"/>
      <c r="BD449" s="122"/>
      <c r="BE449" s="122"/>
      <c r="BF449" s="122"/>
      <c r="BG449" s="122"/>
      <c r="BH449" s="122"/>
      <c r="BI449" s="122"/>
      <c r="BJ449" s="122"/>
      <c r="BK449" s="122"/>
    </row>
    <row r="450" spans="1:63" ht="12.75" x14ac:dyDescent="0.2">
      <c r="A450" s="122"/>
      <c r="B450" s="124"/>
      <c r="C450" s="124"/>
      <c r="D450" s="124"/>
      <c r="E450" s="122"/>
      <c r="F450" s="124"/>
      <c r="G450" s="122"/>
      <c r="H450" s="122"/>
      <c r="I450" s="122"/>
      <c r="J450" s="122"/>
      <c r="K450" s="122"/>
      <c r="L450" s="122"/>
      <c r="M450" s="122"/>
      <c r="N450" s="122"/>
      <c r="O450" s="122"/>
      <c r="P450" s="122"/>
      <c r="Q450" s="122"/>
      <c r="R450" s="122"/>
      <c r="S450" s="122"/>
      <c r="T450" s="122"/>
      <c r="U450" s="122"/>
      <c r="V450" s="122"/>
      <c r="W450" s="122"/>
      <c r="X450" s="122"/>
      <c r="Y450" s="122"/>
      <c r="Z450" s="122"/>
      <c r="AA450" s="122"/>
      <c r="AB450" s="122"/>
      <c r="AC450" s="122"/>
      <c r="AD450" s="122"/>
      <c r="AE450" s="122"/>
      <c r="AF450" s="122"/>
      <c r="AG450" s="122"/>
      <c r="AH450" s="122"/>
      <c r="AI450" s="122"/>
      <c r="AJ450" s="122"/>
      <c r="AK450" s="122"/>
      <c r="AL450" s="122"/>
      <c r="AM450" s="122"/>
      <c r="AN450" s="122"/>
      <c r="AO450" s="122"/>
      <c r="AP450" s="122"/>
      <c r="AQ450" s="122"/>
      <c r="AR450" s="122"/>
      <c r="AS450" s="122"/>
      <c r="AT450" s="122"/>
      <c r="AU450" s="122"/>
      <c r="AV450" s="122"/>
      <c r="AW450" s="122"/>
      <c r="AX450" s="122"/>
      <c r="AY450" s="122"/>
      <c r="AZ450" s="122"/>
      <c r="BA450" s="122"/>
      <c r="BB450" s="122"/>
      <c r="BC450" s="122"/>
      <c r="BD450" s="122"/>
      <c r="BE450" s="122"/>
      <c r="BF450" s="122"/>
      <c r="BG450" s="122"/>
      <c r="BH450" s="122"/>
      <c r="BI450" s="122"/>
      <c r="BJ450" s="122"/>
      <c r="BK450" s="122"/>
    </row>
    <row r="451" spans="1:63" ht="12.75" x14ac:dyDescent="0.2">
      <c r="A451" s="122"/>
      <c r="B451" s="124"/>
      <c r="C451" s="124"/>
      <c r="D451" s="124"/>
      <c r="E451" s="122"/>
      <c r="F451" s="124"/>
      <c r="G451" s="122"/>
      <c r="H451" s="122"/>
      <c r="I451" s="122"/>
      <c r="J451" s="122"/>
      <c r="K451" s="122"/>
      <c r="L451" s="122"/>
      <c r="M451" s="122"/>
      <c r="N451" s="122"/>
      <c r="O451" s="122"/>
      <c r="P451" s="122"/>
      <c r="Q451" s="122"/>
      <c r="R451" s="122"/>
      <c r="S451" s="122"/>
      <c r="T451" s="122"/>
      <c r="U451" s="122"/>
      <c r="V451" s="122"/>
      <c r="W451" s="122"/>
      <c r="X451" s="122"/>
      <c r="Y451" s="122"/>
      <c r="Z451" s="122"/>
      <c r="AA451" s="122"/>
      <c r="AB451" s="122"/>
      <c r="AC451" s="122"/>
      <c r="AD451" s="122"/>
      <c r="AE451" s="122"/>
      <c r="AF451" s="122"/>
      <c r="AG451" s="122"/>
      <c r="AH451" s="122"/>
      <c r="AI451" s="122"/>
      <c r="AJ451" s="122"/>
      <c r="AK451" s="122"/>
      <c r="AL451" s="122"/>
      <c r="AM451" s="122"/>
      <c r="AN451" s="122"/>
      <c r="AO451" s="122"/>
      <c r="AP451" s="122"/>
      <c r="AQ451" s="122"/>
      <c r="AR451" s="122"/>
      <c r="AS451" s="122"/>
      <c r="AT451" s="122"/>
      <c r="AU451" s="122"/>
      <c r="AV451" s="122"/>
      <c r="AW451" s="122"/>
      <c r="AX451" s="122"/>
      <c r="AY451" s="122"/>
      <c r="AZ451" s="122"/>
      <c r="BA451" s="122"/>
      <c r="BB451" s="122"/>
      <c r="BC451" s="122"/>
      <c r="BD451" s="122"/>
      <c r="BE451" s="122"/>
      <c r="BF451" s="122"/>
      <c r="BG451" s="122"/>
      <c r="BH451" s="122"/>
      <c r="BI451" s="122"/>
      <c r="BJ451" s="122"/>
      <c r="BK451" s="122"/>
    </row>
    <row r="452" spans="1:63" ht="12.75" x14ac:dyDescent="0.2">
      <c r="A452" s="122"/>
      <c r="B452" s="124"/>
      <c r="C452" s="124"/>
      <c r="D452" s="124"/>
      <c r="E452" s="122"/>
      <c r="F452" s="124"/>
      <c r="G452" s="122"/>
      <c r="H452" s="122"/>
      <c r="I452" s="122"/>
      <c r="J452" s="122"/>
      <c r="K452" s="122"/>
      <c r="L452" s="122"/>
      <c r="M452" s="122"/>
      <c r="N452" s="122"/>
      <c r="O452" s="122"/>
      <c r="P452" s="122"/>
      <c r="Q452" s="122"/>
      <c r="R452" s="122"/>
      <c r="S452" s="122"/>
      <c r="T452" s="122"/>
      <c r="U452" s="122"/>
      <c r="V452" s="122"/>
      <c r="W452" s="122"/>
      <c r="X452" s="122"/>
      <c r="Y452" s="122"/>
      <c r="Z452" s="122"/>
      <c r="AA452" s="122"/>
      <c r="AB452" s="122"/>
      <c r="AC452" s="122"/>
      <c r="AD452" s="122"/>
      <c r="AE452" s="122"/>
      <c r="AF452" s="122"/>
      <c r="AG452" s="122"/>
      <c r="AH452" s="122"/>
      <c r="AI452" s="122"/>
      <c r="AJ452" s="122"/>
      <c r="AK452" s="122"/>
      <c r="AL452" s="122"/>
      <c r="AM452" s="122"/>
      <c r="AN452" s="122"/>
      <c r="AO452" s="122"/>
      <c r="AP452" s="122"/>
      <c r="AQ452" s="122"/>
      <c r="AR452" s="122"/>
      <c r="AS452" s="122"/>
      <c r="AT452" s="122"/>
      <c r="AU452" s="122"/>
      <c r="AV452" s="122"/>
      <c r="AW452" s="122"/>
      <c r="AX452" s="122"/>
      <c r="AY452" s="122"/>
      <c r="AZ452" s="122"/>
      <c r="BA452" s="122"/>
      <c r="BB452" s="122"/>
      <c r="BC452" s="122"/>
      <c r="BD452" s="122"/>
      <c r="BE452" s="122"/>
      <c r="BF452" s="122"/>
      <c r="BG452" s="122"/>
      <c r="BH452" s="122"/>
      <c r="BI452" s="122"/>
      <c r="BJ452" s="122"/>
      <c r="BK452" s="122"/>
    </row>
    <row r="453" spans="1:63" ht="12.75" x14ac:dyDescent="0.2">
      <c r="A453" s="122"/>
      <c r="B453" s="124"/>
      <c r="C453" s="124"/>
      <c r="D453" s="124"/>
      <c r="E453" s="122"/>
      <c r="F453" s="124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  <c r="V453" s="122"/>
      <c r="W453" s="122"/>
      <c r="X453" s="122"/>
      <c r="Y453" s="122"/>
      <c r="Z453" s="122"/>
      <c r="AA453" s="122"/>
      <c r="AB453" s="122"/>
      <c r="AC453" s="122"/>
      <c r="AD453" s="122"/>
      <c r="AE453" s="122"/>
      <c r="AF453" s="122"/>
      <c r="AG453" s="122"/>
      <c r="AH453" s="122"/>
      <c r="AI453" s="122"/>
      <c r="AJ453" s="122"/>
      <c r="AK453" s="122"/>
      <c r="AL453" s="122"/>
      <c r="AM453" s="122"/>
      <c r="AN453" s="122"/>
      <c r="AO453" s="122"/>
      <c r="AP453" s="122"/>
      <c r="AQ453" s="122"/>
      <c r="AR453" s="122"/>
      <c r="AS453" s="122"/>
      <c r="AT453" s="122"/>
      <c r="AU453" s="122"/>
      <c r="AV453" s="122"/>
      <c r="AW453" s="122"/>
      <c r="AX453" s="122"/>
      <c r="AY453" s="122"/>
      <c r="AZ453" s="122"/>
      <c r="BA453" s="122"/>
      <c r="BB453" s="122"/>
      <c r="BC453" s="122"/>
      <c r="BD453" s="122"/>
      <c r="BE453" s="122"/>
      <c r="BF453" s="122"/>
      <c r="BG453" s="122"/>
      <c r="BH453" s="122"/>
      <c r="BI453" s="122"/>
      <c r="BJ453" s="122"/>
      <c r="BK453" s="122"/>
    </row>
    <row r="454" spans="1:63" ht="12.75" x14ac:dyDescent="0.2">
      <c r="A454" s="122"/>
      <c r="B454" s="124"/>
      <c r="C454" s="124"/>
      <c r="D454" s="124"/>
      <c r="E454" s="122"/>
      <c r="F454" s="124"/>
      <c r="G454" s="122"/>
      <c r="H454" s="122"/>
      <c r="I454" s="122"/>
      <c r="J454" s="122"/>
      <c r="K454" s="122"/>
      <c r="L454" s="122"/>
      <c r="M454" s="122"/>
      <c r="N454" s="122"/>
      <c r="O454" s="122"/>
      <c r="P454" s="122"/>
      <c r="Q454" s="122"/>
      <c r="R454" s="122"/>
      <c r="S454" s="122"/>
      <c r="T454" s="122"/>
      <c r="U454" s="122"/>
      <c r="V454" s="122"/>
      <c r="W454" s="122"/>
      <c r="X454" s="122"/>
      <c r="Y454" s="122"/>
      <c r="Z454" s="122"/>
      <c r="AA454" s="122"/>
      <c r="AB454" s="122"/>
      <c r="AC454" s="122"/>
      <c r="AD454" s="122"/>
      <c r="AE454" s="122"/>
      <c r="AF454" s="122"/>
      <c r="AG454" s="122"/>
      <c r="AH454" s="122"/>
      <c r="AI454" s="122"/>
      <c r="AJ454" s="122"/>
      <c r="AK454" s="122"/>
      <c r="AL454" s="122"/>
      <c r="AM454" s="122"/>
      <c r="AN454" s="122"/>
      <c r="AO454" s="122"/>
      <c r="AP454" s="122"/>
      <c r="AQ454" s="122"/>
      <c r="AR454" s="122"/>
      <c r="AS454" s="122"/>
      <c r="AT454" s="122"/>
      <c r="AU454" s="122"/>
      <c r="AV454" s="122"/>
      <c r="AW454" s="122"/>
      <c r="AX454" s="122"/>
      <c r="AY454" s="122"/>
      <c r="AZ454" s="122"/>
      <c r="BA454" s="122"/>
      <c r="BB454" s="122"/>
      <c r="BC454" s="122"/>
      <c r="BD454" s="122"/>
      <c r="BE454" s="122"/>
      <c r="BF454" s="122"/>
      <c r="BG454" s="122"/>
      <c r="BH454" s="122"/>
      <c r="BI454" s="122"/>
      <c r="BJ454" s="122"/>
      <c r="BK454" s="122"/>
    </row>
    <row r="455" spans="1:63" ht="12.75" x14ac:dyDescent="0.2">
      <c r="A455" s="122"/>
      <c r="B455" s="124"/>
      <c r="C455" s="124"/>
      <c r="D455" s="124"/>
      <c r="E455" s="122"/>
      <c r="F455" s="124"/>
      <c r="G455" s="122"/>
      <c r="H455" s="122"/>
      <c r="I455" s="122"/>
      <c r="J455" s="122"/>
      <c r="K455" s="122"/>
      <c r="L455" s="122"/>
      <c r="M455" s="122"/>
      <c r="N455" s="122"/>
      <c r="O455" s="122"/>
      <c r="P455" s="122"/>
      <c r="Q455" s="122"/>
      <c r="R455" s="122"/>
      <c r="S455" s="122"/>
      <c r="T455" s="122"/>
      <c r="U455" s="122"/>
      <c r="V455" s="122"/>
      <c r="W455" s="122"/>
      <c r="X455" s="122"/>
      <c r="Y455" s="122"/>
      <c r="Z455" s="122"/>
      <c r="AA455" s="122"/>
      <c r="AB455" s="122"/>
      <c r="AC455" s="122"/>
      <c r="AD455" s="122"/>
      <c r="AE455" s="122"/>
      <c r="AF455" s="122"/>
      <c r="AG455" s="122"/>
      <c r="AH455" s="122"/>
      <c r="AI455" s="122"/>
      <c r="AJ455" s="122"/>
      <c r="AK455" s="122"/>
      <c r="AL455" s="122"/>
      <c r="AM455" s="122"/>
      <c r="AN455" s="122"/>
      <c r="AO455" s="122"/>
      <c r="AP455" s="122"/>
      <c r="AQ455" s="122"/>
      <c r="AR455" s="122"/>
      <c r="AS455" s="122"/>
      <c r="AT455" s="122"/>
      <c r="AU455" s="122"/>
      <c r="AV455" s="122"/>
      <c r="AW455" s="122"/>
      <c r="AX455" s="122"/>
      <c r="AY455" s="122"/>
      <c r="AZ455" s="122"/>
      <c r="BA455" s="122"/>
      <c r="BB455" s="122"/>
      <c r="BC455" s="122"/>
      <c r="BD455" s="122"/>
      <c r="BE455" s="122"/>
      <c r="BF455" s="122"/>
      <c r="BG455" s="122"/>
      <c r="BH455" s="122"/>
      <c r="BI455" s="122"/>
      <c r="BJ455" s="122"/>
      <c r="BK455" s="122"/>
    </row>
    <row r="456" spans="1:63" ht="12.75" x14ac:dyDescent="0.2">
      <c r="A456" s="122"/>
      <c r="B456" s="124"/>
      <c r="C456" s="124"/>
      <c r="D456" s="124"/>
      <c r="E456" s="122"/>
      <c r="F456" s="124"/>
      <c r="G456" s="122"/>
      <c r="H456" s="122"/>
      <c r="I456" s="122"/>
      <c r="J456" s="122"/>
      <c r="K456" s="122"/>
      <c r="L456" s="122"/>
      <c r="M456" s="122"/>
      <c r="N456" s="122"/>
      <c r="O456" s="122"/>
      <c r="P456" s="122"/>
      <c r="Q456" s="122"/>
      <c r="R456" s="122"/>
      <c r="S456" s="122"/>
      <c r="T456" s="122"/>
      <c r="U456" s="122"/>
      <c r="V456" s="122"/>
      <c r="W456" s="122"/>
      <c r="X456" s="122"/>
      <c r="Y456" s="122"/>
      <c r="Z456" s="122"/>
      <c r="AA456" s="122"/>
      <c r="AB456" s="122"/>
      <c r="AC456" s="122"/>
      <c r="AD456" s="122"/>
      <c r="AE456" s="122"/>
      <c r="AF456" s="122"/>
      <c r="AG456" s="122"/>
      <c r="AH456" s="122"/>
      <c r="AI456" s="122"/>
      <c r="AJ456" s="122"/>
      <c r="AK456" s="122"/>
      <c r="AL456" s="122"/>
      <c r="AM456" s="122"/>
      <c r="AN456" s="122"/>
      <c r="AO456" s="122"/>
      <c r="AP456" s="122"/>
      <c r="AQ456" s="122"/>
      <c r="AR456" s="122"/>
      <c r="AS456" s="122"/>
      <c r="AT456" s="122"/>
      <c r="AU456" s="122"/>
      <c r="AV456" s="122"/>
      <c r="AW456" s="122"/>
      <c r="AX456" s="122"/>
      <c r="AY456" s="122"/>
      <c r="AZ456" s="122"/>
      <c r="BA456" s="122"/>
      <c r="BB456" s="122"/>
      <c r="BC456" s="122"/>
      <c r="BD456" s="122"/>
      <c r="BE456" s="122"/>
      <c r="BF456" s="122"/>
      <c r="BG456" s="122"/>
      <c r="BH456" s="122"/>
      <c r="BI456" s="122"/>
      <c r="BJ456" s="122"/>
      <c r="BK456" s="122"/>
    </row>
    <row r="457" spans="1:63" ht="12.75" x14ac:dyDescent="0.2">
      <c r="A457" s="122"/>
      <c r="B457" s="124"/>
      <c r="C457" s="124"/>
      <c r="D457" s="124"/>
      <c r="E457" s="122"/>
      <c r="F457" s="124"/>
      <c r="G457" s="122"/>
      <c r="H457" s="122"/>
      <c r="I457" s="122"/>
      <c r="J457" s="122"/>
      <c r="K457" s="122"/>
      <c r="L457" s="122"/>
      <c r="M457" s="122"/>
      <c r="N457" s="122"/>
      <c r="O457" s="122"/>
      <c r="P457" s="122"/>
      <c r="Q457" s="122"/>
      <c r="R457" s="122"/>
      <c r="S457" s="122"/>
      <c r="T457" s="122"/>
      <c r="U457" s="122"/>
      <c r="V457" s="122"/>
      <c r="W457" s="122"/>
      <c r="X457" s="122"/>
      <c r="Y457" s="122"/>
      <c r="Z457" s="122"/>
      <c r="AA457" s="122"/>
      <c r="AB457" s="122"/>
      <c r="AC457" s="122"/>
      <c r="AD457" s="122"/>
      <c r="AE457" s="122"/>
      <c r="AF457" s="122"/>
      <c r="AG457" s="122"/>
      <c r="AH457" s="122"/>
      <c r="AI457" s="122"/>
      <c r="AJ457" s="122"/>
      <c r="AK457" s="122"/>
      <c r="AL457" s="122"/>
      <c r="AM457" s="122"/>
      <c r="AN457" s="122"/>
      <c r="AO457" s="122"/>
      <c r="AP457" s="122"/>
      <c r="AQ457" s="122"/>
      <c r="AR457" s="122"/>
      <c r="AS457" s="122"/>
      <c r="AT457" s="122"/>
      <c r="AU457" s="122"/>
      <c r="AV457" s="122"/>
      <c r="AW457" s="122"/>
      <c r="AX457" s="122"/>
      <c r="AY457" s="122"/>
      <c r="AZ457" s="122"/>
      <c r="BA457" s="122"/>
      <c r="BB457" s="122"/>
      <c r="BC457" s="122"/>
      <c r="BD457" s="122"/>
      <c r="BE457" s="122"/>
      <c r="BF457" s="122"/>
      <c r="BG457" s="122"/>
      <c r="BH457" s="122"/>
      <c r="BI457" s="122"/>
      <c r="BJ457" s="122"/>
      <c r="BK457" s="122"/>
    </row>
    <row r="458" spans="1:63" ht="12.75" x14ac:dyDescent="0.2">
      <c r="A458" s="122"/>
      <c r="B458" s="124"/>
      <c r="C458" s="124"/>
      <c r="D458" s="124"/>
      <c r="E458" s="122"/>
      <c r="F458" s="124"/>
      <c r="G458" s="122"/>
      <c r="H458" s="122"/>
      <c r="I458" s="122"/>
      <c r="J458" s="122"/>
      <c r="K458" s="122"/>
      <c r="L458" s="122"/>
      <c r="M458" s="122"/>
      <c r="N458" s="122"/>
      <c r="O458" s="122"/>
      <c r="P458" s="122"/>
      <c r="Q458" s="122"/>
      <c r="R458" s="122"/>
      <c r="S458" s="122"/>
      <c r="T458" s="122"/>
      <c r="U458" s="122"/>
      <c r="V458" s="122"/>
      <c r="W458" s="122"/>
      <c r="X458" s="122"/>
      <c r="Y458" s="122"/>
      <c r="Z458" s="122"/>
      <c r="AA458" s="122"/>
      <c r="AB458" s="122"/>
      <c r="AC458" s="122"/>
      <c r="AD458" s="122"/>
      <c r="AE458" s="122"/>
      <c r="AF458" s="122"/>
      <c r="AG458" s="122"/>
      <c r="AH458" s="122"/>
      <c r="AI458" s="122"/>
      <c r="AJ458" s="122"/>
      <c r="AK458" s="122"/>
      <c r="AL458" s="122"/>
      <c r="AM458" s="122"/>
      <c r="AN458" s="122"/>
      <c r="AO458" s="122"/>
      <c r="AP458" s="122"/>
      <c r="AQ458" s="122"/>
      <c r="AR458" s="122"/>
      <c r="AS458" s="122"/>
      <c r="AT458" s="122"/>
      <c r="AU458" s="122"/>
      <c r="AV458" s="122"/>
      <c r="AW458" s="122"/>
      <c r="AX458" s="122"/>
      <c r="AY458" s="122"/>
      <c r="AZ458" s="122"/>
      <c r="BA458" s="122"/>
      <c r="BB458" s="122"/>
      <c r="BC458" s="122"/>
      <c r="BD458" s="122"/>
      <c r="BE458" s="122"/>
      <c r="BF458" s="122"/>
      <c r="BG458" s="122"/>
      <c r="BH458" s="122"/>
      <c r="BI458" s="122"/>
      <c r="BJ458" s="122"/>
      <c r="BK458" s="122"/>
    </row>
    <row r="459" spans="1:63" ht="12.75" x14ac:dyDescent="0.2">
      <c r="A459" s="122"/>
      <c r="B459" s="124"/>
      <c r="C459" s="124"/>
      <c r="D459" s="124"/>
      <c r="E459" s="122"/>
      <c r="F459" s="124"/>
      <c r="G459" s="122"/>
      <c r="H459" s="122"/>
      <c r="I459" s="122"/>
      <c r="J459" s="122"/>
      <c r="K459" s="122"/>
      <c r="L459" s="122"/>
      <c r="M459" s="122"/>
      <c r="N459" s="122"/>
      <c r="O459" s="122"/>
      <c r="P459" s="122"/>
      <c r="Q459" s="122"/>
      <c r="R459" s="122"/>
      <c r="S459" s="122"/>
      <c r="T459" s="122"/>
      <c r="U459" s="122"/>
      <c r="V459" s="122"/>
      <c r="W459" s="122"/>
      <c r="X459" s="122"/>
      <c r="Y459" s="122"/>
      <c r="Z459" s="122"/>
      <c r="AA459" s="122"/>
      <c r="AB459" s="122"/>
      <c r="AC459" s="122"/>
      <c r="AD459" s="122"/>
      <c r="AE459" s="122"/>
      <c r="AF459" s="122"/>
      <c r="AG459" s="122"/>
      <c r="AH459" s="122"/>
      <c r="AI459" s="122"/>
      <c r="AJ459" s="122"/>
      <c r="AK459" s="122"/>
      <c r="AL459" s="122"/>
      <c r="AM459" s="122"/>
      <c r="AN459" s="122"/>
      <c r="AO459" s="122"/>
      <c r="AP459" s="122"/>
      <c r="AQ459" s="122"/>
      <c r="AR459" s="122"/>
      <c r="AS459" s="122"/>
      <c r="AT459" s="122"/>
      <c r="AU459" s="122"/>
      <c r="AV459" s="122"/>
      <c r="AW459" s="122"/>
      <c r="AX459" s="122"/>
      <c r="AY459" s="122"/>
      <c r="AZ459" s="122"/>
      <c r="BA459" s="122"/>
      <c r="BB459" s="122"/>
      <c r="BC459" s="122"/>
      <c r="BD459" s="122"/>
      <c r="BE459" s="122"/>
      <c r="BF459" s="122"/>
      <c r="BG459" s="122"/>
      <c r="BH459" s="122"/>
      <c r="BI459" s="122"/>
      <c r="BJ459" s="122"/>
      <c r="BK459" s="122"/>
    </row>
    <row r="460" spans="1:63" ht="12.75" x14ac:dyDescent="0.2">
      <c r="A460" s="122"/>
      <c r="B460" s="124"/>
      <c r="C460" s="124"/>
      <c r="D460" s="124"/>
      <c r="E460" s="122"/>
      <c r="F460" s="124"/>
      <c r="G460" s="122"/>
      <c r="H460" s="122"/>
      <c r="I460" s="122"/>
      <c r="J460" s="122"/>
      <c r="K460" s="122"/>
      <c r="L460" s="122"/>
      <c r="M460" s="122"/>
      <c r="N460" s="122"/>
      <c r="O460" s="122"/>
      <c r="P460" s="122"/>
      <c r="Q460" s="122"/>
      <c r="R460" s="122"/>
      <c r="S460" s="122"/>
      <c r="T460" s="122"/>
      <c r="U460" s="122"/>
      <c r="V460" s="122"/>
      <c r="W460" s="122"/>
      <c r="X460" s="122"/>
      <c r="Y460" s="122"/>
      <c r="Z460" s="122"/>
      <c r="AA460" s="122"/>
      <c r="AB460" s="122"/>
      <c r="AC460" s="122"/>
      <c r="AD460" s="122"/>
      <c r="AE460" s="122"/>
      <c r="AF460" s="122"/>
      <c r="AG460" s="122"/>
      <c r="AH460" s="122"/>
      <c r="AI460" s="122"/>
      <c r="AJ460" s="122"/>
      <c r="AK460" s="122"/>
      <c r="AL460" s="122"/>
      <c r="AM460" s="122"/>
      <c r="AN460" s="122"/>
      <c r="AO460" s="122"/>
      <c r="AP460" s="122"/>
      <c r="AQ460" s="122"/>
      <c r="AR460" s="122"/>
      <c r="AS460" s="122"/>
      <c r="AT460" s="122"/>
      <c r="AU460" s="122"/>
      <c r="AV460" s="122"/>
      <c r="AW460" s="122"/>
      <c r="AX460" s="122"/>
      <c r="AY460" s="122"/>
      <c r="AZ460" s="122"/>
      <c r="BA460" s="122"/>
      <c r="BB460" s="122"/>
      <c r="BC460" s="122"/>
      <c r="BD460" s="122"/>
      <c r="BE460" s="122"/>
      <c r="BF460" s="122"/>
      <c r="BG460" s="122"/>
      <c r="BH460" s="122"/>
      <c r="BI460" s="122"/>
      <c r="BJ460" s="122"/>
      <c r="BK460" s="122"/>
    </row>
    <row r="461" spans="1:63" ht="12.75" x14ac:dyDescent="0.2">
      <c r="A461" s="122"/>
      <c r="B461" s="124"/>
      <c r="C461" s="124"/>
      <c r="D461" s="124"/>
      <c r="E461" s="122"/>
      <c r="F461" s="124"/>
      <c r="G461" s="122"/>
      <c r="H461" s="122"/>
      <c r="I461" s="122"/>
      <c r="J461" s="122"/>
      <c r="K461" s="122"/>
      <c r="L461" s="122"/>
      <c r="M461" s="122"/>
      <c r="N461" s="122"/>
      <c r="O461" s="122"/>
      <c r="P461" s="122"/>
      <c r="Q461" s="122"/>
      <c r="R461" s="122"/>
      <c r="S461" s="122"/>
      <c r="T461" s="122"/>
      <c r="U461" s="122"/>
      <c r="V461" s="122"/>
      <c r="W461" s="122"/>
      <c r="X461" s="122"/>
      <c r="Y461" s="122"/>
      <c r="Z461" s="122"/>
      <c r="AA461" s="122"/>
      <c r="AB461" s="122"/>
      <c r="AC461" s="122"/>
      <c r="AD461" s="122"/>
      <c r="AE461" s="122"/>
      <c r="AF461" s="122"/>
      <c r="AG461" s="122"/>
      <c r="AH461" s="122"/>
      <c r="AI461" s="122"/>
      <c r="AJ461" s="122"/>
      <c r="AK461" s="122"/>
      <c r="AL461" s="122"/>
      <c r="AM461" s="122"/>
      <c r="AN461" s="122"/>
      <c r="AO461" s="122"/>
      <c r="AP461" s="122"/>
      <c r="AQ461" s="122"/>
      <c r="AR461" s="122"/>
      <c r="AS461" s="122"/>
      <c r="AT461" s="122"/>
      <c r="AU461" s="122"/>
      <c r="AV461" s="122"/>
      <c r="AW461" s="122"/>
      <c r="AX461" s="122"/>
      <c r="AY461" s="122"/>
      <c r="AZ461" s="122"/>
      <c r="BA461" s="122"/>
      <c r="BB461" s="122"/>
      <c r="BC461" s="122"/>
      <c r="BD461" s="122"/>
      <c r="BE461" s="122"/>
      <c r="BF461" s="122"/>
      <c r="BG461" s="122"/>
      <c r="BH461" s="122"/>
      <c r="BI461" s="122"/>
      <c r="BJ461" s="122"/>
      <c r="BK461" s="122"/>
    </row>
    <row r="462" spans="1:63" ht="12.75" x14ac:dyDescent="0.2">
      <c r="A462" s="122"/>
      <c r="B462" s="124"/>
      <c r="C462" s="124"/>
      <c r="D462" s="124"/>
      <c r="E462" s="122"/>
      <c r="F462" s="124"/>
      <c r="G462" s="122"/>
      <c r="H462" s="122"/>
      <c r="I462" s="122"/>
      <c r="J462" s="122"/>
      <c r="K462" s="122"/>
      <c r="L462" s="122"/>
      <c r="M462" s="122"/>
      <c r="N462" s="122"/>
      <c r="O462" s="122"/>
      <c r="P462" s="122"/>
      <c r="Q462" s="122"/>
      <c r="R462" s="122"/>
      <c r="S462" s="122"/>
      <c r="T462" s="122"/>
      <c r="U462" s="122"/>
      <c r="V462" s="122"/>
      <c r="W462" s="122"/>
      <c r="X462" s="122"/>
      <c r="Y462" s="122"/>
      <c r="Z462" s="122"/>
      <c r="AA462" s="122"/>
      <c r="AB462" s="122"/>
      <c r="AC462" s="122"/>
      <c r="AD462" s="122"/>
      <c r="AE462" s="122"/>
      <c r="AF462" s="122"/>
      <c r="AG462" s="122"/>
      <c r="AH462" s="122"/>
      <c r="AI462" s="122"/>
      <c r="AJ462" s="122"/>
      <c r="AK462" s="122"/>
      <c r="AL462" s="122"/>
      <c r="AM462" s="122"/>
      <c r="AN462" s="122"/>
      <c r="AO462" s="122"/>
      <c r="AP462" s="122"/>
      <c r="AQ462" s="122"/>
      <c r="AR462" s="122"/>
      <c r="AS462" s="122"/>
      <c r="AT462" s="122"/>
      <c r="AU462" s="122"/>
      <c r="AV462" s="122"/>
      <c r="AW462" s="122"/>
      <c r="AX462" s="122"/>
      <c r="AY462" s="122"/>
      <c r="AZ462" s="122"/>
      <c r="BA462" s="122"/>
      <c r="BB462" s="122"/>
      <c r="BC462" s="122"/>
      <c r="BD462" s="122"/>
      <c r="BE462" s="122"/>
      <c r="BF462" s="122"/>
      <c r="BG462" s="122"/>
      <c r="BH462" s="122"/>
      <c r="BI462" s="122"/>
      <c r="BJ462" s="122"/>
      <c r="BK462" s="122"/>
    </row>
    <row r="463" spans="1:63" ht="12.75" x14ac:dyDescent="0.2">
      <c r="A463" s="122"/>
      <c r="B463" s="124"/>
      <c r="C463" s="124"/>
      <c r="D463" s="124"/>
      <c r="E463" s="122"/>
      <c r="F463" s="124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22"/>
      <c r="R463" s="122"/>
      <c r="S463" s="122"/>
      <c r="T463" s="122"/>
      <c r="U463" s="122"/>
      <c r="V463" s="122"/>
      <c r="W463" s="122"/>
      <c r="X463" s="122"/>
      <c r="Y463" s="122"/>
      <c r="Z463" s="122"/>
      <c r="AA463" s="122"/>
      <c r="AB463" s="122"/>
      <c r="AC463" s="122"/>
      <c r="AD463" s="122"/>
      <c r="AE463" s="122"/>
      <c r="AF463" s="122"/>
      <c r="AG463" s="122"/>
      <c r="AH463" s="122"/>
      <c r="AI463" s="122"/>
      <c r="AJ463" s="122"/>
      <c r="AK463" s="122"/>
      <c r="AL463" s="122"/>
      <c r="AM463" s="122"/>
      <c r="AN463" s="122"/>
      <c r="AO463" s="122"/>
      <c r="AP463" s="122"/>
      <c r="AQ463" s="122"/>
      <c r="AR463" s="122"/>
      <c r="AS463" s="122"/>
      <c r="AT463" s="122"/>
      <c r="AU463" s="122"/>
      <c r="AV463" s="122"/>
      <c r="AW463" s="122"/>
      <c r="AX463" s="122"/>
      <c r="AY463" s="122"/>
      <c r="AZ463" s="122"/>
      <c r="BA463" s="122"/>
      <c r="BB463" s="122"/>
      <c r="BC463" s="122"/>
      <c r="BD463" s="122"/>
      <c r="BE463" s="122"/>
      <c r="BF463" s="122"/>
      <c r="BG463" s="122"/>
      <c r="BH463" s="122"/>
      <c r="BI463" s="122"/>
      <c r="BJ463" s="122"/>
      <c r="BK463" s="122"/>
    </row>
    <row r="464" spans="1:63" ht="12.75" x14ac:dyDescent="0.2">
      <c r="A464" s="122"/>
      <c r="B464" s="124"/>
      <c r="C464" s="124"/>
      <c r="D464" s="124"/>
      <c r="E464" s="122"/>
      <c r="F464" s="124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22"/>
      <c r="R464" s="122"/>
      <c r="S464" s="122"/>
      <c r="T464" s="122"/>
      <c r="U464" s="122"/>
      <c r="V464" s="122"/>
      <c r="W464" s="122"/>
      <c r="X464" s="122"/>
      <c r="Y464" s="122"/>
      <c r="Z464" s="122"/>
      <c r="AA464" s="122"/>
      <c r="AB464" s="122"/>
      <c r="AC464" s="122"/>
      <c r="AD464" s="122"/>
      <c r="AE464" s="122"/>
      <c r="AF464" s="122"/>
      <c r="AG464" s="122"/>
      <c r="AH464" s="122"/>
      <c r="AI464" s="122"/>
      <c r="AJ464" s="122"/>
      <c r="AK464" s="122"/>
      <c r="AL464" s="122"/>
      <c r="AM464" s="122"/>
      <c r="AN464" s="122"/>
      <c r="AO464" s="122"/>
      <c r="AP464" s="122"/>
      <c r="AQ464" s="122"/>
      <c r="AR464" s="122"/>
      <c r="AS464" s="122"/>
      <c r="AT464" s="122"/>
      <c r="AU464" s="122"/>
      <c r="AV464" s="122"/>
      <c r="AW464" s="122"/>
      <c r="AX464" s="122"/>
      <c r="AY464" s="122"/>
      <c r="AZ464" s="122"/>
      <c r="BA464" s="122"/>
      <c r="BB464" s="122"/>
      <c r="BC464" s="122"/>
      <c r="BD464" s="122"/>
      <c r="BE464" s="122"/>
      <c r="BF464" s="122"/>
      <c r="BG464" s="122"/>
      <c r="BH464" s="122"/>
      <c r="BI464" s="122"/>
      <c r="BJ464" s="122"/>
      <c r="BK464" s="122"/>
    </row>
    <row r="465" spans="1:63" ht="12.75" x14ac:dyDescent="0.2">
      <c r="A465" s="122"/>
      <c r="B465" s="124"/>
      <c r="C465" s="124"/>
      <c r="D465" s="124"/>
      <c r="E465" s="122"/>
      <c r="F465" s="124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22"/>
      <c r="R465" s="122"/>
      <c r="S465" s="122"/>
      <c r="T465" s="122"/>
      <c r="U465" s="122"/>
      <c r="V465" s="122"/>
      <c r="W465" s="122"/>
      <c r="X465" s="122"/>
      <c r="Y465" s="122"/>
      <c r="Z465" s="122"/>
      <c r="AA465" s="122"/>
      <c r="AB465" s="122"/>
      <c r="AC465" s="122"/>
      <c r="AD465" s="122"/>
      <c r="AE465" s="122"/>
      <c r="AF465" s="122"/>
      <c r="AG465" s="122"/>
      <c r="AH465" s="122"/>
      <c r="AI465" s="122"/>
      <c r="AJ465" s="122"/>
      <c r="AK465" s="122"/>
      <c r="AL465" s="122"/>
      <c r="AM465" s="122"/>
      <c r="AN465" s="122"/>
      <c r="AO465" s="122"/>
      <c r="AP465" s="122"/>
      <c r="AQ465" s="122"/>
      <c r="AR465" s="122"/>
      <c r="AS465" s="122"/>
      <c r="AT465" s="122"/>
      <c r="AU465" s="122"/>
      <c r="AV465" s="122"/>
      <c r="AW465" s="122"/>
      <c r="AX465" s="122"/>
      <c r="AY465" s="122"/>
      <c r="AZ465" s="122"/>
      <c r="BA465" s="122"/>
      <c r="BB465" s="122"/>
      <c r="BC465" s="122"/>
      <c r="BD465" s="122"/>
      <c r="BE465" s="122"/>
      <c r="BF465" s="122"/>
      <c r="BG465" s="122"/>
      <c r="BH465" s="122"/>
      <c r="BI465" s="122"/>
      <c r="BJ465" s="122"/>
      <c r="BK465" s="122"/>
    </row>
    <row r="466" spans="1:63" ht="12.75" x14ac:dyDescent="0.2">
      <c r="A466" s="122"/>
      <c r="B466" s="124"/>
      <c r="C466" s="124"/>
      <c r="D466" s="124"/>
      <c r="E466" s="122"/>
      <c r="F466" s="124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22"/>
      <c r="R466" s="122"/>
      <c r="S466" s="122"/>
      <c r="T466" s="122"/>
      <c r="U466" s="122"/>
      <c r="V466" s="122"/>
      <c r="W466" s="122"/>
      <c r="X466" s="122"/>
      <c r="Y466" s="122"/>
      <c r="Z466" s="122"/>
      <c r="AA466" s="122"/>
      <c r="AB466" s="122"/>
      <c r="AC466" s="122"/>
      <c r="AD466" s="122"/>
      <c r="AE466" s="122"/>
      <c r="AF466" s="122"/>
      <c r="AG466" s="122"/>
      <c r="AH466" s="122"/>
      <c r="AI466" s="122"/>
      <c r="AJ466" s="122"/>
      <c r="AK466" s="122"/>
      <c r="AL466" s="122"/>
      <c r="AM466" s="122"/>
      <c r="AN466" s="122"/>
      <c r="AO466" s="122"/>
      <c r="AP466" s="122"/>
      <c r="AQ466" s="122"/>
      <c r="AR466" s="122"/>
      <c r="AS466" s="122"/>
      <c r="AT466" s="122"/>
      <c r="AU466" s="122"/>
      <c r="AV466" s="122"/>
      <c r="AW466" s="122"/>
      <c r="AX466" s="122"/>
      <c r="AY466" s="122"/>
      <c r="AZ466" s="122"/>
      <c r="BA466" s="122"/>
      <c r="BB466" s="122"/>
      <c r="BC466" s="122"/>
      <c r="BD466" s="122"/>
      <c r="BE466" s="122"/>
      <c r="BF466" s="122"/>
      <c r="BG466" s="122"/>
      <c r="BH466" s="122"/>
      <c r="BI466" s="122"/>
      <c r="BJ466" s="122"/>
      <c r="BK466" s="122"/>
    </row>
    <row r="467" spans="1:63" ht="12.75" x14ac:dyDescent="0.2">
      <c r="A467" s="122"/>
      <c r="B467" s="124"/>
      <c r="C467" s="124"/>
      <c r="D467" s="124"/>
      <c r="E467" s="122"/>
      <c r="F467" s="124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22"/>
      <c r="R467" s="122"/>
      <c r="S467" s="122"/>
      <c r="T467" s="122"/>
      <c r="U467" s="122"/>
      <c r="V467" s="122"/>
      <c r="W467" s="122"/>
      <c r="X467" s="122"/>
      <c r="Y467" s="122"/>
      <c r="Z467" s="122"/>
      <c r="AA467" s="122"/>
      <c r="AB467" s="122"/>
      <c r="AC467" s="122"/>
      <c r="AD467" s="122"/>
      <c r="AE467" s="122"/>
      <c r="AF467" s="122"/>
      <c r="AG467" s="122"/>
      <c r="AH467" s="122"/>
      <c r="AI467" s="122"/>
      <c r="AJ467" s="122"/>
      <c r="AK467" s="122"/>
      <c r="AL467" s="122"/>
      <c r="AM467" s="122"/>
      <c r="AN467" s="122"/>
      <c r="AO467" s="122"/>
      <c r="AP467" s="122"/>
      <c r="AQ467" s="122"/>
      <c r="AR467" s="122"/>
      <c r="AS467" s="122"/>
      <c r="AT467" s="122"/>
      <c r="AU467" s="122"/>
      <c r="AV467" s="122"/>
      <c r="AW467" s="122"/>
      <c r="AX467" s="122"/>
      <c r="AY467" s="122"/>
      <c r="AZ467" s="122"/>
      <c r="BA467" s="122"/>
      <c r="BB467" s="122"/>
      <c r="BC467" s="122"/>
      <c r="BD467" s="122"/>
      <c r="BE467" s="122"/>
      <c r="BF467" s="122"/>
      <c r="BG467" s="122"/>
      <c r="BH467" s="122"/>
      <c r="BI467" s="122"/>
      <c r="BJ467" s="122"/>
      <c r="BK467" s="122"/>
    </row>
    <row r="468" spans="1:63" ht="12.75" x14ac:dyDescent="0.2">
      <c r="A468" s="122"/>
      <c r="B468" s="124"/>
      <c r="C468" s="124"/>
      <c r="D468" s="124"/>
      <c r="E468" s="122"/>
      <c r="F468" s="124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22"/>
      <c r="R468" s="122"/>
      <c r="S468" s="122"/>
      <c r="T468" s="122"/>
      <c r="U468" s="122"/>
      <c r="V468" s="122"/>
      <c r="W468" s="122"/>
      <c r="X468" s="122"/>
      <c r="Y468" s="122"/>
      <c r="Z468" s="122"/>
      <c r="AA468" s="122"/>
      <c r="AB468" s="122"/>
      <c r="AC468" s="122"/>
      <c r="AD468" s="122"/>
      <c r="AE468" s="122"/>
      <c r="AF468" s="122"/>
      <c r="AG468" s="122"/>
      <c r="AH468" s="122"/>
      <c r="AI468" s="122"/>
      <c r="AJ468" s="122"/>
      <c r="AK468" s="122"/>
      <c r="AL468" s="122"/>
      <c r="AM468" s="122"/>
      <c r="AN468" s="122"/>
      <c r="AO468" s="122"/>
      <c r="AP468" s="122"/>
      <c r="AQ468" s="122"/>
      <c r="AR468" s="122"/>
      <c r="AS468" s="122"/>
      <c r="AT468" s="122"/>
      <c r="AU468" s="122"/>
      <c r="AV468" s="122"/>
      <c r="AW468" s="122"/>
      <c r="AX468" s="122"/>
      <c r="AY468" s="122"/>
      <c r="AZ468" s="122"/>
      <c r="BA468" s="122"/>
      <c r="BB468" s="122"/>
      <c r="BC468" s="122"/>
      <c r="BD468" s="122"/>
      <c r="BE468" s="122"/>
      <c r="BF468" s="122"/>
      <c r="BG468" s="122"/>
      <c r="BH468" s="122"/>
      <c r="BI468" s="122"/>
      <c r="BJ468" s="122"/>
      <c r="BK468" s="122"/>
    </row>
    <row r="469" spans="1:63" ht="12.75" x14ac:dyDescent="0.2">
      <c r="A469" s="122"/>
      <c r="B469" s="124"/>
      <c r="C469" s="124"/>
      <c r="D469" s="124"/>
      <c r="E469" s="122"/>
      <c r="F469" s="124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22"/>
      <c r="R469" s="122"/>
      <c r="S469" s="122"/>
      <c r="T469" s="122"/>
      <c r="U469" s="122"/>
      <c r="V469" s="122"/>
      <c r="W469" s="122"/>
      <c r="X469" s="122"/>
      <c r="Y469" s="122"/>
      <c r="Z469" s="122"/>
      <c r="AA469" s="122"/>
      <c r="AB469" s="122"/>
      <c r="AC469" s="122"/>
      <c r="AD469" s="122"/>
      <c r="AE469" s="122"/>
      <c r="AF469" s="122"/>
      <c r="AG469" s="122"/>
      <c r="AH469" s="122"/>
      <c r="AI469" s="122"/>
      <c r="AJ469" s="122"/>
      <c r="AK469" s="122"/>
      <c r="AL469" s="122"/>
      <c r="AM469" s="122"/>
      <c r="AN469" s="122"/>
      <c r="AO469" s="122"/>
      <c r="AP469" s="122"/>
      <c r="AQ469" s="122"/>
      <c r="AR469" s="122"/>
      <c r="AS469" s="122"/>
      <c r="AT469" s="122"/>
      <c r="AU469" s="122"/>
      <c r="AV469" s="122"/>
      <c r="AW469" s="122"/>
      <c r="AX469" s="122"/>
      <c r="AY469" s="122"/>
      <c r="AZ469" s="122"/>
      <c r="BA469" s="122"/>
      <c r="BB469" s="122"/>
      <c r="BC469" s="122"/>
      <c r="BD469" s="122"/>
      <c r="BE469" s="122"/>
      <c r="BF469" s="122"/>
      <c r="BG469" s="122"/>
      <c r="BH469" s="122"/>
      <c r="BI469" s="122"/>
      <c r="BJ469" s="122"/>
      <c r="BK469" s="122"/>
    </row>
    <row r="470" spans="1:63" ht="12.75" x14ac:dyDescent="0.2">
      <c r="A470" s="122"/>
      <c r="B470" s="124"/>
      <c r="C470" s="124"/>
      <c r="D470" s="124"/>
      <c r="E470" s="122"/>
      <c r="F470" s="124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22"/>
      <c r="R470" s="122"/>
      <c r="S470" s="122"/>
      <c r="T470" s="122"/>
      <c r="U470" s="122"/>
      <c r="V470" s="122"/>
      <c r="W470" s="122"/>
      <c r="X470" s="122"/>
      <c r="Y470" s="122"/>
      <c r="Z470" s="122"/>
      <c r="AA470" s="122"/>
      <c r="AB470" s="122"/>
      <c r="AC470" s="122"/>
      <c r="AD470" s="122"/>
      <c r="AE470" s="122"/>
      <c r="AF470" s="122"/>
      <c r="AG470" s="122"/>
      <c r="AH470" s="122"/>
      <c r="AI470" s="122"/>
      <c r="AJ470" s="122"/>
      <c r="AK470" s="122"/>
      <c r="AL470" s="122"/>
      <c r="AM470" s="122"/>
      <c r="AN470" s="122"/>
      <c r="AO470" s="122"/>
      <c r="AP470" s="122"/>
      <c r="AQ470" s="122"/>
      <c r="AR470" s="122"/>
      <c r="AS470" s="122"/>
      <c r="AT470" s="122"/>
      <c r="AU470" s="122"/>
      <c r="AV470" s="122"/>
      <c r="AW470" s="122"/>
      <c r="AX470" s="122"/>
      <c r="AY470" s="122"/>
      <c r="AZ470" s="122"/>
      <c r="BA470" s="122"/>
      <c r="BB470" s="122"/>
      <c r="BC470" s="122"/>
      <c r="BD470" s="122"/>
      <c r="BE470" s="122"/>
      <c r="BF470" s="122"/>
      <c r="BG470" s="122"/>
      <c r="BH470" s="122"/>
      <c r="BI470" s="122"/>
      <c r="BJ470" s="122"/>
      <c r="BK470" s="122"/>
    </row>
    <row r="471" spans="1:63" ht="12.75" x14ac:dyDescent="0.2">
      <c r="A471" s="122"/>
      <c r="B471" s="124"/>
      <c r="C471" s="124"/>
      <c r="D471" s="124"/>
      <c r="E471" s="122"/>
      <c r="F471" s="124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22"/>
      <c r="R471" s="122"/>
      <c r="S471" s="122"/>
      <c r="T471" s="122"/>
      <c r="U471" s="122"/>
      <c r="V471" s="122"/>
      <c r="W471" s="122"/>
      <c r="X471" s="122"/>
      <c r="Y471" s="122"/>
      <c r="Z471" s="122"/>
      <c r="AA471" s="122"/>
      <c r="AB471" s="122"/>
      <c r="AC471" s="122"/>
      <c r="AD471" s="122"/>
      <c r="AE471" s="122"/>
      <c r="AF471" s="122"/>
      <c r="AG471" s="122"/>
      <c r="AH471" s="122"/>
      <c r="AI471" s="122"/>
      <c r="AJ471" s="122"/>
      <c r="AK471" s="122"/>
      <c r="AL471" s="122"/>
      <c r="AM471" s="122"/>
      <c r="AN471" s="122"/>
      <c r="AO471" s="122"/>
      <c r="AP471" s="122"/>
      <c r="AQ471" s="122"/>
      <c r="AR471" s="122"/>
      <c r="AS471" s="122"/>
      <c r="AT471" s="122"/>
      <c r="AU471" s="122"/>
      <c r="AV471" s="122"/>
      <c r="AW471" s="122"/>
      <c r="AX471" s="122"/>
      <c r="AY471" s="122"/>
      <c r="AZ471" s="122"/>
      <c r="BA471" s="122"/>
      <c r="BB471" s="122"/>
      <c r="BC471" s="122"/>
      <c r="BD471" s="122"/>
      <c r="BE471" s="122"/>
      <c r="BF471" s="122"/>
      <c r="BG471" s="122"/>
      <c r="BH471" s="122"/>
      <c r="BI471" s="122"/>
      <c r="BJ471" s="122"/>
      <c r="BK471" s="122"/>
    </row>
    <row r="472" spans="1:63" ht="12.75" x14ac:dyDescent="0.2">
      <c r="A472" s="122"/>
      <c r="B472" s="124"/>
      <c r="C472" s="124"/>
      <c r="D472" s="124"/>
      <c r="E472" s="122"/>
      <c r="F472" s="124"/>
      <c r="G472" s="122"/>
      <c r="H472" s="122"/>
      <c r="I472" s="122"/>
      <c r="J472" s="122"/>
      <c r="K472" s="122"/>
      <c r="L472" s="122"/>
      <c r="M472" s="122"/>
      <c r="N472" s="122"/>
      <c r="O472" s="122"/>
      <c r="P472" s="122"/>
      <c r="Q472" s="122"/>
      <c r="R472" s="122"/>
      <c r="S472" s="122"/>
      <c r="T472" s="122"/>
      <c r="U472" s="122"/>
      <c r="V472" s="122"/>
      <c r="W472" s="122"/>
      <c r="X472" s="122"/>
      <c r="Y472" s="122"/>
      <c r="Z472" s="122"/>
      <c r="AA472" s="122"/>
      <c r="AB472" s="122"/>
      <c r="AC472" s="122"/>
      <c r="AD472" s="122"/>
      <c r="AE472" s="122"/>
      <c r="AF472" s="122"/>
      <c r="AG472" s="122"/>
      <c r="AH472" s="122"/>
      <c r="AI472" s="122"/>
      <c r="AJ472" s="122"/>
      <c r="AK472" s="122"/>
      <c r="AL472" s="122"/>
      <c r="AM472" s="122"/>
      <c r="AN472" s="122"/>
      <c r="AO472" s="122"/>
      <c r="AP472" s="122"/>
      <c r="AQ472" s="122"/>
      <c r="AR472" s="122"/>
      <c r="AS472" s="122"/>
      <c r="AT472" s="122"/>
      <c r="AU472" s="122"/>
      <c r="AV472" s="122"/>
      <c r="AW472" s="122"/>
      <c r="AX472" s="122"/>
      <c r="AY472" s="122"/>
      <c r="AZ472" s="122"/>
      <c r="BA472" s="122"/>
      <c r="BB472" s="122"/>
      <c r="BC472" s="122"/>
      <c r="BD472" s="122"/>
      <c r="BE472" s="122"/>
      <c r="BF472" s="122"/>
      <c r="BG472" s="122"/>
      <c r="BH472" s="122"/>
      <c r="BI472" s="122"/>
      <c r="BJ472" s="122"/>
      <c r="BK472" s="122"/>
    </row>
    <row r="473" spans="1:63" ht="12.75" x14ac:dyDescent="0.2">
      <c r="A473" s="122"/>
      <c r="B473" s="124"/>
      <c r="C473" s="124"/>
      <c r="D473" s="124"/>
      <c r="E473" s="122"/>
      <c r="F473" s="124"/>
      <c r="G473" s="122"/>
      <c r="H473" s="122"/>
      <c r="I473" s="122"/>
      <c r="J473" s="122"/>
      <c r="K473" s="122"/>
      <c r="L473" s="122"/>
      <c r="M473" s="122"/>
      <c r="N473" s="122"/>
      <c r="O473" s="122"/>
      <c r="P473" s="122"/>
      <c r="Q473" s="122"/>
      <c r="R473" s="122"/>
      <c r="S473" s="122"/>
      <c r="T473" s="122"/>
      <c r="U473" s="122"/>
      <c r="V473" s="122"/>
      <c r="W473" s="122"/>
      <c r="X473" s="122"/>
      <c r="Y473" s="122"/>
      <c r="Z473" s="122"/>
      <c r="AA473" s="122"/>
      <c r="AB473" s="122"/>
      <c r="AC473" s="122"/>
      <c r="AD473" s="122"/>
      <c r="AE473" s="122"/>
      <c r="AF473" s="122"/>
      <c r="AG473" s="122"/>
      <c r="AH473" s="122"/>
      <c r="AI473" s="122"/>
      <c r="AJ473" s="122"/>
      <c r="AK473" s="122"/>
      <c r="AL473" s="122"/>
      <c r="AM473" s="122"/>
      <c r="AN473" s="122"/>
      <c r="AO473" s="122"/>
      <c r="AP473" s="122"/>
      <c r="AQ473" s="122"/>
      <c r="AR473" s="122"/>
      <c r="AS473" s="122"/>
      <c r="AT473" s="122"/>
      <c r="AU473" s="122"/>
      <c r="AV473" s="122"/>
      <c r="AW473" s="122"/>
      <c r="AX473" s="122"/>
      <c r="AY473" s="122"/>
      <c r="AZ473" s="122"/>
      <c r="BA473" s="122"/>
      <c r="BB473" s="122"/>
      <c r="BC473" s="122"/>
      <c r="BD473" s="122"/>
      <c r="BE473" s="122"/>
      <c r="BF473" s="122"/>
      <c r="BG473" s="122"/>
      <c r="BH473" s="122"/>
      <c r="BI473" s="122"/>
      <c r="BJ473" s="122"/>
      <c r="BK473" s="122"/>
    </row>
    <row r="474" spans="1:63" ht="12.75" x14ac:dyDescent="0.2">
      <c r="A474" s="122"/>
      <c r="B474" s="124"/>
      <c r="C474" s="124"/>
      <c r="D474" s="124"/>
      <c r="E474" s="122"/>
      <c r="F474" s="124"/>
      <c r="G474" s="122"/>
      <c r="H474" s="122"/>
      <c r="I474" s="122"/>
      <c r="J474" s="122"/>
      <c r="K474" s="122"/>
      <c r="L474" s="122"/>
      <c r="M474" s="122"/>
      <c r="N474" s="122"/>
      <c r="O474" s="122"/>
      <c r="P474" s="122"/>
      <c r="Q474" s="122"/>
      <c r="R474" s="122"/>
      <c r="S474" s="122"/>
      <c r="T474" s="122"/>
      <c r="U474" s="122"/>
      <c r="V474" s="122"/>
      <c r="W474" s="122"/>
      <c r="X474" s="122"/>
      <c r="Y474" s="122"/>
      <c r="Z474" s="122"/>
      <c r="AA474" s="122"/>
      <c r="AB474" s="122"/>
      <c r="AC474" s="122"/>
      <c r="AD474" s="122"/>
      <c r="AE474" s="122"/>
      <c r="AF474" s="122"/>
      <c r="AG474" s="122"/>
      <c r="AH474" s="122"/>
      <c r="AI474" s="122"/>
      <c r="AJ474" s="122"/>
      <c r="AK474" s="122"/>
      <c r="AL474" s="122"/>
      <c r="AM474" s="122"/>
      <c r="AN474" s="122"/>
      <c r="AO474" s="122"/>
      <c r="AP474" s="122"/>
      <c r="AQ474" s="122"/>
      <c r="AR474" s="122"/>
      <c r="AS474" s="122"/>
      <c r="AT474" s="122"/>
      <c r="AU474" s="122"/>
      <c r="AV474" s="122"/>
      <c r="AW474" s="122"/>
      <c r="AX474" s="122"/>
      <c r="AY474" s="122"/>
      <c r="AZ474" s="122"/>
      <c r="BA474" s="122"/>
      <c r="BB474" s="122"/>
      <c r="BC474" s="122"/>
      <c r="BD474" s="122"/>
      <c r="BE474" s="122"/>
      <c r="BF474" s="122"/>
      <c r="BG474" s="122"/>
      <c r="BH474" s="122"/>
      <c r="BI474" s="122"/>
      <c r="BJ474" s="122"/>
      <c r="BK474" s="122"/>
    </row>
    <row r="475" spans="1:63" ht="12.75" x14ac:dyDescent="0.2">
      <c r="A475" s="122"/>
      <c r="B475" s="124"/>
      <c r="C475" s="124"/>
      <c r="D475" s="124"/>
      <c r="E475" s="122"/>
      <c r="F475" s="124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22"/>
      <c r="R475" s="122"/>
      <c r="S475" s="122"/>
      <c r="T475" s="122"/>
      <c r="U475" s="122"/>
      <c r="V475" s="122"/>
      <c r="W475" s="122"/>
      <c r="X475" s="122"/>
      <c r="Y475" s="122"/>
      <c r="Z475" s="122"/>
      <c r="AA475" s="122"/>
      <c r="AB475" s="122"/>
      <c r="AC475" s="122"/>
      <c r="AD475" s="122"/>
      <c r="AE475" s="122"/>
      <c r="AF475" s="122"/>
      <c r="AG475" s="122"/>
      <c r="AH475" s="122"/>
      <c r="AI475" s="122"/>
      <c r="AJ475" s="122"/>
      <c r="AK475" s="122"/>
      <c r="AL475" s="122"/>
      <c r="AM475" s="122"/>
      <c r="AN475" s="122"/>
      <c r="AO475" s="122"/>
      <c r="AP475" s="122"/>
      <c r="AQ475" s="122"/>
      <c r="AR475" s="122"/>
      <c r="AS475" s="122"/>
      <c r="AT475" s="122"/>
      <c r="AU475" s="122"/>
      <c r="AV475" s="122"/>
      <c r="AW475" s="122"/>
      <c r="AX475" s="122"/>
      <c r="AY475" s="122"/>
      <c r="AZ475" s="122"/>
      <c r="BA475" s="122"/>
      <c r="BB475" s="122"/>
      <c r="BC475" s="122"/>
      <c r="BD475" s="122"/>
      <c r="BE475" s="122"/>
      <c r="BF475" s="122"/>
      <c r="BG475" s="122"/>
      <c r="BH475" s="122"/>
      <c r="BI475" s="122"/>
      <c r="BJ475" s="122"/>
      <c r="BK475" s="122"/>
    </row>
    <row r="476" spans="1:63" ht="12.75" x14ac:dyDescent="0.2">
      <c r="A476" s="122"/>
      <c r="B476" s="124"/>
      <c r="C476" s="124"/>
      <c r="D476" s="124"/>
      <c r="E476" s="122"/>
      <c r="F476" s="124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22"/>
      <c r="R476" s="122"/>
      <c r="S476" s="122"/>
      <c r="T476" s="122"/>
      <c r="U476" s="122"/>
      <c r="V476" s="122"/>
      <c r="W476" s="122"/>
      <c r="X476" s="122"/>
      <c r="Y476" s="122"/>
      <c r="Z476" s="122"/>
      <c r="AA476" s="122"/>
      <c r="AB476" s="122"/>
      <c r="AC476" s="122"/>
      <c r="AD476" s="122"/>
      <c r="AE476" s="122"/>
      <c r="AF476" s="122"/>
      <c r="AG476" s="122"/>
      <c r="AH476" s="122"/>
      <c r="AI476" s="122"/>
      <c r="AJ476" s="122"/>
      <c r="AK476" s="122"/>
      <c r="AL476" s="122"/>
      <c r="AM476" s="122"/>
      <c r="AN476" s="122"/>
      <c r="AO476" s="122"/>
      <c r="AP476" s="122"/>
      <c r="AQ476" s="122"/>
      <c r="AR476" s="122"/>
      <c r="AS476" s="122"/>
      <c r="AT476" s="122"/>
      <c r="AU476" s="122"/>
      <c r="AV476" s="122"/>
      <c r="AW476" s="122"/>
      <c r="AX476" s="122"/>
      <c r="AY476" s="122"/>
      <c r="AZ476" s="122"/>
      <c r="BA476" s="122"/>
      <c r="BB476" s="122"/>
      <c r="BC476" s="122"/>
      <c r="BD476" s="122"/>
      <c r="BE476" s="122"/>
      <c r="BF476" s="122"/>
      <c r="BG476" s="122"/>
      <c r="BH476" s="122"/>
      <c r="BI476" s="122"/>
      <c r="BJ476" s="122"/>
      <c r="BK476" s="122"/>
    </row>
    <row r="477" spans="1:63" ht="12.75" x14ac:dyDescent="0.2">
      <c r="A477" s="122"/>
      <c r="B477" s="124"/>
      <c r="C477" s="124"/>
      <c r="D477" s="124"/>
      <c r="E477" s="122"/>
      <c r="F477" s="124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22"/>
      <c r="R477" s="122"/>
      <c r="S477" s="122"/>
      <c r="T477" s="122"/>
      <c r="U477" s="122"/>
      <c r="V477" s="122"/>
      <c r="W477" s="122"/>
      <c r="X477" s="122"/>
      <c r="Y477" s="122"/>
      <c r="Z477" s="122"/>
      <c r="AA477" s="122"/>
      <c r="AB477" s="122"/>
      <c r="AC477" s="122"/>
      <c r="AD477" s="122"/>
      <c r="AE477" s="122"/>
      <c r="AF477" s="122"/>
      <c r="AG477" s="122"/>
      <c r="AH477" s="122"/>
      <c r="AI477" s="122"/>
      <c r="AJ477" s="122"/>
      <c r="AK477" s="122"/>
      <c r="AL477" s="122"/>
      <c r="AM477" s="122"/>
      <c r="AN477" s="122"/>
      <c r="AO477" s="122"/>
      <c r="AP477" s="122"/>
      <c r="AQ477" s="122"/>
      <c r="AR477" s="122"/>
      <c r="AS477" s="122"/>
      <c r="AT477" s="122"/>
      <c r="AU477" s="122"/>
      <c r="AV477" s="122"/>
      <c r="AW477" s="122"/>
      <c r="AX477" s="122"/>
      <c r="AY477" s="122"/>
      <c r="AZ477" s="122"/>
      <c r="BA477" s="122"/>
      <c r="BB477" s="122"/>
      <c r="BC477" s="122"/>
      <c r="BD477" s="122"/>
      <c r="BE477" s="122"/>
      <c r="BF477" s="122"/>
      <c r="BG477" s="122"/>
      <c r="BH477" s="122"/>
      <c r="BI477" s="122"/>
      <c r="BJ477" s="122"/>
      <c r="BK477" s="122"/>
    </row>
    <row r="478" spans="1:63" ht="12.75" x14ac:dyDescent="0.2">
      <c r="A478" s="122"/>
      <c r="B478" s="124"/>
      <c r="C478" s="124"/>
      <c r="D478" s="124"/>
      <c r="E478" s="122"/>
      <c r="F478" s="124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22"/>
      <c r="R478" s="122"/>
      <c r="S478" s="122"/>
      <c r="T478" s="122"/>
      <c r="U478" s="122"/>
      <c r="V478" s="122"/>
      <c r="W478" s="122"/>
      <c r="X478" s="122"/>
      <c r="Y478" s="122"/>
      <c r="Z478" s="122"/>
      <c r="AA478" s="122"/>
      <c r="AB478" s="122"/>
      <c r="AC478" s="122"/>
      <c r="AD478" s="122"/>
      <c r="AE478" s="122"/>
      <c r="AF478" s="122"/>
      <c r="AG478" s="122"/>
      <c r="AH478" s="122"/>
      <c r="AI478" s="122"/>
      <c r="AJ478" s="122"/>
      <c r="AK478" s="122"/>
      <c r="AL478" s="122"/>
      <c r="AM478" s="122"/>
      <c r="AN478" s="122"/>
      <c r="AO478" s="122"/>
      <c r="AP478" s="122"/>
      <c r="AQ478" s="122"/>
      <c r="AR478" s="122"/>
      <c r="AS478" s="122"/>
      <c r="AT478" s="122"/>
      <c r="AU478" s="122"/>
      <c r="AV478" s="122"/>
      <c r="AW478" s="122"/>
      <c r="AX478" s="122"/>
      <c r="AY478" s="122"/>
      <c r="AZ478" s="122"/>
      <c r="BA478" s="122"/>
      <c r="BB478" s="122"/>
      <c r="BC478" s="122"/>
      <c r="BD478" s="122"/>
      <c r="BE478" s="122"/>
      <c r="BF478" s="122"/>
      <c r="BG478" s="122"/>
      <c r="BH478" s="122"/>
      <c r="BI478" s="122"/>
      <c r="BJ478" s="122"/>
      <c r="BK478" s="122"/>
    </row>
    <row r="479" spans="1:63" ht="12.75" x14ac:dyDescent="0.2">
      <c r="A479" s="122"/>
      <c r="B479" s="124"/>
      <c r="C479" s="124"/>
      <c r="D479" s="124"/>
      <c r="E479" s="122"/>
      <c r="F479" s="124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22"/>
      <c r="R479" s="122"/>
      <c r="S479" s="122"/>
      <c r="T479" s="122"/>
      <c r="U479" s="122"/>
      <c r="V479" s="122"/>
      <c r="W479" s="122"/>
      <c r="X479" s="122"/>
      <c r="Y479" s="122"/>
      <c r="Z479" s="122"/>
      <c r="AA479" s="122"/>
      <c r="AB479" s="122"/>
      <c r="AC479" s="122"/>
      <c r="AD479" s="122"/>
      <c r="AE479" s="122"/>
      <c r="AF479" s="122"/>
      <c r="AG479" s="122"/>
      <c r="AH479" s="122"/>
      <c r="AI479" s="122"/>
      <c r="AJ479" s="122"/>
      <c r="AK479" s="122"/>
      <c r="AL479" s="122"/>
      <c r="AM479" s="122"/>
      <c r="AN479" s="122"/>
      <c r="AO479" s="122"/>
      <c r="AP479" s="122"/>
      <c r="AQ479" s="122"/>
      <c r="AR479" s="122"/>
      <c r="AS479" s="122"/>
      <c r="AT479" s="122"/>
      <c r="AU479" s="122"/>
      <c r="AV479" s="122"/>
      <c r="AW479" s="122"/>
      <c r="AX479" s="122"/>
      <c r="AY479" s="122"/>
      <c r="AZ479" s="122"/>
      <c r="BA479" s="122"/>
      <c r="BB479" s="122"/>
      <c r="BC479" s="122"/>
      <c r="BD479" s="122"/>
      <c r="BE479" s="122"/>
      <c r="BF479" s="122"/>
      <c r="BG479" s="122"/>
      <c r="BH479" s="122"/>
      <c r="BI479" s="122"/>
      <c r="BJ479" s="122"/>
      <c r="BK479" s="122"/>
    </row>
    <row r="480" spans="1:63" ht="12.75" x14ac:dyDescent="0.2">
      <c r="A480" s="122"/>
      <c r="B480" s="124"/>
      <c r="C480" s="124"/>
      <c r="D480" s="124"/>
      <c r="E480" s="122"/>
      <c r="F480" s="124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22"/>
      <c r="R480" s="122"/>
      <c r="S480" s="122"/>
      <c r="T480" s="122"/>
      <c r="U480" s="122"/>
      <c r="V480" s="122"/>
      <c r="W480" s="122"/>
      <c r="X480" s="122"/>
      <c r="Y480" s="122"/>
      <c r="Z480" s="122"/>
      <c r="AA480" s="122"/>
      <c r="AB480" s="122"/>
      <c r="AC480" s="122"/>
      <c r="AD480" s="122"/>
      <c r="AE480" s="122"/>
      <c r="AF480" s="122"/>
      <c r="AG480" s="122"/>
      <c r="AH480" s="122"/>
      <c r="AI480" s="122"/>
      <c r="AJ480" s="122"/>
      <c r="AK480" s="122"/>
      <c r="AL480" s="122"/>
      <c r="AM480" s="122"/>
      <c r="AN480" s="122"/>
      <c r="AO480" s="122"/>
      <c r="AP480" s="122"/>
      <c r="AQ480" s="122"/>
      <c r="AR480" s="122"/>
      <c r="AS480" s="122"/>
      <c r="AT480" s="122"/>
      <c r="AU480" s="122"/>
      <c r="AV480" s="122"/>
      <c r="AW480" s="122"/>
      <c r="AX480" s="122"/>
      <c r="AY480" s="122"/>
      <c r="AZ480" s="122"/>
      <c r="BA480" s="122"/>
      <c r="BB480" s="122"/>
      <c r="BC480" s="122"/>
      <c r="BD480" s="122"/>
      <c r="BE480" s="122"/>
      <c r="BF480" s="122"/>
      <c r="BG480" s="122"/>
      <c r="BH480" s="122"/>
      <c r="BI480" s="122"/>
      <c r="BJ480" s="122"/>
      <c r="BK480" s="122"/>
    </row>
    <row r="481" spans="1:63" ht="12.75" x14ac:dyDescent="0.2">
      <c r="A481" s="122"/>
      <c r="B481" s="124"/>
      <c r="C481" s="124"/>
      <c r="D481" s="124"/>
      <c r="E481" s="122"/>
      <c r="F481" s="124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22"/>
      <c r="R481" s="122"/>
      <c r="S481" s="122"/>
      <c r="T481" s="122"/>
      <c r="U481" s="122"/>
      <c r="V481" s="122"/>
      <c r="W481" s="122"/>
      <c r="X481" s="122"/>
      <c r="Y481" s="122"/>
      <c r="Z481" s="122"/>
      <c r="AA481" s="122"/>
      <c r="AB481" s="122"/>
      <c r="AC481" s="122"/>
      <c r="AD481" s="122"/>
      <c r="AE481" s="122"/>
      <c r="AF481" s="122"/>
      <c r="AG481" s="122"/>
      <c r="AH481" s="122"/>
      <c r="AI481" s="122"/>
      <c r="AJ481" s="122"/>
      <c r="AK481" s="122"/>
      <c r="AL481" s="122"/>
      <c r="AM481" s="122"/>
      <c r="AN481" s="122"/>
      <c r="AO481" s="122"/>
      <c r="AP481" s="122"/>
      <c r="AQ481" s="122"/>
      <c r="AR481" s="122"/>
      <c r="AS481" s="122"/>
      <c r="AT481" s="122"/>
      <c r="AU481" s="122"/>
      <c r="AV481" s="122"/>
      <c r="AW481" s="122"/>
      <c r="AX481" s="122"/>
      <c r="AY481" s="122"/>
      <c r="AZ481" s="122"/>
      <c r="BA481" s="122"/>
      <c r="BB481" s="122"/>
      <c r="BC481" s="122"/>
      <c r="BD481" s="122"/>
      <c r="BE481" s="122"/>
      <c r="BF481" s="122"/>
      <c r="BG481" s="122"/>
      <c r="BH481" s="122"/>
      <c r="BI481" s="122"/>
      <c r="BJ481" s="122"/>
      <c r="BK481" s="122"/>
    </row>
    <row r="482" spans="1:63" ht="12.75" x14ac:dyDescent="0.2">
      <c r="A482" s="122"/>
      <c r="B482" s="124"/>
      <c r="C482" s="124"/>
      <c r="D482" s="124"/>
      <c r="E482" s="122"/>
      <c r="F482" s="124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22"/>
      <c r="R482" s="122"/>
      <c r="S482" s="122"/>
      <c r="T482" s="122"/>
      <c r="U482" s="122"/>
      <c r="V482" s="122"/>
      <c r="W482" s="122"/>
      <c r="X482" s="122"/>
      <c r="Y482" s="122"/>
      <c r="Z482" s="122"/>
      <c r="AA482" s="122"/>
      <c r="AB482" s="122"/>
      <c r="AC482" s="122"/>
      <c r="AD482" s="122"/>
      <c r="AE482" s="122"/>
      <c r="AF482" s="122"/>
      <c r="AG482" s="122"/>
      <c r="AH482" s="122"/>
      <c r="AI482" s="122"/>
      <c r="AJ482" s="122"/>
      <c r="AK482" s="122"/>
      <c r="AL482" s="122"/>
      <c r="AM482" s="122"/>
      <c r="AN482" s="122"/>
      <c r="AO482" s="122"/>
      <c r="AP482" s="122"/>
      <c r="AQ482" s="122"/>
      <c r="AR482" s="122"/>
      <c r="AS482" s="122"/>
      <c r="AT482" s="122"/>
      <c r="AU482" s="122"/>
      <c r="AV482" s="122"/>
      <c r="AW482" s="122"/>
      <c r="AX482" s="122"/>
      <c r="AY482" s="122"/>
      <c r="AZ482" s="122"/>
      <c r="BA482" s="122"/>
      <c r="BB482" s="122"/>
      <c r="BC482" s="122"/>
      <c r="BD482" s="122"/>
      <c r="BE482" s="122"/>
      <c r="BF482" s="122"/>
      <c r="BG482" s="122"/>
      <c r="BH482" s="122"/>
      <c r="BI482" s="122"/>
      <c r="BJ482" s="122"/>
      <c r="BK482" s="122"/>
    </row>
    <row r="483" spans="1:63" ht="12.75" x14ac:dyDescent="0.2">
      <c r="A483" s="122"/>
      <c r="B483" s="124"/>
      <c r="C483" s="124"/>
      <c r="D483" s="124"/>
      <c r="E483" s="122"/>
      <c r="F483" s="124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22"/>
      <c r="R483" s="122"/>
      <c r="S483" s="122"/>
      <c r="T483" s="122"/>
      <c r="U483" s="122"/>
      <c r="V483" s="122"/>
      <c r="W483" s="122"/>
      <c r="X483" s="122"/>
      <c r="Y483" s="122"/>
      <c r="Z483" s="122"/>
      <c r="AA483" s="122"/>
      <c r="AB483" s="122"/>
      <c r="AC483" s="122"/>
      <c r="AD483" s="122"/>
      <c r="AE483" s="122"/>
      <c r="AF483" s="122"/>
      <c r="AG483" s="122"/>
      <c r="AH483" s="122"/>
      <c r="AI483" s="122"/>
      <c r="AJ483" s="122"/>
      <c r="AK483" s="122"/>
      <c r="AL483" s="122"/>
      <c r="AM483" s="122"/>
      <c r="AN483" s="122"/>
      <c r="AO483" s="122"/>
      <c r="AP483" s="122"/>
      <c r="AQ483" s="122"/>
      <c r="AR483" s="122"/>
      <c r="AS483" s="122"/>
      <c r="AT483" s="122"/>
      <c r="AU483" s="122"/>
      <c r="AV483" s="122"/>
      <c r="AW483" s="122"/>
      <c r="AX483" s="122"/>
      <c r="AY483" s="122"/>
      <c r="AZ483" s="122"/>
      <c r="BA483" s="122"/>
      <c r="BB483" s="122"/>
      <c r="BC483" s="122"/>
      <c r="BD483" s="122"/>
      <c r="BE483" s="122"/>
      <c r="BF483" s="122"/>
      <c r="BG483" s="122"/>
      <c r="BH483" s="122"/>
      <c r="BI483" s="122"/>
      <c r="BJ483" s="122"/>
      <c r="BK483" s="122"/>
    </row>
    <row r="484" spans="1:63" ht="12.75" x14ac:dyDescent="0.2">
      <c r="A484" s="122"/>
      <c r="B484" s="124"/>
      <c r="C484" s="124"/>
      <c r="D484" s="124"/>
      <c r="E484" s="122"/>
      <c r="F484" s="124"/>
      <c r="G484" s="122"/>
      <c r="H484" s="122"/>
      <c r="I484" s="122"/>
      <c r="J484" s="122"/>
      <c r="K484" s="122"/>
      <c r="L484" s="122"/>
      <c r="M484" s="122"/>
      <c r="N484" s="122"/>
      <c r="O484" s="122"/>
      <c r="P484" s="122"/>
      <c r="Q484" s="122"/>
      <c r="R484" s="122"/>
      <c r="S484" s="122"/>
      <c r="T484" s="122"/>
      <c r="U484" s="122"/>
      <c r="V484" s="122"/>
      <c r="W484" s="122"/>
      <c r="X484" s="122"/>
      <c r="Y484" s="122"/>
      <c r="Z484" s="122"/>
      <c r="AA484" s="122"/>
      <c r="AB484" s="122"/>
      <c r="AC484" s="122"/>
      <c r="AD484" s="122"/>
      <c r="AE484" s="122"/>
      <c r="AF484" s="122"/>
      <c r="AG484" s="122"/>
      <c r="AH484" s="122"/>
      <c r="AI484" s="122"/>
      <c r="AJ484" s="122"/>
      <c r="AK484" s="122"/>
      <c r="AL484" s="122"/>
      <c r="AM484" s="122"/>
      <c r="AN484" s="122"/>
      <c r="AO484" s="122"/>
      <c r="AP484" s="122"/>
      <c r="AQ484" s="122"/>
      <c r="AR484" s="122"/>
      <c r="AS484" s="122"/>
      <c r="AT484" s="122"/>
      <c r="AU484" s="122"/>
      <c r="AV484" s="122"/>
      <c r="AW484" s="122"/>
      <c r="AX484" s="122"/>
      <c r="AY484" s="122"/>
      <c r="AZ484" s="122"/>
      <c r="BA484" s="122"/>
      <c r="BB484" s="122"/>
      <c r="BC484" s="122"/>
      <c r="BD484" s="122"/>
      <c r="BE484" s="122"/>
      <c r="BF484" s="122"/>
      <c r="BG484" s="122"/>
      <c r="BH484" s="122"/>
      <c r="BI484" s="122"/>
      <c r="BJ484" s="122"/>
      <c r="BK484" s="122"/>
    </row>
    <row r="485" spans="1:63" ht="12.75" x14ac:dyDescent="0.2">
      <c r="A485" s="122"/>
      <c r="B485" s="124"/>
      <c r="C485" s="124"/>
      <c r="D485" s="124"/>
      <c r="E485" s="122"/>
      <c r="F485" s="124"/>
      <c r="G485" s="122"/>
      <c r="H485" s="122"/>
      <c r="I485" s="122"/>
      <c r="J485" s="122"/>
      <c r="K485" s="122"/>
      <c r="L485" s="122"/>
      <c r="M485" s="122"/>
      <c r="N485" s="122"/>
      <c r="O485" s="122"/>
      <c r="P485" s="122"/>
      <c r="Q485" s="122"/>
      <c r="R485" s="122"/>
      <c r="S485" s="122"/>
      <c r="T485" s="122"/>
      <c r="U485" s="122"/>
      <c r="V485" s="122"/>
      <c r="W485" s="122"/>
      <c r="X485" s="122"/>
      <c r="Y485" s="122"/>
      <c r="Z485" s="122"/>
      <c r="AA485" s="122"/>
      <c r="AB485" s="122"/>
      <c r="AC485" s="122"/>
      <c r="AD485" s="122"/>
      <c r="AE485" s="122"/>
      <c r="AF485" s="122"/>
      <c r="AG485" s="122"/>
      <c r="AH485" s="122"/>
      <c r="AI485" s="122"/>
      <c r="AJ485" s="122"/>
      <c r="AK485" s="122"/>
      <c r="AL485" s="122"/>
      <c r="AM485" s="122"/>
      <c r="AN485" s="122"/>
      <c r="AO485" s="122"/>
      <c r="AP485" s="122"/>
      <c r="AQ485" s="122"/>
      <c r="AR485" s="122"/>
      <c r="AS485" s="122"/>
      <c r="AT485" s="122"/>
      <c r="AU485" s="122"/>
      <c r="AV485" s="122"/>
      <c r="AW485" s="122"/>
      <c r="AX485" s="122"/>
      <c r="AY485" s="122"/>
      <c r="AZ485" s="122"/>
      <c r="BA485" s="122"/>
      <c r="BB485" s="122"/>
      <c r="BC485" s="122"/>
      <c r="BD485" s="122"/>
      <c r="BE485" s="122"/>
      <c r="BF485" s="122"/>
      <c r="BG485" s="122"/>
      <c r="BH485" s="122"/>
      <c r="BI485" s="122"/>
      <c r="BJ485" s="122"/>
      <c r="BK485" s="122"/>
    </row>
    <row r="486" spans="1:63" ht="12.75" x14ac:dyDescent="0.2">
      <c r="A486" s="122"/>
      <c r="B486" s="124"/>
      <c r="C486" s="124"/>
      <c r="D486" s="124"/>
      <c r="E486" s="122"/>
      <c r="F486" s="124"/>
      <c r="G486" s="122"/>
      <c r="H486" s="122"/>
      <c r="I486" s="122"/>
      <c r="J486" s="122"/>
      <c r="K486" s="122"/>
      <c r="L486" s="122"/>
      <c r="M486" s="122"/>
      <c r="N486" s="122"/>
      <c r="O486" s="122"/>
      <c r="P486" s="122"/>
      <c r="Q486" s="122"/>
      <c r="R486" s="122"/>
      <c r="S486" s="122"/>
      <c r="T486" s="122"/>
      <c r="U486" s="122"/>
      <c r="V486" s="122"/>
      <c r="W486" s="122"/>
      <c r="X486" s="122"/>
      <c r="Y486" s="122"/>
      <c r="Z486" s="122"/>
      <c r="AA486" s="122"/>
      <c r="AB486" s="122"/>
      <c r="AC486" s="122"/>
      <c r="AD486" s="122"/>
      <c r="AE486" s="122"/>
      <c r="AF486" s="122"/>
      <c r="AG486" s="122"/>
      <c r="AH486" s="122"/>
      <c r="AI486" s="122"/>
      <c r="AJ486" s="122"/>
      <c r="AK486" s="122"/>
      <c r="AL486" s="122"/>
      <c r="AM486" s="122"/>
      <c r="AN486" s="122"/>
      <c r="AO486" s="122"/>
      <c r="AP486" s="122"/>
      <c r="AQ486" s="122"/>
      <c r="AR486" s="122"/>
      <c r="AS486" s="122"/>
      <c r="AT486" s="122"/>
      <c r="AU486" s="122"/>
      <c r="AV486" s="122"/>
      <c r="AW486" s="122"/>
      <c r="AX486" s="122"/>
      <c r="AY486" s="122"/>
      <c r="AZ486" s="122"/>
      <c r="BA486" s="122"/>
      <c r="BB486" s="122"/>
      <c r="BC486" s="122"/>
      <c r="BD486" s="122"/>
      <c r="BE486" s="122"/>
      <c r="BF486" s="122"/>
      <c r="BG486" s="122"/>
      <c r="BH486" s="122"/>
      <c r="BI486" s="122"/>
      <c r="BJ486" s="122"/>
      <c r="BK486" s="122"/>
    </row>
    <row r="487" spans="1:63" ht="12.75" x14ac:dyDescent="0.2">
      <c r="A487" s="122"/>
      <c r="B487" s="124"/>
      <c r="C487" s="124"/>
      <c r="D487" s="124"/>
      <c r="E487" s="122"/>
      <c r="F487" s="124"/>
      <c r="G487" s="122"/>
      <c r="H487" s="122"/>
      <c r="I487" s="122"/>
      <c r="J487" s="122"/>
      <c r="K487" s="122"/>
      <c r="L487" s="122"/>
      <c r="M487" s="122"/>
      <c r="N487" s="122"/>
      <c r="O487" s="122"/>
      <c r="P487" s="122"/>
      <c r="Q487" s="122"/>
      <c r="R487" s="122"/>
      <c r="S487" s="122"/>
      <c r="T487" s="122"/>
      <c r="U487" s="122"/>
      <c r="V487" s="122"/>
      <c r="W487" s="122"/>
      <c r="X487" s="122"/>
      <c r="Y487" s="122"/>
      <c r="Z487" s="122"/>
      <c r="AA487" s="122"/>
      <c r="AB487" s="122"/>
      <c r="AC487" s="122"/>
      <c r="AD487" s="122"/>
      <c r="AE487" s="122"/>
      <c r="AF487" s="122"/>
      <c r="AG487" s="122"/>
      <c r="AH487" s="122"/>
      <c r="AI487" s="122"/>
      <c r="AJ487" s="122"/>
      <c r="AK487" s="122"/>
      <c r="AL487" s="122"/>
      <c r="AM487" s="122"/>
      <c r="AN487" s="122"/>
      <c r="AO487" s="122"/>
      <c r="AP487" s="122"/>
      <c r="AQ487" s="122"/>
      <c r="AR487" s="122"/>
      <c r="AS487" s="122"/>
      <c r="AT487" s="122"/>
      <c r="AU487" s="122"/>
      <c r="AV487" s="122"/>
      <c r="AW487" s="122"/>
      <c r="AX487" s="122"/>
      <c r="AY487" s="122"/>
      <c r="AZ487" s="122"/>
      <c r="BA487" s="122"/>
      <c r="BB487" s="122"/>
      <c r="BC487" s="122"/>
      <c r="BD487" s="122"/>
      <c r="BE487" s="122"/>
      <c r="BF487" s="122"/>
      <c r="BG487" s="122"/>
      <c r="BH487" s="122"/>
      <c r="BI487" s="122"/>
      <c r="BJ487" s="122"/>
      <c r="BK487" s="122"/>
    </row>
    <row r="488" spans="1:63" ht="12.75" x14ac:dyDescent="0.2">
      <c r="A488" s="122"/>
      <c r="B488" s="124"/>
      <c r="C488" s="124"/>
      <c r="D488" s="124"/>
      <c r="E488" s="122"/>
      <c r="F488" s="124"/>
      <c r="G488" s="122"/>
      <c r="H488" s="122"/>
      <c r="I488" s="122"/>
      <c r="J488" s="122"/>
      <c r="K488" s="122"/>
      <c r="L488" s="122"/>
      <c r="M488" s="122"/>
      <c r="N488" s="122"/>
      <c r="O488" s="122"/>
      <c r="P488" s="122"/>
      <c r="Q488" s="122"/>
      <c r="R488" s="122"/>
      <c r="S488" s="122"/>
      <c r="T488" s="122"/>
      <c r="U488" s="122"/>
      <c r="V488" s="122"/>
      <c r="W488" s="122"/>
      <c r="X488" s="122"/>
      <c r="Y488" s="122"/>
      <c r="Z488" s="122"/>
      <c r="AA488" s="122"/>
      <c r="AB488" s="122"/>
      <c r="AC488" s="122"/>
      <c r="AD488" s="122"/>
      <c r="AE488" s="122"/>
      <c r="AF488" s="122"/>
      <c r="AG488" s="122"/>
      <c r="AH488" s="122"/>
      <c r="AI488" s="122"/>
      <c r="AJ488" s="122"/>
      <c r="AK488" s="122"/>
      <c r="AL488" s="122"/>
      <c r="AM488" s="122"/>
      <c r="AN488" s="122"/>
      <c r="AO488" s="122"/>
      <c r="AP488" s="122"/>
      <c r="AQ488" s="122"/>
      <c r="AR488" s="122"/>
      <c r="AS488" s="122"/>
      <c r="AT488" s="122"/>
      <c r="AU488" s="122"/>
      <c r="AV488" s="122"/>
      <c r="AW488" s="122"/>
      <c r="AX488" s="122"/>
      <c r="AY488" s="122"/>
      <c r="AZ488" s="122"/>
      <c r="BA488" s="122"/>
      <c r="BB488" s="122"/>
      <c r="BC488" s="122"/>
      <c r="BD488" s="122"/>
      <c r="BE488" s="122"/>
      <c r="BF488" s="122"/>
      <c r="BG488" s="122"/>
      <c r="BH488" s="122"/>
      <c r="BI488" s="122"/>
      <c r="BJ488" s="122"/>
      <c r="BK488" s="122"/>
    </row>
    <row r="489" spans="1:63" ht="12.75" x14ac:dyDescent="0.2">
      <c r="A489" s="122"/>
      <c r="B489" s="124"/>
      <c r="C489" s="124"/>
      <c r="D489" s="124"/>
      <c r="E489" s="122"/>
      <c r="F489" s="124"/>
      <c r="G489" s="122"/>
      <c r="H489" s="122"/>
      <c r="I489" s="122"/>
      <c r="J489" s="122"/>
      <c r="K489" s="122"/>
      <c r="L489" s="122"/>
      <c r="M489" s="122"/>
      <c r="N489" s="122"/>
      <c r="O489" s="122"/>
      <c r="P489" s="122"/>
      <c r="Q489" s="122"/>
      <c r="R489" s="122"/>
      <c r="S489" s="122"/>
      <c r="T489" s="122"/>
      <c r="U489" s="122"/>
      <c r="V489" s="122"/>
      <c r="W489" s="122"/>
      <c r="X489" s="122"/>
      <c r="Y489" s="122"/>
      <c r="Z489" s="122"/>
      <c r="AA489" s="122"/>
      <c r="AB489" s="122"/>
      <c r="AC489" s="122"/>
      <c r="AD489" s="122"/>
      <c r="AE489" s="122"/>
      <c r="AF489" s="122"/>
      <c r="AG489" s="122"/>
      <c r="AH489" s="122"/>
      <c r="AI489" s="122"/>
      <c r="AJ489" s="122"/>
      <c r="AK489" s="122"/>
      <c r="AL489" s="122"/>
      <c r="AM489" s="122"/>
      <c r="AN489" s="122"/>
      <c r="AO489" s="122"/>
      <c r="AP489" s="122"/>
      <c r="AQ489" s="122"/>
      <c r="AR489" s="122"/>
      <c r="AS489" s="122"/>
      <c r="AT489" s="122"/>
      <c r="AU489" s="122"/>
      <c r="AV489" s="122"/>
      <c r="AW489" s="122"/>
      <c r="AX489" s="122"/>
      <c r="AY489" s="122"/>
      <c r="AZ489" s="122"/>
      <c r="BA489" s="122"/>
      <c r="BB489" s="122"/>
      <c r="BC489" s="122"/>
      <c r="BD489" s="122"/>
      <c r="BE489" s="122"/>
      <c r="BF489" s="122"/>
      <c r="BG489" s="122"/>
      <c r="BH489" s="122"/>
      <c r="BI489" s="122"/>
      <c r="BJ489" s="122"/>
      <c r="BK489" s="122"/>
    </row>
    <row r="490" spans="1:63" ht="12.75" x14ac:dyDescent="0.2">
      <c r="A490" s="122"/>
      <c r="B490" s="124"/>
      <c r="C490" s="124"/>
      <c r="D490" s="124"/>
      <c r="E490" s="122"/>
      <c r="F490" s="124"/>
      <c r="G490" s="122"/>
      <c r="H490" s="122"/>
      <c r="I490" s="122"/>
      <c r="J490" s="122"/>
      <c r="K490" s="122"/>
      <c r="L490" s="122"/>
      <c r="M490" s="122"/>
      <c r="N490" s="122"/>
      <c r="O490" s="122"/>
      <c r="P490" s="122"/>
      <c r="Q490" s="122"/>
      <c r="R490" s="122"/>
      <c r="S490" s="122"/>
      <c r="T490" s="122"/>
      <c r="U490" s="122"/>
      <c r="V490" s="122"/>
      <c r="W490" s="122"/>
      <c r="X490" s="122"/>
      <c r="Y490" s="122"/>
      <c r="Z490" s="122"/>
      <c r="AA490" s="122"/>
      <c r="AB490" s="122"/>
      <c r="AC490" s="122"/>
      <c r="AD490" s="122"/>
      <c r="AE490" s="122"/>
      <c r="AF490" s="122"/>
      <c r="AG490" s="122"/>
      <c r="AH490" s="122"/>
      <c r="AI490" s="122"/>
      <c r="AJ490" s="122"/>
      <c r="AK490" s="122"/>
      <c r="AL490" s="122"/>
      <c r="AM490" s="122"/>
      <c r="AN490" s="122"/>
      <c r="AO490" s="122"/>
      <c r="AP490" s="122"/>
      <c r="AQ490" s="122"/>
      <c r="AR490" s="122"/>
      <c r="AS490" s="122"/>
      <c r="AT490" s="122"/>
      <c r="AU490" s="122"/>
      <c r="AV490" s="122"/>
      <c r="AW490" s="122"/>
      <c r="AX490" s="122"/>
      <c r="AY490" s="122"/>
      <c r="AZ490" s="122"/>
      <c r="BA490" s="122"/>
      <c r="BB490" s="122"/>
      <c r="BC490" s="122"/>
      <c r="BD490" s="122"/>
      <c r="BE490" s="122"/>
      <c r="BF490" s="122"/>
      <c r="BG490" s="122"/>
      <c r="BH490" s="122"/>
      <c r="BI490" s="122"/>
      <c r="BJ490" s="122"/>
      <c r="BK490" s="122"/>
    </row>
    <row r="491" spans="1:63" ht="12.75" x14ac:dyDescent="0.2">
      <c r="A491" s="122"/>
      <c r="B491" s="124"/>
      <c r="C491" s="124"/>
      <c r="D491" s="124"/>
      <c r="E491" s="122"/>
      <c r="F491" s="124"/>
      <c r="G491" s="122"/>
      <c r="H491" s="122"/>
      <c r="I491" s="122"/>
      <c r="J491" s="122"/>
      <c r="K491" s="122"/>
      <c r="L491" s="122"/>
      <c r="M491" s="122"/>
      <c r="N491" s="122"/>
      <c r="O491" s="122"/>
      <c r="P491" s="122"/>
      <c r="Q491" s="122"/>
      <c r="R491" s="122"/>
      <c r="S491" s="122"/>
      <c r="T491" s="122"/>
      <c r="U491" s="122"/>
      <c r="V491" s="122"/>
      <c r="W491" s="122"/>
      <c r="X491" s="122"/>
      <c r="Y491" s="122"/>
      <c r="Z491" s="122"/>
      <c r="AA491" s="122"/>
      <c r="AB491" s="122"/>
      <c r="AC491" s="122"/>
      <c r="AD491" s="122"/>
      <c r="AE491" s="122"/>
      <c r="AF491" s="122"/>
      <c r="AG491" s="122"/>
      <c r="AH491" s="122"/>
      <c r="AI491" s="122"/>
      <c r="AJ491" s="122"/>
      <c r="AK491" s="122"/>
      <c r="AL491" s="122"/>
      <c r="AM491" s="122"/>
      <c r="AN491" s="122"/>
      <c r="AO491" s="122"/>
      <c r="AP491" s="122"/>
      <c r="AQ491" s="122"/>
      <c r="AR491" s="122"/>
      <c r="AS491" s="122"/>
      <c r="AT491" s="122"/>
      <c r="AU491" s="122"/>
      <c r="AV491" s="122"/>
      <c r="AW491" s="122"/>
      <c r="AX491" s="122"/>
      <c r="AY491" s="122"/>
      <c r="AZ491" s="122"/>
      <c r="BA491" s="122"/>
      <c r="BB491" s="122"/>
      <c r="BC491" s="122"/>
      <c r="BD491" s="122"/>
      <c r="BE491" s="122"/>
      <c r="BF491" s="122"/>
      <c r="BG491" s="122"/>
      <c r="BH491" s="122"/>
      <c r="BI491" s="122"/>
      <c r="BJ491" s="122"/>
      <c r="BK491" s="122"/>
    </row>
    <row r="492" spans="1:63" ht="12.75" x14ac:dyDescent="0.2">
      <c r="A492" s="122"/>
      <c r="B492" s="124"/>
      <c r="C492" s="124"/>
      <c r="D492" s="124"/>
      <c r="E492" s="122"/>
      <c r="F492" s="124"/>
      <c r="G492" s="122"/>
      <c r="H492" s="122"/>
      <c r="I492" s="122"/>
      <c r="J492" s="122"/>
      <c r="K492" s="122"/>
      <c r="L492" s="122"/>
      <c r="M492" s="122"/>
      <c r="N492" s="122"/>
      <c r="O492" s="122"/>
      <c r="P492" s="122"/>
      <c r="Q492" s="122"/>
      <c r="R492" s="122"/>
      <c r="S492" s="122"/>
      <c r="T492" s="122"/>
      <c r="U492" s="122"/>
      <c r="V492" s="122"/>
      <c r="W492" s="122"/>
      <c r="X492" s="122"/>
      <c r="Y492" s="122"/>
      <c r="Z492" s="122"/>
      <c r="AA492" s="122"/>
      <c r="AB492" s="122"/>
      <c r="AC492" s="122"/>
      <c r="AD492" s="122"/>
      <c r="AE492" s="122"/>
      <c r="AF492" s="122"/>
      <c r="AG492" s="122"/>
      <c r="AH492" s="122"/>
      <c r="AI492" s="122"/>
      <c r="AJ492" s="122"/>
      <c r="AK492" s="122"/>
      <c r="AL492" s="122"/>
      <c r="AM492" s="122"/>
      <c r="AN492" s="122"/>
      <c r="AO492" s="122"/>
      <c r="AP492" s="122"/>
      <c r="AQ492" s="122"/>
      <c r="AR492" s="122"/>
      <c r="AS492" s="122"/>
      <c r="AT492" s="122"/>
      <c r="AU492" s="122"/>
      <c r="AV492" s="122"/>
      <c r="AW492" s="122"/>
      <c r="AX492" s="122"/>
      <c r="AY492" s="122"/>
      <c r="AZ492" s="122"/>
      <c r="BA492" s="122"/>
      <c r="BB492" s="122"/>
      <c r="BC492" s="122"/>
      <c r="BD492" s="122"/>
      <c r="BE492" s="122"/>
      <c r="BF492" s="122"/>
      <c r="BG492" s="122"/>
      <c r="BH492" s="122"/>
      <c r="BI492" s="122"/>
      <c r="BJ492" s="122"/>
      <c r="BK492" s="122"/>
    </row>
    <row r="493" spans="1:63" ht="12.75" x14ac:dyDescent="0.2">
      <c r="A493" s="122"/>
      <c r="B493" s="124"/>
      <c r="C493" s="124"/>
      <c r="D493" s="124"/>
      <c r="E493" s="122"/>
      <c r="F493" s="124"/>
      <c r="G493" s="122"/>
      <c r="H493" s="122"/>
      <c r="I493" s="122"/>
      <c r="J493" s="122"/>
      <c r="K493" s="122"/>
      <c r="L493" s="122"/>
      <c r="M493" s="122"/>
      <c r="N493" s="122"/>
      <c r="O493" s="122"/>
      <c r="P493" s="122"/>
      <c r="Q493" s="122"/>
      <c r="R493" s="122"/>
      <c r="S493" s="122"/>
      <c r="T493" s="122"/>
      <c r="U493" s="122"/>
      <c r="V493" s="122"/>
      <c r="W493" s="122"/>
      <c r="X493" s="122"/>
      <c r="Y493" s="122"/>
      <c r="Z493" s="122"/>
      <c r="AA493" s="122"/>
      <c r="AB493" s="122"/>
      <c r="AC493" s="122"/>
      <c r="AD493" s="122"/>
      <c r="AE493" s="122"/>
      <c r="AF493" s="122"/>
      <c r="AG493" s="122"/>
      <c r="AH493" s="122"/>
      <c r="AI493" s="122"/>
      <c r="AJ493" s="122"/>
      <c r="AK493" s="122"/>
      <c r="AL493" s="122"/>
      <c r="AM493" s="122"/>
      <c r="AN493" s="122"/>
      <c r="AO493" s="122"/>
      <c r="AP493" s="122"/>
      <c r="AQ493" s="122"/>
      <c r="AR493" s="122"/>
      <c r="AS493" s="122"/>
      <c r="AT493" s="122"/>
      <c r="AU493" s="122"/>
      <c r="AV493" s="122"/>
      <c r="AW493" s="122"/>
      <c r="AX493" s="122"/>
      <c r="AY493" s="122"/>
      <c r="AZ493" s="122"/>
      <c r="BA493" s="122"/>
      <c r="BB493" s="122"/>
      <c r="BC493" s="122"/>
      <c r="BD493" s="122"/>
      <c r="BE493" s="122"/>
      <c r="BF493" s="122"/>
      <c r="BG493" s="122"/>
      <c r="BH493" s="122"/>
      <c r="BI493" s="122"/>
      <c r="BJ493" s="122"/>
      <c r="BK493" s="122"/>
    </row>
    <row r="494" spans="1:63" ht="12.75" x14ac:dyDescent="0.2">
      <c r="A494" s="122"/>
      <c r="B494" s="124"/>
      <c r="C494" s="124"/>
      <c r="D494" s="124"/>
      <c r="E494" s="122"/>
      <c r="F494" s="124"/>
      <c r="G494" s="122"/>
      <c r="H494" s="122"/>
      <c r="I494" s="122"/>
      <c r="J494" s="122"/>
      <c r="K494" s="122"/>
      <c r="L494" s="122"/>
      <c r="M494" s="122"/>
      <c r="N494" s="122"/>
      <c r="O494" s="122"/>
      <c r="P494" s="122"/>
      <c r="Q494" s="122"/>
      <c r="R494" s="122"/>
      <c r="S494" s="122"/>
      <c r="T494" s="122"/>
      <c r="U494" s="122"/>
      <c r="V494" s="122"/>
      <c r="W494" s="122"/>
      <c r="X494" s="122"/>
      <c r="Y494" s="122"/>
      <c r="Z494" s="122"/>
      <c r="AA494" s="122"/>
      <c r="AB494" s="122"/>
      <c r="AC494" s="122"/>
      <c r="AD494" s="122"/>
      <c r="AE494" s="122"/>
      <c r="AF494" s="122"/>
      <c r="AG494" s="122"/>
      <c r="AH494" s="122"/>
      <c r="AI494" s="122"/>
      <c r="AJ494" s="122"/>
      <c r="AK494" s="122"/>
      <c r="AL494" s="122"/>
      <c r="AM494" s="122"/>
      <c r="AN494" s="122"/>
      <c r="AO494" s="122"/>
      <c r="AP494" s="122"/>
      <c r="AQ494" s="122"/>
      <c r="AR494" s="122"/>
      <c r="AS494" s="122"/>
      <c r="AT494" s="122"/>
      <c r="AU494" s="122"/>
      <c r="AV494" s="122"/>
      <c r="AW494" s="122"/>
      <c r="AX494" s="122"/>
      <c r="AY494" s="122"/>
      <c r="AZ494" s="122"/>
      <c r="BA494" s="122"/>
      <c r="BB494" s="122"/>
      <c r="BC494" s="122"/>
      <c r="BD494" s="122"/>
      <c r="BE494" s="122"/>
      <c r="BF494" s="122"/>
      <c r="BG494" s="122"/>
      <c r="BH494" s="122"/>
      <c r="BI494" s="122"/>
      <c r="BJ494" s="122"/>
      <c r="BK494" s="122"/>
    </row>
    <row r="495" spans="1:63" ht="12.75" x14ac:dyDescent="0.2">
      <c r="A495" s="122"/>
      <c r="B495" s="124"/>
      <c r="C495" s="124"/>
      <c r="D495" s="124"/>
      <c r="E495" s="122"/>
      <c r="F495" s="124"/>
      <c r="G495" s="122"/>
      <c r="H495" s="122"/>
      <c r="I495" s="122"/>
      <c r="J495" s="122"/>
      <c r="K495" s="122"/>
      <c r="L495" s="122"/>
      <c r="M495" s="122"/>
      <c r="N495" s="122"/>
      <c r="O495" s="122"/>
      <c r="P495" s="122"/>
      <c r="Q495" s="122"/>
      <c r="R495" s="122"/>
      <c r="S495" s="122"/>
      <c r="T495" s="122"/>
      <c r="U495" s="122"/>
      <c r="V495" s="122"/>
      <c r="W495" s="122"/>
      <c r="X495" s="122"/>
      <c r="Y495" s="122"/>
      <c r="Z495" s="122"/>
      <c r="AA495" s="122"/>
      <c r="AB495" s="122"/>
      <c r="AC495" s="122"/>
      <c r="AD495" s="122"/>
      <c r="AE495" s="122"/>
      <c r="AF495" s="122"/>
      <c r="AG495" s="122"/>
      <c r="AH495" s="122"/>
      <c r="AI495" s="122"/>
      <c r="AJ495" s="122"/>
      <c r="AK495" s="122"/>
      <c r="AL495" s="122"/>
      <c r="AM495" s="122"/>
      <c r="AN495" s="122"/>
      <c r="AO495" s="122"/>
      <c r="AP495" s="122"/>
      <c r="AQ495" s="122"/>
      <c r="AR495" s="122"/>
      <c r="AS495" s="122"/>
      <c r="AT495" s="122"/>
      <c r="AU495" s="122"/>
      <c r="AV495" s="122"/>
      <c r="AW495" s="122"/>
      <c r="AX495" s="122"/>
      <c r="AY495" s="122"/>
      <c r="AZ495" s="122"/>
      <c r="BA495" s="122"/>
      <c r="BB495" s="122"/>
      <c r="BC495" s="122"/>
      <c r="BD495" s="122"/>
      <c r="BE495" s="122"/>
      <c r="BF495" s="122"/>
      <c r="BG495" s="122"/>
      <c r="BH495" s="122"/>
      <c r="BI495" s="122"/>
      <c r="BJ495" s="122"/>
      <c r="BK495" s="122"/>
    </row>
    <row r="496" spans="1:63" ht="12.75" x14ac:dyDescent="0.2">
      <c r="A496" s="122"/>
      <c r="B496" s="124"/>
      <c r="C496" s="124"/>
      <c r="D496" s="124"/>
      <c r="E496" s="122"/>
      <c r="F496" s="124"/>
      <c r="G496" s="122"/>
      <c r="H496" s="122"/>
      <c r="I496" s="122"/>
      <c r="J496" s="122"/>
      <c r="K496" s="122"/>
      <c r="L496" s="122"/>
      <c r="M496" s="122"/>
      <c r="N496" s="122"/>
      <c r="O496" s="122"/>
      <c r="P496" s="122"/>
      <c r="Q496" s="122"/>
      <c r="R496" s="122"/>
      <c r="S496" s="122"/>
      <c r="T496" s="122"/>
      <c r="U496" s="122"/>
      <c r="V496" s="122"/>
      <c r="W496" s="122"/>
      <c r="X496" s="122"/>
      <c r="Y496" s="122"/>
      <c r="Z496" s="122"/>
      <c r="AA496" s="122"/>
      <c r="AB496" s="122"/>
      <c r="AC496" s="122"/>
      <c r="AD496" s="122"/>
      <c r="AE496" s="122"/>
      <c r="AF496" s="122"/>
      <c r="AG496" s="122"/>
      <c r="AH496" s="122"/>
      <c r="AI496" s="122"/>
      <c r="AJ496" s="122"/>
      <c r="AK496" s="122"/>
      <c r="AL496" s="122"/>
      <c r="AM496" s="122"/>
      <c r="AN496" s="122"/>
      <c r="AO496" s="122"/>
      <c r="AP496" s="122"/>
      <c r="AQ496" s="122"/>
      <c r="AR496" s="122"/>
      <c r="AS496" s="122"/>
      <c r="AT496" s="122"/>
      <c r="AU496" s="122"/>
      <c r="AV496" s="122"/>
      <c r="AW496" s="122"/>
      <c r="AX496" s="122"/>
      <c r="AY496" s="122"/>
      <c r="AZ496" s="122"/>
      <c r="BA496" s="122"/>
      <c r="BB496" s="122"/>
      <c r="BC496" s="122"/>
      <c r="BD496" s="122"/>
      <c r="BE496" s="122"/>
      <c r="BF496" s="122"/>
      <c r="BG496" s="122"/>
      <c r="BH496" s="122"/>
      <c r="BI496" s="122"/>
      <c r="BJ496" s="122"/>
      <c r="BK496" s="122"/>
    </row>
    <row r="497" spans="1:63" ht="12.75" x14ac:dyDescent="0.2">
      <c r="A497" s="122"/>
      <c r="B497" s="124"/>
      <c r="C497" s="124"/>
      <c r="D497" s="124"/>
      <c r="E497" s="122"/>
      <c r="F497" s="124"/>
      <c r="G497" s="122"/>
      <c r="H497" s="122"/>
      <c r="I497" s="122"/>
      <c r="J497" s="122"/>
      <c r="K497" s="122"/>
      <c r="L497" s="122"/>
      <c r="M497" s="122"/>
      <c r="N497" s="122"/>
      <c r="O497" s="122"/>
      <c r="P497" s="122"/>
      <c r="Q497" s="122"/>
      <c r="R497" s="122"/>
      <c r="S497" s="122"/>
      <c r="T497" s="122"/>
      <c r="U497" s="122"/>
      <c r="V497" s="122"/>
      <c r="W497" s="122"/>
      <c r="X497" s="122"/>
      <c r="Y497" s="122"/>
      <c r="Z497" s="122"/>
      <c r="AA497" s="122"/>
      <c r="AB497" s="122"/>
      <c r="AC497" s="122"/>
      <c r="AD497" s="122"/>
      <c r="AE497" s="122"/>
      <c r="AF497" s="122"/>
      <c r="AG497" s="122"/>
      <c r="AH497" s="122"/>
      <c r="AI497" s="122"/>
      <c r="AJ497" s="122"/>
      <c r="AK497" s="122"/>
      <c r="AL497" s="122"/>
      <c r="AM497" s="122"/>
      <c r="AN497" s="122"/>
      <c r="AO497" s="122"/>
      <c r="AP497" s="122"/>
      <c r="AQ497" s="122"/>
      <c r="AR497" s="122"/>
      <c r="AS497" s="122"/>
      <c r="AT497" s="122"/>
      <c r="AU497" s="122"/>
      <c r="AV497" s="122"/>
      <c r="AW497" s="122"/>
      <c r="AX497" s="122"/>
      <c r="AY497" s="122"/>
      <c r="AZ497" s="122"/>
      <c r="BA497" s="122"/>
      <c r="BB497" s="122"/>
      <c r="BC497" s="122"/>
      <c r="BD497" s="122"/>
      <c r="BE497" s="122"/>
      <c r="BF497" s="122"/>
      <c r="BG497" s="122"/>
      <c r="BH497" s="122"/>
      <c r="BI497" s="122"/>
      <c r="BJ497" s="122"/>
      <c r="BK497" s="122"/>
    </row>
    <row r="498" spans="1:63" ht="12.75" x14ac:dyDescent="0.2">
      <c r="A498" s="122"/>
      <c r="B498" s="124"/>
      <c r="C498" s="124"/>
      <c r="D498" s="124"/>
      <c r="E498" s="122"/>
      <c r="F498" s="124"/>
      <c r="G498" s="122"/>
      <c r="H498" s="122"/>
      <c r="I498" s="122"/>
      <c r="J498" s="122"/>
      <c r="K498" s="122"/>
      <c r="L498" s="122"/>
      <c r="M498" s="122"/>
      <c r="N498" s="122"/>
      <c r="O498" s="122"/>
      <c r="P498" s="122"/>
      <c r="Q498" s="122"/>
      <c r="R498" s="122"/>
      <c r="S498" s="122"/>
      <c r="T498" s="122"/>
      <c r="U498" s="122"/>
      <c r="V498" s="122"/>
      <c r="W498" s="122"/>
      <c r="X498" s="122"/>
      <c r="Y498" s="122"/>
      <c r="Z498" s="122"/>
      <c r="AA498" s="122"/>
      <c r="AB498" s="122"/>
      <c r="AC498" s="122"/>
      <c r="AD498" s="122"/>
      <c r="AE498" s="122"/>
      <c r="AF498" s="122"/>
      <c r="AG498" s="122"/>
      <c r="AH498" s="122"/>
      <c r="AI498" s="122"/>
      <c r="AJ498" s="122"/>
      <c r="AK498" s="122"/>
      <c r="AL498" s="122"/>
      <c r="AM498" s="122"/>
      <c r="AN498" s="122"/>
      <c r="AO498" s="122"/>
      <c r="AP498" s="122"/>
      <c r="AQ498" s="122"/>
      <c r="AR498" s="122"/>
      <c r="AS498" s="122"/>
      <c r="AT498" s="122"/>
      <c r="AU498" s="122"/>
      <c r="AV498" s="122"/>
      <c r="AW498" s="122"/>
      <c r="AX498" s="122"/>
      <c r="AY498" s="122"/>
      <c r="AZ498" s="122"/>
      <c r="BA498" s="122"/>
      <c r="BB498" s="122"/>
      <c r="BC498" s="122"/>
      <c r="BD498" s="122"/>
      <c r="BE498" s="122"/>
      <c r="BF498" s="122"/>
      <c r="BG498" s="122"/>
      <c r="BH498" s="122"/>
      <c r="BI498" s="122"/>
      <c r="BJ498" s="122"/>
      <c r="BK498" s="122"/>
    </row>
    <row r="499" spans="1:63" ht="12.75" x14ac:dyDescent="0.2">
      <c r="A499" s="122"/>
      <c r="B499" s="124"/>
      <c r="C499" s="124"/>
      <c r="D499" s="124"/>
      <c r="E499" s="122"/>
      <c r="F499" s="124"/>
      <c r="G499" s="122"/>
      <c r="H499" s="122"/>
      <c r="I499" s="122"/>
      <c r="J499" s="122"/>
      <c r="K499" s="122"/>
      <c r="L499" s="122"/>
      <c r="M499" s="122"/>
      <c r="N499" s="122"/>
      <c r="O499" s="122"/>
      <c r="P499" s="122"/>
      <c r="Q499" s="122"/>
      <c r="R499" s="122"/>
      <c r="S499" s="122"/>
      <c r="T499" s="122"/>
      <c r="U499" s="122"/>
      <c r="V499" s="122"/>
      <c r="W499" s="122"/>
      <c r="X499" s="122"/>
      <c r="Y499" s="122"/>
      <c r="Z499" s="122"/>
      <c r="AA499" s="122"/>
      <c r="AB499" s="122"/>
      <c r="AC499" s="122"/>
      <c r="AD499" s="122"/>
      <c r="AE499" s="122"/>
      <c r="AF499" s="122"/>
      <c r="AG499" s="122"/>
      <c r="AH499" s="122"/>
      <c r="AI499" s="122"/>
      <c r="AJ499" s="122"/>
      <c r="AK499" s="122"/>
      <c r="AL499" s="122"/>
      <c r="AM499" s="122"/>
      <c r="AN499" s="122"/>
      <c r="AO499" s="122"/>
      <c r="AP499" s="122"/>
      <c r="AQ499" s="122"/>
      <c r="AR499" s="122"/>
      <c r="AS499" s="122"/>
      <c r="AT499" s="122"/>
      <c r="AU499" s="122"/>
      <c r="AV499" s="122"/>
      <c r="AW499" s="122"/>
      <c r="AX499" s="122"/>
      <c r="AY499" s="122"/>
      <c r="AZ499" s="122"/>
      <c r="BA499" s="122"/>
      <c r="BB499" s="122"/>
      <c r="BC499" s="122"/>
      <c r="BD499" s="122"/>
      <c r="BE499" s="122"/>
      <c r="BF499" s="122"/>
      <c r="BG499" s="122"/>
      <c r="BH499" s="122"/>
      <c r="BI499" s="122"/>
      <c r="BJ499" s="122"/>
      <c r="BK499" s="122"/>
    </row>
    <row r="500" spans="1:63" ht="12.75" x14ac:dyDescent="0.2">
      <c r="A500" s="122"/>
      <c r="B500" s="124"/>
      <c r="C500" s="124"/>
      <c r="D500" s="124"/>
      <c r="E500" s="122"/>
      <c r="F500" s="124"/>
      <c r="G500" s="122"/>
      <c r="H500" s="122"/>
      <c r="I500" s="122"/>
      <c r="J500" s="122"/>
      <c r="K500" s="122"/>
      <c r="L500" s="122"/>
      <c r="M500" s="122"/>
      <c r="N500" s="122"/>
      <c r="O500" s="122"/>
      <c r="P500" s="122"/>
      <c r="Q500" s="122"/>
      <c r="R500" s="122"/>
      <c r="S500" s="122"/>
      <c r="T500" s="122"/>
      <c r="U500" s="122"/>
      <c r="V500" s="122"/>
      <c r="W500" s="122"/>
      <c r="X500" s="122"/>
      <c r="Y500" s="122"/>
      <c r="Z500" s="122"/>
      <c r="AA500" s="122"/>
      <c r="AB500" s="122"/>
      <c r="AC500" s="122"/>
      <c r="AD500" s="122"/>
      <c r="AE500" s="122"/>
      <c r="AF500" s="122"/>
      <c r="AG500" s="122"/>
      <c r="AH500" s="122"/>
      <c r="AI500" s="122"/>
      <c r="AJ500" s="122"/>
      <c r="AK500" s="122"/>
      <c r="AL500" s="122"/>
      <c r="AM500" s="122"/>
      <c r="AN500" s="122"/>
      <c r="AO500" s="122"/>
      <c r="AP500" s="122"/>
      <c r="AQ500" s="122"/>
      <c r="AR500" s="122"/>
      <c r="AS500" s="122"/>
      <c r="AT500" s="122"/>
      <c r="AU500" s="122"/>
      <c r="AV500" s="122"/>
      <c r="AW500" s="122"/>
      <c r="AX500" s="122"/>
      <c r="AY500" s="122"/>
      <c r="AZ500" s="122"/>
      <c r="BA500" s="122"/>
      <c r="BB500" s="122"/>
      <c r="BC500" s="122"/>
      <c r="BD500" s="122"/>
      <c r="BE500" s="122"/>
      <c r="BF500" s="122"/>
      <c r="BG500" s="122"/>
      <c r="BH500" s="122"/>
      <c r="BI500" s="122"/>
      <c r="BJ500" s="122"/>
      <c r="BK500" s="122"/>
    </row>
    <row r="501" spans="1:63" ht="12.75" x14ac:dyDescent="0.2">
      <c r="A501" s="122"/>
      <c r="B501" s="124"/>
      <c r="C501" s="124"/>
      <c r="D501" s="124"/>
      <c r="E501" s="122"/>
      <c r="F501" s="124"/>
      <c r="G501" s="122"/>
      <c r="H501" s="122"/>
      <c r="I501" s="122"/>
      <c r="J501" s="122"/>
      <c r="K501" s="122"/>
      <c r="L501" s="122"/>
      <c r="M501" s="122"/>
      <c r="N501" s="122"/>
      <c r="O501" s="122"/>
      <c r="P501" s="122"/>
      <c r="Q501" s="122"/>
      <c r="R501" s="122"/>
      <c r="S501" s="122"/>
      <c r="T501" s="122"/>
      <c r="U501" s="122"/>
      <c r="V501" s="122"/>
      <c r="W501" s="122"/>
      <c r="X501" s="122"/>
      <c r="Y501" s="122"/>
      <c r="Z501" s="122"/>
      <c r="AA501" s="122"/>
      <c r="AB501" s="122"/>
      <c r="AC501" s="122"/>
      <c r="AD501" s="122"/>
      <c r="AE501" s="122"/>
      <c r="AF501" s="122"/>
      <c r="AG501" s="122"/>
      <c r="AH501" s="122"/>
      <c r="AI501" s="122"/>
      <c r="AJ501" s="122"/>
      <c r="AK501" s="122"/>
      <c r="AL501" s="122"/>
      <c r="AM501" s="122"/>
      <c r="AN501" s="122"/>
      <c r="AO501" s="122"/>
      <c r="AP501" s="122"/>
      <c r="AQ501" s="122"/>
      <c r="AR501" s="122"/>
      <c r="AS501" s="122"/>
      <c r="AT501" s="122"/>
      <c r="AU501" s="122"/>
      <c r="AV501" s="122"/>
      <c r="AW501" s="122"/>
      <c r="AX501" s="122"/>
      <c r="AY501" s="122"/>
      <c r="AZ501" s="122"/>
      <c r="BA501" s="122"/>
      <c r="BB501" s="122"/>
      <c r="BC501" s="122"/>
      <c r="BD501" s="122"/>
      <c r="BE501" s="122"/>
      <c r="BF501" s="122"/>
      <c r="BG501" s="122"/>
      <c r="BH501" s="122"/>
      <c r="BI501" s="122"/>
      <c r="BJ501" s="122"/>
      <c r="BK501" s="122"/>
    </row>
    <row r="502" spans="1:63" ht="12.75" x14ac:dyDescent="0.2">
      <c r="A502" s="122"/>
      <c r="B502" s="124"/>
      <c r="C502" s="124"/>
      <c r="D502" s="124"/>
      <c r="E502" s="122"/>
      <c r="F502" s="124"/>
      <c r="G502" s="122"/>
      <c r="H502" s="122"/>
      <c r="I502" s="122"/>
      <c r="J502" s="122"/>
      <c r="K502" s="122"/>
      <c r="L502" s="122"/>
      <c r="M502" s="122"/>
      <c r="N502" s="122"/>
      <c r="O502" s="122"/>
      <c r="P502" s="122"/>
      <c r="Q502" s="122"/>
      <c r="R502" s="122"/>
      <c r="S502" s="122"/>
      <c r="T502" s="122"/>
      <c r="U502" s="122"/>
      <c r="V502" s="122"/>
      <c r="W502" s="122"/>
      <c r="X502" s="122"/>
      <c r="Y502" s="122"/>
      <c r="Z502" s="122"/>
      <c r="AA502" s="122"/>
      <c r="AB502" s="122"/>
      <c r="AC502" s="122"/>
      <c r="AD502" s="122"/>
      <c r="AE502" s="122"/>
      <c r="AF502" s="122"/>
      <c r="AG502" s="122"/>
      <c r="AH502" s="122"/>
      <c r="AI502" s="122"/>
      <c r="AJ502" s="122"/>
      <c r="AK502" s="122"/>
      <c r="AL502" s="122"/>
      <c r="AM502" s="122"/>
      <c r="AN502" s="122"/>
      <c r="AO502" s="122"/>
      <c r="AP502" s="122"/>
      <c r="AQ502" s="122"/>
      <c r="AR502" s="122"/>
      <c r="AS502" s="122"/>
      <c r="AT502" s="122"/>
      <c r="AU502" s="122"/>
      <c r="AV502" s="122"/>
      <c r="AW502" s="122"/>
      <c r="AX502" s="122"/>
      <c r="AY502" s="122"/>
      <c r="AZ502" s="122"/>
      <c r="BA502" s="122"/>
      <c r="BB502" s="122"/>
      <c r="BC502" s="122"/>
      <c r="BD502" s="122"/>
      <c r="BE502" s="122"/>
      <c r="BF502" s="122"/>
      <c r="BG502" s="122"/>
      <c r="BH502" s="122"/>
      <c r="BI502" s="122"/>
      <c r="BJ502" s="122"/>
      <c r="BK502" s="122"/>
    </row>
    <row r="503" spans="1:63" ht="12.75" x14ac:dyDescent="0.2">
      <c r="A503" s="122"/>
      <c r="B503" s="124"/>
      <c r="C503" s="124"/>
      <c r="D503" s="124"/>
      <c r="E503" s="122"/>
      <c r="F503" s="124"/>
      <c r="G503" s="122"/>
      <c r="H503" s="122"/>
      <c r="I503" s="122"/>
      <c r="J503" s="122"/>
      <c r="K503" s="122"/>
      <c r="L503" s="122"/>
      <c r="M503" s="122"/>
      <c r="N503" s="122"/>
      <c r="O503" s="122"/>
      <c r="P503" s="122"/>
      <c r="Q503" s="122"/>
      <c r="R503" s="122"/>
      <c r="S503" s="122"/>
      <c r="T503" s="122"/>
      <c r="U503" s="122"/>
      <c r="V503" s="122"/>
      <c r="W503" s="122"/>
      <c r="X503" s="122"/>
      <c r="Y503" s="122"/>
      <c r="Z503" s="122"/>
      <c r="AA503" s="122"/>
      <c r="AB503" s="122"/>
      <c r="AC503" s="122"/>
      <c r="AD503" s="122"/>
      <c r="AE503" s="122"/>
      <c r="AF503" s="122"/>
      <c r="AG503" s="122"/>
      <c r="AH503" s="122"/>
      <c r="AI503" s="122"/>
      <c r="AJ503" s="122"/>
      <c r="AK503" s="122"/>
      <c r="AL503" s="122"/>
      <c r="AM503" s="122"/>
      <c r="AN503" s="122"/>
      <c r="AO503" s="122"/>
      <c r="AP503" s="122"/>
      <c r="AQ503" s="122"/>
      <c r="AR503" s="122"/>
      <c r="AS503" s="122"/>
      <c r="AT503" s="122"/>
      <c r="AU503" s="122"/>
      <c r="AV503" s="122"/>
      <c r="AW503" s="122"/>
      <c r="AX503" s="122"/>
      <c r="AY503" s="122"/>
      <c r="AZ503" s="122"/>
      <c r="BA503" s="122"/>
      <c r="BB503" s="122"/>
      <c r="BC503" s="122"/>
      <c r="BD503" s="122"/>
      <c r="BE503" s="122"/>
      <c r="BF503" s="122"/>
      <c r="BG503" s="122"/>
      <c r="BH503" s="122"/>
      <c r="BI503" s="122"/>
      <c r="BJ503" s="122"/>
      <c r="BK503" s="122"/>
    </row>
    <row r="504" spans="1:63" ht="12.75" x14ac:dyDescent="0.2">
      <c r="A504" s="122"/>
      <c r="B504" s="124"/>
      <c r="C504" s="124"/>
      <c r="D504" s="124"/>
      <c r="E504" s="122"/>
      <c r="F504" s="124"/>
      <c r="G504" s="122"/>
      <c r="H504" s="122"/>
      <c r="I504" s="122"/>
      <c r="J504" s="122"/>
      <c r="K504" s="122"/>
      <c r="L504" s="122"/>
      <c r="M504" s="122"/>
      <c r="N504" s="122"/>
      <c r="O504" s="122"/>
      <c r="P504" s="122"/>
      <c r="Q504" s="122"/>
      <c r="R504" s="122"/>
      <c r="S504" s="122"/>
      <c r="T504" s="122"/>
      <c r="U504" s="122"/>
      <c r="V504" s="122"/>
      <c r="W504" s="122"/>
      <c r="X504" s="122"/>
      <c r="Y504" s="122"/>
      <c r="Z504" s="122"/>
      <c r="AA504" s="122"/>
      <c r="AB504" s="122"/>
      <c r="AC504" s="122"/>
      <c r="AD504" s="122"/>
      <c r="AE504" s="122"/>
      <c r="AF504" s="122"/>
      <c r="AG504" s="122"/>
      <c r="AH504" s="122"/>
      <c r="AI504" s="122"/>
      <c r="AJ504" s="122"/>
      <c r="AK504" s="122"/>
      <c r="AL504" s="122"/>
      <c r="AM504" s="122"/>
      <c r="AN504" s="122"/>
      <c r="AO504" s="122"/>
      <c r="AP504" s="122"/>
      <c r="AQ504" s="122"/>
      <c r="AR504" s="122"/>
      <c r="AS504" s="122"/>
      <c r="AT504" s="122"/>
      <c r="AU504" s="122"/>
      <c r="AV504" s="122"/>
      <c r="AW504" s="122"/>
      <c r="AX504" s="122"/>
      <c r="AY504" s="122"/>
      <c r="AZ504" s="122"/>
      <c r="BA504" s="122"/>
      <c r="BB504" s="122"/>
      <c r="BC504" s="122"/>
      <c r="BD504" s="122"/>
      <c r="BE504" s="122"/>
      <c r="BF504" s="122"/>
      <c r="BG504" s="122"/>
      <c r="BH504" s="122"/>
      <c r="BI504" s="122"/>
      <c r="BJ504" s="122"/>
      <c r="BK504" s="122"/>
    </row>
    <row r="505" spans="1:63" ht="12.75" x14ac:dyDescent="0.2">
      <c r="A505" s="122"/>
      <c r="B505" s="124"/>
      <c r="C505" s="124"/>
      <c r="D505" s="124"/>
      <c r="E505" s="122"/>
      <c r="F505" s="124"/>
      <c r="G505" s="122"/>
      <c r="H505" s="122"/>
      <c r="I505" s="122"/>
      <c r="J505" s="122"/>
      <c r="K505" s="122"/>
      <c r="L505" s="122"/>
      <c r="M505" s="122"/>
      <c r="N505" s="122"/>
      <c r="O505" s="122"/>
      <c r="P505" s="122"/>
      <c r="Q505" s="122"/>
      <c r="R505" s="122"/>
      <c r="S505" s="122"/>
      <c r="T505" s="122"/>
      <c r="U505" s="122"/>
      <c r="V505" s="122"/>
      <c r="W505" s="122"/>
      <c r="X505" s="122"/>
      <c r="Y505" s="122"/>
      <c r="Z505" s="122"/>
      <c r="AA505" s="122"/>
      <c r="AB505" s="122"/>
      <c r="AC505" s="122"/>
      <c r="AD505" s="122"/>
      <c r="AE505" s="122"/>
      <c r="AF505" s="122"/>
      <c r="AG505" s="122"/>
      <c r="AH505" s="122"/>
      <c r="AI505" s="122"/>
      <c r="AJ505" s="122"/>
      <c r="AK505" s="122"/>
      <c r="AL505" s="122"/>
      <c r="AM505" s="122"/>
      <c r="AN505" s="122"/>
      <c r="AO505" s="122"/>
      <c r="AP505" s="122"/>
      <c r="AQ505" s="122"/>
      <c r="AR505" s="122"/>
      <c r="AS505" s="122"/>
      <c r="AT505" s="122"/>
      <c r="AU505" s="122"/>
      <c r="AV505" s="122"/>
      <c r="AW505" s="122"/>
      <c r="AX505" s="122"/>
      <c r="AY505" s="122"/>
      <c r="AZ505" s="122"/>
      <c r="BA505" s="122"/>
      <c r="BB505" s="122"/>
      <c r="BC505" s="122"/>
      <c r="BD505" s="122"/>
      <c r="BE505" s="122"/>
      <c r="BF505" s="122"/>
      <c r="BG505" s="122"/>
      <c r="BH505" s="122"/>
      <c r="BI505" s="122"/>
      <c r="BJ505" s="122"/>
      <c r="BK505" s="122"/>
    </row>
    <row r="506" spans="1:63" ht="12.75" x14ac:dyDescent="0.2">
      <c r="A506" s="122"/>
      <c r="B506" s="124"/>
      <c r="C506" s="124"/>
      <c r="D506" s="124"/>
      <c r="E506" s="122"/>
      <c r="F506" s="124"/>
      <c r="G506" s="122"/>
      <c r="H506" s="122"/>
      <c r="I506" s="122"/>
      <c r="J506" s="122"/>
      <c r="K506" s="122"/>
      <c r="L506" s="122"/>
      <c r="M506" s="122"/>
      <c r="N506" s="122"/>
      <c r="O506" s="122"/>
      <c r="P506" s="122"/>
      <c r="Q506" s="122"/>
      <c r="R506" s="122"/>
      <c r="S506" s="122"/>
      <c r="T506" s="122"/>
      <c r="U506" s="122"/>
      <c r="V506" s="122"/>
      <c r="W506" s="122"/>
      <c r="X506" s="122"/>
      <c r="Y506" s="122"/>
      <c r="Z506" s="122"/>
      <c r="AA506" s="122"/>
      <c r="AB506" s="122"/>
      <c r="AC506" s="122"/>
      <c r="AD506" s="122"/>
      <c r="AE506" s="122"/>
      <c r="AF506" s="122"/>
      <c r="AG506" s="122"/>
      <c r="AH506" s="122"/>
      <c r="AI506" s="122"/>
      <c r="AJ506" s="122"/>
      <c r="AK506" s="122"/>
      <c r="AL506" s="122"/>
      <c r="AM506" s="122"/>
      <c r="AN506" s="122"/>
      <c r="AO506" s="122"/>
      <c r="AP506" s="122"/>
      <c r="AQ506" s="122"/>
      <c r="AR506" s="122"/>
      <c r="AS506" s="122"/>
      <c r="AT506" s="122"/>
      <c r="AU506" s="122"/>
      <c r="AV506" s="122"/>
      <c r="AW506" s="122"/>
      <c r="AX506" s="122"/>
      <c r="AY506" s="122"/>
      <c r="AZ506" s="122"/>
      <c r="BA506" s="122"/>
      <c r="BB506" s="122"/>
      <c r="BC506" s="122"/>
      <c r="BD506" s="122"/>
      <c r="BE506" s="122"/>
      <c r="BF506" s="122"/>
      <c r="BG506" s="122"/>
      <c r="BH506" s="122"/>
      <c r="BI506" s="122"/>
      <c r="BJ506" s="122"/>
      <c r="BK506" s="122"/>
    </row>
    <row r="507" spans="1:63" ht="12.75" x14ac:dyDescent="0.2">
      <c r="A507" s="122"/>
      <c r="B507" s="124"/>
      <c r="C507" s="124"/>
      <c r="D507" s="124"/>
      <c r="E507" s="122"/>
      <c r="F507" s="124"/>
      <c r="G507" s="122"/>
      <c r="H507" s="122"/>
      <c r="I507" s="122"/>
      <c r="J507" s="122"/>
      <c r="K507" s="122"/>
      <c r="L507" s="122"/>
      <c r="M507" s="122"/>
      <c r="N507" s="122"/>
      <c r="O507" s="122"/>
      <c r="P507" s="122"/>
      <c r="Q507" s="122"/>
      <c r="R507" s="122"/>
      <c r="S507" s="122"/>
      <c r="T507" s="122"/>
      <c r="U507" s="122"/>
      <c r="V507" s="122"/>
      <c r="W507" s="122"/>
      <c r="X507" s="122"/>
      <c r="Y507" s="122"/>
      <c r="Z507" s="122"/>
      <c r="AA507" s="122"/>
      <c r="AB507" s="122"/>
      <c r="AC507" s="122"/>
      <c r="AD507" s="122"/>
      <c r="AE507" s="122"/>
      <c r="AF507" s="122"/>
      <c r="AG507" s="122"/>
      <c r="AH507" s="122"/>
      <c r="AI507" s="122"/>
      <c r="AJ507" s="122"/>
      <c r="AK507" s="122"/>
      <c r="AL507" s="122"/>
      <c r="AM507" s="122"/>
      <c r="AN507" s="122"/>
      <c r="AO507" s="122"/>
      <c r="AP507" s="122"/>
      <c r="AQ507" s="122"/>
      <c r="AR507" s="122"/>
      <c r="AS507" s="122"/>
      <c r="AT507" s="122"/>
      <c r="AU507" s="122"/>
      <c r="AV507" s="122"/>
      <c r="AW507" s="122"/>
      <c r="AX507" s="122"/>
      <c r="AY507" s="122"/>
      <c r="AZ507" s="122"/>
      <c r="BA507" s="122"/>
      <c r="BB507" s="122"/>
      <c r="BC507" s="122"/>
      <c r="BD507" s="122"/>
      <c r="BE507" s="122"/>
      <c r="BF507" s="122"/>
      <c r="BG507" s="122"/>
      <c r="BH507" s="122"/>
      <c r="BI507" s="122"/>
      <c r="BJ507" s="122"/>
      <c r="BK507" s="122"/>
    </row>
    <row r="508" spans="1:63" ht="12.75" x14ac:dyDescent="0.2">
      <c r="A508" s="122"/>
      <c r="B508" s="124"/>
      <c r="C508" s="124"/>
      <c r="D508" s="124"/>
      <c r="E508" s="122"/>
      <c r="F508" s="124"/>
      <c r="G508" s="122"/>
      <c r="H508" s="122"/>
      <c r="I508" s="122"/>
      <c r="J508" s="122"/>
      <c r="K508" s="122"/>
      <c r="L508" s="122"/>
      <c r="M508" s="122"/>
      <c r="N508" s="122"/>
      <c r="O508" s="122"/>
      <c r="P508" s="122"/>
      <c r="Q508" s="122"/>
      <c r="R508" s="122"/>
      <c r="S508" s="122"/>
      <c r="T508" s="122"/>
      <c r="U508" s="122"/>
      <c r="V508" s="122"/>
      <c r="W508" s="122"/>
      <c r="X508" s="122"/>
      <c r="Y508" s="122"/>
      <c r="Z508" s="122"/>
      <c r="AA508" s="122"/>
      <c r="AB508" s="122"/>
      <c r="AC508" s="122"/>
      <c r="AD508" s="122"/>
      <c r="AE508" s="122"/>
      <c r="AF508" s="122"/>
      <c r="AG508" s="122"/>
      <c r="AH508" s="122"/>
      <c r="AI508" s="122"/>
      <c r="AJ508" s="122"/>
      <c r="AK508" s="122"/>
      <c r="AL508" s="122"/>
      <c r="AM508" s="122"/>
      <c r="AN508" s="122"/>
      <c r="AO508" s="122"/>
      <c r="AP508" s="122"/>
      <c r="AQ508" s="122"/>
      <c r="AR508" s="122"/>
      <c r="AS508" s="122"/>
      <c r="AT508" s="122"/>
      <c r="AU508" s="122"/>
      <c r="AV508" s="122"/>
      <c r="AW508" s="122"/>
      <c r="AX508" s="122"/>
      <c r="AY508" s="122"/>
      <c r="AZ508" s="122"/>
      <c r="BA508" s="122"/>
      <c r="BB508" s="122"/>
      <c r="BC508" s="122"/>
      <c r="BD508" s="122"/>
      <c r="BE508" s="122"/>
      <c r="BF508" s="122"/>
      <c r="BG508" s="122"/>
      <c r="BH508" s="122"/>
      <c r="BI508" s="122"/>
      <c r="BJ508" s="122"/>
      <c r="BK508" s="122"/>
    </row>
    <row r="509" spans="1:63" ht="12.75" x14ac:dyDescent="0.2">
      <c r="A509" s="122"/>
      <c r="B509" s="124"/>
      <c r="C509" s="124"/>
      <c r="D509" s="124"/>
      <c r="E509" s="122"/>
      <c r="F509" s="124"/>
      <c r="G509" s="122"/>
      <c r="H509" s="122"/>
      <c r="I509" s="122"/>
      <c r="J509" s="122"/>
      <c r="K509" s="122"/>
      <c r="L509" s="122"/>
      <c r="M509" s="122"/>
      <c r="N509" s="122"/>
      <c r="O509" s="122"/>
      <c r="P509" s="122"/>
      <c r="Q509" s="122"/>
      <c r="R509" s="122"/>
      <c r="S509" s="122"/>
      <c r="T509" s="122"/>
      <c r="U509" s="122"/>
      <c r="V509" s="122"/>
      <c r="W509" s="122"/>
      <c r="X509" s="122"/>
      <c r="Y509" s="122"/>
      <c r="Z509" s="122"/>
      <c r="AA509" s="122"/>
      <c r="AB509" s="122"/>
      <c r="AC509" s="122"/>
      <c r="AD509" s="122"/>
      <c r="AE509" s="122"/>
      <c r="AF509" s="122"/>
      <c r="AG509" s="122"/>
      <c r="AH509" s="122"/>
      <c r="AI509" s="122"/>
      <c r="AJ509" s="122"/>
      <c r="AK509" s="122"/>
      <c r="AL509" s="122"/>
      <c r="AM509" s="122"/>
      <c r="AN509" s="122"/>
      <c r="AO509" s="122"/>
      <c r="AP509" s="122"/>
      <c r="AQ509" s="122"/>
      <c r="AR509" s="122"/>
      <c r="AS509" s="122"/>
      <c r="AT509" s="122"/>
      <c r="AU509" s="122"/>
      <c r="AV509" s="122"/>
      <c r="AW509" s="122"/>
      <c r="AX509" s="122"/>
      <c r="AY509" s="122"/>
      <c r="AZ509" s="122"/>
      <c r="BA509" s="122"/>
      <c r="BB509" s="122"/>
      <c r="BC509" s="122"/>
      <c r="BD509" s="122"/>
      <c r="BE509" s="122"/>
      <c r="BF509" s="122"/>
      <c r="BG509" s="122"/>
      <c r="BH509" s="122"/>
      <c r="BI509" s="122"/>
      <c r="BJ509" s="122"/>
      <c r="BK509" s="122"/>
    </row>
    <row r="510" spans="1:63" ht="12.75" x14ac:dyDescent="0.2">
      <c r="A510" s="122"/>
      <c r="B510" s="124"/>
      <c r="C510" s="124"/>
      <c r="D510" s="124"/>
      <c r="E510" s="122"/>
      <c r="F510" s="124"/>
      <c r="G510" s="122"/>
      <c r="H510" s="122"/>
      <c r="I510" s="122"/>
      <c r="J510" s="122"/>
      <c r="K510" s="122"/>
      <c r="L510" s="122"/>
      <c r="M510" s="122"/>
      <c r="N510" s="122"/>
      <c r="O510" s="122"/>
      <c r="P510" s="122"/>
      <c r="Q510" s="122"/>
      <c r="R510" s="122"/>
      <c r="S510" s="122"/>
      <c r="T510" s="122"/>
      <c r="U510" s="122"/>
      <c r="V510" s="122"/>
      <c r="W510" s="122"/>
      <c r="X510" s="122"/>
      <c r="Y510" s="122"/>
      <c r="Z510" s="122"/>
      <c r="AA510" s="122"/>
      <c r="AB510" s="122"/>
      <c r="AC510" s="122"/>
      <c r="AD510" s="122"/>
      <c r="AE510" s="122"/>
      <c r="AF510" s="122"/>
      <c r="AG510" s="122"/>
      <c r="AH510" s="122"/>
      <c r="AI510" s="122"/>
      <c r="AJ510" s="122"/>
      <c r="AK510" s="122"/>
      <c r="AL510" s="122"/>
      <c r="AM510" s="122"/>
      <c r="AN510" s="122"/>
      <c r="AO510" s="122"/>
      <c r="AP510" s="122"/>
      <c r="AQ510" s="122"/>
      <c r="AR510" s="122"/>
      <c r="AS510" s="122"/>
      <c r="AT510" s="122"/>
      <c r="AU510" s="122"/>
      <c r="AV510" s="122"/>
      <c r="AW510" s="122"/>
      <c r="AX510" s="122"/>
      <c r="AY510" s="122"/>
      <c r="AZ510" s="122"/>
      <c r="BA510" s="122"/>
      <c r="BB510" s="122"/>
      <c r="BC510" s="122"/>
      <c r="BD510" s="122"/>
      <c r="BE510" s="122"/>
      <c r="BF510" s="122"/>
      <c r="BG510" s="122"/>
      <c r="BH510" s="122"/>
      <c r="BI510" s="122"/>
      <c r="BJ510" s="122"/>
      <c r="BK510" s="122"/>
    </row>
    <row r="511" spans="1:63" ht="12.75" x14ac:dyDescent="0.2">
      <c r="A511" s="122"/>
      <c r="B511" s="124"/>
      <c r="C511" s="124"/>
      <c r="D511" s="124"/>
      <c r="E511" s="122"/>
      <c r="F511" s="124"/>
      <c r="G511" s="122"/>
      <c r="H511" s="122"/>
      <c r="I511" s="122"/>
      <c r="J511" s="122"/>
      <c r="K511" s="122"/>
      <c r="L511" s="122"/>
      <c r="M511" s="122"/>
      <c r="N511" s="122"/>
      <c r="O511" s="122"/>
      <c r="P511" s="122"/>
      <c r="Q511" s="122"/>
      <c r="R511" s="122"/>
      <c r="S511" s="122"/>
      <c r="T511" s="122"/>
      <c r="U511" s="122"/>
      <c r="V511" s="122"/>
      <c r="W511" s="122"/>
      <c r="X511" s="122"/>
      <c r="Y511" s="122"/>
      <c r="Z511" s="122"/>
      <c r="AA511" s="122"/>
      <c r="AB511" s="122"/>
      <c r="AC511" s="122"/>
      <c r="AD511" s="122"/>
      <c r="AE511" s="122"/>
      <c r="AF511" s="122"/>
      <c r="AG511" s="122"/>
      <c r="AH511" s="122"/>
      <c r="AI511" s="122"/>
      <c r="AJ511" s="122"/>
      <c r="AK511" s="122"/>
      <c r="AL511" s="122"/>
      <c r="AM511" s="122"/>
      <c r="AN511" s="122"/>
      <c r="AO511" s="122"/>
      <c r="AP511" s="122"/>
      <c r="AQ511" s="122"/>
      <c r="AR511" s="122"/>
      <c r="AS511" s="122"/>
      <c r="AT511" s="122"/>
      <c r="AU511" s="122"/>
      <c r="AV511" s="122"/>
      <c r="AW511" s="122"/>
      <c r="AX511" s="122"/>
      <c r="AY511" s="122"/>
      <c r="AZ511" s="122"/>
      <c r="BA511" s="122"/>
      <c r="BB511" s="122"/>
      <c r="BC511" s="122"/>
      <c r="BD511" s="122"/>
      <c r="BE511" s="122"/>
      <c r="BF511" s="122"/>
      <c r="BG511" s="122"/>
      <c r="BH511" s="122"/>
      <c r="BI511" s="122"/>
      <c r="BJ511" s="122"/>
      <c r="BK511" s="122"/>
    </row>
    <row r="512" spans="1:63" ht="12.75" x14ac:dyDescent="0.2">
      <c r="A512" s="122"/>
      <c r="B512" s="124"/>
      <c r="C512" s="124"/>
      <c r="D512" s="124"/>
      <c r="E512" s="122"/>
      <c r="F512" s="124"/>
      <c r="G512" s="122"/>
      <c r="H512" s="122"/>
      <c r="I512" s="122"/>
      <c r="J512" s="122"/>
      <c r="K512" s="122"/>
      <c r="L512" s="122"/>
      <c r="M512" s="122"/>
      <c r="N512" s="122"/>
      <c r="O512" s="122"/>
      <c r="P512" s="122"/>
      <c r="Q512" s="122"/>
      <c r="R512" s="122"/>
      <c r="S512" s="122"/>
      <c r="T512" s="122"/>
      <c r="U512" s="122"/>
      <c r="V512" s="122"/>
      <c r="W512" s="122"/>
      <c r="X512" s="122"/>
      <c r="Y512" s="122"/>
      <c r="Z512" s="122"/>
      <c r="AA512" s="122"/>
      <c r="AB512" s="122"/>
      <c r="AC512" s="122"/>
      <c r="AD512" s="122"/>
      <c r="AE512" s="122"/>
      <c r="AF512" s="122"/>
      <c r="AG512" s="122"/>
      <c r="AH512" s="122"/>
      <c r="AI512" s="122"/>
      <c r="AJ512" s="122"/>
      <c r="AK512" s="122"/>
      <c r="AL512" s="122"/>
      <c r="AM512" s="122"/>
      <c r="AN512" s="122"/>
      <c r="AO512" s="122"/>
      <c r="AP512" s="122"/>
      <c r="AQ512" s="122"/>
      <c r="AR512" s="122"/>
      <c r="AS512" s="122"/>
      <c r="AT512" s="122"/>
      <c r="AU512" s="122"/>
      <c r="AV512" s="122"/>
      <c r="AW512" s="122"/>
      <c r="AX512" s="122"/>
      <c r="AY512" s="122"/>
      <c r="AZ512" s="122"/>
      <c r="BA512" s="122"/>
      <c r="BB512" s="122"/>
      <c r="BC512" s="122"/>
      <c r="BD512" s="122"/>
      <c r="BE512" s="122"/>
      <c r="BF512" s="122"/>
      <c r="BG512" s="122"/>
      <c r="BH512" s="122"/>
      <c r="BI512" s="122"/>
      <c r="BJ512" s="122"/>
      <c r="BK512" s="122"/>
    </row>
    <row r="513" spans="1:63" ht="12.75" x14ac:dyDescent="0.2">
      <c r="A513" s="122"/>
      <c r="B513" s="124"/>
      <c r="C513" s="124"/>
      <c r="D513" s="124"/>
      <c r="E513" s="122"/>
      <c r="F513" s="124"/>
      <c r="G513" s="122"/>
      <c r="H513" s="122"/>
      <c r="I513" s="122"/>
      <c r="J513" s="122"/>
      <c r="K513" s="122"/>
      <c r="L513" s="122"/>
      <c r="M513" s="122"/>
      <c r="N513" s="122"/>
      <c r="O513" s="122"/>
      <c r="P513" s="122"/>
      <c r="Q513" s="122"/>
      <c r="R513" s="122"/>
      <c r="S513" s="122"/>
      <c r="T513" s="122"/>
      <c r="U513" s="122"/>
      <c r="V513" s="122"/>
      <c r="W513" s="122"/>
      <c r="X513" s="122"/>
      <c r="Y513" s="122"/>
      <c r="Z513" s="122"/>
      <c r="AA513" s="122"/>
      <c r="AB513" s="122"/>
      <c r="AC513" s="122"/>
      <c r="AD513" s="122"/>
      <c r="AE513" s="122"/>
      <c r="AF513" s="122"/>
      <c r="AG513" s="122"/>
      <c r="AH513" s="122"/>
      <c r="AI513" s="122"/>
      <c r="AJ513" s="122"/>
      <c r="AK513" s="122"/>
      <c r="AL513" s="122"/>
      <c r="AM513" s="122"/>
      <c r="AN513" s="122"/>
      <c r="AO513" s="122"/>
      <c r="AP513" s="122"/>
      <c r="AQ513" s="122"/>
      <c r="AR513" s="122"/>
      <c r="AS513" s="122"/>
      <c r="AT513" s="122"/>
      <c r="AU513" s="122"/>
      <c r="AV513" s="122"/>
      <c r="AW513" s="122"/>
      <c r="AX513" s="122"/>
      <c r="AY513" s="122"/>
      <c r="AZ513" s="122"/>
      <c r="BA513" s="122"/>
      <c r="BB513" s="122"/>
      <c r="BC513" s="122"/>
      <c r="BD513" s="122"/>
      <c r="BE513" s="122"/>
      <c r="BF513" s="122"/>
      <c r="BG513" s="122"/>
      <c r="BH513" s="122"/>
      <c r="BI513" s="122"/>
      <c r="BJ513" s="122"/>
      <c r="BK513" s="122"/>
    </row>
    <row r="514" spans="1:63" ht="12.75" x14ac:dyDescent="0.2">
      <c r="A514" s="122"/>
      <c r="B514" s="124"/>
      <c r="C514" s="124"/>
      <c r="D514" s="124"/>
      <c r="E514" s="122"/>
      <c r="F514" s="124"/>
      <c r="G514" s="122"/>
      <c r="H514" s="122"/>
      <c r="I514" s="122"/>
      <c r="J514" s="122"/>
      <c r="K514" s="122"/>
      <c r="L514" s="122"/>
      <c r="M514" s="122"/>
      <c r="N514" s="122"/>
      <c r="O514" s="122"/>
      <c r="P514" s="122"/>
      <c r="Q514" s="122"/>
      <c r="R514" s="122"/>
      <c r="S514" s="122"/>
      <c r="T514" s="122"/>
      <c r="U514" s="122"/>
      <c r="V514" s="122"/>
      <c r="W514" s="122"/>
      <c r="X514" s="122"/>
      <c r="Y514" s="122"/>
      <c r="Z514" s="122"/>
      <c r="AA514" s="122"/>
      <c r="AB514" s="122"/>
      <c r="AC514" s="122"/>
      <c r="AD514" s="122"/>
      <c r="AE514" s="122"/>
      <c r="AF514" s="122"/>
      <c r="AG514" s="122"/>
      <c r="AH514" s="122"/>
      <c r="AI514" s="122"/>
      <c r="AJ514" s="122"/>
      <c r="AK514" s="122"/>
      <c r="AL514" s="122"/>
      <c r="AM514" s="122"/>
      <c r="AN514" s="122"/>
      <c r="AO514" s="122"/>
      <c r="AP514" s="122"/>
      <c r="AQ514" s="122"/>
      <c r="AR514" s="122"/>
      <c r="AS514" s="122"/>
      <c r="AT514" s="122"/>
      <c r="AU514" s="122"/>
      <c r="AV514" s="122"/>
      <c r="AW514" s="122"/>
      <c r="AX514" s="122"/>
      <c r="AY514" s="122"/>
      <c r="AZ514" s="122"/>
      <c r="BA514" s="122"/>
      <c r="BB514" s="122"/>
      <c r="BC514" s="122"/>
      <c r="BD514" s="122"/>
      <c r="BE514" s="122"/>
      <c r="BF514" s="122"/>
      <c r="BG514" s="122"/>
      <c r="BH514" s="122"/>
      <c r="BI514" s="122"/>
      <c r="BJ514" s="122"/>
      <c r="BK514" s="122"/>
    </row>
    <row r="515" spans="1:63" ht="12.75" x14ac:dyDescent="0.2">
      <c r="A515" s="122"/>
      <c r="B515" s="124"/>
      <c r="C515" s="124"/>
      <c r="D515" s="124"/>
      <c r="E515" s="122"/>
      <c r="F515" s="124"/>
      <c r="G515" s="122"/>
      <c r="H515" s="122"/>
      <c r="I515" s="122"/>
      <c r="J515" s="122"/>
      <c r="K515" s="122"/>
      <c r="L515" s="122"/>
      <c r="M515" s="122"/>
      <c r="N515" s="122"/>
      <c r="O515" s="122"/>
      <c r="P515" s="122"/>
      <c r="Q515" s="122"/>
      <c r="R515" s="122"/>
      <c r="S515" s="122"/>
      <c r="T515" s="122"/>
      <c r="U515" s="122"/>
      <c r="V515" s="122"/>
      <c r="W515" s="122"/>
      <c r="X515" s="122"/>
      <c r="Y515" s="122"/>
      <c r="Z515" s="122"/>
      <c r="AA515" s="122"/>
      <c r="AB515" s="122"/>
      <c r="AC515" s="122"/>
      <c r="AD515" s="122"/>
      <c r="AE515" s="122"/>
      <c r="AF515" s="122"/>
      <c r="AG515" s="122"/>
      <c r="AH515" s="122"/>
      <c r="AI515" s="122"/>
      <c r="AJ515" s="122"/>
      <c r="AK515" s="122"/>
      <c r="AL515" s="122"/>
      <c r="AM515" s="122"/>
      <c r="AN515" s="122"/>
      <c r="AO515" s="122"/>
      <c r="AP515" s="122"/>
      <c r="AQ515" s="122"/>
      <c r="AR515" s="122"/>
      <c r="AS515" s="122"/>
      <c r="AT515" s="122"/>
      <c r="AU515" s="122"/>
      <c r="AV515" s="122"/>
      <c r="AW515" s="122"/>
      <c r="AX515" s="122"/>
      <c r="AY515" s="122"/>
      <c r="AZ515" s="122"/>
      <c r="BA515" s="122"/>
      <c r="BB515" s="122"/>
      <c r="BC515" s="122"/>
      <c r="BD515" s="122"/>
      <c r="BE515" s="122"/>
      <c r="BF515" s="122"/>
      <c r="BG515" s="122"/>
      <c r="BH515" s="122"/>
      <c r="BI515" s="122"/>
      <c r="BJ515" s="122"/>
      <c r="BK515" s="122"/>
    </row>
    <row r="516" spans="1:63" ht="12.75" x14ac:dyDescent="0.2">
      <c r="A516" s="122"/>
      <c r="B516" s="124"/>
      <c r="C516" s="124"/>
      <c r="D516" s="124"/>
      <c r="E516" s="122"/>
      <c r="F516" s="124"/>
      <c r="G516" s="122"/>
      <c r="H516" s="122"/>
      <c r="I516" s="122"/>
      <c r="J516" s="122"/>
      <c r="K516" s="122"/>
      <c r="L516" s="122"/>
      <c r="M516" s="122"/>
      <c r="N516" s="122"/>
      <c r="O516" s="122"/>
      <c r="P516" s="122"/>
      <c r="Q516" s="122"/>
      <c r="R516" s="122"/>
      <c r="S516" s="122"/>
      <c r="T516" s="122"/>
      <c r="U516" s="122"/>
      <c r="V516" s="122"/>
      <c r="W516" s="122"/>
      <c r="X516" s="122"/>
      <c r="Y516" s="122"/>
      <c r="Z516" s="122"/>
      <c r="AA516" s="122"/>
      <c r="AB516" s="122"/>
      <c r="AC516" s="122"/>
      <c r="AD516" s="122"/>
      <c r="AE516" s="122"/>
      <c r="AF516" s="122"/>
      <c r="AG516" s="122"/>
      <c r="AH516" s="122"/>
      <c r="AI516" s="122"/>
      <c r="AJ516" s="122"/>
      <c r="AK516" s="122"/>
      <c r="AL516" s="122"/>
      <c r="AM516" s="122"/>
      <c r="AN516" s="122"/>
      <c r="AO516" s="122"/>
      <c r="AP516" s="122"/>
      <c r="AQ516" s="122"/>
      <c r="AR516" s="122"/>
      <c r="AS516" s="122"/>
      <c r="AT516" s="122"/>
      <c r="AU516" s="122"/>
      <c r="AV516" s="122"/>
      <c r="AW516" s="122"/>
      <c r="AX516" s="122"/>
      <c r="AY516" s="122"/>
      <c r="AZ516" s="122"/>
      <c r="BA516" s="122"/>
      <c r="BB516" s="122"/>
      <c r="BC516" s="122"/>
      <c r="BD516" s="122"/>
      <c r="BE516" s="122"/>
      <c r="BF516" s="122"/>
      <c r="BG516" s="122"/>
      <c r="BH516" s="122"/>
      <c r="BI516" s="122"/>
      <c r="BJ516" s="122"/>
      <c r="BK516" s="122"/>
    </row>
    <row r="517" spans="1:63" ht="12.75" x14ac:dyDescent="0.2">
      <c r="A517" s="122"/>
      <c r="B517" s="124"/>
      <c r="C517" s="124"/>
      <c r="D517" s="124"/>
      <c r="E517" s="122"/>
      <c r="F517" s="124"/>
      <c r="G517" s="122"/>
      <c r="H517" s="122"/>
      <c r="I517" s="122"/>
      <c r="J517" s="122"/>
      <c r="K517" s="122"/>
      <c r="L517" s="122"/>
      <c r="M517" s="122"/>
      <c r="N517" s="122"/>
      <c r="O517" s="122"/>
      <c r="P517" s="122"/>
      <c r="Q517" s="122"/>
      <c r="R517" s="122"/>
      <c r="S517" s="122"/>
      <c r="T517" s="122"/>
      <c r="U517" s="122"/>
      <c r="V517" s="122"/>
      <c r="W517" s="122"/>
      <c r="X517" s="122"/>
      <c r="Y517" s="122"/>
      <c r="Z517" s="122"/>
      <c r="AA517" s="122"/>
      <c r="AB517" s="122"/>
      <c r="AC517" s="122"/>
      <c r="AD517" s="122"/>
      <c r="AE517" s="122"/>
      <c r="AF517" s="122"/>
      <c r="AG517" s="122"/>
      <c r="AH517" s="122"/>
      <c r="AI517" s="122"/>
      <c r="AJ517" s="122"/>
      <c r="AK517" s="122"/>
      <c r="AL517" s="122"/>
      <c r="AM517" s="122"/>
      <c r="AN517" s="122"/>
      <c r="AO517" s="122"/>
      <c r="AP517" s="122"/>
      <c r="AQ517" s="122"/>
      <c r="AR517" s="122"/>
      <c r="AS517" s="122"/>
      <c r="AT517" s="122"/>
      <c r="AU517" s="122"/>
      <c r="AV517" s="122"/>
      <c r="AW517" s="122"/>
      <c r="AX517" s="122"/>
      <c r="AY517" s="122"/>
      <c r="AZ517" s="122"/>
      <c r="BA517" s="122"/>
      <c r="BB517" s="122"/>
      <c r="BC517" s="122"/>
      <c r="BD517" s="122"/>
      <c r="BE517" s="122"/>
      <c r="BF517" s="122"/>
      <c r="BG517" s="122"/>
      <c r="BH517" s="122"/>
      <c r="BI517" s="122"/>
      <c r="BJ517" s="122"/>
      <c r="BK517" s="122"/>
    </row>
    <row r="518" spans="1:63" ht="12.75" x14ac:dyDescent="0.2">
      <c r="A518" s="122"/>
      <c r="B518" s="124"/>
      <c r="C518" s="124"/>
      <c r="D518" s="124"/>
      <c r="E518" s="122"/>
      <c r="F518" s="124"/>
      <c r="G518" s="122"/>
      <c r="H518" s="122"/>
      <c r="I518" s="122"/>
      <c r="J518" s="122"/>
      <c r="K518" s="122"/>
      <c r="L518" s="122"/>
      <c r="M518" s="122"/>
      <c r="N518" s="122"/>
      <c r="O518" s="122"/>
      <c r="P518" s="122"/>
      <c r="Q518" s="122"/>
      <c r="R518" s="122"/>
      <c r="S518" s="122"/>
      <c r="T518" s="122"/>
      <c r="U518" s="122"/>
      <c r="V518" s="122"/>
      <c r="W518" s="122"/>
      <c r="X518" s="122"/>
      <c r="Y518" s="122"/>
      <c r="Z518" s="122"/>
      <c r="AA518" s="122"/>
      <c r="AB518" s="122"/>
      <c r="AC518" s="122"/>
      <c r="AD518" s="122"/>
      <c r="AE518" s="122"/>
      <c r="AF518" s="122"/>
      <c r="AG518" s="122"/>
      <c r="AH518" s="122"/>
      <c r="AI518" s="122"/>
      <c r="AJ518" s="122"/>
      <c r="AK518" s="122"/>
      <c r="AL518" s="122"/>
      <c r="AM518" s="122"/>
      <c r="AN518" s="122"/>
      <c r="AO518" s="122"/>
      <c r="AP518" s="122"/>
      <c r="AQ518" s="122"/>
      <c r="AR518" s="122"/>
      <c r="AS518" s="122"/>
      <c r="AT518" s="122"/>
      <c r="AU518" s="122"/>
      <c r="AV518" s="122"/>
      <c r="AW518" s="122"/>
      <c r="AX518" s="122"/>
      <c r="AY518" s="122"/>
      <c r="AZ518" s="122"/>
      <c r="BA518" s="122"/>
      <c r="BB518" s="122"/>
      <c r="BC518" s="122"/>
      <c r="BD518" s="122"/>
      <c r="BE518" s="122"/>
      <c r="BF518" s="122"/>
      <c r="BG518" s="122"/>
      <c r="BH518" s="122"/>
      <c r="BI518" s="122"/>
      <c r="BJ518" s="122"/>
      <c r="BK518" s="122"/>
    </row>
    <row r="519" spans="1:63" ht="12.75" x14ac:dyDescent="0.2">
      <c r="A519" s="122"/>
      <c r="B519" s="124"/>
      <c r="C519" s="124"/>
      <c r="D519" s="124"/>
      <c r="E519" s="122"/>
      <c r="F519" s="124"/>
      <c r="G519" s="122"/>
      <c r="H519" s="122"/>
      <c r="I519" s="122"/>
      <c r="J519" s="122"/>
      <c r="K519" s="122"/>
      <c r="L519" s="122"/>
      <c r="M519" s="122"/>
      <c r="N519" s="122"/>
      <c r="O519" s="122"/>
      <c r="P519" s="122"/>
      <c r="Q519" s="122"/>
      <c r="R519" s="122"/>
      <c r="S519" s="122"/>
      <c r="T519" s="122"/>
      <c r="U519" s="122"/>
      <c r="V519" s="122"/>
      <c r="W519" s="122"/>
      <c r="X519" s="122"/>
      <c r="Y519" s="122"/>
      <c r="Z519" s="122"/>
      <c r="AA519" s="122"/>
      <c r="AB519" s="122"/>
      <c r="AC519" s="122"/>
      <c r="AD519" s="122"/>
      <c r="AE519" s="122"/>
      <c r="AF519" s="122"/>
      <c r="AG519" s="122"/>
      <c r="AH519" s="122"/>
      <c r="AI519" s="122"/>
      <c r="AJ519" s="122"/>
      <c r="AK519" s="122"/>
      <c r="AL519" s="122"/>
      <c r="AM519" s="122"/>
      <c r="AN519" s="122"/>
      <c r="AO519" s="122"/>
      <c r="AP519" s="122"/>
      <c r="AQ519" s="122"/>
      <c r="AR519" s="122"/>
      <c r="AS519" s="122"/>
      <c r="AT519" s="122"/>
      <c r="AU519" s="122"/>
      <c r="AV519" s="122"/>
      <c r="AW519" s="122"/>
      <c r="AX519" s="122"/>
      <c r="AY519" s="122"/>
      <c r="AZ519" s="122"/>
      <c r="BA519" s="122"/>
      <c r="BB519" s="122"/>
      <c r="BC519" s="122"/>
      <c r="BD519" s="122"/>
      <c r="BE519" s="122"/>
      <c r="BF519" s="122"/>
      <c r="BG519" s="122"/>
      <c r="BH519" s="122"/>
      <c r="BI519" s="122"/>
      <c r="BJ519" s="122"/>
      <c r="BK519" s="122"/>
    </row>
    <row r="520" spans="1:63" ht="12.75" x14ac:dyDescent="0.2">
      <c r="A520" s="122"/>
      <c r="B520" s="124"/>
      <c r="C520" s="124"/>
      <c r="D520" s="124"/>
      <c r="E520" s="122"/>
      <c r="F520" s="124"/>
      <c r="G520" s="122"/>
      <c r="H520" s="122"/>
      <c r="I520" s="122"/>
      <c r="J520" s="122"/>
      <c r="K520" s="122"/>
      <c r="L520" s="122"/>
      <c r="M520" s="122"/>
      <c r="N520" s="122"/>
      <c r="O520" s="122"/>
      <c r="P520" s="122"/>
      <c r="Q520" s="122"/>
      <c r="R520" s="122"/>
      <c r="S520" s="122"/>
      <c r="T520" s="122"/>
      <c r="U520" s="122"/>
      <c r="V520" s="122"/>
      <c r="W520" s="122"/>
      <c r="X520" s="122"/>
      <c r="Y520" s="122"/>
      <c r="Z520" s="122"/>
      <c r="AA520" s="122"/>
      <c r="AB520" s="122"/>
      <c r="AC520" s="122"/>
      <c r="AD520" s="122"/>
      <c r="AE520" s="122"/>
      <c r="AF520" s="122"/>
      <c r="AG520" s="122"/>
      <c r="AH520" s="122"/>
      <c r="AI520" s="122"/>
      <c r="AJ520" s="122"/>
      <c r="AK520" s="122"/>
      <c r="AL520" s="122"/>
      <c r="AM520" s="122"/>
      <c r="AN520" s="122"/>
      <c r="AO520" s="122"/>
      <c r="AP520" s="122"/>
      <c r="AQ520" s="122"/>
      <c r="AR520" s="122"/>
      <c r="AS520" s="122"/>
      <c r="AT520" s="122"/>
      <c r="AU520" s="122"/>
      <c r="AV520" s="122"/>
      <c r="AW520" s="122"/>
      <c r="AX520" s="122"/>
      <c r="AY520" s="122"/>
      <c r="AZ520" s="122"/>
      <c r="BA520" s="122"/>
      <c r="BB520" s="122"/>
      <c r="BC520" s="122"/>
      <c r="BD520" s="122"/>
      <c r="BE520" s="122"/>
      <c r="BF520" s="122"/>
      <c r="BG520" s="122"/>
      <c r="BH520" s="122"/>
      <c r="BI520" s="122"/>
      <c r="BJ520" s="122"/>
      <c r="BK520" s="122"/>
    </row>
    <row r="521" spans="1:63" ht="12.75" x14ac:dyDescent="0.2">
      <c r="A521" s="122"/>
      <c r="B521" s="124"/>
      <c r="C521" s="124"/>
      <c r="D521" s="124"/>
      <c r="E521" s="122"/>
      <c r="F521" s="124"/>
      <c r="G521" s="122"/>
      <c r="H521" s="122"/>
      <c r="I521" s="122"/>
      <c r="J521" s="122"/>
      <c r="K521" s="122"/>
      <c r="L521" s="122"/>
      <c r="M521" s="122"/>
      <c r="N521" s="122"/>
      <c r="O521" s="122"/>
      <c r="P521" s="122"/>
      <c r="Q521" s="122"/>
      <c r="R521" s="122"/>
      <c r="S521" s="122"/>
      <c r="T521" s="122"/>
      <c r="U521" s="122"/>
      <c r="V521" s="122"/>
      <c r="W521" s="122"/>
      <c r="X521" s="122"/>
      <c r="Y521" s="122"/>
      <c r="Z521" s="122"/>
      <c r="AA521" s="122"/>
      <c r="AB521" s="122"/>
      <c r="AC521" s="122"/>
      <c r="AD521" s="122"/>
      <c r="AE521" s="122"/>
      <c r="AF521" s="122"/>
      <c r="AG521" s="122"/>
      <c r="AH521" s="122"/>
      <c r="AI521" s="122"/>
      <c r="AJ521" s="122"/>
      <c r="AK521" s="122"/>
      <c r="AL521" s="122"/>
      <c r="AM521" s="122"/>
      <c r="AN521" s="122"/>
      <c r="AO521" s="122"/>
      <c r="AP521" s="122"/>
      <c r="AQ521" s="122"/>
      <c r="AR521" s="122"/>
      <c r="AS521" s="122"/>
      <c r="AT521" s="122"/>
      <c r="AU521" s="122"/>
      <c r="AV521" s="122"/>
      <c r="AW521" s="122"/>
      <c r="AX521" s="122"/>
      <c r="AY521" s="122"/>
      <c r="AZ521" s="122"/>
      <c r="BA521" s="122"/>
      <c r="BB521" s="122"/>
      <c r="BC521" s="122"/>
      <c r="BD521" s="122"/>
      <c r="BE521" s="122"/>
      <c r="BF521" s="122"/>
      <c r="BG521" s="122"/>
      <c r="BH521" s="122"/>
      <c r="BI521" s="122"/>
      <c r="BJ521" s="122"/>
      <c r="BK521" s="122"/>
    </row>
    <row r="522" spans="1:63" ht="12.75" x14ac:dyDescent="0.2">
      <c r="A522" s="122"/>
      <c r="B522" s="124"/>
      <c r="C522" s="124"/>
      <c r="D522" s="124"/>
      <c r="E522" s="122"/>
      <c r="F522" s="124"/>
      <c r="G522" s="122"/>
      <c r="H522" s="122"/>
      <c r="I522" s="122"/>
      <c r="J522" s="122"/>
      <c r="K522" s="122"/>
      <c r="L522" s="122"/>
      <c r="M522" s="122"/>
      <c r="N522" s="122"/>
      <c r="O522" s="122"/>
      <c r="P522" s="122"/>
      <c r="Q522" s="122"/>
      <c r="R522" s="122"/>
      <c r="S522" s="122"/>
      <c r="T522" s="122"/>
      <c r="U522" s="122"/>
      <c r="V522" s="122"/>
      <c r="W522" s="122"/>
      <c r="X522" s="122"/>
      <c r="Y522" s="122"/>
      <c r="Z522" s="122"/>
      <c r="AA522" s="122"/>
      <c r="AB522" s="122"/>
      <c r="AC522" s="122"/>
      <c r="AD522" s="122"/>
      <c r="AE522" s="122"/>
      <c r="AF522" s="122"/>
      <c r="AG522" s="122"/>
      <c r="AH522" s="122"/>
      <c r="AI522" s="122"/>
      <c r="AJ522" s="122"/>
      <c r="AK522" s="122"/>
      <c r="AL522" s="122"/>
      <c r="AM522" s="122"/>
      <c r="AN522" s="122"/>
      <c r="AO522" s="122"/>
      <c r="AP522" s="122"/>
      <c r="AQ522" s="122"/>
      <c r="AR522" s="122"/>
      <c r="AS522" s="122"/>
      <c r="AT522" s="122"/>
      <c r="AU522" s="122"/>
      <c r="AV522" s="122"/>
      <c r="AW522" s="122"/>
      <c r="AX522" s="122"/>
      <c r="AY522" s="122"/>
      <c r="AZ522" s="122"/>
      <c r="BA522" s="122"/>
      <c r="BB522" s="122"/>
      <c r="BC522" s="122"/>
      <c r="BD522" s="122"/>
      <c r="BE522" s="122"/>
      <c r="BF522" s="122"/>
      <c r="BG522" s="122"/>
      <c r="BH522" s="122"/>
      <c r="BI522" s="122"/>
      <c r="BJ522" s="122"/>
      <c r="BK522" s="122"/>
    </row>
    <row r="523" spans="1:63" ht="12.75" x14ac:dyDescent="0.2">
      <c r="A523" s="122"/>
      <c r="B523" s="124"/>
      <c r="C523" s="124"/>
      <c r="D523" s="124"/>
      <c r="E523" s="122"/>
      <c r="F523" s="124"/>
      <c r="G523" s="122"/>
      <c r="H523" s="122"/>
      <c r="I523" s="122"/>
      <c r="J523" s="122"/>
      <c r="K523" s="122"/>
      <c r="L523" s="122"/>
      <c r="M523" s="122"/>
      <c r="N523" s="122"/>
      <c r="O523" s="122"/>
      <c r="P523" s="122"/>
      <c r="Q523" s="122"/>
      <c r="R523" s="122"/>
      <c r="S523" s="122"/>
      <c r="T523" s="122"/>
      <c r="U523" s="122"/>
      <c r="V523" s="122"/>
      <c r="W523" s="122"/>
      <c r="X523" s="122"/>
      <c r="Y523" s="122"/>
      <c r="Z523" s="122"/>
      <c r="AA523" s="122"/>
      <c r="AB523" s="122"/>
      <c r="AC523" s="122"/>
      <c r="AD523" s="122"/>
      <c r="AE523" s="122"/>
      <c r="AF523" s="122"/>
      <c r="AG523" s="122"/>
      <c r="AH523" s="122"/>
      <c r="AI523" s="122"/>
      <c r="AJ523" s="122"/>
      <c r="AK523" s="122"/>
      <c r="AL523" s="122"/>
      <c r="AM523" s="122"/>
      <c r="AN523" s="122"/>
      <c r="AO523" s="122"/>
      <c r="AP523" s="122"/>
      <c r="AQ523" s="122"/>
      <c r="AR523" s="122"/>
      <c r="AS523" s="122"/>
      <c r="AT523" s="122"/>
      <c r="AU523" s="122"/>
      <c r="AV523" s="122"/>
      <c r="AW523" s="122"/>
      <c r="AX523" s="122"/>
      <c r="AY523" s="122"/>
      <c r="AZ523" s="122"/>
      <c r="BA523" s="122"/>
      <c r="BB523" s="122"/>
      <c r="BC523" s="122"/>
      <c r="BD523" s="122"/>
      <c r="BE523" s="122"/>
      <c r="BF523" s="122"/>
      <c r="BG523" s="122"/>
      <c r="BH523" s="122"/>
      <c r="BI523" s="122"/>
      <c r="BJ523" s="122"/>
      <c r="BK523" s="122"/>
    </row>
    <row r="524" spans="1:63" ht="12.75" x14ac:dyDescent="0.2">
      <c r="A524" s="122"/>
      <c r="B524" s="124"/>
      <c r="C524" s="124"/>
      <c r="D524" s="124"/>
      <c r="E524" s="122"/>
      <c r="F524" s="124"/>
      <c r="G524" s="122"/>
      <c r="H524" s="122"/>
      <c r="I524" s="122"/>
      <c r="J524" s="122"/>
      <c r="K524" s="122"/>
      <c r="L524" s="122"/>
      <c r="M524" s="122"/>
      <c r="N524" s="122"/>
      <c r="O524" s="122"/>
      <c r="P524" s="122"/>
      <c r="Q524" s="122"/>
      <c r="R524" s="122"/>
      <c r="S524" s="122"/>
      <c r="T524" s="122"/>
      <c r="U524" s="122"/>
      <c r="V524" s="122"/>
      <c r="W524" s="122"/>
      <c r="X524" s="122"/>
      <c r="Y524" s="122"/>
      <c r="Z524" s="122"/>
      <c r="AA524" s="122"/>
      <c r="AB524" s="122"/>
      <c r="AC524" s="122"/>
      <c r="AD524" s="122"/>
      <c r="AE524" s="122"/>
      <c r="AF524" s="122"/>
      <c r="AG524" s="122"/>
      <c r="AH524" s="122"/>
      <c r="AI524" s="122"/>
      <c r="AJ524" s="122"/>
      <c r="AK524" s="122"/>
      <c r="AL524" s="122"/>
      <c r="AM524" s="122"/>
      <c r="AN524" s="122"/>
      <c r="AO524" s="122"/>
      <c r="AP524" s="122"/>
      <c r="AQ524" s="122"/>
      <c r="AR524" s="122"/>
      <c r="AS524" s="122"/>
      <c r="AT524" s="122"/>
      <c r="AU524" s="122"/>
      <c r="AV524" s="122"/>
      <c r="AW524" s="122"/>
      <c r="AX524" s="122"/>
      <c r="AY524" s="122"/>
      <c r="AZ524" s="122"/>
      <c r="BA524" s="122"/>
      <c r="BB524" s="122"/>
      <c r="BC524" s="122"/>
      <c r="BD524" s="122"/>
      <c r="BE524" s="122"/>
      <c r="BF524" s="122"/>
      <c r="BG524" s="122"/>
      <c r="BH524" s="122"/>
      <c r="BI524" s="122"/>
      <c r="BJ524" s="122"/>
      <c r="BK524" s="122"/>
    </row>
    <row r="525" spans="1:63" ht="12.75" x14ac:dyDescent="0.2">
      <c r="A525" s="122"/>
      <c r="B525" s="124"/>
      <c r="C525" s="124"/>
      <c r="D525" s="124"/>
      <c r="E525" s="122"/>
      <c r="F525" s="124"/>
      <c r="G525" s="122"/>
      <c r="H525" s="122"/>
      <c r="I525" s="122"/>
      <c r="J525" s="122"/>
      <c r="K525" s="122"/>
      <c r="L525" s="122"/>
      <c r="M525" s="122"/>
      <c r="N525" s="122"/>
      <c r="O525" s="122"/>
      <c r="P525" s="122"/>
      <c r="Q525" s="122"/>
      <c r="R525" s="122"/>
      <c r="S525" s="122"/>
      <c r="T525" s="122"/>
      <c r="U525" s="122"/>
      <c r="V525" s="122"/>
      <c r="W525" s="122"/>
      <c r="X525" s="122"/>
      <c r="Y525" s="122"/>
      <c r="Z525" s="122"/>
      <c r="AA525" s="122"/>
      <c r="AB525" s="122"/>
      <c r="AC525" s="122"/>
      <c r="AD525" s="122"/>
      <c r="AE525" s="122"/>
      <c r="AF525" s="122"/>
      <c r="AG525" s="122"/>
      <c r="AH525" s="122"/>
      <c r="AI525" s="122"/>
      <c r="AJ525" s="122"/>
      <c r="AK525" s="122"/>
      <c r="AL525" s="122"/>
      <c r="AM525" s="122"/>
      <c r="AN525" s="122"/>
      <c r="AO525" s="122"/>
      <c r="AP525" s="122"/>
      <c r="AQ525" s="122"/>
      <c r="AR525" s="122"/>
      <c r="AS525" s="122"/>
      <c r="AT525" s="122"/>
      <c r="AU525" s="122"/>
      <c r="AV525" s="122"/>
      <c r="AW525" s="122"/>
      <c r="AX525" s="122"/>
      <c r="AY525" s="122"/>
      <c r="AZ525" s="122"/>
      <c r="BA525" s="122"/>
      <c r="BB525" s="122"/>
      <c r="BC525" s="122"/>
      <c r="BD525" s="122"/>
      <c r="BE525" s="122"/>
      <c r="BF525" s="122"/>
      <c r="BG525" s="122"/>
      <c r="BH525" s="122"/>
      <c r="BI525" s="122"/>
      <c r="BJ525" s="122"/>
      <c r="BK525" s="122"/>
    </row>
    <row r="526" spans="1:63" ht="12.75" x14ac:dyDescent="0.2">
      <c r="A526" s="122"/>
      <c r="B526" s="124"/>
      <c r="C526" s="124"/>
      <c r="D526" s="124"/>
      <c r="E526" s="122"/>
      <c r="F526" s="124"/>
      <c r="G526" s="122"/>
      <c r="H526" s="122"/>
      <c r="I526" s="122"/>
      <c r="J526" s="122"/>
      <c r="K526" s="122"/>
      <c r="L526" s="122"/>
      <c r="M526" s="122"/>
      <c r="N526" s="122"/>
      <c r="O526" s="122"/>
      <c r="P526" s="122"/>
      <c r="Q526" s="122"/>
      <c r="R526" s="122"/>
      <c r="S526" s="122"/>
      <c r="T526" s="122"/>
      <c r="U526" s="122"/>
      <c r="V526" s="122"/>
      <c r="W526" s="122"/>
      <c r="X526" s="122"/>
      <c r="Y526" s="122"/>
      <c r="Z526" s="122"/>
      <c r="AA526" s="122"/>
      <c r="AB526" s="122"/>
      <c r="AC526" s="122"/>
      <c r="AD526" s="122"/>
      <c r="AE526" s="122"/>
      <c r="AF526" s="122"/>
      <c r="AG526" s="122"/>
      <c r="AH526" s="122"/>
      <c r="AI526" s="122"/>
      <c r="AJ526" s="122"/>
      <c r="AK526" s="122"/>
      <c r="AL526" s="122"/>
      <c r="AM526" s="122"/>
      <c r="AN526" s="122"/>
      <c r="AO526" s="122"/>
      <c r="AP526" s="122"/>
      <c r="AQ526" s="122"/>
      <c r="AR526" s="122"/>
      <c r="AS526" s="122"/>
      <c r="AT526" s="122"/>
      <c r="AU526" s="122"/>
      <c r="AV526" s="122"/>
      <c r="AW526" s="122"/>
      <c r="AX526" s="122"/>
      <c r="AY526" s="122"/>
      <c r="AZ526" s="122"/>
      <c r="BA526" s="122"/>
      <c r="BB526" s="122"/>
      <c r="BC526" s="122"/>
      <c r="BD526" s="122"/>
      <c r="BE526" s="122"/>
      <c r="BF526" s="122"/>
      <c r="BG526" s="122"/>
      <c r="BH526" s="122"/>
      <c r="BI526" s="122"/>
      <c r="BJ526" s="122"/>
      <c r="BK526" s="122"/>
    </row>
    <row r="527" spans="1:63" ht="12.75" x14ac:dyDescent="0.2">
      <c r="A527" s="122"/>
      <c r="B527" s="124"/>
      <c r="C527" s="124"/>
      <c r="D527" s="124"/>
      <c r="E527" s="122"/>
      <c r="F527" s="124"/>
      <c r="G527" s="122"/>
      <c r="H527" s="122"/>
      <c r="I527" s="122"/>
      <c r="J527" s="122"/>
      <c r="K527" s="122"/>
      <c r="L527" s="122"/>
      <c r="M527" s="122"/>
      <c r="N527" s="122"/>
      <c r="O527" s="122"/>
      <c r="P527" s="122"/>
      <c r="Q527" s="122"/>
      <c r="R527" s="122"/>
      <c r="S527" s="122"/>
      <c r="T527" s="122"/>
      <c r="U527" s="122"/>
      <c r="V527" s="122"/>
      <c r="W527" s="122"/>
      <c r="X527" s="122"/>
      <c r="Y527" s="122"/>
      <c r="Z527" s="122"/>
      <c r="AA527" s="122"/>
      <c r="AB527" s="122"/>
      <c r="AC527" s="122"/>
      <c r="AD527" s="122"/>
      <c r="AE527" s="122"/>
      <c r="AF527" s="122"/>
      <c r="AG527" s="122"/>
      <c r="AH527" s="122"/>
      <c r="AI527" s="122"/>
      <c r="AJ527" s="122"/>
      <c r="AK527" s="122"/>
      <c r="AL527" s="122"/>
      <c r="AM527" s="122"/>
      <c r="AN527" s="122"/>
      <c r="AO527" s="122"/>
      <c r="AP527" s="122"/>
      <c r="AQ527" s="122"/>
      <c r="AR527" s="122"/>
      <c r="AS527" s="122"/>
      <c r="AT527" s="122"/>
      <c r="AU527" s="122"/>
      <c r="AV527" s="122"/>
      <c r="AW527" s="122"/>
      <c r="AX527" s="122"/>
      <c r="AY527" s="122"/>
      <c r="AZ527" s="122"/>
      <c r="BA527" s="122"/>
      <c r="BB527" s="122"/>
      <c r="BC527" s="122"/>
      <c r="BD527" s="122"/>
      <c r="BE527" s="122"/>
      <c r="BF527" s="122"/>
      <c r="BG527" s="122"/>
      <c r="BH527" s="122"/>
      <c r="BI527" s="122"/>
      <c r="BJ527" s="122"/>
      <c r="BK527" s="122"/>
    </row>
    <row r="528" spans="1:63" ht="12.75" x14ac:dyDescent="0.2">
      <c r="A528" s="122"/>
      <c r="B528" s="124"/>
      <c r="C528" s="124"/>
      <c r="D528" s="124"/>
      <c r="E528" s="122"/>
      <c r="F528" s="124"/>
      <c r="G528" s="122"/>
      <c r="H528" s="122"/>
      <c r="I528" s="122"/>
      <c r="J528" s="122"/>
      <c r="K528" s="122"/>
      <c r="L528" s="122"/>
      <c r="M528" s="122"/>
      <c r="N528" s="122"/>
      <c r="O528" s="122"/>
      <c r="P528" s="122"/>
      <c r="Q528" s="122"/>
      <c r="R528" s="122"/>
      <c r="S528" s="122"/>
      <c r="T528" s="122"/>
      <c r="U528" s="122"/>
      <c r="V528" s="122"/>
      <c r="W528" s="122"/>
      <c r="X528" s="122"/>
      <c r="Y528" s="122"/>
      <c r="Z528" s="122"/>
      <c r="AA528" s="122"/>
      <c r="AB528" s="122"/>
      <c r="AC528" s="122"/>
      <c r="AD528" s="122"/>
      <c r="AE528" s="122"/>
      <c r="AF528" s="122"/>
      <c r="AG528" s="122"/>
      <c r="AH528" s="122"/>
      <c r="AI528" s="122"/>
      <c r="AJ528" s="122"/>
      <c r="AK528" s="122"/>
      <c r="AL528" s="122"/>
      <c r="AM528" s="122"/>
      <c r="AN528" s="122"/>
      <c r="AO528" s="122"/>
      <c r="AP528" s="122"/>
      <c r="AQ528" s="122"/>
      <c r="AR528" s="122"/>
      <c r="AS528" s="122"/>
      <c r="AT528" s="122"/>
      <c r="AU528" s="122"/>
      <c r="AV528" s="122"/>
      <c r="AW528" s="122"/>
      <c r="AX528" s="122"/>
      <c r="AY528" s="122"/>
      <c r="AZ528" s="122"/>
      <c r="BA528" s="122"/>
      <c r="BB528" s="122"/>
      <c r="BC528" s="122"/>
      <c r="BD528" s="122"/>
      <c r="BE528" s="122"/>
      <c r="BF528" s="122"/>
      <c r="BG528" s="122"/>
      <c r="BH528" s="122"/>
      <c r="BI528" s="122"/>
      <c r="BJ528" s="122"/>
      <c r="BK528" s="122"/>
    </row>
    <row r="529" spans="1:63" ht="12.75" x14ac:dyDescent="0.2">
      <c r="A529" s="122"/>
      <c r="B529" s="124"/>
      <c r="C529" s="124"/>
      <c r="D529" s="124"/>
      <c r="E529" s="122"/>
      <c r="F529" s="124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122"/>
      <c r="S529" s="122"/>
      <c r="T529" s="122"/>
      <c r="U529" s="122"/>
      <c r="V529" s="122"/>
      <c r="W529" s="122"/>
      <c r="X529" s="122"/>
      <c r="Y529" s="122"/>
      <c r="Z529" s="122"/>
      <c r="AA529" s="122"/>
      <c r="AB529" s="122"/>
      <c r="AC529" s="122"/>
      <c r="AD529" s="122"/>
      <c r="AE529" s="122"/>
      <c r="AF529" s="122"/>
      <c r="AG529" s="122"/>
      <c r="AH529" s="122"/>
      <c r="AI529" s="122"/>
      <c r="AJ529" s="122"/>
      <c r="AK529" s="122"/>
      <c r="AL529" s="122"/>
      <c r="AM529" s="122"/>
      <c r="AN529" s="122"/>
      <c r="AO529" s="122"/>
      <c r="AP529" s="122"/>
      <c r="AQ529" s="122"/>
      <c r="AR529" s="122"/>
      <c r="AS529" s="122"/>
      <c r="AT529" s="122"/>
      <c r="AU529" s="122"/>
      <c r="AV529" s="122"/>
      <c r="AW529" s="122"/>
      <c r="AX529" s="122"/>
      <c r="AY529" s="122"/>
      <c r="AZ529" s="122"/>
      <c r="BA529" s="122"/>
      <c r="BB529" s="122"/>
      <c r="BC529" s="122"/>
      <c r="BD529" s="122"/>
      <c r="BE529" s="122"/>
      <c r="BF529" s="122"/>
      <c r="BG529" s="122"/>
      <c r="BH529" s="122"/>
      <c r="BI529" s="122"/>
      <c r="BJ529" s="122"/>
      <c r="BK529" s="122"/>
    </row>
    <row r="530" spans="1:63" ht="12.75" x14ac:dyDescent="0.2">
      <c r="A530" s="122"/>
      <c r="B530" s="124"/>
      <c r="C530" s="124"/>
      <c r="D530" s="124"/>
      <c r="E530" s="122"/>
      <c r="F530" s="124"/>
      <c r="G530" s="122"/>
      <c r="H530" s="122"/>
      <c r="I530" s="122"/>
      <c r="J530" s="122"/>
      <c r="K530" s="122"/>
      <c r="L530" s="122"/>
      <c r="M530" s="122"/>
      <c r="N530" s="122"/>
      <c r="O530" s="122"/>
      <c r="P530" s="122"/>
      <c r="Q530" s="122"/>
      <c r="R530" s="122"/>
      <c r="S530" s="122"/>
      <c r="T530" s="122"/>
      <c r="U530" s="122"/>
      <c r="V530" s="122"/>
      <c r="W530" s="122"/>
      <c r="X530" s="122"/>
      <c r="Y530" s="122"/>
      <c r="Z530" s="122"/>
      <c r="AA530" s="122"/>
      <c r="AB530" s="122"/>
      <c r="AC530" s="122"/>
      <c r="AD530" s="122"/>
      <c r="AE530" s="122"/>
      <c r="AF530" s="122"/>
      <c r="AG530" s="122"/>
      <c r="AH530" s="122"/>
      <c r="AI530" s="122"/>
      <c r="AJ530" s="122"/>
      <c r="AK530" s="122"/>
      <c r="AL530" s="122"/>
      <c r="AM530" s="122"/>
      <c r="AN530" s="122"/>
      <c r="AO530" s="122"/>
      <c r="AP530" s="122"/>
      <c r="AQ530" s="122"/>
      <c r="AR530" s="122"/>
      <c r="AS530" s="122"/>
      <c r="AT530" s="122"/>
      <c r="AU530" s="122"/>
      <c r="AV530" s="122"/>
      <c r="AW530" s="122"/>
      <c r="AX530" s="122"/>
      <c r="AY530" s="122"/>
      <c r="AZ530" s="122"/>
      <c r="BA530" s="122"/>
      <c r="BB530" s="122"/>
      <c r="BC530" s="122"/>
      <c r="BD530" s="122"/>
      <c r="BE530" s="122"/>
      <c r="BF530" s="122"/>
      <c r="BG530" s="122"/>
      <c r="BH530" s="122"/>
      <c r="BI530" s="122"/>
      <c r="BJ530" s="122"/>
      <c r="BK530" s="122"/>
    </row>
    <row r="531" spans="1:63" ht="12.75" x14ac:dyDescent="0.2">
      <c r="A531" s="122"/>
      <c r="B531" s="124"/>
      <c r="C531" s="124"/>
      <c r="D531" s="124"/>
      <c r="E531" s="122"/>
      <c r="F531" s="124"/>
      <c r="G531" s="122"/>
      <c r="H531" s="122"/>
      <c r="I531" s="122"/>
      <c r="J531" s="122"/>
      <c r="K531" s="122"/>
      <c r="L531" s="122"/>
      <c r="M531" s="122"/>
      <c r="N531" s="122"/>
      <c r="O531" s="122"/>
      <c r="P531" s="122"/>
      <c r="Q531" s="122"/>
      <c r="R531" s="122"/>
      <c r="S531" s="122"/>
      <c r="T531" s="122"/>
      <c r="U531" s="122"/>
      <c r="V531" s="122"/>
      <c r="W531" s="122"/>
      <c r="X531" s="122"/>
      <c r="Y531" s="122"/>
      <c r="Z531" s="122"/>
      <c r="AA531" s="122"/>
      <c r="AB531" s="122"/>
      <c r="AC531" s="122"/>
      <c r="AD531" s="122"/>
      <c r="AE531" s="122"/>
      <c r="AF531" s="122"/>
      <c r="AG531" s="122"/>
      <c r="AH531" s="122"/>
      <c r="AI531" s="122"/>
      <c r="AJ531" s="122"/>
      <c r="AK531" s="122"/>
      <c r="AL531" s="122"/>
      <c r="AM531" s="122"/>
      <c r="AN531" s="122"/>
      <c r="AO531" s="122"/>
      <c r="AP531" s="122"/>
      <c r="AQ531" s="122"/>
      <c r="AR531" s="122"/>
      <c r="AS531" s="122"/>
      <c r="AT531" s="122"/>
      <c r="AU531" s="122"/>
      <c r="AV531" s="122"/>
      <c r="AW531" s="122"/>
      <c r="AX531" s="122"/>
      <c r="AY531" s="122"/>
      <c r="AZ531" s="122"/>
      <c r="BA531" s="122"/>
      <c r="BB531" s="122"/>
      <c r="BC531" s="122"/>
      <c r="BD531" s="122"/>
      <c r="BE531" s="122"/>
      <c r="BF531" s="122"/>
      <c r="BG531" s="122"/>
      <c r="BH531" s="122"/>
      <c r="BI531" s="122"/>
      <c r="BJ531" s="122"/>
      <c r="BK531" s="122"/>
    </row>
    <row r="532" spans="1:63" ht="12.75" x14ac:dyDescent="0.2">
      <c r="A532" s="122"/>
      <c r="B532" s="124"/>
      <c r="C532" s="124"/>
      <c r="D532" s="124"/>
      <c r="E532" s="122"/>
      <c r="F532" s="124"/>
      <c r="G532" s="122"/>
      <c r="H532" s="122"/>
      <c r="I532" s="122"/>
      <c r="J532" s="122"/>
      <c r="K532" s="122"/>
      <c r="L532" s="122"/>
      <c r="M532" s="122"/>
      <c r="N532" s="122"/>
      <c r="O532" s="122"/>
      <c r="P532" s="122"/>
      <c r="Q532" s="122"/>
      <c r="R532" s="122"/>
      <c r="S532" s="122"/>
      <c r="T532" s="122"/>
      <c r="U532" s="122"/>
      <c r="V532" s="122"/>
      <c r="W532" s="122"/>
      <c r="X532" s="122"/>
      <c r="Y532" s="122"/>
      <c r="Z532" s="122"/>
      <c r="AA532" s="122"/>
      <c r="AB532" s="122"/>
      <c r="AC532" s="122"/>
      <c r="AD532" s="122"/>
      <c r="AE532" s="122"/>
      <c r="AF532" s="122"/>
      <c r="AG532" s="122"/>
      <c r="AH532" s="122"/>
      <c r="AI532" s="122"/>
      <c r="AJ532" s="122"/>
      <c r="AK532" s="122"/>
      <c r="AL532" s="122"/>
      <c r="AM532" s="122"/>
      <c r="AN532" s="122"/>
      <c r="AO532" s="122"/>
      <c r="AP532" s="122"/>
      <c r="AQ532" s="122"/>
      <c r="AR532" s="122"/>
      <c r="AS532" s="122"/>
      <c r="AT532" s="122"/>
      <c r="AU532" s="122"/>
      <c r="AV532" s="122"/>
      <c r="AW532" s="122"/>
      <c r="AX532" s="122"/>
      <c r="AY532" s="122"/>
      <c r="AZ532" s="122"/>
      <c r="BA532" s="122"/>
      <c r="BB532" s="122"/>
      <c r="BC532" s="122"/>
      <c r="BD532" s="122"/>
      <c r="BE532" s="122"/>
      <c r="BF532" s="122"/>
      <c r="BG532" s="122"/>
      <c r="BH532" s="122"/>
      <c r="BI532" s="122"/>
      <c r="BJ532" s="122"/>
      <c r="BK532" s="122"/>
    </row>
    <row r="533" spans="1:63" ht="12.75" x14ac:dyDescent="0.2">
      <c r="A533" s="122"/>
      <c r="B533" s="124"/>
      <c r="C533" s="124"/>
      <c r="D533" s="124"/>
      <c r="E533" s="122"/>
      <c r="F533" s="124"/>
      <c r="G533" s="122"/>
      <c r="H533" s="122"/>
      <c r="I533" s="122"/>
      <c r="J533" s="122"/>
      <c r="K533" s="122"/>
      <c r="L533" s="122"/>
      <c r="M533" s="122"/>
      <c r="N533" s="122"/>
      <c r="O533" s="122"/>
      <c r="P533" s="122"/>
      <c r="Q533" s="122"/>
      <c r="R533" s="122"/>
      <c r="S533" s="122"/>
      <c r="T533" s="122"/>
      <c r="U533" s="122"/>
      <c r="V533" s="122"/>
      <c r="W533" s="122"/>
      <c r="X533" s="122"/>
      <c r="Y533" s="122"/>
      <c r="Z533" s="122"/>
      <c r="AA533" s="122"/>
      <c r="AB533" s="122"/>
      <c r="AC533" s="122"/>
      <c r="AD533" s="122"/>
      <c r="AE533" s="122"/>
      <c r="AF533" s="122"/>
      <c r="AG533" s="122"/>
      <c r="AH533" s="122"/>
      <c r="AI533" s="122"/>
      <c r="AJ533" s="122"/>
      <c r="AK533" s="122"/>
      <c r="AL533" s="122"/>
      <c r="AM533" s="122"/>
      <c r="AN533" s="122"/>
      <c r="AO533" s="122"/>
      <c r="AP533" s="122"/>
      <c r="AQ533" s="122"/>
      <c r="AR533" s="122"/>
      <c r="AS533" s="122"/>
      <c r="AT533" s="122"/>
      <c r="AU533" s="122"/>
      <c r="AV533" s="122"/>
      <c r="AW533" s="122"/>
      <c r="AX533" s="122"/>
      <c r="AY533" s="122"/>
      <c r="AZ533" s="122"/>
      <c r="BA533" s="122"/>
      <c r="BB533" s="122"/>
      <c r="BC533" s="122"/>
      <c r="BD533" s="122"/>
      <c r="BE533" s="122"/>
      <c r="BF533" s="122"/>
      <c r="BG533" s="122"/>
      <c r="BH533" s="122"/>
      <c r="BI533" s="122"/>
      <c r="BJ533" s="122"/>
      <c r="BK533" s="122"/>
    </row>
    <row r="534" spans="1:63" ht="12.75" x14ac:dyDescent="0.2">
      <c r="A534" s="122"/>
      <c r="B534" s="124"/>
      <c r="C534" s="124"/>
      <c r="D534" s="124"/>
      <c r="E534" s="122"/>
      <c r="F534" s="124"/>
      <c r="G534" s="122"/>
      <c r="H534" s="122"/>
      <c r="I534" s="122"/>
      <c r="J534" s="122"/>
      <c r="K534" s="122"/>
      <c r="L534" s="122"/>
      <c r="M534" s="122"/>
      <c r="N534" s="122"/>
      <c r="O534" s="122"/>
      <c r="P534" s="122"/>
      <c r="Q534" s="122"/>
      <c r="R534" s="122"/>
      <c r="S534" s="122"/>
      <c r="T534" s="122"/>
      <c r="U534" s="122"/>
      <c r="V534" s="122"/>
      <c r="W534" s="122"/>
      <c r="X534" s="122"/>
      <c r="Y534" s="122"/>
      <c r="Z534" s="122"/>
      <c r="AA534" s="122"/>
      <c r="AB534" s="122"/>
      <c r="AC534" s="122"/>
      <c r="AD534" s="122"/>
      <c r="AE534" s="122"/>
      <c r="AF534" s="122"/>
      <c r="AG534" s="122"/>
      <c r="AH534" s="122"/>
      <c r="AI534" s="122"/>
      <c r="AJ534" s="122"/>
      <c r="AK534" s="122"/>
      <c r="AL534" s="122"/>
      <c r="AM534" s="122"/>
      <c r="AN534" s="122"/>
      <c r="AO534" s="122"/>
      <c r="AP534" s="122"/>
      <c r="AQ534" s="122"/>
      <c r="AR534" s="122"/>
      <c r="AS534" s="122"/>
      <c r="AT534" s="122"/>
      <c r="AU534" s="122"/>
      <c r="AV534" s="122"/>
      <c r="AW534" s="122"/>
      <c r="AX534" s="122"/>
      <c r="AY534" s="122"/>
      <c r="AZ534" s="122"/>
      <c r="BA534" s="122"/>
      <c r="BB534" s="122"/>
      <c r="BC534" s="122"/>
      <c r="BD534" s="122"/>
      <c r="BE534" s="122"/>
      <c r="BF534" s="122"/>
      <c r="BG534" s="122"/>
      <c r="BH534" s="122"/>
      <c r="BI534" s="122"/>
      <c r="BJ534" s="122"/>
      <c r="BK534" s="122"/>
    </row>
    <row r="535" spans="1:63" ht="12.75" x14ac:dyDescent="0.2">
      <c r="A535" s="122"/>
      <c r="B535" s="124"/>
      <c r="C535" s="124"/>
      <c r="D535" s="124"/>
      <c r="E535" s="122"/>
      <c r="F535" s="124"/>
      <c r="G535" s="122"/>
      <c r="H535" s="122"/>
      <c r="I535" s="122"/>
      <c r="J535" s="122"/>
      <c r="K535" s="122"/>
      <c r="L535" s="122"/>
      <c r="M535" s="122"/>
      <c r="N535" s="122"/>
      <c r="O535" s="122"/>
      <c r="P535" s="122"/>
      <c r="Q535" s="122"/>
      <c r="R535" s="122"/>
      <c r="S535" s="122"/>
      <c r="T535" s="122"/>
      <c r="U535" s="122"/>
      <c r="V535" s="122"/>
      <c r="W535" s="122"/>
      <c r="X535" s="122"/>
      <c r="Y535" s="122"/>
      <c r="Z535" s="122"/>
      <c r="AA535" s="122"/>
      <c r="AB535" s="122"/>
      <c r="AC535" s="122"/>
      <c r="AD535" s="122"/>
      <c r="AE535" s="122"/>
      <c r="AF535" s="122"/>
      <c r="AG535" s="122"/>
      <c r="AH535" s="122"/>
      <c r="AI535" s="122"/>
      <c r="AJ535" s="122"/>
      <c r="AK535" s="122"/>
      <c r="AL535" s="122"/>
      <c r="AM535" s="122"/>
      <c r="AN535" s="122"/>
      <c r="AO535" s="122"/>
      <c r="AP535" s="122"/>
      <c r="AQ535" s="122"/>
      <c r="AR535" s="122"/>
      <c r="AS535" s="122"/>
      <c r="AT535" s="122"/>
      <c r="AU535" s="122"/>
      <c r="AV535" s="122"/>
      <c r="AW535" s="122"/>
      <c r="AX535" s="122"/>
      <c r="AY535" s="122"/>
      <c r="AZ535" s="122"/>
      <c r="BA535" s="122"/>
      <c r="BB535" s="122"/>
      <c r="BC535" s="122"/>
      <c r="BD535" s="122"/>
      <c r="BE535" s="122"/>
      <c r="BF535" s="122"/>
      <c r="BG535" s="122"/>
      <c r="BH535" s="122"/>
      <c r="BI535" s="122"/>
      <c r="BJ535" s="122"/>
      <c r="BK535" s="122"/>
    </row>
    <row r="536" spans="1:63" ht="12.75" x14ac:dyDescent="0.2">
      <c r="A536" s="122"/>
      <c r="B536" s="124"/>
      <c r="C536" s="124"/>
      <c r="D536" s="124"/>
      <c r="E536" s="122"/>
      <c r="F536" s="124"/>
      <c r="G536" s="122"/>
      <c r="H536" s="122"/>
      <c r="I536" s="122"/>
      <c r="J536" s="122"/>
      <c r="K536" s="122"/>
      <c r="L536" s="122"/>
      <c r="M536" s="122"/>
      <c r="N536" s="122"/>
      <c r="O536" s="122"/>
      <c r="P536" s="122"/>
      <c r="Q536" s="122"/>
      <c r="R536" s="122"/>
      <c r="S536" s="122"/>
      <c r="T536" s="122"/>
      <c r="U536" s="122"/>
      <c r="V536" s="122"/>
      <c r="W536" s="122"/>
      <c r="X536" s="122"/>
      <c r="Y536" s="122"/>
      <c r="Z536" s="122"/>
      <c r="AA536" s="122"/>
      <c r="AB536" s="122"/>
      <c r="AC536" s="122"/>
      <c r="AD536" s="122"/>
      <c r="AE536" s="122"/>
      <c r="AF536" s="122"/>
      <c r="AG536" s="122"/>
      <c r="AH536" s="122"/>
      <c r="AI536" s="122"/>
      <c r="AJ536" s="122"/>
      <c r="AK536" s="122"/>
      <c r="AL536" s="122"/>
      <c r="AM536" s="122"/>
      <c r="AN536" s="122"/>
      <c r="AO536" s="122"/>
      <c r="AP536" s="122"/>
      <c r="AQ536" s="122"/>
      <c r="AR536" s="122"/>
      <c r="AS536" s="122"/>
      <c r="AT536" s="122"/>
      <c r="AU536" s="122"/>
      <c r="AV536" s="122"/>
      <c r="AW536" s="122"/>
      <c r="AX536" s="122"/>
      <c r="AY536" s="122"/>
      <c r="AZ536" s="122"/>
      <c r="BA536" s="122"/>
      <c r="BB536" s="122"/>
      <c r="BC536" s="122"/>
      <c r="BD536" s="122"/>
      <c r="BE536" s="122"/>
      <c r="BF536" s="122"/>
      <c r="BG536" s="122"/>
      <c r="BH536" s="122"/>
      <c r="BI536" s="122"/>
      <c r="BJ536" s="122"/>
      <c r="BK536" s="122"/>
    </row>
    <row r="537" spans="1:63" ht="12.75" x14ac:dyDescent="0.2">
      <c r="A537" s="122"/>
      <c r="B537" s="124"/>
      <c r="C537" s="124"/>
      <c r="D537" s="124"/>
      <c r="E537" s="122"/>
      <c r="F537" s="124"/>
      <c r="G537" s="122"/>
      <c r="H537" s="122"/>
      <c r="I537" s="122"/>
      <c r="J537" s="122"/>
      <c r="K537" s="122"/>
      <c r="L537" s="122"/>
      <c r="M537" s="122"/>
      <c r="N537" s="122"/>
      <c r="O537" s="122"/>
      <c r="P537" s="122"/>
      <c r="Q537" s="122"/>
      <c r="R537" s="122"/>
      <c r="S537" s="122"/>
      <c r="T537" s="122"/>
      <c r="U537" s="122"/>
      <c r="V537" s="122"/>
      <c r="W537" s="122"/>
      <c r="X537" s="122"/>
      <c r="Y537" s="122"/>
      <c r="Z537" s="122"/>
      <c r="AA537" s="122"/>
      <c r="AB537" s="122"/>
      <c r="AC537" s="122"/>
      <c r="AD537" s="122"/>
      <c r="AE537" s="122"/>
      <c r="AF537" s="122"/>
      <c r="AG537" s="122"/>
      <c r="AH537" s="122"/>
      <c r="AI537" s="122"/>
      <c r="AJ537" s="122"/>
      <c r="AK537" s="122"/>
      <c r="AL537" s="122"/>
      <c r="AM537" s="122"/>
      <c r="AN537" s="122"/>
      <c r="AO537" s="122"/>
      <c r="AP537" s="122"/>
      <c r="AQ537" s="122"/>
      <c r="AR537" s="122"/>
      <c r="AS537" s="122"/>
      <c r="AT537" s="122"/>
      <c r="AU537" s="122"/>
      <c r="AV537" s="122"/>
      <c r="AW537" s="122"/>
      <c r="AX537" s="122"/>
      <c r="AY537" s="122"/>
      <c r="AZ537" s="122"/>
      <c r="BA537" s="122"/>
      <c r="BB537" s="122"/>
      <c r="BC537" s="122"/>
      <c r="BD537" s="122"/>
      <c r="BE537" s="122"/>
      <c r="BF537" s="122"/>
      <c r="BG537" s="122"/>
      <c r="BH537" s="122"/>
      <c r="BI537" s="122"/>
      <c r="BJ537" s="122"/>
      <c r="BK537" s="122"/>
    </row>
    <row r="538" spans="1:63" ht="12.75" x14ac:dyDescent="0.2">
      <c r="A538" s="122"/>
      <c r="B538" s="124"/>
      <c r="C538" s="124"/>
      <c r="D538" s="124"/>
      <c r="E538" s="122"/>
      <c r="F538" s="124"/>
      <c r="G538" s="122"/>
      <c r="H538" s="122"/>
      <c r="I538" s="122"/>
      <c r="J538" s="122"/>
      <c r="K538" s="122"/>
      <c r="L538" s="122"/>
      <c r="M538" s="122"/>
      <c r="N538" s="122"/>
      <c r="O538" s="122"/>
      <c r="P538" s="122"/>
      <c r="Q538" s="122"/>
      <c r="R538" s="122"/>
      <c r="S538" s="122"/>
      <c r="T538" s="122"/>
      <c r="U538" s="122"/>
      <c r="V538" s="122"/>
      <c r="W538" s="122"/>
      <c r="X538" s="122"/>
      <c r="Y538" s="122"/>
      <c r="Z538" s="122"/>
      <c r="AA538" s="122"/>
      <c r="AB538" s="122"/>
      <c r="AC538" s="122"/>
      <c r="AD538" s="122"/>
      <c r="AE538" s="122"/>
      <c r="AF538" s="122"/>
      <c r="AG538" s="122"/>
      <c r="AH538" s="122"/>
      <c r="AI538" s="122"/>
      <c r="AJ538" s="122"/>
      <c r="AK538" s="122"/>
      <c r="AL538" s="122"/>
      <c r="AM538" s="122"/>
      <c r="AN538" s="122"/>
      <c r="AO538" s="122"/>
      <c r="AP538" s="122"/>
      <c r="AQ538" s="122"/>
      <c r="AR538" s="122"/>
      <c r="AS538" s="122"/>
      <c r="AT538" s="122"/>
      <c r="AU538" s="122"/>
      <c r="AV538" s="122"/>
      <c r="AW538" s="122"/>
      <c r="AX538" s="122"/>
      <c r="AY538" s="122"/>
      <c r="AZ538" s="122"/>
      <c r="BA538" s="122"/>
      <c r="BB538" s="122"/>
      <c r="BC538" s="122"/>
      <c r="BD538" s="122"/>
      <c r="BE538" s="122"/>
      <c r="BF538" s="122"/>
      <c r="BG538" s="122"/>
      <c r="BH538" s="122"/>
      <c r="BI538" s="122"/>
      <c r="BJ538" s="122"/>
      <c r="BK538" s="122"/>
    </row>
    <row r="539" spans="1:63" ht="12.75" x14ac:dyDescent="0.2">
      <c r="A539" s="122"/>
      <c r="B539" s="124"/>
      <c r="C539" s="124"/>
      <c r="D539" s="124"/>
      <c r="E539" s="122"/>
      <c r="F539" s="124"/>
      <c r="G539" s="122"/>
      <c r="H539" s="122"/>
      <c r="I539" s="122"/>
      <c r="J539" s="122"/>
      <c r="K539" s="122"/>
      <c r="L539" s="122"/>
      <c r="M539" s="122"/>
      <c r="N539" s="122"/>
      <c r="O539" s="122"/>
      <c r="P539" s="122"/>
      <c r="Q539" s="122"/>
      <c r="R539" s="122"/>
      <c r="S539" s="122"/>
      <c r="T539" s="122"/>
      <c r="U539" s="122"/>
      <c r="V539" s="122"/>
      <c r="W539" s="122"/>
      <c r="X539" s="122"/>
      <c r="Y539" s="122"/>
      <c r="Z539" s="122"/>
      <c r="AA539" s="122"/>
      <c r="AB539" s="122"/>
      <c r="AC539" s="122"/>
      <c r="AD539" s="122"/>
      <c r="AE539" s="122"/>
      <c r="AF539" s="122"/>
      <c r="AG539" s="122"/>
      <c r="AH539" s="122"/>
      <c r="AI539" s="122"/>
      <c r="AJ539" s="122"/>
      <c r="AK539" s="122"/>
      <c r="AL539" s="122"/>
      <c r="AM539" s="122"/>
      <c r="AN539" s="122"/>
      <c r="AO539" s="122"/>
      <c r="AP539" s="122"/>
      <c r="AQ539" s="122"/>
      <c r="AR539" s="122"/>
      <c r="AS539" s="122"/>
      <c r="AT539" s="122"/>
      <c r="AU539" s="122"/>
      <c r="AV539" s="122"/>
      <c r="AW539" s="122"/>
      <c r="AX539" s="122"/>
      <c r="AY539" s="122"/>
      <c r="AZ539" s="122"/>
      <c r="BA539" s="122"/>
      <c r="BB539" s="122"/>
      <c r="BC539" s="122"/>
      <c r="BD539" s="122"/>
      <c r="BE539" s="122"/>
      <c r="BF539" s="122"/>
      <c r="BG539" s="122"/>
      <c r="BH539" s="122"/>
      <c r="BI539" s="122"/>
      <c r="BJ539" s="122"/>
      <c r="BK539" s="122"/>
    </row>
    <row r="540" spans="1:63" ht="12.75" x14ac:dyDescent="0.2">
      <c r="A540" s="122"/>
      <c r="B540" s="124"/>
      <c r="C540" s="124"/>
      <c r="D540" s="124"/>
      <c r="E540" s="122"/>
      <c r="F540" s="124"/>
      <c r="G540" s="122"/>
      <c r="H540" s="122"/>
      <c r="I540" s="122"/>
      <c r="J540" s="122"/>
      <c r="K540" s="122"/>
      <c r="L540" s="122"/>
      <c r="M540" s="122"/>
      <c r="N540" s="122"/>
      <c r="O540" s="122"/>
      <c r="P540" s="122"/>
      <c r="Q540" s="122"/>
      <c r="R540" s="122"/>
      <c r="S540" s="122"/>
      <c r="T540" s="122"/>
      <c r="U540" s="122"/>
      <c r="V540" s="122"/>
      <c r="W540" s="122"/>
      <c r="X540" s="122"/>
      <c r="Y540" s="122"/>
      <c r="Z540" s="122"/>
      <c r="AA540" s="122"/>
      <c r="AB540" s="122"/>
      <c r="AC540" s="122"/>
      <c r="AD540" s="122"/>
      <c r="AE540" s="122"/>
      <c r="AF540" s="122"/>
      <c r="AG540" s="122"/>
      <c r="AH540" s="122"/>
      <c r="AI540" s="122"/>
      <c r="AJ540" s="122"/>
      <c r="AK540" s="122"/>
      <c r="AL540" s="122"/>
      <c r="AM540" s="122"/>
      <c r="AN540" s="122"/>
      <c r="AO540" s="122"/>
      <c r="AP540" s="122"/>
      <c r="AQ540" s="122"/>
      <c r="AR540" s="122"/>
      <c r="AS540" s="122"/>
      <c r="AT540" s="122"/>
      <c r="AU540" s="122"/>
      <c r="AV540" s="122"/>
      <c r="AW540" s="122"/>
      <c r="AX540" s="122"/>
      <c r="AY540" s="122"/>
      <c r="AZ540" s="122"/>
      <c r="BA540" s="122"/>
      <c r="BB540" s="122"/>
      <c r="BC540" s="122"/>
      <c r="BD540" s="122"/>
      <c r="BE540" s="122"/>
      <c r="BF540" s="122"/>
      <c r="BG540" s="122"/>
      <c r="BH540" s="122"/>
      <c r="BI540" s="122"/>
      <c r="BJ540" s="122"/>
      <c r="BK540" s="122"/>
    </row>
    <row r="541" spans="1:63" ht="12.75" x14ac:dyDescent="0.2">
      <c r="A541" s="122"/>
      <c r="B541" s="124"/>
      <c r="C541" s="124"/>
      <c r="D541" s="124"/>
      <c r="E541" s="122"/>
      <c r="F541" s="124"/>
      <c r="G541" s="122"/>
      <c r="H541" s="122"/>
      <c r="I541" s="122"/>
      <c r="J541" s="122"/>
      <c r="K541" s="122"/>
      <c r="L541" s="122"/>
      <c r="M541" s="122"/>
      <c r="N541" s="122"/>
      <c r="O541" s="122"/>
      <c r="P541" s="122"/>
      <c r="Q541" s="122"/>
      <c r="R541" s="122"/>
      <c r="S541" s="122"/>
      <c r="T541" s="122"/>
      <c r="U541" s="122"/>
      <c r="V541" s="122"/>
      <c r="W541" s="122"/>
      <c r="X541" s="122"/>
      <c r="Y541" s="122"/>
      <c r="Z541" s="122"/>
      <c r="AA541" s="122"/>
      <c r="AB541" s="122"/>
      <c r="AC541" s="122"/>
      <c r="AD541" s="122"/>
      <c r="AE541" s="122"/>
      <c r="AF541" s="122"/>
      <c r="AG541" s="122"/>
      <c r="AH541" s="122"/>
      <c r="AI541" s="122"/>
      <c r="AJ541" s="122"/>
      <c r="AK541" s="122"/>
      <c r="AL541" s="122"/>
      <c r="AM541" s="122"/>
      <c r="AN541" s="122"/>
      <c r="AO541" s="122"/>
      <c r="AP541" s="122"/>
      <c r="AQ541" s="122"/>
      <c r="AR541" s="122"/>
      <c r="AS541" s="122"/>
      <c r="AT541" s="122"/>
      <c r="AU541" s="122"/>
      <c r="AV541" s="122"/>
      <c r="AW541" s="122"/>
      <c r="AX541" s="122"/>
      <c r="AY541" s="122"/>
      <c r="AZ541" s="122"/>
      <c r="BA541" s="122"/>
      <c r="BB541" s="122"/>
      <c r="BC541" s="122"/>
      <c r="BD541" s="122"/>
      <c r="BE541" s="122"/>
      <c r="BF541" s="122"/>
      <c r="BG541" s="122"/>
      <c r="BH541" s="122"/>
      <c r="BI541" s="122"/>
      <c r="BJ541" s="122"/>
      <c r="BK541" s="122"/>
    </row>
    <row r="542" spans="1:63" ht="12.75" x14ac:dyDescent="0.2">
      <c r="A542" s="122"/>
      <c r="B542" s="124"/>
      <c r="C542" s="124"/>
      <c r="D542" s="124"/>
      <c r="E542" s="122"/>
      <c r="F542" s="124"/>
      <c r="G542" s="122"/>
      <c r="H542" s="122"/>
      <c r="I542" s="122"/>
      <c r="J542" s="122"/>
      <c r="K542" s="122"/>
      <c r="L542" s="122"/>
      <c r="M542" s="122"/>
      <c r="N542" s="122"/>
      <c r="O542" s="122"/>
      <c r="P542" s="122"/>
      <c r="Q542" s="122"/>
      <c r="R542" s="122"/>
      <c r="S542" s="122"/>
      <c r="T542" s="122"/>
      <c r="U542" s="122"/>
      <c r="V542" s="122"/>
      <c r="W542" s="122"/>
      <c r="X542" s="122"/>
      <c r="Y542" s="122"/>
      <c r="Z542" s="122"/>
      <c r="AA542" s="122"/>
      <c r="AB542" s="122"/>
      <c r="AC542" s="122"/>
      <c r="AD542" s="122"/>
      <c r="AE542" s="122"/>
      <c r="AF542" s="122"/>
      <c r="AG542" s="122"/>
      <c r="AH542" s="122"/>
      <c r="AI542" s="122"/>
      <c r="AJ542" s="122"/>
      <c r="AK542" s="122"/>
      <c r="AL542" s="122"/>
      <c r="AM542" s="122"/>
      <c r="AN542" s="122"/>
      <c r="AO542" s="122"/>
      <c r="AP542" s="122"/>
      <c r="AQ542" s="122"/>
      <c r="AR542" s="122"/>
      <c r="AS542" s="122"/>
      <c r="AT542" s="122"/>
      <c r="AU542" s="122"/>
      <c r="AV542" s="122"/>
      <c r="AW542" s="122"/>
      <c r="AX542" s="122"/>
      <c r="AY542" s="122"/>
      <c r="AZ542" s="122"/>
      <c r="BA542" s="122"/>
      <c r="BB542" s="122"/>
      <c r="BC542" s="122"/>
      <c r="BD542" s="122"/>
      <c r="BE542" s="122"/>
      <c r="BF542" s="122"/>
      <c r="BG542" s="122"/>
      <c r="BH542" s="122"/>
      <c r="BI542" s="122"/>
      <c r="BJ542" s="122"/>
      <c r="BK542" s="122"/>
    </row>
    <row r="543" spans="1:63" ht="12.75" x14ac:dyDescent="0.2">
      <c r="A543" s="122"/>
      <c r="B543" s="124"/>
      <c r="C543" s="124"/>
      <c r="D543" s="124"/>
      <c r="E543" s="122"/>
      <c r="F543" s="124"/>
      <c r="G543" s="122"/>
      <c r="H543" s="122"/>
      <c r="I543" s="122"/>
      <c r="J543" s="122"/>
      <c r="K543" s="122"/>
      <c r="L543" s="122"/>
      <c r="M543" s="122"/>
      <c r="N543" s="122"/>
      <c r="O543" s="122"/>
      <c r="P543" s="122"/>
      <c r="Q543" s="122"/>
      <c r="R543" s="122"/>
      <c r="S543" s="122"/>
      <c r="T543" s="122"/>
      <c r="U543" s="122"/>
      <c r="V543" s="122"/>
      <c r="W543" s="122"/>
      <c r="X543" s="122"/>
      <c r="Y543" s="122"/>
      <c r="Z543" s="122"/>
      <c r="AA543" s="122"/>
      <c r="AB543" s="122"/>
      <c r="AC543" s="122"/>
      <c r="AD543" s="122"/>
      <c r="AE543" s="122"/>
      <c r="AF543" s="122"/>
      <c r="AG543" s="122"/>
      <c r="AH543" s="122"/>
      <c r="AI543" s="122"/>
      <c r="AJ543" s="122"/>
      <c r="AK543" s="122"/>
      <c r="AL543" s="122"/>
      <c r="AM543" s="122"/>
      <c r="AN543" s="122"/>
      <c r="AO543" s="122"/>
      <c r="AP543" s="122"/>
      <c r="AQ543" s="122"/>
      <c r="AR543" s="122"/>
      <c r="AS543" s="122"/>
      <c r="AT543" s="122"/>
      <c r="AU543" s="122"/>
      <c r="AV543" s="122"/>
      <c r="AW543" s="122"/>
      <c r="AX543" s="122"/>
      <c r="AY543" s="122"/>
      <c r="AZ543" s="122"/>
      <c r="BA543" s="122"/>
      <c r="BB543" s="122"/>
      <c r="BC543" s="122"/>
      <c r="BD543" s="122"/>
      <c r="BE543" s="122"/>
      <c r="BF543" s="122"/>
      <c r="BG543" s="122"/>
      <c r="BH543" s="122"/>
      <c r="BI543" s="122"/>
      <c r="BJ543" s="122"/>
      <c r="BK543" s="122"/>
    </row>
    <row r="544" spans="1:63" ht="12.75" x14ac:dyDescent="0.2">
      <c r="A544" s="122"/>
      <c r="B544" s="124"/>
      <c r="C544" s="124"/>
      <c r="D544" s="124"/>
      <c r="E544" s="122"/>
      <c r="F544" s="124"/>
      <c r="G544" s="122"/>
      <c r="H544" s="122"/>
      <c r="I544" s="122"/>
      <c r="J544" s="122"/>
      <c r="K544" s="122"/>
      <c r="L544" s="122"/>
      <c r="M544" s="122"/>
      <c r="N544" s="122"/>
      <c r="O544" s="122"/>
      <c r="P544" s="122"/>
      <c r="Q544" s="122"/>
      <c r="R544" s="122"/>
      <c r="S544" s="122"/>
      <c r="T544" s="122"/>
      <c r="U544" s="122"/>
      <c r="V544" s="122"/>
      <c r="W544" s="122"/>
      <c r="X544" s="122"/>
      <c r="Y544" s="122"/>
      <c r="Z544" s="122"/>
      <c r="AA544" s="122"/>
      <c r="AB544" s="122"/>
      <c r="AC544" s="122"/>
      <c r="AD544" s="122"/>
      <c r="AE544" s="122"/>
      <c r="AF544" s="122"/>
      <c r="AG544" s="122"/>
      <c r="AH544" s="122"/>
      <c r="AI544" s="122"/>
      <c r="AJ544" s="122"/>
      <c r="AK544" s="122"/>
      <c r="AL544" s="122"/>
      <c r="AM544" s="122"/>
      <c r="AN544" s="122"/>
      <c r="AO544" s="122"/>
      <c r="AP544" s="122"/>
      <c r="AQ544" s="122"/>
      <c r="AR544" s="122"/>
      <c r="AS544" s="122"/>
      <c r="AT544" s="122"/>
      <c r="AU544" s="122"/>
      <c r="AV544" s="122"/>
      <c r="AW544" s="122"/>
      <c r="AX544" s="122"/>
      <c r="AY544" s="122"/>
      <c r="AZ544" s="122"/>
      <c r="BA544" s="122"/>
      <c r="BB544" s="122"/>
      <c r="BC544" s="122"/>
      <c r="BD544" s="122"/>
      <c r="BE544" s="122"/>
      <c r="BF544" s="122"/>
      <c r="BG544" s="122"/>
      <c r="BH544" s="122"/>
      <c r="BI544" s="122"/>
      <c r="BJ544" s="122"/>
      <c r="BK544" s="122"/>
    </row>
    <row r="545" spans="1:63" ht="12.75" x14ac:dyDescent="0.2">
      <c r="A545" s="122"/>
      <c r="B545" s="124"/>
      <c r="C545" s="124"/>
      <c r="D545" s="124"/>
      <c r="E545" s="122"/>
      <c r="F545" s="124"/>
      <c r="G545" s="122"/>
      <c r="H545" s="122"/>
      <c r="I545" s="122"/>
      <c r="J545" s="122"/>
      <c r="K545" s="122"/>
      <c r="L545" s="122"/>
      <c r="M545" s="122"/>
      <c r="N545" s="122"/>
      <c r="O545" s="122"/>
      <c r="P545" s="122"/>
      <c r="Q545" s="122"/>
      <c r="R545" s="122"/>
      <c r="S545" s="122"/>
      <c r="T545" s="122"/>
      <c r="U545" s="122"/>
      <c r="V545" s="122"/>
      <c r="W545" s="122"/>
      <c r="X545" s="122"/>
      <c r="Y545" s="122"/>
      <c r="Z545" s="122"/>
      <c r="AA545" s="122"/>
      <c r="AB545" s="122"/>
      <c r="AC545" s="122"/>
      <c r="AD545" s="122"/>
      <c r="AE545" s="122"/>
      <c r="AF545" s="122"/>
      <c r="AG545" s="122"/>
      <c r="AH545" s="122"/>
      <c r="AI545" s="122"/>
      <c r="AJ545" s="122"/>
      <c r="AK545" s="122"/>
      <c r="AL545" s="122"/>
      <c r="AM545" s="122"/>
      <c r="AN545" s="122"/>
      <c r="AO545" s="122"/>
      <c r="AP545" s="122"/>
      <c r="AQ545" s="122"/>
      <c r="AR545" s="122"/>
      <c r="AS545" s="122"/>
      <c r="AT545" s="122"/>
      <c r="AU545" s="122"/>
      <c r="AV545" s="122"/>
      <c r="AW545" s="122"/>
      <c r="AX545" s="122"/>
      <c r="AY545" s="122"/>
      <c r="AZ545" s="122"/>
      <c r="BA545" s="122"/>
      <c r="BB545" s="122"/>
      <c r="BC545" s="122"/>
      <c r="BD545" s="122"/>
      <c r="BE545" s="122"/>
      <c r="BF545" s="122"/>
      <c r="BG545" s="122"/>
      <c r="BH545" s="122"/>
      <c r="BI545" s="122"/>
      <c r="BJ545" s="122"/>
      <c r="BK545" s="122"/>
    </row>
    <row r="546" spans="1:63" ht="12.75" x14ac:dyDescent="0.2">
      <c r="A546" s="122"/>
      <c r="B546" s="124"/>
      <c r="C546" s="124"/>
      <c r="D546" s="124"/>
      <c r="E546" s="122"/>
      <c r="F546" s="124"/>
      <c r="G546" s="122"/>
      <c r="H546" s="122"/>
      <c r="I546" s="122"/>
      <c r="J546" s="122"/>
      <c r="K546" s="122"/>
      <c r="L546" s="122"/>
      <c r="M546" s="122"/>
      <c r="N546" s="122"/>
      <c r="O546" s="122"/>
      <c r="P546" s="122"/>
      <c r="Q546" s="122"/>
      <c r="R546" s="122"/>
      <c r="S546" s="122"/>
      <c r="T546" s="122"/>
      <c r="U546" s="122"/>
      <c r="V546" s="122"/>
      <c r="W546" s="122"/>
      <c r="X546" s="122"/>
      <c r="Y546" s="122"/>
      <c r="Z546" s="122"/>
      <c r="AA546" s="122"/>
      <c r="AB546" s="122"/>
      <c r="AC546" s="122"/>
      <c r="AD546" s="122"/>
      <c r="AE546" s="122"/>
      <c r="AF546" s="122"/>
      <c r="AG546" s="122"/>
      <c r="AH546" s="122"/>
      <c r="AI546" s="122"/>
      <c r="AJ546" s="122"/>
      <c r="AK546" s="122"/>
      <c r="AL546" s="122"/>
      <c r="AM546" s="122"/>
      <c r="AN546" s="122"/>
      <c r="AO546" s="122"/>
      <c r="AP546" s="122"/>
      <c r="AQ546" s="122"/>
      <c r="AR546" s="122"/>
      <c r="AS546" s="122"/>
      <c r="AT546" s="122"/>
      <c r="AU546" s="122"/>
      <c r="AV546" s="122"/>
      <c r="AW546" s="122"/>
      <c r="AX546" s="122"/>
      <c r="AY546" s="122"/>
      <c r="AZ546" s="122"/>
      <c r="BA546" s="122"/>
      <c r="BB546" s="122"/>
      <c r="BC546" s="122"/>
      <c r="BD546" s="122"/>
      <c r="BE546" s="122"/>
      <c r="BF546" s="122"/>
      <c r="BG546" s="122"/>
      <c r="BH546" s="122"/>
      <c r="BI546" s="122"/>
      <c r="BJ546" s="122"/>
      <c r="BK546" s="122"/>
    </row>
    <row r="547" spans="1:63" ht="12.75" x14ac:dyDescent="0.2">
      <c r="A547" s="122"/>
      <c r="B547" s="124"/>
      <c r="C547" s="124"/>
      <c r="D547" s="124"/>
      <c r="E547" s="122"/>
      <c r="F547" s="124"/>
      <c r="G547" s="122"/>
      <c r="H547" s="122"/>
      <c r="I547" s="122"/>
      <c r="J547" s="122"/>
      <c r="K547" s="122"/>
      <c r="L547" s="122"/>
      <c r="M547" s="122"/>
      <c r="N547" s="122"/>
      <c r="O547" s="122"/>
      <c r="P547" s="122"/>
      <c r="Q547" s="122"/>
      <c r="R547" s="122"/>
      <c r="S547" s="122"/>
      <c r="T547" s="122"/>
      <c r="U547" s="122"/>
      <c r="V547" s="122"/>
      <c r="W547" s="122"/>
      <c r="X547" s="122"/>
      <c r="Y547" s="122"/>
      <c r="Z547" s="122"/>
      <c r="AA547" s="122"/>
      <c r="AB547" s="122"/>
      <c r="AC547" s="122"/>
      <c r="AD547" s="122"/>
      <c r="AE547" s="122"/>
      <c r="AF547" s="122"/>
      <c r="AG547" s="122"/>
      <c r="AH547" s="122"/>
      <c r="AI547" s="122"/>
      <c r="AJ547" s="122"/>
      <c r="AK547" s="122"/>
      <c r="AL547" s="122"/>
      <c r="AM547" s="122"/>
      <c r="AN547" s="122"/>
      <c r="AO547" s="122"/>
      <c r="AP547" s="122"/>
      <c r="AQ547" s="122"/>
      <c r="AR547" s="122"/>
      <c r="AS547" s="122"/>
      <c r="AT547" s="122"/>
      <c r="AU547" s="122"/>
      <c r="AV547" s="122"/>
      <c r="AW547" s="122"/>
      <c r="AX547" s="122"/>
      <c r="AY547" s="122"/>
      <c r="AZ547" s="122"/>
      <c r="BA547" s="122"/>
      <c r="BB547" s="122"/>
      <c r="BC547" s="122"/>
      <c r="BD547" s="122"/>
      <c r="BE547" s="122"/>
      <c r="BF547" s="122"/>
      <c r="BG547" s="122"/>
      <c r="BH547" s="122"/>
      <c r="BI547" s="122"/>
      <c r="BJ547" s="122"/>
      <c r="BK547" s="122"/>
    </row>
    <row r="548" spans="1:63" ht="12.75" x14ac:dyDescent="0.2">
      <c r="A548" s="122"/>
      <c r="B548" s="124"/>
      <c r="C548" s="124"/>
      <c r="D548" s="124"/>
      <c r="E548" s="122"/>
      <c r="F548" s="124"/>
      <c r="G548" s="122"/>
      <c r="H548" s="122"/>
      <c r="I548" s="122"/>
      <c r="J548" s="122"/>
      <c r="K548" s="122"/>
      <c r="L548" s="122"/>
      <c r="M548" s="122"/>
      <c r="N548" s="122"/>
      <c r="O548" s="122"/>
      <c r="P548" s="122"/>
      <c r="Q548" s="122"/>
      <c r="R548" s="122"/>
      <c r="S548" s="122"/>
      <c r="T548" s="122"/>
      <c r="U548" s="122"/>
      <c r="V548" s="122"/>
      <c r="W548" s="122"/>
      <c r="X548" s="122"/>
      <c r="Y548" s="122"/>
      <c r="Z548" s="122"/>
      <c r="AA548" s="122"/>
      <c r="AB548" s="122"/>
      <c r="AC548" s="122"/>
      <c r="AD548" s="122"/>
      <c r="AE548" s="122"/>
      <c r="AF548" s="122"/>
      <c r="AG548" s="122"/>
      <c r="AH548" s="122"/>
      <c r="AI548" s="122"/>
      <c r="AJ548" s="122"/>
      <c r="AK548" s="122"/>
      <c r="AL548" s="122"/>
      <c r="AM548" s="122"/>
      <c r="AN548" s="122"/>
      <c r="AO548" s="122"/>
      <c r="AP548" s="122"/>
      <c r="AQ548" s="122"/>
      <c r="AR548" s="122"/>
      <c r="AS548" s="122"/>
      <c r="AT548" s="122"/>
      <c r="AU548" s="122"/>
      <c r="AV548" s="122"/>
      <c r="AW548" s="122"/>
      <c r="AX548" s="122"/>
      <c r="AY548" s="122"/>
      <c r="AZ548" s="122"/>
      <c r="BA548" s="122"/>
      <c r="BB548" s="122"/>
      <c r="BC548" s="122"/>
      <c r="BD548" s="122"/>
      <c r="BE548" s="122"/>
      <c r="BF548" s="122"/>
      <c r="BG548" s="122"/>
      <c r="BH548" s="122"/>
      <c r="BI548" s="122"/>
      <c r="BJ548" s="122"/>
      <c r="BK548" s="122"/>
    </row>
    <row r="549" spans="1:63" ht="12.75" x14ac:dyDescent="0.2">
      <c r="A549" s="122"/>
      <c r="B549" s="124"/>
      <c r="C549" s="124"/>
      <c r="D549" s="124"/>
      <c r="E549" s="122"/>
      <c r="F549" s="124"/>
      <c r="G549" s="122"/>
      <c r="H549" s="122"/>
      <c r="I549" s="122"/>
      <c r="J549" s="122"/>
      <c r="K549" s="122"/>
      <c r="L549" s="122"/>
      <c r="M549" s="122"/>
      <c r="N549" s="122"/>
      <c r="O549" s="122"/>
      <c r="P549" s="122"/>
      <c r="Q549" s="122"/>
      <c r="R549" s="122"/>
      <c r="S549" s="122"/>
      <c r="T549" s="122"/>
      <c r="U549" s="122"/>
      <c r="V549" s="122"/>
      <c r="W549" s="122"/>
      <c r="X549" s="122"/>
      <c r="Y549" s="122"/>
      <c r="Z549" s="122"/>
      <c r="AA549" s="122"/>
      <c r="AB549" s="122"/>
      <c r="AC549" s="122"/>
      <c r="AD549" s="122"/>
      <c r="AE549" s="122"/>
      <c r="AF549" s="122"/>
      <c r="AG549" s="122"/>
      <c r="AH549" s="122"/>
      <c r="AI549" s="122"/>
      <c r="AJ549" s="122"/>
      <c r="AK549" s="122"/>
      <c r="AL549" s="122"/>
      <c r="AM549" s="122"/>
      <c r="AN549" s="122"/>
      <c r="AO549" s="122"/>
      <c r="AP549" s="122"/>
      <c r="AQ549" s="122"/>
      <c r="AR549" s="122"/>
      <c r="AS549" s="122"/>
      <c r="AT549" s="122"/>
      <c r="AU549" s="122"/>
      <c r="AV549" s="122"/>
      <c r="AW549" s="122"/>
      <c r="AX549" s="122"/>
      <c r="AY549" s="122"/>
      <c r="AZ549" s="122"/>
      <c r="BA549" s="122"/>
      <c r="BB549" s="122"/>
      <c r="BC549" s="122"/>
      <c r="BD549" s="122"/>
      <c r="BE549" s="122"/>
      <c r="BF549" s="122"/>
      <c r="BG549" s="122"/>
      <c r="BH549" s="122"/>
      <c r="BI549" s="122"/>
      <c r="BJ549" s="122"/>
      <c r="BK549" s="122"/>
    </row>
    <row r="550" spans="1:63" ht="12.75" x14ac:dyDescent="0.2">
      <c r="A550" s="122"/>
      <c r="B550" s="124"/>
      <c r="C550" s="124"/>
      <c r="D550" s="124"/>
      <c r="E550" s="122"/>
      <c r="F550" s="124"/>
      <c r="G550" s="122"/>
      <c r="H550" s="122"/>
      <c r="I550" s="122"/>
      <c r="J550" s="122"/>
      <c r="K550" s="122"/>
      <c r="L550" s="122"/>
      <c r="M550" s="122"/>
      <c r="N550" s="122"/>
      <c r="O550" s="122"/>
      <c r="P550" s="122"/>
      <c r="Q550" s="122"/>
      <c r="R550" s="122"/>
      <c r="S550" s="122"/>
      <c r="T550" s="122"/>
      <c r="U550" s="122"/>
      <c r="V550" s="122"/>
      <c r="W550" s="122"/>
      <c r="X550" s="122"/>
      <c r="Y550" s="122"/>
      <c r="Z550" s="122"/>
      <c r="AA550" s="122"/>
      <c r="AB550" s="122"/>
      <c r="AC550" s="122"/>
      <c r="AD550" s="122"/>
      <c r="AE550" s="122"/>
      <c r="AF550" s="122"/>
      <c r="AG550" s="122"/>
      <c r="AH550" s="122"/>
      <c r="AI550" s="122"/>
      <c r="AJ550" s="122"/>
      <c r="AK550" s="122"/>
      <c r="AL550" s="122"/>
      <c r="AM550" s="122"/>
      <c r="AN550" s="122"/>
      <c r="AO550" s="122"/>
      <c r="AP550" s="122"/>
      <c r="AQ550" s="122"/>
      <c r="AR550" s="122"/>
      <c r="AS550" s="122"/>
      <c r="AT550" s="122"/>
      <c r="AU550" s="122"/>
      <c r="AV550" s="122"/>
      <c r="AW550" s="122"/>
      <c r="AX550" s="122"/>
      <c r="AY550" s="122"/>
      <c r="AZ550" s="122"/>
      <c r="BA550" s="122"/>
      <c r="BB550" s="122"/>
      <c r="BC550" s="122"/>
      <c r="BD550" s="122"/>
      <c r="BE550" s="122"/>
      <c r="BF550" s="122"/>
      <c r="BG550" s="122"/>
      <c r="BH550" s="122"/>
      <c r="BI550" s="122"/>
      <c r="BJ550" s="122"/>
      <c r="BK550" s="122"/>
    </row>
    <row r="551" spans="1:63" ht="12.75" x14ac:dyDescent="0.2">
      <c r="A551" s="122"/>
      <c r="B551" s="124"/>
      <c r="C551" s="124"/>
      <c r="D551" s="124"/>
      <c r="E551" s="122"/>
      <c r="F551" s="124"/>
      <c r="G551" s="122"/>
      <c r="H551" s="122"/>
      <c r="I551" s="122"/>
      <c r="J551" s="122"/>
      <c r="K551" s="122"/>
      <c r="L551" s="122"/>
      <c r="M551" s="122"/>
      <c r="N551" s="122"/>
      <c r="O551" s="122"/>
      <c r="P551" s="122"/>
      <c r="Q551" s="122"/>
      <c r="R551" s="122"/>
      <c r="S551" s="122"/>
      <c r="T551" s="122"/>
      <c r="U551" s="122"/>
      <c r="V551" s="122"/>
      <c r="W551" s="122"/>
      <c r="X551" s="122"/>
      <c r="Y551" s="122"/>
      <c r="Z551" s="122"/>
      <c r="AA551" s="122"/>
      <c r="AB551" s="122"/>
      <c r="AC551" s="122"/>
      <c r="AD551" s="122"/>
      <c r="AE551" s="122"/>
      <c r="AF551" s="122"/>
      <c r="AG551" s="122"/>
      <c r="AH551" s="122"/>
      <c r="AI551" s="122"/>
      <c r="AJ551" s="122"/>
      <c r="AK551" s="122"/>
      <c r="AL551" s="122"/>
      <c r="AM551" s="122"/>
      <c r="AN551" s="122"/>
      <c r="AO551" s="122"/>
      <c r="AP551" s="122"/>
      <c r="AQ551" s="122"/>
      <c r="AR551" s="122"/>
      <c r="AS551" s="122"/>
      <c r="AT551" s="122"/>
      <c r="AU551" s="122"/>
      <c r="AV551" s="122"/>
      <c r="AW551" s="122"/>
      <c r="AX551" s="122"/>
      <c r="AY551" s="122"/>
      <c r="AZ551" s="122"/>
      <c r="BA551" s="122"/>
      <c r="BB551" s="122"/>
      <c r="BC551" s="122"/>
      <c r="BD551" s="122"/>
      <c r="BE551" s="122"/>
      <c r="BF551" s="122"/>
      <c r="BG551" s="122"/>
      <c r="BH551" s="122"/>
      <c r="BI551" s="122"/>
      <c r="BJ551" s="122"/>
      <c r="BK551" s="122"/>
    </row>
    <row r="552" spans="1:63" ht="12.75" x14ac:dyDescent="0.2">
      <c r="A552" s="122"/>
      <c r="B552" s="124"/>
      <c r="C552" s="124"/>
      <c r="D552" s="124"/>
      <c r="E552" s="122"/>
      <c r="F552" s="124"/>
      <c r="G552" s="122"/>
      <c r="H552" s="122"/>
      <c r="I552" s="122"/>
      <c r="J552" s="122"/>
      <c r="K552" s="122"/>
      <c r="L552" s="122"/>
      <c r="M552" s="122"/>
      <c r="N552" s="122"/>
      <c r="O552" s="122"/>
      <c r="P552" s="122"/>
      <c r="Q552" s="122"/>
      <c r="R552" s="122"/>
      <c r="S552" s="122"/>
      <c r="T552" s="122"/>
      <c r="U552" s="122"/>
      <c r="V552" s="122"/>
      <c r="W552" s="122"/>
      <c r="X552" s="122"/>
      <c r="Y552" s="122"/>
      <c r="Z552" s="122"/>
      <c r="AA552" s="122"/>
      <c r="AB552" s="122"/>
      <c r="AC552" s="122"/>
      <c r="AD552" s="122"/>
      <c r="AE552" s="122"/>
      <c r="AF552" s="122"/>
      <c r="AG552" s="122"/>
      <c r="AH552" s="122"/>
      <c r="AI552" s="122"/>
      <c r="AJ552" s="122"/>
      <c r="AK552" s="122"/>
      <c r="AL552" s="122"/>
      <c r="AM552" s="122"/>
      <c r="AN552" s="122"/>
      <c r="AO552" s="122"/>
      <c r="AP552" s="122"/>
      <c r="AQ552" s="122"/>
      <c r="AR552" s="122"/>
      <c r="AS552" s="122"/>
      <c r="AT552" s="122"/>
      <c r="AU552" s="122"/>
      <c r="AV552" s="122"/>
      <c r="AW552" s="122"/>
      <c r="AX552" s="122"/>
      <c r="AY552" s="122"/>
      <c r="AZ552" s="122"/>
      <c r="BA552" s="122"/>
      <c r="BB552" s="122"/>
      <c r="BC552" s="122"/>
      <c r="BD552" s="122"/>
      <c r="BE552" s="122"/>
      <c r="BF552" s="122"/>
      <c r="BG552" s="122"/>
      <c r="BH552" s="122"/>
      <c r="BI552" s="122"/>
      <c r="BJ552" s="122"/>
      <c r="BK552" s="122"/>
    </row>
    <row r="553" spans="1:63" ht="12.75" x14ac:dyDescent="0.2">
      <c r="A553" s="122"/>
      <c r="B553" s="124"/>
      <c r="C553" s="124"/>
      <c r="D553" s="124"/>
      <c r="E553" s="122"/>
      <c r="F553" s="124"/>
      <c r="G553" s="122"/>
      <c r="H553" s="122"/>
      <c r="I553" s="122"/>
      <c r="J553" s="122"/>
      <c r="K553" s="122"/>
      <c r="L553" s="122"/>
      <c r="M553" s="122"/>
      <c r="N553" s="122"/>
      <c r="O553" s="122"/>
      <c r="P553" s="122"/>
      <c r="Q553" s="122"/>
      <c r="R553" s="122"/>
      <c r="S553" s="122"/>
      <c r="T553" s="122"/>
      <c r="U553" s="122"/>
      <c r="V553" s="122"/>
      <c r="W553" s="122"/>
      <c r="X553" s="122"/>
      <c r="Y553" s="122"/>
      <c r="Z553" s="122"/>
      <c r="AA553" s="122"/>
      <c r="AB553" s="122"/>
      <c r="AC553" s="122"/>
      <c r="AD553" s="122"/>
      <c r="AE553" s="122"/>
      <c r="AF553" s="122"/>
      <c r="AG553" s="122"/>
      <c r="AH553" s="122"/>
      <c r="AI553" s="122"/>
      <c r="AJ553" s="122"/>
      <c r="AK553" s="122"/>
      <c r="AL553" s="122"/>
      <c r="AM553" s="122"/>
      <c r="AN553" s="122"/>
      <c r="AO553" s="122"/>
      <c r="AP553" s="122"/>
      <c r="AQ553" s="122"/>
      <c r="AR553" s="122"/>
      <c r="AS553" s="122"/>
      <c r="AT553" s="122"/>
      <c r="AU553" s="122"/>
      <c r="AV553" s="122"/>
      <c r="AW553" s="122"/>
      <c r="AX553" s="122"/>
      <c r="AY553" s="122"/>
      <c r="AZ553" s="122"/>
      <c r="BA553" s="122"/>
      <c r="BB553" s="122"/>
      <c r="BC553" s="122"/>
      <c r="BD553" s="122"/>
      <c r="BE553" s="122"/>
      <c r="BF553" s="122"/>
      <c r="BG553" s="122"/>
      <c r="BH553" s="122"/>
      <c r="BI553" s="122"/>
      <c r="BJ553" s="122"/>
      <c r="BK553" s="122"/>
    </row>
    <row r="554" spans="1:63" ht="12.75" x14ac:dyDescent="0.2">
      <c r="A554" s="122"/>
      <c r="B554" s="124"/>
      <c r="C554" s="124"/>
      <c r="D554" s="124"/>
      <c r="E554" s="122"/>
      <c r="F554" s="124"/>
      <c r="G554" s="122"/>
      <c r="H554" s="122"/>
      <c r="I554" s="122"/>
      <c r="J554" s="122"/>
      <c r="K554" s="122"/>
      <c r="L554" s="122"/>
      <c r="M554" s="122"/>
      <c r="N554" s="122"/>
      <c r="O554" s="122"/>
      <c r="P554" s="122"/>
      <c r="Q554" s="122"/>
      <c r="R554" s="122"/>
      <c r="S554" s="122"/>
      <c r="T554" s="122"/>
      <c r="U554" s="122"/>
      <c r="V554" s="122"/>
      <c r="W554" s="122"/>
      <c r="X554" s="122"/>
      <c r="Y554" s="122"/>
      <c r="Z554" s="122"/>
      <c r="AA554" s="122"/>
      <c r="AB554" s="122"/>
      <c r="AC554" s="122"/>
      <c r="AD554" s="122"/>
      <c r="AE554" s="122"/>
      <c r="AF554" s="122"/>
      <c r="AG554" s="122"/>
      <c r="AH554" s="122"/>
      <c r="AI554" s="122"/>
      <c r="AJ554" s="122"/>
      <c r="AK554" s="122"/>
      <c r="AL554" s="122"/>
      <c r="AM554" s="122"/>
      <c r="AN554" s="122"/>
      <c r="AO554" s="122"/>
      <c r="AP554" s="122"/>
      <c r="AQ554" s="122"/>
      <c r="AR554" s="122"/>
      <c r="AS554" s="122"/>
      <c r="AT554" s="122"/>
      <c r="AU554" s="122"/>
      <c r="AV554" s="122"/>
      <c r="AW554" s="122"/>
      <c r="AX554" s="122"/>
      <c r="AY554" s="122"/>
      <c r="AZ554" s="122"/>
      <c r="BA554" s="122"/>
      <c r="BB554" s="122"/>
      <c r="BC554" s="122"/>
      <c r="BD554" s="122"/>
      <c r="BE554" s="122"/>
      <c r="BF554" s="122"/>
      <c r="BG554" s="122"/>
      <c r="BH554" s="122"/>
      <c r="BI554" s="122"/>
      <c r="BJ554" s="122"/>
      <c r="BK554" s="122"/>
    </row>
    <row r="555" spans="1:63" ht="12.75" x14ac:dyDescent="0.2">
      <c r="A555" s="122"/>
      <c r="B555" s="124"/>
      <c r="C555" s="124"/>
      <c r="D555" s="124"/>
      <c r="E555" s="122"/>
      <c r="F555" s="124"/>
      <c r="G555" s="122"/>
      <c r="H555" s="122"/>
      <c r="I555" s="122"/>
      <c r="J555" s="122"/>
      <c r="K555" s="122"/>
      <c r="L555" s="122"/>
      <c r="M555" s="122"/>
      <c r="N555" s="122"/>
      <c r="O555" s="122"/>
      <c r="P555" s="122"/>
      <c r="Q555" s="122"/>
      <c r="R555" s="122"/>
      <c r="S555" s="122"/>
      <c r="T555" s="122"/>
      <c r="U555" s="122"/>
      <c r="V555" s="122"/>
      <c r="W555" s="122"/>
      <c r="X555" s="122"/>
      <c r="Y555" s="122"/>
      <c r="Z555" s="122"/>
      <c r="AA555" s="122"/>
      <c r="AB555" s="122"/>
      <c r="AC555" s="122"/>
      <c r="AD555" s="122"/>
      <c r="AE555" s="122"/>
      <c r="AF555" s="122"/>
      <c r="AG555" s="122"/>
      <c r="AH555" s="122"/>
      <c r="AI555" s="122"/>
      <c r="AJ555" s="122"/>
      <c r="AK555" s="122"/>
      <c r="AL555" s="122"/>
      <c r="AM555" s="122"/>
      <c r="AN555" s="122"/>
      <c r="AO555" s="122"/>
      <c r="AP555" s="122"/>
      <c r="AQ555" s="122"/>
      <c r="AR555" s="122"/>
      <c r="AS555" s="122"/>
      <c r="AT555" s="122"/>
      <c r="AU555" s="122"/>
      <c r="AV555" s="122"/>
      <c r="AW555" s="122"/>
      <c r="AX555" s="122"/>
      <c r="AY555" s="122"/>
      <c r="AZ555" s="122"/>
      <c r="BA555" s="122"/>
      <c r="BB555" s="122"/>
      <c r="BC555" s="122"/>
      <c r="BD555" s="122"/>
      <c r="BE555" s="122"/>
      <c r="BF555" s="122"/>
      <c r="BG555" s="122"/>
      <c r="BH555" s="122"/>
      <c r="BI555" s="122"/>
      <c r="BJ555" s="122"/>
      <c r="BK555" s="122"/>
    </row>
    <row r="556" spans="1:63" ht="12.75" x14ac:dyDescent="0.2">
      <c r="A556" s="122"/>
      <c r="B556" s="124"/>
      <c r="C556" s="124"/>
      <c r="D556" s="124"/>
      <c r="E556" s="122"/>
      <c r="F556" s="124"/>
      <c r="G556" s="122"/>
      <c r="H556" s="122"/>
      <c r="I556" s="122"/>
      <c r="J556" s="122"/>
      <c r="K556" s="122"/>
      <c r="L556" s="122"/>
      <c r="M556" s="122"/>
      <c r="N556" s="122"/>
      <c r="O556" s="122"/>
      <c r="P556" s="122"/>
      <c r="Q556" s="122"/>
      <c r="R556" s="122"/>
      <c r="S556" s="122"/>
      <c r="T556" s="122"/>
      <c r="U556" s="122"/>
      <c r="V556" s="122"/>
      <c r="W556" s="122"/>
      <c r="X556" s="122"/>
      <c r="Y556" s="122"/>
      <c r="Z556" s="122"/>
      <c r="AA556" s="122"/>
      <c r="AB556" s="122"/>
      <c r="AC556" s="122"/>
      <c r="AD556" s="122"/>
      <c r="AE556" s="122"/>
      <c r="AF556" s="122"/>
      <c r="AG556" s="122"/>
      <c r="AH556" s="122"/>
      <c r="AI556" s="122"/>
      <c r="AJ556" s="122"/>
      <c r="AK556" s="122"/>
      <c r="AL556" s="122"/>
      <c r="AM556" s="122"/>
      <c r="AN556" s="122"/>
      <c r="AO556" s="122"/>
      <c r="AP556" s="122"/>
      <c r="AQ556" s="122"/>
      <c r="AR556" s="122"/>
      <c r="AS556" s="122"/>
      <c r="AT556" s="122"/>
      <c r="AU556" s="122"/>
      <c r="AV556" s="122"/>
      <c r="AW556" s="122"/>
      <c r="AX556" s="122"/>
      <c r="AY556" s="122"/>
      <c r="AZ556" s="122"/>
      <c r="BA556" s="122"/>
      <c r="BB556" s="122"/>
      <c r="BC556" s="122"/>
      <c r="BD556" s="122"/>
      <c r="BE556" s="122"/>
      <c r="BF556" s="122"/>
      <c r="BG556" s="122"/>
      <c r="BH556" s="122"/>
      <c r="BI556" s="122"/>
      <c r="BJ556" s="122"/>
      <c r="BK556" s="122"/>
    </row>
    <row r="557" spans="1:63" ht="12.75" x14ac:dyDescent="0.2">
      <c r="A557" s="122"/>
      <c r="B557" s="124"/>
      <c r="C557" s="124"/>
      <c r="D557" s="124"/>
      <c r="E557" s="122"/>
      <c r="F557" s="124"/>
      <c r="G557" s="122"/>
      <c r="H557" s="122"/>
      <c r="I557" s="122"/>
      <c r="J557" s="122"/>
      <c r="K557" s="122"/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  <c r="AA557" s="122"/>
      <c r="AB557" s="122"/>
      <c r="AC557" s="122"/>
      <c r="AD557" s="122"/>
      <c r="AE557" s="122"/>
      <c r="AF557" s="122"/>
      <c r="AG557" s="122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</row>
    <row r="558" spans="1:63" ht="12.75" x14ac:dyDescent="0.2">
      <c r="A558" s="122"/>
      <c r="B558" s="124"/>
      <c r="C558" s="124"/>
      <c r="D558" s="124"/>
      <c r="E558" s="122"/>
      <c r="F558" s="124"/>
      <c r="G558" s="122"/>
      <c r="H558" s="122"/>
      <c r="I558" s="122"/>
      <c r="J558" s="122"/>
      <c r="K558" s="122"/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  <c r="AA558" s="122"/>
      <c r="AB558" s="122"/>
      <c r="AC558" s="122"/>
      <c r="AD558" s="122"/>
      <c r="AE558" s="122"/>
      <c r="AF558" s="122"/>
      <c r="AG558" s="122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</row>
    <row r="559" spans="1:63" ht="12.75" x14ac:dyDescent="0.2">
      <c r="A559" s="122"/>
      <c r="B559" s="124"/>
      <c r="C559" s="124"/>
      <c r="D559" s="124"/>
      <c r="E559" s="122"/>
      <c r="F559" s="124"/>
      <c r="G559" s="122"/>
      <c r="H559" s="122"/>
      <c r="I559" s="122"/>
      <c r="J559" s="122"/>
      <c r="K559" s="122"/>
      <c r="L559" s="122"/>
      <c r="M559" s="122"/>
      <c r="N559" s="122"/>
      <c r="O559" s="122"/>
      <c r="P559" s="122"/>
      <c r="Q559" s="122"/>
      <c r="R559" s="122"/>
      <c r="S559" s="122"/>
      <c r="T559" s="122"/>
      <c r="U559" s="122"/>
      <c r="V559" s="122"/>
      <c r="W559" s="122"/>
      <c r="X559" s="122"/>
      <c r="Y559" s="122"/>
      <c r="Z559" s="122"/>
      <c r="AA559" s="122"/>
      <c r="AB559" s="122"/>
      <c r="AC559" s="122"/>
      <c r="AD559" s="122"/>
      <c r="AE559" s="122"/>
      <c r="AF559" s="122"/>
      <c r="AG559" s="122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</row>
    <row r="560" spans="1:63" ht="12.75" x14ac:dyDescent="0.2">
      <c r="A560" s="122"/>
      <c r="B560" s="124"/>
      <c r="C560" s="124"/>
      <c r="D560" s="124"/>
      <c r="E560" s="122"/>
      <c r="F560" s="124"/>
      <c r="G560" s="122"/>
      <c r="H560" s="122"/>
      <c r="I560" s="122"/>
      <c r="J560" s="122"/>
      <c r="K560" s="122"/>
      <c r="L560" s="122"/>
      <c r="M560" s="122"/>
      <c r="N560" s="122"/>
      <c r="O560" s="122"/>
      <c r="P560" s="122"/>
      <c r="Q560" s="122"/>
      <c r="R560" s="122"/>
      <c r="S560" s="122"/>
      <c r="T560" s="122"/>
      <c r="U560" s="122"/>
      <c r="V560" s="122"/>
      <c r="W560" s="122"/>
      <c r="X560" s="122"/>
      <c r="Y560" s="122"/>
      <c r="Z560" s="122"/>
      <c r="AA560" s="122"/>
      <c r="AB560" s="122"/>
      <c r="AC560" s="122"/>
      <c r="AD560" s="122"/>
      <c r="AE560" s="122"/>
      <c r="AF560" s="122"/>
      <c r="AG560" s="122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</row>
    <row r="561" spans="1:63" ht="12.75" x14ac:dyDescent="0.2">
      <c r="A561" s="122"/>
      <c r="B561" s="124"/>
      <c r="C561" s="124"/>
      <c r="D561" s="124"/>
      <c r="E561" s="122"/>
      <c r="F561" s="124"/>
      <c r="G561" s="122"/>
      <c r="H561" s="122"/>
      <c r="I561" s="122"/>
      <c r="J561" s="122"/>
      <c r="K561" s="122"/>
      <c r="L561" s="122"/>
      <c r="M561" s="122"/>
      <c r="N561" s="122"/>
      <c r="O561" s="122"/>
      <c r="P561" s="122"/>
      <c r="Q561" s="122"/>
      <c r="R561" s="122"/>
      <c r="S561" s="122"/>
      <c r="T561" s="122"/>
      <c r="U561" s="122"/>
      <c r="V561" s="122"/>
      <c r="W561" s="122"/>
      <c r="X561" s="122"/>
      <c r="Y561" s="122"/>
      <c r="Z561" s="122"/>
      <c r="AA561" s="122"/>
      <c r="AB561" s="122"/>
      <c r="AC561" s="122"/>
      <c r="AD561" s="122"/>
      <c r="AE561" s="122"/>
      <c r="AF561" s="122"/>
      <c r="AG561" s="122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</row>
    <row r="562" spans="1:63" ht="12.75" x14ac:dyDescent="0.2">
      <c r="A562" s="122"/>
      <c r="B562" s="124"/>
      <c r="C562" s="124"/>
      <c r="D562" s="124"/>
      <c r="E562" s="122"/>
      <c r="F562" s="124"/>
      <c r="G562" s="122"/>
      <c r="H562" s="122"/>
      <c r="I562" s="122"/>
      <c r="J562" s="122"/>
      <c r="K562" s="122"/>
      <c r="L562" s="122"/>
      <c r="M562" s="122"/>
      <c r="N562" s="122"/>
      <c r="O562" s="122"/>
      <c r="P562" s="122"/>
      <c r="Q562" s="122"/>
      <c r="R562" s="122"/>
      <c r="S562" s="122"/>
      <c r="T562" s="122"/>
      <c r="U562" s="122"/>
      <c r="V562" s="122"/>
      <c r="W562" s="122"/>
      <c r="X562" s="122"/>
      <c r="Y562" s="122"/>
      <c r="Z562" s="122"/>
      <c r="AA562" s="122"/>
      <c r="AB562" s="122"/>
      <c r="AC562" s="122"/>
      <c r="AD562" s="122"/>
      <c r="AE562" s="122"/>
      <c r="AF562" s="122"/>
      <c r="AG562" s="122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</row>
    <row r="563" spans="1:63" ht="12.75" x14ac:dyDescent="0.2">
      <c r="A563" s="122"/>
      <c r="B563" s="124"/>
      <c r="C563" s="124"/>
      <c r="D563" s="124"/>
      <c r="E563" s="122"/>
      <c r="F563" s="124"/>
      <c r="G563" s="122"/>
      <c r="H563" s="122"/>
      <c r="I563" s="122"/>
      <c r="J563" s="122"/>
      <c r="K563" s="122"/>
      <c r="L563" s="122"/>
      <c r="M563" s="122"/>
      <c r="N563" s="122"/>
      <c r="O563" s="122"/>
      <c r="P563" s="122"/>
      <c r="Q563" s="122"/>
      <c r="R563" s="122"/>
      <c r="S563" s="122"/>
      <c r="T563" s="122"/>
      <c r="U563" s="122"/>
      <c r="V563" s="122"/>
      <c r="W563" s="122"/>
      <c r="X563" s="122"/>
      <c r="Y563" s="122"/>
      <c r="Z563" s="122"/>
      <c r="AA563" s="122"/>
      <c r="AB563" s="122"/>
      <c r="AC563" s="122"/>
      <c r="AD563" s="122"/>
      <c r="AE563" s="122"/>
      <c r="AF563" s="122"/>
      <c r="AG563" s="122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</row>
    <row r="564" spans="1:63" ht="12.75" x14ac:dyDescent="0.2">
      <c r="A564" s="122"/>
      <c r="B564" s="124"/>
      <c r="C564" s="124"/>
      <c r="D564" s="124"/>
      <c r="E564" s="122"/>
      <c r="F564" s="124"/>
      <c r="G564" s="122"/>
      <c r="H564" s="122"/>
      <c r="I564" s="122"/>
      <c r="J564" s="122"/>
      <c r="K564" s="122"/>
      <c r="L564" s="122"/>
      <c r="M564" s="122"/>
      <c r="N564" s="122"/>
      <c r="O564" s="122"/>
      <c r="P564" s="122"/>
      <c r="Q564" s="122"/>
      <c r="R564" s="122"/>
      <c r="S564" s="122"/>
      <c r="T564" s="122"/>
      <c r="U564" s="122"/>
      <c r="V564" s="122"/>
      <c r="W564" s="122"/>
      <c r="X564" s="122"/>
      <c r="Y564" s="122"/>
      <c r="Z564" s="122"/>
      <c r="AA564" s="122"/>
      <c r="AB564" s="122"/>
      <c r="AC564" s="122"/>
      <c r="AD564" s="122"/>
      <c r="AE564" s="122"/>
      <c r="AF564" s="122"/>
      <c r="AG564" s="122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</row>
    <row r="565" spans="1:63" ht="12.75" x14ac:dyDescent="0.2">
      <c r="A565" s="122"/>
      <c r="B565" s="124"/>
      <c r="C565" s="124"/>
      <c r="D565" s="124"/>
      <c r="E565" s="122"/>
      <c r="F565" s="124"/>
      <c r="G565" s="122"/>
      <c r="H565" s="122"/>
      <c r="I565" s="122"/>
      <c r="J565" s="122"/>
      <c r="K565" s="122"/>
      <c r="L565" s="122"/>
      <c r="M565" s="122"/>
      <c r="N565" s="122"/>
      <c r="O565" s="122"/>
      <c r="P565" s="122"/>
      <c r="Q565" s="122"/>
      <c r="R565" s="122"/>
      <c r="S565" s="122"/>
      <c r="T565" s="122"/>
      <c r="U565" s="122"/>
      <c r="V565" s="122"/>
      <c r="W565" s="122"/>
      <c r="X565" s="122"/>
      <c r="Y565" s="122"/>
      <c r="Z565" s="122"/>
      <c r="AA565" s="122"/>
      <c r="AB565" s="122"/>
      <c r="AC565" s="122"/>
      <c r="AD565" s="122"/>
      <c r="AE565" s="122"/>
      <c r="AF565" s="122"/>
      <c r="AG565" s="122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</row>
    <row r="566" spans="1:63" ht="12.75" x14ac:dyDescent="0.2">
      <c r="A566" s="122"/>
      <c r="B566" s="124"/>
      <c r="C566" s="124"/>
      <c r="D566" s="124"/>
      <c r="E566" s="122"/>
      <c r="F566" s="124"/>
      <c r="G566" s="122"/>
      <c r="H566" s="122"/>
      <c r="I566" s="122"/>
      <c r="J566" s="122"/>
      <c r="K566" s="122"/>
      <c r="L566" s="122"/>
      <c r="M566" s="122"/>
      <c r="N566" s="122"/>
      <c r="O566" s="122"/>
      <c r="P566" s="122"/>
      <c r="Q566" s="122"/>
      <c r="R566" s="122"/>
      <c r="S566" s="122"/>
      <c r="T566" s="122"/>
      <c r="U566" s="122"/>
      <c r="V566" s="122"/>
      <c r="W566" s="122"/>
      <c r="X566" s="122"/>
      <c r="Y566" s="122"/>
      <c r="Z566" s="122"/>
      <c r="AA566" s="122"/>
      <c r="AB566" s="122"/>
      <c r="AC566" s="122"/>
      <c r="AD566" s="122"/>
      <c r="AE566" s="122"/>
      <c r="AF566" s="122"/>
      <c r="AG566" s="122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</row>
    <row r="567" spans="1:63" ht="12.75" x14ac:dyDescent="0.2">
      <c r="A567" s="122"/>
      <c r="B567" s="124"/>
      <c r="C567" s="124"/>
      <c r="D567" s="124"/>
      <c r="E567" s="122"/>
      <c r="F567" s="124"/>
      <c r="G567" s="122"/>
      <c r="H567" s="122"/>
      <c r="I567" s="122"/>
      <c r="J567" s="122"/>
      <c r="K567" s="122"/>
      <c r="L567" s="122"/>
      <c r="M567" s="122"/>
      <c r="N567" s="122"/>
      <c r="O567" s="122"/>
      <c r="P567" s="122"/>
      <c r="Q567" s="122"/>
      <c r="R567" s="122"/>
      <c r="S567" s="122"/>
      <c r="T567" s="122"/>
      <c r="U567" s="122"/>
      <c r="V567" s="122"/>
      <c r="W567" s="122"/>
      <c r="X567" s="122"/>
      <c r="Y567" s="122"/>
      <c r="Z567" s="122"/>
      <c r="AA567" s="122"/>
      <c r="AB567" s="122"/>
      <c r="AC567" s="122"/>
      <c r="AD567" s="122"/>
      <c r="AE567" s="122"/>
      <c r="AF567" s="122"/>
      <c r="AG567" s="122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</row>
    <row r="568" spans="1:63" ht="12.75" x14ac:dyDescent="0.2">
      <c r="A568" s="122"/>
      <c r="B568" s="124"/>
      <c r="C568" s="124"/>
      <c r="D568" s="124"/>
      <c r="E568" s="122"/>
      <c r="F568" s="124"/>
      <c r="G568" s="122"/>
      <c r="H568" s="122"/>
      <c r="I568" s="122"/>
      <c r="J568" s="122"/>
      <c r="K568" s="122"/>
      <c r="L568" s="122"/>
      <c r="M568" s="122"/>
      <c r="N568" s="122"/>
      <c r="O568" s="122"/>
      <c r="P568" s="122"/>
      <c r="Q568" s="122"/>
      <c r="R568" s="122"/>
      <c r="S568" s="122"/>
      <c r="T568" s="122"/>
      <c r="U568" s="122"/>
      <c r="V568" s="122"/>
      <c r="W568" s="122"/>
      <c r="X568" s="122"/>
      <c r="Y568" s="122"/>
      <c r="Z568" s="122"/>
      <c r="AA568" s="122"/>
      <c r="AB568" s="122"/>
      <c r="AC568" s="122"/>
      <c r="AD568" s="122"/>
      <c r="AE568" s="122"/>
      <c r="AF568" s="122"/>
      <c r="AG568" s="122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</row>
    <row r="569" spans="1:63" ht="12.75" x14ac:dyDescent="0.2">
      <c r="A569" s="122"/>
      <c r="B569" s="124"/>
      <c r="C569" s="124"/>
      <c r="D569" s="124"/>
      <c r="E569" s="122"/>
      <c r="F569" s="124"/>
      <c r="G569" s="122"/>
      <c r="H569" s="122"/>
      <c r="I569" s="122"/>
      <c r="J569" s="122"/>
      <c r="K569" s="122"/>
      <c r="L569" s="122"/>
      <c r="M569" s="122"/>
      <c r="N569" s="122"/>
      <c r="O569" s="122"/>
      <c r="P569" s="122"/>
      <c r="Q569" s="122"/>
      <c r="R569" s="122"/>
      <c r="S569" s="122"/>
      <c r="T569" s="122"/>
      <c r="U569" s="122"/>
      <c r="V569" s="122"/>
      <c r="W569" s="122"/>
      <c r="X569" s="122"/>
      <c r="Y569" s="122"/>
      <c r="Z569" s="122"/>
      <c r="AA569" s="122"/>
      <c r="AB569" s="122"/>
      <c r="AC569" s="122"/>
      <c r="AD569" s="122"/>
      <c r="AE569" s="122"/>
      <c r="AF569" s="122"/>
      <c r="AG569" s="122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</row>
    <row r="570" spans="1:63" ht="12.75" x14ac:dyDescent="0.2">
      <c r="A570" s="122"/>
      <c r="B570" s="124"/>
      <c r="C570" s="124"/>
      <c r="D570" s="124"/>
      <c r="E570" s="122"/>
      <c r="F570" s="124"/>
      <c r="G570" s="122"/>
      <c r="H570" s="122"/>
      <c r="I570" s="122"/>
      <c r="J570" s="122"/>
      <c r="K570" s="122"/>
      <c r="L570" s="122"/>
      <c r="M570" s="122"/>
      <c r="N570" s="122"/>
      <c r="O570" s="122"/>
      <c r="P570" s="122"/>
      <c r="Q570" s="122"/>
      <c r="R570" s="122"/>
      <c r="S570" s="122"/>
      <c r="T570" s="122"/>
      <c r="U570" s="122"/>
      <c r="V570" s="122"/>
      <c r="W570" s="122"/>
      <c r="X570" s="122"/>
      <c r="Y570" s="122"/>
      <c r="Z570" s="122"/>
      <c r="AA570" s="122"/>
      <c r="AB570" s="122"/>
      <c r="AC570" s="122"/>
      <c r="AD570" s="122"/>
      <c r="AE570" s="122"/>
      <c r="AF570" s="122"/>
      <c r="AG570" s="122"/>
      <c r="AH570" s="122"/>
      <c r="AI570" s="122"/>
      <c r="AJ570" s="122"/>
      <c r="AK570" s="122"/>
      <c r="AL570" s="122"/>
      <c r="AM570" s="122"/>
      <c r="AN570" s="122"/>
      <c r="AO570" s="122"/>
      <c r="AP570" s="122"/>
      <c r="AQ570" s="122"/>
      <c r="AR570" s="122"/>
      <c r="AS570" s="122"/>
      <c r="AT570" s="122"/>
      <c r="AU570" s="122"/>
      <c r="AV570" s="122"/>
      <c r="AW570" s="122"/>
      <c r="AX570" s="122"/>
      <c r="AY570" s="122"/>
      <c r="AZ570" s="122"/>
      <c r="BA570" s="122"/>
      <c r="BB570" s="122"/>
      <c r="BC570" s="122"/>
      <c r="BD570" s="122"/>
      <c r="BE570" s="122"/>
      <c r="BF570" s="122"/>
      <c r="BG570" s="122"/>
      <c r="BH570" s="122"/>
      <c r="BI570" s="122"/>
      <c r="BJ570" s="122"/>
      <c r="BK570" s="122"/>
    </row>
    <row r="571" spans="1:63" ht="12.75" x14ac:dyDescent="0.2">
      <c r="A571" s="122"/>
      <c r="B571" s="124"/>
      <c r="C571" s="124"/>
      <c r="D571" s="124"/>
      <c r="E571" s="122"/>
      <c r="F571" s="124"/>
      <c r="G571" s="122"/>
      <c r="H571" s="122"/>
      <c r="I571" s="122"/>
      <c r="J571" s="122"/>
      <c r="K571" s="122"/>
      <c r="L571" s="122"/>
      <c r="M571" s="122"/>
      <c r="N571" s="122"/>
      <c r="O571" s="122"/>
      <c r="P571" s="122"/>
      <c r="Q571" s="122"/>
      <c r="R571" s="122"/>
      <c r="S571" s="122"/>
      <c r="T571" s="122"/>
      <c r="U571" s="122"/>
      <c r="V571" s="122"/>
      <c r="W571" s="122"/>
      <c r="X571" s="122"/>
      <c r="Y571" s="122"/>
      <c r="Z571" s="122"/>
      <c r="AA571" s="122"/>
      <c r="AB571" s="122"/>
      <c r="AC571" s="122"/>
      <c r="AD571" s="122"/>
      <c r="AE571" s="122"/>
      <c r="AF571" s="122"/>
      <c r="AG571" s="122"/>
      <c r="AH571" s="122"/>
      <c r="AI571" s="122"/>
      <c r="AJ571" s="122"/>
      <c r="AK571" s="122"/>
      <c r="AL571" s="122"/>
      <c r="AM571" s="122"/>
      <c r="AN571" s="122"/>
      <c r="AO571" s="122"/>
      <c r="AP571" s="122"/>
      <c r="AQ571" s="122"/>
      <c r="AR571" s="122"/>
      <c r="AS571" s="122"/>
      <c r="AT571" s="122"/>
      <c r="AU571" s="122"/>
      <c r="AV571" s="122"/>
      <c r="AW571" s="122"/>
      <c r="AX571" s="122"/>
      <c r="AY571" s="122"/>
      <c r="AZ571" s="122"/>
      <c r="BA571" s="122"/>
      <c r="BB571" s="122"/>
      <c r="BC571" s="122"/>
      <c r="BD571" s="122"/>
      <c r="BE571" s="122"/>
      <c r="BF571" s="122"/>
      <c r="BG571" s="122"/>
      <c r="BH571" s="122"/>
      <c r="BI571" s="122"/>
      <c r="BJ571" s="122"/>
      <c r="BK571" s="122"/>
    </row>
    <row r="572" spans="1:63" ht="12.75" x14ac:dyDescent="0.2">
      <c r="A572" s="122"/>
      <c r="B572" s="124"/>
      <c r="C572" s="124"/>
      <c r="D572" s="124"/>
      <c r="E572" s="122"/>
      <c r="F572" s="124"/>
      <c r="G572" s="122"/>
      <c r="H572" s="122"/>
      <c r="I572" s="122"/>
      <c r="J572" s="122"/>
      <c r="K572" s="122"/>
      <c r="L572" s="122"/>
      <c r="M572" s="122"/>
      <c r="N572" s="122"/>
      <c r="O572" s="122"/>
      <c r="P572" s="122"/>
      <c r="Q572" s="122"/>
      <c r="R572" s="122"/>
      <c r="S572" s="122"/>
      <c r="T572" s="122"/>
      <c r="U572" s="122"/>
      <c r="V572" s="122"/>
      <c r="W572" s="122"/>
      <c r="X572" s="122"/>
      <c r="Y572" s="122"/>
      <c r="Z572" s="122"/>
      <c r="AA572" s="122"/>
      <c r="AB572" s="122"/>
      <c r="AC572" s="122"/>
      <c r="AD572" s="122"/>
      <c r="AE572" s="122"/>
      <c r="AF572" s="122"/>
      <c r="AG572" s="122"/>
      <c r="AH572" s="122"/>
      <c r="AI572" s="122"/>
      <c r="AJ572" s="122"/>
      <c r="AK572" s="122"/>
      <c r="AL572" s="122"/>
      <c r="AM572" s="122"/>
      <c r="AN572" s="122"/>
      <c r="AO572" s="122"/>
      <c r="AP572" s="122"/>
      <c r="AQ572" s="122"/>
      <c r="AR572" s="122"/>
      <c r="AS572" s="122"/>
      <c r="AT572" s="122"/>
      <c r="AU572" s="122"/>
      <c r="AV572" s="122"/>
      <c r="AW572" s="122"/>
      <c r="AX572" s="122"/>
      <c r="AY572" s="122"/>
      <c r="AZ572" s="122"/>
      <c r="BA572" s="122"/>
      <c r="BB572" s="122"/>
      <c r="BC572" s="122"/>
      <c r="BD572" s="122"/>
      <c r="BE572" s="122"/>
      <c r="BF572" s="122"/>
      <c r="BG572" s="122"/>
      <c r="BH572" s="122"/>
      <c r="BI572" s="122"/>
      <c r="BJ572" s="122"/>
      <c r="BK572" s="122"/>
    </row>
    <row r="573" spans="1:63" ht="12.75" x14ac:dyDescent="0.2">
      <c r="A573" s="122"/>
      <c r="B573" s="124"/>
      <c r="C573" s="124"/>
      <c r="D573" s="124"/>
      <c r="E573" s="122"/>
      <c r="F573" s="124"/>
      <c r="G573" s="122"/>
      <c r="H573" s="122"/>
      <c r="I573" s="122"/>
      <c r="J573" s="122"/>
      <c r="K573" s="122"/>
      <c r="L573" s="122"/>
      <c r="M573" s="122"/>
      <c r="N573" s="122"/>
      <c r="O573" s="122"/>
      <c r="P573" s="122"/>
      <c r="Q573" s="122"/>
      <c r="R573" s="122"/>
      <c r="S573" s="122"/>
      <c r="T573" s="122"/>
      <c r="U573" s="122"/>
      <c r="V573" s="122"/>
      <c r="W573" s="122"/>
      <c r="X573" s="122"/>
      <c r="Y573" s="122"/>
      <c r="Z573" s="122"/>
      <c r="AA573" s="122"/>
      <c r="AB573" s="122"/>
      <c r="AC573" s="122"/>
      <c r="AD573" s="122"/>
      <c r="AE573" s="122"/>
      <c r="AF573" s="122"/>
      <c r="AG573" s="122"/>
      <c r="AH573" s="122"/>
      <c r="AI573" s="122"/>
      <c r="AJ573" s="122"/>
      <c r="AK573" s="122"/>
      <c r="AL573" s="122"/>
      <c r="AM573" s="122"/>
      <c r="AN573" s="122"/>
      <c r="AO573" s="122"/>
      <c r="AP573" s="122"/>
      <c r="AQ573" s="122"/>
      <c r="AR573" s="122"/>
      <c r="AS573" s="122"/>
      <c r="AT573" s="122"/>
      <c r="AU573" s="122"/>
      <c r="AV573" s="122"/>
      <c r="AW573" s="122"/>
      <c r="AX573" s="122"/>
      <c r="AY573" s="122"/>
      <c r="AZ573" s="122"/>
      <c r="BA573" s="122"/>
      <c r="BB573" s="122"/>
      <c r="BC573" s="122"/>
      <c r="BD573" s="122"/>
      <c r="BE573" s="122"/>
      <c r="BF573" s="122"/>
      <c r="BG573" s="122"/>
      <c r="BH573" s="122"/>
      <c r="BI573" s="122"/>
      <c r="BJ573" s="122"/>
      <c r="BK573" s="122"/>
    </row>
    <row r="574" spans="1:63" ht="12.75" x14ac:dyDescent="0.2">
      <c r="A574" s="122"/>
      <c r="B574" s="124"/>
      <c r="C574" s="124"/>
      <c r="D574" s="124"/>
      <c r="E574" s="122"/>
      <c r="F574" s="124"/>
      <c r="G574" s="122"/>
      <c r="H574" s="122"/>
      <c r="I574" s="122"/>
      <c r="J574" s="122"/>
      <c r="K574" s="122"/>
      <c r="L574" s="122"/>
      <c r="M574" s="122"/>
      <c r="N574" s="122"/>
      <c r="O574" s="122"/>
      <c r="P574" s="122"/>
      <c r="Q574" s="122"/>
      <c r="R574" s="122"/>
      <c r="S574" s="122"/>
      <c r="T574" s="122"/>
      <c r="U574" s="122"/>
      <c r="V574" s="122"/>
      <c r="W574" s="122"/>
      <c r="X574" s="122"/>
      <c r="Y574" s="122"/>
      <c r="Z574" s="122"/>
      <c r="AA574" s="122"/>
      <c r="AB574" s="122"/>
      <c r="AC574" s="122"/>
      <c r="AD574" s="122"/>
      <c r="AE574" s="122"/>
      <c r="AF574" s="122"/>
      <c r="AG574" s="122"/>
      <c r="AH574" s="122"/>
      <c r="AI574" s="122"/>
      <c r="AJ574" s="122"/>
      <c r="AK574" s="122"/>
      <c r="AL574" s="122"/>
      <c r="AM574" s="122"/>
      <c r="AN574" s="122"/>
      <c r="AO574" s="122"/>
      <c r="AP574" s="122"/>
      <c r="AQ574" s="122"/>
      <c r="AR574" s="122"/>
      <c r="AS574" s="122"/>
      <c r="AT574" s="122"/>
      <c r="AU574" s="122"/>
      <c r="AV574" s="122"/>
      <c r="AW574" s="122"/>
      <c r="AX574" s="122"/>
      <c r="AY574" s="122"/>
      <c r="AZ574" s="122"/>
      <c r="BA574" s="122"/>
      <c r="BB574" s="122"/>
      <c r="BC574" s="122"/>
      <c r="BD574" s="122"/>
      <c r="BE574" s="122"/>
      <c r="BF574" s="122"/>
      <c r="BG574" s="122"/>
      <c r="BH574" s="122"/>
      <c r="BI574" s="122"/>
      <c r="BJ574" s="122"/>
      <c r="BK574" s="122"/>
    </row>
    <row r="575" spans="1:63" ht="12.75" x14ac:dyDescent="0.2">
      <c r="A575" s="122"/>
      <c r="B575" s="124"/>
      <c r="C575" s="124"/>
      <c r="D575" s="124"/>
      <c r="E575" s="122"/>
      <c r="F575" s="124"/>
      <c r="G575" s="122"/>
      <c r="H575" s="122"/>
      <c r="I575" s="122"/>
      <c r="J575" s="122"/>
      <c r="K575" s="122"/>
      <c r="L575" s="122"/>
      <c r="M575" s="122"/>
      <c r="N575" s="122"/>
      <c r="O575" s="122"/>
      <c r="P575" s="122"/>
      <c r="Q575" s="122"/>
      <c r="R575" s="122"/>
      <c r="S575" s="122"/>
      <c r="T575" s="122"/>
      <c r="U575" s="122"/>
      <c r="V575" s="122"/>
      <c r="W575" s="122"/>
      <c r="X575" s="122"/>
      <c r="Y575" s="122"/>
      <c r="Z575" s="122"/>
      <c r="AA575" s="122"/>
      <c r="AB575" s="122"/>
      <c r="AC575" s="122"/>
      <c r="AD575" s="122"/>
      <c r="AE575" s="122"/>
      <c r="AF575" s="122"/>
      <c r="AG575" s="122"/>
      <c r="AH575" s="122"/>
      <c r="AI575" s="122"/>
      <c r="AJ575" s="122"/>
      <c r="AK575" s="122"/>
      <c r="AL575" s="122"/>
      <c r="AM575" s="122"/>
      <c r="AN575" s="122"/>
      <c r="AO575" s="122"/>
      <c r="AP575" s="122"/>
      <c r="AQ575" s="122"/>
      <c r="AR575" s="122"/>
      <c r="AS575" s="122"/>
      <c r="AT575" s="122"/>
      <c r="AU575" s="122"/>
      <c r="AV575" s="122"/>
      <c r="AW575" s="122"/>
      <c r="AX575" s="122"/>
      <c r="AY575" s="122"/>
      <c r="AZ575" s="122"/>
      <c r="BA575" s="122"/>
      <c r="BB575" s="122"/>
      <c r="BC575" s="122"/>
      <c r="BD575" s="122"/>
      <c r="BE575" s="122"/>
      <c r="BF575" s="122"/>
      <c r="BG575" s="122"/>
      <c r="BH575" s="122"/>
      <c r="BI575" s="122"/>
      <c r="BJ575" s="122"/>
      <c r="BK575" s="122"/>
    </row>
    <row r="576" spans="1:63" ht="12.75" x14ac:dyDescent="0.2">
      <c r="A576" s="122"/>
      <c r="B576" s="124"/>
      <c r="C576" s="124"/>
      <c r="D576" s="124"/>
      <c r="E576" s="122"/>
      <c r="F576" s="124"/>
      <c r="G576" s="122"/>
      <c r="H576" s="122"/>
      <c r="I576" s="122"/>
      <c r="J576" s="122"/>
      <c r="K576" s="122"/>
      <c r="L576" s="122"/>
      <c r="M576" s="122"/>
      <c r="N576" s="122"/>
      <c r="O576" s="122"/>
      <c r="P576" s="122"/>
      <c r="Q576" s="122"/>
      <c r="R576" s="122"/>
      <c r="S576" s="122"/>
      <c r="T576" s="122"/>
      <c r="U576" s="122"/>
      <c r="V576" s="122"/>
      <c r="W576" s="122"/>
      <c r="X576" s="122"/>
      <c r="Y576" s="122"/>
      <c r="Z576" s="122"/>
      <c r="AA576" s="122"/>
      <c r="AB576" s="122"/>
      <c r="AC576" s="122"/>
      <c r="AD576" s="122"/>
      <c r="AE576" s="122"/>
      <c r="AF576" s="122"/>
      <c r="AG576" s="122"/>
      <c r="AH576" s="122"/>
      <c r="AI576" s="122"/>
      <c r="AJ576" s="122"/>
      <c r="AK576" s="122"/>
      <c r="AL576" s="122"/>
      <c r="AM576" s="122"/>
      <c r="AN576" s="122"/>
      <c r="AO576" s="122"/>
      <c r="AP576" s="122"/>
      <c r="AQ576" s="122"/>
      <c r="AR576" s="122"/>
      <c r="AS576" s="122"/>
      <c r="AT576" s="122"/>
      <c r="AU576" s="122"/>
      <c r="AV576" s="122"/>
      <c r="AW576" s="122"/>
      <c r="AX576" s="122"/>
      <c r="AY576" s="122"/>
      <c r="AZ576" s="122"/>
      <c r="BA576" s="122"/>
      <c r="BB576" s="122"/>
      <c r="BC576" s="122"/>
      <c r="BD576" s="122"/>
      <c r="BE576" s="122"/>
      <c r="BF576" s="122"/>
      <c r="BG576" s="122"/>
      <c r="BH576" s="122"/>
      <c r="BI576" s="122"/>
      <c r="BJ576" s="122"/>
      <c r="BK576" s="122"/>
    </row>
    <row r="577" spans="1:63" ht="12.75" x14ac:dyDescent="0.2">
      <c r="A577" s="122"/>
      <c r="B577" s="124"/>
      <c r="C577" s="124"/>
      <c r="D577" s="124"/>
      <c r="E577" s="122"/>
      <c r="F577" s="124"/>
      <c r="G577" s="122"/>
      <c r="H577" s="122"/>
      <c r="I577" s="122"/>
      <c r="J577" s="122"/>
      <c r="K577" s="122"/>
      <c r="L577" s="122"/>
      <c r="M577" s="122"/>
      <c r="N577" s="122"/>
      <c r="O577" s="122"/>
      <c r="P577" s="122"/>
      <c r="Q577" s="122"/>
      <c r="R577" s="122"/>
      <c r="S577" s="122"/>
      <c r="T577" s="122"/>
      <c r="U577" s="122"/>
      <c r="V577" s="122"/>
      <c r="W577" s="122"/>
      <c r="X577" s="122"/>
      <c r="Y577" s="122"/>
      <c r="Z577" s="122"/>
      <c r="AA577" s="122"/>
      <c r="AB577" s="122"/>
      <c r="AC577" s="122"/>
      <c r="AD577" s="122"/>
      <c r="AE577" s="122"/>
      <c r="AF577" s="122"/>
      <c r="AG577" s="122"/>
      <c r="AH577" s="122"/>
      <c r="AI577" s="122"/>
      <c r="AJ577" s="122"/>
      <c r="AK577" s="122"/>
      <c r="AL577" s="122"/>
      <c r="AM577" s="122"/>
      <c r="AN577" s="122"/>
      <c r="AO577" s="122"/>
      <c r="AP577" s="122"/>
      <c r="AQ577" s="122"/>
      <c r="AR577" s="122"/>
      <c r="AS577" s="122"/>
      <c r="AT577" s="122"/>
      <c r="AU577" s="122"/>
      <c r="AV577" s="122"/>
      <c r="AW577" s="122"/>
      <c r="AX577" s="122"/>
      <c r="AY577" s="122"/>
      <c r="AZ577" s="122"/>
      <c r="BA577" s="122"/>
      <c r="BB577" s="122"/>
      <c r="BC577" s="122"/>
      <c r="BD577" s="122"/>
      <c r="BE577" s="122"/>
      <c r="BF577" s="122"/>
      <c r="BG577" s="122"/>
      <c r="BH577" s="122"/>
      <c r="BI577" s="122"/>
      <c r="BJ577" s="122"/>
      <c r="BK577" s="122"/>
    </row>
    <row r="578" spans="1:63" ht="12.75" x14ac:dyDescent="0.2">
      <c r="A578" s="122"/>
      <c r="B578" s="124"/>
      <c r="C578" s="124"/>
      <c r="D578" s="124"/>
      <c r="E578" s="122"/>
      <c r="F578" s="124"/>
      <c r="G578" s="122"/>
      <c r="H578" s="122"/>
      <c r="I578" s="122"/>
      <c r="J578" s="122"/>
      <c r="K578" s="122"/>
      <c r="L578" s="122"/>
      <c r="M578" s="122"/>
      <c r="N578" s="122"/>
      <c r="O578" s="122"/>
      <c r="P578" s="122"/>
      <c r="Q578" s="122"/>
      <c r="R578" s="122"/>
      <c r="S578" s="122"/>
      <c r="T578" s="122"/>
      <c r="U578" s="122"/>
      <c r="V578" s="122"/>
      <c r="W578" s="122"/>
      <c r="X578" s="122"/>
      <c r="Y578" s="122"/>
      <c r="Z578" s="122"/>
      <c r="AA578" s="122"/>
      <c r="AB578" s="122"/>
      <c r="AC578" s="122"/>
      <c r="AD578" s="122"/>
      <c r="AE578" s="122"/>
      <c r="AF578" s="122"/>
      <c r="AG578" s="122"/>
      <c r="AH578" s="122"/>
      <c r="AI578" s="122"/>
      <c r="AJ578" s="122"/>
      <c r="AK578" s="122"/>
      <c r="AL578" s="122"/>
      <c r="AM578" s="122"/>
      <c r="AN578" s="122"/>
      <c r="AO578" s="122"/>
      <c r="AP578" s="122"/>
      <c r="AQ578" s="122"/>
      <c r="AR578" s="122"/>
      <c r="AS578" s="122"/>
      <c r="AT578" s="122"/>
      <c r="AU578" s="122"/>
      <c r="AV578" s="122"/>
      <c r="AW578" s="122"/>
      <c r="AX578" s="122"/>
      <c r="AY578" s="122"/>
      <c r="AZ578" s="122"/>
      <c r="BA578" s="122"/>
      <c r="BB578" s="122"/>
      <c r="BC578" s="122"/>
      <c r="BD578" s="122"/>
      <c r="BE578" s="122"/>
      <c r="BF578" s="122"/>
      <c r="BG578" s="122"/>
      <c r="BH578" s="122"/>
      <c r="BI578" s="122"/>
      <c r="BJ578" s="122"/>
      <c r="BK578" s="122"/>
    </row>
    <row r="579" spans="1:63" ht="12.75" x14ac:dyDescent="0.2">
      <c r="A579" s="122"/>
      <c r="B579" s="124"/>
      <c r="C579" s="124"/>
      <c r="D579" s="124"/>
      <c r="E579" s="122"/>
      <c r="F579" s="124"/>
      <c r="G579" s="122"/>
      <c r="H579" s="122"/>
      <c r="I579" s="122"/>
      <c r="J579" s="122"/>
      <c r="K579" s="122"/>
      <c r="L579" s="122"/>
      <c r="M579" s="122"/>
      <c r="N579" s="122"/>
      <c r="O579" s="122"/>
      <c r="P579" s="122"/>
      <c r="Q579" s="122"/>
      <c r="R579" s="122"/>
      <c r="S579" s="122"/>
      <c r="T579" s="122"/>
      <c r="U579" s="122"/>
      <c r="V579" s="122"/>
      <c r="W579" s="122"/>
      <c r="X579" s="122"/>
      <c r="Y579" s="122"/>
      <c r="Z579" s="122"/>
      <c r="AA579" s="122"/>
      <c r="AB579" s="122"/>
      <c r="AC579" s="122"/>
      <c r="AD579" s="122"/>
      <c r="AE579" s="122"/>
      <c r="AF579" s="122"/>
      <c r="AG579" s="122"/>
      <c r="AH579" s="122"/>
      <c r="AI579" s="122"/>
      <c r="AJ579" s="122"/>
      <c r="AK579" s="122"/>
      <c r="AL579" s="122"/>
      <c r="AM579" s="122"/>
      <c r="AN579" s="122"/>
      <c r="AO579" s="122"/>
      <c r="AP579" s="122"/>
      <c r="AQ579" s="122"/>
      <c r="AR579" s="122"/>
      <c r="AS579" s="122"/>
      <c r="AT579" s="122"/>
      <c r="AU579" s="122"/>
      <c r="AV579" s="122"/>
      <c r="AW579" s="122"/>
      <c r="AX579" s="122"/>
      <c r="AY579" s="122"/>
      <c r="AZ579" s="122"/>
      <c r="BA579" s="122"/>
      <c r="BB579" s="122"/>
      <c r="BC579" s="122"/>
      <c r="BD579" s="122"/>
      <c r="BE579" s="122"/>
      <c r="BF579" s="122"/>
      <c r="BG579" s="122"/>
      <c r="BH579" s="122"/>
      <c r="BI579" s="122"/>
      <c r="BJ579" s="122"/>
      <c r="BK579" s="122"/>
    </row>
    <row r="580" spans="1:63" ht="12.75" x14ac:dyDescent="0.2">
      <c r="A580" s="122"/>
      <c r="B580" s="124"/>
      <c r="C580" s="124"/>
      <c r="D580" s="124"/>
      <c r="E580" s="122"/>
      <c r="F580" s="124"/>
      <c r="G580" s="122"/>
      <c r="H580" s="122"/>
      <c r="I580" s="122"/>
      <c r="J580" s="122"/>
      <c r="K580" s="122"/>
      <c r="L580" s="122"/>
      <c r="M580" s="122"/>
      <c r="N580" s="122"/>
      <c r="O580" s="122"/>
      <c r="P580" s="122"/>
      <c r="Q580" s="122"/>
      <c r="R580" s="122"/>
      <c r="S580" s="122"/>
      <c r="T580" s="122"/>
      <c r="U580" s="122"/>
      <c r="V580" s="122"/>
      <c r="W580" s="122"/>
      <c r="X580" s="122"/>
      <c r="Y580" s="122"/>
      <c r="Z580" s="122"/>
      <c r="AA580" s="122"/>
      <c r="AB580" s="122"/>
      <c r="AC580" s="122"/>
      <c r="AD580" s="122"/>
      <c r="AE580" s="122"/>
      <c r="AF580" s="122"/>
      <c r="AG580" s="122"/>
      <c r="AH580" s="122"/>
      <c r="AI580" s="122"/>
      <c r="AJ580" s="122"/>
      <c r="AK580" s="122"/>
      <c r="AL580" s="122"/>
      <c r="AM580" s="122"/>
      <c r="AN580" s="122"/>
      <c r="AO580" s="122"/>
      <c r="AP580" s="122"/>
      <c r="AQ580" s="122"/>
      <c r="AR580" s="122"/>
      <c r="AS580" s="122"/>
      <c r="AT580" s="122"/>
      <c r="AU580" s="122"/>
      <c r="AV580" s="122"/>
      <c r="AW580" s="122"/>
      <c r="AX580" s="122"/>
      <c r="AY580" s="122"/>
      <c r="AZ580" s="122"/>
      <c r="BA580" s="122"/>
      <c r="BB580" s="122"/>
      <c r="BC580" s="122"/>
      <c r="BD580" s="122"/>
      <c r="BE580" s="122"/>
      <c r="BF580" s="122"/>
      <c r="BG580" s="122"/>
      <c r="BH580" s="122"/>
      <c r="BI580" s="122"/>
      <c r="BJ580" s="122"/>
      <c r="BK580" s="122"/>
    </row>
    <row r="581" spans="1:63" ht="12.75" x14ac:dyDescent="0.2">
      <c r="A581" s="122"/>
      <c r="B581" s="124"/>
      <c r="C581" s="124"/>
      <c r="D581" s="124"/>
      <c r="E581" s="122"/>
      <c r="F581" s="124"/>
      <c r="G581" s="122"/>
      <c r="H581" s="122"/>
      <c r="I581" s="122"/>
      <c r="J581" s="122"/>
      <c r="K581" s="122"/>
      <c r="L581" s="122"/>
      <c r="M581" s="122"/>
      <c r="N581" s="122"/>
      <c r="O581" s="122"/>
      <c r="P581" s="122"/>
      <c r="Q581" s="122"/>
      <c r="R581" s="122"/>
      <c r="S581" s="122"/>
      <c r="T581" s="122"/>
      <c r="U581" s="122"/>
      <c r="V581" s="122"/>
      <c r="W581" s="122"/>
      <c r="X581" s="122"/>
      <c r="Y581" s="122"/>
      <c r="Z581" s="122"/>
      <c r="AA581" s="122"/>
      <c r="AB581" s="122"/>
      <c r="AC581" s="122"/>
      <c r="AD581" s="122"/>
      <c r="AE581" s="122"/>
      <c r="AF581" s="122"/>
      <c r="AG581" s="122"/>
      <c r="AH581" s="122"/>
      <c r="AI581" s="122"/>
      <c r="AJ581" s="122"/>
      <c r="AK581" s="122"/>
      <c r="AL581" s="122"/>
      <c r="AM581" s="122"/>
      <c r="AN581" s="122"/>
      <c r="AO581" s="122"/>
      <c r="AP581" s="122"/>
      <c r="AQ581" s="122"/>
      <c r="AR581" s="122"/>
      <c r="AS581" s="122"/>
      <c r="AT581" s="122"/>
      <c r="AU581" s="122"/>
      <c r="AV581" s="122"/>
      <c r="AW581" s="122"/>
      <c r="AX581" s="122"/>
      <c r="AY581" s="122"/>
      <c r="AZ581" s="122"/>
      <c r="BA581" s="122"/>
      <c r="BB581" s="122"/>
      <c r="BC581" s="122"/>
      <c r="BD581" s="122"/>
      <c r="BE581" s="122"/>
      <c r="BF581" s="122"/>
      <c r="BG581" s="122"/>
      <c r="BH581" s="122"/>
      <c r="BI581" s="122"/>
      <c r="BJ581" s="122"/>
      <c r="BK581" s="122"/>
    </row>
    <row r="582" spans="1:63" ht="12.75" x14ac:dyDescent="0.2">
      <c r="A582" s="122"/>
      <c r="B582" s="124"/>
      <c r="C582" s="124"/>
      <c r="D582" s="124"/>
      <c r="E582" s="122"/>
      <c r="F582" s="124"/>
      <c r="G582" s="122"/>
      <c r="H582" s="122"/>
      <c r="I582" s="122"/>
      <c r="J582" s="122"/>
      <c r="K582" s="122"/>
      <c r="L582" s="122"/>
      <c r="M582" s="122"/>
      <c r="N582" s="122"/>
      <c r="O582" s="122"/>
      <c r="P582" s="122"/>
      <c r="Q582" s="122"/>
      <c r="R582" s="122"/>
      <c r="S582" s="122"/>
      <c r="T582" s="122"/>
      <c r="U582" s="122"/>
      <c r="V582" s="122"/>
      <c r="W582" s="122"/>
      <c r="X582" s="122"/>
      <c r="Y582" s="122"/>
      <c r="Z582" s="122"/>
      <c r="AA582" s="122"/>
      <c r="AB582" s="122"/>
      <c r="AC582" s="122"/>
      <c r="AD582" s="122"/>
      <c r="AE582" s="122"/>
      <c r="AF582" s="122"/>
      <c r="AG582" s="122"/>
      <c r="AH582" s="122"/>
      <c r="AI582" s="122"/>
      <c r="AJ582" s="122"/>
      <c r="AK582" s="122"/>
      <c r="AL582" s="122"/>
      <c r="AM582" s="122"/>
      <c r="AN582" s="122"/>
      <c r="AO582" s="122"/>
      <c r="AP582" s="122"/>
      <c r="AQ582" s="122"/>
      <c r="AR582" s="122"/>
      <c r="AS582" s="122"/>
      <c r="AT582" s="122"/>
      <c r="AU582" s="122"/>
      <c r="AV582" s="122"/>
      <c r="AW582" s="122"/>
      <c r="AX582" s="122"/>
      <c r="AY582" s="122"/>
      <c r="AZ582" s="122"/>
      <c r="BA582" s="122"/>
      <c r="BB582" s="122"/>
      <c r="BC582" s="122"/>
      <c r="BD582" s="122"/>
      <c r="BE582" s="122"/>
      <c r="BF582" s="122"/>
      <c r="BG582" s="122"/>
      <c r="BH582" s="122"/>
      <c r="BI582" s="122"/>
      <c r="BJ582" s="122"/>
      <c r="BK582" s="122"/>
    </row>
    <row r="583" spans="1:63" ht="12.75" x14ac:dyDescent="0.2">
      <c r="A583" s="122"/>
      <c r="B583" s="124"/>
      <c r="C583" s="124"/>
      <c r="D583" s="124"/>
      <c r="E583" s="122"/>
      <c r="F583" s="124"/>
      <c r="G583" s="122"/>
      <c r="H583" s="122"/>
      <c r="I583" s="122"/>
      <c r="J583" s="122"/>
      <c r="K583" s="122"/>
      <c r="L583" s="122"/>
      <c r="M583" s="122"/>
      <c r="N583" s="122"/>
      <c r="O583" s="122"/>
      <c r="P583" s="122"/>
      <c r="Q583" s="122"/>
      <c r="R583" s="122"/>
      <c r="S583" s="122"/>
      <c r="T583" s="122"/>
      <c r="U583" s="122"/>
      <c r="V583" s="122"/>
      <c r="W583" s="122"/>
      <c r="X583" s="122"/>
      <c r="Y583" s="122"/>
      <c r="Z583" s="122"/>
      <c r="AA583" s="122"/>
      <c r="AB583" s="122"/>
      <c r="AC583" s="122"/>
      <c r="AD583" s="122"/>
      <c r="AE583" s="122"/>
      <c r="AF583" s="122"/>
      <c r="AG583" s="122"/>
      <c r="AH583" s="122"/>
      <c r="AI583" s="122"/>
      <c r="AJ583" s="122"/>
      <c r="AK583" s="122"/>
      <c r="AL583" s="122"/>
      <c r="AM583" s="122"/>
      <c r="AN583" s="122"/>
      <c r="AO583" s="122"/>
      <c r="AP583" s="122"/>
      <c r="AQ583" s="122"/>
      <c r="AR583" s="122"/>
      <c r="AS583" s="122"/>
      <c r="AT583" s="122"/>
      <c r="AU583" s="122"/>
      <c r="AV583" s="122"/>
      <c r="AW583" s="122"/>
      <c r="AX583" s="122"/>
      <c r="AY583" s="122"/>
      <c r="AZ583" s="122"/>
      <c r="BA583" s="122"/>
      <c r="BB583" s="122"/>
      <c r="BC583" s="122"/>
      <c r="BD583" s="122"/>
      <c r="BE583" s="122"/>
      <c r="BF583" s="122"/>
      <c r="BG583" s="122"/>
      <c r="BH583" s="122"/>
      <c r="BI583" s="122"/>
      <c r="BJ583" s="122"/>
      <c r="BK583" s="122"/>
    </row>
    <row r="584" spans="1:63" ht="12.75" x14ac:dyDescent="0.2">
      <c r="A584" s="122"/>
      <c r="B584" s="124"/>
      <c r="C584" s="124"/>
      <c r="D584" s="124"/>
      <c r="E584" s="122"/>
      <c r="F584" s="124"/>
      <c r="G584" s="122"/>
      <c r="H584" s="122"/>
      <c r="I584" s="122"/>
      <c r="J584" s="122"/>
      <c r="K584" s="122"/>
      <c r="L584" s="122"/>
      <c r="M584" s="122"/>
      <c r="N584" s="122"/>
      <c r="O584" s="122"/>
      <c r="P584" s="122"/>
      <c r="Q584" s="122"/>
      <c r="R584" s="122"/>
      <c r="S584" s="122"/>
      <c r="T584" s="122"/>
      <c r="U584" s="122"/>
      <c r="V584" s="122"/>
      <c r="W584" s="122"/>
      <c r="X584" s="122"/>
      <c r="Y584" s="122"/>
      <c r="Z584" s="122"/>
      <c r="AA584" s="122"/>
      <c r="AB584" s="122"/>
      <c r="AC584" s="122"/>
      <c r="AD584" s="122"/>
      <c r="AE584" s="122"/>
      <c r="AF584" s="122"/>
      <c r="AG584" s="122"/>
      <c r="AH584" s="122"/>
      <c r="AI584" s="122"/>
      <c r="AJ584" s="122"/>
      <c r="AK584" s="122"/>
      <c r="AL584" s="122"/>
      <c r="AM584" s="122"/>
      <c r="AN584" s="122"/>
      <c r="AO584" s="122"/>
      <c r="AP584" s="122"/>
      <c r="AQ584" s="122"/>
      <c r="AR584" s="122"/>
      <c r="AS584" s="122"/>
      <c r="AT584" s="122"/>
      <c r="AU584" s="122"/>
      <c r="AV584" s="122"/>
      <c r="AW584" s="122"/>
      <c r="AX584" s="122"/>
      <c r="AY584" s="122"/>
      <c r="AZ584" s="122"/>
      <c r="BA584" s="122"/>
      <c r="BB584" s="122"/>
      <c r="BC584" s="122"/>
      <c r="BD584" s="122"/>
      <c r="BE584" s="122"/>
      <c r="BF584" s="122"/>
      <c r="BG584" s="122"/>
      <c r="BH584" s="122"/>
      <c r="BI584" s="122"/>
      <c r="BJ584" s="122"/>
      <c r="BK584" s="122"/>
    </row>
    <row r="585" spans="1:63" ht="12.75" x14ac:dyDescent="0.2">
      <c r="A585" s="122"/>
      <c r="B585" s="124"/>
      <c r="C585" s="124"/>
      <c r="D585" s="124"/>
      <c r="E585" s="122"/>
      <c r="F585" s="124"/>
      <c r="G585" s="122"/>
      <c r="H585" s="122"/>
      <c r="I585" s="122"/>
      <c r="J585" s="122"/>
      <c r="K585" s="122"/>
      <c r="L585" s="122"/>
      <c r="M585" s="122"/>
      <c r="N585" s="122"/>
      <c r="O585" s="122"/>
      <c r="P585" s="122"/>
      <c r="Q585" s="122"/>
      <c r="R585" s="122"/>
      <c r="S585" s="122"/>
      <c r="T585" s="122"/>
      <c r="U585" s="122"/>
      <c r="V585" s="122"/>
      <c r="W585" s="122"/>
      <c r="X585" s="122"/>
      <c r="Y585" s="122"/>
      <c r="Z585" s="122"/>
      <c r="AA585" s="122"/>
      <c r="AB585" s="122"/>
      <c r="AC585" s="122"/>
      <c r="AD585" s="122"/>
      <c r="AE585" s="122"/>
      <c r="AF585" s="122"/>
      <c r="AG585" s="122"/>
      <c r="AH585" s="122"/>
      <c r="AI585" s="122"/>
      <c r="AJ585" s="122"/>
      <c r="AK585" s="122"/>
      <c r="AL585" s="122"/>
      <c r="AM585" s="122"/>
      <c r="AN585" s="122"/>
      <c r="AO585" s="122"/>
      <c r="AP585" s="122"/>
      <c r="AQ585" s="122"/>
      <c r="AR585" s="122"/>
      <c r="AS585" s="122"/>
      <c r="AT585" s="122"/>
      <c r="AU585" s="122"/>
      <c r="AV585" s="122"/>
      <c r="AW585" s="122"/>
      <c r="AX585" s="122"/>
      <c r="AY585" s="122"/>
      <c r="AZ585" s="122"/>
      <c r="BA585" s="122"/>
      <c r="BB585" s="122"/>
      <c r="BC585" s="122"/>
      <c r="BD585" s="122"/>
      <c r="BE585" s="122"/>
      <c r="BF585" s="122"/>
      <c r="BG585" s="122"/>
      <c r="BH585" s="122"/>
      <c r="BI585" s="122"/>
      <c r="BJ585" s="122"/>
      <c r="BK585" s="122"/>
    </row>
    <row r="586" spans="1:63" ht="12.75" x14ac:dyDescent="0.2">
      <c r="A586" s="122"/>
      <c r="B586" s="124"/>
      <c r="C586" s="124"/>
      <c r="D586" s="124"/>
      <c r="E586" s="122"/>
      <c r="F586" s="124"/>
      <c r="G586" s="122"/>
      <c r="H586" s="122"/>
      <c r="I586" s="122"/>
      <c r="J586" s="122"/>
      <c r="K586" s="122"/>
      <c r="L586" s="122"/>
      <c r="M586" s="122"/>
      <c r="N586" s="122"/>
      <c r="O586" s="122"/>
      <c r="P586" s="122"/>
      <c r="Q586" s="122"/>
      <c r="R586" s="122"/>
      <c r="S586" s="122"/>
      <c r="T586" s="122"/>
      <c r="U586" s="122"/>
      <c r="V586" s="122"/>
      <c r="W586" s="122"/>
      <c r="X586" s="122"/>
      <c r="Y586" s="122"/>
      <c r="Z586" s="122"/>
      <c r="AA586" s="122"/>
      <c r="AB586" s="122"/>
      <c r="AC586" s="122"/>
      <c r="AD586" s="122"/>
      <c r="AE586" s="122"/>
      <c r="AF586" s="122"/>
      <c r="AG586" s="122"/>
      <c r="AH586" s="122"/>
      <c r="AI586" s="122"/>
      <c r="AJ586" s="122"/>
      <c r="AK586" s="122"/>
      <c r="AL586" s="122"/>
      <c r="AM586" s="122"/>
      <c r="AN586" s="122"/>
      <c r="AO586" s="122"/>
      <c r="AP586" s="122"/>
      <c r="AQ586" s="122"/>
      <c r="AR586" s="122"/>
      <c r="AS586" s="122"/>
      <c r="AT586" s="122"/>
      <c r="AU586" s="122"/>
      <c r="AV586" s="122"/>
      <c r="AW586" s="122"/>
      <c r="AX586" s="122"/>
      <c r="AY586" s="122"/>
      <c r="AZ586" s="122"/>
      <c r="BA586" s="122"/>
      <c r="BB586" s="122"/>
      <c r="BC586" s="122"/>
      <c r="BD586" s="122"/>
      <c r="BE586" s="122"/>
      <c r="BF586" s="122"/>
      <c r="BG586" s="122"/>
      <c r="BH586" s="122"/>
      <c r="BI586" s="122"/>
      <c r="BJ586" s="122"/>
      <c r="BK586" s="122"/>
    </row>
    <row r="587" spans="1:63" ht="12.75" x14ac:dyDescent="0.2">
      <c r="A587" s="122"/>
      <c r="B587" s="124"/>
      <c r="C587" s="124"/>
      <c r="D587" s="124"/>
      <c r="E587" s="122"/>
      <c r="F587" s="124"/>
      <c r="G587" s="122"/>
      <c r="H587" s="122"/>
      <c r="I587" s="122"/>
      <c r="J587" s="122"/>
      <c r="K587" s="122"/>
      <c r="L587" s="122"/>
      <c r="M587" s="122"/>
      <c r="N587" s="122"/>
      <c r="O587" s="122"/>
      <c r="P587" s="122"/>
      <c r="Q587" s="122"/>
      <c r="R587" s="122"/>
      <c r="S587" s="122"/>
      <c r="T587" s="122"/>
      <c r="U587" s="122"/>
      <c r="V587" s="122"/>
      <c r="W587" s="122"/>
      <c r="X587" s="122"/>
      <c r="Y587" s="122"/>
      <c r="Z587" s="122"/>
      <c r="AA587" s="122"/>
      <c r="AB587" s="122"/>
      <c r="AC587" s="122"/>
      <c r="AD587" s="122"/>
      <c r="AE587" s="122"/>
      <c r="AF587" s="122"/>
      <c r="AG587" s="122"/>
      <c r="AH587" s="122"/>
      <c r="AI587" s="122"/>
      <c r="AJ587" s="122"/>
      <c r="AK587" s="122"/>
      <c r="AL587" s="122"/>
      <c r="AM587" s="122"/>
      <c r="AN587" s="122"/>
      <c r="AO587" s="122"/>
      <c r="AP587" s="122"/>
      <c r="AQ587" s="122"/>
      <c r="AR587" s="122"/>
      <c r="AS587" s="122"/>
      <c r="AT587" s="122"/>
      <c r="AU587" s="122"/>
      <c r="AV587" s="122"/>
      <c r="AW587" s="122"/>
      <c r="AX587" s="122"/>
      <c r="AY587" s="122"/>
      <c r="AZ587" s="122"/>
      <c r="BA587" s="122"/>
      <c r="BB587" s="122"/>
      <c r="BC587" s="122"/>
      <c r="BD587" s="122"/>
      <c r="BE587" s="122"/>
      <c r="BF587" s="122"/>
      <c r="BG587" s="122"/>
      <c r="BH587" s="122"/>
      <c r="BI587" s="122"/>
      <c r="BJ587" s="122"/>
      <c r="BK587" s="122"/>
    </row>
    <row r="588" spans="1:63" ht="12.75" x14ac:dyDescent="0.2">
      <c r="A588" s="122"/>
      <c r="B588" s="124"/>
      <c r="C588" s="124"/>
      <c r="D588" s="124"/>
      <c r="E588" s="122"/>
      <c r="F588" s="124"/>
      <c r="G588" s="122"/>
      <c r="H588" s="122"/>
      <c r="I588" s="122"/>
      <c r="J588" s="122"/>
      <c r="K588" s="122"/>
      <c r="L588" s="122"/>
      <c r="M588" s="122"/>
      <c r="N588" s="122"/>
      <c r="O588" s="122"/>
      <c r="P588" s="122"/>
      <c r="Q588" s="122"/>
      <c r="R588" s="122"/>
      <c r="S588" s="122"/>
      <c r="T588" s="122"/>
      <c r="U588" s="122"/>
      <c r="V588" s="122"/>
      <c r="W588" s="122"/>
      <c r="X588" s="122"/>
      <c r="Y588" s="122"/>
      <c r="Z588" s="122"/>
      <c r="AA588" s="122"/>
      <c r="AB588" s="122"/>
      <c r="AC588" s="122"/>
      <c r="AD588" s="122"/>
      <c r="AE588" s="122"/>
      <c r="AF588" s="122"/>
      <c r="AG588" s="122"/>
      <c r="AH588" s="122"/>
      <c r="AI588" s="122"/>
      <c r="AJ588" s="122"/>
      <c r="AK588" s="122"/>
      <c r="AL588" s="122"/>
      <c r="AM588" s="122"/>
      <c r="AN588" s="122"/>
      <c r="AO588" s="122"/>
      <c r="AP588" s="122"/>
      <c r="AQ588" s="122"/>
      <c r="AR588" s="122"/>
      <c r="AS588" s="122"/>
      <c r="AT588" s="122"/>
      <c r="AU588" s="122"/>
      <c r="AV588" s="122"/>
      <c r="AW588" s="122"/>
      <c r="AX588" s="122"/>
      <c r="AY588" s="122"/>
      <c r="AZ588" s="122"/>
      <c r="BA588" s="122"/>
      <c r="BB588" s="122"/>
      <c r="BC588" s="122"/>
      <c r="BD588" s="122"/>
      <c r="BE588" s="122"/>
      <c r="BF588" s="122"/>
      <c r="BG588" s="122"/>
      <c r="BH588" s="122"/>
      <c r="BI588" s="122"/>
      <c r="BJ588" s="122"/>
      <c r="BK588" s="122"/>
    </row>
    <row r="589" spans="1:63" ht="12.75" x14ac:dyDescent="0.2">
      <c r="A589" s="122"/>
      <c r="B589" s="124"/>
      <c r="C589" s="124"/>
      <c r="D589" s="124"/>
      <c r="E589" s="122"/>
      <c r="F589" s="124"/>
      <c r="G589" s="122"/>
      <c r="H589" s="122"/>
      <c r="I589" s="122"/>
      <c r="J589" s="122"/>
      <c r="K589" s="122"/>
      <c r="L589" s="122"/>
      <c r="M589" s="122"/>
      <c r="N589" s="122"/>
      <c r="O589" s="122"/>
      <c r="P589" s="122"/>
      <c r="Q589" s="122"/>
      <c r="R589" s="122"/>
      <c r="S589" s="122"/>
      <c r="T589" s="122"/>
      <c r="U589" s="122"/>
      <c r="V589" s="122"/>
      <c r="W589" s="122"/>
      <c r="X589" s="122"/>
      <c r="Y589" s="122"/>
      <c r="Z589" s="122"/>
      <c r="AA589" s="122"/>
      <c r="AB589" s="122"/>
      <c r="AC589" s="122"/>
      <c r="AD589" s="122"/>
      <c r="AE589" s="122"/>
      <c r="AF589" s="122"/>
      <c r="AG589" s="122"/>
      <c r="AH589" s="122"/>
      <c r="AI589" s="122"/>
      <c r="AJ589" s="122"/>
      <c r="AK589" s="122"/>
      <c r="AL589" s="122"/>
      <c r="AM589" s="122"/>
      <c r="AN589" s="122"/>
      <c r="AO589" s="122"/>
      <c r="AP589" s="122"/>
      <c r="AQ589" s="122"/>
      <c r="AR589" s="122"/>
      <c r="AS589" s="122"/>
      <c r="AT589" s="122"/>
      <c r="AU589" s="122"/>
      <c r="AV589" s="122"/>
      <c r="AW589" s="122"/>
      <c r="AX589" s="122"/>
      <c r="AY589" s="122"/>
      <c r="AZ589" s="122"/>
      <c r="BA589" s="122"/>
      <c r="BB589" s="122"/>
      <c r="BC589" s="122"/>
      <c r="BD589" s="122"/>
      <c r="BE589" s="122"/>
      <c r="BF589" s="122"/>
      <c r="BG589" s="122"/>
      <c r="BH589" s="122"/>
      <c r="BI589" s="122"/>
      <c r="BJ589" s="122"/>
      <c r="BK589" s="122"/>
    </row>
    <row r="590" spans="1:63" ht="12.75" x14ac:dyDescent="0.2">
      <c r="A590" s="122"/>
      <c r="B590" s="124"/>
      <c r="C590" s="124"/>
      <c r="D590" s="124"/>
      <c r="E590" s="122"/>
      <c r="F590" s="124"/>
      <c r="G590" s="122"/>
      <c r="H590" s="122"/>
      <c r="I590" s="122"/>
      <c r="J590" s="122"/>
      <c r="K590" s="122"/>
      <c r="L590" s="122"/>
      <c r="M590" s="122"/>
      <c r="N590" s="122"/>
      <c r="O590" s="122"/>
      <c r="P590" s="122"/>
      <c r="Q590" s="122"/>
      <c r="R590" s="122"/>
      <c r="S590" s="122"/>
      <c r="T590" s="122"/>
      <c r="U590" s="122"/>
      <c r="V590" s="122"/>
      <c r="W590" s="122"/>
      <c r="X590" s="122"/>
      <c r="Y590" s="122"/>
      <c r="Z590" s="122"/>
      <c r="AA590" s="122"/>
      <c r="AB590" s="122"/>
      <c r="AC590" s="122"/>
      <c r="AD590" s="122"/>
      <c r="AE590" s="122"/>
      <c r="AF590" s="122"/>
      <c r="AG590" s="122"/>
      <c r="AH590" s="122"/>
      <c r="AI590" s="122"/>
      <c r="AJ590" s="122"/>
      <c r="AK590" s="122"/>
      <c r="AL590" s="122"/>
      <c r="AM590" s="122"/>
      <c r="AN590" s="122"/>
      <c r="AO590" s="122"/>
      <c r="AP590" s="122"/>
      <c r="AQ590" s="122"/>
      <c r="AR590" s="122"/>
      <c r="AS590" s="122"/>
      <c r="AT590" s="122"/>
      <c r="AU590" s="122"/>
      <c r="AV590" s="122"/>
      <c r="AW590" s="122"/>
      <c r="AX590" s="122"/>
      <c r="AY590" s="122"/>
      <c r="AZ590" s="122"/>
      <c r="BA590" s="122"/>
      <c r="BB590" s="122"/>
      <c r="BC590" s="122"/>
      <c r="BD590" s="122"/>
      <c r="BE590" s="122"/>
      <c r="BF590" s="122"/>
      <c r="BG590" s="122"/>
      <c r="BH590" s="122"/>
      <c r="BI590" s="122"/>
      <c r="BJ590" s="122"/>
      <c r="BK590" s="122"/>
    </row>
    <row r="591" spans="1:63" ht="12.75" x14ac:dyDescent="0.2">
      <c r="A591" s="122"/>
      <c r="B591" s="124"/>
      <c r="C591" s="124"/>
      <c r="D591" s="124"/>
      <c r="E591" s="122"/>
      <c r="F591" s="124"/>
      <c r="G591" s="122"/>
      <c r="H591" s="122"/>
      <c r="I591" s="122"/>
      <c r="J591" s="122"/>
      <c r="K591" s="122"/>
      <c r="L591" s="122"/>
      <c r="M591" s="122"/>
      <c r="N591" s="122"/>
      <c r="O591" s="122"/>
      <c r="P591" s="122"/>
      <c r="Q591" s="122"/>
      <c r="R591" s="122"/>
      <c r="S591" s="122"/>
      <c r="T591" s="122"/>
      <c r="U591" s="122"/>
      <c r="V591" s="122"/>
      <c r="W591" s="122"/>
      <c r="X591" s="122"/>
      <c r="Y591" s="122"/>
      <c r="Z591" s="122"/>
      <c r="AA591" s="122"/>
      <c r="AB591" s="122"/>
      <c r="AC591" s="122"/>
      <c r="AD591" s="122"/>
      <c r="AE591" s="122"/>
      <c r="AF591" s="122"/>
      <c r="AG591" s="122"/>
      <c r="AH591" s="122"/>
      <c r="AI591" s="122"/>
      <c r="AJ591" s="122"/>
      <c r="AK591" s="122"/>
      <c r="AL591" s="122"/>
      <c r="AM591" s="122"/>
      <c r="AN591" s="122"/>
      <c r="AO591" s="122"/>
      <c r="AP591" s="122"/>
      <c r="AQ591" s="122"/>
      <c r="AR591" s="122"/>
      <c r="AS591" s="122"/>
      <c r="AT591" s="122"/>
      <c r="AU591" s="122"/>
      <c r="AV591" s="122"/>
      <c r="AW591" s="122"/>
      <c r="AX591" s="122"/>
      <c r="AY591" s="122"/>
      <c r="AZ591" s="122"/>
      <c r="BA591" s="122"/>
      <c r="BB591" s="122"/>
      <c r="BC591" s="122"/>
      <c r="BD591" s="122"/>
      <c r="BE591" s="122"/>
      <c r="BF591" s="122"/>
      <c r="BG591" s="122"/>
      <c r="BH591" s="122"/>
      <c r="BI591" s="122"/>
      <c r="BJ591" s="122"/>
      <c r="BK591" s="122"/>
    </row>
    <row r="592" spans="1:63" ht="12.75" x14ac:dyDescent="0.2">
      <c r="A592" s="122"/>
      <c r="B592" s="124"/>
      <c r="C592" s="124"/>
      <c r="D592" s="124"/>
      <c r="E592" s="122"/>
      <c r="F592" s="124"/>
      <c r="G592" s="122"/>
      <c r="H592" s="122"/>
      <c r="I592" s="122"/>
      <c r="J592" s="122"/>
      <c r="K592" s="122"/>
      <c r="L592" s="122"/>
      <c r="M592" s="122"/>
      <c r="N592" s="122"/>
      <c r="O592" s="122"/>
      <c r="P592" s="122"/>
      <c r="Q592" s="122"/>
      <c r="R592" s="122"/>
      <c r="S592" s="122"/>
      <c r="T592" s="122"/>
      <c r="U592" s="122"/>
      <c r="V592" s="122"/>
      <c r="W592" s="122"/>
      <c r="X592" s="122"/>
      <c r="Y592" s="122"/>
      <c r="Z592" s="122"/>
      <c r="AA592" s="122"/>
      <c r="AB592" s="122"/>
      <c r="AC592" s="122"/>
      <c r="AD592" s="122"/>
      <c r="AE592" s="122"/>
      <c r="AF592" s="122"/>
      <c r="AG592" s="122"/>
      <c r="AH592" s="122"/>
      <c r="AI592" s="122"/>
      <c r="AJ592" s="122"/>
      <c r="AK592" s="122"/>
      <c r="AL592" s="122"/>
      <c r="AM592" s="122"/>
      <c r="AN592" s="122"/>
      <c r="AO592" s="122"/>
      <c r="AP592" s="122"/>
      <c r="AQ592" s="122"/>
      <c r="AR592" s="122"/>
      <c r="AS592" s="122"/>
      <c r="AT592" s="122"/>
      <c r="AU592" s="122"/>
      <c r="AV592" s="122"/>
      <c r="AW592" s="122"/>
      <c r="AX592" s="122"/>
      <c r="AY592" s="122"/>
      <c r="AZ592" s="122"/>
      <c r="BA592" s="122"/>
      <c r="BB592" s="122"/>
      <c r="BC592" s="122"/>
      <c r="BD592" s="122"/>
      <c r="BE592" s="122"/>
      <c r="BF592" s="122"/>
      <c r="BG592" s="122"/>
      <c r="BH592" s="122"/>
      <c r="BI592" s="122"/>
      <c r="BJ592" s="122"/>
      <c r="BK592" s="122"/>
    </row>
    <row r="593" spans="1:63" ht="12.75" x14ac:dyDescent="0.2">
      <c r="A593" s="122"/>
      <c r="B593" s="124"/>
      <c r="C593" s="124"/>
      <c r="D593" s="124"/>
      <c r="E593" s="122"/>
      <c r="F593" s="124"/>
      <c r="G593" s="122"/>
      <c r="H593" s="122"/>
      <c r="I593" s="122"/>
      <c r="J593" s="122"/>
      <c r="K593" s="122"/>
      <c r="L593" s="122"/>
      <c r="M593" s="122"/>
      <c r="N593" s="122"/>
      <c r="O593" s="122"/>
      <c r="P593" s="122"/>
      <c r="Q593" s="122"/>
      <c r="R593" s="122"/>
      <c r="S593" s="122"/>
      <c r="T593" s="122"/>
      <c r="U593" s="122"/>
      <c r="V593" s="122"/>
      <c r="W593" s="122"/>
      <c r="X593" s="122"/>
      <c r="Y593" s="122"/>
      <c r="Z593" s="122"/>
      <c r="AA593" s="122"/>
      <c r="AB593" s="122"/>
      <c r="AC593" s="122"/>
      <c r="AD593" s="122"/>
      <c r="AE593" s="122"/>
      <c r="AF593" s="122"/>
      <c r="AG593" s="122"/>
      <c r="AH593" s="122"/>
      <c r="AI593" s="122"/>
      <c r="AJ593" s="122"/>
      <c r="AK593" s="122"/>
      <c r="AL593" s="122"/>
      <c r="AM593" s="122"/>
      <c r="AN593" s="122"/>
      <c r="AO593" s="122"/>
      <c r="AP593" s="122"/>
      <c r="AQ593" s="122"/>
      <c r="AR593" s="122"/>
      <c r="AS593" s="122"/>
      <c r="AT593" s="122"/>
      <c r="AU593" s="122"/>
      <c r="AV593" s="122"/>
      <c r="AW593" s="122"/>
      <c r="AX593" s="122"/>
      <c r="AY593" s="122"/>
      <c r="AZ593" s="122"/>
      <c r="BA593" s="122"/>
      <c r="BB593" s="122"/>
      <c r="BC593" s="122"/>
      <c r="BD593" s="122"/>
      <c r="BE593" s="122"/>
      <c r="BF593" s="122"/>
      <c r="BG593" s="122"/>
      <c r="BH593" s="122"/>
      <c r="BI593" s="122"/>
      <c r="BJ593" s="122"/>
      <c r="BK593" s="122"/>
    </row>
    <row r="594" spans="1:63" ht="12.75" x14ac:dyDescent="0.2">
      <c r="A594" s="122"/>
      <c r="B594" s="124"/>
      <c r="C594" s="124"/>
      <c r="D594" s="124"/>
      <c r="E594" s="122"/>
      <c r="F594" s="124"/>
      <c r="G594" s="122"/>
      <c r="H594" s="122"/>
      <c r="I594" s="122"/>
      <c r="J594" s="122"/>
      <c r="K594" s="122"/>
      <c r="L594" s="122"/>
      <c r="M594" s="122"/>
      <c r="N594" s="122"/>
      <c r="O594" s="122"/>
      <c r="P594" s="122"/>
      <c r="Q594" s="122"/>
      <c r="R594" s="122"/>
      <c r="S594" s="122"/>
      <c r="T594" s="122"/>
      <c r="U594" s="122"/>
      <c r="V594" s="122"/>
      <c r="W594" s="122"/>
      <c r="X594" s="122"/>
      <c r="Y594" s="122"/>
      <c r="Z594" s="122"/>
      <c r="AA594" s="122"/>
      <c r="AB594" s="122"/>
      <c r="AC594" s="122"/>
      <c r="AD594" s="122"/>
      <c r="AE594" s="122"/>
      <c r="AF594" s="122"/>
      <c r="AG594" s="122"/>
      <c r="AH594" s="122"/>
      <c r="AI594" s="122"/>
      <c r="AJ594" s="122"/>
      <c r="AK594" s="122"/>
      <c r="AL594" s="122"/>
      <c r="AM594" s="122"/>
      <c r="AN594" s="122"/>
      <c r="AO594" s="122"/>
      <c r="AP594" s="122"/>
      <c r="AQ594" s="122"/>
      <c r="AR594" s="122"/>
      <c r="AS594" s="122"/>
      <c r="AT594" s="122"/>
      <c r="AU594" s="122"/>
      <c r="AV594" s="122"/>
      <c r="AW594" s="122"/>
      <c r="AX594" s="122"/>
      <c r="AY594" s="122"/>
      <c r="AZ594" s="122"/>
      <c r="BA594" s="122"/>
      <c r="BB594" s="122"/>
      <c r="BC594" s="122"/>
      <c r="BD594" s="122"/>
      <c r="BE594" s="122"/>
      <c r="BF594" s="122"/>
      <c r="BG594" s="122"/>
      <c r="BH594" s="122"/>
      <c r="BI594" s="122"/>
      <c r="BJ594" s="122"/>
      <c r="BK594" s="122"/>
    </row>
    <row r="595" spans="1:63" ht="12.75" x14ac:dyDescent="0.2">
      <c r="A595" s="122"/>
      <c r="B595" s="124"/>
      <c r="C595" s="124"/>
      <c r="D595" s="124"/>
      <c r="E595" s="122"/>
      <c r="F595" s="124"/>
      <c r="G595" s="122"/>
      <c r="H595" s="122"/>
      <c r="I595" s="122"/>
      <c r="J595" s="122"/>
      <c r="K595" s="122"/>
      <c r="L595" s="122"/>
      <c r="M595" s="122"/>
      <c r="N595" s="122"/>
      <c r="O595" s="122"/>
      <c r="P595" s="122"/>
      <c r="Q595" s="122"/>
      <c r="R595" s="122"/>
      <c r="S595" s="122"/>
      <c r="T595" s="122"/>
      <c r="U595" s="122"/>
      <c r="V595" s="122"/>
      <c r="W595" s="122"/>
      <c r="X595" s="122"/>
      <c r="Y595" s="122"/>
      <c r="Z595" s="122"/>
      <c r="AA595" s="122"/>
      <c r="AB595" s="122"/>
      <c r="AC595" s="122"/>
      <c r="AD595" s="122"/>
      <c r="AE595" s="122"/>
      <c r="AF595" s="122"/>
      <c r="AG595" s="122"/>
      <c r="AH595" s="122"/>
      <c r="AI595" s="122"/>
      <c r="AJ595" s="122"/>
      <c r="AK595" s="122"/>
      <c r="AL595" s="122"/>
      <c r="AM595" s="122"/>
      <c r="AN595" s="122"/>
      <c r="AO595" s="122"/>
      <c r="AP595" s="122"/>
      <c r="AQ595" s="122"/>
      <c r="AR595" s="122"/>
      <c r="AS595" s="122"/>
      <c r="AT595" s="122"/>
      <c r="AU595" s="122"/>
      <c r="AV595" s="122"/>
      <c r="AW595" s="122"/>
      <c r="AX595" s="122"/>
      <c r="AY595" s="122"/>
      <c r="AZ595" s="122"/>
      <c r="BA595" s="122"/>
      <c r="BB595" s="122"/>
      <c r="BC595" s="122"/>
      <c r="BD595" s="122"/>
      <c r="BE595" s="122"/>
      <c r="BF595" s="122"/>
      <c r="BG595" s="122"/>
      <c r="BH595" s="122"/>
      <c r="BI595" s="122"/>
      <c r="BJ595" s="122"/>
      <c r="BK595" s="122"/>
    </row>
    <row r="596" spans="1:63" ht="12.75" x14ac:dyDescent="0.2">
      <c r="A596" s="122"/>
      <c r="B596" s="124"/>
      <c r="C596" s="124"/>
      <c r="D596" s="124"/>
      <c r="E596" s="122"/>
      <c r="F596" s="124"/>
      <c r="G596" s="122"/>
      <c r="H596" s="122"/>
      <c r="I596" s="122"/>
      <c r="J596" s="122"/>
      <c r="K596" s="122"/>
      <c r="L596" s="122"/>
      <c r="M596" s="122"/>
      <c r="N596" s="122"/>
      <c r="O596" s="122"/>
      <c r="P596" s="122"/>
      <c r="Q596" s="122"/>
      <c r="R596" s="122"/>
      <c r="S596" s="122"/>
      <c r="T596" s="122"/>
      <c r="U596" s="122"/>
      <c r="V596" s="122"/>
      <c r="W596" s="122"/>
      <c r="X596" s="122"/>
      <c r="Y596" s="122"/>
      <c r="Z596" s="122"/>
      <c r="AA596" s="122"/>
      <c r="AB596" s="122"/>
      <c r="AC596" s="122"/>
      <c r="AD596" s="122"/>
      <c r="AE596" s="122"/>
      <c r="AF596" s="122"/>
      <c r="AG596" s="122"/>
      <c r="AH596" s="122"/>
      <c r="AI596" s="122"/>
      <c r="AJ596" s="122"/>
      <c r="AK596" s="122"/>
      <c r="AL596" s="122"/>
      <c r="AM596" s="122"/>
      <c r="AN596" s="122"/>
      <c r="AO596" s="122"/>
      <c r="AP596" s="122"/>
      <c r="AQ596" s="122"/>
      <c r="AR596" s="122"/>
      <c r="AS596" s="122"/>
      <c r="AT596" s="122"/>
      <c r="AU596" s="122"/>
      <c r="AV596" s="122"/>
      <c r="AW596" s="122"/>
      <c r="AX596" s="122"/>
      <c r="AY596" s="122"/>
      <c r="AZ596" s="122"/>
      <c r="BA596" s="122"/>
      <c r="BB596" s="122"/>
      <c r="BC596" s="122"/>
      <c r="BD596" s="122"/>
      <c r="BE596" s="122"/>
      <c r="BF596" s="122"/>
      <c r="BG596" s="122"/>
      <c r="BH596" s="122"/>
      <c r="BI596" s="122"/>
      <c r="BJ596" s="122"/>
      <c r="BK596" s="122"/>
    </row>
    <row r="597" spans="1:63" ht="12.75" x14ac:dyDescent="0.2">
      <c r="A597" s="122"/>
      <c r="B597" s="124"/>
      <c r="C597" s="124"/>
      <c r="D597" s="124"/>
      <c r="E597" s="122"/>
      <c r="F597" s="124"/>
      <c r="G597" s="122"/>
      <c r="H597" s="122"/>
      <c r="I597" s="122"/>
      <c r="J597" s="122"/>
      <c r="K597" s="122"/>
      <c r="L597" s="122"/>
      <c r="M597" s="122"/>
      <c r="N597" s="122"/>
      <c r="O597" s="122"/>
      <c r="P597" s="122"/>
      <c r="Q597" s="122"/>
      <c r="R597" s="122"/>
      <c r="S597" s="122"/>
      <c r="T597" s="122"/>
      <c r="U597" s="122"/>
      <c r="V597" s="122"/>
      <c r="W597" s="122"/>
      <c r="X597" s="122"/>
      <c r="Y597" s="122"/>
      <c r="Z597" s="122"/>
      <c r="AA597" s="122"/>
      <c r="AB597" s="122"/>
      <c r="AC597" s="122"/>
      <c r="AD597" s="122"/>
      <c r="AE597" s="122"/>
      <c r="AF597" s="122"/>
      <c r="AG597" s="122"/>
      <c r="AH597" s="122"/>
      <c r="AI597" s="122"/>
      <c r="AJ597" s="122"/>
      <c r="AK597" s="122"/>
      <c r="AL597" s="122"/>
      <c r="AM597" s="122"/>
      <c r="AN597" s="122"/>
      <c r="AO597" s="122"/>
      <c r="AP597" s="122"/>
      <c r="AQ597" s="122"/>
      <c r="AR597" s="122"/>
      <c r="AS597" s="122"/>
      <c r="AT597" s="122"/>
      <c r="AU597" s="122"/>
      <c r="AV597" s="122"/>
      <c r="AW597" s="122"/>
      <c r="AX597" s="122"/>
      <c r="AY597" s="122"/>
      <c r="AZ597" s="122"/>
      <c r="BA597" s="122"/>
      <c r="BB597" s="122"/>
      <c r="BC597" s="122"/>
      <c r="BD597" s="122"/>
      <c r="BE597" s="122"/>
      <c r="BF597" s="122"/>
      <c r="BG597" s="122"/>
      <c r="BH597" s="122"/>
      <c r="BI597" s="122"/>
      <c r="BJ597" s="122"/>
      <c r="BK597" s="122"/>
    </row>
    <row r="598" spans="1:63" ht="12.75" x14ac:dyDescent="0.2">
      <c r="A598" s="122"/>
      <c r="B598" s="124"/>
      <c r="C598" s="124"/>
      <c r="D598" s="124"/>
      <c r="E598" s="122"/>
      <c r="F598" s="124"/>
      <c r="G598" s="122"/>
      <c r="H598" s="122"/>
      <c r="I598" s="122"/>
      <c r="J598" s="122"/>
      <c r="K598" s="122"/>
      <c r="L598" s="122"/>
      <c r="M598" s="122"/>
      <c r="N598" s="122"/>
      <c r="O598" s="122"/>
      <c r="P598" s="122"/>
      <c r="Q598" s="122"/>
      <c r="R598" s="122"/>
      <c r="S598" s="122"/>
      <c r="T598" s="122"/>
      <c r="U598" s="122"/>
      <c r="V598" s="122"/>
      <c r="W598" s="122"/>
      <c r="X598" s="122"/>
      <c r="Y598" s="122"/>
      <c r="Z598" s="122"/>
      <c r="AA598" s="122"/>
      <c r="AB598" s="122"/>
      <c r="AC598" s="122"/>
      <c r="AD598" s="122"/>
      <c r="AE598" s="122"/>
      <c r="AF598" s="122"/>
      <c r="AG598" s="122"/>
      <c r="AH598" s="122"/>
      <c r="AI598" s="122"/>
      <c r="AJ598" s="122"/>
      <c r="AK598" s="122"/>
      <c r="AL598" s="122"/>
      <c r="AM598" s="122"/>
      <c r="AN598" s="122"/>
      <c r="AO598" s="122"/>
      <c r="AP598" s="122"/>
      <c r="AQ598" s="122"/>
      <c r="AR598" s="122"/>
      <c r="AS598" s="122"/>
      <c r="AT598" s="122"/>
      <c r="AU598" s="122"/>
      <c r="AV598" s="122"/>
      <c r="AW598" s="122"/>
      <c r="AX598" s="122"/>
      <c r="AY598" s="122"/>
      <c r="AZ598" s="122"/>
      <c r="BA598" s="122"/>
      <c r="BB598" s="122"/>
      <c r="BC598" s="122"/>
      <c r="BD598" s="122"/>
      <c r="BE598" s="122"/>
      <c r="BF598" s="122"/>
      <c r="BG598" s="122"/>
      <c r="BH598" s="122"/>
      <c r="BI598" s="122"/>
      <c r="BJ598" s="122"/>
      <c r="BK598" s="122"/>
    </row>
    <row r="599" spans="1:63" ht="12.75" x14ac:dyDescent="0.2">
      <c r="A599" s="122"/>
      <c r="B599" s="124"/>
      <c r="C599" s="124"/>
      <c r="D599" s="124"/>
      <c r="E599" s="122"/>
      <c r="F599" s="124"/>
      <c r="G599" s="122"/>
      <c r="H599" s="122"/>
      <c r="I599" s="122"/>
      <c r="J599" s="122"/>
      <c r="K599" s="122"/>
      <c r="L599" s="122"/>
      <c r="M599" s="122"/>
      <c r="N599" s="122"/>
      <c r="O599" s="122"/>
      <c r="P599" s="122"/>
      <c r="Q599" s="122"/>
      <c r="R599" s="122"/>
      <c r="S599" s="122"/>
      <c r="T599" s="122"/>
      <c r="U599" s="122"/>
      <c r="V599" s="122"/>
      <c r="W599" s="122"/>
      <c r="X599" s="122"/>
      <c r="Y599" s="122"/>
      <c r="Z599" s="122"/>
      <c r="AA599" s="122"/>
      <c r="AB599" s="122"/>
      <c r="AC599" s="122"/>
      <c r="AD599" s="122"/>
      <c r="AE599" s="122"/>
      <c r="AF599" s="122"/>
      <c r="AG599" s="122"/>
      <c r="AH599" s="122"/>
      <c r="AI599" s="122"/>
      <c r="AJ599" s="122"/>
      <c r="AK599" s="122"/>
      <c r="AL599" s="122"/>
      <c r="AM599" s="122"/>
      <c r="AN599" s="122"/>
      <c r="AO599" s="122"/>
      <c r="AP599" s="122"/>
      <c r="AQ599" s="122"/>
      <c r="AR599" s="122"/>
      <c r="AS599" s="122"/>
      <c r="AT599" s="122"/>
      <c r="AU599" s="122"/>
      <c r="AV599" s="122"/>
      <c r="AW599" s="122"/>
      <c r="AX599" s="122"/>
      <c r="AY599" s="122"/>
      <c r="AZ599" s="122"/>
      <c r="BA599" s="122"/>
      <c r="BB599" s="122"/>
      <c r="BC599" s="122"/>
      <c r="BD599" s="122"/>
      <c r="BE599" s="122"/>
      <c r="BF599" s="122"/>
      <c r="BG599" s="122"/>
      <c r="BH599" s="122"/>
      <c r="BI599" s="122"/>
      <c r="BJ599" s="122"/>
      <c r="BK599" s="122"/>
    </row>
    <row r="600" spans="1:63" ht="12.75" x14ac:dyDescent="0.2">
      <c r="A600" s="122"/>
      <c r="B600" s="124"/>
      <c r="C600" s="124"/>
      <c r="D600" s="124"/>
      <c r="E600" s="122"/>
      <c r="F600" s="124"/>
      <c r="G600" s="122"/>
      <c r="H600" s="122"/>
      <c r="I600" s="122"/>
      <c r="J600" s="122"/>
      <c r="K600" s="122"/>
      <c r="L600" s="122"/>
      <c r="M600" s="122"/>
      <c r="N600" s="122"/>
      <c r="O600" s="122"/>
      <c r="P600" s="122"/>
      <c r="Q600" s="122"/>
      <c r="R600" s="122"/>
      <c r="S600" s="122"/>
      <c r="T600" s="122"/>
      <c r="U600" s="122"/>
      <c r="V600" s="122"/>
      <c r="W600" s="122"/>
      <c r="X600" s="122"/>
      <c r="Y600" s="122"/>
      <c r="Z600" s="122"/>
      <c r="AA600" s="122"/>
      <c r="AB600" s="122"/>
      <c r="AC600" s="122"/>
      <c r="AD600" s="122"/>
      <c r="AE600" s="122"/>
      <c r="AF600" s="122"/>
      <c r="AG600" s="122"/>
      <c r="AH600" s="122"/>
      <c r="AI600" s="122"/>
      <c r="AJ600" s="122"/>
      <c r="AK600" s="122"/>
      <c r="AL600" s="122"/>
      <c r="AM600" s="122"/>
      <c r="AN600" s="122"/>
      <c r="AO600" s="122"/>
      <c r="AP600" s="122"/>
      <c r="AQ600" s="122"/>
      <c r="AR600" s="122"/>
      <c r="AS600" s="122"/>
      <c r="AT600" s="122"/>
      <c r="AU600" s="122"/>
      <c r="AV600" s="122"/>
      <c r="AW600" s="122"/>
      <c r="AX600" s="122"/>
      <c r="AY600" s="122"/>
      <c r="AZ600" s="122"/>
      <c r="BA600" s="122"/>
      <c r="BB600" s="122"/>
      <c r="BC600" s="122"/>
      <c r="BD600" s="122"/>
      <c r="BE600" s="122"/>
      <c r="BF600" s="122"/>
      <c r="BG600" s="122"/>
      <c r="BH600" s="122"/>
      <c r="BI600" s="122"/>
      <c r="BJ600" s="122"/>
      <c r="BK600" s="122"/>
    </row>
    <row r="601" spans="1:63" ht="12.75" x14ac:dyDescent="0.2">
      <c r="A601" s="122"/>
      <c r="B601" s="124"/>
      <c r="C601" s="124"/>
      <c r="D601" s="124"/>
      <c r="E601" s="122"/>
      <c r="F601" s="124"/>
      <c r="G601" s="122"/>
      <c r="H601" s="122"/>
      <c r="I601" s="122"/>
      <c r="J601" s="122"/>
      <c r="K601" s="122"/>
      <c r="L601" s="122"/>
      <c r="M601" s="122"/>
      <c r="N601" s="122"/>
      <c r="O601" s="122"/>
      <c r="P601" s="122"/>
      <c r="Q601" s="122"/>
      <c r="R601" s="122"/>
      <c r="S601" s="122"/>
      <c r="T601" s="122"/>
      <c r="U601" s="122"/>
      <c r="V601" s="122"/>
      <c r="W601" s="122"/>
      <c r="X601" s="122"/>
      <c r="Y601" s="122"/>
      <c r="Z601" s="122"/>
      <c r="AA601" s="122"/>
      <c r="AB601" s="122"/>
      <c r="AC601" s="122"/>
      <c r="AD601" s="122"/>
      <c r="AE601" s="122"/>
      <c r="AF601" s="122"/>
      <c r="AG601" s="122"/>
      <c r="AH601" s="122"/>
      <c r="AI601" s="122"/>
      <c r="AJ601" s="122"/>
      <c r="AK601" s="122"/>
      <c r="AL601" s="122"/>
      <c r="AM601" s="122"/>
      <c r="AN601" s="122"/>
      <c r="AO601" s="122"/>
      <c r="AP601" s="122"/>
      <c r="AQ601" s="122"/>
      <c r="AR601" s="122"/>
      <c r="AS601" s="122"/>
      <c r="AT601" s="122"/>
      <c r="AU601" s="122"/>
      <c r="AV601" s="122"/>
      <c r="AW601" s="122"/>
      <c r="AX601" s="122"/>
      <c r="AY601" s="122"/>
      <c r="AZ601" s="122"/>
      <c r="BA601" s="122"/>
      <c r="BB601" s="122"/>
      <c r="BC601" s="122"/>
      <c r="BD601" s="122"/>
      <c r="BE601" s="122"/>
      <c r="BF601" s="122"/>
      <c r="BG601" s="122"/>
      <c r="BH601" s="122"/>
      <c r="BI601" s="122"/>
      <c r="BJ601" s="122"/>
      <c r="BK601" s="122"/>
    </row>
    <row r="602" spans="1:63" ht="12.75" x14ac:dyDescent="0.2">
      <c r="A602" s="122"/>
      <c r="B602" s="124"/>
      <c r="C602" s="124"/>
      <c r="D602" s="124"/>
      <c r="E602" s="122"/>
      <c r="F602" s="124"/>
      <c r="G602" s="122"/>
      <c r="H602" s="122"/>
      <c r="I602" s="122"/>
      <c r="J602" s="122"/>
      <c r="K602" s="122"/>
      <c r="L602" s="122"/>
      <c r="M602" s="122"/>
      <c r="N602" s="122"/>
      <c r="O602" s="122"/>
      <c r="P602" s="122"/>
      <c r="Q602" s="122"/>
      <c r="R602" s="122"/>
      <c r="S602" s="122"/>
      <c r="T602" s="122"/>
      <c r="U602" s="122"/>
      <c r="V602" s="122"/>
      <c r="W602" s="122"/>
      <c r="X602" s="122"/>
      <c r="Y602" s="122"/>
      <c r="Z602" s="122"/>
      <c r="AA602" s="122"/>
      <c r="AB602" s="122"/>
      <c r="AC602" s="122"/>
      <c r="AD602" s="122"/>
      <c r="AE602" s="122"/>
      <c r="AF602" s="122"/>
      <c r="AG602" s="122"/>
      <c r="AH602" s="122"/>
      <c r="AI602" s="122"/>
      <c r="AJ602" s="122"/>
      <c r="AK602" s="122"/>
      <c r="AL602" s="122"/>
      <c r="AM602" s="122"/>
      <c r="AN602" s="122"/>
      <c r="AO602" s="122"/>
      <c r="AP602" s="122"/>
      <c r="AQ602" s="122"/>
      <c r="AR602" s="122"/>
      <c r="AS602" s="122"/>
      <c r="AT602" s="122"/>
      <c r="AU602" s="122"/>
      <c r="AV602" s="122"/>
      <c r="AW602" s="122"/>
      <c r="AX602" s="122"/>
      <c r="AY602" s="122"/>
      <c r="AZ602" s="122"/>
      <c r="BA602" s="122"/>
      <c r="BB602" s="122"/>
      <c r="BC602" s="122"/>
      <c r="BD602" s="122"/>
      <c r="BE602" s="122"/>
      <c r="BF602" s="122"/>
      <c r="BG602" s="122"/>
      <c r="BH602" s="122"/>
      <c r="BI602" s="122"/>
      <c r="BJ602" s="122"/>
      <c r="BK602" s="122"/>
    </row>
    <row r="603" spans="1:63" ht="12.75" x14ac:dyDescent="0.2">
      <c r="A603" s="122"/>
      <c r="B603" s="124"/>
      <c r="C603" s="124"/>
      <c r="D603" s="124"/>
      <c r="E603" s="122"/>
      <c r="F603" s="124"/>
      <c r="G603" s="122"/>
      <c r="H603" s="122"/>
      <c r="I603" s="122"/>
      <c r="J603" s="122"/>
      <c r="K603" s="122"/>
      <c r="L603" s="122"/>
      <c r="M603" s="122"/>
      <c r="N603" s="122"/>
      <c r="O603" s="122"/>
      <c r="P603" s="122"/>
      <c r="Q603" s="122"/>
      <c r="R603" s="122"/>
      <c r="S603" s="122"/>
      <c r="T603" s="122"/>
      <c r="U603" s="122"/>
      <c r="V603" s="122"/>
      <c r="W603" s="122"/>
      <c r="X603" s="122"/>
      <c r="Y603" s="122"/>
      <c r="Z603" s="122"/>
      <c r="AA603" s="122"/>
      <c r="AB603" s="122"/>
      <c r="AC603" s="122"/>
      <c r="AD603" s="122"/>
      <c r="AE603" s="122"/>
      <c r="AF603" s="122"/>
      <c r="AG603" s="122"/>
      <c r="AH603" s="122"/>
      <c r="AI603" s="122"/>
      <c r="AJ603" s="122"/>
      <c r="AK603" s="122"/>
      <c r="AL603" s="122"/>
      <c r="AM603" s="122"/>
      <c r="AN603" s="122"/>
      <c r="AO603" s="122"/>
      <c r="AP603" s="122"/>
      <c r="AQ603" s="122"/>
      <c r="AR603" s="122"/>
      <c r="AS603" s="122"/>
      <c r="AT603" s="122"/>
      <c r="AU603" s="122"/>
      <c r="AV603" s="122"/>
      <c r="AW603" s="122"/>
      <c r="AX603" s="122"/>
      <c r="AY603" s="122"/>
      <c r="AZ603" s="122"/>
      <c r="BA603" s="122"/>
      <c r="BB603" s="122"/>
      <c r="BC603" s="122"/>
      <c r="BD603" s="122"/>
      <c r="BE603" s="122"/>
      <c r="BF603" s="122"/>
      <c r="BG603" s="122"/>
      <c r="BH603" s="122"/>
      <c r="BI603" s="122"/>
      <c r="BJ603" s="122"/>
      <c r="BK603" s="122"/>
    </row>
    <row r="604" spans="1:63" ht="12.75" x14ac:dyDescent="0.2">
      <c r="A604" s="122"/>
      <c r="B604" s="124"/>
      <c r="C604" s="124"/>
      <c r="D604" s="124"/>
      <c r="E604" s="122"/>
      <c r="F604" s="124"/>
      <c r="G604" s="122"/>
      <c r="H604" s="122"/>
      <c r="I604" s="122"/>
      <c r="J604" s="122"/>
      <c r="K604" s="122"/>
      <c r="L604" s="122"/>
      <c r="M604" s="122"/>
      <c r="N604" s="122"/>
      <c r="O604" s="122"/>
      <c r="P604" s="122"/>
      <c r="Q604" s="122"/>
      <c r="R604" s="122"/>
      <c r="S604" s="122"/>
      <c r="T604" s="122"/>
      <c r="U604" s="122"/>
      <c r="V604" s="122"/>
      <c r="W604" s="122"/>
      <c r="X604" s="122"/>
      <c r="Y604" s="122"/>
      <c r="Z604" s="122"/>
      <c r="AA604" s="122"/>
      <c r="AB604" s="122"/>
      <c r="AC604" s="122"/>
      <c r="AD604" s="122"/>
      <c r="AE604" s="122"/>
      <c r="AF604" s="122"/>
      <c r="AG604" s="122"/>
      <c r="AH604" s="122"/>
      <c r="AI604" s="122"/>
      <c r="AJ604" s="122"/>
      <c r="AK604" s="122"/>
      <c r="AL604" s="122"/>
      <c r="AM604" s="122"/>
      <c r="AN604" s="122"/>
      <c r="AO604" s="122"/>
      <c r="AP604" s="122"/>
      <c r="AQ604" s="122"/>
      <c r="AR604" s="122"/>
      <c r="AS604" s="122"/>
      <c r="AT604" s="122"/>
      <c r="AU604" s="122"/>
      <c r="AV604" s="122"/>
      <c r="AW604" s="122"/>
      <c r="AX604" s="122"/>
      <c r="AY604" s="122"/>
      <c r="AZ604" s="122"/>
      <c r="BA604" s="122"/>
      <c r="BB604" s="122"/>
      <c r="BC604" s="122"/>
      <c r="BD604" s="122"/>
      <c r="BE604" s="122"/>
      <c r="BF604" s="122"/>
      <c r="BG604" s="122"/>
      <c r="BH604" s="122"/>
      <c r="BI604" s="122"/>
      <c r="BJ604" s="122"/>
      <c r="BK604" s="122"/>
    </row>
    <row r="605" spans="1:63" ht="12.75" x14ac:dyDescent="0.2">
      <c r="A605" s="122"/>
      <c r="B605" s="124"/>
      <c r="C605" s="124"/>
      <c r="D605" s="124"/>
      <c r="E605" s="122"/>
      <c r="F605" s="124"/>
      <c r="G605" s="122"/>
      <c r="H605" s="122"/>
      <c r="I605" s="122"/>
      <c r="J605" s="122"/>
      <c r="K605" s="122"/>
      <c r="L605" s="122"/>
      <c r="M605" s="122"/>
      <c r="N605" s="122"/>
      <c r="O605" s="122"/>
      <c r="P605" s="122"/>
      <c r="Q605" s="122"/>
      <c r="R605" s="122"/>
      <c r="S605" s="122"/>
      <c r="T605" s="122"/>
      <c r="U605" s="122"/>
      <c r="V605" s="122"/>
      <c r="W605" s="122"/>
      <c r="X605" s="122"/>
      <c r="Y605" s="122"/>
      <c r="Z605" s="122"/>
      <c r="AA605" s="122"/>
      <c r="AB605" s="122"/>
      <c r="AC605" s="122"/>
      <c r="AD605" s="122"/>
      <c r="AE605" s="122"/>
      <c r="AF605" s="122"/>
      <c r="AG605" s="122"/>
      <c r="AH605" s="122"/>
      <c r="AI605" s="122"/>
      <c r="AJ605" s="122"/>
      <c r="AK605" s="122"/>
      <c r="AL605" s="122"/>
      <c r="AM605" s="122"/>
      <c r="AN605" s="122"/>
      <c r="AO605" s="122"/>
      <c r="AP605" s="122"/>
      <c r="AQ605" s="122"/>
      <c r="AR605" s="122"/>
      <c r="AS605" s="122"/>
      <c r="AT605" s="122"/>
      <c r="AU605" s="122"/>
      <c r="AV605" s="122"/>
      <c r="AW605" s="122"/>
      <c r="AX605" s="122"/>
      <c r="AY605" s="122"/>
      <c r="AZ605" s="122"/>
      <c r="BA605" s="122"/>
      <c r="BB605" s="122"/>
      <c r="BC605" s="122"/>
      <c r="BD605" s="122"/>
      <c r="BE605" s="122"/>
      <c r="BF605" s="122"/>
      <c r="BG605" s="122"/>
      <c r="BH605" s="122"/>
      <c r="BI605" s="122"/>
      <c r="BJ605" s="122"/>
      <c r="BK605" s="122"/>
    </row>
    <row r="606" spans="1:63" ht="12.75" x14ac:dyDescent="0.2">
      <c r="A606" s="122"/>
      <c r="B606" s="124"/>
      <c r="C606" s="124"/>
      <c r="D606" s="124"/>
      <c r="E606" s="122"/>
      <c r="F606" s="124"/>
      <c r="G606" s="122"/>
      <c r="H606" s="122"/>
      <c r="I606" s="122"/>
      <c r="J606" s="122"/>
      <c r="K606" s="122"/>
      <c r="L606" s="122"/>
      <c r="M606" s="122"/>
      <c r="N606" s="122"/>
      <c r="O606" s="122"/>
      <c r="P606" s="122"/>
      <c r="Q606" s="122"/>
      <c r="R606" s="122"/>
      <c r="S606" s="122"/>
      <c r="T606" s="122"/>
      <c r="U606" s="122"/>
      <c r="V606" s="122"/>
      <c r="W606" s="122"/>
      <c r="X606" s="122"/>
      <c r="Y606" s="122"/>
      <c r="Z606" s="122"/>
      <c r="AA606" s="122"/>
      <c r="AB606" s="122"/>
      <c r="AC606" s="122"/>
      <c r="AD606" s="122"/>
      <c r="AE606" s="122"/>
      <c r="AF606" s="122"/>
      <c r="AG606" s="122"/>
      <c r="AH606" s="122"/>
      <c r="AI606" s="122"/>
      <c r="AJ606" s="122"/>
      <c r="AK606" s="122"/>
      <c r="AL606" s="122"/>
      <c r="AM606" s="122"/>
      <c r="AN606" s="122"/>
      <c r="AO606" s="122"/>
      <c r="AP606" s="122"/>
      <c r="AQ606" s="122"/>
      <c r="AR606" s="122"/>
      <c r="AS606" s="122"/>
      <c r="AT606" s="122"/>
      <c r="AU606" s="122"/>
      <c r="AV606" s="122"/>
      <c r="AW606" s="122"/>
      <c r="AX606" s="122"/>
      <c r="AY606" s="122"/>
      <c r="AZ606" s="122"/>
      <c r="BA606" s="122"/>
      <c r="BB606" s="122"/>
      <c r="BC606" s="122"/>
      <c r="BD606" s="122"/>
      <c r="BE606" s="122"/>
      <c r="BF606" s="122"/>
      <c r="BG606" s="122"/>
      <c r="BH606" s="122"/>
      <c r="BI606" s="122"/>
      <c r="BJ606" s="122"/>
      <c r="BK606" s="122"/>
    </row>
    <row r="607" spans="1:63" ht="12.75" x14ac:dyDescent="0.2">
      <c r="A607" s="122"/>
      <c r="B607" s="124"/>
      <c r="C607" s="124"/>
      <c r="D607" s="124"/>
      <c r="E607" s="122"/>
      <c r="F607" s="124"/>
      <c r="G607" s="122"/>
      <c r="H607" s="122"/>
      <c r="I607" s="122"/>
      <c r="J607" s="122"/>
      <c r="K607" s="122"/>
      <c r="L607" s="122"/>
      <c r="M607" s="122"/>
      <c r="N607" s="122"/>
      <c r="O607" s="122"/>
      <c r="P607" s="122"/>
      <c r="Q607" s="122"/>
      <c r="R607" s="122"/>
      <c r="S607" s="122"/>
      <c r="T607" s="122"/>
      <c r="U607" s="122"/>
      <c r="V607" s="122"/>
      <c r="W607" s="122"/>
      <c r="X607" s="122"/>
      <c r="Y607" s="122"/>
      <c r="Z607" s="122"/>
      <c r="AA607" s="122"/>
      <c r="AB607" s="122"/>
      <c r="AC607" s="122"/>
      <c r="AD607" s="122"/>
      <c r="AE607" s="122"/>
      <c r="AF607" s="122"/>
      <c r="AG607" s="122"/>
      <c r="AH607" s="122"/>
      <c r="AI607" s="122"/>
      <c r="AJ607" s="122"/>
      <c r="AK607" s="122"/>
      <c r="AL607" s="122"/>
      <c r="AM607" s="122"/>
      <c r="AN607" s="122"/>
      <c r="AO607" s="122"/>
      <c r="AP607" s="122"/>
      <c r="AQ607" s="122"/>
      <c r="AR607" s="122"/>
      <c r="AS607" s="122"/>
      <c r="AT607" s="122"/>
      <c r="AU607" s="122"/>
      <c r="AV607" s="122"/>
      <c r="AW607" s="122"/>
      <c r="AX607" s="122"/>
      <c r="AY607" s="122"/>
      <c r="AZ607" s="122"/>
      <c r="BA607" s="122"/>
      <c r="BB607" s="122"/>
      <c r="BC607" s="122"/>
      <c r="BD607" s="122"/>
      <c r="BE607" s="122"/>
      <c r="BF607" s="122"/>
      <c r="BG607" s="122"/>
      <c r="BH607" s="122"/>
      <c r="BI607" s="122"/>
      <c r="BJ607" s="122"/>
      <c r="BK607" s="122"/>
    </row>
    <row r="608" spans="1:63" ht="12.75" x14ac:dyDescent="0.2">
      <c r="A608" s="122"/>
      <c r="B608" s="124"/>
      <c r="C608" s="124"/>
      <c r="D608" s="124"/>
      <c r="E608" s="122"/>
      <c r="F608" s="124"/>
      <c r="G608" s="122"/>
      <c r="H608" s="122"/>
      <c r="I608" s="122"/>
      <c r="J608" s="122"/>
      <c r="K608" s="122"/>
      <c r="L608" s="122"/>
      <c r="M608" s="122"/>
      <c r="N608" s="122"/>
      <c r="O608" s="122"/>
      <c r="P608" s="122"/>
      <c r="Q608" s="122"/>
      <c r="R608" s="122"/>
      <c r="S608" s="122"/>
      <c r="T608" s="122"/>
      <c r="U608" s="122"/>
      <c r="V608" s="122"/>
      <c r="W608" s="122"/>
      <c r="X608" s="122"/>
      <c r="Y608" s="122"/>
      <c r="Z608" s="122"/>
      <c r="AA608" s="122"/>
      <c r="AB608" s="122"/>
      <c r="AC608" s="122"/>
      <c r="AD608" s="122"/>
      <c r="AE608" s="122"/>
      <c r="AF608" s="122"/>
      <c r="AG608" s="122"/>
      <c r="AH608" s="122"/>
      <c r="AI608" s="122"/>
      <c r="AJ608" s="122"/>
      <c r="AK608" s="122"/>
      <c r="AL608" s="122"/>
      <c r="AM608" s="122"/>
      <c r="AN608" s="122"/>
      <c r="AO608" s="122"/>
      <c r="AP608" s="122"/>
      <c r="AQ608" s="122"/>
      <c r="AR608" s="122"/>
      <c r="AS608" s="122"/>
      <c r="AT608" s="122"/>
      <c r="AU608" s="122"/>
      <c r="AV608" s="122"/>
      <c r="AW608" s="122"/>
      <c r="AX608" s="122"/>
      <c r="AY608" s="122"/>
      <c r="AZ608" s="122"/>
      <c r="BA608" s="122"/>
      <c r="BB608" s="122"/>
      <c r="BC608" s="122"/>
      <c r="BD608" s="122"/>
      <c r="BE608" s="122"/>
      <c r="BF608" s="122"/>
      <c r="BG608" s="122"/>
      <c r="BH608" s="122"/>
      <c r="BI608" s="122"/>
      <c r="BJ608" s="122"/>
      <c r="BK608" s="122"/>
    </row>
    <row r="609" spans="1:63" ht="12.75" x14ac:dyDescent="0.2">
      <c r="A609" s="122"/>
      <c r="B609" s="124"/>
      <c r="C609" s="124"/>
      <c r="D609" s="124"/>
      <c r="E609" s="122"/>
      <c r="F609" s="124"/>
      <c r="G609" s="122"/>
      <c r="H609" s="122"/>
      <c r="I609" s="122"/>
      <c r="J609" s="122"/>
      <c r="K609" s="122"/>
      <c r="L609" s="122"/>
      <c r="M609" s="122"/>
      <c r="N609" s="122"/>
      <c r="O609" s="122"/>
      <c r="P609" s="122"/>
      <c r="Q609" s="122"/>
      <c r="R609" s="122"/>
      <c r="S609" s="122"/>
      <c r="T609" s="122"/>
      <c r="U609" s="122"/>
      <c r="V609" s="122"/>
      <c r="W609" s="122"/>
      <c r="X609" s="122"/>
      <c r="Y609" s="122"/>
      <c r="Z609" s="122"/>
      <c r="AA609" s="122"/>
      <c r="AB609" s="122"/>
      <c r="AC609" s="122"/>
      <c r="AD609" s="122"/>
      <c r="AE609" s="122"/>
      <c r="AF609" s="122"/>
      <c r="AG609" s="122"/>
      <c r="AH609" s="122"/>
      <c r="AI609" s="122"/>
      <c r="AJ609" s="122"/>
      <c r="AK609" s="122"/>
      <c r="AL609" s="122"/>
      <c r="AM609" s="122"/>
      <c r="AN609" s="122"/>
      <c r="AO609" s="122"/>
      <c r="AP609" s="122"/>
      <c r="AQ609" s="122"/>
      <c r="AR609" s="122"/>
      <c r="AS609" s="122"/>
      <c r="AT609" s="122"/>
      <c r="AU609" s="122"/>
      <c r="AV609" s="122"/>
      <c r="AW609" s="122"/>
      <c r="AX609" s="122"/>
      <c r="AY609" s="122"/>
      <c r="AZ609" s="122"/>
      <c r="BA609" s="122"/>
      <c r="BB609" s="122"/>
      <c r="BC609" s="122"/>
      <c r="BD609" s="122"/>
      <c r="BE609" s="122"/>
      <c r="BF609" s="122"/>
      <c r="BG609" s="122"/>
      <c r="BH609" s="122"/>
      <c r="BI609" s="122"/>
      <c r="BJ609" s="122"/>
      <c r="BK609" s="122"/>
    </row>
    <row r="610" spans="1:63" ht="12.75" x14ac:dyDescent="0.2">
      <c r="A610" s="122"/>
      <c r="B610" s="124"/>
      <c r="C610" s="124"/>
      <c r="D610" s="124"/>
      <c r="E610" s="122"/>
      <c r="F610" s="124"/>
      <c r="G610" s="122"/>
      <c r="H610" s="122"/>
      <c r="I610" s="122"/>
      <c r="J610" s="122"/>
      <c r="K610" s="122"/>
      <c r="L610" s="122"/>
      <c r="M610" s="122"/>
      <c r="N610" s="122"/>
      <c r="O610" s="122"/>
      <c r="P610" s="122"/>
      <c r="Q610" s="122"/>
      <c r="R610" s="122"/>
      <c r="S610" s="122"/>
      <c r="T610" s="122"/>
      <c r="U610" s="122"/>
      <c r="V610" s="122"/>
      <c r="W610" s="122"/>
      <c r="X610" s="122"/>
      <c r="Y610" s="122"/>
      <c r="Z610" s="122"/>
      <c r="AA610" s="122"/>
      <c r="AB610" s="122"/>
      <c r="AC610" s="122"/>
      <c r="AD610" s="122"/>
      <c r="AE610" s="122"/>
      <c r="AF610" s="122"/>
      <c r="AG610" s="122"/>
      <c r="AH610" s="122"/>
      <c r="AI610" s="122"/>
      <c r="AJ610" s="122"/>
      <c r="AK610" s="122"/>
      <c r="AL610" s="122"/>
      <c r="AM610" s="122"/>
      <c r="AN610" s="122"/>
      <c r="AO610" s="122"/>
      <c r="AP610" s="122"/>
      <c r="AQ610" s="122"/>
      <c r="AR610" s="122"/>
      <c r="AS610" s="122"/>
      <c r="AT610" s="122"/>
      <c r="AU610" s="122"/>
      <c r="AV610" s="122"/>
      <c r="AW610" s="122"/>
      <c r="AX610" s="122"/>
      <c r="AY610" s="122"/>
      <c r="AZ610" s="122"/>
      <c r="BA610" s="122"/>
      <c r="BB610" s="122"/>
      <c r="BC610" s="122"/>
      <c r="BD610" s="122"/>
      <c r="BE610" s="122"/>
      <c r="BF610" s="122"/>
      <c r="BG610" s="122"/>
      <c r="BH610" s="122"/>
      <c r="BI610" s="122"/>
      <c r="BJ610" s="122"/>
      <c r="BK610" s="122"/>
    </row>
    <row r="611" spans="1:63" ht="12.75" x14ac:dyDescent="0.2">
      <c r="A611" s="122"/>
      <c r="B611" s="124"/>
      <c r="C611" s="124"/>
      <c r="D611" s="124"/>
      <c r="E611" s="122"/>
      <c r="F611" s="124"/>
      <c r="G611" s="122"/>
      <c r="H611" s="122"/>
      <c r="I611" s="122"/>
      <c r="J611" s="122"/>
      <c r="K611" s="122"/>
      <c r="L611" s="122"/>
      <c r="M611" s="122"/>
      <c r="N611" s="122"/>
      <c r="O611" s="122"/>
      <c r="P611" s="122"/>
      <c r="Q611" s="122"/>
      <c r="R611" s="122"/>
      <c r="S611" s="122"/>
      <c r="T611" s="122"/>
      <c r="U611" s="122"/>
      <c r="V611" s="122"/>
      <c r="W611" s="122"/>
      <c r="X611" s="122"/>
      <c r="Y611" s="122"/>
      <c r="Z611" s="122"/>
      <c r="AA611" s="122"/>
      <c r="AB611" s="122"/>
      <c r="AC611" s="122"/>
      <c r="AD611" s="122"/>
      <c r="AE611" s="122"/>
      <c r="AF611" s="122"/>
      <c r="AG611" s="122"/>
      <c r="AH611" s="122"/>
      <c r="AI611" s="122"/>
      <c r="AJ611" s="122"/>
      <c r="AK611" s="122"/>
      <c r="AL611" s="122"/>
      <c r="AM611" s="122"/>
      <c r="AN611" s="122"/>
      <c r="AO611" s="122"/>
      <c r="AP611" s="122"/>
      <c r="AQ611" s="122"/>
      <c r="AR611" s="122"/>
      <c r="AS611" s="122"/>
      <c r="AT611" s="122"/>
      <c r="AU611" s="122"/>
      <c r="AV611" s="122"/>
      <c r="AW611" s="122"/>
      <c r="AX611" s="122"/>
      <c r="AY611" s="122"/>
      <c r="AZ611" s="122"/>
      <c r="BA611" s="122"/>
      <c r="BB611" s="122"/>
      <c r="BC611" s="122"/>
      <c r="BD611" s="122"/>
      <c r="BE611" s="122"/>
      <c r="BF611" s="122"/>
      <c r="BG611" s="122"/>
      <c r="BH611" s="122"/>
      <c r="BI611" s="122"/>
      <c r="BJ611" s="122"/>
      <c r="BK611" s="122"/>
    </row>
    <row r="612" spans="1:63" ht="12.75" x14ac:dyDescent="0.2">
      <c r="A612" s="122"/>
      <c r="B612" s="124"/>
      <c r="C612" s="124"/>
      <c r="D612" s="124"/>
      <c r="E612" s="122"/>
      <c r="F612" s="124"/>
      <c r="G612" s="122"/>
      <c r="H612" s="122"/>
      <c r="I612" s="122"/>
      <c r="J612" s="122"/>
      <c r="K612" s="122"/>
      <c r="L612" s="122"/>
      <c r="M612" s="122"/>
      <c r="N612" s="122"/>
      <c r="O612" s="122"/>
      <c r="P612" s="122"/>
      <c r="Q612" s="122"/>
      <c r="R612" s="122"/>
      <c r="S612" s="122"/>
      <c r="T612" s="122"/>
      <c r="U612" s="122"/>
      <c r="V612" s="122"/>
      <c r="W612" s="122"/>
      <c r="X612" s="122"/>
      <c r="Y612" s="122"/>
      <c r="Z612" s="122"/>
      <c r="AA612" s="122"/>
      <c r="AB612" s="122"/>
      <c r="AC612" s="122"/>
      <c r="AD612" s="122"/>
      <c r="AE612" s="122"/>
      <c r="AF612" s="122"/>
      <c r="AG612" s="122"/>
      <c r="AH612" s="122"/>
      <c r="AI612" s="122"/>
      <c r="AJ612" s="122"/>
      <c r="AK612" s="122"/>
      <c r="AL612" s="122"/>
      <c r="AM612" s="122"/>
      <c r="AN612" s="122"/>
      <c r="AO612" s="122"/>
      <c r="AP612" s="122"/>
      <c r="AQ612" s="122"/>
      <c r="AR612" s="122"/>
      <c r="AS612" s="122"/>
      <c r="AT612" s="122"/>
      <c r="AU612" s="122"/>
      <c r="AV612" s="122"/>
      <c r="AW612" s="122"/>
      <c r="AX612" s="122"/>
      <c r="AY612" s="122"/>
      <c r="AZ612" s="122"/>
      <c r="BA612" s="122"/>
      <c r="BB612" s="122"/>
      <c r="BC612" s="122"/>
      <c r="BD612" s="122"/>
      <c r="BE612" s="122"/>
      <c r="BF612" s="122"/>
      <c r="BG612" s="122"/>
      <c r="BH612" s="122"/>
      <c r="BI612" s="122"/>
      <c r="BJ612" s="122"/>
      <c r="BK612" s="122"/>
    </row>
    <row r="613" spans="1:63" ht="12.75" x14ac:dyDescent="0.2">
      <c r="A613" s="122"/>
      <c r="B613" s="124"/>
      <c r="C613" s="124"/>
      <c r="D613" s="124"/>
      <c r="E613" s="122"/>
      <c r="F613" s="124"/>
      <c r="G613" s="122"/>
      <c r="H613" s="122"/>
      <c r="I613" s="122"/>
      <c r="J613" s="122"/>
      <c r="K613" s="122"/>
      <c r="L613" s="122"/>
      <c r="M613" s="122"/>
      <c r="N613" s="122"/>
      <c r="O613" s="122"/>
      <c r="P613" s="122"/>
      <c r="Q613" s="122"/>
      <c r="R613" s="122"/>
      <c r="S613" s="122"/>
      <c r="T613" s="122"/>
      <c r="U613" s="122"/>
      <c r="V613" s="122"/>
      <c r="W613" s="122"/>
      <c r="X613" s="122"/>
      <c r="Y613" s="122"/>
      <c r="Z613" s="122"/>
      <c r="AA613" s="122"/>
      <c r="AB613" s="122"/>
      <c r="AC613" s="122"/>
      <c r="AD613" s="122"/>
      <c r="AE613" s="122"/>
      <c r="AF613" s="122"/>
      <c r="AG613" s="122"/>
      <c r="AH613" s="122"/>
      <c r="AI613" s="122"/>
      <c r="AJ613" s="122"/>
      <c r="AK613" s="122"/>
      <c r="AL613" s="122"/>
      <c r="AM613" s="122"/>
      <c r="AN613" s="122"/>
      <c r="AO613" s="122"/>
      <c r="AP613" s="122"/>
      <c r="AQ613" s="122"/>
      <c r="AR613" s="122"/>
      <c r="AS613" s="122"/>
      <c r="AT613" s="122"/>
      <c r="AU613" s="122"/>
      <c r="AV613" s="122"/>
      <c r="AW613" s="122"/>
      <c r="AX613" s="122"/>
      <c r="AY613" s="122"/>
      <c r="AZ613" s="122"/>
      <c r="BA613" s="122"/>
      <c r="BB613" s="122"/>
      <c r="BC613" s="122"/>
      <c r="BD613" s="122"/>
      <c r="BE613" s="122"/>
      <c r="BF613" s="122"/>
      <c r="BG613" s="122"/>
      <c r="BH613" s="122"/>
      <c r="BI613" s="122"/>
      <c r="BJ613" s="122"/>
      <c r="BK613" s="122"/>
    </row>
    <row r="614" spans="1:63" ht="12.75" x14ac:dyDescent="0.2">
      <c r="A614" s="122"/>
      <c r="B614" s="124"/>
      <c r="C614" s="124"/>
      <c r="D614" s="124"/>
      <c r="E614" s="122"/>
      <c r="F614" s="124"/>
      <c r="G614" s="122"/>
      <c r="H614" s="122"/>
      <c r="I614" s="122"/>
      <c r="J614" s="122"/>
      <c r="K614" s="122"/>
      <c r="L614" s="122"/>
      <c r="M614" s="122"/>
      <c r="N614" s="122"/>
      <c r="O614" s="122"/>
      <c r="P614" s="122"/>
      <c r="Q614" s="122"/>
      <c r="R614" s="122"/>
      <c r="S614" s="122"/>
      <c r="T614" s="122"/>
      <c r="U614" s="122"/>
      <c r="V614" s="122"/>
      <c r="W614" s="122"/>
      <c r="X614" s="122"/>
      <c r="Y614" s="122"/>
      <c r="Z614" s="122"/>
      <c r="AA614" s="122"/>
      <c r="AB614" s="122"/>
      <c r="AC614" s="122"/>
      <c r="AD614" s="122"/>
      <c r="AE614" s="122"/>
      <c r="AF614" s="122"/>
      <c r="AG614" s="122"/>
      <c r="AH614" s="122"/>
      <c r="AI614" s="122"/>
      <c r="AJ614" s="122"/>
      <c r="AK614" s="122"/>
      <c r="AL614" s="122"/>
      <c r="AM614" s="122"/>
      <c r="AN614" s="122"/>
      <c r="AO614" s="122"/>
      <c r="AP614" s="122"/>
      <c r="AQ614" s="122"/>
      <c r="AR614" s="122"/>
      <c r="AS614" s="122"/>
      <c r="AT614" s="122"/>
      <c r="AU614" s="122"/>
      <c r="AV614" s="122"/>
      <c r="AW614" s="122"/>
      <c r="AX614" s="122"/>
      <c r="AY614" s="122"/>
      <c r="AZ614" s="122"/>
      <c r="BA614" s="122"/>
      <c r="BB614" s="122"/>
      <c r="BC614" s="122"/>
      <c r="BD614" s="122"/>
      <c r="BE614" s="122"/>
      <c r="BF614" s="122"/>
      <c r="BG614" s="122"/>
      <c r="BH614" s="122"/>
      <c r="BI614" s="122"/>
      <c r="BJ614" s="122"/>
      <c r="BK614" s="122"/>
    </row>
    <row r="615" spans="1:63" ht="12.75" x14ac:dyDescent="0.2">
      <c r="A615" s="122"/>
      <c r="B615" s="124"/>
      <c r="C615" s="124"/>
      <c r="D615" s="124"/>
      <c r="E615" s="122"/>
      <c r="F615" s="124"/>
      <c r="G615" s="122"/>
      <c r="H615" s="122"/>
      <c r="I615" s="122"/>
      <c r="J615" s="122"/>
      <c r="K615" s="122"/>
      <c r="L615" s="122"/>
      <c r="M615" s="122"/>
      <c r="N615" s="122"/>
      <c r="O615" s="122"/>
      <c r="P615" s="122"/>
      <c r="Q615" s="122"/>
      <c r="R615" s="122"/>
      <c r="S615" s="122"/>
      <c r="T615" s="122"/>
      <c r="U615" s="122"/>
      <c r="V615" s="122"/>
      <c r="W615" s="122"/>
      <c r="X615" s="122"/>
      <c r="Y615" s="122"/>
      <c r="Z615" s="122"/>
      <c r="AA615" s="122"/>
      <c r="AB615" s="122"/>
      <c r="AC615" s="122"/>
      <c r="AD615" s="122"/>
      <c r="AE615" s="122"/>
      <c r="AF615" s="122"/>
      <c r="AG615" s="122"/>
      <c r="AH615" s="122"/>
      <c r="AI615" s="122"/>
      <c r="AJ615" s="122"/>
      <c r="AK615" s="122"/>
      <c r="AL615" s="122"/>
      <c r="AM615" s="122"/>
      <c r="AN615" s="122"/>
      <c r="AO615" s="122"/>
      <c r="AP615" s="122"/>
      <c r="AQ615" s="122"/>
      <c r="AR615" s="122"/>
      <c r="AS615" s="122"/>
      <c r="AT615" s="122"/>
      <c r="AU615" s="122"/>
      <c r="AV615" s="122"/>
      <c r="AW615" s="122"/>
      <c r="AX615" s="122"/>
      <c r="AY615" s="122"/>
      <c r="AZ615" s="122"/>
      <c r="BA615" s="122"/>
      <c r="BB615" s="122"/>
      <c r="BC615" s="122"/>
      <c r="BD615" s="122"/>
      <c r="BE615" s="122"/>
      <c r="BF615" s="122"/>
      <c r="BG615" s="122"/>
      <c r="BH615" s="122"/>
      <c r="BI615" s="122"/>
      <c r="BJ615" s="122"/>
      <c r="BK615" s="122"/>
    </row>
    <row r="616" spans="1:63" ht="12.75" x14ac:dyDescent="0.2">
      <c r="A616" s="122"/>
      <c r="B616" s="124"/>
      <c r="C616" s="124"/>
      <c r="D616" s="124"/>
      <c r="E616" s="122"/>
      <c r="F616" s="124"/>
      <c r="G616" s="122"/>
      <c r="H616" s="122"/>
      <c r="I616" s="122"/>
      <c r="J616" s="122"/>
      <c r="K616" s="122"/>
      <c r="L616" s="122"/>
      <c r="M616" s="122"/>
      <c r="N616" s="122"/>
      <c r="O616" s="122"/>
      <c r="P616" s="122"/>
      <c r="Q616" s="122"/>
      <c r="R616" s="122"/>
      <c r="S616" s="122"/>
      <c r="T616" s="122"/>
      <c r="U616" s="122"/>
      <c r="V616" s="122"/>
      <c r="W616" s="122"/>
      <c r="X616" s="122"/>
      <c r="Y616" s="122"/>
      <c r="Z616" s="122"/>
      <c r="AA616" s="122"/>
      <c r="AB616" s="122"/>
      <c r="AC616" s="122"/>
      <c r="AD616" s="122"/>
      <c r="AE616" s="122"/>
      <c r="AF616" s="122"/>
      <c r="AG616" s="122"/>
      <c r="AH616" s="122"/>
      <c r="AI616" s="122"/>
      <c r="AJ616" s="122"/>
      <c r="AK616" s="122"/>
      <c r="AL616" s="122"/>
      <c r="AM616" s="122"/>
      <c r="AN616" s="122"/>
      <c r="AO616" s="122"/>
      <c r="AP616" s="122"/>
      <c r="AQ616" s="122"/>
      <c r="AR616" s="122"/>
      <c r="AS616" s="122"/>
      <c r="AT616" s="122"/>
      <c r="AU616" s="122"/>
      <c r="AV616" s="122"/>
      <c r="AW616" s="122"/>
      <c r="AX616" s="122"/>
      <c r="AY616" s="122"/>
      <c r="AZ616" s="122"/>
      <c r="BA616" s="122"/>
      <c r="BB616" s="122"/>
      <c r="BC616" s="122"/>
      <c r="BD616" s="122"/>
      <c r="BE616" s="122"/>
      <c r="BF616" s="122"/>
      <c r="BG616" s="122"/>
      <c r="BH616" s="122"/>
      <c r="BI616" s="122"/>
      <c r="BJ616" s="122"/>
      <c r="BK616" s="122"/>
    </row>
    <row r="617" spans="1:63" ht="12.75" x14ac:dyDescent="0.2">
      <c r="A617" s="122"/>
      <c r="B617" s="124"/>
      <c r="C617" s="124"/>
      <c r="D617" s="124"/>
      <c r="E617" s="122"/>
      <c r="F617" s="124"/>
      <c r="G617" s="122"/>
      <c r="H617" s="122"/>
      <c r="I617" s="122"/>
      <c r="J617" s="122"/>
      <c r="K617" s="122"/>
      <c r="L617" s="122"/>
      <c r="M617" s="122"/>
      <c r="N617" s="122"/>
      <c r="O617" s="122"/>
      <c r="P617" s="122"/>
      <c r="Q617" s="122"/>
      <c r="R617" s="122"/>
      <c r="S617" s="122"/>
      <c r="T617" s="122"/>
      <c r="U617" s="122"/>
      <c r="V617" s="122"/>
      <c r="W617" s="122"/>
      <c r="X617" s="122"/>
      <c r="Y617" s="122"/>
      <c r="Z617" s="122"/>
      <c r="AA617" s="122"/>
      <c r="AB617" s="122"/>
      <c r="AC617" s="122"/>
      <c r="AD617" s="122"/>
      <c r="AE617" s="122"/>
      <c r="AF617" s="122"/>
      <c r="AG617" s="122"/>
      <c r="AH617" s="122"/>
      <c r="AI617" s="122"/>
      <c r="AJ617" s="122"/>
      <c r="AK617" s="122"/>
      <c r="AL617" s="122"/>
      <c r="AM617" s="122"/>
      <c r="AN617" s="122"/>
      <c r="AO617" s="122"/>
      <c r="AP617" s="122"/>
      <c r="AQ617" s="122"/>
      <c r="AR617" s="122"/>
      <c r="AS617" s="122"/>
      <c r="AT617" s="122"/>
      <c r="AU617" s="122"/>
      <c r="AV617" s="122"/>
      <c r="AW617" s="122"/>
      <c r="AX617" s="122"/>
      <c r="AY617" s="122"/>
      <c r="AZ617" s="122"/>
      <c r="BA617" s="122"/>
      <c r="BB617" s="122"/>
      <c r="BC617" s="122"/>
      <c r="BD617" s="122"/>
      <c r="BE617" s="122"/>
      <c r="BF617" s="122"/>
      <c r="BG617" s="122"/>
      <c r="BH617" s="122"/>
      <c r="BI617" s="122"/>
      <c r="BJ617" s="122"/>
      <c r="BK617" s="122"/>
    </row>
    <row r="618" spans="1:63" ht="12.75" x14ac:dyDescent="0.2">
      <c r="A618" s="122"/>
      <c r="B618" s="124"/>
      <c r="C618" s="124"/>
      <c r="D618" s="124"/>
      <c r="E618" s="122"/>
      <c r="F618" s="124"/>
      <c r="G618" s="122"/>
      <c r="H618" s="122"/>
      <c r="I618" s="122"/>
      <c r="J618" s="122"/>
      <c r="K618" s="122"/>
      <c r="L618" s="122"/>
      <c r="M618" s="122"/>
      <c r="N618" s="122"/>
      <c r="O618" s="122"/>
      <c r="P618" s="122"/>
      <c r="Q618" s="122"/>
      <c r="R618" s="122"/>
      <c r="S618" s="122"/>
      <c r="T618" s="122"/>
      <c r="U618" s="122"/>
      <c r="V618" s="122"/>
      <c r="W618" s="122"/>
      <c r="X618" s="122"/>
      <c r="Y618" s="122"/>
      <c r="Z618" s="122"/>
      <c r="AA618" s="122"/>
      <c r="AB618" s="122"/>
      <c r="AC618" s="122"/>
      <c r="AD618" s="122"/>
      <c r="AE618" s="122"/>
      <c r="AF618" s="122"/>
      <c r="AG618" s="122"/>
      <c r="AH618" s="122"/>
      <c r="AI618" s="122"/>
      <c r="AJ618" s="122"/>
      <c r="AK618" s="122"/>
      <c r="AL618" s="122"/>
      <c r="AM618" s="122"/>
      <c r="AN618" s="122"/>
      <c r="AO618" s="122"/>
      <c r="AP618" s="122"/>
      <c r="AQ618" s="122"/>
      <c r="AR618" s="122"/>
      <c r="AS618" s="122"/>
      <c r="AT618" s="122"/>
      <c r="AU618" s="122"/>
      <c r="AV618" s="122"/>
      <c r="AW618" s="122"/>
      <c r="AX618" s="122"/>
      <c r="AY618" s="122"/>
      <c r="AZ618" s="122"/>
      <c r="BA618" s="122"/>
      <c r="BB618" s="122"/>
      <c r="BC618" s="122"/>
      <c r="BD618" s="122"/>
      <c r="BE618" s="122"/>
      <c r="BF618" s="122"/>
      <c r="BG618" s="122"/>
      <c r="BH618" s="122"/>
      <c r="BI618" s="122"/>
      <c r="BJ618" s="122"/>
      <c r="BK618" s="122"/>
    </row>
    <row r="619" spans="1:63" ht="12.75" x14ac:dyDescent="0.2">
      <c r="A619" s="122"/>
      <c r="B619" s="124"/>
      <c r="C619" s="124"/>
      <c r="D619" s="124"/>
      <c r="E619" s="122"/>
      <c r="F619" s="124"/>
      <c r="G619" s="122"/>
      <c r="H619" s="122"/>
      <c r="I619" s="122"/>
      <c r="J619" s="122"/>
      <c r="K619" s="122"/>
      <c r="L619" s="122"/>
      <c r="M619" s="122"/>
      <c r="N619" s="122"/>
      <c r="O619" s="122"/>
      <c r="P619" s="122"/>
      <c r="Q619" s="122"/>
      <c r="R619" s="122"/>
      <c r="S619" s="122"/>
      <c r="T619" s="122"/>
      <c r="U619" s="122"/>
      <c r="V619" s="122"/>
      <c r="W619" s="122"/>
      <c r="X619" s="122"/>
      <c r="Y619" s="122"/>
      <c r="Z619" s="122"/>
      <c r="AA619" s="122"/>
      <c r="AB619" s="122"/>
      <c r="AC619" s="122"/>
      <c r="AD619" s="122"/>
      <c r="AE619" s="122"/>
      <c r="AF619" s="122"/>
      <c r="AG619" s="122"/>
      <c r="AH619" s="122"/>
      <c r="AI619" s="122"/>
      <c r="AJ619" s="122"/>
      <c r="AK619" s="122"/>
      <c r="AL619" s="122"/>
      <c r="AM619" s="122"/>
      <c r="AN619" s="122"/>
      <c r="AO619" s="122"/>
      <c r="AP619" s="122"/>
      <c r="AQ619" s="122"/>
      <c r="AR619" s="122"/>
      <c r="AS619" s="122"/>
      <c r="AT619" s="122"/>
      <c r="AU619" s="122"/>
      <c r="AV619" s="122"/>
      <c r="AW619" s="122"/>
      <c r="AX619" s="122"/>
      <c r="AY619" s="122"/>
      <c r="AZ619" s="122"/>
      <c r="BA619" s="122"/>
      <c r="BB619" s="122"/>
      <c r="BC619" s="122"/>
      <c r="BD619" s="122"/>
      <c r="BE619" s="122"/>
      <c r="BF619" s="122"/>
      <c r="BG619" s="122"/>
      <c r="BH619" s="122"/>
      <c r="BI619" s="122"/>
      <c r="BJ619" s="122"/>
      <c r="BK619" s="122"/>
    </row>
    <row r="620" spans="1:63" ht="12.75" x14ac:dyDescent="0.2">
      <c r="A620" s="122"/>
      <c r="B620" s="124"/>
      <c r="C620" s="124"/>
      <c r="D620" s="124"/>
      <c r="E620" s="122"/>
      <c r="F620" s="124"/>
      <c r="G620" s="122"/>
      <c r="H620" s="122"/>
      <c r="I620" s="122"/>
      <c r="J620" s="122"/>
      <c r="K620" s="122"/>
      <c r="L620" s="122"/>
      <c r="M620" s="122"/>
      <c r="N620" s="122"/>
      <c r="O620" s="122"/>
      <c r="P620" s="122"/>
      <c r="Q620" s="122"/>
      <c r="R620" s="122"/>
      <c r="S620" s="122"/>
      <c r="T620" s="122"/>
      <c r="U620" s="122"/>
      <c r="V620" s="122"/>
      <c r="W620" s="122"/>
      <c r="X620" s="122"/>
      <c r="Y620" s="122"/>
      <c r="Z620" s="122"/>
      <c r="AA620" s="122"/>
      <c r="AB620" s="122"/>
      <c r="AC620" s="122"/>
      <c r="AD620" s="122"/>
      <c r="AE620" s="122"/>
      <c r="AF620" s="122"/>
      <c r="AG620" s="122"/>
      <c r="AH620" s="122"/>
      <c r="AI620" s="122"/>
      <c r="AJ620" s="122"/>
      <c r="AK620" s="122"/>
      <c r="AL620" s="122"/>
      <c r="AM620" s="122"/>
      <c r="AN620" s="122"/>
      <c r="AO620" s="122"/>
      <c r="AP620" s="122"/>
      <c r="AQ620" s="122"/>
      <c r="AR620" s="122"/>
      <c r="AS620" s="122"/>
      <c r="AT620" s="122"/>
      <c r="AU620" s="122"/>
      <c r="AV620" s="122"/>
      <c r="AW620" s="122"/>
      <c r="AX620" s="122"/>
      <c r="AY620" s="122"/>
      <c r="AZ620" s="122"/>
      <c r="BA620" s="122"/>
      <c r="BB620" s="122"/>
      <c r="BC620" s="122"/>
      <c r="BD620" s="122"/>
      <c r="BE620" s="122"/>
      <c r="BF620" s="122"/>
      <c r="BG620" s="122"/>
      <c r="BH620" s="122"/>
      <c r="BI620" s="122"/>
      <c r="BJ620" s="122"/>
      <c r="BK620" s="122"/>
    </row>
    <row r="621" spans="1:63" ht="12.75" x14ac:dyDescent="0.2">
      <c r="A621" s="122"/>
      <c r="B621" s="124"/>
      <c r="C621" s="124"/>
      <c r="D621" s="124"/>
      <c r="E621" s="122"/>
      <c r="F621" s="124"/>
      <c r="G621" s="122"/>
      <c r="H621" s="122"/>
      <c r="I621" s="122"/>
      <c r="J621" s="122"/>
      <c r="K621" s="122"/>
      <c r="L621" s="122"/>
      <c r="M621" s="122"/>
      <c r="N621" s="122"/>
      <c r="O621" s="122"/>
      <c r="P621" s="122"/>
      <c r="Q621" s="122"/>
      <c r="R621" s="122"/>
      <c r="S621" s="122"/>
      <c r="T621" s="122"/>
      <c r="U621" s="122"/>
      <c r="V621" s="122"/>
      <c r="W621" s="122"/>
      <c r="X621" s="122"/>
      <c r="Y621" s="122"/>
      <c r="Z621" s="122"/>
      <c r="AA621" s="122"/>
      <c r="AB621" s="122"/>
      <c r="AC621" s="122"/>
      <c r="AD621" s="122"/>
      <c r="AE621" s="122"/>
      <c r="AF621" s="122"/>
      <c r="AG621" s="122"/>
      <c r="AH621" s="122"/>
      <c r="AI621" s="122"/>
      <c r="AJ621" s="122"/>
      <c r="AK621" s="122"/>
      <c r="AL621" s="122"/>
      <c r="AM621" s="122"/>
      <c r="AN621" s="122"/>
      <c r="AO621" s="122"/>
      <c r="AP621" s="122"/>
      <c r="AQ621" s="122"/>
      <c r="AR621" s="122"/>
      <c r="AS621" s="122"/>
      <c r="AT621" s="122"/>
      <c r="AU621" s="122"/>
      <c r="AV621" s="122"/>
      <c r="AW621" s="122"/>
      <c r="AX621" s="122"/>
      <c r="AY621" s="122"/>
      <c r="AZ621" s="122"/>
      <c r="BA621" s="122"/>
      <c r="BB621" s="122"/>
      <c r="BC621" s="122"/>
      <c r="BD621" s="122"/>
      <c r="BE621" s="122"/>
      <c r="BF621" s="122"/>
      <c r="BG621" s="122"/>
      <c r="BH621" s="122"/>
      <c r="BI621" s="122"/>
      <c r="BJ621" s="122"/>
      <c r="BK621" s="122"/>
    </row>
    <row r="622" spans="1:63" ht="12.75" x14ac:dyDescent="0.2">
      <c r="A622" s="122"/>
      <c r="B622" s="124"/>
      <c r="C622" s="124"/>
      <c r="D622" s="124"/>
      <c r="E622" s="122"/>
      <c r="F622" s="124"/>
      <c r="G622" s="122"/>
      <c r="H622" s="122"/>
      <c r="I622" s="122"/>
      <c r="J622" s="122"/>
      <c r="K622" s="122"/>
      <c r="L622" s="122"/>
      <c r="M622" s="122"/>
      <c r="N622" s="122"/>
      <c r="O622" s="122"/>
      <c r="P622" s="122"/>
      <c r="Q622" s="122"/>
      <c r="R622" s="122"/>
      <c r="S622" s="122"/>
      <c r="T622" s="122"/>
      <c r="U622" s="122"/>
      <c r="V622" s="122"/>
      <c r="W622" s="122"/>
      <c r="X622" s="122"/>
      <c r="Y622" s="122"/>
      <c r="Z622" s="122"/>
      <c r="AA622" s="122"/>
      <c r="AB622" s="122"/>
      <c r="AC622" s="122"/>
      <c r="AD622" s="122"/>
      <c r="AE622" s="122"/>
      <c r="AF622" s="122"/>
      <c r="AG622" s="122"/>
      <c r="AH622" s="122"/>
      <c r="AI622" s="122"/>
      <c r="AJ622" s="122"/>
      <c r="AK622" s="122"/>
      <c r="AL622" s="122"/>
      <c r="AM622" s="122"/>
      <c r="AN622" s="122"/>
      <c r="AO622" s="122"/>
      <c r="AP622" s="122"/>
      <c r="AQ622" s="122"/>
      <c r="AR622" s="122"/>
      <c r="AS622" s="122"/>
      <c r="AT622" s="122"/>
      <c r="AU622" s="122"/>
      <c r="AV622" s="122"/>
      <c r="AW622" s="122"/>
      <c r="AX622" s="122"/>
      <c r="AY622" s="122"/>
      <c r="AZ622" s="122"/>
      <c r="BA622" s="122"/>
      <c r="BB622" s="122"/>
      <c r="BC622" s="122"/>
      <c r="BD622" s="122"/>
      <c r="BE622" s="122"/>
      <c r="BF622" s="122"/>
      <c r="BG622" s="122"/>
      <c r="BH622" s="122"/>
      <c r="BI622" s="122"/>
      <c r="BJ622" s="122"/>
      <c r="BK622" s="122"/>
    </row>
    <row r="623" spans="1:63" ht="12.75" x14ac:dyDescent="0.2">
      <c r="A623" s="122"/>
      <c r="B623" s="124"/>
      <c r="C623" s="124"/>
      <c r="D623" s="124"/>
      <c r="E623" s="122"/>
      <c r="F623" s="124"/>
      <c r="G623" s="122"/>
      <c r="H623" s="122"/>
      <c r="I623" s="122"/>
      <c r="J623" s="122"/>
      <c r="K623" s="122"/>
      <c r="L623" s="122"/>
      <c r="M623" s="122"/>
      <c r="N623" s="122"/>
      <c r="O623" s="122"/>
      <c r="P623" s="122"/>
      <c r="Q623" s="122"/>
      <c r="R623" s="122"/>
      <c r="S623" s="122"/>
      <c r="T623" s="122"/>
      <c r="U623" s="122"/>
      <c r="V623" s="122"/>
      <c r="W623" s="122"/>
      <c r="X623" s="122"/>
      <c r="Y623" s="122"/>
      <c r="Z623" s="122"/>
      <c r="AA623" s="122"/>
      <c r="AB623" s="122"/>
      <c r="AC623" s="122"/>
      <c r="AD623" s="122"/>
      <c r="AE623" s="122"/>
      <c r="AF623" s="122"/>
      <c r="AG623" s="122"/>
      <c r="AH623" s="122"/>
      <c r="AI623" s="122"/>
      <c r="AJ623" s="122"/>
      <c r="AK623" s="122"/>
      <c r="AL623" s="122"/>
      <c r="AM623" s="122"/>
      <c r="AN623" s="122"/>
      <c r="AO623" s="122"/>
      <c r="AP623" s="122"/>
      <c r="AQ623" s="122"/>
      <c r="AR623" s="122"/>
      <c r="AS623" s="122"/>
      <c r="AT623" s="122"/>
      <c r="AU623" s="122"/>
      <c r="AV623" s="122"/>
      <c r="AW623" s="122"/>
      <c r="AX623" s="122"/>
      <c r="AY623" s="122"/>
      <c r="AZ623" s="122"/>
      <c r="BA623" s="122"/>
      <c r="BB623" s="122"/>
      <c r="BC623" s="122"/>
      <c r="BD623" s="122"/>
      <c r="BE623" s="122"/>
      <c r="BF623" s="122"/>
      <c r="BG623" s="122"/>
      <c r="BH623" s="122"/>
      <c r="BI623" s="122"/>
      <c r="BJ623" s="122"/>
      <c r="BK623" s="122"/>
    </row>
    <row r="624" spans="1:63" ht="12.75" x14ac:dyDescent="0.2">
      <c r="A624" s="122"/>
      <c r="B624" s="124"/>
      <c r="C624" s="124"/>
      <c r="D624" s="124"/>
      <c r="E624" s="122"/>
      <c r="F624" s="124"/>
      <c r="G624" s="122"/>
      <c r="H624" s="122"/>
      <c r="I624" s="122"/>
      <c r="J624" s="122"/>
      <c r="K624" s="122"/>
      <c r="L624" s="122"/>
      <c r="M624" s="122"/>
      <c r="N624" s="122"/>
      <c r="O624" s="122"/>
      <c r="P624" s="122"/>
      <c r="Q624" s="122"/>
      <c r="R624" s="122"/>
      <c r="S624" s="122"/>
      <c r="T624" s="122"/>
      <c r="U624" s="122"/>
      <c r="V624" s="122"/>
      <c r="W624" s="122"/>
      <c r="X624" s="122"/>
      <c r="Y624" s="122"/>
      <c r="Z624" s="122"/>
      <c r="AA624" s="122"/>
      <c r="AB624" s="122"/>
      <c r="AC624" s="122"/>
      <c r="AD624" s="122"/>
      <c r="AE624" s="122"/>
      <c r="AF624" s="122"/>
      <c r="AG624" s="122"/>
      <c r="AH624" s="122"/>
      <c r="AI624" s="122"/>
      <c r="AJ624" s="122"/>
      <c r="AK624" s="122"/>
      <c r="AL624" s="122"/>
      <c r="AM624" s="122"/>
      <c r="AN624" s="122"/>
      <c r="AO624" s="122"/>
      <c r="AP624" s="122"/>
      <c r="AQ624" s="122"/>
      <c r="AR624" s="122"/>
      <c r="AS624" s="122"/>
      <c r="AT624" s="122"/>
      <c r="AU624" s="122"/>
      <c r="AV624" s="122"/>
      <c r="AW624" s="122"/>
      <c r="AX624" s="122"/>
      <c r="AY624" s="122"/>
      <c r="AZ624" s="122"/>
      <c r="BA624" s="122"/>
      <c r="BB624" s="122"/>
      <c r="BC624" s="122"/>
      <c r="BD624" s="122"/>
      <c r="BE624" s="122"/>
      <c r="BF624" s="122"/>
      <c r="BG624" s="122"/>
      <c r="BH624" s="122"/>
      <c r="BI624" s="122"/>
      <c r="BJ624" s="122"/>
      <c r="BK624" s="122"/>
    </row>
    <row r="625" spans="1:63" ht="12.75" x14ac:dyDescent="0.2">
      <c r="A625" s="122"/>
      <c r="B625" s="124"/>
      <c r="C625" s="124"/>
      <c r="D625" s="124"/>
      <c r="E625" s="122"/>
      <c r="F625" s="124"/>
      <c r="G625" s="122"/>
      <c r="H625" s="122"/>
      <c r="I625" s="122"/>
      <c r="J625" s="122"/>
      <c r="K625" s="122"/>
      <c r="L625" s="122"/>
      <c r="M625" s="122"/>
      <c r="N625" s="122"/>
      <c r="O625" s="122"/>
      <c r="P625" s="122"/>
      <c r="Q625" s="122"/>
      <c r="R625" s="122"/>
      <c r="S625" s="122"/>
      <c r="T625" s="122"/>
      <c r="U625" s="122"/>
      <c r="V625" s="122"/>
      <c r="W625" s="122"/>
      <c r="X625" s="122"/>
      <c r="Y625" s="122"/>
      <c r="Z625" s="122"/>
      <c r="AA625" s="122"/>
      <c r="AB625" s="122"/>
      <c r="AC625" s="122"/>
      <c r="AD625" s="122"/>
      <c r="AE625" s="122"/>
      <c r="AF625" s="122"/>
      <c r="AG625" s="122"/>
      <c r="AH625" s="122"/>
      <c r="AI625" s="122"/>
      <c r="AJ625" s="122"/>
      <c r="AK625" s="122"/>
      <c r="AL625" s="122"/>
      <c r="AM625" s="122"/>
      <c r="AN625" s="122"/>
      <c r="AO625" s="122"/>
      <c r="AP625" s="122"/>
      <c r="AQ625" s="122"/>
      <c r="AR625" s="122"/>
      <c r="AS625" s="122"/>
      <c r="AT625" s="122"/>
      <c r="AU625" s="122"/>
      <c r="AV625" s="122"/>
      <c r="AW625" s="122"/>
      <c r="AX625" s="122"/>
      <c r="AY625" s="122"/>
      <c r="AZ625" s="122"/>
      <c r="BA625" s="122"/>
      <c r="BB625" s="122"/>
      <c r="BC625" s="122"/>
      <c r="BD625" s="122"/>
      <c r="BE625" s="122"/>
      <c r="BF625" s="122"/>
      <c r="BG625" s="122"/>
      <c r="BH625" s="122"/>
      <c r="BI625" s="122"/>
      <c r="BJ625" s="122"/>
      <c r="BK625" s="122"/>
    </row>
    <row r="626" spans="1:63" ht="12.75" x14ac:dyDescent="0.2">
      <c r="A626" s="122"/>
      <c r="B626" s="124"/>
      <c r="C626" s="124"/>
      <c r="D626" s="124"/>
      <c r="E626" s="122"/>
      <c r="F626" s="124"/>
      <c r="G626" s="122"/>
      <c r="H626" s="122"/>
      <c r="I626" s="122"/>
      <c r="J626" s="122"/>
      <c r="K626" s="122"/>
      <c r="L626" s="122"/>
      <c r="M626" s="122"/>
      <c r="N626" s="122"/>
      <c r="O626" s="122"/>
      <c r="P626" s="122"/>
      <c r="Q626" s="122"/>
      <c r="R626" s="122"/>
      <c r="S626" s="122"/>
      <c r="T626" s="122"/>
      <c r="U626" s="122"/>
      <c r="V626" s="122"/>
      <c r="W626" s="122"/>
      <c r="X626" s="122"/>
      <c r="Y626" s="122"/>
      <c r="Z626" s="122"/>
      <c r="AA626" s="122"/>
      <c r="AB626" s="122"/>
      <c r="AC626" s="122"/>
      <c r="AD626" s="122"/>
      <c r="AE626" s="122"/>
      <c r="AF626" s="122"/>
      <c r="AG626" s="122"/>
      <c r="AH626" s="122"/>
      <c r="AI626" s="122"/>
      <c r="AJ626" s="122"/>
      <c r="AK626" s="122"/>
      <c r="AL626" s="122"/>
      <c r="AM626" s="122"/>
      <c r="AN626" s="122"/>
      <c r="AO626" s="122"/>
      <c r="AP626" s="122"/>
      <c r="AQ626" s="122"/>
      <c r="AR626" s="122"/>
      <c r="AS626" s="122"/>
      <c r="AT626" s="122"/>
      <c r="AU626" s="122"/>
      <c r="AV626" s="122"/>
      <c r="AW626" s="122"/>
      <c r="AX626" s="122"/>
      <c r="AY626" s="122"/>
      <c r="AZ626" s="122"/>
      <c r="BA626" s="122"/>
      <c r="BB626" s="122"/>
      <c r="BC626" s="122"/>
      <c r="BD626" s="122"/>
      <c r="BE626" s="122"/>
      <c r="BF626" s="122"/>
      <c r="BG626" s="122"/>
      <c r="BH626" s="122"/>
      <c r="BI626" s="122"/>
      <c r="BJ626" s="122"/>
      <c r="BK626" s="122"/>
    </row>
    <row r="627" spans="1:63" ht="12.75" x14ac:dyDescent="0.2">
      <c r="A627" s="122"/>
      <c r="B627" s="124"/>
      <c r="C627" s="124"/>
      <c r="D627" s="124"/>
      <c r="E627" s="122"/>
      <c r="F627" s="124"/>
      <c r="G627" s="122"/>
      <c r="H627" s="122"/>
      <c r="I627" s="122"/>
      <c r="J627" s="122"/>
      <c r="K627" s="122"/>
      <c r="L627" s="122"/>
      <c r="M627" s="122"/>
      <c r="N627" s="122"/>
      <c r="O627" s="122"/>
      <c r="P627" s="122"/>
      <c r="Q627" s="122"/>
      <c r="R627" s="122"/>
      <c r="S627" s="122"/>
      <c r="T627" s="122"/>
      <c r="U627" s="122"/>
      <c r="V627" s="122"/>
      <c r="W627" s="122"/>
      <c r="X627" s="122"/>
      <c r="Y627" s="122"/>
      <c r="Z627" s="122"/>
      <c r="AA627" s="122"/>
      <c r="AB627" s="122"/>
      <c r="AC627" s="122"/>
      <c r="AD627" s="122"/>
      <c r="AE627" s="122"/>
      <c r="AF627" s="122"/>
      <c r="AG627" s="122"/>
      <c r="AH627" s="122"/>
      <c r="AI627" s="122"/>
      <c r="AJ627" s="122"/>
      <c r="AK627" s="122"/>
      <c r="AL627" s="122"/>
      <c r="AM627" s="122"/>
      <c r="AN627" s="122"/>
      <c r="AO627" s="122"/>
      <c r="AP627" s="122"/>
      <c r="AQ627" s="122"/>
      <c r="AR627" s="122"/>
      <c r="AS627" s="122"/>
      <c r="AT627" s="122"/>
      <c r="AU627" s="122"/>
      <c r="AV627" s="122"/>
      <c r="AW627" s="122"/>
      <c r="AX627" s="122"/>
      <c r="AY627" s="122"/>
      <c r="AZ627" s="122"/>
      <c r="BA627" s="122"/>
      <c r="BB627" s="122"/>
      <c r="BC627" s="122"/>
      <c r="BD627" s="122"/>
      <c r="BE627" s="122"/>
      <c r="BF627" s="122"/>
      <c r="BG627" s="122"/>
      <c r="BH627" s="122"/>
      <c r="BI627" s="122"/>
      <c r="BJ627" s="122"/>
      <c r="BK627" s="122"/>
    </row>
    <row r="628" spans="1:63" ht="12.75" x14ac:dyDescent="0.2">
      <c r="A628" s="122"/>
      <c r="B628" s="124"/>
      <c r="C628" s="124"/>
      <c r="D628" s="124"/>
      <c r="E628" s="122"/>
      <c r="F628" s="124"/>
      <c r="G628" s="122"/>
      <c r="H628" s="122"/>
      <c r="I628" s="122"/>
      <c r="J628" s="122"/>
      <c r="K628" s="122"/>
      <c r="L628" s="122"/>
      <c r="M628" s="122"/>
      <c r="N628" s="122"/>
      <c r="O628" s="122"/>
      <c r="P628" s="122"/>
      <c r="Q628" s="122"/>
      <c r="R628" s="122"/>
      <c r="S628" s="122"/>
      <c r="T628" s="122"/>
      <c r="U628" s="122"/>
      <c r="V628" s="122"/>
      <c r="W628" s="122"/>
      <c r="X628" s="122"/>
      <c r="Y628" s="122"/>
      <c r="Z628" s="122"/>
      <c r="AA628" s="122"/>
      <c r="AB628" s="122"/>
      <c r="AC628" s="122"/>
      <c r="AD628" s="122"/>
      <c r="AE628" s="122"/>
      <c r="AF628" s="122"/>
      <c r="AG628" s="122"/>
      <c r="AH628" s="122"/>
      <c r="AI628" s="122"/>
      <c r="AJ628" s="122"/>
      <c r="AK628" s="122"/>
      <c r="AL628" s="122"/>
      <c r="AM628" s="122"/>
      <c r="AN628" s="122"/>
      <c r="AO628" s="122"/>
      <c r="AP628" s="122"/>
      <c r="AQ628" s="122"/>
      <c r="AR628" s="122"/>
      <c r="AS628" s="122"/>
      <c r="AT628" s="122"/>
      <c r="AU628" s="122"/>
      <c r="AV628" s="122"/>
      <c r="AW628" s="122"/>
      <c r="AX628" s="122"/>
      <c r="AY628" s="122"/>
      <c r="AZ628" s="122"/>
      <c r="BA628" s="122"/>
      <c r="BB628" s="122"/>
      <c r="BC628" s="122"/>
      <c r="BD628" s="122"/>
      <c r="BE628" s="122"/>
      <c r="BF628" s="122"/>
      <c r="BG628" s="122"/>
      <c r="BH628" s="122"/>
      <c r="BI628" s="122"/>
      <c r="BJ628" s="122"/>
      <c r="BK628" s="122"/>
    </row>
    <row r="629" spans="1:63" ht="12.75" x14ac:dyDescent="0.2">
      <c r="A629" s="122"/>
      <c r="B629" s="124"/>
      <c r="C629" s="124"/>
      <c r="D629" s="124"/>
      <c r="E629" s="122"/>
      <c r="F629" s="124"/>
      <c r="G629" s="122"/>
      <c r="H629" s="122"/>
      <c r="I629" s="122"/>
      <c r="J629" s="122"/>
      <c r="K629" s="122"/>
      <c r="L629" s="122"/>
      <c r="M629" s="122"/>
      <c r="N629" s="122"/>
      <c r="O629" s="122"/>
      <c r="P629" s="122"/>
      <c r="Q629" s="122"/>
      <c r="R629" s="122"/>
      <c r="S629" s="122"/>
      <c r="T629" s="122"/>
      <c r="U629" s="122"/>
      <c r="V629" s="122"/>
      <c r="W629" s="122"/>
      <c r="X629" s="122"/>
      <c r="Y629" s="122"/>
      <c r="Z629" s="122"/>
      <c r="AA629" s="122"/>
      <c r="AB629" s="122"/>
      <c r="AC629" s="122"/>
      <c r="AD629" s="122"/>
      <c r="AE629" s="122"/>
      <c r="AF629" s="122"/>
      <c r="AG629" s="122"/>
      <c r="AH629" s="122"/>
      <c r="AI629" s="122"/>
      <c r="AJ629" s="122"/>
      <c r="AK629" s="122"/>
      <c r="AL629" s="122"/>
      <c r="AM629" s="122"/>
      <c r="AN629" s="122"/>
      <c r="AO629" s="122"/>
      <c r="AP629" s="122"/>
      <c r="AQ629" s="122"/>
      <c r="AR629" s="122"/>
      <c r="AS629" s="122"/>
      <c r="AT629" s="122"/>
      <c r="AU629" s="122"/>
      <c r="AV629" s="122"/>
      <c r="AW629" s="122"/>
      <c r="AX629" s="122"/>
      <c r="AY629" s="122"/>
      <c r="AZ629" s="122"/>
      <c r="BA629" s="122"/>
      <c r="BB629" s="122"/>
      <c r="BC629" s="122"/>
      <c r="BD629" s="122"/>
      <c r="BE629" s="122"/>
      <c r="BF629" s="122"/>
      <c r="BG629" s="122"/>
      <c r="BH629" s="122"/>
      <c r="BI629" s="122"/>
      <c r="BJ629" s="122"/>
      <c r="BK629" s="122"/>
    </row>
    <row r="630" spans="1:63" ht="12.75" x14ac:dyDescent="0.2">
      <c r="A630" s="122"/>
      <c r="B630" s="124"/>
      <c r="C630" s="124"/>
      <c r="D630" s="124"/>
      <c r="E630" s="122"/>
      <c r="F630" s="124"/>
      <c r="G630" s="122"/>
      <c r="H630" s="122"/>
      <c r="I630" s="122"/>
      <c r="J630" s="122"/>
      <c r="K630" s="122"/>
      <c r="L630" s="122"/>
      <c r="M630" s="122"/>
      <c r="N630" s="122"/>
      <c r="O630" s="122"/>
      <c r="P630" s="122"/>
      <c r="Q630" s="122"/>
      <c r="R630" s="122"/>
      <c r="S630" s="122"/>
      <c r="T630" s="122"/>
      <c r="U630" s="122"/>
      <c r="V630" s="122"/>
      <c r="W630" s="122"/>
      <c r="X630" s="122"/>
      <c r="Y630" s="122"/>
      <c r="Z630" s="122"/>
      <c r="AA630" s="122"/>
      <c r="AB630" s="122"/>
      <c r="AC630" s="122"/>
      <c r="AD630" s="122"/>
      <c r="AE630" s="122"/>
      <c r="AF630" s="122"/>
      <c r="AG630" s="122"/>
      <c r="AH630" s="122"/>
      <c r="AI630" s="122"/>
      <c r="AJ630" s="122"/>
      <c r="AK630" s="122"/>
      <c r="AL630" s="122"/>
      <c r="AM630" s="122"/>
      <c r="AN630" s="122"/>
      <c r="AO630" s="122"/>
      <c r="AP630" s="122"/>
      <c r="AQ630" s="122"/>
      <c r="AR630" s="122"/>
      <c r="AS630" s="122"/>
      <c r="AT630" s="122"/>
      <c r="AU630" s="122"/>
      <c r="AV630" s="122"/>
      <c r="AW630" s="122"/>
      <c r="AX630" s="122"/>
      <c r="AY630" s="122"/>
      <c r="AZ630" s="122"/>
      <c r="BA630" s="122"/>
      <c r="BB630" s="122"/>
      <c r="BC630" s="122"/>
      <c r="BD630" s="122"/>
      <c r="BE630" s="122"/>
      <c r="BF630" s="122"/>
      <c r="BG630" s="122"/>
      <c r="BH630" s="122"/>
      <c r="BI630" s="122"/>
      <c r="BJ630" s="122"/>
      <c r="BK630" s="122"/>
    </row>
    <row r="631" spans="1:63" ht="12.75" x14ac:dyDescent="0.2">
      <c r="A631" s="122"/>
      <c r="B631" s="124"/>
      <c r="C631" s="124"/>
      <c r="D631" s="124"/>
      <c r="E631" s="122"/>
      <c r="F631" s="124"/>
      <c r="G631" s="122"/>
      <c r="H631" s="122"/>
      <c r="I631" s="122"/>
      <c r="J631" s="122"/>
      <c r="K631" s="122"/>
      <c r="L631" s="122"/>
      <c r="M631" s="122"/>
      <c r="N631" s="122"/>
      <c r="O631" s="122"/>
      <c r="P631" s="122"/>
      <c r="Q631" s="122"/>
      <c r="R631" s="122"/>
      <c r="S631" s="122"/>
      <c r="T631" s="122"/>
      <c r="U631" s="122"/>
      <c r="V631" s="122"/>
      <c r="W631" s="122"/>
      <c r="X631" s="122"/>
      <c r="Y631" s="122"/>
      <c r="Z631" s="122"/>
      <c r="AA631" s="122"/>
      <c r="AB631" s="122"/>
      <c r="AC631" s="122"/>
      <c r="AD631" s="122"/>
      <c r="AE631" s="122"/>
      <c r="AF631" s="122"/>
      <c r="AG631" s="122"/>
      <c r="AH631" s="122"/>
      <c r="AI631" s="122"/>
      <c r="AJ631" s="122"/>
      <c r="AK631" s="122"/>
      <c r="AL631" s="122"/>
      <c r="AM631" s="122"/>
      <c r="AN631" s="122"/>
      <c r="AO631" s="122"/>
      <c r="AP631" s="122"/>
      <c r="AQ631" s="122"/>
      <c r="AR631" s="122"/>
      <c r="AS631" s="122"/>
      <c r="AT631" s="122"/>
      <c r="AU631" s="122"/>
      <c r="AV631" s="122"/>
      <c r="AW631" s="122"/>
      <c r="AX631" s="122"/>
      <c r="AY631" s="122"/>
      <c r="AZ631" s="122"/>
      <c r="BA631" s="122"/>
      <c r="BB631" s="122"/>
      <c r="BC631" s="122"/>
      <c r="BD631" s="122"/>
      <c r="BE631" s="122"/>
      <c r="BF631" s="122"/>
      <c r="BG631" s="122"/>
      <c r="BH631" s="122"/>
      <c r="BI631" s="122"/>
      <c r="BJ631" s="122"/>
      <c r="BK631" s="122"/>
    </row>
    <row r="632" spans="1:63" ht="12.75" x14ac:dyDescent="0.2">
      <c r="A632" s="122"/>
      <c r="B632" s="124"/>
      <c r="C632" s="124"/>
      <c r="D632" s="124"/>
      <c r="E632" s="122"/>
      <c r="F632" s="124"/>
      <c r="G632" s="122"/>
      <c r="H632" s="122"/>
      <c r="I632" s="122"/>
      <c r="J632" s="122"/>
      <c r="K632" s="122"/>
      <c r="L632" s="122"/>
      <c r="M632" s="122"/>
      <c r="N632" s="122"/>
      <c r="O632" s="122"/>
      <c r="P632" s="122"/>
      <c r="Q632" s="122"/>
      <c r="R632" s="122"/>
      <c r="S632" s="122"/>
      <c r="T632" s="122"/>
      <c r="U632" s="122"/>
      <c r="V632" s="122"/>
      <c r="W632" s="122"/>
      <c r="X632" s="122"/>
      <c r="Y632" s="122"/>
      <c r="Z632" s="122"/>
      <c r="AA632" s="122"/>
      <c r="AB632" s="122"/>
      <c r="AC632" s="122"/>
      <c r="AD632" s="122"/>
      <c r="AE632" s="122"/>
      <c r="AF632" s="122"/>
      <c r="AG632" s="122"/>
      <c r="AH632" s="122"/>
      <c r="AI632" s="122"/>
      <c r="AJ632" s="122"/>
      <c r="AK632" s="122"/>
      <c r="AL632" s="122"/>
      <c r="AM632" s="122"/>
      <c r="AN632" s="122"/>
      <c r="AO632" s="122"/>
      <c r="AP632" s="122"/>
      <c r="AQ632" s="122"/>
      <c r="AR632" s="122"/>
      <c r="AS632" s="122"/>
      <c r="AT632" s="122"/>
      <c r="AU632" s="122"/>
      <c r="AV632" s="122"/>
      <c r="AW632" s="122"/>
      <c r="AX632" s="122"/>
      <c r="AY632" s="122"/>
      <c r="AZ632" s="122"/>
      <c r="BA632" s="122"/>
      <c r="BB632" s="122"/>
      <c r="BC632" s="122"/>
      <c r="BD632" s="122"/>
      <c r="BE632" s="122"/>
      <c r="BF632" s="122"/>
      <c r="BG632" s="122"/>
      <c r="BH632" s="122"/>
      <c r="BI632" s="122"/>
      <c r="BJ632" s="122"/>
      <c r="BK632" s="122"/>
    </row>
    <row r="633" spans="1:63" ht="12.75" x14ac:dyDescent="0.2">
      <c r="A633" s="122"/>
      <c r="B633" s="124"/>
      <c r="C633" s="124"/>
      <c r="D633" s="124"/>
      <c r="E633" s="122"/>
      <c r="F633" s="124"/>
      <c r="G633" s="122"/>
      <c r="H633" s="122"/>
      <c r="I633" s="122"/>
      <c r="J633" s="122"/>
      <c r="K633" s="122"/>
      <c r="L633" s="122"/>
      <c r="M633" s="122"/>
      <c r="N633" s="122"/>
      <c r="O633" s="122"/>
      <c r="P633" s="122"/>
      <c r="Q633" s="122"/>
      <c r="R633" s="122"/>
      <c r="S633" s="122"/>
      <c r="T633" s="122"/>
      <c r="U633" s="122"/>
      <c r="V633" s="122"/>
      <c r="W633" s="122"/>
      <c r="X633" s="122"/>
      <c r="Y633" s="122"/>
      <c r="Z633" s="122"/>
      <c r="AA633" s="122"/>
      <c r="AB633" s="122"/>
      <c r="AC633" s="122"/>
      <c r="AD633" s="122"/>
      <c r="AE633" s="122"/>
      <c r="AF633" s="122"/>
      <c r="AG633" s="122"/>
      <c r="AH633" s="122"/>
      <c r="AI633" s="122"/>
      <c r="AJ633" s="122"/>
      <c r="AK633" s="122"/>
      <c r="AL633" s="122"/>
      <c r="AM633" s="122"/>
      <c r="AN633" s="122"/>
      <c r="AO633" s="122"/>
      <c r="AP633" s="122"/>
      <c r="AQ633" s="122"/>
      <c r="AR633" s="122"/>
      <c r="AS633" s="122"/>
      <c r="AT633" s="122"/>
      <c r="AU633" s="122"/>
      <c r="AV633" s="122"/>
      <c r="AW633" s="122"/>
      <c r="AX633" s="122"/>
      <c r="AY633" s="122"/>
      <c r="AZ633" s="122"/>
      <c r="BA633" s="122"/>
      <c r="BB633" s="122"/>
      <c r="BC633" s="122"/>
      <c r="BD633" s="122"/>
      <c r="BE633" s="122"/>
      <c r="BF633" s="122"/>
      <c r="BG633" s="122"/>
      <c r="BH633" s="122"/>
      <c r="BI633" s="122"/>
      <c r="BJ633" s="122"/>
      <c r="BK633" s="122"/>
    </row>
    <row r="634" spans="1:63" ht="12.75" x14ac:dyDescent="0.2">
      <c r="A634" s="122"/>
      <c r="B634" s="124"/>
      <c r="C634" s="124"/>
      <c r="D634" s="124"/>
      <c r="E634" s="122"/>
      <c r="F634" s="124"/>
      <c r="G634" s="122"/>
      <c r="H634" s="122"/>
      <c r="I634" s="122"/>
      <c r="J634" s="122"/>
      <c r="K634" s="122"/>
      <c r="L634" s="122"/>
      <c r="M634" s="122"/>
      <c r="N634" s="122"/>
      <c r="O634" s="122"/>
      <c r="P634" s="122"/>
      <c r="Q634" s="122"/>
      <c r="R634" s="122"/>
      <c r="S634" s="122"/>
      <c r="T634" s="122"/>
      <c r="U634" s="122"/>
      <c r="V634" s="122"/>
      <c r="W634" s="122"/>
      <c r="X634" s="122"/>
      <c r="Y634" s="122"/>
      <c r="Z634" s="122"/>
      <c r="AA634" s="122"/>
      <c r="AB634" s="122"/>
      <c r="AC634" s="122"/>
      <c r="AD634" s="122"/>
      <c r="AE634" s="122"/>
      <c r="AF634" s="122"/>
      <c r="AG634" s="122"/>
      <c r="AH634" s="122"/>
      <c r="AI634" s="122"/>
      <c r="AJ634" s="122"/>
      <c r="AK634" s="122"/>
      <c r="AL634" s="122"/>
      <c r="AM634" s="122"/>
      <c r="AN634" s="122"/>
      <c r="AO634" s="122"/>
      <c r="AP634" s="122"/>
      <c r="AQ634" s="122"/>
      <c r="AR634" s="122"/>
      <c r="AS634" s="122"/>
      <c r="AT634" s="122"/>
      <c r="AU634" s="122"/>
      <c r="AV634" s="122"/>
      <c r="AW634" s="122"/>
      <c r="AX634" s="122"/>
      <c r="AY634" s="122"/>
      <c r="AZ634" s="122"/>
      <c r="BA634" s="122"/>
      <c r="BB634" s="122"/>
      <c r="BC634" s="122"/>
      <c r="BD634" s="122"/>
      <c r="BE634" s="122"/>
      <c r="BF634" s="122"/>
      <c r="BG634" s="122"/>
      <c r="BH634" s="122"/>
      <c r="BI634" s="122"/>
      <c r="BJ634" s="122"/>
      <c r="BK634" s="122"/>
    </row>
    <row r="635" spans="1:63" ht="12.75" x14ac:dyDescent="0.2">
      <c r="A635" s="122"/>
      <c r="B635" s="124"/>
      <c r="C635" s="124"/>
      <c r="D635" s="124"/>
      <c r="E635" s="122"/>
      <c r="F635" s="124"/>
      <c r="G635" s="122"/>
      <c r="H635" s="122"/>
      <c r="I635" s="122"/>
      <c r="J635" s="122"/>
      <c r="K635" s="122"/>
      <c r="L635" s="122"/>
      <c r="M635" s="122"/>
      <c r="N635" s="122"/>
      <c r="O635" s="122"/>
      <c r="P635" s="122"/>
      <c r="Q635" s="122"/>
      <c r="R635" s="122"/>
      <c r="S635" s="122"/>
      <c r="T635" s="122"/>
      <c r="U635" s="122"/>
      <c r="V635" s="122"/>
      <c r="W635" s="122"/>
      <c r="X635" s="122"/>
      <c r="Y635" s="122"/>
      <c r="Z635" s="122"/>
      <c r="AA635" s="122"/>
      <c r="AB635" s="122"/>
      <c r="AC635" s="122"/>
      <c r="AD635" s="122"/>
      <c r="AE635" s="122"/>
      <c r="AF635" s="122"/>
      <c r="AG635" s="122"/>
      <c r="AH635" s="122"/>
      <c r="AI635" s="122"/>
      <c r="AJ635" s="122"/>
      <c r="AK635" s="122"/>
      <c r="AL635" s="122"/>
      <c r="AM635" s="122"/>
      <c r="AN635" s="122"/>
      <c r="AO635" s="122"/>
      <c r="AP635" s="122"/>
      <c r="AQ635" s="122"/>
      <c r="AR635" s="122"/>
      <c r="AS635" s="122"/>
      <c r="AT635" s="122"/>
      <c r="AU635" s="122"/>
      <c r="AV635" s="122"/>
      <c r="AW635" s="122"/>
      <c r="AX635" s="122"/>
      <c r="AY635" s="122"/>
      <c r="AZ635" s="122"/>
      <c r="BA635" s="122"/>
      <c r="BB635" s="122"/>
      <c r="BC635" s="122"/>
      <c r="BD635" s="122"/>
      <c r="BE635" s="122"/>
      <c r="BF635" s="122"/>
      <c r="BG635" s="122"/>
      <c r="BH635" s="122"/>
      <c r="BI635" s="122"/>
      <c r="BJ635" s="122"/>
      <c r="BK635" s="122"/>
    </row>
    <row r="636" spans="1:63" ht="12.75" x14ac:dyDescent="0.2">
      <c r="A636" s="122"/>
      <c r="B636" s="124"/>
      <c r="C636" s="124"/>
      <c r="D636" s="124"/>
      <c r="E636" s="122"/>
      <c r="F636" s="124"/>
      <c r="G636" s="122"/>
      <c r="H636" s="122"/>
      <c r="I636" s="122"/>
      <c r="J636" s="122"/>
      <c r="K636" s="122"/>
      <c r="L636" s="122"/>
      <c r="M636" s="122"/>
      <c r="N636" s="122"/>
      <c r="O636" s="122"/>
      <c r="P636" s="122"/>
      <c r="Q636" s="122"/>
      <c r="R636" s="122"/>
      <c r="S636" s="122"/>
      <c r="T636" s="122"/>
      <c r="U636" s="122"/>
      <c r="V636" s="122"/>
      <c r="W636" s="122"/>
      <c r="X636" s="122"/>
      <c r="Y636" s="122"/>
      <c r="Z636" s="122"/>
      <c r="AA636" s="122"/>
      <c r="AB636" s="122"/>
      <c r="AC636" s="122"/>
      <c r="AD636" s="122"/>
      <c r="AE636" s="122"/>
      <c r="AF636" s="122"/>
      <c r="AG636" s="122"/>
      <c r="AH636" s="122"/>
      <c r="AI636" s="122"/>
      <c r="AJ636" s="122"/>
      <c r="AK636" s="122"/>
      <c r="AL636" s="122"/>
      <c r="AM636" s="122"/>
      <c r="AN636" s="122"/>
      <c r="AO636" s="122"/>
      <c r="AP636" s="122"/>
      <c r="AQ636" s="122"/>
      <c r="AR636" s="122"/>
      <c r="AS636" s="122"/>
      <c r="AT636" s="122"/>
      <c r="AU636" s="122"/>
      <c r="AV636" s="122"/>
      <c r="AW636" s="122"/>
      <c r="AX636" s="122"/>
      <c r="AY636" s="122"/>
      <c r="AZ636" s="122"/>
      <c r="BA636" s="122"/>
      <c r="BB636" s="122"/>
      <c r="BC636" s="122"/>
      <c r="BD636" s="122"/>
      <c r="BE636" s="122"/>
      <c r="BF636" s="122"/>
      <c r="BG636" s="122"/>
      <c r="BH636" s="122"/>
      <c r="BI636" s="122"/>
      <c r="BJ636" s="122"/>
      <c r="BK636" s="122"/>
    </row>
    <row r="637" spans="1:63" ht="12.75" x14ac:dyDescent="0.2">
      <c r="A637" s="122"/>
      <c r="B637" s="124"/>
      <c r="C637" s="124"/>
      <c r="D637" s="124"/>
      <c r="E637" s="122"/>
      <c r="F637" s="124"/>
      <c r="G637" s="122"/>
      <c r="H637" s="122"/>
      <c r="I637" s="122"/>
      <c r="J637" s="122"/>
      <c r="K637" s="122"/>
      <c r="L637" s="122"/>
      <c r="M637" s="122"/>
      <c r="N637" s="122"/>
      <c r="O637" s="122"/>
      <c r="P637" s="122"/>
      <c r="Q637" s="122"/>
      <c r="R637" s="122"/>
      <c r="S637" s="122"/>
      <c r="T637" s="122"/>
      <c r="U637" s="122"/>
      <c r="V637" s="122"/>
      <c r="W637" s="122"/>
      <c r="X637" s="122"/>
      <c r="Y637" s="122"/>
      <c r="Z637" s="122"/>
      <c r="AA637" s="122"/>
      <c r="AB637" s="122"/>
      <c r="AC637" s="122"/>
      <c r="AD637" s="122"/>
      <c r="AE637" s="122"/>
      <c r="AF637" s="122"/>
      <c r="AG637" s="122"/>
      <c r="AH637" s="122"/>
      <c r="AI637" s="122"/>
      <c r="AJ637" s="122"/>
      <c r="AK637" s="122"/>
      <c r="AL637" s="122"/>
      <c r="AM637" s="122"/>
      <c r="AN637" s="122"/>
      <c r="AO637" s="122"/>
      <c r="AP637" s="122"/>
      <c r="AQ637" s="122"/>
      <c r="AR637" s="122"/>
      <c r="AS637" s="122"/>
      <c r="AT637" s="122"/>
      <c r="AU637" s="122"/>
      <c r="AV637" s="122"/>
      <c r="AW637" s="122"/>
      <c r="AX637" s="122"/>
      <c r="AY637" s="122"/>
      <c r="AZ637" s="122"/>
      <c r="BA637" s="122"/>
      <c r="BB637" s="122"/>
      <c r="BC637" s="122"/>
      <c r="BD637" s="122"/>
      <c r="BE637" s="122"/>
      <c r="BF637" s="122"/>
      <c r="BG637" s="122"/>
      <c r="BH637" s="122"/>
      <c r="BI637" s="122"/>
      <c r="BJ637" s="122"/>
      <c r="BK637" s="122"/>
    </row>
    <row r="638" spans="1:63" ht="12.75" x14ac:dyDescent="0.2">
      <c r="A638" s="122"/>
      <c r="B638" s="124"/>
      <c r="C638" s="124"/>
      <c r="D638" s="124"/>
      <c r="E638" s="122"/>
      <c r="F638" s="124"/>
      <c r="G638" s="122"/>
      <c r="H638" s="122"/>
      <c r="I638" s="122"/>
      <c r="J638" s="122"/>
      <c r="K638" s="122"/>
      <c r="L638" s="122"/>
      <c r="M638" s="122"/>
      <c r="N638" s="122"/>
      <c r="O638" s="122"/>
      <c r="P638" s="122"/>
      <c r="Q638" s="122"/>
      <c r="R638" s="122"/>
      <c r="S638" s="122"/>
      <c r="T638" s="122"/>
      <c r="U638" s="122"/>
      <c r="V638" s="122"/>
      <c r="W638" s="122"/>
      <c r="X638" s="122"/>
      <c r="Y638" s="122"/>
      <c r="Z638" s="122"/>
      <c r="AA638" s="122"/>
      <c r="AB638" s="122"/>
      <c r="AC638" s="122"/>
      <c r="AD638" s="122"/>
      <c r="AE638" s="122"/>
      <c r="AF638" s="122"/>
      <c r="AG638" s="122"/>
      <c r="AH638" s="122"/>
      <c r="AI638" s="122"/>
      <c r="AJ638" s="122"/>
      <c r="AK638" s="122"/>
      <c r="AL638" s="122"/>
      <c r="AM638" s="122"/>
      <c r="AN638" s="122"/>
      <c r="AO638" s="122"/>
      <c r="AP638" s="122"/>
      <c r="AQ638" s="122"/>
      <c r="AR638" s="122"/>
      <c r="AS638" s="122"/>
      <c r="AT638" s="122"/>
      <c r="AU638" s="122"/>
      <c r="AV638" s="122"/>
      <c r="AW638" s="122"/>
      <c r="AX638" s="122"/>
      <c r="AY638" s="122"/>
      <c r="AZ638" s="122"/>
      <c r="BA638" s="122"/>
      <c r="BB638" s="122"/>
      <c r="BC638" s="122"/>
      <c r="BD638" s="122"/>
      <c r="BE638" s="122"/>
      <c r="BF638" s="122"/>
      <c r="BG638" s="122"/>
      <c r="BH638" s="122"/>
      <c r="BI638" s="122"/>
      <c r="BJ638" s="122"/>
      <c r="BK638" s="122"/>
    </row>
    <row r="639" spans="1:63" ht="12.75" x14ac:dyDescent="0.2">
      <c r="A639" s="122"/>
      <c r="B639" s="124"/>
      <c r="C639" s="124"/>
      <c r="D639" s="124"/>
      <c r="E639" s="122"/>
      <c r="F639" s="124"/>
      <c r="G639" s="122"/>
      <c r="H639" s="122"/>
      <c r="I639" s="122"/>
      <c r="J639" s="122"/>
      <c r="K639" s="122"/>
      <c r="L639" s="122"/>
      <c r="M639" s="122"/>
      <c r="N639" s="122"/>
      <c r="O639" s="122"/>
      <c r="P639" s="122"/>
      <c r="Q639" s="122"/>
      <c r="R639" s="122"/>
      <c r="S639" s="122"/>
      <c r="T639" s="122"/>
      <c r="U639" s="122"/>
      <c r="V639" s="122"/>
      <c r="W639" s="122"/>
      <c r="X639" s="122"/>
      <c r="Y639" s="122"/>
      <c r="Z639" s="122"/>
      <c r="AA639" s="122"/>
      <c r="AB639" s="122"/>
      <c r="AC639" s="122"/>
      <c r="AD639" s="122"/>
      <c r="AE639" s="122"/>
      <c r="AF639" s="122"/>
      <c r="AG639" s="122"/>
      <c r="AH639" s="122"/>
      <c r="AI639" s="122"/>
      <c r="AJ639" s="122"/>
      <c r="AK639" s="122"/>
      <c r="AL639" s="122"/>
      <c r="AM639" s="122"/>
      <c r="AN639" s="122"/>
      <c r="AO639" s="122"/>
      <c r="AP639" s="122"/>
      <c r="AQ639" s="122"/>
      <c r="AR639" s="122"/>
      <c r="AS639" s="122"/>
      <c r="AT639" s="122"/>
      <c r="AU639" s="122"/>
      <c r="AV639" s="122"/>
      <c r="AW639" s="122"/>
      <c r="AX639" s="122"/>
      <c r="AY639" s="122"/>
      <c r="AZ639" s="122"/>
      <c r="BA639" s="122"/>
      <c r="BB639" s="122"/>
      <c r="BC639" s="122"/>
      <c r="BD639" s="122"/>
      <c r="BE639" s="122"/>
      <c r="BF639" s="122"/>
      <c r="BG639" s="122"/>
      <c r="BH639" s="122"/>
      <c r="BI639" s="122"/>
      <c r="BJ639" s="122"/>
      <c r="BK639" s="122"/>
    </row>
    <row r="640" spans="1:63" ht="12.75" x14ac:dyDescent="0.2">
      <c r="A640" s="122"/>
      <c r="B640" s="124"/>
      <c r="C640" s="124"/>
      <c r="D640" s="124"/>
      <c r="E640" s="122"/>
      <c r="F640" s="124"/>
      <c r="G640" s="122"/>
      <c r="H640" s="122"/>
      <c r="I640" s="122"/>
      <c r="J640" s="122"/>
      <c r="K640" s="122"/>
      <c r="L640" s="122"/>
      <c r="M640" s="122"/>
      <c r="N640" s="122"/>
      <c r="O640" s="122"/>
      <c r="P640" s="122"/>
      <c r="Q640" s="122"/>
      <c r="R640" s="122"/>
      <c r="S640" s="122"/>
      <c r="T640" s="122"/>
      <c r="U640" s="122"/>
      <c r="V640" s="122"/>
      <c r="W640" s="122"/>
      <c r="X640" s="122"/>
      <c r="Y640" s="122"/>
      <c r="Z640" s="122"/>
      <c r="AA640" s="122"/>
      <c r="AB640" s="122"/>
      <c r="AC640" s="122"/>
      <c r="AD640" s="122"/>
      <c r="AE640" s="122"/>
      <c r="AF640" s="122"/>
      <c r="AG640" s="122"/>
      <c r="AH640" s="122"/>
      <c r="AI640" s="122"/>
      <c r="AJ640" s="122"/>
      <c r="AK640" s="122"/>
      <c r="AL640" s="122"/>
      <c r="AM640" s="122"/>
      <c r="AN640" s="122"/>
      <c r="AO640" s="122"/>
      <c r="AP640" s="122"/>
      <c r="AQ640" s="122"/>
      <c r="AR640" s="122"/>
      <c r="AS640" s="122"/>
      <c r="AT640" s="122"/>
      <c r="AU640" s="122"/>
      <c r="AV640" s="122"/>
      <c r="AW640" s="122"/>
      <c r="AX640" s="122"/>
      <c r="AY640" s="122"/>
      <c r="AZ640" s="122"/>
      <c r="BA640" s="122"/>
      <c r="BB640" s="122"/>
      <c r="BC640" s="122"/>
      <c r="BD640" s="122"/>
      <c r="BE640" s="122"/>
      <c r="BF640" s="122"/>
      <c r="BG640" s="122"/>
      <c r="BH640" s="122"/>
      <c r="BI640" s="122"/>
      <c r="BJ640" s="122"/>
      <c r="BK640" s="122"/>
    </row>
    <row r="641" spans="1:63" ht="12.75" x14ac:dyDescent="0.2">
      <c r="A641" s="122"/>
      <c r="B641" s="124"/>
      <c r="C641" s="124"/>
      <c r="D641" s="124"/>
      <c r="E641" s="122"/>
      <c r="F641" s="124"/>
      <c r="G641" s="122"/>
      <c r="H641" s="122"/>
      <c r="I641" s="122"/>
      <c r="J641" s="122"/>
      <c r="K641" s="122"/>
      <c r="L641" s="122"/>
      <c r="M641" s="122"/>
      <c r="N641" s="122"/>
      <c r="O641" s="122"/>
      <c r="P641" s="122"/>
      <c r="Q641" s="122"/>
      <c r="R641" s="122"/>
      <c r="S641" s="122"/>
      <c r="T641" s="122"/>
      <c r="U641" s="122"/>
      <c r="V641" s="122"/>
      <c r="W641" s="122"/>
      <c r="X641" s="122"/>
      <c r="Y641" s="122"/>
      <c r="Z641" s="122"/>
      <c r="AA641" s="122"/>
      <c r="AB641" s="122"/>
      <c r="AC641" s="122"/>
      <c r="AD641" s="122"/>
      <c r="AE641" s="122"/>
      <c r="AF641" s="122"/>
      <c r="AG641" s="122"/>
      <c r="AH641" s="122"/>
      <c r="AI641" s="122"/>
      <c r="AJ641" s="122"/>
      <c r="AK641" s="122"/>
      <c r="AL641" s="122"/>
      <c r="AM641" s="122"/>
      <c r="AN641" s="122"/>
      <c r="AO641" s="122"/>
      <c r="AP641" s="122"/>
      <c r="AQ641" s="122"/>
      <c r="AR641" s="122"/>
      <c r="AS641" s="122"/>
      <c r="AT641" s="122"/>
      <c r="AU641" s="122"/>
      <c r="AV641" s="122"/>
      <c r="AW641" s="122"/>
      <c r="AX641" s="122"/>
      <c r="AY641" s="122"/>
      <c r="AZ641" s="122"/>
      <c r="BA641" s="122"/>
      <c r="BB641" s="122"/>
      <c r="BC641" s="122"/>
      <c r="BD641" s="122"/>
      <c r="BE641" s="122"/>
      <c r="BF641" s="122"/>
      <c r="BG641" s="122"/>
      <c r="BH641" s="122"/>
      <c r="BI641" s="122"/>
      <c r="BJ641" s="122"/>
      <c r="BK641" s="122"/>
    </row>
    <row r="642" spans="1:63" ht="12.75" x14ac:dyDescent="0.2">
      <c r="A642" s="122"/>
      <c r="B642" s="124"/>
      <c r="C642" s="124"/>
      <c r="D642" s="124"/>
      <c r="E642" s="122"/>
      <c r="F642" s="124"/>
      <c r="G642" s="122"/>
      <c r="H642" s="122"/>
      <c r="I642" s="122"/>
      <c r="J642" s="122"/>
      <c r="K642" s="122"/>
      <c r="L642" s="122"/>
      <c r="M642" s="122"/>
      <c r="N642" s="122"/>
      <c r="O642" s="122"/>
      <c r="P642" s="122"/>
      <c r="Q642" s="122"/>
      <c r="R642" s="122"/>
      <c r="S642" s="122"/>
      <c r="T642" s="122"/>
      <c r="U642" s="122"/>
      <c r="V642" s="122"/>
      <c r="W642" s="122"/>
      <c r="X642" s="122"/>
      <c r="Y642" s="122"/>
      <c r="Z642" s="122"/>
      <c r="AA642" s="122"/>
      <c r="AB642" s="122"/>
      <c r="AC642" s="122"/>
      <c r="AD642" s="122"/>
      <c r="AE642" s="122"/>
      <c r="AF642" s="122"/>
      <c r="AG642" s="122"/>
      <c r="AH642" s="122"/>
      <c r="AI642" s="122"/>
      <c r="AJ642" s="122"/>
      <c r="AK642" s="122"/>
      <c r="AL642" s="122"/>
      <c r="AM642" s="122"/>
      <c r="AN642" s="122"/>
      <c r="AO642" s="122"/>
      <c r="AP642" s="122"/>
      <c r="AQ642" s="122"/>
      <c r="AR642" s="122"/>
      <c r="AS642" s="122"/>
      <c r="AT642" s="122"/>
      <c r="AU642" s="122"/>
      <c r="AV642" s="122"/>
      <c r="AW642" s="122"/>
      <c r="AX642" s="122"/>
      <c r="AY642" s="122"/>
      <c r="AZ642" s="122"/>
      <c r="BA642" s="122"/>
      <c r="BB642" s="122"/>
      <c r="BC642" s="122"/>
      <c r="BD642" s="122"/>
      <c r="BE642" s="122"/>
      <c r="BF642" s="122"/>
      <c r="BG642" s="122"/>
      <c r="BH642" s="122"/>
      <c r="BI642" s="122"/>
      <c r="BJ642" s="122"/>
      <c r="BK642" s="122"/>
    </row>
    <row r="643" spans="1:63" ht="12.75" x14ac:dyDescent="0.2">
      <c r="A643" s="122"/>
      <c r="B643" s="124"/>
      <c r="C643" s="124"/>
      <c r="D643" s="124"/>
      <c r="E643" s="122"/>
      <c r="F643" s="124"/>
      <c r="G643" s="122"/>
      <c r="H643" s="122"/>
      <c r="I643" s="122"/>
      <c r="J643" s="122"/>
      <c r="K643" s="122"/>
      <c r="L643" s="122"/>
      <c r="M643" s="122"/>
      <c r="N643" s="122"/>
      <c r="O643" s="122"/>
      <c r="P643" s="122"/>
      <c r="Q643" s="122"/>
      <c r="R643" s="122"/>
      <c r="S643" s="122"/>
      <c r="T643" s="122"/>
      <c r="U643" s="122"/>
      <c r="V643" s="122"/>
      <c r="W643" s="122"/>
      <c r="X643" s="122"/>
      <c r="Y643" s="122"/>
      <c r="Z643" s="122"/>
      <c r="AA643" s="122"/>
      <c r="AB643" s="122"/>
      <c r="AC643" s="122"/>
      <c r="AD643" s="122"/>
      <c r="AE643" s="122"/>
      <c r="AF643" s="122"/>
      <c r="AG643" s="122"/>
      <c r="AH643" s="122"/>
      <c r="AI643" s="122"/>
      <c r="AJ643" s="122"/>
      <c r="AK643" s="122"/>
      <c r="AL643" s="122"/>
      <c r="AM643" s="122"/>
      <c r="AN643" s="122"/>
      <c r="AO643" s="122"/>
      <c r="AP643" s="122"/>
      <c r="AQ643" s="122"/>
      <c r="AR643" s="122"/>
      <c r="AS643" s="122"/>
      <c r="AT643" s="122"/>
      <c r="AU643" s="122"/>
      <c r="AV643" s="122"/>
      <c r="AW643" s="122"/>
      <c r="AX643" s="122"/>
      <c r="AY643" s="122"/>
      <c r="AZ643" s="122"/>
      <c r="BA643" s="122"/>
      <c r="BB643" s="122"/>
      <c r="BC643" s="122"/>
      <c r="BD643" s="122"/>
      <c r="BE643" s="122"/>
      <c r="BF643" s="122"/>
      <c r="BG643" s="122"/>
      <c r="BH643" s="122"/>
      <c r="BI643" s="122"/>
      <c r="BJ643" s="122"/>
      <c r="BK643" s="122"/>
    </row>
    <row r="644" spans="1:63" ht="12.75" x14ac:dyDescent="0.2">
      <c r="A644" s="122"/>
      <c r="B644" s="124"/>
      <c r="C644" s="124"/>
      <c r="D644" s="124"/>
      <c r="E644" s="122"/>
      <c r="F644" s="124"/>
      <c r="G644" s="122"/>
      <c r="H644" s="122"/>
      <c r="I644" s="122"/>
      <c r="J644" s="122"/>
      <c r="K644" s="122"/>
      <c r="L644" s="122"/>
      <c r="M644" s="122"/>
      <c r="N644" s="122"/>
      <c r="O644" s="122"/>
      <c r="P644" s="122"/>
      <c r="Q644" s="122"/>
      <c r="R644" s="122"/>
      <c r="S644" s="122"/>
      <c r="T644" s="122"/>
      <c r="U644" s="122"/>
      <c r="V644" s="122"/>
      <c r="W644" s="122"/>
      <c r="X644" s="122"/>
      <c r="Y644" s="122"/>
      <c r="Z644" s="122"/>
      <c r="AA644" s="122"/>
      <c r="AB644" s="122"/>
      <c r="AC644" s="122"/>
      <c r="AD644" s="122"/>
      <c r="AE644" s="122"/>
      <c r="AF644" s="122"/>
      <c r="AG644" s="122"/>
      <c r="AH644" s="122"/>
      <c r="AI644" s="122"/>
      <c r="AJ644" s="122"/>
      <c r="AK644" s="122"/>
      <c r="AL644" s="122"/>
      <c r="AM644" s="122"/>
      <c r="AN644" s="122"/>
      <c r="AO644" s="122"/>
      <c r="AP644" s="122"/>
      <c r="AQ644" s="122"/>
      <c r="AR644" s="122"/>
      <c r="AS644" s="122"/>
      <c r="AT644" s="122"/>
      <c r="AU644" s="122"/>
      <c r="AV644" s="122"/>
      <c r="AW644" s="122"/>
      <c r="AX644" s="122"/>
      <c r="AY644" s="122"/>
      <c r="AZ644" s="122"/>
      <c r="BA644" s="122"/>
      <c r="BB644" s="122"/>
      <c r="BC644" s="122"/>
      <c r="BD644" s="122"/>
      <c r="BE644" s="122"/>
      <c r="BF644" s="122"/>
      <c r="BG644" s="122"/>
      <c r="BH644" s="122"/>
      <c r="BI644" s="122"/>
      <c r="BJ644" s="122"/>
      <c r="BK644" s="122"/>
    </row>
    <row r="645" spans="1:63" ht="12.75" x14ac:dyDescent="0.2">
      <c r="A645" s="122"/>
      <c r="B645" s="124"/>
      <c r="C645" s="124"/>
      <c r="D645" s="124"/>
      <c r="E645" s="122"/>
      <c r="F645" s="124"/>
      <c r="G645" s="122"/>
      <c r="H645" s="122"/>
      <c r="I645" s="122"/>
      <c r="J645" s="122"/>
      <c r="K645" s="122"/>
      <c r="L645" s="122"/>
      <c r="M645" s="122"/>
      <c r="N645" s="122"/>
      <c r="O645" s="122"/>
      <c r="P645" s="122"/>
      <c r="Q645" s="122"/>
      <c r="R645" s="122"/>
      <c r="S645" s="122"/>
      <c r="T645" s="122"/>
      <c r="U645" s="122"/>
      <c r="V645" s="122"/>
      <c r="W645" s="122"/>
      <c r="X645" s="122"/>
      <c r="Y645" s="122"/>
      <c r="Z645" s="122"/>
      <c r="AA645" s="122"/>
      <c r="AB645" s="122"/>
      <c r="AC645" s="122"/>
      <c r="AD645" s="122"/>
      <c r="AE645" s="122"/>
      <c r="AF645" s="122"/>
      <c r="AG645" s="122"/>
      <c r="AH645" s="122"/>
      <c r="AI645" s="122"/>
      <c r="AJ645" s="122"/>
      <c r="AK645" s="122"/>
      <c r="AL645" s="122"/>
      <c r="AM645" s="122"/>
      <c r="AN645" s="122"/>
      <c r="AO645" s="122"/>
      <c r="AP645" s="122"/>
      <c r="AQ645" s="122"/>
      <c r="AR645" s="122"/>
      <c r="AS645" s="122"/>
      <c r="AT645" s="122"/>
      <c r="AU645" s="122"/>
      <c r="AV645" s="122"/>
      <c r="AW645" s="122"/>
      <c r="AX645" s="122"/>
      <c r="AY645" s="122"/>
      <c r="AZ645" s="122"/>
      <c r="BA645" s="122"/>
      <c r="BB645" s="122"/>
      <c r="BC645" s="122"/>
      <c r="BD645" s="122"/>
      <c r="BE645" s="122"/>
      <c r="BF645" s="122"/>
      <c r="BG645" s="122"/>
      <c r="BH645" s="122"/>
      <c r="BI645" s="122"/>
      <c r="BJ645" s="122"/>
      <c r="BK645" s="122"/>
    </row>
    <row r="646" spans="1:63" ht="12.75" x14ac:dyDescent="0.2">
      <c r="A646" s="122"/>
      <c r="B646" s="124"/>
      <c r="C646" s="124"/>
      <c r="D646" s="124"/>
      <c r="E646" s="122"/>
      <c r="F646" s="124"/>
      <c r="G646" s="122"/>
      <c r="H646" s="122"/>
      <c r="I646" s="122"/>
      <c r="J646" s="122"/>
      <c r="K646" s="122"/>
      <c r="L646" s="122"/>
      <c r="M646" s="122"/>
      <c r="N646" s="122"/>
      <c r="O646" s="122"/>
      <c r="P646" s="122"/>
      <c r="Q646" s="122"/>
      <c r="R646" s="122"/>
      <c r="S646" s="122"/>
      <c r="T646" s="122"/>
      <c r="U646" s="122"/>
      <c r="V646" s="122"/>
      <c r="W646" s="122"/>
      <c r="X646" s="122"/>
      <c r="Y646" s="122"/>
      <c r="Z646" s="122"/>
      <c r="AA646" s="122"/>
      <c r="AB646" s="122"/>
      <c r="AC646" s="122"/>
      <c r="AD646" s="122"/>
      <c r="AE646" s="122"/>
      <c r="AF646" s="122"/>
      <c r="AG646" s="122"/>
      <c r="AH646" s="122"/>
      <c r="AI646" s="122"/>
      <c r="AJ646" s="122"/>
      <c r="AK646" s="122"/>
      <c r="AL646" s="122"/>
      <c r="AM646" s="122"/>
      <c r="AN646" s="122"/>
      <c r="AO646" s="122"/>
      <c r="AP646" s="122"/>
      <c r="AQ646" s="122"/>
      <c r="AR646" s="122"/>
      <c r="AS646" s="122"/>
      <c r="AT646" s="122"/>
      <c r="AU646" s="122"/>
      <c r="AV646" s="122"/>
      <c r="AW646" s="122"/>
      <c r="AX646" s="122"/>
      <c r="AY646" s="122"/>
      <c r="AZ646" s="122"/>
      <c r="BA646" s="122"/>
      <c r="BB646" s="122"/>
      <c r="BC646" s="122"/>
      <c r="BD646" s="122"/>
      <c r="BE646" s="122"/>
      <c r="BF646" s="122"/>
      <c r="BG646" s="122"/>
      <c r="BH646" s="122"/>
      <c r="BI646" s="122"/>
      <c r="BJ646" s="122"/>
      <c r="BK646" s="122"/>
    </row>
    <row r="647" spans="1:63" ht="12.75" x14ac:dyDescent="0.2">
      <c r="A647" s="122"/>
      <c r="B647" s="124"/>
      <c r="C647" s="124"/>
      <c r="D647" s="124"/>
      <c r="E647" s="122"/>
      <c r="F647" s="124"/>
      <c r="G647" s="122"/>
      <c r="H647" s="122"/>
      <c r="I647" s="122"/>
      <c r="J647" s="122"/>
      <c r="K647" s="122"/>
      <c r="L647" s="122"/>
      <c r="M647" s="122"/>
      <c r="N647" s="122"/>
      <c r="O647" s="122"/>
      <c r="P647" s="122"/>
      <c r="Q647" s="122"/>
      <c r="R647" s="122"/>
      <c r="S647" s="122"/>
      <c r="T647" s="122"/>
      <c r="U647" s="122"/>
      <c r="V647" s="122"/>
      <c r="W647" s="122"/>
      <c r="X647" s="122"/>
      <c r="Y647" s="122"/>
      <c r="Z647" s="122"/>
      <c r="AA647" s="122"/>
      <c r="AB647" s="122"/>
      <c r="AC647" s="122"/>
      <c r="AD647" s="122"/>
      <c r="AE647" s="122"/>
      <c r="AF647" s="122"/>
      <c r="AG647" s="122"/>
      <c r="AH647" s="122"/>
      <c r="AI647" s="122"/>
      <c r="AJ647" s="122"/>
      <c r="AK647" s="122"/>
      <c r="AL647" s="122"/>
      <c r="AM647" s="122"/>
      <c r="AN647" s="122"/>
      <c r="AO647" s="122"/>
      <c r="AP647" s="122"/>
      <c r="AQ647" s="122"/>
      <c r="AR647" s="122"/>
      <c r="AS647" s="122"/>
      <c r="AT647" s="122"/>
      <c r="AU647" s="122"/>
      <c r="AV647" s="122"/>
      <c r="AW647" s="122"/>
      <c r="AX647" s="122"/>
      <c r="AY647" s="122"/>
      <c r="AZ647" s="122"/>
      <c r="BA647" s="122"/>
      <c r="BB647" s="122"/>
      <c r="BC647" s="122"/>
      <c r="BD647" s="122"/>
      <c r="BE647" s="122"/>
      <c r="BF647" s="122"/>
      <c r="BG647" s="122"/>
      <c r="BH647" s="122"/>
      <c r="BI647" s="122"/>
      <c r="BJ647" s="122"/>
      <c r="BK647" s="122"/>
    </row>
    <row r="648" spans="1:63" ht="12.75" x14ac:dyDescent="0.2">
      <c r="A648" s="122"/>
      <c r="B648" s="124"/>
      <c r="C648" s="124"/>
      <c r="D648" s="124"/>
      <c r="E648" s="122"/>
      <c r="F648" s="124"/>
      <c r="G648" s="122"/>
      <c r="H648" s="122"/>
      <c r="I648" s="122"/>
      <c r="J648" s="122"/>
      <c r="K648" s="122"/>
      <c r="L648" s="122"/>
      <c r="M648" s="122"/>
      <c r="N648" s="122"/>
      <c r="O648" s="122"/>
      <c r="P648" s="122"/>
      <c r="Q648" s="122"/>
      <c r="R648" s="122"/>
      <c r="S648" s="122"/>
      <c r="T648" s="122"/>
      <c r="U648" s="122"/>
      <c r="V648" s="122"/>
      <c r="W648" s="122"/>
      <c r="X648" s="122"/>
      <c r="Y648" s="122"/>
      <c r="Z648" s="122"/>
      <c r="AA648" s="122"/>
      <c r="AB648" s="122"/>
      <c r="AC648" s="122"/>
      <c r="AD648" s="122"/>
      <c r="AE648" s="122"/>
      <c r="AF648" s="122"/>
      <c r="AG648" s="122"/>
      <c r="AH648" s="122"/>
      <c r="AI648" s="122"/>
      <c r="AJ648" s="122"/>
      <c r="AK648" s="122"/>
      <c r="AL648" s="122"/>
      <c r="AM648" s="122"/>
      <c r="AN648" s="122"/>
      <c r="AO648" s="122"/>
      <c r="AP648" s="122"/>
      <c r="AQ648" s="122"/>
      <c r="AR648" s="122"/>
      <c r="AS648" s="122"/>
      <c r="AT648" s="122"/>
      <c r="AU648" s="122"/>
      <c r="AV648" s="122"/>
      <c r="AW648" s="122"/>
      <c r="AX648" s="122"/>
      <c r="AY648" s="122"/>
      <c r="AZ648" s="122"/>
      <c r="BA648" s="122"/>
      <c r="BB648" s="122"/>
      <c r="BC648" s="122"/>
      <c r="BD648" s="122"/>
      <c r="BE648" s="122"/>
      <c r="BF648" s="122"/>
      <c r="BG648" s="122"/>
      <c r="BH648" s="122"/>
      <c r="BI648" s="122"/>
      <c r="BJ648" s="122"/>
      <c r="BK648" s="122"/>
    </row>
    <row r="649" spans="1:63" ht="12.75" x14ac:dyDescent="0.2">
      <c r="A649" s="122"/>
      <c r="B649" s="124"/>
      <c r="C649" s="124"/>
      <c r="D649" s="124"/>
      <c r="E649" s="122"/>
      <c r="F649" s="124"/>
      <c r="G649" s="122"/>
      <c r="H649" s="122"/>
      <c r="I649" s="122"/>
      <c r="J649" s="122"/>
      <c r="K649" s="122"/>
      <c r="L649" s="122"/>
      <c r="M649" s="122"/>
      <c r="N649" s="122"/>
      <c r="O649" s="122"/>
      <c r="P649" s="122"/>
      <c r="Q649" s="122"/>
      <c r="R649" s="122"/>
      <c r="S649" s="122"/>
      <c r="T649" s="122"/>
      <c r="U649" s="122"/>
      <c r="V649" s="122"/>
      <c r="W649" s="122"/>
      <c r="X649" s="122"/>
      <c r="Y649" s="122"/>
      <c r="Z649" s="122"/>
      <c r="AA649" s="122"/>
      <c r="AB649" s="122"/>
      <c r="AC649" s="122"/>
      <c r="AD649" s="122"/>
      <c r="AE649" s="122"/>
      <c r="AF649" s="122"/>
      <c r="AG649" s="122"/>
      <c r="AH649" s="122"/>
      <c r="AI649" s="122"/>
      <c r="AJ649" s="122"/>
      <c r="AK649" s="122"/>
      <c r="AL649" s="122"/>
      <c r="AM649" s="122"/>
      <c r="AN649" s="122"/>
      <c r="AO649" s="122"/>
      <c r="AP649" s="122"/>
      <c r="AQ649" s="122"/>
      <c r="AR649" s="122"/>
      <c r="AS649" s="122"/>
      <c r="AT649" s="122"/>
      <c r="AU649" s="122"/>
      <c r="AV649" s="122"/>
      <c r="AW649" s="122"/>
      <c r="AX649" s="122"/>
      <c r="AY649" s="122"/>
      <c r="AZ649" s="122"/>
      <c r="BA649" s="122"/>
      <c r="BB649" s="122"/>
      <c r="BC649" s="122"/>
      <c r="BD649" s="122"/>
      <c r="BE649" s="122"/>
      <c r="BF649" s="122"/>
      <c r="BG649" s="122"/>
      <c r="BH649" s="122"/>
      <c r="BI649" s="122"/>
      <c r="BJ649" s="122"/>
      <c r="BK649" s="122"/>
    </row>
    <row r="650" spans="1:63" ht="12.75" x14ac:dyDescent="0.2">
      <c r="A650" s="122"/>
      <c r="B650" s="124"/>
      <c r="C650" s="124"/>
      <c r="D650" s="124"/>
      <c r="E650" s="122"/>
      <c r="F650" s="124"/>
      <c r="G650" s="122"/>
      <c r="H650" s="122"/>
      <c r="I650" s="122"/>
      <c r="J650" s="122"/>
      <c r="K650" s="122"/>
      <c r="L650" s="122"/>
      <c r="M650" s="122"/>
      <c r="N650" s="122"/>
      <c r="O650" s="122"/>
      <c r="P650" s="122"/>
      <c r="Q650" s="122"/>
      <c r="R650" s="122"/>
      <c r="S650" s="122"/>
      <c r="T650" s="122"/>
      <c r="U650" s="122"/>
      <c r="V650" s="122"/>
      <c r="W650" s="122"/>
      <c r="X650" s="122"/>
      <c r="Y650" s="122"/>
      <c r="Z650" s="122"/>
      <c r="AA650" s="122"/>
      <c r="AB650" s="122"/>
      <c r="AC650" s="122"/>
      <c r="AD650" s="122"/>
      <c r="AE650" s="122"/>
      <c r="AF650" s="122"/>
      <c r="AG650" s="122"/>
      <c r="AH650" s="122"/>
      <c r="AI650" s="122"/>
      <c r="AJ650" s="122"/>
      <c r="AK650" s="122"/>
      <c r="AL650" s="122"/>
      <c r="AM650" s="122"/>
      <c r="AN650" s="122"/>
      <c r="AO650" s="122"/>
      <c r="AP650" s="122"/>
      <c r="AQ650" s="122"/>
      <c r="AR650" s="122"/>
      <c r="AS650" s="122"/>
      <c r="AT650" s="122"/>
      <c r="AU650" s="122"/>
      <c r="AV650" s="122"/>
      <c r="AW650" s="122"/>
      <c r="AX650" s="122"/>
      <c r="AY650" s="122"/>
      <c r="AZ650" s="122"/>
      <c r="BA650" s="122"/>
      <c r="BB650" s="122"/>
      <c r="BC650" s="122"/>
      <c r="BD650" s="122"/>
      <c r="BE650" s="122"/>
      <c r="BF650" s="122"/>
      <c r="BG650" s="122"/>
      <c r="BH650" s="122"/>
      <c r="BI650" s="122"/>
      <c r="BJ650" s="122"/>
      <c r="BK650" s="122"/>
    </row>
    <row r="651" spans="1:63" ht="12.75" x14ac:dyDescent="0.2">
      <c r="A651" s="122"/>
      <c r="B651" s="124"/>
      <c r="C651" s="124"/>
      <c r="D651" s="124"/>
      <c r="E651" s="122"/>
      <c r="F651" s="124"/>
      <c r="G651" s="122"/>
      <c r="H651" s="122"/>
      <c r="I651" s="122"/>
      <c r="J651" s="122"/>
      <c r="K651" s="122"/>
      <c r="L651" s="122"/>
      <c r="M651" s="122"/>
      <c r="N651" s="122"/>
      <c r="O651" s="122"/>
      <c r="P651" s="122"/>
      <c r="Q651" s="122"/>
      <c r="R651" s="122"/>
      <c r="S651" s="122"/>
      <c r="T651" s="122"/>
      <c r="U651" s="122"/>
      <c r="V651" s="122"/>
      <c r="W651" s="122"/>
      <c r="X651" s="122"/>
      <c r="Y651" s="122"/>
      <c r="Z651" s="122"/>
      <c r="AA651" s="122"/>
      <c r="AB651" s="122"/>
      <c r="AC651" s="122"/>
      <c r="AD651" s="122"/>
      <c r="AE651" s="122"/>
      <c r="AF651" s="122"/>
      <c r="AG651" s="122"/>
      <c r="AH651" s="122"/>
      <c r="AI651" s="122"/>
      <c r="AJ651" s="122"/>
      <c r="AK651" s="122"/>
      <c r="AL651" s="122"/>
      <c r="AM651" s="122"/>
      <c r="AN651" s="122"/>
      <c r="AO651" s="122"/>
      <c r="AP651" s="122"/>
      <c r="AQ651" s="122"/>
      <c r="AR651" s="122"/>
      <c r="AS651" s="122"/>
      <c r="AT651" s="122"/>
      <c r="AU651" s="122"/>
      <c r="AV651" s="122"/>
      <c r="AW651" s="122"/>
      <c r="AX651" s="122"/>
      <c r="AY651" s="122"/>
      <c r="AZ651" s="122"/>
      <c r="BA651" s="122"/>
      <c r="BB651" s="122"/>
      <c r="BC651" s="122"/>
      <c r="BD651" s="122"/>
      <c r="BE651" s="122"/>
      <c r="BF651" s="122"/>
      <c r="BG651" s="122"/>
      <c r="BH651" s="122"/>
      <c r="BI651" s="122"/>
      <c r="BJ651" s="122"/>
      <c r="BK651" s="122"/>
    </row>
    <row r="652" spans="1:63" ht="12.75" x14ac:dyDescent="0.2">
      <c r="A652" s="122"/>
      <c r="B652" s="124"/>
      <c r="C652" s="124"/>
      <c r="D652" s="124"/>
      <c r="E652" s="122"/>
      <c r="F652" s="124"/>
      <c r="G652" s="122"/>
      <c r="H652" s="122"/>
      <c r="I652" s="122"/>
      <c r="J652" s="122"/>
      <c r="K652" s="122"/>
      <c r="L652" s="122"/>
      <c r="M652" s="122"/>
      <c r="N652" s="122"/>
      <c r="O652" s="122"/>
      <c r="P652" s="122"/>
      <c r="Q652" s="122"/>
      <c r="R652" s="122"/>
      <c r="S652" s="122"/>
      <c r="T652" s="122"/>
      <c r="U652" s="122"/>
      <c r="V652" s="122"/>
      <c r="W652" s="122"/>
      <c r="X652" s="122"/>
      <c r="Y652" s="122"/>
      <c r="Z652" s="122"/>
      <c r="AA652" s="122"/>
      <c r="AB652" s="122"/>
      <c r="AC652" s="122"/>
      <c r="AD652" s="122"/>
      <c r="AE652" s="122"/>
      <c r="AF652" s="122"/>
      <c r="AG652" s="122"/>
      <c r="AH652" s="122"/>
      <c r="AI652" s="122"/>
      <c r="AJ652" s="12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</row>
    <row r="653" spans="1:63" ht="12.75" x14ac:dyDescent="0.2">
      <c r="A653" s="122"/>
      <c r="B653" s="124"/>
      <c r="C653" s="124"/>
      <c r="D653" s="124"/>
      <c r="E653" s="122"/>
      <c r="F653" s="124"/>
      <c r="G653" s="122"/>
      <c r="H653" s="122"/>
      <c r="I653" s="122"/>
      <c r="J653" s="122"/>
      <c r="K653" s="122"/>
      <c r="L653" s="122"/>
      <c r="M653" s="122"/>
      <c r="N653" s="122"/>
      <c r="O653" s="122"/>
      <c r="P653" s="122"/>
      <c r="Q653" s="122"/>
      <c r="R653" s="122"/>
      <c r="S653" s="122"/>
      <c r="T653" s="122"/>
      <c r="U653" s="122"/>
      <c r="V653" s="122"/>
      <c r="W653" s="122"/>
      <c r="X653" s="122"/>
      <c r="Y653" s="122"/>
      <c r="Z653" s="122"/>
      <c r="AA653" s="122"/>
      <c r="AB653" s="122"/>
      <c r="AC653" s="122"/>
      <c r="AD653" s="122"/>
      <c r="AE653" s="122"/>
      <c r="AF653" s="122"/>
      <c r="AG653" s="122"/>
      <c r="AH653" s="122"/>
      <c r="AI653" s="122"/>
      <c r="AJ653" s="12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</row>
    <row r="654" spans="1:63" ht="12.75" x14ac:dyDescent="0.2">
      <c r="A654" s="122"/>
      <c r="B654" s="124"/>
      <c r="C654" s="124"/>
      <c r="D654" s="124"/>
      <c r="E654" s="122"/>
      <c r="F654" s="124"/>
      <c r="G654" s="122"/>
      <c r="H654" s="122"/>
      <c r="I654" s="122"/>
      <c r="J654" s="122"/>
      <c r="K654" s="122"/>
      <c r="L654" s="122"/>
      <c r="M654" s="122"/>
      <c r="N654" s="122"/>
      <c r="O654" s="122"/>
      <c r="P654" s="122"/>
      <c r="Q654" s="122"/>
      <c r="R654" s="122"/>
      <c r="S654" s="122"/>
      <c r="T654" s="122"/>
      <c r="U654" s="122"/>
      <c r="V654" s="122"/>
      <c r="W654" s="122"/>
      <c r="X654" s="122"/>
      <c r="Y654" s="122"/>
      <c r="Z654" s="122"/>
      <c r="AA654" s="122"/>
      <c r="AB654" s="122"/>
      <c r="AC654" s="122"/>
      <c r="AD654" s="122"/>
      <c r="AE654" s="122"/>
      <c r="AF654" s="122"/>
      <c r="AG654" s="122"/>
      <c r="AH654" s="122"/>
      <c r="AI654" s="122"/>
      <c r="AJ654" s="12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</row>
    <row r="655" spans="1:63" ht="12.75" x14ac:dyDescent="0.2">
      <c r="A655" s="122"/>
      <c r="B655" s="124"/>
      <c r="C655" s="124"/>
      <c r="D655" s="124"/>
      <c r="E655" s="122"/>
      <c r="F655" s="124"/>
      <c r="G655" s="122"/>
      <c r="H655" s="122"/>
      <c r="I655" s="122"/>
      <c r="J655" s="122"/>
      <c r="K655" s="122"/>
      <c r="L655" s="122"/>
      <c r="M655" s="122"/>
      <c r="N655" s="122"/>
      <c r="O655" s="122"/>
      <c r="P655" s="122"/>
      <c r="Q655" s="122"/>
      <c r="R655" s="122"/>
      <c r="S655" s="122"/>
      <c r="T655" s="122"/>
      <c r="U655" s="122"/>
      <c r="V655" s="122"/>
      <c r="W655" s="122"/>
      <c r="X655" s="122"/>
      <c r="Y655" s="122"/>
      <c r="Z655" s="122"/>
      <c r="AA655" s="122"/>
      <c r="AB655" s="122"/>
      <c r="AC655" s="122"/>
      <c r="AD655" s="122"/>
      <c r="AE655" s="122"/>
      <c r="AF655" s="122"/>
      <c r="AG655" s="122"/>
      <c r="AH655" s="122"/>
      <c r="AI655" s="122"/>
      <c r="AJ655" s="122"/>
      <c r="AK655" s="122"/>
      <c r="AL655" s="122"/>
      <c r="AM655" s="122"/>
      <c r="AN655" s="122"/>
      <c r="AO655" s="122"/>
      <c r="AP655" s="122"/>
      <c r="AQ655" s="122"/>
      <c r="AR655" s="122"/>
      <c r="AS655" s="122"/>
      <c r="AT655" s="122"/>
      <c r="AU655" s="122"/>
      <c r="AV655" s="122"/>
      <c r="AW655" s="122"/>
      <c r="AX655" s="122"/>
      <c r="AY655" s="122"/>
      <c r="AZ655" s="122"/>
      <c r="BA655" s="122"/>
      <c r="BB655" s="122"/>
      <c r="BC655" s="122"/>
      <c r="BD655" s="122"/>
      <c r="BE655" s="122"/>
      <c r="BF655" s="122"/>
      <c r="BG655" s="122"/>
      <c r="BH655" s="122"/>
      <c r="BI655" s="122"/>
      <c r="BJ655" s="122"/>
      <c r="BK655" s="122"/>
    </row>
    <row r="656" spans="1:63" ht="12.75" x14ac:dyDescent="0.2">
      <c r="A656" s="122"/>
      <c r="B656" s="124"/>
      <c r="C656" s="124"/>
      <c r="D656" s="124"/>
      <c r="E656" s="122"/>
      <c r="F656" s="124"/>
      <c r="G656" s="122"/>
      <c r="H656" s="122"/>
      <c r="I656" s="122"/>
      <c r="J656" s="122"/>
      <c r="K656" s="122"/>
      <c r="L656" s="122"/>
      <c r="M656" s="122"/>
      <c r="N656" s="122"/>
      <c r="O656" s="122"/>
      <c r="P656" s="122"/>
      <c r="Q656" s="122"/>
      <c r="R656" s="122"/>
      <c r="S656" s="122"/>
      <c r="T656" s="122"/>
      <c r="U656" s="122"/>
      <c r="V656" s="122"/>
      <c r="W656" s="122"/>
      <c r="X656" s="122"/>
      <c r="Y656" s="122"/>
      <c r="Z656" s="122"/>
      <c r="AA656" s="122"/>
      <c r="AB656" s="122"/>
      <c r="AC656" s="122"/>
      <c r="AD656" s="122"/>
      <c r="AE656" s="122"/>
      <c r="AF656" s="122"/>
      <c r="AG656" s="122"/>
      <c r="AH656" s="122"/>
      <c r="AI656" s="122"/>
      <c r="AJ656" s="122"/>
      <c r="AK656" s="122"/>
      <c r="AL656" s="122"/>
      <c r="AM656" s="122"/>
      <c r="AN656" s="122"/>
      <c r="AO656" s="122"/>
      <c r="AP656" s="122"/>
      <c r="AQ656" s="122"/>
      <c r="AR656" s="122"/>
      <c r="AS656" s="122"/>
      <c r="AT656" s="122"/>
      <c r="AU656" s="122"/>
      <c r="AV656" s="122"/>
      <c r="AW656" s="122"/>
      <c r="AX656" s="122"/>
      <c r="AY656" s="122"/>
      <c r="AZ656" s="122"/>
      <c r="BA656" s="122"/>
      <c r="BB656" s="122"/>
      <c r="BC656" s="122"/>
      <c r="BD656" s="122"/>
      <c r="BE656" s="122"/>
      <c r="BF656" s="122"/>
      <c r="BG656" s="122"/>
      <c r="BH656" s="122"/>
      <c r="BI656" s="122"/>
      <c r="BJ656" s="122"/>
      <c r="BK656" s="122"/>
    </row>
    <row r="657" spans="1:63" ht="12.75" x14ac:dyDescent="0.2">
      <c r="A657" s="122"/>
      <c r="B657" s="124"/>
      <c r="C657" s="124"/>
      <c r="D657" s="124"/>
      <c r="E657" s="122"/>
      <c r="F657" s="124"/>
      <c r="G657" s="122"/>
      <c r="H657" s="122"/>
      <c r="I657" s="122"/>
      <c r="J657" s="122"/>
      <c r="K657" s="122"/>
      <c r="L657" s="122"/>
      <c r="M657" s="122"/>
      <c r="N657" s="122"/>
      <c r="O657" s="122"/>
      <c r="P657" s="122"/>
      <c r="Q657" s="122"/>
      <c r="R657" s="122"/>
      <c r="S657" s="122"/>
      <c r="T657" s="122"/>
      <c r="U657" s="122"/>
      <c r="V657" s="122"/>
      <c r="W657" s="122"/>
      <c r="X657" s="122"/>
      <c r="Y657" s="122"/>
      <c r="Z657" s="122"/>
      <c r="AA657" s="122"/>
      <c r="AB657" s="122"/>
      <c r="AC657" s="122"/>
      <c r="AD657" s="122"/>
      <c r="AE657" s="122"/>
      <c r="AF657" s="122"/>
      <c r="AG657" s="122"/>
      <c r="AH657" s="122"/>
      <c r="AI657" s="122"/>
      <c r="AJ657" s="12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</row>
    <row r="658" spans="1:63" ht="12.75" x14ac:dyDescent="0.2">
      <c r="A658" s="122"/>
      <c r="B658" s="124"/>
      <c r="C658" s="124"/>
      <c r="D658" s="124"/>
      <c r="E658" s="122"/>
      <c r="F658" s="124"/>
      <c r="G658" s="122"/>
      <c r="H658" s="122"/>
      <c r="I658" s="122"/>
      <c r="J658" s="122"/>
      <c r="K658" s="122"/>
      <c r="L658" s="122"/>
      <c r="M658" s="122"/>
      <c r="N658" s="122"/>
      <c r="O658" s="122"/>
      <c r="P658" s="122"/>
      <c r="Q658" s="122"/>
      <c r="R658" s="122"/>
      <c r="S658" s="122"/>
      <c r="T658" s="122"/>
      <c r="U658" s="122"/>
      <c r="V658" s="122"/>
      <c r="W658" s="122"/>
      <c r="X658" s="122"/>
      <c r="Y658" s="122"/>
      <c r="Z658" s="122"/>
      <c r="AA658" s="122"/>
      <c r="AB658" s="122"/>
      <c r="AC658" s="122"/>
      <c r="AD658" s="122"/>
      <c r="AE658" s="122"/>
      <c r="AF658" s="122"/>
      <c r="AG658" s="122"/>
      <c r="AH658" s="122"/>
      <c r="AI658" s="122"/>
      <c r="AJ658" s="122"/>
      <c r="AK658" s="122"/>
      <c r="AL658" s="122"/>
      <c r="AM658" s="122"/>
      <c r="AN658" s="122"/>
      <c r="AO658" s="122"/>
      <c r="AP658" s="122"/>
      <c r="AQ658" s="122"/>
      <c r="AR658" s="122"/>
      <c r="AS658" s="122"/>
      <c r="AT658" s="122"/>
      <c r="AU658" s="122"/>
      <c r="AV658" s="122"/>
      <c r="AW658" s="122"/>
      <c r="AX658" s="122"/>
      <c r="AY658" s="122"/>
      <c r="AZ658" s="122"/>
      <c r="BA658" s="122"/>
      <c r="BB658" s="122"/>
      <c r="BC658" s="122"/>
      <c r="BD658" s="122"/>
      <c r="BE658" s="122"/>
      <c r="BF658" s="122"/>
      <c r="BG658" s="122"/>
      <c r="BH658" s="122"/>
      <c r="BI658" s="122"/>
      <c r="BJ658" s="122"/>
      <c r="BK658" s="122"/>
    </row>
    <row r="659" spans="1:63" ht="12.75" x14ac:dyDescent="0.2">
      <c r="A659" s="122"/>
      <c r="B659" s="124"/>
      <c r="C659" s="124"/>
      <c r="D659" s="124"/>
      <c r="E659" s="122"/>
      <c r="F659" s="124"/>
      <c r="G659" s="122"/>
      <c r="H659" s="122"/>
      <c r="I659" s="122"/>
      <c r="J659" s="122"/>
      <c r="K659" s="122"/>
      <c r="L659" s="122"/>
      <c r="M659" s="122"/>
      <c r="N659" s="122"/>
      <c r="O659" s="122"/>
      <c r="P659" s="122"/>
      <c r="Q659" s="122"/>
      <c r="R659" s="122"/>
      <c r="S659" s="122"/>
      <c r="T659" s="122"/>
      <c r="U659" s="122"/>
      <c r="V659" s="122"/>
      <c r="W659" s="122"/>
      <c r="X659" s="122"/>
      <c r="Y659" s="122"/>
      <c r="Z659" s="122"/>
      <c r="AA659" s="122"/>
      <c r="AB659" s="122"/>
      <c r="AC659" s="122"/>
      <c r="AD659" s="122"/>
      <c r="AE659" s="122"/>
      <c r="AF659" s="122"/>
      <c r="AG659" s="122"/>
      <c r="AH659" s="122"/>
      <c r="AI659" s="122"/>
      <c r="AJ659" s="122"/>
      <c r="AK659" s="122"/>
      <c r="AL659" s="122"/>
      <c r="AM659" s="122"/>
      <c r="AN659" s="122"/>
      <c r="AO659" s="122"/>
      <c r="AP659" s="122"/>
      <c r="AQ659" s="122"/>
      <c r="AR659" s="122"/>
      <c r="AS659" s="122"/>
      <c r="AT659" s="122"/>
      <c r="AU659" s="122"/>
      <c r="AV659" s="122"/>
      <c r="AW659" s="122"/>
      <c r="AX659" s="122"/>
      <c r="AY659" s="122"/>
      <c r="AZ659" s="122"/>
      <c r="BA659" s="122"/>
      <c r="BB659" s="122"/>
      <c r="BC659" s="122"/>
      <c r="BD659" s="122"/>
      <c r="BE659" s="122"/>
      <c r="BF659" s="122"/>
      <c r="BG659" s="122"/>
      <c r="BH659" s="122"/>
      <c r="BI659" s="122"/>
      <c r="BJ659" s="122"/>
      <c r="BK659" s="122"/>
    </row>
    <row r="660" spans="1:63" ht="12.75" x14ac:dyDescent="0.2">
      <c r="A660" s="122"/>
      <c r="B660" s="124"/>
      <c r="C660" s="124"/>
      <c r="D660" s="124"/>
      <c r="E660" s="122"/>
      <c r="F660" s="124"/>
      <c r="G660" s="122"/>
      <c r="H660" s="122"/>
      <c r="I660" s="122"/>
      <c r="J660" s="122"/>
      <c r="K660" s="122"/>
      <c r="L660" s="122"/>
      <c r="M660" s="122"/>
      <c r="N660" s="122"/>
      <c r="O660" s="122"/>
      <c r="P660" s="122"/>
      <c r="Q660" s="122"/>
      <c r="R660" s="122"/>
      <c r="S660" s="122"/>
      <c r="T660" s="122"/>
      <c r="U660" s="122"/>
      <c r="V660" s="122"/>
      <c r="W660" s="122"/>
      <c r="X660" s="122"/>
      <c r="Y660" s="122"/>
      <c r="Z660" s="122"/>
      <c r="AA660" s="122"/>
      <c r="AB660" s="122"/>
      <c r="AC660" s="122"/>
      <c r="AD660" s="122"/>
      <c r="AE660" s="122"/>
      <c r="AF660" s="122"/>
      <c r="AG660" s="122"/>
      <c r="AH660" s="122"/>
      <c r="AI660" s="122"/>
      <c r="AJ660" s="122"/>
      <c r="AK660" s="122"/>
      <c r="AL660" s="122"/>
      <c r="AM660" s="122"/>
      <c r="AN660" s="122"/>
      <c r="AO660" s="122"/>
      <c r="AP660" s="122"/>
      <c r="AQ660" s="122"/>
      <c r="AR660" s="122"/>
      <c r="AS660" s="122"/>
      <c r="AT660" s="122"/>
      <c r="AU660" s="122"/>
      <c r="AV660" s="122"/>
      <c r="AW660" s="122"/>
      <c r="AX660" s="122"/>
      <c r="AY660" s="122"/>
      <c r="AZ660" s="122"/>
      <c r="BA660" s="122"/>
      <c r="BB660" s="122"/>
      <c r="BC660" s="122"/>
      <c r="BD660" s="122"/>
      <c r="BE660" s="122"/>
      <c r="BF660" s="122"/>
      <c r="BG660" s="122"/>
      <c r="BH660" s="122"/>
      <c r="BI660" s="122"/>
      <c r="BJ660" s="122"/>
      <c r="BK660" s="122"/>
    </row>
    <row r="661" spans="1:63" ht="12.75" x14ac:dyDescent="0.2">
      <c r="A661" s="122"/>
      <c r="B661" s="124"/>
      <c r="C661" s="124"/>
      <c r="D661" s="124"/>
      <c r="E661" s="122"/>
      <c r="F661" s="124"/>
      <c r="G661" s="122"/>
      <c r="H661" s="122"/>
      <c r="I661" s="122"/>
      <c r="J661" s="122"/>
      <c r="K661" s="122"/>
      <c r="L661" s="122"/>
      <c r="M661" s="122"/>
      <c r="N661" s="122"/>
      <c r="O661" s="122"/>
      <c r="P661" s="122"/>
      <c r="Q661" s="122"/>
      <c r="R661" s="122"/>
      <c r="S661" s="122"/>
      <c r="T661" s="122"/>
      <c r="U661" s="122"/>
      <c r="V661" s="122"/>
      <c r="W661" s="122"/>
      <c r="X661" s="122"/>
      <c r="Y661" s="122"/>
      <c r="Z661" s="122"/>
      <c r="AA661" s="122"/>
      <c r="AB661" s="122"/>
      <c r="AC661" s="122"/>
      <c r="AD661" s="122"/>
      <c r="AE661" s="122"/>
      <c r="AF661" s="122"/>
      <c r="AG661" s="122"/>
      <c r="AH661" s="122"/>
      <c r="AI661" s="122"/>
      <c r="AJ661" s="122"/>
      <c r="AK661" s="122"/>
      <c r="AL661" s="122"/>
      <c r="AM661" s="122"/>
      <c r="AN661" s="122"/>
      <c r="AO661" s="122"/>
      <c r="AP661" s="122"/>
      <c r="AQ661" s="122"/>
      <c r="AR661" s="122"/>
      <c r="AS661" s="122"/>
      <c r="AT661" s="122"/>
      <c r="AU661" s="122"/>
      <c r="AV661" s="122"/>
      <c r="AW661" s="122"/>
      <c r="AX661" s="122"/>
      <c r="AY661" s="122"/>
      <c r="AZ661" s="122"/>
      <c r="BA661" s="122"/>
      <c r="BB661" s="122"/>
      <c r="BC661" s="122"/>
      <c r="BD661" s="122"/>
      <c r="BE661" s="122"/>
      <c r="BF661" s="122"/>
      <c r="BG661" s="122"/>
      <c r="BH661" s="122"/>
      <c r="BI661" s="122"/>
      <c r="BJ661" s="122"/>
      <c r="BK661" s="122"/>
    </row>
    <row r="662" spans="1:63" ht="12.75" x14ac:dyDescent="0.2">
      <c r="A662" s="122"/>
      <c r="B662" s="124"/>
      <c r="C662" s="124"/>
      <c r="D662" s="124"/>
      <c r="E662" s="122"/>
      <c r="F662" s="124"/>
      <c r="G662" s="122"/>
      <c r="H662" s="122"/>
      <c r="I662" s="122"/>
      <c r="J662" s="122"/>
      <c r="K662" s="122"/>
      <c r="L662" s="122"/>
      <c r="M662" s="122"/>
      <c r="N662" s="122"/>
      <c r="O662" s="122"/>
      <c r="P662" s="122"/>
      <c r="Q662" s="122"/>
      <c r="R662" s="122"/>
      <c r="S662" s="122"/>
      <c r="T662" s="122"/>
      <c r="U662" s="122"/>
      <c r="V662" s="122"/>
      <c r="W662" s="122"/>
      <c r="X662" s="122"/>
      <c r="Y662" s="122"/>
      <c r="Z662" s="122"/>
      <c r="AA662" s="122"/>
      <c r="AB662" s="122"/>
      <c r="AC662" s="122"/>
      <c r="AD662" s="122"/>
      <c r="AE662" s="122"/>
      <c r="AF662" s="122"/>
      <c r="AG662" s="122"/>
      <c r="AH662" s="122"/>
      <c r="AI662" s="122"/>
      <c r="AJ662" s="122"/>
      <c r="AK662" s="122"/>
      <c r="AL662" s="122"/>
      <c r="AM662" s="122"/>
      <c r="AN662" s="122"/>
      <c r="AO662" s="122"/>
      <c r="AP662" s="122"/>
      <c r="AQ662" s="122"/>
      <c r="AR662" s="122"/>
      <c r="AS662" s="122"/>
      <c r="AT662" s="122"/>
      <c r="AU662" s="122"/>
      <c r="AV662" s="122"/>
      <c r="AW662" s="122"/>
      <c r="AX662" s="122"/>
      <c r="AY662" s="122"/>
      <c r="AZ662" s="122"/>
      <c r="BA662" s="122"/>
      <c r="BB662" s="122"/>
      <c r="BC662" s="122"/>
      <c r="BD662" s="122"/>
      <c r="BE662" s="122"/>
      <c r="BF662" s="122"/>
      <c r="BG662" s="122"/>
      <c r="BH662" s="122"/>
      <c r="BI662" s="122"/>
      <c r="BJ662" s="122"/>
      <c r="BK662" s="122"/>
    </row>
    <row r="663" spans="1:63" ht="12.75" x14ac:dyDescent="0.2">
      <c r="A663" s="122"/>
      <c r="B663" s="124"/>
      <c r="C663" s="124"/>
      <c r="D663" s="124"/>
      <c r="E663" s="122"/>
      <c r="F663" s="124"/>
      <c r="G663" s="122"/>
      <c r="H663" s="122"/>
      <c r="I663" s="122"/>
      <c r="J663" s="122"/>
      <c r="K663" s="122"/>
      <c r="L663" s="122"/>
      <c r="M663" s="122"/>
      <c r="N663" s="122"/>
      <c r="O663" s="122"/>
      <c r="P663" s="122"/>
      <c r="Q663" s="122"/>
      <c r="R663" s="122"/>
      <c r="S663" s="122"/>
      <c r="T663" s="122"/>
      <c r="U663" s="122"/>
      <c r="V663" s="122"/>
      <c r="W663" s="122"/>
      <c r="X663" s="122"/>
      <c r="Y663" s="122"/>
      <c r="Z663" s="122"/>
      <c r="AA663" s="122"/>
      <c r="AB663" s="122"/>
      <c r="AC663" s="122"/>
      <c r="AD663" s="122"/>
      <c r="AE663" s="122"/>
      <c r="AF663" s="122"/>
      <c r="AG663" s="122"/>
      <c r="AH663" s="122"/>
      <c r="AI663" s="122"/>
      <c r="AJ663" s="122"/>
      <c r="AK663" s="122"/>
      <c r="AL663" s="122"/>
      <c r="AM663" s="122"/>
      <c r="AN663" s="122"/>
      <c r="AO663" s="122"/>
      <c r="AP663" s="122"/>
      <c r="AQ663" s="122"/>
      <c r="AR663" s="122"/>
      <c r="AS663" s="122"/>
      <c r="AT663" s="122"/>
      <c r="AU663" s="122"/>
      <c r="AV663" s="122"/>
      <c r="AW663" s="122"/>
      <c r="AX663" s="122"/>
      <c r="AY663" s="122"/>
      <c r="AZ663" s="122"/>
      <c r="BA663" s="122"/>
      <c r="BB663" s="122"/>
      <c r="BC663" s="122"/>
      <c r="BD663" s="122"/>
      <c r="BE663" s="122"/>
      <c r="BF663" s="122"/>
      <c r="BG663" s="122"/>
      <c r="BH663" s="122"/>
      <c r="BI663" s="122"/>
      <c r="BJ663" s="122"/>
      <c r="BK663" s="122"/>
    </row>
    <row r="664" spans="1:63" ht="12.75" x14ac:dyDescent="0.2">
      <c r="A664" s="122"/>
      <c r="B664" s="124"/>
      <c r="C664" s="124"/>
      <c r="D664" s="124"/>
      <c r="E664" s="122"/>
      <c r="F664" s="124"/>
      <c r="G664" s="122"/>
      <c r="H664" s="122"/>
      <c r="I664" s="122"/>
      <c r="J664" s="122"/>
      <c r="K664" s="122"/>
      <c r="L664" s="122"/>
      <c r="M664" s="122"/>
      <c r="N664" s="122"/>
      <c r="O664" s="122"/>
      <c r="P664" s="122"/>
      <c r="Q664" s="122"/>
      <c r="R664" s="122"/>
      <c r="S664" s="122"/>
      <c r="T664" s="122"/>
      <c r="U664" s="122"/>
      <c r="V664" s="122"/>
      <c r="W664" s="122"/>
      <c r="X664" s="122"/>
      <c r="Y664" s="122"/>
      <c r="Z664" s="122"/>
      <c r="AA664" s="122"/>
      <c r="AB664" s="122"/>
      <c r="AC664" s="122"/>
      <c r="AD664" s="122"/>
      <c r="AE664" s="122"/>
      <c r="AF664" s="122"/>
      <c r="AG664" s="122"/>
      <c r="AH664" s="122"/>
      <c r="AI664" s="122"/>
      <c r="AJ664" s="122"/>
      <c r="AK664" s="122"/>
      <c r="AL664" s="122"/>
      <c r="AM664" s="122"/>
      <c r="AN664" s="122"/>
      <c r="AO664" s="122"/>
      <c r="AP664" s="122"/>
      <c r="AQ664" s="122"/>
      <c r="AR664" s="122"/>
      <c r="AS664" s="122"/>
      <c r="AT664" s="122"/>
      <c r="AU664" s="122"/>
      <c r="AV664" s="122"/>
      <c r="AW664" s="122"/>
      <c r="AX664" s="122"/>
      <c r="AY664" s="122"/>
      <c r="AZ664" s="122"/>
      <c r="BA664" s="122"/>
      <c r="BB664" s="122"/>
      <c r="BC664" s="122"/>
      <c r="BD664" s="122"/>
      <c r="BE664" s="122"/>
      <c r="BF664" s="122"/>
      <c r="BG664" s="122"/>
      <c r="BH664" s="122"/>
      <c r="BI664" s="122"/>
      <c r="BJ664" s="122"/>
      <c r="BK664" s="122"/>
    </row>
    <row r="665" spans="1:63" ht="12.75" x14ac:dyDescent="0.2">
      <c r="A665" s="122"/>
      <c r="B665" s="124"/>
      <c r="C665" s="124"/>
      <c r="D665" s="124"/>
      <c r="E665" s="122"/>
      <c r="F665" s="124"/>
      <c r="G665" s="122"/>
      <c r="H665" s="122"/>
      <c r="I665" s="122"/>
      <c r="J665" s="122"/>
      <c r="K665" s="122"/>
      <c r="L665" s="122"/>
      <c r="M665" s="122"/>
      <c r="N665" s="122"/>
      <c r="O665" s="122"/>
      <c r="P665" s="122"/>
      <c r="Q665" s="122"/>
      <c r="R665" s="122"/>
      <c r="S665" s="122"/>
      <c r="T665" s="122"/>
      <c r="U665" s="122"/>
      <c r="V665" s="122"/>
      <c r="W665" s="122"/>
      <c r="X665" s="122"/>
      <c r="Y665" s="122"/>
      <c r="Z665" s="122"/>
      <c r="AA665" s="122"/>
      <c r="AB665" s="122"/>
      <c r="AC665" s="122"/>
      <c r="AD665" s="122"/>
      <c r="AE665" s="122"/>
      <c r="AF665" s="122"/>
      <c r="AG665" s="122"/>
      <c r="AH665" s="122"/>
      <c r="AI665" s="122"/>
      <c r="AJ665" s="122"/>
      <c r="AK665" s="122"/>
      <c r="AL665" s="122"/>
      <c r="AM665" s="122"/>
      <c r="AN665" s="122"/>
      <c r="AO665" s="122"/>
      <c r="AP665" s="122"/>
      <c r="AQ665" s="122"/>
      <c r="AR665" s="122"/>
      <c r="AS665" s="122"/>
      <c r="AT665" s="122"/>
      <c r="AU665" s="122"/>
      <c r="AV665" s="122"/>
      <c r="AW665" s="122"/>
      <c r="AX665" s="122"/>
      <c r="AY665" s="122"/>
      <c r="AZ665" s="122"/>
      <c r="BA665" s="122"/>
      <c r="BB665" s="122"/>
      <c r="BC665" s="122"/>
      <c r="BD665" s="122"/>
      <c r="BE665" s="122"/>
      <c r="BF665" s="122"/>
      <c r="BG665" s="122"/>
      <c r="BH665" s="122"/>
      <c r="BI665" s="122"/>
      <c r="BJ665" s="122"/>
      <c r="BK665" s="122"/>
    </row>
    <row r="666" spans="1:63" ht="12.75" x14ac:dyDescent="0.2">
      <c r="A666" s="122"/>
      <c r="B666" s="124"/>
      <c r="C666" s="124"/>
      <c r="D666" s="124"/>
      <c r="E666" s="122"/>
      <c r="F666" s="124"/>
      <c r="G666" s="122"/>
      <c r="H666" s="122"/>
      <c r="I666" s="122"/>
      <c r="J666" s="122"/>
      <c r="K666" s="122"/>
      <c r="L666" s="122"/>
      <c r="M666" s="122"/>
      <c r="N666" s="122"/>
      <c r="O666" s="122"/>
      <c r="P666" s="122"/>
      <c r="Q666" s="122"/>
      <c r="R666" s="122"/>
      <c r="S666" s="122"/>
      <c r="T666" s="122"/>
      <c r="U666" s="122"/>
      <c r="V666" s="122"/>
      <c r="W666" s="122"/>
      <c r="X666" s="122"/>
      <c r="Y666" s="122"/>
      <c r="Z666" s="122"/>
      <c r="AA666" s="122"/>
      <c r="AB666" s="122"/>
      <c r="AC666" s="122"/>
      <c r="AD666" s="122"/>
      <c r="AE666" s="122"/>
      <c r="AF666" s="122"/>
      <c r="AG666" s="122"/>
      <c r="AH666" s="122"/>
      <c r="AI666" s="122"/>
      <c r="AJ666" s="122"/>
      <c r="AK666" s="122"/>
      <c r="AL666" s="122"/>
      <c r="AM666" s="122"/>
      <c r="AN666" s="122"/>
      <c r="AO666" s="122"/>
      <c r="AP666" s="122"/>
      <c r="AQ666" s="122"/>
      <c r="AR666" s="122"/>
      <c r="AS666" s="122"/>
      <c r="AT666" s="122"/>
      <c r="AU666" s="122"/>
      <c r="AV666" s="122"/>
      <c r="AW666" s="122"/>
      <c r="AX666" s="122"/>
      <c r="AY666" s="122"/>
      <c r="AZ666" s="122"/>
      <c r="BA666" s="122"/>
      <c r="BB666" s="122"/>
      <c r="BC666" s="122"/>
      <c r="BD666" s="122"/>
      <c r="BE666" s="122"/>
      <c r="BF666" s="122"/>
      <c r="BG666" s="122"/>
      <c r="BH666" s="122"/>
      <c r="BI666" s="122"/>
      <c r="BJ666" s="122"/>
      <c r="BK666" s="122"/>
    </row>
    <row r="667" spans="1:63" ht="12.75" x14ac:dyDescent="0.2">
      <c r="A667" s="122"/>
      <c r="B667" s="124"/>
      <c r="C667" s="124"/>
      <c r="D667" s="124"/>
      <c r="E667" s="122"/>
      <c r="F667" s="124"/>
      <c r="G667" s="122"/>
      <c r="H667" s="122"/>
      <c r="I667" s="122"/>
      <c r="J667" s="122"/>
      <c r="K667" s="122"/>
      <c r="L667" s="122"/>
      <c r="M667" s="122"/>
      <c r="N667" s="122"/>
      <c r="O667" s="122"/>
      <c r="P667" s="122"/>
      <c r="Q667" s="122"/>
      <c r="R667" s="122"/>
      <c r="S667" s="122"/>
      <c r="T667" s="122"/>
      <c r="U667" s="122"/>
      <c r="V667" s="122"/>
      <c r="W667" s="122"/>
      <c r="X667" s="122"/>
      <c r="Y667" s="122"/>
      <c r="Z667" s="122"/>
      <c r="AA667" s="122"/>
      <c r="AB667" s="122"/>
      <c r="AC667" s="122"/>
      <c r="AD667" s="122"/>
      <c r="AE667" s="122"/>
      <c r="AF667" s="122"/>
      <c r="AG667" s="122"/>
      <c r="AH667" s="122"/>
      <c r="AI667" s="122"/>
      <c r="AJ667" s="122"/>
      <c r="AK667" s="122"/>
      <c r="AL667" s="122"/>
      <c r="AM667" s="122"/>
      <c r="AN667" s="122"/>
      <c r="AO667" s="122"/>
      <c r="AP667" s="122"/>
      <c r="AQ667" s="122"/>
      <c r="AR667" s="122"/>
      <c r="AS667" s="122"/>
      <c r="AT667" s="122"/>
      <c r="AU667" s="122"/>
      <c r="AV667" s="122"/>
      <c r="AW667" s="122"/>
      <c r="AX667" s="122"/>
      <c r="AY667" s="122"/>
      <c r="AZ667" s="122"/>
      <c r="BA667" s="122"/>
      <c r="BB667" s="122"/>
      <c r="BC667" s="122"/>
      <c r="BD667" s="122"/>
      <c r="BE667" s="122"/>
      <c r="BF667" s="122"/>
      <c r="BG667" s="122"/>
      <c r="BH667" s="122"/>
      <c r="BI667" s="122"/>
      <c r="BJ667" s="122"/>
      <c r="BK667" s="122"/>
    </row>
    <row r="668" spans="1:63" ht="12.75" x14ac:dyDescent="0.2">
      <c r="A668" s="122"/>
      <c r="B668" s="124"/>
      <c r="C668" s="124"/>
      <c r="D668" s="124"/>
      <c r="E668" s="122"/>
      <c r="F668" s="124"/>
      <c r="G668" s="122"/>
      <c r="H668" s="122"/>
      <c r="I668" s="122"/>
      <c r="J668" s="122"/>
      <c r="K668" s="122"/>
      <c r="L668" s="122"/>
      <c r="M668" s="122"/>
      <c r="N668" s="122"/>
      <c r="O668" s="122"/>
      <c r="P668" s="122"/>
      <c r="Q668" s="122"/>
      <c r="R668" s="122"/>
      <c r="S668" s="122"/>
      <c r="T668" s="122"/>
      <c r="U668" s="122"/>
      <c r="V668" s="122"/>
      <c r="W668" s="122"/>
      <c r="X668" s="122"/>
      <c r="Y668" s="122"/>
      <c r="Z668" s="122"/>
      <c r="AA668" s="122"/>
      <c r="AB668" s="122"/>
      <c r="AC668" s="122"/>
      <c r="AD668" s="122"/>
      <c r="AE668" s="122"/>
      <c r="AF668" s="122"/>
      <c r="AG668" s="122"/>
      <c r="AH668" s="122"/>
      <c r="AI668" s="122"/>
      <c r="AJ668" s="122"/>
      <c r="AK668" s="122"/>
      <c r="AL668" s="122"/>
      <c r="AM668" s="122"/>
      <c r="AN668" s="122"/>
      <c r="AO668" s="122"/>
      <c r="AP668" s="122"/>
      <c r="AQ668" s="122"/>
      <c r="AR668" s="122"/>
      <c r="AS668" s="122"/>
      <c r="AT668" s="122"/>
      <c r="AU668" s="122"/>
      <c r="AV668" s="122"/>
      <c r="AW668" s="122"/>
      <c r="AX668" s="122"/>
      <c r="AY668" s="122"/>
      <c r="AZ668" s="122"/>
      <c r="BA668" s="122"/>
      <c r="BB668" s="122"/>
      <c r="BC668" s="122"/>
      <c r="BD668" s="122"/>
      <c r="BE668" s="122"/>
      <c r="BF668" s="122"/>
      <c r="BG668" s="122"/>
      <c r="BH668" s="122"/>
      <c r="BI668" s="122"/>
      <c r="BJ668" s="122"/>
      <c r="BK668" s="122"/>
    </row>
    <row r="669" spans="1:63" ht="12.75" x14ac:dyDescent="0.2">
      <c r="A669" s="122"/>
      <c r="B669" s="124"/>
      <c r="C669" s="124"/>
      <c r="D669" s="124"/>
      <c r="E669" s="122"/>
      <c r="F669" s="124"/>
      <c r="G669" s="122"/>
      <c r="H669" s="122"/>
      <c r="I669" s="122"/>
      <c r="J669" s="122"/>
      <c r="K669" s="122"/>
      <c r="L669" s="122"/>
      <c r="M669" s="122"/>
      <c r="N669" s="122"/>
      <c r="O669" s="122"/>
      <c r="P669" s="122"/>
      <c r="Q669" s="122"/>
      <c r="R669" s="122"/>
      <c r="S669" s="122"/>
      <c r="T669" s="122"/>
      <c r="U669" s="122"/>
      <c r="V669" s="122"/>
      <c r="W669" s="122"/>
      <c r="X669" s="122"/>
      <c r="Y669" s="122"/>
      <c r="Z669" s="122"/>
      <c r="AA669" s="122"/>
      <c r="AB669" s="122"/>
      <c r="AC669" s="122"/>
      <c r="AD669" s="122"/>
      <c r="AE669" s="122"/>
      <c r="AF669" s="122"/>
      <c r="AG669" s="122"/>
      <c r="AH669" s="122"/>
      <c r="AI669" s="122"/>
      <c r="AJ669" s="122"/>
      <c r="AK669" s="122"/>
      <c r="AL669" s="122"/>
      <c r="AM669" s="122"/>
      <c r="AN669" s="122"/>
      <c r="AO669" s="122"/>
      <c r="AP669" s="122"/>
      <c r="AQ669" s="122"/>
      <c r="AR669" s="122"/>
      <c r="AS669" s="122"/>
      <c r="AT669" s="122"/>
      <c r="AU669" s="122"/>
      <c r="AV669" s="122"/>
      <c r="AW669" s="122"/>
      <c r="AX669" s="122"/>
      <c r="AY669" s="122"/>
      <c r="AZ669" s="122"/>
      <c r="BA669" s="122"/>
      <c r="BB669" s="122"/>
      <c r="BC669" s="122"/>
      <c r="BD669" s="122"/>
      <c r="BE669" s="122"/>
      <c r="BF669" s="122"/>
      <c r="BG669" s="122"/>
      <c r="BH669" s="122"/>
      <c r="BI669" s="122"/>
      <c r="BJ669" s="122"/>
      <c r="BK669" s="122"/>
    </row>
    <row r="670" spans="1:63" ht="12.75" x14ac:dyDescent="0.2">
      <c r="A670" s="122"/>
      <c r="B670" s="124"/>
      <c r="C670" s="124"/>
      <c r="D670" s="124"/>
      <c r="E670" s="122"/>
      <c r="F670" s="124"/>
      <c r="G670" s="122"/>
      <c r="H670" s="122"/>
      <c r="I670" s="122"/>
      <c r="J670" s="122"/>
      <c r="K670" s="122"/>
      <c r="L670" s="122"/>
      <c r="M670" s="122"/>
      <c r="N670" s="122"/>
      <c r="O670" s="122"/>
      <c r="P670" s="122"/>
      <c r="Q670" s="122"/>
      <c r="R670" s="122"/>
      <c r="S670" s="122"/>
      <c r="T670" s="122"/>
      <c r="U670" s="122"/>
      <c r="V670" s="122"/>
      <c r="W670" s="122"/>
      <c r="X670" s="122"/>
      <c r="Y670" s="122"/>
      <c r="Z670" s="122"/>
      <c r="AA670" s="122"/>
      <c r="AB670" s="122"/>
      <c r="AC670" s="122"/>
      <c r="AD670" s="122"/>
      <c r="AE670" s="122"/>
      <c r="AF670" s="122"/>
      <c r="AG670" s="122"/>
      <c r="AH670" s="122"/>
      <c r="AI670" s="122"/>
      <c r="AJ670" s="122"/>
      <c r="AK670" s="122"/>
      <c r="AL670" s="122"/>
      <c r="AM670" s="122"/>
      <c r="AN670" s="122"/>
      <c r="AO670" s="122"/>
      <c r="AP670" s="122"/>
      <c r="AQ670" s="122"/>
      <c r="AR670" s="122"/>
      <c r="AS670" s="122"/>
      <c r="AT670" s="122"/>
      <c r="AU670" s="122"/>
      <c r="AV670" s="122"/>
      <c r="AW670" s="122"/>
      <c r="AX670" s="122"/>
      <c r="AY670" s="122"/>
      <c r="AZ670" s="122"/>
      <c r="BA670" s="122"/>
      <c r="BB670" s="122"/>
      <c r="BC670" s="122"/>
      <c r="BD670" s="122"/>
      <c r="BE670" s="122"/>
      <c r="BF670" s="122"/>
      <c r="BG670" s="122"/>
      <c r="BH670" s="122"/>
      <c r="BI670" s="122"/>
      <c r="BJ670" s="122"/>
      <c r="BK670" s="122"/>
    </row>
    <row r="671" spans="1:63" ht="12.75" x14ac:dyDescent="0.2">
      <c r="A671" s="122"/>
      <c r="B671" s="124"/>
      <c r="C671" s="124"/>
      <c r="D671" s="124"/>
      <c r="E671" s="122"/>
      <c r="F671" s="124"/>
      <c r="G671" s="122"/>
      <c r="H671" s="122"/>
      <c r="I671" s="122"/>
      <c r="J671" s="122"/>
      <c r="K671" s="122"/>
      <c r="L671" s="122"/>
      <c r="M671" s="122"/>
      <c r="N671" s="122"/>
      <c r="O671" s="122"/>
      <c r="P671" s="122"/>
      <c r="Q671" s="122"/>
      <c r="R671" s="122"/>
      <c r="S671" s="122"/>
      <c r="T671" s="122"/>
      <c r="U671" s="122"/>
      <c r="V671" s="122"/>
      <c r="W671" s="122"/>
      <c r="X671" s="122"/>
      <c r="Y671" s="122"/>
      <c r="Z671" s="122"/>
      <c r="AA671" s="122"/>
      <c r="AB671" s="122"/>
      <c r="AC671" s="122"/>
      <c r="AD671" s="122"/>
      <c r="AE671" s="122"/>
      <c r="AF671" s="122"/>
      <c r="AG671" s="122"/>
      <c r="AH671" s="122"/>
      <c r="AI671" s="122"/>
      <c r="AJ671" s="122"/>
      <c r="AK671" s="122"/>
      <c r="AL671" s="122"/>
      <c r="AM671" s="122"/>
      <c r="AN671" s="122"/>
      <c r="AO671" s="122"/>
      <c r="AP671" s="122"/>
      <c r="AQ671" s="122"/>
      <c r="AR671" s="122"/>
      <c r="AS671" s="122"/>
      <c r="AT671" s="122"/>
      <c r="AU671" s="122"/>
      <c r="AV671" s="122"/>
      <c r="AW671" s="122"/>
      <c r="AX671" s="122"/>
      <c r="AY671" s="122"/>
      <c r="AZ671" s="122"/>
      <c r="BA671" s="122"/>
      <c r="BB671" s="122"/>
      <c r="BC671" s="122"/>
      <c r="BD671" s="122"/>
      <c r="BE671" s="122"/>
      <c r="BF671" s="122"/>
      <c r="BG671" s="122"/>
      <c r="BH671" s="122"/>
      <c r="BI671" s="122"/>
      <c r="BJ671" s="122"/>
      <c r="BK671" s="122"/>
    </row>
    <row r="672" spans="1:63" ht="12.75" x14ac:dyDescent="0.2">
      <c r="A672" s="122"/>
      <c r="B672" s="124"/>
      <c r="C672" s="124"/>
      <c r="D672" s="124"/>
      <c r="E672" s="122"/>
      <c r="F672" s="124"/>
      <c r="G672" s="122"/>
      <c r="H672" s="122"/>
      <c r="I672" s="122"/>
      <c r="J672" s="122"/>
      <c r="K672" s="122"/>
      <c r="L672" s="122"/>
      <c r="M672" s="122"/>
      <c r="N672" s="122"/>
      <c r="O672" s="122"/>
      <c r="P672" s="122"/>
      <c r="Q672" s="122"/>
      <c r="R672" s="122"/>
      <c r="S672" s="122"/>
      <c r="T672" s="122"/>
      <c r="U672" s="122"/>
      <c r="V672" s="122"/>
      <c r="W672" s="122"/>
      <c r="X672" s="122"/>
      <c r="Y672" s="122"/>
      <c r="Z672" s="122"/>
      <c r="AA672" s="122"/>
      <c r="AB672" s="122"/>
      <c r="AC672" s="122"/>
      <c r="AD672" s="122"/>
      <c r="AE672" s="122"/>
      <c r="AF672" s="122"/>
      <c r="AG672" s="122"/>
      <c r="AH672" s="122"/>
      <c r="AI672" s="122"/>
      <c r="AJ672" s="122"/>
      <c r="AK672" s="122"/>
      <c r="AL672" s="122"/>
      <c r="AM672" s="122"/>
      <c r="AN672" s="122"/>
      <c r="AO672" s="122"/>
      <c r="AP672" s="122"/>
      <c r="AQ672" s="122"/>
      <c r="AR672" s="122"/>
      <c r="AS672" s="122"/>
      <c r="AT672" s="122"/>
      <c r="AU672" s="122"/>
      <c r="AV672" s="122"/>
      <c r="AW672" s="122"/>
      <c r="AX672" s="122"/>
      <c r="AY672" s="122"/>
      <c r="AZ672" s="122"/>
      <c r="BA672" s="122"/>
      <c r="BB672" s="122"/>
      <c r="BC672" s="122"/>
      <c r="BD672" s="122"/>
      <c r="BE672" s="122"/>
      <c r="BF672" s="122"/>
      <c r="BG672" s="122"/>
      <c r="BH672" s="122"/>
      <c r="BI672" s="122"/>
      <c r="BJ672" s="122"/>
      <c r="BK672" s="122"/>
    </row>
    <row r="673" spans="1:63" ht="12.75" x14ac:dyDescent="0.2">
      <c r="A673" s="122"/>
      <c r="B673" s="124"/>
      <c r="C673" s="124"/>
      <c r="D673" s="124"/>
      <c r="E673" s="122"/>
      <c r="F673" s="124"/>
      <c r="G673" s="122"/>
      <c r="H673" s="122"/>
      <c r="I673" s="122"/>
      <c r="J673" s="122"/>
      <c r="K673" s="122"/>
      <c r="L673" s="122"/>
      <c r="M673" s="122"/>
      <c r="N673" s="122"/>
      <c r="O673" s="122"/>
      <c r="P673" s="122"/>
      <c r="Q673" s="122"/>
      <c r="R673" s="122"/>
      <c r="S673" s="122"/>
      <c r="T673" s="122"/>
      <c r="U673" s="122"/>
      <c r="V673" s="122"/>
      <c r="W673" s="122"/>
      <c r="X673" s="122"/>
      <c r="Y673" s="122"/>
      <c r="Z673" s="122"/>
      <c r="AA673" s="122"/>
      <c r="AB673" s="122"/>
      <c r="AC673" s="122"/>
      <c r="AD673" s="122"/>
      <c r="AE673" s="122"/>
      <c r="AF673" s="122"/>
      <c r="AG673" s="122"/>
      <c r="AH673" s="122"/>
      <c r="AI673" s="122"/>
      <c r="AJ673" s="122"/>
      <c r="AK673" s="122"/>
      <c r="AL673" s="122"/>
      <c r="AM673" s="122"/>
      <c r="AN673" s="122"/>
      <c r="AO673" s="122"/>
      <c r="AP673" s="122"/>
      <c r="AQ673" s="122"/>
      <c r="AR673" s="122"/>
      <c r="AS673" s="122"/>
      <c r="AT673" s="122"/>
      <c r="AU673" s="122"/>
      <c r="AV673" s="122"/>
      <c r="AW673" s="122"/>
      <c r="AX673" s="122"/>
      <c r="AY673" s="122"/>
      <c r="AZ673" s="122"/>
      <c r="BA673" s="122"/>
      <c r="BB673" s="122"/>
      <c r="BC673" s="122"/>
      <c r="BD673" s="122"/>
      <c r="BE673" s="122"/>
      <c r="BF673" s="122"/>
      <c r="BG673" s="122"/>
      <c r="BH673" s="122"/>
      <c r="BI673" s="122"/>
      <c r="BJ673" s="122"/>
      <c r="BK673" s="122"/>
    </row>
    <row r="674" spans="1:63" ht="12.75" x14ac:dyDescent="0.2">
      <c r="A674" s="122"/>
      <c r="B674" s="124"/>
      <c r="C674" s="124"/>
      <c r="D674" s="124"/>
      <c r="E674" s="122"/>
      <c r="F674" s="124"/>
      <c r="G674" s="122"/>
      <c r="H674" s="122"/>
      <c r="I674" s="122"/>
      <c r="J674" s="122"/>
      <c r="K674" s="122"/>
      <c r="L674" s="122"/>
      <c r="M674" s="122"/>
      <c r="N674" s="122"/>
      <c r="O674" s="122"/>
      <c r="P674" s="122"/>
      <c r="Q674" s="122"/>
      <c r="R674" s="122"/>
      <c r="S674" s="122"/>
      <c r="T674" s="122"/>
      <c r="U674" s="122"/>
      <c r="V674" s="122"/>
      <c r="W674" s="122"/>
      <c r="X674" s="122"/>
      <c r="Y674" s="122"/>
      <c r="Z674" s="122"/>
      <c r="AA674" s="122"/>
      <c r="AB674" s="122"/>
      <c r="AC674" s="122"/>
      <c r="AD674" s="122"/>
      <c r="AE674" s="122"/>
      <c r="AF674" s="122"/>
      <c r="AG674" s="122"/>
      <c r="AH674" s="122"/>
      <c r="AI674" s="122"/>
      <c r="AJ674" s="122"/>
      <c r="AK674" s="122"/>
      <c r="AL674" s="122"/>
      <c r="AM674" s="122"/>
      <c r="AN674" s="122"/>
      <c r="AO674" s="122"/>
      <c r="AP674" s="122"/>
      <c r="AQ674" s="122"/>
      <c r="AR674" s="122"/>
      <c r="AS674" s="122"/>
      <c r="AT674" s="122"/>
      <c r="AU674" s="122"/>
      <c r="AV674" s="122"/>
      <c r="AW674" s="122"/>
      <c r="AX674" s="122"/>
      <c r="AY674" s="122"/>
      <c r="AZ674" s="122"/>
      <c r="BA674" s="122"/>
      <c r="BB674" s="122"/>
      <c r="BC674" s="122"/>
      <c r="BD674" s="122"/>
      <c r="BE674" s="122"/>
      <c r="BF674" s="122"/>
      <c r="BG674" s="122"/>
      <c r="BH674" s="122"/>
      <c r="BI674" s="122"/>
      <c r="BJ674" s="122"/>
      <c r="BK674" s="122"/>
    </row>
    <row r="675" spans="1:63" ht="12.75" x14ac:dyDescent="0.2">
      <c r="A675" s="122"/>
      <c r="B675" s="124"/>
      <c r="C675" s="124"/>
      <c r="D675" s="124"/>
      <c r="E675" s="122"/>
      <c r="F675" s="124"/>
      <c r="G675" s="122"/>
      <c r="H675" s="122"/>
      <c r="I675" s="122"/>
      <c r="J675" s="122"/>
      <c r="K675" s="122"/>
      <c r="L675" s="122"/>
      <c r="M675" s="122"/>
      <c r="N675" s="122"/>
      <c r="O675" s="122"/>
      <c r="P675" s="122"/>
      <c r="Q675" s="122"/>
      <c r="R675" s="122"/>
      <c r="S675" s="122"/>
      <c r="T675" s="122"/>
      <c r="U675" s="122"/>
      <c r="V675" s="122"/>
      <c r="W675" s="122"/>
      <c r="X675" s="122"/>
      <c r="Y675" s="122"/>
      <c r="Z675" s="122"/>
      <c r="AA675" s="122"/>
      <c r="AB675" s="122"/>
      <c r="AC675" s="122"/>
      <c r="AD675" s="122"/>
      <c r="AE675" s="122"/>
      <c r="AF675" s="122"/>
      <c r="AG675" s="122"/>
      <c r="AH675" s="122"/>
      <c r="AI675" s="122"/>
      <c r="AJ675" s="122"/>
      <c r="AK675" s="122"/>
      <c r="AL675" s="122"/>
      <c r="AM675" s="122"/>
      <c r="AN675" s="122"/>
      <c r="AO675" s="122"/>
      <c r="AP675" s="122"/>
      <c r="AQ675" s="122"/>
      <c r="AR675" s="122"/>
      <c r="AS675" s="122"/>
      <c r="AT675" s="122"/>
      <c r="AU675" s="122"/>
      <c r="AV675" s="122"/>
      <c r="AW675" s="122"/>
      <c r="AX675" s="122"/>
      <c r="AY675" s="122"/>
      <c r="AZ675" s="122"/>
      <c r="BA675" s="122"/>
      <c r="BB675" s="122"/>
      <c r="BC675" s="122"/>
      <c r="BD675" s="122"/>
      <c r="BE675" s="122"/>
      <c r="BF675" s="122"/>
      <c r="BG675" s="122"/>
      <c r="BH675" s="122"/>
      <c r="BI675" s="122"/>
      <c r="BJ675" s="122"/>
      <c r="BK675" s="122"/>
    </row>
    <row r="676" spans="1:63" ht="12.75" x14ac:dyDescent="0.2">
      <c r="A676" s="122"/>
      <c r="B676" s="124"/>
      <c r="C676" s="124"/>
      <c r="D676" s="124"/>
      <c r="E676" s="122"/>
      <c r="F676" s="124"/>
      <c r="G676" s="122"/>
      <c r="H676" s="122"/>
      <c r="I676" s="122"/>
      <c r="J676" s="122"/>
      <c r="K676" s="122"/>
      <c r="L676" s="122"/>
      <c r="M676" s="122"/>
      <c r="N676" s="122"/>
      <c r="O676" s="122"/>
      <c r="P676" s="122"/>
      <c r="Q676" s="122"/>
      <c r="R676" s="122"/>
      <c r="S676" s="122"/>
      <c r="T676" s="122"/>
      <c r="U676" s="122"/>
      <c r="V676" s="122"/>
      <c r="W676" s="122"/>
      <c r="X676" s="122"/>
      <c r="Y676" s="122"/>
      <c r="Z676" s="122"/>
      <c r="AA676" s="122"/>
      <c r="AB676" s="122"/>
      <c r="AC676" s="122"/>
      <c r="AD676" s="122"/>
      <c r="AE676" s="122"/>
      <c r="AF676" s="122"/>
      <c r="AG676" s="122"/>
      <c r="AH676" s="122"/>
      <c r="AI676" s="122"/>
      <c r="AJ676" s="122"/>
      <c r="AK676" s="122"/>
      <c r="AL676" s="122"/>
      <c r="AM676" s="122"/>
      <c r="AN676" s="122"/>
      <c r="AO676" s="122"/>
      <c r="AP676" s="122"/>
      <c r="AQ676" s="122"/>
      <c r="AR676" s="122"/>
      <c r="AS676" s="122"/>
      <c r="AT676" s="122"/>
      <c r="AU676" s="122"/>
      <c r="AV676" s="122"/>
      <c r="AW676" s="122"/>
      <c r="AX676" s="122"/>
      <c r="AY676" s="122"/>
      <c r="AZ676" s="122"/>
      <c r="BA676" s="122"/>
      <c r="BB676" s="122"/>
      <c r="BC676" s="122"/>
      <c r="BD676" s="122"/>
      <c r="BE676" s="122"/>
      <c r="BF676" s="122"/>
      <c r="BG676" s="122"/>
      <c r="BH676" s="122"/>
      <c r="BI676" s="122"/>
      <c r="BJ676" s="122"/>
      <c r="BK676" s="122"/>
    </row>
    <row r="677" spans="1:63" ht="12.75" x14ac:dyDescent="0.2">
      <c r="A677" s="122"/>
      <c r="B677" s="124"/>
      <c r="C677" s="124"/>
      <c r="D677" s="124"/>
      <c r="E677" s="122"/>
      <c r="F677" s="124"/>
      <c r="G677" s="122"/>
      <c r="H677" s="122"/>
      <c r="I677" s="122"/>
      <c r="J677" s="122"/>
      <c r="K677" s="122"/>
      <c r="L677" s="122"/>
      <c r="M677" s="122"/>
      <c r="N677" s="122"/>
      <c r="O677" s="122"/>
      <c r="P677" s="122"/>
      <c r="Q677" s="122"/>
      <c r="R677" s="122"/>
      <c r="S677" s="122"/>
      <c r="T677" s="122"/>
      <c r="U677" s="122"/>
      <c r="V677" s="122"/>
      <c r="W677" s="122"/>
      <c r="X677" s="122"/>
      <c r="Y677" s="122"/>
      <c r="Z677" s="122"/>
      <c r="AA677" s="122"/>
      <c r="AB677" s="122"/>
      <c r="AC677" s="122"/>
      <c r="AD677" s="122"/>
      <c r="AE677" s="122"/>
      <c r="AF677" s="122"/>
      <c r="AG677" s="122"/>
      <c r="AH677" s="122"/>
      <c r="AI677" s="122"/>
      <c r="AJ677" s="122"/>
      <c r="AK677" s="122"/>
      <c r="AL677" s="122"/>
      <c r="AM677" s="122"/>
      <c r="AN677" s="122"/>
      <c r="AO677" s="122"/>
      <c r="AP677" s="122"/>
      <c r="AQ677" s="122"/>
      <c r="AR677" s="122"/>
      <c r="AS677" s="122"/>
      <c r="AT677" s="122"/>
      <c r="AU677" s="122"/>
      <c r="AV677" s="122"/>
      <c r="AW677" s="122"/>
      <c r="AX677" s="122"/>
      <c r="AY677" s="122"/>
      <c r="AZ677" s="122"/>
      <c r="BA677" s="122"/>
      <c r="BB677" s="122"/>
      <c r="BC677" s="122"/>
      <c r="BD677" s="122"/>
      <c r="BE677" s="122"/>
      <c r="BF677" s="122"/>
      <c r="BG677" s="122"/>
      <c r="BH677" s="122"/>
      <c r="BI677" s="122"/>
      <c r="BJ677" s="122"/>
      <c r="BK677" s="122"/>
    </row>
    <row r="678" spans="1:63" ht="12.75" x14ac:dyDescent="0.2">
      <c r="A678" s="122"/>
      <c r="B678" s="124"/>
      <c r="C678" s="124"/>
      <c r="D678" s="124"/>
      <c r="E678" s="122"/>
      <c r="F678" s="124"/>
      <c r="G678" s="122"/>
      <c r="H678" s="122"/>
      <c r="I678" s="122"/>
      <c r="J678" s="122"/>
      <c r="K678" s="122"/>
      <c r="L678" s="122"/>
      <c r="M678" s="122"/>
      <c r="N678" s="122"/>
      <c r="O678" s="122"/>
      <c r="P678" s="122"/>
      <c r="Q678" s="122"/>
      <c r="R678" s="122"/>
      <c r="S678" s="122"/>
      <c r="T678" s="122"/>
      <c r="U678" s="122"/>
      <c r="V678" s="122"/>
      <c r="W678" s="122"/>
      <c r="X678" s="122"/>
      <c r="Y678" s="122"/>
      <c r="Z678" s="122"/>
      <c r="AA678" s="122"/>
      <c r="AB678" s="122"/>
      <c r="AC678" s="122"/>
      <c r="AD678" s="122"/>
      <c r="AE678" s="122"/>
      <c r="AF678" s="122"/>
      <c r="AG678" s="122"/>
      <c r="AH678" s="122"/>
      <c r="AI678" s="122"/>
      <c r="AJ678" s="122"/>
      <c r="AK678" s="122"/>
      <c r="AL678" s="122"/>
      <c r="AM678" s="122"/>
      <c r="AN678" s="122"/>
      <c r="AO678" s="122"/>
      <c r="AP678" s="122"/>
      <c r="AQ678" s="122"/>
      <c r="AR678" s="122"/>
      <c r="AS678" s="122"/>
      <c r="AT678" s="122"/>
      <c r="AU678" s="122"/>
      <c r="AV678" s="122"/>
      <c r="AW678" s="122"/>
      <c r="AX678" s="122"/>
      <c r="AY678" s="122"/>
      <c r="AZ678" s="122"/>
      <c r="BA678" s="122"/>
      <c r="BB678" s="122"/>
      <c r="BC678" s="122"/>
      <c r="BD678" s="122"/>
      <c r="BE678" s="122"/>
      <c r="BF678" s="122"/>
      <c r="BG678" s="122"/>
      <c r="BH678" s="122"/>
      <c r="BI678" s="122"/>
      <c r="BJ678" s="122"/>
      <c r="BK678" s="122"/>
    </row>
    <row r="679" spans="1:63" ht="12.75" x14ac:dyDescent="0.2">
      <c r="A679" s="122"/>
      <c r="B679" s="124"/>
      <c r="C679" s="124"/>
      <c r="D679" s="124"/>
      <c r="E679" s="122"/>
      <c r="F679" s="124"/>
      <c r="G679" s="122"/>
      <c r="H679" s="122"/>
      <c r="I679" s="122"/>
      <c r="J679" s="122"/>
      <c r="K679" s="122"/>
      <c r="L679" s="122"/>
      <c r="M679" s="122"/>
      <c r="N679" s="122"/>
      <c r="O679" s="122"/>
      <c r="P679" s="122"/>
      <c r="Q679" s="122"/>
      <c r="R679" s="122"/>
      <c r="S679" s="122"/>
      <c r="T679" s="122"/>
      <c r="U679" s="122"/>
      <c r="V679" s="122"/>
      <c r="W679" s="122"/>
      <c r="X679" s="122"/>
      <c r="Y679" s="122"/>
      <c r="Z679" s="122"/>
      <c r="AA679" s="122"/>
      <c r="AB679" s="122"/>
      <c r="AC679" s="122"/>
      <c r="AD679" s="122"/>
      <c r="AE679" s="122"/>
      <c r="AF679" s="122"/>
      <c r="AG679" s="122"/>
      <c r="AH679" s="122"/>
      <c r="AI679" s="122"/>
      <c r="AJ679" s="122"/>
      <c r="AK679" s="122"/>
      <c r="AL679" s="122"/>
      <c r="AM679" s="122"/>
      <c r="AN679" s="122"/>
      <c r="AO679" s="122"/>
      <c r="AP679" s="122"/>
      <c r="AQ679" s="122"/>
      <c r="AR679" s="122"/>
      <c r="AS679" s="122"/>
      <c r="AT679" s="122"/>
      <c r="AU679" s="122"/>
      <c r="AV679" s="122"/>
      <c r="AW679" s="122"/>
      <c r="AX679" s="122"/>
      <c r="AY679" s="122"/>
      <c r="AZ679" s="122"/>
      <c r="BA679" s="122"/>
      <c r="BB679" s="122"/>
      <c r="BC679" s="122"/>
      <c r="BD679" s="122"/>
      <c r="BE679" s="122"/>
      <c r="BF679" s="122"/>
      <c r="BG679" s="122"/>
      <c r="BH679" s="122"/>
      <c r="BI679" s="122"/>
      <c r="BJ679" s="122"/>
      <c r="BK679" s="122"/>
    </row>
    <row r="680" spans="1:63" ht="12.75" x14ac:dyDescent="0.2">
      <c r="A680" s="122"/>
      <c r="B680" s="124"/>
      <c r="C680" s="124"/>
      <c r="D680" s="124"/>
      <c r="E680" s="122"/>
      <c r="F680" s="124"/>
      <c r="G680" s="122"/>
      <c r="H680" s="122"/>
      <c r="I680" s="122"/>
      <c r="J680" s="122"/>
      <c r="K680" s="122"/>
      <c r="L680" s="122"/>
      <c r="M680" s="122"/>
      <c r="N680" s="122"/>
      <c r="O680" s="122"/>
      <c r="P680" s="122"/>
      <c r="Q680" s="122"/>
      <c r="R680" s="122"/>
      <c r="S680" s="122"/>
      <c r="T680" s="122"/>
      <c r="U680" s="122"/>
      <c r="V680" s="122"/>
      <c r="W680" s="122"/>
      <c r="X680" s="122"/>
      <c r="Y680" s="122"/>
      <c r="Z680" s="122"/>
      <c r="AA680" s="122"/>
      <c r="AB680" s="122"/>
      <c r="AC680" s="122"/>
      <c r="AD680" s="122"/>
      <c r="AE680" s="122"/>
      <c r="AF680" s="122"/>
      <c r="AG680" s="122"/>
      <c r="AH680" s="122"/>
      <c r="AI680" s="122"/>
      <c r="AJ680" s="122"/>
      <c r="AK680" s="122"/>
      <c r="AL680" s="122"/>
      <c r="AM680" s="122"/>
      <c r="AN680" s="122"/>
      <c r="AO680" s="122"/>
      <c r="AP680" s="122"/>
      <c r="AQ680" s="122"/>
      <c r="AR680" s="122"/>
      <c r="AS680" s="122"/>
      <c r="AT680" s="122"/>
      <c r="AU680" s="122"/>
      <c r="AV680" s="122"/>
      <c r="AW680" s="122"/>
      <c r="AX680" s="122"/>
      <c r="AY680" s="122"/>
      <c r="AZ680" s="122"/>
      <c r="BA680" s="122"/>
      <c r="BB680" s="122"/>
      <c r="BC680" s="122"/>
      <c r="BD680" s="122"/>
      <c r="BE680" s="122"/>
      <c r="BF680" s="122"/>
      <c r="BG680" s="122"/>
      <c r="BH680" s="122"/>
      <c r="BI680" s="122"/>
      <c r="BJ680" s="122"/>
      <c r="BK680" s="122"/>
    </row>
    <row r="681" spans="1:63" ht="12.75" x14ac:dyDescent="0.2">
      <c r="A681" s="122"/>
      <c r="B681" s="124"/>
      <c r="C681" s="124"/>
      <c r="D681" s="124"/>
      <c r="E681" s="122"/>
      <c r="F681" s="124"/>
      <c r="G681" s="122"/>
      <c r="H681" s="122"/>
      <c r="I681" s="122"/>
      <c r="J681" s="122"/>
      <c r="K681" s="122"/>
      <c r="L681" s="122"/>
      <c r="M681" s="122"/>
      <c r="N681" s="122"/>
      <c r="O681" s="122"/>
      <c r="P681" s="122"/>
      <c r="Q681" s="122"/>
      <c r="R681" s="122"/>
      <c r="S681" s="122"/>
      <c r="T681" s="122"/>
      <c r="U681" s="122"/>
      <c r="V681" s="122"/>
      <c r="W681" s="122"/>
      <c r="X681" s="122"/>
      <c r="Y681" s="122"/>
      <c r="Z681" s="122"/>
      <c r="AA681" s="122"/>
      <c r="AB681" s="122"/>
      <c r="AC681" s="122"/>
      <c r="AD681" s="122"/>
      <c r="AE681" s="122"/>
      <c r="AF681" s="122"/>
      <c r="AG681" s="122"/>
      <c r="AH681" s="122"/>
      <c r="AI681" s="122"/>
      <c r="AJ681" s="122"/>
      <c r="AK681" s="122"/>
      <c r="AL681" s="122"/>
      <c r="AM681" s="122"/>
      <c r="AN681" s="122"/>
      <c r="AO681" s="122"/>
      <c r="AP681" s="122"/>
      <c r="AQ681" s="122"/>
      <c r="AR681" s="122"/>
      <c r="AS681" s="122"/>
      <c r="AT681" s="122"/>
      <c r="AU681" s="122"/>
      <c r="AV681" s="122"/>
      <c r="AW681" s="122"/>
      <c r="AX681" s="122"/>
      <c r="AY681" s="122"/>
      <c r="AZ681" s="122"/>
      <c r="BA681" s="122"/>
      <c r="BB681" s="122"/>
      <c r="BC681" s="122"/>
      <c r="BD681" s="122"/>
      <c r="BE681" s="122"/>
      <c r="BF681" s="122"/>
      <c r="BG681" s="122"/>
      <c r="BH681" s="122"/>
      <c r="BI681" s="122"/>
      <c r="BJ681" s="122"/>
      <c r="BK681" s="122"/>
    </row>
    <row r="682" spans="1:63" ht="12.75" x14ac:dyDescent="0.2">
      <c r="A682" s="122"/>
      <c r="B682" s="124"/>
      <c r="C682" s="124"/>
      <c r="D682" s="124"/>
      <c r="E682" s="122"/>
      <c r="F682" s="124"/>
      <c r="G682" s="122"/>
      <c r="H682" s="122"/>
      <c r="I682" s="122"/>
      <c r="J682" s="122"/>
      <c r="K682" s="122"/>
      <c r="L682" s="122"/>
      <c r="M682" s="122"/>
      <c r="N682" s="122"/>
      <c r="O682" s="122"/>
      <c r="P682" s="122"/>
      <c r="Q682" s="122"/>
      <c r="R682" s="122"/>
      <c r="S682" s="122"/>
      <c r="T682" s="122"/>
      <c r="U682" s="122"/>
      <c r="V682" s="122"/>
      <c r="W682" s="122"/>
      <c r="X682" s="122"/>
      <c r="Y682" s="122"/>
      <c r="Z682" s="122"/>
      <c r="AA682" s="122"/>
      <c r="AB682" s="122"/>
      <c r="AC682" s="122"/>
      <c r="AD682" s="122"/>
      <c r="AE682" s="122"/>
      <c r="AF682" s="122"/>
      <c r="AG682" s="122"/>
      <c r="AH682" s="122"/>
      <c r="AI682" s="122"/>
      <c r="AJ682" s="122"/>
      <c r="AK682" s="122"/>
      <c r="AL682" s="122"/>
      <c r="AM682" s="122"/>
      <c r="AN682" s="122"/>
      <c r="AO682" s="122"/>
      <c r="AP682" s="122"/>
      <c r="AQ682" s="122"/>
      <c r="AR682" s="122"/>
      <c r="AS682" s="122"/>
      <c r="AT682" s="122"/>
      <c r="AU682" s="122"/>
      <c r="AV682" s="122"/>
      <c r="AW682" s="122"/>
      <c r="AX682" s="122"/>
      <c r="AY682" s="122"/>
      <c r="AZ682" s="122"/>
      <c r="BA682" s="122"/>
      <c r="BB682" s="122"/>
      <c r="BC682" s="122"/>
      <c r="BD682" s="122"/>
      <c r="BE682" s="122"/>
      <c r="BF682" s="122"/>
      <c r="BG682" s="122"/>
      <c r="BH682" s="122"/>
      <c r="BI682" s="122"/>
      <c r="BJ682" s="122"/>
      <c r="BK682" s="122"/>
    </row>
    <row r="683" spans="1:63" ht="12.75" x14ac:dyDescent="0.2">
      <c r="A683" s="122"/>
      <c r="B683" s="124"/>
      <c r="C683" s="124"/>
      <c r="D683" s="124"/>
      <c r="E683" s="122"/>
      <c r="F683" s="124"/>
      <c r="G683" s="122"/>
      <c r="H683" s="122"/>
      <c r="I683" s="122"/>
      <c r="J683" s="122"/>
      <c r="K683" s="122"/>
      <c r="L683" s="122"/>
      <c r="M683" s="122"/>
      <c r="N683" s="122"/>
      <c r="O683" s="122"/>
      <c r="P683" s="122"/>
      <c r="Q683" s="122"/>
      <c r="R683" s="122"/>
      <c r="S683" s="122"/>
      <c r="T683" s="122"/>
      <c r="U683" s="122"/>
      <c r="V683" s="122"/>
      <c r="W683" s="122"/>
      <c r="X683" s="122"/>
      <c r="Y683" s="122"/>
      <c r="Z683" s="122"/>
      <c r="AA683" s="122"/>
      <c r="AB683" s="122"/>
      <c r="AC683" s="122"/>
      <c r="AD683" s="122"/>
      <c r="AE683" s="122"/>
      <c r="AF683" s="122"/>
      <c r="AG683" s="122"/>
      <c r="AH683" s="122"/>
      <c r="AI683" s="122"/>
      <c r="AJ683" s="122"/>
      <c r="AK683" s="122"/>
      <c r="AL683" s="122"/>
      <c r="AM683" s="122"/>
      <c r="AN683" s="122"/>
      <c r="AO683" s="122"/>
      <c r="AP683" s="122"/>
      <c r="AQ683" s="122"/>
      <c r="AR683" s="122"/>
      <c r="AS683" s="122"/>
      <c r="AT683" s="122"/>
      <c r="AU683" s="122"/>
      <c r="AV683" s="122"/>
      <c r="AW683" s="122"/>
      <c r="AX683" s="122"/>
      <c r="AY683" s="122"/>
      <c r="AZ683" s="122"/>
      <c r="BA683" s="122"/>
      <c r="BB683" s="122"/>
      <c r="BC683" s="122"/>
      <c r="BD683" s="122"/>
      <c r="BE683" s="122"/>
      <c r="BF683" s="122"/>
      <c r="BG683" s="122"/>
      <c r="BH683" s="122"/>
      <c r="BI683" s="122"/>
      <c r="BJ683" s="122"/>
      <c r="BK683" s="122"/>
    </row>
    <row r="684" spans="1:63" ht="12.75" x14ac:dyDescent="0.2">
      <c r="A684" s="122"/>
      <c r="B684" s="124"/>
      <c r="C684" s="124"/>
      <c r="D684" s="124"/>
      <c r="E684" s="122"/>
      <c r="F684" s="124"/>
      <c r="G684" s="122"/>
      <c r="H684" s="122"/>
      <c r="I684" s="122"/>
      <c r="J684" s="122"/>
      <c r="K684" s="122"/>
      <c r="L684" s="122"/>
      <c r="M684" s="122"/>
      <c r="N684" s="122"/>
      <c r="O684" s="122"/>
      <c r="P684" s="122"/>
      <c r="Q684" s="122"/>
      <c r="R684" s="122"/>
      <c r="S684" s="122"/>
      <c r="T684" s="122"/>
      <c r="U684" s="122"/>
      <c r="V684" s="122"/>
      <c r="W684" s="122"/>
      <c r="X684" s="122"/>
      <c r="Y684" s="122"/>
      <c r="Z684" s="122"/>
      <c r="AA684" s="122"/>
      <c r="AB684" s="122"/>
      <c r="AC684" s="122"/>
      <c r="AD684" s="122"/>
      <c r="AE684" s="122"/>
      <c r="AF684" s="122"/>
      <c r="AG684" s="122"/>
      <c r="AH684" s="122"/>
      <c r="AI684" s="122"/>
      <c r="AJ684" s="122"/>
      <c r="AK684" s="122"/>
      <c r="AL684" s="122"/>
      <c r="AM684" s="122"/>
      <c r="AN684" s="122"/>
      <c r="AO684" s="122"/>
      <c r="AP684" s="122"/>
      <c r="AQ684" s="122"/>
      <c r="AR684" s="122"/>
      <c r="AS684" s="122"/>
      <c r="AT684" s="122"/>
      <c r="AU684" s="122"/>
      <c r="AV684" s="122"/>
      <c r="AW684" s="122"/>
      <c r="AX684" s="122"/>
      <c r="AY684" s="122"/>
      <c r="AZ684" s="122"/>
      <c r="BA684" s="122"/>
      <c r="BB684" s="122"/>
      <c r="BC684" s="122"/>
      <c r="BD684" s="122"/>
      <c r="BE684" s="122"/>
      <c r="BF684" s="122"/>
      <c r="BG684" s="122"/>
      <c r="BH684" s="122"/>
      <c r="BI684" s="122"/>
      <c r="BJ684" s="122"/>
      <c r="BK684" s="122"/>
    </row>
    <row r="685" spans="1:63" ht="12.75" x14ac:dyDescent="0.2">
      <c r="A685" s="122"/>
      <c r="B685" s="124"/>
      <c r="C685" s="124"/>
      <c r="D685" s="124"/>
      <c r="E685" s="122"/>
      <c r="F685" s="124"/>
      <c r="G685" s="122"/>
      <c r="H685" s="122"/>
      <c r="I685" s="122"/>
      <c r="J685" s="122"/>
      <c r="K685" s="122"/>
      <c r="L685" s="122"/>
      <c r="M685" s="122"/>
      <c r="N685" s="122"/>
      <c r="O685" s="122"/>
      <c r="P685" s="122"/>
      <c r="Q685" s="122"/>
      <c r="R685" s="122"/>
      <c r="S685" s="122"/>
      <c r="T685" s="122"/>
      <c r="U685" s="122"/>
      <c r="V685" s="122"/>
      <c r="W685" s="122"/>
      <c r="X685" s="122"/>
      <c r="Y685" s="122"/>
      <c r="Z685" s="122"/>
      <c r="AA685" s="122"/>
      <c r="AB685" s="122"/>
      <c r="AC685" s="122"/>
      <c r="AD685" s="122"/>
      <c r="AE685" s="122"/>
      <c r="AF685" s="122"/>
      <c r="AG685" s="122"/>
      <c r="AH685" s="122"/>
      <c r="AI685" s="122"/>
      <c r="AJ685" s="122"/>
      <c r="AK685" s="122"/>
      <c r="AL685" s="122"/>
      <c r="AM685" s="122"/>
      <c r="AN685" s="122"/>
      <c r="AO685" s="122"/>
      <c r="AP685" s="122"/>
      <c r="AQ685" s="122"/>
      <c r="AR685" s="122"/>
      <c r="AS685" s="122"/>
      <c r="AT685" s="122"/>
      <c r="AU685" s="122"/>
      <c r="AV685" s="122"/>
      <c r="AW685" s="122"/>
      <c r="AX685" s="122"/>
      <c r="AY685" s="122"/>
      <c r="AZ685" s="122"/>
      <c r="BA685" s="122"/>
      <c r="BB685" s="122"/>
      <c r="BC685" s="122"/>
      <c r="BD685" s="122"/>
      <c r="BE685" s="122"/>
      <c r="BF685" s="122"/>
      <c r="BG685" s="122"/>
      <c r="BH685" s="122"/>
      <c r="BI685" s="122"/>
      <c r="BJ685" s="122"/>
      <c r="BK685" s="122"/>
    </row>
    <row r="686" spans="1:63" ht="12.75" x14ac:dyDescent="0.2">
      <c r="A686" s="122"/>
      <c r="B686" s="124"/>
      <c r="C686" s="124"/>
      <c r="D686" s="124"/>
      <c r="E686" s="122"/>
      <c r="F686" s="124"/>
      <c r="G686" s="122"/>
      <c r="H686" s="122"/>
      <c r="I686" s="122"/>
      <c r="J686" s="122"/>
      <c r="K686" s="122"/>
      <c r="L686" s="122"/>
      <c r="M686" s="122"/>
      <c r="N686" s="122"/>
      <c r="O686" s="122"/>
      <c r="P686" s="122"/>
      <c r="Q686" s="122"/>
      <c r="R686" s="122"/>
      <c r="S686" s="122"/>
      <c r="T686" s="122"/>
      <c r="U686" s="122"/>
      <c r="V686" s="122"/>
      <c r="W686" s="122"/>
      <c r="X686" s="122"/>
      <c r="Y686" s="122"/>
      <c r="Z686" s="122"/>
      <c r="AA686" s="122"/>
      <c r="AB686" s="122"/>
      <c r="AC686" s="122"/>
      <c r="AD686" s="122"/>
      <c r="AE686" s="122"/>
      <c r="AF686" s="122"/>
      <c r="AG686" s="122"/>
      <c r="AH686" s="122"/>
      <c r="AI686" s="122"/>
      <c r="AJ686" s="122"/>
      <c r="AK686" s="122"/>
      <c r="AL686" s="122"/>
      <c r="AM686" s="122"/>
      <c r="AN686" s="122"/>
      <c r="AO686" s="122"/>
      <c r="AP686" s="122"/>
      <c r="AQ686" s="122"/>
      <c r="AR686" s="122"/>
      <c r="AS686" s="122"/>
      <c r="AT686" s="122"/>
      <c r="AU686" s="122"/>
      <c r="AV686" s="122"/>
      <c r="AW686" s="122"/>
      <c r="AX686" s="122"/>
      <c r="AY686" s="122"/>
      <c r="AZ686" s="122"/>
      <c r="BA686" s="122"/>
      <c r="BB686" s="122"/>
      <c r="BC686" s="122"/>
      <c r="BD686" s="122"/>
      <c r="BE686" s="122"/>
      <c r="BF686" s="122"/>
      <c r="BG686" s="122"/>
      <c r="BH686" s="122"/>
      <c r="BI686" s="122"/>
      <c r="BJ686" s="122"/>
      <c r="BK686" s="122"/>
    </row>
    <row r="687" spans="1:63" ht="12.75" x14ac:dyDescent="0.2">
      <c r="A687" s="122"/>
      <c r="B687" s="124"/>
      <c r="C687" s="124"/>
      <c r="D687" s="124"/>
      <c r="E687" s="122"/>
      <c r="F687" s="124"/>
      <c r="G687" s="122"/>
      <c r="H687" s="122"/>
      <c r="I687" s="122"/>
      <c r="J687" s="122"/>
      <c r="K687" s="122"/>
      <c r="L687" s="122"/>
      <c r="M687" s="122"/>
      <c r="N687" s="122"/>
      <c r="O687" s="122"/>
      <c r="P687" s="122"/>
      <c r="Q687" s="122"/>
      <c r="R687" s="122"/>
      <c r="S687" s="122"/>
      <c r="T687" s="122"/>
      <c r="U687" s="122"/>
      <c r="V687" s="122"/>
      <c r="W687" s="122"/>
      <c r="X687" s="122"/>
      <c r="Y687" s="122"/>
      <c r="Z687" s="122"/>
      <c r="AA687" s="122"/>
      <c r="AB687" s="122"/>
      <c r="AC687" s="122"/>
      <c r="AD687" s="122"/>
      <c r="AE687" s="122"/>
      <c r="AF687" s="122"/>
      <c r="AG687" s="122"/>
      <c r="AH687" s="122"/>
      <c r="AI687" s="122"/>
      <c r="AJ687" s="122"/>
      <c r="AK687" s="122"/>
      <c r="AL687" s="122"/>
      <c r="AM687" s="122"/>
      <c r="AN687" s="122"/>
      <c r="AO687" s="122"/>
      <c r="AP687" s="122"/>
      <c r="AQ687" s="122"/>
      <c r="AR687" s="122"/>
      <c r="AS687" s="122"/>
      <c r="AT687" s="122"/>
      <c r="AU687" s="122"/>
      <c r="AV687" s="122"/>
      <c r="AW687" s="122"/>
      <c r="AX687" s="122"/>
      <c r="AY687" s="122"/>
      <c r="AZ687" s="122"/>
      <c r="BA687" s="122"/>
      <c r="BB687" s="122"/>
      <c r="BC687" s="122"/>
      <c r="BD687" s="122"/>
      <c r="BE687" s="122"/>
      <c r="BF687" s="122"/>
      <c r="BG687" s="122"/>
      <c r="BH687" s="122"/>
      <c r="BI687" s="122"/>
      <c r="BJ687" s="122"/>
      <c r="BK687" s="122"/>
    </row>
    <row r="688" spans="1:63" ht="12.75" x14ac:dyDescent="0.2">
      <c r="A688" s="122"/>
      <c r="B688" s="124"/>
      <c r="C688" s="124"/>
      <c r="D688" s="124"/>
      <c r="E688" s="122"/>
      <c r="F688" s="124"/>
      <c r="G688" s="122"/>
      <c r="H688" s="122"/>
      <c r="I688" s="122"/>
      <c r="J688" s="122"/>
      <c r="K688" s="122"/>
      <c r="L688" s="122"/>
      <c r="M688" s="122"/>
      <c r="N688" s="122"/>
      <c r="O688" s="122"/>
      <c r="P688" s="122"/>
      <c r="Q688" s="122"/>
      <c r="R688" s="122"/>
      <c r="S688" s="122"/>
      <c r="T688" s="122"/>
      <c r="U688" s="122"/>
      <c r="V688" s="122"/>
      <c r="W688" s="122"/>
      <c r="X688" s="122"/>
      <c r="Y688" s="122"/>
      <c r="Z688" s="122"/>
      <c r="AA688" s="122"/>
      <c r="AB688" s="122"/>
      <c r="AC688" s="122"/>
      <c r="AD688" s="122"/>
      <c r="AE688" s="122"/>
      <c r="AF688" s="122"/>
      <c r="AG688" s="122"/>
      <c r="AH688" s="122"/>
      <c r="AI688" s="122"/>
      <c r="AJ688" s="122"/>
      <c r="AK688" s="122"/>
      <c r="AL688" s="122"/>
      <c r="AM688" s="122"/>
      <c r="AN688" s="122"/>
      <c r="AO688" s="122"/>
      <c r="AP688" s="122"/>
      <c r="AQ688" s="122"/>
      <c r="AR688" s="122"/>
      <c r="AS688" s="122"/>
      <c r="AT688" s="122"/>
      <c r="AU688" s="122"/>
      <c r="AV688" s="122"/>
      <c r="AW688" s="122"/>
      <c r="AX688" s="122"/>
      <c r="AY688" s="122"/>
      <c r="AZ688" s="122"/>
      <c r="BA688" s="122"/>
      <c r="BB688" s="122"/>
      <c r="BC688" s="122"/>
      <c r="BD688" s="122"/>
      <c r="BE688" s="122"/>
      <c r="BF688" s="122"/>
      <c r="BG688" s="122"/>
      <c r="BH688" s="122"/>
      <c r="BI688" s="122"/>
      <c r="BJ688" s="122"/>
      <c r="BK688" s="122"/>
    </row>
    <row r="689" spans="1:63" ht="12.75" x14ac:dyDescent="0.2">
      <c r="A689" s="122"/>
      <c r="B689" s="124"/>
      <c r="C689" s="124"/>
      <c r="D689" s="124"/>
      <c r="E689" s="122"/>
      <c r="F689" s="124"/>
      <c r="G689" s="122"/>
      <c r="H689" s="122"/>
      <c r="I689" s="122"/>
      <c r="J689" s="122"/>
      <c r="K689" s="122"/>
      <c r="L689" s="122"/>
      <c r="M689" s="122"/>
      <c r="N689" s="122"/>
      <c r="O689" s="122"/>
      <c r="P689" s="122"/>
      <c r="Q689" s="122"/>
      <c r="R689" s="122"/>
      <c r="S689" s="122"/>
      <c r="T689" s="122"/>
      <c r="U689" s="122"/>
      <c r="V689" s="122"/>
      <c r="W689" s="122"/>
      <c r="X689" s="122"/>
      <c r="Y689" s="122"/>
      <c r="Z689" s="122"/>
      <c r="AA689" s="122"/>
      <c r="AB689" s="122"/>
      <c r="AC689" s="122"/>
      <c r="AD689" s="122"/>
      <c r="AE689" s="122"/>
      <c r="AF689" s="122"/>
      <c r="AG689" s="122"/>
      <c r="AH689" s="122"/>
      <c r="AI689" s="122"/>
      <c r="AJ689" s="122"/>
      <c r="AK689" s="122"/>
      <c r="AL689" s="122"/>
      <c r="AM689" s="122"/>
      <c r="AN689" s="122"/>
      <c r="AO689" s="122"/>
      <c r="AP689" s="122"/>
      <c r="AQ689" s="122"/>
      <c r="AR689" s="122"/>
      <c r="AS689" s="122"/>
      <c r="AT689" s="122"/>
      <c r="AU689" s="122"/>
      <c r="AV689" s="122"/>
      <c r="AW689" s="122"/>
      <c r="AX689" s="122"/>
      <c r="AY689" s="122"/>
      <c r="AZ689" s="122"/>
      <c r="BA689" s="122"/>
      <c r="BB689" s="122"/>
      <c r="BC689" s="122"/>
      <c r="BD689" s="122"/>
      <c r="BE689" s="122"/>
      <c r="BF689" s="122"/>
      <c r="BG689" s="122"/>
      <c r="BH689" s="122"/>
      <c r="BI689" s="122"/>
      <c r="BJ689" s="122"/>
      <c r="BK689" s="122"/>
    </row>
    <row r="690" spans="1:63" ht="12.75" x14ac:dyDescent="0.2">
      <c r="A690" s="122"/>
      <c r="B690" s="124"/>
      <c r="C690" s="124"/>
      <c r="D690" s="124"/>
      <c r="E690" s="122"/>
      <c r="F690" s="124"/>
      <c r="G690" s="122"/>
      <c r="H690" s="122"/>
      <c r="I690" s="122"/>
      <c r="J690" s="122"/>
      <c r="K690" s="122"/>
      <c r="L690" s="122"/>
      <c r="M690" s="122"/>
      <c r="N690" s="122"/>
      <c r="O690" s="122"/>
      <c r="P690" s="122"/>
      <c r="Q690" s="122"/>
      <c r="R690" s="122"/>
      <c r="S690" s="122"/>
      <c r="T690" s="122"/>
      <c r="U690" s="122"/>
      <c r="V690" s="122"/>
      <c r="W690" s="122"/>
      <c r="X690" s="122"/>
      <c r="Y690" s="122"/>
      <c r="Z690" s="122"/>
      <c r="AA690" s="122"/>
      <c r="AB690" s="122"/>
      <c r="AC690" s="122"/>
      <c r="AD690" s="122"/>
      <c r="AE690" s="122"/>
      <c r="AF690" s="122"/>
      <c r="AG690" s="122"/>
      <c r="AH690" s="122"/>
      <c r="AI690" s="122"/>
      <c r="AJ690" s="122"/>
      <c r="AK690" s="122"/>
      <c r="AL690" s="122"/>
      <c r="AM690" s="122"/>
      <c r="AN690" s="122"/>
      <c r="AO690" s="122"/>
      <c r="AP690" s="122"/>
      <c r="AQ690" s="122"/>
      <c r="AR690" s="122"/>
      <c r="AS690" s="122"/>
      <c r="AT690" s="122"/>
      <c r="AU690" s="122"/>
      <c r="AV690" s="122"/>
      <c r="AW690" s="122"/>
      <c r="AX690" s="122"/>
      <c r="AY690" s="122"/>
      <c r="AZ690" s="122"/>
      <c r="BA690" s="122"/>
      <c r="BB690" s="122"/>
      <c r="BC690" s="122"/>
      <c r="BD690" s="122"/>
      <c r="BE690" s="122"/>
      <c r="BF690" s="122"/>
      <c r="BG690" s="122"/>
      <c r="BH690" s="122"/>
      <c r="BI690" s="122"/>
      <c r="BJ690" s="122"/>
      <c r="BK690" s="122"/>
    </row>
    <row r="691" spans="1:63" ht="12.75" x14ac:dyDescent="0.2">
      <c r="A691" s="122"/>
      <c r="B691" s="124"/>
      <c r="C691" s="124"/>
      <c r="D691" s="124"/>
      <c r="E691" s="122"/>
      <c r="F691" s="124"/>
      <c r="G691" s="122"/>
      <c r="H691" s="122"/>
      <c r="I691" s="122"/>
      <c r="J691" s="122"/>
      <c r="K691" s="122"/>
      <c r="L691" s="122"/>
      <c r="M691" s="122"/>
      <c r="N691" s="122"/>
      <c r="O691" s="122"/>
      <c r="P691" s="122"/>
      <c r="Q691" s="122"/>
      <c r="R691" s="122"/>
      <c r="S691" s="122"/>
      <c r="T691" s="122"/>
      <c r="U691" s="122"/>
      <c r="V691" s="122"/>
      <c r="W691" s="122"/>
      <c r="X691" s="122"/>
      <c r="Y691" s="122"/>
      <c r="Z691" s="122"/>
      <c r="AA691" s="122"/>
      <c r="AB691" s="122"/>
      <c r="AC691" s="122"/>
      <c r="AD691" s="122"/>
      <c r="AE691" s="122"/>
      <c r="AF691" s="122"/>
      <c r="AG691" s="122"/>
      <c r="AH691" s="122"/>
      <c r="AI691" s="122"/>
      <c r="AJ691" s="122"/>
      <c r="AK691" s="122"/>
      <c r="AL691" s="122"/>
      <c r="AM691" s="122"/>
      <c r="AN691" s="122"/>
      <c r="AO691" s="122"/>
      <c r="AP691" s="122"/>
      <c r="AQ691" s="122"/>
      <c r="AR691" s="122"/>
      <c r="AS691" s="122"/>
      <c r="AT691" s="122"/>
      <c r="AU691" s="122"/>
      <c r="AV691" s="122"/>
      <c r="AW691" s="122"/>
      <c r="AX691" s="122"/>
      <c r="AY691" s="122"/>
      <c r="AZ691" s="122"/>
      <c r="BA691" s="122"/>
      <c r="BB691" s="122"/>
      <c r="BC691" s="122"/>
      <c r="BD691" s="122"/>
      <c r="BE691" s="122"/>
      <c r="BF691" s="122"/>
      <c r="BG691" s="122"/>
      <c r="BH691" s="122"/>
      <c r="BI691" s="122"/>
      <c r="BJ691" s="122"/>
      <c r="BK691" s="122"/>
    </row>
    <row r="692" spans="1:63" ht="12.75" x14ac:dyDescent="0.2">
      <c r="A692" s="122"/>
      <c r="B692" s="124"/>
      <c r="C692" s="124"/>
      <c r="D692" s="124"/>
      <c r="E692" s="122"/>
      <c r="F692" s="124"/>
      <c r="G692" s="122"/>
      <c r="H692" s="122"/>
      <c r="I692" s="122"/>
      <c r="J692" s="122"/>
      <c r="K692" s="122"/>
      <c r="L692" s="122"/>
      <c r="M692" s="122"/>
      <c r="N692" s="122"/>
      <c r="O692" s="122"/>
      <c r="P692" s="122"/>
      <c r="Q692" s="122"/>
      <c r="R692" s="122"/>
      <c r="S692" s="122"/>
      <c r="T692" s="122"/>
      <c r="U692" s="122"/>
      <c r="V692" s="122"/>
      <c r="W692" s="122"/>
      <c r="X692" s="122"/>
      <c r="Y692" s="122"/>
      <c r="Z692" s="122"/>
      <c r="AA692" s="122"/>
      <c r="AB692" s="122"/>
      <c r="AC692" s="122"/>
      <c r="AD692" s="122"/>
      <c r="AE692" s="122"/>
      <c r="AF692" s="122"/>
      <c r="AG692" s="122"/>
      <c r="AH692" s="122"/>
      <c r="AI692" s="122"/>
      <c r="AJ692" s="122"/>
      <c r="AK692" s="122"/>
      <c r="AL692" s="122"/>
      <c r="AM692" s="122"/>
      <c r="AN692" s="122"/>
      <c r="AO692" s="122"/>
      <c r="AP692" s="122"/>
      <c r="AQ692" s="122"/>
      <c r="AR692" s="122"/>
      <c r="AS692" s="122"/>
      <c r="AT692" s="122"/>
      <c r="AU692" s="122"/>
      <c r="AV692" s="122"/>
      <c r="AW692" s="122"/>
      <c r="AX692" s="122"/>
      <c r="AY692" s="122"/>
      <c r="AZ692" s="122"/>
      <c r="BA692" s="122"/>
      <c r="BB692" s="122"/>
      <c r="BC692" s="122"/>
      <c r="BD692" s="122"/>
      <c r="BE692" s="122"/>
      <c r="BF692" s="122"/>
      <c r="BG692" s="122"/>
      <c r="BH692" s="122"/>
      <c r="BI692" s="122"/>
      <c r="BJ692" s="122"/>
      <c r="BK692" s="122"/>
    </row>
    <row r="693" spans="1:63" ht="12.75" x14ac:dyDescent="0.2">
      <c r="A693" s="122"/>
      <c r="B693" s="124"/>
      <c r="C693" s="124"/>
      <c r="D693" s="124"/>
      <c r="E693" s="122"/>
      <c r="F693" s="124"/>
      <c r="G693" s="122"/>
      <c r="H693" s="122"/>
      <c r="I693" s="122"/>
      <c r="J693" s="122"/>
      <c r="K693" s="122"/>
      <c r="L693" s="122"/>
      <c r="M693" s="122"/>
      <c r="N693" s="122"/>
      <c r="O693" s="122"/>
      <c r="P693" s="122"/>
      <c r="Q693" s="122"/>
      <c r="R693" s="122"/>
      <c r="S693" s="122"/>
      <c r="T693" s="122"/>
      <c r="U693" s="122"/>
      <c r="V693" s="122"/>
      <c r="W693" s="122"/>
      <c r="X693" s="122"/>
      <c r="Y693" s="122"/>
      <c r="Z693" s="122"/>
      <c r="AA693" s="122"/>
      <c r="AB693" s="122"/>
      <c r="AC693" s="122"/>
      <c r="AD693" s="122"/>
      <c r="AE693" s="122"/>
      <c r="AF693" s="122"/>
      <c r="AG693" s="122"/>
      <c r="AH693" s="122"/>
      <c r="AI693" s="122"/>
      <c r="AJ693" s="122"/>
      <c r="AK693" s="122"/>
      <c r="AL693" s="122"/>
      <c r="AM693" s="122"/>
      <c r="AN693" s="122"/>
      <c r="AO693" s="122"/>
      <c r="AP693" s="122"/>
      <c r="AQ693" s="122"/>
      <c r="AR693" s="122"/>
      <c r="AS693" s="122"/>
      <c r="AT693" s="122"/>
      <c r="AU693" s="122"/>
      <c r="AV693" s="122"/>
      <c r="AW693" s="122"/>
      <c r="AX693" s="122"/>
      <c r="AY693" s="122"/>
      <c r="AZ693" s="122"/>
      <c r="BA693" s="122"/>
      <c r="BB693" s="122"/>
      <c r="BC693" s="122"/>
      <c r="BD693" s="122"/>
      <c r="BE693" s="122"/>
      <c r="BF693" s="122"/>
      <c r="BG693" s="122"/>
      <c r="BH693" s="122"/>
      <c r="BI693" s="122"/>
      <c r="BJ693" s="122"/>
      <c r="BK693" s="122"/>
    </row>
    <row r="694" spans="1:63" ht="12.75" x14ac:dyDescent="0.2">
      <c r="A694" s="122"/>
      <c r="B694" s="124"/>
      <c r="C694" s="124"/>
      <c r="D694" s="124"/>
      <c r="E694" s="122"/>
      <c r="F694" s="124"/>
      <c r="G694" s="122"/>
      <c r="H694" s="122"/>
      <c r="I694" s="122"/>
      <c r="J694" s="122"/>
      <c r="K694" s="122"/>
      <c r="L694" s="122"/>
      <c r="M694" s="122"/>
      <c r="N694" s="122"/>
      <c r="O694" s="122"/>
      <c r="P694" s="122"/>
      <c r="Q694" s="122"/>
      <c r="R694" s="122"/>
      <c r="S694" s="122"/>
      <c r="T694" s="122"/>
      <c r="U694" s="122"/>
      <c r="V694" s="122"/>
      <c r="W694" s="122"/>
      <c r="X694" s="122"/>
      <c r="Y694" s="122"/>
      <c r="Z694" s="122"/>
      <c r="AA694" s="122"/>
      <c r="AB694" s="122"/>
      <c r="AC694" s="122"/>
      <c r="AD694" s="122"/>
      <c r="AE694" s="122"/>
      <c r="AF694" s="122"/>
      <c r="AG694" s="122"/>
      <c r="AH694" s="122"/>
      <c r="AI694" s="122"/>
      <c r="AJ694" s="122"/>
      <c r="AK694" s="122"/>
      <c r="AL694" s="122"/>
      <c r="AM694" s="122"/>
      <c r="AN694" s="122"/>
      <c r="AO694" s="122"/>
      <c r="AP694" s="122"/>
      <c r="AQ694" s="122"/>
      <c r="AR694" s="122"/>
      <c r="AS694" s="122"/>
      <c r="AT694" s="122"/>
      <c r="AU694" s="122"/>
      <c r="AV694" s="122"/>
      <c r="AW694" s="122"/>
      <c r="AX694" s="122"/>
      <c r="AY694" s="122"/>
      <c r="AZ694" s="122"/>
      <c r="BA694" s="122"/>
      <c r="BB694" s="122"/>
      <c r="BC694" s="122"/>
      <c r="BD694" s="122"/>
      <c r="BE694" s="122"/>
      <c r="BF694" s="122"/>
      <c r="BG694" s="122"/>
      <c r="BH694" s="122"/>
      <c r="BI694" s="122"/>
      <c r="BJ694" s="122"/>
      <c r="BK694" s="122"/>
    </row>
    <row r="695" spans="1:63" ht="12.75" x14ac:dyDescent="0.2">
      <c r="A695" s="122"/>
      <c r="B695" s="124"/>
      <c r="C695" s="124"/>
      <c r="D695" s="124"/>
      <c r="E695" s="122"/>
      <c r="F695" s="124"/>
      <c r="G695" s="122"/>
      <c r="H695" s="122"/>
      <c r="I695" s="122"/>
      <c r="J695" s="122"/>
      <c r="K695" s="122"/>
      <c r="L695" s="122"/>
      <c r="M695" s="122"/>
      <c r="N695" s="122"/>
      <c r="O695" s="122"/>
      <c r="P695" s="122"/>
      <c r="Q695" s="122"/>
      <c r="R695" s="122"/>
      <c r="S695" s="122"/>
      <c r="T695" s="122"/>
      <c r="U695" s="122"/>
      <c r="V695" s="122"/>
      <c r="W695" s="122"/>
      <c r="X695" s="122"/>
      <c r="Y695" s="122"/>
      <c r="Z695" s="122"/>
      <c r="AA695" s="122"/>
      <c r="AB695" s="122"/>
      <c r="AC695" s="122"/>
      <c r="AD695" s="122"/>
      <c r="AE695" s="122"/>
      <c r="AF695" s="122"/>
      <c r="AG695" s="122"/>
      <c r="AH695" s="122"/>
      <c r="AI695" s="122"/>
      <c r="AJ695" s="122"/>
      <c r="AK695" s="122"/>
      <c r="AL695" s="122"/>
      <c r="AM695" s="122"/>
      <c r="AN695" s="122"/>
      <c r="AO695" s="122"/>
      <c r="AP695" s="122"/>
      <c r="AQ695" s="122"/>
      <c r="AR695" s="122"/>
      <c r="AS695" s="122"/>
      <c r="AT695" s="122"/>
      <c r="AU695" s="122"/>
      <c r="AV695" s="122"/>
      <c r="AW695" s="122"/>
      <c r="AX695" s="122"/>
      <c r="AY695" s="122"/>
      <c r="AZ695" s="122"/>
      <c r="BA695" s="122"/>
      <c r="BB695" s="122"/>
      <c r="BC695" s="122"/>
      <c r="BD695" s="122"/>
      <c r="BE695" s="122"/>
      <c r="BF695" s="122"/>
      <c r="BG695" s="122"/>
      <c r="BH695" s="122"/>
      <c r="BI695" s="122"/>
      <c r="BJ695" s="122"/>
      <c r="BK695" s="122"/>
    </row>
    <row r="696" spans="1:63" ht="12.75" x14ac:dyDescent="0.2">
      <c r="A696" s="122"/>
      <c r="B696" s="124"/>
      <c r="C696" s="124"/>
      <c r="D696" s="124"/>
      <c r="E696" s="122"/>
      <c r="F696" s="124"/>
      <c r="G696" s="122"/>
      <c r="H696" s="122"/>
      <c r="I696" s="122"/>
      <c r="J696" s="122"/>
      <c r="K696" s="122"/>
      <c r="L696" s="122"/>
      <c r="M696" s="122"/>
      <c r="N696" s="122"/>
      <c r="O696" s="122"/>
      <c r="P696" s="122"/>
      <c r="Q696" s="122"/>
      <c r="R696" s="122"/>
      <c r="S696" s="122"/>
      <c r="T696" s="122"/>
      <c r="U696" s="122"/>
      <c r="V696" s="122"/>
      <c r="W696" s="122"/>
      <c r="X696" s="122"/>
      <c r="Y696" s="122"/>
      <c r="Z696" s="122"/>
      <c r="AA696" s="122"/>
      <c r="AB696" s="122"/>
      <c r="AC696" s="122"/>
      <c r="AD696" s="122"/>
      <c r="AE696" s="122"/>
      <c r="AF696" s="122"/>
      <c r="AG696" s="122"/>
      <c r="AH696" s="122"/>
      <c r="AI696" s="122"/>
      <c r="AJ696" s="122"/>
      <c r="AK696" s="122"/>
      <c r="AL696" s="122"/>
      <c r="AM696" s="122"/>
      <c r="AN696" s="122"/>
      <c r="AO696" s="122"/>
      <c r="AP696" s="122"/>
      <c r="AQ696" s="122"/>
      <c r="AR696" s="122"/>
      <c r="AS696" s="122"/>
      <c r="AT696" s="122"/>
      <c r="AU696" s="122"/>
      <c r="AV696" s="122"/>
      <c r="AW696" s="122"/>
      <c r="AX696" s="122"/>
      <c r="AY696" s="122"/>
      <c r="AZ696" s="122"/>
      <c r="BA696" s="122"/>
      <c r="BB696" s="122"/>
      <c r="BC696" s="122"/>
      <c r="BD696" s="122"/>
      <c r="BE696" s="122"/>
      <c r="BF696" s="122"/>
      <c r="BG696" s="122"/>
      <c r="BH696" s="122"/>
      <c r="BI696" s="122"/>
      <c r="BJ696" s="122"/>
      <c r="BK696" s="122"/>
    </row>
    <row r="697" spans="1:63" ht="12.75" x14ac:dyDescent="0.2">
      <c r="A697" s="122"/>
      <c r="B697" s="124"/>
      <c r="C697" s="124"/>
      <c r="D697" s="124"/>
      <c r="E697" s="122"/>
      <c r="F697" s="124"/>
      <c r="G697" s="122"/>
      <c r="H697" s="122"/>
      <c r="I697" s="122"/>
      <c r="J697" s="122"/>
      <c r="K697" s="122"/>
      <c r="L697" s="122"/>
      <c r="M697" s="122"/>
      <c r="N697" s="122"/>
      <c r="O697" s="122"/>
      <c r="P697" s="122"/>
      <c r="Q697" s="122"/>
      <c r="R697" s="122"/>
      <c r="S697" s="122"/>
      <c r="T697" s="122"/>
      <c r="U697" s="122"/>
      <c r="V697" s="122"/>
      <c r="W697" s="122"/>
      <c r="X697" s="122"/>
      <c r="Y697" s="122"/>
      <c r="Z697" s="122"/>
      <c r="AA697" s="122"/>
      <c r="AB697" s="122"/>
      <c r="AC697" s="122"/>
      <c r="AD697" s="122"/>
      <c r="AE697" s="122"/>
      <c r="AF697" s="122"/>
      <c r="AG697" s="122"/>
      <c r="AH697" s="122"/>
      <c r="AI697" s="122"/>
      <c r="AJ697" s="122"/>
      <c r="AK697" s="122"/>
      <c r="AL697" s="122"/>
      <c r="AM697" s="122"/>
      <c r="AN697" s="122"/>
      <c r="AO697" s="122"/>
      <c r="AP697" s="122"/>
      <c r="AQ697" s="122"/>
      <c r="AR697" s="122"/>
      <c r="AS697" s="122"/>
      <c r="AT697" s="122"/>
      <c r="AU697" s="122"/>
      <c r="AV697" s="122"/>
      <c r="AW697" s="122"/>
      <c r="AX697" s="122"/>
      <c r="AY697" s="122"/>
      <c r="AZ697" s="122"/>
      <c r="BA697" s="122"/>
      <c r="BB697" s="122"/>
      <c r="BC697" s="122"/>
      <c r="BD697" s="122"/>
      <c r="BE697" s="122"/>
      <c r="BF697" s="122"/>
      <c r="BG697" s="122"/>
      <c r="BH697" s="122"/>
      <c r="BI697" s="122"/>
      <c r="BJ697" s="122"/>
      <c r="BK697" s="122"/>
    </row>
    <row r="698" spans="1:63" ht="12.75" x14ac:dyDescent="0.2">
      <c r="A698" s="122"/>
      <c r="B698" s="124"/>
      <c r="C698" s="124"/>
      <c r="D698" s="124"/>
      <c r="E698" s="122"/>
      <c r="F698" s="124"/>
      <c r="G698" s="122"/>
      <c r="H698" s="122"/>
      <c r="I698" s="122"/>
      <c r="J698" s="122"/>
      <c r="K698" s="122"/>
      <c r="L698" s="122"/>
      <c r="M698" s="122"/>
      <c r="N698" s="122"/>
      <c r="O698" s="122"/>
      <c r="P698" s="122"/>
      <c r="Q698" s="122"/>
      <c r="R698" s="122"/>
      <c r="S698" s="122"/>
      <c r="T698" s="122"/>
      <c r="U698" s="122"/>
      <c r="V698" s="122"/>
      <c r="W698" s="122"/>
      <c r="X698" s="122"/>
      <c r="Y698" s="122"/>
      <c r="Z698" s="122"/>
      <c r="AA698" s="122"/>
      <c r="AB698" s="122"/>
      <c r="AC698" s="122"/>
      <c r="AD698" s="122"/>
      <c r="AE698" s="122"/>
      <c r="AF698" s="122"/>
      <c r="AG698" s="122"/>
      <c r="AH698" s="122"/>
      <c r="AI698" s="122"/>
      <c r="AJ698" s="122"/>
      <c r="AK698" s="122"/>
      <c r="AL698" s="122"/>
      <c r="AM698" s="122"/>
      <c r="AN698" s="122"/>
      <c r="AO698" s="122"/>
      <c r="AP698" s="122"/>
      <c r="AQ698" s="122"/>
      <c r="AR698" s="122"/>
      <c r="AS698" s="122"/>
      <c r="AT698" s="122"/>
      <c r="AU698" s="122"/>
      <c r="AV698" s="122"/>
      <c r="AW698" s="122"/>
      <c r="AX698" s="122"/>
      <c r="AY698" s="122"/>
      <c r="AZ698" s="122"/>
      <c r="BA698" s="122"/>
      <c r="BB698" s="122"/>
      <c r="BC698" s="122"/>
      <c r="BD698" s="122"/>
      <c r="BE698" s="122"/>
      <c r="BF698" s="122"/>
      <c r="BG698" s="122"/>
      <c r="BH698" s="122"/>
      <c r="BI698" s="122"/>
      <c r="BJ698" s="122"/>
      <c r="BK698" s="122"/>
    </row>
    <row r="699" spans="1:63" ht="12.75" x14ac:dyDescent="0.2">
      <c r="A699" s="122"/>
      <c r="B699" s="124"/>
      <c r="C699" s="124"/>
      <c r="D699" s="124"/>
      <c r="E699" s="122"/>
      <c r="F699" s="124"/>
      <c r="G699" s="122"/>
      <c r="H699" s="122"/>
      <c r="I699" s="122"/>
      <c r="J699" s="122"/>
      <c r="K699" s="122"/>
      <c r="L699" s="122"/>
      <c r="M699" s="122"/>
      <c r="N699" s="122"/>
      <c r="O699" s="122"/>
      <c r="P699" s="122"/>
      <c r="Q699" s="122"/>
      <c r="R699" s="122"/>
      <c r="S699" s="122"/>
      <c r="T699" s="122"/>
      <c r="U699" s="122"/>
      <c r="V699" s="122"/>
      <c r="W699" s="122"/>
      <c r="X699" s="122"/>
      <c r="Y699" s="122"/>
      <c r="Z699" s="122"/>
      <c r="AA699" s="122"/>
      <c r="AB699" s="122"/>
      <c r="AC699" s="122"/>
      <c r="AD699" s="122"/>
      <c r="AE699" s="122"/>
      <c r="AF699" s="122"/>
      <c r="AG699" s="122"/>
      <c r="AH699" s="122"/>
      <c r="AI699" s="122"/>
      <c r="AJ699" s="122"/>
      <c r="AK699" s="122"/>
      <c r="AL699" s="122"/>
      <c r="AM699" s="122"/>
      <c r="AN699" s="122"/>
      <c r="AO699" s="122"/>
      <c r="AP699" s="122"/>
      <c r="AQ699" s="122"/>
      <c r="AR699" s="122"/>
      <c r="AS699" s="122"/>
      <c r="AT699" s="122"/>
      <c r="AU699" s="122"/>
      <c r="AV699" s="122"/>
      <c r="AW699" s="122"/>
      <c r="AX699" s="122"/>
      <c r="AY699" s="122"/>
      <c r="AZ699" s="122"/>
      <c r="BA699" s="122"/>
      <c r="BB699" s="122"/>
      <c r="BC699" s="122"/>
      <c r="BD699" s="122"/>
      <c r="BE699" s="122"/>
      <c r="BF699" s="122"/>
      <c r="BG699" s="122"/>
      <c r="BH699" s="122"/>
      <c r="BI699" s="122"/>
      <c r="BJ699" s="122"/>
      <c r="BK699" s="122"/>
    </row>
    <row r="700" spans="1:63" ht="12.75" x14ac:dyDescent="0.2">
      <c r="A700" s="122"/>
      <c r="B700" s="124"/>
      <c r="C700" s="124"/>
      <c r="D700" s="124"/>
      <c r="E700" s="122"/>
      <c r="F700" s="124"/>
      <c r="G700" s="122"/>
      <c r="H700" s="122"/>
      <c r="I700" s="122"/>
      <c r="J700" s="122"/>
      <c r="K700" s="122"/>
      <c r="L700" s="122"/>
      <c r="M700" s="122"/>
      <c r="N700" s="122"/>
      <c r="O700" s="122"/>
      <c r="P700" s="122"/>
      <c r="Q700" s="122"/>
      <c r="R700" s="122"/>
      <c r="S700" s="122"/>
      <c r="T700" s="122"/>
      <c r="U700" s="122"/>
      <c r="V700" s="122"/>
      <c r="W700" s="122"/>
      <c r="X700" s="122"/>
      <c r="Y700" s="122"/>
      <c r="Z700" s="122"/>
      <c r="AA700" s="122"/>
      <c r="AB700" s="122"/>
      <c r="AC700" s="122"/>
      <c r="AD700" s="122"/>
      <c r="AE700" s="122"/>
      <c r="AF700" s="122"/>
      <c r="AG700" s="122"/>
      <c r="AH700" s="122"/>
      <c r="AI700" s="122"/>
      <c r="AJ700" s="122"/>
      <c r="AK700" s="122"/>
      <c r="AL700" s="122"/>
      <c r="AM700" s="122"/>
      <c r="AN700" s="122"/>
      <c r="AO700" s="122"/>
      <c r="AP700" s="122"/>
      <c r="AQ700" s="122"/>
      <c r="AR700" s="122"/>
      <c r="AS700" s="122"/>
      <c r="AT700" s="122"/>
      <c r="AU700" s="122"/>
      <c r="AV700" s="122"/>
      <c r="AW700" s="122"/>
      <c r="AX700" s="122"/>
      <c r="AY700" s="122"/>
      <c r="AZ700" s="122"/>
      <c r="BA700" s="122"/>
      <c r="BB700" s="122"/>
      <c r="BC700" s="122"/>
      <c r="BD700" s="122"/>
      <c r="BE700" s="122"/>
      <c r="BF700" s="122"/>
      <c r="BG700" s="122"/>
      <c r="BH700" s="122"/>
      <c r="BI700" s="122"/>
      <c r="BJ700" s="122"/>
      <c r="BK700" s="122"/>
    </row>
    <row r="701" spans="1:63" ht="12.75" x14ac:dyDescent="0.2">
      <c r="A701" s="122"/>
      <c r="B701" s="124"/>
      <c r="C701" s="124"/>
      <c r="D701" s="124"/>
      <c r="E701" s="122"/>
      <c r="F701" s="124"/>
      <c r="G701" s="122"/>
      <c r="H701" s="122"/>
      <c r="I701" s="122"/>
      <c r="J701" s="122"/>
      <c r="K701" s="122"/>
      <c r="L701" s="122"/>
      <c r="M701" s="122"/>
      <c r="N701" s="122"/>
      <c r="O701" s="122"/>
      <c r="P701" s="122"/>
      <c r="Q701" s="122"/>
      <c r="R701" s="122"/>
      <c r="S701" s="122"/>
      <c r="T701" s="122"/>
      <c r="U701" s="122"/>
      <c r="V701" s="122"/>
      <c r="W701" s="122"/>
      <c r="X701" s="122"/>
      <c r="Y701" s="122"/>
      <c r="Z701" s="122"/>
      <c r="AA701" s="122"/>
      <c r="AB701" s="122"/>
      <c r="AC701" s="122"/>
      <c r="AD701" s="122"/>
      <c r="AE701" s="122"/>
      <c r="AF701" s="122"/>
      <c r="AG701" s="122"/>
      <c r="AH701" s="122"/>
      <c r="AI701" s="122"/>
      <c r="AJ701" s="122"/>
      <c r="AK701" s="122"/>
      <c r="AL701" s="122"/>
      <c r="AM701" s="122"/>
      <c r="AN701" s="122"/>
      <c r="AO701" s="122"/>
      <c r="AP701" s="122"/>
      <c r="AQ701" s="122"/>
      <c r="AR701" s="122"/>
      <c r="AS701" s="122"/>
      <c r="AT701" s="122"/>
      <c r="AU701" s="122"/>
      <c r="AV701" s="122"/>
      <c r="AW701" s="122"/>
      <c r="AX701" s="122"/>
      <c r="AY701" s="122"/>
      <c r="AZ701" s="122"/>
      <c r="BA701" s="122"/>
      <c r="BB701" s="122"/>
      <c r="BC701" s="122"/>
      <c r="BD701" s="122"/>
      <c r="BE701" s="122"/>
      <c r="BF701" s="122"/>
      <c r="BG701" s="122"/>
      <c r="BH701" s="122"/>
      <c r="BI701" s="122"/>
      <c r="BJ701" s="122"/>
      <c r="BK701" s="122"/>
    </row>
    <row r="702" spans="1:63" ht="12.75" x14ac:dyDescent="0.2">
      <c r="A702" s="122"/>
      <c r="B702" s="124"/>
      <c r="C702" s="124"/>
      <c r="D702" s="124"/>
      <c r="E702" s="122"/>
      <c r="F702" s="124"/>
      <c r="G702" s="122"/>
      <c r="H702" s="122"/>
      <c r="I702" s="122"/>
      <c r="J702" s="122"/>
      <c r="K702" s="122"/>
      <c r="L702" s="122"/>
      <c r="M702" s="122"/>
      <c r="N702" s="122"/>
      <c r="O702" s="122"/>
      <c r="P702" s="122"/>
      <c r="Q702" s="122"/>
      <c r="R702" s="122"/>
      <c r="S702" s="122"/>
      <c r="T702" s="122"/>
      <c r="U702" s="122"/>
      <c r="V702" s="122"/>
      <c r="W702" s="122"/>
      <c r="X702" s="122"/>
      <c r="Y702" s="122"/>
      <c r="Z702" s="122"/>
      <c r="AA702" s="122"/>
      <c r="AB702" s="122"/>
      <c r="AC702" s="122"/>
      <c r="AD702" s="122"/>
      <c r="AE702" s="122"/>
      <c r="AF702" s="122"/>
      <c r="AG702" s="122"/>
      <c r="AH702" s="122"/>
      <c r="AI702" s="122"/>
      <c r="AJ702" s="122"/>
      <c r="AK702" s="122"/>
      <c r="AL702" s="122"/>
      <c r="AM702" s="122"/>
      <c r="AN702" s="122"/>
      <c r="AO702" s="122"/>
      <c r="AP702" s="122"/>
      <c r="AQ702" s="122"/>
      <c r="AR702" s="122"/>
      <c r="AS702" s="122"/>
      <c r="AT702" s="122"/>
      <c r="AU702" s="122"/>
      <c r="AV702" s="122"/>
      <c r="AW702" s="122"/>
      <c r="AX702" s="122"/>
      <c r="AY702" s="122"/>
      <c r="AZ702" s="122"/>
      <c r="BA702" s="122"/>
      <c r="BB702" s="122"/>
      <c r="BC702" s="122"/>
      <c r="BD702" s="122"/>
      <c r="BE702" s="122"/>
      <c r="BF702" s="122"/>
      <c r="BG702" s="122"/>
      <c r="BH702" s="122"/>
      <c r="BI702" s="122"/>
      <c r="BJ702" s="122"/>
      <c r="BK702" s="122"/>
    </row>
    <row r="703" spans="1:63" ht="12.75" x14ac:dyDescent="0.2">
      <c r="A703" s="122"/>
      <c r="B703" s="124"/>
      <c r="C703" s="124"/>
      <c r="D703" s="124"/>
      <c r="E703" s="122"/>
      <c r="F703" s="124"/>
      <c r="G703" s="122"/>
      <c r="H703" s="122"/>
      <c r="I703" s="122"/>
      <c r="J703" s="122"/>
      <c r="K703" s="122"/>
      <c r="L703" s="122"/>
      <c r="M703" s="122"/>
      <c r="N703" s="122"/>
      <c r="O703" s="122"/>
      <c r="P703" s="122"/>
      <c r="Q703" s="122"/>
      <c r="R703" s="122"/>
      <c r="S703" s="122"/>
      <c r="T703" s="122"/>
      <c r="U703" s="122"/>
      <c r="V703" s="122"/>
      <c r="W703" s="122"/>
      <c r="X703" s="122"/>
      <c r="Y703" s="122"/>
      <c r="Z703" s="122"/>
      <c r="AA703" s="122"/>
      <c r="AB703" s="122"/>
      <c r="AC703" s="122"/>
      <c r="AD703" s="122"/>
      <c r="AE703" s="122"/>
      <c r="AF703" s="122"/>
      <c r="AG703" s="122"/>
      <c r="AH703" s="122"/>
      <c r="AI703" s="122"/>
      <c r="AJ703" s="122"/>
      <c r="AK703" s="122"/>
      <c r="AL703" s="122"/>
      <c r="AM703" s="122"/>
      <c r="AN703" s="122"/>
      <c r="AO703" s="122"/>
      <c r="AP703" s="122"/>
      <c r="AQ703" s="122"/>
      <c r="AR703" s="122"/>
      <c r="AS703" s="122"/>
      <c r="AT703" s="122"/>
      <c r="AU703" s="122"/>
      <c r="AV703" s="122"/>
      <c r="AW703" s="122"/>
      <c r="AX703" s="122"/>
      <c r="AY703" s="122"/>
      <c r="AZ703" s="122"/>
      <c r="BA703" s="122"/>
      <c r="BB703" s="122"/>
      <c r="BC703" s="122"/>
      <c r="BD703" s="122"/>
      <c r="BE703" s="122"/>
      <c r="BF703" s="122"/>
      <c r="BG703" s="122"/>
      <c r="BH703" s="122"/>
      <c r="BI703" s="122"/>
      <c r="BJ703" s="122"/>
      <c r="BK703" s="122"/>
    </row>
    <row r="704" spans="1:63" ht="12.75" x14ac:dyDescent="0.2">
      <c r="A704" s="122"/>
      <c r="B704" s="124"/>
      <c r="C704" s="124"/>
      <c r="D704" s="124"/>
      <c r="E704" s="122"/>
      <c r="F704" s="124"/>
      <c r="G704" s="122"/>
      <c r="H704" s="122"/>
      <c r="I704" s="122"/>
      <c r="J704" s="122"/>
      <c r="K704" s="122"/>
      <c r="L704" s="122"/>
      <c r="M704" s="122"/>
      <c r="N704" s="122"/>
      <c r="O704" s="122"/>
      <c r="P704" s="122"/>
      <c r="Q704" s="122"/>
      <c r="R704" s="122"/>
      <c r="S704" s="122"/>
      <c r="T704" s="122"/>
      <c r="U704" s="122"/>
      <c r="V704" s="122"/>
      <c r="W704" s="122"/>
      <c r="X704" s="122"/>
      <c r="Y704" s="122"/>
      <c r="Z704" s="122"/>
      <c r="AA704" s="122"/>
      <c r="AB704" s="122"/>
      <c r="AC704" s="122"/>
      <c r="AD704" s="122"/>
      <c r="AE704" s="122"/>
      <c r="AF704" s="122"/>
      <c r="AG704" s="122"/>
      <c r="AH704" s="122"/>
      <c r="AI704" s="122"/>
      <c r="AJ704" s="122"/>
      <c r="AK704" s="122"/>
      <c r="AL704" s="122"/>
      <c r="AM704" s="122"/>
      <c r="AN704" s="122"/>
      <c r="AO704" s="122"/>
      <c r="AP704" s="122"/>
      <c r="AQ704" s="122"/>
      <c r="AR704" s="122"/>
      <c r="AS704" s="122"/>
      <c r="AT704" s="122"/>
      <c r="AU704" s="122"/>
      <c r="AV704" s="122"/>
      <c r="AW704" s="122"/>
      <c r="AX704" s="122"/>
      <c r="AY704" s="122"/>
      <c r="AZ704" s="122"/>
      <c r="BA704" s="122"/>
      <c r="BB704" s="122"/>
      <c r="BC704" s="122"/>
      <c r="BD704" s="122"/>
      <c r="BE704" s="122"/>
      <c r="BF704" s="122"/>
      <c r="BG704" s="122"/>
      <c r="BH704" s="122"/>
      <c r="BI704" s="122"/>
      <c r="BJ704" s="122"/>
      <c r="BK704" s="122"/>
    </row>
    <row r="705" spans="1:63" ht="12.75" x14ac:dyDescent="0.2">
      <c r="A705" s="122"/>
      <c r="B705" s="124"/>
      <c r="C705" s="124"/>
      <c r="D705" s="124"/>
      <c r="E705" s="122"/>
      <c r="F705" s="124"/>
      <c r="G705" s="122"/>
      <c r="H705" s="122"/>
      <c r="I705" s="122"/>
      <c r="J705" s="122"/>
      <c r="K705" s="122"/>
      <c r="L705" s="122"/>
      <c r="M705" s="122"/>
      <c r="N705" s="122"/>
      <c r="O705" s="122"/>
      <c r="P705" s="122"/>
      <c r="Q705" s="122"/>
      <c r="R705" s="122"/>
      <c r="S705" s="122"/>
      <c r="T705" s="122"/>
      <c r="U705" s="122"/>
      <c r="V705" s="122"/>
      <c r="W705" s="122"/>
      <c r="X705" s="122"/>
      <c r="Y705" s="122"/>
      <c r="Z705" s="122"/>
      <c r="AA705" s="122"/>
      <c r="AB705" s="122"/>
      <c r="AC705" s="122"/>
      <c r="AD705" s="122"/>
      <c r="AE705" s="122"/>
      <c r="AF705" s="122"/>
      <c r="AG705" s="122"/>
      <c r="AH705" s="122"/>
      <c r="AI705" s="122"/>
      <c r="AJ705" s="122"/>
      <c r="AK705" s="122"/>
      <c r="AL705" s="122"/>
      <c r="AM705" s="122"/>
      <c r="AN705" s="122"/>
      <c r="AO705" s="122"/>
      <c r="AP705" s="122"/>
      <c r="AQ705" s="122"/>
      <c r="AR705" s="122"/>
      <c r="AS705" s="122"/>
      <c r="AT705" s="122"/>
      <c r="AU705" s="122"/>
      <c r="AV705" s="122"/>
      <c r="AW705" s="122"/>
      <c r="AX705" s="122"/>
      <c r="AY705" s="122"/>
      <c r="AZ705" s="122"/>
      <c r="BA705" s="122"/>
      <c r="BB705" s="122"/>
      <c r="BC705" s="122"/>
      <c r="BD705" s="122"/>
      <c r="BE705" s="122"/>
      <c r="BF705" s="122"/>
      <c r="BG705" s="122"/>
      <c r="BH705" s="122"/>
      <c r="BI705" s="122"/>
      <c r="BJ705" s="122"/>
      <c r="BK705" s="122"/>
    </row>
    <row r="706" spans="1:63" ht="12.75" x14ac:dyDescent="0.2">
      <c r="A706" s="122"/>
      <c r="B706" s="124"/>
      <c r="C706" s="124"/>
      <c r="D706" s="124"/>
      <c r="E706" s="122"/>
      <c r="F706" s="124"/>
      <c r="G706" s="122"/>
      <c r="H706" s="122"/>
      <c r="I706" s="122"/>
      <c r="J706" s="122"/>
      <c r="K706" s="122"/>
      <c r="L706" s="122"/>
      <c r="M706" s="122"/>
      <c r="N706" s="122"/>
      <c r="O706" s="122"/>
      <c r="P706" s="122"/>
      <c r="Q706" s="122"/>
      <c r="R706" s="122"/>
      <c r="S706" s="122"/>
      <c r="T706" s="122"/>
      <c r="U706" s="122"/>
      <c r="V706" s="122"/>
      <c r="W706" s="122"/>
      <c r="X706" s="122"/>
      <c r="Y706" s="122"/>
      <c r="Z706" s="122"/>
      <c r="AA706" s="122"/>
      <c r="AB706" s="122"/>
      <c r="AC706" s="122"/>
      <c r="AD706" s="122"/>
      <c r="AE706" s="122"/>
      <c r="AF706" s="122"/>
      <c r="AG706" s="122"/>
      <c r="AH706" s="122"/>
      <c r="AI706" s="122"/>
      <c r="AJ706" s="122"/>
      <c r="AK706" s="122"/>
      <c r="AL706" s="122"/>
      <c r="AM706" s="122"/>
      <c r="AN706" s="122"/>
      <c r="AO706" s="122"/>
      <c r="AP706" s="122"/>
      <c r="AQ706" s="122"/>
      <c r="AR706" s="122"/>
      <c r="AS706" s="122"/>
      <c r="AT706" s="122"/>
      <c r="AU706" s="122"/>
      <c r="AV706" s="122"/>
      <c r="AW706" s="122"/>
      <c r="AX706" s="122"/>
      <c r="AY706" s="122"/>
      <c r="AZ706" s="122"/>
      <c r="BA706" s="122"/>
      <c r="BB706" s="122"/>
      <c r="BC706" s="122"/>
      <c r="BD706" s="122"/>
      <c r="BE706" s="122"/>
      <c r="BF706" s="122"/>
      <c r="BG706" s="122"/>
      <c r="BH706" s="122"/>
      <c r="BI706" s="122"/>
      <c r="BJ706" s="122"/>
      <c r="BK706" s="122"/>
    </row>
    <row r="707" spans="1:63" ht="12.75" x14ac:dyDescent="0.2">
      <c r="A707" s="122"/>
      <c r="B707" s="124"/>
      <c r="C707" s="124"/>
      <c r="D707" s="124"/>
      <c r="E707" s="122"/>
      <c r="F707" s="124"/>
      <c r="G707" s="122"/>
      <c r="H707" s="122"/>
      <c r="I707" s="122"/>
      <c r="J707" s="122"/>
      <c r="K707" s="122"/>
      <c r="L707" s="122"/>
      <c r="M707" s="122"/>
      <c r="N707" s="122"/>
      <c r="O707" s="122"/>
      <c r="P707" s="122"/>
      <c r="Q707" s="122"/>
      <c r="R707" s="122"/>
      <c r="S707" s="122"/>
      <c r="T707" s="122"/>
      <c r="U707" s="122"/>
      <c r="V707" s="122"/>
      <c r="W707" s="122"/>
      <c r="X707" s="122"/>
      <c r="Y707" s="122"/>
      <c r="Z707" s="122"/>
      <c r="AA707" s="122"/>
      <c r="AB707" s="122"/>
      <c r="AC707" s="122"/>
      <c r="AD707" s="122"/>
      <c r="AE707" s="122"/>
      <c r="AF707" s="122"/>
      <c r="AG707" s="122"/>
      <c r="AH707" s="122"/>
      <c r="AI707" s="122"/>
      <c r="AJ707" s="122"/>
      <c r="AK707" s="122"/>
      <c r="AL707" s="122"/>
      <c r="AM707" s="122"/>
      <c r="AN707" s="122"/>
      <c r="AO707" s="122"/>
      <c r="AP707" s="122"/>
      <c r="AQ707" s="122"/>
      <c r="AR707" s="122"/>
      <c r="AS707" s="122"/>
      <c r="AT707" s="122"/>
      <c r="AU707" s="122"/>
      <c r="AV707" s="122"/>
      <c r="AW707" s="122"/>
      <c r="AX707" s="122"/>
      <c r="AY707" s="122"/>
      <c r="AZ707" s="122"/>
      <c r="BA707" s="122"/>
      <c r="BB707" s="122"/>
      <c r="BC707" s="122"/>
      <c r="BD707" s="122"/>
      <c r="BE707" s="122"/>
      <c r="BF707" s="122"/>
      <c r="BG707" s="122"/>
      <c r="BH707" s="122"/>
      <c r="BI707" s="122"/>
      <c r="BJ707" s="122"/>
      <c r="BK707" s="122"/>
    </row>
    <row r="708" spans="1:63" ht="12.75" x14ac:dyDescent="0.2">
      <c r="A708" s="122"/>
      <c r="B708" s="124"/>
      <c r="C708" s="124"/>
      <c r="D708" s="124"/>
      <c r="E708" s="122"/>
      <c r="F708" s="124"/>
      <c r="G708" s="122"/>
      <c r="H708" s="122"/>
      <c r="I708" s="122"/>
      <c r="J708" s="122"/>
      <c r="K708" s="122"/>
      <c r="L708" s="122"/>
      <c r="M708" s="122"/>
      <c r="N708" s="122"/>
      <c r="O708" s="122"/>
      <c r="P708" s="122"/>
      <c r="Q708" s="122"/>
      <c r="R708" s="122"/>
      <c r="S708" s="122"/>
      <c r="T708" s="122"/>
      <c r="U708" s="122"/>
      <c r="V708" s="122"/>
      <c r="W708" s="122"/>
      <c r="X708" s="122"/>
      <c r="Y708" s="122"/>
      <c r="Z708" s="122"/>
      <c r="AA708" s="122"/>
      <c r="AB708" s="122"/>
      <c r="AC708" s="122"/>
      <c r="AD708" s="122"/>
      <c r="AE708" s="122"/>
      <c r="AF708" s="122"/>
      <c r="AG708" s="122"/>
      <c r="AH708" s="122"/>
      <c r="AI708" s="122"/>
      <c r="AJ708" s="122"/>
      <c r="AK708" s="122"/>
      <c r="AL708" s="122"/>
      <c r="AM708" s="122"/>
      <c r="AN708" s="122"/>
      <c r="AO708" s="122"/>
      <c r="AP708" s="122"/>
      <c r="AQ708" s="122"/>
      <c r="AR708" s="122"/>
      <c r="AS708" s="122"/>
      <c r="AT708" s="122"/>
      <c r="AU708" s="122"/>
      <c r="AV708" s="122"/>
      <c r="AW708" s="122"/>
      <c r="AX708" s="122"/>
      <c r="AY708" s="122"/>
      <c r="AZ708" s="122"/>
      <c r="BA708" s="122"/>
      <c r="BB708" s="122"/>
      <c r="BC708" s="122"/>
      <c r="BD708" s="122"/>
      <c r="BE708" s="122"/>
      <c r="BF708" s="122"/>
      <c r="BG708" s="122"/>
      <c r="BH708" s="122"/>
      <c r="BI708" s="122"/>
      <c r="BJ708" s="122"/>
      <c r="BK708" s="122"/>
    </row>
    <row r="709" spans="1:63" ht="12.75" x14ac:dyDescent="0.2">
      <c r="A709" s="122"/>
      <c r="B709" s="124"/>
      <c r="C709" s="124"/>
      <c r="D709" s="124"/>
      <c r="E709" s="122"/>
      <c r="F709" s="124"/>
      <c r="G709" s="122"/>
      <c r="H709" s="122"/>
      <c r="I709" s="122"/>
      <c r="J709" s="122"/>
      <c r="K709" s="122"/>
      <c r="L709" s="122"/>
      <c r="M709" s="122"/>
      <c r="N709" s="122"/>
      <c r="O709" s="122"/>
      <c r="P709" s="122"/>
      <c r="Q709" s="122"/>
      <c r="R709" s="122"/>
      <c r="S709" s="122"/>
      <c r="T709" s="122"/>
      <c r="U709" s="122"/>
      <c r="V709" s="122"/>
      <c r="W709" s="122"/>
      <c r="X709" s="122"/>
      <c r="Y709" s="122"/>
      <c r="Z709" s="122"/>
      <c r="AA709" s="122"/>
      <c r="AB709" s="122"/>
      <c r="AC709" s="122"/>
      <c r="AD709" s="122"/>
      <c r="AE709" s="122"/>
      <c r="AF709" s="122"/>
      <c r="AG709" s="122"/>
      <c r="AH709" s="122"/>
      <c r="AI709" s="122"/>
      <c r="AJ709" s="122"/>
      <c r="AK709" s="122"/>
      <c r="AL709" s="122"/>
      <c r="AM709" s="122"/>
      <c r="AN709" s="122"/>
      <c r="AO709" s="122"/>
      <c r="AP709" s="122"/>
      <c r="AQ709" s="122"/>
      <c r="AR709" s="122"/>
      <c r="AS709" s="122"/>
      <c r="AT709" s="122"/>
      <c r="AU709" s="122"/>
      <c r="AV709" s="122"/>
      <c r="AW709" s="122"/>
      <c r="AX709" s="122"/>
      <c r="AY709" s="122"/>
      <c r="AZ709" s="122"/>
      <c r="BA709" s="122"/>
      <c r="BB709" s="122"/>
      <c r="BC709" s="122"/>
      <c r="BD709" s="122"/>
      <c r="BE709" s="122"/>
      <c r="BF709" s="122"/>
      <c r="BG709" s="122"/>
      <c r="BH709" s="122"/>
      <c r="BI709" s="122"/>
      <c r="BJ709" s="122"/>
      <c r="BK709" s="122"/>
    </row>
    <row r="710" spans="1:63" ht="12.75" x14ac:dyDescent="0.2">
      <c r="A710" s="122"/>
      <c r="B710" s="124"/>
      <c r="C710" s="124"/>
      <c r="D710" s="124"/>
      <c r="E710" s="122"/>
      <c r="F710" s="124"/>
      <c r="G710" s="122"/>
      <c r="H710" s="122"/>
      <c r="I710" s="122"/>
      <c r="J710" s="122"/>
      <c r="K710" s="122"/>
      <c r="L710" s="122"/>
      <c r="M710" s="122"/>
      <c r="N710" s="122"/>
      <c r="O710" s="122"/>
      <c r="P710" s="122"/>
      <c r="Q710" s="122"/>
      <c r="R710" s="122"/>
      <c r="S710" s="122"/>
      <c r="T710" s="122"/>
      <c r="U710" s="122"/>
      <c r="V710" s="122"/>
      <c r="W710" s="122"/>
      <c r="X710" s="122"/>
      <c r="Y710" s="122"/>
      <c r="Z710" s="122"/>
      <c r="AA710" s="122"/>
      <c r="AB710" s="122"/>
      <c r="AC710" s="122"/>
      <c r="AD710" s="122"/>
      <c r="AE710" s="122"/>
      <c r="AF710" s="122"/>
      <c r="AG710" s="122"/>
      <c r="AH710" s="122"/>
      <c r="AI710" s="122"/>
      <c r="AJ710" s="122"/>
      <c r="AK710" s="122"/>
      <c r="AL710" s="122"/>
      <c r="AM710" s="122"/>
      <c r="AN710" s="122"/>
      <c r="AO710" s="122"/>
      <c r="AP710" s="122"/>
      <c r="AQ710" s="122"/>
      <c r="AR710" s="122"/>
      <c r="AS710" s="122"/>
      <c r="AT710" s="122"/>
      <c r="AU710" s="122"/>
      <c r="AV710" s="122"/>
      <c r="AW710" s="122"/>
      <c r="AX710" s="122"/>
      <c r="AY710" s="122"/>
      <c r="AZ710" s="122"/>
      <c r="BA710" s="122"/>
      <c r="BB710" s="122"/>
      <c r="BC710" s="122"/>
      <c r="BD710" s="122"/>
      <c r="BE710" s="122"/>
      <c r="BF710" s="122"/>
      <c r="BG710" s="122"/>
      <c r="BH710" s="122"/>
      <c r="BI710" s="122"/>
      <c r="BJ710" s="122"/>
      <c r="BK710" s="122"/>
    </row>
    <row r="711" spans="1:63" ht="12.75" x14ac:dyDescent="0.2">
      <c r="A711" s="122"/>
      <c r="B711" s="124"/>
      <c r="C711" s="124"/>
      <c r="D711" s="124"/>
      <c r="E711" s="122"/>
      <c r="F711" s="124"/>
      <c r="G711" s="122"/>
      <c r="H711" s="122"/>
      <c r="I711" s="122"/>
      <c r="J711" s="122"/>
      <c r="K711" s="122"/>
      <c r="L711" s="122"/>
      <c r="M711" s="122"/>
      <c r="N711" s="122"/>
      <c r="O711" s="122"/>
      <c r="P711" s="122"/>
      <c r="Q711" s="122"/>
      <c r="R711" s="122"/>
      <c r="S711" s="122"/>
      <c r="T711" s="122"/>
      <c r="U711" s="122"/>
      <c r="V711" s="122"/>
      <c r="W711" s="122"/>
      <c r="X711" s="122"/>
      <c r="Y711" s="122"/>
      <c r="Z711" s="122"/>
      <c r="AA711" s="122"/>
      <c r="AB711" s="122"/>
      <c r="AC711" s="122"/>
      <c r="AD711" s="122"/>
      <c r="AE711" s="122"/>
      <c r="AF711" s="122"/>
      <c r="AG711" s="122"/>
      <c r="AH711" s="122"/>
      <c r="AI711" s="122"/>
      <c r="AJ711" s="122"/>
      <c r="AK711" s="122"/>
      <c r="AL711" s="122"/>
      <c r="AM711" s="122"/>
      <c r="AN711" s="122"/>
      <c r="AO711" s="122"/>
      <c r="AP711" s="122"/>
      <c r="AQ711" s="122"/>
      <c r="AR711" s="122"/>
      <c r="AS711" s="122"/>
      <c r="AT711" s="122"/>
      <c r="AU711" s="122"/>
      <c r="AV711" s="122"/>
      <c r="AW711" s="122"/>
      <c r="AX711" s="122"/>
      <c r="AY711" s="122"/>
      <c r="AZ711" s="122"/>
      <c r="BA711" s="122"/>
      <c r="BB711" s="122"/>
      <c r="BC711" s="122"/>
      <c r="BD711" s="122"/>
      <c r="BE711" s="122"/>
      <c r="BF711" s="122"/>
      <c r="BG711" s="122"/>
      <c r="BH711" s="122"/>
      <c r="BI711" s="122"/>
      <c r="BJ711" s="122"/>
      <c r="BK711" s="122"/>
    </row>
    <row r="712" spans="1:63" ht="12.75" x14ac:dyDescent="0.2">
      <c r="A712" s="122"/>
      <c r="B712" s="124"/>
      <c r="C712" s="124"/>
      <c r="D712" s="124"/>
      <c r="E712" s="122"/>
      <c r="F712" s="124"/>
      <c r="G712" s="122"/>
      <c r="H712" s="122"/>
      <c r="I712" s="122"/>
      <c r="J712" s="122"/>
      <c r="K712" s="122"/>
      <c r="L712" s="122"/>
      <c r="M712" s="122"/>
      <c r="N712" s="122"/>
      <c r="O712" s="122"/>
      <c r="P712" s="122"/>
      <c r="Q712" s="122"/>
      <c r="R712" s="122"/>
      <c r="S712" s="122"/>
      <c r="T712" s="122"/>
      <c r="U712" s="122"/>
      <c r="V712" s="122"/>
      <c r="W712" s="122"/>
      <c r="X712" s="122"/>
      <c r="Y712" s="122"/>
      <c r="Z712" s="122"/>
      <c r="AA712" s="122"/>
      <c r="AB712" s="122"/>
      <c r="AC712" s="122"/>
      <c r="AD712" s="122"/>
      <c r="AE712" s="122"/>
      <c r="AF712" s="122"/>
      <c r="AG712" s="122"/>
      <c r="AH712" s="122"/>
      <c r="AI712" s="122"/>
      <c r="AJ712" s="122"/>
      <c r="AK712" s="122"/>
      <c r="AL712" s="122"/>
      <c r="AM712" s="122"/>
      <c r="AN712" s="122"/>
      <c r="AO712" s="122"/>
      <c r="AP712" s="122"/>
      <c r="AQ712" s="122"/>
      <c r="AR712" s="122"/>
      <c r="AS712" s="122"/>
      <c r="AT712" s="122"/>
      <c r="AU712" s="122"/>
      <c r="AV712" s="122"/>
      <c r="AW712" s="122"/>
      <c r="AX712" s="122"/>
      <c r="AY712" s="122"/>
      <c r="AZ712" s="122"/>
      <c r="BA712" s="122"/>
      <c r="BB712" s="122"/>
      <c r="BC712" s="122"/>
      <c r="BD712" s="122"/>
      <c r="BE712" s="122"/>
      <c r="BF712" s="122"/>
      <c r="BG712" s="122"/>
      <c r="BH712" s="122"/>
      <c r="BI712" s="122"/>
      <c r="BJ712" s="122"/>
      <c r="BK712" s="122"/>
    </row>
    <row r="713" spans="1:63" ht="12.75" x14ac:dyDescent="0.2">
      <c r="A713" s="122"/>
      <c r="B713" s="124"/>
      <c r="C713" s="124"/>
      <c r="D713" s="124"/>
      <c r="E713" s="122"/>
      <c r="F713" s="124"/>
      <c r="G713" s="122"/>
      <c r="H713" s="122"/>
      <c r="I713" s="122"/>
      <c r="J713" s="122"/>
      <c r="K713" s="122"/>
      <c r="L713" s="122"/>
      <c r="M713" s="122"/>
      <c r="N713" s="122"/>
      <c r="O713" s="122"/>
      <c r="P713" s="122"/>
      <c r="Q713" s="122"/>
      <c r="R713" s="122"/>
      <c r="S713" s="122"/>
      <c r="T713" s="122"/>
      <c r="U713" s="122"/>
      <c r="V713" s="122"/>
      <c r="W713" s="122"/>
      <c r="X713" s="122"/>
      <c r="Y713" s="122"/>
      <c r="Z713" s="122"/>
      <c r="AA713" s="122"/>
      <c r="AB713" s="122"/>
      <c r="AC713" s="122"/>
      <c r="AD713" s="122"/>
      <c r="AE713" s="122"/>
      <c r="AF713" s="122"/>
      <c r="AG713" s="122"/>
      <c r="AH713" s="122"/>
      <c r="AI713" s="122"/>
      <c r="AJ713" s="122"/>
      <c r="AK713" s="122"/>
      <c r="AL713" s="122"/>
      <c r="AM713" s="122"/>
      <c r="AN713" s="122"/>
      <c r="AO713" s="122"/>
      <c r="AP713" s="122"/>
      <c r="AQ713" s="122"/>
      <c r="AR713" s="122"/>
      <c r="AS713" s="122"/>
      <c r="AT713" s="122"/>
      <c r="AU713" s="122"/>
      <c r="AV713" s="122"/>
      <c r="AW713" s="122"/>
      <c r="AX713" s="122"/>
      <c r="AY713" s="122"/>
      <c r="AZ713" s="122"/>
      <c r="BA713" s="122"/>
      <c r="BB713" s="122"/>
      <c r="BC713" s="122"/>
      <c r="BD713" s="122"/>
      <c r="BE713" s="122"/>
      <c r="BF713" s="122"/>
      <c r="BG713" s="122"/>
      <c r="BH713" s="122"/>
      <c r="BI713" s="122"/>
      <c r="BJ713" s="122"/>
      <c r="BK713" s="122"/>
    </row>
    <row r="714" spans="1:63" ht="12.75" x14ac:dyDescent="0.2">
      <c r="A714" s="122"/>
      <c r="B714" s="124"/>
      <c r="C714" s="124"/>
      <c r="D714" s="124"/>
      <c r="E714" s="122"/>
      <c r="F714" s="124"/>
      <c r="G714" s="122"/>
      <c r="H714" s="122"/>
      <c r="I714" s="122"/>
      <c r="J714" s="122"/>
      <c r="K714" s="122"/>
      <c r="L714" s="122"/>
      <c r="M714" s="122"/>
      <c r="N714" s="122"/>
      <c r="O714" s="122"/>
      <c r="P714" s="122"/>
      <c r="Q714" s="122"/>
      <c r="R714" s="122"/>
      <c r="S714" s="122"/>
      <c r="T714" s="122"/>
      <c r="U714" s="122"/>
      <c r="V714" s="122"/>
      <c r="W714" s="122"/>
      <c r="X714" s="122"/>
      <c r="Y714" s="122"/>
      <c r="Z714" s="122"/>
      <c r="AA714" s="122"/>
      <c r="AB714" s="122"/>
      <c r="AC714" s="122"/>
      <c r="AD714" s="122"/>
      <c r="AE714" s="122"/>
      <c r="AF714" s="122"/>
      <c r="AG714" s="122"/>
      <c r="AH714" s="122"/>
      <c r="AI714" s="122"/>
      <c r="AJ714" s="122"/>
      <c r="AK714" s="122"/>
      <c r="AL714" s="122"/>
      <c r="AM714" s="122"/>
      <c r="AN714" s="122"/>
      <c r="AO714" s="122"/>
      <c r="AP714" s="122"/>
      <c r="AQ714" s="122"/>
      <c r="AR714" s="122"/>
      <c r="AS714" s="122"/>
      <c r="AT714" s="122"/>
      <c r="AU714" s="122"/>
      <c r="AV714" s="122"/>
      <c r="AW714" s="122"/>
      <c r="AX714" s="122"/>
      <c r="AY714" s="122"/>
      <c r="AZ714" s="122"/>
      <c r="BA714" s="122"/>
      <c r="BB714" s="122"/>
      <c r="BC714" s="122"/>
      <c r="BD714" s="122"/>
      <c r="BE714" s="122"/>
      <c r="BF714" s="122"/>
      <c r="BG714" s="122"/>
      <c r="BH714" s="122"/>
      <c r="BI714" s="122"/>
      <c r="BJ714" s="122"/>
      <c r="BK714" s="122"/>
    </row>
    <row r="715" spans="1:63" ht="12.75" x14ac:dyDescent="0.2">
      <c r="A715" s="122"/>
      <c r="B715" s="124"/>
      <c r="C715" s="124"/>
      <c r="D715" s="124"/>
      <c r="E715" s="122"/>
      <c r="F715" s="124"/>
      <c r="G715" s="122"/>
      <c r="H715" s="122"/>
      <c r="I715" s="122"/>
      <c r="J715" s="122"/>
      <c r="K715" s="122"/>
      <c r="L715" s="122"/>
      <c r="M715" s="122"/>
      <c r="N715" s="122"/>
      <c r="O715" s="122"/>
      <c r="P715" s="122"/>
      <c r="Q715" s="122"/>
      <c r="R715" s="122"/>
      <c r="S715" s="122"/>
      <c r="T715" s="122"/>
      <c r="U715" s="122"/>
      <c r="V715" s="122"/>
      <c r="W715" s="122"/>
      <c r="X715" s="122"/>
      <c r="Y715" s="122"/>
      <c r="Z715" s="122"/>
      <c r="AA715" s="122"/>
      <c r="AB715" s="122"/>
      <c r="AC715" s="122"/>
      <c r="AD715" s="122"/>
      <c r="AE715" s="122"/>
      <c r="AF715" s="122"/>
      <c r="AG715" s="122"/>
      <c r="AH715" s="122"/>
      <c r="AI715" s="122"/>
      <c r="AJ715" s="122"/>
      <c r="AK715" s="122"/>
      <c r="AL715" s="122"/>
      <c r="AM715" s="122"/>
      <c r="AN715" s="122"/>
      <c r="AO715" s="122"/>
      <c r="AP715" s="122"/>
      <c r="AQ715" s="122"/>
      <c r="AR715" s="122"/>
      <c r="AS715" s="122"/>
      <c r="AT715" s="122"/>
      <c r="AU715" s="122"/>
      <c r="AV715" s="122"/>
      <c r="AW715" s="122"/>
      <c r="AX715" s="122"/>
      <c r="AY715" s="122"/>
      <c r="AZ715" s="122"/>
      <c r="BA715" s="122"/>
      <c r="BB715" s="122"/>
      <c r="BC715" s="122"/>
      <c r="BD715" s="122"/>
      <c r="BE715" s="122"/>
      <c r="BF715" s="122"/>
      <c r="BG715" s="122"/>
      <c r="BH715" s="122"/>
      <c r="BI715" s="122"/>
      <c r="BJ715" s="122"/>
      <c r="BK715" s="122"/>
    </row>
    <row r="716" spans="1:63" ht="12.75" x14ac:dyDescent="0.2">
      <c r="A716" s="122"/>
      <c r="B716" s="124"/>
      <c r="C716" s="124"/>
      <c r="D716" s="124"/>
      <c r="E716" s="122"/>
      <c r="F716" s="124"/>
      <c r="G716" s="122"/>
      <c r="H716" s="122"/>
      <c r="I716" s="122"/>
      <c r="J716" s="122"/>
      <c r="K716" s="122"/>
      <c r="L716" s="122"/>
      <c r="M716" s="122"/>
      <c r="N716" s="122"/>
      <c r="O716" s="122"/>
      <c r="P716" s="122"/>
      <c r="Q716" s="122"/>
      <c r="R716" s="122"/>
      <c r="S716" s="122"/>
      <c r="T716" s="122"/>
      <c r="U716" s="122"/>
      <c r="V716" s="122"/>
      <c r="W716" s="122"/>
      <c r="X716" s="122"/>
      <c r="Y716" s="122"/>
      <c r="Z716" s="122"/>
      <c r="AA716" s="122"/>
      <c r="AB716" s="122"/>
      <c r="AC716" s="122"/>
      <c r="AD716" s="122"/>
      <c r="AE716" s="122"/>
      <c r="AF716" s="122"/>
      <c r="AG716" s="122"/>
      <c r="AH716" s="122"/>
      <c r="AI716" s="122"/>
      <c r="AJ716" s="122"/>
      <c r="AK716" s="122"/>
      <c r="AL716" s="122"/>
      <c r="AM716" s="122"/>
      <c r="AN716" s="122"/>
      <c r="AO716" s="122"/>
      <c r="AP716" s="122"/>
      <c r="AQ716" s="122"/>
      <c r="AR716" s="122"/>
      <c r="AS716" s="122"/>
      <c r="AT716" s="122"/>
      <c r="AU716" s="122"/>
      <c r="AV716" s="122"/>
      <c r="AW716" s="122"/>
      <c r="AX716" s="122"/>
      <c r="AY716" s="122"/>
      <c r="AZ716" s="122"/>
      <c r="BA716" s="122"/>
      <c r="BB716" s="122"/>
      <c r="BC716" s="122"/>
      <c r="BD716" s="122"/>
      <c r="BE716" s="122"/>
      <c r="BF716" s="122"/>
      <c r="BG716" s="122"/>
      <c r="BH716" s="122"/>
      <c r="BI716" s="122"/>
      <c r="BJ716" s="122"/>
      <c r="BK716" s="122"/>
    </row>
    <row r="717" spans="1:63" ht="12.75" x14ac:dyDescent="0.2">
      <c r="A717" s="122"/>
      <c r="B717" s="124"/>
      <c r="C717" s="124"/>
      <c r="D717" s="124"/>
      <c r="E717" s="122"/>
      <c r="F717" s="124"/>
      <c r="G717" s="122"/>
      <c r="H717" s="122"/>
      <c r="I717" s="122"/>
      <c r="J717" s="122"/>
      <c r="K717" s="122"/>
      <c r="L717" s="122"/>
      <c r="M717" s="122"/>
      <c r="N717" s="122"/>
      <c r="O717" s="122"/>
      <c r="P717" s="122"/>
      <c r="Q717" s="122"/>
      <c r="R717" s="122"/>
      <c r="S717" s="122"/>
      <c r="T717" s="122"/>
      <c r="U717" s="122"/>
      <c r="V717" s="122"/>
      <c r="W717" s="122"/>
      <c r="X717" s="122"/>
      <c r="Y717" s="122"/>
      <c r="Z717" s="122"/>
      <c r="AA717" s="122"/>
      <c r="AB717" s="122"/>
      <c r="AC717" s="122"/>
      <c r="AD717" s="122"/>
      <c r="AE717" s="122"/>
      <c r="AF717" s="122"/>
      <c r="AG717" s="122"/>
      <c r="AH717" s="122"/>
      <c r="AI717" s="122"/>
      <c r="AJ717" s="122"/>
      <c r="AK717" s="122"/>
      <c r="AL717" s="122"/>
      <c r="AM717" s="122"/>
      <c r="AN717" s="122"/>
      <c r="AO717" s="122"/>
      <c r="AP717" s="122"/>
      <c r="AQ717" s="122"/>
      <c r="AR717" s="122"/>
      <c r="AS717" s="122"/>
      <c r="AT717" s="122"/>
      <c r="AU717" s="122"/>
      <c r="AV717" s="122"/>
      <c r="AW717" s="122"/>
      <c r="AX717" s="122"/>
      <c r="AY717" s="122"/>
      <c r="AZ717" s="122"/>
      <c r="BA717" s="122"/>
      <c r="BB717" s="122"/>
      <c r="BC717" s="122"/>
      <c r="BD717" s="122"/>
      <c r="BE717" s="122"/>
      <c r="BF717" s="122"/>
      <c r="BG717" s="122"/>
      <c r="BH717" s="122"/>
      <c r="BI717" s="122"/>
      <c r="BJ717" s="122"/>
      <c r="BK717" s="122"/>
    </row>
    <row r="718" spans="1:63" ht="12.75" x14ac:dyDescent="0.2">
      <c r="A718" s="122"/>
      <c r="B718" s="124"/>
      <c r="C718" s="124"/>
      <c r="D718" s="124"/>
      <c r="E718" s="122"/>
      <c r="F718" s="124"/>
      <c r="G718" s="122"/>
      <c r="H718" s="122"/>
      <c r="I718" s="122"/>
      <c r="J718" s="122"/>
      <c r="K718" s="122"/>
      <c r="L718" s="122"/>
      <c r="M718" s="122"/>
      <c r="N718" s="122"/>
      <c r="O718" s="122"/>
      <c r="P718" s="122"/>
      <c r="Q718" s="122"/>
      <c r="R718" s="122"/>
      <c r="S718" s="122"/>
      <c r="T718" s="122"/>
      <c r="U718" s="122"/>
      <c r="V718" s="122"/>
      <c r="W718" s="122"/>
      <c r="X718" s="122"/>
      <c r="Y718" s="122"/>
      <c r="Z718" s="122"/>
      <c r="AA718" s="122"/>
      <c r="AB718" s="122"/>
      <c r="AC718" s="122"/>
      <c r="AD718" s="122"/>
      <c r="AE718" s="122"/>
      <c r="AF718" s="122"/>
      <c r="AG718" s="122"/>
      <c r="AH718" s="122"/>
      <c r="AI718" s="122"/>
      <c r="AJ718" s="122"/>
      <c r="AK718" s="122"/>
      <c r="AL718" s="122"/>
      <c r="AM718" s="122"/>
      <c r="AN718" s="122"/>
      <c r="AO718" s="122"/>
      <c r="AP718" s="122"/>
      <c r="AQ718" s="122"/>
      <c r="AR718" s="122"/>
      <c r="AS718" s="122"/>
      <c r="AT718" s="122"/>
      <c r="AU718" s="122"/>
      <c r="AV718" s="122"/>
      <c r="AW718" s="122"/>
      <c r="AX718" s="122"/>
      <c r="AY718" s="122"/>
      <c r="AZ718" s="122"/>
      <c r="BA718" s="122"/>
      <c r="BB718" s="122"/>
      <c r="BC718" s="122"/>
      <c r="BD718" s="122"/>
      <c r="BE718" s="122"/>
      <c r="BF718" s="122"/>
      <c r="BG718" s="122"/>
      <c r="BH718" s="122"/>
      <c r="BI718" s="122"/>
      <c r="BJ718" s="122"/>
      <c r="BK718" s="122"/>
    </row>
    <row r="719" spans="1:63" ht="12.75" x14ac:dyDescent="0.2">
      <c r="A719" s="122"/>
      <c r="B719" s="124"/>
      <c r="C719" s="124"/>
      <c r="D719" s="124"/>
      <c r="E719" s="122"/>
      <c r="F719" s="124"/>
      <c r="G719" s="122"/>
      <c r="H719" s="122"/>
      <c r="I719" s="122"/>
      <c r="J719" s="122"/>
      <c r="K719" s="122"/>
      <c r="L719" s="122"/>
      <c r="M719" s="122"/>
      <c r="N719" s="122"/>
      <c r="O719" s="122"/>
      <c r="P719" s="122"/>
      <c r="Q719" s="122"/>
      <c r="R719" s="122"/>
      <c r="S719" s="122"/>
      <c r="T719" s="122"/>
      <c r="U719" s="122"/>
      <c r="V719" s="122"/>
      <c r="W719" s="122"/>
      <c r="X719" s="122"/>
      <c r="Y719" s="122"/>
      <c r="Z719" s="122"/>
      <c r="AA719" s="122"/>
      <c r="AB719" s="122"/>
      <c r="AC719" s="122"/>
      <c r="AD719" s="122"/>
      <c r="AE719" s="122"/>
      <c r="AF719" s="122"/>
      <c r="AG719" s="122"/>
      <c r="AH719" s="122"/>
      <c r="AI719" s="122"/>
      <c r="AJ719" s="122"/>
      <c r="AK719" s="122"/>
      <c r="AL719" s="122"/>
      <c r="AM719" s="122"/>
      <c r="AN719" s="122"/>
      <c r="AO719" s="122"/>
      <c r="AP719" s="122"/>
      <c r="AQ719" s="122"/>
      <c r="AR719" s="122"/>
      <c r="AS719" s="122"/>
      <c r="AT719" s="122"/>
      <c r="AU719" s="122"/>
      <c r="AV719" s="122"/>
      <c r="AW719" s="122"/>
      <c r="AX719" s="122"/>
      <c r="AY719" s="122"/>
      <c r="AZ719" s="122"/>
      <c r="BA719" s="122"/>
      <c r="BB719" s="122"/>
      <c r="BC719" s="122"/>
      <c r="BD719" s="122"/>
      <c r="BE719" s="122"/>
      <c r="BF719" s="122"/>
      <c r="BG719" s="122"/>
      <c r="BH719" s="122"/>
      <c r="BI719" s="122"/>
      <c r="BJ719" s="122"/>
      <c r="BK719" s="122"/>
    </row>
    <row r="720" spans="1:63" ht="12.75" x14ac:dyDescent="0.2">
      <c r="A720" s="122"/>
      <c r="B720" s="124"/>
      <c r="C720" s="124"/>
      <c r="D720" s="124"/>
      <c r="E720" s="122"/>
      <c r="F720" s="124"/>
      <c r="G720" s="122"/>
      <c r="H720" s="122"/>
      <c r="I720" s="122"/>
      <c r="J720" s="122"/>
      <c r="K720" s="122"/>
      <c r="L720" s="122"/>
      <c r="M720" s="122"/>
      <c r="N720" s="122"/>
      <c r="O720" s="122"/>
      <c r="P720" s="122"/>
      <c r="Q720" s="122"/>
      <c r="R720" s="122"/>
      <c r="S720" s="122"/>
      <c r="T720" s="122"/>
      <c r="U720" s="122"/>
      <c r="V720" s="122"/>
      <c r="W720" s="122"/>
      <c r="X720" s="122"/>
      <c r="Y720" s="122"/>
      <c r="Z720" s="122"/>
      <c r="AA720" s="122"/>
      <c r="AB720" s="122"/>
      <c r="AC720" s="122"/>
      <c r="AD720" s="122"/>
      <c r="AE720" s="122"/>
      <c r="AF720" s="122"/>
      <c r="AG720" s="122"/>
      <c r="AH720" s="122"/>
      <c r="AI720" s="122"/>
      <c r="AJ720" s="122"/>
      <c r="AK720" s="122"/>
      <c r="AL720" s="122"/>
      <c r="AM720" s="122"/>
      <c r="AN720" s="122"/>
      <c r="AO720" s="122"/>
      <c r="AP720" s="122"/>
      <c r="AQ720" s="122"/>
      <c r="AR720" s="122"/>
      <c r="AS720" s="122"/>
      <c r="AT720" s="122"/>
      <c r="AU720" s="122"/>
      <c r="AV720" s="122"/>
      <c r="AW720" s="122"/>
      <c r="AX720" s="122"/>
      <c r="AY720" s="122"/>
      <c r="AZ720" s="122"/>
      <c r="BA720" s="122"/>
      <c r="BB720" s="122"/>
      <c r="BC720" s="122"/>
      <c r="BD720" s="122"/>
      <c r="BE720" s="122"/>
      <c r="BF720" s="122"/>
      <c r="BG720" s="122"/>
      <c r="BH720" s="122"/>
      <c r="BI720" s="122"/>
      <c r="BJ720" s="122"/>
      <c r="BK720" s="122"/>
    </row>
    <row r="721" spans="1:63" ht="12.75" x14ac:dyDescent="0.2">
      <c r="A721" s="122"/>
      <c r="B721" s="124"/>
      <c r="C721" s="124"/>
      <c r="D721" s="124"/>
      <c r="E721" s="122"/>
      <c r="F721" s="124"/>
      <c r="G721" s="122"/>
      <c r="H721" s="122"/>
      <c r="I721" s="122"/>
      <c r="J721" s="122"/>
      <c r="K721" s="122"/>
      <c r="L721" s="122"/>
      <c r="M721" s="122"/>
      <c r="N721" s="122"/>
      <c r="O721" s="122"/>
      <c r="P721" s="122"/>
      <c r="Q721" s="122"/>
      <c r="R721" s="122"/>
      <c r="S721" s="122"/>
      <c r="T721" s="122"/>
      <c r="U721" s="122"/>
      <c r="V721" s="122"/>
      <c r="W721" s="122"/>
      <c r="X721" s="122"/>
      <c r="Y721" s="122"/>
      <c r="Z721" s="122"/>
      <c r="AA721" s="122"/>
      <c r="AB721" s="122"/>
      <c r="AC721" s="122"/>
      <c r="AD721" s="122"/>
      <c r="AE721" s="122"/>
      <c r="AF721" s="122"/>
      <c r="AG721" s="122"/>
      <c r="AH721" s="122"/>
      <c r="AI721" s="122"/>
      <c r="AJ721" s="122"/>
      <c r="AK721" s="122"/>
      <c r="AL721" s="122"/>
      <c r="AM721" s="122"/>
      <c r="AN721" s="122"/>
      <c r="AO721" s="122"/>
      <c r="AP721" s="122"/>
      <c r="AQ721" s="122"/>
      <c r="AR721" s="122"/>
      <c r="AS721" s="122"/>
      <c r="AT721" s="122"/>
      <c r="AU721" s="122"/>
      <c r="AV721" s="122"/>
      <c r="AW721" s="122"/>
      <c r="AX721" s="122"/>
      <c r="AY721" s="122"/>
      <c r="AZ721" s="122"/>
      <c r="BA721" s="122"/>
      <c r="BB721" s="122"/>
      <c r="BC721" s="122"/>
      <c r="BD721" s="122"/>
      <c r="BE721" s="122"/>
      <c r="BF721" s="122"/>
      <c r="BG721" s="122"/>
      <c r="BH721" s="122"/>
      <c r="BI721" s="122"/>
      <c r="BJ721" s="122"/>
      <c r="BK721" s="122"/>
    </row>
    <row r="722" spans="1:63" ht="12.75" x14ac:dyDescent="0.2">
      <c r="A722" s="122"/>
      <c r="B722" s="124"/>
      <c r="C722" s="124"/>
      <c r="D722" s="124"/>
      <c r="E722" s="122"/>
      <c r="F722" s="124"/>
      <c r="G722" s="122"/>
      <c r="H722" s="122"/>
      <c r="I722" s="122"/>
      <c r="J722" s="122"/>
      <c r="K722" s="122"/>
      <c r="L722" s="122"/>
      <c r="M722" s="122"/>
      <c r="N722" s="122"/>
      <c r="O722" s="122"/>
      <c r="P722" s="122"/>
      <c r="Q722" s="122"/>
      <c r="R722" s="122"/>
      <c r="S722" s="122"/>
      <c r="T722" s="122"/>
      <c r="U722" s="122"/>
      <c r="V722" s="122"/>
      <c r="W722" s="122"/>
      <c r="X722" s="122"/>
      <c r="Y722" s="122"/>
      <c r="Z722" s="122"/>
      <c r="AA722" s="122"/>
      <c r="AB722" s="122"/>
      <c r="AC722" s="122"/>
      <c r="AD722" s="122"/>
      <c r="AE722" s="122"/>
      <c r="AF722" s="122"/>
      <c r="AG722" s="122"/>
      <c r="AH722" s="122"/>
      <c r="AI722" s="122"/>
      <c r="AJ722" s="122"/>
      <c r="AK722" s="122"/>
      <c r="AL722" s="122"/>
      <c r="AM722" s="122"/>
      <c r="AN722" s="122"/>
      <c r="AO722" s="122"/>
      <c r="AP722" s="122"/>
      <c r="AQ722" s="122"/>
      <c r="AR722" s="122"/>
      <c r="AS722" s="122"/>
      <c r="AT722" s="122"/>
      <c r="AU722" s="122"/>
      <c r="AV722" s="122"/>
      <c r="AW722" s="122"/>
      <c r="AX722" s="122"/>
      <c r="AY722" s="122"/>
      <c r="AZ722" s="122"/>
      <c r="BA722" s="122"/>
      <c r="BB722" s="122"/>
      <c r="BC722" s="122"/>
      <c r="BD722" s="122"/>
      <c r="BE722" s="122"/>
      <c r="BF722" s="122"/>
      <c r="BG722" s="122"/>
      <c r="BH722" s="122"/>
      <c r="BI722" s="122"/>
      <c r="BJ722" s="122"/>
      <c r="BK722" s="122"/>
    </row>
    <row r="723" spans="1:63" ht="12.75" x14ac:dyDescent="0.2">
      <c r="A723" s="122"/>
      <c r="B723" s="124"/>
      <c r="C723" s="124"/>
      <c r="D723" s="124"/>
      <c r="E723" s="122"/>
      <c r="F723" s="124"/>
      <c r="G723" s="122"/>
      <c r="H723" s="122"/>
      <c r="I723" s="122"/>
      <c r="J723" s="122"/>
      <c r="K723" s="122"/>
      <c r="L723" s="122"/>
      <c r="M723" s="122"/>
      <c r="N723" s="122"/>
      <c r="O723" s="122"/>
      <c r="P723" s="122"/>
      <c r="Q723" s="122"/>
      <c r="R723" s="122"/>
      <c r="S723" s="122"/>
      <c r="T723" s="122"/>
      <c r="U723" s="122"/>
      <c r="V723" s="122"/>
      <c r="W723" s="122"/>
      <c r="X723" s="122"/>
      <c r="Y723" s="122"/>
      <c r="Z723" s="122"/>
      <c r="AA723" s="122"/>
      <c r="AB723" s="122"/>
      <c r="AC723" s="122"/>
      <c r="AD723" s="122"/>
      <c r="AE723" s="122"/>
      <c r="AF723" s="122"/>
      <c r="AG723" s="122"/>
      <c r="AH723" s="122"/>
      <c r="AI723" s="122"/>
      <c r="AJ723" s="122"/>
      <c r="AK723" s="122"/>
      <c r="AL723" s="122"/>
      <c r="AM723" s="122"/>
      <c r="AN723" s="122"/>
      <c r="AO723" s="122"/>
      <c r="AP723" s="122"/>
      <c r="AQ723" s="122"/>
      <c r="AR723" s="122"/>
      <c r="AS723" s="122"/>
      <c r="AT723" s="122"/>
      <c r="AU723" s="122"/>
      <c r="AV723" s="122"/>
      <c r="AW723" s="122"/>
      <c r="AX723" s="122"/>
      <c r="AY723" s="122"/>
      <c r="AZ723" s="122"/>
      <c r="BA723" s="122"/>
      <c r="BB723" s="122"/>
      <c r="BC723" s="122"/>
      <c r="BD723" s="122"/>
      <c r="BE723" s="122"/>
      <c r="BF723" s="122"/>
      <c r="BG723" s="122"/>
      <c r="BH723" s="122"/>
      <c r="BI723" s="122"/>
      <c r="BJ723" s="122"/>
      <c r="BK723" s="122"/>
    </row>
    <row r="724" spans="1:63" ht="12.75" x14ac:dyDescent="0.2">
      <c r="A724" s="122"/>
      <c r="B724" s="124"/>
      <c r="C724" s="124"/>
      <c r="D724" s="124"/>
      <c r="E724" s="122"/>
      <c r="F724" s="124"/>
      <c r="G724" s="122"/>
      <c r="H724" s="122"/>
      <c r="I724" s="122"/>
      <c r="J724" s="122"/>
      <c r="K724" s="122"/>
      <c r="L724" s="122"/>
      <c r="M724" s="122"/>
      <c r="N724" s="122"/>
      <c r="O724" s="122"/>
      <c r="P724" s="122"/>
      <c r="Q724" s="122"/>
      <c r="R724" s="122"/>
      <c r="S724" s="122"/>
      <c r="T724" s="122"/>
      <c r="U724" s="122"/>
      <c r="V724" s="122"/>
      <c r="W724" s="122"/>
      <c r="X724" s="122"/>
      <c r="Y724" s="122"/>
      <c r="Z724" s="122"/>
      <c r="AA724" s="122"/>
      <c r="AB724" s="122"/>
      <c r="AC724" s="122"/>
      <c r="AD724" s="122"/>
      <c r="AE724" s="122"/>
      <c r="AF724" s="122"/>
      <c r="AG724" s="122"/>
      <c r="AH724" s="122"/>
      <c r="AI724" s="122"/>
      <c r="AJ724" s="122"/>
      <c r="AK724" s="122"/>
      <c r="AL724" s="122"/>
      <c r="AM724" s="122"/>
      <c r="AN724" s="122"/>
      <c r="AO724" s="122"/>
      <c r="AP724" s="122"/>
      <c r="AQ724" s="122"/>
      <c r="AR724" s="122"/>
      <c r="AS724" s="122"/>
      <c r="AT724" s="122"/>
      <c r="AU724" s="122"/>
      <c r="AV724" s="122"/>
      <c r="AW724" s="122"/>
      <c r="AX724" s="122"/>
      <c r="AY724" s="122"/>
      <c r="AZ724" s="122"/>
      <c r="BA724" s="122"/>
      <c r="BB724" s="122"/>
      <c r="BC724" s="122"/>
      <c r="BD724" s="122"/>
      <c r="BE724" s="122"/>
      <c r="BF724" s="122"/>
      <c r="BG724" s="122"/>
      <c r="BH724" s="122"/>
      <c r="BI724" s="122"/>
      <c r="BJ724" s="122"/>
      <c r="BK724" s="122"/>
    </row>
    <row r="725" spans="1:63" ht="12.75" x14ac:dyDescent="0.2">
      <c r="A725" s="122"/>
      <c r="B725" s="124"/>
      <c r="C725" s="124"/>
      <c r="D725" s="124"/>
      <c r="E725" s="122"/>
      <c r="F725" s="124"/>
      <c r="G725" s="122"/>
      <c r="H725" s="122"/>
      <c r="I725" s="122"/>
      <c r="J725" s="122"/>
      <c r="K725" s="122"/>
      <c r="L725" s="122"/>
      <c r="M725" s="122"/>
      <c r="N725" s="122"/>
      <c r="O725" s="122"/>
      <c r="P725" s="122"/>
      <c r="Q725" s="122"/>
      <c r="R725" s="122"/>
      <c r="S725" s="122"/>
      <c r="T725" s="122"/>
      <c r="U725" s="122"/>
      <c r="V725" s="122"/>
      <c r="W725" s="122"/>
      <c r="X725" s="122"/>
      <c r="Y725" s="122"/>
      <c r="Z725" s="122"/>
      <c r="AA725" s="122"/>
      <c r="AB725" s="122"/>
      <c r="AC725" s="122"/>
      <c r="AD725" s="122"/>
      <c r="AE725" s="122"/>
      <c r="AF725" s="122"/>
      <c r="AG725" s="122"/>
      <c r="AH725" s="122"/>
      <c r="AI725" s="122"/>
      <c r="AJ725" s="122"/>
      <c r="AK725" s="122"/>
      <c r="AL725" s="122"/>
      <c r="AM725" s="122"/>
      <c r="AN725" s="122"/>
      <c r="AO725" s="122"/>
      <c r="AP725" s="122"/>
      <c r="AQ725" s="122"/>
      <c r="AR725" s="122"/>
      <c r="AS725" s="122"/>
      <c r="AT725" s="122"/>
      <c r="AU725" s="122"/>
      <c r="AV725" s="122"/>
      <c r="AW725" s="122"/>
      <c r="AX725" s="122"/>
      <c r="AY725" s="122"/>
      <c r="AZ725" s="122"/>
      <c r="BA725" s="122"/>
      <c r="BB725" s="122"/>
      <c r="BC725" s="122"/>
      <c r="BD725" s="122"/>
      <c r="BE725" s="122"/>
      <c r="BF725" s="122"/>
      <c r="BG725" s="122"/>
      <c r="BH725" s="122"/>
      <c r="BI725" s="122"/>
      <c r="BJ725" s="122"/>
      <c r="BK725" s="122"/>
    </row>
    <row r="726" spans="1:63" ht="12.75" x14ac:dyDescent="0.2">
      <c r="A726" s="122"/>
      <c r="B726" s="124"/>
      <c r="C726" s="124"/>
      <c r="D726" s="124"/>
      <c r="E726" s="122"/>
      <c r="F726" s="124"/>
      <c r="G726" s="122"/>
      <c r="H726" s="122"/>
      <c r="I726" s="122"/>
      <c r="J726" s="122"/>
      <c r="K726" s="122"/>
      <c r="L726" s="122"/>
      <c r="M726" s="122"/>
      <c r="N726" s="122"/>
      <c r="O726" s="122"/>
      <c r="P726" s="122"/>
      <c r="Q726" s="122"/>
      <c r="R726" s="122"/>
      <c r="S726" s="122"/>
      <c r="T726" s="122"/>
      <c r="U726" s="122"/>
      <c r="V726" s="122"/>
      <c r="W726" s="122"/>
      <c r="X726" s="122"/>
      <c r="Y726" s="122"/>
      <c r="Z726" s="122"/>
      <c r="AA726" s="122"/>
      <c r="AB726" s="122"/>
      <c r="AC726" s="122"/>
      <c r="AD726" s="122"/>
      <c r="AE726" s="122"/>
      <c r="AF726" s="122"/>
      <c r="AG726" s="122"/>
      <c r="AH726" s="122"/>
      <c r="AI726" s="122"/>
      <c r="AJ726" s="122"/>
      <c r="AK726" s="122"/>
      <c r="AL726" s="122"/>
      <c r="AM726" s="122"/>
      <c r="AN726" s="122"/>
      <c r="AO726" s="122"/>
      <c r="AP726" s="122"/>
      <c r="AQ726" s="122"/>
      <c r="AR726" s="122"/>
      <c r="AS726" s="122"/>
      <c r="AT726" s="122"/>
      <c r="AU726" s="122"/>
      <c r="AV726" s="122"/>
      <c r="AW726" s="122"/>
      <c r="AX726" s="122"/>
      <c r="AY726" s="122"/>
      <c r="AZ726" s="122"/>
      <c r="BA726" s="122"/>
      <c r="BB726" s="122"/>
      <c r="BC726" s="122"/>
      <c r="BD726" s="122"/>
      <c r="BE726" s="122"/>
      <c r="BF726" s="122"/>
      <c r="BG726" s="122"/>
      <c r="BH726" s="122"/>
      <c r="BI726" s="122"/>
      <c r="BJ726" s="122"/>
      <c r="BK726" s="122"/>
    </row>
    <row r="727" spans="1:63" ht="12.75" x14ac:dyDescent="0.2">
      <c r="A727" s="122"/>
      <c r="B727" s="124"/>
      <c r="C727" s="124"/>
      <c r="D727" s="124"/>
      <c r="E727" s="122"/>
      <c r="F727" s="124"/>
      <c r="G727" s="122"/>
      <c r="H727" s="122"/>
      <c r="I727" s="122"/>
      <c r="J727" s="122"/>
      <c r="K727" s="122"/>
      <c r="L727" s="122"/>
      <c r="M727" s="122"/>
      <c r="N727" s="122"/>
      <c r="O727" s="122"/>
      <c r="P727" s="122"/>
      <c r="Q727" s="122"/>
      <c r="R727" s="122"/>
      <c r="S727" s="122"/>
      <c r="T727" s="122"/>
      <c r="U727" s="122"/>
      <c r="V727" s="122"/>
      <c r="W727" s="122"/>
      <c r="X727" s="122"/>
      <c r="Y727" s="122"/>
      <c r="Z727" s="122"/>
      <c r="AA727" s="122"/>
      <c r="AB727" s="122"/>
      <c r="AC727" s="122"/>
      <c r="AD727" s="122"/>
      <c r="AE727" s="122"/>
      <c r="AF727" s="122"/>
      <c r="AG727" s="122"/>
      <c r="AH727" s="122"/>
      <c r="AI727" s="122"/>
      <c r="AJ727" s="122"/>
      <c r="AK727" s="122"/>
      <c r="AL727" s="122"/>
      <c r="AM727" s="122"/>
      <c r="AN727" s="122"/>
      <c r="AO727" s="122"/>
      <c r="AP727" s="122"/>
      <c r="AQ727" s="122"/>
      <c r="AR727" s="122"/>
      <c r="AS727" s="122"/>
      <c r="AT727" s="122"/>
      <c r="AU727" s="122"/>
      <c r="AV727" s="122"/>
      <c r="AW727" s="122"/>
      <c r="AX727" s="122"/>
      <c r="AY727" s="122"/>
      <c r="AZ727" s="122"/>
      <c r="BA727" s="122"/>
      <c r="BB727" s="122"/>
      <c r="BC727" s="122"/>
      <c r="BD727" s="122"/>
      <c r="BE727" s="122"/>
      <c r="BF727" s="122"/>
      <c r="BG727" s="122"/>
      <c r="BH727" s="122"/>
      <c r="BI727" s="122"/>
      <c r="BJ727" s="122"/>
      <c r="BK727" s="122"/>
    </row>
    <row r="728" spans="1:63" ht="12.75" x14ac:dyDescent="0.2">
      <c r="A728" s="122"/>
      <c r="B728" s="124"/>
      <c r="C728" s="124"/>
      <c r="D728" s="124"/>
      <c r="E728" s="122"/>
      <c r="F728" s="124"/>
      <c r="G728" s="122"/>
      <c r="H728" s="122"/>
      <c r="I728" s="122"/>
      <c r="J728" s="122"/>
      <c r="K728" s="122"/>
      <c r="L728" s="122"/>
      <c r="M728" s="122"/>
      <c r="N728" s="122"/>
      <c r="O728" s="122"/>
      <c r="P728" s="122"/>
      <c r="Q728" s="122"/>
      <c r="R728" s="122"/>
      <c r="S728" s="122"/>
      <c r="T728" s="122"/>
      <c r="U728" s="122"/>
      <c r="V728" s="122"/>
      <c r="W728" s="122"/>
      <c r="X728" s="122"/>
      <c r="Y728" s="122"/>
      <c r="Z728" s="122"/>
      <c r="AA728" s="122"/>
      <c r="AB728" s="122"/>
      <c r="AC728" s="122"/>
      <c r="AD728" s="122"/>
      <c r="AE728" s="122"/>
      <c r="AF728" s="122"/>
      <c r="AG728" s="122"/>
      <c r="AH728" s="122"/>
      <c r="AI728" s="122"/>
      <c r="AJ728" s="122"/>
      <c r="AK728" s="122"/>
      <c r="AL728" s="122"/>
      <c r="AM728" s="122"/>
      <c r="AN728" s="122"/>
      <c r="AO728" s="122"/>
      <c r="AP728" s="122"/>
      <c r="AQ728" s="122"/>
      <c r="AR728" s="122"/>
      <c r="AS728" s="122"/>
      <c r="AT728" s="122"/>
      <c r="AU728" s="122"/>
      <c r="AV728" s="122"/>
      <c r="AW728" s="122"/>
      <c r="AX728" s="122"/>
      <c r="AY728" s="122"/>
      <c r="AZ728" s="122"/>
      <c r="BA728" s="122"/>
      <c r="BB728" s="122"/>
      <c r="BC728" s="122"/>
      <c r="BD728" s="122"/>
      <c r="BE728" s="122"/>
      <c r="BF728" s="122"/>
      <c r="BG728" s="122"/>
      <c r="BH728" s="122"/>
      <c r="BI728" s="122"/>
      <c r="BJ728" s="122"/>
      <c r="BK728" s="122"/>
    </row>
    <row r="729" spans="1:63" ht="12.75" x14ac:dyDescent="0.2">
      <c r="A729" s="122"/>
      <c r="B729" s="124"/>
      <c r="C729" s="124"/>
      <c r="D729" s="124"/>
      <c r="E729" s="122"/>
      <c r="F729" s="124"/>
      <c r="G729" s="122"/>
      <c r="H729" s="122"/>
      <c r="I729" s="122"/>
      <c r="J729" s="122"/>
      <c r="K729" s="122"/>
      <c r="L729" s="122"/>
      <c r="M729" s="122"/>
      <c r="N729" s="122"/>
      <c r="O729" s="122"/>
      <c r="P729" s="122"/>
      <c r="Q729" s="122"/>
      <c r="R729" s="122"/>
      <c r="S729" s="122"/>
      <c r="T729" s="122"/>
      <c r="U729" s="122"/>
      <c r="V729" s="122"/>
      <c r="W729" s="122"/>
      <c r="X729" s="122"/>
      <c r="Y729" s="122"/>
      <c r="Z729" s="122"/>
      <c r="AA729" s="122"/>
      <c r="AB729" s="122"/>
      <c r="AC729" s="122"/>
      <c r="AD729" s="122"/>
      <c r="AE729" s="122"/>
      <c r="AF729" s="122"/>
      <c r="AG729" s="122"/>
      <c r="AH729" s="122"/>
      <c r="AI729" s="122"/>
      <c r="AJ729" s="122"/>
      <c r="AK729" s="122"/>
      <c r="AL729" s="122"/>
      <c r="AM729" s="122"/>
      <c r="AN729" s="122"/>
      <c r="AO729" s="122"/>
      <c r="AP729" s="122"/>
      <c r="AQ729" s="122"/>
      <c r="AR729" s="122"/>
      <c r="AS729" s="122"/>
      <c r="AT729" s="122"/>
      <c r="AU729" s="122"/>
      <c r="AV729" s="122"/>
      <c r="AW729" s="122"/>
      <c r="AX729" s="122"/>
      <c r="AY729" s="122"/>
      <c r="AZ729" s="122"/>
      <c r="BA729" s="122"/>
      <c r="BB729" s="122"/>
      <c r="BC729" s="122"/>
      <c r="BD729" s="122"/>
      <c r="BE729" s="122"/>
      <c r="BF729" s="122"/>
      <c r="BG729" s="122"/>
      <c r="BH729" s="122"/>
      <c r="BI729" s="122"/>
      <c r="BJ729" s="122"/>
      <c r="BK729" s="122"/>
    </row>
    <row r="730" spans="1:63" ht="12.75" x14ac:dyDescent="0.2">
      <c r="A730" s="122"/>
      <c r="B730" s="124"/>
      <c r="C730" s="124"/>
      <c r="D730" s="124"/>
      <c r="E730" s="122"/>
      <c r="F730" s="124"/>
      <c r="G730" s="122"/>
      <c r="H730" s="122"/>
      <c r="I730" s="122"/>
      <c r="J730" s="122"/>
      <c r="K730" s="122"/>
      <c r="L730" s="122"/>
      <c r="M730" s="122"/>
      <c r="N730" s="122"/>
      <c r="O730" s="122"/>
      <c r="P730" s="122"/>
      <c r="Q730" s="122"/>
      <c r="R730" s="122"/>
      <c r="S730" s="122"/>
      <c r="T730" s="122"/>
      <c r="U730" s="122"/>
      <c r="V730" s="122"/>
      <c r="W730" s="122"/>
      <c r="X730" s="122"/>
      <c r="Y730" s="122"/>
      <c r="Z730" s="122"/>
      <c r="AA730" s="122"/>
      <c r="AB730" s="122"/>
      <c r="AC730" s="122"/>
      <c r="AD730" s="122"/>
      <c r="AE730" s="122"/>
      <c r="AF730" s="122"/>
      <c r="AG730" s="122"/>
      <c r="AH730" s="122"/>
      <c r="AI730" s="122"/>
      <c r="AJ730" s="122"/>
      <c r="AK730" s="122"/>
      <c r="AL730" s="122"/>
      <c r="AM730" s="122"/>
      <c r="AN730" s="122"/>
      <c r="AO730" s="122"/>
      <c r="AP730" s="122"/>
      <c r="AQ730" s="122"/>
      <c r="AR730" s="122"/>
      <c r="AS730" s="122"/>
      <c r="AT730" s="122"/>
      <c r="AU730" s="122"/>
      <c r="AV730" s="122"/>
      <c r="AW730" s="122"/>
      <c r="AX730" s="122"/>
      <c r="AY730" s="122"/>
      <c r="AZ730" s="122"/>
      <c r="BA730" s="122"/>
      <c r="BB730" s="122"/>
      <c r="BC730" s="122"/>
      <c r="BD730" s="122"/>
      <c r="BE730" s="122"/>
      <c r="BF730" s="122"/>
      <c r="BG730" s="122"/>
      <c r="BH730" s="122"/>
      <c r="BI730" s="122"/>
      <c r="BJ730" s="122"/>
      <c r="BK730" s="122"/>
    </row>
    <row r="731" spans="1:63" ht="12.75" x14ac:dyDescent="0.2">
      <c r="A731" s="122"/>
      <c r="B731" s="124"/>
      <c r="C731" s="124"/>
      <c r="D731" s="124"/>
      <c r="E731" s="122"/>
      <c r="F731" s="124"/>
      <c r="G731" s="122"/>
      <c r="H731" s="122"/>
      <c r="I731" s="122"/>
      <c r="J731" s="122"/>
      <c r="K731" s="122"/>
      <c r="L731" s="122"/>
      <c r="M731" s="122"/>
      <c r="N731" s="122"/>
      <c r="O731" s="122"/>
      <c r="P731" s="122"/>
      <c r="Q731" s="122"/>
      <c r="R731" s="122"/>
      <c r="S731" s="122"/>
      <c r="T731" s="122"/>
      <c r="U731" s="122"/>
      <c r="V731" s="122"/>
      <c r="W731" s="122"/>
      <c r="X731" s="122"/>
      <c r="Y731" s="122"/>
      <c r="Z731" s="122"/>
      <c r="AA731" s="122"/>
      <c r="AB731" s="122"/>
      <c r="AC731" s="122"/>
      <c r="AD731" s="122"/>
      <c r="AE731" s="122"/>
      <c r="AF731" s="122"/>
      <c r="AG731" s="122"/>
      <c r="AH731" s="122"/>
      <c r="AI731" s="122"/>
      <c r="AJ731" s="122"/>
      <c r="AK731" s="122"/>
      <c r="AL731" s="122"/>
      <c r="AM731" s="122"/>
      <c r="AN731" s="122"/>
      <c r="AO731" s="122"/>
      <c r="AP731" s="122"/>
      <c r="AQ731" s="122"/>
      <c r="AR731" s="122"/>
      <c r="AS731" s="122"/>
      <c r="AT731" s="122"/>
      <c r="AU731" s="122"/>
      <c r="AV731" s="122"/>
      <c r="AW731" s="122"/>
      <c r="AX731" s="122"/>
      <c r="AY731" s="122"/>
      <c r="AZ731" s="122"/>
      <c r="BA731" s="122"/>
      <c r="BB731" s="122"/>
      <c r="BC731" s="122"/>
      <c r="BD731" s="122"/>
      <c r="BE731" s="122"/>
      <c r="BF731" s="122"/>
      <c r="BG731" s="122"/>
      <c r="BH731" s="122"/>
      <c r="BI731" s="122"/>
      <c r="BJ731" s="122"/>
      <c r="BK731" s="122"/>
    </row>
    <row r="732" spans="1:63" ht="12.75" x14ac:dyDescent="0.2">
      <c r="A732" s="122"/>
      <c r="B732" s="124"/>
      <c r="C732" s="124"/>
      <c r="D732" s="124"/>
      <c r="E732" s="122"/>
      <c r="F732" s="124"/>
      <c r="G732" s="122"/>
      <c r="H732" s="122"/>
      <c r="I732" s="122"/>
      <c r="J732" s="122"/>
      <c r="K732" s="122"/>
      <c r="L732" s="122"/>
      <c r="M732" s="122"/>
      <c r="N732" s="122"/>
      <c r="O732" s="122"/>
      <c r="P732" s="122"/>
      <c r="Q732" s="122"/>
      <c r="R732" s="122"/>
      <c r="S732" s="122"/>
      <c r="T732" s="122"/>
      <c r="U732" s="122"/>
      <c r="V732" s="122"/>
      <c r="W732" s="122"/>
      <c r="X732" s="122"/>
      <c r="Y732" s="122"/>
      <c r="Z732" s="122"/>
      <c r="AA732" s="122"/>
      <c r="AB732" s="122"/>
      <c r="AC732" s="122"/>
      <c r="AD732" s="122"/>
      <c r="AE732" s="122"/>
      <c r="AF732" s="122"/>
      <c r="AG732" s="122"/>
      <c r="AH732" s="122"/>
      <c r="AI732" s="122"/>
      <c r="AJ732" s="122"/>
      <c r="AK732" s="122"/>
      <c r="AL732" s="122"/>
      <c r="AM732" s="122"/>
      <c r="AN732" s="122"/>
      <c r="AO732" s="122"/>
      <c r="AP732" s="122"/>
      <c r="AQ732" s="122"/>
      <c r="AR732" s="122"/>
      <c r="AS732" s="122"/>
      <c r="AT732" s="122"/>
      <c r="AU732" s="122"/>
      <c r="AV732" s="122"/>
      <c r="AW732" s="122"/>
      <c r="AX732" s="122"/>
      <c r="AY732" s="122"/>
      <c r="AZ732" s="122"/>
      <c r="BA732" s="122"/>
      <c r="BB732" s="122"/>
      <c r="BC732" s="122"/>
      <c r="BD732" s="122"/>
      <c r="BE732" s="122"/>
      <c r="BF732" s="122"/>
      <c r="BG732" s="122"/>
      <c r="BH732" s="122"/>
      <c r="BI732" s="122"/>
      <c r="BJ732" s="122"/>
      <c r="BK732" s="122"/>
    </row>
    <row r="733" spans="1:63" ht="12.75" x14ac:dyDescent="0.2">
      <c r="A733" s="122"/>
      <c r="B733" s="124"/>
      <c r="C733" s="124"/>
      <c r="D733" s="124"/>
      <c r="E733" s="122"/>
      <c r="F733" s="124"/>
      <c r="G733" s="122"/>
      <c r="H733" s="122"/>
      <c r="I733" s="122"/>
      <c r="J733" s="122"/>
      <c r="K733" s="122"/>
      <c r="L733" s="122"/>
      <c r="M733" s="122"/>
      <c r="N733" s="122"/>
      <c r="O733" s="122"/>
      <c r="P733" s="122"/>
      <c r="Q733" s="122"/>
      <c r="R733" s="122"/>
      <c r="S733" s="122"/>
      <c r="T733" s="122"/>
      <c r="U733" s="122"/>
      <c r="V733" s="122"/>
      <c r="W733" s="122"/>
      <c r="X733" s="122"/>
      <c r="Y733" s="122"/>
      <c r="Z733" s="122"/>
      <c r="AA733" s="122"/>
      <c r="AB733" s="122"/>
      <c r="AC733" s="122"/>
      <c r="AD733" s="122"/>
      <c r="AE733" s="122"/>
      <c r="AF733" s="122"/>
      <c r="AG733" s="122"/>
      <c r="AH733" s="122"/>
      <c r="AI733" s="122"/>
      <c r="AJ733" s="122"/>
      <c r="AK733" s="122"/>
      <c r="AL733" s="122"/>
      <c r="AM733" s="122"/>
      <c r="AN733" s="122"/>
      <c r="AO733" s="122"/>
      <c r="AP733" s="122"/>
      <c r="AQ733" s="122"/>
      <c r="AR733" s="122"/>
      <c r="AS733" s="122"/>
      <c r="AT733" s="122"/>
      <c r="AU733" s="122"/>
      <c r="AV733" s="122"/>
      <c r="AW733" s="122"/>
      <c r="AX733" s="122"/>
      <c r="AY733" s="122"/>
      <c r="AZ733" s="122"/>
      <c r="BA733" s="122"/>
      <c r="BB733" s="122"/>
      <c r="BC733" s="122"/>
      <c r="BD733" s="122"/>
      <c r="BE733" s="122"/>
      <c r="BF733" s="122"/>
      <c r="BG733" s="122"/>
      <c r="BH733" s="122"/>
      <c r="BI733" s="122"/>
      <c r="BJ733" s="122"/>
      <c r="BK733" s="122"/>
    </row>
    <row r="734" spans="1:63" ht="12.75" x14ac:dyDescent="0.2">
      <c r="A734" s="122"/>
      <c r="B734" s="124"/>
      <c r="C734" s="124"/>
      <c r="D734" s="124"/>
      <c r="E734" s="122"/>
      <c r="F734" s="124"/>
      <c r="G734" s="122"/>
      <c r="H734" s="122"/>
      <c r="I734" s="122"/>
      <c r="J734" s="122"/>
      <c r="K734" s="122"/>
      <c r="L734" s="122"/>
      <c r="M734" s="122"/>
      <c r="N734" s="122"/>
      <c r="O734" s="122"/>
      <c r="P734" s="122"/>
      <c r="Q734" s="122"/>
      <c r="R734" s="122"/>
      <c r="S734" s="122"/>
      <c r="T734" s="122"/>
      <c r="U734" s="122"/>
      <c r="V734" s="122"/>
      <c r="W734" s="122"/>
      <c r="X734" s="122"/>
      <c r="Y734" s="122"/>
      <c r="Z734" s="122"/>
      <c r="AA734" s="122"/>
      <c r="AB734" s="122"/>
      <c r="AC734" s="122"/>
      <c r="AD734" s="122"/>
      <c r="AE734" s="122"/>
      <c r="AF734" s="122"/>
      <c r="AG734" s="122"/>
      <c r="AH734" s="122"/>
      <c r="AI734" s="122"/>
      <c r="AJ734" s="122"/>
      <c r="AK734" s="122"/>
      <c r="AL734" s="122"/>
      <c r="AM734" s="122"/>
      <c r="AN734" s="122"/>
      <c r="AO734" s="122"/>
      <c r="AP734" s="122"/>
      <c r="AQ734" s="122"/>
      <c r="AR734" s="122"/>
      <c r="AS734" s="122"/>
      <c r="AT734" s="122"/>
      <c r="AU734" s="122"/>
      <c r="AV734" s="122"/>
      <c r="AW734" s="122"/>
      <c r="AX734" s="122"/>
      <c r="AY734" s="122"/>
      <c r="AZ734" s="122"/>
      <c r="BA734" s="122"/>
      <c r="BB734" s="122"/>
      <c r="BC734" s="122"/>
      <c r="BD734" s="122"/>
      <c r="BE734" s="122"/>
      <c r="BF734" s="122"/>
      <c r="BG734" s="122"/>
      <c r="BH734" s="122"/>
      <c r="BI734" s="122"/>
      <c r="BJ734" s="122"/>
      <c r="BK734" s="122"/>
    </row>
    <row r="735" spans="1:63" ht="12.75" x14ac:dyDescent="0.2">
      <c r="A735" s="122"/>
      <c r="B735" s="124"/>
      <c r="C735" s="124"/>
      <c r="D735" s="124"/>
      <c r="E735" s="122"/>
      <c r="F735" s="124"/>
      <c r="G735" s="122"/>
      <c r="H735" s="122"/>
      <c r="I735" s="122"/>
      <c r="J735" s="122"/>
      <c r="K735" s="122"/>
      <c r="L735" s="122"/>
      <c r="M735" s="122"/>
      <c r="N735" s="122"/>
      <c r="O735" s="122"/>
      <c r="P735" s="122"/>
      <c r="Q735" s="122"/>
      <c r="R735" s="122"/>
      <c r="S735" s="122"/>
      <c r="T735" s="122"/>
      <c r="U735" s="122"/>
      <c r="V735" s="122"/>
      <c r="W735" s="122"/>
      <c r="X735" s="122"/>
      <c r="Y735" s="122"/>
      <c r="Z735" s="122"/>
      <c r="AA735" s="122"/>
      <c r="AB735" s="122"/>
      <c r="AC735" s="122"/>
      <c r="AD735" s="122"/>
      <c r="AE735" s="122"/>
      <c r="AF735" s="122"/>
      <c r="AG735" s="122"/>
      <c r="AH735" s="122"/>
      <c r="AI735" s="122"/>
      <c r="AJ735" s="122"/>
      <c r="AK735" s="122"/>
      <c r="AL735" s="122"/>
      <c r="AM735" s="122"/>
      <c r="AN735" s="122"/>
      <c r="AO735" s="122"/>
      <c r="AP735" s="122"/>
      <c r="AQ735" s="122"/>
      <c r="AR735" s="122"/>
      <c r="AS735" s="122"/>
      <c r="AT735" s="122"/>
      <c r="AU735" s="122"/>
      <c r="AV735" s="122"/>
      <c r="AW735" s="122"/>
      <c r="AX735" s="122"/>
      <c r="AY735" s="122"/>
      <c r="AZ735" s="122"/>
      <c r="BA735" s="122"/>
      <c r="BB735" s="122"/>
      <c r="BC735" s="122"/>
      <c r="BD735" s="122"/>
      <c r="BE735" s="122"/>
      <c r="BF735" s="122"/>
      <c r="BG735" s="122"/>
      <c r="BH735" s="122"/>
      <c r="BI735" s="122"/>
      <c r="BJ735" s="122"/>
      <c r="BK735" s="122"/>
    </row>
    <row r="736" spans="1:63" ht="12.75" x14ac:dyDescent="0.2">
      <c r="A736" s="122"/>
      <c r="B736" s="124"/>
      <c r="C736" s="124"/>
      <c r="D736" s="124"/>
      <c r="E736" s="122"/>
      <c r="F736" s="124"/>
      <c r="G736" s="122"/>
      <c r="H736" s="122"/>
      <c r="I736" s="122"/>
      <c r="J736" s="122"/>
      <c r="K736" s="122"/>
      <c r="L736" s="122"/>
      <c r="M736" s="122"/>
      <c r="N736" s="122"/>
      <c r="O736" s="122"/>
      <c r="P736" s="122"/>
      <c r="Q736" s="122"/>
      <c r="R736" s="122"/>
      <c r="S736" s="122"/>
      <c r="T736" s="122"/>
      <c r="U736" s="122"/>
      <c r="V736" s="122"/>
      <c r="W736" s="122"/>
      <c r="X736" s="122"/>
      <c r="Y736" s="122"/>
      <c r="Z736" s="122"/>
      <c r="AA736" s="122"/>
      <c r="AB736" s="122"/>
      <c r="AC736" s="122"/>
      <c r="AD736" s="122"/>
      <c r="AE736" s="122"/>
      <c r="AF736" s="122"/>
      <c r="AG736" s="122"/>
      <c r="AH736" s="122"/>
      <c r="AI736" s="122"/>
      <c r="AJ736" s="122"/>
      <c r="AK736" s="122"/>
      <c r="AL736" s="122"/>
      <c r="AM736" s="122"/>
      <c r="AN736" s="122"/>
      <c r="AO736" s="122"/>
      <c r="AP736" s="122"/>
      <c r="AQ736" s="122"/>
      <c r="AR736" s="122"/>
      <c r="AS736" s="122"/>
      <c r="AT736" s="122"/>
      <c r="AU736" s="122"/>
      <c r="AV736" s="122"/>
      <c r="AW736" s="122"/>
      <c r="AX736" s="122"/>
      <c r="AY736" s="122"/>
      <c r="AZ736" s="122"/>
      <c r="BA736" s="122"/>
      <c r="BB736" s="122"/>
      <c r="BC736" s="122"/>
      <c r="BD736" s="122"/>
      <c r="BE736" s="122"/>
      <c r="BF736" s="122"/>
      <c r="BG736" s="122"/>
      <c r="BH736" s="122"/>
      <c r="BI736" s="122"/>
      <c r="BJ736" s="122"/>
      <c r="BK736" s="122"/>
    </row>
    <row r="737" spans="1:63" ht="12.75" x14ac:dyDescent="0.2">
      <c r="A737" s="122"/>
      <c r="B737" s="124"/>
      <c r="C737" s="124"/>
      <c r="D737" s="124"/>
      <c r="E737" s="122"/>
      <c r="F737" s="124"/>
      <c r="G737" s="122"/>
      <c r="H737" s="122"/>
      <c r="I737" s="122"/>
      <c r="J737" s="122"/>
      <c r="K737" s="122"/>
      <c r="L737" s="122"/>
      <c r="M737" s="122"/>
      <c r="N737" s="122"/>
      <c r="O737" s="122"/>
      <c r="P737" s="122"/>
      <c r="Q737" s="122"/>
      <c r="R737" s="122"/>
      <c r="S737" s="122"/>
      <c r="T737" s="122"/>
      <c r="U737" s="122"/>
      <c r="V737" s="122"/>
      <c r="W737" s="122"/>
      <c r="X737" s="122"/>
      <c r="Y737" s="122"/>
      <c r="Z737" s="122"/>
      <c r="AA737" s="122"/>
      <c r="AB737" s="122"/>
      <c r="AC737" s="122"/>
      <c r="AD737" s="122"/>
      <c r="AE737" s="122"/>
      <c r="AF737" s="122"/>
      <c r="AG737" s="122"/>
      <c r="AH737" s="122"/>
      <c r="AI737" s="122"/>
      <c r="AJ737" s="122"/>
      <c r="AK737" s="122"/>
      <c r="AL737" s="122"/>
      <c r="AM737" s="122"/>
      <c r="AN737" s="122"/>
      <c r="AO737" s="122"/>
      <c r="AP737" s="122"/>
      <c r="AQ737" s="122"/>
      <c r="AR737" s="122"/>
      <c r="AS737" s="122"/>
      <c r="AT737" s="122"/>
      <c r="AU737" s="122"/>
      <c r="AV737" s="122"/>
      <c r="AW737" s="122"/>
      <c r="AX737" s="122"/>
      <c r="AY737" s="122"/>
      <c r="AZ737" s="122"/>
      <c r="BA737" s="122"/>
      <c r="BB737" s="122"/>
      <c r="BC737" s="122"/>
      <c r="BD737" s="122"/>
      <c r="BE737" s="122"/>
      <c r="BF737" s="122"/>
      <c r="BG737" s="122"/>
      <c r="BH737" s="122"/>
      <c r="BI737" s="122"/>
      <c r="BJ737" s="122"/>
      <c r="BK737" s="122"/>
    </row>
    <row r="738" spans="1:63" ht="12.75" x14ac:dyDescent="0.2">
      <c r="A738" s="122"/>
      <c r="B738" s="124"/>
      <c r="C738" s="124"/>
      <c r="D738" s="124"/>
      <c r="E738" s="122"/>
      <c r="F738" s="124"/>
      <c r="G738" s="122"/>
      <c r="H738" s="122"/>
      <c r="I738" s="122"/>
      <c r="J738" s="122"/>
      <c r="K738" s="122"/>
      <c r="L738" s="122"/>
      <c r="M738" s="122"/>
      <c r="N738" s="122"/>
      <c r="O738" s="122"/>
      <c r="P738" s="122"/>
      <c r="Q738" s="122"/>
      <c r="R738" s="122"/>
      <c r="S738" s="122"/>
      <c r="T738" s="122"/>
      <c r="U738" s="122"/>
      <c r="V738" s="122"/>
      <c r="W738" s="122"/>
      <c r="X738" s="122"/>
      <c r="Y738" s="122"/>
      <c r="Z738" s="122"/>
      <c r="AA738" s="122"/>
      <c r="AB738" s="122"/>
      <c r="AC738" s="122"/>
      <c r="AD738" s="122"/>
      <c r="AE738" s="122"/>
      <c r="AF738" s="122"/>
      <c r="AG738" s="122"/>
      <c r="AH738" s="122"/>
      <c r="AI738" s="122"/>
      <c r="AJ738" s="122"/>
      <c r="AK738" s="122"/>
      <c r="AL738" s="122"/>
      <c r="AM738" s="122"/>
      <c r="AN738" s="122"/>
      <c r="AO738" s="122"/>
      <c r="AP738" s="122"/>
      <c r="AQ738" s="122"/>
      <c r="AR738" s="122"/>
      <c r="AS738" s="122"/>
      <c r="AT738" s="122"/>
      <c r="AU738" s="122"/>
      <c r="AV738" s="122"/>
      <c r="AW738" s="122"/>
      <c r="AX738" s="122"/>
      <c r="AY738" s="122"/>
      <c r="AZ738" s="122"/>
      <c r="BA738" s="122"/>
      <c r="BB738" s="122"/>
      <c r="BC738" s="122"/>
      <c r="BD738" s="122"/>
      <c r="BE738" s="122"/>
      <c r="BF738" s="122"/>
      <c r="BG738" s="122"/>
      <c r="BH738" s="122"/>
      <c r="BI738" s="122"/>
      <c r="BJ738" s="122"/>
      <c r="BK738" s="122"/>
    </row>
    <row r="739" spans="1:63" ht="12.75" x14ac:dyDescent="0.2">
      <c r="A739" s="122"/>
      <c r="B739" s="124"/>
      <c r="C739" s="124"/>
      <c r="D739" s="124"/>
      <c r="E739" s="122"/>
      <c r="F739" s="124"/>
      <c r="G739" s="122"/>
      <c r="H739" s="122"/>
      <c r="I739" s="122"/>
      <c r="J739" s="122"/>
      <c r="K739" s="122"/>
      <c r="L739" s="122"/>
      <c r="M739" s="122"/>
      <c r="N739" s="122"/>
      <c r="O739" s="122"/>
      <c r="P739" s="122"/>
      <c r="Q739" s="122"/>
      <c r="R739" s="122"/>
      <c r="S739" s="122"/>
      <c r="T739" s="122"/>
      <c r="U739" s="122"/>
      <c r="V739" s="122"/>
      <c r="W739" s="122"/>
      <c r="X739" s="122"/>
      <c r="Y739" s="122"/>
      <c r="Z739" s="122"/>
      <c r="AA739" s="122"/>
      <c r="AB739" s="122"/>
      <c r="AC739" s="122"/>
      <c r="AD739" s="122"/>
      <c r="AE739" s="122"/>
      <c r="AF739" s="122"/>
      <c r="AG739" s="122"/>
      <c r="AH739" s="122"/>
      <c r="AI739" s="122"/>
      <c r="AJ739" s="122"/>
      <c r="AK739" s="122"/>
      <c r="AL739" s="122"/>
      <c r="AM739" s="122"/>
      <c r="AN739" s="122"/>
      <c r="AO739" s="122"/>
      <c r="AP739" s="122"/>
      <c r="AQ739" s="122"/>
      <c r="AR739" s="122"/>
      <c r="AS739" s="122"/>
      <c r="AT739" s="122"/>
      <c r="AU739" s="122"/>
      <c r="AV739" s="122"/>
      <c r="AW739" s="122"/>
      <c r="AX739" s="122"/>
      <c r="AY739" s="122"/>
      <c r="AZ739" s="122"/>
      <c r="BA739" s="122"/>
      <c r="BB739" s="122"/>
      <c r="BC739" s="122"/>
      <c r="BD739" s="122"/>
      <c r="BE739" s="122"/>
      <c r="BF739" s="122"/>
      <c r="BG739" s="122"/>
      <c r="BH739" s="122"/>
      <c r="BI739" s="122"/>
      <c r="BJ739" s="122"/>
      <c r="BK739" s="122"/>
    </row>
    <row r="740" spans="1:63" ht="12.75" x14ac:dyDescent="0.2">
      <c r="A740" s="122"/>
      <c r="B740" s="124"/>
      <c r="C740" s="124"/>
      <c r="D740" s="124"/>
      <c r="E740" s="122"/>
      <c r="F740" s="124"/>
      <c r="G740" s="122"/>
      <c r="H740" s="122"/>
      <c r="I740" s="122"/>
      <c r="J740" s="122"/>
      <c r="K740" s="122"/>
      <c r="L740" s="122"/>
      <c r="M740" s="122"/>
      <c r="N740" s="122"/>
      <c r="O740" s="122"/>
      <c r="P740" s="122"/>
      <c r="Q740" s="122"/>
      <c r="R740" s="122"/>
      <c r="S740" s="122"/>
      <c r="T740" s="122"/>
      <c r="U740" s="122"/>
      <c r="V740" s="122"/>
      <c r="W740" s="122"/>
      <c r="X740" s="122"/>
      <c r="Y740" s="122"/>
      <c r="Z740" s="122"/>
      <c r="AA740" s="122"/>
      <c r="AB740" s="122"/>
      <c r="AC740" s="122"/>
      <c r="AD740" s="122"/>
      <c r="AE740" s="122"/>
      <c r="AF740" s="122"/>
      <c r="AG740" s="122"/>
      <c r="AH740" s="122"/>
      <c r="AI740" s="122"/>
      <c r="AJ740" s="122"/>
      <c r="AK740" s="122"/>
      <c r="AL740" s="122"/>
      <c r="AM740" s="122"/>
      <c r="AN740" s="122"/>
      <c r="AO740" s="122"/>
      <c r="AP740" s="122"/>
      <c r="AQ740" s="122"/>
      <c r="AR740" s="122"/>
      <c r="AS740" s="122"/>
      <c r="AT740" s="122"/>
      <c r="AU740" s="122"/>
      <c r="AV740" s="122"/>
      <c r="AW740" s="122"/>
      <c r="AX740" s="122"/>
      <c r="AY740" s="122"/>
      <c r="AZ740" s="122"/>
      <c r="BA740" s="122"/>
      <c r="BB740" s="122"/>
      <c r="BC740" s="122"/>
      <c r="BD740" s="122"/>
      <c r="BE740" s="122"/>
      <c r="BF740" s="122"/>
      <c r="BG740" s="122"/>
      <c r="BH740" s="122"/>
      <c r="BI740" s="122"/>
      <c r="BJ740" s="122"/>
      <c r="BK740" s="122"/>
    </row>
    <row r="741" spans="1:63" ht="12.75" x14ac:dyDescent="0.2">
      <c r="A741" s="122"/>
      <c r="B741" s="124"/>
      <c r="C741" s="124"/>
      <c r="D741" s="124"/>
      <c r="E741" s="122"/>
      <c r="F741" s="124"/>
      <c r="G741" s="122"/>
      <c r="H741" s="122"/>
      <c r="I741" s="122"/>
      <c r="J741" s="122"/>
      <c r="K741" s="122"/>
      <c r="L741" s="122"/>
      <c r="M741" s="122"/>
      <c r="N741" s="122"/>
      <c r="O741" s="122"/>
      <c r="P741" s="122"/>
      <c r="Q741" s="122"/>
      <c r="R741" s="122"/>
      <c r="S741" s="122"/>
      <c r="T741" s="122"/>
      <c r="U741" s="122"/>
      <c r="V741" s="122"/>
      <c r="W741" s="122"/>
      <c r="X741" s="122"/>
      <c r="Y741" s="122"/>
      <c r="Z741" s="122"/>
      <c r="AA741" s="122"/>
      <c r="AB741" s="122"/>
      <c r="AC741" s="122"/>
      <c r="AD741" s="122"/>
      <c r="AE741" s="122"/>
      <c r="AF741" s="122"/>
      <c r="AG741" s="122"/>
      <c r="AH741" s="122"/>
      <c r="AI741" s="122"/>
      <c r="AJ741" s="122"/>
      <c r="AK741" s="122"/>
      <c r="AL741" s="122"/>
      <c r="AM741" s="122"/>
      <c r="AN741" s="122"/>
      <c r="AO741" s="122"/>
      <c r="AP741" s="122"/>
      <c r="AQ741" s="122"/>
      <c r="AR741" s="122"/>
      <c r="AS741" s="122"/>
      <c r="AT741" s="122"/>
      <c r="AU741" s="122"/>
      <c r="AV741" s="122"/>
      <c r="AW741" s="122"/>
      <c r="AX741" s="122"/>
      <c r="AY741" s="122"/>
      <c r="AZ741" s="122"/>
      <c r="BA741" s="122"/>
      <c r="BB741" s="122"/>
      <c r="BC741" s="122"/>
      <c r="BD741" s="122"/>
      <c r="BE741" s="122"/>
      <c r="BF741" s="122"/>
      <c r="BG741" s="122"/>
      <c r="BH741" s="122"/>
      <c r="BI741" s="122"/>
      <c r="BJ741" s="122"/>
      <c r="BK741" s="122"/>
    </row>
    <row r="742" spans="1:63" ht="12.75" x14ac:dyDescent="0.2">
      <c r="A742" s="122"/>
      <c r="B742" s="124"/>
      <c r="C742" s="124"/>
      <c r="D742" s="124"/>
      <c r="E742" s="122"/>
      <c r="F742" s="124"/>
      <c r="G742" s="122"/>
      <c r="H742" s="122"/>
      <c r="I742" s="122"/>
      <c r="J742" s="122"/>
      <c r="K742" s="122"/>
      <c r="L742" s="122"/>
      <c r="M742" s="122"/>
      <c r="N742" s="122"/>
      <c r="O742" s="122"/>
      <c r="P742" s="122"/>
      <c r="Q742" s="122"/>
      <c r="R742" s="122"/>
      <c r="S742" s="122"/>
      <c r="T742" s="122"/>
      <c r="U742" s="122"/>
      <c r="V742" s="122"/>
      <c r="W742" s="122"/>
      <c r="X742" s="122"/>
      <c r="Y742" s="122"/>
      <c r="Z742" s="122"/>
      <c r="AA742" s="122"/>
      <c r="AB742" s="122"/>
      <c r="AC742" s="122"/>
      <c r="AD742" s="122"/>
      <c r="AE742" s="122"/>
      <c r="AF742" s="122"/>
      <c r="AG742" s="122"/>
      <c r="AH742" s="122"/>
      <c r="AI742" s="122"/>
      <c r="AJ742" s="122"/>
      <c r="AK742" s="122"/>
      <c r="AL742" s="122"/>
      <c r="AM742" s="122"/>
      <c r="AN742" s="122"/>
      <c r="AO742" s="122"/>
      <c r="AP742" s="122"/>
      <c r="AQ742" s="122"/>
      <c r="AR742" s="122"/>
      <c r="AS742" s="122"/>
      <c r="AT742" s="122"/>
      <c r="AU742" s="122"/>
      <c r="AV742" s="122"/>
      <c r="AW742" s="122"/>
      <c r="AX742" s="122"/>
      <c r="AY742" s="122"/>
      <c r="AZ742" s="122"/>
      <c r="BA742" s="122"/>
      <c r="BB742" s="122"/>
      <c r="BC742" s="122"/>
      <c r="BD742" s="122"/>
      <c r="BE742" s="122"/>
      <c r="BF742" s="122"/>
      <c r="BG742" s="122"/>
      <c r="BH742" s="122"/>
      <c r="BI742" s="122"/>
      <c r="BJ742" s="122"/>
      <c r="BK742" s="122"/>
    </row>
    <row r="743" spans="1:63" ht="12.75" x14ac:dyDescent="0.2">
      <c r="A743" s="122"/>
      <c r="B743" s="124"/>
      <c r="C743" s="124"/>
      <c r="D743" s="124"/>
      <c r="E743" s="122"/>
      <c r="F743" s="124"/>
      <c r="G743" s="122"/>
      <c r="H743" s="122"/>
      <c r="I743" s="122"/>
      <c r="J743" s="122"/>
      <c r="K743" s="122"/>
      <c r="L743" s="122"/>
      <c r="M743" s="122"/>
      <c r="N743" s="122"/>
      <c r="O743" s="122"/>
      <c r="P743" s="122"/>
      <c r="Q743" s="122"/>
      <c r="R743" s="122"/>
      <c r="S743" s="122"/>
      <c r="T743" s="122"/>
      <c r="U743" s="122"/>
      <c r="V743" s="122"/>
      <c r="W743" s="122"/>
      <c r="X743" s="122"/>
      <c r="Y743" s="122"/>
      <c r="Z743" s="122"/>
      <c r="AA743" s="122"/>
      <c r="AB743" s="122"/>
      <c r="AC743" s="122"/>
      <c r="AD743" s="122"/>
      <c r="AE743" s="122"/>
      <c r="AF743" s="122"/>
      <c r="AG743" s="122"/>
      <c r="AH743" s="122"/>
      <c r="AI743" s="122"/>
      <c r="AJ743" s="122"/>
      <c r="AK743" s="122"/>
      <c r="AL743" s="122"/>
      <c r="AM743" s="122"/>
      <c r="AN743" s="122"/>
      <c r="AO743" s="122"/>
      <c r="AP743" s="122"/>
      <c r="AQ743" s="122"/>
      <c r="AR743" s="122"/>
      <c r="AS743" s="122"/>
      <c r="AT743" s="122"/>
      <c r="AU743" s="122"/>
      <c r="AV743" s="122"/>
      <c r="AW743" s="122"/>
      <c r="AX743" s="122"/>
      <c r="AY743" s="122"/>
      <c r="AZ743" s="122"/>
      <c r="BA743" s="122"/>
      <c r="BB743" s="122"/>
      <c r="BC743" s="122"/>
      <c r="BD743" s="122"/>
      <c r="BE743" s="122"/>
      <c r="BF743" s="122"/>
      <c r="BG743" s="122"/>
      <c r="BH743" s="122"/>
      <c r="BI743" s="122"/>
      <c r="BJ743" s="122"/>
      <c r="BK743" s="122"/>
    </row>
    <row r="744" spans="1:63" ht="12.75" x14ac:dyDescent="0.2">
      <c r="A744" s="122"/>
      <c r="B744" s="124"/>
      <c r="C744" s="124"/>
      <c r="D744" s="124"/>
      <c r="E744" s="122"/>
      <c r="F744" s="124"/>
      <c r="G744" s="122"/>
      <c r="H744" s="122"/>
      <c r="I744" s="122"/>
      <c r="J744" s="122"/>
      <c r="K744" s="122"/>
      <c r="L744" s="122"/>
      <c r="M744" s="122"/>
      <c r="N744" s="122"/>
      <c r="O744" s="122"/>
      <c r="P744" s="122"/>
      <c r="Q744" s="122"/>
      <c r="R744" s="122"/>
      <c r="S744" s="122"/>
      <c r="T744" s="122"/>
      <c r="U744" s="122"/>
      <c r="V744" s="122"/>
      <c r="W744" s="122"/>
      <c r="X744" s="122"/>
      <c r="Y744" s="122"/>
      <c r="Z744" s="122"/>
      <c r="AA744" s="122"/>
      <c r="AB744" s="122"/>
      <c r="AC744" s="122"/>
      <c r="AD744" s="122"/>
      <c r="AE744" s="122"/>
      <c r="AF744" s="122"/>
      <c r="AG744" s="122"/>
      <c r="AH744" s="122"/>
      <c r="AI744" s="122"/>
      <c r="AJ744" s="122"/>
      <c r="AK744" s="122"/>
      <c r="AL744" s="122"/>
      <c r="AM744" s="122"/>
      <c r="AN744" s="122"/>
      <c r="AO744" s="122"/>
      <c r="AP744" s="122"/>
      <c r="AQ744" s="122"/>
      <c r="AR744" s="122"/>
      <c r="AS744" s="122"/>
      <c r="AT744" s="122"/>
      <c r="AU744" s="122"/>
      <c r="AV744" s="122"/>
      <c r="AW744" s="122"/>
      <c r="AX744" s="122"/>
      <c r="AY744" s="122"/>
      <c r="AZ744" s="122"/>
      <c r="BA744" s="122"/>
      <c r="BB744" s="122"/>
      <c r="BC744" s="122"/>
      <c r="BD744" s="122"/>
      <c r="BE744" s="122"/>
      <c r="BF744" s="122"/>
      <c r="BG744" s="122"/>
      <c r="BH744" s="122"/>
      <c r="BI744" s="122"/>
      <c r="BJ744" s="122"/>
      <c r="BK744" s="122"/>
    </row>
    <row r="745" spans="1:63" ht="12.75" x14ac:dyDescent="0.2">
      <c r="A745" s="122"/>
      <c r="B745" s="124"/>
      <c r="C745" s="124"/>
      <c r="D745" s="124"/>
      <c r="E745" s="122"/>
      <c r="F745" s="124"/>
      <c r="G745" s="122"/>
      <c r="H745" s="122"/>
      <c r="I745" s="122"/>
      <c r="J745" s="122"/>
      <c r="K745" s="122"/>
      <c r="L745" s="122"/>
      <c r="M745" s="122"/>
      <c r="N745" s="122"/>
      <c r="O745" s="122"/>
      <c r="P745" s="122"/>
      <c r="Q745" s="122"/>
      <c r="R745" s="122"/>
      <c r="S745" s="122"/>
      <c r="T745" s="122"/>
      <c r="U745" s="122"/>
      <c r="V745" s="122"/>
      <c r="W745" s="122"/>
      <c r="X745" s="122"/>
      <c r="Y745" s="122"/>
      <c r="Z745" s="122"/>
      <c r="AA745" s="122"/>
      <c r="AB745" s="122"/>
      <c r="AC745" s="122"/>
      <c r="AD745" s="122"/>
      <c r="AE745" s="122"/>
      <c r="AF745" s="122"/>
      <c r="AG745" s="122"/>
      <c r="AH745" s="122"/>
      <c r="AI745" s="122"/>
      <c r="AJ745" s="122"/>
      <c r="AK745" s="122"/>
      <c r="AL745" s="122"/>
      <c r="AM745" s="122"/>
      <c r="AN745" s="122"/>
      <c r="AO745" s="122"/>
      <c r="AP745" s="122"/>
      <c r="AQ745" s="122"/>
      <c r="AR745" s="122"/>
      <c r="AS745" s="122"/>
      <c r="AT745" s="122"/>
      <c r="AU745" s="122"/>
      <c r="AV745" s="122"/>
      <c r="AW745" s="122"/>
      <c r="AX745" s="122"/>
      <c r="AY745" s="122"/>
      <c r="AZ745" s="122"/>
      <c r="BA745" s="122"/>
      <c r="BB745" s="122"/>
      <c r="BC745" s="122"/>
      <c r="BD745" s="122"/>
      <c r="BE745" s="122"/>
      <c r="BF745" s="122"/>
      <c r="BG745" s="122"/>
      <c r="BH745" s="122"/>
      <c r="BI745" s="122"/>
      <c r="BJ745" s="122"/>
      <c r="BK745" s="122"/>
    </row>
    <row r="746" spans="1:63" ht="12.75" x14ac:dyDescent="0.2">
      <c r="A746" s="122"/>
      <c r="B746" s="124"/>
      <c r="C746" s="124"/>
      <c r="D746" s="124"/>
      <c r="E746" s="122"/>
      <c r="F746" s="124"/>
      <c r="G746" s="122"/>
      <c r="H746" s="122"/>
      <c r="I746" s="122"/>
      <c r="J746" s="122"/>
      <c r="K746" s="122"/>
      <c r="L746" s="122"/>
      <c r="M746" s="122"/>
      <c r="N746" s="122"/>
      <c r="O746" s="122"/>
      <c r="P746" s="122"/>
      <c r="Q746" s="122"/>
      <c r="R746" s="122"/>
      <c r="S746" s="122"/>
      <c r="T746" s="122"/>
      <c r="U746" s="122"/>
      <c r="V746" s="122"/>
      <c r="W746" s="122"/>
      <c r="X746" s="122"/>
      <c r="Y746" s="122"/>
      <c r="Z746" s="122"/>
      <c r="AA746" s="122"/>
      <c r="AB746" s="122"/>
      <c r="AC746" s="122"/>
      <c r="AD746" s="122"/>
      <c r="AE746" s="122"/>
      <c r="AF746" s="122"/>
      <c r="AG746" s="122"/>
      <c r="AH746" s="122"/>
      <c r="AI746" s="122"/>
      <c r="AJ746" s="122"/>
      <c r="AK746" s="122"/>
      <c r="AL746" s="122"/>
      <c r="AM746" s="122"/>
      <c r="AN746" s="122"/>
      <c r="AO746" s="122"/>
      <c r="AP746" s="122"/>
      <c r="AQ746" s="122"/>
      <c r="AR746" s="122"/>
      <c r="AS746" s="122"/>
      <c r="AT746" s="122"/>
      <c r="AU746" s="122"/>
      <c r="AV746" s="122"/>
      <c r="AW746" s="122"/>
      <c r="AX746" s="122"/>
      <c r="AY746" s="122"/>
      <c r="AZ746" s="122"/>
      <c r="BA746" s="122"/>
      <c r="BB746" s="122"/>
      <c r="BC746" s="122"/>
      <c r="BD746" s="122"/>
      <c r="BE746" s="122"/>
      <c r="BF746" s="122"/>
      <c r="BG746" s="122"/>
      <c r="BH746" s="122"/>
      <c r="BI746" s="122"/>
      <c r="BJ746" s="122"/>
      <c r="BK746" s="122"/>
    </row>
    <row r="747" spans="1:63" ht="12.75" x14ac:dyDescent="0.2">
      <c r="A747" s="122"/>
      <c r="B747" s="124"/>
      <c r="C747" s="124"/>
      <c r="D747" s="124"/>
      <c r="E747" s="122"/>
      <c r="F747" s="124"/>
      <c r="G747" s="122"/>
      <c r="H747" s="122"/>
      <c r="I747" s="122"/>
      <c r="J747" s="122"/>
      <c r="K747" s="122"/>
      <c r="L747" s="122"/>
      <c r="M747" s="122"/>
      <c r="N747" s="122"/>
      <c r="O747" s="122"/>
      <c r="P747" s="122"/>
      <c r="Q747" s="122"/>
      <c r="R747" s="122"/>
      <c r="S747" s="122"/>
      <c r="T747" s="122"/>
      <c r="U747" s="122"/>
      <c r="V747" s="122"/>
      <c r="W747" s="122"/>
      <c r="X747" s="122"/>
      <c r="Y747" s="122"/>
      <c r="Z747" s="122"/>
      <c r="AA747" s="122"/>
      <c r="AB747" s="122"/>
      <c r="AC747" s="122"/>
      <c r="AD747" s="122"/>
      <c r="AE747" s="122"/>
      <c r="AF747" s="122"/>
      <c r="AG747" s="122"/>
      <c r="AH747" s="122"/>
      <c r="AI747" s="122"/>
      <c r="AJ747" s="122"/>
      <c r="AK747" s="122"/>
      <c r="AL747" s="122"/>
      <c r="AM747" s="122"/>
      <c r="AN747" s="122"/>
      <c r="AO747" s="122"/>
      <c r="AP747" s="122"/>
      <c r="AQ747" s="122"/>
      <c r="AR747" s="122"/>
      <c r="AS747" s="122"/>
      <c r="AT747" s="122"/>
      <c r="AU747" s="122"/>
      <c r="AV747" s="122"/>
      <c r="AW747" s="122"/>
      <c r="AX747" s="122"/>
      <c r="AY747" s="122"/>
      <c r="AZ747" s="122"/>
      <c r="BA747" s="122"/>
      <c r="BB747" s="122"/>
      <c r="BC747" s="122"/>
      <c r="BD747" s="122"/>
      <c r="BE747" s="122"/>
      <c r="BF747" s="122"/>
      <c r="BG747" s="122"/>
      <c r="BH747" s="122"/>
      <c r="BI747" s="122"/>
      <c r="BJ747" s="122"/>
      <c r="BK747" s="122"/>
    </row>
    <row r="748" spans="1:63" ht="12.75" x14ac:dyDescent="0.2">
      <c r="A748" s="122"/>
      <c r="B748" s="124"/>
      <c r="C748" s="124"/>
      <c r="D748" s="124"/>
      <c r="E748" s="122"/>
      <c r="F748" s="124"/>
      <c r="G748" s="122"/>
      <c r="H748" s="122"/>
      <c r="I748" s="122"/>
      <c r="J748" s="122"/>
      <c r="K748" s="122"/>
      <c r="L748" s="122"/>
      <c r="M748" s="122"/>
      <c r="N748" s="122"/>
      <c r="O748" s="122"/>
      <c r="P748" s="122"/>
      <c r="Q748" s="122"/>
      <c r="R748" s="122"/>
      <c r="S748" s="122"/>
      <c r="T748" s="122"/>
      <c r="U748" s="122"/>
      <c r="V748" s="122"/>
      <c r="W748" s="122"/>
      <c r="X748" s="122"/>
      <c r="Y748" s="122"/>
      <c r="Z748" s="122"/>
      <c r="AA748" s="122"/>
      <c r="AB748" s="122"/>
      <c r="AC748" s="122"/>
      <c r="AD748" s="122"/>
      <c r="AE748" s="122"/>
      <c r="AF748" s="122"/>
      <c r="AG748" s="122"/>
      <c r="AH748" s="122"/>
      <c r="AI748" s="122"/>
      <c r="AJ748" s="122"/>
      <c r="AK748" s="122"/>
      <c r="AL748" s="122"/>
      <c r="AM748" s="122"/>
      <c r="AN748" s="122"/>
      <c r="AO748" s="122"/>
      <c r="AP748" s="122"/>
      <c r="AQ748" s="122"/>
      <c r="AR748" s="122"/>
      <c r="AS748" s="122"/>
      <c r="AT748" s="122"/>
      <c r="AU748" s="122"/>
      <c r="AV748" s="122"/>
      <c r="AW748" s="122"/>
      <c r="AX748" s="122"/>
      <c r="AY748" s="122"/>
      <c r="AZ748" s="122"/>
      <c r="BA748" s="122"/>
      <c r="BB748" s="122"/>
      <c r="BC748" s="122"/>
      <c r="BD748" s="122"/>
      <c r="BE748" s="122"/>
      <c r="BF748" s="122"/>
      <c r="BG748" s="122"/>
      <c r="BH748" s="122"/>
      <c r="BI748" s="122"/>
      <c r="BJ748" s="122"/>
      <c r="BK748" s="122"/>
    </row>
    <row r="749" spans="1:63" ht="12.75" x14ac:dyDescent="0.2">
      <c r="A749" s="122"/>
      <c r="B749" s="124"/>
      <c r="C749" s="124"/>
      <c r="D749" s="124"/>
      <c r="E749" s="122"/>
      <c r="F749" s="124"/>
      <c r="G749" s="122"/>
      <c r="H749" s="122"/>
      <c r="I749" s="122"/>
      <c r="J749" s="122"/>
      <c r="K749" s="122"/>
      <c r="L749" s="122"/>
      <c r="M749" s="122"/>
      <c r="N749" s="122"/>
      <c r="O749" s="122"/>
      <c r="P749" s="122"/>
      <c r="Q749" s="122"/>
      <c r="R749" s="122"/>
      <c r="S749" s="122"/>
      <c r="T749" s="122"/>
      <c r="U749" s="122"/>
      <c r="V749" s="122"/>
      <c r="W749" s="122"/>
      <c r="X749" s="122"/>
      <c r="Y749" s="122"/>
      <c r="Z749" s="122"/>
      <c r="AA749" s="122"/>
      <c r="AB749" s="122"/>
      <c r="AC749" s="122"/>
      <c r="AD749" s="122"/>
      <c r="AE749" s="122"/>
      <c r="AF749" s="122"/>
      <c r="AG749" s="122"/>
      <c r="AH749" s="122"/>
      <c r="AI749" s="122"/>
      <c r="AJ749" s="122"/>
      <c r="AK749" s="122"/>
      <c r="AL749" s="122"/>
      <c r="AM749" s="122"/>
      <c r="AN749" s="122"/>
      <c r="AO749" s="122"/>
      <c r="AP749" s="122"/>
      <c r="AQ749" s="122"/>
      <c r="AR749" s="122"/>
      <c r="AS749" s="122"/>
      <c r="AT749" s="122"/>
      <c r="AU749" s="122"/>
      <c r="AV749" s="122"/>
      <c r="AW749" s="122"/>
      <c r="AX749" s="122"/>
      <c r="AY749" s="122"/>
      <c r="AZ749" s="122"/>
      <c r="BA749" s="122"/>
      <c r="BB749" s="122"/>
      <c r="BC749" s="122"/>
      <c r="BD749" s="122"/>
      <c r="BE749" s="122"/>
      <c r="BF749" s="122"/>
      <c r="BG749" s="122"/>
      <c r="BH749" s="122"/>
      <c r="BI749" s="122"/>
      <c r="BJ749" s="122"/>
      <c r="BK749" s="122"/>
    </row>
    <row r="750" spans="1:63" ht="12.75" x14ac:dyDescent="0.2">
      <c r="A750" s="122"/>
      <c r="B750" s="124"/>
      <c r="C750" s="124"/>
      <c r="D750" s="124"/>
      <c r="E750" s="122"/>
      <c r="F750" s="124"/>
      <c r="G750" s="122"/>
      <c r="H750" s="122"/>
      <c r="I750" s="122"/>
      <c r="J750" s="122"/>
      <c r="K750" s="122"/>
      <c r="L750" s="122"/>
      <c r="M750" s="122"/>
      <c r="N750" s="122"/>
      <c r="O750" s="122"/>
      <c r="P750" s="122"/>
      <c r="Q750" s="122"/>
      <c r="R750" s="122"/>
      <c r="S750" s="122"/>
      <c r="T750" s="122"/>
      <c r="U750" s="122"/>
      <c r="V750" s="122"/>
      <c r="W750" s="122"/>
      <c r="X750" s="122"/>
      <c r="Y750" s="122"/>
      <c r="Z750" s="122"/>
      <c r="AA750" s="122"/>
      <c r="AB750" s="122"/>
      <c r="AC750" s="122"/>
      <c r="AD750" s="122"/>
      <c r="AE750" s="122"/>
      <c r="AF750" s="122"/>
      <c r="AG750" s="122"/>
      <c r="AH750" s="122"/>
      <c r="AI750" s="122"/>
      <c r="AJ750" s="122"/>
      <c r="AK750" s="122"/>
      <c r="AL750" s="122"/>
      <c r="AM750" s="122"/>
      <c r="AN750" s="122"/>
      <c r="AO750" s="122"/>
      <c r="AP750" s="122"/>
      <c r="AQ750" s="122"/>
      <c r="AR750" s="122"/>
      <c r="AS750" s="122"/>
      <c r="AT750" s="122"/>
      <c r="AU750" s="122"/>
      <c r="AV750" s="122"/>
      <c r="AW750" s="122"/>
      <c r="AX750" s="122"/>
      <c r="AY750" s="122"/>
      <c r="AZ750" s="122"/>
      <c r="BA750" s="122"/>
      <c r="BB750" s="122"/>
      <c r="BC750" s="122"/>
      <c r="BD750" s="122"/>
      <c r="BE750" s="122"/>
      <c r="BF750" s="122"/>
      <c r="BG750" s="122"/>
      <c r="BH750" s="122"/>
      <c r="BI750" s="122"/>
      <c r="BJ750" s="122"/>
      <c r="BK750" s="122"/>
    </row>
    <row r="751" spans="1:63" ht="12.75" x14ac:dyDescent="0.2">
      <c r="A751" s="122"/>
      <c r="B751" s="124"/>
      <c r="C751" s="124"/>
      <c r="D751" s="124"/>
      <c r="E751" s="122"/>
      <c r="F751" s="124"/>
      <c r="G751" s="122"/>
      <c r="H751" s="122"/>
      <c r="I751" s="122"/>
      <c r="J751" s="122"/>
      <c r="K751" s="122"/>
      <c r="L751" s="122"/>
      <c r="M751" s="122"/>
      <c r="N751" s="122"/>
      <c r="O751" s="122"/>
      <c r="P751" s="122"/>
      <c r="Q751" s="122"/>
      <c r="R751" s="122"/>
      <c r="S751" s="122"/>
      <c r="T751" s="122"/>
      <c r="U751" s="122"/>
      <c r="V751" s="122"/>
      <c r="W751" s="122"/>
      <c r="X751" s="122"/>
      <c r="Y751" s="122"/>
      <c r="Z751" s="122"/>
      <c r="AA751" s="122"/>
      <c r="AB751" s="122"/>
      <c r="AC751" s="122"/>
      <c r="AD751" s="122"/>
      <c r="AE751" s="122"/>
      <c r="AF751" s="122"/>
      <c r="AG751" s="122"/>
      <c r="AH751" s="122"/>
      <c r="AI751" s="122"/>
      <c r="AJ751" s="122"/>
      <c r="AK751" s="122"/>
      <c r="AL751" s="122"/>
      <c r="AM751" s="122"/>
      <c r="AN751" s="122"/>
      <c r="AO751" s="122"/>
      <c r="AP751" s="122"/>
      <c r="AQ751" s="122"/>
      <c r="AR751" s="122"/>
      <c r="AS751" s="122"/>
      <c r="AT751" s="122"/>
      <c r="AU751" s="122"/>
      <c r="AV751" s="122"/>
      <c r="AW751" s="122"/>
      <c r="AX751" s="122"/>
      <c r="AY751" s="122"/>
      <c r="AZ751" s="122"/>
      <c r="BA751" s="122"/>
      <c r="BB751" s="122"/>
      <c r="BC751" s="122"/>
      <c r="BD751" s="122"/>
      <c r="BE751" s="122"/>
      <c r="BF751" s="122"/>
      <c r="BG751" s="122"/>
      <c r="BH751" s="122"/>
      <c r="BI751" s="122"/>
      <c r="BJ751" s="122"/>
      <c r="BK751" s="122"/>
    </row>
    <row r="752" spans="1:63" ht="12.75" x14ac:dyDescent="0.2">
      <c r="A752" s="122"/>
      <c r="B752" s="124"/>
      <c r="C752" s="124"/>
      <c r="D752" s="124"/>
      <c r="E752" s="122"/>
      <c r="F752" s="124"/>
      <c r="G752" s="122"/>
      <c r="H752" s="122"/>
      <c r="I752" s="122"/>
      <c r="J752" s="122"/>
      <c r="K752" s="122"/>
      <c r="L752" s="122"/>
      <c r="M752" s="122"/>
      <c r="N752" s="122"/>
      <c r="O752" s="122"/>
      <c r="P752" s="122"/>
      <c r="Q752" s="122"/>
      <c r="R752" s="122"/>
      <c r="S752" s="122"/>
      <c r="T752" s="122"/>
      <c r="U752" s="122"/>
      <c r="V752" s="122"/>
      <c r="W752" s="122"/>
      <c r="X752" s="122"/>
      <c r="Y752" s="122"/>
      <c r="Z752" s="122"/>
      <c r="AA752" s="122"/>
      <c r="AB752" s="122"/>
      <c r="AC752" s="122"/>
      <c r="AD752" s="122"/>
      <c r="AE752" s="122"/>
      <c r="AF752" s="122"/>
      <c r="AG752" s="122"/>
      <c r="AH752" s="122"/>
      <c r="AI752" s="122"/>
      <c r="AJ752" s="122"/>
      <c r="AK752" s="122"/>
      <c r="AL752" s="122"/>
      <c r="AM752" s="122"/>
      <c r="AN752" s="122"/>
      <c r="AO752" s="122"/>
      <c r="AP752" s="122"/>
      <c r="AQ752" s="122"/>
      <c r="AR752" s="122"/>
      <c r="AS752" s="122"/>
      <c r="AT752" s="122"/>
      <c r="AU752" s="122"/>
      <c r="AV752" s="122"/>
      <c r="AW752" s="122"/>
      <c r="AX752" s="122"/>
      <c r="AY752" s="122"/>
      <c r="AZ752" s="122"/>
      <c r="BA752" s="122"/>
      <c r="BB752" s="122"/>
      <c r="BC752" s="122"/>
      <c r="BD752" s="122"/>
      <c r="BE752" s="122"/>
      <c r="BF752" s="122"/>
      <c r="BG752" s="122"/>
      <c r="BH752" s="122"/>
      <c r="BI752" s="122"/>
      <c r="BJ752" s="122"/>
      <c r="BK752" s="122"/>
    </row>
    <row r="753" spans="1:63" ht="12.75" x14ac:dyDescent="0.2">
      <c r="A753" s="122"/>
      <c r="B753" s="124"/>
      <c r="C753" s="124"/>
      <c r="D753" s="124"/>
      <c r="E753" s="122"/>
      <c r="F753" s="124"/>
      <c r="G753" s="122"/>
      <c r="H753" s="122"/>
      <c r="I753" s="122"/>
      <c r="J753" s="122"/>
      <c r="K753" s="122"/>
      <c r="L753" s="122"/>
      <c r="M753" s="122"/>
      <c r="N753" s="122"/>
      <c r="O753" s="122"/>
      <c r="P753" s="122"/>
      <c r="Q753" s="122"/>
      <c r="R753" s="122"/>
      <c r="S753" s="122"/>
      <c r="T753" s="122"/>
      <c r="U753" s="122"/>
      <c r="V753" s="122"/>
      <c r="W753" s="122"/>
      <c r="X753" s="122"/>
      <c r="Y753" s="122"/>
      <c r="Z753" s="122"/>
      <c r="AA753" s="122"/>
      <c r="AB753" s="122"/>
      <c r="AC753" s="122"/>
      <c r="AD753" s="122"/>
      <c r="AE753" s="122"/>
      <c r="AF753" s="122"/>
      <c r="AG753" s="122"/>
      <c r="AH753" s="122"/>
      <c r="AI753" s="122"/>
      <c r="AJ753" s="122"/>
      <c r="AK753" s="122"/>
      <c r="AL753" s="122"/>
      <c r="AM753" s="122"/>
      <c r="AN753" s="122"/>
      <c r="AO753" s="122"/>
      <c r="AP753" s="122"/>
      <c r="AQ753" s="122"/>
      <c r="AR753" s="122"/>
      <c r="AS753" s="122"/>
      <c r="AT753" s="122"/>
      <c r="AU753" s="122"/>
      <c r="AV753" s="122"/>
      <c r="AW753" s="122"/>
      <c r="AX753" s="122"/>
      <c r="AY753" s="122"/>
      <c r="AZ753" s="122"/>
      <c r="BA753" s="122"/>
      <c r="BB753" s="122"/>
      <c r="BC753" s="122"/>
      <c r="BD753" s="122"/>
      <c r="BE753" s="122"/>
      <c r="BF753" s="122"/>
      <c r="BG753" s="122"/>
      <c r="BH753" s="122"/>
      <c r="BI753" s="122"/>
      <c r="BJ753" s="122"/>
      <c r="BK753" s="122"/>
    </row>
    <row r="754" spans="1:63" ht="12.75" x14ac:dyDescent="0.2">
      <c r="A754" s="122"/>
      <c r="B754" s="124"/>
      <c r="C754" s="124"/>
      <c r="D754" s="124"/>
      <c r="E754" s="122"/>
      <c r="F754" s="124"/>
      <c r="G754" s="122"/>
      <c r="H754" s="122"/>
      <c r="I754" s="122"/>
      <c r="J754" s="122"/>
      <c r="K754" s="122"/>
      <c r="L754" s="122"/>
      <c r="M754" s="122"/>
      <c r="N754" s="122"/>
      <c r="O754" s="122"/>
      <c r="P754" s="122"/>
      <c r="Q754" s="122"/>
      <c r="R754" s="122"/>
      <c r="S754" s="122"/>
      <c r="T754" s="122"/>
      <c r="U754" s="122"/>
      <c r="V754" s="122"/>
      <c r="W754" s="122"/>
      <c r="X754" s="122"/>
      <c r="Y754" s="122"/>
      <c r="Z754" s="122"/>
      <c r="AA754" s="122"/>
      <c r="AB754" s="122"/>
      <c r="AC754" s="122"/>
      <c r="AD754" s="122"/>
      <c r="AE754" s="122"/>
      <c r="AF754" s="122"/>
      <c r="AG754" s="122"/>
      <c r="AH754" s="122"/>
      <c r="AI754" s="122"/>
      <c r="AJ754" s="122"/>
      <c r="AK754" s="122"/>
      <c r="AL754" s="122"/>
      <c r="AM754" s="122"/>
      <c r="AN754" s="122"/>
      <c r="AO754" s="122"/>
      <c r="AP754" s="122"/>
      <c r="AQ754" s="122"/>
      <c r="AR754" s="122"/>
      <c r="AS754" s="122"/>
      <c r="AT754" s="122"/>
      <c r="AU754" s="122"/>
      <c r="AV754" s="122"/>
      <c r="AW754" s="122"/>
      <c r="AX754" s="122"/>
      <c r="AY754" s="122"/>
      <c r="AZ754" s="122"/>
      <c r="BA754" s="122"/>
      <c r="BB754" s="122"/>
      <c r="BC754" s="122"/>
      <c r="BD754" s="122"/>
      <c r="BE754" s="122"/>
      <c r="BF754" s="122"/>
      <c r="BG754" s="122"/>
      <c r="BH754" s="122"/>
      <c r="BI754" s="122"/>
      <c r="BJ754" s="122"/>
      <c r="BK754" s="122"/>
    </row>
    <row r="755" spans="1:63" ht="12.75" x14ac:dyDescent="0.2">
      <c r="A755" s="122"/>
      <c r="B755" s="124"/>
      <c r="C755" s="124"/>
      <c r="D755" s="124"/>
      <c r="E755" s="122"/>
      <c r="F755" s="124"/>
      <c r="G755" s="122"/>
      <c r="H755" s="122"/>
      <c r="I755" s="122"/>
      <c r="J755" s="122"/>
      <c r="K755" s="122"/>
      <c r="L755" s="122"/>
      <c r="M755" s="122"/>
      <c r="N755" s="122"/>
      <c r="O755" s="122"/>
      <c r="P755" s="122"/>
      <c r="Q755" s="122"/>
      <c r="R755" s="122"/>
      <c r="S755" s="122"/>
      <c r="T755" s="122"/>
      <c r="U755" s="122"/>
      <c r="V755" s="122"/>
      <c r="W755" s="122"/>
      <c r="X755" s="122"/>
      <c r="Y755" s="122"/>
      <c r="Z755" s="122"/>
      <c r="AA755" s="122"/>
      <c r="AB755" s="122"/>
      <c r="AC755" s="122"/>
      <c r="AD755" s="122"/>
      <c r="AE755" s="122"/>
      <c r="AF755" s="122"/>
      <c r="AG755" s="122"/>
      <c r="AH755" s="122"/>
      <c r="AI755" s="122"/>
      <c r="AJ755" s="122"/>
      <c r="AK755" s="122"/>
      <c r="AL755" s="122"/>
      <c r="AM755" s="122"/>
      <c r="AN755" s="122"/>
      <c r="AO755" s="122"/>
      <c r="AP755" s="122"/>
      <c r="AQ755" s="122"/>
      <c r="AR755" s="122"/>
      <c r="AS755" s="122"/>
      <c r="AT755" s="122"/>
      <c r="AU755" s="122"/>
      <c r="AV755" s="122"/>
      <c r="AW755" s="122"/>
      <c r="AX755" s="122"/>
      <c r="AY755" s="122"/>
      <c r="AZ755" s="122"/>
      <c r="BA755" s="122"/>
      <c r="BB755" s="122"/>
      <c r="BC755" s="122"/>
      <c r="BD755" s="122"/>
      <c r="BE755" s="122"/>
      <c r="BF755" s="122"/>
      <c r="BG755" s="122"/>
      <c r="BH755" s="122"/>
      <c r="BI755" s="122"/>
      <c r="BJ755" s="122"/>
      <c r="BK755" s="122"/>
    </row>
    <row r="756" spans="1:63" ht="12.75" x14ac:dyDescent="0.2">
      <c r="A756" s="122"/>
      <c r="B756" s="124"/>
      <c r="C756" s="124"/>
      <c r="D756" s="124"/>
      <c r="E756" s="122"/>
      <c r="F756" s="124"/>
      <c r="G756" s="122"/>
      <c r="H756" s="122"/>
      <c r="I756" s="122"/>
      <c r="J756" s="122"/>
      <c r="K756" s="122"/>
      <c r="L756" s="122"/>
      <c r="M756" s="122"/>
      <c r="N756" s="122"/>
      <c r="O756" s="122"/>
      <c r="P756" s="122"/>
      <c r="Q756" s="122"/>
      <c r="R756" s="122"/>
      <c r="S756" s="122"/>
      <c r="T756" s="122"/>
      <c r="U756" s="122"/>
      <c r="V756" s="122"/>
      <c r="W756" s="122"/>
      <c r="X756" s="122"/>
      <c r="Y756" s="122"/>
      <c r="Z756" s="122"/>
      <c r="AA756" s="122"/>
      <c r="AB756" s="122"/>
      <c r="AC756" s="122"/>
      <c r="AD756" s="122"/>
      <c r="AE756" s="122"/>
      <c r="AF756" s="122"/>
      <c r="AG756" s="122"/>
      <c r="AH756" s="122"/>
      <c r="AI756" s="122"/>
      <c r="AJ756" s="122"/>
      <c r="AK756" s="122"/>
      <c r="AL756" s="122"/>
      <c r="AM756" s="122"/>
      <c r="AN756" s="122"/>
      <c r="AO756" s="122"/>
      <c r="AP756" s="122"/>
      <c r="AQ756" s="122"/>
      <c r="AR756" s="122"/>
      <c r="AS756" s="122"/>
      <c r="AT756" s="122"/>
      <c r="AU756" s="122"/>
      <c r="AV756" s="122"/>
      <c r="AW756" s="122"/>
      <c r="AX756" s="122"/>
      <c r="AY756" s="122"/>
      <c r="AZ756" s="122"/>
      <c r="BA756" s="122"/>
      <c r="BB756" s="122"/>
      <c r="BC756" s="122"/>
      <c r="BD756" s="122"/>
      <c r="BE756" s="122"/>
      <c r="BF756" s="122"/>
      <c r="BG756" s="122"/>
      <c r="BH756" s="122"/>
      <c r="BI756" s="122"/>
      <c r="BJ756" s="122"/>
      <c r="BK756" s="122"/>
    </row>
    <row r="757" spans="1:63" ht="12.75" x14ac:dyDescent="0.2">
      <c r="A757" s="122"/>
      <c r="B757" s="124"/>
      <c r="C757" s="124"/>
      <c r="D757" s="124"/>
      <c r="E757" s="122"/>
      <c r="F757" s="124"/>
      <c r="G757" s="122"/>
      <c r="H757" s="122"/>
      <c r="I757" s="122"/>
      <c r="J757" s="122"/>
      <c r="K757" s="122"/>
      <c r="L757" s="122"/>
      <c r="M757" s="122"/>
      <c r="N757" s="122"/>
      <c r="O757" s="122"/>
      <c r="P757" s="122"/>
      <c r="Q757" s="122"/>
      <c r="R757" s="122"/>
      <c r="S757" s="122"/>
      <c r="T757" s="122"/>
      <c r="U757" s="122"/>
      <c r="V757" s="122"/>
      <c r="W757" s="122"/>
      <c r="X757" s="122"/>
      <c r="Y757" s="122"/>
      <c r="Z757" s="122"/>
      <c r="AA757" s="122"/>
      <c r="AB757" s="122"/>
      <c r="AC757" s="122"/>
      <c r="AD757" s="122"/>
      <c r="AE757" s="122"/>
      <c r="AF757" s="122"/>
      <c r="AG757" s="122"/>
      <c r="AH757" s="122"/>
      <c r="AI757" s="122"/>
      <c r="AJ757" s="122"/>
      <c r="AK757" s="122"/>
      <c r="AL757" s="122"/>
      <c r="AM757" s="122"/>
      <c r="AN757" s="122"/>
      <c r="AO757" s="122"/>
      <c r="AP757" s="122"/>
      <c r="AQ757" s="122"/>
      <c r="AR757" s="122"/>
      <c r="AS757" s="122"/>
      <c r="AT757" s="122"/>
      <c r="AU757" s="122"/>
      <c r="AV757" s="122"/>
      <c r="AW757" s="122"/>
      <c r="AX757" s="122"/>
      <c r="AY757" s="122"/>
      <c r="AZ757" s="122"/>
      <c r="BA757" s="122"/>
      <c r="BB757" s="122"/>
      <c r="BC757" s="122"/>
      <c r="BD757" s="122"/>
      <c r="BE757" s="122"/>
      <c r="BF757" s="122"/>
      <c r="BG757" s="122"/>
      <c r="BH757" s="122"/>
      <c r="BI757" s="122"/>
      <c r="BJ757" s="122"/>
      <c r="BK757" s="122"/>
    </row>
    <row r="758" spans="1:63" ht="12.75" x14ac:dyDescent="0.2">
      <c r="A758" s="122"/>
      <c r="B758" s="124"/>
      <c r="C758" s="124"/>
      <c r="D758" s="124"/>
      <c r="E758" s="122"/>
      <c r="F758" s="124"/>
      <c r="G758" s="122"/>
      <c r="H758" s="122"/>
      <c r="I758" s="122"/>
      <c r="J758" s="122"/>
      <c r="K758" s="122"/>
      <c r="L758" s="122"/>
      <c r="M758" s="122"/>
      <c r="N758" s="122"/>
      <c r="O758" s="122"/>
      <c r="P758" s="122"/>
      <c r="Q758" s="122"/>
      <c r="R758" s="122"/>
      <c r="S758" s="122"/>
      <c r="T758" s="122"/>
      <c r="U758" s="122"/>
      <c r="V758" s="122"/>
      <c r="W758" s="122"/>
      <c r="X758" s="122"/>
      <c r="Y758" s="122"/>
      <c r="Z758" s="122"/>
      <c r="AA758" s="122"/>
      <c r="AB758" s="122"/>
      <c r="AC758" s="122"/>
      <c r="AD758" s="122"/>
      <c r="AE758" s="122"/>
      <c r="AF758" s="122"/>
      <c r="AG758" s="122"/>
      <c r="AH758" s="122"/>
      <c r="AI758" s="122"/>
      <c r="AJ758" s="122"/>
      <c r="AK758" s="122"/>
      <c r="AL758" s="122"/>
      <c r="AM758" s="122"/>
      <c r="AN758" s="122"/>
      <c r="AO758" s="122"/>
      <c r="AP758" s="122"/>
      <c r="AQ758" s="122"/>
      <c r="AR758" s="122"/>
      <c r="AS758" s="122"/>
      <c r="AT758" s="122"/>
      <c r="AU758" s="122"/>
      <c r="AV758" s="122"/>
      <c r="AW758" s="122"/>
      <c r="AX758" s="122"/>
      <c r="AY758" s="122"/>
      <c r="AZ758" s="122"/>
      <c r="BA758" s="122"/>
      <c r="BB758" s="122"/>
      <c r="BC758" s="122"/>
      <c r="BD758" s="122"/>
      <c r="BE758" s="122"/>
      <c r="BF758" s="122"/>
      <c r="BG758" s="122"/>
      <c r="BH758" s="122"/>
      <c r="BI758" s="122"/>
      <c r="BJ758" s="122"/>
      <c r="BK758" s="122"/>
    </row>
    <row r="759" spans="1:63" ht="12.75" x14ac:dyDescent="0.2">
      <c r="A759" s="122"/>
      <c r="B759" s="124"/>
      <c r="C759" s="124"/>
      <c r="D759" s="124"/>
      <c r="E759" s="122"/>
      <c r="F759" s="124"/>
      <c r="G759" s="122"/>
      <c r="H759" s="122"/>
      <c r="I759" s="122"/>
      <c r="J759" s="122"/>
      <c r="K759" s="122"/>
      <c r="L759" s="122"/>
      <c r="M759" s="122"/>
      <c r="N759" s="122"/>
      <c r="O759" s="122"/>
      <c r="P759" s="122"/>
      <c r="Q759" s="122"/>
      <c r="R759" s="122"/>
      <c r="S759" s="122"/>
      <c r="T759" s="122"/>
      <c r="U759" s="122"/>
      <c r="V759" s="122"/>
      <c r="W759" s="122"/>
      <c r="X759" s="122"/>
      <c r="Y759" s="122"/>
      <c r="Z759" s="122"/>
      <c r="AA759" s="122"/>
      <c r="AB759" s="122"/>
      <c r="AC759" s="122"/>
      <c r="AD759" s="122"/>
      <c r="AE759" s="122"/>
      <c r="AF759" s="122"/>
      <c r="AG759" s="122"/>
      <c r="AH759" s="122"/>
      <c r="AI759" s="122"/>
      <c r="AJ759" s="122"/>
      <c r="AK759" s="122"/>
      <c r="AL759" s="122"/>
      <c r="AM759" s="122"/>
      <c r="AN759" s="122"/>
      <c r="AO759" s="122"/>
      <c r="AP759" s="122"/>
      <c r="AQ759" s="122"/>
      <c r="AR759" s="122"/>
      <c r="AS759" s="122"/>
      <c r="AT759" s="122"/>
      <c r="AU759" s="122"/>
      <c r="AV759" s="122"/>
      <c r="AW759" s="122"/>
      <c r="AX759" s="122"/>
      <c r="AY759" s="122"/>
      <c r="AZ759" s="122"/>
      <c r="BA759" s="122"/>
      <c r="BB759" s="122"/>
      <c r="BC759" s="122"/>
      <c r="BD759" s="122"/>
      <c r="BE759" s="122"/>
      <c r="BF759" s="122"/>
      <c r="BG759" s="122"/>
      <c r="BH759" s="122"/>
      <c r="BI759" s="122"/>
      <c r="BJ759" s="122"/>
      <c r="BK759" s="122"/>
    </row>
    <row r="760" spans="1:63" ht="12.75" x14ac:dyDescent="0.2">
      <c r="A760" s="122"/>
      <c r="B760" s="124"/>
      <c r="C760" s="124"/>
      <c r="D760" s="124"/>
      <c r="E760" s="122"/>
      <c r="F760" s="124"/>
      <c r="G760" s="122"/>
      <c r="H760" s="122"/>
      <c r="I760" s="122"/>
      <c r="J760" s="122"/>
      <c r="K760" s="122"/>
      <c r="L760" s="122"/>
      <c r="M760" s="122"/>
      <c r="N760" s="122"/>
      <c r="O760" s="122"/>
      <c r="P760" s="122"/>
      <c r="Q760" s="122"/>
      <c r="R760" s="122"/>
      <c r="S760" s="122"/>
      <c r="T760" s="122"/>
      <c r="U760" s="122"/>
      <c r="V760" s="122"/>
      <c r="W760" s="122"/>
      <c r="X760" s="122"/>
      <c r="Y760" s="122"/>
      <c r="Z760" s="122"/>
      <c r="AA760" s="122"/>
      <c r="AB760" s="122"/>
      <c r="AC760" s="122"/>
      <c r="AD760" s="122"/>
      <c r="AE760" s="122"/>
      <c r="AF760" s="122"/>
      <c r="AG760" s="122"/>
      <c r="AH760" s="122"/>
      <c r="AI760" s="122"/>
      <c r="AJ760" s="122"/>
      <c r="AK760" s="122"/>
      <c r="AL760" s="122"/>
      <c r="AM760" s="122"/>
      <c r="AN760" s="122"/>
      <c r="AO760" s="122"/>
      <c r="AP760" s="122"/>
      <c r="AQ760" s="122"/>
      <c r="AR760" s="122"/>
      <c r="AS760" s="122"/>
      <c r="AT760" s="122"/>
      <c r="AU760" s="122"/>
      <c r="AV760" s="122"/>
      <c r="AW760" s="122"/>
      <c r="AX760" s="122"/>
      <c r="AY760" s="122"/>
      <c r="AZ760" s="122"/>
      <c r="BA760" s="122"/>
      <c r="BB760" s="122"/>
      <c r="BC760" s="122"/>
      <c r="BD760" s="122"/>
      <c r="BE760" s="122"/>
      <c r="BF760" s="122"/>
      <c r="BG760" s="122"/>
      <c r="BH760" s="122"/>
      <c r="BI760" s="122"/>
      <c r="BJ760" s="122"/>
      <c r="BK760" s="122"/>
    </row>
    <row r="761" spans="1:63" ht="12.75" x14ac:dyDescent="0.2">
      <c r="A761" s="122"/>
      <c r="B761" s="124"/>
      <c r="C761" s="124"/>
      <c r="D761" s="124"/>
      <c r="E761" s="122"/>
      <c r="F761" s="124"/>
      <c r="G761" s="122"/>
      <c r="H761" s="122"/>
      <c r="I761" s="122"/>
      <c r="J761" s="122"/>
      <c r="K761" s="122"/>
      <c r="L761" s="122"/>
      <c r="M761" s="122"/>
      <c r="N761" s="122"/>
      <c r="O761" s="122"/>
      <c r="P761" s="122"/>
      <c r="Q761" s="122"/>
      <c r="R761" s="122"/>
      <c r="S761" s="122"/>
      <c r="T761" s="122"/>
      <c r="U761" s="122"/>
      <c r="V761" s="122"/>
      <c r="W761" s="122"/>
      <c r="X761" s="122"/>
      <c r="Y761" s="122"/>
      <c r="Z761" s="122"/>
      <c r="AA761" s="122"/>
      <c r="AB761" s="122"/>
      <c r="AC761" s="122"/>
      <c r="AD761" s="122"/>
      <c r="AE761" s="122"/>
      <c r="AF761" s="122"/>
      <c r="AG761" s="122"/>
      <c r="AH761" s="122"/>
      <c r="AI761" s="122"/>
      <c r="AJ761" s="122"/>
      <c r="AK761" s="122"/>
      <c r="AL761" s="122"/>
      <c r="AM761" s="122"/>
      <c r="AN761" s="122"/>
      <c r="AO761" s="122"/>
      <c r="AP761" s="122"/>
      <c r="AQ761" s="122"/>
      <c r="AR761" s="122"/>
      <c r="AS761" s="122"/>
      <c r="AT761" s="122"/>
      <c r="AU761" s="122"/>
      <c r="AV761" s="122"/>
      <c r="AW761" s="122"/>
      <c r="AX761" s="122"/>
      <c r="AY761" s="122"/>
      <c r="AZ761" s="122"/>
      <c r="BA761" s="122"/>
      <c r="BB761" s="122"/>
      <c r="BC761" s="122"/>
      <c r="BD761" s="122"/>
      <c r="BE761" s="122"/>
      <c r="BF761" s="122"/>
      <c r="BG761" s="122"/>
      <c r="BH761" s="122"/>
      <c r="BI761" s="122"/>
      <c r="BJ761" s="122"/>
      <c r="BK761" s="122"/>
    </row>
    <row r="762" spans="1:63" ht="12.75" x14ac:dyDescent="0.2">
      <c r="A762" s="122"/>
      <c r="B762" s="124"/>
      <c r="C762" s="124"/>
      <c r="D762" s="124"/>
      <c r="E762" s="122"/>
      <c r="F762" s="124"/>
      <c r="G762" s="122"/>
      <c r="H762" s="122"/>
      <c r="I762" s="122"/>
      <c r="J762" s="122"/>
      <c r="K762" s="122"/>
      <c r="L762" s="122"/>
      <c r="M762" s="122"/>
      <c r="N762" s="122"/>
      <c r="O762" s="122"/>
      <c r="P762" s="122"/>
      <c r="Q762" s="122"/>
      <c r="R762" s="122"/>
      <c r="S762" s="122"/>
      <c r="T762" s="122"/>
      <c r="U762" s="122"/>
      <c r="V762" s="122"/>
      <c r="W762" s="122"/>
      <c r="X762" s="122"/>
      <c r="Y762" s="122"/>
      <c r="Z762" s="122"/>
      <c r="AA762" s="122"/>
      <c r="AB762" s="122"/>
      <c r="AC762" s="122"/>
      <c r="AD762" s="122"/>
      <c r="AE762" s="122"/>
      <c r="AF762" s="122"/>
      <c r="AG762" s="122"/>
      <c r="AH762" s="122"/>
      <c r="AI762" s="122"/>
      <c r="AJ762" s="122"/>
      <c r="AK762" s="122"/>
      <c r="AL762" s="122"/>
      <c r="AM762" s="122"/>
      <c r="AN762" s="122"/>
      <c r="AO762" s="122"/>
      <c r="AP762" s="122"/>
      <c r="AQ762" s="122"/>
      <c r="AR762" s="122"/>
      <c r="AS762" s="122"/>
      <c r="AT762" s="122"/>
      <c r="AU762" s="122"/>
      <c r="AV762" s="122"/>
      <c r="AW762" s="122"/>
      <c r="AX762" s="122"/>
      <c r="AY762" s="122"/>
      <c r="AZ762" s="122"/>
      <c r="BA762" s="122"/>
      <c r="BB762" s="122"/>
      <c r="BC762" s="122"/>
      <c r="BD762" s="122"/>
      <c r="BE762" s="122"/>
      <c r="BF762" s="122"/>
      <c r="BG762" s="122"/>
      <c r="BH762" s="122"/>
      <c r="BI762" s="122"/>
      <c r="BJ762" s="122"/>
      <c r="BK762" s="122"/>
    </row>
    <row r="763" spans="1:63" ht="12.75" x14ac:dyDescent="0.2">
      <c r="A763" s="122"/>
      <c r="B763" s="124"/>
      <c r="C763" s="124"/>
      <c r="D763" s="124"/>
      <c r="E763" s="122"/>
      <c r="F763" s="124"/>
      <c r="G763" s="122"/>
      <c r="H763" s="122"/>
      <c r="I763" s="122"/>
      <c r="J763" s="122"/>
      <c r="K763" s="122"/>
      <c r="L763" s="122"/>
      <c r="M763" s="122"/>
      <c r="N763" s="122"/>
      <c r="O763" s="122"/>
      <c r="P763" s="122"/>
      <c r="Q763" s="122"/>
      <c r="R763" s="122"/>
      <c r="S763" s="122"/>
      <c r="T763" s="122"/>
      <c r="U763" s="122"/>
      <c r="V763" s="122"/>
      <c r="W763" s="122"/>
      <c r="X763" s="122"/>
      <c r="Y763" s="122"/>
      <c r="Z763" s="122"/>
      <c r="AA763" s="122"/>
      <c r="AB763" s="122"/>
      <c r="AC763" s="122"/>
      <c r="AD763" s="122"/>
      <c r="AE763" s="122"/>
      <c r="AF763" s="122"/>
      <c r="AG763" s="122"/>
      <c r="AH763" s="122"/>
      <c r="AI763" s="122"/>
      <c r="AJ763" s="122"/>
      <c r="AK763" s="122"/>
      <c r="AL763" s="122"/>
      <c r="AM763" s="122"/>
      <c r="AN763" s="122"/>
      <c r="AO763" s="122"/>
      <c r="AP763" s="122"/>
      <c r="AQ763" s="122"/>
      <c r="AR763" s="122"/>
      <c r="AS763" s="122"/>
      <c r="AT763" s="122"/>
      <c r="AU763" s="122"/>
      <c r="AV763" s="122"/>
      <c r="AW763" s="122"/>
      <c r="AX763" s="122"/>
      <c r="AY763" s="122"/>
      <c r="AZ763" s="122"/>
      <c r="BA763" s="122"/>
      <c r="BB763" s="122"/>
      <c r="BC763" s="122"/>
      <c r="BD763" s="122"/>
      <c r="BE763" s="122"/>
      <c r="BF763" s="122"/>
      <c r="BG763" s="122"/>
      <c r="BH763" s="122"/>
      <c r="BI763" s="122"/>
      <c r="BJ763" s="122"/>
      <c r="BK763" s="122"/>
    </row>
    <row r="764" spans="1:63" ht="12.75" x14ac:dyDescent="0.2">
      <c r="A764" s="122"/>
      <c r="B764" s="124"/>
      <c r="C764" s="124"/>
      <c r="D764" s="124"/>
      <c r="E764" s="122"/>
      <c r="F764" s="124"/>
      <c r="G764" s="122"/>
      <c r="H764" s="122"/>
      <c r="I764" s="122"/>
      <c r="J764" s="122"/>
      <c r="K764" s="122"/>
      <c r="L764" s="122"/>
      <c r="M764" s="122"/>
      <c r="N764" s="122"/>
      <c r="O764" s="122"/>
      <c r="P764" s="122"/>
      <c r="Q764" s="122"/>
      <c r="R764" s="122"/>
      <c r="S764" s="122"/>
      <c r="T764" s="122"/>
      <c r="U764" s="122"/>
      <c r="V764" s="122"/>
      <c r="W764" s="122"/>
      <c r="X764" s="122"/>
      <c r="Y764" s="122"/>
      <c r="Z764" s="122"/>
      <c r="AA764" s="122"/>
      <c r="AB764" s="122"/>
      <c r="AC764" s="122"/>
      <c r="AD764" s="122"/>
      <c r="AE764" s="122"/>
      <c r="AF764" s="122"/>
      <c r="AG764" s="122"/>
      <c r="AH764" s="122"/>
      <c r="AI764" s="122"/>
      <c r="AJ764" s="122"/>
      <c r="AK764" s="122"/>
      <c r="AL764" s="122"/>
      <c r="AM764" s="122"/>
      <c r="AN764" s="122"/>
      <c r="AO764" s="122"/>
      <c r="AP764" s="122"/>
      <c r="AQ764" s="122"/>
      <c r="AR764" s="122"/>
      <c r="AS764" s="122"/>
      <c r="AT764" s="122"/>
      <c r="AU764" s="122"/>
      <c r="AV764" s="122"/>
      <c r="AW764" s="122"/>
      <c r="AX764" s="122"/>
      <c r="AY764" s="122"/>
      <c r="AZ764" s="122"/>
      <c r="BA764" s="122"/>
      <c r="BB764" s="122"/>
      <c r="BC764" s="122"/>
      <c r="BD764" s="122"/>
      <c r="BE764" s="122"/>
      <c r="BF764" s="122"/>
      <c r="BG764" s="122"/>
      <c r="BH764" s="122"/>
      <c r="BI764" s="122"/>
      <c r="BJ764" s="122"/>
      <c r="BK764" s="122"/>
    </row>
    <row r="765" spans="1:63" ht="12.75" x14ac:dyDescent="0.2">
      <c r="A765" s="122"/>
      <c r="B765" s="124"/>
      <c r="C765" s="124"/>
      <c r="D765" s="124"/>
      <c r="E765" s="122"/>
      <c r="F765" s="124"/>
      <c r="G765" s="122"/>
      <c r="H765" s="122"/>
      <c r="I765" s="122"/>
      <c r="J765" s="122"/>
      <c r="K765" s="122"/>
      <c r="L765" s="122"/>
      <c r="M765" s="122"/>
      <c r="N765" s="122"/>
      <c r="O765" s="122"/>
      <c r="P765" s="122"/>
      <c r="Q765" s="122"/>
      <c r="R765" s="122"/>
      <c r="S765" s="122"/>
      <c r="T765" s="122"/>
      <c r="U765" s="122"/>
      <c r="V765" s="122"/>
      <c r="W765" s="122"/>
      <c r="X765" s="122"/>
      <c r="Y765" s="122"/>
      <c r="Z765" s="122"/>
      <c r="AA765" s="122"/>
      <c r="AB765" s="122"/>
      <c r="AC765" s="122"/>
      <c r="AD765" s="122"/>
      <c r="AE765" s="122"/>
      <c r="AF765" s="122"/>
      <c r="AG765" s="122"/>
      <c r="AH765" s="122"/>
      <c r="AI765" s="122"/>
      <c r="AJ765" s="122"/>
      <c r="AK765" s="122"/>
      <c r="AL765" s="122"/>
      <c r="AM765" s="122"/>
      <c r="AN765" s="122"/>
      <c r="AO765" s="122"/>
      <c r="AP765" s="122"/>
      <c r="AQ765" s="122"/>
      <c r="AR765" s="122"/>
      <c r="AS765" s="122"/>
      <c r="AT765" s="122"/>
      <c r="AU765" s="122"/>
      <c r="AV765" s="122"/>
      <c r="AW765" s="122"/>
      <c r="AX765" s="122"/>
      <c r="AY765" s="122"/>
      <c r="AZ765" s="122"/>
      <c r="BA765" s="122"/>
      <c r="BB765" s="122"/>
      <c r="BC765" s="122"/>
      <c r="BD765" s="122"/>
      <c r="BE765" s="122"/>
      <c r="BF765" s="122"/>
      <c r="BG765" s="122"/>
      <c r="BH765" s="122"/>
      <c r="BI765" s="122"/>
      <c r="BJ765" s="122"/>
      <c r="BK765" s="122"/>
    </row>
    <row r="766" spans="1:63" ht="12.75" x14ac:dyDescent="0.2">
      <c r="A766" s="122"/>
      <c r="B766" s="124"/>
      <c r="C766" s="124"/>
      <c r="D766" s="124"/>
      <c r="E766" s="122"/>
      <c r="F766" s="124"/>
      <c r="G766" s="122"/>
      <c r="H766" s="122"/>
      <c r="I766" s="122"/>
      <c r="J766" s="122"/>
      <c r="K766" s="122"/>
      <c r="L766" s="122"/>
      <c r="M766" s="122"/>
      <c r="N766" s="122"/>
      <c r="O766" s="122"/>
      <c r="P766" s="122"/>
      <c r="Q766" s="122"/>
      <c r="R766" s="122"/>
      <c r="S766" s="122"/>
      <c r="T766" s="122"/>
      <c r="U766" s="122"/>
      <c r="V766" s="122"/>
      <c r="W766" s="122"/>
      <c r="X766" s="122"/>
      <c r="Y766" s="122"/>
      <c r="Z766" s="122"/>
      <c r="AA766" s="122"/>
      <c r="AB766" s="122"/>
      <c r="AC766" s="122"/>
      <c r="AD766" s="122"/>
      <c r="AE766" s="122"/>
      <c r="AF766" s="122"/>
      <c r="AG766" s="122"/>
      <c r="AH766" s="122"/>
      <c r="AI766" s="122"/>
      <c r="AJ766" s="122"/>
      <c r="AK766" s="122"/>
      <c r="AL766" s="122"/>
      <c r="AM766" s="122"/>
      <c r="AN766" s="122"/>
      <c r="AO766" s="122"/>
      <c r="AP766" s="122"/>
      <c r="AQ766" s="122"/>
      <c r="AR766" s="122"/>
      <c r="AS766" s="122"/>
      <c r="AT766" s="122"/>
      <c r="AU766" s="122"/>
      <c r="AV766" s="122"/>
      <c r="AW766" s="122"/>
      <c r="AX766" s="122"/>
      <c r="AY766" s="122"/>
      <c r="AZ766" s="122"/>
      <c r="BA766" s="122"/>
      <c r="BB766" s="122"/>
      <c r="BC766" s="122"/>
      <c r="BD766" s="122"/>
      <c r="BE766" s="122"/>
      <c r="BF766" s="122"/>
      <c r="BG766" s="122"/>
      <c r="BH766" s="122"/>
      <c r="BI766" s="122"/>
      <c r="BJ766" s="122"/>
      <c r="BK766" s="122"/>
    </row>
    <row r="767" spans="1:63" ht="12.75" x14ac:dyDescent="0.2">
      <c r="A767" s="122"/>
      <c r="B767" s="124"/>
      <c r="C767" s="124"/>
      <c r="D767" s="124"/>
      <c r="E767" s="122"/>
      <c r="F767" s="124"/>
      <c r="G767" s="122"/>
      <c r="H767" s="122"/>
      <c r="I767" s="122"/>
      <c r="J767" s="122"/>
      <c r="K767" s="122"/>
      <c r="L767" s="122"/>
      <c r="M767" s="122"/>
      <c r="N767" s="122"/>
      <c r="O767" s="122"/>
      <c r="P767" s="122"/>
      <c r="Q767" s="122"/>
      <c r="R767" s="122"/>
      <c r="S767" s="122"/>
      <c r="T767" s="122"/>
      <c r="U767" s="122"/>
      <c r="V767" s="122"/>
      <c r="W767" s="122"/>
      <c r="X767" s="122"/>
      <c r="Y767" s="122"/>
      <c r="Z767" s="122"/>
      <c r="AA767" s="122"/>
      <c r="AB767" s="122"/>
      <c r="AC767" s="122"/>
      <c r="AD767" s="122"/>
      <c r="AE767" s="122"/>
      <c r="AF767" s="122"/>
      <c r="AG767" s="122"/>
      <c r="AH767" s="122"/>
      <c r="AI767" s="122"/>
      <c r="AJ767" s="122"/>
      <c r="AK767" s="122"/>
      <c r="AL767" s="122"/>
      <c r="AM767" s="122"/>
      <c r="AN767" s="122"/>
      <c r="AO767" s="122"/>
      <c r="AP767" s="122"/>
      <c r="AQ767" s="122"/>
      <c r="AR767" s="122"/>
      <c r="AS767" s="122"/>
      <c r="AT767" s="122"/>
      <c r="AU767" s="122"/>
      <c r="AV767" s="122"/>
      <c r="AW767" s="122"/>
      <c r="AX767" s="122"/>
      <c r="AY767" s="122"/>
      <c r="AZ767" s="122"/>
      <c r="BA767" s="122"/>
      <c r="BB767" s="122"/>
      <c r="BC767" s="122"/>
      <c r="BD767" s="122"/>
      <c r="BE767" s="122"/>
      <c r="BF767" s="122"/>
      <c r="BG767" s="122"/>
      <c r="BH767" s="122"/>
      <c r="BI767" s="122"/>
      <c r="BJ767" s="122"/>
      <c r="BK767" s="122"/>
    </row>
    <row r="768" spans="1:63" ht="12.75" x14ac:dyDescent="0.2">
      <c r="A768" s="122"/>
      <c r="B768" s="124"/>
      <c r="C768" s="124"/>
      <c r="D768" s="124"/>
      <c r="E768" s="122"/>
      <c r="F768" s="124"/>
      <c r="G768" s="122"/>
      <c r="H768" s="122"/>
      <c r="I768" s="122"/>
      <c r="J768" s="122"/>
      <c r="K768" s="122"/>
      <c r="L768" s="122"/>
      <c r="M768" s="122"/>
      <c r="N768" s="122"/>
      <c r="O768" s="122"/>
      <c r="P768" s="122"/>
      <c r="Q768" s="122"/>
      <c r="R768" s="122"/>
      <c r="S768" s="122"/>
      <c r="T768" s="122"/>
      <c r="U768" s="122"/>
      <c r="V768" s="122"/>
      <c r="W768" s="122"/>
      <c r="X768" s="122"/>
      <c r="Y768" s="122"/>
      <c r="Z768" s="122"/>
      <c r="AA768" s="122"/>
      <c r="AB768" s="122"/>
      <c r="AC768" s="122"/>
      <c r="AD768" s="122"/>
      <c r="AE768" s="122"/>
      <c r="AF768" s="122"/>
      <c r="AG768" s="122"/>
      <c r="AH768" s="122"/>
      <c r="AI768" s="122"/>
      <c r="AJ768" s="122"/>
      <c r="AK768" s="122"/>
      <c r="AL768" s="122"/>
      <c r="AM768" s="122"/>
      <c r="AN768" s="122"/>
      <c r="AO768" s="122"/>
      <c r="AP768" s="122"/>
      <c r="AQ768" s="122"/>
      <c r="AR768" s="122"/>
      <c r="AS768" s="122"/>
      <c r="AT768" s="122"/>
      <c r="AU768" s="122"/>
      <c r="AV768" s="122"/>
      <c r="AW768" s="122"/>
      <c r="AX768" s="122"/>
      <c r="AY768" s="122"/>
      <c r="AZ768" s="122"/>
      <c r="BA768" s="122"/>
      <c r="BB768" s="122"/>
      <c r="BC768" s="122"/>
      <c r="BD768" s="122"/>
      <c r="BE768" s="122"/>
      <c r="BF768" s="122"/>
      <c r="BG768" s="122"/>
      <c r="BH768" s="122"/>
      <c r="BI768" s="122"/>
      <c r="BJ768" s="122"/>
      <c r="BK768" s="122"/>
    </row>
    <row r="769" spans="1:63" ht="12.75" x14ac:dyDescent="0.2">
      <c r="A769" s="122"/>
      <c r="B769" s="124"/>
      <c r="C769" s="124"/>
      <c r="D769" s="124"/>
      <c r="E769" s="122"/>
      <c r="F769" s="124"/>
      <c r="G769" s="122"/>
      <c r="H769" s="122"/>
      <c r="I769" s="122"/>
      <c r="J769" s="122"/>
      <c r="K769" s="122"/>
      <c r="L769" s="122"/>
      <c r="M769" s="122"/>
      <c r="N769" s="122"/>
      <c r="O769" s="122"/>
      <c r="P769" s="122"/>
      <c r="Q769" s="122"/>
      <c r="R769" s="122"/>
      <c r="S769" s="122"/>
      <c r="T769" s="122"/>
      <c r="U769" s="122"/>
      <c r="V769" s="122"/>
      <c r="W769" s="122"/>
      <c r="X769" s="122"/>
      <c r="Y769" s="122"/>
      <c r="Z769" s="122"/>
      <c r="AA769" s="122"/>
      <c r="AB769" s="122"/>
      <c r="AC769" s="122"/>
      <c r="AD769" s="122"/>
      <c r="AE769" s="122"/>
      <c r="AF769" s="122"/>
      <c r="AG769" s="122"/>
      <c r="AH769" s="122"/>
      <c r="AI769" s="122"/>
      <c r="AJ769" s="122"/>
      <c r="AK769" s="122"/>
      <c r="AL769" s="122"/>
      <c r="AM769" s="122"/>
      <c r="AN769" s="122"/>
      <c r="AO769" s="122"/>
      <c r="AP769" s="122"/>
      <c r="AQ769" s="122"/>
      <c r="AR769" s="122"/>
      <c r="AS769" s="122"/>
      <c r="AT769" s="122"/>
      <c r="AU769" s="122"/>
      <c r="AV769" s="122"/>
      <c r="AW769" s="122"/>
      <c r="AX769" s="122"/>
      <c r="AY769" s="122"/>
      <c r="AZ769" s="122"/>
      <c r="BA769" s="122"/>
      <c r="BB769" s="122"/>
      <c r="BC769" s="122"/>
      <c r="BD769" s="122"/>
      <c r="BE769" s="122"/>
      <c r="BF769" s="122"/>
      <c r="BG769" s="122"/>
      <c r="BH769" s="122"/>
      <c r="BI769" s="122"/>
      <c r="BJ769" s="122"/>
      <c r="BK769" s="122"/>
    </row>
    <row r="770" spans="1:63" ht="12.75" x14ac:dyDescent="0.2">
      <c r="A770" s="122"/>
      <c r="B770" s="124"/>
      <c r="C770" s="124"/>
      <c r="D770" s="124"/>
      <c r="E770" s="122"/>
      <c r="F770" s="124"/>
      <c r="G770" s="122"/>
      <c r="H770" s="122"/>
      <c r="I770" s="122"/>
      <c r="J770" s="122"/>
      <c r="K770" s="122"/>
      <c r="L770" s="122"/>
      <c r="M770" s="122"/>
      <c r="N770" s="122"/>
      <c r="O770" s="122"/>
      <c r="P770" s="122"/>
      <c r="Q770" s="122"/>
      <c r="R770" s="122"/>
      <c r="S770" s="122"/>
      <c r="T770" s="122"/>
      <c r="U770" s="122"/>
      <c r="V770" s="122"/>
      <c r="W770" s="122"/>
      <c r="X770" s="122"/>
      <c r="Y770" s="122"/>
      <c r="Z770" s="122"/>
      <c r="AA770" s="122"/>
      <c r="AB770" s="122"/>
      <c r="AC770" s="122"/>
      <c r="AD770" s="122"/>
      <c r="AE770" s="122"/>
      <c r="AF770" s="122"/>
      <c r="AG770" s="122"/>
      <c r="AH770" s="122"/>
      <c r="AI770" s="122"/>
      <c r="AJ770" s="122"/>
      <c r="AK770" s="122"/>
      <c r="AL770" s="122"/>
      <c r="AM770" s="122"/>
      <c r="AN770" s="122"/>
      <c r="AO770" s="122"/>
      <c r="AP770" s="122"/>
      <c r="AQ770" s="122"/>
      <c r="AR770" s="122"/>
      <c r="AS770" s="122"/>
      <c r="AT770" s="122"/>
      <c r="AU770" s="122"/>
      <c r="AV770" s="122"/>
      <c r="AW770" s="122"/>
      <c r="AX770" s="122"/>
      <c r="AY770" s="122"/>
      <c r="AZ770" s="122"/>
      <c r="BA770" s="122"/>
      <c r="BB770" s="122"/>
      <c r="BC770" s="122"/>
      <c r="BD770" s="122"/>
      <c r="BE770" s="122"/>
      <c r="BF770" s="122"/>
      <c r="BG770" s="122"/>
      <c r="BH770" s="122"/>
      <c r="BI770" s="122"/>
      <c r="BJ770" s="122"/>
      <c r="BK770" s="122"/>
    </row>
    <row r="771" spans="1:63" ht="12.75" x14ac:dyDescent="0.2">
      <c r="A771" s="122"/>
      <c r="B771" s="124"/>
      <c r="C771" s="124"/>
      <c r="D771" s="124"/>
      <c r="E771" s="122"/>
      <c r="F771" s="124"/>
      <c r="G771" s="122"/>
      <c r="H771" s="122"/>
      <c r="I771" s="122"/>
      <c r="J771" s="122"/>
      <c r="K771" s="122"/>
      <c r="L771" s="122"/>
      <c r="M771" s="122"/>
      <c r="N771" s="122"/>
      <c r="O771" s="122"/>
      <c r="P771" s="122"/>
      <c r="Q771" s="122"/>
      <c r="R771" s="122"/>
      <c r="S771" s="122"/>
      <c r="T771" s="122"/>
      <c r="U771" s="122"/>
      <c r="V771" s="122"/>
      <c r="W771" s="122"/>
      <c r="X771" s="122"/>
      <c r="Y771" s="122"/>
      <c r="Z771" s="122"/>
      <c r="AA771" s="122"/>
      <c r="AB771" s="122"/>
      <c r="AC771" s="122"/>
      <c r="AD771" s="122"/>
      <c r="AE771" s="122"/>
      <c r="AF771" s="122"/>
      <c r="AG771" s="122"/>
      <c r="AH771" s="122"/>
      <c r="AI771" s="122"/>
      <c r="AJ771" s="122"/>
      <c r="AK771" s="122"/>
      <c r="AL771" s="122"/>
      <c r="AM771" s="122"/>
      <c r="AN771" s="122"/>
      <c r="AO771" s="122"/>
      <c r="AP771" s="122"/>
      <c r="AQ771" s="122"/>
      <c r="AR771" s="122"/>
      <c r="AS771" s="122"/>
      <c r="AT771" s="122"/>
      <c r="AU771" s="122"/>
      <c r="AV771" s="122"/>
      <c r="AW771" s="122"/>
      <c r="AX771" s="122"/>
      <c r="AY771" s="122"/>
      <c r="AZ771" s="122"/>
      <c r="BA771" s="122"/>
      <c r="BB771" s="122"/>
      <c r="BC771" s="122"/>
      <c r="BD771" s="122"/>
      <c r="BE771" s="122"/>
      <c r="BF771" s="122"/>
      <c r="BG771" s="122"/>
      <c r="BH771" s="122"/>
      <c r="BI771" s="122"/>
      <c r="BJ771" s="122"/>
      <c r="BK771" s="122"/>
    </row>
    <row r="772" spans="1:63" ht="12.75" x14ac:dyDescent="0.2">
      <c r="A772" s="122"/>
      <c r="B772" s="124"/>
      <c r="C772" s="124"/>
      <c r="D772" s="124"/>
      <c r="E772" s="122"/>
      <c r="F772" s="124"/>
      <c r="G772" s="122"/>
      <c r="H772" s="122"/>
      <c r="I772" s="122"/>
      <c r="J772" s="122"/>
      <c r="K772" s="122"/>
      <c r="L772" s="122"/>
      <c r="M772" s="122"/>
      <c r="N772" s="122"/>
      <c r="O772" s="122"/>
      <c r="P772" s="122"/>
      <c r="Q772" s="122"/>
      <c r="R772" s="122"/>
      <c r="S772" s="122"/>
      <c r="T772" s="122"/>
      <c r="U772" s="122"/>
      <c r="V772" s="122"/>
      <c r="W772" s="122"/>
      <c r="X772" s="122"/>
      <c r="Y772" s="122"/>
      <c r="Z772" s="122"/>
      <c r="AA772" s="122"/>
      <c r="AB772" s="122"/>
      <c r="AC772" s="122"/>
      <c r="AD772" s="122"/>
      <c r="AE772" s="122"/>
      <c r="AF772" s="122"/>
      <c r="AG772" s="122"/>
      <c r="AH772" s="122"/>
      <c r="AI772" s="122"/>
      <c r="AJ772" s="122"/>
      <c r="AK772" s="122"/>
      <c r="AL772" s="122"/>
      <c r="AM772" s="122"/>
      <c r="AN772" s="122"/>
      <c r="AO772" s="122"/>
      <c r="AP772" s="122"/>
      <c r="AQ772" s="122"/>
      <c r="AR772" s="122"/>
      <c r="AS772" s="122"/>
      <c r="AT772" s="122"/>
      <c r="AU772" s="122"/>
      <c r="AV772" s="122"/>
      <c r="AW772" s="122"/>
      <c r="AX772" s="122"/>
      <c r="AY772" s="122"/>
      <c r="AZ772" s="122"/>
      <c r="BA772" s="122"/>
      <c r="BB772" s="122"/>
      <c r="BC772" s="122"/>
      <c r="BD772" s="122"/>
      <c r="BE772" s="122"/>
      <c r="BF772" s="122"/>
      <c r="BG772" s="122"/>
      <c r="BH772" s="122"/>
      <c r="BI772" s="122"/>
      <c r="BJ772" s="122"/>
      <c r="BK772" s="122"/>
    </row>
    <row r="773" spans="1:63" ht="12.75" x14ac:dyDescent="0.2">
      <c r="A773" s="122"/>
      <c r="B773" s="124"/>
      <c r="C773" s="124"/>
      <c r="D773" s="124"/>
      <c r="E773" s="122"/>
      <c r="F773" s="124"/>
      <c r="G773" s="122"/>
      <c r="H773" s="122"/>
      <c r="I773" s="122"/>
      <c r="J773" s="122"/>
      <c r="K773" s="122"/>
      <c r="L773" s="122"/>
      <c r="M773" s="122"/>
      <c r="N773" s="122"/>
      <c r="O773" s="122"/>
      <c r="P773" s="122"/>
      <c r="Q773" s="122"/>
      <c r="R773" s="122"/>
      <c r="S773" s="122"/>
      <c r="T773" s="122"/>
      <c r="U773" s="122"/>
      <c r="V773" s="122"/>
      <c r="W773" s="122"/>
      <c r="X773" s="122"/>
      <c r="Y773" s="122"/>
      <c r="Z773" s="122"/>
      <c r="AA773" s="122"/>
      <c r="AB773" s="122"/>
      <c r="AC773" s="122"/>
      <c r="AD773" s="122"/>
      <c r="AE773" s="122"/>
      <c r="AF773" s="122"/>
      <c r="AG773" s="122"/>
      <c r="AH773" s="122"/>
      <c r="AI773" s="122"/>
      <c r="AJ773" s="122"/>
      <c r="AK773" s="122"/>
      <c r="AL773" s="122"/>
      <c r="AM773" s="122"/>
      <c r="AN773" s="122"/>
      <c r="AO773" s="122"/>
      <c r="AP773" s="122"/>
      <c r="AQ773" s="122"/>
      <c r="AR773" s="122"/>
      <c r="AS773" s="122"/>
      <c r="AT773" s="122"/>
      <c r="AU773" s="122"/>
      <c r="AV773" s="122"/>
      <c r="AW773" s="122"/>
      <c r="AX773" s="122"/>
      <c r="AY773" s="122"/>
      <c r="AZ773" s="122"/>
      <c r="BA773" s="122"/>
      <c r="BB773" s="122"/>
      <c r="BC773" s="122"/>
      <c r="BD773" s="122"/>
      <c r="BE773" s="122"/>
      <c r="BF773" s="122"/>
      <c r="BG773" s="122"/>
      <c r="BH773" s="122"/>
      <c r="BI773" s="122"/>
      <c r="BJ773" s="122"/>
      <c r="BK773" s="122"/>
    </row>
    <row r="774" spans="1:63" ht="12.75" x14ac:dyDescent="0.2">
      <c r="A774" s="122"/>
      <c r="B774" s="124"/>
      <c r="C774" s="124"/>
      <c r="D774" s="124"/>
      <c r="E774" s="122"/>
      <c r="F774" s="124"/>
      <c r="G774" s="122"/>
      <c r="H774" s="122"/>
      <c r="I774" s="122"/>
      <c r="J774" s="122"/>
      <c r="K774" s="122"/>
      <c r="L774" s="122"/>
      <c r="M774" s="122"/>
      <c r="N774" s="122"/>
      <c r="O774" s="122"/>
      <c r="P774" s="122"/>
      <c r="Q774" s="122"/>
      <c r="R774" s="122"/>
      <c r="S774" s="122"/>
      <c r="T774" s="122"/>
      <c r="U774" s="122"/>
      <c r="V774" s="122"/>
      <c r="W774" s="122"/>
      <c r="X774" s="122"/>
      <c r="Y774" s="122"/>
      <c r="Z774" s="122"/>
      <c r="AA774" s="122"/>
      <c r="AB774" s="122"/>
      <c r="AC774" s="122"/>
      <c r="AD774" s="122"/>
      <c r="AE774" s="122"/>
      <c r="AF774" s="122"/>
      <c r="AG774" s="122"/>
      <c r="AH774" s="122"/>
      <c r="AI774" s="122"/>
      <c r="AJ774" s="122"/>
      <c r="AK774" s="122"/>
      <c r="AL774" s="122"/>
      <c r="AM774" s="122"/>
      <c r="AN774" s="122"/>
      <c r="AO774" s="122"/>
      <c r="AP774" s="122"/>
      <c r="AQ774" s="122"/>
      <c r="AR774" s="122"/>
      <c r="AS774" s="122"/>
      <c r="AT774" s="122"/>
      <c r="AU774" s="122"/>
      <c r="AV774" s="122"/>
      <c r="AW774" s="122"/>
      <c r="AX774" s="122"/>
      <c r="AY774" s="122"/>
      <c r="AZ774" s="122"/>
      <c r="BA774" s="122"/>
      <c r="BB774" s="122"/>
      <c r="BC774" s="122"/>
      <c r="BD774" s="122"/>
      <c r="BE774" s="122"/>
      <c r="BF774" s="122"/>
      <c r="BG774" s="122"/>
      <c r="BH774" s="122"/>
      <c r="BI774" s="122"/>
      <c r="BJ774" s="122"/>
      <c r="BK774" s="122"/>
    </row>
    <row r="775" spans="1:63" ht="12.75" x14ac:dyDescent="0.2">
      <c r="A775" s="122"/>
      <c r="B775" s="124"/>
      <c r="C775" s="124"/>
      <c r="D775" s="124"/>
      <c r="E775" s="122"/>
      <c r="F775" s="124"/>
      <c r="G775" s="122"/>
      <c r="H775" s="122"/>
      <c r="I775" s="122"/>
      <c r="J775" s="122"/>
      <c r="K775" s="122"/>
      <c r="L775" s="122"/>
      <c r="M775" s="122"/>
      <c r="N775" s="122"/>
      <c r="O775" s="122"/>
      <c r="P775" s="122"/>
      <c r="Q775" s="122"/>
      <c r="R775" s="122"/>
      <c r="S775" s="122"/>
      <c r="T775" s="122"/>
      <c r="U775" s="122"/>
      <c r="V775" s="122"/>
      <c r="W775" s="122"/>
      <c r="X775" s="122"/>
      <c r="Y775" s="122"/>
      <c r="Z775" s="122"/>
      <c r="AA775" s="122"/>
      <c r="AB775" s="122"/>
      <c r="AC775" s="122"/>
      <c r="AD775" s="122"/>
      <c r="AE775" s="122"/>
      <c r="AF775" s="122"/>
      <c r="AG775" s="122"/>
      <c r="AH775" s="122"/>
      <c r="AI775" s="122"/>
      <c r="AJ775" s="122"/>
      <c r="AK775" s="122"/>
      <c r="AL775" s="122"/>
      <c r="AM775" s="122"/>
      <c r="AN775" s="122"/>
      <c r="AO775" s="122"/>
      <c r="AP775" s="122"/>
      <c r="AQ775" s="122"/>
      <c r="AR775" s="122"/>
      <c r="AS775" s="122"/>
      <c r="AT775" s="122"/>
      <c r="AU775" s="122"/>
      <c r="AV775" s="122"/>
      <c r="AW775" s="122"/>
      <c r="AX775" s="122"/>
      <c r="AY775" s="122"/>
      <c r="AZ775" s="122"/>
      <c r="BA775" s="122"/>
      <c r="BB775" s="122"/>
      <c r="BC775" s="122"/>
      <c r="BD775" s="122"/>
      <c r="BE775" s="122"/>
      <c r="BF775" s="122"/>
      <c r="BG775" s="122"/>
      <c r="BH775" s="122"/>
      <c r="BI775" s="122"/>
      <c r="BJ775" s="122"/>
      <c r="BK775" s="122"/>
    </row>
    <row r="776" spans="1:63" ht="12.75" x14ac:dyDescent="0.2">
      <c r="A776" s="122"/>
      <c r="B776" s="124"/>
      <c r="C776" s="124"/>
      <c r="D776" s="124"/>
      <c r="E776" s="122"/>
      <c r="F776" s="124"/>
      <c r="G776" s="122"/>
      <c r="H776" s="122"/>
      <c r="I776" s="122"/>
      <c r="J776" s="122"/>
      <c r="K776" s="122"/>
      <c r="L776" s="122"/>
      <c r="M776" s="122"/>
      <c r="N776" s="122"/>
      <c r="O776" s="122"/>
      <c r="P776" s="122"/>
      <c r="Q776" s="122"/>
      <c r="R776" s="122"/>
      <c r="S776" s="122"/>
      <c r="T776" s="122"/>
      <c r="U776" s="122"/>
      <c r="V776" s="122"/>
      <c r="W776" s="122"/>
      <c r="X776" s="122"/>
      <c r="Y776" s="122"/>
      <c r="Z776" s="122"/>
      <c r="AA776" s="122"/>
      <c r="AB776" s="122"/>
      <c r="AC776" s="122"/>
      <c r="AD776" s="122"/>
      <c r="AE776" s="122"/>
      <c r="AF776" s="122"/>
      <c r="AG776" s="122"/>
      <c r="AH776" s="122"/>
      <c r="AI776" s="122"/>
      <c r="AJ776" s="122"/>
      <c r="AK776" s="122"/>
      <c r="AL776" s="122"/>
      <c r="AM776" s="122"/>
      <c r="AN776" s="122"/>
      <c r="AO776" s="122"/>
      <c r="AP776" s="122"/>
      <c r="AQ776" s="122"/>
      <c r="AR776" s="122"/>
      <c r="AS776" s="122"/>
      <c r="AT776" s="122"/>
      <c r="AU776" s="122"/>
      <c r="AV776" s="122"/>
      <c r="AW776" s="122"/>
      <c r="AX776" s="122"/>
      <c r="AY776" s="122"/>
      <c r="AZ776" s="122"/>
      <c r="BA776" s="122"/>
      <c r="BB776" s="122"/>
      <c r="BC776" s="122"/>
      <c r="BD776" s="122"/>
      <c r="BE776" s="122"/>
      <c r="BF776" s="122"/>
      <c r="BG776" s="122"/>
      <c r="BH776" s="122"/>
      <c r="BI776" s="122"/>
      <c r="BJ776" s="122"/>
      <c r="BK776" s="122"/>
    </row>
    <row r="777" spans="1:63" ht="12.75" x14ac:dyDescent="0.2">
      <c r="A777" s="122"/>
      <c r="B777" s="124"/>
      <c r="C777" s="124"/>
      <c r="D777" s="124"/>
      <c r="E777" s="122"/>
      <c r="F777" s="124"/>
      <c r="G777" s="122"/>
      <c r="H777" s="122"/>
      <c r="I777" s="122"/>
      <c r="J777" s="122"/>
      <c r="K777" s="122"/>
      <c r="L777" s="122"/>
      <c r="M777" s="122"/>
      <c r="N777" s="122"/>
      <c r="O777" s="122"/>
      <c r="P777" s="122"/>
      <c r="Q777" s="122"/>
      <c r="R777" s="122"/>
      <c r="S777" s="122"/>
      <c r="T777" s="122"/>
      <c r="U777" s="122"/>
      <c r="V777" s="122"/>
      <c r="W777" s="122"/>
      <c r="X777" s="122"/>
      <c r="Y777" s="122"/>
      <c r="Z777" s="122"/>
      <c r="AA777" s="122"/>
      <c r="AB777" s="122"/>
      <c r="AC777" s="122"/>
      <c r="AD777" s="122"/>
      <c r="AE777" s="122"/>
      <c r="AF777" s="122"/>
      <c r="AG777" s="122"/>
      <c r="AH777" s="122"/>
      <c r="AI777" s="122"/>
      <c r="AJ777" s="122"/>
      <c r="AK777" s="122"/>
      <c r="AL777" s="122"/>
      <c r="AM777" s="122"/>
      <c r="AN777" s="122"/>
      <c r="AO777" s="122"/>
      <c r="AP777" s="122"/>
      <c r="AQ777" s="122"/>
      <c r="AR777" s="122"/>
      <c r="AS777" s="122"/>
      <c r="AT777" s="122"/>
      <c r="AU777" s="122"/>
      <c r="AV777" s="122"/>
      <c r="AW777" s="122"/>
      <c r="AX777" s="122"/>
      <c r="AY777" s="122"/>
      <c r="AZ777" s="122"/>
      <c r="BA777" s="122"/>
      <c r="BB777" s="122"/>
      <c r="BC777" s="122"/>
      <c r="BD777" s="122"/>
      <c r="BE777" s="122"/>
      <c r="BF777" s="122"/>
      <c r="BG777" s="122"/>
      <c r="BH777" s="122"/>
      <c r="BI777" s="122"/>
      <c r="BJ777" s="122"/>
      <c r="BK777" s="122"/>
    </row>
    <row r="778" spans="1:63" ht="12.75" x14ac:dyDescent="0.2">
      <c r="A778" s="122"/>
      <c r="B778" s="124"/>
      <c r="C778" s="124"/>
      <c r="D778" s="124"/>
      <c r="E778" s="122"/>
      <c r="F778" s="124"/>
      <c r="G778" s="122"/>
      <c r="H778" s="122"/>
      <c r="I778" s="122"/>
      <c r="J778" s="122"/>
      <c r="K778" s="122"/>
      <c r="L778" s="122"/>
      <c r="M778" s="122"/>
      <c r="N778" s="122"/>
      <c r="O778" s="122"/>
      <c r="P778" s="122"/>
      <c r="Q778" s="122"/>
      <c r="R778" s="122"/>
      <c r="S778" s="122"/>
      <c r="T778" s="122"/>
      <c r="U778" s="122"/>
      <c r="V778" s="122"/>
      <c r="W778" s="122"/>
      <c r="X778" s="122"/>
      <c r="Y778" s="122"/>
      <c r="Z778" s="122"/>
      <c r="AA778" s="122"/>
      <c r="AB778" s="122"/>
      <c r="AC778" s="122"/>
      <c r="AD778" s="122"/>
      <c r="AE778" s="122"/>
      <c r="AF778" s="122"/>
      <c r="AG778" s="122"/>
      <c r="AH778" s="122"/>
      <c r="AI778" s="122"/>
      <c r="AJ778" s="122"/>
      <c r="AK778" s="122"/>
      <c r="AL778" s="122"/>
      <c r="AM778" s="122"/>
      <c r="AN778" s="122"/>
      <c r="AO778" s="122"/>
      <c r="AP778" s="122"/>
      <c r="AQ778" s="122"/>
      <c r="AR778" s="122"/>
      <c r="AS778" s="122"/>
      <c r="AT778" s="122"/>
      <c r="AU778" s="122"/>
      <c r="AV778" s="122"/>
      <c r="AW778" s="122"/>
      <c r="AX778" s="122"/>
      <c r="AY778" s="122"/>
      <c r="AZ778" s="122"/>
      <c r="BA778" s="122"/>
      <c r="BB778" s="122"/>
      <c r="BC778" s="122"/>
      <c r="BD778" s="122"/>
      <c r="BE778" s="122"/>
      <c r="BF778" s="122"/>
      <c r="BG778" s="122"/>
      <c r="BH778" s="122"/>
      <c r="BI778" s="122"/>
      <c r="BJ778" s="122"/>
      <c r="BK778" s="122"/>
    </row>
    <row r="779" spans="1:63" ht="12.75" x14ac:dyDescent="0.2">
      <c r="A779" s="122"/>
      <c r="B779" s="124"/>
      <c r="C779" s="124"/>
      <c r="D779" s="124"/>
      <c r="E779" s="122"/>
      <c r="F779" s="124"/>
      <c r="G779" s="122"/>
      <c r="H779" s="122"/>
      <c r="I779" s="122"/>
      <c r="J779" s="122"/>
      <c r="K779" s="122"/>
      <c r="L779" s="122"/>
      <c r="M779" s="122"/>
      <c r="N779" s="122"/>
      <c r="O779" s="122"/>
      <c r="P779" s="122"/>
      <c r="Q779" s="122"/>
      <c r="R779" s="122"/>
      <c r="S779" s="122"/>
      <c r="T779" s="122"/>
      <c r="U779" s="122"/>
      <c r="V779" s="122"/>
      <c r="W779" s="122"/>
      <c r="X779" s="122"/>
      <c r="Y779" s="122"/>
      <c r="Z779" s="122"/>
      <c r="AA779" s="122"/>
      <c r="AB779" s="122"/>
      <c r="AC779" s="122"/>
      <c r="AD779" s="122"/>
      <c r="AE779" s="122"/>
      <c r="AF779" s="122"/>
      <c r="AG779" s="122"/>
      <c r="AH779" s="122"/>
      <c r="AI779" s="122"/>
      <c r="AJ779" s="122"/>
      <c r="AK779" s="122"/>
      <c r="AL779" s="122"/>
      <c r="AM779" s="122"/>
      <c r="AN779" s="122"/>
      <c r="AO779" s="122"/>
      <c r="AP779" s="122"/>
      <c r="AQ779" s="122"/>
      <c r="AR779" s="122"/>
      <c r="AS779" s="122"/>
      <c r="AT779" s="122"/>
      <c r="AU779" s="122"/>
      <c r="AV779" s="122"/>
      <c r="AW779" s="122"/>
      <c r="AX779" s="122"/>
      <c r="AY779" s="122"/>
      <c r="AZ779" s="122"/>
      <c r="BA779" s="122"/>
      <c r="BB779" s="122"/>
      <c r="BC779" s="122"/>
      <c r="BD779" s="122"/>
      <c r="BE779" s="122"/>
      <c r="BF779" s="122"/>
      <c r="BG779" s="122"/>
      <c r="BH779" s="122"/>
      <c r="BI779" s="122"/>
      <c r="BJ779" s="122"/>
      <c r="BK779" s="122"/>
    </row>
    <row r="780" spans="1:63" ht="12.75" x14ac:dyDescent="0.2">
      <c r="A780" s="122"/>
      <c r="B780" s="124"/>
      <c r="C780" s="124"/>
      <c r="D780" s="124"/>
      <c r="E780" s="122"/>
      <c r="F780" s="124"/>
      <c r="G780" s="122"/>
      <c r="H780" s="122"/>
      <c r="I780" s="122"/>
      <c r="J780" s="122"/>
      <c r="K780" s="122"/>
      <c r="L780" s="122"/>
      <c r="M780" s="122"/>
      <c r="N780" s="122"/>
      <c r="O780" s="122"/>
      <c r="P780" s="122"/>
      <c r="Q780" s="122"/>
      <c r="R780" s="122"/>
      <c r="S780" s="122"/>
      <c r="T780" s="122"/>
      <c r="U780" s="122"/>
      <c r="V780" s="122"/>
      <c r="W780" s="122"/>
      <c r="X780" s="122"/>
      <c r="Y780" s="122"/>
      <c r="Z780" s="122"/>
      <c r="AA780" s="122"/>
      <c r="AB780" s="122"/>
      <c r="AC780" s="122"/>
      <c r="AD780" s="122"/>
      <c r="AE780" s="122"/>
      <c r="AF780" s="122"/>
      <c r="AG780" s="122"/>
      <c r="AH780" s="122"/>
      <c r="AI780" s="122"/>
      <c r="AJ780" s="122"/>
      <c r="AK780" s="122"/>
      <c r="AL780" s="122"/>
      <c r="AM780" s="122"/>
      <c r="AN780" s="122"/>
      <c r="AO780" s="122"/>
      <c r="AP780" s="122"/>
      <c r="AQ780" s="122"/>
      <c r="AR780" s="122"/>
      <c r="AS780" s="122"/>
      <c r="AT780" s="122"/>
      <c r="AU780" s="122"/>
      <c r="AV780" s="122"/>
      <c r="AW780" s="122"/>
      <c r="AX780" s="122"/>
      <c r="AY780" s="122"/>
      <c r="AZ780" s="122"/>
      <c r="BA780" s="122"/>
      <c r="BB780" s="122"/>
      <c r="BC780" s="122"/>
      <c r="BD780" s="122"/>
      <c r="BE780" s="122"/>
      <c r="BF780" s="122"/>
      <c r="BG780" s="122"/>
      <c r="BH780" s="122"/>
      <c r="BI780" s="122"/>
      <c r="BJ780" s="122"/>
      <c r="BK780" s="122"/>
    </row>
    <row r="781" spans="1:63" ht="12.75" x14ac:dyDescent="0.2">
      <c r="A781" s="122"/>
      <c r="B781" s="124"/>
      <c r="C781" s="124"/>
      <c r="D781" s="124"/>
      <c r="E781" s="122"/>
      <c r="F781" s="124"/>
      <c r="G781" s="122"/>
      <c r="H781" s="122"/>
      <c r="I781" s="122"/>
      <c r="J781" s="122"/>
      <c r="K781" s="122"/>
      <c r="L781" s="122"/>
      <c r="M781" s="122"/>
      <c r="N781" s="122"/>
      <c r="O781" s="122"/>
      <c r="P781" s="122"/>
      <c r="Q781" s="122"/>
      <c r="R781" s="122"/>
      <c r="S781" s="122"/>
      <c r="T781" s="122"/>
      <c r="U781" s="122"/>
      <c r="V781" s="122"/>
      <c r="W781" s="122"/>
      <c r="X781" s="122"/>
      <c r="Y781" s="122"/>
      <c r="Z781" s="122"/>
      <c r="AA781" s="122"/>
      <c r="AB781" s="122"/>
      <c r="AC781" s="122"/>
      <c r="AD781" s="122"/>
      <c r="AE781" s="122"/>
      <c r="AF781" s="122"/>
      <c r="AG781" s="122"/>
      <c r="AH781" s="122"/>
      <c r="AI781" s="122"/>
      <c r="AJ781" s="122"/>
      <c r="AK781" s="122"/>
      <c r="AL781" s="122"/>
      <c r="AM781" s="122"/>
      <c r="AN781" s="122"/>
      <c r="AO781" s="122"/>
      <c r="AP781" s="122"/>
      <c r="AQ781" s="122"/>
      <c r="AR781" s="122"/>
      <c r="AS781" s="122"/>
      <c r="AT781" s="122"/>
      <c r="AU781" s="122"/>
      <c r="AV781" s="122"/>
      <c r="AW781" s="122"/>
      <c r="AX781" s="122"/>
      <c r="AY781" s="122"/>
      <c r="AZ781" s="122"/>
      <c r="BA781" s="122"/>
      <c r="BB781" s="122"/>
      <c r="BC781" s="122"/>
      <c r="BD781" s="122"/>
      <c r="BE781" s="122"/>
      <c r="BF781" s="122"/>
      <c r="BG781" s="122"/>
      <c r="BH781" s="122"/>
      <c r="BI781" s="122"/>
      <c r="BJ781" s="122"/>
      <c r="BK781" s="122"/>
    </row>
    <row r="782" spans="1:63" ht="12.75" x14ac:dyDescent="0.2">
      <c r="A782" s="122"/>
      <c r="B782" s="124"/>
      <c r="C782" s="124"/>
      <c r="D782" s="124"/>
      <c r="E782" s="122"/>
      <c r="F782" s="124"/>
      <c r="G782" s="122"/>
      <c r="H782" s="122"/>
      <c r="I782" s="122"/>
      <c r="J782" s="122"/>
      <c r="K782" s="122"/>
      <c r="L782" s="122"/>
      <c r="M782" s="122"/>
      <c r="N782" s="122"/>
      <c r="O782" s="122"/>
      <c r="P782" s="122"/>
      <c r="Q782" s="122"/>
      <c r="R782" s="122"/>
      <c r="S782" s="122"/>
      <c r="T782" s="122"/>
      <c r="U782" s="122"/>
      <c r="V782" s="122"/>
      <c r="W782" s="122"/>
      <c r="X782" s="122"/>
      <c r="Y782" s="122"/>
      <c r="Z782" s="122"/>
      <c r="AA782" s="122"/>
      <c r="AB782" s="122"/>
      <c r="AC782" s="122"/>
      <c r="AD782" s="122"/>
      <c r="AE782" s="122"/>
      <c r="AF782" s="122"/>
      <c r="AG782" s="122"/>
      <c r="AH782" s="122"/>
      <c r="AI782" s="122"/>
      <c r="AJ782" s="122"/>
      <c r="AK782" s="122"/>
      <c r="AL782" s="122"/>
      <c r="AM782" s="122"/>
      <c r="AN782" s="122"/>
      <c r="AO782" s="122"/>
      <c r="AP782" s="122"/>
      <c r="AQ782" s="122"/>
      <c r="AR782" s="122"/>
      <c r="AS782" s="122"/>
      <c r="AT782" s="122"/>
      <c r="AU782" s="122"/>
      <c r="AV782" s="122"/>
      <c r="AW782" s="122"/>
      <c r="AX782" s="122"/>
      <c r="AY782" s="122"/>
      <c r="AZ782" s="122"/>
      <c r="BA782" s="122"/>
      <c r="BB782" s="122"/>
      <c r="BC782" s="122"/>
      <c r="BD782" s="122"/>
      <c r="BE782" s="122"/>
      <c r="BF782" s="122"/>
      <c r="BG782" s="122"/>
      <c r="BH782" s="122"/>
      <c r="BI782" s="122"/>
      <c r="BJ782" s="122"/>
      <c r="BK782" s="122"/>
    </row>
    <row r="783" spans="1:63" ht="12.75" x14ac:dyDescent="0.2">
      <c r="A783" s="122"/>
      <c r="B783" s="124"/>
      <c r="C783" s="124"/>
      <c r="D783" s="124"/>
      <c r="E783" s="122"/>
      <c r="F783" s="124"/>
      <c r="G783" s="122"/>
      <c r="H783" s="122"/>
      <c r="I783" s="122"/>
      <c r="J783" s="122"/>
      <c r="K783" s="122"/>
      <c r="L783" s="122"/>
      <c r="M783" s="122"/>
      <c r="N783" s="122"/>
      <c r="O783" s="122"/>
      <c r="P783" s="122"/>
      <c r="Q783" s="122"/>
      <c r="R783" s="122"/>
      <c r="S783" s="122"/>
      <c r="T783" s="122"/>
      <c r="U783" s="122"/>
      <c r="V783" s="122"/>
      <c r="W783" s="122"/>
      <c r="X783" s="122"/>
      <c r="Y783" s="122"/>
      <c r="Z783" s="122"/>
      <c r="AA783" s="122"/>
      <c r="AB783" s="122"/>
      <c r="AC783" s="122"/>
      <c r="AD783" s="122"/>
      <c r="AE783" s="122"/>
      <c r="AF783" s="122"/>
      <c r="AG783" s="122"/>
      <c r="AH783" s="122"/>
      <c r="AI783" s="122"/>
      <c r="AJ783" s="122"/>
      <c r="AK783" s="122"/>
      <c r="AL783" s="122"/>
      <c r="AM783" s="122"/>
      <c r="AN783" s="122"/>
      <c r="AO783" s="122"/>
      <c r="AP783" s="122"/>
      <c r="AQ783" s="122"/>
      <c r="AR783" s="122"/>
      <c r="AS783" s="122"/>
      <c r="AT783" s="122"/>
      <c r="AU783" s="122"/>
      <c r="AV783" s="122"/>
      <c r="AW783" s="122"/>
      <c r="AX783" s="122"/>
      <c r="AY783" s="122"/>
      <c r="AZ783" s="122"/>
      <c r="BA783" s="122"/>
      <c r="BB783" s="122"/>
      <c r="BC783" s="122"/>
      <c r="BD783" s="122"/>
      <c r="BE783" s="122"/>
      <c r="BF783" s="122"/>
      <c r="BG783" s="122"/>
      <c r="BH783" s="122"/>
      <c r="BI783" s="122"/>
      <c r="BJ783" s="122"/>
      <c r="BK783" s="122"/>
    </row>
    <row r="784" spans="1:63" ht="12.75" x14ac:dyDescent="0.2">
      <c r="A784" s="122"/>
      <c r="B784" s="124"/>
      <c r="C784" s="124"/>
      <c r="D784" s="124"/>
      <c r="E784" s="122"/>
      <c r="F784" s="124"/>
      <c r="G784" s="122"/>
      <c r="H784" s="122"/>
      <c r="I784" s="122"/>
      <c r="J784" s="122"/>
      <c r="K784" s="122"/>
      <c r="L784" s="122"/>
      <c r="M784" s="122"/>
      <c r="N784" s="122"/>
      <c r="O784" s="122"/>
      <c r="P784" s="122"/>
      <c r="Q784" s="122"/>
      <c r="R784" s="122"/>
      <c r="S784" s="122"/>
      <c r="T784" s="122"/>
      <c r="U784" s="122"/>
      <c r="V784" s="122"/>
      <c r="W784" s="122"/>
      <c r="X784" s="122"/>
      <c r="Y784" s="122"/>
      <c r="Z784" s="122"/>
      <c r="AA784" s="122"/>
      <c r="AB784" s="122"/>
      <c r="AC784" s="122"/>
      <c r="AD784" s="122"/>
      <c r="AE784" s="122"/>
      <c r="AF784" s="122"/>
      <c r="AG784" s="122"/>
      <c r="AH784" s="122"/>
      <c r="AI784" s="122"/>
      <c r="AJ784" s="122"/>
      <c r="AK784" s="122"/>
      <c r="AL784" s="122"/>
      <c r="AM784" s="122"/>
      <c r="AN784" s="122"/>
      <c r="AO784" s="122"/>
      <c r="AP784" s="122"/>
      <c r="AQ784" s="122"/>
      <c r="AR784" s="122"/>
      <c r="AS784" s="122"/>
      <c r="AT784" s="122"/>
      <c r="AU784" s="122"/>
      <c r="AV784" s="122"/>
      <c r="AW784" s="122"/>
      <c r="AX784" s="122"/>
      <c r="AY784" s="122"/>
      <c r="AZ784" s="122"/>
      <c r="BA784" s="122"/>
      <c r="BB784" s="122"/>
      <c r="BC784" s="122"/>
      <c r="BD784" s="122"/>
      <c r="BE784" s="122"/>
      <c r="BF784" s="122"/>
      <c r="BG784" s="122"/>
      <c r="BH784" s="122"/>
      <c r="BI784" s="122"/>
      <c r="BJ784" s="122"/>
      <c r="BK784" s="122"/>
    </row>
    <row r="785" spans="1:63" ht="12.75" x14ac:dyDescent="0.2">
      <c r="A785" s="122"/>
      <c r="B785" s="124"/>
      <c r="C785" s="124"/>
      <c r="D785" s="124"/>
      <c r="E785" s="122"/>
      <c r="F785" s="124"/>
      <c r="G785" s="122"/>
      <c r="H785" s="122"/>
      <c r="I785" s="122"/>
      <c r="J785" s="122"/>
      <c r="K785" s="122"/>
      <c r="L785" s="122"/>
      <c r="M785" s="122"/>
      <c r="N785" s="122"/>
      <c r="O785" s="122"/>
      <c r="P785" s="122"/>
      <c r="Q785" s="122"/>
      <c r="R785" s="122"/>
      <c r="S785" s="122"/>
      <c r="T785" s="122"/>
      <c r="U785" s="122"/>
      <c r="V785" s="122"/>
      <c r="W785" s="122"/>
      <c r="X785" s="122"/>
      <c r="Y785" s="122"/>
      <c r="Z785" s="122"/>
      <c r="AA785" s="122"/>
      <c r="AB785" s="122"/>
      <c r="AC785" s="122"/>
      <c r="AD785" s="122"/>
      <c r="AE785" s="122"/>
      <c r="AF785" s="122"/>
      <c r="AG785" s="122"/>
      <c r="AH785" s="122"/>
      <c r="AI785" s="122"/>
      <c r="AJ785" s="122"/>
      <c r="AK785" s="122"/>
      <c r="AL785" s="122"/>
      <c r="AM785" s="122"/>
      <c r="AN785" s="122"/>
      <c r="AO785" s="122"/>
      <c r="AP785" s="122"/>
      <c r="AQ785" s="122"/>
      <c r="AR785" s="122"/>
      <c r="AS785" s="122"/>
      <c r="AT785" s="122"/>
      <c r="AU785" s="122"/>
      <c r="AV785" s="122"/>
      <c r="AW785" s="122"/>
      <c r="AX785" s="122"/>
      <c r="AY785" s="122"/>
      <c r="AZ785" s="122"/>
      <c r="BA785" s="122"/>
      <c r="BB785" s="122"/>
      <c r="BC785" s="122"/>
      <c r="BD785" s="122"/>
      <c r="BE785" s="122"/>
      <c r="BF785" s="122"/>
      <c r="BG785" s="122"/>
      <c r="BH785" s="122"/>
      <c r="BI785" s="122"/>
      <c r="BJ785" s="122"/>
      <c r="BK785" s="122"/>
    </row>
    <row r="786" spans="1:63" ht="12.75" x14ac:dyDescent="0.2">
      <c r="A786" s="122"/>
      <c r="B786" s="124"/>
      <c r="C786" s="124"/>
      <c r="D786" s="124"/>
      <c r="E786" s="122"/>
      <c r="F786" s="124"/>
      <c r="G786" s="122"/>
      <c r="H786" s="122"/>
      <c r="I786" s="122"/>
      <c r="J786" s="122"/>
      <c r="K786" s="122"/>
      <c r="L786" s="122"/>
      <c r="M786" s="122"/>
      <c r="N786" s="122"/>
      <c r="O786" s="122"/>
      <c r="P786" s="122"/>
      <c r="Q786" s="122"/>
      <c r="R786" s="122"/>
      <c r="S786" s="122"/>
      <c r="T786" s="122"/>
      <c r="U786" s="122"/>
      <c r="V786" s="122"/>
      <c r="W786" s="122"/>
      <c r="X786" s="122"/>
      <c r="Y786" s="122"/>
      <c r="Z786" s="122"/>
      <c r="AA786" s="122"/>
      <c r="AB786" s="122"/>
      <c r="AC786" s="122"/>
      <c r="AD786" s="122"/>
      <c r="AE786" s="122"/>
      <c r="AF786" s="122"/>
      <c r="AG786" s="122"/>
      <c r="AH786" s="122"/>
      <c r="AI786" s="122"/>
      <c r="AJ786" s="122"/>
      <c r="AK786" s="122"/>
      <c r="AL786" s="122"/>
      <c r="AM786" s="122"/>
      <c r="AN786" s="122"/>
      <c r="AO786" s="122"/>
      <c r="AP786" s="122"/>
      <c r="AQ786" s="122"/>
      <c r="AR786" s="122"/>
      <c r="AS786" s="122"/>
      <c r="AT786" s="122"/>
      <c r="AU786" s="122"/>
      <c r="AV786" s="122"/>
      <c r="AW786" s="122"/>
      <c r="AX786" s="122"/>
      <c r="AY786" s="122"/>
      <c r="AZ786" s="122"/>
      <c r="BA786" s="122"/>
      <c r="BB786" s="122"/>
      <c r="BC786" s="122"/>
      <c r="BD786" s="122"/>
      <c r="BE786" s="122"/>
      <c r="BF786" s="122"/>
      <c r="BG786" s="122"/>
      <c r="BH786" s="122"/>
      <c r="BI786" s="122"/>
      <c r="BJ786" s="122"/>
      <c r="BK786" s="122"/>
    </row>
    <row r="787" spans="1:63" ht="12.75" x14ac:dyDescent="0.2">
      <c r="A787" s="122"/>
      <c r="B787" s="124"/>
      <c r="C787" s="124"/>
      <c r="D787" s="124"/>
      <c r="E787" s="122"/>
      <c r="F787" s="124"/>
      <c r="G787" s="122"/>
      <c r="H787" s="122"/>
      <c r="I787" s="122"/>
      <c r="J787" s="122"/>
      <c r="K787" s="122"/>
      <c r="L787" s="122"/>
      <c r="M787" s="122"/>
      <c r="N787" s="122"/>
      <c r="O787" s="122"/>
      <c r="P787" s="122"/>
      <c r="Q787" s="122"/>
      <c r="R787" s="122"/>
      <c r="S787" s="122"/>
      <c r="T787" s="122"/>
      <c r="U787" s="122"/>
      <c r="V787" s="122"/>
      <c r="W787" s="122"/>
      <c r="X787" s="122"/>
      <c r="Y787" s="122"/>
      <c r="Z787" s="122"/>
      <c r="AA787" s="122"/>
      <c r="AB787" s="122"/>
      <c r="AC787" s="122"/>
      <c r="AD787" s="122"/>
      <c r="AE787" s="122"/>
      <c r="AF787" s="122"/>
      <c r="AG787" s="122"/>
      <c r="AH787" s="122"/>
      <c r="AI787" s="122"/>
      <c r="AJ787" s="122"/>
      <c r="AK787" s="122"/>
      <c r="AL787" s="122"/>
      <c r="AM787" s="122"/>
      <c r="AN787" s="122"/>
      <c r="AO787" s="122"/>
      <c r="AP787" s="122"/>
      <c r="AQ787" s="122"/>
      <c r="AR787" s="122"/>
      <c r="AS787" s="122"/>
      <c r="AT787" s="122"/>
      <c r="AU787" s="122"/>
      <c r="AV787" s="122"/>
      <c r="AW787" s="122"/>
      <c r="AX787" s="122"/>
      <c r="AY787" s="122"/>
      <c r="AZ787" s="122"/>
      <c r="BA787" s="122"/>
      <c r="BB787" s="122"/>
      <c r="BC787" s="122"/>
      <c r="BD787" s="122"/>
      <c r="BE787" s="122"/>
      <c r="BF787" s="122"/>
      <c r="BG787" s="122"/>
      <c r="BH787" s="122"/>
      <c r="BI787" s="122"/>
      <c r="BJ787" s="122"/>
      <c r="BK787" s="122"/>
    </row>
    <row r="788" spans="1:63" ht="12.75" x14ac:dyDescent="0.2">
      <c r="A788" s="122"/>
      <c r="B788" s="124"/>
      <c r="C788" s="124"/>
      <c r="D788" s="124"/>
      <c r="E788" s="122"/>
      <c r="F788" s="124"/>
      <c r="G788" s="122"/>
      <c r="H788" s="122"/>
      <c r="I788" s="122"/>
      <c r="J788" s="122"/>
      <c r="K788" s="122"/>
      <c r="L788" s="122"/>
      <c r="M788" s="122"/>
      <c r="N788" s="122"/>
      <c r="O788" s="122"/>
      <c r="P788" s="122"/>
      <c r="Q788" s="122"/>
      <c r="R788" s="122"/>
      <c r="S788" s="122"/>
      <c r="T788" s="122"/>
      <c r="U788" s="122"/>
      <c r="V788" s="122"/>
      <c r="W788" s="122"/>
      <c r="X788" s="122"/>
      <c r="Y788" s="122"/>
      <c r="Z788" s="122"/>
      <c r="AA788" s="122"/>
      <c r="AB788" s="122"/>
      <c r="AC788" s="122"/>
      <c r="AD788" s="122"/>
      <c r="AE788" s="122"/>
      <c r="AF788" s="122"/>
      <c r="AG788" s="122"/>
      <c r="AH788" s="122"/>
      <c r="AI788" s="122"/>
      <c r="AJ788" s="122"/>
      <c r="AK788" s="122"/>
      <c r="AL788" s="122"/>
      <c r="AM788" s="122"/>
      <c r="AN788" s="122"/>
      <c r="AO788" s="122"/>
      <c r="AP788" s="122"/>
      <c r="AQ788" s="122"/>
      <c r="AR788" s="122"/>
      <c r="AS788" s="122"/>
      <c r="AT788" s="122"/>
      <c r="AU788" s="122"/>
      <c r="AV788" s="122"/>
      <c r="AW788" s="122"/>
      <c r="AX788" s="122"/>
      <c r="AY788" s="122"/>
      <c r="AZ788" s="122"/>
      <c r="BA788" s="122"/>
      <c r="BB788" s="122"/>
      <c r="BC788" s="122"/>
      <c r="BD788" s="122"/>
      <c r="BE788" s="122"/>
      <c r="BF788" s="122"/>
      <c r="BG788" s="122"/>
      <c r="BH788" s="122"/>
      <c r="BI788" s="122"/>
      <c r="BJ788" s="122"/>
      <c r="BK788" s="122"/>
    </row>
    <row r="789" spans="1:63" ht="12.75" x14ac:dyDescent="0.2">
      <c r="A789" s="122"/>
      <c r="B789" s="124"/>
      <c r="C789" s="124"/>
      <c r="D789" s="124"/>
      <c r="E789" s="122"/>
      <c r="F789" s="124"/>
      <c r="G789" s="122"/>
      <c r="H789" s="122"/>
      <c r="I789" s="122"/>
      <c r="J789" s="122"/>
      <c r="K789" s="122"/>
      <c r="L789" s="122"/>
      <c r="M789" s="122"/>
      <c r="N789" s="122"/>
      <c r="O789" s="122"/>
      <c r="P789" s="122"/>
      <c r="Q789" s="122"/>
      <c r="R789" s="122"/>
      <c r="S789" s="122"/>
      <c r="T789" s="122"/>
      <c r="U789" s="122"/>
      <c r="V789" s="122"/>
      <c r="W789" s="122"/>
      <c r="X789" s="122"/>
      <c r="Y789" s="122"/>
      <c r="Z789" s="122"/>
      <c r="AA789" s="122"/>
      <c r="AB789" s="122"/>
      <c r="AC789" s="122"/>
      <c r="AD789" s="122"/>
      <c r="AE789" s="122"/>
      <c r="AF789" s="122"/>
      <c r="AG789" s="122"/>
      <c r="AH789" s="122"/>
      <c r="AI789" s="122"/>
      <c r="AJ789" s="122"/>
      <c r="AK789" s="122"/>
      <c r="AL789" s="122"/>
      <c r="AM789" s="122"/>
      <c r="AN789" s="122"/>
      <c r="AO789" s="122"/>
      <c r="AP789" s="122"/>
      <c r="AQ789" s="122"/>
      <c r="AR789" s="122"/>
      <c r="AS789" s="122"/>
      <c r="AT789" s="122"/>
      <c r="AU789" s="122"/>
      <c r="AV789" s="122"/>
      <c r="AW789" s="122"/>
      <c r="AX789" s="122"/>
      <c r="AY789" s="122"/>
      <c r="AZ789" s="122"/>
      <c r="BA789" s="122"/>
      <c r="BB789" s="122"/>
      <c r="BC789" s="122"/>
      <c r="BD789" s="122"/>
      <c r="BE789" s="122"/>
      <c r="BF789" s="122"/>
      <c r="BG789" s="122"/>
      <c r="BH789" s="122"/>
      <c r="BI789" s="122"/>
      <c r="BJ789" s="122"/>
      <c r="BK789" s="122"/>
    </row>
    <row r="790" spans="1:63" ht="12.75" x14ac:dyDescent="0.2">
      <c r="A790" s="122"/>
      <c r="B790" s="124"/>
      <c r="C790" s="124"/>
      <c r="D790" s="124"/>
      <c r="E790" s="122"/>
      <c r="F790" s="124"/>
      <c r="G790" s="122"/>
      <c r="H790" s="122"/>
      <c r="I790" s="122"/>
      <c r="J790" s="122"/>
      <c r="K790" s="122"/>
      <c r="L790" s="122"/>
      <c r="M790" s="122"/>
      <c r="N790" s="122"/>
      <c r="O790" s="122"/>
      <c r="P790" s="122"/>
      <c r="Q790" s="122"/>
      <c r="R790" s="122"/>
      <c r="S790" s="122"/>
      <c r="T790" s="122"/>
      <c r="U790" s="122"/>
      <c r="V790" s="122"/>
      <c r="W790" s="122"/>
      <c r="X790" s="122"/>
      <c r="Y790" s="122"/>
      <c r="Z790" s="122"/>
      <c r="AA790" s="122"/>
      <c r="AB790" s="122"/>
      <c r="AC790" s="122"/>
      <c r="AD790" s="122"/>
      <c r="AE790" s="122"/>
      <c r="AF790" s="122"/>
      <c r="AG790" s="122"/>
      <c r="AH790" s="122"/>
      <c r="AI790" s="122"/>
      <c r="AJ790" s="122"/>
      <c r="AK790" s="122"/>
      <c r="AL790" s="122"/>
      <c r="AM790" s="122"/>
      <c r="AN790" s="122"/>
      <c r="AO790" s="122"/>
      <c r="AP790" s="122"/>
      <c r="AQ790" s="122"/>
      <c r="AR790" s="122"/>
      <c r="AS790" s="122"/>
      <c r="AT790" s="122"/>
      <c r="AU790" s="122"/>
      <c r="AV790" s="122"/>
      <c r="AW790" s="122"/>
      <c r="AX790" s="122"/>
      <c r="AY790" s="122"/>
      <c r="AZ790" s="122"/>
      <c r="BA790" s="122"/>
      <c r="BB790" s="122"/>
      <c r="BC790" s="122"/>
      <c r="BD790" s="122"/>
      <c r="BE790" s="122"/>
      <c r="BF790" s="122"/>
      <c r="BG790" s="122"/>
      <c r="BH790" s="122"/>
      <c r="BI790" s="122"/>
      <c r="BJ790" s="122"/>
      <c r="BK790" s="122"/>
    </row>
    <row r="791" spans="1:63" ht="12.75" x14ac:dyDescent="0.2">
      <c r="A791" s="122"/>
      <c r="B791" s="124"/>
      <c r="C791" s="124"/>
      <c r="D791" s="124"/>
      <c r="E791" s="122"/>
      <c r="F791" s="124"/>
      <c r="G791" s="122"/>
      <c r="H791" s="122"/>
      <c r="I791" s="122"/>
      <c r="J791" s="122"/>
      <c r="K791" s="122"/>
      <c r="L791" s="122"/>
      <c r="M791" s="122"/>
      <c r="N791" s="122"/>
      <c r="O791" s="122"/>
      <c r="P791" s="122"/>
      <c r="Q791" s="122"/>
      <c r="R791" s="122"/>
      <c r="S791" s="122"/>
      <c r="T791" s="122"/>
      <c r="U791" s="122"/>
      <c r="V791" s="122"/>
      <c r="W791" s="122"/>
      <c r="X791" s="122"/>
      <c r="Y791" s="122"/>
      <c r="Z791" s="122"/>
      <c r="AA791" s="122"/>
      <c r="AB791" s="122"/>
      <c r="AC791" s="122"/>
      <c r="AD791" s="122"/>
      <c r="AE791" s="122"/>
      <c r="AF791" s="122"/>
      <c r="AG791" s="122"/>
      <c r="AH791" s="122"/>
      <c r="AI791" s="122"/>
      <c r="AJ791" s="122"/>
      <c r="AK791" s="122"/>
      <c r="AL791" s="122"/>
      <c r="AM791" s="122"/>
      <c r="AN791" s="122"/>
      <c r="AO791" s="122"/>
      <c r="AP791" s="122"/>
      <c r="AQ791" s="122"/>
      <c r="AR791" s="122"/>
      <c r="AS791" s="122"/>
      <c r="AT791" s="122"/>
      <c r="AU791" s="122"/>
      <c r="AV791" s="122"/>
      <c r="AW791" s="122"/>
      <c r="AX791" s="122"/>
      <c r="AY791" s="122"/>
      <c r="AZ791" s="122"/>
      <c r="BA791" s="122"/>
      <c r="BB791" s="122"/>
      <c r="BC791" s="122"/>
      <c r="BD791" s="122"/>
      <c r="BE791" s="122"/>
      <c r="BF791" s="122"/>
      <c r="BG791" s="122"/>
      <c r="BH791" s="122"/>
      <c r="BI791" s="122"/>
      <c r="BJ791" s="122"/>
      <c r="BK791" s="122"/>
    </row>
    <row r="792" spans="1:63" ht="12.75" x14ac:dyDescent="0.2">
      <c r="A792" s="122"/>
      <c r="B792" s="124"/>
      <c r="C792" s="124"/>
      <c r="D792" s="124"/>
      <c r="E792" s="122"/>
      <c r="F792" s="124"/>
      <c r="G792" s="122"/>
      <c r="H792" s="122"/>
      <c r="I792" s="122"/>
      <c r="J792" s="122"/>
      <c r="K792" s="122"/>
      <c r="L792" s="122"/>
      <c r="M792" s="122"/>
      <c r="N792" s="122"/>
      <c r="O792" s="122"/>
      <c r="P792" s="122"/>
      <c r="Q792" s="122"/>
      <c r="R792" s="122"/>
      <c r="S792" s="122"/>
      <c r="T792" s="122"/>
      <c r="U792" s="122"/>
      <c r="V792" s="122"/>
      <c r="W792" s="122"/>
      <c r="X792" s="122"/>
      <c r="Y792" s="122"/>
      <c r="Z792" s="122"/>
      <c r="AA792" s="122"/>
      <c r="AB792" s="122"/>
      <c r="AC792" s="122"/>
      <c r="AD792" s="122"/>
      <c r="AE792" s="122"/>
      <c r="AF792" s="122"/>
      <c r="AG792" s="122"/>
      <c r="AH792" s="122"/>
      <c r="AI792" s="122"/>
      <c r="AJ792" s="122"/>
      <c r="AK792" s="122"/>
      <c r="AL792" s="122"/>
      <c r="AM792" s="122"/>
      <c r="AN792" s="122"/>
      <c r="AO792" s="122"/>
      <c r="AP792" s="122"/>
      <c r="AQ792" s="122"/>
      <c r="AR792" s="122"/>
      <c r="AS792" s="122"/>
      <c r="AT792" s="122"/>
      <c r="AU792" s="122"/>
      <c r="AV792" s="122"/>
      <c r="AW792" s="122"/>
      <c r="AX792" s="122"/>
      <c r="AY792" s="122"/>
      <c r="AZ792" s="122"/>
      <c r="BA792" s="122"/>
      <c r="BB792" s="122"/>
      <c r="BC792" s="122"/>
      <c r="BD792" s="122"/>
      <c r="BE792" s="122"/>
      <c r="BF792" s="122"/>
      <c r="BG792" s="122"/>
      <c r="BH792" s="122"/>
      <c r="BI792" s="122"/>
      <c r="BJ792" s="122"/>
      <c r="BK792" s="122"/>
    </row>
    <row r="793" spans="1:63" ht="12.75" x14ac:dyDescent="0.2">
      <c r="A793" s="122"/>
      <c r="B793" s="124"/>
      <c r="C793" s="124"/>
      <c r="D793" s="124"/>
      <c r="E793" s="122"/>
      <c r="F793" s="124"/>
      <c r="G793" s="122"/>
      <c r="H793" s="122"/>
      <c r="I793" s="122"/>
      <c r="J793" s="122"/>
      <c r="K793" s="122"/>
      <c r="L793" s="122"/>
      <c r="M793" s="122"/>
      <c r="N793" s="122"/>
      <c r="O793" s="122"/>
      <c r="P793" s="122"/>
      <c r="Q793" s="122"/>
      <c r="R793" s="122"/>
      <c r="S793" s="122"/>
      <c r="T793" s="122"/>
      <c r="U793" s="122"/>
      <c r="V793" s="122"/>
      <c r="W793" s="122"/>
      <c r="X793" s="122"/>
      <c r="Y793" s="122"/>
      <c r="Z793" s="122"/>
      <c r="AA793" s="122"/>
      <c r="AB793" s="122"/>
      <c r="AC793" s="122"/>
      <c r="AD793" s="122"/>
      <c r="AE793" s="122"/>
      <c r="AF793" s="122"/>
      <c r="AG793" s="122"/>
      <c r="AH793" s="122"/>
      <c r="AI793" s="122"/>
      <c r="AJ793" s="122"/>
      <c r="AK793" s="122"/>
      <c r="AL793" s="122"/>
      <c r="AM793" s="122"/>
      <c r="AN793" s="122"/>
      <c r="AO793" s="122"/>
      <c r="AP793" s="122"/>
      <c r="AQ793" s="122"/>
      <c r="AR793" s="122"/>
      <c r="AS793" s="122"/>
      <c r="AT793" s="122"/>
      <c r="AU793" s="122"/>
      <c r="AV793" s="122"/>
      <c r="AW793" s="122"/>
      <c r="AX793" s="122"/>
      <c r="AY793" s="122"/>
      <c r="AZ793" s="122"/>
      <c r="BA793" s="122"/>
      <c r="BB793" s="122"/>
      <c r="BC793" s="122"/>
      <c r="BD793" s="122"/>
      <c r="BE793" s="122"/>
      <c r="BF793" s="122"/>
      <c r="BG793" s="122"/>
      <c r="BH793" s="122"/>
      <c r="BI793" s="122"/>
      <c r="BJ793" s="122"/>
      <c r="BK793" s="122"/>
    </row>
    <row r="794" spans="1:63" ht="12.75" x14ac:dyDescent="0.2">
      <c r="A794" s="122"/>
      <c r="B794" s="124"/>
      <c r="C794" s="124"/>
      <c r="D794" s="124"/>
      <c r="E794" s="122"/>
      <c r="F794" s="124"/>
      <c r="G794" s="122"/>
      <c r="H794" s="122"/>
      <c r="I794" s="122"/>
      <c r="J794" s="122"/>
      <c r="K794" s="122"/>
      <c r="L794" s="122"/>
      <c r="M794" s="122"/>
      <c r="N794" s="122"/>
      <c r="O794" s="122"/>
      <c r="P794" s="122"/>
      <c r="Q794" s="122"/>
      <c r="R794" s="122"/>
      <c r="S794" s="122"/>
      <c r="T794" s="122"/>
      <c r="U794" s="122"/>
      <c r="V794" s="122"/>
      <c r="W794" s="122"/>
      <c r="X794" s="122"/>
      <c r="Y794" s="122"/>
      <c r="Z794" s="122"/>
      <c r="AA794" s="122"/>
      <c r="AB794" s="122"/>
      <c r="AC794" s="122"/>
      <c r="AD794" s="122"/>
      <c r="AE794" s="122"/>
      <c r="AF794" s="122"/>
      <c r="AG794" s="122"/>
      <c r="AH794" s="122"/>
      <c r="AI794" s="122"/>
      <c r="AJ794" s="122"/>
      <c r="AK794" s="122"/>
      <c r="AL794" s="122"/>
      <c r="AM794" s="122"/>
      <c r="AN794" s="122"/>
      <c r="AO794" s="122"/>
      <c r="AP794" s="122"/>
      <c r="AQ794" s="122"/>
      <c r="AR794" s="122"/>
      <c r="AS794" s="122"/>
      <c r="AT794" s="122"/>
      <c r="AU794" s="122"/>
      <c r="AV794" s="122"/>
      <c r="AW794" s="122"/>
      <c r="AX794" s="122"/>
      <c r="AY794" s="122"/>
      <c r="AZ794" s="122"/>
      <c r="BA794" s="122"/>
      <c r="BB794" s="122"/>
      <c r="BC794" s="122"/>
      <c r="BD794" s="122"/>
      <c r="BE794" s="122"/>
      <c r="BF794" s="122"/>
      <c r="BG794" s="122"/>
      <c r="BH794" s="122"/>
      <c r="BI794" s="122"/>
      <c r="BJ794" s="122"/>
      <c r="BK794" s="122"/>
    </row>
    <row r="795" spans="1:63" ht="12.75" x14ac:dyDescent="0.2">
      <c r="A795" s="122"/>
      <c r="B795" s="124"/>
      <c r="C795" s="124"/>
      <c r="D795" s="124"/>
      <c r="E795" s="122"/>
      <c r="F795" s="124"/>
      <c r="G795" s="122"/>
      <c r="H795" s="122"/>
      <c r="I795" s="122"/>
      <c r="J795" s="122"/>
      <c r="K795" s="122"/>
      <c r="L795" s="122"/>
      <c r="M795" s="122"/>
      <c r="N795" s="122"/>
      <c r="O795" s="122"/>
      <c r="P795" s="122"/>
      <c r="Q795" s="122"/>
      <c r="R795" s="122"/>
      <c r="S795" s="122"/>
      <c r="T795" s="122"/>
      <c r="U795" s="122"/>
      <c r="V795" s="122"/>
      <c r="W795" s="122"/>
      <c r="X795" s="122"/>
      <c r="Y795" s="122"/>
      <c r="Z795" s="122"/>
      <c r="AA795" s="122"/>
      <c r="AB795" s="122"/>
      <c r="AC795" s="122"/>
      <c r="AD795" s="122"/>
      <c r="AE795" s="122"/>
      <c r="AF795" s="122"/>
      <c r="AG795" s="122"/>
      <c r="AH795" s="122"/>
      <c r="AI795" s="122"/>
      <c r="AJ795" s="122"/>
      <c r="AK795" s="122"/>
      <c r="AL795" s="122"/>
      <c r="AM795" s="122"/>
      <c r="AN795" s="122"/>
      <c r="AO795" s="122"/>
      <c r="AP795" s="122"/>
      <c r="AQ795" s="122"/>
      <c r="AR795" s="122"/>
      <c r="AS795" s="122"/>
      <c r="AT795" s="122"/>
      <c r="AU795" s="122"/>
      <c r="AV795" s="122"/>
      <c r="AW795" s="122"/>
      <c r="AX795" s="122"/>
      <c r="AY795" s="122"/>
      <c r="AZ795" s="122"/>
      <c r="BA795" s="122"/>
      <c r="BB795" s="122"/>
      <c r="BC795" s="122"/>
      <c r="BD795" s="122"/>
      <c r="BE795" s="122"/>
      <c r="BF795" s="122"/>
      <c r="BG795" s="122"/>
      <c r="BH795" s="122"/>
      <c r="BI795" s="122"/>
      <c r="BJ795" s="122"/>
      <c r="BK795" s="122"/>
    </row>
    <row r="796" spans="1:63" ht="12.75" x14ac:dyDescent="0.2">
      <c r="A796" s="122"/>
      <c r="B796" s="124"/>
      <c r="C796" s="124"/>
      <c r="D796" s="124"/>
      <c r="E796" s="122"/>
      <c r="F796" s="124"/>
      <c r="G796" s="122"/>
      <c r="H796" s="122"/>
      <c r="I796" s="122"/>
      <c r="J796" s="122"/>
      <c r="K796" s="122"/>
      <c r="L796" s="122"/>
      <c r="M796" s="122"/>
      <c r="N796" s="122"/>
      <c r="O796" s="122"/>
      <c r="P796" s="122"/>
      <c r="Q796" s="122"/>
      <c r="R796" s="122"/>
      <c r="S796" s="122"/>
      <c r="T796" s="122"/>
      <c r="U796" s="122"/>
      <c r="V796" s="122"/>
      <c r="W796" s="122"/>
      <c r="X796" s="122"/>
      <c r="Y796" s="122"/>
      <c r="Z796" s="122"/>
      <c r="AA796" s="122"/>
      <c r="AB796" s="122"/>
      <c r="AC796" s="122"/>
      <c r="AD796" s="122"/>
      <c r="AE796" s="122"/>
      <c r="AF796" s="122"/>
      <c r="AG796" s="122"/>
      <c r="AH796" s="122"/>
      <c r="AI796" s="122"/>
      <c r="AJ796" s="122"/>
      <c r="AK796" s="122"/>
      <c r="AL796" s="122"/>
      <c r="AM796" s="122"/>
      <c r="AN796" s="122"/>
      <c r="AO796" s="122"/>
      <c r="AP796" s="122"/>
      <c r="AQ796" s="122"/>
      <c r="AR796" s="122"/>
      <c r="AS796" s="122"/>
      <c r="AT796" s="122"/>
      <c r="AU796" s="122"/>
      <c r="AV796" s="122"/>
      <c r="AW796" s="122"/>
      <c r="AX796" s="122"/>
      <c r="AY796" s="122"/>
      <c r="AZ796" s="122"/>
      <c r="BA796" s="122"/>
      <c r="BB796" s="122"/>
      <c r="BC796" s="122"/>
      <c r="BD796" s="122"/>
      <c r="BE796" s="122"/>
      <c r="BF796" s="122"/>
      <c r="BG796" s="122"/>
      <c r="BH796" s="122"/>
      <c r="BI796" s="122"/>
      <c r="BJ796" s="122"/>
      <c r="BK796" s="122"/>
    </row>
    <row r="797" spans="1:63" ht="12.75" x14ac:dyDescent="0.2">
      <c r="A797" s="122"/>
      <c r="B797" s="124"/>
      <c r="C797" s="124"/>
      <c r="D797" s="124"/>
      <c r="E797" s="122"/>
      <c r="F797" s="124"/>
      <c r="G797" s="122"/>
      <c r="H797" s="122"/>
      <c r="I797" s="122"/>
      <c r="J797" s="122"/>
      <c r="K797" s="122"/>
      <c r="L797" s="122"/>
      <c r="M797" s="122"/>
      <c r="N797" s="122"/>
      <c r="O797" s="122"/>
      <c r="P797" s="122"/>
      <c r="Q797" s="122"/>
      <c r="R797" s="122"/>
      <c r="S797" s="122"/>
      <c r="T797" s="122"/>
      <c r="U797" s="122"/>
      <c r="V797" s="122"/>
      <c r="W797" s="122"/>
      <c r="X797" s="122"/>
      <c r="Y797" s="122"/>
      <c r="Z797" s="122"/>
      <c r="AA797" s="122"/>
      <c r="AB797" s="122"/>
      <c r="AC797" s="122"/>
      <c r="AD797" s="122"/>
      <c r="AE797" s="122"/>
      <c r="AF797" s="122"/>
      <c r="AG797" s="122"/>
      <c r="AH797" s="122"/>
      <c r="AI797" s="122"/>
      <c r="AJ797" s="122"/>
      <c r="AK797" s="122"/>
      <c r="AL797" s="122"/>
      <c r="AM797" s="122"/>
      <c r="AN797" s="122"/>
      <c r="AO797" s="122"/>
      <c r="AP797" s="122"/>
      <c r="AQ797" s="122"/>
      <c r="AR797" s="122"/>
      <c r="AS797" s="122"/>
      <c r="AT797" s="122"/>
      <c r="AU797" s="122"/>
      <c r="AV797" s="122"/>
      <c r="AW797" s="122"/>
      <c r="AX797" s="122"/>
      <c r="AY797" s="122"/>
      <c r="AZ797" s="122"/>
      <c r="BA797" s="122"/>
      <c r="BB797" s="122"/>
      <c r="BC797" s="122"/>
      <c r="BD797" s="122"/>
      <c r="BE797" s="122"/>
      <c r="BF797" s="122"/>
      <c r="BG797" s="122"/>
      <c r="BH797" s="122"/>
      <c r="BI797" s="122"/>
      <c r="BJ797" s="122"/>
      <c r="BK797" s="122"/>
    </row>
    <row r="798" spans="1:63" ht="12.75" x14ac:dyDescent="0.2">
      <c r="A798" s="122"/>
      <c r="B798" s="124"/>
      <c r="C798" s="124"/>
      <c r="D798" s="124"/>
      <c r="E798" s="122"/>
      <c r="F798" s="124"/>
      <c r="G798" s="122"/>
      <c r="H798" s="122"/>
      <c r="I798" s="122"/>
      <c r="J798" s="122"/>
      <c r="K798" s="122"/>
      <c r="L798" s="122"/>
      <c r="M798" s="122"/>
      <c r="N798" s="122"/>
      <c r="O798" s="122"/>
      <c r="P798" s="122"/>
      <c r="Q798" s="122"/>
      <c r="R798" s="122"/>
      <c r="S798" s="122"/>
      <c r="T798" s="122"/>
      <c r="U798" s="122"/>
      <c r="V798" s="122"/>
      <c r="W798" s="122"/>
      <c r="X798" s="122"/>
      <c r="Y798" s="122"/>
      <c r="Z798" s="122"/>
      <c r="AA798" s="122"/>
      <c r="AB798" s="122"/>
      <c r="AC798" s="122"/>
      <c r="AD798" s="122"/>
      <c r="AE798" s="122"/>
      <c r="AF798" s="122"/>
      <c r="AG798" s="122"/>
      <c r="AH798" s="122"/>
      <c r="AI798" s="122"/>
      <c r="AJ798" s="122"/>
      <c r="AK798" s="122"/>
      <c r="AL798" s="122"/>
      <c r="AM798" s="122"/>
      <c r="AN798" s="122"/>
      <c r="AO798" s="122"/>
      <c r="AP798" s="122"/>
      <c r="AQ798" s="122"/>
      <c r="AR798" s="122"/>
      <c r="AS798" s="122"/>
      <c r="AT798" s="122"/>
      <c r="AU798" s="122"/>
      <c r="AV798" s="122"/>
      <c r="AW798" s="122"/>
      <c r="AX798" s="122"/>
      <c r="AY798" s="122"/>
      <c r="AZ798" s="122"/>
      <c r="BA798" s="122"/>
      <c r="BB798" s="122"/>
      <c r="BC798" s="122"/>
      <c r="BD798" s="122"/>
      <c r="BE798" s="122"/>
      <c r="BF798" s="122"/>
      <c r="BG798" s="122"/>
      <c r="BH798" s="122"/>
      <c r="BI798" s="122"/>
      <c r="BJ798" s="122"/>
      <c r="BK798" s="122"/>
    </row>
    <row r="799" spans="1:63" ht="12.75" x14ac:dyDescent="0.2">
      <c r="A799" s="122"/>
      <c r="B799" s="124"/>
      <c r="C799" s="124"/>
      <c r="D799" s="124"/>
      <c r="E799" s="122"/>
      <c r="F799" s="124"/>
      <c r="G799" s="122"/>
      <c r="H799" s="122"/>
      <c r="I799" s="122"/>
      <c r="J799" s="122"/>
      <c r="K799" s="122"/>
      <c r="L799" s="122"/>
      <c r="M799" s="122"/>
      <c r="N799" s="122"/>
      <c r="O799" s="122"/>
      <c r="P799" s="122"/>
      <c r="Q799" s="122"/>
      <c r="R799" s="122"/>
      <c r="S799" s="122"/>
      <c r="T799" s="122"/>
      <c r="U799" s="122"/>
      <c r="V799" s="122"/>
      <c r="W799" s="122"/>
      <c r="X799" s="122"/>
      <c r="Y799" s="122"/>
      <c r="Z799" s="122"/>
      <c r="AA799" s="122"/>
      <c r="AB799" s="122"/>
      <c r="AC799" s="122"/>
      <c r="AD799" s="122"/>
      <c r="AE799" s="122"/>
      <c r="AF799" s="122"/>
      <c r="AG799" s="122"/>
      <c r="AH799" s="122"/>
      <c r="AI799" s="122"/>
      <c r="AJ799" s="122"/>
      <c r="AK799" s="122"/>
      <c r="AL799" s="122"/>
      <c r="AM799" s="122"/>
      <c r="AN799" s="122"/>
      <c r="AO799" s="122"/>
      <c r="AP799" s="122"/>
      <c r="AQ799" s="122"/>
      <c r="AR799" s="122"/>
      <c r="AS799" s="122"/>
      <c r="AT799" s="122"/>
      <c r="AU799" s="122"/>
      <c r="AV799" s="122"/>
      <c r="AW799" s="122"/>
      <c r="AX799" s="122"/>
      <c r="AY799" s="122"/>
      <c r="AZ799" s="122"/>
      <c r="BA799" s="122"/>
      <c r="BB799" s="122"/>
      <c r="BC799" s="122"/>
      <c r="BD799" s="122"/>
      <c r="BE799" s="122"/>
      <c r="BF799" s="122"/>
      <c r="BG799" s="122"/>
      <c r="BH799" s="122"/>
      <c r="BI799" s="122"/>
      <c r="BJ799" s="122"/>
      <c r="BK799" s="122"/>
    </row>
    <row r="800" spans="1:63" ht="12.75" x14ac:dyDescent="0.2">
      <c r="A800" s="122"/>
      <c r="B800" s="124"/>
      <c r="C800" s="124"/>
      <c r="D800" s="124"/>
      <c r="E800" s="122"/>
      <c r="F800" s="124"/>
      <c r="G800" s="122"/>
      <c r="H800" s="122"/>
      <c r="I800" s="122"/>
      <c r="J800" s="122"/>
      <c r="K800" s="122"/>
      <c r="L800" s="122"/>
      <c r="M800" s="122"/>
      <c r="N800" s="122"/>
      <c r="O800" s="122"/>
      <c r="P800" s="122"/>
      <c r="Q800" s="122"/>
      <c r="R800" s="122"/>
      <c r="S800" s="122"/>
      <c r="T800" s="122"/>
      <c r="U800" s="122"/>
      <c r="V800" s="122"/>
      <c r="W800" s="122"/>
      <c r="X800" s="122"/>
      <c r="Y800" s="122"/>
      <c r="Z800" s="122"/>
      <c r="AA800" s="122"/>
      <c r="AB800" s="122"/>
      <c r="AC800" s="122"/>
      <c r="AD800" s="122"/>
      <c r="AE800" s="122"/>
      <c r="AF800" s="122"/>
      <c r="AG800" s="122"/>
      <c r="AH800" s="122"/>
      <c r="AI800" s="122"/>
      <c r="AJ800" s="122"/>
      <c r="AK800" s="122"/>
      <c r="AL800" s="122"/>
      <c r="AM800" s="122"/>
      <c r="AN800" s="122"/>
      <c r="AO800" s="122"/>
      <c r="AP800" s="122"/>
      <c r="AQ800" s="122"/>
      <c r="AR800" s="122"/>
      <c r="AS800" s="122"/>
      <c r="AT800" s="122"/>
      <c r="AU800" s="122"/>
      <c r="AV800" s="122"/>
      <c r="AW800" s="122"/>
      <c r="AX800" s="122"/>
      <c r="AY800" s="122"/>
      <c r="AZ800" s="122"/>
      <c r="BA800" s="122"/>
      <c r="BB800" s="122"/>
      <c r="BC800" s="122"/>
      <c r="BD800" s="122"/>
      <c r="BE800" s="122"/>
      <c r="BF800" s="122"/>
      <c r="BG800" s="122"/>
      <c r="BH800" s="122"/>
      <c r="BI800" s="122"/>
      <c r="BJ800" s="122"/>
      <c r="BK800" s="122"/>
    </row>
    <row r="801" spans="1:63" ht="12.75" x14ac:dyDescent="0.2">
      <c r="A801" s="122"/>
      <c r="B801" s="124"/>
      <c r="C801" s="124"/>
      <c r="D801" s="124"/>
      <c r="E801" s="122"/>
      <c r="F801" s="124"/>
      <c r="G801" s="122"/>
      <c r="H801" s="122"/>
      <c r="I801" s="122"/>
      <c r="J801" s="122"/>
      <c r="K801" s="122"/>
      <c r="L801" s="122"/>
      <c r="M801" s="122"/>
      <c r="N801" s="122"/>
      <c r="O801" s="122"/>
      <c r="P801" s="122"/>
      <c r="Q801" s="122"/>
      <c r="R801" s="122"/>
      <c r="S801" s="122"/>
      <c r="T801" s="122"/>
      <c r="U801" s="122"/>
      <c r="V801" s="122"/>
      <c r="W801" s="122"/>
      <c r="X801" s="122"/>
      <c r="Y801" s="122"/>
      <c r="Z801" s="122"/>
      <c r="AA801" s="122"/>
      <c r="AB801" s="122"/>
      <c r="AC801" s="122"/>
      <c r="AD801" s="122"/>
      <c r="AE801" s="122"/>
      <c r="AF801" s="122"/>
      <c r="AG801" s="122"/>
      <c r="AH801" s="122"/>
      <c r="AI801" s="122"/>
      <c r="AJ801" s="122"/>
      <c r="AK801" s="122"/>
      <c r="AL801" s="122"/>
      <c r="AM801" s="122"/>
      <c r="AN801" s="122"/>
      <c r="AO801" s="122"/>
      <c r="AP801" s="122"/>
      <c r="AQ801" s="122"/>
      <c r="AR801" s="122"/>
      <c r="AS801" s="122"/>
      <c r="AT801" s="122"/>
      <c r="AU801" s="122"/>
      <c r="AV801" s="122"/>
      <c r="AW801" s="122"/>
      <c r="AX801" s="122"/>
      <c r="AY801" s="122"/>
      <c r="AZ801" s="122"/>
      <c r="BA801" s="122"/>
      <c r="BB801" s="122"/>
      <c r="BC801" s="122"/>
      <c r="BD801" s="122"/>
      <c r="BE801" s="122"/>
      <c r="BF801" s="122"/>
      <c r="BG801" s="122"/>
      <c r="BH801" s="122"/>
      <c r="BI801" s="122"/>
      <c r="BJ801" s="122"/>
      <c r="BK801" s="122"/>
    </row>
    <row r="802" spans="1:63" ht="12.75" x14ac:dyDescent="0.2">
      <c r="A802" s="122"/>
      <c r="B802" s="124"/>
      <c r="C802" s="124"/>
      <c r="D802" s="124"/>
      <c r="E802" s="122"/>
      <c r="F802" s="124"/>
      <c r="G802" s="122"/>
      <c r="H802" s="122"/>
      <c r="I802" s="122"/>
      <c r="J802" s="122"/>
      <c r="K802" s="122"/>
      <c r="L802" s="122"/>
      <c r="M802" s="122"/>
      <c r="N802" s="122"/>
      <c r="O802" s="122"/>
      <c r="P802" s="122"/>
      <c r="Q802" s="122"/>
      <c r="R802" s="122"/>
      <c r="S802" s="122"/>
      <c r="T802" s="122"/>
      <c r="U802" s="122"/>
      <c r="V802" s="122"/>
      <c r="W802" s="122"/>
      <c r="X802" s="122"/>
      <c r="Y802" s="122"/>
      <c r="Z802" s="122"/>
      <c r="AA802" s="122"/>
      <c r="AB802" s="122"/>
      <c r="AC802" s="122"/>
      <c r="AD802" s="122"/>
      <c r="AE802" s="122"/>
      <c r="AF802" s="122"/>
      <c r="AG802" s="122"/>
      <c r="AH802" s="122"/>
      <c r="AI802" s="122"/>
      <c r="AJ802" s="122"/>
      <c r="AK802" s="122"/>
      <c r="AL802" s="122"/>
      <c r="AM802" s="122"/>
      <c r="AN802" s="122"/>
      <c r="AO802" s="122"/>
      <c r="AP802" s="122"/>
      <c r="AQ802" s="122"/>
      <c r="AR802" s="122"/>
      <c r="AS802" s="122"/>
      <c r="AT802" s="122"/>
      <c r="AU802" s="122"/>
      <c r="AV802" s="122"/>
      <c r="AW802" s="122"/>
      <c r="AX802" s="122"/>
      <c r="AY802" s="122"/>
      <c r="AZ802" s="122"/>
      <c r="BA802" s="122"/>
      <c r="BB802" s="122"/>
      <c r="BC802" s="122"/>
      <c r="BD802" s="122"/>
      <c r="BE802" s="122"/>
      <c r="BF802" s="122"/>
      <c r="BG802" s="122"/>
      <c r="BH802" s="122"/>
      <c r="BI802" s="122"/>
      <c r="BJ802" s="122"/>
      <c r="BK802" s="122"/>
    </row>
    <row r="803" spans="1:63" ht="12.75" x14ac:dyDescent="0.2">
      <c r="A803" s="122"/>
      <c r="B803" s="124"/>
      <c r="C803" s="124"/>
      <c r="D803" s="124"/>
      <c r="E803" s="122"/>
      <c r="F803" s="124"/>
      <c r="G803" s="122"/>
      <c r="H803" s="122"/>
      <c r="I803" s="122"/>
      <c r="J803" s="122"/>
      <c r="K803" s="122"/>
      <c r="L803" s="122"/>
      <c r="M803" s="122"/>
      <c r="N803" s="122"/>
      <c r="O803" s="122"/>
      <c r="P803" s="122"/>
      <c r="Q803" s="122"/>
      <c r="R803" s="122"/>
      <c r="S803" s="122"/>
      <c r="T803" s="122"/>
      <c r="U803" s="122"/>
      <c r="V803" s="122"/>
      <c r="W803" s="122"/>
      <c r="X803" s="122"/>
      <c r="Y803" s="122"/>
      <c r="Z803" s="122"/>
      <c r="AA803" s="122"/>
      <c r="AB803" s="122"/>
      <c r="AC803" s="122"/>
      <c r="AD803" s="122"/>
      <c r="AE803" s="122"/>
      <c r="AF803" s="122"/>
      <c r="AG803" s="122"/>
      <c r="AH803" s="122"/>
      <c r="AI803" s="122"/>
      <c r="AJ803" s="122"/>
      <c r="AK803" s="122"/>
      <c r="AL803" s="122"/>
      <c r="AM803" s="122"/>
      <c r="AN803" s="122"/>
      <c r="AO803" s="122"/>
      <c r="AP803" s="122"/>
      <c r="AQ803" s="122"/>
      <c r="AR803" s="122"/>
      <c r="AS803" s="122"/>
      <c r="AT803" s="122"/>
      <c r="AU803" s="122"/>
      <c r="AV803" s="122"/>
      <c r="AW803" s="122"/>
      <c r="AX803" s="122"/>
      <c r="AY803" s="122"/>
      <c r="AZ803" s="122"/>
      <c r="BA803" s="122"/>
      <c r="BB803" s="122"/>
      <c r="BC803" s="122"/>
      <c r="BD803" s="122"/>
      <c r="BE803" s="122"/>
      <c r="BF803" s="122"/>
      <c r="BG803" s="122"/>
      <c r="BH803" s="122"/>
      <c r="BI803" s="122"/>
      <c r="BJ803" s="122"/>
      <c r="BK803" s="122"/>
    </row>
    <row r="804" spans="1:63" ht="12.75" x14ac:dyDescent="0.2">
      <c r="A804" s="122"/>
      <c r="B804" s="124"/>
      <c r="C804" s="124"/>
      <c r="D804" s="124"/>
      <c r="E804" s="122"/>
      <c r="F804" s="124"/>
      <c r="G804" s="122"/>
      <c r="H804" s="122"/>
      <c r="I804" s="122"/>
      <c r="J804" s="122"/>
      <c r="K804" s="122"/>
      <c r="L804" s="122"/>
      <c r="M804" s="122"/>
      <c r="N804" s="122"/>
      <c r="O804" s="122"/>
      <c r="P804" s="122"/>
      <c r="Q804" s="122"/>
      <c r="R804" s="122"/>
      <c r="S804" s="122"/>
      <c r="T804" s="122"/>
      <c r="U804" s="122"/>
      <c r="V804" s="122"/>
      <c r="W804" s="122"/>
      <c r="X804" s="122"/>
      <c r="Y804" s="122"/>
      <c r="Z804" s="122"/>
      <c r="AA804" s="122"/>
      <c r="AB804" s="122"/>
      <c r="AC804" s="122"/>
      <c r="AD804" s="122"/>
      <c r="AE804" s="122"/>
      <c r="AF804" s="122"/>
      <c r="AG804" s="122"/>
      <c r="AH804" s="122"/>
      <c r="AI804" s="122"/>
      <c r="AJ804" s="122"/>
      <c r="AK804" s="122"/>
      <c r="AL804" s="122"/>
      <c r="AM804" s="122"/>
      <c r="AN804" s="122"/>
      <c r="AO804" s="122"/>
      <c r="AP804" s="122"/>
      <c r="AQ804" s="122"/>
      <c r="AR804" s="122"/>
      <c r="AS804" s="122"/>
      <c r="AT804" s="122"/>
      <c r="AU804" s="122"/>
      <c r="AV804" s="122"/>
      <c r="AW804" s="122"/>
      <c r="AX804" s="122"/>
      <c r="AY804" s="122"/>
      <c r="AZ804" s="122"/>
      <c r="BA804" s="122"/>
      <c r="BB804" s="122"/>
      <c r="BC804" s="122"/>
      <c r="BD804" s="122"/>
      <c r="BE804" s="122"/>
      <c r="BF804" s="122"/>
      <c r="BG804" s="122"/>
      <c r="BH804" s="122"/>
      <c r="BI804" s="122"/>
      <c r="BJ804" s="122"/>
      <c r="BK804" s="122"/>
    </row>
    <row r="805" spans="1:63" ht="12.75" x14ac:dyDescent="0.2">
      <c r="A805" s="122"/>
      <c r="B805" s="124"/>
      <c r="C805" s="124"/>
      <c r="D805" s="124"/>
      <c r="E805" s="122"/>
      <c r="F805" s="124"/>
      <c r="G805" s="122"/>
      <c r="H805" s="122"/>
      <c r="I805" s="122"/>
      <c r="J805" s="122"/>
      <c r="K805" s="122"/>
      <c r="L805" s="122"/>
      <c r="M805" s="122"/>
      <c r="N805" s="122"/>
      <c r="O805" s="122"/>
      <c r="P805" s="122"/>
      <c r="Q805" s="122"/>
      <c r="R805" s="122"/>
      <c r="S805" s="122"/>
      <c r="T805" s="122"/>
      <c r="U805" s="122"/>
      <c r="V805" s="122"/>
      <c r="W805" s="122"/>
      <c r="X805" s="122"/>
      <c r="Y805" s="122"/>
      <c r="Z805" s="122"/>
      <c r="AA805" s="122"/>
      <c r="AB805" s="122"/>
      <c r="AC805" s="122"/>
      <c r="AD805" s="122"/>
      <c r="AE805" s="122"/>
      <c r="AF805" s="122"/>
      <c r="AG805" s="122"/>
      <c r="AH805" s="122"/>
      <c r="AI805" s="122"/>
      <c r="AJ805" s="122"/>
      <c r="AK805" s="122"/>
      <c r="AL805" s="122"/>
      <c r="AM805" s="122"/>
      <c r="AN805" s="122"/>
      <c r="AO805" s="122"/>
      <c r="AP805" s="122"/>
      <c r="AQ805" s="122"/>
      <c r="AR805" s="122"/>
      <c r="AS805" s="122"/>
      <c r="AT805" s="122"/>
      <c r="AU805" s="122"/>
      <c r="AV805" s="122"/>
      <c r="AW805" s="122"/>
      <c r="AX805" s="122"/>
      <c r="AY805" s="122"/>
      <c r="AZ805" s="122"/>
      <c r="BA805" s="122"/>
      <c r="BB805" s="122"/>
      <c r="BC805" s="122"/>
      <c r="BD805" s="122"/>
      <c r="BE805" s="122"/>
      <c r="BF805" s="122"/>
      <c r="BG805" s="122"/>
      <c r="BH805" s="122"/>
      <c r="BI805" s="122"/>
      <c r="BJ805" s="122"/>
      <c r="BK805" s="122"/>
    </row>
    <row r="806" spans="1:63" ht="12.75" x14ac:dyDescent="0.2">
      <c r="A806" s="122"/>
      <c r="B806" s="124"/>
      <c r="C806" s="124"/>
      <c r="D806" s="124"/>
      <c r="E806" s="122"/>
      <c r="F806" s="124"/>
      <c r="G806" s="122"/>
      <c r="H806" s="122"/>
      <c r="I806" s="122"/>
      <c r="J806" s="122"/>
      <c r="K806" s="122"/>
      <c r="L806" s="122"/>
      <c r="M806" s="122"/>
      <c r="N806" s="122"/>
      <c r="O806" s="122"/>
      <c r="P806" s="122"/>
      <c r="Q806" s="122"/>
      <c r="R806" s="122"/>
      <c r="S806" s="122"/>
      <c r="T806" s="122"/>
      <c r="U806" s="122"/>
      <c r="V806" s="122"/>
      <c r="W806" s="122"/>
      <c r="X806" s="122"/>
      <c r="Y806" s="122"/>
      <c r="Z806" s="122"/>
      <c r="AA806" s="122"/>
      <c r="AB806" s="122"/>
      <c r="AC806" s="122"/>
      <c r="AD806" s="122"/>
      <c r="AE806" s="122"/>
      <c r="AF806" s="122"/>
      <c r="AG806" s="122"/>
      <c r="AH806" s="122"/>
      <c r="AI806" s="122"/>
      <c r="AJ806" s="122"/>
      <c r="AK806" s="122"/>
      <c r="AL806" s="122"/>
      <c r="AM806" s="122"/>
      <c r="AN806" s="122"/>
      <c r="AO806" s="122"/>
      <c r="AP806" s="122"/>
      <c r="AQ806" s="122"/>
      <c r="AR806" s="122"/>
      <c r="AS806" s="122"/>
      <c r="AT806" s="122"/>
      <c r="AU806" s="122"/>
      <c r="AV806" s="122"/>
      <c r="AW806" s="122"/>
      <c r="AX806" s="122"/>
      <c r="AY806" s="122"/>
      <c r="AZ806" s="122"/>
      <c r="BA806" s="122"/>
      <c r="BB806" s="122"/>
      <c r="BC806" s="122"/>
      <c r="BD806" s="122"/>
      <c r="BE806" s="122"/>
      <c r="BF806" s="122"/>
      <c r="BG806" s="122"/>
      <c r="BH806" s="122"/>
      <c r="BI806" s="122"/>
      <c r="BJ806" s="122"/>
      <c r="BK806" s="122"/>
    </row>
    <row r="807" spans="1:63" ht="12.75" x14ac:dyDescent="0.2">
      <c r="A807" s="122"/>
      <c r="B807" s="124"/>
      <c r="C807" s="124"/>
      <c r="D807" s="124"/>
      <c r="E807" s="122"/>
      <c r="F807" s="124"/>
      <c r="G807" s="122"/>
      <c r="H807" s="122"/>
      <c r="I807" s="122"/>
      <c r="J807" s="122"/>
      <c r="K807" s="122"/>
      <c r="L807" s="122"/>
      <c r="M807" s="122"/>
      <c r="N807" s="122"/>
      <c r="O807" s="122"/>
      <c r="P807" s="122"/>
      <c r="Q807" s="122"/>
      <c r="R807" s="122"/>
      <c r="S807" s="122"/>
      <c r="T807" s="122"/>
      <c r="U807" s="122"/>
      <c r="V807" s="122"/>
      <c r="W807" s="122"/>
      <c r="X807" s="122"/>
      <c r="Y807" s="122"/>
      <c r="Z807" s="122"/>
      <c r="AA807" s="122"/>
      <c r="AB807" s="122"/>
      <c r="AC807" s="122"/>
      <c r="AD807" s="122"/>
      <c r="AE807" s="122"/>
      <c r="AF807" s="122"/>
      <c r="AG807" s="122"/>
      <c r="AH807" s="122"/>
      <c r="AI807" s="122"/>
      <c r="AJ807" s="122"/>
      <c r="AK807" s="122"/>
      <c r="AL807" s="122"/>
      <c r="AM807" s="122"/>
      <c r="AN807" s="122"/>
      <c r="AO807" s="122"/>
      <c r="AP807" s="122"/>
      <c r="AQ807" s="122"/>
      <c r="AR807" s="122"/>
      <c r="AS807" s="122"/>
      <c r="AT807" s="122"/>
      <c r="AU807" s="122"/>
      <c r="AV807" s="122"/>
      <c r="AW807" s="122"/>
      <c r="AX807" s="122"/>
      <c r="AY807" s="122"/>
      <c r="AZ807" s="122"/>
      <c r="BA807" s="122"/>
      <c r="BB807" s="122"/>
      <c r="BC807" s="122"/>
      <c r="BD807" s="122"/>
      <c r="BE807" s="122"/>
      <c r="BF807" s="122"/>
      <c r="BG807" s="122"/>
      <c r="BH807" s="122"/>
      <c r="BI807" s="122"/>
      <c r="BJ807" s="122"/>
      <c r="BK807" s="122"/>
    </row>
    <row r="808" spans="1:63" ht="12.75" x14ac:dyDescent="0.2">
      <c r="A808" s="122"/>
      <c r="B808" s="124"/>
      <c r="C808" s="124"/>
      <c r="D808" s="124"/>
      <c r="E808" s="122"/>
      <c r="F808" s="124"/>
      <c r="G808" s="122"/>
      <c r="H808" s="122"/>
      <c r="I808" s="122"/>
      <c r="J808" s="122"/>
      <c r="K808" s="122"/>
      <c r="L808" s="122"/>
      <c r="M808" s="122"/>
      <c r="N808" s="122"/>
      <c r="O808" s="122"/>
      <c r="P808" s="122"/>
      <c r="Q808" s="122"/>
      <c r="R808" s="122"/>
      <c r="S808" s="122"/>
      <c r="T808" s="122"/>
      <c r="U808" s="122"/>
      <c r="V808" s="122"/>
      <c r="W808" s="122"/>
      <c r="X808" s="122"/>
      <c r="Y808" s="122"/>
      <c r="Z808" s="122"/>
      <c r="AA808" s="122"/>
      <c r="AB808" s="122"/>
      <c r="AC808" s="122"/>
      <c r="AD808" s="122"/>
      <c r="AE808" s="122"/>
      <c r="AF808" s="122"/>
      <c r="AG808" s="122"/>
      <c r="AH808" s="122"/>
      <c r="AI808" s="122"/>
      <c r="AJ808" s="122"/>
      <c r="AK808" s="122"/>
      <c r="AL808" s="122"/>
      <c r="AM808" s="122"/>
      <c r="AN808" s="122"/>
      <c r="AO808" s="122"/>
      <c r="AP808" s="122"/>
      <c r="AQ808" s="122"/>
      <c r="AR808" s="122"/>
      <c r="AS808" s="122"/>
      <c r="AT808" s="122"/>
      <c r="AU808" s="122"/>
      <c r="AV808" s="122"/>
      <c r="AW808" s="122"/>
      <c r="AX808" s="122"/>
      <c r="AY808" s="122"/>
      <c r="AZ808" s="122"/>
      <c r="BA808" s="122"/>
      <c r="BB808" s="122"/>
      <c r="BC808" s="122"/>
      <c r="BD808" s="122"/>
      <c r="BE808" s="122"/>
      <c r="BF808" s="122"/>
      <c r="BG808" s="122"/>
      <c r="BH808" s="122"/>
      <c r="BI808" s="122"/>
      <c r="BJ808" s="122"/>
      <c r="BK808" s="122"/>
    </row>
    <row r="809" spans="1:63" ht="12.75" x14ac:dyDescent="0.2">
      <c r="A809" s="122"/>
      <c r="B809" s="124"/>
      <c r="C809" s="124"/>
      <c r="D809" s="124"/>
      <c r="E809" s="122"/>
      <c r="F809" s="124"/>
      <c r="G809" s="122"/>
      <c r="H809" s="122"/>
      <c r="I809" s="122"/>
      <c r="J809" s="122"/>
      <c r="K809" s="122"/>
      <c r="L809" s="122"/>
      <c r="M809" s="122"/>
      <c r="N809" s="122"/>
      <c r="O809" s="122"/>
      <c r="P809" s="122"/>
      <c r="Q809" s="122"/>
      <c r="R809" s="122"/>
      <c r="S809" s="122"/>
      <c r="T809" s="122"/>
      <c r="U809" s="122"/>
      <c r="V809" s="122"/>
      <c r="W809" s="122"/>
      <c r="X809" s="122"/>
      <c r="Y809" s="122"/>
      <c r="Z809" s="122"/>
      <c r="AA809" s="122"/>
      <c r="AB809" s="122"/>
      <c r="AC809" s="122"/>
      <c r="AD809" s="122"/>
      <c r="AE809" s="122"/>
      <c r="AF809" s="122"/>
      <c r="AG809" s="122"/>
      <c r="AH809" s="122"/>
      <c r="AI809" s="122"/>
      <c r="AJ809" s="122"/>
      <c r="AK809" s="122"/>
      <c r="AL809" s="122"/>
      <c r="AM809" s="122"/>
      <c r="AN809" s="122"/>
      <c r="AO809" s="122"/>
      <c r="AP809" s="122"/>
      <c r="AQ809" s="122"/>
      <c r="AR809" s="122"/>
      <c r="AS809" s="122"/>
      <c r="AT809" s="122"/>
      <c r="AU809" s="122"/>
      <c r="AV809" s="122"/>
      <c r="AW809" s="122"/>
      <c r="AX809" s="122"/>
      <c r="AY809" s="122"/>
      <c r="AZ809" s="122"/>
      <c r="BA809" s="122"/>
      <c r="BB809" s="122"/>
      <c r="BC809" s="122"/>
      <c r="BD809" s="122"/>
      <c r="BE809" s="122"/>
      <c r="BF809" s="122"/>
      <c r="BG809" s="122"/>
      <c r="BH809" s="122"/>
      <c r="BI809" s="122"/>
      <c r="BJ809" s="122"/>
      <c r="BK809" s="122"/>
    </row>
    <row r="810" spans="1:63" ht="12.75" x14ac:dyDescent="0.2">
      <c r="A810" s="122"/>
      <c r="B810" s="124"/>
      <c r="C810" s="124"/>
      <c r="D810" s="124"/>
      <c r="E810" s="122"/>
      <c r="F810" s="124"/>
      <c r="G810" s="122"/>
      <c r="H810" s="122"/>
      <c r="I810" s="122"/>
      <c r="J810" s="122"/>
      <c r="K810" s="122"/>
      <c r="L810" s="122"/>
      <c r="M810" s="122"/>
      <c r="N810" s="122"/>
      <c r="O810" s="122"/>
      <c r="P810" s="122"/>
      <c r="Q810" s="122"/>
      <c r="R810" s="122"/>
      <c r="S810" s="122"/>
      <c r="T810" s="122"/>
      <c r="U810" s="122"/>
      <c r="V810" s="122"/>
      <c r="W810" s="122"/>
      <c r="X810" s="122"/>
      <c r="Y810" s="122"/>
      <c r="Z810" s="122"/>
      <c r="AA810" s="122"/>
      <c r="AB810" s="122"/>
      <c r="AC810" s="122"/>
      <c r="AD810" s="122"/>
      <c r="AE810" s="122"/>
      <c r="AF810" s="122"/>
      <c r="AG810" s="122"/>
      <c r="AH810" s="122"/>
      <c r="AI810" s="122"/>
      <c r="AJ810" s="122"/>
      <c r="AK810" s="122"/>
      <c r="AL810" s="122"/>
      <c r="AM810" s="122"/>
      <c r="AN810" s="122"/>
      <c r="AO810" s="122"/>
      <c r="AP810" s="122"/>
      <c r="AQ810" s="122"/>
      <c r="AR810" s="122"/>
      <c r="AS810" s="122"/>
      <c r="AT810" s="122"/>
      <c r="AU810" s="122"/>
      <c r="AV810" s="122"/>
      <c r="AW810" s="122"/>
      <c r="AX810" s="122"/>
      <c r="AY810" s="122"/>
      <c r="AZ810" s="122"/>
      <c r="BA810" s="122"/>
      <c r="BB810" s="122"/>
      <c r="BC810" s="122"/>
      <c r="BD810" s="122"/>
      <c r="BE810" s="122"/>
      <c r="BF810" s="122"/>
      <c r="BG810" s="122"/>
      <c r="BH810" s="122"/>
      <c r="BI810" s="122"/>
      <c r="BJ810" s="122"/>
      <c r="BK810" s="122"/>
    </row>
    <row r="811" spans="1:63" ht="12.75" x14ac:dyDescent="0.2">
      <c r="A811" s="122"/>
      <c r="B811" s="124"/>
      <c r="C811" s="124"/>
      <c r="D811" s="124"/>
      <c r="E811" s="122"/>
      <c r="F811" s="124"/>
      <c r="G811" s="122"/>
      <c r="H811" s="122"/>
      <c r="I811" s="122"/>
      <c r="J811" s="122"/>
      <c r="K811" s="122"/>
      <c r="L811" s="122"/>
      <c r="M811" s="122"/>
      <c r="N811" s="122"/>
      <c r="O811" s="122"/>
      <c r="P811" s="122"/>
      <c r="Q811" s="122"/>
      <c r="R811" s="122"/>
      <c r="S811" s="122"/>
      <c r="T811" s="122"/>
      <c r="U811" s="122"/>
      <c r="V811" s="122"/>
      <c r="W811" s="122"/>
      <c r="X811" s="122"/>
      <c r="Y811" s="122"/>
      <c r="Z811" s="122"/>
      <c r="AA811" s="122"/>
      <c r="AB811" s="122"/>
      <c r="AC811" s="122"/>
      <c r="AD811" s="122"/>
      <c r="AE811" s="122"/>
      <c r="AF811" s="122"/>
      <c r="AG811" s="122"/>
      <c r="AH811" s="122"/>
      <c r="AI811" s="122"/>
      <c r="AJ811" s="122"/>
      <c r="AK811" s="122"/>
      <c r="AL811" s="122"/>
      <c r="AM811" s="122"/>
      <c r="AN811" s="122"/>
      <c r="AO811" s="122"/>
      <c r="AP811" s="122"/>
      <c r="AQ811" s="122"/>
      <c r="AR811" s="122"/>
      <c r="AS811" s="122"/>
      <c r="AT811" s="122"/>
      <c r="AU811" s="122"/>
      <c r="AV811" s="122"/>
      <c r="AW811" s="122"/>
      <c r="AX811" s="122"/>
      <c r="AY811" s="122"/>
      <c r="AZ811" s="122"/>
      <c r="BA811" s="122"/>
      <c r="BB811" s="122"/>
      <c r="BC811" s="122"/>
      <c r="BD811" s="122"/>
      <c r="BE811" s="122"/>
      <c r="BF811" s="122"/>
      <c r="BG811" s="122"/>
      <c r="BH811" s="122"/>
      <c r="BI811" s="122"/>
      <c r="BJ811" s="122"/>
      <c r="BK811" s="122"/>
    </row>
    <row r="812" spans="1:63" ht="12.75" x14ac:dyDescent="0.2">
      <c r="A812" s="122"/>
      <c r="B812" s="124"/>
      <c r="C812" s="124"/>
      <c r="D812" s="124"/>
      <c r="E812" s="122"/>
      <c r="F812" s="124"/>
      <c r="G812" s="122"/>
      <c r="H812" s="122"/>
      <c r="I812" s="122"/>
      <c r="J812" s="122"/>
      <c r="K812" s="122"/>
      <c r="L812" s="122"/>
      <c r="M812" s="122"/>
      <c r="N812" s="122"/>
      <c r="O812" s="122"/>
      <c r="P812" s="122"/>
      <c r="Q812" s="122"/>
      <c r="R812" s="122"/>
      <c r="S812" s="122"/>
      <c r="T812" s="122"/>
      <c r="U812" s="122"/>
      <c r="V812" s="122"/>
      <c r="W812" s="122"/>
      <c r="X812" s="122"/>
      <c r="Y812" s="122"/>
      <c r="Z812" s="122"/>
      <c r="AA812" s="122"/>
      <c r="AB812" s="122"/>
      <c r="AC812" s="122"/>
      <c r="AD812" s="122"/>
      <c r="AE812" s="122"/>
      <c r="AF812" s="122"/>
      <c r="AG812" s="122"/>
      <c r="AH812" s="122"/>
      <c r="AI812" s="122"/>
      <c r="AJ812" s="122"/>
      <c r="AK812" s="122"/>
      <c r="AL812" s="122"/>
      <c r="AM812" s="122"/>
      <c r="AN812" s="122"/>
      <c r="AO812" s="122"/>
      <c r="AP812" s="122"/>
      <c r="AQ812" s="122"/>
      <c r="AR812" s="122"/>
      <c r="AS812" s="122"/>
      <c r="AT812" s="122"/>
      <c r="AU812" s="122"/>
      <c r="AV812" s="122"/>
      <c r="AW812" s="122"/>
      <c r="AX812" s="122"/>
      <c r="AY812" s="122"/>
      <c r="AZ812" s="122"/>
      <c r="BA812" s="122"/>
      <c r="BB812" s="122"/>
      <c r="BC812" s="122"/>
      <c r="BD812" s="122"/>
      <c r="BE812" s="122"/>
      <c r="BF812" s="122"/>
      <c r="BG812" s="122"/>
      <c r="BH812" s="122"/>
      <c r="BI812" s="122"/>
      <c r="BJ812" s="122"/>
      <c r="BK812" s="122"/>
    </row>
    <row r="813" spans="1:63" ht="12.75" x14ac:dyDescent="0.2">
      <c r="A813" s="122"/>
      <c r="B813" s="124"/>
      <c r="C813" s="124"/>
      <c r="D813" s="124"/>
      <c r="E813" s="122"/>
      <c r="F813" s="124"/>
      <c r="G813" s="122"/>
      <c r="H813" s="122"/>
      <c r="I813" s="122"/>
      <c r="J813" s="122"/>
      <c r="K813" s="122"/>
      <c r="L813" s="122"/>
      <c r="M813" s="122"/>
      <c r="N813" s="122"/>
      <c r="O813" s="122"/>
      <c r="P813" s="122"/>
      <c r="Q813" s="122"/>
      <c r="R813" s="122"/>
      <c r="S813" s="122"/>
      <c r="T813" s="122"/>
      <c r="U813" s="122"/>
      <c r="V813" s="122"/>
      <c r="W813" s="122"/>
      <c r="X813" s="122"/>
      <c r="Y813" s="122"/>
      <c r="Z813" s="122"/>
      <c r="AA813" s="122"/>
      <c r="AB813" s="122"/>
      <c r="AC813" s="122"/>
      <c r="AD813" s="122"/>
      <c r="AE813" s="122"/>
      <c r="AF813" s="122"/>
      <c r="AG813" s="122"/>
      <c r="AH813" s="122"/>
      <c r="AI813" s="122"/>
      <c r="AJ813" s="122"/>
      <c r="AK813" s="122"/>
      <c r="AL813" s="122"/>
      <c r="AM813" s="122"/>
      <c r="AN813" s="122"/>
      <c r="AO813" s="122"/>
      <c r="AP813" s="122"/>
      <c r="AQ813" s="122"/>
      <c r="AR813" s="122"/>
      <c r="AS813" s="122"/>
      <c r="AT813" s="122"/>
      <c r="AU813" s="122"/>
      <c r="AV813" s="122"/>
      <c r="AW813" s="122"/>
      <c r="AX813" s="122"/>
      <c r="AY813" s="122"/>
      <c r="AZ813" s="122"/>
      <c r="BA813" s="122"/>
      <c r="BB813" s="122"/>
      <c r="BC813" s="122"/>
      <c r="BD813" s="122"/>
      <c r="BE813" s="122"/>
      <c r="BF813" s="122"/>
      <c r="BG813" s="122"/>
      <c r="BH813" s="122"/>
      <c r="BI813" s="122"/>
      <c r="BJ813" s="122"/>
      <c r="BK813" s="122"/>
    </row>
    <row r="814" spans="1:63" ht="12.75" x14ac:dyDescent="0.2">
      <c r="A814" s="122"/>
      <c r="B814" s="124"/>
      <c r="C814" s="124"/>
      <c r="D814" s="124"/>
      <c r="E814" s="122"/>
      <c r="F814" s="124"/>
      <c r="G814" s="122"/>
      <c r="H814" s="122"/>
      <c r="I814" s="122"/>
      <c r="J814" s="122"/>
      <c r="K814" s="122"/>
      <c r="L814" s="122"/>
      <c r="M814" s="122"/>
      <c r="N814" s="122"/>
      <c r="O814" s="122"/>
      <c r="P814" s="122"/>
      <c r="Q814" s="122"/>
      <c r="R814" s="122"/>
      <c r="S814" s="122"/>
      <c r="T814" s="122"/>
      <c r="U814" s="122"/>
      <c r="V814" s="122"/>
      <c r="W814" s="122"/>
      <c r="X814" s="122"/>
      <c r="Y814" s="122"/>
      <c r="Z814" s="122"/>
      <c r="AA814" s="122"/>
      <c r="AB814" s="122"/>
      <c r="AC814" s="122"/>
      <c r="AD814" s="122"/>
      <c r="AE814" s="122"/>
      <c r="AF814" s="122"/>
      <c r="AG814" s="122"/>
      <c r="AH814" s="122"/>
      <c r="AI814" s="122"/>
      <c r="AJ814" s="122"/>
      <c r="AK814" s="122"/>
      <c r="AL814" s="122"/>
      <c r="AM814" s="122"/>
      <c r="AN814" s="122"/>
      <c r="AO814" s="122"/>
      <c r="AP814" s="122"/>
      <c r="AQ814" s="122"/>
      <c r="AR814" s="122"/>
      <c r="AS814" s="122"/>
      <c r="AT814" s="122"/>
      <c r="AU814" s="122"/>
      <c r="AV814" s="122"/>
      <c r="AW814" s="122"/>
      <c r="AX814" s="122"/>
      <c r="AY814" s="122"/>
      <c r="AZ814" s="122"/>
      <c r="BA814" s="122"/>
      <c r="BB814" s="122"/>
      <c r="BC814" s="122"/>
      <c r="BD814" s="122"/>
      <c r="BE814" s="122"/>
      <c r="BF814" s="122"/>
      <c r="BG814" s="122"/>
      <c r="BH814" s="122"/>
      <c r="BI814" s="122"/>
      <c r="BJ814" s="122"/>
      <c r="BK814" s="122"/>
    </row>
    <row r="815" spans="1:63" ht="12.75" x14ac:dyDescent="0.2">
      <c r="A815" s="122"/>
      <c r="B815" s="124"/>
      <c r="C815" s="124"/>
      <c r="D815" s="124"/>
      <c r="E815" s="122"/>
      <c r="F815" s="124"/>
      <c r="G815" s="122"/>
      <c r="H815" s="122"/>
      <c r="I815" s="122"/>
      <c r="J815" s="122"/>
      <c r="K815" s="122"/>
      <c r="L815" s="122"/>
      <c r="M815" s="122"/>
      <c r="N815" s="122"/>
      <c r="O815" s="122"/>
      <c r="P815" s="122"/>
      <c r="Q815" s="122"/>
      <c r="R815" s="122"/>
      <c r="S815" s="122"/>
      <c r="T815" s="122"/>
      <c r="U815" s="122"/>
      <c r="V815" s="122"/>
      <c r="W815" s="122"/>
      <c r="X815" s="122"/>
      <c r="Y815" s="122"/>
      <c r="Z815" s="122"/>
      <c r="AA815" s="122"/>
      <c r="AB815" s="122"/>
      <c r="AC815" s="122"/>
      <c r="AD815" s="122"/>
      <c r="AE815" s="122"/>
      <c r="AF815" s="122"/>
      <c r="AG815" s="122"/>
      <c r="AH815" s="122"/>
      <c r="AI815" s="122"/>
      <c r="AJ815" s="122"/>
      <c r="AK815" s="122"/>
      <c r="AL815" s="122"/>
      <c r="AM815" s="122"/>
      <c r="AN815" s="122"/>
      <c r="AO815" s="122"/>
      <c r="AP815" s="122"/>
      <c r="AQ815" s="122"/>
      <c r="AR815" s="122"/>
      <c r="AS815" s="122"/>
      <c r="AT815" s="122"/>
      <c r="AU815" s="122"/>
      <c r="AV815" s="122"/>
      <c r="AW815" s="122"/>
      <c r="AX815" s="122"/>
      <c r="AY815" s="122"/>
      <c r="AZ815" s="122"/>
      <c r="BA815" s="122"/>
      <c r="BB815" s="122"/>
      <c r="BC815" s="122"/>
      <c r="BD815" s="122"/>
      <c r="BE815" s="122"/>
      <c r="BF815" s="122"/>
      <c r="BG815" s="122"/>
      <c r="BH815" s="122"/>
      <c r="BI815" s="122"/>
      <c r="BJ815" s="122"/>
      <c r="BK815" s="122"/>
    </row>
    <row r="816" spans="1:63" ht="12.75" x14ac:dyDescent="0.2">
      <c r="A816" s="122"/>
      <c r="B816" s="124"/>
      <c r="C816" s="124"/>
      <c r="D816" s="124"/>
      <c r="E816" s="122"/>
      <c r="F816" s="124"/>
      <c r="G816" s="122"/>
      <c r="H816" s="122"/>
      <c r="I816" s="122"/>
      <c r="J816" s="122"/>
      <c r="K816" s="122"/>
      <c r="L816" s="122"/>
      <c r="M816" s="122"/>
      <c r="N816" s="122"/>
      <c r="O816" s="122"/>
      <c r="P816" s="122"/>
      <c r="Q816" s="122"/>
      <c r="R816" s="122"/>
      <c r="S816" s="122"/>
      <c r="T816" s="122"/>
      <c r="U816" s="122"/>
      <c r="V816" s="122"/>
      <c r="W816" s="122"/>
      <c r="X816" s="122"/>
      <c r="Y816" s="122"/>
      <c r="Z816" s="122"/>
      <c r="AA816" s="122"/>
      <c r="AB816" s="122"/>
      <c r="AC816" s="122"/>
      <c r="AD816" s="122"/>
      <c r="AE816" s="122"/>
      <c r="AF816" s="122"/>
      <c r="AG816" s="122"/>
      <c r="AH816" s="122"/>
      <c r="AI816" s="122"/>
      <c r="AJ816" s="122"/>
      <c r="AK816" s="122"/>
      <c r="AL816" s="122"/>
      <c r="AM816" s="122"/>
      <c r="AN816" s="122"/>
      <c r="AO816" s="122"/>
      <c r="AP816" s="122"/>
      <c r="AQ816" s="122"/>
      <c r="AR816" s="122"/>
      <c r="AS816" s="122"/>
      <c r="AT816" s="122"/>
      <c r="AU816" s="122"/>
      <c r="AV816" s="122"/>
      <c r="AW816" s="122"/>
      <c r="AX816" s="122"/>
      <c r="AY816" s="122"/>
      <c r="AZ816" s="122"/>
      <c r="BA816" s="122"/>
      <c r="BB816" s="122"/>
      <c r="BC816" s="122"/>
      <c r="BD816" s="122"/>
      <c r="BE816" s="122"/>
      <c r="BF816" s="122"/>
      <c r="BG816" s="122"/>
      <c r="BH816" s="122"/>
      <c r="BI816" s="122"/>
      <c r="BJ816" s="122"/>
      <c r="BK816" s="122"/>
    </row>
    <row r="817" spans="1:63" ht="12.75" x14ac:dyDescent="0.2">
      <c r="A817" s="122"/>
      <c r="B817" s="124"/>
      <c r="C817" s="124"/>
      <c r="D817" s="124"/>
      <c r="E817" s="122"/>
      <c r="F817" s="124"/>
      <c r="G817" s="122"/>
      <c r="H817" s="122"/>
      <c r="I817" s="122"/>
      <c r="J817" s="122"/>
      <c r="K817" s="122"/>
      <c r="L817" s="122"/>
      <c r="M817" s="122"/>
      <c r="N817" s="122"/>
      <c r="O817" s="122"/>
      <c r="P817" s="122"/>
      <c r="Q817" s="122"/>
      <c r="R817" s="122"/>
      <c r="S817" s="122"/>
      <c r="T817" s="122"/>
      <c r="U817" s="122"/>
      <c r="V817" s="122"/>
      <c r="W817" s="122"/>
      <c r="X817" s="122"/>
      <c r="Y817" s="122"/>
      <c r="Z817" s="122"/>
      <c r="AA817" s="122"/>
      <c r="AB817" s="122"/>
      <c r="AC817" s="122"/>
      <c r="AD817" s="122"/>
      <c r="AE817" s="122"/>
      <c r="AF817" s="122"/>
      <c r="AG817" s="122"/>
      <c r="AH817" s="122"/>
      <c r="AI817" s="122"/>
      <c r="AJ817" s="122"/>
      <c r="AK817" s="122"/>
      <c r="AL817" s="122"/>
      <c r="AM817" s="122"/>
      <c r="AN817" s="122"/>
      <c r="AO817" s="122"/>
      <c r="AP817" s="122"/>
      <c r="AQ817" s="122"/>
      <c r="AR817" s="122"/>
      <c r="AS817" s="122"/>
      <c r="AT817" s="122"/>
      <c r="AU817" s="122"/>
      <c r="AV817" s="122"/>
      <c r="AW817" s="122"/>
      <c r="AX817" s="122"/>
      <c r="AY817" s="122"/>
      <c r="AZ817" s="122"/>
      <c r="BA817" s="122"/>
      <c r="BB817" s="122"/>
      <c r="BC817" s="122"/>
      <c r="BD817" s="122"/>
      <c r="BE817" s="122"/>
      <c r="BF817" s="122"/>
      <c r="BG817" s="122"/>
      <c r="BH817" s="122"/>
      <c r="BI817" s="122"/>
      <c r="BJ817" s="122"/>
      <c r="BK817" s="122"/>
    </row>
    <row r="818" spans="1:63" ht="12.75" x14ac:dyDescent="0.2">
      <c r="A818" s="122"/>
      <c r="B818" s="124"/>
      <c r="C818" s="124"/>
      <c r="D818" s="124"/>
      <c r="E818" s="122"/>
      <c r="F818" s="124"/>
      <c r="G818" s="122"/>
      <c r="H818" s="122"/>
      <c r="I818" s="122"/>
      <c r="J818" s="122"/>
      <c r="K818" s="122"/>
      <c r="L818" s="122"/>
      <c r="M818" s="122"/>
      <c r="N818" s="122"/>
      <c r="O818" s="122"/>
      <c r="P818" s="122"/>
      <c r="Q818" s="122"/>
      <c r="R818" s="122"/>
      <c r="S818" s="122"/>
      <c r="T818" s="122"/>
      <c r="U818" s="122"/>
      <c r="V818" s="122"/>
      <c r="W818" s="122"/>
      <c r="X818" s="122"/>
      <c r="Y818" s="122"/>
      <c r="Z818" s="122"/>
      <c r="AA818" s="122"/>
      <c r="AB818" s="122"/>
      <c r="AC818" s="122"/>
      <c r="AD818" s="122"/>
      <c r="AE818" s="122"/>
      <c r="AF818" s="122"/>
      <c r="AG818" s="122"/>
      <c r="AH818" s="122"/>
      <c r="AI818" s="122"/>
      <c r="AJ818" s="122"/>
      <c r="AK818" s="122"/>
      <c r="AL818" s="122"/>
      <c r="AM818" s="122"/>
      <c r="AN818" s="122"/>
      <c r="AO818" s="122"/>
      <c r="AP818" s="122"/>
      <c r="AQ818" s="122"/>
      <c r="AR818" s="122"/>
      <c r="AS818" s="122"/>
      <c r="AT818" s="122"/>
      <c r="AU818" s="122"/>
      <c r="AV818" s="122"/>
      <c r="AW818" s="122"/>
      <c r="AX818" s="122"/>
      <c r="AY818" s="122"/>
      <c r="AZ818" s="122"/>
      <c r="BA818" s="122"/>
      <c r="BB818" s="122"/>
      <c r="BC818" s="122"/>
      <c r="BD818" s="122"/>
      <c r="BE818" s="122"/>
      <c r="BF818" s="122"/>
      <c r="BG818" s="122"/>
      <c r="BH818" s="122"/>
      <c r="BI818" s="122"/>
      <c r="BJ818" s="122"/>
      <c r="BK818" s="122"/>
    </row>
    <row r="819" spans="1:63" ht="12.75" x14ac:dyDescent="0.2">
      <c r="A819" s="122"/>
      <c r="B819" s="124"/>
      <c r="C819" s="124"/>
      <c r="D819" s="124"/>
      <c r="E819" s="122"/>
      <c r="F819" s="124"/>
      <c r="G819" s="122"/>
      <c r="H819" s="122"/>
      <c r="I819" s="122"/>
      <c r="J819" s="122"/>
      <c r="K819" s="122"/>
      <c r="L819" s="122"/>
      <c r="M819" s="122"/>
      <c r="N819" s="122"/>
      <c r="O819" s="122"/>
      <c r="P819" s="122"/>
      <c r="Q819" s="122"/>
      <c r="R819" s="122"/>
      <c r="S819" s="122"/>
      <c r="T819" s="122"/>
      <c r="U819" s="122"/>
      <c r="V819" s="122"/>
      <c r="W819" s="122"/>
      <c r="X819" s="122"/>
      <c r="Y819" s="122"/>
      <c r="Z819" s="122"/>
      <c r="AA819" s="122"/>
      <c r="AB819" s="122"/>
      <c r="AC819" s="122"/>
      <c r="AD819" s="122"/>
      <c r="AE819" s="122"/>
      <c r="AF819" s="122"/>
      <c r="AG819" s="122"/>
      <c r="AH819" s="122"/>
      <c r="AI819" s="122"/>
      <c r="AJ819" s="122"/>
      <c r="AK819" s="122"/>
      <c r="AL819" s="122"/>
      <c r="AM819" s="122"/>
      <c r="AN819" s="122"/>
      <c r="AO819" s="122"/>
      <c r="AP819" s="122"/>
      <c r="AQ819" s="122"/>
      <c r="AR819" s="122"/>
      <c r="AS819" s="122"/>
      <c r="AT819" s="122"/>
      <c r="AU819" s="122"/>
      <c r="AV819" s="122"/>
      <c r="AW819" s="122"/>
      <c r="AX819" s="122"/>
      <c r="AY819" s="122"/>
      <c r="AZ819" s="122"/>
      <c r="BA819" s="122"/>
      <c r="BB819" s="122"/>
      <c r="BC819" s="122"/>
      <c r="BD819" s="122"/>
      <c r="BE819" s="122"/>
      <c r="BF819" s="122"/>
      <c r="BG819" s="122"/>
      <c r="BH819" s="122"/>
      <c r="BI819" s="122"/>
      <c r="BJ819" s="122"/>
      <c r="BK819" s="122"/>
    </row>
    <row r="820" spans="1:63" ht="12.75" x14ac:dyDescent="0.2">
      <c r="A820" s="122"/>
      <c r="B820" s="124"/>
      <c r="C820" s="124"/>
      <c r="D820" s="124"/>
      <c r="E820" s="122"/>
      <c r="F820" s="124"/>
      <c r="G820" s="122"/>
      <c r="H820" s="122"/>
      <c r="I820" s="122"/>
      <c r="J820" s="122"/>
      <c r="K820" s="122"/>
      <c r="L820" s="122"/>
      <c r="M820" s="122"/>
      <c r="N820" s="122"/>
      <c r="O820" s="122"/>
      <c r="P820" s="122"/>
      <c r="Q820" s="122"/>
      <c r="R820" s="122"/>
      <c r="S820" s="122"/>
      <c r="T820" s="122"/>
      <c r="U820" s="122"/>
      <c r="V820" s="122"/>
      <c r="W820" s="122"/>
      <c r="X820" s="122"/>
      <c r="Y820" s="122"/>
      <c r="Z820" s="122"/>
      <c r="AA820" s="122"/>
      <c r="AB820" s="122"/>
      <c r="AC820" s="122"/>
      <c r="AD820" s="122"/>
      <c r="AE820" s="122"/>
      <c r="AF820" s="122"/>
      <c r="AG820" s="122"/>
      <c r="AH820" s="122"/>
      <c r="AI820" s="122"/>
      <c r="AJ820" s="122"/>
      <c r="AK820" s="122"/>
      <c r="AL820" s="122"/>
      <c r="AM820" s="122"/>
      <c r="AN820" s="122"/>
      <c r="AO820" s="122"/>
      <c r="AP820" s="122"/>
      <c r="AQ820" s="122"/>
      <c r="AR820" s="122"/>
      <c r="AS820" s="122"/>
      <c r="AT820" s="122"/>
      <c r="AU820" s="122"/>
      <c r="AV820" s="122"/>
      <c r="AW820" s="122"/>
      <c r="AX820" s="122"/>
      <c r="AY820" s="122"/>
      <c r="AZ820" s="122"/>
      <c r="BA820" s="122"/>
      <c r="BB820" s="122"/>
      <c r="BC820" s="122"/>
      <c r="BD820" s="122"/>
      <c r="BE820" s="122"/>
      <c r="BF820" s="122"/>
      <c r="BG820" s="122"/>
      <c r="BH820" s="122"/>
      <c r="BI820" s="122"/>
      <c r="BJ820" s="122"/>
      <c r="BK820" s="122"/>
    </row>
    <row r="821" spans="1:63" ht="12.75" x14ac:dyDescent="0.2">
      <c r="A821" s="122"/>
      <c r="B821" s="124"/>
      <c r="C821" s="124"/>
      <c r="D821" s="124"/>
      <c r="E821" s="122"/>
      <c r="F821" s="124"/>
      <c r="G821" s="122"/>
      <c r="H821" s="122"/>
      <c r="I821" s="122"/>
      <c r="J821" s="122"/>
      <c r="K821" s="122"/>
      <c r="L821" s="122"/>
      <c r="M821" s="122"/>
      <c r="N821" s="122"/>
      <c r="O821" s="122"/>
      <c r="P821" s="122"/>
      <c r="Q821" s="122"/>
      <c r="R821" s="122"/>
      <c r="S821" s="122"/>
      <c r="T821" s="122"/>
      <c r="U821" s="122"/>
      <c r="V821" s="122"/>
      <c r="W821" s="122"/>
      <c r="X821" s="122"/>
      <c r="Y821" s="122"/>
      <c r="Z821" s="122"/>
      <c r="AA821" s="122"/>
      <c r="AB821" s="122"/>
      <c r="AC821" s="122"/>
      <c r="AD821" s="122"/>
      <c r="AE821" s="122"/>
      <c r="AF821" s="122"/>
      <c r="AG821" s="122"/>
      <c r="AH821" s="122"/>
      <c r="AI821" s="122"/>
      <c r="AJ821" s="122"/>
      <c r="AK821" s="122"/>
      <c r="AL821" s="122"/>
      <c r="AM821" s="122"/>
      <c r="AN821" s="122"/>
      <c r="AO821" s="122"/>
      <c r="AP821" s="122"/>
      <c r="AQ821" s="122"/>
      <c r="AR821" s="122"/>
      <c r="AS821" s="122"/>
      <c r="AT821" s="122"/>
      <c r="AU821" s="122"/>
      <c r="AV821" s="122"/>
      <c r="AW821" s="122"/>
      <c r="AX821" s="122"/>
      <c r="AY821" s="122"/>
      <c r="AZ821" s="122"/>
      <c r="BA821" s="122"/>
      <c r="BB821" s="122"/>
      <c r="BC821" s="122"/>
      <c r="BD821" s="122"/>
      <c r="BE821" s="122"/>
      <c r="BF821" s="122"/>
      <c r="BG821" s="122"/>
      <c r="BH821" s="122"/>
      <c r="BI821" s="122"/>
      <c r="BJ821" s="122"/>
      <c r="BK821" s="122"/>
    </row>
    <row r="822" spans="1:63" ht="12.75" x14ac:dyDescent="0.2">
      <c r="A822" s="122"/>
      <c r="B822" s="124"/>
      <c r="C822" s="124"/>
      <c r="D822" s="124"/>
      <c r="E822" s="122"/>
      <c r="F822" s="124"/>
      <c r="G822" s="122"/>
      <c r="H822" s="122"/>
      <c r="I822" s="122"/>
      <c r="J822" s="122"/>
      <c r="K822" s="122"/>
      <c r="L822" s="122"/>
      <c r="M822" s="122"/>
      <c r="N822" s="122"/>
      <c r="O822" s="122"/>
      <c r="P822" s="122"/>
      <c r="Q822" s="122"/>
      <c r="R822" s="122"/>
      <c r="S822" s="122"/>
      <c r="T822" s="122"/>
      <c r="U822" s="122"/>
      <c r="V822" s="122"/>
      <c r="W822" s="122"/>
      <c r="X822" s="122"/>
      <c r="Y822" s="122"/>
      <c r="Z822" s="122"/>
      <c r="AA822" s="122"/>
      <c r="AB822" s="122"/>
      <c r="AC822" s="122"/>
      <c r="AD822" s="122"/>
      <c r="AE822" s="122"/>
      <c r="AF822" s="122"/>
      <c r="AG822" s="122"/>
      <c r="AH822" s="122"/>
      <c r="AI822" s="122"/>
      <c r="AJ822" s="122"/>
      <c r="AK822" s="122"/>
      <c r="AL822" s="122"/>
      <c r="AM822" s="122"/>
      <c r="AN822" s="122"/>
      <c r="AO822" s="122"/>
      <c r="AP822" s="122"/>
      <c r="AQ822" s="122"/>
      <c r="AR822" s="122"/>
      <c r="AS822" s="122"/>
      <c r="AT822" s="122"/>
      <c r="AU822" s="122"/>
      <c r="AV822" s="122"/>
      <c r="AW822" s="122"/>
      <c r="AX822" s="122"/>
      <c r="AY822" s="122"/>
      <c r="AZ822" s="122"/>
      <c r="BA822" s="122"/>
      <c r="BB822" s="122"/>
      <c r="BC822" s="122"/>
      <c r="BD822" s="122"/>
      <c r="BE822" s="122"/>
      <c r="BF822" s="122"/>
      <c r="BG822" s="122"/>
      <c r="BH822" s="122"/>
      <c r="BI822" s="122"/>
      <c r="BJ822" s="122"/>
      <c r="BK822" s="122"/>
    </row>
    <row r="823" spans="1:63" ht="12.75" x14ac:dyDescent="0.2">
      <c r="A823" s="122"/>
      <c r="B823" s="124"/>
      <c r="C823" s="124"/>
      <c r="D823" s="124"/>
      <c r="E823" s="122"/>
      <c r="F823" s="124"/>
      <c r="G823" s="122"/>
      <c r="H823" s="122"/>
      <c r="I823" s="122"/>
      <c r="J823" s="122"/>
      <c r="K823" s="122"/>
      <c r="L823" s="122"/>
      <c r="M823" s="122"/>
      <c r="N823" s="122"/>
      <c r="O823" s="122"/>
      <c r="P823" s="122"/>
      <c r="Q823" s="122"/>
      <c r="R823" s="122"/>
      <c r="S823" s="122"/>
      <c r="T823" s="122"/>
      <c r="U823" s="122"/>
      <c r="V823" s="122"/>
      <c r="W823" s="122"/>
      <c r="X823" s="122"/>
      <c r="Y823" s="122"/>
      <c r="Z823" s="122"/>
      <c r="AA823" s="122"/>
      <c r="AB823" s="122"/>
      <c r="AC823" s="122"/>
      <c r="AD823" s="122"/>
      <c r="AE823" s="122"/>
      <c r="AF823" s="122"/>
      <c r="AG823" s="122"/>
      <c r="AH823" s="122"/>
      <c r="AI823" s="122"/>
      <c r="AJ823" s="122"/>
      <c r="AK823" s="122"/>
      <c r="AL823" s="122"/>
      <c r="AM823" s="122"/>
      <c r="AN823" s="122"/>
      <c r="AO823" s="122"/>
      <c r="AP823" s="122"/>
      <c r="AQ823" s="122"/>
      <c r="AR823" s="122"/>
      <c r="AS823" s="122"/>
      <c r="AT823" s="122"/>
      <c r="AU823" s="122"/>
      <c r="AV823" s="122"/>
      <c r="AW823" s="122"/>
      <c r="AX823" s="122"/>
      <c r="AY823" s="122"/>
      <c r="AZ823" s="122"/>
      <c r="BA823" s="122"/>
      <c r="BB823" s="122"/>
      <c r="BC823" s="122"/>
      <c r="BD823" s="122"/>
      <c r="BE823" s="122"/>
      <c r="BF823" s="122"/>
      <c r="BG823" s="122"/>
      <c r="BH823" s="122"/>
      <c r="BI823" s="122"/>
      <c r="BJ823" s="122"/>
      <c r="BK823" s="122"/>
    </row>
    <row r="824" spans="1:63" ht="12.75" x14ac:dyDescent="0.2">
      <c r="A824" s="122"/>
      <c r="B824" s="124"/>
      <c r="C824" s="124"/>
      <c r="D824" s="124"/>
      <c r="E824" s="122"/>
      <c r="F824" s="124"/>
      <c r="G824" s="122"/>
      <c r="H824" s="122"/>
      <c r="I824" s="122"/>
      <c r="J824" s="122"/>
      <c r="K824" s="122"/>
      <c r="L824" s="122"/>
      <c r="M824" s="122"/>
      <c r="N824" s="122"/>
      <c r="O824" s="122"/>
      <c r="P824" s="122"/>
      <c r="Q824" s="122"/>
      <c r="R824" s="122"/>
      <c r="S824" s="122"/>
      <c r="T824" s="122"/>
      <c r="U824" s="122"/>
      <c r="V824" s="122"/>
      <c r="W824" s="122"/>
      <c r="X824" s="122"/>
      <c r="Y824" s="122"/>
      <c r="Z824" s="122"/>
      <c r="AA824" s="122"/>
      <c r="AB824" s="122"/>
      <c r="AC824" s="122"/>
      <c r="AD824" s="122"/>
      <c r="AE824" s="122"/>
      <c r="AF824" s="122"/>
      <c r="AG824" s="122"/>
      <c r="AH824" s="122"/>
      <c r="AI824" s="122"/>
      <c r="AJ824" s="122"/>
      <c r="AK824" s="122"/>
      <c r="AL824" s="122"/>
      <c r="AM824" s="122"/>
      <c r="AN824" s="122"/>
      <c r="AO824" s="122"/>
      <c r="AP824" s="122"/>
      <c r="AQ824" s="122"/>
      <c r="AR824" s="122"/>
      <c r="AS824" s="122"/>
      <c r="AT824" s="122"/>
      <c r="AU824" s="122"/>
      <c r="AV824" s="122"/>
      <c r="AW824" s="122"/>
      <c r="AX824" s="122"/>
      <c r="AY824" s="122"/>
      <c r="AZ824" s="122"/>
      <c r="BA824" s="122"/>
      <c r="BB824" s="122"/>
      <c r="BC824" s="122"/>
      <c r="BD824" s="122"/>
      <c r="BE824" s="122"/>
      <c r="BF824" s="122"/>
      <c r="BG824" s="122"/>
      <c r="BH824" s="122"/>
      <c r="BI824" s="122"/>
      <c r="BJ824" s="122"/>
      <c r="BK824" s="122"/>
    </row>
    <row r="825" spans="1:63" ht="12.75" x14ac:dyDescent="0.2">
      <c r="A825" s="122"/>
      <c r="B825" s="124"/>
      <c r="C825" s="124"/>
      <c r="D825" s="124"/>
      <c r="E825" s="122"/>
      <c r="F825" s="124"/>
      <c r="G825" s="122"/>
      <c r="H825" s="122"/>
      <c r="I825" s="122"/>
      <c r="J825" s="122"/>
      <c r="K825" s="122"/>
      <c r="L825" s="122"/>
      <c r="M825" s="122"/>
      <c r="N825" s="122"/>
      <c r="O825" s="122"/>
      <c r="P825" s="122"/>
      <c r="Q825" s="122"/>
      <c r="R825" s="122"/>
      <c r="S825" s="122"/>
      <c r="T825" s="122"/>
      <c r="U825" s="122"/>
      <c r="V825" s="122"/>
      <c r="W825" s="122"/>
      <c r="X825" s="122"/>
      <c r="Y825" s="122"/>
      <c r="Z825" s="122"/>
      <c r="AA825" s="122"/>
      <c r="AB825" s="122"/>
      <c r="AC825" s="122"/>
      <c r="AD825" s="122"/>
      <c r="AE825" s="122"/>
      <c r="AF825" s="122"/>
      <c r="AG825" s="122"/>
      <c r="AH825" s="122"/>
      <c r="AI825" s="122"/>
      <c r="AJ825" s="122"/>
      <c r="AK825" s="122"/>
      <c r="AL825" s="122"/>
      <c r="AM825" s="122"/>
      <c r="AN825" s="122"/>
      <c r="AO825" s="122"/>
      <c r="AP825" s="122"/>
      <c r="AQ825" s="122"/>
      <c r="AR825" s="122"/>
      <c r="AS825" s="122"/>
      <c r="AT825" s="122"/>
      <c r="AU825" s="122"/>
      <c r="AV825" s="122"/>
      <c r="AW825" s="122"/>
      <c r="AX825" s="122"/>
      <c r="AY825" s="122"/>
      <c r="AZ825" s="122"/>
      <c r="BA825" s="122"/>
      <c r="BB825" s="122"/>
      <c r="BC825" s="122"/>
      <c r="BD825" s="122"/>
      <c r="BE825" s="122"/>
      <c r="BF825" s="122"/>
      <c r="BG825" s="122"/>
      <c r="BH825" s="122"/>
      <c r="BI825" s="122"/>
      <c r="BJ825" s="122"/>
      <c r="BK825" s="122"/>
    </row>
    <row r="826" spans="1:63" ht="12.75" x14ac:dyDescent="0.2">
      <c r="A826" s="122"/>
      <c r="B826" s="124"/>
      <c r="C826" s="124"/>
      <c r="D826" s="124"/>
      <c r="E826" s="122"/>
      <c r="F826" s="124"/>
      <c r="G826" s="122"/>
      <c r="H826" s="122"/>
      <c r="I826" s="122"/>
      <c r="J826" s="122"/>
      <c r="K826" s="122"/>
      <c r="L826" s="122"/>
      <c r="M826" s="122"/>
      <c r="N826" s="122"/>
      <c r="O826" s="122"/>
      <c r="P826" s="122"/>
      <c r="Q826" s="122"/>
      <c r="R826" s="122"/>
      <c r="S826" s="122"/>
      <c r="T826" s="122"/>
      <c r="U826" s="122"/>
      <c r="V826" s="122"/>
      <c r="W826" s="122"/>
      <c r="X826" s="122"/>
      <c r="Y826" s="122"/>
      <c r="Z826" s="122"/>
      <c r="AA826" s="122"/>
      <c r="AB826" s="122"/>
      <c r="AC826" s="122"/>
      <c r="AD826" s="122"/>
      <c r="AE826" s="122"/>
      <c r="AF826" s="122"/>
      <c r="AG826" s="122"/>
      <c r="AH826" s="122"/>
      <c r="AI826" s="122"/>
      <c r="AJ826" s="122"/>
      <c r="AK826" s="122"/>
      <c r="AL826" s="122"/>
      <c r="AM826" s="122"/>
      <c r="AN826" s="122"/>
      <c r="AO826" s="122"/>
      <c r="AP826" s="122"/>
      <c r="AQ826" s="122"/>
      <c r="AR826" s="122"/>
      <c r="AS826" s="122"/>
      <c r="AT826" s="122"/>
      <c r="AU826" s="122"/>
      <c r="AV826" s="122"/>
      <c r="AW826" s="122"/>
      <c r="AX826" s="122"/>
      <c r="AY826" s="122"/>
      <c r="AZ826" s="122"/>
      <c r="BA826" s="122"/>
      <c r="BB826" s="122"/>
      <c r="BC826" s="122"/>
      <c r="BD826" s="122"/>
      <c r="BE826" s="122"/>
      <c r="BF826" s="122"/>
      <c r="BG826" s="122"/>
      <c r="BH826" s="122"/>
      <c r="BI826" s="122"/>
      <c r="BJ826" s="122"/>
      <c r="BK826" s="122"/>
    </row>
    <row r="827" spans="1:63" ht="12.75" x14ac:dyDescent="0.2">
      <c r="A827" s="122"/>
      <c r="B827" s="124"/>
      <c r="C827" s="124"/>
      <c r="D827" s="124"/>
      <c r="E827" s="122"/>
      <c r="F827" s="124"/>
      <c r="G827" s="122"/>
      <c r="H827" s="122"/>
      <c r="I827" s="122"/>
      <c r="J827" s="122"/>
      <c r="K827" s="122"/>
      <c r="L827" s="122"/>
      <c r="M827" s="122"/>
      <c r="N827" s="122"/>
      <c r="O827" s="122"/>
      <c r="P827" s="122"/>
      <c r="Q827" s="122"/>
      <c r="R827" s="122"/>
      <c r="S827" s="122"/>
      <c r="T827" s="122"/>
      <c r="U827" s="122"/>
      <c r="V827" s="122"/>
      <c r="W827" s="122"/>
      <c r="X827" s="122"/>
      <c r="Y827" s="122"/>
      <c r="Z827" s="122"/>
      <c r="AA827" s="122"/>
      <c r="AB827" s="122"/>
      <c r="AC827" s="122"/>
      <c r="AD827" s="122"/>
      <c r="AE827" s="122"/>
      <c r="AF827" s="122"/>
      <c r="AG827" s="122"/>
      <c r="AH827" s="122"/>
      <c r="AI827" s="122"/>
      <c r="AJ827" s="122"/>
      <c r="AK827" s="122"/>
      <c r="AL827" s="122"/>
      <c r="AM827" s="122"/>
      <c r="AN827" s="122"/>
      <c r="AO827" s="122"/>
      <c r="AP827" s="122"/>
      <c r="AQ827" s="122"/>
      <c r="AR827" s="122"/>
      <c r="AS827" s="122"/>
      <c r="AT827" s="122"/>
      <c r="AU827" s="122"/>
      <c r="AV827" s="122"/>
      <c r="AW827" s="122"/>
      <c r="AX827" s="122"/>
      <c r="AY827" s="122"/>
      <c r="AZ827" s="122"/>
      <c r="BA827" s="122"/>
      <c r="BB827" s="122"/>
      <c r="BC827" s="122"/>
      <c r="BD827" s="122"/>
      <c r="BE827" s="122"/>
      <c r="BF827" s="122"/>
      <c r="BG827" s="122"/>
      <c r="BH827" s="122"/>
      <c r="BI827" s="122"/>
      <c r="BJ827" s="122"/>
      <c r="BK827" s="122"/>
    </row>
    <row r="828" spans="1:63" ht="12.75" x14ac:dyDescent="0.2">
      <c r="A828" s="122"/>
      <c r="B828" s="124"/>
      <c r="C828" s="124"/>
      <c r="D828" s="124"/>
      <c r="E828" s="122"/>
      <c r="F828" s="124"/>
      <c r="G828" s="122"/>
      <c r="H828" s="122"/>
      <c r="I828" s="122"/>
      <c r="J828" s="122"/>
      <c r="K828" s="122"/>
      <c r="L828" s="122"/>
      <c r="M828" s="122"/>
      <c r="N828" s="122"/>
      <c r="O828" s="122"/>
      <c r="P828" s="122"/>
      <c r="Q828" s="122"/>
      <c r="R828" s="122"/>
      <c r="S828" s="122"/>
      <c r="T828" s="122"/>
      <c r="U828" s="122"/>
      <c r="V828" s="122"/>
      <c r="W828" s="122"/>
      <c r="X828" s="122"/>
      <c r="Y828" s="122"/>
      <c r="Z828" s="122"/>
      <c r="AA828" s="122"/>
      <c r="AB828" s="122"/>
      <c r="AC828" s="122"/>
      <c r="AD828" s="122"/>
      <c r="AE828" s="122"/>
      <c r="AF828" s="122"/>
      <c r="AG828" s="122"/>
      <c r="AH828" s="122"/>
      <c r="AI828" s="122"/>
      <c r="AJ828" s="122"/>
      <c r="AK828" s="122"/>
      <c r="AL828" s="122"/>
      <c r="AM828" s="122"/>
      <c r="AN828" s="122"/>
      <c r="AO828" s="122"/>
      <c r="AP828" s="122"/>
      <c r="AQ828" s="122"/>
      <c r="AR828" s="122"/>
      <c r="AS828" s="122"/>
      <c r="AT828" s="122"/>
      <c r="AU828" s="122"/>
      <c r="AV828" s="122"/>
      <c r="AW828" s="122"/>
      <c r="AX828" s="122"/>
      <c r="AY828" s="122"/>
      <c r="AZ828" s="122"/>
      <c r="BA828" s="122"/>
      <c r="BB828" s="122"/>
      <c r="BC828" s="122"/>
      <c r="BD828" s="122"/>
      <c r="BE828" s="122"/>
      <c r="BF828" s="122"/>
      <c r="BG828" s="122"/>
      <c r="BH828" s="122"/>
      <c r="BI828" s="122"/>
      <c r="BJ828" s="122"/>
      <c r="BK828" s="122"/>
    </row>
    <row r="829" spans="1:63" ht="12.75" x14ac:dyDescent="0.2">
      <c r="A829" s="122"/>
      <c r="B829" s="124"/>
      <c r="C829" s="124"/>
      <c r="D829" s="124"/>
      <c r="E829" s="122"/>
      <c r="F829" s="124"/>
      <c r="G829" s="122"/>
      <c r="H829" s="122"/>
      <c r="I829" s="122"/>
      <c r="J829" s="122"/>
      <c r="K829" s="122"/>
      <c r="L829" s="122"/>
      <c r="M829" s="122"/>
      <c r="N829" s="122"/>
      <c r="O829" s="122"/>
      <c r="P829" s="122"/>
      <c r="Q829" s="122"/>
      <c r="R829" s="122"/>
      <c r="S829" s="122"/>
      <c r="T829" s="122"/>
      <c r="U829" s="122"/>
      <c r="V829" s="122"/>
      <c r="W829" s="122"/>
      <c r="X829" s="122"/>
      <c r="Y829" s="122"/>
      <c r="Z829" s="122"/>
      <c r="AA829" s="122"/>
      <c r="AB829" s="122"/>
      <c r="AC829" s="122"/>
      <c r="AD829" s="122"/>
      <c r="AE829" s="122"/>
      <c r="AF829" s="122"/>
      <c r="AG829" s="122"/>
      <c r="AH829" s="122"/>
      <c r="AI829" s="122"/>
      <c r="AJ829" s="122"/>
      <c r="AK829" s="122"/>
      <c r="AL829" s="122"/>
      <c r="AM829" s="122"/>
      <c r="AN829" s="122"/>
      <c r="AO829" s="122"/>
      <c r="AP829" s="122"/>
      <c r="AQ829" s="122"/>
      <c r="AR829" s="122"/>
      <c r="AS829" s="122"/>
      <c r="AT829" s="122"/>
      <c r="AU829" s="122"/>
      <c r="AV829" s="122"/>
      <c r="AW829" s="122"/>
      <c r="AX829" s="122"/>
      <c r="AY829" s="122"/>
      <c r="AZ829" s="122"/>
      <c r="BA829" s="122"/>
      <c r="BB829" s="122"/>
      <c r="BC829" s="122"/>
      <c r="BD829" s="122"/>
      <c r="BE829" s="122"/>
      <c r="BF829" s="122"/>
      <c r="BG829" s="122"/>
      <c r="BH829" s="122"/>
      <c r="BI829" s="122"/>
      <c r="BJ829" s="122"/>
      <c r="BK829" s="122"/>
    </row>
    <row r="830" spans="1:63" ht="12.75" x14ac:dyDescent="0.2">
      <c r="A830" s="122"/>
      <c r="B830" s="124"/>
      <c r="C830" s="124"/>
      <c r="D830" s="124"/>
      <c r="E830" s="122"/>
      <c r="F830" s="124"/>
      <c r="G830" s="122"/>
      <c r="H830" s="122"/>
      <c r="I830" s="122"/>
      <c r="J830" s="122"/>
      <c r="K830" s="122"/>
      <c r="L830" s="122"/>
      <c r="M830" s="122"/>
      <c r="N830" s="122"/>
      <c r="O830" s="122"/>
      <c r="P830" s="122"/>
      <c r="Q830" s="122"/>
      <c r="R830" s="122"/>
      <c r="S830" s="122"/>
      <c r="T830" s="122"/>
      <c r="U830" s="122"/>
      <c r="V830" s="122"/>
      <c r="W830" s="122"/>
      <c r="X830" s="122"/>
      <c r="Y830" s="122"/>
      <c r="Z830" s="122"/>
      <c r="AA830" s="122"/>
      <c r="AB830" s="122"/>
      <c r="AC830" s="122"/>
      <c r="AD830" s="122"/>
      <c r="AE830" s="122"/>
      <c r="AF830" s="122"/>
      <c r="AG830" s="122"/>
      <c r="AH830" s="122"/>
      <c r="AI830" s="122"/>
      <c r="AJ830" s="122"/>
      <c r="AK830" s="122"/>
      <c r="AL830" s="122"/>
      <c r="AM830" s="122"/>
      <c r="AN830" s="122"/>
      <c r="AO830" s="122"/>
      <c r="AP830" s="122"/>
      <c r="AQ830" s="122"/>
      <c r="AR830" s="122"/>
      <c r="AS830" s="122"/>
      <c r="AT830" s="122"/>
      <c r="AU830" s="122"/>
      <c r="AV830" s="122"/>
      <c r="AW830" s="122"/>
      <c r="AX830" s="122"/>
      <c r="AY830" s="122"/>
      <c r="AZ830" s="122"/>
      <c r="BA830" s="122"/>
      <c r="BB830" s="122"/>
      <c r="BC830" s="122"/>
      <c r="BD830" s="122"/>
      <c r="BE830" s="122"/>
      <c r="BF830" s="122"/>
      <c r="BG830" s="122"/>
      <c r="BH830" s="122"/>
      <c r="BI830" s="122"/>
      <c r="BJ830" s="122"/>
      <c r="BK830" s="122"/>
    </row>
    <row r="831" spans="1:63" ht="12.75" x14ac:dyDescent="0.2">
      <c r="A831" s="122"/>
      <c r="B831" s="124"/>
      <c r="C831" s="124"/>
      <c r="D831" s="124"/>
      <c r="E831" s="122"/>
      <c r="F831" s="124"/>
      <c r="G831" s="122"/>
      <c r="H831" s="122"/>
      <c r="I831" s="122"/>
      <c r="J831" s="122"/>
      <c r="K831" s="122"/>
      <c r="L831" s="122"/>
      <c r="M831" s="122"/>
      <c r="N831" s="122"/>
      <c r="O831" s="122"/>
      <c r="P831" s="122"/>
      <c r="Q831" s="122"/>
      <c r="R831" s="122"/>
      <c r="S831" s="122"/>
      <c r="T831" s="122"/>
      <c r="U831" s="122"/>
      <c r="V831" s="122"/>
      <c r="W831" s="122"/>
      <c r="X831" s="122"/>
      <c r="Y831" s="122"/>
      <c r="Z831" s="122"/>
      <c r="AA831" s="122"/>
      <c r="AB831" s="122"/>
      <c r="AC831" s="122"/>
      <c r="AD831" s="122"/>
      <c r="AE831" s="122"/>
      <c r="AF831" s="122"/>
      <c r="AG831" s="122"/>
      <c r="AH831" s="122"/>
      <c r="AI831" s="122"/>
      <c r="AJ831" s="122"/>
      <c r="AK831" s="122"/>
      <c r="AL831" s="122"/>
      <c r="AM831" s="122"/>
      <c r="AN831" s="122"/>
      <c r="AO831" s="122"/>
      <c r="AP831" s="122"/>
      <c r="AQ831" s="122"/>
      <c r="AR831" s="122"/>
      <c r="AS831" s="122"/>
      <c r="AT831" s="122"/>
      <c r="AU831" s="122"/>
      <c r="AV831" s="122"/>
      <c r="AW831" s="122"/>
      <c r="AX831" s="122"/>
      <c r="AY831" s="122"/>
      <c r="AZ831" s="122"/>
      <c r="BA831" s="122"/>
      <c r="BB831" s="122"/>
      <c r="BC831" s="122"/>
      <c r="BD831" s="122"/>
      <c r="BE831" s="122"/>
      <c r="BF831" s="122"/>
      <c r="BG831" s="122"/>
      <c r="BH831" s="122"/>
      <c r="BI831" s="122"/>
      <c r="BJ831" s="122"/>
      <c r="BK831" s="122"/>
    </row>
    <row r="832" spans="1:63" ht="12.75" x14ac:dyDescent="0.2">
      <c r="A832" s="122"/>
      <c r="B832" s="124"/>
      <c r="C832" s="124"/>
      <c r="D832" s="124"/>
      <c r="E832" s="122"/>
      <c r="F832" s="124"/>
      <c r="G832" s="122"/>
      <c r="H832" s="122"/>
      <c r="I832" s="122"/>
      <c r="J832" s="122"/>
      <c r="K832" s="122"/>
      <c r="L832" s="122"/>
      <c r="M832" s="122"/>
      <c r="N832" s="122"/>
      <c r="O832" s="122"/>
      <c r="P832" s="122"/>
      <c r="Q832" s="122"/>
      <c r="R832" s="122"/>
      <c r="S832" s="122"/>
      <c r="T832" s="122"/>
      <c r="U832" s="122"/>
      <c r="V832" s="122"/>
      <c r="W832" s="122"/>
      <c r="X832" s="122"/>
      <c r="Y832" s="122"/>
      <c r="Z832" s="122"/>
      <c r="AA832" s="122"/>
      <c r="AB832" s="122"/>
      <c r="AC832" s="122"/>
      <c r="AD832" s="122"/>
      <c r="AE832" s="122"/>
      <c r="AF832" s="122"/>
      <c r="AG832" s="122"/>
      <c r="AH832" s="122"/>
      <c r="AI832" s="122"/>
      <c r="AJ832" s="122"/>
      <c r="AK832" s="122"/>
      <c r="AL832" s="122"/>
      <c r="AM832" s="122"/>
      <c r="AN832" s="122"/>
      <c r="AO832" s="122"/>
      <c r="AP832" s="122"/>
      <c r="AQ832" s="122"/>
      <c r="AR832" s="122"/>
      <c r="AS832" s="122"/>
      <c r="AT832" s="122"/>
      <c r="AU832" s="122"/>
      <c r="AV832" s="122"/>
      <c r="AW832" s="122"/>
      <c r="AX832" s="122"/>
      <c r="AY832" s="122"/>
      <c r="AZ832" s="122"/>
      <c r="BA832" s="122"/>
      <c r="BB832" s="122"/>
      <c r="BC832" s="122"/>
      <c r="BD832" s="122"/>
      <c r="BE832" s="122"/>
      <c r="BF832" s="122"/>
      <c r="BG832" s="122"/>
      <c r="BH832" s="122"/>
      <c r="BI832" s="122"/>
      <c r="BJ832" s="122"/>
      <c r="BK832" s="122"/>
    </row>
    <row r="833" spans="1:63" ht="12.75" x14ac:dyDescent="0.2">
      <c r="A833" s="122"/>
      <c r="B833" s="124"/>
      <c r="C833" s="124"/>
      <c r="D833" s="124"/>
      <c r="E833" s="122"/>
      <c r="F833" s="124"/>
      <c r="G833" s="122"/>
      <c r="H833" s="122"/>
      <c r="I833" s="122"/>
      <c r="J833" s="122"/>
      <c r="K833" s="122"/>
      <c r="L833" s="122"/>
      <c r="M833" s="122"/>
      <c r="N833" s="122"/>
      <c r="O833" s="122"/>
      <c r="P833" s="122"/>
      <c r="Q833" s="122"/>
      <c r="R833" s="122"/>
      <c r="S833" s="122"/>
      <c r="T833" s="122"/>
      <c r="U833" s="122"/>
      <c r="V833" s="122"/>
      <c r="W833" s="122"/>
      <c r="X833" s="122"/>
      <c r="Y833" s="122"/>
      <c r="Z833" s="122"/>
      <c r="AA833" s="122"/>
      <c r="AB833" s="122"/>
      <c r="AC833" s="122"/>
      <c r="AD833" s="122"/>
      <c r="AE833" s="122"/>
      <c r="AF833" s="122"/>
      <c r="AG833" s="122"/>
      <c r="AH833" s="122"/>
      <c r="AI833" s="122"/>
      <c r="AJ833" s="122"/>
      <c r="AK833" s="122"/>
      <c r="AL833" s="122"/>
      <c r="AM833" s="122"/>
      <c r="AN833" s="122"/>
      <c r="AO833" s="122"/>
      <c r="AP833" s="122"/>
      <c r="AQ833" s="122"/>
      <c r="AR833" s="122"/>
      <c r="AS833" s="122"/>
      <c r="AT833" s="122"/>
      <c r="AU833" s="122"/>
      <c r="AV833" s="122"/>
      <c r="AW833" s="122"/>
      <c r="AX833" s="122"/>
      <c r="AY833" s="122"/>
      <c r="AZ833" s="122"/>
      <c r="BA833" s="122"/>
      <c r="BB833" s="122"/>
      <c r="BC833" s="122"/>
      <c r="BD833" s="122"/>
      <c r="BE833" s="122"/>
      <c r="BF833" s="122"/>
      <c r="BG833" s="122"/>
      <c r="BH833" s="122"/>
      <c r="BI833" s="122"/>
      <c r="BJ833" s="122"/>
      <c r="BK833" s="122"/>
    </row>
    <row r="834" spans="1:63" ht="12.75" x14ac:dyDescent="0.2">
      <c r="A834" s="122"/>
      <c r="B834" s="124"/>
      <c r="C834" s="124"/>
      <c r="D834" s="124"/>
      <c r="E834" s="122"/>
      <c r="F834" s="124"/>
      <c r="G834" s="122"/>
      <c r="H834" s="122"/>
      <c r="I834" s="122"/>
      <c r="J834" s="122"/>
      <c r="K834" s="122"/>
      <c r="L834" s="122"/>
      <c r="M834" s="122"/>
      <c r="N834" s="122"/>
      <c r="O834" s="122"/>
      <c r="P834" s="122"/>
      <c r="Q834" s="122"/>
      <c r="R834" s="122"/>
      <c r="S834" s="122"/>
      <c r="T834" s="122"/>
      <c r="U834" s="122"/>
      <c r="V834" s="122"/>
      <c r="W834" s="122"/>
      <c r="X834" s="122"/>
      <c r="Y834" s="122"/>
      <c r="Z834" s="122"/>
      <c r="AA834" s="122"/>
      <c r="AB834" s="122"/>
      <c r="AC834" s="122"/>
      <c r="AD834" s="122"/>
      <c r="AE834" s="122"/>
      <c r="AF834" s="122"/>
      <c r="AG834" s="122"/>
      <c r="AH834" s="122"/>
      <c r="AI834" s="122"/>
      <c r="AJ834" s="122"/>
      <c r="AK834" s="122"/>
      <c r="AL834" s="122"/>
      <c r="AM834" s="122"/>
      <c r="AN834" s="122"/>
      <c r="AO834" s="122"/>
      <c r="AP834" s="122"/>
      <c r="AQ834" s="122"/>
      <c r="AR834" s="122"/>
      <c r="AS834" s="122"/>
      <c r="AT834" s="122"/>
      <c r="AU834" s="122"/>
      <c r="AV834" s="122"/>
      <c r="AW834" s="122"/>
      <c r="AX834" s="122"/>
      <c r="AY834" s="122"/>
      <c r="AZ834" s="122"/>
      <c r="BA834" s="122"/>
      <c r="BB834" s="122"/>
      <c r="BC834" s="122"/>
      <c r="BD834" s="122"/>
      <c r="BE834" s="122"/>
      <c r="BF834" s="122"/>
      <c r="BG834" s="122"/>
      <c r="BH834" s="122"/>
      <c r="BI834" s="122"/>
      <c r="BJ834" s="122"/>
      <c r="BK834" s="122"/>
    </row>
    <row r="835" spans="1:63" ht="12.75" x14ac:dyDescent="0.2">
      <c r="A835" s="122"/>
      <c r="B835" s="124"/>
      <c r="C835" s="124"/>
      <c r="D835" s="124"/>
      <c r="E835" s="122"/>
      <c r="F835" s="124"/>
      <c r="G835" s="122"/>
      <c r="H835" s="122"/>
      <c r="I835" s="122"/>
      <c r="J835" s="122"/>
      <c r="K835" s="122"/>
      <c r="L835" s="122"/>
      <c r="M835" s="122"/>
      <c r="N835" s="122"/>
      <c r="O835" s="122"/>
      <c r="P835" s="122"/>
      <c r="Q835" s="122"/>
      <c r="R835" s="122"/>
      <c r="S835" s="122"/>
      <c r="T835" s="122"/>
      <c r="U835" s="122"/>
      <c r="V835" s="122"/>
      <c r="W835" s="122"/>
      <c r="X835" s="122"/>
      <c r="Y835" s="122"/>
      <c r="Z835" s="122"/>
      <c r="AA835" s="122"/>
      <c r="AB835" s="122"/>
      <c r="AC835" s="122"/>
      <c r="AD835" s="122"/>
      <c r="AE835" s="122"/>
      <c r="AF835" s="122"/>
      <c r="AG835" s="122"/>
      <c r="AH835" s="122"/>
      <c r="AI835" s="122"/>
      <c r="AJ835" s="122"/>
      <c r="AK835" s="122"/>
      <c r="AL835" s="122"/>
      <c r="AM835" s="122"/>
      <c r="AN835" s="122"/>
      <c r="AO835" s="122"/>
      <c r="AP835" s="122"/>
      <c r="AQ835" s="122"/>
      <c r="AR835" s="122"/>
      <c r="AS835" s="122"/>
      <c r="AT835" s="122"/>
      <c r="AU835" s="122"/>
      <c r="AV835" s="122"/>
      <c r="AW835" s="122"/>
      <c r="AX835" s="122"/>
      <c r="AY835" s="122"/>
      <c r="AZ835" s="122"/>
      <c r="BA835" s="122"/>
      <c r="BB835" s="122"/>
      <c r="BC835" s="122"/>
      <c r="BD835" s="122"/>
      <c r="BE835" s="122"/>
      <c r="BF835" s="122"/>
      <c r="BG835" s="122"/>
      <c r="BH835" s="122"/>
      <c r="BI835" s="122"/>
      <c r="BJ835" s="122"/>
      <c r="BK835" s="122"/>
    </row>
    <row r="836" spans="1:63" ht="12.75" x14ac:dyDescent="0.2">
      <c r="A836" s="122"/>
      <c r="B836" s="124"/>
      <c r="C836" s="124"/>
      <c r="D836" s="124"/>
      <c r="E836" s="122"/>
      <c r="F836" s="124"/>
      <c r="G836" s="122"/>
      <c r="H836" s="122"/>
      <c r="I836" s="122"/>
      <c r="J836" s="122"/>
      <c r="K836" s="122"/>
      <c r="L836" s="122"/>
      <c r="M836" s="122"/>
      <c r="N836" s="122"/>
      <c r="O836" s="122"/>
      <c r="P836" s="122"/>
      <c r="Q836" s="122"/>
      <c r="R836" s="122"/>
      <c r="S836" s="122"/>
      <c r="T836" s="122"/>
      <c r="U836" s="122"/>
      <c r="V836" s="122"/>
      <c r="W836" s="122"/>
      <c r="X836" s="122"/>
      <c r="Y836" s="122"/>
      <c r="Z836" s="122"/>
      <c r="AA836" s="122"/>
      <c r="AB836" s="122"/>
      <c r="AC836" s="122"/>
      <c r="AD836" s="122"/>
      <c r="AE836" s="122"/>
      <c r="AF836" s="122"/>
      <c r="AG836" s="122"/>
      <c r="AH836" s="122"/>
      <c r="AI836" s="122"/>
      <c r="AJ836" s="122"/>
      <c r="AK836" s="122"/>
      <c r="AL836" s="122"/>
      <c r="AM836" s="122"/>
      <c r="AN836" s="122"/>
      <c r="AO836" s="122"/>
      <c r="AP836" s="122"/>
      <c r="AQ836" s="122"/>
      <c r="AR836" s="122"/>
      <c r="AS836" s="122"/>
      <c r="AT836" s="122"/>
      <c r="AU836" s="122"/>
      <c r="AV836" s="122"/>
      <c r="AW836" s="122"/>
      <c r="AX836" s="122"/>
      <c r="AY836" s="122"/>
      <c r="AZ836" s="122"/>
      <c r="BA836" s="122"/>
      <c r="BB836" s="122"/>
      <c r="BC836" s="122"/>
      <c r="BD836" s="122"/>
      <c r="BE836" s="122"/>
      <c r="BF836" s="122"/>
      <c r="BG836" s="122"/>
      <c r="BH836" s="122"/>
      <c r="BI836" s="122"/>
      <c r="BJ836" s="122"/>
      <c r="BK836" s="122"/>
    </row>
    <row r="837" spans="1:63" ht="12.75" x14ac:dyDescent="0.2">
      <c r="A837" s="122"/>
      <c r="B837" s="124"/>
      <c r="C837" s="124"/>
      <c r="D837" s="124"/>
      <c r="E837" s="122"/>
      <c r="F837" s="124"/>
      <c r="G837" s="122"/>
      <c r="H837" s="122"/>
      <c r="I837" s="122"/>
      <c r="J837" s="122"/>
      <c r="K837" s="122"/>
      <c r="L837" s="122"/>
      <c r="M837" s="122"/>
      <c r="N837" s="122"/>
      <c r="O837" s="122"/>
      <c r="P837" s="122"/>
      <c r="Q837" s="122"/>
      <c r="R837" s="122"/>
      <c r="S837" s="122"/>
      <c r="T837" s="122"/>
      <c r="U837" s="122"/>
      <c r="V837" s="122"/>
      <c r="W837" s="122"/>
      <c r="X837" s="122"/>
      <c r="Y837" s="122"/>
      <c r="Z837" s="122"/>
      <c r="AA837" s="122"/>
      <c r="AB837" s="122"/>
      <c r="AC837" s="122"/>
      <c r="AD837" s="122"/>
      <c r="AE837" s="122"/>
      <c r="AF837" s="122"/>
      <c r="AG837" s="122"/>
      <c r="AH837" s="122"/>
      <c r="AI837" s="122"/>
      <c r="AJ837" s="122"/>
      <c r="AK837" s="122"/>
      <c r="AL837" s="122"/>
      <c r="AM837" s="122"/>
      <c r="AN837" s="122"/>
      <c r="AO837" s="122"/>
      <c r="AP837" s="122"/>
      <c r="AQ837" s="122"/>
      <c r="AR837" s="122"/>
      <c r="AS837" s="122"/>
      <c r="AT837" s="122"/>
      <c r="AU837" s="122"/>
      <c r="AV837" s="122"/>
      <c r="AW837" s="122"/>
      <c r="AX837" s="122"/>
      <c r="AY837" s="122"/>
      <c r="AZ837" s="122"/>
      <c r="BA837" s="122"/>
      <c r="BB837" s="122"/>
      <c r="BC837" s="122"/>
      <c r="BD837" s="122"/>
      <c r="BE837" s="122"/>
      <c r="BF837" s="122"/>
      <c r="BG837" s="122"/>
      <c r="BH837" s="122"/>
      <c r="BI837" s="122"/>
      <c r="BJ837" s="122"/>
      <c r="BK837" s="122"/>
    </row>
    <row r="838" spans="1:63" ht="12.75" x14ac:dyDescent="0.2">
      <c r="A838" s="122"/>
      <c r="B838" s="124"/>
      <c r="C838" s="124"/>
      <c r="D838" s="124"/>
      <c r="E838" s="122"/>
      <c r="F838" s="124"/>
      <c r="G838" s="122"/>
      <c r="H838" s="122"/>
      <c r="I838" s="122"/>
      <c r="J838" s="122"/>
      <c r="K838" s="122"/>
      <c r="L838" s="122"/>
      <c r="M838" s="122"/>
      <c r="N838" s="122"/>
      <c r="O838" s="122"/>
      <c r="P838" s="122"/>
      <c r="Q838" s="122"/>
      <c r="R838" s="122"/>
      <c r="S838" s="122"/>
      <c r="T838" s="122"/>
      <c r="U838" s="122"/>
      <c r="V838" s="122"/>
      <c r="W838" s="122"/>
      <c r="X838" s="122"/>
      <c r="Y838" s="122"/>
      <c r="Z838" s="122"/>
      <c r="AA838" s="122"/>
      <c r="AB838" s="122"/>
      <c r="AC838" s="122"/>
      <c r="AD838" s="122"/>
      <c r="AE838" s="122"/>
      <c r="AF838" s="122"/>
      <c r="AG838" s="122"/>
      <c r="AH838" s="122"/>
      <c r="AI838" s="122"/>
      <c r="AJ838" s="122"/>
      <c r="AK838" s="122"/>
      <c r="AL838" s="122"/>
      <c r="AM838" s="122"/>
      <c r="AN838" s="122"/>
      <c r="AO838" s="122"/>
      <c r="AP838" s="122"/>
      <c r="AQ838" s="122"/>
      <c r="AR838" s="122"/>
      <c r="AS838" s="122"/>
      <c r="AT838" s="122"/>
      <c r="AU838" s="122"/>
      <c r="AV838" s="122"/>
      <c r="AW838" s="122"/>
      <c r="AX838" s="122"/>
      <c r="AY838" s="122"/>
      <c r="AZ838" s="122"/>
      <c r="BA838" s="122"/>
      <c r="BB838" s="122"/>
      <c r="BC838" s="122"/>
      <c r="BD838" s="122"/>
      <c r="BE838" s="122"/>
      <c r="BF838" s="122"/>
      <c r="BG838" s="122"/>
      <c r="BH838" s="122"/>
      <c r="BI838" s="122"/>
      <c r="BJ838" s="122"/>
      <c r="BK838" s="122"/>
    </row>
    <row r="839" spans="1:63" ht="12.75" x14ac:dyDescent="0.2">
      <c r="A839" s="122"/>
      <c r="B839" s="124"/>
      <c r="C839" s="124"/>
      <c r="D839" s="124"/>
      <c r="E839" s="122"/>
      <c r="F839" s="124"/>
      <c r="G839" s="122"/>
      <c r="H839" s="122"/>
      <c r="I839" s="122"/>
      <c r="J839" s="122"/>
      <c r="K839" s="122"/>
      <c r="L839" s="122"/>
      <c r="M839" s="122"/>
      <c r="N839" s="122"/>
      <c r="O839" s="122"/>
      <c r="P839" s="122"/>
      <c r="Q839" s="122"/>
      <c r="R839" s="122"/>
      <c r="S839" s="122"/>
      <c r="T839" s="122"/>
      <c r="U839" s="122"/>
      <c r="V839" s="122"/>
      <c r="W839" s="122"/>
      <c r="X839" s="122"/>
      <c r="Y839" s="122"/>
      <c r="Z839" s="122"/>
      <c r="AA839" s="122"/>
      <c r="AB839" s="122"/>
      <c r="AC839" s="122"/>
      <c r="AD839" s="122"/>
      <c r="AE839" s="122"/>
      <c r="AF839" s="122"/>
      <c r="AG839" s="122"/>
      <c r="AH839" s="122"/>
      <c r="AI839" s="122"/>
      <c r="AJ839" s="122"/>
      <c r="AK839" s="122"/>
      <c r="AL839" s="122"/>
      <c r="AM839" s="122"/>
      <c r="AN839" s="122"/>
      <c r="AO839" s="122"/>
      <c r="AP839" s="122"/>
      <c r="AQ839" s="122"/>
      <c r="AR839" s="122"/>
      <c r="AS839" s="122"/>
      <c r="AT839" s="122"/>
      <c r="AU839" s="122"/>
      <c r="AV839" s="122"/>
      <c r="AW839" s="122"/>
      <c r="AX839" s="122"/>
      <c r="AY839" s="122"/>
      <c r="AZ839" s="122"/>
      <c r="BA839" s="122"/>
      <c r="BB839" s="122"/>
      <c r="BC839" s="122"/>
      <c r="BD839" s="122"/>
      <c r="BE839" s="122"/>
      <c r="BF839" s="122"/>
      <c r="BG839" s="122"/>
      <c r="BH839" s="122"/>
      <c r="BI839" s="122"/>
      <c r="BJ839" s="122"/>
      <c r="BK839" s="122"/>
    </row>
    <row r="840" spans="1:63" ht="12.75" x14ac:dyDescent="0.2">
      <c r="A840" s="122"/>
      <c r="B840" s="124"/>
      <c r="C840" s="124"/>
      <c r="D840" s="124"/>
      <c r="E840" s="122"/>
      <c r="F840" s="124"/>
      <c r="G840" s="122"/>
      <c r="H840" s="122"/>
      <c r="I840" s="122"/>
      <c r="J840" s="122"/>
      <c r="K840" s="122"/>
      <c r="L840" s="122"/>
      <c r="M840" s="122"/>
      <c r="N840" s="122"/>
      <c r="O840" s="122"/>
      <c r="P840" s="122"/>
      <c r="Q840" s="122"/>
      <c r="R840" s="122"/>
      <c r="S840" s="122"/>
      <c r="T840" s="122"/>
      <c r="U840" s="122"/>
      <c r="V840" s="122"/>
      <c r="W840" s="122"/>
      <c r="X840" s="122"/>
      <c r="Y840" s="122"/>
      <c r="Z840" s="122"/>
      <c r="AA840" s="122"/>
      <c r="AB840" s="122"/>
      <c r="AC840" s="122"/>
      <c r="AD840" s="122"/>
      <c r="AE840" s="122"/>
      <c r="AF840" s="122"/>
      <c r="AG840" s="122"/>
      <c r="AH840" s="122"/>
      <c r="AI840" s="122"/>
      <c r="AJ840" s="122"/>
      <c r="AK840" s="122"/>
      <c r="AL840" s="122"/>
      <c r="AM840" s="122"/>
      <c r="AN840" s="122"/>
      <c r="AO840" s="122"/>
      <c r="AP840" s="122"/>
      <c r="AQ840" s="122"/>
      <c r="AR840" s="122"/>
      <c r="AS840" s="122"/>
      <c r="AT840" s="122"/>
      <c r="AU840" s="122"/>
      <c r="AV840" s="122"/>
      <c r="AW840" s="122"/>
      <c r="AX840" s="122"/>
      <c r="AY840" s="122"/>
      <c r="AZ840" s="122"/>
      <c r="BA840" s="122"/>
      <c r="BB840" s="122"/>
      <c r="BC840" s="122"/>
      <c r="BD840" s="122"/>
      <c r="BE840" s="122"/>
      <c r="BF840" s="122"/>
      <c r="BG840" s="122"/>
      <c r="BH840" s="122"/>
      <c r="BI840" s="122"/>
      <c r="BJ840" s="122"/>
      <c r="BK840" s="122"/>
    </row>
    <row r="841" spans="1:63" ht="12.75" x14ac:dyDescent="0.2">
      <c r="A841" s="122"/>
      <c r="B841" s="124"/>
      <c r="C841" s="124"/>
      <c r="D841" s="124"/>
      <c r="E841" s="122"/>
      <c r="F841" s="124"/>
      <c r="G841" s="122"/>
      <c r="H841" s="122"/>
      <c r="I841" s="122"/>
      <c r="J841" s="122"/>
      <c r="K841" s="122"/>
      <c r="L841" s="122"/>
      <c r="M841" s="122"/>
      <c r="N841" s="122"/>
      <c r="O841" s="122"/>
      <c r="P841" s="122"/>
      <c r="Q841" s="122"/>
      <c r="R841" s="122"/>
      <c r="S841" s="122"/>
      <c r="T841" s="122"/>
      <c r="U841" s="122"/>
      <c r="V841" s="122"/>
      <c r="W841" s="122"/>
      <c r="X841" s="122"/>
      <c r="Y841" s="122"/>
      <c r="Z841" s="122"/>
      <c r="AA841" s="122"/>
      <c r="AB841" s="122"/>
      <c r="AC841" s="122"/>
      <c r="AD841" s="122"/>
      <c r="AE841" s="122"/>
      <c r="AF841" s="122"/>
      <c r="AG841" s="122"/>
      <c r="AH841" s="122"/>
      <c r="AI841" s="122"/>
      <c r="AJ841" s="122"/>
      <c r="AK841" s="122"/>
      <c r="AL841" s="122"/>
      <c r="AM841" s="122"/>
      <c r="AN841" s="122"/>
      <c r="AO841" s="122"/>
      <c r="AP841" s="122"/>
      <c r="AQ841" s="122"/>
      <c r="AR841" s="122"/>
      <c r="AS841" s="122"/>
      <c r="AT841" s="122"/>
      <c r="AU841" s="122"/>
      <c r="AV841" s="122"/>
      <c r="AW841" s="122"/>
      <c r="AX841" s="122"/>
      <c r="AY841" s="122"/>
      <c r="AZ841" s="122"/>
      <c r="BA841" s="122"/>
      <c r="BB841" s="122"/>
      <c r="BC841" s="122"/>
      <c r="BD841" s="122"/>
      <c r="BE841" s="122"/>
      <c r="BF841" s="122"/>
      <c r="BG841" s="122"/>
      <c r="BH841" s="122"/>
      <c r="BI841" s="122"/>
      <c r="BJ841" s="122"/>
      <c r="BK841" s="122"/>
    </row>
    <row r="842" spans="1:63" ht="12.75" x14ac:dyDescent="0.2">
      <c r="A842" s="122"/>
      <c r="B842" s="124"/>
      <c r="C842" s="124"/>
      <c r="D842" s="124"/>
      <c r="E842" s="122"/>
      <c r="F842" s="124"/>
      <c r="G842" s="122"/>
      <c r="H842" s="122"/>
      <c r="I842" s="122"/>
      <c r="J842" s="122"/>
      <c r="K842" s="122"/>
      <c r="L842" s="122"/>
      <c r="M842" s="122"/>
      <c r="N842" s="122"/>
      <c r="O842" s="122"/>
      <c r="P842" s="122"/>
      <c r="Q842" s="122"/>
      <c r="R842" s="122"/>
      <c r="S842" s="122"/>
      <c r="T842" s="122"/>
      <c r="U842" s="122"/>
      <c r="V842" s="122"/>
      <c r="W842" s="122"/>
      <c r="X842" s="122"/>
      <c r="Y842" s="122"/>
      <c r="Z842" s="122"/>
      <c r="AA842" s="122"/>
      <c r="AB842" s="122"/>
      <c r="AC842" s="122"/>
      <c r="AD842" s="122"/>
      <c r="AE842" s="122"/>
      <c r="AF842" s="122"/>
      <c r="AG842" s="122"/>
      <c r="AH842" s="122"/>
      <c r="AI842" s="122"/>
      <c r="AJ842" s="122"/>
      <c r="AK842" s="122"/>
      <c r="AL842" s="122"/>
      <c r="AM842" s="122"/>
      <c r="AN842" s="122"/>
      <c r="AO842" s="122"/>
      <c r="AP842" s="122"/>
      <c r="AQ842" s="122"/>
      <c r="AR842" s="122"/>
      <c r="AS842" s="122"/>
      <c r="AT842" s="122"/>
      <c r="AU842" s="122"/>
      <c r="AV842" s="122"/>
      <c r="AW842" s="122"/>
      <c r="AX842" s="122"/>
      <c r="AY842" s="122"/>
      <c r="AZ842" s="122"/>
      <c r="BA842" s="122"/>
      <c r="BB842" s="122"/>
      <c r="BC842" s="122"/>
      <c r="BD842" s="122"/>
      <c r="BE842" s="122"/>
      <c r="BF842" s="122"/>
      <c r="BG842" s="122"/>
      <c r="BH842" s="122"/>
      <c r="BI842" s="122"/>
      <c r="BJ842" s="122"/>
      <c r="BK842" s="122"/>
    </row>
    <row r="843" spans="1:63" ht="12.75" x14ac:dyDescent="0.2">
      <c r="A843" s="122"/>
      <c r="B843" s="124"/>
      <c r="C843" s="124"/>
      <c r="D843" s="124"/>
      <c r="E843" s="122"/>
      <c r="F843" s="124"/>
      <c r="G843" s="122"/>
      <c r="H843" s="122"/>
      <c r="I843" s="122"/>
      <c r="J843" s="122"/>
      <c r="K843" s="122"/>
      <c r="L843" s="122"/>
      <c r="M843" s="122"/>
      <c r="N843" s="122"/>
      <c r="O843" s="122"/>
      <c r="P843" s="122"/>
      <c r="Q843" s="122"/>
      <c r="R843" s="122"/>
      <c r="S843" s="122"/>
      <c r="T843" s="122"/>
      <c r="U843" s="122"/>
      <c r="V843" s="122"/>
      <c r="W843" s="122"/>
      <c r="X843" s="122"/>
      <c r="Y843" s="122"/>
      <c r="Z843" s="122"/>
      <c r="AA843" s="122"/>
      <c r="AB843" s="122"/>
      <c r="AC843" s="122"/>
      <c r="AD843" s="122"/>
      <c r="AE843" s="122"/>
      <c r="AF843" s="122"/>
      <c r="AG843" s="122"/>
      <c r="AH843" s="122"/>
      <c r="AI843" s="122"/>
      <c r="AJ843" s="122"/>
      <c r="AK843" s="122"/>
      <c r="AL843" s="122"/>
      <c r="AM843" s="122"/>
      <c r="AN843" s="122"/>
      <c r="AO843" s="122"/>
      <c r="AP843" s="122"/>
      <c r="AQ843" s="122"/>
      <c r="AR843" s="122"/>
      <c r="AS843" s="122"/>
      <c r="AT843" s="122"/>
      <c r="AU843" s="122"/>
      <c r="AV843" s="122"/>
      <c r="AW843" s="122"/>
      <c r="AX843" s="122"/>
      <c r="AY843" s="122"/>
      <c r="AZ843" s="122"/>
      <c r="BA843" s="122"/>
      <c r="BB843" s="122"/>
      <c r="BC843" s="122"/>
      <c r="BD843" s="122"/>
      <c r="BE843" s="122"/>
      <c r="BF843" s="122"/>
      <c r="BG843" s="122"/>
      <c r="BH843" s="122"/>
      <c r="BI843" s="122"/>
      <c r="BJ843" s="122"/>
      <c r="BK843" s="122"/>
    </row>
    <row r="844" spans="1:63" ht="12.75" x14ac:dyDescent="0.2">
      <c r="A844" s="122"/>
      <c r="B844" s="124"/>
      <c r="C844" s="124"/>
      <c r="D844" s="124"/>
      <c r="E844" s="122"/>
      <c r="F844" s="124"/>
      <c r="G844" s="122"/>
      <c r="H844" s="122"/>
      <c r="I844" s="122"/>
      <c r="J844" s="122"/>
      <c r="K844" s="122"/>
      <c r="L844" s="122"/>
      <c r="M844" s="122"/>
      <c r="N844" s="122"/>
      <c r="O844" s="122"/>
      <c r="P844" s="122"/>
      <c r="Q844" s="122"/>
      <c r="R844" s="122"/>
      <c r="S844" s="122"/>
      <c r="T844" s="122"/>
      <c r="U844" s="122"/>
      <c r="V844" s="122"/>
      <c r="W844" s="122"/>
      <c r="X844" s="122"/>
      <c r="Y844" s="122"/>
      <c r="Z844" s="122"/>
      <c r="AA844" s="122"/>
      <c r="AB844" s="122"/>
      <c r="AC844" s="122"/>
      <c r="AD844" s="122"/>
      <c r="AE844" s="122"/>
      <c r="AF844" s="122"/>
      <c r="AG844" s="122"/>
      <c r="AH844" s="122"/>
      <c r="AI844" s="122"/>
      <c r="AJ844" s="122"/>
      <c r="AK844" s="122"/>
      <c r="AL844" s="122"/>
      <c r="AM844" s="122"/>
      <c r="AN844" s="122"/>
      <c r="AO844" s="122"/>
      <c r="AP844" s="122"/>
      <c r="AQ844" s="122"/>
      <c r="AR844" s="122"/>
      <c r="AS844" s="122"/>
      <c r="AT844" s="122"/>
      <c r="AU844" s="122"/>
      <c r="AV844" s="122"/>
      <c r="AW844" s="122"/>
      <c r="AX844" s="122"/>
      <c r="AY844" s="122"/>
      <c r="AZ844" s="122"/>
      <c r="BA844" s="122"/>
      <c r="BB844" s="122"/>
      <c r="BC844" s="122"/>
      <c r="BD844" s="122"/>
      <c r="BE844" s="122"/>
      <c r="BF844" s="122"/>
      <c r="BG844" s="122"/>
      <c r="BH844" s="122"/>
      <c r="BI844" s="122"/>
      <c r="BJ844" s="122"/>
      <c r="BK844" s="122"/>
    </row>
    <row r="845" spans="1:63" ht="12.75" x14ac:dyDescent="0.2">
      <c r="A845" s="122"/>
      <c r="B845" s="124"/>
      <c r="C845" s="124"/>
      <c r="D845" s="124"/>
      <c r="E845" s="122"/>
      <c r="F845" s="124"/>
      <c r="G845" s="122"/>
      <c r="H845" s="122"/>
      <c r="I845" s="122"/>
      <c r="J845" s="122"/>
      <c r="K845" s="122"/>
      <c r="L845" s="122"/>
      <c r="M845" s="122"/>
      <c r="N845" s="122"/>
      <c r="O845" s="122"/>
      <c r="P845" s="122"/>
      <c r="Q845" s="122"/>
      <c r="R845" s="122"/>
      <c r="S845" s="122"/>
      <c r="T845" s="122"/>
      <c r="U845" s="122"/>
      <c r="V845" s="122"/>
      <c r="W845" s="122"/>
      <c r="X845" s="122"/>
      <c r="Y845" s="122"/>
      <c r="Z845" s="122"/>
      <c r="AA845" s="122"/>
      <c r="AB845" s="122"/>
      <c r="AC845" s="122"/>
      <c r="AD845" s="122"/>
      <c r="AE845" s="122"/>
      <c r="AF845" s="122"/>
      <c r="AG845" s="122"/>
      <c r="AH845" s="122"/>
      <c r="AI845" s="122"/>
      <c r="AJ845" s="122"/>
      <c r="AK845" s="122"/>
      <c r="AL845" s="122"/>
      <c r="AM845" s="122"/>
      <c r="AN845" s="122"/>
      <c r="AO845" s="122"/>
      <c r="AP845" s="122"/>
      <c r="AQ845" s="122"/>
      <c r="AR845" s="122"/>
      <c r="AS845" s="122"/>
      <c r="AT845" s="122"/>
      <c r="AU845" s="122"/>
      <c r="AV845" s="122"/>
      <c r="AW845" s="122"/>
      <c r="AX845" s="122"/>
      <c r="AY845" s="122"/>
      <c r="AZ845" s="122"/>
      <c r="BA845" s="122"/>
      <c r="BB845" s="122"/>
      <c r="BC845" s="122"/>
      <c r="BD845" s="122"/>
      <c r="BE845" s="122"/>
      <c r="BF845" s="122"/>
      <c r="BG845" s="122"/>
      <c r="BH845" s="122"/>
      <c r="BI845" s="122"/>
      <c r="BJ845" s="122"/>
      <c r="BK845" s="122"/>
    </row>
    <row r="846" spans="1:63" ht="12.75" x14ac:dyDescent="0.2">
      <c r="A846" s="122"/>
      <c r="B846" s="124"/>
      <c r="C846" s="124"/>
      <c r="D846" s="124"/>
      <c r="E846" s="122"/>
      <c r="F846" s="124"/>
      <c r="G846" s="122"/>
      <c r="H846" s="122"/>
      <c r="I846" s="122"/>
      <c r="J846" s="122"/>
      <c r="K846" s="122"/>
      <c r="L846" s="122"/>
      <c r="M846" s="122"/>
      <c r="N846" s="122"/>
      <c r="O846" s="122"/>
      <c r="P846" s="122"/>
      <c r="Q846" s="122"/>
      <c r="R846" s="122"/>
      <c r="S846" s="122"/>
      <c r="T846" s="122"/>
      <c r="U846" s="122"/>
      <c r="V846" s="122"/>
      <c r="W846" s="122"/>
      <c r="X846" s="122"/>
      <c r="Y846" s="122"/>
      <c r="Z846" s="122"/>
      <c r="AA846" s="122"/>
      <c r="AB846" s="122"/>
      <c r="AC846" s="122"/>
      <c r="AD846" s="122"/>
      <c r="AE846" s="122"/>
      <c r="AF846" s="122"/>
      <c r="AG846" s="122"/>
      <c r="AH846" s="122"/>
      <c r="AI846" s="122"/>
      <c r="AJ846" s="122"/>
      <c r="AK846" s="122"/>
      <c r="AL846" s="122"/>
      <c r="AM846" s="122"/>
      <c r="AN846" s="122"/>
      <c r="AO846" s="122"/>
      <c r="AP846" s="122"/>
      <c r="AQ846" s="122"/>
      <c r="AR846" s="122"/>
      <c r="AS846" s="122"/>
      <c r="AT846" s="122"/>
      <c r="AU846" s="122"/>
      <c r="AV846" s="122"/>
      <c r="AW846" s="122"/>
      <c r="AX846" s="122"/>
      <c r="AY846" s="122"/>
      <c r="AZ846" s="122"/>
      <c r="BA846" s="122"/>
      <c r="BB846" s="122"/>
      <c r="BC846" s="122"/>
      <c r="BD846" s="122"/>
      <c r="BE846" s="122"/>
      <c r="BF846" s="122"/>
      <c r="BG846" s="122"/>
      <c r="BH846" s="122"/>
      <c r="BI846" s="122"/>
      <c r="BJ846" s="122"/>
      <c r="BK846" s="122"/>
    </row>
    <row r="847" spans="1:63" ht="12.75" x14ac:dyDescent="0.2">
      <c r="A847" s="122"/>
      <c r="B847" s="124"/>
      <c r="C847" s="124"/>
      <c r="D847" s="124"/>
      <c r="E847" s="122"/>
      <c r="F847" s="124"/>
      <c r="G847" s="122"/>
      <c r="H847" s="122"/>
      <c r="I847" s="122"/>
      <c r="J847" s="122"/>
      <c r="K847" s="122"/>
      <c r="L847" s="122"/>
      <c r="M847" s="122"/>
      <c r="N847" s="122"/>
      <c r="O847" s="122"/>
      <c r="P847" s="122"/>
      <c r="Q847" s="122"/>
      <c r="R847" s="122"/>
      <c r="S847" s="122"/>
      <c r="T847" s="122"/>
      <c r="U847" s="122"/>
      <c r="V847" s="122"/>
      <c r="W847" s="122"/>
      <c r="X847" s="122"/>
      <c r="Y847" s="122"/>
      <c r="Z847" s="122"/>
      <c r="AA847" s="122"/>
      <c r="AB847" s="122"/>
      <c r="AC847" s="122"/>
      <c r="AD847" s="122"/>
      <c r="AE847" s="122"/>
      <c r="AF847" s="122"/>
      <c r="AG847" s="122"/>
      <c r="AH847" s="122"/>
      <c r="AI847" s="122"/>
      <c r="AJ847" s="122"/>
      <c r="AK847" s="122"/>
      <c r="AL847" s="122"/>
      <c r="AM847" s="122"/>
      <c r="AN847" s="122"/>
      <c r="AO847" s="122"/>
      <c r="AP847" s="122"/>
      <c r="AQ847" s="122"/>
      <c r="AR847" s="122"/>
      <c r="AS847" s="122"/>
      <c r="AT847" s="122"/>
      <c r="AU847" s="122"/>
      <c r="AV847" s="122"/>
      <c r="AW847" s="122"/>
      <c r="AX847" s="122"/>
      <c r="AY847" s="122"/>
      <c r="AZ847" s="122"/>
      <c r="BA847" s="122"/>
      <c r="BB847" s="122"/>
      <c r="BC847" s="122"/>
      <c r="BD847" s="122"/>
      <c r="BE847" s="122"/>
      <c r="BF847" s="122"/>
      <c r="BG847" s="122"/>
      <c r="BH847" s="122"/>
      <c r="BI847" s="122"/>
      <c r="BJ847" s="122"/>
      <c r="BK847" s="122"/>
    </row>
    <row r="848" spans="1:63" ht="12.75" x14ac:dyDescent="0.2">
      <c r="A848" s="122"/>
      <c r="B848" s="124"/>
      <c r="C848" s="124"/>
      <c r="D848" s="124"/>
      <c r="E848" s="122"/>
      <c r="F848" s="124"/>
      <c r="G848" s="122"/>
      <c r="H848" s="122"/>
      <c r="I848" s="122"/>
      <c r="J848" s="122"/>
      <c r="K848" s="122"/>
      <c r="L848" s="122"/>
      <c r="M848" s="122"/>
      <c r="N848" s="122"/>
      <c r="O848" s="122"/>
      <c r="P848" s="122"/>
      <c r="Q848" s="122"/>
      <c r="R848" s="122"/>
      <c r="S848" s="122"/>
      <c r="T848" s="122"/>
      <c r="U848" s="122"/>
      <c r="V848" s="122"/>
      <c r="W848" s="122"/>
      <c r="X848" s="122"/>
      <c r="Y848" s="122"/>
      <c r="Z848" s="122"/>
      <c r="AA848" s="122"/>
      <c r="AB848" s="122"/>
      <c r="AC848" s="122"/>
      <c r="AD848" s="122"/>
      <c r="AE848" s="122"/>
      <c r="AF848" s="122"/>
      <c r="AG848" s="122"/>
      <c r="AH848" s="122"/>
      <c r="AI848" s="122"/>
      <c r="AJ848" s="122"/>
      <c r="AK848" s="122"/>
      <c r="AL848" s="122"/>
      <c r="AM848" s="122"/>
      <c r="AN848" s="122"/>
      <c r="AO848" s="122"/>
      <c r="AP848" s="122"/>
      <c r="AQ848" s="122"/>
      <c r="AR848" s="122"/>
      <c r="AS848" s="122"/>
      <c r="AT848" s="122"/>
      <c r="AU848" s="122"/>
      <c r="AV848" s="122"/>
      <c r="AW848" s="122"/>
      <c r="AX848" s="122"/>
      <c r="AY848" s="122"/>
      <c r="AZ848" s="122"/>
      <c r="BA848" s="122"/>
      <c r="BB848" s="122"/>
      <c r="BC848" s="122"/>
      <c r="BD848" s="122"/>
      <c r="BE848" s="122"/>
      <c r="BF848" s="122"/>
      <c r="BG848" s="122"/>
      <c r="BH848" s="122"/>
      <c r="BI848" s="122"/>
      <c r="BJ848" s="122"/>
      <c r="BK848" s="122"/>
    </row>
    <row r="849" spans="1:63" ht="12.75" x14ac:dyDescent="0.2">
      <c r="A849" s="122"/>
      <c r="B849" s="124"/>
      <c r="C849" s="124"/>
      <c r="D849" s="124"/>
      <c r="E849" s="122"/>
      <c r="F849" s="124"/>
      <c r="G849" s="122"/>
      <c r="H849" s="122"/>
      <c r="I849" s="122"/>
      <c r="J849" s="122"/>
      <c r="K849" s="122"/>
      <c r="L849" s="122"/>
      <c r="M849" s="122"/>
      <c r="N849" s="122"/>
      <c r="O849" s="122"/>
      <c r="P849" s="122"/>
      <c r="Q849" s="122"/>
      <c r="R849" s="122"/>
      <c r="S849" s="122"/>
      <c r="T849" s="122"/>
      <c r="U849" s="122"/>
      <c r="V849" s="122"/>
      <c r="W849" s="122"/>
      <c r="X849" s="122"/>
      <c r="Y849" s="122"/>
      <c r="Z849" s="122"/>
      <c r="AA849" s="122"/>
      <c r="AB849" s="122"/>
      <c r="AC849" s="122"/>
      <c r="AD849" s="122"/>
      <c r="AE849" s="122"/>
      <c r="AF849" s="122"/>
      <c r="AG849" s="122"/>
      <c r="AH849" s="122"/>
      <c r="AI849" s="122"/>
      <c r="AJ849" s="122"/>
      <c r="AK849" s="122"/>
      <c r="AL849" s="122"/>
      <c r="AM849" s="122"/>
      <c r="AN849" s="122"/>
      <c r="AO849" s="122"/>
      <c r="AP849" s="122"/>
      <c r="AQ849" s="122"/>
      <c r="AR849" s="122"/>
      <c r="AS849" s="122"/>
      <c r="AT849" s="122"/>
      <c r="AU849" s="122"/>
      <c r="AV849" s="122"/>
      <c r="AW849" s="122"/>
      <c r="AX849" s="122"/>
      <c r="AY849" s="122"/>
      <c r="AZ849" s="122"/>
      <c r="BA849" s="122"/>
      <c r="BB849" s="122"/>
      <c r="BC849" s="122"/>
      <c r="BD849" s="122"/>
      <c r="BE849" s="122"/>
      <c r="BF849" s="122"/>
      <c r="BG849" s="122"/>
      <c r="BH849" s="122"/>
      <c r="BI849" s="122"/>
      <c r="BJ849" s="122"/>
      <c r="BK849" s="122"/>
    </row>
    <row r="850" spans="1:63" ht="12.75" x14ac:dyDescent="0.2">
      <c r="A850" s="122"/>
      <c r="B850" s="124"/>
      <c r="C850" s="124"/>
      <c r="D850" s="124"/>
      <c r="E850" s="122"/>
      <c r="F850" s="124"/>
      <c r="G850" s="122"/>
      <c r="H850" s="122"/>
      <c r="I850" s="122"/>
      <c r="J850" s="122"/>
      <c r="K850" s="122"/>
      <c r="L850" s="122"/>
      <c r="M850" s="122"/>
      <c r="N850" s="122"/>
      <c r="O850" s="122"/>
      <c r="P850" s="122"/>
      <c r="Q850" s="122"/>
      <c r="R850" s="122"/>
      <c r="S850" s="122"/>
      <c r="T850" s="122"/>
      <c r="U850" s="122"/>
      <c r="V850" s="122"/>
      <c r="W850" s="122"/>
      <c r="X850" s="122"/>
      <c r="Y850" s="122"/>
      <c r="Z850" s="122"/>
      <c r="AA850" s="122"/>
      <c r="AB850" s="122"/>
      <c r="AC850" s="122"/>
      <c r="AD850" s="122"/>
      <c r="AE850" s="122"/>
      <c r="AF850" s="122"/>
      <c r="AG850" s="122"/>
      <c r="AH850" s="122"/>
      <c r="AI850" s="122"/>
      <c r="AJ850" s="122"/>
      <c r="AK850" s="122"/>
      <c r="AL850" s="122"/>
      <c r="AM850" s="122"/>
      <c r="AN850" s="122"/>
      <c r="AO850" s="122"/>
      <c r="AP850" s="122"/>
      <c r="AQ850" s="122"/>
      <c r="AR850" s="122"/>
      <c r="AS850" s="122"/>
      <c r="AT850" s="122"/>
      <c r="AU850" s="122"/>
      <c r="AV850" s="122"/>
      <c r="AW850" s="122"/>
      <c r="AX850" s="122"/>
      <c r="AY850" s="122"/>
      <c r="AZ850" s="122"/>
      <c r="BA850" s="122"/>
      <c r="BB850" s="122"/>
      <c r="BC850" s="122"/>
      <c r="BD850" s="122"/>
      <c r="BE850" s="122"/>
      <c r="BF850" s="122"/>
      <c r="BG850" s="122"/>
      <c r="BH850" s="122"/>
      <c r="BI850" s="122"/>
      <c r="BJ850" s="122"/>
      <c r="BK850" s="122"/>
    </row>
    <row r="851" spans="1:63" ht="12.75" x14ac:dyDescent="0.2">
      <c r="A851" s="122"/>
      <c r="B851" s="124"/>
      <c r="C851" s="124"/>
      <c r="D851" s="124"/>
      <c r="E851" s="122"/>
      <c r="F851" s="124"/>
      <c r="G851" s="122"/>
      <c r="H851" s="122"/>
      <c r="I851" s="122"/>
      <c r="J851" s="122"/>
      <c r="K851" s="122"/>
      <c r="L851" s="122"/>
      <c r="M851" s="122"/>
      <c r="N851" s="122"/>
      <c r="O851" s="122"/>
      <c r="P851" s="122"/>
      <c r="Q851" s="122"/>
      <c r="R851" s="122"/>
      <c r="S851" s="122"/>
      <c r="T851" s="122"/>
      <c r="U851" s="122"/>
      <c r="V851" s="122"/>
      <c r="W851" s="122"/>
      <c r="X851" s="122"/>
      <c r="Y851" s="122"/>
      <c r="Z851" s="122"/>
      <c r="AA851" s="122"/>
      <c r="AB851" s="122"/>
      <c r="AC851" s="122"/>
      <c r="AD851" s="122"/>
      <c r="AE851" s="122"/>
      <c r="AF851" s="122"/>
      <c r="AG851" s="122"/>
      <c r="AH851" s="122"/>
      <c r="AI851" s="122"/>
      <c r="AJ851" s="122"/>
      <c r="AK851" s="122"/>
      <c r="AL851" s="122"/>
      <c r="AM851" s="122"/>
      <c r="AN851" s="122"/>
      <c r="AO851" s="122"/>
      <c r="AP851" s="122"/>
      <c r="AQ851" s="122"/>
      <c r="AR851" s="122"/>
      <c r="AS851" s="122"/>
      <c r="AT851" s="122"/>
      <c r="AU851" s="122"/>
      <c r="AV851" s="122"/>
      <c r="AW851" s="122"/>
      <c r="AX851" s="122"/>
      <c r="AY851" s="122"/>
      <c r="AZ851" s="122"/>
      <c r="BA851" s="122"/>
      <c r="BB851" s="122"/>
      <c r="BC851" s="122"/>
      <c r="BD851" s="122"/>
      <c r="BE851" s="122"/>
      <c r="BF851" s="122"/>
      <c r="BG851" s="122"/>
      <c r="BH851" s="122"/>
      <c r="BI851" s="122"/>
      <c r="BJ851" s="122"/>
      <c r="BK851" s="122"/>
    </row>
    <row r="852" spans="1:63" ht="12.75" x14ac:dyDescent="0.2">
      <c r="A852" s="122"/>
      <c r="B852" s="124"/>
      <c r="C852" s="124"/>
      <c r="D852" s="124"/>
      <c r="E852" s="122"/>
      <c r="F852" s="124"/>
      <c r="G852" s="122"/>
      <c r="H852" s="122"/>
      <c r="I852" s="122"/>
      <c r="J852" s="122"/>
      <c r="K852" s="122"/>
      <c r="L852" s="122"/>
      <c r="M852" s="122"/>
      <c r="N852" s="122"/>
      <c r="O852" s="122"/>
      <c r="P852" s="122"/>
      <c r="Q852" s="122"/>
      <c r="R852" s="122"/>
      <c r="S852" s="122"/>
      <c r="T852" s="122"/>
      <c r="U852" s="122"/>
      <c r="V852" s="122"/>
      <c r="W852" s="122"/>
      <c r="X852" s="122"/>
      <c r="Y852" s="122"/>
      <c r="Z852" s="122"/>
      <c r="AA852" s="122"/>
      <c r="AB852" s="122"/>
      <c r="AC852" s="122"/>
      <c r="AD852" s="122"/>
      <c r="AE852" s="122"/>
      <c r="AF852" s="122"/>
      <c r="AG852" s="122"/>
      <c r="AH852" s="122"/>
      <c r="AI852" s="122"/>
      <c r="AJ852" s="122"/>
      <c r="AK852" s="122"/>
      <c r="AL852" s="122"/>
      <c r="AM852" s="122"/>
      <c r="AN852" s="122"/>
      <c r="AO852" s="122"/>
      <c r="AP852" s="122"/>
      <c r="AQ852" s="122"/>
      <c r="AR852" s="122"/>
      <c r="AS852" s="122"/>
      <c r="AT852" s="122"/>
      <c r="AU852" s="122"/>
      <c r="AV852" s="122"/>
      <c r="AW852" s="122"/>
      <c r="AX852" s="122"/>
      <c r="AY852" s="122"/>
      <c r="AZ852" s="122"/>
      <c r="BA852" s="122"/>
      <c r="BB852" s="122"/>
      <c r="BC852" s="122"/>
      <c r="BD852" s="122"/>
      <c r="BE852" s="122"/>
      <c r="BF852" s="122"/>
      <c r="BG852" s="122"/>
      <c r="BH852" s="122"/>
      <c r="BI852" s="122"/>
      <c r="BJ852" s="122"/>
      <c r="BK852" s="122"/>
    </row>
    <row r="853" spans="1:63" ht="12.75" x14ac:dyDescent="0.2">
      <c r="A853" s="122"/>
      <c r="B853" s="124"/>
      <c r="C853" s="124"/>
      <c r="D853" s="124"/>
      <c r="E853" s="122"/>
      <c r="F853" s="124"/>
      <c r="G853" s="122"/>
      <c r="H853" s="122"/>
      <c r="I853" s="122"/>
      <c r="J853" s="122"/>
      <c r="K853" s="122"/>
      <c r="L853" s="122"/>
      <c r="M853" s="122"/>
      <c r="N853" s="122"/>
      <c r="O853" s="122"/>
      <c r="P853" s="122"/>
      <c r="Q853" s="122"/>
      <c r="R853" s="122"/>
      <c r="S853" s="122"/>
      <c r="T853" s="122"/>
      <c r="U853" s="122"/>
      <c r="V853" s="122"/>
      <c r="W853" s="122"/>
      <c r="X853" s="122"/>
      <c r="Y853" s="122"/>
      <c r="Z853" s="122"/>
      <c r="AA853" s="122"/>
      <c r="AB853" s="122"/>
      <c r="AC853" s="122"/>
      <c r="AD853" s="122"/>
      <c r="AE853" s="122"/>
      <c r="AF853" s="122"/>
      <c r="AG853" s="122"/>
      <c r="AH853" s="122"/>
      <c r="AI853" s="122"/>
      <c r="AJ853" s="122"/>
      <c r="AK853" s="122"/>
      <c r="AL853" s="122"/>
      <c r="AM853" s="122"/>
      <c r="AN853" s="122"/>
      <c r="AO853" s="122"/>
      <c r="AP853" s="122"/>
      <c r="AQ853" s="122"/>
      <c r="AR853" s="122"/>
      <c r="AS853" s="122"/>
      <c r="AT853" s="122"/>
      <c r="AU853" s="122"/>
      <c r="AV853" s="122"/>
      <c r="AW853" s="122"/>
      <c r="AX853" s="122"/>
      <c r="AY853" s="122"/>
      <c r="AZ853" s="122"/>
      <c r="BA853" s="122"/>
      <c r="BB853" s="122"/>
      <c r="BC853" s="122"/>
      <c r="BD853" s="122"/>
      <c r="BE853" s="122"/>
      <c r="BF853" s="122"/>
      <c r="BG853" s="122"/>
      <c r="BH853" s="122"/>
      <c r="BI853" s="122"/>
      <c r="BJ853" s="122"/>
      <c r="BK853" s="122"/>
    </row>
    <row r="854" spans="1:63" ht="12.75" x14ac:dyDescent="0.2">
      <c r="A854" s="122"/>
      <c r="B854" s="124"/>
      <c r="C854" s="124"/>
      <c r="D854" s="124"/>
      <c r="E854" s="122"/>
      <c r="F854" s="124"/>
      <c r="G854" s="122"/>
      <c r="H854" s="122"/>
      <c r="I854" s="122"/>
      <c r="J854" s="122"/>
      <c r="K854" s="122"/>
      <c r="L854" s="122"/>
      <c r="M854" s="122"/>
      <c r="N854" s="122"/>
      <c r="O854" s="122"/>
      <c r="P854" s="122"/>
      <c r="Q854" s="122"/>
      <c r="R854" s="122"/>
      <c r="S854" s="122"/>
      <c r="T854" s="122"/>
      <c r="U854" s="122"/>
      <c r="V854" s="122"/>
      <c r="W854" s="122"/>
      <c r="X854" s="122"/>
      <c r="Y854" s="122"/>
      <c r="Z854" s="122"/>
      <c r="AA854" s="122"/>
      <c r="AB854" s="122"/>
      <c r="AC854" s="122"/>
      <c r="AD854" s="122"/>
      <c r="AE854" s="122"/>
      <c r="AF854" s="122"/>
      <c r="AG854" s="122"/>
      <c r="AH854" s="122"/>
      <c r="AI854" s="122"/>
      <c r="AJ854" s="122"/>
      <c r="AK854" s="122"/>
      <c r="AL854" s="122"/>
      <c r="AM854" s="122"/>
      <c r="AN854" s="122"/>
      <c r="AO854" s="122"/>
      <c r="AP854" s="122"/>
      <c r="AQ854" s="122"/>
      <c r="AR854" s="122"/>
      <c r="AS854" s="122"/>
      <c r="AT854" s="122"/>
      <c r="AU854" s="122"/>
      <c r="AV854" s="122"/>
      <c r="AW854" s="122"/>
      <c r="AX854" s="122"/>
      <c r="AY854" s="122"/>
      <c r="AZ854" s="122"/>
      <c r="BA854" s="122"/>
      <c r="BB854" s="122"/>
      <c r="BC854" s="122"/>
      <c r="BD854" s="122"/>
      <c r="BE854" s="122"/>
      <c r="BF854" s="122"/>
      <c r="BG854" s="122"/>
      <c r="BH854" s="122"/>
      <c r="BI854" s="122"/>
      <c r="BJ854" s="122"/>
      <c r="BK854" s="122"/>
    </row>
    <row r="855" spans="1:63" ht="12.75" x14ac:dyDescent="0.2">
      <c r="A855" s="122"/>
      <c r="B855" s="124"/>
      <c r="C855" s="124"/>
      <c r="D855" s="124"/>
      <c r="E855" s="122"/>
      <c r="F855" s="124"/>
      <c r="G855" s="122"/>
      <c r="H855" s="122"/>
      <c r="I855" s="122"/>
      <c r="J855" s="122"/>
      <c r="K855" s="122"/>
      <c r="L855" s="122"/>
      <c r="M855" s="122"/>
      <c r="N855" s="122"/>
      <c r="O855" s="122"/>
      <c r="P855" s="122"/>
      <c r="Q855" s="122"/>
      <c r="R855" s="122"/>
      <c r="S855" s="122"/>
      <c r="T855" s="122"/>
      <c r="U855" s="122"/>
      <c r="V855" s="122"/>
      <c r="W855" s="122"/>
      <c r="X855" s="122"/>
      <c r="Y855" s="122"/>
      <c r="Z855" s="122"/>
      <c r="AA855" s="122"/>
      <c r="AB855" s="122"/>
      <c r="AC855" s="122"/>
      <c r="AD855" s="122"/>
      <c r="AE855" s="122"/>
      <c r="AF855" s="122"/>
      <c r="AG855" s="122"/>
      <c r="AH855" s="122"/>
      <c r="AI855" s="122"/>
      <c r="AJ855" s="122"/>
      <c r="AK855" s="122"/>
      <c r="AL855" s="122"/>
      <c r="AM855" s="122"/>
      <c r="AN855" s="122"/>
      <c r="AO855" s="122"/>
      <c r="AP855" s="122"/>
      <c r="AQ855" s="122"/>
      <c r="AR855" s="122"/>
      <c r="AS855" s="122"/>
      <c r="AT855" s="122"/>
      <c r="AU855" s="122"/>
      <c r="AV855" s="122"/>
      <c r="AW855" s="122"/>
      <c r="AX855" s="122"/>
      <c r="AY855" s="122"/>
      <c r="AZ855" s="122"/>
      <c r="BA855" s="122"/>
      <c r="BB855" s="122"/>
      <c r="BC855" s="122"/>
      <c r="BD855" s="122"/>
      <c r="BE855" s="122"/>
      <c r="BF855" s="122"/>
      <c r="BG855" s="122"/>
      <c r="BH855" s="122"/>
      <c r="BI855" s="122"/>
      <c r="BJ855" s="122"/>
      <c r="BK855" s="122"/>
    </row>
    <row r="856" spans="1:63" ht="12.75" x14ac:dyDescent="0.2">
      <c r="A856" s="122"/>
      <c r="B856" s="124"/>
      <c r="C856" s="124"/>
      <c r="D856" s="124"/>
      <c r="E856" s="122"/>
      <c r="F856" s="124"/>
      <c r="G856" s="122"/>
      <c r="H856" s="122"/>
      <c r="I856" s="122"/>
      <c r="J856" s="122"/>
      <c r="K856" s="122"/>
      <c r="L856" s="122"/>
      <c r="M856" s="122"/>
      <c r="N856" s="122"/>
      <c r="O856" s="122"/>
      <c r="P856" s="122"/>
      <c r="Q856" s="122"/>
      <c r="R856" s="122"/>
      <c r="S856" s="122"/>
      <c r="T856" s="122"/>
      <c r="U856" s="122"/>
      <c r="V856" s="122"/>
      <c r="W856" s="122"/>
      <c r="X856" s="122"/>
      <c r="Y856" s="122"/>
      <c r="Z856" s="122"/>
      <c r="AA856" s="122"/>
      <c r="AB856" s="122"/>
      <c r="AC856" s="122"/>
      <c r="AD856" s="122"/>
      <c r="AE856" s="122"/>
      <c r="AF856" s="122"/>
      <c r="AG856" s="122"/>
      <c r="AH856" s="122"/>
      <c r="AI856" s="122"/>
      <c r="AJ856" s="122"/>
      <c r="AK856" s="122"/>
      <c r="AL856" s="122"/>
      <c r="AM856" s="122"/>
      <c r="AN856" s="122"/>
      <c r="AO856" s="122"/>
      <c r="AP856" s="122"/>
      <c r="AQ856" s="122"/>
      <c r="AR856" s="122"/>
      <c r="AS856" s="122"/>
      <c r="AT856" s="122"/>
      <c r="AU856" s="122"/>
      <c r="AV856" s="122"/>
      <c r="AW856" s="122"/>
      <c r="AX856" s="122"/>
      <c r="AY856" s="122"/>
      <c r="AZ856" s="122"/>
      <c r="BA856" s="122"/>
      <c r="BB856" s="122"/>
      <c r="BC856" s="122"/>
      <c r="BD856" s="122"/>
      <c r="BE856" s="122"/>
      <c r="BF856" s="122"/>
      <c r="BG856" s="122"/>
      <c r="BH856" s="122"/>
      <c r="BI856" s="122"/>
      <c r="BJ856" s="122"/>
      <c r="BK856" s="122"/>
    </row>
    <row r="857" spans="1:63" ht="12.75" x14ac:dyDescent="0.2">
      <c r="A857" s="122"/>
      <c r="B857" s="124"/>
      <c r="C857" s="124"/>
      <c r="D857" s="124"/>
      <c r="E857" s="122"/>
      <c r="F857" s="124"/>
      <c r="G857" s="122"/>
      <c r="H857" s="122"/>
      <c r="I857" s="122"/>
      <c r="J857" s="122"/>
      <c r="K857" s="122"/>
      <c r="L857" s="122"/>
      <c r="M857" s="122"/>
      <c r="N857" s="122"/>
      <c r="O857" s="122"/>
      <c r="P857" s="122"/>
      <c r="Q857" s="122"/>
      <c r="R857" s="122"/>
      <c r="S857" s="122"/>
      <c r="T857" s="122"/>
      <c r="U857" s="122"/>
      <c r="V857" s="122"/>
      <c r="W857" s="122"/>
      <c r="X857" s="122"/>
      <c r="Y857" s="122"/>
      <c r="Z857" s="122"/>
      <c r="AA857" s="122"/>
      <c r="AB857" s="122"/>
      <c r="AC857" s="122"/>
      <c r="AD857" s="122"/>
      <c r="AE857" s="122"/>
      <c r="AF857" s="122"/>
      <c r="AG857" s="122"/>
      <c r="AH857" s="122"/>
      <c r="AI857" s="122"/>
      <c r="AJ857" s="122"/>
      <c r="AK857" s="122"/>
      <c r="AL857" s="122"/>
      <c r="AM857" s="122"/>
      <c r="AN857" s="122"/>
      <c r="AO857" s="122"/>
      <c r="AP857" s="122"/>
      <c r="AQ857" s="122"/>
      <c r="AR857" s="122"/>
      <c r="AS857" s="122"/>
      <c r="AT857" s="122"/>
      <c r="AU857" s="122"/>
      <c r="AV857" s="122"/>
      <c r="AW857" s="122"/>
      <c r="AX857" s="122"/>
      <c r="AY857" s="122"/>
      <c r="AZ857" s="122"/>
      <c r="BA857" s="122"/>
      <c r="BB857" s="122"/>
      <c r="BC857" s="122"/>
      <c r="BD857" s="122"/>
      <c r="BE857" s="122"/>
      <c r="BF857" s="122"/>
      <c r="BG857" s="122"/>
      <c r="BH857" s="122"/>
      <c r="BI857" s="122"/>
      <c r="BJ857" s="122"/>
      <c r="BK857" s="122"/>
    </row>
    <row r="858" spans="1:63" ht="12.75" x14ac:dyDescent="0.2">
      <c r="A858" s="122"/>
      <c r="B858" s="124"/>
      <c r="C858" s="124"/>
      <c r="D858" s="124"/>
      <c r="E858" s="122"/>
      <c r="F858" s="124"/>
      <c r="G858" s="122"/>
      <c r="H858" s="122"/>
      <c r="I858" s="122"/>
      <c r="J858" s="122"/>
      <c r="K858" s="122"/>
      <c r="L858" s="122"/>
      <c r="M858" s="122"/>
      <c r="N858" s="122"/>
      <c r="O858" s="122"/>
      <c r="P858" s="122"/>
      <c r="Q858" s="122"/>
      <c r="R858" s="122"/>
      <c r="S858" s="122"/>
      <c r="T858" s="122"/>
      <c r="U858" s="122"/>
      <c r="V858" s="122"/>
      <c r="W858" s="122"/>
      <c r="X858" s="122"/>
      <c r="Y858" s="122"/>
      <c r="Z858" s="122"/>
      <c r="AA858" s="122"/>
      <c r="AB858" s="122"/>
      <c r="AC858" s="122"/>
      <c r="AD858" s="122"/>
      <c r="AE858" s="122"/>
      <c r="AF858" s="122"/>
      <c r="AG858" s="122"/>
      <c r="AH858" s="122"/>
      <c r="AI858" s="122"/>
      <c r="AJ858" s="122"/>
      <c r="AK858" s="122"/>
      <c r="AL858" s="122"/>
      <c r="AM858" s="122"/>
      <c r="AN858" s="122"/>
      <c r="AO858" s="122"/>
      <c r="AP858" s="122"/>
      <c r="AQ858" s="122"/>
      <c r="AR858" s="122"/>
      <c r="AS858" s="122"/>
      <c r="AT858" s="122"/>
      <c r="AU858" s="122"/>
      <c r="AV858" s="122"/>
      <c r="AW858" s="122"/>
      <c r="AX858" s="122"/>
      <c r="AY858" s="122"/>
      <c r="AZ858" s="122"/>
      <c r="BA858" s="122"/>
      <c r="BB858" s="122"/>
      <c r="BC858" s="122"/>
      <c r="BD858" s="122"/>
      <c r="BE858" s="122"/>
      <c r="BF858" s="122"/>
      <c r="BG858" s="122"/>
      <c r="BH858" s="122"/>
      <c r="BI858" s="122"/>
      <c r="BJ858" s="122"/>
      <c r="BK858" s="122"/>
    </row>
    <row r="859" spans="1:63" ht="12.75" x14ac:dyDescent="0.2">
      <c r="A859" s="122"/>
      <c r="B859" s="124"/>
      <c r="C859" s="124"/>
      <c r="D859" s="124"/>
      <c r="E859" s="122"/>
      <c r="F859" s="124"/>
      <c r="G859" s="122"/>
      <c r="H859" s="122"/>
      <c r="I859" s="122"/>
      <c r="J859" s="122"/>
      <c r="K859" s="122"/>
      <c r="L859" s="122"/>
      <c r="M859" s="122"/>
      <c r="N859" s="122"/>
      <c r="O859" s="122"/>
      <c r="P859" s="122"/>
      <c r="Q859" s="122"/>
      <c r="R859" s="122"/>
      <c r="S859" s="122"/>
      <c r="T859" s="122"/>
      <c r="U859" s="122"/>
      <c r="V859" s="122"/>
      <c r="W859" s="122"/>
      <c r="X859" s="122"/>
      <c r="Y859" s="122"/>
      <c r="Z859" s="122"/>
      <c r="AA859" s="122"/>
      <c r="AB859" s="122"/>
      <c r="AC859" s="122"/>
      <c r="AD859" s="122"/>
      <c r="AE859" s="122"/>
      <c r="AF859" s="122"/>
      <c r="AG859" s="122"/>
      <c r="AH859" s="122"/>
      <c r="AI859" s="122"/>
      <c r="AJ859" s="122"/>
      <c r="AK859" s="122"/>
      <c r="AL859" s="122"/>
      <c r="AM859" s="122"/>
      <c r="AN859" s="122"/>
      <c r="AO859" s="122"/>
      <c r="AP859" s="122"/>
      <c r="AQ859" s="122"/>
      <c r="AR859" s="122"/>
      <c r="AS859" s="122"/>
      <c r="AT859" s="122"/>
      <c r="AU859" s="122"/>
      <c r="AV859" s="122"/>
      <c r="AW859" s="122"/>
      <c r="AX859" s="122"/>
      <c r="AY859" s="122"/>
      <c r="AZ859" s="122"/>
      <c r="BA859" s="122"/>
      <c r="BB859" s="122"/>
      <c r="BC859" s="122"/>
      <c r="BD859" s="122"/>
      <c r="BE859" s="122"/>
      <c r="BF859" s="122"/>
      <c r="BG859" s="122"/>
      <c r="BH859" s="122"/>
      <c r="BI859" s="122"/>
      <c r="BJ859" s="122"/>
      <c r="BK859" s="122"/>
    </row>
    <row r="860" spans="1:63" ht="12.75" x14ac:dyDescent="0.2">
      <c r="A860" s="122"/>
      <c r="B860" s="124"/>
      <c r="C860" s="124"/>
      <c r="D860" s="124"/>
      <c r="E860" s="122"/>
      <c r="F860" s="124"/>
      <c r="G860" s="122"/>
      <c r="H860" s="122"/>
      <c r="I860" s="122"/>
      <c r="J860" s="122"/>
      <c r="K860" s="122"/>
      <c r="L860" s="122"/>
      <c r="M860" s="122"/>
      <c r="N860" s="122"/>
      <c r="O860" s="122"/>
      <c r="P860" s="122"/>
      <c r="Q860" s="122"/>
      <c r="R860" s="122"/>
      <c r="S860" s="122"/>
      <c r="T860" s="122"/>
      <c r="U860" s="122"/>
      <c r="V860" s="122"/>
      <c r="W860" s="122"/>
      <c r="X860" s="122"/>
      <c r="Y860" s="122"/>
      <c r="Z860" s="122"/>
      <c r="AA860" s="122"/>
      <c r="AB860" s="122"/>
      <c r="AC860" s="122"/>
      <c r="AD860" s="122"/>
      <c r="AE860" s="122"/>
      <c r="AF860" s="122"/>
      <c r="AG860" s="122"/>
      <c r="AH860" s="122"/>
      <c r="AI860" s="122"/>
      <c r="AJ860" s="122"/>
      <c r="AK860" s="122"/>
      <c r="AL860" s="122"/>
      <c r="AM860" s="122"/>
      <c r="AN860" s="122"/>
      <c r="AO860" s="122"/>
      <c r="AP860" s="122"/>
      <c r="AQ860" s="122"/>
      <c r="AR860" s="122"/>
      <c r="AS860" s="122"/>
      <c r="AT860" s="122"/>
      <c r="AU860" s="122"/>
      <c r="AV860" s="122"/>
      <c r="AW860" s="122"/>
      <c r="AX860" s="122"/>
      <c r="AY860" s="122"/>
      <c r="AZ860" s="122"/>
      <c r="BA860" s="122"/>
      <c r="BB860" s="122"/>
      <c r="BC860" s="122"/>
      <c r="BD860" s="122"/>
      <c r="BE860" s="122"/>
      <c r="BF860" s="122"/>
      <c r="BG860" s="122"/>
      <c r="BH860" s="122"/>
      <c r="BI860" s="122"/>
      <c r="BJ860" s="122"/>
      <c r="BK860" s="122"/>
    </row>
    <row r="861" spans="1:63" ht="12.75" x14ac:dyDescent="0.2">
      <c r="A861" s="122"/>
      <c r="B861" s="124"/>
      <c r="C861" s="124"/>
      <c r="D861" s="124"/>
      <c r="E861" s="122"/>
      <c r="F861" s="124"/>
      <c r="G861" s="122"/>
      <c r="H861" s="122"/>
      <c r="I861" s="122"/>
      <c r="J861" s="122"/>
      <c r="K861" s="122"/>
      <c r="L861" s="122"/>
      <c r="M861" s="122"/>
      <c r="N861" s="122"/>
      <c r="O861" s="122"/>
      <c r="P861" s="122"/>
      <c r="Q861" s="122"/>
      <c r="R861" s="122"/>
      <c r="S861" s="122"/>
      <c r="T861" s="122"/>
      <c r="U861" s="122"/>
      <c r="V861" s="122"/>
      <c r="W861" s="122"/>
      <c r="X861" s="122"/>
      <c r="Y861" s="122"/>
      <c r="Z861" s="122"/>
      <c r="AA861" s="122"/>
      <c r="AB861" s="122"/>
      <c r="AC861" s="122"/>
      <c r="AD861" s="122"/>
      <c r="AE861" s="122"/>
      <c r="AF861" s="122"/>
      <c r="AG861" s="122"/>
      <c r="AH861" s="122"/>
      <c r="AI861" s="122"/>
      <c r="AJ861" s="122"/>
      <c r="AK861" s="122"/>
      <c r="AL861" s="122"/>
      <c r="AM861" s="122"/>
      <c r="AN861" s="122"/>
      <c r="AO861" s="122"/>
      <c r="AP861" s="122"/>
      <c r="AQ861" s="122"/>
      <c r="AR861" s="122"/>
      <c r="AS861" s="122"/>
      <c r="AT861" s="122"/>
      <c r="AU861" s="122"/>
      <c r="AV861" s="122"/>
      <c r="AW861" s="122"/>
      <c r="AX861" s="122"/>
      <c r="AY861" s="122"/>
      <c r="AZ861" s="122"/>
      <c r="BA861" s="122"/>
      <c r="BB861" s="122"/>
      <c r="BC861" s="122"/>
      <c r="BD861" s="122"/>
      <c r="BE861" s="122"/>
      <c r="BF861" s="122"/>
      <c r="BG861" s="122"/>
      <c r="BH861" s="122"/>
      <c r="BI861" s="122"/>
      <c r="BJ861" s="122"/>
      <c r="BK861" s="122"/>
    </row>
    <row r="862" spans="1:63" ht="12.75" x14ac:dyDescent="0.2">
      <c r="A862" s="122"/>
      <c r="B862" s="124"/>
      <c r="C862" s="124"/>
      <c r="D862" s="124"/>
      <c r="E862" s="122"/>
      <c r="F862" s="124"/>
      <c r="G862" s="122"/>
      <c r="H862" s="122"/>
      <c r="I862" s="122"/>
      <c r="J862" s="122"/>
      <c r="K862" s="122"/>
      <c r="L862" s="122"/>
      <c r="M862" s="122"/>
      <c r="N862" s="122"/>
      <c r="O862" s="122"/>
      <c r="P862" s="122"/>
      <c r="Q862" s="122"/>
      <c r="R862" s="122"/>
      <c r="S862" s="122"/>
      <c r="T862" s="122"/>
      <c r="U862" s="122"/>
      <c r="V862" s="122"/>
      <c r="W862" s="122"/>
      <c r="X862" s="122"/>
      <c r="Y862" s="122"/>
      <c r="Z862" s="122"/>
      <c r="AA862" s="122"/>
      <c r="AB862" s="122"/>
      <c r="AC862" s="122"/>
      <c r="AD862" s="122"/>
      <c r="AE862" s="122"/>
      <c r="AF862" s="122"/>
      <c r="AG862" s="122"/>
      <c r="AH862" s="122"/>
      <c r="AI862" s="122"/>
      <c r="AJ862" s="122"/>
      <c r="AK862" s="122"/>
      <c r="AL862" s="122"/>
      <c r="AM862" s="122"/>
      <c r="AN862" s="122"/>
      <c r="AO862" s="122"/>
      <c r="AP862" s="122"/>
      <c r="AQ862" s="122"/>
      <c r="AR862" s="122"/>
      <c r="AS862" s="122"/>
      <c r="AT862" s="122"/>
      <c r="AU862" s="122"/>
      <c r="AV862" s="122"/>
      <c r="AW862" s="122"/>
      <c r="AX862" s="122"/>
      <c r="AY862" s="122"/>
      <c r="AZ862" s="122"/>
      <c r="BA862" s="122"/>
      <c r="BB862" s="122"/>
      <c r="BC862" s="122"/>
      <c r="BD862" s="122"/>
      <c r="BE862" s="122"/>
      <c r="BF862" s="122"/>
      <c r="BG862" s="122"/>
      <c r="BH862" s="122"/>
      <c r="BI862" s="122"/>
      <c r="BJ862" s="122"/>
      <c r="BK862" s="122"/>
    </row>
    <row r="863" spans="1:63" ht="12.75" x14ac:dyDescent="0.2">
      <c r="A863" s="122"/>
      <c r="B863" s="124"/>
      <c r="C863" s="124"/>
      <c r="D863" s="124"/>
      <c r="E863" s="122"/>
      <c r="F863" s="124"/>
      <c r="G863" s="122"/>
      <c r="H863" s="122"/>
      <c r="I863" s="122"/>
      <c r="J863" s="122"/>
      <c r="K863" s="122"/>
      <c r="L863" s="122"/>
      <c r="M863" s="122"/>
      <c r="N863" s="122"/>
      <c r="O863" s="122"/>
      <c r="P863" s="122"/>
      <c r="Q863" s="122"/>
      <c r="R863" s="122"/>
      <c r="S863" s="122"/>
      <c r="T863" s="122"/>
      <c r="U863" s="122"/>
      <c r="V863" s="122"/>
      <c r="W863" s="122"/>
      <c r="X863" s="122"/>
      <c r="Y863" s="122"/>
      <c r="Z863" s="122"/>
      <c r="AA863" s="122"/>
      <c r="AB863" s="122"/>
      <c r="AC863" s="122"/>
      <c r="AD863" s="122"/>
      <c r="AE863" s="122"/>
      <c r="AF863" s="122"/>
      <c r="AG863" s="122"/>
      <c r="AH863" s="122"/>
      <c r="AI863" s="122"/>
      <c r="AJ863" s="122"/>
      <c r="AK863" s="122"/>
      <c r="AL863" s="122"/>
      <c r="AM863" s="122"/>
      <c r="AN863" s="122"/>
      <c r="AO863" s="122"/>
      <c r="AP863" s="122"/>
      <c r="AQ863" s="122"/>
      <c r="AR863" s="122"/>
      <c r="AS863" s="122"/>
      <c r="AT863" s="122"/>
      <c r="AU863" s="122"/>
      <c r="AV863" s="122"/>
      <c r="AW863" s="122"/>
      <c r="AX863" s="122"/>
      <c r="AY863" s="122"/>
      <c r="AZ863" s="122"/>
      <c r="BA863" s="122"/>
      <c r="BB863" s="122"/>
      <c r="BC863" s="122"/>
      <c r="BD863" s="122"/>
      <c r="BE863" s="122"/>
      <c r="BF863" s="122"/>
      <c r="BG863" s="122"/>
      <c r="BH863" s="122"/>
      <c r="BI863" s="122"/>
      <c r="BJ863" s="122"/>
      <c r="BK863" s="122"/>
    </row>
    <row r="864" spans="1:63" ht="12.75" x14ac:dyDescent="0.2">
      <c r="A864" s="122"/>
      <c r="B864" s="124"/>
      <c r="C864" s="124"/>
      <c r="D864" s="124"/>
      <c r="E864" s="122"/>
      <c r="F864" s="124"/>
      <c r="G864" s="122"/>
      <c r="H864" s="122"/>
      <c r="I864" s="122"/>
      <c r="J864" s="122"/>
      <c r="K864" s="122"/>
      <c r="L864" s="122"/>
      <c r="M864" s="122"/>
      <c r="N864" s="122"/>
      <c r="O864" s="122"/>
      <c r="P864" s="122"/>
      <c r="Q864" s="122"/>
      <c r="R864" s="122"/>
      <c r="S864" s="122"/>
      <c r="T864" s="122"/>
      <c r="U864" s="122"/>
      <c r="V864" s="122"/>
      <c r="W864" s="122"/>
      <c r="X864" s="122"/>
      <c r="Y864" s="122"/>
      <c r="Z864" s="122"/>
      <c r="AA864" s="122"/>
      <c r="AB864" s="122"/>
      <c r="AC864" s="122"/>
      <c r="AD864" s="122"/>
      <c r="AE864" s="122"/>
      <c r="AF864" s="122"/>
      <c r="AG864" s="122"/>
      <c r="AH864" s="122"/>
      <c r="AI864" s="122"/>
      <c r="AJ864" s="122"/>
      <c r="AK864" s="122"/>
      <c r="AL864" s="122"/>
      <c r="AM864" s="122"/>
      <c r="AN864" s="122"/>
      <c r="AO864" s="122"/>
      <c r="AP864" s="122"/>
      <c r="AQ864" s="122"/>
      <c r="AR864" s="122"/>
      <c r="AS864" s="122"/>
      <c r="AT864" s="122"/>
      <c r="AU864" s="122"/>
      <c r="AV864" s="122"/>
      <c r="AW864" s="122"/>
      <c r="AX864" s="122"/>
      <c r="AY864" s="122"/>
      <c r="AZ864" s="122"/>
      <c r="BA864" s="122"/>
      <c r="BB864" s="122"/>
      <c r="BC864" s="122"/>
      <c r="BD864" s="122"/>
      <c r="BE864" s="122"/>
      <c r="BF864" s="122"/>
      <c r="BG864" s="122"/>
      <c r="BH864" s="122"/>
      <c r="BI864" s="122"/>
      <c r="BJ864" s="122"/>
      <c r="BK864" s="122"/>
    </row>
    <row r="865" spans="1:63" ht="12.75" x14ac:dyDescent="0.2">
      <c r="A865" s="122"/>
      <c r="B865" s="124"/>
      <c r="C865" s="124"/>
      <c r="D865" s="124"/>
      <c r="E865" s="122"/>
      <c r="F865" s="124"/>
      <c r="G865" s="122"/>
      <c r="H865" s="122"/>
      <c r="I865" s="122"/>
      <c r="J865" s="122"/>
      <c r="K865" s="122"/>
      <c r="L865" s="122"/>
      <c r="M865" s="122"/>
      <c r="N865" s="122"/>
      <c r="O865" s="122"/>
      <c r="P865" s="122"/>
      <c r="Q865" s="122"/>
      <c r="R865" s="122"/>
      <c r="S865" s="122"/>
      <c r="T865" s="122"/>
      <c r="U865" s="122"/>
      <c r="V865" s="122"/>
      <c r="W865" s="122"/>
      <c r="X865" s="122"/>
      <c r="Y865" s="122"/>
      <c r="Z865" s="122"/>
      <c r="AA865" s="122"/>
      <c r="AB865" s="122"/>
      <c r="AC865" s="122"/>
      <c r="AD865" s="122"/>
      <c r="AE865" s="122"/>
      <c r="AF865" s="122"/>
      <c r="AG865" s="122"/>
      <c r="AH865" s="122"/>
      <c r="AI865" s="122"/>
      <c r="AJ865" s="122"/>
      <c r="AK865" s="122"/>
      <c r="AL865" s="122"/>
      <c r="AM865" s="122"/>
      <c r="AN865" s="122"/>
      <c r="AO865" s="122"/>
      <c r="AP865" s="122"/>
      <c r="AQ865" s="122"/>
      <c r="AR865" s="122"/>
      <c r="AS865" s="122"/>
      <c r="AT865" s="122"/>
      <c r="AU865" s="122"/>
      <c r="AV865" s="122"/>
      <c r="AW865" s="122"/>
      <c r="AX865" s="122"/>
      <c r="AY865" s="122"/>
      <c r="AZ865" s="122"/>
      <c r="BA865" s="122"/>
      <c r="BB865" s="122"/>
      <c r="BC865" s="122"/>
      <c r="BD865" s="122"/>
      <c r="BE865" s="122"/>
      <c r="BF865" s="122"/>
      <c r="BG865" s="122"/>
      <c r="BH865" s="122"/>
      <c r="BI865" s="122"/>
      <c r="BJ865" s="122"/>
      <c r="BK865" s="122"/>
    </row>
    <row r="866" spans="1:63" ht="12.75" x14ac:dyDescent="0.2">
      <c r="A866" s="122"/>
      <c r="B866" s="124"/>
      <c r="C866" s="124"/>
      <c r="D866" s="124"/>
      <c r="E866" s="122"/>
      <c r="F866" s="124"/>
      <c r="G866" s="122"/>
      <c r="H866" s="122"/>
      <c r="I866" s="122"/>
      <c r="J866" s="122"/>
      <c r="K866" s="122"/>
      <c r="L866" s="122"/>
      <c r="M866" s="122"/>
      <c r="N866" s="122"/>
      <c r="O866" s="122"/>
      <c r="P866" s="122"/>
      <c r="Q866" s="122"/>
      <c r="R866" s="122"/>
      <c r="S866" s="122"/>
      <c r="T866" s="122"/>
      <c r="U866" s="122"/>
      <c r="V866" s="122"/>
      <c r="W866" s="122"/>
      <c r="X866" s="122"/>
      <c r="Y866" s="122"/>
      <c r="Z866" s="122"/>
      <c r="AA866" s="122"/>
      <c r="AB866" s="122"/>
      <c r="AC866" s="122"/>
      <c r="AD866" s="122"/>
      <c r="AE866" s="122"/>
      <c r="AF866" s="122"/>
      <c r="AG866" s="122"/>
      <c r="AH866" s="122"/>
      <c r="AI866" s="122"/>
      <c r="AJ866" s="122"/>
      <c r="AK866" s="122"/>
      <c r="AL866" s="122"/>
      <c r="AM866" s="122"/>
      <c r="AN866" s="122"/>
      <c r="AO866" s="122"/>
      <c r="AP866" s="122"/>
      <c r="AQ866" s="122"/>
      <c r="AR866" s="122"/>
      <c r="AS866" s="122"/>
      <c r="AT866" s="122"/>
      <c r="AU866" s="122"/>
      <c r="AV866" s="122"/>
      <c r="AW866" s="122"/>
      <c r="AX866" s="122"/>
      <c r="AY866" s="122"/>
      <c r="AZ866" s="122"/>
      <c r="BA866" s="122"/>
      <c r="BB866" s="122"/>
      <c r="BC866" s="122"/>
      <c r="BD866" s="122"/>
      <c r="BE866" s="122"/>
      <c r="BF866" s="122"/>
      <c r="BG866" s="122"/>
      <c r="BH866" s="122"/>
      <c r="BI866" s="122"/>
      <c r="BJ866" s="122"/>
      <c r="BK866" s="122"/>
    </row>
    <row r="867" spans="1:63" ht="12.75" x14ac:dyDescent="0.2">
      <c r="A867" s="122"/>
      <c r="B867" s="124"/>
      <c r="C867" s="124"/>
      <c r="D867" s="124"/>
      <c r="E867" s="122"/>
      <c r="F867" s="124"/>
      <c r="G867" s="122"/>
      <c r="H867" s="122"/>
      <c r="I867" s="122"/>
      <c r="J867" s="122"/>
      <c r="K867" s="122"/>
      <c r="L867" s="122"/>
      <c r="M867" s="122"/>
      <c r="N867" s="122"/>
      <c r="O867" s="122"/>
      <c r="P867" s="122"/>
      <c r="Q867" s="122"/>
      <c r="R867" s="122"/>
      <c r="S867" s="122"/>
      <c r="T867" s="122"/>
      <c r="U867" s="122"/>
      <c r="V867" s="122"/>
      <c r="W867" s="122"/>
      <c r="X867" s="122"/>
      <c r="Y867" s="122"/>
      <c r="Z867" s="122"/>
      <c r="AA867" s="122"/>
      <c r="AB867" s="122"/>
      <c r="AC867" s="122"/>
      <c r="AD867" s="122"/>
      <c r="AE867" s="122"/>
      <c r="AF867" s="122"/>
      <c r="AG867" s="122"/>
      <c r="AH867" s="122"/>
      <c r="AI867" s="122"/>
      <c r="AJ867" s="122"/>
      <c r="AK867" s="122"/>
      <c r="AL867" s="122"/>
      <c r="AM867" s="122"/>
      <c r="AN867" s="122"/>
      <c r="AO867" s="122"/>
      <c r="AP867" s="122"/>
      <c r="AQ867" s="122"/>
      <c r="AR867" s="122"/>
      <c r="AS867" s="122"/>
      <c r="AT867" s="122"/>
      <c r="AU867" s="122"/>
      <c r="AV867" s="122"/>
      <c r="AW867" s="122"/>
      <c r="AX867" s="122"/>
      <c r="AY867" s="122"/>
      <c r="AZ867" s="122"/>
      <c r="BA867" s="122"/>
      <c r="BB867" s="122"/>
      <c r="BC867" s="122"/>
      <c r="BD867" s="122"/>
      <c r="BE867" s="122"/>
      <c r="BF867" s="122"/>
      <c r="BG867" s="122"/>
      <c r="BH867" s="122"/>
      <c r="BI867" s="122"/>
      <c r="BJ867" s="122"/>
      <c r="BK867" s="122"/>
    </row>
    <row r="868" spans="1:63" ht="12.75" x14ac:dyDescent="0.2">
      <c r="A868" s="122"/>
      <c r="B868" s="124"/>
      <c r="C868" s="124"/>
      <c r="D868" s="124"/>
      <c r="E868" s="122"/>
      <c r="F868" s="124"/>
      <c r="G868" s="122"/>
      <c r="H868" s="122"/>
      <c r="I868" s="122"/>
      <c r="J868" s="122"/>
      <c r="K868" s="122"/>
      <c r="L868" s="122"/>
      <c r="M868" s="122"/>
      <c r="N868" s="122"/>
      <c r="O868" s="122"/>
      <c r="P868" s="122"/>
      <c r="Q868" s="122"/>
      <c r="R868" s="122"/>
      <c r="S868" s="122"/>
      <c r="T868" s="122"/>
      <c r="U868" s="122"/>
      <c r="V868" s="122"/>
      <c r="W868" s="122"/>
      <c r="X868" s="122"/>
      <c r="Y868" s="122"/>
      <c r="Z868" s="122"/>
      <c r="AA868" s="122"/>
      <c r="AB868" s="122"/>
      <c r="AC868" s="122"/>
      <c r="AD868" s="122"/>
      <c r="AE868" s="122"/>
      <c r="AF868" s="122"/>
      <c r="AG868" s="122"/>
      <c r="AH868" s="122"/>
      <c r="AI868" s="122"/>
      <c r="AJ868" s="122"/>
      <c r="AK868" s="122"/>
      <c r="AL868" s="122"/>
      <c r="AM868" s="122"/>
      <c r="AN868" s="122"/>
      <c r="AO868" s="122"/>
      <c r="AP868" s="122"/>
      <c r="AQ868" s="122"/>
      <c r="AR868" s="122"/>
      <c r="AS868" s="122"/>
      <c r="AT868" s="122"/>
      <c r="AU868" s="122"/>
      <c r="AV868" s="122"/>
      <c r="AW868" s="122"/>
      <c r="AX868" s="122"/>
      <c r="AY868" s="122"/>
      <c r="AZ868" s="122"/>
      <c r="BA868" s="122"/>
      <c r="BB868" s="122"/>
      <c r="BC868" s="122"/>
      <c r="BD868" s="122"/>
      <c r="BE868" s="122"/>
      <c r="BF868" s="122"/>
      <c r="BG868" s="122"/>
      <c r="BH868" s="122"/>
      <c r="BI868" s="122"/>
      <c r="BJ868" s="122"/>
      <c r="BK868" s="122"/>
    </row>
    <row r="869" spans="1:63" ht="12.75" x14ac:dyDescent="0.2">
      <c r="A869" s="122"/>
      <c r="B869" s="124"/>
      <c r="C869" s="124"/>
      <c r="D869" s="124"/>
      <c r="E869" s="122"/>
      <c r="F869" s="124"/>
      <c r="G869" s="122"/>
      <c r="H869" s="122"/>
      <c r="I869" s="122"/>
      <c r="J869" s="122"/>
      <c r="K869" s="122"/>
      <c r="L869" s="122"/>
      <c r="M869" s="122"/>
      <c r="N869" s="122"/>
      <c r="O869" s="122"/>
      <c r="P869" s="122"/>
      <c r="Q869" s="122"/>
      <c r="R869" s="122"/>
      <c r="S869" s="122"/>
      <c r="T869" s="122"/>
      <c r="U869" s="122"/>
      <c r="V869" s="122"/>
      <c r="W869" s="122"/>
      <c r="X869" s="122"/>
      <c r="Y869" s="122"/>
      <c r="Z869" s="122"/>
      <c r="AA869" s="122"/>
      <c r="AB869" s="122"/>
      <c r="AC869" s="122"/>
      <c r="AD869" s="122"/>
      <c r="AE869" s="122"/>
      <c r="AF869" s="122"/>
      <c r="AG869" s="122"/>
      <c r="AH869" s="122"/>
      <c r="AI869" s="122"/>
      <c r="AJ869" s="122"/>
      <c r="AK869" s="122"/>
      <c r="AL869" s="122"/>
      <c r="AM869" s="122"/>
      <c r="AN869" s="122"/>
      <c r="AO869" s="122"/>
      <c r="AP869" s="122"/>
      <c r="AQ869" s="122"/>
      <c r="AR869" s="122"/>
      <c r="AS869" s="122"/>
      <c r="AT869" s="122"/>
      <c r="AU869" s="122"/>
      <c r="AV869" s="122"/>
      <c r="AW869" s="122"/>
      <c r="AX869" s="122"/>
      <c r="AY869" s="122"/>
      <c r="AZ869" s="122"/>
      <c r="BA869" s="122"/>
      <c r="BB869" s="122"/>
      <c r="BC869" s="122"/>
      <c r="BD869" s="122"/>
      <c r="BE869" s="122"/>
      <c r="BF869" s="122"/>
      <c r="BG869" s="122"/>
      <c r="BH869" s="122"/>
      <c r="BI869" s="122"/>
      <c r="BJ869" s="122"/>
      <c r="BK869" s="122"/>
    </row>
    <row r="870" spans="1:63" ht="12.75" x14ac:dyDescent="0.2">
      <c r="A870" s="122"/>
      <c r="B870" s="124"/>
      <c r="C870" s="124"/>
      <c r="D870" s="124"/>
      <c r="E870" s="122"/>
      <c r="F870" s="124"/>
      <c r="G870" s="122"/>
      <c r="H870" s="122"/>
      <c r="I870" s="122"/>
      <c r="J870" s="122"/>
      <c r="K870" s="122"/>
      <c r="L870" s="122"/>
      <c r="M870" s="122"/>
      <c r="N870" s="122"/>
      <c r="O870" s="122"/>
      <c r="P870" s="122"/>
      <c r="Q870" s="122"/>
      <c r="R870" s="122"/>
      <c r="S870" s="122"/>
      <c r="T870" s="122"/>
      <c r="U870" s="122"/>
      <c r="V870" s="122"/>
      <c r="W870" s="122"/>
      <c r="X870" s="122"/>
      <c r="Y870" s="122"/>
      <c r="Z870" s="122"/>
      <c r="AA870" s="122"/>
      <c r="AB870" s="122"/>
      <c r="AC870" s="122"/>
      <c r="AD870" s="122"/>
      <c r="AE870" s="122"/>
      <c r="AF870" s="122"/>
      <c r="AG870" s="122"/>
      <c r="AH870" s="122"/>
      <c r="AI870" s="122"/>
      <c r="AJ870" s="122"/>
      <c r="AK870" s="122"/>
      <c r="AL870" s="122"/>
      <c r="AM870" s="122"/>
      <c r="AN870" s="122"/>
      <c r="AO870" s="122"/>
      <c r="AP870" s="122"/>
      <c r="AQ870" s="122"/>
      <c r="AR870" s="122"/>
      <c r="AS870" s="122"/>
      <c r="AT870" s="122"/>
      <c r="AU870" s="122"/>
      <c r="AV870" s="122"/>
      <c r="AW870" s="122"/>
      <c r="AX870" s="122"/>
      <c r="AY870" s="122"/>
      <c r="AZ870" s="122"/>
      <c r="BA870" s="122"/>
      <c r="BB870" s="122"/>
      <c r="BC870" s="122"/>
      <c r="BD870" s="122"/>
      <c r="BE870" s="122"/>
      <c r="BF870" s="122"/>
      <c r="BG870" s="122"/>
      <c r="BH870" s="122"/>
      <c r="BI870" s="122"/>
      <c r="BJ870" s="122"/>
      <c r="BK870" s="122"/>
    </row>
    <row r="871" spans="1:63" ht="12.75" x14ac:dyDescent="0.2">
      <c r="A871" s="122"/>
      <c r="B871" s="124"/>
      <c r="C871" s="124"/>
      <c r="D871" s="124"/>
      <c r="E871" s="122"/>
      <c r="F871" s="124"/>
      <c r="G871" s="122"/>
      <c r="H871" s="122"/>
      <c r="I871" s="122"/>
      <c r="J871" s="122"/>
      <c r="K871" s="122"/>
      <c r="L871" s="122"/>
      <c r="M871" s="122"/>
      <c r="N871" s="122"/>
      <c r="O871" s="122"/>
      <c r="P871" s="122"/>
      <c r="Q871" s="122"/>
      <c r="R871" s="122"/>
      <c r="S871" s="122"/>
      <c r="T871" s="122"/>
      <c r="U871" s="122"/>
      <c r="V871" s="122"/>
      <c r="W871" s="122"/>
      <c r="X871" s="122"/>
      <c r="Y871" s="122"/>
      <c r="Z871" s="122"/>
      <c r="AA871" s="122"/>
      <c r="AB871" s="122"/>
      <c r="AC871" s="122"/>
      <c r="AD871" s="122"/>
      <c r="AE871" s="122"/>
      <c r="AF871" s="122"/>
      <c r="AG871" s="122"/>
      <c r="AH871" s="122"/>
      <c r="AI871" s="122"/>
      <c r="AJ871" s="122"/>
      <c r="AK871" s="122"/>
      <c r="AL871" s="122"/>
      <c r="AM871" s="122"/>
      <c r="AN871" s="122"/>
      <c r="AO871" s="122"/>
      <c r="AP871" s="122"/>
      <c r="AQ871" s="122"/>
      <c r="AR871" s="122"/>
      <c r="AS871" s="122"/>
      <c r="AT871" s="122"/>
      <c r="AU871" s="122"/>
      <c r="AV871" s="122"/>
      <c r="AW871" s="122"/>
      <c r="AX871" s="122"/>
      <c r="AY871" s="122"/>
      <c r="AZ871" s="122"/>
      <c r="BA871" s="122"/>
      <c r="BB871" s="122"/>
      <c r="BC871" s="122"/>
      <c r="BD871" s="122"/>
      <c r="BE871" s="122"/>
      <c r="BF871" s="122"/>
      <c r="BG871" s="122"/>
      <c r="BH871" s="122"/>
      <c r="BI871" s="122"/>
      <c r="BJ871" s="122"/>
      <c r="BK871" s="122"/>
    </row>
    <row r="872" spans="1:63" ht="12.75" x14ac:dyDescent="0.2">
      <c r="A872" s="122"/>
      <c r="B872" s="124"/>
      <c r="C872" s="124"/>
      <c r="D872" s="124"/>
      <c r="E872" s="122"/>
      <c r="F872" s="124"/>
      <c r="G872" s="122"/>
      <c r="H872" s="122"/>
      <c r="I872" s="122"/>
      <c r="J872" s="122"/>
      <c r="K872" s="122"/>
      <c r="L872" s="122"/>
      <c r="M872" s="122"/>
      <c r="N872" s="122"/>
      <c r="O872" s="122"/>
      <c r="P872" s="122"/>
      <c r="Q872" s="122"/>
      <c r="R872" s="122"/>
      <c r="S872" s="122"/>
      <c r="T872" s="122"/>
      <c r="U872" s="122"/>
      <c r="V872" s="122"/>
      <c r="W872" s="122"/>
      <c r="X872" s="122"/>
      <c r="Y872" s="122"/>
      <c r="Z872" s="122"/>
      <c r="AA872" s="122"/>
      <c r="AB872" s="122"/>
      <c r="AC872" s="122"/>
      <c r="AD872" s="122"/>
      <c r="AE872" s="122"/>
      <c r="AF872" s="122"/>
      <c r="AG872" s="122"/>
      <c r="AH872" s="122"/>
      <c r="AI872" s="122"/>
      <c r="AJ872" s="122"/>
      <c r="AK872" s="122"/>
      <c r="AL872" s="122"/>
      <c r="AM872" s="122"/>
      <c r="AN872" s="122"/>
      <c r="AO872" s="122"/>
      <c r="AP872" s="122"/>
      <c r="AQ872" s="122"/>
      <c r="AR872" s="122"/>
      <c r="AS872" s="122"/>
      <c r="AT872" s="122"/>
      <c r="AU872" s="122"/>
      <c r="AV872" s="122"/>
      <c r="AW872" s="122"/>
      <c r="AX872" s="122"/>
      <c r="AY872" s="122"/>
      <c r="AZ872" s="122"/>
      <c r="BA872" s="122"/>
      <c r="BB872" s="122"/>
      <c r="BC872" s="122"/>
      <c r="BD872" s="122"/>
      <c r="BE872" s="122"/>
      <c r="BF872" s="122"/>
      <c r="BG872" s="122"/>
      <c r="BH872" s="122"/>
      <c r="BI872" s="122"/>
      <c r="BJ872" s="122"/>
      <c r="BK872" s="122"/>
    </row>
    <row r="873" spans="1:63" ht="12.75" x14ac:dyDescent="0.2">
      <c r="A873" s="122"/>
      <c r="B873" s="124"/>
      <c r="C873" s="124"/>
      <c r="D873" s="124"/>
      <c r="E873" s="122"/>
      <c r="F873" s="124"/>
      <c r="G873" s="122"/>
      <c r="H873" s="122"/>
      <c r="I873" s="122"/>
      <c r="J873" s="122"/>
      <c r="K873" s="122"/>
      <c r="L873" s="122"/>
      <c r="M873" s="122"/>
      <c r="N873" s="122"/>
      <c r="O873" s="122"/>
      <c r="P873" s="122"/>
      <c r="Q873" s="122"/>
      <c r="R873" s="122"/>
      <c r="S873" s="122"/>
      <c r="T873" s="122"/>
      <c r="U873" s="122"/>
      <c r="V873" s="122"/>
      <c r="W873" s="122"/>
      <c r="X873" s="122"/>
      <c r="Y873" s="122"/>
      <c r="Z873" s="122"/>
      <c r="AA873" s="122"/>
      <c r="AB873" s="122"/>
      <c r="AC873" s="122"/>
      <c r="AD873" s="122"/>
      <c r="AE873" s="122"/>
      <c r="AF873" s="122"/>
      <c r="AG873" s="122"/>
      <c r="AH873" s="122"/>
      <c r="AI873" s="122"/>
      <c r="AJ873" s="122"/>
      <c r="AK873" s="122"/>
      <c r="AL873" s="122"/>
      <c r="AM873" s="122"/>
      <c r="AN873" s="122"/>
      <c r="AO873" s="122"/>
      <c r="AP873" s="122"/>
      <c r="AQ873" s="122"/>
      <c r="AR873" s="122"/>
      <c r="AS873" s="122"/>
      <c r="AT873" s="122"/>
      <c r="AU873" s="122"/>
      <c r="AV873" s="122"/>
      <c r="AW873" s="122"/>
      <c r="AX873" s="122"/>
      <c r="AY873" s="122"/>
      <c r="AZ873" s="122"/>
      <c r="BA873" s="122"/>
      <c r="BB873" s="122"/>
      <c r="BC873" s="122"/>
      <c r="BD873" s="122"/>
      <c r="BE873" s="122"/>
      <c r="BF873" s="122"/>
      <c r="BG873" s="122"/>
      <c r="BH873" s="122"/>
      <c r="BI873" s="122"/>
      <c r="BJ873" s="122"/>
      <c r="BK873" s="122"/>
    </row>
    <row r="874" spans="1:63" ht="12.75" x14ac:dyDescent="0.2">
      <c r="A874" s="122"/>
      <c r="B874" s="124"/>
      <c r="C874" s="124"/>
      <c r="D874" s="124"/>
      <c r="E874" s="122"/>
      <c r="F874" s="124"/>
      <c r="G874" s="122"/>
      <c r="H874" s="122"/>
      <c r="I874" s="122"/>
      <c r="J874" s="122"/>
      <c r="K874" s="122"/>
      <c r="L874" s="122"/>
      <c r="M874" s="122"/>
      <c r="N874" s="122"/>
      <c r="O874" s="122"/>
      <c r="P874" s="122"/>
      <c r="Q874" s="122"/>
      <c r="R874" s="122"/>
      <c r="S874" s="122"/>
      <c r="T874" s="122"/>
      <c r="U874" s="122"/>
      <c r="V874" s="122"/>
      <c r="W874" s="122"/>
      <c r="X874" s="122"/>
      <c r="Y874" s="122"/>
      <c r="Z874" s="122"/>
      <c r="AA874" s="122"/>
      <c r="AB874" s="122"/>
      <c r="AC874" s="122"/>
      <c r="AD874" s="122"/>
      <c r="AE874" s="122"/>
      <c r="AF874" s="122"/>
      <c r="AG874" s="122"/>
      <c r="AH874" s="122"/>
      <c r="AI874" s="122"/>
      <c r="AJ874" s="122"/>
      <c r="AK874" s="122"/>
      <c r="AL874" s="122"/>
      <c r="AM874" s="122"/>
      <c r="AN874" s="122"/>
      <c r="AO874" s="122"/>
      <c r="AP874" s="122"/>
      <c r="AQ874" s="122"/>
      <c r="AR874" s="122"/>
      <c r="AS874" s="122"/>
      <c r="AT874" s="122"/>
      <c r="AU874" s="122"/>
      <c r="AV874" s="122"/>
      <c r="AW874" s="122"/>
      <c r="AX874" s="122"/>
      <c r="AY874" s="122"/>
      <c r="AZ874" s="122"/>
      <c r="BA874" s="122"/>
      <c r="BB874" s="122"/>
      <c r="BC874" s="122"/>
      <c r="BD874" s="122"/>
      <c r="BE874" s="122"/>
      <c r="BF874" s="122"/>
      <c r="BG874" s="122"/>
      <c r="BH874" s="122"/>
      <c r="BI874" s="122"/>
      <c r="BJ874" s="122"/>
      <c r="BK874" s="122"/>
    </row>
    <row r="875" spans="1:63" ht="12.75" x14ac:dyDescent="0.2">
      <c r="A875" s="122"/>
      <c r="B875" s="124"/>
      <c r="C875" s="124"/>
      <c r="D875" s="124"/>
      <c r="E875" s="122"/>
      <c r="F875" s="124"/>
      <c r="G875" s="122"/>
      <c r="H875" s="122"/>
      <c r="I875" s="122"/>
      <c r="J875" s="122"/>
      <c r="K875" s="122"/>
      <c r="L875" s="122"/>
      <c r="M875" s="122"/>
      <c r="N875" s="122"/>
      <c r="O875" s="122"/>
      <c r="P875" s="122"/>
      <c r="Q875" s="122"/>
      <c r="R875" s="122"/>
      <c r="S875" s="122"/>
      <c r="T875" s="122"/>
      <c r="U875" s="122"/>
      <c r="V875" s="122"/>
      <c r="W875" s="122"/>
      <c r="X875" s="122"/>
      <c r="Y875" s="122"/>
      <c r="Z875" s="122"/>
      <c r="AA875" s="122"/>
      <c r="AB875" s="122"/>
      <c r="AC875" s="122"/>
      <c r="AD875" s="122"/>
      <c r="AE875" s="122"/>
      <c r="AF875" s="122"/>
      <c r="AG875" s="122"/>
      <c r="AH875" s="122"/>
      <c r="AI875" s="122"/>
      <c r="AJ875" s="122"/>
      <c r="AK875" s="122"/>
      <c r="AL875" s="122"/>
      <c r="AM875" s="122"/>
      <c r="AN875" s="122"/>
      <c r="AO875" s="122"/>
      <c r="AP875" s="122"/>
      <c r="AQ875" s="122"/>
      <c r="AR875" s="122"/>
      <c r="AS875" s="122"/>
      <c r="AT875" s="122"/>
      <c r="AU875" s="122"/>
      <c r="AV875" s="122"/>
      <c r="AW875" s="122"/>
      <c r="AX875" s="122"/>
      <c r="AY875" s="122"/>
      <c r="AZ875" s="122"/>
      <c r="BA875" s="122"/>
      <c r="BB875" s="122"/>
      <c r="BC875" s="122"/>
      <c r="BD875" s="122"/>
      <c r="BE875" s="122"/>
      <c r="BF875" s="122"/>
      <c r="BG875" s="122"/>
      <c r="BH875" s="122"/>
      <c r="BI875" s="122"/>
      <c r="BJ875" s="122"/>
      <c r="BK875" s="122"/>
    </row>
    <row r="876" spans="1:63" ht="12.75" x14ac:dyDescent="0.2">
      <c r="A876" s="122"/>
      <c r="B876" s="124"/>
      <c r="C876" s="124"/>
      <c r="D876" s="124"/>
      <c r="E876" s="122"/>
      <c r="F876" s="124"/>
      <c r="G876" s="122"/>
      <c r="H876" s="122"/>
      <c r="I876" s="122"/>
      <c r="J876" s="122"/>
      <c r="K876" s="122"/>
      <c r="L876" s="122"/>
      <c r="M876" s="122"/>
      <c r="N876" s="122"/>
      <c r="O876" s="122"/>
      <c r="P876" s="122"/>
      <c r="Q876" s="122"/>
      <c r="R876" s="122"/>
      <c r="S876" s="122"/>
      <c r="T876" s="122"/>
      <c r="U876" s="122"/>
      <c r="V876" s="122"/>
      <c r="W876" s="122"/>
      <c r="X876" s="122"/>
      <c r="Y876" s="122"/>
      <c r="Z876" s="122"/>
      <c r="AA876" s="122"/>
      <c r="AB876" s="122"/>
      <c r="AC876" s="122"/>
      <c r="AD876" s="122"/>
      <c r="AE876" s="122"/>
      <c r="AF876" s="122"/>
      <c r="AG876" s="122"/>
      <c r="AH876" s="122"/>
      <c r="AI876" s="122"/>
      <c r="AJ876" s="122"/>
      <c r="AK876" s="122"/>
      <c r="AL876" s="122"/>
      <c r="AM876" s="122"/>
      <c r="AN876" s="122"/>
      <c r="AO876" s="122"/>
      <c r="AP876" s="122"/>
      <c r="AQ876" s="122"/>
      <c r="AR876" s="122"/>
      <c r="AS876" s="122"/>
      <c r="AT876" s="122"/>
      <c r="AU876" s="122"/>
      <c r="AV876" s="122"/>
      <c r="AW876" s="122"/>
      <c r="AX876" s="122"/>
      <c r="AY876" s="122"/>
      <c r="AZ876" s="122"/>
      <c r="BA876" s="122"/>
      <c r="BB876" s="122"/>
      <c r="BC876" s="122"/>
      <c r="BD876" s="122"/>
      <c r="BE876" s="122"/>
      <c r="BF876" s="122"/>
      <c r="BG876" s="122"/>
      <c r="BH876" s="122"/>
      <c r="BI876" s="122"/>
      <c r="BJ876" s="122"/>
      <c r="BK876" s="122"/>
    </row>
    <row r="877" spans="1:63" ht="12.75" x14ac:dyDescent="0.2">
      <c r="A877" s="122"/>
      <c r="B877" s="124"/>
      <c r="C877" s="124"/>
      <c r="D877" s="124"/>
      <c r="E877" s="122"/>
      <c r="F877" s="124"/>
      <c r="G877" s="122"/>
      <c r="H877" s="122"/>
      <c r="I877" s="122"/>
      <c r="J877" s="122"/>
      <c r="K877" s="122"/>
      <c r="L877" s="122"/>
      <c r="M877" s="122"/>
      <c r="N877" s="122"/>
      <c r="O877" s="122"/>
      <c r="P877" s="122"/>
      <c r="Q877" s="122"/>
      <c r="R877" s="122"/>
      <c r="S877" s="122"/>
      <c r="T877" s="122"/>
      <c r="U877" s="122"/>
      <c r="V877" s="122"/>
      <c r="W877" s="122"/>
      <c r="X877" s="122"/>
      <c r="Y877" s="122"/>
      <c r="Z877" s="122"/>
      <c r="AA877" s="122"/>
      <c r="AB877" s="122"/>
      <c r="AC877" s="122"/>
      <c r="AD877" s="122"/>
      <c r="AE877" s="122"/>
      <c r="AF877" s="122"/>
      <c r="AG877" s="122"/>
      <c r="AH877" s="122"/>
      <c r="AI877" s="122"/>
      <c r="AJ877" s="122"/>
      <c r="AK877" s="122"/>
      <c r="AL877" s="122"/>
      <c r="AM877" s="122"/>
      <c r="AN877" s="122"/>
      <c r="AO877" s="122"/>
      <c r="AP877" s="122"/>
      <c r="AQ877" s="122"/>
      <c r="AR877" s="122"/>
      <c r="AS877" s="122"/>
      <c r="AT877" s="122"/>
      <c r="AU877" s="122"/>
      <c r="AV877" s="122"/>
      <c r="AW877" s="122"/>
      <c r="AX877" s="122"/>
      <c r="AY877" s="122"/>
      <c r="AZ877" s="122"/>
      <c r="BA877" s="122"/>
      <c r="BB877" s="122"/>
      <c r="BC877" s="122"/>
      <c r="BD877" s="122"/>
      <c r="BE877" s="122"/>
      <c r="BF877" s="122"/>
      <c r="BG877" s="122"/>
      <c r="BH877" s="122"/>
      <c r="BI877" s="122"/>
      <c r="BJ877" s="122"/>
      <c r="BK877" s="122"/>
    </row>
    <row r="878" spans="1:63" ht="12.75" x14ac:dyDescent="0.2">
      <c r="A878" s="122"/>
      <c r="B878" s="124"/>
      <c r="C878" s="124"/>
      <c r="D878" s="124"/>
      <c r="E878" s="122"/>
      <c r="F878" s="124"/>
      <c r="G878" s="122"/>
      <c r="H878" s="122"/>
      <c r="I878" s="122"/>
      <c r="J878" s="122"/>
      <c r="K878" s="122"/>
      <c r="L878" s="122"/>
      <c r="M878" s="122"/>
      <c r="N878" s="122"/>
      <c r="O878" s="122"/>
      <c r="P878" s="122"/>
      <c r="Q878" s="122"/>
      <c r="R878" s="122"/>
      <c r="S878" s="122"/>
      <c r="T878" s="122"/>
      <c r="U878" s="122"/>
      <c r="V878" s="122"/>
      <c r="W878" s="122"/>
      <c r="X878" s="122"/>
      <c r="Y878" s="122"/>
      <c r="Z878" s="122"/>
      <c r="AA878" s="122"/>
      <c r="AB878" s="122"/>
      <c r="AC878" s="122"/>
      <c r="AD878" s="122"/>
      <c r="AE878" s="122"/>
      <c r="AF878" s="122"/>
      <c r="AG878" s="122"/>
      <c r="AH878" s="122"/>
      <c r="AI878" s="122"/>
      <c r="AJ878" s="122"/>
      <c r="AK878" s="122"/>
      <c r="AL878" s="122"/>
      <c r="AM878" s="122"/>
      <c r="AN878" s="122"/>
      <c r="AO878" s="122"/>
      <c r="AP878" s="122"/>
      <c r="AQ878" s="122"/>
      <c r="AR878" s="122"/>
      <c r="AS878" s="122"/>
      <c r="AT878" s="122"/>
      <c r="AU878" s="122"/>
      <c r="AV878" s="122"/>
      <c r="AW878" s="122"/>
      <c r="AX878" s="122"/>
      <c r="AY878" s="122"/>
      <c r="AZ878" s="122"/>
      <c r="BA878" s="122"/>
      <c r="BB878" s="122"/>
      <c r="BC878" s="122"/>
      <c r="BD878" s="122"/>
      <c r="BE878" s="122"/>
      <c r="BF878" s="122"/>
      <c r="BG878" s="122"/>
      <c r="BH878" s="122"/>
      <c r="BI878" s="122"/>
      <c r="BJ878" s="122"/>
      <c r="BK878" s="122"/>
    </row>
    <row r="879" spans="1:63" ht="12.75" x14ac:dyDescent="0.2">
      <c r="A879" s="122"/>
      <c r="B879" s="124"/>
      <c r="C879" s="124"/>
      <c r="D879" s="124"/>
      <c r="E879" s="122"/>
      <c r="F879" s="124"/>
      <c r="G879" s="122"/>
      <c r="H879" s="122"/>
      <c r="I879" s="122"/>
      <c r="J879" s="122"/>
      <c r="K879" s="122"/>
      <c r="L879" s="122"/>
      <c r="M879" s="122"/>
      <c r="N879" s="122"/>
      <c r="O879" s="122"/>
      <c r="P879" s="122"/>
      <c r="Q879" s="122"/>
      <c r="R879" s="122"/>
      <c r="S879" s="122"/>
      <c r="T879" s="122"/>
      <c r="U879" s="122"/>
      <c r="V879" s="122"/>
      <c r="W879" s="122"/>
      <c r="X879" s="122"/>
      <c r="Y879" s="122"/>
      <c r="Z879" s="122"/>
      <c r="AA879" s="122"/>
      <c r="AB879" s="122"/>
      <c r="AC879" s="122"/>
      <c r="AD879" s="122"/>
      <c r="AE879" s="122"/>
      <c r="AF879" s="122"/>
      <c r="AG879" s="122"/>
      <c r="AH879" s="122"/>
      <c r="AI879" s="122"/>
      <c r="AJ879" s="122"/>
      <c r="AK879" s="122"/>
      <c r="AL879" s="122"/>
      <c r="AM879" s="122"/>
      <c r="AN879" s="122"/>
      <c r="AO879" s="122"/>
      <c r="AP879" s="122"/>
      <c r="AQ879" s="122"/>
      <c r="AR879" s="122"/>
      <c r="AS879" s="122"/>
      <c r="AT879" s="122"/>
      <c r="AU879" s="122"/>
      <c r="AV879" s="122"/>
      <c r="AW879" s="122"/>
      <c r="AX879" s="122"/>
      <c r="AY879" s="122"/>
      <c r="AZ879" s="122"/>
      <c r="BA879" s="122"/>
      <c r="BB879" s="122"/>
      <c r="BC879" s="122"/>
      <c r="BD879" s="122"/>
      <c r="BE879" s="122"/>
      <c r="BF879" s="122"/>
      <c r="BG879" s="122"/>
      <c r="BH879" s="122"/>
      <c r="BI879" s="122"/>
      <c r="BJ879" s="122"/>
      <c r="BK879" s="122"/>
    </row>
    <row r="880" spans="1:63" ht="12.75" x14ac:dyDescent="0.2">
      <c r="A880" s="122"/>
      <c r="B880" s="124"/>
      <c r="C880" s="124"/>
      <c r="D880" s="124"/>
      <c r="E880" s="122"/>
      <c r="F880" s="124"/>
      <c r="G880" s="122"/>
      <c r="H880" s="122"/>
      <c r="I880" s="122"/>
      <c r="J880" s="122"/>
      <c r="K880" s="122"/>
      <c r="L880" s="122"/>
      <c r="M880" s="122"/>
      <c r="N880" s="122"/>
      <c r="O880" s="122"/>
      <c r="P880" s="122"/>
      <c r="Q880" s="122"/>
      <c r="R880" s="122"/>
      <c r="S880" s="122"/>
      <c r="T880" s="122"/>
      <c r="U880" s="122"/>
      <c r="V880" s="122"/>
      <c r="W880" s="122"/>
      <c r="X880" s="122"/>
      <c r="Y880" s="122"/>
      <c r="Z880" s="122"/>
      <c r="AA880" s="122"/>
      <c r="AB880" s="122"/>
      <c r="AC880" s="122"/>
      <c r="AD880" s="122"/>
      <c r="AE880" s="122"/>
      <c r="AF880" s="122"/>
      <c r="AG880" s="122"/>
      <c r="AH880" s="122"/>
      <c r="AI880" s="122"/>
      <c r="AJ880" s="122"/>
      <c r="AK880" s="122"/>
      <c r="AL880" s="122"/>
      <c r="AM880" s="122"/>
      <c r="AN880" s="122"/>
      <c r="AO880" s="122"/>
      <c r="AP880" s="122"/>
      <c r="AQ880" s="122"/>
      <c r="AR880" s="122"/>
      <c r="AS880" s="122"/>
      <c r="AT880" s="122"/>
      <c r="AU880" s="122"/>
      <c r="AV880" s="122"/>
      <c r="AW880" s="122"/>
      <c r="AX880" s="122"/>
      <c r="AY880" s="122"/>
      <c r="AZ880" s="122"/>
      <c r="BA880" s="122"/>
      <c r="BB880" s="122"/>
      <c r="BC880" s="122"/>
      <c r="BD880" s="122"/>
      <c r="BE880" s="122"/>
      <c r="BF880" s="122"/>
      <c r="BG880" s="122"/>
      <c r="BH880" s="122"/>
      <c r="BI880" s="122"/>
      <c r="BJ880" s="122"/>
      <c r="BK880" s="122"/>
    </row>
    <row r="881" spans="1:63" ht="12.75" x14ac:dyDescent="0.2">
      <c r="A881" s="122"/>
      <c r="B881" s="124"/>
      <c r="C881" s="124"/>
      <c r="D881" s="124"/>
      <c r="E881" s="122"/>
      <c r="F881" s="124"/>
      <c r="G881" s="122"/>
      <c r="H881" s="122"/>
      <c r="I881" s="122"/>
      <c r="J881" s="122"/>
      <c r="K881" s="122"/>
      <c r="L881" s="122"/>
      <c r="M881" s="122"/>
      <c r="N881" s="122"/>
      <c r="O881" s="122"/>
      <c r="P881" s="122"/>
      <c r="Q881" s="122"/>
      <c r="R881" s="122"/>
      <c r="S881" s="122"/>
      <c r="T881" s="122"/>
      <c r="U881" s="122"/>
      <c r="V881" s="122"/>
      <c r="W881" s="122"/>
      <c r="X881" s="122"/>
      <c r="Y881" s="122"/>
      <c r="Z881" s="122"/>
      <c r="AA881" s="122"/>
      <c r="AB881" s="122"/>
      <c r="AC881" s="122"/>
      <c r="AD881" s="122"/>
      <c r="AE881" s="122"/>
      <c r="AF881" s="122"/>
      <c r="AG881" s="122"/>
      <c r="AH881" s="122"/>
      <c r="AI881" s="122"/>
      <c r="AJ881" s="122"/>
      <c r="AK881" s="122"/>
      <c r="AL881" s="122"/>
      <c r="AM881" s="122"/>
      <c r="AN881" s="122"/>
      <c r="AO881" s="122"/>
      <c r="AP881" s="122"/>
      <c r="AQ881" s="122"/>
      <c r="AR881" s="122"/>
      <c r="AS881" s="122"/>
      <c r="AT881" s="122"/>
      <c r="AU881" s="122"/>
      <c r="AV881" s="122"/>
      <c r="AW881" s="122"/>
      <c r="AX881" s="122"/>
      <c r="AY881" s="122"/>
      <c r="AZ881" s="122"/>
      <c r="BA881" s="122"/>
      <c r="BB881" s="122"/>
      <c r="BC881" s="122"/>
      <c r="BD881" s="122"/>
      <c r="BE881" s="122"/>
      <c r="BF881" s="122"/>
      <c r="BG881" s="122"/>
      <c r="BH881" s="122"/>
      <c r="BI881" s="122"/>
      <c r="BJ881" s="122"/>
      <c r="BK881" s="122"/>
    </row>
    <row r="882" spans="1:63" ht="12.75" x14ac:dyDescent="0.2">
      <c r="A882" s="122"/>
      <c r="B882" s="124"/>
      <c r="C882" s="124"/>
      <c r="D882" s="124"/>
      <c r="E882" s="122"/>
      <c r="F882" s="124"/>
      <c r="G882" s="122"/>
      <c r="H882" s="122"/>
      <c r="I882" s="122"/>
      <c r="J882" s="122"/>
      <c r="K882" s="122"/>
      <c r="L882" s="122"/>
      <c r="M882" s="122"/>
      <c r="N882" s="122"/>
      <c r="O882" s="122"/>
      <c r="P882" s="122"/>
      <c r="Q882" s="122"/>
      <c r="R882" s="122"/>
      <c r="S882" s="122"/>
      <c r="T882" s="122"/>
      <c r="U882" s="122"/>
      <c r="V882" s="122"/>
      <c r="W882" s="122"/>
      <c r="X882" s="122"/>
      <c r="Y882" s="122"/>
      <c r="Z882" s="122"/>
      <c r="AA882" s="122"/>
      <c r="AB882" s="122"/>
      <c r="AC882" s="122"/>
      <c r="AD882" s="122"/>
      <c r="AE882" s="122"/>
      <c r="AF882" s="122"/>
      <c r="AG882" s="122"/>
      <c r="AH882" s="122"/>
      <c r="AI882" s="122"/>
      <c r="AJ882" s="122"/>
      <c r="AK882" s="122"/>
      <c r="AL882" s="122"/>
      <c r="AM882" s="122"/>
      <c r="AN882" s="122"/>
      <c r="AO882" s="122"/>
      <c r="AP882" s="122"/>
      <c r="AQ882" s="122"/>
      <c r="AR882" s="122"/>
      <c r="AS882" s="122"/>
      <c r="AT882" s="122"/>
      <c r="AU882" s="122"/>
      <c r="AV882" s="122"/>
      <c r="AW882" s="122"/>
      <c r="AX882" s="122"/>
      <c r="AY882" s="122"/>
      <c r="AZ882" s="122"/>
      <c r="BA882" s="122"/>
      <c r="BB882" s="122"/>
      <c r="BC882" s="122"/>
      <c r="BD882" s="122"/>
      <c r="BE882" s="122"/>
      <c r="BF882" s="122"/>
      <c r="BG882" s="122"/>
      <c r="BH882" s="122"/>
      <c r="BI882" s="122"/>
      <c r="BJ882" s="122"/>
      <c r="BK882" s="122"/>
    </row>
    <row r="883" spans="1:63" ht="12.75" x14ac:dyDescent="0.2">
      <c r="A883" s="122"/>
      <c r="B883" s="124"/>
      <c r="C883" s="124"/>
      <c r="D883" s="124"/>
      <c r="E883" s="122"/>
      <c r="F883" s="124"/>
      <c r="G883" s="122"/>
      <c r="H883" s="122"/>
      <c r="I883" s="122"/>
      <c r="J883" s="122"/>
      <c r="K883" s="122"/>
      <c r="L883" s="122"/>
      <c r="M883" s="122"/>
      <c r="N883" s="122"/>
      <c r="O883" s="122"/>
      <c r="P883" s="122"/>
      <c r="Q883" s="122"/>
      <c r="R883" s="122"/>
      <c r="S883" s="122"/>
      <c r="T883" s="122"/>
      <c r="U883" s="122"/>
      <c r="V883" s="122"/>
      <c r="W883" s="122"/>
      <c r="X883" s="122"/>
      <c r="Y883" s="122"/>
      <c r="Z883" s="122"/>
      <c r="AA883" s="122"/>
      <c r="AB883" s="122"/>
      <c r="AC883" s="122"/>
      <c r="AD883" s="122"/>
      <c r="AE883" s="122"/>
      <c r="AF883" s="122"/>
      <c r="AG883" s="122"/>
      <c r="AH883" s="122"/>
      <c r="AI883" s="122"/>
      <c r="AJ883" s="122"/>
      <c r="AK883" s="122"/>
      <c r="AL883" s="122"/>
      <c r="AM883" s="122"/>
      <c r="AN883" s="122"/>
      <c r="AO883" s="122"/>
      <c r="AP883" s="122"/>
      <c r="AQ883" s="122"/>
      <c r="AR883" s="122"/>
      <c r="AS883" s="122"/>
      <c r="AT883" s="122"/>
      <c r="AU883" s="122"/>
      <c r="AV883" s="122"/>
      <c r="AW883" s="122"/>
      <c r="AX883" s="122"/>
      <c r="AY883" s="122"/>
      <c r="AZ883" s="122"/>
      <c r="BA883" s="122"/>
      <c r="BB883" s="122"/>
      <c r="BC883" s="122"/>
      <c r="BD883" s="122"/>
      <c r="BE883" s="122"/>
      <c r="BF883" s="122"/>
      <c r="BG883" s="122"/>
      <c r="BH883" s="122"/>
      <c r="BI883" s="122"/>
      <c r="BJ883" s="122"/>
      <c r="BK883" s="122"/>
    </row>
    <row r="884" spans="1:63" ht="12.75" x14ac:dyDescent="0.2">
      <c r="A884" s="122"/>
      <c r="B884" s="124"/>
      <c r="C884" s="124"/>
      <c r="D884" s="124"/>
      <c r="E884" s="122"/>
      <c r="F884" s="124"/>
      <c r="G884" s="122"/>
      <c r="H884" s="122"/>
      <c r="I884" s="122"/>
      <c r="J884" s="122"/>
      <c r="K884" s="122"/>
      <c r="L884" s="122"/>
      <c r="M884" s="122"/>
      <c r="N884" s="122"/>
      <c r="O884" s="122"/>
      <c r="P884" s="122"/>
      <c r="Q884" s="122"/>
      <c r="R884" s="122"/>
      <c r="S884" s="122"/>
      <c r="T884" s="122"/>
      <c r="U884" s="122"/>
      <c r="V884" s="122"/>
      <c r="W884" s="122"/>
      <c r="X884" s="122"/>
      <c r="Y884" s="122"/>
      <c r="Z884" s="122"/>
      <c r="AA884" s="122"/>
      <c r="AB884" s="122"/>
      <c r="AC884" s="122"/>
      <c r="AD884" s="122"/>
      <c r="AE884" s="122"/>
      <c r="AF884" s="122"/>
      <c r="AG884" s="122"/>
      <c r="AH884" s="122"/>
      <c r="AI884" s="122"/>
      <c r="AJ884" s="122"/>
      <c r="AK884" s="122"/>
      <c r="AL884" s="122"/>
      <c r="AM884" s="122"/>
      <c r="AN884" s="122"/>
      <c r="AO884" s="122"/>
      <c r="AP884" s="122"/>
      <c r="AQ884" s="122"/>
      <c r="AR884" s="122"/>
      <c r="AS884" s="122"/>
      <c r="AT884" s="122"/>
      <c r="AU884" s="122"/>
      <c r="AV884" s="122"/>
      <c r="AW884" s="122"/>
      <c r="AX884" s="122"/>
      <c r="AY884" s="122"/>
      <c r="AZ884" s="122"/>
      <c r="BA884" s="122"/>
      <c r="BB884" s="122"/>
      <c r="BC884" s="122"/>
      <c r="BD884" s="122"/>
      <c r="BE884" s="122"/>
      <c r="BF884" s="122"/>
      <c r="BG884" s="122"/>
      <c r="BH884" s="122"/>
      <c r="BI884" s="122"/>
      <c r="BJ884" s="122"/>
      <c r="BK884" s="122"/>
    </row>
    <row r="885" spans="1:63" ht="12.75" x14ac:dyDescent="0.2">
      <c r="A885" s="122"/>
      <c r="B885" s="124"/>
      <c r="C885" s="124"/>
      <c r="D885" s="124"/>
      <c r="E885" s="122"/>
      <c r="F885" s="124"/>
      <c r="G885" s="122"/>
      <c r="H885" s="122"/>
      <c r="I885" s="122"/>
      <c r="J885" s="122"/>
      <c r="K885" s="122"/>
      <c r="L885" s="122"/>
      <c r="M885" s="122"/>
      <c r="N885" s="122"/>
      <c r="O885" s="122"/>
      <c r="P885" s="122"/>
      <c r="Q885" s="122"/>
      <c r="R885" s="122"/>
      <c r="S885" s="122"/>
      <c r="T885" s="122"/>
      <c r="U885" s="122"/>
      <c r="V885" s="122"/>
      <c r="W885" s="122"/>
      <c r="X885" s="122"/>
      <c r="Y885" s="122"/>
      <c r="Z885" s="122"/>
      <c r="AA885" s="122"/>
      <c r="AB885" s="122"/>
      <c r="AC885" s="122"/>
      <c r="AD885" s="122"/>
      <c r="AE885" s="122"/>
      <c r="AF885" s="122"/>
      <c r="AG885" s="122"/>
      <c r="AH885" s="122"/>
      <c r="AI885" s="122"/>
      <c r="AJ885" s="122"/>
      <c r="AK885" s="122"/>
      <c r="AL885" s="122"/>
      <c r="AM885" s="122"/>
      <c r="AN885" s="122"/>
      <c r="AO885" s="122"/>
      <c r="AP885" s="122"/>
      <c r="AQ885" s="122"/>
      <c r="AR885" s="122"/>
      <c r="AS885" s="122"/>
      <c r="AT885" s="122"/>
      <c r="AU885" s="122"/>
      <c r="AV885" s="122"/>
      <c r="AW885" s="122"/>
      <c r="AX885" s="122"/>
      <c r="AY885" s="122"/>
      <c r="AZ885" s="122"/>
      <c r="BA885" s="122"/>
      <c r="BB885" s="122"/>
      <c r="BC885" s="122"/>
      <c r="BD885" s="122"/>
      <c r="BE885" s="122"/>
      <c r="BF885" s="122"/>
      <c r="BG885" s="122"/>
      <c r="BH885" s="122"/>
      <c r="BI885" s="122"/>
      <c r="BJ885" s="122"/>
      <c r="BK885" s="122"/>
    </row>
    <row r="886" spans="1:63" ht="12.75" x14ac:dyDescent="0.2">
      <c r="A886" s="122"/>
      <c r="B886" s="124"/>
      <c r="C886" s="124"/>
      <c r="D886" s="124"/>
      <c r="E886" s="122"/>
      <c r="F886" s="124"/>
      <c r="G886" s="122"/>
      <c r="H886" s="122"/>
      <c r="I886" s="122"/>
      <c r="J886" s="122"/>
      <c r="K886" s="122"/>
      <c r="L886" s="122"/>
      <c r="M886" s="122"/>
      <c r="N886" s="122"/>
      <c r="O886" s="122"/>
      <c r="P886" s="122"/>
      <c r="Q886" s="122"/>
      <c r="R886" s="122"/>
      <c r="S886" s="122"/>
      <c r="T886" s="122"/>
      <c r="U886" s="122"/>
      <c r="V886" s="122"/>
      <c r="W886" s="122"/>
      <c r="X886" s="122"/>
      <c r="Y886" s="122"/>
      <c r="Z886" s="122"/>
      <c r="AA886" s="122"/>
      <c r="AB886" s="122"/>
      <c r="AC886" s="122"/>
      <c r="AD886" s="122"/>
      <c r="AE886" s="122"/>
      <c r="AF886" s="122"/>
      <c r="AG886" s="122"/>
      <c r="AH886" s="122"/>
      <c r="AI886" s="122"/>
      <c r="AJ886" s="122"/>
      <c r="AK886" s="122"/>
      <c r="AL886" s="122"/>
      <c r="AM886" s="122"/>
      <c r="AN886" s="122"/>
      <c r="AO886" s="122"/>
      <c r="AP886" s="122"/>
      <c r="AQ886" s="122"/>
      <c r="AR886" s="122"/>
      <c r="AS886" s="122"/>
      <c r="AT886" s="122"/>
      <c r="AU886" s="122"/>
      <c r="AV886" s="122"/>
      <c r="AW886" s="122"/>
      <c r="AX886" s="122"/>
      <c r="AY886" s="122"/>
      <c r="AZ886" s="122"/>
      <c r="BA886" s="122"/>
      <c r="BB886" s="122"/>
      <c r="BC886" s="122"/>
      <c r="BD886" s="122"/>
      <c r="BE886" s="122"/>
      <c r="BF886" s="122"/>
      <c r="BG886" s="122"/>
      <c r="BH886" s="122"/>
      <c r="BI886" s="122"/>
      <c r="BJ886" s="122"/>
      <c r="BK886" s="122"/>
    </row>
    <row r="887" spans="1:63" ht="12.75" x14ac:dyDescent="0.2">
      <c r="A887" s="122"/>
      <c r="B887" s="124"/>
      <c r="C887" s="124"/>
      <c r="D887" s="124"/>
      <c r="E887" s="122"/>
      <c r="F887" s="124"/>
      <c r="G887" s="122"/>
      <c r="H887" s="122"/>
      <c r="I887" s="122"/>
      <c r="J887" s="122"/>
      <c r="K887" s="122"/>
      <c r="L887" s="122"/>
      <c r="M887" s="122"/>
      <c r="N887" s="122"/>
      <c r="O887" s="122"/>
      <c r="P887" s="122"/>
      <c r="Q887" s="122"/>
      <c r="R887" s="122"/>
      <c r="S887" s="122"/>
      <c r="T887" s="122"/>
      <c r="U887" s="122"/>
      <c r="V887" s="122"/>
      <c r="W887" s="122"/>
      <c r="X887" s="122"/>
      <c r="Y887" s="122"/>
      <c r="Z887" s="122"/>
      <c r="AA887" s="122"/>
      <c r="AB887" s="122"/>
      <c r="AC887" s="122"/>
      <c r="AD887" s="122"/>
      <c r="AE887" s="122"/>
      <c r="AF887" s="122"/>
      <c r="AG887" s="122"/>
      <c r="AH887" s="122"/>
      <c r="AI887" s="122"/>
      <c r="AJ887" s="122"/>
      <c r="AK887" s="122"/>
      <c r="AL887" s="122"/>
      <c r="AM887" s="122"/>
      <c r="AN887" s="122"/>
      <c r="AO887" s="122"/>
      <c r="AP887" s="122"/>
      <c r="AQ887" s="122"/>
      <c r="AR887" s="122"/>
      <c r="AS887" s="122"/>
      <c r="AT887" s="122"/>
      <c r="AU887" s="122"/>
      <c r="AV887" s="122"/>
      <c r="AW887" s="122"/>
      <c r="AX887" s="122"/>
      <c r="AY887" s="122"/>
      <c r="AZ887" s="122"/>
      <c r="BA887" s="122"/>
      <c r="BB887" s="122"/>
      <c r="BC887" s="122"/>
      <c r="BD887" s="122"/>
      <c r="BE887" s="122"/>
      <c r="BF887" s="122"/>
      <c r="BG887" s="122"/>
      <c r="BH887" s="122"/>
      <c r="BI887" s="122"/>
      <c r="BJ887" s="122"/>
      <c r="BK887" s="122"/>
    </row>
    <row r="888" spans="1:63" ht="12.75" x14ac:dyDescent="0.2">
      <c r="A888" s="122"/>
      <c r="B888" s="124"/>
      <c r="C888" s="124"/>
      <c r="D888" s="124"/>
      <c r="E888" s="122"/>
      <c r="F888" s="124"/>
      <c r="G888" s="122"/>
      <c r="H888" s="122"/>
      <c r="I888" s="122"/>
      <c r="J888" s="122"/>
      <c r="K888" s="122"/>
      <c r="L888" s="122"/>
      <c r="M888" s="122"/>
      <c r="N888" s="122"/>
      <c r="O888" s="122"/>
      <c r="P888" s="122"/>
      <c r="Q888" s="122"/>
      <c r="R888" s="122"/>
      <c r="S888" s="122"/>
      <c r="T888" s="122"/>
      <c r="U888" s="122"/>
      <c r="V888" s="122"/>
      <c r="W888" s="122"/>
      <c r="X888" s="122"/>
      <c r="Y888" s="122"/>
      <c r="Z888" s="122"/>
      <c r="AA888" s="122"/>
      <c r="AB888" s="122"/>
      <c r="AC888" s="122"/>
      <c r="AD888" s="122"/>
      <c r="AE888" s="122"/>
      <c r="AF888" s="122"/>
      <c r="AG888" s="122"/>
      <c r="AH888" s="122"/>
      <c r="AI888" s="122"/>
      <c r="AJ888" s="122"/>
      <c r="AK888" s="122"/>
      <c r="AL888" s="122"/>
      <c r="AM888" s="122"/>
      <c r="AN888" s="122"/>
      <c r="AO888" s="122"/>
      <c r="AP888" s="122"/>
      <c r="AQ888" s="122"/>
      <c r="AR888" s="122"/>
      <c r="AS888" s="122"/>
      <c r="AT888" s="122"/>
      <c r="AU888" s="122"/>
      <c r="AV888" s="122"/>
      <c r="AW888" s="122"/>
      <c r="AX888" s="122"/>
      <c r="AY888" s="122"/>
      <c r="AZ888" s="122"/>
      <c r="BA888" s="122"/>
      <c r="BB888" s="122"/>
      <c r="BC888" s="122"/>
      <c r="BD888" s="122"/>
      <c r="BE888" s="122"/>
      <c r="BF888" s="122"/>
      <c r="BG888" s="122"/>
      <c r="BH888" s="122"/>
      <c r="BI888" s="122"/>
      <c r="BJ888" s="122"/>
      <c r="BK888" s="122"/>
    </row>
    <row r="889" spans="1:63" ht="12.75" x14ac:dyDescent="0.2">
      <c r="A889" s="122"/>
      <c r="B889" s="124"/>
      <c r="C889" s="124"/>
      <c r="D889" s="124"/>
      <c r="E889" s="122"/>
      <c r="F889" s="124"/>
      <c r="G889" s="122"/>
      <c r="H889" s="122"/>
      <c r="I889" s="122"/>
      <c r="J889" s="122"/>
      <c r="K889" s="122"/>
      <c r="L889" s="122"/>
      <c r="M889" s="122"/>
      <c r="N889" s="122"/>
      <c r="O889" s="122"/>
      <c r="P889" s="122"/>
      <c r="Q889" s="122"/>
      <c r="R889" s="122"/>
      <c r="S889" s="122"/>
      <c r="T889" s="122"/>
      <c r="U889" s="122"/>
      <c r="V889" s="122"/>
      <c r="W889" s="122"/>
      <c r="X889" s="122"/>
      <c r="Y889" s="122"/>
      <c r="Z889" s="122"/>
      <c r="AA889" s="122"/>
      <c r="AB889" s="122"/>
      <c r="AC889" s="122"/>
      <c r="AD889" s="122"/>
      <c r="AE889" s="122"/>
      <c r="AF889" s="122"/>
      <c r="AG889" s="122"/>
      <c r="AH889" s="122"/>
      <c r="AI889" s="122"/>
      <c r="AJ889" s="122"/>
      <c r="AK889" s="122"/>
      <c r="AL889" s="122"/>
      <c r="AM889" s="122"/>
      <c r="AN889" s="122"/>
      <c r="AO889" s="122"/>
      <c r="AP889" s="122"/>
      <c r="AQ889" s="122"/>
      <c r="AR889" s="122"/>
      <c r="AS889" s="122"/>
      <c r="AT889" s="122"/>
      <c r="AU889" s="122"/>
      <c r="AV889" s="122"/>
      <c r="AW889" s="122"/>
      <c r="AX889" s="122"/>
      <c r="AY889" s="122"/>
      <c r="AZ889" s="122"/>
      <c r="BA889" s="122"/>
      <c r="BB889" s="122"/>
      <c r="BC889" s="122"/>
      <c r="BD889" s="122"/>
      <c r="BE889" s="122"/>
      <c r="BF889" s="122"/>
      <c r="BG889" s="122"/>
      <c r="BH889" s="122"/>
      <c r="BI889" s="122"/>
      <c r="BJ889" s="122"/>
      <c r="BK889" s="122"/>
    </row>
    <row r="890" spans="1:63" ht="12.75" x14ac:dyDescent="0.2">
      <c r="A890" s="122"/>
      <c r="B890" s="124"/>
      <c r="C890" s="124"/>
      <c r="D890" s="124"/>
      <c r="E890" s="122"/>
      <c r="F890" s="124"/>
      <c r="G890" s="122"/>
      <c r="H890" s="122"/>
      <c r="I890" s="122"/>
      <c r="J890" s="122"/>
      <c r="K890" s="122"/>
      <c r="L890" s="122"/>
      <c r="M890" s="122"/>
      <c r="N890" s="122"/>
      <c r="O890" s="122"/>
      <c r="P890" s="122"/>
      <c r="Q890" s="122"/>
      <c r="R890" s="122"/>
      <c r="S890" s="122"/>
      <c r="T890" s="122"/>
      <c r="U890" s="122"/>
      <c r="V890" s="122"/>
      <c r="W890" s="122"/>
      <c r="X890" s="122"/>
      <c r="Y890" s="122"/>
      <c r="Z890" s="122"/>
      <c r="AA890" s="122"/>
      <c r="AB890" s="122"/>
      <c r="AC890" s="122"/>
      <c r="AD890" s="122"/>
      <c r="AE890" s="122"/>
      <c r="AF890" s="122"/>
      <c r="AG890" s="122"/>
      <c r="AH890" s="122"/>
      <c r="AI890" s="122"/>
      <c r="AJ890" s="122"/>
      <c r="AK890" s="122"/>
      <c r="AL890" s="122"/>
      <c r="AM890" s="122"/>
      <c r="AN890" s="122"/>
      <c r="AO890" s="122"/>
      <c r="AP890" s="122"/>
      <c r="AQ890" s="122"/>
      <c r="AR890" s="122"/>
      <c r="AS890" s="122"/>
      <c r="AT890" s="122"/>
      <c r="AU890" s="122"/>
      <c r="AV890" s="122"/>
      <c r="AW890" s="122"/>
      <c r="AX890" s="122"/>
      <c r="AY890" s="122"/>
      <c r="AZ890" s="122"/>
      <c r="BA890" s="122"/>
      <c r="BB890" s="122"/>
      <c r="BC890" s="122"/>
      <c r="BD890" s="122"/>
      <c r="BE890" s="122"/>
      <c r="BF890" s="122"/>
      <c r="BG890" s="122"/>
      <c r="BH890" s="122"/>
      <c r="BI890" s="122"/>
      <c r="BJ890" s="122"/>
      <c r="BK890" s="122"/>
    </row>
    <row r="891" spans="1:63" ht="12.75" x14ac:dyDescent="0.2">
      <c r="A891" s="122"/>
      <c r="B891" s="124"/>
      <c r="C891" s="124"/>
      <c r="D891" s="124"/>
      <c r="E891" s="122"/>
      <c r="F891" s="124"/>
      <c r="G891" s="122"/>
      <c r="H891" s="122"/>
      <c r="I891" s="122"/>
      <c r="J891" s="122"/>
      <c r="K891" s="122"/>
      <c r="L891" s="122"/>
      <c r="M891" s="122"/>
      <c r="N891" s="122"/>
      <c r="O891" s="122"/>
      <c r="P891" s="122"/>
      <c r="Q891" s="122"/>
      <c r="R891" s="122"/>
      <c r="S891" s="122"/>
      <c r="T891" s="122"/>
      <c r="U891" s="122"/>
      <c r="V891" s="122"/>
      <c r="W891" s="122"/>
      <c r="X891" s="122"/>
      <c r="Y891" s="122"/>
      <c r="Z891" s="122"/>
      <c r="AA891" s="122"/>
      <c r="AB891" s="122"/>
      <c r="AC891" s="122"/>
      <c r="AD891" s="122"/>
      <c r="AE891" s="122"/>
      <c r="AF891" s="122"/>
      <c r="AG891" s="122"/>
      <c r="AH891" s="122"/>
      <c r="AI891" s="122"/>
      <c r="AJ891" s="122"/>
      <c r="AK891" s="122"/>
      <c r="AL891" s="122"/>
      <c r="AM891" s="122"/>
      <c r="AN891" s="122"/>
      <c r="AO891" s="122"/>
      <c r="AP891" s="122"/>
      <c r="AQ891" s="122"/>
      <c r="AR891" s="122"/>
      <c r="AS891" s="122"/>
      <c r="AT891" s="122"/>
      <c r="AU891" s="122"/>
      <c r="AV891" s="122"/>
      <c r="AW891" s="122"/>
      <c r="AX891" s="122"/>
      <c r="AY891" s="122"/>
      <c r="AZ891" s="122"/>
      <c r="BA891" s="122"/>
      <c r="BB891" s="122"/>
      <c r="BC891" s="122"/>
      <c r="BD891" s="122"/>
      <c r="BE891" s="122"/>
      <c r="BF891" s="122"/>
      <c r="BG891" s="122"/>
      <c r="BH891" s="122"/>
      <c r="BI891" s="122"/>
      <c r="BJ891" s="122"/>
      <c r="BK891" s="122"/>
    </row>
    <row r="892" spans="1:63" ht="12.75" x14ac:dyDescent="0.2">
      <c r="A892" s="122"/>
      <c r="B892" s="124"/>
      <c r="C892" s="124"/>
      <c r="D892" s="124"/>
      <c r="E892" s="122"/>
      <c r="F892" s="124"/>
      <c r="G892" s="122"/>
      <c r="H892" s="122"/>
      <c r="I892" s="122"/>
      <c r="J892" s="122"/>
      <c r="K892" s="122"/>
      <c r="L892" s="122"/>
      <c r="M892" s="122"/>
      <c r="N892" s="122"/>
      <c r="O892" s="122"/>
      <c r="P892" s="122"/>
      <c r="Q892" s="122"/>
      <c r="R892" s="122"/>
      <c r="S892" s="122"/>
      <c r="T892" s="122"/>
      <c r="U892" s="122"/>
      <c r="V892" s="122"/>
      <c r="W892" s="122"/>
      <c r="X892" s="122"/>
      <c r="Y892" s="122"/>
      <c r="Z892" s="122"/>
      <c r="AA892" s="122"/>
      <c r="AB892" s="122"/>
      <c r="AC892" s="122"/>
      <c r="AD892" s="122"/>
      <c r="AE892" s="122"/>
      <c r="AF892" s="122"/>
      <c r="AG892" s="122"/>
      <c r="AH892" s="122"/>
      <c r="AI892" s="122"/>
      <c r="AJ892" s="122"/>
      <c r="AK892" s="122"/>
      <c r="AL892" s="122"/>
      <c r="AM892" s="122"/>
      <c r="AN892" s="122"/>
      <c r="AO892" s="122"/>
      <c r="AP892" s="122"/>
      <c r="AQ892" s="122"/>
      <c r="AR892" s="122"/>
      <c r="AS892" s="122"/>
      <c r="AT892" s="122"/>
      <c r="AU892" s="122"/>
      <c r="AV892" s="122"/>
      <c r="AW892" s="122"/>
      <c r="AX892" s="122"/>
      <c r="AY892" s="122"/>
      <c r="AZ892" s="122"/>
      <c r="BA892" s="122"/>
      <c r="BB892" s="122"/>
      <c r="BC892" s="122"/>
      <c r="BD892" s="122"/>
      <c r="BE892" s="122"/>
      <c r="BF892" s="122"/>
      <c r="BG892" s="122"/>
      <c r="BH892" s="122"/>
      <c r="BI892" s="122"/>
      <c r="BJ892" s="122"/>
      <c r="BK892" s="122"/>
    </row>
    <row r="893" spans="1:63" ht="12.75" x14ac:dyDescent="0.2">
      <c r="A893" s="122"/>
      <c r="B893" s="124"/>
      <c r="C893" s="124"/>
      <c r="D893" s="124"/>
      <c r="E893" s="122"/>
      <c r="F893" s="124"/>
      <c r="G893" s="122"/>
      <c r="H893" s="122"/>
      <c r="I893" s="122"/>
      <c r="J893" s="122"/>
      <c r="K893" s="122"/>
      <c r="L893" s="122"/>
      <c r="M893" s="122"/>
      <c r="N893" s="122"/>
      <c r="O893" s="122"/>
      <c r="P893" s="122"/>
      <c r="Q893" s="122"/>
      <c r="R893" s="122"/>
      <c r="S893" s="122"/>
      <c r="T893" s="122"/>
      <c r="U893" s="122"/>
      <c r="V893" s="122"/>
      <c r="W893" s="122"/>
      <c r="X893" s="122"/>
      <c r="Y893" s="122"/>
      <c r="Z893" s="122"/>
      <c r="AA893" s="122"/>
      <c r="AB893" s="122"/>
      <c r="AC893" s="122"/>
      <c r="AD893" s="122"/>
      <c r="AE893" s="122"/>
      <c r="AF893" s="122"/>
      <c r="AG893" s="122"/>
      <c r="AH893" s="122"/>
      <c r="AI893" s="122"/>
      <c r="AJ893" s="122"/>
      <c r="AK893" s="122"/>
      <c r="AL893" s="122"/>
      <c r="AM893" s="122"/>
      <c r="AN893" s="122"/>
      <c r="AO893" s="122"/>
      <c r="AP893" s="122"/>
      <c r="AQ893" s="122"/>
      <c r="AR893" s="122"/>
      <c r="AS893" s="122"/>
      <c r="AT893" s="122"/>
      <c r="AU893" s="122"/>
      <c r="AV893" s="122"/>
      <c r="AW893" s="122"/>
      <c r="AX893" s="122"/>
      <c r="AY893" s="122"/>
      <c r="AZ893" s="122"/>
      <c r="BA893" s="122"/>
      <c r="BB893" s="122"/>
      <c r="BC893" s="122"/>
      <c r="BD893" s="122"/>
      <c r="BE893" s="122"/>
      <c r="BF893" s="122"/>
      <c r="BG893" s="122"/>
      <c r="BH893" s="122"/>
      <c r="BI893" s="122"/>
      <c r="BJ893" s="122"/>
      <c r="BK893" s="122"/>
    </row>
    <row r="894" spans="1:63" ht="12.75" x14ac:dyDescent="0.2">
      <c r="A894" s="122"/>
      <c r="B894" s="124"/>
      <c r="C894" s="124"/>
      <c r="D894" s="124"/>
      <c r="E894" s="122"/>
      <c r="F894" s="124"/>
      <c r="G894" s="122"/>
      <c r="H894" s="122"/>
      <c r="I894" s="122"/>
      <c r="J894" s="122"/>
      <c r="K894" s="122"/>
      <c r="L894" s="122"/>
      <c r="M894" s="122"/>
      <c r="N894" s="122"/>
      <c r="O894" s="122"/>
      <c r="P894" s="122"/>
      <c r="Q894" s="122"/>
      <c r="R894" s="122"/>
      <c r="S894" s="122"/>
      <c r="T894" s="122"/>
      <c r="U894" s="122"/>
      <c r="V894" s="122"/>
      <c r="W894" s="122"/>
      <c r="X894" s="122"/>
      <c r="Y894" s="122"/>
      <c r="Z894" s="122"/>
      <c r="AA894" s="122"/>
      <c r="AB894" s="122"/>
      <c r="AC894" s="122"/>
      <c r="AD894" s="122"/>
      <c r="AE894" s="122"/>
      <c r="AF894" s="122"/>
      <c r="AG894" s="122"/>
      <c r="AH894" s="122"/>
      <c r="AI894" s="122"/>
      <c r="AJ894" s="122"/>
      <c r="AK894" s="122"/>
      <c r="AL894" s="122"/>
      <c r="AM894" s="122"/>
      <c r="AN894" s="122"/>
      <c r="AO894" s="122"/>
      <c r="AP894" s="122"/>
      <c r="AQ894" s="122"/>
      <c r="AR894" s="122"/>
      <c r="AS894" s="122"/>
      <c r="AT894" s="122"/>
      <c r="AU894" s="122"/>
      <c r="AV894" s="122"/>
      <c r="AW894" s="122"/>
      <c r="AX894" s="122"/>
      <c r="AY894" s="122"/>
      <c r="AZ894" s="122"/>
      <c r="BA894" s="122"/>
      <c r="BB894" s="122"/>
      <c r="BC894" s="122"/>
      <c r="BD894" s="122"/>
      <c r="BE894" s="122"/>
      <c r="BF894" s="122"/>
      <c r="BG894" s="122"/>
      <c r="BH894" s="122"/>
      <c r="BI894" s="122"/>
      <c r="BJ894" s="122"/>
      <c r="BK894" s="122"/>
    </row>
    <row r="895" spans="1:63" ht="12.75" x14ac:dyDescent="0.2">
      <c r="A895" s="122"/>
      <c r="B895" s="124"/>
      <c r="C895" s="124"/>
      <c r="D895" s="124"/>
      <c r="E895" s="122"/>
      <c r="F895" s="124"/>
      <c r="G895" s="122"/>
      <c r="H895" s="122"/>
      <c r="I895" s="122"/>
      <c r="J895" s="122"/>
      <c r="K895" s="122"/>
      <c r="L895" s="122"/>
      <c r="M895" s="122"/>
      <c r="N895" s="122"/>
      <c r="O895" s="122"/>
      <c r="P895" s="122"/>
      <c r="Q895" s="122"/>
      <c r="R895" s="122"/>
      <c r="S895" s="122"/>
      <c r="T895" s="122"/>
      <c r="U895" s="122"/>
      <c r="V895" s="122"/>
      <c r="W895" s="122"/>
      <c r="X895" s="122"/>
      <c r="Y895" s="122"/>
      <c r="Z895" s="122"/>
      <c r="AA895" s="122"/>
      <c r="AB895" s="122"/>
      <c r="AC895" s="122"/>
      <c r="AD895" s="122"/>
      <c r="AE895" s="122"/>
      <c r="AF895" s="122"/>
      <c r="AG895" s="122"/>
      <c r="AH895" s="122"/>
      <c r="AI895" s="122"/>
      <c r="AJ895" s="122"/>
      <c r="AK895" s="122"/>
      <c r="AL895" s="122"/>
      <c r="AM895" s="122"/>
      <c r="AN895" s="122"/>
      <c r="AO895" s="122"/>
      <c r="AP895" s="122"/>
      <c r="AQ895" s="122"/>
      <c r="AR895" s="122"/>
      <c r="AS895" s="122"/>
      <c r="AT895" s="122"/>
      <c r="AU895" s="122"/>
      <c r="AV895" s="122"/>
      <c r="AW895" s="122"/>
      <c r="AX895" s="122"/>
      <c r="AY895" s="122"/>
      <c r="AZ895" s="122"/>
      <c r="BA895" s="122"/>
      <c r="BB895" s="122"/>
      <c r="BC895" s="122"/>
      <c r="BD895" s="122"/>
      <c r="BE895" s="122"/>
      <c r="BF895" s="122"/>
      <c r="BG895" s="122"/>
      <c r="BH895" s="122"/>
      <c r="BI895" s="122"/>
      <c r="BJ895" s="122"/>
      <c r="BK895" s="122"/>
    </row>
    <row r="896" spans="1:63" ht="12.75" x14ac:dyDescent="0.2">
      <c r="A896" s="122"/>
      <c r="B896" s="124"/>
      <c r="C896" s="124"/>
      <c r="D896" s="124"/>
      <c r="E896" s="122"/>
      <c r="F896" s="124"/>
      <c r="G896" s="122"/>
      <c r="H896" s="122"/>
      <c r="I896" s="122"/>
      <c r="J896" s="122"/>
      <c r="K896" s="122"/>
      <c r="L896" s="122"/>
      <c r="M896" s="122"/>
      <c r="N896" s="122"/>
      <c r="O896" s="122"/>
      <c r="P896" s="122"/>
      <c r="Q896" s="122"/>
      <c r="R896" s="122"/>
      <c r="S896" s="122"/>
      <c r="T896" s="122"/>
      <c r="U896" s="122"/>
      <c r="V896" s="122"/>
      <c r="W896" s="122"/>
      <c r="X896" s="122"/>
      <c r="Y896" s="122"/>
      <c r="Z896" s="122"/>
      <c r="AA896" s="122"/>
      <c r="AB896" s="122"/>
      <c r="AC896" s="122"/>
      <c r="AD896" s="122"/>
      <c r="AE896" s="122"/>
      <c r="AF896" s="122"/>
      <c r="AG896" s="122"/>
      <c r="AH896" s="122"/>
      <c r="AI896" s="122"/>
      <c r="AJ896" s="122"/>
      <c r="AK896" s="122"/>
      <c r="AL896" s="122"/>
      <c r="AM896" s="122"/>
      <c r="AN896" s="122"/>
      <c r="AO896" s="122"/>
      <c r="AP896" s="122"/>
      <c r="AQ896" s="122"/>
      <c r="AR896" s="122"/>
      <c r="AS896" s="122"/>
      <c r="AT896" s="122"/>
      <c r="AU896" s="122"/>
      <c r="AV896" s="122"/>
      <c r="AW896" s="122"/>
      <c r="AX896" s="122"/>
      <c r="AY896" s="122"/>
      <c r="AZ896" s="122"/>
      <c r="BA896" s="122"/>
      <c r="BB896" s="122"/>
      <c r="BC896" s="122"/>
      <c r="BD896" s="122"/>
      <c r="BE896" s="122"/>
      <c r="BF896" s="122"/>
      <c r="BG896" s="122"/>
      <c r="BH896" s="122"/>
      <c r="BI896" s="122"/>
      <c r="BJ896" s="122"/>
      <c r="BK896" s="122"/>
    </row>
    <row r="897" spans="1:63" ht="12.75" x14ac:dyDescent="0.2">
      <c r="A897" s="122"/>
      <c r="B897" s="124"/>
      <c r="C897" s="124"/>
      <c r="D897" s="124"/>
      <c r="E897" s="122"/>
      <c r="F897" s="124"/>
      <c r="G897" s="122"/>
      <c r="H897" s="122"/>
      <c r="I897" s="122"/>
      <c r="J897" s="122"/>
      <c r="K897" s="122"/>
      <c r="L897" s="122"/>
      <c r="M897" s="122"/>
      <c r="N897" s="122"/>
      <c r="O897" s="122"/>
      <c r="P897" s="122"/>
      <c r="Q897" s="122"/>
      <c r="R897" s="122"/>
      <c r="S897" s="122"/>
      <c r="T897" s="122"/>
      <c r="U897" s="122"/>
      <c r="V897" s="122"/>
      <c r="W897" s="122"/>
      <c r="X897" s="122"/>
      <c r="Y897" s="122"/>
      <c r="Z897" s="122"/>
      <c r="AA897" s="122"/>
      <c r="AB897" s="122"/>
      <c r="AC897" s="122"/>
      <c r="AD897" s="122"/>
      <c r="AE897" s="122"/>
      <c r="AF897" s="122"/>
      <c r="AG897" s="122"/>
      <c r="AH897" s="122"/>
      <c r="AI897" s="122"/>
      <c r="AJ897" s="122"/>
      <c r="AK897" s="122"/>
      <c r="AL897" s="122"/>
      <c r="AM897" s="122"/>
      <c r="AN897" s="122"/>
      <c r="AO897" s="122"/>
      <c r="AP897" s="122"/>
      <c r="AQ897" s="122"/>
      <c r="AR897" s="122"/>
      <c r="AS897" s="122"/>
      <c r="AT897" s="122"/>
      <c r="AU897" s="122"/>
      <c r="AV897" s="122"/>
      <c r="AW897" s="122"/>
      <c r="AX897" s="122"/>
      <c r="AY897" s="122"/>
      <c r="AZ897" s="122"/>
      <c r="BA897" s="122"/>
      <c r="BB897" s="122"/>
      <c r="BC897" s="122"/>
      <c r="BD897" s="122"/>
      <c r="BE897" s="122"/>
      <c r="BF897" s="122"/>
      <c r="BG897" s="122"/>
      <c r="BH897" s="122"/>
      <c r="BI897" s="122"/>
      <c r="BJ897" s="122"/>
      <c r="BK897" s="122"/>
    </row>
    <row r="898" spans="1:63" ht="12.75" x14ac:dyDescent="0.2">
      <c r="A898" s="122"/>
      <c r="B898" s="124"/>
      <c r="C898" s="124"/>
      <c r="D898" s="124"/>
      <c r="E898" s="122"/>
      <c r="F898" s="124"/>
      <c r="G898" s="122"/>
      <c r="H898" s="122"/>
      <c r="I898" s="122"/>
      <c r="J898" s="122"/>
      <c r="K898" s="122"/>
      <c r="L898" s="122"/>
      <c r="M898" s="122"/>
      <c r="N898" s="122"/>
      <c r="O898" s="122"/>
      <c r="P898" s="122"/>
      <c r="Q898" s="122"/>
      <c r="R898" s="122"/>
      <c r="S898" s="122"/>
      <c r="T898" s="122"/>
      <c r="U898" s="122"/>
      <c r="V898" s="122"/>
      <c r="W898" s="122"/>
      <c r="X898" s="122"/>
      <c r="Y898" s="122"/>
      <c r="Z898" s="122"/>
      <c r="AA898" s="122"/>
      <c r="AB898" s="122"/>
      <c r="AC898" s="122"/>
      <c r="AD898" s="122"/>
      <c r="AE898" s="122"/>
      <c r="AF898" s="122"/>
      <c r="AG898" s="122"/>
      <c r="AH898" s="122"/>
      <c r="AI898" s="122"/>
      <c r="AJ898" s="122"/>
      <c r="AK898" s="122"/>
      <c r="AL898" s="122"/>
      <c r="AM898" s="122"/>
      <c r="AN898" s="122"/>
      <c r="AO898" s="122"/>
      <c r="AP898" s="122"/>
      <c r="AQ898" s="122"/>
      <c r="AR898" s="122"/>
      <c r="AS898" s="122"/>
      <c r="AT898" s="122"/>
      <c r="AU898" s="122"/>
      <c r="AV898" s="122"/>
      <c r="AW898" s="122"/>
      <c r="AX898" s="122"/>
      <c r="AY898" s="122"/>
      <c r="AZ898" s="122"/>
      <c r="BA898" s="122"/>
      <c r="BB898" s="122"/>
      <c r="BC898" s="122"/>
      <c r="BD898" s="122"/>
      <c r="BE898" s="122"/>
      <c r="BF898" s="122"/>
      <c r="BG898" s="122"/>
      <c r="BH898" s="122"/>
      <c r="BI898" s="122"/>
      <c r="BJ898" s="122"/>
      <c r="BK898" s="122"/>
    </row>
    <row r="899" spans="1:63" ht="12.75" x14ac:dyDescent="0.2">
      <c r="A899" s="122"/>
      <c r="B899" s="124"/>
      <c r="C899" s="124"/>
      <c r="D899" s="124"/>
      <c r="E899" s="122"/>
      <c r="F899" s="124"/>
      <c r="G899" s="122"/>
      <c r="H899" s="122"/>
      <c r="I899" s="122"/>
      <c r="J899" s="122"/>
      <c r="K899" s="122"/>
      <c r="L899" s="122"/>
      <c r="M899" s="122"/>
      <c r="N899" s="122"/>
      <c r="O899" s="122"/>
      <c r="P899" s="122"/>
      <c r="Q899" s="122"/>
      <c r="R899" s="122"/>
      <c r="S899" s="122"/>
      <c r="T899" s="122"/>
      <c r="U899" s="122"/>
      <c r="V899" s="122"/>
      <c r="W899" s="122"/>
      <c r="X899" s="122"/>
      <c r="Y899" s="122"/>
      <c r="Z899" s="122"/>
      <c r="AA899" s="122"/>
      <c r="AB899" s="122"/>
      <c r="AC899" s="122"/>
      <c r="AD899" s="122"/>
      <c r="AE899" s="122"/>
      <c r="AF899" s="122"/>
      <c r="AG899" s="122"/>
      <c r="AH899" s="122"/>
      <c r="AI899" s="122"/>
      <c r="AJ899" s="122"/>
      <c r="AK899" s="122"/>
      <c r="AL899" s="122"/>
      <c r="AM899" s="122"/>
      <c r="AN899" s="122"/>
      <c r="AO899" s="122"/>
      <c r="AP899" s="122"/>
      <c r="AQ899" s="122"/>
      <c r="AR899" s="122"/>
      <c r="AS899" s="122"/>
      <c r="AT899" s="122"/>
      <c r="AU899" s="122"/>
      <c r="AV899" s="122"/>
      <c r="AW899" s="122"/>
      <c r="AX899" s="122"/>
      <c r="AY899" s="122"/>
      <c r="AZ899" s="122"/>
      <c r="BA899" s="122"/>
      <c r="BB899" s="122"/>
      <c r="BC899" s="122"/>
      <c r="BD899" s="122"/>
      <c r="BE899" s="122"/>
      <c r="BF899" s="122"/>
      <c r="BG899" s="122"/>
      <c r="BH899" s="122"/>
      <c r="BI899" s="122"/>
      <c r="BJ899" s="122"/>
      <c r="BK899" s="122"/>
    </row>
    <row r="900" spans="1:63" ht="12.75" x14ac:dyDescent="0.2">
      <c r="A900" s="122"/>
      <c r="B900" s="124"/>
      <c r="C900" s="124"/>
      <c r="D900" s="124"/>
      <c r="E900" s="122"/>
      <c r="F900" s="124"/>
      <c r="G900" s="122"/>
      <c r="H900" s="122"/>
      <c r="I900" s="122"/>
      <c r="J900" s="122"/>
      <c r="K900" s="122"/>
      <c r="L900" s="122"/>
      <c r="M900" s="122"/>
      <c r="N900" s="122"/>
      <c r="O900" s="122"/>
      <c r="P900" s="122"/>
      <c r="Q900" s="122"/>
      <c r="R900" s="122"/>
      <c r="S900" s="122"/>
      <c r="T900" s="122"/>
      <c r="U900" s="122"/>
      <c r="V900" s="122"/>
      <c r="W900" s="122"/>
      <c r="X900" s="122"/>
      <c r="Y900" s="122"/>
      <c r="Z900" s="122"/>
      <c r="AA900" s="122"/>
      <c r="AB900" s="122"/>
      <c r="AC900" s="122"/>
      <c r="AD900" s="122"/>
      <c r="AE900" s="122"/>
      <c r="AF900" s="122"/>
      <c r="AG900" s="122"/>
      <c r="AH900" s="122"/>
      <c r="AI900" s="122"/>
      <c r="AJ900" s="122"/>
      <c r="AK900" s="122"/>
      <c r="AL900" s="122"/>
      <c r="AM900" s="122"/>
      <c r="AN900" s="122"/>
      <c r="AO900" s="122"/>
      <c r="AP900" s="122"/>
      <c r="AQ900" s="122"/>
      <c r="AR900" s="122"/>
      <c r="AS900" s="122"/>
      <c r="AT900" s="122"/>
      <c r="AU900" s="122"/>
      <c r="AV900" s="122"/>
      <c r="AW900" s="122"/>
      <c r="AX900" s="122"/>
      <c r="AY900" s="122"/>
      <c r="AZ900" s="122"/>
      <c r="BA900" s="122"/>
      <c r="BB900" s="122"/>
      <c r="BC900" s="122"/>
      <c r="BD900" s="122"/>
      <c r="BE900" s="122"/>
      <c r="BF900" s="122"/>
      <c r="BG900" s="122"/>
      <c r="BH900" s="122"/>
      <c r="BI900" s="122"/>
      <c r="BJ900" s="122"/>
      <c r="BK900" s="122"/>
    </row>
    <row r="901" spans="1:63" ht="12.75" x14ac:dyDescent="0.2">
      <c r="A901" s="122"/>
      <c r="B901" s="124"/>
      <c r="C901" s="124"/>
      <c r="D901" s="124"/>
      <c r="E901" s="122"/>
      <c r="F901" s="124"/>
      <c r="G901" s="122"/>
      <c r="H901" s="122"/>
      <c r="I901" s="122"/>
      <c r="J901" s="122"/>
      <c r="K901" s="122"/>
      <c r="L901" s="122"/>
      <c r="M901" s="122"/>
      <c r="N901" s="122"/>
      <c r="O901" s="122"/>
      <c r="P901" s="122"/>
      <c r="Q901" s="122"/>
      <c r="R901" s="122"/>
      <c r="S901" s="122"/>
      <c r="T901" s="122"/>
      <c r="U901" s="122"/>
      <c r="V901" s="122"/>
      <c r="W901" s="122"/>
      <c r="X901" s="122"/>
      <c r="Y901" s="122"/>
      <c r="Z901" s="122"/>
      <c r="AA901" s="122"/>
      <c r="AB901" s="122"/>
      <c r="AC901" s="122"/>
      <c r="AD901" s="122"/>
      <c r="AE901" s="122"/>
      <c r="AF901" s="122"/>
      <c r="AG901" s="122"/>
      <c r="AH901" s="122"/>
      <c r="AI901" s="122"/>
      <c r="AJ901" s="122"/>
      <c r="AK901" s="122"/>
      <c r="AL901" s="122"/>
      <c r="AM901" s="122"/>
      <c r="AN901" s="122"/>
      <c r="AO901" s="122"/>
      <c r="AP901" s="122"/>
      <c r="AQ901" s="122"/>
      <c r="AR901" s="122"/>
      <c r="AS901" s="122"/>
      <c r="AT901" s="122"/>
      <c r="AU901" s="122"/>
      <c r="AV901" s="122"/>
      <c r="AW901" s="122"/>
      <c r="AX901" s="122"/>
      <c r="AY901" s="122"/>
      <c r="AZ901" s="122"/>
      <c r="BA901" s="122"/>
      <c r="BB901" s="122"/>
      <c r="BC901" s="122"/>
      <c r="BD901" s="122"/>
      <c r="BE901" s="122"/>
      <c r="BF901" s="122"/>
      <c r="BG901" s="122"/>
      <c r="BH901" s="122"/>
      <c r="BI901" s="122"/>
      <c r="BJ901" s="122"/>
      <c r="BK901" s="122"/>
    </row>
    <row r="902" spans="1:63" ht="12.75" x14ac:dyDescent="0.2">
      <c r="A902" s="122"/>
      <c r="B902" s="124"/>
      <c r="C902" s="124"/>
      <c r="D902" s="124"/>
      <c r="E902" s="122"/>
      <c r="F902" s="124"/>
      <c r="G902" s="122"/>
      <c r="H902" s="122"/>
      <c r="I902" s="122"/>
      <c r="J902" s="122"/>
      <c r="K902" s="122"/>
      <c r="L902" s="122"/>
      <c r="M902" s="122"/>
      <c r="N902" s="122"/>
      <c r="O902" s="122"/>
      <c r="P902" s="122"/>
      <c r="Q902" s="122"/>
      <c r="R902" s="122"/>
      <c r="S902" s="122"/>
      <c r="T902" s="122"/>
      <c r="U902" s="122"/>
      <c r="V902" s="122"/>
      <c r="W902" s="122"/>
      <c r="X902" s="122"/>
      <c r="Y902" s="122"/>
      <c r="Z902" s="122"/>
      <c r="AA902" s="122"/>
      <c r="AB902" s="122"/>
      <c r="AC902" s="122"/>
      <c r="AD902" s="122"/>
      <c r="AE902" s="122"/>
      <c r="AF902" s="122"/>
      <c r="AG902" s="122"/>
      <c r="AH902" s="122"/>
      <c r="AI902" s="122"/>
      <c r="AJ902" s="122"/>
      <c r="AK902" s="122"/>
      <c r="AL902" s="122"/>
      <c r="AM902" s="122"/>
      <c r="AN902" s="122"/>
      <c r="AO902" s="122"/>
      <c r="AP902" s="122"/>
      <c r="AQ902" s="122"/>
      <c r="AR902" s="122"/>
      <c r="AS902" s="122"/>
      <c r="AT902" s="122"/>
      <c r="AU902" s="122"/>
      <c r="AV902" s="122"/>
      <c r="AW902" s="122"/>
      <c r="AX902" s="122"/>
      <c r="AY902" s="122"/>
      <c r="AZ902" s="122"/>
      <c r="BA902" s="122"/>
      <c r="BB902" s="122"/>
      <c r="BC902" s="122"/>
      <c r="BD902" s="122"/>
      <c r="BE902" s="122"/>
      <c r="BF902" s="122"/>
      <c r="BG902" s="122"/>
      <c r="BH902" s="122"/>
      <c r="BI902" s="122"/>
      <c r="BJ902" s="122"/>
      <c r="BK902" s="122"/>
    </row>
    <row r="903" spans="1:63" ht="12.75" x14ac:dyDescent="0.2">
      <c r="A903" s="122"/>
      <c r="B903" s="124"/>
      <c r="C903" s="124"/>
      <c r="D903" s="124"/>
      <c r="E903" s="122"/>
      <c r="F903" s="124"/>
      <c r="G903" s="122"/>
      <c r="H903" s="122"/>
      <c r="I903" s="122"/>
      <c r="J903" s="122"/>
      <c r="K903" s="122"/>
      <c r="L903" s="122"/>
      <c r="M903" s="122"/>
      <c r="N903" s="122"/>
      <c r="O903" s="122"/>
      <c r="P903" s="122"/>
      <c r="Q903" s="122"/>
      <c r="R903" s="122"/>
      <c r="S903" s="122"/>
      <c r="T903" s="122"/>
      <c r="U903" s="122"/>
      <c r="V903" s="122"/>
      <c r="W903" s="122"/>
      <c r="X903" s="122"/>
      <c r="Y903" s="122"/>
      <c r="Z903" s="122"/>
      <c r="AA903" s="122"/>
      <c r="AB903" s="122"/>
      <c r="AC903" s="122"/>
      <c r="AD903" s="122"/>
      <c r="AE903" s="122"/>
      <c r="AF903" s="122"/>
      <c r="AG903" s="122"/>
      <c r="AH903" s="122"/>
      <c r="AI903" s="122"/>
      <c r="AJ903" s="122"/>
      <c r="AK903" s="122"/>
      <c r="AL903" s="122"/>
      <c r="AM903" s="122"/>
      <c r="AN903" s="122"/>
      <c r="AO903" s="122"/>
      <c r="AP903" s="122"/>
      <c r="AQ903" s="122"/>
      <c r="AR903" s="122"/>
      <c r="AS903" s="122"/>
      <c r="AT903" s="122"/>
      <c r="AU903" s="122"/>
      <c r="AV903" s="122"/>
      <c r="AW903" s="122"/>
      <c r="AX903" s="122"/>
      <c r="AY903" s="122"/>
      <c r="AZ903" s="122"/>
      <c r="BA903" s="122"/>
      <c r="BB903" s="122"/>
      <c r="BC903" s="122"/>
      <c r="BD903" s="122"/>
      <c r="BE903" s="122"/>
      <c r="BF903" s="122"/>
      <c r="BG903" s="122"/>
      <c r="BH903" s="122"/>
      <c r="BI903" s="122"/>
      <c r="BJ903" s="122"/>
      <c r="BK903" s="122"/>
    </row>
    <row r="904" spans="1:63" ht="12.75" x14ac:dyDescent="0.2">
      <c r="A904" s="122"/>
      <c r="B904" s="124"/>
      <c r="C904" s="124"/>
      <c r="D904" s="124"/>
      <c r="E904" s="122"/>
      <c r="F904" s="124"/>
      <c r="G904" s="122"/>
      <c r="H904" s="122"/>
      <c r="I904" s="122"/>
      <c r="J904" s="122"/>
      <c r="K904" s="122"/>
      <c r="L904" s="122"/>
      <c r="M904" s="122"/>
      <c r="N904" s="122"/>
      <c r="O904" s="122"/>
      <c r="P904" s="122"/>
      <c r="Q904" s="122"/>
      <c r="R904" s="122"/>
      <c r="S904" s="122"/>
      <c r="T904" s="122"/>
      <c r="U904" s="122"/>
      <c r="V904" s="122"/>
      <c r="W904" s="122"/>
      <c r="X904" s="122"/>
      <c r="Y904" s="122"/>
      <c r="Z904" s="122"/>
      <c r="AA904" s="122"/>
      <c r="AB904" s="122"/>
      <c r="AC904" s="122"/>
      <c r="AD904" s="122"/>
      <c r="AE904" s="122"/>
      <c r="AF904" s="122"/>
      <c r="AG904" s="122"/>
      <c r="AH904" s="122"/>
      <c r="AI904" s="122"/>
      <c r="AJ904" s="122"/>
      <c r="AK904" s="122"/>
      <c r="AL904" s="122"/>
      <c r="AM904" s="122"/>
      <c r="AN904" s="122"/>
      <c r="AO904" s="122"/>
      <c r="AP904" s="122"/>
      <c r="AQ904" s="122"/>
      <c r="AR904" s="122"/>
      <c r="AS904" s="122"/>
      <c r="AT904" s="122"/>
      <c r="AU904" s="122"/>
      <c r="AV904" s="122"/>
      <c r="AW904" s="122"/>
      <c r="AX904" s="122"/>
      <c r="AY904" s="122"/>
      <c r="AZ904" s="122"/>
      <c r="BA904" s="122"/>
      <c r="BB904" s="122"/>
      <c r="BC904" s="122"/>
      <c r="BD904" s="122"/>
      <c r="BE904" s="122"/>
      <c r="BF904" s="122"/>
      <c r="BG904" s="122"/>
      <c r="BH904" s="122"/>
      <c r="BI904" s="122"/>
      <c r="BJ904" s="122"/>
      <c r="BK904" s="122"/>
    </row>
    <row r="905" spans="1:63" ht="12.75" x14ac:dyDescent="0.2">
      <c r="A905" s="122"/>
      <c r="B905" s="124"/>
      <c r="C905" s="124"/>
      <c r="D905" s="124"/>
      <c r="E905" s="122"/>
      <c r="F905" s="124"/>
      <c r="G905" s="122"/>
      <c r="H905" s="122"/>
      <c r="I905" s="122"/>
      <c r="J905" s="122"/>
      <c r="K905" s="122"/>
      <c r="L905" s="122"/>
      <c r="M905" s="122"/>
      <c r="N905" s="122"/>
      <c r="O905" s="122"/>
      <c r="P905" s="122"/>
      <c r="Q905" s="122"/>
      <c r="R905" s="122"/>
      <c r="S905" s="122"/>
      <c r="T905" s="122"/>
      <c r="U905" s="122"/>
      <c r="V905" s="122"/>
      <c r="W905" s="122"/>
      <c r="X905" s="122"/>
      <c r="Y905" s="122"/>
      <c r="Z905" s="122"/>
      <c r="AA905" s="122"/>
      <c r="AB905" s="122"/>
      <c r="AC905" s="122"/>
      <c r="AD905" s="122"/>
      <c r="AE905" s="122"/>
      <c r="AF905" s="122"/>
      <c r="AG905" s="122"/>
      <c r="AH905" s="122"/>
      <c r="AI905" s="122"/>
      <c r="AJ905" s="122"/>
      <c r="AK905" s="122"/>
      <c r="AL905" s="122"/>
      <c r="AM905" s="122"/>
      <c r="AN905" s="122"/>
      <c r="AO905" s="122"/>
      <c r="AP905" s="122"/>
      <c r="AQ905" s="122"/>
      <c r="AR905" s="122"/>
      <c r="AS905" s="122"/>
      <c r="AT905" s="122"/>
      <c r="AU905" s="122"/>
      <c r="AV905" s="122"/>
      <c r="AW905" s="122"/>
      <c r="AX905" s="122"/>
      <c r="AY905" s="122"/>
      <c r="AZ905" s="122"/>
      <c r="BA905" s="122"/>
      <c r="BB905" s="122"/>
      <c r="BC905" s="122"/>
      <c r="BD905" s="122"/>
      <c r="BE905" s="122"/>
      <c r="BF905" s="122"/>
      <c r="BG905" s="122"/>
      <c r="BH905" s="122"/>
      <c r="BI905" s="122"/>
      <c r="BJ905" s="122"/>
      <c r="BK905" s="122"/>
    </row>
    <row r="906" spans="1:63" ht="12.75" x14ac:dyDescent="0.2">
      <c r="A906" s="122"/>
      <c r="B906" s="124"/>
      <c r="C906" s="124"/>
      <c r="D906" s="124"/>
      <c r="E906" s="122"/>
      <c r="F906" s="124"/>
      <c r="G906" s="122"/>
      <c r="H906" s="122"/>
      <c r="I906" s="122"/>
      <c r="J906" s="122"/>
      <c r="K906" s="122"/>
      <c r="L906" s="122"/>
      <c r="M906" s="122"/>
      <c r="N906" s="122"/>
      <c r="O906" s="122"/>
      <c r="P906" s="122"/>
      <c r="Q906" s="122"/>
      <c r="R906" s="122"/>
      <c r="S906" s="122"/>
      <c r="T906" s="122"/>
      <c r="U906" s="122"/>
      <c r="V906" s="122"/>
      <c r="W906" s="122"/>
      <c r="X906" s="122"/>
      <c r="Y906" s="122"/>
      <c r="Z906" s="122"/>
      <c r="AA906" s="122"/>
      <c r="AB906" s="122"/>
      <c r="AC906" s="122"/>
      <c r="AD906" s="122"/>
      <c r="AE906" s="122"/>
      <c r="AF906" s="122"/>
      <c r="AG906" s="122"/>
      <c r="AH906" s="122"/>
      <c r="AI906" s="122"/>
      <c r="AJ906" s="122"/>
      <c r="AK906" s="122"/>
      <c r="AL906" s="122"/>
      <c r="AM906" s="122"/>
      <c r="AN906" s="122"/>
      <c r="AO906" s="122"/>
      <c r="AP906" s="122"/>
      <c r="AQ906" s="122"/>
      <c r="AR906" s="122"/>
      <c r="AS906" s="122"/>
      <c r="AT906" s="122"/>
      <c r="AU906" s="122"/>
      <c r="AV906" s="122"/>
      <c r="AW906" s="122"/>
      <c r="AX906" s="122"/>
      <c r="AY906" s="122"/>
      <c r="AZ906" s="122"/>
      <c r="BA906" s="122"/>
      <c r="BB906" s="122"/>
      <c r="BC906" s="122"/>
      <c r="BD906" s="122"/>
      <c r="BE906" s="122"/>
      <c r="BF906" s="122"/>
      <c r="BG906" s="122"/>
      <c r="BH906" s="122"/>
      <c r="BI906" s="122"/>
      <c r="BJ906" s="122"/>
      <c r="BK906" s="122"/>
    </row>
    <row r="907" spans="1:63" ht="12.75" x14ac:dyDescent="0.2">
      <c r="A907" s="122"/>
      <c r="B907" s="124"/>
      <c r="C907" s="124"/>
      <c r="D907" s="124"/>
      <c r="E907" s="122"/>
      <c r="F907" s="124"/>
      <c r="G907" s="122"/>
      <c r="H907" s="122"/>
      <c r="I907" s="122"/>
      <c r="J907" s="122"/>
      <c r="K907" s="122"/>
      <c r="L907" s="122"/>
      <c r="M907" s="122"/>
      <c r="N907" s="122"/>
      <c r="O907" s="122"/>
      <c r="P907" s="122"/>
      <c r="Q907" s="122"/>
      <c r="R907" s="122"/>
      <c r="S907" s="122"/>
      <c r="T907" s="122"/>
      <c r="U907" s="122"/>
      <c r="V907" s="122"/>
      <c r="W907" s="122"/>
      <c r="X907" s="122"/>
      <c r="Y907" s="122"/>
      <c r="Z907" s="122"/>
      <c r="AA907" s="122"/>
      <c r="AB907" s="122"/>
      <c r="AC907" s="122"/>
      <c r="AD907" s="122"/>
      <c r="AE907" s="122"/>
      <c r="AF907" s="122"/>
      <c r="AG907" s="122"/>
      <c r="AH907" s="122"/>
      <c r="AI907" s="122"/>
      <c r="AJ907" s="122"/>
      <c r="AK907" s="122"/>
      <c r="AL907" s="122"/>
      <c r="AM907" s="122"/>
      <c r="AN907" s="122"/>
      <c r="AO907" s="122"/>
      <c r="AP907" s="122"/>
      <c r="AQ907" s="122"/>
      <c r="AR907" s="122"/>
      <c r="AS907" s="122"/>
      <c r="AT907" s="122"/>
      <c r="AU907" s="122"/>
      <c r="AV907" s="122"/>
      <c r="AW907" s="122"/>
      <c r="AX907" s="122"/>
      <c r="AY907" s="122"/>
      <c r="AZ907" s="122"/>
      <c r="BA907" s="122"/>
      <c r="BB907" s="122"/>
      <c r="BC907" s="122"/>
      <c r="BD907" s="122"/>
      <c r="BE907" s="122"/>
      <c r="BF907" s="122"/>
      <c r="BG907" s="122"/>
      <c r="BH907" s="122"/>
      <c r="BI907" s="122"/>
      <c r="BJ907" s="122"/>
      <c r="BK907" s="122"/>
    </row>
    <row r="908" spans="1:63" ht="12.75" x14ac:dyDescent="0.2">
      <c r="A908" s="122"/>
      <c r="B908" s="124"/>
      <c r="C908" s="124"/>
      <c r="D908" s="124"/>
      <c r="E908" s="122"/>
      <c r="F908" s="124"/>
      <c r="G908" s="122"/>
      <c r="H908" s="122"/>
      <c r="I908" s="122"/>
      <c r="J908" s="122"/>
      <c r="K908" s="122"/>
      <c r="L908" s="122"/>
      <c r="M908" s="122"/>
      <c r="N908" s="122"/>
      <c r="O908" s="122"/>
      <c r="P908" s="122"/>
      <c r="Q908" s="122"/>
      <c r="R908" s="122"/>
      <c r="S908" s="122"/>
      <c r="T908" s="122"/>
      <c r="U908" s="122"/>
      <c r="V908" s="122"/>
      <c r="W908" s="122"/>
      <c r="X908" s="122"/>
      <c r="Y908" s="122"/>
      <c r="Z908" s="122"/>
      <c r="AA908" s="122"/>
      <c r="AB908" s="122"/>
      <c r="AC908" s="122"/>
      <c r="AD908" s="122"/>
      <c r="AE908" s="122"/>
      <c r="AF908" s="122"/>
      <c r="AG908" s="122"/>
      <c r="AH908" s="122"/>
      <c r="AI908" s="122"/>
      <c r="AJ908" s="122"/>
      <c r="AK908" s="122"/>
      <c r="AL908" s="122"/>
      <c r="AM908" s="122"/>
      <c r="AN908" s="122"/>
      <c r="AO908" s="122"/>
      <c r="AP908" s="122"/>
      <c r="AQ908" s="122"/>
      <c r="AR908" s="122"/>
      <c r="AS908" s="122"/>
      <c r="AT908" s="122"/>
      <c r="AU908" s="122"/>
      <c r="AV908" s="122"/>
      <c r="AW908" s="122"/>
      <c r="AX908" s="122"/>
      <c r="AY908" s="122"/>
      <c r="AZ908" s="122"/>
      <c r="BA908" s="122"/>
      <c r="BB908" s="122"/>
      <c r="BC908" s="122"/>
      <c r="BD908" s="122"/>
      <c r="BE908" s="122"/>
      <c r="BF908" s="122"/>
      <c r="BG908" s="122"/>
      <c r="BH908" s="122"/>
      <c r="BI908" s="122"/>
      <c r="BJ908" s="122"/>
      <c r="BK908" s="122"/>
    </row>
    <row r="909" spans="1:63" ht="12.75" x14ac:dyDescent="0.2">
      <c r="A909" s="122"/>
      <c r="B909" s="124"/>
      <c r="C909" s="124"/>
      <c r="D909" s="124"/>
      <c r="E909" s="122"/>
      <c r="F909" s="124"/>
      <c r="G909" s="122"/>
      <c r="H909" s="122"/>
      <c r="I909" s="122"/>
      <c r="J909" s="122"/>
      <c r="K909" s="122"/>
      <c r="L909" s="122"/>
      <c r="M909" s="122"/>
      <c r="N909" s="122"/>
      <c r="O909" s="122"/>
      <c r="P909" s="122"/>
      <c r="Q909" s="122"/>
      <c r="R909" s="122"/>
      <c r="S909" s="122"/>
      <c r="T909" s="122"/>
      <c r="U909" s="122"/>
      <c r="V909" s="122"/>
      <c r="W909" s="122"/>
      <c r="X909" s="122"/>
      <c r="Y909" s="122"/>
      <c r="Z909" s="122"/>
      <c r="AA909" s="122"/>
      <c r="AB909" s="122"/>
      <c r="AC909" s="122"/>
      <c r="AD909" s="122"/>
      <c r="AE909" s="122"/>
      <c r="AF909" s="122"/>
      <c r="AG909" s="122"/>
      <c r="AH909" s="122"/>
      <c r="AI909" s="122"/>
      <c r="AJ909" s="122"/>
      <c r="AK909" s="122"/>
      <c r="AL909" s="122"/>
      <c r="AM909" s="122"/>
      <c r="AN909" s="122"/>
      <c r="AO909" s="122"/>
      <c r="AP909" s="122"/>
      <c r="AQ909" s="122"/>
      <c r="AR909" s="122"/>
      <c r="AS909" s="122"/>
      <c r="AT909" s="122"/>
      <c r="AU909" s="122"/>
      <c r="AV909" s="122"/>
      <c r="AW909" s="122"/>
      <c r="AX909" s="122"/>
      <c r="AY909" s="122"/>
      <c r="AZ909" s="122"/>
      <c r="BA909" s="122"/>
      <c r="BB909" s="122"/>
      <c r="BC909" s="122"/>
      <c r="BD909" s="122"/>
      <c r="BE909" s="122"/>
      <c r="BF909" s="122"/>
      <c r="BG909" s="122"/>
      <c r="BH909" s="122"/>
      <c r="BI909" s="122"/>
      <c r="BJ909" s="122"/>
      <c r="BK909" s="122"/>
    </row>
    <row r="910" spans="1:63" ht="12.75" x14ac:dyDescent="0.2">
      <c r="A910" s="122"/>
      <c r="B910" s="124"/>
      <c r="C910" s="124"/>
      <c r="D910" s="124"/>
      <c r="E910" s="122"/>
      <c r="F910" s="124"/>
      <c r="G910" s="122"/>
      <c r="H910" s="122"/>
      <c r="I910" s="122"/>
      <c r="J910" s="122"/>
      <c r="K910" s="122"/>
      <c r="L910" s="122"/>
      <c r="M910" s="122"/>
      <c r="N910" s="122"/>
      <c r="O910" s="122"/>
      <c r="P910" s="122"/>
      <c r="Q910" s="122"/>
      <c r="R910" s="122"/>
      <c r="S910" s="122"/>
      <c r="T910" s="122"/>
      <c r="U910" s="122"/>
      <c r="V910" s="122"/>
      <c r="W910" s="122"/>
      <c r="X910" s="122"/>
      <c r="Y910" s="122"/>
      <c r="Z910" s="122"/>
      <c r="AA910" s="122"/>
      <c r="AB910" s="122"/>
      <c r="AC910" s="122"/>
      <c r="AD910" s="122"/>
      <c r="AE910" s="122"/>
      <c r="AF910" s="122"/>
      <c r="AG910" s="122"/>
      <c r="AH910" s="122"/>
      <c r="AI910" s="122"/>
      <c r="AJ910" s="122"/>
      <c r="AK910" s="122"/>
      <c r="AL910" s="122"/>
      <c r="AM910" s="122"/>
      <c r="AN910" s="122"/>
      <c r="AO910" s="122"/>
      <c r="AP910" s="122"/>
      <c r="AQ910" s="122"/>
      <c r="AR910" s="122"/>
      <c r="AS910" s="122"/>
      <c r="AT910" s="122"/>
      <c r="AU910" s="122"/>
      <c r="AV910" s="122"/>
      <c r="AW910" s="122"/>
      <c r="AX910" s="122"/>
      <c r="AY910" s="122"/>
      <c r="AZ910" s="122"/>
      <c r="BA910" s="122"/>
      <c r="BB910" s="122"/>
      <c r="BC910" s="122"/>
      <c r="BD910" s="122"/>
      <c r="BE910" s="122"/>
      <c r="BF910" s="122"/>
      <c r="BG910" s="122"/>
      <c r="BH910" s="122"/>
      <c r="BI910" s="122"/>
      <c r="BJ910" s="122"/>
      <c r="BK910" s="122"/>
    </row>
    <row r="911" spans="1:63" ht="12.75" x14ac:dyDescent="0.2">
      <c r="A911" s="122"/>
      <c r="B911" s="124"/>
      <c r="C911" s="124"/>
      <c r="D911" s="124"/>
      <c r="E911" s="122"/>
      <c r="F911" s="124"/>
      <c r="G911" s="122"/>
      <c r="H911" s="122"/>
      <c r="I911" s="122"/>
      <c r="J911" s="122"/>
      <c r="K911" s="122"/>
      <c r="L911" s="122"/>
      <c r="M911" s="122"/>
      <c r="N911" s="122"/>
      <c r="O911" s="122"/>
      <c r="P911" s="122"/>
      <c r="Q911" s="122"/>
      <c r="R911" s="122"/>
      <c r="S911" s="122"/>
      <c r="T911" s="122"/>
      <c r="U911" s="122"/>
      <c r="V911" s="122"/>
      <c r="W911" s="122"/>
      <c r="X911" s="122"/>
      <c r="Y911" s="122"/>
      <c r="Z911" s="122"/>
      <c r="AA911" s="122"/>
      <c r="AB911" s="122"/>
      <c r="AC911" s="122"/>
      <c r="AD911" s="122"/>
      <c r="AE911" s="122"/>
      <c r="AF911" s="122"/>
      <c r="AG911" s="122"/>
      <c r="AH911" s="122"/>
      <c r="AI911" s="122"/>
      <c r="AJ911" s="122"/>
      <c r="AK911" s="122"/>
      <c r="AL911" s="122"/>
      <c r="AM911" s="122"/>
      <c r="AN911" s="122"/>
      <c r="AO911" s="122"/>
      <c r="AP911" s="122"/>
      <c r="AQ911" s="122"/>
      <c r="AR911" s="122"/>
      <c r="AS911" s="122"/>
      <c r="AT911" s="122"/>
      <c r="AU911" s="122"/>
      <c r="AV911" s="122"/>
      <c r="AW911" s="122"/>
      <c r="AX911" s="122"/>
      <c r="AY911" s="122"/>
      <c r="AZ911" s="122"/>
      <c r="BA911" s="122"/>
      <c r="BB911" s="122"/>
      <c r="BC911" s="122"/>
      <c r="BD911" s="122"/>
      <c r="BE911" s="122"/>
      <c r="BF911" s="122"/>
      <c r="BG911" s="122"/>
      <c r="BH911" s="122"/>
      <c r="BI911" s="122"/>
      <c r="BJ911" s="122"/>
      <c r="BK911" s="122"/>
    </row>
    <row r="912" spans="1:63" ht="12.75" x14ac:dyDescent="0.2">
      <c r="A912" s="122"/>
      <c r="B912" s="124"/>
      <c r="C912" s="124"/>
      <c r="D912" s="124"/>
      <c r="E912" s="122"/>
      <c r="F912" s="124"/>
      <c r="G912" s="122"/>
      <c r="H912" s="122"/>
      <c r="I912" s="122"/>
      <c r="J912" s="122"/>
      <c r="K912" s="122"/>
      <c r="L912" s="122"/>
      <c r="M912" s="122"/>
      <c r="N912" s="122"/>
      <c r="O912" s="122"/>
      <c r="P912" s="122"/>
      <c r="Q912" s="122"/>
      <c r="R912" s="122"/>
      <c r="S912" s="122"/>
      <c r="T912" s="122"/>
      <c r="U912" s="122"/>
      <c r="V912" s="122"/>
      <c r="W912" s="122"/>
      <c r="X912" s="122"/>
      <c r="Y912" s="122"/>
      <c r="Z912" s="122"/>
      <c r="AA912" s="122"/>
      <c r="AB912" s="122"/>
      <c r="AC912" s="122"/>
      <c r="AD912" s="122"/>
      <c r="AE912" s="122"/>
      <c r="AF912" s="122"/>
      <c r="AG912" s="122"/>
      <c r="AH912" s="122"/>
      <c r="AI912" s="122"/>
      <c r="AJ912" s="122"/>
      <c r="AK912" s="122"/>
      <c r="AL912" s="122"/>
      <c r="AM912" s="122"/>
      <c r="AN912" s="122"/>
      <c r="AO912" s="122"/>
      <c r="AP912" s="122"/>
      <c r="AQ912" s="122"/>
      <c r="AR912" s="122"/>
      <c r="AS912" s="122"/>
      <c r="AT912" s="122"/>
      <c r="AU912" s="122"/>
      <c r="AV912" s="122"/>
      <c r="AW912" s="122"/>
      <c r="AX912" s="122"/>
      <c r="AY912" s="122"/>
      <c r="AZ912" s="122"/>
      <c r="BA912" s="122"/>
      <c r="BB912" s="122"/>
      <c r="BC912" s="122"/>
      <c r="BD912" s="122"/>
      <c r="BE912" s="122"/>
      <c r="BF912" s="122"/>
      <c r="BG912" s="122"/>
      <c r="BH912" s="122"/>
      <c r="BI912" s="122"/>
      <c r="BJ912" s="122"/>
      <c r="BK912" s="122"/>
    </row>
    <row r="913" spans="1:63" ht="12.75" x14ac:dyDescent="0.2">
      <c r="A913" s="122"/>
      <c r="B913" s="124"/>
      <c r="C913" s="124"/>
      <c r="D913" s="124"/>
      <c r="E913" s="122"/>
      <c r="F913" s="124"/>
      <c r="G913" s="122"/>
      <c r="H913" s="122"/>
      <c r="I913" s="122"/>
      <c r="J913" s="122"/>
      <c r="K913" s="122"/>
      <c r="L913" s="122"/>
      <c r="M913" s="122"/>
      <c r="N913" s="122"/>
      <c r="O913" s="122"/>
      <c r="P913" s="122"/>
      <c r="Q913" s="122"/>
      <c r="R913" s="122"/>
      <c r="S913" s="122"/>
      <c r="T913" s="122"/>
      <c r="U913" s="122"/>
      <c r="V913" s="122"/>
      <c r="W913" s="122"/>
      <c r="X913" s="122"/>
      <c r="Y913" s="122"/>
      <c r="Z913" s="122"/>
      <c r="AA913" s="122"/>
      <c r="AB913" s="122"/>
      <c r="AC913" s="122"/>
      <c r="AD913" s="122"/>
      <c r="AE913" s="122"/>
      <c r="AF913" s="122"/>
      <c r="AG913" s="122"/>
      <c r="AH913" s="122"/>
      <c r="AI913" s="122"/>
      <c r="AJ913" s="122"/>
      <c r="AK913" s="122"/>
      <c r="AL913" s="122"/>
      <c r="AM913" s="122"/>
      <c r="AN913" s="122"/>
      <c r="AO913" s="122"/>
      <c r="AP913" s="122"/>
      <c r="AQ913" s="122"/>
      <c r="AR913" s="122"/>
      <c r="AS913" s="122"/>
      <c r="AT913" s="122"/>
      <c r="AU913" s="122"/>
      <c r="AV913" s="122"/>
      <c r="AW913" s="122"/>
      <c r="AX913" s="122"/>
      <c r="AY913" s="122"/>
      <c r="AZ913" s="122"/>
      <c r="BA913" s="122"/>
      <c r="BB913" s="122"/>
      <c r="BC913" s="122"/>
      <c r="BD913" s="122"/>
      <c r="BE913" s="122"/>
      <c r="BF913" s="122"/>
      <c r="BG913" s="122"/>
      <c r="BH913" s="122"/>
      <c r="BI913" s="122"/>
      <c r="BJ913" s="122"/>
      <c r="BK913" s="122"/>
    </row>
    <row r="914" spans="1:63" ht="12.75" x14ac:dyDescent="0.2">
      <c r="A914" s="122"/>
      <c r="B914" s="124"/>
      <c r="C914" s="124"/>
      <c r="D914" s="124"/>
      <c r="E914" s="122"/>
      <c r="F914" s="124"/>
      <c r="G914" s="122"/>
      <c r="H914" s="122"/>
      <c r="I914" s="122"/>
      <c r="J914" s="122"/>
      <c r="K914" s="122"/>
      <c r="L914" s="122"/>
      <c r="M914" s="122"/>
      <c r="N914" s="122"/>
      <c r="O914" s="122"/>
      <c r="P914" s="122"/>
      <c r="Q914" s="122"/>
      <c r="R914" s="122"/>
      <c r="S914" s="122"/>
      <c r="T914" s="122"/>
      <c r="U914" s="122"/>
      <c r="V914" s="122"/>
      <c r="W914" s="122"/>
      <c r="X914" s="122"/>
      <c r="Y914" s="122"/>
      <c r="Z914" s="122"/>
      <c r="AA914" s="122"/>
      <c r="AB914" s="122"/>
      <c r="AC914" s="122"/>
      <c r="AD914" s="122"/>
      <c r="AE914" s="122"/>
      <c r="AF914" s="122"/>
      <c r="AG914" s="122"/>
      <c r="AH914" s="122"/>
      <c r="AI914" s="122"/>
      <c r="AJ914" s="122"/>
      <c r="AK914" s="122"/>
      <c r="AL914" s="122"/>
      <c r="AM914" s="122"/>
      <c r="AN914" s="122"/>
      <c r="AO914" s="122"/>
      <c r="AP914" s="122"/>
      <c r="AQ914" s="122"/>
      <c r="AR914" s="122"/>
      <c r="AS914" s="122"/>
      <c r="AT914" s="122"/>
      <c r="AU914" s="122"/>
      <c r="AV914" s="122"/>
      <c r="AW914" s="122"/>
      <c r="AX914" s="122"/>
      <c r="AY914" s="122"/>
      <c r="AZ914" s="122"/>
      <c r="BA914" s="122"/>
      <c r="BB914" s="122"/>
      <c r="BC914" s="122"/>
      <c r="BD914" s="122"/>
      <c r="BE914" s="122"/>
      <c r="BF914" s="122"/>
      <c r="BG914" s="122"/>
      <c r="BH914" s="122"/>
      <c r="BI914" s="122"/>
      <c r="BJ914" s="122"/>
      <c r="BK914" s="122"/>
    </row>
    <row r="915" spans="1:63" ht="12.75" x14ac:dyDescent="0.2">
      <c r="A915" s="122"/>
      <c r="B915" s="124"/>
      <c r="C915" s="124"/>
      <c r="D915" s="124"/>
      <c r="E915" s="122"/>
      <c r="F915" s="124"/>
      <c r="G915" s="122"/>
      <c r="H915" s="122"/>
      <c r="I915" s="122"/>
      <c r="J915" s="122"/>
      <c r="K915" s="122"/>
      <c r="L915" s="122"/>
      <c r="M915" s="122"/>
      <c r="N915" s="122"/>
      <c r="O915" s="122"/>
      <c r="P915" s="122"/>
      <c r="Q915" s="122"/>
      <c r="R915" s="122"/>
      <c r="S915" s="122"/>
      <c r="T915" s="122"/>
      <c r="U915" s="122"/>
      <c r="V915" s="122"/>
      <c r="W915" s="122"/>
      <c r="X915" s="122"/>
      <c r="Y915" s="122"/>
      <c r="Z915" s="122"/>
      <c r="AA915" s="122"/>
      <c r="AB915" s="122"/>
      <c r="AC915" s="122"/>
      <c r="AD915" s="122"/>
      <c r="AE915" s="122"/>
      <c r="AF915" s="122"/>
      <c r="AG915" s="122"/>
      <c r="AH915" s="122"/>
      <c r="AI915" s="122"/>
      <c r="AJ915" s="122"/>
      <c r="AK915" s="122"/>
      <c r="AL915" s="122"/>
      <c r="AM915" s="122"/>
      <c r="AN915" s="122"/>
      <c r="AO915" s="122"/>
      <c r="AP915" s="122"/>
      <c r="AQ915" s="122"/>
      <c r="AR915" s="122"/>
      <c r="AS915" s="122"/>
      <c r="AT915" s="122"/>
      <c r="AU915" s="122"/>
      <c r="AV915" s="122"/>
      <c r="AW915" s="122"/>
      <c r="AX915" s="122"/>
      <c r="AY915" s="122"/>
      <c r="AZ915" s="122"/>
      <c r="BA915" s="122"/>
      <c r="BB915" s="122"/>
      <c r="BC915" s="122"/>
      <c r="BD915" s="122"/>
      <c r="BE915" s="122"/>
      <c r="BF915" s="122"/>
      <c r="BG915" s="122"/>
      <c r="BH915" s="122"/>
      <c r="BI915" s="122"/>
      <c r="BJ915" s="122"/>
      <c r="BK915" s="122"/>
    </row>
    <row r="916" spans="1:63" ht="12.75" x14ac:dyDescent="0.2">
      <c r="A916" s="122"/>
      <c r="B916" s="124"/>
      <c r="C916" s="124"/>
      <c r="D916" s="124"/>
      <c r="E916" s="122"/>
      <c r="F916" s="124"/>
      <c r="G916" s="122"/>
      <c r="H916" s="122"/>
      <c r="I916" s="122"/>
      <c r="J916" s="122"/>
      <c r="K916" s="122"/>
      <c r="L916" s="122"/>
      <c r="M916" s="122"/>
      <c r="N916" s="122"/>
      <c r="O916" s="122"/>
      <c r="P916" s="122"/>
      <c r="Q916" s="122"/>
      <c r="R916" s="122"/>
      <c r="S916" s="122"/>
      <c r="T916" s="122"/>
      <c r="U916" s="122"/>
      <c r="V916" s="122"/>
      <c r="W916" s="122"/>
      <c r="X916" s="122"/>
      <c r="Y916" s="122"/>
      <c r="Z916" s="122"/>
      <c r="AA916" s="122"/>
      <c r="AB916" s="122"/>
      <c r="AC916" s="122"/>
      <c r="AD916" s="122"/>
      <c r="AE916" s="122"/>
      <c r="AF916" s="122"/>
      <c r="AG916" s="122"/>
      <c r="AH916" s="122"/>
      <c r="AI916" s="122"/>
      <c r="AJ916" s="122"/>
      <c r="AK916" s="122"/>
      <c r="AL916" s="122"/>
      <c r="AM916" s="122"/>
      <c r="AN916" s="122"/>
      <c r="AO916" s="122"/>
      <c r="AP916" s="122"/>
      <c r="AQ916" s="122"/>
      <c r="AR916" s="122"/>
      <c r="AS916" s="122"/>
      <c r="AT916" s="122"/>
      <c r="AU916" s="122"/>
      <c r="AV916" s="122"/>
      <c r="AW916" s="122"/>
      <c r="AX916" s="122"/>
      <c r="AY916" s="122"/>
      <c r="AZ916" s="122"/>
      <c r="BA916" s="122"/>
      <c r="BB916" s="122"/>
      <c r="BC916" s="122"/>
      <c r="BD916" s="122"/>
      <c r="BE916" s="122"/>
      <c r="BF916" s="122"/>
      <c r="BG916" s="122"/>
      <c r="BH916" s="122"/>
      <c r="BI916" s="122"/>
      <c r="BJ916" s="122"/>
      <c r="BK916" s="122"/>
    </row>
    <row r="917" spans="1:63" ht="12.75" x14ac:dyDescent="0.2">
      <c r="A917" s="122"/>
      <c r="B917" s="124"/>
      <c r="C917" s="124"/>
      <c r="D917" s="124"/>
      <c r="E917" s="122"/>
      <c r="F917" s="124"/>
      <c r="G917" s="122"/>
      <c r="H917" s="122"/>
      <c r="I917" s="122"/>
      <c r="J917" s="122"/>
      <c r="K917" s="122"/>
      <c r="L917" s="122"/>
      <c r="M917" s="122"/>
      <c r="N917" s="122"/>
      <c r="O917" s="122"/>
      <c r="P917" s="122"/>
      <c r="Q917" s="122"/>
      <c r="R917" s="122"/>
      <c r="S917" s="122"/>
      <c r="T917" s="122"/>
      <c r="U917" s="122"/>
      <c r="V917" s="122"/>
      <c r="W917" s="122"/>
      <c r="X917" s="122"/>
      <c r="Y917" s="122"/>
      <c r="Z917" s="122"/>
      <c r="AA917" s="122"/>
      <c r="AB917" s="122"/>
      <c r="AC917" s="122"/>
      <c r="AD917" s="122"/>
      <c r="AE917" s="122"/>
      <c r="AF917" s="122"/>
      <c r="AG917" s="122"/>
      <c r="AH917" s="122"/>
      <c r="AI917" s="122"/>
      <c r="AJ917" s="122"/>
      <c r="AK917" s="122"/>
      <c r="AL917" s="122"/>
      <c r="AM917" s="122"/>
      <c r="AN917" s="122"/>
      <c r="AO917" s="122"/>
      <c r="AP917" s="122"/>
      <c r="AQ917" s="122"/>
      <c r="AR917" s="122"/>
      <c r="AS917" s="122"/>
      <c r="AT917" s="122"/>
      <c r="AU917" s="122"/>
      <c r="AV917" s="122"/>
      <c r="AW917" s="122"/>
      <c r="AX917" s="122"/>
      <c r="AY917" s="122"/>
      <c r="AZ917" s="122"/>
      <c r="BA917" s="122"/>
      <c r="BB917" s="122"/>
      <c r="BC917" s="122"/>
      <c r="BD917" s="122"/>
      <c r="BE917" s="122"/>
      <c r="BF917" s="122"/>
      <c r="BG917" s="122"/>
      <c r="BH917" s="122"/>
      <c r="BI917" s="122"/>
      <c r="BJ917" s="122"/>
      <c r="BK917" s="122"/>
    </row>
    <row r="918" spans="1:63" ht="12.75" x14ac:dyDescent="0.2">
      <c r="A918" s="122"/>
      <c r="B918" s="124"/>
      <c r="C918" s="124"/>
      <c r="D918" s="124"/>
      <c r="E918" s="122"/>
      <c r="F918" s="124"/>
      <c r="G918" s="122"/>
      <c r="H918" s="122"/>
      <c r="I918" s="122"/>
      <c r="J918" s="122"/>
      <c r="K918" s="122"/>
      <c r="L918" s="122"/>
      <c r="M918" s="122"/>
      <c r="N918" s="122"/>
      <c r="O918" s="122"/>
      <c r="P918" s="122"/>
      <c r="Q918" s="122"/>
      <c r="R918" s="122"/>
      <c r="S918" s="122"/>
      <c r="T918" s="122"/>
      <c r="U918" s="122"/>
      <c r="V918" s="122"/>
      <c r="W918" s="122"/>
      <c r="X918" s="122"/>
      <c r="Y918" s="122"/>
      <c r="Z918" s="122"/>
      <c r="AA918" s="122"/>
      <c r="AB918" s="122"/>
      <c r="AC918" s="122"/>
      <c r="AD918" s="122"/>
      <c r="AE918" s="122"/>
      <c r="AF918" s="122"/>
      <c r="AG918" s="122"/>
      <c r="AH918" s="122"/>
      <c r="AI918" s="122"/>
      <c r="AJ918" s="122"/>
      <c r="AK918" s="122"/>
      <c r="AL918" s="122"/>
      <c r="AM918" s="122"/>
      <c r="AN918" s="122"/>
      <c r="AO918" s="122"/>
      <c r="AP918" s="122"/>
      <c r="AQ918" s="122"/>
      <c r="AR918" s="122"/>
      <c r="AS918" s="122"/>
      <c r="AT918" s="122"/>
      <c r="AU918" s="122"/>
      <c r="AV918" s="122"/>
      <c r="AW918" s="122"/>
      <c r="AX918" s="122"/>
      <c r="AY918" s="122"/>
      <c r="AZ918" s="122"/>
      <c r="BA918" s="122"/>
      <c r="BB918" s="122"/>
      <c r="BC918" s="122"/>
      <c r="BD918" s="122"/>
      <c r="BE918" s="122"/>
      <c r="BF918" s="122"/>
      <c r="BG918" s="122"/>
      <c r="BH918" s="122"/>
      <c r="BI918" s="122"/>
      <c r="BJ918" s="122"/>
      <c r="BK918" s="122"/>
    </row>
    <row r="919" spans="1:63" ht="12.75" x14ac:dyDescent="0.2">
      <c r="A919" s="122"/>
      <c r="B919" s="124"/>
      <c r="C919" s="124"/>
      <c r="D919" s="124"/>
      <c r="E919" s="122"/>
      <c r="F919" s="124"/>
      <c r="G919" s="122"/>
      <c r="H919" s="122"/>
      <c r="I919" s="122"/>
      <c r="J919" s="122"/>
      <c r="K919" s="122"/>
      <c r="L919" s="122"/>
      <c r="M919" s="122"/>
      <c r="N919" s="122"/>
      <c r="O919" s="122"/>
      <c r="P919" s="122"/>
      <c r="Q919" s="122"/>
      <c r="R919" s="122"/>
      <c r="S919" s="122"/>
      <c r="T919" s="122"/>
      <c r="U919" s="122"/>
      <c r="V919" s="122"/>
      <c r="W919" s="122"/>
      <c r="X919" s="122"/>
      <c r="Y919" s="122"/>
      <c r="Z919" s="122"/>
      <c r="AA919" s="122"/>
      <c r="AB919" s="122"/>
      <c r="AC919" s="122"/>
      <c r="AD919" s="122"/>
      <c r="AE919" s="122"/>
      <c r="AF919" s="122"/>
      <c r="AG919" s="122"/>
      <c r="AH919" s="122"/>
      <c r="AI919" s="122"/>
      <c r="AJ919" s="122"/>
      <c r="AK919" s="122"/>
      <c r="AL919" s="122"/>
      <c r="AM919" s="122"/>
      <c r="AN919" s="122"/>
      <c r="AO919" s="122"/>
      <c r="AP919" s="122"/>
      <c r="AQ919" s="122"/>
      <c r="AR919" s="122"/>
      <c r="AS919" s="122"/>
      <c r="AT919" s="122"/>
      <c r="AU919" s="122"/>
      <c r="AV919" s="122"/>
      <c r="AW919" s="122"/>
      <c r="AX919" s="122"/>
      <c r="AY919" s="122"/>
      <c r="AZ919" s="122"/>
      <c r="BA919" s="122"/>
      <c r="BB919" s="122"/>
      <c r="BC919" s="122"/>
      <c r="BD919" s="122"/>
      <c r="BE919" s="122"/>
      <c r="BF919" s="122"/>
      <c r="BG919" s="122"/>
      <c r="BH919" s="122"/>
      <c r="BI919" s="122"/>
      <c r="BJ919" s="122"/>
      <c r="BK919" s="122"/>
    </row>
    <row r="920" spans="1:63" ht="12.75" x14ac:dyDescent="0.2">
      <c r="A920" s="122"/>
      <c r="B920" s="124"/>
      <c r="C920" s="124"/>
      <c r="D920" s="124"/>
      <c r="E920" s="122"/>
      <c r="F920" s="124"/>
      <c r="G920" s="122"/>
      <c r="H920" s="122"/>
      <c r="I920" s="122"/>
      <c r="J920" s="122"/>
      <c r="K920" s="122"/>
      <c r="L920" s="122"/>
      <c r="M920" s="122"/>
      <c r="N920" s="122"/>
      <c r="O920" s="122"/>
      <c r="P920" s="122"/>
      <c r="Q920" s="122"/>
      <c r="R920" s="122"/>
      <c r="S920" s="122"/>
      <c r="T920" s="122"/>
      <c r="U920" s="122"/>
      <c r="V920" s="122"/>
      <c r="W920" s="122"/>
      <c r="X920" s="122"/>
      <c r="Y920" s="122"/>
      <c r="Z920" s="122"/>
      <c r="AA920" s="122"/>
      <c r="AB920" s="122"/>
      <c r="AC920" s="122"/>
      <c r="AD920" s="122"/>
      <c r="AE920" s="122"/>
      <c r="AF920" s="122"/>
      <c r="AG920" s="122"/>
      <c r="AH920" s="122"/>
      <c r="AI920" s="122"/>
      <c r="AJ920" s="122"/>
      <c r="AK920" s="122"/>
      <c r="AL920" s="122"/>
      <c r="AM920" s="122"/>
      <c r="AN920" s="122"/>
      <c r="AO920" s="122"/>
      <c r="AP920" s="122"/>
      <c r="AQ920" s="122"/>
      <c r="AR920" s="122"/>
      <c r="AS920" s="122"/>
      <c r="AT920" s="122"/>
      <c r="AU920" s="122"/>
      <c r="AV920" s="122"/>
      <c r="AW920" s="122"/>
      <c r="AX920" s="122"/>
      <c r="AY920" s="122"/>
      <c r="AZ920" s="122"/>
      <c r="BA920" s="122"/>
      <c r="BB920" s="122"/>
      <c r="BC920" s="122"/>
      <c r="BD920" s="122"/>
      <c r="BE920" s="122"/>
      <c r="BF920" s="122"/>
      <c r="BG920" s="122"/>
      <c r="BH920" s="122"/>
      <c r="BI920" s="122"/>
      <c r="BJ920" s="122"/>
      <c r="BK920" s="122"/>
    </row>
    <row r="921" spans="1:63" ht="12.75" x14ac:dyDescent="0.2">
      <c r="A921" s="122"/>
      <c r="B921" s="124"/>
      <c r="C921" s="124"/>
      <c r="D921" s="124"/>
      <c r="E921" s="122"/>
      <c r="F921" s="124"/>
      <c r="G921" s="122"/>
      <c r="H921" s="122"/>
      <c r="I921" s="122"/>
      <c r="J921" s="122"/>
      <c r="K921" s="122"/>
      <c r="L921" s="122"/>
      <c r="M921" s="122"/>
      <c r="N921" s="122"/>
      <c r="O921" s="122"/>
      <c r="P921" s="122"/>
      <c r="Q921" s="122"/>
      <c r="R921" s="122"/>
      <c r="S921" s="122"/>
      <c r="T921" s="122"/>
      <c r="U921" s="122"/>
      <c r="V921" s="122"/>
      <c r="W921" s="122"/>
      <c r="X921" s="122"/>
      <c r="Y921" s="122"/>
      <c r="Z921" s="122"/>
      <c r="AA921" s="122"/>
      <c r="AB921" s="122"/>
      <c r="AC921" s="122"/>
      <c r="AD921" s="122"/>
      <c r="AE921" s="122"/>
      <c r="AF921" s="122"/>
      <c r="AG921" s="122"/>
      <c r="AH921" s="122"/>
      <c r="AI921" s="122"/>
      <c r="AJ921" s="122"/>
      <c r="AK921" s="122"/>
      <c r="AL921" s="122"/>
      <c r="AM921" s="122"/>
      <c r="AN921" s="122"/>
      <c r="AO921" s="122"/>
      <c r="AP921" s="122"/>
      <c r="AQ921" s="122"/>
      <c r="AR921" s="122"/>
      <c r="AS921" s="122"/>
      <c r="AT921" s="122"/>
      <c r="AU921" s="122"/>
      <c r="AV921" s="122"/>
      <c r="AW921" s="122"/>
      <c r="AX921" s="122"/>
      <c r="AY921" s="122"/>
      <c r="AZ921" s="122"/>
      <c r="BA921" s="122"/>
      <c r="BB921" s="122"/>
      <c r="BC921" s="122"/>
      <c r="BD921" s="122"/>
      <c r="BE921" s="122"/>
      <c r="BF921" s="122"/>
      <c r="BG921" s="122"/>
      <c r="BH921" s="122"/>
      <c r="BI921" s="122"/>
      <c r="BJ921" s="122"/>
      <c r="BK921" s="122"/>
    </row>
    <row r="922" spans="1:63" ht="12.75" x14ac:dyDescent="0.2">
      <c r="A922" s="122"/>
      <c r="B922" s="124"/>
      <c r="C922" s="124"/>
      <c r="D922" s="124"/>
      <c r="E922" s="122"/>
      <c r="F922" s="124"/>
      <c r="G922" s="122"/>
      <c r="H922" s="122"/>
      <c r="I922" s="122"/>
      <c r="J922" s="122"/>
      <c r="K922" s="122"/>
      <c r="L922" s="122"/>
      <c r="M922" s="122"/>
      <c r="N922" s="122"/>
      <c r="O922" s="122"/>
      <c r="P922" s="122"/>
      <c r="Q922" s="122"/>
      <c r="R922" s="122"/>
      <c r="S922" s="122"/>
      <c r="T922" s="122"/>
      <c r="U922" s="122"/>
      <c r="V922" s="122"/>
      <c r="W922" s="122"/>
      <c r="X922" s="122"/>
      <c r="Y922" s="122"/>
      <c r="Z922" s="122"/>
      <c r="AA922" s="122"/>
      <c r="AB922" s="122"/>
      <c r="AC922" s="122"/>
      <c r="AD922" s="122"/>
      <c r="AE922" s="122"/>
      <c r="AF922" s="122"/>
      <c r="AG922" s="122"/>
      <c r="AH922" s="122"/>
      <c r="AI922" s="122"/>
      <c r="AJ922" s="122"/>
      <c r="AK922" s="122"/>
      <c r="AL922" s="122"/>
      <c r="AM922" s="122"/>
      <c r="AN922" s="122"/>
      <c r="AO922" s="122"/>
      <c r="AP922" s="122"/>
      <c r="AQ922" s="122"/>
      <c r="AR922" s="122"/>
      <c r="AS922" s="122"/>
      <c r="AT922" s="122"/>
      <c r="AU922" s="122"/>
      <c r="AV922" s="122"/>
      <c r="AW922" s="122"/>
      <c r="AX922" s="122"/>
      <c r="AY922" s="122"/>
      <c r="AZ922" s="122"/>
      <c r="BA922" s="122"/>
      <c r="BB922" s="122"/>
      <c r="BC922" s="122"/>
      <c r="BD922" s="122"/>
      <c r="BE922" s="122"/>
      <c r="BF922" s="122"/>
      <c r="BG922" s="122"/>
      <c r="BH922" s="122"/>
      <c r="BI922" s="122"/>
      <c r="BJ922" s="122"/>
      <c r="BK922" s="122"/>
    </row>
    <row r="923" spans="1:63" ht="12.75" x14ac:dyDescent="0.2">
      <c r="A923" s="122"/>
      <c r="B923" s="124"/>
      <c r="C923" s="124"/>
      <c r="D923" s="124"/>
      <c r="E923" s="122"/>
      <c r="F923" s="124"/>
      <c r="G923" s="122"/>
      <c r="H923" s="122"/>
      <c r="I923" s="122"/>
      <c r="J923" s="122"/>
      <c r="K923" s="122"/>
      <c r="L923" s="122"/>
      <c r="M923" s="122"/>
      <c r="N923" s="122"/>
      <c r="O923" s="122"/>
      <c r="P923" s="122"/>
      <c r="Q923" s="122"/>
      <c r="R923" s="122"/>
      <c r="S923" s="122"/>
      <c r="T923" s="122"/>
      <c r="U923" s="122"/>
      <c r="V923" s="122"/>
      <c r="W923" s="122"/>
      <c r="X923" s="122"/>
      <c r="Y923" s="122"/>
      <c r="Z923" s="122"/>
      <c r="AA923" s="122"/>
      <c r="AB923" s="122"/>
      <c r="AC923" s="122"/>
      <c r="AD923" s="122"/>
      <c r="AE923" s="122"/>
      <c r="AF923" s="122"/>
      <c r="AG923" s="122"/>
      <c r="AH923" s="122"/>
      <c r="AI923" s="122"/>
      <c r="AJ923" s="122"/>
      <c r="AK923" s="122"/>
      <c r="AL923" s="122"/>
      <c r="AM923" s="122"/>
      <c r="AN923" s="122"/>
      <c r="AO923" s="122"/>
      <c r="AP923" s="122"/>
      <c r="AQ923" s="122"/>
      <c r="AR923" s="122"/>
      <c r="AS923" s="122"/>
      <c r="AT923" s="122"/>
      <c r="AU923" s="122"/>
      <c r="AV923" s="122"/>
      <c r="AW923" s="122"/>
      <c r="AX923" s="122"/>
      <c r="AY923" s="122"/>
      <c r="AZ923" s="122"/>
      <c r="BA923" s="122"/>
      <c r="BB923" s="122"/>
      <c r="BC923" s="122"/>
      <c r="BD923" s="122"/>
      <c r="BE923" s="122"/>
      <c r="BF923" s="122"/>
      <c r="BG923" s="122"/>
      <c r="BH923" s="122"/>
      <c r="BI923" s="122"/>
      <c r="BJ923" s="122"/>
      <c r="BK923" s="122"/>
    </row>
    <row r="924" spans="1:63" ht="12.75" x14ac:dyDescent="0.2">
      <c r="A924" s="122"/>
      <c r="B924" s="124"/>
      <c r="C924" s="124"/>
      <c r="D924" s="124"/>
      <c r="E924" s="122"/>
      <c r="F924" s="124"/>
      <c r="G924" s="122"/>
      <c r="H924" s="122"/>
      <c r="I924" s="122"/>
      <c r="J924" s="122"/>
      <c r="K924" s="122"/>
      <c r="L924" s="122"/>
      <c r="M924" s="122"/>
      <c r="N924" s="122"/>
      <c r="O924" s="122"/>
      <c r="P924" s="122"/>
      <c r="Q924" s="122"/>
      <c r="R924" s="122"/>
      <c r="S924" s="122"/>
      <c r="T924" s="122"/>
      <c r="U924" s="122"/>
      <c r="V924" s="122"/>
      <c r="W924" s="122"/>
      <c r="X924" s="122"/>
      <c r="Y924" s="122"/>
      <c r="Z924" s="122"/>
      <c r="AA924" s="122"/>
      <c r="AB924" s="122"/>
      <c r="AC924" s="122"/>
      <c r="AD924" s="122"/>
      <c r="AE924" s="122"/>
      <c r="AF924" s="122"/>
      <c r="AG924" s="122"/>
      <c r="AH924" s="122"/>
      <c r="AI924" s="122"/>
      <c r="AJ924" s="122"/>
      <c r="AK924" s="122"/>
      <c r="AL924" s="122"/>
      <c r="AM924" s="122"/>
      <c r="AN924" s="122"/>
      <c r="AO924" s="122"/>
      <c r="AP924" s="122"/>
      <c r="AQ924" s="122"/>
      <c r="AR924" s="122"/>
      <c r="AS924" s="122"/>
      <c r="AT924" s="122"/>
      <c r="AU924" s="122"/>
      <c r="AV924" s="122"/>
      <c r="AW924" s="122"/>
      <c r="AX924" s="122"/>
      <c r="AY924" s="122"/>
      <c r="AZ924" s="122"/>
      <c r="BA924" s="122"/>
      <c r="BB924" s="122"/>
      <c r="BC924" s="122"/>
      <c r="BD924" s="122"/>
      <c r="BE924" s="122"/>
      <c r="BF924" s="122"/>
      <c r="BG924" s="122"/>
      <c r="BH924" s="122"/>
      <c r="BI924" s="122"/>
      <c r="BJ924" s="122"/>
      <c r="BK924" s="122"/>
    </row>
    <row r="925" spans="1:63" ht="12.75" x14ac:dyDescent="0.2">
      <c r="A925" s="122"/>
      <c r="B925" s="124"/>
      <c r="C925" s="124"/>
      <c r="D925" s="124"/>
      <c r="E925" s="122"/>
      <c r="F925" s="124"/>
      <c r="G925" s="122"/>
      <c r="H925" s="122"/>
      <c r="I925" s="122"/>
      <c r="J925" s="122"/>
      <c r="K925" s="122"/>
      <c r="L925" s="122"/>
      <c r="M925" s="122"/>
      <c r="N925" s="122"/>
      <c r="O925" s="122"/>
      <c r="P925" s="122"/>
      <c r="Q925" s="122"/>
      <c r="R925" s="122"/>
      <c r="S925" s="122"/>
      <c r="T925" s="122"/>
      <c r="U925" s="122"/>
      <c r="V925" s="122"/>
      <c r="W925" s="122"/>
      <c r="X925" s="122"/>
      <c r="Y925" s="122"/>
      <c r="Z925" s="122"/>
      <c r="AA925" s="122"/>
      <c r="AB925" s="122"/>
      <c r="AC925" s="122"/>
      <c r="AD925" s="122"/>
      <c r="AE925" s="122"/>
      <c r="AF925" s="122"/>
      <c r="AG925" s="122"/>
      <c r="AH925" s="122"/>
      <c r="AI925" s="122"/>
      <c r="AJ925" s="122"/>
      <c r="AK925" s="122"/>
      <c r="AL925" s="122"/>
      <c r="AM925" s="122"/>
      <c r="AN925" s="122"/>
      <c r="AO925" s="122"/>
      <c r="AP925" s="122"/>
      <c r="AQ925" s="122"/>
      <c r="AR925" s="122"/>
      <c r="AS925" s="122"/>
      <c r="AT925" s="122"/>
      <c r="AU925" s="122"/>
      <c r="AV925" s="122"/>
      <c r="AW925" s="122"/>
      <c r="AX925" s="122"/>
      <c r="AY925" s="122"/>
      <c r="AZ925" s="122"/>
      <c r="BA925" s="122"/>
      <c r="BB925" s="122"/>
      <c r="BC925" s="122"/>
      <c r="BD925" s="122"/>
      <c r="BE925" s="122"/>
      <c r="BF925" s="122"/>
      <c r="BG925" s="122"/>
      <c r="BH925" s="122"/>
      <c r="BI925" s="122"/>
      <c r="BJ925" s="122"/>
      <c r="BK925" s="122"/>
    </row>
    <row r="926" spans="1:63" ht="12.75" x14ac:dyDescent="0.2">
      <c r="A926" s="122"/>
      <c r="B926" s="124"/>
      <c r="C926" s="124"/>
      <c r="D926" s="124"/>
      <c r="E926" s="122"/>
      <c r="F926" s="124"/>
      <c r="G926" s="122"/>
      <c r="H926" s="122"/>
      <c r="I926" s="122"/>
      <c r="J926" s="122"/>
      <c r="K926" s="122"/>
      <c r="L926" s="122"/>
      <c r="M926" s="122"/>
      <c r="N926" s="122"/>
      <c r="O926" s="122"/>
      <c r="P926" s="122"/>
      <c r="Q926" s="122"/>
      <c r="R926" s="122"/>
      <c r="S926" s="122"/>
      <c r="T926" s="122"/>
      <c r="U926" s="122"/>
      <c r="V926" s="122"/>
      <c r="W926" s="122"/>
      <c r="X926" s="122"/>
      <c r="Y926" s="122"/>
      <c r="Z926" s="122"/>
      <c r="AA926" s="122"/>
      <c r="AB926" s="122"/>
      <c r="AC926" s="122"/>
      <c r="AD926" s="122"/>
      <c r="AE926" s="122"/>
      <c r="AF926" s="122"/>
      <c r="AG926" s="122"/>
      <c r="AH926" s="122"/>
      <c r="AI926" s="122"/>
      <c r="AJ926" s="122"/>
      <c r="AK926" s="122"/>
      <c r="AL926" s="122"/>
      <c r="AM926" s="122"/>
      <c r="AN926" s="122"/>
      <c r="AO926" s="122"/>
      <c r="AP926" s="122"/>
      <c r="AQ926" s="122"/>
      <c r="AR926" s="122"/>
      <c r="AS926" s="122"/>
      <c r="AT926" s="122"/>
      <c r="AU926" s="122"/>
      <c r="AV926" s="122"/>
      <c r="AW926" s="122"/>
      <c r="AX926" s="122"/>
      <c r="AY926" s="122"/>
      <c r="AZ926" s="122"/>
      <c r="BA926" s="122"/>
      <c r="BB926" s="122"/>
      <c r="BC926" s="122"/>
      <c r="BD926" s="122"/>
      <c r="BE926" s="122"/>
      <c r="BF926" s="122"/>
      <c r="BG926" s="122"/>
      <c r="BH926" s="122"/>
      <c r="BI926" s="122"/>
      <c r="BJ926" s="122"/>
      <c r="BK926" s="122"/>
    </row>
    <row r="927" spans="1:63" ht="12.75" x14ac:dyDescent="0.2">
      <c r="A927" s="122"/>
      <c r="B927" s="124"/>
      <c r="C927" s="124"/>
      <c r="D927" s="124"/>
      <c r="E927" s="122"/>
      <c r="F927" s="124"/>
      <c r="G927" s="122"/>
      <c r="H927" s="122"/>
      <c r="I927" s="122"/>
      <c r="J927" s="122"/>
      <c r="K927" s="122"/>
      <c r="L927" s="122"/>
      <c r="M927" s="122"/>
      <c r="N927" s="122"/>
      <c r="O927" s="122"/>
      <c r="P927" s="122"/>
      <c r="Q927" s="122"/>
      <c r="R927" s="122"/>
      <c r="S927" s="122"/>
      <c r="T927" s="122"/>
      <c r="U927" s="122"/>
      <c r="V927" s="122"/>
      <c r="W927" s="122"/>
      <c r="X927" s="122"/>
      <c r="Y927" s="122"/>
      <c r="Z927" s="122"/>
      <c r="AA927" s="122"/>
      <c r="AB927" s="122"/>
      <c r="AC927" s="122"/>
      <c r="AD927" s="122"/>
      <c r="AE927" s="122"/>
      <c r="AF927" s="122"/>
      <c r="AG927" s="122"/>
      <c r="AH927" s="122"/>
      <c r="AI927" s="122"/>
      <c r="AJ927" s="122"/>
      <c r="AK927" s="122"/>
      <c r="AL927" s="122"/>
      <c r="AM927" s="122"/>
      <c r="AN927" s="122"/>
      <c r="AO927" s="122"/>
      <c r="AP927" s="122"/>
      <c r="AQ927" s="122"/>
      <c r="AR927" s="122"/>
      <c r="AS927" s="122"/>
      <c r="AT927" s="122"/>
      <c r="AU927" s="122"/>
      <c r="AV927" s="122"/>
      <c r="AW927" s="122"/>
      <c r="AX927" s="122"/>
      <c r="AY927" s="122"/>
      <c r="AZ927" s="122"/>
      <c r="BA927" s="122"/>
      <c r="BB927" s="122"/>
      <c r="BC927" s="122"/>
      <c r="BD927" s="122"/>
      <c r="BE927" s="122"/>
      <c r="BF927" s="122"/>
      <c r="BG927" s="122"/>
      <c r="BH927" s="122"/>
      <c r="BI927" s="122"/>
      <c r="BJ927" s="122"/>
      <c r="BK927" s="122"/>
    </row>
    <row r="928" spans="1:63" ht="12.75" x14ac:dyDescent="0.2">
      <c r="A928" s="122"/>
      <c r="B928" s="124"/>
      <c r="C928" s="124"/>
      <c r="D928" s="124"/>
      <c r="E928" s="122"/>
      <c r="F928" s="124"/>
      <c r="G928" s="122"/>
      <c r="H928" s="122"/>
      <c r="I928" s="122"/>
      <c r="J928" s="122"/>
      <c r="K928" s="122"/>
      <c r="L928" s="122"/>
      <c r="M928" s="122"/>
      <c r="N928" s="122"/>
      <c r="O928" s="122"/>
      <c r="P928" s="122"/>
      <c r="Q928" s="122"/>
      <c r="R928" s="122"/>
      <c r="S928" s="122"/>
      <c r="T928" s="122"/>
      <c r="U928" s="122"/>
      <c r="V928" s="122"/>
      <c r="W928" s="122"/>
      <c r="X928" s="122"/>
      <c r="Y928" s="122"/>
      <c r="Z928" s="122"/>
      <c r="AA928" s="122"/>
      <c r="AB928" s="122"/>
      <c r="AC928" s="122"/>
      <c r="AD928" s="122"/>
      <c r="AE928" s="122"/>
      <c r="AF928" s="122"/>
      <c r="AG928" s="122"/>
      <c r="AH928" s="122"/>
      <c r="AI928" s="122"/>
      <c r="AJ928" s="122"/>
      <c r="AK928" s="122"/>
      <c r="AL928" s="122"/>
      <c r="AM928" s="122"/>
      <c r="AN928" s="122"/>
      <c r="AO928" s="122"/>
      <c r="AP928" s="122"/>
      <c r="AQ928" s="122"/>
      <c r="AR928" s="122"/>
      <c r="AS928" s="122"/>
      <c r="AT928" s="122"/>
      <c r="AU928" s="122"/>
      <c r="AV928" s="122"/>
      <c r="AW928" s="122"/>
      <c r="AX928" s="122"/>
      <c r="AY928" s="122"/>
      <c r="AZ928" s="122"/>
      <c r="BA928" s="122"/>
      <c r="BB928" s="122"/>
      <c r="BC928" s="122"/>
      <c r="BD928" s="122"/>
      <c r="BE928" s="122"/>
      <c r="BF928" s="122"/>
      <c r="BG928" s="122"/>
      <c r="BH928" s="122"/>
      <c r="BI928" s="122"/>
      <c r="BJ928" s="122"/>
      <c r="BK928" s="122"/>
    </row>
    <row r="929" spans="1:63" ht="12.75" x14ac:dyDescent="0.2">
      <c r="A929" s="122"/>
      <c r="B929" s="124"/>
      <c r="C929" s="124"/>
      <c r="D929" s="124"/>
      <c r="E929" s="122"/>
      <c r="F929" s="124"/>
      <c r="G929" s="122"/>
      <c r="H929" s="122"/>
      <c r="I929" s="122"/>
      <c r="J929" s="122"/>
      <c r="K929" s="122"/>
      <c r="L929" s="122"/>
      <c r="M929" s="122"/>
      <c r="N929" s="122"/>
      <c r="O929" s="122"/>
      <c r="P929" s="122"/>
      <c r="Q929" s="122"/>
      <c r="R929" s="122"/>
      <c r="S929" s="122"/>
      <c r="T929" s="122"/>
      <c r="U929" s="122"/>
      <c r="V929" s="122"/>
      <c r="W929" s="122"/>
      <c r="X929" s="122"/>
      <c r="Y929" s="122"/>
      <c r="Z929" s="122"/>
      <c r="AA929" s="122"/>
      <c r="AB929" s="122"/>
      <c r="AC929" s="122"/>
      <c r="AD929" s="122"/>
      <c r="AE929" s="122"/>
      <c r="AF929" s="122"/>
      <c r="AG929" s="122"/>
      <c r="AH929" s="122"/>
      <c r="AI929" s="122"/>
      <c r="AJ929" s="122"/>
      <c r="AK929" s="122"/>
      <c r="AL929" s="122"/>
      <c r="AM929" s="122"/>
      <c r="AN929" s="122"/>
      <c r="AO929" s="122"/>
      <c r="AP929" s="122"/>
      <c r="AQ929" s="122"/>
      <c r="AR929" s="122"/>
      <c r="AS929" s="122"/>
      <c r="AT929" s="122"/>
      <c r="AU929" s="122"/>
      <c r="AV929" s="122"/>
      <c r="AW929" s="122"/>
      <c r="AX929" s="122"/>
      <c r="AY929" s="122"/>
      <c r="AZ929" s="122"/>
      <c r="BA929" s="122"/>
      <c r="BB929" s="122"/>
      <c r="BC929" s="122"/>
      <c r="BD929" s="122"/>
      <c r="BE929" s="122"/>
      <c r="BF929" s="122"/>
      <c r="BG929" s="122"/>
      <c r="BH929" s="122"/>
      <c r="BI929" s="122"/>
      <c r="BJ929" s="122"/>
      <c r="BK929" s="122"/>
    </row>
    <row r="930" spans="1:63" ht="12.75" x14ac:dyDescent="0.2">
      <c r="A930" s="122"/>
      <c r="B930" s="124"/>
      <c r="C930" s="124"/>
      <c r="D930" s="124"/>
      <c r="E930" s="122"/>
      <c r="F930" s="124"/>
      <c r="G930" s="122"/>
      <c r="H930" s="122"/>
      <c r="I930" s="122"/>
      <c r="J930" s="122"/>
      <c r="K930" s="122"/>
      <c r="L930" s="122"/>
      <c r="M930" s="122"/>
      <c r="N930" s="122"/>
      <c r="O930" s="122"/>
      <c r="P930" s="122"/>
      <c r="Q930" s="122"/>
      <c r="R930" s="122"/>
      <c r="S930" s="122"/>
      <c r="T930" s="122"/>
      <c r="U930" s="122"/>
      <c r="V930" s="122"/>
      <c r="W930" s="122"/>
      <c r="X930" s="122"/>
      <c r="Y930" s="122"/>
      <c r="Z930" s="122"/>
      <c r="AA930" s="122"/>
      <c r="AB930" s="122"/>
      <c r="AC930" s="122"/>
      <c r="AD930" s="122"/>
      <c r="AE930" s="122"/>
      <c r="AF930" s="122"/>
      <c r="AG930" s="122"/>
      <c r="AH930" s="122"/>
      <c r="AI930" s="122"/>
      <c r="AJ930" s="122"/>
      <c r="AK930" s="122"/>
      <c r="AL930" s="122"/>
      <c r="AM930" s="122"/>
      <c r="AN930" s="122"/>
      <c r="AO930" s="122"/>
      <c r="AP930" s="122"/>
      <c r="AQ930" s="122"/>
      <c r="AR930" s="122"/>
      <c r="AS930" s="122"/>
      <c r="AT930" s="122"/>
      <c r="AU930" s="122"/>
      <c r="AV930" s="122"/>
      <c r="AW930" s="122"/>
      <c r="AX930" s="122"/>
      <c r="AY930" s="122"/>
      <c r="AZ930" s="122"/>
      <c r="BA930" s="122"/>
      <c r="BB930" s="122"/>
      <c r="BC930" s="122"/>
      <c r="BD930" s="122"/>
      <c r="BE930" s="122"/>
      <c r="BF930" s="122"/>
      <c r="BG930" s="122"/>
      <c r="BH930" s="122"/>
      <c r="BI930" s="122"/>
      <c r="BJ930" s="122"/>
      <c r="BK930" s="122"/>
    </row>
    <row r="931" spans="1:63" ht="12.75" x14ac:dyDescent="0.2">
      <c r="A931" s="122"/>
      <c r="B931" s="124"/>
      <c r="C931" s="124"/>
      <c r="D931" s="124"/>
      <c r="E931" s="122"/>
      <c r="F931" s="124"/>
      <c r="G931" s="122"/>
      <c r="H931" s="122"/>
      <c r="I931" s="122"/>
      <c r="J931" s="122"/>
      <c r="K931" s="122"/>
      <c r="L931" s="122"/>
      <c r="M931" s="122"/>
      <c r="N931" s="122"/>
      <c r="O931" s="122"/>
      <c r="P931" s="122"/>
      <c r="Q931" s="122"/>
      <c r="R931" s="122"/>
      <c r="S931" s="122"/>
      <c r="T931" s="122"/>
      <c r="U931" s="122"/>
      <c r="V931" s="122"/>
      <c r="W931" s="122"/>
      <c r="X931" s="122"/>
      <c r="Y931" s="122"/>
      <c r="Z931" s="122"/>
      <c r="AA931" s="122"/>
      <c r="AB931" s="122"/>
      <c r="AC931" s="122"/>
      <c r="AD931" s="122"/>
      <c r="AE931" s="122"/>
      <c r="AF931" s="122"/>
      <c r="AG931" s="122"/>
      <c r="AH931" s="122"/>
      <c r="AI931" s="122"/>
      <c r="AJ931" s="122"/>
      <c r="AK931" s="122"/>
      <c r="AL931" s="122"/>
      <c r="AM931" s="122"/>
      <c r="AN931" s="122"/>
      <c r="AO931" s="122"/>
      <c r="AP931" s="122"/>
      <c r="AQ931" s="122"/>
      <c r="AR931" s="122"/>
      <c r="AS931" s="122"/>
      <c r="AT931" s="122"/>
      <c r="AU931" s="122"/>
      <c r="AV931" s="122"/>
      <c r="AW931" s="122"/>
      <c r="AX931" s="122"/>
      <c r="AY931" s="122"/>
      <c r="AZ931" s="122"/>
      <c r="BA931" s="122"/>
      <c r="BB931" s="122"/>
      <c r="BC931" s="122"/>
      <c r="BD931" s="122"/>
      <c r="BE931" s="122"/>
      <c r="BF931" s="122"/>
      <c r="BG931" s="122"/>
      <c r="BH931" s="122"/>
      <c r="BI931" s="122"/>
      <c r="BJ931" s="122"/>
      <c r="BK931" s="122"/>
    </row>
    <row r="932" spans="1:63" ht="12.75" x14ac:dyDescent="0.2">
      <c r="A932" s="122"/>
      <c r="B932" s="124"/>
      <c r="C932" s="124"/>
      <c r="D932" s="124"/>
      <c r="E932" s="122"/>
      <c r="F932" s="124"/>
      <c r="G932" s="122"/>
      <c r="H932" s="122"/>
      <c r="I932" s="122"/>
      <c r="J932" s="122"/>
      <c r="K932" s="122"/>
      <c r="L932" s="122"/>
      <c r="M932" s="122"/>
      <c r="N932" s="122"/>
      <c r="O932" s="122"/>
      <c r="P932" s="122"/>
      <c r="Q932" s="122"/>
      <c r="R932" s="122"/>
      <c r="S932" s="122"/>
      <c r="T932" s="122"/>
      <c r="U932" s="122"/>
      <c r="V932" s="122"/>
      <c r="W932" s="122"/>
      <c r="X932" s="122"/>
      <c r="Y932" s="122"/>
      <c r="Z932" s="122"/>
      <c r="AA932" s="122"/>
      <c r="AB932" s="122"/>
      <c r="AC932" s="122"/>
      <c r="AD932" s="122"/>
      <c r="AE932" s="122"/>
      <c r="AF932" s="122"/>
      <c r="AG932" s="122"/>
      <c r="AH932" s="122"/>
      <c r="AI932" s="122"/>
      <c r="AJ932" s="122"/>
      <c r="AK932" s="122"/>
      <c r="AL932" s="122"/>
      <c r="AM932" s="122"/>
      <c r="AN932" s="122"/>
      <c r="AO932" s="122"/>
      <c r="AP932" s="122"/>
      <c r="AQ932" s="122"/>
      <c r="AR932" s="122"/>
      <c r="AS932" s="122"/>
      <c r="AT932" s="122"/>
      <c r="AU932" s="122"/>
      <c r="AV932" s="122"/>
      <c r="AW932" s="122"/>
      <c r="AX932" s="122"/>
      <c r="AY932" s="122"/>
      <c r="AZ932" s="122"/>
      <c r="BA932" s="122"/>
      <c r="BB932" s="122"/>
      <c r="BC932" s="122"/>
      <c r="BD932" s="122"/>
      <c r="BE932" s="122"/>
      <c r="BF932" s="122"/>
      <c r="BG932" s="122"/>
      <c r="BH932" s="122"/>
      <c r="BI932" s="122"/>
      <c r="BJ932" s="122"/>
      <c r="BK932" s="122"/>
    </row>
    <row r="933" spans="1:63" ht="12.75" x14ac:dyDescent="0.2">
      <c r="A933" s="122"/>
      <c r="B933" s="124"/>
      <c r="C933" s="124"/>
      <c r="D933" s="124"/>
      <c r="E933" s="122"/>
      <c r="F933" s="124"/>
      <c r="G933" s="122"/>
      <c r="H933" s="122"/>
      <c r="I933" s="122"/>
      <c r="J933" s="122"/>
      <c r="K933" s="122"/>
      <c r="L933" s="122"/>
      <c r="M933" s="122"/>
      <c r="N933" s="122"/>
      <c r="O933" s="122"/>
      <c r="P933" s="122"/>
      <c r="Q933" s="122"/>
      <c r="R933" s="122"/>
      <c r="S933" s="122"/>
      <c r="T933" s="122"/>
      <c r="U933" s="122"/>
      <c r="V933" s="122"/>
      <c r="W933" s="122"/>
      <c r="X933" s="122"/>
      <c r="Y933" s="122"/>
      <c r="Z933" s="122"/>
      <c r="AA933" s="122"/>
      <c r="AB933" s="122"/>
      <c r="AC933" s="122"/>
      <c r="AD933" s="122"/>
      <c r="AE933" s="122"/>
      <c r="AF933" s="122"/>
      <c r="AG933" s="122"/>
      <c r="AH933" s="122"/>
      <c r="AI933" s="122"/>
      <c r="AJ933" s="122"/>
      <c r="AK933" s="122"/>
      <c r="AL933" s="122"/>
      <c r="AM933" s="122"/>
      <c r="AN933" s="122"/>
      <c r="AO933" s="122"/>
      <c r="AP933" s="122"/>
      <c r="AQ933" s="122"/>
      <c r="AR933" s="122"/>
      <c r="AS933" s="122"/>
      <c r="AT933" s="122"/>
      <c r="AU933" s="122"/>
      <c r="AV933" s="122"/>
      <c r="AW933" s="122"/>
      <c r="AX933" s="122"/>
      <c r="AY933" s="122"/>
      <c r="AZ933" s="122"/>
      <c r="BA933" s="122"/>
      <c r="BB933" s="122"/>
      <c r="BC933" s="122"/>
      <c r="BD933" s="122"/>
      <c r="BE933" s="122"/>
      <c r="BF933" s="122"/>
      <c r="BG933" s="122"/>
      <c r="BH933" s="122"/>
      <c r="BI933" s="122"/>
      <c r="BJ933" s="122"/>
      <c r="BK933" s="122"/>
    </row>
    <row r="934" spans="1:63" ht="12.75" x14ac:dyDescent="0.2">
      <c r="A934" s="122"/>
      <c r="B934" s="124"/>
      <c r="C934" s="124"/>
      <c r="D934" s="124"/>
      <c r="E934" s="122"/>
      <c r="F934" s="124"/>
      <c r="G934" s="122"/>
      <c r="H934" s="122"/>
      <c r="I934" s="122"/>
      <c r="J934" s="122"/>
      <c r="K934" s="122"/>
      <c r="L934" s="122"/>
      <c r="M934" s="122"/>
      <c r="N934" s="122"/>
      <c r="O934" s="122"/>
      <c r="P934" s="122"/>
      <c r="Q934" s="122"/>
      <c r="R934" s="122"/>
      <c r="S934" s="122"/>
      <c r="T934" s="122"/>
      <c r="U934" s="122"/>
      <c r="V934" s="122"/>
      <c r="W934" s="122"/>
      <c r="X934" s="122"/>
      <c r="Y934" s="122"/>
      <c r="Z934" s="122"/>
      <c r="AA934" s="122"/>
      <c r="AB934" s="122"/>
      <c r="AC934" s="122"/>
      <c r="AD934" s="122"/>
      <c r="AE934" s="122"/>
      <c r="AF934" s="122"/>
      <c r="AG934" s="122"/>
      <c r="AH934" s="122"/>
      <c r="AI934" s="122"/>
      <c r="AJ934" s="122"/>
      <c r="AK934" s="122"/>
      <c r="AL934" s="122"/>
      <c r="AM934" s="122"/>
      <c r="AN934" s="122"/>
      <c r="AO934" s="122"/>
      <c r="AP934" s="122"/>
      <c r="AQ934" s="122"/>
      <c r="AR934" s="122"/>
      <c r="AS934" s="122"/>
      <c r="AT934" s="122"/>
      <c r="AU934" s="122"/>
      <c r="AV934" s="122"/>
      <c r="AW934" s="122"/>
      <c r="AX934" s="122"/>
      <c r="AY934" s="122"/>
      <c r="AZ934" s="122"/>
      <c r="BA934" s="122"/>
      <c r="BB934" s="122"/>
      <c r="BC934" s="122"/>
      <c r="BD934" s="122"/>
      <c r="BE934" s="122"/>
      <c r="BF934" s="122"/>
      <c r="BG934" s="122"/>
      <c r="BH934" s="122"/>
      <c r="BI934" s="122"/>
      <c r="BJ934" s="122"/>
      <c r="BK934" s="122"/>
    </row>
    <row r="935" spans="1:63" ht="12.75" x14ac:dyDescent="0.2">
      <c r="A935" s="122"/>
      <c r="B935" s="124"/>
      <c r="C935" s="124"/>
      <c r="D935" s="124"/>
      <c r="E935" s="122"/>
      <c r="F935" s="124"/>
      <c r="G935" s="122"/>
      <c r="H935" s="122"/>
      <c r="I935" s="122"/>
      <c r="J935" s="122"/>
      <c r="K935" s="122"/>
      <c r="L935" s="122"/>
      <c r="M935" s="122"/>
      <c r="N935" s="122"/>
      <c r="O935" s="122"/>
      <c r="P935" s="122"/>
      <c r="Q935" s="122"/>
      <c r="R935" s="122"/>
      <c r="S935" s="122"/>
      <c r="T935" s="122"/>
      <c r="U935" s="122"/>
      <c r="V935" s="122"/>
      <c r="W935" s="122"/>
      <c r="X935" s="122"/>
      <c r="Y935" s="122"/>
      <c r="Z935" s="122"/>
      <c r="AA935" s="122"/>
      <c r="AB935" s="122"/>
      <c r="AC935" s="122"/>
      <c r="AD935" s="122"/>
      <c r="AE935" s="122"/>
      <c r="AF935" s="122"/>
      <c r="AG935" s="122"/>
      <c r="AH935" s="122"/>
      <c r="AI935" s="122"/>
      <c r="AJ935" s="122"/>
      <c r="AK935" s="122"/>
      <c r="AL935" s="122"/>
      <c r="AM935" s="122"/>
      <c r="AN935" s="122"/>
      <c r="AO935" s="122"/>
      <c r="AP935" s="122"/>
      <c r="AQ935" s="122"/>
      <c r="AR935" s="122"/>
      <c r="AS935" s="122"/>
      <c r="AT935" s="122"/>
      <c r="AU935" s="122"/>
      <c r="AV935" s="122"/>
      <c r="AW935" s="122"/>
      <c r="AX935" s="122"/>
      <c r="AY935" s="122"/>
      <c r="AZ935" s="122"/>
      <c r="BA935" s="122"/>
      <c r="BB935" s="122"/>
      <c r="BC935" s="122"/>
      <c r="BD935" s="122"/>
      <c r="BE935" s="122"/>
      <c r="BF935" s="122"/>
      <c r="BG935" s="122"/>
      <c r="BH935" s="122"/>
      <c r="BI935" s="122"/>
      <c r="BJ935" s="122"/>
      <c r="BK935" s="122"/>
    </row>
    <row r="936" spans="1:63" ht="12.75" x14ac:dyDescent="0.2">
      <c r="A936" s="122"/>
      <c r="B936" s="124"/>
      <c r="C936" s="124"/>
      <c r="D936" s="124"/>
      <c r="E936" s="122"/>
      <c r="F936" s="124"/>
      <c r="G936" s="122"/>
      <c r="H936" s="122"/>
      <c r="I936" s="122"/>
      <c r="J936" s="122"/>
      <c r="K936" s="122"/>
      <c r="L936" s="122"/>
      <c r="M936" s="122"/>
      <c r="N936" s="122"/>
      <c r="O936" s="122"/>
      <c r="P936" s="122"/>
      <c r="Q936" s="122"/>
      <c r="R936" s="122"/>
      <c r="S936" s="122"/>
      <c r="T936" s="122"/>
      <c r="U936" s="122"/>
      <c r="V936" s="122"/>
      <c r="W936" s="122"/>
      <c r="X936" s="122"/>
      <c r="Y936" s="122"/>
      <c r="Z936" s="122"/>
      <c r="AA936" s="122"/>
      <c r="AB936" s="122"/>
      <c r="AC936" s="122"/>
      <c r="AD936" s="122"/>
      <c r="AE936" s="122"/>
      <c r="AF936" s="122"/>
      <c r="AG936" s="122"/>
      <c r="AH936" s="122"/>
      <c r="AI936" s="122"/>
      <c r="AJ936" s="122"/>
      <c r="AK936" s="122"/>
      <c r="AL936" s="122"/>
      <c r="AM936" s="122"/>
      <c r="AN936" s="122"/>
      <c r="AO936" s="122"/>
      <c r="AP936" s="122"/>
      <c r="AQ936" s="122"/>
      <c r="AR936" s="122"/>
      <c r="AS936" s="122"/>
      <c r="AT936" s="122"/>
      <c r="AU936" s="122"/>
      <c r="AV936" s="122"/>
      <c r="AW936" s="122"/>
      <c r="AX936" s="122"/>
      <c r="AY936" s="122"/>
      <c r="AZ936" s="122"/>
      <c r="BA936" s="122"/>
      <c r="BB936" s="122"/>
      <c r="BC936" s="122"/>
      <c r="BD936" s="122"/>
      <c r="BE936" s="122"/>
      <c r="BF936" s="122"/>
      <c r="BG936" s="122"/>
      <c r="BH936" s="122"/>
      <c r="BI936" s="122"/>
      <c r="BJ936" s="122"/>
      <c r="BK936" s="122"/>
    </row>
    <row r="937" spans="1:63" ht="12.75" x14ac:dyDescent="0.2">
      <c r="A937" s="122"/>
      <c r="B937" s="124"/>
      <c r="C937" s="124"/>
      <c r="D937" s="124"/>
      <c r="E937" s="122"/>
      <c r="F937" s="124"/>
      <c r="G937" s="122"/>
      <c r="H937" s="122"/>
      <c r="I937" s="122"/>
      <c r="J937" s="122"/>
      <c r="K937" s="122"/>
      <c r="L937" s="122"/>
      <c r="M937" s="122"/>
      <c r="N937" s="122"/>
      <c r="O937" s="122"/>
      <c r="P937" s="122"/>
      <c r="Q937" s="122"/>
      <c r="R937" s="122"/>
      <c r="S937" s="122"/>
      <c r="T937" s="122"/>
      <c r="U937" s="122"/>
      <c r="V937" s="122"/>
      <c r="W937" s="122"/>
      <c r="X937" s="122"/>
      <c r="Y937" s="122"/>
      <c r="Z937" s="122"/>
      <c r="AA937" s="122"/>
      <c r="AB937" s="122"/>
      <c r="AC937" s="122"/>
      <c r="AD937" s="122"/>
      <c r="AE937" s="122"/>
      <c r="AF937" s="122"/>
      <c r="AG937" s="122"/>
      <c r="AH937" s="122"/>
      <c r="AI937" s="122"/>
      <c r="AJ937" s="122"/>
      <c r="AK937" s="122"/>
      <c r="AL937" s="122"/>
      <c r="AM937" s="122"/>
      <c r="AN937" s="122"/>
      <c r="AO937" s="122"/>
      <c r="AP937" s="122"/>
      <c r="AQ937" s="122"/>
      <c r="AR937" s="122"/>
      <c r="AS937" s="122"/>
      <c r="AT937" s="122"/>
      <c r="AU937" s="122"/>
      <c r="AV937" s="122"/>
      <c r="AW937" s="122"/>
      <c r="AX937" s="122"/>
      <c r="AY937" s="122"/>
      <c r="AZ937" s="122"/>
      <c r="BA937" s="122"/>
      <c r="BB937" s="122"/>
      <c r="BC937" s="122"/>
      <c r="BD937" s="122"/>
      <c r="BE937" s="122"/>
      <c r="BF937" s="122"/>
      <c r="BG937" s="122"/>
      <c r="BH937" s="122"/>
      <c r="BI937" s="122"/>
      <c r="BJ937" s="122"/>
      <c r="BK937" s="122"/>
    </row>
    <row r="938" spans="1:63" ht="12.75" x14ac:dyDescent="0.2">
      <c r="A938" s="122"/>
      <c r="B938" s="124"/>
      <c r="C938" s="124"/>
      <c r="D938" s="124"/>
      <c r="E938" s="122"/>
      <c r="F938" s="124"/>
      <c r="G938" s="122"/>
      <c r="H938" s="122"/>
      <c r="I938" s="122"/>
      <c r="J938" s="122"/>
      <c r="K938" s="122"/>
      <c r="L938" s="122"/>
      <c r="M938" s="122"/>
      <c r="N938" s="122"/>
      <c r="O938" s="122"/>
      <c r="P938" s="122"/>
      <c r="Q938" s="122"/>
      <c r="R938" s="122"/>
      <c r="S938" s="122"/>
      <c r="T938" s="122"/>
      <c r="U938" s="122"/>
      <c r="V938" s="122"/>
      <c r="W938" s="122"/>
      <c r="X938" s="122"/>
      <c r="Y938" s="122"/>
      <c r="Z938" s="122"/>
      <c r="AA938" s="122"/>
      <c r="AB938" s="122"/>
      <c r="AC938" s="122"/>
      <c r="AD938" s="122"/>
      <c r="AE938" s="122"/>
      <c r="AF938" s="122"/>
      <c r="AG938" s="122"/>
      <c r="AH938" s="122"/>
      <c r="AI938" s="122"/>
      <c r="AJ938" s="122"/>
      <c r="AK938" s="122"/>
      <c r="AL938" s="122"/>
      <c r="AM938" s="122"/>
      <c r="AN938" s="122"/>
      <c r="AO938" s="122"/>
      <c r="AP938" s="122"/>
      <c r="AQ938" s="122"/>
      <c r="AR938" s="122"/>
      <c r="AS938" s="122"/>
      <c r="AT938" s="122"/>
      <c r="AU938" s="122"/>
      <c r="AV938" s="122"/>
      <c r="AW938" s="122"/>
      <c r="AX938" s="122"/>
      <c r="AY938" s="122"/>
      <c r="AZ938" s="122"/>
      <c r="BA938" s="122"/>
      <c r="BB938" s="122"/>
      <c r="BC938" s="122"/>
      <c r="BD938" s="122"/>
      <c r="BE938" s="122"/>
      <c r="BF938" s="122"/>
      <c r="BG938" s="122"/>
      <c r="BH938" s="122"/>
      <c r="BI938" s="122"/>
      <c r="BJ938" s="122"/>
      <c r="BK938" s="122"/>
    </row>
    <row r="939" spans="1:63" ht="12.75" x14ac:dyDescent="0.2">
      <c r="A939" s="122"/>
      <c r="B939" s="124"/>
      <c r="C939" s="124"/>
      <c r="D939" s="124"/>
      <c r="E939" s="122"/>
      <c r="F939" s="124"/>
      <c r="G939" s="122"/>
      <c r="H939" s="122"/>
      <c r="I939" s="122"/>
      <c r="J939" s="122"/>
      <c r="K939" s="122"/>
      <c r="L939" s="122"/>
      <c r="M939" s="122"/>
      <c r="N939" s="122"/>
      <c r="O939" s="122"/>
      <c r="P939" s="122"/>
      <c r="Q939" s="122"/>
      <c r="R939" s="122"/>
      <c r="S939" s="122"/>
      <c r="T939" s="122"/>
      <c r="U939" s="122"/>
      <c r="V939" s="122"/>
      <c r="W939" s="122"/>
      <c r="X939" s="122"/>
      <c r="Y939" s="122"/>
      <c r="Z939" s="122"/>
      <c r="AA939" s="122"/>
      <c r="AB939" s="122"/>
      <c r="AC939" s="122"/>
      <c r="AD939" s="122"/>
      <c r="AE939" s="122"/>
      <c r="AF939" s="122"/>
      <c r="AG939" s="122"/>
      <c r="AH939" s="122"/>
      <c r="AI939" s="122"/>
      <c r="AJ939" s="122"/>
      <c r="AK939" s="122"/>
      <c r="AL939" s="122"/>
      <c r="AM939" s="122"/>
      <c r="AN939" s="122"/>
      <c r="AO939" s="122"/>
      <c r="AP939" s="122"/>
      <c r="AQ939" s="122"/>
      <c r="AR939" s="122"/>
      <c r="AS939" s="122"/>
      <c r="AT939" s="122"/>
      <c r="AU939" s="122"/>
      <c r="AV939" s="122"/>
      <c r="AW939" s="122"/>
      <c r="AX939" s="122"/>
      <c r="AY939" s="122"/>
      <c r="AZ939" s="122"/>
      <c r="BA939" s="122"/>
      <c r="BB939" s="122"/>
      <c r="BC939" s="122"/>
      <c r="BD939" s="122"/>
      <c r="BE939" s="122"/>
      <c r="BF939" s="122"/>
      <c r="BG939" s="122"/>
      <c r="BH939" s="122"/>
      <c r="BI939" s="122"/>
      <c r="BJ939" s="122"/>
      <c r="BK939" s="122"/>
    </row>
    <row r="940" spans="1:63" ht="12.75" x14ac:dyDescent="0.2">
      <c r="A940" s="122"/>
      <c r="B940" s="124"/>
      <c r="C940" s="124"/>
      <c r="D940" s="124"/>
      <c r="E940" s="122"/>
      <c r="F940" s="124"/>
      <c r="G940" s="122"/>
      <c r="H940" s="122"/>
      <c r="I940" s="122"/>
      <c r="J940" s="122"/>
      <c r="K940" s="122"/>
      <c r="L940" s="122"/>
      <c r="M940" s="122"/>
      <c r="N940" s="122"/>
      <c r="O940" s="122"/>
      <c r="P940" s="122"/>
      <c r="Q940" s="122"/>
      <c r="R940" s="122"/>
      <c r="S940" s="122"/>
      <c r="T940" s="122"/>
      <c r="U940" s="122"/>
      <c r="V940" s="122"/>
      <c r="W940" s="122"/>
      <c r="X940" s="122"/>
      <c r="Y940" s="122"/>
      <c r="Z940" s="122"/>
      <c r="AA940" s="122"/>
      <c r="AB940" s="122"/>
      <c r="AC940" s="122"/>
      <c r="AD940" s="122"/>
      <c r="AE940" s="122"/>
      <c r="AF940" s="122"/>
      <c r="AG940" s="122"/>
      <c r="AH940" s="122"/>
      <c r="AI940" s="122"/>
      <c r="AJ940" s="122"/>
      <c r="AK940" s="122"/>
      <c r="AL940" s="122"/>
      <c r="AM940" s="122"/>
      <c r="AN940" s="122"/>
      <c r="AO940" s="122"/>
      <c r="AP940" s="122"/>
      <c r="AQ940" s="122"/>
      <c r="AR940" s="122"/>
      <c r="AS940" s="122"/>
      <c r="AT940" s="122"/>
      <c r="AU940" s="122"/>
      <c r="AV940" s="122"/>
      <c r="AW940" s="122"/>
      <c r="AX940" s="122"/>
      <c r="AY940" s="122"/>
      <c r="AZ940" s="122"/>
      <c r="BA940" s="122"/>
      <c r="BB940" s="122"/>
      <c r="BC940" s="122"/>
      <c r="BD940" s="122"/>
      <c r="BE940" s="122"/>
      <c r="BF940" s="122"/>
      <c r="BG940" s="122"/>
      <c r="BH940" s="122"/>
      <c r="BI940" s="122"/>
      <c r="BJ940" s="122"/>
      <c r="BK940" s="122"/>
    </row>
    <row r="941" spans="1:63" ht="12.75" x14ac:dyDescent="0.2">
      <c r="A941" s="122"/>
      <c r="B941" s="124"/>
      <c r="C941" s="124"/>
      <c r="D941" s="124"/>
      <c r="E941" s="122"/>
      <c r="F941" s="124"/>
      <c r="G941" s="122"/>
      <c r="H941" s="122"/>
      <c r="I941" s="122"/>
      <c r="J941" s="122"/>
      <c r="K941" s="122"/>
      <c r="L941" s="122"/>
      <c r="M941" s="122"/>
      <c r="N941" s="122"/>
      <c r="O941" s="122"/>
      <c r="P941" s="122"/>
      <c r="Q941" s="122"/>
      <c r="R941" s="122"/>
      <c r="S941" s="122"/>
      <c r="T941" s="122"/>
      <c r="U941" s="122"/>
      <c r="V941" s="122"/>
      <c r="W941" s="122"/>
      <c r="X941" s="122"/>
      <c r="Y941" s="122"/>
      <c r="Z941" s="122"/>
      <c r="AA941" s="122"/>
      <c r="AB941" s="122"/>
      <c r="AC941" s="122"/>
      <c r="AD941" s="122"/>
      <c r="AE941" s="122"/>
      <c r="AF941" s="122"/>
      <c r="AG941" s="122"/>
      <c r="AH941" s="122"/>
      <c r="AI941" s="122"/>
      <c r="AJ941" s="122"/>
      <c r="AK941" s="122"/>
      <c r="AL941" s="122"/>
      <c r="AM941" s="122"/>
      <c r="AN941" s="122"/>
      <c r="AO941" s="122"/>
      <c r="AP941" s="122"/>
      <c r="AQ941" s="122"/>
      <c r="AR941" s="122"/>
      <c r="AS941" s="122"/>
      <c r="AT941" s="122"/>
      <c r="AU941" s="122"/>
      <c r="AV941" s="122"/>
      <c r="AW941" s="122"/>
      <c r="AX941" s="122"/>
      <c r="AY941" s="122"/>
      <c r="AZ941" s="122"/>
      <c r="BA941" s="122"/>
      <c r="BB941" s="122"/>
      <c r="BC941" s="122"/>
      <c r="BD941" s="122"/>
      <c r="BE941" s="122"/>
      <c r="BF941" s="122"/>
      <c r="BG941" s="122"/>
      <c r="BH941" s="122"/>
      <c r="BI941" s="122"/>
      <c r="BJ941" s="122"/>
      <c r="BK941" s="122"/>
    </row>
    <row r="942" spans="1:63" ht="12.75" x14ac:dyDescent="0.2">
      <c r="A942" s="122"/>
      <c r="B942" s="124"/>
      <c r="C942" s="124"/>
      <c r="D942" s="124"/>
      <c r="E942" s="122"/>
      <c r="F942" s="124"/>
      <c r="G942" s="122"/>
      <c r="H942" s="122"/>
      <c r="I942" s="122"/>
      <c r="J942" s="122"/>
      <c r="K942" s="122"/>
      <c r="L942" s="122"/>
      <c r="M942" s="122"/>
      <c r="N942" s="122"/>
      <c r="O942" s="122"/>
      <c r="P942" s="122"/>
      <c r="Q942" s="122"/>
      <c r="R942" s="122"/>
      <c r="S942" s="122"/>
      <c r="T942" s="122"/>
      <c r="U942" s="122"/>
      <c r="V942" s="122"/>
      <c r="W942" s="122"/>
      <c r="X942" s="122"/>
      <c r="Y942" s="122"/>
      <c r="Z942" s="122"/>
      <c r="AA942" s="122"/>
      <c r="AB942" s="122"/>
      <c r="AC942" s="122"/>
      <c r="AD942" s="122"/>
      <c r="AE942" s="122"/>
      <c r="AF942" s="122"/>
      <c r="AG942" s="122"/>
      <c r="AH942" s="122"/>
      <c r="AI942" s="122"/>
      <c r="AJ942" s="122"/>
      <c r="AK942" s="122"/>
      <c r="AL942" s="122"/>
      <c r="AM942" s="122"/>
      <c r="AN942" s="122"/>
      <c r="AO942" s="122"/>
      <c r="AP942" s="122"/>
      <c r="AQ942" s="122"/>
      <c r="AR942" s="122"/>
      <c r="AS942" s="122"/>
      <c r="AT942" s="122"/>
      <c r="AU942" s="122"/>
      <c r="AV942" s="122"/>
      <c r="AW942" s="122"/>
      <c r="AX942" s="122"/>
      <c r="AY942" s="122"/>
      <c r="AZ942" s="122"/>
      <c r="BA942" s="122"/>
      <c r="BB942" s="122"/>
      <c r="BC942" s="122"/>
      <c r="BD942" s="122"/>
      <c r="BE942" s="122"/>
      <c r="BF942" s="122"/>
      <c r="BG942" s="122"/>
      <c r="BH942" s="122"/>
      <c r="BI942" s="122"/>
      <c r="BJ942" s="122"/>
      <c r="BK942" s="122"/>
    </row>
    <row r="943" spans="1:63" ht="12.75" x14ac:dyDescent="0.2">
      <c r="A943" s="122"/>
      <c r="B943" s="124"/>
      <c r="C943" s="124"/>
      <c r="D943" s="124"/>
      <c r="E943" s="122"/>
      <c r="F943" s="124"/>
      <c r="G943" s="122"/>
      <c r="H943" s="122"/>
      <c r="I943" s="122"/>
      <c r="J943" s="122"/>
      <c r="K943" s="122"/>
      <c r="L943" s="122"/>
      <c r="M943" s="122"/>
      <c r="N943" s="122"/>
      <c r="O943" s="122"/>
      <c r="P943" s="122"/>
      <c r="Q943" s="122"/>
      <c r="R943" s="122"/>
      <c r="S943" s="122"/>
      <c r="T943" s="122"/>
      <c r="U943" s="122"/>
      <c r="V943" s="122"/>
      <c r="W943" s="122"/>
      <c r="X943" s="122"/>
      <c r="Y943" s="122"/>
      <c r="Z943" s="122"/>
      <c r="AA943" s="122"/>
      <c r="AB943" s="122"/>
      <c r="AC943" s="122"/>
      <c r="AD943" s="122"/>
      <c r="AE943" s="122"/>
      <c r="AF943" s="122"/>
      <c r="AG943" s="122"/>
      <c r="AH943" s="122"/>
      <c r="AI943" s="122"/>
      <c r="AJ943" s="122"/>
      <c r="AK943" s="122"/>
      <c r="AL943" s="122"/>
      <c r="AM943" s="122"/>
      <c r="AN943" s="122"/>
      <c r="AO943" s="122"/>
      <c r="AP943" s="122"/>
      <c r="AQ943" s="122"/>
      <c r="AR943" s="122"/>
      <c r="AS943" s="122"/>
      <c r="AT943" s="122"/>
      <c r="AU943" s="122"/>
      <c r="AV943" s="122"/>
      <c r="AW943" s="122"/>
      <c r="AX943" s="122"/>
      <c r="AY943" s="122"/>
      <c r="AZ943" s="122"/>
      <c r="BA943" s="122"/>
      <c r="BB943" s="122"/>
      <c r="BC943" s="122"/>
      <c r="BD943" s="122"/>
      <c r="BE943" s="122"/>
      <c r="BF943" s="122"/>
      <c r="BG943" s="122"/>
      <c r="BH943" s="122"/>
      <c r="BI943" s="122"/>
      <c r="BJ943" s="122"/>
      <c r="BK943" s="122"/>
    </row>
    <row r="944" spans="1:63" ht="12.75" x14ac:dyDescent="0.2">
      <c r="A944" s="122"/>
      <c r="B944" s="124"/>
      <c r="C944" s="124"/>
      <c r="D944" s="124"/>
      <c r="E944" s="122"/>
      <c r="F944" s="124"/>
      <c r="G944" s="122"/>
      <c r="H944" s="122"/>
      <c r="I944" s="122"/>
      <c r="J944" s="122"/>
      <c r="K944" s="122"/>
      <c r="L944" s="122"/>
      <c r="M944" s="122"/>
      <c r="N944" s="122"/>
      <c r="O944" s="122"/>
      <c r="P944" s="122"/>
      <c r="Q944" s="122"/>
      <c r="R944" s="122"/>
      <c r="S944" s="122"/>
      <c r="T944" s="122"/>
      <c r="U944" s="122"/>
      <c r="V944" s="122"/>
      <c r="W944" s="122"/>
      <c r="X944" s="122"/>
      <c r="Y944" s="122"/>
      <c r="Z944" s="122"/>
      <c r="AA944" s="122"/>
      <c r="AB944" s="122"/>
      <c r="AC944" s="122"/>
      <c r="AD944" s="122"/>
      <c r="AE944" s="122"/>
      <c r="AF944" s="122"/>
      <c r="AG944" s="122"/>
      <c r="AH944" s="122"/>
      <c r="AI944" s="122"/>
      <c r="AJ944" s="122"/>
      <c r="AK944" s="122"/>
      <c r="AL944" s="122"/>
      <c r="AM944" s="122"/>
      <c r="AN944" s="122"/>
      <c r="AO944" s="122"/>
      <c r="AP944" s="122"/>
      <c r="AQ944" s="122"/>
      <c r="AR944" s="122"/>
      <c r="AS944" s="122"/>
      <c r="AT944" s="122"/>
      <c r="AU944" s="122"/>
      <c r="AV944" s="122"/>
      <c r="AW944" s="122"/>
      <c r="AX944" s="122"/>
      <c r="AY944" s="122"/>
      <c r="AZ944" s="122"/>
      <c r="BA944" s="122"/>
      <c r="BB944" s="122"/>
      <c r="BC944" s="122"/>
      <c r="BD944" s="122"/>
      <c r="BE944" s="122"/>
      <c r="BF944" s="122"/>
      <c r="BG944" s="122"/>
      <c r="BH944" s="122"/>
      <c r="BI944" s="122"/>
      <c r="BJ944" s="122"/>
      <c r="BK944" s="122"/>
    </row>
    <row r="945" spans="1:63" ht="12.75" x14ac:dyDescent="0.2">
      <c r="A945" s="122"/>
      <c r="B945" s="124"/>
      <c r="C945" s="124"/>
      <c r="D945" s="124"/>
      <c r="E945" s="122"/>
      <c r="F945" s="124"/>
      <c r="G945" s="122"/>
      <c r="H945" s="122"/>
      <c r="I945" s="122"/>
      <c r="J945" s="122"/>
      <c r="K945" s="122"/>
      <c r="L945" s="122"/>
      <c r="M945" s="122"/>
      <c r="N945" s="122"/>
      <c r="O945" s="122"/>
      <c r="P945" s="122"/>
      <c r="Q945" s="122"/>
      <c r="R945" s="122"/>
      <c r="S945" s="122"/>
      <c r="T945" s="122"/>
      <c r="U945" s="122"/>
      <c r="V945" s="122"/>
      <c r="W945" s="122"/>
      <c r="X945" s="122"/>
      <c r="Y945" s="122"/>
      <c r="Z945" s="122"/>
      <c r="AA945" s="122"/>
      <c r="AB945" s="122"/>
      <c r="AC945" s="122"/>
      <c r="AD945" s="122"/>
      <c r="AE945" s="122"/>
      <c r="AF945" s="122"/>
      <c r="AG945" s="122"/>
      <c r="AH945" s="122"/>
      <c r="AI945" s="122"/>
      <c r="AJ945" s="122"/>
      <c r="AK945" s="122"/>
      <c r="AL945" s="122"/>
      <c r="AM945" s="122"/>
      <c r="AN945" s="122"/>
      <c r="AO945" s="122"/>
      <c r="AP945" s="122"/>
      <c r="AQ945" s="122"/>
      <c r="AR945" s="122"/>
      <c r="AS945" s="122"/>
      <c r="AT945" s="122"/>
      <c r="AU945" s="122"/>
      <c r="AV945" s="122"/>
      <c r="AW945" s="122"/>
      <c r="AX945" s="122"/>
      <c r="AY945" s="122"/>
      <c r="AZ945" s="122"/>
      <c r="BA945" s="122"/>
      <c r="BB945" s="122"/>
      <c r="BC945" s="122"/>
      <c r="BD945" s="122"/>
      <c r="BE945" s="122"/>
      <c r="BF945" s="122"/>
      <c r="BG945" s="122"/>
      <c r="BH945" s="122"/>
      <c r="BI945" s="122"/>
      <c r="BJ945" s="122"/>
      <c r="BK945" s="122"/>
    </row>
    <row r="946" spans="1:63" ht="12.75" x14ac:dyDescent="0.2">
      <c r="A946" s="122"/>
      <c r="B946" s="124"/>
      <c r="C946" s="124"/>
      <c r="D946" s="124"/>
      <c r="E946" s="122"/>
      <c r="F946" s="124"/>
      <c r="G946" s="122"/>
      <c r="H946" s="122"/>
      <c r="I946" s="122"/>
      <c r="J946" s="122"/>
      <c r="K946" s="122"/>
      <c r="L946" s="122"/>
      <c r="M946" s="122"/>
      <c r="N946" s="122"/>
      <c r="O946" s="122"/>
      <c r="P946" s="122"/>
      <c r="Q946" s="122"/>
      <c r="R946" s="122"/>
      <c r="S946" s="122"/>
      <c r="T946" s="122"/>
      <c r="U946" s="122"/>
      <c r="V946" s="122"/>
      <c r="W946" s="122"/>
      <c r="X946" s="122"/>
      <c r="Y946" s="122"/>
      <c r="Z946" s="122"/>
      <c r="AA946" s="122"/>
      <c r="AB946" s="122"/>
      <c r="AC946" s="122"/>
      <c r="AD946" s="122"/>
      <c r="AE946" s="122"/>
      <c r="AF946" s="122"/>
      <c r="AG946" s="122"/>
      <c r="AH946" s="122"/>
      <c r="AI946" s="122"/>
      <c r="AJ946" s="122"/>
      <c r="AK946" s="122"/>
      <c r="AL946" s="122"/>
      <c r="AM946" s="122"/>
      <c r="AN946" s="122"/>
      <c r="AO946" s="122"/>
      <c r="AP946" s="122"/>
      <c r="AQ946" s="122"/>
      <c r="AR946" s="122"/>
      <c r="AS946" s="122"/>
      <c r="AT946" s="122"/>
      <c r="AU946" s="122"/>
      <c r="AV946" s="122"/>
      <c r="AW946" s="122"/>
      <c r="AX946" s="122"/>
      <c r="AY946" s="122"/>
      <c r="AZ946" s="122"/>
      <c r="BA946" s="122"/>
      <c r="BB946" s="122"/>
      <c r="BC946" s="122"/>
      <c r="BD946" s="122"/>
      <c r="BE946" s="122"/>
      <c r="BF946" s="122"/>
      <c r="BG946" s="122"/>
      <c r="BH946" s="122"/>
      <c r="BI946" s="122"/>
      <c r="BJ946" s="122"/>
      <c r="BK946" s="122"/>
    </row>
    <row r="947" spans="1:63" ht="12.75" x14ac:dyDescent="0.2">
      <c r="A947" s="122"/>
      <c r="B947" s="124"/>
      <c r="C947" s="124"/>
      <c r="D947" s="124"/>
      <c r="E947" s="122"/>
      <c r="F947" s="124"/>
      <c r="G947" s="122"/>
      <c r="H947" s="122"/>
      <c r="I947" s="122"/>
      <c r="J947" s="122"/>
      <c r="K947" s="122"/>
      <c r="L947" s="122"/>
      <c r="M947" s="122"/>
      <c r="N947" s="122"/>
      <c r="O947" s="122"/>
      <c r="P947" s="122"/>
      <c r="Q947" s="122"/>
      <c r="R947" s="122"/>
      <c r="S947" s="122"/>
      <c r="T947" s="122"/>
      <c r="U947" s="122"/>
      <c r="V947" s="122"/>
      <c r="W947" s="122"/>
      <c r="X947" s="122"/>
      <c r="Y947" s="122"/>
      <c r="Z947" s="122"/>
      <c r="AA947" s="122"/>
      <c r="AB947" s="122"/>
      <c r="AC947" s="122"/>
      <c r="AD947" s="122"/>
      <c r="AE947" s="122"/>
      <c r="AF947" s="122"/>
      <c r="AG947" s="122"/>
      <c r="AH947" s="122"/>
      <c r="AI947" s="122"/>
      <c r="AJ947" s="122"/>
      <c r="AK947" s="122"/>
      <c r="AL947" s="122"/>
      <c r="AM947" s="122"/>
      <c r="AN947" s="122"/>
      <c r="AO947" s="122"/>
      <c r="AP947" s="122"/>
      <c r="AQ947" s="122"/>
      <c r="AR947" s="122"/>
      <c r="AS947" s="122"/>
      <c r="AT947" s="122"/>
      <c r="AU947" s="122"/>
      <c r="AV947" s="122"/>
      <c r="AW947" s="122"/>
      <c r="AX947" s="122"/>
      <c r="AY947" s="122"/>
      <c r="AZ947" s="122"/>
      <c r="BA947" s="122"/>
      <c r="BB947" s="122"/>
      <c r="BC947" s="122"/>
      <c r="BD947" s="122"/>
      <c r="BE947" s="122"/>
      <c r="BF947" s="122"/>
      <c r="BG947" s="122"/>
      <c r="BH947" s="122"/>
      <c r="BI947" s="122"/>
      <c r="BJ947" s="122"/>
      <c r="BK947" s="122"/>
    </row>
    <row r="948" spans="1:63" ht="12.75" x14ac:dyDescent="0.2">
      <c r="A948" s="122"/>
      <c r="B948" s="124"/>
      <c r="C948" s="124"/>
      <c r="D948" s="124"/>
      <c r="E948" s="122"/>
      <c r="F948" s="124"/>
      <c r="G948" s="122"/>
      <c r="H948" s="122"/>
      <c r="I948" s="122"/>
      <c r="J948" s="122"/>
      <c r="K948" s="122"/>
      <c r="L948" s="122"/>
      <c r="M948" s="122"/>
      <c r="N948" s="122"/>
      <c r="O948" s="122"/>
      <c r="P948" s="122"/>
      <c r="Q948" s="122"/>
      <c r="R948" s="122"/>
      <c r="S948" s="122"/>
      <c r="T948" s="122"/>
      <c r="U948" s="122"/>
      <c r="V948" s="122"/>
      <c r="W948" s="122"/>
      <c r="X948" s="122"/>
      <c r="Y948" s="122"/>
      <c r="Z948" s="122"/>
      <c r="AA948" s="122"/>
      <c r="AB948" s="122"/>
      <c r="AC948" s="122"/>
      <c r="AD948" s="122"/>
      <c r="AE948" s="122"/>
      <c r="AF948" s="122"/>
      <c r="AG948" s="122"/>
      <c r="AH948" s="122"/>
      <c r="AI948" s="122"/>
      <c r="AJ948" s="122"/>
      <c r="AK948" s="122"/>
      <c r="AL948" s="122"/>
      <c r="AM948" s="122"/>
      <c r="AN948" s="122"/>
      <c r="AO948" s="122"/>
      <c r="AP948" s="122"/>
      <c r="AQ948" s="122"/>
      <c r="AR948" s="122"/>
      <c r="AS948" s="122"/>
      <c r="AT948" s="122"/>
      <c r="AU948" s="122"/>
      <c r="AV948" s="122"/>
      <c r="AW948" s="122"/>
      <c r="AX948" s="122"/>
      <c r="AY948" s="122"/>
      <c r="AZ948" s="122"/>
      <c r="BA948" s="122"/>
      <c r="BB948" s="122"/>
      <c r="BC948" s="122"/>
      <c r="BD948" s="122"/>
      <c r="BE948" s="122"/>
      <c r="BF948" s="122"/>
      <c r="BG948" s="122"/>
      <c r="BH948" s="122"/>
      <c r="BI948" s="122"/>
      <c r="BJ948" s="122"/>
      <c r="BK948" s="122"/>
    </row>
    <row r="949" spans="1:63" ht="12.75" x14ac:dyDescent="0.2">
      <c r="A949" s="122"/>
      <c r="B949" s="124"/>
      <c r="C949" s="124"/>
      <c r="D949" s="124"/>
      <c r="E949" s="122"/>
      <c r="F949" s="124"/>
      <c r="G949" s="122"/>
      <c r="H949" s="122"/>
      <c r="I949" s="122"/>
      <c r="J949" s="122"/>
      <c r="K949" s="122"/>
      <c r="L949" s="122"/>
      <c r="M949" s="122"/>
      <c r="N949" s="122"/>
      <c r="O949" s="122"/>
      <c r="P949" s="122"/>
      <c r="Q949" s="122"/>
      <c r="R949" s="122"/>
      <c r="S949" s="122"/>
      <c r="T949" s="122"/>
      <c r="U949" s="122"/>
      <c r="V949" s="122"/>
      <c r="W949" s="122"/>
      <c r="X949" s="122"/>
      <c r="Y949" s="122"/>
      <c r="Z949" s="122"/>
      <c r="AA949" s="122"/>
      <c r="AB949" s="122"/>
      <c r="AC949" s="122"/>
      <c r="AD949" s="122"/>
      <c r="AE949" s="122"/>
      <c r="AF949" s="122"/>
      <c r="AG949" s="122"/>
      <c r="AH949" s="122"/>
      <c r="AI949" s="122"/>
      <c r="AJ949" s="122"/>
      <c r="AK949" s="122"/>
      <c r="AL949" s="122"/>
      <c r="AM949" s="122"/>
      <c r="AN949" s="122"/>
      <c r="AO949" s="122"/>
      <c r="AP949" s="122"/>
      <c r="AQ949" s="122"/>
      <c r="AR949" s="122"/>
      <c r="AS949" s="122"/>
      <c r="AT949" s="122"/>
      <c r="AU949" s="122"/>
      <c r="AV949" s="122"/>
      <c r="AW949" s="122"/>
      <c r="AX949" s="122"/>
      <c r="AY949" s="122"/>
      <c r="AZ949" s="122"/>
      <c r="BA949" s="122"/>
      <c r="BB949" s="122"/>
      <c r="BC949" s="122"/>
      <c r="BD949" s="122"/>
      <c r="BE949" s="122"/>
      <c r="BF949" s="122"/>
      <c r="BG949" s="122"/>
      <c r="BH949" s="122"/>
      <c r="BI949" s="122"/>
      <c r="BJ949" s="122"/>
      <c r="BK949" s="122"/>
    </row>
    <row r="950" spans="1:63" ht="12.75" x14ac:dyDescent="0.2">
      <c r="A950" s="122"/>
      <c r="B950" s="124"/>
      <c r="C950" s="124"/>
      <c r="D950" s="124"/>
      <c r="E950" s="122"/>
      <c r="F950" s="124"/>
      <c r="G950" s="122"/>
      <c r="H950" s="122"/>
      <c r="I950" s="122"/>
      <c r="J950" s="122"/>
      <c r="K950" s="122"/>
      <c r="L950" s="122"/>
      <c r="M950" s="122"/>
      <c r="N950" s="122"/>
      <c r="O950" s="122"/>
      <c r="P950" s="122"/>
      <c r="Q950" s="122"/>
      <c r="R950" s="122"/>
      <c r="S950" s="122"/>
      <c r="T950" s="122"/>
      <c r="U950" s="122"/>
      <c r="V950" s="122"/>
      <c r="W950" s="122"/>
      <c r="X950" s="122"/>
      <c r="Y950" s="122"/>
      <c r="Z950" s="122"/>
      <c r="AA950" s="122"/>
      <c r="AB950" s="122"/>
      <c r="AC950" s="122"/>
      <c r="AD950" s="122"/>
      <c r="AE950" s="122"/>
      <c r="AF950" s="122"/>
      <c r="AG950" s="122"/>
      <c r="AH950" s="122"/>
      <c r="AI950" s="122"/>
      <c r="AJ950" s="122"/>
      <c r="AK950" s="122"/>
      <c r="AL950" s="122"/>
      <c r="AM950" s="122"/>
      <c r="AN950" s="122"/>
      <c r="AO950" s="122"/>
      <c r="AP950" s="122"/>
      <c r="AQ950" s="122"/>
      <c r="AR950" s="122"/>
      <c r="AS950" s="122"/>
      <c r="AT950" s="122"/>
      <c r="AU950" s="122"/>
      <c r="AV950" s="122"/>
      <c r="AW950" s="122"/>
      <c r="AX950" s="122"/>
      <c r="AY950" s="122"/>
      <c r="AZ950" s="122"/>
      <c r="BA950" s="122"/>
      <c r="BB950" s="122"/>
      <c r="BC950" s="122"/>
      <c r="BD950" s="122"/>
      <c r="BE950" s="122"/>
      <c r="BF950" s="122"/>
      <c r="BG950" s="122"/>
      <c r="BH950" s="122"/>
      <c r="BI950" s="122"/>
      <c r="BJ950" s="122"/>
      <c r="BK950" s="122"/>
    </row>
    <row r="951" spans="1:63" ht="12.75" x14ac:dyDescent="0.2">
      <c r="A951" s="122"/>
      <c r="B951" s="124"/>
      <c r="C951" s="124"/>
      <c r="D951" s="124"/>
      <c r="E951" s="122"/>
      <c r="F951" s="124"/>
      <c r="G951" s="122"/>
      <c r="H951" s="122"/>
      <c r="I951" s="122"/>
      <c r="J951" s="122"/>
      <c r="K951" s="122"/>
      <c r="L951" s="122"/>
      <c r="M951" s="122"/>
      <c r="N951" s="122"/>
      <c r="O951" s="122"/>
      <c r="P951" s="122"/>
      <c r="Q951" s="122"/>
      <c r="R951" s="122"/>
      <c r="S951" s="122"/>
      <c r="T951" s="122"/>
      <c r="U951" s="122"/>
      <c r="V951" s="122"/>
      <c r="W951" s="122"/>
      <c r="X951" s="122"/>
      <c r="Y951" s="122"/>
      <c r="Z951" s="122"/>
      <c r="AA951" s="122"/>
      <c r="AB951" s="122"/>
      <c r="AC951" s="122"/>
      <c r="AD951" s="122"/>
      <c r="AE951" s="122"/>
      <c r="AF951" s="122"/>
      <c r="AG951" s="122"/>
      <c r="AH951" s="122"/>
      <c r="AI951" s="122"/>
      <c r="AJ951" s="122"/>
      <c r="AK951" s="122"/>
      <c r="AL951" s="122"/>
      <c r="AM951" s="122"/>
      <c r="AN951" s="122"/>
      <c r="AO951" s="122"/>
      <c r="AP951" s="122"/>
      <c r="AQ951" s="122"/>
      <c r="AR951" s="122"/>
      <c r="AS951" s="122"/>
      <c r="AT951" s="122"/>
      <c r="AU951" s="122"/>
      <c r="AV951" s="122"/>
      <c r="AW951" s="122"/>
      <c r="AX951" s="122"/>
      <c r="AY951" s="122"/>
      <c r="AZ951" s="122"/>
      <c r="BA951" s="122"/>
      <c r="BB951" s="122"/>
      <c r="BC951" s="122"/>
      <c r="BD951" s="122"/>
      <c r="BE951" s="122"/>
      <c r="BF951" s="122"/>
      <c r="BG951" s="122"/>
      <c r="BH951" s="122"/>
      <c r="BI951" s="122"/>
      <c r="BJ951" s="122"/>
      <c r="BK951" s="122"/>
    </row>
    <row r="952" spans="1:63" ht="12.75" x14ac:dyDescent="0.2">
      <c r="A952" s="122"/>
      <c r="B952" s="124"/>
      <c r="C952" s="124"/>
      <c r="D952" s="124"/>
      <c r="E952" s="122"/>
      <c r="F952" s="124"/>
      <c r="G952" s="122"/>
      <c r="H952" s="122"/>
      <c r="I952" s="122"/>
      <c r="J952" s="122"/>
      <c r="K952" s="122"/>
      <c r="L952" s="122"/>
      <c r="M952" s="122"/>
      <c r="N952" s="122"/>
      <c r="O952" s="122"/>
      <c r="P952" s="122"/>
      <c r="Q952" s="122"/>
      <c r="R952" s="122"/>
      <c r="S952" s="122"/>
      <c r="T952" s="122"/>
      <c r="U952" s="122"/>
      <c r="V952" s="122"/>
      <c r="W952" s="122"/>
      <c r="X952" s="122"/>
      <c r="Y952" s="122"/>
      <c r="Z952" s="122"/>
      <c r="AA952" s="122"/>
      <c r="AB952" s="122"/>
      <c r="AC952" s="122"/>
      <c r="AD952" s="122"/>
      <c r="AE952" s="122"/>
      <c r="AF952" s="122"/>
      <c r="AG952" s="122"/>
      <c r="AH952" s="122"/>
      <c r="AI952" s="122"/>
      <c r="AJ952" s="122"/>
      <c r="AK952" s="122"/>
      <c r="AL952" s="122"/>
      <c r="AM952" s="122"/>
      <c r="AN952" s="122"/>
      <c r="AO952" s="122"/>
      <c r="AP952" s="122"/>
      <c r="AQ952" s="122"/>
      <c r="AR952" s="122"/>
      <c r="AS952" s="122"/>
      <c r="AT952" s="122"/>
      <c r="AU952" s="122"/>
      <c r="AV952" s="122"/>
      <c r="AW952" s="122"/>
      <c r="AX952" s="122"/>
      <c r="AY952" s="122"/>
      <c r="AZ952" s="122"/>
      <c r="BA952" s="122"/>
      <c r="BB952" s="122"/>
      <c r="BC952" s="122"/>
      <c r="BD952" s="122"/>
      <c r="BE952" s="122"/>
      <c r="BF952" s="122"/>
      <c r="BG952" s="122"/>
      <c r="BH952" s="122"/>
      <c r="BI952" s="122"/>
      <c r="BJ952" s="122"/>
      <c r="BK952" s="122"/>
    </row>
    <row r="953" spans="1:63" ht="12.75" x14ac:dyDescent="0.2">
      <c r="A953" s="122"/>
      <c r="B953" s="124"/>
      <c r="C953" s="124"/>
      <c r="D953" s="124"/>
      <c r="E953" s="122"/>
      <c r="F953" s="124"/>
      <c r="G953" s="122"/>
      <c r="H953" s="122"/>
      <c r="I953" s="122"/>
      <c r="J953" s="122"/>
      <c r="K953" s="122"/>
      <c r="L953" s="122"/>
      <c r="M953" s="122"/>
      <c r="N953" s="122"/>
      <c r="O953" s="122"/>
      <c r="P953" s="122"/>
      <c r="Q953" s="122"/>
      <c r="R953" s="122"/>
      <c r="S953" s="122"/>
      <c r="T953" s="122"/>
      <c r="U953" s="122"/>
      <c r="V953" s="122"/>
      <c r="W953" s="122"/>
      <c r="X953" s="122"/>
      <c r="Y953" s="122"/>
      <c r="Z953" s="122"/>
      <c r="AA953" s="122"/>
      <c r="AB953" s="122"/>
      <c r="AC953" s="122"/>
      <c r="AD953" s="122"/>
      <c r="AE953" s="122"/>
      <c r="AF953" s="122"/>
      <c r="AG953" s="122"/>
      <c r="AH953" s="122"/>
      <c r="AI953" s="122"/>
      <c r="AJ953" s="122"/>
      <c r="AK953" s="122"/>
      <c r="AL953" s="122"/>
      <c r="AM953" s="122"/>
      <c r="AN953" s="122"/>
      <c r="AO953" s="122"/>
      <c r="AP953" s="122"/>
      <c r="AQ953" s="122"/>
      <c r="AR953" s="122"/>
      <c r="AS953" s="122"/>
      <c r="AT953" s="122"/>
      <c r="AU953" s="122"/>
      <c r="AV953" s="122"/>
      <c r="AW953" s="122"/>
      <c r="AX953" s="122"/>
      <c r="AY953" s="122"/>
      <c r="AZ953" s="122"/>
      <c r="BA953" s="122"/>
      <c r="BB953" s="122"/>
      <c r="BC953" s="122"/>
      <c r="BD953" s="122"/>
      <c r="BE953" s="122"/>
      <c r="BF953" s="122"/>
      <c r="BG953" s="122"/>
      <c r="BH953" s="122"/>
      <c r="BI953" s="122"/>
      <c r="BJ953" s="122"/>
      <c r="BK953" s="122"/>
    </row>
    <row r="954" spans="1:63" ht="12.75" x14ac:dyDescent="0.2">
      <c r="A954" s="122"/>
      <c r="B954" s="124"/>
      <c r="C954" s="124"/>
      <c r="D954" s="124"/>
      <c r="E954" s="122"/>
      <c r="F954" s="124"/>
      <c r="G954" s="122"/>
      <c r="H954" s="122"/>
      <c r="I954" s="122"/>
      <c r="J954" s="122"/>
      <c r="K954" s="122"/>
      <c r="L954" s="122"/>
      <c r="M954" s="122"/>
      <c r="N954" s="122"/>
      <c r="O954" s="122"/>
      <c r="P954" s="122"/>
      <c r="Q954" s="122"/>
      <c r="R954" s="122"/>
      <c r="S954" s="122"/>
      <c r="T954" s="122"/>
      <c r="U954" s="122"/>
      <c r="V954" s="122"/>
      <c r="W954" s="122"/>
      <c r="X954" s="122"/>
      <c r="Y954" s="122"/>
      <c r="Z954" s="122"/>
      <c r="AA954" s="122"/>
      <c r="AB954" s="122"/>
      <c r="AC954" s="122"/>
      <c r="AD954" s="122"/>
      <c r="AE954" s="122"/>
      <c r="AF954" s="122"/>
      <c r="AG954" s="122"/>
      <c r="AH954" s="122"/>
      <c r="AI954" s="122"/>
      <c r="AJ954" s="122"/>
      <c r="AK954" s="122"/>
      <c r="AL954" s="122"/>
      <c r="AM954" s="122"/>
      <c r="AN954" s="122"/>
      <c r="AO954" s="122"/>
      <c r="AP954" s="122"/>
      <c r="AQ954" s="122"/>
      <c r="AR954" s="122"/>
      <c r="AS954" s="122"/>
      <c r="AT954" s="122"/>
      <c r="AU954" s="122"/>
      <c r="AV954" s="122"/>
      <c r="AW954" s="122"/>
      <c r="AX954" s="122"/>
      <c r="AY954" s="122"/>
      <c r="AZ954" s="122"/>
      <c r="BA954" s="122"/>
      <c r="BB954" s="122"/>
      <c r="BC954" s="122"/>
      <c r="BD954" s="122"/>
      <c r="BE954" s="122"/>
      <c r="BF954" s="122"/>
      <c r="BG954" s="122"/>
      <c r="BH954" s="122"/>
      <c r="BI954" s="122"/>
      <c r="BJ954" s="122"/>
      <c r="BK954" s="122"/>
    </row>
    <row r="955" spans="1:63" ht="12.75" x14ac:dyDescent="0.2">
      <c r="A955" s="122"/>
      <c r="B955" s="124"/>
      <c r="C955" s="124"/>
      <c r="D955" s="124"/>
      <c r="E955" s="122"/>
      <c r="F955" s="124"/>
      <c r="G955" s="122"/>
      <c r="H955" s="122"/>
      <c r="I955" s="122"/>
      <c r="J955" s="122"/>
      <c r="K955" s="122"/>
      <c r="L955" s="122"/>
      <c r="M955" s="122"/>
      <c r="N955" s="122"/>
      <c r="O955" s="122"/>
      <c r="P955" s="122"/>
      <c r="Q955" s="122"/>
      <c r="R955" s="122"/>
      <c r="S955" s="122"/>
      <c r="T955" s="122"/>
      <c r="U955" s="122"/>
      <c r="V955" s="122"/>
      <c r="W955" s="122"/>
      <c r="X955" s="122"/>
      <c r="Y955" s="122"/>
      <c r="Z955" s="122"/>
      <c r="AA955" s="122"/>
      <c r="AB955" s="122"/>
      <c r="AC955" s="122"/>
      <c r="AD955" s="122"/>
      <c r="AE955" s="122"/>
      <c r="AF955" s="122"/>
      <c r="AG955" s="122"/>
      <c r="AH955" s="122"/>
      <c r="AI955" s="122"/>
      <c r="AJ955" s="122"/>
      <c r="AK955" s="122"/>
      <c r="AL955" s="122"/>
      <c r="AM955" s="122"/>
      <c r="AN955" s="122"/>
      <c r="AO955" s="122"/>
      <c r="AP955" s="122"/>
      <c r="AQ955" s="122"/>
      <c r="AR955" s="122"/>
      <c r="AS955" s="122"/>
      <c r="AT955" s="122"/>
      <c r="AU955" s="122"/>
      <c r="AV955" s="122"/>
      <c r="AW955" s="122"/>
      <c r="AX955" s="122"/>
      <c r="AY955" s="122"/>
      <c r="AZ955" s="122"/>
      <c r="BA955" s="122"/>
      <c r="BB955" s="122"/>
      <c r="BC955" s="122"/>
      <c r="BD955" s="122"/>
      <c r="BE955" s="122"/>
      <c r="BF955" s="122"/>
      <c r="BG955" s="122"/>
      <c r="BH955" s="122"/>
      <c r="BI955" s="122"/>
      <c r="BJ955" s="122"/>
      <c r="BK955" s="122"/>
    </row>
    <row r="956" spans="1:63" ht="12.75" x14ac:dyDescent="0.2">
      <c r="A956" s="122"/>
      <c r="B956" s="124"/>
      <c r="C956" s="124"/>
      <c r="D956" s="124"/>
      <c r="E956" s="122"/>
      <c r="F956" s="124"/>
      <c r="G956" s="122"/>
      <c r="H956" s="122"/>
      <c r="I956" s="122"/>
      <c r="J956" s="122"/>
      <c r="K956" s="122"/>
      <c r="L956" s="122"/>
      <c r="M956" s="122"/>
      <c r="N956" s="122"/>
      <c r="O956" s="122"/>
      <c r="P956" s="122"/>
      <c r="Q956" s="122"/>
      <c r="R956" s="122"/>
      <c r="S956" s="122"/>
      <c r="T956" s="122"/>
      <c r="U956" s="122"/>
      <c r="V956" s="122"/>
      <c r="W956" s="122"/>
      <c r="X956" s="122"/>
      <c r="Y956" s="122"/>
      <c r="Z956" s="122"/>
      <c r="AA956" s="122"/>
      <c r="AB956" s="122"/>
      <c r="AC956" s="122"/>
      <c r="AD956" s="122"/>
      <c r="AE956" s="122"/>
      <c r="AF956" s="122"/>
      <c r="AG956" s="122"/>
      <c r="AH956" s="122"/>
      <c r="AI956" s="122"/>
      <c r="AJ956" s="122"/>
      <c r="AK956" s="122"/>
      <c r="AL956" s="122"/>
      <c r="AM956" s="122"/>
      <c r="AN956" s="122"/>
      <c r="AO956" s="122"/>
      <c r="AP956" s="122"/>
      <c r="AQ956" s="122"/>
      <c r="AR956" s="122"/>
      <c r="AS956" s="122"/>
      <c r="AT956" s="122"/>
      <c r="AU956" s="122"/>
      <c r="AV956" s="122"/>
      <c r="AW956" s="122"/>
      <c r="AX956" s="122"/>
      <c r="AY956" s="122"/>
      <c r="AZ956" s="122"/>
      <c r="BA956" s="122"/>
      <c r="BB956" s="122"/>
      <c r="BC956" s="122"/>
      <c r="BD956" s="122"/>
      <c r="BE956" s="122"/>
      <c r="BF956" s="122"/>
      <c r="BG956" s="122"/>
      <c r="BH956" s="122"/>
      <c r="BI956" s="122"/>
      <c r="BJ956" s="122"/>
      <c r="BK956" s="122"/>
    </row>
    <row r="957" spans="1:63" ht="12.75" x14ac:dyDescent="0.2">
      <c r="A957" s="122"/>
      <c r="B957" s="124"/>
      <c r="C957" s="124"/>
      <c r="D957" s="124"/>
      <c r="E957" s="122"/>
      <c r="F957" s="124"/>
      <c r="G957" s="122"/>
      <c r="H957" s="122"/>
      <c r="I957" s="122"/>
      <c r="J957" s="122"/>
      <c r="K957" s="122"/>
      <c r="L957" s="122"/>
      <c r="M957" s="122"/>
      <c r="N957" s="122"/>
      <c r="O957" s="122"/>
      <c r="P957" s="122"/>
      <c r="Q957" s="122"/>
      <c r="R957" s="122"/>
      <c r="S957" s="122"/>
      <c r="T957" s="122"/>
      <c r="U957" s="122"/>
      <c r="V957" s="122"/>
      <c r="W957" s="122"/>
      <c r="X957" s="122"/>
      <c r="Y957" s="122"/>
      <c r="Z957" s="122"/>
      <c r="AA957" s="122"/>
      <c r="AB957" s="122"/>
      <c r="AC957" s="122"/>
      <c r="AD957" s="122"/>
      <c r="AE957" s="122"/>
      <c r="AF957" s="122"/>
      <c r="AG957" s="122"/>
      <c r="AH957" s="122"/>
      <c r="AI957" s="122"/>
      <c r="AJ957" s="122"/>
      <c r="AK957" s="122"/>
      <c r="AL957" s="122"/>
      <c r="AM957" s="122"/>
      <c r="AN957" s="122"/>
      <c r="AO957" s="122"/>
      <c r="AP957" s="122"/>
      <c r="AQ957" s="122"/>
      <c r="AR957" s="122"/>
      <c r="AS957" s="122"/>
      <c r="AT957" s="122"/>
      <c r="AU957" s="122"/>
      <c r="AV957" s="122"/>
      <c r="AW957" s="122"/>
      <c r="AX957" s="122"/>
      <c r="AY957" s="122"/>
      <c r="AZ957" s="122"/>
      <c r="BA957" s="122"/>
      <c r="BB957" s="122"/>
      <c r="BC957" s="122"/>
      <c r="BD957" s="122"/>
      <c r="BE957" s="122"/>
      <c r="BF957" s="122"/>
      <c r="BG957" s="122"/>
      <c r="BH957" s="122"/>
      <c r="BI957" s="122"/>
      <c r="BJ957" s="122"/>
      <c r="BK957" s="122"/>
    </row>
    <row r="958" spans="1:63" ht="12.75" x14ac:dyDescent="0.2">
      <c r="A958" s="122"/>
      <c r="B958" s="124"/>
      <c r="C958" s="124"/>
      <c r="D958" s="124"/>
      <c r="E958" s="122"/>
      <c r="F958" s="124"/>
      <c r="G958" s="122"/>
      <c r="H958" s="122"/>
      <c r="I958" s="122"/>
      <c r="J958" s="122"/>
      <c r="K958" s="122"/>
      <c r="L958" s="122"/>
      <c r="M958" s="122"/>
      <c r="N958" s="122"/>
      <c r="O958" s="122"/>
      <c r="P958" s="122"/>
      <c r="Q958" s="122"/>
      <c r="R958" s="122"/>
      <c r="S958" s="122"/>
      <c r="T958" s="122"/>
      <c r="U958" s="122"/>
      <c r="V958" s="122"/>
      <c r="W958" s="122"/>
      <c r="X958" s="122"/>
      <c r="Y958" s="122"/>
      <c r="Z958" s="122"/>
      <c r="AA958" s="122"/>
      <c r="AB958" s="122"/>
      <c r="AC958" s="122"/>
      <c r="AD958" s="122"/>
      <c r="AE958" s="122"/>
      <c r="AF958" s="122"/>
      <c r="AG958" s="122"/>
      <c r="AH958" s="122"/>
      <c r="AI958" s="122"/>
      <c r="AJ958" s="122"/>
      <c r="AK958" s="122"/>
      <c r="AL958" s="122"/>
      <c r="AM958" s="122"/>
      <c r="AN958" s="122"/>
      <c r="AO958" s="122"/>
      <c r="AP958" s="122"/>
      <c r="AQ958" s="122"/>
      <c r="AR958" s="122"/>
      <c r="AS958" s="122"/>
      <c r="AT958" s="122"/>
      <c r="AU958" s="122"/>
      <c r="AV958" s="122"/>
      <c r="AW958" s="122"/>
      <c r="AX958" s="122"/>
      <c r="AY958" s="122"/>
      <c r="AZ958" s="122"/>
      <c r="BA958" s="122"/>
      <c r="BB958" s="122"/>
      <c r="BC958" s="122"/>
      <c r="BD958" s="122"/>
      <c r="BE958" s="122"/>
      <c r="BF958" s="122"/>
      <c r="BG958" s="122"/>
      <c r="BH958" s="122"/>
      <c r="BI958" s="122"/>
      <c r="BJ958" s="122"/>
      <c r="BK958" s="122"/>
    </row>
    <row r="959" spans="1:63" ht="12.75" x14ac:dyDescent="0.2">
      <c r="A959" s="122"/>
      <c r="B959" s="124"/>
      <c r="C959" s="124"/>
      <c r="D959" s="124"/>
      <c r="E959" s="122"/>
      <c r="F959" s="124"/>
      <c r="G959" s="122"/>
      <c r="H959" s="122"/>
      <c r="I959" s="122"/>
      <c r="J959" s="122"/>
      <c r="K959" s="122"/>
      <c r="L959" s="122"/>
      <c r="M959" s="122"/>
      <c r="N959" s="122"/>
      <c r="O959" s="122"/>
      <c r="P959" s="122"/>
      <c r="Q959" s="122"/>
      <c r="R959" s="122"/>
      <c r="S959" s="122"/>
      <c r="T959" s="122"/>
      <c r="U959" s="122"/>
      <c r="V959" s="122"/>
      <c r="W959" s="122"/>
      <c r="X959" s="122"/>
      <c r="Y959" s="122"/>
      <c r="Z959" s="122"/>
      <c r="AA959" s="122"/>
      <c r="AB959" s="122"/>
      <c r="AC959" s="122"/>
      <c r="AD959" s="122"/>
      <c r="AE959" s="122"/>
      <c r="AF959" s="122"/>
      <c r="AG959" s="122"/>
      <c r="AH959" s="122"/>
      <c r="AI959" s="122"/>
      <c r="AJ959" s="122"/>
      <c r="AK959" s="122"/>
      <c r="AL959" s="122"/>
      <c r="AM959" s="122"/>
      <c r="AN959" s="122"/>
      <c r="AO959" s="122"/>
      <c r="AP959" s="122"/>
      <c r="AQ959" s="122"/>
      <c r="AR959" s="122"/>
      <c r="AS959" s="122"/>
      <c r="AT959" s="122"/>
      <c r="AU959" s="122"/>
      <c r="AV959" s="122"/>
      <c r="AW959" s="122"/>
      <c r="AX959" s="122"/>
      <c r="AY959" s="122"/>
      <c r="AZ959" s="122"/>
      <c r="BA959" s="122"/>
      <c r="BB959" s="122"/>
      <c r="BC959" s="122"/>
      <c r="BD959" s="122"/>
      <c r="BE959" s="122"/>
      <c r="BF959" s="122"/>
      <c r="BG959" s="122"/>
      <c r="BH959" s="122"/>
      <c r="BI959" s="122"/>
      <c r="BJ959" s="122"/>
      <c r="BK959" s="122"/>
    </row>
    <row r="960" spans="1:63" ht="12.75" x14ac:dyDescent="0.2">
      <c r="A960" s="122"/>
      <c r="B960" s="124"/>
      <c r="C960" s="124"/>
      <c r="D960" s="124"/>
      <c r="E960" s="122"/>
      <c r="F960" s="124"/>
      <c r="G960" s="122"/>
      <c r="H960" s="122"/>
      <c r="I960" s="122"/>
      <c r="J960" s="122"/>
      <c r="K960" s="122"/>
      <c r="L960" s="122"/>
      <c r="M960" s="122"/>
      <c r="N960" s="122"/>
      <c r="O960" s="122"/>
      <c r="P960" s="122"/>
      <c r="Q960" s="122"/>
      <c r="R960" s="122"/>
      <c r="S960" s="122"/>
      <c r="T960" s="122"/>
      <c r="U960" s="122"/>
      <c r="V960" s="122"/>
      <c r="W960" s="122"/>
      <c r="X960" s="122"/>
      <c r="Y960" s="122"/>
      <c r="Z960" s="122"/>
      <c r="AA960" s="122"/>
      <c r="AB960" s="122"/>
      <c r="AC960" s="122"/>
      <c r="AD960" s="122"/>
      <c r="AE960" s="122"/>
      <c r="AF960" s="122"/>
      <c r="AG960" s="122"/>
      <c r="AH960" s="122"/>
      <c r="AI960" s="122"/>
      <c r="AJ960" s="122"/>
      <c r="AK960" s="122"/>
      <c r="AL960" s="122"/>
      <c r="AM960" s="122"/>
      <c r="AN960" s="122"/>
      <c r="AO960" s="122"/>
      <c r="AP960" s="122"/>
      <c r="AQ960" s="122"/>
      <c r="AR960" s="122"/>
      <c r="AS960" s="122"/>
      <c r="AT960" s="122"/>
      <c r="AU960" s="122"/>
      <c r="AV960" s="122"/>
      <c r="AW960" s="122"/>
      <c r="AX960" s="122"/>
      <c r="AY960" s="122"/>
      <c r="AZ960" s="122"/>
      <c r="BA960" s="122"/>
      <c r="BB960" s="122"/>
      <c r="BC960" s="122"/>
      <c r="BD960" s="122"/>
      <c r="BE960" s="122"/>
      <c r="BF960" s="122"/>
      <c r="BG960" s="122"/>
      <c r="BH960" s="122"/>
      <c r="BI960" s="122"/>
      <c r="BJ960" s="122"/>
      <c r="BK960" s="122"/>
    </row>
    <row r="961" spans="1:63" ht="12.75" x14ac:dyDescent="0.2">
      <c r="A961" s="122"/>
      <c r="B961" s="124"/>
      <c r="C961" s="124"/>
      <c r="D961" s="124"/>
      <c r="E961" s="122"/>
      <c r="F961" s="124"/>
      <c r="G961" s="122"/>
      <c r="H961" s="122"/>
      <c r="I961" s="122"/>
      <c r="J961" s="122"/>
      <c r="K961" s="122"/>
      <c r="L961" s="122"/>
      <c r="M961" s="122"/>
      <c r="N961" s="122"/>
      <c r="O961" s="122"/>
      <c r="P961" s="122"/>
      <c r="Q961" s="122"/>
      <c r="R961" s="122"/>
      <c r="S961" s="122"/>
      <c r="T961" s="122"/>
      <c r="U961" s="122"/>
      <c r="V961" s="122"/>
      <c r="W961" s="122"/>
      <c r="X961" s="122"/>
      <c r="Y961" s="122"/>
      <c r="Z961" s="122"/>
      <c r="AA961" s="122"/>
      <c r="AB961" s="122"/>
      <c r="AC961" s="122"/>
      <c r="AD961" s="122"/>
      <c r="AE961" s="122"/>
      <c r="AF961" s="122"/>
      <c r="AG961" s="122"/>
      <c r="AH961" s="122"/>
      <c r="AI961" s="122"/>
      <c r="AJ961" s="122"/>
      <c r="AK961" s="122"/>
      <c r="AL961" s="122"/>
      <c r="AM961" s="122"/>
      <c r="AN961" s="122"/>
      <c r="AO961" s="122"/>
      <c r="AP961" s="122"/>
      <c r="AQ961" s="122"/>
      <c r="AR961" s="122"/>
      <c r="AS961" s="122"/>
      <c r="AT961" s="122"/>
      <c r="AU961" s="122"/>
      <c r="AV961" s="122"/>
      <c r="AW961" s="122"/>
      <c r="AX961" s="122"/>
      <c r="AY961" s="122"/>
      <c r="AZ961" s="122"/>
      <c r="BA961" s="122"/>
      <c r="BB961" s="122"/>
      <c r="BC961" s="122"/>
      <c r="BD961" s="122"/>
      <c r="BE961" s="122"/>
      <c r="BF961" s="122"/>
      <c r="BG961" s="122"/>
      <c r="BH961" s="122"/>
      <c r="BI961" s="122"/>
      <c r="BJ961" s="122"/>
      <c r="BK961" s="122"/>
    </row>
    <row r="962" spans="1:63" ht="12.75" x14ac:dyDescent="0.2">
      <c r="A962" s="122"/>
      <c r="B962" s="124"/>
      <c r="C962" s="124"/>
      <c r="D962" s="124"/>
      <c r="E962" s="122"/>
      <c r="F962" s="124"/>
      <c r="G962" s="122"/>
      <c r="H962" s="122"/>
      <c r="I962" s="122"/>
      <c r="J962" s="122"/>
      <c r="K962" s="122"/>
      <c r="L962" s="122"/>
      <c r="M962" s="122"/>
      <c r="N962" s="122"/>
      <c r="O962" s="122"/>
      <c r="P962" s="122"/>
      <c r="Q962" s="122"/>
      <c r="R962" s="122"/>
      <c r="S962" s="122"/>
      <c r="T962" s="122"/>
      <c r="U962" s="122"/>
      <c r="V962" s="122"/>
      <c r="W962" s="122"/>
      <c r="X962" s="122"/>
      <c r="Y962" s="122"/>
      <c r="Z962" s="122"/>
      <c r="AA962" s="122"/>
      <c r="AB962" s="122"/>
      <c r="AC962" s="122"/>
      <c r="AD962" s="122"/>
      <c r="AE962" s="122"/>
      <c r="AF962" s="122"/>
      <c r="AG962" s="122"/>
      <c r="AH962" s="122"/>
      <c r="AI962" s="122"/>
      <c r="AJ962" s="122"/>
      <c r="AK962" s="122"/>
      <c r="AL962" s="122"/>
      <c r="AM962" s="122"/>
      <c r="AN962" s="122"/>
      <c r="AO962" s="122"/>
      <c r="AP962" s="122"/>
      <c r="AQ962" s="122"/>
      <c r="AR962" s="122"/>
      <c r="AS962" s="122"/>
      <c r="AT962" s="122"/>
      <c r="AU962" s="122"/>
      <c r="AV962" s="122"/>
      <c r="AW962" s="122"/>
      <c r="AX962" s="122"/>
      <c r="AY962" s="122"/>
      <c r="AZ962" s="122"/>
      <c r="BA962" s="122"/>
      <c r="BB962" s="122"/>
      <c r="BC962" s="122"/>
      <c r="BD962" s="122"/>
      <c r="BE962" s="122"/>
      <c r="BF962" s="122"/>
      <c r="BG962" s="122"/>
      <c r="BH962" s="122"/>
      <c r="BI962" s="122"/>
      <c r="BJ962" s="122"/>
      <c r="BK962" s="122"/>
    </row>
    <row r="963" spans="1:63" ht="12.75" x14ac:dyDescent="0.2">
      <c r="A963" s="122"/>
      <c r="B963" s="124"/>
      <c r="C963" s="124"/>
      <c r="D963" s="124"/>
      <c r="E963" s="122"/>
      <c r="F963" s="124"/>
      <c r="G963" s="122"/>
      <c r="H963" s="122"/>
      <c r="I963" s="122"/>
      <c r="J963" s="122"/>
      <c r="K963" s="122"/>
      <c r="L963" s="122"/>
      <c r="M963" s="122"/>
      <c r="N963" s="122"/>
      <c r="O963" s="122"/>
      <c r="P963" s="122"/>
      <c r="Q963" s="122"/>
      <c r="R963" s="122"/>
      <c r="S963" s="122"/>
      <c r="T963" s="122"/>
      <c r="U963" s="122"/>
      <c r="V963" s="122"/>
      <c r="W963" s="122"/>
      <c r="X963" s="122"/>
      <c r="Y963" s="122"/>
      <c r="Z963" s="122"/>
      <c r="AA963" s="122"/>
      <c r="AB963" s="122"/>
      <c r="AC963" s="122"/>
      <c r="AD963" s="122"/>
      <c r="AE963" s="122"/>
      <c r="AF963" s="122"/>
      <c r="AG963" s="122"/>
      <c r="AH963" s="122"/>
      <c r="AI963" s="122"/>
      <c r="AJ963" s="122"/>
      <c r="AK963" s="122"/>
      <c r="AL963" s="122"/>
      <c r="AM963" s="122"/>
      <c r="AN963" s="122"/>
      <c r="AO963" s="122"/>
      <c r="AP963" s="122"/>
      <c r="AQ963" s="122"/>
      <c r="AR963" s="122"/>
      <c r="AS963" s="122"/>
      <c r="AT963" s="122"/>
      <c r="AU963" s="122"/>
      <c r="AV963" s="122"/>
      <c r="AW963" s="122"/>
      <c r="AX963" s="122"/>
      <c r="AY963" s="122"/>
      <c r="AZ963" s="122"/>
      <c r="BA963" s="122"/>
      <c r="BB963" s="122"/>
      <c r="BC963" s="122"/>
      <c r="BD963" s="122"/>
      <c r="BE963" s="122"/>
      <c r="BF963" s="122"/>
      <c r="BG963" s="122"/>
      <c r="BH963" s="122"/>
      <c r="BI963" s="122"/>
      <c r="BJ963" s="122"/>
      <c r="BK963" s="122"/>
    </row>
    <row r="964" spans="1:63" ht="12.75" x14ac:dyDescent="0.2">
      <c r="A964" s="122"/>
      <c r="B964" s="124"/>
      <c r="C964" s="124"/>
      <c r="D964" s="124"/>
      <c r="E964" s="122"/>
      <c r="F964" s="124"/>
      <c r="G964" s="122"/>
      <c r="H964" s="122"/>
      <c r="I964" s="122"/>
      <c r="J964" s="122"/>
      <c r="K964" s="122"/>
      <c r="L964" s="122"/>
      <c r="M964" s="122"/>
      <c r="N964" s="122"/>
      <c r="O964" s="122"/>
      <c r="P964" s="122"/>
      <c r="Q964" s="122"/>
      <c r="R964" s="122"/>
      <c r="S964" s="122"/>
      <c r="T964" s="122"/>
      <c r="U964" s="122"/>
      <c r="V964" s="122"/>
      <c r="W964" s="122"/>
      <c r="X964" s="122"/>
      <c r="Y964" s="122"/>
      <c r="Z964" s="122"/>
      <c r="AA964" s="122"/>
      <c r="AB964" s="122"/>
      <c r="AC964" s="122"/>
      <c r="AD964" s="122"/>
      <c r="AE964" s="122"/>
      <c r="AF964" s="122"/>
      <c r="AG964" s="122"/>
      <c r="AH964" s="122"/>
      <c r="AI964" s="122"/>
      <c r="AJ964" s="122"/>
      <c r="AK964" s="122"/>
      <c r="AL964" s="122"/>
      <c r="AM964" s="122"/>
      <c r="AN964" s="122"/>
      <c r="AO964" s="122"/>
      <c r="AP964" s="122"/>
      <c r="AQ964" s="122"/>
      <c r="AR964" s="122"/>
      <c r="AS964" s="122"/>
      <c r="AT964" s="122"/>
      <c r="AU964" s="122"/>
      <c r="AV964" s="122"/>
      <c r="AW964" s="122"/>
      <c r="AX964" s="122"/>
      <c r="AY964" s="122"/>
      <c r="AZ964" s="122"/>
      <c r="BA964" s="122"/>
      <c r="BB964" s="122"/>
      <c r="BC964" s="122"/>
      <c r="BD964" s="122"/>
      <c r="BE964" s="122"/>
      <c r="BF964" s="122"/>
      <c r="BG964" s="122"/>
      <c r="BH964" s="122"/>
      <c r="BI964" s="122"/>
      <c r="BJ964" s="122"/>
      <c r="BK964" s="122"/>
    </row>
    <row r="965" spans="1:63" ht="12.75" x14ac:dyDescent="0.2">
      <c r="A965" s="122"/>
      <c r="B965" s="124"/>
      <c r="C965" s="124"/>
      <c r="D965" s="124"/>
      <c r="E965" s="122"/>
      <c r="F965" s="124"/>
      <c r="G965" s="122"/>
      <c r="H965" s="122"/>
      <c r="I965" s="122"/>
      <c r="J965" s="122"/>
      <c r="K965" s="122"/>
      <c r="L965" s="122"/>
      <c r="M965" s="122"/>
      <c r="N965" s="122"/>
      <c r="O965" s="122"/>
      <c r="P965" s="122"/>
      <c r="Q965" s="122"/>
      <c r="R965" s="122"/>
      <c r="S965" s="122"/>
      <c r="T965" s="122"/>
      <c r="U965" s="122"/>
      <c r="V965" s="122"/>
      <c r="W965" s="122"/>
      <c r="X965" s="122"/>
      <c r="Y965" s="122"/>
      <c r="Z965" s="122"/>
      <c r="AA965" s="122"/>
      <c r="AB965" s="122"/>
      <c r="AC965" s="122"/>
      <c r="AD965" s="122"/>
      <c r="AE965" s="122"/>
      <c r="AF965" s="122"/>
      <c r="AG965" s="122"/>
      <c r="AH965" s="122"/>
      <c r="AI965" s="122"/>
      <c r="AJ965" s="122"/>
      <c r="AK965" s="122"/>
      <c r="AL965" s="122"/>
      <c r="AM965" s="122"/>
      <c r="AN965" s="122"/>
      <c r="AO965" s="122"/>
      <c r="AP965" s="122"/>
      <c r="AQ965" s="122"/>
      <c r="AR965" s="122"/>
      <c r="AS965" s="122"/>
      <c r="AT965" s="122"/>
      <c r="AU965" s="122"/>
      <c r="AV965" s="122"/>
      <c r="AW965" s="122"/>
      <c r="AX965" s="122"/>
      <c r="AY965" s="122"/>
      <c r="AZ965" s="122"/>
      <c r="BA965" s="122"/>
      <c r="BB965" s="122"/>
      <c r="BC965" s="122"/>
      <c r="BD965" s="122"/>
      <c r="BE965" s="122"/>
      <c r="BF965" s="122"/>
      <c r="BG965" s="122"/>
      <c r="BH965" s="122"/>
      <c r="BI965" s="122"/>
      <c r="BJ965" s="122"/>
      <c r="BK965" s="122"/>
    </row>
    <row r="966" spans="1:63" ht="12.75" x14ac:dyDescent="0.2">
      <c r="A966" s="122"/>
      <c r="B966" s="124"/>
      <c r="C966" s="124"/>
      <c r="D966" s="124"/>
      <c r="E966" s="122"/>
      <c r="F966" s="124"/>
      <c r="G966" s="122"/>
      <c r="H966" s="122"/>
      <c r="I966" s="122"/>
      <c r="J966" s="122"/>
      <c r="K966" s="122"/>
      <c r="L966" s="122"/>
      <c r="M966" s="122"/>
      <c r="N966" s="122"/>
      <c r="O966" s="122"/>
      <c r="P966" s="122"/>
      <c r="Q966" s="122"/>
      <c r="R966" s="122"/>
      <c r="S966" s="122"/>
      <c r="T966" s="122"/>
      <c r="U966" s="122"/>
      <c r="V966" s="122"/>
      <c r="W966" s="122"/>
      <c r="X966" s="122"/>
      <c r="Y966" s="122"/>
      <c r="Z966" s="122"/>
      <c r="AA966" s="122"/>
      <c r="AB966" s="122"/>
      <c r="AC966" s="122"/>
      <c r="AD966" s="122"/>
      <c r="AE966" s="122"/>
      <c r="AF966" s="122"/>
      <c r="AG966" s="122"/>
      <c r="AH966" s="122"/>
      <c r="AI966" s="122"/>
      <c r="AJ966" s="122"/>
      <c r="AK966" s="122"/>
      <c r="AL966" s="122"/>
      <c r="AM966" s="122"/>
      <c r="AN966" s="122"/>
      <c r="AO966" s="122"/>
      <c r="AP966" s="122"/>
      <c r="AQ966" s="122"/>
      <c r="AR966" s="122"/>
      <c r="AS966" s="122"/>
      <c r="AT966" s="122"/>
      <c r="AU966" s="122"/>
      <c r="AV966" s="122"/>
      <c r="AW966" s="122"/>
      <c r="AX966" s="122"/>
      <c r="AY966" s="122"/>
      <c r="AZ966" s="122"/>
      <c r="BA966" s="122"/>
      <c r="BB966" s="122"/>
      <c r="BC966" s="122"/>
      <c r="BD966" s="122"/>
      <c r="BE966" s="122"/>
      <c r="BF966" s="122"/>
      <c r="BG966" s="122"/>
      <c r="BH966" s="122"/>
      <c r="BI966" s="122"/>
      <c r="BJ966" s="122"/>
      <c r="BK966" s="122"/>
    </row>
    <row r="967" spans="1:63" ht="12.75" x14ac:dyDescent="0.2">
      <c r="A967" s="122"/>
      <c r="B967" s="124"/>
      <c r="C967" s="124"/>
      <c r="D967" s="124"/>
      <c r="E967" s="122"/>
      <c r="F967" s="124"/>
      <c r="G967" s="122"/>
      <c r="H967" s="122"/>
      <c r="I967" s="122"/>
      <c r="J967" s="122"/>
      <c r="K967" s="122"/>
      <c r="L967" s="122"/>
      <c r="M967" s="122"/>
      <c r="N967" s="122"/>
      <c r="O967" s="122"/>
      <c r="P967" s="122"/>
      <c r="Q967" s="122"/>
      <c r="R967" s="122"/>
      <c r="S967" s="122"/>
      <c r="T967" s="122"/>
      <c r="U967" s="122"/>
      <c r="V967" s="122"/>
      <c r="W967" s="122"/>
      <c r="X967" s="122"/>
      <c r="Y967" s="122"/>
      <c r="Z967" s="122"/>
      <c r="AA967" s="122"/>
      <c r="AB967" s="122"/>
      <c r="AC967" s="122"/>
      <c r="AD967" s="122"/>
      <c r="AE967" s="122"/>
      <c r="AF967" s="122"/>
      <c r="AG967" s="122"/>
      <c r="AH967" s="122"/>
      <c r="AI967" s="122"/>
      <c r="AJ967" s="122"/>
      <c r="AK967" s="122"/>
      <c r="AL967" s="122"/>
      <c r="AM967" s="122"/>
      <c r="AN967" s="122"/>
      <c r="AO967" s="122"/>
      <c r="AP967" s="122"/>
      <c r="AQ967" s="122"/>
      <c r="AR967" s="122"/>
      <c r="AS967" s="122"/>
      <c r="AT967" s="122"/>
      <c r="AU967" s="122"/>
      <c r="AV967" s="122"/>
      <c r="AW967" s="122"/>
      <c r="AX967" s="122"/>
      <c r="AY967" s="122"/>
      <c r="AZ967" s="122"/>
      <c r="BA967" s="122"/>
      <c r="BB967" s="122"/>
      <c r="BC967" s="122"/>
      <c r="BD967" s="122"/>
      <c r="BE967" s="122"/>
      <c r="BF967" s="122"/>
      <c r="BG967" s="122"/>
      <c r="BH967" s="122"/>
      <c r="BI967" s="122"/>
      <c r="BJ967" s="122"/>
      <c r="BK967" s="122"/>
    </row>
    <row r="968" spans="1:63" ht="12.75" x14ac:dyDescent="0.2">
      <c r="A968" s="122"/>
      <c r="B968" s="124"/>
      <c r="C968" s="124"/>
      <c r="D968" s="124"/>
      <c r="E968" s="122"/>
      <c r="F968" s="124"/>
      <c r="G968" s="122"/>
      <c r="H968" s="122"/>
      <c r="I968" s="122"/>
      <c r="J968" s="122"/>
      <c r="K968" s="122"/>
      <c r="L968" s="122"/>
      <c r="M968" s="122"/>
      <c r="N968" s="122"/>
      <c r="O968" s="122"/>
      <c r="P968" s="122"/>
      <c r="Q968" s="122"/>
      <c r="R968" s="122"/>
      <c r="S968" s="122"/>
      <c r="T968" s="122"/>
      <c r="U968" s="122"/>
      <c r="V968" s="122"/>
      <c r="W968" s="122"/>
      <c r="X968" s="122"/>
      <c r="Y968" s="122"/>
      <c r="Z968" s="122"/>
      <c r="AA968" s="122"/>
      <c r="AB968" s="122"/>
      <c r="AC968" s="122"/>
      <c r="AD968" s="122"/>
      <c r="AE968" s="122"/>
      <c r="AF968" s="122"/>
      <c r="AG968" s="122"/>
      <c r="AH968" s="122"/>
      <c r="AI968" s="122"/>
      <c r="AJ968" s="122"/>
      <c r="AK968" s="122"/>
      <c r="AL968" s="122"/>
      <c r="AM968" s="122"/>
      <c r="AN968" s="122"/>
      <c r="AO968" s="122"/>
      <c r="AP968" s="122"/>
      <c r="AQ968" s="122"/>
      <c r="AR968" s="122"/>
      <c r="AS968" s="122"/>
      <c r="AT968" s="122"/>
      <c r="AU968" s="122"/>
      <c r="AV968" s="122"/>
      <c r="AW968" s="122"/>
      <c r="AX968" s="122"/>
      <c r="AY968" s="122"/>
      <c r="AZ968" s="122"/>
      <c r="BA968" s="122"/>
      <c r="BB968" s="122"/>
      <c r="BC968" s="122"/>
      <c r="BD968" s="122"/>
      <c r="BE968" s="122"/>
      <c r="BF968" s="122"/>
      <c r="BG968" s="122"/>
      <c r="BH968" s="122"/>
      <c r="BI968" s="122"/>
      <c r="BJ968" s="122"/>
      <c r="BK968" s="122"/>
    </row>
    <row r="969" spans="1:63" ht="12.75" x14ac:dyDescent="0.2">
      <c r="A969" s="122"/>
      <c r="B969" s="124"/>
      <c r="C969" s="124"/>
      <c r="D969" s="124"/>
      <c r="E969" s="122"/>
      <c r="F969" s="124"/>
      <c r="G969" s="122"/>
      <c r="H969" s="122"/>
      <c r="I969" s="122"/>
      <c r="J969" s="122"/>
      <c r="K969" s="122"/>
      <c r="L969" s="122"/>
      <c r="M969" s="122"/>
      <c r="N969" s="122"/>
      <c r="O969" s="122"/>
      <c r="P969" s="122"/>
      <c r="Q969" s="122"/>
      <c r="R969" s="122"/>
      <c r="S969" s="122"/>
      <c r="T969" s="122"/>
      <c r="U969" s="122"/>
      <c r="V969" s="122"/>
      <c r="W969" s="122"/>
      <c r="X969" s="122"/>
      <c r="Y969" s="122"/>
      <c r="Z969" s="122"/>
      <c r="AA969" s="122"/>
      <c r="AB969" s="122"/>
      <c r="AC969" s="122"/>
      <c r="AD969" s="122"/>
      <c r="AE969" s="122"/>
      <c r="AF969" s="122"/>
      <c r="AG969" s="122"/>
      <c r="AH969" s="122"/>
      <c r="AI969" s="122"/>
      <c r="AJ969" s="122"/>
      <c r="AK969" s="122"/>
      <c r="AL969" s="122"/>
      <c r="AM969" s="122"/>
      <c r="AN969" s="122"/>
      <c r="AO969" s="122"/>
      <c r="AP969" s="122"/>
      <c r="AQ969" s="122"/>
      <c r="AR969" s="122"/>
      <c r="AS969" s="122"/>
      <c r="AT969" s="122"/>
      <c r="AU969" s="122"/>
      <c r="AV969" s="122"/>
      <c r="AW969" s="122"/>
      <c r="AX969" s="122"/>
      <c r="AY969" s="122"/>
      <c r="AZ969" s="122"/>
      <c r="BA969" s="122"/>
      <c r="BB969" s="122"/>
      <c r="BC969" s="122"/>
      <c r="BD969" s="122"/>
      <c r="BE969" s="122"/>
      <c r="BF969" s="122"/>
      <c r="BG969" s="122"/>
      <c r="BH969" s="122"/>
      <c r="BI969" s="122"/>
      <c r="BJ969" s="122"/>
      <c r="BK969" s="122"/>
    </row>
    <row r="970" spans="1:63" ht="12.75" x14ac:dyDescent="0.2">
      <c r="A970" s="122"/>
      <c r="B970" s="124"/>
      <c r="C970" s="124"/>
      <c r="D970" s="124"/>
      <c r="E970" s="122"/>
      <c r="F970" s="124"/>
      <c r="G970" s="122"/>
      <c r="H970" s="122"/>
      <c r="I970" s="122"/>
      <c r="J970" s="122"/>
      <c r="K970" s="122"/>
      <c r="L970" s="122"/>
      <c r="M970" s="122"/>
      <c r="N970" s="122"/>
      <c r="O970" s="122"/>
      <c r="P970" s="122"/>
      <c r="Q970" s="122"/>
      <c r="R970" s="122"/>
      <c r="S970" s="122"/>
      <c r="T970" s="122"/>
      <c r="U970" s="122"/>
      <c r="V970" s="122"/>
      <c r="W970" s="122"/>
      <c r="X970" s="122"/>
      <c r="Y970" s="122"/>
      <c r="Z970" s="122"/>
      <c r="AA970" s="122"/>
      <c r="AB970" s="122"/>
      <c r="AC970" s="122"/>
      <c r="AD970" s="122"/>
      <c r="AE970" s="122"/>
      <c r="AF970" s="122"/>
      <c r="AG970" s="122"/>
      <c r="AH970" s="122"/>
      <c r="AI970" s="122"/>
      <c r="AJ970" s="122"/>
      <c r="AK970" s="122"/>
      <c r="AL970" s="122"/>
      <c r="AM970" s="122"/>
      <c r="AN970" s="122"/>
      <c r="AO970" s="122"/>
      <c r="AP970" s="122"/>
      <c r="AQ970" s="122"/>
      <c r="AR970" s="122"/>
      <c r="AS970" s="122"/>
      <c r="AT970" s="122"/>
      <c r="AU970" s="122"/>
      <c r="AV970" s="122"/>
      <c r="AW970" s="122"/>
      <c r="AX970" s="122"/>
      <c r="AY970" s="122"/>
      <c r="AZ970" s="122"/>
      <c r="BA970" s="122"/>
      <c r="BB970" s="122"/>
      <c r="BC970" s="122"/>
      <c r="BD970" s="122"/>
      <c r="BE970" s="122"/>
      <c r="BF970" s="122"/>
      <c r="BG970" s="122"/>
      <c r="BH970" s="122"/>
      <c r="BI970" s="122"/>
      <c r="BJ970" s="122"/>
      <c r="BK970" s="122"/>
    </row>
    <row r="971" spans="1:63" ht="12.75" x14ac:dyDescent="0.2">
      <c r="A971" s="122"/>
      <c r="B971" s="124"/>
      <c r="C971" s="124"/>
      <c r="D971" s="124"/>
      <c r="E971" s="122"/>
      <c r="F971" s="124"/>
      <c r="G971" s="122"/>
      <c r="H971" s="122"/>
      <c r="I971" s="122"/>
      <c r="J971" s="122"/>
      <c r="K971" s="122"/>
      <c r="L971" s="122"/>
      <c r="M971" s="122"/>
      <c r="N971" s="122"/>
      <c r="O971" s="122"/>
      <c r="P971" s="122"/>
      <c r="Q971" s="122"/>
      <c r="R971" s="122"/>
      <c r="S971" s="122"/>
      <c r="T971" s="122"/>
      <c r="U971" s="122"/>
      <c r="V971" s="122"/>
      <c r="W971" s="122"/>
      <c r="X971" s="122"/>
      <c r="Y971" s="122"/>
      <c r="Z971" s="122"/>
      <c r="AA971" s="122"/>
      <c r="AB971" s="122"/>
      <c r="AC971" s="122"/>
      <c r="AD971" s="122"/>
      <c r="AE971" s="122"/>
      <c r="AF971" s="122"/>
      <c r="AG971" s="122"/>
      <c r="AH971" s="122"/>
      <c r="AI971" s="122"/>
      <c r="AJ971" s="122"/>
      <c r="AK971" s="122"/>
      <c r="AL971" s="122"/>
      <c r="AM971" s="122"/>
      <c r="AN971" s="122"/>
      <c r="AO971" s="122"/>
      <c r="AP971" s="122"/>
      <c r="AQ971" s="122"/>
      <c r="AR971" s="122"/>
      <c r="AS971" s="122"/>
      <c r="AT971" s="122"/>
      <c r="AU971" s="122"/>
      <c r="AV971" s="122"/>
      <c r="AW971" s="122"/>
      <c r="AX971" s="122"/>
      <c r="AY971" s="122"/>
      <c r="AZ971" s="122"/>
      <c r="BA971" s="122"/>
      <c r="BB971" s="122"/>
      <c r="BC971" s="122"/>
      <c r="BD971" s="122"/>
      <c r="BE971" s="122"/>
      <c r="BF971" s="122"/>
      <c r="BG971" s="122"/>
      <c r="BH971" s="122"/>
      <c r="BI971" s="122"/>
      <c r="BJ971" s="122"/>
      <c r="BK971" s="122"/>
    </row>
    <row r="972" spans="1:63" ht="12.75" x14ac:dyDescent="0.2">
      <c r="A972" s="122"/>
      <c r="B972" s="124"/>
      <c r="C972" s="124"/>
      <c r="D972" s="124"/>
      <c r="E972" s="122"/>
      <c r="F972" s="124"/>
      <c r="G972" s="122"/>
      <c r="H972" s="122"/>
      <c r="I972" s="122"/>
      <c r="J972" s="122"/>
      <c r="K972" s="122"/>
      <c r="L972" s="122"/>
      <c r="M972" s="122"/>
      <c r="N972" s="122"/>
      <c r="O972" s="122"/>
      <c r="P972" s="122"/>
      <c r="Q972" s="122"/>
      <c r="R972" s="122"/>
      <c r="S972" s="122"/>
      <c r="T972" s="122"/>
      <c r="U972" s="122"/>
      <c r="V972" s="122"/>
      <c r="W972" s="122"/>
      <c r="X972" s="122"/>
      <c r="Y972" s="122"/>
      <c r="Z972" s="122"/>
      <c r="AA972" s="122"/>
      <c r="AB972" s="122"/>
      <c r="AC972" s="122"/>
      <c r="AD972" s="122"/>
      <c r="AE972" s="122"/>
      <c r="AF972" s="122"/>
      <c r="AG972" s="122"/>
      <c r="AH972" s="122"/>
      <c r="AI972" s="122"/>
      <c r="AJ972" s="122"/>
      <c r="AK972" s="122"/>
      <c r="AL972" s="122"/>
      <c r="AM972" s="122"/>
      <c r="AN972" s="122"/>
      <c r="AO972" s="122"/>
      <c r="AP972" s="122"/>
      <c r="AQ972" s="122"/>
      <c r="AR972" s="122"/>
      <c r="AS972" s="122"/>
      <c r="AT972" s="122"/>
      <c r="AU972" s="122"/>
      <c r="AV972" s="122"/>
      <c r="AW972" s="122"/>
      <c r="AX972" s="122"/>
      <c r="AY972" s="122"/>
      <c r="AZ972" s="122"/>
      <c r="BA972" s="122"/>
      <c r="BB972" s="122"/>
      <c r="BC972" s="122"/>
      <c r="BD972" s="122"/>
      <c r="BE972" s="122"/>
      <c r="BF972" s="122"/>
      <c r="BG972" s="122"/>
      <c r="BH972" s="122"/>
      <c r="BI972" s="122"/>
      <c r="BJ972" s="122"/>
      <c r="BK972" s="122"/>
    </row>
    <row r="973" spans="1:63" ht="12.75" x14ac:dyDescent="0.2">
      <c r="A973" s="122"/>
      <c r="B973" s="124"/>
      <c r="C973" s="124"/>
      <c r="D973" s="124"/>
      <c r="E973" s="122"/>
      <c r="F973" s="124"/>
      <c r="G973" s="122"/>
      <c r="H973" s="122"/>
      <c r="I973" s="122"/>
      <c r="J973" s="122"/>
      <c r="K973" s="122"/>
      <c r="L973" s="122"/>
      <c r="M973" s="122"/>
      <c r="N973" s="122"/>
      <c r="O973" s="122"/>
      <c r="P973" s="122"/>
      <c r="Q973" s="122"/>
      <c r="R973" s="122"/>
      <c r="S973" s="122"/>
      <c r="T973" s="122"/>
      <c r="U973" s="122"/>
      <c r="V973" s="122"/>
      <c r="W973" s="122"/>
      <c r="X973" s="122"/>
      <c r="Y973" s="122"/>
      <c r="Z973" s="122"/>
      <c r="AA973" s="122"/>
      <c r="AB973" s="122"/>
      <c r="AC973" s="122"/>
      <c r="AD973" s="122"/>
      <c r="AE973" s="122"/>
      <c r="AF973" s="122"/>
      <c r="AG973" s="122"/>
      <c r="AH973" s="122"/>
      <c r="AI973" s="122"/>
      <c r="AJ973" s="122"/>
      <c r="AK973" s="122"/>
      <c r="AL973" s="122"/>
      <c r="AM973" s="122"/>
      <c r="AN973" s="122"/>
      <c r="AO973" s="122"/>
      <c r="AP973" s="122"/>
      <c r="AQ973" s="122"/>
      <c r="AR973" s="122"/>
      <c r="AS973" s="122"/>
      <c r="AT973" s="122"/>
      <c r="AU973" s="122"/>
      <c r="AV973" s="122"/>
      <c r="AW973" s="122"/>
      <c r="AX973" s="122"/>
      <c r="AY973" s="122"/>
      <c r="AZ973" s="122"/>
      <c r="BA973" s="122"/>
      <c r="BB973" s="122"/>
      <c r="BC973" s="122"/>
      <c r="BD973" s="122"/>
      <c r="BE973" s="122"/>
      <c r="BF973" s="122"/>
      <c r="BG973" s="122"/>
      <c r="BH973" s="122"/>
      <c r="BI973" s="122"/>
      <c r="BJ973" s="122"/>
      <c r="BK973" s="122"/>
    </row>
    <row r="974" spans="1:63" ht="12.75" x14ac:dyDescent="0.2">
      <c r="A974" s="122"/>
      <c r="B974" s="124"/>
      <c r="C974" s="124"/>
      <c r="D974" s="124"/>
      <c r="E974" s="122"/>
      <c r="F974" s="124"/>
      <c r="G974" s="122"/>
      <c r="H974" s="122"/>
      <c r="I974" s="122"/>
      <c r="J974" s="122"/>
      <c r="K974" s="122"/>
      <c r="L974" s="122"/>
      <c r="M974" s="122"/>
      <c r="N974" s="122"/>
      <c r="O974" s="122"/>
      <c r="P974" s="122"/>
      <c r="Q974" s="122"/>
      <c r="R974" s="122"/>
      <c r="S974" s="122"/>
      <c r="T974" s="122"/>
      <c r="U974" s="122"/>
      <c r="V974" s="122"/>
      <c r="W974" s="122"/>
      <c r="X974" s="122"/>
      <c r="Y974" s="122"/>
      <c r="Z974" s="122"/>
      <c r="AA974" s="122"/>
      <c r="AB974" s="122"/>
      <c r="AC974" s="122"/>
      <c r="AD974" s="122"/>
      <c r="AE974" s="122"/>
      <c r="AF974" s="122"/>
      <c r="AG974" s="122"/>
      <c r="AH974" s="122"/>
      <c r="AI974" s="122"/>
      <c r="AJ974" s="122"/>
      <c r="AK974" s="122"/>
      <c r="AL974" s="122"/>
      <c r="AM974" s="122"/>
      <c r="AN974" s="122"/>
      <c r="AO974" s="122"/>
      <c r="AP974" s="122"/>
      <c r="AQ974" s="122"/>
      <c r="AR974" s="122"/>
      <c r="AS974" s="122"/>
      <c r="AT974" s="122"/>
      <c r="AU974" s="122"/>
      <c r="AV974" s="122"/>
      <c r="AW974" s="122"/>
      <c r="AX974" s="122"/>
      <c r="AY974" s="122"/>
      <c r="AZ974" s="122"/>
      <c r="BA974" s="122"/>
      <c r="BB974" s="122"/>
      <c r="BC974" s="122"/>
      <c r="BD974" s="122"/>
      <c r="BE974" s="122"/>
      <c r="BF974" s="122"/>
      <c r="BG974" s="122"/>
      <c r="BH974" s="122"/>
      <c r="BI974" s="122"/>
      <c r="BJ974" s="122"/>
      <c r="BK974" s="122"/>
    </row>
    <row r="975" spans="1:63" ht="12.75" x14ac:dyDescent="0.2">
      <c r="A975" s="122"/>
      <c r="B975" s="124"/>
      <c r="C975" s="124"/>
      <c r="D975" s="124"/>
      <c r="E975" s="122"/>
      <c r="F975" s="124"/>
      <c r="G975" s="122"/>
      <c r="H975" s="122"/>
      <c r="I975" s="122"/>
      <c r="J975" s="122"/>
      <c r="K975" s="122"/>
      <c r="L975" s="122"/>
      <c r="M975" s="122"/>
      <c r="N975" s="122"/>
      <c r="O975" s="122"/>
      <c r="P975" s="122"/>
      <c r="Q975" s="122"/>
      <c r="R975" s="122"/>
      <c r="S975" s="122"/>
      <c r="T975" s="122"/>
      <c r="U975" s="122"/>
      <c r="V975" s="122"/>
      <c r="W975" s="122"/>
      <c r="X975" s="122"/>
      <c r="Y975" s="122"/>
      <c r="Z975" s="122"/>
      <c r="AA975" s="122"/>
      <c r="AB975" s="122"/>
      <c r="AC975" s="122"/>
      <c r="AD975" s="122"/>
      <c r="AE975" s="122"/>
      <c r="AF975" s="122"/>
      <c r="AG975" s="122"/>
      <c r="AH975" s="122"/>
      <c r="AI975" s="122"/>
      <c r="AJ975" s="122"/>
      <c r="AK975" s="122"/>
      <c r="AL975" s="122"/>
      <c r="AM975" s="122"/>
      <c r="AN975" s="122"/>
      <c r="AO975" s="122"/>
      <c r="AP975" s="122"/>
      <c r="AQ975" s="122"/>
      <c r="AR975" s="122"/>
      <c r="AS975" s="122"/>
      <c r="AT975" s="122"/>
      <c r="AU975" s="122"/>
      <c r="AV975" s="122"/>
      <c r="AW975" s="122"/>
      <c r="AX975" s="122"/>
      <c r="AY975" s="122"/>
      <c r="AZ975" s="122"/>
      <c r="BA975" s="122"/>
      <c r="BB975" s="122"/>
      <c r="BC975" s="122"/>
      <c r="BD975" s="122"/>
      <c r="BE975" s="122"/>
      <c r="BF975" s="122"/>
      <c r="BG975" s="122"/>
      <c r="BH975" s="122"/>
      <c r="BI975" s="122"/>
      <c r="BJ975" s="122"/>
      <c r="BK975" s="122"/>
    </row>
    <row r="976" spans="1:63" ht="12.75" x14ac:dyDescent="0.2">
      <c r="A976" s="122"/>
      <c r="B976" s="124"/>
      <c r="C976" s="124"/>
      <c r="D976" s="124"/>
      <c r="E976" s="122"/>
      <c r="F976" s="124"/>
      <c r="G976" s="122"/>
      <c r="H976" s="122"/>
      <c r="I976" s="122"/>
      <c r="J976" s="122"/>
      <c r="K976" s="122"/>
      <c r="L976" s="122"/>
      <c r="M976" s="122"/>
      <c r="N976" s="122"/>
      <c r="O976" s="122"/>
      <c r="P976" s="122"/>
      <c r="Q976" s="122"/>
      <c r="R976" s="122"/>
      <c r="S976" s="122"/>
      <c r="T976" s="122"/>
      <c r="U976" s="122"/>
      <c r="V976" s="122"/>
      <c r="W976" s="122"/>
      <c r="X976" s="122"/>
      <c r="Y976" s="122"/>
      <c r="Z976" s="122"/>
      <c r="AA976" s="122"/>
      <c r="AB976" s="122"/>
      <c r="AC976" s="122"/>
      <c r="AD976" s="122"/>
      <c r="AE976" s="122"/>
      <c r="AF976" s="122"/>
      <c r="AG976" s="122"/>
      <c r="AH976" s="122"/>
      <c r="AI976" s="122"/>
      <c r="AJ976" s="122"/>
      <c r="AK976" s="122"/>
      <c r="AL976" s="122"/>
      <c r="AM976" s="122"/>
      <c r="AN976" s="122"/>
      <c r="AO976" s="122"/>
      <c r="AP976" s="122"/>
      <c r="AQ976" s="122"/>
      <c r="AR976" s="122"/>
      <c r="AS976" s="122"/>
      <c r="AT976" s="122"/>
      <c r="AU976" s="122"/>
      <c r="AV976" s="122"/>
      <c r="AW976" s="122"/>
      <c r="AX976" s="122"/>
      <c r="AY976" s="122"/>
      <c r="AZ976" s="122"/>
      <c r="BA976" s="122"/>
      <c r="BB976" s="122"/>
      <c r="BC976" s="122"/>
      <c r="BD976" s="122"/>
      <c r="BE976" s="122"/>
      <c r="BF976" s="122"/>
      <c r="BG976" s="122"/>
      <c r="BH976" s="122"/>
      <c r="BI976" s="122"/>
      <c r="BJ976" s="122"/>
      <c r="BK976" s="122"/>
    </row>
    <row r="977" spans="1:63" ht="12.75" x14ac:dyDescent="0.2">
      <c r="A977" s="122"/>
      <c r="B977" s="124"/>
      <c r="C977" s="124"/>
      <c r="D977" s="124"/>
      <c r="E977" s="122"/>
      <c r="F977" s="124"/>
      <c r="G977" s="122"/>
      <c r="H977" s="122"/>
      <c r="I977" s="122"/>
      <c r="J977" s="122"/>
      <c r="K977" s="122"/>
      <c r="L977" s="122"/>
      <c r="M977" s="122"/>
      <c r="N977" s="122"/>
      <c r="O977" s="122"/>
      <c r="P977" s="122"/>
      <c r="Q977" s="122"/>
      <c r="R977" s="122"/>
      <c r="S977" s="122"/>
      <c r="T977" s="122"/>
      <c r="U977" s="122"/>
      <c r="V977" s="122"/>
      <c r="W977" s="122"/>
      <c r="X977" s="122"/>
      <c r="Y977" s="122"/>
      <c r="Z977" s="122"/>
      <c r="AA977" s="122"/>
      <c r="AB977" s="122"/>
      <c r="AC977" s="122"/>
      <c r="AD977" s="122"/>
      <c r="AE977" s="122"/>
      <c r="AF977" s="122"/>
      <c r="AG977" s="122"/>
      <c r="AH977" s="122"/>
      <c r="AI977" s="122"/>
      <c r="AJ977" s="122"/>
      <c r="AK977" s="122"/>
      <c r="AL977" s="122"/>
      <c r="AM977" s="122"/>
      <c r="AN977" s="122"/>
      <c r="AO977" s="122"/>
      <c r="AP977" s="122"/>
      <c r="AQ977" s="122"/>
      <c r="AR977" s="122"/>
      <c r="AS977" s="122"/>
      <c r="AT977" s="122"/>
      <c r="AU977" s="122"/>
      <c r="AV977" s="122"/>
      <c r="AW977" s="122"/>
      <c r="AX977" s="122"/>
      <c r="AY977" s="122"/>
      <c r="AZ977" s="122"/>
      <c r="BA977" s="122"/>
      <c r="BB977" s="122"/>
      <c r="BC977" s="122"/>
      <c r="BD977" s="122"/>
      <c r="BE977" s="122"/>
      <c r="BF977" s="122"/>
      <c r="BG977" s="122"/>
      <c r="BH977" s="122"/>
      <c r="BI977" s="122"/>
      <c r="BJ977" s="122"/>
      <c r="BK977" s="122"/>
    </row>
    <row r="978" spans="1:63" ht="12.75" x14ac:dyDescent="0.2">
      <c r="A978" s="122"/>
      <c r="B978" s="124"/>
      <c r="C978" s="124"/>
      <c r="D978" s="124"/>
      <c r="E978" s="122"/>
      <c r="F978" s="124"/>
      <c r="G978" s="122"/>
      <c r="H978" s="122"/>
      <c r="I978" s="122"/>
      <c r="J978" s="122"/>
      <c r="K978" s="122"/>
      <c r="L978" s="122"/>
      <c r="M978" s="122"/>
      <c r="N978" s="122"/>
      <c r="O978" s="122"/>
      <c r="P978" s="122"/>
      <c r="Q978" s="122"/>
      <c r="R978" s="122"/>
      <c r="S978" s="122"/>
      <c r="T978" s="122"/>
      <c r="U978" s="122"/>
      <c r="V978" s="122"/>
      <c r="W978" s="122"/>
      <c r="X978" s="122"/>
      <c r="Y978" s="122"/>
      <c r="Z978" s="122"/>
      <c r="AA978" s="122"/>
      <c r="AB978" s="122"/>
      <c r="AC978" s="122"/>
      <c r="AD978" s="122"/>
      <c r="AE978" s="122"/>
      <c r="AF978" s="122"/>
      <c r="AG978" s="122"/>
      <c r="AH978" s="122"/>
      <c r="AI978" s="122"/>
      <c r="AJ978" s="122"/>
      <c r="AK978" s="122"/>
      <c r="AL978" s="122"/>
      <c r="AM978" s="122"/>
      <c r="AN978" s="122"/>
      <c r="AO978" s="122"/>
      <c r="AP978" s="122"/>
      <c r="AQ978" s="122"/>
      <c r="AR978" s="122"/>
      <c r="AS978" s="122"/>
      <c r="AT978" s="122"/>
      <c r="AU978" s="122"/>
      <c r="AV978" s="122"/>
      <c r="AW978" s="122"/>
      <c r="AX978" s="122"/>
      <c r="AY978" s="122"/>
      <c r="AZ978" s="122"/>
      <c r="BA978" s="122"/>
      <c r="BB978" s="122"/>
      <c r="BC978" s="122"/>
      <c r="BD978" s="122"/>
      <c r="BE978" s="122"/>
      <c r="BF978" s="122"/>
      <c r="BG978" s="122"/>
      <c r="BH978" s="122"/>
      <c r="BI978" s="122"/>
      <c r="BJ978" s="122"/>
      <c r="BK978" s="122"/>
    </row>
    <row r="979" spans="1:63" ht="12.75" x14ac:dyDescent="0.2">
      <c r="A979" s="122"/>
      <c r="B979" s="124"/>
      <c r="C979" s="124"/>
      <c r="D979" s="124"/>
      <c r="E979" s="122"/>
      <c r="F979" s="124"/>
      <c r="G979" s="122"/>
      <c r="H979" s="122"/>
      <c r="I979" s="122"/>
      <c r="J979" s="122"/>
      <c r="K979" s="122"/>
      <c r="L979" s="122"/>
      <c r="M979" s="122"/>
      <c r="N979" s="122"/>
      <c r="O979" s="122"/>
      <c r="P979" s="122"/>
      <c r="Q979" s="122"/>
      <c r="R979" s="122"/>
      <c r="S979" s="122"/>
      <c r="T979" s="122"/>
      <c r="U979" s="122"/>
      <c r="V979" s="122"/>
      <c r="W979" s="122"/>
      <c r="X979" s="122"/>
      <c r="Y979" s="122"/>
      <c r="Z979" s="122"/>
      <c r="AA979" s="122"/>
      <c r="AB979" s="122"/>
      <c r="AC979" s="122"/>
      <c r="AD979" s="122"/>
      <c r="AE979" s="122"/>
      <c r="AF979" s="122"/>
      <c r="AG979" s="122"/>
      <c r="AH979" s="122"/>
      <c r="AI979" s="122"/>
      <c r="AJ979" s="122"/>
      <c r="AK979" s="122"/>
      <c r="AL979" s="122"/>
      <c r="AM979" s="122"/>
      <c r="AN979" s="122"/>
      <c r="AO979" s="122"/>
      <c r="AP979" s="122"/>
      <c r="AQ979" s="122"/>
      <c r="AR979" s="122"/>
      <c r="AS979" s="122"/>
      <c r="AT979" s="122"/>
      <c r="AU979" s="122"/>
      <c r="AV979" s="122"/>
      <c r="AW979" s="122"/>
      <c r="AX979" s="122"/>
      <c r="AY979" s="122"/>
      <c r="AZ979" s="122"/>
      <c r="BA979" s="122"/>
      <c r="BB979" s="122"/>
      <c r="BC979" s="122"/>
      <c r="BD979" s="122"/>
      <c r="BE979" s="122"/>
      <c r="BF979" s="122"/>
      <c r="BG979" s="122"/>
      <c r="BH979" s="122"/>
      <c r="BI979" s="122"/>
      <c r="BJ979" s="122"/>
      <c r="BK979" s="122"/>
    </row>
    <row r="980" spans="1:63" ht="12.75" x14ac:dyDescent="0.2">
      <c r="A980" s="122"/>
      <c r="B980" s="124"/>
      <c r="C980" s="124"/>
      <c r="D980" s="124"/>
      <c r="E980" s="122"/>
      <c r="F980" s="124"/>
      <c r="G980" s="122"/>
      <c r="H980" s="122"/>
      <c r="I980" s="122"/>
      <c r="J980" s="122"/>
      <c r="K980" s="122"/>
      <c r="L980" s="122"/>
      <c r="M980" s="122"/>
      <c r="N980" s="122"/>
      <c r="O980" s="122"/>
      <c r="P980" s="122"/>
      <c r="Q980" s="122"/>
      <c r="R980" s="122"/>
      <c r="S980" s="122"/>
      <c r="T980" s="122"/>
      <c r="U980" s="122"/>
      <c r="V980" s="122"/>
      <c r="W980" s="122"/>
      <c r="X980" s="122"/>
      <c r="Y980" s="122"/>
      <c r="Z980" s="122"/>
      <c r="AA980" s="122"/>
      <c r="AB980" s="122"/>
      <c r="AC980" s="122"/>
      <c r="AD980" s="122"/>
      <c r="AE980" s="122"/>
      <c r="AF980" s="122"/>
      <c r="AG980" s="122"/>
      <c r="AH980" s="122"/>
      <c r="AI980" s="122"/>
      <c r="AJ980" s="122"/>
      <c r="AK980" s="122"/>
      <c r="AL980" s="122"/>
      <c r="AM980" s="122"/>
      <c r="AN980" s="122"/>
      <c r="AO980" s="122"/>
      <c r="AP980" s="122"/>
      <c r="AQ980" s="122"/>
      <c r="AR980" s="122"/>
      <c r="AS980" s="122"/>
      <c r="AT980" s="122"/>
      <c r="AU980" s="122"/>
      <c r="AV980" s="122"/>
      <c r="AW980" s="122"/>
      <c r="AX980" s="122"/>
      <c r="AY980" s="122"/>
      <c r="AZ980" s="122"/>
      <c r="BA980" s="122"/>
      <c r="BB980" s="122"/>
      <c r="BC980" s="122"/>
      <c r="BD980" s="122"/>
      <c r="BE980" s="122"/>
      <c r="BF980" s="122"/>
      <c r="BG980" s="122"/>
      <c r="BH980" s="122"/>
      <c r="BI980" s="122"/>
      <c r="BJ980" s="122"/>
      <c r="BK980" s="122"/>
    </row>
    <row r="981" spans="1:63" ht="12.75" x14ac:dyDescent="0.2">
      <c r="A981" s="122"/>
      <c r="B981" s="124"/>
      <c r="C981" s="124"/>
      <c r="D981" s="124"/>
      <c r="E981" s="122"/>
      <c r="F981" s="124"/>
      <c r="G981" s="122"/>
      <c r="H981" s="122"/>
      <c r="I981" s="122"/>
      <c r="J981" s="122"/>
      <c r="K981" s="122"/>
      <c r="L981" s="122"/>
      <c r="M981" s="122"/>
      <c r="N981" s="122"/>
      <c r="O981" s="122"/>
      <c r="P981" s="122"/>
      <c r="Q981" s="122"/>
      <c r="R981" s="122"/>
      <c r="S981" s="122"/>
      <c r="T981" s="122"/>
      <c r="U981" s="122"/>
      <c r="V981" s="122"/>
      <c r="W981" s="122"/>
      <c r="X981" s="122"/>
      <c r="Y981" s="122"/>
      <c r="Z981" s="122"/>
      <c r="AA981" s="122"/>
      <c r="AB981" s="122"/>
      <c r="AC981" s="122"/>
      <c r="AD981" s="122"/>
      <c r="AE981" s="122"/>
      <c r="AF981" s="122"/>
      <c r="AG981" s="122"/>
      <c r="AH981" s="122"/>
      <c r="AI981" s="122"/>
      <c r="AJ981" s="122"/>
      <c r="AK981" s="122"/>
      <c r="AL981" s="122"/>
      <c r="AM981" s="122"/>
      <c r="AN981" s="122"/>
      <c r="AO981" s="122"/>
      <c r="AP981" s="122"/>
      <c r="AQ981" s="122"/>
      <c r="AR981" s="122"/>
      <c r="AS981" s="122"/>
      <c r="AT981" s="122"/>
      <c r="AU981" s="122"/>
      <c r="AV981" s="122"/>
      <c r="AW981" s="122"/>
      <c r="AX981" s="122"/>
      <c r="AY981" s="122"/>
      <c r="AZ981" s="122"/>
      <c r="BA981" s="122"/>
      <c r="BB981" s="122"/>
      <c r="BC981" s="122"/>
      <c r="BD981" s="122"/>
      <c r="BE981" s="122"/>
      <c r="BF981" s="122"/>
      <c r="BG981" s="122"/>
      <c r="BH981" s="122"/>
      <c r="BI981" s="122"/>
      <c r="BJ981" s="122"/>
      <c r="BK981" s="122"/>
    </row>
    <row r="982" spans="1:63" ht="12.75" x14ac:dyDescent="0.2">
      <c r="A982" s="122"/>
      <c r="B982" s="124"/>
      <c r="C982" s="124"/>
      <c r="D982" s="124"/>
      <c r="E982" s="122"/>
      <c r="F982" s="124"/>
      <c r="G982" s="122"/>
      <c r="H982" s="122"/>
      <c r="I982" s="122"/>
      <c r="J982" s="122"/>
      <c r="K982" s="122"/>
      <c r="L982" s="122"/>
      <c r="M982" s="122"/>
      <c r="N982" s="122"/>
      <c r="O982" s="122"/>
      <c r="P982" s="122"/>
      <c r="Q982" s="122"/>
      <c r="R982" s="122"/>
      <c r="S982" s="122"/>
      <c r="T982" s="122"/>
      <c r="U982" s="122"/>
      <c r="V982" s="122"/>
      <c r="W982" s="122"/>
      <c r="X982" s="122"/>
      <c r="Y982" s="122"/>
      <c r="Z982" s="122"/>
      <c r="AA982" s="122"/>
      <c r="AB982" s="122"/>
      <c r="AC982" s="122"/>
      <c r="AD982" s="122"/>
      <c r="AE982" s="122"/>
      <c r="AF982" s="122"/>
      <c r="AG982" s="122"/>
      <c r="AH982" s="122"/>
      <c r="AI982" s="122"/>
      <c r="AJ982" s="122"/>
      <c r="AK982" s="122"/>
      <c r="AL982" s="122"/>
      <c r="AM982" s="122"/>
      <c r="AN982" s="122"/>
      <c r="AO982" s="122"/>
      <c r="AP982" s="122"/>
      <c r="AQ982" s="122"/>
      <c r="AR982" s="122"/>
      <c r="AS982" s="122"/>
      <c r="AT982" s="122"/>
      <c r="AU982" s="122"/>
      <c r="AV982" s="122"/>
      <c r="AW982" s="122"/>
      <c r="AX982" s="122"/>
      <c r="AY982" s="122"/>
      <c r="AZ982" s="122"/>
      <c r="BA982" s="122"/>
      <c r="BB982" s="122"/>
      <c r="BC982" s="122"/>
      <c r="BD982" s="122"/>
      <c r="BE982" s="122"/>
      <c r="BF982" s="122"/>
      <c r="BG982" s="122"/>
      <c r="BH982" s="122"/>
      <c r="BI982" s="122"/>
      <c r="BJ982" s="122"/>
      <c r="BK982" s="122"/>
    </row>
    <row r="983" spans="1:63" ht="12.75" x14ac:dyDescent="0.2">
      <c r="A983" s="122"/>
      <c r="B983" s="124"/>
      <c r="C983" s="124"/>
      <c r="D983" s="124"/>
      <c r="E983" s="122"/>
      <c r="F983" s="124"/>
      <c r="G983" s="122"/>
      <c r="H983" s="122"/>
      <c r="I983" s="122"/>
      <c r="J983" s="122"/>
      <c r="K983" s="122"/>
      <c r="L983" s="122"/>
      <c r="M983" s="122"/>
      <c r="N983" s="122"/>
      <c r="O983" s="122"/>
      <c r="P983" s="122"/>
      <c r="Q983" s="122"/>
      <c r="R983" s="122"/>
      <c r="S983" s="122"/>
      <c r="T983" s="122"/>
      <c r="U983" s="122"/>
      <c r="V983" s="122"/>
      <c r="W983" s="122"/>
      <c r="X983" s="122"/>
      <c r="Y983" s="122"/>
      <c r="Z983" s="122"/>
      <c r="AA983" s="122"/>
      <c r="AB983" s="122"/>
      <c r="AC983" s="122"/>
      <c r="AD983" s="122"/>
      <c r="AE983" s="122"/>
      <c r="AF983" s="122"/>
      <c r="AG983" s="122"/>
      <c r="AH983" s="122"/>
      <c r="AI983" s="122"/>
      <c r="AJ983" s="122"/>
      <c r="AK983" s="122"/>
      <c r="AL983" s="122"/>
      <c r="AM983" s="122"/>
      <c r="AN983" s="122"/>
      <c r="AO983" s="122"/>
      <c r="AP983" s="122"/>
      <c r="AQ983" s="122"/>
      <c r="AR983" s="122"/>
      <c r="AS983" s="122"/>
      <c r="AT983" s="122"/>
      <c r="AU983" s="122"/>
      <c r="AV983" s="122"/>
      <c r="AW983" s="122"/>
      <c r="AX983" s="122"/>
      <c r="AY983" s="122"/>
      <c r="AZ983" s="122"/>
      <c r="BA983" s="122"/>
      <c r="BB983" s="122"/>
      <c r="BC983" s="122"/>
      <c r="BD983" s="122"/>
      <c r="BE983" s="122"/>
      <c r="BF983" s="122"/>
      <c r="BG983" s="122"/>
      <c r="BH983" s="122"/>
      <c r="BI983" s="122"/>
      <c r="BJ983" s="122"/>
      <c r="BK983" s="122"/>
    </row>
    <row r="984" spans="1:63" ht="12.75" x14ac:dyDescent="0.2">
      <c r="A984" s="122"/>
      <c r="B984" s="124"/>
      <c r="C984" s="124"/>
      <c r="D984" s="124"/>
      <c r="E984" s="122"/>
      <c r="F984" s="124"/>
      <c r="G984" s="122"/>
      <c r="H984" s="122"/>
      <c r="I984" s="122"/>
      <c r="J984" s="122"/>
      <c r="K984" s="122"/>
      <c r="L984" s="122"/>
      <c r="M984" s="122"/>
      <c r="N984" s="122"/>
      <c r="O984" s="122"/>
      <c r="P984" s="122"/>
      <c r="Q984" s="122"/>
      <c r="R984" s="122"/>
      <c r="S984" s="122"/>
      <c r="T984" s="122"/>
      <c r="U984" s="122"/>
      <c r="V984" s="122"/>
      <c r="W984" s="122"/>
      <c r="X984" s="122"/>
      <c r="Y984" s="122"/>
      <c r="Z984" s="122"/>
      <c r="AA984" s="122"/>
      <c r="AB984" s="122"/>
      <c r="AC984" s="122"/>
      <c r="AD984" s="122"/>
      <c r="AE984" s="122"/>
      <c r="AF984" s="122"/>
      <c r="AG984" s="122"/>
      <c r="AH984" s="122"/>
      <c r="AI984" s="122"/>
      <c r="AJ984" s="122"/>
      <c r="AK984" s="122"/>
      <c r="AL984" s="122"/>
      <c r="AM984" s="122"/>
      <c r="AN984" s="122"/>
      <c r="AO984" s="122"/>
      <c r="AP984" s="122"/>
      <c r="AQ984" s="122"/>
      <c r="AR984" s="122"/>
      <c r="AS984" s="122"/>
      <c r="AT984" s="122"/>
      <c r="AU984" s="122"/>
      <c r="AV984" s="122"/>
      <c r="AW984" s="122"/>
      <c r="AX984" s="122"/>
      <c r="AY984" s="122"/>
      <c r="AZ984" s="122"/>
      <c r="BA984" s="122"/>
      <c r="BB984" s="122"/>
      <c r="BC984" s="122"/>
      <c r="BD984" s="122"/>
      <c r="BE984" s="122"/>
      <c r="BF984" s="122"/>
      <c r="BG984" s="122"/>
      <c r="BH984" s="122"/>
      <c r="BI984" s="122"/>
      <c r="BJ984" s="122"/>
      <c r="BK984" s="122"/>
    </row>
    <row r="985" spans="1:63" ht="12.75" x14ac:dyDescent="0.2">
      <c r="A985" s="122"/>
      <c r="B985" s="124"/>
      <c r="C985" s="124"/>
      <c r="D985" s="124"/>
      <c r="E985" s="122"/>
      <c r="F985" s="124"/>
      <c r="G985" s="122"/>
      <c r="H985" s="122"/>
      <c r="I985" s="122"/>
      <c r="J985" s="122"/>
      <c r="K985" s="122"/>
      <c r="L985" s="122"/>
      <c r="M985" s="122"/>
      <c r="N985" s="122"/>
      <c r="O985" s="122"/>
      <c r="P985" s="122"/>
      <c r="Q985" s="122"/>
      <c r="R985" s="122"/>
      <c r="S985" s="122"/>
      <c r="T985" s="122"/>
      <c r="U985" s="122"/>
      <c r="V985" s="122"/>
      <c r="W985" s="122"/>
      <c r="X985" s="122"/>
      <c r="Y985" s="122"/>
      <c r="Z985" s="122"/>
      <c r="AA985" s="122"/>
      <c r="AB985" s="122"/>
      <c r="AC985" s="122"/>
      <c r="AD985" s="122"/>
      <c r="AE985" s="122"/>
      <c r="AF985" s="122"/>
      <c r="AG985" s="122"/>
      <c r="AH985" s="122"/>
      <c r="AI985" s="122"/>
      <c r="AJ985" s="122"/>
      <c r="AK985" s="122"/>
      <c r="AL985" s="122"/>
      <c r="AM985" s="122"/>
      <c r="AN985" s="122"/>
      <c r="AO985" s="122"/>
      <c r="AP985" s="122"/>
      <c r="AQ985" s="122"/>
      <c r="AR985" s="122"/>
      <c r="AS985" s="122"/>
      <c r="AT985" s="122"/>
      <c r="AU985" s="122"/>
      <c r="AV985" s="122"/>
      <c r="AW985" s="122"/>
      <c r="AX985" s="122"/>
      <c r="AY985" s="122"/>
      <c r="AZ985" s="122"/>
      <c r="BA985" s="122"/>
      <c r="BB985" s="122"/>
      <c r="BC985" s="122"/>
      <c r="BD985" s="122"/>
      <c r="BE985" s="122"/>
      <c r="BF985" s="122"/>
      <c r="BG985" s="122"/>
      <c r="BH985" s="122"/>
      <c r="BI985" s="122"/>
      <c r="BJ985" s="122"/>
      <c r="BK985" s="122"/>
    </row>
    <row r="986" spans="1:63" ht="12.75" x14ac:dyDescent="0.2">
      <c r="A986" s="122"/>
      <c r="B986" s="124"/>
      <c r="C986" s="124"/>
      <c r="D986" s="124"/>
      <c r="E986" s="122"/>
      <c r="F986" s="124"/>
      <c r="G986" s="122"/>
      <c r="H986" s="122"/>
      <c r="I986" s="122"/>
      <c r="J986" s="122"/>
      <c r="K986" s="122"/>
      <c r="L986" s="122"/>
      <c r="M986" s="122"/>
      <c r="N986" s="122"/>
      <c r="O986" s="122"/>
      <c r="P986" s="122"/>
      <c r="Q986" s="122"/>
      <c r="R986" s="122"/>
      <c r="S986" s="122"/>
      <c r="T986" s="122"/>
      <c r="U986" s="122"/>
      <c r="V986" s="122"/>
      <c r="W986" s="122"/>
      <c r="X986" s="122"/>
      <c r="Y986" s="122"/>
      <c r="Z986" s="122"/>
      <c r="AA986" s="122"/>
      <c r="AB986" s="122"/>
      <c r="AC986" s="122"/>
      <c r="AD986" s="122"/>
      <c r="AE986" s="122"/>
      <c r="AF986" s="122"/>
      <c r="AG986" s="122"/>
      <c r="AH986" s="122"/>
      <c r="AI986" s="122"/>
      <c r="AJ986" s="122"/>
      <c r="AK986" s="122"/>
      <c r="AL986" s="122"/>
      <c r="AM986" s="122"/>
      <c r="AN986" s="122"/>
      <c r="AO986" s="122"/>
      <c r="AP986" s="122"/>
      <c r="AQ986" s="122"/>
      <c r="AR986" s="122"/>
      <c r="AS986" s="122"/>
      <c r="AT986" s="122"/>
      <c r="AU986" s="122"/>
      <c r="AV986" s="122"/>
      <c r="AW986" s="122"/>
      <c r="AX986" s="122"/>
      <c r="AY986" s="122"/>
      <c r="AZ986" s="122"/>
      <c r="BA986" s="122"/>
      <c r="BB986" s="122"/>
      <c r="BC986" s="122"/>
      <c r="BD986" s="122"/>
      <c r="BE986" s="122"/>
      <c r="BF986" s="122"/>
      <c r="BG986" s="122"/>
      <c r="BH986" s="122"/>
      <c r="BI986" s="122"/>
      <c r="BJ986" s="122"/>
      <c r="BK986" s="122"/>
    </row>
    <row r="987" spans="1:63" ht="12.75" x14ac:dyDescent="0.2">
      <c r="A987" s="122"/>
      <c r="B987" s="124"/>
      <c r="C987" s="124"/>
      <c r="D987" s="124"/>
      <c r="E987" s="122"/>
      <c r="F987" s="124"/>
      <c r="G987" s="122"/>
      <c r="H987" s="122"/>
      <c r="I987" s="122"/>
      <c r="J987" s="122"/>
      <c r="K987" s="122"/>
      <c r="L987" s="122"/>
      <c r="M987" s="122"/>
      <c r="N987" s="122"/>
      <c r="O987" s="122"/>
      <c r="P987" s="122"/>
      <c r="Q987" s="122"/>
      <c r="R987" s="122"/>
      <c r="S987" s="122"/>
      <c r="T987" s="122"/>
      <c r="U987" s="122"/>
      <c r="V987" s="122"/>
      <c r="W987" s="122"/>
      <c r="X987" s="122"/>
      <c r="Y987" s="122"/>
      <c r="Z987" s="122"/>
      <c r="AA987" s="122"/>
      <c r="AB987" s="122"/>
      <c r="AC987" s="122"/>
      <c r="AD987" s="122"/>
      <c r="AE987" s="122"/>
      <c r="AF987" s="122"/>
      <c r="AG987" s="122"/>
      <c r="AH987" s="122"/>
      <c r="AI987" s="122"/>
      <c r="AJ987" s="122"/>
      <c r="AK987" s="122"/>
      <c r="AL987" s="122"/>
      <c r="AM987" s="122"/>
      <c r="AN987" s="122"/>
      <c r="AO987" s="122"/>
      <c r="AP987" s="122"/>
      <c r="AQ987" s="122"/>
      <c r="AR987" s="122"/>
      <c r="AS987" s="122"/>
      <c r="AT987" s="122"/>
      <c r="AU987" s="122"/>
      <c r="AV987" s="122"/>
      <c r="AW987" s="122"/>
      <c r="AX987" s="122"/>
      <c r="AY987" s="122"/>
      <c r="AZ987" s="122"/>
      <c r="BA987" s="122"/>
      <c r="BB987" s="122"/>
      <c r="BC987" s="122"/>
      <c r="BD987" s="122"/>
      <c r="BE987" s="122"/>
      <c r="BF987" s="122"/>
      <c r="BG987" s="122"/>
      <c r="BH987" s="122"/>
      <c r="BI987" s="122"/>
      <c r="BJ987" s="122"/>
      <c r="BK987" s="122"/>
    </row>
    <row r="988" spans="1:63" ht="12.75" x14ac:dyDescent="0.2">
      <c r="A988" s="122"/>
      <c r="B988" s="124"/>
      <c r="C988" s="124"/>
      <c r="D988" s="124"/>
      <c r="E988" s="122"/>
      <c r="F988" s="124"/>
      <c r="G988" s="122"/>
      <c r="H988" s="122"/>
      <c r="I988" s="122"/>
      <c r="J988" s="122"/>
      <c r="K988" s="122"/>
      <c r="L988" s="122"/>
      <c r="M988" s="122"/>
      <c r="N988" s="122"/>
      <c r="O988" s="122"/>
      <c r="P988" s="122"/>
      <c r="Q988" s="122"/>
      <c r="R988" s="122"/>
      <c r="S988" s="122"/>
      <c r="T988" s="122"/>
      <c r="U988" s="122"/>
      <c r="V988" s="122"/>
      <c r="W988" s="122"/>
      <c r="X988" s="122"/>
      <c r="Y988" s="122"/>
      <c r="Z988" s="122"/>
      <c r="AA988" s="122"/>
      <c r="AB988" s="122"/>
      <c r="AC988" s="122"/>
      <c r="AD988" s="122"/>
      <c r="AE988" s="122"/>
      <c r="AF988" s="122"/>
      <c r="AG988" s="122"/>
      <c r="AH988" s="122"/>
      <c r="AI988" s="122"/>
      <c r="AJ988" s="122"/>
      <c r="AK988" s="122"/>
      <c r="AL988" s="122"/>
      <c r="AM988" s="122"/>
      <c r="AN988" s="122"/>
      <c r="AO988" s="122"/>
      <c r="AP988" s="122"/>
      <c r="AQ988" s="122"/>
      <c r="AR988" s="122"/>
      <c r="AS988" s="122"/>
      <c r="AT988" s="122"/>
      <c r="AU988" s="122"/>
      <c r="AV988" s="122"/>
      <c r="AW988" s="122"/>
      <c r="AX988" s="122"/>
      <c r="AY988" s="122"/>
      <c r="AZ988" s="122"/>
      <c r="BA988" s="122"/>
      <c r="BB988" s="122"/>
      <c r="BC988" s="122"/>
      <c r="BD988" s="122"/>
      <c r="BE988" s="122"/>
      <c r="BF988" s="122"/>
      <c r="BG988" s="122"/>
      <c r="BH988" s="122"/>
      <c r="BI988" s="122"/>
      <c r="BJ988" s="122"/>
      <c r="BK988" s="122"/>
    </row>
    <row r="989" spans="1:63" ht="12.75" x14ac:dyDescent="0.2">
      <c r="A989" s="122"/>
      <c r="B989" s="124"/>
      <c r="C989" s="124"/>
      <c r="D989" s="124"/>
      <c r="E989" s="122"/>
      <c r="F989" s="124"/>
      <c r="G989" s="122"/>
      <c r="H989" s="122"/>
      <c r="I989" s="122"/>
      <c r="J989" s="122"/>
      <c r="K989" s="122"/>
      <c r="L989" s="122"/>
      <c r="M989" s="122"/>
      <c r="N989" s="122"/>
      <c r="O989" s="122"/>
      <c r="P989" s="122"/>
      <c r="Q989" s="122"/>
      <c r="R989" s="122"/>
      <c r="S989" s="122"/>
      <c r="T989" s="122"/>
      <c r="U989" s="122"/>
      <c r="V989" s="122"/>
      <c r="W989" s="122"/>
      <c r="X989" s="122"/>
      <c r="Y989" s="122"/>
      <c r="Z989" s="122"/>
      <c r="AA989" s="122"/>
      <c r="AB989" s="122"/>
      <c r="AC989" s="122"/>
      <c r="AD989" s="122"/>
      <c r="AE989" s="122"/>
      <c r="AF989" s="122"/>
      <c r="AG989" s="122"/>
      <c r="AH989" s="122"/>
      <c r="AI989" s="122"/>
      <c r="AJ989" s="122"/>
      <c r="AK989" s="122"/>
      <c r="AL989" s="122"/>
      <c r="AM989" s="122"/>
      <c r="AN989" s="122"/>
      <c r="AO989" s="122"/>
      <c r="AP989" s="122"/>
      <c r="AQ989" s="122"/>
      <c r="AR989" s="122"/>
      <c r="AS989" s="122"/>
      <c r="AT989" s="122"/>
      <c r="AU989" s="122"/>
      <c r="AV989" s="122"/>
      <c r="AW989" s="122"/>
      <c r="AX989" s="122"/>
      <c r="AY989" s="122"/>
      <c r="AZ989" s="122"/>
      <c r="BA989" s="122"/>
      <c r="BB989" s="122"/>
      <c r="BC989" s="122"/>
      <c r="BD989" s="122"/>
      <c r="BE989" s="122"/>
      <c r="BF989" s="122"/>
      <c r="BG989" s="122"/>
      <c r="BH989" s="122"/>
      <c r="BI989" s="122"/>
      <c r="BJ989" s="122"/>
      <c r="BK989" s="122"/>
    </row>
    <row r="990" spans="1:63" ht="12.75" x14ac:dyDescent="0.2">
      <c r="A990" s="122"/>
      <c r="B990" s="124"/>
      <c r="C990" s="124"/>
      <c r="D990" s="124"/>
      <c r="E990" s="122"/>
      <c r="F990" s="124"/>
      <c r="G990" s="122"/>
      <c r="H990" s="122"/>
      <c r="I990" s="122"/>
      <c r="J990" s="122"/>
      <c r="K990" s="122"/>
      <c r="L990" s="122"/>
      <c r="M990" s="122"/>
      <c r="N990" s="122"/>
      <c r="O990" s="122"/>
      <c r="P990" s="122"/>
      <c r="Q990" s="122"/>
      <c r="R990" s="122"/>
      <c r="S990" s="122"/>
      <c r="T990" s="122"/>
      <c r="U990" s="122"/>
      <c r="V990" s="122"/>
      <c r="W990" s="122"/>
      <c r="X990" s="122"/>
      <c r="Y990" s="122"/>
      <c r="Z990" s="122"/>
      <c r="AA990" s="122"/>
      <c r="AB990" s="122"/>
      <c r="AC990" s="122"/>
      <c r="AD990" s="122"/>
      <c r="AE990" s="122"/>
      <c r="AF990" s="122"/>
      <c r="AG990" s="122"/>
      <c r="AH990" s="122"/>
      <c r="AI990" s="122"/>
      <c r="AJ990" s="122"/>
      <c r="AK990" s="122"/>
      <c r="AL990" s="122"/>
      <c r="AM990" s="122"/>
      <c r="AN990" s="122"/>
      <c r="AO990" s="122"/>
      <c r="AP990" s="122"/>
      <c r="AQ990" s="122"/>
      <c r="AR990" s="122"/>
      <c r="AS990" s="122"/>
      <c r="AT990" s="122"/>
      <c r="AU990" s="122"/>
      <c r="AV990" s="122"/>
      <c r="AW990" s="122"/>
      <c r="AX990" s="122"/>
      <c r="AY990" s="122"/>
      <c r="AZ990" s="122"/>
      <c r="BA990" s="122"/>
      <c r="BB990" s="122"/>
      <c r="BC990" s="122"/>
      <c r="BD990" s="122"/>
      <c r="BE990" s="122"/>
      <c r="BF990" s="122"/>
      <c r="BG990" s="122"/>
      <c r="BH990" s="122"/>
      <c r="BI990" s="122"/>
      <c r="BJ990" s="122"/>
      <c r="BK990" s="122"/>
    </row>
    <row r="991" spans="1:63" ht="12.75" x14ac:dyDescent="0.2">
      <c r="A991" s="122"/>
      <c r="B991" s="124"/>
      <c r="C991" s="124"/>
      <c r="D991" s="124"/>
      <c r="E991" s="122"/>
      <c r="F991" s="124"/>
      <c r="G991" s="122"/>
      <c r="H991" s="122"/>
      <c r="I991" s="122"/>
      <c r="J991" s="122"/>
      <c r="K991" s="122"/>
      <c r="L991" s="122"/>
      <c r="M991" s="122"/>
      <c r="N991" s="122"/>
      <c r="O991" s="122"/>
      <c r="P991" s="122"/>
      <c r="Q991" s="122"/>
      <c r="R991" s="122"/>
      <c r="S991" s="122"/>
      <c r="T991" s="122"/>
      <c r="U991" s="122"/>
      <c r="V991" s="122"/>
      <c r="W991" s="122"/>
      <c r="X991" s="122"/>
      <c r="Y991" s="122"/>
      <c r="Z991" s="122"/>
      <c r="AA991" s="122"/>
      <c r="AB991" s="122"/>
      <c r="AC991" s="122"/>
      <c r="AD991" s="122"/>
      <c r="AE991" s="122"/>
      <c r="AF991" s="122"/>
      <c r="AG991" s="122"/>
      <c r="AH991" s="122"/>
      <c r="AI991" s="122"/>
      <c r="AJ991" s="122"/>
      <c r="AK991" s="122"/>
      <c r="AL991" s="122"/>
      <c r="AM991" s="122"/>
      <c r="AN991" s="122"/>
      <c r="AO991" s="122"/>
      <c r="AP991" s="122"/>
      <c r="AQ991" s="122"/>
      <c r="AR991" s="122"/>
      <c r="AS991" s="122"/>
      <c r="AT991" s="122"/>
      <c r="AU991" s="122"/>
      <c r="AV991" s="122"/>
      <c r="AW991" s="122"/>
      <c r="AX991" s="122"/>
      <c r="AY991" s="122"/>
      <c r="AZ991" s="122"/>
      <c r="BA991" s="122"/>
      <c r="BB991" s="122"/>
      <c r="BC991" s="122"/>
      <c r="BD991" s="122"/>
      <c r="BE991" s="122"/>
      <c r="BF991" s="122"/>
      <c r="BG991" s="122"/>
      <c r="BH991" s="122"/>
      <c r="BI991" s="122"/>
      <c r="BJ991" s="122"/>
      <c r="BK991" s="122"/>
    </row>
    <row r="992" spans="1:63" ht="12.75" x14ac:dyDescent="0.2">
      <c r="A992" s="122"/>
      <c r="B992" s="124"/>
      <c r="C992" s="124"/>
      <c r="D992" s="124"/>
      <c r="E992" s="122"/>
      <c r="F992" s="124"/>
      <c r="G992" s="122"/>
      <c r="H992" s="122"/>
      <c r="I992" s="122"/>
      <c r="J992" s="122"/>
      <c r="K992" s="122"/>
      <c r="L992" s="122"/>
      <c r="M992" s="122"/>
      <c r="N992" s="122"/>
      <c r="O992" s="122"/>
      <c r="P992" s="122"/>
      <c r="Q992" s="122"/>
      <c r="R992" s="122"/>
      <c r="S992" s="122"/>
      <c r="T992" s="122"/>
      <c r="U992" s="122"/>
      <c r="V992" s="122"/>
      <c r="W992" s="122"/>
      <c r="X992" s="122"/>
      <c r="Y992" s="122"/>
      <c r="Z992" s="122"/>
      <c r="AA992" s="122"/>
      <c r="AB992" s="122"/>
      <c r="AC992" s="122"/>
      <c r="AD992" s="122"/>
      <c r="AE992" s="122"/>
      <c r="AF992" s="122"/>
      <c r="AG992" s="122"/>
      <c r="AH992" s="122"/>
      <c r="AI992" s="122"/>
      <c r="AJ992" s="122"/>
      <c r="AK992" s="122"/>
      <c r="AL992" s="122"/>
      <c r="AM992" s="122"/>
      <c r="AN992" s="122"/>
      <c r="AO992" s="122"/>
      <c r="AP992" s="122"/>
      <c r="AQ992" s="122"/>
      <c r="AR992" s="122"/>
      <c r="AS992" s="122"/>
      <c r="AT992" s="122"/>
      <c r="AU992" s="122"/>
      <c r="AV992" s="122"/>
      <c r="AW992" s="122"/>
      <c r="AX992" s="122"/>
      <c r="AY992" s="122"/>
      <c r="AZ992" s="122"/>
      <c r="BA992" s="122"/>
      <c r="BB992" s="122"/>
      <c r="BC992" s="122"/>
      <c r="BD992" s="122"/>
      <c r="BE992" s="122"/>
      <c r="BF992" s="122"/>
      <c r="BG992" s="122"/>
      <c r="BH992" s="122"/>
      <c r="BI992" s="122"/>
      <c r="BJ992" s="122"/>
      <c r="BK992" s="122"/>
    </row>
    <row r="993" spans="1:63" ht="12.75" x14ac:dyDescent="0.2">
      <c r="A993" s="122"/>
      <c r="B993" s="124"/>
      <c r="C993" s="124"/>
      <c r="D993" s="124"/>
      <c r="E993" s="122"/>
      <c r="F993" s="124"/>
      <c r="G993" s="122"/>
      <c r="H993" s="122"/>
      <c r="I993" s="122"/>
      <c r="J993" s="122"/>
      <c r="K993" s="122"/>
      <c r="L993" s="122"/>
      <c r="M993" s="122"/>
      <c r="N993" s="122"/>
      <c r="O993" s="122"/>
      <c r="P993" s="122"/>
      <c r="Q993" s="122"/>
      <c r="R993" s="122"/>
      <c r="S993" s="122"/>
      <c r="T993" s="122"/>
      <c r="U993" s="122"/>
      <c r="V993" s="122"/>
      <c r="W993" s="122"/>
      <c r="X993" s="122"/>
      <c r="Y993" s="122"/>
      <c r="Z993" s="122"/>
      <c r="AA993" s="122"/>
      <c r="AB993" s="122"/>
      <c r="AC993" s="122"/>
      <c r="AD993" s="122"/>
      <c r="AE993" s="122"/>
      <c r="AF993" s="122"/>
      <c r="AG993" s="122"/>
      <c r="AH993" s="122"/>
      <c r="AI993" s="122"/>
      <c r="AJ993" s="122"/>
      <c r="AK993" s="122"/>
      <c r="AL993" s="122"/>
      <c r="AM993" s="122"/>
      <c r="AN993" s="122"/>
      <c r="AO993" s="122"/>
      <c r="AP993" s="122"/>
      <c r="AQ993" s="122"/>
      <c r="AR993" s="122"/>
      <c r="AS993" s="122"/>
      <c r="AT993" s="122"/>
      <c r="AU993" s="122"/>
      <c r="AV993" s="122"/>
      <c r="AW993" s="122"/>
      <c r="AX993" s="122"/>
      <c r="AY993" s="122"/>
      <c r="AZ993" s="122"/>
      <c r="BA993" s="122"/>
      <c r="BB993" s="122"/>
      <c r="BC993" s="122"/>
      <c r="BD993" s="122"/>
      <c r="BE993" s="122"/>
      <c r="BF993" s="122"/>
      <c r="BG993" s="122"/>
      <c r="BH993" s="122"/>
      <c r="BI993" s="122"/>
      <c r="BJ993" s="122"/>
      <c r="BK993" s="122"/>
    </row>
    <row r="994" spans="1:63" ht="12.75" x14ac:dyDescent="0.2">
      <c r="A994" s="122"/>
      <c r="B994" s="124"/>
      <c r="C994" s="124"/>
      <c r="D994" s="124"/>
      <c r="E994" s="122"/>
      <c r="F994" s="124"/>
      <c r="G994" s="122"/>
      <c r="H994" s="122"/>
      <c r="I994" s="122"/>
      <c r="J994" s="122"/>
      <c r="K994" s="122"/>
      <c r="L994" s="122"/>
      <c r="M994" s="122"/>
      <c r="N994" s="122"/>
      <c r="O994" s="122"/>
      <c r="P994" s="122"/>
      <c r="Q994" s="122"/>
      <c r="R994" s="122"/>
      <c r="S994" s="122"/>
      <c r="T994" s="122"/>
      <c r="U994" s="122"/>
      <c r="V994" s="122"/>
      <c r="W994" s="122"/>
      <c r="X994" s="122"/>
      <c r="Y994" s="122"/>
      <c r="Z994" s="122"/>
      <c r="AA994" s="122"/>
      <c r="AB994" s="122"/>
      <c r="AC994" s="122"/>
      <c r="AD994" s="122"/>
      <c r="AE994" s="122"/>
      <c r="AF994" s="122"/>
      <c r="AG994" s="122"/>
      <c r="AH994" s="122"/>
      <c r="AI994" s="122"/>
      <c r="AJ994" s="122"/>
      <c r="AK994" s="122"/>
      <c r="AL994" s="122"/>
      <c r="AM994" s="122"/>
      <c r="AN994" s="122"/>
      <c r="AO994" s="122"/>
      <c r="AP994" s="122"/>
      <c r="AQ994" s="122"/>
      <c r="AR994" s="122"/>
      <c r="AS994" s="122"/>
      <c r="AT994" s="122"/>
      <c r="AU994" s="122"/>
      <c r="AV994" s="122"/>
      <c r="AW994" s="122"/>
      <c r="AX994" s="122"/>
      <c r="AY994" s="122"/>
      <c r="AZ994" s="122"/>
      <c r="BA994" s="122"/>
      <c r="BB994" s="122"/>
      <c r="BC994" s="122"/>
      <c r="BD994" s="122"/>
      <c r="BE994" s="122"/>
      <c r="BF994" s="122"/>
      <c r="BG994" s="122"/>
      <c r="BH994" s="122"/>
      <c r="BI994" s="122"/>
      <c r="BJ994" s="122"/>
      <c r="BK994" s="122"/>
    </row>
    <row r="995" spans="1:63" ht="12.75" x14ac:dyDescent="0.2">
      <c r="A995" s="122"/>
      <c r="B995" s="124"/>
      <c r="C995" s="124"/>
      <c r="D995" s="124"/>
      <c r="E995" s="122"/>
      <c r="F995" s="124"/>
      <c r="G995" s="122"/>
      <c r="H995" s="122"/>
      <c r="I995" s="122"/>
      <c r="J995" s="122"/>
      <c r="K995" s="122"/>
      <c r="L995" s="122"/>
      <c r="M995" s="122"/>
      <c r="N995" s="122"/>
      <c r="O995" s="122"/>
      <c r="P995" s="122"/>
      <c r="Q995" s="122"/>
      <c r="R995" s="122"/>
      <c r="S995" s="122"/>
      <c r="T995" s="122"/>
      <c r="U995" s="122"/>
      <c r="V995" s="122"/>
      <c r="W995" s="122"/>
      <c r="X995" s="122"/>
      <c r="Y995" s="122"/>
      <c r="Z995" s="122"/>
      <c r="AA995" s="122"/>
      <c r="AB995" s="122"/>
      <c r="AC995" s="122"/>
      <c r="AD995" s="122"/>
      <c r="AE995" s="122"/>
      <c r="AF995" s="122"/>
      <c r="AG995" s="122"/>
      <c r="AH995" s="122"/>
      <c r="AI995" s="122"/>
      <c r="AJ995" s="122"/>
      <c r="AK995" s="122"/>
      <c r="AL995" s="122"/>
      <c r="AM995" s="122"/>
      <c r="AN995" s="122"/>
      <c r="AO995" s="122"/>
      <c r="AP995" s="122"/>
      <c r="AQ995" s="122"/>
      <c r="AR995" s="122"/>
      <c r="AS995" s="122"/>
      <c r="AT995" s="122"/>
      <c r="AU995" s="122"/>
      <c r="AV995" s="122"/>
      <c r="AW995" s="122"/>
      <c r="AX995" s="122"/>
      <c r="AY995" s="122"/>
      <c r="AZ995" s="122"/>
      <c r="BA995" s="122"/>
      <c r="BB995" s="122"/>
      <c r="BC995" s="122"/>
      <c r="BD995" s="122"/>
      <c r="BE995" s="122"/>
      <c r="BF995" s="122"/>
      <c r="BG995" s="122"/>
      <c r="BH995" s="122"/>
      <c r="BI995" s="122"/>
      <c r="BJ995" s="122"/>
      <c r="BK995" s="122"/>
    </row>
    <row r="996" spans="1:63" ht="12.75" x14ac:dyDescent="0.2">
      <c r="A996" s="122"/>
      <c r="B996" s="124"/>
      <c r="C996" s="124"/>
      <c r="D996" s="124"/>
      <c r="E996" s="122"/>
      <c r="F996" s="124"/>
      <c r="G996" s="122"/>
      <c r="H996" s="122"/>
      <c r="I996" s="122"/>
      <c r="J996" s="122"/>
      <c r="K996" s="122"/>
      <c r="L996" s="122"/>
      <c r="M996" s="122"/>
      <c r="N996" s="122"/>
      <c r="O996" s="122"/>
      <c r="P996" s="122"/>
      <c r="Q996" s="122"/>
      <c r="R996" s="122"/>
      <c r="S996" s="122"/>
      <c r="T996" s="122"/>
      <c r="U996" s="122"/>
      <c r="V996" s="122"/>
      <c r="W996" s="122"/>
      <c r="X996" s="122"/>
      <c r="Y996" s="122"/>
      <c r="Z996" s="122"/>
      <c r="AA996" s="122"/>
      <c r="AB996" s="122"/>
      <c r="AC996" s="122"/>
      <c r="AD996" s="122"/>
      <c r="AE996" s="122"/>
      <c r="AF996" s="122"/>
      <c r="AG996" s="122"/>
      <c r="AH996" s="122"/>
      <c r="AI996" s="122"/>
      <c r="AJ996" s="122"/>
      <c r="AK996" s="122"/>
      <c r="AL996" s="122"/>
      <c r="AM996" s="122"/>
      <c r="AN996" s="122"/>
      <c r="AO996" s="122"/>
      <c r="AP996" s="122"/>
      <c r="AQ996" s="122"/>
      <c r="AR996" s="122"/>
      <c r="AS996" s="122"/>
      <c r="AT996" s="122"/>
      <c r="AU996" s="122"/>
      <c r="AV996" s="122"/>
      <c r="AW996" s="122"/>
      <c r="AX996" s="122"/>
      <c r="AY996" s="122"/>
      <c r="AZ996" s="122"/>
      <c r="BA996" s="122"/>
      <c r="BB996" s="122"/>
      <c r="BC996" s="122"/>
      <c r="BD996" s="122"/>
      <c r="BE996" s="122"/>
      <c r="BF996" s="122"/>
      <c r="BG996" s="122"/>
      <c r="BH996" s="122"/>
      <c r="BI996" s="122"/>
      <c r="BJ996" s="122"/>
      <c r="BK996" s="122"/>
    </row>
    <row r="997" spans="1:63" ht="12.75" x14ac:dyDescent="0.2">
      <c r="A997" s="122"/>
      <c r="B997" s="124"/>
      <c r="C997" s="124"/>
      <c r="D997" s="124"/>
      <c r="E997" s="122"/>
      <c r="F997" s="124"/>
      <c r="G997" s="122"/>
      <c r="H997" s="122"/>
      <c r="I997" s="122"/>
      <c r="J997" s="122"/>
      <c r="K997" s="122"/>
      <c r="L997" s="122"/>
      <c r="M997" s="122"/>
      <c r="N997" s="122"/>
      <c r="O997" s="122"/>
      <c r="P997" s="122"/>
      <c r="Q997" s="122"/>
      <c r="R997" s="122"/>
      <c r="S997" s="122"/>
      <c r="T997" s="122"/>
      <c r="U997" s="122"/>
      <c r="V997" s="122"/>
      <c r="W997" s="122"/>
      <c r="X997" s="122"/>
      <c r="Y997" s="122"/>
      <c r="Z997" s="122"/>
      <c r="AA997" s="122"/>
      <c r="AB997" s="122"/>
      <c r="AC997" s="122"/>
      <c r="AD997" s="122"/>
      <c r="AE997" s="122"/>
      <c r="AF997" s="122"/>
      <c r="AG997" s="122"/>
      <c r="AH997" s="122"/>
      <c r="AI997" s="122"/>
      <c r="AJ997" s="122"/>
      <c r="AK997" s="122"/>
      <c r="AL997" s="122"/>
      <c r="AM997" s="122"/>
      <c r="AN997" s="122"/>
      <c r="AO997" s="122"/>
      <c r="AP997" s="122"/>
      <c r="AQ997" s="122"/>
      <c r="AR997" s="122"/>
      <c r="AS997" s="122"/>
      <c r="AT997" s="122"/>
      <c r="AU997" s="122"/>
      <c r="AV997" s="122"/>
      <c r="AW997" s="122"/>
      <c r="AX997" s="122"/>
      <c r="AY997" s="122"/>
      <c r="AZ997" s="122"/>
      <c r="BA997" s="122"/>
      <c r="BB997" s="122"/>
      <c r="BC997" s="122"/>
      <c r="BD997" s="122"/>
      <c r="BE997" s="122"/>
      <c r="BF997" s="122"/>
      <c r="BG997" s="122"/>
      <c r="BH997" s="122"/>
      <c r="BI997" s="122"/>
      <c r="BJ997" s="122"/>
      <c r="BK997" s="122"/>
    </row>
    <row r="998" spans="1:63" ht="12.75" x14ac:dyDescent="0.2">
      <c r="A998" s="122"/>
      <c r="B998" s="124"/>
      <c r="C998" s="124"/>
      <c r="D998" s="124"/>
      <c r="E998" s="122"/>
      <c r="F998" s="124"/>
      <c r="G998" s="122"/>
      <c r="H998" s="122"/>
      <c r="I998" s="122"/>
      <c r="J998" s="122"/>
      <c r="K998" s="122"/>
      <c r="L998" s="122"/>
      <c r="M998" s="122"/>
      <c r="N998" s="122"/>
      <c r="O998" s="122"/>
      <c r="P998" s="122"/>
      <c r="Q998" s="122"/>
      <c r="R998" s="122"/>
      <c r="S998" s="122"/>
      <c r="T998" s="122"/>
      <c r="U998" s="122"/>
      <c r="V998" s="122"/>
      <c r="W998" s="122"/>
      <c r="X998" s="122"/>
      <c r="Y998" s="122"/>
      <c r="Z998" s="122"/>
      <c r="AA998" s="122"/>
      <c r="AB998" s="122"/>
      <c r="AC998" s="122"/>
      <c r="AD998" s="122"/>
      <c r="AE998" s="122"/>
      <c r="AF998" s="122"/>
      <c r="AG998" s="122"/>
      <c r="AH998" s="122"/>
      <c r="AI998" s="122"/>
      <c r="AJ998" s="122"/>
      <c r="AK998" s="122"/>
      <c r="AL998" s="122"/>
      <c r="AM998" s="122"/>
      <c r="AN998" s="122"/>
      <c r="AO998" s="122"/>
      <c r="AP998" s="122"/>
      <c r="AQ998" s="122"/>
      <c r="AR998" s="122"/>
      <c r="AS998" s="122"/>
      <c r="AT998" s="122"/>
      <c r="AU998" s="122"/>
      <c r="AV998" s="122"/>
      <c r="AW998" s="122"/>
      <c r="AX998" s="122"/>
      <c r="AY998" s="122"/>
      <c r="AZ998" s="122"/>
      <c r="BA998" s="122"/>
      <c r="BB998" s="122"/>
      <c r="BC998" s="122"/>
      <c r="BD998" s="122"/>
      <c r="BE998" s="122"/>
      <c r="BF998" s="122"/>
      <c r="BG998" s="122"/>
      <c r="BH998" s="122"/>
      <c r="BI998" s="122"/>
      <c r="BJ998" s="122"/>
      <c r="BK998" s="122"/>
    </row>
    <row r="999" spans="1:63" ht="12.75" x14ac:dyDescent="0.2">
      <c r="A999" s="122"/>
      <c r="B999" s="124"/>
      <c r="C999" s="124"/>
      <c r="D999" s="124"/>
      <c r="E999" s="122"/>
      <c r="F999" s="124"/>
      <c r="G999" s="122"/>
      <c r="H999" s="122"/>
      <c r="I999" s="122"/>
      <c r="J999" s="122"/>
      <c r="K999" s="122"/>
      <c r="L999" s="122"/>
      <c r="M999" s="122"/>
      <c r="N999" s="122"/>
      <c r="O999" s="122"/>
      <c r="P999" s="122"/>
      <c r="Q999" s="122"/>
      <c r="R999" s="122"/>
      <c r="S999" s="122"/>
      <c r="T999" s="122"/>
      <c r="U999" s="122"/>
      <c r="V999" s="122"/>
      <c r="W999" s="122"/>
      <c r="X999" s="122"/>
      <c r="Y999" s="122"/>
      <c r="Z999" s="122"/>
      <c r="AA999" s="122"/>
      <c r="AB999" s="122"/>
      <c r="AC999" s="122"/>
      <c r="AD999" s="122"/>
      <c r="AE999" s="122"/>
      <c r="AF999" s="122"/>
      <c r="AG999" s="122"/>
      <c r="AH999" s="122"/>
      <c r="AI999" s="122"/>
      <c r="AJ999" s="122"/>
      <c r="AK999" s="122"/>
      <c r="AL999" s="122"/>
      <c r="AM999" s="122"/>
      <c r="AN999" s="122"/>
      <c r="AO999" s="122"/>
      <c r="AP999" s="122"/>
      <c r="AQ999" s="122"/>
      <c r="AR999" s="122"/>
      <c r="AS999" s="122"/>
      <c r="AT999" s="122"/>
      <c r="AU999" s="122"/>
      <c r="AV999" s="122"/>
      <c r="AW999" s="122"/>
      <c r="AX999" s="122"/>
      <c r="AY999" s="122"/>
      <c r="AZ999" s="122"/>
      <c r="BA999" s="122"/>
      <c r="BB999" s="122"/>
      <c r="BC999" s="122"/>
      <c r="BD999" s="122"/>
      <c r="BE999" s="122"/>
      <c r="BF999" s="122"/>
      <c r="BG999" s="122"/>
      <c r="BH999" s="122"/>
      <c r="BI999" s="122"/>
      <c r="BJ999" s="122"/>
      <c r="BK999" s="122"/>
    </row>
    <row r="1000" spans="1:63" ht="12.75" x14ac:dyDescent="0.2">
      <c r="A1000" s="122"/>
      <c r="B1000" s="124"/>
      <c r="C1000" s="124"/>
      <c r="D1000" s="124"/>
      <c r="E1000" s="122"/>
      <c r="F1000" s="124"/>
      <c r="G1000" s="122"/>
      <c r="H1000" s="122"/>
      <c r="I1000" s="122"/>
      <c r="J1000" s="122"/>
      <c r="K1000" s="122"/>
      <c r="L1000" s="122"/>
      <c r="M1000" s="122"/>
      <c r="N1000" s="122"/>
      <c r="O1000" s="122"/>
      <c r="P1000" s="122"/>
      <c r="Q1000" s="122"/>
      <c r="R1000" s="122"/>
      <c r="S1000" s="122"/>
      <c r="T1000" s="122"/>
      <c r="U1000" s="122"/>
      <c r="V1000" s="122"/>
      <c r="W1000" s="122"/>
      <c r="X1000" s="122"/>
      <c r="Y1000" s="122"/>
      <c r="Z1000" s="122"/>
      <c r="AA1000" s="122"/>
      <c r="AB1000" s="122"/>
      <c r="AC1000" s="122"/>
      <c r="AD1000" s="122"/>
      <c r="AE1000" s="122"/>
      <c r="AF1000" s="122"/>
      <c r="AG1000" s="122"/>
      <c r="AH1000" s="122"/>
      <c r="AI1000" s="122"/>
      <c r="AJ1000" s="122"/>
      <c r="AK1000" s="122"/>
      <c r="AL1000" s="122"/>
      <c r="AM1000" s="122"/>
      <c r="AN1000" s="122"/>
      <c r="AO1000" s="122"/>
      <c r="AP1000" s="122"/>
      <c r="AQ1000" s="122"/>
      <c r="AR1000" s="122"/>
      <c r="AS1000" s="122"/>
      <c r="AT1000" s="122"/>
      <c r="AU1000" s="122"/>
      <c r="AV1000" s="122"/>
      <c r="AW1000" s="122"/>
      <c r="AX1000" s="122"/>
      <c r="AY1000" s="122"/>
      <c r="AZ1000" s="122"/>
      <c r="BA1000" s="122"/>
      <c r="BB1000" s="122"/>
      <c r="BC1000" s="122"/>
      <c r="BD1000" s="122"/>
      <c r="BE1000" s="122"/>
      <c r="BF1000" s="122"/>
      <c r="BG1000" s="122"/>
      <c r="BH1000" s="122"/>
      <c r="BI1000" s="122"/>
      <c r="BJ1000" s="122"/>
      <c r="BK1000" s="122"/>
    </row>
    <row r="1001" spans="1:63" ht="12.75" x14ac:dyDescent="0.2">
      <c r="A1001" s="122"/>
      <c r="B1001" s="124"/>
      <c r="C1001" s="124"/>
      <c r="D1001" s="124"/>
      <c r="E1001" s="122"/>
      <c r="F1001" s="124"/>
      <c r="G1001" s="122"/>
      <c r="H1001" s="122"/>
      <c r="I1001" s="122"/>
      <c r="J1001" s="122"/>
      <c r="K1001" s="122"/>
      <c r="L1001" s="122"/>
      <c r="M1001" s="122"/>
      <c r="N1001" s="122"/>
      <c r="O1001" s="122"/>
      <c r="P1001" s="122"/>
      <c r="Q1001" s="122"/>
      <c r="R1001" s="122"/>
      <c r="S1001" s="122"/>
      <c r="T1001" s="122"/>
      <c r="U1001" s="122"/>
      <c r="V1001" s="122"/>
      <c r="W1001" s="122"/>
      <c r="X1001" s="122"/>
      <c r="Y1001" s="122"/>
      <c r="Z1001" s="122"/>
      <c r="AA1001" s="122"/>
      <c r="AB1001" s="122"/>
      <c r="AC1001" s="122"/>
      <c r="AD1001" s="122"/>
      <c r="AE1001" s="122"/>
      <c r="AF1001" s="122"/>
      <c r="AG1001" s="122"/>
      <c r="AH1001" s="122"/>
      <c r="AI1001" s="122"/>
      <c r="AJ1001" s="122"/>
      <c r="AK1001" s="122"/>
      <c r="AL1001" s="122"/>
      <c r="AM1001" s="122"/>
      <c r="AN1001" s="122"/>
      <c r="AO1001" s="122"/>
      <c r="AP1001" s="122"/>
      <c r="AQ1001" s="122"/>
      <c r="AR1001" s="122"/>
      <c r="AS1001" s="122"/>
      <c r="AT1001" s="122"/>
      <c r="AU1001" s="122"/>
      <c r="AV1001" s="122"/>
      <c r="AW1001" s="122"/>
      <c r="AX1001" s="122"/>
      <c r="AY1001" s="122"/>
      <c r="AZ1001" s="122"/>
      <c r="BA1001" s="122"/>
      <c r="BB1001" s="122"/>
      <c r="BC1001" s="122"/>
      <c r="BD1001" s="122"/>
      <c r="BE1001" s="122"/>
      <c r="BF1001" s="122"/>
      <c r="BG1001" s="122"/>
      <c r="BH1001" s="122"/>
      <c r="BI1001" s="122"/>
      <c r="BJ1001" s="122"/>
      <c r="BK1001" s="122"/>
    </row>
    <row r="1002" spans="1:63" ht="12.75" x14ac:dyDescent="0.2">
      <c r="A1002" s="122"/>
      <c r="B1002" s="124"/>
      <c r="C1002" s="124"/>
      <c r="D1002" s="124"/>
      <c r="E1002" s="122"/>
      <c r="F1002" s="124"/>
      <c r="G1002" s="122"/>
      <c r="H1002" s="122"/>
      <c r="I1002" s="122"/>
      <c r="J1002" s="122"/>
      <c r="K1002" s="122"/>
      <c r="L1002" s="122"/>
      <c r="M1002" s="122"/>
      <c r="N1002" s="122"/>
      <c r="O1002" s="122"/>
      <c r="P1002" s="122"/>
      <c r="Q1002" s="122"/>
      <c r="R1002" s="122"/>
      <c r="S1002" s="122"/>
      <c r="T1002" s="122"/>
      <c r="U1002" s="122"/>
      <c r="V1002" s="122"/>
      <c r="W1002" s="122"/>
      <c r="X1002" s="122"/>
      <c r="Y1002" s="122"/>
      <c r="Z1002" s="122"/>
      <c r="AA1002" s="122"/>
      <c r="AB1002" s="122"/>
      <c r="AC1002" s="122"/>
      <c r="AD1002" s="122"/>
      <c r="AE1002" s="122"/>
      <c r="AF1002" s="122"/>
      <c r="AG1002" s="122"/>
      <c r="AH1002" s="122"/>
      <c r="AI1002" s="122"/>
      <c r="AJ1002" s="122"/>
      <c r="AK1002" s="122"/>
      <c r="AL1002" s="122"/>
      <c r="AM1002" s="122"/>
      <c r="AN1002" s="122"/>
      <c r="AO1002" s="122"/>
      <c r="AP1002" s="122"/>
      <c r="AQ1002" s="122"/>
      <c r="AR1002" s="122"/>
      <c r="AS1002" s="122"/>
      <c r="AT1002" s="122"/>
      <c r="AU1002" s="122"/>
      <c r="AV1002" s="122"/>
      <c r="AW1002" s="122"/>
      <c r="AX1002" s="122"/>
      <c r="AY1002" s="122"/>
      <c r="AZ1002" s="122"/>
      <c r="BA1002" s="122"/>
      <c r="BB1002" s="122"/>
      <c r="BC1002" s="122"/>
      <c r="BD1002" s="122"/>
      <c r="BE1002" s="122"/>
      <c r="BF1002" s="122"/>
      <c r="BG1002" s="122"/>
      <c r="BH1002" s="122"/>
      <c r="BI1002" s="122"/>
      <c r="BJ1002" s="122"/>
      <c r="BK1002" s="122"/>
    </row>
  </sheetData>
  <mergeCells count="11">
    <mergeCell ref="AE1:AH1"/>
    <mergeCell ref="AI1:AN1"/>
    <mergeCell ref="AO1:AY1"/>
    <mergeCell ref="AC2:AD2"/>
    <mergeCell ref="E1:F1"/>
    <mergeCell ref="J1:M1"/>
    <mergeCell ref="Q1:T1"/>
    <mergeCell ref="U1:X1"/>
    <mergeCell ref="Y1:Z1"/>
    <mergeCell ref="AA1:AB1"/>
    <mergeCell ref="AC1:A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EFFFE"/>
    <outlinePr summaryBelow="0" summaryRight="0"/>
  </sheetPr>
  <dimension ref="A1:Z595"/>
  <sheetViews>
    <sheetView workbookViewId="0"/>
  </sheetViews>
  <sheetFormatPr defaultColWidth="14.42578125" defaultRowHeight="15.75" customHeight="1" x14ac:dyDescent="0.2"/>
  <cols>
    <col min="1" max="1" width="40.28515625" customWidth="1"/>
    <col min="3" max="3" width="9.7109375" customWidth="1"/>
  </cols>
  <sheetData>
    <row r="1" spans="1:26" ht="15.75" customHeight="1" x14ac:dyDescent="0.35">
      <c r="A1" s="733" t="s">
        <v>853</v>
      </c>
      <c r="B1" s="723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70"/>
      <c r="U1" s="470"/>
      <c r="V1" s="470"/>
      <c r="W1" s="470"/>
      <c r="X1" s="470"/>
      <c r="Y1" s="470"/>
      <c r="Z1" s="470"/>
    </row>
    <row r="2" spans="1:26" x14ac:dyDescent="0.2">
      <c r="A2" s="471" t="s">
        <v>854</v>
      </c>
      <c r="B2" s="471" t="s">
        <v>371</v>
      </c>
      <c r="C2" s="472" t="s">
        <v>48</v>
      </c>
      <c r="D2" s="472" t="s">
        <v>372</v>
      </c>
      <c r="E2" s="472" t="s">
        <v>373</v>
      </c>
      <c r="F2" s="473" t="s">
        <v>374</v>
      </c>
      <c r="G2" s="473" t="s">
        <v>375</v>
      </c>
      <c r="H2" s="472" t="s">
        <v>855</v>
      </c>
      <c r="I2" s="473" t="s">
        <v>377</v>
      </c>
      <c r="J2" s="472" t="s">
        <v>378</v>
      </c>
      <c r="K2" s="472" t="s">
        <v>379</v>
      </c>
      <c r="L2" s="473" t="s">
        <v>380</v>
      </c>
      <c r="M2" s="473" t="s">
        <v>381</v>
      </c>
      <c r="N2" s="473" t="s">
        <v>382</v>
      </c>
      <c r="O2" s="473" t="s">
        <v>383</v>
      </c>
      <c r="P2" s="473" t="s">
        <v>856</v>
      </c>
      <c r="Q2" s="473" t="s">
        <v>385</v>
      </c>
      <c r="R2" s="473" t="s">
        <v>386</v>
      </c>
      <c r="S2" s="473" t="s">
        <v>387</v>
      </c>
      <c r="T2" s="473" t="s">
        <v>388</v>
      </c>
      <c r="U2" s="473" t="s">
        <v>389</v>
      </c>
      <c r="V2" s="473" t="s">
        <v>390</v>
      </c>
      <c r="W2" s="473" t="s">
        <v>391</v>
      </c>
      <c r="X2" s="473" t="s">
        <v>392</v>
      </c>
      <c r="Y2" s="473" t="s">
        <v>393</v>
      </c>
      <c r="Z2" s="473" t="s">
        <v>394</v>
      </c>
    </row>
    <row r="3" spans="1:26" x14ac:dyDescent="0.2">
      <c r="A3" s="474" t="s">
        <v>571</v>
      </c>
      <c r="B3" s="474" t="s">
        <v>572</v>
      </c>
      <c r="C3" s="475" t="s">
        <v>411</v>
      </c>
      <c r="D3" s="476"/>
      <c r="E3" s="475">
        <v>90246</v>
      </c>
      <c r="F3" s="474" t="s">
        <v>427</v>
      </c>
      <c r="G3" s="475" t="s">
        <v>428</v>
      </c>
      <c r="H3" s="91">
        <v>12150996</v>
      </c>
      <c r="I3" s="477">
        <v>3</v>
      </c>
      <c r="J3" s="478" t="s">
        <v>415</v>
      </c>
      <c r="K3" s="478" t="s">
        <v>416</v>
      </c>
      <c r="L3" s="479">
        <v>3</v>
      </c>
      <c r="M3" s="480"/>
      <c r="N3" s="481">
        <v>2.04</v>
      </c>
      <c r="O3" s="479">
        <v>0.05</v>
      </c>
      <c r="P3" s="482">
        <v>67.75</v>
      </c>
      <c r="Q3" s="479">
        <v>1.8</v>
      </c>
      <c r="R3" s="481">
        <v>38.6</v>
      </c>
      <c r="S3" s="481">
        <v>0</v>
      </c>
      <c r="T3" s="480"/>
      <c r="U3" s="483">
        <v>18397</v>
      </c>
      <c r="V3" s="483">
        <v>347981</v>
      </c>
      <c r="W3" s="91">
        <v>9014</v>
      </c>
      <c r="X3" s="91">
        <v>5136</v>
      </c>
      <c r="Y3" s="479">
        <v>0</v>
      </c>
      <c r="Z3" s="91">
        <v>77369</v>
      </c>
    </row>
    <row r="4" spans="1:26" x14ac:dyDescent="0.2">
      <c r="A4" s="474"/>
      <c r="B4" s="474"/>
      <c r="C4" s="475"/>
      <c r="D4" s="476"/>
      <c r="E4" s="475"/>
      <c r="F4" s="474"/>
      <c r="G4" s="475"/>
      <c r="H4" s="91"/>
      <c r="I4" s="477"/>
      <c r="J4" s="478"/>
      <c r="K4" s="478"/>
      <c r="L4" s="479"/>
      <c r="M4" s="480"/>
      <c r="N4" s="481"/>
      <c r="O4" s="479"/>
      <c r="P4" s="482"/>
      <c r="Q4" s="479"/>
      <c r="R4" s="481"/>
      <c r="S4" s="481"/>
      <c r="T4" s="480"/>
      <c r="U4" s="483"/>
      <c r="V4" s="483"/>
      <c r="W4" s="91"/>
      <c r="X4" s="91"/>
      <c r="Y4" s="479"/>
      <c r="Z4" s="91"/>
    </row>
    <row r="5" spans="1:26" x14ac:dyDescent="0.2">
      <c r="A5" s="474" t="s">
        <v>573</v>
      </c>
      <c r="B5" s="474" t="s">
        <v>574</v>
      </c>
      <c r="C5" s="475" t="s">
        <v>411</v>
      </c>
      <c r="D5" s="476"/>
      <c r="E5" s="475">
        <v>90247</v>
      </c>
      <c r="F5" s="474" t="s">
        <v>427</v>
      </c>
      <c r="G5" s="475" t="s">
        <v>428</v>
      </c>
      <c r="H5" s="91">
        <v>12150996</v>
      </c>
      <c r="I5" s="477">
        <v>15</v>
      </c>
      <c r="J5" s="478" t="s">
        <v>420</v>
      </c>
      <c r="K5" s="478" t="s">
        <v>416</v>
      </c>
      <c r="L5" s="479">
        <v>8</v>
      </c>
      <c r="M5" s="480"/>
      <c r="N5" s="481">
        <v>0.23</v>
      </c>
      <c r="O5" s="479">
        <v>0.12</v>
      </c>
      <c r="P5" s="482">
        <v>55.6</v>
      </c>
      <c r="Q5" s="479">
        <v>27.5</v>
      </c>
      <c r="R5" s="481">
        <v>2.02</v>
      </c>
      <c r="S5" s="481">
        <v>0</v>
      </c>
      <c r="T5" s="480"/>
      <c r="U5" s="483">
        <v>103470</v>
      </c>
      <c r="V5" s="483">
        <v>897308</v>
      </c>
      <c r="W5" s="91">
        <v>444146</v>
      </c>
      <c r="X5" s="91">
        <v>16139</v>
      </c>
      <c r="Y5" s="479">
        <v>0</v>
      </c>
      <c r="Z5" s="91">
        <v>165419</v>
      </c>
    </row>
    <row r="6" spans="1:26" x14ac:dyDescent="0.2">
      <c r="A6" s="474" t="s">
        <v>573</v>
      </c>
      <c r="B6" s="474" t="s">
        <v>574</v>
      </c>
      <c r="C6" s="475" t="s">
        <v>411</v>
      </c>
      <c r="D6" s="476"/>
      <c r="E6" s="475">
        <v>90247</v>
      </c>
      <c r="F6" s="474" t="s">
        <v>427</v>
      </c>
      <c r="G6" s="475" t="s">
        <v>428</v>
      </c>
      <c r="H6" s="91">
        <v>12150996</v>
      </c>
      <c r="I6" s="477">
        <v>15</v>
      </c>
      <c r="J6" s="478" t="s">
        <v>415</v>
      </c>
      <c r="K6" s="478" t="s">
        <v>416</v>
      </c>
      <c r="L6" s="479">
        <v>7</v>
      </c>
      <c r="M6" s="480"/>
      <c r="N6" s="481">
        <v>0</v>
      </c>
      <c r="O6" s="479">
        <v>0</v>
      </c>
      <c r="P6" s="482">
        <v>65.34</v>
      </c>
      <c r="Q6" s="479">
        <v>2.8</v>
      </c>
      <c r="R6" s="481">
        <v>23.2</v>
      </c>
      <c r="S6" s="481">
        <v>0</v>
      </c>
      <c r="T6" s="480"/>
      <c r="U6" s="483">
        <v>0</v>
      </c>
      <c r="V6" s="483">
        <v>878572</v>
      </c>
      <c r="W6" s="91">
        <v>37869</v>
      </c>
      <c r="X6" s="91">
        <v>13446</v>
      </c>
      <c r="Y6" s="479">
        <v>0</v>
      </c>
      <c r="Z6" s="91">
        <v>102289</v>
      </c>
    </row>
    <row r="7" spans="1:26" x14ac:dyDescent="0.2">
      <c r="A7" s="474" t="s">
        <v>641</v>
      </c>
      <c r="B7" s="474" t="s">
        <v>574</v>
      </c>
      <c r="C7" s="475" t="s">
        <v>411</v>
      </c>
      <c r="D7" s="476"/>
      <c r="E7" s="475">
        <v>90271</v>
      </c>
      <c r="F7" s="474" t="s">
        <v>427</v>
      </c>
      <c r="G7" s="475" t="s">
        <v>428</v>
      </c>
      <c r="H7" s="91">
        <v>12150996</v>
      </c>
      <c r="I7" s="477">
        <v>13</v>
      </c>
      <c r="J7" s="478" t="s">
        <v>415</v>
      </c>
      <c r="K7" s="478" t="s">
        <v>416</v>
      </c>
      <c r="L7" s="479">
        <v>7</v>
      </c>
      <c r="M7" s="480"/>
      <c r="N7" s="481">
        <v>0.4</v>
      </c>
      <c r="O7" s="479">
        <v>0.01</v>
      </c>
      <c r="P7" s="482">
        <v>69.010000000000005</v>
      </c>
      <c r="Q7" s="479">
        <v>2.2000000000000002</v>
      </c>
      <c r="R7" s="481">
        <v>31.08</v>
      </c>
      <c r="S7" s="481">
        <v>0</v>
      </c>
      <c r="T7" s="480"/>
      <c r="U7" s="483">
        <v>7331</v>
      </c>
      <c r="V7" s="483">
        <v>564392</v>
      </c>
      <c r="W7" s="91">
        <v>18162</v>
      </c>
      <c r="X7" s="91">
        <v>8178</v>
      </c>
      <c r="Y7" s="479">
        <v>0</v>
      </c>
      <c r="Z7" s="91">
        <v>78793</v>
      </c>
    </row>
    <row r="8" spans="1:26" x14ac:dyDescent="0.2">
      <c r="A8" s="474" t="s">
        <v>641</v>
      </c>
      <c r="B8" s="474" t="s">
        <v>574</v>
      </c>
      <c r="C8" s="475" t="s">
        <v>411</v>
      </c>
      <c r="D8" s="476"/>
      <c r="E8" s="475">
        <v>90271</v>
      </c>
      <c r="F8" s="474" t="s">
        <v>427</v>
      </c>
      <c r="G8" s="475" t="s">
        <v>428</v>
      </c>
      <c r="H8" s="91">
        <v>12150996</v>
      </c>
      <c r="I8" s="477">
        <v>13</v>
      </c>
      <c r="J8" s="478" t="s">
        <v>420</v>
      </c>
      <c r="K8" s="478" t="s">
        <v>416</v>
      </c>
      <c r="L8" s="479">
        <v>6</v>
      </c>
      <c r="M8" s="480"/>
      <c r="N8" s="481">
        <v>0.17</v>
      </c>
      <c r="O8" s="479">
        <v>0.09</v>
      </c>
      <c r="P8" s="482">
        <v>54.27</v>
      </c>
      <c r="Q8" s="479">
        <v>29.7</v>
      </c>
      <c r="R8" s="481">
        <v>1.83</v>
      </c>
      <c r="S8" s="481">
        <v>0</v>
      </c>
      <c r="T8" s="480"/>
      <c r="U8" s="483">
        <v>149806</v>
      </c>
      <c r="V8" s="483">
        <v>1623296</v>
      </c>
      <c r="W8" s="91">
        <v>888127</v>
      </c>
      <c r="X8" s="91">
        <v>29910</v>
      </c>
      <c r="Y8" s="479">
        <v>0</v>
      </c>
      <c r="Z8" s="91">
        <v>248646</v>
      </c>
    </row>
    <row r="9" spans="1:26" x14ac:dyDescent="0.2">
      <c r="A9" s="474" t="s">
        <v>642</v>
      </c>
      <c r="B9" s="474" t="s">
        <v>574</v>
      </c>
      <c r="C9" s="475" t="s">
        <v>411</v>
      </c>
      <c r="D9" s="476"/>
      <c r="E9" s="475">
        <v>90277</v>
      </c>
      <c r="F9" s="474" t="s">
        <v>427</v>
      </c>
      <c r="G9" s="475" t="s">
        <v>428</v>
      </c>
      <c r="H9" s="91">
        <v>12150996</v>
      </c>
      <c r="I9" s="477">
        <v>10</v>
      </c>
      <c r="J9" s="478" t="s">
        <v>415</v>
      </c>
      <c r="K9" s="478" t="s">
        <v>416</v>
      </c>
      <c r="L9" s="479">
        <v>10</v>
      </c>
      <c r="M9" s="480"/>
      <c r="N9" s="481">
        <v>0.47</v>
      </c>
      <c r="O9" s="479">
        <v>0.02</v>
      </c>
      <c r="P9" s="482">
        <v>56.88</v>
      </c>
      <c r="Q9" s="479">
        <v>1.9</v>
      </c>
      <c r="R9" s="481">
        <v>30.25</v>
      </c>
      <c r="S9" s="481">
        <v>0</v>
      </c>
      <c r="T9" s="480"/>
      <c r="U9" s="483">
        <v>14763</v>
      </c>
      <c r="V9" s="483">
        <v>941681</v>
      </c>
      <c r="W9" s="91">
        <v>31127</v>
      </c>
      <c r="X9" s="91">
        <v>16555</v>
      </c>
      <c r="Y9" s="479">
        <v>0</v>
      </c>
      <c r="Z9" s="91">
        <v>211153</v>
      </c>
    </row>
    <row r="10" spans="1:26" x14ac:dyDescent="0.2">
      <c r="A10" s="474" t="s">
        <v>673</v>
      </c>
      <c r="B10" s="474" t="s">
        <v>574</v>
      </c>
      <c r="C10" s="475" t="s">
        <v>411</v>
      </c>
      <c r="D10" s="476"/>
      <c r="E10" s="475">
        <v>90276</v>
      </c>
      <c r="F10" s="474" t="s">
        <v>427</v>
      </c>
      <c r="G10" s="475" t="s">
        <v>428</v>
      </c>
      <c r="H10" s="91">
        <v>12150996</v>
      </c>
      <c r="I10" s="477">
        <v>4</v>
      </c>
      <c r="J10" s="478" t="s">
        <v>420</v>
      </c>
      <c r="K10" s="478" t="s">
        <v>416</v>
      </c>
      <c r="L10" s="479">
        <v>4</v>
      </c>
      <c r="M10" s="480"/>
      <c r="N10" s="481">
        <v>0.18</v>
      </c>
      <c r="O10" s="479">
        <v>0.04</v>
      </c>
      <c r="P10" s="482">
        <v>64.66</v>
      </c>
      <c r="Q10" s="479">
        <v>16</v>
      </c>
      <c r="R10" s="481">
        <v>4.04</v>
      </c>
      <c r="S10" s="481">
        <v>0</v>
      </c>
      <c r="T10" s="480"/>
      <c r="U10" s="483">
        <v>46495</v>
      </c>
      <c r="V10" s="483">
        <v>1044545</v>
      </c>
      <c r="W10" s="91">
        <v>258283</v>
      </c>
      <c r="X10" s="91">
        <v>16155</v>
      </c>
      <c r="Y10" s="479">
        <v>0</v>
      </c>
      <c r="Z10" s="91">
        <v>210244</v>
      </c>
    </row>
    <row r="11" spans="1:26" x14ac:dyDescent="0.2">
      <c r="A11" s="474" t="s">
        <v>643</v>
      </c>
      <c r="B11" s="474" t="s">
        <v>574</v>
      </c>
      <c r="C11" s="475" t="s">
        <v>411</v>
      </c>
      <c r="D11" s="476"/>
      <c r="E11" s="475">
        <v>90279</v>
      </c>
      <c r="F11" s="474" t="s">
        <v>427</v>
      </c>
      <c r="G11" s="475" t="s">
        <v>428</v>
      </c>
      <c r="H11" s="91">
        <v>12150996</v>
      </c>
      <c r="I11" s="477">
        <v>3</v>
      </c>
      <c r="J11" s="478" t="s">
        <v>415</v>
      </c>
      <c r="K11" s="478" t="s">
        <v>416</v>
      </c>
      <c r="L11" s="479">
        <v>3</v>
      </c>
      <c r="M11" s="480"/>
      <c r="N11" s="481">
        <v>0.43</v>
      </c>
      <c r="O11" s="479">
        <v>0.01</v>
      </c>
      <c r="P11" s="482">
        <v>70.48</v>
      </c>
      <c r="Q11" s="479">
        <v>2.1</v>
      </c>
      <c r="R11" s="481">
        <v>33.79</v>
      </c>
      <c r="S11" s="481">
        <v>0</v>
      </c>
      <c r="T11" s="480"/>
      <c r="U11" s="483">
        <v>2610</v>
      </c>
      <c r="V11" s="483">
        <v>204534</v>
      </c>
      <c r="W11" s="91">
        <v>6053</v>
      </c>
      <c r="X11" s="91">
        <v>2902</v>
      </c>
      <c r="Y11" s="479">
        <v>0</v>
      </c>
      <c r="Z11" s="91">
        <v>31603</v>
      </c>
    </row>
    <row r="12" spans="1:26" x14ac:dyDescent="0.2">
      <c r="A12" s="474" t="s">
        <v>678</v>
      </c>
      <c r="B12" s="474" t="s">
        <v>574</v>
      </c>
      <c r="C12" s="475" t="s">
        <v>411</v>
      </c>
      <c r="D12" s="476"/>
      <c r="E12" s="475">
        <v>90273</v>
      </c>
      <c r="F12" s="474" t="s">
        <v>427</v>
      </c>
      <c r="G12" s="475" t="s">
        <v>428</v>
      </c>
      <c r="H12" s="91">
        <v>12150996</v>
      </c>
      <c r="I12" s="477">
        <v>2</v>
      </c>
      <c r="J12" s="478" t="s">
        <v>420</v>
      </c>
      <c r="K12" s="478" t="s">
        <v>416</v>
      </c>
      <c r="L12" s="479">
        <v>2</v>
      </c>
      <c r="M12" s="480"/>
      <c r="N12" s="481">
        <v>0.15</v>
      </c>
      <c r="O12" s="479">
        <v>0.11</v>
      </c>
      <c r="P12" s="482">
        <v>48.31</v>
      </c>
      <c r="Q12" s="479">
        <v>34.9</v>
      </c>
      <c r="R12" s="481">
        <v>1.39</v>
      </c>
      <c r="S12" s="481">
        <v>0</v>
      </c>
      <c r="T12" s="480"/>
      <c r="U12" s="483">
        <v>33596</v>
      </c>
      <c r="V12" s="483">
        <v>315638</v>
      </c>
      <c r="W12" s="91">
        <v>227718</v>
      </c>
      <c r="X12" s="91">
        <v>6533</v>
      </c>
      <c r="Y12" s="479">
        <v>0</v>
      </c>
      <c r="Z12" s="91">
        <v>56647</v>
      </c>
    </row>
    <row r="13" spans="1:26" x14ac:dyDescent="0.2">
      <c r="A13" s="474" t="s">
        <v>857</v>
      </c>
      <c r="B13" s="474" t="s">
        <v>574</v>
      </c>
      <c r="C13" s="475" t="s">
        <v>411</v>
      </c>
      <c r="D13" s="476"/>
      <c r="E13" s="475">
        <v>90274</v>
      </c>
      <c r="F13" s="474" t="s">
        <v>427</v>
      </c>
      <c r="G13" s="475" t="s">
        <v>428</v>
      </c>
      <c r="H13" s="91">
        <v>12150996</v>
      </c>
      <c r="I13" s="477">
        <v>2</v>
      </c>
      <c r="J13" s="478" t="s">
        <v>420</v>
      </c>
      <c r="K13" s="478" t="s">
        <v>416</v>
      </c>
      <c r="L13" s="479">
        <v>2</v>
      </c>
      <c r="M13" s="480"/>
      <c r="N13" s="481">
        <v>0</v>
      </c>
      <c r="O13" s="479">
        <v>0</v>
      </c>
      <c r="P13" s="482">
        <v>55.71</v>
      </c>
      <c r="Q13" s="479">
        <v>10.6</v>
      </c>
      <c r="R13" s="481">
        <v>5.24</v>
      </c>
      <c r="S13" s="481">
        <v>0</v>
      </c>
      <c r="T13" s="480"/>
      <c r="U13" s="483">
        <v>0</v>
      </c>
      <c r="V13" s="483">
        <v>376124</v>
      </c>
      <c r="W13" s="91">
        <v>71835</v>
      </c>
      <c r="X13" s="91">
        <v>6751</v>
      </c>
      <c r="Y13" s="479">
        <v>0</v>
      </c>
      <c r="Z13" s="91">
        <v>34782</v>
      </c>
    </row>
    <row r="14" spans="1:26" x14ac:dyDescent="0.2">
      <c r="A14" s="474" t="s">
        <v>680</v>
      </c>
      <c r="B14" s="474" t="s">
        <v>574</v>
      </c>
      <c r="C14" s="475" t="s">
        <v>411</v>
      </c>
      <c r="D14" s="476"/>
      <c r="E14" s="475">
        <v>90278</v>
      </c>
      <c r="F14" s="474" t="s">
        <v>427</v>
      </c>
      <c r="G14" s="475" t="s">
        <v>428</v>
      </c>
      <c r="H14" s="91">
        <v>12150996</v>
      </c>
      <c r="I14" s="477">
        <v>2</v>
      </c>
      <c r="J14" s="478" t="s">
        <v>420</v>
      </c>
      <c r="K14" s="478" t="s">
        <v>416</v>
      </c>
      <c r="L14" s="479">
        <v>2</v>
      </c>
      <c r="M14" s="480"/>
      <c r="N14" s="481">
        <v>0.17</v>
      </c>
      <c r="O14" s="479">
        <v>0.03</v>
      </c>
      <c r="P14" s="482">
        <v>55.4</v>
      </c>
      <c r="Q14" s="479">
        <v>9.6999999999999993</v>
      </c>
      <c r="R14" s="481">
        <v>5.7</v>
      </c>
      <c r="S14" s="481">
        <v>0</v>
      </c>
      <c r="T14" s="480"/>
      <c r="U14" s="483">
        <v>10766</v>
      </c>
      <c r="V14" s="483">
        <v>362405</v>
      </c>
      <c r="W14" s="91">
        <v>63572</v>
      </c>
      <c r="X14" s="91">
        <v>6542</v>
      </c>
      <c r="Y14" s="479">
        <v>0</v>
      </c>
      <c r="Z14" s="91">
        <v>78299</v>
      </c>
    </row>
    <row r="15" spans="1:26" x14ac:dyDescent="0.2">
      <c r="A15" s="474" t="s">
        <v>679</v>
      </c>
      <c r="B15" s="474" t="s">
        <v>574</v>
      </c>
      <c r="C15" s="475" t="s">
        <v>411</v>
      </c>
      <c r="D15" s="476"/>
      <c r="E15" s="475">
        <v>90275</v>
      </c>
      <c r="F15" s="474" t="s">
        <v>427</v>
      </c>
      <c r="G15" s="475" t="s">
        <v>428</v>
      </c>
      <c r="H15" s="91">
        <v>12150996</v>
      </c>
      <c r="I15" s="477">
        <v>1</v>
      </c>
      <c r="J15" s="478" t="s">
        <v>420</v>
      </c>
      <c r="K15" s="478" t="s">
        <v>416</v>
      </c>
      <c r="L15" s="479">
        <v>1</v>
      </c>
      <c r="M15" s="480"/>
      <c r="N15" s="481">
        <v>0.16</v>
      </c>
      <c r="O15" s="479">
        <v>0.06</v>
      </c>
      <c r="P15" s="482">
        <v>66.58</v>
      </c>
      <c r="Q15" s="479">
        <v>25.8</v>
      </c>
      <c r="R15" s="481">
        <v>2.58</v>
      </c>
      <c r="S15" s="481">
        <v>0</v>
      </c>
      <c r="T15" s="480"/>
      <c r="U15" s="483">
        <v>13611</v>
      </c>
      <c r="V15" s="483">
        <v>217533</v>
      </c>
      <c r="W15" s="91">
        <v>84218</v>
      </c>
      <c r="X15" s="91">
        <v>3267</v>
      </c>
      <c r="Y15" s="479">
        <v>0</v>
      </c>
      <c r="Z15" s="91">
        <v>29651</v>
      </c>
    </row>
    <row r="16" spans="1:26" x14ac:dyDescent="0.2">
      <c r="A16" s="474" t="s">
        <v>677</v>
      </c>
      <c r="B16" s="474" t="s">
        <v>574</v>
      </c>
      <c r="C16" s="475" t="s">
        <v>411</v>
      </c>
      <c r="D16" s="476"/>
      <c r="E16" s="475">
        <v>90269</v>
      </c>
      <c r="F16" s="474" t="s">
        <v>427</v>
      </c>
      <c r="G16" s="475" t="s">
        <v>428</v>
      </c>
      <c r="H16" s="91">
        <v>12150996</v>
      </c>
      <c r="I16" s="477">
        <v>1</v>
      </c>
      <c r="J16" s="478" t="s">
        <v>420</v>
      </c>
      <c r="K16" s="478" t="s">
        <v>416</v>
      </c>
      <c r="L16" s="479">
        <v>1</v>
      </c>
      <c r="M16" s="480"/>
      <c r="N16" s="481">
        <v>0.13</v>
      </c>
      <c r="O16" s="479">
        <v>0.04</v>
      </c>
      <c r="P16" s="482">
        <v>69.64</v>
      </c>
      <c r="Q16" s="479">
        <v>20.7</v>
      </c>
      <c r="R16" s="481">
        <v>3.37</v>
      </c>
      <c r="S16" s="481">
        <v>0</v>
      </c>
      <c r="T16" s="480"/>
      <c r="U16" s="483">
        <v>8994</v>
      </c>
      <c r="V16" s="483">
        <v>227807</v>
      </c>
      <c r="W16" s="91">
        <v>67608</v>
      </c>
      <c r="X16" s="91">
        <v>3271</v>
      </c>
      <c r="Y16" s="479">
        <v>0</v>
      </c>
      <c r="Z16" s="91">
        <v>37312</v>
      </c>
    </row>
    <row r="17" spans="1:26" x14ac:dyDescent="0.2">
      <c r="A17" s="474" t="s">
        <v>672</v>
      </c>
      <c r="B17" s="474" t="s">
        <v>574</v>
      </c>
      <c r="C17" s="475" t="s">
        <v>411</v>
      </c>
      <c r="D17" s="476"/>
      <c r="E17" s="475">
        <v>90272</v>
      </c>
      <c r="F17" s="474" t="s">
        <v>427</v>
      </c>
      <c r="G17" s="475" t="s">
        <v>428</v>
      </c>
      <c r="H17" s="91">
        <v>12150996</v>
      </c>
      <c r="I17" s="477">
        <v>1</v>
      </c>
      <c r="J17" s="478" t="s">
        <v>420</v>
      </c>
      <c r="K17" s="478" t="s">
        <v>416</v>
      </c>
      <c r="L17" s="479">
        <v>1</v>
      </c>
      <c r="M17" s="480"/>
      <c r="N17" s="481">
        <v>0.18</v>
      </c>
      <c r="O17" s="479">
        <v>0.03</v>
      </c>
      <c r="P17" s="482">
        <v>62.95</v>
      </c>
      <c r="Q17" s="479">
        <v>11.2</v>
      </c>
      <c r="R17" s="481">
        <v>5.64</v>
      </c>
      <c r="S17" s="481">
        <v>0</v>
      </c>
      <c r="T17" s="480"/>
      <c r="U17" s="483">
        <v>7901</v>
      </c>
      <c r="V17" s="483">
        <v>251311</v>
      </c>
      <c r="W17" s="91">
        <v>44598</v>
      </c>
      <c r="X17" s="91">
        <v>3992</v>
      </c>
      <c r="Y17" s="479">
        <v>0</v>
      </c>
      <c r="Z17" s="91">
        <v>43863</v>
      </c>
    </row>
    <row r="18" spans="1:26" x14ac:dyDescent="0.2">
      <c r="A18" s="474" t="s">
        <v>671</v>
      </c>
      <c r="B18" s="474" t="s">
        <v>574</v>
      </c>
      <c r="C18" s="475" t="s">
        <v>411</v>
      </c>
      <c r="D18" s="476"/>
      <c r="E18" s="475">
        <v>90270</v>
      </c>
      <c r="F18" s="474" t="s">
        <v>427</v>
      </c>
      <c r="G18" s="475" t="s">
        <v>428</v>
      </c>
      <c r="H18" s="91">
        <v>12150996</v>
      </c>
      <c r="I18" s="477">
        <v>1</v>
      </c>
      <c r="J18" s="478" t="s">
        <v>420</v>
      </c>
      <c r="K18" s="478" t="s">
        <v>416</v>
      </c>
      <c r="L18" s="479">
        <v>1</v>
      </c>
      <c r="M18" s="480"/>
      <c r="N18" s="481">
        <v>0.19</v>
      </c>
      <c r="O18" s="479">
        <v>0.03</v>
      </c>
      <c r="P18" s="482">
        <v>63.98</v>
      </c>
      <c r="Q18" s="479">
        <v>10</v>
      </c>
      <c r="R18" s="481">
        <v>6.41</v>
      </c>
      <c r="S18" s="481">
        <v>0</v>
      </c>
      <c r="T18" s="480"/>
      <c r="U18" s="483">
        <v>6823</v>
      </c>
      <c r="V18" s="483">
        <v>235819</v>
      </c>
      <c r="W18" s="91">
        <v>36766</v>
      </c>
      <c r="X18" s="91">
        <v>3686</v>
      </c>
      <c r="Y18" s="479">
        <v>0</v>
      </c>
      <c r="Z18" s="91">
        <v>39169</v>
      </c>
    </row>
    <row r="19" spans="1:26" x14ac:dyDescent="0.2">
      <c r="A19" s="474"/>
      <c r="B19" s="474"/>
      <c r="C19" s="475"/>
      <c r="D19" s="475"/>
      <c r="E19" s="475"/>
      <c r="F19" s="474"/>
      <c r="G19" s="475"/>
      <c r="H19" s="479"/>
      <c r="I19" s="477"/>
      <c r="J19" s="478"/>
      <c r="K19" s="478"/>
      <c r="L19" s="479"/>
      <c r="M19" s="480"/>
      <c r="N19" s="481"/>
      <c r="O19" s="479"/>
      <c r="P19" s="482"/>
      <c r="Q19" s="479"/>
      <c r="R19" s="481"/>
      <c r="S19" s="481"/>
      <c r="T19" s="480"/>
      <c r="U19" s="483"/>
      <c r="V19" s="483"/>
      <c r="W19" s="91"/>
      <c r="X19" s="91"/>
      <c r="Y19" s="479"/>
      <c r="Z19" s="91"/>
    </row>
    <row r="20" spans="1:26" x14ac:dyDescent="0.2">
      <c r="A20" s="474" t="s">
        <v>858</v>
      </c>
      <c r="B20" s="474" t="s">
        <v>860</v>
      </c>
      <c r="C20" s="475" t="s">
        <v>411</v>
      </c>
      <c r="D20" s="475" t="s">
        <v>862</v>
      </c>
      <c r="E20" s="475" t="s">
        <v>863</v>
      </c>
      <c r="F20" s="474" t="s">
        <v>427</v>
      </c>
      <c r="G20" s="475" t="s">
        <v>864</v>
      </c>
      <c r="H20" s="479">
        <v>0</v>
      </c>
      <c r="I20" s="477">
        <v>3</v>
      </c>
      <c r="J20" s="478" t="s">
        <v>415</v>
      </c>
      <c r="K20" s="478" t="s">
        <v>416</v>
      </c>
      <c r="L20" s="479">
        <v>2</v>
      </c>
      <c r="M20" s="480"/>
      <c r="N20" s="481">
        <v>1.19</v>
      </c>
      <c r="O20" s="479">
        <v>0.1</v>
      </c>
      <c r="P20" s="482">
        <v>35.299999999999997</v>
      </c>
      <c r="Q20" s="479">
        <v>3.1</v>
      </c>
      <c r="R20" s="481">
        <v>11.51</v>
      </c>
      <c r="S20" s="481">
        <v>0</v>
      </c>
      <c r="T20" s="480"/>
      <c r="U20" s="483">
        <v>12765</v>
      </c>
      <c r="V20" s="483">
        <v>123934</v>
      </c>
      <c r="W20" s="91">
        <v>10765</v>
      </c>
      <c r="X20" s="91">
        <v>3511</v>
      </c>
      <c r="Y20" s="479">
        <v>0</v>
      </c>
      <c r="Z20" s="91">
        <v>37665</v>
      </c>
    </row>
    <row r="21" spans="1:26" x14ac:dyDescent="0.2">
      <c r="A21" s="474" t="s">
        <v>858</v>
      </c>
      <c r="B21" s="474" t="s">
        <v>860</v>
      </c>
      <c r="C21" s="475" t="s">
        <v>411</v>
      </c>
      <c r="D21" s="475" t="s">
        <v>862</v>
      </c>
      <c r="E21" s="475" t="s">
        <v>863</v>
      </c>
      <c r="F21" s="474" t="s">
        <v>427</v>
      </c>
      <c r="G21" s="475" t="s">
        <v>864</v>
      </c>
      <c r="H21" s="479">
        <v>0</v>
      </c>
      <c r="I21" s="477">
        <v>3</v>
      </c>
      <c r="J21" s="478" t="s">
        <v>420</v>
      </c>
      <c r="K21" s="478" t="s">
        <v>416</v>
      </c>
      <c r="L21" s="479">
        <v>1</v>
      </c>
      <c r="M21" s="480"/>
      <c r="N21" s="481">
        <v>18.25</v>
      </c>
      <c r="O21" s="479">
        <v>0.16</v>
      </c>
      <c r="P21" s="482">
        <v>124.47</v>
      </c>
      <c r="Q21" s="479">
        <v>1.1000000000000001</v>
      </c>
      <c r="R21" s="481">
        <v>111.55</v>
      </c>
      <c r="S21" s="481">
        <v>0</v>
      </c>
      <c r="T21" s="480"/>
      <c r="U21" s="483">
        <v>45368</v>
      </c>
      <c r="V21" s="483">
        <v>277317</v>
      </c>
      <c r="W21" s="91">
        <v>2486</v>
      </c>
      <c r="X21" s="91">
        <v>2228</v>
      </c>
      <c r="Y21" s="479">
        <v>0</v>
      </c>
      <c r="Z21" s="91">
        <v>84280</v>
      </c>
    </row>
    <row r="22" spans="1:26" x14ac:dyDescent="0.2">
      <c r="A22" s="474"/>
      <c r="B22" s="474"/>
      <c r="C22" s="475"/>
      <c r="D22" s="475"/>
      <c r="E22" s="475"/>
      <c r="F22" s="474"/>
      <c r="G22" s="475"/>
      <c r="H22" s="91"/>
      <c r="I22" s="477"/>
      <c r="J22" s="478"/>
      <c r="K22" s="478"/>
      <c r="L22" s="479"/>
      <c r="M22" s="480"/>
      <c r="N22" s="481"/>
      <c r="O22" s="479"/>
      <c r="P22" s="482"/>
      <c r="Q22" s="479"/>
      <c r="R22" s="481"/>
      <c r="S22" s="481"/>
      <c r="T22" s="480"/>
      <c r="U22" s="483"/>
      <c r="V22" s="483"/>
      <c r="W22" s="91"/>
      <c r="X22" s="91"/>
      <c r="Y22" s="91"/>
      <c r="Z22" s="91"/>
    </row>
    <row r="23" spans="1:26" ht="12.75" x14ac:dyDescent="0.2">
      <c r="A23" s="474" t="s">
        <v>660</v>
      </c>
      <c r="B23" s="474" t="s">
        <v>661</v>
      </c>
      <c r="C23" s="475" t="s">
        <v>411</v>
      </c>
      <c r="D23" s="475">
        <v>9211</v>
      </c>
      <c r="E23" s="475">
        <v>90211</v>
      </c>
      <c r="F23" s="474" t="s">
        <v>486</v>
      </c>
      <c r="G23" s="475" t="s">
        <v>413</v>
      </c>
      <c r="H23" s="91">
        <v>12150996</v>
      </c>
      <c r="I23" s="477">
        <v>77</v>
      </c>
      <c r="J23" s="478" t="s">
        <v>420</v>
      </c>
      <c r="K23" s="478" t="s">
        <v>416</v>
      </c>
      <c r="L23" s="479">
        <v>77</v>
      </c>
      <c r="M23" s="480"/>
      <c r="N23" s="481">
        <v>0.47</v>
      </c>
      <c r="O23" s="479">
        <v>0.28999999999999998</v>
      </c>
      <c r="P23" s="482">
        <v>64.430000000000007</v>
      </c>
      <c r="Q23" s="479">
        <v>39.799999999999997</v>
      </c>
      <c r="R23" s="481">
        <v>1.62</v>
      </c>
      <c r="S23" s="481">
        <v>0.82</v>
      </c>
      <c r="T23" s="480"/>
      <c r="U23" s="483">
        <v>4540921</v>
      </c>
      <c r="V23" s="483">
        <v>15610810</v>
      </c>
      <c r="W23" s="91">
        <v>9631356</v>
      </c>
      <c r="X23" s="91">
        <v>242280</v>
      </c>
      <c r="Y23" s="91">
        <v>19086458</v>
      </c>
      <c r="Z23" s="91">
        <v>1559277</v>
      </c>
    </row>
    <row r="24" spans="1:26" ht="12.75" x14ac:dyDescent="0.2">
      <c r="A24" s="474"/>
      <c r="B24" s="474"/>
      <c r="C24" s="475"/>
      <c r="D24" s="475"/>
      <c r="E24" s="475"/>
      <c r="F24" s="474"/>
      <c r="G24" s="475"/>
      <c r="H24" s="91"/>
      <c r="I24" s="477"/>
      <c r="J24" s="478"/>
      <c r="K24" s="478"/>
      <c r="L24" s="479"/>
      <c r="M24" s="480"/>
      <c r="N24" s="481"/>
      <c r="O24" s="479"/>
      <c r="P24" s="482"/>
      <c r="Q24" s="479"/>
      <c r="R24" s="481"/>
      <c r="S24" s="481"/>
      <c r="T24" s="480"/>
      <c r="U24" s="483"/>
      <c r="V24" s="483"/>
      <c r="W24" s="91"/>
      <c r="X24" s="91"/>
      <c r="Y24" s="91"/>
      <c r="Z24" s="91"/>
    </row>
    <row r="25" spans="1:26" ht="12.75" x14ac:dyDescent="0.2">
      <c r="A25" s="474" t="s">
        <v>866</v>
      </c>
      <c r="B25" s="474" t="s">
        <v>867</v>
      </c>
      <c r="C25" s="475" t="s">
        <v>411</v>
      </c>
      <c r="D25" s="475">
        <v>9162</v>
      </c>
      <c r="E25" s="475">
        <v>90162</v>
      </c>
      <c r="F25" s="474" t="s">
        <v>412</v>
      </c>
      <c r="G25" s="475" t="s">
        <v>413</v>
      </c>
      <c r="H25" s="91">
        <v>277634</v>
      </c>
      <c r="I25" s="477">
        <v>78</v>
      </c>
      <c r="J25" s="478" t="s">
        <v>420</v>
      </c>
      <c r="K25" s="478" t="s">
        <v>416</v>
      </c>
      <c r="L25" s="479">
        <v>52</v>
      </c>
      <c r="M25" s="480"/>
      <c r="N25" s="481">
        <v>1.02</v>
      </c>
      <c r="O25" s="479">
        <v>0.13</v>
      </c>
      <c r="P25" s="482">
        <v>111.07</v>
      </c>
      <c r="Q25" s="479">
        <v>14.7</v>
      </c>
      <c r="R25" s="481">
        <v>7.56</v>
      </c>
      <c r="S25" s="481">
        <v>1.06</v>
      </c>
      <c r="T25" s="480"/>
      <c r="U25" s="483">
        <v>2270168</v>
      </c>
      <c r="V25" s="483">
        <v>16876269</v>
      </c>
      <c r="W25" s="91">
        <v>2232469</v>
      </c>
      <c r="X25" s="91">
        <v>151949</v>
      </c>
      <c r="Y25" s="91">
        <v>15847376</v>
      </c>
      <c r="Z25" s="91">
        <v>2061109</v>
      </c>
    </row>
    <row r="26" spans="1:26" ht="12.75" x14ac:dyDescent="0.2">
      <c r="A26" s="474" t="s">
        <v>866</v>
      </c>
      <c r="B26" s="474" t="s">
        <v>867</v>
      </c>
      <c r="C26" s="475" t="s">
        <v>411</v>
      </c>
      <c r="D26" s="475">
        <v>9162</v>
      </c>
      <c r="E26" s="475">
        <v>90162</v>
      </c>
      <c r="F26" s="474" t="s">
        <v>412</v>
      </c>
      <c r="G26" s="475" t="s">
        <v>413</v>
      </c>
      <c r="H26" s="91">
        <v>277634</v>
      </c>
      <c r="I26" s="477">
        <v>78</v>
      </c>
      <c r="J26" s="478" t="s">
        <v>415</v>
      </c>
      <c r="K26" s="478" t="s">
        <v>416</v>
      </c>
      <c r="L26" s="479">
        <v>26</v>
      </c>
      <c r="M26" s="480"/>
      <c r="N26" s="481">
        <v>3.11</v>
      </c>
      <c r="O26" s="479">
        <v>0.1</v>
      </c>
      <c r="P26" s="482">
        <v>80.33</v>
      </c>
      <c r="Q26" s="479">
        <v>2.7</v>
      </c>
      <c r="R26" s="481">
        <v>29.68</v>
      </c>
      <c r="S26" s="481">
        <v>5.03</v>
      </c>
      <c r="T26" s="480"/>
      <c r="U26" s="483">
        <v>390382</v>
      </c>
      <c r="V26" s="483">
        <v>3726633</v>
      </c>
      <c r="W26" s="91">
        <v>125558</v>
      </c>
      <c r="X26" s="91">
        <v>46390</v>
      </c>
      <c r="Y26" s="91">
        <v>740527</v>
      </c>
      <c r="Z26" s="91">
        <v>692759</v>
      </c>
    </row>
    <row r="27" spans="1:26" ht="12.75" x14ac:dyDescent="0.2">
      <c r="A27" s="474"/>
      <c r="B27" s="474"/>
      <c r="C27" s="475"/>
      <c r="D27" s="475"/>
      <c r="E27" s="475"/>
      <c r="F27" s="474"/>
      <c r="G27" s="475"/>
      <c r="H27" s="91"/>
      <c r="I27" s="477"/>
      <c r="J27" s="478"/>
      <c r="K27" s="478"/>
      <c r="L27" s="479"/>
      <c r="M27" s="480"/>
      <c r="N27" s="481"/>
      <c r="O27" s="479"/>
      <c r="P27" s="482"/>
      <c r="Q27" s="479"/>
      <c r="R27" s="481"/>
      <c r="S27" s="481"/>
      <c r="T27" s="480"/>
      <c r="U27" s="483"/>
      <c r="V27" s="483"/>
      <c r="W27" s="91"/>
      <c r="X27" s="91"/>
      <c r="Y27" s="479"/>
      <c r="Z27" s="91"/>
    </row>
    <row r="28" spans="1:26" ht="12.75" x14ac:dyDescent="0.2">
      <c r="A28" s="474" t="s">
        <v>868</v>
      </c>
      <c r="B28" s="474" t="s">
        <v>576</v>
      </c>
      <c r="C28" s="475" t="s">
        <v>411</v>
      </c>
      <c r="D28" s="475">
        <v>9044</v>
      </c>
      <c r="E28" s="475">
        <v>90044</v>
      </c>
      <c r="F28" s="474" t="s">
        <v>427</v>
      </c>
      <c r="G28" s="475" t="s">
        <v>428</v>
      </c>
      <c r="H28" s="91">
        <v>12150996</v>
      </c>
      <c r="I28" s="477">
        <v>14</v>
      </c>
      <c r="J28" s="478" t="s">
        <v>415</v>
      </c>
      <c r="K28" s="478" t="s">
        <v>416</v>
      </c>
      <c r="L28" s="479">
        <v>8</v>
      </c>
      <c r="M28" s="480"/>
      <c r="N28" s="481">
        <v>0.23</v>
      </c>
      <c r="O28" s="479">
        <v>0.01</v>
      </c>
      <c r="P28" s="482">
        <v>69.28</v>
      </c>
      <c r="Q28" s="479">
        <v>2.4</v>
      </c>
      <c r="R28" s="481">
        <v>29.09</v>
      </c>
      <c r="S28" s="481">
        <v>0</v>
      </c>
      <c r="T28" s="480"/>
      <c r="U28" s="483">
        <v>6054</v>
      </c>
      <c r="V28" s="483">
        <v>763455</v>
      </c>
      <c r="W28" s="91">
        <v>26247</v>
      </c>
      <c r="X28" s="91">
        <v>11020</v>
      </c>
      <c r="Y28" s="479">
        <v>0</v>
      </c>
      <c r="Z28" s="91">
        <v>90405</v>
      </c>
    </row>
    <row r="29" spans="1:26" ht="12.75" x14ac:dyDescent="0.2">
      <c r="A29" s="474" t="s">
        <v>868</v>
      </c>
      <c r="B29" s="474" t="s">
        <v>576</v>
      </c>
      <c r="C29" s="475" t="s">
        <v>411</v>
      </c>
      <c r="D29" s="475">
        <v>9044</v>
      </c>
      <c r="E29" s="475">
        <v>90044</v>
      </c>
      <c r="F29" s="474" t="s">
        <v>427</v>
      </c>
      <c r="G29" s="475" t="s">
        <v>428</v>
      </c>
      <c r="H29" s="91">
        <v>12150996</v>
      </c>
      <c r="I29" s="477">
        <v>14</v>
      </c>
      <c r="J29" s="478" t="s">
        <v>420</v>
      </c>
      <c r="K29" s="478" t="s">
        <v>416</v>
      </c>
      <c r="L29" s="479">
        <v>6</v>
      </c>
      <c r="M29" s="480"/>
      <c r="N29" s="481">
        <v>0.13</v>
      </c>
      <c r="O29" s="479">
        <v>0.01</v>
      </c>
      <c r="P29" s="482">
        <v>70.62</v>
      </c>
      <c r="Q29" s="479">
        <v>4</v>
      </c>
      <c r="R29" s="481">
        <v>17.690000000000001</v>
      </c>
      <c r="S29" s="481">
        <v>0</v>
      </c>
      <c r="T29" s="480"/>
      <c r="U29" s="483">
        <v>7192</v>
      </c>
      <c r="V29" s="483">
        <v>947512</v>
      </c>
      <c r="W29" s="91">
        <v>53562</v>
      </c>
      <c r="X29" s="91">
        <v>13417</v>
      </c>
      <c r="Y29" s="479">
        <v>0</v>
      </c>
      <c r="Z29" s="91">
        <v>154997</v>
      </c>
    </row>
    <row r="30" spans="1:26" ht="12.75" x14ac:dyDescent="0.2">
      <c r="A30" s="474"/>
      <c r="B30" s="474"/>
      <c r="C30" s="475"/>
      <c r="D30" s="475"/>
      <c r="E30" s="475"/>
      <c r="F30" s="474"/>
      <c r="G30" s="475"/>
      <c r="H30" s="479"/>
      <c r="I30" s="477"/>
      <c r="J30" s="478"/>
      <c r="K30" s="478"/>
      <c r="L30" s="479"/>
      <c r="M30" s="480"/>
      <c r="N30" s="481"/>
      <c r="O30" s="479"/>
      <c r="P30" s="482"/>
      <c r="Q30" s="479"/>
      <c r="R30" s="481"/>
      <c r="S30" s="481"/>
      <c r="T30" s="480"/>
      <c r="U30" s="483"/>
      <c r="V30" s="483"/>
      <c r="W30" s="91"/>
      <c r="X30" s="91"/>
      <c r="Y30" s="479"/>
      <c r="Z30" s="91"/>
    </row>
    <row r="31" spans="1:26" ht="12.75" x14ac:dyDescent="0.2">
      <c r="A31" s="474" t="s">
        <v>869</v>
      </c>
      <c r="B31" s="474" t="s">
        <v>870</v>
      </c>
      <c r="C31" s="475" t="s">
        <v>411</v>
      </c>
      <c r="D31" s="475" t="s">
        <v>871</v>
      </c>
      <c r="E31" s="475" t="s">
        <v>872</v>
      </c>
      <c r="F31" s="474" t="s">
        <v>427</v>
      </c>
      <c r="G31" s="475" t="s">
        <v>864</v>
      </c>
      <c r="H31" s="479">
        <v>0</v>
      </c>
      <c r="I31" s="477">
        <v>3</v>
      </c>
      <c r="J31" s="478" t="s">
        <v>420</v>
      </c>
      <c r="K31" s="478" t="s">
        <v>419</v>
      </c>
      <c r="L31" s="479">
        <v>3</v>
      </c>
      <c r="M31" s="480"/>
      <c r="N31" s="481">
        <v>1.07</v>
      </c>
      <c r="O31" s="479">
        <v>0.28000000000000003</v>
      </c>
      <c r="P31" s="482">
        <v>106.09</v>
      </c>
      <c r="Q31" s="479">
        <v>27.5</v>
      </c>
      <c r="R31" s="481">
        <v>3.86</v>
      </c>
      <c r="S31" s="481">
        <v>0</v>
      </c>
      <c r="T31" s="480"/>
      <c r="U31" s="483">
        <v>230941</v>
      </c>
      <c r="V31" s="483">
        <v>830723</v>
      </c>
      <c r="W31" s="91">
        <v>215244</v>
      </c>
      <c r="X31" s="91">
        <v>7830</v>
      </c>
      <c r="Y31" s="479">
        <v>0</v>
      </c>
      <c r="Z31" s="91">
        <v>101545</v>
      </c>
    </row>
    <row r="32" spans="1:26" ht="12.75" x14ac:dyDescent="0.2">
      <c r="A32" s="474"/>
      <c r="B32" s="474"/>
      <c r="C32" s="475"/>
      <c r="D32" s="476"/>
      <c r="E32" s="475"/>
      <c r="F32" s="474"/>
      <c r="G32" s="475"/>
      <c r="H32" s="91"/>
      <c r="I32" s="477"/>
      <c r="J32" s="478"/>
      <c r="K32" s="478"/>
      <c r="L32" s="479"/>
      <c r="M32" s="480"/>
      <c r="N32" s="481"/>
      <c r="O32" s="479"/>
      <c r="P32" s="482"/>
      <c r="Q32" s="479"/>
      <c r="R32" s="481"/>
      <c r="S32" s="481"/>
      <c r="T32" s="480"/>
      <c r="U32" s="483"/>
      <c r="V32" s="483"/>
      <c r="W32" s="91"/>
      <c r="X32" s="479"/>
      <c r="Y32" s="479"/>
      <c r="Z32" s="91"/>
    </row>
    <row r="33" spans="1:26" ht="12.75" x14ac:dyDescent="0.2">
      <c r="A33" s="474" t="s">
        <v>645</v>
      </c>
      <c r="B33" s="474" t="s">
        <v>646</v>
      </c>
      <c r="C33" s="475" t="s">
        <v>411</v>
      </c>
      <c r="D33" s="476"/>
      <c r="E33" s="475">
        <v>90300</v>
      </c>
      <c r="F33" s="474" t="s">
        <v>427</v>
      </c>
      <c r="G33" s="475" t="s">
        <v>428</v>
      </c>
      <c r="H33" s="91">
        <v>12150996</v>
      </c>
      <c r="I33" s="477">
        <v>5</v>
      </c>
      <c r="J33" s="478" t="s">
        <v>417</v>
      </c>
      <c r="K33" s="478" t="s">
        <v>416</v>
      </c>
      <c r="L33" s="479">
        <v>5</v>
      </c>
      <c r="M33" s="480"/>
      <c r="N33" s="481">
        <v>0</v>
      </c>
      <c r="O33" s="479">
        <v>0</v>
      </c>
      <c r="P33" s="482">
        <v>65.69</v>
      </c>
      <c r="Q33" s="479">
        <v>12.4</v>
      </c>
      <c r="R33" s="481">
        <v>5.3</v>
      </c>
      <c r="S33" s="481">
        <v>0</v>
      </c>
      <c r="T33" s="480"/>
      <c r="U33" s="483">
        <v>0</v>
      </c>
      <c r="V33" s="483">
        <v>51701</v>
      </c>
      <c r="W33" s="91">
        <v>9753</v>
      </c>
      <c r="X33" s="479">
        <v>787</v>
      </c>
      <c r="Y33" s="479">
        <v>0</v>
      </c>
      <c r="Z33" s="91">
        <v>13018</v>
      </c>
    </row>
    <row r="34" spans="1:26" ht="12.75" x14ac:dyDescent="0.2">
      <c r="A34" s="474"/>
      <c r="B34" s="474"/>
      <c r="C34" s="475"/>
      <c r="D34" s="475"/>
      <c r="E34" s="475"/>
      <c r="F34" s="474"/>
      <c r="G34" s="475"/>
      <c r="H34" s="479"/>
      <c r="I34" s="477"/>
      <c r="J34" s="478"/>
      <c r="K34" s="478"/>
      <c r="L34" s="479"/>
      <c r="M34" s="480"/>
      <c r="N34" s="481"/>
      <c r="O34" s="479"/>
      <c r="P34" s="482"/>
      <c r="Q34" s="479"/>
      <c r="R34" s="481"/>
      <c r="S34" s="481"/>
      <c r="T34" s="480"/>
      <c r="U34" s="483"/>
      <c r="V34" s="483"/>
      <c r="W34" s="91"/>
      <c r="X34" s="91"/>
      <c r="Y34" s="479"/>
      <c r="Z34" s="91"/>
    </row>
    <row r="35" spans="1:26" ht="12.75" x14ac:dyDescent="0.2">
      <c r="A35" s="474" t="s">
        <v>873</v>
      </c>
      <c r="B35" s="474" t="s">
        <v>874</v>
      </c>
      <c r="C35" s="475" t="s">
        <v>411</v>
      </c>
      <c r="D35" s="475" t="s">
        <v>875</v>
      </c>
      <c r="E35" s="475" t="s">
        <v>876</v>
      </c>
      <c r="F35" s="474" t="s">
        <v>427</v>
      </c>
      <c r="G35" s="475" t="s">
        <v>864</v>
      </c>
      <c r="H35" s="479">
        <v>0</v>
      </c>
      <c r="I35" s="477">
        <v>6</v>
      </c>
      <c r="J35" s="478" t="s">
        <v>420</v>
      </c>
      <c r="K35" s="478" t="s">
        <v>419</v>
      </c>
      <c r="L35" s="479">
        <v>5</v>
      </c>
      <c r="M35" s="480"/>
      <c r="N35" s="481">
        <v>1.06</v>
      </c>
      <c r="O35" s="479">
        <v>0.11</v>
      </c>
      <c r="P35" s="482">
        <v>93.9</v>
      </c>
      <c r="Q35" s="479">
        <v>9.9</v>
      </c>
      <c r="R35" s="481">
        <v>9.5</v>
      </c>
      <c r="S35" s="481">
        <v>0</v>
      </c>
      <c r="T35" s="480"/>
      <c r="U35" s="483">
        <v>76392</v>
      </c>
      <c r="V35" s="483">
        <v>685563</v>
      </c>
      <c r="W35" s="91">
        <v>72194</v>
      </c>
      <c r="X35" s="91">
        <v>7301</v>
      </c>
      <c r="Y35" s="479">
        <v>0</v>
      </c>
      <c r="Z35" s="91">
        <v>118207</v>
      </c>
    </row>
    <row r="36" spans="1:26" ht="12.75" x14ac:dyDescent="0.2">
      <c r="A36" s="474" t="s">
        <v>873</v>
      </c>
      <c r="B36" s="474" t="s">
        <v>874</v>
      </c>
      <c r="C36" s="475" t="s">
        <v>411</v>
      </c>
      <c r="D36" s="475" t="s">
        <v>875</v>
      </c>
      <c r="E36" s="475" t="s">
        <v>876</v>
      </c>
      <c r="F36" s="474" t="s">
        <v>427</v>
      </c>
      <c r="G36" s="475" t="s">
        <v>864</v>
      </c>
      <c r="H36" s="479">
        <v>0</v>
      </c>
      <c r="I36" s="477">
        <v>6</v>
      </c>
      <c r="J36" s="478" t="s">
        <v>415</v>
      </c>
      <c r="K36" s="478" t="s">
        <v>419</v>
      </c>
      <c r="L36" s="479">
        <v>1</v>
      </c>
      <c r="M36" s="480"/>
      <c r="N36" s="481">
        <v>0.79</v>
      </c>
      <c r="O36" s="479">
        <v>0.1</v>
      </c>
      <c r="P36" s="482">
        <v>34.79</v>
      </c>
      <c r="Q36" s="479">
        <v>4.4000000000000004</v>
      </c>
      <c r="R36" s="481">
        <v>7.86</v>
      </c>
      <c r="S36" s="481">
        <v>0</v>
      </c>
      <c r="T36" s="480"/>
      <c r="U36" s="483">
        <v>6628</v>
      </c>
      <c r="V36" s="483">
        <v>66092</v>
      </c>
      <c r="W36" s="91">
        <v>8412</v>
      </c>
      <c r="X36" s="91">
        <v>1900</v>
      </c>
      <c r="Y36" s="479">
        <v>0</v>
      </c>
      <c r="Z36" s="91">
        <v>10256</v>
      </c>
    </row>
    <row r="37" spans="1:26" ht="12.75" x14ac:dyDescent="0.2">
      <c r="A37" s="474"/>
      <c r="B37" s="474"/>
      <c r="C37" s="475"/>
      <c r="D37" s="475"/>
      <c r="E37" s="475"/>
      <c r="F37" s="474"/>
      <c r="G37" s="475"/>
      <c r="H37" s="91"/>
      <c r="I37" s="477"/>
      <c r="J37" s="478"/>
      <c r="K37" s="478"/>
      <c r="L37" s="479"/>
      <c r="M37" s="480"/>
      <c r="N37" s="481"/>
      <c r="O37" s="479"/>
      <c r="P37" s="482"/>
      <c r="Q37" s="479"/>
      <c r="R37" s="481"/>
      <c r="S37" s="481"/>
      <c r="T37" s="480"/>
      <c r="U37" s="483"/>
      <c r="V37" s="483"/>
      <c r="W37" s="91"/>
      <c r="X37" s="91"/>
      <c r="Y37" s="479"/>
      <c r="Z37" s="91"/>
    </row>
    <row r="38" spans="1:26" ht="12.75" x14ac:dyDescent="0.2">
      <c r="A38" s="474" t="s">
        <v>877</v>
      </c>
      <c r="B38" s="474" t="s">
        <v>878</v>
      </c>
      <c r="C38" s="475" t="s">
        <v>411</v>
      </c>
      <c r="D38" s="475">
        <v>9194</v>
      </c>
      <c r="E38" s="475">
        <v>90194</v>
      </c>
      <c r="F38" s="474" t="s">
        <v>427</v>
      </c>
      <c r="G38" s="475" t="s">
        <v>428</v>
      </c>
      <c r="H38" s="91">
        <v>65088</v>
      </c>
      <c r="I38" s="477">
        <v>3</v>
      </c>
      <c r="J38" s="478" t="s">
        <v>415</v>
      </c>
      <c r="K38" s="478" t="s">
        <v>416</v>
      </c>
      <c r="L38" s="479">
        <v>3</v>
      </c>
      <c r="M38" s="480"/>
      <c r="N38" s="481">
        <v>2.92</v>
      </c>
      <c r="O38" s="479">
        <v>0.09</v>
      </c>
      <c r="P38" s="482">
        <v>88.99</v>
      </c>
      <c r="Q38" s="479">
        <v>2.8</v>
      </c>
      <c r="R38" s="481">
        <v>31.51</v>
      </c>
      <c r="S38" s="481">
        <v>0</v>
      </c>
      <c r="T38" s="480"/>
      <c r="U38" s="483">
        <v>37499</v>
      </c>
      <c r="V38" s="483">
        <v>404193</v>
      </c>
      <c r="W38" s="91">
        <v>12826</v>
      </c>
      <c r="X38" s="91">
        <v>4542</v>
      </c>
      <c r="Y38" s="479">
        <v>0</v>
      </c>
      <c r="Z38" s="91">
        <v>49188</v>
      </c>
    </row>
    <row r="39" spans="1:26" ht="12.75" x14ac:dyDescent="0.2">
      <c r="A39" s="474"/>
      <c r="B39" s="474"/>
      <c r="C39" s="475"/>
      <c r="D39" s="475"/>
      <c r="E39" s="475"/>
      <c r="F39" s="474"/>
      <c r="G39" s="475"/>
      <c r="H39" s="91"/>
      <c r="I39" s="477"/>
      <c r="J39" s="478"/>
      <c r="K39" s="478"/>
      <c r="L39" s="479"/>
      <c r="M39" s="480"/>
      <c r="N39" s="481"/>
      <c r="O39" s="479"/>
      <c r="P39" s="482"/>
      <c r="Q39" s="479"/>
      <c r="R39" s="481"/>
      <c r="S39" s="481"/>
      <c r="T39" s="480"/>
      <c r="U39" s="483"/>
      <c r="V39" s="483"/>
      <c r="W39" s="91"/>
      <c r="X39" s="91"/>
      <c r="Y39" s="91"/>
      <c r="Z39" s="91"/>
    </row>
    <row r="40" spans="1:26" ht="12.75" x14ac:dyDescent="0.2">
      <c r="A40" s="474" t="s">
        <v>879</v>
      </c>
      <c r="B40" s="474" t="s">
        <v>880</v>
      </c>
      <c r="C40" s="475" t="s">
        <v>411</v>
      </c>
      <c r="D40" s="475">
        <v>9196</v>
      </c>
      <c r="E40" s="475">
        <v>90196</v>
      </c>
      <c r="F40" s="474" t="s">
        <v>427</v>
      </c>
      <c r="G40" s="475" t="s">
        <v>413</v>
      </c>
      <c r="H40" s="91">
        <v>1723634</v>
      </c>
      <c r="I40" s="477">
        <v>38</v>
      </c>
      <c r="J40" s="478" t="s">
        <v>438</v>
      </c>
      <c r="K40" s="478" t="s">
        <v>416</v>
      </c>
      <c r="L40" s="479">
        <v>9</v>
      </c>
      <c r="M40" s="480"/>
      <c r="N40" s="481">
        <v>3.23</v>
      </c>
      <c r="O40" s="479">
        <v>0.41</v>
      </c>
      <c r="P40" s="482">
        <v>37.090000000000003</v>
      </c>
      <c r="Q40" s="479">
        <v>4.7</v>
      </c>
      <c r="R40" s="481">
        <v>7.92</v>
      </c>
      <c r="S40" s="481">
        <v>0.23</v>
      </c>
      <c r="T40" s="480"/>
      <c r="U40" s="483">
        <v>72753</v>
      </c>
      <c r="V40" s="483">
        <v>178272</v>
      </c>
      <c r="W40" s="91">
        <v>22520</v>
      </c>
      <c r="X40" s="91">
        <v>4806</v>
      </c>
      <c r="Y40" s="91">
        <v>763653</v>
      </c>
      <c r="Z40" s="91">
        <v>211609</v>
      </c>
    </row>
    <row r="41" spans="1:26" ht="12.75" x14ac:dyDescent="0.2">
      <c r="A41" s="474" t="s">
        <v>879</v>
      </c>
      <c r="B41" s="474" t="s">
        <v>880</v>
      </c>
      <c r="C41" s="475" t="s">
        <v>411</v>
      </c>
      <c r="D41" s="475">
        <v>9196</v>
      </c>
      <c r="E41" s="475">
        <v>90196</v>
      </c>
      <c r="F41" s="474" t="s">
        <v>427</v>
      </c>
      <c r="G41" s="475" t="s">
        <v>413</v>
      </c>
      <c r="H41" s="91">
        <v>1723634</v>
      </c>
      <c r="I41" s="477">
        <v>38</v>
      </c>
      <c r="J41" s="478" t="s">
        <v>415</v>
      </c>
      <c r="K41" s="478" t="s">
        <v>416</v>
      </c>
      <c r="L41" s="479">
        <v>7</v>
      </c>
      <c r="M41" s="480"/>
      <c r="N41" s="481">
        <v>0.87</v>
      </c>
      <c r="O41" s="479">
        <v>0.03</v>
      </c>
      <c r="P41" s="482">
        <v>62.4</v>
      </c>
      <c r="Q41" s="479">
        <v>1.9</v>
      </c>
      <c r="R41" s="481">
        <v>32.15</v>
      </c>
      <c r="S41" s="481">
        <v>8.1300000000000008</v>
      </c>
      <c r="T41" s="480"/>
      <c r="U41" s="483">
        <v>27150</v>
      </c>
      <c r="V41" s="483">
        <v>1006368</v>
      </c>
      <c r="W41" s="91">
        <v>31300</v>
      </c>
      <c r="X41" s="91">
        <v>16127</v>
      </c>
      <c r="Y41" s="91">
        <v>123848</v>
      </c>
      <c r="Z41" s="91">
        <v>136433</v>
      </c>
    </row>
    <row r="42" spans="1:26" ht="12.75" x14ac:dyDescent="0.2">
      <c r="A42" s="474" t="s">
        <v>879</v>
      </c>
      <c r="B42" s="474" t="s">
        <v>880</v>
      </c>
      <c r="C42" s="475" t="s">
        <v>411</v>
      </c>
      <c r="D42" s="475">
        <v>9196</v>
      </c>
      <c r="E42" s="475">
        <v>90196</v>
      </c>
      <c r="F42" s="474" t="s">
        <v>427</v>
      </c>
      <c r="G42" s="475" t="s">
        <v>413</v>
      </c>
      <c r="H42" s="91">
        <v>1723634</v>
      </c>
      <c r="I42" s="477">
        <v>38</v>
      </c>
      <c r="J42" s="478" t="s">
        <v>424</v>
      </c>
      <c r="K42" s="478" t="s">
        <v>416</v>
      </c>
      <c r="L42" s="479">
        <v>4</v>
      </c>
      <c r="M42" s="480"/>
      <c r="N42" s="481">
        <v>4.57</v>
      </c>
      <c r="O42" s="479">
        <v>0.4</v>
      </c>
      <c r="P42" s="482">
        <v>289.95999999999998</v>
      </c>
      <c r="Q42" s="479">
        <v>25.3</v>
      </c>
      <c r="R42" s="481">
        <v>11.48</v>
      </c>
      <c r="S42" s="481">
        <v>0.43</v>
      </c>
      <c r="T42" s="480"/>
      <c r="U42" s="483">
        <v>350717</v>
      </c>
      <c r="V42" s="483">
        <v>880316</v>
      </c>
      <c r="W42" s="91">
        <v>76700</v>
      </c>
      <c r="X42" s="91">
        <v>3036</v>
      </c>
      <c r="Y42" s="91">
        <v>2036953</v>
      </c>
      <c r="Z42" s="91">
        <v>101279</v>
      </c>
    </row>
    <row r="43" spans="1:26" ht="12.75" x14ac:dyDescent="0.2">
      <c r="A43" s="474" t="s">
        <v>879</v>
      </c>
      <c r="B43" s="474" t="s">
        <v>880</v>
      </c>
      <c r="C43" s="475" t="s">
        <v>411</v>
      </c>
      <c r="D43" s="475">
        <v>9196</v>
      </c>
      <c r="E43" s="475">
        <v>90196</v>
      </c>
      <c r="F43" s="474" t="s">
        <v>427</v>
      </c>
      <c r="G43" s="475" t="s">
        <v>413</v>
      </c>
      <c r="H43" s="91">
        <v>1723634</v>
      </c>
      <c r="I43" s="477">
        <v>38</v>
      </c>
      <c r="J43" s="478" t="s">
        <v>420</v>
      </c>
      <c r="K43" s="478" t="s">
        <v>419</v>
      </c>
      <c r="L43" s="479">
        <v>16</v>
      </c>
      <c r="M43" s="480"/>
      <c r="N43" s="481">
        <v>1.05</v>
      </c>
      <c r="O43" s="479">
        <v>7.0000000000000007E-2</v>
      </c>
      <c r="P43" s="482">
        <v>153.91</v>
      </c>
      <c r="Q43" s="479">
        <v>9.5</v>
      </c>
      <c r="R43" s="481">
        <v>16.14</v>
      </c>
      <c r="S43" s="481">
        <v>2.13</v>
      </c>
      <c r="T43" s="480"/>
      <c r="U43" s="483">
        <v>680393</v>
      </c>
      <c r="V43" s="483">
        <v>10437879</v>
      </c>
      <c r="W43" s="91">
        <v>646825</v>
      </c>
      <c r="X43" s="91">
        <v>67818</v>
      </c>
      <c r="Y43" s="91">
        <v>4911155</v>
      </c>
      <c r="Z43" s="91">
        <v>1390571</v>
      </c>
    </row>
    <row r="44" spans="1:26" ht="12.75" x14ac:dyDescent="0.2">
      <c r="A44" s="474" t="s">
        <v>879</v>
      </c>
      <c r="B44" s="474" t="s">
        <v>880</v>
      </c>
      <c r="C44" s="475" t="s">
        <v>411</v>
      </c>
      <c r="D44" s="475">
        <v>9196</v>
      </c>
      <c r="E44" s="475">
        <v>90196</v>
      </c>
      <c r="F44" s="474" t="s">
        <v>427</v>
      </c>
      <c r="G44" s="475" t="s">
        <v>413</v>
      </c>
      <c r="H44" s="91">
        <v>1723634</v>
      </c>
      <c r="I44" s="477">
        <v>38</v>
      </c>
      <c r="J44" s="478" t="s">
        <v>420</v>
      </c>
      <c r="K44" s="478" t="s">
        <v>416</v>
      </c>
      <c r="L44" s="479">
        <v>1</v>
      </c>
      <c r="M44" s="480"/>
      <c r="N44" s="481">
        <v>0.86</v>
      </c>
      <c r="O44" s="479">
        <v>0.03</v>
      </c>
      <c r="P44" s="482">
        <v>64.38</v>
      </c>
      <c r="Q44" s="479">
        <v>1.9</v>
      </c>
      <c r="R44" s="481">
        <v>33.49</v>
      </c>
      <c r="S44" s="481">
        <v>10.119999999999999</v>
      </c>
      <c r="T44" s="480"/>
      <c r="U44" s="483">
        <v>6675</v>
      </c>
      <c r="V44" s="483">
        <v>260549</v>
      </c>
      <c r="W44" s="91">
        <v>7780</v>
      </c>
      <c r="X44" s="91">
        <v>4047</v>
      </c>
      <c r="Y44" s="91">
        <v>25746</v>
      </c>
      <c r="Z44" s="91">
        <v>67226</v>
      </c>
    </row>
    <row r="45" spans="1:26" ht="12.75" x14ac:dyDescent="0.2">
      <c r="A45" s="474" t="s">
        <v>879</v>
      </c>
      <c r="B45" s="474" t="s">
        <v>880</v>
      </c>
      <c r="C45" s="475" t="s">
        <v>411</v>
      </c>
      <c r="D45" s="475">
        <v>9196</v>
      </c>
      <c r="E45" s="475">
        <v>90196</v>
      </c>
      <c r="F45" s="474" t="s">
        <v>427</v>
      </c>
      <c r="G45" s="475" t="s">
        <v>413</v>
      </c>
      <c r="H45" s="91">
        <v>1723634</v>
      </c>
      <c r="I45" s="477">
        <v>38</v>
      </c>
      <c r="J45" s="478" t="s">
        <v>415</v>
      </c>
      <c r="K45" s="478" t="s">
        <v>419</v>
      </c>
      <c r="L45" s="479">
        <v>1</v>
      </c>
      <c r="M45" s="480"/>
      <c r="N45" s="481">
        <v>3.52</v>
      </c>
      <c r="O45" s="479">
        <v>0.04</v>
      </c>
      <c r="P45" s="482">
        <v>215.46</v>
      </c>
      <c r="Q45" s="479">
        <v>2.2999999999999998</v>
      </c>
      <c r="R45" s="481">
        <v>94.69</v>
      </c>
      <c r="S45" s="481">
        <v>7.57</v>
      </c>
      <c r="T45" s="480"/>
      <c r="U45" s="483">
        <v>784</v>
      </c>
      <c r="V45" s="483">
        <v>21115</v>
      </c>
      <c r="W45" s="479">
        <v>223</v>
      </c>
      <c r="X45" s="479">
        <v>98</v>
      </c>
      <c r="Y45" s="91">
        <v>2790</v>
      </c>
      <c r="Z45" s="91">
        <v>2790</v>
      </c>
    </row>
    <row r="46" spans="1:26" ht="12.75" x14ac:dyDescent="0.2">
      <c r="A46" s="474" t="s">
        <v>881</v>
      </c>
      <c r="B46" s="474" t="s">
        <v>880</v>
      </c>
      <c r="C46" s="475" t="s">
        <v>411</v>
      </c>
      <c r="D46" s="475" t="s">
        <v>882</v>
      </c>
      <c r="E46" s="475" t="s">
        <v>883</v>
      </c>
      <c r="F46" s="474" t="s">
        <v>427</v>
      </c>
      <c r="G46" s="475" t="s">
        <v>864</v>
      </c>
      <c r="H46" s="479">
        <v>0</v>
      </c>
      <c r="I46" s="477">
        <v>5</v>
      </c>
      <c r="J46" s="478" t="s">
        <v>420</v>
      </c>
      <c r="K46" s="478" t="s">
        <v>419</v>
      </c>
      <c r="L46" s="479">
        <v>5</v>
      </c>
      <c r="M46" s="480"/>
      <c r="N46" s="481">
        <v>0.56999999999999995</v>
      </c>
      <c r="O46" s="479">
        <v>0.04</v>
      </c>
      <c r="P46" s="482">
        <v>140.62</v>
      </c>
      <c r="Q46" s="479">
        <v>9</v>
      </c>
      <c r="R46" s="481">
        <v>15.61</v>
      </c>
      <c r="S46" s="481">
        <v>0</v>
      </c>
      <c r="T46" s="480"/>
      <c r="U46" s="483">
        <v>21850</v>
      </c>
      <c r="V46" s="483">
        <v>603669</v>
      </c>
      <c r="W46" s="91">
        <v>38669</v>
      </c>
      <c r="X46" s="91">
        <v>4293</v>
      </c>
      <c r="Y46" s="479">
        <v>0</v>
      </c>
      <c r="Z46" s="91">
        <v>60800</v>
      </c>
    </row>
    <row r="47" spans="1:26" ht="12.75" x14ac:dyDescent="0.2">
      <c r="A47" s="474"/>
      <c r="B47" s="474"/>
      <c r="C47" s="475"/>
      <c r="D47" s="476"/>
      <c r="E47" s="475"/>
      <c r="F47" s="474"/>
      <c r="G47" s="475"/>
      <c r="H47" s="91"/>
      <c r="I47" s="477"/>
      <c r="J47" s="478"/>
      <c r="K47" s="478"/>
      <c r="L47" s="479"/>
      <c r="M47" s="480"/>
      <c r="N47" s="481"/>
      <c r="O47" s="479"/>
      <c r="P47" s="482"/>
      <c r="Q47" s="479"/>
      <c r="R47" s="481"/>
      <c r="S47" s="481"/>
      <c r="T47" s="480"/>
      <c r="U47" s="483"/>
      <c r="V47" s="483"/>
      <c r="W47" s="91"/>
      <c r="X47" s="91"/>
      <c r="Y47" s="479"/>
      <c r="Z47" s="91"/>
    </row>
    <row r="48" spans="1:26" ht="12.75" x14ac:dyDescent="0.2">
      <c r="A48" s="474" t="s">
        <v>577</v>
      </c>
      <c r="B48" s="474" t="s">
        <v>578</v>
      </c>
      <c r="C48" s="475" t="s">
        <v>411</v>
      </c>
      <c r="D48" s="476"/>
      <c r="E48" s="475">
        <v>90249</v>
      </c>
      <c r="F48" s="474" t="s">
        <v>427</v>
      </c>
      <c r="G48" s="475" t="s">
        <v>428</v>
      </c>
      <c r="H48" s="91">
        <v>12150996</v>
      </c>
      <c r="I48" s="477">
        <v>4</v>
      </c>
      <c r="J48" s="478" t="s">
        <v>420</v>
      </c>
      <c r="K48" s="478" t="s">
        <v>416</v>
      </c>
      <c r="L48" s="479">
        <v>2</v>
      </c>
      <c r="M48" s="480"/>
      <c r="N48" s="481">
        <v>2.06</v>
      </c>
      <c r="O48" s="479">
        <v>0.2</v>
      </c>
      <c r="P48" s="482">
        <v>94.93</v>
      </c>
      <c r="Q48" s="479">
        <v>9.3000000000000007</v>
      </c>
      <c r="R48" s="481">
        <v>10.25</v>
      </c>
      <c r="S48" s="481">
        <v>0</v>
      </c>
      <c r="T48" s="480"/>
      <c r="U48" s="483">
        <v>90079</v>
      </c>
      <c r="V48" s="483">
        <v>447007</v>
      </c>
      <c r="W48" s="91">
        <v>43626</v>
      </c>
      <c r="X48" s="91">
        <v>4709</v>
      </c>
      <c r="Y48" s="479">
        <v>0</v>
      </c>
      <c r="Z48" s="91">
        <v>29297</v>
      </c>
    </row>
    <row r="49" spans="1:26" ht="12.75" x14ac:dyDescent="0.2">
      <c r="A49" s="474"/>
      <c r="B49" s="474"/>
      <c r="C49" s="475"/>
      <c r="D49" s="476"/>
      <c r="E49" s="475"/>
      <c r="F49" s="474"/>
      <c r="G49" s="475"/>
      <c r="H49" s="91"/>
      <c r="I49" s="477"/>
      <c r="J49" s="478"/>
      <c r="K49" s="478"/>
      <c r="L49" s="479"/>
      <c r="M49" s="480"/>
      <c r="N49" s="481"/>
      <c r="O49" s="479"/>
      <c r="P49" s="482"/>
      <c r="Q49" s="479"/>
      <c r="R49" s="481"/>
      <c r="S49" s="481"/>
      <c r="T49" s="480"/>
      <c r="U49" s="483"/>
      <c r="V49" s="483"/>
      <c r="W49" s="91"/>
      <c r="X49" s="91"/>
      <c r="Y49" s="479"/>
      <c r="Z49" s="91"/>
    </row>
    <row r="50" spans="1:26" ht="12.75" x14ac:dyDescent="0.2">
      <c r="A50" s="474" t="s">
        <v>577</v>
      </c>
      <c r="B50" s="474" t="s">
        <v>578</v>
      </c>
      <c r="C50" s="475" t="s">
        <v>411</v>
      </c>
      <c r="D50" s="476"/>
      <c r="E50" s="475">
        <v>90249</v>
      </c>
      <c r="F50" s="474" t="s">
        <v>427</v>
      </c>
      <c r="G50" s="475" t="s">
        <v>428</v>
      </c>
      <c r="H50" s="91">
        <v>12150996</v>
      </c>
      <c r="I50" s="477">
        <v>4</v>
      </c>
      <c r="J50" s="478" t="s">
        <v>415</v>
      </c>
      <c r="K50" s="478" t="s">
        <v>416</v>
      </c>
      <c r="L50" s="479">
        <v>2</v>
      </c>
      <c r="M50" s="480"/>
      <c r="N50" s="481">
        <v>2.4300000000000002</v>
      </c>
      <c r="O50" s="479">
        <v>0.03</v>
      </c>
      <c r="P50" s="482">
        <v>88.52</v>
      </c>
      <c r="Q50" s="479">
        <v>1</v>
      </c>
      <c r="R50" s="481">
        <v>86.15</v>
      </c>
      <c r="S50" s="481">
        <v>0</v>
      </c>
      <c r="T50" s="480"/>
      <c r="U50" s="483">
        <v>10068</v>
      </c>
      <c r="V50" s="483">
        <v>356570</v>
      </c>
      <c r="W50" s="91">
        <v>4139</v>
      </c>
      <c r="X50" s="91">
        <v>4028</v>
      </c>
      <c r="Y50" s="479">
        <v>0</v>
      </c>
      <c r="Z50" s="91">
        <v>7535</v>
      </c>
    </row>
    <row r="51" spans="1:26" ht="12.75" x14ac:dyDescent="0.2">
      <c r="A51" s="474"/>
      <c r="B51" s="474"/>
      <c r="C51" s="475"/>
      <c r="D51" s="476"/>
      <c r="E51" s="475"/>
      <c r="F51" s="474"/>
      <c r="G51" s="475"/>
      <c r="H51" s="91"/>
      <c r="I51" s="477"/>
      <c r="J51" s="478"/>
      <c r="K51" s="478"/>
      <c r="L51" s="479"/>
      <c r="M51" s="480"/>
      <c r="N51" s="481"/>
      <c r="O51" s="479"/>
      <c r="P51" s="482"/>
      <c r="Q51" s="479"/>
      <c r="R51" s="481"/>
      <c r="S51" s="481"/>
      <c r="T51" s="480"/>
      <c r="U51" s="483"/>
      <c r="V51" s="483"/>
      <c r="W51" s="91"/>
      <c r="X51" s="91"/>
      <c r="Y51" s="479"/>
      <c r="Z51" s="91"/>
    </row>
    <row r="52" spans="1:26" ht="12.75" x14ac:dyDescent="0.2">
      <c r="A52" s="474" t="s">
        <v>579</v>
      </c>
      <c r="B52" s="474" t="s">
        <v>580</v>
      </c>
      <c r="C52" s="475" t="s">
        <v>411</v>
      </c>
      <c r="D52" s="476"/>
      <c r="E52" s="475">
        <v>90250</v>
      </c>
      <c r="F52" s="474" t="s">
        <v>427</v>
      </c>
      <c r="G52" s="475" t="s">
        <v>428</v>
      </c>
      <c r="H52" s="91">
        <v>12150996</v>
      </c>
      <c r="I52" s="477">
        <v>6</v>
      </c>
      <c r="J52" s="478" t="s">
        <v>415</v>
      </c>
      <c r="K52" s="478" t="s">
        <v>419</v>
      </c>
      <c r="L52" s="479">
        <v>6</v>
      </c>
      <c r="M52" s="480"/>
      <c r="N52" s="481">
        <v>0.42</v>
      </c>
      <c r="O52" s="479">
        <v>0.01</v>
      </c>
      <c r="P52" s="482">
        <v>105.93</v>
      </c>
      <c r="Q52" s="479">
        <v>3.5</v>
      </c>
      <c r="R52" s="481">
        <v>30.28</v>
      </c>
      <c r="S52" s="481">
        <v>0</v>
      </c>
      <c r="T52" s="480"/>
      <c r="U52" s="483">
        <v>14875</v>
      </c>
      <c r="V52" s="483">
        <v>1069653</v>
      </c>
      <c r="W52" s="91">
        <v>35321</v>
      </c>
      <c r="X52" s="91">
        <v>10098</v>
      </c>
      <c r="Y52" s="479">
        <v>0</v>
      </c>
      <c r="Z52" s="91">
        <v>95307</v>
      </c>
    </row>
    <row r="53" spans="1:26" ht="12.75" x14ac:dyDescent="0.2">
      <c r="A53" s="474"/>
      <c r="B53" s="474"/>
      <c r="C53" s="475"/>
      <c r="D53" s="475"/>
      <c r="E53" s="475"/>
      <c r="F53" s="474"/>
      <c r="G53" s="475"/>
      <c r="H53" s="91"/>
      <c r="I53" s="477"/>
      <c r="J53" s="478"/>
      <c r="K53" s="478"/>
      <c r="L53" s="479"/>
      <c r="M53" s="480"/>
      <c r="N53" s="481"/>
      <c r="O53" s="479"/>
      <c r="P53" s="482"/>
      <c r="Q53" s="479"/>
      <c r="R53" s="481"/>
      <c r="S53" s="481"/>
      <c r="T53" s="480"/>
      <c r="U53" s="483"/>
      <c r="V53" s="483"/>
      <c r="W53" s="91"/>
      <c r="X53" s="91"/>
      <c r="Y53" s="91"/>
      <c r="Z53" s="91"/>
    </row>
    <row r="54" spans="1:26" ht="12.75" x14ac:dyDescent="0.2">
      <c r="A54" s="474" t="s">
        <v>164</v>
      </c>
      <c r="B54" s="474" t="s">
        <v>165</v>
      </c>
      <c r="C54" s="475" t="s">
        <v>411</v>
      </c>
      <c r="D54" s="475">
        <v>9004</v>
      </c>
      <c r="E54" s="475">
        <v>90004</v>
      </c>
      <c r="F54" s="474" t="s">
        <v>412</v>
      </c>
      <c r="G54" s="475" t="s">
        <v>413</v>
      </c>
      <c r="H54" s="91">
        <v>523994</v>
      </c>
      <c r="I54" s="477">
        <v>87</v>
      </c>
      <c r="J54" s="478" t="s">
        <v>420</v>
      </c>
      <c r="K54" s="478" t="s">
        <v>419</v>
      </c>
      <c r="L54" s="479">
        <v>69</v>
      </c>
      <c r="M54" s="480"/>
      <c r="N54" s="481">
        <v>0.68</v>
      </c>
      <c r="O54" s="479">
        <v>0.15</v>
      </c>
      <c r="P54" s="482">
        <v>90.66</v>
      </c>
      <c r="Q54" s="479">
        <v>20.6</v>
      </c>
      <c r="R54" s="481">
        <v>4.4000000000000004</v>
      </c>
      <c r="S54" s="481">
        <v>1.28</v>
      </c>
      <c r="T54" s="480"/>
      <c r="U54" s="483">
        <v>4319308</v>
      </c>
      <c r="V54" s="483">
        <v>28071400</v>
      </c>
      <c r="W54" s="91">
        <v>6377043</v>
      </c>
      <c r="X54" s="91">
        <v>309645</v>
      </c>
      <c r="Y54" s="91">
        <v>21948633</v>
      </c>
      <c r="Z54" s="91">
        <v>3902753</v>
      </c>
    </row>
    <row r="55" spans="1:26" ht="12.75" x14ac:dyDescent="0.2">
      <c r="A55" s="474" t="s">
        <v>164</v>
      </c>
      <c r="B55" s="474" t="s">
        <v>165</v>
      </c>
      <c r="C55" s="475" t="s">
        <v>411</v>
      </c>
      <c r="D55" s="475">
        <v>9004</v>
      </c>
      <c r="E55" s="475">
        <v>90004</v>
      </c>
      <c r="F55" s="474" t="s">
        <v>412</v>
      </c>
      <c r="G55" s="475" t="s">
        <v>413</v>
      </c>
      <c r="H55" s="91">
        <v>523994</v>
      </c>
      <c r="I55" s="477">
        <v>87</v>
      </c>
      <c r="J55" s="478" t="s">
        <v>415</v>
      </c>
      <c r="K55" s="478" t="s">
        <v>419</v>
      </c>
      <c r="L55" s="479">
        <v>18</v>
      </c>
      <c r="M55" s="480"/>
      <c r="N55" s="481">
        <v>2.68</v>
      </c>
      <c r="O55" s="479">
        <v>0.08</v>
      </c>
      <c r="P55" s="482">
        <v>60.67</v>
      </c>
      <c r="Q55" s="479">
        <v>1.8</v>
      </c>
      <c r="R55" s="481">
        <v>33.94</v>
      </c>
      <c r="S55" s="481">
        <v>4.97</v>
      </c>
      <c r="T55" s="480"/>
      <c r="U55" s="483">
        <v>156246</v>
      </c>
      <c r="V55" s="483">
        <v>1976578</v>
      </c>
      <c r="W55" s="91">
        <v>58241</v>
      </c>
      <c r="X55" s="91">
        <v>32580</v>
      </c>
      <c r="Y55" s="91">
        <v>397522</v>
      </c>
      <c r="Z55" s="91">
        <v>477081</v>
      </c>
    </row>
    <row r="56" spans="1:26" ht="12.75" x14ac:dyDescent="0.2">
      <c r="A56" s="474" t="s">
        <v>884</v>
      </c>
      <c r="B56" s="474" t="s">
        <v>165</v>
      </c>
      <c r="C56" s="475" t="s">
        <v>411</v>
      </c>
      <c r="D56" s="475" t="s">
        <v>885</v>
      </c>
      <c r="E56" s="475" t="s">
        <v>886</v>
      </c>
      <c r="F56" s="474" t="s">
        <v>427</v>
      </c>
      <c r="G56" s="475" t="s">
        <v>864</v>
      </c>
      <c r="H56" s="479">
        <v>0</v>
      </c>
      <c r="I56" s="477">
        <v>45</v>
      </c>
      <c r="J56" s="478" t="s">
        <v>420</v>
      </c>
      <c r="K56" s="478" t="s">
        <v>416</v>
      </c>
      <c r="L56" s="479">
        <v>30</v>
      </c>
      <c r="M56" s="480"/>
      <c r="N56" s="481">
        <v>2.4900000000000002</v>
      </c>
      <c r="O56" s="479">
        <v>0.12</v>
      </c>
      <c r="P56" s="482">
        <v>104.56</v>
      </c>
      <c r="Q56" s="479">
        <v>4.8</v>
      </c>
      <c r="R56" s="481">
        <v>21.57</v>
      </c>
      <c r="S56" s="481">
        <v>0</v>
      </c>
      <c r="T56" s="480"/>
      <c r="U56" s="483">
        <v>748492</v>
      </c>
      <c r="V56" s="483">
        <v>6486261</v>
      </c>
      <c r="W56" s="91">
        <v>300723</v>
      </c>
      <c r="X56" s="91">
        <v>62036</v>
      </c>
      <c r="Y56" s="479">
        <v>0</v>
      </c>
      <c r="Z56" s="91">
        <v>2191276</v>
      </c>
    </row>
    <row r="57" spans="1:26" ht="12.75" x14ac:dyDescent="0.2">
      <c r="A57" s="474" t="s">
        <v>884</v>
      </c>
      <c r="B57" s="474" t="s">
        <v>165</v>
      </c>
      <c r="C57" s="475" t="s">
        <v>411</v>
      </c>
      <c r="D57" s="475" t="s">
        <v>885</v>
      </c>
      <c r="E57" s="475" t="s">
        <v>886</v>
      </c>
      <c r="F57" s="474" t="s">
        <v>427</v>
      </c>
      <c r="G57" s="475" t="s">
        <v>864</v>
      </c>
      <c r="H57" s="479">
        <v>0</v>
      </c>
      <c r="I57" s="477">
        <v>45</v>
      </c>
      <c r="J57" s="478" t="s">
        <v>415</v>
      </c>
      <c r="K57" s="478" t="s">
        <v>416</v>
      </c>
      <c r="L57" s="479">
        <v>15</v>
      </c>
      <c r="M57" s="480"/>
      <c r="N57" s="481">
        <v>1.76</v>
      </c>
      <c r="O57" s="479">
        <v>0.04</v>
      </c>
      <c r="P57" s="482">
        <v>104.56</v>
      </c>
      <c r="Q57" s="479">
        <v>2.4</v>
      </c>
      <c r="R57" s="481">
        <v>43.43</v>
      </c>
      <c r="S57" s="481">
        <v>0</v>
      </c>
      <c r="T57" s="480"/>
      <c r="U57" s="483">
        <v>156561</v>
      </c>
      <c r="V57" s="483">
        <v>3866810</v>
      </c>
      <c r="W57" s="91">
        <v>89028</v>
      </c>
      <c r="X57" s="91">
        <v>36983</v>
      </c>
      <c r="Y57" s="479">
        <v>0</v>
      </c>
      <c r="Z57" s="91">
        <v>349645</v>
      </c>
    </row>
    <row r="58" spans="1:26" ht="12.75" x14ac:dyDescent="0.2">
      <c r="A58" s="474"/>
      <c r="B58" s="474"/>
      <c r="C58" s="475"/>
      <c r="D58" s="476"/>
      <c r="E58" s="475"/>
      <c r="F58" s="474"/>
      <c r="G58" s="475"/>
      <c r="H58" s="91"/>
      <c r="I58" s="477"/>
      <c r="J58" s="478"/>
      <c r="K58" s="478"/>
      <c r="L58" s="479"/>
      <c r="M58" s="480"/>
      <c r="N58" s="481"/>
      <c r="O58" s="479"/>
      <c r="P58" s="482"/>
      <c r="Q58" s="479"/>
      <c r="R58" s="481"/>
      <c r="S58" s="481"/>
      <c r="T58" s="480"/>
      <c r="U58" s="483"/>
      <c r="V58" s="483"/>
      <c r="W58" s="91"/>
      <c r="X58" s="91"/>
      <c r="Y58" s="479"/>
      <c r="Z58" s="91"/>
    </row>
    <row r="59" spans="1:26" ht="12.75" x14ac:dyDescent="0.2">
      <c r="A59" s="474" t="s">
        <v>887</v>
      </c>
      <c r="B59" s="474" t="s">
        <v>582</v>
      </c>
      <c r="C59" s="475" t="s">
        <v>411</v>
      </c>
      <c r="D59" s="476"/>
      <c r="E59" s="475">
        <v>90251</v>
      </c>
      <c r="F59" s="474" t="s">
        <v>427</v>
      </c>
      <c r="G59" s="475" t="s">
        <v>428</v>
      </c>
      <c r="H59" s="91">
        <v>12150996</v>
      </c>
      <c r="I59" s="477">
        <v>6</v>
      </c>
      <c r="J59" s="478" t="s">
        <v>420</v>
      </c>
      <c r="K59" s="478" t="s">
        <v>416</v>
      </c>
      <c r="L59" s="479">
        <v>4</v>
      </c>
      <c r="M59" s="480"/>
      <c r="N59" s="481">
        <v>0.55000000000000004</v>
      </c>
      <c r="O59" s="479">
        <v>0.06</v>
      </c>
      <c r="P59" s="482">
        <v>67.28</v>
      </c>
      <c r="Q59" s="479">
        <v>7.3</v>
      </c>
      <c r="R59" s="481">
        <v>9.25</v>
      </c>
      <c r="S59" s="481">
        <v>0</v>
      </c>
      <c r="T59" s="480"/>
      <c r="U59" s="483">
        <v>61946</v>
      </c>
      <c r="V59" s="483">
        <v>1038892</v>
      </c>
      <c r="W59" s="91">
        <v>112340</v>
      </c>
      <c r="X59" s="91">
        <v>15441</v>
      </c>
      <c r="Y59" s="479">
        <v>0</v>
      </c>
      <c r="Z59" s="91">
        <v>170315</v>
      </c>
    </row>
    <row r="60" spans="1:26" ht="12.75" x14ac:dyDescent="0.2">
      <c r="A60" s="474" t="s">
        <v>887</v>
      </c>
      <c r="B60" s="474" t="s">
        <v>582</v>
      </c>
      <c r="C60" s="475" t="s">
        <v>411</v>
      </c>
      <c r="D60" s="476"/>
      <c r="E60" s="475">
        <v>90251</v>
      </c>
      <c r="F60" s="474" t="s">
        <v>427</v>
      </c>
      <c r="G60" s="475" t="s">
        <v>428</v>
      </c>
      <c r="H60" s="91">
        <v>12150996</v>
      </c>
      <c r="I60" s="477">
        <v>6</v>
      </c>
      <c r="J60" s="478" t="s">
        <v>415</v>
      </c>
      <c r="K60" s="478" t="s">
        <v>416</v>
      </c>
      <c r="L60" s="479">
        <v>2</v>
      </c>
      <c r="M60" s="480"/>
      <c r="N60" s="481">
        <v>0.28999999999999998</v>
      </c>
      <c r="O60" s="479">
        <v>0.01</v>
      </c>
      <c r="P60" s="482">
        <v>76.739999999999995</v>
      </c>
      <c r="Q60" s="479">
        <v>3</v>
      </c>
      <c r="R60" s="481">
        <v>25.18</v>
      </c>
      <c r="S60" s="481">
        <v>0</v>
      </c>
      <c r="T60" s="480"/>
      <c r="U60" s="483">
        <v>3921</v>
      </c>
      <c r="V60" s="483">
        <v>341404</v>
      </c>
      <c r="W60" s="91">
        <v>13559</v>
      </c>
      <c r="X60" s="91">
        <v>4449</v>
      </c>
      <c r="Y60" s="479">
        <v>0</v>
      </c>
      <c r="Z60" s="91">
        <v>36514</v>
      </c>
    </row>
    <row r="61" spans="1:26" ht="12.75" x14ac:dyDescent="0.2">
      <c r="A61" s="474"/>
      <c r="B61" s="474"/>
      <c r="C61" s="475"/>
      <c r="D61" s="475"/>
      <c r="E61" s="475"/>
      <c r="F61" s="474"/>
      <c r="G61" s="475"/>
      <c r="H61" s="479"/>
      <c r="I61" s="477"/>
      <c r="J61" s="478"/>
      <c r="K61" s="478"/>
      <c r="L61" s="479"/>
      <c r="M61" s="480"/>
      <c r="N61" s="481"/>
      <c r="O61" s="479"/>
      <c r="P61" s="482"/>
      <c r="Q61" s="479"/>
      <c r="R61" s="481"/>
      <c r="S61" s="481"/>
      <c r="T61" s="480"/>
      <c r="U61" s="483"/>
      <c r="V61" s="483"/>
      <c r="W61" s="91"/>
      <c r="X61" s="91"/>
      <c r="Y61" s="479"/>
      <c r="Z61" s="91"/>
    </row>
    <row r="62" spans="1:26" ht="12.75" x14ac:dyDescent="0.2">
      <c r="A62" s="474" t="s">
        <v>889</v>
      </c>
      <c r="B62" s="474" t="s">
        <v>890</v>
      </c>
      <c r="C62" s="475" t="s">
        <v>411</v>
      </c>
      <c r="D62" s="475" t="s">
        <v>891</v>
      </c>
      <c r="E62" s="475">
        <v>99358</v>
      </c>
      <c r="F62" s="474" t="s">
        <v>892</v>
      </c>
      <c r="G62" s="475" t="s">
        <v>428</v>
      </c>
      <c r="H62" s="479">
        <v>0</v>
      </c>
      <c r="I62" s="477">
        <v>2</v>
      </c>
      <c r="J62" s="478" t="s">
        <v>415</v>
      </c>
      <c r="K62" s="478" t="s">
        <v>419</v>
      </c>
      <c r="L62" s="479">
        <v>2</v>
      </c>
      <c r="M62" s="480"/>
      <c r="N62" s="481">
        <v>1.53</v>
      </c>
      <c r="O62" s="479">
        <v>0.08</v>
      </c>
      <c r="P62" s="482">
        <v>50.82</v>
      </c>
      <c r="Q62" s="479">
        <v>2.6</v>
      </c>
      <c r="R62" s="481">
        <v>19.57</v>
      </c>
      <c r="S62" s="481">
        <v>0</v>
      </c>
      <c r="T62" s="480"/>
      <c r="U62" s="483">
        <v>4049</v>
      </c>
      <c r="V62" s="483">
        <v>51636</v>
      </c>
      <c r="W62" s="91">
        <v>2638</v>
      </c>
      <c r="X62" s="91">
        <v>1016</v>
      </c>
      <c r="Y62" s="479">
        <v>0</v>
      </c>
      <c r="Z62" s="91">
        <v>17125</v>
      </c>
    </row>
    <row r="63" spans="1:26" ht="12.75" x14ac:dyDescent="0.2">
      <c r="A63" s="474"/>
      <c r="B63" s="474"/>
      <c r="C63" s="475"/>
      <c r="D63" s="476"/>
      <c r="E63" s="475"/>
      <c r="F63" s="474"/>
      <c r="G63" s="475"/>
      <c r="H63" s="91"/>
      <c r="I63" s="477"/>
      <c r="J63" s="478"/>
      <c r="K63" s="478"/>
      <c r="L63" s="479"/>
      <c r="M63" s="480"/>
      <c r="N63" s="481"/>
      <c r="O63" s="479"/>
      <c r="P63" s="482"/>
      <c r="Q63" s="479"/>
      <c r="R63" s="481"/>
      <c r="S63" s="481"/>
      <c r="T63" s="480"/>
      <c r="U63" s="483"/>
      <c r="V63" s="483"/>
      <c r="W63" s="91"/>
      <c r="X63" s="479"/>
      <c r="Y63" s="479"/>
      <c r="Z63" s="91"/>
    </row>
    <row r="64" spans="1:26" ht="12.75" x14ac:dyDescent="0.2">
      <c r="A64" s="474" t="s">
        <v>583</v>
      </c>
      <c r="B64" s="474" t="s">
        <v>584</v>
      </c>
      <c r="C64" s="475" t="s">
        <v>411</v>
      </c>
      <c r="D64" s="476"/>
      <c r="E64" s="475">
        <v>90252</v>
      </c>
      <c r="F64" s="474" t="s">
        <v>427</v>
      </c>
      <c r="G64" s="475" t="s">
        <v>428</v>
      </c>
      <c r="H64" s="91">
        <v>12150996</v>
      </c>
      <c r="I64" s="477">
        <v>7</v>
      </c>
      <c r="J64" s="478" t="s">
        <v>417</v>
      </c>
      <c r="K64" s="478" t="s">
        <v>416</v>
      </c>
      <c r="L64" s="479">
        <v>5</v>
      </c>
      <c r="M64" s="480"/>
      <c r="N64" s="481">
        <v>0.25</v>
      </c>
      <c r="O64" s="479">
        <v>0.06</v>
      </c>
      <c r="P64" s="482">
        <v>41.81</v>
      </c>
      <c r="Q64" s="479">
        <v>10.1</v>
      </c>
      <c r="R64" s="481">
        <v>4.1500000000000004</v>
      </c>
      <c r="S64" s="481">
        <v>0</v>
      </c>
      <c r="T64" s="480"/>
      <c r="U64" s="483">
        <v>1757</v>
      </c>
      <c r="V64" s="483">
        <v>29437</v>
      </c>
      <c r="W64" s="91">
        <v>7099</v>
      </c>
      <c r="X64" s="479">
        <v>704</v>
      </c>
      <c r="Y64" s="479">
        <v>0</v>
      </c>
      <c r="Z64" s="91">
        <v>23395</v>
      </c>
    </row>
    <row r="65" spans="1:26" ht="12.75" x14ac:dyDescent="0.2">
      <c r="A65" s="474" t="s">
        <v>583</v>
      </c>
      <c r="B65" s="474" t="s">
        <v>584</v>
      </c>
      <c r="C65" s="475" t="s">
        <v>411</v>
      </c>
      <c r="D65" s="476"/>
      <c r="E65" s="475">
        <v>90252</v>
      </c>
      <c r="F65" s="474" t="s">
        <v>427</v>
      </c>
      <c r="G65" s="475" t="s">
        <v>428</v>
      </c>
      <c r="H65" s="91">
        <v>12150996</v>
      </c>
      <c r="I65" s="477">
        <v>7</v>
      </c>
      <c r="J65" s="478" t="s">
        <v>415</v>
      </c>
      <c r="K65" s="478" t="s">
        <v>416</v>
      </c>
      <c r="L65" s="479">
        <v>1</v>
      </c>
      <c r="M65" s="480"/>
      <c r="N65" s="481">
        <v>0</v>
      </c>
      <c r="O65" s="479">
        <v>0</v>
      </c>
      <c r="P65" s="482">
        <v>43.77</v>
      </c>
      <c r="Q65" s="479">
        <v>1.6</v>
      </c>
      <c r="R65" s="481">
        <v>26.65</v>
      </c>
      <c r="S65" s="481">
        <v>0</v>
      </c>
      <c r="T65" s="480"/>
      <c r="U65" s="483">
        <v>0</v>
      </c>
      <c r="V65" s="483">
        <v>78427</v>
      </c>
      <c r="W65" s="91">
        <v>2943</v>
      </c>
      <c r="X65" s="91">
        <v>1792</v>
      </c>
      <c r="Y65" s="479">
        <v>0</v>
      </c>
      <c r="Z65" s="91">
        <v>10366</v>
      </c>
    </row>
    <row r="66" spans="1:26" ht="12.75" x14ac:dyDescent="0.2">
      <c r="A66" s="474" t="s">
        <v>583</v>
      </c>
      <c r="B66" s="474" t="s">
        <v>584</v>
      </c>
      <c r="C66" s="475" t="s">
        <v>411</v>
      </c>
      <c r="D66" s="476"/>
      <c r="E66" s="475">
        <v>90252</v>
      </c>
      <c r="F66" s="474" t="s">
        <v>427</v>
      </c>
      <c r="G66" s="475" t="s">
        <v>428</v>
      </c>
      <c r="H66" s="91">
        <v>12150996</v>
      </c>
      <c r="I66" s="477">
        <v>7</v>
      </c>
      <c r="J66" s="478" t="s">
        <v>420</v>
      </c>
      <c r="K66" s="478" t="s">
        <v>416</v>
      </c>
      <c r="L66" s="479">
        <v>1</v>
      </c>
      <c r="M66" s="480"/>
      <c r="N66" s="481">
        <v>0.5</v>
      </c>
      <c r="O66" s="479">
        <v>0.11</v>
      </c>
      <c r="P66" s="482">
        <v>57.6</v>
      </c>
      <c r="Q66" s="479">
        <v>13</v>
      </c>
      <c r="R66" s="481">
        <v>4.42</v>
      </c>
      <c r="S66" s="481">
        <v>0</v>
      </c>
      <c r="T66" s="480"/>
      <c r="U66" s="483">
        <v>21516</v>
      </c>
      <c r="V66" s="483">
        <v>190672</v>
      </c>
      <c r="W66" s="91">
        <v>43113</v>
      </c>
      <c r="X66" s="91">
        <v>3310</v>
      </c>
      <c r="Y66" s="479">
        <v>0</v>
      </c>
      <c r="Z66" s="91">
        <v>33467</v>
      </c>
    </row>
    <row r="67" spans="1:26" ht="12.75" x14ac:dyDescent="0.2">
      <c r="A67" s="474"/>
      <c r="B67" s="474"/>
      <c r="C67" s="475"/>
      <c r="D67" s="476"/>
      <c r="E67" s="475"/>
      <c r="F67" s="474"/>
      <c r="G67" s="475"/>
      <c r="H67" s="91"/>
      <c r="I67" s="477"/>
      <c r="J67" s="478"/>
      <c r="K67" s="478"/>
      <c r="L67" s="479"/>
      <c r="M67" s="480"/>
      <c r="N67" s="481"/>
      <c r="O67" s="479"/>
      <c r="P67" s="482"/>
      <c r="Q67" s="479"/>
      <c r="R67" s="481"/>
      <c r="S67" s="481"/>
      <c r="T67" s="480"/>
      <c r="U67" s="483"/>
      <c r="V67" s="483"/>
      <c r="W67" s="91"/>
      <c r="X67" s="91"/>
      <c r="Y67" s="479"/>
      <c r="Z67" s="91"/>
    </row>
    <row r="68" spans="1:26" ht="12.75" x14ac:dyDescent="0.2">
      <c r="A68" s="474" t="s">
        <v>585</v>
      </c>
      <c r="B68" s="474" t="s">
        <v>586</v>
      </c>
      <c r="C68" s="475" t="s">
        <v>411</v>
      </c>
      <c r="D68" s="476"/>
      <c r="E68" s="475">
        <v>90253</v>
      </c>
      <c r="F68" s="474" t="s">
        <v>427</v>
      </c>
      <c r="G68" s="475" t="s">
        <v>428</v>
      </c>
      <c r="H68" s="91">
        <v>12150996</v>
      </c>
      <c r="I68" s="477">
        <v>6</v>
      </c>
      <c r="J68" s="478" t="s">
        <v>415</v>
      </c>
      <c r="K68" s="478" t="s">
        <v>416</v>
      </c>
      <c r="L68" s="479">
        <v>3</v>
      </c>
      <c r="M68" s="480"/>
      <c r="N68" s="481">
        <v>0.53</v>
      </c>
      <c r="O68" s="479">
        <v>0.04</v>
      </c>
      <c r="P68" s="482">
        <v>82.23</v>
      </c>
      <c r="Q68" s="479">
        <v>5.6</v>
      </c>
      <c r="R68" s="481">
        <v>14.66</v>
      </c>
      <c r="S68" s="481">
        <v>0</v>
      </c>
      <c r="T68" s="480"/>
      <c r="U68" s="483">
        <v>19457</v>
      </c>
      <c r="V68" s="483">
        <v>541966</v>
      </c>
      <c r="W68" s="91">
        <v>36975</v>
      </c>
      <c r="X68" s="91">
        <v>6591</v>
      </c>
      <c r="Y68" s="479">
        <v>0</v>
      </c>
      <c r="Z68" s="91">
        <v>52500</v>
      </c>
    </row>
    <row r="69" spans="1:26" ht="12.75" x14ac:dyDescent="0.2">
      <c r="A69" s="474" t="s">
        <v>585</v>
      </c>
      <c r="B69" s="474" t="s">
        <v>586</v>
      </c>
      <c r="C69" s="475" t="s">
        <v>411</v>
      </c>
      <c r="D69" s="476"/>
      <c r="E69" s="475">
        <v>90253</v>
      </c>
      <c r="F69" s="474" t="s">
        <v>427</v>
      </c>
      <c r="G69" s="475" t="s">
        <v>428</v>
      </c>
      <c r="H69" s="91">
        <v>12150996</v>
      </c>
      <c r="I69" s="477">
        <v>6</v>
      </c>
      <c r="J69" s="478" t="s">
        <v>420</v>
      </c>
      <c r="K69" s="478" t="s">
        <v>416</v>
      </c>
      <c r="L69" s="479">
        <v>3</v>
      </c>
      <c r="M69" s="480"/>
      <c r="N69" s="481">
        <v>0.3</v>
      </c>
      <c r="O69" s="479">
        <v>7.0000000000000007E-2</v>
      </c>
      <c r="P69" s="482">
        <v>60.84</v>
      </c>
      <c r="Q69" s="479">
        <v>15.3</v>
      </c>
      <c r="R69" s="481">
        <v>3.99</v>
      </c>
      <c r="S69" s="481">
        <v>0</v>
      </c>
      <c r="T69" s="480"/>
      <c r="U69" s="483">
        <v>41518</v>
      </c>
      <c r="V69" s="483">
        <v>559608</v>
      </c>
      <c r="W69" s="91">
        <v>140383</v>
      </c>
      <c r="X69" s="91">
        <v>9198</v>
      </c>
      <c r="Y69" s="479">
        <v>0</v>
      </c>
      <c r="Z69" s="91">
        <v>96419</v>
      </c>
    </row>
    <row r="70" spans="1:26" ht="12.75" x14ac:dyDescent="0.2">
      <c r="A70" s="474"/>
      <c r="B70" s="474"/>
      <c r="C70" s="475"/>
      <c r="D70" s="476"/>
      <c r="E70" s="475"/>
      <c r="F70" s="474"/>
      <c r="G70" s="475"/>
      <c r="H70" s="91"/>
      <c r="I70" s="477"/>
      <c r="J70" s="478"/>
      <c r="K70" s="478"/>
      <c r="L70" s="479"/>
      <c r="M70" s="480"/>
      <c r="N70" s="481"/>
      <c r="O70" s="479"/>
      <c r="P70" s="482"/>
      <c r="Q70" s="479"/>
      <c r="R70" s="481"/>
      <c r="S70" s="481"/>
      <c r="T70" s="480"/>
      <c r="U70" s="483"/>
      <c r="V70" s="483"/>
      <c r="W70" s="91"/>
      <c r="X70" s="91"/>
      <c r="Y70" s="479"/>
      <c r="Z70" s="91"/>
    </row>
    <row r="71" spans="1:26" ht="12.75" x14ac:dyDescent="0.2">
      <c r="A71" s="474" t="s">
        <v>587</v>
      </c>
      <c r="B71" s="474" t="s">
        <v>588</v>
      </c>
      <c r="C71" s="475" t="s">
        <v>411</v>
      </c>
      <c r="D71" s="476"/>
      <c r="E71" s="475">
        <v>90254</v>
      </c>
      <c r="F71" s="474" t="s">
        <v>427</v>
      </c>
      <c r="G71" s="475" t="s">
        <v>428</v>
      </c>
      <c r="H71" s="91">
        <v>12150996</v>
      </c>
      <c r="I71" s="477">
        <v>4</v>
      </c>
      <c r="J71" s="478" t="s">
        <v>415</v>
      </c>
      <c r="K71" s="478" t="s">
        <v>416</v>
      </c>
      <c r="L71" s="479">
        <v>2</v>
      </c>
      <c r="M71" s="480"/>
      <c r="N71" s="481">
        <v>0.78</v>
      </c>
      <c r="O71" s="479">
        <v>0.03</v>
      </c>
      <c r="P71" s="482">
        <v>64.67</v>
      </c>
      <c r="Q71" s="479">
        <v>2.5</v>
      </c>
      <c r="R71" s="481">
        <v>26.27</v>
      </c>
      <c r="S71" s="481">
        <v>0</v>
      </c>
      <c r="T71" s="480"/>
      <c r="U71" s="483">
        <v>6403</v>
      </c>
      <c r="V71" s="483">
        <v>214654</v>
      </c>
      <c r="W71" s="91">
        <v>8170</v>
      </c>
      <c r="X71" s="91">
        <v>3319</v>
      </c>
      <c r="Y71" s="479">
        <v>0</v>
      </c>
      <c r="Z71" s="91">
        <v>28718</v>
      </c>
    </row>
    <row r="72" spans="1:26" ht="12.75" x14ac:dyDescent="0.2">
      <c r="A72" s="474" t="s">
        <v>587</v>
      </c>
      <c r="B72" s="474" t="s">
        <v>588</v>
      </c>
      <c r="C72" s="475" t="s">
        <v>411</v>
      </c>
      <c r="D72" s="476"/>
      <c r="E72" s="475">
        <v>90254</v>
      </c>
      <c r="F72" s="474" t="s">
        <v>427</v>
      </c>
      <c r="G72" s="475" t="s">
        <v>428</v>
      </c>
      <c r="H72" s="91">
        <v>12150996</v>
      </c>
      <c r="I72" s="477">
        <v>4</v>
      </c>
      <c r="J72" s="478" t="s">
        <v>420</v>
      </c>
      <c r="K72" s="478" t="s">
        <v>416</v>
      </c>
      <c r="L72" s="479">
        <v>2</v>
      </c>
      <c r="M72" s="480"/>
      <c r="N72" s="481">
        <v>0.34</v>
      </c>
      <c r="O72" s="479">
        <v>0.08</v>
      </c>
      <c r="P72" s="482">
        <v>64.45</v>
      </c>
      <c r="Q72" s="479">
        <v>15</v>
      </c>
      <c r="R72" s="481">
        <v>4.3</v>
      </c>
      <c r="S72" s="481">
        <v>0</v>
      </c>
      <c r="T72" s="480"/>
      <c r="U72" s="483">
        <v>25296</v>
      </c>
      <c r="V72" s="483">
        <v>323010</v>
      </c>
      <c r="W72" s="91">
        <v>75061</v>
      </c>
      <c r="X72" s="91">
        <v>5012</v>
      </c>
      <c r="Y72" s="479">
        <v>0</v>
      </c>
      <c r="Z72" s="91">
        <v>72453</v>
      </c>
    </row>
    <row r="73" spans="1:26" ht="12.75" x14ac:dyDescent="0.2">
      <c r="A73" s="474"/>
      <c r="B73" s="474"/>
      <c r="C73" s="475"/>
      <c r="D73" s="476"/>
      <c r="E73" s="475"/>
      <c r="F73" s="474"/>
      <c r="G73" s="475"/>
      <c r="H73" s="91"/>
      <c r="I73" s="477"/>
      <c r="J73" s="478"/>
      <c r="K73" s="478"/>
      <c r="L73" s="479"/>
      <c r="M73" s="480"/>
      <c r="N73" s="481"/>
      <c r="O73" s="479"/>
      <c r="P73" s="482"/>
      <c r="Q73" s="479"/>
      <c r="R73" s="481"/>
      <c r="S73" s="481"/>
      <c r="T73" s="480"/>
      <c r="U73" s="483"/>
      <c r="V73" s="483"/>
      <c r="W73" s="91"/>
      <c r="X73" s="91"/>
      <c r="Y73" s="479"/>
      <c r="Z73" s="91"/>
    </row>
    <row r="74" spans="1:26" ht="12.75" x14ac:dyDescent="0.2">
      <c r="A74" s="474" t="s">
        <v>589</v>
      </c>
      <c r="B74" s="474" t="s">
        <v>590</v>
      </c>
      <c r="C74" s="475" t="s">
        <v>411</v>
      </c>
      <c r="D74" s="476"/>
      <c r="E74" s="475">
        <v>90255</v>
      </c>
      <c r="F74" s="474" t="s">
        <v>427</v>
      </c>
      <c r="G74" s="475" t="s">
        <v>428</v>
      </c>
      <c r="H74" s="91">
        <v>12150996</v>
      </c>
      <c r="I74" s="477">
        <v>4</v>
      </c>
      <c r="J74" s="478" t="s">
        <v>415</v>
      </c>
      <c r="K74" s="478" t="s">
        <v>416</v>
      </c>
      <c r="L74" s="479">
        <v>4</v>
      </c>
      <c r="M74" s="480"/>
      <c r="N74" s="481">
        <v>0</v>
      </c>
      <c r="O74" s="479">
        <v>0</v>
      </c>
      <c r="P74" s="482">
        <v>87.48</v>
      </c>
      <c r="Q74" s="479">
        <v>1.6</v>
      </c>
      <c r="R74" s="481">
        <v>55.65</v>
      </c>
      <c r="S74" s="481">
        <v>0</v>
      </c>
      <c r="T74" s="480"/>
      <c r="U74" s="483">
        <v>0</v>
      </c>
      <c r="V74" s="483">
        <v>612861</v>
      </c>
      <c r="W74" s="91">
        <v>11012</v>
      </c>
      <c r="X74" s="91">
        <v>7006</v>
      </c>
      <c r="Y74" s="479">
        <v>0</v>
      </c>
      <c r="Z74" s="91">
        <v>30388</v>
      </c>
    </row>
    <row r="75" spans="1:26" ht="12.75" x14ac:dyDescent="0.2">
      <c r="A75" s="474"/>
      <c r="B75" s="474"/>
      <c r="C75" s="475"/>
      <c r="D75" s="475"/>
      <c r="E75" s="475"/>
      <c r="F75" s="474"/>
      <c r="G75" s="475"/>
      <c r="H75" s="479"/>
      <c r="I75" s="477"/>
      <c r="J75" s="478"/>
      <c r="K75" s="478"/>
      <c r="L75" s="479"/>
      <c r="M75" s="480"/>
      <c r="N75" s="481"/>
      <c r="O75" s="479"/>
      <c r="P75" s="482"/>
      <c r="Q75" s="479"/>
      <c r="R75" s="481"/>
      <c r="S75" s="481"/>
      <c r="T75" s="480"/>
      <c r="U75" s="483"/>
      <c r="V75" s="483"/>
      <c r="W75" s="91"/>
      <c r="X75" s="91"/>
      <c r="Y75" s="479"/>
      <c r="Z75" s="91"/>
    </row>
    <row r="76" spans="1:26" ht="12.75" x14ac:dyDescent="0.2">
      <c r="A76" s="474" t="s">
        <v>895</v>
      </c>
      <c r="B76" s="474" t="s">
        <v>896</v>
      </c>
      <c r="C76" s="475" t="s">
        <v>411</v>
      </c>
      <c r="D76" s="475" t="s">
        <v>897</v>
      </c>
      <c r="E76" s="475" t="s">
        <v>898</v>
      </c>
      <c r="F76" s="474" t="s">
        <v>412</v>
      </c>
      <c r="G76" s="475" t="s">
        <v>864</v>
      </c>
      <c r="H76" s="479">
        <v>0</v>
      </c>
      <c r="I76" s="477">
        <v>11</v>
      </c>
      <c r="J76" s="478" t="s">
        <v>420</v>
      </c>
      <c r="K76" s="478" t="s">
        <v>419</v>
      </c>
      <c r="L76" s="479">
        <v>5</v>
      </c>
      <c r="M76" s="480"/>
      <c r="N76" s="481">
        <v>1.39</v>
      </c>
      <c r="O76" s="479">
        <v>0.12</v>
      </c>
      <c r="P76" s="482">
        <v>76.819999999999993</v>
      </c>
      <c r="Q76" s="479">
        <v>6.8</v>
      </c>
      <c r="R76" s="481">
        <v>11.3</v>
      </c>
      <c r="S76" s="481">
        <v>0</v>
      </c>
      <c r="T76" s="480"/>
      <c r="U76" s="483">
        <v>193525</v>
      </c>
      <c r="V76" s="483">
        <v>1570296</v>
      </c>
      <c r="W76" s="91">
        <v>138904</v>
      </c>
      <c r="X76" s="91">
        <v>20441</v>
      </c>
      <c r="Y76" s="479">
        <v>0</v>
      </c>
      <c r="Z76" s="91">
        <v>332579</v>
      </c>
    </row>
    <row r="77" spans="1:26" ht="12.75" x14ac:dyDescent="0.2">
      <c r="A77" s="474" t="s">
        <v>895</v>
      </c>
      <c r="B77" s="474" t="s">
        <v>896</v>
      </c>
      <c r="C77" s="475" t="s">
        <v>411</v>
      </c>
      <c r="D77" s="475" t="s">
        <v>897</v>
      </c>
      <c r="E77" s="475" t="s">
        <v>898</v>
      </c>
      <c r="F77" s="474" t="s">
        <v>412</v>
      </c>
      <c r="G77" s="475" t="s">
        <v>864</v>
      </c>
      <c r="H77" s="479">
        <v>0</v>
      </c>
      <c r="I77" s="477">
        <v>11</v>
      </c>
      <c r="J77" s="478" t="s">
        <v>424</v>
      </c>
      <c r="K77" s="478" t="s">
        <v>419</v>
      </c>
      <c r="L77" s="479">
        <v>3</v>
      </c>
      <c r="M77" s="480"/>
      <c r="N77" s="481">
        <v>5.21</v>
      </c>
      <c r="O77" s="479">
        <v>0.12</v>
      </c>
      <c r="P77" s="482">
        <v>115.1</v>
      </c>
      <c r="Q77" s="479">
        <v>2.7</v>
      </c>
      <c r="R77" s="481">
        <v>42.27</v>
      </c>
      <c r="S77" s="481">
        <v>0</v>
      </c>
      <c r="T77" s="480"/>
      <c r="U77" s="483">
        <v>112402</v>
      </c>
      <c r="V77" s="483">
        <v>912048</v>
      </c>
      <c r="W77" s="91">
        <v>21577</v>
      </c>
      <c r="X77" s="91">
        <v>7924</v>
      </c>
      <c r="Y77" s="479">
        <v>0</v>
      </c>
      <c r="Z77" s="91">
        <v>192926</v>
      </c>
    </row>
    <row r="78" spans="1:26" ht="12.75" x14ac:dyDescent="0.2">
      <c r="A78" s="474" t="s">
        <v>895</v>
      </c>
      <c r="B78" s="474" t="s">
        <v>896</v>
      </c>
      <c r="C78" s="475" t="s">
        <v>411</v>
      </c>
      <c r="D78" s="475" t="s">
        <v>897</v>
      </c>
      <c r="E78" s="475" t="s">
        <v>898</v>
      </c>
      <c r="F78" s="474" t="s">
        <v>412</v>
      </c>
      <c r="G78" s="475" t="s">
        <v>864</v>
      </c>
      <c r="H78" s="479">
        <v>0</v>
      </c>
      <c r="I78" s="477">
        <v>11</v>
      </c>
      <c r="J78" s="478" t="s">
        <v>415</v>
      </c>
      <c r="K78" s="478" t="s">
        <v>419</v>
      </c>
      <c r="L78" s="479">
        <v>3</v>
      </c>
      <c r="M78" s="480"/>
      <c r="N78" s="481">
        <v>3.49</v>
      </c>
      <c r="O78" s="479">
        <v>0.12</v>
      </c>
      <c r="P78" s="482">
        <v>59.2</v>
      </c>
      <c r="Q78" s="479">
        <v>2.1</v>
      </c>
      <c r="R78" s="481">
        <v>28.28</v>
      </c>
      <c r="S78" s="481">
        <v>0</v>
      </c>
      <c r="T78" s="480"/>
      <c r="U78" s="483">
        <v>65388</v>
      </c>
      <c r="V78" s="483">
        <v>530569</v>
      </c>
      <c r="W78" s="91">
        <v>18759</v>
      </c>
      <c r="X78" s="91">
        <v>8962</v>
      </c>
      <c r="Y78" s="479">
        <v>0</v>
      </c>
      <c r="Z78" s="91">
        <v>111719</v>
      </c>
    </row>
    <row r="79" spans="1:26" ht="12.75" x14ac:dyDescent="0.2">
      <c r="A79" s="474"/>
      <c r="B79" s="474"/>
      <c r="C79" s="475"/>
      <c r="D79" s="475"/>
      <c r="E79" s="475"/>
      <c r="F79" s="474"/>
      <c r="G79" s="475"/>
      <c r="H79" s="479"/>
      <c r="I79" s="477"/>
      <c r="J79" s="478"/>
      <c r="K79" s="478"/>
      <c r="L79" s="479"/>
      <c r="M79" s="480"/>
      <c r="N79" s="481"/>
      <c r="O79" s="479"/>
      <c r="P79" s="482"/>
      <c r="Q79" s="479"/>
      <c r="R79" s="481"/>
      <c r="S79" s="481"/>
      <c r="T79" s="480"/>
      <c r="U79" s="483"/>
      <c r="V79" s="483"/>
      <c r="W79" s="91"/>
      <c r="X79" s="91"/>
      <c r="Y79" s="479"/>
      <c r="Z79" s="91"/>
    </row>
    <row r="80" spans="1:26" ht="12.75" x14ac:dyDescent="0.2">
      <c r="A80" s="474" t="s">
        <v>900</v>
      </c>
      <c r="B80" s="474" t="s">
        <v>901</v>
      </c>
      <c r="C80" s="475" t="s">
        <v>411</v>
      </c>
      <c r="D80" s="475" t="s">
        <v>902</v>
      </c>
      <c r="E80" s="475" t="s">
        <v>903</v>
      </c>
      <c r="F80" s="474" t="s">
        <v>412</v>
      </c>
      <c r="G80" s="475" t="s">
        <v>864</v>
      </c>
      <c r="H80" s="479">
        <v>0</v>
      </c>
      <c r="I80" s="477">
        <v>44</v>
      </c>
      <c r="J80" s="478" t="s">
        <v>424</v>
      </c>
      <c r="K80" s="478" t="s">
        <v>419</v>
      </c>
      <c r="L80" s="479">
        <v>7</v>
      </c>
      <c r="M80" s="480"/>
      <c r="N80" s="481">
        <v>2.97</v>
      </c>
      <c r="O80" s="479">
        <v>0.1</v>
      </c>
      <c r="P80" s="482">
        <v>92.35</v>
      </c>
      <c r="Q80" s="479">
        <v>3.2</v>
      </c>
      <c r="R80" s="481">
        <v>29.29</v>
      </c>
      <c r="S80" s="481">
        <v>0</v>
      </c>
      <c r="T80" s="480"/>
      <c r="U80" s="483">
        <v>31330</v>
      </c>
      <c r="V80" s="483">
        <v>309100</v>
      </c>
      <c r="W80" s="91">
        <v>10553</v>
      </c>
      <c r="X80" s="91">
        <v>3347</v>
      </c>
      <c r="Y80" s="479">
        <v>0</v>
      </c>
      <c r="Z80" s="91">
        <v>129867</v>
      </c>
    </row>
    <row r="81" spans="1:26" ht="12.75" x14ac:dyDescent="0.2">
      <c r="A81" s="474" t="s">
        <v>900</v>
      </c>
      <c r="B81" s="474" t="s">
        <v>901</v>
      </c>
      <c r="C81" s="475" t="s">
        <v>411</v>
      </c>
      <c r="D81" s="475" t="s">
        <v>902</v>
      </c>
      <c r="E81" s="475" t="s">
        <v>903</v>
      </c>
      <c r="F81" s="474" t="s">
        <v>412</v>
      </c>
      <c r="G81" s="475" t="s">
        <v>864</v>
      </c>
      <c r="H81" s="479">
        <v>0</v>
      </c>
      <c r="I81" s="477">
        <v>44</v>
      </c>
      <c r="J81" s="478" t="s">
        <v>420</v>
      </c>
      <c r="K81" s="478" t="s">
        <v>419</v>
      </c>
      <c r="L81" s="479">
        <v>26</v>
      </c>
      <c r="M81" s="480"/>
      <c r="N81" s="481">
        <v>0.46</v>
      </c>
      <c r="O81" s="479">
        <v>0.16</v>
      </c>
      <c r="P81" s="482">
        <v>80.17</v>
      </c>
      <c r="Q81" s="479">
        <v>27.3</v>
      </c>
      <c r="R81" s="481">
        <v>2.94</v>
      </c>
      <c r="S81" s="481">
        <v>0</v>
      </c>
      <c r="T81" s="480"/>
      <c r="U81" s="483">
        <v>458171</v>
      </c>
      <c r="V81" s="483">
        <v>2956132</v>
      </c>
      <c r="W81" s="91">
        <v>1005122</v>
      </c>
      <c r="X81" s="91">
        <v>36873</v>
      </c>
      <c r="Y81" s="479">
        <v>0</v>
      </c>
      <c r="Z81" s="91">
        <v>656963</v>
      </c>
    </row>
    <row r="82" spans="1:26" ht="12.75" x14ac:dyDescent="0.2">
      <c r="A82" s="474" t="s">
        <v>900</v>
      </c>
      <c r="B82" s="474" t="s">
        <v>901</v>
      </c>
      <c r="C82" s="475" t="s">
        <v>411</v>
      </c>
      <c r="D82" s="475" t="s">
        <v>902</v>
      </c>
      <c r="E82" s="475" t="s">
        <v>903</v>
      </c>
      <c r="F82" s="474" t="s">
        <v>412</v>
      </c>
      <c r="G82" s="475" t="s">
        <v>864</v>
      </c>
      <c r="H82" s="479">
        <v>0</v>
      </c>
      <c r="I82" s="477">
        <v>44</v>
      </c>
      <c r="J82" s="478" t="s">
        <v>415</v>
      </c>
      <c r="K82" s="478" t="s">
        <v>419</v>
      </c>
      <c r="L82" s="479">
        <v>11</v>
      </c>
      <c r="M82" s="480"/>
      <c r="N82" s="481">
        <v>1.5</v>
      </c>
      <c r="O82" s="479">
        <v>0.08</v>
      </c>
      <c r="P82" s="482">
        <v>63.92</v>
      </c>
      <c r="Q82" s="479">
        <v>3.3</v>
      </c>
      <c r="R82" s="481">
        <v>19.32</v>
      </c>
      <c r="S82" s="481">
        <v>0</v>
      </c>
      <c r="T82" s="480"/>
      <c r="U82" s="483">
        <v>89089</v>
      </c>
      <c r="V82" s="483">
        <v>1148177</v>
      </c>
      <c r="W82" s="91">
        <v>59418</v>
      </c>
      <c r="X82" s="91">
        <v>17962</v>
      </c>
      <c r="Y82" s="479">
        <v>0</v>
      </c>
      <c r="Z82" s="91">
        <v>175085</v>
      </c>
    </row>
    <row r="83" spans="1:26" ht="12.75" x14ac:dyDescent="0.2">
      <c r="A83" s="474"/>
      <c r="B83" s="474"/>
      <c r="C83" s="475"/>
      <c r="D83" s="475"/>
      <c r="E83" s="475"/>
      <c r="F83" s="474"/>
      <c r="G83" s="475"/>
      <c r="H83" s="479"/>
      <c r="I83" s="477"/>
      <c r="J83" s="478"/>
      <c r="K83" s="478"/>
      <c r="L83" s="479"/>
      <c r="M83" s="480"/>
      <c r="N83" s="481"/>
      <c r="O83" s="479"/>
      <c r="P83" s="482"/>
      <c r="Q83" s="479"/>
      <c r="R83" s="481"/>
      <c r="S83" s="481"/>
      <c r="T83" s="480"/>
      <c r="U83" s="483"/>
      <c r="V83" s="483"/>
      <c r="W83" s="91"/>
      <c r="X83" s="91"/>
      <c r="Y83" s="479"/>
      <c r="Z83" s="91"/>
    </row>
    <row r="84" spans="1:26" ht="12.75" x14ac:dyDescent="0.2">
      <c r="A84" s="474" t="s">
        <v>904</v>
      </c>
      <c r="B84" s="474" t="s">
        <v>905</v>
      </c>
      <c r="C84" s="475" t="s">
        <v>411</v>
      </c>
      <c r="D84" s="475" t="s">
        <v>906</v>
      </c>
      <c r="E84" s="475">
        <v>99292</v>
      </c>
      <c r="F84" s="474" t="s">
        <v>892</v>
      </c>
      <c r="G84" s="475" t="s">
        <v>428</v>
      </c>
      <c r="H84" s="479">
        <v>0</v>
      </c>
      <c r="I84" s="477">
        <v>1</v>
      </c>
      <c r="J84" s="478" t="s">
        <v>420</v>
      </c>
      <c r="K84" s="478" t="s">
        <v>419</v>
      </c>
      <c r="L84" s="479">
        <v>1</v>
      </c>
      <c r="M84" s="480"/>
      <c r="N84" s="481">
        <v>1.1299999999999999</v>
      </c>
      <c r="O84" s="479">
        <v>0.12</v>
      </c>
      <c r="P84" s="482">
        <v>58.56</v>
      </c>
      <c r="Q84" s="479">
        <v>6.2</v>
      </c>
      <c r="R84" s="481">
        <v>9.3699999999999992</v>
      </c>
      <c r="S84" s="481">
        <v>0</v>
      </c>
      <c r="T84" s="480"/>
      <c r="U84" s="483">
        <v>14878</v>
      </c>
      <c r="V84" s="483">
        <v>123569</v>
      </c>
      <c r="W84" s="91">
        <v>13182</v>
      </c>
      <c r="X84" s="91">
        <v>2110</v>
      </c>
      <c r="Y84" s="479">
        <v>0</v>
      </c>
      <c r="Z84" s="91">
        <v>42928</v>
      </c>
    </row>
    <row r="85" spans="1:26" ht="12.75" x14ac:dyDescent="0.2">
      <c r="A85" s="474" t="s">
        <v>662</v>
      </c>
      <c r="B85" s="474" t="s">
        <v>663</v>
      </c>
      <c r="C85" s="475" t="s">
        <v>411</v>
      </c>
      <c r="D85" s="476"/>
      <c r="E85" s="475">
        <v>90256</v>
      </c>
      <c r="F85" s="474" t="s">
        <v>427</v>
      </c>
      <c r="G85" s="475" t="s">
        <v>428</v>
      </c>
      <c r="H85" s="91">
        <v>12150996</v>
      </c>
      <c r="I85" s="477">
        <v>14</v>
      </c>
      <c r="J85" s="478" t="s">
        <v>420</v>
      </c>
      <c r="K85" s="478" t="s">
        <v>416</v>
      </c>
      <c r="L85" s="479">
        <v>14</v>
      </c>
      <c r="M85" s="480"/>
      <c r="N85" s="481">
        <v>0.88</v>
      </c>
      <c r="O85" s="479">
        <v>0.1</v>
      </c>
      <c r="P85" s="482">
        <v>71.61</v>
      </c>
      <c r="Q85" s="479">
        <v>8.4</v>
      </c>
      <c r="R85" s="481">
        <v>8.5299999999999994</v>
      </c>
      <c r="S85" s="481">
        <v>0</v>
      </c>
      <c r="T85" s="480"/>
      <c r="U85" s="483">
        <v>194459</v>
      </c>
      <c r="V85" s="483">
        <v>1889575</v>
      </c>
      <c r="W85" s="91">
        <v>221615</v>
      </c>
      <c r="X85" s="91">
        <v>26387</v>
      </c>
      <c r="Y85" s="479">
        <v>0</v>
      </c>
      <c r="Z85" s="91">
        <v>309680</v>
      </c>
    </row>
    <row r="86" spans="1:26" ht="12.75" x14ac:dyDescent="0.2">
      <c r="A86" s="474"/>
      <c r="B86" s="474"/>
      <c r="C86" s="475"/>
      <c r="D86" s="476"/>
      <c r="E86" s="475"/>
      <c r="F86" s="474"/>
      <c r="G86" s="475"/>
      <c r="H86" s="91"/>
      <c r="I86" s="477"/>
      <c r="J86" s="478"/>
      <c r="K86" s="478"/>
      <c r="L86" s="479"/>
      <c r="M86" s="480"/>
      <c r="N86" s="481"/>
      <c r="O86" s="479"/>
      <c r="P86" s="482"/>
      <c r="Q86" s="479"/>
      <c r="R86" s="481"/>
      <c r="S86" s="481"/>
      <c r="T86" s="480"/>
      <c r="U86" s="483"/>
      <c r="V86" s="483"/>
      <c r="W86" s="91"/>
      <c r="X86" s="91"/>
      <c r="Y86" s="479"/>
      <c r="Z86" s="91"/>
    </row>
    <row r="87" spans="1:26" ht="12.75" x14ac:dyDescent="0.2">
      <c r="A87" s="474" t="s">
        <v>591</v>
      </c>
      <c r="B87" s="474" t="s">
        <v>592</v>
      </c>
      <c r="C87" s="475" t="s">
        <v>411</v>
      </c>
      <c r="D87" s="476"/>
      <c r="E87" s="475">
        <v>90257</v>
      </c>
      <c r="F87" s="474" t="s">
        <v>427</v>
      </c>
      <c r="G87" s="475" t="s">
        <v>428</v>
      </c>
      <c r="H87" s="91">
        <v>12150996</v>
      </c>
      <c r="I87" s="477">
        <v>13</v>
      </c>
      <c r="J87" s="478" t="s">
        <v>415</v>
      </c>
      <c r="K87" s="478" t="s">
        <v>416</v>
      </c>
      <c r="L87" s="479">
        <v>2</v>
      </c>
      <c r="M87" s="480"/>
      <c r="N87" s="481">
        <v>3.11</v>
      </c>
      <c r="O87" s="479">
        <v>0.06</v>
      </c>
      <c r="P87" s="482">
        <v>52.29</v>
      </c>
      <c r="Q87" s="479">
        <v>1</v>
      </c>
      <c r="R87" s="481">
        <v>54.67</v>
      </c>
      <c r="S87" s="481">
        <v>0</v>
      </c>
      <c r="T87" s="480"/>
      <c r="U87" s="483">
        <v>7810</v>
      </c>
      <c r="V87" s="483">
        <v>137267</v>
      </c>
      <c r="W87" s="91">
        <v>2511</v>
      </c>
      <c r="X87" s="91">
        <v>2625</v>
      </c>
      <c r="Y87" s="479">
        <v>0</v>
      </c>
      <c r="Z87" s="91">
        <v>16517</v>
      </c>
    </row>
    <row r="88" spans="1:26" ht="12.75" x14ac:dyDescent="0.2">
      <c r="A88" s="474" t="s">
        <v>591</v>
      </c>
      <c r="B88" s="474" t="s">
        <v>592</v>
      </c>
      <c r="C88" s="475" t="s">
        <v>411</v>
      </c>
      <c r="D88" s="476"/>
      <c r="E88" s="475">
        <v>90257</v>
      </c>
      <c r="F88" s="474" t="s">
        <v>427</v>
      </c>
      <c r="G88" s="475" t="s">
        <v>428</v>
      </c>
      <c r="H88" s="91">
        <v>12150996</v>
      </c>
      <c r="I88" s="477">
        <v>13</v>
      </c>
      <c r="J88" s="478" t="s">
        <v>420</v>
      </c>
      <c r="K88" s="478" t="s">
        <v>416</v>
      </c>
      <c r="L88" s="479">
        <v>11</v>
      </c>
      <c r="M88" s="480"/>
      <c r="N88" s="481">
        <v>0.25</v>
      </c>
      <c r="O88" s="479">
        <v>0.05</v>
      </c>
      <c r="P88" s="482">
        <v>52.97</v>
      </c>
      <c r="Q88" s="479">
        <v>9.6</v>
      </c>
      <c r="R88" s="481">
        <v>5.54</v>
      </c>
      <c r="S88" s="481">
        <v>0</v>
      </c>
      <c r="T88" s="480"/>
      <c r="U88" s="483">
        <v>24646</v>
      </c>
      <c r="V88" s="483">
        <v>546091</v>
      </c>
      <c r="W88" s="91">
        <v>98517</v>
      </c>
      <c r="X88" s="91">
        <v>10310</v>
      </c>
      <c r="Y88" s="479">
        <v>0</v>
      </c>
      <c r="Z88" s="91">
        <v>145520</v>
      </c>
    </row>
    <row r="89" spans="1:26" ht="12.75" x14ac:dyDescent="0.2">
      <c r="A89" s="474"/>
      <c r="B89" s="474"/>
      <c r="C89" s="475"/>
      <c r="D89" s="475"/>
      <c r="E89" s="475"/>
      <c r="F89" s="474"/>
      <c r="G89" s="475"/>
      <c r="H89" s="479"/>
      <c r="I89" s="477"/>
      <c r="J89" s="478"/>
      <c r="K89" s="478"/>
      <c r="L89" s="479"/>
      <c r="M89" s="480"/>
      <c r="N89" s="481"/>
      <c r="O89" s="479"/>
      <c r="P89" s="482"/>
      <c r="Q89" s="479"/>
      <c r="R89" s="481"/>
      <c r="S89" s="481"/>
      <c r="T89" s="480"/>
      <c r="U89" s="483"/>
      <c r="V89" s="483"/>
      <c r="W89" s="91"/>
      <c r="X89" s="91"/>
      <c r="Y89" s="479"/>
      <c r="Z89" s="91"/>
    </row>
    <row r="90" spans="1:26" ht="12.75" x14ac:dyDescent="0.2">
      <c r="A90" s="474" t="s">
        <v>907</v>
      </c>
      <c r="B90" s="474" t="s">
        <v>908</v>
      </c>
      <c r="C90" s="475" t="s">
        <v>411</v>
      </c>
      <c r="D90" s="475" t="s">
        <v>909</v>
      </c>
      <c r="E90" s="475" t="s">
        <v>910</v>
      </c>
      <c r="F90" s="474" t="s">
        <v>427</v>
      </c>
      <c r="G90" s="475" t="s">
        <v>864</v>
      </c>
      <c r="H90" s="479">
        <v>0</v>
      </c>
      <c r="I90" s="477">
        <v>3</v>
      </c>
      <c r="J90" s="478" t="s">
        <v>415</v>
      </c>
      <c r="K90" s="478" t="s">
        <v>419</v>
      </c>
      <c r="L90" s="479">
        <v>3</v>
      </c>
      <c r="M90" s="480"/>
      <c r="N90" s="481">
        <v>1.43</v>
      </c>
      <c r="O90" s="479">
        <v>0.09</v>
      </c>
      <c r="P90" s="482">
        <v>99.35</v>
      </c>
      <c r="Q90" s="479">
        <v>6</v>
      </c>
      <c r="R90" s="481">
        <v>16.57</v>
      </c>
      <c r="S90" s="481">
        <v>0</v>
      </c>
      <c r="T90" s="480"/>
      <c r="U90" s="483">
        <v>21878</v>
      </c>
      <c r="V90" s="483">
        <v>252948</v>
      </c>
      <c r="W90" s="91">
        <v>15263</v>
      </c>
      <c r="X90" s="91">
        <v>2546</v>
      </c>
      <c r="Y90" s="479">
        <v>0</v>
      </c>
      <c r="Z90" s="91">
        <v>38628</v>
      </c>
    </row>
    <row r="91" spans="1:26" ht="12.75" x14ac:dyDescent="0.2">
      <c r="A91" s="474"/>
      <c r="B91" s="474"/>
      <c r="C91" s="475"/>
      <c r="D91" s="475"/>
      <c r="E91" s="475"/>
      <c r="F91" s="474"/>
      <c r="G91" s="475"/>
      <c r="H91" s="91"/>
      <c r="I91" s="477"/>
      <c r="J91" s="478"/>
      <c r="K91" s="478"/>
      <c r="L91" s="479"/>
      <c r="M91" s="480"/>
      <c r="N91" s="481"/>
      <c r="O91" s="479"/>
      <c r="P91" s="482"/>
      <c r="Q91" s="479"/>
      <c r="R91" s="481"/>
      <c r="S91" s="481"/>
      <c r="T91" s="480"/>
      <c r="U91" s="483"/>
      <c r="V91" s="483"/>
      <c r="W91" s="91"/>
      <c r="X91" s="91"/>
      <c r="Y91" s="479"/>
      <c r="Z91" s="91"/>
    </row>
    <row r="92" spans="1:26" ht="12.75" x14ac:dyDescent="0.2">
      <c r="A92" s="474" t="s">
        <v>911</v>
      </c>
      <c r="B92" s="474" t="s">
        <v>912</v>
      </c>
      <c r="C92" s="475" t="s">
        <v>411</v>
      </c>
      <c r="D92" s="475">
        <v>9163</v>
      </c>
      <c r="E92" s="475">
        <v>90163</v>
      </c>
      <c r="F92" s="474" t="s">
        <v>427</v>
      </c>
      <c r="G92" s="475" t="s">
        <v>428</v>
      </c>
      <c r="H92" s="91">
        <v>71772</v>
      </c>
      <c r="I92" s="477">
        <v>21</v>
      </c>
      <c r="J92" s="478" t="s">
        <v>420</v>
      </c>
      <c r="K92" s="478" t="s">
        <v>416</v>
      </c>
      <c r="L92" s="479">
        <v>2</v>
      </c>
      <c r="M92" s="480"/>
      <c r="N92" s="481">
        <v>0.73</v>
      </c>
      <c r="O92" s="479">
        <v>0.17</v>
      </c>
      <c r="P92" s="482">
        <v>60.82</v>
      </c>
      <c r="Q92" s="479">
        <v>14.4</v>
      </c>
      <c r="R92" s="481">
        <v>4.21</v>
      </c>
      <c r="S92" s="481">
        <v>0</v>
      </c>
      <c r="T92" s="480"/>
      <c r="U92" s="483">
        <v>56990</v>
      </c>
      <c r="V92" s="483">
        <v>327500</v>
      </c>
      <c r="W92" s="91">
        <v>77752</v>
      </c>
      <c r="X92" s="91">
        <v>5385</v>
      </c>
      <c r="Y92" s="479">
        <v>0</v>
      </c>
      <c r="Z92" s="91">
        <v>54607</v>
      </c>
    </row>
    <row r="93" spans="1:26" ht="12.75" x14ac:dyDescent="0.2">
      <c r="A93" s="474" t="s">
        <v>911</v>
      </c>
      <c r="B93" s="474" t="s">
        <v>912</v>
      </c>
      <c r="C93" s="475" t="s">
        <v>411</v>
      </c>
      <c r="D93" s="475">
        <v>9163</v>
      </c>
      <c r="E93" s="475">
        <v>90163</v>
      </c>
      <c r="F93" s="474" t="s">
        <v>427</v>
      </c>
      <c r="G93" s="475" t="s">
        <v>428</v>
      </c>
      <c r="H93" s="91">
        <v>71772</v>
      </c>
      <c r="I93" s="477">
        <v>21</v>
      </c>
      <c r="J93" s="478" t="s">
        <v>415</v>
      </c>
      <c r="K93" s="478" t="s">
        <v>416</v>
      </c>
      <c r="L93" s="479">
        <v>19</v>
      </c>
      <c r="M93" s="480"/>
      <c r="N93" s="481">
        <v>1.43</v>
      </c>
      <c r="O93" s="479">
        <v>0.08</v>
      </c>
      <c r="P93" s="482">
        <v>63.41</v>
      </c>
      <c r="Q93" s="479">
        <v>3.4</v>
      </c>
      <c r="R93" s="481">
        <v>18.440000000000001</v>
      </c>
      <c r="S93" s="481">
        <v>0</v>
      </c>
      <c r="T93" s="480"/>
      <c r="U93" s="483">
        <v>135093</v>
      </c>
      <c r="V93" s="483">
        <v>1741513</v>
      </c>
      <c r="W93" s="91">
        <v>94440</v>
      </c>
      <c r="X93" s="91">
        <v>27464</v>
      </c>
      <c r="Y93" s="479">
        <v>0</v>
      </c>
      <c r="Z93" s="91">
        <v>303078</v>
      </c>
    </row>
    <row r="94" spans="1:26" ht="12.75" x14ac:dyDescent="0.2">
      <c r="A94" s="474"/>
      <c r="B94" s="474"/>
      <c r="C94" s="475"/>
      <c r="D94" s="476"/>
      <c r="E94" s="475"/>
      <c r="F94" s="474"/>
      <c r="G94" s="475"/>
      <c r="H94" s="91"/>
      <c r="I94" s="477"/>
      <c r="J94" s="478"/>
      <c r="K94" s="478"/>
      <c r="L94" s="479"/>
      <c r="M94" s="480"/>
      <c r="N94" s="481"/>
      <c r="O94" s="479"/>
      <c r="P94" s="482"/>
      <c r="Q94" s="479"/>
      <c r="R94" s="481"/>
      <c r="S94" s="481"/>
      <c r="T94" s="480"/>
      <c r="U94" s="483"/>
      <c r="V94" s="483"/>
      <c r="W94" s="91"/>
      <c r="X94" s="91"/>
      <c r="Y94" s="479"/>
      <c r="Z94" s="91"/>
    </row>
    <row r="95" spans="1:26" ht="12.75" x14ac:dyDescent="0.2">
      <c r="A95" s="474" t="s">
        <v>647</v>
      </c>
      <c r="B95" s="474" t="s">
        <v>648</v>
      </c>
      <c r="C95" s="475" t="s">
        <v>411</v>
      </c>
      <c r="D95" s="476"/>
      <c r="E95" s="475">
        <v>90258</v>
      </c>
      <c r="F95" s="474" t="s">
        <v>427</v>
      </c>
      <c r="G95" s="475" t="s">
        <v>428</v>
      </c>
      <c r="H95" s="91">
        <v>12150996</v>
      </c>
      <c r="I95" s="477">
        <v>15</v>
      </c>
      <c r="J95" s="478" t="s">
        <v>417</v>
      </c>
      <c r="K95" s="478" t="s">
        <v>416</v>
      </c>
      <c r="L95" s="479">
        <v>8</v>
      </c>
      <c r="M95" s="480"/>
      <c r="N95" s="481">
        <v>1.47</v>
      </c>
      <c r="O95" s="479">
        <v>0.14000000000000001</v>
      </c>
      <c r="P95" s="482">
        <v>93.21</v>
      </c>
      <c r="Q95" s="479">
        <v>8.9</v>
      </c>
      <c r="R95" s="481">
        <v>10.44</v>
      </c>
      <c r="S95" s="481">
        <v>0</v>
      </c>
      <c r="T95" s="480"/>
      <c r="U95" s="483">
        <v>75078</v>
      </c>
      <c r="V95" s="483">
        <v>531415</v>
      </c>
      <c r="W95" s="91">
        <v>50905</v>
      </c>
      <c r="X95" s="91">
        <v>5701</v>
      </c>
      <c r="Y95" s="479">
        <v>0</v>
      </c>
      <c r="Z95" s="91">
        <v>94330</v>
      </c>
    </row>
    <row r="96" spans="1:26" ht="12.75" x14ac:dyDescent="0.2">
      <c r="A96" s="474" t="s">
        <v>647</v>
      </c>
      <c r="B96" s="474" t="s">
        <v>648</v>
      </c>
      <c r="C96" s="475" t="s">
        <v>411</v>
      </c>
      <c r="D96" s="476"/>
      <c r="E96" s="475">
        <v>90258</v>
      </c>
      <c r="F96" s="474" t="s">
        <v>427</v>
      </c>
      <c r="G96" s="475" t="s">
        <v>428</v>
      </c>
      <c r="H96" s="91">
        <v>12150996</v>
      </c>
      <c r="I96" s="477">
        <v>15</v>
      </c>
      <c r="J96" s="478" t="s">
        <v>420</v>
      </c>
      <c r="K96" s="478" t="s">
        <v>416</v>
      </c>
      <c r="L96" s="479">
        <v>7</v>
      </c>
      <c r="M96" s="480"/>
      <c r="N96" s="481">
        <v>0.57999999999999996</v>
      </c>
      <c r="O96" s="479">
        <v>0.06</v>
      </c>
      <c r="P96" s="482">
        <v>78.98</v>
      </c>
      <c r="Q96" s="479">
        <v>8.4</v>
      </c>
      <c r="R96" s="481">
        <v>9.36</v>
      </c>
      <c r="S96" s="481">
        <v>0</v>
      </c>
      <c r="T96" s="480"/>
      <c r="U96" s="483">
        <v>140190</v>
      </c>
      <c r="V96" s="483">
        <v>2243746</v>
      </c>
      <c r="W96" s="91">
        <v>239838</v>
      </c>
      <c r="X96" s="91">
        <v>28409</v>
      </c>
      <c r="Y96" s="479">
        <v>0</v>
      </c>
      <c r="Z96" s="91">
        <v>345915</v>
      </c>
    </row>
    <row r="97" spans="1:26" ht="12.75" x14ac:dyDescent="0.2">
      <c r="A97" s="474"/>
      <c r="B97" s="474"/>
      <c r="C97" s="475"/>
      <c r="D97" s="476"/>
      <c r="E97" s="475"/>
      <c r="F97" s="474"/>
      <c r="G97" s="475"/>
      <c r="H97" s="91"/>
      <c r="I97" s="477"/>
      <c r="J97" s="478"/>
      <c r="K97" s="478"/>
      <c r="L97" s="479"/>
      <c r="M97" s="480"/>
      <c r="N97" s="481"/>
      <c r="O97" s="479"/>
      <c r="P97" s="482"/>
      <c r="Q97" s="479"/>
      <c r="R97" s="481"/>
      <c r="S97" s="481"/>
      <c r="T97" s="480"/>
      <c r="U97" s="483"/>
      <c r="V97" s="483"/>
      <c r="W97" s="91"/>
      <c r="X97" s="91"/>
      <c r="Y97" s="479"/>
      <c r="Z97" s="91"/>
    </row>
    <row r="98" spans="1:26" ht="12.75" x14ac:dyDescent="0.2">
      <c r="A98" s="474" t="s">
        <v>593</v>
      </c>
      <c r="B98" s="474" t="s">
        <v>594</v>
      </c>
      <c r="C98" s="475" t="s">
        <v>411</v>
      </c>
      <c r="D98" s="476"/>
      <c r="E98" s="475">
        <v>90259</v>
      </c>
      <c r="F98" s="474" t="s">
        <v>427</v>
      </c>
      <c r="G98" s="475" t="s">
        <v>428</v>
      </c>
      <c r="H98" s="91">
        <v>12150996</v>
      </c>
      <c r="I98" s="477">
        <v>16</v>
      </c>
      <c r="J98" s="478" t="s">
        <v>420</v>
      </c>
      <c r="K98" s="478" t="s">
        <v>416</v>
      </c>
      <c r="L98" s="479">
        <v>6</v>
      </c>
      <c r="M98" s="480"/>
      <c r="N98" s="481">
        <v>0.48</v>
      </c>
      <c r="O98" s="479">
        <v>0.05</v>
      </c>
      <c r="P98" s="482">
        <v>88.43</v>
      </c>
      <c r="Q98" s="479">
        <v>8.9</v>
      </c>
      <c r="R98" s="481">
        <v>9.9600000000000009</v>
      </c>
      <c r="S98" s="481">
        <v>0</v>
      </c>
      <c r="T98" s="480"/>
      <c r="U98" s="483">
        <v>56390</v>
      </c>
      <c r="V98" s="483">
        <v>1162220</v>
      </c>
      <c r="W98" s="91">
        <v>116685</v>
      </c>
      <c r="X98" s="91">
        <v>13143</v>
      </c>
      <c r="Y98" s="479">
        <v>0</v>
      </c>
      <c r="Z98" s="91">
        <v>174367</v>
      </c>
    </row>
    <row r="99" spans="1:26" ht="12.75" x14ac:dyDescent="0.2">
      <c r="A99" s="474" t="s">
        <v>593</v>
      </c>
      <c r="B99" s="474" t="s">
        <v>594</v>
      </c>
      <c r="C99" s="475" t="s">
        <v>411</v>
      </c>
      <c r="D99" s="476"/>
      <c r="E99" s="475">
        <v>90259</v>
      </c>
      <c r="F99" s="474" t="s">
        <v>427</v>
      </c>
      <c r="G99" s="475" t="s">
        <v>428</v>
      </c>
      <c r="H99" s="91">
        <v>12150996</v>
      </c>
      <c r="I99" s="477">
        <v>16</v>
      </c>
      <c r="J99" s="478" t="s">
        <v>415</v>
      </c>
      <c r="K99" s="478" t="s">
        <v>416</v>
      </c>
      <c r="L99" s="479">
        <v>10</v>
      </c>
      <c r="M99" s="480"/>
      <c r="N99" s="481">
        <v>1.01</v>
      </c>
      <c r="O99" s="479">
        <v>0.09</v>
      </c>
      <c r="P99" s="482">
        <v>33.14</v>
      </c>
      <c r="Q99" s="479">
        <v>3.1</v>
      </c>
      <c r="R99" s="481">
        <v>10.69</v>
      </c>
      <c r="S99" s="481">
        <v>0</v>
      </c>
      <c r="T99" s="480"/>
      <c r="U99" s="483">
        <v>20637</v>
      </c>
      <c r="V99" s="483">
        <v>217429</v>
      </c>
      <c r="W99" s="91">
        <v>20336</v>
      </c>
      <c r="X99" s="91">
        <v>6560</v>
      </c>
      <c r="Y99" s="479">
        <v>0</v>
      </c>
      <c r="Z99" s="91">
        <v>62183</v>
      </c>
    </row>
    <row r="100" spans="1:26" ht="12.75" x14ac:dyDescent="0.2">
      <c r="A100" s="474"/>
      <c r="B100" s="474"/>
      <c r="C100" s="475"/>
      <c r="D100" s="475"/>
      <c r="E100" s="475"/>
      <c r="F100" s="474"/>
      <c r="G100" s="475"/>
      <c r="H100" s="91"/>
      <c r="I100" s="477"/>
      <c r="J100" s="478"/>
      <c r="K100" s="478"/>
      <c r="L100" s="479"/>
      <c r="M100" s="480"/>
      <c r="N100" s="481"/>
      <c r="O100" s="479"/>
      <c r="P100" s="482"/>
      <c r="Q100" s="479"/>
      <c r="R100" s="481"/>
      <c r="S100" s="481"/>
      <c r="T100" s="480"/>
      <c r="U100" s="483"/>
      <c r="V100" s="483"/>
      <c r="W100" s="91"/>
      <c r="X100" s="91"/>
      <c r="Y100" s="91"/>
      <c r="Z100" s="91"/>
    </row>
    <row r="101" spans="1:26" ht="12.75" x14ac:dyDescent="0.2">
      <c r="A101" s="474" t="s">
        <v>914</v>
      </c>
      <c r="B101" s="474" t="s">
        <v>915</v>
      </c>
      <c r="C101" s="475" t="s">
        <v>411</v>
      </c>
      <c r="D101" s="475">
        <v>9208</v>
      </c>
      <c r="E101" s="475">
        <v>90208</v>
      </c>
      <c r="F101" s="474" t="s">
        <v>437</v>
      </c>
      <c r="G101" s="475" t="s">
        <v>413</v>
      </c>
      <c r="H101" s="91">
        <v>98176</v>
      </c>
      <c r="I101" s="477">
        <v>48</v>
      </c>
      <c r="J101" s="478" t="s">
        <v>420</v>
      </c>
      <c r="K101" s="478" t="s">
        <v>416</v>
      </c>
      <c r="L101" s="479">
        <v>26</v>
      </c>
      <c r="M101" s="480"/>
      <c r="N101" s="481">
        <v>1.1499999999999999</v>
      </c>
      <c r="O101" s="479">
        <v>0.2</v>
      </c>
      <c r="P101" s="482">
        <v>87.63</v>
      </c>
      <c r="Q101" s="479">
        <v>15.1</v>
      </c>
      <c r="R101" s="481">
        <v>5.79</v>
      </c>
      <c r="S101" s="481">
        <v>1.18</v>
      </c>
      <c r="T101" s="480"/>
      <c r="U101" s="483">
        <v>1241356</v>
      </c>
      <c r="V101" s="483">
        <v>6253781</v>
      </c>
      <c r="W101" s="91">
        <v>1079218</v>
      </c>
      <c r="X101" s="91">
        <v>71367</v>
      </c>
      <c r="Y101" s="91">
        <v>5309753</v>
      </c>
      <c r="Z101" s="91">
        <v>1047634</v>
      </c>
    </row>
    <row r="102" spans="1:26" ht="12.75" x14ac:dyDescent="0.2">
      <c r="A102" s="474" t="s">
        <v>914</v>
      </c>
      <c r="B102" s="474" t="s">
        <v>915</v>
      </c>
      <c r="C102" s="475" t="s">
        <v>411</v>
      </c>
      <c r="D102" s="475">
        <v>9208</v>
      </c>
      <c r="E102" s="475">
        <v>90208</v>
      </c>
      <c r="F102" s="474" t="s">
        <v>437</v>
      </c>
      <c r="G102" s="475" t="s">
        <v>413</v>
      </c>
      <c r="H102" s="91">
        <v>98176</v>
      </c>
      <c r="I102" s="477">
        <v>48</v>
      </c>
      <c r="J102" s="478" t="s">
        <v>415</v>
      </c>
      <c r="K102" s="478" t="s">
        <v>416</v>
      </c>
      <c r="L102" s="479">
        <v>22</v>
      </c>
      <c r="M102" s="480"/>
      <c r="N102" s="481">
        <v>2.2400000000000002</v>
      </c>
      <c r="O102" s="479">
        <v>0.11</v>
      </c>
      <c r="P102" s="482">
        <v>71.8</v>
      </c>
      <c r="Q102" s="479">
        <v>3.6</v>
      </c>
      <c r="R102" s="481">
        <v>19.7</v>
      </c>
      <c r="S102" s="481">
        <v>5.14</v>
      </c>
      <c r="T102" s="480"/>
      <c r="U102" s="483">
        <v>377085</v>
      </c>
      <c r="V102" s="483">
        <v>3318102</v>
      </c>
      <c r="W102" s="91">
        <v>168449</v>
      </c>
      <c r="X102" s="91">
        <v>46213</v>
      </c>
      <c r="Y102" s="91">
        <v>645481</v>
      </c>
      <c r="Z102" s="91">
        <v>409196</v>
      </c>
    </row>
    <row r="103" spans="1:26" ht="12.75" x14ac:dyDescent="0.2">
      <c r="A103" s="474"/>
      <c r="B103" s="474"/>
      <c r="C103" s="475"/>
      <c r="D103" s="475"/>
      <c r="E103" s="475"/>
      <c r="F103" s="474"/>
      <c r="G103" s="475"/>
      <c r="H103" s="479"/>
      <c r="I103" s="477"/>
      <c r="J103" s="478"/>
      <c r="K103" s="478"/>
      <c r="L103" s="479"/>
      <c r="M103" s="480"/>
      <c r="N103" s="481"/>
      <c r="O103" s="479"/>
      <c r="P103" s="482"/>
      <c r="Q103" s="479"/>
      <c r="R103" s="481"/>
      <c r="S103" s="481"/>
      <c r="T103" s="480"/>
      <c r="U103" s="483"/>
      <c r="V103" s="483"/>
      <c r="W103" s="91"/>
      <c r="X103" s="91"/>
      <c r="Y103" s="479"/>
      <c r="Z103" s="91"/>
    </row>
    <row r="104" spans="1:26" ht="12.75" x14ac:dyDescent="0.2">
      <c r="A104" s="474" t="s">
        <v>916</v>
      </c>
      <c r="B104" s="474" t="s">
        <v>917</v>
      </c>
      <c r="C104" s="475" t="s">
        <v>411</v>
      </c>
      <c r="D104" s="475" t="s">
        <v>918</v>
      </c>
      <c r="E104" s="475" t="s">
        <v>919</v>
      </c>
      <c r="F104" s="474" t="s">
        <v>427</v>
      </c>
      <c r="G104" s="475" t="s">
        <v>864</v>
      </c>
      <c r="H104" s="479">
        <v>0</v>
      </c>
      <c r="I104" s="477">
        <v>2</v>
      </c>
      <c r="J104" s="478" t="s">
        <v>415</v>
      </c>
      <c r="K104" s="478" t="s">
        <v>419</v>
      </c>
      <c r="L104" s="479">
        <v>2</v>
      </c>
      <c r="M104" s="480"/>
      <c r="N104" s="481">
        <v>1.34</v>
      </c>
      <c r="O104" s="479">
        <v>0.05</v>
      </c>
      <c r="P104" s="482">
        <v>171.82</v>
      </c>
      <c r="Q104" s="479">
        <v>6.3</v>
      </c>
      <c r="R104" s="481">
        <v>27.13</v>
      </c>
      <c r="S104" s="481">
        <v>0</v>
      </c>
      <c r="T104" s="480"/>
      <c r="U104" s="483">
        <v>20489</v>
      </c>
      <c r="V104" s="483">
        <v>416148</v>
      </c>
      <c r="W104" s="91">
        <v>15337</v>
      </c>
      <c r="X104" s="91">
        <v>2422</v>
      </c>
      <c r="Y104" s="479">
        <v>0</v>
      </c>
      <c r="Z104" s="91">
        <v>23524</v>
      </c>
    </row>
    <row r="105" spans="1:26" ht="12.75" x14ac:dyDescent="0.2">
      <c r="A105" s="474"/>
      <c r="B105" s="474"/>
      <c r="C105" s="475"/>
      <c r="D105" s="475"/>
      <c r="E105" s="475"/>
      <c r="F105" s="474"/>
      <c r="G105" s="475"/>
      <c r="H105" s="479"/>
      <c r="I105" s="477"/>
      <c r="J105" s="478"/>
      <c r="K105" s="478"/>
      <c r="L105" s="479"/>
      <c r="M105" s="480"/>
      <c r="N105" s="481"/>
      <c r="O105" s="479"/>
      <c r="P105" s="482"/>
      <c r="Q105" s="479"/>
      <c r="R105" s="481"/>
      <c r="S105" s="481"/>
      <c r="T105" s="480"/>
      <c r="U105" s="483"/>
      <c r="V105" s="483"/>
      <c r="W105" s="91"/>
      <c r="X105" s="91"/>
      <c r="Y105" s="479"/>
      <c r="Z105" s="91"/>
    </row>
    <row r="106" spans="1:26" ht="12.75" x14ac:dyDescent="0.2">
      <c r="A106" s="474" t="s">
        <v>921</v>
      </c>
      <c r="B106" s="474" t="s">
        <v>922</v>
      </c>
      <c r="C106" s="475" t="s">
        <v>411</v>
      </c>
      <c r="D106" s="475" t="s">
        <v>923</v>
      </c>
      <c r="E106" s="475" t="s">
        <v>924</v>
      </c>
      <c r="F106" s="474" t="s">
        <v>427</v>
      </c>
      <c r="G106" s="475" t="s">
        <v>864</v>
      </c>
      <c r="H106" s="479">
        <v>0</v>
      </c>
      <c r="I106" s="477">
        <v>6</v>
      </c>
      <c r="J106" s="478" t="s">
        <v>415</v>
      </c>
      <c r="K106" s="478" t="s">
        <v>419</v>
      </c>
      <c r="L106" s="479">
        <v>6</v>
      </c>
      <c r="M106" s="480"/>
      <c r="N106" s="481">
        <v>2.17</v>
      </c>
      <c r="O106" s="479">
        <v>0.1</v>
      </c>
      <c r="P106" s="482">
        <v>90.62</v>
      </c>
      <c r="Q106" s="479">
        <v>4</v>
      </c>
      <c r="R106" s="481">
        <v>22.62</v>
      </c>
      <c r="S106" s="481">
        <v>0</v>
      </c>
      <c r="T106" s="480"/>
      <c r="U106" s="483">
        <v>93844</v>
      </c>
      <c r="V106" s="483">
        <v>977656</v>
      </c>
      <c r="W106" s="91">
        <v>43228</v>
      </c>
      <c r="X106" s="91">
        <v>10789</v>
      </c>
      <c r="Y106" s="479">
        <v>0</v>
      </c>
      <c r="Z106" s="91">
        <v>179300</v>
      </c>
    </row>
    <row r="107" spans="1:26" ht="12.75" x14ac:dyDescent="0.2">
      <c r="A107" s="474"/>
      <c r="B107" s="474"/>
      <c r="C107" s="475"/>
      <c r="D107" s="475"/>
      <c r="E107" s="475"/>
      <c r="F107" s="474"/>
      <c r="G107" s="475"/>
      <c r="H107" s="91"/>
      <c r="I107" s="477"/>
      <c r="J107" s="478"/>
      <c r="K107" s="478"/>
      <c r="L107" s="479"/>
      <c r="M107" s="480"/>
      <c r="N107" s="481"/>
      <c r="O107" s="479"/>
      <c r="P107" s="482"/>
      <c r="Q107" s="479"/>
      <c r="R107" s="481"/>
      <c r="S107" s="481"/>
      <c r="T107" s="480"/>
      <c r="U107" s="483"/>
      <c r="V107" s="483"/>
      <c r="W107" s="91"/>
      <c r="X107" s="91"/>
      <c r="Y107" s="91"/>
      <c r="Z107" s="91"/>
    </row>
    <row r="108" spans="1:26" ht="12.75" x14ac:dyDescent="0.2">
      <c r="A108" s="474" t="s">
        <v>925</v>
      </c>
      <c r="B108" s="474" t="s">
        <v>596</v>
      </c>
      <c r="C108" s="475" t="s">
        <v>411</v>
      </c>
      <c r="D108" s="475">
        <v>9043</v>
      </c>
      <c r="E108" s="475">
        <v>90043</v>
      </c>
      <c r="F108" s="474" t="s">
        <v>427</v>
      </c>
      <c r="G108" s="475" t="s">
        <v>413</v>
      </c>
      <c r="H108" s="91">
        <v>12150996</v>
      </c>
      <c r="I108" s="477">
        <v>14</v>
      </c>
      <c r="J108" s="478" t="s">
        <v>415</v>
      </c>
      <c r="K108" s="478" t="s">
        <v>419</v>
      </c>
      <c r="L108" s="479">
        <v>4</v>
      </c>
      <c r="M108" s="480"/>
      <c r="N108" s="481">
        <v>0</v>
      </c>
      <c r="O108" s="479">
        <v>0</v>
      </c>
      <c r="P108" s="482">
        <v>109.24</v>
      </c>
      <c r="Q108" s="479">
        <v>1.5</v>
      </c>
      <c r="R108" s="481">
        <v>75.14</v>
      </c>
      <c r="S108" s="481">
        <v>9.5500000000000007</v>
      </c>
      <c r="T108" s="480"/>
      <c r="U108" s="483">
        <v>0</v>
      </c>
      <c r="V108" s="483">
        <v>682732</v>
      </c>
      <c r="W108" s="91">
        <v>9086</v>
      </c>
      <c r="X108" s="91">
        <v>6250</v>
      </c>
      <c r="Y108" s="91">
        <v>71500</v>
      </c>
      <c r="Z108" s="91">
        <v>68623</v>
      </c>
    </row>
    <row r="109" spans="1:26" ht="12.75" x14ac:dyDescent="0.2">
      <c r="A109" s="474" t="s">
        <v>925</v>
      </c>
      <c r="B109" s="474" t="s">
        <v>596</v>
      </c>
      <c r="C109" s="475" t="s">
        <v>411</v>
      </c>
      <c r="D109" s="475">
        <v>9043</v>
      </c>
      <c r="E109" s="475">
        <v>90043</v>
      </c>
      <c r="F109" s="474" t="s">
        <v>427</v>
      </c>
      <c r="G109" s="475" t="s">
        <v>413</v>
      </c>
      <c r="H109" s="91">
        <v>12150996</v>
      </c>
      <c r="I109" s="477">
        <v>14</v>
      </c>
      <c r="J109" s="478" t="s">
        <v>420</v>
      </c>
      <c r="K109" s="478" t="s">
        <v>419</v>
      </c>
      <c r="L109" s="479">
        <v>10</v>
      </c>
      <c r="M109" s="480"/>
      <c r="N109" s="481">
        <v>0</v>
      </c>
      <c r="O109" s="479">
        <v>0</v>
      </c>
      <c r="P109" s="482">
        <v>127.54</v>
      </c>
      <c r="Q109" s="479">
        <v>15.7</v>
      </c>
      <c r="R109" s="481">
        <v>8.1199999999999992</v>
      </c>
      <c r="S109" s="481">
        <v>1.92</v>
      </c>
      <c r="T109" s="480"/>
      <c r="U109" s="483">
        <v>0</v>
      </c>
      <c r="V109" s="483">
        <v>4062643</v>
      </c>
      <c r="W109" s="91">
        <v>500498</v>
      </c>
      <c r="X109" s="91">
        <v>31853</v>
      </c>
      <c r="Y109" s="91">
        <v>2113828</v>
      </c>
      <c r="Z109" s="91">
        <v>403011</v>
      </c>
    </row>
    <row r="110" spans="1:26" ht="12.75" x14ac:dyDescent="0.2">
      <c r="A110" s="474"/>
      <c r="B110" s="474"/>
      <c r="C110" s="475"/>
      <c r="D110" s="476"/>
      <c r="E110" s="475"/>
      <c r="F110" s="474"/>
      <c r="G110" s="475"/>
      <c r="H110" s="91"/>
      <c r="I110" s="477"/>
      <c r="J110" s="478"/>
      <c r="K110" s="478"/>
      <c r="L110" s="479"/>
      <c r="M110" s="480"/>
      <c r="N110" s="481"/>
      <c r="O110" s="479"/>
      <c r="P110" s="482"/>
      <c r="Q110" s="479"/>
      <c r="R110" s="481"/>
      <c r="S110" s="481"/>
      <c r="T110" s="480"/>
      <c r="U110" s="483"/>
      <c r="V110" s="483"/>
      <c r="W110" s="91"/>
      <c r="X110" s="91"/>
      <c r="Y110" s="479"/>
      <c r="Z110" s="91"/>
    </row>
    <row r="111" spans="1:26" ht="12.75" x14ac:dyDescent="0.2">
      <c r="A111" s="474" t="s">
        <v>926</v>
      </c>
      <c r="B111" s="474" t="s">
        <v>639</v>
      </c>
      <c r="C111" s="475" t="s">
        <v>411</v>
      </c>
      <c r="D111" s="476"/>
      <c r="E111" s="475">
        <v>90260</v>
      </c>
      <c r="F111" s="474" t="s">
        <v>427</v>
      </c>
      <c r="G111" s="475" t="s">
        <v>428</v>
      </c>
      <c r="H111" s="91">
        <v>12150996</v>
      </c>
      <c r="I111" s="477">
        <v>7</v>
      </c>
      <c r="J111" s="478" t="s">
        <v>420</v>
      </c>
      <c r="K111" s="478" t="s">
        <v>416</v>
      </c>
      <c r="L111" s="479">
        <v>5</v>
      </c>
      <c r="M111" s="480"/>
      <c r="N111" s="481">
        <v>0.55000000000000004</v>
      </c>
      <c r="O111" s="479">
        <v>0.05</v>
      </c>
      <c r="P111" s="482">
        <v>74.16</v>
      </c>
      <c r="Q111" s="479">
        <v>6.9</v>
      </c>
      <c r="R111" s="481">
        <v>10.77</v>
      </c>
      <c r="S111" s="481">
        <v>0</v>
      </c>
      <c r="T111" s="480"/>
      <c r="U111" s="483">
        <v>44379</v>
      </c>
      <c r="V111" s="483">
        <v>871415</v>
      </c>
      <c r="W111" s="91">
        <v>80900</v>
      </c>
      <c r="X111" s="91">
        <v>11750</v>
      </c>
      <c r="Y111" s="479">
        <v>0</v>
      </c>
      <c r="Z111" s="91">
        <v>129233</v>
      </c>
    </row>
    <row r="112" spans="1:26" ht="12.75" x14ac:dyDescent="0.2">
      <c r="A112" s="474" t="s">
        <v>926</v>
      </c>
      <c r="B112" s="474" t="s">
        <v>639</v>
      </c>
      <c r="C112" s="475" t="s">
        <v>411</v>
      </c>
      <c r="D112" s="476"/>
      <c r="E112" s="475">
        <v>90260</v>
      </c>
      <c r="F112" s="474" t="s">
        <v>427</v>
      </c>
      <c r="G112" s="475" t="s">
        <v>428</v>
      </c>
      <c r="H112" s="91">
        <v>12150996</v>
      </c>
      <c r="I112" s="477">
        <v>7</v>
      </c>
      <c r="J112" s="478" t="s">
        <v>415</v>
      </c>
      <c r="K112" s="478" t="s">
        <v>419</v>
      </c>
      <c r="L112" s="479">
        <v>2</v>
      </c>
      <c r="M112" s="480"/>
      <c r="N112" s="481">
        <v>0.33</v>
      </c>
      <c r="O112" s="479">
        <v>0.02</v>
      </c>
      <c r="P112" s="482">
        <v>84.42</v>
      </c>
      <c r="Q112" s="479">
        <v>4.4000000000000004</v>
      </c>
      <c r="R112" s="481">
        <v>19.010000000000002</v>
      </c>
      <c r="S112" s="481">
        <v>0</v>
      </c>
      <c r="T112" s="480"/>
      <c r="U112" s="483">
        <v>1985</v>
      </c>
      <c r="V112" s="483">
        <v>113548</v>
      </c>
      <c r="W112" s="91">
        <v>5972</v>
      </c>
      <c r="X112" s="91">
        <v>1345</v>
      </c>
      <c r="Y112" s="479">
        <v>0</v>
      </c>
      <c r="Z112" s="91">
        <v>21230</v>
      </c>
    </row>
    <row r="113" spans="1:26" ht="12.75" x14ac:dyDescent="0.2">
      <c r="A113" s="474"/>
      <c r="B113" s="474"/>
      <c r="C113" s="475"/>
      <c r="D113" s="475"/>
      <c r="E113" s="475"/>
      <c r="F113" s="474"/>
      <c r="G113" s="475"/>
      <c r="H113" s="91"/>
      <c r="I113" s="477"/>
      <c r="J113" s="478"/>
      <c r="K113" s="478"/>
      <c r="L113" s="479"/>
      <c r="M113" s="480"/>
      <c r="N113" s="481"/>
      <c r="O113" s="479"/>
      <c r="P113" s="482"/>
      <c r="Q113" s="479"/>
      <c r="R113" s="481"/>
      <c r="S113" s="481"/>
      <c r="T113" s="480"/>
      <c r="U113" s="483"/>
      <c r="V113" s="483"/>
      <c r="W113" s="91"/>
      <c r="X113" s="91"/>
      <c r="Y113" s="91"/>
      <c r="Z113" s="91"/>
    </row>
    <row r="114" spans="1:26" ht="12.75" x14ac:dyDescent="0.2">
      <c r="A114" s="474" t="s">
        <v>927</v>
      </c>
      <c r="B114" s="474" t="s">
        <v>465</v>
      </c>
      <c r="C114" s="475" t="s">
        <v>411</v>
      </c>
      <c r="D114" s="475">
        <v>9078</v>
      </c>
      <c r="E114" s="475">
        <v>90078</v>
      </c>
      <c r="F114" s="474" t="s">
        <v>412</v>
      </c>
      <c r="G114" s="475" t="s">
        <v>413</v>
      </c>
      <c r="H114" s="91">
        <v>615968</v>
      </c>
      <c r="I114" s="477">
        <v>140</v>
      </c>
      <c r="J114" s="478" t="s">
        <v>420</v>
      </c>
      <c r="K114" s="478" t="s">
        <v>419</v>
      </c>
      <c r="L114" s="479">
        <v>92</v>
      </c>
      <c r="M114" s="480"/>
      <c r="N114" s="481">
        <v>1.17</v>
      </c>
      <c r="O114" s="479">
        <v>0.13</v>
      </c>
      <c r="P114" s="482">
        <v>131.08000000000001</v>
      </c>
      <c r="Q114" s="479">
        <v>15</v>
      </c>
      <c r="R114" s="481">
        <v>8.76</v>
      </c>
      <c r="S114" s="481">
        <v>1.9</v>
      </c>
      <c r="T114" s="480"/>
      <c r="U114" s="483">
        <v>3998920</v>
      </c>
      <c r="V114" s="483">
        <v>29924176</v>
      </c>
      <c r="W114" s="91">
        <v>3414611</v>
      </c>
      <c r="X114" s="91">
        <v>228294</v>
      </c>
      <c r="Y114" s="91">
        <v>15738196</v>
      </c>
      <c r="Z114" s="91">
        <v>2468673</v>
      </c>
    </row>
    <row r="115" spans="1:26" ht="12.75" x14ac:dyDescent="0.2">
      <c r="A115" s="474" t="s">
        <v>927</v>
      </c>
      <c r="B115" s="474" t="s">
        <v>465</v>
      </c>
      <c r="C115" s="475" t="s">
        <v>411</v>
      </c>
      <c r="D115" s="475">
        <v>9078</v>
      </c>
      <c r="E115" s="475">
        <v>90078</v>
      </c>
      <c r="F115" s="474" t="s">
        <v>412</v>
      </c>
      <c r="G115" s="475" t="s">
        <v>413</v>
      </c>
      <c r="H115" s="91">
        <v>615968</v>
      </c>
      <c r="I115" s="477">
        <v>140</v>
      </c>
      <c r="J115" s="478" t="s">
        <v>415</v>
      </c>
      <c r="K115" s="478" t="s">
        <v>416</v>
      </c>
      <c r="L115" s="479">
        <v>48</v>
      </c>
      <c r="M115" s="480"/>
      <c r="N115" s="481">
        <v>3.37</v>
      </c>
      <c r="O115" s="479">
        <v>0.09</v>
      </c>
      <c r="P115" s="482">
        <v>78.78</v>
      </c>
      <c r="Q115" s="479">
        <v>2.1</v>
      </c>
      <c r="R115" s="481">
        <v>36.92</v>
      </c>
      <c r="S115" s="481">
        <v>3.95</v>
      </c>
      <c r="T115" s="480"/>
      <c r="U115" s="483">
        <v>504028</v>
      </c>
      <c r="V115" s="483">
        <v>5527275</v>
      </c>
      <c r="W115" s="91">
        <v>149722</v>
      </c>
      <c r="X115" s="91">
        <v>70159</v>
      </c>
      <c r="Y115" s="91">
        <v>1400020</v>
      </c>
      <c r="Z115" s="91">
        <v>1054542</v>
      </c>
    </row>
    <row r="116" spans="1:26" ht="12.75" x14ac:dyDescent="0.2">
      <c r="A116" s="474"/>
      <c r="B116" s="474"/>
      <c r="C116" s="475"/>
      <c r="D116" s="475"/>
      <c r="E116" s="475"/>
      <c r="F116" s="474"/>
      <c r="G116" s="475"/>
      <c r="H116" s="479"/>
      <c r="I116" s="477"/>
      <c r="J116" s="478"/>
      <c r="K116" s="478"/>
      <c r="L116" s="479"/>
      <c r="M116" s="480"/>
      <c r="N116" s="481"/>
      <c r="O116" s="479"/>
      <c r="P116" s="482"/>
      <c r="Q116" s="479"/>
      <c r="R116" s="481"/>
      <c r="S116" s="481"/>
      <c r="T116" s="480"/>
      <c r="U116" s="483"/>
      <c r="V116" s="483"/>
      <c r="W116" s="91"/>
      <c r="X116" s="91"/>
      <c r="Y116" s="479"/>
      <c r="Z116" s="91"/>
    </row>
    <row r="117" spans="1:26" ht="12.75" x14ac:dyDescent="0.2">
      <c r="A117" s="474" t="s">
        <v>928</v>
      </c>
      <c r="B117" s="474" t="s">
        <v>929</v>
      </c>
      <c r="C117" s="475" t="s">
        <v>411</v>
      </c>
      <c r="D117" s="475" t="s">
        <v>930</v>
      </c>
      <c r="E117" s="475" t="s">
        <v>931</v>
      </c>
      <c r="F117" s="474" t="s">
        <v>427</v>
      </c>
      <c r="G117" s="475" t="s">
        <v>864</v>
      </c>
      <c r="H117" s="479">
        <v>0</v>
      </c>
      <c r="I117" s="477">
        <v>6</v>
      </c>
      <c r="J117" s="478" t="s">
        <v>415</v>
      </c>
      <c r="K117" s="478" t="s">
        <v>419</v>
      </c>
      <c r="L117" s="479">
        <v>6</v>
      </c>
      <c r="M117" s="480"/>
      <c r="N117" s="481">
        <v>2.76</v>
      </c>
      <c r="O117" s="479">
        <v>0.11</v>
      </c>
      <c r="P117" s="482">
        <v>156.74</v>
      </c>
      <c r="Q117" s="479">
        <v>6.5</v>
      </c>
      <c r="R117" s="481">
        <v>24.01</v>
      </c>
      <c r="S117" s="481">
        <v>0</v>
      </c>
      <c r="T117" s="480"/>
      <c r="U117" s="483">
        <v>94136</v>
      </c>
      <c r="V117" s="483">
        <v>820038</v>
      </c>
      <c r="W117" s="91">
        <v>34151</v>
      </c>
      <c r="X117" s="91">
        <v>5232</v>
      </c>
      <c r="Y117" s="479">
        <v>0</v>
      </c>
      <c r="Z117" s="91">
        <v>55394</v>
      </c>
    </row>
    <row r="118" spans="1:26" ht="12.75" x14ac:dyDescent="0.2">
      <c r="A118" s="474"/>
      <c r="B118" s="474"/>
      <c r="C118" s="475"/>
      <c r="D118" s="475"/>
      <c r="E118" s="475"/>
      <c r="F118" s="474"/>
      <c r="G118" s="475"/>
      <c r="H118" s="91"/>
      <c r="I118" s="477"/>
      <c r="J118" s="478"/>
      <c r="K118" s="478"/>
      <c r="L118" s="479"/>
      <c r="M118" s="480"/>
      <c r="N118" s="481"/>
      <c r="O118" s="479"/>
      <c r="P118" s="482"/>
      <c r="Q118" s="479"/>
      <c r="R118" s="481"/>
      <c r="S118" s="481"/>
      <c r="T118" s="480"/>
      <c r="U118" s="483"/>
      <c r="V118" s="483"/>
      <c r="W118" s="91"/>
      <c r="X118" s="91"/>
      <c r="Y118" s="479"/>
      <c r="Z118" s="91"/>
    </row>
    <row r="119" spans="1:26" ht="12.75" x14ac:dyDescent="0.2">
      <c r="A119" s="474" t="s">
        <v>425</v>
      </c>
      <c r="B119" s="474" t="s">
        <v>426</v>
      </c>
      <c r="C119" s="475" t="s">
        <v>411</v>
      </c>
      <c r="D119" s="475">
        <v>9052</v>
      </c>
      <c r="E119" s="475">
        <v>90052</v>
      </c>
      <c r="F119" s="474" t="s">
        <v>427</v>
      </c>
      <c r="G119" s="475" t="s">
        <v>428</v>
      </c>
      <c r="H119" s="91">
        <v>1932666</v>
      </c>
      <c r="I119" s="477">
        <v>15</v>
      </c>
      <c r="J119" s="478" t="s">
        <v>415</v>
      </c>
      <c r="K119" s="478" t="s">
        <v>416</v>
      </c>
      <c r="L119" s="479">
        <v>9</v>
      </c>
      <c r="M119" s="480"/>
      <c r="N119" s="481">
        <v>2.8</v>
      </c>
      <c r="O119" s="479">
        <v>0.14000000000000001</v>
      </c>
      <c r="P119" s="482">
        <v>78.069999999999993</v>
      </c>
      <c r="Q119" s="479">
        <v>3.8</v>
      </c>
      <c r="R119" s="481">
        <v>20.61</v>
      </c>
      <c r="S119" s="481">
        <v>0</v>
      </c>
      <c r="T119" s="480"/>
      <c r="U119" s="483">
        <v>162529</v>
      </c>
      <c r="V119" s="483">
        <v>1197411</v>
      </c>
      <c r="W119" s="91">
        <v>58089</v>
      </c>
      <c r="X119" s="91">
        <v>15338</v>
      </c>
      <c r="Y119" s="479">
        <v>0</v>
      </c>
      <c r="Z119" s="91">
        <v>195419</v>
      </c>
    </row>
    <row r="120" spans="1:26" ht="12.75" x14ac:dyDescent="0.2">
      <c r="A120" s="474" t="s">
        <v>425</v>
      </c>
      <c r="B120" s="474" t="s">
        <v>426</v>
      </c>
      <c r="C120" s="475" t="s">
        <v>411</v>
      </c>
      <c r="D120" s="475">
        <v>9052</v>
      </c>
      <c r="E120" s="475">
        <v>90052</v>
      </c>
      <c r="F120" s="474" t="s">
        <v>427</v>
      </c>
      <c r="G120" s="475" t="s">
        <v>428</v>
      </c>
      <c r="H120" s="91">
        <v>1932666</v>
      </c>
      <c r="I120" s="477">
        <v>15</v>
      </c>
      <c r="J120" s="478" t="s">
        <v>420</v>
      </c>
      <c r="K120" s="478" t="s">
        <v>416</v>
      </c>
      <c r="L120" s="479">
        <v>6</v>
      </c>
      <c r="M120" s="480"/>
      <c r="N120" s="481">
        <v>1.02</v>
      </c>
      <c r="O120" s="479">
        <v>0.12</v>
      </c>
      <c r="P120" s="482">
        <v>76.37</v>
      </c>
      <c r="Q120" s="479">
        <v>8.9</v>
      </c>
      <c r="R120" s="481">
        <v>8.56</v>
      </c>
      <c r="S120" s="481">
        <v>0</v>
      </c>
      <c r="T120" s="480"/>
      <c r="U120" s="483">
        <v>132810</v>
      </c>
      <c r="V120" s="483">
        <v>1111926</v>
      </c>
      <c r="W120" s="91">
        <v>129972</v>
      </c>
      <c r="X120" s="91">
        <v>14559</v>
      </c>
      <c r="Y120" s="479">
        <v>0</v>
      </c>
      <c r="Z120" s="91">
        <v>173434</v>
      </c>
    </row>
    <row r="121" spans="1:26" ht="12.75" x14ac:dyDescent="0.2">
      <c r="A121" s="474"/>
      <c r="B121" s="474"/>
      <c r="C121" s="475"/>
      <c r="D121" s="476"/>
      <c r="E121" s="475"/>
      <c r="F121" s="474"/>
      <c r="G121" s="475"/>
      <c r="H121" s="91"/>
      <c r="I121" s="477"/>
      <c r="J121" s="478"/>
      <c r="K121" s="478"/>
      <c r="L121" s="479"/>
      <c r="M121" s="480"/>
      <c r="N121" s="481"/>
      <c r="O121" s="479"/>
      <c r="P121" s="482"/>
      <c r="Q121" s="479"/>
      <c r="R121" s="481"/>
      <c r="S121" s="481"/>
      <c r="T121" s="480"/>
      <c r="U121" s="483"/>
      <c r="V121" s="483"/>
      <c r="W121" s="91"/>
      <c r="X121" s="91"/>
      <c r="Y121" s="479"/>
      <c r="Z121" s="91"/>
    </row>
    <row r="122" spans="1:26" ht="12.75" x14ac:dyDescent="0.2">
      <c r="A122" s="474" t="s">
        <v>597</v>
      </c>
      <c r="B122" s="474" t="s">
        <v>598</v>
      </c>
      <c r="C122" s="475" t="s">
        <v>411</v>
      </c>
      <c r="D122" s="476"/>
      <c r="E122" s="475">
        <v>90261</v>
      </c>
      <c r="F122" s="474" t="s">
        <v>427</v>
      </c>
      <c r="G122" s="475" t="s">
        <v>428</v>
      </c>
      <c r="H122" s="91">
        <v>12150996</v>
      </c>
      <c r="I122" s="477">
        <v>5</v>
      </c>
      <c r="J122" s="478" t="s">
        <v>415</v>
      </c>
      <c r="K122" s="478" t="s">
        <v>416</v>
      </c>
      <c r="L122" s="479">
        <v>5</v>
      </c>
      <c r="M122" s="480"/>
      <c r="N122" s="481">
        <v>0.28000000000000003</v>
      </c>
      <c r="O122" s="479">
        <v>0.01</v>
      </c>
      <c r="P122" s="482">
        <v>56.48</v>
      </c>
      <c r="Q122" s="479">
        <v>2.8</v>
      </c>
      <c r="R122" s="481">
        <v>20.149999999999999</v>
      </c>
      <c r="S122" s="481">
        <v>0</v>
      </c>
      <c r="T122" s="480"/>
      <c r="U122" s="483">
        <v>5473</v>
      </c>
      <c r="V122" s="483">
        <v>388039</v>
      </c>
      <c r="W122" s="91">
        <v>19258</v>
      </c>
      <c r="X122" s="91">
        <v>6870</v>
      </c>
      <c r="Y122" s="479">
        <v>0</v>
      </c>
      <c r="Z122" s="91">
        <v>58773</v>
      </c>
    </row>
    <row r="123" spans="1:26" ht="12.75" x14ac:dyDescent="0.2">
      <c r="A123" s="474"/>
      <c r="B123" s="474"/>
      <c r="C123" s="475"/>
      <c r="D123" s="476"/>
      <c r="E123" s="475"/>
      <c r="F123" s="474"/>
      <c r="G123" s="475"/>
      <c r="H123" s="91"/>
      <c r="I123" s="477"/>
      <c r="J123" s="478"/>
      <c r="K123" s="478"/>
      <c r="L123" s="479"/>
      <c r="M123" s="480"/>
      <c r="N123" s="481"/>
      <c r="O123" s="479"/>
      <c r="P123" s="482"/>
      <c r="Q123" s="479"/>
      <c r="R123" s="481"/>
      <c r="S123" s="481"/>
      <c r="T123" s="480"/>
      <c r="U123" s="483"/>
      <c r="V123" s="483"/>
      <c r="W123" s="91"/>
      <c r="X123" s="91"/>
      <c r="Y123" s="479"/>
      <c r="Z123" s="91"/>
    </row>
    <row r="124" spans="1:26" ht="12.75" x14ac:dyDescent="0.2">
      <c r="A124" s="474" t="s">
        <v>649</v>
      </c>
      <c r="B124" s="474" t="s">
        <v>650</v>
      </c>
      <c r="C124" s="475" t="s">
        <v>411</v>
      </c>
      <c r="D124" s="476"/>
      <c r="E124" s="475">
        <v>90262</v>
      </c>
      <c r="F124" s="474" t="s">
        <v>427</v>
      </c>
      <c r="G124" s="475" t="s">
        <v>428</v>
      </c>
      <c r="H124" s="91">
        <v>12150996</v>
      </c>
      <c r="I124" s="477">
        <v>6</v>
      </c>
      <c r="J124" s="478" t="s">
        <v>417</v>
      </c>
      <c r="K124" s="478" t="s">
        <v>416</v>
      </c>
      <c r="L124" s="479">
        <v>5</v>
      </c>
      <c r="M124" s="480"/>
      <c r="N124" s="481">
        <v>0.78</v>
      </c>
      <c r="O124" s="479">
        <v>0.05</v>
      </c>
      <c r="P124" s="482">
        <v>73.56</v>
      </c>
      <c r="Q124" s="479">
        <v>4.5999999999999996</v>
      </c>
      <c r="R124" s="481">
        <v>16.12</v>
      </c>
      <c r="S124" s="481">
        <v>0</v>
      </c>
      <c r="T124" s="480"/>
      <c r="U124" s="483">
        <v>4092</v>
      </c>
      <c r="V124" s="483">
        <v>85034</v>
      </c>
      <c r="W124" s="91">
        <v>5276</v>
      </c>
      <c r="X124" s="91">
        <v>1156</v>
      </c>
      <c r="Y124" s="479">
        <v>0</v>
      </c>
      <c r="Z124" s="91">
        <v>17248</v>
      </c>
    </row>
    <row r="125" spans="1:26" ht="12.75" x14ac:dyDescent="0.2">
      <c r="A125" s="474" t="s">
        <v>649</v>
      </c>
      <c r="B125" s="474" t="s">
        <v>650</v>
      </c>
      <c r="C125" s="475" t="s">
        <v>411</v>
      </c>
      <c r="D125" s="476"/>
      <c r="E125" s="475">
        <v>90262</v>
      </c>
      <c r="F125" s="474" t="s">
        <v>427</v>
      </c>
      <c r="G125" s="475" t="s">
        <v>428</v>
      </c>
      <c r="H125" s="91">
        <v>12150996</v>
      </c>
      <c r="I125" s="477">
        <v>6</v>
      </c>
      <c r="J125" s="478" t="s">
        <v>420</v>
      </c>
      <c r="K125" s="478" t="s">
        <v>416</v>
      </c>
      <c r="L125" s="479">
        <v>1</v>
      </c>
      <c r="M125" s="480"/>
      <c r="N125" s="481">
        <v>0</v>
      </c>
      <c r="O125" s="479">
        <v>0</v>
      </c>
      <c r="P125" s="482">
        <v>53.86</v>
      </c>
      <c r="Q125" s="479">
        <v>35</v>
      </c>
      <c r="R125" s="481">
        <v>1.54</v>
      </c>
      <c r="S125" s="481">
        <v>0</v>
      </c>
      <c r="T125" s="480"/>
      <c r="U125" s="483">
        <v>0</v>
      </c>
      <c r="V125" s="483">
        <v>180153</v>
      </c>
      <c r="W125" s="91">
        <v>117157</v>
      </c>
      <c r="X125" s="91">
        <v>3345</v>
      </c>
      <c r="Y125" s="479">
        <v>0</v>
      </c>
      <c r="Z125" s="91">
        <v>34548</v>
      </c>
    </row>
    <row r="126" spans="1:26" ht="12.75" x14ac:dyDescent="0.2">
      <c r="A126" s="474"/>
      <c r="B126" s="474"/>
      <c r="C126" s="475"/>
      <c r="D126" s="475"/>
      <c r="E126" s="475"/>
      <c r="F126" s="474"/>
      <c r="G126" s="475"/>
      <c r="H126" s="91"/>
      <c r="I126" s="477"/>
      <c r="J126" s="478"/>
      <c r="K126" s="478"/>
      <c r="L126" s="479"/>
      <c r="M126" s="480"/>
      <c r="N126" s="481"/>
      <c r="O126" s="479"/>
      <c r="P126" s="482"/>
      <c r="Q126" s="479"/>
      <c r="R126" s="481"/>
      <c r="S126" s="481"/>
      <c r="T126" s="480"/>
      <c r="U126" s="483"/>
      <c r="V126" s="483"/>
      <c r="W126" s="91"/>
      <c r="X126" s="91"/>
      <c r="Y126" s="91"/>
      <c r="Z126" s="91"/>
    </row>
    <row r="127" spans="1:26" ht="12.75" x14ac:dyDescent="0.2">
      <c r="A127" s="474" t="s">
        <v>932</v>
      </c>
      <c r="B127" s="474" t="s">
        <v>531</v>
      </c>
      <c r="C127" s="475" t="s">
        <v>411</v>
      </c>
      <c r="D127" s="475">
        <v>9039</v>
      </c>
      <c r="E127" s="475">
        <v>90039</v>
      </c>
      <c r="F127" s="474" t="s">
        <v>427</v>
      </c>
      <c r="G127" s="475" t="s">
        <v>413</v>
      </c>
      <c r="H127" s="91">
        <v>12150996</v>
      </c>
      <c r="I127" s="477">
        <v>46</v>
      </c>
      <c r="J127" s="478" t="s">
        <v>420</v>
      </c>
      <c r="K127" s="478" t="s">
        <v>419</v>
      </c>
      <c r="L127" s="479">
        <v>44</v>
      </c>
      <c r="M127" s="480"/>
      <c r="N127" s="481">
        <v>0.63</v>
      </c>
      <c r="O127" s="479">
        <v>0.13</v>
      </c>
      <c r="P127" s="482">
        <v>138.21</v>
      </c>
      <c r="Q127" s="479">
        <v>29.1</v>
      </c>
      <c r="R127" s="481">
        <v>4.75</v>
      </c>
      <c r="S127" s="481">
        <v>1.44</v>
      </c>
      <c r="T127" s="480"/>
      <c r="U127" s="483">
        <v>3041100</v>
      </c>
      <c r="V127" s="483">
        <v>23125119</v>
      </c>
      <c r="W127" s="91">
        <v>4864138</v>
      </c>
      <c r="X127" s="91">
        <v>167316</v>
      </c>
      <c r="Y127" s="91">
        <v>16103312</v>
      </c>
      <c r="Z127" s="91">
        <v>1658631</v>
      </c>
    </row>
    <row r="128" spans="1:26" ht="12.75" x14ac:dyDescent="0.2">
      <c r="A128" s="474" t="s">
        <v>932</v>
      </c>
      <c r="B128" s="474" t="s">
        <v>531</v>
      </c>
      <c r="C128" s="475" t="s">
        <v>411</v>
      </c>
      <c r="D128" s="475">
        <v>9039</v>
      </c>
      <c r="E128" s="475">
        <v>90039</v>
      </c>
      <c r="F128" s="474" t="s">
        <v>427</v>
      </c>
      <c r="G128" s="475" t="s">
        <v>413</v>
      </c>
      <c r="H128" s="91">
        <v>12150996</v>
      </c>
      <c r="I128" s="477">
        <v>46</v>
      </c>
      <c r="J128" s="478" t="s">
        <v>415</v>
      </c>
      <c r="K128" s="478" t="s">
        <v>419</v>
      </c>
      <c r="L128" s="479">
        <v>2</v>
      </c>
      <c r="M128" s="480"/>
      <c r="N128" s="481">
        <v>0.4</v>
      </c>
      <c r="O128" s="479">
        <v>0.01</v>
      </c>
      <c r="P128" s="482">
        <v>121.96</v>
      </c>
      <c r="Q128" s="479">
        <v>4</v>
      </c>
      <c r="R128" s="481">
        <v>30.74</v>
      </c>
      <c r="S128" s="481">
        <v>14.91</v>
      </c>
      <c r="T128" s="480"/>
      <c r="U128" s="483">
        <v>3453</v>
      </c>
      <c r="V128" s="483">
        <v>268306</v>
      </c>
      <c r="W128" s="91">
        <v>8727</v>
      </c>
      <c r="X128" s="91">
        <v>2200</v>
      </c>
      <c r="Y128" s="91">
        <v>17996</v>
      </c>
      <c r="Z128" s="91">
        <v>21106</v>
      </c>
    </row>
    <row r="129" spans="1:26" ht="12.75" x14ac:dyDescent="0.2">
      <c r="A129" s="474"/>
      <c r="B129" s="474"/>
      <c r="C129" s="475"/>
      <c r="D129" s="475"/>
      <c r="E129" s="475"/>
      <c r="F129" s="474"/>
      <c r="G129" s="475"/>
      <c r="H129" s="91"/>
      <c r="I129" s="477"/>
      <c r="J129" s="478"/>
      <c r="K129" s="478"/>
      <c r="L129" s="479"/>
      <c r="M129" s="480"/>
      <c r="N129" s="481"/>
      <c r="O129" s="479"/>
      <c r="P129" s="482"/>
      <c r="Q129" s="479"/>
      <c r="R129" s="481"/>
      <c r="S129" s="481"/>
      <c r="T129" s="480"/>
      <c r="U129" s="483"/>
      <c r="V129" s="483"/>
      <c r="W129" s="91"/>
      <c r="X129" s="91"/>
      <c r="Y129" s="91"/>
      <c r="Z129" s="91"/>
    </row>
    <row r="130" spans="1:26" ht="12.75" x14ac:dyDescent="0.2">
      <c r="A130" s="474" t="s">
        <v>933</v>
      </c>
      <c r="B130" s="474" t="s">
        <v>934</v>
      </c>
      <c r="C130" s="475" t="s">
        <v>411</v>
      </c>
      <c r="D130" s="475">
        <v>9142</v>
      </c>
      <c r="E130" s="475">
        <v>90142</v>
      </c>
      <c r="F130" s="474" t="s">
        <v>935</v>
      </c>
      <c r="G130" s="475" t="s">
        <v>413</v>
      </c>
      <c r="H130" s="91">
        <v>72794</v>
      </c>
      <c r="I130" s="477">
        <v>35</v>
      </c>
      <c r="J130" s="478" t="s">
        <v>420</v>
      </c>
      <c r="K130" s="478" t="s">
        <v>419</v>
      </c>
      <c r="L130" s="479">
        <v>35</v>
      </c>
      <c r="M130" s="480"/>
      <c r="N130" s="481">
        <v>0.81</v>
      </c>
      <c r="O130" s="479">
        <v>0.56000000000000005</v>
      </c>
      <c r="P130" s="482">
        <v>73.42</v>
      </c>
      <c r="Q130" s="479">
        <v>50.7</v>
      </c>
      <c r="R130" s="481">
        <v>1.45</v>
      </c>
      <c r="S130" s="481">
        <v>0.67</v>
      </c>
      <c r="T130" s="480"/>
      <c r="U130" s="483">
        <v>3267620</v>
      </c>
      <c r="V130" s="483">
        <v>5819026</v>
      </c>
      <c r="W130" s="91">
        <v>4021956</v>
      </c>
      <c r="X130" s="91">
        <v>79258</v>
      </c>
      <c r="Y130" s="91">
        <v>8674173</v>
      </c>
      <c r="Z130" s="91">
        <v>835743</v>
      </c>
    </row>
    <row r="131" spans="1:26" ht="12.75" x14ac:dyDescent="0.2">
      <c r="A131" s="474" t="s">
        <v>936</v>
      </c>
      <c r="B131" s="474" t="s">
        <v>934</v>
      </c>
      <c r="C131" s="475" t="s">
        <v>411</v>
      </c>
      <c r="D131" s="475">
        <v>9167</v>
      </c>
      <c r="E131" s="475">
        <v>90167</v>
      </c>
      <c r="F131" s="474" t="s">
        <v>427</v>
      </c>
      <c r="G131" s="475" t="s">
        <v>428</v>
      </c>
      <c r="H131" s="91">
        <v>72794</v>
      </c>
      <c r="I131" s="477">
        <v>3</v>
      </c>
      <c r="J131" s="478" t="s">
        <v>415</v>
      </c>
      <c r="K131" s="478" t="s">
        <v>419</v>
      </c>
      <c r="L131" s="479">
        <v>3</v>
      </c>
      <c r="M131" s="480"/>
      <c r="N131" s="481">
        <v>1.84</v>
      </c>
      <c r="O131" s="479">
        <v>0.05</v>
      </c>
      <c r="P131" s="482">
        <v>127.97</v>
      </c>
      <c r="Q131" s="479">
        <v>3.3</v>
      </c>
      <c r="R131" s="481">
        <v>38.479999999999997</v>
      </c>
      <c r="S131" s="481">
        <v>0</v>
      </c>
      <c r="T131" s="480"/>
      <c r="U131" s="483">
        <v>33531</v>
      </c>
      <c r="V131" s="483">
        <v>700232</v>
      </c>
      <c r="W131" s="91">
        <v>18197</v>
      </c>
      <c r="X131" s="91">
        <v>5472</v>
      </c>
      <c r="Y131" s="479">
        <v>0</v>
      </c>
      <c r="Z131" s="91">
        <v>71032</v>
      </c>
    </row>
    <row r="132" spans="1:26" ht="12.75" x14ac:dyDescent="0.2">
      <c r="A132" s="474"/>
      <c r="B132" s="474"/>
      <c r="C132" s="475"/>
      <c r="D132" s="475"/>
      <c r="E132" s="475"/>
      <c r="F132" s="474"/>
      <c r="G132" s="475"/>
      <c r="H132" s="91"/>
      <c r="I132" s="477"/>
      <c r="J132" s="478"/>
      <c r="K132" s="478"/>
      <c r="L132" s="479"/>
      <c r="M132" s="480"/>
      <c r="N132" s="481"/>
      <c r="O132" s="479"/>
      <c r="P132" s="482"/>
      <c r="Q132" s="479"/>
      <c r="R132" s="481"/>
      <c r="S132" s="481"/>
      <c r="T132" s="480"/>
      <c r="U132" s="483"/>
      <c r="V132" s="483"/>
      <c r="W132" s="91"/>
      <c r="X132" s="91"/>
      <c r="Y132" s="479"/>
      <c r="Z132" s="91"/>
    </row>
    <row r="133" spans="1:26" ht="12.75" x14ac:dyDescent="0.2">
      <c r="A133" s="474" t="s">
        <v>937</v>
      </c>
      <c r="B133" s="474" t="s">
        <v>938</v>
      </c>
      <c r="C133" s="475" t="s">
        <v>411</v>
      </c>
      <c r="D133" s="475">
        <v>9238</v>
      </c>
      <c r="E133" s="475">
        <v>90238</v>
      </c>
      <c r="F133" s="474" t="s">
        <v>427</v>
      </c>
      <c r="G133" s="475" t="s">
        <v>428</v>
      </c>
      <c r="H133" s="91">
        <v>54372</v>
      </c>
      <c r="I133" s="477">
        <v>9</v>
      </c>
      <c r="J133" s="478" t="s">
        <v>415</v>
      </c>
      <c r="K133" s="478" t="s">
        <v>419</v>
      </c>
      <c r="L133" s="479">
        <v>4</v>
      </c>
      <c r="M133" s="480"/>
      <c r="N133" s="481">
        <v>6.62</v>
      </c>
      <c r="O133" s="479">
        <v>0.11</v>
      </c>
      <c r="P133" s="482">
        <v>112.34</v>
      </c>
      <c r="Q133" s="479">
        <v>1.9</v>
      </c>
      <c r="R133" s="481">
        <v>60.66</v>
      </c>
      <c r="S133" s="481">
        <v>0</v>
      </c>
      <c r="T133" s="480"/>
      <c r="U133" s="483">
        <v>75245</v>
      </c>
      <c r="V133" s="483">
        <v>689762</v>
      </c>
      <c r="W133" s="91">
        <v>11371</v>
      </c>
      <c r="X133" s="91">
        <v>6140</v>
      </c>
      <c r="Y133" s="479">
        <v>0</v>
      </c>
      <c r="Z133" s="91">
        <v>42252</v>
      </c>
    </row>
    <row r="134" spans="1:26" ht="12.75" x14ac:dyDescent="0.2">
      <c r="A134" s="474" t="s">
        <v>937</v>
      </c>
      <c r="B134" s="474" t="s">
        <v>938</v>
      </c>
      <c r="C134" s="475" t="s">
        <v>411</v>
      </c>
      <c r="D134" s="475">
        <v>9238</v>
      </c>
      <c r="E134" s="475">
        <v>90238</v>
      </c>
      <c r="F134" s="474" t="s">
        <v>427</v>
      </c>
      <c r="G134" s="475" t="s">
        <v>428</v>
      </c>
      <c r="H134" s="91">
        <v>54372</v>
      </c>
      <c r="I134" s="477">
        <v>9</v>
      </c>
      <c r="J134" s="478" t="s">
        <v>420</v>
      </c>
      <c r="K134" s="478" t="s">
        <v>419</v>
      </c>
      <c r="L134" s="479">
        <v>4</v>
      </c>
      <c r="M134" s="480"/>
      <c r="N134" s="481">
        <v>0.77</v>
      </c>
      <c r="O134" s="479">
        <v>0.08</v>
      </c>
      <c r="P134" s="482">
        <v>91.91</v>
      </c>
      <c r="Q134" s="479">
        <v>9</v>
      </c>
      <c r="R134" s="481">
        <v>10.23</v>
      </c>
      <c r="S134" s="481">
        <v>0</v>
      </c>
      <c r="T134" s="480"/>
      <c r="U134" s="483">
        <v>67696</v>
      </c>
      <c r="V134" s="483">
        <v>895794</v>
      </c>
      <c r="W134" s="91">
        <v>87542</v>
      </c>
      <c r="X134" s="91">
        <v>9746</v>
      </c>
      <c r="Y134" s="479">
        <v>0</v>
      </c>
      <c r="Z134" s="91">
        <v>110042</v>
      </c>
    </row>
    <row r="135" spans="1:26" ht="12.75" x14ac:dyDescent="0.2">
      <c r="A135" s="474" t="s">
        <v>937</v>
      </c>
      <c r="B135" s="474" t="s">
        <v>938</v>
      </c>
      <c r="C135" s="475" t="s">
        <v>411</v>
      </c>
      <c r="D135" s="475">
        <v>9238</v>
      </c>
      <c r="E135" s="475">
        <v>90238</v>
      </c>
      <c r="F135" s="474" t="s">
        <v>427</v>
      </c>
      <c r="G135" s="475" t="s">
        <v>428</v>
      </c>
      <c r="H135" s="91">
        <v>54372</v>
      </c>
      <c r="I135" s="477">
        <v>9</v>
      </c>
      <c r="J135" s="478" t="s">
        <v>424</v>
      </c>
      <c r="K135" s="478" t="s">
        <v>419</v>
      </c>
      <c r="L135" s="479">
        <v>1</v>
      </c>
      <c r="M135" s="480"/>
      <c r="N135" s="481">
        <v>3.16</v>
      </c>
      <c r="O135" s="479">
        <v>0.04</v>
      </c>
      <c r="P135" s="482">
        <v>103.53</v>
      </c>
      <c r="Q135" s="479">
        <v>1.4</v>
      </c>
      <c r="R135" s="481">
        <v>74.489999999999995</v>
      </c>
      <c r="S135" s="481">
        <v>0</v>
      </c>
      <c r="T135" s="480"/>
      <c r="U135" s="483">
        <v>8738</v>
      </c>
      <c r="V135" s="483">
        <v>206034</v>
      </c>
      <c r="W135" s="91">
        <v>2766</v>
      </c>
      <c r="X135" s="91">
        <v>1990</v>
      </c>
      <c r="Y135" s="479">
        <v>0</v>
      </c>
      <c r="Z135" s="91">
        <v>52666</v>
      </c>
    </row>
    <row r="136" spans="1:26" ht="12.75" x14ac:dyDescent="0.2">
      <c r="A136" s="474"/>
      <c r="B136" s="474"/>
      <c r="C136" s="475"/>
      <c r="D136" s="475"/>
      <c r="E136" s="475"/>
      <c r="F136" s="474"/>
      <c r="G136" s="475"/>
      <c r="H136" s="91"/>
      <c r="I136" s="477"/>
      <c r="J136" s="478"/>
      <c r="K136" s="478"/>
      <c r="L136" s="479"/>
      <c r="M136" s="480"/>
      <c r="N136" s="481"/>
      <c r="O136" s="479"/>
      <c r="P136" s="482"/>
      <c r="Q136" s="479"/>
      <c r="R136" s="481"/>
      <c r="S136" s="481"/>
      <c r="T136" s="480"/>
      <c r="U136" s="483"/>
      <c r="V136" s="483"/>
      <c r="W136" s="91"/>
      <c r="X136" s="91"/>
      <c r="Y136" s="91"/>
      <c r="Z136" s="91"/>
    </row>
    <row r="137" spans="1:26" ht="12.75" x14ac:dyDescent="0.2">
      <c r="A137" s="474" t="s">
        <v>939</v>
      </c>
      <c r="B137" s="474" t="s">
        <v>940</v>
      </c>
      <c r="C137" s="475" t="s">
        <v>411</v>
      </c>
      <c r="D137" s="475">
        <v>9229</v>
      </c>
      <c r="E137" s="475">
        <v>90229</v>
      </c>
      <c r="F137" s="474" t="s">
        <v>412</v>
      </c>
      <c r="G137" s="475" t="s">
        <v>413</v>
      </c>
      <c r="H137" s="91">
        <v>1723634</v>
      </c>
      <c r="I137" s="477">
        <v>34</v>
      </c>
      <c r="J137" s="478" t="s">
        <v>420</v>
      </c>
      <c r="K137" s="478" t="s">
        <v>419</v>
      </c>
      <c r="L137" s="479">
        <v>7</v>
      </c>
      <c r="M137" s="480"/>
      <c r="N137" s="481">
        <v>1.28</v>
      </c>
      <c r="O137" s="479">
        <v>0.06</v>
      </c>
      <c r="P137" s="482">
        <v>137.88</v>
      </c>
      <c r="Q137" s="479">
        <v>6.1</v>
      </c>
      <c r="R137" s="481">
        <v>22.72</v>
      </c>
      <c r="S137" s="481">
        <v>2.3199999999999998</v>
      </c>
      <c r="T137" s="480"/>
      <c r="U137" s="483">
        <v>227680</v>
      </c>
      <c r="V137" s="483">
        <v>4030651</v>
      </c>
      <c r="W137" s="91">
        <v>177436</v>
      </c>
      <c r="X137" s="91">
        <v>29234</v>
      </c>
      <c r="Y137" s="91">
        <v>1739527</v>
      </c>
      <c r="Z137" s="91">
        <v>544447</v>
      </c>
    </row>
    <row r="138" spans="1:26" ht="12.75" x14ac:dyDescent="0.2">
      <c r="A138" s="474" t="s">
        <v>939</v>
      </c>
      <c r="B138" s="474" t="s">
        <v>940</v>
      </c>
      <c r="C138" s="475" t="s">
        <v>411</v>
      </c>
      <c r="D138" s="475">
        <v>9229</v>
      </c>
      <c r="E138" s="475">
        <v>90229</v>
      </c>
      <c r="F138" s="474" t="s">
        <v>412</v>
      </c>
      <c r="G138" s="475" t="s">
        <v>413</v>
      </c>
      <c r="H138" s="91">
        <v>1723634</v>
      </c>
      <c r="I138" s="477">
        <v>34</v>
      </c>
      <c r="J138" s="478" t="s">
        <v>415</v>
      </c>
      <c r="K138" s="478" t="s">
        <v>419</v>
      </c>
      <c r="L138" s="479">
        <v>15</v>
      </c>
      <c r="M138" s="480"/>
      <c r="N138" s="481">
        <v>10.61</v>
      </c>
      <c r="O138" s="479">
        <v>0.21</v>
      </c>
      <c r="P138" s="482">
        <v>148.91</v>
      </c>
      <c r="Q138" s="479">
        <v>2.9</v>
      </c>
      <c r="R138" s="481">
        <v>51.62</v>
      </c>
      <c r="S138" s="481">
        <v>4.68</v>
      </c>
      <c r="T138" s="480"/>
      <c r="U138" s="483">
        <v>516075</v>
      </c>
      <c r="V138" s="483">
        <v>2511892</v>
      </c>
      <c r="W138" s="91">
        <v>48659</v>
      </c>
      <c r="X138" s="91">
        <v>16869</v>
      </c>
      <c r="Y138" s="91">
        <v>536601</v>
      </c>
      <c r="Z138" s="91">
        <v>332161</v>
      </c>
    </row>
    <row r="139" spans="1:26" ht="12.75" x14ac:dyDescent="0.2">
      <c r="A139" s="474" t="s">
        <v>939</v>
      </c>
      <c r="B139" s="474" t="s">
        <v>940</v>
      </c>
      <c r="C139" s="475" t="s">
        <v>411</v>
      </c>
      <c r="D139" s="475">
        <v>9229</v>
      </c>
      <c r="E139" s="475">
        <v>90229</v>
      </c>
      <c r="F139" s="474" t="s">
        <v>412</v>
      </c>
      <c r="G139" s="475" t="s">
        <v>413</v>
      </c>
      <c r="H139" s="91">
        <v>1723634</v>
      </c>
      <c r="I139" s="477">
        <v>34</v>
      </c>
      <c r="J139" s="478" t="s">
        <v>424</v>
      </c>
      <c r="K139" s="478" t="s">
        <v>419</v>
      </c>
      <c r="L139" s="479">
        <v>12</v>
      </c>
      <c r="M139" s="480"/>
      <c r="N139" s="481">
        <v>5.3</v>
      </c>
      <c r="O139" s="479">
        <v>0.44</v>
      </c>
      <c r="P139" s="482">
        <v>196.13</v>
      </c>
      <c r="Q139" s="479">
        <v>16.3</v>
      </c>
      <c r="R139" s="481">
        <v>12.02</v>
      </c>
      <c r="S139" s="481">
        <v>0.39</v>
      </c>
      <c r="T139" s="480"/>
      <c r="U139" s="483">
        <v>774114</v>
      </c>
      <c r="V139" s="483">
        <v>1753633</v>
      </c>
      <c r="W139" s="91">
        <v>145949</v>
      </c>
      <c r="X139" s="91">
        <v>8941</v>
      </c>
      <c r="Y139" s="91">
        <v>4524872</v>
      </c>
      <c r="Z139" s="91">
        <v>274399</v>
      </c>
    </row>
    <row r="140" spans="1:26" ht="12.75" x14ac:dyDescent="0.2">
      <c r="A140" s="474"/>
      <c r="B140" s="474"/>
      <c r="C140" s="475"/>
      <c r="D140" s="475"/>
      <c r="E140" s="475"/>
      <c r="F140" s="474"/>
      <c r="G140" s="475"/>
      <c r="H140" s="479"/>
      <c r="I140" s="477"/>
      <c r="J140" s="478"/>
      <c r="K140" s="478"/>
      <c r="L140" s="479"/>
      <c r="M140" s="480"/>
      <c r="N140" s="481"/>
      <c r="O140" s="479"/>
      <c r="P140" s="482"/>
      <c r="Q140" s="479"/>
      <c r="R140" s="481"/>
      <c r="S140" s="481"/>
      <c r="T140" s="480"/>
      <c r="U140" s="483"/>
      <c r="V140" s="483"/>
      <c r="W140" s="91"/>
      <c r="X140" s="91"/>
      <c r="Y140" s="479"/>
      <c r="Z140" s="91"/>
    </row>
    <row r="141" spans="1:26" ht="12.75" x14ac:dyDescent="0.2">
      <c r="A141" s="474" t="s">
        <v>943</v>
      </c>
      <c r="B141" s="474" t="s">
        <v>944</v>
      </c>
      <c r="C141" s="475" t="s">
        <v>411</v>
      </c>
      <c r="D141" s="475" t="s">
        <v>945</v>
      </c>
      <c r="E141" s="475" t="s">
        <v>946</v>
      </c>
      <c r="F141" s="474" t="s">
        <v>427</v>
      </c>
      <c r="G141" s="475" t="s">
        <v>864</v>
      </c>
      <c r="H141" s="479">
        <v>0</v>
      </c>
      <c r="I141" s="477">
        <v>6</v>
      </c>
      <c r="J141" s="478" t="s">
        <v>420</v>
      </c>
      <c r="K141" s="478" t="s">
        <v>419</v>
      </c>
      <c r="L141" s="479">
        <v>4</v>
      </c>
      <c r="M141" s="480"/>
      <c r="N141" s="481">
        <v>2.79</v>
      </c>
      <c r="O141" s="479">
        <v>7.0000000000000007E-2</v>
      </c>
      <c r="P141" s="482">
        <v>65.930000000000007</v>
      </c>
      <c r="Q141" s="479">
        <v>1.5</v>
      </c>
      <c r="R141" s="481">
        <v>42.55</v>
      </c>
      <c r="S141" s="481">
        <v>0</v>
      </c>
      <c r="T141" s="480"/>
      <c r="U141" s="483">
        <v>54378</v>
      </c>
      <c r="V141" s="483">
        <v>830506</v>
      </c>
      <c r="W141" s="91">
        <v>19520</v>
      </c>
      <c r="X141" s="91">
        <v>12597</v>
      </c>
      <c r="Y141" s="479">
        <v>0</v>
      </c>
      <c r="Z141" s="91">
        <v>180032</v>
      </c>
    </row>
    <row r="142" spans="1:26" ht="12.75" x14ac:dyDescent="0.2">
      <c r="A142" s="474" t="s">
        <v>943</v>
      </c>
      <c r="B142" s="474" t="s">
        <v>944</v>
      </c>
      <c r="C142" s="475" t="s">
        <v>411</v>
      </c>
      <c r="D142" s="475" t="s">
        <v>945</v>
      </c>
      <c r="E142" s="475" t="s">
        <v>946</v>
      </c>
      <c r="F142" s="474" t="s">
        <v>427</v>
      </c>
      <c r="G142" s="475" t="s">
        <v>864</v>
      </c>
      <c r="H142" s="479">
        <v>0</v>
      </c>
      <c r="I142" s="477">
        <v>6</v>
      </c>
      <c r="J142" s="478" t="s">
        <v>415</v>
      </c>
      <c r="K142" s="478" t="s">
        <v>419</v>
      </c>
      <c r="L142" s="479">
        <v>2</v>
      </c>
      <c r="M142" s="480"/>
      <c r="N142" s="481">
        <v>1.27</v>
      </c>
      <c r="O142" s="479">
        <v>0.23</v>
      </c>
      <c r="P142" s="482">
        <v>38.270000000000003</v>
      </c>
      <c r="Q142" s="479">
        <v>7.1</v>
      </c>
      <c r="R142" s="481">
        <v>5.42</v>
      </c>
      <c r="S142" s="481">
        <v>0</v>
      </c>
      <c r="T142" s="480"/>
      <c r="U142" s="483">
        <v>21076</v>
      </c>
      <c r="V142" s="483">
        <v>90232</v>
      </c>
      <c r="W142" s="91">
        <v>16645</v>
      </c>
      <c r="X142" s="91">
        <v>2358</v>
      </c>
      <c r="Y142" s="479">
        <v>0</v>
      </c>
      <c r="Z142" s="91">
        <v>19555</v>
      </c>
    </row>
    <row r="143" spans="1:26" ht="12.75" x14ac:dyDescent="0.2">
      <c r="A143" s="474"/>
      <c r="B143" s="474"/>
      <c r="C143" s="475"/>
      <c r="D143" s="475"/>
      <c r="E143" s="475"/>
      <c r="F143" s="474"/>
      <c r="G143" s="475"/>
      <c r="H143" s="479"/>
      <c r="I143" s="477"/>
      <c r="J143" s="478"/>
      <c r="K143" s="478"/>
      <c r="L143" s="479"/>
      <c r="M143" s="480"/>
      <c r="N143" s="481"/>
      <c r="O143" s="479"/>
      <c r="P143" s="482"/>
      <c r="Q143" s="479"/>
      <c r="R143" s="481"/>
      <c r="S143" s="481"/>
      <c r="T143" s="480"/>
      <c r="U143" s="483"/>
      <c r="V143" s="483"/>
      <c r="W143" s="91"/>
      <c r="X143" s="91"/>
      <c r="Y143" s="479"/>
      <c r="Z143" s="91"/>
    </row>
    <row r="144" spans="1:26" ht="12.75" x14ac:dyDescent="0.2">
      <c r="A144" s="474" t="s">
        <v>947</v>
      </c>
      <c r="B144" s="474" t="s">
        <v>948</v>
      </c>
      <c r="C144" s="475" t="s">
        <v>411</v>
      </c>
      <c r="D144" s="475" t="s">
        <v>949</v>
      </c>
      <c r="E144" s="475" t="s">
        <v>950</v>
      </c>
      <c r="F144" s="474" t="s">
        <v>427</v>
      </c>
      <c r="G144" s="475" t="s">
        <v>864</v>
      </c>
      <c r="H144" s="479">
        <v>0</v>
      </c>
      <c r="I144" s="477">
        <v>10</v>
      </c>
      <c r="J144" s="478" t="s">
        <v>415</v>
      </c>
      <c r="K144" s="478" t="s">
        <v>419</v>
      </c>
      <c r="L144" s="479">
        <v>10</v>
      </c>
      <c r="M144" s="480"/>
      <c r="N144" s="481">
        <v>1.74</v>
      </c>
      <c r="O144" s="479">
        <v>0.13</v>
      </c>
      <c r="P144" s="482">
        <v>76.180000000000007</v>
      </c>
      <c r="Q144" s="479">
        <v>5.9</v>
      </c>
      <c r="R144" s="481">
        <v>12.92</v>
      </c>
      <c r="S144" s="481">
        <v>0</v>
      </c>
      <c r="T144" s="480"/>
      <c r="U144" s="483">
        <v>111074</v>
      </c>
      <c r="V144" s="483">
        <v>825024</v>
      </c>
      <c r="W144" s="91">
        <v>63843</v>
      </c>
      <c r="X144" s="91">
        <v>10830</v>
      </c>
      <c r="Y144" s="479">
        <v>0</v>
      </c>
      <c r="Z144" s="91">
        <v>108182</v>
      </c>
    </row>
    <row r="145" spans="1:26" ht="12.75" x14ac:dyDescent="0.2">
      <c r="A145" s="474"/>
      <c r="B145" s="474"/>
      <c r="C145" s="475"/>
      <c r="D145" s="476"/>
      <c r="E145" s="475"/>
      <c r="F145" s="474"/>
      <c r="G145" s="475"/>
      <c r="H145" s="91"/>
      <c r="I145" s="477"/>
      <c r="J145" s="478"/>
      <c r="K145" s="478"/>
      <c r="L145" s="479"/>
      <c r="M145" s="480"/>
      <c r="N145" s="481"/>
      <c r="O145" s="479"/>
      <c r="P145" s="482"/>
      <c r="Q145" s="479"/>
      <c r="R145" s="481"/>
      <c r="S145" s="481"/>
      <c r="T145" s="480"/>
      <c r="U145" s="483"/>
      <c r="V145" s="483"/>
      <c r="W145" s="91"/>
      <c r="X145" s="91"/>
      <c r="Y145" s="479"/>
      <c r="Z145" s="91"/>
    </row>
    <row r="146" spans="1:26" ht="12.75" x14ac:dyDescent="0.2">
      <c r="A146" s="474" t="s">
        <v>599</v>
      </c>
      <c r="B146" s="474" t="s">
        <v>600</v>
      </c>
      <c r="C146" s="475" t="s">
        <v>411</v>
      </c>
      <c r="D146" s="476"/>
      <c r="E146" s="475">
        <v>90263</v>
      </c>
      <c r="F146" s="474" t="s">
        <v>427</v>
      </c>
      <c r="G146" s="475" t="s">
        <v>428</v>
      </c>
      <c r="H146" s="91">
        <v>12150996</v>
      </c>
      <c r="I146" s="477">
        <v>16</v>
      </c>
      <c r="J146" s="478" t="s">
        <v>420</v>
      </c>
      <c r="K146" s="478" t="s">
        <v>416</v>
      </c>
      <c r="L146" s="479">
        <v>6</v>
      </c>
      <c r="M146" s="480"/>
      <c r="N146" s="481">
        <v>0.36</v>
      </c>
      <c r="O146" s="479">
        <v>0.04</v>
      </c>
      <c r="P146" s="482">
        <v>88.32</v>
      </c>
      <c r="Q146" s="479">
        <v>10.8</v>
      </c>
      <c r="R146" s="481">
        <v>8.14</v>
      </c>
      <c r="S146" s="481">
        <v>0</v>
      </c>
      <c r="T146" s="480"/>
      <c r="U146" s="483">
        <v>43376</v>
      </c>
      <c r="V146" s="483">
        <v>981370</v>
      </c>
      <c r="W146" s="91">
        <v>120519</v>
      </c>
      <c r="X146" s="91">
        <v>11111</v>
      </c>
      <c r="Y146" s="479">
        <v>0</v>
      </c>
      <c r="Z146" s="91">
        <v>115807</v>
      </c>
    </row>
    <row r="147" spans="1:26" ht="12.75" x14ac:dyDescent="0.2">
      <c r="A147" s="474" t="s">
        <v>599</v>
      </c>
      <c r="B147" s="474" t="s">
        <v>600</v>
      </c>
      <c r="C147" s="475" t="s">
        <v>411</v>
      </c>
      <c r="D147" s="476"/>
      <c r="E147" s="475">
        <v>90263</v>
      </c>
      <c r="F147" s="474" t="s">
        <v>427</v>
      </c>
      <c r="G147" s="475" t="s">
        <v>428</v>
      </c>
      <c r="H147" s="91">
        <v>12150996</v>
      </c>
      <c r="I147" s="477">
        <v>16</v>
      </c>
      <c r="J147" s="478" t="s">
        <v>415</v>
      </c>
      <c r="K147" s="478" t="s">
        <v>419</v>
      </c>
      <c r="L147" s="479">
        <v>10</v>
      </c>
      <c r="M147" s="480"/>
      <c r="N147" s="481">
        <v>0.43</v>
      </c>
      <c r="O147" s="479">
        <v>0.01</v>
      </c>
      <c r="P147" s="482">
        <v>150.88</v>
      </c>
      <c r="Q147" s="479">
        <v>3</v>
      </c>
      <c r="R147" s="481">
        <v>49.79</v>
      </c>
      <c r="S147" s="481">
        <v>0</v>
      </c>
      <c r="T147" s="480"/>
      <c r="U147" s="483">
        <v>10293</v>
      </c>
      <c r="V147" s="483">
        <v>1185637</v>
      </c>
      <c r="W147" s="91">
        <v>23814</v>
      </c>
      <c r="X147" s="91">
        <v>7858</v>
      </c>
      <c r="Y147" s="479">
        <v>0</v>
      </c>
      <c r="Z147" s="91">
        <v>75729</v>
      </c>
    </row>
    <row r="148" spans="1:26" ht="12.75" x14ac:dyDescent="0.2">
      <c r="A148" s="474"/>
      <c r="B148" s="474"/>
      <c r="C148" s="475"/>
      <c r="D148" s="475"/>
      <c r="E148" s="475"/>
      <c r="F148" s="474"/>
      <c r="G148" s="475"/>
      <c r="H148" s="479"/>
      <c r="I148" s="477"/>
      <c r="J148" s="478"/>
      <c r="K148" s="478"/>
      <c r="L148" s="479"/>
      <c r="M148" s="480"/>
      <c r="N148" s="481"/>
      <c r="O148" s="479"/>
      <c r="P148" s="482"/>
      <c r="Q148" s="479"/>
      <c r="R148" s="481"/>
      <c r="S148" s="481"/>
      <c r="T148" s="480"/>
      <c r="U148" s="483"/>
      <c r="V148" s="483"/>
      <c r="W148" s="91"/>
      <c r="X148" s="91"/>
      <c r="Y148" s="479"/>
      <c r="Z148" s="91"/>
    </row>
    <row r="149" spans="1:26" ht="12.75" x14ac:dyDescent="0.2">
      <c r="A149" s="474" t="s">
        <v>954</v>
      </c>
      <c r="B149" s="474" t="s">
        <v>955</v>
      </c>
      <c r="C149" s="475" t="s">
        <v>411</v>
      </c>
      <c r="D149" s="475" t="s">
        <v>956</v>
      </c>
      <c r="E149" s="475" t="s">
        <v>957</v>
      </c>
      <c r="F149" s="474" t="s">
        <v>427</v>
      </c>
      <c r="G149" s="475" t="s">
        <v>864</v>
      </c>
      <c r="H149" s="479">
        <v>0</v>
      </c>
      <c r="I149" s="477">
        <v>4</v>
      </c>
      <c r="J149" s="478" t="s">
        <v>415</v>
      </c>
      <c r="K149" s="478" t="s">
        <v>419</v>
      </c>
      <c r="L149" s="479">
        <v>4</v>
      </c>
      <c r="M149" s="480"/>
      <c r="N149" s="481">
        <v>3.83</v>
      </c>
      <c r="O149" s="479">
        <v>0.1</v>
      </c>
      <c r="P149" s="482">
        <v>38.67</v>
      </c>
      <c r="Q149" s="479">
        <v>1</v>
      </c>
      <c r="R149" s="481">
        <v>39.29</v>
      </c>
      <c r="S149" s="481">
        <v>0</v>
      </c>
      <c r="T149" s="480"/>
      <c r="U149" s="483">
        <v>12239</v>
      </c>
      <c r="V149" s="483">
        <v>125479</v>
      </c>
      <c r="W149" s="91">
        <v>3194</v>
      </c>
      <c r="X149" s="91">
        <v>3245</v>
      </c>
      <c r="Y149" s="479">
        <v>0</v>
      </c>
      <c r="Z149" s="91">
        <v>71350</v>
      </c>
    </row>
    <row r="150" spans="1:26" ht="12.75" x14ac:dyDescent="0.2">
      <c r="A150" s="474"/>
      <c r="B150" s="474"/>
      <c r="C150" s="475"/>
      <c r="D150" s="476"/>
      <c r="E150" s="475"/>
      <c r="F150" s="474"/>
      <c r="G150" s="475"/>
      <c r="H150" s="91"/>
      <c r="I150" s="477"/>
      <c r="J150" s="478"/>
      <c r="K150" s="478"/>
      <c r="L150" s="479"/>
      <c r="M150" s="480"/>
      <c r="N150" s="481"/>
      <c r="O150" s="479"/>
      <c r="P150" s="482"/>
      <c r="Q150" s="479"/>
      <c r="R150" s="481"/>
      <c r="S150" s="481"/>
      <c r="T150" s="480"/>
      <c r="U150" s="483"/>
      <c r="V150" s="483"/>
      <c r="W150" s="91"/>
      <c r="X150" s="91"/>
      <c r="Y150" s="479"/>
      <c r="Z150" s="91"/>
    </row>
    <row r="151" spans="1:26" ht="12.75" x14ac:dyDescent="0.2">
      <c r="A151" s="474" t="s">
        <v>664</v>
      </c>
      <c r="B151" s="474" t="s">
        <v>665</v>
      </c>
      <c r="C151" s="475" t="s">
        <v>411</v>
      </c>
      <c r="D151" s="476"/>
      <c r="E151" s="475">
        <v>90264</v>
      </c>
      <c r="F151" s="474" t="s">
        <v>427</v>
      </c>
      <c r="G151" s="475" t="s">
        <v>428</v>
      </c>
      <c r="H151" s="91">
        <v>12150996</v>
      </c>
      <c r="I151" s="477">
        <v>2</v>
      </c>
      <c r="J151" s="478" t="s">
        <v>420</v>
      </c>
      <c r="K151" s="478" t="s">
        <v>419</v>
      </c>
      <c r="L151" s="479">
        <v>2</v>
      </c>
      <c r="M151" s="480"/>
      <c r="N151" s="481">
        <v>0</v>
      </c>
      <c r="O151" s="479">
        <v>0</v>
      </c>
      <c r="P151" s="482">
        <v>119.81</v>
      </c>
      <c r="Q151" s="479">
        <v>24.3</v>
      </c>
      <c r="R151" s="481">
        <v>4.93</v>
      </c>
      <c r="S151" s="481">
        <v>0</v>
      </c>
      <c r="T151" s="480"/>
      <c r="U151" s="483">
        <v>0</v>
      </c>
      <c r="V151" s="483">
        <v>809799</v>
      </c>
      <c r="W151" s="91">
        <v>164181</v>
      </c>
      <c r="X151" s="91">
        <v>6759</v>
      </c>
      <c r="Y151" s="479">
        <v>0</v>
      </c>
      <c r="Z151" s="91">
        <v>81471</v>
      </c>
    </row>
    <row r="152" spans="1:26" ht="12.75" x14ac:dyDescent="0.2">
      <c r="A152" s="474"/>
      <c r="B152" s="474"/>
      <c r="C152" s="475"/>
      <c r="D152" s="475"/>
      <c r="E152" s="475"/>
      <c r="F152" s="474"/>
      <c r="G152" s="475"/>
      <c r="H152" s="91"/>
      <c r="I152" s="477"/>
      <c r="J152" s="478"/>
      <c r="K152" s="478"/>
      <c r="L152" s="479"/>
      <c r="M152" s="480"/>
      <c r="N152" s="481"/>
      <c r="O152" s="479"/>
      <c r="P152" s="482"/>
      <c r="Q152" s="479"/>
      <c r="R152" s="481"/>
      <c r="S152" s="481"/>
      <c r="T152" s="480"/>
      <c r="U152" s="483"/>
      <c r="V152" s="483"/>
      <c r="W152" s="91"/>
      <c r="X152" s="91"/>
      <c r="Y152" s="91"/>
      <c r="Z152" s="91"/>
    </row>
    <row r="153" spans="1:26" ht="12.75" x14ac:dyDescent="0.2">
      <c r="A153" s="474" t="s">
        <v>958</v>
      </c>
      <c r="B153" s="474" t="s">
        <v>959</v>
      </c>
      <c r="C153" s="475" t="s">
        <v>411</v>
      </c>
      <c r="D153" s="475">
        <v>9226</v>
      </c>
      <c r="E153" s="475">
        <v>90226</v>
      </c>
      <c r="F153" s="474" t="s">
        <v>412</v>
      </c>
      <c r="G153" s="475" t="s">
        <v>413</v>
      </c>
      <c r="H153" s="91">
        <v>107672</v>
      </c>
      <c r="I153" s="477">
        <v>28</v>
      </c>
      <c r="J153" s="478" t="s">
        <v>420</v>
      </c>
      <c r="K153" s="478" t="s">
        <v>416</v>
      </c>
      <c r="L153" s="479">
        <v>18</v>
      </c>
      <c r="M153" s="480"/>
      <c r="N153" s="481">
        <v>0.82</v>
      </c>
      <c r="O153" s="479">
        <v>0.17</v>
      </c>
      <c r="P153" s="482">
        <v>84.92</v>
      </c>
      <c r="Q153" s="479">
        <v>17.600000000000001</v>
      </c>
      <c r="R153" s="481">
        <v>4.82</v>
      </c>
      <c r="S153" s="481">
        <v>0.49</v>
      </c>
      <c r="T153" s="480"/>
      <c r="U153" s="483">
        <v>634555</v>
      </c>
      <c r="V153" s="483">
        <v>3736912</v>
      </c>
      <c r="W153" s="91">
        <v>774947</v>
      </c>
      <c r="X153" s="91">
        <v>44004</v>
      </c>
      <c r="Y153" s="91">
        <v>7679725</v>
      </c>
      <c r="Z153" s="91">
        <v>883747</v>
      </c>
    </row>
    <row r="154" spans="1:26" ht="12.75" x14ac:dyDescent="0.2">
      <c r="A154" s="474" t="s">
        <v>958</v>
      </c>
      <c r="B154" s="474" t="s">
        <v>959</v>
      </c>
      <c r="C154" s="475" t="s">
        <v>411</v>
      </c>
      <c r="D154" s="475">
        <v>9226</v>
      </c>
      <c r="E154" s="475">
        <v>90226</v>
      </c>
      <c r="F154" s="474" t="s">
        <v>412</v>
      </c>
      <c r="G154" s="475" t="s">
        <v>413</v>
      </c>
      <c r="H154" s="91">
        <v>107672</v>
      </c>
      <c r="I154" s="477">
        <v>28</v>
      </c>
      <c r="J154" s="478" t="s">
        <v>415</v>
      </c>
      <c r="K154" s="478" t="s">
        <v>416</v>
      </c>
      <c r="L154" s="479">
        <v>10</v>
      </c>
      <c r="M154" s="480"/>
      <c r="N154" s="481">
        <v>2.72</v>
      </c>
      <c r="O154" s="479">
        <v>0.06</v>
      </c>
      <c r="P154" s="482">
        <v>103.12</v>
      </c>
      <c r="Q154" s="479">
        <v>2.1</v>
      </c>
      <c r="R154" s="481">
        <v>49.05</v>
      </c>
      <c r="S154" s="481">
        <v>1.6</v>
      </c>
      <c r="T154" s="480"/>
      <c r="U154" s="483">
        <v>102122</v>
      </c>
      <c r="V154" s="483">
        <v>1843438</v>
      </c>
      <c r="W154" s="91">
        <v>37585</v>
      </c>
      <c r="X154" s="91">
        <v>17876</v>
      </c>
      <c r="Y154" s="91">
        <v>1150676</v>
      </c>
      <c r="Z154" s="91">
        <v>405185</v>
      </c>
    </row>
    <row r="155" spans="1:26" ht="12.75" x14ac:dyDescent="0.2">
      <c r="A155" s="474" t="s">
        <v>569</v>
      </c>
      <c r="B155" s="474" t="s">
        <v>570</v>
      </c>
      <c r="C155" s="475" t="s">
        <v>411</v>
      </c>
      <c r="D155" s="475">
        <v>9157</v>
      </c>
      <c r="E155" s="475">
        <v>90157</v>
      </c>
      <c r="F155" s="474" t="s">
        <v>412</v>
      </c>
      <c r="G155" s="475" t="s">
        <v>413</v>
      </c>
      <c r="H155" s="91">
        <v>12150996</v>
      </c>
      <c r="I155" s="486">
        <v>1144</v>
      </c>
      <c r="J155" s="478" t="s">
        <v>415</v>
      </c>
      <c r="K155" s="478" t="s">
        <v>416</v>
      </c>
      <c r="L155" s="479">
        <v>580</v>
      </c>
      <c r="M155" s="480"/>
      <c r="N155" s="481">
        <v>2.21</v>
      </c>
      <c r="O155" s="479">
        <v>7.0000000000000007E-2</v>
      </c>
      <c r="P155" s="482">
        <v>53.18</v>
      </c>
      <c r="Q155" s="479">
        <v>1.6</v>
      </c>
      <c r="R155" s="481">
        <v>33.1</v>
      </c>
      <c r="S155" s="481">
        <v>2.84</v>
      </c>
      <c r="T155" s="480"/>
      <c r="U155" s="483">
        <v>4913876</v>
      </c>
      <c r="V155" s="483">
        <v>73459017</v>
      </c>
      <c r="W155" s="91">
        <v>2227184</v>
      </c>
      <c r="X155" s="91">
        <v>1386063</v>
      </c>
      <c r="Y155" s="91">
        <v>25915355</v>
      </c>
      <c r="Z155" s="91">
        <v>19967604</v>
      </c>
    </row>
    <row r="156" spans="1:26" ht="12.75" x14ac:dyDescent="0.2">
      <c r="A156" s="474" t="s">
        <v>569</v>
      </c>
      <c r="B156" s="474" t="s">
        <v>570</v>
      </c>
      <c r="C156" s="475" t="s">
        <v>411</v>
      </c>
      <c r="D156" s="475">
        <v>9157</v>
      </c>
      <c r="E156" s="475">
        <v>90157</v>
      </c>
      <c r="F156" s="474" t="s">
        <v>412</v>
      </c>
      <c r="G156" s="475" t="s">
        <v>413</v>
      </c>
      <c r="H156" s="91">
        <v>12150996</v>
      </c>
      <c r="I156" s="486">
        <v>1144</v>
      </c>
      <c r="J156" s="478" t="s">
        <v>417</v>
      </c>
      <c r="K156" s="478" t="s">
        <v>416</v>
      </c>
      <c r="L156" s="479">
        <v>564</v>
      </c>
      <c r="M156" s="480"/>
      <c r="N156" s="481">
        <v>2.29</v>
      </c>
      <c r="O156" s="479">
        <v>7.0000000000000007E-2</v>
      </c>
      <c r="P156" s="482">
        <v>91.03</v>
      </c>
      <c r="Q156" s="479">
        <v>2.6</v>
      </c>
      <c r="R156" s="481">
        <v>34.54</v>
      </c>
      <c r="S156" s="481">
        <v>2.36</v>
      </c>
      <c r="T156" s="480"/>
      <c r="U156" s="483">
        <v>4932183</v>
      </c>
      <c r="V156" s="483">
        <v>74467559</v>
      </c>
      <c r="W156" s="91">
        <v>2156072</v>
      </c>
      <c r="X156" s="91">
        <v>818035</v>
      </c>
      <c r="Y156" s="91">
        <v>31505047</v>
      </c>
      <c r="Z156" s="91">
        <v>17935869</v>
      </c>
    </row>
    <row r="157" spans="1:26" ht="12.75" x14ac:dyDescent="0.2">
      <c r="A157" s="474"/>
      <c r="B157" s="474"/>
      <c r="C157" s="475"/>
      <c r="D157" s="476"/>
      <c r="E157" s="475"/>
      <c r="F157" s="474"/>
      <c r="G157" s="475"/>
      <c r="H157" s="91"/>
      <c r="I157" s="477"/>
      <c r="J157" s="478"/>
      <c r="K157" s="478"/>
      <c r="L157" s="479"/>
      <c r="M157" s="480"/>
      <c r="N157" s="481"/>
      <c r="O157" s="479"/>
      <c r="P157" s="482"/>
      <c r="Q157" s="479"/>
      <c r="R157" s="481"/>
      <c r="S157" s="481"/>
      <c r="T157" s="480"/>
      <c r="U157" s="483"/>
      <c r="V157" s="483"/>
      <c r="W157" s="91"/>
      <c r="X157" s="91"/>
      <c r="Y157" s="479"/>
      <c r="Z157" s="91"/>
    </row>
    <row r="158" spans="1:26" ht="12.75" x14ac:dyDescent="0.2">
      <c r="A158" s="474" t="s">
        <v>960</v>
      </c>
      <c r="B158" s="474" t="s">
        <v>570</v>
      </c>
      <c r="C158" s="475" t="s">
        <v>411</v>
      </c>
      <c r="D158" s="476"/>
      <c r="E158" s="475">
        <v>90265</v>
      </c>
      <c r="F158" s="474" t="s">
        <v>427</v>
      </c>
      <c r="G158" s="475" t="s">
        <v>428</v>
      </c>
      <c r="H158" s="91">
        <v>12150996</v>
      </c>
      <c r="I158" s="477">
        <v>13</v>
      </c>
      <c r="J158" s="478" t="s">
        <v>415</v>
      </c>
      <c r="K158" s="478" t="s">
        <v>416</v>
      </c>
      <c r="L158" s="479">
        <v>5</v>
      </c>
      <c r="M158" s="480"/>
      <c r="N158" s="481">
        <v>0.56000000000000005</v>
      </c>
      <c r="O158" s="479">
        <v>0.01</v>
      </c>
      <c r="P158" s="482">
        <v>99.19</v>
      </c>
      <c r="Q158" s="479">
        <v>2.4</v>
      </c>
      <c r="R158" s="481">
        <v>41.57</v>
      </c>
      <c r="S158" s="481">
        <v>0</v>
      </c>
      <c r="T158" s="480"/>
      <c r="U158" s="483">
        <v>10839</v>
      </c>
      <c r="V158" s="483">
        <v>807213</v>
      </c>
      <c r="W158" s="91">
        <v>19418</v>
      </c>
      <c r="X158" s="91">
        <v>8138</v>
      </c>
      <c r="Y158" s="479">
        <v>0</v>
      </c>
      <c r="Z158" s="91">
        <v>72803</v>
      </c>
    </row>
    <row r="159" spans="1:26" ht="12.75" x14ac:dyDescent="0.2">
      <c r="A159" s="474" t="s">
        <v>960</v>
      </c>
      <c r="B159" s="474" t="s">
        <v>570</v>
      </c>
      <c r="C159" s="475" t="s">
        <v>411</v>
      </c>
      <c r="D159" s="476"/>
      <c r="E159" s="475">
        <v>90265</v>
      </c>
      <c r="F159" s="474" t="s">
        <v>427</v>
      </c>
      <c r="G159" s="475" t="s">
        <v>428</v>
      </c>
      <c r="H159" s="91">
        <v>12150996</v>
      </c>
      <c r="I159" s="477">
        <v>13</v>
      </c>
      <c r="J159" s="478" t="s">
        <v>420</v>
      </c>
      <c r="K159" s="478" t="s">
        <v>416</v>
      </c>
      <c r="L159" s="479">
        <v>5</v>
      </c>
      <c r="M159" s="480"/>
      <c r="N159" s="481">
        <v>0.37</v>
      </c>
      <c r="O159" s="479">
        <v>0.13</v>
      </c>
      <c r="P159" s="482">
        <v>66.87</v>
      </c>
      <c r="Q159" s="479">
        <v>22.4</v>
      </c>
      <c r="R159" s="481">
        <v>2.98</v>
      </c>
      <c r="S159" s="481">
        <v>0</v>
      </c>
      <c r="T159" s="480"/>
      <c r="U159" s="483">
        <v>179881</v>
      </c>
      <c r="V159" s="483">
        <v>1431011</v>
      </c>
      <c r="W159" s="91">
        <v>479956</v>
      </c>
      <c r="X159" s="91">
        <v>21400</v>
      </c>
      <c r="Y159" s="479">
        <v>0</v>
      </c>
      <c r="Z159" s="91">
        <v>208285</v>
      </c>
    </row>
    <row r="160" spans="1:26" ht="12.75" x14ac:dyDescent="0.2">
      <c r="A160" s="474" t="s">
        <v>960</v>
      </c>
      <c r="B160" s="474" t="s">
        <v>570</v>
      </c>
      <c r="C160" s="475" t="s">
        <v>411</v>
      </c>
      <c r="D160" s="476"/>
      <c r="E160" s="475">
        <v>90265</v>
      </c>
      <c r="F160" s="474" t="s">
        <v>427</v>
      </c>
      <c r="G160" s="475" t="s">
        <v>428</v>
      </c>
      <c r="H160" s="91">
        <v>12150996</v>
      </c>
      <c r="I160" s="477">
        <v>13</v>
      </c>
      <c r="J160" s="478" t="s">
        <v>420</v>
      </c>
      <c r="K160" s="478" t="s">
        <v>419</v>
      </c>
      <c r="L160" s="479">
        <v>2</v>
      </c>
      <c r="M160" s="480"/>
      <c r="N160" s="481">
        <v>0.12</v>
      </c>
      <c r="O160" s="479">
        <v>0.01</v>
      </c>
      <c r="P160" s="482">
        <v>142.77000000000001</v>
      </c>
      <c r="Q160" s="479">
        <v>12.9</v>
      </c>
      <c r="R160" s="481">
        <v>11.04</v>
      </c>
      <c r="S160" s="481">
        <v>0</v>
      </c>
      <c r="T160" s="480"/>
      <c r="U160" s="483">
        <v>6611</v>
      </c>
      <c r="V160" s="483">
        <v>618903</v>
      </c>
      <c r="W160" s="91">
        <v>56076</v>
      </c>
      <c r="X160" s="91">
        <v>4335</v>
      </c>
      <c r="Y160" s="479">
        <v>0</v>
      </c>
      <c r="Z160" s="91">
        <v>39952</v>
      </c>
    </row>
    <row r="161" spans="1:26" ht="12.75" x14ac:dyDescent="0.2">
      <c r="A161" s="474" t="s">
        <v>960</v>
      </c>
      <c r="B161" s="474" t="s">
        <v>570</v>
      </c>
      <c r="C161" s="475" t="s">
        <v>411</v>
      </c>
      <c r="D161" s="476"/>
      <c r="E161" s="475">
        <v>90265</v>
      </c>
      <c r="F161" s="474" t="s">
        <v>427</v>
      </c>
      <c r="G161" s="475" t="s">
        <v>428</v>
      </c>
      <c r="H161" s="91">
        <v>12150996</v>
      </c>
      <c r="I161" s="477">
        <v>13</v>
      </c>
      <c r="J161" s="478" t="s">
        <v>415</v>
      </c>
      <c r="K161" s="478" t="s">
        <v>419</v>
      </c>
      <c r="L161" s="479">
        <v>1</v>
      </c>
      <c r="M161" s="480"/>
      <c r="N161" s="481">
        <v>0</v>
      </c>
      <c r="O161" s="479">
        <v>0</v>
      </c>
      <c r="P161" s="482">
        <v>119.89</v>
      </c>
      <c r="Q161" s="479">
        <v>5.5</v>
      </c>
      <c r="R161" s="481">
        <v>21.7</v>
      </c>
      <c r="S161" s="481">
        <v>0</v>
      </c>
      <c r="T161" s="480"/>
      <c r="U161" s="483">
        <v>0</v>
      </c>
      <c r="V161" s="483">
        <v>83321</v>
      </c>
      <c r="W161" s="91">
        <v>3839</v>
      </c>
      <c r="X161" s="479">
        <v>695</v>
      </c>
      <c r="Y161" s="479">
        <v>0</v>
      </c>
      <c r="Z161" s="91">
        <v>6532</v>
      </c>
    </row>
    <row r="162" spans="1:26" ht="12.75" x14ac:dyDescent="0.2">
      <c r="A162" s="474"/>
      <c r="B162" s="474"/>
      <c r="C162" s="475"/>
      <c r="D162" s="475"/>
      <c r="E162" s="475"/>
      <c r="F162" s="474"/>
      <c r="G162" s="475"/>
      <c r="H162" s="91"/>
      <c r="I162" s="477"/>
      <c r="J162" s="478"/>
      <c r="K162" s="478"/>
      <c r="L162" s="479"/>
      <c r="M162" s="480"/>
      <c r="N162" s="481"/>
      <c r="O162" s="479"/>
      <c r="P162" s="482"/>
      <c r="Q162" s="479"/>
      <c r="R162" s="481"/>
      <c r="S162" s="481"/>
      <c r="T162" s="480"/>
      <c r="U162" s="483"/>
      <c r="V162" s="483"/>
      <c r="W162" s="91"/>
      <c r="X162" s="91"/>
      <c r="Y162" s="91"/>
      <c r="Z162" s="91"/>
    </row>
    <row r="163" spans="1:26" ht="12.75" x14ac:dyDescent="0.2">
      <c r="A163" s="474" t="s">
        <v>961</v>
      </c>
      <c r="B163" s="474" t="s">
        <v>962</v>
      </c>
      <c r="C163" s="475" t="s">
        <v>411</v>
      </c>
      <c r="D163" s="475">
        <v>9205</v>
      </c>
      <c r="E163" s="475">
        <v>90205</v>
      </c>
      <c r="F163" s="474" t="s">
        <v>427</v>
      </c>
      <c r="G163" s="475" t="s">
        <v>413</v>
      </c>
      <c r="H163" s="91">
        <v>1723634</v>
      </c>
      <c r="I163" s="477">
        <v>54</v>
      </c>
      <c r="J163" s="478" t="s">
        <v>415</v>
      </c>
      <c r="K163" s="478" t="s">
        <v>416</v>
      </c>
      <c r="L163" s="479">
        <v>9</v>
      </c>
      <c r="M163" s="480"/>
      <c r="N163" s="481">
        <v>4.8</v>
      </c>
      <c r="O163" s="479">
        <v>0.06</v>
      </c>
      <c r="P163" s="482">
        <v>123.25</v>
      </c>
      <c r="Q163" s="479">
        <v>1.5</v>
      </c>
      <c r="R163" s="481">
        <v>80.06</v>
      </c>
      <c r="S163" s="481">
        <v>12.83</v>
      </c>
      <c r="T163" s="480"/>
      <c r="U163" s="483">
        <v>99703</v>
      </c>
      <c r="V163" s="483">
        <v>1663881</v>
      </c>
      <c r="W163" s="91">
        <v>20784</v>
      </c>
      <c r="X163" s="91">
        <v>13500</v>
      </c>
      <c r="Y163" s="91">
        <v>129667</v>
      </c>
      <c r="Z163" s="91">
        <v>162718</v>
      </c>
    </row>
    <row r="164" spans="1:26" ht="12.75" x14ac:dyDescent="0.2">
      <c r="A164" s="474" t="s">
        <v>961</v>
      </c>
      <c r="B164" s="474" t="s">
        <v>962</v>
      </c>
      <c r="C164" s="475" t="s">
        <v>411</v>
      </c>
      <c r="D164" s="475">
        <v>9205</v>
      </c>
      <c r="E164" s="475">
        <v>90205</v>
      </c>
      <c r="F164" s="474" t="s">
        <v>427</v>
      </c>
      <c r="G164" s="475" t="s">
        <v>413</v>
      </c>
      <c r="H164" s="91">
        <v>1723634</v>
      </c>
      <c r="I164" s="477">
        <v>54</v>
      </c>
      <c r="J164" s="478" t="s">
        <v>424</v>
      </c>
      <c r="K164" s="478" t="s">
        <v>416</v>
      </c>
      <c r="L164" s="479">
        <v>26</v>
      </c>
      <c r="M164" s="480"/>
      <c r="N164" s="481">
        <v>1.83</v>
      </c>
      <c r="O164" s="479">
        <v>0.24</v>
      </c>
      <c r="P164" s="482">
        <v>155.38</v>
      </c>
      <c r="Q164" s="479">
        <v>20</v>
      </c>
      <c r="R164" s="481">
        <v>7.76</v>
      </c>
      <c r="S164" s="481">
        <v>0.6</v>
      </c>
      <c r="T164" s="480"/>
      <c r="U164" s="483">
        <v>694214</v>
      </c>
      <c r="V164" s="483">
        <v>2934933</v>
      </c>
      <c r="W164" s="91">
        <v>378332</v>
      </c>
      <c r="X164" s="91">
        <v>18889</v>
      </c>
      <c r="Y164" s="91">
        <v>4871029</v>
      </c>
      <c r="Z164" s="91">
        <v>347829</v>
      </c>
    </row>
    <row r="165" spans="1:26" ht="12.75" x14ac:dyDescent="0.2">
      <c r="A165" s="474" t="s">
        <v>961</v>
      </c>
      <c r="B165" s="474" t="s">
        <v>962</v>
      </c>
      <c r="C165" s="475" t="s">
        <v>411</v>
      </c>
      <c r="D165" s="475">
        <v>9205</v>
      </c>
      <c r="E165" s="475">
        <v>90205</v>
      </c>
      <c r="F165" s="474" t="s">
        <v>427</v>
      </c>
      <c r="G165" s="475" t="s">
        <v>413</v>
      </c>
      <c r="H165" s="91">
        <v>1723634</v>
      </c>
      <c r="I165" s="477">
        <v>54</v>
      </c>
      <c r="J165" s="478" t="s">
        <v>420</v>
      </c>
      <c r="K165" s="478" t="s">
        <v>416</v>
      </c>
      <c r="L165" s="479">
        <v>19</v>
      </c>
      <c r="M165" s="480"/>
      <c r="N165" s="481">
        <v>1.37</v>
      </c>
      <c r="O165" s="479">
        <v>0.11</v>
      </c>
      <c r="P165" s="482">
        <v>129.37</v>
      </c>
      <c r="Q165" s="479">
        <v>10.1</v>
      </c>
      <c r="R165" s="481">
        <v>12.76</v>
      </c>
      <c r="S165" s="481">
        <v>3.1</v>
      </c>
      <c r="T165" s="480"/>
      <c r="U165" s="483">
        <v>525232</v>
      </c>
      <c r="V165" s="483">
        <v>4905365</v>
      </c>
      <c r="W165" s="91">
        <v>384453</v>
      </c>
      <c r="X165" s="91">
        <v>37917</v>
      </c>
      <c r="Y165" s="91">
        <v>1580254</v>
      </c>
      <c r="Z165" s="91">
        <v>515320</v>
      </c>
    </row>
    <row r="166" spans="1:26" ht="12.75" x14ac:dyDescent="0.2">
      <c r="A166" s="474"/>
      <c r="B166" s="474"/>
      <c r="C166" s="475"/>
      <c r="D166" s="475"/>
      <c r="E166" s="475"/>
      <c r="F166" s="474"/>
      <c r="G166" s="475"/>
      <c r="H166" s="479"/>
      <c r="I166" s="477"/>
      <c r="J166" s="478"/>
      <c r="K166" s="478"/>
      <c r="L166" s="479"/>
      <c r="M166" s="480"/>
      <c r="N166" s="481"/>
      <c r="O166" s="479"/>
      <c r="P166" s="482"/>
      <c r="Q166" s="479"/>
      <c r="R166" s="481"/>
      <c r="S166" s="481"/>
      <c r="T166" s="480"/>
      <c r="U166" s="483"/>
      <c r="V166" s="483"/>
      <c r="W166" s="91"/>
      <c r="X166" s="479"/>
      <c r="Y166" s="479"/>
      <c r="Z166" s="91"/>
    </row>
    <row r="167" spans="1:26" ht="12.75" x14ac:dyDescent="0.2">
      <c r="A167" s="474" t="s">
        <v>963</v>
      </c>
      <c r="B167" s="474" t="s">
        <v>964</v>
      </c>
      <c r="C167" s="475" t="s">
        <v>411</v>
      </c>
      <c r="D167" s="475" t="s">
        <v>965</v>
      </c>
      <c r="E167" s="475" t="s">
        <v>966</v>
      </c>
      <c r="F167" s="474" t="s">
        <v>427</v>
      </c>
      <c r="G167" s="475" t="s">
        <v>864</v>
      </c>
      <c r="H167" s="479">
        <v>0</v>
      </c>
      <c r="I167" s="477">
        <v>2</v>
      </c>
      <c r="J167" s="478" t="s">
        <v>415</v>
      </c>
      <c r="K167" s="478" t="s">
        <v>416</v>
      </c>
      <c r="L167" s="479">
        <v>1</v>
      </c>
      <c r="M167" s="480"/>
      <c r="N167" s="481">
        <v>0.97</v>
      </c>
      <c r="O167" s="479">
        <v>0.03</v>
      </c>
      <c r="P167" s="482">
        <v>89.5</v>
      </c>
      <c r="Q167" s="479">
        <v>2.4</v>
      </c>
      <c r="R167" s="481">
        <v>37.07</v>
      </c>
      <c r="S167" s="481">
        <v>0</v>
      </c>
      <c r="T167" s="480"/>
      <c r="U167" s="483">
        <v>2154</v>
      </c>
      <c r="V167" s="483">
        <v>82516</v>
      </c>
      <c r="W167" s="91">
        <v>2226</v>
      </c>
      <c r="X167" s="479">
        <v>922</v>
      </c>
      <c r="Y167" s="479">
        <v>0</v>
      </c>
      <c r="Z167" s="91">
        <v>4361</v>
      </c>
    </row>
    <row r="168" spans="1:26" ht="12.75" x14ac:dyDescent="0.2">
      <c r="A168" s="474" t="s">
        <v>963</v>
      </c>
      <c r="B168" s="474" t="s">
        <v>964</v>
      </c>
      <c r="C168" s="475" t="s">
        <v>411</v>
      </c>
      <c r="D168" s="475" t="s">
        <v>965</v>
      </c>
      <c r="E168" s="475" t="s">
        <v>966</v>
      </c>
      <c r="F168" s="474" t="s">
        <v>427</v>
      </c>
      <c r="G168" s="475" t="s">
        <v>864</v>
      </c>
      <c r="H168" s="479">
        <v>0</v>
      </c>
      <c r="I168" s="477">
        <v>2</v>
      </c>
      <c r="J168" s="478" t="s">
        <v>420</v>
      </c>
      <c r="K168" s="478" t="s">
        <v>416</v>
      </c>
      <c r="L168" s="479">
        <v>1</v>
      </c>
      <c r="M168" s="480"/>
      <c r="N168" s="481">
        <v>1.74</v>
      </c>
      <c r="O168" s="479">
        <v>0.03</v>
      </c>
      <c r="P168" s="482">
        <v>90.9</v>
      </c>
      <c r="Q168" s="479">
        <v>1.4</v>
      </c>
      <c r="R168" s="481">
        <v>66.680000000000007</v>
      </c>
      <c r="S168" s="481">
        <v>0</v>
      </c>
      <c r="T168" s="480"/>
      <c r="U168" s="483">
        <v>1804</v>
      </c>
      <c r="V168" s="483">
        <v>69085</v>
      </c>
      <c r="W168" s="91">
        <v>1036</v>
      </c>
      <c r="X168" s="479">
        <v>760</v>
      </c>
      <c r="Y168" s="479">
        <v>0</v>
      </c>
      <c r="Z168" s="91">
        <v>17916</v>
      </c>
    </row>
    <row r="169" spans="1:26" ht="12.75" x14ac:dyDescent="0.2">
      <c r="A169" s="474"/>
      <c r="B169" s="474"/>
      <c r="C169" s="475"/>
      <c r="D169" s="475"/>
      <c r="E169" s="475"/>
      <c r="F169" s="474"/>
      <c r="G169" s="475"/>
      <c r="H169" s="479"/>
      <c r="I169" s="477"/>
      <c r="J169" s="478"/>
      <c r="K169" s="478"/>
      <c r="L169" s="479"/>
      <c r="M169" s="480"/>
      <c r="N169" s="481"/>
      <c r="O169" s="479"/>
      <c r="P169" s="482"/>
      <c r="Q169" s="479"/>
      <c r="R169" s="481"/>
      <c r="S169" s="481"/>
      <c r="T169" s="480"/>
      <c r="U169" s="483"/>
      <c r="V169" s="483"/>
      <c r="W169" s="91"/>
      <c r="X169" s="91"/>
      <c r="Y169" s="479"/>
      <c r="Z169" s="91"/>
    </row>
    <row r="170" spans="1:26" ht="12.75" x14ac:dyDescent="0.2">
      <c r="A170" s="474" t="s">
        <v>967</v>
      </c>
      <c r="B170" s="474" t="s">
        <v>968</v>
      </c>
      <c r="C170" s="475" t="s">
        <v>411</v>
      </c>
      <c r="D170" s="475" t="s">
        <v>969</v>
      </c>
      <c r="E170" s="475" t="s">
        <v>970</v>
      </c>
      <c r="F170" s="474" t="s">
        <v>412</v>
      </c>
      <c r="G170" s="475" t="s">
        <v>864</v>
      </c>
      <c r="H170" s="479">
        <v>0</v>
      </c>
      <c r="I170" s="477">
        <v>14</v>
      </c>
      <c r="J170" s="478" t="s">
        <v>424</v>
      </c>
      <c r="K170" s="478" t="s">
        <v>419</v>
      </c>
      <c r="L170" s="479">
        <v>9</v>
      </c>
      <c r="M170" s="480"/>
      <c r="N170" s="481">
        <v>2.04</v>
      </c>
      <c r="O170" s="479">
        <v>0.36</v>
      </c>
      <c r="P170" s="482">
        <v>84.12</v>
      </c>
      <c r="Q170" s="479">
        <v>14.8</v>
      </c>
      <c r="R170" s="481">
        <v>5.68</v>
      </c>
      <c r="S170" s="481">
        <v>0</v>
      </c>
      <c r="T170" s="480"/>
      <c r="U170" s="483">
        <v>1018829</v>
      </c>
      <c r="V170" s="483">
        <v>2834051</v>
      </c>
      <c r="W170" s="91">
        <v>499234</v>
      </c>
      <c r="X170" s="91">
        <v>33692</v>
      </c>
      <c r="Y170" s="479">
        <v>0</v>
      </c>
      <c r="Z170" s="91">
        <v>723537</v>
      </c>
    </row>
    <row r="171" spans="1:26" ht="12.75" x14ac:dyDescent="0.2">
      <c r="A171" s="474" t="s">
        <v>967</v>
      </c>
      <c r="B171" s="474" t="s">
        <v>968</v>
      </c>
      <c r="C171" s="475" t="s">
        <v>411</v>
      </c>
      <c r="D171" s="475" t="s">
        <v>969</v>
      </c>
      <c r="E171" s="475" t="s">
        <v>970</v>
      </c>
      <c r="F171" s="474" t="s">
        <v>412</v>
      </c>
      <c r="G171" s="475" t="s">
        <v>864</v>
      </c>
      <c r="H171" s="479">
        <v>0</v>
      </c>
      <c r="I171" s="477">
        <v>14</v>
      </c>
      <c r="J171" s="478" t="s">
        <v>420</v>
      </c>
      <c r="K171" s="478" t="s">
        <v>419</v>
      </c>
      <c r="L171" s="479">
        <v>5</v>
      </c>
      <c r="M171" s="480"/>
      <c r="N171" s="481">
        <v>2.9</v>
      </c>
      <c r="O171" s="479">
        <v>0.11</v>
      </c>
      <c r="P171" s="482">
        <v>96.83</v>
      </c>
      <c r="Q171" s="479">
        <v>3.6</v>
      </c>
      <c r="R171" s="481">
        <v>26.55</v>
      </c>
      <c r="S171" s="481">
        <v>0</v>
      </c>
      <c r="T171" s="480"/>
      <c r="U171" s="483">
        <v>136253</v>
      </c>
      <c r="V171" s="483">
        <v>1248722</v>
      </c>
      <c r="W171" s="91">
        <v>47036</v>
      </c>
      <c r="X171" s="91">
        <v>12896</v>
      </c>
      <c r="Y171" s="479">
        <v>0</v>
      </c>
      <c r="Z171" s="91">
        <v>404116</v>
      </c>
    </row>
    <row r="172" spans="1:26" ht="12.75" x14ac:dyDescent="0.2">
      <c r="A172" s="474" t="s">
        <v>971</v>
      </c>
      <c r="B172" s="474" t="s">
        <v>968</v>
      </c>
      <c r="C172" s="475" t="s">
        <v>411</v>
      </c>
      <c r="D172" s="475" t="s">
        <v>972</v>
      </c>
      <c r="E172" s="475" t="s">
        <v>973</v>
      </c>
      <c r="F172" s="474" t="s">
        <v>427</v>
      </c>
      <c r="G172" s="475" t="s">
        <v>864</v>
      </c>
      <c r="H172" s="479">
        <v>0</v>
      </c>
      <c r="I172" s="477">
        <v>4</v>
      </c>
      <c r="J172" s="478" t="s">
        <v>420</v>
      </c>
      <c r="K172" s="478" t="s">
        <v>419</v>
      </c>
      <c r="L172" s="479">
        <v>4</v>
      </c>
      <c r="M172" s="480"/>
      <c r="N172" s="481">
        <v>1.1100000000000001</v>
      </c>
      <c r="O172" s="479">
        <v>0.22</v>
      </c>
      <c r="P172" s="482">
        <v>70.66</v>
      </c>
      <c r="Q172" s="479">
        <v>14.3</v>
      </c>
      <c r="R172" s="481">
        <v>4.96</v>
      </c>
      <c r="S172" s="481">
        <v>0</v>
      </c>
      <c r="T172" s="480"/>
      <c r="U172" s="483">
        <v>226632</v>
      </c>
      <c r="V172" s="483">
        <v>1014218</v>
      </c>
      <c r="W172" s="91">
        <v>204562</v>
      </c>
      <c r="X172" s="91">
        <v>14353</v>
      </c>
      <c r="Y172" s="479">
        <v>0</v>
      </c>
      <c r="Z172" s="91">
        <v>158118</v>
      </c>
    </row>
    <row r="173" spans="1:26" ht="12.75" x14ac:dyDescent="0.2">
      <c r="A173" s="474"/>
      <c r="B173" s="474"/>
      <c r="C173" s="475"/>
      <c r="D173" s="475"/>
      <c r="E173" s="475"/>
      <c r="F173" s="474"/>
      <c r="G173" s="475"/>
      <c r="H173" s="91"/>
      <c r="I173" s="477"/>
      <c r="J173" s="478"/>
      <c r="K173" s="478"/>
      <c r="L173" s="479"/>
      <c r="M173" s="480"/>
      <c r="N173" s="481"/>
      <c r="O173" s="479"/>
      <c r="P173" s="482"/>
      <c r="Q173" s="479"/>
      <c r="R173" s="481"/>
      <c r="S173" s="481"/>
      <c r="T173" s="480"/>
      <c r="U173" s="483"/>
      <c r="V173" s="483"/>
      <c r="W173" s="91"/>
      <c r="X173" s="91"/>
      <c r="Y173" s="91"/>
      <c r="Z173" s="91"/>
    </row>
    <row r="174" spans="1:26" ht="12.75" x14ac:dyDescent="0.2">
      <c r="A174" s="474" t="s">
        <v>974</v>
      </c>
      <c r="B174" s="474" t="s">
        <v>975</v>
      </c>
      <c r="C174" s="475" t="s">
        <v>411</v>
      </c>
      <c r="D174" s="475">
        <v>9092</v>
      </c>
      <c r="E174" s="475">
        <v>90092</v>
      </c>
      <c r="F174" s="474" t="s">
        <v>427</v>
      </c>
      <c r="G174" s="475" t="s">
        <v>413</v>
      </c>
      <c r="H174" s="91">
        <v>133683</v>
      </c>
      <c r="I174" s="477">
        <v>43</v>
      </c>
      <c r="J174" s="478" t="s">
        <v>415</v>
      </c>
      <c r="K174" s="478" t="s">
        <v>416</v>
      </c>
      <c r="L174" s="479">
        <v>9</v>
      </c>
      <c r="M174" s="480"/>
      <c r="N174" s="481">
        <v>4.45</v>
      </c>
      <c r="O174" s="479">
        <v>0.08</v>
      </c>
      <c r="P174" s="482">
        <v>102.37</v>
      </c>
      <c r="Q174" s="479">
        <v>1.8</v>
      </c>
      <c r="R174" s="481">
        <v>56.25</v>
      </c>
      <c r="S174" s="481">
        <v>5.83</v>
      </c>
      <c r="T174" s="480"/>
      <c r="U174" s="483">
        <v>112786</v>
      </c>
      <c r="V174" s="483">
        <v>1424365</v>
      </c>
      <c r="W174" s="91">
        <v>25324</v>
      </c>
      <c r="X174" s="91">
        <v>13914</v>
      </c>
      <c r="Y174" s="91">
        <v>244149</v>
      </c>
      <c r="Z174" s="91">
        <v>229706</v>
      </c>
    </row>
    <row r="175" spans="1:26" ht="12.75" x14ac:dyDescent="0.2">
      <c r="A175" s="474" t="s">
        <v>974</v>
      </c>
      <c r="B175" s="474" t="s">
        <v>975</v>
      </c>
      <c r="C175" s="475" t="s">
        <v>411</v>
      </c>
      <c r="D175" s="475">
        <v>9092</v>
      </c>
      <c r="E175" s="475">
        <v>90092</v>
      </c>
      <c r="F175" s="474" t="s">
        <v>427</v>
      </c>
      <c r="G175" s="475" t="s">
        <v>413</v>
      </c>
      <c r="H175" s="91">
        <v>133683</v>
      </c>
      <c r="I175" s="477">
        <v>43</v>
      </c>
      <c r="J175" s="478" t="s">
        <v>424</v>
      </c>
      <c r="K175" s="478" t="s">
        <v>416</v>
      </c>
      <c r="L175" s="479">
        <v>17</v>
      </c>
      <c r="M175" s="480"/>
      <c r="N175" s="481">
        <v>3.89</v>
      </c>
      <c r="O175" s="479">
        <v>0.39</v>
      </c>
      <c r="P175" s="482">
        <v>128.16</v>
      </c>
      <c r="Q175" s="479">
        <v>12.8</v>
      </c>
      <c r="R175" s="481">
        <v>10.01</v>
      </c>
      <c r="S175" s="481">
        <v>0.53</v>
      </c>
      <c r="T175" s="480"/>
      <c r="U175" s="483">
        <v>1531781</v>
      </c>
      <c r="V175" s="483">
        <v>3940518</v>
      </c>
      <c r="W175" s="91">
        <v>393719</v>
      </c>
      <c r="X175" s="91">
        <v>30748</v>
      </c>
      <c r="Y175" s="91">
        <v>7492473</v>
      </c>
      <c r="Z175" s="91">
        <v>1009226</v>
      </c>
    </row>
    <row r="176" spans="1:26" ht="12.75" x14ac:dyDescent="0.2">
      <c r="A176" s="474" t="s">
        <v>974</v>
      </c>
      <c r="B176" s="474" t="s">
        <v>975</v>
      </c>
      <c r="C176" s="475" t="s">
        <v>411</v>
      </c>
      <c r="D176" s="475">
        <v>9092</v>
      </c>
      <c r="E176" s="475">
        <v>90092</v>
      </c>
      <c r="F176" s="474" t="s">
        <v>427</v>
      </c>
      <c r="G176" s="475" t="s">
        <v>413</v>
      </c>
      <c r="H176" s="91">
        <v>133683</v>
      </c>
      <c r="I176" s="477">
        <v>43</v>
      </c>
      <c r="J176" s="478" t="s">
        <v>420</v>
      </c>
      <c r="K176" s="478" t="s">
        <v>416</v>
      </c>
      <c r="L176" s="479">
        <v>17</v>
      </c>
      <c r="M176" s="480"/>
      <c r="N176" s="481">
        <v>0.98</v>
      </c>
      <c r="O176" s="479">
        <v>0.09</v>
      </c>
      <c r="P176" s="482">
        <v>114.64</v>
      </c>
      <c r="Q176" s="479">
        <v>10.9</v>
      </c>
      <c r="R176" s="481">
        <v>10.48</v>
      </c>
      <c r="S176" s="481">
        <v>4.6399999999999997</v>
      </c>
      <c r="T176" s="480"/>
      <c r="U176" s="483">
        <v>557857</v>
      </c>
      <c r="V176" s="483">
        <v>5974701</v>
      </c>
      <c r="W176" s="91">
        <v>570239</v>
      </c>
      <c r="X176" s="91">
        <v>52119</v>
      </c>
      <c r="Y176" s="91">
        <v>1288740</v>
      </c>
      <c r="Z176" s="91">
        <v>698527</v>
      </c>
    </row>
    <row r="177" spans="1:26" ht="12.75" x14ac:dyDescent="0.2">
      <c r="A177" s="474"/>
      <c r="B177" s="474"/>
      <c r="C177" s="475"/>
      <c r="D177" s="475"/>
      <c r="E177" s="475"/>
      <c r="F177" s="474"/>
      <c r="G177" s="475"/>
      <c r="H177" s="91"/>
      <c r="I177" s="477"/>
      <c r="J177" s="478"/>
      <c r="K177" s="478"/>
      <c r="L177" s="479"/>
      <c r="M177" s="480"/>
      <c r="N177" s="481"/>
      <c r="O177" s="479"/>
      <c r="P177" s="482"/>
      <c r="Q177" s="479"/>
      <c r="R177" s="481"/>
      <c r="S177" s="481"/>
      <c r="T177" s="480"/>
      <c r="U177" s="483"/>
      <c r="V177" s="483"/>
      <c r="W177" s="91"/>
      <c r="X177" s="91"/>
      <c r="Y177" s="479"/>
      <c r="Z177" s="91"/>
    </row>
    <row r="178" spans="1:26" ht="12.75" x14ac:dyDescent="0.2">
      <c r="A178" s="474" t="s">
        <v>976</v>
      </c>
      <c r="B178" s="474" t="s">
        <v>977</v>
      </c>
      <c r="C178" s="475" t="s">
        <v>411</v>
      </c>
      <c r="D178" s="475">
        <v>9220</v>
      </c>
      <c r="E178" s="475">
        <v>90220</v>
      </c>
      <c r="F178" s="474" t="s">
        <v>427</v>
      </c>
      <c r="G178" s="475" t="s">
        <v>428</v>
      </c>
      <c r="H178" s="91">
        <v>1723634</v>
      </c>
      <c r="I178" s="477">
        <v>7</v>
      </c>
      <c r="J178" s="478" t="s">
        <v>420</v>
      </c>
      <c r="K178" s="478" t="s">
        <v>419</v>
      </c>
      <c r="L178" s="479">
        <v>4</v>
      </c>
      <c r="M178" s="480"/>
      <c r="N178" s="481">
        <v>0</v>
      </c>
      <c r="O178" s="479">
        <v>0</v>
      </c>
      <c r="P178" s="482">
        <v>168.63</v>
      </c>
      <c r="Q178" s="479">
        <v>9.8000000000000007</v>
      </c>
      <c r="R178" s="481">
        <v>17.16</v>
      </c>
      <c r="S178" s="481">
        <v>0</v>
      </c>
      <c r="T178" s="480"/>
      <c r="U178" s="483">
        <v>0</v>
      </c>
      <c r="V178" s="483">
        <v>1312427</v>
      </c>
      <c r="W178" s="91">
        <v>76503</v>
      </c>
      <c r="X178" s="91">
        <v>7783</v>
      </c>
      <c r="Y178" s="479">
        <v>0</v>
      </c>
      <c r="Z178" s="91">
        <v>124662</v>
      </c>
    </row>
    <row r="179" spans="1:26" ht="12.75" x14ac:dyDescent="0.2">
      <c r="A179" s="474" t="s">
        <v>976</v>
      </c>
      <c r="B179" s="474" t="s">
        <v>977</v>
      </c>
      <c r="C179" s="475" t="s">
        <v>411</v>
      </c>
      <c r="D179" s="475">
        <v>9220</v>
      </c>
      <c r="E179" s="475">
        <v>90220</v>
      </c>
      <c r="F179" s="474" t="s">
        <v>427</v>
      </c>
      <c r="G179" s="475" t="s">
        <v>428</v>
      </c>
      <c r="H179" s="91">
        <v>1723634</v>
      </c>
      <c r="I179" s="477">
        <v>7</v>
      </c>
      <c r="J179" s="478" t="s">
        <v>415</v>
      </c>
      <c r="K179" s="478" t="s">
        <v>419</v>
      </c>
      <c r="L179" s="479">
        <v>3</v>
      </c>
      <c r="M179" s="480"/>
      <c r="N179" s="481">
        <v>0</v>
      </c>
      <c r="O179" s="479">
        <v>0</v>
      </c>
      <c r="P179" s="482">
        <v>164.08</v>
      </c>
      <c r="Q179" s="479">
        <v>2.8</v>
      </c>
      <c r="R179" s="481">
        <v>57.7</v>
      </c>
      <c r="S179" s="481">
        <v>0</v>
      </c>
      <c r="T179" s="480"/>
      <c r="U179" s="483">
        <v>0</v>
      </c>
      <c r="V179" s="483">
        <v>767392</v>
      </c>
      <c r="W179" s="91">
        <v>13299</v>
      </c>
      <c r="X179" s="91">
        <v>4677</v>
      </c>
      <c r="Y179" s="479">
        <v>0</v>
      </c>
      <c r="Z179" s="91">
        <v>58323</v>
      </c>
    </row>
    <row r="180" spans="1:26" ht="12.75" x14ac:dyDescent="0.2">
      <c r="A180" s="474"/>
      <c r="B180" s="474"/>
      <c r="C180" s="475"/>
      <c r="D180" s="475"/>
      <c r="E180" s="475"/>
      <c r="F180" s="474"/>
      <c r="G180" s="475"/>
      <c r="H180" s="91"/>
      <c r="I180" s="477"/>
      <c r="J180" s="478"/>
      <c r="K180" s="478"/>
      <c r="L180" s="479"/>
      <c r="M180" s="480"/>
      <c r="N180" s="481"/>
      <c r="O180" s="479"/>
      <c r="P180" s="482"/>
      <c r="Q180" s="479"/>
      <c r="R180" s="481"/>
      <c r="S180" s="481"/>
      <c r="T180" s="480"/>
      <c r="U180" s="483"/>
      <c r="V180" s="483"/>
      <c r="W180" s="91"/>
      <c r="X180" s="91"/>
      <c r="Y180" s="91"/>
      <c r="Z180" s="91"/>
    </row>
    <row r="181" spans="1:26" ht="12.75" x14ac:dyDescent="0.2">
      <c r="A181" s="474" t="s">
        <v>979</v>
      </c>
      <c r="B181" s="474" t="s">
        <v>369</v>
      </c>
      <c r="C181" s="475" t="s">
        <v>411</v>
      </c>
      <c r="D181" s="475">
        <v>9027</v>
      </c>
      <c r="E181" s="475">
        <v>90027</v>
      </c>
      <c r="F181" s="474" t="s">
        <v>427</v>
      </c>
      <c r="G181" s="475" t="s">
        <v>413</v>
      </c>
      <c r="H181" s="91">
        <v>654628</v>
      </c>
      <c r="I181" s="477">
        <v>150</v>
      </c>
      <c r="J181" s="478" t="s">
        <v>420</v>
      </c>
      <c r="K181" s="478" t="s">
        <v>419</v>
      </c>
      <c r="L181" s="479">
        <v>98</v>
      </c>
      <c r="M181" s="480"/>
      <c r="N181" s="481">
        <v>0.62</v>
      </c>
      <c r="O181" s="479">
        <v>0.14000000000000001</v>
      </c>
      <c r="P181" s="482">
        <v>112.02</v>
      </c>
      <c r="Q181" s="479">
        <v>26</v>
      </c>
      <c r="R181" s="481">
        <v>4.3099999999999996</v>
      </c>
      <c r="S181" s="481">
        <v>1.62</v>
      </c>
      <c r="T181" s="480"/>
      <c r="U181" s="483">
        <v>6068176</v>
      </c>
      <c r="V181" s="483">
        <v>41979373</v>
      </c>
      <c r="W181" s="91">
        <v>9750802</v>
      </c>
      <c r="X181" s="91">
        <v>374764</v>
      </c>
      <c r="Y181" s="91">
        <v>25898642</v>
      </c>
      <c r="Z181" s="91">
        <v>4337684</v>
      </c>
    </row>
    <row r="182" spans="1:26" ht="12.75" x14ac:dyDescent="0.2">
      <c r="A182" s="474" t="s">
        <v>979</v>
      </c>
      <c r="B182" s="474" t="s">
        <v>369</v>
      </c>
      <c r="C182" s="475" t="s">
        <v>411</v>
      </c>
      <c r="D182" s="475">
        <v>9027</v>
      </c>
      <c r="E182" s="475">
        <v>90027</v>
      </c>
      <c r="F182" s="474" t="s">
        <v>427</v>
      </c>
      <c r="G182" s="475" t="s">
        <v>413</v>
      </c>
      <c r="H182" s="91">
        <v>654628</v>
      </c>
      <c r="I182" s="477">
        <v>150</v>
      </c>
      <c r="J182" s="478" t="s">
        <v>415</v>
      </c>
      <c r="K182" s="478" t="s">
        <v>416</v>
      </c>
      <c r="L182" s="479">
        <v>52</v>
      </c>
      <c r="M182" s="480"/>
      <c r="N182" s="481">
        <v>1.38</v>
      </c>
      <c r="O182" s="479">
        <v>0.04</v>
      </c>
      <c r="P182" s="482">
        <v>69.180000000000007</v>
      </c>
      <c r="Q182" s="479">
        <v>2</v>
      </c>
      <c r="R182" s="481">
        <v>33.82</v>
      </c>
      <c r="S182" s="481">
        <v>4.7300000000000004</v>
      </c>
      <c r="T182" s="480"/>
      <c r="U182" s="483">
        <v>294817</v>
      </c>
      <c r="V182" s="483">
        <v>7204580</v>
      </c>
      <c r="W182" s="91">
        <v>213026</v>
      </c>
      <c r="X182" s="91">
        <v>104147</v>
      </c>
      <c r="Y182" s="91">
        <v>1524485</v>
      </c>
      <c r="Z182" s="91">
        <v>1212603</v>
      </c>
    </row>
    <row r="183" spans="1:26" ht="12.75" x14ac:dyDescent="0.2">
      <c r="A183" s="474" t="s">
        <v>980</v>
      </c>
      <c r="B183" s="474" t="s">
        <v>369</v>
      </c>
      <c r="C183" s="475" t="s">
        <v>411</v>
      </c>
      <c r="D183" s="475" t="s">
        <v>981</v>
      </c>
      <c r="E183" s="475" t="s">
        <v>982</v>
      </c>
      <c r="F183" s="474" t="s">
        <v>412</v>
      </c>
      <c r="G183" s="475" t="s">
        <v>864</v>
      </c>
      <c r="H183" s="479">
        <v>0</v>
      </c>
      <c r="I183" s="477">
        <v>90</v>
      </c>
      <c r="J183" s="478" t="s">
        <v>415</v>
      </c>
      <c r="K183" s="478" t="s">
        <v>416</v>
      </c>
      <c r="L183" s="479">
        <v>75</v>
      </c>
      <c r="M183" s="480"/>
      <c r="N183" s="481">
        <v>1.46</v>
      </c>
      <c r="O183" s="479">
        <v>0.12</v>
      </c>
      <c r="P183" s="482">
        <v>69.569999999999993</v>
      </c>
      <c r="Q183" s="479">
        <v>5.7</v>
      </c>
      <c r="R183" s="481">
        <v>12.19</v>
      </c>
      <c r="S183" s="481">
        <v>0</v>
      </c>
      <c r="T183" s="480"/>
      <c r="U183" s="483">
        <v>412786</v>
      </c>
      <c r="V183" s="483">
        <v>3452618</v>
      </c>
      <c r="W183" s="91">
        <v>283304</v>
      </c>
      <c r="X183" s="91">
        <v>49631</v>
      </c>
      <c r="Y183" s="479">
        <v>0</v>
      </c>
      <c r="Z183" s="91">
        <v>539459</v>
      </c>
    </row>
    <row r="184" spans="1:26" ht="12.75" x14ac:dyDescent="0.2">
      <c r="A184" s="474" t="s">
        <v>980</v>
      </c>
      <c r="B184" s="474" t="s">
        <v>369</v>
      </c>
      <c r="C184" s="475" t="s">
        <v>411</v>
      </c>
      <c r="D184" s="475" t="s">
        <v>981</v>
      </c>
      <c r="E184" s="475" t="s">
        <v>982</v>
      </c>
      <c r="F184" s="474" t="s">
        <v>412</v>
      </c>
      <c r="G184" s="475" t="s">
        <v>864</v>
      </c>
      <c r="H184" s="479">
        <v>0</v>
      </c>
      <c r="I184" s="477">
        <v>90</v>
      </c>
      <c r="J184" s="478" t="s">
        <v>420</v>
      </c>
      <c r="K184" s="478" t="s">
        <v>416</v>
      </c>
      <c r="L184" s="479">
        <v>15</v>
      </c>
      <c r="M184" s="480"/>
      <c r="N184" s="481">
        <v>1.64</v>
      </c>
      <c r="O184" s="479">
        <v>0.11</v>
      </c>
      <c r="P184" s="482">
        <v>70.94</v>
      </c>
      <c r="Q184" s="479">
        <v>5</v>
      </c>
      <c r="R184" s="481">
        <v>14.27</v>
      </c>
      <c r="S184" s="481">
        <v>0</v>
      </c>
      <c r="T184" s="480"/>
      <c r="U184" s="483">
        <v>153912</v>
      </c>
      <c r="V184" s="483">
        <v>1342685</v>
      </c>
      <c r="W184" s="91">
        <v>94093</v>
      </c>
      <c r="X184" s="91">
        <v>18926</v>
      </c>
      <c r="Y184" s="479">
        <v>0</v>
      </c>
      <c r="Z184" s="91">
        <v>402712</v>
      </c>
    </row>
    <row r="185" spans="1:26" ht="12.75" x14ac:dyDescent="0.2">
      <c r="A185" s="474"/>
      <c r="B185" s="474"/>
      <c r="C185" s="475"/>
      <c r="D185" s="475"/>
      <c r="E185" s="475"/>
      <c r="F185" s="474"/>
      <c r="G185" s="475"/>
      <c r="H185" s="91"/>
      <c r="I185" s="477"/>
      <c r="J185" s="478"/>
      <c r="K185" s="478"/>
      <c r="L185" s="479"/>
      <c r="M185" s="480"/>
      <c r="N185" s="481"/>
      <c r="O185" s="479"/>
      <c r="P185" s="482"/>
      <c r="Q185" s="479"/>
      <c r="R185" s="481"/>
      <c r="S185" s="481"/>
      <c r="T185" s="480"/>
      <c r="U185" s="483"/>
      <c r="V185" s="483"/>
      <c r="W185" s="91"/>
      <c r="X185" s="91"/>
      <c r="Y185" s="91"/>
      <c r="Z185" s="91"/>
    </row>
    <row r="186" spans="1:26" ht="12.75" x14ac:dyDescent="0.2">
      <c r="A186" s="474" t="s">
        <v>986</v>
      </c>
      <c r="B186" s="474" t="s">
        <v>567</v>
      </c>
      <c r="C186" s="475" t="s">
        <v>411</v>
      </c>
      <c r="D186" s="475">
        <v>9042</v>
      </c>
      <c r="E186" s="475">
        <v>90042</v>
      </c>
      <c r="F186" s="474" t="s">
        <v>427</v>
      </c>
      <c r="G186" s="475" t="s">
        <v>413</v>
      </c>
      <c r="H186" s="91">
        <v>12150996</v>
      </c>
      <c r="I186" s="477">
        <v>49</v>
      </c>
      <c r="J186" s="478" t="s">
        <v>415</v>
      </c>
      <c r="K186" s="478" t="s">
        <v>419</v>
      </c>
      <c r="L186" s="479">
        <v>6</v>
      </c>
      <c r="M186" s="480"/>
      <c r="N186" s="481">
        <v>0.55000000000000004</v>
      </c>
      <c r="O186" s="479">
        <v>0.01</v>
      </c>
      <c r="P186" s="482">
        <v>94.42</v>
      </c>
      <c r="Q186" s="479">
        <v>2.6</v>
      </c>
      <c r="R186" s="481">
        <v>36.9</v>
      </c>
      <c r="S186" s="481">
        <v>11.52</v>
      </c>
      <c r="T186" s="480"/>
      <c r="U186" s="483">
        <v>12859</v>
      </c>
      <c r="V186" s="483">
        <v>865116</v>
      </c>
      <c r="W186" s="91">
        <v>23443</v>
      </c>
      <c r="X186" s="91">
        <v>9162</v>
      </c>
      <c r="Y186" s="91">
        <v>75118</v>
      </c>
      <c r="Z186" s="91">
        <v>65443</v>
      </c>
    </row>
    <row r="187" spans="1:26" ht="12.75" x14ac:dyDescent="0.2">
      <c r="A187" s="474" t="s">
        <v>986</v>
      </c>
      <c r="B187" s="474" t="s">
        <v>567</v>
      </c>
      <c r="C187" s="475" t="s">
        <v>411</v>
      </c>
      <c r="D187" s="475">
        <v>9042</v>
      </c>
      <c r="E187" s="475">
        <v>90042</v>
      </c>
      <c r="F187" s="474" t="s">
        <v>427</v>
      </c>
      <c r="G187" s="475" t="s">
        <v>413</v>
      </c>
      <c r="H187" s="91">
        <v>12150996</v>
      </c>
      <c r="I187" s="477">
        <v>49</v>
      </c>
      <c r="J187" s="478" t="s">
        <v>420</v>
      </c>
      <c r="K187" s="478" t="s">
        <v>419</v>
      </c>
      <c r="L187" s="479">
        <v>43</v>
      </c>
      <c r="M187" s="480"/>
      <c r="N187" s="481">
        <v>0.75</v>
      </c>
      <c r="O187" s="479">
        <v>0.11</v>
      </c>
      <c r="P187" s="482">
        <v>155.08000000000001</v>
      </c>
      <c r="Q187" s="479">
        <v>22.6</v>
      </c>
      <c r="R187" s="481">
        <v>6.86</v>
      </c>
      <c r="S187" s="481">
        <v>1.88</v>
      </c>
      <c r="T187" s="480"/>
      <c r="U187" s="483">
        <v>2324257</v>
      </c>
      <c r="V187" s="483">
        <v>21166877</v>
      </c>
      <c r="W187" s="91">
        <v>3086911</v>
      </c>
      <c r="X187" s="91">
        <v>136486</v>
      </c>
      <c r="Y187" s="91">
        <v>11281212</v>
      </c>
      <c r="Z187" s="91">
        <v>1680040</v>
      </c>
    </row>
    <row r="188" spans="1:26" ht="12.75" x14ac:dyDescent="0.2">
      <c r="A188" s="474"/>
      <c r="B188" s="474"/>
      <c r="C188" s="475"/>
      <c r="D188" s="475"/>
      <c r="E188" s="475"/>
      <c r="F188" s="474"/>
      <c r="G188" s="475"/>
      <c r="H188" s="479"/>
      <c r="I188" s="477"/>
      <c r="J188" s="478"/>
      <c r="K188" s="478"/>
      <c r="L188" s="479"/>
      <c r="M188" s="480"/>
      <c r="N188" s="481"/>
      <c r="O188" s="479"/>
      <c r="P188" s="482"/>
      <c r="Q188" s="479"/>
      <c r="R188" s="481"/>
      <c r="S188" s="481"/>
      <c r="T188" s="480"/>
      <c r="U188" s="483"/>
      <c r="V188" s="483"/>
      <c r="W188" s="91"/>
      <c r="X188" s="91"/>
      <c r="Y188" s="479"/>
      <c r="Z188" s="91"/>
    </row>
    <row r="189" spans="1:26" ht="12.75" x14ac:dyDescent="0.2">
      <c r="A189" s="474" t="s">
        <v>987</v>
      </c>
      <c r="B189" s="474" t="s">
        <v>988</v>
      </c>
      <c r="C189" s="475" t="s">
        <v>411</v>
      </c>
      <c r="D189" s="475" t="s">
        <v>989</v>
      </c>
      <c r="E189" s="475" t="s">
        <v>990</v>
      </c>
      <c r="F189" s="474" t="s">
        <v>427</v>
      </c>
      <c r="G189" s="475" t="s">
        <v>864</v>
      </c>
      <c r="H189" s="479">
        <v>0</v>
      </c>
      <c r="I189" s="477">
        <v>12</v>
      </c>
      <c r="J189" s="478" t="s">
        <v>420</v>
      </c>
      <c r="K189" s="478" t="s">
        <v>416</v>
      </c>
      <c r="L189" s="479">
        <v>8</v>
      </c>
      <c r="M189" s="480"/>
      <c r="N189" s="481">
        <v>0.95</v>
      </c>
      <c r="O189" s="479">
        <v>7.0000000000000007E-2</v>
      </c>
      <c r="P189" s="482">
        <v>66.42</v>
      </c>
      <c r="Q189" s="479">
        <v>5</v>
      </c>
      <c r="R189" s="481">
        <v>13.2</v>
      </c>
      <c r="S189" s="481">
        <v>0</v>
      </c>
      <c r="T189" s="480"/>
      <c r="U189" s="483">
        <v>72827</v>
      </c>
      <c r="V189" s="483">
        <v>1010889</v>
      </c>
      <c r="W189" s="91">
        <v>76595</v>
      </c>
      <c r="X189" s="91">
        <v>15220</v>
      </c>
      <c r="Y189" s="479">
        <v>0</v>
      </c>
      <c r="Z189" s="91">
        <v>298539</v>
      </c>
    </row>
    <row r="190" spans="1:26" ht="12.75" x14ac:dyDescent="0.2">
      <c r="A190" s="474" t="s">
        <v>987</v>
      </c>
      <c r="B190" s="474" t="s">
        <v>988</v>
      </c>
      <c r="C190" s="475" t="s">
        <v>411</v>
      </c>
      <c r="D190" s="475" t="s">
        <v>989</v>
      </c>
      <c r="E190" s="475" t="s">
        <v>990</v>
      </c>
      <c r="F190" s="474" t="s">
        <v>427</v>
      </c>
      <c r="G190" s="475" t="s">
        <v>864</v>
      </c>
      <c r="H190" s="479">
        <v>0</v>
      </c>
      <c r="I190" s="477">
        <v>12</v>
      </c>
      <c r="J190" s="478" t="s">
        <v>415</v>
      </c>
      <c r="K190" s="478" t="s">
        <v>416</v>
      </c>
      <c r="L190" s="479">
        <v>4</v>
      </c>
      <c r="M190" s="480"/>
      <c r="N190" s="481">
        <v>2.0499999999999998</v>
      </c>
      <c r="O190" s="479">
        <v>0.06</v>
      </c>
      <c r="P190" s="482">
        <v>102.26</v>
      </c>
      <c r="Q190" s="479">
        <v>3.2</v>
      </c>
      <c r="R190" s="481">
        <v>31.88</v>
      </c>
      <c r="S190" s="481">
        <v>0</v>
      </c>
      <c r="T190" s="480"/>
      <c r="U190" s="483">
        <v>33363</v>
      </c>
      <c r="V190" s="483">
        <v>518978</v>
      </c>
      <c r="W190" s="91">
        <v>16281</v>
      </c>
      <c r="X190" s="91">
        <v>5075</v>
      </c>
      <c r="Y190" s="479">
        <v>0</v>
      </c>
      <c r="Z190" s="91">
        <v>146553</v>
      </c>
    </row>
    <row r="191" spans="1:26" ht="12.75" x14ac:dyDescent="0.2">
      <c r="A191" s="474"/>
      <c r="B191" s="474"/>
      <c r="C191" s="475"/>
      <c r="D191" s="476"/>
      <c r="E191" s="475"/>
      <c r="F191" s="474"/>
      <c r="G191" s="475"/>
      <c r="H191" s="91"/>
      <c r="I191" s="477"/>
      <c r="J191" s="478"/>
      <c r="K191" s="478"/>
      <c r="L191" s="479"/>
      <c r="M191" s="480"/>
      <c r="N191" s="481"/>
      <c r="O191" s="479"/>
      <c r="P191" s="482"/>
      <c r="Q191" s="479"/>
      <c r="R191" s="481"/>
      <c r="S191" s="481"/>
      <c r="T191" s="480"/>
      <c r="U191" s="483"/>
      <c r="V191" s="483"/>
      <c r="W191" s="91"/>
      <c r="X191" s="91"/>
      <c r="Y191" s="91"/>
      <c r="Z191" s="91"/>
    </row>
    <row r="192" spans="1:26" ht="12.75" x14ac:dyDescent="0.2">
      <c r="A192" s="474" t="s">
        <v>602</v>
      </c>
      <c r="B192" s="474" t="s">
        <v>603</v>
      </c>
      <c r="C192" s="475" t="s">
        <v>411</v>
      </c>
      <c r="D192" s="476"/>
      <c r="E192" s="475">
        <v>99423</v>
      </c>
      <c r="F192" s="474" t="s">
        <v>427</v>
      </c>
      <c r="G192" s="475" t="s">
        <v>413</v>
      </c>
      <c r="H192" s="91">
        <v>12150996</v>
      </c>
      <c r="I192" s="477">
        <v>34</v>
      </c>
      <c r="J192" s="478" t="s">
        <v>415</v>
      </c>
      <c r="K192" s="478" t="s">
        <v>416</v>
      </c>
      <c r="L192" s="479">
        <v>6</v>
      </c>
      <c r="M192" s="480"/>
      <c r="N192" s="481">
        <v>1.06</v>
      </c>
      <c r="O192" s="479">
        <v>0.05</v>
      </c>
      <c r="P192" s="482">
        <v>94.75</v>
      </c>
      <c r="Q192" s="479">
        <v>4.2</v>
      </c>
      <c r="R192" s="481">
        <v>22.67</v>
      </c>
      <c r="S192" s="481">
        <v>4.03</v>
      </c>
      <c r="T192" s="480"/>
      <c r="U192" s="483">
        <v>47953</v>
      </c>
      <c r="V192" s="483">
        <v>1023542</v>
      </c>
      <c r="W192" s="91">
        <v>45144</v>
      </c>
      <c r="X192" s="91">
        <v>10802</v>
      </c>
      <c r="Y192" s="91">
        <v>253741</v>
      </c>
      <c r="Z192" s="91">
        <v>137434</v>
      </c>
    </row>
    <row r="193" spans="1:26" ht="12.75" x14ac:dyDescent="0.2">
      <c r="A193" s="474" t="s">
        <v>602</v>
      </c>
      <c r="B193" s="474" t="s">
        <v>603</v>
      </c>
      <c r="C193" s="475" t="s">
        <v>411</v>
      </c>
      <c r="D193" s="476"/>
      <c r="E193" s="475">
        <v>99423</v>
      </c>
      <c r="F193" s="474" t="s">
        <v>427</v>
      </c>
      <c r="G193" s="475" t="s">
        <v>413</v>
      </c>
      <c r="H193" s="91">
        <v>12150996</v>
      </c>
      <c r="I193" s="477">
        <v>34</v>
      </c>
      <c r="J193" s="478" t="s">
        <v>420</v>
      </c>
      <c r="K193" s="478" t="s">
        <v>416</v>
      </c>
      <c r="L193" s="479">
        <v>28</v>
      </c>
      <c r="M193" s="480"/>
      <c r="N193" s="481">
        <v>0.53</v>
      </c>
      <c r="O193" s="479">
        <v>0.12</v>
      </c>
      <c r="P193" s="482">
        <v>86.28</v>
      </c>
      <c r="Q193" s="479">
        <v>18.7</v>
      </c>
      <c r="R193" s="481">
        <v>4.6100000000000003</v>
      </c>
      <c r="S193" s="481">
        <v>2.1</v>
      </c>
      <c r="T193" s="480"/>
      <c r="U193" s="483">
        <v>798648</v>
      </c>
      <c r="V193" s="483">
        <v>6933059</v>
      </c>
      <c r="W193" s="91">
        <v>1504383</v>
      </c>
      <c r="X193" s="91">
        <v>80357</v>
      </c>
      <c r="Y193" s="91">
        <v>3300627</v>
      </c>
      <c r="Z193" s="91">
        <v>719209</v>
      </c>
    </row>
    <row r="194" spans="1:26" ht="12.75" x14ac:dyDescent="0.2">
      <c r="A194" s="474"/>
      <c r="B194" s="474"/>
      <c r="C194" s="475"/>
      <c r="D194" s="476"/>
      <c r="E194" s="475"/>
      <c r="F194" s="474"/>
      <c r="G194" s="475"/>
      <c r="H194" s="91"/>
      <c r="I194" s="477"/>
      <c r="J194" s="478"/>
      <c r="K194" s="478"/>
      <c r="L194" s="479"/>
      <c r="M194" s="480"/>
      <c r="N194" s="481"/>
      <c r="O194" s="479"/>
      <c r="P194" s="482"/>
      <c r="Q194" s="479"/>
      <c r="R194" s="481"/>
      <c r="S194" s="481"/>
      <c r="T194" s="480"/>
      <c r="U194" s="483"/>
      <c r="V194" s="483"/>
      <c r="W194" s="91"/>
      <c r="X194" s="91"/>
      <c r="Y194" s="479"/>
      <c r="Z194" s="91"/>
    </row>
    <row r="195" spans="1:26" ht="12.75" x14ac:dyDescent="0.2">
      <c r="A195" s="474" t="s">
        <v>604</v>
      </c>
      <c r="B195" s="474" t="s">
        <v>605</v>
      </c>
      <c r="C195" s="475" t="s">
        <v>411</v>
      </c>
      <c r="D195" s="476"/>
      <c r="E195" s="475">
        <v>90266</v>
      </c>
      <c r="F195" s="474" t="s">
        <v>427</v>
      </c>
      <c r="G195" s="475" t="s">
        <v>428</v>
      </c>
      <c r="H195" s="91">
        <v>12150996</v>
      </c>
      <c r="I195" s="477">
        <v>13</v>
      </c>
      <c r="J195" s="478" t="s">
        <v>420</v>
      </c>
      <c r="K195" s="478" t="s">
        <v>416</v>
      </c>
      <c r="L195" s="479">
        <v>3</v>
      </c>
      <c r="M195" s="480"/>
      <c r="N195" s="481">
        <v>0.76</v>
      </c>
      <c r="O195" s="479">
        <v>0.09</v>
      </c>
      <c r="P195" s="482">
        <v>49.37</v>
      </c>
      <c r="Q195" s="479">
        <v>5.7</v>
      </c>
      <c r="R195" s="481">
        <v>8.7100000000000009</v>
      </c>
      <c r="S195" s="481">
        <v>0</v>
      </c>
      <c r="T195" s="480"/>
      <c r="U195" s="483">
        <v>27598</v>
      </c>
      <c r="V195" s="483">
        <v>317628</v>
      </c>
      <c r="W195" s="91">
        <v>36447</v>
      </c>
      <c r="X195" s="91">
        <v>6434</v>
      </c>
      <c r="Y195" s="479">
        <v>0</v>
      </c>
      <c r="Z195" s="91">
        <v>89070</v>
      </c>
    </row>
    <row r="196" spans="1:26" ht="12.75" x14ac:dyDescent="0.2">
      <c r="A196" s="474" t="s">
        <v>604</v>
      </c>
      <c r="B196" s="474" t="s">
        <v>605</v>
      </c>
      <c r="C196" s="475" t="s">
        <v>411</v>
      </c>
      <c r="D196" s="476"/>
      <c r="E196" s="475">
        <v>90266</v>
      </c>
      <c r="F196" s="474" t="s">
        <v>427</v>
      </c>
      <c r="G196" s="475" t="s">
        <v>428</v>
      </c>
      <c r="H196" s="91">
        <v>12150996</v>
      </c>
      <c r="I196" s="477">
        <v>13</v>
      </c>
      <c r="J196" s="478" t="s">
        <v>415</v>
      </c>
      <c r="K196" s="478" t="s">
        <v>416</v>
      </c>
      <c r="L196" s="479">
        <v>10</v>
      </c>
      <c r="M196" s="480"/>
      <c r="N196" s="481">
        <v>0.74</v>
      </c>
      <c r="O196" s="479">
        <v>0.04</v>
      </c>
      <c r="P196" s="482">
        <v>47.19</v>
      </c>
      <c r="Q196" s="479">
        <v>2.2999999999999998</v>
      </c>
      <c r="R196" s="481">
        <v>20.79</v>
      </c>
      <c r="S196" s="481">
        <v>0</v>
      </c>
      <c r="T196" s="480"/>
      <c r="U196" s="483">
        <v>19145</v>
      </c>
      <c r="V196" s="483">
        <v>541088</v>
      </c>
      <c r="W196" s="91">
        <v>26026</v>
      </c>
      <c r="X196" s="91">
        <v>11466</v>
      </c>
      <c r="Y196" s="479">
        <v>0</v>
      </c>
      <c r="Z196" s="91">
        <v>117169</v>
      </c>
    </row>
    <row r="197" spans="1:26" ht="12.75" x14ac:dyDescent="0.2">
      <c r="A197" s="474"/>
      <c r="B197" s="474"/>
      <c r="C197" s="475"/>
      <c r="D197" s="475"/>
      <c r="E197" s="475"/>
      <c r="F197" s="474"/>
      <c r="G197" s="475"/>
      <c r="H197" s="91"/>
      <c r="I197" s="477"/>
      <c r="J197" s="478"/>
      <c r="K197" s="478"/>
      <c r="L197" s="479"/>
      <c r="M197" s="480"/>
      <c r="N197" s="481"/>
      <c r="O197" s="479"/>
      <c r="P197" s="482"/>
      <c r="Q197" s="479"/>
      <c r="R197" s="481"/>
      <c r="S197" s="481"/>
      <c r="T197" s="480"/>
      <c r="U197" s="483"/>
      <c r="V197" s="483"/>
      <c r="W197" s="91"/>
      <c r="X197" s="91"/>
      <c r="Y197" s="479"/>
      <c r="Z197" s="91"/>
    </row>
    <row r="198" spans="1:26" ht="12.75" x14ac:dyDescent="0.2">
      <c r="A198" s="474" t="s">
        <v>991</v>
      </c>
      <c r="B198" s="474" t="s">
        <v>992</v>
      </c>
      <c r="C198" s="475" t="s">
        <v>411</v>
      </c>
      <c r="D198" s="475">
        <v>9243</v>
      </c>
      <c r="E198" s="475">
        <v>90243</v>
      </c>
      <c r="F198" s="474" t="s">
        <v>486</v>
      </c>
      <c r="G198" s="475" t="s">
        <v>428</v>
      </c>
      <c r="H198" s="91">
        <v>195861</v>
      </c>
      <c r="I198" s="477">
        <v>25</v>
      </c>
      <c r="J198" s="478" t="s">
        <v>415</v>
      </c>
      <c r="K198" s="478" t="s">
        <v>419</v>
      </c>
      <c r="L198" s="479">
        <v>25</v>
      </c>
      <c r="M198" s="480"/>
      <c r="N198" s="481">
        <v>14.49</v>
      </c>
      <c r="O198" s="479">
        <v>0.43</v>
      </c>
      <c r="P198" s="482">
        <v>87.79</v>
      </c>
      <c r="Q198" s="479">
        <v>2.6</v>
      </c>
      <c r="R198" s="481">
        <v>33.42</v>
      </c>
      <c r="S198" s="481">
        <v>0</v>
      </c>
      <c r="T198" s="480"/>
      <c r="U198" s="483">
        <v>1037093</v>
      </c>
      <c r="V198" s="483">
        <v>2392130</v>
      </c>
      <c r="W198" s="91">
        <v>71579</v>
      </c>
      <c r="X198" s="91">
        <v>27248</v>
      </c>
      <c r="Y198" s="479">
        <v>0</v>
      </c>
      <c r="Z198" s="91">
        <v>542221</v>
      </c>
    </row>
    <row r="199" spans="1:26" ht="12.75" x14ac:dyDescent="0.2">
      <c r="A199" s="474"/>
      <c r="B199" s="474"/>
      <c r="C199" s="475"/>
      <c r="D199" s="475"/>
      <c r="E199" s="475"/>
      <c r="F199" s="474"/>
      <c r="G199" s="475"/>
      <c r="H199" s="479"/>
      <c r="I199" s="477"/>
      <c r="J199" s="478"/>
      <c r="K199" s="478"/>
      <c r="L199" s="479"/>
      <c r="M199" s="480"/>
      <c r="N199" s="481"/>
      <c r="O199" s="479"/>
      <c r="P199" s="482"/>
      <c r="Q199" s="479"/>
      <c r="R199" s="481"/>
      <c r="S199" s="481"/>
      <c r="T199" s="480"/>
      <c r="U199" s="483"/>
      <c r="V199" s="483"/>
      <c r="W199" s="91"/>
      <c r="X199" s="91"/>
      <c r="Y199" s="479"/>
      <c r="Z199" s="91"/>
    </row>
    <row r="200" spans="1:26" ht="12.75" x14ac:dyDescent="0.2">
      <c r="A200" s="474" t="s">
        <v>993</v>
      </c>
      <c r="B200" s="474" t="s">
        <v>994</v>
      </c>
      <c r="C200" s="475" t="s">
        <v>411</v>
      </c>
      <c r="D200" s="475" t="s">
        <v>995</v>
      </c>
      <c r="E200" s="475" t="s">
        <v>996</v>
      </c>
      <c r="F200" s="474" t="s">
        <v>427</v>
      </c>
      <c r="G200" s="475" t="s">
        <v>864</v>
      </c>
      <c r="H200" s="479">
        <v>0</v>
      </c>
      <c r="I200" s="477">
        <v>3</v>
      </c>
      <c r="J200" s="478" t="s">
        <v>420</v>
      </c>
      <c r="K200" s="478" t="s">
        <v>416</v>
      </c>
      <c r="L200" s="479">
        <v>2</v>
      </c>
      <c r="M200" s="480"/>
      <c r="N200" s="481">
        <v>0.8</v>
      </c>
      <c r="O200" s="479">
        <v>0.15</v>
      </c>
      <c r="P200" s="482">
        <v>73.61</v>
      </c>
      <c r="Q200" s="479">
        <v>13.9</v>
      </c>
      <c r="R200" s="481">
        <v>5.29</v>
      </c>
      <c r="S200" s="481">
        <v>0</v>
      </c>
      <c r="T200" s="480"/>
      <c r="U200" s="483">
        <v>67337</v>
      </c>
      <c r="V200" s="483">
        <v>447898</v>
      </c>
      <c r="W200" s="91">
        <v>84655</v>
      </c>
      <c r="X200" s="91">
        <v>6085</v>
      </c>
      <c r="Y200" s="479">
        <v>0</v>
      </c>
      <c r="Z200" s="91">
        <v>98204</v>
      </c>
    </row>
    <row r="201" spans="1:26" ht="12.75" x14ac:dyDescent="0.2">
      <c r="A201" s="474" t="s">
        <v>993</v>
      </c>
      <c r="B201" s="474" t="s">
        <v>994</v>
      </c>
      <c r="C201" s="475" t="s">
        <v>411</v>
      </c>
      <c r="D201" s="475" t="s">
        <v>995</v>
      </c>
      <c r="E201" s="475" t="s">
        <v>996</v>
      </c>
      <c r="F201" s="474" t="s">
        <v>427</v>
      </c>
      <c r="G201" s="475" t="s">
        <v>864</v>
      </c>
      <c r="H201" s="479">
        <v>0</v>
      </c>
      <c r="I201" s="477">
        <v>3</v>
      </c>
      <c r="J201" s="478" t="s">
        <v>415</v>
      </c>
      <c r="K201" s="478" t="s">
        <v>416</v>
      </c>
      <c r="L201" s="479">
        <v>1</v>
      </c>
      <c r="M201" s="480"/>
      <c r="N201" s="481">
        <v>2.98</v>
      </c>
      <c r="O201" s="479">
        <v>0.09</v>
      </c>
      <c r="P201" s="482">
        <v>64.739999999999995</v>
      </c>
      <c r="Q201" s="479">
        <v>1.9</v>
      </c>
      <c r="R201" s="481">
        <v>34.33</v>
      </c>
      <c r="S201" s="481">
        <v>0</v>
      </c>
      <c r="T201" s="480"/>
      <c r="U201" s="483">
        <v>4191</v>
      </c>
      <c r="V201" s="483">
        <v>48230</v>
      </c>
      <c r="W201" s="91">
        <v>1405</v>
      </c>
      <c r="X201" s="479">
        <v>745</v>
      </c>
      <c r="Y201" s="479">
        <v>0</v>
      </c>
      <c r="Z201" s="91">
        <v>12653</v>
      </c>
    </row>
    <row r="202" spans="1:26" ht="12.75" x14ac:dyDescent="0.2">
      <c r="A202" s="474"/>
      <c r="B202" s="474"/>
      <c r="C202" s="475"/>
      <c r="D202" s="475"/>
      <c r="E202" s="475"/>
      <c r="F202" s="474"/>
      <c r="G202" s="475"/>
      <c r="H202" s="91"/>
      <c r="I202" s="477"/>
      <c r="J202" s="478"/>
      <c r="K202" s="478"/>
      <c r="L202" s="479"/>
      <c r="M202" s="480"/>
      <c r="N202" s="481"/>
      <c r="O202" s="479"/>
      <c r="P202" s="482"/>
      <c r="Q202" s="479"/>
      <c r="R202" s="481"/>
      <c r="S202" s="481"/>
      <c r="T202" s="480"/>
      <c r="U202" s="483"/>
      <c r="V202" s="483"/>
      <c r="W202" s="91"/>
      <c r="X202" s="91"/>
      <c r="Y202" s="91"/>
      <c r="Z202" s="91"/>
    </row>
    <row r="203" spans="1:26" ht="12.75" x14ac:dyDescent="0.2">
      <c r="A203" s="474" t="s">
        <v>997</v>
      </c>
      <c r="B203" s="474" t="s">
        <v>998</v>
      </c>
      <c r="C203" s="475" t="s">
        <v>411</v>
      </c>
      <c r="D203" s="475">
        <v>9230</v>
      </c>
      <c r="E203" s="475">
        <v>90230</v>
      </c>
      <c r="F203" s="474" t="s">
        <v>427</v>
      </c>
      <c r="G203" s="475" t="s">
        <v>413</v>
      </c>
      <c r="H203" s="91">
        <v>87941</v>
      </c>
      <c r="I203" s="477">
        <v>685</v>
      </c>
      <c r="J203" s="478" t="s">
        <v>438</v>
      </c>
      <c r="K203" s="478" t="s">
        <v>419</v>
      </c>
      <c r="L203" s="479">
        <v>685</v>
      </c>
      <c r="M203" s="480"/>
      <c r="N203" s="481">
        <v>3.01</v>
      </c>
      <c r="O203" s="479">
        <v>1.0900000000000001</v>
      </c>
      <c r="P203" s="482">
        <v>25.85</v>
      </c>
      <c r="Q203" s="479">
        <v>9.4</v>
      </c>
      <c r="R203" s="481">
        <v>2.76</v>
      </c>
      <c r="S203" s="481">
        <v>7.0000000000000007E-2</v>
      </c>
      <c r="T203" s="480"/>
      <c r="U203" s="483">
        <v>9564863</v>
      </c>
      <c r="V203" s="483">
        <v>8749971</v>
      </c>
      <c r="W203" s="91">
        <v>3173836</v>
      </c>
      <c r="X203" s="91">
        <v>338520</v>
      </c>
      <c r="Y203" s="91">
        <v>126495990</v>
      </c>
      <c r="Z203" s="91">
        <v>11145412</v>
      </c>
    </row>
    <row r="204" spans="1:26" ht="12.75" x14ac:dyDescent="0.2">
      <c r="A204" s="474" t="s">
        <v>999</v>
      </c>
      <c r="B204" s="474" t="s">
        <v>998</v>
      </c>
      <c r="C204" s="475" t="s">
        <v>411</v>
      </c>
      <c r="D204" s="475">
        <v>9200</v>
      </c>
      <c r="E204" s="475">
        <v>90200</v>
      </c>
      <c r="F204" s="474" t="s">
        <v>412</v>
      </c>
      <c r="G204" s="475" t="s">
        <v>413</v>
      </c>
      <c r="H204" s="91">
        <v>87941</v>
      </c>
      <c r="I204" s="477">
        <v>21</v>
      </c>
      <c r="J204" s="478" t="s">
        <v>415</v>
      </c>
      <c r="K204" s="478" t="s">
        <v>416</v>
      </c>
      <c r="L204" s="479">
        <v>5</v>
      </c>
      <c r="M204" s="480"/>
      <c r="N204" s="481">
        <v>2.48</v>
      </c>
      <c r="O204" s="479">
        <v>0.11</v>
      </c>
      <c r="P204" s="482">
        <v>75.06</v>
      </c>
      <c r="Q204" s="479">
        <v>3.3</v>
      </c>
      <c r="R204" s="481">
        <v>22.69</v>
      </c>
      <c r="S204" s="481">
        <v>5.81</v>
      </c>
      <c r="T204" s="480"/>
      <c r="U204" s="483">
        <v>35433</v>
      </c>
      <c r="V204" s="483">
        <v>324316</v>
      </c>
      <c r="W204" s="91">
        <v>14294</v>
      </c>
      <c r="X204" s="91">
        <v>4321</v>
      </c>
      <c r="Y204" s="91">
        <v>55826</v>
      </c>
      <c r="Z204" s="91">
        <v>60011</v>
      </c>
    </row>
    <row r="205" spans="1:26" ht="12.75" x14ac:dyDescent="0.2">
      <c r="A205" s="474" t="s">
        <v>999</v>
      </c>
      <c r="B205" s="474" t="s">
        <v>998</v>
      </c>
      <c r="C205" s="475" t="s">
        <v>411</v>
      </c>
      <c r="D205" s="475">
        <v>9200</v>
      </c>
      <c r="E205" s="475">
        <v>90200</v>
      </c>
      <c r="F205" s="474" t="s">
        <v>412</v>
      </c>
      <c r="G205" s="475" t="s">
        <v>413</v>
      </c>
      <c r="H205" s="91">
        <v>87941</v>
      </c>
      <c r="I205" s="477">
        <v>21</v>
      </c>
      <c r="J205" s="478" t="s">
        <v>420</v>
      </c>
      <c r="K205" s="478" t="s">
        <v>416</v>
      </c>
      <c r="L205" s="479">
        <v>16</v>
      </c>
      <c r="M205" s="480"/>
      <c r="N205" s="481">
        <v>0.82</v>
      </c>
      <c r="O205" s="479">
        <v>0.16</v>
      </c>
      <c r="P205" s="482">
        <v>76.11</v>
      </c>
      <c r="Q205" s="479">
        <v>14.8</v>
      </c>
      <c r="R205" s="481">
        <v>5.16</v>
      </c>
      <c r="S205" s="481">
        <v>0.81</v>
      </c>
      <c r="T205" s="480"/>
      <c r="U205" s="483">
        <v>580579</v>
      </c>
      <c r="V205" s="483">
        <v>3635656</v>
      </c>
      <c r="W205" s="91">
        <v>704929</v>
      </c>
      <c r="X205" s="91">
        <v>47771</v>
      </c>
      <c r="Y205" s="91">
        <v>4494587</v>
      </c>
      <c r="Z205" s="91">
        <v>764241</v>
      </c>
    </row>
    <row r="206" spans="1:26" ht="12.75" x14ac:dyDescent="0.2">
      <c r="A206" s="474"/>
      <c r="B206" s="474"/>
      <c r="C206" s="475"/>
      <c r="D206" s="475"/>
      <c r="E206" s="475"/>
      <c r="F206" s="474"/>
      <c r="G206" s="475"/>
      <c r="H206" s="479"/>
      <c r="I206" s="477"/>
      <c r="J206" s="478"/>
      <c r="K206" s="478"/>
      <c r="L206" s="479"/>
      <c r="M206" s="480"/>
      <c r="N206" s="481"/>
      <c r="O206" s="479"/>
      <c r="P206" s="482"/>
      <c r="Q206" s="479"/>
      <c r="R206" s="481"/>
      <c r="S206" s="481"/>
      <c r="T206" s="480"/>
      <c r="U206" s="483"/>
      <c r="V206" s="483"/>
      <c r="W206" s="91"/>
      <c r="X206" s="91"/>
      <c r="Y206" s="479"/>
      <c r="Z206" s="91"/>
    </row>
    <row r="207" spans="1:26" ht="12.75" x14ac:dyDescent="0.2">
      <c r="A207" s="474" t="s">
        <v>1000</v>
      </c>
      <c r="B207" s="474" t="s">
        <v>1001</v>
      </c>
      <c r="C207" s="475" t="s">
        <v>411</v>
      </c>
      <c r="D207" s="475" t="s">
        <v>1002</v>
      </c>
      <c r="E207" s="475">
        <v>99316</v>
      </c>
      <c r="F207" s="474" t="s">
        <v>892</v>
      </c>
      <c r="G207" s="475" t="s">
        <v>428</v>
      </c>
      <c r="H207" s="479">
        <v>0</v>
      </c>
      <c r="I207" s="477">
        <v>2</v>
      </c>
      <c r="J207" s="478" t="s">
        <v>450</v>
      </c>
      <c r="K207" s="478" t="s">
        <v>419</v>
      </c>
      <c r="L207" s="479">
        <v>2</v>
      </c>
      <c r="M207" s="480"/>
      <c r="N207" s="481">
        <v>1.92</v>
      </c>
      <c r="O207" s="479">
        <v>0.72</v>
      </c>
      <c r="P207" s="482">
        <v>162.65</v>
      </c>
      <c r="Q207" s="479">
        <v>61.1</v>
      </c>
      <c r="R207" s="481">
        <v>2.66</v>
      </c>
      <c r="S207" s="481">
        <v>0</v>
      </c>
      <c r="T207" s="480"/>
      <c r="U207" s="483">
        <v>882113</v>
      </c>
      <c r="V207" s="483">
        <v>1221961</v>
      </c>
      <c r="W207" s="91">
        <v>458725</v>
      </c>
      <c r="X207" s="91">
        <v>7513</v>
      </c>
      <c r="Y207" s="479">
        <v>0</v>
      </c>
      <c r="Z207" s="91">
        <v>44279</v>
      </c>
    </row>
    <row r="208" spans="1:26" ht="12.75" x14ac:dyDescent="0.2">
      <c r="A208" s="474"/>
      <c r="B208" s="474"/>
      <c r="C208" s="475"/>
      <c r="D208" s="475"/>
      <c r="E208" s="475"/>
      <c r="F208" s="474"/>
      <c r="G208" s="475"/>
      <c r="H208" s="91"/>
      <c r="I208" s="477"/>
      <c r="J208" s="478"/>
      <c r="K208" s="478"/>
      <c r="L208" s="479"/>
      <c r="M208" s="480"/>
      <c r="N208" s="481"/>
      <c r="O208" s="479"/>
      <c r="P208" s="482"/>
      <c r="Q208" s="479"/>
      <c r="R208" s="481"/>
      <c r="S208" s="481"/>
      <c r="T208" s="480"/>
      <c r="U208" s="483"/>
      <c r="V208" s="483"/>
      <c r="W208" s="91"/>
      <c r="X208" s="91"/>
      <c r="Y208" s="91"/>
      <c r="Z208" s="91"/>
    </row>
    <row r="209" spans="1:26" ht="12.75" x14ac:dyDescent="0.2">
      <c r="A209" s="474" t="s">
        <v>1003</v>
      </c>
      <c r="B209" s="474" t="s">
        <v>1004</v>
      </c>
      <c r="C209" s="475" t="s">
        <v>411</v>
      </c>
      <c r="D209" s="475">
        <v>9148</v>
      </c>
      <c r="E209" s="475">
        <v>90148</v>
      </c>
      <c r="F209" s="474" t="s">
        <v>412</v>
      </c>
      <c r="G209" s="475" t="s">
        <v>413</v>
      </c>
      <c r="H209" s="91">
        <v>328454</v>
      </c>
      <c r="I209" s="477">
        <v>302</v>
      </c>
      <c r="J209" s="478" t="s">
        <v>424</v>
      </c>
      <c r="K209" s="478" t="s">
        <v>416</v>
      </c>
      <c r="L209" s="479">
        <v>7</v>
      </c>
      <c r="M209" s="480"/>
      <c r="N209" s="481">
        <v>10.84</v>
      </c>
      <c r="O209" s="479">
        <v>0.66</v>
      </c>
      <c r="P209" s="482">
        <v>93</v>
      </c>
      <c r="Q209" s="479">
        <v>5.6</v>
      </c>
      <c r="R209" s="481">
        <v>16.5</v>
      </c>
      <c r="S209" s="481">
        <v>0.31</v>
      </c>
      <c r="T209" s="480"/>
      <c r="U209" s="483">
        <v>445106</v>
      </c>
      <c r="V209" s="483">
        <v>677169</v>
      </c>
      <c r="W209" s="91">
        <v>41052</v>
      </c>
      <c r="X209" s="91">
        <v>7281</v>
      </c>
      <c r="Y209" s="91">
        <v>2171094</v>
      </c>
      <c r="Z209" s="91">
        <v>263824</v>
      </c>
    </row>
    <row r="210" spans="1:26" ht="12.75" x14ac:dyDescent="0.2">
      <c r="A210" s="474" t="s">
        <v>1003</v>
      </c>
      <c r="B210" s="474" t="s">
        <v>1004</v>
      </c>
      <c r="C210" s="475" t="s">
        <v>411</v>
      </c>
      <c r="D210" s="475">
        <v>9148</v>
      </c>
      <c r="E210" s="475">
        <v>90148</v>
      </c>
      <c r="F210" s="474" t="s">
        <v>412</v>
      </c>
      <c r="G210" s="475" t="s">
        <v>413</v>
      </c>
      <c r="H210" s="91">
        <v>328454</v>
      </c>
      <c r="I210" s="477">
        <v>302</v>
      </c>
      <c r="J210" s="478" t="s">
        <v>420</v>
      </c>
      <c r="K210" s="478" t="s">
        <v>416</v>
      </c>
      <c r="L210" s="479">
        <v>47</v>
      </c>
      <c r="M210" s="480"/>
      <c r="N210" s="481">
        <v>1.2</v>
      </c>
      <c r="O210" s="479">
        <v>0.12</v>
      </c>
      <c r="P210" s="482">
        <v>77.099999999999994</v>
      </c>
      <c r="Q210" s="479">
        <v>7.8</v>
      </c>
      <c r="R210" s="481">
        <v>9.83</v>
      </c>
      <c r="S210" s="481">
        <v>1.43</v>
      </c>
      <c r="T210" s="480"/>
      <c r="U210" s="483">
        <v>1771981</v>
      </c>
      <c r="V210" s="483">
        <v>14499089</v>
      </c>
      <c r="W210" s="91">
        <v>1474542</v>
      </c>
      <c r="X210" s="91">
        <v>188050</v>
      </c>
      <c r="Y210" s="91">
        <v>10107573</v>
      </c>
      <c r="Z210" s="91">
        <v>3264496</v>
      </c>
    </row>
    <row r="211" spans="1:26" ht="12.75" x14ac:dyDescent="0.2">
      <c r="A211" s="474" t="s">
        <v>1003</v>
      </c>
      <c r="B211" s="474" t="s">
        <v>1004</v>
      </c>
      <c r="C211" s="475" t="s">
        <v>411</v>
      </c>
      <c r="D211" s="475">
        <v>9148</v>
      </c>
      <c r="E211" s="475">
        <v>90148</v>
      </c>
      <c r="F211" s="474" t="s">
        <v>412</v>
      </c>
      <c r="G211" s="475" t="s">
        <v>413</v>
      </c>
      <c r="H211" s="91">
        <v>328454</v>
      </c>
      <c r="I211" s="477">
        <v>302</v>
      </c>
      <c r="J211" s="478" t="s">
        <v>415</v>
      </c>
      <c r="K211" s="478" t="s">
        <v>416</v>
      </c>
      <c r="L211" s="479">
        <v>35</v>
      </c>
      <c r="M211" s="480"/>
      <c r="N211" s="481">
        <v>2.98</v>
      </c>
      <c r="O211" s="479">
        <v>0.11</v>
      </c>
      <c r="P211" s="482">
        <v>85.59</v>
      </c>
      <c r="Q211" s="479">
        <v>3.1</v>
      </c>
      <c r="R211" s="481">
        <v>27.99</v>
      </c>
      <c r="S211" s="481">
        <v>2.02</v>
      </c>
      <c r="T211" s="480"/>
      <c r="U211" s="483">
        <v>544512</v>
      </c>
      <c r="V211" s="483">
        <v>5114970</v>
      </c>
      <c r="W211" s="91">
        <v>182765</v>
      </c>
      <c r="X211" s="91">
        <v>59758</v>
      </c>
      <c r="Y211" s="91">
        <v>2536036</v>
      </c>
      <c r="Z211" s="91">
        <v>919424</v>
      </c>
    </row>
    <row r="212" spans="1:26" ht="12.75" x14ac:dyDescent="0.2">
      <c r="A212" s="474" t="s">
        <v>1003</v>
      </c>
      <c r="B212" s="474" t="s">
        <v>1004</v>
      </c>
      <c r="C212" s="475" t="s">
        <v>411</v>
      </c>
      <c r="D212" s="475">
        <v>9148</v>
      </c>
      <c r="E212" s="475">
        <v>90148</v>
      </c>
      <c r="F212" s="474" t="s">
        <v>412</v>
      </c>
      <c r="G212" s="475" t="s">
        <v>413</v>
      </c>
      <c r="H212" s="91">
        <v>328454</v>
      </c>
      <c r="I212" s="477">
        <v>302</v>
      </c>
      <c r="J212" s="478" t="s">
        <v>438</v>
      </c>
      <c r="K212" s="478" t="s">
        <v>416</v>
      </c>
      <c r="L212" s="479">
        <v>213</v>
      </c>
      <c r="M212" s="480"/>
      <c r="N212" s="481">
        <v>4.12</v>
      </c>
      <c r="O212" s="479">
        <v>0.56999999999999995</v>
      </c>
      <c r="P212" s="482">
        <v>38.76</v>
      </c>
      <c r="Q212" s="479">
        <v>5.4</v>
      </c>
      <c r="R212" s="481">
        <v>7.18</v>
      </c>
      <c r="S212" s="481">
        <v>0.15</v>
      </c>
      <c r="T212" s="480"/>
      <c r="U212" s="483">
        <v>2505057</v>
      </c>
      <c r="V212" s="483">
        <v>4361158</v>
      </c>
      <c r="W212" s="91">
        <v>607617</v>
      </c>
      <c r="X212" s="91">
        <v>112506</v>
      </c>
      <c r="Y212" s="91">
        <v>29205626</v>
      </c>
      <c r="Z212" s="91">
        <v>5580139</v>
      </c>
    </row>
    <row r="213" spans="1:26" ht="12.75" x14ac:dyDescent="0.2">
      <c r="A213" s="474"/>
      <c r="B213" s="474"/>
      <c r="C213" s="475"/>
      <c r="D213" s="475"/>
      <c r="E213" s="475"/>
      <c r="F213" s="474"/>
      <c r="G213" s="475"/>
      <c r="H213" s="479"/>
      <c r="I213" s="477"/>
      <c r="J213" s="478"/>
      <c r="K213" s="478"/>
      <c r="L213" s="479"/>
      <c r="M213" s="480"/>
      <c r="N213" s="481"/>
      <c r="O213" s="479"/>
      <c r="P213" s="482"/>
      <c r="Q213" s="479"/>
      <c r="R213" s="481"/>
      <c r="S213" s="481"/>
      <c r="T213" s="480"/>
      <c r="U213" s="483"/>
      <c r="V213" s="483"/>
      <c r="W213" s="91"/>
      <c r="X213" s="91"/>
      <c r="Y213" s="479"/>
      <c r="Z213" s="91"/>
    </row>
    <row r="214" spans="1:26" ht="12.75" x14ac:dyDescent="0.2">
      <c r="A214" s="474" t="s">
        <v>1005</v>
      </c>
      <c r="B214" s="474" t="s">
        <v>1006</v>
      </c>
      <c r="C214" s="475" t="s">
        <v>411</v>
      </c>
      <c r="D214" s="475" t="s">
        <v>1007</v>
      </c>
      <c r="E214" s="475" t="s">
        <v>1008</v>
      </c>
      <c r="F214" s="474" t="s">
        <v>412</v>
      </c>
      <c r="G214" s="475" t="s">
        <v>864</v>
      </c>
      <c r="H214" s="479">
        <v>0</v>
      </c>
      <c r="I214" s="477">
        <v>18</v>
      </c>
      <c r="J214" s="478" t="s">
        <v>420</v>
      </c>
      <c r="K214" s="478" t="s">
        <v>416</v>
      </c>
      <c r="L214" s="479">
        <v>4</v>
      </c>
      <c r="M214" s="480"/>
      <c r="N214" s="481">
        <v>1.36</v>
      </c>
      <c r="O214" s="479">
        <v>0.11</v>
      </c>
      <c r="P214" s="482">
        <v>64.48</v>
      </c>
      <c r="Q214" s="479">
        <v>5.0999999999999996</v>
      </c>
      <c r="R214" s="481">
        <v>12.7</v>
      </c>
      <c r="S214" s="481">
        <v>0</v>
      </c>
      <c r="T214" s="480"/>
      <c r="U214" s="483">
        <v>38112</v>
      </c>
      <c r="V214" s="483">
        <v>355939</v>
      </c>
      <c r="W214" s="91">
        <v>28023</v>
      </c>
      <c r="X214" s="91">
        <v>5520</v>
      </c>
      <c r="Y214" s="479">
        <v>0</v>
      </c>
      <c r="Z214" s="91">
        <v>62007</v>
      </c>
    </row>
    <row r="215" spans="1:26" ht="12.75" x14ac:dyDescent="0.2">
      <c r="A215" s="474" t="s">
        <v>1005</v>
      </c>
      <c r="B215" s="474" t="s">
        <v>1006</v>
      </c>
      <c r="C215" s="475" t="s">
        <v>411</v>
      </c>
      <c r="D215" s="475" t="s">
        <v>1007</v>
      </c>
      <c r="E215" s="475" t="s">
        <v>1008</v>
      </c>
      <c r="F215" s="474" t="s">
        <v>412</v>
      </c>
      <c r="G215" s="475" t="s">
        <v>864</v>
      </c>
      <c r="H215" s="479">
        <v>0</v>
      </c>
      <c r="I215" s="477">
        <v>18</v>
      </c>
      <c r="J215" s="478" t="s">
        <v>424</v>
      </c>
      <c r="K215" s="478" t="s">
        <v>416</v>
      </c>
      <c r="L215" s="479">
        <v>3</v>
      </c>
      <c r="M215" s="480"/>
      <c r="N215" s="481">
        <v>1.35</v>
      </c>
      <c r="O215" s="479">
        <v>0.13</v>
      </c>
      <c r="P215" s="482">
        <v>64.59</v>
      </c>
      <c r="Q215" s="479">
        <v>6.2</v>
      </c>
      <c r="R215" s="481">
        <v>10.42</v>
      </c>
      <c r="S215" s="481">
        <v>0</v>
      </c>
      <c r="T215" s="480"/>
      <c r="U215" s="483">
        <v>53063</v>
      </c>
      <c r="V215" s="483">
        <v>408533</v>
      </c>
      <c r="W215" s="91">
        <v>39204</v>
      </c>
      <c r="X215" s="91">
        <v>6325</v>
      </c>
      <c r="Y215" s="479">
        <v>0</v>
      </c>
      <c r="Z215" s="91">
        <v>146375</v>
      </c>
    </row>
    <row r="216" spans="1:26" ht="12.75" x14ac:dyDescent="0.2">
      <c r="A216" s="474" t="s">
        <v>1005</v>
      </c>
      <c r="B216" s="474" t="s">
        <v>1006</v>
      </c>
      <c r="C216" s="475" t="s">
        <v>411</v>
      </c>
      <c r="D216" s="475" t="s">
        <v>1007</v>
      </c>
      <c r="E216" s="475" t="s">
        <v>1008</v>
      </c>
      <c r="F216" s="474" t="s">
        <v>412</v>
      </c>
      <c r="G216" s="475" t="s">
        <v>864</v>
      </c>
      <c r="H216" s="479">
        <v>0</v>
      </c>
      <c r="I216" s="477">
        <v>18</v>
      </c>
      <c r="J216" s="478" t="s">
        <v>415</v>
      </c>
      <c r="K216" s="478" t="s">
        <v>416</v>
      </c>
      <c r="L216" s="479">
        <v>11</v>
      </c>
      <c r="M216" s="480"/>
      <c r="N216" s="481">
        <v>1.1399999999999999</v>
      </c>
      <c r="O216" s="479">
        <v>0.06</v>
      </c>
      <c r="P216" s="482">
        <v>58.74</v>
      </c>
      <c r="Q216" s="479">
        <v>3.2</v>
      </c>
      <c r="R216" s="481">
        <v>18.52</v>
      </c>
      <c r="S216" s="481">
        <v>0</v>
      </c>
      <c r="T216" s="480"/>
      <c r="U216" s="483">
        <v>64332</v>
      </c>
      <c r="V216" s="483">
        <v>1041423</v>
      </c>
      <c r="W216" s="91">
        <v>56225</v>
      </c>
      <c r="X216" s="91">
        <v>17728</v>
      </c>
      <c r="Y216" s="479">
        <v>0</v>
      </c>
      <c r="Z216" s="91">
        <v>276002</v>
      </c>
    </row>
    <row r="217" spans="1:26" ht="12.75" x14ac:dyDescent="0.2">
      <c r="A217" s="474"/>
      <c r="B217" s="474"/>
      <c r="C217" s="475"/>
      <c r="D217" s="476"/>
      <c r="E217" s="475"/>
      <c r="F217" s="474"/>
      <c r="G217" s="475"/>
      <c r="H217" s="91"/>
      <c r="I217" s="477"/>
      <c r="J217" s="478"/>
      <c r="K217" s="478"/>
      <c r="L217" s="479"/>
      <c r="M217" s="480"/>
      <c r="N217" s="481"/>
      <c r="O217" s="479"/>
      <c r="P217" s="482"/>
      <c r="Q217" s="479"/>
      <c r="R217" s="481"/>
      <c r="S217" s="481"/>
      <c r="T217" s="480"/>
      <c r="U217" s="483"/>
      <c r="V217" s="483"/>
      <c r="W217" s="91"/>
      <c r="X217" s="91"/>
      <c r="Y217" s="479"/>
      <c r="Z217" s="91"/>
    </row>
    <row r="218" spans="1:26" ht="12.75" x14ac:dyDescent="0.2">
      <c r="A218" s="474" t="s">
        <v>606</v>
      </c>
      <c r="B218" s="474" t="s">
        <v>607</v>
      </c>
      <c r="C218" s="475" t="s">
        <v>411</v>
      </c>
      <c r="D218" s="476"/>
      <c r="E218" s="475">
        <v>90268</v>
      </c>
      <c r="F218" s="474" t="s">
        <v>427</v>
      </c>
      <c r="G218" s="475" t="s">
        <v>428</v>
      </c>
      <c r="H218" s="91">
        <v>12150996</v>
      </c>
      <c r="I218" s="477">
        <v>12</v>
      </c>
      <c r="J218" s="478" t="s">
        <v>415</v>
      </c>
      <c r="K218" s="478" t="s">
        <v>419</v>
      </c>
      <c r="L218" s="479">
        <v>8</v>
      </c>
      <c r="M218" s="480"/>
      <c r="N218" s="481">
        <v>0.14000000000000001</v>
      </c>
      <c r="O218" s="479">
        <v>0.01</v>
      </c>
      <c r="P218" s="482">
        <v>102.58</v>
      </c>
      <c r="Q218" s="479">
        <v>4.3</v>
      </c>
      <c r="R218" s="481">
        <v>23.82</v>
      </c>
      <c r="S218" s="481">
        <v>0</v>
      </c>
      <c r="T218" s="480"/>
      <c r="U218" s="483">
        <v>4141</v>
      </c>
      <c r="V218" s="483">
        <v>723725</v>
      </c>
      <c r="W218" s="91">
        <v>30377</v>
      </c>
      <c r="X218" s="91">
        <v>7055</v>
      </c>
      <c r="Y218" s="479">
        <v>0</v>
      </c>
      <c r="Z218" s="91">
        <v>65292</v>
      </c>
    </row>
    <row r="219" spans="1:26" ht="12.75" x14ac:dyDescent="0.2">
      <c r="A219" s="474" t="s">
        <v>606</v>
      </c>
      <c r="B219" s="474" t="s">
        <v>607</v>
      </c>
      <c r="C219" s="475" t="s">
        <v>411</v>
      </c>
      <c r="D219" s="476"/>
      <c r="E219" s="475">
        <v>90268</v>
      </c>
      <c r="F219" s="474" t="s">
        <v>427</v>
      </c>
      <c r="G219" s="475" t="s">
        <v>428</v>
      </c>
      <c r="H219" s="91">
        <v>12150996</v>
      </c>
      <c r="I219" s="477">
        <v>12</v>
      </c>
      <c r="J219" s="478" t="s">
        <v>417</v>
      </c>
      <c r="K219" s="478" t="s">
        <v>416</v>
      </c>
      <c r="L219" s="479">
        <v>3</v>
      </c>
      <c r="M219" s="480"/>
      <c r="N219" s="481">
        <v>2.37</v>
      </c>
      <c r="O219" s="479">
        <v>0.25</v>
      </c>
      <c r="P219" s="482">
        <v>45.2</v>
      </c>
      <c r="Q219" s="479">
        <v>4.8</v>
      </c>
      <c r="R219" s="481">
        <v>9.33</v>
      </c>
      <c r="S219" s="481">
        <v>0</v>
      </c>
      <c r="T219" s="480"/>
      <c r="U219" s="483">
        <v>30195</v>
      </c>
      <c r="V219" s="483">
        <v>118971</v>
      </c>
      <c r="W219" s="91">
        <v>12753</v>
      </c>
      <c r="X219" s="91">
        <v>2632</v>
      </c>
      <c r="Y219" s="479">
        <v>0</v>
      </c>
      <c r="Z219" s="91">
        <v>39226</v>
      </c>
    </row>
    <row r="220" spans="1:26" ht="12.75" x14ac:dyDescent="0.2">
      <c r="A220" s="474" t="s">
        <v>606</v>
      </c>
      <c r="B220" s="474" t="s">
        <v>607</v>
      </c>
      <c r="C220" s="475" t="s">
        <v>411</v>
      </c>
      <c r="D220" s="476"/>
      <c r="E220" s="475">
        <v>90268</v>
      </c>
      <c r="F220" s="474" t="s">
        <v>427</v>
      </c>
      <c r="G220" s="475" t="s">
        <v>428</v>
      </c>
      <c r="H220" s="91">
        <v>12150996</v>
      </c>
      <c r="I220" s="477">
        <v>12</v>
      </c>
      <c r="J220" s="478" t="s">
        <v>420</v>
      </c>
      <c r="K220" s="478" t="s">
        <v>419</v>
      </c>
      <c r="L220" s="479">
        <v>1</v>
      </c>
      <c r="M220" s="480"/>
      <c r="N220" s="481">
        <v>0</v>
      </c>
      <c r="O220" s="479">
        <v>0</v>
      </c>
      <c r="P220" s="482">
        <v>57.89</v>
      </c>
      <c r="Q220" s="479">
        <v>6.3</v>
      </c>
      <c r="R220" s="481">
        <v>9.2100000000000009</v>
      </c>
      <c r="S220" s="481">
        <v>0</v>
      </c>
      <c r="T220" s="480"/>
      <c r="U220" s="483">
        <v>0</v>
      </c>
      <c r="V220" s="483">
        <v>80414</v>
      </c>
      <c r="W220" s="91">
        <v>8728</v>
      </c>
      <c r="X220" s="91">
        <v>1389</v>
      </c>
      <c r="Y220" s="479">
        <v>0</v>
      </c>
      <c r="Z220" s="91">
        <v>12105</v>
      </c>
    </row>
    <row r="221" spans="1:26" ht="12.75" x14ac:dyDescent="0.2">
      <c r="A221" s="474"/>
      <c r="B221" s="474"/>
      <c r="C221" s="475"/>
      <c r="D221" s="475"/>
      <c r="E221" s="475"/>
      <c r="F221" s="474"/>
      <c r="G221" s="475"/>
      <c r="H221" s="479"/>
      <c r="I221" s="477"/>
      <c r="J221" s="478"/>
      <c r="K221" s="478"/>
      <c r="L221" s="479"/>
      <c r="M221" s="480"/>
      <c r="N221" s="481"/>
      <c r="O221" s="479"/>
      <c r="P221" s="482"/>
      <c r="Q221" s="479"/>
      <c r="R221" s="481"/>
      <c r="S221" s="481"/>
      <c r="T221" s="480"/>
      <c r="U221" s="483"/>
      <c r="V221" s="483"/>
      <c r="W221" s="91"/>
      <c r="X221" s="91"/>
      <c r="Y221" s="479"/>
      <c r="Z221" s="91"/>
    </row>
    <row r="222" spans="1:26" ht="12.75" x14ac:dyDescent="0.2">
      <c r="A222" s="474" t="s">
        <v>1010</v>
      </c>
      <c r="B222" s="474" t="s">
        <v>1011</v>
      </c>
      <c r="C222" s="475" t="s">
        <v>411</v>
      </c>
      <c r="D222" s="475" t="s">
        <v>1012</v>
      </c>
      <c r="E222" s="475" t="s">
        <v>1013</v>
      </c>
      <c r="F222" s="474" t="s">
        <v>412</v>
      </c>
      <c r="G222" s="475" t="s">
        <v>864</v>
      </c>
      <c r="H222" s="479">
        <v>0</v>
      </c>
      <c r="I222" s="477">
        <v>11</v>
      </c>
      <c r="J222" s="478" t="s">
        <v>420</v>
      </c>
      <c r="K222" s="478" t="s">
        <v>419</v>
      </c>
      <c r="L222" s="479">
        <v>8</v>
      </c>
      <c r="M222" s="480"/>
      <c r="N222" s="481">
        <v>1.68</v>
      </c>
      <c r="O222" s="479">
        <v>0.06</v>
      </c>
      <c r="P222" s="482">
        <v>114.88</v>
      </c>
      <c r="Q222" s="479">
        <v>4.3</v>
      </c>
      <c r="R222" s="481">
        <v>26.87</v>
      </c>
      <c r="S222" s="481">
        <v>0</v>
      </c>
      <c r="T222" s="480"/>
      <c r="U222" s="483">
        <v>67977</v>
      </c>
      <c r="V222" s="483">
        <v>1086117</v>
      </c>
      <c r="W222" s="91">
        <v>40416</v>
      </c>
      <c r="X222" s="91">
        <v>9454</v>
      </c>
      <c r="Y222" s="479">
        <v>0</v>
      </c>
      <c r="Z222" s="91">
        <v>193882</v>
      </c>
    </row>
    <row r="223" spans="1:26" ht="12.75" x14ac:dyDescent="0.2">
      <c r="A223" s="474" t="s">
        <v>1010</v>
      </c>
      <c r="B223" s="474" t="s">
        <v>1011</v>
      </c>
      <c r="C223" s="475" t="s">
        <v>411</v>
      </c>
      <c r="D223" s="475" t="s">
        <v>1012</v>
      </c>
      <c r="E223" s="475" t="s">
        <v>1013</v>
      </c>
      <c r="F223" s="474" t="s">
        <v>412</v>
      </c>
      <c r="G223" s="475" t="s">
        <v>864</v>
      </c>
      <c r="H223" s="479">
        <v>0</v>
      </c>
      <c r="I223" s="477">
        <v>11</v>
      </c>
      <c r="J223" s="478" t="s">
        <v>415</v>
      </c>
      <c r="K223" s="478" t="s">
        <v>419</v>
      </c>
      <c r="L223" s="479">
        <v>2</v>
      </c>
      <c r="M223" s="480"/>
      <c r="N223" s="481">
        <v>1.2</v>
      </c>
      <c r="O223" s="479">
        <v>0.14000000000000001</v>
      </c>
      <c r="P223" s="482">
        <v>65.400000000000006</v>
      </c>
      <c r="Q223" s="479">
        <v>7.5</v>
      </c>
      <c r="R223" s="481">
        <v>8.6999999999999993</v>
      </c>
      <c r="S223" s="481">
        <v>0</v>
      </c>
      <c r="T223" s="480"/>
      <c r="U223" s="483">
        <v>27973</v>
      </c>
      <c r="V223" s="483">
        <v>203379</v>
      </c>
      <c r="W223" s="91">
        <v>23373</v>
      </c>
      <c r="X223" s="91">
        <v>3110</v>
      </c>
      <c r="Y223" s="479">
        <v>0</v>
      </c>
      <c r="Z223" s="91">
        <v>34363</v>
      </c>
    </row>
    <row r="224" spans="1:26" ht="12.75" x14ac:dyDescent="0.2">
      <c r="A224" s="474" t="s">
        <v>1010</v>
      </c>
      <c r="B224" s="474" t="s">
        <v>1011</v>
      </c>
      <c r="C224" s="475" t="s">
        <v>411</v>
      </c>
      <c r="D224" s="475" t="s">
        <v>1012</v>
      </c>
      <c r="E224" s="475" t="s">
        <v>1013</v>
      </c>
      <c r="F224" s="474" t="s">
        <v>412</v>
      </c>
      <c r="G224" s="475" t="s">
        <v>864</v>
      </c>
      <c r="H224" s="479">
        <v>0</v>
      </c>
      <c r="I224" s="477">
        <v>11</v>
      </c>
      <c r="J224" s="478" t="s">
        <v>424</v>
      </c>
      <c r="K224" s="478" t="s">
        <v>419</v>
      </c>
      <c r="L224" s="479">
        <v>1</v>
      </c>
      <c r="M224" s="480"/>
      <c r="N224" s="481">
        <v>2.19</v>
      </c>
      <c r="O224" s="479">
        <v>7.0000000000000007E-2</v>
      </c>
      <c r="P224" s="482">
        <v>156.81</v>
      </c>
      <c r="Q224" s="479">
        <v>5.2</v>
      </c>
      <c r="R224" s="481">
        <v>29.91</v>
      </c>
      <c r="S224" s="481">
        <v>0</v>
      </c>
      <c r="T224" s="480"/>
      <c r="U224" s="483">
        <v>18682</v>
      </c>
      <c r="V224" s="483">
        <v>255279</v>
      </c>
      <c r="W224" s="91">
        <v>8535</v>
      </c>
      <c r="X224" s="91">
        <v>1628</v>
      </c>
      <c r="Y224" s="479">
        <v>0</v>
      </c>
      <c r="Z224" s="91">
        <v>46025</v>
      </c>
    </row>
    <row r="225" spans="1:26" ht="12.75" x14ac:dyDescent="0.2">
      <c r="A225" s="474"/>
      <c r="B225" s="474"/>
      <c r="C225" s="475"/>
      <c r="D225" s="475"/>
      <c r="E225" s="475"/>
      <c r="F225" s="474"/>
      <c r="G225" s="475"/>
      <c r="H225" s="479"/>
      <c r="I225" s="477"/>
      <c r="J225" s="478"/>
      <c r="K225" s="478"/>
      <c r="L225" s="479"/>
      <c r="M225" s="480"/>
      <c r="N225" s="481"/>
      <c r="O225" s="479"/>
      <c r="P225" s="482"/>
      <c r="Q225" s="479"/>
      <c r="R225" s="481"/>
      <c r="S225" s="481"/>
      <c r="T225" s="480"/>
      <c r="U225" s="483"/>
      <c r="V225" s="483"/>
      <c r="W225" s="91"/>
      <c r="X225" s="91"/>
      <c r="Y225" s="479"/>
      <c r="Z225" s="91"/>
    </row>
    <row r="226" spans="1:26" ht="12.75" x14ac:dyDescent="0.2">
      <c r="A226" s="474" t="s">
        <v>1014</v>
      </c>
      <c r="B226" s="474" t="s">
        <v>1015</v>
      </c>
      <c r="C226" s="475" t="s">
        <v>411</v>
      </c>
      <c r="D226" s="475" t="s">
        <v>1016</v>
      </c>
      <c r="E226" s="475" t="s">
        <v>1017</v>
      </c>
      <c r="F226" s="474" t="s">
        <v>412</v>
      </c>
      <c r="G226" s="475" t="s">
        <v>864</v>
      </c>
      <c r="H226" s="479">
        <v>0</v>
      </c>
      <c r="I226" s="477">
        <v>19</v>
      </c>
      <c r="J226" s="478" t="s">
        <v>415</v>
      </c>
      <c r="K226" s="478" t="s">
        <v>419</v>
      </c>
      <c r="L226" s="479">
        <v>4</v>
      </c>
      <c r="M226" s="480"/>
      <c r="N226" s="481">
        <v>2.04</v>
      </c>
      <c r="O226" s="479">
        <v>0.1</v>
      </c>
      <c r="P226" s="482">
        <v>52.9</v>
      </c>
      <c r="Q226" s="479">
        <v>2.6</v>
      </c>
      <c r="R226" s="481">
        <v>19.989999999999998</v>
      </c>
      <c r="S226" s="481">
        <v>0</v>
      </c>
      <c r="T226" s="480"/>
      <c r="U226" s="483">
        <v>37845</v>
      </c>
      <c r="V226" s="483">
        <v>370690</v>
      </c>
      <c r="W226" s="91">
        <v>18543</v>
      </c>
      <c r="X226" s="91">
        <v>7008</v>
      </c>
      <c r="Y226" s="479">
        <v>0</v>
      </c>
      <c r="Z226" s="91">
        <v>84508</v>
      </c>
    </row>
    <row r="227" spans="1:26" ht="12.75" x14ac:dyDescent="0.2">
      <c r="A227" s="474" t="s">
        <v>1014</v>
      </c>
      <c r="B227" s="474" t="s">
        <v>1015</v>
      </c>
      <c r="C227" s="475" t="s">
        <v>411</v>
      </c>
      <c r="D227" s="475" t="s">
        <v>1016</v>
      </c>
      <c r="E227" s="475" t="s">
        <v>1017</v>
      </c>
      <c r="F227" s="474" t="s">
        <v>412</v>
      </c>
      <c r="G227" s="475" t="s">
        <v>864</v>
      </c>
      <c r="H227" s="479">
        <v>0</v>
      </c>
      <c r="I227" s="477">
        <v>19</v>
      </c>
      <c r="J227" s="478" t="s">
        <v>424</v>
      </c>
      <c r="K227" s="478" t="s">
        <v>419</v>
      </c>
      <c r="L227" s="479">
        <v>2</v>
      </c>
      <c r="M227" s="480"/>
      <c r="N227" s="481">
        <v>7.25</v>
      </c>
      <c r="O227" s="479">
        <v>0.18</v>
      </c>
      <c r="P227" s="482">
        <v>130.88999999999999</v>
      </c>
      <c r="Q227" s="479">
        <v>3.2</v>
      </c>
      <c r="R227" s="481">
        <v>40.82</v>
      </c>
      <c r="S227" s="481">
        <v>0</v>
      </c>
      <c r="T227" s="480"/>
      <c r="U227" s="483">
        <v>54887</v>
      </c>
      <c r="V227" s="483">
        <v>308908</v>
      </c>
      <c r="W227" s="91">
        <v>7567</v>
      </c>
      <c r="X227" s="91">
        <v>2360</v>
      </c>
      <c r="Y227" s="479">
        <v>0</v>
      </c>
      <c r="Z227" s="91">
        <v>73777</v>
      </c>
    </row>
    <row r="228" spans="1:26" ht="12.75" x14ac:dyDescent="0.2">
      <c r="A228" s="474" t="s">
        <v>1014</v>
      </c>
      <c r="B228" s="474" t="s">
        <v>1015</v>
      </c>
      <c r="C228" s="475" t="s">
        <v>411</v>
      </c>
      <c r="D228" s="475" t="s">
        <v>1016</v>
      </c>
      <c r="E228" s="475" t="s">
        <v>1017</v>
      </c>
      <c r="F228" s="474" t="s">
        <v>412</v>
      </c>
      <c r="G228" s="475" t="s">
        <v>864</v>
      </c>
      <c r="H228" s="479">
        <v>0</v>
      </c>
      <c r="I228" s="477">
        <v>19</v>
      </c>
      <c r="J228" s="478" t="s">
        <v>420</v>
      </c>
      <c r="K228" s="478" t="s">
        <v>419</v>
      </c>
      <c r="L228" s="479">
        <v>13</v>
      </c>
      <c r="M228" s="480"/>
      <c r="N228" s="481">
        <v>1.1299999999999999</v>
      </c>
      <c r="O228" s="479">
        <v>0.12</v>
      </c>
      <c r="P228" s="482">
        <v>90.74</v>
      </c>
      <c r="Q228" s="479">
        <v>9.6999999999999993</v>
      </c>
      <c r="R228" s="481">
        <v>9.3800000000000008</v>
      </c>
      <c r="S228" s="481">
        <v>0</v>
      </c>
      <c r="T228" s="480"/>
      <c r="U228" s="483">
        <v>289914</v>
      </c>
      <c r="V228" s="483">
        <v>2409485</v>
      </c>
      <c r="W228" s="91">
        <v>256897</v>
      </c>
      <c r="X228" s="91">
        <v>26554</v>
      </c>
      <c r="Y228" s="479">
        <v>0</v>
      </c>
      <c r="Z228" s="91">
        <v>559914</v>
      </c>
    </row>
    <row r="229" spans="1:26" ht="12.75" x14ac:dyDescent="0.2">
      <c r="A229" s="474"/>
      <c r="B229" s="474"/>
      <c r="C229" s="475"/>
      <c r="D229" s="475"/>
      <c r="E229" s="475"/>
      <c r="F229" s="474"/>
      <c r="G229" s="475"/>
      <c r="H229" s="479"/>
      <c r="I229" s="477"/>
      <c r="J229" s="478"/>
      <c r="K229" s="478"/>
      <c r="L229" s="479"/>
      <c r="M229" s="480"/>
      <c r="N229" s="481"/>
      <c r="O229" s="479"/>
      <c r="P229" s="482"/>
      <c r="Q229" s="479"/>
      <c r="R229" s="481"/>
      <c r="S229" s="481"/>
      <c r="T229" s="480"/>
      <c r="U229" s="483"/>
      <c r="V229" s="483"/>
      <c r="W229" s="91"/>
      <c r="X229" s="91"/>
      <c r="Y229" s="479"/>
      <c r="Z229" s="91"/>
    </row>
    <row r="230" spans="1:26" ht="12.75" x14ac:dyDescent="0.2">
      <c r="A230" s="474" t="s">
        <v>1018</v>
      </c>
      <c r="B230" s="474" t="s">
        <v>1019</v>
      </c>
      <c r="C230" s="475" t="s">
        <v>411</v>
      </c>
      <c r="D230" s="475" t="s">
        <v>1020</v>
      </c>
      <c r="E230" s="475">
        <v>99262</v>
      </c>
      <c r="F230" s="474" t="s">
        <v>892</v>
      </c>
      <c r="G230" s="475" t="s">
        <v>428</v>
      </c>
      <c r="H230" s="479">
        <v>0</v>
      </c>
      <c r="I230" s="477">
        <v>4</v>
      </c>
      <c r="J230" s="478" t="s">
        <v>415</v>
      </c>
      <c r="K230" s="478" t="s">
        <v>419</v>
      </c>
      <c r="L230" s="479">
        <v>3</v>
      </c>
      <c r="M230" s="480"/>
      <c r="N230" s="481">
        <v>0.41</v>
      </c>
      <c r="O230" s="479">
        <v>0.03</v>
      </c>
      <c r="P230" s="482">
        <v>51</v>
      </c>
      <c r="Q230" s="479">
        <v>3.2</v>
      </c>
      <c r="R230" s="481">
        <v>15.78</v>
      </c>
      <c r="S230" s="481">
        <v>0</v>
      </c>
      <c r="T230" s="480"/>
      <c r="U230" s="483">
        <v>9968</v>
      </c>
      <c r="V230" s="483">
        <v>381839</v>
      </c>
      <c r="W230" s="91">
        <v>24193</v>
      </c>
      <c r="X230" s="91">
        <v>7487</v>
      </c>
      <c r="Y230" s="479">
        <v>0</v>
      </c>
      <c r="Z230" s="91">
        <v>99979</v>
      </c>
    </row>
    <row r="231" spans="1:26" ht="12.75" x14ac:dyDescent="0.2">
      <c r="A231" s="474" t="s">
        <v>1018</v>
      </c>
      <c r="B231" s="474" t="s">
        <v>1019</v>
      </c>
      <c r="C231" s="475" t="s">
        <v>411</v>
      </c>
      <c r="D231" s="475" t="s">
        <v>1020</v>
      </c>
      <c r="E231" s="475">
        <v>99262</v>
      </c>
      <c r="F231" s="474" t="s">
        <v>892</v>
      </c>
      <c r="G231" s="475" t="s">
        <v>428</v>
      </c>
      <c r="H231" s="479">
        <v>0</v>
      </c>
      <c r="I231" s="477">
        <v>4</v>
      </c>
      <c r="J231" s="478" t="s">
        <v>450</v>
      </c>
      <c r="K231" s="478" t="s">
        <v>419</v>
      </c>
      <c r="L231" s="479">
        <v>1</v>
      </c>
      <c r="M231" s="480"/>
      <c r="N231" s="481">
        <v>5.28</v>
      </c>
      <c r="O231" s="479">
        <v>7.0000000000000007E-2</v>
      </c>
      <c r="P231" s="482">
        <v>164.89</v>
      </c>
      <c r="Q231" s="479">
        <v>2.2000000000000002</v>
      </c>
      <c r="R231" s="481">
        <v>73.39</v>
      </c>
      <c r="S231" s="481">
        <v>0</v>
      </c>
      <c r="T231" s="480"/>
      <c r="U231" s="483">
        <v>4615</v>
      </c>
      <c r="V231" s="483">
        <v>64143</v>
      </c>
      <c r="W231" s="479">
        <v>874</v>
      </c>
      <c r="X231" s="479">
        <v>389</v>
      </c>
      <c r="Y231" s="479">
        <v>0</v>
      </c>
      <c r="Z231" s="91">
        <v>7084</v>
      </c>
    </row>
    <row r="232" spans="1:26" ht="12.75" x14ac:dyDescent="0.2">
      <c r="A232" s="474"/>
      <c r="B232" s="474"/>
      <c r="C232" s="475"/>
      <c r="D232" s="475"/>
      <c r="E232" s="475"/>
      <c r="F232" s="474"/>
      <c r="G232" s="475"/>
      <c r="H232" s="91"/>
      <c r="I232" s="477"/>
      <c r="J232" s="478"/>
      <c r="K232" s="478"/>
      <c r="L232" s="479"/>
      <c r="M232" s="480"/>
      <c r="N232" s="481"/>
      <c r="O232" s="479"/>
      <c r="P232" s="482"/>
      <c r="Q232" s="479"/>
      <c r="R232" s="481"/>
      <c r="S232" s="481"/>
      <c r="T232" s="480"/>
      <c r="U232" s="483"/>
      <c r="V232" s="483"/>
      <c r="W232" s="91"/>
      <c r="X232" s="91"/>
      <c r="Y232" s="91"/>
      <c r="Z232" s="91"/>
    </row>
    <row r="233" spans="1:26" ht="12.75" x14ac:dyDescent="0.2">
      <c r="A233" s="474" t="s">
        <v>1022</v>
      </c>
      <c r="B233" s="474" t="s">
        <v>360</v>
      </c>
      <c r="C233" s="475" t="s">
        <v>411</v>
      </c>
      <c r="D233" s="475">
        <v>9024</v>
      </c>
      <c r="E233" s="475">
        <v>90024</v>
      </c>
      <c r="F233" s="474" t="s">
        <v>427</v>
      </c>
      <c r="G233" s="475" t="s">
        <v>413</v>
      </c>
      <c r="H233" s="91">
        <v>12150996</v>
      </c>
      <c r="I233" s="477">
        <v>7</v>
      </c>
      <c r="J233" s="478" t="s">
        <v>415</v>
      </c>
      <c r="K233" s="478" t="s">
        <v>416</v>
      </c>
      <c r="L233" s="479">
        <v>7</v>
      </c>
      <c r="M233" s="480"/>
      <c r="N233" s="481">
        <v>0.8</v>
      </c>
      <c r="O233" s="479">
        <v>0.04</v>
      </c>
      <c r="P233" s="482">
        <v>116.99</v>
      </c>
      <c r="Q233" s="479">
        <v>5.8</v>
      </c>
      <c r="R233" s="481">
        <v>20.02</v>
      </c>
      <c r="S233" s="481">
        <v>7.04</v>
      </c>
      <c r="T233" s="480"/>
      <c r="U233" s="483">
        <v>33988</v>
      </c>
      <c r="V233" s="483">
        <v>849103</v>
      </c>
      <c r="W233" s="91">
        <v>42407</v>
      </c>
      <c r="X233" s="91">
        <v>7258</v>
      </c>
      <c r="Y233" s="91">
        <v>120636</v>
      </c>
      <c r="Z233" s="91">
        <v>64692</v>
      </c>
    </row>
    <row r="234" spans="1:26" ht="12.75" x14ac:dyDescent="0.2">
      <c r="A234" s="474"/>
      <c r="B234" s="474"/>
      <c r="C234" s="475"/>
      <c r="D234" s="476"/>
      <c r="E234" s="475"/>
      <c r="F234" s="474"/>
      <c r="G234" s="475"/>
      <c r="H234" s="91"/>
      <c r="I234" s="477"/>
      <c r="J234" s="478"/>
      <c r="K234" s="478"/>
      <c r="L234" s="479"/>
      <c r="M234" s="480"/>
      <c r="N234" s="481"/>
      <c r="O234" s="479"/>
      <c r="P234" s="482"/>
      <c r="Q234" s="479"/>
      <c r="R234" s="481"/>
      <c r="S234" s="481"/>
      <c r="T234" s="480"/>
      <c r="U234" s="483"/>
      <c r="V234" s="483"/>
      <c r="W234" s="91"/>
      <c r="X234" s="91"/>
      <c r="Y234" s="91"/>
      <c r="Z234" s="91"/>
    </row>
    <row r="235" spans="1:26" ht="12.75" x14ac:dyDescent="0.2">
      <c r="A235" s="474" t="s">
        <v>644</v>
      </c>
      <c r="B235" s="474" t="s">
        <v>637</v>
      </c>
      <c r="C235" s="475" t="s">
        <v>411</v>
      </c>
      <c r="D235" s="476"/>
      <c r="E235" s="475">
        <v>99425</v>
      </c>
      <c r="F235" s="474" t="s">
        <v>412</v>
      </c>
      <c r="G235" s="475" t="s">
        <v>413</v>
      </c>
      <c r="H235" s="91">
        <v>12150996</v>
      </c>
      <c r="I235" s="477">
        <v>37</v>
      </c>
      <c r="J235" s="478" t="s">
        <v>415</v>
      </c>
      <c r="K235" s="478" t="s">
        <v>416</v>
      </c>
      <c r="L235" s="479">
        <v>19</v>
      </c>
      <c r="M235" s="480"/>
      <c r="N235" s="481">
        <v>1</v>
      </c>
      <c r="O235" s="479">
        <v>0.04</v>
      </c>
      <c r="P235" s="482">
        <v>87.51</v>
      </c>
      <c r="Q235" s="479">
        <v>3.7</v>
      </c>
      <c r="R235" s="481">
        <v>23.36</v>
      </c>
      <c r="S235" s="481">
        <v>4.7300000000000004</v>
      </c>
      <c r="T235" s="480"/>
      <c r="U235" s="483">
        <v>89392</v>
      </c>
      <c r="V235" s="483">
        <v>2080927</v>
      </c>
      <c r="W235" s="91">
        <v>89074</v>
      </c>
      <c r="X235" s="91">
        <v>23779</v>
      </c>
      <c r="Y235" s="91">
        <v>439946</v>
      </c>
      <c r="Z235" s="91">
        <v>263655</v>
      </c>
    </row>
    <row r="236" spans="1:26" ht="12.75" x14ac:dyDescent="0.2">
      <c r="A236" s="474" t="s">
        <v>644</v>
      </c>
      <c r="B236" s="474" t="s">
        <v>637</v>
      </c>
      <c r="C236" s="475" t="s">
        <v>411</v>
      </c>
      <c r="D236" s="476"/>
      <c r="E236" s="475">
        <v>99425</v>
      </c>
      <c r="F236" s="474" t="s">
        <v>412</v>
      </c>
      <c r="G236" s="475" t="s">
        <v>413</v>
      </c>
      <c r="H236" s="91">
        <v>12150996</v>
      </c>
      <c r="I236" s="477">
        <v>37</v>
      </c>
      <c r="J236" s="478" t="s">
        <v>417</v>
      </c>
      <c r="K236" s="478" t="s">
        <v>416</v>
      </c>
      <c r="L236" s="479">
        <v>18</v>
      </c>
      <c r="M236" s="480"/>
      <c r="N236" s="481">
        <v>1.81</v>
      </c>
      <c r="O236" s="479">
        <v>0.1</v>
      </c>
      <c r="P236" s="482">
        <v>88.28</v>
      </c>
      <c r="Q236" s="479">
        <v>5</v>
      </c>
      <c r="R236" s="481">
        <v>17.739999999999998</v>
      </c>
      <c r="S236" s="481">
        <v>3.48</v>
      </c>
      <c r="T236" s="480"/>
      <c r="U236" s="483">
        <v>136815</v>
      </c>
      <c r="V236" s="483">
        <v>1337377</v>
      </c>
      <c r="W236" s="91">
        <v>75408</v>
      </c>
      <c r="X236" s="91">
        <v>15150</v>
      </c>
      <c r="Y236" s="91">
        <v>384326</v>
      </c>
      <c r="Z236" s="91">
        <v>326651</v>
      </c>
    </row>
    <row r="237" spans="1:26" ht="12.75" x14ac:dyDescent="0.2">
      <c r="A237" s="474" t="s">
        <v>1023</v>
      </c>
      <c r="B237" s="474" t="s">
        <v>637</v>
      </c>
      <c r="C237" s="475" t="s">
        <v>411</v>
      </c>
      <c r="D237" s="475">
        <v>9296</v>
      </c>
      <c r="E237" s="475">
        <v>90296</v>
      </c>
      <c r="F237" s="474" t="s">
        <v>427</v>
      </c>
      <c r="G237" s="475" t="s">
        <v>428</v>
      </c>
      <c r="H237" s="91">
        <v>12150996</v>
      </c>
      <c r="I237" s="477">
        <v>28</v>
      </c>
      <c r="J237" s="478" t="s">
        <v>415</v>
      </c>
      <c r="K237" s="478" t="s">
        <v>416</v>
      </c>
      <c r="L237" s="479">
        <v>7</v>
      </c>
      <c r="M237" s="480"/>
      <c r="N237" s="481">
        <v>0.85</v>
      </c>
      <c r="O237" s="479">
        <v>7.0000000000000007E-2</v>
      </c>
      <c r="P237" s="482">
        <v>149.07</v>
      </c>
      <c r="Q237" s="479">
        <v>11.9</v>
      </c>
      <c r="R237" s="481">
        <v>12.51</v>
      </c>
      <c r="S237" s="481">
        <v>0</v>
      </c>
      <c r="T237" s="480"/>
      <c r="U237" s="483">
        <v>11005</v>
      </c>
      <c r="V237" s="483">
        <v>162632</v>
      </c>
      <c r="W237" s="91">
        <v>12997</v>
      </c>
      <c r="X237" s="91">
        <v>1091</v>
      </c>
      <c r="Y237" s="479">
        <v>0</v>
      </c>
      <c r="Z237" s="91">
        <v>11277</v>
      </c>
    </row>
    <row r="238" spans="1:26" ht="12.75" x14ac:dyDescent="0.2">
      <c r="A238" s="474" t="s">
        <v>1023</v>
      </c>
      <c r="B238" s="474" t="s">
        <v>637</v>
      </c>
      <c r="C238" s="475" t="s">
        <v>411</v>
      </c>
      <c r="D238" s="475">
        <v>9296</v>
      </c>
      <c r="E238" s="475">
        <v>90296</v>
      </c>
      <c r="F238" s="474" t="s">
        <v>427</v>
      </c>
      <c r="G238" s="475" t="s">
        <v>428</v>
      </c>
      <c r="H238" s="91">
        <v>12150996</v>
      </c>
      <c r="I238" s="477">
        <v>28</v>
      </c>
      <c r="J238" s="478" t="s">
        <v>417</v>
      </c>
      <c r="K238" s="478" t="s">
        <v>416</v>
      </c>
      <c r="L238" s="479">
        <v>21</v>
      </c>
      <c r="M238" s="480"/>
      <c r="N238" s="481">
        <v>2.11</v>
      </c>
      <c r="O238" s="479">
        <v>0.11</v>
      </c>
      <c r="P238" s="482">
        <v>155.97</v>
      </c>
      <c r="Q238" s="479">
        <v>8</v>
      </c>
      <c r="R238" s="481">
        <v>19.440000000000001</v>
      </c>
      <c r="S238" s="481">
        <v>0</v>
      </c>
      <c r="T238" s="480"/>
      <c r="U238" s="483">
        <v>39719</v>
      </c>
      <c r="V238" s="483">
        <v>366674</v>
      </c>
      <c r="W238" s="91">
        <v>18865</v>
      </c>
      <c r="X238" s="91">
        <v>2351</v>
      </c>
      <c r="Y238" s="479">
        <v>0</v>
      </c>
      <c r="Z238" s="91">
        <v>38681</v>
      </c>
    </row>
    <row r="239" spans="1:26" ht="12.75" x14ac:dyDescent="0.2">
      <c r="A239" s="474"/>
      <c r="B239" s="474"/>
      <c r="C239" s="475"/>
      <c r="D239" s="475"/>
      <c r="E239" s="475"/>
      <c r="F239" s="474"/>
      <c r="G239" s="475"/>
      <c r="H239" s="91"/>
      <c r="I239" s="477"/>
      <c r="J239" s="478"/>
      <c r="K239" s="478"/>
      <c r="L239" s="479"/>
      <c r="M239" s="480"/>
      <c r="N239" s="481"/>
      <c r="O239" s="479"/>
      <c r="P239" s="482"/>
      <c r="Q239" s="479"/>
      <c r="R239" s="481"/>
      <c r="S239" s="481"/>
      <c r="T239" s="480"/>
      <c r="U239" s="483"/>
      <c r="V239" s="483"/>
      <c r="W239" s="91"/>
      <c r="X239" s="91"/>
      <c r="Y239" s="91"/>
      <c r="Z239" s="91"/>
    </row>
    <row r="240" spans="1:26" ht="12.75" x14ac:dyDescent="0.2">
      <c r="A240" s="474" t="s">
        <v>1024</v>
      </c>
      <c r="B240" s="474" t="s">
        <v>1025</v>
      </c>
      <c r="C240" s="475" t="s">
        <v>411</v>
      </c>
      <c r="D240" s="475">
        <v>9119</v>
      </c>
      <c r="E240" s="475">
        <v>90119</v>
      </c>
      <c r="F240" s="474" t="s">
        <v>427</v>
      </c>
      <c r="G240" s="475" t="s">
        <v>413</v>
      </c>
      <c r="H240" s="91">
        <v>583681</v>
      </c>
      <c r="I240" s="477">
        <v>23</v>
      </c>
      <c r="J240" s="478" t="s">
        <v>420</v>
      </c>
      <c r="K240" s="478" t="s">
        <v>419</v>
      </c>
      <c r="L240" s="479">
        <v>23</v>
      </c>
      <c r="M240" s="480"/>
      <c r="N240" s="481">
        <v>0.04</v>
      </c>
      <c r="O240" s="479">
        <v>0.01</v>
      </c>
      <c r="P240" s="482">
        <v>77.41</v>
      </c>
      <c r="Q240" s="479">
        <v>20.399999999999999</v>
      </c>
      <c r="R240" s="481">
        <v>3.8</v>
      </c>
      <c r="S240" s="481">
        <v>1.71</v>
      </c>
      <c r="T240" s="480"/>
      <c r="U240" s="483">
        <v>29914</v>
      </c>
      <c r="V240" s="483">
        <v>3198672</v>
      </c>
      <c r="W240" s="91">
        <v>841985</v>
      </c>
      <c r="X240" s="91">
        <v>41320</v>
      </c>
      <c r="Y240" s="91">
        <v>1871078</v>
      </c>
      <c r="Z240" s="91">
        <v>355543</v>
      </c>
    </row>
    <row r="241" spans="1:26" ht="12.75" x14ac:dyDescent="0.2">
      <c r="A241" s="474"/>
      <c r="B241" s="474"/>
      <c r="C241" s="475"/>
      <c r="D241" s="476"/>
      <c r="E241" s="475"/>
      <c r="F241" s="474"/>
      <c r="G241" s="475"/>
      <c r="H241" s="91"/>
      <c r="I241" s="477"/>
      <c r="J241" s="478"/>
      <c r="K241" s="478"/>
      <c r="L241" s="479"/>
      <c r="M241" s="480"/>
      <c r="N241" s="481"/>
      <c r="O241" s="479"/>
      <c r="P241" s="482"/>
      <c r="Q241" s="479"/>
      <c r="R241" s="481"/>
      <c r="S241" s="481"/>
      <c r="T241" s="480"/>
      <c r="U241" s="483"/>
      <c r="V241" s="483"/>
      <c r="W241" s="91"/>
      <c r="X241" s="91"/>
      <c r="Y241" s="479"/>
      <c r="Z241" s="91"/>
    </row>
    <row r="242" spans="1:26" ht="12.75" x14ac:dyDescent="0.2">
      <c r="A242" s="474" t="s">
        <v>1026</v>
      </c>
      <c r="B242" s="474" t="s">
        <v>609</v>
      </c>
      <c r="C242" s="475" t="s">
        <v>411</v>
      </c>
      <c r="D242" s="476"/>
      <c r="E242" s="475">
        <v>90301</v>
      </c>
      <c r="F242" s="474" t="s">
        <v>427</v>
      </c>
      <c r="G242" s="475" t="s">
        <v>428</v>
      </c>
      <c r="H242" s="91">
        <v>12150996</v>
      </c>
      <c r="I242" s="477">
        <v>14</v>
      </c>
      <c r="J242" s="478" t="s">
        <v>415</v>
      </c>
      <c r="K242" s="478" t="s">
        <v>419</v>
      </c>
      <c r="L242" s="479">
        <v>14</v>
      </c>
      <c r="M242" s="480"/>
      <c r="N242" s="481">
        <v>0</v>
      </c>
      <c r="O242" s="479">
        <v>0</v>
      </c>
      <c r="P242" s="482">
        <v>65.17</v>
      </c>
      <c r="Q242" s="479">
        <v>1.5</v>
      </c>
      <c r="R242" s="481">
        <v>43.04</v>
      </c>
      <c r="S242" s="481">
        <v>0</v>
      </c>
      <c r="T242" s="480"/>
      <c r="U242" s="483">
        <v>0</v>
      </c>
      <c r="V242" s="483">
        <v>671986</v>
      </c>
      <c r="W242" s="91">
        <v>15614</v>
      </c>
      <c r="X242" s="91">
        <v>10312</v>
      </c>
      <c r="Y242" s="479">
        <v>0</v>
      </c>
      <c r="Z242" s="91">
        <v>81479</v>
      </c>
    </row>
    <row r="243" spans="1:26" ht="12.75" x14ac:dyDescent="0.2">
      <c r="A243" s="474"/>
      <c r="B243" s="474"/>
      <c r="C243" s="475"/>
      <c r="D243" s="475"/>
      <c r="E243" s="475"/>
      <c r="F243" s="474"/>
      <c r="G243" s="475"/>
      <c r="H243" s="91"/>
      <c r="I243" s="477"/>
      <c r="J243" s="478"/>
      <c r="K243" s="478"/>
      <c r="L243" s="479"/>
      <c r="M243" s="480"/>
      <c r="N243" s="481"/>
      <c r="O243" s="479"/>
      <c r="P243" s="482"/>
      <c r="Q243" s="479"/>
      <c r="R243" s="481"/>
      <c r="S243" s="481"/>
      <c r="T243" s="480"/>
      <c r="U243" s="483"/>
      <c r="V243" s="483"/>
      <c r="W243" s="91"/>
      <c r="X243" s="91"/>
      <c r="Y243" s="91"/>
      <c r="Z243" s="91"/>
    </row>
    <row r="244" spans="1:26" ht="12.75" x14ac:dyDescent="0.2">
      <c r="A244" s="474" t="s">
        <v>1027</v>
      </c>
      <c r="B244" s="474" t="s">
        <v>1028</v>
      </c>
      <c r="C244" s="475" t="s">
        <v>411</v>
      </c>
      <c r="D244" s="475">
        <v>9121</v>
      </c>
      <c r="E244" s="475">
        <v>90121</v>
      </c>
      <c r="F244" s="474" t="s">
        <v>412</v>
      </c>
      <c r="G244" s="475" t="s">
        <v>413</v>
      </c>
      <c r="H244" s="91">
        <v>341219</v>
      </c>
      <c r="I244" s="477">
        <v>74</v>
      </c>
      <c r="J244" s="478" t="s">
        <v>420</v>
      </c>
      <c r="K244" s="478" t="s">
        <v>416</v>
      </c>
      <c r="L244" s="479">
        <v>36</v>
      </c>
      <c r="M244" s="480"/>
      <c r="N244" s="481">
        <v>1.22</v>
      </c>
      <c r="O244" s="479">
        <v>0.17</v>
      </c>
      <c r="P244" s="482">
        <v>104.34</v>
      </c>
      <c r="Q244" s="479">
        <v>14.5</v>
      </c>
      <c r="R244" s="481">
        <v>7.2</v>
      </c>
      <c r="S244" s="481">
        <v>1.07</v>
      </c>
      <c r="T244" s="480"/>
      <c r="U244" s="483">
        <v>2650140</v>
      </c>
      <c r="V244" s="483">
        <v>15604389</v>
      </c>
      <c r="W244" s="91">
        <v>2166653</v>
      </c>
      <c r="X244" s="91">
        <v>149557</v>
      </c>
      <c r="Y244" s="91">
        <v>14636320</v>
      </c>
      <c r="Z244" s="91">
        <v>2247937</v>
      </c>
    </row>
    <row r="245" spans="1:26" ht="12.75" x14ac:dyDescent="0.2">
      <c r="A245" s="474" t="s">
        <v>1027</v>
      </c>
      <c r="B245" s="474" t="s">
        <v>1028</v>
      </c>
      <c r="C245" s="475" t="s">
        <v>411</v>
      </c>
      <c r="D245" s="475">
        <v>9121</v>
      </c>
      <c r="E245" s="475">
        <v>90121</v>
      </c>
      <c r="F245" s="474" t="s">
        <v>412</v>
      </c>
      <c r="G245" s="475" t="s">
        <v>413</v>
      </c>
      <c r="H245" s="91">
        <v>341219</v>
      </c>
      <c r="I245" s="477">
        <v>74</v>
      </c>
      <c r="J245" s="478" t="s">
        <v>424</v>
      </c>
      <c r="K245" s="478" t="s">
        <v>416</v>
      </c>
      <c r="L245" s="479">
        <v>25</v>
      </c>
      <c r="M245" s="480"/>
      <c r="N245" s="481">
        <v>8.0399999999999991</v>
      </c>
      <c r="O245" s="479">
        <v>0.54</v>
      </c>
      <c r="P245" s="482">
        <v>142.6</v>
      </c>
      <c r="Q245" s="479">
        <v>9.5</v>
      </c>
      <c r="R245" s="481">
        <v>15</v>
      </c>
      <c r="S245" s="481">
        <v>0.28999999999999998</v>
      </c>
      <c r="T245" s="480"/>
      <c r="U245" s="483">
        <v>2216397</v>
      </c>
      <c r="V245" s="483">
        <v>4134588</v>
      </c>
      <c r="W245" s="91">
        <v>275629</v>
      </c>
      <c r="X245" s="91">
        <v>28995</v>
      </c>
      <c r="Y245" s="91">
        <v>14307642</v>
      </c>
      <c r="Z245" s="91">
        <v>930438</v>
      </c>
    </row>
    <row r="246" spans="1:26" ht="12.75" x14ac:dyDescent="0.2">
      <c r="A246" s="474" t="s">
        <v>1027</v>
      </c>
      <c r="B246" s="474" t="s">
        <v>1028</v>
      </c>
      <c r="C246" s="475" t="s">
        <v>411</v>
      </c>
      <c r="D246" s="475">
        <v>9121</v>
      </c>
      <c r="E246" s="475">
        <v>90121</v>
      </c>
      <c r="F246" s="474" t="s">
        <v>412</v>
      </c>
      <c r="G246" s="475" t="s">
        <v>413</v>
      </c>
      <c r="H246" s="91">
        <v>341219</v>
      </c>
      <c r="I246" s="477">
        <v>74</v>
      </c>
      <c r="J246" s="478" t="s">
        <v>415</v>
      </c>
      <c r="K246" s="478" t="s">
        <v>416</v>
      </c>
      <c r="L246" s="479">
        <v>13</v>
      </c>
      <c r="M246" s="480"/>
      <c r="N246" s="481">
        <v>2.46</v>
      </c>
      <c r="O246" s="479">
        <v>7.0000000000000007E-2</v>
      </c>
      <c r="P246" s="482">
        <v>78.94</v>
      </c>
      <c r="Q246" s="479">
        <v>2.2000000000000002</v>
      </c>
      <c r="R246" s="481">
        <v>35.26</v>
      </c>
      <c r="S246" s="481">
        <v>3.66</v>
      </c>
      <c r="T246" s="480"/>
      <c r="U246" s="483">
        <v>115050</v>
      </c>
      <c r="V246" s="483">
        <v>1648010</v>
      </c>
      <c r="W246" s="91">
        <v>46745</v>
      </c>
      <c r="X246" s="91">
        <v>20878</v>
      </c>
      <c r="Y246" s="91">
        <v>450095</v>
      </c>
      <c r="Z246" s="91">
        <v>432298</v>
      </c>
    </row>
    <row r="247" spans="1:26" ht="12.75" x14ac:dyDescent="0.2">
      <c r="A247" s="474"/>
      <c r="B247" s="474"/>
      <c r="C247" s="475"/>
      <c r="D247" s="476"/>
      <c r="E247" s="475"/>
      <c r="F247" s="474"/>
      <c r="G247" s="475"/>
      <c r="H247" s="91"/>
      <c r="I247" s="477"/>
      <c r="J247" s="478"/>
      <c r="K247" s="478"/>
      <c r="L247" s="479"/>
      <c r="M247" s="480"/>
      <c r="N247" s="481"/>
      <c r="O247" s="479"/>
      <c r="P247" s="482"/>
      <c r="Q247" s="479"/>
      <c r="R247" s="481"/>
      <c r="S247" s="481"/>
      <c r="T247" s="480"/>
      <c r="U247" s="483"/>
      <c r="V247" s="483"/>
      <c r="W247" s="91"/>
      <c r="X247" s="91"/>
      <c r="Y247" s="479"/>
      <c r="Z247" s="91"/>
    </row>
    <row r="248" spans="1:26" ht="12.75" x14ac:dyDescent="0.2">
      <c r="A248" s="474" t="s">
        <v>666</v>
      </c>
      <c r="B248" s="474" t="s">
        <v>667</v>
      </c>
      <c r="C248" s="475" t="s">
        <v>411</v>
      </c>
      <c r="D248" s="476"/>
      <c r="E248" s="475">
        <v>90280</v>
      </c>
      <c r="F248" s="474" t="s">
        <v>427</v>
      </c>
      <c r="G248" s="475" t="s">
        <v>428</v>
      </c>
      <c r="H248" s="91">
        <v>12150996</v>
      </c>
      <c r="I248" s="477">
        <v>2</v>
      </c>
      <c r="J248" s="478" t="s">
        <v>420</v>
      </c>
      <c r="K248" s="478" t="s">
        <v>416</v>
      </c>
      <c r="L248" s="479">
        <v>2</v>
      </c>
      <c r="M248" s="480"/>
      <c r="N248" s="481">
        <v>0.34</v>
      </c>
      <c r="O248" s="479">
        <v>0.05</v>
      </c>
      <c r="P248" s="482">
        <v>54.45</v>
      </c>
      <c r="Q248" s="479">
        <v>8.5</v>
      </c>
      <c r="R248" s="481">
        <v>6.41</v>
      </c>
      <c r="S248" s="481">
        <v>0</v>
      </c>
      <c r="T248" s="480"/>
      <c r="U248" s="483">
        <v>21601</v>
      </c>
      <c r="V248" s="483">
        <v>403620</v>
      </c>
      <c r="W248" s="91">
        <v>63003</v>
      </c>
      <c r="X248" s="91">
        <v>7412</v>
      </c>
      <c r="Y248" s="479">
        <v>0</v>
      </c>
      <c r="Z248" s="91">
        <v>77378</v>
      </c>
    </row>
    <row r="249" spans="1:26" ht="12.75" x14ac:dyDescent="0.2">
      <c r="A249" s="474"/>
      <c r="B249" s="474"/>
      <c r="C249" s="475"/>
      <c r="D249" s="475"/>
      <c r="E249" s="475"/>
      <c r="F249" s="474"/>
      <c r="G249" s="475"/>
      <c r="H249" s="91"/>
      <c r="I249" s="477"/>
      <c r="J249" s="478"/>
      <c r="K249" s="478"/>
      <c r="L249" s="479"/>
      <c r="M249" s="480"/>
      <c r="N249" s="481"/>
      <c r="O249" s="479"/>
      <c r="P249" s="482"/>
      <c r="Q249" s="479"/>
      <c r="R249" s="481"/>
      <c r="S249" s="481"/>
      <c r="T249" s="480"/>
      <c r="U249" s="483"/>
      <c r="V249" s="483"/>
      <c r="W249" s="91"/>
      <c r="X249" s="91"/>
      <c r="Y249" s="91"/>
      <c r="Z249" s="91"/>
    </row>
    <row r="250" spans="1:26" ht="12.75" x14ac:dyDescent="0.2">
      <c r="A250" s="474" t="s">
        <v>1029</v>
      </c>
      <c r="B250" s="474" t="s">
        <v>1030</v>
      </c>
      <c r="C250" s="475" t="s">
        <v>411</v>
      </c>
      <c r="D250" s="475">
        <v>9144</v>
      </c>
      <c r="E250" s="475">
        <v>90144</v>
      </c>
      <c r="F250" s="474" t="s">
        <v>412</v>
      </c>
      <c r="G250" s="475" t="s">
        <v>413</v>
      </c>
      <c r="H250" s="91">
        <v>615968</v>
      </c>
      <c r="I250" s="477">
        <v>62</v>
      </c>
      <c r="J250" s="478" t="s">
        <v>420</v>
      </c>
      <c r="K250" s="478" t="s">
        <v>416</v>
      </c>
      <c r="L250" s="479">
        <v>47</v>
      </c>
      <c r="M250" s="480"/>
      <c r="N250" s="481">
        <v>1.3</v>
      </c>
      <c r="O250" s="479">
        <v>0.16</v>
      </c>
      <c r="P250" s="482">
        <v>108.61</v>
      </c>
      <c r="Q250" s="479">
        <v>13.1</v>
      </c>
      <c r="R250" s="481">
        <v>8.2799999999999994</v>
      </c>
      <c r="S250" s="481">
        <v>1.79</v>
      </c>
      <c r="T250" s="480"/>
      <c r="U250" s="483">
        <v>2141469</v>
      </c>
      <c r="V250" s="483">
        <v>13643794</v>
      </c>
      <c r="W250" s="91">
        <v>1647002</v>
      </c>
      <c r="X250" s="91">
        <v>125619</v>
      </c>
      <c r="Y250" s="91">
        <v>7602329</v>
      </c>
      <c r="Z250" s="91">
        <v>1748847</v>
      </c>
    </row>
    <row r="251" spans="1:26" ht="12.75" x14ac:dyDescent="0.2">
      <c r="A251" s="474" t="s">
        <v>1029</v>
      </c>
      <c r="B251" s="474" t="s">
        <v>1030</v>
      </c>
      <c r="C251" s="475" t="s">
        <v>411</v>
      </c>
      <c r="D251" s="475">
        <v>9144</v>
      </c>
      <c r="E251" s="475">
        <v>90144</v>
      </c>
      <c r="F251" s="474" t="s">
        <v>412</v>
      </c>
      <c r="G251" s="475" t="s">
        <v>413</v>
      </c>
      <c r="H251" s="91">
        <v>615968</v>
      </c>
      <c r="I251" s="477">
        <v>62</v>
      </c>
      <c r="J251" s="478" t="s">
        <v>415</v>
      </c>
      <c r="K251" s="478" t="s">
        <v>416</v>
      </c>
      <c r="L251" s="479">
        <v>15</v>
      </c>
      <c r="M251" s="480"/>
      <c r="N251" s="481">
        <v>4.4400000000000004</v>
      </c>
      <c r="O251" s="479">
        <v>0.13</v>
      </c>
      <c r="P251" s="482">
        <v>54.55</v>
      </c>
      <c r="Q251" s="479">
        <v>1.6</v>
      </c>
      <c r="R251" s="481">
        <v>34.85</v>
      </c>
      <c r="S251" s="481">
        <v>5.12</v>
      </c>
      <c r="T251" s="480"/>
      <c r="U251" s="483">
        <v>217184</v>
      </c>
      <c r="V251" s="483">
        <v>1703128</v>
      </c>
      <c r="W251" s="91">
        <v>48872</v>
      </c>
      <c r="X251" s="91">
        <v>31219</v>
      </c>
      <c r="Y251" s="91">
        <v>332863</v>
      </c>
      <c r="Z251" s="91">
        <v>411459</v>
      </c>
    </row>
    <row r="252" spans="1:26" ht="12.75" x14ac:dyDescent="0.2">
      <c r="A252" s="474"/>
      <c r="B252" s="474"/>
      <c r="C252" s="475"/>
      <c r="D252" s="475"/>
      <c r="E252" s="475"/>
      <c r="F252" s="474"/>
      <c r="G252" s="475"/>
      <c r="H252" s="91"/>
      <c r="I252" s="477"/>
      <c r="J252" s="478"/>
      <c r="K252" s="478"/>
      <c r="L252" s="479"/>
      <c r="M252" s="480"/>
      <c r="N252" s="481"/>
      <c r="O252" s="479"/>
      <c r="P252" s="482"/>
      <c r="Q252" s="479"/>
      <c r="R252" s="481"/>
      <c r="S252" s="481"/>
      <c r="T252" s="480"/>
      <c r="U252" s="483"/>
      <c r="V252" s="483"/>
      <c r="W252" s="91"/>
      <c r="X252" s="91"/>
      <c r="Y252" s="479"/>
      <c r="Z252" s="91"/>
    </row>
    <row r="253" spans="1:26" ht="12.75" x14ac:dyDescent="0.2">
      <c r="A253" s="474" t="s">
        <v>1031</v>
      </c>
      <c r="B253" s="474" t="s">
        <v>719</v>
      </c>
      <c r="C253" s="475" t="s">
        <v>411</v>
      </c>
      <c r="D253" s="475">
        <v>9175</v>
      </c>
      <c r="E253" s="475">
        <v>90175</v>
      </c>
      <c r="F253" s="474" t="s">
        <v>427</v>
      </c>
      <c r="G253" s="475" t="s">
        <v>428</v>
      </c>
      <c r="H253" s="91">
        <v>68738</v>
      </c>
      <c r="I253" s="477">
        <v>16</v>
      </c>
      <c r="J253" s="478" t="s">
        <v>415</v>
      </c>
      <c r="K253" s="478" t="s">
        <v>416</v>
      </c>
      <c r="L253" s="479">
        <v>8</v>
      </c>
      <c r="M253" s="480"/>
      <c r="N253" s="481">
        <v>2</v>
      </c>
      <c r="O253" s="479">
        <v>0.05</v>
      </c>
      <c r="P253" s="482">
        <v>109.68</v>
      </c>
      <c r="Q253" s="479">
        <v>2.7</v>
      </c>
      <c r="R253" s="481">
        <v>41.31</v>
      </c>
      <c r="S253" s="481">
        <v>0</v>
      </c>
      <c r="T253" s="480"/>
      <c r="U253" s="483">
        <v>62356</v>
      </c>
      <c r="V253" s="483">
        <v>1287256</v>
      </c>
      <c r="W253" s="91">
        <v>31163</v>
      </c>
      <c r="X253" s="91">
        <v>11736</v>
      </c>
      <c r="Y253" s="479">
        <v>0</v>
      </c>
      <c r="Z253" s="91">
        <v>108661</v>
      </c>
    </row>
    <row r="254" spans="1:26" ht="12.75" x14ac:dyDescent="0.2">
      <c r="A254" s="474" t="s">
        <v>1031</v>
      </c>
      <c r="B254" s="474" t="s">
        <v>719</v>
      </c>
      <c r="C254" s="475" t="s">
        <v>411</v>
      </c>
      <c r="D254" s="475">
        <v>9175</v>
      </c>
      <c r="E254" s="475">
        <v>90175</v>
      </c>
      <c r="F254" s="474" t="s">
        <v>427</v>
      </c>
      <c r="G254" s="475" t="s">
        <v>428</v>
      </c>
      <c r="H254" s="91">
        <v>68738</v>
      </c>
      <c r="I254" s="477">
        <v>16</v>
      </c>
      <c r="J254" s="478" t="s">
        <v>420</v>
      </c>
      <c r="K254" s="478" t="s">
        <v>416</v>
      </c>
      <c r="L254" s="479">
        <v>8</v>
      </c>
      <c r="M254" s="480"/>
      <c r="N254" s="481">
        <v>0.61</v>
      </c>
      <c r="O254" s="479">
        <v>7.0000000000000007E-2</v>
      </c>
      <c r="P254" s="482">
        <v>96.86</v>
      </c>
      <c r="Q254" s="479">
        <v>11.9</v>
      </c>
      <c r="R254" s="481">
        <v>8.16</v>
      </c>
      <c r="S254" s="481">
        <v>0</v>
      </c>
      <c r="T254" s="480"/>
      <c r="U254" s="483">
        <v>164129</v>
      </c>
      <c r="V254" s="483">
        <v>2207408</v>
      </c>
      <c r="W254" s="91">
        <v>270503</v>
      </c>
      <c r="X254" s="91">
        <v>22790</v>
      </c>
      <c r="Y254" s="479">
        <v>0</v>
      </c>
      <c r="Z254" s="91">
        <v>260803</v>
      </c>
    </row>
    <row r="255" spans="1:26" ht="12.75" x14ac:dyDescent="0.2">
      <c r="A255" s="474"/>
      <c r="B255" s="474"/>
      <c r="C255" s="475"/>
      <c r="D255" s="475"/>
      <c r="E255" s="475"/>
      <c r="F255" s="474"/>
      <c r="G255" s="475"/>
      <c r="H255" s="91"/>
      <c r="I255" s="477"/>
      <c r="J255" s="478"/>
      <c r="K255" s="478"/>
      <c r="L255" s="479"/>
      <c r="M255" s="480"/>
      <c r="N255" s="481"/>
      <c r="O255" s="479"/>
      <c r="P255" s="482"/>
      <c r="Q255" s="479"/>
      <c r="R255" s="481"/>
      <c r="S255" s="481"/>
      <c r="T255" s="480"/>
      <c r="U255" s="483"/>
      <c r="V255" s="483"/>
      <c r="W255" s="91"/>
      <c r="X255" s="91"/>
      <c r="Y255" s="479"/>
      <c r="Z255" s="91"/>
    </row>
    <row r="256" spans="1:26" ht="12.75" x14ac:dyDescent="0.2">
      <c r="A256" s="474" t="s">
        <v>1032</v>
      </c>
      <c r="B256" s="474" t="s">
        <v>1033</v>
      </c>
      <c r="C256" s="475" t="s">
        <v>411</v>
      </c>
      <c r="D256" s="475">
        <v>9149</v>
      </c>
      <c r="E256" s="475">
        <v>90149</v>
      </c>
      <c r="F256" s="474" t="s">
        <v>427</v>
      </c>
      <c r="G256" s="475" t="s">
        <v>428</v>
      </c>
      <c r="H256" s="91">
        <v>51509</v>
      </c>
      <c r="I256" s="477">
        <v>23</v>
      </c>
      <c r="J256" s="478" t="s">
        <v>420</v>
      </c>
      <c r="K256" s="478" t="s">
        <v>416</v>
      </c>
      <c r="L256" s="479">
        <v>8</v>
      </c>
      <c r="M256" s="480"/>
      <c r="N256" s="481">
        <v>1.54</v>
      </c>
      <c r="O256" s="479">
        <v>0.08</v>
      </c>
      <c r="P256" s="482">
        <v>113.69</v>
      </c>
      <c r="Q256" s="479">
        <v>6.2</v>
      </c>
      <c r="R256" s="481">
        <v>18.25</v>
      </c>
      <c r="S256" s="481">
        <v>0</v>
      </c>
      <c r="T256" s="480"/>
      <c r="U256" s="483">
        <v>122988</v>
      </c>
      <c r="V256" s="483">
        <v>1456278</v>
      </c>
      <c r="W256" s="91">
        <v>79812</v>
      </c>
      <c r="X256" s="91">
        <v>12809</v>
      </c>
      <c r="Y256" s="479">
        <v>0</v>
      </c>
      <c r="Z256" s="91">
        <v>218890</v>
      </c>
    </row>
    <row r="257" spans="1:26" ht="12.75" x14ac:dyDescent="0.2">
      <c r="A257" s="474" t="s">
        <v>1032</v>
      </c>
      <c r="B257" s="474" t="s">
        <v>1033</v>
      </c>
      <c r="C257" s="475" t="s">
        <v>411</v>
      </c>
      <c r="D257" s="475">
        <v>9149</v>
      </c>
      <c r="E257" s="475">
        <v>90149</v>
      </c>
      <c r="F257" s="474" t="s">
        <v>427</v>
      </c>
      <c r="G257" s="475" t="s">
        <v>428</v>
      </c>
      <c r="H257" s="91">
        <v>51509</v>
      </c>
      <c r="I257" s="477">
        <v>23</v>
      </c>
      <c r="J257" s="478" t="s">
        <v>415</v>
      </c>
      <c r="K257" s="478" t="s">
        <v>416</v>
      </c>
      <c r="L257" s="479">
        <v>2</v>
      </c>
      <c r="M257" s="480"/>
      <c r="N257" s="481">
        <v>2.97</v>
      </c>
      <c r="O257" s="479">
        <v>0.06</v>
      </c>
      <c r="P257" s="482">
        <v>106.93</v>
      </c>
      <c r="Q257" s="479">
        <v>2.1</v>
      </c>
      <c r="R257" s="481">
        <v>51.2</v>
      </c>
      <c r="S257" s="481">
        <v>0</v>
      </c>
      <c r="T257" s="480"/>
      <c r="U257" s="483">
        <v>26280</v>
      </c>
      <c r="V257" s="483">
        <v>453812</v>
      </c>
      <c r="W257" s="91">
        <v>8863</v>
      </c>
      <c r="X257" s="91">
        <v>4244</v>
      </c>
      <c r="Y257" s="479">
        <v>0</v>
      </c>
      <c r="Z257" s="91">
        <v>35608</v>
      </c>
    </row>
    <row r="258" spans="1:26" ht="12.75" x14ac:dyDescent="0.2">
      <c r="A258" s="474" t="s">
        <v>1032</v>
      </c>
      <c r="B258" s="474" t="s">
        <v>1033</v>
      </c>
      <c r="C258" s="475" t="s">
        <v>411</v>
      </c>
      <c r="D258" s="475">
        <v>9149</v>
      </c>
      <c r="E258" s="475">
        <v>90149</v>
      </c>
      <c r="F258" s="474" t="s">
        <v>427</v>
      </c>
      <c r="G258" s="475" t="s">
        <v>428</v>
      </c>
      <c r="H258" s="91">
        <v>51509</v>
      </c>
      <c r="I258" s="477">
        <v>23</v>
      </c>
      <c r="J258" s="478" t="s">
        <v>424</v>
      </c>
      <c r="K258" s="478" t="s">
        <v>416</v>
      </c>
      <c r="L258" s="479">
        <v>13</v>
      </c>
      <c r="M258" s="480"/>
      <c r="N258" s="481">
        <v>5.38</v>
      </c>
      <c r="O258" s="479">
        <v>0.7</v>
      </c>
      <c r="P258" s="482">
        <v>138.63999999999999</v>
      </c>
      <c r="Q258" s="479">
        <v>18.100000000000001</v>
      </c>
      <c r="R258" s="481">
        <v>7.65</v>
      </c>
      <c r="S258" s="481">
        <v>0</v>
      </c>
      <c r="T258" s="480"/>
      <c r="U258" s="483">
        <v>451297</v>
      </c>
      <c r="V258" s="483">
        <v>641887</v>
      </c>
      <c r="W258" s="91">
        <v>83913</v>
      </c>
      <c r="X258" s="91">
        <v>4630</v>
      </c>
      <c r="Y258" s="479">
        <v>0</v>
      </c>
      <c r="Z258" s="91">
        <v>191634</v>
      </c>
    </row>
    <row r="259" spans="1:26" ht="12.75" x14ac:dyDescent="0.2">
      <c r="A259" s="474"/>
      <c r="B259" s="474"/>
      <c r="C259" s="475"/>
      <c r="D259" s="475"/>
      <c r="E259" s="475"/>
      <c r="F259" s="474"/>
      <c r="G259" s="475"/>
      <c r="H259" s="91"/>
      <c r="I259" s="477"/>
      <c r="J259" s="478"/>
      <c r="K259" s="478"/>
      <c r="L259" s="479"/>
      <c r="M259" s="480"/>
      <c r="N259" s="481"/>
      <c r="O259" s="479"/>
      <c r="P259" s="482"/>
      <c r="Q259" s="479"/>
      <c r="R259" s="481"/>
      <c r="S259" s="481"/>
      <c r="T259" s="480"/>
      <c r="U259" s="483"/>
      <c r="V259" s="483"/>
      <c r="W259" s="91"/>
      <c r="X259" s="91"/>
      <c r="Y259" s="91"/>
      <c r="Z259" s="91"/>
    </row>
    <row r="260" spans="1:26" ht="12.75" x14ac:dyDescent="0.2">
      <c r="A260" s="474" t="s">
        <v>357</v>
      </c>
      <c r="B260" s="474" t="s">
        <v>358</v>
      </c>
      <c r="C260" s="475" t="s">
        <v>411</v>
      </c>
      <c r="D260" s="475">
        <v>9023</v>
      </c>
      <c r="E260" s="475">
        <v>90023</v>
      </c>
      <c r="F260" s="474" t="s">
        <v>640</v>
      </c>
      <c r="G260" s="475" t="s">
        <v>413</v>
      </c>
      <c r="H260" s="91">
        <v>12150996</v>
      </c>
      <c r="I260" s="477">
        <v>197</v>
      </c>
      <c r="J260" s="478" t="s">
        <v>420</v>
      </c>
      <c r="K260" s="478" t="s">
        <v>419</v>
      </c>
      <c r="L260" s="479">
        <v>187</v>
      </c>
      <c r="M260" s="480"/>
      <c r="N260" s="481">
        <v>0.6</v>
      </c>
      <c r="O260" s="479">
        <v>0.16</v>
      </c>
      <c r="P260" s="482">
        <v>121</v>
      </c>
      <c r="Q260" s="479">
        <v>33.200000000000003</v>
      </c>
      <c r="R260" s="481">
        <v>3.64</v>
      </c>
      <c r="S260" s="481">
        <v>1.17</v>
      </c>
      <c r="T260" s="480"/>
      <c r="U260" s="483">
        <v>14231904</v>
      </c>
      <c r="V260" s="483">
        <v>86577255</v>
      </c>
      <c r="W260" s="91">
        <v>23781730</v>
      </c>
      <c r="X260" s="91">
        <v>715544</v>
      </c>
      <c r="Y260" s="91">
        <v>73821438</v>
      </c>
      <c r="Z260" s="91">
        <v>6953722</v>
      </c>
    </row>
    <row r="261" spans="1:26" ht="12.75" x14ac:dyDescent="0.2">
      <c r="A261" s="474" t="s">
        <v>357</v>
      </c>
      <c r="B261" s="474" t="s">
        <v>358</v>
      </c>
      <c r="C261" s="475" t="s">
        <v>411</v>
      </c>
      <c r="D261" s="475">
        <v>9023</v>
      </c>
      <c r="E261" s="475">
        <v>90023</v>
      </c>
      <c r="F261" s="474" t="s">
        <v>640</v>
      </c>
      <c r="G261" s="475" t="s">
        <v>413</v>
      </c>
      <c r="H261" s="91">
        <v>12150996</v>
      </c>
      <c r="I261" s="477">
        <v>197</v>
      </c>
      <c r="J261" s="478" t="s">
        <v>415</v>
      </c>
      <c r="K261" s="478" t="s">
        <v>416</v>
      </c>
      <c r="L261" s="479">
        <v>10</v>
      </c>
      <c r="M261" s="480"/>
      <c r="N261" s="481">
        <v>1.67</v>
      </c>
      <c r="O261" s="479">
        <v>0.08</v>
      </c>
      <c r="P261" s="482">
        <v>37.85</v>
      </c>
      <c r="Q261" s="479">
        <v>1.8</v>
      </c>
      <c r="R261" s="481">
        <v>21.25</v>
      </c>
      <c r="S261" s="481">
        <v>4.46</v>
      </c>
      <c r="T261" s="480"/>
      <c r="U261" s="483">
        <v>65200</v>
      </c>
      <c r="V261" s="483">
        <v>828552</v>
      </c>
      <c r="W261" s="91">
        <v>38986</v>
      </c>
      <c r="X261" s="91">
        <v>21893</v>
      </c>
      <c r="Y261" s="91">
        <v>185719</v>
      </c>
      <c r="Z261" s="91">
        <v>231003</v>
      </c>
    </row>
    <row r="262" spans="1:26" ht="12.75" x14ac:dyDescent="0.2">
      <c r="A262" s="474"/>
      <c r="B262" s="474"/>
      <c r="C262" s="475"/>
      <c r="D262" s="475"/>
      <c r="E262" s="475"/>
      <c r="F262" s="474"/>
      <c r="G262" s="475"/>
      <c r="H262" s="91"/>
      <c r="I262" s="486"/>
      <c r="J262" s="478"/>
      <c r="K262" s="478"/>
      <c r="L262" s="479"/>
      <c r="M262" s="480"/>
      <c r="N262" s="481"/>
      <c r="O262" s="479"/>
      <c r="P262" s="482"/>
      <c r="Q262" s="479"/>
      <c r="R262" s="481"/>
      <c r="S262" s="481"/>
      <c r="T262" s="480"/>
      <c r="U262" s="483"/>
      <c r="V262" s="483"/>
      <c r="W262" s="91"/>
      <c r="X262" s="91"/>
      <c r="Y262" s="91"/>
      <c r="Z262" s="91"/>
    </row>
    <row r="263" spans="1:26" ht="12.75" x14ac:dyDescent="0.2">
      <c r="A263" s="474" t="s">
        <v>1035</v>
      </c>
      <c r="B263" s="474" t="s">
        <v>193</v>
      </c>
      <c r="C263" s="475" t="s">
        <v>411</v>
      </c>
      <c r="D263" s="475">
        <v>9154</v>
      </c>
      <c r="E263" s="475">
        <v>90154</v>
      </c>
      <c r="F263" s="474" t="s">
        <v>412</v>
      </c>
      <c r="G263" s="475" t="s">
        <v>413</v>
      </c>
      <c r="H263" s="91">
        <v>12150996</v>
      </c>
      <c r="I263" s="486">
        <v>3458</v>
      </c>
      <c r="J263" s="478" t="s">
        <v>452</v>
      </c>
      <c r="K263" s="478" t="s">
        <v>419</v>
      </c>
      <c r="L263" s="479">
        <v>68</v>
      </c>
      <c r="M263" s="480"/>
      <c r="N263" s="481">
        <v>0.74</v>
      </c>
      <c r="O263" s="479">
        <v>0.19</v>
      </c>
      <c r="P263" s="482">
        <v>540.41</v>
      </c>
      <c r="Q263" s="479">
        <v>137.69999999999999</v>
      </c>
      <c r="R263" s="481">
        <v>3.92</v>
      </c>
      <c r="S263" s="481">
        <v>0.82</v>
      </c>
      <c r="T263" s="480"/>
      <c r="U263" s="483">
        <v>32305014</v>
      </c>
      <c r="V263" s="483">
        <v>171688051</v>
      </c>
      <c r="W263" s="91">
        <v>43752286</v>
      </c>
      <c r="X263" s="91">
        <v>317702</v>
      </c>
      <c r="Y263" s="91">
        <v>210105497</v>
      </c>
      <c r="Z263" s="91">
        <v>6976333</v>
      </c>
    </row>
    <row r="264" spans="1:26" ht="12.75" x14ac:dyDescent="0.2">
      <c r="A264" s="474" t="s">
        <v>1035</v>
      </c>
      <c r="B264" s="474" t="s">
        <v>193</v>
      </c>
      <c r="C264" s="475" t="s">
        <v>411</v>
      </c>
      <c r="D264" s="475">
        <v>9154</v>
      </c>
      <c r="E264" s="475">
        <v>90154</v>
      </c>
      <c r="F264" s="474" t="s">
        <v>412</v>
      </c>
      <c r="G264" s="475" t="s">
        <v>413</v>
      </c>
      <c r="H264" s="91">
        <v>12150996</v>
      </c>
      <c r="I264" s="486">
        <v>3458</v>
      </c>
      <c r="J264" s="478" t="s">
        <v>491</v>
      </c>
      <c r="K264" s="478" t="s">
        <v>419</v>
      </c>
      <c r="L264" s="479">
        <v>31</v>
      </c>
      <c r="M264" s="480"/>
      <c r="N264" s="481">
        <v>0.74</v>
      </c>
      <c r="O264" s="479">
        <v>0.16</v>
      </c>
      <c r="P264" s="482">
        <v>287.70999999999998</v>
      </c>
      <c r="Q264" s="479">
        <v>60.2</v>
      </c>
      <c r="R264" s="481">
        <v>4.78</v>
      </c>
      <c r="S264" s="481">
        <v>0.72</v>
      </c>
      <c r="T264" s="480"/>
      <c r="U264" s="483">
        <v>5318843</v>
      </c>
      <c r="V264" s="483">
        <v>34276862</v>
      </c>
      <c r="W264" s="91">
        <v>7168515</v>
      </c>
      <c r="X264" s="91">
        <v>119137</v>
      </c>
      <c r="Y264" s="91">
        <v>47544324</v>
      </c>
      <c r="Z264" s="91">
        <v>1943594</v>
      </c>
    </row>
    <row r="265" spans="1:26" ht="12.75" x14ac:dyDescent="0.2">
      <c r="A265" s="474" t="s">
        <v>1035</v>
      </c>
      <c r="B265" s="474" t="s">
        <v>193</v>
      </c>
      <c r="C265" s="475" t="s">
        <v>411</v>
      </c>
      <c r="D265" s="475">
        <v>9154</v>
      </c>
      <c r="E265" s="475">
        <v>90154</v>
      </c>
      <c r="F265" s="474" t="s">
        <v>412</v>
      </c>
      <c r="G265" s="475" t="s">
        <v>413</v>
      </c>
      <c r="H265" s="91">
        <v>12150996</v>
      </c>
      <c r="I265" s="486">
        <v>3458</v>
      </c>
      <c r="J265" s="478" t="s">
        <v>418</v>
      </c>
      <c r="K265" s="478" t="s">
        <v>419</v>
      </c>
      <c r="L265" s="479">
        <v>196</v>
      </c>
      <c r="M265" s="480"/>
      <c r="N265" s="481">
        <v>0.74</v>
      </c>
      <c r="O265" s="479">
        <v>0.13</v>
      </c>
      <c r="P265" s="482">
        <v>435.68</v>
      </c>
      <c r="Q265" s="479">
        <v>76.599999999999994</v>
      </c>
      <c r="R265" s="481">
        <v>5.69</v>
      </c>
      <c r="S265" s="481">
        <v>0.76</v>
      </c>
      <c r="T265" s="480"/>
      <c r="U265" s="483">
        <v>49115930</v>
      </c>
      <c r="V265" s="483">
        <v>377416763</v>
      </c>
      <c r="W265" s="91">
        <v>66387207</v>
      </c>
      <c r="X265" s="91">
        <v>866272</v>
      </c>
      <c r="Y265" s="91">
        <v>495011734</v>
      </c>
      <c r="Z265" s="91">
        <v>17999250</v>
      </c>
    </row>
    <row r="266" spans="1:26" ht="12.75" x14ac:dyDescent="0.2">
      <c r="A266" s="474" t="s">
        <v>1035</v>
      </c>
      <c r="B266" s="474" t="s">
        <v>193</v>
      </c>
      <c r="C266" s="475" t="s">
        <v>411</v>
      </c>
      <c r="D266" s="475">
        <v>9154</v>
      </c>
      <c r="E266" s="475">
        <v>90154</v>
      </c>
      <c r="F266" s="474" t="s">
        <v>412</v>
      </c>
      <c r="G266" s="475" t="s">
        <v>413</v>
      </c>
      <c r="H266" s="91">
        <v>12150996</v>
      </c>
      <c r="I266" s="486">
        <v>3458</v>
      </c>
      <c r="J266" s="478" t="s">
        <v>420</v>
      </c>
      <c r="K266" s="478" t="s">
        <v>419</v>
      </c>
      <c r="L266" s="91">
        <v>1750</v>
      </c>
      <c r="M266" s="480"/>
      <c r="N266" s="481">
        <v>0.8</v>
      </c>
      <c r="O266" s="479">
        <v>0.18</v>
      </c>
      <c r="P266" s="482">
        <v>179.13</v>
      </c>
      <c r="Q266" s="479">
        <v>41.4</v>
      </c>
      <c r="R266" s="481">
        <v>4.33</v>
      </c>
      <c r="S266" s="481">
        <v>1.07</v>
      </c>
      <c r="T266" s="480"/>
      <c r="U266" s="483">
        <v>208201105</v>
      </c>
      <c r="V266" s="483">
        <v>1128817799</v>
      </c>
      <c r="W266" s="91">
        <v>260902211</v>
      </c>
      <c r="X266" s="91">
        <v>6301677</v>
      </c>
      <c r="Y266" s="91">
        <v>1050459894</v>
      </c>
      <c r="Z266" s="91">
        <v>65506552</v>
      </c>
    </row>
    <row r="267" spans="1:26" ht="12.75" x14ac:dyDescent="0.2">
      <c r="A267" s="474" t="s">
        <v>1035</v>
      </c>
      <c r="B267" s="474" t="s">
        <v>193</v>
      </c>
      <c r="C267" s="475" t="s">
        <v>411</v>
      </c>
      <c r="D267" s="475">
        <v>9154</v>
      </c>
      <c r="E267" s="475">
        <v>90154</v>
      </c>
      <c r="F267" s="474" t="s">
        <v>412</v>
      </c>
      <c r="G267" s="475" t="s">
        <v>413</v>
      </c>
      <c r="H267" s="91">
        <v>12150996</v>
      </c>
      <c r="I267" s="486">
        <v>3458</v>
      </c>
      <c r="J267" s="478" t="s">
        <v>420</v>
      </c>
      <c r="K267" s="478" t="s">
        <v>416</v>
      </c>
      <c r="L267" s="479">
        <v>135</v>
      </c>
      <c r="M267" s="480"/>
      <c r="N267" s="481">
        <v>0.4</v>
      </c>
      <c r="O267" s="479">
        <v>0.1</v>
      </c>
      <c r="P267" s="482">
        <v>102.67</v>
      </c>
      <c r="Q267" s="479">
        <v>26</v>
      </c>
      <c r="R267" s="481">
        <v>3.96</v>
      </c>
      <c r="S267" s="481">
        <v>0.83</v>
      </c>
      <c r="T267" s="480"/>
      <c r="U267" s="483">
        <v>5101263</v>
      </c>
      <c r="V267" s="483">
        <v>50338142</v>
      </c>
      <c r="W267" s="91">
        <v>12723209</v>
      </c>
      <c r="X267" s="91">
        <v>490280</v>
      </c>
      <c r="Y267" s="91">
        <v>60785294</v>
      </c>
      <c r="Z267" s="91">
        <v>5741745</v>
      </c>
    </row>
    <row r="268" spans="1:26" ht="12.75" x14ac:dyDescent="0.2">
      <c r="A268" s="474" t="s">
        <v>1035</v>
      </c>
      <c r="B268" s="474" t="s">
        <v>193</v>
      </c>
      <c r="C268" s="475" t="s">
        <v>411</v>
      </c>
      <c r="D268" s="475">
        <v>9154</v>
      </c>
      <c r="E268" s="475">
        <v>90154</v>
      </c>
      <c r="F268" s="474" t="s">
        <v>412</v>
      </c>
      <c r="G268" s="475" t="s">
        <v>413</v>
      </c>
      <c r="H268" s="91">
        <v>12150996</v>
      </c>
      <c r="I268" s="486">
        <v>3458</v>
      </c>
      <c r="J268" s="478" t="s">
        <v>438</v>
      </c>
      <c r="K268" s="478" t="s">
        <v>416</v>
      </c>
      <c r="L268" s="91">
        <v>1278</v>
      </c>
      <c r="M268" s="480"/>
      <c r="N268" s="481">
        <v>4.46</v>
      </c>
      <c r="O268" s="479">
        <v>1.04</v>
      </c>
      <c r="P268" s="482">
        <v>20.63</v>
      </c>
      <c r="Q268" s="479">
        <v>4.8</v>
      </c>
      <c r="R268" s="481">
        <v>4.3099999999999996</v>
      </c>
      <c r="S268" s="481">
        <v>0.1</v>
      </c>
      <c r="T268" s="480"/>
      <c r="U268" s="483">
        <v>15295759</v>
      </c>
      <c r="V268" s="483">
        <v>14770438</v>
      </c>
      <c r="W268" s="91">
        <v>3428229</v>
      </c>
      <c r="X268" s="91">
        <v>716034</v>
      </c>
      <c r="Y268" s="91">
        <v>151003912</v>
      </c>
      <c r="Z268" s="91">
        <v>28919140</v>
      </c>
    </row>
    <row r="269" spans="1:26" ht="12.75" x14ac:dyDescent="0.2">
      <c r="A269" s="474" t="s">
        <v>1036</v>
      </c>
      <c r="B269" s="474" t="s">
        <v>193</v>
      </c>
      <c r="C269" s="475" t="s">
        <v>411</v>
      </c>
      <c r="D269" s="475">
        <v>9147</v>
      </c>
      <c r="E269" s="475">
        <v>90147</v>
      </c>
      <c r="F269" s="474" t="s">
        <v>427</v>
      </c>
      <c r="G269" s="475" t="s">
        <v>413</v>
      </c>
      <c r="H269" s="91">
        <v>12150996</v>
      </c>
      <c r="I269" s="477">
        <v>359</v>
      </c>
      <c r="J269" s="478" t="s">
        <v>424</v>
      </c>
      <c r="K269" s="478" t="s">
        <v>416</v>
      </c>
      <c r="L269" s="479">
        <v>96</v>
      </c>
      <c r="M269" s="480"/>
      <c r="N269" s="481">
        <v>2.78</v>
      </c>
      <c r="O269" s="479">
        <v>0.27</v>
      </c>
      <c r="P269" s="482">
        <v>162.22999999999999</v>
      </c>
      <c r="Q269" s="479">
        <v>15.7</v>
      </c>
      <c r="R269" s="481">
        <v>10.35</v>
      </c>
      <c r="S269" s="481">
        <v>0.59</v>
      </c>
      <c r="T269" s="480"/>
      <c r="U269" s="483">
        <v>3767100</v>
      </c>
      <c r="V269" s="483">
        <v>14025276</v>
      </c>
      <c r="W269" s="91">
        <v>1355077</v>
      </c>
      <c r="X269" s="91">
        <v>86451</v>
      </c>
      <c r="Y269" s="91">
        <v>23707623</v>
      </c>
      <c r="Z269" s="91">
        <v>1783811</v>
      </c>
    </row>
    <row r="270" spans="1:26" ht="12.75" x14ac:dyDescent="0.2">
      <c r="A270" s="474" t="s">
        <v>1036</v>
      </c>
      <c r="B270" s="474" t="s">
        <v>193</v>
      </c>
      <c r="C270" s="475" t="s">
        <v>411</v>
      </c>
      <c r="D270" s="475">
        <v>9147</v>
      </c>
      <c r="E270" s="475">
        <v>90147</v>
      </c>
      <c r="F270" s="474" t="s">
        <v>427</v>
      </c>
      <c r="G270" s="475" t="s">
        <v>413</v>
      </c>
      <c r="H270" s="91">
        <v>12150996</v>
      </c>
      <c r="I270" s="477">
        <v>359</v>
      </c>
      <c r="J270" s="478" t="s">
        <v>417</v>
      </c>
      <c r="K270" s="478" t="s">
        <v>416</v>
      </c>
      <c r="L270" s="479">
        <v>9</v>
      </c>
      <c r="M270" s="480"/>
      <c r="N270" s="481">
        <v>2.48</v>
      </c>
      <c r="O270" s="479">
        <v>0.13</v>
      </c>
      <c r="P270" s="482">
        <v>147.82</v>
      </c>
      <c r="Q270" s="479">
        <v>7.7</v>
      </c>
      <c r="R270" s="481">
        <v>19.18</v>
      </c>
      <c r="S270" s="481">
        <v>10.53</v>
      </c>
      <c r="T270" s="480"/>
      <c r="U270" s="483">
        <v>158450</v>
      </c>
      <c r="V270" s="483">
        <v>1224355</v>
      </c>
      <c r="W270" s="91">
        <v>63846</v>
      </c>
      <c r="X270" s="91">
        <v>8283</v>
      </c>
      <c r="Y270" s="91">
        <v>116320</v>
      </c>
      <c r="Z270" s="91">
        <v>122892</v>
      </c>
    </row>
    <row r="271" spans="1:26" ht="12.75" x14ac:dyDescent="0.2">
      <c r="A271" s="474" t="s">
        <v>1036</v>
      </c>
      <c r="B271" s="474" t="s">
        <v>193</v>
      </c>
      <c r="C271" s="475" t="s">
        <v>411</v>
      </c>
      <c r="D271" s="475">
        <v>9147</v>
      </c>
      <c r="E271" s="475">
        <v>90147</v>
      </c>
      <c r="F271" s="474" t="s">
        <v>427</v>
      </c>
      <c r="G271" s="475" t="s">
        <v>413</v>
      </c>
      <c r="H271" s="91">
        <v>12150996</v>
      </c>
      <c r="I271" s="477">
        <v>359</v>
      </c>
      <c r="J271" s="478" t="s">
        <v>415</v>
      </c>
      <c r="K271" s="478" t="s">
        <v>416</v>
      </c>
      <c r="L271" s="479">
        <v>84</v>
      </c>
      <c r="M271" s="480"/>
      <c r="N271" s="481">
        <v>0.77</v>
      </c>
      <c r="O271" s="479">
        <v>0.02</v>
      </c>
      <c r="P271" s="482">
        <v>81.25</v>
      </c>
      <c r="Q271" s="479">
        <v>1.7</v>
      </c>
      <c r="R271" s="481">
        <v>48.32</v>
      </c>
      <c r="S271" s="481">
        <v>10.34</v>
      </c>
      <c r="T271" s="480"/>
      <c r="U271" s="483">
        <v>156021</v>
      </c>
      <c r="V271" s="483">
        <v>9782430</v>
      </c>
      <c r="W271" s="91">
        <v>202456</v>
      </c>
      <c r="X271" s="91">
        <v>120393</v>
      </c>
      <c r="Y271" s="91">
        <v>946350</v>
      </c>
      <c r="Z271" s="91">
        <v>1003698</v>
      </c>
    </row>
    <row r="272" spans="1:26" ht="12.75" x14ac:dyDescent="0.2">
      <c r="A272" s="474" t="s">
        <v>1036</v>
      </c>
      <c r="B272" s="474" t="s">
        <v>193</v>
      </c>
      <c r="C272" s="475" t="s">
        <v>411</v>
      </c>
      <c r="D272" s="475">
        <v>9147</v>
      </c>
      <c r="E272" s="475">
        <v>90147</v>
      </c>
      <c r="F272" s="474" t="s">
        <v>427</v>
      </c>
      <c r="G272" s="475" t="s">
        <v>413</v>
      </c>
      <c r="H272" s="91">
        <v>12150996</v>
      </c>
      <c r="I272" s="477">
        <v>359</v>
      </c>
      <c r="J272" s="478" t="s">
        <v>420</v>
      </c>
      <c r="K272" s="478" t="s">
        <v>416</v>
      </c>
      <c r="L272" s="479">
        <v>170</v>
      </c>
      <c r="M272" s="480"/>
      <c r="N272" s="481">
        <v>0.43</v>
      </c>
      <c r="O272" s="479">
        <v>0.11</v>
      </c>
      <c r="P272" s="482">
        <v>108.64</v>
      </c>
      <c r="Q272" s="479">
        <v>28.3</v>
      </c>
      <c r="R272" s="481">
        <v>3.83</v>
      </c>
      <c r="S272" s="481">
        <v>2.13</v>
      </c>
      <c r="T272" s="480"/>
      <c r="U272" s="483">
        <v>7186819</v>
      </c>
      <c r="V272" s="483">
        <v>64307586</v>
      </c>
      <c r="W272" s="91">
        <v>16772781</v>
      </c>
      <c r="X272" s="91">
        <v>591920</v>
      </c>
      <c r="Y272" s="91">
        <v>30243844</v>
      </c>
      <c r="Z272" s="91">
        <v>4860106</v>
      </c>
    </row>
    <row r="273" spans="1:26" ht="12.75" x14ac:dyDescent="0.2">
      <c r="A273" s="474" t="s">
        <v>1037</v>
      </c>
      <c r="B273" s="474" t="s">
        <v>193</v>
      </c>
      <c r="C273" s="475" t="s">
        <v>411</v>
      </c>
      <c r="D273" s="475">
        <v>9151</v>
      </c>
      <c r="E273" s="475">
        <v>90151</v>
      </c>
      <c r="F273" s="474" t="s">
        <v>412</v>
      </c>
      <c r="G273" s="475" t="s">
        <v>413</v>
      </c>
      <c r="H273" s="91">
        <v>12150996</v>
      </c>
      <c r="I273" s="477">
        <v>195</v>
      </c>
      <c r="J273" s="478" t="s">
        <v>435</v>
      </c>
      <c r="K273" s="478" t="s">
        <v>416</v>
      </c>
      <c r="L273" s="479">
        <v>195</v>
      </c>
      <c r="M273" s="480"/>
      <c r="N273" s="481">
        <v>5.83</v>
      </c>
      <c r="O273" s="479">
        <v>0.35</v>
      </c>
      <c r="P273" s="482">
        <v>631.01</v>
      </c>
      <c r="Q273" s="479">
        <v>38.1</v>
      </c>
      <c r="R273" s="481">
        <v>16.559999999999999</v>
      </c>
      <c r="S273" s="481">
        <v>0.54</v>
      </c>
      <c r="T273" s="480"/>
      <c r="U273" s="483">
        <v>82698139</v>
      </c>
      <c r="V273" s="483">
        <v>235027282</v>
      </c>
      <c r="W273" s="91">
        <v>14190870</v>
      </c>
      <c r="X273" s="91">
        <v>372464</v>
      </c>
      <c r="Y273" s="91">
        <v>438553704</v>
      </c>
      <c r="Z273" s="91">
        <v>13513335</v>
      </c>
    </row>
    <row r="274" spans="1:26" ht="12.75" x14ac:dyDescent="0.2">
      <c r="A274" s="474"/>
      <c r="B274" s="474"/>
      <c r="C274" s="475"/>
      <c r="D274" s="476"/>
      <c r="E274" s="475"/>
      <c r="F274" s="474"/>
      <c r="G274" s="475"/>
      <c r="H274" s="91"/>
      <c r="I274" s="477"/>
      <c r="J274" s="478"/>
      <c r="K274" s="478"/>
      <c r="L274" s="479"/>
      <c r="M274" s="480"/>
      <c r="N274" s="481"/>
      <c r="O274" s="479"/>
      <c r="P274" s="482"/>
      <c r="Q274" s="479"/>
      <c r="R274" s="481"/>
      <c r="S274" s="481"/>
      <c r="T274" s="480"/>
      <c r="U274" s="483"/>
      <c r="V274" s="483"/>
      <c r="W274" s="91"/>
      <c r="X274" s="91"/>
      <c r="Y274" s="479"/>
      <c r="Z274" s="91"/>
    </row>
    <row r="275" spans="1:26" ht="12.75" x14ac:dyDescent="0.2">
      <c r="A275" s="474" t="s">
        <v>668</v>
      </c>
      <c r="B275" s="474" t="s">
        <v>669</v>
      </c>
      <c r="C275" s="475" t="s">
        <v>411</v>
      </c>
      <c r="D275" s="476"/>
      <c r="E275" s="475">
        <v>90281</v>
      </c>
      <c r="F275" s="474" t="s">
        <v>427</v>
      </c>
      <c r="G275" s="475" t="s">
        <v>428</v>
      </c>
      <c r="H275" s="91">
        <v>12150996</v>
      </c>
      <c r="I275" s="477">
        <v>4</v>
      </c>
      <c r="J275" s="478" t="s">
        <v>420</v>
      </c>
      <c r="K275" s="478" t="s">
        <v>416</v>
      </c>
      <c r="L275" s="479">
        <v>4</v>
      </c>
      <c r="M275" s="480"/>
      <c r="N275" s="481">
        <v>0.23</v>
      </c>
      <c r="O275" s="479">
        <v>0.06</v>
      </c>
      <c r="P275" s="482">
        <v>54.53</v>
      </c>
      <c r="Q275" s="479">
        <v>14.8</v>
      </c>
      <c r="R275" s="481">
        <v>3.68</v>
      </c>
      <c r="S275" s="481">
        <v>0</v>
      </c>
      <c r="T275" s="480"/>
      <c r="U275" s="483">
        <v>44845</v>
      </c>
      <c r="V275" s="483">
        <v>723416</v>
      </c>
      <c r="W275" s="91">
        <v>196547</v>
      </c>
      <c r="X275" s="91">
        <v>13266</v>
      </c>
      <c r="Y275" s="479">
        <v>0</v>
      </c>
      <c r="Z275" s="91">
        <v>134510</v>
      </c>
    </row>
    <row r="276" spans="1:26" ht="12.75" x14ac:dyDescent="0.2">
      <c r="A276" s="474"/>
      <c r="B276" s="474"/>
      <c r="C276" s="475"/>
      <c r="D276" s="475"/>
      <c r="E276" s="475"/>
      <c r="F276" s="474"/>
      <c r="G276" s="475"/>
      <c r="H276" s="91"/>
      <c r="I276" s="477"/>
      <c r="J276" s="478"/>
      <c r="K276" s="478"/>
      <c r="L276" s="479"/>
      <c r="M276" s="480"/>
      <c r="N276" s="481"/>
      <c r="O276" s="479"/>
      <c r="P276" s="482"/>
      <c r="Q276" s="479"/>
      <c r="R276" s="481"/>
      <c r="S276" s="481"/>
      <c r="T276" s="480"/>
      <c r="U276" s="483"/>
      <c r="V276" s="483"/>
      <c r="W276" s="91"/>
      <c r="X276" s="91"/>
      <c r="Y276" s="479"/>
      <c r="Z276" s="91"/>
    </row>
    <row r="277" spans="1:26" ht="12.75" x14ac:dyDescent="0.2">
      <c r="A277" s="474" t="s">
        <v>1038</v>
      </c>
      <c r="B277" s="474" t="s">
        <v>1039</v>
      </c>
      <c r="C277" s="475" t="s">
        <v>411</v>
      </c>
      <c r="D277" s="475">
        <v>9199</v>
      </c>
      <c r="E277" s="475">
        <v>90199</v>
      </c>
      <c r="F277" s="474" t="s">
        <v>427</v>
      </c>
      <c r="G277" s="475" t="s">
        <v>428</v>
      </c>
      <c r="H277" s="91">
        <v>78413</v>
      </c>
      <c r="I277" s="477">
        <v>17</v>
      </c>
      <c r="J277" s="478" t="s">
        <v>415</v>
      </c>
      <c r="K277" s="478" t="s">
        <v>416</v>
      </c>
      <c r="L277" s="479">
        <v>9</v>
      </c>
      <c r="M277" s="480"/>
      <c r="N277" s="481">
        <v>0.66</v>
      </c>
      <c r="O277" s="479">
        <v>0.02</v>
      </c>
      <c r="P277" s="482">
        <v>95.46</v>
      </c>
      <c r="Q277" s="479">
        <v>2.9</v>
      </c>
      <c r="R277" s="481">
        <v>33.119999999999997</v>
      </c>
      <c r="S277" s="481">
        <v>0</v>
      </c>
      <c r="T277" s="480"/>
      <c r="U277" s="483">
        <v>21128</v>
      </c>
      <c r="V277" s="483">
        <v>1067146</v>
      </c>
      <c r="W277" s="91">
        <v>32224</v>
      </c>
      <c r="X277" s="91">
        <v>11179</v>
      </c>
      <c r="Y277" s="479">
        <v>0</v>
      </c>
      <c r="Z277" s="91">
        <v>149147</v>
      </c>
    </row>
    <row r="278" spans="1:26" ht="12.75" x14ac:dyDescent="0.2">
      <c r="A278" s="474" t="s">
        <v>1038</v>
      </c>
      <c r="B278" s="474" t="s">
        <v>1039</v>
      </c>
      <c r="C278" s="475" t="s">
        <v>411</v>
      </c>
      <c r="D278" s="475">
        <v>9199</v>
      </c>
      <c r="E278" s="475">
        <v>90199</v>
      </c>
      <c r="F278" s="474" t="s">
        <v>427</v>
      </c>
      <c r="G278" s="475" t="s">
        <v>428</v>
      </c>
      <c r="H278" s="91">
        <v>78413</v>
      </c>
      <c r="I278" s="477">
        <v>17</v>
      </c>
      <c r="J278" s="478" t="s">
        <v>420</v>
      </c>
      <c r="K278" s="478" t="s">
        <v>416</v>
      </c>
      <c r="L278" s="479">
        <v>8</v>
      </c>
      <c r="M278" s="480"/>
      <c r="N278" s="481">
        <v>0.88</v>
      </c>
      <c r="O278" s="479">
        <v>0.09</v>
      </c>
      <c r="P278" s="482">
        <v>68.91</v>
      </c>
      <c r="Q278" s="479">
        <v>7.2</v>
      </c>
      <c r="R278" s="481">
        <v>9.57</v>
      </c>
      <c r="S278" s="481">
        <v>0</v>
      </c>
      <c r="T278" s="480"/>
      <c r="U278" s="483">
        <v>97935</v>
      </c>
      <c r="V278" s="483">
        <v>1067811</v>
      </c>
      <c r="W278" s="91">
        <v>111564</v>
      </c>
      <c r="X278" s="91">
        <v>15495</v>
      </c>
      <c r="Y278" s="479">
        <v>0</v>
      </c>
      <c r="Z278" s="91">
        <v>204726</v>
      </c>
    </row>
    <row r="279" spans="1:26" ht="12.75" x14ac:dyDescent="0.2">
      <c r="A279" s="474" t="s">
        <v>1041</v>
      </c>
      <c r="B279" s="474" t="s">
        <v>1039</v>
      </c>
      <c r="C279" s="475" t="s">
        <v>411</v>
      </c>
      <c r="D279" s="475" t="s">
        <v>1044</v>
      </c>
      <c r="E279" s="475" t="s">
        <v>1045</v>
      </c>
      <c r="F279" s="474" t="s">
        <v>427</v>
      </c>
      <c r="G279" s="475" t="s">
        <v>864</v>
      </c>
      <c r="H279" s="479">
        <v>0</v>
      </c>
      <c r="I279" s="477">
        <v>6</v>
      </c>
      <c r="J279" s="478" t="s">
        <v>424</v>
      </c>
      <c r="K279" s="478" t="s">
        <v>416</v>
      </c>
      <c r="L279" s="479">
        <v>4</v>
      </c>
      <c r="M279" s="480"/>
      <c r="N279" s="481">
        <v>1.63</v>
      </c>
      <c r="O279" s="479">
        <v>0.08</v>
      </c>
      <c r="P279" s="482">
        <v>68.64</v>
      </c>
      <c r="Q279" s="479">
        <v>3.5</v>
      </c>
      <c r="R279" s="481">
        <v>19.350000000000001</v>
      </c>
      <c r="S279" s="481">
        <v>0</v>
      </c>
      <c r="T279" s="480"/>
      <c r="U279" s="483">
        <v>43170</v>
      </c>
      <c r="V279" s="483">
        <v>513520</v>
      </c>
      <c r="W279" s="91">
        <v>26532</v>
      </c>
      <c r="X279" s="91">
        <v>7481</v>
      </c>
      <c r="Y279" s="479">
        <v>0</v>
      </c>
      <c r="Z279" s="91">
        <v>214341</v>
      </c>
    </row>
    <row r="280" spans="1:26" ht="12.75" x14ac:dyDescent="0.2">
      <c r="A280" s="474" t="s">
        <v>1041</v>
      </c>
      <c r="B280" s="474" t="s">
        <v>1039</v>
      </c>
      <c r="C280" s="475" t="s">
        <v>411</v>
      </c>
      <c r="D280" s="475" t="s">
        <v>1044</v>
      </c>
      <c r="E280" s="475" t="s">
        <v>1045</v>
      </c>
      <c r="F280" s="474" t="s">
        <v>427</v>
      </c>
      <c r="G280" s="475" t="s">
        <v>864</v>
      </c>
      <c r="H280" s="479">
        <v>0</v>
      </c>
      <c r="I280" s="477">
        <v>6</v>
      </c>
      <c r="J280" s="478" t="s">
        <v>415</v>
      </c>
      <c r="K280" s="478" t="s">
        <v>416</v>
      </c>
      <c r="L280" s="479">
        <v>2</v>
      </c>
      <c r="M280" s="480"/>
      <c r="N280" s="481">
        <v>1.93</v>
      </c>
      <c r="O280" s="479">
        <v>7.0000000000000007E-2</v>
      </c>
      <c r="P280" s="482">
        <v>58.09</v>
      </c>
      <c r="Q280" s="479">
        <v>2.2000000000000002</v>
      </c>
      <c r="R280" s="481">
        <v>25.82</v>
      </c>
      <c r="S280" s="481">
        <v>0</v>
      </c>
      <c r="T280" s="480"/>
      <c r="U280" s="483">
        <v>8713</v>
      </c>
      <c r="V280" s="483">
        <v>116303</v>
      </c>
      <c r="W280" s="91">
        <v>4504</v>
      </c>
      <c r="X280" s="91">
        <v>2002</v>
      </c>
      <c r="Y280" s="479">
        <v>0</v>
      </c>
      <c r="Z280" s="91">
        <v>30010</v>
      </c>
    </row>
    <row r="281" spans="1:26" ht="12.75" x14ac:dyDescent="0.2">
      <c r="A281" s="474"/>
      <c r="B281" s="474"/>
      <c r="C281" s="475"/>
      <c r="D281" s="476"/>
      <c r="E281" s="475"/>
      <c r="F281" s="474"/>
      <c r="G281" s="475"/>
      <c r="H281" s="91"/>
      <c r="I281" s="477"/>
      <c r="J281" s="478"/>
      <c r="K281" s="478"/>
      <c r="L281" s="479"/>
      <c r="M281" s="480"/>
      <c r="N281" s="481"/>
      <c r="O281" s="479"/>
      <c r="P281" s="482"/>
      <c r="Q281" s="479"/>
      <c r="R281" s="481"/>
      <c r="S281" s="481"/>
      <c r="T281" s="480"/>
      <c r="U281" s="483"/>
      <c r="V281" s="483"/>
      <c r="W281" s="91"/>
      <c r="X281" s="91"/>
      <c r="Y281" s="479"/>
      <c r="Z281" s="91"/>
    </row>
    <row r="282" spans="1:26" ht="12.75" x14ac:dyDescent="0.2">
      <c r="A282" s="474" t="s">
        <v>651</v>
      </c>
      <c r="B282" s="474" t="s">
        <v>652</v>
      </c>
      <c r="C282" s="475" t="s">
        <v>411</v>
      </c>
      <c r="D282" s="476"/>
      <c r="E282" s="475">
        <v>90282</v>
      </c>
      <c r="F282" s="474" t="s">
        <v>427</v>
      </c>
      <c r="G282" s="475" t="s">
        <v>428</v>
      </c>
      <c r="H282" s="91">
        <v>12150996</v>
      </c>
      <c r="I282" s="477">
        <v>8</v>
      </c>
      <c r="J282" s="478" t="s">
        <v>417</v>
      </c>
      <c r="K282" s="478" t="s">
        <v>416</v>
      </c>
      <c r="L282" s="479">
        <v>8</v>
      </c>
      <c r="M282" s="480"/>
      <c r="N282" s="481">
        <v>2.69</v>
      </c>
      <c r="O282" s="479">
        <v>0.12</v>
      </c>
      <c r="P282" s="482">
        <v>42.6</v>
      </c>
      <c r="Q282" s="479">
        <v>1.8</v>
      </c>
      <c r="R282" s="481">
        <v>23.09</v>
      </c>
      <c r="S282" s="481">
        <v>0</v>
      </c>
      <c r="T282" s="480"/>
      <c r="U282" s="483">
        <v>14240</v>
      </c>
      <c r="V282" s="483">
        <v>122091</v>
      </c>
      <c r="W282" s="91">
        <v>5287</v>
      </c>
      <c r="X282" s="91">
        <v>2866</v>
      </c>
      <c r="Y282" s="479">
        <v>0</v>
      </c>
      <c r="Z282" s="91">
        <v>53514</v>
      </c>
    </row>
    <row r="283" spans="1:26" ht="12.75" x14ac:dyDescent="0.2">
      <c r="A283" s="474"/>
      <c r="B283" s="474"/>
      <c r="C283" s="475"/>
      <c r="D283" s="476"/>
      <c r="E283" s="475"/>
      <c r="F283" s="474"/>
      <c r="G283" s="475"/>
      <c r="H283" s="91"/>
      <c r="I283" s="477"/>
      <c r="J283" s="478"/>
      <c r="K283" s="478"/>
      <c r="L283" s="479"/>
      <c r="M283" s="480"/>
      <c r="N283" s="481"/>
      <c r="O283" s="479"/>
      <c r="P283" s="482"/>
      <c r="Q283" s="479"/>
      <c r="R283" s="481"/>
      <c r="S283" s="481"/>
      <c r="T283" s="480"/>
      <c r="U283" s="483"/>
      <c r="V283" s="483"/>
      <c r="W283" s="91"/>
      <c r="X283" s="91"/>
      <c r="Y283" s="479"/>
      <c r="Z283" s="91"/>
    </row>
    <row r="284" spans="1:26" ht="12.75" x14ac:dyDescent="0.2">
      <c r="A284" s="474" t="s">
        <v>1046</v>
      </c>
      <c r="B284" s="474" t="s">
        <v>611</v>
      </c>
      <c r="C284" s="475" t="s">
        <v>411</v>
      </c>
      <c r="D284" s="476"/>
      <c r="E284" s="475">
        <v>90283</v>
      </c>
      <c r="F284" s="474" t="s">
        <v>427</v>
      </c>
      <c r="G284" s="475" t="s">
        <v>428</v>
      </c>
      <c r="H284" s="91">
        <v>12150996</v>
      </c>
      <c r="I284" s="477">
        <v>4</v>
      </c>
      <c r="J284" s="478" t="s">
        <v>415</v>
      </c>
      <c r="K284" s="478" t="s">
        <v>419</v>
      </c>
      <c r="L284" s="479">
        <v>4</v>
      </c>
      <c r="M284" s="480"/>
      <c r="N284" s="481">
        <v>0.25</v>
      </c>
      <c r="O284" s="479">
        <v>0.01</v>
      </c>
      <c r="P284" s="482">
        <v>142.77000000000001</v>
      </c>
      <c r="Q284" s="479">
        <v>4.3</v>
      </c>
      <c r="R284" s="481">
        <v>33.39</v>
      </c>
      <c r="S284" s="481">
        <v>0</v>
      </c>
      <c r="T284" s="480"/>
      <c r="U284" s="483">
        <v>6413</v>
      </c>
      <c r="V284" s="483">
        <v>866923</v>
      </c>
      <c r="W284" s="91">
        <v>25963</v>
      </c>
      <c r="X284" s="91">
        <v>6072</v>
      </c>
      <c r="Y284" s="479">
        <v>0</v>
      </c>
      <c r="Z284" s="91">
        <v>42535</v>
      </c>
    </row>
    <row r="285" spans="1:26" ht="12.75" x14ac:dyDescent="0.2">
      <c r="A285" s="474"/>
      <c r="B285" s="474"/>
      <c r="C285" s="475"/>
      <c r="D285" s="475"/>
      <c r="E285" s="475"/>
      <c r="F285" s="474"/>
      <c r="G285" s="475"/>
      <c r="H285" s="91"/>
      <c r="I285" s="477"/>
      <c r="J285" s="478"/>
      <c r="K285" s="478"/>
      <c r="L285" s="479"/>
      <c r="M285" s="480"/>
      <c r="N285" s="481"/>
      <c r="O285" s="479"/>
      <c r="P285" s="482"/>
      <c r="Q285" s="479"/>
      <c r="R285" s="481"/>
      <c r="S285" s="481"/>
      <c r="T285" s="480"/>
      <c r="U285" s="483"/>
      <c r="V285" s="483"/>
      <c r="W285" s="91"/>
      <c r="X285" s="91"/>
      <c r="Y285" s="479"/>
      <c r="Z285" s="91"/>
    </row>
    <row r="286" spans="1:26" ht="12.75" x14ac:dyDescent="0.2">
      <c r="A286" s="474" t="s">
        <v>1047</v>
      </c>
      <c r="B286" s="474" t="s">
        <v>1048</v>
      </c>
      <c r="C286" s="475" t="s">
        <v>411</v>
      </c>
      <c r="D286" s="475">
        <v>9217</v>
      </c>
      <c r="E286" s="475">
        <v>90217</v>
      </c>
      <c r="F286" s="474" t="s">
        <v>427</v>
      </c>
      <c r="G286" s="475" t="s">
        <v>428</v>
      </c>
      <c r="H286" s="91">
        <v>83578</v>
      </c>
      <c r="I286" s="477">
        <v>5</v>
      </c>
      <c r="J286" s="478" t="s">
        <v>420</v>
      </c>
      <c r="K286" s="478" t="s">
        <v>416</v>
      </c>
      <c r="L286" s="479">
        <v>3</v>
      </c>
      <c r="M286" s="480"/>
      <c r="N286" s="481">
        <v>0.59</v>
      </c>
      <c r="O286" s="479">
        <v>0.03</v>
      </c>
      <c r="P286" s="482">
        <v>107.15</v>
      </c>
      <c r="Q286" s="479">
        <v>4.8</v>
      </c>
      <c r="R286" s="481">
        <v>22.24</v>
      </c>
      <c r="S286" s="481">
        <v>0</v>
      </c>
      <c r="T286" s="480"/>
      <c r="U286" s="483">
        <v>29320</v>
      </c>
      <c r="V286" s="483">
        <v>1105745</v>
      </c>
      <c r="W286" s="91">
        <v>49713</v>
      </c>
      <c r="X286" s="91">
        <v>10320</v>
      </c>
      <c r="Y286" s="479">
        <v>0</v>
      </c>
      <c r="Z286" s="91">
        <v>135031</v>
      </c>
    </row>
    <row r="287" spans="1:26" ht="12.75" x14ac:dyDescent="0.2">
      <c r="A287" s="474" t="s">
        <v>1047</v>
      </c>
      <c r="B287" s="474" t="s">
        <v>1048</v>
      </c>
      <c r="C287" s="475" t="s">
        <v>411</v>
      </c>
      <c r="D287" s="475">
        <v>9217</v>
      </c>
      <c r="E287" s="475">
        <v>90217</v>
      </c>
      <c r="F287" s="474" t="s">
        <v>427</v>
      </c>
      <c r="G287" s="475" t="s">
        <v>428</v>
      </c>
      <c r="H287" s="91">
        <v>83578</v>
      </c>
      <c r="I287" s="477">
        <v>5</v>
      </c>
      <c r="J287" s="478" t="s">
        <v>415</v>
      </c>
      <c r="K287" s="478" t="s">
        <v>416</v>
      </c>
      <c r="L287" s="479">
        <v>2</v>
      </c>
      <c r="M287" s="480"/>
      <c r="N287" s="481">
        <v>1.93</v>
      </c>
      <c r="O287" s="479">
        <v>0.05</v>
      </c>
      <c r="P287" s="482">
        <v>108.13</v>
      </c>
      <c r="Q287" s="479">
        <v>2.9</v>
      </c>
      <c r="R287" s="481">
        <v>37.74</v>
      </c>
      <c r="S287" s="481">
        <v>0</v>
      </c>
      <c r="T287" s="480"/>
      <c r="U287" s="483">
        <v>23090</v>
      </c>
      <c r="V287" s="483">
        <v>451642</v>
      </c>
      <c r="W287" s="91">
        <v>11966</v>
      </c>
      <c r="X287" s="91">
        <v>4177</v>
      </c>
      <c r="Y287" s="479">
        <v>0</v>
      </c>
      <c r="Z287" s="91">
        <v>43312</v>
      </c>
    </row>
    <row r="288" spans="1:26" ht="12.75" x14ac:dyDescent="0.2">
      <c r="A288" s="474" t="s">
        <v>1049</v>
      </c>
      <c r="B288" s="474" t="s">
        <v>1050</v>
      </c>
      <c r="C288" s="475" t="s">
        <v>411</v>
      </c>
      <c r="D288" s="475" t="s">
        <v>1051</v>
      </c>
      <c r="E288" s="475" t="s">
        <v>1052</v>
      </c>
      <c r="F288" s="474" t="s">
        <v>427</v>
      </c>
      <c r="G288" s="475" t="s">
        <v>864</v>
      </c>
      <c r="H288" s="479">
        <v>0</v>
      </c>
      <c r="I288" s="477">
        <v>8</v>
      </c>
      <c r="J288" s="478" t="s">
        <v>415</v>
      </c>
      <c r="K288" s="478" t="s">
        <v>419</v>
      </c>
      <c r="L288" s="479">
        <v>8</v>
      </c>
      <c r="M288" s="480"/>
      <c r="N288" s="481">
        <v>10.76</v>
      </c>
      <c r="O288" s="479">
        <v>0.16</v>
      </c>
      <c r="P288" s="482">
        <v>237.73</v>
      </c>
      <c r="Q288" s="479">
        <v>3.5</v>
      </c>
      <c r="R288" s="481">
        <v>67.17</v>
      </c>
      <c r="S288" s="481">
        <v>0</v>
      </c>
      <c r="T288" s="480"/>
      <c r="U288" s="483">
        <v>45907</v>
      </c>
      <c r="V288" s="483">
        <v>286467</v>
      </c>
      <c r="W288" s="91">
        <v>4265</v>
      </c>
      <c r="X288" s="91">
        <v>1205</v>
      </c>
      <c r="Y288" s="479">
        <v>0</v>
      </c>
      <c r="Z288" s="91">
        <v>33921</v>
      </c>
    </row>
    <row r="289" spans="1:26" ht="12.75" x14ac:dyDescent="0.2">
      <c r="A289" s="474"/>
      <c r="B289" s="474"/>
      <c r="C289" s="475"/>
      <c r="D289" s="475"/>
      <c r="E289" s="475"/>
      <c r="F289" s="474"/>
      <c r="G289" s="475"/>
      <c r="H289" s="479"/>
      <c r="I289" s="477"/>
      <c r="J289" s="478"/>
      <c r="K289" s="478"/>
      <c r="L289" s="479"/>
      <c r="M289" s="480"/>
      <c r="N289" s="481"/>
      <c r="O289" s="479"/>
      <c r="P289" s="482"/>
      <c r="Q289" s="479"/>
      <c r="R289" s="481"/>
      <c r="S289" s="481"/>
      <c r="T289" s="480"/>
      <c r="U289" s="483"/>
      <c r="V289" s="483"/>
      <c r="W289" s="479"/>
      <c r="X289" s="479"/>
      <c r="Y289" s="479"/>
      <c r="Z289" s="91"/>
    </row>
    <row r="290" spans="1:26" ht="12.75" x14ac:dyDescent="0.2">
      <c r="A290" s="474" t="s">
        <v>1053</v>
      </c>
      <c r="B290" s="474" t="s">
        <v>1054</v>
      </c>
      <c r="C290" s="475" t="s">
        <v>411</v>
      </c>
      <c r="D290" s="475" t="s">
        <v>1055</v>
      </c>
      <c r="E290" s="475" t="s">
        <v>1056</v>
      </c>
      <c r="F290" s="474" t="s">
        <v>427</v>
      </c>
      <c r="G290" s="475" t="s">
        <v>864</v>
      </c>
      <c r="H290" s="479">
        <v>0</v>
      </c>
      <c r="I290" s="477">
        <v>2</v>
      </c>
      <c r="J290" s="478" t="s">
        <v>415</v>
      </c>
      <c r="K290" s="478" t="s">
        <v>419</v>
      </c>
      <c r="L290" s="479">
        <v>2</v>
      </c>
      <c r="M290" s="480"/>
      <c r="N290" s="481">
        <v>9.09</v>
      </c>
      <c r="O290" s="479">
        <v>7.0000000000000007E-2</v>
      </c>
      <c r="P290" s="482">
        <v>94.06</v>
      </c>
      <c r="Q290" s="479">
        <v>0.7</v>
      </c>
      <c r="R290" s="481">
        <v>139.91</v>
      </c>
      <c r="S290" s="481">
        <v>0</v>
      </c>
      <c r="T290" s="480"/>
      <c r="U290" s="483">
        <v>5462</v>
      </c>
      <c r="V290" s="483">
        <v>84087</v>
      </c>
      <c r="W290" s="479">
        <v>601</v>
      </c>
      <c r="X290" s="479">
        <v>894</v>
      </c>
      <c r="Y290" s="479">
        <v>0</v>
      </c>
      <c r="Z290" s="91">
        <v>16758</v>
      </c>
    </row>
    <row r="291" spans="1:26" ht="12.75" x14ac:dyDescent="0.2">
      <c r="A291" s="474"/>
      <c r="B291" s="474"/>
      <c r="C291" s="475"/>
      <c r="D291" s="475"/>
      <c r="E291" s="475"/>
      <c r="F291" s="474"/>
      <c r="G291" s="475"/>
      <c r="H291" s="91"/>
      <c r="I291" s="477"/>
      <c r="J291" s="478"/>
      <c r="K291" s="478"/>
      <c r="L291" s="479"/>
      <c r="M291" s="480"/>
      <c r="N291" s="481"/>
      <c r="O291" s="479"/>
      <c r="P291" s="482"/>
      <c r="Q291" s="479"/>
      <c r="R291" s="481"/>
      <c r="S291" s="481"/>
      <c r="T291" s="480"/>
      <c r="U291" s="483"/>
      <c r="V291" s="483"/>
      <c r="W291" s="91"/>
      <c r="X291" s="91"/>
      <c r="Y291" s="91"/>
      <c r="Z291" s="91"/>
    </row>
    <row r="292" spans="1:26" ht="12.75" x14ac:dyDescent="0.2">
      <c r="A292" s="474" t="s">
        <v>674</v>
      </c>
      <c r="B292" s="474" t="s">
        <v>675</v>
      </c>
      <c r="C292" s="475" t="s">
        <v>411</v>
      </c>
      <c r="D292" s="475">
        <v>9061</v>
      </c>
      <c r="E292" s="475">
        <v>90061</v>
      </c>
      <c r="F292" s="474" t="s">
        <v>412</v>
      </c>
      <c r="G292" s="475" t="s">
        <v>413</v>
      </c>
      <c r="H292" s="91">
        <v>116719</v>
      </c>
      <c r="I292" s="477">
        <v>34</v>
      </c>
      <c r="J292" s="478" t="s">
        <v>420</v>
      </c>
      <c r="K292" s="478" t="s">
        <v>416</v>
      </c>
      <c r="L292" s="479">
        <v>14</v>
      </c>
      <c r="M292" s="480"/>
      <c r="N292" s="481">
        <v>0.64</v>
      </c>
      <c r="O292" s="479">
        <v>0.13</v>
      </c>
      <c r="P292" s="482">
        <v>81.459999999999994</v>
      </c>
      <c r="Q292" s="479">
        <v>16.5</v>
      </c>
      <c r="R292" s="481">
        <v>4.9400000000000004</v>
      </c>
      <c r="S292" s="481">
        <v>1.65</v>
      </c>
      <c r="T292" s="480"/>
      <c r="U292" s="483">
        <v>520642</v>
      </c>
      <c r="V292" s="483">
        <v>4037366</v>
      </c>
      <c r="W292" s="91">
        <v>817937</v>
      </c>
      <c r="X292" s="91">
        <v>49564</v>
      </c>
      <c r="Y292" s="91">
        <v>2452542</v>
      </c>
      <c r="Z292" s="91">
        <v>583656</v>
      </c>
    </row>
    <row r="293" spans="1:26" ht="12.75" x14ac:dyDescent="0.2">
      <c r="A293" s="474" t="s">
        <v>674</v>
      </c>
      <c r="B293" s="474" t="s">
        <v>675</v>
      </c>
      <c r="C293" s="475" t="s">
        <v>411</v>
      </c>
      <c r="D293" s="475">
        <v>9061</v>
      </c>
      <c r="E293" s="475">
        <v>90061</v>
      </c>
      <c r="F293" s="474" t="s">
        <v>412</v>
      </c>
      <c r="G293" s="475" t="s">
        <v>413</v>
      </c>
      <c r="H293" s="91">
        <v>116719</v>
      </c>
      <c r="I293" s="477">
        <v>34</v>
      </c>
      <c r="J293" s="478" t="s">
        <v>424</v>
      </c>
      <c r="K293" s="478" t="s">
        <v>416</v>
      </c>
      <c r="L293" s="479">
        <v>10</v>
      </c>
      <c r="M293" s="480"/>
      <c r="N293" s="481">
        <v>4.1399999999999997</v>
      </c>
      <c r="O293" s="479">
        <v>0.51</v>
      </c>
      <c r="P293" s="482">
        <v>122.91</v>
      </c>
      <c r="Q293" s="479">
        <v>15.2</v>
      </c>
      <c r="R293" s="481">
        <v>8.09</v>
      </c>
      <c r="S293" s="481">
        <v>0.21</v>
      </c>
      <c r="T293" s="480"/>
      <c r="U293" s="483">
        <v>549216</v>
      </c>
      <c r="V293" s="483">
        <v>1073505</v>
      </c>
      <c r="W293" s="91">
        <v>132626</v>
      </c>
      <c r="X293" s="91">
        <v>8734</v>
      </c>
      <c r="Y293" s="91">
        <v>5216574</v>
      </c>
      <c r="Z293" s="91">
        <v>318479</v>
      </c>
    </row>
    <row r="294" spans="1:26" ht="12.75" x14ac:dyDescent="0.2">
      <c r="A294" s="474" t="s">
        <v>674</v>
      </c>
      <c r="B294" s="474" t="s">
        <v>675</v>
      </c>
      <c r="C294" s="475" t="s">
        <v>411</v>
      </c>
      <c r="D294" s="475">
        <v>9061</v>
      </c>
      <c r="E294" s="475">
        <v>90061</v>
      </c>
      <c r="F294" s="474" t="s">
        <v>412</v>
      </c>
      <c r="G294" s="475" t="s">
        <v>413</v>
      </c>
      <c r="H294" s="91">
        <v>116719</v>
      </c>
      <c r="I294" s="477">
        <v>34</v>
      </c>
      <c r="J294" s="478" t="s">
        <v>415</v>
      </c>
      <c r="K294" s="478" t="s">
        <v>416</v>
      </c>
      <c r="L294" s="479">
        <v>10</v>
      </c>
      <c r="M294" s="480"/>
      <c r="N294" s="481">
        <v>1.83</v>
      </c>
      <c r="O294" s="479">
        <v>0.06</v>
      </c>
      <c r="P294" s="482">
        <v>85.27</v>
      </c>
      <c r="Q294" s="479">
        <v>2.9</v>
      </c>
      <c r="R294" s="481">
        <v>29.89</v>
      </c>
      <c r="S294" s="481">
        <v>5.08</v>
      </c>
      <c r="T294" s="480"/>
      <c r="U294" s="483">
        <v>131685</v>
      </c>
      <c r="V294" s="483">
        <v>2154433</v>
      </c>
      <c r="W294" s="91">
        <v>72073</v>
      </c>
      <c r="X294" s="91">
        <v>25267</v>
      </c>
      <c r="Y294" s="91">
        <v>423925</v>
      </c>
      <c r="Z294" s="91">
        <v>323378</v>
      </c>
    </row>
    <row r="295" spans="1:26" ht="12.75" x14ac:dyDescent="0.2">
      <c r="A295" s="474"/>
      <c r="B295" s="474"/>
      <c r="C295" s="475"/>
      <c r="D295" s="476"/>
      <c r="E295" s="475"/>
      <c r="F295" s="474"/>
      <c r="G295" s="475"/>
      <c r="H295" s="91"/>
      <c r="I295" s="477"/>
      <c r="J295" s="478"/>
      <c r="K295" s="478"/>
      <c r="L295" s="479"/>
      <c r="M295" s="480"/>
      <c r="N295" s="481"/>
      <c r="O295" s="479"/>
      <c r="P295" s="482"/>
      <c r="Q295" s="479"/>
      <c r="R295" s="481"/>
      <c r="S295" s="481"/>
      <c r="T295" s="480"/>
      <c r="U295" s="483"/>
      <c r="V295" s="483"/>
      <c r="W295" s="91"/>
      <c r="X295" s="91"/>
      <c r="Y295" s="479"/>
      <c r="Z295" s="91"/>
    </row>
    <row r="296" spans="1:26" ht="12.75" x14ac:dyDescent="0.2">
      <c r="A296" s="474" t="s">
        <v>612</v>
      </c>
      <c r="B296" s="474" t="s">
        <v>613</v>
      </c>
      <c r="C296" s="475" t="s">
        <v>411</v>
      </c>
      <c r="D296" s="476"/>
      <c r="E296" s="475">
        <v>90284</v>
      </c>
      <c r="F296" s="474" t="s">
        <v>427</v>
      </c>
      <c r="G296" s="475" t="s">
        <v>428</v>
      </c>
      <c r="H296" s="91">
        <v>12150996</v>
      </c>
      <c r="I296" s="477">
        <v>5</v>
      </c>
      <c r="J296" s="478" t="s">
        <v>415</v>
      </c>
      <c r="K296" s="478" t="s">
        <v>416</v>
      </c>
      <c r="L296" s="479">
        <v>4</v>
      </c>
      <c r="M296" s="480"/>
      <c r="N296" s="481">
        <v>1</v>
      </c>
      <c r="O296" s="479">
        <v>0.03</v>
      </c>
      <c r="P296" s="482">
        <v>134.80000000000001</v>
      </c>
      <c r="Q296" s="479">
        <v>4</v>
      </c>
      <c r="R296" s="481">
        <v>33.71</v>
      </c>
      <c r="S296" s="481">
        <v>0</v>
      </c>
      <c r="T296" s="480"/>
      <c r="U296" s="483">
        <v>5955</v>
      </c>
      <c r="V296" s="483">
        <v>200718</v>
      </c>
      <c r="W296" s="91">
        <v>5955</v>
      </c>
      <c r="X296" s="91">
        <v>1489</v>
      </c>
      <c r="Y296" s="479">
        <v>0</v>
      </c>
      <c r="Z296" s="91">
        <v>23820</v>
      </c>
    </row>
    <row r="297" spans="1:26" ht="12.75" x14ac:dyDescent="0.2">
      <c r="A297" s="474" t="s">
        <v>612</v>
      </c>
      <c r="B297" s="474" t="s">
        <v>613</v>
      </c>
      <c r="C297" s="475" t="s">
        <v>411</v>
      </c>
      <c r="D297" s="476"/>
      <c r="E297" s="475">
        <v>90284</v>
      </c>
      <c r="F297" s="474" t="s">
        <v>427</v>
      </c>
      <c r="G297" s="475" t="s">
        <v>428</v>
      </c>
      <c r="H297" s="91">
        <v>12150996</v>
      </c>
      <c r="I297" s="477">
        <v>5</v>
      </c>
      <c r="J297" s="478" t="s">
        <v>420</v>
      </c>
      <c r="K297" s="478" t="s">
        <v>416</v>
      </c>
      <c r="L297" s="479">
        <v>1</v>
      </c>
      <c r="M297" s="480"/>
      <c r="N297" s="481">
        <v>0</v>
      </c>
      <c r="O297" s="479">
        <v>0</v>
      </c>
      <c r="P297" s="482">
        <v>75.05</v>
      </c>
      <c r="Q297" s="479">
        <v>34.9</v>
      </c>
      <c r="R297" s="481">
        <v>2.15</v>
      </c>
      <c r="S297" s="481">
        <v>0</v>
      </c>
      <c r="T297" s="480"/>
      <c r="U297" s="483">
        <v>0</v>
      </c>
      <c r="V297" s="483">
        <v>211037</v>
      </c>
      <c r="W297" s="91">
        <v>98112</v>
      </c>
      <c r="X297" s="91">
        <v>2812</v>
      </c>
      <c r="Y297" s="479">
        <v>0</v>
      </c>
      <c r="Z297" s="91">
        <v>32140</v>
      </c>
    </row>
    <row r="298" spans="1:26" ht="12.75" x14ac:dyDescent="0.2">
      <c r="A298" s="474"/>
      <c r="B298" s="474"/>
      <c r="C298" s="475"/>
      <c r="D298" s="475"/>
      <c r="E298" s="475"/>
      <c r="F298" s="474"/>
      <c r="G298" s="475"/>
      <c r="H298" s="479"/>
      <c r="I298" s="477"/>
      <c r="J298" s="478"/>
      <c r="K298" s="478"/>
      <c r="L298" s="479"/>
      <c r="M298" s="480"/>
      <c r="N298" s="481"/>
      <c r="O298" s="479"/>
      <c r="P298" s="482"/>
      <c r="Q298" s="479"/>
      <c r="R298" s="481"/>
      <c r="S298" s="481"/>
      <c r="T298" s="480"/>
      <c r="U298" s="483"/>
      <c r="V298" s="483"/>
      <c r="W298" s="91"/>
      <c r="X298" s="91"/>
      <c r="Y298" s="479"/>
      <c r="Z298" s="91"/>
    </row>
    <row r="299" spans="1:26" ht="12.75" x14ac:dyDescent="0.2">
      <c r="A299" s="474" t="s">
        <v>1057</v>
      </c>
      <c r="B299" s="474" t="s">
        <v>1058</v>
      </c>
      <c r="C299" s="475" t="s">
        <v>411</v>
      </c>
      <c r="D299" s="475" t="s">
        <v>1059</v>
      </c>
      <c r="E299" s="475" t="s">
        <v>1060</v>
      </c>
      <c r="F299" s="474" t="s">
        <v>427</v>
      </c>
      <c r="G299" s="475" t="s">
        <v>864</v>
      </c>
      <c r="H299" s="479">
        <v>0</v>
      </c>
      <c r="I299" s="477">
        <v>2</v>
      </c>
      <c r="J299" s="478" t="s">
        <v>415</v>
      </c>
      <c r="K299" s="478" t="s">
        <v>419</v>
      </c>
      <c r="L299" s="479">
        <v>2</v>
      </c>
      <c r="M299" s="480"/>
      <c r="N299" s="481">
        <v>1.27</v>
      </c>
      <c r="O299" s="479">
        <v>0.09</v>
      </c>
      <c r="P299" s="482">
        <v>60.64</v>
      </c>
      <c r="Q299" s="479">
        <v>4.4000000000000004</v>
      </c>
      <c r="R299" s="481">
        <v>13.86</v>
      </c>
      <c r="S299" s="481">
        <v>0</v>
      </c>
      <c r="T299" s="480"/>
      <c r="U299" s="483">
        <v>15037</v>
      </c>
      <c r="V299" s="483">
        <v>164641</v>
      </c>
      <c r="W299" s="91">
        <v>11880</v>
      </c>
      <c r="X299" s="91">
        <v>2715</v>
      </c>
      <c r="Y299" s="479">
        <v>0</v>
      </c>
      <c r="Z299" s="91">
        <v>24655</v>
      </c>
    </row>
    <row r="300" spans="1:26" ht="12.75" x14ac:dyDescent="0.2">
      <c r="A300" s="474"/>
      <c r="B300" s="474"/>
      <c r="C300" s="475"/>
      <c r="D300" s="475"/>
      <c r="E300" s="475"/>
      <c r="F300" s="474"/>
      <c r="G300" s="475"/>
      <c r="H300" s="91"/>
      <c r="I300" s="477"/>
      <c r="J300" s="478"/>
      <c r="K300" s="478"/>
      <c r="L300" s="479"/>
      <c r="M300" s="480"/>
      <c r="N300" s="481"/>
      <c r="O300" s="479"/>
      <c r="P300" s="482"/>
      <c r="Q300" s="479"/>
      <c r="R300" s="481"/>
      <c r="S300" s="481"/>
      <c r="T300" s="480"/>
      <c r="U300" s="483"/>
      <c r="V300" s="483"/>
      <c r="W300" s="91"/>
      <c r="X300" s="91"/>
      <c r="Y300" s="91"/>
      <c r="Z300" s="91"/>
    </row>
    <row r="301" spans="1:26" ht="12.75" x14ac:dyDescent="0.2">
      <c r="A301" s="474" t="s">
        <v>1062</v>
      </c>
      <c r="B301" s="474" t="s">
        <v>1063</v>
      </c>
      <c r="C301" s="475" t="s">
        <v>411</v>
      </c>
      <c r="D301" s="475">
        <v>9173</v>
      </c>
      <c r="E301" s="475">
        <v>90173</v>
      </c>
      <c r="F301" s="474" t="s">
        <v>412</v>
      </c>
      <c r="G301" s="475" t="s">
        <v>413</v>
      </c>
      <c r="H301" s="91">
        <v>136969</v>
      </c>
      <c r="I301" s="477">
        <v>52</v>
      </c>
      <c r="J301" s="478" t="s">
        <v>420</v>
      </c>
      <c r="K301" s="478" t="s">
        <v>416</v>
      </c>
      <c r="L301" s="479">
        <v>37</v>
      </c>
      <c r="M301" s="480"/>
      <c r="N301" s="481">
        <v>1.42</v>
      </c>
      <c r="O301" s="479">
        <v>0.15</v>
      </c>
      <c r="P301" s="482">
        <v>67.77</v>
      </c>
      <c r="Q301" s="479">
        <v>7.1</v>
      </c>
      <c r="R301" s="481">
        <v>9.61</v>
      </c>
      <c r="S301" s="481">
        <v>1.55</v>
      </c>
      <c r="T301" s="480"/>
      <c r="U301" s="483">
        <v>1185148</v>
      </c>
      <c r="V301" s="483">
        <v>8017208</v>
      </c>
      <c r="W301" s="91">
        <v>834591</v>
      </c>
      <c r="X301" s="91">
        <v>118294</v>
      </c>
      <c r="Y301" s="91">
        <v>5187369</v>
      </c>
      <c r="Z301" s="91">
        <v>1747852</v>
      </c>
    </row>
    <row r="302" spans="1:26" ht="12.75" x14ac:dyDescent="0.2">
      <c r="A302" s="474" t="s">
        <v>1062</v>
      </c>
      <c r="B302" s="474" t="s">
        <v>1063</v>
      </c>
      <c r="C302" s="475" t="s">
        <v>411</v>
      </c>
      <c r="D302" s="475">
        <v>9173</v>
      </c>
      <c r="E302" s="475">
        <v>90173</v>
      </c>
      <c r="F302" s="474" t="s">
        <v>412</v>
      </c>
      <c r="G302" s="475" t="s">
        <v>413</v>
      </c>
      <c r="H302" s="91">
        <v>136969</v>
      </c>
      <c r="I302" s="477">
        <v>52</v>
      </c>
      <c r="J302" s="478" t="s">
        <v>415</v>
      </c>
      <c r="K302" s="478" t="s">
        <v>416</v>
      </c>
      <c r="L302" s="479">
        <v>15</v>
      </c>
      <c r="M302" s="480"/>
      <c r="N302" s="481">
        <v>3.49</v>
      </c>
      <c r="O302" s="479">
        <v>0.09</v>
      </c>
      <c r="P302" s="482">
        <v>67.790000000000006</v>
      </c>
      <c r="Q302" s="479">
        <v>1.8</v>
      </c>
      <c r="R302" s="481">
        <v>37.31</v>
      </c>
      <c r="S302" s="481">
        <v>5.86</v>
      </c>
      <c r="T302" s="480"/>
      <c r="U302" s="483">
        <v>173996</v>
      </c>
      <c r="V302" s="483">
        <v>1862322</v>
      </c>
      <c r="W302" s="91">
        <v>49912</v>
      </c>
      <c r="X302" s="91">
        <v>27473</v>
      </c>
      <c r="Y302" s="91">
        <v>317570</v>
      </c>
      <c r="Z302" s="91">
        <v>367850</v>
      </c>
    </row>
    <row r="303" spans="1:26" ht="12.75" x14ac:dyDescent="0.2">
      <c r="A303" s="474" t="s">
        <v>1064</v>
      </c>
      <c r="B303" s="474" t="s">
        <v>1063</v>
      </c>
      <c r="C303" s="475" t="s">
        <v>411</v>
      </c>
      <c r="D303" s="475" t="s">
        <v>1065</v>
      </c>
      <c r="E303" s="475" t="s">
        <v>1066</v>
      </c>
      <c r="F303" s="474" t="s">
        <v>412</v>
      </c>
      <c r="G303" s="475" t="s">
        <v>864</v>
      </c>
      <c r="H303" s="479">
        <v>0</v>
      </c>
      <c r="I303" s="477">
        <v>10</v>
      </c>
      <c r="J303" s="478" t="s">
        <v>420</v>
      </c>
      <c r="K303" s="478" t="s">
        <v>416</v>
      </c>
      <c r="L303" s="479">
        <v>10</v>
      </c>
      <c r="M303" s="480"/>
      <c r="N303" s="481">
        <v>4.03</v>
      </c>
      <c r="O303" s="479">
        <v>0.15</v>
      </c>
      <c r="P303" s="482">
        <v>148.02000000000001</v>
      </c>
      <c r="Q303" s="479">
        <v>5.4</v>
      </c>
      <c r="R303" s="481">
        <v>27.61</v>
      </c>
      <c r="S303" s="481">
        <v>0</v>
      </c>
      <c r="T303" s="480"/>
      <c r="U303" s="483">
        <v>486862</v>
      </c>
      <c r="V303" s="483">
        <v>3333700</v>
      </c>
      <c r="W303" s="91">
        <v>120730</v>
      </c>
      <c r="X303" s="91">
        <v>22522</v>
      </c>
      <c r="Y303" s="479">
        <v>0</v>
      </c>
      <c r="Z303" s="91">
        <v>607712</v>
      </c>
    </row>
    <row r="304" spans="1:26" ht="12.75" x14ac:dyDescent="0.2">
      <c r="A304" s="474"/>
      <c r="B304" s="474"/>
      <c r="C304" s="475"/>
      <c r="D304" s="475"/>
      <c r="E304" s="475"/>
      <c r="F304" s="474"/>
      <c r="G304" s="475"/>
      <c r="H304" s="91"/>
      <c r="I304" s="477"/>
      <c r="J304" s="478"/>
      <c r="K304" s="478"/>
      <c r="L304" s="479"/>
      <c r="M304" s="480"/>
      <c r="N304" s="481"/>
      <c r="O304" s="479"/>
      <c r="P304" s="482"/>
      <c r="Q304" s="479"/>
      <c r="R304" s="481"/>
      <c r="S304" s="481"/>
      <c r="T304" s="480"/>
      <c r="U304" s="483"/>
      <c r="V304" s="483"/>
      <c r="W304" s="91"/>
      <c r="X304" s="91"/>
      <c r="Y304" s="91"/>
      <c r="Z304" s="91"/>
    </row>
    <row r="305" spans="1:26" ht="12.75" x14ac:dyDescent="0.2">
      <c r="A305" s="474" t="s">
        <v>1067</v>
      </c>
      <c r="B305" s="474" t="s">
        <v>183</v>
      </c>
      <c r="C305" s="475" t="s">
        <v>411</v>
      </c>
      <c r="D305" s="475">
        <v>9007</v>
      </c>
      <c r="E305" s="475">
        <v>90007</v>
      </c>
      <c r="F305" s="474" t="s">
        <v>427</v>
      </c>
      <c r="G305" s="475" t="s">
        <v>413</v>
      </c>
      <c r="H305" s="91">
        <v>358172</v>
      </c>
      <c r="I305" s="477">
        <v>63</v>
      </c>
      <c r="J305" s="478" t="s">
        <v>417</v>
      </c>
      <c r="K305" s="478" t="s">
        <v>416</v>
      </c>
      <c r="L305" s="479">
        <v>5</v>
      </c>
      <c r="M305" s="480"/>
      <c r="N305" s="481">
        <v>2.33</v>
      </c>
      <c r="O305" s="479">
        <v>0.13</v>
      </c>
      <c r="P305" s="482">
        <v>46.47</v>
      </c>
      <c r="Q305" s="479">
        <v>2.5</v>
      </c>
      <c r="R305" s="481">
        <v>18.579999999999998</v>
      </c>
      <c r="S305" s="481">
        <v>3.87</v>
      </c>
      <c r="T305" s="480"/>
      <c r="U305" s="483">
        <v>13640</v>
      </c>
      <c r="V305" s="483">
        <v>108962</v>
      </c>
      <c r="W305" s="91">
        <v>5864</v>
      </c>
      <c r="X305" s="91">
        <v>2345</v>
      </c>
      <c r="Y305" s="91">
        <v>28135</v>
      </c>
      <c r="Z305" s="91">
        <v>23663</v>
      </c>
    </row>
    <row r="306" spans="1:26" ht="12.75" x14ac:dyDescent="0.2">
      <c r="A306" s="474" t="s">
        <v>1067</v>
      </c>
      <c r="B306" s="474" t="s">
        <v>183</v>
      </c>
      <c r="C306" s="475" t="s">
        <v>411</v>
      </c>
      <c r="D306" s="475">
        <v>9007</v>
      </c>
      <c r="E306" s="475">
        <v>90007</v>
      </c>
      <c r="F306" s="474" t="s">
        <v>427</v>
      </c>
      <c r="G306" s="475" t="s">
        <v>413</v>
      </c>
      <c r="H306" s="91">
        <v>358172</v>
      </c>
      <c r="I306" s="477">
        <v>63</v>
      </c>
      <c r="J306" s="478" t="s">
        <v>420</v>
      </c>
      <c r="K306" s="478" t="s">
        <v>416</v>
      </c>
      <c r="L306" s="479">
        <v>46</v>
      </c>
      <c r="M306" s="480"/>
      <c r="N306" s="481">
        <v>0.97</v>
      </c>
      <c r="O306" s="479">
        <v>0.17</v>
      </c>
      <c r="P306" s="482">
        <v>89.44</v>
      </c>
      <c r="Q306" s="479">
        <v>16.100000000000001</v>
      </c>
      <c r="R306" s="481">
        <v>5.57</v>
      </c>
      <c r="S306" s="481">
        <v>1.57</v>
      </c>
      <c r="T306" s="480"/>
      <c r="U306" s="483">
        <v>2512594</v>
      </c>
      <c r="V306" s="483">
        <v>14420807</v>
      </c>
      <c r="W306" s="91">
        <v>2589049</v>
      </c>
      <c r="X306" s="91">
        <v>161231</v>
      </c>
      <c r="Y306" s="91">
        <v>9171930</v>
      </c>
      <c r="Z306" s="91">
        <v>1903908</v>
      </c>
    </row>
    <row r="307" spans="1:26" ht="12.75" x14ac:dyDescent="0.2">
      <c r="A307" s="474" t="s">
        <v>1067</v>
      </c>
      <c r="B307" s="474" t="s">
        <v>183</v>
      </c>
      <c r="C307" s="475" t="s">
        <v>411</v>
      </c>
      <c r="D307" s="475">
        <v>9007</v>
      </c>
      <c r="E307" s="475">
        <v>90007</v>
      </c>
      <c r="F307" s="474" t="s">
        <v>427</v>
      </c>
      <c r="G307" s="475" t="s">
        <v>413</v>
      </c>
      <c r="H307" s="91">
        <v>358172</v>
      </c>
      <c r="I307" s="477">
        <v>63</v>
      </c>
      <c r="J307" s="478" t="s">
        <v>415</v>
      </c>
      <c r="K307" s="478" t="s">
        <v>416</v>
      </c>
      <c r="L307" s="479">
        <v>12</v>
      </c>
      <c r="M307" s="480"/>
      <c r="N307" s="481">
        <v>2.95</v>
      </c>
      <c r="O307" s="479">
        <v>0.1</v>
      </c>
      <c r="P307" s="482">
        <v>98.41</v>
      </c>
      <c r="Q307" s="479">
        <v>3.2</v>
      </c>
      <c r="R307" s="481">
        <v>30.98</v>
      </c>
      <c r="S307" s="481">
        <v>4.5599999999999996</v>
      </c>
      <c r="T307" s="480"/>
      <c r="U307" s="483">
        <v>271445</v>
      </c>
      <c r="V307" s="483">
        <v>2851334</v>
      </c>
      <c r="W307" s="91">
        <v>92025</v>
      </c>
      <c r="X307" s="91">
        <v>28974</v>
      </c>
      <c r="Y307" s="91">
        <v>625770</v>
      </c>
      <c r="Z307" s="91">
        <v>371842</v>
      </c>
    </row>
    <row r="308" spans="1:26" ht="12.75" x14ac:dyDescent="0.2">
      <c r="A308" s="474" t="s">
        <v>1068</v>
      </c>
      <c r="B308" s="474" t="s">
        <v>183</v>
      </c>
      <c r="C308" s="475" t="s">
        <v>411</v>
      </c>
      <c r="D308" s="475">
        <v>9236</v>
      </c>
      <c r="E308" s="475">
        <v>90236</v>
      </c>
      <c r="F308" s="474" t="s">
        <v>427</v>
      </c>
      <c r="G308" s="475" t="s">
        <v>428</v>
      </c>
      <c r="H308" s="91">
        <v>358172</v>
      </c>
      <c r="I308" s="477">
        <v>29</v>
      </c>
      <c r="J308" s="478" t="s">
        <v>420</v>
      </c>
      <c r="K308" s="478" t="s">
        <v>416</v>
      </c>
      <c r="L308" s="479">
        <v>16</v>
      </c>
      <c r="M308" s="480"/>
      <c r="N308" s="481">
        <v>1.4</v>
      </c>
      <c r="O308" s="479">
        <v>0.12</v>
      </c>
      <c r="P308" s="482">
        <v>80.73</v>
      </c>
      <c r="Q308" s="479">
        <v>6.9</v>
      </c>
      <c r="R308" s="481">
        <v>11.63</v>
      </c>
      <c r="S308" s="481">
        <v>0</v>
      </c>
      <c r="T308" s="480"/>
      <c r="U308" s="483">
        <v>426576</v>
      </c>
      <c r="V308" s="483">
        <v>3541118</v>
      </c>
      <c r="W308" s="91">
        <v>304585</v>
      </c>
      <c r="X308" s="91">
        <v>43866</v>
      </c>
      <c r="Y308" s="479">
        <v>0</v>
      </c>
      <c r="Z308" s="91">
        <v>826866</v>
      </c>
    </row>
    <row r="309" spans="1:26" ht="12.75" x14ac:dyDescent="0.2">
      <c r="A309" s="474" t="s">
        <v>1068</v>
      </c>
      <c r="B309" s="474" t="s">
        <v>183</v>
      </c>
      <c r="C309" s="475" t="s">
        <v>411</v>
      </c>
      <c r="D309" s="475">
        <v>9236</v>
      </c>
      <c r="E309" s="475">
        <v>90236</v>
      </c>
      <c r="F309" s="474" t="s">
        <v>427</v>
      </c>
      <c r="G309" s="475" t="s">
        <v>428</v>
      </c>
      <c r="H309" s="91">
        <v>358172</v>
      </c>
      <c r="I309" s="477">
        <v>29</v>
      </c>
      <c r="J309" s="478" t="s">
        <v>415</v>
      </c>
      <c r="K309" s="478" t="s">
        <v>416</v>
      </c>
      <c r="L309" s="479">
        <v>12</v>
      </c>
      <c r="M309" s="480"/>
      <c r="N309" s="481">
        <v>2.62</v>
      </c>
      <c r="O309" s="479">
        <v>0.06</v>
      </c>
      <c r="P309" s="482">
        <v>88.06</v>
      </c>
      <c r="Q309" s="479">
        <v>2</v>
      </c>
      <c r="R309" s="481">
        <v>43.07</v>
      </c>
      <c r="S309" s="481">
        <v>0</v>
      </c>
      <c r="T309" s="480"/>
      <c r="U309" s="483">
        <v>111981</v>
      </c>
      <c r="V309" s="483">
        <v>1841286</v>
      </c>
      <c r="W309" s="91">
        <v>42755</v>
      </c>
      <c r="X309" s="91">
        <v>20909</v>
      </c>
      <c r="Y309" s="479">
        <v>0</v>
      </c>
      <c r="Z309" s="91">
        <v>272739</v>
      </c>
    </row>
    <row r="310" spans="1:26" ht="12.75" x14ac:dyDescent="0.2">
      <c r="A310" s="474" t="s">
        <v>1068</v>
      </c>
      <c r="B310" s="474" t="s">
        <v>183</v>
      </c>
      <c r="C310" s="475" t="s">
        <v>411</v>
      </c>
      <c r="D310" s="475">
        <v>9236</v>
      </c>
      <c r="E310" s="475">
        <v>90236</v>
      </c>
      <c r="F310" s="474" t="s">
        <v>427</v>
      </c>
      <c r="G310" s="475" t="s">
        <v>428</v>
      </c>
      <c r="H310" s="91">
        <v>358172</v>
      </c>
      <c r="I310" s="477">
        <v>29</v>
      </c>
      <c r="J310" s="478" t="s">
        <v>424</v>
      </c>
      <c r="K310" s="478" t="s">
        <v>416</v>
      </c>
      <c r="L310" s="479">
        <v>1</v>
      </c>
      <c r="M310" s="480"/>
      <c r="N310" s="481">
        <v>8.33</v>
      </c>
      <c r="O310" s="479">
        <v>0.17</v>
      </c>
      <c r="P310" s="482">
        <v>227.25</v>
      </c>
      <c r="Q310" s="479">
        <v>4.5</v>
      </c>
      <c r="R310" s="481">
        <v>50.21</v>
      </c>
      <c r="S310" s="481">
        <v>0</v>
      </c>
      <c r="T310" s="480"/>
      <c r="U310" s="483">
        <v>44557</v>
      </c>
      <c r="V310" s="483">
        <v>268604</v>
      </c>
      <c r="W310" s="91">
        <v>5350</v>
      </c>
      <c r="X310" s="91">
        <v>1182</v>
      </c>
      <c r="Y310" s="479">
        <v>0</v>
      </c>
      <c r="Z310" s="91">
        <v>37234</v>
      </c>
    </row>
    <row r="311" spans="1:26" ht="12.75" x14ac:dyDescent="0.2">
      <c r="A311" s="474"/>
      <c r="B311" s="474"/>
      <c r="C311" s="475"/>
      <c r="D311" s="476"/>
      <c r="E311" s="475"/>
      <c r="F311" s="474"/>
      <c r="G311" s="475"/>
      <c r="H311" s="91"/>
      <c r="I311" s="477"/>
      <c r="J311" s="478"/>
      <c r="K311" s="478"/>
      <c r="L311" s="479"/>
      <c r="M311" s="480"/>
      <c r="N311" s="481"/>
      <c r="O311" s="479"/>
      <c r="P311" s="482"/>
      <c r="Q311" s="479"/>
      <c r="R311" s="481"/>
      <c r="S311" s="481"/>
      <c r="T311" s="480"/>
      <c r="U311" s="483"/>
      <c r="V311" s="483"/>
      <c r="W311" s="91"/>
      <c r="X311" s="91"/>
      <c r="Y311" s="479"/>
      <c r="Z311" s="91"/>
    </row>
    <row r="312" spans="1:26" ht="12.75" x14ac:dyDescent="0.2">
      <c r="A312" s="474" t="s">
        <v>614</v>
      </c>
      <c r="B312" s="474" t="s">
        <v>615</v>
      </c>
      <c r="C312" s="475" t="s">
        <v>411</v>
      </c>
      <c r="D312" s="476"/>
      <c r="E312" s="475">
        <v>90285</v>
      </c>
      <c r="F312" s="474" t="s">
        <v>427</v>
      </c>
      <c r="G312" s="475" t="s">
        <v>428</v>
      </c>
      <c r="H312" s="91">
        <v>12150996</v>
      </c>
      <c r="I312" s="477">
        <v>9</v>
      </c>
      <c r="J312" s="478" t="s">
        <v>415</v>
      </c>
      <c r="K312" s="478" t="s">
        <v>416</v>
      </c>
      <c r="L312" s="479">
        <v>9</v>
      </c>
      <c r="M312" s="480"/>
      <c r="N312" s="481">
        <v>0.78</v>
      </c>
      <c r="O312" s="479">
        <v>0.03</v>
      </c>
      <c r="P312" s="482">
        <v>58.32</v>
      </c>
      <c r="Q312" s="479">
        <v>2.2999999999999998</v>
      </c>
      <c r="R312" s="481">
        <v>25.74</v>
      </c>
      <c r="S312" s="481">
        <v>0</v>
      </c>
      <c r="T312" s="480"/>
      <c r="U312" s="483">
        <v>24310</v>
      </c>
      <c r="V312" s="483">
        <v>807102</v>
      </c>
      <c r="W312" s="91">
        <v>31362</v>
      </c>
      <c r="X312" s="91">
        <v>13840</v>
      </c>
      <c r="Y312" s="479">
        <v>0</v>
      </c>
      <c r="Z312" s="91">
        <v>100033</v>
      </c>
    </row>
    <row r="313" spans="1:26" ht="12.75" x14ac:dyDescent="0.2">
      <c r="A313" s="474"/>
      <c r="B313" s="474"/>
      <c r="C313" s="475"/>
      <c r="D313" s="475"/>
      <c r="E313" s="475"/>
      <c r="F313" s="474"/>
      <c r="G313" s="475"/>
      <c r="H313" s="91"/>
      <c r="I313" s="477"/>
      <c r="J313" s="478"/>
      <c r="K313" s="478"/>
      <c r="L313" s="479"/>
      <c r="M313" s="480"/>
      <c r="N313" s="481"/>
      <c r="O313" s="479"/>
      <c r="P313" s="482"/>
      <c r="Q313" s="479"/>
      <c r="R313" s="481"/>
      <c r="S313" s="481"/>
      <c r="T313" s="480"/>
      <c r="U313" s="483"/>
      <c r="V313" s="483"/>
      <c r="W313" s="91"/>
      <c r="X313" s="91"/>
      <c r="Y313" s="91"/>
      <c r="Z313" s="91"/>
    </row>
    <row r="314" spans="1:26" ht="12.75" x14ac:dyDescent="0.2">
      <c r="A314" s="474" t="s">
        <v>1069</v>
      </c>
      <c r="B314" s="474" t="s">
        <v>558</v>
      </c>
      <c r="C314" s="475" t="s">
        <v>411</v>
      </c>
      <c r="D314" s="475">
        <v>9041</v>
      </c>
      <c r="E314" s="475">
        <v>90041</v>
      </c>
      <c r="F314" s="474" t="s">
        <v>427</v>
      </c>
      <c r="G314" s="475" t="s">
        <v>413</v>
      </c>
      <c r="H314" s="91">
        <v>12150996</v>
      </c>
      <c r="I314" s="477">
        <v>107</v>
      </c>
      <c r="J314" s="478" t="s">
        <v>420</v>
      </c>
      <c r="K314" s="478" t="s">
        <v>419</v>
      </c>
      <c r="L314" s="479">
        <v>62</v>
      </c>
      <c r="M314" s="480"/>
      <c r="N314" s="481">
        <v>0.75</v>
      </c>
      <c r="O314" s="479">
        <v>0.16</v>
      </c>
      <c r="P314" s="482">
        <v>110.84</v>
      </c>
      <c r="Q314" s="479">
        <v>24.5</v>
      </c>
      <c r="R314" s="481">
        <v>4.53</v>
      </c>
      <c r="S314" s="481">
        <v>1.26</v>
      </c>
      <c r="T314" s="480"/>
      <c r="U314" s="483">
        <v>4202524</v>
      </c>
      <c r="V314" s="483">
        <v>25518819</v>
      </c>
      <c r="W314" s="91">
        <v>5629770</v>
      </c>
      <c r="X314" s="91">
        <v>230237</v>
      </c>
      <c r="Y314" s="91">
        <v>20323470</v>
      </c>
      <c r="Z314" s="91">
        <v>2267269</v>
      </c>
    </row>
    <row r="315" spans="1:26" ht="12.75" x14ac:dyDescent="0.2">
      <c r="A315" s="474" t="s">
        <v>1069</v>
      </c>
      <c r="B315" s="474" t="s">
        <v>558</v>
      </c>
      <c r="C315" s="475" t="s">
        <v>411</v>
      </c>
      <c r="D315" s="475">
        <v>9041</v>
      </c>
      <c r="E315" s="475">
        <v>90041</v>
      </c>
      <c r="F315" s="474" t="s">
        <v>427</v>
      </c>
      <c r="G315" s="475" t="s">
        <v>413</v>
      </c>
      <c r="H315" s="91">
        <v>12150996</v>
      </c>
      <c r="I315" s="477">
        <v>107</v>
      </c>
      <c r="J315" s="478" t="s">
        <v>420</v>
      </c>
      <c r="K315" s="478" t="s">
        <v>416</v>
      </c>
      <c r="L315" s="479">
        <v>5</v>
      </c>
      <c r="M315" s="480"/>
      <c r="N315" s="481">
        <v>1.1000000000000001</v>
      </c>
      <c r="O315" s="479">
        <v>0.18</v>
      </c>
      <c r="P315" s="482">
        <v>126.06</v>
      </c>
      <c r="Q315" s="479">
        <v>20.7</v>
      </c>
      <c r="R315" s="481">
        <v>6.1</v>
      </c>
      <c r="S315" s="481">
        <v>2.14</v>
      </c>
      <c r="T315" s="480"/>
      <c r="U315" s="483">
        <v>76600</v>
      </c>
      <c r="V315" s="483">
        <v>424558</v>
      </c>
      <c r="W315" s="91">
        <v>69636</v>
      </c>
      <c r="X315" s="91">
        <v>3368</v>
      </c>
      <c r="Y315" s="91">
        <v>198713</v>
      </c>
      <c r="Z315" s="91">
        <v>36700</v>
      </c>
    </row>
    <row r="316" spans="1:26" ht="12.75" x14ac:dyDescent="0.2">
      <c r="A316" s="474" t="s">
        <v>1069</v>
      </c>
      <c r="B316" s="474" t="s">
        <v>558</v>
      </c>
      <c r="C316" s="475" t="s">
        <v>411</v>
      </c>
      <c r="D316" s="475">
        <v>9041</v>
      </c>
      <c r="E316" s="475">
        <v>90041</v>
      </c>
      <c r="F316" s="474" t="s">
        <v>427</v>
      </c>
      <c r="G316" s="475" t="s">
        <v>413</v>
      </c>
      <c r="H316" s="91">
        <v>12150996</v>
      </c>
      <c r="I316" s="477">
        <v>107</v>
      </c>
      <c r="J316" s="478" t="s">
        <v>417</v>
      </c>
      <c r="K316" s="478" t="s">
        <v>416</v>
      </c>
      <c r="L316" s="479">
        <v>40</v>
      </c>
      <c r="M316" s="480"/>
      <c r="N316" s="481">
        <v>0.32</v>
      </c>
      <c r="O316" s="479">
        <v>0.05</v>
      </c>
      <c r="P316" s="482">
        <v>82.1</v>
      </c>
      <c r="Q316" s="479">
        <v>13.2</v>
      </c>
      <c r="R316" s="481">
        <v>6.21</v>
      </c>
      <c r="S316" s="481">
        <v>3.08</v>
      </c>
      <c r="T316" s="480"/>
      <c r="U316" s="483">
        <v>24658</v>
      </c>
      <c r="V316" s="483">
        <v>479061</v>
      </c>
      <c r="W316" s="91">
        <v>77152</v>
      </c>
      <c r="X316" s="91">
        <v>5835</v>
      </c>
      <c r="Y316" s="91">
        <v>155691</v>
      </c>
      <c r="Z316" s="91">
        <v>97207</v>
      </c>
    </row>
    <row r="317" spans="1:26" ht="12.75" x14ac:dyDescent="0.2">
      <c r="A317" s="474"/>
      <c r="B317" s="474"/>
      <c r="C317" s="475"/>
      <c r="D317" s="475"/>
      <c r="E317" s="475"/>
      <c r="F317" s="474"/>
      <c r="G317" s="475"/>
      <c r="H317" s="91"/>
      <c r="I317" s="477"/>
      <c r="J317" s="478"/>
      <c r="K317" s="478"/>
      <c r="L317" s="479"/>
      <c r="M317" s="480"/>
      <c r="N317" s="481"/>
      <c r="O317" s="479"/>
      <c r="P317" s="482"/>
      <c r="Q317" s="479"/>
      <c r="R317" s="481"/>
      <c r="S317" s="481"/>
      <c r="T317" s="480"/>
      <c r="U317" s="483"/>
      <c r="V317" s="483"/>
      <c r="W317" s="91"/>
      <c r="X317" s="91"/>
      <c r="Y317" s="91"/>
      <c r="Z317" s="91"/>
    </row>
    <row r="318" spans="1:26" ht="12.75" x14ac:dyDescent="0.2">
      <c r="A318" s="474" t="s">
        <v>686</v>
      </c>
      <c r="B318" s="474" t="s">
        <v>687</v>
      </c>
      <c r="C318" s="475" t="s">
        <v>411</v>
      </c>
      <c r="D318" s="475">
        <v>9062</v>
      </c>
      <c r="E318" s="475">
        <v>90062</v>
      </c>
      <c r="F318" s="474" t="s">
        <v>412</v>
      </c>
      <c r="G318" s="475" t="s">
        <v>413</v>
      </c>
      <c r="H318" s="91">
        <v>114237</v>
      </c>
      <c r="I318" s="477">
        <v>120</v>
      </c>
      <c r="J318" s="478" t="s">
        <v>424</v>
      </c>
      <c r="K318" s="478" t="s">
        <v>419</v>
      </c>
      <c r="L318" s="479">
        <v>6</v>
      </c>
      <c r="M318" s="480"/>
      <c r="N318" s="481">
        <v>16.23</v>
      </c>
      <c r="O318" s="479">
        <v>0.28999999999999998</v>
      </c>
      <c r="P318" s="482">
        <v>175.44</v>
      </c>
      <c r="Q318" s="479">
        <v>3.2</v>
      </c>
      <c r="R318" s="481">
        <v>55.41</v>
      </c>
      <c r="S318" s="481">
        <v>1.37</v>
      </c>
      <c r="T318" s="480"/>
      <c r="U318" s="483">
        <v>1228508</v>
      </c>
      <c r="V318" s="483">
        <v>4194362</v>
      </c>
      <c r="W318" s="91">
        <v>75699</v>
      </c>
      <c r="X318" s="91">
        <v>23908</v>
      </c>
      <c r="Y318" s="91">
        <v>3064901</v>
      </c>
      <c r="Z318" s="91">
        <v>768473</v>
      </c>
    </row>
    <row r="319" spans="1:26" ht="12.75" x14ac:dyDescent="0.2">
      <c r="A319" s="474" t="s">
        <v>686</v>
      </c>
      <c r="B319" s="474" t="s">
        <v>687</v>
      </c>
      <c r="C319" s="475" t="s">
        <v>411</v>
      </c>
      <c r="D319" s="475">
        <v>9062</v>
      </c>
      <c r="E319" s="475">
        <v>90062</v>
      </c>
      <c r="F319" s="474" t="s">
        <v>412</v>
      </c>
      <c r="G319" s="475" t="s">
        <v>413</v>
      </c>
      <c r="H319" s="91">
        <v>114237</v>
      </c>
      <c r="I319" s="477">
        <v>120</v>
      </c>
      <c r="J319" s="478" t="s">
        <v>420</v>
      </c>
      <c r="K319" s="478" t="s">
        <v>419</v>
      </c>
      <c r="L319" s="479">
        <v>54</v>
      </c>
      <c r="M319" s="480"/>
      <c r="N319" s="481">
        <v>2.21</v>
      </c>
      <c r="O319" s="479">
        <v>0.28999999999999998</v>
      </c>
      <c r="P319" s="482">
        <v>152.72</v>
      </c>
      <c r="Q319" s="479">
        <v>20.3</v>
      </c>
      <c r="R319" s="481">
        <v>7.54</v>
      </c>
      <c r="S319" s="481">
        <v>1.21</v>
      </c>
      <c r="T319" s="480"/>
      <c r="U319" s="483">
        <v>8137389</v>
      </c>
      <c r="V319" s="483">
        <v>27782596</v>
      </c>
      <c r="W319" s="91">
        <v>3686694</v>
      </c>
      <c r="X319" s="91">
        <v>181914</v>
      </c>
      <c r="Y319" s="91">
        <v>22886996</v>
      </c>
      <c r="Z319" s="91">
        <v>2750297</v>
      </c>
    </row>
    <row r="320" spans="1:26" ht="12.75" x14ac:dyDescent="0.2">
      <c r="A320" s="474" t="s">
        <v>686</v>
      </c>
      <c r="B320" s="474" t="s">
        <v>687</v>
      </c>
      <c r="C320" s="475" t="s">
        <v>411</v>
      </c>
      <c r="D320" s="475">
        <v>9062</v>
      </c>
      <c r="E320" s="475">
        <v>90062</v>
      </c>
      <c r="F320" s="474" t="s">
        <v>412</v>
      </c>
      <c r="G320" s="475" t="s">
        <v>413</v>
      </c>
      <c r="H320" s="91">
        <v>114237</v>
      </c>
      <c r="I320" s="477">
        <v>120</v>
      </c>
      <c r="J320" s="478" t="s">
        <v>415</v>
      </c>
      <c r="K320" s="478" t="s">
        <v>416</v>
      </c>
      <c r="L320" s="479">
        <v>38</v>
      </c>
      <c r="M320" s="480"/>
      <c r="N320" s="481">
        <v>1.59</v>
      </c>
      <c r="O320" s="479">
        <v>0.06</v>
      </c>
      <c r="P320" s="482">
        <v>49.71</v>
      </c>
      <c r="Q320" s="479">
        <v>1.8</v>
      </c>
      <c r="R320" s="481">
        <v>28.12</v>
      </c>
      <c r="S320" s="481">
        <v>3.28</v>
      </c>
      <c r="T320" s="480"/>
      <c r="U320" s="483">
        <v>319767</v>
      </c>
      <c r="V320" s="483">
        <v>5664307</v>
      </c>
      <c r="W320" s="91">
        <v>201443</v>
      </c>
      <c r="X320" s="91">
        <v>113949</v>
      </c>
      <c r="Y320" s="91">
        <v>1727374</v>
      </c>
      <c r="Z320" s="91">
        <v>1307664</v>
      </c>
    </row>
    <row r="321" spans="1:26" ht="12.75" x14ac:dyDescent="0.2">
      <c r="A321" s="474" t="s">
        <v>686</v>
      </c>
      <c r="B321" s="474" t="s">
        <v>687</v>
      </c>
      <c r="C321" s="475" t="s">
        <v>411</v>
      </c>
      <c r="D321" s="475">
        <v>9062</v>
      </c>
      <c r="E321" s="475">
        <v>90062</v>
      </c>
      <c r="F321" s="474" t="s">
        <v>412</v>
      </c>
      <c r="G321" s="475" t="s">
        <v>413</v>
      </c>
      <c r="H321" s="91">
        <v>114237</v>
      </c>
      <c r="I321" s="477">
        <v>120</v>
      </c>
      <c r="J321" s="478" t="s">
        <v>420</v>
      </c>
      <c r="K321" s="478" t="s">
        <v>416</v>
      </c>
      <c r="L321" s="479">
        <v>22</v>
      </c>
      <c r="M321" s="480"/>
      <c r="N321" s="481">
        <v>1.79</v>
      </c>
      <c r="O321" s="479">
        <v>0.24</v>
      </c>
      <c r="P321" s="482">
        <v>73.849999999999994</v>
      </c>
      <c r="Q321" s="479">
        <v>9.6999999999999993</v>
      </c>
      <c r="R321" s="481">
        <v>7.59</v>
      </c>
      <c r="S321" s="481">
        <v>2.0499999999999998</v>
      </c>
      <c r="T321" s="480"/>
      <c r="U321" s="483">
        <v>1131499</v>
      </c>
      <c r="V321" s="483">
        <v>4794339</v>
      </c>
      <c r="W321" s="91">
        <v>631329</v>
      </c>
      <c r="X321" s="91">
        <v>64920</v>
      </c>
      <c r="Y321" s="91">
        <v>2339074</v>
      </c>
      <c r="Z321" s="91">
        <v>995414</v>
      </c>
    </row>
    <row r="322" spans="1:26" ht="12.75" x14ac:dyDescent="0.2">
      <c r="A322" s="474"/>
      <c r="B322" s="474"/>
      <c r="C322" s="475"/>
      <c r="D322" s="476"/>
      <c r="E322" s="475"/>
      <c r="F322" s="474"/>
      <c r="G322" s="475"/>
      <c r="H322" s="91"/>
      <c r="I322" s="477"/>
      <c r="J322" s="478"/>
      <c r="K322" s="478"/>
      <c r="L322" s="479"/>
      <c r="M322" s="480"/>
      <c r="N322" s="481"/>
      <c r="O322" s="479"/>
      <c r="P322" s="482"/>
      <c r="Q322" s="479"/>
      <c r="R322" s="481"/>
      <c r="S322" s="481"/>
      <c r="T322" s="480"/>
      <c r="U322" s="483"/>
      <c r="V322" s="483"/>
      <c r="W322" s="91"/>
      <c r="X322" s="91"/>
      <c r="Y322" s="479"/>
      <c r="Z322" s="91"/>
    </row>
    <row r="323" spans="1:26" ht="12.75" x14ac:dyDescent="0.2">
      <c r="A323" s="474" t="s">
        <v>616</v>
      </c>
      <c r="B323" s="474" t="s">
        <v>617</v>
      </c>
      <c r="C323" s="475" t="s">
        <v>411</v>
      </c>
      <c r="D323" s="476"/>
      <c r="E323" s="475">
        <v>90286</v>
      </c>
      <c r="F323" s="474" t="s">
        <v>427</v>
      </c>
      <c r="G323" s="475" t="s">
        <v>428</v>
      </c>
      <c r="H323" s="91">
        <v>12150996</v>
      </c>
      <c r="I323" s="477">
        <v>10</v>
      </c>
      <c r="J323" s="478" t="s">
        <v>420</v>
      </c>
      <c r="K323" s="478" t="s">
        <v>416</v>
      </c>
      <c r="L323" s="479">
        <v>6</v>
      </c>
      <c r="M323" s="480"/>
      <c r="N323" s="481">
        <v>0.2</v>
      </c>
      <c r="O323" s="479">
        <v>0.05</v>
      </c>
      <c r="P323" s="482">
        <v>60.86</v>
      </c>
      <c r="Q323" s="479">
        <v>13.9</v>
      </c>
      <c r="R323" s="481">
        <v>4.3899999999999997</v>
      </c>
      <c r="S323" s="481">
        <v>0</v>
      </c>
      <c r="T323" s="480"/>
      <c r="U323" s="483">
        <v>51388</v>
      </c>
      <c r="V323" s="483">
        <v>1142355</v>
      </c>
      <c r="W323" s="91">
        <v>260101</v>
      </c>
      <c r="X323" s="91">
        <v>18769</v>
      </c>
      <c r="Y323" s="479">
        <v>0</v>
      </c>
      <c r="Z323" s="91">
        <v>224033</v>
      </c>
    </row>
    <row r="324" spans="1:26" ht="12.75" x14ac:dyDescent="0.2">
      <c r="A324" s="474" t="s">
        <v>616</v>
      </c>
      <c r="B324" s="474" t="s">
        <v>617</v>
      </c>
      <c r="C324" s="475" t="s">
        <v>411</v>
      </c>
      <c r="D324" s="476"/>
      <c r="E324" s="475">
        <v>90286</v>
      </c>
      <c r="F324" s="474" t="s">
        <v>427</v>
      </c>
      <c r="G324" s="475" t="s">
        <v>428</v>
      </c>
      <c r="H324" s="91">
        <v>12150996</v>
      </c>
      <c r="I324" s="477">
        <v>10</v>
      </c>
      <c r="J324" s="478" t="s">
        <v>415</v>
      </c>
      <c r="K324" s="478" t="s">
        <v>419</v>
      </c>
      <c r="L324" s="479">
        <v>4</v>
      </c>
      <c r="M324" s="480"/>
      <c r="N324" s="481">
        <v>0</v>
      </c>
      <c r="O324" s="479">
        <v>0</v>
      </c>
      <c r="P324" s="482">
        <v>134.56</v>
      </c>
      <c r="Q324" s="479">
        <v>2.6</v>
      </c>
      <c r="R324" s="481">
        <v>51.29</v>
      </c>
      <c r="S324" s="481">
        <v>0</v>
      </c>
      <c r="T324" s="480"/>
      <c r="U324" s="483">
        <v>0</v>
      </c>
      <c r="V324" s="483">
        <v>468554</v>
      </c>
      <c r="W324" s="91">
        <v>9136</v>
      </c>
      <c r="X324" s="91">
        <v>3482</v>
      </c>
      <c r="Y324" s="479">
        <v>0</v>
      </c>
      <c r="Z324" s="91">
        <v>25428</v>
      </c>
    </row>
    <row r="325" spans="1:26" ht="12.75" x14ac:dyDescent="0.2">
      <c r="A325" s="474"/>
      <c r="B325" s="474"/>
      <c r="C325" s="475"/>
      <c r="D325" s="475"/>
      <c r="E325" s="475"/>
      <c r="F325" s="474"/>
      <c r="G325" s="475"/>
      <c r="H325" s="91"/>
      <c r="I325" s="477"/>
      <c r="J325" s="478"/>
      <c r="K325" s="478"/>
      <c r="L325" s="479"/>
      <c r="M325" s="480"/>
      <c r="N325" s="481"/>
      <c r="O325" s="479"/>
      <c r="P325" s="482"/>
      <c r="Q325" s="479"/>
      <c r="R325" s="481"/>
      <c r="S325" s="481"/>
      <c r="T325" s="480"/>
      <c r="U325" s="483"/>
      <c r="V325" s="483"/>
      <c r="W325" s="91"/>
      <c r="X325" s="91"/>
      <c r="Y325" s="479"/>
      <c r="Z325" s="91"/>
    </row>
    <row r="326" spans="1:26" ht="12.75" x14ac:dyDescent="0.2">
      <c r="A326" s="474" t="s">
        <v>1070</v>
      </c>
      <c r="B326" s="474" t="s">
        <v>1071</v>
      </c>
      <c r="C326" s="475" t="s">
        <v>411</v>
      </c>
      <c r="D326" s="475">
        <v>9227</v>
      </c>
      <c r="E326" s="475">
        <v>90227</v>
      </c>
      <c r="F326" s="474" t="s">
        <v>427</v>
      </c>
      <c r="G326" s="475" t="s">
        <v>428</v>
      </c>
      <c r="H326" s="91">
        <v>214811</v>
      </c>
      <c r="I326" s="477">
        <v>2</v>
      </c>
      <c r="J326" s="478" t="s">
        <v>420</v>
      </c>
      <c r="K326" s="478" t="s">
        <v>416</v>
      </c>
      <c r="L326" s="479">
        <v>2</v>
      </c>
      <c r="M326" s="480"/>
      <c r="N326" s="481">
        <v>0.73</v>
      </c>
      <c r="O326" s="479">
        <v>0.04</v>
      </c>
      <c r="P326" s="482">
        <v>151.37</v>
      </c>
      <c r="Q326" s="479">
        <v>8.8000000000000007</v>
      </c>
      <c r="R326" s="481">
        <v>17.25</v>
      </c>
      <c r="S326" s="481">
        <v>0</v>
      </c>
      <c r="T326" s="480"/>
      <c r="U326" s="483">
        <v>36852</v>
      </c>
      <c r="V326" s="483">
        <v>874896</v>
      </c>
      <c r="W326" s="91">
        <v>50714</v>
      </c>
      <c r="X326" s="91">
        <v>5780</v>
      </c>
      <c r="Y326" s="479">
        <v>0</v>
      </c>
      <c r="Z326" s="91">
        <v>84231</v>
      </c>
    </row>
    <row r="327" spans="1:26" ht="12.75" x14ac:dyDescent="0.2">
      <c r="A327" s="474"/>
      <c r="B327" s="474"/>
      <c r="C327" s="475"/>
      <c r="D327" s="475"/>
      <c r="E327" s="475"/>
      <c r="F327" s="474"/>
      <c r="G327" s="475"/>
      <c r="H327" s="91"/>
      <c r="I327" s="477"/>
      <c r="J327" s="478"/>
      <c r="K327" s="478"/>
      <c r="L327" s="479"/>
      <c r="M327" s="480"/>
      <c r="N327" s="481"/>
      <c r="O327" s="479"/>
      <c r="P327" s="482"/>
      <c r="Q327" s="479"/>
      <c r="R327" s="481"/>
      <c r="S327" s="481"/>
      <c r="T327" s="480"/>
      <c r="U327" s="483"/>
      <c r="V327" s="483"/>
      <c r="W327" s="91"/>
      <c r="X327" s="91"/>
      <c r="Y327" s="91"/>
      <c r="Z327" s="91"/>
    </row>
    <row r="328" spans="1:26" ht="12.75" x14ac:dyDescent="0.2">
      <c r="A328" s="474" t="s">
        <v>899</v>
      </c>
      <c r="B328" s="474" t="s">
        <v>894</v>
      </c>
      <c r="C328" s="475" t="s">
        <v>411</v>
      </c>
      <c r="D328" s="475">
        <v>9088</v>
      </c>
      <c r="E328" s="475">
        <v>90088</v>
      </c>
      <c r="F328" s="474" t="s">
        <v>412</v>
      </c>
      <c r="G328" s="475" t="s">
        <v>413</v>
      </c>
      <c r="H328" s="91">
        <v>83913</v>
      </c>
      <c r="I328" s="477">
        <v>41</v>
      </c>
      <c r="J328" s="478" t="s">
        <v>424</v>
      </c>
      <c r="K328" s="478" t="s">
        <v>416</v>
      </c>
      <c r="L328" s="479">
        <v>7</v>
      </c>
      <c r="M328" s="480"/>
      <c r="N328" s="481">
        <v>1.85</v>
      </c>
      <c r="O328" s="479">
        <v>0.14000000000000001</v>
      </c>
      <c r="P328" s="482">
        <v>89.84</v>
      </c>
      <c r="Q328" s="479">
        <v>6.8</v>
      </c>
      <c r="R328" s="481">
        <v>13.23</v>
      </c>
      <c r="S328" s="481">
        <v>0.42</v>
      </c>
      <c r="T328" s="480"/>
      <c r="U328" s="483">
        <v>181711</v>
      </c>
      <c r="V328" s="483">
        <v>1299123</v>
      </c>
      <c r="W328" s="91">
        <v>98202</v>
      </c>
      <c r="X328" s="91">
        <v>14460</v>
      </c>
      <c r="Y328" s="91">
        <v>3086955</v>
      </c>
      <c r="Z328" s="91">
        <v>398454</v>
      </c>
    </row>
    <row r="329" spans="1:26" ht="12.75" x14ac:dyDescent="0.2">
      <c r="A329" s="474" t="s">
        <v>899</v>
      </c>
      <c r="B329" s="474" t="s">
        <v>894</v>
      </c>
      <c r="C329" s="475" t="s">
        <v>411</v>
      </c>
      <c r="D329" s="475">
        <v>9088</v>
      </c>
      <c r="E329" s="475">
        <v>90088</v>
      </c>
      <c r="F329" s="474" t="s">
        <v>412</v>
      </c>
      <c r="G329" s="475" t="s">
        <v>413</v>
      </c>
      <c r="H329" s="91">
        <v>83913</v>
      </c>
      <c r="I329" s="477">
        <v>41</v>
      </c>
      <c r="J329" s="478" t="s">
        <v>420</v>
      </c>
      <c r="K329" s="478" t="s">
        <v>416</v>
      </c>
      <c r="L329" s="479">
        <v>24</v>
      </c>
      <c r="M329" s="480"/>
      <c r="N329" s="481">
        <v>0.86</v>
      </c>
      <c r="O329" s="479">
        <v>0.12</v>
      </c>
      <c r="P329" s="482">
        <v>97.05</v>
      </c>
      <c r="Q329" s="479">
        <v>13.3</v>
      </c>
      <c r="R329" s="481">
        <v>7.31</v>
      </c>
      <c r="S329" s="481">
        <v>1.01</v>
      </c>
      <c r="T329" s="480"/>
      <c r="U329" s="483">
        <v>774638</v>
      </c>
      <c r="V329" s="483">
        <v>6589949</v>
      </c>
      <c r="W329" s="91">
        <v>902000</v>
      </c>
      <c r="X329" s="91">
        <v>67905</v>
      </c>
      <c r="Y329" s="91">
        <v>6494400</v>
      </c>
      <c r="Z329" s="91">
        <v>1081022</v>
      </c>
    </row>
    <row r="330" spans="1:26" ht="12.75" x14ac:dyDescent="0.2">
      <c r="A330" s="474" t="s">
        <v>899</v>
      </c>
      <c r="B330" s="474" t="s">
        <v>894</v>
      </c>
      <c r="C330" s="475" t="s">
        <v>411</v>
      </c>
      <c r="D330" s="475">
        <v>9088</v>
      </c>
      <c r="E330" s="475">
        <v>90088</v>
      </c>
      <c r="F330" s="474" t="s">
        <v>412</v>
      </c>
      <c r="G330" s="475" t="s">
        <v>413</v>
      </c>
      <c r="H330" s="91">
        <v>83913</v>
      </c>
      <c r="I330" s="477">
        <v>41</v>
      </c>
      <c r="J330" s="478" t="s">
        <v>415</v>
      </c>
      <c r="K330" s="478" t="s">
        <v>416</v>
      </c>
      <c r="L330" s="479">
        <v>10</v>
      </c>
      <c r="M330" s="480"/>
      <c r="N330" s="481">
        <v>2.78</v>
      </c>
      <c r="O330" s="479">
        <v>0.1</v>
      </c>
      <c r="P330" s="482">
        <v>100.4</v>
      </c>
      <c r="Q330" s="479">
        <v>3.6</v>
      </c>
      <c r="R330" s="481">
        <v>28.2</v>
      </c>
      <c r="S330" s="481">
        <v>3.97</v>
      </c>
      <c r="T330" s="480"/>
      <c r="U330" s="483">
        <v>277092</v>
      </c>
      <c r="V330" s="483">
        <v>2808453</v>
      </c>
      <c r="W330" s="91">
        <v>99575</v>
      </c>
      <c r="X330" s="91">
        <v>27974</v>
      </c>
      <c r="Y330" s="91">
        <v>706983</v>
      </c>
      <c r="Z330" s="91">
        <v>241589</v>
      </c>
    </row>
    <row r="331" spans="1:26" ht="12.75" x14ac:dyDescent="0.2">
      <c r="A331" s="474"/>
      <c r="B331" s="474"/>
      <c r="C331" s="475"/>
      <c r="D331" s="475"/>
      <c r="E331" s="475"/>
      <c r="F331" s="474"/>
      <c r="G331" s="475"/>
      <c r="H331" s="479"/>
      <c r="I331" s="477"/>
      <c r="J331" s="478"/>
      <c r="K331" s="478"/>
      <c r="L331" s="479"/>
      <c r="M331" s="480"/>
      <c r="N331" s="481"/>
      <c r="O331" s="479"/>
      <c r="P331" s="482"/>
      <c r="Q331" s="479"/>
      <c r="R331" s="481"/>
      <c r="S331" s="481"/>
      <c r="T331" s="480"/>
      <c r="U331" s="483"/>
      <c r="V331" s="483"/>
      <c r="W331" s="91"/>
      <c r="X331" s="91"/>
      <c r="Y331" s="479"/>
      <c r="Z331" s="91"/>
    </row>
    <row r="332" spans="1:26" ht="12.75" x14ac:dyDescent="0.2">
      <c r="A332" s="474" t="s">
        <v>1072</v>
      </c>
      <c r="B332" s="474" t="s">
        <v>1073</v>
      </c>
      <c r="C332" s="475" t="s">
        <v>411</v>
      </c>
      <c r="D332" s="475" t="s">
        <v>1074</v>
      </c>
      <c r="E332" s="475" t="s">
        <v>1075</v>
      </c>
      <c r="F332" s="474" t="s">
        <v>427</v>
      </c>
      <c r="G332" s="475" t="s">
        <v>864</v>
      </c>
      <c r="H332" s="479">
        <v>0</v>
      </c>
      <c r="I332" s="477">
        <v>1</v>
      </c>
      <c r="J332" s="478" t="s">
        <v>420</v>
      </c>
      <c r="K332" s="478" t="s">
        <v>416</v>
      </c>
      <c r="L332" s="479">
        <v>1</v>
      </c>
      <c r="M332" s="480"/>
      <c r="N332" s="481">
        <v>1.53</v>
      </c>
      <c r="O332" s="479">
        <v>0.11</v>
      </c>
      <c r="P332" s="482">
        <v>99.38</v>
      </c>
      <c r="Q332" s="479">
        <v>7</v>
      </c>
      <c r="R332" s="481">
        <v>14.29</v>
      </c>
      <c r="S332" s="481">
        <v>0</v>
      </c>
      <c r="T332" s="480"/>
      <c r="U332" s="483">
        <v>36342</v>
      </c>
      <c r="V332" s="483">
        <v>339781</v>
      </c>
      <c r="W332" s="91">
        <v>23780</v>
      </c>
      <c r="X332" s="91">
        <v>3419</v>
      </c>
      <c r="Y332" s="479">
        <v>0</v>
      </c>
      <c r="Z332" s="91">
        <v>50356</v>
      </c>
    </row>
    <row r="333" spans="1:26" ht="12.75" x14ac:dyDescent="0.2">
      <c r="A333" s="474"/>
      <c r="B333" s="474"/>
      <c r="C333" s="475"/>
      <c r="D333" s="475"/>
      <c r="E333" s="475"/>
      <c r="F333" s="474"/>
      <c r="G333" s="475"/>
      <c r="H333" s="479"/>
      <c r="I333" s="477"/>
      <c r="J333" s="478"/>
      <c r="K333" s="478"/>
      <c r="L333" s="479"/>
      <c r="M333" s="480"/>
      <c r="N333" s="481"/>
      <c r="O333" s="479"/>
      <c r="P333" s="482"/>
      <c r="Q333" s="479"/>
      <c r="R333" s="481"/>
      <c r="S333" s="481"/>
      <c r="T333" s="480"/>
      <c r="U333" s="483"/>
      <c r="V333" s="483"/>
      <c r="W333" s="91"/>
      <c r="X333" s="91"/>
      <c r="Y333" s="479"/>
      <c r="Z333" s="91"/>
    </row>
    <row r="334" spans="1:26" ht="12.75" x14ac:dyDescent="0.2">
      <c r="A334" s="474" t="s">
        <v>1076</v>
      </c>
      <c r="B334" s="474" t="s">
        <v>1077</v>
      </c>
      <c r="C334" s="475" t="s">
        <v>411</v>
      </c>
      <c r="D334" s="475" t="s">
        <v>1078</v>
      </c>
      <c r="E334" s="475" t="s">
        <v>1079</v>
      </c>
      <c r="F334" s="474" t="s">
        <v>427</v>
      </c>
      <c r="G334" s="475" t="s">
        <v>864</v>
      </c>
      <c r="H334" s="479">
        <v>0</v>
      </c>
      <c r="I334" s="477">
        <v>10</v>
      </c>
      <c r="J334" s="478" t="s">
        <v>420</v>
      </c>
      <c r="K334" s="478" t="s">
        <v>419</v>
      </c>
      <c r="L334" s="479">
        <v>10</v>
      </c>
      <c r="M334" s="480"/>
      <c r="N334" s="481">
        <v>1.29</v>
      </c>
      <c r="O334" s="479">
        <v>0.09</v>
      </c>
      <c r="P334" s="482">
        <v>103.19</v>
      </c>
      <c r="Q334" s="479">
        <v>6.9</v>
      </c>
      <c r="R334" s="481">
        <v>15.04</v>
      </c>
      <c r="S334" s="481">
        <v>0</v>
      </c>
      <c r="T334" s="480"/>
      <c r="U334" s="483">
        <v>307825</v>
      </c>
      <c r="V334" s="483">
        <v>3602896</v>
      </c>
      <c r="W334" s="91">
        <v>239520</v>
      </c>
      <c r="X334" s="91">
        <v>34915</v>
      </c>
      <c r="Y334" s="479">
        <v>0</v>
      </c>
      <c r="Z334" s="91">
        <v>470443</v>
      </c>
    </row>
    <row r="335" spans="1:26" ht="12.75" x14ac:dyDescent="0.2">
      <c r="A335" s="474"/>
      <c r="B335" s="474"/>
      <c r="C335" s="475"/>
      <c r="D335" s="475"/>
      <c r="E335" s="475"/>
      <c r="F335" s="474"/>
      <c r="G335" s="475"/>
      <c r="H335" s="479"/>
      <c r="I335" s="477"/>
      <c r="J335" s="478"/>
      <c r="K335" s="478"/>
      <c r="L335" s="479"/>
      <c r="M335" s="480"/>
      <c r="N335" s="481"/>
      <c r="O335" s="479"/>
      <c r="P335" s="482"/>
      <c r="Q335" s="479"/>
      <c r="R335" s="481"/>
      <c r="S335" s="481"/>
      <c r="T335" s="480"/>
      <c r="U335" s="483"/>
      <c r="V335" s="483"/>
      <c r="W335" s="91"/>
      <c r="X335" s="479"/>
      <c r="Y335" s="479"/>
      <c r="Z335" s="91"/>
    </row>
    <row r="336" spans="1:26" ht="12.75" x14ac:dyDescent="0.2">
      <c r="A336" s="474" t="s">
        <v>1080</v>
      </c>
      <c r="B336" s="474" t="s">
        <v>1081</v>
      </c>
      <c r="C336" s="475" t="s">
        <v>411</v>
      </c>
      <c r="D336" s="475" t="s">
        <v>1082</v>
      </c>
      <c r="E336" s="475">
        <v>99364</v>
      </c>
      <c r="F336" s="474" t="s">
        <v>892</v>
      </c>
      <c r="G336" s="475" t="s">
        <v>428</v>
      </c>
      <c r="H336" s="479">
        <v>0</v>
      </c>
      <c r="I336" s="477">
        <v>2</v>
      </c>
      <c r="J336" s="478" t="s">
        <v>415</v>
      </c>
      <c r="K336" s="478" t="s">
        <v>419</v>
      </c>
      <c r="L336" s="479">
        <v>2</v>
      </c>
      <c r="M336" s="480"/>
      <c r="N336" s="481">
        <v>0</v>
      </c>
      <c r="O336" s="479">
        <v>0</v>
      </c>
      <c r="P336" s="482">
        <v>123.96</v>
      </c>
      <c r="Q336" s="479">
        <v>3.4</v>
      </c>
      <c r="R336" s="481">
        <v>36.31</v>
      </c>
      <c r="S336" s="481">
        <v>0</v>
      </c>
      <c r="T336" s="480"/>
      <c r="U336" s="483">
        <v>0</v>
      </c>
      <c r="V336" s="483">
        <v>117140</v>
      </c>
      <c r="W336" s="91">
        <v>3226</v>
      </c>
      <c r="X336" s="479">
        <v>945</v>
      </c>
      <c r="Y336" s="479">
        <v>0</v>
      </c>
      <c r="Z336" s="91">
        <v>27904</v>
      </c>
    </row>
    <row r="337" spans="1:26" ht="12.75" x14ac:dyDescent="0.2">
      <c r="A337" s="474"/>
      <c r="B337" s="474"/>
      <c r="C337" s="475"/>
      <c r="D337" s="475"/>
      <c r="E337" s="475"/>
      <c r="F337" s="474"/>
      <c r="G337" s="475"/>
      <c r="H337" s="91"/>
      <c r="I337" s="477"/>
      <c r="J337" s="478"/>
      <c r="K337" s="478"/>
      <c r="L337" s="479"/>
      <c r="M337" s="480"/>
      <c r="N337" s="481"/>
      <c r="O337" s="479"/>
      <c r="P337" s="482"/>
      <c r="Q337" s="479"/>
      <c r="R337" s="481"/>
      <c r="S337" s="481"/>
      <c r="T337" s="480"/>
      <c r="U337" s="483"/>
      <c r="V337" s="483"/>
      <c r="W337" s="91"/>
      <c r="X337" s="91"/>
      <c r="Y337" s="91"/>
      <c r="Z337" s="91"/>
    </row>
    <row r="338" spans="1:26" ht="12.75" x14ac:dyDescent="0.2">
      <c r="A338" s="474" t="s">
        <v>1083</v>
      </c>
      <c r="B338" s="474" t="s">
        <v>356</v>
      </c>
      <c r="C338" s="475" t="s">
        <v>411</v>
      </c>
      <c r="D338" s="475">
        <v>9022</v>
      </c>
      <c r="E338" s="475">
        <v>90022</v>
      </c>
      <c r="F338" s="474" t="s">
        <v>427</v>
      </c>
      <c r="G338" s="475" t="s">
        <v>413</v>
      </c>
      <c r="H338" s="91">
        <v>12150996</v>
      </c>
      <c r="I338" s="477">
        <v>29</v>
      </c>
      <c r="J338" s="478" t="s">
        <v>415</v>
      </c>
      <c r="K338" s="478" t="s">
        <v>416</v>
      </c>
      <c r="L338" s="479">
        <v>5</v>
      </c>
      <c r="M338" s="480"/>
      <c r="N338" s="481">
        <v>0.78</v>
      </c>
      <c r="O338" s="479">
        <v>0.04</v>
      </c>
      <c r="P338" s="482">
        <v>61.36</v>
      </c>
      <c r="Q338" s="479">
        <v>3.5</v>
      </c>
      <c r="R338" s="481">
        <v>17.579999999999998</v>
      </c>
      <c r="S338" s="481">
        <v>5.16</v>
      </c>
      <c r="T338" s="480"/>
      <c r="U338" s="483">
        <v>17337</v>
      </c>
      <c r="V338" s="483">
        <v>392794</v>
      </c>
      <c r="W338" s="91">
        <v>22344</v>
      </c>
      <c r="X338" s="91">
        <v>6401</v>
      </c>
      <c r="Y338" s="91">
        <v>76091</v>
      </c>
      <c r="Z338" s="91">
        <v>48238</v>
      </c>
    </row>
    <row r="339" spans="1:26" ht="12.75" x14ac:dyDescent="0.2">
      <c r="A339" s="474" t="s">
        <v>1083</v>
      </c>
      <c r="B339" s="474" t="s">
        <v>356</v>
      </c>
      <c r="C339" s="475" t="s">
        <v>411</v>
      </c>
      <c r="D339" s="475">
        <v>9022</v>
      </c>
      <c r="E339" s="475">
        <v>90022</v>
      </c>
      <c r="F339" s="474" t="s">
        <v>427</v>
      </c>
      <c r="G339" s="475" t="s">
        <v>413</v>
      </c>
      <c r="H339" s="91">
        <v>12150996</v>
      </c>
      <c r="I339" s="477">
        <v>29</v>
      </c>
      <c r="J339" s="478" t="s">
        <v>420</v>
      </c>
      <c r="K339" s="478" t="s">
        <v>419</v>
      </c>
      <c r="L339" s="479">
        <v>24</v>
      </c>
      <c r="M339" s="480"/>
      <c r="N339" s="481">
        <v>0.83</v>
      </c>
      <c r="O339" s="479">
        <v>0.1</v>
      </c>
      <c r="P339" s="482">
        <v>125.34</v>
      </c>
      <c r="Q339" s="479">
        <v>15.4</v>
      </c>
      <c r="R339" s="481">
        <v>8.1300000000000008</v>
      </c>
      <c r="S339" s="481">
        <v>1.94</v>
      </c>
      <c r="T339" s="480"/>
      <c r="U339" s="483">
        <v>1219874</v>
      </c>
      <c r="V339" s="483">
        <v>11874195</v>
      </c>
      <c r="W339" s="91">
        <v>1461068</v>
      </c>
      <c r="X339" s="91">
        <v>94736</v>
      </c>
      <c r="Y339" s="91">
        <v>6132234</v>
      </c>
      <c r="Z339" s="91">
        <v>1052553</v>
      </c>
    </row>
    <row r="340" spans="1:26" ht="12.75" x14ac:dyDescent="0.2">
      <c r="A340" s="474"/>
      <c r="B340" s="474"/>
      <c r="C340" s="475"/>
      <c r="D340" s="475"/>
      <c r="E340" s="475"/>
      <c r="F340" s="474"/>
      <c r="G340" s="475"/>
      <c r="H340" s="91"/>
      <c r="I340" s="477"/>
      <c r="J340" s="478"/>
      <c r="K340" s="478"/>
      <c r="L340" s="479"/>
      <c r="M340" s="480"/>
      <c r="N340" s="481"/>
      <c r="O340" s="479"/>
      <c r="P340" s="482"/>
      <c r="Q340" s="479"/>
      <c r="R340" s="481"/>
      <c r="S340" s="481"/>
      <c r="T340" s="480"/>
      <c r="U340" s="483"/>
      <c r="V340" s="483"/>
      <c r="W340" s="91"/>
      <c r="X340" s="91"/>
      <c r="Y340" s="91"/>
      <c r="Z340" s="91"/>
    </row>
    <row r="341" spans="1:26" ht="12.75" x14ac:dyDescent="0.2">
      <c r="A341" s="474" t="s">
        <v>316</v>
      </c>
      <c r="B341" s="474" t="s">
        <v>95</v>
      </c>
      <c r="C341" s="475" t="s">
        <v>411</v>
      </c>
      <c r="D341" s="475">
        <v>9014</v>
      </c>
      <c r="E341" s="475">
        <v>90014</v>
      </c>
      <c r="F341" s="474" t="s">
        <v>412</v>
      </c>
      <c r="G341" s="475" t="s">
        <v>413</v>
      </c>
      <c r="H341" s="91">
        <v>3281212</v>
      </c>
      <c r="I341" s="477">
        <v>794</v>
      </c>
      <c r="J341" s="478" t="s">
        <v>420</v>
      </c>
      <c r="K341" s="478" t="s">
        <v>419</v>
      </c>
      <c r="L341" s="479">
        <v>443</v>
      </c>
      <c r="M341" s="480"/>
      <c r="N341" s="481">
        <v>1.2</v>
      </c>
      <c r="O341" s="479">
        <v>0.16</v>
      </c>
      <c r="P341" s="482">
        <v>195.01</v>
      </c>
      <c r="Q341" s="479">
        <v>25.8</v>
      </c>
      <c r="R341" s="481">
        <v>7.56</v>
      </c>
      <c r="S341" s="481">
        <v>2.2999999999999998</v>
      </c>
      <c r="T341" s="480"/>
      <c r="U341" s="483">
        <v>59162328</v>
      </c>
      <c r="V341" s="483">
        <v>372030019</v>
      </c>
      <c r="W341" s="91">
        <v>49214076</v>
      </c>
      <c r="X341" s="91">
        <v>1907795</v>
      </c>
      <c r="Y341" s="91">
        <v>161462049</v>
      </c>
      <c r="Z341" s="91">
        <v>18774173</v>
      </c>
    </row>
    <row r="342" spans="1:26" ht="12.75" x14ac:dyDescent="0.2">
      <c r="A342" s="474" t="s">
        <v>316</v>
      </c>
      <c r="B342" s="474" t="s">
        <v>95</v>
      </c>
      <c r="C342" s="475" t="s">
        <v>411</v>
      </c>
      <c r="D342" s="475">
        <v>9014</v>
      </c>
      <c r="E342" s="475">
        <v>90014</v>
      </c>
      <c r="F342" s="474" t="s">
        <v>412</v>
      </c>
      <c r="G342" s="475" t="s">
        <v>413</v>
      </c>
      <c r="H342" s="91">
        <v>3281212</v>
      </c>
      <c r="I342" s="477">
        <v>794</v>
      </c>
      <c r="J342" s="478" t="s">
        <v>415</v>
      </c>
      <c r="K342" s="478" t="s">
        <v>416</v>
      </c>
      <c r="L342" s="479">
        <v>216</v>
      </c>
      <c r="M342" s="480"/>
      <c r="N342" s="481">
        <v>3.79</v>
      </c>
      <c r="O342" s="479">
        <v>7.0000000000000007E-2</v>
      </c>
      <c r="P342" s="482">
        <v>96.92</v>
      </c>
      <c r="Q342" s="479">
        <v>1.8</v>
      </c>
      <c r="R342" s="481">
        <v>53.27</v>
      </c>
      <c r="S342" s="481">
        <v>5.79</v>
      </c>
      <c r="T342" s="480"/>
      <c r="U342" s="483">
        <v>2917515</v>
      </c>
      <c r="V342" s="483">
        <v>41056241</v>
      </c>
      <c r="W342" s="91">
        <v>770782</v>
      </c>
      <c r="X342" s="91">
        <v>423608</v>
      </c>
      <c r="Y342" s="91">
        <v>7095706</v>
      </c>
      <c r="Z342" s="91">
        <v>6187208</v>
      </c>
    </row>
    <row r="343" spans="1:26" ht="12.75" x14ac:dyDescent="0.2">
      <c r="A343" s="474" t="s">
        <v>316</v>
      </c>
      <c r="B343" s="474" t="s">
        <v>95</v>
      </c>
      <c r="C343" s="475" t="s">
        <v>411</v>
      </c>
      <c r="D343" s="475">
        <v>9014</v>
      </c>
      <c r="E343" s="475">
        <v>90014</v>
      </c>
      <c r="F343" s="474" t="s">
        <v>412</v>
      </c>
      <c r="G343" s="475" t="s">
        <v>413</v>
      </c>
      <c r="H343" s="91">
        <v>3281212</v>
      </c>
      <c r="I343" s="477">
        <v>794</v>
      </c>
      <c r="J343" s="478" t="s">
        <v>420</v>
      </c>
      <c r="K343" s="478" t="s">
        <v>416</v>
      </c>
      <c r="L343" s="479">
        <v>14</v>
      </c>
      <c r="M343" s="480"/>
      <c r="N343" s="481">
        <v>2.41</v>
      </c>
      <c r="O343" s="479">
        <v>0.22</v>
      </c>
      <c r="P343" s="482">
        <v>102.17</v>
      </c>
      <c r="Q343" s="479">
        <v>9.1</v>
      </c>
      <c r="R343" s="481">
        <v>11.19</v>
      </c>
      <c r="S343" s="481">
        <v>0.86</v>
      </c>
      <c r="T343" s="480"/>
      <c r="U343" s="483">
        <v>625273</v>
      </c>
      <c r="V343" s="483">
        <v>2900898</v>
      </c>
      <c r="W343" s="91">
        <v>259318</v>
      </c>
      <c r="X343" s="91">
        <v>28394</v>
      </c>
      <c r="Y343" s="91">
        <v>3371244</v>
      </c>
      <c r="Z343" s="91">
        <v>445005</v>
      </c>
    </row>
    <row r="344" spans="1:26" ht="12.75" x14ac:dyDescent="0.2">
      <c r="A344" s="474" t="s">
        <v>316</v>
      </c>
      <c r="B344" s="474" t="s">
        <v>95</v>
      </c>
      <c r="C344" s="475" t="s">
        <v>411</v>
      </c>
      <c r="D344" s="475">
        <v>9014</v>
      </c>
      <c r="E344" s="475">
        <v>90014</v>
      </c>
      <c r="F344" s="474" t="s">
        <v>412</v>
      </c>
      <c r="G344" s="475" t="s">
        <v>413</v>
      </c>
      <c r="H344" s="91">
        <v>3281212</v>
      </c>
      <c r="I344" s="477">
        <v>794</v>
      </c>
      <c r="J344" s="478" t="s">
        <v>424</v>
      </c>
      <c r="K344" s="478" t="s">
        <v>419</v>
      </c>
      <c r="L344" s="479">
        <v>121</v>
      </c>
      <c r="M344" s="480"/>
      <c r="N344" s="481">
        <v>2.4900000000000002</v>
      </c>
      <c r="O344" s="479">
        <v>0.23</v>
      </c>
      <c r="P344" s="482">
        <v>278.66000000000003</v>
      </c>
      <c r="Q344" s="479">
        <v>25.3</v>
      </c>
      <c r="R344" s="481">
        <v>11</v>
      </c>
      <c r="S344" s="481">
        <v>0.79</v>
      </c>
      <c r="T344" s="480"/>
      <c r="U344" s="483">
        <v>6346883</v>
      </c>
      <c r="V344" s="483">
        <v>28002256</v>
      </c>
      <c r="W344" s="91">
        <v>2545674</v>
      </c>
      <c r="X344" s="91">
        <v>100488</v>
      </c>
      <c r="Y344" s="91">
        <v>35370072</v>
      </c>
      <c r="Z344" s="91">
        <v>1653436</v>
      </c>
    </row>
    <row r="345" spans="1:26" ht="12.75" x14ac:dyDescent="0.2">
      <c r="A345" s="474" t="s">
        <v>93</v>
      </c>
      <c r="B345" s="474" t="s">
        <v>95</v>
      </c>
      <c r="C345" s="475" t="s">
        <v>411</v>
      </c>
      <c r="D345" s="475">
        <v>9003</v>
      </c>
      <c r="E345" s="475">
        <v>90003</v>
      </c>
      <c r="F345" s="474" t="s">
        <v>412</v>
      </c>
      <c r="G345" s="475" t="s">
        <v>413</v>
      </c>
      <c r="H345" s="91">
        <v>3281212</v>
      </c>
      <c r="I345" s="477">
        <v>566</v>
      </c>
      <c r="J345" s="478" t="s">
        <v>439</v>
      </c>
      <c r="K345" s="478" t="s">
        <v>419</v>
      </c>
      <c r="L345" s="479">
        <v>7</v>
      </c>
      <c r="M345" s="480"/>
      <c r="N345" s="481">
        <v>3.03</v>
      </c>
      <c r="O345" s="479">
        <v>0.51</v>
      </c>
      <c r="P345" s="482">
        <v>582.16999999999996</v>
      </c>
      <c r="Q345" s="479">
        <v>98.4</v>
      </c>
      <c r="R345" s="481">
        <v>5.91</v>
      </c>
      <c r="S345" s="481">
        <v>0.84</v>
      </c>
      <c r="T345" s="480"/>
      <c r="U345" s="483">
        <v>627937</v>
      </c>
      <c r="V345" s="483">
        <v>1227804</v>
      </c>
      <c r="W345" s="91">
        <v>207580</v>
      </c>
      <c r="X345" s="91">
        <v>2109</v>
      </c>
      <c r="Y345" s="91">
        <v>1463888</v>
      </c>
      <c r="Z345" s="91">
        <v>63934</v>
      </c>
    </row>
    <row r="346" spans="1:26" ht="12.75" x14ac:dyDescent="0.2">
      <c r="A346" s="474" t="s">
        <v>93</v>
      </c>
      <c r="B346" s="474" t="s">
        <v>95</v>
      </c>
      <c r="C346" s="475" t="s">
        <v>411</v>
      </c>
      <c r="D346" s="475">
        <v>9003</v>
      </c>
      <c r="E346" s="475">
        <v>90003</v>
      </c>
      <c r="F346" s="474" t="s">
        <v>412</v>
      </c>
      <c r="G346" s="475" t="s">
        <v>413</v>
      </c>
      <c r="H346" s="91">
        <v>3281212</v>
      </c>
      <c r="I346" s="477">
        <v>566</v>
      </c>
      <c r="J346" s="478" t="s">
        <v>452</v>
      </c>
      <c r="K346" s="478" t="s">
        <v>419</v>
      </c>
      <c r="L346" s="479">
        <v>556</v>
      </c>
      <c r="M346" s="480"/>
      <c r="N346" s="481">
        <v>3.71</v>
      </c>
      <c r="O346" s="479">
        <v>0.74</v>
      </c>
      <c r="P346" s="482">
        <v>294.2</v>
      </c>
      <c r="Q346" s="479">
        <v>58.4</v>
      </c>
      <c r="R346" s="481">
        <v>5.04</v>
      </c>
      <c r="S346" s="481">
        <v>0.36</v>
      </c>
      <c r="T346" s="480"/>
      <c r="U346" s="483">
        <v>474796843</v>
      </c>
      <c r="V346" s="483">
        <v>644126076</v>
      </c>
      <c r="W346" s="91">
        <v>127874512</v>
      </c>
      <c r="X346" s="91">
        <v>2189422</v>
      </c>
      <c r="Y346" s="91">
        <v>1784699309</v>
      </c>
      <c r="Z346" s="91">
        <v>77291768</v>
      </c>
    </row>
    <row r="347" spans="1:26" ht="12.75" x14ac:dyDescent="0.2">
      <c r="A347" s="474" t="s">
        <v>93</v>
      </c>
      <c r="B347" s="474" t="s">
        <v>95</v>
      </c>
      <c r="C347" s="475" t="s">
        <v>411</v>
      </c>
      <c r="D347" s="475">
        <v>9003</v>
      </c>
      <c r="E347" s="475">
        <v>90003</v>
      </c>
      <c r="F347" s="474" t="s">
        <v>412</v>
      </c>
      <c r="G347" s="475" t="s">
        <v>413</v>
      </c>
      <c r="H347" s="91">
        <v>3281212</v>
      </c>
      <c r="I347" s="477">
        <v>566</v>
      </c>
      <c r="J347" s="478" t="s">
        <v>453</v>
      </c>
      <c r="K347" s="478" t="s">
        <v>416</v>
      </c>
      <c r="L347" s="479">
        <v>3</v>
      </c>
      <c r="M347" s="480"/>
      <c r="N347" s="481">
        <v>5.63</v>
      </c>
      <c r="O347" s="479">
        <v>0.74</v>
      </c>
      <c r="P347" s="482">
        <v>367.2</v>
      </c>
      <c r="Q347" s="479">
        <v>48.2</v>
      </c>
      <c r="R347" s="481">
        <v>7.61</v>
      </c>
      <c r="S347" s="481">
        <v>2.39</v>
      </c>
      <c r="T347" s="480"/>
      <c r="U347" s="483">
        <v>5420678</v>
      </c>
      <c r="V347" s="483">
        <v>7326356</v>
      </c>
      <c r="W347" s="91">
        <v>962251</v>
      </c>
      <c r="X347" s="91">
        <v>19952</v>
      </c>
      <c r="Y347" s="91">
        <v>3059958</v>
      </c>
      <c r="Z347" s="91">
        <v>393291</v>
      </c>
    </row>
    <row r="348" spans="1:26" ht="12.75" x14ac:dyDescent="0.2">
      <c r="A348" s="474"/>
      <c r="B348" s="474"/>
      <c r="C348" s="475"/>
      <c r="D348" s="475"/>
      <c r="E348" s="475"/>
      <c r="F348" s="474"/>
      <c r="G348" s="475"/>
      <c r="H348" s="91"/>
      <c r="I348" s="477"/>
      <c r="J348" s="478"/>
      <c r="K348" s="478"/>
      <c r="L348" s="479"/>
      <c r="M348" s="480"/>
      <c r="N348" s="481"/>
      <c r="O348" s="479"/>
      <c r="P348" s="482"/>
      <c r="Q348" s="479"/>
      <c r="R348" s="481"/>
      <c r="S348" s="481"/>
      <c r="T348" s="480"/>
      <c r="U348" s="483"/>
      <c r="V348" s="483"/>
      <c r="W348" s="91"/>
      <c r="X348" s="91"/>
      <c r="Y348" s="91"/>
      <c r="Z348" s="91"/>
    </row>
    <row r="349" spans="1:26" ht="12.75" x14ac:dyDescent="0.2">
      <c r="A349" s="474" t="s">
        <v>433</v>
      </c>
      <c r="B349" s="474" t="s">
        <v>434</v>
      </c>
      <c r="C349" s="475" t="s">
        <v>411</v>
      </c>
      <c r="D349" s="475">
        <v>9030</v>
      </c>
      <c r="E349" s="475">
        <v>90030</v>
      </c>
      <c r="F349" s="474" t="s">
        <v>412</v>
      </c>
      <c r="G349" s="475" t="s">
        <v>413</v>
      </c>
      <c r="H349" s="91">
        <v>2956746</v>
      </c>
      <c r="I349" s="477">
        <v>233</v>
      </c>
      <c r="J349" s="478" t="s">
        <v>439</v>
      </c>
      <c r="K349" s="478" t="s">
        <v>416</v>
      </c>
      <c r="L349" s="479">
        <v>8</v>
      </c>
      <c r="M349" s="480"/>
      <c r="N349" s="481">
        <v>1.0900000000000001</v>
      </c>
      <c r="O349" s="479">
        <v>0.14000000000000001</v>
      </c>
      <c r="P349" s="482">
        <v>608.03</v>
      </c>
      <c r="Q349" s="479">
        <v>77.900000000000006</v>
      </c>
      <c r="R349" s="481">
        <v>7.81</v>
      </c>
      <c r="S349" s="481">
        <v>0.91</v>
      </c>
      <c r="T349" s="480"/>
      <c r="U349" s="483">
        <v>2750014</v>
      </c>
      <c r="V349" s="483">
        <v>19770818</v>
      </c>
      <c r="W349" s="91">
        <v>2532731</v>
      </c>
      <c r="X349" s="91">
        <v>32516</v>
      </c>
      <c r="Y349" s="91">
        <v>21730491</v>
      </c>
      <c r="Z349" s="91">
        <v>710981</v>
      </c>
    </row>
    <row r="350" spans="1:26" ht="12.75" x14ac:dyDescent="0.2">
      <c r="A350" s="474" t="s">
        <v>433</v>
      </c>
      <c r="B350" s="474" t="s">
        <v>434</v>
      </c>
      <c r="C350" s="475" t="s">
        <v>411</v>
      </c>
      <c r="D350" s="475">
        <v>9030</v>
      </c>
      <c r="E350" s="475">
        <v>90030</v>
      </c>
      <c r="F350" s="474" t="s">
        <v>412</v>
      </c>
      <c r="G350" s="475" t="s">
        <v>413</v>
      </c>
      <c r="H350" s="91">
        <v>2956746</v>
      </c>
      <c r="I350" s="477">
        <v>233</v>
      </c>
      <c r="J350" s="478" t="s">
        <v>415</v>
      </c>
      <c r="K350" s="478" t="s">
        <v>416</v>
      </c>
      <c r="L350" s="479">
        <v>55</v>
      </c>
      <c r="M350" s="480"/>
      <c r="N350" s="481">
        <v>4.0199999999999996</v>
      </c>
      <c r="O350" s="479">
        <v>7.0000000000000007E-2</v>
      </c>
      <c r="P350" s="482">
        <v>87.33</v>
      </c>
      <c r="Q350" s="479">
        <v>1.6</v>
      </c>
      <c r="R350" s="481">
        <v>54.19</v>
      </c>
      <c r="S350" s="481">
        <v>4.82</v>
      </c>
      <c r="T350" s="480"/>
      <c r="U350" s="483">
        <v>754843</v>
      </c>
      <c r="V350" s="483">
        <v>10186310</v>
      </c>
      <c r="W350" s="91">
        <v>187965</v>
      </c>
      <c r="X350" s="91">
        <v>116638</v>
      </c>
      <c r="Y350" s="91">
        <v>2111383</v>
      </c>
      <c r="Z350" s="91">
        <v>1826204</v>
      </c>
    </row>
    <row r="351" spans="1:26" ht="12.75" x14ac:dyDescent="0.2">
      <c r="A351" s="474" t="s">
        <v>433</v>
      </c>
      <c r="B351" s="474" t="s">
        <v>434</v>
      </c>
      <c r="C351" s="475" t="s">
        <v>411</v>
      </c>
      <c r="D351" s="475">
        <v>9030</v>
      </c>
      <c r="E351" s="475">
        <v>90030</v>
      </c>
      <c r="F351" s="474" t="s">
        <v>412</v>
      </c>
      <c r="G351" s="475" t="s">
        <v>413</v>
      </c>
      <c r="H351" s="91">
        <v>2956746</v>
      </c>
      <c r="I351" s="477">
        <v>233</v>
      </c>
      <c r="J351" s="478" t="s">
        <v>435</v>
      </c>
      <c r="K351" s="478" t="s">
        <v>416</v>
      </c>
      <c r="L351" s="479">
        <v>24</v>
      </c>
      <c r="M351" s="480"/>
      <c r="N351" s="481">
        <v>3.5</v>
      </c>
      <c r="O351" s="479">
        <v>0.3</v>
      </c>
      <c r="P351" s="482">
        <v>477.52</v>
      </c>
      <c r="Q351" s="479">
        <v>41.2</v>
      </c>
      <c r="R351" s="481">
        <v>11.58</v>
      </c>
      <c r="S351" s="481">
        <v>0.44</v>
      </c>
      <c r="T351" s="480"/>
      <c r="U351" s="483">
        <v>5014818</v>
      </c>
      <c r="V351" s="483">
        <v>16592479</v>
      </c>
      <c r="W351" s="91">
        <v>1433125</v>
      </c>
      <c r="X351" s="91">
        <v>34747</v>
      </c>
      <c r="Y351" s="91">
        <v>37902707</v>
      </c>
      <c r="Z351" s="91">
        <v>1376954</v>
      </c>
    </row>
    <row r="352" spans="1:26" ht="12.75" x14ac:dyDescent="0.2">
      <c r="A352" s="474" t="s">
        <v>433</v>
      </c>
      <c r="B352" s="474" t="s">
        <v>434</v>
      </c>
      <c r="C352" s="475" t="s">
        <v>411</v>
      </c>
      <c r="D352" s="475">
        <v>9030</v>
      </c>
      <c r="E352" s="475">
        <v>90030</v>
      </c>
      <c r="F352" s="474" t="s">
        <v>412</v>
      </c>
      <c r="G352" s="475" t="s">
        <v>413</v>
      </c>
      <c r="H352" s="91">
        <v>2956746</v>
      </c>
      <c r="I352" s="477">
        <v>233</v>
      </c>
      <c r="J352" s="478" t="s">
        <v>420</v>
      </c>
      <c r="K352" s="478" t="s">
        <v>416</v>
      </c>
      <c r="L352" s="479">
        <v>146</v>
      </c>
      <c r="M352" s="480"/>
      <c r="N352" s="481">
        <v>1.02</v>
      </c>
      <c r="O352" s="479">
        <v>0.14000000000000001</v>
      </c>
      <c r="P352" s="482">
        <v>100.55</v>
      </c>
      <c r="Q352" s="479">
        <v>14</v>
      </c>
      <c r="R352" s="481">
        <v>7.17</v>
      </c>
      <c r="S352" s="481">
        <v>1.67</v>
      </c>
      <c r="T352" s="480"/>
      <c r="U352" s="483">
        <v>6633740</v>
      </c>
      <c r="V352" s="483">
        <v>46639573</v>
      </c>
      <c r="W352" s="91">
        <v>6508713</v>
      </c>
      <c r="X352" s="91">
        <v>463855</v>
      </c>
      <c r="Y352" s="91">
        <v>28003119</v>
      </c>
      <c r="Z352" s="91">
        <v>5456012</v>
      </c>
    </row>
    <row r="353" spans="1:26" ht="12.75" x14ac:dyDescent="0.2">
      <c r="A353" s="474"/>
      <c r="B353" s="474"/>
      <c r="C353" s="475"/>
      <c r="D353" s="475"/>
      <c r="E353" s="475"/>
      <c r="F353" s="474"/>
      <c r="G353" s="475"/>
      <c r="H353" s="479"/>
      <c r="I353" s="477"/>
      <c r="J353" s="478"/>
      <c r="K353" s="478"/>
      <c r="L353" s="479"/>
      <c r="M353" s="480"/>
      <c r="N353" s="481"/>
      <c r="O353" s="479"/>
      <c r="P353" s="482"/>
      <c r="Q353" s="479"/>
      <c r="R353" s="481"/>
      <c r="S353" s="481"/>
      <c r="T353" s="480"/>
      <c r="U353" s="483"/>
      <c r="V353" s="483"/>
      <c r="W353" s="91"/>
      <c r="X353" s="91"/>
      <c r="Y353" s="479"/>
      <c r="Z353" s="91"/>
    </row>
    <row r="354" spans="1:26" ht="12.75" x14ac:dyDescent="0.2">
      <c r="A354" s="474" t="s">
        <v>1084</v>
      </c>
      <c r="B354" s="474" t="s">
        <v>1085</v>
      </c>
      <c r="C354" s="475" t="s">
        <v>411</v>
      </c>
      <c r="D354" s="475" t="s">
        <v>1086</v>
      </c>
      <c r="E354" s="475" t="s">
        <v>1087</v>
      </c>
      <c r="F354" s="474" t="s">
        <v>427</v>
      </c>
      <c r="G354" s="475" t="s">
        <v>864</v>
      </c>
      <c r="H354" s="479">
        <v>0</v>
      </c>
      <c r="I354" s="477">
        <v>2</v>
      </c>
      <c r="J354" s="478" t="s">
        <v>420</v>
      </c>
      <c r="K354" s="478" t="s">
        <v>419</v>
      </c>
      <c r="L354" s="479">
        <v>2</v>
      </c>
      <c r="M354" s="480"/>
      <c r="N354" s="481">
        <v>1.58</v>
      </c>
      <c r="O354" s="479">
        <v>0.16</v>
      </c>
      <c r="P354" s="482">
        <v>109.99</v>
      </c>
      <c r="Q354" s="479">
        <v>11.2</v>
      </c>
      <c r="R354" s="481">
        <v>9.82</v>
      </c>
      <c r="S354" s="481">
        <v>0</v>
      </c>
      <c r="T354" s="480"/>
      <c r="U354" s="483">
        <v>139740</v>
      </c>
      <c r="V354" s="483">
        <v>866061</v>
      </c>
      <c r="W354" s="91">
        <v>88236</v>
      </c>
      <c r="X354" s="91">
        <v>7874</v>
      </c>
      <c r="Y354" s="479">
        <v>0</v>
      </c>
      <c r="Z354" s="91">
        <v>99620</v>
      </c>
    </row>
    <row r="355" spans="1:26" ht="12.75" x14ac:dyDescent="0.2">
      <c r="A355" s="474"/>
      <c r="B355" s="474"/>
      <c r="C355" s="475"/>
      <c r="D355" s="475"/>
      <c r="E355" s="475"/>
      <c r="F355" s="474"/>
      <c r="G355" s="475"/>
      <c r="H355" s="91"/>
      <c r="I355" s="486"/>
      <c r="J355" s="478"/>
      <c r="K355" s="478"/>
      <c r="L355" s="479"/>
      <c r="M355" s="480"/>
      <c r="N355" s="481"/>
      <c r="O355" s="479"/>
      <c r="P355" s="482"/>
      <c r="Q355" s="479"/>
      <c r="R355" s="481"/>
      <c r="S355" s="481"/>
      <c r="T355" s="480"/>
      <c r="U355" s="483"/>
      <c r="V355" s="483"/>
      <c r="W355" s="91"/>
      <c r="X355" s="91"/>
      <c r="Y355" s="91"/>
      <c r="Z355" s="91"/>
    </row>
    <row r="356" spans="1:26" ht="12.75" x14ac:dyDescent="0.2">
      <c r="A356" s="474" t="s">
        <v>508</v>
      </c>
      <c r="B356" s="474" t="s">
        <v>342</v>
      </c>
      <c r="C356" s="475" t="s">
        <v>411</v>
      </c>
      <c r="D356" s="475">
        <v>9036</v>
      </c>
      <c r="E356" s="475">
        <v>90036</v>
      </c>
      <c r="F356" s="474" t="s">
        <v>412</v>
      </c>
      <c r="G356" s="475" t="s">
        <v>413</v>
      </c>
      <c r="H356" s="91">
        <v>12150996</v>
      </c>
      <c r="I356" s="486">
        <v>1495</v>
      </c>
      <c r="J356" s="478" t="s">
        <v>417</v>
      </c>
      <c r="K356" s="478" t="s">
        <v>416</v>
      </c>
      <c r="L356" s="479">
        <v>93</v>
      </c>
      <c r="M356" s="480"/>
      <c r="N356" s="481">
        <v>3.38</v>
      </c>
      <c r="O356" s="479">
        <v>0.26</v>
      </c>
      <c r="P356" s="482">
        <v>64.959999999999994</v>
      </c>
      <c r="Q356" s="479">
        <v>5</v>
      </c>
      <c r="R356" s="481">
        <v>12.87</v>
      </c>
      <c r="S356" s="481">
        <v>4.1900000000000004</v>
      </c>
      <c r="T356" s="480"/>
      <c r="U356" s="483">
        <v>530687</v>
      </c>
      <c r="V356" s="483">
        <v>2023702</v>
      </c>
      <c r="W356" s="91">
        <v>157185</v>
      </c>
      <c r="X356" s="91">
        <v>31155</v>
      </c>
      <c r="Y356" s="91">
        <v>482572</v>
      </c>
      <c r="Z356" s="91">
        <v>451901</v>
      </c>
    </row>
    <row r="357" spans="1:26" ht="12.75" x14ac:dyDescent="0.2">
      <c r="A357" s="474" t="s">
        <v>508</v>
      </c>
      <c r="B357" s="474" t="s">
        <v>342</v>
      </c>
      <c r="C357" s="475" t="s">
        <v>411</v>
      </c>
      <c r="D357" s="475">
        <v>9036</v>
      </c>
      <c r="E357" s="475">
        <v>90036</v>
      </c>
      <c r="F357" s="474" t="s">
        <v>412</v>
      </c>
      <c r="G357" s="475" t="s">
        <v>413</v>
      </c>
      <c r="H357" s="91">
        <v>12150996</v>
      </c>
      <c r="I357" s="486">
        <v>1495</v>
      </c>
      <c r="J357" s="478" t="s">
        <v>424</v>
      </c>
      <c r="K357" s="478" t="s">
        <v>419</v>
      </c>
      <c r="L357" s="479">
        <v>6</v>
      </c>
      <c r="M357" s="480"/>
      <c r="N357" s="481">
        <v>1.53</v>
      </c>
      <c r="O357" s="479">
        <v>0.11</v>
      </c>
      <c r="P357" s="482">
        <v>167.33</v>
      </c>
      <c r="Q357" s="479">
        <v>11.8</v>
      </c>
      <c r="R357" s="481">
        <v>14.17</v>
      </c>
      <c r="S357" s="481">
        <v>0.69</v>
      </c>
      <c r="T357" s="480"/>
      <c r="U357" s="483">
        <v>163658</v>
      </c>
      <c r="V357" s="483">
        <v>1513458</v>
      </c>
      <c r="W357" s="91">
        <v>106831</v>
      </c>
      <c r="X357" s="91">
        <v>9045</v>
      </c>
      <c r="Y357" s="91">
        <v>2190498</v>
      </c>
      <c r="Z357" s="91">
        <v>216160</v>
      </c>
    </row>
    <row r="358" spans="1:26" ht="12.75" x14ac:dyDescent="0.2">
      <c r="A358" s="474" t="s">
        <v>508</v>
      </c>
      <c r="B358" s="474" t="s">
        <v>342</v>
      </c>
      <c r="C358" s="475" t="s">
        <v>411</v>
      </c>
      <c r="D358" s="475">
        <v>9036</v>
      </c>
      <c r="E358" s="475">
        <v>90036</v>
      </c>
      <c r="F358" s="474" t="s">
        <v>412</v>
      </c>
      <c r="G358" s="475" t="s">
        <v>413</v>
      </c>
      <c r="H358" s="91">
        <v>12150996</v>
      </c>
      <c r="I358" s="486">
        <v>1495</v>
      </c>
      <c r="J358" s="478" t="s">
        <v>438</v>
      </c>
      <c r="K358" s="478" t="s">
        <v>416</v>
      </c>
      <c r="L358" s="479">
        <v>546</v>
      </c>
      <c r="M358" s="480"/>
      <c r="N358" s="481">
        <v>4.7699999999999996</v>
      </c>
      <c r="O358" s="479">
        <v>1</v>
      </c>
      <c r="P358" s="482">
        <v>25.1</v>
      </c>
      <c r="Q358" s="479">
        <v>5.2</v>
      </c>
      <c r="R358" s="481">
        <v>4.79</v>
      </c>
      <c r="S358" s="481">
        <v>0.14000000000000001</v>
      </c>
      <c r="T358" s="480"/>
      <c r="U358" s="483">
        <v>6116817</v>
      </c>
      <c r="V358" s="483">
        <v>6145300</v>
      </c>
      <c r="W358" s="91">
        <v>1281733</v>
      </c>
      <c r="X358" s="91">
        <v>244825</v>
      </c>
      <c r="Y358" s="91">
        <v>43993911</v>
      </c>
      <c r="Z358" s="91">
        <v>9209531</v>
      </c>
    </row>
    <row r="359" spans="1:26" ht="12.75" x14ac:dyDescent="0.2">
      <c r="A359" s="474" t="s">
        <v>508</v>
      </c>
      <c r="B359" s="474" t="s">
        <v>342</v>
      </c>
      <c r="C359" s="475" t="s">
        <v>411</v>
      </c>
      <c r="D359" s="475">
        <v>9036</v>
      </c>
      <c r="E359" s="475">
        <v>90036</v>
      </c>
      <c r="F359" s="474" t="s">
        <v>412</v>
      </c>
      <c r="G359" s="475" t="s">
        <v>413</v>
      </c>
      <c r="H359" s="91">
        <v>12150996</v>
      </c>
      <c r="I359" s="486">
        <v>1495</v>
      </c>
      <c r="J359" s="478" t="s">
        <v>415</v>
      </c>
      <c r="K359" s="478" t="s">
        <v>416</v>
      </c>
      <c r="L359" s="479">
        <v>401</v>
      </c>
      <c r="M359" s="480"/>
      <c r="N359" s="481">
        <v>4.4400000000000004</v>
      </c>
      <c r="O359" s="479">
        <v>0.09</v>
      </c>
      <c r="P359" s="482">
        <v>101.99</v>
      </c>
      <c r="Q359" s="479">
        <v>2.1</v>
      </c>
      <c r="R359" s="481">
        <v>48.84</v>
      </c>
      <c r="S359" s="481">
        <v>4.3899999999999997</v>
      </c>
      <c r="T359" s="480"/>
      <c r="U359" s="483">
        <v>6610251</v>
      </c>
      <c r="V359" s="483">
        <v>72775552</v>
      </c>
      <c r="W359" s="91">
        <v>1490193</v>
      </c>
      <c r="X359" s="91">
        <v>713591</v>
      </c>
      <c r="Y359" s="91">
        <v>16571985</v>
      </c>
      <c r="Z359" s="91">
        <v>11517869</v>
      </c>
    </row>
    <row r="360" spans="1:26" ht="12.75" x14ac:dyDescent="0.2">
      <c r="A360" s="474" t="s">
        <v>508</v>
      </c>
      <c r="B360" s="474" t="s">
        <v>342</v>
      </c>
      <c r="C360" s="475" t="s">
        <v>411</v>
      </c>
      <c r="D360" s="475">
        <v>9036</v>
      </c>
      <c r="E360" s="475">
        <v>90036</v>
      </c>
      <c r="F360" s="474" t="s">
        <v>412</v>
      </c>
      <c r="G360" s="475" t="s">
        <v>413</v>
      </c>
      <c r="H360" s="91">
        <v>12150996</v>
      </c>
      <c r="I360" s="486">
        <v>1495</v>
      </c>
      <c r="J360" s="478" t="s">
        <v>420</v>
      </c>
      <c r="K360" s="478" t="s">
        <v>419</v>
      </c>
      <c r="L360" s="479">
        <v>234</v>
      </c>
      <c r="M360" s="480"/>
      <c r="N360" s="481">
        <v>1.1000000000000001</v>
      </c>
      <c r="O360" s="479">
        <v>0.24</v>
      </c>
      <c r="P360" s="482">
        <v>132.80000000000001</v>
      </c>
      <c r="Q360" s="479">
        <v>28.4</v>
      </c>
      <c r="R360" s="481">
        <v>4.67</v>
      </c>
      <c r="S360" s="481">
        <v>1.22</v>
      </c>
      <c r="T360" s="480"/>
      <c r="U360" s="483">
        <v>29666932</v>
      </c>
      <c r="V360" s="483">
        <v>125763540</v>
      </c>
      <c r="W360" s="91">
        <v>26928446</v>
      </c>
      <c r="X360" s="91">
        <v>946984</v>
      </c>
      <c r="Y360" s="91">
        <v>103488637</v>
      </c>
      <c r="Z360" s="91">
        <v>11096815</v>
      </c>
    </row>
    <row r="361" spans="1:26" ht="12.75" x14ac:dyDescent="0.2">
      <c r="A361" s="474" t="s">
        <v>508</v>
      </c>
      <c r="B361" s="474" t="s">
        <v>342</v>
      </c>
      <c r="C361" s="475" t="s">
        <v>411</v>
      </c>
      <c r="D361" s="475">
        <v>9036</v>
      </c>
      <c r="E361" s="475">
        <v>90036</v>
      </c>
      <c r="F361" s="474" t="s">
        <v>412</v>
      </c>
      <c r="G361" s="475" t="s">
        <v>413</v>
      </c>
      <c r="H361" s="91">
        <v>12150996</v>
      </c>
      <c r="I361" s="486">
        <v>1495</v>
      </c>
      <c r="J361" s="478" t="s">
        <v>424</v>
      </c>
      <c r="K361" s="478" t="s">
        <v>416</v>
      </c>
      <c r="L361" s="479">
        <v>21</v>
      </c>
      <c r="M361" s="480"/>
      <c r="N361" s="481">
        <v>1.31</v>
      </c>
      <c r="O361" s="479">
        <v>7.0000000000000007E-2</v>
      </c>
      <c r="P361" s="482">
        <v>115.39</v>
      </c>
      <c r="Q361" s="479">
        <v>5.8</v>
      </c>
      <c r="R361" s="481">
        <v>19.82</v>
      </c>
      <c r="S361" s="481">
        <v>1.0900000000000001</v>
      </c>
      <c r="T361" s="480"/>
      <c r="U361" s="483">
        <v>143582</v>
      </c>
      <c r="V361" s="483">
        <v>2178937</v>
      </c>
      <c r="W361" s="91">
        <v>109928</v>
      </c>
      <c r="X361" s="91">
        <v>18883</v>
      </c>
      <c r="Y361" s="91">
        <v>1993024</v>
      </c>
      <c r="Z361" s="91">
        <v>385478</v>
      </c>
    </row>
    <row r="362" spans="1:26" ht="12.75" x14ac:dyDescent="0.2">
      <c r="A362" s="474" t="s">
        <v>508</v>
      </c>
      <c r="B362" s="474" t="s">
        <v>342</v>
      </c>
      <c r="C362" s="475" t="s">
        <v>411</v>
      </c>
      <c r="D362" s="475">
        <v>9036</v>
      </c>
      <c r="E362" s="475">
        <v>90036</v>
      </c>
      <c r="F362" s="474" t="s">
        <v>412</v>
      </c>
      <c r="G362" s="475" t="s">
        <v>413</v>
      </c>
      <c r="H362" s="91">
        <v>12150996</v>
      </c>
      <c r="I362" s="486">
        <v>1495</v>
      </c>
      <c r="J362" s="478" t="s">
        <v>420</v>
      </c>
      <c r="K362" s="478" t="s">
        <v>416</v>
      </c>
      <c r="L362" s="479">
        <v>194</v>
      </c>
      <c r="M362" s="480"/>
      <c r="N362" s="481">
        <v>0.98</v>
      </c>
      <c r="O362" s="479">
        <v>0.19</v>
      </c>
      <c r="P362" s="482">
        <v>98.51</v>
      </c>
      <c r="Q362" s="479">
        <v>19.399999999999999</v>
      </c>
      <c r="R362" s="481">
        <v>5.09</v>
      </c>
      <c r="S362" s="481">
        <v>1.34</v>
      </c>
      <c r="T362" s="480"/>
      <c r="U362" s="483">
        <v>11942696</v>
      </c>
      <c r="V362" s="483">
        <v>61680909</v>
      </c>
      <c r="W362" s="91">
        <v>12127541</v>
      </c>
      <c r="X362" s="91">
        <v>626110</v>
      </c>
      <c r="Y362" s="91">
        <v>45960212</v>
      </c>
      <c r="Z362" s="91">
        <v>7659726</v>
      </c>
    </row>
    <row r="363" spans="1:26" ht="12.75" x14ac:dyDescent="0.2">
      <c r="A363" s="474"/>
      <c r="B363" s="474"/>
      <c r="C363" s="475"/>
      <c r="D363" s="475"/>
      <c r="E363" s="475"/>
      <c r="F363" s="474"/>
      <c r="G363" s="475"/>
      <c r="H363" s="91"/>
      <c r="I363" s="477"/>
      <c r="J363" s="478"/>
      <c r="K363" s="478"/>
      <c r="L363" s="479"/>
      <c r="M363" s="480"/>
      <c r="N363" s="481"/>
      <c r="O363" s="479"/>
      <c r="P363" s="482"/>
      <c r="Q363" s="479"/>
      <c r="R363" s="481"/>
      <c r="S363" s="481"/>
      <c r="T363" s="480"/>
      <c r="U363" s="483"/>
      <c r="V363" s="483"/>
      <c r="W363" s="91"/>
      <c r="X363" s="91"/>
      <c r="Y363" s="91"/>
      <c r="Z363" s="91"/>
    </row>
    <row r="364" spans="1:26" ht="12.75" x14ac:dyDescent="0.2">
      <c r="A364" s="474" t="s">
        <v>483</v>
      </c>
      <c r="B364" s="474" t="s">
        <v>484</v>
      </c>
      <c r="C364" s="475" t="s">
        <v>411</v>
      </c>
      <c r="D364" s="475">
        <v>9035</v>
      </c>
      <c r="E364" s="475">
        <v>90035</v>
      </c>
      <c r="F364" s="474" t="s">
        <v>412</v>
      </c>
      <c r="G364" s="475" t="s">
        <v>413</v>
      </c>
      <c r="H364" s="91">
        <v>367260</v>
      </c>
      <c r="I364" s="477">
        <v>72</v>
      </c>
      <c r="J364" s="478" t="s">
        <v>420</v>
      </c>
      <c r="K364" s="478" t="s">
        <v>419</v>
      </c>
      <c r="L364" s="479">
        <v>47</v>
      </c>
      <c r="M364" s="480"/>
      <c r="N364" s="481">
        <v>0.81</v>
      </c>
      <c r="O364" s="479">
        <v>0.14000000000000001</v>
      </c>
      <c r="P364" s="482">
        <v>100.64</v>
      </c>
      <c r="Q364" s="479">
        <v>17.2</v>
      </c>
      <c r="R364" s="481">
        <v>5.85</v>
      </c>
      <c r="S364" s="481">
        <v>1.41</v>
      </c>
      <c r="T364" s="480"/>
      <c r="U364" s="483">
        <v>2808293</v>
      </c>
      <c r="V364" s="483">
        <v>20327043</v>
      </c>
      <c r="W364" s="91">
        <v>3474161</v>
      </c>
      <c r="X364" s="91">
        <v>201970</v>
      </c>
      <c r="Y364" s="91">
        <v>14383778</v>
      </c>
      <c r="Z364" s="91">
        <v>2163750</v>
      </c>
    </row>
    <row r="365" spans="1:26" ht="12.75" x14ac:dyDescent="0.2">
      <c r="A365" s="474" t="s">
        <v>483</v>
      </c>
      <c r="B365" s="474" t="s">
        <v>484</v>
      </c>
      <c r="C365" s="475" t="s">
        <v>411</v>
      </c>
      <c r="D365" s="475">
        <v>9035</v>
      </c>
      <c r="E365" s="475">
        <v>90035</v>
      </c>
      <c r="F365" s="474" t="s">
        <v>412</v>
      </c>
      <c r="G365" s="475" t="s">
        <v>413</v>
      </c>
      <c r="H365" s="91">
        <v>367260</v>
      </c>
      <c r="I365" s="477">
        <v>72</v>
      </c>
      <c r="J365" s="478" t="s">
        <v>415</v>
      </c>
      <c r="K365" s="478" t="s">
        <v>416</v>
      </c>
      <c r="L365" s="479">
        <v>25</v>
      </c>
      <c r="M365" s="480"/>
      <c r="N365" s="481">
        <v>2.66</v>
      </c>
      <c r="O365" s="479">
        <v>0.09</v>
      </c>
      <c r="P365" s="482">
        <v>62.16</v>
      </c>
      <c r="Q365" s="479">
        <v>2.1</v>
      </c>
      <c r="R365" s="481">
        <v>29.58</v>
      </c>
      <c r="S365" s="481">
        <v>3.89</v>
      </c>
      <c r="T365" s="480"/>
      <c r="U365" s="483">
        <v>303830</v>
      </c>
      <c r="V365" s="483">
        <v>3379323</v>
      </c>
      <c r="W365" s="91">
        <v>114229</v>
      </c>
      <c r="X365" s="91">
        <v>54368</v>
      </c>
      <c r="Y365" s="91">
        <v>868969</v>
      </c>
      <c r="Z365" s="91">
        <v>801563</v>
      </c>
    </row>
    <row r="366" spans="1:26" ht="12.75" x14ac:dyDescent="0.2">
      <c r="A366" s="474"/>
      <c r="B366" s="474"/>
      <c r="C366" s="475"/>
      <c r="D366" s="476"/>
      <c r="E366" s="475"/>
      <c r="F366" s="474"/>
      <c r="G366" s="475"/>
      <c r="H366" s="91"/>
      <c r="I366" s="477"/>
      <c r="J366" s="478"/>
      <c r="K366" s="478"/>
      <c r="L366" s="479"/>
      <c r="M366" s="480"/>
      <c r="N366" s="481"/>
      <c r="O366" s="479"/>
      <c r="P366" s="482"/>
      <c r="Q366" s="479"/>
      <c r="R366" s="481"/>
      <c r="S366" s="481"/>
      <c r="T366" s="480"/>
      <c r="U366" s="483"/>
      <c r="V366" s="483"/>
      <c r="W366" s="91"/>
      <c r="X366" s="479"/>
      <c r="Y366" s="479"/>
      <c r="Z366" s="91"/>
    </row>
    <row r="367" spans="1:26" ht="12.75" x14ac:dyDescent="0.2">
      <c r="A367" s="474" t="s">
        <v>657</v>
      </c>
      <c r="B367" s="474" t="s">
        <v>658</v>
      </c>
      <c r="C367" s="475" t="s">
        <v>411</v>
      </c>
      <c r="D367" s="476"/>
      <c r="E367" s="475">
        <v>90287</v>
      </c>
      <c r="F367" s="474" t="s">
        <v>412</v>
      </c>
      <c r="G367" s="475" t="s">
        <v>428</v>
      </c>
      <c r="H367" s="91">
        <v>12150996</v>
      </c>
      <c r="I367" s="477">
        <v>27</v>
      </c>
      <c r="J367" s="478" t="s">
        <v>417</v>
      </c>
      <c r="K367" s="478" t="s">
        <v>416</v>
      </c>
      <c r="L367" s="479">
        <v>6</v>
      </c>
      <c r="M367" s="480"/>
      <c r="N367" s="481">
        <v>7.13</v>
      </c>
      <c r="O367" s="479">
        <v>0.32</v>
      </c>
      <c r="P367" s="482">
        <v>110.05</v>
      </c>
      <c r="Q367" s="479">
        <v>4.9000000000000004</v>
      </c>
      <c r="R367" s="481">
        <v>22.55</v>
      </c>
      <c r="S367" s="481">
        <v>0</v>
      </c>
      <c r="T367" s="480"/>
      <c r="U367" s="483">
        <v>33213</v>
      </c>
      <c r="V367" s="483">
        <v>104989</v>
      </c>
      <c r="W367" s="91">
        <v>4656</v>
      </c>
      <c r="X367" s="479">
        <v>954</v>
      </c>
      <c r="Y367" s="479">
        <v>0</v>
      </c>
      <c r="Z367" s="91">
        <v>17937</v>
      </c>
    </row>
    <row r="368" spans="1:26" ht="12.75" x14ac:dyDescent="0.2">
      <c r="A368" s="474" t="s">
        <v>657</v>
      </c>
      <c r="B368" s="474" t="s">
        <v>658</v>
      </c>
      <c r="C368" s="475" t="s">
        <v>411</v>
      </c>
      <c r="D368" s="476"/>
      <c r="E368" s="475">
        <v>90287</v>
      </c>
      <c r="F368" s="474" t="s">
        <v>412</v>
      </c>
      <c r="G368" s="475" t="s">
        <v>428</v>
      </c>
      <c r="H368" s="91">
        <v>12150996</v>
      </c>
      <c r="I368" s="477">
        <v>27</v>
      </c>
      <c r="J368" s="478" t="s">
        <v>420</v>
      </c>
      <c r="K368" s="478" t="s">
        <v>416</v>
      </c>
      <c r="L368" s="479">
        <v>21</v>
      </c>
      <c r="M368" s="480"/>
      <c r="N368" s="481">
        <v>1.75</v>
      </c>
      <c r="O368" s="479">
        <v>0.13</v>
      </c>
      <c r="P368" s="482">
        <v>117.1</v>
      </c>
      <c r="Q368" s="479">
        <v>8.6999999999999993</v>
      </c>
      <c r="R368" s="481">
        <v>13.45</v>
      </c>
      <c r="S368" s="481">
        <v>0</v>
      </c>
      <c r="T368" s="480"/>
      <c r="U368" s="483">
        <v>275285</v>
      </c>
      <c r="V368" s="483">
        <v>2118495</v>
      </c>
      <c r="W368" s="91">
        <v>157543</v>
      </c>
      <c r="X368" s="91">
        <v>18091</v>
      </c>
      <c r="Y368" s="479">
        <v>0</v>
      </c>
      <c r="Z368" s="91">
        <v>270529</v>
      </c>
    </row>
    <row r="369" spans="1:26" ht="12.75" x14ac:dyDescent="0.2">
      <c r="A369" s="474"/>
      <c r="B369" s="474"/>
      <c r="C369" s="475"/>
      <c r="D369" s="476"/>
      <c r="E369" s="475"/>
      <c r="F369" s="474"/>
      <c r="G369" s="475"/>
      <c r="H369" s="91"/>
      <c r="I369" s="477"/>
      <c r="J369" s="478"/>
      <c r="K369" s="478"/>
      <c r="L369" s="479"/>
      <c r="M369" s="480"/>
      <c r="N369" s="481"/>
      <c r="O369" s="479"/>
      <c r="P369" s="482"/>
      <c r="Q369" s="479"/>
      <c r="R369" s="481"/>
      <c r="S369" s="481"/>
      <c r="T369" s="480"/>
      <c r="U369" s="483"/>
      <c r="V369" s="483"/>
      <c r="W369" s="91"/>
      <c r="X369" s="91"/>
      <c r="Y369" s="91"/>
      <c r="Z369" s="91"/>
    </row>
    <row r="370" spans="1:26" ht="12.75" x14ac:dyDescent="0.2">
      <c r="A370" s="474" t="s">
        <v>618</v>
      </c>
      <c r="B370" s="474" t="s">
        <v>619</v>
      </c>
      <c r="C370" s="475" t="s">
        <v>411</v>
      </c>
      <c r="D370" s="476"/>
      <c r="E370" s="475">
        <v>99424</v>
      </c>
      <c r="F370" s="474" t="s">
        <v>427</v>
      </c>
      <c r="G370" s="475" t="s">
        <v>413</v>
      </c>
      <c r="H370" s="91">
        <v>12150996</v>
      </c>
      <c r="I370" s="477">
        <v>31</v>
      </c>
      <c r="J370" s="478" t="s">
        <v>420</v>
      </c>
      <c r="K370" s="478" t="s">
        <v>416</v>
      </c>
      <c r="L370" s="479">
        <v>19</v>
      </c>
      <c r="M370" s="480"/>
      <c r="N370" s="481">
        <v>0.48</v>
      </c>
      <c r="O370" s="479">
        <v>0.15</v>
      </c>
      <c r="P370" s="482">
        <v>76.81</v>
      </c>
      <c r="Q370" s="479">
        <v>24.3</v>
      </c>
      <c r="R370" s="481">
        <v>3.16</v>
      </c>
      <c r="S370" s="481">
        <v>1.77</v>
      </c>
      <c r="T370" s="480"/>
      <c r="U370" s="483">
        <v>742820</v>
      </c>
      <c r="V370" s="483">
        <v>4869162</v>
      </c>
      <c r="W370" s="91">
        <v>1542871</v>
      </c>
      <c r="X370" s="91">
        <v>63393</v>
      </c>
      <c r="Y370" s="91">
        <v>2749102</v>
      </c>
      <c r="Z370" s="91">
        <v>672330</v>
      </c>
    </row>
    <row r="371" spans="1:26" ht="12.75" x14ac:dyDescent="0.2">
      <c r="A371" s="474" t="s">
        <v>618</v>
      </c>
      <c r="B371" s="474" t="s">
        <v>619</v>
      </c>
      <c r="C371" s="475" t="s">
        <v>411</v>
      </c>
      <c r="D371" s="476"/>
      <c r="E371" s="475">
        <v>99424</v>
      </c>
      <c r="F371" s="474" t="s">
        <v>427</v>
      </c>
      <c r="G371" s="475" t="s">
        <v>413</v>
      </c>
      <c r="H371" s="91">
        <v>12150996</v>
      </c>
      <c r="I371" s="477">
        <v>31</v>
      </c>
      <c r="J371" s="478" t="s">
        <v>415</v>
      </c>
      <c r="K371" s="478" t="s">
        <v>416</v>
      </c>
      <c r="L371" s="479">
        <v>12</v>
      </c>
      <c r="M371" s="480"/>
      <c r="N371" s="481">
        <v>0.63</v>
      </c>
      <c r="O371" s="479">
        <v>0.03</v>
      </c>
      <c r="P371" s="482">
        <v>78.84</v>
      </c>
      <c r="Q371" s="479">
        <v>3.5</v>
      </c>
      <c r="R371" s="481">
        <v>22.63</v>
      </c>
      <c r="S371" s="481">
        <v>6.01</v>
      </c>
      <c r="T371" s="480"/>
      <c r="U371" s="483">
        <v>50870</v>
      </c>
      <c r="V371" s="483">
        <v>1819008</v>
      </c>
      <c r="W371" s="91">
        <v>80378</v>
      </c>
      <c r="X371" s="91">
        <v>23073</v>
      </c>
      <c r="Y371" s="91">
        <v>302794</v>
      </c>
      <c r="Z371" s="91">
        <v>233097</v>
      </c>
    </row>
    <row r="372" spans="1:26" ht="12.75" x14ac:dyDescent="0.2">
      <c r="A372" s="474" t="s">
        <v>1088</v>
      </c>
      <c r="B372" s="474" t="s">
        <v>1089</v>
      </c>
      <c r="C372" s="475" t="s">
        <v>411</v>
      </c>
      <c r="D372" s="475">
        <v>9213</v>
      </c>
      <c r="E372" s="475">
        <v>90213</v>
      </c>
      <c r="F372" s="474" t="s">
        <v>427</v>
      </c>
      <c r="G372" s="475" t="s">
        <v>413</v>
      </c>
      <c r="H372" s="91">
        <v>64078</v>
      </c>
      <c r="I372" s="477">
        <v>16</v>
      </c>
      <c r="J372" s="478" t="s">
        <v>420</v>
      </c>
      <c r="K372" s="478" t="s">
        <v>416</v>
      </c>
      <c r="L372" s="479">
        <v>9</v>
      </c>
      <c r="M372" s="480"/>
      <c r="N372" s="481">
        <v>0.67</v>
      </c>
      <c r="O372" s="479">
        <v>0.12</v>
      </c>
      <c r="P372" s="482">
        <v>93.21</v>
      </c>
      <c r="Q372" s="479">
        <v>16.8</v>
      </c>
      <c r="R372" s="481">
        <v>5.54</v>
      </c>
      <c r="S372" s="481">
        <v>2.0099999999999998</v>
      </c>
      <c r="T372" s="480"/>
      <c r="U372" s="483">
        <v>218074</v>
      </c>
      <c r="V372" s="483">
        <v>1792038</v>
      </c>
      <c r="W372" s="91">
        <v>323188</v>
      </c>
      <c r="X372" s="91">
        <v>19225</v>
      </c>
      <c r="Y372" s="91">
        <v>891999</v>
      </c>
      <c r="Z372" s="91">
        <v>235407</v>
      </c>
    </row>
    <row r="373" spans="1:26" ht="12.75" x14ac:dyDescent="0.2">
      <c r="A373" s="474" t="s">
        <v>1088</v>
      </c>
      <c r="B373" s="474" t="s">
        <v>1089</v>
      </c>
      <c r="C373" s="475" t="s">
        <v>411</v>
      </c>
      <c r="D373" s="475">
        <v>9213</v>
      </c>
      <c r="E373" s="475">
        <v>90213</v>
      </c>
      <c r="F373" s="474" t="s">
        <v>427</v>
      </c>
      <c r="G373" s="475" t="s">
        <v>413</v>
      </c>
      <c r="H373" s="91">
        <v>64078</v>
      </c>
      <c r="I373" s="477">
        <v>16</v>
      </c>
      <c r="J373" s="478" t="s">
        <v>415</v>
      </c>
      <c r="K373" s="478" t="s">
        <v>416</v>
      </c>
      <c r="L373" s="479">
        <v>7</v>
      </c>
      <c r="M373" s="480"/>
      <c r="N373" s="481">
        <v>2.54</v>
      </c>
      <c r="O373" s="479">
        <v>0.05</v>
      </c>
      <c r="P373" s="482">
        <v>112.01</v>
      </c>
      <c r="Q373" s="479">
        <v>2.2000000000000002</v>
      </c>
      <c r="R373" s="481">
        <v>52.01</v>
      </c>
      <c r="S373" s="481">
        <v>16.34</v>
      </c>
      <c r="T373" s="480"/>
      <c r="U373" s="483">
        <v>43762</v>
      </c>
      <c r="V373" s="483">
        <v>895743</v>
      </c>
      <c r="W373" s="91">
        <v>17222</v>
      </c>
      <c r="X373" s="91">
        <v>7997</v>
      </c>
      <c r="Y373" s="91">
        <v>54835</v>
      </c>
      <c r="Z373" s="91">
        <v>65561</v>
      </c>
    </row>
    <row r="374" spans="1:26" ht="12.75" x14ac:dyDescent="0.2">
      <c r="A374" s="474" t="s">
        <v>1090</v>
      </c>
      <c r="B374" s="474" t="s">
        <v>1089</v>
      </c>
      <c r="C374" s="475" t="s">
        <v>411</v>
      </c>
      <c r="D374" s="476"/>
      <c r="E374" s="475">
        <v>90299</v>
      </c>
      <c r="F374" s="474" t="s">
        <v>412</v>
      </c>
      <c r="G374" s="475" t="s">
        <v>413</v>
      </c>
      <c r="H374" s="91">
        <v>308231</v>
      </c>
      <c r="I374" s="477">
        <v>11</v>
      </c>
      <c r="J374" s="478" t="s">
        <v>435</v>
      </c>
      <c r="K374" s="478" t="s">
        <v>419</v>
      </c>
      <c r="L374" s="479">
        <v>11</v>
      </c>
      <c r="M374" s="480"/>
      <c r="N374" s="481">
        <v>5.21</v>
      </c>
      <c r="O374" s="479">
        <v>0.14000000000000001</v>
      </c>
      <c r="P374" s="482">
        <v>543.71</v>
      </c>
      <c r="Q374" s="479">
        <v>14.5</v>
      </c>
      <c r="R374" s="481">
        <v>37.58</v>
      </c>
      <c r="S374" s="481">
        <v>1.48</v>
      </c>
      <c r="T374" s="480"/>
      <c r="U374" s="483">
        <v>3315274</v>
      </c>
      <c r="V374" s="483">
        <v>23901114</v>
      </c>
      <c r="W374" s="91">
        <v>636029</v>
      </c>
      <c r="X374" s="91">
        <v>43959</v>
      </c>
      <c r="Y374" s="91">
        <v>16174174</v>
      </c>
      <c r="Z374" s="91">
        <v>766833</v>
      </c>
    </row>
    <row r="375" spans="1:26" ht="12.75" x14ac:dyDescent="0.2">
      <c r="A375" s="474"/>
      <c r="B375" s="474"/>
      <c r="C375" s="475"/>
      <c r="D375" s="476"/>
      <c r="E375" s="475"/>
      <c r="F375" s="474"/>
      <c r="G375" s="475"/>
      <c r="H375" s="91"/>
      <c r="I375" s="477"/>
      <c r="J375" s="478"/>
      <c r="K375" s="478"/>
      <c r="L375" s="479"/>
      <c r="M375" s="480"/>
      <c r="N375" s="481"/>
      <c r="O375" s="479"/>
      <c r="P375" s="482"/>
      <c r="Q375" s="479"/>
      <c r="R375" s="481"/>
      <c r="S375" s="481"/>
      <c r="T375" s="480"/>
      <c r="U375" s="483"/>
      <c r="V375" s="483"/>
      <c r="W375" s="91"/>
      <c r="X375" s="91"/>
      <c r="Y375" s="479"/>
      <c r="Z375" s="91"/>
    </row>
    <row r="376" spans="1:26" ht="12.75" x14ac:dyDescent="0.2">
      <c r="A376" s="474" t="s">
        <v>620</v>
      </c>
      <c r="B376" s="474" t="s">
        <v>621</v>
      </c>
      <c r="C376" s="475" t="s">
        <v>411</v>
      </c>
      <c r="D376" s="476"/>
      <c r="E376" s="475">
        <v>90288</v>
      </c>
      <c r="F376" s="474" t="s">
        <v>427</v>
      </c>
      <c r="G376" s="475" t="s">
        <v>428</v>
      </c>
      <c r="H376" s="91">
        <v>12150996</v>
      </c>
      <c r="I376" s="477">
        <v>2</v>
      </c>
      <c r="J376" s="478" t="s">
        <v>415</v>
      </c>
      <c r="K376" s="478" t="s">
        <v>416</v>
      </c>
      <c r="L376" s="479">
        <v>2</v>
      </c>
      <c r="M376" s="480"/>
      <c r="N376" s="481">
        <v>0</v>
      </c>
      <c r="O376" s="479">
        <v>0</v>
      </c>
      <c r="P376" s="482">
        <v>207.44</v>
      </c>
      <c r="Q376" s="479">
        <v>3.3</v>
      </c>
      <c r="R376" s="481">
        <v>63.61</v>
      </c>
      <c r="S376" s="481">
        <v>0</v>
      </c>
      <c r="T376" s="480"/>
      <c r="U376" s="483">
        <v>0</v>
      </c>
      <c r="V376" s="483">
        <v>519422</v>
      </c>
      <c r="W376" s="91">
        <v>8166</v>
      </c>
      <c r="X376" s="91">
        <v>2504</v>
      </c>
      <c r="Y376" s="479">
        <v>0</v>
      </c>
      <c r="Z376" s="91">
        <v>21737</v>
      </c>
    </row>
    <row r="377" spans="1:26" ht="12.75" x14ac:dyDescent="0.2">
      <c r="A377" s="474"/>
      <c r="B377" s="474"/>
      <c r="C377" s="475"/>
      <c r="D377" s="475"/>
      <c r="E377" s="475"/>
      <c r="F377" s="474"/>
      <c r="G377" s="475"/>
      <c r="H377" s="91"/>
      <c r="I377" s="477"/>
      <c r="J377" s="478"/>
      <c r="K377" s="478"/>
      <c r="L377" s="479"/>
      <c r="M377" s="480"/>
      <c r="N377" s="481"/>
      <c r="O377" s="479"/>
      <c r="P377" s="482"/>
      <c r="Q377" s="479"/>
      <c r="R377" s="481"/>
      <c r="S377" s="481"/>
      <c r="T377" s="480"/>
      <c r="U377" s="483"/>
      <c r="V377" s="483"/>
      <c r="W377" s="91"/>
      <c r="X377" s="91"/>
      <c r="Y377" s="91"/>
      <c r="Z377" s="91"/>
    </row>
    <row r="378" spans="1:26" ht="12.75" x14ac:dyDescent="0.2">
      <c r="A378" s="474" t="s">
        <v>442</v>
      </c>
      <c r="B378" s="474" t="s">
        <v>443</v>
      </c>
      <c r="C378" s="475" t="s">
        <v>411</v>
      </c>
      <c r="D378" s="475">
        <v>9159</v>
      </c>
      <c r="E378" s="475">
        <v>90159</v>
      </c>
      <c r="F378" s="474" t="s">
        <v>412</v>
      </c>
      <c r="G378" s="475" t="s">
        <v>413</v>
      </c>
      <c r="H378" s="91">
        <v>3281212</v>
      </c>
      <c r="I378" s="477">
        <v>50</v>
      </c>
      <c r="J378" s="478" t="s">
        <v>424</v>
      </c>
      <c r="K378" s="478" t="s">
        <v>416</v>
      </c>
      <c r="L378" s="479">
        <v>9</v>
      </c>
      <c r="M378" s="480"/>
      <c r="N378" s="481">
        <v>4.18</v>
      </c>
      <c r="O378" s="479">
        <v>0.61</v>
      </c>
      <c r="P378" s="482">
        <v>109.46</v>
      </c>
      <c r="Q378" s="479">
        <v>16</v>
      </c>
      <c r="R378" s="481">
        <v>6.84</v>
      </c>
      <c r="S378" s="481">
        <v>0.27</v>
      </c>
      <c r="T378" s="480"/>
      <c r="U378" s="483">
        <v>1212966</v>
      </c>
      <c r="V378" s="483">
        <v>1985682</v>
      </c>
      <c r="W378" s="91">
        <v>290187</v>
      </c>
      <c r="X378" s="91">
        <v>18141</v>
      </c>
      <c r="Y378" s="91">
        <v>7385352</v>
      </c>
      <c r="Z378" s="91">
        <v>477061</v>
      </c>
    </row>
    <row r="379" spans="1:26" ht="12.75" x14ac:dyDescent="0.2">
      <c r="A379" s="474" t="s">
        <v>442</v>
      </c>
      <c r="B379" s="474" t="s">
        <v>443</v>
      </c>
      <c r="C379" s="475" t="s">
        <v>411</v>
      </c>
      <c r="D379" s="475">
        <v>9159</v>
      </c>
      <c r="E379" s="475">
        <v>90159</v>
      </c>
      <c r="F379" s="474" t="s">
        <v>412</v>
      </c>
      <c r="G379" s="475" t="s">
        <v>413</v>
      </c>
      <c r="H379" s="91">
        <v>3281212</v>
      </c>
      <c r="I379" s="477">
        <v>50</v>
      </c>
      <c r="J379" s="478" t="s">
        <v>415</v>
      </c>
      <c r="K379" s="478" t="s">
        <v>416</v>
      </c>
      <c r="L379" s="479">
        <v>9</v>
      </c>
      <c r="M379" s="480"/>
      <c r="N379" s="481">
        <v>1.5</v>
      </c>
      <c r="O379" s="479">
        <v>0.04</v>
      </c>
      <c r="P379" s="482">
        <v>101.11</v>
      </c>
      <c r="Q379" s="479">
        <v>2.6</v>
      </c>
      <c r="R379" s="481">
        <v>38.18</v>
      </c>
      <c r="S379" s="481">
        <v>4.38</v>
      </c>
      <c r="T379" s="480"/>
      <c r="U379" s="483">
        <v>60920</v>
      </c>
      <c r="V379" s="483">
        <v>1545739</v>
      </c>
      <c r="W379" s="91">
        <v>40481</v>
      </c>
      <c r="X379" s="91">
        <v>15287</v>
      </c>
      <c r="Y379" s="91">
        <v>352855</v>
      </c>
      <c r="Z379" s="91">
        <v>211442</v>
      </c>
    </row>
    <row r="380" spans="1:26" ht="12.75" x14ac:dyDescent="0.2">
      <c r="A380" s="474" t="s">
        <v>442</v>
      </c>
      <c r="B380" s="474" t="s">
        <v>443</v>
      </c>
      <c r="C380" s="475" t="s">
        <v>411</v>
      </c>
      <c r="D380" s="475">
        <v>9159</v>
      </c>
      <c r="E380" s="475">
        <v>90159</v>
      </c>
      <c r="F380" s="474" t="s">
        <v>412</v>
      </c>
      <c r="G380" s="475" t="s">
        <v>413</v>
      </c>
      <c r="H380" s="91">
        <v>3281212</v>
      </c>
      <c r="I380" s="477">
        <v>50</v>
      </c>
      <c r="J380" s="478" t="s">
        <v>420</v>
      </c>
      <c r="K380" s="478" t="s">
        <v>416</v>
      </c>
      <c r="L380" s="479">
        <v>32</v>
      </c>
      <c r="M380" s="480"/>
      <c r="N380" s="481">
        <v>1.1599999999999999</v>
      </c>
      <c r="O380" s="479">
        <v>0.14000000000000001</v>
      </c>
      <c r="P380" s="482">
        <v>100.11</v>
      </c>
      <c r="Q380" s="479">
        <v>12.5</v>
      </c>
      <c r="R380" s="481">
        <v>8.0399999999999991</v>
      </c>
      <c r="S380" s="481">
        <v>1</v>
      </c>
      <c r="T380" s="480"/>
      <c r="U380" s="483">
        <v>1017846</v>
      </c>
      <c r="V380" s="483">
        <v>7049141</v>
      </c>
      <c r="W380" s="91">
        <v>877124</v>
      </c>
      <c r="X380" s="91">
        <v>70414</v>
      </c>
      <c r="Y380" s="91">
        <v>7016090</v>
      </c>
      <c r="Z380" s="91">
        <v>1170327</v>
      </c>
    </row>
    <row r="381" spans="1:26" ht="12.75" x14ac:dyDescent="0.2">
      <c r="A381" s="474"/>
      <c r="B381" s="474"/>
      <c r="C381" s="475"/>
      <c r="D381" s="475"/>
      <c r="E381" s="475"/>
      <c r="F381" s="474"/>
      <c r="G381" s="475"/>
      <c r="H381" s="91"/>
      <c r="I381" s="477"/>
      <c r="J381" s="478"/>
      <c r="K381" s="478"/>
      <c r="L381" s="479"/>
      <c r="M381" s="480"/>
      <c r="N381" s="481"/>
      <c r="O381" s="479"/>
      <c r="P381" s="482"/>
      <c r="Q381" s="479"/>
      <c r="R381" s="481"/>
      <c r="S381" s="481"/>
      <c r="T381" s="480"/>
      <c r="U381" s="483"/>
      <c r="V381" s="483"/>
      <c r="W381" s="91"/>
      <c r="X381" s="91"/>
      <c r="Y381" s="479"/>
      <c r="Z381" s="91"/>
    </row>
    <row r="382" spans="1:26" ht="12.75" x14ac:dyDescent="0.2">
      <c r="A382" s="474" t="s">
        <v>1091</v>
      </c>
      <c r="B382" s="474" t="s">
        <v>1092</v>
      </c>
      <c r="C382" s="475" t="s">
        <v>411</v>
      </c>
      <c r="D382" s="475">
        <v>9198</v>
      </c>
      <c r="E382" s="475">
        <v>90198</v>
      </c>
      <c r="F382" s="474" t="s">
        <v>427</v>
      </c>
      <c r="G382" s="475" t="s">
        <v>428</v>
      </c>
      <c r="H382" s="91">
        <v>70272</v>
      </c>
      <c r="I382" s="477">
        <v>13</v>
      </c>
      <c r="J382" s="478" t="s">
        <v>415</v>
      </c>
      <c r="K382" s="478" t="s">
        <v>416</v>
      </c>
      <c r="L382" s="479">
        <v>3</v>
      </c>
      <c r="M382" s="480"/>
      <c r="N382" s="481">
        <v>1.55</v>
      </c>
      <c r="O382" s="479">
        <v>0.04</v>
      </c>
      <c r="P382" s="482">
        <v>212.17</v>
      </c>
      <c r="Q382" s="479">
        <v>4.9000000000000004</v>
      </c>
      <c r="R382" s="481">
        <v>43.39</v>
      </c>
      <c r="S382" s="481">
        <v>0</v>
      </c>
      <c r="T382" s="480"/>
      <c r="U382" s="483">
        <v>20173</v>
      </c>
      <c r="V382" s="483">
        <v>564159</v>
      </c>
      <c r="W382" s="91">
        <v>13001</v>
      </c>
      <c r="X382" s="91">
        <v>2659</v>
      </c>
      <c r="Y382" s="479">
        <v>0</v>
      </c>
      <c r="Z382" s="91">
        <v>42491</v>
      </c>
    </row>
    <row r="383" spans="1:26" ht="12.75" x14ac:dyDescent="0.2">
      <c r="A383" s="474" t="s">
        <v>1091</v>
      </c>
      <c r="B383" s="474" t="s">
        <v>1092</v>
      </c>
      <c r="C383" s="475" t="s">
        <v>411</v>
      </c>
      <c r="D383" s="475">
        <v>9198</v>
      </c>
      <c r="E383" s="475">
        <v>90198</v>
      </c>
      <c r="F383" s="474" t="s">
        <v>427</v>
      </c>
      <c r="G383" s="475" t="s">
        <v>428</v>
      </c>
      <c r="H383" s="91">
        <v>70272</v>
      </c>
      <c r="I383" s="477">
        <v>13</v>
      </c>
      <c r="J383" s="478" t="s">
        <v>420</v>
      </c>
      <c r="K383" s="478" t="s">
        <v>416</v>
      </c>
      <c r="L383" s="479">
        <v>10</v>
      </c>
      <c r="M383" s="480"/>
      <c r="N383" s="481">
        <v>0.86</v>
      </c>
      <c r="O383" s="479">
        <v>0.16</v>
      </c>
      <c r="P383" s="482">
        <v>69.02</v>
      </c>
      <c r="Q383" s="479">
        <v>12.7</v>
      </c>
      <c r="R383" s="481">
        <v>5.44</v>
      </c>
      <c r="S383" s="481">
        <v>0</v>
      </c>
      <c r="T383" s="480"/>
      <c r="U383" s="483">
        <v>548406</v>
      </c>
      <c r="V383" s="483">
        <v>3460906</v>
      </c>
      <c r="W383" s="91">
        <v>635648</v>
      </c>
      <c r="X383" s="91">
        <v>50140</v>
      </c>
      <c r="Y383" s="479">
        <v>0</v>
      </c>
      <c r="Z383" s="91">
        <v>700127</v>
      </c>
    </row>
    <row r="384" spans="1:26" ht="12.75" x14ac:dyDescent="0.2">
      <c r="A384" s="474"/>
      <c r="B384" s="474"/>
      <c r="C384" s="475"/>
      <c r="D384" s="475"/>
      <c r="E384" s="475"/>
      <c r="F384" s="474"/>
      <c r="G384" s="475"/>
      <c r="H384" s="479"/>
      <c r="I384" s="477"/>
      <c r="J384" s="478"/>
      <c r="K384" s="478"/>
      <c r="L384" s="479"/>
      <c r="M384" s="480"/>
      <c r="N384" s="481"/>
      <c r="O384" s="479"/>
      <c r="P384" s="482"/>
      <c r="Q384" s="479"/>
      <c r="R384" s="481"/>
      <c r="S384" s="481"/>
      <c r="T384" s="480"/>
      <c r="U384" s="483"/>
      <c r="V384" s="483"/>
      <c r="W384" s="91"/>
      <c r="X384" s="91"/>
      <c r="Y384" s="479"/>
      <c r="Z384" s="91"/>
    </row>
    <row r="385" spans="1:26" ht="12.75" x14ac:dyDescent="0.2">
      <c r="A385" s="474" t="s">
        <v>1093</v>
      </c>
      <c r="B385" s="474" t="s">
        <v>1094</v>
      </c>
      <c r="C385" s="475" t="s">
        <v>411</v>
      </c>
      <c r="D385" s="475" t="s">
        <v>1095</v>
      </c>
      <c r="E385" s="475" t="s">
        <v>1096</v>
      </c>
      <c r="F385" s="474" t="s">
        <v>427</v>
      </c>
      <c r="G385" s="475" t="s">
        <v>864</v>
      </c>
      <c r="H385" s="479">
        <v>0</v>
      </c>
      <c r="I385" s="477">
        <v>8</v>
      </c>
      <c r="J385" s="478" t="s">
        <v>420</v>
      </c>
      <c r="K385" s="478" t="s">
        <v>416</v>
      </c>
      <c r="L385" s="479">
        <v>8</v>
      </c>
      <c r="M385" s="480"/>
      <c r="N385" s="481">
        <v>2.96</v>
      </c>
      <c r="O385" s="479">
        <v>0.15</v>
      </c>
      <c r="P385" s="482">
        <v>125.56</v>
      </c>
      <c r="Q385" s="479">
        <v>6.3</v>
      </c>
      <c r="R385" s="481">
        <v>19.84</v>
      </c>
      <c r="S385" s="481">
        <v>0</v>
      </c>
      <c r="T385" s="480"/>
      <c r="U385" s="483">
        <v>112493</v>
      </c>
      <c r="V385" s="483">
        <v>753746</v>
      </c>
      <c r="W385" s="91">
        <v>37994</v>
      </c>
      <c r="X385" s="91">
        <v>6003</v>
      </c>
      <c r="Y385" s="479">
        <v>0</v>
      </c>
      <c r="Z385" s="91">
        <v>201264</v>
      </c>
    </row>
    <row r="386" spans="1:26" ht="12.75" x14ac:dyDescent="0.2">
      <c r="A386" s="474"/>
      <c r="B386" s="474"/>
      <c r="C386" s="475"/>
      <c r="D386" s="475"/>
      <c r="E386" s="475"/>
      <c r="F386" s="474"/>
      <c r="G386" s="475"/>
      <c r="H386" s="91"/>
      <c r="I386" s="477"/>
      <c r="J386" s="478"/>
      <c r="K386" s="478"/>
      <c r="L386" s="479"/>
      <c r="M386" s="480"/>
      <c r="N386" s="481"/>
      <c r="O386" s="479"/>
      <c r="P386" s="482"/>
      <c r="Q386" s="479"/>
      <c r="R386" s="481"/>
      <c r="S386" s="481"/>
      <c r="T386" s="480"/>
      <c r="U386" s="483"/>
      <c r="V386" s="483"/>
      <c r="W386" s="91"/>
      <c r="X386" s="91"/>
      <c r="Y386" s="91"/>
      <c r="Z386" s="91"/>
    </row>
    <row r="387" spans="1:26" ht="12.75" x14ac:dyDescent="0.2">
      <c r="A387" s="474" t="s">
        <v>1040</v>
      </c>
      <c r="B387" s="474" t="s">
        <v>1042</v>
      </c>
      <c r="C387" s="475" t="s">
        <v>411</v>
      </c>
      <c r="D387" s="475">
        <v>9093</v>
      </c>
      <c r="E387" s="475">
        <v>90093</v>
      </c>
      <c r="F387" s="474" t="s">
        <v>412</v>
      </c>
      <c r="G387" s="475" t="s">
        <v>413</v>
      </c>
      <c r="H387" s="91">
        <v>117731</v>
      </c>
      <c r="I387" s="477">
        <v>28</v>
      </c>
      <c r="J387" s="478" t="s">
        <v>420</v>
      </c>
      <c r="K387" s="478" t="s">
        <v>416</v>
      </c>
      <c r="L387" s="479">
        <v>15</v>
      </c>
      <c r="M387" s="480"/>
      <c r="N387" s="481">
        <v>0.98</v>
      </c>
      <c r="O387" s="479">
        <v>0.15</v>
      </c>
      <c r="P387" s="482">
        <v>97.04</v>
      </c>
      <c r="Q387" s="479">
        <v>15.2</v>
      </c>
      <c r="R387" s="481">
        <v>6.39</v>
      </c>
      <c r="S387" s="481">
        <v>0.89</v>
      </c>
      <c r="T387" s="480"/>
      <c r="U387" s="483">
        <v>654894</v>
      </c>
      <c r="V387" s="483">
        <v>4253390</v>
      </c>
      <c r="W387" s="91">
        <v>665600</v>
      </c>
      <c r="X387" s="91">
        <v>43830</v>
      </c>
      <c r="Y387" s="91">
        <v>4777496</v>
      </c>
      <c r="Z387" s="91">
        <v>724332</v>
      </c>
    </row>
    <row r="388" spans="1:26" ht="12.75" x14ac:dyDescent="0.2">
      <c r="A388" s="474" t="s">
        <v>1040</v>
      </c>
      <c r="B388" s="474" t="s">
        <v>1042</v>
      </c>
      <c r="C388" s="475" t="s">
        <v>411</v>
      </c>
      <c r="D388" s="475">
        <v>9093</v>
      </c>
      <c r="E388" s="475">
        <v>90093</v>
      </c>
      <c r="F388" s="474" t="s">
        <v>412</v>
      </c>
      <c r="G388" s="475" t="s">
        <v>413</v>
      </c>
      <c r="H388" s="91">
        <v>117731</v>
      </c>
      <c r="I388" s="477">
        <v>28</v>
      </c>
      <c r="J388" s="478" t="s">
        <v>415</v>
      </c>
      <c r="K388" s="478" t="s">
        <v>416</v>
      </c>
      <c r="L388" s="479">
        <v>13</v>
      </c>
      <c r="M388" s="480"/>
      <c r="N388" s="481">
        <v>3.05</v>
      </c>
      <c r="O388" s="479">
        <v>0.1</v>
      </c>
      <c r="P388" s="482">
        <v>99.29</v>
      </c>
      <c r="Q388" s="479">
        <v>3.3</v>
      </c>
      <c r="R388" s="481">
        <v>30.51</v>
      </c>
      <c r="S388" s="481">
        <v>3.42</v>
      </c>
      <c r="T388" s="480"/>
      <c r="U388" s="483">
        <v>161296</v>
      </c>
      <c r="V388" s="483">
        <v>1611600</v>
      </c>
      <c r="W388" s="91">
        <v>52821</v>
      </c>
      <c r="X388" s="91">
        <v>16232</v>
      </c>
      <c r="Y388" s="91">
        <v>471113</v>
      </c>
      <c r="Z388" s="91">
        <v>294282</v>
      </c>
    </row>
    <row r="389" spans="1:26" ht="12.75" x14ac:dyDescent="0.2">
      <c r="A389" s="474" t="s">
        <v>1098</v>
      </c>
      <c r="B389" s="474" t="s">
        <v>1042</v>
      </c>
      <c r="C389" s="475" t="s">
        <v>411</v>
      </c>
      <c r="D389" s="476"/>
      <c r="E389" s="475" t="s">
        <v>1099</v>
      </c>
      <c r="F389" s="474" t="s">
        <v>427</v>
      </c>
      <c r="G389" s="475" t="s">
        <v>864</v>
      </c>
      <c r="H389" s="479">
        <v>0</v>
      </c>
      <c r="I389" s="479">
        <v>0</v>
      </c>
      <c r="J389" s="478" t="s">
        <v>420</v>
      </c>
      <c r="K389" s="478" t="s">
        <v>416</v>
      </c>
      <c r="L389" s="479">
        <v>0</v>
      </c>
      <c r="M389" s="480"/>
      <c r="N389" s="481">
        <v>0</v>
      </c>
      <c r="O389" s="479">
        <v>0</v>
      </c>
      <c r="P389" s="481">
        <v>0</v>
      </c>
      <c r="Q389" s="479">
        <v>0</v>
      </c>
      <c r="R389" s="481">
        <v>0</v>
      </c>
      <c r="S389" s="481">
        <v>0</v>
      </c>
      <c r="T389" s="480"/>
      <c r="U389" s="483">
        <v>0</v>
      </c>
      <c r="V389" s="483">
        <v>524107</v>
      </c>
      <c r="W389" s="479">
        <v>0</v>
      </c>
      <c r="X389" s="479">
        <v>0</v>
      </c>
      <c r="Y389" s="479">
        <v>0</v>
      </c>
      <c r="Z389" s="479">
        <v>0</v>
      </c>
    </row>
    <row r="390" spans="1:26" ht="12.75" x14ac:dyDescent="0.2">
      <c r="A390" s="474"/>
      <c r="B390" s="474"/>
      <c r="C390" s="475"/>
      <c r="D390" s="475"/>
      <c r="E390" s="475"/>
      <c r="F390" s="474"/>
      <c r="G390" s="475"/>
      <c r="H390" s="91"/>
      <c r="I390" s="477"/>
      <c r="J390" s="478"/>
      <c r="K390" s="478"/>
      <c r="L390" s="479"/>
      <c r="M390" s="480"/>
      <c r="N390" s="481"/>
      <c r="O390" s="479"/>
      <c r="P390" s="482"/>
      <c r="Q390" s="479"/>
      <c r="R390" s="481"/>
      <c r="S390" s="481"/>
      <c r="T390" s="480"/>
      <c r="U390" s="483"/>
      <c r="V390" s="483"/>
      <c r="W390" s="91"/>
      <c r="X390" s="91"/>
      <c r="Y390" s="91"/>
      <c r="Z390" s="91"/>
    </row>
    <row r="391" spans="1:26" ht="12.75" x14ac:dyDescent="0.2">
      <c r="A391" s="474" t="s">
        <v>1100</v>
      </c>
      <c r="B391" s="474" t="s">
        <v>623</v>
      </c>
      <c r="C391" s="475" t="s">
        <v>411</v>
      </c>
      <c r="D391" s="475">
        <v>9214</v>
      </c>
      <c r="E391" s="475">
        <v>90214</v>
      </c>
      <c r="F391" s="474" t="s">
        <v>427</v>
      </c>
      <c r="G391" s="475" t="s">
        <v>413</v>
      </c>
      <c r="H391" s="91">
        <v>12150996</v>
      </c>
      <c r="I391" s="477">
        <v>14</v>
      </c>
      <c r="J391" s="478" t="s">
        <v>415</v>
      </c>
      <c r="K391" s="478" t="s">
        <v>416</v>
      </c>
      <c r="L391" s="479">
        <v>4</v>
      </c>
      <c r="M391" s="480"/>
      <c r="N391" s="481">
        <v>0.88</v>
      </c>
      <c r="O391" s="479">
        <v>0.02</v>
      </c>
      <c r="P391" s="482">
        <v>83.58</v>
      </c>
      <c r="Q391" s="479">
        <v>2.1</v>
      </c>
      <c r="R391" s="481">
        <v>39.61</v>
      </c>
      <c r="S391" s="481">
        <v>9.14</v>
      </c>
      <c r="T391" s="480"/>
      <c r="U391" s="483">
        <v>12528</v>
      </c>
      <c r="V391" s="483">
        <v>562525</v>
      </c>
      <c r="W391" s="91">
        <v>14201</v>
      </c>
      <c r="X391" s="91">
        <v>6730</v>
      </c>
      <c r="Y391" s="91">
        <v>61537</v>
      </c>
      <c r="Z391" s="91">
        <v>61662</v>
      </c>
    </row>
    <row r="392" spans="1:26" ht="12.75" x14ac:dyDescent="0.2">
      <c r="A392" s="474" t="s">
        <v>1100</v>
      </c>
      <c r="B392" s="474" t="s">
        <v>623</v>
      </c>
      <c r="C392" s="475" t="s">
        <v>411</v>
      </c>
      <c r="D392" s="475">
        <v>9214</v>
      </c>
      <c r="E392" s="475">
        <v>90214</v>
      </c>
      <c r="F392" s="474" t="s">
        <v>427</v>
      </c>
      <c r="G392" s="475" t="s">
        <v>413</v>
      </c>
      <c r="H392" s="91">
        <v>12150996</v>
      </c>
      <c r="I392" s="477">
        <v>14</v>
      </c>
      <c r="J392" s="478" t="s">
        <v>420</v>
      </c>
      <c r="K392" s="478" t="s">
        <v>416</v>
      </c>
      <c r="L392" s="479">
        <v>10</v>
      </c>
      <c r="M392" s="480"/>
      <c r="N392" s="481">
        <v>0.87</v>
      </c>
      <c r="O392" s="479">
        <v>0.1</v>
      </c>
      <c r="P392" s="482">
        <v>94.9</v>
      </c>
      <c r="Q392" s="479">
        <v>10.6</v>
      </c>
      <c r="R392" s="481">
        <v>8.93</v>
      </c>
      <c r="S392" s="481">
        <v>2.23</v>
      </c>
      <c r="T392" s="480"/>
      <c r="U392" s="483">
        <v>314231</v>
      </c>
      <c r="V392" s="483">
        <v>3225775</v>
      </c>
      <c r="W392" s="91">
        <v>361344</v>
      </c>
      <c r="X392" s="91">
        <v>33993</v>
      </c>
      <c r="Y392" s="91">
        <v>1445376</v>
      </c>
      <c r="Z392" s="91">
        <v>386879</v>
      </c>
    </row>
    <row r="393" spans="1:26" ht="12.75" x14ac:dyDescent="0.2">
      <c r="A393" s="474"/>
      <c r="B393" s="474"/>
      <c r="C393" s="475"/>
      <c r="D393" s="475"/>
      <c r="E393" s="475"/>
      <c r="F393" s="474"/>
      <c r="G393" s="475"/>
      <c r="H393" s="479"/>
      <c r="I393" s="477"/>
      <c r="J393" s="478"/>
      <c r="K393" s="478"/>
      <c r="L393" s="479"/>
      <c r="M393" s="480"/>
      <c r="N393" s="481"/>
      <c r="O393" s="479"/>
      <c r="P393" s="482"/>
      <c r="Q393" s="479"/>
      <c r="R393" s="481"/>
      <c r="S393" s="481"/>
      <c r="T393" s="480"/>
      <c r="U393" s="483"/>
      <c r="V393" s="483"/>
      <c r="W393" s="91"/>
      <c r="X393" s="91"/>
      <c r="Y393" s="479"/>
      <c r="Z393" s="91"/>
    </row>
    <row r="394" spans="1:26" ht="12.75" x14ac:dyDescent="0.2">
      <c r="A394" s="474" t="s">
        <v>1101</v>
      </c>
      <c r="B394" s="474" t="s">
        <v>1102</v>
      </c>
      <c r="C394" s="475" t="s">
        <v>411</v>
      </c>
      <c r="D394" s="475" t="s">
        <v>1103</v>
      </c>
      <c r="E394" s="475" t="s">
        <v>1104</v>
      </c>
      <c r="F394" s="474" t="s">
        <v>427</v>
      </c>
      <c r="G394" s="475" t="s">
        <v>864</v>
      </c>
      <c r="H394" s="479">
        <v>0</v>
      </c>
      <c r="I394" s="477">
        <v>5</v>
      </c>
      <c r="J394" s="478" t="s">
        <v>420</v>
      </c>
      <c r="K394" s="478" t="s">
        <v>419</v>
      </c>
      <c r="L394" s="479">
        <v>4</v>
      </c>
      <c r="M394" s="480"/>
      <c r="N394" s="481">
        <v>2.97</v>
      </c>
      <c r="O394" s="479">
        <v>7.0000000000000007E-2</v>
      </c>
      <c r="P394" s="482">
        <v>63.85</v>
      </c>
      <c r="Q394" s="479">
        <v>1.5</v>
      </c>
      <c r="R394" s="481">
        <v>42.58</v>
      </c>
      <c r="S394" s="481">
        <v>0</v>
      </c>
      <c r="T394" s="480"/>
      <c r="U394" s="483">
        <v>28835</v>
      </c>
      <c r="V394" s="483">
        <v>413348</v>
      </c>
      <c r="W394" s="91">
        <v>9707</v>
      </c>
      <c r="X394" s="91">
        <v>6474</v>
      </c>
      <c r="Y394" s="479">
        <v>0</v>
      </c>
      <c r="Z394" s="91">
        <v>66884</v>
      </c>
    </row>
    <row r="395" spans="1:26" ht="12.75" x14ac:dyDescent="0.2">
      <c r="A395" s="474" t="s">
        <v>1101</v>
      </c>
      <c r="B395" s="474" t="s">
        <v>1102</v>
      </c>
      <c r="C395" s="475" t="s">
        <v>411</v>
      </c>
      <c r="D395" s="475" t="s">
        <v>1103</v>
      </c>
      <c r="E395" s="475" t="s">
        <v>1104</v>
      </c>
      <c r="F395" s="474" t="s">
        <v>427</v>
      </c>
      <c r="G395" s="475" t="s">
        <v>864</v>
      </c>
      <c r="H395" s="479">
        <v>0</v>
      </c>
      <c r="I395" s="477">
        <v>5</v>
      </c>
      <c r="J395" s="478" t="s">
        <v>415</v>
      </c>
      <c r="K395" s="478" t="s">
        <v>419</v>
      </c>
      <c r="L395" s="479">
        <v>1</v>
      </c>
      <c r="M395" s="480"/>
      <c r="N395" s="481">
        <v>1.81</v>
      </c>
      <c r="O395" s="479">
        <v>0.02</v>
      </c>
      <c r="P395" s="482">
        <v>273.83999999999997</v>
      </c>
      <c r="Q395" s="479">
        <v>3.7</v>
      </c>
      <c r="R395" s="481">
        <v>73.39</v>
      </c>
      <c r="S395" s="481">
        <v>0</v>
      </c>
      <c r="T395" s="480"/>
      <c r="U395" s="483">
        <v>4420</v>
      </c>
      <c r="V395" s="483">
        <v>179362</v>
      </c>
      <c r="W395" s="91">
        <v>2444</v>
      </c>
      <c r="X395" s="479">
        <v>655</v>
      </c>
      <c r="Y395" s="479">
        <v>0</v>
      </c>
      <c r="Z395" s="91">
        <v>13912</v>
      </c>
    </row>
    <row r="396" spans="1:26" ht="12.75" x14ac:dyDescent="0.2">
      <c r="A396" s="474"/>
      <c r="B396" s="474"/>
      <c r="C396" s="475"/>
      <c r="D396" s="475"/>
      <c r="E396" s="475"/>
      <c r="F396" s="474"/>
      <c r="G396" s="475"/>
      <c r="H396" s="479"/>
      <c r="I396" s="477"/>
      <c r="J396" s="478"/>
      <c r="K396" s="478"/>
      <c r="L396" s="479"/>
      <c r="M396" s="480"/>
      <c r="N396" s="481"/>
      <c r="O396" s="479"/>
      <c r="P396" s="482"/>
      <c r="Q396" s="479"/>
      <c r="R396" s="481"/>
      <c r="S396" s="481"/>
      <c r="T396" s="480"/>
      <c r="U396" s="483"/>
      <c r="V396" s="483"/>
      <c r="W396" s="91"/>
      <c r="X396" s="91"/>
      <c r="Y396" s="479"/>
      <c r="Z396" s="91"/>
    </row>
    <row r="397" spans="1:26" ht="12.75" x14ac:dyDescent="0.2">
      <c r="A397" s="474" t="s">
        <v>1105</v>
      </c>
      <c r="B397" s="474" t="s">
        <v>1106</v>
      </c>
      <c r="C397" s="475" t="s">
        <v>411</v>
      </c>
      <c r="D397" s="475" t="s">
        <v>1107</v>
      </c>
      <c r="E397" s="475" t="s">
        <v>1108</v>
      </c>
      <c r="F397" s="474" t="s">
        <v>427</v>
      </c>
      <c r="G397" s="475" t="s">
        <v>864</v>
      </c>
      <c r="H397" s="479">
        <v>0</v>
      </c>
      <c r="I397" s="477">
        <v>3</v>
      </c>
      <c r="J397" s="478" t="s">
        <v>420</v>
      </c>
      <c r="K397" s="478" t="s">
        <v>416</v>
      </c>
      <c r="L397" s="479">
        <v>3</v>
      </c>
      <c r="M397" s="480"/>
      <c r="N397" s="481">
        <v>3.3</v>
      </c>
      <c r="O397" s="479">
        <v>7.0000000000000007E-2</v>
      </c>
      <c r="P397" s="482">
        <v>140.49</v>
      </c>
      <c r="Q397" s="479">
        <v>3.1</v>
      </c>
      <c r="R397" s="481">
        <v>45.69</v>
      </c>
      <c r="S397" s="481">
        <v>0</v>
      </c>
      <c r="T397" s="480"/>
      <c r="U397" s="483">
        <v>34366</v>
      </c>
      <c r="V397" s="483">
        <v>475552</v>
      </c>
      <c r="W397" s="91">
        <v>10409</v>
      </c>
      <c r="X397" s="91">
        <v>3385</v>
      </c>
      <c r="Y397" s="479">
        <v>0</v>
      </c>
      <c r="Z397" s="91">
        <v>63947</v>
      </c>
    </row>
    <row r="398" spans="1:26" ht="12.75" x14ac:dyDescent="0.2">
      <c r="A398" s="474"/>
      <c r="B398" s="474"/>
      <c r="C398" s="475"/>
      <c r="D398" s="475"/>
      <c r="E398" s="475"/>
      <c r="F398" s="474"/>
      <c r="G398" s="475"/>
      <c r="H398" s="91"/>
      <c r="I398" s="477"/>
      <c r="J398" s="478"/>
      <c r="K398" s="478"/>
      <c r="L398" s="479"/>
      <c r="M398" s="480"/>
      <c r="N398" s="481"/>
      <c r="O398" s="479"/>
      <c r="P398" s="482"/>
      <c r="Q398" s="479"/>
      <c r="R398" s="481"/>
      <c r="S398" s="481"/>
      <c r="T398" s="480"/>
      <c r="U398" s="483"/>
      <c r="V398" s="483"/>
      <c r="W398" s="91"/>
      <c r="X398" s="91"/>
      <c r="Y398" s="91"/>
      <c r="Z398" s="91"/>
    </row>
    <row r="399" spans="1:26" ht="12.75" x14ac:dyDescent="0.2">
      <c r="A399" s="474" t="s">
        <v>421</v>
      </c>
      <c r="B399" s="474" t="s">
        <v>422</v>
      </c>
      <c r="C399" s="475" t="s">
        <v>411</v>
      </c>
      <c r="D399" s="475">
        <v>9031</v>
      </c>
      <c r="E399" s="475">
        <v>90031</v>
      </c>
      <c r="F399" s="474" t="s">
        <v>412</v>
      </c>
      <c r="G399" s="475" t="s">
        <v>413</v>
      </c>
      <c r="H399" s="91">
        <v>1932666</v>
      </c>
      <c r="I399" s="477">
        <v>293</v>
      </c>
      <c r="J399" s="478" t="s">
        <v>415</v>
      </c>
      <c r="K399" s="478" t="s">
        <v>416</v>
      </c>
      <c r="L399" s="479">
        <v>97</v>
      </c>
      <c r="M399" s="480"/>
      <c r="N399" s="481">
        <v>3.6</v>
      </c>
      <c r="O399" s="479">
        <v>0.11</v>
      </c>
      <c r="P399" s="482">
        <v>63.17</v>
      </c>
      <c r="Q399" s="479">
        <v>2</v>
      </c>
      <c r="R399" s="481">
        <v>31.97</v>
      </c>
      <c r="S399" s="481">
        <v>3.34</v>
      </c>
      <c r="T399" s="480"/>
      <c r="U399" s="483">
        <v>1451607</v>
      </c>
      <c r="V399" s="483">
        <v>12887952</v>
      </c>
      <c r="W399" s="91">
        <v>403099</v>
      </c>
      <c r="X399" s="91">
        <v>204027</v>
      </c>
      <c r="Y399" s="91">
        <v>3855143</v>
      </c>
      <c r="Z399" s="91">
        <v>3265003</v>
      </c>
    </row>
    <row r="400" spans="1:26" ht="12.75" x14ac:dyDescent="0.2">
      <c r="A400" s="474" t="s">
        <v>421</v>
      </c>
      <c r="B400" s="474" t="s">
        <v>422</v>
      </c>
      <c r="C400" s="475" t="s">
        <v>411</v>
      </c>
      <c r="D400" s="475">
        <v>9031</v>
      </c>
      <c r="E400" s="475">
        <v>90031</v>
      </c>
      <c r="F400" s="474" t="s">
        <v>412</v>
      </c>
      <c r="G400" s="475" t="s">
        <v>413</v>
      </c>
      <c r="H400" s="91">
        <v>1932666</v>
      </c>
      <c r="I400" s="477">
        <v>293</v>
      </c>
      <c r="J400" s="478" t="s">
        <v>420</v>
      </c>
      <c r="K400" s="478" t="s">
        <v>419</v>
      </c>
      <c r="L400" s="479">
        <v>95</v>
      </c>
      <c r="M400" s="480"/>
      <c r="N400" s="481">
        <v>0.89</v>
      </c>
      <c r="O400" s="479">
        <v>0.13</v>
      </c>
      <c r="P400" s="482">
        <v>105.03</v>
      </c>
      <c r="Q400" s="479">
        <v>15.5</v>
      </c>
      <c r="R400" s="481">
        <v>6.77</v>
      </c>
      <c r="S400" s="481">
        <v>1.01</v>
      </c>
      <c r="T400" s="480"/>
      <c r="U400" s="483">
        <v>5773871</v>
      </c>
      <c r="V400" s="483">
        <v>43959138</v>
      </c>
      <c r="W400" s="91">
        <v>6492170</v>
      </c>
      <c r="X400" s="91">
        <v>418552</v>
      </c>
      <c r="Y400" s="91">
        <v>43555509</v>
      </c>
      <c r="Z400" s="91">
        <v>5571112</v>
      </c>
    </row>
    <row r="401" spans="1:26" ht="12.75" x14ac:dyDescent="0.2">
      <c r="A401" s="474" t="s">
        <v>421</v>
      </c>
      <c r="B401" s="474" t="s">
        <v>422</v>
      </c>
      <c r="C401" s="475" t="s">
        <v>411</v>
      </c>
      <c r="D401" s="475">
        <v>9031</v>
      </c>
      <c r="E401" s="475">
        <v>90031</v>
      </c>
      <c r="F401" s="474" t="s">
        <v>412</v>
      </c>
      <c r="G401" s="475" t="s">
        <v>413</v>
      </c>
      <c r="H401" s="91">
        <v>1932666</v>
      </c>
      <c r="I401" s="477">
        <v>293</v>
      </c>
      <c r="J401" s="478" t="s">
        <v>420</v>
      </c>
      <c r="K401" s="478" t="s">
        <v>416</v>
      </c>
      <c r="L401" s="479">
        <v>50</v>
      </c>
      <c r="M401" s="480"/>
      <c r="N401" s="481">
        <v>1.99</v>
      </c>
      <c r="O401" s="479">
        <v>0.2</v>
      </c>
      <c r="P401" s="482">
        <v>75.3</v>
      </c>
      <c r="Q401" s="479">
        <v>7.6</v>
      </c>
      <c r="R401" s="481">
        <v>9.9499999999999993</v>
      </c>
      <c r="S401" s="481">
        <v>1.25</v>
      </c>
      <c r="T401" s="480"/>
      <c r="U401" s="483">
        <v>2668334</v>
      </c>
      <c r="V401" s="483">
        <v>13372738</v>
      </c>
      <c r="W401" s="91">
        <v>1343680</v>
      </c>
      <c r="X401" s="91">
        <v>177587</v>
      </c>
      <c r="Y401" s="91">
        <v>10660866</v>
      </c>
      <c r="Z401" s="91">
        <v>2714607</v>
      </c>
    </row>
    <row r="402" spans="1:26" ht="12.75" x14ac:dyDescent="0.2">
      <c r="A402" s="474" t="s">
        <v>421</v>
      </c>
      <c r="B402" s="474" t="s">
        <v>422</v>
      </c>
      <c r="C402" s="475" t="s">
        <v>411</v>
      </c>
      <c r="D402" s="475">
        <v>9031</v>
      </c>
      <c r="E402" s="475">
        <v>90031</v>
      </c>
      <c r="F402" s="474" t="s">
        <v>412</v>
      </c>
      <c r="G402" s="475" t="s">
        <v>413</v>
      </c>
      <c r="H402" s="91">
        <v>1932666</v>
      </c>
      <c r="I402" s="477">
        <v>293</v>
      </c>
      <c r="J402" s="478" t="s">
        <v>424</v>
      </c>
      <c r="K402" s="478" t="s">
        <v>419</v>
      </c>
      <c r="L402" s="479">
        <v>20</v>
      </c>
      <c r="M402" s="480"/>
      <c r="N402" s="481">
        <v>2.42</v>
      </c>
      <c r="O402" s="479">
        <v>0.13</v>
      </c>
      <c r="P402" s="482">
        <v>126.11</v>
      </c>
      <c r="Q402" s="479">
        <v>6.8</v>
      </c>
      <c r="R402" s="481">
        <v>18.59</v>
      </c>
      <c r="S402" s="481">
        <v>0.52</v>
      </c>
      <c r="T402" s="480"/>
      <c r="U402" s="483">
        <v>583900</v>
      </c>
      <c r="V402" s="483">
        <v>4480762</v>
      </c>
      <c r="W402" s="91">
        <v>240989</v>
      </c>
      <c r="X402" s="91">
        <v>35532</v>
      </c>
      <c r="Y402" s="91">
        <v>8550774</v>
      </c>
      <c r="Z402" s="91">
        <v>843264</v>
      </c>
    </row>
    <row r="403" spans="1:26" ht="12.75" x14ac:dyDescent="0.2">
      <c r="A403" s="474" t="s">
        <v>421</v>
      </c>
      <c r="B403" s="474" t="s">
        <v>422</v>
      </c>
      <c r="C403" s="475" t="s">
        <v>411</v>
      </c>
      <c r="D403" s="475">
        <v>9031</v>
      </c>
      <c r="E403" s="475">
        <v>90031</v>
      </c>
      <c r="F403" s="474" t="s">
        <v>412</v>
      </c>
      <c r="G403" s="475" t="s">
        <v>413</v>
      </c>
      <c r="H403" s="91">
        <v>1932666</v>
      </c>
      <c r="I403" s="477">
        <v>293</v>
      </c>
      <c r="J403" s="478" t="s">
        <v>424</v>
      </c>
      <c r="K403" s="478" t="s">
        <v>416</v>
      </c>
      <c r="L403" s="479">
        <v>16</v>
      </c>
      <c r="M403" s="480"/>
      <c r="N403" s="481">
        <v>2</v>
      </c>
      <c r="O403" s="479">
        <v>0.09</v>
      </c>
      <c r="P403" s="482">
        <v>74.5</v>
      </c>
      <c r="Q403" s="479">
        <v>3.2</v>
      </c>
      <c r="R403" s="481">
        <v>23.37</v>
      </c>
      <c r="S403" s="481">
        <v>0.57999999999999996</v>
      </c>
      <c r="T403" s="480"/>
      <c r="U403" s="483">
        <v>181683</v>
      </c>
      <c r="V403" s="483">
        <v>2118731</v>
      </c>
      <c r="W403" s="91">
        <v>90669</v>
      </c>
      <c r="X403" s="91">
        <v>28441</v>
      </c>
      <c r="Y403" s="91">
        <v>3675090</v>
      </c>
      <c r="Z403" s="91">
        <v>722808</v>
      </c>
    </row>
    <row r="404" spans="1:26" ht="12.75" x14ac:dyDescent="0.2">
      <c r="A404" s="474" t="s">
        <v>421</v>
      </c>
      <c r="B404" s="474" t="s">
        <v>422</v>
      </c>
      <c r="C404" s="475" t="s">
        <v>411</v>
      </c>
      <c r="D404" s="475">
        <v>9031</v>
      </c>
      <c r="E404" s="475">
        <v>90031</v>
      </c>
      <c r="F404" s="474" t="s">
        <v>412</v>
      </c>
      <c r="G404" s="475" t="s">
        <v>413</v>
      </c>
      <c r="H404" s="91">
        <v>1932666</v>
      </c>
      <c r="I404" s="477">
        <v>293</v>
      </c>
      <c r="J404" s="478" t="s">
        <v>417</v>
      </c>
      <c r="K404" s="478" t="s">
        <v>416</v>
      </c>
      <c r="L404" s="479">
        <v>15</v>
      </c>
      <c r="M404" s="480"/>
      <c r="N404" s="481">
        <v>4.18</v>
      </c>
      <c r="O404" s="479">
        <v>0.1</v>
      </c>
      <c r="P404" s="482">
        <v>71.459999999999994</v>
      </c>
      <c r="Q404" s="479">
        <v>1.8</v>
      </c>
      <c r="R404" s="481">
        <v>39.89</v>
      </c>
      <c r="S404" s="481">
        <v>2.58</v>
      </c>
      <c r="T404" s="480"/>
      <c r="U404" s="483">
        <v>53545</v>
      </c>
      <c r="V404" s="483">
        <v>510729</v>
      </c>
      <c r="W404" s="91">
        <v>12803</v>
      </c>
      <c r="X404" s="91">
        <v>7147</v>
      </c>
      <c r="Y404" s="91">
        <v>197838</v>
      </c>
      <c r="Z404" s="91">
        <v>197838</v>
      </c>
    </row>
    <row r="405" spans="1:26" ht="12.75" x14ac:dyDescent="0.2">
      <c r="A405" s="474" t="s">
        <v>1109</v>
      </c>
      <c r="B405" s="474" t="s">
        <v>422</v>
      </c>
      <c r="C405" s="475" t="s">
        <v>411</v>
      </c>
      <c r="D405" s="475">
        <v>9218</v>
      </c>
      <c r="E405" s="475">
        <v>90218</v>
      </c>
      <c r="F405" s="474" t="s">
        <v>437</v>
      </c>
      <c r="G405" s="475" t="s">
        <v>413</v>
      </c>
      <c r="H405" s="91">
        <v>1932666</v>
      </c>
      <c r="I405" s="477">
        <v>49</v>
      </c>
      <c r="J405" s="478" t="s">
        <v>438</v>
      </c>
      <c r="K405" s="478" t="s">
        <v>416</v>
      </c>
      <c r="L405" s="479">
        <v>49</v>
      </c>
      <c r="M405" s="480"/>
      <c r="N405" s="481">
        <v>4.4800000000000004</v>
      </c>
      <c r="O405" s="479">
        <v>0.24</v>
      </c>
      <c r="P405" s="482">
        <v>95.3</v>
      </c>
      <c r="Q405" s="479">
        <v>5</v>
      </c>
      <c r="R405" s="481">
        <v>19.05</v>
      </c>
      <c r="S405" s="481">
        <v>0.52</v>
      </c>
      <c r="T405" s="480"/>
      <c r="U405" s="483">
        <v>60338</v>
      </c>
      <c r="V405" s="483">
        <v>256730</v>
      </c>
      <c r="W405" s="91">
        <v>13474</v>
      </c>
      <c r="X405" s="91">
        <v>2694</v>
      </c>
      <c r="Y405" s="91">
        <v>490827</v>
      </c>
      <c r="Z405" s="91">
        <v>106479</v>
      </c>
    </row>
    <row r="406" spans="1:26" ht="12.75" x14ac:dyDescent="0.2">
      <c r="A406" s="474" t="s">
        <v>1110</v>
      </c>
      <c r="B406" s="474" t="s">
        <v>422</v>
      </c>
      <c r="C406" s="475" t="s">
        <v>411</v>
      </c>
      <c r="D406" s="475">
        <v>9086</v>
      </c>
      <c r="E406" s="475">
        <v>90086</v>
      </c>
      <c r="F406" s="474" t="s">
        <v>427</v>
      </c>
      <c r="G406" s="475" t="s">
        <v>413</v>
      </c>
      <c r="H406" s="91">
        <v>1932666</v>
      </c>
      <c r="I406" s="477">
        <v>27</v>
      </c>
      <c r="J406" s="478" t="s">
        <v>415</v>
      </c>
      <c r="K406" s="478" t="s">
        <v>419</v>
      </c>
      <c r="L406" s="479">
        <v>27</v>
      </c>
      <c r="M406" s="480"/>
      <c r="N406" s="481">
        <v>2.88</v>
      </c>
      <c r="O406" s="479">
        <v>0.13</v>
      </c>
      <c r="P406" s="482">
        <v>73.88</v>
      </c>
      <c r="Q406" s="479">
        <v>3.4</v>
      </c>
      <c r="R406" s="481">
        <v>21.88</v>
      </c>
      <c r="S406" s="481">
        <v>2.87</v>
      </c>
      <c r="T406" s="480"/>
      <c r="U406" s="483">
        <v>442655</v>
      </c>
      <c r="V406" s="483">
        <v>3359600</v>
      </c>
      <c r="W406" s="91">
        <v>153559</v>
      </c>
      <c r="X406" s="91">
        <v>45473</v>
      </c>
      <c r="Y406" s="91">
        <v>1171169</v>
      </c>
      <c r="Z406" s="91">
        <v>615113</v>
      </c>
    </row>
    <row r="407" spans="1:26" ht="12.75" x14ac:dyDescent="0.2">
      <c r="A407" s="474"/>
      <c r="B407" s="474"/>
      <c r="C407" s="475"/>
      <c r="D407" s="476"/>
      <c r="E407" s="475"/>
      <c r="F407" s="474"/>
      <c r="G407" s="475"/>
      <c r="H407" s="91"/>
      <c r="I407" s="477"/>
      <c r="J407" s="478"/>
      <c r="K407" s="478"/>
      <c r="L407" s="479"/>
      <c r="M407" s="480"/>
      <c r="N407" s="481"/>
      <c r="O407" s="479"/>
      <c r="P407" s="482"/>
      <c r="Q407" s="479"/>
      <c r="R407" s="481"/>
      <c r="S407" s="481"/>
      <c r="T407" s="480"/>
      <c r="U407" s="483"/>
      <c r="V407" s="483"/>
      <c r="W407" s="91"/>
      <c r="X407" s="91"/>
      <c r="Y407" s="479"/>
      <c r="Z407" s="91"/>
    </row>
    <row r="408" spans="1:26" ht="12.75" x14ac:dyDescent="0.2">
      <c r="A408" s="474" t="s">
        <v>624</v>
      </c>
      <c r="B408" s="474" t="s">
        <v>625</v>
      </c>
      <c r="C408" s="475" t="s">
        <v>411</v>
      </c>
      <c r="D408" s="476"/>
      <c r="E408" s="475">
        <v>90289</v>
      </c>
      <c r="F408" s="474" t="s">
        <v>427</v>
      </c>
      <c r="G408" s="475" t="s">
        <v>428</v>
      </c>
      <c r="H408" s="91">
        <v>12150996</v>
      </c>
      <c r="I408" s="477">
        <v>5</v>
      </c>
      <c r="J408" s="478" t="s">
        <v>415</v>
      </c>
      <c r="K408" s="478" t="s">
        <v>416</v>
      </c>
      <c r="L408" s="479">
        <v>3</v>
      </c>
      <c r="M408" s="480"/>
      <c r="N408" s="481">
        <v>0.46</v>
      </c>
      <c r="O408" s="479">
        <v>0.02</v>
      </c>
      <c r="P408" s="482">
        <v>68.489999999999995</v>
      </c>
      <c r="Q408" s="479">
        <v>2.4</v>
      </c>
      <c r="R408" s="481">
        <v>28.74</v>
      </c>
      <c r="S408" s="481">
        <v>0</v>
      </c>
      <c r="T408" s="480"/>
      <c r="U408" s="483">
        <v>4348</v>
      </c>
      <c r="V408" s="483">
        <v>269643</v>
      </c>
      <c r="W408" s="91">
        <v>9383</v>
      </c>
      <c r="X408" s="91">
        <v>3937</v>
      </c>
      <c r="Y408" s="479">
        <v>0</v>
      </c>
      <c r="Z408" s="91">
        <v>42854</v>
      </c>
    </row>
    <row r="409" spans="1:26" ht="12.75" x14ac:dyDescent="0.2">
      <c r="A409" s="474" t="s">
        <v>624</v>
      </c>
      <c r="B409" s="474" t="s">
        <v>625</v>
      </c>
      <c r="C409" s="475" t="s">
        <v>411</v>
      </c>
      <c r="D409" s="476"/>
      <c r="E409" s="475">
        <v>90289</v>
      </c>
      <c r="F409" s="474" t="s">
        <v>427</v>
      </c>
      <c r="G409" s="475" t="s">
        <v>428</v>
      </c>
      <c r="H409" s="91">
        <v>12150996</v>
      </c>
      <c r="I409" s="477">
        <v>5</v>
      </c>
      <c r="J409" s="478" t="s">
        <v>420</v>
      </c>
      <c r="K409" s="478" t="s">
        <v>416</v>
      </c>
      <c r="L409" s="479">
        <v>2</v>
      </c>
      <c r="M409" s="480"/>
      <c r="N409" s="481">
        <v>0.27</v>
      </c>
      <c r="O409" s="479">
        <v>0.03</v>
      </c>
      <c r="P409" s="482">
        <v>60.54</v>
      </c>
      <c r="Q409" s="479">
        <v>7.6</v>
      </c>
      <c r="R409" s="481">
        <v>8.02</v>
      </c>
      <c r="S409" s="481">
        <v>0</v>
      </c>
      <c r="T409" s="480"/>
      <c r="U409" s="483">
        <v>18352</v>
      </c>
      <c r="V409" s="483">
        <v>543646</v>
      </c>
      <c r="W409" s="91">
        <v>67821</v>
      </c>
      <c r="X409" s="91">
        <v>8980</v>
      </c>
      <c r="Y409" s="479">
        <v>0</v>
      </c>
      <c r="Z409" s="91">
        <v>115949</v>
      </c>
    </row>
    <row r="410" spans="1:26" ht="12.75" x14ac:dyDescent="0.2">
      <c r="A410" s="474"/>
      <c r="B410" s="474"/>
      <c r="C410" s="475"/>
      <c r="D410" s="475"/>
      <c r="E410" s="475"/>
      <c r="F410" s="474"/>
      <c r="G410" s="475"/>
      <c r="H410" s="91"/>
      <c r="I410" s="477"/>
      <c r="J410" s="478"/>
      <c r="K410" s="478"/>
      <c r="L410" s="479"/>
      <c r="M410" s="480"/>
      <c r="N410" s="481"/>
      <c r="O410" s="479"/>
      <c r="P410" s="482"/>
      <c r="Q410" s="479"/>
      <c r="R410" s="481"/>
      <c r="S410" s="481"/>
      <c r="T410" s="480"/>
      <c r="U410" s="483"/>
      <c r="V410" s="483"/>
      <c r="W410" s="91"/>
      <c r="X410" s="91"/>
      <c r="Y410" s="479"/>
      <c r="Z410" s="91"/>
    </row>
    <row r="411" spans="1:26" ht="12.75" x14ac:dyDescent="0.2">
      <c r="A411" s="474" t="s">
        <v>1111</v>
      </c>
      <c r="B411" s="474" t="s">
        <v>1112</v>
      </c>
      <c r="C411" s="475" t="s">
        <v>411</v>
      </c>
      <c r="D411" s="475">
        <v>9168</v>
      </c>
      <c r="E411" s="475">
        <v>90168</v>
      </c>
      <c r="F411" s="474" t="s">
        <v>427</v>
      </c>
      <c r="G411" s="475" t="s">
        <v>428</v>
      </c>
      <c r="H411" s="91">
        <v>1723634</v>
      </c>
      <c r="I411" s="477">
        <v>24</v>
      </c>
      <c r="J411" s="478" t="s">
        <v>424</v>
      </c>
      <c r="K411" s="478" t="s">
        <v>416</v>
      </c>
      <c r="L411" s="479">
        <v>8</v>
      </c>
      <c r="M411" s="480"/>
      <c r="N411" s="481">
        <v>4.16</v>
      </c>
      <c r="O411" s="479">
        <v>0.56000000000000005</v>
      </c>
      <c r="P411" s="482">
        <v>154.21</v>
      </c>
      <c r="Q411" s="479">
        <v>20.7</v>
      </c>
      <c r="R411" s="481">
        <v>7.46</v>
      </c>
      <c r="S411" s="481">
        <v>0</v>
      </c>
      <c r="T411" s="480"/>
      <c r="U411" s="483">
        <v>561482</v>
      </c>
      <c r="V411" s="483">
        <v>1006960</v>
      </c>
      <c r="W411" s="91">
        <v>134953</v>
      </c>
      <c r="X411" s="91">
        <v>6530</v>
      </c>
      <c r="Y411" s="479">
        <v>0</v>
      </c>
      <c r="Z411" s="91">
        <v>144564</v>
      </c>
    </row>
    <row r="412" spans="1:26" ht="12.75" x14ac:dyDescent="0.2">
      <c r="A412" s="474" t="s">
        <v>1111</v>
      </c>
      <c r="B412" s="474" t="s">
        <v>1112</v>
      </c>
      <c r="C412" s="475" t="s">
        <v>411</v>
      </c>
      <c r="D412" s="475">
        <v>9168</v>
      </c>
      <c r="E412" s="475">
        <v>90168</v>
      </c>
      <c r="F412" s="474" t="s">
        <v>427</v>
      </c>
      <c r="G412" s="475" t="s">
        <v>428</v>
      </c>
      <c r="H412" s="91">
        <v>1723634</v>
      </c>
      <c r="I412" s="477">
        <v>24</v>
      </c>
      <c r="J412" s="478" t="s">
        <v>415</v>
      </c>
      <c r="K412" s="478" t="s">
        <v>416</v>
      </c>
      <c r="L412" s="479">
        <v>6</v>
      </c>
      <c r="M412" s="480"/>
      <c r="N412" s="481">
        <v>2.84</v>
      </c>
      <c r="O412" s="479">
        <v>0.06</v>
      </c>
      <c r="P412" s="482">
        <v>108.69</v>
      </c>
      <c r="Q412" s="479">
        <v>2.4</v>
      </c>
      <c r="R412" s="481">
        <v>44.77</v>
      </c>
      <c r="S412" s="481">
        <v>0</v>
      </c>
      <c r="T412" s="480"/>
      <c r="U412" s="483">
        <v>81721</v>
      </c>
      <c r="V412" s="483">
        <v>1288543</v>
      </c>
      <c r="W412" s="91">
        <v>28783</v>
      </c>
      <c r="X412" s="91">
        <v>11855</v>
      </c>
      <c r="Y412" s="479">
        <v>0</v>
      </c>
      <c r="Z412" s="91">
        <v>140367</v>
      </c>
    </row>
    <row r="413" spans="1:26" ht="12.75" x14ac:dyDescent="0.2">
      <c r="A413" s="474" t="s">
        <v>1111</v>
      </c>
      <c r="B413" s="474" t="s">
        <v>1112</v>
      </c>
      <c r="C413" s="475" t="s">
        <v>411</v>
      </c>
      <c r="D413" s="475">
        <v>9168</v>
      </c>
      <c r="E413" s="475">
        <v>90168</v>
      </c>
      <c r="F413" s="474" t="s">
        <v>427</v>
      </c>
      <c r="G413" s="475" t="s">
        <v>428</v>
      </c>
      <c r="H413" s="91">
        <v>1723634</v>
      </c>
      <c r="I413" s="477">
        <v>24</v>
      </c>
      <c r="J413" s="478" t="s">
        <v>420</v>
      </c>
      <c r="K413" s="478" t="s">
        <v>416</v>
      </c>
      <c r="L413" s="479">
        <v>10</v>
      </c>
      <c r="M413" s="480"/>
      <c r="N413" s="481">
        <v>1.07</v>
      </c>
      <c r="O413" s="479">
        <v>0.06</v>
      </c>
      <c r="P413" s="482">
        <v>100.54</v>
      </c>
      <c r="Q413" s="479">
        <v>5.8</v>
      </c>
      <c r="R413" s="481">
        <v>17.329999999999998</v>
      </c>
      <c r="S413" s="481">
        <v>0</v>
      </c>
      <c r="T413" s="480"/>
      <c r="U413" s="483">
        <v>199365</v>
      </c>
      <c r="V413" s="483">
        <v>3239209</v>
      </c>
      <c r="W413" s="91">
        <v>186909</v>
      </c>
      <c r="X413" s="91">
        <v>32217</v>
      </c>
      <c r="Y413" s="479">
        <v>0</v>
      </c>
      <c r="Z413" s="91">
        <v>434982</v>
      </c>
    </row>
    <row r="414" spans="1:26" ht="12.75" x14ac:dyDescent="0.2">
      <c r="A414" s="474"/>
      <c r="B414" s="474"/>
      <c r="C414" s="475"/>
      <c r="D414" s="475"/>
      <c r="E414" s="475"/>
      <c r="F414" s="474"/>
      <c r="G414" s="475"/>
      <c r="H414" s="91"/>
      <c r="I414" s="477"/>
      <c r="J414" s="478"/>
      <c r="K414" s="478"/>
      <c r="L414" s="479"/>
      <c r="M414" s="480"/>
      <c r="N414" s="481"/>
      <c r="O414" s="479"/>
      <c r="P414" s="482"/>
      <c r="Q414" s="479"/>
      <c r="R414" s="481"/>
      <c r="S414" s="481"/>
      <c r="T414" s="480"/>
      <c r="U414" s="483"/>
      <c r="V414" s="483"/>
      <c r="W414" s="91"/>
      <c r="X414" s="91"/>
      <c r="Y414" s="91"/>
      <c r="Z414" s="91"/>
    </row>
    <row r="415" spans="1:26" ht="12.75" x14ac:dyDescent="0.2">
      <c r="A415" s="474" t="s">
        <v>352</v>
      </c>
      <c r="B415" s="474" t="s">
        <v>343</v>
      </c>
      <c r="C415" s="475" t="s">
        <v>411</v>
      </c>
      <c r="D415" s="475">
        <v>9019</v>
      </c>
      <c r="E415" s="475">
        <v>90019</v>
      </c>
      <c r="F415" s="474" t="s">
        <v>412</v>
      </c>
      <c r="G415" s="475" t="s">
        <v>413</v>
      </c>
      <c r="H415" s="91">
        <v>1723634</v>
      </c>
      <c r="I415" s="477">
        <v>232</v>
      </c>
      <c r="J415" s="478" t="s">
        <v>415</v>
      </c>
      <c r="K415" s="478" t="s">
        <v>419</v>
      </c>
      <c r="L415" s="479">
        <v>8</v>
      </c>
      <c r="M415" s="480"/>
      <c r="N415" s="481">
        <v>1.31</v>
      </c>
      <c r="O415" s="479">
        <v>0.03</v>
      </c>
      <c r="P415" s="482">
        <v>108.48</v>
      </c>
      <c r="Q415" s="479">
        <v>2.5</v>
      </c>
      <c r="R415" s="481">
        <v>43.61</v>
      </c>
      <c r="S415" s="481">
        <v>12.39</v>
      </c>
      <c r="T415" s="480"/>
      <c r="U415" s="483">
        <v>20976</v>
      </c>
      <c r="V415" s="483">
        <v>700557</v>
      </c>
      <c r="W415" s="91">
        <v>16065</v>
      </c>
      <c r="X415" s="91">
        <v>6458</v>
      </c>
      <c r="Y415" s="91">
        <v>56533</v>
      </c>
      <c r="Z415" s="91">
        <v>73311</v>
      </c>
    </row>
    <row r="416" spans="1:26" ht="12.75" x14ac:dyDescent="0.2">
      <c r="A416" s="474" t="s">
        <v>352</v>
      </c>
      <c r="B416" s="474" t="s">
        <v>343</v>
      </c>
      <c r="C416" s="475" t="s">
        <v>411</v>
      </c>
      <c r="D416" s="475">
        <v>9019</v>
      </c>
      <c r="E416" s="475">
        <v>90019</v>
      </c>
      <c r="F416" s="474" t="s">
        <v>412</v>
      </c>
      <c r="G416" s="475" t="s">
        <v>413</v>
      </c>
      <c r="H416" s="91">
        <v>1723634</v>
      </c>
      <c r="I416" s="477">
        <v>232</v>
      </c>
      <c r="J416" s="478" t="s">
        <v>418</v>
      </c>
      <c r="K416" s="478" t="s">
        <v>419</v>
      </c>
      <c r="L416" s="479">
        <v>69</v>
      </c>
      <c r="M416" s="480"/>
      <c r="N416" s="481">
        <v>1.26</v>
      </c>
      <c r="O416" s="479">
        <v>0.18</v>
      </c>
      <c r="P416" s="482">
        <v>285</v>
      </c>
      <c r="Q416" s="479">
        <v>41.7</v>
      </c>
      <c r="R416" s="481">
        <v>6.83</v>
      </c>
      <c r="S416" s="481">
        <v>1.08</v>
      </c>
      <c r="T416" s="480"/>
      <c r="U416" s="483">
        <v>13031615</v>
      </c>
      <c r="V416" s="483">
        <v>70866915</v>
      </c>
      <c r="W416" s="91">
        <v>10372688</v>
      </c>
      <c r="X416" s="91">
        <v>248656</v>
      </c>
      <c r="Y416" s="91">
        <v>65530788</v>
      </c>
      <c r="Z416" s="91">
        <v>4418237</v>
      </c>
    </row>
    <row r="417" spans="1:26" ht="12.75" x14ac:dyDescent="0.2">
      <c r="A417" s="474" t="s">
        <v>352</v>
      </c>
      <c r="B417" s="474" t="s">
        <v>343</v>
      </c>
      <c r="C417" s="475" t="s">
        <v>411</v>
      </c>
      <c r="D417" s="475">
        <v>9019</v>
      </c>
      <c r="E417" s="475">
        <v>90019</v>
      </c>
      <c r="F417" s="474" t="s">
        <v>412</v>
      </c>
      <c r="G417" s="475" t="s">
        <v>413</v>
      </c>
      <c r="H417" s="91">
        <v>1723634</v>
      </c>
      <c r="I417" s="477">
        <v>232</v>
      </c>
      <c r="J417" s="478" t="s">
        <v>420</v>
      </c>
      <c r="K417" s="478" t="s">
        <v>419</v>
      </c>
      <c r="L417" s="479">
        <v>155</v>
      </c>
      <c r="M417" s="480"/>
      <c r="N417" s="481">
        <v>1.35</v>
      </c>
      <c r="O417" s="479">
        <v>0.18</v>
      </c>
      <c r="P417" s="482">
        <v>146.72</v>
      </c>
      <c r="Q417" s="479">
        <v>19</v>
      </c>
      <c r="R417" s="481">
        <v>7.72</v>
      </c>
      <c r="S417" s="481">
        <v>2.14</v>
      </c>
      <c r="T417" s="480"/>
      <c r="U417" s="483">
        <v>14223640</v>
      </c>
      <c r="V417" s="483">
        <v>81093177</v>
      </c>
      <c r="W417" s="91">
        <v>10501555</v>
      </c>
      <c r="X417" s="91">
        <v>552703</v>
      </c>
      <c r="Y417" s="91">
        <v>37924763</v>
      </c>
      <c r="Z417" s="91">
        <v>6214397</v>
      </c>
    </row>
    <row r="418" spans="1:26" ht="12.75" x14ac:dyDescent="0.2">
      <c r="A418" s="474" t="s">
        <v>1113</v>
      </c>
      <c r="B418" s="474" t="s">
        <v>343</v>
      </c>
      <c r="C418" s="475" t="s">
        <v>411</v>
      </c>
      <c r="D418" s="475">
        <v>9223</v>
      </c>
      <c r="E418" s="475">
        <v>90223</v>
      </c>
      <c r="F418" s="474" t="s">
        <v>412</v>
      </c>
      <c r="G418" s="475" t="s">
        <v>413</v>
      </c>
      <c r="H418" s="91">
        <v>1723634</v>
      </c>
      <c r="I418" s="477">
        <v>137</v>
      </c>
      <c r="J418" s="478" t="s">
        <v>415</v>
      </c>
      <c r="K418" s="478" t="s">
        <v>416</v>
      </c>
      <c r="L418" s="479">
        <v>19</v>
      </c>
      <c r="M418" s="480"/>
      <c r="N418" s="481">
        <v>4.8899999999999997</v>
      </c>
      <c r="O418" s="479">
        <v>0.06</v>
      </c>
      <c r="P418" s="482">
        <v>106.77</v>
      </c>
      <c r="Q418" s="479">
        <v>1.4</v>
      </c>
      <c r="R418" s="481">
        <v>76.38</v>
      </c>
      <c r="S418" s="481">
        <v>7.38</v>
      </c>
      <c r="T418" s="480"/>
      <c r="U418" s="483">
        <v>158347</v>
      </c>
      <c r="V418" s="483">
        <v>2471477</v>
      </c>
      <c r="W418" s="91">
        <v>32359</v>
      </c>
      <c r="X418" s="91">
        <v>23148</v>
      </c>
      <c r="Y418" s="91">
        <v>334809</v>
      </c>
      <c r="Z418" s="91">
        <v>367909</v>
      </c>
    </row>
    <row r="419" spans="1:26" ht="12.75" x14ac:dyDescent="0.2">
      <c r="A419" s="474" t="s">
        <v>1113</v>
      </c>
      <c r="B419" s="474" t="s">
        <v>343</v>
      </c>
      <c r="C419" s="475" t="s">
        <v>411</v>
      </c>
      <c r="D419" s="475">
        <v>9223</v>
      </c>
      <c r="E419" s="475">
        <v>90223</v>
      </c>
      <c r="F419" s="474" t="s">
        <v>412</v>
      </c>
      <c r="G419" s="475" t="s">
        <v>413</v>
      </c>
      <c r="H419" s="91">
        <v>1723634</v>
      </c>
      <c r="I419" s="477">
        <v>137</v>
      </c>
      <c r="J419" s="478" t="s">
        <v>417</v>
      </c>
      <c r="K419" s="478" t="s">
        <v>416</v>
      </c>
      <c r="L419" s="479">
        <v>18</v>
      </c>
      <c r="M419" s="480"/>
      <c r="N419" s="481">
        <v>5.01</v>
      </c>
      <c r="O419" s="479">
        <v>0.12</v>
      </c>
      <c r="P419" s="482">
        <v>117.95</v>
      </c>
      <c r="Q419" s="479">
        <v>2.9</v>
      </c>
      <c r="R419" s="481">
        <v>41.12</v>
      </c>
      <c r="S419" s="481">
        <v>5.28</v>
      </c>
      <c r="T419" s="480"/>
      <c r="U419" s="483">
        <v>240732</v>
      </c>
      <c r="V419" s="483">
        <v>1977235</v>
      </c>
      <c r="W419" s="91">
        <v>48087</v>
      </c>
      <c r="X419" s="91">
        <v>16763</v>
      </c>
      <c r="Y419" s="91">
        <v>374246</v>
      </c>
      <c r="Z419" s="91">
        <v>328368</v>
      </c>
    </row>
    <row r="420" spans="1:26" ht="12.75" x14ac:dyDescent="0.2">
      <c r="A420" s="474" t="s">
        <v>1113</v>
      </c>
      <c r="B420" s="474" t="s">
        <v>343</v>
      </c>
      <c r="C420" s="475" t="s">
        <v>411</v>
      </c>
      <c r="D420" s="475">
        <v>9223</v>
      </c>
      <c r="E420" s="475">
        <v>90223</v>
      </c>
      <c r="F420" s="474" t="s">
        <v>412</v>
      </c>
      <c r="G420" s="475" t="s">
        <v>413</v>
      </c>
      <c r="H420" s="91">
        <v>1723634</v>
      </c>
      <c r="I420" s="477">
        <v>137</v>
      </c>
      <c r="J420" s="478" t="s">
        <v>415</v>
      </c>
      <c r="K420" s="478" t="s">
        <v>419</v>
      </c>
      <c r="L420" s="479">
        <v>100</v>
      </c>
      <c r="M420" s="480"/>
      <c r="N420" s="481">
        <v>4.38</v>
      </c>
      <c r="O420" s="479">
        <v>0.1</v>
      </c>
      <c r="P420" s="482">
        <v>75.709999999999994</v>
      </c>
      <c r="Q420" s="479">
        <v>1.7</v>
      </c>
      <c r="R420" s="481">
        <v>45.22</v>
      </c>
      <c r="S420" s="481">
        <v>4.7</v>
      </c>
      <c r="T420" s="480"/>
      <c r="U420" s="483">
        <v>1459689</v>
      </c>
      <c r="V420" s="483">
        <v>15055196</v>
      </c>
      <c r="W420" s="91">
        <v>332940</v>
      </c>
      <c r="X420" s="91">
        <v>198857</v>
      </c>
      <c r="Y420" s="91">
        <v>3202528</v>
      </c>
      <c r="Z420" s="91">
        <v>2841053</v>
      </c>
    </row>
    <row r="421" spans="1:26" ht="12.75" x14ac:dyDescent="0.2">
      <c r="A421" s="474" t="s">
        <v>1114</v>
      </c>
      <c r="B421" s="474" t="s">
        <v>343</v>
      </c>
      <c r="C421" s="475" t="s">
        <v>411</v>
      </c>
      <c r="D421" s="475" t="s">
        <v>1115</v>
      </c>
      <c r="E421" s="475" t="s">
        <v>1116</v>
      </c>
      <c r="F421" s="474" t="s">
        <v>427</v>
      </c>
      <c r="G421" s="475" t="s">
        <v>864</v>
      </c>
      <c r="H421" s="479">
        <v>0</v>
      </c>
      <c r="I421" s="477">
        <v>13</v>
      </c>
      <c r="J421" s="478" t="s">
        <v>415</v>
      </c>
      <c r="K421" s="478" t="s">
        <v>416</v>
      </c>
      <c r="L421" s="479">
        <v>8</v>
      </c>
      <c r="M421" s="480"/>
      <c r="N421" s="481">
        <v>1.74</v>
      </c>
      <c r="O421" s="479">
        <v>0.08</v>
      </c>
      <c r="P421" s="482">
        <v>89.39</v>
      </c>
      <c r="Q421" s="479">
        <v>4.2</v>
      </c>
      <c r="R421" s="481">
        <v>21.33</v>
      </c>
      <c r="S421" s="481">
        <v>0</v>
      </c>
      <c r="T421" s="480"/>
      <c r="U421" s="483">
        <v>70707</v>
      </c>
      <c r="V421" s="483">
        <v>865361</v>
      </c>
      <c r="W421" s="91">
        <v>40575</v>
      </c>
      <c r="X421" s="91">
        <v>9681</v>
      </c>
      <c r="Y421" s="479">
        <v>0</v>
      </c>
      <c r="Z421" s="91">
        <v>116409</v>
      </c>
    </row>
    <row r="422" spans="1:26" ht="12.75" x14ac:dyDescent="0.2">
      <c r="A422" s="474" t="s">
        <v>1114</v>
      </c>
      <c r="B422" s="474" t="s">
        <v>343</v>
      </c>
      <c r="C422" s="475" t="s">
        <v>411</v>
      </c>
      <c r="D422" s="475" t="s">
        <v>1115</v>
      </c>
      <c r="E422" s="475" t="s">
        <v>1116</v>
      </c>
      <c r="F422" s="474" t="s">
        <v>427</v>
      </c>
      <c r="G422" s="475" t="s">
        <v>864</v>
      </c>
      <c r="H422" s="479">
        <v>0</v>
      </c>
      <c r="I422" s="477">
        <v>13</v>
      </c>
      <c r="J422" s="478" t="s">
        <v>424</v>
      </c>
      <c r="K422" s="478" t="s">
        <v>416</v>
      </c>
      <c r="L422" s="479">
        <v>4</v>
      </c>
      <c r="M422" s="480"/>
      <c r="N422" s="481">
        <v>2.72</v>
      </c>
      <c r="O422" s="479">
        <v>0.19</v>
      </c>
      <c r="P422" s="482">
        <v>89.37</v>
      </c>
      <c r="Q422" s="479">
        <v>6.3</v>
      </c>
      <c r="R422" s="481">
        <v>14.11</v>
      </c>
      <c r="S422" s="481">
        <v>0</v>
      </c>
      <c r="T422" s="480"/>
      <c r="U422" s="483">
        <v>160265</v>
      </c>
      <c r="V422" s="483">
        <v>832702</v>
      </c>
      <c r="W422" s="91">
        <v>59016</v>
      </c>
      <c r="X422" s="91">
        <v>9317</v>
      </c>
      <c r="Y422" s="479">
        <v>0</v>
      </c>
      <c r="Z422" s="91">
        <v>270613</v>
      </c>
    </row>
    <row r="423" spans="1:26" ht="12.75" x14ac:dyDescent="0.2">
      <c r="A423" s="474" t="s">
        <v>1114</v>
      </c>
      <c r="B423" s="474" t="s">
        <v>343</v>
      </c>
      <c r="C423" s="475" t="s">
        <v>411</v>
      </c>
      <c r="D423" s="475" t="s">
        <v>1115</v>
      </c>
      <c r="E423" s="475" t="s">
        <v>1116</v>
      </c>
      <c r="F423" s="474" t="s">
        <v>427</v>
      </c>
      <c r="G423" s="475" t="s">
        <v>864</v>
      </c>
      <c r="H423" s="479">
        <v>0</v>
      </c>
      <c r="I423" s="477">
        <v>13</v>
      </c>
      <c r="J423" s="478" t="s">
        <v>420</v>
      </c>
      <c r="K423" s="478" t="s">
        <v>416</v>
      </c>
      <c r="L423" s="479">
        <v>1</v>
      </c>
      <c r="M423" s="480"/>
      <c r="N423" s="481">
        <v>1.56</v>
      </c>
      <c r="O423" s="479">
        <v>0.03</v>
      </c>
      <c r="P423" s="482">
        <v>89.37</v>
      </c>
      <c r="Q423" s="479">
        <v>1.9</v>
      </c>
      <c r="R423" s="481">
        <v>48.13</v>
      </c>
      <c r="S423" s="481">
        <v>0</v>
      </c>
      <c r="T423" s="480"/>
      <c r="U423" s="483">
        <v>6853</v>
      </c>
      <c r="V423" s="483">
        <v>211804</v>
      </c>
      <c r="W423" s="91">
        <v>4401</v>
      </c>
      <c r="X423" s="91">
        <v>2370</v>
      </c>
      <c r="Y423" s="479">
        <v>0</v>
      </c>
      <c r="Z423" s="91">
        <v>73908</v>
      </c>
    </row>
    <row r="424" spans="1:26" ht="12.75" x14ac:dyDescent="0.2">
      <c r="A424" s="474"/>
      <c r="B424" s="474"/>
      <c r="C424" s="475"/>
      <c r="D424" s="475"/>
      <c r="E424" s="475"/>
      <c r="F424" s="474"/>
      <c r="G424" s="475"/>
      <c r="H424" s="479"/>
      <c r="I424" s="477"/>
      <c r="J424" s="478"/>
      <c r="K424" s="478"/>
      <c r="L424" s="479"/>
      <c r="M424" s="480"/>
      <c r="N424" s="481"/>
      <c r="O424" s="479"/>
      <c r="P424" s="482"/>
      <c r="Q424" s="479"/>
      <c r="R424" s="481"/>
      <c r="S424" s="481"/>
      <c r="T424" s="480"/>
      <c r="U424" s="483"/>
      <c r="V424" s="483"/>
      <c r="W424" s="91"/>
      <c r="X424" s="91"/>
      <c r="Y424" s="479"/>
      <c r="Z424" s="91"/>
    </row>
    <row r="425" spans="1:26" ht="12.75" x14ac:dyDescent="0.2">
      <c r="A425" s="474" t="s">
        <v>1117</v>
      </c>
      <c r="B425" s="474" t="s">
        <v>1118</v>
      </c>
      <c r="C425" s="475" t="s">
        <v>411</v>
      </c>
      <c r="D425" s="475" t="s">
        <v>1119</v>
      </c>
      <c r="E425" s="475" t="s">
        <v>1120</v>
      </c>
      <c r="F425" s="474" t="s">
        <v>427</v>
      </c>
      <c r="G425" s="475" t="s">
        <v>864</v>
      </c>
      <c r="H425" s="479">
        <v>0</v>
      </c>
      <c r="I425" s="477">
        <v>11</v>
      </c>
      <c r="J425" s="478" t="s">
        <v>420</v>
      </c>
      <c r="K425" s="478" t="s">
        <v>416</v>
      </c>
      <c r="L425" s="479">
        <v>11</v>
      </c>
      <c r="M425" s="480"/>
      <c r="N425" s="481">
        <v>2.2200000000000002</v>
      </c>
      <c r="O425" s="479">
        <v>0.08</v>
      </c>
      <c r="P425" s="482">
        <v>90.45</v>
      </c>
      <c r="Q425" s="479">
        <v>3.3</v>
      </c>
      <c r="R425" s="481">
        <v>27.73</v>
      </c>
      <c r="S425" s="481">
        <v>0</v>
      </c>
      <c r="T425" s="480"/>
      <c r="U425" s="483">
        <v>87175</v>
      </c>
      <c r="V425" s="483">
        <v>1086553</v>
      </c>
      <c r="W425" s="91">
        <v>39188</v>
      </c>
      <c r="X425" s="91">
        <v>12013</v>
      </c>
      <c r="Y425" s="479">
        <v>0</v>
      </c>
      <c r="Z425" s="91">
        <v>321322</v>
      </c>
    </row>
    <row r="426" spans="1:26" ht="12.75" x14ac:dyDescent="0.2">
      <c r="A426" s="474"/>
      <c r="B426" s="474"/>
      <c r="C426" s="475"/>
      <c r="D426" s="475"/>
      <c r="E426" s="475"/>
      <c r="F426" s="474"/>
      <c r="G426" s="475"/>
      <c r="H426" s="91"/>
      <c r="I426" s="477"/>
      <c r="J426" s="478"/>
      <c r="K426" s="478"/>
      <c r="L426" s="479"/>
      <c r="M426" s="480"/>
      <c r="N426" s="481"/>
      <c r="O426" s="479"/>
      <c r="P426" s="482"/>
      <c r="Q426" s="479"/>
      <c r="R426" s="481"/>
      <c r="S426" s="481"/>
      <c r="T426" s="480"/>
      <c r="U426" s="483"/>
      <c r="V426" s="483"/>
      <c r="W426" s="91"/>
      <c r="X426" s="91"/>
      <c r="Y426" s="91"/>
      <c r="Z426" s="91"/>
    </row>
    <row r="427" spans="1:26" ht="12.75" x14ac:dyDescent="0.2">
      <c r="A427" s="474" t="s">
        <v>430</v>
      </c>
      <c r="B427" s="474" t="s">
        <v>431</v>
      </c>
      <c r="C427" s="475" t="s">
        <v>411</v>
      </c>
      <c r="D427" s="475">
        <v>9029</v>
      </c>
      <c r="E427" s="475">
        <v>90029</v>
      </c>
      <c r="F427" s="474" t="s">
        <v>412</v>
      </c>
      <c r="G427" s="475" t="s">
        <v>413</v>
      </c>
      <c r="H427" s="91">
        <v>1932666</v>
      </c>
      <c r="I427" s="477">
        <v>250</v>
      </c>
      <c r="J427" s="478" t="s">
        <v>415</v>
      </c>
      <c r="K427" s="478" t="s">
        <v>416</v>
      </c>
      <c r="L427" s="479">
        <v>96</v>
      </c>
      <c r="M427" s="480"/>
      <c r="N427" s="481">
        <v>4</v>
      </c>
      <c r="O427" s="479">
        <v>0.11</v>
      </c>
      <c r="P427" s="482">
        <v>85.77</v>
      </c>
      <c r="Q427" s="479">
        <v>2.4</v>
      </c>
      <c r="R427" s="481">
        <v>35.74</v>
      </c>
      <c r="S427" s="481">
        <v>2.4500000000000002</v>
      </c>
      <c r="T427" s="480"/>
      <c r="U427" s="483">
        <v>1511449</v>
      </c>
      <c r="V427" s="483">
        <v>13514125</v>
      </c>
      <c r="W427" s="91">
        <v>378087</v>
      </c>
      <c r="X427" s="91">
        <v>157556</v>
      </c>
      <c r="Y427" s="91">
        <v>5521135</v>
      </c>
      <c r="Z427" s="91">
        <v>2430867</v>
      </c>
    </row>
    <row r="428" spans="1:26" ht="12.75" x14ac:dyDescent="0.2">
      <c r="A428" s="474" t="s">
        <v>430</v>
      </c>
      <c r="B428" s="474" t="s">
        <v>431</v>
      </c>
      <c r="C428" s="475" t="s">
        <v>411</v>
      </c>
      <c r="D428" s="475">
        <v>9029</v>
      </c>
      <c r="E428" s="475">
        <v>90029</v>
      </c>
      <c r="F428" s="474" t="s">
        <v>412</v>
      </c>
      <c r="G428" s="475" t="s">
        <v>413</v>
      </c>
      <c r="H428" s="91">
        <v>1932666</v>
      </c>
      <c r="I428" s="477">
        <v>250</v>
      </c>
      <c r="J428" s="478" t="s">
        <v>420</v>
      </c>
      <c r="K428" s="478" t="s">
        <v>416</v>
      </c>
      <c r="L428" s="479">
        <v>7</v>
      </c>
      <c r="M428" s="480"/>
      <c r="N428" s="481">
        <v>1.17</v>
      </c>
      <c r="O428" s="479">
        <v>0.06</v>
      </c>
      <c r="P428" s="482">
        <v>72.569999999999993</v>
      </c>
      <c r="Q428" s="479">
        <v>3.8</v>
      </c>
      <c r="R428" s="481">
        <v>19.329999999999998</v>
      </c>
      <c r="S428" s="481">
        <v>5.74</v>
      </c>
      <c r="T428" s="480"/>
      <c r="U428" s="483">
        <v>118247</v>
      </c>
      <c r="V428" s="483">
        <v>1954662</v>
      </c>
      <c r="W428" s="91">
        <v>101107</v>
      </c>
      <c r="X428" s="91">
        <v>26935</v>
      </c>
      <c r="Y428" s="91">
        <v>340264</v>
      </c>
      <c r="Z428" s="91">
        <v>352398</v>
      </c>
    </row>
    <row r="429" spans="1:26" ht="12.75" x14ac:dyDescent="0.2">
      <c r="A429" s="474" t="s">
        <v>430</v>
      </c>
      <c r="B429" s="474" t="s">
        <v>431</v>
      </c>
      <c r="C429" s="475" t="s">
        <v>411</v>
      </c>
      <c r="D429" s="475">
        <v>9029</v>
      </c>
      <c r="E429" s="475">
        <v>90029</v>
      </c>
      <c r="F429" s="474" t="s">
        <v>412</v>
      </c>
      <c r="G429" s="475" t="s">
        <v>413</v>
      </c>
      <c r="H429" s="91">
        <v>1932666</v>
      </c>
      <c r="I429" s="477">
        <v>250</v>
      </c>
      <c r="J429" s="478" t="s">
        <v>420</v>
      </c>
      <c r="K429" s="478" t="s">
        <v>419</v>
      </c>
      <c r="L429" s="479">
        <v>147</v>
      </c>
      <c r="M429" s="480"/>
      <c r="N429" s="481">
        <v>1.04</v>
      </c>
      <c r="O429" s="479">
        <v>0.16</v>
      </c>
      <c r="P429" s="482">
        <v>108.16</v>
      </c>
      <c r="Q429" s="479">
        <v>16.600000000000001</v>
      </c>
      <c r="R429" s="481">
        <v>6.51</v>
      </c>
      <c r="S429" s="481">
        <v>1.23</v>
      </c>
      <c r="T429" s="480"/>
      <c r="U429" s="483">
        <v>11131618</v>
      </c>
      <c r="V429" s="483">
        <v>69849619</v>
      </c>
      <c r="W429" s="91">
        <v>10731052</v>
      </c>
      <c r="X429" s="91">
        <v>645792</v>
      </c>
      <c r="Y429" s="91">
        <v>56569834</v>
      </c>
      <c r="Z429" s="91">
        <v>8632182</v>
      </c>
    </row>
    <row r="430" spans="1:26" ht="12.75" x14ac:dyDescent="0.2">
      <c r="A430" s="474"/>
      <c r="B430" s="474"/>
      <c r="C430" s="475"/>
      <c r="D430" s="475"/>
      <c r="E430" s="475"/>
      <c r="F430" s="474"/>
      <c r="G430" s="475"/>
      <c r="H430" s="91"/>
      <c r="I430" s="477"/>
      <c r="J430" s="478"/>
      <c r="K430" s="478"/>
      <c r="L430" s="479"/>
      <c r="M430" s="480"/>
      <c r="N430" s="481"/>
      <c r="O430" s="479"/>
      <c r="P430" s="482"/>
      <c r="Q430" s="479"/>
      <c r="R430" s="481"/>
      <c r="S430" s="481"/>
      <c r="T430" s="480"/>
      <c r="U430" s="483"/>
      <c r="V430" s="483"/>
      <c r="W430" s="91"/>
      <c r="X430" s="91"/>
      <c r="Y430" s="91"/>
      <c r="Z430" s="91"/>
    </row>
    <row r="431" spans="1:26" ht="12.75" x14ac:dyDescent="0.2">
      <c r="A431" s="474" t="s">
        <v>267</v>
      </c>
      <c r="B431" s="474" t="s">
        <v>268</v>
      </c>
      <c r="C431" s="475" t="s">
        <v>411</v>
      </c>
      <c r="D431" s="475">
        <v>9009</v>
      </c>
      <c r="E431" s="475">
        <v>90009</v>
      </c>
      <c r="F431" s="474" t="s">
        <v>412</v>
      </c>
      <c r="G431" s="475" t="s">
        <v>413</v>
      </c>
      <c r="H431" s="91">
        <v>3281212</v>
      </c>
      <c r="I431" s="477">
        <v>399</v>
      </c>
      <c r="J431" s="478" t="s">
        <v>415</v>
      </c>
      <c r="K431" s="478" t="s">
        <v>416</v>
      </c>
      <c r="L431" s="479">
        <v>80</v>
      </c>
      <c r="M431" s="480"/>
      <c r="N431" s="481">
        <v>2.54</v>
      </c>
      <c r="O431" s="479">
        <v>0.05</v>
      </c>
      <c r="P431" s="482">
        <v>86.52</v>
      </c>
      <c r="Q431" s="479">
        <v>1.7</v>
      </c>
      <c r="R431" s="481">
        <v>50.4</v>
      </c>
      <c r="S431" s="481">
        <v>4.76</v>
      </c>
      <c r="T431" s="480"/>
      <c r="U431" s="483">
        <v>658355</v>
      </c>
      <c r="V431" s="483">
        <v>13047085</v>
      </c>
      <c r="W431" s="91">
        <v>258865</v>
      </c>
      <c r="X431" s="91">
        <v>150801</v>
      </c>
      <c r="Y431" s="91">
        <v>2743486</v>
      </c>
      <c r="Z431" s="91">
        <v>1935204</v>
      </c>
    </row>
    <row r="432" spans="1:26" ht="12.75" x14ac:dyDescent="0.2">
      <c r="A432" s="474" t="s">
        <v>267</v>
      </c>
      <c r="B432" s="474" t="s">
        <v>268</v>
      </c>
      <c r="C432" s="475" t="s">
        <v>411</v>
      </c>
      <c r="D432" s="475">
        <v>9009</v>
      </c>
      <c r="E432" s="475">
        <v>90009</v>
      </c>
      <c r="F432" s="474" t="s">
        <v>412</v>
      </c>
      <c r="G432" s="475" t="s">
        <v>413</v>
      </c>
      <c r="H432" s="91">
        <v>3281212</v>
      </c>
      <c r="I432" s="477">
        <v>399</v>
      </c>
      <c r="J432" s="478" t="s">
        <v>420</v>
      </c>
      <c r="K432" s="478" t="s">
        <v>416</v>
      </c>
      <c r="L432" s="479">
        <v>76</v>
      </c>
      <c r="M432" s="480"/>
      <c r="N432" s="481">
        <v>1.27</v>
      </c>
      <c r="O432" s="479">
        <v>0.16</v>
      </c>
      <c r="P432" s="482">
        <v>126.02</v>
      </c>
      <c r="Q432" s="479">
        <v>16.399999999999999</v>
      </c>
      <c r="R432" s="481">
        <v>7.7</v>
      </c>
      <c r="S432" s="481">
        <v>1.1000000000000001</v>
      </c>
      <c r="T432" s="480"/>
      <c r="U432" s="483">
        <v>3605834</v>
      </c>
      <c r="V432" s="483">
        <v>21860635</v>
      </c>
      <c r="W432" s="91">
        <v>2838831</v>
      </c>
      <c r="X432" s="91">
        <v>173474</v>
      </c>
      <c r="Y432" s="91">
        <v>19812865</v>
      </c>
      <c r="Z432" s="91">
        <v>2571694</v>
      </c>
    </row>
    <row r="433" spans="1:26" ht="12.75" x14ac:dyDescent="0.2">
      <c r="A433" s="474" t="s">
        <v>267</v>
      </c>
      <c r="B433" s="474" t="s">
        <v>268</v>
      </c>
      <c r="C433" s="475" t="s">
        <v>411</v>
      </c>
      <c r="D433" s="475">
        <v>9009</v>
      </c>
      <c r="E433" s="475">
        <v>90009</v>
      </c>
      <c r="F433" s="474" t="s">
        <v>412</v>
      </c>
      <c r="G433" s="475" t="s">
        <v>413</v>
      </c>
      <c r="H433" s="91">
        <v>3281212</v>
      </c>
      <c r="I433" s="477">
        <v>399</v>
      </c>
      <c r="J433" s="478" t="s">
        <v>417</v>
      </c>
      <c r="K433" s="478" t="s">
        <v>416</v>
      </c>
      <c r="L433" s="479">
        <v>52</v>
      </c>
      <c r="M433" s="480"/>
      <c r="N433" s="481">
        <v>2.44</v>
      </c>
      <c r="O433" s="479">
        <v>0.05</v>
      </c>
      <c r="P433" s="482">
        <v>125.79</v>
      </c>
      <c r="Q433" s="479">
        <v>2.8</v>
      </c>
      <c r="R433" s="481">
        <v>45.18</v>
      </c>
      <c r="S433" s="481">
        <v>3.05</v>
      </c>
      <c r="T433" s="480"/>
      <c r="U433" s="483">
        <v>252385</v>
      </c>
      <c r="V433" s="483">
        <v>4671155</v>
      </c>
      <c r="W433" s="91">
        <v>103386</v>
      </c>
      <c r="X433" s="91">
        <v>37135</v>
      </c>
      <c r="Y433" s="91">
        <v>1533932</v>
      </c>
      <c r="Z433" s="91">
        <v>1024010</v>
      </c>
    </row>
    <row r="434" spans="1:26" ht="12.75" x14ac:dyDescent="0.2">
      <c r="A434" s="474" t="s">
        <v>267</v>
      </c>
      <c r="B434" s="474" t="s">
        <v>268</v>
      </c>
      <c r="C434" s="475" t="s">
        <v>411</v>
      </c>
      <c r="D434" s="475">
        <v>9009</v>
      </c>
      <c r="E434" s="475">
        <v>90009</v>
      </c>
      <c r="F434" s="474" t="s">
        <v>412</v>
      </c>
      <c r="G434" s="475" t="s">
        <v>413</v>
      </c>
      <c r="H434" s="91">
        <v>3281212</v>
      </c>
      <c r="I434" s="477">
        <v>399</v>
      </c>
      <c r="J434" s="478" t="s">
        <v>420</v>
      </c>
      <c r="K434" s="478" t="s">
        <v>419</v>
      </c>
      <c r="L434" s="479">
        <v>191</v>
      </c>
      <c r="M434" s="480"/>
      <c r="N434" s="481">
        <v>1.3</v>
      </c>
      <c r="O434" s="479">
        <v>0.11</v>
      </c>
      <c r="P434" s="482">
        <v>205.61</v>
      </c>
      <c r="Q434" s="479">
        <v>18</v>
      </c>
      <c r="R434" s="481">
        <v>11.44</v>
      </c>
      <c r="S434" s="481">
        <v>3.66</v>
      </c>
      <c r="T434" s="480"/>
      <c r="U434" s="483">
        <v>11225497</v>
      </c>
      <c r="V434" s="483">
        <v>98615853</v>
      </c>
      <c r="W434" s="91">
        <v>8618906</v>
      </c>
      <c r="X434" s="91">
        <v>479633</v>
      </c>
      <c r="Y434" s="91">
        <v>26963687</v>
      </c>
      <c r="Z434" s="91">
        <v>4216109</v>
      </c>
    </row>
    <row r="435" spans="1:26" ht="12.75" x14ac:dyDescent="0.2">
      <c r="A435" s="474" t="s">
        <v>1121</v>
      </c>
      <c r="B435" s="474" t="s">
        <v>268</v>
      </c>
      <c r="C435" s="475" t="s">
        <v>411</v>
      </c>
      <c r="D435" s="475">
        <v>9134</v>
      </c>
      <c r="E435" s="475">
        <v>90134</v>
      </c>
      <c r="F435" s="474" t="s">
        <v>412</v>
      </c>
      <c r="G435" s="475" t="s">
        <v>413</v>
      </c>
      <c r="H435" s="91">
        <v>3281212</v>
      </c>
      <c r="I435" s="477">
        <v>141</v>
      </c>
      <c r="J435" s="478" t="s">
        <v>420</v>
      </c>
      <c r="K435" s="478" t="s">
        <v>416</v>
      </c>
      <c r="L435" s="479">
        <v>33</v>
      </c>
      <c r="M435" s="480"/>
      <c r="N435" s="481">
        <v>0</v>
      </c>
      <c r="O435" s="479">
        <v>0</v>
      </c>
      <c r="P435" s="482">
        <v>81.08</v>
      </c>
      <c r="Q435" s="479">
        <v>11</v>
      </c>
      <c r="R435" s="481">
        <v>7.38</v>
      </c>
      <c r="S435" s="481">
        <v>2.23</v>
      </c>
      <c r="T435" s="480"/>
      <c r="U435" s="483">
        <v>0</v>
      </c>
      <c r="V435" s="483">
        <v>4307954</v>
      </c>
      <c r="W435" s="91">
        <v>583624</v>
      </c>
      <c r="X435" s="91">
        <v>53130</v>
      </c>
      <c r="Y435" s="91">
        <v>1934267</v>
      </c>
      <c r="Z435" s="91">
        <v>562506</v>
      </c>
    </row>
    <row r="436" spans="1:26" ht="12.75" x14ac:dyDescent="0.2">
      <c r="A436" s="474" t="s">
        <v>1121</v>
      </c>
      <c r="B436" s="474" t="s">
        <v>268</v>
      </c>
      <c r="C436" s="475" t="s">
        <v>411</v>
      </c>
      <c r="D436" s="475">
        <v>9134</v>
      </c>
      <c r="E436" s="475">
        <v>90134</v>
      </c>
      <c r="F436" s="474" t="s">
        <v>412</v>
      </c>
      <c r="G436" s="475" t="s">
        <v>413</v>
      </c>
      <c r="H436" s="91">
        <v>3281212</v>
      </c>
      <c r="I436" s="477">
        <v>141</v>
      </c>
      <c r="J436" s="478" t="s">
        <v>435</v>
      </c>
      <c r="K436" s="478" t="s">
        <v>416</v>
      </c>
      <c r="L436" s="479">
        <v>108</v>
      </c>
      <c r="M436" s="480"/>
      <c r="N436" s="481">
        <v>5.24</v>
      </c>
      <c r="O436" s="479">
        <v>0.76</v>
      </c>
      <c r="P436" s="482">
        <v>591.09</v>
      </c>
      <c r="Q436" s="479">
        <v>85.8</v>
      </c>
      <c r="R436" s="481">
        <v>6.89</v>
      </c>
      <c r="S436" s="481">
        <v>0.31</v>
      </c>
      <c r="T436" s="480"/>
      <c r="U436" s="483">
        <v>97050195</v>
      </c>
      <c r="V436" s="483">
        <v>127431635</v>
      </c>
      <c r="W436" s="91">
        <v>18504880</v>
      </c>
      <c r="X436" s="91">
        <v>215586</v>
      </c>
      <c r="Y436" s="91">
        <v>409333703</v>
      </c>
      <c r="Z436" s="91">
        <v>7202308</v>
      </c>
    </row>
    <row r="437" spans="1:26" ht="12.75" x14ac:dyDescent="0.2">
      <c r="A437" s="474"/>
      <c r="B437" s="474"/>
      <c r="C437" s="475"/>
      <c r="D437" s="475"/>
      <c r="E437" s="475"/>
      <c r="F437" s="474"/>
      <c r="G437" s="475"/>
      <c r="H437" s="91"/>
      <c r="I437" s="477"/>
      <c r="J437" s="478"/>
      <c r="K437" s="478"/>
      <c r="L437" s="479"/>
      <c r="M437" s="480"/>
      <c r="N437" s="481"/>
      <c r="O437" s="479"/>
      <c r="P437" s="482"/>
      <c r="Q437" s="479"/>
      <c r="R437" s="481"/>
      <c r="S437" s="481"/>
      <c r="T437" s="480"/>
      <c r="U437" s="483"/>
      <c r="V437" s="483"/>
      <c r="W437" s="91"/>
      <c r="X437" s="91"/>
      <c r="Y437" s="91"/>
      <c r="Z437" s="91"/>
    </row>
    <row r="438" spans="1:26" ht="12.75" x14ac:dyDescent="0.2">
      <c r="A438" s="474" t="s">
        <v>366</v>
      </c>
      <c r="B438" s="474" t="s">
        <v>344</v>
      </c>
      <c r="C438" s="475" t="s">
        <v>411</v>
      </c>
      <c r="D438" s="475">
        <v>9026</v>
      </c>
      <c r="E438" s="475">
        <v>90026</v>
      </c>
      <c r="F438" s="474" t="s">
        <v>412</v>
      </c>
      <c r="G438" s="475" t="s">
        <v>413</v>
      </c>
      <c r="H438" s="91">
        <v>2956746</v>
      </c>
      <c r="I438" s="477">
        <v>793</v>
      </c>
      <c r="J438" s="478" t="s">
        <v>418</v>
      </c>
      <c r="K438" s="478" t="s">
        <v>419</v>
      </c>
      <c r="L438" s="479">
        <v>97</v>
      </c>
      <c r="M438" s="480"/>
      <c r="N438" s="481">
        <v>1.06</v>
      </c>
      <c r="O438" s="479">
        <v>0.44</v>
      </c>
      <c r="P438" s="482">
        <v>188.87</v>
      </c>
      <c r="Q438" s="479">
        <v>77.400000000000006</v>
      </c>
      <c r="R438" s="481">
        <v>2.44</v>
      </c>
      <c r="S438" s="481">
        <v>0.42</v>
      </c>
      <c r="T438" s="480"/>
      <c r="U438" s="483">
        <v>39353823</v>
      </c>
      <c r="V438" s="483">
        <v>90313010</v>
      </c>
      <c r="W438" s="91">
        <v>36995201</v>
      </c>
      <c r="X438" s="91">
        <v>478175</v>
      </c>
      <c r="Y438" s="91">
        <v>214376455</v>
      </c>
      <c r="Z438" s="91">
        <v>8656486</v>
      </c>
    </row>
    <row r="439" spans="1:26" ht="12.75" x14ac:dyDescent="0.2">
      <c r="A439" s="474" t="s">
        <v>366</v>
      </c>
      <c r="B439" s="474" t="s">
        <v>344</v>
      </c>
      <c r="C439" s="475" t="s">
        <v>411</v>
      </c>
      <c r="D439" s="475">
        <v>9026</v>
      </c>
      <c r="E439" s="475">
        <v>90026</v>
      </c>
      <c r="F439" s="474" t="s">
        <v>412</v>
      </c>
      <c r="G439" s="475" t="s">
        <v>413</v>
      </c>
      <c r="H439" s="91">
        <v>2956746</v>
      </c>
      <c r="I439" s="477">
        <v>793</v>
      </c>
      <c r="J439" s="478" t="s">
        <v>420</v>
      </c>
      <c r="K439" s="478" t="s">
        <v>416</v>
      </c>
      <c r="L439" s="479">
        <v>274</v>
      </c>
      <c r="M439" s="480"/>
      <c r="N439" s="481">
        <v>0.97</v>
      </c>
      <c r="O439" s="479">
        <v>0.4</v>
      </c>
      <c r="P439" s="482">
        <v>61.4</v>
      </c>
      <c r="Q439" s="479">
        <v>25</v>
      </c>
      <c r="R439" s="481">
        <v>2.4500000000000002</v>
      </c>
      <c r="S439" s="481">
        <v>0.75</v>
      </c>
      <c r="T439" s="480"/>
      <c r="U439" s="483">
        <v>23963800</v>
      </c>
      <c r="V439" s="483">
        <v>60588478</v>
      </c>
      <c r="W439" s="91">
        <v>24687604</v>
      </c>
      <c r="X439" s="91">
        <v>986768</v>
      </c>
      <c r="Y439" s="91">
        <v>80770023</v>
      </c>
      <c r="Z439" s="91">
        <v>9965429</v>
      </c>
    </row>
    <row r="440" spans="1:26" ht="12.75" x14ac:dyDescent="0.2">
      <c r="A440" s="474" t="s">
        <v>366</v>
      </c>
      <c r="B440" s="474" t="s">
        <v>344</v>
      </c>
      <c r="C440" s="475" t="s">
        <v>411</v>
      </c>
      <c r="D440" s="475">
        <v>9026</v>
      </c>
      <c r="E440" s="475">
        <v>90026</v>
      </c>
      <c r="F440" s="474" t="s">
        <v>412</v>
      </c>
      <c r="G440" s="475" t="s">
        <v>413</v>
      </c>
      <c r="H440" s="91">
        <v>2956746</v>
      </c>
      <c r="I440" s="477">
        <v>793</v>
      </c>
      <c r="J440" s="478" t="s">
        <v>420</v>
      </c>
      <c r="K440" s="478" t="s">
        <v>419</v>
      </c>
      <c r="L440" s="479">
        <v>232</v>
      </c>
      <c r="M440" s="480"/>
      <c r="N440" s="481">
        <v>1.01</v>
      </c>
      <c r="O440" s="479">
        <v>0.21</v>
      </c>
      <c r="P440" s="482">
        <v>135.19999999999999</v>
      </c>
      <c r="Q440" s="479">
        <v>27.9</v>
      </c>
      <c r="R440" s="481">
        <v>4.8499999999999996</v>
      </c>
      <c r="S440" s="481">
        <v>1.06</v>
      </c>
      <c r="T440" s="480"/>
      <c r="U440" s="483">
        <v>23034059</v>
      </c>
      <c r="V440" s="483">
        <v>110955049</v>
      </c>
      <c r="W440" s="91">
        <v>22866573</v>
      </c>
      <c r="X440" s="91">
        <v>820677</v>
      </c>
      <c r="Y440" s="91">
        <v>104544729</v>
      </c>
      <c r="Z440" s="91">
        <v>9683731</v>
      </c>
    </row>
    <row r="441" spans="1:26" ht="12.75" x14ac:dyDescent="0.2">
      <c r="A441" s="474" t="s">
        <v>366</v>
      </c>
      <c r="B441" s="474" t="s">
        <v>344</v>
      </c>
      <c r="C441" s="475" t="s">
        <v>411</v>
      </c>
      <c r="D441" s="475">
        <v>9026</v>
      </c>
      <c r="E441" s="475">
        <v>90026</v>
      </c>
      <c r="F441" s="474" t="s">
        <v>412</v>
      </c>
      <c r="G441" s="475" t="s">
        <v>413</v>
      </c>
      <c r="H441" s="91">
        <v>2956746</v>
      </c>
      <c r="I441" s="477">
        <v>793</v>
      </c>
      <c r="J441" s="478" t="s">
        <v>424</v>
      </c>
      <c r="K441" s="478" t="s">
        <v>416</v>
      </c>
      <c r="L441" s="479">
        <v>19</v>
      </c>
      <c r="M441" s="480"/>
      <c r="N441" s="481">
        <v>4.2300000000000004</v>
      </c>
      <c r="O441" s="479">
        <v>0.5</v>
      </c>
      <c r="P441" s="482">
        <v>204.6</v>
      </c>
      <c r="Q441" s="479">
        <v>24.3</v>
      </c>
      <c r="R441" s="481">
        <v>8.42</v>
      </c>
      <c r="S441" s="481">
        <v>0.34</v>
      </c>
      <c r="T441" s="480"/>
      <c r="U441" s="483">
        <v>1197246</v>
      </c>
      <c r="V441" s="483">
        <v>2384988</v>
      </c>
      <c r="W441" s="91">
        <v>283135</v>
      </c>
      <c r="X441" s="91">
        <v>11657</v>
      </c>
      <c r="Y441" s="91">
        <v>6917513</v>
      </c>
      <c r="Z441" s="91">
        <v>342749</v>
      </c>
    </row>
    <row r="442" spans="1:26" ht="12.75" x14ac:dyDescent="0.2">
      <c r="A442" s="474" t="s">
        <v>366</v>
      </c>
      <c r="B442" s="474" t="s">
        <v>344</v>
      </c>
      <c r="C442" s="475" t="s">
        <v>411</v>
      </c>
      <c r="D442" s="475">
        <v>9026</v>
      </c>
      <c r="E442" s="475">
        <v>90026</v>
      </c>
      <c r="F442" s="474" t="s">
        <v>412</v>
      </c>
      <c r="G442" s="475" t="s">
        <v>413</v>
      </c>
      <c r="H442" s="91">
        <v>2956746</v>
      </c>
      <c r="I442" s="477">
        <v>793</v>
      </c>
      <c r="J442" s="478" t="s">
        <v>415</v>
      </c>
      <c r="K442" s="478" t="s">
        <v>416</v>
      </c>
      <c r="L442" s="479">
        <v>171</v>
      </c>
      <c r="M442" s="480"/>
      <c r="N442" s="481">
        <v>4.5</v>
      </c>
      <c r="O442" s="479">
        <v>0.13</v>
      </c>
      <c r="P442" s="482">
        <v>78.540000000000006</v>
      </c>
      <c r="Q442" s="479">
        <v>2.2999999999999998</v>
      </c>
      <c r="R442" s="481">
        <v>33.840000000000003</v>
      </c>
      <c r="S442" s="481">
        <v>2.89</v>
      </c>
      <c r="T442" s="480"/>
      <c r="U442" s="483">
        <v>2686881</v>
      </c>
      <c r="V442" s="483">
        <v>20194758</v>
      </c>
      <c r="W442" s="91">
        <v>596699</v>
      </c>
      <c r="X442" s="91">
        <v>257128</v>
      </c>
      <c r="Y442" s="91">
        <v>6977458</v>
      </c>
      <c r="Z442" s="91">
        <v>4674819</v>
      </c>
    </row>
    <row r="443" spans="1:26" ht="12.75" x14ac:dyDescent="0.2">
      <c r="A443" s="474" t="s">
        <v>436</v>
      </c>
      <c r="B443" s="474" t="s">
        <v>344</v>
      </c>
      <c r="C443" s="475" t="s">
        <v>411</v>
      </c>
      <c r="D443" s="475">
        <v>9095</v>
      </c>
      <c r="E443" s="475">
        <v>90095</v>
      </c>
      <c r="F443" s="474" t="s">
        <v>437</v>
      </c>
      <c r="G443" s="475" t="s">
        <v>413</v>
      </c>
      <c r="H443" s="91">
        <v>2956746</v>
      </c>
      <c r="I443" s="477">
        <v>714</v>
      </c>
      <c r="J443" s="478" t="s">
        <v>438</v>
      </c>
      <c r="K443" s="478" t="s">
        <v>416</v>
      </c>
      <c r="L443" s="479">
        <v>714</v>
      </c>
      <c r="M443" s="480"/>
      <c r="N443" s="481">
        <v>4.8899999999999997</v>
      </c>
      <c r="O443" s="479">
        <v>1.06</v>
      </c>
      <c r="P443" s="482">
        <v>18.399999999999999</v>
      </c>
      <c r="Q443" s="479">
        <v>4</v>
      </c>
      <c r="R443" s="481">
        <v>4.6100000000000003</v>
      </c>
      <c r="S443" s="481">
        <v>0.09</v>
      </c>
      <c r="T443" s="480"/>
      <c r="U443" s="483">
        <v>8514025</v>
      </c>
      <c r="V443" s="483">
        <v>8017914</v>
      </c>
      <c r="W443" s="91">
        <v>1740540</v>
      </c>
      <c r="X443" s="91">
        <v>435874</v>
      </c>
      <c r="Y443" s="91">
        <v>85605989</v>
      </c>
      <c r="Z443" s="91">
        <v>17763279</v>
      </c>
    </row>
    <row r="444" spans="1:26" ht="12.75" x14ac:dyDescent="0.2">
      <c r="A444" s="474"/>
      <c r="B444" s="474"/>
      <c r="C444" s="475"/>
      <c r="D444" s="475"/>
      <c r="E444" s="475"/>
      <c r="F444" s="474"/>
      <c r="G444" s="475"/>
      <c r="H444" s="91"/>
      <c r="I444" s="486"/>
      <c r="J444" s="478"/>
      <c r="K444" s="478"/>
      <c r="L444" s="479"/>
      <c r="M444" s="480"/>
      <c r="N444" s="481"/>
      <c r="O444" s="479"/>
      <c r="P444" s="482"/>
      <c r="Q444" s="479"/>
      <c r="R444" s="481"/>
      <c r="S444" s="481"/>
      <c r="T444" s="480"/>
      <c r="U444" s="483"/>
      <c r="V444" s="483"/>
      <c r="W444" s="91"/>
      <c r="X444" s="91"/>
      <c r="Y444" s="91"/>
      <c r="Z444" s="91"/>
    </row>
    <row r="445" spans="1:26" ht="12.75" x14ac:dyDescent="0.2">
      <c r="A445" s="474" t="s">
        <v>1122</v>
      </c>
      <c r="B445" s="474" t="s">
        <v>328</v>
      </c>
      <c r="C445" s="475" t="s">
        <v>411</v>
      </c>
      <c r="D445" s="475">
        <v>9015</v>
      </c>
      <c r="E445" s="475">
        <v>90015</v>
      </c>
      <c r="F445" s="474" t="s">
        <v>427</v>
      </c>
      <c r="G445" s="475" t="s">
        <v>413</v>
      </c>
      <c r="H445" s="91">
        <v>3281212</v>
      </c>
      <c r="I445" s="486">
        <v>1014</v>
      </c>
      <c r="J445" s="478" t="s">
        <v>420</v>
      </c>
      <c r="K445" s="478" t="s">
        <v>419</v>
      </c>
      <c r="L445" s="479">
        <v>493</v>
      </c>
      <c r="M445" s="480"/>
      <c r="N445" s="481">
        <v>0.8</v>
      </c>
      <c r="O445" s="479">
        <v>0.26</v>
      </c>
      <c r="P445" s="482">
        <v>182.78</v>
      </c>
      <c r="Q445" s="479">
        <v>59.8</v>
      </c>
      <c r="R445" s="481">
        <v>3.05</v>
      </c>
      <c r="S445" s="481">
        <v>1.55</v>
      </c>
      <c r="T445" s="480"/>
      <c r="U445" s="483">
        <v>89852474</v>
      </c>
      <c r="V445" s="483">
        <v>341478471</v>
      </c>
      <c r="W445" s="91">
        <v>111809076</v>
      </c>
      <c r="X445" s="91">
        <v>1868233</v>
      </c>
      <c r="Y445" s="91">
        <v>220051925</v>
      </c>
      <c r="Z445" s="91">
        <v>14626744</v>
      </c>
    </row>
    <row r="446" spans="1:26" ht="12.75" x14ac:dyDescent="0.2">
      <c r="A446" s="474" t="s">
        <v>1122</v>
      </c>
      <c r="B446" s="474" t="s">
        <v>328</v>
      </c>
      <c r="C446" s="475" t="s">
        <v>411</v>
      </c>
      <c r="D446" s="475">
        <v>9015</v>
      </c>
      <c r="E446" s="475">
        <v>90015</v>
      </c>
      <c r="F446" s="474" t="s">
        <v>427</v>
      </c>
      <c r="G446" s="475" t="s">
        <v>413</v>
      </c>
      <c r="H446" s="91">
        <v>3281212</v>
      </c>
      <c r="I446" s="486">
        <v>1014</v>
      </c>
      <c r="J446" s="478" t="s">
        <v>444</v>
      </c>
      <c r="K446" s="478" t="s">
        <v>419</v>
      </c>
      <c r="L446" s="479">
        <v>27</v>
      </c>
      <c r="M446" s="480"/>
      <c r="N446" s="481">
        <v>4.26</v>
      </c>
      <c r="O446" s="479">
        <v>0.39</v>
      </c>
      <c r="P446" s="482">
        <v>467.83</v>
      </c>
      <c r="Q446" s="479">
        <v>43.3</v>
      </c>
      <c r="R446" s="481">
        <v>10.81</v>
      </c>
      <c r="S446" s="481">
        <v>8.6300000000000008</v>
      </c>
      <c r="T446" s="480"/>
      <c r="U446" s="483">
        <v>26834155</v>
      </c>
      <c r="V446" s="483">
        <v>68020768</v>
      </c>
      <c r="W446" s="91">
        <v>6292346</v>
      </c>
      <c r="X446" s="91">
        <v>145396</v>
      </c>
      <c r="Y446" s="91">
        <v>7880988</v>
      </c>
      <c r="Z446" s="91">
        <v>298274</v>
      </c>
    </row>
    <row r="447" spans="1:26" ht="12.75" x14ac:dyDescent="0.2">
      <c r="A447" s="474" t="s">
        <v>1122</v>
      </c>
      <c r="B447" s="474" t="s">
        <v>328</v>
      </c>
      <c r="C447" s="475" t="s">
        <v>411</v>
      </c>
      <c r="D447" s="475">
        <v>9015</v>
      </c>
      <c r="E447" s="475">
        <v>90015</v>
      </c>
      <c r="F447" s="474" t="s">
        <v>427</v>
      </c>
      <c r="G447" s="475" t="s">
        <v>413</v>
      </c>
      <c r="H447" s="91">
        <v>3281212</v>
      </c>
      <c r="I447" s="486">
        <v>1014</v>
      </c>
      <c r="J447" s="478" t="s">
        <v>454</v>
      </c>
      <c r="K447" s="478" t="s">
        <v>419</v>
      </c>
      <c r="L447" s="479">
        <v>23</v>
      </c>
      <c r="M447" s="480"/>
      <c r="N447" s="481">
        <v>0.8</v>
      </c>
      <c r="O447" s="479">
        <v>0.19</v>
      </c>
      <c r="P447" s="482">
        <v>325.45999999999998</v>
      </c>
      <c r="Q447" s="479">
        <v>77.599999999999994</v>
      </c>
      <c r="R447" s="481">
        <v>4.1900000000000004</v>
      </c>
      <c r="S447" s="481">
        <v>2.92</v>
      </c>
      <c r="T447" s="480"/>
      <c r="U447" s="483">
        <v>6007713</v>
      </c>
      <c r="V447" s="483">
        <v>31341891</v>
      </c>
      <c r="W447" s="91">
        <v>7475775</v>
      </c>
      <c r="X447" s="91">
        <v>96300</v>
      </c>
      <c r="Y447" s="91">
        <v>10735370</v>
      </c>
      <c r="Z447" s="91">
        <v>457759</v>
      </c>
    </row>
    <row r="448" spans="1:26" ht="12.75" x14ac:dyDescent="0.2">
      <c r="A448" s="474" t="s">
        <v>1122</v>
      </c>
      <c r="B448" s="474" t="s">
        <v>328</v>
      </c>
      <c r="C448" s="475" t="s">
        <v>411</v>
      </c>
      <c r="D448" s="475">
        <v>9015</v>
      </c>
      <c r="E448" s="475">
        <v>90015</v>
      </c>
      <c r="F448" s="474" t="s">
        <v>427</v>
      </c>
      <c r="G448" s="475" t="s">
        <v>413</v>
      </c>
      <c r="H448" s="91">
        <v>3281212</v>
      </c>
      <c r="I448" s="486">
        <v>1014</v>
      </c>
      <c r="J448" s="478" t="s">
        <v>455</v>
      </c>
      <c r="K448" s="478" t="s">
        <v>419</v>
      </c>
      <c r="L448" s="479">
        <v>186</v>
      </c>
      <c r="M448" s="480"/>
      <c r="N448" s="481">
        <v>0.8</v>
      </c>
      <c r="O448" s="479">
        <v>0.23</v>
      </c>
      <c r="P448" s="482">
        <v>205.39</v>
      </c>
      <c r="Q448" s="479">
        <v>57.5</v>
      </c>
      <c r="R448" s="481">
        <v>3.57</v>
      </c>
      <c r="S448" s="481">
        <v>2.62</v>
      </c>
      <c r="T448" s="480"/>
      <c r="U448" s="483">
        <v>39538150</v>
      </c>
      <c r="V448" s="483">
        <v>175618274</v>
      </c>
      <c r="W448" s="91">
        <v>49199803</v>
      </c>
      <c r="X448" s="91">
        <v>855063</v>
      </c>
      <c r="Y448" s="91">
        <v>67071940</v>
      </c>
      <c r="Z448" s="91">
        <v>5250293</v>
      </c>
    </row>
    <row r="449" spans="1:26" ht="12.75" x14ac:dyDescent="0.2">
      <c r="A449" s="474" t="s">
        <v>1122</v>
      </c>
      <c r="B449" s="474" t="s">
        <v>328</v>
      </c>
      <c r="C449" s="475" t="s">
        <v>411</v>
      </c>
      <c r="D449" s="475">
        <v>9015</v>
      </c>
      <c r="E449" s="475">
        <v>90015</v>
      </c>
      <c r="F449" s="474" t="s">
        <v>427</v>
      </c>
      <c r="G449" s="475" t="s">
        <v>413</v>
      </c>
      <c r="H449" s="91">
        <v>3281212</v>
      </c>
      <c r="I449" s="486">
        <v>1014</v>
      </c>
      <c r="J449" s="478" t="s">
        <v>418</v>
      </c>
      <c r="K449" s="478" t="s">
        <v>419</v>
      </c>
      <c r="L449" s="479">
        <v>146</v>
      </c>
      <c r="M449" s="480"/>
      <c r="N449" s="481">
        <v>0.8</v>
      </c>
      <c r="O449" s="479">
        <v>0.18</v>
      </c>
      <c r="P449" s="482">
        <v>397.2</v>
      </c>
      <c r="Q449" s="479">
        <v>89.5</v>
      </c>
      <c r="R449" s="481">
        <v>4.4400000000000004</v>
      </c>
      <c r="S449" s="481">
        <v>1.62</v>
      </c>
      <c r="T449" s="480"/>
      <c r="U449" s="483">
        <v>40047477</v>
      </c>
      <c r="V449" s="483">
        <v>221060950</v>
      </c>
      <c r="W449" s="91">
        <v>49833591</v>
      </c>
      <c r="X449" s="91">
        <v>556545</v>
      </c>
      <c r="Y449" s="91">
        <v>136717088</v>
      </c>
      <c r="Z449" s="91">
        <v>5324769</v>
      </c>
    </row>
    <row r="450" spans="1:26" ht="12.75" x14ac:dyDescent="0.2">
      <c r="A450" s="474" t="s">
        <v>1122</v>
      </c>
      <c r="B450" s="474" t="s">
        <v>328</v>
      </c>
      <c r="C450" s="475" t="s">
        <v>411</v>
      </c>
      <c r="D450" s="475">
        <v>9015</v>
      </c>
      <c r="E450" s="475">
        <v>90015</v>
      </c>
      <c r="F450" s="474" t="s">
        <v>427</v>
      </c>
      <c r="G450" s="475" t="s">
        <v>413</v>
      </c>
      <c r="H450" s="91">
        <v>3281212</v>
      </c>
      <c r="I450" s="486">
        <v>1014</v>
      </c>
      <c r="J450" s="478" t="s">
        <v>415</v>
      </c>
      <c r="K450" s="478" t="s">
        <v>416</v>
      </c>
      <c r="L450" s="479">
        <v>139</v>
      </c>
      <c r="M450" s="480"/>
      <c r="N450" s="481">
        <v>2.75</v>
      </c>
      <c r="O450" s="479">
        <v>0.06</v>
      </c>
      <c r="P450" s="482">
        <v>82.15</v>
      </c>
      <c r="Q450" s="479">
        <v>1.7</v>
      </c>
      <c r="R450" s="481">
        <v>47.81</v>
      </c>
      <c r="S450" s="481">
        <v>7.67</v>
      </c>
      <c r="T450" s="480"/>
      <c r="U450" s="483">
        <v>1227070</v>
      </c>
      <c r="V450" s="483">
        <v>21304495</v>
      </c>
      <c r="W450" s="91">
        <v>445651</v>
      </c>
      <c r="X450" s="91">
        <v>259338</v>
      </c>
      <c r="Y450" s="91">
        <v>2776611</v>
      </c>
      <c r="Z450" s="91">
        <v>1826069</v>
      </c>
    </row>
    <row r="451" spans="1:26" ht="12.75" x14ac:dyDescent="0.2">
      <c r="A451" s="474" t="s">
        <v>349</v>
      </c>
      <c r="B451" s="474" t="s">
        <v>328</v>
      </c>
      <c r="C451" s="475" t="s">
        <v>411</v>
      </c>
      <c r="D451" s="475">
        <v>9016</v>
      </c>
      <c r="E451" s="475">
        <v>90016</v>
      </c>
      <c r="F451" s="474" t="s">
        <v>412</v>
      </c>
      <c r="G451" s="475" t="s">
        <v>413</v>
      </c>
      <c r="H451" s="91">
        <v>3281212</v>
      </c>
      <c r="I451" s="477">
        <v>154</v>
      </c>
      <c r="J451" s="478" t="s">
        <v>450</v>
      </c>
      <c r="K451" s="478" t="s">
        <v>419</v>
      </c>
      <c r="L451" s="479">
        <v>7</v>
      </c>
      <c r="M451" s="480"/>
      <c r="N451" s="481">
        <v>8.24</v>
      </c>
      <c r="O451" s="479">
        <v>0.64</v>
      </c>
      <c r="P451" s="482">
        <v>2206.0500000000002</v>
      </c>
      <c r="Q451" s="479">
        <v>171</v>
      </c>
      <c r="R451" s="481">
        <v>12.9</v>
      </c>
      <c r="S451" s="481">
        <v>1.21</v>
      </c>
      <c r="T451" s="480"/>
      <c r="U451" s="483">
        <v>21255591</v>
      </c>
      <c r="V451" s="483">
        <v>33269493</v>
      </c>
      <c r="W451" s="91">
        <v>2578137</v>
      </c>
      <c r="X451" s="91">
        <v>15081</v>
      </c>
      <c r="Y451" s="91">
        <v>27534409</v>
      </c>
      <c r="Z451" s="91">
        <v>209210</v>
      </c>
    </row>
    <row r="452" spans="1:26" ht="12.75" x14ac:dyDescent="0.2">
      <c r="A452" s="474" t="s">
        <v>349</v>
      </c>
      <c r="B452" s="474" t="s">
        <v>328</v>
      </c>
      <c r="C452" s="475" t="s">
        <v>411</v>
      </c>
      <c r="D452" s="475">
        <v>9016</v>
      </c>
      <c r="E452" s="475">
        <v>90016</v>
      </c>
      <c r="F452" s="474" t="s">
        <v>412</v>
      </c>
      <c r="G452" s="475" t="s">
        <v>413</v>
      </c>
      <c r="H452" s="91">
        <v>3281212</v>
      </c>
      <c r="I452" s="477">
        <v>154</v>
      </c>
      <c r="J452" s="478" t="s">
        <v>415</v>
      </c>
      <c r="K452" s="478" t="s">
        <v>416</v>
      </c>
      <c r="L452" s="479">
        <v>15</v>
      </c>
      <c r="M452" s="480"/>
      <c r="N452" s="481">
        <v>3.95</v>
      </c>
      <c r="O452" s="479">
        <v>7.0000000000000007E-2</v>
      </c>
      <c r="P452" s="482">
        <v>87.51</v>
      </c>
      <c r="Q452" s="479">
        <v>1.7</v>
      </c>
      <c r="R452" s="481">
        <v>53.01</v>
      </c>
      <c r="S452" s="481">
        <v>4.92</v>
      </c>
      <c r="T452" s="480"/>
      <c r="U452" s="483">
        <v>149084</v>
      </c>
      <c r="V452" s="483">
        <v>2001792</v>
      </c>
      <c r="W452" s="91">
        <v>37762</v>
      </c>
      <c r="X452" s="91">
        <v>22875</v>
      </c>
      <c r="Y452" s="91">
        <v>406656</v>
      </c>
      <c r="Z452" s="91">
        <v>389273</v>
      </c>
    </row>
    <row r="453" spans="1:26" ht="12.75" x14ac:dyDescent="0.2">
      <c r="A453" s="474" t="s">
        <v>349</v>
      </c>
      <c r="B453" s="474" t="s">
        <v>328</v>
      </c>
      <c r="C453" s="475" t="s">
        <v>411</v>
      </c>
      <c r="D453" s="475">
        <v>9016</v>
      </c>
      <c r="E453" s="475">
        <v>90016</v>
      </c>
      <c r="F453" s="474" t="s">
        <v>412</v>
      </c>
      <c r="G453" s="475" t="s">
        <v>413</v>
      </c>
      <c r="H453" s="91">
        <v>3281212</v>
      </c>
      <c r="I453" s="477">
        <v>154</v>
      </c>
      <c r="J453" s="478" t="s">
        <v>420</v>
      </c>
      <c r="K453" s="478" t="s">
        <v>419</v>
      </c>
      <c r="L453" s="479">
        <v>132</v>
      </c>
      <c r="M453" s="480"/>
      <c r="N453" s="481">
        <v>4.2300000000000004</v>
      </c>
      <c r="O453" s="479">
        <v>0.19</v>
      </c>
      <c r="P453" s="482">
        <v>283.01</v>
      </c>
      <c r="Q453" s="479">
        <v>12.7</v>
      </c>
      <c r="R453" s="481">
        <v>22.34</v>
      </c>
      <c r="S453" s="481">
        <v>1.21</v>
      </c>
      <c r="T453" s="480"/>
      <c r="U453" s="483">
        <v>13375796</v>
      </c>
      <c r="V453" s="483">
        <v>70563355</v>
      </c>
      <c r="W453" s="91">
        <v>3159082</v>
      </c>
      <c r="X453" s="91">
        <v>249334</v>
      </c>
      <c r="Y453" s="91">
        <v>58490893</v>
      </c>
      <c r="Z453" s="91">
        <v>4228479</v>
      </c>
    </row>
    <row r="454" spans="1:26" ht="12.75" x14ac:dyDescent="0.2">
      <c r="A454" s="474" t="s">
        <v>1123</v>
      </c>
      <c r="B454" s="474" t="s">
        <v>328</v>
      </c>
      <c r="C454" s="475" t="s">
        <v>411</v>
      </c>
      <c r="D454" s="475">
        <v>9225</v>
      </c>
      <c r="E454" s="475">
        <v>90225</v>
      </c>
      <c r="F454" s="474" t="s">
        <v>412</v>
      </c>
      <c r="G454" s="475" t="s">
        <v>413</v>
      </c>
      <c r="H454" s="91">
        <v>3281212</v>
      </c>
      <c r="I454" s="477">
        <v>10</v>
      </c>
      <c r="J454" s="478" t="s">
        <v>450</v>
      </c>
      <c r="K454" s="478" t="s">
        <v>416</v>
      </c>
      <c r="L454" s="479">
        <v>10</v>
      </c>
      <c r="M454" s="480"/>
      <c r="N454" s="481">
        <v>7.17</v>
      </c>
      <c r="O454" s="479">
        <v>0.6</v>
      </c>
      <c r="P454" s="482">
        <v>1680.96</v>
      </c>
      <c r="Q454" s="479">
        <v>139.5</v>
      </c>
      <c r="R454" s="481">
        <v>12.05</v>
      </c>
      <c r="S454" s="481">
        <v>0.8</v>
      </c>
      <c r="T454" s="480"/>
      <c r="U454" s="483">
        <v>20403075</v>
      </c>
      <c r="V454" s="483">
        <v>34264635</v>
      </c>
      <c r="W454" s="91">
        <v>2844400</v>
      </c>
      <c r="X454" s="91">
        <v>20384</v>
      </c>
      <c r="Y454" s="91">
        <v>42864299</v>
      </c>
      <c r="Z454" s="91">
        <v>427156</v>
      </c>
    </row>
    <row r="455" spans="1:26" ht="12.75" x14ac:dyDescent="0.2">
      <c r="A455" s="474"/>
      <c r="B455" s="474"/>
      <c r="C455" s="475"/>
      <c r="D455" s="475"/>
      <c r="E455" s="475"/>
      <c r="F455" s="474"/>
      <c r="G455" s="475"/>
      <c r="H455" s="91"/>
      <c r="I455" s="477"/>
      <c r="J455" s="478"/>
      <c r="K455" s="478"/>
      <c r="L455" s="479"/>
      <c r="M455" s="480"/>
      <c r="N455" s="481"/>
      <c r="O455" s="479"/>
      <c r="P455" s="482"/>
      <c r="Q455" s="479"/>
      <c r="R455" s="481"/>
      <c r="S455" s="481"/>
      <c r="T455" s="480"/>
      <c r="U455" s="483"/>
      <c r="V455" s="483"/>
      <c r="W455" s="91"/>
      <c r="X455" s="91"/>
      <c r="Y455" s="91"/>
      <c r="Z455" s="91"/>
    </row>
    <row r="456" spans="1:26" ht="12.75" x14ac:dyDescent="0.2">
      <c r="A456" s="474" t="s">
        <v>306</v>
      </c>
      <c r="B456" s="474" t="s">
        <v>274</v>
      </c>
      <c r="C456" s="475" t="s">
        <v>411</v>
      </c>
      <c r="D456" s="475">
        <v>9013</v>
      </c>
      <c r="E456" s="475">
        <v>90013</v>
      </c>
      <c r="F456" s="474" t="s">
        <v>412</v>
      </c>
      <c r="G456" s="475" t="s">
        <v>413</v>
      </c>
      <c r="H456" s="91">
        <v>1664496</v>
      </c>
      <c r="I456" s="477">
        <v>642</v>
      </c>
      <c r="J456" s="478" t="s">
        <v>418</v>
      </c>
      <c r="K456" s="478" t="s">
        <v>419</v>
      </c>
      <c r="L456" s="479">
        <v>61</v>
      </c>
      <c r="M456" s="480"/>
      <c r="N456" s="481">
        <v>0.94</v>
      </c>
      <c r="O456" s="479">
        <v>0.06</v>
      </c>
      <c r="P456" s="482">
        <v>583.09</v>
      </c>
      <c r="Q456" s="479">
        <v>38.6</v>
      </c>
      <c r="R456" s="481">
        <v>15.12</v>
      </c>
      <c r="S456" s="481">
        <v>2.74</v>
      </c>
      <c r="T456" s="480"/>
      <c r="U456" s="483">
        <v>8031206</v>
      </c>
      <c r="V456" s="483">
        <v>128622203</v>
      </c>
      <c r="W456" s="91">
        <v>8507096</v>
      </c>
      <c r="X456" s="91">
        <v>220589</v>
      </c>
      <c r="Y456" s="91">
        <v>46981059</v>
      </c>
      <c r="Z456" s="91">
        <v>3314903</v>
      </c>
    </row>
    <row r="457" spans="1:26" ht="12.75" x14ac:dyDescent="0.2">
      <c r="A457" s="474" t="s">
        <v>306</v>
      </c>
      <c r="B457" s="474" t="s">
        <v>274</v>
      </c>
      <c r="C457" s="475" t="s">
        <v>411</v>
      </c>
      <c r="D457" s="475">
        <v>9013</v>
      </c>
      <c r="E457" s="475">
        <v>90013</v>
      </c>
      <c r="F457" s="474" t="s">
        <v>412</v>
      </c>
      <c r="G457" s="475" t="s">
        <v>413</v>
      </c>
      <c r="H457" s="91">
        <v>1664496</v>
      </c>
      <c r="I457" s="477">
        <v>642</v>
      </c>
      <c r="J457" s="478" t="s">
        <v>417</v>
      </c>
      <c r="K457" s="478" t="s">
        <v>416</v>
      </c>
      <c r="L457" s="479">
        <v>49</v>
      </c>
      <c r="M457" s="480"/>
      <c r="N457" s="481">
        <v>3.85</v>
      </c>
      <c r="O457" s="479">
        <v>0.14000000000000001</v>
      </c>
      <c r="P457" s="482">
        <v>50.88</v>
      </c>
      <c r="Q457" s="479">
        <v>1.9</v>
      </c>
      <c r="R457" s="481">
        <v>27.05</v>
      </c>
      <c r="S457" s="481">
        <v>2.16</v>
      </c>
      <c r="T457" s="480"/>
      <c r="U457" s="483">
        <v>558624</v>
      </c>
      <c r="V457" s="483">
        <v>3922522</v>
      </c>
      <c r="W457" s="91">
        <v>144991</v>
      </c>
      <c r="X457" s="91">
        <v>77095</v>
      </c>
      <c r="Y457" s="91">
        <v>1816784</v>
      </c>
      <c r="Z457" s="91">
        <v>1203051</v>
      </c>
    </row>
    <row r="458" spans="1:26" ht="12.75" x14ac:dyDescent="0.2">
      <c r="A458" s="474" t="s">
        <v>306</v>
      </c>
      <c r="B458" s="474" t="s">
        <v>274</v>
      </c>
      <c r="C458" s="475" t="s">
        <v>411</v>
      </c>
      <c r="D458" s="475">
        <v>9013</v>
      </c>
      <c r="E458" s="475">
        <v>90013</v>
      </c>
      <c r="F458" s="474" t="s">
        <v>412</v>
      </c>
      <c r="G458" s="475" t="s">
        <v>413</v>
      </c>
      <c r="H458" s="91">
        <v>1664496</v>
      </c>
      <c r="I458" s="477">
        <v>642</v>
      </c>
      <c r="J458" s="478" t="s">
        <v>420</v>
      </c>
      <c r="K458" s="478" t="s">
        <v>419</v>
      </c>
      <c r="L458" s="479">
        <v>384</v>
      </c>
      <c r="M458" s="480"/>
      <c r="N458" s="481">
        <v>0.94</v>
      </c>
      <c r="O458" s="479">
        <v>0.1</v>
      </c>
      <c r="P458" s="482">
        <v>189.85</v>
      </c>
      <c r="Q458" s="479">
        <v>20.6</v>
      </c>
      <c r="R458" s="481">
        <v>9.2200000000000006</v>
      </c>
      <c r="S458" s="481">
        <v>1.89</v>
      </c>
      <c r="T458" s="480"/>
      <c r="U458" s="483">
        <v>26479369</v>
      </c>
      <c r="V458" s="483">
        <v>258487093</v>
      </c>
      <c r="W458" s="91">
        <v>28048405</v>
      </c>
      <c r="X458" s="91">
        <v>1361557</v>
      </c>
      <c r="Y458" s="91">
        <v>136901868</v>
      </c>
      <c r="Z458" s="91">
        <v>15889222</v>
      </c>
    </row>
    <row r="459" spans="1:26" ht="12.75" x14ac:dyDescent="0.2">
      <c r="A459" s="474" t="s">
        <v>306</v>
      </c>
      <c r="B459" s="474" t="s">
        <v>274</v>
      </c>
      <c r="C459" s="475" t="s">
        <v>411</v>
      </c>
      <c r="D459" s="475">
        <v>9013</v>
      </c>
      <c r="E459" s="475">
        <v>90013</v>
      </c>
      <c r="F459" s="474" t="s">
        <v>412</v>
      </c>
      <c r="G459" s="475" t="s">
        <v>413</v>
      </c>
      <c r="H459" s="91">
        <v>1664496</v>
      </c>
      <c r="I459" s="477">
        <v>642</v>
      </c>
      <c r="J459" s="478" t="s">
        <v>415</v>
      </c>
      <c r="K459" s="478" t="s">
        <v>416</v>
      </c>
      <c r="L459" s="479">
        <v>136</v>
      </c>
      <c r="M459" s="480"/>
      <c r="N459" s="481">
        <v>3.85</v>
      </c>
      <c r="O459" s="479">
        <v>0.09</v>
      </c>
      <c r="P459" s="482">
        <v>70.33</v>
      </c>
      <c r="Q459" s="479">
        <v>1.6</v>
      </c>
      <c r="R459" s="481">
        <v>45.18</v>
      </c>
      <c r="S459" s="481">
        <v>3.85</v>
      </c>
      <c r="T459" s="480"/>
      <c r="U459" s="483">
        <v>1485110</v>
      </c>
      <c r="V459" s="483">
        <v>17426388</v>
      </c>
      <c r="W459" s="91">
        <v>385735</v>
      </c>
      <c r="X459" s="91">
        <v>247793</v>
      </c>
      <c r="Y459" s="91">
        <v>4521225</v>
      </c>
      <c r="Z459" s="91">
        <v>4341115</v>
      </c>
    </row>
    <row r="460" spans="1:26" ht="12.75" x14ac:dyDescent="0.2">
      <c r="A460" s="474" t="s">
        <v>306</v>
      </c>
      <c r="B460" s="474" t="s">
        <v>274</v>
      </c>
      <c r="C460" s="475" t="s">
        <v>411</v>
      </c>
      <c r="D460" s="475">
        <v>9013</v>
      </c>
      <c r="E460" s="475">
        <v>90013</v>
      </c>
      <c r="F460" s="474" t="s">
        <v>412</v>
      </c>
      <c r="G460" s="475" t="s">
        <v>413</v>
      </c>
      <c r="H460" s="91">
        <v>1664496</v>
      </c>
      <c r="I460" s="477">
        <v>642</v>
      </c>
      <c r="J460" s="478" t="s">
        <v>420</v>
      </c>
      <c r="K460" s="478" t="s">
        <v>416</v>
      </c>
      <c r="L460" s="479">
        <v>12</v>
      </c>
      <c r="M460" s="480"/>
      <c r="N460" s="481">
        <v>0</v>
      </c>
      <c r="O460" s="479">
        <v>0</v>
      </c>
      <c r="P460" s="482">
        <v>100.89</v>
      </c>
      <c r="Q460" s="479">
        <v>24.2</v>
      </c>
      <c r="R460" s="481">
        <v>4.17</v>
      </c>
      <c r="S460" s="481">
        <v>1.1299999999999999</v>
      </c>
      <c r="T460" s="480"/>
      <c r="U460" s="483">
        <v>0</v>
      </c>
      <c r="V460" s="483">
        <v>1771267</v>
      </c>
      <c r="W460" s="91">
        <v>424941</v>
      </c>
      <c r="X460" s="91">
        <v>17556</v>
      </c>
      <c r="Y460" s="91">
        <v>1564903</v>
      </c>
      <c r="Z460" s="91">
        <v>188493</v>
      </c>
    </row>
    <row r="461" spans="1:26" ht="12.75" x14ac:dyDescent="0.2">
      <c r="A461" s="474"/>
      <c r="B461" s="474"/>
      <c r="C461" s="475"/>
      <c r="D461" s="475"/>
      <c r="E461" s="475"/>
      <c r="F461" s="474"/>
      <c r="G461" s="475"/>
      <c r="H461" s="91"/>
      <c r="I461" s="477"/>
      <c r="J461" s="478"/>
      <c r="K461" s="478"/>
      <c r="L461" s="479"/>
      <c r="M461" s="480"/>
      <c r="N461" s="481"/>
      <c r="O461" s="479"/>
      <c r="P461" s="482"/>
      <c r="Q461" s="479"/>
      <c r="R461" s="481"/>
      <c r="S461" s="481"/>
      <c r="T461" s="480"/>
      <c r="U461" s="483"/>
      <c r="V461" s="483"/>
      <c r="W461" s="91"/>
      <c r="X461" s="91"/>
      <c r="Y461" s="91"/>
      <c r="Z461" s="91"/>
    </row>
    <row r="462" spans="1:26" ht="12.75" x14ac:dyDescent="0.2">
      <c r="A462" s="474" t="s">
        <v>1124</v>
      </c>
      <c r="B462" s="474" t="s">
        <v>1125</v>
      </c>
      <c r="C462" s="475" t="s">
        <v>411</v>
      </c>
      <c r="D462" s="475">
        <v>9206</v>
      </c>
      <c r="E462" s="475">
        <v>90206</v>
      </c>
      <c r="F462" s="474" t="s">
        <v>412</v>
      </c>
      <c r="G462" s="475" t="s">
        <v>413</v>
      </c>
      <c r="H462" s="91">
        <v>59219</v>
      </c>
      <c r="I462" s="477">
        <v>47</v>
      </c>
      <c r="J462" s="478" t="s">
        <v>420</v>
      </c>
      <c r="K462" s="478" t="s">
        <v>419</v>
      </c>
      <c r="L462" s="479">
        <v>25</v>
      </c>
      <c r="M462" s="480"/>
      <c r="N462" s="481">
        <v>1.36</v>
      </c>
      <c r="O462" s="479">
        <v>0.2</v>
      </c>
      <c r="P462" s="482">
        <v>128.30000000000001</v>
      </c>
      <c r="Q462" s="479">
        <v>18.7</v>
      </c>
      <c r="R462" s="481">
        <v>6.85</v>
      </c>
      <c r="S462" s="481">
        <v>0.61</v>
      </c>
      <c r="T462" s="480"/>
      <c r="U462" s="483">
        <v>1439732</v>
      </c>
      <c r="V462" s="483">
        <v>7263705</v>
      </c>
      <c r="W462" s="91">
        <v>1060551</v>
      </c>
      <c r="X462" s="91">
        <v>56617</v>
      </c>
      <c r="Y462" s="91">
        <v>11896511</v>
      </c>
      <c r="Z462" s="91">
        <v>1353223</v>
      </c>
    </row>
    <row r="463" spans="1:26" ht="12.75" x14ac:dyDescent="0.2">
      <c r="A463" s="474" t="s">
        <v>1124</v>
      </c>
      <c r="B463" s="474" t="s">
        <v>1125</v>
      </c>
      <c r="C463" s="475" t="s">
        <v>411</v>
      </c>
      <c r="D463" s="475">
        <v>9206</v>
      </c>
      <c r="E463" s="475">
        <v>90206</v>
      </c>
      <c r="F463" s="474" t="s">
        <v>412</v>
      </c>
      <c r="G463" s="475" t="s">
        <v>413</v>
      </c>
      <c r="H463" s="91">
        <v>59219</v>
      </c>
      <c r="I463" s="477">
        <v>47</v>
      </c>
      <c r="J463" s="478" t="s">
        <v>415</v>
      </c>
      <c r="K463" s="478" t="s">
        <v>419</v>
      </c>
      <c r="L463" s="479">
        <v>22</v>
      </c>
      <c r="M463" s="480"/>
      <c r="N463" s="481">
        <v>3.35</v>
      </c>
      <c r="O463" s="479">
        <v>0.05</v>
      </c>
      <c r="P463" s="482">
        <v>110.73</v>
      </c>
      <c r="Q463" s="479">
        <v>1.8</v>
      </c>
      <c r="R463" s="481">
        <v>62.69</v>
      </c>
      <c r="S463" s="481">
        <v>7.07</v>
      </c>
      <c r="T463" s="480"/>
      <c r="U463" s="483">
        <v>194903</v>
      </c>
      <c r="V463" s="483">
        <v>3650965</v>
      </c>
      <c r="W463" s="91">
        <v>58242</v>
      </c>
      <c r="X463" s="91">
        <v>32971</v>
      </c>
      <c r="Y463" s="91">
        <v>516494</v>
      </c>
      <c r="Z463" s="91">
        <v>511984</v>
      </c>
    </row>
    <row r="464" spans="1:26" ht="12.75" x14ac:dyDescent="0.2">
      <c r="A464" s="474" t="s">
        <v>1126</v>
      </c>
      <c r="B464" s="474" t="s">
        <v>1125</v>
      </c>
      <c r="C464" s="475" t="s">
        <v>411</v>
      </c>
      <c r="D464" s="475">
        <v>9156</v>
      </c>
      <c r="E464" s="475">
        <v>90156</v>
      </c>
      <c r="F464" s="474" t="s">
        <v>427</v>
      </c>
      <c r="G464" s="475" t="s">
        <v>413</v>
      </c>
      <c r="H464" s="91">
        <v>59219</v>
      </c>
      <c r="I464" s="477">
        <v>12</v>
      </c>
      <c r="J464" s="478" t="s">
        <v>420</v>
      </c>
      <c r="K464" s="478" t="s">
        <v>416</v>
      </c>
      <c r="L464" s="479">
        <v>12</v>
      </c>
      <c r="M464" s="480"/>
      <c r="N464" s="481">
        <v>0.82</v>
      </c>
      <c r="O464" s="479">
        <v>0.22</v>
      </c>
      <c r="P464" s="482">
        <v>94.11</v>
      </c>
      <c r="Q464" s="479">
        <v>25.2</v>
      </c>
      <c r="R464" s="481">
        <v>3.74</v>
      </c>
      <c r="S464" s="481">
        <v>1.2</v>
      </c>
      <c r="T464" s="480"/>
      <c r="U464" s="483">
        <v>771861</v>
      </c>
      <c r="V464" s="483">
        <v>3532310</v>
      </c>
      <c r="W464" s="91">
        <v>945288</v>
      </c>
      <c r="X464" s="91">
        <v>37535</v>
      </c>
      <c r="Y464" s="91">
        <v>2939693</v>
      </c>
      <c r="Z464" s="91">
        <v>382799</v>
      </c>
    </row>
    <row r="465" spans="1:26" ht="12.75" x14ac:dyDescent="0.2">
      <c r="A465" s="474" t="s">
        <v>1127</v>
      </c>
      <c r="B465" s="474" t="s">
        <v>1125</v>
      </c>
      <c r="C465" s="475" t="s">
        <v>411</v>
      </c>
      <c r="D465" s="476"/>
      <c r="E465" s="475">
        <v>90297</v>
      </c>
      <c r="F465" s="474" t="s">
        <v>437</v>
      </c>
      <c r="G465" s="475" t="s">
        <v>428</v>
      </c>
      <c r="H465" s="91">
        <v>59219</v>
      </c>
      <c r="I465" s="477">
        <v>9</v>
      </c>
      <c r="J465" s="478" t="s">
        <v>438</v>
      </c>
      <c r="K465" s="478" t="s">
        <v>416</v>
      </c>
      <c r="L465" s="479">
        <v>9</v>
      </c>
      <c r="M465" s="480"/>
      <c r="N465" s="481">
        <v>5.27</v>
      </c>
      <c r="O465" s="479">
        <v>0.99</v>
      </c>
      <c r="P465" s="482">
        <v>29.62</v>
      </c>
      <c r="Q465" s="479">
        <v>5.6</v>
      </c>
      <c r="R465" s="481">
        <v>5.33</v>
      </c>
      <c r="S465" s="481">
        <v>0</v>
      </c>
      <c r="T465" s="480"/>
      <c r="U465" s="483">
        <v>107478</v>
      </c>
      <c r="V465" s="483">
        <v>108658</v>
      </c>
      <c r="W465" s="91">
        <v>20378</v>
      </c>
      <c r="X465" s="91">
        <v>3668</v>
      </c>
      <c r="Y465" s="479">
        <v>0</v>
      </c>
      <c r="Z465" s="91">
        <v>204651</v>
      </c>
    </row>
    <row r="466" spans="1:26" ht="12.75" x14ac:dyDescent="0.2">
      <c r="A466" s="474"/>
      <c r="B466" s="474"/>
      <c r="C466" s="475"/>
      <c r="D466" s="475"/>
      <c r="E466" s="475"/>
      <c r="F466" s="474"/>
      <c r="G466" s="475"/>
      <c r="H466" s="91"/>
      <c r="I466" s="477"/>
      <c r="J466" s="478"/>
      <c r="K466" s="478"/>
      <c r="L466" s="479"/>
      <c r="M466" s="480"/>
      <c r="N466" s="481"/>
      <c r="O466" s="479"/>
      <c r="P466" s="482"/>
      <c r="Q466" s="479"/>
      <c r="R466" s="481"/>
      <c r="S466" s="481"/>
      <c r="T466" s="480"/>
      <c r="U466" s="483"/>
      <c r="V466" s="483"/>
      <c r="W466" s="91"/>
      <c r="X466" s="91"/>
      <c r="Y466" s="91"/>
      <c r="Z466" s="91"/>
    </row>
    <row r="467" spans="1:26" ht="12.75" x14ac:dyDescent="0.2">
      <c r="A467" s="474" t="s">
        <v>448</v>
      </c>
      <c r="B467" s="474" t="s">
        <v>449</v>
      </c>
      <c r="C467" s="475" t="s">
        <v>411</v>
      </c>
      <c r="D467" s="475">
        <v>9234</v>
      </c>
      <c r="E467" s="475">
        <v>90234</v>
      </c>
      <c r="F467" s="474" t="s">
        <v>412</v>
      </c>
      <c r="G467" s="475" t="s">
        <v>413</v>
      </c>
      <c r="H467" s="91">
        <v>3281212</v>
      </c>
      <c r="I467" s="477">
        <v>85</v>
      </c>
      <c r="J467" s="478" t="s">
        <v>420</v>
      </c>
      <c r="K467" s="478" t="s">
        <v>416</v>
      </c>
      <c r="L467" s="479">
        <v>54</v>
      </c>
      <c r="M467" s="480"/>
      <c r="N467" s="481">
        <v>1.08</v>
      </c>
      <c r="O467" s="479">
        <v>0.15</v>
      </c>
      <c r="P467" s="482">
        <v>118.82</v>
      </c>
      <c r="Q467" s="479">
        <v>16.7</v>
      </c>
      <c r="R467" s="481">
        <v>7.13</v>
      </c>
      <c r="S467" s="481">
        <v>1.74</v>
      </c>
      <c r="T467" s="480"/>
      <c r="U467" s="483">
        <v>3227240</v>
      </c>
      <c r="V467" s="483">
        <v>21415306</v>
      </c>
      <c r="W467" s="91">
        <v>3001619</v>
      </c>
      <c r="X467" s="91">
        <v>180238</v>
      </c>
      <c r="Y467" s="91">
        <v>12281711</v>
      </c>
      <c r="Z467" s="91">
        <v>2300458</v>
      </c>
    </row>
    <row r="468" spans="1:26" ht="12.75" x14ac:dyDescent="0.2">
      <c r="A468" s="474" t="s">
        <v>448</v>
      </c>
      <c r="B468" s="474" t="s">
        <v>449</v>
      </c>
      <c r="C468" s="475" t="s">
        <v>411</v>
      </c>
      <c r="D468" s="475">
        <v>9234</v>
      </c>
      <c r="E468" s="475">
        <v>90234</v>
      </c>
      <c r="F468" s="474" t="s">
        <v>412</v>
      </c>
      <c r="G468" s="475" t="s">
        <v>413</v>
      </c>
      <c r="H468" s="91">
        <v>3281212</v>
      </c>
      <c r="I468" s="477">
        <v>85</v>
      </c>
      <c r="J468" s="478" t="s">
        <v>415</v>
      </c>
      <c r="K468" s="478" t="s">
        <v>416</v>
      </c>
      <c r="L468" s="479">
        <v>31</v>
      </c>
      <c r="M468" s="480"/>
      <c r="N468" s="481">
        <v>1.54</v>
      </c>
      <c r="O468" s="479">
        <v>0.04</v>
      </c>
      <c r="P468" s="482">
        <v>78.489999999999995</v>
      </c>
      <c r="Q468" s="479">
        <v>2.1</v>
      </c>
      <c r="R468" s="481">
        <v>38.07</v>
      </c>
      <c r="S468" s="481">
        <v>4.84</v>
      </c>
      <c r="T468" s="480"/>
      <c r="U468" s="483">
        <v>150727</v>
      </c>
      <c r="V468" s="483">
        <v>3733548</v>
      </c>
      <c r="W468" s="91">
        <v>98068</v>
      </c>
      <c r="X468" s="91">
        <v>47569</v>
      </c>
      <c r="Y468" s="91">
        <v>772059</v>
      </c>
      <c r="Z468" s="91">
        <v>704224</v>
      </c>
    </row>
    <row r="469" spans="1:26" ht="12.75" x14ac:dyDescent="0.2">
      <c r="A469" s="474"/>
      <c r="B469" s="474"/>
      <c r="C469" s="475"/>
      <c r="D469" s="475"/>
      <c r="E469" s="475"/>
      <c r="F469" s="474"/>
      <c r="G469" s="475"/>
      <c r="H469" s="91"/>
      <c r="I469" s="477"/>
      <c r="J469" s="478"/>
      <c r="K469" s="478"/>
      <c r="L469" s="479"/>
      <c r="M469" s="480"/>
      <c r="N469" s="481"/>
      <c r="O469" s="479"/>
      <c r="P469" s="482"/>
      <c r="Q469" s="479"/>
      <c r="R469" s="481"/>
      <c r="S469" s="481"/>
      <c r="T469" s="480"/>
      <c r="U469" s="483"/>
      <c r="V469" s="483"/>
      <c r="W469" s="91"/>
      <c r="X469" s="91"/>
      <c r="Y469" s="91"/>
      <c r="Z469" s="91"/>
    </row>
    <row r="470" spans="1:26" ht="12.75" x14ac:dyDescent="0.2">
      <c r="A470" s="474" t="s">
        <v>353</v>
      </c>
      <c r="B470" s="474" t="s">
        <v>354</v>
      </c>
      <c r="C470" s="475" t="s">
        <v>411</v>
      </c>
      <c r="D470" s="475">
        <v>9020</v>
      </c>
      <c r="E470" s="475">
        <v>90020</v>
      </c>
      <c r="F470" s="474" t="s">
        <v>412</v>
      </c>
      <c r="G470" s="475" t="s">
        <v>413</v>
      </c>
      <c r="H470" s="91">
        <v>195861</v>
      </c>
      <c r="I470" s="477">
        <v>93</v>
      </c>
      <c r="J470" s="478" t="s">
        <v>420</v>
      </c>
      <c r="K470" s="478" t="s">
        <v>419</v>
      </c>
      <c r="L470" s="479">
        <v>93</v>
      </c>
      <c r="M470" s="480"/>
      <c r="N470" s="481">
        <v>1.1100000000000001</v>
      </c>
      <c r="O470" s="479">
        <v>0.28000000000000003</v>
      </c>
      <c r="P470" s="482">
        <v>114.22</v>
      </c>
      <c r="Q470" s="479">
        <v>28.7</v>
      </c>
      <c r="R470" s="481">
        <v>3.98</v>
      </c>
      <c r="S470" s="481">
        <v>0.97</v>
      </c>
      <c r="T470" s="480"/>
      <c r="U470" s="483">
        <v>6990789</v>
      </c>
      <c r="V470" s="483">
        <v>25014834</v>
      </c>
      <c r="W470" s="91">
        <v>6288980</v>
      </c>
      <c r="X470" s="91">
        <v>219011</v>
      </c>
      <c r="Y470" s="91">
        <v>25748791</v>
      </c>
      <c r="Z470" s="91">
        <v>2627848</v>
      </c>
    </row>
    <row r="471" spans="1:26" ht="12.75" x14ac:dyDescent="0.2">
      <c r="A471" s="474"/>
      <c r="B471" s="474"/>
      <c r="C471" s="475"/>
      <c r="D471" s="475"/>
      <c r="E471" s="475"/>
      <c r="F471" s="474"/>
      <c r="G471" s="475"/>
      <c r="H471" s="91"/>
      <c r="I471" s="477"/>
      <c r="J471" s="478"/>
      <c r="K471" s="478"/>
      <c r="L471" s="479"/>
      <c r="M471" s="480"/>
      <c r="N471" s="481"/>
      <c r="O471" s="479"/>
      <c r="P471" s="482"/>
      <c r="Q471" s="479"/>
      <c r="R471" s="481"/>
      <c r="S471" s="481"/>
      <c r="T471" s="480"/>
      <c r="U471" s="483"/>
      <c r="V471" s="483"/>
      <c r="W471" s="91"/>
      <c r="X471" s="91"/>
      <c r="Y471" s="91"/>
      <c r="Z471" s="91"/>
    </row>
    <row r="472" spans="1:26" ht="12.75" x14ac:dyDescent="0.2">
      <c r="A472" s="474" t="s">
        <v>1128</v>
      </c>
      <c r="B472" s="474" t="s">
        <v>1129</v>
      </c>
      <c r="C472" s="475" t="s">
        <v>411</v>
      </c>
      <c r="D472" s="475">
        <v>9171</v>
      </c>
      <c r="E472" s="475">
        <v>90171</v>
      </c>
      <c r="F472" s="474" t="s">
        <v>427</v>
      </c>
      <c r="G472" s="475" t="s">
        <v>413</v>
      </c>
      <c r="H472" s="91">
        <v>258653</v>
      </c>
      <c r="I472" s="477">
        <v>91</v>
      </c>
      <c r="J472" s="478" t="s">
        <v>420</v>
      </c>
      <c r="K472" s="478" t="s">
        <v>416</v>
      </c>
      <c r="L472" s="479">
        <v>44</v>
      </c>
      <c r="M472" s="480"/>
      <c r="N472" s="481">
        <v>0.85</v>
      </c>
      <c r="O472" s="479">
        <v>0.13</v>
      </c>
      <c r="P472" s="482">
        <v>109.39</v>
      </c>
      <c r="Q472" s="479">
        <v>16.7</v>
      </c>
      <c r="R472" s="481">
        <v>6.54</v>
      </c>
      <c r="S472" s="481">
        <v>1.55</v>
      </c>
      <c r="T472" s="480"/>
      <c r="U472" s="483">
        <v>1889495</v>
      </c>
      <c r="V472" s="483">
        <v>14591408</v>
      </c>
      <c r="W472" s="91">
        <v>2231536</v>
      </c>
      <c r="X472" s="91">
        <v>133393</v>
      </c>
      <c r="Y472" s="91">
        <v>9439397</v>
      </c>
      <c r="Z472" s="91">
        <v>1980569</v>
      </c>
    </row>
    <row r="473" spans="1:26" ht="12.75" x14ac:dyDescent="0.2">
      <c r="A473" s="474" t="s">
        <v>1128</v>
      </c>
      <c r="B473" s="474" t="s">
        <v>1129</v>
      </c>
      <c r="C473" s="475" t="s">
        <v>411</v>
      </c>
      <c r="D473" s="475">
        <v>9171</v>
      </c>
      <c r="E473" s="475">
        <v>90171</v>
      </c>
      <c r="F473" s="474" t="s">
        <v>427</v>
      </c>
      <c r="G473" s="475" t="s">
        <v>413</v>
      </c>
      <c r="H473" s="91">
        <v>258653</v>
      </c>
      <c r="I473" s="477">
        <v>91</v>
      </c>
      <c r="J473" s="478" t="s">
        <v>424</v>
      </c>
      <c r="K473" s="478" t="s">
        <v>416</v>
      </c>
      <c r="L473" s="479">
        <v>25</v>
      </c>
      <c r="M473" s="480"/>
      <c r="N473" s="481">
        <v>3.12</v>
      </c>
      <c r="O473" s="479">
        <v>0.3</v>
      </c>
      <c r="P473" s="482">
        <v>123.69</v>
      </c>
      <c r="Q473" s="479">
        <v>12</v>
      </c>
      <c r="R473" s="481">
        <v>10.33</v>
      </c>
      <c r="S473" s="481">
        <v>0.42</v>
      </c>
      <c r="T473" s="480"/>
      <c r="U473" s="483">
        <v>1369119</v>
      </c>
      <c r="V473" s="483">
        <v>4532211</v>
      </c>
      <c r="W473" s="91">
        <v>438936</v>
      </c>
      <c r="X473" s="91">
        <v>36641</v>
      </c>
      <c r="Y473" s="91">
        <v>10876834</v>
      </c>
      <c r="Z473" s="91">
        <v>932641</v>
      </c>
    </row>
    <row r="474" spans="1:26" ht="12.75" x14ac:dyDescent="0.2">
      <c r="A474" s="474" t="s">
        <v>1128</v>
      </c>
      <c r="B474" s="474" t="s">
        <v>1129</v>
      </c>
      <c r="C474" s="475" t="s">
        <v>411</v>
      </c>
      <c r="D474" s="475">
        <v>9171</v>
      </c>
      <c r="E474" s="475">
        <v>90171</v>
      </c>
      <c r="F474" s="474" t="s">
        <v>427</v>
      </c>
      <c r="G474" s="475" t="s">
        <v>413</v>
      </c>
      <c r="H474" s="91">
        <v>258653</v>
      </c>
      <c r="I474" s="477">
        <v>91</v>
      </c>
      <c r="J474" s="478" t="s">
        <v>415</v>
      </c>
      <c r="K474" s="478" t="s">
        <v>416</v>
      </c>
      <c r="L474" s="479">
        <v>22</v>
      </c>
      <c r="M474" s="480"/>
      <c r="N474" s="481">
        <v>1.0900000000000001</v>
      </c>
      <c r="O474" s="479">
        <v>0.03</v>
      </c>
      <c r="P474" s="482">
        <v>94.78</v>
      </c>
      <c r="Q474" s="479">
        <v>2.2999999999999998</v>
      </c>
      <c r="R474" s="481">
        <v>40.83</v>
      </c>
      <c r="S474" s="481">
        <v>5.35</v>
      </c>
      <c r="T474" s="480"/>
      <c r="U474" s="483">
        <v>114467</v>
      </c>
      <c r="V474" s="483">
        <v>4281267</v>
      </c>
      <c r="W474" s="91">
        <v>104851</v>
      </c>
      <c r="X474" s="91">
        <v>45169</v>
      </c>
      <c r="Y474" s="91">
        <v>799544</v>
      </c>
      <c r="Z474" s="91">
        <v>632008</v>
      </c>
    </row>
    <row r="475" spans="1:26" ht="12.75" x14ac:dyDescent="0.2">
      <c r="A475" s="474"/>
      <c r="B475" s="474"/>
      <c r="C475" s="475"/>
      <c r="D475" s="475"/>
      <c r="E475" s="475"/>
      <c r="F475" s="474"/>
      <c r="G475" s="475"/>
      <c r="H475" s="91"/>
      <c r="I475" s="477"/>
      <c r="J475" s="478"/>
      <c r="K475" s="478"/>
      <c r="L475" s="479"/>
      <c r="M475" s="480"/>
      <c r="N475" s="481"/>
      <c r="O475" s="479"/>
      <c r="P475" s="482"/>
      <c r="Q475" s="479"/>
      <c r="R475" s="481"/>
      <c r="S475" s="481"/>
      <c r="T475" s="480"/>
      <c r="U475" s="483"/>
      <c r="V475" s="483"/>
      <c r="W475" s="91"/>
      <c r="X475" s="91"/>
      <c r="Y475" s="91"/>
      <c r="Z475" s="91"/>
    </row>
    <row r="476" spans="1:26" ht="12.75" x14ac:dyDescent="0.2">
      <c r="A476" s="474" t="s">
        <v>174</v>
      </c>
      <c r="B476" s="474" t="s">
        <v>175</v>
      </c>
      <c r="C476" s="475" t="s">
        <v>411</v>
      </c>
      <c r="D476" s="475">
        <v>9006</v>
      </c>
      <c r="E476" s="475">
        <v>90006</v>
      </c>
      <c r="F476" s="474" t="s">
        <v>412</v>
      </c>
      <c r="G476" s="475" t="s">
        <v>413</v>
      </c>
      <c r="H476" s="91">
        <v>163703</v>
      </c>
      <c r="I476" s="477">
        <v>105</v>
      </c>
      <c r="J476" s="478" t="s">
        <v>420</v>
      </c>
      <c r="K476" s="478" t="s">
        <v>419</v>
      </c>
      <c r="L476" s="479">
        <v>64</v>
      </c>
      <c r="M476" s="480"/>
      <c r="N476" s="481">
        <v>1.66</v>
      </c>
      <c r="O476" s="479">
        <v>0.22</v>
      </c>
      <c r="P476" s="482">
        <v>195.15</v>
      </c>
      <c r="Q476" s="479">
        <v>25.8</v>
      </c>
      <c r="R476" s="481">
        <v>7.56</v>
      </c>
      <c r="S476" s="481">
        <v>1.69</v>
      </c>
      <c r="T476" s="480"/>
      <c r="U476" s="483">
        <v>7905278</v>
      </c>
      <c r="V476" s="483">
        <v>35983301</v>
      </c>
      <c r="W476" s="91">
        <v>4758093</v>
      </c>
      <c r="X476" s="91">
        <v>184384</v>
      </c>
      <c r="Y476" s="91">
        <v>21231214</v>
      </c>
      <c r="Z476" s="91">
        <v>2255120</v>
      </c>
    </row>
    <row r="477" spans="1:26" ht="12.75" x14ac:dyDescent="0.2">
      <c r="A477" s="474" t="s">
        <v>174</v>
      </c>
      <c r="B477" s="474" t="s">
        <v>175</v>
      </c>
      <c r="C477" s="475" t="s">
        <v>411</v>
      </c>
      <c r="D477" s="475">
        <v>9006</v>
      </c>
      <c r="E477" s="475">
        <v>90006</v>
      </c>
      <c r="F477" s="474" t="s">
        <v>412</v>
      </c>
      <c r="G477" s="475" t="s">
        <v>413</v>
      </c>
      <c r="H477" s="91">
        <v>163703</v>
      </c>
      <c r="I477" s="477">
        <v>105</v>
      </c>
      <c r="J477" s="478" t="s">
        <v>415</v>
      </c>
      <c r="K477" s="478" t="s">
        <v>419</v>
      </c>
      <c r="L477" s="479">
        <v>29</v>
      </c>
      <c r="M477" s="480"/>
      <c r="N477" s="481">
        <v>3.98</v>
      </c>
      <c r="O477" s="479">
        <v>0.05</v>
      </c>
      <c r="P477" s="482">
        <v>119.87</v>
      </c>
      <c r="Q477" s="479">
        <v>1.6</v>
      </c>
      <c r="R477" s="481">
        <v>72.98</v>
      </c>
      <c r="S477" s="481">
        <v>10.53</v>
      </c>
      <c r="T477" s="480"/>
      <c r="U477" s="483">
        <v>287363</v>
      </c>
      <c r="V477" s="483">
        <v>5269932</v>
      </c>
      <c r="W477" s="91">
        <v>72209</v>
      </c>
      <c r="X477" s="91">
        <v>43963</v>
      </c>
      <c r="Y477" s="91">
        <v>500554</v>
      </c>
      <c r="Z477" s="91">
        <v>454409</v>
      </c>
    </row>
    <row r="478" spans="1:26" ht="12.75" x14ac:dyDescent="0.2">
      <c r="A478" s="474" t="s">
        <v>174</v>
      </c>
      <c r="B478" s="474" t="s">
        <v>175</v>
      </c>
      <c r="C478" s="475" t="s">
        <v>411</v>
      </c>
      <c r="D478" s="475">
        <v>9006</v>
      </c>
      <c r="E478" s="475">
        <v>90006</v>
      </c>
      <c r="F478" s="474" t="s">
        <v>412</v>
      </c>
      <c r="G478" s="475" t="s">
        <v>413</v>
      </c>
      <c r="H478" s="91">
        <v>163703</v>
      </c>
      <c r="I478" s="477">
        <v>105</v>
      </c>
      <c r="J478" s="478" t="s">
        <v>424</v>
      </c>
      <c r="K478" s="478" t="s">
        <v>419</v>
      </c>
      <c r="L478" s="479">
        <v>12</v>
      </c>
      <c r="M478" s="480"/>
      <c r="N478" s="481">
        <v>5.39</v>
      </c>
      <c r="O478" s="479">
        <v>0.35</v>
      </c>
      <c r="P478" s="482">
        <v>194.09</v>
      </c>
      <c r="Q478" s="479">
        <v>12.5</v>
      </c>
      <c r="R478" s="481">
        <v>15.57</v>
      </c>
      <c r="S478" s="481">
        <v>0.52</v>
      </c>
      <c r="T478" s="480"/>
      <c r="U478" s="483">
        <v>1564281</v>
      </c>
      <c r="V478" s="483">
        <v>4521454</v>
      </c>
      <c r="W478" s="91">
        <v>290419</v>
      </c>
      <c r="X478" s="91">
        <v>23296</v>
      </c>
      <c r="Y478" s="91">
        <v>8629571</v>
      </c>
      <c r="Z478" s="91">
        <v>603288</v>
      </c>
    </row>
    <row r="479" spans="1:26" ht="12.75" x14ac:dyDescent="0.2">
      <c r="A479" s="474"/>
      <c r="B479" s="474"/>
      <c r="C479" s="475"/>
      <c r="D479" s="476"/>
      <c r="E479" s="475"/>
      <c r="F479" s="474"/>
      <c r="G479" s="475"/>
      <c r="H479" s="91"/>
      <c r="I479" s="477"/>
      <c r="J479" s="478"/>
      <c r="K479" s="478"/>
      <c r="L479" s="479"/>
      <c r="M479" s="480"/>
      <c r="N479" s="481"/>
      <c r="O479" s="479"/>
      <c r="P479" s="482"/>
      <c r="Q479" s="479"/>
      <c r="R479" s="481"/>
      <c r="S479" s="481"/>
      <c r="T479" s="480"/>
      <c r="U479" s="483"/>
      <c r="V479" s="483"/>
      <c r="W479" s="91"/>
      <c r="X479" s="91"/>
      <c r="Y479" s="479"/>
      <c r="Z479" s="91"/>
    </row>
    <row r="480" spans="1:26" ht="12.75" x14ac:dyDescent="0.2">
      <c r="A480" s="474" t="s">
        <v>626</v>
      </c>
      <c r="B480" s="474" t="s">
        <v>627</v>
      </c>
      <c r="C480" s="475" t="s">
        <v>411</v>
      </c>
      <c r="D480" s="476"/>
      <c r="E480" s="475">
        <v>90290</v>
      </c>
      <c r="F480" s="474" t="s">
        <v>427</v>
      </c>
      <c r="G480" s="475" t="s">
        <v>428</v>
      </c>
      <c r="H480" s="91">
        <v>12150996</v>
      </c>
      <c r="I480" s="477">
        <v>2</v>
      </c>
      <c r="J480" s="478" t="s">
        <v>415</v>
      </c>
      <c r="K480" s="478" t="s">
        <v>419</v>
      </c>
      <c r="L480" s="479">
        <v>2</v>
      </c>
      <c r="M480" s="480"/>
      <c r="N480" s="481">
        <v>0</v>
      </c>
      <c r="O480" s="479">
        <v>0</v>
      </c>
      <c r="P480" s="482">
        <v>170.06</v>
      </c>
      <c r="Q480" s="479">
        <v>4.2</v>
      </c>
      <c r="R480" s="481">
        <v>40.79</v>
      </c>
      <c r="S480" s="481">
        <v>0</v>
      </c>
      <c r="T480" s="480"/>
      <c r="U480" s="483">
        <v>0</v>
      </c>
      <c r="V480" s="483">
        <v>264440</v>
      </c>
      <c r="W480" s="91">
        <v>6483</v>
      </c>
      <c r="X480" s="91">
        <v>1555</v>
      </c>
      <c r="Y480" s="479">
        <v>0</v>
      </c>
      <c r="Z480" s="91">
        <v>13166</v>
      </c>
    </row>
    <row r="481" spans="1:26" ht="12.75" x14ac:dyDescent="0.2">
      <c r="A481" s="474"/>
      <c r="B481" s="474"/>
      <c r="C481" s="475"/>
      <c r="D481" s="475"/>
      <c r="E481" s="475"/>
      <c r="F481" s="474"/>
      <c r="G481" s="475"/>
      <c r="H481" s="91"/>
      <c r="I481" s="477"/>
      <c r="J481" s="478"/>
      <c r="K481" s="478"/>
      <c r="L481" s="479"/>
      <c r="M481" s="480"/>
      <c r="N481" s="481"/>
      <c r="O481" s="479"/>
      <c r="P481" s="482"/>
      <c r="Q481" s="479"/>
      <c r="R481" s="481"/>
      <c r="S481" s="481"/>
      <c r="T481" s="480"/>
      <c r="U481" s="483"/>
      <c r="V481" s="483"/>
      <c r="W481" s="91"/>
      <c r="X481" s="91"/>
      <c r="Y481" s="91"/>
      <c r="Z481" s="91"/>
    </row>
    <row r="482" spans="1:26" ht="12.75" x14ac:dyDescent="0.2">
      <c r="A482" s="474" t="s">
        <v>1130</v>
      </c>
      <c r="B482" s="474" t="s">
        <v>861</v>
      </c>
      <c r="C482" s="475" t="s">
        <v>411</v>
      </c>
      <c r="D482" s="475">
        <v>9087</v>
      </c>
      <c r="E482" s="475">
        <v>90087</v>
      </c>
      <c r="F482" s="474" t="s">
        <v>427</v>
      </c>
      <c r="G482" s="475" t="s">
        <v>413</v>
      </c>
      <c r="H482" s="91">
        <v>130447</v>
      </c>
      <c r="I482" s="477">
        <v>26</v>
      </c>
      <c r="J482" s="478" t="s">
        <v>415</v>
      </c>
      <c r="K482" s="478" t="s">
        <v>416</v>
      </c>
      <c r="L482" s="479">
        <v>6</v>
      </c>
      <c r="M482" s="480"/>
      <c r="N482" s="481">
        <v>0.57999999999999996</v>
      </c>
      <c r="O482" s="479">
        <v>0.03</v>
      </c>
      <c r="P482" s="482">
        <v>62.08</v>
      </c>
      <c r="Q482" s="479">
        <v>3.1</v>
      </c>
      <c r="R482" s="481">
        <v>19.82</v>
      </c>
      <c r="S482" s="481">
        <v>2.75</v>
      </c>
      <c r="T482" s="480"/>
      <c r="U482" s="483">
        <v>15155</v>
      </c>
      <c r="V482" s="483">
        <v>519405</v>
      </c>
      <c r="W482" s="91">
        <v>26211</v>
      </c>
      <c r="X482" s="91">
        <v>8367</v>
      </c>
      <c r="Y482" s="91">
        <v>189110</v>
      </c>
      <c r="Z482" s="91">
        <v>127312</v>
      </c>
    </row>
    <row r="483" spans="1:26" ht="12.75" x14ac:dyDescent="0.2">
      <c r="A483" s="474" t="s">
        <v>1130</v>
      </c>
      <c r="B483" s="474" t="s">
        <v>861</v>
      </c>
      <c r="C483" s="475" t="s">
        <v>411</v>
      </c>
      <c r="D483" s="475">
        <v>9087</v>
      </c>
      <c r="E483" s="475">
        <v>90087</v>
      </c>
      <c r="F483" s="474" t="s">
        <v>427</v>
      </c>
      <c r="G483" s="475" t="s">
        <v>413</v>
      </c>
      <c r="H483" s="91">
        <v>130447</v>
      </c>
      <c r="I483" s="477">
        <v>26</v>
      </c>
      <c r="J483" s="478" t="s">
        <v>420</v>
      </c>
      <c r="K483" s="478" t="s">
        <v>416</v>
      </c>
      <c r="L483" s="479">
        <v>20</v>
      </c>
      <c r="M483" s="480"/>
      <c r="N483" s="481">
        <v>1.1200000000000001</v>
      </c>
      <c r="O483" s="479">
        <v>0.19</v>
      </c>
      <c r="P483" s="482">
        <v>71.53</v>
      </c>
      <c r="Q483" s="479">
        <v>12</v>
      </c>
      <c r="R483" s="481">
        <v>5.97</v>
      </c>
      <c r="S483" s="481">
        <v>1.55</v>
      </c>
      <c r="T483" s="480"/>
      <c r="U483" s="483">
        <v>767374</v>
      </c>
      <c r="V483" s="483">
        <v>4095924</v>
      </c>
      <c r="W483" s="91">
        <v>685563</v>
      </c>
      <c r="X483" s="91">
        <v>57262</v>
      </c>
      <c r="Y483" s="91">
        <v>2636677</v>
      </c>
      <c r="Z483" s="91">
        <v>850680</v>
      </c>
    </row>
    <row r="484" spans="1:26" ht="12.75" x14ac:dyDescent="0.2">
      <c r="A484" s="474" t="s">
        <v>1131</v>
      </c>
      <c r="B484" s="474" t="s">
        <v>192</v>
      </c>
      <c r="C484" s="475" t="s">
        <v>411</v>
      </c>
      <c r="D484" s="475">
        <v>9008</v>
      </c>
      <c r="E484" s="475">
        <v>90008</v>
      </c>
      <c r="F484" s="474" t="s">
        <v>427</v>
      </c>
      <c r="G484" s="475" t="s">
        <v>413</v>
      </c>
      <c r="H484" s="91">
        <v>12150996</v>
      </c>
      <c r="I484" s="477">
        <v>172</v>
      </c>
      <c r="J484" s="478" t="s">
        <v>415</v>
      </c>
      <c r="K484" s="478" t="s">
        <v>416</v>
      </c>
      <c r="L484" s="479">
        <v>6</v>
      </c>
      <c r="M484" s="480"/>
      <c r="N484" s="481">
        <v>0.42</v>
      </c>
      <c r="O484" s="479">
        <v>0.02</v>
      </c>
      <c r="P484" s="482">
        <v>53.59</v>
      </c>
      <c r="Q484" s="479">
        <v>2.2999999999999998</v>
      </c>
      <c r="R484" s="481">
        <v>23.35</v>
      </c>
      <c r="S484" s="481">
        <v>11.14</v>
      </c>
      <c r="T484" s="480"/>
      <c r="U484" s="483">
        <v>8932</v>
      </c>
      <c r="V484" s="483">
        <v>499454</v>
      </c>
      <c r="W484" s="91">
        <v>21392</v>
      </c>
      <c r="X484" s="91">
        <v>9320</v>
      </c>
      <c r="Y484" s="91">
        <v>44850</v>
      </c>
      <c r="Z484" s="91">
        <v>60472</v>
      </c>
    </row>
    <row r="485" spans="1:26" ht="12.75" x14ac:dyDescent="0.2">
      <c r="A485" s="474" t="s">
        <v>1131</v>
      </c>
      <c r="B485" s="474" t="s">
        <v>192</v>
      </c>
      <c r="C485" s="475" t="s">
        <v>411</v>
      </c>
      <c r="D485" s="475">
        <v>9008</v>
      </c>
      <c r="E485" s="475">
        <v>90008</v>
      </c>
      <c r="F485" s="474" t="s">
        <v>427</v>
      </c>
      <c r="G485" s="475" t="s">
        <v>413</v>
      </c>
      <c r="H485" s="91">
        <v>12150996</v>
      </c>
      <c r="I485" s="477">
        <v>172</v>
      </c>
      <c r="J485" s="478" t="s">
        <v>420</v>
      </c>
      <c r="K485" s="478" t="s">
        <v>419</v>
      </c>
      <c r="L485" s="479">
        <v>166</v>
      </c>
      <c r="M485" s="480"/>
      <c r="N485" s="481">
        <v>0.89</v>
      </c>
      <c r="O485" s="479">
        <v>0.15</v>
      </c>
      <c r="P485" s="482">
        <v>141.84</v>
      </c>
      <c r="Q485" s="479">
        <v>23.5</v>
      </c>
      <c r="R485" s="481">
        <v>6.04</v>
      </c>
      <c r="S485" s="481">
        <v>1.62</v>
      </c>
      <c r="T485" s="480"/>
      <c r="U485" s="483">
        <v>11721083</v>
      </c>
      <c r="V485" s="483">
        <v>79692328</v>
      </c>
      <c r="W485" s="91">
        <v>13187418</v>
      </c>
      <c r="X485" s="91">
        <v>561840</v>
      </c>
      <c r="Y485" s="91">
        <v>49197389</v>
      </c>
      <c r="Z485" s="91">
        <v>5024449</v>
      </c>
    </row>
    <row r="486" spans="1:26" ht="12.75" x14ac:dyDescent="0.2">
      <c r="A486" s="474"/>
      <c r="B486" s="474"/>
      <c r="C486" s="475"/>
      <c r="D486" s="475"/>
      <c r="E486" s="475"/>
      <c r="F486" s="474"/>
      <c r="G486" s="475"/>
      <c r="H486" s="91"/>
      <c r="I486" s="477"/>
      <c r="J486" s="478"/>
      <c r="K486" s="478"/>
      <c r="L486" s="479"/>
      <c r="M486" s="480"/>
      <c r="N486" s="481"/>
      <c r="O486" s="479"/>
      <c r="P486" s="482"/>
      <c r="Q486" s="479"/>
      <c r="R486" s="481"/>
      <c r="S486" s="481"/>
      <c r="T486" s="480"/>
      <c r="U486" s="483"/>
      <c r="V486" s="483"/>
      <c r="W486" s="91"/>
      <c r="X486" s="91"/>
      <c r="Y486" s="91"/>
      <c r="Z486" s="91"/>
    </row>
    <row r="487" spans="1:26" ht="12.75" x14ac:dyDescent="0.2">
      <c r="A487" s="474" t="s">
        <v>1132</v>
      </c>
      <c r="B487" s="474" t="s">
        <v>351</v>
      </c>
      <c r="C487" s="475" t="s">
        <v>411</v>
      </c>
      <c r="D487" s="475">
        <v>9089</v>
      </c>
      <c r="E487" s="475">
        <v>90089</v>
      </c>
      <c r="F487" s="474" t="s">
        <v>427</v>
      </c>
      <c r="G487" s="475" t="s">
        <v>413</v>
      </c>
      <c r="H487" s="91">
        <v>308231</v>
      </c>
      <c r="I487" s="477">
        <v>66</v>
      </c>
      <c r="J487" s="478" t="s">
        <v>420</v>
      </c>
      <c r="K487" s="478" t="s">
        <v>416</v>
      </c>
      <c r="L487" s="479">
        <v>41</v>
      </c>
      <c r="M487" s="480"/>
      <c r="N487" s="481">
        <v>1.85</v>
      </c>
      <c r="O487" s="479">
        <v>0.14000000000000001</v>
      </c>
      <c r="P487" s="482">
        <v>135.32</v>
      </c>
      <c r="Q487" s="479">
        <v>9.9</v>
      </c>
      <c r="R487" s="481">
        <v>13.6</v>
      </c>
      <c r="S487" s="481">
        <v>1.63</v>
      </c>
      <c r="T487" s="480"/>
      <c r="U487" s="483">
        <v>1699162</v>
      </c>
      <c r="V487" s="483">
        <v>12468868</v>
      </c>
      <c r="W487" s="91">
        <v>916541</v>
      </c>
      <c r="X487" s="91">
        <v>92142</v>
      </c>
      <c r="Y487" s="91">
        <v>7632918</v>
      </c>
      <c r="Z487" s="91">
        <v>1532817</v>
      </c>
    </row>
    <row r="488" spans="1:26" ht="12.75" x14ac:dyDescent="0.2">
      <c r="A488" s="474" t="s">
        <v>1132</v>
      </c>
      <c r="B488" s="474" t="s">
        <v>351</v>
      </c>
      <c r="C488" s="475" t="s">
        <v>411</v>
      </c>
      <c r="D488" s="475">
        <v>9089</v>
      </c>
      <c r="E488" s="475">
        <v>90089</v>
      </c>
      <c r="F488" s="474" t="s">
        <v>427</v>
      </c>
      <c r="G488" s="475" t="s">
        <v>413</v>
      </c>
      <c r="H488" s="91">
        <v>308231</v>
      </c>
      <c r="I488" s="477">
        <v>66</v>
      </c>
      <c r="J488" s="478" t="s">
        <v>415</v>
      </c>
      <c r="K488" s="478" t="s">
        <v>416</v>
      </c>
      <c r="L488" s="479">
        <v>25</v>
      </c>
      <c r="M488" s="480"/>
      <c r="N488" s="481">
        <v>3.92</v>
      </c>
      <c r="O488" s="479">
        <v>7.0000000000000007E-2</v>
      </c>
      <c r="P488" s="482">
        <v>85.4</v>
      </c>
      <c r="Q488" s="479">
        <v>1.5</v>
      </c>
      <c r="R488" s="481">
        <v>55.35</v>
      </c>
      <c r="S488" s="481">
        <v>4.55</v>
      </c>
      <c r="T488" s="480"/>
      <c r="U488" s="483">
        <v>231932</v>
      </c>
      <c r="V488" s="483">
        <v>3277647</v>
      </c>
      <c r="W488" s="91">
        <v>59214</v>
      </c>
      <c r="X488" s="91">
        <v>38382</v>
      </c>
      <c r="Y488" s="91">
        <v>720628</v>
      </c>
      <c r="Z488" s="91">
        <v>544878</v>
      </c>
    </row>
    <row r="489" spans="1:26" ht="12.75" x14ac:dyDescent="0.2">
      <c r="A489" s="474" t="s">
        <v>350</v>
      </c>
      <c r="B489" s="474" t="s">
        <v>351</v>
      </c>
      <c r="C489" s="475" t="s">
        <v>411</v>
      </c>
      <c r="D489" s="475">
        <v>9017</v>
      </c>
      <c r="E489" s="475">
        <v>90017</v>
      </c>
      <c r="F489" s="474" t="s">
        <v>427</v>
      </c>
      <c r="G489" s="475" t="s">
        <v>413</v>
      </c>
      <c r="H489" s="91">
        <v>308231</v>
      </c>
      <c r="I489" s="477">
        <v>36</v>
      </c>
      <c r="J489" s="478" t="s">
        <v>420</v>
      </c>
      <c r="K489" s="478" t="s">
        <v>419</v>
      </c>
      <c r="L489" s="479">
        <v>24</v>
      </c>
      <c r="M489" s="480"/>
      <c r="N489" s="481">
        <v>0.77</v>
      </c>
      <c r="O489" s="479">
        <v>0.12</v>
      </c>
      <c r="P489" s="482">
        <v>129.26</v>
      </c>
      <c r="Q489" s="479">
        <v>20.399999999999999</v>
      </c>
      <c r="R489" s="481">
        <v>6.34</v>
      </c>
      <c r="S489" s="481">
        <v>1.61</v>
      </c>
      <c r="T489" s="480"/>
      <c r="U489" s="483">
        <v>1350103</v>
      </c>
      <c r="V489" s="483">
        <v>11172671</v>
      </c>
      <c r="W489" s="91">
        <v>1763505</v>
      </c>
      <c r="X489" s="91">
        <v>86438</v>
      </c>
      <c r="Y489" s="91">
        <v>6948210</v>
      </c>
      <c r="Z489" s="91">
        <v>933894</v>
      </c>
    </row>
    <row r="490" spans="1:26" ht="12.75" x14ac:dyDescent="0.2">
      <c r="A490" s="474" t="s">
        <v>350</v>
      </c>
      <c r="B490" s="474" t="s">
        <v>351</v>
      </c>
      <c r="C490" s="475" t="s">
        <v>411</v>
      </c>
      <c r="D490" s="475">
        <v>9017</v>
      </c>
      <c r="E490" s="475">
        <v>90017</v>
      </c>
      <c r="F490" s="474" t="s">
        <v>427</v>
      </c>
      <c r="G490" s="475" t="s">
        <v>413</v>
      </c>
      <c r="H490" s="91">
        <v>308231</v>
      </c>
      <c r="I490" s="477">
        <v>36</v>
      </c>
      <c r="J490" s="478" t="s">
        <v>420</v>
      </c>
      <c r="K490" s="478" t="s">
        <v>416</v>
      </c>
      <c r="L490" s="479">
        <v>2</v>
      </c>
      <c r="M490" s="480"/>
      <c r="N490" s="481">
        <v>7.9</v>
      </c>
      <c r="O490" s="479">
        <v>0.28999999999999998</v>
      </c>
      <c r="P490" s="482">
        <v>63.1</v>
      </c>
      <c r="Q490" s="479">
        <v>2.2999999999999998</v>
      </c>
      <c r="R490" s="481">
        <v>27.67</v>
      </c>
      <c r="S490" s="481">
        <v>9.61</v>
      </c>
      <c r="T490" s="480"/>
      <c r="U490" s="483">
        <v>66079</v>
      </c>
      <c r="V490" s="483">
        <v>231559</v>
      </c>
      <c r="W490" s="91">
        <v>8369</v>
      </c>
      <c r="X490" s="91">
        <v>3670</v>
      </c>
      <c r="Y490" s="91">
        <v>24103</v>
      </c>
      <c r="Z490" s="91">
        <v>27059</v>
      </c>
    </row>
    <row r="491" spans="1:26" ht="12.75" x14ac:dyDescent="0.2">
      <c r="A491" s="474" t="s">
        <v>350</v>
      </c>
      <c r="B491" s="474" t="s">
        <v>351</v>
      </c>
      <c r="C491" s="475" t="s">
        <v>411</v>
      </c>
      <c r="D491" s="475">
        <v>9017</v>
      </c>
      <c r="E491" s="475">
        <v>90017</v>
      </c>
      <c r="F491" s="474" t="s">
        <v>427</v>
      </c>
      <c r="G491" s="475" t="s">
        <v>413</v>
      </c>
      <c r="H491" s="91">
        <v>308231</v>
      </c>
      <c r="I491" s="477">
        <v>36</v>
      </c>
      <c r="J491" s="478" t="s">
        <v>415</v>
      </c>
      <c r="K491" s="478" t="s">
        <v>416</v>
      </c>
      <c r="L491" s="479">
        <v>10</v>
      </c>
      <c r="M491" s="480"/>
      <c r="N491" s="481">
        <v>3</v>
      </c>
      <c r="O491" s="479">
        <v>0.1</v>
      </c>
      <c r="P491" s="482">
        <v>76.430000000000007</v>
      </c>
      <c r="Q491" s="479">
        <v>2.4</v>
      </c>
      <c r="R491" s="481">
        <v>31.36</v>
      </c>
      <c r="S491" s="481">
        <v>4.8499999999999996</v>
      </c>
      <c r="T491" s="480"/>
      <c r="U491" s="483">
        <v>119443</v>
      </c>
      <c r="V491" s="483">
        <v>1248456</v>
      </c>
      <c r="W491" s="91">
        <v>39814</v>
      </c>
      <c r="X491" s="91">
        <v>16335</v>
      </c>
      <c r="Y491" s="91">
        <v>257302</v>
      </c>
      <c r="Z491" s="91">
        <v>200624</v>
      </c>
    </row>
    <row r="492" spans="1:26" ht="12.75" x14ac:dyDescent="0.2">
      <c r="A492" s="474"/>
      <c r="B492" s="474"/>
      <c r="C492" s="475"/>
      <c r="D492" s="475"/>
      <c r="E492" s="475"/>
      <c r="F492" s="474"/>
      <c r="G492" s="475"/>
      <c r="H492" s="479"/>
      <c r="I492" s="477"/>
      <c r="J492" s="478"/>
      <c r="K492" s="478"/>
      <c r="L492" s="479"/>
      <c r="M492" s="480"/>
      <c r="N492" s="481"/>
      <c r="O492" s="479"/>
      <c r="P492" s="482"/>
      <c r="Q492" s="479"/>
      <c r="R492" s="481"/>
      <c r="S492" s="481"/>
      <c r="T492" s="480"/>
      <c r="U492" s="483"/>
      <c r="V492" s="483"/>
      <c r="W492" s="91"/>
      <c r="X492" s="91"/>
      <c r="Y492" s="479"/>
      <c r="Z492" s="91"/>
    </row>
    <row r="493" spans="1:26" ht="12.75" x14ac:dyDescent="0.2">
      <c r="A493" s="474" t="s">
        <v>1133</v>
      </c>
      <c r="B493" s="474" t="s">
        <v>1134</v>
      </c>
      <c r="C493" s="475" t="s">
        <v>411</v>
      </c>
      <c r="D493" s="475" t="s">
        <v>1135</v>
      </c>
      <c r="E493" s="475" t="s">
        <v>1136</v>
      </c>
      <c r="F493" s="474" t="s">
        <v>427</v>
      </c>
      <c r="G493" s="475" t="s">
        <v>864</v>
      </c>
      <c r="H493" s="479">
        <v>0</v>
      </c>
      <c r="I493" s="477">
        <v>9</v>
      </c>
      <c r="J493" s="478" t="s">
        <v>415</v>
      </c>
      <c r="K493" s="478" t="s">
        <v>419</v>
      </c>
      <c r="L493" s="479">
        <v>9</v>
      </c>
      <c r="M493" s="480"/>
      <c r="N493" s="481">
        <v>1.02</v>
      </c>
      <c r="O493" s="479">
        <v>0.11</v>
      </c>
      <c r="P493" s="482">
        <v>81.61</v>
      </c>
      <c r="Q493" s="479">
        <v>8.9</v>
      </c>
      <c r="R493" s="481">
        <v>9.14</v>
      </c>
      <c r="S493" s="481">
        <v>0</v>
      </c>
      <c r="T493" s="480"/>
      <c r="U493" s="483">
        <v>34262</v>
      </c>
      <c r="V493" s="483">
        <v>306019</v>
      </c>
      <c r="W493" s="91">
        <v>33494</v>
      </c>
      <c r="X493" s="91">
        <v>3750</v>
      </c>
      <c r="Y493" s="479">
        <v>0</v>
      </c>
      <c r="Z493" s="91">
        <v>57286</v>
      </c>
    </row>
    <row r="494" spans="1:26" ht="12.75" x14ac:dyDescent="0.2">
      <c r="A494" s="474"/>
      <c r="B494" s="474"/>
      <c r="C494" s="475"/>
      <c r="D494" s="475"/>
      <c r="E494" s="475"/>
      <c r="F494" s="474"/>
      <c r="G494" s="475"/>
      <c r="H494" s="91"/>
      <c r="I494" s="477"/>
      <c r="J494" s="478"/>
      <c r="K494" s="478"/>
      <c r="L494" s="479"/>
      <c r="M494" s="480"/>
      <c r="N494" s="481"/>
      <c r="O494" s="479"/>
      <c r="P494" s="482"/>
      <c r="Q494" s="479"/>
      <c r="R494" s="481"/>
      <c r="S494" s="481"/>
      <c r="T494" s="480"/>
      <c r="U494" s="483"/>
      <c r="V494" s="483"/>
      <c r="W494" s="91"/>
      <c r="X494" s="91"/>
      <c r="Y494" s="479"/>
      <c r="Z494" s="91"/>
    </row>
    <row r="495" spans="1:26" ht="12.75" x14ac:dyDescent="0.2">
      <c r="A495" s="474" t="s">
        <v>1137</v>
      </c>
      <c r="B495" s="474" t="s">
        <v>656</v>
      </c>
      <c r="C495" s="475" t="s">
        <v>411</v>
      </c>
      <c r="D495" s="475">
        <v>9050</v>
      </c>
      <c r="E495" s="475">
        <v>90050</v>
      </c>
      <c r="F495" s="474" t="s">
        <v>427</v>
      </c>
      <c r="G495" s="475" t="s">
        <v>428</v>
      </c>
      <c r="H495" s="91">
        <v>125206</v>
      </c>
      <c r="I495" s="477">
        <v>17</v>
      </c>
      <c r="J495" s="478" t="s">
        <v>420</v>
      </c>
      <c r="K495" s="478" t="s">
        <v>419</v>
      </c>
      <c r="L495" s="479">
        <v>6</v>
      </c>
      <c r="M495" s="480"/>
      <c r="N495" s="481">
        <v>1.1000000000000001</v>
      </c>
      <c r="O495" s="479">
        <v>7.0000000000000007E-2</v>
      </c>
      <c r="P495" s="482">
        <v>148.02000000000001</v>
      </c>
      <c r="Q495" s="479">
        <v>9.6</v>
      </c>
      <c r="R495" s="481">
        <v>15.44</v>
      </c>
      <c r="S495" s="481">
        <v>0</v>
      </c>
      <c r="T495" s="480"/>
      <c r="U495" s="483">
        <v>288787</v>
      </c>
      <c r="V495" s="483">
        <v>4046940</v>
      </c>
      <c r="W495" s="91">
        <v>262024</v>
      </c>
      <c r="X495" s="91">
        <v>27340</v>
      </c>
      <c r="Y495" s="479">
        <v>0</v>
      </c>
      <c r="Z495" s="91">
        <v>378284</v>
      </c>
    </row>
    <row r="496" spans="1:26" ht="12.75" x14ac:dyDescent="0.2">
      <c r="A496" s="474" t="s">
        <v>1137</v>
      </c>
      <c r="B496" s="474" t="s">
        <v>656</v>
      </c>
      <c r="C496" s="475" t="s">
        <v>411</v>
      </c>
      <c r="D496" s="475">
        <v>9050</v>
      </c>
      <c r="E496" s="475">
        <v>90050</v>
      </c>
      <c r="F496" s="474" t="s">
        <v>427</v>
      </c>
      <c r="G496" s="475" t="s">
        <v>428</v>
      </c>
      <c r="H496" s="91">
        <v>125206</v>
      </c>
      <c r="I496" s="477">
        <v>17</v>
      </c>
      <c r="J496" s="478" t="s">
        <v>415</v>
      </c>
      <c r="K496" s="478" t="s">
        <v>419</v>
      </c>
      <c r="L496" s="479">
        <v>11</v>
      </c>
      <c r="M496" s="480"/>
      <c r="N496" s="481">
        <v>2.72</v>
      </c>
      <c r="O496" s="479">
        <v>0.03</v>
      </c>
      <c r="P496" s="482">
        <v>207.01</v>
      </c>
      <c r="Q496" s="479">
        <v>2.4</v>
      </c>
      <c r="R496" s="481">
        <v>84.67</v>
      </c>
      <c r="S496" s="481">
        <v>0</v>
      </c>
      <c r="T496" s="480"/>
      <c r="U496" s="483">
        <v>117600</v>
      </c>
      <c r="V496" s="483">
        <v>3665900</v>
      </c>
      <c r="W496" s="91">
        <v>43298</v>
      </c>
      <c r="X496" s="91">
        <v>17709</v>
      </c>
      <c r="Y496" s="479">
        <v>0</v>
      </c>
      <c r="Z496" s="91">
        <v>162551</v>
      </c>
    </row>
    <row r="497" spans="1:26" ht="12.75" x14ac:dyDescent="0.2">
      <c r="A497" s="474"/>
      <c r="B497" s="474"/>
      <c r="C497" s="475"/>
      <c r="D497" s="475"/>
      <c r="E497" s="475"/>
      <c r="F497" s="474"/>
      <c r="G497" s="475"/>
      <c r="H497" s="479"/>
      <c r="I497" s="477"/>
      <c r="J497" s="478"/>
      <c r="K497" s="478"/>
      <c r="L497" s="479"/>
      <c r="M497" s="480"/>
      <c r="N497" s="481"/>
      <c r="O497" s="479"/>
      <c r="P497" s="482"/>
      <c r="Q497" s="479"/>
      <c r="R497" s="481"/>
      <c r="S497" s="481"/>
      <c r="T497" s="480"/>
      <c r="U497" s="483"/>
      <c r="V497" s="483"/>
      <c r="W497" s="91"/>
      <c r="X497" s="91"/>
      <c r="Y497" s="479"/>
      <c r="Z497" s="91"/>
    </row>
    <row r="498" spans="1:26" ht="12.75" x14ac:dyDescent="0.2">
      <c r="A498" s="474" t="s">
        <v>1138</v>
      </c>
      <c r="B498" s="474" t="s">
        <v>1139</v>
      </c>
      <c r="C498" s="475" t="s">
        <v>411</v>
      </c>
      <c r="D498" s="475" t="s">
        <v>1140</v>
      </c>
      <c r="E498" s="475" t="s">
        <v>1141</v>
      </c>
      <c r="F498" s="474" t="s">
        <v>412</v>
      </c>
      <c r="G498" s="475" t="s">
        <v>864</v>
      </c>
      <c r="H498" s="479">
        <v>0</v>
      </c>
      <c r="I498" s="477">
        <v>3</v>
      </c>
      <c r="J498" s="478" t="s">
        <v>420</v>
      </c>
      <c r="K498" s="478" t="s">
        <v>416</v>
      </c>
      <c r="L498" s="479">
        <v>2</v>
      </c>
      <c r="M498" s="480"/>
      <c r="N498" s="481">
        <v>1.31</v>
      </c>
      <c r="O498" s="479">
        <v>7.0000000000000007E-2</v>
      </c>
      <c r="P498" s="482">
        <v>80.02</v>
      </c>
      <c r="Q498" s="479">
        <v>4.2</v>
      </c>
      <c r="R498" s="481">
        <v>19.11</v>
      </c>
      <c r="S498" s="481">
        <v>0</v>
      </c>
      <c r="T498" s="480"/>
      <c r="U498" s="483">
        <v>38533</v>
      </c>
      <c r="V498" s="483">
        <v>563534</v>
      </c>
      <c r="W498" s="91">
        <v>29488</v>
      </c>
      <c r="X498" s="91">
        <v>7042</v>
      </c>
      <c r="Y498" s="479">
        <v>0</v>
      </c>
      <c r="Z498" s="91">
        <v>126981</v>
      </c>
    </row>
    <row r="499" spans="1:26" ht="12.75" x14ac:dyDescent="0.2">
      <c r="A499" s="474" t="s">
        <v>1138</v>
      </c>
      <c r="B499" s="474" t="s">
        <v>1139</v>
      </c>
      <c r="C499" s="475" t="s">
        <v>411</v>
      </c>
      <c r="D499" s="475" t="s">
        <v>1140</v>
      </c>
      <c r="E499" s="475" t="s">
        <v>1141</v>
      </c>
      <c r="F499" s="474" t="s">
        <v>412</v>
      </c>
      <c r="G499" s="475" t="s">
        <v>864</v>
      </c>
      <c r="H499" s="479">
        <v>0</v>
      </c>
      <c r="I499" s="477">
        <v>3</v>
      </c>
      <c r="J499" s="478" t="s">
        <v>415</v>
      </c>
      <c r="K499" s="478" t="s">
        <v>416</v>
      </c>
      <c r="L499" s="479">
        <v>1</v>
      </c>
      <c r="M499" s="480"/>
      <c r="N499" s="481">
        <v>1.73</v>
      </c>
      <c r="O499" s="479">
        <v>0.04</v>
      </c>
      <c r="P499" s="482">
        <v>101.06</v>
      </c>
      <c r="Q499" s="479">
        <v>2.1</v>
      </c>
      <c r="R499" s="481">
        <v>47.24</v>
      </c>
      <c r="S499" s="481">
        <v>0</v>
      </c>
      <c r="T499" s="480"/>
      <c r="U499" s="483">
        <v>10332</v>
      </c>
      <c r="V499" s="483">
        <v>281345</v>
      </c>
      <c r="W499" s="91">
        <v>5956</v>
      </c>
      <c r="X499" s="91">
        <v>2784</v>
      </c>
      <c r="Y499" s="479">
        <v>0</v>
      </c>
      <c r="Z499" s="91">
        <v>35375</v>
      </c>
    </row>
    <row r="500" spans="1:26" ht="12.75" x14ac:dyDescent="0.2">
      <c r="A500" s="474" t="s">
        <v>1142</v>
      </c>
      <c r="B500" s="474" t="s">
        <v>1143</v>
      </c>
      <c r="C500" s="475" t="s">
        <v>411</v>
      </c>
      <c r="D500" s="475" t="s">
        <v>1144</v>
      </c>
      <c r="E500" s="475" t="s">
        <v>1145</v>
      </c>
      <c r="F500" s="474" t="s">
        <v>412</v>
      </c>
      <c r="G500" s="475" t="s">
        <v>864</v>
      </c>
      <c r="H500" s="479">
        <v>0</v>
      </c>
      <c r="I500" s="477">
        <v>20</v>
      </c>
      <c r="J500" s="478" t="s">
        <v>415</v>
      </c>
      <c r="K500" s="478" t="s">
        <v>419</v>
      </c>
      <c r="L500" s="479">
        <v>10</v>
      </c>
      <c r="M500" s="480"/>
      <c r="N500" s="481">
        <v>2.68</v>
      </c>
      <c r="O500" s="479">
        <v>0.12</v>
      </c>
      <c r="P500" s="482">
        <v>91.2</v>
      </c>
      <c r="Q500" s="479">
        <v>3.9</v>
      </c>
      <c r="R500" s="481">
        <v>23.12</v>
      </c>
      <c r="S500" s="481">
        <v>0</v>
      </c>
      <c r="T500" s="480"/>
      <c r="U500" s="483">
        <v>94379</v>
      </c>
      <c r="V500" s="483">
        <v>813786</v>
      </c>
      <c r="W500" s="91">
        <v>35198</v>
      </c>
      <c r="X500" s="91">
        <v>8923</v>
      </c>
      <c r="Y500" s="479">
        <v>0</v>
      </c>
      <c r="Z500" s="91">
        <v>139328</v>
      </c>
    </row>
    <row r="501" spans="1:26" ht="12.75" x14ac:dyDescent="0.2">
      <c r="A501" s="474" t="s">
        <v>1142</v>
      </c>
      <c r="B501" s="474" t="s">
        <v>1143</v>
      </c>
      <c r="C501" s="475" t="s">
        <v>411</v>
      </c>
      <c r="D501" s="475" t="s">
        <v>1144</v>
      </c>
      <c r="E501" s="475" t="s">
        <v>1145</v>
      </c>
      <c r="F501" s="474" t="s">
        <v>412</v>
      </c>
      <c r="G501" s="475" t="s">
        <v>864</v>
      </c>
      <c r="H501" s="479">
        <v>0</v>
      </c>
      <c r="I501" s="477">
        <v>20</v>
      </c>
      <c r="J501" s="478" t="s">
        <v>420</v>
      </c>
      <c r="K501" s="478" t="s">
        <v>419</v>
      </c>
      <c r="L501" s="479">
        <v>10</v>
      </c>
      <c r="M501" s="480"/>
      <c r="N501" s="481">
        <v>1.52</v>
      </c>
      <c r="O501" s="479">
        <v>0.09</v>
      </c>
      <c r="P501" s="482">
        <v>87.21</v>
      </c>
      <c r="Q501" s="479">
        <v>5.4</v>
      </c>
      <c r="R501" s="481">
        <v>16.07</v>
      </c>
      <c r="S501" s="481">
        <v>0</v>
      </c>
      <c r="T501" s="480"/>
      <c r="U501" s="483">
        <v>101826</v>
      </c>
      <c r="V501" s="483">
        <v>1078739</v>
      </c>
      <c r="W501" s="91">
        <v>67126</v>
      </c>
      <c r="X501" s="91">
        <v>12370</v>
      </c>
      <c r="Y501" s="479">
        <v>0</v>
      </c>
      <c r="Z501" s="91">
        <v>206577</v>
      </c>
    </row>
    <row r="502" spans="1:26" ht="12.75" x14ac:dyDescent="0.2">
      <c r="A502" s="474"/>
      <c r="B502" s="474"/>
      <c r="C502" s="475"/>
      <c r="D502" s="476"/>
      <c r="E502" s="475"/>
      <c r="F502" s="474"/>
      <c r="G502" s="475"/>
      <c r="H502" s="91"/>
      <c r="I502" s="477"/>
      <c r="J502" s="478"/>
      <c r="K502" s="478"/>
      <c r="L502" s="479"/>
      <c r="M502" s="480"/>
      <c r="N502" s="481"/>
      <c r="O502" s="479"/>
      <c r="P502" s="482"/>
      <c r="Q502" s="479"/>
      <c r="R502" s="481"/>
      <c r="S502" s="481"/>
      <c r="T502" s="480"/>
      <c r="U502" s="483"/>
      <c r="V502" s="483"/>
      <c r="W502" s="91"/>
      <c r="X502" s="91"/>
      <c r="Y502" s="479"/>
      <c r="Z502" s="91"/>
    </row>
    <row r="503" spans="1:26" ht="12.75" x14ac:dyDescent="0.2">
      <c r="A503" s="474" t="s">
        <v>653</v>
      </c>
      <c r="B503" s="474" t="s">
        <v>654</v>
      </c>
      <c r="C503" s="475" t="s">
        <v>411</v>
      </c>
      <c r="D503" s="476"/>
      <c r="E503" s="475">
        <v>90291</v>
      </c>
      <c r="F503" s="474" t="s">
        <v>427</v>
      </c>
      <c r="G503" s="475" t="s">
        <v>428</v>
      </c>
      <c r="H503" s="91">
        <v>12150996</v>
      </c>
      <c r="I503" s="477">
        <v>14</v>
      </c>
      <c r="J503" s="478" t="s">
        <v>417</v>
      </c>
      <c r="K503" s="478" t="s">
        <v>416</v>
      </c>
      <c r="L503" s="479">
        <v>9</v>
      </c>
      <c r="M503" s="480"/>
      <c r="N503" s="481">
        <v>0.54</v>
      </c>
      <c r="O503" s="479">
        <v>0.15</v>
      </c>
      <c r="P503" s="482">
        <v>43.17</v>
      </c>
      <c r="Q503" s="479">
        <v>11.8</v>
      </c>
      <c r="R503" s="481">
        <v>3.66</v>
      </c>
      <c r="S503" s="481">
        <v>0</v>
      </c>
      <c r="T503" s="480"/>
      <c r="U503" s="483">
        <v>78973</v>
      </c>
      <c r="V503" s="483">
        <v>530739</v>
      </c>
      <c r="W503" s="91">
        <v>144938</v>
      </c>
      <c r="X503" s="91">
        <v>12294</v>
      </c>
      <c r="Y503" s="479">
        <v>0</v>
      </c>
      <c r="Z503" s="91">
        <v>185992</v>
      </c>
    </row>
    <row r="504" spans="1:26" ht="12.75" x14ac:dyDescent="0.2">
      <c r="A504" s="474" t="s">
        <v>653</v>
      </c>
      <c r="B504" s="474" t="s">
        <v>654</v>
      </c>
      <c r="C504" s="475" t="s">
        <v>411</v>
      </c>
      <c r="D504" s="476"/>
      <c r="E504" s="475">
        <v>90291</v>
      </c>
      <c r="F504" s="474" t="s">
        <v>427</v>
      </c>
      <c r="G504" s="475" t="s">
        <v>428</v>
      </c>
      <c r="H504" s="91">
        <v>12150996</v>
      </c>
      <c r="I504" s="477">
        <v>14</v>
      </c>
      <c r="J504" s="478" t="s">
        <v>420</v>
      </c>
      <c r="K504" s="478" t="s">
        <v>416</v>
      </c>
      <c r="L504" s="479">
        <v>5</v>
      </c>
      <c r="M504" s="480"/>
      <c r="N504" s="481">
        <v>0.2</v>
      </c>
      <c r="O504" s="479">
        <v>0.06</v>
      </c>
      <c r="P504" s="482">
        <v>50.14</v>
      </c>
      <c r="Q504" s="479">
        <v>14.4</v>
      </c>
      <c r="R504" s="481">
        <v>3.49</v>
      </c>
      <c r="S504" s="481">
        <v>0</v>
      </c>
      <c r="T504" s="480"/>
      <c r="U504" s="483">
        <v>46162</v>
      </c>
      <c r="V504" s="483">
        <v>808249</v>
      </c>
      <c r="W504" s="91">
        <v>231645</v>
      </c>
      <c r="X504" s="91">
        <v>16121</v>
      </c>
      <c r="Y504" s="479">
        <v>0</v>
      </c>
      <c r="Z504" s="91">
        <v>176395</v>
      </c>
    </row>
    <row r="505" spans="1:26" ht="12.75" x14ac:dyDescent="0.2">
      <c r="A505" s="474"/>
      <c r="B505" s="474"/>
      <c r="C505" s="475"/>
      <c r="D505" s="476"/>
      <c r="E505" s="475"/>
      <c r="F505" s="474"/>
      <c r="G505" s="475"/>
      <c r="H505" s="91"/>
      <c r="I505" s="477"/>
      <c r="J505" s="478"/>
      <c r="K505" s="478"/>
      <c r="L505" s="479"/>
      <c r="M505" s="480"/>
      <c r="N505" s="481"/>
      <c r="O505" s="479"/>
      <c r="P505" s="482"/>
      <c r="Q505" s="479"/>
      <c r="R505" s="481"/>
      <c r="S505" s="481"/>
      <c r="T505" s="480"/>
      <c r="U505" s="483"/>
      <c r="V505" s="483"/>
      <c r="W505" s="91"/>
      <c r="X505" s="91"/>
      <c r="Y505" s="479"/>
      <c r="Z505" s="91"/>
    </row>
    <row r="506" spans="1:26" ht="12.75" x14ac:dyDescent="0.2">
      <c r="A506" s="474" t="s">
        <v>628</v>
      </c>
      <c r="B506" s="474" t="s">
        <v>629</v>
      </c>
      <c r="C506" s="475" t="s">
        <v>411</v>
      </c>
      <c r="D506" s="476"/>
      <c r="E506" s="475">
        <v>90292</v>
      </c>
      <c r="F506" s="474" t="s">
        <v>427</v>
      </c>
      <c r="G506" s="475" t="s">
        <v>428</v>
      </c>
      <c r="H506" s="91">
        <v>12150996</v>
      </c>
      <c r="I506" s="477">
        <v>5</v>
      </c>
      <c r="J506" s="478" t="s">
        <v>415</v>
      </c>
      <c r="K506" s="478" t="s">
        <v>419</v>
      </c>
      <c r="L506" s="479">
        <v>5</v>
      </c>
      <c r="M506" s="480"/>
      <c r="N506" s="481">
        <v>0.46</v>
      </c>
      <c r="O506" s="479">
        <v>0.01</v>
      </c>
      <c r="P506" s="482">
        <v>99.77</v>
      </c>
      <c r="Q506" s="479">
        <v>2.4</v>
      </c>
      <c r="R506" s="481">
        <v>41.11</v>
      </c>
      <c r="S506" s="481">
        <v>0</v>
      </c>
      <c r="T506" s="480"/>
      <c r="U506" s="483">
        <v>4419</v>
      </c>
      <c r="V506" s="483">
        <v>398877</v>
      </c>
      <c r="W506" s="91">
        <v>9703</v>
      </c>
      <c r="X506" s="91">
        <v>3998</v>
      </c>
      <c r="Y506" s="479">
        <v>0</v>
      </c>
      <c r="Z506" s="91">
        <v>36012</v>
      </c>
    </row>
    <row r="507" spans="1:26" ht="12.75" x14ac:dyDescent="0.2">
      <c r="A507" s="474"/>
      <c r="B507" s="474"/>
      <c r="C507" s="475"/>
      <c r="D507" s="475"/>
      <c r="E507" s="475"/>
      <c r="F507" s="474"/>
      <c r="G507" s="475"/>
      <c r="H507" s="91"/>
      <c r="I507" s="477"/>
      <c r="J507" s="478"/>
      <c r="K507" s="478"/>
      <c r="L507" s="479"/>
      <c r="M507" s="480"/>
      <c r="N507" s="481"/>
      <c r="O507" s="479"/>
      <c r="P507" s="482"/>
      <c r="Q507" s="479"/>
      <c r="R507" s="481"/>
      <c r="S507" s="481"/>
      <c r="T507" s="480"/>
      <c r="U507" s="483"/>
      <c r="V507" s="483"/>
      <c r="W507" s="91"/>
      <c r="X507" s="91"/>
      <c r="Y507" s="91"/>
      <c r="Z507" s="91"/>
    </row>
    <row r="508" spans="1:26" ht="12.75" x14ac:dyDescent="0.2">
      <c r="A508" s="474" t="s">
        <v>295</v>
      </c>
      <c r="B508" s="474" t="s">
        <v>296</v>
      </c>
      <c r="C508" s="475" t="s">
        <v>411</v>
      </c>
      <c r="D508" s="475">
        <v>9012</v>
      </c>
      <c r="E508" s="475">
        <v>90012</v>
      </c>
      <c r="F508" s="474" t="s">
        <v>412</v>
      </c>
      <c r="G508" s="475" t="s">
        <v>413</v>
      </c>
      <c r="H508" s="91">
        <v>370583</v>
      </c>
      <c r="I508" s="477">
        <v>92</v>
      </c>
      <c r="J508" s="478" t="s">
        <v>420</v>
      </c>
      <c r="K508" s="478" t="s">
        <v>419</v>
      </c>
      <c r="L508" s="479">
        <v>41</v>
      </c>
      <c r="M508" s="480"/>
      <c r="N508" s="481">
        <v>0.76</v>
      </c>
      <c r="O508" s="479">
        <v>0.1</v>
      </c>
      <c r="P508" s="482">
        <v>196.72</v>
      </c>
      <c r="Q508" s="479">
        <v>25.2</v>
      </c>
      <c r="R508" s="481">
        <v>7.8</v>
      </c>
      <c r="S508" s="481">
        <v>2.21</v>
      </c>
      <c r="T508" s="480"/>
      <c r="U508" s="483">
        <v>2123633</v>
      </c>
      <c r="V508" s="483">
        <v>21876314</v>
      </c>
      <c r="W508" s="91">
        <v>2803917</v>
      </c>
      <c r="X508" s="91">
        <v>111207</v>
      </c>
      <c r="Y508" s="91">
        <v>9880682</v>
      </c>
      <c r="Z508" s="91">
        <v>1316670</v>
      </c>
    </row>
    <row r="509" spans="1:26" ht="12.75" x14ac:dyDescent="0.2">
      <c r="A509" s="474" t="s">
        <v>295</v>
      </c>
      <c r="B509" s="474" t="s">
        <v>296</v>
      </c>
      <c r="C509" s="475" t="s">
        <v>411</v>
      </c>
      <c r="D509" s="475">
        <v>9012</v>
      </c>
      <c r="E509" s="475">
        <v>90012</v>
      </c>
      <c r="F509" s="474" t="s">
        <v>412</v>
      </c>
      <c r="G509" s="475" t="s">
        <v>413</v>
      </c>
      <c r="H509" s="91">
        <v>370583</v>
      </c>
      <c r="I509" s="477">
        <v>92</v>
      </c>
      <c r="J509" s="478" t="s">
        <v>420</v>
      </c>
      <c r="K509" s="478" t="s">
        <v>416</v>
      </c>
      <c r="L509" s="479">
        <v>22</v>
      </c>
      <c r="M509" s="480"/>
      <c r="N509" s="481">
        <v>0.76</v>
      </c>
      <c r="O509" s="479">
        <v>0.04</v>
      </c>
      <c r="P509" s="482">
        <v>139.13</v>
      </c>
      <c r="Q509" s="479">
        <v>8.1999999999999993</v>
      </c>
      <c r="R509" s="481">
        <v>17.03</v>
      </c>
      <c r="S509" s="481">
        <v>3.74</v>
      </c>
      <c r="T509" s="480"/>
      <c r="U509" s="483">
        <v>292694</v>
      </c>
      <c r="V509" s="483">
        <v>6601267</v>
      </c>
      <c r="W509" s="91">
        <v>387639</v>
      </c>
      <c r="X509" s="91">
        <v>47447</v>
      </c>
      <c r="Y509" s="91">
        <v>1765195</v>
      </c>
      <c r="Z509" s="91">
        <v>720162</v>
      </c>
    </row>
    <row r="510" spans="1:26" ht="12.75" x14ac:dyDescent="0.2">
      <c r="A510" s="474" t="s">
        <v>295</v>
      </c>
      <c r="B510" s="474" t="s">
        <v>296</v>
      </c>
      <c r="C510" s="475" t="s">
        <v>411</v>
      </c>
      <c r="D510" s="475">
        <v>9012</v>
      </c>
      <c r="E510" s="475">
        <v>90012</v>
      </c>
      <c r="F510" s="474" t="s">
        <v>412</v>
      </c>
      <c r="G510" s="475" t="s">
        <v>413</v>
      </c>
      <c r="H510" s="91">
        <v>370583</v>
      </c>
      <c r="I510" s="477">
        <v>92</v>
      </c>
      <c r="J510" s="478" t="s">
        <v>417</v>
      </c>
      <c r="K510" s="478" t="s">
        <v>416</v>
      </c>
      <c r="L510" s="479">
        <v>18</v>
      </c>
      <c r="M510" s="480"/>
      <c r="N510" s="481">
        <v>3.2</v>
      </c>
      <c r="O510" s="479">
        <v>0.1</v>
      </c>
      <c r="P510" s="482">
        <v>128.88999999999999</v>
      </c>
      <c r="Q510" s="479">
        <v>3.9</v>
      </c>
      <c r="R510" s="481">
        <v>33.22</v>
      </c>
      <c r="S510" s="481">
        <v>5.93</v>
      </c>
      <c r="T510" s="480"/>
      <c r="U510" s="483">
        <v>179272</v>
      </c>
      <c r="V510" s="483">
        <v>1859717</v>
      </c>
      <c r="W510" s="91">
        <v>55975</v>
      </c>
      <c r="X510" s="91">
        <v>14429</v>
      </c>
      <c r="Y510" s="91">
        <v>313587</v>
      </c>
      <c r="Z510" s="91">
        <v>336311</v>
      </c>
    </row>
    <row r="511" spans="1:26" ht="12.75" x14ac:dyDescent="0.2">
      <c r="A511" s="474" t="s">
        <v>295</v>
      </c>
      <c r="B511" s="474" t="s">
        <v>296</v>
      </c>
      <c r="C511" s="475" t="s">
        <v>411</v>
      </c>
      <c r="D511" s="475">
        <v>9012</v>
      </c>
      <c r="E511" s="475">
        <v>90012</v>
      </c>
      <c r="F511" s="474" t="s">
        <v>412</v>
      </c>
      <c r="G511" s="475" t="s">
        <v>413</v>
      </c>
      <c r="H511" s="91">
        <v>370583</v>
      </c>
      <c r="I511" s="477">
        <v>92</v>
      </c>
      <c r="J511" s="478" t="s">
        <v>424</v>
      </c>
      <c r="K511" s="478" t="s">
        <v>416</v>
      </c>
      <c r="L511" s="479">
        <v>11</v>
      </c>
      <c r="M511" s="480"/>
      <c r="N511" s="481">
        <v>4.95</v>
      </c>
      <c r="O511" s="479">
        <v>0.35</v>
      </c>
      <c r="P511" s="482">
        <v>158.88999999999999</v>
      </c>
      <c r="Q511" s="479">
        <v>11.1</v>
      </c>
      <c r="R511" s="481">
        <v>14.28</v>
      </c>
      <c r="S511" s="481">
        <v>0.32</v>
      </c>
      <c r="T511" s="480"/>
      <c r="U511" s="483">
        <v>771718</v>
      </c>
      <c r="V511" s="483">
        <v>2227361</v>
      </c>
      <c r="W511" s="91">
        <v>155996</v>
      </c>
      <c r="X511" s="91">
        <v>14018</v>
      </c>
      <c r="Y511" s="91">
        <v>6910623</v>
      </c>
      <c r="Z511" s="91">
        <v>459908</v>
      </c>
    </row>
    <row r="512" spans="1:26" ht="12.75" x14ac:dyDescent="0.2">
      <c r="A512" s="474" t="s">
        <v>1146</v>
      </c>
      <c r="B512" s="474" t="s">
        <v>296</v>
      </c>
      <c r="C512" s="475" t="s">
        <v>411</v>
      </c>
      <c r="D512" s="476"/>
      <c r="E512" s="475">
        <v>99422</v>
      </c>
      <c r="F512" s="474" t="s">
        <v>437</v>
      </c>
      <c r="G512" s="475" t="s">
        <v>413</v>
      </c>
      <c r="H512" s="91">
        <v>370583</v>
      </c>
      <c r="I512" s="477">
        <v>56</v>
      </c>
      <c r="J512" s="478" t="s">
        <v>438</v>
      </c>
      <c r="K512" s="478" t="s">
        <v>416</v>
      </c>
      <c r="L512" s="479">
        <v>56</v>
      </c>
      <c r="M512" s="480"/>
      <c r="N512" s="481">
        <v>7.53</v>
      </c>
      <c r="O512" s="479">
        <v>1.3</v>
      </c>
      <c r="P512" s="482">
        <v>26.16</v>
      </c>
      <c r="Q512" s="479">
        <v>4.5</v>
      </c>
      <c r="R512" s="481">
        <v>5.81</v>
      </c>
      <c r="S512" s="481">
        <v>0.13</v>
      </c>
      <c r="T512" s="480"/>
      <c r="U512" s="483">
        <v>637324</v>
      </c>
      <c r="V512" s="483">
        <v>492062</v>
      </c>
      <c r="W512" s="91">
        <v>84645</v>
      </c>
      <c r="X512" s="91">
        <v>18809</v>
      </c>
      <c r="Y512" s="91">
        <v>3839997</v>
      </c>
      <c r="Z512" s="91">
        <v>699350</v>
      </c>
    </row>
    <row r="513" spans="1:26" ht="12.75" x14ac:dyDescent="0.2">
      <c r="A513" s="474" t="s">
        <v>1147</v>
      </c>
      <c r="B513" s="474" t="s">
        <v>296</v>
      </c>
      <c r="C513" s="475" t="s">
        <v>411</v>
      </c>
      <c r="D513" s="475">
        <v>9182</v>
      </c>
      <c r="E513" s="475">
        <v>90182</v>
      </c>
      <c r="F513" s="474" t="s">
        <v>412</v>
      </c>
      <c r="G513" s="475" t="s">
        <v>413</v>
      </c>
      <c r="H513" s="91">
        <v>370583</v>
      </c>
      <c r="I513" s="477">
        <v>34</v>
      </c>
      <c r="J513" s="478" t="s">
        <v>435</v>
      </c>
      <c r="K513" s="478" t="s">
        <v>416</v>
      </c>
      <c r="L513" s="479">
        <v>34</v>
      </c>
      <c r="M513" s="480"/>
      <c r="N513" s="481">
        <v>7.03</v>
      </c>
      <c r="O513" s="479">
        <v>0.51</v>
      </c>
      <c r="P513" s="482">
        <v>679.86</v>
      </c>
      <c r="Q513" s="479">
        <v>49.6</v>
      </c>
      <c r="R513" s="481">
        <v>13.71</v>
      </c>
      <c r="S513" s="481">
        <v>0.31</v>
      </c>
      <c r="T513" s="480"/>
      <c r="U513" s="483">
        <v>9828063</v>
      </c>
      <c r="V513" s="483">
        <v>19184963</v>
      </c>
      <c r="W513" s="91">
        <v>1398954</v>
      </c>
      <c r="X513" s="91">
        <v>28219</v>
      </c>
      <c r="Y513" s="91">
        <v>61400684</v>
      </c>
      <c r="Z513" s="91">
        <v>1102574</v>
      </c>
    </row>
    <row r="514" spans="1:26" ht="12.75" x14ac:dyDescent="0.2">
      <c r="A514" s="474"/>
      <c r="B514" s="474"/>
      <c r="C514" s="475"/>
      <c r="D514" s="475"/>
      <c r="E514" s="475"/>
      <c r="F514" s="474"/>
      <c r="G514" s="475"/>
      <c r="H514" s="479"/>
      <c r="I514" s="477"/>
      <c r="J514" s="478"/>
      <c r="K514" s="478"/>
      <c r="L514" s="479"/>
      <c r="M514" s="480"/>
      <c r="N514" s="481"/>
      <c r="O514" s="479"/>
      <c r="P514" s="482"/>
      <c r="Q514" s="479"/>
      <c r="R514" s="481"/>
      <c r="S514" s="481"/>
      <c r="T514" s="480"/>
      <c r="U514" s="483"/>
      <c r="V514" s="483"/>
      <c r="W514" s="91"/>
      <c r="X514" s="91"/>
      <c r="Y514" s="479"/>
      <c r="Z514" s="91"/>
    </row>
    <row r="515" spans="1:26" ht="12.75" x14ac:dyDescent="0.2">
      <c r="A515" s="474" t="s">
        <v>1148</v>
      </c>
      <c r="B515" s="474" t="s">
        <v>1149</v>
      </c>
      <c r="C515" s="475" t="s">
        <v>411</v>
      </c>
      <c r="D515" s="475" t="s">
        <v>1150</v>
      </c>
      <c r="E515" s="475" t="s">
        <v>1151</v>
      </c>
      <c r="F515" s="474" t="s">
        <v>427</v>
      </c>
      <c r="G515" s="475" t="s">
        <v>864</v>
      </c>
      <c r="H515" s="479">
        <v>0</v>
      </c>
      <c r="I515" s="477">
        <v>5</v>
      </c>
      <c r="J515" s="478" t="s">
        <v>424</v>
      </c>
      <c r="K515" s="478" t="s">
        <v>416</v>
      </c>
      <c r="L515" s="479">
        <v>3</v>
      </c>
      <c r="M515" s="480"/>
      <c r="N515" s="481">
        <v>2.95</v>
      </c>
      <c r="O515" s="479">
        <v>0.13</v>
      </c>
      <c r="P515" s="482">
        <v>104.84</v>
      </c>
      <c r="Q515" s="479">
        <v>4.5999999999999996</v>
      </c>
      <c r="R515" s="481">
        <v>22.83</v>
      </c>
      <c r="S515" s="481">
        <v>0</v>
      </c>
      <c r="T515" s="480"/>
      <c r="U515" s="483">
        <v>64969</v>
      </c>
      <c r="V515" s="483">
        <v>502285</v>
      </c>
      <c r="W515" s="91">
        <v>22000</v>
      </c>
      <c r="X515" s="91">
        <v>4791</v>
      </c>
      <c r="Y515" s="479">
        <v>0</v>
      </c>
      <c r="Z515" s="91">
        <v>166100</v>
      </c>
    </row>
    <row r="516" spans="1:26" ht="12.75" x14ac:dyDescent="0.2">
      <c r="A516" s="474" t="s">
        <v>1148</v>
      </c>
      <c r="B516" s="474" t="s">
        <v>1149</v>
      </c>
      <c r="C516" s="475" t="s">
        <v>411</v>
      </c>
      <c r="D516" s="475" t="s">
        <v>1150</v>
      </c>
      <c r="E516" s="475" t="s">
        <v>1151</v>
      </c>
      <c r="F516" s="474" t="s">
        <v>427</v>
      </c>
      <c r="G516" s="475" t="s">
        <v>864</v>
      </c>
      <c r="H516" s="479">
        <v>0</v>
      </c>
      <c r="I516" s="477">
        <v>5</v>
      </c>
      <c r="J516" s="478" t="s">
        <v>415</v>
      </c>
      <c r="K516" s="478" t="s">
        <v>416</v>
      </c>
      <c r="L516" s="479">
        <v>1</v>
      </c>
      <c r="M516" s="480"/>
      <c r="N516" s="481">
        <v>1.88</v>
      </c>
      <c r="O516" s="479">
        <v>0.32</v>
      </c>
      <c r="P516" s="482">
        <v>106.44</v>
      </c>
      <c r="Q516" s="479">
        <v>18.100000000000001</v>
      </c>
      <c r="R516" s="481">
        <v>5.87</v>
      </c>
      <c r="S516" s="481">
        <v>0</v>
      </c>
      <c r="T516" s="480"/>
      <c r="U516" s="483">
        <v>37649</v>
      </c>
      <c r="V516" s="483">
        <v>117185</v>
      </c>
      <c r="W516" s="91">
        <v>19979</v>
      </c>
      <c r="X516" s="91">
        <v>1101</v>
      </c>
      <c r="Y516" s="479">
        <v>0</v>
      </c>
      <c r="Z516" s="91">
        <v>14116</v>
      </c>
    </row>
    <row r="517" spans="1:26" ht="12.75" x14ac:dyDescent="0.2">
      <c r="A517" s="474" t="s">
        <v>1148</v>
      </c>
      <c r="B517" s="474" t="s">
        <v>1149</v>
      </c>
      <c r="C517" s="475" t="s">
        <v>411</v>
      </c>
      <c r="D517" s="475" t="s">
        <v>1150</v>
      </c>
      <c r="E517" s="475" t="s">
        <v>1151</v>
      </c>
      <c r="F517" s="474" t="s">
        <v>427</v>
      </c>
      <c r="G517" s="475" t="s">
        <v>864</v>
      </c>
      <c r="H517" s="479">
        <v>0</v>
      </c>
      <c r="I517" s="477">
        <v>5</v>
      </c>
      <c r="J517" s="478" t="s">
        <v>420</v>
      </c>
      <c r="K517" s="478" t="s">
        <v>416</v>
      </c>
      <c r="L517" s="479">
        <v>1</v>
      </c>
      <c r="M517" s="480"/>
      <c r="N517" s="481">
        <v>0.94</v>
      </c>
      <c r="O517" s="479">
        <v>0.19</v>
      </c>
      <c r="P517" s="482">
        <v>60.49</v>
      </c>
      <c r="Q517" s="479">
        <v>12.5</v>
      </c>
      <c r="R517" s="481">
        <v>4.8499999999999996</v>
      </c>
      <c r="S517" s="481">
        <v>0</v>
      </c>
      <c r="T517" s="480"/>
      <c r="U517" s="483">
        <v>41361</v>
      </c>
      <c r="V517" s="483">
        <v>212629</v>
      </c>
      <c r="W517" s="91">
        <v>43849</v>
      </c>
      <c r="X517" s="91">
        <v>3515</v>
      </c>
      <c r="Y517" s="479">
        <v>0</v>
      </c>
      <c r="Z517" s="91">
        <v>52337</v>
      </c>
    </row>
    <row r="518" spans="1:26" ht="12.75" x14ac:dyDescent="0.2">
      <c r="A518" s="474" t="s">
        <v>1152</v>
      </c>
      <c r="B518" s="474" t="s">
        <v>1149</v>
      </c>
      <c r="C518" s="475" t="s">
        <v>411</v>
      </c>
      <c r="D518" s="475" t="s">
        <v>1153</v>
      </c>
      <c r="E518" s="475">
        <v>99256</v>
      </c>
      <c r="F518" s="474" t="s">
        <v>892</v>
      </c>
      <c r="G518" s="475" t="s">
        <v>428</v>
      </c>
      <c r="H518" s="479">
        <v>0</v>
      </c>
      <c r="I518" s="477">
        <v>4</v>
      </c>
      <c r="J518" s="478" t="s">
        <v>420</v>
      </c>
      <c r="K518" s="478" t="s">
        <v>419</v>
      </c>
      <c r="L518" s="479">
        <v>3</v>
      </c>
      <c r="M518" s="480"/>
      <c r="N518" s="481">
        <v>9.35</v>
      </c>
      <c r="O518" s="479">
        <v>0.1</v>
      </c>
      <c r="P518" s="482">
        <v>78.91</v>
      </c>
      <c r="Q518" s="479">
        <v>0.9</v>
      </c>
      <c r="R518" s="481">
        <v>92.63</v>
      </c>
      <c r="S518" s="481">
        <v>0</v>
      </c>
      <c r="T518" s="480"/>
      <c r="U518" s="483">
        <v>10536</v>
      </c>
      <c r="V518" s="483">
        <v>104392</v>
      </c>
      <c r="W518" s="91">
        <v>1127</v>
      </c>
      <c r="X518" s="91">
        <v>1323</v>
      </c>
      <c r="Y518" s="479">
        <v>0</v>
      </c>
      <c r="Z518" s="91">
        <v>51077</v>
      </c>
    </row>
    <row r="519" spans="1:26" ht="12.75" x14ac:dyDescent="0.2">
      <c r="A519" s="474" t="s">
        <v>1152</v>
      </c>
      <c r="B519" s="474" t="s">
        <v>1149</v>
      </c>
      <c r="C519" s="475" t="s">
        <v>411</v>
      </c>
      <c r="D519" s="475" t="s">
        <v>1153</v>
      </c>
      <c r="E519" s="475">
        <v>99256</v>
      </c>
      <c r="F519" s="474" t="s">
        <v>892</v>
      </c>
      <c r="G519" s="475" t="s">
        <v>428</v>
      </c>
      <c r="H519" s="479">
        <v>0</v>
      </c>
      <c r="I519" s="477">
        <v>4</v>
      </c>
      <c r="J519" s="478" t="s">
        <v>415</v>
      </c>
      <c r="K519" s="478" t="s">
        <v>419</v>
      </c>
      <c r="L519" s="479">
        <v>1</v>
      </c>
      <c r="M519" s="480"/>
      <c r="N519" s="481">
        <v>11.74</v>
      </c>
      <c r="O519" s="479">
        <v>7.0000000000000007E-2</v>
      </c>
      <c r="P519" s="482">
        <v>62.38</v>
      </c>
      <c r="Q519" s="479">
        <v>0.3</v>
      </c>
      <c r="R519" s="481">
        <v>178.96</v>
      </c>
      <c r="S519" s="481">
        <v>0</v>
      </c>
      <c r="T519" s="480"/>
      <c r="U519" s="483">
        <v>1162</v>
      </c>
      <c r="V519" s="483">
        <v>17717</v>
      </c>
      <c r="W519" s="479">
        <v>99</v>
      </c>
      <c r="X519" s="479">
        <v>284</v>
      </c>
      <c r="Y519" s="479">
        <v>0</v>
      </c>
      <c r="Z519" s="91">
        <v>14130</v>
      </c>
    </row>
    <row r="520" spans="1:26" ht="12.75" x14ac:dyDescent="0.2">
      <c r="A520" s="474"/>
      <c r="B520" s="474"/>
      <c r="C520" s="475"/>
      <c r="D520" s="475"/>
      <c r="E520" s="475"/>
      <c r="F520" s="474"/>
      <c r="G520" s="475"/>
      <c r="H520" s="479"/>
      <c r="I520" s="477"/>
      <c r="J520" s="478"/>
      <c r="K520" s="478"/>
      <c r="L520" s="479"/>
      <c r="M520" s="480"/>
      <c r="N520" s="481"/>
      <c r="O520" s="479"/>
      <c r="P520" s="482"/>
      <c r="Q520" s="479"/>
      <c r="R520" s="481"/>
      <c r="S520" s="481"/>
      <c r="T520" s="480"/>
      <c r="U520" s="483"/>
      <c r="V520" s="483"/>
      <c r="W520" s="91"/>
      <c r="X520" s="91"/>
      <c r="Y520" s="479"/>
      <c r="Z520" s="91"/>
    </row>
    <row r="521" spans="1:26" ht="12.75" x14ac:dyDescent="0.2">
      <c r="A521" s="474" t="s">
        <v>1154</v>
      </c>
      <c r="B521" s="474" t="s">
        <v>1155</v>
      </c>
      <c r="C521" s="475" t="s">
        <v>411</v>
      </c>
      <c r="D521" s="475" t="s">
        <v>1156</v>
      </c>
      <c r="E521" s="475" t="s">
        <v>1157</v>
      </c>
      <c r="F521" s="474" t="s">
        <v>427</v>
      </c>
      <c r="G521" s="475" t="s">
        <v>864</v>
      </c>
      <c r="H521" s="479">
        <v>0</v>
      </c>
      <c r="I521" s="477">
        <v>4</v>
      </c>
      <c r="J521" s="478" t="s">
        <v>415</v>
      </c>
      <c r="K521" s="478" t="s">
        <v>419</v>
      </c>
      <c r="L521" s="479">
        <v>4</v>
      </c>
      <c r="M521" s="480"/>
      <c r="N521" s="481">
        <v>1.48</v>
      </c>
      <c r="O521" s="479">
        <v>0.09</v>
      </c>
      <c r="P521" s="482">
        <v>72.27</v>
      </c>
      <c r="Q521" s="479">
        <v>4.5</v>
      </c>
      <c r="R521" s="481">
        <v>16.05</v>
      </c>
      <c r="S521" s="481">
        <v>0</v>
      </c>
      <c r="T521" s="480"/>
      <c r="U521" s="483">
        <v>50079</v>
      </c>
      <c r="V521" s="483">
        <v>541516</v>
      </c>
      <c r="W521" s="91">
        <v>33734</v>
      </c>
      <c r="X521" s="91">
        <v>7493</v>
      </c>
      <c r="Y521" s="479">
        <v>0</v>
      </c>
      <c r="Z521" s="91">
        <v>75021</v>
      </c>
    </row>
    <row r="522" spans="1:26" ht="12.75" x14ac:dyDescent="0.2">
      <c r="A522" s="474"/>
      <c r="B522" s="474"/>
      <c r="C522" s="475"/>
      <c r="D522" s="475"/>
      <c r="E522" s="475"/>
      <c r="F522" s="474"/>
      <c r="G522" s="475"/>
      <c r="H522" s="479"/>
      <c r="I522" s="477"/>
      <c r="J522" s="478"/>
      <c r="K522" s="478"/>
      <c r="L522" s="479"/>
      <c r="M522" s="480"/>
      <c r="N522" s="481"/>
      <c r="O522" s="479"/>
      <c r="P522" s="482"/>
      <c r="Q522" s="479"/>
      <c r="R522" s="481"/>
      <c r="S522" s="481"/>
      <c r="T522" s="480"/>
      <c r="U522" s="483"/>
      <c r="V522" s="483"/>
      <c r="W522" s="91"/>
      <c r="X522" s="91"/>
      <c r="Y522" s="479"/>
      <c r="Z522" s="91"/>
    </row>
    <row r="523" spans="1:26" ht="12.75" x14ac:dyDescent="0.2">
      <c r="A523" s="474" t="s">
        <v>1158</v>
      </c>
      <c r="B523" s="474" t="s">
        <v>1159</v>
      </c>
      <c r="C523" s="475" t="s">
        <v>411</v>
      </c>
      <c r="D523" s="475" t="s">
        <v>1160</v>
      </c>
      <c r="E523" s="475" t="s">
        <v>1161</v>
      </c>
      <c r="F523" s="474" t="s">
        <v>427</v>
      </c>
      <c r="G523" s="475" t="s">
        <v>864</v>
      </c>
      <c r="H523" s="479">
        <v>0</v>
      </c>
      <c r="I523" s="477">
        <v>2</v>
      </c>
      <c r="J523" s="478" t="s">
        <v>415</v>
      </c>
      <c r="K523" s="478" t="s">
        <v>416</v>
      </c>
      <c r="L523" s="479">
        <v>2</v>
      </c>
      <c r="M523" s="480"/>
      <c r="N523" s="481">
        <v>1.1100000000000001</v>
      </c>
      <c r="O523" s="479">
        <v>0.03</v>
      </c>
      <c r="P523" s="482">
        <v>118.97</v>
      </c>
      <c r="Q523" s="479">
        <v>2.9</v>
      </c>
      <c r="R523" s="481">
        <v>41.23</v>
      </c>
      <c r="S523" s="481">
        <v>0</v>
      </c>
      <c r="T523" s="480"/>
      <c r="U523" s="483">
        <v>7064</v>
      </c>
      <c r="V523" s="483">
        <v>262563</v>
      </c>
      <c r="W523" s="91">
        <v>6368</v>
      </c>
      <c r="X523" s="91">
        <v>2207</v>
      </c>
      <c r="Y523" s="479">
        <v>0</v>
      </c>
      <c r="Z523" s="91">
        <v>18331</v>
      </c>
    </row>
    <row r="524" spans="1:26" ht="12.75" x14ac:dyDescent="0.2">
      <c r="A524" s="474"/>
      <c r="B524" s="474"/>
      <c r="C524" s="475"/>
      <c r="D524" s="475"/>
      <c r="E524" s="475"/>
      <c r="F524" s="474"/>
      <c r="G524" s="475"/>
      <c r="H524" s="91"/>
      <c r="I524" s="477"/>
      <c r="J524" s="478"/>
      <c r="K524" s="478"/>
      <c r="L524" s="479"/>
      <c r="M524" s="480"/>
      <c r="N524" s="481"/>
      <c r="O524" s="479"/>
      <c r="P524" s="482"/>
      <c r="Q524" s="479"/>
      <c r="R524" s="481"/>
      <c r="S524" s="481"/>
      <c r="T524" s="480"/>
      <c r="U524" s="483"/>
      <c r="V524" s="483"/>
      <c r="W524" s="91"/>
      <c r="X524" s="91"/>
      <c r="Y524" s="479"/>
      <c r="Z524" s="91"/>
    </row>
    <row r="525" spans="1:26" ht="12.75" x14ac:dyDescent="0.2">
      <c r="A525" s="474" t="s">
        <v>1162</v>
      </c>
      <c r="B525" s="474" t="s">
        <v>1163</v>
      </c>
      <c r="C525" s="475" t="s">
        <v>411</v>
      </c>
      <c r="D525" s="475">
        <v>9165</v>
      </c>
      <c r="E525" s="475">
        <v>90165</v>
      </c>
      <c r="F525" s="474" t="s">
        <v>427</v>
      </c>
      <c r="G525" s="475" t="s">
        <v>428</v>
      </c>
      <c r="H525" s="91">
        <v>214811</v>
      </c>
      <c r="I525" s="477">
        <v>28</v>
      </c>
      <c r="J525" s="478" t="s">
        <v>415</v>
      </c>
      <c r="K525" s="478" t="s">
        <v>416</v>
      </c>
      <c r="L525" s="479">
        <v>18</v>
      </c>
      <c r="M525" s="480"/>
      <c r="N525" s="481">
        <v>3.05</v>
      </c>
      <c r="O525" s="479">
        <v>0.08</v>
      </c>
      <c r="P525" s="482">
        <v>80.98</v>
      </c>
      <c r="Q525" s="479">
        <v>2.2000000000000002</v>
      </c>
      <c r="R525" s="481">
        <v>36.58</v>
      </c>
      <c r="S525" s="481">
        <v>0</v>
      </c>
      <c r="T525" s="480"/>
      <c r="U525" s="483">
        <v>276198</v>
      </c>
      <c r="V525" s="483">
        <v>3308197</v>
      </c>
      <c r="W525" s="91">
        <v>90442</v>
      </c>
      <c r="X525" s="91">
        <v>40850</v>
      </c>
      <c r="Y525" s="479">
        <v>0</v>
      </c>
      <c r="Z525" s="91">
        <v>680890</v>
      </c>
    </row>
    <row r="526" spans="1:26" ht="12.75" x14ac:dyDescent="0.2">
      <c r="A526" s="474" t="s">
        <v>1162</v>
      </c>
      <c r="B526" s="474" t="s">
        <v>1163</v>
      </c>
      <c r="C526" s="475" t="s">
        <v>411</v>
      </c>
      <c r="D526" s="475">
        <v>9165</v>
      </c>
      <c r="E526" s="475">
        <v>90165</v>
      </c>
      <c r="F526" s="474" t="s">
        <v>427</v>
      </c>
      <c r="G526" s="475" t="s">
        <v>428</v>
      </c>
      <c r="H526" s="91">
        <v>214811</v>
      </c>
      <c r="I526" s="477">
        <v>28</v>
      </c>
      <c r="J526" s="478" t="s">
        <v>420</v>
      </c>
      <c r="K526" s="478" t="s">
        <v>416</v>
      </c>
      <c r="L526" s="479">
        <v>10</v>
      </c>
      <c r="M526" s="480"/>
      <c r="N526" s="481">
        <v>0.95</v>
      </c>
      <c r="O526" s="479">
        <v>0.06</v>
      </c>
      <c r="P526" s="482">
        <v>112.85</v>
      </c>
      <c r="Q526" s="479">
        <v>6.6</v>
      </c>
      <c r="R526" s="481">
        <v>17.16</v>
      </c>
      <c r="S526" s="481">
        <v>0</v>
      </c>
      <c r="T526" s="480"/>
      <c r="U526" s="483">
        <v>151468</v>
      </c>
      <c r="V526" s="483">
        <v>2735100</v>
      </c>
      <c r="W526" s="91">
        <v>159398</v>
      </c>
      <c r="X526" s="91">
        <v>24237</v>
      </c>
      <c r="Y526" s="479">
        <v>0</v>
      </c>
      <c r="Z526" s="91">
        <v>368294</v>
      </c>
    </row>
    <row r="527" spans="1:26" ht="12.75" x14ac:dyDescent="0.2">
      <c r="A527" s="474" t="s">
        <v>771</v>
      </c>
      <c r="B527" s="474" t="s">
        <v>772</v>
      </c>
      <c r="C527" s="475" t="s">
        <v>411</v>
      </c>
      <c r="D527" s="475">
        <v>9079</v>
      </c>
      <c r="E527" s="475">
        <v>90079</v>
      </c>
      <c r="F527" s="474" t="s">
        <v>412</v>
      </c>
      <c r="G527" s="475" t="s">
        <v>413</v>
      </c>
      <c r="H527" s="91">
        <v>345580</v>
      </c>
      <c r="I527" s="477">
        <v>96</v>
      </c>
      <c r="J527" s="478" t="s">
        <v>438</v>
      </c>
      <c r="K527" s="478" t="s">
        <v>416</v>
      </c>
      <c r="L527" s="479">
        <v>9</v>
      </c>
      <c r="M527" s="480"/>
      <c r="N527" s="481">
        <v>6.34</v>
      </c>
      <c r="O527" s="479">
        <v>0.27</v>
      </c>
      <c r="P527" s="482">
        <v>95.8</v>
      </c>
      <c r="Q527" s="479">
        <v>4.0999999999999996</v>
      </c>
      <c r="R527" s="481">
        <v>23.41</v>
      </c>
      <c r="S527" s="481">
        <v>0.31</v>
      </c>
      <c r="T527" s="480"/>
      <c r="U527" s="483">
        <v>121917</v>
      </c>
      <c r="V527" s="483">
        <v>449981</v>
      </c>
      <c r="W527" s="91">
        <v>19224</v>
      </c>
      <c r="X527" s="91">
        <v>4697</v>
      </c>
      <c r="Y527" s="91">
        <v>1438799</v>
      </c>
      <c r="Z527" s="91">
        <v>287951</v>
      </c>
    </row>
    <row r="528" spans="1:26" ht="12.75" x14ac:dyDescent="0.2">
      <c r="A528" s="474" t="s">
        <v>771</v>
      </c>
      <c r="B528" s="474" t="s">
        <v>772</v>
      </c>
      <c r="C528" s="475" t="s">
        <v>411</v>
      </c>
      <c r="D528" s="475">
        <v>9079</v>
      </c>
      <c r="E528" s="475">
        <v>90079</v>
      </c>
      <c r="F528" s="474" t="s">
        <v>412</v>
      </c>
      <c r="G528" s="475" t="s">
        <v>413</v>
      </c>
      <c r="H528" s="91">
        <v>345580</v>
      </c>
      <c r="I528" s="477">
        <v>96</v>
      </c>
      <c r="J528" s="478" t="s">
        <v>420</v>
      </c>
      <c r="K528" s="478" t="s">
        <v>419</v>
      </c>
      <c r="L528" s="479">
        <v>57</v>
      </c>
      <c r="M528" s="480"/>
      <c r="N528" s="481">
        <v>0.65</v>
      </c>
      <c r="O528" s="479">
        <v>0.1</v>
      </c>
      <c r="P528" s="482">
        <v>113.08</v>
      </c>
      <c r="Q528" s="479">
        <v>17</v>
      </c>
      <c r="R528" s="481">
        <v>6.64</v>
      </c>
      <c r="S528" s="481">
        <v>0.69</v>
      </c>
      <c r="T528" s="480"/>
      <c r="U528" s="483">
        <v>2574580</v>
      </c>
      <c r="V528" s="483">
        <v>26209335</v>
      </c>
      <c r="W528" s="91">
        <v>3947023</v>
      </c>
      <c r="X528" s="91">
        <v>231781</v>
      </c>
      <c r="Y528" s="91">
        <v>38247959</v>
      </c>
      <c r="Z528" s="91">
        <v>3402692</v>
      </c>
    </row>
    <row r="529" spans="1:26" ht="12.75" x14ac:dyDescent="0.2">
      <c r="A529" s="474" t="s">
        <v>771</v>
      </c>
      <c r="B529" s="474" t="s">
        <v>772</v>
      </c>
      <c r="C529" s="475" t="s">
        <v>411</v>
      </c>
      <c r="D529" s="475">
        <v>9079</v>
      </c>
      <c r="E529" s="475">
        <v>90079</v>
      </c>
      <c r="F529" s="474" t="s">
        <v>412</v>
      </c>
      <c r="G529" s="475" t="s">
        <v>413</v>
      </c>
      <c r="H529" s="91">
        <v>345580</v>
      </c>
      <c r="I529" s="477">
        <v>96</v>
      </c>
      <c r="J529" s="478" t="s">
        <v>415</v>
      </c>
      <c r="K529" s="478" t="s">
        <v>419</v>
      </c>
      <c r="L529" s="479">
        <v>30</v>
      </c>
      <c r="M529" s="480"/>
      <c r="N529" s="481">
        <v>2.08</v>
      </c>
      <c r="O529" s="479">
        <v>0.06</v>
      </c>
      <c r="P529" s="482">
        <v>88.28</v>
      </c>
      <c r="Q529" s="479">
        <v>2.2999999999999998</v>
      </c>
      <c r="R529" s="481">
        <v>37.76</v>
      </c>
      <c r="S529" s="481">
        <v>3.28</v>
      </c>
      <c r="T529" s="480"/>
      <c r="U529" s="483">
        <v>325536</v>
      </c>
      <c r="V529" s="483">
        <v>5901495</v>
      </c>
      <c r="W529" s="91">
        <v>156292</v>
      </c>
      <c r="X529" s="91">
        <v>66851</v>
      </c>
      <c r="Y529" s="91">
        <v>1801819</v>
      </c>
      <c r="Z529" s="91">
        <v>989084</v>
      </c>
    </row>
    <row r="530" spans="1:26" ht="12.75" x14ac:dyDescent="0.2">
      <c r="A530" s="474"/>
      <c r="B530" s="474"/>
      <c r="C530" s="475"/>
      <c r="D530" s="475"/>
      <c r="E530" s="475"/>
      <c r="F530" s="474"/>
      <c r="G530" s="475"/>
      <c r="H530" s="91"/>
      <c r="I530" s="477"/>
      <c r="J530" s="478"/>
      <c r="K530" s="478"/>
      <c r="L530" s="479"/>
      <c r="M530" s="480"/>
      <c r="N530" s="481"/>
      <c r="O530" s="479"/>
      <c r="P530" s="482"/>
      <c r="Q530" s="479"/>
      <c r="R530" s="481"/>
      <c r="S530" s="481"/>
      <c r="T530" s="480"/>
      <c r="U530" s="483"/>
      <c r="V530" s="483"/>
      <c r="W530" s="91"/>
      <c r="X530" s="91"/>
      <c r="Y530" s="91"/>
      <c r="Z530" s="91"/>
    </row>
    <row r="531" spans="1:26" ht="12.75" x14ac:dyDescent="0.2">
      <c r="A531" s="474" t="s">
        <v>1165</v>
      </c>
      <c r="B531" s="474" t="s">
        <v>284</v>
      </c>
      <c r="C531" s="475" t="s">
        <v>411</v>
      </c>
      <c r="D531" s="475">
        <v>9010</v>
      </c>
      <c r="E531" s="475">
        <v>90010</v>
      </c>
      <c r="F531" s="474" t="s">
        <v>427</v>
      </c>
      <c r="G531" s="475" t="s">
        <v>413</v>
      </c>
      <c r="H531" s="91">
        <v>12150996</v>
      </c>
      <c r="I531" s="477">
        <v>84</v>
      </c>
      <c r="J531" s="478" t="s">
        <v>420</v>
      </c>
      <c r="K531" s="478" t="s">
        <v>419</v>
      </c>
      <c r="L531" s="479">
        <v>48</v>
      </c>
      <c r="M531" s="480"/>
      <c r="N531" s="481">
        <v>0.66</v>
      </c>
      <c r="O531" s="479">
        <v>0.1</v>
      </c>
      <c r="P531" s="482">
        <v>146.63</v>
      </c>
      <c r="Q531" s="479">
        <v>22.1</v>
      </c>
      <c r="R531" s="481">
        <v>6.65</v>
      </c>
      <c r="S531" s="481">
        <v>1.35</v>
      </c>
      <c r="T531" s="480"/>
      <c r="U531" s="483">
        <v>2442015</v>
      </c>
      <c r="V531" s="483">
        <v>24682469</v>
      </c>
      <c r="W531" s="91">
        <v>3712548</v>
      </c>
      <c r="X531" s="91">
        <v>168336</v>
      </c>
      <c r="Y531" s="91">
        <v>18221365</v>
      </c>
      <c r="Z531" s="91">
        <v>2109995</v>
      </c>
    </row>
    <row r="532" spans="1:26" ht="12.75" x14ac:dyDescent="0.2">
      <c r="A532" s="474" t="s">
        <v>1165</v>
      </c>
      <c r="B532" s="474" t="s">
        <v>284</v>
      </c>
      <c r="C532" s="475" t="s">
        <v>411</v>
      </c>
      <c r="D532" s="475">
        <v>9010</v>
      </c>
      <c r="E532" s="475">
        <v>90010</v>
      </c>
      <c r="F532" s="474" t="s">
        <v>427</v>
      </c>
      <c r="G532" s="475" t="s">
        <v>413</v>
      </c>
      <c r="H532" s="91">
        <v>12150996</v>
      </c>
      <c r="I532" s="477">
        <v>84</v>
      </c>
      <c r="J532" s="478" t="s">
        <v>417</v>
      </c>
      <c r="K532" s="478" t="s">
        <v>416</v>
      </c>
      <c r="L532" s="479">
        <v>36</v>
      </c>
      <c r="M532" s="480"/>
      <c r="N532" s="481">
        <v>1.61</v>
      </c>
      <c r="O532" s="479">
        <v>0.22</v>
      </c>
      <c r="P532" s="482">
        <v>32.11</v>
      </c>
      <c r="Q532" s="479">
        <v>4.3</v>
      </c>
      <c r="R532" s="481">
        <v>7.48</v>
      </c>
      <c r="S532" s="481">
        <v>1.39</v>
      </c>
      <c r="T532" s="480"/>
      <c r="U532" s="483">
        <v>102590</v>
      </c>
      <c r="V532" s="483">
        <v>475069</v>
      </c>
      <c r="W532" s="91">
        <v>63539</v>
      </c>
      <c r="X532" s="91">
        <v>14796</v>
      </c>
      <c r="Y532" s="91">
        <v>341662</v>
      </c>
      <c r="Z532" s="91">
        <v>260766</v>
      </c>
    </row>
    <row r="533" spans="1:26" ht="12.75" x14ac:dyDescent="0.2">
      <c r="A533" s="474"/>
      <c r="B533" s="474"/>
      <c r="C533" s="475"/>
      <c r="D533" s="475"/>
      <c r="E533" s="475"/>
      <c r="F533" s="474"/>
      <c r="G533" s="475"/>
      <c r="H533" s="91"/>
      <c r="I533" s="477"/>
      <c r="J533" s="478"/>
      <c r="K533" s="478"/>
      <c r="L533" s="479"/>
      <c r="M533" s="480"/>
      <c r="N533" s="481"/>
      <c r="O533" s="479"/>
      <c r="P533" s="482"/>
      <c r="Q533" s="479"/>
      <c r="R533" s="481"/>
      <c r="S533" s="481"/>
      <c r="T533" s="480"/>
      <c r="U533" s="483"/>
      <c r="V533" s="483"/>
      <c r="W533" s="91"/>
      <c r="X533" s="91"/>
      <c r="Y533" s="479"/>
      <c r="Z533" s="91"/>
    </row>
    <row r="534" spans="1:26" ht="12.75" x14ac:dyDescent="0.2">
      <c r="A534" s="474" t="s">
        <v>1166</v>
      </c>
      <c r="B534" s="474" t="s">
        <v>1167</v>
      </c>
      <c r="C534" s="475" t="s">
        <v>411</v>
      </c>
      <c r="D534" s="475">
        <v>9197</v>
      </c>
      <c r="E534" s="475">
        <v>90197</v>
      </c>
      <c r="F534" s="474" t="s">
        <v>427</v>
      </c>
      <c r="G534" s="475" t="s">
        <v>428</v>
      </c>
      <c r="H534" s="91">
        <v>87569</v>
      </c>
      <c r="I534" s="477">
        <v>13</v>
      </c>
      <c r="J534" s="478" t="s">
        <v>420</v>
      </c>
      <c r="K534" s="478" t="s">
        <v>416</v>
      </c>
      <c r="L534" s="479">
        <v>9</v>
      </c>
      <c r="M534" s="480"/>
      <c r="N534" s="481">
        <v>0.6</v>
      </c>
      <c r="O534" s="479">
        <v>0.03</v>
      </c>
      <c r="P534" s="482">
        <v>130.24</v>
      </c>
      <c r="Q534" s="479">
        <v>5.4</v>
      </c>
      <c r="R534" s="481">
        <v>23.98</v>
      </c>
      <c r="S534" s="481">
        <v>0</v>
      </c>
      <c r="T534" s="480"/>
      <c r="U534" s="483">
        <v>89096</v>
      </c>
      <c r="V534" s="483">
        <v>3561377</v>
      </c>
      <c r="W534" s="91">
        <v>148514</v>
      </c>
      <c r="X534" s="91">
        <v>27345</v>
      </c>
      <c r="Y534" s="479">
        <v>0</v>
      </c>
      <c r="Z534" s="91">
        <v>341126</v>
      </c>
    </row>
    <row r="535" spans="1:26" ht="12.75" x14ac:dyDescent="0.2">
      <c r="A535" s="474" t="s">
        <v>1166</v>
      </c>
      <c r="B535" s="474" t="s">
        <v>1167</v>
      </c>
      <c r="C535" s="475" t="s">
        <v>411</v>
      </c>
      <c r="D535" s="475">
        <v>9197</v>
      </c>
      <c r="E535" s="475">
        <v>90197</v>
      </c>
      <c r="F535" s="474" t="s">
        <v>427</v>
      </c>
      <c r="G535" s="475" t="s">
        <v>428</v>
      </c>
      <c r="H535" s="91">
        <v>87569</v>
      </c>
      <c r="I535" s="477">
        <v>13</v>
      </c>
      <c r="J535" s="478" t="s">
        <v>415</v>
      </c>
      <c r="K535" s="478" t="s">
        <v>416</v>
      </c>
      <c r="L535" s="479">
        <v>4</v>
      </c>
      <c r="M535" s="480"/>
      <c r="N535" s="481">
        <v>1.42</v>
      </c>
      <c r="O535" s="479">
        <v>0.03</v>
      </c>
      <c r="P535" s="482">
        <v>80.63</v>
      </c>
      <c r="Q535" s="479">
        <v>1.9</v>
      </c>
      <c r="R535" s="481">
        <v>41.46</v>
      </c>
      <c r="S535" s="481">
        <v>0</v>
      </c>
      <c r="T535" s="480"/>
      <c r="U535" s="483">
        <v>27287</v>
      </c>
      <c r="V535" s="483">
        <v>795462</v>
      </c>
      <c r="W535" s="91">
        <v>19188</v>
      </c>
      <c r="X535" s="91">
        <v>9866</v>
      </c>
      <c r="Y535" s="479">
        <v>0</v>
      </c>
      <c r="Z535" s="91">
        <v>75840</v>
      </c>
    </row>
    <row r="536" spans="1:26" ht="12.75" x14ac:dyDescent="0.2">
      <c r="A536" s="474"/>
      <c r="B536" s="474"/>
      <c r="C536" s="475"/>
      <c r="D536" s="475"/>
      <c r="E536" s="475"/>
      <c r="F536" s="474"/>
      <c r="G536" s="475"/>
      <c r="H536" s="479"/>
      <c r="I536" s="477"/>
      <c r="J536" s="478"/>
      <c r="K536" s="478"/>
      <c r="L536" s="479"/>
      <c r="M536" s="480"/>
      <c r="N536" s="481"/>
      <c r="O536" s="479"/>
      <c r="P536" s="482"/>
      <c r="Q536" s="479"/>
      <c r="R536" s="481"/>
      <c r="S536" s="481"/>
      <c r="T536" s="480"/>
      <c r="U536" s="483"/>
      <c r="V536" s="483"/>
      <c r="W536" s="91"/>
      <c r="X536" s="91"/>
      <c r="Y536" s="479"/>
      <c r="Z536" s="91"/>
    </row>
    <row r="537" spans="1:26" ht="12.75" x14ac:dyDescent="0.2">
      <c r="A537" s="474" t="s">
        <v>1168</v>
      </c>
      <c r="B537" s="474" t="s">
        <v>1169</v>
      </c>
      <c r="C537" s="475" t="s">
        <v>411</v>
      </c>
      <c r="D537" s="475" t="s">
        <v>1170</v>
      </c>
      <c r="E537" s="475" t="s">
        <v>1171</v>
      </c>
      <c r="F537" s="474" t="s">
        <v>427</v>
      </c>
      <c r="G537" s="475" t="s">
        <v>864</v>
      </c>
      <c r="H537" s="479">
        <v>0</v>
      </c>
      <c r="I537" s="477">
        <v>6</v>
      </c>
      <c r="J537" s="478" t="s">
        <v>420</v>
      </c>
      <c r="K537" s="478" t="s">
        <v>416</v>
      </c>
      <c r="L537" s="479">
        <v>3</v>
      </c>
      <c r="M537" s="480"/>
      <c r="N537" s="481">
        <v>1.29</v>
      </c>
      <c r="O537" s="479">
        <v>0.04</v>
      </c>
      <c r="P537" s="482">
        <v>126.37</v>
      </c>
      <c r="Q537" s="479">
        <v>3.8</v>
      </c>
      <c r="R537" s="481">
        <v>33.369999999999997</v>
      </c>
      <c r="S537" s="481">
        <v>0</v>
      </c>
      <c r="T537" s="480"/>
      <c r="U537" s="483">
        <v>16680</v>
      </c>
      <c r="V537" s="483">
        <v>431161</v>
      </c>
      <c r="W537" s="91">
        <v>12920</v>
      </c>
      <c r="X537" s="91">
        <v>3412</v>
      </c>
      <c r="Y537" s="479">
        <v>0</v>
      </c>
      <c r="Z537" s="91">
        <v>63617</v>
      </c>
    </row>
    <row r="538" spans="1:26" ht="12.75" x14ac:dyDescent="0.2">
      <c r="A538" s="474" t="s">
        <v>1168</v>
      </c>
      <c r="B538" s="474" t="s">
        <v>1169</v>
      </c>
      <c r="C538" s="475" t="s">
        <v>411</v>
      </c>
      <c r="D538" s="475" t="s">
        <v>1170</v>
      </c>
      <c r="E538" s="475" t="s">
        <v>1171</v>
      </c>
      <c r="F538" s="474" t="s">
        <v>427</v>
      </c>
      <c r="G538" s="475" t="s">
        <v>864</v>
      </c>
      <c r="H538" s="479">
        <v>0</v>
      </c>
      <c r="I538" s="477">
        <v>6</v>
      </c>
      <c r="J538" s="478" t="s">
        <v>415</v>
      </c>
      <c r="K538" s="478" t="s">
        <v>416</v>
      </c>
      <c r="L538" s="479">
        <v>3</v>
      </c>
      <c r="M538" s="480"/>
      <c r="N538" s="481">
        <v>1.96</v>
      </c>
      <c r="O538" s="479">
        <v>0.03</v>
      </c>
      <c r="P538" s="482">
        <v>153.13999999999999</v>
      </c>
      <c r="Q538" s="479">
        <v>2.2999999999999998</v>
      </c>
      <c r="R538" s="481">
        <v>66.540000000000006</v>
      </c>
      <c r="S538" s="481">
        <v>0</v>
      </c>
      <c r="T538" s="480"/>
      <c r="U538" s="483">
        <v>12168</v>
      </c>
      <c r="V538" s="483">
        <v>412406</v>
      </c>
      <c r="W538" s="91">
        <v>6198</v>
      </c>
      <c r="X538" s="91">
        <v>2693</v>
      </c>
      <c r="Y538" s="479">
        <v>0</v>
      </c>
      <c r="Z538" s="91">
        <v>37126</v>
      </c>
    </row>
    <row r="539" spans="1:26" ht="12.75" x14ac:dyDescent="0.2">
      <c r="A539" s="474"/>
      <c r="B539" s="474"/>
      <c r="C539" s="475"/>
      <c r="D539" s="475"/>
      <c r="E539" s="475"/>
      <c r="F539" s="474"/>
      <c r="G539" s="475"/>
      <c r="H539" s="91"/>
      <c r="I539" s="477"/>
      <c r="J539" s="478"/>
      <c r="K539" s="478"/>
      <c r="L539" s="479"/>
      <c r="M539" s="480"/>
      <c r="N539" s="481"/>
      <c r="O539" s="479"/>
      <c r="P539" s="482"/>
      <c r="Q539" s="479"/>
      <c r="R539" s="481"/>
      <c r="S539" s="481"/>
      <c r="T539" s="480"/>
      <c r="U539" s="483"/>
      <c r="V539" s="483"/>
      <c r="W539" s="91"/>
      <c r="X539" s="91"/>
      <c r="Y539" s="91"/>
      <c r="Z539" s="91"/>
    </row>
    <row r="540" spans="1:26" ht="12.75" x14ac:dyDescent="0.2">
      <c r="A540" s="474" t="s">
        <v>1172</v>
      </c>
      <c r="B540" s="474" t="s">
        <v>985</v>
      </c>
      <c r="C540" s="475" t="s">
        <v>411</v>
      </c>
      <c r="D540" s="475">
        <v>9244</v>
      </c>
      <c r="E540" s="475">
        <v>90244</v>
      </c>
      <c r="F540" s="474" t="s">
        <v>427</v>
      </c>
      <c r="G540" s="475" t="s">
        <v>413</v>
      </c>
      <c r="H540" s="91">
        <v>219454</v>
      </c>
      <c r="I540" s="477">
        <v>10</v>
      </c>
      <c r="J540" s="478" t="s">
        <v>420</v>
      </c>
      <c r="K540" s="478" t="s">
        <v>416</v>
      </c>
      <c r="L540" s="479">
        <v>7</v>
      </c>
      <c r="M540" s="480"/>
      <c r="N540" s="481">
        <v>0.8</v>
      </c>
      <c r="O540" s="479">
        <v>0.09</v>
      </c>
      <c r="P540" s="482">
        <v>79.58</v>
      </c>
      <c r="Q540" s="479">
        <v>9.4</v>
      </c>
      <c r="R540" s="481">
        <v>8.4499999999999993</v>
      </c>
      <c r="S540" s="481">
        <v>1.92</v>
      </c>
      <c r="T540" s="480"/>
      <c r="U540" s="483">
        <v>229732</v>
      </c>
      <c r="V540" s="483">
        <v>2441899</v>
      </c>
      <c r="W540" s="91">
        <v>288833</v>
      </c>
      <c r="X540" s="91">
        <v>30685</v>
      </c>
      <c r="Y540" s="91">
        <v>1268883</v>
      </c>
      <c r="Z540" s="91">
        <v>570007</v>
      </c>
    </row>
    <row r="541" spans="1:26" ht="12.75" x14ac:dyDescent="0.2">
      <c r="A541" s="474" t="s">
        <v>1172</v>
      </c>
      <c r="B541" s="474" t="s">
        <v>985</v>
      </c>
      <c r="C541" s="475" t="s">
        <v>411</v>
      </c>
      <c r="D541" s="475">
        <v>9244</v>
      </c>
      <c r="E541" s="475">
        <v>90244</v>
      </c>
      <c r="F541" s="474" t="s">
        <v>427</v>
      </c>
      <c r="G541" s="475" t="s">
        <v>413</v>
      </c>
      <c r="H541" s="91">
        <v>219454</v>
      </c>
      <c r="I541" s="477">
        <v>10</v>
      </c>
      <c r="J541" s="478" t="s">
        <v>415</v>
      </c>
      <c r="K541" s="478" t="s">
        <v>416</v>
      </c>
      <c r="L541" s="479">
        <v>3</v>
      </c>
      <c r="M541" s="480"/>
      <c r="N541" s="481">
        <v>2.39</v>
      </c>
      <c r="O541" s="479">
        <v>7.0000000000000007E-2</v>
      </c>
      <c r="P541" s="482">
        <v>96.94</v>
      </c>
      <c r="Q541" s="479">
        <v>2.8</v>
      </c>
      <c r="R541" s="481">
        <v>34.9</v>
      </c>
      <c r="S541" s="481">
        <v>7.58</v>
      </c>
      <c r="T541" s="480"/>
      <c r="U541" s="483">
        <v>41295</v>
      </c>
      <c r="V541" s="483">
        <v>601881</v>
      </c>
      <c r="W541" s="91">
        <v>17246</v>
      </c>
      <c r="X541" s="91">
        <v>6209</v>
      </c>
      <c r="Y541" s="91">
        <v>79443</v>
      </c>
      <c r="Z541" s="91">
        <v>69841</v>
      </c>
    </row>
    <row r="542" spans="1:26" ht="12.75" x14ac:dyDescent="0.2">
      <c r="A542" s="474"/>
      <c r="B542" s="474"/>
      <c r="C542" s="475"/>
      <c r="D542" s="475"/>
      <c r="E542" s="475"/>
      <c r="F542" s="474"/>
      <c r="G542" s="475"/>
      <c r="H542" s="91"/>
      <c r="I542" s="477"/>
      <c r="J542" s="478"/>
      <c r="K542" s="478"/>
      <c r="L542" s="479"/>
      <c r="M542" s="480"/>
      <c r="N542" s="481"/>
      <c r="O542" s="479"/>
      <c r="P542" s="482"/>
      <c r="Q542" s="479"/>
      <c r="R542" s="481"/>
      <c r="S542" s="481"/>
      <c r="T542" s="480"/>
      <c r="U542" s="483"/>
      <c r="V542" s="483"/>
      <c r="W542" s="91"/>
      <c r="X542" s="91"/>
      <c r="Y542" s="91"/>
      <c r="Z542" s="91"/>
    </row>
    <row r="543" spans="1:26" ht="12.75" x14ac:dyDescent="0.2">
      <c r="A543" s="474" t="s">
        <v>1173</v>
      </c>
      <c r="B543" s="474" t="s">
        <v>1174</v>
      </c>
      <c r="C543" s="475" t="s">
        <v>411</v>
      </c>
      <c r="D543" s="475">
        <v>9201</v>
      </c>
      <c r="E543" s="475">
        <v>90201</v>
      </c>
      <c r="F543" s="474" t="s">
        <v>427</v>
      </c>
      <c r="G543" s="475" t="s">
        <v>413</v>
      </c>
      <c r="H543" s="91">
        <v>99904</v>
      </c>
      <c r="I543" s="477">
        <v>10</v>
      </c>
      <c r="J543" s="478" t="s">
        <v>420</v>
      </c>
      <c r="K543" s="478" t="s">
        <v>416</v>
      </c>
      <c r="L543" s="479">
        <v>6</v>
      </c>
      <c r="M543" s="480"/>
      <c r="N543" s="481">
        <v>1.44</v>
      </c>
      <c r="O543" s="479">
        <v>0.12</v>
      </c>
      <c r="P543" s="482">
        <v>69.28</v>
      </c>
      <c r="Q543" s="479">
        <v>5.9</v>
      </c>
      <c r="R543" s="481">
        <v>11.81</v>
      </c>
      <c r="S543" s="481">
        <v>3.55</v>
      </c>
      <c r="T543" s="480"/>
      <c r="U543" s="483">
        <v>208154</v>
      </c>
      <c r="V543" s="483">
        <v>1710891</v>
      </c>
      <c r="W543" s="91">
        <v>144918</v>
      </c>
      <c r="X543" s="91">
        <v>24695</v>
      </c>
      <c r="Y543" s="91">
        <v>482577</v>
      </c>
      <c r="Z543" s="91">
        <v>263694</v>
      </c>
    </row>
    <row r="544" spans="1:26" ht="12.75" x14ac:dyDescent="0.2">
      <c r="A544" s="474" t="s">
        <v>1173</v>
      </c>
      <c r="B544" s="474" t="s">
        <v>1174</v>
      </c>
      <c r="C544" s="475" t="s">
        <v>411</v>
      </c>
      <c r="D544" s="475">
        <v>9201</v>
      </c>
      <c r="E544" s="475">
        <v>90201</v>
      </c>
      <c r="F544" s="474" t="s">
        <v>427</v>
      </c>
      <c r="G544" s="475" t="s">
        <v>413</v>
      </c>
      <c r="H544" s="91">
        <v>99904</v>
      </c>
      <c r="I544" s="477">
        <v>10</v>
      </c>
      <c r="J544" s="478" t="s">
        <v>415</v>
      </c>
      <c r="K544" s="478" t="s">
        <v>416</v>
      </c>
      <c r="L544" s="479">
        <v>4</v>
      </c>
      <c r="M544" s="480"/>
      <c r="N544" s="481">
        <v>1.91</v>
      </c>
      <c r="O544" s="479">
        <v>0.04</v>
      </c>
      <c r="P544" s="482">
        <v>127.64</v>
      </c>
      <c r="Q544" s="479">
        <v>3</v>
      </c>
      <c r="R544" s="481">
        <v>42.78</v>
      </c>
      <c r="S544" s="481">
        <v>5.77</v>
      </c>
      <c r="T544" s="480"/>
      <c r="U544" s="483">
        <v>21507</v>
      </c>
      <c r="V544" s="483">
        <v>482495</v>
      </c>
      <c r="W544" s="91">
        <v>11279</v>
      </c>
      <c r="X544" s="91">
        <v>3780</v>
      </c>
      <c r="Y544" s="91">
        <v>83634</v>
      </c>
      <c r="Z544" s="91">
        <v>40400</v>
      </c>
    </row>
    <row r="545" spans="1:26" ht="12.75" x14ac:dyDescent="0.2">
      <c r="A545" s="474"/>
      <c r="B545" s="474"/>
      <c r="C545" s="475"/>
      <c r="D545" s="475"/>
      <c r="E545" s="475"/>
      <c r="F545" s="474"/>
      <c r="G545" s="475"/>
      <c r="H545" s="479"/>
      <c r="I545" s="477"/>
      <c r="J545" s="478"/>
      <c r="K545" s="478"/>
      <c r="L545" s="479"/>
      <c r="M545" s="480"/>
      <c r="N545" s="481"/>
      <c r="O545" s="479"/>
      <c r="P545" s="482"/>
      <c r="Q545" s="479"/>
      <c r="R545" s="481"/>
      <c r="S545" s="481"/>
      <c r="T545" s="480"/>
      <c r="U545" s="483"/>
      <c r="V545" s="483"/>
      <c r="W545" s="91"/>
      <c r="X545" s="91"/>
      <c r="Y545" s="479"/>
      <c r="Z545" s="91"/>
    </row>
    <row r="546" spans="1:26" ht="12.75" x14ac:dyDescent="0.2">
      <c r="A546" s="474" t="s">
        <v>1175</v>
      </c>
      <c r="B546" s="474" t="s">
        <v>1176</v>
      </c>
      <c r="C546" s="475" t="s">
        <v>411</v>
      </c>
      <c r="D546" s="475" t="s">
        <v>1177</v>
      </c>
      <c r="E546" s="475" t="s">
        <v>1178</v>
      </c>
      <c r="F546" s="474" t="s">
        <v>412</v>
      </c>
      <c r="G546" s="475" t="s">
        <v>864</v>
      </c>
      <c r="H546" s="479">
        <v>0</v>
      </c>
      <c r="I546" s="477">
        <v>23</v>
      </c>
      <c r="J546" s="478" t="s">
        <v>415</v>
      </c>
      <c r="K546" s="478" t="s">
        <v>419</v>
      </c>
      <c r="L546" s="479">
        <v>6</v>
      </c>
      <c r="M546" s="480"/>
      <c r="N546" s="481">
        <v>2.27</v>
      </c>
      <c r="O546" s="479">
        <v>0.11</v>
      </c>
      <c r="P546" s="482">
        <v>106.84</v>
      </c>
      <c r="Q546" s="479">
        <v>5.0999999999999996</v>
      </c>
      <c r="R546" s="481">
        <v>21.15</v>
      </c>
      <c r="S546" s="481">
        <v>0</v>
      </c>
      <c r="T546" s="480"/>
      <c r="U546" s="483">
        <v>103547</v>
      </c>
      <c r="V546" s="483">
        <v>966875</v>
      </c>
      <c r="W546" s="91">
        <v>45717</v>
      </c>
      <c r="X546" s="91">
        <v>9050</v>
      </c>
      <c r="Y546" s="479">
        <v>0</v>
      </c>
      <c r="Z546" s="91">
        <v>105232</v>
      </c>
    </row>
    <row r="547" spans="1:26" ht="12.75" x14ac:dyDescent="0.2">
      <c r="A547" s="474" t="s">
        <v>1175</v>
      </c>
      <c r="B547" s="474" t="s">
        <v>1176</v>
      </c>
      <c r="C547" s="475" t="s">
        <v>411</v>
      </c>
      <c r="D547" s="475" t="s">
        <v>1177</v>
      </c>
      <c r="E547" s="475" t="s">
        <v>1178</v>
      </c>
      <c r="F547" s="474" t="s">
        <v>412</v>
      </c>
      <c r="G547" s="475" t="s">
        <v>864</v>
      </c>
      <c r="H547" s="479">
        <v>0</v>
      </c>
      <c r="I547" s="477">
        <v>23</v>
      </c>
      <c r="J547" s="478" t="s">
        <v>420</v>
      </c>
      <c r="K547" s="478" t="s">
        <v>419</v>
      </c>
      <c r="L547" s="479">
        <v>17</v>
      </c>
      <c r="M547" s="480"/>
      <c r="N547" s="481">
        <v>1.77</v>
      </c>
      <c r="O547" s="479">
        <v>0.17</v>
      </c>
      <c r="P547" s="482">
        <v>76.849999999999994</v>
      </c>
      <c r="Q547" s="479">
        <v>7.2</v>
      </c>
      <c r="R547" s="481">
        <v>10.61</v>
      </c>
      <c r="S547" s="481">
        <v>0</v>
      </c>
      <c r="T547" s="480"/>
      <c r="U547" s="483">
        <v>499202</v>
      </c>
      <c r="V547" s="483">
        <v>2998991</v>
      </c>
      <c r="W547" s="91">
        <v>282669</v>
      </c>
      <c r="X547" s="91">
        <v>39022</v>
      </c>
      <c r="Y547" s="479">
        <v>0</v>
      </c>
      <c r="Z547" s="91">
        <v>653212</v>
      </c>
    </row>
    <row r="548" spans="1:26" ht="12.75" x14ac:dyDescent="0.2">
      <c r="A548" s="474"/>
      <c r="B548" s="474"/>
      <c r="C548" s="475"/>
      <c r="D548" s="475"/>
      <c r="E548" s="475"/>
      <c r="F548" s="474"/>
      <c r="G548" s="475"/>
      <c r="H548" s="91"/>
      <c r="I548" s="477"/>
      <c r="J548" s="478"/>
      <c r="K548" s="478"/>
      <c r="L548" s="479"/>
      <c r="M548" s="480"/>
      <c r="N548" s="481"/>
      <c r="O548" s="479"/>
      <c r="P548" s="482"/>
      <c r="Q548" s="479"/>
      <c r="R548" s="481"/>
      <c r="S548" s="481"/>
      <c r="T548" s="480"/>
      <c r="U548" s="483"/>
      <c r="V548" s="483"/>
      <c r="W548" s="91"/>
      <c r="X548" s="91"/>
      <c r="Y548" s="479"/>
      <c r="Z548" s="91"/>
    </row>
    <row r="549" spans="1:26" ht="12.75" x14ac:dyDescent="0.2">
      <c r="A549" s="474" t="s">
        <v>1179</v>
      </c>
      <c r="B549" s="474" t="s">
        <v>447</v>
      </c>
      <c r="C549" s="475" t="s">
        <v>411</v>
      </c>
      <c r="D549" s="475">
        <v>9161</v>
      </c>
      <c r="E549" s="475">
        <v>90161</v>
      </c>
      <c r="F549" s="474" t="s">
        <v>427</v>
      </c>
      <c r="G549" s="475" t="s">
        <v>428</v>
      </c>
      <c r="H549" s="91">
        <v>3281212</v>
      </c>
      <c r="I549" s="477">
        <v>18</v>
      </c>
      <c r="J549" s="478" t="s">
        <v>415</v>
      </c>
      <c r="K549" s="478" t="s">
        <v>416</v>
      </c>
      <c r="L549" s="479">
        <v>5</v>
      </c>
      <c r="M549" s="480"/>
      <c r="N549" s="481">
        <v>2.5299999999999998</v>
      </c>
      <c r="O549" s="479">
        <v>0.05</v>
      </c>
      <c r="P549" s="482">
        <v>90.71</v>
      </c>
      <c r="Q549" s="479">
        <v>1.7</v>
      </c>
      <c r="R549" s="481">
        <v>54.36</v>
      </c>
      <c r="S549" s="481">
        <v>0</v>
      </c>
      <c r="T549" s="480"/>
      <c r="U549" s="483">
        <v>45616</v>
      </c>
      <c r="V549" s="483">
        <v>980023</v>
      </c>
      <c r="W549" s="91">
        <v>18028</v>
      </c>
      <c r="X549" s="91">
        <v>10804</v>
      </c>
      <c r="Y549" s="479">
        <v>0</v>
      </c>
      <c r="Z549" s="91">
        <v>73036</v>
      </c>
    </row>
    <row r="550" spans="1:26" ht="12.75" x14ac:dyDescent="0.2">
      <c r="A550" s="474" t="s">
        <v>1179</v>
      </c>
      <c r="B550" s="474" t="s">
        <v>447</v>
      </c>
      <c r="C550" s="475" t="s">
        <v>411</v>
      </c>
      <c r="D550" s="475">
        <v>9161</v>
      </c>
      <c r="E550" s="475">
        <v>90161</v>
      </c>
      <c r="F550" s="474" t="s">
        <v>427</v>
      </c>
      <c r="G550" s="475" t="s">
        <v>428</v>
      </c>
      <c r="H550" s="91">
        <v>3281212</v>
      </c>
      <c r="I550" s="477">
        <v>18</v>
      </c>
      <c r="J550" s="478" t="s">
        <v>420</v>
      </c>
      <c r="K550" s="478" t="s">
        <v>416</v>
      </c>
      <c r="L550" s="479">
        <v>13</v>
      </c>
      <c r="M550" s="480"/>
      <c r="N550" s="481">
        <v>1.02</v>
      </c>
      <c r="O550" s="479">
        <v>7.0000000000000007E-2</v>
      </c>
      <c r="P550" s="482">
        <v>97.35</v>
      </c>
      <c r="Q550" s="479">
        <v>7.1</v>
      </c>
      <c r="R550" s="481">
        <v>13.68</v>
      </c>
      <c r="S550" s="481">
        <v>0</v>
      </c>
      <c r="T550" s="480"/>
      <c r="U550" s="483">
        <v>283762</v>
      </c>
      <c r="V550" s="483">
        <v>3799103</v>
      </c>
      <c r="W550" s="91">
        <v>277717</v>
      </c>
      <c r="X550" s="91">
        <v>39027</v>
      </c>
      <c r="Y550" s="479">
        <v>0</v>
      </c>
      <c r="Z550" s="91">
        <v>469141</v>
      </c>
    </row>
    <row r="551" spans="1:26" ht="12.75" x14ac:dyDescent="0.2">
      <c r="A551" s="474"/>
      <c r="B551" s="474"/>
      <c r="C551" s="475"/>
      <c r="D551" s="475"/>
      <c r="E551" s="475"/>
      <c r="F551" s="474"/>
      <c r="G551" s="475"/>
      <c r="H551" s="91"/>
      <c r="I551" s="477"/>
      <c r="J551" s="478"/>
      <c r="K551" s="478"/>
      <c r="L551" s="479"/>
      <c r="M551" s="480"/>
      <c r="N551" s="481"/>
      <c r="O551" s="479"/>
      <c r="P551" s="482"/>
      <c r="Q551" s="479"/>
      <c r="R551" s="481"/>
      <c r="S551" s="481"/>
      <c r="T551" s="480"/>
      <c r="U551" s="483"/>
      <c r="V551" s="483"/>
      <c r="W551" s="91"/>
      <c r="X551" s="91"/>
      <c r="Y551" s="479"/>
      <c r="Z551" s="91"/>
    </row>
    <row r="552" spans="1:26" ht="12.75" x14ac:dyDescent="0.2">
      <c r="A552" s="474" t="s">
        <v>1180</v>
      </c>
      <c r="B552" s="474" t="s">
        <v>1181</v>
      </c>
      <c r="C552" s="475" t="s">
        <v>411</v>
      </c>
      <c r="D552" s="475">
        <v>9155</v>
      </c>
      <c r="E552" s="475">
        <v>90155</v>
      </c>
      <c r="F552" s="474" t="s">
        <v>427</v>
      </c>
      <c r="G552" s="475" t="s">
        <v>428</v>
      </c>
      <c r="H552" s="91">
        <v>93141</v>
      </c>
      <c r="I552" s="477">
        <v>15</v>
      </c>
      <c r="J552" s="478" t="s">
        <v>415</v>
      </c>
      <c r="K552" s="478" t="s">
        <v>416</v>
      </c>
      <c r="L552" s="479">
        <v>3</v>
      </c>
      <c r="M552" s="480"/>
      <c r="N552" s="481">
        <v>2.02</v>
      </c>
      <c r="O552" s="479">
        <v>7.0000000000000007E-2</v>
      </c>
      <c r="P552" s="482">
        <v>82.99</v>
      </c>
      <c r="Q552" s="479">
        <v>2.7</v>
      </c>
      <c r="R552" s="481">
        <v>30.3</v>
      </c>
      <c r="S552" s="481">
        <v>0</v>
      </c>
      <c r="T552" s="480"/>
      <c r="U552" s="483">
        <v>31395</v>
      </c>
      <c r="V552" s="483">
        <v>470390</v>
      </c>
      <c r="W552" s="91">
        <v>15527</v>
      </c>
      <c r="X552" s="91">
        <v>5668</v>
      </c>
      <c r="Y552" s="479">
        <v>0</v>
      </c>
      <c r="Z552" s="91">
        <v>66753</v>
      </c>
    </row>
    <row r="553" spans="1:26" ht="12.75" x14ac:dyDescent="0.2">
      <c r="A553" s="474" t="s">
        <v>1180</v>
      </c>
      <c r="B553" s="474" t="s">
        <v>1181</v>
      </c>
      <c r="C553" s="475" t="s">
        <v>411</v>
      </c>
      <c r="D553" s="475">
        <v>9155</v>
      </c>
      <c r="E553" s="475">
        <v>90155</v>
      </c>
      <c r="F553" s="474" t="s">
        <v>427</v>
      </c>
      <c r="G553" s="475" t="s">
        <v>428</v>
      </c>
      <c r="H553" s="91">
        <v>93141</v>
      </c>
      <c r="I553" s="477">
        <v>15</v>
      </c>
      <c r="J553" s="478" t="s">
        <v>420</v>
      </c>
      <c r="K553" s="478" t="s">
        <v>416</v>
      </c>
      <c r="L553" s="479">
        <v>12</v>
      </c>
      <c r="M553" s="480"/>
      <c r="N553" s="481">
        <v>0.85</v>
      </c>
      <c r="O553" s="479">
        <v>0.15</v>
      </c>
      <c r="P553" s="482">
        <v>60.71</v>
      </c>
      <c r="Q553" s="479">
        <v>11</v>
      </c>
      <c r="R553" s="481">
        <v>5.5</v>
      </c>
      <c r="S553" s="481">
        <v>0</v>
      </c>
      <c r="T553" s="480"/>
      <c r="U553" s="483">
        <v>344352</v>
      </c>
      <c r="V553" s="483">
        <v>2230501</v>
      </c>
      <c r="W553" s="91">
        <v>405254</v>
      </c>
      <c r="X553" s="91">
        <v>36738</v>
      </c>
      <c r="Y553" s="479">
        <v>0</v>
      </c>
      <c r="Z553" s="91">
        <v>499976</v>
      </c>
    </row>
    <row r="554" spans="1:26" ht="12.75" x14ac:dyDescent="0.2">
      <c r="A554" s="474"/>
      <c r="B554" s="474"/>
      <c r="C554" s="475"/>
      <c r="D554" s="475"/>
      <c r="E554" s="475"/>
      <c r="F554" s="474"/>
      <c r="G554" s="475"/>
      <c r="H554" s="91"/>
      <c r="I554" s="477"/>
      <c r="J554" s="478"/>
      <c r="K554" s="478"/>
      <c r="L554" s="479"/>
      <c r="M554" s="480"/>
      <c r="N554" s="481"/>
      <c r="O554" s="479"/>
      <c r="P554" s="482"/>
      <c r="Q554" s="479"/>
      <c r="R554" s="481"/>
      <c r="S554" s="481"/>
      <c r="T554" s="480"/>
      <c r="U554" s="483"/>
      <c r="V554" s="483"/>
      <c r="W554" s="91"/>
      <c r="X554" s="91"/>
      <c r="Y554" s="91"/>
      <c r="Z554" s="91"/>
    </row>
    <row r="555" spans="1:26" ht="12.75" x14ac:dyDescent="0.2">
      <c r="A555" s="474" t="s">
        <v>1182</v>
      </c>
      <c r="B555" s="474" t="s">
        <v>1183</v>
      </c>
      <c r="C555" s="475" t="s">
        <v>411</v>
      </c>
      <c r="D555" s="475">
        <v>9232</v>
      </c>
      <c r="E555" s="475">
        <v>90232</v>
      </c>
      <c r="F555" s="474" t="s">
        <v>412</v>
      </c>
      <c r="G555" s="475" t="s">
        <v>413</v>
      </c>
      <c r="H555" s="91">
        <v>165074</v>
      </c>
      <c r="I555" s="477">
        <v>41</v>
      </c>
      <c r="J555" s="478" t="s">
        <v>415</v>
      </c>
      <c r="K555" s="478" t="s">
        <v>416</v>
      </c>
      <c r="L555" s="479">
        <v>8</v>
      </c>
      <c r="M555" s="480"/>
      <c r="N555" s="481">
        <v>1.53</v>
      </c>
      <c r="O555" s="479">
        <v>0.03</v>
      </c>
      <c r="P555" s="482">
        <v>128.87</v>
      </c>
      <c r="Q555" s="479">
        <v>2.1</v>
      </c>
      <c r="R555" s="481">
        <v>60.61</v>
      </c>
      <c r="S555" s="481">
        <v>12.77</v>
      </c>
      <c r="T555" s="480"/>
      <c r="U555" s="483">
        <v>45124</v>
      </c>
      <c r="V555" s="483">
        <v>1789663</v>
      </c>
      <c r="W555" s="91">
        <v>29527</v>
      </c>
      <c r="X555" s="91">
        <v>13887</v>
      </c>
      <c r="Y555" s="91">
        <v>140199</v>
      </c>
      <c r="Z555" s="91">
        <v>142768</v>
      </c>
    </row>
    <row r="556" spans="1:26" ht="12.75" x14ac:dyDescent="0.2">
      <c r="A556" s="474" t="s">
        <v>1182</v>
      </c>
      <c r="B556" s="474" t="s">
        <v>1183</v>
      </c>
      <c r="C556" s="475" t="s">
        <v>411</v>
      </c>
      <c r="D556" s="475">
        <v>9232</v>
      </c>
      <c r="E556" s="475">
        <v>90232</v>
      </c>
      <c r="F556" s="474" t="s">
        <v>412</v>
      </c>
      <c r="G556" s="475" t="s">
        <v>413</v>
      </c>
      <c r="H556" s="91">
        <v>165074</v>
      </c>
      <c r="I556" s="477">
        <v>41</v>
      </c>
      <c r="J556" s="478" t="s">
        <v>420</v>
      </c>
      <c r="K556" s="478" t="s">
        <v>416</v>
      </c>
      <c r="L556" s="479">
        <v>21</v>
      </c>
      <c r="M556" s="480"/>
      <c r="N556" s="481">
        <v>1.1599999999999999</v>
      </c>
      <c r="O556" s="479">
        <v>0.13</v>
      </c>
      <c r="P556" s="482">
        <v>105.18</v>
      </c>
      <c r="Q556" s="479">
        <v>11.5</v>
      </c>
      <c r="R556" s="481">
        <v>9.16</v>
      </c>
      <c r="S556" s="481">
        <v>3.25</v>
      </c>
      <c r="T556" s="480"/>
      <c r="U556" s="483">
        <v>789222</v>
      </c>
      <c r="V556" s="483">
        <v>6239608</v>
      </c>
      <c r="W556" s="91">
        <v>681420</v>
      </c>
      <c r="X556" s="91">
        <v>59321</v>
      </c>
      <c r="Y556" s="91">
        <v>1921459</v>
      </c>
      <c r="Z556" s="91">
        <v>640186</v>
      </c>
    </row>
    <row r="557" spans="1:26" ht="12.75" x14ac:dyDescent="0.2">
      <c r="A557" s="474" t="s">
        <v>1182</v>
      </c>
      <c r="B557" s="474" t="s">
        <v>1183</v>
      </c>
      <c r="C557" s="475" t="s">
        <v>411</v>
      </c>
      <c r="D557" s="475">
        <v>9232</v>
      </c>
      <c r="E557" s="475">
        <v>90232</v>
      </c>
      <c r="F557" s="474" t="s">
        <v>412</v>
      </c>
      <c r="G557" s="475" t="s">
        <v>413</v>
      </c>
      <c r="H557" s="91">
        <v>165074</v>
      </c>
      <c r="I557" s="477">
        <v>41</v>
      </c>
      <c r="J557" s="478" t="s">
        <v>424</v>
      </c>
      <c r="K557" s="478" t="s">
        <v>416</v>
      </c>
      <c r="L557" s="479">
        <v>12</v>
      </c>
      <c r="M557" s="480"/>
      <c r="N557" s="481">
        <v>3.71</v>
      </c>
      <c r="O557" s="479">
        <v>0.44</v>
      </c>
      <c r="P557" s="482">
        <v>139.05000000000001</v>
      </c>
      <c r="Q557" s="479">
        <v>16.3</v>
      </c>
      <c r="R557" s="481">
        <v>8.51</v>
      </c>
      <c r="S557" s="481">
        <v>0.62</v>
      </c>
      <c r="T557" s="480"/>
      <c r="U557" s="483">
        <v>2468990</v>
      </c>
      <c r="V557" s="483">
        <v>5669046</v>
      </c>
      <c r="W557" s="91">
        <v>666340</v>
      </c>
      <c r="X557" s="91">
        <v>40769</v>
      </c>
      <c r="Y557" s="91">
        <v>9186794</v>
      </c>
      <c r="Z557" s="91">
        <v>938329</v>
      </c>
    </row>
    <row r="558" spans="1:26" ht="12.75" x14ac:dyDescent="0.2">
      <c r="A558" s="474"/>
      <c r="B558" s="474"/>
      <c r="C558" s="475"/>
      <c r="D558" s="475"/>
      <c r="E558" s="475"/>
      <c r="F558" s="474"/>
      <c r="G558" s="475"/>
      <c r="H558" s="91"/>
      <c r="I558" s="477"/>
      <c r="J558" s="478"/>
      <c r="K558" s="478"/>
      <c r="L558" s="479"/>
      <c r="M558" s="480"/>
      <c r="N558" s="481"/>
      <c r="O558" s="479"/>
      <c r="P558" s="482"/>
      <c r="Q558" s="479"/>
      <c r="R558" s="481"/>
      <c r="S558" s="481"/>
      <c r="T558" s="480"/>
      <c r="U558" s="483"/>
      <c r="V558" s="483"/>
      <c r="W558" s="91"/>
      <c r="X558" s="91"/>
      <c r="Y558" s="91"/>
      <c r="Z558" s="91"/>
    </row>
    <row r="559" spans="1:26" ht="12.75" x14ac:dyDescent="0.2">
      <c r="A559" s="474" t="s">
        <v>1184</v>
      </c>
      <c r="B559" s="474" t="s">
        <v>347</v>
      </c>
      <c r="C559" s="475" t="s">
        <v>411</v>
      </c>
      <c r="D559" s="475">
        <v>9164</v>
      </c>
      <c r="E559" s="475">
        <v>90164</v>
      </c>
      <c r="F559" s="474" t="s">
        <v>412</v>
      </c>
      <c r="G559" s="475" t="s">
        <v>413</v>
      </c>
      <c r="H559" s="91">
        <v>367260</v>
      </c>
      <c r="I559" s="477">
        <v>45</v>
      </c>
      <c r="J559" s="478" t="s">
        <v>420</v>
      </c>
      <c r="K559" s="478" t="s">
        <v>416</v>
      </c>
      <c r="L559" s="479">
        <v>5</v>
      </c>
      <c r="M559" s="480"/>
      <c r="N559" s="481">
        <v>0.8</v>
      </c>
      <c r="O559" s="479">
        <v>0.08</v>
      </c>
      <c r="P559" s="482">
        <v>72.430000000000007</v>
      </c>
      <c r="Q559" s="479">
        <v>7.2</v>
      </c>
      <c r="R559" s="481">
        <v>10.119999999999999</v>
      </c>
      <c r="S559" s="481">
        <v>1.71</v>
      </c>
      <c r="T559" s="480"/>
      <c r="U559" s="483">
        <v>40021</v>
      </c>
      <c r="V559" s="483">
        <v>509156</v>
      </c>
      <c r="W559" s="91">
        <v>50315</v>
      </c>
      <c r="X559" s="91">
        <v>7030</v>
      </c>
      <c r="Y559" s="91">
        <v>298327</v>
      </c>
      <c r="Z559" s="91">
        <v>104747</v>
      </c>
    </row>
    <row r="560" spans="1:26" ht="12.75" x14ac:dyDescent="0.2">
      <c r="A560" s="474" t="s">
        <v>1184</v>
      </c>
      <c r="B560" s="474" t="s">
        <v>347</v>
      </c>
      <c r="C560" s="475" t="s">
        <v>411</v>
      </c>
      <c r="D560" s="475">
        <v>9164</v>
      </c>
      <c r="E560" s="475">
        <v>90164</v>
      </c>
      <c r="F560" s="474" t="s">
        <v>412</v>
      </c>
      <c r="G560" s="475" t="s">
        <v>413</v>
      </c>
      <c r="H560" s="91">
        <v>367260</v>
      </c>
      <c r="I560" s="477">
        <v>45</v>
      </c>
      <c r="J560" s="478" t="s">
        <v>424</v>
      </c>
      <c r="K560" s="478" t="s">
        <v>416</v>
      </c>
      <c r="L560" s="479">
        <v>30</v>
      </c>
      <c r="M560" s="480"/>
      <c r="N560" s="481">
        <v>1.51</v>
      </c>
      <c r="O560" s="479">
        <v>0.12</v>
      </c>
      <c r="P560" s="482">
        <v>139.88</v>
      </c>
      <c r="Q560" s="479">
        <v>11.1</v>
      </c>
      <c r="R560" s="481">
        <v>12.63</v>
      </c>
      <c r="S560" s="481">
        <v>0.6</v>
      </c>
      <c r="T560" s="480"/>
      <c r="U560" s="483">
        <v>963912</v>
      </c>
      <c r="V560" s="483">
        <v>8083648</v>
      </c>
      <c r="W560" s="91">
        <v>640121</v>
      </c>
      <c r="X560" s="91">
        <v>57789</v>
      </c>
      <c r="Y560" s="91">
        <v>13549637</v>
      </c>
      <c r="Z560" s="91">
        <v>1471359</v>
      </c>
    </row>
    <row r="561" spans="1:26" ht="12.75" x14ac:dyDescent="0.2">
      <c r="A561" s="474" t="s">
        <v>1184</v>
      </c>
      <c r="B561" s="474" t="s">
        <v>347</v>
      </c>
      <c r="C561" s="475" t="s">
        <v>411</v>
      </c>
      <c r="D561" s="475">
        <v>9164</v>
      </c>
      <c r="E561" s="475">
        <v>90164</v>
      </c>
      <c r="F561" s="474" t="s">
        <v>412</v>
      </c>
      <c r="G561" s="475" t="s">
        <v>413</v>
      </c>
      <c r="H561" s="91">
        <v>367260</v>
      </c>
      <c r="I561" s="477">
        <v>45</v>
      </c>
      <c r="J561" s="478" t="s">
        <v>415</v>
      </c>
      <c r="K561" s="478" t="s">
        <v>416</v>
      </c>
      <c r="L561" s="479">
        <v>10</v>
      </c>
      <c r="M561" s="480"/>
      <c r="N561" s="481">
        <v>1.62</v>
      </c>
      <c r="O561" s="479">
        <v>0.05</v>
      </c>
      <c r="P561" s="482">
        <v>74.19</v>
      </c>
      <c r="Q561" s="479">
        <v>2.2000000000000002</v>
      </c>
      <c r="R561" s="481">
        <v>32.979999999999997</v>
      </c>
      <c r="S561" s="481">
        <v>10.1</v>
      </c>
      <c r="T561" s="480"/>
      <c r="U561" s="483">
        <v>53591</v>
      </c>
      <c r="V561" s="483">
        <v>1090690</v>
      </c>
      <c r="W561" s="91">
        <v>33076</v>
      </c>
      <c r="X561" s="91">
        <v>14702</v>
      </c>
      <c r="Y561" s="91">
        <v>108003</v>
      </c>
      <c r="Z561" s="91">
        <v>209636</v>
      </c>
    </row>
    <row r="562" spans="1:26" ht="12.75" x14ac:dyDescent="0.2">
      <c r="A562" s="474" t="s">
        <v>1185</v>
      </c>
      <c r="B562" s="474" t="s">
        <v>347</v>
      </c>
      <c r="C562" s="475" t="s">
        <v>411</v>
      </c>
      <c r="D562" s="476"/>
      <c r="E562" s="475">
        <v>90298</v>
      </c>
      <c r="F562" s="474" t="s">
        <v>427</v>
      </c>
      <c r="G562" s="475" t="s">
        <v>428</v>
      </c>
      <c r="H562" s="91">
        <v>214811</v>
      </c>
      <c r="I562" s="477">
        <v>4</v>
      </c>
      <c r="J562" s="478" t="s">
        <v>420</v>
      </c>
      <c r="K562" s="478" t="s">
        <v>416</v>
      </c>
      <c r="L562" s="479">
        <v>4</v>
      </c>
      <c r="M562" s="480"/>
      <c r="N562" s="481">
        <v>0</v>
      </c>
      <c r="O562" s="479">
        <v>0</v>
      </c>
      <c r="P562" s="482">
        <v>72.33</v>
      </c>
      <c r="Q562" s="479">
        <v>16</v>
      </c>
      <c r="R562" s="481">
        <v>4.51</v>
      </c>
      <c r="S562" s="481">
        <v>0</v>
      </c>
      <c r="T562" s="480"/>
      <c r="U562" s="483">
        <v>0</v>
      </c>
      <c r="V562" s="483">
        <v>358972</v>
      </c>
      <c r="W562" s="91">
        <v>79613</v>
      </c>
      <c r="X562" s="91">
        <v>4963</v>
      </c>
      <c r="Y562" s="479">
        <v>0</v>
      </c>
      <c r="Z562" s="91">
        <v>68025</v>
      </c>
    </row>
    <row r="563" spans="1:26" ht="12.75" x14ac:dyDescent="0.2">
      <c r="A563" s="474"/>
      <c r="B563" s="474"/>
      <c r="C563" s="475"/>
      <c r="D563" s="475"/>
      <c r="E563" s="475"/>
      <c r="F563" s="474"/>
      <c r="G563" s="475"/>
      <c r="H563" s="91"/>
      <c r="I563" s="477"/>
      <c r="J563" s="478"/>
      <c r="K563" s="478"/>
      <c r="L563" s="479"/>
      <c r="M563" s="480"/>
      <c r="N563" s="481"/>
      <c r="O563" s="479"/>
      <c r="P563" s="482"/>
      <c r="Q563" s="479"/>
      <c r="R563" s="481"/>
      <c r="S563" s="481"/>
      <c r="T563" s="480"/>
      <c r="U563" s="483"/>
      <c r="V563" s="483"/>
      <c r="W563" s="91"/>
      <c r="X563" s="91"/>
      <c r="Y563" s="91"/>
      <c r="Z563" s="91"/>
    </row>
    <row r="564" spans="1:26" ht="12.75" x14ac:dyDescent="0.2">
      <c r="A564" s="474" t="s">
        <v>1186</v>
      </c>
      <c r="B564" s="474" t="s">
        <v>984</v>
      </c>
      <c r="C564" s="475" t="s">
        <v>411</v>
      </c>
      <c r="D564" s="475">
        <v>9091</v>
      </c>
      <c r="E564" s="475">
        <v>90091</v>
      </c>
      <c r="F564" s="474" t="s">
        <v>427</v>
      </c>
      <c r="G564" s="475" t="s">
        <v>413</v>
      </c>
      <c r="H564" s="91">
        <v>219454</v>
      </c>
      <c r="I564" s="477">
        <v>39</v>
      </c>
      <c r="J564" s="478" t="s">
        <v>415</v>
      </c>
      <c r="K564" s="478" t="s">
        <v>416</v>
      </c>
      <c r="L564" s="479">
        <v>8</v>
      </c>
      <c r="M564" s="480"/>
      <c r="N564" s="481">
        <v>2.06</v>
      </c>
      <c r="O564" s="479">
        <v>0.08</v>
      </c>
      <c r="P564" s="482">
        <v>73.209999999999994</v>
      </c>
      <c r="Q564" s="479">
        <v>2.9</v>
      </c>
      <c r="R564" s="481">
        <v>24.94</v>
      </c>
      <c r="S564" s="481">
        <v>3.5</v>
      </c>
      <c r="T564" s="480"/>
      <c r="U564" s="483">
        <v>80672</v>
      </c>
      <c r="V564" s="483">
        <v>975239</v>
      </c>
      <c r="W564" s="91">
        <v>39109</v>
      </c>
      <c r="X564" s="91">
        <v>13322</v>
      </c>
      <c r="Y564" s="91">
        <v>278541</v>
      </c>
      <c r="Z564" s="91">
        <v>176746</v>
      </c>
    </row>
    <row r="565" spans="1:26" ht="12.75" x14ac:dyDescent="0.2">
      <c r="A565" s="474" t="s">
        <v>1186</v>
      </c>
      <c r="B565" s="474" t="s">
        <v>984</v>
      </c>
      <c r="C565" s="475" t="s">
        <v>411</v>
      </c>
      <c r="D565" s="475">
        <v>9091</v>
      </c>
      <c r="E565" s="475">
        <v>90091</v>
      </c>
      <c r="F565" s="474" t="s">
        <v>427</v>
      </c>
      <c r="G565" s="475" t="s">
        <v>413</v>
      </c>
      <c r="H565" s="91">
        <v>219454</v>
      </c>
      <c r="I565" s="477">
        <v>39</v>
      </c>
      <c r="J565" s="478" t="s">
        <v>424</v>
      </c>
      <c r="K565" s="478" t="s">
        <v>416</v>
      </c>
      <c r="L565" s="479">
        <v>3</v>
      </c>
      <c r="M565" s="480"/>
      <c r="N565" s="481">
        <v>6.6</v>
      </c>
      <c r="O565" s="479">
        <v>0.44</v>
      </c>
      <c r="P565" s="482">
        <v>65.84</v>
      </c>
      <c r="Q565" s="479">
        <v>4.4000000000000004</v>
      </c>
      <c r="R565" s="481">
        <v>15.09</v>
      </c>
      <c r="S565" s="481">
        <v>0.34</v>
      </c>
      <c r="T565" s="480"/>
      <c r="U565" s="483">
        <v>176425</v>
      </c>
      <c r="V565" s="483">
        <v>403638</v>
      </c>
      <c r="W565" s="91">
        <v>26740</v>
      </c>
      <c r="X565" s="91">
        <v>6131</v>
      </c>
      <c r="Y565" s="91">
        <v>1200361</v>
      </c>
      <c r="Z565" s="91">
        <v>231064</v>
      </c>
    </row>
    <row r="566" spans="1:26" ht="12.75" x14ac:dyDescent="0.2">
      <c r="A566" s="474" t="s">
        <v>1186</v>
      </c>
      <c r="B566" s="474" t="s">
        <v>984</v>
      </c>
      <c r="C566" s="475" t="s">
        <v>411</v>
      </c>
      <c r="D566" s="475">
        <v>9091</v>
      </c>
      <c r="E566" s="475">
        <v>90091</v>
      </c>
      <c r="F566" s="474" t="s">
        <v>427</v>
      </c>
      <c r="G566" s="475" t="s">
        <v>413</v>
      </c>
      <c r="H566" s="91">
        <v>219454</v>
      </c>
      <c r="I566" s="477">
        <v>39</v>
      </c>
      <c r="J566" s="478" t="s">
        <v>420</v>
      </c>
      <c r="K566" s="478" t="s">
        <v>416</v>
      </c>
      <c r="L566" s="479">
        <v>28</v>
      </c>
      <c r="M566" s="480"/>
      <c r="N566" s="481">
        <v>0.94</v>
      </c>
      <c r="O566" s="479">
        <v>0.15</v>
      </c>
      <c r="P566" s="482">
        <v>67.97</v>
      </c>
      <c r="Q566" s="479">
        <v>10.9</v>
      </c>
      <c r="R566" s="481">
        <v>6.22</v>
      </c>
      <c r="S566" s="481">
        <v>1.02</v>
      </c>
      <c r="T566" s="480"/>
      <c r="U566" s="483">
        <v>1320282</v>
      </c>
      <c r="V566" s="483">
        <v>8777150</v>
      </c>
      <c r="W566" s="91">
        <v>1410244</v>
      </c>
      <c r="X566" s="91">
        <v>129125</v>
      </c>
      <c r="Y566" s="91">
        <v>8598378</v>
      </c>
      <c r="Z566" s="91">
        <v>1793627</v>
      </c>
    </row>
    <row r="567" spans="1:26" ht="12.75" x14ac:dyDescent="0.2">
      <c r="A567" s="474" t="s">
        <v>1187</v>
      </c>
      <c r="B567" s="474" t="s">
        <v>984</v>
      </c>
      <c r="C567" s="475" t="s">
        <v>411</v>
      </c>
      <c r="D567" s="475" t="s">
        <v>1188</v>
      </c>
      <c r="E567" s="475" t="s">
        <v>1189</v>
      </c>
      <c r="F567" s="474" t="s">
        <v>412</v>
      </c>
      <c r="G567" s="475" t="s">
        <v>864</v>
      </c>
      <c r="H567" s="479">
        <v>0</v>
      </c>
      <c r="I567" s="477">
        <v>26</v>
      </c>
      <c r="J567" s="478" t="s">
        <v>415</v>
      </c>
      <c r="K567" s="478" t="s">
        <v>416</v>
      </c>
      <c r="L567" s="479">
        <v>6</v>
      </c>
      <c r="M567" s="480"/>
      <c r="N567" s="481">
        <v>1.29</v>
      </c>
      <c r="O567" s="479">
        <v>0.04</v>
      </c>
      <c r="P567" s="482">
        <v>66.31</v>
      </c>
      <c r="Q567" s="479">
        <v>1.8</v>
      </c>
      <c r="R567" s="481">
        <v>36.24</v>
      </c>
      <c r="S567" s="481">
        <v>0</v>
      </c>
      <c r="T567" s="480"/>
      <c r="U567" s="483">
        <v>11287</v>
      </c>
      <c r="V567" s="483">
        <v>317181</v>
      </c>
      <c r="W567" s="91">
        <v>8753</v>
      </c>
      <c r="X567" s="91">
        <v>4783</v>
      </c>
      <c r="Y567" s="479">
        <v>0</v>
      </c>
      <c r="Z567" s="91">
        <v>41082</v>
      </c>
    </row>
    <row r="568" spans="1:26" ht="12.75" x14ac:dyDescent="0.2">
      <c r="A568" s="474" t="s">
        <v>1187</v>
      </c>
      <c r="B568" s="474" t="s">
        <v>984</v>
      </c>
      <c r="C568" s="475" t="s">
        <v>411</v>
      </c>
      <c r="D568" s="475" t="s">
        <v>1188</v>
      </c>
      <c r="E568" s="475" t="s">
        <v>1189</v>
      </c>
      <c r="F568" s="474" t="s">
        <v>412</v>
      </c>
      <c r="G568" s="475" t="s">
        <v>864</v>
      </c>
      <c r="H568" s="479">
        <v>0</v>
      </c>
      <c r="I568" s="477">
        <v>26</v>
      </c>
      <c r="J568" s="478" t="s">
        <v>420</v>
      </c>
      <c r="K568" s="478" t="s">
        <v>416</v>
      </c>
      <c r="L568" s="479">
        <v>20</v>
      </c>
      <c r="M568" s="480"/>
      <c r="N568" s="481">
        <v>1.52</v>
      </c>
      <c r="O568" s="479">
        <v>0.19</v>
      </c>
      <c r="P568" s="482">
        <v>72.3</v>
      </c>
      <c r="Q568" s="479">
        <v>9</v>
      </c>
      <c r="R568" s="481">
        <v>8.07</v>
      </c>
      <c r="S568" s="481">
        <v>0</v>
      </c>
      <c r="T568" s="480"/>
      <c r="U568" s="483">
        <v>470154</v>
      </c>
      <c r="V568" s="483">
        <v>2505694</v>
      </c>
      <c r="W568" s="91">
        <v>310328</v>
      </c>
      <c r="X568" s="91">
        <v>34655</v>
      </c>
      <c r="Y568" s="479">
        <v>0</v>
      </c>
      <c r="Z568" s="91">
        <v>823845</v>
      </c>
    </row>
    <row r="569" spans="1:26" ht="12.75" x14ac:dyDescent="0.2">
      <c r="A569" s="474" t="s">
        <v>1190</v>
      </c>
      <c r="B569" s="474" t="s">
        <v>984</v>
      </c>
      <c r="C569" s="475" t="s">
        <v>411</v>
      </c>
      <c r="D569" s="475" t="s">
        <v>1191</v>
      </c>
      <c r="E569" s="475" t="s">
        <v>1192</v>
      </c>
      <c r="F569" s="474" t="s">
        <v>427</v>
      </c>
      <c r="G569" s="475" t="s">
        <v>864</v>
      </c>
      <c r="H569" s="479">
        <v>0</v>
      </c>
      <c r="I569" s="477">
        <v>24</v>
      </c>
      <c r="J569" s="478" t="s">
        <v>415</v>
      </c>
      <c r="K569" s="478" t="s">
        <v>416</v>
      </c>
      <c r="L569" s="479">
        <v>5</v>
      </c>
      <c r="M569" s="480"/>
      <c r="N569" s="481">
        <v>1.0900000000000001</v>
      </c>
      <c r="O569" s="479">
        <v>0.02</v>
      </c>
      <c r="P569" s="482">
        <v>75.09</v>
      </c>
      <c r="Q569" s="479">
        <v>1.7</v>
      </c>
      <c r="R569" s="481">
        <v>43.63</v>
      </c>
      <c r="S569" s="481">
        <v>0</v>
      </c>
      <c r="T569" s="480"/>
      <c r="U569" s="483">
        <v>8321</v>
      </c>
      <c r="V569" s="483">
        <v>334623</v>
      </c>
      <c r="W569" s="91">
        <v>7669</v>
      </c>
      <c r="X569" s="91">
        <v>4456</v>
      </c>
      <c r="Y569" s="479">
        <v>0</v>
      </c>
      <c r="Z569" s="91">
        <v>70199</v>
      </c>
    </row>
    <row r="570" spans="1:26" ht="12.75" x14ac:dyDescent="0.2">
      <c r="A570" s="474" t="s">
        <v>1190</v>
      </c>
      <c r="B570" s="474" t="s">
        <v>984</v>
      </c>
      <c r="C570" s="475" t="s">
        <v>411</v>
      </c>
      <c r="D570" s="475" t="s">
        <v>1191</v>
      </c>
      <c r="E570" s="475" t="s">
        <v>1192</v>
      </c>
      <c r="F570" s="474" t="s">
        <v>427</v>
      </c>
      <c r="G570" s="475" t="s">
        <v>864</v>
      </c>
      <c r="H570" s="479">
        <v>0</v>
      </c>
      <c r="I570" s="477">
        <v>24</v>
      </c>
      <c r="J570" s="478" t="s">
        <v>420</v>
      </c>
      <c r="K570" s="478" t="s">
        <v>416</v>
      </c>
      <c r="L570" s="479">
        <v>19</v>
      </c>
      <c r="M570" s="480"/>
      <c r="N570" s="481">
        <v>1.1499999999999999</v>
      </c>
      <c r="O570" s="479">
        <v>0.11</v>
      </c>
      <c r="P570" s="482">
        <v>89.88</v>
      </c>
      <c r="Q570" s="479">
        <v>8.6999999999999993</v>
      </c>
      <c r="R570" s="481">
        <v>10.29</v>
      </c>
      <c r="S570" s="481">
        <v>0</v>
      </c>
      <c r="T570" s="480"/>
      <c r="U570" s="483">
        <v>333523</v>
      </c>
      <c r="V570" s="483">
        <v>2979625</v>
      </c>
      <c r="W570" s="91">
        <v>289574</v>
      </c>
      <c r="X570" s="91">
        <v>33152</v>
      </c>
      <c r="Y570" s="479">
        <v>0</v>
      </c>
      <c r="Z570" s="91">
        <v>939879</v>
      </c>
    </row>
    <row r="571" spans="1:26" ht="12.75" x14ac:dyDescent="0.2">
      <c r="A571" s="474" t="s">
        <v>1193</v>
      </c>
      <c r="B571" s="474" t="s">
        <v>984</v>
      </c>
      <c r="C571" s="475" t="s">
        <v>411</v>
      </c>
      <c r="D571" s="475" t="s">
        <v>1194</v>
      </c>
      <c r="E571" s="475" t="s">
        <v>1195</v>
      </c>
      <c r="F571" s="474" t="s">
        <v>412</v>
      </c>
      <c r="G571" s="475" t="s">
        <v>864</v>
      </c>
      <c r="H571" s="479">
        <v>0</v>
      </c>
      <c r="I571" s="477">
        <v>8</v>
      </c>
      <c r="J571" s="478" t="s">
        <v>420</v>
      </c>
      <c r="K571" s="478" t="s">
        <v>416</v>
      </c>
      <c r="L571" s="479">
        <v>6</v>
      </c>
      <c r="M571" s="480"/>
      <c r="N571" s="481">
        <v>1.4</v>
      </c>
      <c r="O571" s="479">
        <v>0.12</v>
      </c>
      <c r="P571" s="482">
        <v>73.81</v>
      </c>
      <c r="Q571" s="479">
        <v>6.2</v>
      </c>
      <c r="R571" s="481">
        <v>11.98</v>
      </c>
      <c r="S571" s="481">
        <v>0</v>
      </c>
      <c r="T571" s="480"/>
      <c r="U571" s="483">
        <v>127272</v>
      </c>
      <c r="V571" s="483">
        <v>1092670</v>
      </c>
      <c r="W571" s="91">
        <v>91172</v>
      </c>
      <c r="X571" s="91">
        <v>14804</v>
      </c>
      <c r="Y571" s="479">
        <v>0</v>
      </c>
      <c r="Z571" s="91">
        <v>344328</v>
      </c>
    </row>
    <row r="572" spans="1:26" ht="12.75" x14ac:dyDescent="0.2">
      <c r="A572" s="474" t="s">
        <v>1193</v>
      </c>
      <c r="B572" s="474" t="s">
        <v>984</v>
      </c>
      <c r="C572" s="475" t="s">
        <v>411</v>
      </c>
      <c r="D572" s="475" t="s">
        <v>1194</v>
      </c>
      <c r="E572" s="475" t="s">
        <v>1195</v>
      </c>
      <c r="F572" s="474" t="s">
        <v>412</v>
      </c>
      <c r="G572" s="475" t="s">
        <v>864</v>
      </c>
      <c r="H572" s="479">
        <v>0</v>
      </c>
      <c r="I572" s="477">
        <v>8</v>
      </c>
      <c r="J572" s="478" t="s">
        <v>415</v>
      </c>
      <c r="K572" s="478" t="s">
        <v>416</v>
      </c>
      <c r="L572" s="479">
        <v>2</v>
      </c>
      <c r="M572" s="480"/>
      <c r="N572" s="481">
        <v>1.58</v>
      </c>
      <c r="O572" s="479">
        <v>7.0000000000000007E-2</v>
      </c>
      <c r="P572" s="482">
        <v>73.87</v>
      </c>
      <c r="Q572" s="479">
        <v>3.2</v>
      </c>
      <c r="R572" s="481">
        <v>23.23</v>
      </c>
      <c r="S572" s="481">
        <v>0</v>
      </c>
      <c r="T572" s="480"/>
      <c r="U572" s="483">
        <v>12058</v>
      </c>
      <c r="V572" s="483">
        <v>177876</v>
      </c>
      <c r="W572" s="91">
        <v>7656</v>
      </c>
      <c r="X572" s="91">
        <v>2408</v>
      </c>
      <c r="Y572" s="479">
        <v>0</v>
      </c>
      <c r="Z572" s="91">
        <v>31360</v>
      </c>
    </row>
    <row r="573" spans="1:26" ht="12.75" x14ac:dyDescent="0.2">
      <c r="A573" s="474"/>
      <c r="B573" s="474"/>
      <c r="C573" s="475"/>
      <c r="D573" s="475"/>
      <c r="E573" s="475"/>
      <c r="F573" s="474"/>
      <c r="G573" s="475"/>
      <c r="H573" s="479"/>
      <c r="I573" s="477"/>
      <c r="J573" s="478"/>
      <c r="K573" s="478"/>
      <c r="L573" s="479"/>
      <c r="M573" s="480"/>
      <c r="N573" s="481"/>
      <c r="O573" s="479"/>
      <c r="P573" s="482"/>
      <c r="Q573" s="479"/>
      <c r="R573" s="481"/>
      <c r="S573" s="481"/>
      <c r="T573" s="480"/>
      <c r="U573" s="483"/>
      <c r="V573" s="483"/>
      <c r="W573" s="91"/>
      <c r="X573" s="91"/>
      <c r="Y573" s="479"/>
      <c r="Z573" s="91"/>
    </row>
    <row r="574" spans="1:26" ht="12.75" x14ac:dyDescent="0.2">
      <c r="A574" s="474" t="s">
        <v>1196</v>
      </c>
      <c r="B574" s="474" t="s">
        <v>1197</v>
      </c>
      <c r="C574" s="475" t="s">
        <v>411</v>
      </c>
      <c r="D574" s="475" t="s">
        <v>1198</v>
      </c>
      <c r="E574" s="475" t="s">
        <v>1199</v>
      </c>
      <c r="F574" s="474" t="s">
        <v>427</v>
      </c>
      <c r="G574" s="475" t="s">
        <v>864</v>
      </c>
      <c r="H574" s="479">
        <v>0</v>
      </c>
      <c r="I574" s="477">
        <v>3</v>
      </c>
      <c r="J574" s="478" t="s">
        <v>415</v>
      </c>
      <c r="K574" s="478" t="s">
        <v>419</v>
      </c>
      <c r="L574" s="479">
        <v>3</v>
      </c>
      <c r="M574" s="480"/>
      <c r="N574" s="481">
        <v>1.2</v>
      </c>
      <c r="O574" s="479">
        <v>0.1</v>
      </c>
      <c r="P574" s="482">
        <v>88.47</v>
      </c>
      <c r="Q574" s="479">
        <v>7.4</v>
      </c>
      <c r="R574" s="481">
        <v>11.91</v>
      </c>
      <c r="S574" s="481">
        <v>0</v>
      </c>
      <c r="T574" s="480"/>
      <c r="U574" s="483">
        <v>30661</v>
      </c>
      <c r="V574" s="483">
        <v>304780</v>
      </c>
      <c r="W574" s="91">
        <v>25597</v>
      </c>
      <c r="X574" s="91">
        <v>3445</v>
      </c>
      <c r="Y574" s="479">
        <v>0</v>
      </c>
      <c r="Z574" s="91">
        <v>34571</v>
      </c>
    </row>
    <row r="575" spans="1:26" ht="12.75" x14ac:dyDescent="0.2">
      <c r="A575" s="474"/>
      <c r="B575" s="474"/>
      <c r="C575" s="475"/>
      <c r="D575" s="475"/>
      <c r="E575" s="475"/>
      <c r="F575" s="474"/>
      <c r="G575" s="475"/>
      <c r="H575" s="479"/>
      <c r="I575" s="477"/>
      <c r="J575" s="478"/>
      <c r="K575" s="478"/>
      <c r="L575" s="479"/>
      <c r="M575" s="480"/>
      <c r="N575" s="481"/>
      <c r="O575" s="479"/>
      <c r="P575" s="482"/>
      <c r="Q575" s="479"/>
      <c r="R575" s="481"/>
      <c r="S575" s="481"/>
      <c r="T575" s="480"/>
      <c r="U575" s="483"/>
      <c r="V575" s="483"/>
      <c r="W575" s="91"/>
      <c r="X575" s="91"/>
      <c r="Y575" s="479"/>
      <c r="Z575" s="91"/>
    </row>
    <row r="576" spans="1:26" ht="12.75" x14ac:dyDescent="0.2">
      <c r="A576" s="474" t="s">
        <v>1200</v>
      </c>
      <c r="B576" s="474" t="s">
        <v>1201</v>
      </c>
      <c r="C576" s="475" t="s">
        <v>411</v>
      </c>
      <c r="D576" s="475" t="s">
        <v>1202</v>
      </c>
      <c r="E576" s="475" t="s">
        <v>1203</v>
      </c>
      <c r="F576" s="474" t="s">
        <v>427</v>
      </c>
      <c r="G576" s="475" t="s">
        <v>864</v>
      </c>
      <c r="H576" s="479">
        <v>0</v>
      </c>
      <c r="I576" s="477">
        <v>4</v>
      </c>
      <c r="J576" s="478" t="s">
        <v>420</v>
      </c>
      <c r="K576" s="478" t="s">
        <v>419</v>
      </c>
      <c r="L576" s="479">
        <v>4</v>
      </c>
      <c r="M576" s="480"/>
      <c r="N576" s="481">
        <v>4.42</v>
      </c>
      <c r="O576" s="479">
        <v>0.1</v>
      </c>
      <c r="P576" s="482">
        <v>136.88999999999999</v>
      </c>
      <c r="Q576" s="479">
        <v>3</v>
      </c>
      <c r="R576" s="481">
        <v>45.79</v>
      </c>
      <c r="S576" s="481">
        <v>0</v>
      </c>
      <c r="T576" s="480"/>
      <c r="U576" s="483">
        <v>62093</v>
      </c>
      <c r="V576" s="483">
        <v>643265</v>
      </c>
      <c r="W576" s="91">
        <v>14048</v>
      </c>
      <c r="X576" s="91">
        <v>4699</v>
      </c>
      <c r="Y576" s="479">
        <v>0</v>
      </c>
      <c r="Z576" s="91">
        <v>150820</v>
      </c>
    </row>
    <row r="577" spans="1:26" ht="12.75" x14ac:dyDescent="0.2">
      <c r="A577" s="474"/>
      <c r="B577" s="474"/>
      <c r="C577" s="475"/>
      <c r="D577" s="475"/>
      <c r="E577" s="475"/>
      <c r="F577" s="474"/>
      <c r="G577" s="475"/>
      <c r="H577" s="91"/>
      <c r="I577" s="477"/>
      <c r="J577" s="478"/>
      <c r="K577" s="478"/>
      <c r="L577" s="479"/>
      <c r="M577" s="480"/>
      <c r="N577" s="481"/>
      <c r="O577" s="479"/>
      <c r="P577" s="482"/>
      <c r="Q577" s="479"/>
      <c r="R577" s="481"/>
      <c r="S577" s="481"/>
      <c r="T577" s="480"/>
      <c r="U577" s="483"/>
      <c r="V577" s="483"/>
      <c r="W577" s="91"/>
      <c r="X577" s="91"/>
      <c r="Y577" s="91"/>
      <c r="Z577" s="91"/>
    </row>
    <row r="578" spans="1:26" ht="12.75" x14ac:dyDescent="0.2">
      <c r="A578" s="474" t="s">
        <v>670</v>
      </c>
      <c r="B578" s="474" t="s">
        <v>631</v>
      </c>
      <c r="C578" s="475" t="s">
        <v>411</v>
      </c>
      <c r="D578" s="475">
        <v>9146</v>
      </c>
      <c r="E578" s="475">
        <v>90146</v>
      </c>
      <c r="F578" s="474" t="s">
        <v>412</v>
      </c>
      <c r="G578" s="475" t="s">
        <v>413</v>
      </c>
      <c r="H578" s="91">
        <v>12150996</v>
      </c>
      <c r="I578" s="477">
        <v>296</v>
      </c>
      <c r="J578" s="478" t="s">
        <v>420</v>
      </c>
      <c r="K578" s="478" t="s">
        <v>416</v>
      </c>
      <c r="L578" s="479">
        <v>296</v>
      </c>
      <c r="M578" s="480"/>
      <c r="N578" s="481">
        <v>1.3</v>
      </c>
      <c r="O578" s="479">
        <v>0.18</v>
      </c>
      <c r="P578" s="482">
        <v>107.91</v>
      </c>
      <c r="Q578" s="479">
        <v>14.5</v>
      </c>
      <c r="R578" s="481">
        <v>7.43</v>
      </c>
      <c r="S578" s="481">
        <v>0.98</v>
      </c>
      <c r="T578" s="480"/>
      <c r="U578" s="483">
        <v>16343392</v>
      </c>
      <c r="V578" s="483">
        <v>93218066</v>
      </c>
      <c r="W578" s="91">
        <v>12543650</v>
      </c>
      <c r="X578" s="91">
        <v>863855</v>
      </c>
      <c r="Y578" s="91">
        <v>95300385</v>
      </c>
      <c r="Z578" s="91">
        <v>12342787</v>
      </c>
    </row>
    <row r="579" spans="1:26" ht="12.75" x14ac:dyDescent="0.2">
      <c r="A579" s="474" t="s">
        <v>630</v>
      </c>
      <c r="B579" s="474" t="s">
        <v>631</v>
      </c>
      <c r="C579" s="475" t="s">
        <v>411</v>
      </c>
      <c r="D579" s="476"/>
      <c r="E579" s="475">
        <v>90293</v>
      </c>
      <c r="F579" s="474" t="s">
        <v>427</v>
      </c>
      <c r="G579" s="475" t="s">
        <v>428</v>
      </c>
      <c r="H579" s="91">
        <v>12150996</v>
      </c>
      <c r="I579" s="477">
        <v>8</v>
      </c>
      <c r="J579" s="478" t="s">
        <v>415</v>
      </c>
      <c r="K579" s="478" t="s">
        <v>416</v>
      </c>
      <c r="L579" s="479">
        <v>4</v>
      </c>
      <c r="M579" s="480"/>
      <c r="N579" s="481">
        <v>0.91</v>
      </c>
      <c r="O579" s="479">
        <v>0.03</v>
      </c>
      <c r="P579" s="482">
        <v>60.86</v>
      </c>
      <c r="Q579" s="479">
        <v>2.2000000000000002</v>
      </c>
      <c r="R579" s="481">
        <v>28.03</v>
      </c>
      <c r="S579" s="481">
        <v>0</v>
      </c>
      <c r="T579" s="480"/>
      <c r="U579" s="483">
        <v>14509</v>
      </c>
      <c r="V579" s="483">
        <v>446858</v>
      </c>
      <c r="W579" s="91">
        <v>15945</v>
      </c>
      <c r="X579" s="91">
        <v>7343</v>
      </c>
      <c r="Y579" s="479">
        <v>0</v>
      </c>
      <c r="Z579" s="91">
        <v>67766</v>
      </c>
    </row>
    <row r="580" spans="1:26" ht="12.75" x14ac:dyDescent="0.2">
      <c r="A580" s="474" t="s">
        <v>630</v>
      </c>
      <c r="B580" s="474" t="s">
        <v>631</v>
      </c>
      <c r="C580" s="475" t="s">
        <v>411</v>
      </c>
      <c r="D580" s="476"/>
      <c r="E580" s="475">
        <v>90293</v>
      </c>
      <c r="F580" s="474" t="s">
        <v>427</v>
      </c>
      <c r="G580" s="475" t="s">
        <v>428</v>
      </c>
      <c r="H580" s="91">
        <v>12150996</v>
      </c>
      <c r="I580" s="477">
        <v>8</v>
      </c>
      <c r="J580" s="478" t="s">
        <v>420</v>
      </c>
      <c r="K580" s="478" t="s">
        <v>416</v>
      </c>
      <c r="L580" s="479">
        <v>4</v>
      </c>
      <c r="M580" s="480"/>
      <c r="N580" s="481">
        <v>0.95</v>
      </c>
      <c r="O580" s="479">
        <v>0.06</v>
      </c>
      <c r="P580" s="482">
        <v>61.54</v>
      </c>
      <c r="Q580" s="479">
        <v>4.0999999999999996</v>
      </c>
      <c r="R580" s="481">
        <v>14.99</v>
      </c>
      <c r="S580" s="481">
        <v>0</v>
      </c>
      <c r="T580" s="480"/>
      <c r="U580" s="483">
        <v>45415</v>
      </c>
      <c r="V580" s="483">
        <v>718351</v>
      </c>
      <c r="W580" s="91">
        <v>47925</v>
      </c>
      <c r="X580" s="91">
        <v>11673</v>
      </c>
      <c r="Y580" s="479">
        <v>0</v>
      </c>
      <c r="Z580" s="91">
        <v>164341</v>
      </c>
    </row>
    <row r="581" spans="1:26" ht="12.75" x14ac:dyDescent="0.2">
      <c r="A581" s="474"/>
      <c r="B581" s="474"/>
      <c r="C581" s="475"/>
      <c r="D581" s="476"/>
      <c r="E581" s="475"/>
      <c r="F581" s="474"/>
      <c r="G581" s="475"/>
      <c r="H581" s="91"/>
      <c r="I581" s="477"/>
      <c r="J581" s="478"/>
      <c r="K581" s="478"/>
      <c r="L581" s="479"/>
      <c r="M581" s="480"/>
      <c r="N581" s="481"/>
      <c r="O581" s="479"/>
      <c r="P581" s="482"/>
      <c r="Q581" s="479"/>
      <c r="R581" s="481"/>
      <c r="S581" s="481"/>
      <c r="T581" s="480"/>
      <c r="U581" s="483"/>
      <c r="V581" s="483"/>
      <c r="W581" s="91"/>
      <c r="X581" s="91"/>
      <c r="Y581" s="479"/>
      <c r="Z581" s="91"/>
    </row>
    <row r="582" spans="1:26" ht="12.75" x14ac:dyDescent="0.2">
      <c r="A582" s="474" t="s">
        <v>632</v>
      </c>
      <c r="B582" s="474" t="s">
        <v>633</v>
      </c>
      <c r="C582" s="475" t="s">
        <v>411</v>
      </c>
      <c r="D582" s="476"/>
      <c r="E582" s="475">
        <v>90294</v>
      </c>
      <c r="F582" s="474" t="s">
        <v>427</v>
      </c>
      <c r="G582" s="475" t="s">
        <v>428</v>
      </c>
      <c r="H582" s="91">
        <v>12150996</v>
      </c>
      <c r="I582" s="477">
        <v>10</v>
      </c>
      <c r="J582" s="478" t="s">
        <v>415</v>
      </c>
      <c r="K582" s="478" t="s">
        <v>416</v>
      </c>
      <c r="L582" s="479">
        <v>6</v>
      </c>
      <c r="M582" s="480"/>
      <c r="N582" s="481">
        <v>0</v>
      </c>
      <c r="O582" s="479">
        <v>0</v>
      </c>
      <c r="P582" s="482">
        <v>68.13</v>
      </c>
      <c r="Q582" s="479">
        <v>1.5</v>
      </c>
      <c r="R582" s="481">
        <v>46.7</v>
      </c>
      <c r="S582" s="481">
        <v>0</v>
      </c>
      <c r="T582" s="480"/>
      <c r="U582" s="483">
        <v>0</v>
      </c>
      <c r="V582" s="483">
        <v>796956</v>
      </c>
      <c r="W582" s="91">
        <v>17065</v>
      </c>
      <c r="X582" s="91">
        <v>11697</v>
      </c>
      <c r="Y582" s="479">
        <v>0</v>
      </c>
      <c r="Z582" s="91">
        <v>62518</v>
      </c>
    </row>
    <row r="583" spans="1:26" ht="12.75" x14ac:dyDescent="0.2">
      <c r="A583" s="474" t="s">
        <v>632</v>
      </c>
      <c r="B583" s="474" t="s">
        <v>633</v>
      </c>
      <c r="C583" s="475" t="s">
        <v>411</v>
      </c>
      <c r="D583" s="476"/>
      <c r="E583" s="475">
        <v>90294</v>
      </c>
      <c r="F583" s="474" t="s">
        <v>427</v>
      </c>
      <c r="G583" s="475" t="s">
        <v>428</v>
      </c>
      <c r="H583" s="91">
        <v>12150996</v>
      </c>
      <c r="I583" s="477">
        <v>10</v>
      </c>
      <c r="J583" s="478" t="s">
        <v>420</v>
      </c>
      <c r="K583" s="478" t="s">
        <v>416</v>
      </c>
      <c r="L583" s="479">
        <v>4</v>
      </c>
      <c r="M583" s="480"/>
      <c r="N583" s="481">
        <v>0</v>
      </c>
      <c r="O583" s="479">
        <v>0</v>
      </c>
      <c r="P583" s="482">
        <v>78.11</v>
      </c>
      <c r="Q583" s="479">
        <v>6.1</v>
      </c>
      <c r="R583" s="481">
        <v>12.76</v>
      </c>
      <c r="S583" s="481">
        <v>0</v>
      </c>
      <c r="T583" s="480"/>
      <c r="U583" s="483">
        <v>0</v>
      </c>
      <c r="V583" s="483">
        <v>1095681</v>
      </c>
      <c r="W583" s="91">
        <v>85874</v>
      </c>
      <c r="X583" s="91">
        <v>14028</v>
      </c>
      <c r="Y583" s="479">
        <v>0</v>
      </c>
      <c r="Z583" s="91">
        <v>104163</v>
      </c>
    </row>
    <row r="584" spans="1:26" ht="12.75" x14ac:dyDescent="0.2">
      <c r="A584" s="474"/>
      <c r="B584" s="474"/>
      <c r="C584" s="475"/>
      <c r="D584" s="476"/>
      <c r="E584" s="475"/>
      <c r="F584" s="474"/>
      <c r="G584" s="475"/>
      <c r="H584" s="91"/>
      <c r="I584" s="477"/>
      <c r="J584" s="478"/>
      <c r="K584" s="478"/>
      <c r="L584" s="479"/>
      <c r="M584" s="480"/>
      <c r="N584" s="481"/>
      <c r="O584" s="479"/>
      <c r="P584" s="482"/>
      <c r="Q584" s="479"/>
      <c r="R584" s="481"/>
      <c r="S584" s="481"/>
      <c r="T584" s="480"/>
      <c r="U584" s="483"/>
      <c r="V584" s="483"/>
      <c r="W584" s="91"/>
      <c r="X584" s="91"/>
      <c r="Y584" s="479"/>
      <c r="Z584" s="91"/>
    </row>
    <row r="585" spans="1:26" ht="12.75" x14ac:dyDescent="0.2">
      <c r="A585" s="474" t="s">
        <v>634</v>
      </c>
      <c r="B585" s="474" t="s">
        <v>635</v>
      </c>
      <c r="C585" s="475" t="s">
        <v>411</v>
      </c>
      <c r="D585" s="476"/>
      <c r="E585" s="475">
        <v>90295</v>
      </c>
      <c r="F585" s="474" t="s">
        <v>427</v>
      </c>
      <c r="G585" s="475" t="s">
        <v>428</v>
      </c>
      <c r="H585" s="91">
        <v>12150996</v>
      </c>
      <c r="I585" s="477">
        <v>12</v>
      </c>
      <c r="J585" s="478" t="s">
        <v>415</v>
      </c>
      <c r="K585" s="478" t="s">
        <v>416</v>
      </c>
      <c r="L585" s="479">
        <v>12</v>
      </c>
      <c r="M585" s="480"/>
      <c r="N585" s="481">
        <v>0.41</v>
      </c>
      <c r="O585" s="479">
        <v>0.02</v>
      </c>
      <c r="P585" s="482">
        <v>56.97</v>
      </c>
      <c r="Q585" s="479">
        <v>3</v>
      </c>
      <c r="R585" s="481">
        <v>18.809999999999999</v>
      </c>
      <c r="S585" s="481">
        <v>0</v>
      </c>
      <c r="T585" s="480"/>
      <c r="U585" s="483">
        <v>27225</v>
      </c>
      <c r="V585" s="483">
        <v>1249634</v>
      </c>
      <c r="W585" s="91">
        <v>66420</v>
      </c>
      <c r="X585" s="91">
        <v>21935</v>
      </c>
      <c r="Y585" s="479">
        <v>0</v>
      </c>
      <c r="Z585" s="91">
        <v>186061</v>
      </c>
    </row>
    <row r="586" spans="1:26" ht="12.75" x14ac:dyDescent="0.2">
      <c r="A586" s="474"/>
      <c r="B586" s="474"/>
      <c r="C586" s="475"/>
      <c r="D586" s="475"/>
      <c r="E586" s="475"/>
      <c r="F586" s="474"/>
      <c r="G586" s="475"/>
      <c r="H586" s="479"/>
      <c r="I586" s="477"/>
      <c r="J586" s="478"/>
      <c r="K586" s="478"/>
      <c r="L586" s="479"/>
      <c r="M586" s="480"/>
      <c r="N586" s="481"/>
      <c r="O586" s="479"/>
      <c r="P586" s="482"/>
      <c r="Q586" s="479"/>
      <c r="R586" s="481"/>
      <c r="S586" s="481"/>
      <c r="T586" s="480"/>
      <c r="U586" s="483"/>
      <c r="V586" s="483"/>
      <c r="W586" s="91"/>
      <c r="X586" s="479"/>
      <c r="Y586" s="479"/>
      <c r="Z586" s="91"/>
    </row>
    <row r="587" spans="1:26" ht="12.75" x14ac:dyDescent="0.2">
      <c r="A587" s="474" t="s">
        <v>1204</v>
      </c>
      <c r="B587" s="474" t="s">
        <v>1205</v>
      </c>
      <c r="C587" s="475" t="s">
        <v>411</v>
      </c>
      <c r="D587" s="475" t="s">
        <v>1206</v>
      </c>
      <c r="E587" s="475" t="s">
        <v>1207</v>
      </c>
      <c r="F587" s="474" t="s">
        <v>412</v>
      </c>
      <c r="G587" s="475" t="s">
        <v>864</v>
      </c>
      <c r="H587" s="479">
        <v>0</v>
      </c>
      <c r="I587" s="477">
        <v>4</v>
      </c>
      <c r="J587" s="478" t="s">
        <v>415</v>
      </c>
      <c r="K587" s="478" t="s">
        <v>416</v>
      </c>
      <c r="L587" s="479">
        <v>2</v>
      </c>
      <c r="M587" s="480"/>
      <c r="N587" s="481">
        <v>3.15</v>
      </c>
      <c r="O587" s="479">
        <v>7.0000000000000007E-2</v>
      </c>
      <c r="P587" s="482">
        <v>109.16</v>
      </c>
      <c r="Q587" s="479">
        <v>2.4</v>
      </c>
      <c r="R587" s="481">
        <v>46.06</v>
      </c>
      <c r="S587" s="481">
        <v>0</v>
      </c>
      <c r="T587" s="480"/>
      <c r="U587" s="483">
        <v>6547</v>
      </c>
      <c r="V587" s="483">
        <v>95620</v>
      </c>
      <c r="W587" s="91">
        <v>2076</v>
      </c>
      <c r="X587" s="479">
        <v>876</v>
      </c>
      <c r="Y587" s="479">
        <v>0</v>
      </c>
      <c r="Z587" s="91">
        <v>6413</v>
      </c>
    </row>
    <row r="588" spans="1:26" ht="12.75" x14ac:dyDescent="0.2">
      <c r="A588" s="474" t="s">
        <v>1204</v>
      </c>
      <c r="B588" s="474" t="s">
        <v>1205</v>
      </c>
      <c r="C588" s="475" t="s">
        <v>411</v>
      </c>
      <c r="D588" s="475" t="s">
        <v>1206</v>
      </c>
      <c r="E588" s="475" t="s">
        <v>1207</v>
      </c>
      <c r="F588" s="474" t="s">
        <v>412</v>
      </c>
      <c r="G588" s="475" t="s">
        <v>864</v>
      </c>
      <c r="H588" s="479">
        <v>0</v>
      </c>
      <c r="I588" s="477">
        <v>4</v>
      </c>
      <c r="J588" s="478" t="s">
        <v>420</v>
      </c>
      <c r="K588" s="478" t="s">
        <v>416</v>
      </c>
      <c r="L588" s="479">
        <v>2</v>
      </c>
      <c r="M588" s="480"/>
      <c r="N588" s="481">
        <v>2.09</v>
      </c>
      <c r="O588" s="479">
        <v>0.11</v>
      </c>
      <c r="P588" s="482">
        <v>106.4</v>
      </c>
      <c r="Q588" s="479">
        <v>5.8</v>
      </c>
      <c r="R588" s="481">
        <v>18.28</v>
      </c>
      <c r="S588" s="481">
        <v>0</v>
      </c>
      <c r="T588" s="480"/>
      <c r="U588" s="483">
        <v>79634</v>
      </c>
      <c r="V588" s="483">
        <v>695864</v>
      </c>
      <c r="W588" s="91">
        <v>38064</v>
      </c>
      <c r="X588" s="91">
        <v>6540</v>
      </c>
      <c r="Y588" s="479">
        <v>0</v>
      </c>
      <c r="Z588" s="91">
        <v>171835</v>
      </c>
    </row>
    <row r="589" spans="1:26" ht="12.75" x14ac:dyDescent="0.2">
      <c r="A589" s="474"/>
      <c r="B589" s="474"/>
      <c r="C589" s="475"/>
      <c r="D589" s="475"/>
      <c r="E589" s="475"/>
      <c r="F589" s="474"/>
      <c r="G589" s="475"/>
      <c r="H589" s="479"/>
      <c r="I589" s="477"/>
      <c r="J589" s="478"/>
      <c r="K589" s="478"/>
      <c r="L589" s="479"/>
      <c r="M589" s="480"/>
      <c r="N589" s="481"/>
      <c r="O589" s="479"/>
      <c r="P589" s="482"/>
      <c r="Q589" s="479"/>
      <c r="R589" s="481"/>
      <c r="S589" s="481"/>
      <c r="T589" s="480"/>
      <c r="U589" s="483"/>
      <c r="V589" s="483"/>
      <c r="W589" s="91"/>
      <c r="X589" s="91"/>
      <c r="Y589" s="479"/>
      <c r="Z589" s="91"/>
    </row>
    <row r="590" spans="1:26" ht="12.75" x14ac:dyDescent="0.2">
      <c r="A590" s="474" t="s">
        <v>1208</v>
      </c>
      <c r="B590" s="474" t="s">
        <v>1209</v>
      </c>
      <c r="C590" s="475" t="s">
        <v>411</v>
      </c>
      <c r="D590" s="475" t="s">
        <v>1210</v>
      </c>
      <c r="E590" s="475" t="s">
        <v>1211</v>
      </c>
      <c r="F590" s="474" t="s">
        <v>427</v>
      </c>
      <c r="G590" s="475" t="s">
        <v>864</v>
      </c>
      <c r="H590" s="479">
        <v>0</v>
      </c>
      <c r="I590" s="477">
        <v>3</v>
      </c>
      <c r="J590" s="478" t="s">
        <v>415</v>
      </c>
      <c r="K590" s="478" t="s">
        <v>419</v>
      </c>
      <c r="L590" s="479">
        <v>3</v>
      </c>
      <c r="M590" s="480"/>
      <c r="N590" s="481">
        <v>0.85</v>
      </c>
      <c r="O590" s="479">
        <v>0.13</v>
      </c>
      <c r="P590" s="482">
        <v>72.75</v>
      </c>
      <c r="Q590" s="479">
        <v>10.8</v>
      </c>
      <c r="R590" s="481">
        <v>6.76</v>
      </c>
      <c r="S590" s="481">
        <v>0</v>
      </c>
      <c r="T590" s="480"/>
      <c r="U590" s="483">
        <v>17283</v>
      </c>
      <c r="V590" s="483">
        <v>136761</v>
      </c>
      <c r="W590" s="91">
        <v>20245</v>
      </c>
      <c r="X590" s="91">
        <v>1880</v>
      </c>
      <c r="Y590" s="479">
        <v>0</v>
      </c>
      <c r="Z590" s="91">
        <v>19184</v>
      </c>
    </row>
    <row r="591" spans="1:26" ht="12.75" x14ac:dyDescent="0.2">
      <c r="A591" s="474"/>
      <c r="B591" s="474"/>
      <c r="C591" s="475"/>
      <c r="D591" s="475"/>
      <c r="E591" s="475"/>
      <c r="F591" s="474"/>
      <c r="G591" s="475"/>
      <c r="H591" s="91"/>
      <c r="I591" s="477"/>
      <c r="J591" s="478"/>
      <c r="K591" s="478"/>
      <c r="L591" s="479"/>
      <c r="M591" s="480"/>
      <c r="N591" s="481"/>
      <c r="O591" s="479"/>
      <c r="P591" s="482"/>
      <c r="Q591" s="479"/>
      <c r="R591" s="481"/>
      <c r="S591" s="481"/>
      <c r="T591" s="480"/>
      <c r="U591" s="483"/>
      <c r="V591" s="483"/>
      <c r="W591" s="91"/>
      <c r="X591" s="91"/>
      <c r="Y591" s="91"/>
      <c r="Z591" s="91"/>
    </row>
    <row r="592" spans="1:26" ht="12.75" x14ac:dyDescent="0.2">
      <c r="A592" s="474" t="s">
        <v>951</v>
      </c>
      <c r="B592" s="474" t="s">
        <v>952</v>
      </c>
      <c r="C592" s="475" t="s">
        <v>411</v>
      </c>
      <c r="D592" s="475">
        <v>9090</v>
      </c>
      <c r="E592" s="475">
        <v>90090</v>
      </c>
      <c r="F592" s="474" t="s">
        <v>412</v>
      </c>
      <c r="G592" s="475" t="s">
        <v>413</v>
      </c>
      <c r="H592" s="91">
        <v>1723634</v>
      </c>
      <c r="I592" s="477">
        <v>50</v>
      </c>
      <c r="J592" s="478" t="s">
        <v>415</v>
      </c>
      <c r="K592" s="478" t="s">
        <v>416</v>
      </c>
      <c r="L592" s="479">
        <v>9</v>
      </c>
      <c r="M592" s="480"/>
      <c r="N592" s="481">
        <v>4.6399999999999997</v>
      </c>
      <c r="O592" s="479">
        <v>7.0000000000000007E-2</v>
      </c>
      <c r="P592" s="482">
        <v>109.4</v>
      </c>
      <c r="Q592" s="479">
        <v>1.5</v>
      </c>
      <c r="R592" s="481">
        <v>70.959999999999994</v>
      </c>
      <c r="S592" s="481">
        <v>5.44</v>
      </c>
      <c r="T592" s="480"/>
      <c r="U592" s="483">
        <v>115015</v>
      </c>
      <c r="V592" s="483">
        <v>1760733</v>
      </c>
      <c r="W592" s="91">
        <v>24813</v>
      </c>
      <c r="X592" s="91">
        <v>16094</v>
      </c>
      <c r="Y592" s="91">
        <v>323424</v>
      </c>
      <c r="Z592" s="91">
        <v>300187</v>
      </c>
    </row>
    <row r="593" spans="1:26" ht="12.75" x14ac:dyDescent="0.2">
      <c r="A593" s="474" t="s">
        <v>951</v>
      </c>
      <c r="B593" s="474" t="s">
        <v>952</v>
      </c>
      <c r="C593" s="475" t="s">
        <v>411</v>
      </c>
      <c r="D593" s="475">
        <v>9090</v>
      </c>
      <c r="E593" s="475">
        <v>90090</v>
      </c>
      <c r="F593" s="474" t="s">
        <v>412</v>
      </c>
      <c r="G593" s="475" t="s">
        <v>413</v>
      </c>
      <c r="H593" s="91">
        <v>1723634</v>
      </c>
      <c r="I593" s="477">
        <v>50</v>
      </c>
      <c r="J593" s="478" t="s">
        <v>420</v>
      </c>
      <c r="K593" s="478" t="s">
        <v>416</v>
      </c>
      <c r="L593" s="479">
        <v>41</v>
      </c>
      <c r="M593" s="480"/>
      <c r="N593" s="481">
        <v>1.81</v>
      </c>
      <c r="O593" s="479">
        <v>0.2</v>
      </c>
      <c r="P593" s="482">
        <v>113.76</v>
      </c>
      <c r="Q593" s="479">
        <v>12.4</v>
      </c>
      <c r="R593" s="481">
        <v>9.16</v>
      </c>
      <c r="S593" s="481">
        <v>0.86</v>
      </c>
      <c r="T593" s="480"/>
      <c r="U593" s="483">
        <v>2287229</v>
      </c>
      <c r="V593" s="483">
        <v>11581612</v>
      </c>
      <c r="W593" s="91">
        <v>1264771</v>
      </c>
      <c r="X593" s="91">
        <v>101805</v>
      </c>
      <c r="Y593" s="91">
        <v>13444516</v>
      </c>
      <c r="Z593" s="91">
        <v>1979490</v>
      </c>
    </row>
    <row r="594" spans="1:26" ht="12.75" x14ac:dyDescent="0.2">
      <c r="A594" s="474"/>
      <c r="B594" s="474"/>
      <c r="C594" s="475"/>
      <c r="D594" s="475"/>
      <c r="E594" s="475"/>
      <c r="F594" s="474"/>
      <c r="G594" s="475"/>
      <c r="H594" s="479"/>
      <c r="I594" s="477"/>
      <c r="J594" s="478"/>
      <c r="K594" s="478"/>
      <c r="L594" s="479"/>
      <c r="M594" s="480"/>
      <c r="N594" s="481"/>
      <c r="O594" s="479"/>
      <c r="P594" s="482"/>
      <c r="Q594" s="479"/>
      <c r="R594" s="481"/>
      <c r="S594" s="481"/>
      <c r="T594" s="480"/>
      <c r="U594" s="483"/>
      <c r="V594" s="483"/>
      <c r="W594" s="91"/>
      <c r="X594" s="91"/>
      <c r="Y594" s="479"/>
      <c r="Z594" s="91"/>
    </row>
    <row r="595" spans="1:26" ht="12.75" x14ac:dyDescent="0.2">
      <c r="A595" s="474" t="s">
        <v>1212</v>
      </c>
      <c r="B595" s="474" t="s">
        <v>1213</v>
      </c>
      <c r="C595" s="475" t="s">
        <v>411</v>
      </c>
      <c r="D595" s="475" t="s">
        <v>1214</v>
      </c>
      <c r="E595" s="475" t="s">
        <v>1215</v>
      </c>
      <c r="F595" s="474" t="s">
        <v>427</v>
      </c>
      <c r="G595" s="475" t="s">
        <v>864</v>
      </c>
      <c r="H595" s="479">
        <v>0</v>
      </c>
      <c r="I595" s="477">
        <v>8</v>
      </c>
      <c r="J595" s="478" t="s">
        <v>420</v>
      </c>
      <c r="K595" s="478" t="s">
        <v>419</v>
      </c>
      <c r="L595" s="479">
        <v>8</v>
      </c>
      <c r="M595" s="480"/>
      <c r="N595" s="481">
        <v>3</v>
      </c>
      <c r="O595" s="479">
        <v>0.1</v>
      </c>
      <c r="P595" s="482">
        <v>103.33</v>
      </c>
      <c r="Q595" s="479">
        <v>3.5</v>
      </c>
      <c r="R595" s="481">
        <v>29.51</v>
      </c>
      <c r="S595" s="481">
        <v>0</v>
      </c>
      <c r="T595" s="480"/>
      <c r="U595" s="483">
        <v>165533</v>
      </c>
      <c r="V595" s="483">
        <v>1626144</v>
      </c>
      <c r="W595" s="91">
        <v>55104</v>
      </c>
      <c r="X595" s="91">
        <v>15738</v>
      </c>
      <c r="Y595" s="479">
        <v>0</v>
      </c>
      <c r="Z595" s="91">
        <v>431845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EFFFE"/>
    <outlinePr summaryBelow="0" summaryRight="0"/>
  </sheetPr>
  <dimension ref="A1:Z474"/>
  <sheetViews>
    <sheetView workbookViewId="0"/>
  </sheetViews>
  <sheetFormatPr defaultColWidth="14.42578125" defaultRowHeight="15.75" customHeight="1" x14ac:dyDescent="0.2"/>
  <cols>
    <col min="1" max="1" width="41.140625" customWidth="1"/>
    <col min="2" max="2" width="15.28515625" customWidth="1"/>
    <col min="3" max="3" width="9.85546875" customWidth="1"/>
    <col min="4" max="4" width="12.42578125" customWidth="1"/>
    <col min="5" max="5" width="11.28515625" customWidth="1"/>
    <col min="6" max="6" width="26.42578125" customWidth="1"/>
    <col min="7" max="7" width="18.5703125" customWidth="1"/>
    <col min="8" max="8" width="19" customWidth="1"/>
    <col min="9" max="9" width="17.140625" customWidth="1"/>
    <col min="10" max="10" width="17" customWidth="1"/>
    <col min="11" max="11" width="11.5703125" customWidth="1"/>
    <col min="12" max="12" width="13.7109375" customWidth="1"/>
    <col min="13" max="19" width="26.42578125" customWidth="1"/>
  </cols>
  <sheetData>
    <row r="1" spans="1:26" ht="15.75" customHeight="1" x14ac:dyDescent="0.35">
      <c r="A1" s="733" t="s">
        <v>1216</v>
      </c>
      <c r="B1" s="723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70"/>
      <c r="U1" s="470"/>
      <c r="V1" s="470"/>
      <c r="W1" s="470"/>
      <c r="X1" s="470"/>
      <c r="Y1" s="470"/>
      <c r="Z1" s="470"/>
    </row>
    <row r="2" spans="1:26" x14ac:dyDescent="0.2">
      <c r="A2" s="471" t="s">
        <v>370</v>
      </c>
      <c r="B2" s="471" t="s">
        <v>371</v>
      </c>
      <c r="C2" s="472" t="s">
        <v>48</v>
      </c>
      <c r="D2" s="472" t="s">
        <v>372</v>
      </c>
      <c r="E2" s="472" t="s">
        <v>373</v>
      </c>
      <c r="F2" s="473" t="s">
        <v>374</v>
      </c>
      <c r="G2" s="473" t="s">
        <v>375</v>
      </c>
      <c r="H2" s="472" t="s">
        <v>855</v>
      </c>
      <c r="I2" s="473" t="s">
        <v>377</v>
      </c>
      <c r="J2" s="472" t="s">
        <v>378</v>
      </c>
      <c r="K2" s="472" t="s">
        <v>379</v>
      </c>
      <c r="L2" s="473" t="s">
        <v>380</v>
      </c>
      <c r="M2" s="473" t="s">
        <v>381</v>
      </c>
      <c r="N2" s="473" t="s">
        <v>382</v>
      </c>
      <c r="O2" s="473" t="s">
        <v>383</v>
      </c>
      <c r="P2" s="473" t="s">
        <v>856</v>
      </c>
      <c r="Q2" s="473" t="s">
        <v>385</v>
      </c>
      <c r="R2" s="473" t="s">
        <v>386</v>
      </c>
      <c r="S2" s="473" t="s">
        <v>387</v>
      </c>
      <c r="T2" s="473" t="s">
        <v>388</v>
      </c>
      <c r="U2" s="473" t="s">
        <v>389</v>
      </c>
      <c r="V2" s="473" t="s">
        <v>390</v>
      </c>
      <c r="W2" s="473" t="s">
        <v>391</v>
      </c>
      <c r="X2" s="473" t="s">
        <v>392</v>
      </c>
      <c r="Y2" s="473" t="s">
        <v>393</v>
      </c>
      <c r="Z2" s="473" t="s">
        <v>394</v>
      </c>
    </row>
    <row r="3" spans="1:26" x14ac:dyDescent="0.2">
      <c r="A3" s="474" t="s">
        <v>858</v>
      </c>
      <c r="B3" s="474" t="s">
        <v>860</v>
      </c>
      <c r="C3" s="475" t="s">
        <v>411</v>
      </c>
      <c r="D3" s="475" t="s">
        <v>862</v>
      </c>
      <c r="E3" s="475" t="s">
        <v>863</v>
      </c>
      <c r="F3" s="474" t="s">
        <v>427</v>
      </c>
      <c r="G3" s="475" t="s">
        <v>864</v>
      </c>
      <c r="H3" s="479">
        <v>0</v>
      </c>
      <c r="I3" s="477">
        <v>3</v>
      </c>
      <c r="J3" s="478" t="s">
        <v>420</v>
      </c>
      <c r="K3" s="478" t="s">
        <v>419</v>
      </c>
      <c r="L3" s="479">
        <v>2</v>
      </c>
      <c r="M3" s="480"/>
      <c r="N3" s="481">
        <v>16.39</v>
      </c>
      <c r="O3" s="479">
        <v>0.24</v>
      </c>
      <c r="P3" s="482">
        <v>80.260000000000005</v>
      </c>
      <c r="Q3" s="479">
        <v>1.2</v>
      </c>
      <c r="R3" s="481">
        <v>67.69</v>
      </c>
      <c r="S3" s="480"/>
      <c r="T3" s="480"/>
      <c r="U3" s="483">
        <v>58709</v>
      </c>
      <c r="V3" s="483">
        <v>242547</v>
      </c>
      <c r="W3" s="91">
        <v>3583</v>
      </c>
      <c r="X3" s="91">
        <v>3022</v>
      </c>
      <c r="Y3" s="479">
        <v>0</v>
      </c>
      <c r="Z3" s="91">
        <v>106570</v>
      </c>
    </row>
    <row r="4" spans="1:26" x14ac:dyDescent="0.2">
      <c r="A4" s="474" t="s">
        <v>858</v>
      </c>
      <c r="B4" s="474" t="s">
        <v>860</v>
      </c>
      <c r="C4" s="475" t="s">
        <v>411</v>
      </c>
      <c r="D4" s="475" t="s">
        <v>862</v>
      </c>
      <c r="E4" s="475" t="s">
        <v>863</v>
      </c>
      <c r="F4" s="474" t="s">
        <v>427</v>
      </c>
      <c r="G4" s="475" t="s">
        <v>864</v>
      </c>
      <c r="H4" s="479">
        <v>0</v>
      </c>
      <c r="I4" s="477">
        <v>3</v>
      </c>
      <c r="J4" s="478" t="s">
        <v>415</v>
      </c>
      <c r="K4" s="478" t="s">
        <v>419</v>
      </c>
      <c r="L4" s="479">
        <v>1</v>
      </c>
      <c r="M4" s="480"/>
      <c r="N4" s="481">
        <v>1.75</v>
      </c>
      <c r="O4" s="479">
        <v>0.21</v>
      </c>
      <c r="P4" s="482">
        <v>25.57</v>
      </c>
      <c r="Q4" s="479">
        <v>3</v>
      </c>
      <c r="R4" s="481">
        <v>8.39</v>
      </c>
      <c r="S4" s="480"/>
      <c r="T4" s="480"/>
      <c r="U4" s="483">
        <v>10781</v>
      </c>
      <c r="V4" s="483">
        <v>51657</v>
      </c>
      <c r="W4" s="91">
        <v>6159</v>
      </c>
      <c r="X4" s="91">
        <v>2020</v>
      </c>
      <c r="Y4" s="479">
        <v>0</v>
      </c>
      <c r="Z4" s="91">
        <v>22697</v>
      </c>
    </row>
    <row r="5" spans="1:26" x14ac:dyDescent="0.2">
      <c r="A5" s="474"/>
      <c r="B5" s="474"/>
      <c r="C5" s="475"/>
      <c r="D5" s="475"/>
      <c r="E5" s="475"/>
      <c r="F5" s="474"/>
      <c r="G5" s="475"/>
      <c r="H5" s="91"/>
      <c r="I5" s="477"/>
      <c r="J5" s="478"/>
      <c r="K5" s="478"/>
      <c r="L5" s="479"/>
      <c r="M5" s="480"/>
      <c r="N5" s="481"/>
      <c r="O5" s="479"/>
      <c r="P5" s="482"/>
      <c r="Q5" s="479"/>
      <c r="R5" s="481"/>
      <c r="S5" s="481"/>
      <c r="T5" s="480"/>
      <c r="U5" s="483"/>
      <c r="V5" s="483"/>
      <c r="W5" s="91"/>
      <c r="X5" s="91"/>
      <c r="Y5" s="91"/>
      <c r="Z5" s="91"/>
    </row>
    <row r="6" spans="1:26" x14ac:dyDescent="0.2">
      <c r="A6" s="474" t="s">
        <v>660</v>
      </c>
      <c r="B6" s="474" t="s">
        <v>661</v>
      </c>
      <c r="C6" s="475" t="s">
        <v>411</v>
      </c>
      <c r="D6" s="475">
        <v>9211</v>
      </c>
      <c r="E6" s="475">
        <v>90211</v>
      </c>
      <c r="F6" s="474" t="s">
        <v>486</v>
      </c>
      <c r="G6" s="475" t="s">
        <v>413</v>
      </c>
      <c r="H6" s="91">
        <v>12150996</v>
      </c>
      <c r="I6" s="477">
        <v>63</v>
      </c>
      <c r="J6" s="478" t="s">
        <v>420</v>
      </c>
      <c r="K6" s="478" t="s">
        <v>416</v>
      </c>
      <c r="L6" s="479">
        <v>63</v>
      </c>
      <c r="M6" s="480"/>
      <c r="N6" s="481">
        <v>0.68</v>
      </c>
      <c r="O6" s="479">
        <v>0.46</v>
      </c>
      <c r="P6" s="482">
        <v>55.54</v>
      </c>
      <c r="Q6" s="479">
        <v>37.799999999999997</v>
      </c>
      <c r="R6" s="481">
        <v>1.47</v>
      </c>
      <c r="S6" s="481">
        <v>0.74</v>
      </c>
      <c r="T6" s="480"/>
      <c r="U6" s="483">
        <v>6059932</v>
      </c>
      <c r="V6" s="483">
        <v>13088528</v>
      </c>
      <c r="W6" s="91">
        <v>8915038</v>
      </c>
      <c r="X6" s="91">
        <v>235676</v>
      </c>
      <c r="Y6" s="91">
        <v>17660535</v>
      </c>
      <c r="Z6" s="91">
        <v>1469329</v>
      </c>
    </row>
    <row r="7" spans="1:26" x14ac:dyDescent="0.2">
      <c r="A7" s="474"/>
      <c r="B7" s="474"/>
      <c r="C7" s="475"/>
      <c r="D7" s="475"/>
      <c r="E7" s="475"/>
      <c r="F7" s="474"/>
      <c r="G7" s="475"/>
      <c r="H7" s="91"/>
      <c r="I7" s="479"/>
      <c r="J7" s="478"/>
      <c r="K7" s="478"/>
      <c r="L7" s="479"/>
      <c r="M7" s="480"/>
      <c r="N7" s="481"/>
      <c r="O7" s="479"/>
      <c r="P7" s="481"/>
      <c r="Q7" s="479"/>
      <c r="R7" s="481"/>
      <c r="S7" s="481"/>
      <c r="T7" s="480"/>
      <c r="U7" s="483"/>
      <c r="V7" s="483"/>
      <c r="W7" s="91"/>
      <c r="X7" s="91"/>
      <c r="Y7" s="91"/>
      <c r="Z7" s="91"/>
    </row>
    <row r="8" spans="1:26" x14ac:dyDescent="0.2">
      <c r="A8" s="474" t="s">
        <v>866</v>
      </c>
      <c r="B8" s="474" t="s">
        <v>867</v>
      </c>
      <c r="C8" s="475" t="s">
        <v>411</v>
      </c>
      <c r="D8" s="475">
        <v>9162</v>
      </c>
      <c r="E8" s="475">
        <v>90162</v>
      </c>
      <c r="F8" s="474" t="s">
        <v>412</v>
      </c>
      <c r="G8" s="475" t="s">
        <v>413</v>
      </c>
      <c r="H8" s="91">
        <v>277634</v>
      </c>
      <c r="I8" s="479">
        <v>73</v>
      </c>
      <c r="J8" s="478" t="s">
        <v>420</v>
      </c>
      <c r="K8" s="478" t="s">
        <v>416</v>
      </c>
      <c r="L8" s="479">
        <v>52</v>
      </c>
      <c r="M8" s="480"/>
      <c r="N8" s="481">
        <v>0.99</v>
      </c>
      <c r="O8" s="479">
        <v>0.18</v>
      </c>
      <c r="P8" s="481">
        <v>106.36</v>
      </c>
      <c r="Q8" s="479">
        <v>19.2</v>
      </c>
      <c r="R8" s="481">
        <v>5.54</v>
      </c>
      <c r="S8" s="481">
        <v>0.78</v>
      </c>
      <c r="T8" s="480"/>
      <c r="U8" s="483">
        <v>2782688</v>
      </c>
      <c r="V8" s="483">
        <v>15535460</v>
      </c>
      <c r="W8" s="91">
        <v>2806028</v>
      </c>
      <c r="X8" s="91">
        <v>146063</v>
      </c>
      <c r="Y8" s="91">
        <v>19997041</v>
      </c>
      <c r="Z8" s="91">
        <v>2038867</v>
      </c>
    </row>
    <row r="9" spans="1:26" x14ac:dyDescent="0.2">
      <c r="A9" s="474" t="s">
        <v>866</v>
      </c>
      <c r="B9" s="474" t="s">
        <v>867</v>
      </c>
      <c r="C9" s="475" t="s">
        <v>411</v>
      </c>
      <c r="D9" s="475">
        <v>9162</v>
      </c>
      <c r="E9" s="475">
        <v>90162</v>
      </c>
      <c r="F9" s="474" t="s">
        <v>412</v>
      </c>
      <c r="G9" s="475" t="s">
        <v>413</v>
      </c>
      <c r="H9" s="91">
        <v>277634</v>
      </c>
      <c r="I9" s="479">
        <v>73</v>
      </c>
      <c r="J9" s="478" t="s">
        <v>415</v>
      </c>
      <c r="K9" s="478" t="s">
        <v>416</v>
      </c>
      <c r="L9" s="479">
        <v>21</v>
      </c>
      <c r="M9" s="480"/>
      <c r="N9" s="481">
        <v>3.47</v>
      </c>
      <c r="O9" s="479">
        <v>0.1</v>
      </c>
      <c r="P9" s="481">
        <v>69.81</v>
      </c>
      <c r="Q9" s="479">
        <v>2</v>
      </c>
      <c r="R9" s="481">
        <v>34.18</v>
      </c>
      <c r="S9" s="481">
        <v>6.05</v>
      </c>
      <c r="T9" s="480"/>
      <c r="U9" s="483">
        <v>464002</v>
      </c>
      <c r="V9" s="483">
        <v>4571604</v>
      </c>
      <c r="W9" s="91">
        <v>133769</v>
      </c>
      <c r="X9" s="91">
        <v>65485</v>
      </c>
      <c r="Y9" s="91">
        <v>756200</v>
      </c>
      <c r="Z9" s="91">
        <v>796820</v>
      </c>
    </row>
    <row r="10" spans="1:26" x14ac:dyDescent="0.2">
      <c r="A10" s="474"/>
      <c r="B10" s="474"/>
      <c r="C10" s="475"/>
      <c r="D10" s="475"/>
      <c r="E10" s="475"/>
      <c r="F10" s="474"/>
      <c r="G10" s="475"/>
      <c r="H10" s="91"/>
      <c r="I10" s="479"/>
      <c r="J10" s="478"/>
      <c r="K10" s="478"/>
      <c r="L10" s="479"/>
      <c r="M10" s="480"/>
      <c r="N10" s="481"/>
      <c r="O10" s="479"/>
      <c r="P10" s="481"/>
      <c r="Q10" s="479"/>
      <c r="R10" s="481"/>
      <c r="S10" s="481"/>
      <c r="T10" s="480"/>
      <c r="U10" s="483"/>
      <c r="V10" s="483"/>
      <c r="W10" s="91"/>
      <c r="X10" s="91"/>
      <c r="Y10" s="91"/>
      <c r="Z10" s="91"/>
    </row>
    <row r="11" spans="1:26" x14ac:dyDescent="0.2">
      <c r="A11" s="474" t="s">
        <v>575</v>
      </c>
      <c r="B11" s="474" t="s">
        <v>576</v>
      </c>
      <c r="C11" s="475" t="s">
        <v>411</v>
      </c>
      <c r="D11" s="475">
        <v>9044</v>
      </c>
      <c r="E11" s="475">
        <v>90044</v>
      </c>
      <c r="F11" s="474" t="s">
        <v>427</v>
      </c>
      <c r="G11" s="475" t="s">
        <v>413</v>
      </c>
      <c r="H11" s="91">
        <v>12150996</v>
      </c>
      <c r="I11" s="479">
        <v>16</v>
      </c>
      <c r="J11" s="478" t="s">
        <v>415</v>
      </c>
      <c r="K11" s="478" t="s">
        <v>416</v>
      </c>
      <c r="L11" s="479">
        <v>16</v>
      </c>
      <c r="M11" s="480"/>
      <c r="N11" s="481">
        <v>0.68</v>
      </c>
      <c r="O11" s="479">
        <v>0.05</v>
      </c>
      <c r="P11" s="481">
        <v>70.489999999999995</v>
      </c>
      <c r="Q11" s="479">
        <v>4.8</v>
      </c>
      <c r="R11" s="481">
        <v>14.8</v>
      </c>
      <c r="S11" s="481">
        <v>4.17</v>
      </c>
      <c r="T11" s="480"/>
      <c r="U11" s="483">
        <v>76484</v>
      </c>
      <c r="V11" s="483">
        <v>1663188</v>
      </c>
      <c r="W11" s="91">
        <v>112398</v>
      </c>
      <c r="X11" s="91">
        <v>23595</v>
      </c>
      <c r="Y11" s="91">
        <v>398555</v>
      </c>
      <c r="Z11" s="91">
        <v>213993</v>
      </c>
    </row>
    <row r="12" spans="1:26" x14ac:dyDescent="0.2">
      <c r="A12" s="474"/>
      <c r="B12" s="474"/>
      <c r="C12" s="475"/>
      <c r="D12" s="475"/>
      <c r="E12" s="475"/>
      <c r="F12" s="474"/>
      <c r="G12" s="475"/>
      <c r="H12" s="479"/>
      <c r="I12" s="479"/>
      <c r="J12" s="478"/>
      <c r="K12" s="478"/>
      <c r="L12" s="479"/>
      <c r="M12" s="480"/>
      <c r="N12" s="481"/>
      <c r="O12" s="479"/>
      <c r="P12" s="481"/>
      <c r="Q12" s="479"/>
      <c r="R12" s="481"/>
      <c r="S12" s="480"/>
      <c r="T12" s="480"/>
      <c r="U12" s="483"/>
      <c r="V12" s="483"/>
      <c r="W12" s="91"/>
      <c r="X12" s="91"/>
      <c r="Y12" s="479"/>
      <c r="Z12" s="91"/>
    </row>
    <row r="13" spans="1:26" x14ac:dyDescent="0.2">
      <c r="A13" s="474" t="s">
        <v>869</v>
      </c>
      <c r="B13" s="474" t="s">
        <v>870</v>
      </c>
      <c r="C13" s="475" t="s">
        <v>411</v>
      </c>
      <c r="D13" s="475" t="s">
        <v>871</v>
      </c>
      <c r="E13" s="475" t="s">
        <v>872</v>
      </c>
      <c r="F13" s="474" t="s">
        <v>427</v>
      </c>
      <c r="G13" s="475" t="s">
        <v>864</v>
      </c>
      <c r="H13" s="479">
        <v>0</v>
      </c>
      <c r="I13" s="479">
        <v>2</v>
      </c>
      <c r="J13" s="478" t="s">
        <v>420</v>
      </c>
      <c r="K13" s="478" t="s">
        <v>419</v>
      </c>
      <c r="L13" s="479">
        <v>2</v>
      </c>
      <c r="M13" s="480"/>
      <c r="N13" s="481">
        <v>0.92</v>
      </c>
      <c r="O13" s="479">
        <v>0.33</v>
      </c>
      <c r="P13" s="481">
        <v>86.11</v>
      </c>
      <c r="Q13" s="479">
        <v>31.3</v>
      </c>
      <c r="R13" s="481">
        <v>2.76</v>
      </c>
      <c r="S13" s="480"/>
      <c r="T13" s="480"/>
      <c r="U13" s="483">
        <v>223417</v>
      </c>
      <c r="V13" s="483">
        <v>670658</v>
      </c>
      <c r="W13" s="91">
        <v>243433</v>
      </c>
      <c r="X13" s="91">
        <v>7788</v>
      </c>
      <c r="Y13" s="479">
        <v>0</v>
      </c>
      <c r="Z13" s="91">
        <v>97223</v>
      </c>
    </row>
    <row r="14" spans="1:26" x14ac:dyDescent="0.2">
      <c r="A14" s="474"/>
      <c r="B14" s="474"/>
      <c r="C14" s="475"/>
      <c r="D14" s="475"/>
      <c r="E14" s="475"/>
      <c r="F14" s="474"/>
      <c r="G14" s="475"/>
      <c r="H14" s="479"/>
      <c r="I14" s="479"/>
      <c r="J14" s="478"/>
      <c r="K14" s="478"/>
      <c r="L14" s="479"/>
      <c r="M14" s="480"/>
      <c r="N14" s="481"/>
      <c r="O14" s="479"/>
      <c r="P14" s="481"/>
      <c r="Q14" s="479"/>
      <c r="R14" s="481"/>
      <c r="S14" s="480"/>
      <c r="T14" s="480"/>
      <c r="U14" s="483"/>
      <c r="V14" s="483"/>
      <c r="W14" s="91"/>
      <c r="X14" s="91"/>
      <c r="Y14" s="479"/>
      <c r="Z14" s="91"/>
    </row>
    <row r="15" spans="1:26" x14ac:dyDescent="0.2">
      <c r="A15" s="474" t="s">
        <v>873</v>
      </c>
      <c r="B15" s="474" t="s">
        <v>874</v>
      </c>
      <c r="C15" s="475" t="s">
        <v>411</v>
      </c>
      <c r="D15" s="475" t="s">
        <v>875</v>
      </c>
      <c r="E15" s="475" t="s">
        <v>876</v>
      </c>
      <c r="F15" s="474" t="s">
        <v>427</v>
      </c>
      <c r="G15" s="475" t="s">
        <v>864</v>
      </c>
      <c r="H15" s="479">
        <v>0</v>
      </c>
      <c r="I15" s="479">
        <v>6</v>
      </c>
      <c r="J15" s="478" t="s">
        <v>420</v>
      </c>
      <c r="K15" s="478" t="s">
        <v>419</v>
      </c>
      <c r="L15" s="479">
        <v>5</v>
      </c>
      <c r="M15" s="480"/>
      <c r="N15" s="481">
        <v>1.03</v>
      </c>
      <c r="O15" s="479">
        <v>0.13</v>
      </c>
      <c r="P15" s="481">
        <v>73.37</v>
      </c>
      <c r="Q15" s="479">
        <v>9.4</v>
      </c>
      <c r="R15" s="481">
        <v>7.83</v>
      </c>
      <c r="S15" s="480"/>
      <c r="T15" s="480"/>
      <c r="U15" s="483">
        <v>71610</v>
      </c>
      <c r="V15" s="483">
        <v>542747</v>
      </c>
      <c r="W15" s="91">
        <v>69273</v>
      </c>
      <c r="X15" s="91">
        <v>7397</v>
      </c>
      <c r="Y15" s="479">
        <v>0</v>
      </c>
      <c r="Z15" s="91">
        <v>144442</v>
      </c>
    </row>
    <row r="16" spans="1:26" x14ac:dyDescent="0.2">
      <c r="A16" s="474" t="s">
        <v>873</v>
      </c>
      <c r="B16" s="474" t="s">
        <v>874</v>
      </c>
      <c r="C16" s="475" t="s">
        <v>411</v>
      </c>
      <c r="D16" s="475" t="s">
        <v>875</v>
      </c>
      <c r="E16" s="475" t="s">
        <v>876</v>
      </c>
      <c r="F16" s="474" t="s">
        <v>427</v>
      </c>
      <c r="G16" s="475" t="s">
        <v>864</v>
      </c>
      <c r="H16" s="479">
        <v>0</v>
      </c>
      <c r="I16" s="477">
        <v>6</v>
      </c>
      <c r="J16" s="478" t="s">
        <v>415</v>
      </c>
      <c r="K16" s="478" t="s">
        <v>419</v>
      </c>
      <c r="L16" s="479">
        <v>1</v>
      </c>
      <c r="M16" s="480"/>
      <c r="N16" s="481">
        <v>0.75</v>
      </c>
      <c r="O16" s="479">
        <v>0.13</v>
      </c>
      <c r="P16" s="482">
        <v>27.13</v>
      </c>
      <c r="Q16" s="479">
        <v>4.8</v>
      </c>
      <c r="R16" s="481">
        <v>5.69</v>
      </c>
      <c r="S16" s="480"/>
      <c r="T16" s="480"/>
      <c r="U16" s="483">
        <v>6710</v>
      </c>
      <c r="V16" s="483">
        <v>50873</v>
      </c>
      <c r="W16" s="91">
        <v>8944</v>
      </c>
      <c r="X16" s="91">
        <v>1875</v>
      </c>
      <c r="Y16" s="479">
        <v>0</v>
      </c>
      <c r="Z16" s="91">
        <v>14400</v>
      </c>
    </row>
    <row r="17" spans="1:26" x14ac:dyDescent="0.2">
      <c r="A17" s="474"/>
      <c r="B17" s="474"/>
      <c r="C17" s="475"/>
      <c r="D17" s="475"/>
      <c r="E17" s="475"/>
      <c r="F17" s="474"/>
      <c r="G17" s="475"/>
      <c r="H17" s="91"/>
      <c r="I17" s="479"/>
      <c r="J17" s="478"/>
      <c r="K17" s="478"/>
      <c r="L17" s="479"/>
      <c r="M17" s="480"/>
      <c r="N17" s="481"/>
      <c r="O17" s="479"/>
      <c r="P17" s="482"/>
      <c r="Q17" s="479"/>
      <c r="R17" s="481"/>
      <c r="S17" s="480"/>
      <c r="T17" s="480"/>
      <c r="U17" s="483"/>
      <c r="V17" s="483"/>
      <c r="W17" s="91"/>
      <c r="X17" s="91"/>
      <c r="Y17" s="479"/>
      <c r="Z17" s="91"/>
    </row>
    <row r="18" spans="1:26" x14ac:dyDescent="0.2">
      <c r="A18" s="474" t="s">
        <v>1217</v>
      </c>
      <c r="B18" s="474" t="s">
        <v>878</v>
      </c>
      <c r="C18" s="475" t="s">
        <v>411</v>
      </c>
      <c r="D18" s="475">
        <v>9194</v>
      </c>
      <c r="E18" s="475">
        <v>90194</v>
      </c>
      <c r="F18" s="474" t="s">
        <v>427</v>
      </c>
      <c r="G18" s="475" t="s">
        <v>428</v>
      </c>
      <c r="H18" s="91">
        <v>65088</v>
      </c>
      <c r="I18" s="479">
        <v>3</v>
      </c>
      <c r="J18" s="478" t="s">
        <v>415</v>
      </c>
      <c r="K18" s="478" t="s">
        <v>416</v>
      </c>
      <c r="L18" s="479">
        <v>3</v>
      </c>
      <c r="M18" s="480"/>
      <c r="N18" s="481">
        <v>3.39</v>
      </c>
      <c r="O18" s="479">
        <v>0.15</v>
      </c>
      <c r="P18" s="482">
        <v>76.87</v>
      </c>
      <c r="Q18" s="479">
        <v>3.4</v>
      </c>
      <c r="R18" s="481">
        <v>22.38</v>
      </c>
      <c r="S18" s="480"/>
      <c r="T18" s="480"/>
      <c r="U18" s="483">
        <v>53179</v>
      </c>
      <c r="V18" s="483">
        <v>351522</v>
      </c>
      <c r="W18" s="91">
        <v>15708</v>
      </c>
      <c r="X18" s="91">
        <v>4573</v>
      </c>
      <c r="Y18" s="479">
        <v>0</v>
      </c>
      <c r="Z18" s="91">
        <v>53653</v>
      </c>
    </row>
    <row r="19" spans="1:26" x14ac:dyDescent="0.2">
      <c r="A19" s="474"/>
      <c r="B19" s="474"/>
      <c r="C19" s="475"/>
      <c r="D19" s="475"/>
      <c r="E19" s="475"/>
      <c r="F19" s="474"/>
      <c r="G19" s="475"/>
      <c r="H19" s="91"/>
      <c r="I19" s="477"/>
      <c r="J19" s="478"/>
      <c r="K19" s="478"/>
      <c r="L19" s="479"/>
      <c r="M19" s="480"/>
      <c r="N19" s="481"/>
      <c r="O19" s="479"/>
      <c r="P19" s="482"/>
      <c r="Q19" s="479"/>
      <c r="R19" s="481"/>
      <c r="S19" s="481"/>
      <c r="T19" s="480"/>
      <c r="U19" s="483"/>
      <c r="V19" s="483"/>
      <c r="W19" s="91"/>
      <c r="X19" s="91"/>
      <c r="Y19" s="91"/>
      <c r="Z19" s="91"/>
    </row>
    <row r="20" spans="1:26" x14ac:dyDescent="0.2">
      <c r="A20" s="474" t="s">
        <v>1218</v>
      </c>
      <c r="B20" s="474" t="s">
        <v>880</v>
      </c>
      <c r="C20" s="475" t="s">
        <v>411</v>
      </c>
      <c r="D20" s="475">
        <v>9196</v>
      </c>
      <c r="E20" s="475">
        <v>90196</v>
      </c>
      <c r="F20" s="474" t="s">
        <v>427</v>
      </c>
      <c r="G20" s="475" t="s">
        <v>413</v>
      </c>
      <c r="H20" s="91">
        <v>1723634</v>
      </c>
      <c r="I20" s="477">
        <v>39</v>
      </c>
      <c r="J20" s="478" t="s">
        <v>420</v>
      </c>
      <c r="K20" s="478" t="s">
        <v>419</v>
      </c>
      <c r="L20" s="479">
        <v>16</v>
      </c>
      <c r="M20" s="480"/>
      <c r="N20" s="481">
        <v>1</v>
      </c>
      <c r="O20" s="479">
        <v>0.09</v>
      </c>
      <c r="P20" s="482">
        <v>144.16</v>
      </c>
      <c r="Q20" s="479">
        <v>12.9</v>
      </c>
      <c r="R20" s="481">
        <v>11.22</v>
      </c>
      <c r="S20" s="481">
        <v>1.34</v>
      </c>
      <c r="T20" s="480"/>
      <c r="U20" s="483">
        <v>636169</v>
      </c>
      <c r="V20" s="483">
        <v>7122517</v>
      </c>
      <c r="W20" s="91">
        <v>634895</v>
      </c>
      <c r="X20" s="91">
        <v>49407</v>
      </c>
      <c r="Y20" s="91">
        <v>5327048</v>
      </c>
      <c r="Z20" s="91">
        <v>1056480</v>
      </c>
    </row>
    <row r="21" spans="1:26" x14ac:dyDescent="0.2">
      <c r="A21" s="474" t="s">
        <v>1218</v>
      </c>
      <c r="B21" s="474" t="s">
        <v>880</v>
      </c>
      <c r="C21" s="475" t="s">
        <v>411</v>
      </c>
      <c r="D21" s="475">
        <v>9196</v>
      </c>
      <c r="E21" s="475">
        <v>90196</v>
      </c>
      <c r="F21" s="474" t="s">
        <v>427</v>
      </c>
      <c r="G21" s="475" t="s">
        <v>413</v>
      </c>
      <c r="H21" s="91">
        <v>1723634</v>
      </c>
      <c r="I21" s="477">
        <v>39</v>
      </c>
      <c r="J21" s="478" t="s">
        <v>438</v>
      </c>
      <c r="K21" s="478" t="s">
        <v>416</v>
      </c>
      <c r="L21" s="479">
        <v>10</v>
      </c>
      <c r="M21" s="480"/>
      <c r="N21" s="481">
        <v>2.52</v>
      </c>
      <c r="O21" s="479">
        <v>0.49</v>
      </c>
      <c r="P21" s="482">
        <v>28.42</v>
      </c>
      <c r="Q21" s="479">
        <v>5.5</v>
      </c>
      <c r="R21" s="481">
        <v>5.17</v>
      </c>
      <c r="S21" s="481">
        <v>0.13</v>
      </c>
      <c r="T21" s="480"/>
      <c r="U21" s="483">
        <v>80200</v>
      </c>
      <c r="V21" s="483">
        <v>164385</v>
      </c>
      <c r="W21" s="91">
        <v>31811</v>
      </c>
      <c r="X21" s="91">
        <v>5785</v>
      </c>
      <c r="Y21" s="91">
        <v>1264169</v>
      </c>
      <c r="Z21" s="91">
        <v>241718</v>
      </c>
    </row>
    <row r="22" spans="1:26" x14ac:dyDescent="0.2">
      <c r="A22" s="474" t="s">
        <v>1218</v>
      </c>
      <c r="B22" s="474" t="s">
        <v>880</v>
      </c>
      <c r="C22" s="475" t="s">
        <v>411</v>
      </c>
      <c r="D22" s="475">
        <v>9196</v>
      </c>
      <c r="E22" s="475">
        <v>90196</v>
      </c>
      <c r="F22" s="474" t="s">
        <v>427</v>
      </c>
      <c r="G22" s="475" t="s">
        <v>413</v>
      </c>
      <c r="H22" s="91">
        <v>1723634</v>
      </c>
      <c r="I22" s="479">
        <v>39</v>
      </c>
      <c r="J22" s="478" t="s">
        <v>415</v>
      </c>
      <c r="K22" s="478" t="s">
        <v>416</v>
      </c>
      <c r="L22" s="479">
        <v>7</v>
      </c>
      <c r="M22" s="480"/>
      <c r="N22" s="481">
        <v>0.87</v>
      </c>
      <c r="O22" s="479">
        <v>0.03</v>
      </c>
      <c r="P22" s="481">
        <v>58.41</v>
      </c>
      <c r="Q22" s="479">
        <v>1.9</v>
      </c>
      <c r="R22" s="481">
        <v>30.68</v>
      </c>
      <c r="S22" s="481">
        <v>8.02</v>
      </c>
      <c r="T22" s="480"/>
      <c r="U22" s="483">
        <v>20291</v>
      </c>
      <c r="V22" s="483">
        <v>714365</v>
      </c>
      <c r="W22" s="91">
        <v>23285</v>
      </c>
      <c r="X22" s="91">
        <v>12230</v>
      </c>
      <c r="Y22" s="91">
        <v>89021</v>
      </c>
      <c r="Z22" s="91">
        <v>104671</v>
      </c>
    </row>
    <row r="23" spans="1:26" ht="12.75" x14ac:dyDescent="0.2">
      <c r="A23" s="474" t="s">
        <v>1218</v>
      </c>
      <c r="B23" s="474" t="s">
        <v>880</v>
      </c>
      <c r="C23" s="475" t="s">
        <v>411</v>
      </c>
      <c r="D23" s="475">
        <v>9196</v>
      </c>
      <c r="E23" s="475">
        <v>90196</v>
      </c>
      <c r="F23" s="474" t="s">
        <v>427</v>
      </c>
      <c r="G23" s="475" t="s">
        <v>413</v>
      </c>
      <c r="H23" s="91">
        <v>1723634</v>
      </c>
      <c r="I23" s="479">
        <v>39</v>
      </c>
      <c r="J23" s="478" t="s">
        <v>424</v>
      </c>
      <c r="K23" s="478" t="s">
        <v>416</v>
      </c>
      <c r="L23" s="479">
        <v>4</v>
      </c>
      <c r="M23" s="480"/>
      <c r="N23" s="481">
        <v>5.05</v>
      </c>
      <c r="O23" s="479">
        <v>0.59</v>
      </c>
      <c r="P23" s="481">
        <v>219.94</v>
      </c>
      <c r="Q23" s="479">
        <v>25.6</v>
      </c>
      <c r="R23" s="481">
        <v>8.61</v>
      </c>
      <c r="S23" s="481">
        <v>0.39</v>
      </c>
      <c r="T23" s="480"/>
      <c r="U23" s="483">
        <v>408267</v>
      </c>
      <c r="V23" s="483">
        <v>695239</v>
      </c>
      <c r="W23" s="91">
        <v>80767</v>
      </c>
      <c r="X23" s="91">
        <v>3161</v>
      </c>
      <c r="Y23" s="91">
        <v>1775743</v>
      </c>
      <c r="Z23" s="91">
        <v>97890</v>
      </c>
    </row>
    <row r="24" spans="1:26" ht="12.75" x14ac:dyDescent="0.2">
      <c r="A24" s="474" t="s">
        <v>1218</v>
      </c>
      <c r="B24" s="474" t="s">
        <v>880</v>
      </c>
      <c r="C24" s="475" t="s">
        <v>411</v>
      </c>
      <c r="D24" s="475">
        <v>9196</v>
      </c>
      <c r="E24" s="475">
        <v>90196</v>
      </c>
      <c r="F24" s="474" t="s">
        <v>427</v>
      </c>
      <c r="G24" s="475" t="s">
        <v>413</v>
      </c>
      <c r="H24" s="91">
        <v>1723634</v>
      </c>
      <c r="I24" s="477">
        <v>39</v>
      </c>
      <c r="J24" s="478" t="s">
        <v>417</v>
      </c>
      <c r="K24" s="478" t="s">
        <v>416</v>
      </c>
      <c r="L24" s="479">
        <v>1</v>
      </c>
      <c r="M24" s="480"/>
      <c r="N24" s="481">
        <v>3.5</v>
      </c>
      <c r="O24" s="479">
        <v>0.03</v>
      </c>
      <c r="P24" s="482">
        <v>309.64999999999998</v>
      </c>
      <c r="Q24" s="479">
        <v>2.5</v>
      </c>
      <c r="R24" s="481">
        <v>125.16</v>
      </c>
      <c r="S24" s="481">
        <v>8.5500000000000007</v>
      </c>
      <c r="T24" s="480"/>
      <c r="U24" s="483">
        <v>1498</v>
      </c>
      <c r="V24" s="483">
        <v>53569</v>
      </c>
      <c r="W24" s="479">
        <v>428</v>
      </c>
      <c r="X24" s="479">
        <v>173</v>
      </c>
      <c r="Y24" s="91">
        <v>6268</v>
      </c>
      <c r="Z24" s="91">
        <v>6268</v>
      </c>
    </row>
    <row r="25" spans="1:26" ht="12.75" x14ac:dyDescent="0.2">
      <c r="A25" s="474" t="s">
        <v>1218</v>
      </c>
      <c r="B25" s="474" t="s">
        <v>880</v>
      </c>
      <c r="C25" s="475" t="s">
        <v>411</v>
      </c>
      <c r="D25" s="475">
        <v>9196</v>
      </c>
      <c r="E25" s="475">
        <v>90196</v>
      </c>
      <c r="F25" s="474" t="s">
        <v>427</v>
      </c>
      <c r="G25" s="475" t="s">
        <v>413</v>
      </c>
      <c r="H25" s="91">
        <v>1723634</v>
      </c>
      <c r="I25" s="479">
        <v>39</v>
      </c>
      <c r="J25" s="478" t="s">
        <v>420</v>
      </c>
      <c r="K25" s="478" t="s">
        <v>416</v>
      </c>
      <c r="L25" s="479">
        <v>1</v>
      </c>
      <c r="M25" s="480"/>
      <c r="N25" s="481">
        <v>0.31</v>
      </c>
      <c r="O25" s="479">
        <v>0.02</v>
      </c>
      <c r="P25" s="481">
        <v>61.77</v>
      </c>
      <c r="Q25" s="479">
        <v>3.5</v>
      </c>
      <c r="R25" s="481">
        <v>17.809999999999999</v>
      </c>
      <c r="S25" s="481">
        <v>3.85</v>
      </c>
      <c r="T25" s="480"/>
      <c r="U25" s="483">
        <v>4344</v>
      </c>
      <c r="V25" s="483">
        <v>247575</v>
      </c>
      <c r="W25" s="91">
        <v>13902</v>
      </c>
      <c r="X25" s="91">
        <v>4008</v>
      </c>
      <c r="Y25" s="91">
        <v>64227</v>
      </c>
      <c r="Z25" s="91">
        <v>58809</v>
      </c>
    </row>
    <row r="26" spans="1:26" ht="12.75" x14ac:dyDescent="0.2">
      <c r="A26" s="474" t="s">
        <v>881</v>
      </c>
      <c r="B26" s="474" t="s">
        <v>880</v>
      </c>
      <c r="C26" s="475" t="s">
        <v>411</v>
      </c>
      <c r="D26" s="475" t="s">
        <v>882</v>
      </c>
      <c r="E26" s="475" t="s">
        <v>883</v>
      </c>
      <c r="F26" s="474" t="s">
        <v>427</v>
      </c>
      <c r="G26" s="475" t="s">
        <v>864</v>
      </c>
      <c r="H26" s="479">
        <v>0</v>
      </c>
      <c r="I26" s="477">
        <v>4</v>
      </c>
      <c r="J26" s="478" t="s">
        <v>420</v>
      </c>
      <c r="K26" s="478" t="s">
        <v>419</v>
      </c>
      <c r="L26" s="479">
        <v>4</v>
      </c>
      <c r="M26" s="480"/>
      <c r="N26" s="481">
        <v>0.57999999999999996</v>
      </c>
      <c r="O26" s="479">
        <v>0.06</v>
      </c>
      <c r="P26" s="482">
        <v>110.12</v>
      </c>
      <c r="Q26" s="479">
        <v>11.5</v>
      </c>
      <c r="R26" s="481">
        <v>9.6</v>
      </c>
      <c r="S26" s="480"/>
      <c r="T26" s="480"/>
      <c r="U26" s="483">
        <v>29976</v>
      </c>
      <c r="V26" s="483">
        <v>493231</v>
      </c>
      <c r="W26" s="91">
        <v>51397</v>
      </c>
      <c r="X26" s="91">
        <v>4479</v>
      </c>
      <c r="Y26" s="479">
        <v>0</v>
      </c>
      <c r="Z26" s="91">
        <v>64513</v>
      </c>
    </row>
    <row r="27" spans="1:26" ht="12.75" x14ac:dyDescent="0.2">
      <c r="A27" s="474"/>
      <c r="B27" s="474"/>
      <c r="C27" s="475"/>
      <c r="D27" s="475"/>
      <c r="E27" s="475"/>
      <c r="F27" s="474"/>
      <c r="G27" s="475"/>
      <c r="H27" s="91"/>
      <c r="I27" s="479"/>
      <c r="J27" s="478"/>
      <c r="K27" s="478"/>
      <c r="L27" s="479"/>
      <c r="M27" s="480"/>
      <c r="N27" s="481"/>
      <c r="O27" s="479"/>
      <c r="P27" s="481"/>
      <c r="Q27" s="479"/>
      <c r="R27" s="481"/>
      <c r="S27" s="481"/>
      <c r="T27" s="480"/>
      <c r="U27" s="483"/>
      <c r="V27" s="483"/>
      <c r="W27" s="91"/>
      <c r="X27" s="91"/>
      <c r="Y27" s="91"/>
      <c r="Z27" s="91"/>
    </row>
    <row r="28" spans="1:26" ht="12.75" x14ac:dyDescent="0.2">
      <c r="A28" s="474" t="s">
        <v>164</v>
      </c>
      <c r="B28" s="474" t="s">
        <v>165</v>
      </c>
      <c r="C28" s="475" t="s">
        <v>411</v>
      </c>
      <c r="D28" s="475">
        <v>9004</v>
      </c>
      <c r="E28" s="475">
        <v>90004</v>
      </c>
      <c r="F28" s="474" t="s">
        <v>412</v>
      </c>
      <c r="G28" s="475" t="s">
        <v>413</v>
      </c>
      <c r="H28" s="91">
        <v>523994</v>
      </c>
      <c r="I28" s="479">
        <v>81</v>
      </c>
      <c r="J28" s="478" t="s">
        <v>420</v>
      </c>
      <c r="K28" s="478" t="s">
        <v>419</v>
      </c>
      <c r="L28" s="479">
        <v>65</v>
      </c>
      <c r="M28" s="480"/>
      <c r="N28" s="481">
        <v>0.75</v>
      </c>
      <c r="O28" s="479">
        <v>0.18</v>
      </c>
      <c r="P28" s="481">
        <v>82.92</v>
      </c>
      <c r="Q28" s="479">
        <v>20.5</v>
      </c>
      <c r="R28" s="481">
        <v>4.04</v>
      </c>
      <c r="S28" s="481">
        <v>1.1200000000000001</v>
      </c>
      <c r="T28" s="480"/>
      <c r="U28" s="483">
        <v>4070003</v>
      </c>
      <c r="V28" s="483">
        <v>22011340</v>
      </c>
      <c r="W28" s="91">
        <v>5454224</v>
      </c>
      <c r="X28" s="91">
        <v>265454</v>
      </c>
      <c r="Y28" s="91">
        <v>19709902</v>
      </c>
      <c r="Z28" s="91">
        <v>3416623</v>
      </c>
    </row>
    <row r="29" spans="1:26" ht="12.75" x14ac:dyDescent="0.2">
      <c r="A29" s="474" t="s">
        <v>164</v>
      </c>
      <c r="B29" s="474" t="s">
        <v>165</v>
      </c>
      <c r="C29" s="475" t="s">
        <v>411</v>
      </c>
      <c r="D29" s="475">
        <v>9004</v>
      </c>
      <c r="E29" s="475">
        <v>90004</v>
      </c>
      <c r="F29" s="474" t="s">
        <v>412</v>
      </c>
      <c r="G29" s="475" t="s">
        <v>413</v>
      </c>
      <c r="H29" s="91">
        <v>523994</v>
      </c>
      <c r="I29" s="479">
        <v>81</v>
      </c>
      <c r="J29" s="478" t="s">
        <v>415</v>
      </c>
      <c r="K29" s="478" t="s">
        <v>419</v>
      </c>
      <c r="L29" s="479">
        <v>16</v>
      </c>
      <c r="M29" s="480"/>
      <c r="N29" s="481">
        <v>2.23</v>
      </c>
      <c r="O29" s="479">
        <v>0.08</v>
      </c>
      <c r="P29" s="481">
        <v>49.45</v>
      </c>
      <c r="Q29" s="479">
        <v>1.7</v>
      </c>
      <c r="R29" s="481">
        <v>28.53</v>
      </c>
      <c r="S29" s="481">
        <v>4.18</v>
      </c>
      <c r="T29" s="480"/>
      <c r="U29" s="483">
        <v>122459</v>
      </c>
      <c r="V29" s="483">
        <v>1565207</v>
      </c>
      <c r="W29" s="91">
        <v>54856</v>
      </c>
      <c r="X29" s="91">
        <v>31650</v>
      </c>
      <c r="Y29" s="91">
        <v>374079</v>
      </c>
      <c r="Z29" s="91">
        <v>443721</v>
      </c>
    </row>
    <row r="30" spans="1:26" ht="12.75" x14ac:dyDescent="0.2">
      <c r="A30" s="474" t="s">
        <v>884</v>
      </c>
      <c r="B30" s="474" t="s">
        <v>165</v>
      </c>
      <c r="C30" s="475" t="s">
        <v>411</v>
      </c>
      <c r="D30" s="475" t="s">
        <v>885</v>
      </c>
      <c r="E30" s="475" t="s">
        <v>886</v>
      </c>
      <c r="F30" s="474" t="s">
        <v>427</v>
      </c>
      <c r="G30" s="475" t="s">
        <v>864</v>
      </c>
      <c r="H30" s="479">
        <v>0</v>
      </c>
      <c r="I30" s="477">
        <v>45</v>
      </c>
      <c r="J30" s="478" t="s">
        <v>420</v>
      </c>
      <c r="K30" s="478" t="s">
        <v>416</v>
      </c>
      <c r="L30" s="479">
        <v>30</v>
      </c>
      <c r="M30" s="480"/>
      <c r="N30" s="481">
        <v>1.79</v>
      </c>
      <c r="O30" s="479">
        <v>0.08</v>
      </c>
      <c r="P30" s="482">
        <v>172.31</v>
      </c>
      <c r="Q30" s="479">
        <v>7.6</v>
      </c>
      <c r="R30" s="481">
        <v>22.79</v>
      </c>
      <c r="S30" s="480"/>
      <c r="T30" s="480"/>
      <c r="U30" s="483">
        <v>874381</v>
      </c>
      <c r="V30" s="483">
        <v>11149391</v>
      </c>
      <c r="W30" s="91">
        <v>489329</v>
      </c>
      <c r="X30" s="91">
        <v>64706</v>
      </c>
      <c r="Y30" s="479">
        <v>0</v>
      </c>
      <c r="Z30" s="91">
        <v>1895346</v>
      </c>
    </row>
    <row r="31" spans="1:26" ht="12.75" x14ac:dyDescent="0.2">
      <c r="A31" s="474" t="s">
        <v>884</v>
      </c>
      <c r="B31" s="474" t="s">
        <v>165</v>
      </c>
      <c r="C31" s="475" t="s">
        <v>411</v>
      </c>
      <c r="D31" s="475" t="s">
        <v>885</v>
      </c>
      <c r="E31" s="475" t="s">
        <v>886</v>
      </c>
      <c r="F31" s="474" t="s">
        <v>427</v>
      </c>
      <c r="G31" s="475" t="s">
        <v>864</v>
      </c>
      <c r="H31" s="479">
        <v>0</v>
      </c>
      <c r="I31" s="477">
        <v>45</v>
      </c>
      <c r="J31" s="478" t="s">
        <v>415</v>
      </c>
      <c r="K31" s="478" t="s">
        <v>416</v>
      </c>
      <c r="L31" s="479">
        <v>15</v>
      </c>
      <c r="M31" s="480"/>
      <c r="N31" s="481">
        <v>1</v>
      </c>
      <c r="O31" s="479">
        <v>0.05</v>
      </c>
      <c r="P31" s="482">
        <v>72.98</v>
      </c>
      <c r="Q31" s="479">
        <v>3.4</v>
      </c>
      <c r="R31" s="481">
        <v>21.25</v>
      </c>
      <c r="S31" s="480"/>
      <c r="T31" s="480"/>
      <c r="U31" s="483">
        <v>108070</v>
      </c>
      <c r="V31" s="483">
        <v>2285578</v>
      </c>
      <c r="W31" s="91">
        <v>107573</v>
      </c>
      <c r="X31" s="91">
        <v>31316</v>
      </c>
      <c r="Y31" s="479">
        <v>0</v>
      </c>
      <c r="Z31" s="91">
        <v>388538</v>
      </c>
    </row>
    <row r="32" spans="1:26" ht="12.75" x14ac:dyDescent="0.2">
      <c r="A32" s="474"/>
      <c r="B32" s="474"/>
      <c r="C32" s="475"/>
      <c r="D32" s="475"/>
      <c r="E32" s="475"/>
      <c r="F32" s="474"/>
      <c r="G32" s="475"/>
      <c r="H32" s="479"/>
      <c r="I32" s="477"/>
      <c r="J32" s="478"/>
      <c r="K32" s="478"/>
      <c r="L32" s="479"/>
      <c r="M32" s="480"/>
      <c r="N32" s="481"/>
      <c r="O32" s="479"/>
      <c r="P32" s="482"/>
      <c r="Q32" s="479"/>
      <c r="R32" s="481"/>
      <c r="S32" s="480"/>
      <c r="T32" s="480"/>
      <c r="U32" s="483"/>
      <c r="V32" s="483"/>
      <c r="W32" s="91"/>
      <c r="X32" s="91"/>
      <c r="Y32" s="479"/>
      <c r="Z32" s="91"/>
    </row>
    <row r="33" spans="1:26" ht="12.75" x14ac:dyDescent="0.2">
      <c r="A33" s="474" t="s">
        <v>889</v>
      </c>
      <c r="B33" s="474" t="s">
        <v>890</v>
      </c>
      <c r="C33" s="475" t="s">
        <v>411</v>
      </c>
      <c r="D33" s="475" t="s">
        <v>891</v>
      </c>
      <c r="E33" s="475">
        <v>99358</v>
      </c>
      <c r="F33" s="474" t="s">
        <v>892</v>
      </c>
      <c r="G33" s="475" t="s">
        <v>428</v>
      </c>
      <c r="H33" s="479">
        <v>0</v>
      </c>
      <c r="I33" s="477">
        <v>1</v>
      </c>
      <c r="J33" s="478" t="s">
        <v>415</v>
      </c>
      <c r="K33" s="478" t="s">
        <v>419</v>
      </c>
      <c r="L33" s="479">
        <v>1</v>
      </c>
      <c r="M33" s="480"/>
      <c r="N33" s="481">
        <v>1.03</v>
      </c>
      <c r="O33" s="479">
        <v>0.09</v>
      </c>
      <c r="P33" s="482">
        <v>22.27</v>
      </c>
      <c r="Q33" s="479">
        <v>1.9</v>
      </c>
      <c r="R33" s="481">
        <v>11.61</v>
      </c>
      <c r="S33" s="480"/>
      <c r="T33" s="480"/>
      <c r="U33" s="483">
        <v>3796</v>
      </c>
      <c r="V33" s="483">
        <v>42764</v>
      </c>
      <c r="W33" s="91">
        <v>3683</v>
      </c>
      <c r="X33" s="91">
        <v>1920</v>
      </c>
      <c r="Y33" s="479">
        <v>0</v>
      </c>
      <c r="Z33" s="91">
        <v>32544</v>
      </c>
    </row>
    <row r="34" spans="1:26" ht="12.75" x14ac:dyDescent="0.2">
      <c r="A34" s="474"/>
      <c r="B34" s="474"/>
      <c r="C34" s="475"/>
      <c r="D34" s="475"/>
      <c r="E34" s="475"/>
      <c r="F34" s="474"/>
      <c r="G34" s="475"/>
      <c r="H34" s="479"/>
      <c r="I34" s="477"/>
      <c r="J34" s="478"/>
      <c r="K34" s="478"/>
      <c r="L34" s="479"/>
      <c r="M34" s="480"/>
      <c r="N34" s="481"/>
      <c r="O34" s="479"/>
      <c r="P34" s="482"/>
      <c r="Q34" s="479"/>
      <c r="R34" s="481"/>
      <c r="S34" s="480"/>
      <c r="T34" s="480"/>
      <c r="U34" s="483"/>
      <c r="V34" s="483"/>
      <c r="W34" s="91"/>
      <c r="X34" s="91"/>
      <c r="Y34" s="479"/>
      <c r="Z34" s="91"/>
    </row>
    <row r="35" spans="1:26" ht="12.75" x14ac:dyDescent="0.2">
      <c r="A35" s="474" t="s">
        <v>1219</v>
      </c>
      <c r="B35" s="474" t="s">
        <v>896</v>
      </c>
      <c r="C35" s="475" t="s">
        <v>411</v>
      </c>
      <c r="D35" s="475" t="s">
        <v>897</v>
      </c>
      <c r="E35" s="475" t="s">
        <v>898</v>
      </c>
      <c r="F35" s="474" t="s">
        <v>412</v>
      </c>
      <c r="G35" s="475" t="s">
        <v>864</v>
      </c>
      <c r="H35" s="479">
        <v>0</v>
      </c>
      <c r="I35" s="477">
        <v>10</v>
      </c>
      <c r="J35" s="478" t="s">
        <v>415</v>
      </c>
      <c r="K35" s="478" t="s">
        <v>419</v>
      </c>
      <c r="L35" s="479">
        <v>4</v>
      </c>
      <c r="M35" s="480"/>
      <c r="N35" s="481">
        <v>2.75</v>
      </c>
      <c r="O35" s="479">
        <v>7.0000000000000007E-2</v>
      </c>
      <c r="P35" s="482">
        <v>80.849999999999994</v>
      </c>
      <c r="Q35" s="479">
        <v>1.9</v>
      </c>
      <c r="R35" s="481">
        <v>41.6</v>
      </c>
      <c r="S35" s="480"/>
      <c r="T35" s="480"/>
      <c r="U35" s="483">
        <v>44447</v>
      </c>
      <c r="V35" s="483">
        <v>672591</v>
      </c>
      <c r="W35" s="91">
        <v>16169</v>
      </c>
      <c r="X35" s="91">
        <v>8319</v>
      </c>
      <c r="Y35" s="479">
        <v>0</v>
      </c>
      <c r="Z35" s="91">
        <v>108824</v>
      </c>
    </row>
    <row r="36" spans="1:26" ht="12.75" x14ac:dyDescent="0.2">
      <c r="A36" s="474" t="s">
        <v>1219</v>
      </c>
      <c r="B36" s="474" t="s">
        <v>896</v>
      </c>
      <c r="C36" s="475" t="s">
        <v>411</v>
      </c>
      <c r="D36" s="475" t="s">
        <v>897</v>
      </c>
      <c r="E36" s="475" t="s">
        <v>898</v>
      </c>
      <c r="F36" s="474" t="s">
        <v>412</v>
      </c>
      <c r="G36" s="475" t="s">
        <v>864</v>
      </c>
      <c r="H36" s="479">
        <v>0</v>
      </c>
      <c r="I36" s="477">
        <v>10</v>
      </c>
      <c r="J36" s="478" t="s">
        <v>420</v>
      </c>
      <c r="K36" s="478" t="s">
        <v>419</v>
      </c>
      <c r="L36" s="479">
        <v>4</v>
      </c>
      <c r="M36" s="480"/>
      <c r="N36" s="481">
        <v>1.3</v>
      </c>
      <c r="O36" s="479">
        <v>0.12</v>
      </c>
      <c r="P36" s="482">
        <v>72.44</v>
      </c>
      <c r="Q36" s="479">
        <v>6.9</v>
      </c>
      <c r="R36" s="481">
        <v>10.53</v>
      </c>
      <c r="S36" s="480"/>
      <c r="T36" s="480"/>
      <c r="U36" s="483">
        <v>165656</v>
      </c>
      <c r="V36" s="483">
        <v>1345634</v>
      </c>
      <c r="W36" s="91">
        <v>127803</v>
      </c>
      <c r="X36" s="91">
        <v>18577</v>
      </c>
      <c r="Y36" s="479">
        <v>0</v>
      </c>
      <c r="Z36" s="91">
        <v>331156</v>
      </c>
    </row>
    <row r="37" spans="1:26" ht="12.75" x14ac:dyDescent="0.2">
      <c r="A37" s="474" t="s">
        <v>1219</v>
      </c>
      <c r="B37" s="474" t="s">
        <v>896</v>
      </c>
      <c r="C37" s="475" t="s">
        <v>411</v>
      </c>
      <c r="D37" s="475" t="s">
        <v>897</v>
      </c>
      <c r="E37" s="475" t="s">
        <v>898</v>
      </c>
      <c r="F37" s="474" t="s">
        <v>412</v>
      </c>
      <c r="G37" s="475" t="s">
        <v>864</v>
      </c>
      <c r="H37" s="479">
        <v>0</v>
      </c>
      <c r="I37" s="477">
        <v>10</v>
      </c>
      <c r="J37" s="478" t="s">
        <v>424</v>
      </c>
      <c r="K37" s="478" t="s">
        <v>419</v>
      </c>
      <c r="L37" s="479">
        <v>2</v>
      </c>
      <c r="M37" s="480"/>
      <c r="N37" s="481">
        <v>5.35</v>
      </c>
      <c r="O37" s="479">
        <v>0.25</v>
      </c>
      <c r="P37" s="482">
        <v>81.41</v>
      </c>
      <c r="Q37" s="479">
        <v>3.7</v>
      </c>
      <c r="R37" s="481">
        <v>21.81</v>
      </c>
      <c r="S37" s="480"/>
      <c r="T37" s="480"/>
      <c r="U37" s="483">
        <v>122187</v>
      </c>
      <c r="V37" s="483">
        <v>497794</v>
      </c>
      <c r="W37" s="91">
        <v>22827</v>
      </c>
      <c r="X37" s="91">
        <v>6115</v>
      </c>
      <c r="Y37" s="479">
        <v>0</v>
      </c>
      <c r="Z37" s="91">
        <v>161126</v>
      </c>
    </row>
    <row r="38" spans="1:26" ht="12.75" x14ac:dyDescent="0.2">
      <c r="A38" s="474"/>
      <c r="B38" s="474"/>
      <c r="C38" s="475"/>
      <c r="D38" s="475"/>
      <c r="E38" s="475"/>
      <c r="F38" s="474"/>
      <c r="G38" s="475"/>
      <c r="H38" s="479"/>
      <c r="I38" s="479"/>
      <c r="J38" s="478"/>
      <c r="K38" s="478"/>
      <c r="L38" s="479"/>
      <c r="M38" s="480"/>
      <c r="N38" s="481"/>
      <c r="O38" s="479"/>
      <c r="P38" s="481"/>
      <c r="Q38" s="479"/>
      <c r="R38" s="481"/>
      <c r="S38" s="480"/>
      <c r="T38" s="480"/>
      <c r="U38" s="483"/>
      <c r="V38" s="483"/>
      <c r="W38" s="91"/>
      <c r="X38" s="91"/>
      <c r="Y38" s="479"/>
      <c r="Z38" s="91"/>
    </row>
    <row r="39" spans="1:26" ht="12.75" x14ac:dyDescent="0.2">
      <c r="A39" s="474" t="s">
        <v>900</v>
      </c>
      <c r="B39" s="474" t="s">
        <v>901</v>
      </c>
      <c r="C39" s="475" t="s">
        <v>411</v>
      </c>
      <c r="D39" s="475" t="s">
        <v>902</v>
      </c>
      <c r="E39" s="475" t="s">
        <v>903</v>
      </c>
      <c r="F39" s="474" t="s">
        <v>412</v>
      </c>
      <c r="G39" s="475" t="s">
        <v>864</v>
      </c>
      <c r="H39" s="479">
        <v>0</v>
      </c>
      <c r="I39" s="479">
        <v>44</v>
      </c>
      <c r="J39" s="478" t="s">
        <v>420</v>
      </c>
      <c r="K39" s="478" t="s">
        <v>419</v>
      </c>
      <c r="L39" s="479">
        <v>26</v>
      </c>
      <c r="M39" s="480"/>
      <c r="N39" s="481">
        <v>0.75</v>
      </c>
      <c r="O39" s="479">
        <v>0.26</v>
      </c>
      <c r="P39" s="481">
        <v>76.92</v>
      </c>
      <c r="Q39" s="479">
        <v>26.8</v>
      </c>
      <c r="R39" s="481">
        <v>2.87</v>
      </c>
      <c r="S39" s="480"/>
      <c r="T39" s="480"/>
      <c r="U39" s="483">
        <v>682000</v>
      </c>
      <c r="V39" s="483">
        <v>2613726</v>
      </c>
      <c r="W39" s="91">
        <v>910708</v>
      </c>
      <c r="X39" s="91">
        <v>33980</v>
      </c>
      <c r="Y39" s="479">
        <v>0</v>
      </c>
      <c r="Z39" s="91">
        <v>587726</v>
      </c>
    </row>
    <row r="40" spans="1:26" ht="12.75" x14ac:dyDescent="0.2">
      <c r="A40" s="474" t="s">
        <v>900</v>
      </c>
      <c r="B40" s="474" t="s">
        <v>901</v>
      </c>
      <c r="C40" s="475" t="s">
        <v>411</v>
      </c>
      <c r="D40" s="475" t="s">
        <v>902</v>
      </c>
      <c r="E40" s="475" t="s">
        <v>903</v>
      </c>
      <c r="F40" s="474" t="s">
        <v>412</v>
      </c>
      <c r="G40" s="475" t="s">
        <v>864</v>
      </c>
      <c r="H40" s="479">
        <v>0</v>
      </c>
      <c r="I40" s="477">
        <v>44</v>
      </c>
      <c r="J40" s="478" t="s">
        <v>415</v>
      </c>
      <c r="K40" s="478" t="s">
        <v>419</v>
      </c>
      <c r="L40" s="479">
        <v>11</v>
      </c>
      <c r="M40" s="480"/>
      <c r="N40" s="481">
        <v>2.44</v>
      </c>
      <c r="O40" s="479">
        <v>0.14000000000000001</v>
      </c>
      <c r="P40" s="482">
        <v>57.41</v>
      </c>
      <c r="Q40" s="479">
        <v>3.2</v>
      </c>
      <c r="R40" s="481">
        <v>18.07</v>
      </c>
      <c r="S40" s="480"/>
      <c r="T40" s="480"/>
      <c r="U40" s="483">
        <v>128985</v>
      </c>
      <c r="V40" s="483">
        <v>955260</v>
      </c>
      <c r="W40" s="91">
        <v>52860</v>
      </c>
      <c r="X40" s="91">
        <v>16640</v>
      </c>
      <c r="Y40" s="479">
        <v>0</v>
      </c>
      <c r="Z40" s="91">
        <v>160748</v>
      </c>
    </row>
    <row r="41" spans="1:26" ht="12.75" x14ac:dyDescent="0.2">
      <c r="A41" s="474" t="s">
        <v>900</v>
      </c>
      <c r="B41" s="474" t="s">
        <v>901</v>
      </c>
      <c r="C41" s="475" t="s">
        <v>411</v>
      </c>
      <c r="D41" s="475" t="s">
        <v>902</v>
      </c>
      <c r="E41" s="475" t="s">
        <v>903</v>
      </c>
      <c r="F41" s="474" t="s">
        <v>412</v>
      </c>
      <c r="G41" s="475" t="s">
        <v>864</v>
      </c>
      <c r="H41" s="479">
        <v>0</v>
      </c>
      <c r="I41" s="477">
        <v>44</v>
      </c>
      <c r="J41" s="478" t="s">
        <v>424</v>
      </c>
      <c r="K41" s="478" t="s">
        <v>419</v>
      </c>
      <c r="L41" s="479">
        <v>7</v>
      </c>
      <c r="M41" s="480"/>
      <c r="N41" s="481">
        <v>6.01</v>
      </c>
      <c r="O41" s="479">
        <v>0.27</v>
      </c>
      <c r="P41" s="482">
        <v>90.29</v>
      </c>
      <c r="Q41" s="479">
        <v>4</v>
      </c>
      <c r="R41" s="481">
        <v>22.37</v>
      </c>
      <c r="S41" s="480"/>
      <c r="T41" s="480"/>
      <c r="U41" s="483">
        <v>69308</v>
      </c>
      <c r="V41" s="483">
        <v>257952</v>
      </c>
      <c r="W41" s="91">
        <v>11529</v>
      </c>
      <c r="X41" s="91">
        <v>2857</v>
      </c>
      <c r="Y41" s="479">
        <v>0</v>
      </c>
      <c r="Z41" s="91">
        <v>115213</v>
      </c>
    </row>
    <row r="42" spans="1:26" ht="12.75" x14ac:dyDescent="0.2">
      <c r="A42" s="474"/>
      <c r="B42" s="474"/>
      <c r="C42" s="475"/>
      <c r="D42" s="475"/>
      <c r="E42" s="475"/>
      <c r="F42" s="474"/>
      <c r="G42" s="475"/>
      <c r="H42" s="479"/>
      <c r="I42" s="479"/>
      <c r="J42" s="478"/>
      <c r="K42" s="478"/>
      <c r="L42" s="479"/>
      <c r="M42" s="480"/>
      <c r="N42" s="481"/>
      <c r="O42" s="479"/>
      <c r="P42" s="481"/>
      <c r="Q42" s="479"/>
      <c r="R42" s="481"/>
      <c r="S42" s="480"/>
      <c r="T42" s="480"/>
      <c r="U42" s="483"/>
      <c r="V42" s="483"/>
      <c r="W42" s="91"/>
      <c r="X42" s="91"/>
      <c r="Y42" s="479"/>
      <c r="Z42" s="91"/>
    </row>
    <row r="43" spans="1:26" ht="12.75" x14ac:dyDescent="0.2">
      <c r="A43" s="474" t="s">
        <v>904</v>
      </c>
      <c r="B43" s="474" t="s">
        <v>905</v>
      </c>
      <c r="C43" s="475" t="s">
        <v>411</v>
      </c>
      <c r="D43" s="475" t="s">
        <v>906</v>
      </c>
      <c r="E43" s="475">
        <v>99292</v>
      </c>
      <c r="F43" s="474" t="s">
        <v>892</v>
      </c>
      <c r="G43" s="475" t="s">
        <v>428</v>
      </c>
      <c r="H43" s="479">
        <v>0</v>
      </c>
      <c r="I43" s="479">
        <v>3</v>
      </c>
      <c r="J43" s="478" t="s">
        <v>420</v>
      </c>
      <c r="K43" s="478" t="s">
        <v>419</v>
      </c>
      <c r="L43" s="479">
        <v>3</v>
      </c>
      <c r="M43" s="480"/>
      <c r="N43" s="481">
        <v>2.48</v>
      </c>
      <c r="O43" s="479">
        <v>0.59</v>
      </c>
      <c r="P43" s="481">
        <v>40.56</v>
      </c>
      <c r="Q43" s="479">
        <v>9.6999999999999993</v>
      </c>
      <c r="R43" s="481">
        <v>4.1900000000000004</v>
      </c>
      <c r="S43" s="480"/>
      <c r="T43" s="480"/>
      <c r="U43" s="483">
        <v>49377</v>
      </c>
      <c r="V43" s="483">
        <v>83394</v>
      </c>
      <c r="W43" s="91">
        <v>19896</v>
      </c>
      <c r="X43" s="91">
        <v>2056</v>
      </c>
      <c r="Y43" s="479">
        <v>0</v>
      </c>
      <c r="Z43" s="91">
        <v>43989</v>
      </c>
    </row>
    <row r="44" spans="1:26" ht="12.75" x14ac:dyDescent="0.2">
      <c r="A44" s="474"/>
      <c r="B44" s="474"/>
      <c r="C44" s="475"/>
      <c r="D44" s="475"/>
      <c r="E44" s="475"/>
      <c r="F44" s="474"/>
      <c r="G44" s="475"/>
      <c r="H44" s="91"/>
      <c r="I44" s="477"/>
      <c r="J44" s="478"/>
      <c r="K44" s="478"/>
      <c r="L44" s="479"/>
      <c r="M44" s="480"/>
      <c r="N44" s="481"/>
      <c r="O44" s="479"/>
      <c r="P44" s="482"/>
      <c r="Q44" s="479"/>
      <c r="R44" s="481"/>
      <c r="S44" s="480"/>
      <c r="T44" s="480"/>
      <c r="U44" s="483"/>
      <c r="V44" s="483"/>
      <c r="W44" s="91"/>
      <c r="X44" s="91"/>
      <c r="Y44" s="479"/>
      <c r="Z44" s="91"/>
    </row>
    <row r="45" spans="1:26" ht="12.75" x14ac:dyDescent="0.2">
      <c r="A45" s="474" t="s">
        <v>1220</v>
      </c>
      <c r="B45" s="474" t="s">
        <v>912</v>
      </c>
      <c r="C45" s="475" t="s">
        <v>411</v>
      </c>
      <c r="D45" s="475">
        <v>9163</v>
      </c>
      <c r="E45" s="475">
        <v>90163</v>
      </c>
      <c r="F45" s="474" t="s">
        <v>427</v>
      </c>
      <c r="G45" s="475" t="s">
        <v>428</v>
      </c>
      <c r="H45" s="91">
        <v>71772</v>
      </c>
      <c r="I45" s="477">
        <v>14</v>
      </c>
      <c r="J45" s="478" t="s">
        <v>415</v>
      </c>
      <c r="K45" s="478" t="s">
        <v>416</v>
      </c>
      <c r="L45" s="479">
        <v>12</v>
      </c>
      <c r="M45" s="480"/>
      <c r="N45" s="481">
        <v>0.85</v>
      </c>
      <c r="O45" s="479">
        <v>7.0000000000000007E-2</v>
      </c>
      <c r="P45" s="482">
        <v>54.8</v>
      </c>
      <c r="Q45" s="479">
        <v>4.5999999999999996</v>
      </c>
      <c r="R45" s="481">
        <v>11.83</v>
      </c>
      <c r="S45" s="480"/>
      <c r="T45" s="480"/>
      <c r="U45" s="483">
        <v>94613</v>
      </c>
      <c r="V45" s="483">
        <v>1322434</v>
      </c>
      <c r="W45" s="91">
        <v>111806</v>
      </c>
      <c r="X45" s="91">
        <v>24130</v>
      </c>
      <c r="Y45" s="479">
        <v>0</v>
      </c>
      <c r="Z45" s="91">
        <v>248399</v>
      </c>
    </row>
    <row r="46" spans="1:26" ht="12.75" x14ac:dyDescent="0.2">
      <c r="A46" s="474" t="s">
        <v>1220</v>
      </c>
      <c r="B46" s="474" t="s">
        <v>912</v>
      </c>
      <c r="C46" s="475" t="s">
        <v>411</v>
      </c>
      <c r="D46" s="475">
        <v>9163</v>
      </c>
      <c r="E46" s="475">
        <v>90163</v>
      </c>
      <c r="F46" s="474" t="s">
        <v>427</v>
      </c>
      <c r="G46" s="475" t="s">
        <v>428</v>
      </c>
      <c r="H46" s="91">
        <v>71772</v>
      </c>
      <c r="I46" s="479">
        <v>14</v>
      </c>
      <c r="J46" s="478" t="s">
        <v>420</v>
      </c>
      <c r="K46" s="478" t="s">
        <v>416</v>
      </c>
      <c r="L46" s="479">
        <v>2</v>
      </c>
      <c r="M46" s="480"/>
      <c r="N46" s="481">
        <v>0.35</v>
      </c>
      <c r="O46" s="479">
        <v>7.0000000000000007E-2</v>
      </c>
      <c r="P46" s="481">
        <v>57.7</v>
      </c>
      <c r="Q46" s="479">
        <v>11.8</v>
      </c>
      <c r="R46" s="481">
        <v>4.8899999999999997</v>
      </c>
      <c r="S46" s="480"/>
      <c r="T46" s="480"/>
      <c r="U46" s="483">
        <v>18617</v>
      </c>
      <c r="V46" s="483">
        <v>262081</v>
      </c>
      <c r="W46" s="91">
        <v>53633</v>
      </c>
      <c r="X46" s="91">
        <v>4542</v>
      </c>
      <c r="Y46" s="479">
        <v>0</v>
      </c>
      <c r="Z46" s="91">
        <v>43307</v>
      </c>
    </row>
    <row r="47" spans="1:26" ht="12.75" x14ac:dyDescent="0.2">
      <c r="A47" s="474"/>
      <c r="B47" s="474"/>
      <c r="C47" s="475"/>
      <c r="D47" s="475"/>
      <c r="E47" s="475"/>
      <c r="F47" s="474"/>
      <c r="G47" s="475"/>
      <c r="H47" s="91"/>
      <c r="I47" s="477"/>
      <c r="J47" s="478"/>
      <c r="K47" s="478"/>
      <c r="L47" s="479"/>
      <c r="M47" s="480"/>
      <c r="N47" s="481"/>
      <c r="O47" s="479"/>
      <c r="P47" s="482"/>
      <c r="Q47" s="479"/>
      <c r="R47" s="481"/>
      <c r="S47" s="481"/>
      <c r="T47" s="480"/>
      <c r="U47" s="483"/>
      <c r="V47" s="483"/>
      <c r="W47" s="91"/>
      <c r="X47" s="91"/>
      <c r="Y47" s="91"/>
      <c r="Z47" s="91"/>
    </row>
    <row r="48" spans="1:26" ht="12.75" x14ac:dyDescent="0.2">
      <c r="A48" s="474" t="s">
        <v>914</v>
      </c>
      <c r="B48" s="474" t="s">
        <v>915</v>
      </c>
      <c r="C48" s="475" t="s">
        <v>411</v>
      </c>
      <c r="D48" s="475">
        <v>9208</v>
      </c>
      <c r="E48" s="475">
        <v>90208</v>
      </c>
      <c r="F48" s="474" t="s">
        <v>437</v>
      </c>
      <c r="G48" s="475" t="s">
        <v>413</v>
      </c>
      <c r="H48" s="91">
        <v>98176</v>
      </c>
      <c r="I48" s="477">
        <v>47</v>
      </c>
      <c r="J48" s="478" t="s">
        <v>420</v>
      </c>
      <c r="K48" s="478" t="s">
        <v>416</v>
      </c>
      <c r="L48" s="479">
        <v>26</v>
      </c>
      <c r="M48" s="480"/>
      <c r="N48" s="481">
        <v>0.98</v>
      </c>
      <c r="O48" s="479">
        <v>0.22</v>
      </c>
      <c r="P48" s="482">
        <v>83.01</v>
      </c>
      <c r="Q48" s="479">
        <v>19</v>
      </c>
      <c r="R48" s="481">
        <v>4.38</v>
      </c>
      <c r="S48" s="481">
        <v>0.76</v>
      </c>
      <c r="T48" s="480"/>
      <c r="U48" s="483">
        <v>1329344</v>
      </c>
      <c r="V48" s="483">
        <v>5917699</v>
      </c>
      <c r="W48" s="91">
        <v>1352544</v>
      </c>
      <c r="X48" s="91">
        <v>71292</v>
      </c>
      <c r="Y48" s="91">
        <v>7829018</v>
      </c>
      <c r="Z48" s="91">
        <v>1103504</v>
      </c>
    </row>
    <row r="49" spans="1:26" ht="12.75" x14ac:dyDescent="0.2">
      <c r="A49" s="474" t="s">
        <v>914</v>
      </c>
      <c r="B49" s="474" t="s">
        <v>915</v>
      </c>
      <c r="C49" s="475" t="s">
        <v>411</v>
      </c>
      <c r="D49" s="475">
        <v>9208</v>
      </c>
      <c r="E49" s="475">
        <v>90208</v>
      </c>
      <c r="F49" s="474" t="s">
        <v>437</v>
      </c>
      <c r="G49" s="475" t="s">
        <v>413</v>
      </c>
      <c r="H49" s="91">
        <v>98176</v>
      </c>
      <c r="I49" s="479">
        <v>47</v>
      </c>
      <c r="J49" s="478" t="s">
        <v>415</v>
      </c>
      <c r="K49" s="478" t="s">
        <v>416</v>
      </c>
      <c r="L49" s="479">
        <v>21</v>
      </c>
      <c r="M49" s="480"/>
      <c r="N49" s="481">
        <v>2.33</v>
      </c>
      <c r="O49" s="479">
        <v>0.11</v>
      </c>
      <c r="P49" s="481">
        <v>65.55</v>
      </c>
      <c r="Q49" s="479">
        <v>3.1</v>
      </c>
      <c r="R49" s="481">
        <v>21.16</v>
      </c>
      <c r="S49" s="481">
        <v>5.37</v>
      </c>
      <c r="T49" s="480"/>
      <c r="U49" s="483">
        <v>363508</v>
      </c>
      <c r="V49" s="483">
        <v>3304951</v>
      </c>
      <c r="W49" s="91">
        <v>156201</v>
      </c>
      <c r="X49" s="91">
        <v>50422</v>
      </c>
      <c r="Y49" s="91">
        <v>615473</v>
      </c>
      <c r="Z49" s="91">
        <v>417493</v>
      </c>
    </row>
    <row r="50" spans="1:26" ht="12.75" x14ac:dyDescent="0.2">
      <c r="A50" s="474"/>
      <c r="B50" s="474"/>
      <c r="C50" s="475"/>
      <c r="D50" s="475"/>
      <c r="E50" s="475"/>
      <c r="F50" s="474"/>
      <c r="G50" s="475"/>
      <c r="H50" s="479"/>
      <c r="I50" s="477"/>
      <c r="J50" s="478"/>
      <c r="K50" s="478"/>
      <c r="L50" s="479"/>
      <c r="M50" s="480"/>
      <c r="N50" s="481"/>
      <c r="O50" s="479"/>
      <c r="P50" s="482"/>
      <c r="Q50" s="479"/>
      <c r="R50" s="481"/>
      <c r="S50" s="480"/>
      <c r="T50" s="480"/>
      <c r="U50" s="483"/>
      <c r="V50" s="483"/>
      <c r="W50" s="91"/>
      <c r="X50" s="91"/>
      <c r="Y50" s="479"/>
      <c r="Z50" s="91"/>
    </row>
    <row r="51" spans="1:26" ht="12.75" x14ac:dyDescent="0.2">
      <c r="A51" s="474" t="s">
        <v>916</v>
      </c>
      <c r="B51" s="474" t="s">
        <v>917</v>
      </c>
      <c r="C51" s="475" t="s">
        <v>411</v>
      </c>
      <c r="D51" s="475" t="s">
        <v>918</v>
      </c>
      <c r="E51" s="475" t="s">
        <v>919</v>
      </c>
      <c r="F51" s="474" t="s">
        <v>427</v>
      </c>
      <c r="G51" s="475" t="s">
        <v>864</v>
      </c>
      <c r="H51" s="479">
        <v>0</v>
      </c>
      <c r="I51" s="477">
        <v>3</v>
      </c>
      <c r="J51" s="478" t="s">
        <v>415</v>
      </c>
      <c r="K51" s="478" t="s">
        <v>416</v>
      </c>
      <c r="L51" s="479">
        <v>2</v>
      </c>
      <c r="M51" s="480"/>
      <c r="N51" s="481">
        <v>1.27</v>
      </c>
      <c r="O51" s="479">
        <v>0.06</v>
      </c>
      <c r="P51" s="482">
        <v>134.62</v>
      </c>
      <c r="Q51" s="479">
        <v>6.1</v>
      </c>
      <c r="R51" s="481">
        <v>21.98</v>
      </c>
      <c r="S51" s="480"/>
      <c r="T51" s="480"/>
      <c r="U51" s="483">
        <v>20645</v>
      </c>
      <c r="V51" s="483">
        <v>357955</v>
      </c>
      <c r="W51" s="91">
        <v>16284</v>
      </c>
      <c r="X51" s="91">
        <v>2659</v>
      </c>
      <c r="Y51" s="479">
        <v>0</v>
      </c>
      <c r="Z51" s="91">
        <v>31690</v>
      </c>
    </row>
    <row r="52" spans="1:26" ht="12.75" x14ac:dyDescent="0.2">
      <c r="A52" s="474" t="s">
        <v>916</v>
      </c>
      <c r="B52" s="474" t="s">
        <v>917</v>
      </c>
      <c r="C52" s="475" t="s">
        <v>411</v>
      </c>
      <c r="D52" s="475" t="s">
        <v>918</v>
      </c>
      <c r="E52" s="475" t="s">
        <v>919</v>
      </c>
      <c r="F52" s="474" t="s">
        <v>427</v>
      </c>
      <c r="G52" s="475" t="s">
        <v>864</v>
      </c>
      <c r="H52" s="479">
        <v>0</v>
      </c>
      <c r="I52" s="479">
        <v>3</v>
      </c>
      <c r="J52" s="478" t="s">
        <v>420</v>
      </c>
      <c r="K52" s="478" t="s">
        <v>416</v>
      </c>
      <c r="L52" s="479">
        <v>1</v>
      </c>
      <c r="M52" s="480"/>
      <c r="N52" s="481">
        <v>2.14</v>
      </c>
      <c r="O52" s="479">
        <v>0.06</v>
      </c>
      <c r="P52" s="481">
        <v>72.02</v>
      </c>
      <c r="Q52" s="479">
        <v>2.2000000000000002</v>
      </c>
      <c r="R52" s="481">
        <v>33.130000000000003</v>
      </c>
      <c r="S52" s="480"/>
      <c r="T52" s="480"/>
      <c r="U52" s="483">
        <v>2864</v>
      </c>
      <c r="V52" s="483">
        <v>44294</v>
      </c>
      <c r="W52" s="91">
        <v>1337</v>
      </c>
      <c r="X52" s="479">
        <v>615</v>
      </c>
      <c r="Y52" s="479">
        <v>0</v>
      </c>
      <c r="Z52" s="91">
        <v>19748</v>
      </c>
    </row>
    <row r="53" spans="1:26" ht="12.75" x14ac:dyDescent="0.2">
      <c r="A53" s="474"/>
      <c r="B53" s="474"/>
      <c r="C53" s="475"/>
      <c r="D53" s="475"/>
      <c r="E53" s="475"/>
      <c r="F53" s="474"/>
      <c r="G53" s="475"/>
      <c r="H53" s="91"/>
      <c r="I53" s="477"/>
      <c r="J53" s="478"/>
      <c r="K53" s="478"/>
      <c r="L53" s="479"/>
      <c r="M53" s="480"/>
      <c r="N53" s="481"/>
      <c r="O53" s="479"/>
      <c r="P53" s="482"/>
      <c r="Q53" s="479"/>
      <c r="R53" s="481"/>
      <c r="S53" s="481"/>
      <c r="T53" s="480"/>
      <c r="U53" s="483"/>
      <c r="V53" s="483"/>
      <c r="W53" s="91"/>
      <c r="X53" s="91"/>
      <c r="Y53" s="91"/>
      <c r="Z53" s="91"/>
    </row>
    <row r="54" spans="1:26" ht="12.75" x14ac:dyDescent="0.2">
      <c r="A54" s="474" t="s">
        <v>1221</v>
      </c>
      <c r="B54" s="474" t="s">
        <v>1222</v>
      </c>
      <c r="C54" s="475" t="s">
        <v>411</v>
      </c>
      <c r="D54" s="475">
        <v>9193</v>
      </c>
      <c r="E54" s="475">
        <v>90193</v>
      </c>
      <c r="F54" s="474" t="s">
        <v>427</v>
      </c>
      <c r="G54" s="475" t="s">
        <v>413</v>
      </c>
      <c r="H54" s="91">
        <v>2956746</v>
      </c>
      <c r="I54" s="477">
        <v>35</v>
      </c>
      <c r="J54" s="478" t="s">
        <v>420</v>
      </c>
      <c r="K54" s="478" t="s">
        <v>416</v>
      </c>
      <c r="L54" s="479">
        <v>35</v>
      </c>
      <c r="M54" s="480"/>
      <c r="N54" s="481">
        <v>0.86</v>
      </c>
      <c r="O54" s="479">
        <v>0.38</v>
      </c>
      <c r="P54" s="482">
        <v>64.17</v>
      </c>
      <c r="Q54" s="479">
        <v>28.6</v>
      </c>
      <c r="R54" s="481">
        <v>2.25</v>
      </c>
      <c r="S54" s="481">
        <v>0.6</v>
      </c>
      <c r="T54" s="480"/>
      <c r="U54" s="483">
        <v>1499307</v>
      </c>
      <c r="V54" s="483">
        <v>3908449</v>
      </c>
      <c r="W54" s="91">
        <v>1740875</v>
      </c>
      <c r="X54" s="91">
        <v>60905</v>
      </c>
      <c r="Y54" s="91">
        <v>6476014</v>
      </c>
      <c r="Z54" s="91">
        <v>633336</v>
      </c>
    </row>
    <row r="55" spans="1:26" ht="12.75" x14ac:dyDescent="0.2">
      <c r="A55" s="474"/>
      <c r="B55" s="474"/>
      <c r="C55" s="475"/>
      <c r="D55" s="475"/>
      <c r="E55" s="475"/>
      <c r="F55" s="474"/>
      <c r="G55" s="475"/>
      <c r="H55" s="479"/>
      <c r="I55" s="479"/>
      <c r="J55" s="478"/>
      <c r="K55" s="478"/>
      <c r="L55" s="479"/>
      <c r="M55" s="480"/>
      <c r="N55" s="481"/>
      <c r="O55" s="479"/>
      <c r="P55" s="481"/>
      <c r="Q55" s="479"/>
      <c r="R55" s="481"/>
      <c r="S55" s="480"/>
      <c r="T55" s="480"/>
      <c r="U55" s="483"/>
      <c r="V55" s="483"/>
      <c r="W55" s="91"/>
      <c r="X55" s="91"/>
      <c r="Y55" s="479"/>
      <c r="Z55" s="91"/>
    </row>
    <row r="56" spans="1:26" ht="12.75" x14ac:dyDescent="0.2">
      <c r="A56" s="474" t="s">
        <v>921</v>
      </c>
      <c r="B56" s="474" t="s">
        <v>922</v>
      </c>
      <c r="C56" s="475" t="s">
        <v>411</v>
      </c>
      <c r="D56" s="475" t="s">
        <v>923</v>
      </c>
      <c r="E56" s="475" t="s">
        <v>924</v>
      </c>
      <c r="F56" s="474" t="s">
        <v>412</v>
      </c>
      <c r="G56" s="475" t="s">
        <v>864</v>
      </c>
      <c r="H56" s="479">
        <v>0</v>
      </c>
      <c r="I56" s="479">
        <v>6</v>
      </c>
      <c r="J56" s="478" t="s">
        <v>415</v>
      </c>
      <c r="K56" s="478" t="s">
        <v>419</v>
      </c>
      <c r="L56" s="479">
        <v>6</v>
      </c>
      <c r="M56" s="480"/>
      <c r="N56" s="481">
        <v>1.62</v>
      </c>
      <c r="O56" s="479">
        <v>0.09</v>
      </c>
      <c r="P56" s="481">
        <v>78.17</v>
      </c>
      <c r="Q56" s="479">
        <v>4.4000000000000004</v>
      </c>
      <c r="R56" s="481">
        <v>17.760000000000002</v>
      </c>
      <c r="S56" s="480"/>
      <c r="T56" s="480"/>
      <c r="U56" s="483">
        <v>77812</v>
      </c>
      <c r="V56" s="483">
        <v>853175</v>
      </c>
      <c r="W56" s="91">
        <v>48051</v>
      </c>
      <c r="X56" s="91">
        <v>10914</v>
      </c>
      <c r="Y56" s="479">
        <v>0</v>
      </c>
      <c r="Z56" s="91">
        <v>192599</v>
      </c>
    </row>
    <row r="57" spans="1:26" ht="12.75" x14ac:dyDescent="0.2">
      <c r="A57" s="474"/>
      <c r="B57" s="474"/>
      <c r="C57" s="475"/>
      <c r="D57" s="475"/>
      <c r="E57" s="475"/>
      <c r="F57" s="474"/>
      <c r="G57" s="475"/>
      <c r="H57" s="91"/>
      <c r="I57" s="479"/>
      <c r="J57" s="478"/>
      <c r="K57" s="478"/>
      <c r="L57" s="479"/>
      <c r="M57" s="480"/>
      <c r="N57" s="481"/>
      <c r="O57" s="479"/>
      <c r="P57" s="481"/>
      <c r="Q57" s="479"/>
      <c r="R57" s="481"/>
      <c r="S57" s="481"/>
      <c r="T57" s="480"/>
      <c r="U57" s="483"/>
      <c r="V57" s="483"/>
      <c r="W57" s="91"/>
      <c r="X57" s="91"/>
      <c r="Y57" s="91"/>
      <c r="Z57" s="91"/>
    </row>
    <row r="58" spans="1:26" ht="12.75" x14ac:dyDescent="0.2">
      <c r="A58" s="474" t="s">
        <v>595</v>
      </c>
      <c r="B58" s="474" t="s">
        <v>596</v>
      </c>
      <c r="C58" s="475" t="s">
        <v>411</v>
      </c>
      <c r="D58" s="475">
        <v>9043</v>
      </c>
      <c r="E58" s="475">
        <v>90043</v>
      </c>
      <c r="F58" s="474" t="s">
        <v>427</v>
      </c>
      <c r="G58" s="475" t="s">
        <v>413</v>
      </c>
      <c r="H58" s="91">
        <v>12150996</v>
      </c>
      <c r="I58" s="479">
        <v>14</v>
      </c>
      <c r="J58" s="478" t="s">
        <v>420</v>
      </c>
      <c r="K58" s="478" t="s">
        <v>419</v>
      </c>
      <c r="L58" s="479">
        <v>10</v>
      </c>
      <c r="M58" s="480"/>
      <c r="N58" s="481">
        <v>0.68</v>
      </c>
      <c r="O58" s="479">
        <v>0.14000000000000001</v>
      </c>
      <c r="P58" s="481">
        <v>111.65</v>
      </c>
      <c r="Q58" s="479">
        <v>23.3</v>
      </c>
      <c r="R58" s="481">
        <v>4.8</v>
      </c>
      <c r="S58" s="481">
        <v>1.25</v>
      </c>
      <c r="T58" s="480"/>
      <c r="U58" s="483">
        <v>416290</v>
      </c>
      <c r="V58" s="483">
        <v>2936165</v>
      </c>
      <c r="W58" s="91">
        <v>612131</v>
      </c>
      <c r="X58" s="91">
        <v>26298</v>
      </c>
      <c r="Y58" s="91">
        <v>2344173</v>
      </c>
      <c r="Z58" s="91">
        <v>338884</v>
      </c>
    </row>
    <row r="59" spans="1:26" ht="12.75" x14ac:dyDescent="0.2">
      <c r="A59" s="474" t="s">
        <v>595</v>
      </c>
      <c r="B59" s="474" t="s">
        <v>596</v>
      </c>
      <c r="C59" s="475" t="s">
        <v>411</v>
      </c>
      <c r="D59" s="475">
        <v>9043</v>
      </c>
      <c r="E59" s="475">
        <v>90043</v>
      </c>
      <c r="F59" s="474" t="s">
        <v>427</v>
      </c>
      <c r="G59" s="475" t="s">
        <v>413</v>
      </c>
      <c r="H59" s="91">
        <v>12150996</v>
      </c>
      <c r="I59" s="479">
        <v>14</v>
      </c>
      <c r="J59" s="478" t="s">
        <v>415</v>
      </c>
      <c r="K59" s="478" t="s">
        <v>419</v>
      </c>
      <c r="L59" s="479">
        <v>4</v>
      </c>
      <c r="M59" s="480"/>
      <c r="N59" s="481">
        <v>0</v>
      </c>
      <c r="O59" s="479">
        <v>0</v>
      </c>
      <c r="P59" s="481">
        <v>132.02000000000001</v>
      </c>
      <c r="Q59" s="479">
        <v>1.7</v>
      </c>
      <c r="R59" s="481">
        <v>77.87</v>
      </c>
      <c r="S59" s="481">
        <v>6.33</v>
      </c>
      <c r="T59" s="480"/>
      <c r="U59" s="483">
        <v>0</v>
      </c>
      <c r="V59" s="483">
        <v>666714</v>
      </c>
      <c r="W59" s="91">
        <v>8562</v>
      </c>
      <c r="X59" s="91">
        <v>5050</v>
      </c>
      <c r="Y59" s="91">
        <v>105297</v>
      </c>
      <c r="Z59" s="91">
        <v>69021</v>
      </c>
    </row>
    <row r="60" spans="1:26" ht="12.75" x14ac:dyDescent="0.2">
      <c r="A60" s="474"/>
      <c r="B60" s="474"/>
      <c r="C60" s="475"/>
      <c r="D60" s="475"/>
      <c r="E60" s="475"/>
      <c r="F60" s="474"/>
      <c r="G60" s="475"/>
      <c r="H60" s="91"/>
      <c r="I60" s="477"/>
      <c r="J60" s="478"/>
      <c r="K60" s="478"/>
      <c r="L60" s="479"/>
      <c r="M60" s="480"/>
      <c r="N60" s="481"/>
      <c r="O60" s="479"/>
      <c r="P60" s="482"/>
      <c r="Q60" s="479"/>
      <c r="R60" s="481"/>
      <c r="S60" s="481"/>
      <c r="T60" s="480"/>
      <c r="U60" s="483"/>
      <c r="V60" s="483"/>
      <c r="W60" s="91"/>
      <c r="X60" s="91"/>
      <c r="Y60" s="91"/>
      <c r="Z60" s="91"/>
    </row>
    <row r="61" spans="1:26" ht="12.75" x14ac:dyDescent="0.2">
      <c r="A61" s="474" t="s">
        <v>728</v>
      </c>
      <c r="B61" s="474" t="s">
        <v>465</v>
      </c>
      <c r="C61" s="475" t="s">
        <v>411</v>
      </c>
      <c r="D61" s="475">
        <v>9078</v>
      </c>
      <c r="E61" s="475">
        <v>90078</v>
      </c>
      <c r="F61" s="474" t="s">
        <v>412</v>
      </c>
      <c r="G61" s="475" t="s">
        <v>413</v>
      </c>
      <c r="H61" s="91">
        <v>615968</v>
      </c>
      <c r="I61" s="477">
        <v>143</v>
      </c>
      <c r="J61" s="478" t="s">
        <v>420</v>
      </c>
      <c r="K61" s="478" t="s">
        <v>419</v>
      </c>
      <c r="L61" s="479">
        <v>93</v>
      </c>
      <c r="M61" s="480"/>
      <c r="N61" s="481">
        <v>1.28</v>
      </c>
      <c r="O61" s="479">
        <v>0.17</v>
      </c>
      <c r="P61" s="482">
        <v>123.86</v>
      </c>
      <c r="Q61" s="479">
        <v>16.3</v>
      </c>
      <c r="R61" s="481">
        <v>7.62</v>
      </c>
      <c r="S61" s="481">
        <v>1.78</v>
      </c>
      <c r="T61" s="480"/>
      <c r="U61" s="483">
        <v>4592437</v>
      </c>
      <c r="V61" s="483">
        <v>27411943</v>
      </c>
      <c r="W61" s="91">
        <v>3597054</v>
      </c>
      <c r="X61" s="91">
        <v>221320</v>
      </c>
      <c r="Y61" s="91">
        <v>15379992</v>
      </c>
      <c r="Z61" s="91">
        <v>2433010</v>
      </c>
    </row>
    <row r="62" spans="1:26" ht="12.75" x14ac:dyDescent="0.2">
      <c r="A62" s="474" t="s">
        <v>728</v>
      </c>
      <c r="B62" s="474" t="s">
        <v>465</v>
      </c>
      <c r="C62" s="475" t="s">
        <v>411</v>
      </c>
      <c r="D62" s="475">
        <v>9078</v>
      </c>
      <c r="E62" s="475">
        <v>90078</v>
      </c>
      <c r="F62" s="474" t="s">
        <v>412</v>
      </c>
      <c r="G62" s="475" t="s">
        <v>413</v>
      </c>
      <c r="H62" s="91">
        <v>615968</v>
      </c>
      <c r="I62" s="477">
        <v>143</v>
      </c>
      <c r="J62" s="478" t="s">
        <v>415</v>
      </c>
      <c r="K62" s="478" t="s">
        <v>416</v>
      </c>
      <c r="L62" s="479">
        <v>50</v>
      </c>
      <c r="M62" s="480"/>
      <c r="N62" s="481">
        <v>3.53</v>
      </c>
      <c r="O62" s="479">
        <v>0.11</v>
      </c>
      <c r="P62" s="482">
        <v>69.41</v>
      </c>
      <c r="Q62" s="479">
        <v>2.1</v>
      </c>
      <c r="R62" s="481">
        <v>32.630000000000003</v>
      </c>
      <c r="S62" s="481">
        <v>3.48</v>
      </c>
      <c r="T62" s="480"/>
      <c r="U62" s="483">
        <v>553521</v>
      </c>
      <c r="V62" s="483">
        <v>5117037</v>
      </c>
      <c r="W62" s="91">
        <v>156832</v>
      </c>
      <c r="X62" s="91">
        <v>73717</v>
      </c>
      <c r="Y62" s="91">
        <v>1468797</v>
      </c>
      <c r="Z62" s="91">
        <v>1204823</v>
      </c>
    </row>
    <row r="63" spans="1:26" ht="12.75" x14ac:dyDescent="0.2">
      <c r="A63" s="474"/>
      <c r="B63" s="474"/>
      <c r="C63" s="475"/>
      <c r="D63" s="475"/>
      <c r="E63" s="475"/>
      <c r="F63" s="474"/>
      <c r="G63" s="475"/>
      <c r="H63" s="479"/>
      <c r="I63" s="477"/>
      <c r="J63" s="478"/>
      <c r="K63" s="478"/>
      <c r="L63" s="479"/>
      <c r="M63" s="480"/>
      <c r="N63" s="481"/>
      <c r="O63" s="479"/>
      <c r="P63" s="482"/>
      <c r="Q63" s="479"/>
      <c r="R63" s="481"/>
      <c r="S63" s="480"/>
      <c r="T63" s="480"/>
      <c r="U63" s="483"/>
      <c r="V63" s="483"/>
      <c r="W63" s="91"/>
      <c r="X63" s="91"/>
      <c r="Y63" s="479"/>
      <c r="Z63" s="91"/>
    </row>
    <row r="64" spans="1:26" ht="12.75" x14ac:dyDescent="0.2">
      <c r="A64" s="474" t="s">
        <v>928</v>
      </c>
      <c r="B64" s="474" t="s">
        <v>929</v>
      </c>
      <c r="C64" s="475" t="s">
        <v>411</v>
      </c>
      <c r="D64" s="475" t="s">
        <v>930</v>
      </c>
      <c r="E64" s="475" t="s">
        <v>931</v>
      </c>
      <c r="F64" s="474" t="s">
        <v>427</v>
      </c>
      <c r="G64" s="475" t="s">
        <v>864</v>
      </c>
      <c r="H64" s="479">
        <v>0</v>
      </c>
      <c r="I64" s="477">
        <v>4</v>
      </c>
      <c r="J64" s="478" t="s">
        <v>415</v>
      </c>
      <c r="K64" s="478" t="s">
        <v>419</v>
      </c>
      <c r="L64" s="479">
        <v>4</v>
      </c>
      <c r="M64" s="480"/>
      <c r="N64" s="481">
        <v>1.75</v>
      </c>
      <c r="O64" s="479">
        <v>0.09</v>
      </c>
      <c r="P64" s="482">
        <v>132.4</v>
      </c>
      <c r="Q64" s="479">
        <v>7</v>
      </c>
      <c r="R64" s="481">
        <v>18.940000000000001</v>
      </c>
      <c r="S64" s="480"/>
      <c r="T64" s="480"/>
      <c r="U64" s="483">
        <v>65531</v>
      </c>
      <c r="V64" s="483">
        <v>709259</v>
      </c>
      <c r="W64" s="91">
        <v>37456</v>
      </c>
      <c r="X64" s="91">
        <v>5357</v>
      </c>
      <c r="Y64" s="479">
        <v>0</v>
      </c>
      <c r="Z64" s="91">
        <v>51059</v>
      </c>
    </row>
    <row r="65" spans="1:26" ht="12.75" x14ac:dyDescent="0.2">
      <c r="A65" s="474"/>
      <c r="B65" s="474"/>
      <c r="C65" s="475"/>
      <c r="D65" s="475"/>
      <c r="E65" s="475"/>
      <c r="F65" s="474"/>
      <c r="G65" s="475"/>
      <c r="H65" s="91"/>
      <c r="I65" s="479"/>
      <c r="J65" s="478"/>
      <c r="K65" s="478"/>
      <c r="L65" s="479"/>
      <c r="M65" s="480"/>
      <c r="N65" s="481"/>
      <c r="O65" s="479"/>
      <c r="P65" s="482"/>
      <c r="Q65" s="479"/>
      <c r="R65" s="481"/>
      <c r="S65" s="480"/>
      <c r="T65" s="480"/>
      <c r="U65" s="483"/>
      <c r="V65" s="483"/>
      <c r="W65" s="91"/>
      <c r="X65" s="91"/>
      <c r="Y65" s="479"/>
      <c r="Z65" s="91"/>
    </row>
    <row r="66" spans="1:26" ht="12.75" x14ac:dyDescent="0.2">
      <c r="A66" s="474" t="s">
        <v>425</v>
      </c>
      <c r="B66" s="474" t="s">
        <v>426</v>
      </c>
      <c r="C66" s="475" t="s">
        <v>411</v>
      </c>
      <c r="D66" s="475">
        <v>9052</v>
      </c>
      <c r="E66" s="475">
        <v>90052</v>
      </c>
      <c r="F66" s="474" t="s">
        <v>427</v>
      </c>
      <c r="G66" s="475" t="s">
        <v>428</v>
      </c>
      <c r="H66" s="91">
        <v>1932666</v>
      </c>
      <c r="I66" s="479">
        <v>14</v>
      </c>
      <c r="J66" s="478" t="s">
        <v>415</v>
      </c>
      <c r="K66" s="478" t="s">
        <v>416</v>
      </c>
      <c r="L66" s="479">
        <v>9</v>
      </c>
      <c r="M66" s="480"/>
      <c r="N66" s="481">
        <v>2.9</v>
      </c>
      <c r="O66" s="479">
        <v>0.16</v>
      </c>
      <c r="P66" s="482">
        <v>69.400000000000006</v>
      </c>
      <c r="Q66" s="479">
        <v>3.9</v>
      </c>
      <c r="R66" s="481">
        <v>17.87</v>
      </c>
      <c r="S66" s="480"/>
      <c r="T66" s="480"/>
      <c r="U66" s="483">
        <v>191377</v>
      </c>
      <c r="V66" s="483">
        <v>1179405</v>
      </c>
      <c r="W66" s="91">
        <v>66015</v>
      </c>
      <c r="X66" s="91">
        <v>16995</v>
      </c>
      <c r="Y66" s="479">
        <v>0</v>
      </c>
      <c r="Z66" s="91">
        <v>226331</v>
      </c>
    </row>
    <row r="67" spans="1:26" ht="12.75" x14ac:dyDescent="0.2">
      <c r="A67" s="474" t="s">
        <v>425</v>
      </c>
      <c r="B67" s="474" t="s">
        <v>426</v>
      </c>
      <c r="C67" s="475" t="s">
        <v>411</v>
      </c>
      <c r="D67" s="475">
        <v>9052</v>
      </c>
      <c r="E67" s="475">
        <v>90052</v>
      </c>
      <c r="F67" s="474" t="s">
        <v>427</v>
      </c>
      <c r="G67" s="475" t="s">
        <v>428</v>
      </c>
      <c r="H67" s="91">
        <v>1932666</v>
      </c>
      <c r="I67" s="479">
        <v>14</v>
      </c>
      <c r="J67" s="478" t="s">
        <v>420</v>
      </c>
      <c r="K67" s="478" t="s">
        <v>416</v>
      </c>
      <c r="L67" s="479">
        <v>5</v>
      </c>
      <c r="M67" s="480"/>
      <c r="N67" s="481">
        <v>1.02</v>
      </c>
      <c r="O67" s="479">
        <v>0.17</v>
      </c>
      <c r="P67" s="481">
        <v>67.67</v>
      </c>
      <c r="Q67" s="479">
        <v>11.5</v>
      </c>
      <c r="R67" s="481">
        <v>5.9</v>
      </c>
      <c r="S67" s="480"/>
      <c r="T67" s="480"/>
      <c r="U67" s="483">
        <v>171810</v>
      </c>
      <c r="V67" s="483">
        <v>992815</v>
      </c>
      <c r="W67" s="91">
        <v>168303</v>
      </c>
      <c r="X67" s="91">
        <v>14671</v>
      </c>
      <c r="Y67" s="479">
        <v>0</v>
      </c>
      <c r="Z67" s="91">
        <v>172903</v>
      </c>
    </row>
    <row r="68" spans="1:26" ht="12.75" x14ac:dyDescent="0.2">
      <c r="A68" s="474"/>
      <c r="B68" s="474"/>
      <c r="C68" s="475"/>
      <c r="D68" s="475"/>
      <c r="E68" s="475"/>
      <c r="F68" s="474"/>
      <c r="G68" s="475"/>
      <c r="H68" s="91"/>
      <c r="I68" s="479"/>
      <c r="J68" s="478"/>
      <c r="K68" s="478"/>
      <c r="L68" s="479"/>
      <c r="M68" s="480"/>
      <c r="N68" s="481"/>
      <c r="O68" s="479"/>
      <c r="P68" s="481"/>
      <c r="Q68" s="479"/>
      <c r="R68" s="481"/>
      <c r="S68" s="481"/>
      <c r="T68" s="480"/>
      <c r="U68" s="483"/>
      <c r="V68" s="483"/>
      <c r="W68" s="91"/>
      <c r="X68" s="91"/>
      <c r="Y68" s="91"/>
      <c r="Z68" s="91"/>
    </row>
    <row r="69" spans="1:26" ht="12.75" x14ac:dyDescent="0.2">
      <c r="A69" s="474" t="s">
        <v>530</v>
      </c>
      <c r="B69" s="474" t="s">
        <v>531</v>
      </c>
      <c r="C69" s="475" t="s">
        <v>411</v>
      </c>
      <c r="D69" s="475">
        <v>9039</v>
      </c>
      <c r="E69" s="475">
        <v>90039</v>
      </c>
      <c r="F69" s="474" t="s">
        <v>427</v>
      </c>
      <c r="G69" s="475" t="s">
        <v>413</v>
      </c>
      <c r="H69" s="91">
        <v>12150996</v>
      </c>
      <c r="I69" s="479">
        <v>49</v>
      </c>
      <c r="J69" s="478" t="s">
        <v>420</v>
      </c>
      <c r="K69" s="478" t="s">
        <v>419</v>
      </c>
      <c r="L69" s="479">
        <v>44</v>
      </c>
      <c r="M69" s="480"/>
      <c r="N69" s="481">
        <v>0.61</v>
      </c>
      <c r="O69" s="479">
        <v>0.19</v>
      </c>
      <c r="P69" s="481">
        <v>128.41999999999999</v>
      </c>
      <c r="Q69" s="479">
        <v>40.799999999999997</v>
      </c>
      <c r="R69" s="481">
        <v>3.14</v>
      </c>
      <c r="S69" s="481">
        <v>0.95</v>
      </c>
      <c r="T69" s="480"/>
      <c r="U69" s="483">
        <v>3760517</v>
      </c>
      <c r="V69" s="483">
        <v>19541620</v>
      </c>
      <c r="W69" s="91">
        <v>6215172</v>
      </c>
      <c r="X69" s="91">
        <v>152174</v>
      </c>
      <c r="Y69" s="91">
        <v>20652694</v>
      </c>
      <c r="Z69" s="91">
        <v>1593539</v>
      </c>
    </row>
    <row r="70" spans="1:26" ht="12.75" x14ac:dyDescent="0.2">
      <c r="A70" s="474" t="s">
        <v>530</v>
      </c>
      <c r="B70" s="474" t="s">
        <v>531</v>
      </c>
      <c r="C70" s="475" t="s">
        <v>411</v>
      </c>
      <c r="D70" s="475">
        <v>9039</v>
      </c>
      <c r="E70" s="475">
        <v>90039</v>
      </c>
      <c r="F70" s="474" t="s">
        <v>427</v>
      </c>
      <c r="G70" s="475" t="s">
        <v>413</v>
      </c>
      <c r="H70" s="91">
        <v>12150996</v>
      </c>
      <c r="I70" s="479">
        <v>49</v>
      </c>
      <c r="J70" s="478" t="s">
        <v>417</v>
      </c>
      <c r="K70" s="478" t="s">
        <v>416</v>
      </c>
      <c r="L70" s="479">
        <v>3</v>
      </c>
      <c r="M70" s="480"/>
      <c r="N70" s="481">
        <v>1.74</v>
      </c>
      <c r="O70" s="479">
        <v>0.28000000000000003</v>
      </c>
      <c r="P70" s="481">
        <v>38.42</v>
      </c>
      <c r="Q70" s="479">
        <v>6.3</v>
      </c>
      <c r="R70" s="481">
        <v>6.11</v>
      </c>
      <c r="S70" s="481">
        <v>2.0699999999999998</v>
      </c>
      <c r="T70" s="480"/>
      <c r="U70" s="483">
        <v>7454</v>
      </c>
      <c r="V70" s="483">
        <v>26241</v>
      </c>
      <c r="W70" s="91">
        <v>4293</v>
      </c>
      <c r="X70" s="479">
        <v>683</v>
      </c>
      <c r="Y70" s="91">
        <v>12707</v>
      </c>
      <c r="Z70" s="91">
        <v>8940</v>
      </c>
    </row>
    <row r="71" spans="1:26" ht="12.75" x14ac:dyDescent="0.2">
      <c r="A71" s="474" t="s">
        <v>530</v>
      </c>
      <c r="B71" s="474" t="s">
        <v>531</v>
      </c>
      <c r="C71" s="475" t="s">
        <v>411</v>
      </c>
      <c r="D71" s="475">
        <v>9039</v>
      </c>
      <c r="E71" s="475">
        <v>90039</v>
      </c>
      <c r="F71" s="474" t="s">
        <v>427</v>
      </c>
      <c r="G71" s="475" t="s">
        <v>413</v>
      </c>
      <c r="H71" s="91">
        <v>12150996</v>
      </c>
      <c r="I71" s="479">
        <v>49</v>
      </c>
      <c r="J71" s="478" t="s">
        <v>415</v>
      </c>
      <c r="K71" s="478" t="s">
        <v>419</v>
      </c>
      <c r="L71" s="479">
        <v>2</v>
      </c>
      <c r="M71" s="480"/>
      <c r="N71" s="481">
        <v>0.45</v>
      </c>
      <c r="O71" s="479">
        <v>0.02</v>
      </c>
      <c r="P71" s="481">
        <v>66.69</v>
      </c>
      <c r="Q71" s="479">
        <v>3</v>
      </c>
      <c r="R71" s="481">
        <v>22.31</v>
      </c>
      <c r="S71" s="481">
        <v>10.91</v>
      </c>
      <c r="T71" s="480"/>
      <c r="U71" s="483">
        <v>4367</v>
      </c>
      <c r="V71" s="483">
        <v>214663</v>
      </c>
      <c r="W71" s="91">
        <v>9620</v>
      </c>
      <c r="X71" s="91">
        <v>3219</v>
      </c>
      <c r="Y71" s="91">
        <v>19681</v>
      </c>
      <c r="Z71" s="91">
        <v>22900</v>
      </c>
    </row>
    <row r="72" spans="1:26" ht="12.75" x14ac:dyDescent="0.2">
      <c r="A72" s="474"/>
      <c r="B72" s="474"/>
      <c r="C72" s="475"/>
      <c r="D72" s="475"/>
      <c r="E72" s="475"/>
      <c r="F72" s="474"/>
      <c r="G72" s="475"/>
      <c r="H72" s="91"/>
      <c r="I72" s="477"/>
      <c r="J72" s="478"/>
      <c r="K72" s="478"/>
      <c r="L72" s="479"/>
      <c r="M72" s="480"/>
      <c r="N72" s="481"/>
      <c r="O72" s="479"/>
      <c r="P72" s="482"/>
      <c r="Q72" s="479"/>
      <c r="R72" s="481"/>
      <c r="S72" s="481"/>
      <c r="T72" s="480"/>
      <c r="U72" s="483"/>
      <c r="V72" s="483"/>
      <c r="W72" s="91"/>
      <c r="X72" s="91"/>
      <c r="Y72" s="91"/>
      <c r="Z72" s="91"/>
    </row>
    <row r="73" spans="1:26" ht="12.75" x14ac:dyDescent="0.2">
      <c r="A73" s="474" t="s">
        <v>1164</v>
      </c>
      <c r="B73" s="474" t="s">
        <v>934</v>
      </c>
      <c r="C73" s="475" t="s">
        <v>411</v>
      </c>
      <c r="D73" s="475">
        <v>9142</v>
      </c>
      <c r="E73" s="475">
        <v>90142</v>
      </c>
      <c r="F73" s="474" t="s">
        <v>935</v>
      </c>
      <c r="G73" s="475" t="s">
        <v>413</v>
      </c>
      <c r="H73" s="91">
        <v>72794</v>
      </c>
      <c r="I73" s="477">
        <v>36</v>
      </c>
      <c r="J73" s="478" t="s">
        <v>420</v>
      </c>
      <c r="K73" s="478" t="s">
        <v>419</v>
      </c>
      <c r="L73" s="479">
        <v>36</v>
      </c>
      <c r="M73" s="480"/>
      <c r="N73" s="481">
        <v>0.68</v>
      </c>
      <c r="O73" s="479">
        <v>0.55000000000000004</v>
      </c>
      <c r="P73" s="482">
        <v>59.11</v>
      </c>
      <c r="Q73" s="479">
        <v>47.3</v>
      </c>
      <c r="R73" s="481">
        <v>1.25</v>
      </c>
      <c r="S73" s="481">
        <v>0.57999999999999996</v>
      </c>
      <c r="T73" s="480"/>
      <c r="U73" s="483">
        <v>2718705</v>
      </c>
      <c r="V73" s="483">
        <v>4964781</v>
      </c>
      <c r="W73" s="91">
        <v>3972587</v>
      </c>
      <c r="X73" s="91">
        <v>83997</v>
      </c>
      <c r="Y73" s="91">
        <v>8553956</v>
      </c>
      <c r="Z73" s="91">
        <v>867402</v>
      </c>
    </row>
    <row r="74" spans="1:26" ht="12.75" x14ac:dyDescent="0.2">
      <c r="A74" s="474" t="s">
        <v>1223</v>
      </c>
      <c r="B74" s="474" t="s">
        <v>934</v>
      </c>
      <c r="C74" s="475" t="s">
        <v>411</v>
      </c>
      <c r="D74" s="475">
        <v>9167</v>
      </c>
      <c r="E74" s="475">
        <v>90167</v>
      </c>
      <c r="F74" s="474" t="s">
        <v>427</v>
      </c>
      <c r="G74" s="475" t="s">
        <v>428</v>
      </c>
      <c r="H74" s="91">
        <v>72794</v>
      </c>
      <c r="I74" s="479">
        <v>3</v>
      </c>
      <c r="J74" s="478" t="s">
        <v>415</v>
      </c>
      <c r="K74" s="478" t="s">
        <v>419</v>
      </c>
      <c r="L74" s="479">
        <v>3</v>
      </c>
      <c r="M74" s="480"/>
      <c r="N74" s="481">
        <v>1.9</v>
      </c>
      <c r="O74" s="479">
        <v>0.06</v>
      </c>
      <c r="P74" s="481">
        <v>102.38</v>
      </c>
      <c r="Q74" s="479">
        <v>3.1</v>
      </c>
      <c r="R74" s="481">
        <v>33.18</v>
      </c>
      <c r="S74" s="480"/>
      <c r="T74" s="480"/>
      <c r="U74" s="483">
        <v>31963</v>
      </c>
      <c r="V74" s="483">
        <v>558508</v>
      </c>
      <c r="W74" s="91">
        <v>16831</v>
      </c>
      <c r="X74" s="91">
        <v>5455</v>
      </c>
      <c r="Y74" s="479">
        <v>0</v>
      </c>
      <c r="Z74" s="91">
        <v>68857</v>
      </c>
    </row>
    <row r="75" spans="1:26" ht="12.75" x14ac:dyDescent="0.2">
      <c r="A75" s="474"/>
      <c r="B75" s="474"/>
      <c r="C75" s="475"/>
      <c r="D75" s="475"/>
      <c r="E75" s="475"/>
      <c r="F75" s="474"/>
      <c r="G75" s="475"/>
      <c r="H75" s="91"/>
      <c r="I75" s="479"/>
      <c r="J75" s="478"/>
      <c r="K75" s="478"/>
      <c r="L75" s="479"/>
      <c r="M75" s="480"/>
      <c r="N75" s="481"/>
      <c r="O75" s="479"/>
      <c r="P75" s="481"/>
      <c r="Q75" s="479"/>
      <c r="R75" s="481"/>
      <c r="S75" s="480"/>
      <c r="T75" s="480"/>
      <c r="U75" s="483"/>
      <c r="V75" s="483"/>
      <c r="W75" s="91"/>
      <c r="X75" s="91"/>
      <c r="Y75" s="479"/>
      <c r="Z75" s="91"/>
    </row>
    <row r="76" spans="1:26" ht="12.75" x14ac:dyDescent="0.2">
      <c r="A76" s="474" t="s">
        <v>937</v>
      </c>
      <c r="B76" s="474" t="s">
        <v>938</v>
      </c>
      <c r="C76" s="475" t="s">
        <v>411</v>
      </c>
      <c r="D76" s="475">
        <v>9238</v>
      </c>
      <c r="E76" s="475">
        <v>90238</v>
      </c>
      <c r="F76" s="474" t="s">
        <v>427</v>
      </c>
      <c r="G76" s="475" t="s">
        <v>428</v>
      </c>
      <c r="H76" s="91">
        <v>54372</v>
      </c>
      <c r="I76" s="479">
        <v>9</v>
      </c>
      <c r="J76" s="478" t="s">
        <v>415</v>
      </c>
      <c r="K76" s="478" t="s">
        <v>419</v>
      </c>
      <c r="L76" s="479">
        <v>4</v>
      </c>
      <c r="M76" s="480"/>
      <c r="N76" s="481">
        <v>1.4</v>
      </c>
      <c r="O76" s="479">
        <v>0.05</v>
      </c>
      <c r="P76" s="481">
        <v>66.78</v>
      </c>
      <c r="Q76" s="479">
        <v>2.4</v>
      </c>
      <c r="R76" s="481">
        <v>27.38</v>
      </c>
      <c r="S76" s="480"/>
      <c r="T76" s="480"/>
      <c r="U76" s="483">
        <v>21193</v>
      </c>
      <c r="V76" s="483">
        <v>415694</v>
      </c>
      <c r="W76" s="91">
        <v>15183</v>
      </c>
      <c r="X76" s="91">
        <v>6225</v>
      </c>
      <c r="Y76" s="479">
        <v>0</v>
      </c>
      <c r="Z76" s="91">
        <v>56379</v>
      </c>
    </row>
    <row r="77" spans="1:26" ht="12.75" x14ac:dyDescent="0.2">
      <c r="A77" s="474" t="s">
        <v>937</v>
      </c>
      <c r="B77" s="474" t="s">
        <v>938</v>
      </c>
      <c r="C77" s="475" t="s">
        <v>411</v>
      </c>
      <c r="D77" s="475">
        <v>9238</v>
      </c>
      <c r="E77" s="475">
        <v>90238</v>
      </c>
      <c r="F77" s="474" t="s">
        <v>427</v>
      </c>
      <c r="G77" s="475" t="s">
        <v>428</v>
      </c>
      <c r="H77" s="91">
        <v>54372</v>
      </c>
      <c r="I77" s="477">
        <v>9</v>
      </c>
      <c r="J77" s="478" t="s">
        <v>420</v>
      </c>
      <c r="K77" s="478" t="s">
        <v>419</v>
      </c>
      <c r="L77" s="479">
        <v>4</v>
      </c>
      <c r="M77" s="480"/>
      <c r="N77" s="481">
        <v>0.77</v>
      </c>
      <c r="O77" s="479">
        <v>0.1</v>
      </c>
      <c r="P77" s="482">
        <v>90.14</v>
      </c>
      <c r="Q77" s="479">
        <v>12.1</v>
      </c>
      <c r="R77" s="481">
        <v>7.47</v>
      </c>
      <c r="S77" s="480"/>
      <c r="T77" s="480"/>
      <c r="U77" s="483">
        <v>103264</v>
      </c>
      <c r="V77" s="483">
        <v>997664</v>
      </c>
      <c r="W77" s="91">
        <v>133514</v>
      </c>
      <c r="X77" s="91">
        <v>11068</v>
      </c>
      <c r="Y77" s="479">
        <v>0</v>
      </c>
      <c r="Z77" s="91">
        <v>148598</v>
      </c>
    </row>
    <row r="78" spans="1:26" ht="12.75" x14ac:dyDescent="0.2">
      <c r="A78" s="474" t="s">
        <v>937</v>
      </c>
      <c r="B78" s="474" t="s">
        <v>938</v>
      </c>
      <c r="C78" s="475" t="s">
        <v>411</v>
      </c>
      <c r="D78" s="475">
        <v>9238</v>
      </c>
      <c r="E78" s="475">
        <v>90238</v>
      </c>
      <c r="F78" s="474" t="s">
        <v>427</v>
      </c>
      <c r="G78" s="475" t="s">
        <v>428</v>
      </c>
      <c r="H78" s="91">
        <v>54372</v>
      </c>
      <c r="I78" s="479">
        <v>9</v>
      </c>
      <c r="J78" s="478" t="s">
        <v>424</v>
      </c>
      <c r="K78" s="478" t="s">
        <v>419</v>
      </c>
      <c r="L78" s="479">
        <v>1</v>
      </c>
      <c r="M78" s="480"/>
      <c r="N78" s="481">
        <v>2.39</v>
      </c>
      <c r="O78" s="479">
        <v>0.02</v>
      </c>
      <c r="P78" s="481">
        <v>230.3</v>
      </c>
      <c r="Q78" s="479">
        <v>2</v>
      </c>
      <c r="R78" s="481">
        <v>112.4</v>
      </c>
      <c r="S78" s="480"/>
      <c r="T78" s="480"/>
      <c r="U78" s="483">
        <v>5309</v>
      </c>
      <c r="V78" s="483">
        <v>249416</v>
      </c>
      <c r="W78" s="91">
        <v>2219</v>
      </c>
      <c r="X78" s="91">
        <v>1083</v>
      </c>
      <c r="Y78" s="479">
        <v>0</v>
      </c>
      <c r="Z78" s="91">
        <v>35343</v>
      </c>
    </row>
    <row r="79" spans="1:26" ht="12.75" x14ac:dyDescent="0.2">
      <c r="A79" s="474"/>
      <c r="B79" s="474"/>
      <c r="C79" s="475"/>
      <c r="D79" s="475"/>
      <c r="E79" s="475"/>
      <c r="F79" s="474"/>
      <c r="G79" s="475"/>
      <c r="H79" s="91"/>
      <c r="I79" s="479"/>
      <c r="J79" s="478"/>
      <c r="K79" s="478"/>
      <c r="L79" s="479"/>
      <c r="M79" s="480"/>
      <c r="N79" s="481"/>
      <c r="O79" s="479"/>
      <c r="P79" s="482"/>
      <c r="Q79" s="479"/>
      <c r="R79" s="481"/>
      <c r="S79" s="480"/>
      <c r="T79" s="480"/>
      <c r="U79" s="483"/>
      <c r="V79" s="483"/>
      <c r="W79" s="91"/>
      <c r="X79" s="91"/>
      <c r="Y79" s="479"/>
      <c r="Z79" s="91"/>
    </row>
    <row r="80" spans="1:26" ht="12.75" x14ac:dyDescent="0.2">
      <c r="A80" s="474" t="s">
        <v>939</v>
      </c>
      <c r="B80" s="474" t="s">
        <v>940</v>
      </c>
      <c r="C80" s="475" t="s">
        <v>411</v>
      </c>
      <c r="D80" s="475">
        <v>9229</v>
      </c>
      <c r="E80" s="475">
        <v>90229</v>
      </c>
      <c r="F80" s="474" t="s">
        <v>412</v>
      </c>
      <c r="G80" s="475" t="s">
        <v>428</v>
      </c>
      <c r="H80" s="91">
        <v>1723634</v>
      </c>
      <c r="I80" s="479">
        <v>30</v>
      </c>
      <c r="J80" s="478" t="s">
        <v>415</v>
      </c>
      <c r="K80" s="478" t="s">
        <v>419</v>
      </c>
      <c r="L80" s="479">
        <v>14</v>
      </c>
      <c r="M80" s="480"/>
      <c r="N80" s="481">
        <v>1.49</v>
      </c>
      <c r="O80" s="479">
        <v>0.04</v>
      </c>
      <c r="P80" s="482">
        <v>125.52</v>
      </c>
      <c r="Q80" s="479">
        <v>3.3</v>
      </c>
      <c r="R80" s="481">
        <v>37.82</v>
      </c>
      <c r="S80" s="480"/>
      <c r="T80" s="480"/>
      <c r="U80" s="483">
        <v>89052</v>
      </c>
      <c r="V80" s="483">
        <v>2260947</v>
      </c>
      <c r="W80" s="91">
        <v>59774</v>
      </c>
      <c r="X80" s="91">
        <v>18013</v>
      </c>
      <c r="Y80" s="479">
        <v>0</v>
      </c>
      <c r="Z80" s="91">
        <v>366869</v>
      </c>
    </row>
    <row r="81" spans="1:26" ht="12.75" x14ac:dyDescent="0.2">
      <c r="A81" s="474" t="s">
        <v>939</v>
      </c>
      <c r="B81" s="474" t="s">
        <v>940</v>
      </c>
      <c r="C81" s="475" t="s">
        <v>411</v>
      </c>
      <c r="D81" s="475">
        <v>9229</v>
      </c>
      <c r="E81" s="475">
        <v>90229</v>
      </c>
      <c r="F81" s="474" t="s">
        <v>412</v>
      </c>
      <c r="G81" s="475" t="s">
        <v>428</v>
      </c>
      <c r="H81" s="91">
        <v>1723634</v>
      </c>
      <c r="I81" s="479">
        <v>30</v>
      </c>
      <c r="J81" s="478" t="s">
        <v>424</v>
      </c>
      <c r="K81" s="478" t="s">
        <v>419</v>
      </c>
      <c r="L81" s="479">
        <v>10</v>
      </c>
      <c r="M81" s="480"/>
      <c r="N81" s="481">
        <v>5.62</v>
      </c>
      <c r="O81" s="479">
        <v>0.53</v>
      </c>
      <c r="P81" s="482">
        <v>141.56</v>
      </c>
      <c r="Q81" s="479">
        <v>13.4</v>
      </c>
      <c r="R81" s="481">
        <v>10.6</v>
      </c>
      <c r="S81" s="480"/>
      <c r="T81" s="480"/>
      <c r="U81" s="483">
        <v>839799</v>
      </c>
      <c r="V81" s="483">
        <v>1584096</v>
      </c>
      <c r="W81" s="91">
        <v>149465</v>
      </c>
      <c r="X81" s="91">
        <v>11190</v>
      </c>
      <c r="Y81" s="479">
        <v>0</v>
      </c>
      <c r="Z81" s="91">
        <v>340446</v>
      </c>
    </row>
    <row r="82" spans="1:26" ht="12.75" x14ac:dyDescent="0.2">
      <c r="A82" s="474" t="s">
        <v>939</v>
      </c>
      <c r="B82" s="474" t="s">
        <v>940</v>
      </c>
      <c r="C82" s="475" t="s">
        <v>411</v>
      </c>
      <c r="D82" s="475">
        <v>9229</v>
      </c>
      <c r="E82" s="475">
        <v>90229</v>
      </c>
      <c r="F82" s="474" t="s">
        <v>412</v>
      </c>
      <c r="G82" s="475" t="s">
        <v>428</v>
      </c>
      <c r="H82" s="91">
        <v>1723634</v>
      </c>
      <c r="I82" s="479">
        <v>30</v>
      </c>
      <c r="J82" s="478" t="s">
        <v>420</v>
      </c>
      <c r="K82" s="478" t="s">
        <v>419</v>
      </c>
      <c r="L82" s="479">
        <v>6</v>
      </c>
      <c r="M82" s="480"/>
      <c r="N82" s="481">
        <v>1.04</v>
      </c>
      <c r="O82" s="479">
        <v>0.09</v>
      </c>
      <c r="P82" s="482">
        <v>121.11</v>
      </c>
      <c r="Q82" s="479">
        <v>10.5</v>
      </c>
      <c r="R82" s="481">
        <v>11.55</v>
      </c>
      <c r="S82" s="480"/>
      <c r="T82" s="480"/>
      <c r="U82" s="483">
        <v>170922</v>
      </c>
      <c r="V82" s="483">
        <v>1906785</v>
      </c>
      <c r="W82" s="91">
        <v>165078</v>
      </c>
      <c r="X82" s="91">
        <v>15744</v>
      </c>
      <c r="Y82" s="479">
        <v>0</v>
      </c>
      <c r="Z82" s="91">
        <v>270459</v>
      </c>
    </row>
    <row r="83" spans="1:26" ht="12.75" x14ac:dyDescent="0.2">
      <c r="A83" s="474"/>
      <c r="B83" s="474"/>
      <c r="C83" s="475"/>
      <c r="D83" s="475"/>
      <c r="E83" s="475"/>
      <c r="F83" s="474"/>
      <c r="G83" s="475"/>
      <c r="H83" s="479"/>
      <c r="I83" s="477"/>
      <c r="J83" s="478"/>
      <c r="K83" s="478"/>
      <c r="L83" s="479"/>
      <c r="M83" s="480"/>
      <c r="N83" s="481"/>
      <c r="O83" s="479"/>
      <c r="P83" s="482"/>
      <c r="Q83" s="479"/>
      <c r="R83" s="481"/>
      <c r="S83" s="480"/>
      <c r="T83" s="480"/>
      <c r="U83" s="483"/>
      <c r="V83" s="483"/>
      <c r="W83" s="91"/>
      <c r="X83" s="91"/>
      <c r="Y83" s="479"/>
      <c r="Z83" s="91"/>
    </row>
    <row r="84" spans="1:26" ht="12.75" x14ac:dyDescent="0.2">
      <c r="A84" s="474" t="s">
        <v>943</v>
      </c>
      <c r="B84" s="474" t="s">
        <v>944</v>
      </c>
      <c r="C84" s="475" t="s">
        <v>411</v>
      </c>
      <c r="D84" s="475" t="s">
        <v>945</v>
      </c>
      <c r="E84" s="475" t="s">
        <v>946</v>
      </c>
      <c r="F84" s="474" t="s">
        <v>427</v>
      </c>
      <c r="G84" s="475" t="s">
        <v>864</v>
      </c>
      <c r="H84" s="479">
        <v>0</v>
      </c>
      <c r="I84" s="477">
        <v>6</v>
      </c>
      <c r="J84" s="478" t="s">
        <v>420</v>
      </c>
      <c r="K84" s="478" t="s">
        <v>419</v>
      </c>
      <c r="L84" s="479">
        <v>4</v>
      </c>
      <c r="M84" s="480"/>
      <c r="N84" s="481">
        <v>1.26</v>
      </c>
      <c r="O84" s="479">
        <v>7.0000000000000007E-2</v>
      </c>
      <c r="P84" s="482">
        <v>28.59</v>
      </c>
      <c r="Q84" s="479">
        <v>1.6</v>
      </c>
      <c r="R84" s="481">
        <v>18.399999999999999</v>
      </c>
      <c r="S84" s="480"/>
      <c r="T84" s="480"/>
      <c r="U84" s="483">
        <v>24392</v>
      </c>
      <c r="V84" s="483">
        <v>355446</v>
      </c>
      <c r="W84" s="91">
        <v>19314</v>
      </c>
      <c r="X84" s="91">
        <v>12433</v>
      </c>
      <c r="Y84" s="479">
        <v>0</v>
      </c>
      <c r="Z84" s="91">
        <v>95042</v>
      </c>
    </row>
    <row r="85" spans="1:26" ht="12.75" x14ac:dyDescent="0.2">
      <c r="A85" s="474" t="s">
        <v>943</v>
      </c>
      <c r="B85" s="474" t="s">
        <v>944</v>
      </c>
      <c r="C85" s="475" t="s">
        <v>411</v>
      </c>
      <c r="D85" s="475" t="s">
        <v>945</v>
      </c>
      <c r="E85" s="475" t="s">
        <v>946</v>
      </c>
      <c r="F85" s="474" t="s">
        <v>427</v>
      </c>
      <c r="G85" s="475" t="s">
        <v>864</v>
      </c>
      <c r="H85" s="479">
        <v>0</v>
      </c>
      <c r="I85" s="477">
        <v>6</v>
      </c>
      <c r="J85" s="478" t="s">
        <v>415</v>
      </c>
      <c r="K85" s="478" t="s">
        <v>419</v>
      </c>
      <c r="L85" s="479">
        <v>2</v>
      </c>
      <c r="M85" s="480"/>
      <c r="N85" s="481">
        <v>2.11</v>
      </c>
      <c r="O85" s="479">
        <v>7.0000000000000007E-2</v>
      </c>
      <c r="P85" s="482">
        <v>217.8</v>
      </c>
      <c r="Q85" s="479">
        <v>7.1</v>
      </c>
      <c r="R85" s="481">
        <v>30.72</v>
      </c>
      <c r="S85" s="480"/>
      <c r="T85" s="480"/>
      <c r="U85" s="483">
        <v>36588</v>
      </c>
      <c r="V85" s="483">
        <v>533170</v>
      </c>
      <c r="W85" s="91">
        <v>17356</v>
      </c>
      <c r="X85" s="91">
        <v>2448</v>
      </c>
      <c r="Y85" s="479">
        <v>0</v>
      </c>
      <c r="Z85" s="91">
        <v>101748</v>
      </c>
    </row>
    <row r="86" spans="1:26" ht="12.75" x14ac:dyDescent="0.2">
      <c r="A86" s="474"/>
      <c r="B86" s="474"/>
      <c r="C86" s="475"/>
      <c r="D86" s="475"/>
      <c r="E86" s="475"/>
      <c r="F86" s="474"/>
      <c r="G86" s="475"/>
      <c r="H86" s="479"/>
      <c r="I86" s="477"/>
      <c r="J86" s="478"/>
      <c r="K86" s="478"/>
      <c r="L86" s="479"/>
      <c r="M86" s="480"/>
      <c r="N86" s="481"/>
      <c r="O86" s="479"/>
      <c r="P86" s="482"/>
      <c r="Q86" s="479"/>
      <c r="R86" s="481"/>
      <c r="S86" s="480"/>
      <c r="T86" s="480"/>
      <c r="U86" s="483"/>
      <c r="V86" s="483"/>
      <c r="W86" s="91"/>
      <c r="X86" s="91"/>
      <c r="Y86" s="479"/>
      <c r="Z86" s="91"/>
    </row>
    <row r="87" spans="1:26" ht="12.75" x14ac:dyDescent="0.2">
      <c r="A87" s="474" t="s">
        <v>947</v>
      </c>
      <c r="B87" s="474" t="s">
        <v>948</v>
      </c>
      <c r="C87" s="475" t="s">
        <v>411</v>
      </c>
      <c r="D87" s="475" t="s">
        <v>949</v>
      </c>
      <c r="E87" s="475" t="s">
        <v>950</v>
      </c>
      <c r="F87" s="474" t="s">
        <v>427</v>
      </c>
      <c r="G87" s="475" t="s">
        <v>864</v>
      </c>
      <c r="H87" s="479">
        <v>0</v>
      </c>
      <c r="I87" s="477">
        <v>9</v>
      </c>
      <c r="J87" s="478" t="s">
        <v>415</v>
      </c>
      <c r="K87" s="478" t="s">
        <v>419</v>
      </c>
      <c r="L87" s="479">
        <v>9</v>
      </c>
      <c r="M87" s="480"/>
      <c r="N87" s="481">
        <v>1.74</v>
      </c>
      <c r="O87" s="479">
        <v>0.15</v>
      </c>
      <c r="P87" s="482">
        <v>82</v>
      </c>
      <c r="Q87" s="479">
        <v>7</v>
      </c>
      <c r="R87" s="481">
        <v>11.68</v>
      </c>
      <c r="S87" s="480"/>
      <c r="T87" s="480"/>
      <c r="U87" s="483">
        <v>99656</v>
      </c>
      <c r="V87" s="483">
        <v>669355</v>
      </c>
      <c r="W87" s="91">
        <v>57315</v>
      </c>
      <c r="X87" s="91">
        <v>8163</v>
      </c>
      <c r="Y87" s="479">
        <v>0</v>
      </c>
      <c r="Z87" s="91">
        <v>100499</v>
      </c>
    </row>
    <row r="88" spans="1:26" ht="12.75" x14ac:dyDescent="0.2">
      <c r="A88" s="474"/>
      <c r="B88" s="474"/>
      <c r="C88" s="475"/>
      <c r="D88" s="475"/>
      <c r="E88" s="475"/>
      <c r="F88" s="474"/>
      <c r="G88" s="475"/>
      <c r="H88" s="479"/>
      <c r="I88" s="479"/>
      <c r="J88" s="478"/>
      <c r="K88" s="478"/>
      <c r="L88" s="479"/>
      <c r="M88" s="480"/>
      <c r="N88" s="481"/>
      <c r="O88" s="479"/>
      <c r="P88" s="481"/>
      <c r="Q88" s="479"/>
      <c r="R88" s="481"/>
      <c r="S88" s="480"/>
      <c r="T88" s="480"/>
      <c r="U88" s="483"/>
      <c r="V88" s="483"/>
      <c r="W88" s="91"/>
      <c r="X88" s="91"/>
      <c r="Y88" s="479"/>
      <c r="Z88" s="91"/>
    </row>
    <row r="89" spans="1:26" ht="12.75" x14ac:dyDescent="0.2">
      <c r="A89" s="474" t="s">
        <v>954</v>
      </c>
      <c r="B89" s="474" t="s">
        <v>955</v>
      </c>
      <c r="C89" s="475" t="s">
        <v>411</v>
      </c>
      <c r="D89" s="475" t="s">
        <v>956</v>
      </c>
      <c r="E89" s="475" t="s">
        <v>957</v>
      </c>
      <c r="F89" s="474" t="s">
        <v>427</v>
      </c>
      <c r="G89" s="475" t="s">
        <v>864</v>
      </c>
      <c r="H89" s="479">
        <v>0</v>
      </c>
      <c r="I89" s="479">
        <v>4</v>
      </c>
      <c r="J89" s="478" t="s">
        <v>415</v>
      </c>
      <c r="K89" s="478" t="s">
        <v>419</v>
      </c>
      <c r="L89" s="479">
        <v>4</v>
      </c>
      <c r="M89" s="480"/>
      <c r="N89" s="481">
        <v>4.38</v>
      </c>
      <c r="O89" s="479">
        <v>0.17</v>
      </c>
      <c r="P89" s="481">
        <v>28.71</v>
      </c>
      <c r="Q89" s="479">
        <v>1.1000000000000001</v>
      </c>
      <c r="R89" s="481">
        <v>26.09</v>
      </c>
      <c r="S89" s="480"/>
      <c r="T89" s="480"/>
      <c r="U89" s="483">
        <v>19745</v>
      </c>
      <c r="V89" s="483">
        <v>117745</v>
      </c>
      <c r="W89" s="91">
        <v>4513</v>
      </c>
      <c r="X89" s="91">
        <v>4101</v>
      </c>
      <c r="Y89" s="479">
        <v>0</v>
      </c>
      <c r="Z89" s="91">
        <v>84653</v>
      </c>
    </row>
    <row r="90" spans="1:26" ht="12.75" x14ac:dyDescent="0.2">
      <c r="A90" s="474"/>
      <c r="B90" s="474"/>
      <c r="C90" s="475"/>
      <c r="D90" s="475"/>
      <c r="E90" s="475"/>
      <c r="F90" s="474"/>
      <c r="G90" s="475"/>
      <c r="H90" s="91"/>
      <c r="I90" s="477"/>
      <c r="J90" s="478"/>
      <c r="K90" s="478"/>
      <c r="L90" s="479"/>
      <c r="M90" s="480"/>
      <c r="N90" s="481"/>
      <c r="O90" s="479"/>
      <c r="P90" s="482"/>
      <c r="Q90" s="479"/>
      <c r="R90" s="481"/>
      <c r="S90" s="481"/>
      <c r="T90" s="480"/>
      <c r="U90" s="483"/>
      <c r="V90" s="483"/>
      <c r="W90" s="91"/>
      <c r="X90" s="91"/>
      <c r="Y90" s="91"/>
      <c r="Z90" s="91"/>
    </row>
    <row r="91" spans="1:26" ht="12.75" x14ac:dyDescent="0.2">
      <c r="A91" s="474" t="s">
        <v>958</v>
      </c>
      <c r="B91" s="474" t="s">
        <v>959</v>
      </c>
      <c r="C91" s="475" t="s">
        <v>411</v>
      </c>
      <c r="D91" s="475">
        <v>9226</v>
      </c>
      <c r="E91" s="475">
        <v>90226</v>
      </c>
      <c r="F91" s="474" t="s">
        <v>412</v>
      </c>
      <c r="G91" s="475" t="s">
        <v>413</v>
      </c>
      <c r="H91" s="91">
        <v>107672</v>
      </c>
      <c r="I91" s="477">
        <v>26</v>
      </c>
      <c r="J91" s="478" t="s">
        <v>420</v>
      </c>
      <c r="K91" s="478" t="s">
        <v>416</v>
      </c>
      <c r="L91" s="479">
        <v>18</v>
      </c>
      <c r="M91" s="480"/>
      <c r="N91" s="481">
        <v>0.86</v>
      </c>
      <c r="O91" s="479">
        <v>0.19</v>
      </c>
      <c r="P91" s="482">
        <v>88.48</v>
      </c>
      <c r="Q91" s="479">
        <v>19.7</v>
      </c>
      <c r="R91" s="481">
        <v>4.4800000000000004</v>
      </c>
      <c r="S91" s="481">
        <v>0.43</v>
      </c>
      <c r="T91" s="480"/>
      <c r="U91" s="483">
        <v>748040</v>
      </c>
      <c r="V91" s="483">
        <v>3887215</v>
      </c>
      <c r="W91" s="91">
        <v>867192</v>
      </c>
      <c r="X91" s="91">
        <v>43932</v>
      </c>
      <c r="Y91" s="91">
        <v>8975437</v>
      </c>
      <c r="Z91" s="91">
        <v>854784</v>
      </c>
    </row>
    <row r="92" spans="1:26" ht="12.75" x14ac:dyDescent="0.2">
      <c r="A92" s="474" t="s">
        <v>958</v>
      </c>
      <c r="B92" s="474" t="s">
        <v>959</v>
      </c>
      <c r="C92" s="475" t="s">
        <v>411</v>
      </c>
      <c r="D92" s="475">
        <v>9226</v>
      </c>
      <c r="E92" s="475">
        <v>90226</v>
      </c>
      <c r="F92" s="474" t="s">
        <v>412</v>
      </c>
      <c r="G92" s="475" t="s">
        <v>413</v>
      </c>
      <c r="H92" s="91">
        <v>107672</v>
      </c>
      <c r="I92" s="479">
        <v>26</v>
      </c>
      <c r="J92" s="478" t="s">
        <v>415</v>
      </c>
      <c r="K92" s="478" t="s">
        <v>416</v>
      </c>
      <c r="L92" s="479">
        <v>8</v>
      </c>
      <c r="M92" s="480"/>
      <c r="N92" s="481">
        <v>2.23</v>
      </c>
      <c r="O92" s="479">
        <v>0.05</v>
      </c>
      <c r="P92" s="481">
        <v>109.67</v>
      </c>
      <c r="Q92" s="479">
        <v>2.4</v>
      </c>
      <c r="R92" s="481">
        <v>46.45</v>
      </c>
      <c r="S92" s="481">
        <v>3.25</v>
      </c>
      <c r="T92" s="480"/>
      <c r="U92" s="483">
        <v>72130</v>
      </c>
      <c r="V92" s="483">
        <v>1502277</v>
      </c>
      <c r="W92" s="91">
        <v>32339</v>
      </c>
      <c r="X92" s="91">
        <v>13698</v>
      </c>
      <c r="Y92" s="91">
        <v>462518</v>
      </c>
      <c r="Z92" s="91">
        <v>308313</v>
      </c>
    </row>
    <row r="93" spans="1:26" ht="12.75" x14ac:dyDescent="0.2">
      <c r="A93" s="474"/>
      <c r="B93" s="474"/>
      <c r="C93" s="475"/>
      <c r="D93" s="475"/>
      <c r="E93" s="475"/>
      <c r="F93" s="474"/>
      <c r="G93" s="475"/>
      <c r="H93" s="91"/>
      <c r="I93" s="477"/>
      <c r="J93" s="478"/>
      <c r="K93" s="478"/>
      <c r="L93" s="479"/>
      <c r="M93" s="480"/>
      <c r="N93" s="481"/>
      <c r="O93" s="479"/>
      <c r="P93" s="482"/>
      <c r="Q93" s="479"/>
      <c r="R93" s="481"/>
      <c r="S93" s="481"/>
      <c r="T93" s="480"/>
      <c r="U93" s="483"/>
      <c r="V93" s="483"/>
      <c r="W93" s="91"/>
      <c r="X93" s="91"/>
      <c r="Y93" s="91"/>
      <c r="Z93" s="91"/>
    </row>
    <row r="94" spans="1:26" ht="12.75" x14ac:dyDescent="0.2">
      <c r="A94" s="474" t="s">
        <v>569</v>
      </c>
      <c r="B94" s="474" t="s">
        <v>570</v>
      </c>
      <c r="C94" s="475" t="s">
        <v>411</v>
      </c>
      <c r="D94" s="475">
        <v>9157</v>
      </c>
      <c r="E94" s="475">
        <v>90157</v>
      </c>
      <c r="F94" s="474" t="s">
        <v>412</v>
      </c>
      <c r="G94" s="475" t="s">
        <v>413</v>
      </c>
      <c r="H94" s="91">
        <v>12150996</v>
      </c>
      <c r="I94" s="477">
        <v>709</v>
      </c>
      <c r="J94" s="478" t="s">
        <v>415</v>
      </c>
      <c r="K94" s="478" t="s">
        <v>416</v>
      </c>
      <c r="L94" s="479">
        <v>709</v>
      </c>
      <c r="M94" s="480"/>
      <c r="N94" s="481">
        <v>2.23</v>
      </c>
      <c r="O94" s="479">
        <v>7.0000000000000007E-2</v>
      </c>
      <c r="P94" s="482">
        <v>59.39</v>
      </c>
      <c r="Q94" s="479">
        <v>1.8</v>
      </c>
      <c r="R94" s="481">
        <v>32.56</v>
      </c>
      <c r="S94" s="481">
        <v>2.4500000000000002</v>
      </c>
      <c r="T94" s="480"/>
      <c r="U94" s="483">
        <v>9019981</v>
      </c>
      <c r="V94" s="483">
        <v>131882779</v>
      </c>
      <c r="W94" s="91">
        <v>4050277</v>
      </c>
      <c r="X94" s="91">
        <v>2220701</v>
      </c>
      <c r="Y94" s="91">
        <v>53896173</v>
      </c>
      <c r="Z94" s="91">
        <v>37598967</v>
      </c>
    </row>
    <row r="95" spans="1:26" ht="12.75" x14ac:dyDescent="0.2">
      <c r="A95" s="474"/>
      <c r="B95" s="474"/>
      <c r="C95" s="475"/>
      <c r="D95" s="475"/>
      <c r="E95" s="475"/>
      <c r="F95" s="474"/>
      <c r="G95" s="475"/>
      <c r="H95" s="91"/>
      <c r="I95" s="477"/>
      <c r="J95" s="478"/>
      <c r="K95" s="478"/>
      <c r="L95" s="479"/>
      <c r="M95" s="480"/>
      <c r="N95" s="481"/>
      <c r="O95" s="479"/>
      <c r="P95" s="482"/>
      <c r="Q95" s="479"/>
      <c r="R95" s="481"/>
      <c r="S95" s="481"/>
      <c r="T95" s="480"/>
      <c r="U95" s="483"/>
      <c r="V95" s="483"/>
      <c r="W95" s="91"/>
      <c r="X95" s="91"/>
      <c r="Y95" s="91"/>
      <c r="Z95" s="91"/>
    </row>
    <row r="96" spans="1:26" ht="12.75" x14ac:dyDescent="0.2">
      <c r="A96" s="474" t="s">
        <v>961</v>
      </c>
      <c r="B96" s="474" t="s">
        <v>962</v>
      </c>
      <c r="C96" s="475" t="s">
        <v>411</v>
      </c>
      <c r="D96" s="475">
        <v>9205</v>
      </c>
      <c r="E96" s="475">
        <v>90205</v>
      </c>
      <c r="F96" s="474" t="s">
        <v>427</v>
      </c>
      <c r="G96" s="475" t="s">
        <v>413</v>
      </c>
      <c r="H96" s="91">
        <v>1723634</v>
      </c>
      <c r="I96" s="477">
        <v>51</v>
      </c>
      <c r="J96" s="478" t="s">
        <v>424</v>
      </c>
      <c r="K96" s="478" t="s">
        <v>416</v>
      </c>
      <c r="L96" s="479">
        <v>26</v>
      </c>
      <c r="M96" s="480"/>
      <c r="N96" s="481">
        <v>1.8</v>
      </c>
      <c r="O96" s="479">
        <v>0.3</v>
      </c>
      <c r="P96" s="482">
        <v>151.07</v>
      </c>
      <c r="Q96" s="479">
        <v>25.3</v>
      </c>
      <c r="R96" s="481">
        <v>5.97</v>
      </c>
      <c r="S96" s="481">
        <v>0.45</v>
      </c>
      <c r="T96" s="480"/>
      <c r="U96" s="483">
        <v>897678</v>
      </c>
      <c r="V96" s="483">
        <v>2976035</v>
      </c>
      <c r="W96" s="91">
        <v>498673</v>
      </c>
      <c r="X96" s="91">
        <v>19700</v>
      </c>
      <c r="Y96" s="91">
        <v>6552999</v>
      </c>
      <c r="Z96" s="91">
        <v>364021</v>
      </c>
    </row>
    <row r="97" spans="1:26" ht="12.75" x14ac:dyDescent="0.2">
      <c r="A97" s="474" t="s">
        <v>961</v>
      </c>
      <c r="B97" s="474" t="s">
        <v>962</v>
      </c>
      <c r="C97" s="475" t="s">
        <v>411</v>
      </c>
      <c r="D97" s="475">
        <v>9205</v>
      </c>
      <c r="E97" s="475">
        <v>90205</v>
      </c>
      <c r="F97" s="474" t="s">
        <v>427</v>
      </c>
      <c r="G97" s="475" t="s">
        <v>413</v>
      </c>
      <c r="H97" s="91">
        <v>1723634</v>
      </c>
      <c r="I97" s="477">
        <v>51</v>
      </c>
      <c r="J97" s="478" t="s">
        <v>420</v>
      </c>
      <c r="K97" s="478" t="s">
        <v>416</v>
      </c>
      <c r="L97" s="479">
        <v>18</v>
      </c>
      <c r="M97" s="480"/>
      <c r="N97" s="481">
        <v>1.19</v>
      </c>
      <c r="O97" s="479">
        <v>0.13</v>
      </c>
      <c r="P97" s="482">
        <v>120.61</v>
      </c>
      <c r="Q97" s="479">
        <v>13.5</v>
      </c>
      <c r="R97" s="481">
        <v>8.9</v>
      </c>
      <c r="S97" s="481">
        <v>2.13</v>
      </c>
      <c r="T97" s="480"/>
      <c r="U97" s="483">
        <v>602499</v>
      </c>
      <c r="V97" s="483">
        <v>4503458</v>
      </c>
      <c r="W97" s="91">
        <v>505836</v>
      </c>
      <c r="X97" s="91">
        <v>37339</v>
      </c>
      <c r="Y97" s="91">
        <v>2113747</v>
      </c>
      <c r="Z97" s="91">
        <v>525339</v>
      </c>
    </row>
    <row r="98" spans="1:26" ht="12.75" x14ac:dyDescent="0.2">
      <c r="A98" s="474" t="s">
        <v>961</v>
      </c>
      <c r="B98" s="474" t="s">
        <v>962</v>
      </c>
      <c r="C98" s="475" t="s">
        <v>411</v>
      </c>
      <c r="D98" s="475">
        <v>9205</v>
      </c>
      <c r="E98" s="475">
        <v>90205</v>
      </c>
      <c r="F98" s="474" t="s">
        <v>427</v>
      </c>
      <c r="G98" s="475" t="s">
        <v>413</v>
      </c>
      <c r="H98" s="91">
        <v>1723634</v>
      </c>
      <c r="I98" s="477">
        <v>51</v>
      </c>
      <c r="J98" s="478" t="s">
        <v>415</v>
      </c>
      <c r="K98" s="478" t="s">
        <v>416</v>
      </c>
      <c r="L98" s="479">
        <v>7</v>
      </c>
      <c r="M98" s="480"/>
      <c r="N98" s="481">
        <v>4.3</v>
      </c>
      <c r="O98" s="479">
        <v>0.09</v>
      </c>
      <c r="P98" s="482">
        <v>115.13</v>
      </c>
      <c r="Q98" s="479">
        <v>2.2999999999999998</v>
      </c>
      <c r="R98" s="481">
        <v>49.8</v>
      </c>
      <c r="S98" s="481">
        <v>6.84</v>
      </c>
      <c r="T98" s="480"/>
      <c r="U98" s="483">
        <v>118395</v>
      </c>
      <c r="V98" s="483">
        <v>1370997</v>
      </c>
      <c r="W98" s="91">
        <v>27529</v>
      </c>
      <c r="X98" s="91">
        <v>11908</v>
      </c>
      <c r="Y98" s="91">
        <v>200444</v>
      </c>
      <c r="Z98" s="91">
        <v>191459</v>
      </c>
    </row>
    <row r="99" spans="1:26" ht="12.75" x14ac:dyDescent="0.2">
      <c r="A99" s="474"/>
      <c r="B99" s="474"/>
      <c r="C99" s="475"/>
      <c r="D99" s="475"/>
      <c r="E99" s="475"/>
      <c r="F99" s="474"/>
      <c r="G99" s="475"/>
      <c r="H99" s="479"/>
      <c r="I99" s="477"/>
      <c r="J99" s="478"/>
      <c r="K99" s="478"/>
      <c r="L99" s="479"/>
      <c r="M99" s="480"/>
      <c r="N99" s="481"/>
      <c r="O99" s="479"/>
      <c r="P99" s="482"/>
      <c r="Q99" s="479"/>
      <c r="R99" s="481"/>
      <c r="S99" s="480"/>
      <c r="T99" s="480"/>
      <c r="U99" s="483"/>
      <c r="V99" s="483"/>
      <c r="W99" s="479"/>
      <c r="X99" s="479"/>
      <c r="Y99" s="479"/>
      <c r="Z99" s="91"/>
    </row>
    <row r="100" spans="1:26" ht="12.75" x14ac:dyDescent="0.2">
      <c r="A100" s="474" t="s">
        <v>963</v>
      </c>
      <c r="B100" s="474" t="s">
        <v>964</v>
      </c>
      <c r="C100" s="475" t="s">
        <v>411</v>
      </c>
      <c r="D100" s="475" t="s">
        <v>965</v>
      </c>
      <c r="E100" s="475" t="s">
        <v>966</v>
      </c>
      <c r="F100" s="474" t="s">
        <v>427</v>
      </c>
      <c r="G100" s="475" t="s">
        <v>864</v>
      </c>
      <c r="H100" s="479">
        <v>0</v>
      </c>
      <c r="I100" s="477">
        <v>2</v>
      </c>
      <c r="J100" s="478" t="s">
        <v>415</v>
      </c>
      <c r="K100" s="478" t="s">
        <v>419</v>
      </c>
      <c r="L100" s="479">
        <v>1</v>
      </c>
      <c r="M100" s="480"/>
      <c r="N100" s="481">
        <v>1.86</v>
      </c>
      <c r="O100" s="479">
        <v>0.02</v>
      </c>
      <c r="P100" s="482">
        <v>92.5</v>
      </c>
      <c r="Q100" s="479">
        <v>1.1000000000000001</v>
      </c>
      <c r="R100" s="481">
        <v>85.19</v>
      </c>
      <c r="S100" s="480"/>
      <c r="T100" s="480"/>
      <c r="U100" s="483">
        <v>1558</v>
      </c>
      <c r="V100" s="483">
        <v>71223</v>
      </c>
      <c r="W100" s="479">
        <v>836</v>
      </c>
      <c r="X100" s="479">
        <v>770</v>
      </c>
      <c r="Y100" s="479">
        <v>0</v>
      </c>
      <c r="Z100" s="91">
        <v>2458</v>
      </c>
    </row>
    <row r="101" spans="1:26" ht="12.75" x14ac:dyDescent="0.2">
      <c r="A101" s="474" t="s">
        <v>963</v>
      </c>
      <c r="B101" s="474" t="s">
        <v>964</v>
      </c>
      <c r="C101" s="475" t="s">
        <v>411</v>
      </c>
      <c r="D101" s="475" t="s">
        <v>965</v>
      </c>
      <c r="E101" s="475" t="s">
        <v>966</v>
      </c>
      <c r="F101" s="474" t="s">
        <v>427</v>
      </c>
      <c r="G101" s="475" t="s">
        <v>864</v>
      </c>
      <c r="H101" s="479">
        <v>0</v>
      </c>
      <c r="I101" s="477">
        <v>2</v>
      </c>
      <c r="J101" s="478" t="s">
        <v>420</v>
      </c>
      <c r="K101" s="478" t="s">
        <v>419</v>
      </c>
      <c r="L101" s="479">
        <v>1</v>
      </c>
      <c r="M101" s="480"/>
      <c r="N101" s="481">
        <v>2.37</v>
      </c>
      <c r="O101" s="479">
        <v>0.02</v>
      </c>
      <c r="P101" s="482">
        <v>92.5</v>
      </c>
      <c r="Q101" s="479">
        <v>0.9</v>
      </c>
      <c r="R101" s="481">
        <v>108.2</v>
      </c>
      <c r="S101" s="480"/>
      <c r="T101" s="480"/>
      <c r="U101" s="483">
        <v>3304</v>
      </c>
      <c r="V101" s="483">
        <v>151048</v>
      </c>
      <c r="W101" s="91">
        <v>1396</v>
      </c>
      <c r="X101" s="91">
        <v>1633</v>
      </c>
      <c r="Y101" s="479">
        <v>0</v>
      </c>
      <c r="Z101" s="91">
        <v>36739</v>
      </c>
    </row>
    <row r="102" spans="1:26" ht="12.75" x14ac:dyDescent="0.2">
      <c r="A102" s="474"/>
      <c r="B102" s="474"/>
      <c r="C102" s="475"/>
      <c r="D102" s="475"/>
      <c r="E102" s="475"/>
      <c r="F102" s="474"/>
      <c r="G102" s="475"/>
      <c r="H102" s="479"/>
      <c r="I102" s="477"/>
      <c r="J102" s="478"/>
      <c r="K102" s="478"/>
      <c r="L102" s="479"/>
      <c r="M102" s="480"/>
      <c r="N102" s="481"/>
      <c r="O102" s="479"/>
      <c r="P102" s="482"/>
      <c r="Q102" s="479"/>
      <c r="R102" s="481"/>
      <c r="S102" s="480"/>
      <c r="T102" s="480"/>
      <c r="U102" s="483"/>
      <c r="V102" s="483"/>
      <c r="W102" s="91"/>
      <c r="X102" s="91"/>
      <c r="Y102" s="479"/>
      <c r="Z102" s="91"/>
    </row>
    <row r="103" spans="1:26" ht="12.75" x14ac:dyDescent="0.2">
      <c r="A103" s="474" t="s">
        <v>967</v>
      </c>
      <c r="B103" s="474" t="s">
        <v>968</v>
      </c>
      <c r="C103" s="475" t="s">
        <v>411</v>
      </c>
      <c r="D103" s="475" t="s">
        <v>969</v>
      </c>
      <c r="E103" s="475" t="s">
        <v>970</v>
      </c>
      <c r="F103" s="474" t="s">
        <v>412</v>
      </c>
      <c r="G103" s="475" t="s">
        <v>864</v>
      </c>
      <c r="H103" s="479">
        <v>0</v>
      </c>
      <c r="I103" s="477">
        <v>11</v>
      </c>
      <c r="J103" s="478" t="s">
        <v>424</v>
      </c>
      <c r="K103" s="478" t="s">
        <v>419</v>
      </c>
      <c r="L103" s="479">
        <v>11</v>
      </c>
      <c r="M103" s="480"/>
      <c r="N103" s="481">
        <v>1.58</v>
      </c>
      <c r="O103" s="479">
        <v>0.36</v>
      </c>
      <c r="P103" s="482">
        <v>80.77</v>
      </c>
      <c r="Q103" s="479">
        <v>18.399999999999999</v>
      </c>
      <c r="R103" s="481">
        <v>4.3899999999999997</v>
      </c>
      <c r="S103" s="480"/>
      <c r="T103" s="480"/>
      <c r="U103" s="483">
        <v>969517</v>
      </c>
      <c r="V103" s="483">
        <v>2691687</v>
      </c>
      <c r="W103" s="91">
        <v>612927</v>
      </c>
      <c r="X103" s="91">
        <v>33326</v>
      </c>
      <c r="Y103" s="479">
        <v>0</v>
      </c>
      <c r="Z103" s="91">
        <v>689414</v>
      </c>
    </row>
    <row r="104" spans="1:26" ht="12.75" x14ac:dyDescent="0.2">
      <c r="A104" s="474" t="s">
        <v>1224</v>
      </c>
      <c r="B104" s="474" t="s">
        <v>968</v>
      </c>
      <c r="C104" s="475" t="s">
        <v>411</v>
      </c>
      <c r="D104" s="475" t="s">
        <v>972</v>
      </c>
      <c r="E104" s="475" t="s">
        <v>973</v>
      </c>
      <c r="F104" s="474" t="s">
        <v>427</v>
      </c>
      <c r="G104" s="475" t="s">
        <v>864</v>
      </c>
      <c r="H104" s="479">
        <v>0</v>
      </c>
      <c r="I104" s="479">
        <v>4</v>
      </c>
      <c r="J104" s="478" t="s">
        <v>420</v>
      </c>
      <c r="K104" s="478" t="s">
        <v>419</v>
      </c>
      <c r="L104" s="479">
        <v>4</v>
      </c>
      <c r="M104" s="480"/>
      <c r="N104" s="481">
        <v>1.25</v>
      </c>
      <c r="O104" s="479">
        <v>0.27</v>
      </c>
      <c r="P104" s="481">
        <v>76.36</v>
      </c>
      <c r="Q104" s="479">
        <v>16.399999999999999</v>
      </c>
      <c r="R104" s="481">
        <v>4.6500000000000004</v>
      </c>
      <c r="S104" s="480"/>
      <c r="T104" s="480"/>
      <c r="U104" s="483">
        <v>295883</v>
      </c>
      <c r="V104" s="483">
        <v>1098935</v>
      </c>
      <c r="W104" s="91">
        <v>236222</v>
      </c>
      <c r="X104" s="91">
        <v>14392</v>
      </c>
      <c r="Y104" s="479">
        <v>0</v>
      </c>
      <c r="Z104" s="91">
        <v>160898</v>
      </c>
    </row>
    <row r="105" spans="1:26" ht="12.75" x14ac:dyDescent="0.2">
      <c r="A105" s="474"/>
      <c r="B105" s="474"/>
      <c r="C105" s="475"/>
      <c r="D105" s="475"/>
      <c r="E105" s="475"/>
      <c r="F105" s="474"/>
      <c r="G105" s="475"/>
      <c r="H105" s="91"/>
      <c r="I105" s="477"/>
      <c r="J105" s="478"/>
      <c r="K105" s="478"/>
      <c r="L105" s="479"/>
      <c r="M105" s="480"/>
      <c r="N105" s="481"/>
      <c r="O105" s="479"/>
      <c r="P105" s="482"/>
      <c r="Q105" s="479"/>
      <c r="R105" s="481"/>
      <c r="S105" s="481"/>
      <c r="T105" s="480"/>
      <c r="U105" s="483"/>
      <c r="V105" s="483"/>
      <c r="W105" s="91"/>
      <c r="X105" s="91"/>
      <c r="Y105" s="91"/>
      <c r="Z105" s="91"/>
    </row>
    <row r="106" spans="1:26" ht="12.75" x14ac:dyDescent="0.2">
      <c r="A106" s="474" t="s">
        <v>1021</v>
      </c>
      <c r="B106" s="474" t="s">
        <v>975</v>
      </c>
      <c r="C106" s="475" t="s">
        <v>411</v>
      </c>
      <c r="D106" s="475">
        <v>9092</v>
      </c>
      <c r="E106" s="475">
        <v>90092</v>
      </c>
      <c r="F106" s="474" t="s">
        <v>427</v>
      </c>
      <c r="G106" s="475" t="s">
        <v>413</v>
      </c>
      <c r="H106" s="91">
        <v>133683</v>
      </c>
      <c r="I106" s="477">
        <v>42</v>
      </c>
      <c r="J106" s="478" t="s">
        <v>420</v>
      </c>
      <c r="K106" s="478" t="s">
        <v>416</v>
      </c>
      <c r="L106" s="479">
        <v>17</v>
      </c>
      <c r="M106" s="480"/>
      <c r="N106" s="481">
        <v>1.04</v>
      </c>
      <c r="O106" s="479">
        <v>0.13</v>
      </c>
      <c r="P106" s="482">
        <v>101.12</v>
      </c>
      <c r="Q106" s="479">
        <v>12.9</v>
      </c>
      <c r="R106" s="481">
        <v>7.86</v>
      </c>
      <c r="S106" s="481">
        <v>2.98</v>
      </c>
      <c r="T106" s="480"/>
      <c r="U106" s="483">
        <v>697792</v>
      </c>
      <c r="V106" s="483">
        <v>5298832</v>
      </c>
      <c r="W106" s="91">
        <v>673950</v>
      </c>
      <c r="X106" s="91">
        <v>52404</v>
      </c>
      <c r="Y106" s="91">
        <v>1779228</v>
      </c>
      <c r="Z106" s="91">
        <v>719737</v>
      </c>
    </row>
    <row r="107" spans="1:26" ht="12.75" x14ac:dyDescent="0.2">
      <c r="A107" s="474" t="s">
        <v>1021</v>
      </c>
      <c r="B107" s="474" t="s">
        <v>975</v>
      </c>
      <c r="C107" s="475" t="s">
        <v>411</v>
      </c>
      <c r="D107" s="475">
        <v>9092</v>
      </c>
      <c r="E107" s="475">
        <v>90092</v>
      </c>
      <c r="F107" s="474" t="s">
        <v>427</v>
      </c>
      <c r="G107" s="475" t="s">
        <v>413</v>
      </c>
      <c r="H107" s="91">
        <v>133683</v>
      </c>
      <c r="I107" s="479">
        <v>42</v>
      </c>
      <c r="J107" s="478" t="s">
        <v>424</v>
      </c>
      <c r="K107" s="478" t="s">
        <v>416</v>
      </c>
      <c r="L107" s="479">
        <v>16</v>
      </c>
      <c r="M107" s="480"/>
      <c r="N107" s="481">
        <v>3.73</v>
      </c>
      <c r="O107" s="479">
        <v>0.46</v>
      </c>
      <c r="P107" s="481">
        <v>115.98</v>
      </c>
      <c r="Q107" s="479">
        <v>14.4</v>
      </c>
      <c r="R107" s="481">
        <v>8.06</v>
      </c>
      <c r="S107" s="481">
        <v>0.45</v>
      </c>
      <c r="T107" s="480"/>
      <c r="U107" s="483">
        <v>1478393</v>
      </c>
      <c r="V107" s="483">
        <v>3198967</v>
      </c>
      <c r="W107" s="91">
        <v>396704</v>
      </c>
      <c r="X107" s="91">
        <v>27581</v>
      </c>
      <c r="Y107" s="91">
        <v>7083818</v>
      </c>
      <c r="Z107" s="91">
        <v>915233</v>
      </c>
    </row>
    <row r="108" spans="1:26" ht="12.75" x14ac:dyDescent="0.2">
      <c r="A108" s="474" t="s">
        <v>1021</v>
      </c>
      <c r="B108" s="474" t="s">
        <v>975</v>
      </c>
      <c r="C108" s="475" t="s">
        <v>411</v>
      </c>
      <c r="D108" s="475">
        <v>9092</v>
      </c>
      <c r="E108" s="475">
        <v>90092</v>
      </c>
      <c r="F108" s="474" t="s">
        <v>427</v>
      </c>
      <c r="G108" s="475" t="s">
        <v>413</v>
      </c>
      <c r="H108" s="91">
        <v>133683</v>
      </c>
      <c r="I108" s="477">
        <v>42</v>
      </c>
      <c r="J108" s="478" t="s">
        <v>415</v>
      </c>
      <c r="K108" s="478" t="s">
        <v>416</v>
      </c>
      <c r="L108" s="479">
        <v>9</v>
      </c>
      <c r="M108" s="480"/>
      <c r="N108" s="481">
        <v>4.0999999999999996</v>
      </c>
      <c r="O108" s="479">
        <v>0.09</v>
      </c>
      <c r="P108" s="482">
        <v>91.47</v>
      </c>
      <c r="Q108" s="479">
        <v>1.9</v>
      </c>
      <c r="R108" s="481">
        <v>48.08</v>
      </c>
      <c r="S108" s="481">
        <v>5.0199999999999996</v>
      </c>
      <c r="T108" s="480"/>
      <c r="U108" s="483">
        <v>105217</v>
      </c>
      <c r="V108" s="483">
        <v>1234129</v>
      </c>
      <c r="W108" s="91">
        <v>25669</v>
      </c>
      <c r="X108" s="91">
        <v>13492</v>
      </c>
      <c r="Y108" s="91">
        <v>245889</v>
      </c>
      <c r="Z108" s="91">
        <v>218599</v>
      </c>
    </row>
    <row r="109" spans="1:26" ht="12.75" x14ac:dyDescent="0.2">
      <c r="A109" s="474"/>
      <c r="B109" s="474"/>
      <c r="C109" s="475"/>
      <c r="D109" s="475"/>
      <c r="E109" s="475"/>
      <c r="F109" s="474"/>
      <c r="G109" s="475"/>
      <c r="H109" s="91"/>
      <c r="I109" s="479"/>
      <c r="J109" s="478"/>
      <c r="K109" s="478"/>
      <c r="L109" s="479"/>
      <c r="M109" s="480"/>
      <c r="N109" s="481"/>
      <c r="O109" s="479"/>
      <c r="P109" s="481"/>
      <c r="Q109" s="479"/>
      <c r="R109" s="481"/>
      <c r="S109" s="480"/>
      <c r="T109" s="480"/>
      <c r="U109" s="483"/>
      <c r="V109" s="483"/>
      <c r="W109" s="91"/>
      <c r="X109" s="91"/>
      <c r="Y109" s="479"/>
      <c r="Z109" s="91"/>
    </row>
    <row r="110" spans="1:26" ht="12.75" x14ac:dyDescent="0.2">
      <c r="A110" s="474" t="s">
        <v>976</v>
      </c>
      <c r="B110" s="474" t="s">
        <v>977</v>
      </c>
      <c r="C110" s="475" t="s">
        <v>411</v>
      </c>
      <c r="D110" s="475">
        <v>9220</v>
      </c>
      <c r="E110" s="475">
        <v>90220</v>
      </c>
      <c r="F110" s="474" t="s">
        <v>427</v>
      </c>
      <c r="G110" s="475" t="s">
        <v>428</v>
      </c>
      <c r="H110" s="91">
        <v>1723634</v>
      </c>
      <c r="I110" s="479">
        <v>10</v>
      </c>
      <c r="J110" s="478" t="s">
        <v>415</v>
      </c>
      <c r="K110" s="478" t="s">
        <v>419</v>
      </c>
      <c r="L110" s="479">
        <v>6</v>
      </c>
      <c r="M110" s="480"/>
      <c r="N110" s="481">
        <v>3.18</v>
      </c>
      <c r="O110" s="479">
        <v>7.0000000000000007E-2</v>
      </c>
      <c r="P110" s="481">
        <v>132.04</v>
      </c>
      <c r="Q110" s="479">
        <v>3.1</v>
      </c>
      <c r="R110" s="481">
        <v>42.95</v>
      </c>
      <c r="S110" s="480"/>
      <c r="T110" s="480"/>
      <c r="U110" s="483">
        <v>40236</v>
      </c>
      <c r="V110" s="483">
        <v>544023</v>
      </c>
      <c r="W110" s="91">
        <v>12667</v>
      </c>
      <c r="X110" s="91">
        <v>4120</v>
      </c>
      <c r="Y110" s="479">
        <v>0</v>
      </c>
      <c r="Z110" s="91">
        <v>49107</v>
      </c>
    </row>
    <row r="111" spans="1:26" ht="12.75" x14ac:dyDescent="0.2">
      <c r="A111" s="474" t="s">
        <v>976</v>
      </c>
      <c r="B111" s="474" t="s">
        <v>977</v>
      </c>
      <c r="C111" s="475" t="s">
        <v>411</v>
      </c>
      <c r="D111" s="475">
        <v>9220</v>
      </c>
      <c r="E111" s="475">
        <v>90220</v>
      </c>
      <c r="F111" s="474" t="s">
        <v>427</v>
      </c>
      <c r="G111" s="475" t="s">
        <v>428</v>
      </c>
      <c r="H111" s="91">
        <v>1723634</v>
      </c>
      <c r="I111" s="477">
        <v>10</v>
      </c>
      <c r="J111" s="478" t="s">
        <v>420</v>
      </c>
      <c r="K111" s="478" t="s">
        <v>419</v>
      </c>
      <c r="L111" s="479">
        <v>4</v>
      </c>
      <c r="M111" s="480"/>
      <c r="N111" s="481">
        <v>1.42</v>
      </c>
      <c r="O111" s="479">
        <v>0.09</v>
      </c>
      <c r="P111" s="482">
        <v>138.79</v>
      </c>
      <c r="Q111" s="479">
        <v>9.1999999999999993</v>
      </c>
      <c r="R111" s="481">
        <v>15.07</v>
      </c>
      <c r="S111" s="480"/>
      <c r="T111" s="480"/>
      <c r="U111" s="483">
        <v>112791</v>
      </c>
      <c r="V111" s="483">
        <v>1194667</v>
      </c>
      <c r="W111" s="91">
        <v>79263</v>
      </c>
      <c r="X111" s="91">
        <v>8608</v>
      </c>
      <c r="Y111" s="479">
        <v>0</v>
      </c>
      <c r="Z111" s="91">
        <v>135289</v>
      </c>
    </row>
    <row r="112" spans="1:26" ht="12.75" x14ac:dyDescent="0.2">
      <c r="A112" s="474"/>
      <c r="B112" s="474"/>
      <c r="C112" s="475"/>
      <c r="D112" s="475"/>
      <c r="E112" s="475"/>
      <c r="F112" s="474"/>
      <c r="G112" s="475"/>
      <c r="H112" s="91"/>
      <c r="I112" s="477"/>
      <c r="J112" s="478"/>
      <c r="K112" s="478"/>
      <c r="L112" s="479"/>
      <c r="M112" s="480"/>
      <c r="N112" s="481"/>
      <c r="O112" s="479"/>
      <c r="P112" s="482"/>
      <c r="Q112" s="479"/>
      <c r="R112" s="481"/>
      <c r="S112" s="481"/>
      <c r="T112" s="480"/>
      <c r="U112" s="483"/>
      <c r="V112" s="483"/>
      <c r="W112" s="91"/>
      <c r="X112" s="91"/>
      <c r="Y112" s="91"/>
      <c r="Z112" s="91"/>
    </row>
    <row r="113" spans="1:26" ht="12.75" x14ac:dyDescent="0.2">
      <c r="A113" s="474" t="s">
        <v>368</v>
      </c>
      <c r="B113" s="474" t="s">
        <v>369</v>
      </c>
      <c r="C113" s="475" t="s">
        <v>411</v>
      </c>
      <c r="D113" s="475">
        <v>9027</v>
      </c>
      <c r="E113" s="475">
        <v>90027</v>
      </c>
      <c r="F113" s="474" t="s">
        <v>427</v>
      </c>
      <c r="G113" s="475" t="s">
        <v>413</v>
      </c>
      <c r="H113" s="91">
        <v>654628</v>
      </c>
      <c r="I113" s="477">
        <v>130</v>
      </c>
      <c r="J113" s="478" t="s">
        <v>420</v>
      </c>
      <c r="K113" s="478" t="s">
        <v>419</v>
      </c>
      <c r="L113" s="479">
        <v>80</v>
      </c>
      <c r="M113" s="480"/>
      <c r="N113" s="481">
        <v>0.75</v>
      </c>
      <c r="O113" s="479">
        <v>0.25</v>
      </c>
      <c r="P113" s="482">
        <v>103.54</v>
      </c>
      <c r="Q113" s="479">
        <v>34.299999999999997</v>
      </c>
      <c r="R113" s="481">
        <v>3.02</v>
      </c>
      <c r="S113" s="481">
        <v>1.17</v>
      </c>
      <c r="T113" s="480"/>
      <c r="U113" s="483">
        <v>8501278</v>
      </c>
      <c r="V113" s="483">
        <v>34074387</v>
      </c>
      <c r="W113" s="91">
        <v>11284296</v>
      </c>
      <c r="X113" s="91">
        <v>329090</v>
      </c>
      <c r="Y113" s="91">
        <v>29112398</v>
      </c>
      <c r="Z113" s="91">
        <v>3869787</v>
      </c>
    </row>
    <row r="114" spans="1:26" ht="12.75" x14ac:dyDescent="0.2">
      <c r="A114" s="474" t="s">
        <v>368</v>
      </c>
      <c r="B114" s="474" t="s">
        <v>369</v>
      </c>
      <c r="C114" s="475" t="s">
        <v>411</v>
      </c>
      <c r="D114" s="475">
        <v>9027</v>
      </c>
      <c r="E114" s="475">
        <v>90027</v>
      </c>
      <c r="F114" s="474" t="s">
        <v>427</v>
      </c>
      <c r="G114" s="475" t="s">
        <v>413</v>
      </c>
      <c r="H114" s="91">
        <v>654628</v>
      </c>
      <c r="I114" s="477">
        <v>130</v>
      </c>
      <c r="J114" s="478" t="s">
        <v>415</v>
      </c>
      <c r="K114" s="478" t="s">
        <v>416</v>
      </c>
      <c r="L114" s="479">
        <v>50</v>
      </c>
      <c r="M114" s="480"/>
      <c r="N114" s="481">
        <v>1.43</v>
      </c>
      <c r="O114" s="479">
        <v>0.04</v>
      </c>
      <c r="P114" s="482">
        <v>70.28</v>
      </c>
      <c r="Q114" s="479">
        <v>2.1</v>
      </c>
      <c r="R114" s="481">
        <v>33.54</v>
      </c>
      <c r="S114" s="481">
        <v>4.78</v>
      </c>
      <c r="T114" s="480"/>
      <c r="U114" s="483">
        <v>298822</v>
      </c>
      <c r="V114" s="483">
        <v>7023840</v>
      </c>
      <c r="W114" s="91">
        <v>209431</v>
      </c>
      <c r="X114" s="91">
        <v>99946</v>
      </c>
      <c r="Y114" s="91">
        <v>1469921</v>
      </c>
      <c r="Z114" s="91">
        <v>1147886</v>
      </c>
    </row>
    <row r="115" spans="1:26" ht="12.75" x14ac:dyDescent="0.2">
      <c r="A115" s="474" t="s">
        <v>980</v>
      </c>
      <c r="B115" s="474" t="s">
        <v>369</v>
      </c>
      <c r="C115" s="475" t="s">
        <v>411</v>
      </c>
      <c r="D115" s="475" t="s">
        <v>981</v>
      </c>
      <c r="E115" s="475" t="s">
        <v>982</v>
      </c>
      <c r="F115" s="474" t="s">
        <v>412</v>
      </c>
      <c r="G115" s="475" t="s">
        <v>864</v>
      </c>
      <c r="H115" s="479">
        <v>0</v>
      </c>
      <c r="I115" s="477">
        <v>78</v>
      </c>
      <c r="J115" s="478" t="s">
        <v>415</v>
      </c>
      <c r="K115" s="478" t="s">
        <v>419</v>
      </c>
      <c r="L115" s="479">
        <v>71</v>
      </c>
      <c r="M115" s="480"/>
      <c r="N115" s="481">
        <v>1.37</v>
      </c>
      <c r="O115" s="479">
        <v>0.12</v>
      </c>
      <c r="P115" s="482">
        <v>72.12</v>
      </c>
      <c r="Q115" s="479">
        <v>6.2</v>
      </c>
      <c r="R115" s="481">
        <v>11.6</v>
      </c>
      <c r="S115" s="480"/>
      <c r="T115" s="480"/>
      <c r="U115" s="483">
        <v>425625</v>
      </c>
      <c r="V115" s="483">
        <v>3606192</v>
      </c>
      <c r="W115" s="91">
        <v>310942</v>
      </c>
      <c r="X115" s="91">
        <v>50002</v>
      </c>
      <c r="Y115" s="479">
        <v>0</v>
      </c>
      <c r="Z115" s="91">
        <v>548014</v>
      </c>
    </row>
    <row r="116" spans="1:26" ht="12.75" x14ac:dyDescent="0.2">
      <c r="A116" s="474" t="s">
        <v>980</v>
      </c>
      <c r="B116" s="474" t="s">
        <v>369</v>
      </c>
      <c r="C116" s="475" t="s">
        <v>411</v>
      </c>
      <c r="D116" s="475" t="s">
        <v>981</v>
      </c>
      <c r="E116" s="475" t="s">
        <v>982</v>
      </c>
      <c r="F116" s="474" t="s">
        <v>412</v>
      </c>
      <c r="G116" s="475" t="s">
        <v>864</v>
      </c>
      <c r="H116" s="479">
        <v>0</v>
      </c>
      <c r="I116" s="479">
        <v>78</v>
      </c>
      <c r="J116" s="478" t="s">
        <v>420</v>
      </c>
      <c r="K116" s="478" t="s">
        <v>419</v>
      </c>
      <c r="L116" s="479">
        <v>7</v>
      </c>
      <c r="M116" s="480"/>
      <c r="N116" s="481">
        <v>1.49</v>
      </c>
      <c r="O116" s="479">
        <v>0.12</v>
      </c>
      <c r="P116" s="481">
        <v>72.14</v>
      </c>
      <c r="Q116" s="479">
        <v>5.7</v>
      </c>
      <c r="R116" s="481">
        <v>12.63</v>
      </c>
      <c r="S116" s="480"/>
      <c r="T116" s="480"/>
      <c r="U116" s="483">
        <v>163068</v>
      </c>
      <c r="V116" s="483">
        <v>1381626</v>
      </c>
      <c r="W116" s="91">
        <v>109354</v>
      </c>
      <c r="X116" s="91">
        <v>19153</v>
      </c>
      <c r="Y116" s="479">
        <v>0</v>
      </c>
      <c r="Z116" s="91">
        <v>394455</v>
      </c>
    </row>
    <row r="117" spans="1:26" ht="12.75" x14ac:dyDescent="0.2">
      <c r="A117" s="474"/>
      <c r="B117" s="474"/>
      <c r="C117" s="475"/>
      <c r="D117" s="475"/>
      <c r="E117" s="475"/>
      <c r="F117" s="474"/>
      <c r="G117" s="475"/>
      <c r="H117" s="91"/>
      <c r="I117" s="477"/>
      <c r="J117" s="478"/>
      <c r="K117" s="478"/>
      <c r="L117" s="479"/>
      <c r="M117" s="480"/>
      <c r="N117" s="481"/>
      <c r="O117" s="479"/>
      <c r="P117" s="482"/>
      <c r="Q117" s="479"/>
      <c r="R117" s="481"/>
      <c r="S117" s="481"/>
      <c r="T117" s="480"/>
      <c r="U117" s="483"/>
      <c r="V117" s="483"/>
      <c r="W117" s="91"/>
      <c r="X117" s="91"/>
      <c r="Y117" s="91"/>
      <c r="Z117" s="91"/>
    </row>
    <row r="118" spans="1:26" ht="12.75" x14ac:dyDescent="0.2">
      <c r="A118" s="474" t="s">
        <v>566</v>
      </c>
      <c r="B118" s="474" t="s">
        <v>567</v>
      </c>
      <c r="C118" s="475" t="s">
        <v>411</v>
      </c>
      <c r="D118" s="475">
        <v>9042</v>
      </c>
      <c r="E118" s="475">
        <v>90042</v>
      </c>
      <c r="F118" s="474" t="s">
        <v>427</v>
      </c>
      <c r="G118" s="475" t="s">
        <v>413</v>
      </c>
      <c r="H118" s="91">
        <v>12150996</v>
      </c>
      <c r="I118" s="477">
        <v>50</v>
      </c>
      <c r="J118" s="478" t="s">
        <v>420</v>
      </c>
      <c r="K118" s="478" t="s">
        <v>419</v>
      </c>
      <c r="L118" s="479">
        <v>44</v>
      </c>
      <c r="M118" s="480"/>
      <c r="N118" s="481">
        <v>0.77</v>
      </c>
      <c r="O118" s="479">
        <v>0.14000000000000001</v>
      </c>
      <c r="P118" s="482">
        <v>153.22999999999999</v>
      </c>
      <c r="Q118" s="479">
        <v>27.9</v>
      </c>
      <c r="R118" s="481">
        <v>5.5</v>
      </c>
      <c r="S118" s="481">
        <v>1.53</v>
      </c>
      <c r="T118" s="480"/>
      <c r="U118" s="483">
        <v>2854082</v>
      </c>
      <c r="V118" s="483">
        <v>20280994</v>
      </c>
      <c r="W118" s="91">
        <v>3687034</v>
      </c>
      <c r="X118" s="91">
        <v>132360</v>
      </c>
      <c r="Y118" s="91">
        <v>13229080</v>
      </c>
      <c r="Z118" s="91">
        <v>1630334</v>
      </c>
    </row>
    <row r="119" spans="1:26" ht="12.75" x14ac:dyDescent="0.2">
      <c r="A119" s="474" t="s">
        <v>566</v>
      </c>
      <c r="B119" s="474" t="s">
        <v>567</v>
      </c>
      <c r="C119" s="475" t="s">
        <v>411</v>
      </c>
      <c r="D119" s="475">
        <v>9042</v>
      </c>
      <c r="E119" s="475">
        <v>90042</v>
      </c>
      <c r="F119" s="474" t="s">
        <v>427</v>
      </c>
      <c r="G119" s="475" t="s">
        <v>413</v>
      </c>
      <c r="H119" s="91">
        <v>12150996</v>
      </c>
      <c r="I119" s="477">
        <v>50</v>
      </c>
      <c r="J119" s="478" t="s">
        <v>415</v>
      </c>
      <c r="K119" s="478" t="s">
        <v>419</v>
      </c>
      <c r="L119" s="479">
        <v>6</v>
      </c>
      <c r="M119" s="480"/>
      <c r="N119" s="481">
        <v>0.54</v>
      </c>
      <c r="O119" s="479">
        <v>0.02</v>
      </c>
      <c r="P119" s="482">
        <v>89.53</v>
      </c>
      <c r="Q119" s="479">
        <v>2.8</v>
      </c>
      <c r="R119" s="481">
        <v>31.92</v>
      </c>
      <c r="S119" s="481">
        <v>9.4700000000000006</v>
      </c>
      <c r="T119" s="480"/>
      <c r="U119" s="483">
        <v>14548</v>
      </c>
      <c r="V119" s="483">
        <v>852310</v>
      </c>
      <c r="W119" s="91">
        <v>26700</v>
      </c>
      <c r="X119" s="91">
        <v>9520</v>
      </c>
      <c r="Y119" s="91">
        <v>90003</v>
      </c>
      <c r="Z119" s="91">
        <v>72207</v>
      </c>
    </row>
    <row r="120" spans="1:26" ht="12.75" x14ac:dyDescent="0.2">
      <c r="A120" s="474"/>
      <c r="B120" s="474"/>
      <c r="C120" s="475"/>
      <c r="D120" s="475"/>
      <c r="E120" s="475"/>
      <c r="F120" s="474"/>
      <c r="G120" s="475"/>
      <c r="H120" s="479"/>
      <c r="I120" s="477"/>
      <c r="J120" s="478"/>
      <c r="K120" s="478"/>
      <c r="L120" s="479"/>
      <c r="M120" s="480"/>
      <c r="N120" s="481"/>
      <c r="O120" s="479"/>
      <c r="P120" s="482"/>
      <c r="Q120" s="479"/>
      <c r="R120" s="481"/>
      <c r="S120" s="480"/>
      <c r="T120" s="480"/>
      <c r="U120" s="483"/>
      <c r="V120" s="483"/>
      <c r="W120" s="479"/>
      <c r="X120" s="91"/>
      <c r="Y120" s="479"/>
      <c r="Z120" s="91"/>
    </row>
    <row r="121" spans="1:26" ht="12.75" x14ac:dyDescent="0.2">
      <c r="A121" s="474" t="s">
        <v>987</v>
      </c>
      <c r="B121" s="474" t="s">
        <v>988</v>
      </c>
      <c r="C121" s="475" t="s">
        <v>411</v>
      </c>
      <c r="D121" s="475" t="s">
        <v>989</v>
      </c>
      <c r="E121" s="475" t="s">
        <v>990</v>
      </c>
      <c r="F121" s="474" t="s">
        <v>427</v>
      </c>
      <c r="G121" s="475" t="s">
        <v>864</v>
      </c>
      <c r="H121" s="479">
        <v>0</v>
      </c>
      <c r="I121" s="477">
        <v>15</v>
      </c>
      <c r="J121" s="478" t="s">
        <v>1225</v>
      </c>
      <c r="K121" s="478" t="s">
        <v>416</v>
      </c>
      <c r="L121" s="479">
        <v>7</v>
      </c>
      <c r="M121" s="480"/>
      <c r="N121" s="481">
        <v>1.2</v>
      </c>
      <c r="O121" s="479">
        <v>0.02</v>
      </c>
      <c r="P121" s="482">
        <v>26.11</v>
      </c>
      <c r="Q121" s="479">
        <v>0.5</v>
      </c>
      <c r="R121" s="481">
        <v>52.23</v>
      </c>
      <c r="S121" s="480"/>
      <c r="T121" s="480"/>
      <c r="U121" s="483">
        <v>1013</v>
      </c>
      <c r="V121" s="483">
        <v>44078</v>
      </c>
      <c r="W121" s="479">
        <v>844</v>
      </c>
      <c r="X121" s="91">
        <v>1688</v>
      </c>
      <c r="Y121" s="479">
        <v>0</v>
      </c>
      <c r="Z121" s="91">
        <v>64644</v>
      </c>
    </row>
    <row r="122" spans="1:26" ht="12.75" x14ac:dyDescent="0.2">
      <c r="A122" s="474" t="s">
        <v>987</v>
      </c>
      <c r="B122" s="474" t="s">
        <v>988</v>
      </c>
      <c r="C122" s="475" t="s">
        <v>411</v>
      </c>
      <c r="D122" s="475" t="s">
        <v>989</v>
      </c>
      <c r="E122" s="475" t="s">
        <v>990</v>
      </c>
      <c r="F122" s="474" t="s">
        <v>427</v>
      </c>
      <c r="G122" s="475" t="s">
        <v>864</v>
      </c>
      <c r="H122" s="479">
        <v>0</v>
      </c>
      <c r="I122" s="479">
        <v>15</v>
      </c>
      <c r="J122" s="478" t="s">
        <v>420</v>
      </c>
      <c r="K122" s="478" t="s">
        <v>416</v>
      </c>
      <c r="L122" s="479">
        <v>6</v>
      </c>
      <c r="M122" s="480"/>
      <c r="N122" s="481">
        <v>1.27</v>
      </c>
      <c r="O122" s="479">
        <v>0.12</v>
      </c>
      <c r="P122" s="481">
        <v>68.09</v>
      </c>
      <c r="Q122" s="479">
        <v>6.6</v>
      </c>
      <c r="R122" s="481">
        <v>10.38</v>
      </c>
      <c r="S122" s="480"/>
      <c r="T122" s="480"/>
      <c r="U122" s="483">
        <v>118758</v>
      </c>
      <c r="V122" s="483">
        <v>970670</v>
      </c>
      <c r="W122" s="91">
        <v>93479</v>
      </c>
      <c r="X122" s="91">
        <v>14256</v>
      </c>
      <c r="Y122" s="479">
        <v>0</v>
      </c>
      <c r="Z122" s="91">
        <v>288308</v>
      </c>
    </row>
    <row r="123" spans="1:26" ht="12.75" x14ac:dyDescent="0.2">
      <c r="A123" s="474" t="s">
        <v>987</v>
      </c>
      <c r="B123" s="474" t="s">
        <v>988</v>
      </c>
      <c r="C123" s="475" t="s">
        <v>411</v>
      </c>
      <c r="D123" s="475" t="s">
        <v>989</v>
      </c>
      <c r="E123" s="475" t="s">
        <v>990</v>
      </c>
      <c r="F123" s="474" t="s">
        <v>427</v>
      </c>
      <c r="G123" s="475" t="s">
        <v>864</v>
      </c>
      <c r="H123" s="479">
        <v>0</v>
      </c>
      <c r="I123" s="479">
        <v>15</v>
      </c>
      <c r="J123" s="478" t="s">
        <v>415</v>
      </c>
      <c r="K123" s="478" t="s">
        <v>416</v>
      </c>
      <c r="L123" s="479">
        <v>2</v>
      </c>
      <c r="M123" s="480"/>
      <c r="N123" s="481">
        <v>2.48</v>
      </c>
      <c r="O123" s="479">
        <v>0.09</v>
      </c>
      <c r="P123" s="481">
        <v>74.14</v>
      </c>
      <c r="Q123" s="479">
        <v>2.8</v>
      </c>
      <c r="R123" s="481">
        <v>26.46</v>
      </c>
      <c r="S123" s="480"/>
      <c r="T123" s="480"/>
      <c r="U123" s="483">
        <v>30215</v>
      </c>
      <c r="V123" s="483">
        <v>322155</v>
      </c>
      <c r="W123" s="91">
        <v>12177</v>
      </c>
      <c r="X123" s="91">
        <v>4345</v>
      </c>
      <c r="Y123" s="479">
        <v>0</v>
      </c>
      <c r="Z123" s="91">
        <v>44582</v>
      </c>
    </row>
    <row r="124" spans="1:26" ht="12.75" x14ac:dyDescent="0.2">
      <c r="A124" s="474"/>
      <c r="B124" s="474"/>
      <c r="C124" s="475"/>
      <c r="D124" s="475"/>
      <c r="E124" s="475"/>
      <c r="F124" s="474"/>
      <c r="G124" s="475"/>
      <c r="H124" s="91"/>
      <c r="I124" s="479"/>
      <c r="J124" s="478"/>
      <c r="K124" s="478"/>
      <c r="L124" s="479"/>
      <c r="M124" s="480"/>
      <c r="N124" s="481"/>
      <c r="O124" s="479"/>
      <c r="P124" s="481"/>
      <c r="Q124" s="479"/>
      <c r="R124" s="481"/>
      <c r="S124" s="480"/>
      <c r="T124" s="480"/>
      <c r="U124" s="483"/>
      <c r="V124" s="483"/>
      <c r="W124" s="91"/>
      <c r="X124" s="91"/>
      <c r="Y124" s="479"/>
      <c r="Z124" s="91"/>
    </row>
    <row r="125" spans="1:26" ht="12.75" x14ac:dyDescent="0.2">
      <c r="A125" s="474" t="s">
        <v>991</v>
      </c>
      <c r="B125" s="474" t="s">
        <v>992</v>
      </c>
      <c r="C125" s="475" t="s">
        <v>411</v>
      </c>
      <c r="D125" s="475">
        <v>9243</v>
      </c>
      <c r="E125" s="475">
        <v>90243</v>
      </c>
      <c r="F125" s="474" t="s">
        <v>486</v>
      </c>
      <c r="G125" s="475" t="s">
        <v>428</v>
      </c>
      <c r="H125" s="91">
        <v>195861</v>
      </c>
      <c r="I125" s="479">
        <v>21</v>
      </c>
      <c r="J125" s="478" t="s">
        <v>415</v>
      </c>
      <c r="K125" s="478" t="s">
        <v>419</v>
      </c>
      <c r="L125" s="479">
        <v>21</v>
      </c>
      <c r="M125" s="480"/>
      <c r="N125" s="481">
        <v>14.06</v>
      </c>
      <c r="O125" s="479">
        <v>0.39</v>
      </c>
      <c r="P125" s="481">
        <v>78.19</v>
      </c>
      <c r="Q125" s="479">
        <v>2.2000000000000002</v>
      </c>
      <c r="R125" s="481">
        <v>36.020000000000003</v>
      </c>
      <c r="S125" s="480"/>
      <c r="T125" s="480"/>
      <c r="U125" s="483">
        <v>820333</v>
      </c>
      <c r="V125" s="483">
        <v>2101885</v>
      </c>
      <c r="W125" s="91">
        <v>58356</v>
      </c>
      <c r="X125" s="91">
        <v>26881</v>
      </c>
      <c r="Y125" s="479">
        <v>0</v>
      </c>
      <c r="Z125" s="91">
        <v>325760</v>
      </c>
    </row>
    <row r="126" spans="1:26" ht="12.75" x14ac:dyDescent="0.2">
      <c r="A126" s="474"/>
      <c r="B126" s="474"/>
      <c r="C126" s="475"/>
      <c r="D126" s="475"/>
      <c r="E126" s="475"/>
      <c r="F126" s="474"/>
      <c r="G126" s="475"/>
      <c r="H126" s="479"/>
      <c r="I126" s="477"/>
      <c r="J126" s="478"/>
      <c r="K126" s="478"/>
      <c r="L126" s="479"/>
      <c r="M126" s="480"/>
      <c r="N126" s="481"/>
      <c r="O126" s="479"/>
      <c r="P126" s="482"/>
      <c r="Q126" s="479"/>
      <c r="R126" s="481"/>
      <c r="S126" s="480"/>
      <c r="T126" s="480"/>
      <c r="U126" s="483"/>
      <c r="V126" s="483"/>
      <c r="W126" s="91"/>
      <c r="X126" s="91"/>
      <c r="Y126" s="479"/>
      <c r="Z126" s="91"/>
    </row>
    <row r="127" spans="1:26" ht="12.75" x14ac:dyDescent="0.2">
      <c r="A127" s="474" t="s">
        <v>993</v>
      </c>
      <c r="B127" s="474" t="s">
        <v>994</v>
      </c>
      <c r="C127" s="475" t="s">
        <v>411</v>
      </c>
      <c r="D127" s="475" t="s">
        <v>995</v>
      </c>
      <c r="E127" s="475" t="s">
        <v>996</v>
      </c>
      <c r="F127" s="474" t="s">
        <v>427</v>
      </c>
      <c r="G127" s="475" t="s">
        <v>864</v>
      </c>
      <c r="H127" s="479">
        <v>0</v>
      </c>
      <c r="I127" s="477">
        <v>4</v>
      </c>
      <c r="J127" s="478" t="s">
        <v>420</v>
      </c>
      <c r="K127" s="478" t="s">
        <v>419</v>
      </c>
      <c r="L127" s="479">
        <v>3</v>
      </c>
      <c r="M127" s="480"/>
      <c r="N127" s="481">
        <v>0.8</v>
      </c>
      <c r="O127" s="479">
        <v>0.22</v>
      </c>
      <c r="P127" s="482">
        <v>73.040000000000006</v>
      </c>
      <c r="Q127" s="479">
        <v>20.2</v>
      </c>
      <c r="R127" s="481">
        <v>3.62</v>
      </c>
      <c r="S127" s="480"/>
      <c r="T127" s="480"/>
      <c r="U127" s="483">
        <v>83167</v>
      </c>
      <c r="V127" s="483">
        <v>377774</v>
      </c>
      <c r="W127" s="91">
        <v>104409</v>
      </c>
      <c r="X127" s="91">
        <v>5172</v>
      </c>
      <c r="Y127" s="479">
        <v>0</v>
      </c>
      <c r="Z127" s="91">
        <v>93366</v>
      </c>
    </row>
    <row r="128" spans="1:26" ht="12.75" x14ac:dyDescent="0.2">
      <c r="A128" s="474" t="s">
        <v>993</v>
      </c>
      <c r="B128" s="474" t="s">
        <v>994</v>
      </c>
      <c r="C128" s="475" t="s">
        <v>411</v>
      </c>
      <c r="D128" s="475" t="s">
        <v>995</v>
      </c>
      <c r="E128" s="475" t="s">
        <v>996</v>
      </c>
      <c r="F128" s="474" t="s">
        <v>427</v>
      </c>
      <c r="G128" s="475" t="s">
        <v>864</v>
      </c>
      <c r="H128" s="479">
        <v>0</v>
      </c>
      <c r="I128" s="477">
        <v>4</v>
      </c>
      <c r="J128" s="478" t="s">
        <v>415</v>
      </c>
      <c r="K128" s="478" t="s">
        <v>419</v>
      </c>
      <c r="L128" s="479">
        <v>1</v>
      </c>
      <c r="M128" s="480"/>
      <c r="N128" s="481">
        <v>4.57</v>
      </c>
      <c r="O128" s="479">
        <v>0.18</v>
      </c>
      <c r="P128" s="482">
        <v>65.13</v>
      </c>
      <c r="Q128" s="479">
        <v>2.5</v>
      </c>
      <c r="R128" s="481">
        <v>25.82</v>
      </c>
      <c r="S128" s="480"/>
      <c r="T128" s="480"/>
      <c r="U128" s="483">
        <v>5316</v>
      </c>
      <c r="V128" s="483">
        <v>30025</v>
      </c>
      <c r="W128" s="91">
        <v>1163</v>
      </c>
      <c r="X128" s="479">
        <v>461</v>
      </c>
      <c r="Y128" s="479">
        <v>0</v>
      </c>
      <c r="Z128" s="91">
        <v>9152</v>
      </c>
    </row>
    <row r="129" spans="1:26" ht="12.75" x14ac:dyDescent="0.2">
      <c r="A129" s="474"/>
      <c r="B129" s="474"/>
      <c r="C129" s="475"/>
      <c r="D129" s="475"/>
      <c r="E129" s="475"/>
      <c r="F129" s="474"/>
      <c r="G129" s="475"/>
      <c r="H129" s="91"/>
      <c r="I129" s="477"/>
      <c r="J129" s="478"/>
      <c r="K129" s="478"/>
      <c r="L129" s="479"/>
      <c r="M129" s="480"/>
      <c r="N129" s="481"/>
      <c r="O129" s="479"/>
      <c r="P129" s="482"/>
      <c r="Q129" s="479"/>
      <c r="R129" s="481"/>
      <c r="S129" s="481"/>
      <c r="T129" s="480"/>
      <c r="U129" s="483"/>
      <c r="V129" s="483"/>
      <c r="W129" s="91"/>
      <c r="X129" s="91"/>
      <c r="Y129" s="91"/>
      <c r="Z129" s="91"/>
    </row>
    <row r="130" spans="1:26" ht="12.75" x14ac:dyDescent="0.2">
      <c r="A130" s="474" t="s">
        <v>997</v>
      </c>
      <c r="B130" s="474" t="s">
        <v>998</v>
      </c>
      <c r="C130" s="475" t="s">
        <v>411</v>
      </c>
      <c r="D130" s="475">
        <v>9230</v>
      </c>
      <c r="E130" s="475">
        <v>90230</v>
      </c>
      <c r="F130" s="474" t="s">
        <v>427</v>
      </c>
      <c r="G130" s="475" t="s">
        <v>413</v>
      </c>
      <c r="H130" s="91">
        <v>87941</v>
      </c>
      <c r="I130" s="477">
        <v>505</v>
      </c>
      <c r="J130" s="478" t="s">
        <v>438</v>
      </c>
      <c r="K130" s="478" t="s">
        <v>419</v>
      </c>
      <c r="L130" s="479">
        <v>505</v>
      </c>
      <c r="M130" s="480"/>
      <c r="N130" s="481">
        <v>3.24</v>
      </c>
      <c r="O130" s="479">
        <v>0.91</v>
      </c>
      <c r="P130" s="482">
        <v>30.09</v>
      </c>
      <c r="Q130" s="479">
        <v>8.4</v>
      </c>
      <c r="R130" s="481">
        <v>3.57</v>
      </c>
      <c r="S130" s="481">
        <v>0.08</v>
      </c>
      <c r="T130" s="480"/>
      <c r="U130" s="483">
        <v>6971701</v>
      </c>
      <c r="V130" s="483">
        <v>7690479</v>
      </c>
      <c r="W130" s="91">
        <v>2154084</v>
      </c>
      <c r="X130" s="91">
        <v>255622</v>
      </c>
      <c r="Y130" s="91">
        <v>94156424</v>
      </c>
      <c r="Z130" s="91">
        <v>9360517</v>
      </c>
    </row>
    <row r="131" spans="1:26" ht="12.75" x14ac:dyDescent="0.2">
      <c r="A131" s="474" t="s">
        <v>999</v>
      </c>
      <c r="B131" s="474" t="s">
        <v>998</v>
      </c>
      <c r="C131" s="475" t="s">
        <v>411</v>
      </c>
      <c r="D131" s="475">
        <v>9200</v>
      </c>
      <c r="E131" s="475">
        <v>90200</v>
      </c>
      <c r="F131" s="474" t="s">
        <v>412</v>
      </c>
      <c r="G131" s="475" t="s">
        <v>413</v>
      </c>
      <c r="H131" s="91">
        <v>87941</v>
      </c>
      <c r="I131" s="477">
        <v>20</v>
      </c>
      <c r="J131" s="478" t="s">
        <v>420</v>
      </c>
      <c r="K131" s="478" t="s">
        <v>416</v>
      </c>
      <c r="L131" s="479">
        <v>14</v>
      </c>
      <c r="M131" s="480"/>
      <c r="N131" s="481">
        <v>0.81</v>
      </c>
      <c r="O131" s="479">
        <v>0.22</v>
      </c>
      <c r="P131" s="482">
        <v>70.56</v>
      </c>
      <c r="Q131" s="479">
        <v>19.5</v>
      </c>
      <c r="R131" s="481">
        <v>3.61</v>
      </c>
      <c r="S131" s="481">
        <v>0.65</v>
      </c>
      <c r="T131" s="480"/>
      <c r="U131" s="483">
        <v>630087</v>
      </c>
      <c r="V131" s="483">
        <v>2808885</v>
      </c>
      <c r="W131" s="91">
        <v>777908</v>
      </c>
      <c r="X131" s="91">
        <v>39809</v>
      </c>
      <c r="Y131" s="91">
        <v>4301831</v>
      </c>
      <c r="Z131" s="91">
        <v>663345</v>
      </c>
    </row>
    <row r="132" spans="1:26" ht="12.75" x14ac:dyDescent="0.2">
      <c r="A132" s="474" t="s">
        <v>999</v>
      </c>
      <c r="B132" s="474" t="s">
        <v>998</v>
      </c>
      <c r="C132" s="475" t="s">
        <v>411</v>
      </c>
      <c r="D132" s="475">
        <v>9200</v>
      </c>
      <c r="E132" s="475">
        <v>90200</v>
      </c>
      <c r="F132" s="474" t="s">
        <v>412</v>
      </c>
      <c r="G132" s="475" t="s">
        <v>413</v>
      </c>
      <c r="H132" s="91">
        <v>87941</v>
      </c>
      <c r="I132" s="479">
        <v>20</v>
      </c>
      <c r="J132" s="478" t="s">
        <v>415</v>
      </c>
      <c r="K132" s="478" t="s">
        <v>416</v>
      </c>
      <c r="L132" s="479">
        <v>6</v>
      </c>
      <c r="M132" s="480"/>
      <c r="N132" s="481">
        <v>1.42</v>
      </c>
      <c r="O132" s="479">
        <v>0.06</v>
      </c>
      <c r="P132" s="481">
        <v>70.349999999999994</v>
      </c>
      <c r="Q132" s="479">
        <v>2.8</v>
      </c>
      <c r="R132" s="481">
        <v>24.81</v>
      </c>
      <c r="S132" s="481">
        <v>7.42</v>
      </c>
      <c r="T132" s="480"/>
      <c r="U132" s="483">
        <v>38199</v>
      </c>
      <c r="V132" s="483">
        <v>666239</v>
      </c>
      <c r="W132" s="91">
        <v>26857</v>
      </c>
      <c r="X132" s="91">
        <v>9470</v>
      </c>
      <c r="Y132" s="91">
        <v>89806</v>
      </c>
      <c r="Z132" s="91">
        <v>78598</v>
      </c>
    </row>
    <row r="133" spans="1:26" ht="12.75" x14ac:dyDescent="0.2">
      <c r="A133" s="474"/>
      <c r="B133" s="474"/>
      <c r="C133" s="475"/>
      <c r="D133" s="475"/>
      <c r="E133" s="475"/>
      <c r="F133" s="474"/>
      <c r="G133" s="475"/>
      <c r="H133" s="479"/>
      <c r="I133" s="479"/>
      <c r="J133" s="478"/>
      <c r="K133" s="478"/>
      <c r="L133" s="479"/>
      <c r="M133" s="480"/>
      <c r="N133" s="481"/>
      <c r="O133" s="479"/>
      <c r="P133" s="481"/>
      <c r="Q133" s="479"/>
      <c r="R133" s="481"/>
      <c r="S133" s="480"/>
      <c r="T133" s="480"/>
      <c r="U133" s="483"/>
      <c r="V133" s="483"/>
      <c r="W133" s="91"/>
      <c r="X133" s="91"/>
      <c r="Y133" s="479"/>
      <c r="Z133" s="91"/>
    </row>
    <row r="134" spans="1:26" ht="12.75" x14ac:dyDescent="0.2">
      <c r="A134" s="474" t="s">
        <v>1000</v>
      </c>
      <c r="B134" s="474" t="s">
        <v>1001</v>
      </c>
      <c r="C134" s="475" t="s">
        <v>411</v>
      </c>
      <c r="D134" s="475" t="s">
        <v>1002</v>
      </c>
      <c r="E134" s="475">
        <v>99316</v>
      </c>
      <c r="F134" s="474" t="s">
        <v>892</v>
      </c>
      <c r="G134" s="475" t="s">
        <v>428</v>
      </c>
      <c r="H134" s="479">
        <v>0</v>
      </c>
      <c r="I134" s="479">
        <v>2</v>
      </c>
      <c r="J134" s="478" t="s">
        <v>450</v>
      </c>
      <c r="K134" s="478" t="s">
        <v>419</v>
      </c>
      <c r="L134" s="479">
        <v>2</v>
      </c>
      <c r="M134" s="480"/>
      <c r="N134" s="481">
        <v>0.56000000000000005</v>
      </c>
      <c r="O134" s="479">
        <v>0.34</v>
      </c>
      <c r="P134" s="481">
        <v>109.1</v>
      </c>
      <c r="Q134" s="479">
        <v>65.2</v>
      </c>
      <c r="R134" s="481">
        <v>1.67</v>
      </c>
      <c r="S134" s="480"/>
      <c r="T134" s="480"/>
      <c r="U134" s="483">
        <v>224594</v>
      </c>
      <c r="V134" s="483">
        <v>669437</v>
      </c>
      <c r="W134" s="91">
        <v>399957</v>
      </c>
      <c r="X134" s="91">
        <v>6136</v>
      </c>
      <c r="Y134" s="479">
        <v>0</v>
      </c>
      <c r="Z134" s="91">
        <v>38112</v>
      </c>
    </row>
    <row r="135" spans="1:26" ht="12.75" x14ac:dyDescent="0.2">
      <c r="A135" s="474"/>
      <c r="B135" s="474"/>
      <c r="C135" s="475"/>
      <c r="D135" s="475"/>
      <c r="E135" s="475"/>
      <c r="F135" s="474"/>
      <c r="G135" s="475"/>
      <c r="H135" s="91"/>
      <c r="I135" s="477"/>
      <c r="J135" s="478"/>
      <c r="K135" s="478"/>
      <c r="L135" s="479"/>
      <c r="M135" s="480"/>
      <c r="N135" s="481"/>
      <c r="O135" s="479"/>
      <c r="P135" s="482"/>
      <c r="Q135" s="479"/>
      <c r="R135" s="481"/>
      <c r="S135" s="481"/>
      <c r="T135" s="480"/>
      <c r="U135" s="483"/>
      <c r="V135" s="483"/>
      <c r="W135" s="91"/>
      <c r="X135" s="91"/>
      <c r="Y135" s="91"/>
      <c r="Z135" s="91"/>
    </row>
    <row r="136" spans="1:26" ht="12.75" x14ac:dyDescent="0.2">
      <c r="A136" s="474" t="s">
        <v>1003</v>
      </c>
      <c r="B136" s="474" t="s">
        <v>1004</v>
      </c>
      <c r="C136" s="475" t="s">
        <v>411</v>
      </c>
      <c r="D136" s="475">
        <v>9148</v>
      </c>
      <c r="E136" s="475">
        <v>90148</v>
      </c>
      <c r="F136" s="474" t="s">
        <v>412</v>
      </c>
      <c r="G136" s="475" t="s">
        <v>413</v>
      </c>
      <c r="H136" s="91">
        <v>328454</v>
      </c>
      <c r="I136" s="477">
        <v>245</v>
      </c>
      <c r="J136" s="478" t="s">
        <v>438</v>
      </c>
      <c r="K136" s="478" t="s">
        <v>416</v>
      </c>
      <c r="L136" s="479">
        <v>173</v>
      </c>
      <c r="M136" s="480"/>
      <c r="N136" s="481">
        <v>3.49</v>
      </c>
      <c r="O136" s="479">
        <v>0.59</v>
      </c>
      <c r="P136" s="482">
        <v>36.229999999999997</v>
      </c>
      <c r="Q136" s="479">
        <v>6.2</v>
      </c>
      <c r="R136" s="481">
        <v>5.88</v>
      </c>
      <c r="S136" s="481">
        <v>0.13</v>
      </c>
      <c r="T136" s="480"/>
      <c r="U136" s="483">
        <v>1844251</v>
      </c>
      <c r="V136" s="483">
        <v>3100527</v>
      </c>
      <c r="W136" s="91">
        <v>527702</v>
      </c>
      <c r="X136" s="91">
        <v>85581</v>
      </c>
      <c r="Y136" s="91">
        <v>24270469</v>
      </c>
      <c r="Z136" s="91">
        <v>4056887</v>
      </c>
    </row>
    <row r="137" spans="1:26" ht="12.75" x14ac:dyDescent="0.2">
      <c r="A137" s="474" t="s">
        <v>1003</v>
      </c>
      <c r="B137" s="474" t="s">
        <v>1004</v>
      </c>
      <c r="C137" s="475" t="s">
        <v>411</v>
      </c>
      <c r="D137" s="475">
        <v>9148</v>
      </c>
      <c r="E137" s="475">
        <v>90148</v>
      </c>
      <c r="F137" s="474" t="s">
        <v>412</v>
      </c>
      <c r="G137" s="475" t="s">
        <v>413</v>
      </c>
      <c r="H137" s="91">
        <v>328454</v>
      </c>
      <c r="I137" s="479">
        <v>245</v>
      </c>
      <c r="J137" s="478" t="s">
        <v>420</v>
      </c>
      <c r="K137" s="478" t="s">
        <v>416</v>
      </c>
      <c r="L137" s="479">
        <v>34</v>
      </c>
      <c r="M137" s="480"/>
      <c r="N137" s="481">
        <v>1.01</v>
      </c>
      <c r="O137" s="479">
        <v>0.2</v>
      </c>
      <c r="P137" s="481">
        <v>70.930000000000007</v>
      </c>
      <c r="Q137" s="479">
        <v>14.2</v>
      </c>
      <c r="R137" s="481">
        <v>5</v>
      </c>
      <c r="S137" s="481">
        <v>0.79</v>
      </c>
      <c r="T137" s="480"/>
      <c r="U137" s="483">
        <v>1980189</v>
      </c>
      <c r="V137" s="483">
        <v>9827731</v>
      </c>
      <c r="W137" s="91">
        <v>1965912</v>
      </c>
      <c r="X137" s="91">
        <v>138553</v>
      </c>
      <c r="Y137" s="91">
        <v>12487309</v>
      </c>
      <c r="Z137" s="91">
        <v>2371814</v>
      </c>
    </row>
    <row r="138" spans="1:26" ht="12.75" x14ac:dyDescent="0.2">
      <c r="A138" s="474" t="s">
        <v>1003</v>
      </c>
      <c r="B138" s="474" t="s">
        <v>1004</v>
      </c>
      <c r="C138" s="475" t="s">
        <v>411</v>
      </c>
      <c r="D138" s="475">
        <v>9148</v>
      </c>
      <c r="E138" s="475">
        <v>90148</v>
      </c>
      <c r="F138" s="474" t="s">
        <v>412</v>
      </c>
      <c r="G138" s="475" t="s">
        <v>413</v>
      </c>
      <c r="H138" s="91">
        <v>328454</v>
      </c>
      <c r="I138" s="479">
        <v>245</v>
      </c>
      <c r="J138" s="478" t="s">
        <v>415</v>
      </c>
      <c r="K138" s="478" t="s">
        <v>416</v>
      </c>
      <c r="L138" s="479">
        <v>31</v>
      </c>
      <c r="M138" s="480"/>
      <c r="N138" s="481">
        <v>3.28</v>
      </c>
      <c r="O138" s="479">
        <v>0.12</v>
      </c>
      <c r="P138" s="481">
        <v>80.17</v>
      </c>
      <c r="Q138" s="479">
        <v>2.9</v>
      </c>
      <c r="R138" s="481">
        <v>27.32</v>
      </c>
      <c r="S138" s="481">
        <v>2.69</v>
      </c>
      <c r="T138" s="480"/>
      <c r="U138" s="483">
        <v>503259</v>
      </c>
      <c r="V138" s="483">
        <v>4193559</v>
      </c>
      <c r="W138" s="91">
        <v>153525</v>
      </c>
      <c r="X138" s="91">
        <v>52311</v>
      </c>
      <c r="Y138" s="91">
        <v>1560576</v>
      </c>
      <c r="Z138" s="91">
        <v>914824</v>
      </c>
    </row>
    <row r="139" spans="1:26" ht="12.75" x14ac:dyDescent="0.2">
      <c r="A139" s="474" t="s">
        <v>1003</v>
      </c>
      <c r="B139" s="474" t="s">
        <v>1004</v>
      </c>
      <c r="C139" s="475" t="s">
        <v>411</v>
      </c>
      <c r="D139" s="475">
        <v>9148</v>
      </c>
      <c r="E139" s="475">
        <v>90148</v>
      </c>
      <c r="F139" s="474" t="s">
        <v>412</v>
      </c>
      <c r="G139" s="475" t="s">
        <v>413</v>
      </c>
      <c r="H139" s="91">
        <v>328454</v>
      </c>
      <c r="I139" s="479">
        <v>245</v>
      </c>
      <c r="J139" s="478" t="s">
        <v>424</v>
      </c>
      <c r="K139" s="478" t="s">
        <v>416</v>
      </c>
      <c r="L139" s="479">
        <v>7</v>
      </c>
      <c r="M139" s="480"/>
      <c r="N139" s="481">
        <v>6.82</v>
      </c>
      <c r="O139" s="479">
        <v>0.53</v>
      </c>
      <c r="P139" s="481">
        <v>86.73</v>
      </c>
      <c r="Q139" s="479">
        <v>6.7</v>
      </c>
      <c r="R139" s="481">
        <v>12.98</v>
      </c>
      <c r="S139" s="481">
        <v>0.23</v>
      </c>
      <c r="T139" s="480"/>
      <c r="U139" s="483">
        <v>327694</v>
      </c>
      <c r="V139" s="483">
        <v>624165</v>
      </c>
      <c r="W139" s="91">
        <v>48074</v>
      </c>
      <c r="X139" s="91">
        <v>7197</v>
      </c>
      <c r="Y139" s="91">
        <v>2669068</v>
      </c>
      <c r="Z139" s="91">
        <v>264692</v>
      </c>
    </row>
    <row r="140" spans="1:26" ht="12.75" x14ac:dyDescent="0.2">
      <c r="A140" s="474"/>
      <c r="B140" s="474"/>
      <c r="C140" s="475"/>
      <c r="D140" s="475"/>
      <c r="E140" s="475"/>
      <c r="F140" s="474"/>
      <c r="G140" s="475"/>
      <c r="H140" s="479"/>
      <c r="I140" s="479"/>
      <c r="J140" s="478"/>
      <c r="K140" s="478"/>
      <c r="L140" s="479"/>
      <c r="M140" s="480"/>
      <c r="N140" s="481"/>
      <c r="O140" s="479"/>
      <c r="P140" s="481"/>
      <c r="Q140" s="479"/>
      <c r="R140" s="481"/>
      <c r="S140" s="480"/>
      <c r="T140" s="480"/>
      <c r="U140" s="483"/>
      <c r="V140" s="483"/>
      <c r="W140" s="91"/>
      <c r="X140" s="91"/>
      <c r="Y140" s="479"/>
      <c r="Z140" s="91"/>
    </row>
    <row r="141" spans="1:26" ht="12.75" x14ac:dyDescent="0.2">
      <c r="A141" s="474" t="s">
        <v>1005</v>
      </c>
      <c r="B141" s="474" t="s">
        <v>1006</v>
      </c>
      <c r="C141" s="475" t="s">
        <v>411</v>
      </c>
      <c r="D141" s="475" t="s">
        <v>1007</v>
      </c>
      <c r="E141" s="475" t="s">
        <v>1008</v>
      </c>
      <c r="F141" s="474" t="s">
        <v>412</v>
      </c>
      <c r="G141" s="475" t="s">
        <v>864</v>
      </c>
      <c r="H141" s="479">
        <v>0</v>
      </c>
      <c r="I141" s="479">
        <v>18</v>
      </c>
      <c r="J141" s="478" t="s">
        <v>415</v>
      </c>
      <c r="K141" s="478" t="s">
        <v>416</v>
      </c>
      <c r="L141" s="479">
        <v>11</v>
      </c>
      <c r="M141" s="480"/>
      <c r="N141" s="481">
        <v>0.5</v>
      </c>
      <c r="O141" s="479">
        <v>7.0000000000000007E-2</v>
      </c>
      <c r="P141" s="481">
        <v>32.42</v>
      </c>
      <c r="Q141" s="479">
        <v>4.8</v>
      </c>
      <c r="R141" s="481">
        <v>6.71</v>
      </c>
      <c r="S141" s="480"/>
      <c r="T141" s="480"/>
      <c r="U141" s="483">
        <v>71188</v>
      </c>
      <c r="V141" s="483">
        <v>963048</v>
      </c>
      <c r="W141" s="91">
        <v>143590</v>
      </c>
      <c r="X141" s="91">
        <v>29707</v>
      </c>
      <c r="Y141" s="479">
        <v>0</v>
      </c>
      <c r="Z141" s="91">
        <v>274702</v>
      </c>
    </row>
    <row r="142" spans="1:26" ht="12.75" x14ac:dyDescent="0.2">
      <c r="A142" s="474" t="s">
        <v>1005</v>
      </c>
      <c r="B142" s="474" t="s">
        <v>1006</v>
      </c>
      <c r="C142" s="475" t="s">
        <v>411</v>
      </c>
      <c r="D142" s="475" t="s">
        <v>1007</v>
      </c>
      <c r="E142" s="475" t="s">
        <v>1008</v>
      </c>
      <c r="F142" s="474" t="s">
        <v>412</v>
      </c>
      <c r="G142" s="475" t="s">
        <v>864</v>
      </c>
      <c r="H142" s="479">
        <v>0</v>
      </c>
      <c r="I142" s="477">
        <v>18</v>
      </c>
      <c r="J142" s="478" t="s">
        <v>420</v>
      </c>
      <c r="K142" s="478" t="s">
        <v>416</v>
      </c>
      <c r="L142" s="479">
        <v>4</v>
      </c>
      <c r="M142" s="480"/>
      <c r="N142" s="481">
        <v>1.36</v>
      </c>
      <c r="O142" s="479">
        <v>0.08</v>
      </c>
      <c r="P142" s="482">
        <v>82.45</v>
      </c>
      <c r="Q142" s="479">
        <v>5.0999999999999996</v>
      </c>
      <c r="R142" s="481">
        <v>16.14</v>
      </c>
      <c r="S142" s="480"/>
      <c r="T142" s="480"/>
      <c r="U142" s="483">
        <v>38449</v>
      </c>
      <c r="V142" s="483">
        <v>457524</v>
      </c>
      <c r="W142" s="91">
        <v>28345</v>
      </c>
      <c r="X142" s="91">
        <v>5549</v>
      </c>
      <c r="Y142" s="479">
        <v>0</v>
      </c>
      <c r="Z142" s="91">
        <v>63220</v>
      </c>
    </row>
    <row r="143" spans="1:26" ht="12.75" x14ac:dyDescent="0.2">
      <c r="A143" s="474" t="s">
        <v>1005</v>
      </c>
      <c r="B143" s="474" t="s">
        <v>1006</v>
      </c>
      <c r="C143" s="475" t="s">
        <v>411</v>
      </c>
      <c r="D143" s="475" t="s">
        <v>1007</v>
      </c>
      <c r="E143" s="475" t="s">
        <v>1008</v>
      </c>
      <c r="F143" s="474" t="s">
        <v>412</v>
      </c>
      <c r="G143" s="475" t="s">
        <v>864</v>
      </c>
      <c r="H143" s="479">
        <v>0</v>
      </c>
      <c r="I143" s="477">
        <v>18</v>
      </c>
      <c r="J143" s="478" t="s">
        <v>424</v>
      </c>
      <c r="K143" s="478" t="s">
        <v>416</v>
      </c>
      <c r="L143" s="479">
        <v>3</v>
      </c>
      <c r="M143" s="480"/>
      <c r="N143" s="481">
        <v>1.39</v>
      </c>
      <c r="O143" s="479">
        <v>0.15</v>
      </c>
      <c r="P143" s="482">
        <v>82.45</v>
      </c>
      <c r="Q143" s="479">
        <v>8.8000000000000007</v>
      </c>
      <c r="R143" s="481">
        <v>9.41</v>
      </c>
      <c r="S143" s="480"/>
      <c r="T143" s="480"/>
      <c r="U143" s="483">
        <v>65301</v>
      </c>
      <c r="V143" s="483">
        <v>440765</v>
      </c>
      <c r="W143" s="91">
        <v>46855</v>
      </c>
      <c r="X143" s="91">
        <v>5346</v>
      </c>
      <c r="Y143" s="479">
        <v>0</v>
      </c>
      <c r="Z143" s="91">
        <v>139606</v>
      </c>
    </row>
    <row r="144" spans="1:26" ht="12.75" x14ac:dyDescent="0.2">
      <c r="A144" s="474"/>
      <c r="B144" s="474"/>
      <c r="C144" s="475"/>
      <c r="D144" s="475"/>
      <c r="E144" s="475"/>
      <c r="F144" s="474"/>
      <c r="G144" s="475"/>
      <c r="H144" s="91"/>
      <c r="I144" s="479"/>
      <c r="J144" s="478"/>
      <c r="K144" s="478"/>
      <c r="L144" s="479"/>
      <c r="M144" s="480"/>
      <c r="N144" s="481"/>
      <c r="O144" s="479"/>
      <c r="P144" s="482"/>
      <c r="Q144" s="479"/>
      <c r="R144" s="481"/>
      <c r="S144" s="480"/>
      <c r="T144" s="480"/>
      <c r="U144" s="483"/>
      <c r="V144" s="483"/>
      <c r="W144" s="91"/>
      <c r="X144" s="91"/>
      <c r="Y144" s="479"/>
      <c r="Z144" s="91"/>
    </row>
    <row r="145" spans="1:26" ht="12.75" x14ac:dyDescent="0.2">
      <c r="A145" s="474" t="s">
        <v>1226</v>
      </c>
      <c r="B145" s="474" t="s">
        <v>1227</v>
      </c>
      <c r="C145" s="475" t="s">
        <v>411</v>
      </c>
      <c r="D145" s="475">
        <v>9231</v>
      </c>
      <c r="E145" s="475">
        <v>90231</v>
      </c>
      <c r="F145" s="474" t="s">
        <v>427</v>
      </c>
      <c r="G145" s="475" t="s">
        <v>428</v>
      </c>
      <c r="H145" s="91">
        <v>12150996</v>
      </c>
      <c r="I145" s="479">
        <v>14</v>
      </c>
      <c r="J145" s="478" t="s">
        <v>420</v>
      </c>
      <c r="K145" s="478" t="s">
        <v>416</v>
      </c>
      <c r="L145" s="479">
        <v>14</v>
      </c>
      <c r="M145" s="480"/>
      <c r="N145" s="481">
        <v>0.47</v>
      </c>
      <c r="O145" s="479">
        <v>0.06</v>
      </c>
      <c r="P145" s="482">
        <v>113.91</v>
      </c>
      <c r="Q145" s="479">
        <v>13.9</v>
      </c>
      <c r="R145" s="481">
        <v>8.1999999999999993</v>
      </c>
      <c r="S145" s="480"/>
      <c r="T145" s="480"/>
      <c r="U145" s="483">
        <v>118905</v>
      </c>
      <c r="V145" s="483">
        <v>2091432</v>
      </c>
      <c r="W145" s="91">
        <v>255001</v>
      </c>
      <c r="X145" s="91">
        <v>18361</v>
      </c>
      <c r="Y145" s="479">
        <v>0</v>
      </c>
      <c r="Z145" s="91">
        <v>186943</v>
      </c>
    </row>
    <row r="146" spans="1:26" ht="12.75" x14ac:dyDescent="0.2">
      <c r="A146" s="474"/>
      <c r="B146" s="474"/>
      <c r="C146" s="475"/>
      <c r="D146" s="475"/>
      <c r="E146" s="475"/>
      <c r="F146" s="474"/>
      <c r="G146" s="475"/>
      <c r="H146" s="479"/>
      <c r="I146" s="479"/>
      <c r="J146" s="478"/>
      <c r="K146" s="478"/>
      <c r="L146" s="479"/>
      <c r="M146" s="480"/>
      <c r="N146" s="481"/>
      <c r="O146" s="479"/>
      <c r="P146" s="481"/>
      <c r="Q146" s="479"/>
      <c r="R146" s="481"/>
      <c r="S146" s="480"/>
      <c r="T146" s="480"/>
      <c r="U146" s="483"/>
      <c r="V146" s="483"/>
      <c r="W146" s="91"/>
      <c r="X146" s="91"/>
      <c r="Y146" s="479"/>
      <c r="Z146" s="91"/>
    </row>
    <row r="147" spans="1:26" ht="12.75" x14ac:dyDescent="0.2">
      <c r="A147" s="474" t="s">
        <v>1010</v>
      </c>
      <c r="B147" s="474" t="s">
        <v>1011</v>
      </c>
      <c r="C147" s="475" t="s">
        <v>411</v>
      </c>
      <c r="D147" s="475" t="s">
        <v>1012</v>
      </c>
      <c r="E147" s="475" t="s">
        <v>1013</v>
      </c>
      <c r="F147" s="474" t="s">
        <v>412</v>
      </c>
      <c r="G147" s="475" t="s">
        <v>864</v>
      </c>
      <c r="H147" s="479">
        <v>0</v>
      </c>
      <c r="I147" s="479">
        <v>12</v>
      </c>
      <c r="J147" s="478" t="s">
        <v>420</v>
      </c>
      <c r="K147" s="478" t="s">
        <v>419</v>
      </c>
      <c r="L147" s="479">
        <v>8</v>
      </c>
      <c r="M147" s="480"/>
      <c r="N147" s="481">
        <v>1.77</v>
      </c>
      <c r="O147" s="479">
        <v>0.08</v>
      </c>
      <c r="P147" s="481">
        <v>130.16</v>
      </c>
      <c r="Q147" s="479">
        <v>5.8</v>
      </c>
      <c r="R147" s="481">
        <v>22.51</v>
      </c>
      <c r="S147" s="480"/>
      <c r="T147" s="480"/>
      <c r="U147" s="483">
        <v>89604</v>
      </c>
      <c r="V147" s="483">
        <v>1141997</v>
      </c>
      <c r="W147" s="91">
        <v>50740</v>
      </c>
      <c r="X147" s="91">
        <v>8774</v>
      </c>
      <c r="Y147" s="479">
        <v>0</v>
      </c>
      <c r="Z147" s="91">
        <v>179429</v>
      </c>
    </row>
    <row r="148" spans="1:26" ht="12.75" x14ac:dyDescent="0.2">
      <c r="A148" s="474" t="s">
        <v>1010</v>
      </c>
      <c r="B148" s="474" t="s">
        <v>1011</v>
      </c>
      <c r="C148" s="475" t="s">
        <v>411</v>
      </c>
      <c r="D148" s="475" t="s">
        <v>1012</v>
      </c>
      <c r="E148" s="475" t="s">
        <v>1013</v>
      </c>
      <c r="F148" s="474" t="s">
        <v>412</v>
      </c>
      <c r="G148" s="475" t="s">
        <v>864</v>
      </c>
      <c r="H148" s="479">
        <v>0</v>
      </c>
      <c r="I148" s="477">
        <v>12</v>
      </c>
      <c r="J148" s="478" t="s">
        <v>424</v>
      </c>
      <c r="K148" s="478" t="s">
        <v>419</v>
      </c>
      <c r="L148" s="479">
        <v>2</v>
      </c>
      <c r="M148" s="480"/>
      <c r="N148" s="481">
        <v>0</v>
      </c>
      <c r="O148" s="479">
        <v>0</v>
      </c>
      <c r="P148" s="482">
        <v>68.319999999999993</v>
      </c>
      <c r="Q148" s="479">
        <v>7</v>
      </c>
      <c r="R148" s="481">
        <v>9.7100000000000009</v>
      </c>
      <c r="S148" s="480"/>
      <c r="T148" s="480"/>
      <c r="U148" s="483">
        <v>0</v>
      </c>
      <c r="V148" s="483">
        <v>124342</v>
      </c>
      <c r="W148" s="91">
        <v>12809</v>
      </c>
      <c r="X148" s="91">
        <v>1820</v>
      </c>
      <c r="Y148" s="479">
        <v>0</v>
      </c>
      <c r="Z148" s="91">
        <v>44877</v>
      </c>
    </row>
    <row r="149" spans="1:26" ht="12.75" x14ac:dyDescent="0.2">
      <c r="A149" s="474" t="s">
        <v>1010</v>
      </c>
      <c r="B149" s="474" t="s">
        <v>1011</v>
      </c>
      <c r="C149" s="475" t="s">
        <v>411</v>
      </c>
      <c r="D149" s="475" t="s">
        <v>1012</v>
      </c>
      <c r="E149" s="475" t="s">
        <v>1013</v>
      </c>
      <c r="F149" s="474" t="s">
        <v>412</v>
      </c>
      <c r="G149" s="475" t="s">
        <v>864</v>
      </c>
      <c r="H149" s="479">
        <v>0</v>
      </c>
      <c r="I149" s="479">
        <v>12</v>
      </c>
      <c r="J149" s="478" t="s">
        <v>415</v>
      </c>
      <c r="K149" s="478" t="s">
        <v>419</v>
      </c>
      <c r="L149" s="479">
        <v>2</v>
      </c>
      <c r="M149" s="480"/>
      <c r="N149" s="481">
        <v>1.73</v>
      </c>
      <c r="O149" s="479">
        <v>0.17</v>
      </c>
      <c r="P149" s="481">
        <v>51.2</v>
      </c>
      <c r="Q149" s="479">
        <v>4.9000000000000004</v>
      </c>
      <c r="R149" s="481">
        <v>10.41</v>
      </c>
      <c r="S149" s="480"/>
      <c r="T149" s="480"/>
      <c r="U149" s="483">
        <v>19658</v>
      </c>
      <c r="V149" s="483">
        <v>117954</v>
      </c>
      <c r="W149" s="91">
        <v>11331</v>
      </c>
      <c r="X149" s="91">
        <v>2304</v>
      </c>
      <c r="Y149" s="479">
        <v>0</v>
      </c>
      <c r="Z149" s="91">
        <v>22202</v>
      </c>
    </row>
    <row r="150" spans="1:26" ht="12.75" x14ac:dyDescent="0.2">
      <c r="A150" s="474"/>
      <c r="B150" s="474"/>
      <c r="C150" s="475"/>
      <c r="D150" s="475"/>
      <c r="E150" s="475"/>
      <c r="F150" s="474"/>
      <c r="G150" s="475"/>
      <c r="H150" s="479"/>
      <c r="I150" s="477"/>
      <c r="J150" s="478"/>
      <c r="K150" s="478"/>
      <c r="L150" s="479"/>
      <c r="M150" s="480"/>
      <c r="N150" s="481"/>
      <c r="O150" s="479"/>
      <c r="P150" s="482"/>
      <c r="Q150" s="479"/>
      <c r="R150" s="481"/>
      <c r="S150" s="480"/>
      <c r="T150" s="480"/>
      <c r="U150" s="483"/>
      <c r="V150" s="483"/>
      <c r="W150" s="91"/>
      <c r="X150" s="91"/>
      <c r="Y150" s="479"/>
      <c r="Z150" s="91"/>
    </row>
    <row r="151" spans="1:26" ht="12.75" x14ac:dyDescent="0.2">
      <c r="A151" s="474" t="s">
        <v>1014</v>
      </c>
      <c r="B151" s="474" t="s">
        <v>1015</v>
      </c>
      <c r="C151" s="475" t="s">
        <v>411</v>
      </c>
      <c r="D151" s="475" t="s">
        <v>1016</v>
      </c>
      <c r="E151" s="475" t="s">
        <v>1017</v>
      </c>
      <c r="F151" s="474" t="s">
        <v>412</v>
      </c>
      <c r="G151" s="475" t="s">
        <v>864</v>
      </c>
      <c r="H151" s="479">
        <v>0</v>
      </c>
      <c r="I151" s="477">
        <v>31</v>
      </c>
      <c r="J151" s="478" t="s">
        <v>420</v>
      </c>
      <c r="K151" s="478" t="s">
        <v>419</v>
      </c>
      <c r="L151" s="479">
        <v>25</v>
      </c>
      <c r="M151" s="480"/>
      <c r="N151" s="481">
        <v>1.1299999999999999</v>
      </c>
      <c r="O151" s="479">
        <v>0.19</v>
      </c>
      <c r="P151" s="482">
        <v>69.06</v>
      </c>
      <c r="Q151" s="479">
        <v>11.7</v>
      </c>
      <c r="R151" s="481">
        <v>5.93</v>
      </c>
      <c r="S151" s="480"/>
      <c r="T151" s="480"/>
      <c r="U151" s="483">
        <v>340763</v>
      </c>
      <c r="V151" s="483">
        <v>1780320</v>
      </c>
      <c r="W151" s="91">
        <v>300400</v>
      </c>
      <c r="X151" s="91">
        <v>25779</v>
      </c>
      <c r="Y151" s="479">
        <v>0</v>
      </c>
      <c r="Z151" s="91">
        <v>578856</v>
      </c>
    </row>
    <row r="152" spans="1:26" ht="12.75" x14ac:dyDescent="0.2">
      <c r="A152" s="474" t="s">
        <v>1014</v>
      </c>
      <c r="B152" s="474" t="s">
        <v>1015</v>
      </c>
      <c r="C152" s="475" t="s">
        <v>411</v>
      </c>
      <c r="D152" s="475" t="s">
        <v>1016</v>
      </c>
      <c r="E152" s="475" t="s">
        <v>1017</v>
      </c>
      <c r="F152" s="474" t="s">
        <v>412</v>
      </c>
      <c r="G152" s="475" t="s">
        <v>864</v>
      </c>
      <c r="H152" s="479">
        <v>0</v>
      </c>
      <c r="I152" s="479">
        <v>31</v>
      </c>
      <c r="J152" s="478" t="s">
        <v>415</v>
      </c>
      <c r="K152" s="478" t="s">
        <v>419</v>
      </c>
      <c r="L152" s="479">
        <v>4</v>
      </c>
      <c r="M152" s="480"/>
      <c r="N152" s="481">
        <v>1.56</v>
      </c>
      <c r="O152" s="479">
        <v>0.06</v>
      </c>
      <c r="P152" s="481">
        <v>81.14</v>
      </c>
      <c r="Q152" s="479">
        <v>3</v>
      </c>
      <c r="R152" s="481">
        <v>26.93</v>
      </c>
      <c r="S152" s="480"/>
      <c r="T152" s="480"/>
      <c r="U152" s="483">
        <v>33006</v>
      </c>
      <c r="V152" s="483">
        <v>570713</v>
      </c>
      <c r="W152" s="91">
        <v>21189</v>
      </c>
      <c r="X152" s="91">
        <v>7034</v>
      </c>
      <c r="Y152" s="479">
        <v>0</v>
      </c>
      <c r="Z152" s="91">
        <v>100642</v>
      </c>
    </row>
    <row r="153" spans="1:26" ht="12.75" x14ac:dyDescent="0.2">
      <c r="A153" s="474" t="s">
        <v>1014</v>
      </c>
      <c r="B153" s="474" t="s">
        <v>1015</v>
      </c>
      <c r="C153" s="475" t="s">
        <v>411</v>
      </c>
      <c r="D153" s="475" t="s">
        <v>1016</v>
      </c>
      <c r="E153" s="475" t="s">
        <v>1017</v>
      </c>
      <c r="F153" s="474" t="s">
        <v>412</v>
      </c>
      <c r="G153" s="475" t="s">
        <v>864</v>
      </c>
      <c r="H153" s="479">
        <v>0</v>
      </c>
      <c r="I153" s="479">
        <v>31</v>
      </c>
      <c r="J153" s="478" t="s">
        <v>424</v>
      </c>
      <c r="K153" s="478" t="s">
        <v>419</v>
      </c>
      <c r="L153" s="479">
        <v>2</v>
      </c>
      <c r="M153" s="480"/>
      <c r="N153" s="481">
        <v>7.09</v>
      </c>
      <c r="O153" s="479">
        <v>0.24</v>
      </c>
      <c r="P153" s="481">
        <v>92.1</v>
      </c>
      <c r="Q153" s="479">
        <v>3.1</v>
      </c>
      <c r="R153" s="481">
        <v>29.29</v>
      </c>
      <c r="S153" s="480"/>
      <c r="T153" s="480"/>
      <c r="U153" s="483">
        <v>54116</v>
      </c>
      <c r="V153" s="483">
        <v>223441</v>
      </c>
      <c r="W153" s="91">
        <v>7629</v>
      </c>
      <c r="X153" s="91">
        <v>2426</v>
      </c>
      <c r="Y153" s="479">
        <v>0</v>
      </c>
      <c r="Z153" s="91">
        <v>78168</v>
      </c>
    </row>
    <row r="154" spans="1:26" ht="12.75" x14ac:dyDescent="0.2">
      <c r="A154" s="474"/>
      <c r="B154" s="474"/>
      <c r="C154" s="475"/>
      <c r="D154" s="475"/>
      <c r="E154" s="475"/>
      <c r="F154" s="474"/>
      <c r="G154" s="475"/>
      <c r="H154" s="479"/>
      <c r="I154" s="477"/>
      <c r="J154" s="478"/>
      <c r="K154" s="478"/>
      <c r="L154" s="479"/>
      <c r="M154" s="480"/>
      <c r="N154" s="481"/>
      <c r="O154" s="479"/>
      <c r="P154" s="482"/>
      <c r="Q154" s="479"/>
      <c r="R154" s="481"/>
      <c r="S154" s="480"/>
      <c r="T154" s="480"/>
      <c r="U154" s="483"/>
      <c r="V154" s="483"/>
      <c r="W154" s="91"/>
      <c r="X154" s="91"/>
      <c r="Y154" s="479"/>
      <c r="Z154" s="91"/>
    </row>
    <row r="155" spans="1:26" ht="12.75" x14ac:dyDescent="0.2">
      <c r="A155" s="474" t="s">
        <v>1018</v>
      </c>
      <c r="B155" s="474" t="s">
        <v>1019</v>
      </c>
      <c r="C155" s="475" t="s">
        <v>411</v>
      </c>
      <c r="D155" s="475" t="s">
        <v>1020</v>
      </c>
      <c r="E155" s="475">
        <v>99262</v>
      </c>
      <c r="F155" s="474" t="s">
        <v>892</v>
      </c>
      <c r="G155" s="475" t="s">
        <v>428</v>
      </c>
      <c r="H155" s="479">
        <v>0</v>
      </c>
      <c r="I155" s="477">
        <v>3</v>
      </c>
      <c r="J155" s="478" t="s">
        <v>415</v>
      </c>
      <c r="K155" s="478" t="s">
        <v>419</v>
      </c>
      <c r="L155" s="479">
        <v>3</v>
      </c>
      <c r="M155" s="480"/>
      <c r="N155" s="481">
        <v>0.84</v>
      </c>
      <c r="O155" s="479">
        <v>0.03</v>
      </c>
      <c r="P155" s="482">
        <v>57.09</v>
      </c>
      <c r="Q155" s="479">
        <v>2.2000000000000002</v>
      </c>
      <c r="R155" s="481">
        <v>26.23</v>
      </c>
      <c r="S155" s="480"/>
      <c r="T155" s="480"/>
      <c r="U155" s="483">
        <v>6525</v>
      </c>
      <c r="V155" s="483">
        <v>204774</v>
      </c>
      <c r="W155" s="91">
        <v>7807</v>
      </c>
      <c r="X155" s="91">
        <v>3587</v>
      </c>
      <c r="Y155" s="479">
        <v>0</v>
      </c>
      <c r="Z155" s="91">
        <v>60786</v>
      </c>
    </row>
    <row r="156" spans="1:26" ht="12.75" x14ac:dyDescent="0.2">
      <c r="A156" s="474"/>
      <c r="B156" s="474"/>
      <c r="C156" s="475"/>
      <c r="D156" s="475"/>
      <c r="E156" s="475"/>
      <c r="F156" s="474"/>
      <c r="G156" s="475"/>
      <c r="H156" s="91"/>
      <c r="I156" s="479"/>
      <c r="J156" s="478"/>
      <c r="K156" s="478"/>
      <c r="L156" s="479"/>
      <c r="M156" s="480"/>
      <c r="N156" s="481"/>
      <c r="O156" s="479"/>
      <c r="P156" s="481"/>
      <c r="Q156" s="479"/>
      <c r="R156" s="481"/>
      <c r="S156" s="481"/>
      <c r="T156" s="480"/>
      <c r="U156" s="483"/>
      <c r="V156" s="483"/>
      <c r="W156" s="91"/>
      <c r="X156" s="91"/>
      <c r="Y156" s="91"/>
      <c r="Z156" s="91"/>
    </row>
    <row r="157" spans="1:26" ht="12.75" x14ac:dyDescent="0.2">
      <c r="A157" s="474" t="s">
        <v>359</v>
      </c>
      <c r="B157" s="474" t="s">
        <v>360</v>
      </c>
      <c r="C157" s="475" t="s">
        <v>411</v>
      </c>
      <c r="D157" s="475">
        <v>9024</v>
      </c>
      <c r="E157" s="475">
        <v>90024</v>
      </c>
      <c r="F157" s="474" t="s">
        <v>427</v>
      </c>
      <c r="G157" s="475" t="s">
        <v>413</v>
      </c>
      <c r="H157" s="91">
        <v>12150996</v>
      </c>
      <c r="I157" s="479">
        <v>7</v>
      </c>
      <c r="J157" s="478" t="s">
        <v>415</v>
      </c>
      <c r="K157" s="478" t="s">
        <v>416</v>
      </c>
      <c r="L157" s="479">
        <v>7</v>
      </c>
      <c r="M157" s="480"/>
      <c r="N157" s="481">
        <v>0.75</v>
      </c>
      <c r="O157" s="479">
        <v>0.04</v>
      </c>
      <c r="P157" s="481">
        <v>98.08</v>
      </c>
      <c r="Q157" s="479">
        <v>5.6</v>
      </c>
      <c r="R157" s="481">
        <v>17.420000000000002</v>
      </c>
      <c r="S157" s="481">
        <v>5.52</v>
      </c>
      <c r="T157" s="480"/>
      <c r="U157" s="483">
        <v>35088</v>
      </c>
      <c r="V157" s="483">
        <v>818486</v>
      </c>
      <c r="W157" s="91">
        <v>46982</v>
      </c>
      <c r="X157" s="91">
        <v>8345</v>
      </c>
      <c r="Y157" s="91">
        <v>148191</v>
      </c>
      <c r="Z157" s="91">
        <v>74803</v>
      </c>
    </row>
    <row r="158" spans="1:26" ht="12.75" x14ac:dyDescent="0.2">
      <c r="A158" s="474"/>
      <c r="B158" s="474"/>
      <c r="C158" s="475"/>
      <c r="D158" s="475"/>
      <c r="E158" s="475"/>
      <c r="F158" s="474"/>
      <c r="G158" s="475"/>
      <c r="H158" s="91"/>
      <c r="I158" s="477"/>
      <c r="J158" s="478"/>
      <c r="K158" s="478"/>
      <c r="L158" s="479"/>
      <c r="M158" s="480"/>
      <c r="N158" s="481"/>
      <c r="O158" s="479"/>
      <c r="P158" s="482"/>
      <c r="Q158" s="479"/>
      <c r="R158" s="481"/>
      <c r="S158" s="481"/>
      <c r="T158" s="480"/>
      <c r="U158" s="483"/>
      <c r="V158" s="483"/>
      <c r="W158" s="91"/>
      <c r="X158" s="91"/>
      <c r="Y158" s="91"/>
      <c r="Z158" s="91"/>
    </row>
    <row r="159" spans="1:26" ht="12.75" x14ac:dyDescent="0.2">
      <c r="A159" s="474" t="s">
        <v>1097</v>
      </c>
      <c r="B159" s="474" t="s">
        <v>1025</v>
      </c>
      <c r="C159" s="475" t="s">
        <v>411</v>
      </c>
      <c r="D159" s="475">
        <v>9119</v>
      </c>
      <c r="E159" s="475">
        <v>90119</v>
      </c>
      <c r="F159" s="474" t="s">
        <v>427</v>
      </c>
      <c r="G159" s="475" t="s">
        <v>413</v>
      </c>
      <c r="H159" s="91">
        <v>583681</v>
      </c>
      <c r="I159" s="477">
        <v>25</v>
      </c>
      <c r="J159" s="478" t="s">
        <v>420</v>
      </c>
      <c r="K159" s="478" t="s">
        <v>419</v>
      </c>
      <c r="L159" s="479">
        <v>25</v>
      </c>
      <c r="M159" s="480"/>
      <c r="N159" s="481">
        <v>7.0000000000000007E-2</v>
      </c>
      <c r="O159" s="479">
        <v>0.03</v>
      </c>
      <c r="P159" s="482">
        <v>97.06</v>
      </c>
      <c r="Q159" s="479">
        <v>36.9</v>
      </c>
      <c r="R159" s="481">
        <v>2.63</v>
      </c>
      <c r="S159" s="481">
        <v>1.21</v>
      </c>
      <c r="T159" s="480"/>
      <c r="U159" s="483">
        <v>65310</v>
      </c>
      <c r="V159" s="483">
        <v>2365430</v>
      </c>
      <c r="W159" s="91">
        <v>898233</v>
      </c>
      <c r="X159" s="91">
        <v>24372</v>
      </c>
      <c r="Y159" s="91">
        <v>1958148</v>
      </c>
      <c r="Z159" s="91">
        <v>240981</v>
      </c>
    </row>
    <row r="160" spans="1:26" ht="12.75" x14ac:dyDescent="0.2">
      <c r="A160" s="474"/>
      <c r="B160" s="474"/>
      <c r="C160" s="475"/>
      <c r="D160" s="475"/>
      <c r="E160" s="475"/>
      <c r="F160" s="474"/>
      <c r="G160" s="475"/>
      <c r="H160" s="91"/>
      <c r="I160" s="477"/>
      <c r="J160" s="478"/>
      <c r="K160" s="478"/>
      <c r="L160" s="479"/>
      <c r="M160" s="480"/>
      <c r="N160" s="481"/>
      <c r="O160" s="479"/>
      <c r="P160" s="482"/>
      <c r="Q160" s="479"/>
      <c r="R160" s="481"/>
      <c r="S160" s="481"/>
      <c r="T160" s="480"/>
      <c r="U160" s="483"/>
      <c r="V160" s="483"/>
      <c r="W160" s="91"/>
      <c r="X160" s="91"/>
      <c r="Y160" s="91"/>
      <c r="Z160" s="91"/>
    </row>
    <row r="161" spans="1:26" ht="12.75" x14ac:dyDescent="0.2">
      <c r="A161" s="474" t="s">
        <v>1027</v>
      </c>
      <c r="B161" s="474" t="s">
        <v>1028</v>
      </c>
      <c r="C161" s="475" t="s">
        <v>411</v>
      </c>
      <c r="D161" s="475">
        <v>9121</v>
      </c>
      <c r="E161" s="475">
        <v>90121</v>
      </c>
      <c r="F161" s="474" t="s">
        <v>412</v>
      </c>
      <c r="G161" s="475" t="s">
        <v>413</v>
      </c>
      <c r="H161" s="91">
        <v>341219</v>
      </c>
      <c r="I161" s="477">
        <v>73</v>
      </c>
      <c r="J161" s="478" t="s">
        <v>420</v>
      </c>
      <c r="K161" s="478" t="s">
        <v>416</v>
      </c>
      <c r="L161" s="479">
        <v>37</v>
      </c>
      <c r="M161" s="480"/>
      <c r="N161" s="481">
        <v>0.67</v>
      </c>
      <c r="O161" s="479">
        <v>0.13</v>
      </c>
      <c r="P161" s="482">
        <v>112.38</v>
      </c>
      <c r="Q161" s="479">
        <v>21.1</v>
      </c>
      <c r="R161" s="481">
        <v>5.34</v>
      </c>
      <c r="S161" s="481">
        <v>0.36</v>
      </c>
      <c r="T161" s="480"/>
      <c r="U161" s="483">
        <v>2073019</v>
      </c>
      <c r="V161" s="483">
        <v>16503103</v>
      </c>
      <c r="W161" s="91">
        <v>3092101</v>
      </c>
      <c r="X161" s="91">
        <v>146855</v>
      </c>
      <c r="Y161" s="91">
        <v>45824936</v>
      </c>
      <c r="Z161" s="91">
        <v>2128994</v>
      </c>
    </row>
    <row r="162" spans="1:26" ht="12.75" x14ac:dyDescent="0.2">
      <c r="A162" s="474" t="s">
        <v>1027</v>
      </c>
      <c r="B162" s="474" t="s">
        <v>1028</v>
      </c>
      <c r="C162" s="475" t="s">
        <v>411</v>
      </c>
      <c r="D162" s="475">
        <v>9121</v>
      </c>
      <c r="E162" s="475">
        <v>90121</v>
      </c>
      <c r="F162" s="474" t="s">
        <v>412</v>
      </c>
      <c r="G162" s="475" t="s">
        <v>413</v>
      </c>
      <c r="H162" s="91">
        <v>341219</v>
      </c>
      <c r="I162" s="479">
        <v>73</v>
      </c>
      <c r="J162" s="478" t="s">
        <v>424</v>
      </c>
      <c r="K162" s="478" t="s">
        <v>416</v>
      </c>
      <c r="L162" s="479">
        <v>24</v>
      </c>
      <c r="M162" s="480"/>
      <c r="N162" s="481">
        <v>7.95</v>
      </c>
      <c r="O162" s="479">
        <v>0.78</v>
      </c>
      <c r="P162" s="481">
        <v>126.02</v>
      </c>
      <c r="Q162" s="479">
        <v>12.3</v>
      </c>
      <c r="R162" s="481">
        <v>10.220000000000001</v>
      </c>
      <c r="S162" s="481">
        <v>0.16</v>
      </c>
      <c r="T162" s="480"/>
      <c r="U162" s="483">
        <v>2693168</v>
      </c>
      <c r="V162" s="483">
        <v>3459711</v>
      </c>
      <c r="W162" s="91">
        <v>338555</v>
      </c>
      <c r="X162" s="91">
        <v>27454</v>
      </c>
      <c r="Y162" s="91">
        <v>21237583</v>
      </c>
      <c r="Z162" s="91">
        <v>870313</v>
      </c>
    </row>
    <row r="163" spans="1:26" ht="12.75" x14ac:dyDescent="0.2">
      <c r="A163" s="474" t="s">
        <v>1027</v>
      </c>
      <c r="B163" s="474" t="s">
        <v>1028</v>
      </c>
      <c r="C163" s="475" t="s">
        <v>411</v>
      </c>
      <c r="D163" s="475">
        <v>9121</v>
      </c>
      <c r="E163" s="475">
        <v>90121</v>
      </c>
      <c r="F163" s="474" t="s">
        <v>412</v>
      </c>
      <c r="G163" s="475" t="s">
        <v>413</v>
      </c>
      <c r="H163" s="91">
        <v>341219</v>
      </c>
      <c r="I163" s="479">
        <v>73</v>
      </c>
      <c r="J163" s="478" t="s">
        <v>415</v>
      </c>
      <c r="K163" s="478" t="s">
        <v>416</v>
      </c>
      <c r="L163" s="479">
        <v>12</v>
      </c>
      <c r="M163" s="480"/>
      <c r="N163" s="481">
        <v>2.4500000000000002</v>
      </c>
      <c r="O163" s="479">
        <v>0.06</v>
      </c>
      <c r="P163" s="481">
        <v>91.36</v>
      </c>
      <c r="Q163" s="479">
        <v>2.1</v>
      </c>
      <c r="R163" s="481">
        <v>44.04</v>
      </c>
      <c r="S163" s="481">
        <v>3.67</v>
      </c>
      <c r="T163" s="480"/>
      <c r="U163" s="483">
        <v>77859</v>
      </c>
      <c r="V163" s="483">
        <v>1401681</v>
      </c>
      <c r="W163" s="91">
        <v>31824</v>
      </c>
      <c r="X163" s="91">
        <v>15343</v>
      </c>
      <c r="Y163" s="91">
        <v>381888</v>
      </c>
      <c r="Z163" s="91">
        <v>312749</v>
      </c>
    </row>
    <row r="164" spans="1:26" ht="12.75" x14ac:dyDescent="0.2">
      <c r="A164" s="474"/>
      <c r="B164" s="474"/>
      <c r="C164" s="475"/>
      <c r="D164" s="475"/>
      <c r="E164" s="475"/>
      <c r="F164" s="474"/>
      <c r="G164" s="475"/>
      <c r="H164" s="91"/>
      <c r="I164" s="477"/>
      <c r="J164" s="478"/>
      <c r="K164" s="478"/>
      <c r="L164" s="479"/>
      <c r="M164" s="480"/>
      <c r="N164" s="481"/>
      <c r="O164" s="479"/>
      <c r="P164" s="482"/>
      <c r="Q164" s="479"/>
      <c r="R164" s="481"/>
      <c r="S164" s="480"/>
      <c r="T164" s="480"/>
      <c r="U164" s="483"/>
      <c r="V164" s="483"/>
      <c r="W164" s="91"/>
      <c r="X164" s="91"/>
      <c r="Y164" s="479"/>
      <c r="Z164" s="91"/>
    </row>
    <row r="165" spans="1:26" ht="12.75" x14ac:dyDescent="0.2">
      <c r="A165" s="474" t="s">
        <v>1228</v>
      </c>
      <c r="B165" s="474" t="s">
        <v>1229</v>
      </c>
      <c r="C165" s="475" t="s">
        <v>411</v>
      </c>
      <c r="D165" s="475">
        <v>9235</v>
      </c>
      <c r="E165" s="475">
        <v>90235</v>
      </c>
      <c r="F165" s="474" t="s">
        <v>427</v>
      </c>
      <c r="G165" s="475" t="s">
        <v>428</v>
      </c>
      <c r="H165" s="91">
        <v>1723634</v>
      </c>
      <c r="I165" s="477">
        <v>12</v>
      </c>
      <c r="J165" s="478" t="s">
        <v>415</v>
      </c>
      <c r="K165" s="478" t="s">
        <v>419</v>
      </c>
      <c r="L165" s="479">
        <v>4</v>
      </c>
      <c r="M165" s="480"/>
      <c r="N165" s="481">
        <v>1.35</v>
      </c>
      <c r="O165" s="479">
        <v>0.02</v>
      </c>
      <c r="P165" s="482">
        <v>144.16999999999999</v>
      </c>
      <c r="Q165" s="479">
        <v>1.9</v>
      </c>
      <c r="R165" s="481">
        <v>74.13</v>
      </c>
      <c r="S165" s="480"/>
      <c r="T165" s="480"/>
      <c r="U165" s="483">
        <v>6463</v>
      </c>
      <c r="V165" s="483">
        <v>355375</v>
      </c>
      <c r="W165" s="91">
        <v>4794</v>
      </c>
      <c r="X165" s="91">
        <v>2465</v>
      </c>
      <c r="Y165" s="479">
        <v>0</v>
      </c>
      <c r="Z165" s="91">
        <v>24094</v>
      </c>
    </row>
    <row r="166" spans="1:26" ht="12.75" x14ac:dyDescent="0.2">
      <c r="A166" s="474" t="s">
        <v>1228</v>
      </c>
      <c r="B166" s="474" t="s">
        <v>1229</v>
      </c>
      <c r="C166" s="475" t="s">
        <v>411</v>
      </c>
      <c r="D166" s="475">
        <v>9235</v>
      </c>
      <c r="E166" s="475">
        <v>90235</v>
      </c>
      <c r="F166" s="474" t="s">
        <v>427</v>
      </c>
      <c r="G166" s="475" t="s">
        <v>428</v>
      </c>
      <c r="H166" s="91">
        <v>1723634</v>
      </c>
      <c r="I166" s="477">
        <v>12</v>
      </c>
      <c r="J166" s="478" t="s">
        <v>415</v>
      </c>
      <c r="K166" s="478" t="s">
        <v>416</v>
      </c>
      <c r="L166" s="479">
        <v>4</v>
      </c>
      <c r="M166" s="480"/>
      <c r="N166" s="481">
        <v>1.2</v>
      </c>
      <c r="O166" s="479">
        <v>0.02</v>
      </c>
      <c r="P166" s="482">
        <v>74.760000000000005</v>
      </c>
      <c r="Q166" s="479">
        <v>1.5</v>
      </c>
      <c r="R166" s="481">
        <v>50.26</v>
      </c>
      <c r="S166" s="480"/>
      <c r="T166" s="480"/>
      <c r="U166" s="483">
        <v>1017</v>
      </c>
      <c r="V166" s="483">
        <v>42466</v>
      </c>
      <c r="W166" s="479">
        <v>845</v>
      </c>
      <c r="X166" s="479">
        <v>568</v>
      </c>
      <c r="Y166" s="479">
        <v>0</v>
      </c>
      <c r="Z166" s="91">
        <v>5356</v>
      </c>
    </row>
    <row r="167" spans="1:26" ht="12.75" x14ac:dyDescent="0.2">
      <c r="A167" s="474" t="s">
        <v>1228</v>
      </c>
      <c r="B167" s="474" t="s">
        <v>1229</v>
      </c>
      <c r="C167" s="475" t="s">
        <v>411</v>
      </c>
      <c r="D167" s="475">
        <v>9235</v>
      </c>
      <c r="E167" s="475">
        <v>90235</v>
      </c>
      <c r="F167" s="474" t="s">
        <v>427</v>
      </c>
      <c r="G167" s="475" t="s">
        <v>428</v>
      </c>
      <c r="H167" s="91">
        <v>1723634</v>
      </c>
      <c r="I167" s="477">
        <v>12</v>
      </c>
      <c r="J167" s="478" t="s">
        <v>420</v>
      </c>
      <c r="K167" s="478" t="s">
        <v>419</v>
      </c>
      <c r="L167" s="479">
        <v>4</v>
      </c>
      <c r="M167" s="480"/>
      <c r="N167" s="481">
        <v>0.84</v>
      </c>
      <c r="O167" s="479">
        <v>0.06</v>
      </c>
      <c r="P167" s="482">
        <v>110.9</v>
      </c>
      <c r="Q167" s="479">
        <v>7.3</v>
      </c>
      <c r="R167" s="481">
        <v>15.18</v>
      </c>
      <c r="S167" s="480"/>
      <c r="T167" s="480"/>
      <c r="U167" s="483">
        <v>32999</v>
      </c>
      <c r="V167" s="483">
        <v>599326</v>
      </c>
      <c r="W167" s="91">
        <v>39491</v>
      </c>
      <c r="X167" s="91">
        <v>5404</v>
      </c>
      <c r="Y167" s="479">
        <v>0</v>
      </c>
      <c r="Z167" s="91">
        <v>57159</v>
      </c>
    </row>
    <row r="168" spans="1:26" ht="12.75" x14ac:dyDescent="0.2">
      <c r="A168" s="474"/>
      <c r="B168" s="474"/>
      <c r="C168" s="475"/>
      <c r="D168" s="475"/>
      <c r="E168" s="475"/>
      <c r="F168" s="474"/>
      <c r="G168" s="475"/>
      <c r="H168" s="91"/>
      <c r="I168" s="477"/>
      <c r="J168" s="478"/>
      <c r="K168" s="478"/>
      <c r="L168" s="479"/>
      <c r="M168" s="480"/>
      <c r="N168" s="481"/>
      <c r="O168" s="479"/>
      <c r="P168" s="482"/>
      <c r="Q168" s="479"/>
      <c r="R168" s="481"/>
      <c r="S168" s="481"/>
      <c r="T168" s="480"/>
      <c r="U168" s="483"/>
      <c r="V168" s="483"/>
      <c r="W168" s="91"/>
      <c r="X168" s="91"/>
      <c r="Y168" s="91"/>
      <c r="Z168" s="91"/>
    </row>
    <row r="169" spans="1:26" ht="12.75" x14ac:dyDescent="0.2">
      <c r="A169" s="474" t="s">
        <v>1029</v>
      </c>
      <c r="B169" s="474" t="s">
        <v>1030</v>
      </c>
      <c r="C169" s="475" t="s">
        <v>411</v>
      </c>
      <c r="D169" s="475">
        <v>9144</v>
      </c>
      <c r="E169" s="475">
        <v>90144</v>
      </c>
      <c r="F169" s="474" t="s">
        <v>412</v>
      </c>
      <c r="G169" s="475" t="s">
        <v>413</v>
      </c>
      <c r="H169" s="91">
        <v>615968</v>
      </c>
      <c r="I169" s="477">
        <v>65</v>
      </c>
      <c r="J169" s="478" t="s">
        <v>420</v>
      </c>
      <c r="K169" s="478" t="s">
        <v>416</v>
      </c>
      <c r="L169" s="479">
        <v>49</v>
      </c>
      <c r="M169" s="480"/>
      <c r="N169" s="481">
        <v>1.24</v>
      </c>
      <c r="O169" s="479">
        <v>0.16</v>
      </c>
      <c r="P169" s="482">
        <v>101.61</v>
      </c>
      <c r="Q169" s="479">
        <v>13.2</v>
      </c>
      <c r="R169" s="481">
        <v>7.72</v>
      </c>
      <c r="S169" s="481">
        <v>1.56</v>
      </c>
      <c r="T169" s="480"/>
      <c r="U169" s="483">
        <v>2050032</v>
      </c>
      <c r="V169" s="483">
        <v>12733073</v>
      </c>
      <c r="W169" s="91">
        <v>1650388</v>
      </c>
      <c r="X169" s="91">
        <v>125311</v>
      </c>
      <c r="Y169" s="91">
        <v>8183817</v>
      </c>
      <c r="Z169" s="91">
        <v>1832721</v>
      </c>
    </row>
    <row r="170" spans="1:26" ht="12.75" x14ac:dyDescent="0.2">
      <c r="A170" s="474" t="s">
        <v>1029</v>
      </c>
      <c r="B170" s="474" t="s">
        <v>1030</v>
      </c>
      <c r="C170" s="475" t="s">
        <v>411</v>
      </c>
      <c r="D170" s="475">
        <v>9144</v>
      </c>
      <c r="E170" s="475">
        <v>90144</v>
      </c>
      <c r="F170" s="474" t="s">
        <v>412</v>
      </c>
      <c r="G170" s="475" t="s">
        <v>413</v>
      </c>
      <c r="H170" s="91">
        <v>615968</v>
      </c>
      <c r="I170" s="477">
        <v>65</v>
      </c>
      <c r="J170" s="478" t="s">
        <v>415</v>
      </c>
      <c r="K170" s="478" t="s">
        <v>416</v>
      </c>
      <c r="L170" s="479">
        <v>16</v>
      </c>
      <c r="M170" s="480"/>
      <c r="N170" s="481">
        <v>4.3899999999999997</v>
      </c>
      <c r="O170" s="479">
        <v>0.14000000000000001</v>
      </c>
      <c r="P170" s="482">
        <v>55.64</v>
      </c>
      <c r="Q170" s="479">
        <v>1.7</v>
      </c>
      <c r="R170" s="481">
        <v>32.42</v>
      </c>
      <c r="S170" s="481">
        <v>2.5499999999999998</v>
      </c>
      <c r="T170" s="480"/>
      <c r="U170" s="483">
        <v>203821</v>
      </c>
      <c r="V170" s="483">
        <v>1505505</v>
      </c>
      <c r="W170" s="91">
        <v>46441</v>
      </c>
      <c r="X170" s="91">
        <v>27060</v>
      </c>
      <c r="Y170" s="91">
        <v>591476</v>
      </c>
      <c r="Z170" s="91">
        <v>375873</v>
      </c>
    </row>
    <row r="171" spans="1:26" ht="12.75" x14ac:dyDescent="0.2">
      <c r="A171" s="474"/>
      <c r="B171" s="474"/>
      <c r="C171" s="475"/>
      <c r="D171" s="475"/>
      <c r="E171" s="475"/>
      <c r="F171" s="474"/>
      <c r="G171" s="475"/>
      <c r="H171" s="91"/>
      <c r="I171" s="479"/>
      <c r="J171" s="478"/>
      <c r="K171" s="478"/>
      <c r="L171" s="479"/>
      <c r="M171" s="480"/>
      <c r="N171" s="481"/>
      <c r="O171" s="479"/>
      <c r="P171" s="481"/>
      <c r="Q171" s="479"/>
      <c r="R171" s="481"/>
      <c r="S171" s="481"/>
      <c r="T171" s="480"/>
      <c r="U171" s="483"/>
      <c r="V171" s="483"/>
      <c r="W171" s="91"/>
      <c r="X171" s="91"/>
      <c r="Y171" s="91"/>
      <c r="Z171" s="91"/>
    </row>
    <row r="172" spans="1:26" ht="12.75" x14ac:dyDescent="0.2">
      <c r="A172" s="474" t="s">
        <v>1230</v>
      </c>
      <c r="B172" s="474" t="s">
        <v>719</v>
      </c>
      <c r="C172" s="475" t="s">
        <v>411</v>
      </c>
      <c r="D172" s="475">
        <v>9175</v>
      </c>
      <c r="E172" s="475">
        <v>90175</v>
      </c>
      <c r="F172" s="474" t="s">
        <v>427</v>
      </c>
      <c r="G172" s="475" t="s">
        <v>413</v>
      </c>
      <c r="H172" s="91">
        <v>68738</v>
      </c>
      <c r="I172" s="479">
        <v>16</v>
      </c>
      <c r="J172" s="478" t="s">
        <v>415</v>
      </c>
      <c r="K172" s="478" t="s">
        <v>416</v>
      </c>
      <c r="L172" s="479">
        <v>8</v>
      </c>
      <c r="M172" s="480"/>
      <c r="N172" s="481">
        <v>1.85</v>
      </c>
      <c r="O172" s="479">
        <v>0.05</v>
      </c>
      <c r="P172" s="481">
        <v>98.59</v>
      </c>
      <c r="Q172" s="479">
        <v>2.7</v>
      </c>
      <c r="R172" s="481">
        <v>36.89</v>
      </c>
      <c r="S172" s="481">
        <v>13.73</v>
      </c>
      <c r="T172" s="480"/>
      <c r="U172" s="483">
        <v>60074</v>
      </c>
      <c r="V172" s="483">
        <v>1195980</v>
      </c>
      <c r="W172" s="91">
        <v>32421</v>
      </c>
      <c r="X172" s="91">
        <v>12131</v>
      </c>
      <c r="Y172" s="91">
        <v>87107</v>
      </c>
      <c r="Z172" s="91">
        <v>111502</v>
      </c>
    </row>
    <row r="173" spans="1:26" ht="12.75" x14ac:dyDescent="0.2">
      <c r="A173" s="474" t="s">
        <v>1230</v>
      </c>
      <c r="B173" s="474" t="s">
        <v>719</v>
      </c>
      <c r="C173" s="475" t="s">
        <v>411</v>
      </c>
      <c r="D173" s="475">
        <v>9175</v>
      </c>
      <c r="E173" s="475">
        <v>90175</v>
      </c>
      <c r="F173" s="474" t="s">
        <v>427</v>
      </c>
      <c r="G173" s="475" t="s">
        <v>413</v>
      </c>
      <c r="H173" s="91">
        <v>68738</v>
      </c>
      <c r="I173" s="477">
        <v>16</v>
      </c>
      <c r="J173" s="478" t="s">
        <v>420</v>
      </c>
      <c r="K173" s="478" t="s">
        <v>416</v>
      </c>
      <c r="L173" s="479">
        <v>8</v>
      </c>
      <c r="M173" s="480"/>
      <c r="N173" s="481">
        <v>0.6</v>
      </c>
      <c r="O173" s="479">
        <v>0.09</v>
      </c>
      <c r="P173" s="482">
        <v>77.239999999999995</v>
      </c>
      <c r="Q173" s="479">
        <v>11.1</v>
      </c>
      <c r="R173" s="481">
        <v>6.94</v>
      </c>
      <c r="S173" s="481">
        <v>2.44</v>
      </c>
      <c r="T173" s="480"/>
      <c r="U173" s="483">
        <v>149251</v>
      </c>
      <c r="V173" s="483">
        <v>1728424</v>
      </c>
      <c r="W173" s="91">
        <v>249004</v>
      </c>
      <c r="X173" s="91">
        <v>22378</v>
      </c>
      <c r="Y173" s="91">
        <v>707706</v>
      </c>
      <c r="Z173" s="91">
        <v>246866</v>
      </c>
    </row>
    <row r="174" spans="1:26" ht="12.75" x14ac:dyDescent="0.2">
      <c r="A174" s="474"/>
      <c r="B174" s="474"/>
      <c r="C174" s="475"/>
      <c r="D174" s="475"/>
      <c r="E174" s="475"/>
      <c r="F174" s="474"/>
      <c r="G174" s="475"/>
      <c r="H174" s="91"/>
      <c r="I174" s="479"/>
      <c r="J174" s="478"/>
      <c r="K174" s="478"/>
      <c r="L174" s="479"/>
      <c r="M174" s="480"/>
      <c r="N174" s="481"/>
      <c r="O174" s="479"/>
      <c r="P174" s="481"/>
      <c r="Q174" s="479"/>
      <c r="R174" s="481"/>
      <c r="S174" s="480"/>
      <c r="T174" s="480"/>
      <c r="U174" s="483"/>
      <c r="V174" s="483"/>
      <c r="W174" s="91"/>
      <c r="X174" s="91"/>
      <c r="Y174" s="479"/>
      <c r="Z174" s="91"/>
    </row>
    <row r="175" spans="1:26" ht="12.75" x14ac:dyDescent="0.2">
      <c r="A175" s="474" t="s">
        <v>1231</v>
      </c>
      <c r="B175" s="474" t="s">
        <v>1033</v>
      </c>
      <c r="C175" s="475" t="s">
        <v>411</v>
      </c>
      <c r="D175" s="475">
        <v>9149</v>
      </c>
      <c r="E175" s="475">
        <v>90149</v>
      </c>
      <c r="F175" s="474" t="s">
        <v>427</v>
      </c>
      <c r="G175" s="475" t="s">
        <v>428</v>
      </c>
      <c r="H175" s="91">
        <v>51509</v>
      </c>
      <c r="I175" s="479">
        <v>23</v>
      </c>
      <c r="J175" s="478" t="s">
        <v>424</v>
      </c>
      <c r="K175" s="478" t="s">
        <v>416</v>
      </c>
      <c r="L175" s="479">
        <v>13</v>
      </c>
      <c r="M175" s="480"/>
      <c r="N175" s="481">
        <v>5.0199999999999996</v>
      </c>
      <c r="O175" s="479">
        <v>0.72</v>
      </c>
      <c r="P175" s="481">
        <v>162.31</v>
      </c>
      <c r="Q175" s="479">
        <v>23.2</v>
      </c>
      <c r="R175" s="481">
        <v>7</v>
      </c>
      <c r="S175" s="480"/>
      <c r="T175" s="480"/>
      <c r="U175" s="483">
        <v>1041057</v>
      </c>
      <c r="V175" s="483">
        <v>1450702</v>
      </c>
      <c r="W175" s="91">
        <v>207390</v>
      </c>
      <c r="X175" s="91">
        <v>8938</v>
      </c>
      <c r="Y175" s="479">
        <v>0</v>
      </c>
      <c r="Z175" s="91">
        <v>378763</v>
      </c>
    </row>
    <row r="176" spans="1:26" ht="12.75" x14ac:dyDescent="0.2">
      <c r="A176" s="474" t="s">
        <v>1231</v>
      </c>
      <c r="B176" s="474" t="s">
        <v>1033</v>
      </c>
      <c r="C176" s="475" t="s">
        <v>411</v>
      </c>
      <c r="D176" s="475">
        <v>9149</v>
      </c>
      <c r="E176" s="475">
        <v>90149</v>
      </c>
      <c r="F176" s="474" t="s">
        <v>427</v>
      </c>
      <c r="G176" s="475" t="s">
        <v>428</v>
      </c>
      <c r="H176" s="91">
        <v>51509</v>
      </c>
      <c r="I176" s="479">
        <v>23</v>
      </c>
      <c r="J176" s="478" t="s">
        <v>420</v>
      </c>
      <c r="K176" s="478" t="s">
        <v>416</v>
      </c>
      <c r="L176" s="479">
        <v>8</v>
      </c>
      <c r="M176" s="480"/>
      <c r="N176" s="481">
        <v>1.47</v>
      </c>
      <c r="O176" s="479">
        <v>0.15</v>
      </c>
      <c r="P176" s="482">
        <v>70.709999999999994</v>
      </c>
      <c r="Q176" s="479">
        <v>7.1</v>
      </c>
      <c r="R176" s="481">
        <v>9.93</v>
      </c>
      <c r="S176" s="480"/>
      <c r="T176" s="480"/>
      <c r="U176" s="483">
        <v>145807</v>
      </c>
      <c r="V176" s="483">
        <v>986675</v>
      </c>
      <c r="W176" s="91">
        <v>99339</v>
      </c>
      <c r="X176" s="91">
        <v>13954</v>
      </c>
      <c r="Y176" s="479">
        <v>0</v>
      </c>
      <c r="Z176" s="91">
        <v>212528</v>
      </c>
    </row>
    <row r="177" spans="1:26" ht="12.75" x14ac:dyDescent="0.2">
      <c r="A177" s="474" t="s">
        <v>1231</v>
      </c>
      <c r="B177" s="474" t="s">
        <v>1033</v>
      </c>
      <c r="C177" s="475" t="s">
        <v>411</v>
      </c>
      <c r="D177" s="475">
        <v>9149</v>
      </c>
      <c r="E177" s="475">
        <v>90149</v>
      </c>
      <c r="F177" s="474" t="s">
        <v>427</v>
      </c>
      <c r="G177" s="475" t="s">
        <v>428</v>
      </c>
      <c r="H177" s="91">
        <v>51509</v>
      </c>
      <c r="I177" s="479">
        <v>23</v>
      </c>
      <c r="J177" s="478" t="s">
        <v>415</v>
      </c>
      <c r="K177" s="478" t="s">
        <v>416</v>
      </c>
      <c r="L177" s="479">
        <v>2</v>
      </c>
      <c r="M177" s="480"/>
      <c r="N177" s="481">
        <v>0.97</v>
      </c>
      <c r="O177" s="479">
        <v>0.04</v>
      </c>
      <c r="P177" s="482">
        <v>71.09</v>
      </c>
      <c r="Q177" s="479">
        <v>2.9</v>
      </c>
      <c r="R177" s="481">
        <v>24.64</v>
      </c>
      <c r="S177" s="480"/>
      <c r="T177" s="480"/>
      <c r="U177" s="483">
        <v>13910</v>
      </c>
      <c r="V177" s="483">
        <v>352689</v>
      </c>
      <c r="W177" s="91">
        <v>14314</v>
      </c>
      <c r="X177" s="91">
        <v>4961</v>
      </c>
      <c r="Y177" s="479">
        <v>0</v>
      </c>
      <c r="Z177" s="91">
        <v>44011</v>
      </c>
    </row>
    <row r="178" spans="1:26" ht="12.75" x14ac:dyDescent="0.2">
      <c r="A178" s="474"/>
      <c r="B178" s="474"/>
      <c r="C178" s="475"/>
      <c r="D178" s="475"/>
      <c r="E178" s="475"/>
      <c r="F178" s="474"/>
      <c r="G178" s="475"/>
      <c r="H178" s="91"/>
      <c r="I178" s="477"/>
      <c r="J178" s="478"/>
      <c r="K178" s="478"/>
      <c r="L178" s="479"/>
      <c r="M178" s="480"/>
      <c r="N178" s="481"/>
      <c r="O178" s="479"/>
      <c r="P178" s="482"/>
      <c r="Q178" s="479"/>
      <c r="R178" s="481"/>
      <c r="S178" s="481"/>
      <c r="T178" s="480"/>
      <c r="U178" s="483"/>
      <c r="V178" s="483"/>
      <c r="W178" s="91"/>
      <c r="X178" s="91"/>
      <c r="Y178" s="91"/>
      <c r="Z178" s="91"/>
    </row>
    <row r="179" spans="1:26" ht="12.75" x14ac:dyDescent="0.2">
      <c r="A179" s="474" t="s">
        <v>357</v>
      </c>
      <c r="B179" s="474" t="s">
        <v>358</v>
      </c>
      <c r="C179" s="475" t="s">
        <v>411</v>
      </c>
      <c r="D179" s="475">
        <v>9023</v>
      </c>
      <c r="E179" s="475">
        <v>90023</v>
      </c>
      <c r="F179" s="474" t="s">
        <v>640</v>
      </c>
      <c r="G179" s="475" t="s">
        <v>413</v>
      </c>
      <c r="H179" s="91">
        <v>12150996</v>
      </c>
      <c r="I179" s="477">
        <v>202</v>
      </c>
      <c r="J179" s="478" t="s">
        <v>420</v>
      </c>
      <c r="K179" s="478" t="s">
        <v>419</v>
      </c>
      <c r="L179" s="479">
        <v>187</v>
      </c>
      <c r="M179" s="480"/>
      <c r="N179" s="481">
        <v>0.61</v>
      </c>
      <c r="O179" s="479">
        <v>0.21</v>
      </c>
      <c r="P179" s="482">
        <v>116.75</v>
      </c>
      <c r="Q179" s="479">
        <v>40</v>
      </c>
      <c r="R179" s="481">
        <v>2.92</v>
      </c>
      <c r="S179" s="481">
        <v>0.92</v>
      </c>
      <c r="T179" s="480"/>
      <c r="U179" s="483">
        <v>17235303</v>
      </c>
      <c r="V179" s="483">
        <v>81886583</v>
      </c>
      <c r="W179" s="91">
        <v>28060212</v>
      </c>
      <c r="X179" s="91">
        <v>701414</v>
      </c>
      <c r="Y179" s="91">
        <v>89123797</v>
      </c>
      <c r="Z179" s="91">
        <v>6904580</v>
      </c>
    </row>
    <row r="180" spans="1:26" ht="12.75" x14ac:dyDescent="0.2">
      <c r="A180" s="474" t="s">
        <v>357</v>
      </c>
      <c r="B180" s="474" t="s">
        <v>358</v>
      </c>
      <c r="C180" s="475" t="s">
        <v>411</v>
      </c>
      <c r="D180" s="475">
        <v>9023</v>
      </c>
      <c r="E180" s="475">
        <v>90023</v>
      </c>
      <c r="F180" s="474" t="s">
        <v>640</v>
      </c>
      <c r="G180" s="475" t="s">
        <v>413</v>
      </c>
      <c r="H180" s="91">
        <v>12150996</v>
      </c>
      <c r="I180" s="477">
        <v>202</v>
      </c>
      <c r="J180" s="478" t="s">
        <v>417</v>
      </c>
      <c r="K180" s="478" t="s">
        <v>416</v>
      </c>
      <c r="L180" s="479">
        <v>15</v>
      </c>
      <c r="M180" s="480"/>
      <c r="N180" s="481">
        <v>1.68</v>
      </c>
      <c r="O180" s="479">
        <v>0.09</v>
      </c>
      <c r="P180" s="482">
        <v>109.55</v>
      </c>
      <c r="Q180" s="479">
        <v>5.7</v>
      </c>
      <c r="R180" s="481">
        <v>19.36</v>
      </c>
      <c r="S180" s="481">
        <v>4.88</v>
      </c>
      <c r="T180" s="480"/>
      <c r="U180" s="483">
        <v>95846</v>
      </c>
      <c r="V180" s="483">
        <v>1105795</v>
      </c>
      <c r="W180" s="91">
        <v>57128</v>
      </c>
      <c r="X180" s="91">
        <v>10094</v>
      </c>
      <c r="Y180" s="91">
        <v>226823</v>
      </c>
      <c r="Z180" s="91">
        <v>192543</v>
      </c>
    </row>
    <row r="181" spans="1:26" ht="12.75" x14ac:dyDescent="0.2">
      <c r="A181" s="474"/>
      <c r="B181" s="474"/>
      <c r="C181" s="475"/>
      <c r="D181" s="475"/>
      <c r="E181" s="475"/>
      <c r="F181" s="474"/>
      <c r="G181" s="475"/>
      <c r="H181" s="91"/>
      <c r="I181" s="91"/>
      <c r="J181" s="478"/>
      <c r="K181" s="478"/>
      <c r="L181" s="91"/>
      <c r="M181" s="480"/>
      <c r="N181" s="481"/>
      <c r="O181" s="479"/>
      <c r="P181" s="481"/>
      <c r="Q181" s="479"/>
      <c r="R181" s="481"/>
      <c r="S181" s="481"/>
      <c r="T181" s="480"/>
      <c r="U181" s="483"/>
      <c r="V181" s="483"/>
      <c r="W181" s="91"/>
      <c r="X181" s="91"/>
      <c r="Y181" s="91"/>
      <c r="Z181" s="91"/>
    </row>
    <row r="182" spans="1:26" ht="12.75" x14ac:dyDescent="0.2">
      <c r="A182" s="474" t="s">
        <v>659</v>
      </c>
      <c r="B182" s="474" t="s">
        <v>193</v>
      </c>
      <c r="C182" s="475" t="s">
        <v>411</v>
      </c>
      <c r="D182" s="475">
        <v>9154</v>
      </c>
      <c r="E182" s="475">
        <v>90154</v>
      </c>
      <c r="F182" s="474" t="s">
        <v>412</v>
      </c>
      <c r="G182" s="475" t="s">
        <v>413</v>
      </c>
      <c r="H182" s="91">
        <v>12150996</v>
      </c>
      <c r="I182" s="91">
        <v>3516</v>
      </c>
      <c r="J182" s="478" t="s">
        <v>420</v>
      </c>
      <c r="K182" s="478" t="s">
        <v>419</v>
      </c>
      <c r="L182" s="91">
        <v>1766</v>
      </c>
      <c r="M182" s="480"/>
      <c r="N182" s="481">
        <v>0.79</v>
      </c>
      <c r="O182" s="479">
        <v>0.27</v>
      </c>
      <c r="P182" s="481">
        <v>145.66999999999999</v>
      </c>
      <c r="Q182" s="479">
        <v>50</v>
      </c>
      <c r="R182" s="481">
        <v>2.91</v>
      </c>
      <c r="S182" s="481">
        <v>0.7</v>
      </c>
      <c r="T182" s="480"/>
      <c r="U182" s="483">
        <v>252567590</v>
      </c>
      <c r="V182" s="483">
        <v>927480561</v>
      </c>
      <c r="W182" s="91">
        <v>318380729</v>
      </c>
      <c r="X182" s="91">
        <v>6367184</v>
      </c>
      <c r="Y182" s="91">
        <v>1315809274</v>
      </c>
      <c r="Z182" s="91">
        <v>67707430</v>
      </c>
    </row>
    <row r="183" spans="1:26" ht="12.75" x14ac:dyDescent="0.2">
      <c r="A183" s="474" t="s">
        <v>659</v>
      </c>
      <c r="B183" s="474" t="s">
        <v>193</v>
      </c>
      <c r="C183" s="475" t="s">
        <v>411</v>
      </c>
      <c r="D183" s="475">
        <v>9154</v>
      </c>
      <c r="E183" s="475">
        <v>90154</v>
      </c>
      <c r="F183" s="474" t="s">
        <v>412</v>
      </c>
      <c r="G183" s="475" t="s">
        <v>413</v>
      </c>
      <c r="H183" s="91">
        <v>12150996</v>
      </c>
      <c r="I183" s="486">
        <v>3516</v>
      </c>
      <c r="J183" s="478" t="s">
        <v>438</v>
      </c>
      <c r="K183" s="478" t="s">
        <v>416</v>
      </c>
      <c r="L183" s="91">
        <v>1378</v>
      </c>
      <c r="M183" s="480"/>
      <c r="N183" s="481">
        <v>4.08</v>
      </c>
      <c r="O183" s="479">
        <v>0.94</v>
      </c>
      <c r="P183" s="482">
        <v>24.09</v>
      </c>
      <c r="Q183" s="479">
        <v>5.6</v>
      </c>
      <c r="R183" s="481">
        <v>4.33</v>
      </c>
      <c r="S183" s="481">
        <v>0.1</v>
      </c>
      <c r="T183" s="480"/>
      <c r="U183" s="483">
        <v>16721290</v>
      </c>
      <c r="V183" s="483">
        <v>17743669</v>
      </c>
      <c r="W183" s="91">
        <v>4095063</v>
      </c>
      <c r="X183" s="91">
        <v>736632</v>
      </c>
      <c r="Y183" s="91">
        <v>185794716</v>
      </c>
      <c r="Z183" s="91">
        <v>32006362</v>
      </c>
    </row>
    <row r="184" spans="1:26" ht="12.75" x14ac:dyDescent="0.2">
      <c r="A184" s="474" t="s">
        <v>659</v>
      </c>
      <c r="B184" s="474" t="s">
        <v>193</v>
      </c>
      <c r="C184" s="475" t="s">
        <v>411</v>
      </c>
      <c r="D184" s="475">
        <v>9154</v>
      </c>
      <c r="E184" s="475">
        <v>90154</v>
      </c>
      <c r="F184" s="474" t="s">
        <v>412</v>
      </c>
      <c r="G184" s="475" t="s">
        <v>413</v>
      </c>
      <c r="H184" s="91">
        <v>12150996</v>
      </c>
      <c r="I184" s="91">
        <v>3516</v>
      </c>
      <c r="J184" s="478" t="s">
        <v>418</v>
      </c>
      <c r="K184" s="478" t="s">
        <v>419</v>
      </c>
      <c r="L184" s="479">
        <v>144</v>
      </c>
      <c r="M184" s="480"/>
      <c r="N184" s="481">
        <v>0.76</v>
      </c>
      <c r="O184" s="479">
        <v>0.18</v>
      </c>
      <c r="P184" s="481">
        <v>390.69</v>
      </c>
      <c r="Q184" s="479">
        <v>92.3</v>
      </c>
      <c r="R184" s="481">
        <v>4.2300000000000004</v>
      </c>
      <c r="S184" s="481">
        <v>0.69</v>
      </c>
      <c r="T184" s="480"/>
      <c r="U184" s="483">
        <v>47901749</v>
      </c>
      <c r="V184" s="483">
        <v>265702234</v>
      </c>
      <c r="W184" s="91">
        <v>62775109</v>
      </c>
      <c r="X184" s="91">
        <v>680077</v>
      </c>
      <c r="Y184" s="91">
        <v>386900844</v>
      </c>
      <c r="Z184" s="91">
        <v>13702192</v>
      </c>
    </row>
    <row r="185" spans="1:26" ht="12.75" x14ac:dyDescent="0.2">
      <c r="A185" s="474" t="s">
        <v>659</v>
      </c>
      <c r="B185" s="474" t="s">
        <v>193</v>
      </c>
      <c r="C185" s="475" t="s">
        <v>411</v>
      </c>
      <c r="D185" s="475">
        <v>9154</v>
      </c>
      <c r="E185" s="475">
        <v>90154</v>
      </c>
      <c r="F185" s="474" t="s">
        <v>412</v>
      </c>
      <c r="G185" s="475" t="s">
        <v>413</v>
      </c>
      <c r="H185" s="91">
        <v>12150996</v>
      </c>
      <c r="I185" s="91">
        <v>3516</v>
      </c>
      <c r="J185" s="478" t="s">
        <v>420</v>
      </c>
      <c r="K185" s="478" t="s">
        <v>416</v>
      </c>
      <c r="L185" s="479">
        <v>125</v>
      </c>
      <c r="M185" s="480"/>
      <c r="N185" s="481">
        <v>0.52</v>
      </c>
      <c r="O185" s="479">
        <v>0.2</v>
      </c>
      <c r="P185" s="481">
        <v>85.57</v>
      </c>
      <c r="Q185" s="479">
        <v>33.5</v>
      </c>
      <c r="R185" s="481">
        <v>2.5499999999999998</v>
      </c>
      <c r="S185" s="481">
        <v>0.56000000000000005</v>
      </c>
      <c r="T185" s="480"/>
      <c r="U185" s="483">
        <v>8369124</v>
      </c>
      <c r="V185" s="483">
        <v>40866117</v>
      </c>
      <c r="W185" s="91">
        <v>16000709</v>
      </c>
      <c r="X185" s="91">
        <v>477550</v>
      </c>
      <c r="Y185" s="91">
        <v>73403057</v>
      </c>
      <c r="Z185" s="91">
        <v>5529518</v>
      </c>
    </row>
    <row r="186" spans="1:26" ht="12.75" x14ac:dyDescent="0.2">
      <c r="A186" s="474" t="s">
        <v>659</v>
      </c>
      <c r="B186" s="474" t="s">
        <v>193</v>
      </c>
      <c r="C186" s="475" t="s">
        <v>411</v>
      </c>
      <c r="D186" s="475">
        <v>9154</v>
      </c>
      <c r="E186" s="475">
        <v>90154</v>
      </c>
      <c r="F186" s="474" t="s">
        <v>412</v>
      </c>
      <c r="G186" s="475" t="s">
        <v>413</v>
      </c>
      <c r="H186" s="91">
        <v>12150996</v>
      </c>
      <c r="I186" s="91">
        <v>3516</v>
      </c>
      <c r="J186" s="478" t="s">
        <v>452</v>
      </c>
      <c r="K186" s="478" t="s">
        <v>419</v>
      </c>
      <c r="L186" s="479">
        <v>70</v>
      </c>
      <c r="M186" s="480"/>
      <c r="N186" s="481">
        <v>0.76</v>
      </c>
      <c r="O186" s="479">
        <v>0.28999999999999998</v>
      </c>
      <c r="P186" s="481">
        <v>398.08</v>
      </c>
      <c r="Q186" s="479">
        <v>148.69999999999999</v>
      </c>
      <c r="R186" s="481">
        <v>2.68</v>
      </c>
      <c r="S186" s="481">
        <v>0.54</v>
      </c>
      <c r="T186" s="480"/>
      <c r="U186" s="483">
        <v>36337743</v>
      </c>
      <c r="V186" s="483">
        <v>127153277</v>
      </c>
      <c r="W186" s="91">
        <v>47506711</v>
      </c>
      <c r="X186" s="91">
        <v>319418</v>
      </c>
      <c r="Y186" s="91">
        <v>236022622</v>
      </c>
      <c r="Z186" s="91">
        <v>6977414</v>
      </c>
    </row>
    <row r="187" spans="1:26" ht="12.75" x14ac:dyDescent="0.2">
      <c r="A187" s="474" t="s">
        <v>659</v>
      </c>
      <c r="B187" s="474" t="s">
        <v>193</v>
      </c>
      <c r="C187" s="475" t="s">
        <v>411</v>
      </c>
      <c r="D187" s="475">
        <v>9154</v>
      </c>
      <c r="E187" s="475">
        <v>90154</v>
      </c>
      <c r="F187" s="474" t="s">
        <v>412</v>
      </c>
      <c r="G187" s="475" t="s">
        <v>413</v>
      </c>
      <c r="H187" s="91">
        <v>12150996</v>
      </c>
      <c r="I187" s="486">
        <v>3516</v>
      </c>
      <c r="J187" s="478" t="s">
        <v>491</v>
      </c>
      <c r="K187" s="478" t="s">
        <v>419</v>
      </c>
      <c r="L187" s="479">
        <v>33</v>
      </c>
      <c r="M187" s="480"/>
      <c r="N187" s="481">
        <v>0.75</v>
      </c>
      <c r="O187" s="479">
        <v>0.25</v>
      </c>
      <c r="P187" s="482">
        <v>201.94</v>
      </c>
      <c r="Q187" s="479">
        <v>67.2</v>
      </c>
      <c r="R187" s="481">
        <v>3</v>
      </c>
      <c r="S187" s="481">
        <v>0.47</v>
      </c>
      <c r="T187" s="480"/>
      <c r="U187" s="483">
        <v>6472097</v>
      </c>
      <c r="V187" s="483">
        <v>25824596</v>
      </c>
      <c r="W187" s="91">
        <v>8597667</v>
      </c>
      <c r="X187" s="91">
        <v>127880</v>
      </c>
      <c r="Y187" s="91">
        <v>55529182</v>
      </c>
      <c r="Z187" s="91">
        <v>1969431</v>
      </c>
    </row>
    <row r="188" spans="1:26" ht="12.75" x14ac:dyDescent="0.2">
      <c r="A188" s="474" t="s">
        <v>1232</v>
      </c>
      <c r="B188" s="474" t="s">
        <v>193</v>
      </c>
      <c r="C188" s="475" t="s">
        <v>411</v>
      </c>
      <c r="D188" s="475">
        <v>9166</v>
      </c>
      <c r="E188" s="475">
        <v>90166</v>
      </c>
      <c r="F188" s="474" t="s">
        <v>28</v>
      </c>
      <c r="G188" s="475" t="s">
        <v>413</v>
      </c>
      <c r="H188" s="91">
        <v>12150996</v>
      </c>
      <c r="I188" s="477">
        <v>462</v>
      </c>
      <c r="J188" s="478" t="s">
        <v>420</v>
      </c>
      <c r="K188" s="478" t="s">
        <v>416</v>
      </c>
      <c r="L188" s="479">
        <v>195</v>
      </c>
      <c r="M188" s="480"/>
      <c r="N188" s="481">
        <v>0.38</v>
      </c>
      <c r="O188" s="479">
        <v>0.11</v>
      </c>
      <c r="P188" s="482">
        <v>69.61</v>
      </c>
      <c r="Q188" s="479">
        <v>20.6</v>
      </c>
      <c r="R188" s="481">
        <v>3.37</v>
      </c>
      <c r="S188" s="481">
        <v>1.41</v>
      </c>
      <c r="T188" s="480"/>
      <c r="U188" s="483">
        <v>4089434</v>
      </c>
      <c r="V188" s="483">
        <v>36019839</v>
      </c>
      <c r="W188" s="91">
        <v>10678673</v>
      </c>
      <c r="X188" s="91">
        <v>517488</v>
      </c>
      <c r="Y188" s="91">
        <v>25630849</v>
      </c>
      <c r="Z188" s="91">
        <v>5592376</v>
      </c>
    </row>
    <row r="189" spans="1:26" ht="12.75" x14ac:dyDescent="0.2">
      <c r="A189" s="474" t="s">
        <v>1232</v>
      </c>
      <c r="B189" s="474" t="s">
        <v>193</v>
      </c>
      <c r="C189" s="475" t="s">
        <v>411</v>
      </c>
      <c r="D189" s="475">
        <v>9166</v>
      </c>
      <c r="E189" s="475">
        <v>90166</v>
      </c>
      <c r="F189" s="474" t="s">
        <v>28</v>
      </c>
      <c r="G189" s="475" t="s">
        <v>413</v>
      </c>
      <c r="H189" s="91">
        <v>12150996</v>
      </c>
      <c r="I189" s="477">
        <v>462</v>
      </c>
      <c r="J189" s="478" t="s">
        <v>415</v>
      </c>
      <c r="K189" s="478" t="s">
        <v>416</v>
      </c>
      <c r="L189" s="479">
        <v>180</v>
      </c>
      <c r="M189" s="480"/>
      <c r="N189" s="481">
        <v>0.51</v>
      </c>
      <c r="O189" s="479">
        <v>0.02</v>
      </c>
      <c r="P189" s="482">
        <v>76.84</v>
      </c>
      <c r="Q189" s="479">
        <v>3.3</v>
      </c>
      <c r="R189" s="481">
        <v>23.51</v>
      </c>
      <c r="S189" s="481">
        <v>6.6</v>
      </c>
      <c r="T189" s="480"/>
      <c r="U189" s="483">
        <v>454035</v>
      </c>
      <c r="V189" s="483">
        <v>21035548</v>
      </c>
      <c r="W189" s="91">
        <v>894858</v>
      </c>
      <c r="X189" s="91">
        <v>273763</v>
      </c>
      <c r="Y189" s="91">
        <v>3186714</v>
      </c>
      <c r="Z189" s="91">
        <v>2716152</v>
      </c>
    </row>
    <row r="190" spans="1:26" ht="12.75" x14ac:dyDescent="0.2">
      <c r="A190" s="474" t="s">
        <v>1232</v>
      </c>
      <c r="B190" s="474" t="s">
        <v>193</v>
      </c>
      <c r="C190" s="475" t="s">
        <v>411</v>
      </c>
      <c r="D190" s="475">
        <v>9166</v>
      </c>
      <c r="E190" s="475">
        <v>90166</v>
      </c>
      <c r="F190" s="474" t="s">
        <v>28</v>
      </c>
      <c r="G190" s="475" t="s">
        <v>413</v>
      </c>
      <c r="H190" s="91">
        <v>12150996</v>
      </c>
      <c r="I190" s="479">
        <v>462</v>
      </c>
      <c r="J190" s="478" t="s">
        <v>417</v>
      </c>
      <c r="K190" s="478" t="s">
        <v>416</v>
      </c>
      <c r="L190" s="479">
        <v>87</v>
      </c>
      <c r="M190" s="480"/>
      <c r="N190" s="481">
        <v>1.06</v>
      </c>
      <c r="O190" s="479">
        <v>0.1</v>
      </c>
      <c r="P190" s="481">
        <v>85.04</v>
      </c>
      <c r="Q190" s="479">
        <v>8.1</v>
      </c>
      <c r="R190" s="481">
        <v>10.5</v>
      </c>
      <c r="S190" s="481">
        <v>3.34</v>
      </c>
      <c r="T190" s="480"/>
      <c r="U190" s="483">
        <v>545116</v>
      </c>
      <c r="V190" s="483">
        <v>5397347</v>
      </c>
      <c r="W190" s="91">
        <v>513791</v>
      </c>
      <c r="X190" s="91">
        <v>63467</v>
      </c>
      <c r="Y190" s="91">
        <v>1613883</v>
      </c>
      <c r="Z190" s="91">
        <v>1089954</v>
      </c>
    </row>
    <row r="191" spans="1:26" ht="12.75" x14ac:dyDescent="0.2">
      <c r="A191" s="474" t="s">
        <v>565</v>
      </c>
      <c r="B191" s="474" t="s">
        <v>193</v>
      </c>
      <c r="C191" s="475" t="s">
        <v>411</v>
      </c>
      <c r="D191" s="475">
        <v>9147</v>
      </c>
      <c r="E191" s="475">
        <v>90147</v>
      </c>
      <c r="F191" s="474" t="s">
        <v>427</v>
      </c>
      <c r="G191" s="475" t="s">
        <v>413</v>
      </c>
      <c r="H191" s="91">
        <v>12150996</v>
      </c>
      <c r="I191" s="477">
        <v>369</v>
      </c>
      <c r="J191" s="478" t="s">
        <v>420</v>
      </c>
      <c r="K191" s="478" t="s">
        <v>416</v>
      </c>
      <c r="L191" s="479">
        <v>173</v>
      </c>
      <c r="M191" s="480"/>
      <c r="N191" s="481">
        <v>0.37</v>
      </c>
      <c r="O191" s="479">
        <v>0.16</v>
      </c>
      <c r="P191" s="482">
        <v>90.19</v>
      </c>
      <c r="Q191" s="479">
        <v>38.299999999999997</v>
      </c>
      <c r="R191" s="481">
        <v>2.36</v>
      </c>
      <c r="S191" s="481">
        <v>1.54</v>
      </c>
      <c r="T191" s="480"/>
      <c r="U191" s="483">
        <v>8132790</v>
      </c>
      <c r="V191" s="483">
        <v>51981036</v>
      </c>
      <c r="W191" s="91">
        <v>22044663</v>
      </c>
      <c r="X191" s="91">
        <v>576326</v>
      </c>
      <c r="Y191" s="91">
        <v>33775825</v>
      </c>
      <c r="Z191" s="91">
        <v>5212344</v>
      </c>
    </row>
    <row r="192" spans="1:26" ht="12.75" x14ac:dyDescent="0.2">
      <c r="A192" s="474" t="s">
        <v>565</v>
      </c>
      <c r="B192" s="474" t="s">
        <v>193</v>
      </c>
      <c r="C192" s="475" t="s">
        <v>411</v>
      </c>
      <c r="D192" s="475">
        <v>9147</v>
      </c>
      <c r="E192" s="475">
        <v>90147</v>
      </c>
      <c r="F192" s="474" t="s">
        <v>427</v>
      </c>
      <c r="G192" s="475" t="s">
        <v>413</v>
      </c>
      <c r="H192" s="91">
        <v>12150996</v>
      </c>
      <c r="I192" s="477">
        <v>369</v>
      </c>
      <c r="J192" s="478" t="s">
        <v>415</v>
      </c>
      <c r="K192" s="478" t="s">
        <v>416</v>
      </c>
      <c r="L192" s="479">
        <v>94</v>
      </c>
      <c r="M192" s="480"/>
      <c r="N192" s="481">
        <v>0.86</v>
      </c>
      <c r="O192" s="479">
        <v>0.02</v>
      </c>
      <c r="P192" s="482">
        <v>77.099999999999994</v>
      </c>
      <c r="Q192" s="479">
        <v>1.7</v>
      </c>
      <c r="R192" s="481">
        <v>44.82</v>
      </c>
      <c r="S192" s="481">
        <v>9.36</v>
      </c>
      <c r="T192" s="480"/>
      <c r="U192" s="483">
        <v>186150</v>
      </c>
      <c r="V192" s="483">
        <v>9738224</v>
      </c>
      <c r="W192" s="91">
        <v>217298</v>
      </c>
      <c r="X192" s="91">
        <v>126311</v>
      </c>
      <c r="Y192" s="91">
        <v>1040961</v>
      </c>
      <c r="Z192" s="91">
        <v>1104105</v>
      </c>
    </row>
    <row r="193" spans="1:26" ht="12.75" x14ac:dyDescent="0.2">
      <c r="A193" s="474" t="s">
        <v>565</v>
      </c>
      <c r="B193" s="474" t="s">
        <v>193</v>
      </c>
      <c r="C193" s="475" t="s">
        <v>411</v>
      </c>
      <c r="D193" s="475">
        <v>9147</v>
      </c>
      <c r="E193" s="475">
        <v>90147</v>
      </c>
      <c r="F193" s="474" t="s">
        <v>427</v>
      </c>
      <c r="G193" s="475" t="s">
        <v>413</v>
      </c>
      <c r="H193" s="91">
        <v>12150996</v>
      </c>
      <c r="I193" s="477">
        <v>369</v>
      </c>
      <c r="J193" s="478" t="s">
        <v>424</v>
      </c>
      <c r="K193" s="478" t="s">
        <v>416</v>
      </c>
      <c r="L193" s="479">
        <v>93</v>
      </c>
      <c r="M193" s="480"/>
      <c r="N193" s="481">
        <v>2.39</v>
      </c>
      <c r="O193" s="479">
        <v>0.32</v>
      </c>
      <c r="P193" s="482">
        <v>139.47</v>
      </c>
      <c r="Q193" s="479">
        <v>18.8</v>
      </c>
      <c r="R193" s="481">
        <v>7.42</v>
      </c>
      <c r="S193" s="481">
        <v>0.49</v>
      </c>
      <c r="T193" s="480"/>
      <c r="U193" s="483">
        <v>3695183</v>
      </c>
      <c r="V193" s="483">
        <v>11476420</v>
      </c>
      <c r="W193" s="91">
        <v>1546116</v>
      </c>
      <c r="X193" s="91">
        <v>82286</v>
      </c>
      <c r="Y193" s="91">
        <v>23597475</v>
      </c>
      <c r="Z193" s="91">
        <v>1689043</v>
      </c>
    </row>
    <row r="194" spans="1:26" ht="12.75" x14ac:dyDescent="0.2">
      <c r="A194" s="474" t="s">
        <v>565</v>
      </c>
      <c r="B194" s="474" t="s">
        <v>193</v>
      </c>
      <c r="C194" s="475" t="s">
        <v>411</v>
      </c>
      <c r="D194" s="475">
        <v>9147</v>
      </c>
      <c r="E194" s="475">
        <v>90147</v>
      </c>
      <c r="F194" s="474" t="s">
        <v>427</v>
      </c>
      <c r="G194" s="475" t="s">
        <v>413</v>
      </c>
      <c r="H194" s="91">
        <v>12150996</v>
      </c>
      <c r="I194" s="477">
        <v>369</v>
      </c>
      <c r="J194" s="478" t="s">
        <v>417</v>
      </c>
      <c r="K194" s="478" t="s">
        <v>416</v>
      </c>
      <c r="L194" s="479">
        <v>9</v>
      </c>
      <c r="M194" s="480"/>
      <c r="N194" s="481">
        <v>2.87</v>
      </c>
      <c r="O194" s="479">
        <v>0.14000000000000001</v>
      </c>
      <c r="P194" s="482">
        <v>162.81</v>
      </c>
      <c r="Q194" s="479">
        <v>7.7</v>
      </c>
      <c r="R194" s="481">
        <v>21.23</v>
      </c>
      <c r="S194" s="481">
        <v>8.9</v>
      </c>
      <c r="T194" s="480"/>
      <c r="U194" s="483">
        <v>249618</v>
      </c>
      <c r="V194" s="483">
        <v>1845328</v>
      </c>
      <c r="W194" s="91">
        <v>86940</v>
      </c>
      <c r="X194" s="91">
        <v>11334</v>
      </c>
      <c r="Y194" s="91">
        <v>207281</v>
      </c>
      <c r="Z194" s="91">
        <v>196685</v>
      </c>
    </row>
    <row r="195" spans="1:26" ht="12.75" x14ac:dyDescent="0.2">
      <c r="A195" s="474" t="s">
        <v>568</v>
      </c>
      <c r="B195" s="474" t="s">
        <v>193</v>
      </c>
      <c r="C195" s="475" t="s">
        <v>411</v>
      </c>
      <c r="D195" s="475">
        <v>9151</v>
      </c>
      <c r="E195" s="475">
        <v>90151</v>
      </c>
      <c r="F195" s="474" t="s">
        <v>412</v>
      </c>
      <c r="G195" s="475" t="s">
        <v>413</v>
      </c>
      <c r="H195" s="91">
        <v>12150996</v>
      </c>
      <c r="I195" s="479">
        <v>192</v>
      </c>
      <c r="J195" s="478" t="s">
        <v>435</v>
      </c>
      <c r="K195" s="478" t="s">
        <v>416</v>
      </c>
      <c r="L195" s="479">
        <v>192</v>
      </c>
      <c r="M195" s="480"/>
      <c r="N195" s="481">
        <v>5.95</v>
      </c>
      <c r="O195" s="479">
        <v>0.4</v>
      </c>
      <c r="P195" s="481">
        <v>610.33000000000004</v>
      </c>
      <c r="Q195" s="479">
        <v>41.1</v>
      </c>
      <c r="R195" s="481">
        <v>14.86</v>
      </c>
      <c r="S195" s="481">
        <v>0.51</v>
      </c>
      <c r="T195" s="480"/>
      <c r="U195" s="483">
        <v>83110552</v>
      </c>
      <c r="V195" s="483">
        <v>207614351</v>
      </c>
      <c r="W195" s="91">
        <v>13975359</v>
      </c>
      <c r="X195" s="91">
        <v>340167</v>
      </c>
      <c r="Y195" s="91">
        <v>406645646</v>
      </c>
      <c r="Z195" s="91">
        <v>13085725</v>
      </c>
    </row>
    <row r="196" spans="1:26" ht="12.75" x14ac:dyDescent="0.2">
      <c r="A196" s="474"/>
      <c r="B196" s="474"/>
      <c r="C196" s="475"/>
      <c r="D196" s="475"/>
      <c r="E196" s="475"/>
      <c r="F196" s="474"/>
      <c r="G196" s="475"/>
      <c r="H196" s="91"/>
      <c r="I196" s="479"/>
      <c r="J196" s="478"/>
      <c r="K196" s="478"/>
      <c r="L196" s="479"/>
      <c r="M196" s="480"/>
      <c r="N196" s="481"/>
      <c r="O196" s="479"/>
      <c r="P196" s="482"/>
      <c r="Q196" s="479"/>
      <c r="R196" s="481"/>
      <c r="S196" s="480"/>
      <c r="T196" s="480"/>
      <c r="U196" s="483"/>
      <c r="V196" s="483"/>
      <c r="W196" s="91"/>
      <c r="X196" s="91"/>
      <c r="Y196" s="479"/>
      <c r="Z196" s="91"/>
    </row>
    <row r="197" spans="1:26" ht="12.75" x14ac:dyDescent="0.2">
      <c r="A197" s="474" t="s">
        <v>1038</v>
      </c>
      <c r="B197" s="474" t="s">
        <v>1039</v>
      </c>
      <c r="C197" s="475" t="s">
        <v>411</v>
      </c>
      <c r="D197" s="475">
        <v>9199</v>
      </c>
      <c r="E197" s="475">
        <v>90199</v>
      </c>
      <c r="F197" s="474" t="s">
        <v>427</v>
      </c>
      <c r="G197" s="475" t="s">
        <v>428</v>
      </c>
      <c r="H197" s="91">
        <v>78413</v>
      </c>
      <c r="I197" s="479">
        <v>13</v>
      </c>
      <c r="J197" s="478" t="s">
        <v>415</v>
      </c>
      <c r="K197" s="478" t="s">
        <v>416</v>
      </c>
      <c r="L197" s="479">
        <v>7</v>
      </c>
      <c r="M197" s="480"/>
      <c r="N197" s="481">
        <v>0.75</v>
      </c>
      <c r="O197" s="479">
        <v>0.04</v>
      </c>
      <c r="P197" s="482">
        <v>62.49</v>
      </c>
      <c r="Q197" s="479">
        <v>3.4</v>
      </c>
      <c r="R197" s="481">
        <v>18.54</v>
      </c>
      <c r="S197" s="480"/>
      <c r="T197" s="480"/>
      <c r="U197" s="483">
        <v>30432</v>
      </c>
      <c r="V197" s="483">
        <v>751109</v>
      </c>
      <c r="W197" s="91">
        <v>40505</v>
      </c>
      <c r="X197" s="91">
        <v>12020</v>
      </c>
      <c r="Y197" s="479">
        <v>0</v>
      </c>
      <c r="Z197" s="91">
        <v>186796</v>
      </c>
    </row>
    <row r="198" spans="1:26" ht="12.75" x14ac:dyDescent="0.2">
      <c r="A198" s="474" t="s">
        <v>1038</v>
      </c>
      <c r="B198" s="474" t="s">
        <v>1039</v>
      </c>
      <c r="C198" s="475" t="s">
        <v>411</v>
      </c>
      <c r="D198" s="475">
        <v>9199</v>
      </c>
      <c r="E198" s="475">
        <v>90199</v>
      </c>
      <c r="F198" s="474" t="s">
        <v>427</v>
      </c>
      <c r="G198" s="475" t="s">
        <v>428</v>
      </c>
      <c r="H198" s="91">
        <v>78413</v>
      </c>
      <c r="I198" s="479">
        <v>13</v>
      </c>
      <c r="J198" s="478" t="s">
        <v>420</v>
      </c>
      <c r="K198" s="478" t="s">
        <v>416</v>
      </c>
      <c r="L198" s="479">
        <v>6</v>
      </c>
      <c r="M198" s="480"/>
      <c r="N198" s="481">
        <v>0.69</v>
      </c>
      <c r="O198" s="479">
        <v>0.13</v>
      </c>
      <c r="P198" s="481">
        <v>56.67</v>
      </c>
      <c r="Q198" s="479">
        <v>10.5</v>
      </c>
      <c r="R198" s="481">
        <v>5.42</v>
      </c>
      <c r="S198" s="480"/>
      <c r="T198" s="480"/>
      <c r="U198" s="483">
        <v>91262</v>
      </c>
      <c r="V198" s="483">
        <v>712624</v>
      </c>
      <c r="W198" s="91">
        <v>131493</v>
      </c>
      <c r="X198" s="91">
        <v>12575</v>
      </c>
      <c r="Y198" s="479">
        <v>0</v>
      </c>
      <c r="Z198" s="91">
        <v>163507</v>
      </c>
    </row>
    <row r="199" spans="1:26" ht="12.75" x14ac:dyDescent="0.2">
      <c r="A199" s="474" t="s">
        <v>1041</v>
      </c>
      <c r="B199" s="474" t="s">
        <v>1039</v>
      </c>
      <c r="C199" s="475" t="s">
        <v>411</v>
      </c>
      <c r="D199" s="475" t="s">
        <v>1044</v>
      </c>
      <c r="E199" s="475" t="s">
        <v>1045</v>
      </c>
      <c r="F199" s="474" t="s">
        <v>427</v>
      </c>
      <c r="G199" s="475" t="s">
        <v>864</v>
      </c>
      <c r="H199" s="479">
        <v>0</v>
      </c>
      <c r="I199" s="479">
        <v>6</v>
      </c>
      <c r="J199" s="478" t="s">
        <v>420</v>
      </c>
      <c r="K199" s="478" t="s">
        <v>419</v>
      </c>
      <c r="L199" s="479">
        <v>4</v>
      </c>
      <c r="M199" s="480"/>
      <c r="N199" s="481">
        <v>1.61</v>
      </c>
      <c r="O199" s="479">
        <v>0.08</v>
      </c>
      <c r="P199" s="481">
        <v>82.05</v>
      </c>
      <c r="Q199" s="479">
        <v>4.0999999999999996</v>
      </c>
      <c r="R199" s="481">
        <v>20.18</v>
      </c>
      <c r="S199" s="480"/>
      <c r="T199" s="480"/>
      <c r="U199" s="483">
        <v>35580</v>
      </c>
      <c r="V199" s="483">
        <v>445219</v>
      </c>
      <c r="W199" s="91">
        <v>22063</v>
      </c>
      <c r="X199" s="91">
        <v>5426</v>
      </c>
      <c r="Y199" s="479">
        <v>0</v>
      </c>
      <c r="Z199" s="91">
        <v>180590</v>
      </c>
    </row>
    <row r="200" spans="1:26" ht="12.75" x14ac:dyDescent="0.2">
      <c r="A200" s="474" t="s">
        <v>1041</v>
      </c>
      <c r="B200" s="474" t="s">
        <v>1039</v>
      </c>
      <c r="C200" s="475" t="s">
        <v>411</v>
      </c>
      <c r="D200" s="475" t="s">
        <v>1044</v>
      </c>
      <c r="E200" s="475" t="s">
        <v>1045</v>
      </c>
      <c r="F200" s="474" t="s">
        <v>427</v>
      </c>
      <c r="G200" s="475" t="s">
        <v>864</v>
      </c>
      <c r="H200" s="479">
        <v>0</v>
      </c>
      <c r="I200" s="477">
        <v>6</v>
      </c>
      <c r="J200" s="478" t="s">
        <v>415</v>
      </c>
      <c r="K200" s="478" t="s">
        <v>419</v>
      </c>
      <c r="L200" s="479">
        <v>2</v>
      </c>
      <c r="M200" s="480"/>
      <c r="N200" s="481">
        <v>2.15</v>
      </c>
      <c r="O200" s="479">
        <v>0.06</v>
      </c>
      <c r="P200" s="482">
        <v>71.58</v>
      </c>
      <c r="Q200" s="479">
        <v>2</v>
      </c>
      <c r="R200" s="481">
        <v>35.53</v>
      </c>
      <c r="S200" s="480"/>
      <c r="T200" s="480"/>
      <c r="U200" s="483">
        <v>8529</v>
      </c>
      <c r="V200" s="483">
        <v>141152</v>
      </c>
      <c r="W200" s="91">
        <v>3973</v>
      </c>
      <c r="X200" s="91">
        <v>1972</v>
      </c>
      <c r="Y200" s="479">
        <v>0</v>
      </c>
      <c r="Z200" s="91">
        <v>33236</v>
      </c>
    </row>
    <row r="201" spans="1:26" ht="12.75" x14ac:dyDescent="0.2">
      <c r="A201" s="474"/>
      <c r="B201" s="474"/>
      <c r="C201" s="475"/>
      <c r="D201" s="475"/>
      <c r="E201" s="475"/>
      <c r="F201" s="474"/>
      <c r="G201" s="475"/>
      <c r="H201" s="91"/>
      <c r="I201" s="479"/>
      <c r="J201" s="478"/>
      <c r="K201" s="478"/>
      <c r="L201" s="479"/>
      <c r="M201" s="480"/>
      <c r="N201" s="481"/>
      <c r="O201" s="479"/>
      <c r="P201" s="482"/>
      <c r="Q201" s="479"/>
      <c r="R201" s="481"/>
      <c r="S201" s="480"/>
      <c r="T201" s="480"/>
      <c r="U201" s="483"/>
      <c r="V201" s="483"/>
      <c r="W201" s="91"/>
      <c r="X201" s="91"/>
      <c r="Y201" s="479"/>
      <c r="Z201" s="91"/>
    </row>
    <row r="202" spans="1:26" ht="12.75" x14ac:dyDescent="0.2">
      <c r="A202" s="474" t="s">
        <v>1233</v>
      </c>
      <c r="B202" s="474" t="s">
        <v>1048</v>
      </c>
      <c r="C202" s="475" t="s">
        <v>411</v>
      </c>
      <c r="D202" s="475">
        <v>9217</v>
      </c>
      <c r="E202" s="475">
        <v>90217</v>
      </c>
      <c r="F202" s="474" t="s">
        <v>427</v>
      </c>
      <c r="G202" s="475" t="s">
        <v>428</v>
      </c>
      <c r="H202" s="91">
        <v>83578</v>
      </c>
      <c r="I202" s="479">
        <v>7</v>
      </c>
      <c r="J202" s="478" t="s">
        <v>420</v>
      </c>
      <c r="K202" s="478" t="s">
        <v>416</v>
      </c>
      <c r="L202" s="479">
        <v>4</v>
      </c>
      <c r="M202" s="480"/>
      <c r="N202" s="481">
        <v>0.56000000000000005</v>
      </c>
      <c r="O202" s="479">
        <v>0.06</v>
      </c>
      <c r="P202" s="482">
        <v>51.92</v>
      </c>
      <c r="Q202" s="479">
        <v>5.7</v>
      </c>
      <c r="R202" s="481">
        <v>9.0500000000000007</v>
      </c>
      <c r="S202" s="480"/>
      <c r="T202" s="480"/>
      <c r="U202" s="483">
        <v>32243</v>
      </c>
      <c r="V202" s="483">
        <v>516481</v>
      </c>
      <c r="W202" s="91">
        <v>57098</v>
      </c>
      <c r="X202" s="91">
        <v>9948</v>
      </c>
      <c r="Y202" s="479">
        <v>0</v>
      </c>
      <c r="Z202" s="91">
        <v>131419</v>
      </c>
    </row>
    <row r="203" spans="1:26" ht="12.75" x14ac:dyDescent="0.2">
      <c r="A203" s="474" t="s">
        <v>1233</v>
      </c>
      <c r="B203" s="474" t="s">
        <v>1048</v>
      </c>
      <c r="C203" s="475" t="s">
        <v>411</v>
      </c>
      <c r="D203" s="475">
        <v>9217</v>
      </c>
      <c r="E203" s="475">
        <v>90217</v>
      </c>
      <c r="F203" s="474" t="s">
        <v>427</v>
      </c>
      <c r="G203" s="475" t="s">
        <v>428</v>
      </c>
      <c r="H203" s="91">
        <v>83578</v>
      </c>
      <c r="I203" s="479">
        <v>7</v>
      </c>
      <c r="J203" s="478" t="s">
        <v>415</v>
      </c>
      <c r="K203" s="478" t="s">
        <v>416</v>
      </c>
      <c r="L203" s="479">
        <v>3</v>
      </c>
      <c r="M203" s="480"/>
      <c r="N203" s="481">
        <v>1.8</v>
      </c>
      <c r="O203" s="479">
        <v>0.08</v>
      </c>
      <c r="P203" s="481">
        <v>73.64</v>
      </c>
      <c r="Q203" s="479">
        <v>3.4</v>
      </c>
      <c r="R203" s="481">
        <v>21.65</v>
      </c>
      <c r="S203" s="480"/>
      <c r="T203" s="480"/>
      <c r="U203" s="483">
        <v>28604</v>
      </c>
      <c r="V203" s="483">
        <v>344321</v>
      </c>
      <c r="W203" s="91">
        <v>15903</v>
      </c>
      <c r="X203" s="91">
        <v>4676</v>
      </c>
      <c r="Y203" s="479">
        <v>0</v>
      </c>
      <c r="Z203" s="91">
        <v>49027</v>
      </c>
    </row>
    <row r="204" spans="1:26" ht="12.75" x14ac:dyDescent="0.2">
      <c r="A204" s="474"/>
      <c r="B204" s="474"/>
      <c r="C204" s="475"/>
      <c r="D204" s="475"/>
      <c r="E204" s="475"/>
      <c r="F204" s="474"/>
      <c r="G204" s="475"/>
      <c r="H204" s="479"/>
      <c r="I204" s="477"/>
      <c r="J204" s="478"/>
      <c r="K204" s="478"/>
      <c r="L204" s="479"/>
      <c r="M204" s="480"/>
      <c r="N204" s="481"/>
      <c r="O204" s="479"/>
      <c r="P204" s="482"/>
      <c r="Q204" s="479"/>
      <c r="R204" s="481"/>
      <c r="S204" s="480"/>
      <c r="T204" s="480"/>
      <c r="U204" s="483"/>
      <c r="V204" s="483"/>
      <c r="W204" s="91"/>
      <c r="X204" s="91"/>
      <c r="Y204" s="479"/>
      <c r="Z204" s="91"/>
    </row>
    <row r="205" spans="1:26" ht="12.75" x14ac:dyDescent="0.2">
      <c r="A205" s="474" t="s">
        <v>1049</v>
      </c>
      <c r="B205" s="474" t="s">
        <v>1050</v>
      </c>
      <c r="C205" s="475" t="s">
        <v>411</v>
      </c>
      <c r="D205" s="475" t="s">
        <v>1051</v>
      </c>
      <c r="E205" s="475" t="s">
        <v>1052</v>
      </c>
      <c r="F205" s="474" t="s">
        <v>427</v>
      </c>
      <c r="G205" s="475" t="s">
        <v>864</v>
      </c>
      <c r="H205" s="479">
        <v>0</v>
      </c>
      <c r="I205" s="477">
        <v>7</v>
      </c>
      <c r="J205" s="478" t="s">
        <v>415</v>
      </c>
      <c r="K205" s="478" t="s">
        <v>419</v>
      </c>
      <c r="L205" s="479">
        <v>7</v>
      </c>
      <c r="M205" s="480"/>
      <c r="N205" s="481">
        <v>5.98</v>
      </c>
      <c r="O205" s="479">
        <v>0.12</v>
      </c>
      <c r="P205" s="482">
        <v>167.83</v>
      </c>
      <c r="Q205" s="479">
        <v>3.4</v>
      </c>
      <c r="R205" s="481">
        <v>48.94</v>
      </c>
      <c r="S205" s="480"/>
      <c r="T205" s="480"/>
      <c r="U205" s="483">
        <v>33825</v>
      </c>
      <c r="V205" s="483">
        <v>276746</v>
      </c>
      <c r="W205" s="91">
        <v>5655</v>
      </c>
      <c r="X205" s="91">
        <v>1649</v>
      </c>
      <c r="Y205" s="479">
        <v>0</v>
      </c>
      <c r="Z205" s="91">
        <v>49158</v>
      </c>
    </row>
    <row r="206" spans="1:26" ht="12.75" x14ac:dyDescent="0.2">
      <c r="A206" s="474"/>
      <c r="B206" s="474"/>
      <c r="C206" s="475"/>
      <c r="D206" s="475"/>
      <c r="E206" s="475"/>
      <c r="F206" s="474"/>
      <c r="G206" s="475"/>
      <c r="H206" s="479"/>
      <c r="I206" s="477"/>
      <c r="J206" s="478"/>
      <c r="K206" s="478"/>
      <c r="L206" s="479"/>
      <c r="M206" s="480"/>
      <c r="N206" s="481"/>
      <c r="O206" s="479"/>
      <c r="P206" s="482"/>
      <c r="Q206" s="479"/>
      <c r="R206" s="481"/>
      <c r="S206" s="480"/>
      <c r="T206" s="480"/>
      <c r="U206" s="483"/>
      <c r="V206" s="483"/>
      <c r="W206" s="479"/>
      <c r="X206" s="479"/>
      <c r="Y206" s="479"/>
      <c r="Z206" s="91"/>
    </row>
    <row r="207" spans="1:26" ht="12.75" x14ac:dyDescent="0.2">
      <c r="A207" s="474" t="s">
        <v>1053</v>
      </c>
      <c r="B207" s="474" t="s">
        <v>1054</v>
      </c>
      <c r="C207" s="475" t="s">
        <v>411</v>
      </c>
      <c r="D207" s="475" t="s">
        <v>1055</v>
      </c>
      <c r="E207" s="475" t="s">
        <v>1056</v>
      </c>
      <c r="F207" s="474" t="s">
        <v>412</v>
      </c>
      <c r="G207" s="475" t="s">
        <v>864</v>
      </c>
      <c r="H207" s="479">
        <v>0</v>
      </c>
      <c r="I207" s="477">
        <v>1</v>
      </c>
      <c r="J207" s="478" t="s">
        <v>415</v>
      </c>
      <c r="K207" s="478" t="s">
        <v>419</v>
      </c>
      <c r="L207" s="479">
        <v>1</v>
      </c>
      <c r="M207" s="480"/>
      <c r="N207" s="481">
        <v>9.99</v>
      </c>
      <c r="O207" s="479">
        <v>0.1</v>
      </c>
      <c r="P207" s="482">
        <v>83.52</v>
      </c>
      <c r="Q207" s="479">
        <v>0.8</v>
      </c>
      <c r="R207" s="481">
        <v>102.17</v>
      </c>
      <c r="S207" s="480"/>
      <c r="T207" s="480"/>
      <c r="U207" s="483">
        <v>6750</v>
      </c>
      <c r="V207" s="483">
        <v>69068</v>
      </c>
      <c r="W207" s="479">
        <v>676</v>
      </c>
      <c r="X207" s="479">
        <v>827</v>
      </c>
      <c r="Y207" s="479">
        <v>0</v>
      </c>
      <c r="Z207" s="91">
        <v>16899</v>
      </c>
    </row>
    <row r="208" spans="1:26" ht="12.75" x14ac:dyDescent="0.2">
      <c r="A208" s="474"/>
      <c r="B208" s="474"/>
      <c r="C208" s="475"/>
      <c r="D208" s="475"/>
      <c r="E208" s="475"/>
      <c r="F208" s="474"/>
      <c r="G208" s="475"/>
      <c r="H208" s="91"/>
      <c r="I208" s="477"/>
      <c r="J208" s="478"/>
      <c r="K208" s="478"/>
      <c r="L208" s="479"/>
      <c r="M208" s="480"/>
      <c r="N208" s="481"/>
      <c r="O208" s="479"/>
      <c r="P208" s="482"/>
      <c r="Q208" s="479"/>
      <c r="R208" s="481"/>
      <c r="S208" s="481"/>
      <c r="T208" s="480"/>
      <c r="U208" s="483"/>
      <c r="V208" s="483"/>
      <c r="W208" s="91"/>
      <c r="X208" s="91"/>
      <c r="Y208" s="91"/>
      <c r="Z208" s="91"/>
    </row>
    <row r="209" spans="1:26" ht="12.75" x14ac:dyDescent="0.2">
      <c r="A209" s="474" t="s">
        <v>674</v>
      </c>
      <c r="B209" s="474" t="s">
        <v>675</v>
      </c>
      <c r="C209" s="475" t="s">
        <v>411</v>
      </c>
      <c r="D209" s="475">
        <v>9061</v>
      </c>
      <c r="E209" s="475">
        <v>90061</v>
      </c>
      <c r="F209" s="474" t="s">
        <v>412</v>
      </c>
      <c r="G209" s="475" t="s">
        <v>413</v>
      </c>
      <c r="H209" s="91">
        <v>116719</v>
      </c>
      <c r="I209" s="477">
        <v>34</v>
      </c>
      <c r="J209" s="478" t="s">
        <v>420</v>
      </c>
      <c r="K209" s="478" t="s">
        <v>416</v>
      </c>
      <c r="L209" s="479">
        <v>14</v>
      </c>
      <c r="M209" s="480"/>
      <c r="N209" s="481">
        <v>0.6</v>
      </c>
      <c r="O209" s="479">
        <v>0.18</v>
      </c>
      <c r="P209" s="482">
        <v>72.66</v>
      </c>
      <c r="Q209" s="479">
        <v>21.7</v>
      </c>
      <c r="R209" s="481">
        <v>3.36</v>
      </c>
      <c r="S209" s="481">
        <v>1.1200000000000001</v>
      </c>
      <c r="T209" s="480"/>
      <c r="U209" s="483">
        <v>643320</v>
      </c>
      <c r="V209" s="483">
        <v>3579172</v>
      </c>
      <c r="W209" s="91">
        <v>1066580</v>
      </c>
      <c r="X209" s="91">
        <v>49259</v>
      </c>
      <c r="Y209" s="91">
        <v>3183158</v>
      </c>
      <c r="Z209" s="91">
        <v>574589</v>
      </c>
    </row>
    <row r="210" spans="1:26" ht="12.75" x14ac:dyDescent="0.2">
      <c r="A210" s="474" t="s">
        <v>674</v>
      </c>
      <c r="B210" s="474" t="s">
        <v>675</v>
      </c>
      <c r="C210" s="475" t="s">
        <v>411</v>
      </c>
      <c r="D210" s="475">
        <v>9061</v>
      </c>
      <c r="E210" s="475">
        <v>90061</v>
      </c>
      <c r="F210" s="474" t="s">
        <v>412</v>
      </c>
      <c r="G210" s="475" t="s">
        <v>413</v>
      </c>
      <c r="H210" s="91">
        <v>116719</v>
      </c>
      <c r="I210" s="477">
        <v>34</v>
      </c>
      <c r="J210" s="478" t="s">
        <v>424</v>
      </c>
      <c r="K210" s="478" t="s">
        <v>416</v>
      </c>
      <c r="L210" s="479">
        <v>10</v>
      </c>
      <c r="M210" s="480"/>
      <c r="N210" s="481">
        <v>4.29</v>
      </c>
      <c r="O210" s="479">
        <v>0.7</v>
      </c>
      <c r="P210" s="482">
        <v>111.08</v>
      </c>
      <c r="Q210" s="479">
        <v>18.2</v>
      </c>
      <c r="R210" s="481">
        <v>6.1</v>
      </c>
      <c r="S210" s="481">
        <v>0.16</v>
      </c>
      <c r="T210" s="480"/>
      <c r="U210" s="483">
        <v>664620</v>
      </c>
      <c r="V210" s="483">
        <v>944830</v>
      </c>
      <c r="W210" s="91">
        <v>154896</v>
      </c>
      <c r="X210" s="91">
        <v>8506</v>
      </c>
      <c r="Y210" s="91">
        <v>6008940</v>
      </c>
      <c r="Z210" s="91">
        <v>319204</v>
      </c>
    </row>
    <row r="211" spans="1:26" ht="12.75" x14ac:dyDescent="0.2">
      <c r="A211" s="474" t="s">
        <v>674</v>
      </c>
      <c r="B211" s="474" t="s">
        <v>675</v>
      </c>
      <c r="C211" s="475" t="s">
        <v>411</v>
      </c>
      <c r="D211" s="475">
        <v>9061</v>
      </c>
      <c r="E211" s="475">
        <v>90061</v>
      </c>
      <c r="F211" s="474" t="s">
        <v>412</v>
      </c>
      <c r="G211" s="475" t="s">
        <v>413</v>
      </c>
      <c r="H211" s="91">
        <v>116719</v>
      </c>
      <c r="I211" s="479">
        <v>34</v>
      </c>
      <c r="J211" s="478" t="s">
        <v>415</v>
      </c>
      <c r="K211" s="478" t="s">
        <v>416</v>
      </c>
      <c r="L211" s="479">
        <v>10</v>
      </c>
      <c r="M211" s="480"/>
      <c r="N211" s="481">
        <v>1.85</v>
      </c>
      <c r="O211" s="479">
        <v>0.08</v>
      </c>
      <c r="P211" s="481">
        <v>75.23</v>
      </c>
      <c r="Q211" s="479">
        <v>3.1</v>
      </c>
      <c r="R211" s="481">
        <v>24.31</v>
      </c>
      <c r="S211" s="481">
        <v>3.54</v>
      </c>
      <c r="T211" s="480"/>
      <c r="U211" s="483">
        <v>138739</v>
      </c>
      <c r="V211" s="483">
        <v>1826672</v>
      </c>
      <c r="W211" s="91">
        <v>75146</v>
      </c>
      <c r="X211" s="91">
        <v>24282</v>
      </c>
      <c r="Y211" s="91">
        <v>516307</v>
      </c>
      <c r="Z211" s="91">
        <v>311568</v>
      </c>
    </row>
    <row r="212" spans="1:26" ht="12.75" x14ac:dyDescent="0.2">
      <c r="A212" s="474"/>
      <c r="B212" s="474"/>
      <c r="C212" s="475"/>
      <c r="D212" s="475"/>
      <c r="E212" s="475"/>
      <c r="F212" s="474"/>
      <c r="G212" s="475"/>
      <c r="H212" s="479"/>
      <c r="I212" s="477"/>
      <c r="J212" s="478"/>
      <c r="K212" s="478"/>
      <c r="L212" s="479"/>
      <c r="M212" s="480"/>
      <c r="N212" s="481"/>
      <c r="O212" s="479"/>
      <c r="P212" s="482"/>
      <c r="Q212" s="479"/>
      <c r="R212" s="481"/>
      <c r="S212" s="480"/>
      <c r="T212" s="480"/>
      <c r="U212" s="483"/>
      <c r="V212" s="483"/>
      <c r="W212" s="91"/>
      <c r="X212" s="91"/>
      <c r="Y212" s="479"/>
      <c r="Z212" s="91"/>
    </row>
    <row r="213" spans="1:26" ht="12.75" x14ac:dyDescent="0.2">
      <c r="A213" s="474" t="s">
        <v>1057</v>
      </c>
      <c r="B213" s="474" t="s">
        <v>1058</v>
      </c>
      <c r="C213" s="475" t="s">
        <v>411</v>
      </c>
      <c r="D213" s="475" t="s">
        <v>1059</v>
      </c>
      <c r="E213" s="475" t="s">
        <v>1060</v>
      </c>
      <c r="F213" s="474" t="s">
        <v>427</v>
      </c>
      <c r="G213" s="475" t="s">
        <v>864</v>
      </c>
      <c r="H213" s="479">
        <v>0</v>
      </c>
      <c r="I213" s="477">
        <v>2</v>
      </c>
      <c r="J213" s="478" t="s">
        <v>420</v>
      </c>
      <c r="K213" s="478" t="s">
        <v>419</v>
      </c>
      <c r="L213" s="479">
        <v>2</v>
      </c>
      <c r="M213" s="480"/>
      <c r="N213" s="481">
        <v>1.17</v>
      </c>
      <c r="O213" s="479">
        <v>0.14000000000000001</v>
      </c>
      <c r="P213" s="482">
        <v>46.61</v>
      </c>
      <c r="Q213" s="479">
        <v>5.4</v>
      </c>
      <c r="R213" s="481">
        <v>8.56</v>
      </c>
      <c r="S213" s="480"/>
      <c r="T213" s="480"/>
      <c r="U213" s="483">
        <v>18516</v>
      </c>
      <c r="V213" s="483">
        <v>135163</v>
      </c>
      <c r="W213" s="91">
        <v>15799</v>
      </c>
      <c r="X213" s="91">
        <v>2900</v>
      </c>
      <c r="Y213" s="479">
        <v>0</v>
      </c>
      <c r="Z213" s="91">
        <v>27114</v>
      </c>
    </row>
    <row r="214" spans="1:26" ht="12.75" x14ac:dyDescent="0.2">
      <c r="A214" s="474"/>
      <c r="B214" s="474"/>
      <c r="C214" s="475"/>
      <c r="D214" s="475"/>
      <c r="E214" s="475"/>
      <c r="F214" s="474"/>
      <c r="G214" s="475"/>
      <c r="H214" s="91"/>
      <c r="I214" s="477"/>
      <c r="J214" s="478"/>
      <c r="K214" s="478"/>
      <c r="L214" s="479"/>
      <c r="M214" s="480"/>
      <c r="N214" s="481"/>
      <c r="O214" s="479"/>
      <c r="P214" s="482"/>
      <c r="Q214" s="479"/>
      <c r="R214" s="481"/>
      <c r="S214" s="481"/>
      <c r="T214" s="480"/>
      <c r="U214" s="483"/>
      <c r="V214" s="483"/>
      <c r="W214" s="91"/>
      <c r="X214" s="91"/>
      <c r="Y214" s="91"/>
      <c r="Z214" s="91"/>
    </row>
    <row r="215" spans="1:26" ht="12.75" x14ac:dyDescent="0.2">
      <c r="A215" s="474" t="s">
        <v>1234</v>
      </c>
      <c r="B215" s="474" t="s">
        <v>1063</v>
      </c>
      <c r="C215" s="475" t="s">
        <v>411</v>
      </c>
      <c r="D215" s="475">
        <v>9173</v>
      </c>
      <c r="E215" s="475">
        <v>90173</v>
      </c>
      <c r="F215" s="474" t="s">
        <v>412</v>
      </c>
      <c r="G215" s="475" t="s">
        <v>413</v>
      </c>
      <c r="H215" s="91">
        <v>136969</v>
      </c>
      <c r="I215" s="477">
        <v>55</v>
      </c>
      <c r="J215" s="478" t="s">
        <v>420</v>
      </c>
      <c r="K215" s="478" t="s">
        <v>416</v>
      </c>
      <c r="L215" s="479">
        <v>40</v>
      </c>
      <c r="M215" s="480"/>
      <c r="N215" s="481">
        <v>0.96</v>
      </c>
      <c r="O215" s="479">
        <v>0.12</v>
      </c>
      <c r="P215" s="482">
        <v>57.73</v>
      </c>
      <c r="Q215" s="479">
        <v>7.1</v>
      </c>
      <c r="R215" s="481">
        <v>8.08</v>
      </c>
      <c r="S215" s="481">
        <v>1.26</v>
      </c>
      <c r="T215" s="480"/>
      <c r="U215" s="483">
        <v>837677</v>
      </c>
      <c r="V215" s="483">
        <v>7059389</v>
      </c>
      <c r="W215" s="91">
        <v>874056</v>
      </c>
      <c r="X215" s="91">
        <v>122283</v>
      </c>
      <c r="Y215" s="91">
        <v>5603825</v>
      </c>
      <c r="Z215" s="91">
        <v>1993151</v>
      </c>
    </row>
    <row r="216" spans="1:26" ht="12.75" x14ac:dyDescent="0.2">
      <c r="A216" s="474" t="s">
        <v>1234</v>
      </c>
      <c r="B216" s="474" t="s">
        <v>1063</v>
      </c>
      <c r="C216" s="475" t="s">
        <v>411</v>
      </c>
      <c r="D216" s="475">
        <v>9173</v>
      </c>
      <c r="E216" s="475">
        <v>90173</v>
      </c>
      <c r="F216" s="474" t="s">
        <v>412</v>
      </c>
      <c r="G216" s="475" t="s">
        <v>413</v>
      </c>
      <c r="H216" s="91">
        <v>136969</v>
      </c>
      <c r="I216" s="479">
        <v>55</v>
      </c>
      <c r="J216" s="478" t="s">
        <v>415</v>
      </c>
      <c r="K216" s="478" t="s">
        <v>416</v>
      </c>
      <c r="L216" s="479">
        <v>15</v>
      </c>
      <c r="M216" s="480"/>
      <c r="N216" s="481">
        <v>6.52</v>
      </c>
      <c r="O216" s="479">
        <v>0.12</v>
      </c>
      <c r="P216" s="481">
        <v>162.66999999999999</v>
      </c>
      <c r="Q216" s="479">
        <v>3</v>
      </c>
      <c r="R216" s="481">
        <v>54.9</v>
      </c>
      <c r="S216" s="481">
        <v>9.1</v>
      </c>
      <c r="T216" s="480"/>
      <c r="U216" s="483">
        <v>508253</v>
      </c>
      <c r="V216" s="483">
        <v>4282614</v>
      </c>
      <c r="W216" s="91">
        <v>78001</v>
      </c>
      <c r="X216" s="91">
        <v>26327</v>
      </c>
      <c r="Y216" s="91">
        <v>470362</v>
      </c>
      <c r="Z216" s="91">
        <v>453555</v>
      </c>
    </row>
    <row r="217" spans="1:26" ht="12.75" x14ac:dyDescent="0.2">
      <c r="A217" s="474"/>
      <c r="B217" s="474"/>
      <c r="C217" s="475"/>
      <c r="D217" s="475"/>
      <c r="E217" s="475"/>
      <c r="F217" s="474"/>
      <c r="G217" s="475"/>
      <c r="H217" s="91"/>
      <c r="I217" s="477"/>
      <c r="J217" s="478"/>
      <c r="K217" s="478"/>
      <c r="L217" s="479"/>
      <c r="M217" s="480"/>
      <c r="N217" s="481"/>
      <c r="O217" s="479"/>
      <c r="P217" s="482"/>
      <c r="Q217" s="479"/>
      <c r="R217" s="481"/>
      <c r="S217" s="481"/>
      <c r="T217" s="480"/>
      <c r="U217" s="483"/>
      <c r="V217" s="483"/>
      <c r="W217" s="91"/>
      <c r="X217" s="91"/>
      <c r="Y217" s="91"/>
      <c r="Z217" s="91"/>
    </row>
    <row r="218" spans="1:26" ht="12.75" x14ac:dyDescent="0.2">
      <c r="A218" s="474" t="s">
        <v>182</v>
      </c>
      <c r="B218" s="474" t="s">
        <v>183</v>
      </c>
      <c r="C218" s="475" t="s">
        <v>411</v>
      </c>
      <c r="D218" s="475">
        <v>9007</v>
      </c>
      <c r="E218" s="475">
        <v>90007</v>
      </c>
      <c r="F218" s="474" t="s">
        <v>427</v>
      </c>
      <c r="G218" s="475" t="s">
        <v>413</v>
      </c>
      <c r="H218" s="91">
        <v>358172</v>
      </c>
      <c r="I218" s="477">
        <v>64</v>
      </c>
      <c r="J218" s="478" t="s">
        <v>420</v>
      </c>
      <c r="K218" s="478" t="s">
        <v>416</v>
      </c>
      <c r="L218" s="479">
        <v>46</v>
      </c>
      <c r="M218" s="480"/>
      <c r="N218" s="481">
        <v>0.76</v>
      </c>
      <c r="O218" s="479">
        <v>0.21</v>
      </c>
      <c r="P218" s="482">
        <v>87.82</v>
      </c>
      <c r="Q218" s="479">
        <v>24.1</v>
      </c>
      <c r="R218" s="481">
        <v>3.65</v>
      </c>
      <c r="S218" s="481">
        <v>1.06</v>
      </c>
      <c r="T218" s="480"/>
      <c r="U218" s="483">
        <v>2774118</v>
      </c>
      <c r="V218" s="483">
        <v>13360043</v>
      </c>
      <c r="W218" s="91">
        <v>3664689</v>
      </c>
      <c r="X218" s="91">
        <v>152124</v>
      </c>
      <c r="Y218" s="91">
        <v>12552347</v>
      </c>
      <c r="Z218" s="91">
        <v>1937742</v>
      </c>
    </row>
    <row r="219" spans="1:26" ht="12.75" x14ac:dyDescent="0.2">
      <c r="A219" s="474" t="s">
        <v>182</v>
      </c>
      <c r="B219" s="474" t="s">
        <v>183</v>
      </c>
      <c r="C219" s="475" t="s">
        <v>411</v>
      </c>
      <c r="D219" s="475">
        <v>9007</v>
      </c>
      <c r="E219" s="475">
        <v>90007</v>
      </c>
      <c r="F219" s="474" t="s">
        <v>427</v>
      </c>
      <c r="G219" s="475" t="s">
        <v>413</v>
      </c>
      <c r="H219" s="91">
        <v>358172</v>
      </c>
      <c r="I219" s="479">
        <v>64</v>
      </c>
      <c r="J219" s="478" t="s">
        <v>415</v>
      </c>
      <c r="K219" s="478" t="s">
        <v>416</v>
      </c>
      <c r="L219" s="479">
        <v>13</v>
      </c>
      <c r="M219" s="480"/>
      <c r="N219" s="481">
        <v>2.4300000000000002</v>
      </c>
      <c r="O219" s="479">
        <v>0.12</v>
      </c>
      <c r="P219" s="481">
        <v>74.349999999999994</v>
      </c>
      <c r="Q219" s="479">
        <v>3.6</v>
      </c>
      <c r="R219" s="481">
        <v>20.5</v>
      </c>
      <c r="S219" s="481">
        <v>2.84</v>
      </c>
      <c r="T219" s="480"/>
      <c r="U219" s="483">
        <v>281087</v>
      </c>
      <c r="V219" s="483">
        <v>2372721</v>
      </c>
      <c r="W219" s="91">
        <v>115719</v>
      </c>
      <c r="X219" s="91">
        <v>31911</v>
      </c>
      <c r="Y219" s="91">
        <v>836648</v>
      </c>
      <c r="Z219" s="91">
        <v>420611</v>
      </c>
    </row>
    <row r="220" spans="1:26" ht="12.75" x14ac:dyDescent="0.2">
      <c r="A220" s="474" t="s">
        <v>182</v>
      </c>
      <c r="B220" s="474" t="s">
        <v>183</v>
      </c>
      <c r="C220" s="475" t="s">
        <v>411</v>
      </c>
      <c r="D220" s="475">
        <v>9007</v>
      </c>
      <c r="E220" s="475">
        <v>90007</v>
      </c>
      <c r="F220" s="474" t="s">
        <v>427</v>
      </c>
      <c r="G220" s="475" t="s">
        <v>413</v>
      </c>
      <c r="H220" s="91">
        <v>358172</v>
      </c>
      <c r="I220" s="477">
        <v>64</v>
      </c>
      <c r="J220" s="478" t="s">
        <v>417</v>
      </c>
      <c r="K220" s="478" t="s">
        <v>416</v>
      </c>
      <c r="L220" s="479">
        <v>5</v>
      </c>
      <c r="M220" s="480"/>
      <c r="N220" s="481">
        <v>2.2599999999999998</v>
      </c>
      <c r="O220" s="479">
        <v>0.12</v>
      </c>
      <c r="P220" s="482">
        <v>42.51</v>
      </c>
      <c r="Q220" s="479">
        <v>2.2000000000000002</v>
      </c>
      <c r="R220" s="481">
        <v>19.079999999999998</v>
      </c>
      <c r="S220" s="481">
        <v>3.34</v>
      </c>
      <c r="T220" s="480"/>
      <c r="U220" s="483">
        <v>24442</v>
      </c>
      <c r="V220" s="483">
        <v>206324</v>
      </c>
      <c r="W220" s="91">
        <v>10811</v>
      </c>
      <c r="X220" s="91">
        <v>4853</v>
      </c>
      <c r="Y220" s="91">
        <v>61852</v>
      </c>
      <c r="Z220" s="91">
        <v>50761</v>
      </c>
    </row>
    <row r="221" spans="1:26" ht="12.75" x14ac:dyDescent="0.2">
      <c r="A221" s="474" t="s">
        <v>1235</v>
      </c>
      <c r="B221" s="474" t="s">
        <v>183</v>
      </c>
      <c r="C221" s="475" t="s">
        <v>411</v>
      </c>
      <c r="D221" s="475">
        <v>9236</v>
      </c>
      <c r="E221" s="475">
        <v>90236</v>
      </c>
      <c r="F221" s="474" t="s">
        <v>412</v>
      </c>
      <c r="G221" s="475" t="s">
        <v>428</v>
      </c>
      <c r="H221" s="91">
        <v>358172</v>
      </c>
      <c r="I221" s="479">
        <v>26</v>
      </c>
      <c r="J221" s="478" t="s">
        <v>420</v>
      </c>
      <c r="K221" s="478" t="s">
        <v>416</v>
      </c>
      <c r="L221" s="479">
        <v>15</v>
      </c>
      <c r="M221" s="480"/>
      <c r="N221" s="481">
        <v>1.28</v>
      </c>
      <c r="O221" s="479">
        <v>0.14000000000000001</v>
      </c>
      <c r="P221" s="481">
        <v>79.98</v>
      </c>
      <c r="Q221" s="479">
        <v>8.6</v>
      </c>
      <c r="R221" s="481">
        <v>9.25</v>
      </c>
      <c r="S221" s="480"/>
      <c r="T221" s="480"/>
      <c r="U221" s="483">
        <v>459461</v>
      </c>
      <c r="V221" s="483">
        <v>3325362</v>
      </c>
      <c r="W221" s="91">
        <v>359475</v>
      </c>
      <c r="X221" s="91">
        <v>41578</v>
      </c>
      <c r="Y221" s="479">
        <v>0</v>
      </c>
      <c r="Z221" s="91">
        <v>888097</v>
      </c>
    </row>
    <row r="222" spans="1:26" ht="12.75" x14ac:dyDescent="0.2">
      <c r="A222" s="474" t="s">
        <v>1235</v>
      </c>
      <c r="B222" s="474" t="s">
        <v>183</v>
      </c>
      <c r="C222" s="475" t="s">
        <v>411</v>
      </c>
      <c r="D222" s="475">
        <v>9236</v>
      </c>
      <c r="E222" s="475">
        <v>90236</v>
      </c>
      <c r="F222" s="474" t="s">
        <v>412</v>
      </c>
      <c r="G222" s="475" t="s">
        <v>428</v>
      </c>
      <c r="H222" s="91">
        <v>358172</v>
      </c>
      <c r="I222" s="477">
        <v>26</v>
      </c>
      <c r="J222" s="478" t="s">
        <v>415</v>
      </c>
      <c r="K222" s="478" t="s">
        <v>416</v>
      </c>
      <c r="L222" s="479">
        <v>11</v>
      </c>
      <c r="M222" s="480"/>
      <c r="N222" s="481">
        <v>1.68</v>
      </c>
      <c r="O222" s="479">
        <v>0.06</v>
      </c>
      <c r="P222" s="482">
        <v>73.930000000000007</v>
      </c>
      <c r="Q222" s="479">
        <v>2.4</v>
      </c>
      <c r="R222" s="481">
        <v>30.49</v>
      </c>
      <c r="S222" s="480"/>
      <c r="T222" s="480"/>
      <c r="U222" s="483">
        <v>76691</v>
      </c>
      <c r="V222" s="483">
        <v>1392479</v>
      </c>
      <c r="W222" s="91">
        <v>45665</v>
      </c>
      <c r="X222" s="91">
        <v>18835</v>
      </c>
      <c r="Y222" s="479">
        <v>0</v>
      </c>
      <c r="Z222" s="91">
        <v>270134</v>
      </c>
    </row>
    <row r="223" spans="1:26" ht="12.75" x14ac:dyDescent="0.2">
      <c r="A223" s="474"/>
      <c r="B223" s="474"/>
      <c r="C223" s="475"/>
      <c r="D223" s="475"/>
      <c r="E223" s="475"/>
      <c r="F223" s="474"/>
      <c r="G223" s="475"/>
      <c r="H223" s="91"/>
      <c r="I223" s="477"/>
      <c r="J223" s="478"/>
      <c r="K223" s="478"/>
      <c r="L223" s="479"/>
      <c r="M223" s="480"/>
      <c r="N223" s="481"/>
      <c r="O223" s="479"/>
      <c r="P223" s="482"/>
      <c r="Q223" s="479"/>
      <c r="R223" s="481"/>
      <c r="S223" s="481"/>
      <c r="T223" s="480"/>
      <c r="U223" s="483"/>
      <c r="V223" s="483"/>
      <c r="W223" s="91"/>
      <c r="X223" s="91"/>
      <c r="Y223" s="91"/>
      <c r="Z223" s="91"/>
    </row>
    <row r="224" spans="1:26" ht="12.75" x14ac:dyDescent="0.2">
      <c r="A224" s="474" t="s">
        <v>557</v>
      </c>
      <c r="B224" s="474" t="s">
        <v>558</v>
      </c>
      <c r="C224" s="475" t="s">
        <v>411</v>
      </c>
      <c r="D224" s="475">
        <v>9041</v>
      </c>
      <c r="E224" s="475">
        <v>90041</v>
      </c>
      <c r="F224" s="474" t="s">
        <v>427</v>
      </c>
      <c r="G224" s="475" t="s">
        <v>413</v>
      </c>
      <c r="H224" s="91">
        <v>12150996</v>
      </c>
      <c r="I224" s="477">
        <v>104</v>
      </c>
      <c r="J224" s="478" t="s">
        <v>420</v>
      </c>
      <c r="K224" s="478" t="s">
        <v>419</v>
      </c>
      <c r="L224" s="479">
        <v>59</v>
      </c>
      <c r="M224" s="480"/>
      <c r="N224" s="481">
        <v>0.74</v>
      </c>
      <c r="O224" s="479">
        <v>0.23</v>
      </c>
      <c r="P224" s="482">
        <v>105.95</v>
      </c>
      <c r="Q224" s="479">
        <v>32.4</v>
      </c>
      <c r="R224" s="481">
        <v>3.27</v>
      </c>
      <c r="S224" s="481">
        <v>0.98</v>
      </c>
      <c r="T224" s="480"/>
      <c r="U224" s="483">
        <v>5542813</v>
      </c>
      <c r="V224" s="483">
        <v>24487011</v>
      </c>
      <c r="W224" s="91">
        <v>7495844</v>
      </c>
      <c r="X224" s="91">
        <v>231119</v>
      </c>
      <c r="Y224" s="91">
        <v>24976802</v>
      </c>
      <c r="Z224" s="91">
        <v>2449213</v>
      </c>
    </row>
    <row r="225" spans="1:26" ht="12.75" x14ac:dyDescent="0.2">
      <c r="A225" s="474" t="s">
        <v>557</v>
      </c>
      <c r="B225" s="474" t="s">
        <v>558</v>
      </c>
      <c r="C225" s="475" t="s">
        <v>411</v>
      </c>
      <c r="D225" s="475">
        <v>9041</v>
      </c>
      <c r="E225" s="475">
        <v>90041</v>
      </c>
      <c r="F225" s="474" t="s">
        <v>427</v>
      </c>
      <c r="G225" s="475" t="s">
        <v>413</v>
      </c>
      <c r="H225" s="91">
        <v>12150996</v>
      </c>
      <c r="I225" s="477">
        <v>104</v>
      </c>
      <c r="J225" s="478" t="s">
        <v>417</v>
      </c>
      <c r="K225" s="478" t="s">
        <v>416</v>
      </c>
      <c r="L225" s="479">
        <v>40</v>
      </c>
      <c r="M225" s="480"/>
      <c r="N225" s="481">
        <v>0.34</v>
      </c>
      <c r="O225" s="479">
        <v>0.05</v>
      </c>
      <c r="P225" s="482">
        <v>76.7</v>
      </c>
      <c r="Q225" s="479">
        <v>12.1</v>
      </c>
      <c r="R225" s="481">
        <v>6.34</v>
      </c>
      <c r="S225" s="481">
        <v>3.2</v>
      </c>
      <c r="T225" s="480"/>
      <c r="U225" s="483">
        <v>15531</v>
      </c>
      <c r="V225" s="483">
        <v>293295</v>
      </c>
      <c r="W225" s="91">
        <v>46270</v>
      </c>
      <c r="X225" s="91">
        <v>3824</v>
      </c>
      <c r="Y225" s="91">
        <v>91644</v>
      </c>
      <c r="Z225" s="91">
        <v>59444</v>
      </c>
    </row>
    <row r="226" spans="1:26" ht="12.75" x14ac:dyDescent="0.2">
      <c r="A226" s="474" t="s">
        <v>557</v>
      </c>
      <c r="B226" s="474" t="s">
        <v>558</v>
      </c>
      <c r="C226" s="475" t="s">
        <v>411</v>
      </c>
      <c r="D226" s="475">
        <v>9041</v>
      </c>
      <c r="E226" s="475">
        <v>90041</v>
      </c>
      <c r="F226" s="474" t="s">
        <v>427</v>
      </c>
      <c r="G226" s="475" t="s">
        <v>413</v>
      </c>
      <c r="H226" s="91">
        <v>12150996</v>
      </c>
      <c r="I226" s="479">
        <v>104</v>
      </c>
      <c r="J226" s="478" t="s">
        <v>420</v>
      </c>
      <c r="K226" s="478" t="s">
        <v>416</v>
      </c>
      <c r="L226" s="479">
        <v>5</v>
      </c>
      <c r="M226" s="480"/>
      <c r="N226" s="481">
        <v>1.19</v>
      </c>
      <c r="O226" s="479">
        <v>0.28000000000000003</v>
      </c>
      <c r="P226" s="481">
        <v>109.06</v>
      </c>
      <c r="Q226" s="479">
        <v>25.9</v>
      </c>
      <c r="R226" s="481">
        <v>4.21</v>
      </c>
      <c r="S226" s="481">
        <v>1.45</v>
      </c>
      <c r="T226" s="480"/>
      <c r="U226" s="483">
        <v>110561</v>
      </c>
      <c r="V226" s="483">
        <v>390230</v>
      </c>
      <c r="W226" s="91">
        <v>92762</v>
      </c>
      <c r="X226" s="91">
        <v>3578</v>
      </c>
      <c r="Y226" s="91">
        <v>269969</v>
      </c>
      <c r="Z226" s="91">
        <v>38950</v>
      </c>
    </row>
    <row r="227" spans="1:26" ht="12.75" x14ac:dyDescent="0.2">
      <c r="A227" s="474"/>
      <c r="B227" s="474"/>
      <c r="C227" s="475"/>
      <c r="D227" s="475"/>
      <c r="E227" s="475"/>
      <c r="F227" s="474"/>
      <c r="G227" s="475"/>
      <c r="H227" s="91"/>
      <c r="I227" s="477"/>
      <c r="J227" s="478"/>
      <c r="K227" s="478"/>
      <c r="L227" s="479"/>
      <c r="M227" s="480"/>
      <c r="N227" s="481"/>
      <c r="O227" s="479"/>
      <c r="P227" s="482"/>
      <c r="Q227" s="479"/>
      <c r="R227" s="481"/>
      <c r="S227" s="481"/>
      <c r="T227" s="480"/>
      <c r="U227" s="483"/>
      <c r="V227" s="483"/>
      <c r="W227" s="91"/>
      <c r="X227" s="91"/>
      <c r="Y227" s="91"/>
      <c r="Z227" s="91"/>
    </row>
    <row r="228" spans="1:26" ht="12.75" x14ac:dyDescent="0.2">
      <c r="A228" s="474" t="s">
        <v>686</v>
      </c>
      <c r="B228" s="474" t="s">
        <v>687</v>
      </c>
      <c r="C228" s="475" t="s">
        <v>411</v>
      </c>
      <c r="D228" s="475">
        <v>9062</v>
      </c>
      <c r="E228" s="475">
        <v>90062</v>
      </c>
      <c r="F228" s="474" t="s">
        <v>412</v>
      </c>
      <c r="G228" s="475" t="s">
        <v>413</v>
      </c>
      <c r="H228" s="91">
        <v>114237</v>
      </c>
      <c r="I228" s="477">
        <v>103</v>
      </c>
      <c r="J228" s="478" t="s">
        <v>420</v>
      </c>
      <c r="K228" s="478" t="s">
        <v>419</v>
      </c>
      <c r="L228" s="479">
        <v>47</v>
      </c>
      <c r="M228" s="480"/>
      <c r="N228" s="481">
        <v>1.82</v>
      </c>
      <c r="O228" s="479">
        <v>0.28000000000000003</v>
      </c>
      <c r="P228" s="482">
        <v>135.74</v>
      </c>
      <c r="Q228" s="479">
        <v>20.6</v>
      </c>
      <c r="R228" s="481">
        <v>6.6</v>
      </c>
      <c r="S228" s="481">
        <v>1.1000000000000001</v>
      </c>
      <c r="T228" s="480"/>
      <c r="U228" s="483">
        <v>6201824</v>
      </c>
      <c r="V228" s="483">
        <v>22507607</v>
      </c>
      <c r="W228" s="91">
        <v>3410293</v>
      </c>
      <c r="X228" s="91">
        <v>165818</v>
      </c>
      <c r="Y228" s="91">
        <v>20455606</v>
      </c>
      <c r="Z228" s="91">
        <v>2483479</v>
      </c>
    </row>
    <row r="229" spans="1:26" ht="12.75" x14ac:dyDescent="0.2">
      <c r="A229" s="474" t="s">
        <v>686</v>
      </c>
      <c r="B229" s="474" t="s">
        <v>687</v>
      </c>
      <c r="C229" s="475" t="s">
        <v>411</v>
      </c>
      <c r="D229" s="475">
        <v>9062</v>
      </c>
      <c r="E229" s="475">
        <v>90062</v>
      </c>
      <c r="F229" s="474" t="s">
        <v>412</v>
      </c>
      <c r="G229" s="475" t="s">
        <v>413</v>
      </c>
      <c r="H229" s="91">
        <v>114237</v>
      </c>
      <c r="I229" s="479">
        <v>103</v>
      </c>
      <c r="J229" s="478" t="s">
        <v>415</v>
      </c>
      <c r="K229" s="478" t="s">
        <v>416</v>
      </c>
      <c r="L229" s="479">
        <v>28</v>
      </c>
      <c r="M229" s="480"/>
      <c r="N229" s="481">
        <v>1.35</v>
      </c>
      <c r="O229" s="479">
        <v>0.05</v>
      </c>
      <c r="P229" s="481">
        <v>55.72</v>
      </c>
      <c r="Q229" s="479">
        <v>2.2000000000000002</v>
      </c>
      <c r="R229" s="481">
        <v>24.93</v>
      </c>
      <c r="S229" s="481">
        <v>2.23</v>
      </c>
      <c r="T229" s="480"/>
      <c r="U229" s="483">
        <v>234522</v>
      </c>
      <c r="V229" s="483">
        <v>4328341</v>
      </c>
      <c r="W229" s="91">
        <v>173591</v>
      </c>
      <c r="X229" s="91">
        <v>77682</v>
      </c>
      <c r="Y229" s="91">
        <v>1939011</v>
      </c>
      <c r="Z229" s="91">
        <v>1096471</v>
      </c>
    </row>
    <row r="230" spans="1:26" ht="12.75" x14ac:dyDescent="0.2">
      <c r="A230" s="474" t="s">
        <v>686</v>
      </c>
      <c r="B230" s="474" t="s">
        <v>687</v>
      </c>
      <c r="C230" s="475" t="s">
        <v>411</v>
      </c>
      <c r="D230" s="475">
        <v>9062</v>
      </c>
      <c r="E230" s="475">
        <v>90062</v>
      </c>
      <c r="F230" s="474" t="s">
        <v>412</v>
      </c>
      <c r="G230" s="475" t="s">
        <v>413</v>
      </c>
      <c r="H230" s="91">
        <v>114237</v>
      </c>
      <c r="I230" s="479">
        <v>103</v>
      </c>
      <c r="J230" s="478" t="s">
        <v>420</v>
      </c>
      <c r="K230" s="478" t="s">
        <v>416</v>
      </c>
      <c r="L230" s="479">
        <v>21</v>
      </c>
      <c r="M230" s="480"/>
      <c r="N230" s="481">
        <v>0.35</v>
      </c>
      <c r="O230" s="479">
        <v>0.05</v>
      </c>
      <c r="P230" s="481">
        <v>82.94</v>
      </c>
      <c r="Q230" s="479">
        <v>10.7</v>
      </c>
      <c r="R230" s="481">
        <v>7.76</v>
      </c>
      <c r="S230" s="481">
        <v>1.96</v>
      </c>
      <c r="T230" s="480"/>
      <c r="U230" s="483">
        <v>234522</v>
      </c>
      <c r="V230" s="483">
        <v>5201220</v>
      </c>
      <c r="W230" s="91">
        <v>670426</v>
      </c>
      <c r="X230" s="91">
        <v>62707</v>
      </c>
      <c r="Y230" s="91">
        <v>2652876</v>
      </c>
      <c r="Z230" s="91">
        <v>922795</v>
      </c>
    </row>
    <row r="231" spans="1:26" ht="12.75" x14ac:dyDescent="0.2">
      <c r="A231" s="474" t="s">
        <v>686</v>
      </c>
      <c r="B231" s="474" t="s">
        <v>687</v>
      </c>
      <c r="C231" s="475" t="s">
        <v>411</v>
      </c>
      <c r="D231" s="475">
        <v>9062</v>
      </c>
      <c r="E231" s="475">
        <v>90062</v>
      </c>
      <c r="F231" s="474" t="s">
        <v>412</v>
      </c>
      <c r="G231" s="475" t="s">
        <v>413</v>
      </c>
      <c r="H231" s="91">
        <v>114237</v>
      </c>
      <c r="I231" s="479">
        <v>103</v>
      </c>
      <c r="J231" s="478" t="s">
        <v>424</v>
      </c>
      <c r="K231" s="478" t="s">
        <v>419</v>
      </c>
      <c r="L231" s="479">
        <v>7</v>
      </c>
      <c r="M231" s="480"/>
      <c r="N231" s="481">
        <v>12.39</v>
      </c>
      <c r="O231" s="479">
        <v>0.28000000000000003</v>
      </c>
      <c r="P231" s="481">
        <v>160.33000000000001</v>
      </c>
      <c r="Q231" s="479">
        <v>3.6</v>
      </c>
      <c r="R231" s="481">
        <v>44.92</v>
      </c>
      <c r="S231" s="481">
        <v>1.1100000000000001</v>
      </c>
      <c r="T231" s="480"/>
      <c r="U231" s="483">
        <v>919504</v>
      </c>
      <c r="V231" s="483">
        <v>3333490</v>
      </c>
      <c r="W231" s="91">
        <v>74209</v>
      </c>
      <c r="X231" s="91">
        <v>20791</v>
      </c>
      <c r="Y231" s="91">
        <v>2997288</v>
      </c>
      <c r="Z231" s="91">
        <v>663268</v>
      </c>
    </row>
    <row r="232" spans="1:26" ht="12.75" x14ac:dyDescent="0.2">
      <c r="A232" s="474"/>
      <c r="B232" s="474"/>
      <c r="C232" s="475"/>
      <c r="D232" s="475"/>
      <c r="E232" s="475"/>
      <c r="F232" s="474"/>
      <c r="G232" s="475"/>
      <c r="H232" s="91"/>
      <c r="I232" s="479"/>
      <c r="J232" s="478"/>
      <c r="K232" s="478"/>
      <c r="L232" s="479"/>
      <c r="M232" s="480"/>
      <c r="N232" s="481"/>
      <c r="O232" s="479"/>
      <c r="P232" s="481"/>
      <c r="Q232" s="479"/>
      <c r="R232" s="481"/>
      <c r="S232" s="481"/>
      <c r="T232" s="480"/>
      <c r="U232" s="483"/>
      <c r="V232" s="483"/>
      <c r="W232" s="91"/>
      <c r="X232" s="91"/>
      <c r="Y232" s="91"/>
      <c r="Z232" s="91"/>
    </row>
    <row r="233" spans="1:26" ht="12.75" x14ac:dyDescent="0.2">
      <c r="A233" s="474" t="s">
        <v>899</v>
      </c>
      <c r="B233" s="474" t="s">
        <v>894</v>
      </c>
      <c r="C233" s="475" t="s">
        <v>411</v>
      </c>
      <c r="D233" s="475">
        <v>9088</v>
      </c>
      <c r="E233" s="475">
        <v>90088</v>
      </c>
      <c r="F233" s="474" t="s">
        <v>412</v>
      </c>
      <c r="G233" s="475" t="s">
        <v>413</v>
      </c>
      <c r="H233" s="91">
        <v>83913</v>
      </c>
      <c r="I233" s="479">
        <v>43</v>
      </c>
      <c r="J233" s="478" t="s">
        <v>420</v>
      </c>
      <c r="K233" s="478" t="s">
        <v>416</v>
      </c>
      <c r="L233" s="479">
        <v>24</v>
      </c>
      <c r="M233" s="480"/>
      <c r="N233" s="481">
        <v>1.03</v>
      </c>
      <c r="O233" s="479">
        <v>0.14000000000000001</v>
      </c>
      <c r="P233" s="481">
        <v>88.01</v>
      </c>
      <c r="Q233" s="479">
        <v>11.6</v>
      </c>
      <c r="R233" s="481">
        <v>7.57</v>
      </c>
      <c r="S233" s="481">
        <v>0.92</v>
      </c>
      <c r="T233" s="480"/>
      <c r="U233" s="483">
        <v>785047</v>
      </c>
      <c r="V233" s="483">
        <v>5752197</v>
      </c>
      <c r="W233" s="91">
        <v>760243</v>
      </c>
      <c r="X233" s="91">
        <v>65359</v>
      </c>
      <c r="Y233" s="91">
        <v>6278674</v>
      </c>
      <c r="Z233" s="91">
        <v>1060546</v>
      </c>
    </row>
    <row r="234" spans="1:26" ht="12.75" x14ac:dyDescent="0.2">
      <c r="A234" s="474" t="s">
        <v>899</v>
      </c>
      <c r="B234" s="474" t="s">
        <v>894</v>
      </c>
      <c r="C234" s="475" t="s">
        <v>411</v>
      </c>
      <c r="D234" s="475">
        <v>9088</v>
      </c>
      <c r="E234" s="475">
        <v>90088</v>
      </c>
      <c r="F234" s="474" t="s">
        <v>412</v>
      </c>
      <c r="G234" s="475" t="s">
        <v>413</v>
      </c>
      <c r="H234" s="91">
        <v>83913</v>
      </c>
      <c r="I234" s="477">
        <v>43</v>
      </c>
      <c r="J234" s="478" t="s">
        <v>415</v>
      </c>
      <c r="K234" s="478" t="s">
        <v>416</v>
      </c>
      <c r="L234" s="479">
        <v>12</v>
      </c>
      <c r="M234" s="480"/>
      <c r="N234" s="481">
        <v>1.74</v>
      </c>
      <c r="O234" s="479">
        <v>0.08</v>
      </c>
      <c r="P234" s="482">
        <v>87.45</v>
      </c>
      <c r="Q234" s="479">
        <v>3.9</v>
      </c>
      <c r="R234" s="481">
        <v>22.14</v>
      </c>
      <c r="S234" s="481">
        <v>2.61</v>
      </c>
      <c r="T234" s="480"/>
      <c r="U234" s="483">
        <v>203435</v>
      </c>
      <c r="V234" s="483">
        <v>2582021</v>
      </c>
      <c r="W234" s="91">
        <v>116599</v>
      </c>
      <c r="X234" s="91">
        <v>29527</v>
      </c>
      <c r="Y234" s="91">
        <v>987594</v>
      </c>
      <c r="Z234" s="91">
        <v>275302</v>
      </c>
    </row>
    <row r="235" spans="1:26" ht="12.75" x14ac:dyDescent="0.2">
      <c r="A235" s="474" t="s">
        <v>899</v>
      </c>
      <c r="B235" s="474" t="s">
        <v>894</v>
      </c>
      <c r="C235" s="475" t="s">
        <v>411</v>
      </c>
      <c r="D235" s="475">
        <v>9088</v>
      </c>
      <c r="E235" s="475">
        <v>90088</v>
      </c>
      <c r="F235" s="474" t="s">
        <v>412</v>
      </c>
      <c r="G235" s="475" t="s">
        <v>413</v>
      </c>
      <c r="H235" s="91">
        <v>83913</v>
      </c>
      <c r="I235" s="477">
        <v>43</v>
      </c>
      <c r="J235" s="478" t="s">
        <v>424</v>
      </c>
      <c r="K235" s="478" t="s">
        <v>416</v>
      </c>
      <c r="L235" s="479">
        <v>7</v>
      </c>
      <c r="M235" s="480"/>
      <c r="N235" s="481">
        <v>3.46</v>
      </c>
      <c r="O235" s="479">
        <v>0.17</v>
      </c>
      <c r="P235" s="482">
        <v>82.91</v>
      </c>
      <c r="Q235" s="479">
        <v>4.0999999999999996</v>
      </c>
      <c r="R235" s="481">
        <v>20.309999999999999</v>
      </c>
      <c r="S235" s="481">
        <v>0.98</v>
      </c>
      <c r="T235" s="480"/>
      <c r="U235" s="483">
        <v>224618</v>
      </c>
      <c r="V235" s="483">
        <v>1318245</v>
      </c>
      <c r="W235" s="91">
        <v>64905</v>
      </c>
      <c r="X235" s="91">
        <v>15900</v>
      </c>
      <c r="Y235" s="91">
        <v>1348077</v>
      </c>
      <c r="Z235" s="91">
        <v>421286</v>
      </c>
    </row>
    <row r="236" spans="1:26" ht="12.75" x14ac:dyDescent="0.2">
      <c r="A236" s="474"/>
      <c r="B236" s="474"/>
      <c r="C236" s="475"/>
      <c r="D236" s="475"/>
      <c r="E236" s="475"/>
      <c r="F236" s="474"/>
      <c r="G236" s="475"/>
      <c r="H236" s="479"/>
      <c r="I236" s="479"/>
      <c r="J236" s="478"/>
      <c r="K236" s="478"/>
      <c r="L236" s="479"/>
      <c r="M236" s="480"/>
      <c r="N236" s="481"/>
      <c r="O236" s="479"/>
      <c r="P236" s="481"/>
      <c r="Q236" s="479"/>
      <c r="R236" s="481"/>
      <c r="S236" s="480"/>
      <c r="T236" s="480"/>
      <c r="U236" s="483"/>
      <c r="V236" s="483"/>
      <c r="W236" s="91"/>
      <c r="X236" s="91"/>
      <c r="Y236" s="479"/>
      <c r="Z236" s="91"/>
    </row>
    <row r="237" spans="1:26" ht="12.75" x14ac:dyDescent="0.2">
      <c r="A237" s="474" t="s">
        <v>1236</v>
      </c>
      <c r="B237" s="474" t="s">
        <v>1073</v>
      </c>
      <c r="C237" s="475" t="s">
        <v>411</v>
      </c>
      <c r="D237" s="475" t="s">
        <v>1074</v>
      </c>
      <c r="E237" s="475" t="s">
        <v>1075</v>
      </c>
      <c r="F237" s="474" t="s">
        <v>427</v>
      </c>
      <c r="G237" s="475" t="s">
        <v>864</v>
      </c>
      <c r="H237" s="479">
        <v>0</v>
      </c>
      <c r="I237" s="479">
        <v>2</v>
      </c>
      <c r="J237" s="478" t="s">
        <v>420</v>
      </c>
      <c r="K237" s="478" t="s">
        <v>416</v>
      </c>
      <c r="L237" s="479">
        <v>2</v>
      </c>
      <c r="M237" s="480"/>
      <c r="N237" s="481">
        <v>1.06</v>
      </c>
      <c r="O237" s="479">
        <v>0.1</v>
      </c>
      <c r="P237" s="481">
        <v>93.62</v>
      </c>
      <c r="Q237" s="479">
        <v>8.5</v>
      </c>
      <c r="R237" s="481">
        <v>11.03</v>
      </c>
      <c r="S237" s="480"/>
      <c r="T237" s="480"/>
      <c r="U237" s="483">
        <v>29470</v>
      </c>
      <c r="V237" s="483">
        <v>305955</v>
      </c>
      <c r="W237" s="91">
        <v>27748</v>
      </c>
      <c r="X237" s="91">
        <v>3268</v>
      </c>
      <c r="Y237" s="479">
        <v>0</v>
      </c>
      <c r="Z237" s="91">
        <v>46443</v>
      </c>
    </row>
    <row r="238" spans="1:26" ht="12.75" x14ac:dyDescent="0.2">
      <c r="A238" s="474"/>
      <c r="B238" s="474"/>
      <c r="C238" s="475"/>
      <c r="D238" s="475"/>
      <c r="E238" s="475"/>
      <c r="F238" s="474"/>
      <c r="G238" s="475"/>
      <c r="H238" s="479"/>
      <c r="I238" s="479"/>
      <c r="J238" s="478"/>
      <c r="K238" s="478"/>
      <c r="L238" s="479"/>
      <c r="M238" s="480"/>
      <c r="N238" s="481"/>
      <c r="O238" s="479"/>
      <c r="P238" s="481"/>
      <c r="Q238" s="479"/>
      <c r="R238" s="481"/>
      <c r="S238" s="480"/>
      <c r="T238" s="480"/>
      <c r="U238" s="483"/>
      <c r="V238" s="483"/>
      <c r="W238" s="91"/>
      <c r="X238" s="91"/>
      <c r="Y238" s="479"/>
      <c r="Z238" s="91"/>
    </row>
    <row r="239" spans="1:26" ht="12.75" x14ac:dyDescent="0.2">
      <c r="A239" s="474" t="s">
        <v>1076</v>
      </c>
      <c r="B239" s="474" t="s">
        <v>1077</v>
      </c>
      <c r="C239" s="475" t="s">
        <v>411</v>
      </c>
      <c r="D239" s="475" t="s">
        <v>1078</v>
      </c>
      <c r="E239" s="475" t="s">
        <v>1079</v>
      </c>
      <c r="F239" s="474" t="s">
        <v>427</v>
      </c>
      <c r="G239" s="475" t="s">
        <v>864</v>
      </c>
      <c r="H239" s="479">
        <v>0</v>
      </c>
      <c r="I239" s="479">
        <v>10</v>
      </c>
      <c r="J239" s="478" t="s">
        <v>420</v>
      </c>
      <c r="K239" s="478" t="s">
        <v>419</v>
      </c>
      <c r="L239" s="479">
        <v>10</v>
      </c>
      <c r="M239" s="480"/>
      <c r="N239" s="481">
        <v>1.81</v>
      </c>
      <c r="O239" s="479">
        <v>0.09</v>
      </c>
      <c r="P239" s="481">
        <v>111.48</v>
      </c>
      <c r="Q239" s="479">
        <v>5.8</v>
      </c>
      <c r="R239" s="481">
        <v>19.16</v>
      </c>
      <c r="S239" s="480"/>
      <c r="T239" s="480"/>
      <c r="U239" s="483">
        <v>340043</v>
      </c>
      <c r="V239" s="483">
        <v>3599799</v>
      </c>
      <c r="W239" s="91">
        <v>187891</v>
      </c>
      <c r="X239" s="91">
        <v>32291</v>
      </c>
      <c r="Y239" s="479">
        <v>0</v>
      </c>
      <c r="Z239" s="91">
        <v>496942</v>
      </c>
    </row>
    <row r="240" spans="1:26" ht="12.75" x14ac:dyDescent="0.2">
      <c r="A240" s="474"/>
      <c r="B240" s="474"/>
      <c r="C240" s="475"/>
      <c r="D240" s="475"/>
      <c r="E240" s="475"/>
      <c r="F240" s="474"/>
      <c r="G240" s="475"/>
      <c r="H240" s="479"/>
      <c r="I240" s="479"/>
      <c r="J240" s="478"/>
      <c r="K240" s="478"/>
      <c r="L240" s="479"/>
      <c r="M240" s="480"/>
      <c r="N240" s="481"/>
      <c r="O240" s="479"/>
      <c r="P240" s="481"/>
      <c r="Q240" s="479"/>
      <c r="R240" s="481"/>
      <c r="S240" s="480"/>
      <c r="T240" s="480"/>
      <c r="U240" s="483"/>
      <c r="V240" s="483"/>
      <c r="W240" s="91"/>
      <c r="X240" s="91"/>
      <c r="Y240" s="479"/>
      <c r="Z240" s="91"/>
    </row>
    <row r="241" spans="1:26" ht="12.75" x14ac:dyDescent="0.2">
      <c r="A241" s="474" t="s">
        <v>1080</v>
      </c>
      <c r="B241" s="474" t="s">
        <v>1081</v>
      </c>
      <c r="C241" s="475" t="s">
        <v>411</v>
      </c>
      <c r="D241" s="475" t="s">
        <v>1082</v>
      </c>
      <c r="E241" s="475">
        <v>99364</v>
      </c>
      <c r="F241" s="474" t="s">
        <v>892</v>
      </c>
      <c r="G241" s="475" t="s">
        <v>428</v>
      </c>
      <c r="H241" s="479">
        <v>0</v>
      </c>
      <c r="I241" s="479">
        <v>3</v>
      </c>
      <c r="J241" s="478" t="s">
        <v>415</v>
      </c>
      <c r="K241" s="478" t="s">
        <v>419</v>
      </c>
      <c r="L241" s="479">
        <v>3</v>
      </c>
      <c r="M241" s="480"/>
      <c r="N241" s="481">
        <v>0</v>
      </c>
      <c r="O241" s="479">
        <v>0</v>
      </c>
      <c r="P241" s="481">
        <v>54.67</v>
      </c>
      <c r="Q241" s="479">
        <v>1.3</v>
      </c>
      <c r="R241" s="481">
        <v>43.4</v>
      </c>
      <c r="S241" s="480"/>
      <c r="T241" s="480"/>
      <c r="U241" s="483">
        <v>0</v>
      </c>
      <c r="V241" s="483">
        <v>175326</v>
      </c>
      <c r="W241" s="91">
        <v>4040</v>
      </c>
      <c r="X241" s="91">
        <v>3207</v>
      </c>
      <c r="Y241" s="479">
        <v>0</v>
      </c>
      <c r="Z241" s="91">
        <v>65226</v>
      </c>
    </row>
    <row r="242" spans="1:26" ht="12.75" x14ac:dyDescent="0.2">
      <c r="A242" s="474"/>
      <c r="B242" s="474"/>
      <c r="C242" s="475"/>
      <c r="D242" s="475"/>
      <c r="E242" s="475"/>
      <c r="F242" s="474"/>
      <c r="G242" s="475"/>
      <c r="H242" s="91"/>
      <c r="I242" s="479"/>
      <c r="J242" s="478"/>
      <c r="K242" s="478"/>
      <c r="L242" s="479"/>
      <c r="M242" s="480"/>
      <c r="N242" s="481"/>
      <c r="O242" s="479"/>
      <c r="P242" s="481"/>
      <c r="Q242" s="479"/>
      <c r="R242" s="481"/>
      <c r="S242" s="481"/>
      <c r="T242" s="480"/>
      <c r="U242" s="483"/>
      <c r="V242" s="483"/>
      <c r="W242" s="91"/>
      <c r="X242" s="91"/>
      <c r="Y242" s="91"/>
      <c r="Z242" s="91"/>
    </row>
    <row r="243" spans="1:26" ht="12.75" x14ac:dyDescent="0.2">
      <c r="A243" s="474" t="s">
        <v>355</v>
      </c>
      <c r="B243" s="474" t="s">
        <v>356</v>
      </c>
      <c r="C243" s="475" t="s">
        <v>411</v>
      </c>
      <c r="D243" s="475">
        <v>9022</v>
      </c>
      <c r="E243" s="475">
        <v>90022</v>
      </c>
      <c r="F243" s="474" t="s">
        <v>427</v>
      </c>
      <c r="G243" s="475" t="s">
        <v>413</v>
      </c>
      <c r="H243" s="91">
        <v>12150996</v>
      </c>
      <c r="I243" s="479">
        <v>26</v>
      </c>
      <c r="J243" s="478" t="s">
        <v>420</v>
      </c>
      <c r="K243" s="478" t="s">
        <v>419</v>
      </c>
      <c r="L243" s="479">
        <v>19</v>
      </c>
      <c r="M243" s="480"/>
      <c r="N243" s="481">
        <v>0.86</v>
      </c>
      <c r="O243" s="479">
        <v>0.13</v>
      </c>
      <c r="P243" s="481">
        <v>133.63999999999999</v>
      </c>
      <c r="Q243" s="479">
        <v>20.2</v>
      </c>
      <c r="R243" s="481">
        <v>6.61</v>
      </c>
      <c r="S243" s="481">
        <v>1.98</v>
      </c>
      <c r="T243" s="480"/>
      <c r="U243" s="483">
        <v>1309730</v>
      </c>
      <c r="V243" s="483">
        <v>10106309</v>
      </c>
      <c r="W243" s="91">
        <v>1528931</v>
      </c>
      <c r="X243" s="91">
        <v>75625</v>
      </c>
      <c r="Y243" s="91">
        <v>5113773</v>
      </c>
      <c r="Z243" s="91">
        <v>884363</v>
      </c>
    </row>
    <row r="244" spans="1:26" ht="12.75" x14ac:dyDescent="0.2">
      <c r="A244" s="474" t="s">
        <v>355</v>
      </c>
      <c r="B244" s="474" t="s">
        <v>356</v>
      </c>
      <c r="C244" s="475" t="s">
        <v>411</v>
      </c>
      <c r="D244" s="475">
        <v>9022</v>
      </c>
      <c r="E244" s="475">
        <v>90022</v>
      </c>
      <c r="F244" s="474" t="s">
        <v>427</v>
      </c>
      <c r="G244" s="475" t="s">
        <v>413</v>
      </c>
      <c r="H244" s="91">
        <v>12150996</v>
      </c>
      <c r="I244" s="479">
        <v>26</v>
      </c>
      <c r="J244" s="478" t="s">
        <v>415</v>
      </c>
      <c r="K244" s="478" t="s">
        <v>416</v>
      </c>
      <c r="L244" s="479">
        <v>5</v>
      </c>
      <c r="M244" s="480"/>
      <c r="N244" s="481">
        <v>0.78</v>
      </c>
      <c r="O244" s="479">
        <v>0.04</v>
      </c>
      <c r="P244" s="481">
        <v>70.510000000000005</v>
      </c>
      <c r="Q244" s="479">
        <v>3.4</v>
      </c>
      <c r="R244" s="481">
        <v>20.87</v>
      </c>
      <c r="S244" s="481">
        <v>6.15</v>
      </c>
      <c r="T244" s="480"/>
      <c r="U244" s="483">
        <v>17140</v>
      </c>
      <c r="V244" s="483">
        <v>457307</v>
      </c>
      <c r="W244" s="91">
        <v>21908</v>
      </c>
      <c r="X244" s="91">
        <v>6486</v>
      </c>
      <c r="Y244" s="91">
        <v>74412</v>
      </c>
      <c r="Z244" s="91">
        <v>48069</v>
      </c>
    </row>
    <row r="245" spans="1:26" ht="12.75" x14ac:dyDescent="0.2">
      <c r="A245" s="474" t="s">
        <v>355</v>
      </c>
      <c r="B245" s="474" t="s">
        <v>356</v>
      </c>
      <c r="C245" s="475" t="s">
        <v>411</v>
      </c>
      <c r="D245" s="475">
        <v>9022</v>
      </c>
      <c r="E245" s="475">
        <v>90022</v>
      </c>
      <c r="F245" s="474" t="s">
        <v>427</v>
      </c>
      <c r="G245" s="475" t="s">
        <v>413</v>
      </c>
      <c r="H245" s="91">
        <v>12150996</v>
      </c>
      <c r="I245" s="477">
        <v>26</v>
      </c>
      <c r="J245" s="478" t="s">
        <v>417</v>
      </c>
      <c r="K245" s="478" t="s">
        <v>416</v>
      </c>
      <c r="L245" s="479">
        <v>2</v>
      </c>
      <c r="M245" s="480"/>
      <c r="N245" s="481">
        <v>1.42</v>
      </c>
      <c r="O245" s="479">
        <v>0.05</v>
      </c>
      <c r="P245" s="482">
        <v>143.35</v>
      </c>
      <c r="Q245" s="479">
        <v>4.8</v>
      </c>
      <c r="R245" s="481">
        <v>29.86</v>
      </c>
      <c r="S245" s="481">
        <v>8.32</v>
      </c>
      <c r="T245" s="480"/>
      <c r="U245" s="483">
        <v>2582</v>
      </c>
      <c r="V245" s="483">
        <v>54188</v>
      </c>
      <c r="W245" s="91">
        <v>1815</v>
      </c>
      <c r="X245" s="479">
        <v>378</v>
      </c>
      <c r="Y245" s="91">
        <v>6516</v>
      </c>
      <c r="Z245" s="91">
        <v>5579</v>
      </c>
    </row>
    <row r="246" spans="1:26" ht="12.75" x14ac:dyDescent="0.2">
      <c r="A246" s="474"/>
      <c r="B246" s="474"/>
      <c r="C246" s="475"/>
      <c r="D246" s="475"/>
      <c r="E246" s="475"/>
      <c r="F246" s="474"/>
      <c r="G246" s="475"/>
      <c r="H246" s="91"/>
      <c r="I246" s="479"/>
      <c r="J246" s="478"/>
      <c r="K246" s="478"/>
      <c r="L246" s="479"/>
      <c r="M246" s="480"/>
      <c r="N246" s="481"/>
      <c r="O246" s="479"/>
      <c r="P246" s="481"/>
      <c r="Q246" s="479"/>
      <c r="R246" s="481"/>
      <c r="S246" s="481"/>
      <c r="T246" s="480"/>
      <c r="U246" s="483"/>
      <c r="V246" s="483"/>
      <c r="W246" s="91"/>
      <c r="X246" s="91"/>
      <c r="Y246" s="91"/>
      <c r="Z246" s="91"/>
    </row>
    <row r="247" spans="1:26" ht="12.75" x14ac:dyDescent="0.2">
      <c r="A247" s="474" t="s">
        <v>316</v>
      </c>
      <c r="B247" s="474" t="s">
        <v>95</v>
      </c>
      <c r="C247" s="475" t="s">
        <v>411</v>
      </c>
      <c r="D247" s="475">
        <v>9014</v>
      </c>
      <c r="E247" s="475">
        <v>90014</v>
      </c>
      <c r="F247" s="474" t="s">
        <v>412</v>
      </c>
      <c r="G247" s="475" t="s">
        <v>413</v>
      </c>
      <c r="H247" s="91">
        <v>3281212</v>
      </c>
      <c r="I247" s="479">
        <v>667</v>
      </c>
      <c r="J247" s="478" t="s">
        <v>420</v>
      </c>
      <c r="K247" s="478" t="s">
        <v>419</v>
      </c>
      <c r="L247" s="479">
        <v>362</v>
      </c>
      <c r="M247" s="480"/>
      <c r="N247" s="481">
        <v>1.1299999999999999</v>
      </c>
      <c r="O247" s="479">
        <v>0.2</v>
      </c>
      <c r="P247" s="481">
        <v>183.93</v>
      </c>
      <c r="Q247" s="479">
        <v>33.1</v>
      </c>
      <c r="R247" s="481">
        <v>5.55</v>
      </c>
      <c r="S247" s="481">
        <v>1.65</v>
      </c>
      <c r="T247" s="480"/>
      <c r="U247" s="483">
        <v>59233610</v>
      </c>
      <c r="V247" s="483">
        <v>292073140</v>
      </c>
      <c r="W247" s="91">
        <v>52593819</v>
      </c>
      <c r="X247" s="91">
        <v>1587939</v>
      </c>
      <c r="Y247" s="91">
        <v>177116978</v>
      </c>
      <c r="Z247" s="91">
        <v>16880097</v>
      </c>
    </row>
    <row r="248" spans="1:26" ht="12.75" x14ac:dyDescent="0.2">
      <c r="A248" s="474" t="s">
        <v>316</v>
      </c>
      <c r="B248" s="474" t="s">
        <v>95</v>
      </c>
      <c r="C248" s="475" t="s">
        <v>411</v>
      </c>
      <c r="D248" s="475">
        <v>9014</v>
      </c>
      <c r="E248" s="475">
        <v>90014</v>
      </c>
      <c r="F248" s="474" t="s">
        <v>412</v>
      </c>
      <c r="G248" s="475" t="s">
        <v>413</v>
      </c>
      <c r="H248" s="91">
        <v>3281212</v>
      </c>
      <c r="I248" s="479">
        <v>667</v>
      </c>
      <c r="J248" s="478" t="s">
        <v>415</v>
      </c>
      <c r="K248" s="478" t="s">
        <v>416</v>
      </c>
      <c r="L248" s="479">
        <v>187</v>
      </c>
      <c r="M248" s="480"/>
      <c r="N248" s="481">
        <v>3.81</v>
      </c>
      <c r="O248" s="479">
        <v>7.0000000000000007E-2</v>
      </c>
      <c r="P248" s="481">
        <v>94.86</v>
      </c>
      <c r="Q248" s="479">
        <v>1.8</v>
      </c>
      <c r="R248" s="481">
        <v>53.91</v>
      </c>
      <c r="S248" s="481">
        <v>5.25</v>
      </c>
      <c r="T248" s="480"/>
      <c r="U248" s="483">
        <v>2773174</v>
      </c>
      <c r="V248" s="483">
        <v>39229496</v>
      </c>
      <c r="W248" s="91">
        <v>727651</v>
      </c>
      <c r="X248" s="91">
        <v>413534</v>
      </c>
      <c r="Y248" s="91">
        <v>7466834</v>
      </c>
      <c r="Z248" s="91">
        <v>6524042</v>
      </c>
    </row>
    <row r="249" spans="1:26" ht="12.75" x14ac:dyDescent="0.2">
      <c r="A249" s="474" t="s">
        <v>316</v>
      </c>
      <c r="B249" s="474" t="s">
        <v>95</v>
      </c>
      <c r="C249" s="475" t="s">
        <v>411</v>
      </c>
      <c r="D249" s="475">
        <v>9014</v>
      </c>
      <c r="E249" s="475">
        <v>90014</v>
      </c>
      <c r="F249" s="474" t="s">
        <v>412</v>
      </c>
      <c r="G249" s="475" t="s">
        <v>413</v>
      </c>
      <c r="H249" s="91">
        <v>3281212</v>
      </c>
      <c r="I249" s="479">
        <v>667</v>
      </c>
      <c r="J249" s="478" t="s">
        <v>424</v>
      </c>
      <c r="K249" s="478" t="s">
        <v>419</v>
      </c>
      <c r="L249" s="479">
        <v>104</v>
      </c>
      <c r="M249" s="480"/>
      <c r="N249" s="481">
        <v>3.09</v>
      </c>
      <c r="O249" s="479">
        <v>0.3</v>
      </c>
      <c r="P249" s="481">
        <v>278.33</v>
      </c>
      <c r="Q249" s="479">
        <v>27.3</v>
      </c>
      <c r="R249" s="481">
        <v>10.18</v>
      </c>
      <c r="S249" s="481">
        <v>0.72</v>
      </c>
      <c r="T249" s="480"/>
      <c r="U249" s="483">
        <v>7401181</v>
      </c>
      <c r="V249" s="483">
        <v>24365827</v>
      </c>
      <c r="W249" s="91">
        <v>2393313</v>
      </c>
      <c r="X249" s="91">
        <v>87542</v>
      </c>
      <c r="Y249" s="91">
        <v>33838700</v>
      </c>
      <c r="Z249" s="91">
        <v>1529419</v>
      </c>
    </row>
    <row r="250" spans="1:26" ht="12.75" x14ac:dyDescent="0.2">
      <c r="A250" s="474" t="s">
        <v>316</v>
      </c>
      <c r="B250" s="474" t="s">
        <v>95</v>
      </c>
      <c r="C250" s="475" t="s">
        <v>411</v>
      </c>
      <c r="D250" s="475">
        <v>9014</v>
      </c>
      <c r="E250" s="475">
        <v>90014</v>
      </c>
      <c r="F250" s="474" t="s">
        <v>412</v>
      </c>
      <c r="G250" s="475" t="s">
        <v>413</v>
      </c>
      <c r="H250" s="91">
        <v>3281212</v>
      </c>
      <c r="I250" s="477">
        <v>667</v>
      </c>
      <c r="J250" s="478" t="s">
        <v>420</v>
      </c>
      <c r="K250" s="478" t="s">
        <v>416</v>
      </c>
      <c r="L250" s="479">
        <v>14</v>
      </c>
      <c r="M250" s="480"/>
      <c r="N250" s="481">
        <v>1.77</v>
      </c>
      <c r="O250" s="479">
        <v>0.18</v>
      </c>
      <c r="P250" s="482">
        <v>123.72</v>
      </c>
      <c r="Q250" s="479">
        <v>12.5</v>
      </c>
      <c r="R250" s="481">
        <v>9.93</v>
      </c>
      <c r="S250" s="481">
        <v>0.75</v>
      </c>
      <c r="T250" s="480"/>
      <c r="U250" s="483">
        <v>540099</v>
      </c>
      <c r="V250" s="483">
        <v>3036453</v>
      </c>
      <c r="W250" s="91">
        <v>305877</v>
      </c>
      <c r="X250" s="91">
        <v>24542</v>
      </c>
      <c r="Y250" s="91">
        <v>4025341</v>
      </c>
      <c r="Z250" s="91">
        <v>425628</v>
      </c>
    </row>
    <row r="251" spans="1:26" ht="12.75" x14ac:dyDescent="0.2">
      <c r="A251" s="474" t="s">
        <v>93</v>
      </c>
      <c r="B251" s="474" t="s">
        <v>95</v>
      </c>
      <c r="C251" s="475" t="s">
        <v>411</v>
      </c>
      <c r="D251" s="475">
        <v>9003</v>
      </c>
      <c r="E251" s="475">
        <v>90003</v>
      </c>
      <c r="F251" s="474" t="s">
        <v>412</v>
      </c>
      <c r="G251" s="475" t="s">
        <v>413</v>
      </c>
      <c r="H251" s="91">
        <v>3281212</v>
      </c>
      <c r="I251" s="486">
        <v>538</v>
      </c>
      <c r="J251" s="478" t="s">
        <v>452</v>
      </c>
      <c r="K251" s="478" t="s">
        <v>419</v>
      </c>
      <c r="L251" s="479">
        <v>534</v>
      </c>
      <c r="M251" s="480"/>
      <c r="N251" s="481">
        <v>3.41</v>
      </c>
      <c r="O251" s="479">
        <v>0.8</v>
      </c>
      <c r="P251" s="482">
        <v>302</v>
      </c>
      <c r="Q251" s="479">
        <v>70.7</v>
      </c>
      <c r="R251" s="481">
        <v>4.2699999999999996</v>
      </c>
      <c r="S251" s="481">
        <v>0.32</v>
      </c>
      <c r="T251" s="480"/>
      <c r="U251" s="483">
        <v>459041781</v>
      </c>
      <c r="V251" s="483">
        <v>575457469</v>
      </c>
      <c r="W251" s="91">
        <v>134660058</v>
      </c>
      <c r="X251" s="91">
        <v>1905466</v>
      </c>
      <c r="Y251" s="91">
        <v>1791366239</v>
      </c>
      <c r="Z251" s="91">
        <v>67269149</v>
      </c>
    </row>
    <row r="252" spans="1:26" ht="12.75" x14ac:dyDescent="0.2">
      <c r="A252" s="474" t="s">
        <v>93</v>
      </c>
      <c r="B252" s="474" t="s">
        <v>95</v>
      </c>
      <c r="C252" s="475" t="s">
        <v>411</v>
      </c>
      <c r="D252" s="475">
        <v>9003</v>
      </c>
      <c r="E252" s="475">
        <v>90003</v>
      </c>
      <c r="F252" s="474" t="s">
        <v>412</v>
      </c>
      <c r="G252" s="475" t="s">
        <v>413</v>
      </c>
      <c r="H252" s="91">
        <v>3281212</v>
      </c>
      <c r="I252" s="91">
        <v>538</v>
      </c>
      <c r="J252" s="478" t="s">
        <v>453</v>
      </c>
      <c r="K252" s="478" t="s">
        <v>416</v>
      </c>
      <c r="L252" s="479">
        <v>4</v>
      </c>
      <c r="M252" s="480"/>
      <c r="N252" s="481">
        <v>6.43</v>
      </c>
      <c r="O252" s="479">
        <v>0.86</v>
      </c>
      <c r="P252" s="481">
        <v>333.92</v>
      </c>
      <c r="Q252" s="479">
        <v>44.7</v>
      </c>
      <c r="R252" s="481">
        <v>7.46</v>
      </c>
      <c r="S252" s="481">
        <v>2.33</v>
      </c>
      <c r="T252" s="480"/>
      <c r="U252" s="483">
        <v>3732554</v>
      </c>
      <c r="V252" s="483">
        <v>4333277</v>
      </c>
      <c r="W252" s="91">
        <v>580501</v>
      </c>
      <c r="X252" s="91">
        <v>12977</v>
      </c>
      <c r="Y252" s="91">
        <v>1857603</v>
      </c>
      <c r="Z252" s="91">
        <v>258192</v>
      </c>
    </row>
    <row r="253" spans="1:26" ht="12.75" x14ac:dyDescent="0.2">
      <c r="A253" s="474"/>
      <c r="B253" s="474"/>
      <c r="C253" s="475"/>
      <c r="D253" s="475"/>
      <c r="E253" s="475"/>
      <c r="F253" s="474"/>
      <c r="G253" s="475"/>
      <c r="H253" s="91"/>
      <c r="I253" s="477"/>
      <c r="J253" s="478"/>
      <c r="K253" s="478"/>
      <c r="L253" s="479"/>
      <c r="M253" s="480"/>
      <c r="N253" s="481"/>
      <c r="O253" s="479"/>
      <c r="P253" s="482"/>
      <c r="Q253" s="479"/>
      <c r="R253" s="481"/>
      <c r="S253" s="481"/>
      <c r="T253" s="480"/>
      <c r="U253" s="483"/>
      <c r="V253" s="483"/>
      <c r="W253" s="91"/>
      <c r="X253" s="91"/>
      <c r="Y253" s="91"/>
      <c r="Z253" s="91"/>
    </row>
    <row r="254" spans="1:26" ht="12.75" x14ac:dyDescent="0.2">
      <c r="A254" s="474" t="s">
        <v>433</v>
      </c>
      <c r="B254" s="474" t="s">
        <v>434</v>
      </c>
      <c r="C254" s="475" t="s">
        <v>411</v>
      </c>
      <c r="D254" s="475">
        <v>9030</v>
      </c>
      <c r="E254" s="475">
        <v>90030</v>
      </c>
      <c r="F254" s="474" t="s">
        <v>412</v>
      </c>
      <c r="G254" s="475" t="s">
        <v>413</v>
      </c>
      <c r="H254" s="91">
        <v>2956746</v>
      </c>
      <c r="I254" s="477">
        <v>230</v>
      </c>
      <c r="J254" s="478" t="s">
        <v>420</v>
      </c>
      <c r="K254" s="478" t="s">
        <v>416</v>
      </c>
      <c r="L254" s="479">
        <v>137</v>
      </c>
      <c r="M254" s="480"/>
      <c r="N254" s="481">
        <v>1.03</v>
      </c>
      <c r="O254" s="479">
        <v>0.2</v>
      </c>
      <c r="P254" s="482">
        <v>91.61</v>
      </c>
      <c r="Q254" s="479">
        <v>17.3</v>
      </c>
      <c r="R254" s="481">
        <v>5.3</v>
      </c>
      <c r="S254" s="481">
        <v>1.1000000000000001</v>
      </c>
      <c r="T254" s="480"/>
      <c r="U254" s="483">
        <v>8307371</v>
      </c>
      <c r="V254" s="483">
        <v>42580865</v>
      </c>
      <c r="W254" s="91">
        <v>8030008</v>
      </c>
      <c r="X254" s="91">
        <v>464822</v>
      </c>
      <c r="Y254" s="91">
        <v>38759521</v>
      </c>
      <c r="Z254" s="91">
        <v>5677315</v>
      </c>
    </row>
    <row r="255" spans="1:26" ht="12.75" x14ac:dyDescent="0.2">
      <c r="A255" s="474" t="s">
        <v>433</v>
      </c>
      <c r="B255" s="474" t="s">
        <v>434</v>
      </c>
      <c r="C255" s="475" t="s">
        <v>411</v>
      </c>
      <c r="D255" s="475">
        <v>9030</v>
      </c>
      <c r="E255" s="475">
        <v>90030</v>
      </c>
      <c r="F255" s="474" t="s">
        <v>412</v>
      </c>
      <c r="G255" s="475" t="s">
        <v>413</v>
      </c>
      <c r="H255" s="91">
        <v>2956746</v>
      </c>
      <c r="I255" s="477">
        <v>230</v>
      </c>
      <c r="J255" s="478" t="s">
        <v>415</v>
      </c>
      <c r="K255" s="478" t="s">
        <v>416</v>
      </c>
      <c r="L255" s="479">
        <v>61</v>
      </c>
      <c r="M255" s="480"/>
      <c r="N255" s="481">
        <v>3.66</v>
      </c>
      <c r="O255" s="479">
        <v>0.09</v>
      </c>
      <c r="P255" s="482">
        <v>66.33</v>
      </c>
      <c r="Q255" s="479">
        <v>1.7</v>
      </c>
      <c r="R255" s="481">
        <v>39.590000000000003</v>
      </c>
      <c r="S255" s="481">
        <v>3.25</v>
      </c>
      <c r="T255" s="480"/>
      <c r="U255" s="483">
        <v>727977</v>
      </c>
      <c r="V255" s="483">
        <v>7879557</v>
      </c>
      <c r="W255" s="91">
        <v>199012</v>
      </c>
      <c r="X255" s="91">
        <v>118790</v>
      </c>
      <c r="Y255" s="91">
        <v>2426256</v>
      </c>
      <c r="Z255" s="91">
        <v>2045439</v>
      </c>
    </row>
    <row r="256" spans="1:26" ht="12.75" x14ac:dyDescent="0.2">
      <c r="A256" s="474" t="s">
        <v>433</v>
      </c>
      <c r="B256" s="474" t="s">
        <v>434</v>
      </c>
      <c r="C256" s="475" t="s">
        <v>411</v>
      </c>
      <c r="D256" s="475">
        <v>9030</v>
      </c>
      <c r="E256" s="475">
        <v>90030</v>
      </c>
      <c r="F256" s="474" t="s">
        <v>412</v>
      </c>
      <c r="G256" s="475" t="s">
        <v>413</v>
      </c>
      <c r="H256" s="91">
        <v>2956746</v>
      </c>
      <c r="I256" s="477">
        <v>230</v>
      </c>
      <c r="J256" s="478" t="s">
        <v>435</v>
      </c>
      <c r="K256" s="478" t="s">
        <v>416</v>
      </c>
      <c r="L256" s="479">
        <v>24</v>
      </c>
      <c r="M256" s="480"/>
      <c r="N256" s="481">
        <v>4.51</v>
      </c>
      <c r="O256" s="479">
        <v>0.37</v>
      </c>
      <c r="P256" s="482">
        <v>561.46</v>
      </c>
      <c r="Q256" s="479">
        <v>46.7</v>
      </c>
      <c r="R256" s="481">
        <v>12.03</v>
      </c>
      <c r="S256" s="481">
        <v>0.43</v>
      </c>
      <c r="T256" s="480"/>
      <c r="U256" s="483">
        <v>7400569</v>
      </c>
      <c r="V256" s="483">
        <v>19741329</v>
      </c>
      <c r="W256" s="91">
        <v>1641525</v>
      </c>
      <c r="X256" s="91">
        <v>35161</v>
      </c>
      <c r="Y256" s="91">
        <v>45885614</v>
      </c>
      <c r="Z256" s="91">
        <v>1391367</v>
      </c>
    </row>
    <row r="257" spans="1:26" ht="12.75" x14ac:dyDescent="0.2">
      <c r="A257" s="474" t="s">
        <v>433</v>
      </c>
      <c r="B257" s="474" t="s">
        <v>434</v>
      </c>
      <c r="C257" s="475" t="s">
        <v>411</v>
      </c>
      <c r="D257" s="475">
        <v>9030</v>
      </c>
      <c r="E257" s="475">
        <v>90030</v>
      </c>
      <c r="F257" s="474" t="s">
        <v>412</v>
      </c>
      <c r="G257" s="475" t="s">
        <v>413</v>
      </c>
      <c r="H257" s="91">
        <v>2956746</v>
      </c>
      <c r="I257" s="477">
        <v>230</v>
      </c>
      <c r="J257" s="478" t="s">
        <v>439</v>
      </c>
      <c r="K257" s="478" t="s">
        <v>416</v>
      </c>
      <c r="L257" s="479">
        <v>8</v>
      </c>
      <c r="M257" s="480"/>
      <c r="N257" s="481">
        <v>1.08</v>
      </c>
      <c r="O257" s="479">
        <v>0.19</v>
      </c>
      <c r="P257" s="482">
        <v>516.55999999999995</v>
      </c>
      <c r="Q257" s="479">
        <v>88.6</v>
      </c>
      <c r="R257" s="481">
        <v>5.83</v>
      </c>
      <c r="S257" s="481">
        <v>0.66</v>
      </c>
      <c r="T257" s="480"/>
      <c r="U257" s="483">
        <v>3002250</v>
      </c>
      <c r="V257" s="483">
        <v>16147814</v>
      </c>
      <c r="W257" s="91">
        <v>2769686</v>
      </c>
      <c r="X257" s="91">
        <v>31260</v>
      </c>
      <c r="Y257" s="91">
        <v>24354812</v>
      </c>
      <c r="Z257" s="91">
        <v>687068</v>
      </c>
    </row>
    <row r="258" spans="1:26" ht="12.75" x14ac:dyDescent="0.2">
      <c r="A258" s="474"/>
      <c r="B258" s="474"/>
      <c r="C258" s="475"/>
      <c r="D258" s="475"/>
      <c r="E258" s="475"/>
      <c r="F258" s="474"/>
      <c r="G258" s="475"/>
      <c r="H258" s="479"/>
      <c r="I258" s="477"/>
      <c r="J258" s="478"/>
      <c r="K258" s="478"/>
      <c r="L258" s="479"/>
      <c r="M258" s="480"/>
      <c r="N258" s="481"/>
      <c r="O258" s="479"/>
      <c r="P258" s="482"/>
      <c r="Q258" s="479"/>
      <c r="R258" s="481"/>
      <c r="S258" s="480"/>
      <c r="T258" s="480"/>
      <c r="U258" s="483"/>
      <c r="V258" s="483"/>
      <c r="W258" s="91"/>
      <c r="X258" s="91"/>
      <c r="Y258" s="479"/>
      <c r="Z258" s="91"/>
    </row>
    <row r="259" spans="1:26" ht="12.75" x14ac:dyDescent="0.2">
      <c r="A259" s="474" t="s">
        <v>1084</v>
      </c>
      <c r="B259" s="474" t="s">
        <v>1085</v>
      </c>
      <c r="C259" s="475" t="s">
        <v>411</v>
      </c>
      <c r="D259" s="475" t="s">
        <v>1086</v>
      </c>
      <c r="E259" s="475" t="s">
        <v>1087</v>
      </c>
      <c r="F259" s="474" t="s">
        <v>427</v>
      </c>
      <c r="G259" s="475" t="s">
        <v>864</v>
      </c>
      <c r="H259" s="479">
        <v>0</v>
      </c>
      <c r="I259" s="477">
        <v>2</v>
      </c>
      <c r="J259" s="478" t="s">
        <v>420</v>
      </c>
      <c r="K259" s="478" t="s">
        <v>419</v>
      </c>
      <c r="L259" s="479">
        <v>2</v>
      </c>
      <c r="M259" s="480"/>
      <c r="N259" s="481">
        <v>0.75</v>
      </c>
      <c r="O259" s="479">
        <v>0.11</v>
      </c>
      <c r="P259" s="482">
        <v>85.94</v>
      </c>
      <c r="Q259" s="479">
        <v>12.4</v>
      </c>
      <c r="R259" s="481">
        <v>6.93</v>
      </c>
      <c r="S259" s="480"/>
      <c r="T259" s="480"/>
      <c r="U259" s="483">
        <v>78089</v>
      </c>
      <c r="V259" s="483">
        <v>718477</v>
      </c>
      <c r="W259" s="91">
        <v>103673</v>
      </c>
      <c r="X259" s="91">
        <v>8360</v>
      </c>
      <c r="Y259" s="479">
        <v>0</v>
      </c>
      <c r="Z259" s="91">
        <v>108484</v>
      </c>
    </row>
    <row r="260" spans="1:26" ht="12.75" x14ac:dyDescent="0.2">
      <c r="A260" s="474"/>
      <c r="B260" s="474"/>
      <c r="C260" s="475"/>
      <c r="D260" s="475"/>
      <c r="E260" s="475"/>
      <c r="F260" s="474"/>
      <c r="G260" s="475"/>
      <c r="H260" s="91"/>
      <c r="I260" s="486"/>
      <c r="J260" s="478"/>
      <c r="K260" s="478"/>
      <c r="L260" s="479"/>
      <c r="M260" s="480"/>
      <c r="N260" s="481"/>
      <c r="O260" s="479"/>
      <c r="P260" s="482"/>
      <c r="Q260" s="479"/>
      <c r="R260" s="481"/>
      <c r="S260" s="481"/>
      <c r="T260" s="480"/>
      <c r="U260" s="483"/>
      <c r="V260" s="483"/>
      <c r="W260" s="91"/>
      <c r="X260" s="91"/>
      <c r="Y260" s="91"/>
      <c r="Z260" s="91"/>
    </row>
    <row r="261" spans="1:26" ht="12.75" x14ac:dyDescent="0.2">
      <c r="A261" s="474" t="s">
        <v>508</v>
      </c>
      <c r="B261" s="474" t="s">
        <v>342</v>
      </c>
      <c r="C261" s="475" t="s">
        <v>411</v>
      </c>
      <c r="D261" s="475">
        <v>9036</v>
      </c>
      <c r="E261" s="475">
        <v>90036</v>
      </c>
      <c r="F261" s="474" t="s">
        <v>412</v>
      </c>
      <c r="G261" s="475" t="s">
        <v>413</v>
      </c>
      <c r="H261" s="91">
        <v>12150996</v>
      </c>
      <c r="I261" s="486">
        <v>1528</v>
      </c>
      <c r="J261" s="478" t="s">
        <v>438</v>
      </c>
      <c r="K261" s="478" t="s">
        <v>416</v>
      </c>
      <c r="L261" s="479">
        <v>490</v>
      </c>
      <c r="M261" s="480"/>
      <c r="N261" s="481">
        <v>3.88</v>
      </c>
      <c r="O261" s="479">
        <v>0.66</v>
      </c>
      <c r="P261" s="482">
        <v>35.43</v>
      </c>
      <c r="Q261" s="479">
        <v>6</v>
      </c>
      <c r="R261" s="481">
        <v>5.86</v>
      </c>
      <c r="S261" s="481">
        <v>0.17</v>
      </c>
      <c r="T261" s="480"/>
      <c r="U261" s="483">
        <v>4988443</v>
      </c>
      <c r="V261" s="483">
        <v>7541750</v>
      </c>
      <c r="W261" s="91">
        <v>1287187</v>
      </c>
      <c r="X261" s="91">
        <v>212850</v>
      </c>
      <c r="Y261" s="91">
        <v>43927138</v>
      </c>
      <c r="Z261" s="91">
        <v>8277276</v>
      </c>
    </row>
    <row r="262" spans="1:26" ht="12.75" x14ac:dyDescent="0.2">
      <c r="A262" s="474" t="s">
        <v>508</v>
      </c>
      <c r="B262" s="474" t="s">
        <v>342</v>
      </c>
      <c r="C262" s="475" t="s">
        <v>411</v>
      </c>
      <c r="D262" s="475">
        <v>9036</v>
      </c>
      <c r="E262" s="475">
        <v>90036</v>
      </c>
      <c r="F262" s="474" t="s">
        <v>412</v>
      </c>
      <c r="G262" s="475" t="s">
        <v>413</v>
      </c>
      <c r="H262" s="91">
        <v>12150996</v>
      </c>
      <c r="I262" s="91">
        <v>1528</v>
      </c>
      <c r="J262" s="478" t="s">
        <v>415</v>
      </c>
      <c r="K262" s="478" t="s">
        <v>416</v>
      </c>
      <c r="L262" s="479">
        <v>473</v>
      </c>
      <c r="M262" s="480"/>
      <c r="N262" s="481">
        <v>3.72</v>
      </c>
      <c r="O262" s="479">
        <v>0.09</v>
      </c>
      <c r="P262" s="481">
        <v>92.67</v>
      </c>
      <c r="Q262" s="479">
        <v>2.2000000000000002</v>
      </c>
      <c r="R262" s="481">
        <v>42.6</v>
      </c>
      <c r="S262" s="481">
        <v>3.77</v>
      </c>
      <c r="T262" s="480"/>
      <c r="U262" s="483">
        <v>6018302</v>
      </c>
      <c r="V262" s="483">
        <v>68880246</v>
      </c>
      <c r="W262" s="91">
        <v>1616827</v>
      </c>
      <c r="X262" s="91">
        <v>743306</v>
      </c>
      <c r="Y262" s="91">
        <v>18287088</v>
      </c>
      <c r="Z262" s="91">
        <v>12075258</v>
      </c>
    </row>
    <row r="263" spans="1:26" ht="12.75" x14ac:dyDescent="0.2">
      <c r="A263" s="474" t="s">
        <v>508</v>
      </c>
      <c r="B263" s="474" t="s">
        <v>342</v>
      </c>
      <c r="C263" s="475" t="s">
        <v>411</v>
      </c>
      <c r="D263" s="475">
        <v>9036</v>
      </c>
      <c r="E263" s="475">
        <v>90036</v>
      </c>
      <c r="F263" s="474" t="s">
        <v>412</v>
      </c>
      <c r="G263" s="475" t="s">
        <v>413</v>
      </c>
      <c r="H263" s="91">
        <v>12150996</v>
      </c>
      <c r="I263" s="91">
        <v>1528</v>
      </c>
      <c r="J263" s="478" t="s">
        <v>420</v>
      </c>
      <c r="K263" s="478" t="s">
        <v>419</v>
      </c>
      <c r="L263" s="479">
        <v>293</v>
      </c>
      <c r="M263" s="480"/>
      <c r="N263" s="481">
        <v>0.92</v>
      </c>
      <c r="O263" s="479">
        <v>0.24</v>
      </c>
      <c r="P263" s="481">
        <v>128.43</v>
      </c>
      <c r="Q263" s="479">
        <v>33.799999999999997</v>
      </c>
      <c r="R263" s="481">
        <v>3.79</v>
      </c>
      <c r="S263" s="481">
        <v>1.1000000000000001</v>
      </c>
      <c r="T263" s="480"/>
      <c r="U263" s="483">
        <v>34535149</v>
      </c>
      <c r="V263" s="483">
        <v>143145415</v>
      </c>
      <c r="W263" s="91">
        <v>37724195</v>
      </c>
      <c r="X263" s="91">
        <v>1114607</v>
      </c>
      <c r="Y263" s="91">
        <v>130214451</v>
      </c>
      <c r="Z263" s="91">
        <v>12972564</v>
      </c>
    </row>
    <row r="264" spans="1:26" ht="12.75" x14ac:dyDescent="0.2">
      <c r="A264" s="474" t="s">
        <v>508</v>
      </c>
      <c r="B264" s="474" t="s">
        <v>342</v>
      </c>
      <c r="C264" s="475" t="s">
        <v>411</v>
      </c>
      <c r="D264" s="475">
        <v>9036</v>
      </c>
      <c r="E264" s="475">
        <v>90036</v>
      </c>
      <c r="F264" s="474" t="s">
        <v>412</v>
      </c>
      <c r="G264" s="475" t="s">
        <v>413</v>
      </c>
      <c r="H264" s="91">
        <v>12150996</v>
      </c>
      <c r="I264" s="91">
        <v>1528</v>
      </c>
      <c r="J264" s="478" t="s">
        <v>420</v>
      </c>
      <c r="K264" s="478" t="s">
        <v>416</v>
      </c>
      <c r="L264" s="479">
        <v>158</v>
      </c>
      <c r="M264" s="480"/>
      <c r="N264" s="481">
        <v>1.49</v>
      </c>
      <c r="O264" s="479">
        <v>0.28000000000000003</v>
      </c>
      <c r="P264" s="481">
        <v>103.63</v>
      </c>
      <c r="Q264" s="479">
        <v>19.3</v>
      </c>
      <c r="R264" s="481">
        <v>5.37</v>
      </c>
      <c r="S264" s="481">
        <v>1.32</v>
      </c>
      <c r="T264" s="480"/>
      <c r="U264" s="483">
        <v>13344218</v>
      </c>
      <c r="V264" s="483">
        <v>48215472</v>
      </c>
      <c r="W264" s="91">
        <v>8972741</v>
      </c>
      <c r="X264" s="91">
        <v>465256</v>
      </c>
      <c r="Y264" s="91">
        <v>36605918</v>
      </c>
      <c r="Z264" s="91">
        <v>5967824</v>
      </c>
    </row>
    <row r="265" spans="1:26" ht="12.75" x14ac:dyDescent="0.2">
      <c r="A265" s="474" t="s">
        <v>508</v>
      </c>
      <c r="B265" s="474" t="s">
        <v>342</v>
      </c>
      <c r="C265" s="475" t="s">
        <v>411</v>
      </c>
      <c r="D265" s="475">
        <v>9036</v>
      </c>
      <c r="E265" s="475">
        <v>90036</v>
      </c>
      <c r="F265" s="474" t="s">
        <v>412</v>
      </c>
      <c r="G265" s="475" t="s">
        <v>413</v>
      </c>
      <c r="H265" s="91">
        <v>12150996</v>
      </c>
      <c r="I265" s="91">
        <v>1528</v>
      </c>
      <c r="J265" s="478" t="s">
        <v>417</v>
      </c>
      <c r="K265" s="478" t="s">
        <v>416</v>
      </c>
      <c r="L265" s="479">
        <v>85</v>
      </c>
      <c r="M265" s="480"/>
      <c r="N265" s="481">
        <v>3.6</v>
      </c>
      <c r="O265" s="479">
        <v>0.32</v>
      </c>
      <c r="P265" s="481">
        <v>66.989999999999995</v>
      </c>
      <c r="Q265" s="479">
        <v>6</v>
      </c>
      <c r="R265" s="481">
        <v>11.16</v>
      </c>
      <c r="S265" s="481">
        <v>3.78</v>
      </c>
      <c r="T265" s="480"/>
      <c r="U265" s="483">
        <v>351936</v>
      </c>
      <c r="V265" s="483">
        <v>1091280</v>
      </c>
      <c r="W265" s="91">
        <v>97760</v>
      </c>
      <c r="X265" s="91">
        <v>16290</v>
      </c>
      <c r="Y265" s="91">
        <v>289070</v>
      </c>
      <c r="Z265" s="91">
        <v>275600</v>
      </c>
    </row>
    <row r="266" spans="1:26" ht="12.75" x14ac:dyDescent="0.2">
      <c r="A266" s="474" t="s">
        <v>508</v>
      </c>
      <c r="B266" s="474" t="s">
        <v>342</v>
      </c>
      <c r="C266" s="475" t="s">
        <v>411</v>
      </c>
      <c r="D266" s="475">
        <v>9036</v>
      </c>
      <c r="E266" s="475">
        <v>90036</v>
      </c>
      <c r="F266" s="474" t="s">
        <v>412</v>
      </c>
      <c r="G266" s="475" t="s">
        <v>413</v>
      </c>
      <c r="H266" s="91">
        <v>12150996</v>
      </c>
      <c r="I266" s="91">
        <v>1528</v>
      </c>
      <c r="J266" s="478" t="s">
        <v>424</v>
      </c>
      <c r="K266" s="478" t="s">
        <v>416</v>
      </c>
      <c r="L266" s="479">
        <v>23</v>
      </c>
      <c r="M266" s="480"/>
      <c r="N266" s="481">
        <v>2.0299999999999998</v>
      </c>
      <c r="O266" s="479">
        <v>0.14000000000000001</v>
      </c>
      <c r="P266" s="481">
        <v>153.16</v>
      </c>
      <c r="Q266" s="479">
        <v>10.7</v>
      </c>
      <c r="R266" s="481">
        <v>14.36</v>
      </c>
      <c r="S266" s="481">
        <v>0.82</v>
      </c>
      <c r="T266" s="480"/>
      <c r="U266" s="483">
        <v>434305</v>
      </c>
      <c r="V266" s="483">
        <v>3078894</v>
      </c>
      <c r="W266" s="91">
        <v>214342</v>
      </c>
      <c r="X266" s="91">
        <v>20102</v>
      </c>
      <c r="Y266" s="91">
        <v>3753680</v>
      </c>
      <c r="Z266" s="91">
        <v>444625</v>
      </c>
    </row>
    <row r="267" spans="1:26" ht="12.75" x14ac:dyDescent="0.2">
      <c r="A267" s="474" t="s">
        <v>508</v>
      </c>
      <c r="B267" s="474" t="s">
        <v>342</v>
      </c>
      <c r="C267" s="475" t="s">
        <v>411</v>
      </c>
      <c r="D267" s="475">
        <v>9036</v>
      </c>
      <c r="E267" s="475">
        <v>90036</v>
      </c>
      <c r="F267" s="474" t="s">
        <v>412</v>
      </c>
      <c r="G267" s="475" t="s">
        <v>413</v>
      </c>
      <c r="H267" s="91">
        <v>12150996</v>
      </c>
      <c r="I267" s="91">
        <v>1528</v>
      </c>
      <c r="J267" s="478" t="s">
        <v>424</v>
      </c>
      <c r="K267" s="478" t="s">
        <v>419</v>
      </c>
      <c r="L267" s="479">
        <v>6</v>
      </c>
      <c r="M267" s="480"/>
      <c r="N267" s="481">
        <v>1.66</v>
      </c>
      <c r="O267" s="479">
        <v>0.1</v>
      </c>
      <c r="P267" s="481">
        <v>213.01</v>
      </c>
      <c r="Q267" s="479">
        <v>12.9</v>
      </c>
      <c r="R267" s="481">
        <v>16.54</v>
      </c>
      <c r="S267" s="481">
        <v>0.7</v>
      </c>
      <c r="T267" s="480"/>
      <c r="U267" s="483">
        <v>183172</v>
      </c>
      <c r="V267" s="483">
        <v>1822692</v>
      </c>
      <c r="W267" s="91">
        <v>110167</v>
      </c>
      <c r="X267" s="91">
        <v>8557</v>
      </c>
      <c r="Y267" s="91">
        <v>2620911</v>
      </c>
      <c r="Z267" s="91">
        <v>229460</v>
      </c>
    </row>
    <row r="268" spans="1:26" ht="12.75" x14ac:dyDescent="0.2">
      <c r="A268" s="474"/>
      <c r="B268" s="474"/>
      <c r="C268" s="475"/>
      <c r="D268" s="475"/>
      <c r="E268" s="475"/>
      <c r="F268" s="474"/>
      <c r="G268" s="475"/>
      <c r="H268" s="91"/>
      <c r="I268" s="479"/>
      <c r="J268" s="478"/>
      <c r="K268" s="478"/>
      <c r="L268" s="479"/>
      <c r="M268" s="480"/>
      <c r="N268" s="481"/>
      <c r="O268" s="479"/>
      <c r="P268" s="481"/>
      <c r="Q268" s="479"/>
      <c r="R268" s="481"/>
      <c r="S268" s="481"/>
      <c r="T268" s="480"/>
      <c r="U268" s="483"/>
      <c r="V268" s="483"/>
      <c r="W268" s="91"/>
      <c r="X268" s="91"/>
      <c r="Y268" s="91"/>
      <c r="Z268" s="91"/>
    </row>
    <row r="269" spans="1:26" ht="12.75" x14ac:dyDescent="0.2">
      <c r="A269" s="474" t="s">
        <v>483</v>
      </c>
      <c r="B269" s="474" t="s">
        <v>484</v>
      </c>
      <c r="C269" s="475" t="s">
        <v>411</v>
      </c>
      <c r="D269" s="475">
        <v>9035</v>
      </c>
      <c r="E269" s="475">
        <v>90035</v>
      </c>
      <c r="F269" s="474" t="s">
        <v>412</v>
      </c>
      <c r="G269" s="475" t="s">
        <v>413</v>
      </c>
      <c r="H269" s="91">
        <v>367260</v>
      </c>
      <c r="I269" s="479">
        <v>64</v>
      </c>
      <c r="J269" s="478" t="s">
        <v>420</v>
      </c>
      <c r="K269" s="478" t="s">
        <v>419</v>
      </c>
      <c r="L269" s="479">
        <v>45</v>
      </c>
      <c r="M269" s="480"/>
      <c r="N269" s="481">
        <v>0.82</v>
      </c>
      <c r="O269" s="479">
        <v>0.19</v>
      </c>
      <c r="P269" s="481">
        <v>83.78</v>
      </c>
      <c r="Q269" s="479">
        <v>19.600000000000001</v>
      </c>
      <c r="R269" s="481">
        <v>4.2699999999999996</v>
      </c>
      <c r="S269" s="481">
        <v>1.02</v>
      </c>
      <c r="T269" s="480"/>
      <c r="U269" s="483">
        <v>3211258</v>
      </c>
      <c r="V269" s="483">
        <v>16708199</v>
      </c>
      <c r="W269" s="91">
        <v>3908848</v>
      </c>
      <c r="X269" s="91">
        <v>199420</v>
      </c>
      <c r="Y269" s="91">
        <v>16449191</v>
      </c>
      <c r="Z269" s="91">
        <v>2111022</v>
      </c>
    </row>
    <row r="270" spans="1:26" ht="12.75" x14ac:dyDescent="0.2">
      <c r="A270" s="474" t="s">
        <v>483</v>
      </c>
      <c r="B270" s="474" t="s">
        <v>484</v>
      </c>
      <c r="C270" s="475" t="s">
        <v>411</v>
      </c>
      <c r="D270" s="475">
        <v>9035</v>
      </c>
      <c r="E270" s="475">
        <v>90035</v>
      </c>
      <c r="F270" s="474" t="s">
        <v>412</v>
      </c>
      <c r="G270" s="475" t="s">
        <v>413</v>
      </c>
      <c r="H270" s="91">
        <v>367260</v>
      </c>
      <c r="I270" s="477">
        <v>64</v>
      </c>
      <c r="J270" s="478" t="s">
        <v>415</v>
      </c>
      <c r="K270" s="478" t="s">
        <v>416</v>
      </c>
      <c r="L270" s="479">
        <v>19</v>
      </c>
      <c r="M270" s="480"/>
      <c r="N270" s="481">
        <v>2.4500000000000002</v>
      </c>
      <c r="O270" s="479">
        <v>0.08</v>
      </c>
      <c r="P270" s="482">
        <v>71.599999999999994</v>
      </c>
      <c r="Q270" s="479">
        <v>2.2999999999999998</v>
      </c>
      <c r="R270" s="481">
        <v>31.46</v>
      </c>
      <c r="S270" s="481">
        <v>4.3499999999999996</v>
      </c>
      <c r="T270" s="480"/>
      <c r="U270" s="483">
        <v>207375</v>
      </c>
      <c r="V270" s="483">
        <v>2661971</v>
      </c>
      <c r="W270" s="91">
        <v>84604</v>
      </c>
      <c r="X270" s="91">
        <v>37176</v>
      </c>
      <c r="Y270" s="91">
        <v>611804</v>
      </c>
      <c r="Z270" s="91">
        <v>581500</v>
      </c>
    </row>
    <row r="271" spans="1:26" ht="12.75" x14ac:dyDescent="0.2">
      <c r="A271" s="474"/>
      <c r="B271" s="474"/>
      <c r="C271" s="475"/>
      <c r="D271" s="475"/>
      <c r="E271" s="475"/>
      <c r="F271" s="474"/>
      <c r="G271" s="475"/>
      <c r="H271" s="91"/>
      <c r="I271" s="477"/>
      <c r="J271" s="478"/>
      <c r="K271" s="478"/>
      <c r="L271" s="479"/>
      <c r="M271" s="480"/>
      <c r="N271" s="481"/>
      <c r="O271" s="479"/>
      <c r="P271" s="482"/>
      <c r="Q271" s="479"/>
      <c r="R271" s="481"/>
      <c r="S271" s="481"/>
      <c r="T271" s="480"/>
      <c r="U271" s="483"/>
      <c r="V271" s="483"/>
      <c r="W271" s="91"/>
      <c r="X271" s="91"/>
      <c r="Y271" s="91"/>
      <c r="Z271" s="91"/>
    </row>
    <row r="272" spans="1:26" ht="12.75" x14ac:dyDescent="0.2">
      <c r="A272" s="474" t="s">
        <v>1088</v>
      </c>
      <c r="B272" s="474" t="s">
        <v>1089</v>
      </c>
      <c r="C272" s="475" t="s">
        <v>411</v>
      </c>
      <c r="D272" s="475">
        <v>9213</v>
      </c>
      <c r="E272" s="475">
        <v>90213</v>
      </c>
      <c r="F272" s="474" t="s">
        <v>427</v>
      </c>
      <c r="G272" s="475" t="s">
        <v>413</v>
      </c>
      <c r="H272" s="91">
        <v>64078</v>
      </c>
      <c r="I272" s="477">
        <v>14</v>
      </c>
      <c r="J272" s="478" t="s">
        <v>420</v>
      </c>
      <c r="K272" s="478" t="s">
        <v>416</v>
      </c>
      <c r="L272" s="479">
        <v>8</v>
      </c>
      <c r="M272" s="480"/>
      <c r="N272" s="481">
        <v>0.6</v>
      </c>
      <c r="O272" s="479">
        <v>0.16</v>
      </c>
      <c r="P272" s="482">
        <v>73.53</v>
      </c>
      <c r="Q272" s="479">
        <v>20.100000000000001</v>
      </c>
      <c r="R272" s="481">
        <v>3.66</v>
      </c>
      <c r="S272" s="481">
        <v>1.73</v>
      </c>
      <c r="T272" s="480"/>
      <c r="U272" s="483">
        <v>224011</v>
      </c>
      <c r="V272" s="483">
        <v>1369079</v>
      </c>
      <c r="W272" s="91">
        <v>373949</v>
      </c>
      <c r="X272" s="91">
        <v>18620</v>
      </c>
      <c r="Y272" s="91">
        <v>792774</v>
      </c>
      <c r="Z272" s="91">
        <v>246124</v>
      </c>
    </row>
    <row r="273" spans="1:26" ht="12.75" x14ac:dyDescent="0.2">
      <c r="A273" s="474" t="s">
        <v>1088</v>
      </c>
      <c r="B273" s="474" t="s">
        <v>1089</v>
      </c>
      <c r="C273" s="475" t="s">
        <v>411</v>
      </c>
      <c r="D273" s="475">
        <v>9213</v>
      </c>
      <c r="E273" s="475">
        <v>90213</v>
      </c>
      <c r="F273" s="474" t="s">
        <v>427</v>
      </c>
      <c r="G273" s="475" t="s">
        <v>413</v>
      </c>
      <c r="H273" s="91">
        <v>64078</v>
      </c>
      <c r="I273" s="477">
        <v>14</v>
      </c>
      <c r="J273" s="478" t="s">
        <v>415</v>
      </c>
      <c r="K273" s="478" t="s">
        <v>416</v>
      </c>
      <c r="L273" s="479">
        <v>6</v>
      </c>
      <c r="M273" s="480"/>
      <c r="N273" s="481">
        <v>2.23</v>
      </c>
      <c r="O273" s="479">
        <v>7.0000000000000007E-2</v>
      </c>
      <c r="P273" s="482">
        <v>99.27</v>
      </c>
      <c r="Q273" s="479">
        <v>3</v>
      </c>
      <c r="R273" s="481">
        <v>33.31</v>
      </c>
      <c r="S273" s="481">
        <v>8.8699999999999992</v>
      </c>
      <c r="T273" s="480"/>
      <c r="U273" s="483">
        <v>58966</v>
      </c>
      <c r="V273" s="483">
        <v>881335</v>
      </c>
      <c r="W273" s="91">
        <v>26457</v>
      </c>
      <c r="X273" s="91">
        <v>8878</v>
      </c>
      <c r="Y273" s="91">
        <v>99362</v>
      </c>
      <c r="Z273" s="91">
        <v>85251</v>
      </c>
    </row>
    <row r="274" spans="1:26" ht="12.75" x14ac:dyDescent="0.2">
      <c r="A274" s="474"/>
      <c r="B274" s="474"/>
      <c r="C274" s="475"/>
      <c r="D274" s="475"/>
      <c r="E274" s="475"/>
      <c r="F274" s="474"/>
      <c r="G274" s="475"/>
      <c r="H274" s="91"/>
      <c r="I274" s="479"/>
      <c r="J274" s="478"/>
      <c r="K274" s="478"/>
      <c r="L274" s="479"/>
      <c r="M274" s="480"/>
      <c r="N274" s="481"/>
      <c r="O274" s="479"/>
      <c r="P274" s="481"/>
      <c r="Q274" s="479"/>
      <c r="R274" s="481"/>
      <c r="S274" s="481"/>
      <c r="T274" s="480"/>
      <c r="U274" s="483"/>
      <c r="V274" s="483"/>
      <c r="W274" s="91"/>
      <c r="X274" s="91"/>
      <c r="Y274" s="91"/>
      <c r="Z274" s="91"/>
    </row>
    <row r="275" spans="1:26" ht="12.75" x14ac:dyDescent="0.2">
      <c r="A275" s="474" t="s">
        <v>442</v>
      </c>
      <c r="B275" s="474" t="s">
        <v>443</v>
      </c>
      <c r="C275" s="475" t="s">
        <v>411</v>
      </c>
      <c r="D275" s="475">
        <v>9159</v>
      </c>
      <c r="E275" s="475">
        <v>90159</v>
      </c>
      <c r="F275" s="474" t="s">
        <v>412</v>
      </c>
      <c r="G275" s="475" t="s">
        <v>413</v>
      </c>
      <c r="H275" s="91">
        <v>3281212</v>
      </c>
      <c r="I275" s="479">
        <v>48</v>
      </c>
      <c r="J275" s="478" t="s">
        <v>420</v>
      </c>
      <c r="K275" s="478" t="s">
        <v>416</v>
      </c>
      <c r="L275" s="479">
        <v>33</v>
      </c>
      <c r="M275" s="480"/>
      <c r="N275" s="481">
        <v>1.02</v>
      </c>
      <c r="O275" s="479">
        <v>0.18</v>
      </c>
      <c r="P275" s="481">
        <v>90.89</v>
      </c>
      <c r="Q275" s="479">
        <v>15.8</v>
      </c>
      <c r="R275" s="481">
        <v>5.74</v>
      </c>
      <c r="S275" s="481">
        <v>0.86</v>
      </c>
      <c r="T275" s="480"/>
      <c r="U275" s="483">
        <v>1082006</v>
      </c>
      <c r="V275" s="483">
        <v>6113166</v>
      </c>
      <c r="W275" s="91">
        <v>1064562</v>
      </c>
      <c r="X275" s="91">
        <v>67261</v>
      </c>
      <c r="Y275" s="91">
        <v>7131864</v>
      </c>
      <c r="Z275" s="91">
        <v>1139330</v>
      </c>
    </row>
    <row r="276" spans="1:26" ht="12.75" x14ac:dyDescent="0.2">
      <c r="A276" s="474" t="s">
        <v>442</v>
      </c>
      <c r="B276" s="474" t="s">
        <v>443</v>
      </c>
      <c r="C276" s="475" t="s">
        <v>411</v>
      </c>
      <c r="D276" s="475">
        <v>9159</v>
      </c>
      <c r="E276" s="475">
        <v>90159</v>
      </c>
      <c r="F276" s="474" t="s">
        <v>412</v>
      </c>
      <c r="G276" s="475" t="s">
        <v>413</v>
      </c>
      <c r="H276" s="91">
        <v>3281212</v>
      </c>
      <c r="I276" s="477">
        <v>48</v>
      </c>
      <c r="J276" s="478" t="s">
        <v>415</v>
      </c>
      <c r="K276" s="478" t="s">
        <v>416</v>
      </c>
      <c r="L276" s="479">
        <v>9</v>
      </c>
      <c r="M276" s="480"/>
      <c r="N276" s="481">
        <v>1.41</v>
      </c>
      <c r="O276" s="479">
        <v>0.04</v>
      </c>
      <c r="P276" s="482">
        <v>94.23</v>
      </c>
      <c r="Q276" s="479">
        <v>2.9</v>
      </c>
      <c r="R276" s="481">
        <v>32.71</v>
      </c>
      <c r="S276" s="481">
        <v>4.7699999999999996</v>
      </c>
      <c r="T276" s="480"/>
      <c r="U276" s="483">
        <v>58431</v>
      </c>
      <c r="V276" s="483">
        <v>1359288</v>
      </c>
      <c r="W276" s="91">
        <v>41561</v>
      </c>
      <c r="X276" s="91">
        <v>14425</v>
      </c>
      <c r="Y276" s="91">
        <v>285097</v>
      </c>
      <c r="Z276" s="91">
        <v>195867</v>
      </c>
    </row>
    <row r="277" spans="1:26" ht="12.75" x14ac:dyDescent="0.2">
      <c r="A277" s="474" t="s">
        <v>442</v>
      </c>
      <c r="B277" s="474" t="s">
        <v>443</v>
      </c>
      <c r="C277" s="475" t="s">
        <v>411</v>
      </c>
      <c r="D277" s="475">
        <v>9159</v>
      </c>
      <c r="E277" s="475">
        <v>90159</v>
      </c>
      <c r="F277" s="474" t="s">
        <v>412</v>
      </c>
      <c r="G277" s="475" t="s">
        <v>413</v>
      </c>
      <c r="H277" s="91">
        <v>3281212</v>
      </c>
      <c r="I277" s="479">
        <v>48</v>
      </c>
      <c r="J277" s="478" t="s">
        <v>424</v>
      </c>
      <c r="K277" s="478" t="s">
        <v>416</v>
      </c>
      <c r="L277" s="479">
        <v>6</v>
      </c>
      <c r="M277" s="480"/>
      <c r="N277" s="481">
        <v>4.1399999999999997</v>
      </c>
      <c r="O277" s="479">
        <v>0.66</v>
      </c>
      <c r="P277" s="481">
        <v>118.66</v>
      </c>
      <c r="Q277" s="479">
        <v>18.8</v>
      </c>
      <c r="R277" s="481">
        <v>6.3</v>
      </c>
      <c r="S277" s="481">
        <v>0.27</v>
      </c>
      <c r="T277" s="480"/>
      <c r="U277" s="483">
        <v>959002</v>
      </c>
      <c r="V277" s="483">
        <v>1460774</v>
      </c>
      <c r="W277" s="91">
        <v>231881</v>
      </c>
      <c r="X277" s="91">
        <v>12311</v>
      </c>
      <c r="Y277" s="91">
        <v>5379666</v>
      </c>
      <c r="Z277" s="91">
        <v>361941</v>
      </c>
    </row>
    <row r="278" spans="1:26" ht="12.75" x14ac:dyDescent="0.2">
      <c r="A278" s="474"/>
      <c r="B278" s="474"/>
      <c r="C278" s="475"/>
      <c r="D278" s="475"/>
      <c r="E278" s="475"/>
      <c r="F278" s="474"/>
      <c r="G278" s="475"/>
      <c r="H278" s="91"/>
      <c r="I278" s="477"/>
      <c r="J278" s="478"/>
      <c r="K278" s="478"/>
      <c r="L278" s="479"/>
      <c r="M278" s="480"/>
      <c r="N278" s="481"/>
      <c r="O278" s="479"/>
      <c r="P278" s="482"/>
      <c r="Q278" s="479"/>
      <c r="R278" s="481"/>
      <c r="S278" s="480"/>
      <c r="T278" s="480"/>
      <c r="U278" s="483"/>
      <c r="V278" s="483"/>
      <c r="W278" s="91"/>
      <c r="X278" s="91"/>
      <c r="Y278" s="479"/>
      <c r="Z278" s="91"/>
    </row>
    <row r="279" spans="1:26" ht="12.75" x14ac:dyDescent="0.2">
      <c r="A279" s="474" t="s">
        <v>1091</v>
      </c>
      <c r="B279" s="474" t="s">
        <v>1092</v>
      </c>
      <c r="C279" s="475" t="s">
        <v>411</v>
      </c>
      <c r="D279" s="475">
        <v>9198</v>
      </c>
      <c r="E279" s="475">
        <v>90198</v>
      </c>
      <c r="F279" s="474" t="s">
        <v>427</v>
      </c>
      <c r="G279" s="475" t="s">
        <v>428</v>
      </c>
      <c r="H279" s="91">
        <v>70272</v>
      </c>
      <c r="I279" s="477">
        <v>12</v>
      </c>
      <c r="J279" s="478" t="s">
        <v>420</v>
      </c>
      <c r="K279" s="478" t="s">
        <v>416</v>
      </c>
      <c r="L279" s="479">
        <v>9</v>
      </c>
      <c r="M279" s="480"/>
      <c r="N279" s="481">
        <v>0.8</v>
      </c>
      <c r="O279" s="479">
        <v>0.24</v>
      </c>
      <c r="P279" s="482">
        <v>51.38</v>
      </c>
      <c r="Q279" s="479">
        <v>15.4</v>
      </c>
      <c r="R279" s="481">
        <v>3.33</v>
      </c>
      <c r="S279" s="480"/>
      <c r="T279" s="480"/>
      <c r="U279" s="483">
        <v>519762</v>
      </c>
      <c r="V279" s="483">
        <v>2167039</v>
      </c>
      <c r="W279" s="91">
        <v>650048</v>
      </c>
      <c r="X279" s="91">
        <v>42177</v>
      </c>
      <c r="Y279" s="479">
        <v>0</v>
      </c>
      <c r="Z279" s="91">
        <v>605857</v>
      </c>
    </row>
    <row r="280" spans="1:26" ht="12.75" x14ac:dyDescent="0.2">
      <c r="A280" s="474" t="s">
        <v>1091</v>
      </c>
      <c r="B280" s="474" t="s">
        <v>1092</v>
      </c>
      <c r="C280" s="475" t="s">
        <v>411</v>
      </c>
      <c r="D280" s="475">
        <v>9198</v>
      </c>
      <c r="E280" s="475">
        <v>90198</v>
      </c>
      <c r="F280" s="474" t="s">
        <v>427</v>
      </c>
      <c r="G280" s="475" t="s">
        <v>428</v>
      </c>
      <c r="H280" s="91">
        <v>70272</v>
      </c>
      <c r="I280" s="479">
        <v>12</v>
      </c>
      <c r="J280" s="478" t="s">
        <v>415</v>
      </c>
      <c r="K280" s="478" t="s">
        <v>416</v>
      </c>
      <c r="L280" s="479">
        <v>3</v>
      </c>
      <c r="M280" s="480"/>
      <c r="N280" s="481">
        <v>3.05</v>
      </c>
      <c r="O280" s="479">
        <v>7.0000000000000007E-2</v>
      </c>
      <c r="P280" s="481">
        <v>180.12</v>
      </c>
      <c r="Q280" s="479">
        <v>4.2</v>
      </c>
      <c r="R280" s="481">
        <v>43.25</v>
      </c>
      <c r="S280" s="480"/>
      <c r="T280" s="480"/>
      <c r="U280" s="483">
        <v>30741</v>
      </c>
      <c r="V280" s="483">
        <v>435340</v>
      </c>
      <c r="W280" s="91">
        <v>10065</v>
      </c>
      <c r="X280" s="91">
        <v>2417</v>
      </c>
      <c r="Y280" s="479">
        <v>0</v>
      </c>
      <c r="Z280" s="91">
        <v>41823</v>
      </c>
    </row>
    <row r="281" spans="1:26" ht="12.75" x14ac:dyDescent="0.2">
      <c r="A281" s="474"/>
      <c r="B281" s="474"/>
      <c r="C281" s="475"/>
      <c r="D281" s="475"/>
      <c r="E281" s="475"/>
      <c r="F281" s="474"/>
      <c r="G281" s="475"/>
      <c r="H281" s="479"/>
      <c r="I281" s="477"/>
      <c r="J281" s="478"/>
      <c r="K281" s="478"/>
      <c r="L281" s="479"/>
      <c r="M281" s="480"/>
      <c r="N281" s="481"/>
      <c r="O281" s="479"/>
      <c r="P281" s="482"/>
      <c r="Q281" s="479"/>
      <c r="R281" s="481"/>
      <c r="S281" s="480"/>
      <c r="T281" s="480"/>
      <c r="U281" s="483"/>
      <c r="V281" s="483"/>
      <c r="W281" s="91"/>
      <c r="X281" s="91"/>
      <c r="Y281" s="479"/>
      <c r="Z281" s="91"/>
    </row>
    <row r="282" spans="1:26" ht="12.75" x14ac:dyDescent="0.2">
      <c r="A282" s="474" t="s">
        <v>1093</v>
      </c>
      <c r="B282" s="474" t="s">
        <v>1094</v>
      </c>
      <c r="C282" s="475" t="s">
        <v>411</v>
      </c>
      <c r="D282" s="475" t="s">
        <v>1095</v>
      </c>
      <c r="E282" s="475" t="s">
        <v>1096</v>
      </c>
      <c r="F282" s="474" t="s">
        <v>427</v>
      </c>
      <c r="G282" s="475" t="s">
        <v>864</v>
      </c>
      <c r="H282" s="479">
        <v>0</v>
      </c>
      <c r="I282" s="477">
        <v>7</v>
      </c>
      <c r="J282" s="478" t="s">
        <v>420</v>
      </c>
      <c r="K282" s="478" t="s">
        <v>419</v>
      </c>
      <c r="L282" s="479">
        <v>7</v>
      </c>
      <c r="M282" s="480"/>
      <c r="N282" s="481">
        <v>1.38</v>
      </c>
      <c r="O282" s="479">
        <v>0.08</v>
      </c>
      <c r="P282" s="482">
        <v>125.14</v>
      </c>
      <c r="Q282" s="479">
        <v>7.5</v>
      </c>
      <c r="R282" s="481">
        <v>16.649999999999999</v>
      </c>
      <c r="S282" s="480"/>
      <c r="T282" s="480"/>
      <c r="U282" s="483">
        <v>62633</v>
      </c>
      <c r="V282" s="483">
        <v>755221</v>
      </c>
      <c r="W282" s="91">
        <v>45348</v>
      </c>
      <c r="X282" s="91">
        <v>6035</v>
      </c>
      <c r="Y282" s="479">
        <v>0</v>
      </c>
      <c r="Z282" s="91">
        <v>191105</v>
      </c>
    </row>
    <row r="283" spans="1:26" ht="12.75" x14ac:dyDescent="0.2">
      <c r="A283" s="474"/>
      <c r="B283" s="474"/>
      <c r="C283" s="475"/>
      <c r="D283" s="475"/>
      <c r="E283" s="475"/>
      <c r="F283" s="474"/>
      <c r="G283" s="475"/>
      <c r="H283" s="91"/>
      <c r="I283" s="477"/>
      <c r="J283" s="478"/>
      <c r="K283" s="478"/>
      <c r="L283" s="479"/>
      <c r="M283" s="480"/>
      <c r="N283" s="481"/>
      <c r="O283" s="479"/>
      <c r="P283" s="482"/>
      <c r="Q283" s="479"/>
      <c r="R283" s="481"/>
      <c r="S283" s="481"/>
      <c r="T283" s="480"/>
      <c r="U283" s="483"/>
      <c r="V283" s="483"/>
      <c r="W283" s="91"/>
      <c r="X283" s="91"/>
      <c r="Y283" s="91"/>
      <c r="Z283" s="91"/>
    </row>
    <row r="284" spans="1:26" ht="12.75" x14ac:dyDescent="0.2">
      <c r="A284" s="474" t="s">
        <v>1040</v>
      </c>
      <c r="B284" s="474" t="s">
        <v>1042</v>
      </c>
      <c r="C284" s="475" t="s">
        <v>411</v>
      </c>
      <c r="D284" s="475">
        <v>9093</v>
      </c>
      <c r="E284" s="475">
        <v>90093</v>
      </c>
      <c r="F284" s="474" t="s">
        <v>412</v>
      </c>
      <c r="G284" s="475" t="s">
        <v>413</v>
      </c>
      <c r="H284" s="91">
        <v>117731</v>
      </c>
      <c r="I284" s="477">
        <v>29</v>
      </c>
      <c r="J284" s="478" t="s">
        <v>415</v>
      </c>
      <c r="K284" s="478" t="s">
        <v>416</v>
      </c>
      <c r="L284" s="479">
        <v>16</v>
      </c>
      <c r="M284" s="480"/>
      <c r="N284" s="481">
        <v>3.22</v>
      </c>
      <c r="O284" s="479">
        <v>0.11</v>
      </c>
      <c r="P284" s="482">
        <v>89.25</v>
      </c>
      <c r="Q284" s="479">
        <v>3.1</v>
      </c>
      <c r="R284" s="481">
        <v>28.79</v>
      </c>
      <c r="S284" s="481">
        <v>3.39</v>
      </c>
      <c r="T284" s="480"/>
      <c r="U284" s="483">
        <v>167751</v>
      </c>
      <c r="V284" s="483">
        <v>1501565</v>
      </c>
      <c r="W284" s="91">
        <v>52158</v>
      </c>
      <c r="X284" s="91">
        <v>16824</v>
      </c>
      <c r="Y284" s="91">
        <v>442502</v>
      </c>
      <c r="Z284" s="91">
        <v>298360</v>
      </c>
    </row>
    <row r="285" spans="1:26" ht="12.75" x14ac:dyDescent="0.2">
      <c r="A285" s="474" t="s">
        <v>1040</v>
      </c>
      <c r="B285" s="474" t="s">
        <v>1042</v>
      </c>
      <c r="C285" s="475" t="s">
        <v>411</v>
      </c>
      <c r="D285" s="475">
        <v>9093</v>
      </c>
      <c r="E285" s="475">
        <v>90093</v>
      </c>
      <c r="F285" s="474" t="s">
        <v>412</v>
      </c>
      <c r="G285" s="475" t="s">
        <v>413</v>
      </c>
      <c r="H285" s="91">
        <v>117731</v>
      </c>
      <c r="I285" s="479">
        <v>29</v>
      </c>
      <c r="J285" s="478" t="s">
        <v>420</v>
      </c>
      <c r="K285" s="478" t="s">
        <v>416</v>
      </c>
      <c r="L285" s="479">
        <v>13</v>
      </c>
      <c r="M285" s="480"/>
      <c r="N285" s="481">
        <v>0.96</v>
      </c>
      <c r="O285" s="479">
        <v>0.19</v>
      </c>
      <c r="P285" s="481">
        <v>88.73</v>
      </c>
      <c r="Q285" s="479">
        <v>17.5</v>
      </c>
      <c r="R285" s="481">
        <v>5.0599999999999996</v>
      </c>
      <c r="S285" s="481">
        <v>0.8</v>
      </c>
      <c r="T285" s="480"/>
      <c r="U285" s="483">
        <v>720915</v>
      </c>
      <c r="V285" s="483">
        <v>3782610</v>
      </c>
      <c r="W285" s="91">
        <v>747205</v>
      </c>
      <c r="X285" s="91">
        <v>42630</v>
      </c>
      <c r="Y285" s="91">
        <v>4704014</v>
      </c>
      <c r="Z285" s="91">
        <v>653769</v>
      </c>
    </row>
    <row r="286" spans="1:26" ht="12.75" x14ac:dyDescent="0.2">
      <c r="A286" s="474"/>
      <c r="B286" s="474"/>
      <c r="C286" s="475"/>
      <c r="D286" s="475"/>
      <c r="E286" s="475"/>
      <c r="F286" s="474"/>
      <c r="G286" s="475"/>
      <c r="H286" s="91"/>
      <c r="I286" s="477"/>
      <c r="J286" s="478"/>
      <c r="K286" s="478"/>
      <c r="L286" s="479"/>
      <c r="M286" s="480"/>
      <c r="N286" s="481"/>
      <c r="O286" s="479"/>
      <c r="P286" s="482"/>
      <c r="Q286" s="479"/>
      <c r="R286" s="481"/>
      <c r="S286" s="481"/>
      <c r="T286" s="480"/>
      <c r="U286" s="483"/>
      <c r="V286" s="483"/>
      <c r="W286" s="91"/>
      <c r="X286" s="91"/>
      <c r="Y286" s="91"/>
      <c r="Z286" s="91"/>
    </row>
    <row r="287" spans="1:26" ht="12.75" x14ac:dyDescent="0.2">
      <c r="A287" s="474" t="s">
        <v>622</v>
      </c>
      <c r="B287" s="474" t="s">
        <v>623</v>
      </c>
      <c r="C287" s="475" t="s">
        <v>411</v>
      </c>
      <c r="D287" s="475">
        <v>9214</v>
      </c>
      <c r="E287" s="475">
        <v>90214</v>
      </c>
      <c r="F287" s="474" t="s">
        <v>427</v>
      </c>
      <c r="G287" s="475" t="s">
        <v>413</v>
      </c>
      <c r="H287" s="91">
        <v>12150996</v>
      </c>
      <c r="I287" s="477">
        <v>14</v>
      </c>
      <c r="J287" s="478" t="s">
        <v>420</v>
      </c>
      <c r="K287" s="478" t="s">
        <v>416</v>
      </c>
      <c r="L287" s="479">
        <v>10</v>
      </c>
      <c r="M287" s="480"/>
      <c r="N287" s="481">
        <v>0.82</v>
      </c>
      <c r="O287" s="479">
        <v>0.12</v>
      </c>
      <c r="P287" s="482">
        <v>80.599999999999994</v>
      </c>
      <c r="Q287" s="479">
        <v>11.7</v>
      </c>
      <c r="R287" s="481">
        <v>6.87</v>
      </c>
      <c r="S287" s="481">
        <v>1.68</v>
      </c>
      <c r="T287" s="480"/>
      <c r="U287" s="483">
        <v>328238</v>
      </c>
      <c r="V287" s="483">
        <v>2735796</v>
      </c>
      <c r="W287" s="91">
        <v>398028</v>
      </c>
      <c r="X287" s="91">
        <v>33944</v>
      </c>
      <c r="Y287" s="91">
        <v>1631915</v>
      </c>
      <c r="Z287" s="91">
        <v>386312</v>
      </c>
    </row>
    <row r="288" spans="1:26" ht="12.75" x14ac:dyDescent="0.2">
      <c r="A288" s="474" t="s">
        <v>622</v>
      </c>
      <c r="B288" s="474" t="s">
        <v>623</v>
      </c>
      <c r="C288" s="475" t="s">
        <v>411</v>
      </c>
      <c r="D288" s="475">
        <v>9214</v>
      </c>
      <c r="E288" s="475">
        <v>90214</v>
      </c>
      <c r="F288" s="474" t="s">
        <v>427</v>
      </c>
      <c r="G288" s="475" t="s">
        <v>413</v>
      </c>
      <c r="H288" s="91">
        <v>12150996</v>
      </c>
      <c r="I288" s="477">
        <v>14</v>
      </c>
      <c r="J288" s="478" t="s">
        <v>415</v>
      </c>
      <c r="K288" s="478" t="s">
        <v>416</v>
      </c>
      <c r="L288" s="479">
        <v>4</v>
      </c>
      <c r="M288" s="480"/>
      <c r="N288" s="481">
        <v>0.91</v>
      </c>
      <c r="O288" s="479">
        <v>0.03</v>
      </c>
      <c r="P288" s="482">
        <v>76.349999999999994</v>
      </c>
      <c r="Q288" s="479">
        <v>2.5</v>
      </c>
      <c r="R288" s="481">
        <v>30</v>
      </c>
      <c r="S288" s="481">
        <v>8.25</v>
      </c>
      <c r="T288" s="480"/>
      <c r="U288" s="483">
        <v>15625</v>
      </c>
      <c r="V288" s="483">
        <v>516977</v>
      </c>
      <c r="W288" s="91">
        <v>17231</v>
      </c>
      <c r="X288" s="91">
        <v>6771</v>
      </c>
      <c r="Y288" s="91">
        <v>62697</v>
      </c>
      <c r="Z288" s="91">
        <v>73156</v>
      </c>
    </row>
    <row r="289" spans="1:26" ht="12.75" x14ac:dyDescent="0.2">
      <c r="A289" s="474"/>
      <c r="B289" s="474"/>
      <c r="C289" s="475"/>
      <c r="D289" s="475"/>
      <c r="E289" s="475"/>
      <c r="F289" s="474"/>
      <c r="G289" s="475"/>
      <c r="H289" s="479"/>
      <c r="I289" s="479"/>
      <c r="J289" s="478"/>
      <c r="K289" s="478"/>
      <c r="L289" s="479"/>
      <c r="M289" s="480"/>
      <c r="N289" s="481"/>
      <c r="O289" s="479"/>
      <c r="P289" s="481"/>
      <c r="Q289" s="479"/>
      <c r="R289" s="481"/>
      <c r="S289" s="480"/>
      <c r="T289" s="480"/>
      <c r="U289" s="483"/>
      <c r="V289" s="483"/>
      <c r="W289" s="91"/>
      <c r="X289" s="91"/>
      <c r="Y289" s="479"/>
      <c r="Z289" s="91"/>
    </row>
    <row r="290" spans="1:26" ht="12.75" x14ac:dyDescent="0.2">
      <c r="A290" s="474" t="s">
        <v>1237</v>
      </c>
      <c r="B290" s="474" t="s">
        <v>1102</v>
      </c>
      <c r="C290" s="475" t="s">
        <v>411</v>
      </c>
      <c r="D290" s="475" t="s">
        <v>1103</v>
      </c>
      <c r="E290" s="475" t="s">
        <v>1104</v>
      </c>
      <c r="F290" s="474" t="s">
        <v>427</v>
      </c>
      <c r="G290" s="475" t="s">
        <v>864</v>
      </c>
      <c r="H290" s="479">
        <v>0</v>
      </c>
      <c r="I290" s="479">
        <v>4</v>
      </c>
      <c r="J290" s="478" t="s">
        <v>420</v>
      </c>
      <c r="K290" s="478" t="s">
        <v>419</v>
      </c>
      <c r="L290" s="479">
        <v>3</v>
      </c>
      <c r="M290" s="480"/>
      <c r="N290" s="481">
        <v>2.72</v>
      </c>
      <c r="O290" s="479">
        <v>0.05</v>
      </c>
      <c r="P290" s="481">
        <v>111.79</v>
      </c>
      <c r="Q290" s="479">
        <v>2</v>
      </c>
      <c r="R290" s="481">
        <v>56.8</v>
      </c>
      <c r="S290" s="480"/>
      <c r="T290" s="480"/>
      <c r="U290" s="483">
        <v>34566</v>
      </c>
      <c r="V290" s="483">
        <v>720799</v>
      </c>
      <c r="W290" s="91">
        <v>12691</v>
      </c>
      <c r="X290" s="91">
        <v>6448</v>
      </c>
      <c r="Y290" s="479">
        <v>0</v>
      </c>
      <c r="Z290" s="91">
        <v>68448</v>
      </c>
    </row>
    <row r="291" spans="1:26" ht="12.75" x14ac:dyDescent="0.2">
      <c r="A291" s="474" t="s">
        <v>1237</v>
      </c>
      <c r="B291" s="474" t="s">
        <v>1102</v>
      </c>
      <c r="C291" s="475" t="s">
        <v>411</v>
      </c>
      <c r="D291" s="475" t="s">
        <v>1103</v>
      </c>
      <c r="E291" s="475" t="s">
        <v>1104</v>
      </c>
      <c r="F291" s="474" t="s">
        <v>427</v>
      </c>
      <c r="G291" s="475" t="s">
        <v>864</v>
      </c>
      <c r="H291" s="479">
        <v>0</v>
      </c>
      <c r="I291" s="477">
        <v>4</v>
      </c>
      <c r="J291" s="478" t="s">
        <v>415</v>
      </c>
      <c r="K291" s="478" t="s">
        <v>419</v>
      </c>
      <c r="L291" s="479">
        <v>1</v>
      </c>
      <c r="M291" s="480"/>
      <c r="N291" s="481">
        <v>3.07</v>
      </c>
      <c r="O291" s="479">
        <v>0.02</v>
      </c>
      <c r="P291" s="482">
        <v>119.96</v>
      </c>
      <c r="Q291" s="479">
        <v>0.9</v>
      </c>
      <c r="R291" s="481">
        <v>132.47999999999999</v>
      </c>
      <c r="S291" s="480"/>
      <c r="T291" s="480"/>
      <c r="U291" s="483">
        <v>5067</v>
      </c>
      <c r="V291" s="483">
        <v>218329</v>
      </c>
      <c r="W291" s="91">
        <v>1648</v>
      </c>
      <c r="X291" s="91">
        <v>1820</v>
      </c>
      <c r="Y291" s="479">
        <v>0</v>
      </c>
      <c r="Z291" s="91">
        <v>18852</v>
      </c>
    </row>
    <row r="292" spans="1:26" ht="12.75" x14ac:dyDescent="0.2">
      <c r="A292" s="474"/>
      <c r="B292" s="474"/>
      <c r="C292" s="475"/>
      <c r="D292" s="475"/>
      <c r="E292" s="475"/>
      <c r="F292" s="474"/>
      <c r="G292" s="475"/>
      <c r="H292" s="479"/>
      <c r="I292" s="477"/>
      <c r="J292" s="478"/>
      <c r="K292" s="478"/>
      <c r="L292" s="479"/>
      <c r="M292" s="480"/>
      <c r="N292" s="481"/>
      <c r="O292" s="479"/>
      <c r="P292" s="482"/>
      <c r="Q292" s="479"/>
      <c r="R292" s="481"/>
      <c r="S292" s="480"/>
      <c r="T292" s="480"/>
      <c r="U292" s="483"/>
      <c r="V292" s="483"/>
      <c r="W292" s="91"/>
      <c r="X292" s="91"/>
      <c r="Y292" s="479"/>
      <c r="Z292" s="91"/>
    </row>
    <row r="293" spans="1:26" ht="12.75" x14ac:dyDescent="0.2">
      <c r="A293" s="474" t="s">
        <v>1238</v>
      </c>
      <c r="B293" s="474" t="s">
        <v>1106</v>
      </c>
      <c r="C293" s="475" t="s">
        <v>411</v>
      </c>
      <c r="D293" s="475" t="s">
        <v>1107</v>
      </c>
      <c r="E293" s="475" t="s">
        <v>1108</v>
      </c>
      <c r="F293" s="474" t="s">
        <v>427</v>
      </c>
      <c r="G293" s="475" t="s">
        <v>864</v>
      </c>
      <c r="H293" s="479">
        <v>0</v>
      </c>
      <c r="I293" s="477">
        <v>4</v>
      </c>
      <c r="J293" s="478" t="s">
        <v>420</v>
      </c>
      <c r="K293" s="478" t="s">
        <v>419</v>
      </c>
      <c r="L293" s="479">
        <v>4</v>
      </c>
      <c r="M293" s="480"/>
      <c r="N293" s="481">
        <v>2.46</v>
      </c>
      <c r="O293" s="479">
        <v>7.0000000000000007E-2</v>
      </c>
      <c r="P293" s="482">
        <v>116.42</v>
      </c>
      <c r="Q293" s="479">
        <v>3.3</v>
      </c>
      <c r="R293" s="481">
        <v>35.47</v>
      </c>
      <c r="S293" s="480"/>
      <c r="T293" s="480"/>
      <c r="U293" s="483">
        <v>28975</v>
      </c>
      <c r="V293" s="483">
        <v>417709</v>
      </c>
      <c r="W293" s="91">
        <v>11778</v>
      </c>
      <c r="X293" s="91">
        <v>3588</v>
      </c>
      <c r="Y293" s="479">
        <v>0</v>
      </c>
      <c r="Z293" s="91">
        <v>68505</v>
      </c>
    </row>
    <row r="294" spans="1:26" ht="12.75" x14ac:dyDescent="0.2">
      <c r="A294" s="474" t="s">
        <v>421</v>
      </c>
      <c r="B294" s="474" t="s">
        <v>422</v>
      </c>
      <c r="C294" s="475" t="s">
        <v>411</v>
      </c>
      <c r="D294" s="475">
        <v>9031</v>
      </c>
      <c r="E294" s="475">
        <v>90031</v>
      </c>
      <c r="F294" s="474" t="s">
        <v>412</v>
      </c>
      <c r="G294" s="475" t="s">
        <v>413</v>
      </c>
      <c r="H294" s="91">
        <v>1932666</v>
      </c>
      <c r="I294" s="477">
        <v>260</v>
      </c>
      <c r="J294" s="478" t="s">
        <v>415</v>
      </c>
      <c r="K294" s="478" t="s">
        <v>416</v>
      </c>
      <c r="L294" s="479">
        <v>90</v>
      </c>
      <c r="M294" s="480"/>
      <c r="N294" s="481">
        <v>3.82</v>
      </c>
      <c r="O294" s="479">
        <v>0.15</v>
      </c>
      <c r="P294" s="482">
        <v>59.93</v>
      </c>
      <c r="Q294" s="479">
        <v>2.2999999999999998</v>
      </c>
      <c r="R294" s="481">
        <v>26.31</v>
      </c>
      <c r="S294" s="481">
        <v>2.1</v>
      </c>
      <c r="T294" s="480"/>
      <c r="U294" s="483">
        <v>1551353</v>
      </c>
      <c r="V294" s="483">
        <v>10683357</v>
      </c>
      <c r="W294" s="91">
        <v>406000</v>
      </c>
      <c r="X294" s="91">
        <v>178254</v>
      </c>
      <c r="Y294" s="91">
        <v>5092724</v>
      </c>
      <c r="Z294" s="91">
        <v>3063619</v>
      </c>
    </row>
    <row r="295" spans="1:26" ht="12.75" x14ac:dyDescent="0.2">
      <c r="A295" s="474" t="s">
        <v>421</v>
      </c>
      <c r="B295" s="474" t="s">
        <v>422</v>
      </c>
      <c r="C295" s="475" t="s">
        <v>411</v>
      </c>
      <c r="D295" s="475">
        <v>9031</v>
      </c>
      <c r="E295" s="475">
        <v>90031</v>
      </c>
      <c r="F295" s="474" t="s">
        <v>412</v>
      </c>
      <c r="G295" s="475" t="s">
        <v>413</v>
      </c>
      <c r="H295" s="91">
        <v>1932666</v>
      </c>
      <c r="I295" s="477">
        <v>260</v>
      </c>
      <c r="J295" s="478" t="s">
        <v>420</v>
      </c>
      <c r="K295" s="478" t="s">
        <v>419</v>
      </c>
      <c r="L295" s="479">
        <v>77</v>
      </c>
      <c r="M295" s="480"/>
      <c r="N295" s="481">
        <v>0.93</v>
      </c>
      <c r="O295" s="479">
        <v>0.2</v>
      </c>
      <c r="P295" s="482">
        <v>98.16</v>
      </c>
      <c r="Q295" s="479">
        <v>21.3</v>
      </c>
      <c r="R295" s="481">
        <v>4.6100000000000003</v>
      </c>
      <c r="S295" s="481">
        <v>0.74</v>
      </c>
      <c r="T295" s="480"/>
      <c r="U295" s="483">
        <v>6713769</v>
      </c>
      <c r="V295" s="483">
        <v>33243676</v>
      </c>
      <c r="W295" s="91">
        <v>7217252</v>
      </c>
      <c r="X295" s="91">
        <v>338680</v>
      </c>
      <c r="Y295" s="91">
        <v>45180899</v>
      </c>
      <c r="Z295" s="91">
        <v>4518467</v>
      </c>
    </row>
    <row r="296" spans="1:26" ht="12.75" x14ac:dyDescent="0.2">
      <c r="A296" s="474" t="s">
        <v>421</v>
      </c>
      <c r="B296" s="474" t="s">
        <v>422</v>
      </c>
      <c r="C296" s="475" t="s">
        <v>411</v>
      </c>
      <c r="D296" s="475">
        <v>9031</v>
      </c>
      <c r="E296" s="475">
        <v>90031</v>
      </c>
      <c r="F296" s="474" t="s">
        <v>412</v>
      </c>
      <c r="G296" s="475" t="s">
        <v>413</v>
      </c>
      <c r="H296" s="91">
        <v>1932666</v>
      </c>
      <c r="I296" s="477">
        <v>260</v>
      </c>
      <c r="J296" s="478" t="s">
        <v>420</v>
      </c>
      <c r="K296" s="478" t="s">
        <v>416</v>
      </c>
      <c r="L296" s="479">
        <v>51</v>
      </c>
      <c r="M296" s="480"/>
      <c r="N296" s="481">
        <v>1.1499999999999999</v>
      </c>
      <c r="O296" s="479">
        <v>0.19</v>
      </c>
      <c r="P296" s="482">
        <v>63.14</v>
      </c>
      <c r="Q296" s="479">
        <v>10.3</v>
      </c>
      <c r="R296" s="481">
        <v>6.12</v>
      </c>
      <c r="S296" s="481">
        <v>0.92</v>
      </c>
      <c r="T296" s="480"/>
      <c r="U296" s="483">
        <v>1885050</v>
      </c>
      <c r="V296" s="483">
        <v>10074499</v>
      </c>
      <c r="W296" s="91">
        <v>1645500</v>
      </c>
      <c r="X296" s="91">
        <v>159569</v>
      </c>
      <c r="Y296" s="91">
        <v>11001178</v>
      </c>
      <c r="Z296" s="91">
        <v>2485439</v>
      </c>
    </row>
    <row r="297" spans="1:26" ht="12.75" x14ac:dyDescent="0.2">
      <c r="A297" s="474" t="s">
        <v>421</v>
      </c>
      <c r="B297" s="474" t="s">
        <v>422</v>
      </c>
      <c r="C297" s="475" t="s">
        <v>411</v>
      </c>
      <c r="D297" s="475">
        <v>9031</v>
      </c>
      <c r="E297" s="475">
        <v>90031</v>
      </c>
      <c r="F297" s="474" t="s">
        <v>412</v>
      </c>
      <c r="G297" s="475" t="s">
        <v>413</v>
      </c>
      <c r="H297" s="91">
        <v>1932666</v>
      </c>
      <c r="I297" s="479">
        <v>260</v>
      </c>
      <c r="J297" s="478" t="s">
        <v>424</v>
      </c>
      <c r="K297" s="478" t="s">
        <v>416</v>
      </c>
      <c r="L297" s="479">
        <v>16</v>
      </c>
      <c r="M297" s="480"/>
      <c r="N297" s="481">
        <v>2.0499999999999998</v>
      </c>
      <c r="O297" s="479">
        <v>0.14000000000000001</v>
      </c>
      <c r="P297" s="481">
        <v>62.71</v>
      </c>
      <c r="Q297" s="479">
        <v>4.2</v>
      </c>
      <c r="R297" s="481">
        <v>14.84</v>
      </c>
      <c r="S297" s="481">
        <v>0.64</v>
      </c>
      <c r="T297" s="480"/>
      <c r="U297" s="483">
        <v>221423</v>
      </c>
      <c r="V297" s="483">
        <v>1603146</v>
      </c>
      <c r="W297" s="91">
        <v>108018</v>
      </c>
      <c r="X297" s="91">
        <v>25564</v>
      </c>
      <c r="Y297" s="91">
        <v>2509602</v>
      </c>
      <c r="Z297" s="91">
        <v>678339</v>
      </c>
    </row>
    <row r="298" spans="1:26" ht="12.75" x14ac:dyDescent="0.2">
      <c r="A298" s="474" t="s">
        <v>421</v>
      </c>
      <c r="B298" s="474" t="s">
        <v>422</v>
      </c>
      <c r="C298" s="475" t="s">
        <v>411</v>
      </c>
      <c r="D298" s="475">
        <v>9031</v>
      </c>
      <c r="E298" s="475">
        <v>90031</v>
      </c>
      <c r="F298" s="474" t="s">
        <v>412</v>
      </c>
      <c r="G298" s="475" t="s">
        <v>413</v>
      </c>
      <c r="H298" s="91">
        <v>1932666</v>
      </c>
      <c r="I298" s="479">
        <v>260</v>
      </c>
      <c r="J298" s="478" t="s">
        <v>424</v>
      </c>
      <c r="K298" s="478" t="s">
        <v>419</v>
      </c>
      <c r="L298" s="479">
        <v>15</v>
      </c>
      <c r="M298" s="480"/>
      <c r="N298" s="481">
        <v>3.14</v>
      </c>
      <c r="O298" s="479">
        <v>0.27</v>
      </c>
      <c r="P298" s="481">
        <v>124.37</v>
      </c>
      <c r="Q298" s="479">
        <v>10.8</v>
      </c>
      <c r="R298" s="481">
        <v>11.47</v>
      </c>
      <c r="S298" s="481">
        <v>0.59</v>
      </c>
      <c r="T298" s="480"/>
      <c r="U298" s="483">
        <v>824615</v>
      </c>
      <c r="V298" s="483">
        <v>3015907</v>
      </c>
      <c r="W298" s="91">
        <v>262859</v>
      </c>
      <c r="X298" s="91">
        <v>24250</v>
      </c>
      <c r="Y298" s="91">
        <v>5108071</v>
      </c>
      <c r="Z298" s="91">
        <v>618710</v>
      </c>
    </row>
    <row r="299" spans="1:26" ht="12.75" x14ac:dyDescent="0.2">
      <c r="A299" s="474" t="s">
        <v>421</v>
      </c>
      <c r="B299" s="474" t="s">
        <v>422</v>
      </c>
      <c r="C299" s="475" t="s">
        <v>411</v>
      </c>
      <c r="D299" s="475">
        <v>9031</v>
      </c>
      <c r="E299" s="475">
        <v>90031</v>
      </c>
      <c r="F299" s="474" t="s">
        <v>412</v>
      </c>
      <c r="G299" s="475" t="s">
        <v>413</v>
      </c>
      <c r="H299" s="91">
        <v>1932666</v>
      </c>
      <c r="I299" s="477">
        <v>260</v>
      </c>
      <c r="J299" s="478" t="s">
        <v>417</v>
      </c>
      <c r="K299" s="478" t="s">
        <v>416</v>
      </c>
      <c r="L299" s="479">
        <v>11</v>
      </c>
      <c r="M299" s="480"/>
      <c r="N299" s="481">
        <v>4.05</v>
      </c>
      <c r="O299" s="479">
        <v>0.08</v>
      </c>
      <c r="P299" s="482">
        <v>76.91</v>
      </c>
      <c r="Q299" s="479">
        <v>1.5</v>
      </c>
      <c r="R299" s="481">
        <v>50.75</v>
      </c>
      <c r="S299" s="481">
        <v>3.02</v>
      </c>
      <c r="T299" s="480"/>
      <c r="U299" s="483">
        <v>48412</v>
      </c>
      <c r="V299" s="483">
        <v>607091</v>
      </c>
      <c r="W299" s="91">
        <v>11963</v>
      </c>
      <c r="X299" s="91">
        <v>7894</v>
      </c>
      <c r="Y299" s="91">
        <v>200792</v>
      </c>
      <c r="Z299" s="91">
        <v>200792</v>
      </c>
    </row>
    <row r="300" spans="1:26" ht="12.75" x14ac:dyDescent="0.2">
      <c r="A300" s="474" t="s">
        <v>429</v>
      </c>
      <c r="B300" s="474" t="s">
        <v>422</v>
      </c>
      <c r="C300" s="475" t="s">
        <v>411</v>
      </c>
      <c r="D300" s="475">
        <v>9086</v>
      </c>
      <c r="E300" s="475">
        <v>90086</v>
      </c>
      <c r="F300" s="474" t="s">
        <v>427</v>
      </c>
      <c r="G300" s="475" t="s">
        <v>413</v>
      </c>
      <c r="H300" s="91">
        <v>1932666</v>
      </c>
      <c r="I300" s="477">
        <v>25</v>
      </c>
      <c r="J300" s="478" t="s">
        <v>415</v>
      </c>
      <c r="K300" s="478" t="s">
        <v>419</v>
      </c>
      <c r="L300" s="479">
        <v>25</v>
      </c>
      <c r="M300" s="480"/>
      <c r="N300" s="481">
        <v>2.19</v>
      </c>
      <c r="O300" s="479">
        <v>0.1</v>
      </c>
      <c r="P300" s="482">
        <v>78.77</v>
      </c>
      <c r="Q300" s="479">
        <v>3.7</v>
      </c>
      <c r="R300" s="481">
        <v>21.16</v>
      </c>
      <c r="S300" s="481">
        <v>2.76</v>
      </c>
      <c r="T300" s="480"/>
      <c r="U300" s="483">
        <v>384630</v>
      </c>
      <c r="V300" s="483">
        <v>3710620</v>
      </c>
      <c r="W300" s="91">
        <v>175329</v>
      </c>
      <c r="X300" s="91">
        <v>47105</v>
      </c>
      <c r="Y300" s="91">
        <v>1343780</v>
      </c>
      <c r="Z300" s="91">
        <v>660734</v>
      </c>
    </row>
    <row r="301" spans="1:26" ht="12.75" x14ac:dyDescent="0.2">
      <c r="A301" s="474" t="s">
        <v>1239</v>
      </c>
      <c r="B301" s="474" t="s">
        <v>1112</v>
      </c>
      <c r="C301" s="475" t="s">
        <v>411</v>
      </c>
      <c r="D301" s="475">
        <v>9168</v>
      </c>
      <c r="E301" s="475">
        <v>90168</v>
      </c>
      <c r="F301" s="474" t="s">
        <v>427</v>
      </c>
      <c r="G301" s="475" t="s">
        <v>428</v>
      </c>
      <c r="H301" s="91">
        <v>1723634</v>
      </c>
      <c r="I301" s="479">
        <v>23</v>
      </c>
      <c r="J301" s="478" t="s">
        <v>420</v>
      </c>
      <c r="K301" s="478" t="s">
        <v>416</v>
      </c>
      <c r="L301" s="479">
        <v>10</v>
      </c>
      <c r="M301" s="480"/>
      <c r="N301" s="481">
        <v>1.1200000000000001</v>
      </c>
      <c r="O301" s="479">
        <v>0.08</v>
      </c>
      <c r="P301" s="481">
        <v>97.76</v>
      </c>
      <c r="Q301" s="479">
        <v>7.2</v>
      </c>
      <c r="R301" s="481">
        <v>13.64</v>
      </c>
      <c r="S301" s="480"/>
      <c r="T301" s="480"/>
      <c r="U301" s="483">
        <v>263087</v>
      </c>
      <c r="V301" s="483">
        <v>3211056</v>
      </c>
      <c r="W301" s="91">
        <v>235475</v>
      </c>
      <c r="X301" s="91">
        <v>32846</v>
      </c>
      <c r="Y301" s="479">
        <v>0</v>
      </c>
      <c r="Z301" s="91">
        <v>432298</v>
      </c>
    </row>
    <row r="302" spans="1:26" ht="12.75" x14ac:dyDescent="0.2">
      <c r="A302" s="474" t="s">
        <v>1239</v>
      </c>
      <c r="B302" s="474" t="s">
        <v>1112</v>
      </c>
      <c r="C302" s="475" t="s">
        <v>411</v>
      </c>
      <c r="D302" s="475">
        <v>9168</v>
      </c>
      <c r="E302" s="475">
        <v>90168</v>
      </c>
      <c r="F302" s="474" t="s">
        <v>427</v>
      </c>
      <c r="G302" s="475" t="s">
        <v>428</v>
      </c>
      <c r="H302" s="91">
        <v>1723634</v>
      </c>
      <c r="I302" s="479">
        <v>23</v>
      </c>
      <c r="J302" s="478" t="s">
        <v>424</v>
      </c>
      <c r="K302" s="478" t="s">
        <v>416</v>
      </c>
      <c r="L302" s="479">
        <v>8</v>
      </c>
      <c r="M302" s="480"/>
      <c r="N302" s="481">
        <v>4.46</v>
      </c>
      <c r="O302" s="479">
        <v>0.74</v>
      </c>
      <c r="P302" s="481">
        <v>137.34</v>
      </c>
      <c r="Q302" s="479">
        <v>22.6</v>
      </c>
      <c r="R302" s="481">
        <v>6.07</v>
      </c>
      <c r="S302" s="480"/>
      <c r="T302" s="480"/>
      <c r="U302" s="483">
        <v>592015</v>
      </c>
      <c r="V302" s="483">
        <v>805101</v>
      </c>
      <c r="W302" s="91">
        <v>132627</v>
      </c>
      <c r="X302" s="91">
        <v>5862</v>
      </c>
      <c r="Y302" s="479">
        <v>0</v>
      </c>
      <c r="Z302" s="91">
        <v>144445</v>
      </c>
    </row>
    <row r="303" spans="1:26" ht="12.75" x14ac:dyDescent="0.2">
      <c r="A303" s="474" t="s">
        <v>1239</v>
      </c>
      <c r="B303" s="474" t="s">
        <v>1112</v>
      </c>
      <c r="C303" s="475" t="s">
        <v>411</v>
      </c>
      <c r="D303" s="475">
        <v>9168</v>
      </c>
      <c r="E303" s="475">
        <v>90168</v>
      </c>
      <c r="F303" s="474" t="s">
        <v>427</v>
      </c>
      <c r="G303" s="475" t="s">
        <v>428</v>
      </c>
      <c r="H303" s="91">
        <v>1723634</v>
      </c>
      <c r="I303" s="479">
        <v>23</v>
      </c>
      <c r="J303" s="478" t="s">
        <v>415</v>
      </c>
      <c r="K303" s="478" t="s">
        <v>416</v>
      </c>
      <c r="L303" s="479">
        <v>5</v>
      </c>
      <c r="M303" s="480"/>
      <c r="N303" s="481">
        <v>2.94</v>
      </c>
      <c r="O303" s="479">
        <v>7.0000000000000007E-2</v>
      </c>
      <c r="P303" s="482">
        <v>107.52</v>
      </c>
      <c r="Q303" s="479">
        <v>2.5</v>
      </c>
      <c r="R303" s="481">
        <v>43.27</v>
      </c>
      <c r="S303" s="480"/>
      <c r="T303" s="480"/>
      <c r="U303" s="483">
        <v>88869</v>
      </c>
      <c r="V303" s="483">
        <v>1306744</v>
      </c>
      <c r="W303" s="91">
        <v>30200</v>
      </c>
      <c r="X303" s="91">
        <v>12154</v>
      </c>
      <c r="Y303" s="479">
        <v>0</v>
      </c>
      <c r="Z303" s="91">
        <v>148484</v>
      </c>
    </row>
    <row r="304" spans="1:26" ht="12.75" x14ac:dyDescent="0.2">
      <c r="A304" s="474"/>
      <c r="B304" s="474"/>
      <c r="C304" s="475"/>
      <c r="D304" s="475"/>
      <c r="E304" s="475"/>
      <c r="F304" s="474"/>
      <c r="G304" s="475"/>
      <c r="H304" s="91"/>
      <c r="I304" s="477"/>
      <c r="J304" s="478"/>
      <c r="K304" s="478"/>
      <c r="L304" s="479"/>
      <c r="M304" s="480"/>
      <c r="N304" s="481"/>
      <c r="O304" s="479"/>
      <c r="P304" s="482"/>
      <c r="Q304" s="479"/>
      <c r="R304" s="481"/>
      <c r="S304" s="481"/>
      <c r="T304" s="480"/>
      <c r="U304" s="483"/>
      <c r="V304" s="483"/>
      <c r="W304" s="91"/>
      <c r="X304" s="91"/>
      <c r="Y304" s="91"/>
      <c r="Z304" s="91"/>
    </row>
    <row r="305" spans="1:26" ht="12.75" x14ac:dyDescent="0.2">
      <c r="A305" s="474" t="s">
        <v>352</v>
      </c>
      <c r="B305" s="474" t="s">
        <v>343</v>
      </c>
      <c r="C305" s="475" t="s">
        <v>411</v>
      </c>
      <c r="D305" s="475">
        <v>9019</v>
      </c>
      <c r="E305" s="475">
        <v>90019</v>
      </c>
      <c r="F305" s="474" t="s">
        <v>412</v>
      </c>
      <c r="G305" s="475" t="s">
        <v>413</v>
      </c>
      <c r="H305" s="91">
        <v>1723634</v>
      </c>
      <c r="I305" s="477">
        <v>222</v>
      </c>
      <c r="J305" s="478" t="s">
        <v>420</v>
      </c>
      <c r="K305" s="478" t="s">
        <v>419</v>
      </c>
      <c r="L305" s="479">
        <v>159</v>
      </c>
      <c r="M305" s="480"/>
      <c r="N305" s="481">
        <v>1.1000000000000001</v>
      </c>
      <c r="O305" s="479">
        <v>0.2</v>
      </c>
      <c r="P305" s="482">
        <v>140.4</v>
      </c>
      <c r="Q305" s="479">
        <v>24.9</v>
      </c>
      <c r="R305" s="481">
        <v>5.64</v>
      </c>
      <c r="S305" s="481">
        <v>1.5</v>
      </c>
      <c r="T305" s="480"/>
      <c r="U305" s="483">
        <v>15093979</v>
      </c>
      <c r="V305" s="483">
        <v>77189810</v>
      </c>
      <c r="W305" s="91">
        <v>13697260</v>
      </c>
      <c r="X305" s="91">
        <v>549784</v>
      </c>
      <c r="Y305" s="91">
        <v>51450964</v>
      </c>
      <c r="Z305" s="91">
        <v>6022874</v>
      </c>
    </row>
    <row r="306" spans="1:26" ht="12.75" x14ac:dyDescent="0.2">
      <c r="A306" s="474" t="s">
        <v>352</v>
      </c>
      <c r="B306" s="474" t="s">
        <v>343</v>
      </c>
      <c r="C306" s="475" t="s">
        <v>411</v>
      </c>
      <c r="D306" s="475">
        <v>9019</v>
      </c>
      <c r="E306" s="475">
        <v>90019</v>
      </c>
      <c r="F306" s="474" t="s">
        <v>412</v>
      </c>
      <c r="G306" s="475" t="s">
        <v>413</v>
      </c>
      <c r="H306" s="91">
        <v>1723634</v>
      </c>
      <c r="I306" s="477">
        <v>222</v>
      </c>
      <c r="J306" s="478" t="s">
        <v>418</v>
      </c>
      <c r="K306" s="478" t="s">
        <v>419</v>
      </c>
      <c r="L306" s="479">
        <v>61</v>
      </c>
      <c r="M306" s="480"/>
      <c r="N306" s="481">
        <v>1.1000000000000001</v>
      </c>
      <c r="O306" s="479">
        <v>0.23</v>
      </c>
      <c r="P306" s="482">
        <v>260.88</v>
      </c>
      <c r="Q306" s="479">
        <v>55.3</v>
      </c>
      <c r="R306" s="481">
        <v>4.72</v>
      </c>
      <c r="S306" s="481">
        <v>0.83</v>
      </c>
      <c r="T306" s="480"/>
      <c r="U306" s="483">
        <v>13291685</v>
      </c>
      <c r="V306" s="483">
        <v>56902897</v>
      </c>
      <c r="W306" s="91">
        <v>12061741</v>
      </c>
      <c r="X306" s="91">
        <v>218118</v>
      </c>
      <c r="Y306" s="91">
        <v>68716683</v>
      </c>
      <c r="Z306" s="91">
        <v>3936282</v>
      </c>
    </row>
    <row r="307" spans="1:26" ht="12.75" x14ac:dyDescent="0.2">
      <c r="A307" s="474" t="s">
        <v>352</v>
      </c>
      <c r="B307" s="474" t="s">
        <v>343</v>
      </c>
      <c r="C307" s="475" t="s">
        <v>411</v>
      </c>
      <c r="D307" s="475">
        <v>9019</v>
      </c>
      <c r="E307" s="475">
        <v>90019</v>
      </c>
      <c r="F307" s="474" t="s">
        <v>412</v>
      </c>
      <c r="G307" s="475" t="s">
        <v>413</v>
      </c>
      <c r="H307" s="91">
        <v>1723634</v>
      </c>
      <c r="I307" s="479">
        <v>222</v>
      </c>
      <c r="J307" s="478" t="s">
        <v>415</v>
      </c>
      <c r="K307" s="478" t="s">
        <v>419</v>
      </c>
      <c r="L307" s="479">
        <v>2</v>
      </c>
      <c r="M307" s="480"/>
      <c r="N307" s="481">
        <v>1.1000000000000001</v>
      </c>
      <c r="O307" s="479">
        <v>0.03</v>
      </c>
      <c r="P307" s="481">
        <v>97.3</v>
      </c>
      <c r="Q307" s="479">
        <v>2.4</v>
      </c>
      <c r="R307" s="481">
        <v>39.79</v>
      </c>
      <c r="S307" s="481">
        <v>16.440000000000001</v>
      </c>
      <c r="T307" s="480"/>
      <c r="U307" s="483">
        <v>10438</v>
      </c>
      <c r="V307" s="483">
        <v>376862</v>
      </c>
      <c r="W307" s="91">
        <v>9472</v>
      </c>
      <c r="X307" s="91">
        <v>3873</v>
      </c>
      <c r="Y307" s="91">
        <v>22930</v>
      </c>
      <c r="Z307" s="91">
        <v>38310</v>
      </c>
    </row>
    <row r="308" spans="1:26" ht="12.75" x14ac:dyDescent="0.2">
      <c r="A308" s="474" t="s">
        <v>1113</v>
      </c>
      <c r="B308" s="474" t="s">
        <v>343</v>
      </c>
      <c r="C308" s="475" t="s">
        <v>411</v>
      </c>
      <c r="D308" s="475">
        <v>9223</v>
      </c>
      <c r="E308" s="475">
        <v>90223</v>
      </c>
      <c r="F308" s="474" t="s">
        <v>486</v>
      </c>
      <c r="G308" s="475" t="s">
        <v>413</v>
      </c>
      <c r="H308" s="91">
        <v>1723634</v>
      </c>
      <c r="I308" s="479">
        <v>142</v>
      </c>
      <c r="J308" s="478" t="s">
        <v>415</v>
      </c>
      <c r="K308" s="478" t="s">
        <v>419</v>
      </c>
      <c r="L308" s="479">
        <v>101</v>
      </c>
      <c r="M308" s="480"/>
      <c r="N308" s="481">
        <v>3.2</v>
      </c>
      <c r="O308" s="479">
        <v>7.0000000000000007E-2</v>
      </c>
      <c r="P308" s="481">
        <v>72.709999999999994</v>
      </c>
      <c r="Q308" s="479">
        <v>1.7</v>
      </c>
      <c r="R308" s="481">
        <v>43.17</v>
      </c>
      <c r="S308" s="481">
        <v>4.67</v>
      </c>
      <c r="T308" s="480"/>
      <c r="U308" s="483">
        <v>1043437</v>
      </c>
      <c r="V308" s="483">
        <v>14055118</v>
      </c>
      <c r="W308" s="91">
        <v>325611</v>
      </c>
      <c r="X308" s="91">
        <v>193295</v>
      </c>
      <c r="Y308" s="91">
        <v>3009151</v>
      </c>
      <c r="Z308" s="91">
        <v>2819679</v>
      </c>
    </row>
    <row r="309" spans="1:26" ht="12.75" x14ac:dyDescent="0.2">
      <c r="A309" s="474" t="s">
        <v>1113</v>
      </c>
      <c r="B309" s="474" t="s">
        <v>343</v>
      </c>
      <c r="C309" s="475" t="s">
        <v>411</v>
      </c>
      <c r="D309" s="475">
        <v>9223</v>
      </c>
      <c r="E309" s="475">
        <v>90223</v>
      </c>
      <c r="F309" s="474" t="s">
        <v>486</v>
      </c>
      <c r="G309" s="475" t="s">
        <v>413</v>
      </c>
      <c r="H309" s="91">
        <v>1723634</v>
      </c>
      <c r="I309" s="477">
        <v>142</v>
      </c>
      <c r="J309" s="478" t="s">
        <v>415</v>
      </c>
      <c r="K309" s="478" t="s">
        <v>416</v>
      </c>
      <c r="L309" s="479">
        <v>24</v>
      </c>
      <c r="M309" s="480"/>
      <c r="N309" s="481">
        <v>7.08</v>
      </c>
      <c r="O309" s="479">
        <v>0.1</v>
      </c>
      <c r="P309" s="482">
        <v>100.26</v>
      </c>
      <c r="Q309" s="479">
        <v>1.4</v>
      </c>
      <c r="R309" s="481">
        <v>73.67</v>
      </c>
      <c r="S309" s="481">
        <v>7.23</v>
      </c>
      <c r="T309" s="480"/>
      <c r="U309" s="483">
        <v>238207</v>
      </c>
      <c r="V309" s="483">
        <v>2480135</v>
      </c>
      <c r="W309" s="91">
        <v>33667</v>
      </c>
      <c r="X309" s="91">
        <v>24738</v>
      </c>
      <c r="Y309" s="91">
        <v>343080</v>
      </c>
      <c r="Z309" s="91">
        <v>391190</v>
      </c>
    </row>
    <row r="310" spans="1:26" ht="12.75" x14ac:dyDescent="0.2">
      <c r="A310" s="474" t="s">
        <v>1113</v>
      </c>
      <c r="B310" s="474" t="s">
        <v>343</v>
      </c>
      <c r="C310" s="475" t="s">
        <v>411</v>
      </c>
      <c r="D310" s="475">
        <v>9223</v>
      </c>
      <c r="E310" s="475">
        <v>90223</v>
      </c>
      <c r="F310" s="474" t="s">
        <v>486</v>
      </c>
      <c r="G310" s="475" t="s">
        <v>413</v>
      </c>
      <c r="H310" s="91">
        <v>1723634</v>
      </c>
      <c r="I310" s="479">
        <v>142</v>
      </c>
      <c r="J310" s="478" t="s">
        <v>417</v>
      </c>
      <c r="K310" s="478" t="s">
        <v>416</v>
      </c>
      <c r="L310" s="479">
        <v>17</v>
      </c>
      <c r="M310" s="480"/>
      <c r="N310" s="481">
        <v>4.5599999999999996</v>
      </c>
      <c r="O310" s="479">
        <v>0.11</v>
      </c>
      <c r="P310" s="481">
        <v>121.19</v>
      </c>
      <c r="Q310" s="479">
        <v>2.9</v>
      </c>
      <c r="R310" s="481">
        <v>42.49</v>
      </c>
      <c r="S310" s="481">
        <v>5.3</v>
      </c>
      <c r="T310" s="480"/>
      <c r="U310" s="483">
        <v>259031</v>
      </c>
      <c r="V310" s="483">
        <v>2414229</v>
      </c>
      <c r="W310" s="91">
        <v>56815</v>
      </c>
      <c r="X310" s="91">
        <v>19921</v>
      </c>
      <c r="Y310" s="91">
        <v>455501</v>
      </c>
      <c r="Z310" s="91">
        <v>395038</v>
      </c>
    </row>
    <row r="311" spans="1:26" ht="12.75" x14ac:dyDescent="0.2">
      <c r="A311" s="474" t="s">
        <v>1114</v>
      </c>
      <c r="B311" s="474" t="s">
        <v>343</v>
      </c>
      <c r="C311" s="475" t="s">
        <v>411</v>
      </c>
      <c r="D311" s="475" t="s">
        <v>1115</v>
      </c>
      <c r="E311" s="475" t="s">
        <v>1116</v>
      </c>
      <c r="F311" s="474" t="s">
        <v>427</v>
      </c>
      <c r="G311" s="475" t="s">
        <v>864</v>
      </c>
      <c r="H311" s="479">
        <v>0</v>
      </c>
      <c r="I311" s="477">
        <v>12</v>
      </c>
      <c r="J311" s="478" t="s">
        <v>415</v>
      </c>
      <c r="K311" s="478" t="s">
        <v>416</v>
      </c>
      <c r="L311" s="479">
        <v>7</v>
      </c>
      <c r="M311" s="480"/>
      <c r="N311" s="481">
        <v>1.62</v>
      </c>
      <c r="O311" s="479">
        <v>0.09</v>
      </c>
      <c r="P311" s="482">
        <v>85.1</v>
      </c>
      <c r="Q311" s="479">
        <v>4.5</v>
      </c>
      <c r="R311" s="481">
        <v>18.88</v>
      </c>
      <c r="S311" s="480"/>
      <c r="T311" s="480"/>
      <c r="U311" s="483">
        <v>75805</v>
      </c>
      <c r="V311" s="483">
        <v>883455</v>
      </c>
      <c r="W311" s="91">
        <v>46791</v>
      </c>
      <c r="X311" s="91">
        <v>10381</v>
      </c>
      <c r="Y311" s="479">
        <v>0</v>
      </c>
      <c r="Z311" s="91">
        <v>121463</v>
      </c>
    </row>
    <row r="312" spans="1:26" ht="12.75" x14ac:dyDescent="0.2">
      <c r="A312" s="474" t="s">
        <v>1114</v>
      </c>
      <c r="B312" s="474" t="s">
        <v>343</v>
      </c>
      <c r="C312" s="475" t="s">
        <v>411</v>
      </c>
      <c r="D312" s="475" t="s">
        <v>1115</v>
      </c>
      <c r="E312" s="475" t="s">
        <v>1116</v>
      </c>
      <c r="F312" s="474" t="s">
        <v>427</v>
      </c>
      <c r="G312" s="475" t="s">
        <v>864</v>
      </c>
      <c r="H312" s="479">
        <v>0</v>
      </c>
      <c r="I312" s="479">
        <v>12</v>
      </c>
      <c r="J312" s="478" t="s">
        <v>424</v>
      </c>
      <c r="K312" s="478" t="s">
        <v>416</v>
      </c>
      <c r="L312" s="479">
        <v>4</v>
      </c>
      <c r="M312" s="480"/>
      <c r="N312" s="481">
        <v>2.38</v>
      </c>
      <c r="O312" s="479">
        <v>0.19</v>
      </c>
      <c r="P312" s="481">
        <v>84.82</v>
      </c>
      <c r="Q312" s="479">
        <v>6.8</v>
      </c>
      <c r="R312" s="481">
        <v>12.55</v>
      </c>
      <c r="S312" s="480"/>
      <c r="T312" s="480"/>
      <c r="U312" s="483">
        <v>129787</v>
      </c>
      <c r="V312" s="483">
        <v>683888</v>
      </c>
      <c r="W312" s="91">
        <v>54474</v>
      </c>
      <c r="X312" s="91">
        <v>8063</v>
      </c>
      <c r="Y312" s="479">
        <v>0</v>
      </c>
      <c r="Z312" s="91">
        <v>248535</v>
      </c>
    </row>
    <row r="313" spans="1:26" ht="12.75" x14ac:dyDescent="0.2">
      <c r="A313" s="474" t="s">
        <v>1114</v>
      </c>
      <c r="B313" s="474" t="s">
        <v>343</v>
      </c>
      <c r="C313" s="475" t="s">
        <v>411</v>
      </c>
      <c r="D313" s="475" t="s">
        <v>1115</v>
      </c>
      <c r="E313" s="475" t="s">
        <v>1116</v>
      </c>
      <c r="F313" s="474" t="s">
        <v>427</v>
      </c>
      <c r="G313" s="475" t="s">
        <v>864</v>
      </c>
      <c r="H313" s="479">
        <v>0</v>
      </c>
      <c r="I313" s="479">
        <v>12</v>
      </c>
      <c r="J313" s="478" t="s">
        <v>420</v>
      </c>
      <c r="K313" s="478" t="s">
        <v>416</v>
      </c>
      <c r="L313" s="479">
        <v>1</v>
      </c>
      <c r="M313" s="480"/>
      <c r="N313" s="481">
        <v>1.51</v>
      </c>
      <c r="O313" s="479">
        <v>0.03</v>
      </c>
      <c r="P313" s="481">
        <v>85.1</v>
      </c>
      <c r="Q313" s="479">
        <v>1.8</v>
      </c>
      <c r="R313" s="481">
        <v>46.12</v>
      </c>
      <c r="S313" s="480"/>
      <c r="T313" s="480"/>
      <c r="U313" s="483">
        <v>6376</v>
      </c>
      <c r="V313" s="483">
        <v>194716</v>
      </c>
      <c r="W313" s="91">
        <v>4222</v>
      </c>
      <c r="X313" s="91">
        <v>2288</v>
      </c>
      <c r="Y313" s="479">
        <v>0</v>
      </c>
      <c r="Z313" s="91">
        <v>74648</v>
      </c>
    </row>
    <row r="314" spans="1:26" ht="12.75" x14ac:dyDescent="0.2">
      <c r="A314" s="474" t="s">
        <v>1240</v>
      </c>
      <c r="B314" s="474" t="s">
        <v>343</v>
      </c>
      <c r="C314" s="475" t="s">
        <v>411</v>
      </c>
      <c r="D314" s="489"/>
      <c r="E314" s="475" t="s">
        <v>1241</v>
      </c>
      <c r="F314" s="474" t="s">
        <v>460</v>
      </c>
      <c r="G314" s="475" t="s">
        <v>864</v>
      </c>
      <c r="H314" s="479">
        <v>0</v>
      </c>
      <c r="I314" s="479">
        <v>4</v>
      </c>
      <c r="J314" s="478" t="s">
        <v>420</v>
      </c>
      <c r="K314" s="478" t="s">
        <v>419</v>
      </c>
      <c r="L314" s="479">
        <v>4</v>
      </c>
      <c r="M314" s="480"/>
      <c r="N314" s="481">
        <v>19.43</v>
      </c>
      <c r="O314" s="479">
        <v>0.06</v>
      </c>
      <c r="P314" s="481">
        <v>91.55</v>
      </c>
      <c r="Q314" s="479">
        <v>0.3</v>
      </c>
      <c r="R314" s="481">
        <v>308.89999999999998</v>
      </c>
      <c r="S314" s="480"/>
      <c r="T314" s="480"/>
      <c r="U314" s="483">
        <v>27573</v>
      </c>
      <c r="V314" s="483">
        <v>438330</v>
      </c>
      <c r="W314" s="91">
        <v>1419</v>
      </c>
      <c r="X314" s="91">
        <v>4788</v>
      </c>
      <c r="Y314" s="479">
        <v>0</v>
      </c>
      <c r="Z314" s="91">
        <v>120840</v>
      </c>
    </row>
    <row r="315" spans="1:26" ht="12.75" x14ac:dyDescent="0.2">
      <c r="A315" s="474"/>
      <c r="B315" s="474"/>
      <c r="C315" s="475"/>
      <c r="D315" s="475"/>
      <c r="E315" s="475"/>
      <c r="F315" s="474"/>
      <c r="G315" s="475"/>
      <c r="H315" s="479"/>
      <c r="I315" s="479"/>
      <c r="J315" s="478"/>
      <c r="K315" s="478"/>
      <c r="L315" s="479"/>
      <c r="M315" s="480"/>
      <c r="N315" s="481"/>
      <c r="O315" s="479"/>
      <c r="P315" s="481"/>
      <c r="Q315" s="479"/>
      <c r="R315" s="481"/>
      <c r="S315" s="480"/>
      <c r="T315" s="480"/>
      <c r="U315" s="483"/>
      <c r="V315" s="483"/>
      <c r="W315" s="91"/>
      <c r="X315" s="91"/>
      <c r="Y315" s="479"/>
      <c r="Z315" s="91"/>
    </row>
    <row r="316" spans="1:26" ht="12.75" x14ac:dyDescent="0.2">
      <c r="A316" s="474" t="s">
        <v>1242</v>
      </c>
      <c r="B316" s="474" t="s">
        <v>1118</v>
      </c>
      <c r="C316" s="475" t="s">
        <v>411</v>
      </c>
      <c r="D316" s="475" t="s">
        <v>1119</v>
      </c>
      <c r="E316" s="475" t="s">
        <v>1120</v>
      </c>
      <c r="F316" s="474" t="s">
        <v>427</v>
      </c>
      <c r="G316" s="475" t="s">
        <v>864</v>
      </c>
      <c r="H316" s="479">
        <v>0</v>
      </c>
      <c r="I316" s="479">
        <v>8</v>
      </c>
      <c r="J316" s="478" t="s">
        <v>420</v>
      </c>
      <c r="K316" s="478" t="s">
        <v>416</v>
      </c>
      <c r="L316" s="479">
        <v>8</v>
      </c>
      <c r="M316" s="480"/>
      <c r="N316" s="481">
        <v>1.66</v>
      </c>
      <c r="O316" s="479">
        <v>0.09</v>
      </c>
      <c r="P316" s="481">
        <v>101.81</v>
      </c>
      <c r="Q316" s="479">
        <v>5.7</v>
      </c>
      <c r="R316" s="481">
        <v>17.850000000000001</v>
      </c>
      <c r="S316" s="480"/>
      <c r="T316" s="480"/>
      <c r="U316" s="483">
        <v>94389</v>
      </c>
      <c r="V316" s="483">
        <v>1017392</v>
      </c>
      <c r="W316" s="91">
        <v>57005</v>
      </c>
      <c r="X316" s="91">
        <v>9993</v>
      </c>
      <c r="Y316" s="479">
        <v>0</v>
      </c>
      <c r="Z316" s="91">
        <v>277822</v>
      </c>
    </row>
    <row r="317" spans="1:26" ht="12.75" x14ac:dyDescent="0.2">
      <c r="A317" s="474"/>
      <c r="B317" s="474"/>
      <c r="C317" s="475"/>
      <c r="D317" s="475"/>
      <c r="E317" s="475"/>
      <c r="F317" s="474"/>
      <c r="G317" s="475"/>
      <c r="H317" s="91"/>
      <c r="I317" s="479"/>
      <c r="J317" s="478"/>
      <c r="K317" s="478"/>
      <c r="L317" s="479"/>
      <c r="M317" s="480"/>
      <c r="N317" s="481"/>
      <c r="O317" s="479"/>
      <c r="P317" s="481"/>
      <c r="Q317" s="479"/>
      <c r="R317" s="481"/>
      <c r="S317" s="481"/>
      <c r="T317" s="480"/>
      <c r="U317" s="483"/>
      <c r="V317" s="483"/>
      <c r="W317" s="91"/>
      <c r="X317" s="91"/>
      <c r="Y317" s="91"/>
      <c r="Z317" s="91"/>
    </row>
    <row r="318" spans="1:26" ht="12.75" x14ac:dyDescent="0.2">
      <c r="A318" s="474" t="s">
        <v>430</v>
      </c>
      <c r="B318" s="474" t="s">
        <v>431</v>
      </c>
      <c r="C318" s="475" t="s">
        <v>411</v>
      </c>
      <c r="D318" s="475">
        <v>9029</v>
      </c>
      <c r="E318" s="475">
        <v>90029</v>
      </c>
      <c r="F318" s="474" t="s">
        <v>412</v>
      </c>
      <c r="G318" s="475" t="s">
        <v>413</v>
      </c>
      <c r="H318" s="91">
        <v>1932666</v>
      </c>
      <c r="I318" s="479">
        <v>248</v>
      </c>
      <c r="J318" s="478" t="s">
        <v>420</v>
      </c>
      <c r="K318" s="478" t="s">
        <v>419</v>
      </c>
      <c r="L318" s="479">
        <v>145</v>
      </c>
      <c r="M318" s="480"/>
      <c r="N318" s="481">
        <v>0.96</v>
      </c>
      <c r="O318" s="479">
        <v>0.24</v>
      </c>
      <c r="P318" s="481">
        <v>89.73</v>
      </c>
      <c r="Q318" s="479">
        <v>22.3</v>
      </c>
      <c r="R318" s="481">
        <v>4.03</v>
      </c>
      <c r="S318" s="481">
        <v>0.85</v>
      </c>
      <c r="T318" s="480"/>
      <c r="U318" s="483">
        <v>13258078</v>
      </c>
      <c r="V318" s="483">
        <v>55479277</v>
      </c>
      <c r="W318" s="91">
        <v>13776835</v>
      </c>
      <c r="X318" s="91">
        <v>618271</v>
      </c>
      <c r="Y318" s="91">
        <v>65409226</v>
      </c>
      <c r="Z318" s="91">
        <v>8034875</v>
      </c>
    </row>
    <row r="319" spans="1:26" ht="12.75" x14ac:dyDescent="0.2">
      <c r="A319" s="474" t="s">
        <v>430</v>
      </c>
      <c r="B319" s="474" t="s">
        <v>431</v>
      </c>
      <c r="C319" s="475" t="s">
        <v>411</v>
      </c>
      <c r="D319" s="475">
        <v>9029</v>
      </c>
      <c r="E319" s="475">
        <v>90029</v>
      </c>
      <c r="F319" s="474" t="s">
        <v>412</v>
      </c>
      <c r="G319" s="475" t="s">
        <v>413</v>
      </c>
      <c r="H319" s="91">
        <v>1932666</v>
      </c>
      <c r="I319" s="479">
        <v>248</v>
      </c>
      <c r="J319" s="478" t="s">
        <v>415</v>
      </c>
      <c r="K319" s="478" t="s">
        <v>416</v>
      </c>
      <c r="L319" s="479">
        <v>96</v>
      </c>
      <c r="M319" s="480"/>
      <c r="N319" s="481">
        <v>3.55</v>
      </c>
      <c r="O319" s="479">
        <v>0.13</v>
      </c>
      <c r="P319" s="481">
        <v>73.2</v>
      </c>
      <c r="Q319" s="479">
        <v>2.7</v>
      </c>
      <c r="R319" s="481">
        <v>27.41</v>
      </c>
      <c r="S319" s="481">
        <v>1.85</v>
      </c>
      <c r="T319" s="480"/>
      <c r="U319" s="483">
        <v>1664234</v>
      </c>
      <c r="V319" s="483">
        <v>12856470</v>
      </c>
      <c r="W319" s="91">
        <v>469042</v>
      </c>
      <c r="X319" s="91">
        <v>175638</v>
      </c>
      <c r="Y319" s="91">
        <v>6940445</v>
      </c>
      <c r="Z319" s="91">
        <v>2777423</v>
      </c>
    </row>
    <row r="320" spans="1:26" ht="12.75" x14ac:dyDescent="0.2">
      <c r="A320" s="474" t="s">
        <v>430</v>
      </c>
      <c r="B320" s="474" t="s">
        <v>431</v>
      </c>
      <c r="C320" s="475" t="s">
        <v>411</v>
      </c>
      <c r="D320" s="475">
        <v>9029</v>
      </c>
      <c r="E320" s="475">
        <v>90029</v>
      </c>
      <c r="F320" s="474" t="s">
        <v>412</v>
      </c>
      <c r="G320" s="475" t="s">
        <v>413</v>
      </c>
      <c r="H320" s="91">
        <v>1932666</v>
      </c>
      <c r="I320" s="477">
        <v>248</v>
      </c>
      <c r="J320" s="478" t="s">
        <v>420</v>
      </c>
      <c r="K320" s="478" t="s">
        <v>416</v>
      </c>
      <c r="L320" s="479">
        <v>7</v>
      </c>
      <c r="M320" s="480"/>
      <c r="N320" s="481">
        <v>1.06</v>
      </c>
      <c r="O320" s="479">
        <v>0.08</v>
      </c>
      <c r="P320" s="482">
        <v>72.31</v>
      </c>
      <c r="Q320" s="479">
        <v>5.2</v>
      </c>
      <c r="R320" s="481">
        <v>13.8</v>
      </c>
      <c r="S320" s="481">
        <v>4.04</v>
      </c>
      <c r="T320" s="480"/>
      <c r="U320" s="483">
        <v>153714</v>
      </c>
      <c r="V320" s="483">
        <v>2005719</v>
      </c>
      <c r="W320" s="91">
        <v>145317</v>
      </c>
      <c r="X320" s="91">
        <v>27739</v>
      </c>
      <c r="Y320" s="91">
        <v>496618</v>
      </c>
      <c r="Z320" s="91">
        <v>372977</v>
      </c>
    </row>
    <row r="321" spans="1:26" ht="12.75" x14ac:dyDescent="0.2">
      <c r="A321" s="474"/>
      <c r="B321" s="474"/>
      <c r="C321" s="475"/>
      <c r="D321" s="475"/>
      <c r="E321" s="475"/>
      <c r="F321" s="474"/>
      <c r="G321" s="475"/>
      <c r="H321" s="91"/>
      <c r="I321" s="479"/>
      <c r="J321" s="478"/>
      <c r="K321" s="478"/>
      <c r="L321" s="479"/>
      <c r="M321" s="480"/>
      <c r="N321" s="481"/>
      <c r="O321" s="479"/>
      <c r="P321" s="481"/>
      <c r="Q321" s="479"/>
      <c r="R321" s="481"/>
      <c r="S321" s="481"/>
      <c r="T321" s="480"/>
      <c r="U321" s="483"/>
      <c r="V321" s="483"/>
      <c r="W321" s="91"/>
      <c r="X321" s="91"/>
      <c r="Y321" s="91"/>
      <c r="Z321" s="91"/>
    </row>
    <row r="322" spans="1:26" ht="12.75" x14ac:dyDescent="0.2">
      <c r="A322" s="474" t="s">
        <v>267</v>
      </c>
      <c r="B322" s="474" t="s">
        <v>268</v>
      </c>
      <c r="C322" s="475" t="s">
        <v>411</v>
      </c>
      <c r="D322" s="475">
        <v>9009</v>
      </c>
      <c r="E322" s="475">
        <v>90009</v>
      </c>
      <c r="F322" s="474" t="s">
        <v>412</v>
      </c>
      <c r="G322" s="475" t="s">
        <v>413</v>
      </c>
      <c r="H322" s="91">
        <v>3281212</v>
      </c>
      <c r="I322" s="479">
        <v>363</v>
      </c>
      <c r="J322" s="478" t="s">
        <v>420</v>
      </c>
      <c r="K322" s="478" t="s">
        <v>419</v>
      </c>
      <c r="L322" s="479">
        <v>192</v>
      </c>
      <c r="M322" s="480"/>
      <c r="N322" s="481">
        <v>1.33</v>
      </c>
      <c r="O322" s="479">
        <v>0.16</v>
      </c>
      <c r="P322" s="481">
        <v>258.55</v>
      </c>
      <c r="Q322" s="479">
        <v>30.8</v>
      </c>
      <c r="R322" s="481">
        <v>8.41</v>
      </c>
      <c r="S322" s="481">
        <v>2.2599999999999998</v>
      </c>
      <c r="T322" s="480"/>
      <c r="U322" s="483">
        <v>13785968</v>
      </c>
      <c r="V322" s="483">
        <v>87149526</v>
      </c>
      <c r="W322" s="91">
        <v>10368158</v>
      </c>
      <c r="X322" s="91">
        <v>337070</v>
      </c>
      <c r="Y322" s="91">
        <v>38522555</v>
      </c>
      <c r="Z322" s="91">
        <v>4016979</v>
      </c>
    </row>
    <row r="323" spans="1:26" ht="12.75" x14ac:dyDescent="0.2">
      <c r="A323" s="474" t="s">
        <v>267</v>
      </c>
      <c r="B323" s="474" t="s">
        <v>268</v>
      </c>
      <c r="C323" s="475" t="s">
        <v>411</v>
      </c>
      <c r="D323" s="475">
        <v>9009</v>
      </c>
      <c r="E323" s="475">
        <v>90009</v>
      </c>
      <c r="F323" s="474" t="s">
        <v>412</v>
      </c>
      <c r="G323" s="475" t="s">
        <v>413</v>
      </c>
      <c r="H323" s="91">
        <v>3281212</v>
      </c>
      <c r="I323" s="479">
        <v>363</v>
      </c>
      <c r="J323" s="478" t="s">
        <v>415</v>
      </c>
      <c r="K323" s="478" t="s">
        <v>416</v>
      </c>
      <c r="L323" s="479">
        <v>82</v>
      </c>
      <c r="M323" s="480"/>
      <c r="N323" s="481">
        <v>2.4500000000000002</v>
      </c>
      <c r="O323" s="479">
        <v>0.06</v>
      </c>
      <c r="P323" s="481">
        <v>69.180000000000007</v>
      </c>
      <c r="Q323" s="479">
        <v>1.6</v>
      </c>
      <c r="R323" s="481">
        <v>43.74</v>
      </c>
      <c r="S323" s="481">
        <v>4.79</v>
      </c>
      <c r="T323" s="480"/>
      <c r="U323" s="483">
        <v>676169</v>
      </c>
      <c r="V323" s="483">
        <v>12088852</v>
      </c>
      <c r="W323" s="91">
        <v>276391</v>
      </c>
      <c r="X323" s="91">
        <v>174733</v>
      </c>
      <c r="Y323" s="91">
        <v>2523450</v>
      </c>
      <c r="Z323" s="91">
        <v>2393164</v>
      </c>
    </row>
    <row r="324" spans="1:26" ht="12.75" x14ac:dyDescent="0.2">
      <c r="A324" s="474" t="s">
        <v>267</v>
      </c>
      <c r="B324" s="474" t="s">
        <v>268</v>
      </c>
      <c r="C324" s="475" t="s">
        <v>411</v>
      </c>
      <c r="D324" s="475">
        <v>9009</v>
      </c>
      <c r="E324" s="475">
        <v>90009</v>
      </c>
      <c r="F324" s="474" t="s">
        <v>412</v>
      </c>
      <c r="G324" s="475" t="s">
        <v>413</v>
      </c>
      <c r="H324" s="91">
        <v>3281212</v>
      </c>
      <c r="I324" s="477">
        <v>363</v>
      </c>
      <c r="J324" s="478" t="s">
        <v>420</v>
      </c>
      <c r="K324" s="478" t="s">
        <v>416</v>
      </c>
      <c r="L324" s="479">
        <v>79</v>
      </c>
      <c r="M324" s="480"/>
      <c r="N324" s="481">
        <v>1.36</v>
      </c>
      <c r="O324" s="479">
        <v>0.22</v>
      </c>
      <c r="P324" s="482">
        <v>116.12</v>
      </c>
      <c r="Q324" s="479">
        <v>18.399999999999999</v>
      </c>
      <c r="R324" s="481">
        <v>6.32</v>
      </c>
      <c r="S324" s="481">
        <v>0.91</v>
      </c>
      <c r="T324" s="480"/>
      <c r="U324" s="483">
        <v>4224877</v>
      </c>
      <c r="V324" s="483">
        <v>19596050</v>
      </c>
      <c r="W324" s="91">
        <v>3099008</v>
      </c>
      <c r="X324" s="91">
        <v>168754</v>
      </c>
      <c r="Y324" s="91">
        <v>21519316</v>
      </c>
      <c r="Z324" s="91">
        <v>2605402</v>
      </c>
    </row>
    <row r="325" spans="1:26" ht="12.75" x14ac:dyDescent="0.2">
      <c r="A325" s="474" t="s">
        <v>267</v>
      </c>
      <c r="B325" s="474" t="s">
        <v>268</v>
      </c>
      <c r="C325" s="475" t="s">
        <v>411</v>
      </c>
      <c r="D325" s="475">
        <v>9009</v>
      </c>
      <c r="E325" s="475">
        <v>90009</v>
      </c>
      <c r="F325" s="474" t="s">
        <v>412</v>
      </c>
      <c r="G325" s="475" t="s">
        <v>413</v>
      </c>
      <c r="H325" s="91">
        <v>3281212</v>
      </c>
      <c r="I325" s="479">
        <v>363</v>
      </c>
      <c r="J325" s="478" t="s">
        <v>417</v>
      </c>
      <c r="K325" s="478" t="s">
        <v>416</v>
      </c>
      <c r="L325" s="479">
        <v>10</v>
      </c>
      <c r="M325" s="480"/>
      <c r="N325" s="481">
        <v>2.46</v>
      </c>
      <c r="O325" s="479">
        <v>0.06</v>
      </c>
      <c r="P325" s="481">
        <v>109</v>
      </c>
      <c r="Q325" s="479">
        <v>2.4</v>
      </c>
      <c r="R325" s="481">
        <v>44.55</v>
      </c>
      <c r="S325" s="481">
        <v>3.44</v>
      </c>
      <c r="T325" s="480"/>
      <c r="U325" s="483">
        <v>129410</v>
      </c>
      <c r="V325" s="483">
        <v>2345293</v>
      </c>
      <c r="W325" s="91">
        <v>52647</v>
      </c>
      <c r="X325" s="91">
        <v>21517</v>
      </c>
      <c r="Y325" s="91">
        <v>681252</v>
      </c>
      <c r="Z325" s="91">
        <v>496992</v>
      </c>
    </row>
    <row r="326" spans="1:26" ht="12.75" x14ac:dyDescent="0.2">
      <c r="A326" s="474" t="s">
        <v>445</v>
      </c>
      <c r="B326" s="474" t="s">
        <v>268</v>
      </c>
      <c r="C326" s="475" t="s">
        <v>411</v>
      </c>
      <c r="D326" s="475">
        <v>9134</v>
      </c>
      <c r="E326" s="475">
        <v>90134</v>
      </c>
      <c r="F326" s="474" t="s">
        <v>412</v>
      </c>
      <c r="G326" s="475" t="s">
        <v>413</v>
      </c>
      <c r="H326" s="91">
        <v>3281212</v>
      </c>
      <c r="I326" s="477">
        <v>134</v>
      </c>
      <c r="J326" s="478" t="s">
        <v>435</v>
      </c>
      <c r="K326" s="478" t="s">
        <v>416</v>
      </c>
      <c r="L326" s="479">
        <v>105</v>
      </c>
      <c r="M326" s="480"/>
      <c r="N326" s="481">
        <v>4.3899999999999997</v>
      </c>
      <c r="O326" s="479">
        <v>0.72</v>
      </c>
      <c r="P326" s="482">
        <v>593.76</v>
      </c>
      <c r="Q326" s="479">
        <v>97.7</v>
      </c>
      <c r="R326" s="481">
        <v>6.08</v>
      </c>
      <c r="S326" s="481">
        <v>0.24</v>
      </c>
      <c r="T326" s="480"/>
      <c r="U326" s="483">
        <v>83351480</v>
      </c>
      <c r="V326" s="483">
        <v>115403592</v>
      </c>
      <c r="W326" s="91">
        <v>18995161</v>
      </c>
      <c r="X326" s="91">
        <v>194362</v>
      </c>
      <c r="Y326" s="91">
        <v>475150143</v>
      </c>
      <c r="Z326" s="91">
        <v>6841557</v>
      </c>
    </row>
    <row r="327" spans="1:26" ht="12.75" x14ac:dyDescent="0.2">
      <c r="A327" s="474" t="s">
        <v>445</v>
      </c>
      <c r="B327" s="474" t="s">
        <v>268</v>
      </c>
      <c r="C327" s="475" t="s">
        <v>411</v>
      </c>
      <c r="D327" s="475">
        <v>9134</v>
      </c>
      <c r="E327" s="475">
        <v>90134</v>
      </c>
      <c r="F327" s="474" t="s">
        <v>412</v>
      </c>
      <c r="G327" s="475" t="s">
        <v>413</v>
      </c>
      <c r="H327" s="91">
        <v>3281212</v>
      </c>
      <c r="I327" s="479">
        <v>134</v>
      </c>
      <c r="J327" s="478" t="s">
        <v>420</v>
      </c>
      <c r="K327" s="478" t="s">
        <v>416</v>
      </c>
      <c r="L327" s="479">
        <v>29</v>
      </c>
      <c r="M327" s="480"/>
      <c r="N327" s="481">
        <v>0</v>
      </c>
      <c r="O327" s="479">
        <v>0</v>
      </c>
      <c r="P327" s="481">
        <v>78.38</v>
      </c>
      <c r="Q327" s="479">
        <v>15.3</v>
      </c>
      <c r="R327" s="481">
        <v>5.12</v>
      </c>
      <c r="S327" s="481">
        <v>1.46</v>
      </c>
      <c r="T327" s="480"/>
      <c r="U327" s="483">
        <v>0</v>
      </c>
      <c r="V327" s="483">
        <v>4058662</v>
      </c>
      <c r="W327" s="91">
        <v>791962</v>
      </c>
      <c r="X327" s="91">
        <v>51785</v>
      </c>
      <c r="Y327" s="91">
        <v>2777770</v>
      </c>
      <c r="Z327" s="91">
        <v>604010</v>
      </c>
    </row>
    <row r="328" spans="1:26" ht="12.75" x14ac:dyDescent="0.2">
      <c r="A328" s="474"/>
      <c r="B328" s="474"/>
      <c r="C328" s="475"/>
      <c r="D328" s="475"/>
      <c r="E328" s="475"/>
      <c r="F328" s="474"/>
      <c r="G328" s="475"/>
      <c r="H328" s="91"/>
      <c r="I328" s="477"/>
      <c r="J328" s="478"/>
      <c r="K328" s="478"/>
      <c r="L328" s="479"/>
      <c r="M328" s="480"/>
      <c r="N328" s="481"/>
      <c r="O328" s="479"/>
      <c r="P328" s="482"/>
      <c r="Q328" s="479"/>
      <c r="R328" s="481"/>
      <c r="S328" s="481"/>
      <c r="T328" s="480"/>
      <c r="U328" s="483"/>
      <c r="V328" s="483"/>
      <c r="W328" s="91"/>
      <c r="X328" s="91"/>
      <c r="Y328" s="91"/>
      <c r="Z328" s="91"/>
    </row>
    <row r="329" spans="1:26" ht="12.75" x14ac:dyDescent="0.2">
      <c r="A329" s="474" t="s">
        <v>366</v>
      </c>
      <c r="B329" s="474" t="s">
        <v>344</v>
      </c>
      <c r="C329" s="475" t="s">
        <v>411</v>
      </c>
      <c r="D329" s="475">
        <v>9026</v>
      </c>
      <c r="E329" s="475">
        <v>90026</v>
      </c>
      <c r="F329" s="474" t="s">
        <v>412</v>
      </c>
      <c r="G329" s="475" t="s">
        <v>413</v>
      </c>
      <c r="H329" s="91">
        <v>2956746</v>
      </c>
      <c r="I329" s="477">
        <v>732</v>
      </c>
      <c r="J329" s="478" t="s">
        <v>420</v>
      </c>
      <c r="K329" s="478" t="s">
        <v>416</v>
      </c>
      <c r="L329" s="479">
        <v>255</v>
      </c>
      <c r="M329" s="480"/>
      <c r="N329" s="481">
        <v>0.96</v>
      </c>
      <c r="O329" s="479">
        <v>0.45</v>
      </c>
      <c r="P329" s="482">
        <v>65.19</v>
      </c>
      <c r="Q329" s="479">
        <v>30.9</v>
      </c>
      <c r="R329" s="481">
        <v>2.11</v>
      </c>
      <c r="S329" s="481">
        <v>0.69</v>
      </c>
      <c r="T329" s="480"/>
      <c r="U329" s="483">
        <v>25628961</v>
      </c>
      <c r="V329" s="483">
        <v>56331255</v>
      </c>
      <c r="W329" s="91">
        <v>26676002</v>
      </c>
      <c r="X329" s="91">
        <v>864090</v>
      </c>
      <c r="Y329" s="91">
        <v>81879000</v>
      </c>
      <c r="Z329" s="91">
        <v>8833448</v>
      </c>
    </row>
    <row r="330" spans="1:26" ht="12.75" x14ac:dyDescent="0.2">
      <c r="A330" s="474" t="s">
        <v>366</v>
      </c>
      <c r="B330" s="474" t="s">
        <v>344</v>
      </c>
      <c r="C330" s="475" t="s">
        <v>411</v>
      </c>
      <c r="D330" s="475">
        <v>9026</v>
      </c>
      <c r="E330" s="475">
        <v>90026</v>
      </c>
      <c r="F330" s="474" t="s">
        <v>412</v>
      </c>
      <c r="G330" s="475" t="s">
        <v>413</v>
      </c>
      <c r="H330" s="91">
        <v>2956746</v>
      </c>
      <c r="I330" s="479">
        <v>732</v>
      </c>
      <c r="J330" s="478" t="s">
        <v>420</v>
      </c>
      <c r="K330" s="478" t="s">
        <v>419</v>
      </c>
      <c r="L330" s="479">
        <v>215</v>
      </c>
      <c r="M330" s="480"/>
      <c r="N330" s="481">
        <v>1</v>
      </c>
      <c r="O330" s="479">
        <v>0.3</v>
      </c>
      <c r="P330" s="481">
        <v>113.41</v>
      </c>
      <c r="Q330" s="479">
        <v>33.799999999999997</v>
      </c>
      <c r="R330" s="481">
        <v>3.35</v>
      </c>
      <c r="S330" s="481">
        <v>0.78</v>
      </c>
      <c r="T330" s="480"/>
      <c r="U330" s="483">
        <v>27156322</v>
      </c>
      <c r="V330" s="483">
        <v>91410940</v>
      </c>
      <c r="W330" s="91">
        <v>27263712</v>
      </c>
      <c r="X330" s="91">
        <v>806048</v>
      </c>
      <c r="Y330" s="91">
        <v>117585084</v>
      </c>
      <c r="Z330" s="91">
        <v>9561390</v>
      </c>
    </row>
    <row r="331" spans="1:26" ht="12.75" x14ac:dyDescent="0.2">
      <c r="A331" s="474" t="s">
        <v>366</v>
      </c>
      <c r="B331" s="474" t="s">
        <v>344</v>
      </c>
      <c r="C331" s="475" t="s">
        <v>411</v>
      </c>
      <c r="D331" s="475">
        <v>9026</v>
      </c>
      <c r="E331" s="475">
        <v>90026</v>
      </c>
      <c r="F331" s="474" t="s">
        <v>412</v>
      </c>
      <c r="G331" s="475" t="s">
        <v>413</v>
      </c>
      <c r="H331" s="91">
        <v>2956746</v>
      </c>
      <c r="I331" s="479">
        <v>732</v>
      </c>
      <c r="J331" s="478" t="s">
        <v>415</v>
      </c>
      <c r="K331" s="478" t="s">
        <v>416</v>
      </c>
      <c r="L331" s="479">
        <v>147</v>
      </c>
      <c r="M331" s="480"/>
      <c r="N331" s="481">
        <v>4.0999999999999996</v>
      </c>
      <c r="O331" s="479">
        <v>0.14000000000000001</v>
      </c>
      <c r="P331" s="481">
        <v>73.67</v>
      </c>
      <c r="Q331" s="479">
        <v>2.5</v>
      </c>
      <c r="R331" s="481">
        <v>29.41</v>
      </c>
      <c r="S331" s="481">
        <v>2.99</v>
      </c>
      <c r="T331" s="480"/>
      <c r="U331" s="483">
        <v>2437551</v>
      </c>
      <c r="V331" s="483">
        <v>17464954</v>
      </c>
      <c r="W331" s="91">
        <v>593860</v>
      </c>
      <c r="X331" s="91">
        <v>237066</v>
      </c>
      <c r="Y331" s="91">
        <v>5837450</v>
      </c>
      <c r="Z331" s="91">
        <v>4150107</v>
      </c>
    </row>
    <row r="332" spans="1:26" ht="12.75" x14ac:dyDescent="0.2">
      <c r="A332" s="474" t="s">
        <v>366</v>
      </c>
      <c r="B332" s="474" t="s">
        <v>344</v>
      </c>
      <c r="C332" s="475" t="s">
        <v>411</v>
      </c>
      <c r="D332" s="475">
        <v>9026</v>
      </c>
      <c r="E332" s="475">
        <v>90026</v>
      </c>
      <c r="F332" s="474" t="s">
        <v>412</v>
      </c>
      <c r="G332" s="475" t="s">
        <v>413</v>
      </c>
      <c r="H332" s="91">
        <v>2956746</v>
      </c>
      <c r="I332" s="479">
        <v>732</v>
      </c>
      <c r="J332" s="478" t="s">
        <v>418</v>
      </c>
      <c r="K332" s="478" t="s">
        <v>419</v>
      </c>
      <c r="L332" s="479">
        <v>97</v>
      </c>
      <c r="M332" s="480"/>
      <c r="N332" s="481">
        <v>1.03</v>
      </c>
      <c r="O332" s="479">
        <v>0.56000000000000005</v>
      </c>
      <c r="P332" s="481">
        <v>147.47999999999999</v>
      </c>
      <c r="Q332" s="479">
        <v>80.900000000000006</v>
      </c>
      <c r="R332" s="481">
        <v>1.82</v>
      </c>
      <c r="S332" s="481">
        <v>0.33</v>
      </c>
      <c r="T332" s="480"/>
      <c r="U332" s="483">
        <v>41140175</v>
      </c>
      <c r="V332" s="483">
        <v>73101951</v>
      </c>
      <c r="W332" s="91">
        <v>40082461</v>
      </c>
      <c r="X332" s="91">
        <v>495684</v>
      </c>
      <c r="Y332" s="91">
        <v>224422021</v>
      </c>
      <c r="Z332" s="91">
        <v>8596143</v>
      </c>
    </row>
    <row r="333" spans="1:26" ht="12.75" x14ac:dyDescent="0.2">
      <c r="A333" s="474" t="s">
        <v>366</v>
      </c>
      <c r="B333" s="474" t="s">
        <v>344</v>
      </c>
      <c r="C333" s="475" t="s">
        <v>411</v>
      </c>
      <c r="D333" s="475">
        <v>9026</v>
      </c>
      <c r="E333" s="475">
        <v>90026</v>
      </c>
      <c r="F333" s="474" t="s">
        <v>412</v>
      </c>
      <c r="G333" s="475" t="s">
        <v>413</v>
      </c>
      <c r="H333" s="91">
        <v>2956746</v>
      </c>
      <c r="I333" s="477">
        <v>732</v>
      </c>
      <c r="J333" s="478" t="s">
        <v>424</v>
      </c>
      <c r="K333" s="478" t="s">
        <v>416</v>
      </c>
      <c r="L333" s="479">
        <v>18</v>
      </c>
      <c r="M333" s="480"/>
      <c r="N333" s="481">
        <v>4.12</v>
      </c>
      <c r="O333" s="479">
        <v>0.52</v>
      </c>
      <c r="P333" s="482">
        <v>212.68</v>
      </c>
      <c r="Q333" s="479">
        <v>27</v>
      </c>
      <c r="R333" s="481">
        <v>7.88</v>
      </c>
      <c r="S333" s="481">
        <v>0.35</v>
      </c>
      <c r="T333" s="480"/>
      <c r="U333" s="483">
        <v>1251705</v>
      </c>
      <c r="V333" s="483">
        <v>2393711</v>
      </c>
      <c r="W333" s="91">
        <v>303940</v>
      </c>
      <c r="X333" s="91">
        <v>11255</v>
      </c>
      <c r="Y333" s="91">
        <v>6787498</v>
      </c>
      <c r="Z333" s="91">
        <v>344334</v>
      </c>
    </row>
    <row r="334" spans="1:26" ht="12.75" x14ac:dyDescent="0.2">
      <c r="A334" s="474" t="s">
        <v>436</v>
      </c>
      <c r="B334" s="474" t="s">
        <v>344</v>
      </c>
      <c r="C334" s="475" t="s">
        <v>411</v>
      </c>
      <c r="D334" s="475">
        <v>9095</v>
      </c>
      <c r="E334" s="475">
        <v>90095</v>
      </c>
      <c r="F334" s="474" t="s">
        <v>437</v>
      </c>
      <c r="G334" s="475" t="s">
        <v>413</v>
      </c>
      <c r="H334" s="91">
        <v>2956746</v>
      </c>
      <c r="I334" s="477">
        <v>714</v>
      </c>
      <c r="J334" s="478" t="s">
        <v>438</v>
      </c>
      <c r="K334" s="478" t="s">
        <v>416</v>
      </c>
      <c r="L334" s="479">
        <v>714</v>
      </c>
      <c r="M334" s="480"/>
      <c r="N334" s="481">
        <v>5.48</v>
      </c>
      <c r="O334" s="479">
        <v>0.96</v>
      </c>
      <c r="P334" s="482">
        <v>32.74</v>
      </c>
      <c r="Q334" s="479">
        <v>5.7</v>
      </c>
      <c r="R334" s="481">
        <v>5.71</v>
      </c>
      <c r="S334" s="481">
        <v>0.12</v>
      </c>
      <c r="T334" s="480"/>
      <c r="U334" s="483">
        <v>11838423</v>
      </c>
      <c r="V334" s="483">
        <v>12341567</v>
      </c>
      <c r="W334" s="91">
        <v>2160324</v>
      </c>
      <c r="X334" s="91">
        <v>376972</v>
      </c>
      <c r="Y334" s="91">
        <v>101406673</v>
      </c>
      <c r="Z334" s="91">
        <v>17165366</v>
      </c>
    </row>
    <row r="335" spans="1:26" ht="12.75" x14ac:dyDescent="0.2">
      <c r="A335" s="474"/>
      <c r="B335" s="474"/>
      <c r="C335" s="475"/>
      <c r="D335" s="475"/>
      <c r="E335" s="475"/>
      <c r="F335" s="474"/>
      <c r="G335" s="475"/>
      <c r="H335" s="91"/>
      <c r="I335" s="486"/>
      <c r="J335" s="478"/>
      <c r="K335" s="478"/>
      <c r="L335" s="479"/>
      <c r="M335" s="480"/>
      <c r="N335" s="481"/>
      <c r="O335" s="479"/>
      <c r="P335" s="482"/>
      <c r="Q335" s="479"/>
      <c r="R335" s="481"/>
      <c r="S335" s="481"/>
      <c r="T335" s="480"/>
      <c r="U335" s="483"/>
      <c r="V335" s="483"/>
      <c r="W335" s="91"/>
      <c r="X335" s="91"/>
      <c r="Y335" s="91"/>
      <c r="Z335" s="91"/>
    </row>
    <row r="336" spans="1:26" ht="12.75" x14ac:dyDescent="0.2">
      <c r="A336" s="474" t="s">
        <v>327</v>
      </c>
      <c r="B336" s="474" t="s">
        <v>328</v>
      </c>
      <c r="C336" s="475" t="s">
        <v>411</v>
      </c>
      <c r="D336" s="475">
        <v>9015</v>
      </c>
      <c r="E336" s="475">
        <v>90015</v>
      </c>
      <c r="F336" s="474" t="s">
        <v>427</v>
      </c>
      <c r="G336" s="475" t="s">
        <v>413</v>
      </c>
      <c r="H336" s="91">
        <v>3281212</v>
      </c>
      <c r="I336" s="486">
        <v>1524</v>
      </c>
      <c r="J336" s="478" t="s">
        <v>417</v>
      </c>
      <c r="K336" s="478" t="s">
        <v>416</v>
      </c>
      <c r="L336" s="479">
        <v>581</v>
      </c>
      <c r="M336" s="480"/>
      <c r="N336" s="481">
        <v>0.88</v>
      </c>
      <c r="O336" s="479">
        <v>0.06</v>
      </c>
      <c r="P336" s="482">
        <v>123.05</v>
      </c>
      <c r="Q336" s="479">
        <v>8.1999999999999993</v>
      </c>
      <c r="R336" s="481">
        <v>14.98</v>
      </c>
      <c r="S336" s="481">
        <v>6.52</v>
      </c>
      <c r="T336" s="480"/>
      <c r="U336" s="483">
        <v>269620</v>
      </c>
      <c r="V336" s="483">
        <v>4585866</v>
      </c>
      <c r="W336" s="91">
        <v>306096</v>
      </c>
      <c r="X336" s="91">
        <v>37268</v>
      </c>
      <c r="Y336" s="91">
        <v>703329</v>
      </c>
      <c r="Z336" s="91">
        <v>703329</v>
      </c>
    </row>
    <row r="337" spans="1:26" ht="12.75" x14ac:dyDescent="0.2">
      <c r="A337" s="474" t="s">
        <v>327</v>
      </c>
      <c r="B337" s="474" t="s">
        <v>328</v>
      </c>
      <c r="C337" s="475" t="s">
        <v>411</v>
      </c>
      <c r="D337" s="475">
        <v>9015</v>
      </c>
      <c r="E337" s="475">
        <v>90015</v>
      </c>
      <c r="F337" s="474" t="s">
        <v>427</v>
      </c>
      <c r="G337" s="475" t="s">
        <v>413</v>
      </c>
      <c r="H337" s="91">
        <v>3281212</v>
      </c>
      <c r="I337" s="91">
        <v>1524</v>
      </c>
      <c r="J337" s="478" t="s">
        <v>420</v>
      </c>
      <c r="K337" s="478" t="s">
        <v>419</v>
      </c>
      <c r="L337" s="479">
        <v>430</v>
      </c>
      <c r="M337" s="480"/>
      <c r="N337" s="481">
        <v>0.87</v>
      </c>
      <c r="O337" s="479">
        <v>0.28000000000000003</v>
      </c>
      <c r="P337" s="481">
        <v>195.14</v>
      </c>
      <c r="Q337" s="479">
        <v>63.7</v>
      </c>
      <c r="R337" s="481">
        <v>3.06</v>
      </c>
      <c r="S337" s="481">
        <v>1.39</v>
      </c>
      <c r="T337" s="480"/>
      <c r="U337" s="483">
        <v>82663946</v>
      </c>
      <c r="V337" s="483">
        <v>290970598</v>
      </c>
      <c r="W337" s="91">
        <v>95005347</v>
      </c>
      <c r="X337" s="91">
        <v>1491118</v>
      </c>
      <c r="Y337" s="91">
        <v>209848686</v>
      </c>
      <c r="Z337" s="91">
        <v>11806194</v>
      </c>
    </row>
    <row r="338" spans="1:26" ht="12.75" x14ac:dyDescent="0.2">
      <c r="A338" s="474" t="s">
        <v>327</v>
      </c>
      <c r="B338" s="474" t="s">
        <v>328</v>
      </c>
      <c r="C338" s="475" t="s">
        <v>411</v>
      </c>
      <c r="D338" s="475">
        <v>9015</v>
      </c>
      <c r="E338" s="475">
        <v>90015</v>
      </c>
      <c r="F338" s="474" t="s">
        <v>427</v>
      </c>
      <c r="G338" s="475" t="s">
        <v>413</v>
      </c>
      <c r="H338" s="91">
        <v>3281212</v>
      </c>
      <c r="I338" s="486">
        <v>1524</v>
      </c>
      <c r="J338" s="478" t="s">
        <v>455</v>
      </c>
      <c r="K338" s="478" t="s">
        <v>419</v>
      </c>
      <c r="L338" s="479">
        <v>196</v>
      </c>
      <c r="M338" s="480"/>
      <c r="N338" s="481">
        <v>0.87</v>
      </c>
      <c r="O338" s="479">
        <v>0.32</v>
      </c>
      <c r="P338" s="482">
        <v>177.6</v>
      </c>
      <c r="Q338" s="479">
        <v>64.5</v>
      </c>
      <c r="R338" s="481">
        <v>2.75</v>
      </c>
      <c r="S338" s="481">
        <v>1.84</v>
      </c>
      <c r="T338" s="480"/>
      <c r="U338" s="483">
        <v>52687848</v>
      </c>
      <c r="V338" s="483">
        <v>166818618</v>
      </c>
      <c r="W338" s="91">
        <v>60553936</v>
      </c>
      <c r="X338" s="91">
        <v>939313</v>
      </c>
      <c r="Y338" s="91">
        <v>90484000</v>
      </c>
      <c r="Z338" s="91">
        <v>5690212</v>
      </c>
    </row>
    <row r="339" spans="1:26" ht="12.75" x14ac:dyDescent="0.2">
      <c r="A339" s="474" t="s">
        <v>327</v>
      </c>
      <c r="B339" s="474" t="s">
        <v>328</v>
      </c>
      <c r="C339" s="475" t="s">
        <v>411</v>
      </c>
      <c r="D339" s="475">
        <v>9015</v>
      </c>
      <c r="E339" s="475">
        <v>90015</v>
      </c>
      <c r="F339" s="474" t="s">
        <v>427</v>
      </c>
      <c r="G339" s="475" t="s">
        <v>413</v>
      </c>
      <c r="H339" s="91">
        <v>3281212</v>
      </c>
      <c r="I339" s="91">
        <v>1524</v>
      </c>
      <c r="J339" s="478" t="s">
        <v>415</v>
      </c>
      <c r="K339" s="478" t="s">
        <v>416</v>
      </c>
      <c r="L339" s="479">
        <v>135</v>
      </c>
      <c r="M339" s="480"/>
      <c r="N339" s="481">
        <v>2.21</v>
      </c>
      <c r="O339" s="479">
        <v>0.06</v>
      </c>
      <c r="P339" s="481">
        <v>72.17</v>
      </c>
      <c r="Q339" s="479">
        <v>2</v>
      </c>
      <c r="R339" s="481">
        <v>36.880000000000003</v>
      </c>
      <c r="S339" s="481">
        <v>5.38</v>
      </c>
      <c r="T339" s="480"/>
      <c r="U339" s="483">
        <v>1078481</v>
      </c>
      <c r="V339" s="483">
        <v>17962926</v>
      </c>
      <c r="W339" s="91">
        <v>487102</v>
      </c>
      <c r="X339" s="91">
        <v>248901</v>
      </c>
      <c r="Y339" s="91">
        <v>3335963</v>
      </c>
      <c r="Z339" s="91">
        <v>1802314</v>
      </c>
    </row>
    <row r="340" spans="1:26" ht="12.75" x14ac:dyDescent="0.2">
      <c r="A340" s="474" t="s">
        <v>327</v>
      </c>
      <c r="B340" s="474" t="s">
        <v>328</v>
      </c>
      <c r="C340" s="475" t="s">
        <v>411</v>
      </c>
      <c r="D340" s="475">
        <v>9015</v>
      </c>
      <c r="E340" s="475">
        <v>90015</v>
      </c>
      <c r="F340" s="474" t="s">
        <v>427</v>
      </c>
      <c r="G340" s="475" t="s">
        <v>413</v>
      </c>
      <c r="H340" s="91">
        <v>3281212</v>
      </c>
      <c r="I340" s="91">
        <v>1524</v>
      </c>
      <c r="J340" s="478" t="s">
        <v>418</v>
      </c>
      <c r="K340" s="478" t="s">
        <v>419</v>
      </c>
      <c r="L340" s="479">
        <v>131</v>
      </c>
      <c r="M340" s="480"/>
      <c r="N340" s="481">
        <v>0.87</v>
      </c>
      <c r="O340" s="479">
        <v>0.23</v>
      </c>
      <c r="P340" s="481">
        <v>359.49</v>
      </c>
      <c r="Q340" s="479">
        <v>95.9</v>
      </c>
      <c r="R340" s="481">
        <v>3.75</v>
      </c>
      <c r="S340" s="481">
        <v>1.31</v>
      </c>
      <c r="T340" s="480"/>
      <c r="U340" s="483">
        <v>42700971</v>
      </c>
      <c r="V340" s="483">
        <v>183889365</v>
      </c>
      <c r="W340" s="91">
        <v>49076058</v>
      </c>
      <c r="X340" s="91">
        <v>511530</v>
      </c>
      <c r="Y340" s="91">
        <v>140039336</v>
      </c>
      <c r="Z340" s="91">
        <v>4853748</v>
      </c>
    </row>
    <row r="341" spans="1:26" ht="12.75" x14ac:dyDescent="0.2">
      <c r="A341" s="474" t="s">
        <v>327</v>
      </c>
      <c r="B341" s="474" t="s">
        <v>328</v>
      </c>
      <c r="C341" s="475" t="s">
        <v>411</v>
      </c>
      <c r="D341" s="475">
        <v>9015</v>
      </c>
      <c r="E341" s="475">
        <v>90015</v>
      </c>
      <c r="F341" s="474" t="s">
        <v>427</v>
      </c>
      <c r="G341" s="475" t="s">
        <v>413</v>
      </c>
      <c r="H341" s="91">
        <v>3281212</v>
      </c>
      <c r="I341" s="91">
        <v>1524</v>
      </c>
      <c r="J341" s="478" t="s">
        <v>444</v>
      </c>
      <c r="K341" s="478" t="s">
        <v>419</v>
      </c>
      <c r="L341" s="479">
        <v>27</v>
      </c>
      <c r="M341" s="480"/>
      <c r="N341" s="481">
        <v>4.16</v>
      </c>
      <c r="O341" s="479">
        <v>0.48</v>
      </c>
      <c r="P341" s="481">
        <v>435.94</v>
      </c>
      <c r="Q341" s="479">
        <v>49.9</v>
      </c>
      <c r="R341" s="481">
        <v>8.74</v>
      </c>
      <c r="S341" s="481">
        <v>6.97</v>
      </c>
      <c r="T341" s="480"/>
      <c r="U341" s="483">
        <v>28439128</v>
      </c>
      <c r="V341" s="483">
        <v>59761428</v>
      </c>
      <c r="W341" s="91">
        <v>6834184</v>
      </c>
      <c r="X341" s="91">
        <v>137085</v>
      </c>
      <c r="Y341" s="91">
        <v>8574599</v>
      </c>
      <c r="Z341" s="91">
        <v>278250</v>
      </c>
    </row>
    <row r="342" spans="1:26" ht="12.75" x14ac:dyDescent="0.2">
      <c r="A342" s="474" t="s">
        <v>327</v>
      </c>
      <c r="B342" s="474" t="s">
        <v>328</v>
      </c>
      <c r="C342" s="475" t="s">
        <v>411</v>
      </c>
      <c r="D342" s="475">
        <v>9015</v>
      </c>
      <c r="E342" s="475">
        <v>90015</v>
      </c>
      <c r="F342" s="474" t="s">
        <v>427</v>
      </c>
      <c r="G342" s="475" t="s">
        <v>413</v>
      </c>
      <c r="H342" s="91">
        <v>3281212</v>
      </c>
      <c r="I342" s="91">
        <v>1524</v>
      </c>
      <c r="J342" s="478" t="s">
        <v>454</v>
      </c>
      <c r="K342" s="478" t="s">
        <v>419</v>
      </c>
      <c r="L342" s="479">
        <v>24</v>
      </c>
      <c r="M342" s="480"/>
      <c r="N342" s="481">
        <v>0.87</v>
      </c>
      <c r="O342" s="479">
        <v>0.33</v>
      </c>
      <c r="P342" s="481">
        <v>223.61</v>
      </c>
      <c r="Q342" s="479">
        <v>84</v>
      </c>
      <c r="R342" s="481">
        <v>2.66</v>
      </c>
      <c r="S342" s="481">
        <v>1.8</v>
      </c>
      <c r="T342" s="480"/>
      <c r="U342" s="483">
        <v>6836021</v>
      </c>
      <c r="V342" s="483">
        <v>20915619</v>
      </c>
      <c r="W342" s="91">
        <v>7856613</v>
      </c>
      <c r="X342" s="91">
        <v>93536</v>
      </c>
      <c r="Y342" s="91">
        <v>11640543</v>
      </c>
      <c r="Z342" s="91">
        <v>418055</v>
      </c>
    </row>
    <row r="343" spans="1:26" ht="12.75" x14ac:dyDescent="0.2">
      <c r="A343" s="474" t="s">
        <v>349</v>
      </c>
      <c r="B343" s="474" t="s">
        <v>328</v>
      </c>
      <c r="C343" s="475" t="s">
        <v>411</v>
      </c>
      <c r="D343" s="475">
        <v>9016</v>
      </c>
      <c r="E343" s="475">
        <v>90016</v>
      </c>
      <c r="F343" s="474" t="s">
        <v>412</v>
      </c>
      <c r="G343" s="475" t="s">
        <v>413</v>
      </c>
      <c r="H343" s="91">
        <v>3281212</v>
      </c>
      <c r="I343" s="479">
        <v>141</v>
      </c>
      <c r="J343" s="478" t="s">
        <v>420</v>
      </c>
      <c r="K343" s="478" t="s">
        <v>419</v>
      </c>
      <c r="L343" s="479">
        <v>127</v>
      </c>
      <c r="M343" s="480"/>
      <c r="N343" s="481">
        <v>0.68</v>
      </c>
      <c r="O343" s="479">
        <v>0.04</v>
      </c>
      <c r="P343" s="481">
        <v>253.33</v>
      </c>
      <c r="Q343" s="479">
        <v>14.9</v>
      </c>
      <c r="R343" s="481">
        <v>16.98</v>
      </c>
      <c r="S343" s="481">
        <v>0.9</v>
      </c>
      <c r="T343" s="480"/>
      <c r="U343" s="483">
        <v>2456663</v>
      </c>
      <c r="V343" s="483">
        <v>61338768</v>
      </c>
      <c r="W343" s="91">
        <v>3612638</v>
      </c>
      <c r="X343" s="91">
        <v>242130</v>
      </c>
      <c r="Y343" s="91">
        <v>67806831</v>
      </c>
      <c r="Z343" s="91">
        <v>4161563</v>
      </c>
    </row>
    <row r="344" spans="1:26" ht="12.75" x14ac:dyDescent="0.2">
      <c r="A344" s="474" t="s">
        <v>349</v>
      </c>
      <c r="B344" s="474" t="s">
        <v>328</v>
      </c>
      <c r="C344" s="475" t="s">
        <v>411</v>
      </c>
      <c r="D344" s="475">
        <v>9016</v>
      </c>
      <c r="E344" s="475">
        <v>90016</v>
      </c>
      <c r="F344" s="474" t="s">
        <v>412</v>
      </c>
      <c r="G344" s="475" t="s">
        <v>413</v>
      </c>
      <c r="H344" s="91">
        <v>3281212</v>
      </c>
      <c r="I344" s="479">
        <v>141</v>
      </c>
      <c r="J344" s="478" t="s">
        <v>415</v>
      </c>
      <c r="K344" s="478" t="s">
        <v>416</v>
      </c>
      <c r="L344" s="479">
        <v>8</v>
      </c>
      <c r="M344" s="480"/>
      <c r="N344" s="481">
        <v>8.65</v>
      </c>
      <c r="O344" s="479">
        <v>0.06</v>
      </c>
      <c r="P344" s="481">
        <v>127.29</v>
      </c>
      <c r="Q344" s="479">
        <v>0.9</v>
      </c>
      <c r="R344" s="481">
        <v>135.55000000000001</v>
      </c>
      <c r="S344" s="481">
        <v>6.17</v>
      </c>
      <c r="T344" s="480"/>
      <c r="U344" s="483">
        <v>82523</v>
      </c>
      <c r="V344" s="483">
        <v>1293031</v>
      </c>
      <c r="W344" s="91">
        <v>9539</v>
      </c>
      <c r="X344" s="91">
        <v>10158</v>
      </c>
      <c r="Y344" s="91">
        <v>209598</v>
      </c>
      <c r="Z344" s="91">
        <v>228132</v>
      </c>
    </row>
    <row r="345" spans="1:26" ht="12.75" x14ac:dyDescent="0.2">
      <c r="A345" s="474" t="s">
        <v>349</v>
      </c>
      <c r="B345" s="474" t="s">
        <v>328</v>
      </c>
      <c r="C345" s="475" t="s">
        <v>411</v>
      </c>
      <c r="D345" s="475">
        <v>9016</v>
      </c>
      <c r="E345" s="475">
        <v>90016</v>
      </c>
      <c r="F345" s="474" t="s">
        <v>412</v>
      </c>
      <c r="G345" s="475" t="s">
        <v>413</v>
      </c>
      <c r="H345" s="91">
        <v>3281212</v>
      </c>
      <c r="I345" s="477">
        <v>141</v>
      </c>
      <c r="J345" s="478" t="s">
        <v>450</v>
      </c>
      <c r="K345" s="478" t="s">
        <v>419</v>
      </c>
      <c r="L345" s="479">
        <v>6</v>
      </c>
      <c r="M345" s="480"/>
      <c r="N345" s="481">
        <v>7.24</v>
      </c>
      <c r="O345" s="479">
        <v>0.61</v>
      </c>
      <c r="P345" s="482">
        <v>2152.25</v>
      </c>
      <c r="Q345" s="479">
        <v>180.9</v>
      </c>
      <c r="R345" s="481">
        <v>11.9</v>
      </c>
      <c r="S345" s="481">
        <v>1.0900000000000001</v>
      </c>
      <c r="T345" s="480"/>
      <c r="U345" s="483">
        <v>18391914</v>
      </c>
      <c r="V345" s="483">
        <v>30224047</v>
      </c>
      <c r="W345" s="91">
        <v>2540691</v>
      </c>
      <c r="X345" s="91">
        <v>14043</v>
      </c>
      <c r="Y345" s="91">
        <v>27687110</v>
      </c>
      <c r="Z345" s="91">
        <v>187179</v>
      </c>
    </row>
    <row r="346" spans="1:26" ht="12.75" x14ac:dyDescent="0.2">
      <c r="A346" s="474" t="s">
        <v>451</v>
      </c>
      <c r="B346" s="474" t="s">
        <v>328</v>
      </c>
      <c r="C346" s="475" t="s">
        <v>411</v>
      </c>
      <c r="D346" s="475">
        <v>9225</v>
      </c>
      <c r="E346" s="475">
        <v>90225</v>
      </c>
      <c r="F346" s="474" t="s">
        <v>412</v>
      </c>
      <c r="G346" s="475" t="s">
        <v>413</v>
      </c>
      <c r="H346" s="91">
        <v>3281212</v>
      </c>
      <c r="I346" s="479">
        <v>8</v>
      </c>
      <c r="J346" s="478" t="s">
        <v>450</v>
      </c>
      <c r="K346" s="478" t="s">
        <v>416</v>
      </c>
      <c r="L346" s="479">
        <v>8</v>
      </c>
      <c r="M346" s="480"/>
      <c r="N346" s="481">
        <v>6.43</v>
      </c>
      <c r="O346" s="479">
        <v>0.53</v>
      </c>
      <c r="P346" s="481">
        <v>1666.88</v>
      </c>
      <c r="Q346" s="479">
        <v>136.5</v>
      </c>
      <c r="R346" s="481">
        <v>12.21</v>
      </c>
      <c r="S346" s="481">
        <v>0.8</v>
      </c>
      <c r="T346" s="480"/>
      <c r="U346" s="483">
        <v>13442468</v>
      </c>
      <c r="V346" s="483">
        <v>25529928</v>
      </c>
      <c r="W346" s="91">
        <v>2091276</v>
      </c>
      <c r="X346" s="91">
        <v>15316</v>
      </c>
      <c r="Y346" s="91">
        <v>32017569</v>
      </c>
      <c r="Z346" s="91">
        <v>308104</v>
      </c>
    </row>
    <row r="347" spans="1:26" ht="12.75" x14ac:dyDescent="0.2">
      <c r="A347" s="474"/>
      <c r="B347" s="474"/>
      <c r="C347" s="475"/>
      <c r="D347" s="475"/>
      <c r="E347" s="475"/>
      <c r="F347" s="474"/>
      <c r="G347" s="475"/>
      <c r="H347" s="91"/>
      <c r="I347" s="479"/>
      <c r="J347" s="478"/>
      <c r="K347" s="478"/>
      <c r="L347" s="479"/>
      <c r="M347" s="480"/>
      <c r="N347" s="481"/>
      <c r="O347" s="479"/>
      <c r="P347" s="481"/>
      <c r="Q347" s="479"/>
      <c r="R347" s="481"/>
      <c r="S347" s="481"/>
      <c r="T347" s="480"/>
      <c r="U347" s="483"/>
      <c r="V347" s="483"/>
      <c r="W347" s="91"/>
      <c r="X347" s="91"/>
      <c r="Y347" s="91"/>
      <c r="Z347" s="91"/>
    </row>
    <row r="348" spans="1:26" ht="12.75" x14ac:dyDescent="0.2">
      <c r="A348" s="474" t="s">
        <v>306</v>
      </c>
      <c r="B348" s="474" t="s">
        <v>274</v>
      </c>
      <c r="C348" s="475" t="s">
        <v>411</v>
      </c>
      <c r="D348" s="475">
        <v>9013</v>
      </c>
      <c r="E348" s="475">
        <v>90013</v>
      </c>
      <c r="F348" s="474" t="s">
        <v>412</v>
      </c>
      <c r="G348" s="475" t="s">
        <v>413</v>
      </c>
      <c r="H348" s="91">
        <v>1664496</v>
      </c>
      <c r="I348" s="479">
        <v>679</v>
      </c>
      <c r="J348" s="478" t="s">
        <v>420</v>
      </c>
      <c r="K348" s="478" t="s">
        <v>419</v>
      </c>
      <c r="L348" s="479">
        <v>384</v>
      </c>
      <c r="M348" s="480"/>
      <c r="N348" s="481">
        <v>0.89</v>
      </c>
      <c r="O348" s="479">
        <v>0.12</v>
      </c>
      <c r="P348" s="481">
        <v>183.27</v>
      </c>
      <c r="Q348" s="479">
        <v>25.1</v>
      </c>
      <c r="R348" s="481">
        <v>7.32</v>
      </c>
      <c r="S348" s="481">
        <v>1.36</v>
      </c>
      <c r="T348" s="480"/>
      <c r="U348" s="483">
        <v>29054218</v>
      </c>
      <c r="V348" s="483">
        <v>238661160</v>
      </c>
      <c r="W348" s="91">
        <v>32623832</v>
      </c>
      <c r="X348" s="91">
        <v>1302233</v>
      </c>
      <c r="Y348" s="91">
        <v>174913289</v>
      </c>
      <c r="Z348" s="91">
        <v>15248535</v>
      </c>
    </row>
    <row r="349" spans="1:26" ht="12.75" x14ac:dyDescent="0.2">
      <c r="A349" s="474" t="s">
        <v>306</v>
      </c>
      <c r="B349" s="474" t="s">
        <v>274</v>
      </c>
      <c r="C349" s="475" t="s">
        <v>411</v>
      </c>
      <c r="D349" s="475">
        <v>9013</v>
      </c>
      <c r="E349" s="475">
        <v>90013</v>
      </c>
      <c r="F349" s="474" t="s">
        <v>412</v>
      </c>
      <c r="G349" s="475" t="s">
        <v>413</v>
      </c>
      <c r="H349" s="91">
        <v>1664496</v>
      </c>
      <c r="I349" s="477">
        <v>679</v>
      </c>
      <c r="J349" s="478" t="s">
        <v>415</v>
      </c>
      <c r="K349" s="478" t="s">
        <v>416</v>
      </c>
      <c r="L349" s="479">
        <v>225</v>
      </c>
      <c r="M349" s="480"/>
      <c r="N349" s="481">
        <v>4.5</v>
      </c>
      <c r="O349" s="479">
        <v>0.15</v>
      </c>
      <c r="P349" s="482">
        <v>74.72</v>
      </c>
      <c r="Q349" s="479">
        <v>2.6</v>
      </c>
      <c r="R349" s="481">
        <v>29.11</v>
      </c>
      <c r="S349" s="481">
        <v>3.1</v>
      </c>
      <c r="T349" s="480"/>
      <c r="U349" s="483">
        <v>3246240</v>
      </c>
      <c r="V349" s="483">
        <v>20975163</v>
      </c>
      <c r="W349" s="91">
        <v>720587</v>
      </c>
      <c r="X349" s="91">
        <v>280707</v>
      </c>
      <c r="Y349" s="91">
        <v>6761208</v>
      </c>
      <c r="Z349" s="91">
        <v>5922864</v>
      </c>
    </row>
    <row r="350" spans="1:26" ht="12.75" x14ac:dyDescent="0.2">
      <c r="A350" s="474" t="s">
        <v>306</v>
      </c>
      <c r="B350" s="474" t="s">
        <v>274</v>
      </c>
      <c r="C350" s="475" t="s">
        <v>411</v>
      </c>
      <c r="D350" s="475">
        <v>9013</v>
      </c>
      <c r="E350" s="475">
        <v>90013</v>
      </c>
      <c r="F350" s="474" t="s">
        <v>412</v>
      </c>
      <c r="G350" s="475" t="s">
        <v>413</v>
      </c>
      <c r="H350" s="91">
        <v>1664496</v>
      </c>
      <c r="I350" s="479">
        <v>679</v>
      </c>
      <c r="J350" s="478" t="s">
        <v>418</v>
      </c>
      <c r="K350" s="478" t="s">
        <v>419</v>
      </c>
      <c r="L350" s="479">
        <v>59</v>
      </c>
      <c r="M350" s="480"/>
      <c r="N350" s="481">
        <v>0.89</v>
      </c>
      <c r="O350" s="479">
        <v>0.12</v>
      </c>
      <c r="P350" s="481">
        <v>366.66</v>
      </c>
      <c r="Q350" s="479">
        <v>51.1</v>
      </c>
      <c r="R350" s="481">
        <v>7.17</v>
      </c>
      <c r="S350" s="481">
        <v>1.33</v>
      </c>
      <c r="T350" s="480"/>
      <c r="U350" s="483">
        <v>10053619</v>
      </c>
      <c r="V350" s="483">
        <v>81316886</v>
      </c>
      <c r="W350" s="91">
        <v>11341207</v>
      </c>
      <c r="X350" s="91">
        <v>221778</v>
      </c>
      <c r="Y350" s="91">
        <v>61313970</v>
      </c>
      <c r="Z350" s="91">
        <v>3519186</v>
      </c>
    </row>
    <row r="351" spans="1:26" ht="12.75" x14ac:dyDescent="0.2">
      <c r="A351" s="474" t="s">
        <v>306</v>
      </c>
      <c r="B351" s="474" t="s">
        <v>274</v>
      </c>
      <c r="C351" s="475" t="s">
        <v>411</v>
      </c>
      <c r="D351" s="475">
        <v>9013</v>
      </c>
      <c r="E351" s="475">
        <v>90013</v>
      </c>
      <c r="F351" s="474" t="s">
        <v>412</v>
      </c>
      <c r="G351" s="475" t="s">
        <v>413</v>
      </c>
      <c r="H351" s="91">
        <v>1664496</v>
      </c>
      <c r="I351" s="477">
        <v>679</v>
      </c>
      <c r="J351" s="478" t="s">
        <v>420</v>
      </c>
      <c r="K351" s="478" t="s">
        <v>416</v>
      </c>
      <c r="L351" s="479">
        <v>11</v>
      </c>
      <c r="M351" s="480"/>
      <c r="N351" s="481">
        <v>0</v>
      </c>
      <c r="O351" s="479">
        <v>0</v>
      </c>
      <c r="P351" s="482">
        <v>103.32</v>
      </c>
      <c r="Q351" s="479">
        <v>24.1</v>
      </c>
      <c r="R351" s="481">
        <v>4.29</v>
      </c>
      <c r="S351" s="481">
        <v>1.1399999999999999</v>
      </c>
      <c r="T351" s="480"/>
      <c r="U351" s="483">
        <v>0</v>
      </c>
      <c r="V351" s="483">
        <v>1789984</v>
      </c>
      <c r="W351" s="91">
        <v>417040</v>
      </c>
      <c r="X351" s="91">
        <v>17325</v>
      </c>
      <c r="Y351" s="91">
        <v>1565271</v>
      </c>
      <c r="Z351" s="91">
        <v>192100</v>
      </c>
    </row>
    <row r="352" spans="1:26" ht="12.75" x14ac:dyDescent="0.2">
      <c r="A352" s="474"/>
      <c r="B352" s="474"/>
      <c r="C352" s="475"/>
      <c r="D352" s="475"/>
      <c r="E352" s="475"/>
      <c r="F352" s="474"/>
      <c r="G352" s="475"/>
      <c r="H352" s="91"/>
      <c r="I352" s="477"/>
      <c r="J352" s="478"/>
      <c r="K352" s="478"/>
      <c r="L352" s="479"/>
      <c r="M352" s="480"/>
      <c r="N352" s="481"/>
      <c r="O352" s="479"/>
      <c r="P352" s="482"/>
      <c r="Q352" s="479"/>
      <c r="R352" s="481"/>
      <c r="S352" s="481"/>
      <c r="T352" s="480"/>
      <c r="U352" s="483"/>
      <c r="V352" s="483"/>
      <c r="W352" s="91"/>
      <c r="X352" s="91"/>
      <c r="Y352" s="91"/>
      <c r="Z352" s="91"/>
    </row>
    <row r="353" spans="1:26" ht="12.75" x14ac:dyDescent="0.2">
      <c r="A353" s="474" t="s">
        <v>1124</v>
      </c>
      <c r="B353" s="474" t="s">
        <v>1125</v>
      </c>
      <c r="C353" s="475" t="s">
        <v>411</v>
      </c>
      <c r="D353" s="475">
        <v>9206</v>
      </c>
      <c r="E353" s="475">
        <v>90206</v>
      </c>
      <c r="F353" s="474" t="s">
        <v>412</v>
      </c>
      <c r="G353" s="475" t="s">
        <v>413</v>
      </c>
      <c r="H353" s="91">
        <v>59219</v>
      </c>
      <c r="I353" s="477">
        <v>44</v>
      </c>
      <c r="J353" s="478" t="s">
        <v>420</v>
      </c>
      <c r="K353" s="478" t="s">
        <v>419</v>
      </c>
      <c r="L353" s="479">
        <v>22</v>
      </c>
      <c r="M353" s="480"/>
      <c r="N353" s="481">
        <v>1.29</v>
      </c>
      <c r="O353" s="479">
        <v>0.25</v>
      </c>
      <c r="P353" s="482">
        <v>107.61</v>
      </c>
      <c r="Q353" s="479">
        <v>21.2</v>
      </c>
      <c r="R353" s="481">
        <v>5.07</v>
      </c>
      <c r="S353" s="481">
        <v>0.41</v>
      </c>
      <c r="T353" s="480"/>
      <c r="U353" s="483">
        <v>1425948</v>
      </c>
      <c r="V353" s="483">
        <v>5607103</v>
      </c>
      <c r="W353" s="91">
        <v>1105389</v>
      </c>
      <c r="X353" s="91">
        <v>52108</v>
      </c>
      <c r="Y353" s="91">
        <v>13750898</v>
      </c>
      <c r="Z353" s="91">
        <v>1297822</v>
      </c>
    </row>
    <row r="354" spans="1:26" ht="12.75" x14ac:dyDescent="0.2">
      <c r="A354" s="474" t="s">
        <v>1124</v>
      </c>
      <c r="B354" s="474" t="s">
        <v>1125</v>
      </c>
      <c r="C354" s="475" t="s">
        <v>411</v>
      </c>
      <c r="D354" s="475">
        <v>9206</v>
      </c>
      <c r="E354" s="475">
        <v>90206</v>
      </c>
      <c r="F354" s="474" t="s">
        <v>412</v>
      </c>
      <c r="G354" s="475" t="s">
        <v>413</v>
      </c>
      <c r="H354" s="91">
        <v>59219</v>
      </c>
      <c r="I354" s="477">
        <v>44</v>
      </c>
      <c r="J354" s="478" t="s">
        <v>415</v>
      </c>
      <c r="K354" s="478" t="s">
        <v>419</v>
      </c>
      <c r="L354" s="479">
        <v>21</v>
      </c>
      <c r="M354" s="480"/>
      <c r="N354" s="481">
        <v>2.5299999999999998</v>
      </c>
      <c r="O354" s="479">
        <v>0.05</v>
      </c>
      <c r="P354" s="482">
        <v>96.62</v>
      </c>
      <c r="Q354" s="479">
        <v>1.7</v>
      </c>
      <c r="R354" s="481">
        <v>55.97</v>
      </c>
      <c r="S354" s="481">
        <v>6.65</v>
      </c>
      <c r="T354" s="480"/>
      <c r="U354" s="483">
        <v>153749</v>
      </c>
      <c r="V354" s="483">
        <v>3394973</v>
      </c>
      <c r="W354" s="91">
        <v>60659</v>
      </c>
      <c r="X354" s="91">
        <v>35138</v>
      </c>
      <c r="Y354" s="91">
        <v>510181</v>
      </c>
      <c r="Z354" s="91">
        <v>565641</v>
      </c>
    </row>
    <row r="355" spans="1:26" ht="12.75" x14ac:dyDescent="0.2">
      <c r="A355" s="474" t="s">
        <v>1124</v>
      </c>
      <c r="B355" s="474" t="s">
        <v>1125</v>
      </c>
      <c r="C355" s="475" t="s">
        <v>411</v>
      </c>
      <c r="D355" s="475">
        <v>9206</v>
      </c>
      <c r="E355" s="475">
        <v>90206</v>
      </c>
      <c r="F355" s="474" t="s">
        <v>412</v>
      </c>
      <c r="G355" s="475" t="s">
        <v>413</v>
      </c>
      <c r="H355" s="91">
        <v>59219</v>
      </c>
      <c r="I355" s="479">
        <v>44</v>
      </c>
      <c r="J355" s="478" t="s">
        <v>424</v>
      </c>
      <c r="K355" s="478" t="s">
        <v>419</v>
      </c>
      <c r="L355" s="479">
        <v>1</v>
      </c>
      <c r="M355" s="480"/>
      <c r="N355" s="481">
        <v>22.15</v>
      </c>
      <c r="O355" s="479">
        <v>1</v>
      </c>
      <c r="P355" s="481">
        <v>149.78</v>
      </c>
      <c r="Q355" s="479">
        <v>6.8</v>
      </c>
      <c r="R355" s="481">
        <v>22.15</v>
      </c>
      <c r="S355" s="481">
        <v>0.5</v>
      </c>
      <c r="T355" s="480"/>
      <c r="U355" s="483">
        <v>103345</v>
      </c>
      <c r="V355" s="483">
        <v>103345</v>
      </c>
      <c r="W355" s="91">
        <v>4666</v>
      </c>
      <c r="X355" s="479">
        <v>690</v>
      </c>
      <c r="Y355" s="91">
        <v>205304</v>
      </c>
      <c r="Z355" s="91">
        <v>34406</v>
      </c>
    </row>
    <row r="356" spans="1:26" ht="12.75" x14ac:dyDescent="0.2">
      <c r="A356" s="474" t="s">
        <v>1126</v>
      </c>
      <c r="B356" s="474" t="s">
        <v>1125</v>
      </c>
      <c r="C356" s="475" t="s">
        <v>411</v>
      </c>
      <c r="D356" s="475">
        <v>9156</v>
      </c>
      <c r="E356" s="475">
        <v>90156</v>
      </c>
      <c r="F356" s="474" t="s">
        <v>427</v>
      </c>
      <c r="G356" s="475" t="s">
        <v>413</v>
      </c>
      <c r="H356" s="91">
        <v>59219</v>
      </c>
      <c r="I356" s="479">
        <v>10</v>
      </c>
      <c r="J356" s="478" t="s">
        <v>420</v>
      </c>
      <c r="K356" s="478" t="s">
        <v>416</v>
      </c>
      <c r="L356" s="479">
        <v>10</v>
      </c>
      <c r="M356" s="480"/>
      <c r="N356" s="481">
        <v>0.6</v>
      </c>
      <c r="O356" s="479">
        <v>0.19</v>
      </c>
      <c r="P356" s="481">
        <v>104.35</v>
      </c>
      <c r="Q356" s="479">
        <v>33.299999999999997</v>
      </c>
      <c r="R356" s="481">
        <v>3.13</v>
      </c>
      <c r="S356" s="481">
        <v>1.08</v>
      </c>
      <c r="T356" s="480"/>
      <c r="U356" s="483">
        <v>656115</v>
      </c>
      <c r="V356" s="483">
        <v>3445334</v>
      </c>
      <c r="W356" s="91">
        <v>1099547</v>
      </c>
      <c r="X356" s="91">
        <v>33016</v>
      </c>
      <c r="Y356" s="91">
        <v>3199681</v>
      </c>
      <c r="Z356" s="91">
        <v>396269</v>
      </c>
    </row>
    <row r="357" spans="1:26" ht="12.75" x14ac:dyDescent="0.2">
      <c r="A357" s="474"/>
      <c r="B357" s="474"/>
      <c r="C357" s="475"/>
      <c r="D357" s="475"/>
      <c r="E357" s="475"/>
      <c r="F357" s="474"/>
      <c r="G357" s="475"/>
      <c r="H357" s="91"/>
      <c r="I357" s="477"/>
      <c r="J357" s="478"/>
      <c r="K357" s="478"/>
      <c r="L357" s="479"/>
      <c r="M357" s="480"/>
      <c r="N357" s="481"/>
      <c r="O357" s="479"/>
      <c r="P357" s="482"/>
      <c r="Q357" s="479"/>
      <c r="R357" s="481"/>
      <c r="S357" s="481"/>
      <c r="T357" s="480"/>
      <c r="U357" s="483"/>
      <c r="V357" s="483"/>
      <c r="W357" s="91"/>
      <c r="X357" s="91"/>
      <c r="Y357" s="91"/>
      <c r="Z357" s="91"/>
    </row>
    <row r="358" spans="1:26" ht="12.75" x14ac:dyDescent="0.2">
      <c r="A358" s="474" t="s">
        <v>448</v>
      </c>
      <c r="B358" s="474" t="s">
        <v>449</v>
      </c>
      <c r="C358" s="475" t="s">
        <v>411</v>
      </c>
      <c r="D358" s="475">
        <v>9234</v>
      </c>
      <c r="E358" s="475">
        <v>90234</v>
      </c>
      <c r="F358" s="474" t="s">
        <v>412</v>
      </c>
      <c r="G358" s="475" t="s">
        <v>413</v>
      </c>
      <c r="H358" s="91">
        <v>3281212</v>
      </c>
      <c r="I358" s="477">
        <v>107</v>
      </c>
      <c r="J358" s="478" t="s">
        <v>420</v>
      </c>
      <c r="K358" s="478" t="s">
        <v>416</v>
      </c>
      <c r="L358" s="479">
        <v>69</v>
      </c>
      <c r="M358" s="480"/>
      <c r="N358" s="481">
        <v>1.03</v>
      </c>
      <c r="O358" s="479">
        <v>0.19</v>
      </c>
      <c r="P358" s="482">
        <v>117.83</v>
      </c>
      <c r="Q358" s="479">
        <v>21.3</v>
      </c>
      <c r="R358" s="481">
        <v>5.54</v>
      </c>
      <c r="S358" s="481">
        <v>1.36</v>
      </c>
      <c r="T358" s="480"/>
      <c r="U358" s="483">
        <v>3333646</v>
      </c>
      <c r="V358" s="483">
        <v>18004066</v>
      </c>
      <c r="W358" s="91">
        <v>3252116</v>
      </c>
      <c r="X358" s="91">
        <v>152801</v>
      </c>
      <c r="Y358" s="91">
        <v>13209269</v>
      </c>
      <c r="Z358" s="91">
        <v>2133375</v>
      </c>
    </row>
    <row r="359" spans="1:26" ht="12.75" x14ac:dyDescent="0.2">
      <c r="A359" s="474" t="s">
        <v>448</v>
      </c>
      <c r="B359" s="474" t="s">
        <v>449</v>
      </c>
      <c r="C359" s="475" t="s">
        <v>411</v>
      </c>
      <c r="D359" s="475">
        <v>9234</v>
      </c>
      <c r="E359" s="475">
        <v>90234</v>
      </c>
      <c r="F359" s="474" t="s">
        <v>412</v>
      </c>
      <c r="G359" s="475" t="s">
        <v>413</v>
      </c>
      <c r="H359" s="91">
        <v>3281212</v>
      </c>
      <c r="I359" s="479">
        <v>107</v>
      </c>
      <c r="J359" s="478" t="s">
        <v>415</v>
      </c>
      <c r="K359" s="478" t="s">
        <v>416</v>
      </c>
      <c r="L359" s="479">
        <v>38</v>
      </c>
      <c r="M359" s="480"/>
      <c r="N359" s="481">
        <v>1.83</v>
      </c>
      <c r="O359" s="479">
        <v>0.05</v>
      </c>
      <c r="P359" s="481">
        <v>89.04</v>
      </c>
      <c r="Q359" s="479">
        <v>2.2999999999999998</v>
      </c>
      <c r="R359" s="481">
        <v>39.229999999999997</v>
      </c>
      <c r="S359" s="481">
        <v>5.17</v>
      </c>
      <c r="T359" s="480"/>
      <c r="U359" s="483">
        <v>250526</v>
      </c>
      <c r="V359" s="483">
        <v>5379521</v>
      </c>
      <c r="W359" s="91">
        <v>137131</v>
      </c>
      <c r="X359" s="91">
        <v>60417</v>
      </c>
      <c r="Y359" s="91">
        <v>1039975</v>
      </c>
      <c r="Z359" s="91">
        <v>927058</v>
      </c>
    </row>
    <row r="360" spans="1:26" ht="12.75" x14ac:dyDescent="0.2">
      <c r="A360" s="474"/>
      <c r="B360" s="474"/>
      <c r="C360" s="475"/>
      <c r="D360" s="475"/>
      <c r="E360" s="475"/>
      <c r="F360" s="474"/>
      <c r="G360" s="475"/>
      <c r="H360" s="91"/>
      <c r="I360" s="477"/>
      <c r="J360" s="478"/>
      <c r="K360" s="478"/>
      <c r="L360" s="479"/>
      <c r="M360" s="480"/>
      <c r="N360" s="481"/>
      <c r="O360" s="479"/>
      <c r="P360" s="482"/>
      <c r="Q360" s="479"/>
      <c r="R360" s="481"/>
      <c r="S360" s="481"/>
      <c r="T360" s="480"/>
      <c r="U360" s="483"/>
      <c r="V360" s="483"/>
      <c r="W360" s="91"/>
      <c r="X360" s="91"/>
      <c r="Y360" s="91"/>
      <c r="Z360" s="91"/>
    </row>
    <row r="361" spans="1:26" ht="12.75" x14ac:dyDescent="0.2">
      <c r="A361" s="474" t="s">
        <v>353</v>
      </c>
      <c r="B361" s="474" t="s">
        <v>354</v>
      </c>
      <c r="C361" s="475" t="s">
        <v>411</v>
      </c>
      <c r="D361" s="475">
        <v>9020</v>
      </c>
      <c r="E361" s="475">
        <v>90020</v>
      </c>
      <c r="F361" s="474" t="s">
        <v>412</v>
      </c>
      <c r="G361" s="475" t="s">
        <v>413</v>
      </c>
      <c r="H361" s="91">
        <v>195861</v>
      </c>
      <c r="I361" s="477">
        <v>91</v>
      </c>
      <c r="J361" s="478" t="s">
        <v>420</v>
      </c>
      <c r="K361" s="478" t="s">
        <v>419</v>
      </c>
      <c r="L361" s="479">
        <v>87</v>
      </c>
      <c r="M361" s="480"/>
      <c r="N361" s="481">
        <v>1.0900000000000001</v>
      </c>
      <c r="O361" s="479">
        <v>0.36</v>
      </c>
      <c r="P361" s="482">
        <v>109.22</v>
      </c>
      <c r="Q361" s="479">
        <v>36.4</v>
      </c>
      <c r="R361" s="481">
        <v>3</v>
      </c>
      <c r="S361" s="481">
        <v>0.65</v>
      </c>
      <c r="T361" s="480"/>
      <c r="U361" s="483">
        <v>8140469</v>
      </c>
      <c r="V361" s="483">
        <v>22356457</v>
      </c>
      <c r="W361" s="91">
        <v>7446869</v>
      </c>
      <c r="X361" s="91">
        <v>204684</v>
      </c>
      <c r="Y361" s="91">
        <v>34184742</v>
      </c>
      <c r="Z361" s="91">
        <v>2507418</v>
      </c>
    </row>
    <row r="362" spans="1:26" ht="12.75" x14ac:dyDescent="0.2">
      <c r="A362" s="474" t="s">
        <v>353</v>
      </c>
      <c r="B362" s="474" t="s">
        <v>354</v>
      </c>
      <c r="C362" s="475" t="s">
        <v>411</v>
      </c>
      <c r="D362" s="475">
        <v>9020</v>
      </c>
      <c r="E362" s="475">
        <v>90020</v>
      </c>
      <c r="F362" s="474" t="s">
        <v>412</v>
      </c>
      <c r="G362" s="475" t="s">
        <v>413</v>
      </c>
      <c r="H362" s="91">
        <v>195861</v>
      </c>
      <c r="I362" s="479">
        <v>91</v>
      </c>
      <c r="J362" s="478" t="s">
        <v>424</v>
      </c>
      <c r="K362" s="478" t="s">
        <v>419</v>
      </c>
      <c r="L362" s="479">
        <v>4</v>
      </c>
      <c r="M362" s="480"/>
      <c r="N362" s="481">
        <v>3.35</v>
      </c>
      <c r="O362" s="479">
        <v>0.5</v>
      </c>
      <c r="P362" s="481">
        <v>139.12</v>
      </c>
      <c r="Q362" s="479">
        <v>20.9</v>
      </c>
      <c r="R362" s="481">
        <v>6.65</v>
      </c>
      <c r="S362" s="481">
        <v>0.16</v>
      </c>
      <c r="T362" s="480"/>
      <c r="U362" s="483">
        <v>134681</v>
      </c>
      <c r="V362" s="483">
        <v>267807</v>
      </c>
      <c r="W362" s="91">
        <v>40244</v>
      </c>
      <c r="X362" s="91">
        <v>1925</v>
      </c>
      <c r="Y362" s="91">
        <v>1723626</v>
      </c>
      <c r="Z362" s="91">
        <v>76409</v>
      </c>
    </row>
    <row r="363" spans="1:26" ht="12.75" x14ac:dyDescent="0.2">
      <c r="A363" s="474"/>
      <c r="B363" s="474"/>
      <c r="C363" s="475"/>
      <c r="D363" s="475"/>
      <c r="E363" s="475"/>
      <c r="F363" s="474"/>
      <c r="G363" s="475"/>
      <c r="H363" s="91"/>
      <c r="I363" s="477"/>
      <c r="J363" s="478"/>
      <c r="K363" s="478"/>
      <c r="L363" s="479"/>
      <c r="M363" s="480"/>
      <c r="N363" s="481"/>
      <c r="O363" s="479"/>
      <c r="P363" s="482"/>
      <c r="Q363" s="479"/>
      <c r="R363" s="481"/>
      <c r="S363" s="481"/>
      <c r="T363" s="480"/>
      <c r="U363" s="483"/>
      <c r="V363" s="483"/>
      <c r="W363" s="91"/>
      <c r="X363" s="91"/>
      <c r="Y363" s="91"/>
      <c r="Z363" s="91"/>
    </row>
    <row r="364" spans="1:26" ht="12.75" x14ac:dyDescent="0.2">
      <c r="A364" s="474" t="s">
        <v>1243</v>
      </c>
      <c r="B364" s="474" t="s">
        <v>1129</v>
      </c>
      <c r="C364" s="475" t="s">
        <v>411</v>
      </c>
      <c r="D364" s="475">
        <v>9171</v>
      </c>
      <c r="E364" s="475">
        <v>90171</v>
      </c>
      <c r="F364" s="474" t="s">
        <v>427</v>
      </c>
      <c r="G364" s="475" t="s">
        <v>413</v>
      </c>
      <c r="H364" s="91">
        <v>258653</v>
      </c>
      <c r="I364" s="477">
        <v>89</v>
      </c>
      <c r="J364" s="478" t="s">
        <v>420</v>
      </c>
      <c r="K364" s="478" t="s">
        <v>416</v>
      </c>
      <c r="L364" s="479">
        <v>43</v>
      </c>
      <c r="M364" s="480"/>
      <c r="N364" s="481">
        <v>0.83</v>
      </c>
      <c r="O364" s="479">
        <v>0.16</v>
      </c>
      <c r="P364" s="482">
        <v>107.1</v>
      </c>
      <c r="Q364" s="479">
        <v>21.1</v>
      </c>
      <c r="R364" s="481">
        <v>5.09</v>
      </c>
      <c r="S364" s="481">
        <v>1.1599999999999999</v>
      </c>
      <c r="T364" s="480"/>
      <c r="U364" s="483">
        <v>2309312</v>
      </c>
      <c r="V364" s="483">
        <v>14219269</v>
      </c>
      <c r="W364" s="91">
        <v>2795818</v>
      </c>
      <c r="X364" s="91">
        <v>132767</v>
      </c>
      <c r="Y364" s="91">
        <v>12237855</v>
      </c>
      <c r="Z364" s="91">
        <v>1967158</v>
      </c>
    </row>
    <row r="365" spans="1:26" ht="12.75" x14ac:dyDescent="0.2">
      <c r="A365" s="474" t="s">
        <v>1243</v>
      </c>
      <c r="B365" s="474" t="s">
        <v>1129</v>
      </c>
      <c r="C365" s="475" t="s">
        <v>411</v>
      </c>
      <c r="D365" s="475">
        <v>9171</v>
      </c>
      <c r="E365" s="475">
        <v>90171</v>
      </c>
      <c r="F365" s="474" t="s">
        <v>427</v>
      </c>
      <c r="G365" s="475" t="s">
        <v>413</v>
      </c>
      <c r="H365" s="91">
        <v>258653</v>
      </c>
      <c r="I365" s="477">
        <v>89</v>
      </c>
      <c r="J365" s="478" t="s">
        <v>424</v>
      </c>
      <c r="K365" s="478" t="s">
        <v>416</v>
      </c>
      <c r="L365" s="479">
        <v>24</v>
      </c>
      <c r="M365" s="480"/>
      <c r="N365" s="481">
        <v>2.85</v>
      </c>
      <c r="O365" s="479">
        <v>0.36</v>
      </c>
      <c r="P365" s="482">
        <v>113.58</v>
      </c>
      <c r="Q365" s="479">
        <v>14.3</v>
      </c>
      <c r="R365" s="481">
        <v>7.95</v>
      </c>
      <c r="S365" s="481">
        <v>0.41</v>
      </c>
      <c r="T365" s="480"/>
      <c r="U365" s="483">
        <v>1478687</v>
      </c>
      <c r="V365" s="483">
        <v>4125906</v>
      </c>
      <c r="W365" s="91">
        <v>518693</v>
      </c>
      <c r="X365" s="91">
        <v>36327</v>
      </c>
      <c r="Y365" s="91">
        <v>10000401</v>
      </c>
      <c r="Z365" s="91">
        <v>925119</v>
      </c>
    </row>
    <row r="366" spans="1:26" ht="12.75" x14ac:dyDescent="0.2">
      <c r="A366" s="474" t="s">
        <v>1243</v>
      </c>
      <c r="B366" s="474" t="s">
        <v>1129</v>
      </c>
      <c r="C366" s="475" t="s">
        <v>411</v>
      </c>
      <c r="D366" s="475">
        <v>9171</v>
      </c>
      <c r="E366" s="475">
        <v>90171</v>
      </c>
      <c r="F366" s="474" t="s">
        <v>427</v>
      </c>
      <c r="G366" s="475" t="s">
        <v>413</v>
      </c>
      <c r="H366" s="91">
        <v>258653</v>
      </c>
      <c r="I366" s="479">
        <v>89</v>
      </c>
      <c r="J366" s="478" t="s">
        <v>415</v>
      </c>
      <c r="K366" s="478" t="s">
        <v>416</v>
      </c>
      <c r="L366" s="479">
        <v>22</v>
      </c>
      <c r="M366" s="480"/>
      <c r="N366" s="481">
        <v>1.03</v>
      </c>
      <c r="O366" s="479">
        <v>0.03</v>
      </c>
      <c r="P366" s="481">
        <v>89.31</v>
      </c>
      <c r="Q366" s="479">
        <v>2.2999999999999998</v>
      </c>
      <c r="R366" s="481">
        <v>38.72</v>
      </c>
      <c r="S366" s="481">
        <v>4.3899999999999997</v>
      </c>
      <c r="T366" s="480"/>
      <c r="U366" s="483">
        <v>111027</v>
      </c>
      <c r="V366" s="483">
        <v>4162100</v>
      </c>
      <c r="W366" s="91">
        <v>107504</v>
      </c>
      <c r="X366" s="91">
        <v>46603</v>
      </c>
      <c r="Y366" s="91">
        <v>949015</v>
      </c>
      <c r="Z366" s="91">
        <v>659130</v>
      </c>
    </row>
    <row r="367" spans="1:26" ht="12.75" x14ac:dyDescent="0.2">
      <c r="A367" s="474"/>
      <c r="B367" s="474"/>
      <c r="C367" s="475"/>
      <c r="D367" s="475"/>
      <c r="E367" s="475"/>
      <c r="F367" s="474"/>
      <c r="G367" s="475"/>
      <c r="H367" s="91"/>
      <c r="I367" s="477"/>
      <c r="J367" s="478"/>
      <c r="K367" s="478"/>
      <c r="L367" s="479"/>
      <c r="M367" s="480"/>
      <c r="N367" s="481"/>
      <c r="O367" s="479"/>
      <c r="P367" s="482"/>
      <c r="Q367" s="479"/>
      <c r="R367" s="481"/>
      <c r="S367" s="481"/>
      <c r="T367" s="480"/>
      <c r="U367" s="483"/>
      <c r="V367" s="483"/>
      <c r="W367" s="91"/>
      <c r="X367" s="91"/>
      <c r="Y367" s="91"/>
      <c r="Z367" s="91"/>
    </row>
    <row r="368" spans="1:26" ht="12.75" x14ac:dyDescent="0.2">
      <c r="A368" s="474" t="s">
        <v>174</v>
      </c>
      <c r="B368" s="474" t="s">
        <v>175</v>
      </c>
      <c r="C368" s="475" t="s">
        <v>411</v>
      </c>
      <c r="D368" s="475">
        <v>9006</v>
      </c>
      <c r="E368" s="475">
        <v>90006</v>
      </c>
      <c r="F368" s="474" t="s">
        <v>412</v>
      </c>
      <c r="G368" s="475" t="s">
        <v>413</v>
      </c>
      <c r="H368" s="91">
        <v>163703</v>
      </c>
      <c r="I368" s="477">
        <v>118</v>
      </c>
      <c r="J368" s="478" t="s">
        <v>420</v>
      </c>
      <c r="K368" s="478" t="s">
        <v>419</v>
      </c>
      <c r="L368" s="479">
        <v>68</v>
      </c>
      <c r="M368" s="480"/>
      <c r="N368" s="481">
        <v>1.39</v>
      </c>
      <c r="O368" s="479">
        <v>0.22</v>
      </c>
      <c r="P368" s="482">
        <v>163.63999999999999</v>
      </c>
      <c r="Q368" s="479">
        <v>26.4</v>
      </c>
      <c r="R368" s="481">
        <v>6.19</v>
      </c>
      <c r="S368" s="481">
        <v>1.1499999999999999</v>
      </c>
      <c r="T368" s="480"/>
      <c r="U368" s="483">
        <v>7407454</v>
      </c>
      <c r="V368" s="483">
        <v>32966253</v>
      </c>
      <c r="W368" s="91">
        <v>5325107</v>
      </c>
      <c r="X368" s="91">
        <v>201455</v>
      </c>
      <c r="Y368" s="91">
        <v>28578390</v>
      </c>
      <c r="Z368" s="91">
        <v>2642561</v>
      </c>
    </row>
    <row r="369" spans="1:26" ht="12.75" x14ac:dyDescent="0.2">
      <c r="A369" s="474" t="s">
        <v>174</v>
      </c>
      <c r="B369" s="474" t="s">
        <v>175</v>
      </c>
      <c r="C369" s="475" t="s">
        <v>411</v>
      </c>
      <c r="D369" s="475">
        <v>9006</v>
      </c>
      <c r="E369" s="475">
        <v>90006</v>
      </c>
      <c r="F369" s="474" t="s">
        <v>412</v>
      </c>
      <c r="G369" s="475" t="s">
        <v>413</v>
      </c>
      <c r="H369" s="91">
        <v>163703</v>
      </c>
      <c r="I369" s="477">
        <v>118</v>
      </c>
      <c r="J369" s="478" t="s">
        <v>415</v>
      </c>
      <c r="K369" s="478" t="s">
        <v>419</v>
      </c>
      <c r="L369" s="479">
        <v>29</v>
      </c>
      <c r="M369" s="480"/>
      <c r="N369" s="481">
        <v>3.48</v>
      </c>
      <c r="O369" s="479">
        <v>0.06</v>
      </c>
      <c r="P369" s="482">
        <v>110.62</v>
      </c>
      <c r="Q369" s="479">
        <v>2</v>
      </c>
      <c r="R369" s="481">
        <v>55.51</v>
      </c>
      <c r="S369" s="481">
        <v>8.57</v>
      </c>
      <c r="T369" s="480"/>
      <c r="U369" s="483">
        <v>316962</v>
      </c>
      <c r="V369" s="483">
        <v>5060807</v>
      </c>
      <c r="W369" s="91">
        <v>91166</v>
      </c>
      <c r="X369" s="91">
        <v>45749</v>
      </c>
      <c r="Y369" s="91">
        <v>590295</v>
      </c>
      <c r="Z369" s="91">
        <v>493717</v>
      </c>
    </row>
    <row r="370" spans="1:26" ht="12.75" x14ac:dyDescent="0.2">
      <c r="A370" s="474" t="s">
        <v>174</v>
      </c>
      <c r="B370" s="474" t="s">
        <v>175</v>
      </c>
      <c r="C370" s="475" t="s">
        <v>411</v>
      </c>
      <c r="D370" s="475">
        <v>9006</v>
      </c>
      <c r="E370" s="475">
        <v>90006</v>
      </c>
      <c r="F370" s="474" t="s">
        <v>412</v>
      </c>
      <c r="G370" s="475" t="s">
        <v>413</v>
      </c>
      <c r="H370" s="91">
        <v>163703</v>
      </c>
      <c r="I370" s="479">
        <v>118</v>
      </c>
      <c r="J370" s="478" t="s">
        <v>424</v>
      </c>
      <c r="K370" s="478" t="s">
        <v>419</v>
      </c>
      <c r="L370" s="479">
        <v>15</v>
      </c>
      <c r="M370" s="480"/>
      <c r="N370" s="481">
        <v>4.08</v>
      </c>
      <c r="O370" s="479">
        <v>0.4</v>
      </c>
      <c r="P370" s="481">
        <v>163.77000000000001</v>
      </c>
      <c r="Q370" s="479">
        <v>15.9</v>
      </c>
      <c r="R370" s="481">
        <v>10.32</v>
      </c>
      <c r="S370" s="481">
        <v>0.24</v>
      </c>
      <c r="T370" s="480"/>
      <c r="U370" s="483">
        <v>1547791</v>
      </c>
      <c r="V370" s="483">
        <v>3912876</v>
      </c>
      <c r="W370" s="91">
        <v>379205</v>
      </c>
      <c r="X370" s="91">
        <v>23893</v>
      </c>
      <c r="Y370" s="91">
        <v>16282063</v>
      </c>
      <c r="Z370" s="91">
        <v>683260</v>
      </c>
    </row>
    <row r="371" spans="1:26" ht="12.75" x14ac:dyDescent="0.2">
      <c r="A371" s="474" t="s">
        <v>174</v>
      </c>
      <c r="B371" s="474" t="s">
        <v>175</v>
      </c>
      <c r="C371" s="475" t="s">
        <v>411</v>
      </c>
      <c r="D371" s="475">
        <v>9006</v>
      </c>
      <c r="E371" s="475">
        <v>90006</v>
      </c>
      <c r="F371" s="474" t="s">
        <v>412</v>
      </c>
      <c r="G371" s="475" t="s">
        <v>413</v>
      </c>
      <c r="H371" s="91">
        <v>163703</v>
      </c>
      <c r="I371" s="477">
        <v>118</v>
      </c>
      <c r="J371" s="478" t="s">
        <v>417</v>
      </c>
      <c r="K371" s="478" t="s">
        <v>416</v>
      </c>
      <c r="L371" s="479">
        <v>6</v>
      </c>
      <c r="M371" s="480"/>
      <c r="N371" s="481">
        <v>1.72</v>
      </c>
      <c r="O371" s="479">
        <v>0.05</v>
      </c>
      <c r="P371" s="482">
        <v>76.7</v>
      </c>
      <c r="Q371" s="479">
        <v>2.2000000000000002</v>
      </c>
      <c r="R371" s="481">
        <v>35.4</v>
      </c>
      <c r="S371" s="481">
        <v>5.46</v>
      </c>
      <c r="T371" s="480"/>
      <c r="U371" s="483">
        <v>12088</v>
      </c>
      <c r="V371" s="483">
        <v>248970</v>
      </c>
      <c r="W371" s="91">
        <v>7034</v>
      </c>
      <c r="X371" s="91">
        <v>3246</v>
      </c>
      <c r="Y371" s="91">
        <v>45583</v>
      </c>
      <c r="Z371" s="91">
        <v>37533</v>
      </c>
    </row>
    <row r="372" spans="1:26" ht="12.75" x14ac:dyDescent="0.2">
      <c r="A372" s="474"/>
      <c r="B372" s="474"/>
      <c r="C372" s="475"/>
      <c r="D372" s="475"/>
      <c r="E372" s="475"/>
      <c r="F372" s="474"/>
      <c r="G372" s="475"/>
      <c r="H372" s="91"/>
      <c r="I372" s="477"/>
      <c r="J372" s="478"/>
      <c r="K372" s="478"/>
      <c r="L372" s="479"/>
      <c r="M372" s="480"/>
      <c r="N372" s="481"/>
      <c r="O372" s="479"/>
      <c r="P372" s="482"/>
      <c r="Q372" s="479"/>
      <c r="R372" s="481"/>
      <c r="S372" s="481"/>
      <c r="T372" s="480"/>
      <c r="U372" s="483"/>
      <c r="V372" s="483"/>
      <c r="W372" s="91"/>
      <c r="X372" s="91"/>
      <c r="Y372" s="91"/>
      <c r="Z372" s="91"/>
    </row>
    <row r="373" spans="1:26" ht="12.75" x14ac:dyDescent="0.2">
      <c r="A373" s="474" t="s">
        <v>859</v>
      </c>
      <c r="B373" s="474" t="s">
        <v>861</v>
      </c>
      <c r="C373" s="475" t="s">
        <v>411</v>
      </c>
      <c r="D373" s="475">
        <v>9087</v>
      </c>
      <c r="E373" s="475">
        <v>90087</v>
      </c>
      <c r="F373" s="474" t="s">
        <v>427</v>
      </c>
      <c r="G373" s="475" t="s">
        <v>413</v>
      </c>
      <c r="H373" s="91">
        <v>130447</v>
      </c>
      <c r="I373" s="477">
        <v>28</v>
      </c>
      <c r="J373" s="478" t="s">
        <v>420</v>
      </c>
      <c r="K373" s="478" t="s">
        <v>416</v>
      </c>
      <c r="L373" s="479">
        <v>19</v>
      </c>
      <c r="M373" s="480"/>
      <c r="N373" s="481">
        <v>0.91</v>
      </c>
      <c r="O373" s="479">
        <v>0.2</v>
      </c>
      <c r="P373" s="482">
        <v>68.78</v>
      </c>
      <c r="Q373" s="479">
        <v>15.4</v>
      </c>
      <c r="R373" s="481">
        <v>4.47</v>
      </c>
      <c r="S373" s="481">
        <v>0.85</v>
      </c>
      <c r="T373" s="480"/>
      <c r="U373" s="483">
        <v>810752</v>
      </c>
      <c r="V373" s="483">
        <v>3968084</v>
      </c>
      <c r="W373" s="91">
        <v>888292</v>
      </c>
      <c r="X373" s="91">
        <v>57695</v>
      </c>
      <c r="Y373" s="91">
        <v>4650676</v>
      </c>
      <c r="Z373" s="91">
        <v>868346</v>
      </c>
    </row>
    <row r="374" spans="1:26" ht="12.75" x14ac:dyDescent="0.2">
      <c r="A374" s="474" t="s">
        <v>859</v>
      </c>
      <c r="B374" s="474" t="s">
        <v>861</v>
      </c>
      <c r="C374" s="475" t="s">
        <v>411</v>
      </c>
      <c r="D374" s="475">
        <v>9087</v>
      </c>
      <c r="E374" s="475">
        <v>90087</v>
      </c>
      <c r="F374" s="474" t="s">
        <v>427</v>
      </c>
      <c r="G374" s="475" t="s">
        <v>413</v>
      </c>
      <c r="H374" s="91">
        <v>130447</v>
      </c>
      <c r="I374" s="477">
        <v>28</v>
      </c>
      <c r="J374" s="478" t="s">
        <v>415</v>
      </c>
      <c r="K374" s="478" t="s">
        <v>416</v>
      </c>
      <c r="L374" s="479">
        <v>9</v>
      </c>
      <c r="M374" s="480"/>
      <c r="N374" s="481">
        <v>0.42</v>
      </c>
      <c r="O374" s="479">
        <v>0.02</v>
      </c>
      <c r="P374" s="482">
        <v>63.76</v>
      </c>
      <c r="Q374" s="479">
        <v>2.7</v>
      </c>
      <c r="R374" s="481">
        <v>23.41</v>
      </c>
      <c r="S374" s="481">
        <v>4.6500000000000004</v>
      </c>
      <c r="T374" s="480"/>
      <c r="U374" s="483">
        <v>13696</v>
      </c>
      <c r="V374" s="483">
        <v>761214</v>
      </c>
      <c r="W374" s="91">
        <v>32513</v>
      </c>
      <c r="X374" s="91">
        <v>11938</v>
      </c>
      <c r="Y374" s="91">
        <v>163619</v>
      </c>
      <c r="Z374" s="91">
        <v>207099</v>
      </c>
    </row>
    <row r="375" spans="1:26" ht="12.75" x14ac:dyDescent="0.2">
      <c r="A375" s="474"/>
      <c r="B375" s="474"/>
      <c r="C375" s="475"/>
      <c r="D375" s="475"/>
      <c r="E375" s="475"/>
      <c r="F375" s="474"/>
      <c r="G375" s="475"/>
      <c r="H375" s="91"/>
      <c r="I375" s="477"/>
      <c r="J375" s="478"/>
      <c r="K375" s="478"/>
      <c r="L375" s="479"/>
      <c r="M375" s="480"/>
      <c r="N375" s="481"/>
      <c r="O375" s="479"/>
      <c r="P375" s="482"/>
      <c r="Q375" s="479"/>
      <c r="R375" s="481"/>
      <c r="S375" s="481"/>
      <c r="T375" s="480"/>
      <c r="U375" s="483"/>
      <c r="V375" s="483"/>
      <c r="W375" s="91"/>
      <c r="X375" s="91"/>
      <c r="Y375" s="91"/>
      <c r="Z375" s="91"/>
    </row>
    <row r="376" spans="1:26" ht="12.75" x14ac:dyDescent="0.2">
      <c r="A376" s="474" t="s">
        <v>191</v>
      </c>
      <c r="B376" s="474" t="s">
        <v>192</v>
      </c>
      <c r="C376" s="475" t="s">
        <v>411</v>
      </c>
      <c r="D376" s="475">
        <v>9008</v>
      </c>
      <c r="E376" s="475">
        <v>90008</v>
      </c>
      <c r="F376" s="474" t="s">
        <v>427</v>
      </c>
      <c r="G376" s="475" t="s">
        <v>413</v>
      </c>
      <c r="H376" s="91">
        <v>12150996</v>
      </c>
      <c r="I376" s="477">
        <v>163</v>
      </c>
      <c r="J376" s="478" t="s">
        <v>420</v>
      </c>
      <c r="K376" s="478" t="s">
        <v>419</v>
      </c>
      <c r="L376" s="479">
        <v>157</v>
      </c>
      <c r="M376" s="480"/>
      <c r="N376" s="481">
        <v>0.71</v>
      </c>
      <c r="O376" s="479">
        <v>0.19</v>
      </c>
      <c r="P376" s="482">
        <v>138.08000000000001</v>
      </c>
      <c r="Q376" s="479">
        <v>37.5</v>
      </c>
      <c r="R376" s="481">
        <v>3.68</v>
      </c>
      <c r="S376" s="481">
        <v>0.91</v>
      </c>
      <c r="T376" s="480"/>
      <c r="U376" s="483">
        <v>13361718</v>
      </c>
      <c r="V376" s="483">
        <v>68958903</v>
      </c>
      <c r="W376" s="91">
        <v>18748868</v>
      </c>
      <c r="X376" s="91">
        <v>499426</v>
      </c>
      <c r="Y376" s="91">
        <v>76058696</v>
      </c>
      <c r="Z376" s="91">
        <v>4734209</v>
      </c>
    </row>
    <row r="377" spans="1:26" ht="12.75" x14ac:dyDescent="0.2">
      <c r="A377" s="474" t="s">
        <v>191</v>
      </c>
      <c r="B377" s="474" t="s">
        <v>192</v>
      </c>
      <c r="C377" s="475" t="s">
        <v>411</v>
      </c>
      <c r="D377" s="475">
        <v>9008</v>
      </c>
      <c r="E377" s="475">
        <v>90008</v>
      </c>
      <c r="F377" s="474" t="s">
        <v>427</v>
      </c>
      <c r="G377" s="475" t="s">
        <v>413</v>
      </c>
      <c r="H377" s="91">
        <v>12150996</v>
      </c>
      <c r="I377" s="477">
        <v>163</v>
      </c>
      <c r="J377" s="478" t="s">
        <v>415</v>
      </c>
      <c r="K377" s="478" t="s">
        <v>416</v>
      </c>
      <c r="L377" s="479">
        <v>6</v>
      </c>
      <c r="M377" s="480"/>
      <c r="N377" s="481">
        <v>0</v>
      </c>
      <c r="O377" s="479">
        <v>0</v>
      </c>
      <c r="P377" s="482">
        <v>47.5</v>
      </c>
      <c r="Q377" s="479">
        <v>2.5</v>
      </c>
      <c r="R377" s="481">
        <v>19.13</v>
      </c>
      <c r="S377" s="481">
        <v>7.68</v>
      </c>
      <c r="T377" s="480"/>
      <c r="U377" s="483">
        <v>0</v>
      </c>
      <c r="V377" s="483">
        <v>480411</v>
      </c>
      <c r="W377" s="91">
        <v>25118</v>
      </c>
      <c r="X377" s="91">
        <v>10113</v>
      </c>
      <c r="Y377" s="91">
        <v>62587</v>
      </c>
      <c r="Z377" s="91">
        <v>68520</v>
      </c>
    </row>
    <row r="378" spans="1:26" ht="12.75" x14ac:dyDescent="0.2">
      <c r="A378" s="474"/>
      <c r="B378" s="474"/>
      <c r="C378" s="475"/>
      <c r="D378" s="475"/>
      <c r="E378" s="475"/>
      <c r="F378" s="474"/>
      <c r="G378" s="475"/>
      <c r="H378" s="91"/>
      <c r="I378" s="477"/>
      <c r="J378" s="478"/>
      <c r="K378" s="478"/>
      <c r="L378" s="479"/>
      <c r="M378" s="480"/>
      <c r="N378" s="481"/>
      <c r="O378" s="479"/>
      <c r="P378" s="482"/>
      <c r="Q378" s="479"/>
      <c r="R378" s="481"/>
      <c r="S378" s="481"/>
      <c r="T378" s="480"/>
      <c r="U378" s="483"/>
      <c r="V378" s="483"/>
      <c r="W378" s="91"/>
      <c r="X378" s="91"/>
      <c r="Y378" s="91"/>
      <c r="Z378" s="91"/>
    </row>
    <row r="379" spans="1:26" ht="12.75" x14ac:dyDescent="0.2">
      <c r="A379" s="474" t="s">
        <v>920</v>
      </c>
      <c r="B379" s="474" t="s">
        <v>351</v>
      </c>
      <c r="C379" s="475" t="s">
        <v>411</v>
      </c>
      <c r="D379" s="475">
        <v>9089</v>
      </c>
      <c r="E379" s="475">
        <v>90089</v>
      </c>
      <c r="F379" s="474" t="s">
        <v>427</v>
      </c>
      <c r="G379" s="475" t="s">
        <v>413</v>
      </c>
      <c r="H379" s="91">
        <v>308231</v>
      </c>
      <c r="I379" s="477">
        <v>65</v>
      </c>
      <c r="J379" s="478" t="s">
        <v>420</v>
      </c>
      <c r="K379" s="478" t="s">
        <v>416</v>
      </c>
      <c r="L379" s="479">
        <v>39</v>
      </c>
      <c r="M379" s="480"/>
      <c r="N379" s="481">
        <v>1.51</v>
      </c>
      <c r="O379" s="479">
        <v>0.16</v>
      </c>
      <c r="P379" s="482">
        <v>128.35</v>
      </c>
      <c r="Q379" s="479">
        <v>13.9</v>
      </c>
      <c r="R379" s="481">
        <v>9.25</v>
      </c>
      <c r="S379" s="481">
        <v>1.1200000000000001</v>
      </c>
      <c r="T379" s="480"/>
      <c r="U379" s="483">
        <v>1796488</v>
      </c>
      <c r="V379" s="483">
        <v>11032547</v>
      </c>
      <c r="W379" s="91">
        <v>1193109</v>
      </c>
      <c r="X379" s="91">
        <v>85954</v>
      </c>
      <c r="Y379" s="91">
        <v>9819463</v>
      </c>
      <c r="Z379" s="91">
        <v>1400492</v>
      </c>
    </row>
    <row r="380" spans="1:26" ht="12.75" x14ac:dyDescent="0.2">
      <c r="A380" s="474" t="s">
        <v>920</v>
      </c>
      <c r="B380" s="474" t="s">
        <v>351</v>
      </c>
      <c r="C380" s="475" t="s">
        <v>411</v>
      </c>
      <c r="D380" s="475">
        <v>9089</v>
      </c>
      <c r="E380" s="475">
        <v>90089</v>
      </c>
      <c r="F380" s="474" t="s">
        <v>427</v>
      </c>
      <c r="G380" s="475" t="s">
        <v>413</v>
      </c>
      <c r="H380" s="91">
        <v>308231</v>
      </c>
      <c r="I380" s="477">
        <v>65</v>
      </c>
      <c r="J380" s="478" t="s">
        <v>415</v>
      </c>
      <c r="K380" s="478" t="s">
        <v>416</v>
      </c>
      <c r="L380" s="479">
        <v>25</v>
      </c>
      <c r="M380" s="480"/>
      <c r="N380" s="481">
        <v>3.67</v>
      </c>
      <c r="O380" s="479">
        <v>0.08</v>
      </c>
      <c r="P380" s="482">
        <v>77.97</v>
      </c>
      <c r="Q380" s="479">
        <v>1.6</v>
      </c>
      <c r="R380" s="481">
        <v>48.65</v>
      </c>
      <c r="S380" s="481">
        <v>3.86</v>
      </c>
      <c r="T380" s="480"/>
      <c r="U380" s="483">
        <v>179828</v>
      </c>
      <c r="V380" s="483">
        <v>2382905</v>
      </c>
      <c r="W380" s="91">
        <v>48981</v>
      </c>
      <c r="X380" s="91">
        <v>30561</v>
      </c>
      <c r="Y380" s="91">
        <v>617685</v>
      </c>
      <c r="Z380" s="91">
        <v>470075</v>
      </c>
    </row>
    <row r="381" spans="1:26" ht="12.75" x14ac:dyDescent="0.2">
      <c r="A381" s="474" t="s">
        <v>920</v>
      </c>
      <c r="B381" s="474" t="s">
        <v>351</v>
      </c>
      <c r="C381" s="475" t="s">
        <v>411</v>
      </c>
      <c r="D381" s="475">
        <v>9089</v>
      </c>
      <c r="E381" s="475">
        <v>90089</v>
      </c>
      <c r="F381" s="474" t="s">
        <v>427</v>
      </c>
      <c r="G381" s="475" t="s">
        <v>413</v>
      </c>
      <c r="H381" s="91">
        <v>308231</v>
      </c>
      <c r="I381" s="477">
        <v>65</v>
      </c>
      <c r="J381" s="478" t="s">
        <v>420</v>
      </c>
      <c r="K381" s="478" t="s">
        <v>419</v>
      </c>
      <c r="L381" s="479">
        <v>1</v>
      </c>
      <c r="M381" s="480"/>
      <c r="N381" s="481">
        <v>0.81</v>
      </c>
      <c r="O381" s="479">
        <v>7.0000000000000007E-2</v>
      </c>
      <c r="P381" s="482">
        <v>64.010000000000005</v>
      </c>
      <c r="Q381" s="479">
        <v>5.3</v>
      </c>
      <c r="R381" s="481">
        <v>12.17</v>
      </c>
      <c r="S381" s="481">
        <v>1.47</v>
      </c>
      <c r="T381" s="480"/>
      <c r="U381" s="483">
        <v>6573</v>
      </c>
      <c r="V381" s="483">
        <v>98318</v>
      </c>
      <c r="W381" s="91">
        <v>8077</v>
      </c>
      <c r="X381" s="91">
        <v>1536</v>
      </c>
      <c r="Y381" s="91">
        <v>66691</v>
      </c>
      <c r="Z381" s="91">
        <v>22277</v>
      </c>
    </row>
    <row r="382" spans="1:26" ht="12.75" x14ac:dyDescent="0.2">
      <c r="A382" s="474" t="s">
        <v>350</v>
      </c>
      <c r="B382" s="474" t="s">
        <v>351</v>
      </c>
      <c r="C382" s="475" t="s">
        <v>411</v>
      </c>
      <c r="D382" s="475">
        <v>9017</v>
      </c>
      <c r="E382" s="475">
        <v>90017</v>
      </c>
      <c r="F382" s="474" t="s">
        <v>427</v>
      </c>
      <c r="G382" s="475" t="s">
        <v>413</v>
      </c>
      <c r="H382" s="91">
        <v>308231</v>
      </c>
      <c r="I382" s="479">
        <v>33</v>
      </c>
      <c r="J382" s="478" t="s">
        <v>420</v>
      </c>
      <c r="K382" s="478" t="s">
        <v>419</v>
      </c>
      <c r="L382" s="479">
        <v>22</v>
      </c>
      <c r="M382" s="480"/>
      <c r="N382" s="481">
        <v>0.85</v>
      </c>
      <c r="O382" s="479">
        <v>0.18</v>
      </c>
      <c r="P382" s="481">
        <v>128.47</v>
      </c>
      <c r="Q382" s="479">
        <v>27.2</v>
      </c>
      <c r="R382" s="481">
        <v>4.72</v>
      </c>
      <c r="S382" s="481">
        <v>1.66</v>
      </c>
      <c r="T382" s="480"/>
      <c r="U382" s="483">
        <v>1866944</v>
      </c>
      <c r="V382" s="483">
        <v>10301178</v>
      </c>
      <c r="W382" s="91">
        <v>2184508</v>
      </c>
      <c r="X382" s="91">
        <v>80185</v>
      </c>
      <c r="Y382" s="91">
        <v>6204006</v>
      </c>
      <c r="Z382" s="91">
        <v>930385</v>
      </c>
    </row>
    <row r="383" spans="1:26" ht="12.75" x14ac:dyDescent="0.2">
      <c r="A383" s="474" t="s">
        <v>350</v>
      </c>
      <c r="B383" s="474" t="s">
        <v>351</v>
      </c>
      <c r="C383" s="475" t="s">
        <v>411</v>
      </c>
      <c r="D383" s="475">
        <v>9017</v>
      </c>
      <c r="E383" s="475">
        <v>90017</v>
      </c>
      <c r="F383" s="474" t="s">
        <v>427</v>
      </c>
      <c r="G383" s="475" t="s">
        <v>413</v>
      </c>
      <c r="H383" s="91">
        <v>308231</v>
      </c>
      <c r="I383" s="479">
        <v>33</v>
      </c>
      <c r="J383" s="478" t="s">
        <v>415</v>
      </c>
      <c r="K383" s="478" t="s">
        <v>416</v>
      </c>
      <c r="L383" s="479">
        <v>10</v>
      </c>
      <c r="M383" s="480"/>
      <c r="N383" s="481">
        <v>3</v>
      </c>
      <c r="O383" s="479">
        <v>0.12</v>
      </c>
      <c r="P383" s="481">
        <v>56.99</v>
      </c>
      <c r="Q383" s="479">
        <v>2.2999999999999998</v>
      </c>
      <c r="R383" s="481">
        <v>25.33</v>
      </c>
      <c r="S383" s="481">
        <v>4.37</v>
      </c>
      <c r="T383" s="480"/>
      <c r="U383" s="483">
        <v>144263</v>
      </c>
      <c r="V383" s="483">
        <v>1218275</v>
      </c>
      <c r="W383" s="91">
        <v>48102</v>
      </c>
      <c r="X383" s="91">
        <v>21376</v>
      </c>
      <c r="Y383" s="91">
        <v>278705</v>
      </c>
      <c r="Z383" s="91">
        <v>271796</v>
      </c>
    </row>
    <row r="384" spans="1:26" ht="12.75" x14ac:dyDescent="0.2">
      <c r="A384" s="474" t="s">
        <v>350</v>
      </c>
      <c r="B384" s="474" t="s">
        <v>351</v>
      </c>
      <c r="C384" s="475" t="s">
        <v>411</v>
      </c>
      <c r="D384" s="475">
        <v>9017</v>
      </c>
      <c r="E384" s="475">
        <v>90017</v>
      </c>
      <c r="F384" s="474" t="s">
        <v>427</v>
      </c>
      <c r="G384" s="475" t="s">
        <v>413</v>
      </c>
      <c r="H384" s="91">
        <v>308231</v>
      </c>
      <c r="I384" s="479">
        <v>33</v>
      </c>
      <c r="J384" s="478" t="s">
        <v>420</v>
      </c>
      <c r="K384" s="478" t="s">
        <v>416</v>
      </c>
      <c r="L384" s="479">
        <v>1</v>
      </c>
      <c r="M384" s="480"/>
      <c r="N384" s="481">
        <v>7.85</v>
      </c>
      <c r="O384" s="479">
        <v>0.56000000000000005</v>
      </c>
      <c r="P384" s="481">
        <v>68.959999999999994</v>
      </c>
      <c r="Q384" s="479">
        <v>4.9000000000000004</v>
      </c>
      <c r="R384" s="481">
        <v>14.07</v>
      </c>
      <c r="S384" s="481">
        <v>5.0999999999999996</v>
      </c>
      <c r="T384" s="480"/>
      <c r="U384" s="483">
        <v>71184</v>
      </c>
      <c r="V384" s="483">
        <v>127582</v>
      </c>
      <c r="W384" s="91">
        <v>9069</v>
      </c>
      <c r="X384" s="91">
        <v>1850</v>
      </c>
      <c r="Y384" s="91">
        <v>25008</v>
      </c>
      <c r="Z384" s="91">
        <v>21622</v>
      </c>
    </row>
    <row r="385" spans="1:26" ht="12.75" x14ac:dyDescent="0.2">
      <c r="A385" s="474"/>
      <c r="B385" s="474"/>
      <c r="C385" s="475"/>
      <c r="D385" s="475"/>
      <c r="E385" s="475"/>
      <c r="F385" s="474"/>
      <c r="G385" s="475"/>
      <c r="H385" s="479"/>
      <c r="I385" s="477"/>
      <c r="J385" s="478"/>
      <c r="K385" s="478"/>
      <c r="L385" s="479"/>
      <c r="M385" s="480"/>
      <c r="N385" s="481"/>
      <c r="O385" s="479"/>
      <c r="P385" s="482"/>
      <c r="Q385" s="479"/>
      <c r="R385" s="481"/>
      <c r="S385" s="480"/>
      <c r="T385" s="480"/>
      <c r="U385" s="483"/>
      <c r="V385" s="483"/>
      <c r="W385" s="91"/>
      <c r="X385" s="91"/>
      <c r="Y385" s="479"/>
      <c r="Z385" s="91"/>
    </row>
    <row r="386" spans="1:26" ht="12.75" x14ac:dyDescent="0.2">
      <c r="A386" s="474" t="s">
        <v>1133</v>
      </c>
      <c r="B386" s="474" t="s">
        <v>1134</v>
      </c>
      <c r="C386" s="475" t="s">
        <v>411</v>
      </c>
      <c r="D386" s="475" t="s">
        <v>1135</v>
      </c>
      <c r="E386" s="475" t="s">
        <v>1136</v>
      </c>
      <c r="F386" s="474" t="s">
        <v>427</v>
      </c>
      <c r="G386" s="475" t="s">
        <v>864</v>
      </c>
      <c r="H386" s="479">
        <v>0</v>
      </c>
      <c r="I386" s="477">
        <v>6</v>
      </c>
      <c r="J386" s="478" t="s">
        <v>415</v>
      </c>
      <c r="K386" s="478" t="s">
        <v>419</v>
      </c>
      <c r="L386" s="479">
        <v>6</v>
      </c>
      <c r="M386" s="480"/>
      <c r="N386" s="481">
        <v>0.89</v>
      </c>
      <c r="O386" s="479">
        <v>0.09</v>
      </c>
      <c r="P386" s="482">
        <v>96.33</v>
      </c>
      <c r="Q386" s="479">
        <v>10.1</v>
      </c>
      <c r="R386" s="481">
        <v>9.57</v>
      </c>
      <c r="S386" s="480"/>
      <c r="T386" s="480"/>
      <c r="U386" s="483">
        <v>24930</v>
      </c>
      <c r="V386" s="483">
        <v>268459</v>
      </c>
      <c r="W386" s="91">
        <v>28064</v>
      </c>
      <c r="X386" s="91">
        <v>2787</v>
      </c>
      <c r="Y386" s="479">
        <v>0</v>
      </c>
      <c r="Z386" s="91">
        <v>48734</v>
      </c>
    </row>
    <row r="387" spans="1:26" ht="12.75" x14ac:dyDescent="0.2">
      <c r="A387" s="474"/>
      <c r="B387" s="474"/>
      <c r="C387" s="475"/>
      <c r="D387" s="475"/>
      <c r="E387" s="475"/>
      <c r="F387" s="474"/>
      <c r="G387" s="475"/>
      <c r="H387" s="91"/>
      <c r="I387" s="477"/>
      <c r="J387" s="478"/>
      <c r="K387" s="478"/>
      <c r="L387" s="479"/>
      <c r="M387" s="480"/>
      <c r="N387" s="481"/>
      <c r="O387" s="479"/>
      <c r="P387" s="482"/>
      <c r="Q387" s="479"/>
      <c r="R387" s="481"/>
      <c r="S387" s="480"/>
      <c r="T387" s="480"/>
      <c r="U387" s="483"/>
      <c r="V387" s="483"/>
      <c r="W387" s="91"/>
      <c r="X387" s="91"/>
      <c r="Y387" s="479"/>
      <c r="Z387" s="91"/>
    </row>
    <row r="388" spans="1:26" ht="12.75" x14ac:dyDescent="0.2">
      <c r="A388" s="474" t="s">
        <v>655</v>
      </c>
      <c r="B388" s="474" t="s">
        <v>656</v>
      </c>
      <c r="C388" s="475" t="s">
        <v>411</v>
      </c>
      <c r="D388" s="475">
        <v>9050</v>
      </c>
      <c r="E388" s="475">
        <v>90050</v>
      </c>
      <c r="F388" s="474" t="s">
        <v>427</v>
      </c>
      <c r="G388" s="475" t="s">
        <v>428</v>
      </c>
      <c r="H388" s="91">
        <v>125206</v>
      </c>
      <c r="I388" s="477">
        <v>16</v>
      </c>
      <c r="J388" s="478" t="s">
        <v>415</v>
      </c>
      <c r="K388" s="478" t="s">
        <v>419</v>
      </c>
      <c r="L388" s="479">
        <v>10</v>
      </c>
      <c r="M388" s="480"/>
      <c r="N388" s="481">
        <v>1.44</v>
      </c>
      <c r="O388" s="479">
        <v>0.02</v>
      </c>
      <c r="P388" s="482">
        <v>171.29</v>
      </c>
      <c r="Q388" s="479">
        <v>2.9</v>
      </c>
      <c r="R388" s="481">
        <v>58.68</v>
      </c>
      <c r="S388" s="480"/>
      <c r="T388" s="480"/>
      <c r="U388" s="483">
        <v>65199</v>
      </c>
      <c r="V388" s="483">
        <v>2662131</v>
      </c>
      <c r="W388" s="91">
        <v>45364</v>
      </c>
      <c r="X388" s="91">
        <v>15542</v>
      </c>
      <c r="Y388" s="479">
        <v>0</v>
      </c>
      <c r="Z388" s="91">
        <v>164252</v>
      </c>
    </row>
    <row r="389" spans="1:26" ht="12.75" x14ac:dyDescent="0.2">
      <c r="A389" s="474" t="s">
        <v>655</v>
      </c>
      <c r="B389" s="474" t="s">
        <v>656</v>
      </c>
      <c r="C389" s="475" t="s">
        <v>411</v>
      </c>
      <c r="D389" s="475">
        <v>9050</v>
      </c>
      <c r="E389" s="475">
        <v>90050</v>
      </c>
      <c r="F389" s="474" t="s">
        <v>427</v>
      </c>
      <c r="G389" s="475" t="s">
        <v>428</v>
      </c>
      <c r="H389" s="91">
        <v>125206</v>
      </c>
      <c r="I389" s="477">
        <v>16</v>
      </c>
      <c r="J389" s="478" t="s">
        <v>420</v>
      </c>
      <c r="K389" s="478" t="s">
        <v>419</v>
      </c>
      <c r="L389" s="479">
        <v>6</v>
      </c>
      <c r="M389" s="480"/>
      <c r="N389" s="481">
        <v>0.89</v>
      </c>
      <c r="O389" s="479">
        <v>0.11</v>
      </c>
      <c r="P389" s="482">
        <v>133.03</v>
      </c>
      <c r="Q389" s="479">
        <v>16.100000000000001</v>
      </c>
      <c r="R389" s="481">
        <v>8.2799999999999994</v>
      </c>
      <c r="S389" s="480"/>
      <c r="T389" s="480"/>
      <c r="U389" s="483">
        <v>336539</v>
      </c>
      <c r="V389" s="483">
        <v>3133629</v>
      </c>
      <c r="W389" s="91">
        <v>378452</v>
      </c>
      <c r="X389" s="91">
        <v>23556</v>
      </c>
      <c r="Y389" s="479">
        <v>0</v>
      </c>
      <c r="Z389" s="91">
        <v>426057</v>
      </c>
    </row>
    <row r="390" spans="1:26" ht="12.75" x14ac:dyDescent="0.2">
      <c r="A390" s="474"/>
      <c r="B390" s="474"/>
      <c r="C390" s="475"/>
      <c r="D390" s="475"/>
      <c r="E390" s="475"/>
      <c r="F390" s="474"/>
      <c r="G390" s="475"/>
      <c r="H390" s="479"/>
      <c r="I390" s="477"/>
      <c r="J390" s="478"/>
      <c r="K390" s="478"/>
      <c r="L390" s="479"/>
      <c r="M390" s="480"/>
      <c r="N390" s="481"/>
      <c r="O390" s="479"/>
      <c r="P390" s="482"/>
      <c r="Q390" s="479"/>
      <c r="R390" s="481"/>
      <c r="S390" s="480"/>
      <c r="T390" s="480"/>
      <c r="U390" s="483"/>
      <c r="V390" s="483"/>
      <c r="W390" s="91"/>
      <c r="X390" s="91"/>
      <c r="Y390" s="479"/>
      <c r="Z390" s="91"/>
    </row>
    <row r="391" spans="1:26" ht="12.75" x14ac:dyDescent="0.2">
      <c r="A391" s="474" t="s">
        <v>1138</v>
      </c>
      <c r="B391" s="474" t="s">
        <v>1139</v>
      </c>
      <c r="C391" s="475" t="s">
        <v>411</v>
      </c>
      <c r="D391" s="475" t="s">
        <v>1140</v>
      </c>
      <c r="E391" s="475" t="s">
        <v>1141</v>
      </c>
      <c r="F391" s="474" t="s">
        <v>412</v>
      </c>
      <c r="G391" s="475" t="s">
        <v>864</v>
      </c>
      <c r="H391" s="479">
        <v>0</v>
      </c>
      <c r="I391" s="477">
        <v>3</v>
      </c>
      <c r="J391" s="478" t="s">
        <v>420</v>
      </c>
      <c r="K391" s="478" t="s">
        <v>416</v>
      </c>
      <c r="L391" s="479">
        <v>2</v>
      </c>
      <c r="M391" s="480"/>
      <c r="N391" s="481">
        <v>1.1200000000000001</v>
      </c>
      <c r="O391" s="479">
        <v>0.06</v>
      </c>
      <c r="P391" s="482">
        <v>98.34</v>
      </c>
      <c r="Q391" s="479">
        <v>5.6</v>
      </c>
      <c r="R391" s="481">
        <v>17.64</v>
      </c>
      <c r="S391" s="480"/>
      <c r="T391" s="480"/>
      <c r="U391" s="483">
        <v>42746</v>
      </c>
      <c r="V391" s="483">
        <v>672767</v>
      </c>
      <c r="W391" s="91">
        <v>38130</v>
      </c>
      <c r="X391" s="91">
        <v>6841</v>
      </c>
      <c r="Y391" s="479">
        <v>0</v>
      </c>
      <c r="Z391" s="91">
        <v>144704</v>
      </c>
    </row>
    <row r="392" spans="1:26" ht="12.75" x14ac:dyDescent="0.2">
      <c r="A392" s="474" t="s">
        <v>1138</v>
      </c>
      <c r="B392" s="474" t="s">
        <v>1139</v>
      </c>
      <c r="C392" s="475" t="s">
        <v>411</v>
      </c>
      <c r="D392" s="475" t="s">
        <v>1140</v>
      </c>
      <c r="E392" s="475" t="s">
        <v>1141</v>
      </c>
      <c r="F392" s="474" t="s">
        <v>412</v>
      </c>
      <c r="G392" s="475" t="s">
        <v>864</v>
      </c>
      <c r="H392" s="479">
        <v>0</v>
      </c>
      <c r="I392" s="479">
        <v>3</v>
      </c>
      <c r="J392" s="478" t="s">
        <v>415</v>
      </c>
      <c r="K392" s="478" t="s">
        <v>416</v>
      </c>
      <c r="L392" s="479">
        <v>1</v>
      </c>
      <c r="M392" s="480"/>
      <c r="N392" s="481">
        <v>3.44</v>
      </c>
      <c r="O392" s="479">
        <v>0.1</v>
      </c>
      <c r="P392" s="481">
        <v>72.52</v>
      </c>
      <c r="Q392" s="479">
        <v>2.2000000000000002</v>
      </c>
      <c r="R392" s="481">
        <v>33.46</v>
      </c>
      <c r="S392" s="480"/>
      <c r="T392" s="480"/>
      <c r="U392" s="483">
        <v>21341</v>
      </c>
      <c r="V392" s="483">
        <v>207265</v>
      </c>
      <c r="W392" s="91">
        <v>6195</v>
      </c>
      <c r="X392" s="91">
        <v>2858</v>
      </c>
      <c r="Y392" s="479">
        <v>0</v>
      </c>
      <c r="Z392" s="91">
        <v>39770</v>
      </c>
    </row>
    <row r="393" spans="1:26" ht="12.75" x14ac:dyDescent="0.2">
      <c r="A393" s="474"/>
      <c r="B393" s="474"/>
      <c r="C393" s="475"/>
      <c r="D393" s="475"/>
      <c r="E393" s="475"/>
      <c r="F393" s="474"/>
      <c r="G393" s="475"/>
      <c r="H393" s="479"/>
      <c r="I393" s="479"/>
      <c r="J393" s="478"/>
      <c r="K393" s="478"/>
      <c r="L393" s="479"/>
      <c r="M393" s="480"/>
      <c r="N393" s="481"/>
      <c r="O393" s="479"/>
      <c r="P393" s="481"/>
      <c r="Q393" s="479"/>
      <c r="R393" s="481"/>
      <c r="S393" s="480"/>
      <c r="T393" s="480"/>
      <c r="U393" s="483"/>
      <c r="V393" s="483"/>
      <c r="W393" s="91"/>
      <c r="X393" s="91"/>
      <c r="Y393" s="479"/>
      <c r="Z393" s="91"/>
    </row>
    <row r="394" spans="1:26" ht="12.75" x14ac:dyDescent="0.2">
      <c r="A394" s="474" t="s">
        <v>1142</v>
      </c>
      <c r="B394" s="474" t="s">
        <v>1143</v>
      </c>
      <c r="C394" s="475" t="s">
        <v>411</v>
      </c>
      <c r="D394" s="475" t="s">
        <v>1144</v>
      </c>
      <c r="E394" s="475" t="s">
        <v>1145</v>
      </c>
      <c r="F394" s="474" t="s">
        <v>412</v>
      </c>
      <c r="G394" s="475" t="s">
        <v>864</v>
      </c>
      <c r="H394" s="479">
        <v>0</v>
      </c>
      <c r="I394" s="479">
        <v>21</v>
      </c>
      <c r="J394" s="478" t="s">
        <v>420</v>
      </c>
      <c r="K394" s="478" t="s">
        <v>419</v>
      </c>
      <c r="L394" s="479">
        <v>11</v>
      </c>
      <c r="M394" s="480"/>
      <c r="N394" s="481">
        <v>1.33</v>
      </c>
      <c r="O394" s="479">
        <v>0.12</v>
      </c>
      <c r="P394" s="481">
        <v>75.87</v>
      </c>
      <c r="Q394" s="479">
        <v>6.7</v>
      </c>
      <c r="R394" s="481">
        <v>11.39</v>
      </c>
      <c r="S394" s="480"/>
      <c r="T394" s="480"/>
      <c r="U394" s="483">
        <v>111566</v>
      </c>
      <c r="V394" s="483">
        <v>954599</v>
      </c>
      <c r="W394" s="91">
        <v>83775</v>
      </c>
      <c r="X394" s="91">
        <v>12582</v>
      </c>
      <c r="Y394" s="479">
        <v>0</v>
      </c>
      <c r="Z394" s="91">
        <v>205522</v>
      </c>
    </row>
    <row r="395" spans="1:26" ht="12.75" x14ac:dyDescent="0.2">
      <c r="A395" s="474" t="s">
        <v>1142</v>
      </c>
      <c r="B395" s="474" t="s">
        <v>1143</v>
      </c>
      <c r="C395" s="475" t="s">
        <v>411</v>
      </c>
      <c r="D395" s="475" t="s">
        <v>1144</v>
      </c>
      <c r="E395" s="475" t="s">
        <v>1145</v>
      </c>
      <c r="F395" s="474" t="s">
        <v>412</v>
      </c>
      <c r="G395" s="475" t="s">
        <v>864</v>
      </c>
      <c r="H395" s="479">
        <v>0</v>
      </c>
      <c r="I395" s="477">
        <v>21</v>
      </c>
      <c r="J395" s="478" t="s">
        <v>415</v>
      </c>
      <c r="K395" s="478" t="s">
        <v>419</v>
      </c>
      <c r="L395" s="479">
        <v>10</v>
      </c>
      <c r="M395" s="480"/>
      <c r="N395" s="481">
        <v>2.6</v>
      </c>
      <c r="O395" s="479">
        <v>0.12</v>
      </c>
      <c r="P395" s="482">
        <v>80.09</v>
      </c>
      <c r="Q395" s="479">
        <v>3.7</v>
      </c>
      <c r="R395" s="481">
        <v>21.73</v>
      </c>
      <c r="S395" s="480"/>
      <c r="T395" s="480"/>
      <c r="U395" s="483">
        <v>96677</v>
      </c>
      <c r="V395" s="483">
        <v>807117</v>
      </c>
      <c r="W395" s="91">
        <v>37140</v>
      </c>
      <c r="X395" s="91">
        <v>10078</v>
      </c>
      <c r="Y395" s="479">
        <v>0</v>
      </c>
      <c r="Z395" s="91">
        <v>158744</v>
      </c>
    </row>
    <row r="396" spans="1:26" ht="12.75" x14ac:dyDescent="0.2">
      <c r="A396" s="474"/>
      <c r="B396" s="474"/>
      <c r="C396" s="475"/>
      <c r="D396" s="475"/>
      <c r="E396" s="475"/>
      <c r="F396" s="474"/>
      <c r="G396" s="475"/>
      <c r="H396" s="91"/>
      <c r="I396" s="477"/>
      <c r="J396" s="478"/>
      <c r="K396" s="478"/>
      <c r="L396" s="479"/>
      <c r="M396" s="480"/>
      <c r="N396" s="481"/>
      <c r="O396" s="479"/>
      <c r="P396" s="482"/>
      <c r="Q396" s="479"/>
      <c r="R396" s="481"/>
      <c r="S396" s="481"/>
      <c r="T396" s="480"/>
      <c r="U396" s="483"/>
      <c r="V396" s="483"/>
      <c r="W396" s="91"/>
      <c r="X396" s="91"/>
      <c r="Y396" s="91"/>
      <c r="Z396" s="91"/>
    </row>
    <row r="397" spans="1:26" ht="12.75" x14ac:dyDescent="0.2">
      <c r="A397" s="474" t="s">
        <v>295</v>
      </c>
      <c r="B397" s="474" t="s">
        <v>296</v>
      </c>
      <c r="C397" s="475" t="s">
        <v>411</v>
      </c>
      <c r="D397" s="475">
        <v>9012</v>
      </c>
      <c r="E397" s="475">
        <v>90012</v>
      </c>
      <c r="F397" s="474" t="s">
        <v>412</v>
      </c>
      <c r="G397" s="475" t="s">
        <v>413</v>
      </c>
      <c r="H397" s="91">
        <v>370583</v>
      </c>
      <c r="I397" s="477">
        <v>102</v>
      </c>
      <c r="J397" s="478" t="s">
        <v>420</v>
      </c>
      <c r="K397" s="478" t="s">
        <v>419</v>
      </c>
      <c r="L397" s="479">
        <v>47</v>
      </c>
      <c r="M397" s="480"/>
      <c r="N397" s="481">
        <v>0.78</v>
      </c>
      <c r="O397" s="479">
        <v>0.15</v>
      </c>
      <c r="P397" s="482">
        <v>167.35</v>
      </c>
      <c r="Q397" s="479">
        <v>32</v>
      </c>
      <c r="R397" s="481">
        <v>5.23</v>
      </c>
      <c r="S397" s="481">
        <v>1.6</v>
      </c>
      <c r="T397" s="480"/>
      <c r="U397" s="483">
        <v>2881734</v>
      </c>
      <c r="V397" s="483">
        <v>19380747</v>
      </c>
      <c r="W397" s="91">
        <v>3702574</v>
      </c>
      <c r="X397" s="91">
        <v>115812</v>
      </c>
      <c r="Y397" s="91">
        <v>12081404</v>
      </c>
      <c r="Z397" s="91">
        <v>1345214</v>
      </c>
    </row>
    <row r="398" spans="1:26" ht="12.75" x14ac:dyDescent="0.2">
      <c r="A398" s="474" t="s">
        <v>295</v>
      </c>
      <c r="B398" s="474" t="s">
        <v>296</v>
      </c>
      <c r="C398" s="475" t="s">
        <v>411</v>
      </c>
      <c r="D398" s="475">
        <v>9012</v>
      </c>
      <c r="E398" s="475">
        <v>90012</v>
      </c>
      <c r="F398" s="474" t="s">
        <v>412</v>
      </c>
      <c r="G398" s="475" t="s">
        <v>413</v>
      </c>
      <c r="H398" s="91">
        <v>370583</v>
      </c>
      <c r="I398" s="479">
        <v>102</v>
      </c>
      <c r="J398" s="478" t="s">
        <v>420</v>
      </c>
      <c r="K398" s="478" t="s">
        <v>416</v>
      </c>
      <c r="L398" s="479">
        <v>21</v>
      </c>
      <c r="M398" s="480"/>
      <c r="N398" s="481">
        <v>0.77</v>
      </c>
      <c r="O398" s="479">
        <v>0.05</v>
      </c>
      <c r="P398" s="481">
        <v>134.86000000000001</v>
      </c>
      <c r="Q398" s="479">
        <v>9.4</v>
      </c>
      <c r="R398" s="481">
        <v>14.34</v>
      </c>
      <c r="S398" s="481">
        <v>3.37</v>
      </c>
      <c r="T398" s="480"/>
      <c r="U398" s="483">
        <v>339473</v>
      </c>
      <c r="V398" s="483">
        <v>6322159</v>
      </c>
      <c r="W398" s="91">
        <v>440879</v>
      </c>
      <c r="X398" s="91">
        <v>46881</v>
      </c>
      <c r="Y398" s="91">
        <v>1875342</v>
      </c>
      <c r="Z398" s="91">
        <v>724286</v>
      </c>
    </row>
    <row r="399" spans="1:26" ht="12.75" x14ac:dyDescent="0.2">
      <c r="A399" s="474" t="s">
        <v>295</v>
      </c>
      <c r="B399" s="474" t="s">
        <v>296</v>
      </c>
      <c r="C399" s="475" t="s">
        <v>411</v>
      </c>
      <c r="D399" s="475">
        <v>9012</v>
      </c>
      <c r="E399" s="475">
        <v>90012</v>
      </c>
      <c r="F399" s="474" t="s">
        <v>412</v>
      </c>
      <c r="G399" s="475" t="s">
        <v>413</v>
      </c>
      <c r="H399" s="91">
        <v>370583</v>
      </c>
      <c r="I399" s="477">
        <v>102</v>
      </c>
      <c r="J399" s="478" t="s">
        <v>417</v>
      </c>
      <c r="K399" s="478" t="s">
        <v>416</v>
      </c>
      <c r="L399" s="479">
        <v>18</v>
      </c>
      <c r="M399" s="480"/>
      <c r="N399" s="481">
        <v>3.56</v>
      </c>
      <c r="O399" s="479">
        <v>0.09</v>
      </c>
      <c r="P399" s="482">
        <v>134.63</v>
      </c>
      <c r="Q399" s="479">
        <v>3.5</v>
      </c>
      <c r="R399" s="481">
        <v>38.979999999999997</v>
      </c>
      <c r="S399" s="481">
        <v>5.69</v>
      </c>
      <c r="T399" s="480"/>
      <c r="U399" s="483">
        <v>180309</v>
      </c>
      <c r="V399" s="483">
        <v>1972387</v>
      </c>
      <c r="W399" s="91">
        <v>50605</v>
      </c>
      <c r="X399" s="91">
        <v>14650</v>
      </c>
      <c r="Y399" s="91">
        <v>346649</v>
      </c>
      <c r="Z399" s="91">
        <v>309218</v>
      </c>
    </row>
    <row r="400" spans="1:26" ht="12.75" x14ac:dyDescent="0.2">
      <c r="A400" s="474" t="s">
        <v>295</v>
      </c>
      <c r="B400" s="474" t="s">
        <v>296</v>
      </c>
      <c r="C400" s="475" t="s">
        <v>411</v>
      </c>
      <c r="D400" s="475">
        <v>9012</v>
      </c>
      <c r="E400" s="475">
        <v>90012</v>
      </c>
      <c r="F400" s="474" t="s">
        <v>412</v>
      </c>
      <c r="G400" s="475" t="s">
        <v>413</v>
      </c>
      <c r="H400" s="91">
        <v>370583</v>
      </c>
      <c r="I400" s="479">
        <v>102</v>
      </c>
      <c r="J400" s="478" t="s">
        <v>424</v>
      </c>
      <c r="K400" s="478" t="s">
        <v>416</v>
      </c>
      <c r="L400" s="479">
        <v>14</v>
      </c>
      <c r="M400" s="480"/>
      <c r="N400" s="481">
        <v>4.8499999999999996</v>
      </c>
      <c r="O400" s="479">
        <v>0.41</v>
      </c>
      <c r="P400" s="481">
        <v>151.16999999999999</v>
      </c>
      <c r="Q400" s="479">
        <v>12.8</v>
      </c>
      <c r="R400" s="481">
        <v>11.81</v>
      </c>
      <c r="S400" s="481">
        <v>0.26</v>
      </c>
      <c r="T400" s="480"/>
      <c r="U400" s="483">
        <v>1009114</v>
      </c>
      <c r="V400" s="483">
        <v>2456373</v>
      </c>
      <c r="W400" s="91">
        <v>207989</v>
      </c>
      <c r="X400" s="91">
        <v>16249</v>
      </c>
      <c r="Y400" s="91">
        <v>9567494</v>
      </c>
      <c r="Z400" s="91">
        <v>590655</v>
      </c>
    </row>
    <row r="401" spans="1:26" ht="12.75" x14ac:dyDescent="0.2">
      <c r="A401" s="474" t="s">
        <v>295</v>
      </c>
      <c r="B401" s="474" t="s">
        <v>296</v>
      </c>
      <c r="C401" s="475" t="s">
        <v>411</v>
      </c>
      <c r="D401" s="475">
        <v>9012</v>
      </c>
      <c r="E401" s="475">
        <v>90012</v>
      </c>
      <c r="F401" s="474" t="s">
        <v>412</v>
      </c>
      <c r="G401" s="475" t="s">
        <v>413</v>
      </c>
      <c r="H401" s="91">
        <v>370583</v>
      </c>
      <c r="I401" s="477">
        <v>102</v>
      </c>
      <c r="J401" s="478" t="s">
        <v>415</v>
      </c>
      <c r="K401" s="478" t="s">
        <v>416</v>
      </c>
      <c r="L401" s="479">
        <v>2</v>
      </c>
      <c r="M401" s="480"/>
      <c r="N401" s="481">
        <v>1.17</v>
      </c>
      <c r="O401" s="479">
        <v>0.02</v>
      </c>
      <c r="P401" s="482">
        <v>161.15</v>
      </c>
      <c r="Q401" s="479">
        <v>2.5</v>
      </c>
      <c r="R401" s="481">
        <v>64.42</v>
      </c>
      <c r="S401" s="481">
        <v>4.09</v>
      </c>
      <c r="T401" s="480"/>
      <c r="U401" s="483">
        <v>1073</v>
      </c>
      <c r="V401" s="483">
        <v>59142</v>
      </c>
      <c r="W401" s="479">
        <v>918</v>
      </c>
      <c r="X401" s="479">
        <v>367</v>
      </c>
      <c r="Y401" s="91">
        <v>14458</v>
      </c>
      <c r="Z401" s="91">
        <v>9750</v>
      </c>
    </row>
    <row r="402" spans="1:26" ht="12.75" x14ac:dyDescent="0.2">
      <c r="A402" s="474" t="s">
        <v>1147</v>
      </c>
      <c r="B402" s="474" t="s">
        <v>296</v>
      </c>
      <c r="C402" s="475" t="s">
        <v>411</v>
      </c>
      <c r="D402" s="475">
        <v>9182</v>
      </c>
      <c r="E402" s="475">
        <v>90182</v>
      </c>
      <c r="F402" s="474" t="s">
        <v>412</v>
      </c>
      <c r="G402" s="475" t="s">
        <v>413</v>
      </c>
      <c r="H402" s="91">
        <v>370583</v>
      </c>
      <c r="I402" s="477">
        <v>26</v>
      </c>
      <c r="J402" s="478" t="s">
        <v>435</v>
      </c>
      <c r="K402" s="478" t="s">
        <v>416</v>
      </c>
      <c r="L402" s="479">
        <v>26</v>
      </c>
      <c r="M402" s="480"/>
      <c r="N402" s="481">
        <v>6.61</v>
      </c>
      <c r="O402" s="479">
        <v>0.48</v>
      </c>
      <c r="P402" s="482">
        <v>665.29</v>
      </c>
      <c r="Q402" s="479">
        <v>48.3</v>
      </c>
      <c r="R402" s="481">
        <v>13.78</v>
      </c>
      <c r="S402" s="481">
        <v>0.32</v>
      </c>
      <c r="T402" s="480"/>
      <c r="U402" s="483">
        <v>7990764</v>
      </c>
      <c r="V402" s="483">
        <v>16673422</v>
      </c>
      <c r="W402" s="91">
        <v>1209755</v>
      </c>
      <c r="X402" s="91">
        <v>25062</v>
      </c>
      <c r="Y402" s="91">
        <v>52241764</v>
      </c>
      <c r="Z402" s="91">
        <v>1001858</v>
      </c>
    </row>
    <row r="403" spans="1:26" ht="12.75" x14ac:dyDescent="0.2">
      <c r="A403" s="474"/>
      <c r="B403" s="474"/>
      <c r="C403" s="475"/>
      <c r="D403" s="475"/>
      <c r="E403" s="475"/>
      <c r="F403" s="474"/>
      <c r="G403" s="475"/>
      <c r="H403" s="479"/>
      <c r="I403" s="477"/>
      <c r="J403" s="478"/>
      <c r="K403" s="478"/>
      <c r="L403" s="479"/>
      <c r="M403" s="480"/>
      <c r="N403" s="481"/>
      <c r="O403" s="479"/>
      <c r="P403" s="482"/>
      <c r="Q403" s="479"/>
      <c r="R403" s="481"/>
      <c r="S403" s="480"/>
      <c r="T403" s="480"/>
      <c r="U403" s="483"/>
      <c r="V403" s="483"/>
      <c r="W403" s="91"/>
      <c r="X403" s="91"/>
      <c r="Y403" s="479"/>
      <c r="Z403" s="91"/>
    </row>
    <row r="404" spans="1:26" ht="12.75" x14ac:dyDescent="0.2">
      <c r="A404" s="474" t="s">
        <v>1148</v>
      </c>
      <c r="B404" s="474" t="s">
        <v>1149</v>
      </c>
      <c r="C404" s="475" t="s">
        <v>411</v>
      </c>
      <c r="D404" s="475" t="s">
        <v>1150</v>
      </c>
      <c r="E404" s="475" t="s">
        <v>1151</v>
      </c>
      <c r="F404" s="474" t="s">
        <v>412</v>
      </c>
      <c r="G404" s="475" t="s">
        <v>864</v>
      </c>
      <c r="H404" s="479">
        <v>0</v>
      </c>
      <c r="I404" s="477">
        <v>8</v>
      </c>
      <c r="J404" s="478" t="s">
        <v>415</v>
      </c>
      <c r="K404" s="478" t="s">
        <v>419</v>
      </c>
      <c r="L404" s="479">
        <v>3</v>
      </c>
      <c r="M404" s="480"/>
      <c r="N404" s="481">
        <v>7.0000000000000007E-2</v>
      </c>
      <c r="O404" s="479">
        <v>0.04</v>
      </c>
      <c r="P404" s="482">
        <v>7.76</v>
      </c>
      <c r="Q404" s="479">
        <v>4.0999999999999996</v>
      </c>
      <c r="R404" s="481">
        <v>1.88</v>
      </c>
      <c r="S404" s="480"/>
      <c r="T404" s="480"/>
      <c r="U404" s="483">
        <v>1138</v>
      </c>
      <c r="V404" s="483">
        <v>28806</v>
      </c>
      <c r="W404" s="91">
        <v>15307</v>
      </c>
      <c r="X404" s="91">
        <v>3710</v>
      </c>
      <c r="Y404" s="479">
        <v>0</v>
      </c>
      <c r="Z404" s="91">
        <v>10384</v>
      </c>
    </row>
    <row r="405" spans="1:26" ht="12.75" x14ac:dyDescent="0.2">
      <c r="A405" s="474" t="s">
        <v>1148</v>
      </c>
      <c r="B405" s="474" t="s">
        <v>1149</v>
      </c>
      <c r="C405" s="475" t="s">
        <v>411</v>
      </c>
      <c r="D405" s="475" t="s">
        <v>1150</v>
      </c>
      <c r="E405" s="475" t="s">
        <v>1151</v>
      </c>
      <c r="F405" s="474" t="s">
        <v>412</v>
      </c>
      <c r="G405" s="475" t="s">
        <v>864</v>
      </c>
      <c r="H405" s="479">
        <v>0</v>
      </c>
      <c r="I405" s="477">
        <v>8</v>
      </c>
      <c r="J405" s="478" t="s">
        <v>420</v>
      </c>
      <c r="K405" s="478" t="s">
        <v>419</v>
      </c>
      <c r="L405" s="479">
        <v>3</v>
      </c>
      <c r="M405" s="480"/>
      <c r="N405" s="481">
        <v>0.24</v>
      </c>
      <c r="O405" s="479">
        <v>0.08</v>
      </c>
      <c r="P405" s="482">
        <v>41.03</v>
      </c>
      <c r="Q405" s="479">
        <v>13.1</v>
      </c>
      <c r="R405" s="481">
        <v>3.12</v>
      </c>
      <c r="S405" s="480"/>
      <c r="T405" s="480"/>
      <c r="U405" s="483">
        <v>10985</v>
      </c>
      <c r="V405" s="483">
        <v>140372</v>
      </c>
      <c r="W405" s="91">
        <v>44950</v>
      </c>
      <c r="X405" s="91">
        <v>3421</v>
      </c>
      <c r="Y405" s="479">
        <v>0</v>
      </c>
      <c r="Z405" s="91">
        <v>50552</v>
      </c>
    </row>
    <row r="406" spans="1:26" ht="12.75" x14ac:dyDescent="0.2">
      <c r="A406" s="474" t="s">
        <v>1148</v>
      </c>
      <c r="B406" s="474" t="s">
        <v>1149</v>
      </c>
      <c r="C406" s="475" t="s">
        <v>411</v>
      </c>
      <c r="D406" s="475" t="s">
        <v>1150</v>
      </c>
      <c r="E406" s="475" t="s">
        <v>1151</v>
      </c>
      <c r="F406" s="474" t="s">
        <v>412</v>
      </c>
      <c r="G406" s="475" t="s">
        <v>864</v>
      </c>
      <c r="H406" s="479">
        <v>0</v>
      </c>
      <c r="I406" s="479">
        <v>8</v>
      </c>
      <c r="J406" s="478" t="s">
        <v>424</v>
      </c>
      <c r="K406" s="478" t="s">
        <v>419</v>
      </c>
      <c r="L406" s="479">
        <v>2</v>
      </c>
      <c r="M406" s="480"/>
      <c r="N406" s="481">
        <v>1.76</v>
      </c>
      <c r="O406" s="479">
        <v>0.1</v>
      </c>
      <c r="P406" s="481">
        <v>100.48</v>
      </c>
      <c r="Q406" s="479">
        <v>5.9</v>
      </c>
      <c r="R406" s="481">
        <v>16.89</v>
      </c>
      <c r="S406" s="480"/>
      <c r="T406" s="480"/>
      <c r="U406" s="483">
        <v>59225</v>
      </c>
      <c r="V406" s="483">
        <v>568404</v>
      </c>
      <c r="W406" s="91">
        <v>33646</v>
      </c>
      <c r="X406" s="91">
        <v>5657</v>
      </c>
      <c r="Y406" s="479">
        <v>0</v>
      </c>
      <c r="Z406" s="91">
        <v>204904</v>
      </c>
    </row>
    <row r="407" spans="1:26" ht="12.75" x14ac:dyDescent="0.2">
      <c r="A407" s="474" t="s">
        <v>1152</v>
      </c>
      <c r="B407" s="474" t="s">
        <v>1149</v>
      </c>
      <c r="C407" s="475" t="s">
        <v>411</v>
      </c>
      <c r="D407" s="475" t="s">
        <v>1153</v>
      </c>
      <c r="E407" s="475">
        <v>99256</v>
      </c>
      <c r="F407" s="474" t="s">
        <v>892</v>
      </c>
      <c r="G407" s="475" t="s">
        <v>428</v>
      </c>
      <c r="H407" s="479">
        <v>0</v>
      </c>
      <c r="I407" s="479">
        <v>4</v>
      </c>
      <c r="J407" s="478" t="s">
        <v>420</v>
      </c>
      <c r="K407" s="478" t="s">
        <v>419</v>
      </c>
      <c r="L407" s="479">
        <v>3</v>
      </c>
      <c r="M407" s="480"/>
      <c r="N407" s="481">
        <v>11.01</v>
      </c>
      <c r="O407" s="479">
        <v>0.05</v>
      </c>
      <c r="P407" s="481">
        <v>65.89</v>
      </c>
      <c r="Q407" s="479">
        <v>0.3</v>
      </c>
      <c r="R407" s="481">
        <v>214.95</v>
      </c>
      <c r="S407" s="480"/>
      <c r="T407" s="480"/>
      <c r="U407" s="483">
        <v>13597</v>
      </c>
      <c r="V407" s="483">
        <v>265459</v>
      </c>
      <c r="W407" s="91">
        <v>1235</v>
      </c>
      <c r="X407" s="91">
        <v>4029</v>
      </c>
      <c r="Y407" s="479">
        <v>0</v>
      </c>
      <c r="Z407" s="91">
        <v>127384</v>
      </c>
    </row>
    <row r="408" spans="1:26" ht="12.75" x14ac:dyDescent="0.2">
      <c r="A408" s="474" t="s">
        <v>1152</v>
      </c>
      <c r="B408" s="474" t="s">
        <v>1149</v>
      </c>
      <c r="C408" s="475" t="s">
        <v>411</v>
      </c>
      <c r="D408" s="475" t="s">
        <v>1153</v>
      </c>
      <c r="E408" s="475">
        <v>99256</v>
      </c>
      <c r="F408" s="474" t="s">
        <v>892</v>
      </c>
      <c r="G408" s="475" t="s">
        <v>428</v>
      </c>
      <c r="H408" s="479">
        <v>0</v>
      </c>
      <c r="I408" s="479">
        <v>4</v>
      </c>
      <c r="J408" s="478" t="s">
        <v>415</v>
      </c>
      <c r="K408" s="478" t="s">
        <v>419</v>
      </c>
      <c r="L408" s="479">
        <v>1</v>
      </c>
      <c r="M408" s="480"/>
      <c r="N408" s="481">
        <v>19.940000000000001</v>
      </c>
      <c r="O408" s="479">
        <v>0.05</v>
      </c>
      <c r="P408" s="481">
        <v>105.44</v>
      </c>
      <c r="Q408" s="479">
        <v>0.3</v>
      </c>
      <c r="R408" s="481">
        <v>388.81</v>
      </c>
      <c r="S408" s="480"/>
      <c r="T408" s="480"/>
      <c r="U408" s="483">
        <v>319</v>
      </c>
      <c r="V408" s="483">
        <v>6221</v>
      </c>
      <c r="W408" s="479">
        <v>16</v>
      </c>
      <c r="X408" s="479">
        <v>59</v>
      </c>
      <c r="Y408" s="479">
        <v>0</v>
      </c>
      <c r="Z408" s="91">
        <v>2577</v>
      </c>
    </row>
    <row r="409" spans="1:26" ht="12.75" x14ac:dyDescent="0.2">
      <c r="A409" s="474"/>
      <c r="B409" s="474"/>
      <c r="C409" s="475"/>
      <c r="D409" s="475"/>
      <c r="E409" s="475"/>
      <c r="F409" s="474"/>
      <c r="G409" s="475"/>
      <c r="H409" s="479"/>
      <c r="I409" s="479"/>
      <c r="J409" s="478"/>
      <c r="K409" s="478"/>
      <c r="L409" s="479"/>
      <c r="M409" s="480"/>
      <c r="N409" s="481"/>
      <c r="O409" s="479"/>
      <c r="P409" s="481"/>
      <c r="Q409" s="479"/>
      <c r="R409" s="481"/>
      <c r="S409" s="480"/>
      <c r="T409" s="480"/>
      <c r="U409" s="483"/>
      <c r="V409" s="483"/>
      <c r="W409" s="91"/>
      <c r="X409" s="91"/>
      <c r="Y409" s="479"/>
      <c r="Z409" s="91"/>
    </row>
    <row r="410" spans="1:26" ht="12.75" x14ac:dyDescent="0.2">
      <c r="A410" s="474" t="s">
        <v>1154</v>
      </c>
      <c r="B410" s="474" t="s">
        <v>1155</v>
      </c>
      <c r="C410" s="475" t="s">
        <v>411</v>
      </c>
      <c r="D410" s="475" t="s">
        <v>1156</v>
      </c>
      <c r="E410" s="475" t="s">
        <v>1157</v>
      </c>
      <c r="F410" s="474" t="s">
        <v>427</v>
      </c>
      <c r="G410" s="475" t="s">
        <v>864</v>
      </c>
      <c r="H410" s="479">
        <v>0</v>
      </c>
      <c r="I410" s="479">
        <v>7</v>
      </c>
      <c r="J410" s="478" t="s">
        <v>415</v>
      </c>
      <c r="K410" s="478" t="s">
        <v>419</v>
      </c>
      <c r="L410" s="479">
        <v>7</v>
      </c>
      <c r="M410" s="480"/>
      <c r="N410" s="481">
        <v>0.96</v>
      </c>
      <c r="O410" s="479">
        <v>0.01</v>
      </c>
      <c r="P410" s="481">
        <v>635.49</v>
      </c>
      <c r="Q410" s="479">
        <v>3.7</v>
      </c>
      <c r="R410" s="481">
        <v>173.32</v>
      </c>
      <c r="S410" s="480"/>
      <c r="T410" s="480"/>
      <c r="U410" s="483">
        <v>40457</v>
      </c>
      <c r="V410" s="483">
        <v>7324640</v>
      </c>
      <c r="W410" s="91">
        <v>42261</v>
      </c>
      <c r="X410" s="91">
        <v>11526</v>
      </c>
      <c r="Y410" s="479">
        <v>0</v>
      </c>
      <c r="Z410" s="91">
        <v>141120</v>
      </c>
    </row>
    <row r="411" spans="1:26" ht="12.75" x14ac:dyDescent="0.2">
      <c r="A411" s="474"/>
      <c r="B411" s="474"/>
      <c r="C411" s="475"/>
      <c r="D411" s="475"/>
      <c r="E411" s="475"/>
      <c r="F411" s="474"/>
      <c r="G411" s="475"/>
      <c r="H411" s="479"/>
      <c r="I411" s="477"/>
      <c r="J411" s="478"/>
      <c r="K411" s="478"/>
      <c r="L411" s="479"/>
      <c r="M411" s="480"/>
      <c r="N411" s="481"/>
      <c r="O411" s="479"/>
      <c r="P411" s="482"/>
      <c r="Q411" s="479"/>
      <c r="R411" s="481"/>
      <c r="S411" s="480"/>
      <c r="T411" s="480"/>
      <c r="U411" s="483"/>
      <c r="V411" s="483"/>
      <c r="W411" s="91"/>
      <c r="X411" s="91"/>
      <c r="Y411" s="479"/>
      <c r="Z411" s="91"/>
    </row>
    <row r="412" spans="1:26" ht="12.75" x14ac:dyDescent="0.2">
      <c r="A412" s="474" t="s">
        <v>1158</v>
      </c>
      <c r="B412" s="474" t="s">
        <v>1159</v>
      </c>
      <c r="C412" s="475" t="s">
        <v>411</v>
      </c>
      <c r="D412" s="475" t="s">
        <v>1160</v>
      </c>
      <c r="E412" s="475" t="s">
        <v>1161</v>
      </c>
      <c r="F412" s="474" t="s">
        <v>427</v>
      </c>
      <c r="G412" s="475" t="s">
        <v>864</v>
      </c>
      <c r="H412" s="479">
        <v>0</v>
      </c>
      <c r="I412" s="477">
        <v>2</v>
      </c>
      <c r="J412" s="478" t="s">
        <v>415</v>
      </c>
      <c r="K412" s="478" t="s">
        <v>419</v>
      </c>
      <c r="L412" s="479">
        <v>2</v>
      </c>
      <c r="M412" s="480"/>
      <c r="N412" s="481">
        <v>0.81</v>
      </c>
      <c r="O412" s="479">
        <v>0.03</v>
      </c>
      <c r="P412" s="482">
        <v>91.36</v>
      </c>
      <c r="Q412" s="479">
        <v>3.3</v>
      </c>
      <c r="R412" s="481">
        <v>27.95</v>
      </c>
      <c r="S412" s="480"/>
      <c r="T412" s="480"/>
      <c r="U412" s="483">
        <v>5737</v>
      </c>
      <c r="V412" s="483">
        <v>197247</v>
      </c>
      <c r="W412" s="91">
        <v>7058</v>
      </c>
      <c r="X412" s="91">
        <v>2159</v>
      </c>
      <c r="Y412" s="479">
        <v>0</v>
      </c>
      <c r="Z412" s="91">
        <v>27027</v>
      </c>
    </row>
    <row r="413" spans="1:26" ht="12.75" x14ac:dyDescent="0.2">
      <c r="A413" s="474"/>
      <c r="B413" s="474"/>
      <c r="C413" s="475"/>
      <c r="D413" s="475"/>
      <c r="E413" s="475"/>
      <c r="F413" s="474"/>
      <c r="G413" s="475"/>
      <c r="H413" s="91"/>
      <c r="I413" s="479"/>
      <c r="J413" s="478"/>
      <c r="K413" s="478"/>
      <c r="L413" s="479"/>
      <c r="M413" s="480"/>
      <c r="N413" s="481"/>
      <c r="O413" s="479"/>
      <c r="P413" s="481"/>
      <c r="Q413" s="479"/>
      <c r="R413" s="481"/>
      <c r="S413" s="480"/>
      <c r="T413" s="480"/>
      <c r="U413" s="483"/>
      <c r="V413" s="483"/>
      <c r="W413" s="91"/>
      <c r="X413" s="91"/>
      <c r="Y413" s="479"/>
      <c r="Z413" s="91"/>
    </row>
    <row r="414" spans="1:26" ht="12.75" x14ac:dyDescent="0.2">
      <c r="A414" s="474" t="s">
        <v>1244</v>
      </c>
      <c r="B414" s="474" t="s">
        <v>1163</v>
      </c>
      <c r="C414" s="475" t="s">
        <v>411</v>
      </c>
      <c r="D414" s="475">
        <v>9165</v>
      </c>
      <c r="E414" s="475">
        <v>90165</v>
      </c>
      <c r="F414" s="474" t="s">
        <v>427</v>
      </c>
      <c r="G414" s="475" t="s">
        <v>428</v>
      </c>
      <c r="H414" s="91">
        <v>214811</v>
      </c>
      <c r="I414" s="479">
        <v>30</v>
      </c>
      <c r="J414" s="478" t="s">
        <v>415</v>
      </c>
      <c r="K414" s="478" t="s">
        <v>416</v>
      </c>
      <c r="L414" s="479">
        <v>18</v>
      </c>
      <c r="M414" s="480"/>
      <c r="N414" s="481">
        <v>2.74</v>
      </c>
      <c r="O414" s="479">
        <v>0.1</v>
      </c>
      <c r="P414" s="481">
        <v>63</v>
      </c>
      <c r="Q414" s="479">
        <v>2.2999999999999998</v>
      </c>
      <c r="R414" s="481">
        <v>26.84</v>
      </c>
      <c r="S414" s="480"/>
      <c r="T414" s="480"/>
      <c r="U414" s="483">
        <v>259278</v>
      </c>
      <c r="V414" s="483">
        <v>2540150</v>
      </c>
      <c r="W414" s="91">
        <v>94658</v>
      </c>
      <c r="X414" s="91">
        <v>40319</v>
      </c>
      <c r="Y414" s="479">
        <v>0</v>
      </c>
      <c r="Z414" s="91">
        <v>648663</v>
      </c>
    </row>
    <row r="415" spans="1:26" ht="12.75" x14ac:dyDescent="0.2">
      <c r="A415" s="474" t="s">
        <v>1244</v>
      </c>
      <c r="B415" s="474" t="s">
        <v>1163</v>
      </c>
      <c r="C415" s="475" t="s">
        <v>411</v>
      </c>
      <c r="D415" s="475">
        <v>9165</v>
      </c>
      <c r="E415" s="475">
        <v>90165</v>
      </c>
      <c r="F415" s="474" t="s">
        <v>427</v>
      </c>
      <c r="G415" s="475" t="s">
        <v>428</v>
      </c>
      <c r="H415" s="91">
        <v>214811</v>
      </c>
      <c r="I415" s="479">
        <v>30</v>
      </c>
      <c r="J415" s="478" t="s">
        <v>420</v>
      </c>
      <c r="K415" s="478" t="s">
        <v>416</v>
      </c>
      <c r="L415" s="479">
        <v>12</v>
      </c>
      <c r="M415" s="480"/>
      <c r="N415" s="481">
        <v>0.99</v>
      </c>
      <c r="O415" s="479">
        <v>0.11</v>
      </c>
      <c r="P415" s="481">
        <v>88.78</v>
      </c>
      <c r="Q415" s="479">
        <v>9.5</v>
      </c>
      <c r="R415" s="481">
        <v>9.32</v>
      </c>
      <c r="S415" s="480"/>
      <c r="T415" s="480"/>
      <c r="U415" s="483">
        <v>301928</v>
      </c>
      <c r="V415" s="483">
        <v>2837583</v>
      </c>
      <c r="W415" s="91">
        <v>304391</v>
      </c>
      <c r="X415" s="91">
        <v>31961</v>
      </c>
      <c r="Y415" s="479">
        <v>0</v>
      </c>
      <c r="Z415" s="91">
        <v>465585</v>
      </c>
    </row>
    <row r="416" spans="1:26" ht="12.75" x14ac:dyDescent="0.2">
      <c r="A416" s="474"/>
      <c r="B416" s="474"/>
      <c r="C416" s="475"/>
      <c r="D416" s="475"/>
      <c r="E416" s="475"/>
      <c r="F416" s="474"/>
      <c r="G416" s="475"/>
      <c r="H416" s="91"/>
      <c r="I416" s="479"/>
      <c r="J416" s="478"/>
      <c r="K416" s="478"/>
      <c r="L416" s="479"/>
      <c r="M416" s="480"/>
      <c r="N416" s="481"/>
      <c r="O416" s="479"/>
      <c r="P416" s="481"/>
      <c r="Q416" s="479"/>
      <c r="R416" s="481"/>
      <c r="S416" s="481"/>
      <c r="T416" s="480"/>
      <c r="U416" s="483"/>
      <c r="V416" s="483"/>
      <c r="W416" s="91"/>
      <c r="X416" s="91"/>
      <c r="Y416" s="91"/>
      <c r="Z416" s="91"/>
    </row>
    <row r="417" spans="1:26" ht="12.75" x14ac:dyDescent="0.2">
      <c r="A417" s="474" t="s">
        <v>771</v>
      </c>
      <c r="B417" s="474" t="s">
        <v>772</v>
      </c>
      <c r="C417" s="475" t="s">
        <v>411</v>
      </c>
      <c r="D417" s="475">
        <v>9079</v>
      </c>
      <c r="E417" s="475">
        <v>90079</v>
      </c>
      <c r="F417" s="474" t="s">
        <v>412</v>
      </c>
      <c r="G417" s="475" t="s">
        <v>413</v>
      </c>
      <c r="H417" s="91">
        <v>345580</v>
      </c>
      <c r="I417" s="479">
        <v>84</v>
      </c>
      <c r="J417" s="478" t="s">
        <v>420</v>
      </c>
      <c r="K417" s="478" t="s">
        <v>419</v>
      </c>
      <c r="L417" s="479">
        <v>54</v>
      </c>
      <c r="M417" s="480"/>
      <c r="N417" s="481">
        <v>0.65</v>
      </c>
      <c r="O417" s="479">
        <v>0.13</v>
      </c>
      <c r="P417" s="481">
        <v>104.83</v>
      </c>
      <c r="Q417" s="479">
        <v>21.6</v>
      </c>
      <c r="R417" s="481">
        <v>4.8600000000000003</v>
      </c>
      <c r="S417" s="481">
        <v>0.68</v>
      </c>
      <c r="T417" s="480"/>
      <c r="U417" s="483">
        <v>3018126</v>
      </c>
      <c r="V417" s="483">
        <v>22720870</v>
      </c>
      <c r="W417" s="91">
        <v>4674654</v>
      </c>
      <c r="X417" s="91">
        <v>216738</v>
      </c>
      <c r="Y417" s="91">
        <v>33371743</v>
      </c>
      <c r="Z417" s="91">
        <v>3084147</v>
      </c>
    </row>
    <row r="418" spans="1:26" ht="12.75" x14ac:dyDescent="0.2">
      <c r="A418" s="474" t="s">
        <v>771</v>
      </c>
      <c r="B418" s="474" t="s">
        <v>772</v>
      </c>
      <c r="C418" s="475" t="s">
        <v>411</v>
      </c>
      <c r="D418" s="475">
        <v>9079</v>
      </c>
      <c r="E418" s="475">
        <v>90079</v>
      </c>
      <c r="F418" s="474" t="s">
        <v>412</v>
      </c>
      <c r="G418" s="475" t="s">
        <v>413</v>
      </c>
      <c r="H418" s="91">
        <v>345580</v>
      </c>
      <c r="I418" s="477">
        <v>84</v>
      </c>
      <c r="J418" s="478" t="s">
        <v>415</v>
      </c>
      <c r="K418" s="478" t="s">
        <v>419</v>
      </c>
      <c r="L418" s="479">
        <v>30</v>
      </c>
      <c r="M418" s="480"/>
      <c r="N418" s="481">
        <v>1.94</v>
      </c>
      <c r="O418" s="479">
        <v>0.06</v>
      </c>
      <c r="P418" s="482">
        <v>72.23</v>
      </c>
      <c r="Q418" s="479">
        <v>2.2000000000000002</v>
      </c>
      <c r="R418" s="481">
        <v>32.159999999999997</v>
      </c>
      <c r="S418" s="481">
        <v>2.7</v>
      </c>
      <c r="T418" s="480"/>
      <c r="U418" s="483">
        <v>297228</v>
      </c>
      <c r="V418" s="483">
        <v>4926965</v>
      </c>
      <c r="W418" s="91">
        <v>153183</v>
      </c>
      <c r="X418" s="91">
        <v>68216</v>
      </c>
      <c r="Y418" s="91">
        <v>1822878</v>
      </c>
      <c r="Z418" s="91">
        <v>1077696</v>
      </c>
    </row>
    <row r="419" spans="1:26" ht="12.75" x14ac:dyDescent="0.2">
      <c r="A419" s="474"/>
      <c r="B419" s="474"/>
      <c r="C419" s="475"/>
      <c r="D419" s="475"/>
      <c r="E419" s="475"/>
      <c r="F419" s="474"/>
      <c r="G419" s="475"/>
      <c r="H419" s="91"/>
      <c r="I419" s="479"/>
      <c r="J419" s="478"/>
      <c r="K419" s="478"/>
      <c r="L419" s="479"/>
      <c r="M419" s="480"/>
      <c r="N419" s="481"/>
      <c r="O419" s="479"/>
      <c r="P419" s="481"/>
      <c r="Q419" s="479"/>
      <c r="R419" s="481"/>
      <c r="S419" s="481"/>
      <c r="T419" s="480"/>
      <c r="U419" s="483"/>
      <c r="V419" s="483"/>
      <c r="W419" s="91"/>
      <c r="X419" s="91"/>
      <c r="Y419" s="91"/>
      <c r="Z419" s="91"/>
    </row>
    <row r="420" spans="1:26" ht="12.75" x14ac:dyDescent="0.2">
      <c r="A420" s="474" t="s">
        <v>283</v>
      </c>
      <c r="B420" s="474" t="s">
        <v>284</v>
      </c>
      <c r="C420" s="475" t="s">
        <v>411</v>
      </c>
      <c r="D420" s="475">
        <v>9010</v>
      </c>
      <c r="E420" s="475">
        <v>90010</v>
      </c>
      <c r="F420" s="474" t="s">
        <v>427</v>
      </c>
      <c r="G420" s="475" t="s">
        <v>413</v>
      </c>
      <c r="H420" s="91">
        <v>12150996</v>
      </c>
      <c r="I420" s="479">
        <v>84</v>
      </c>
      <c r="J420" s="478" t="s">
        <v>420</v>
      </c>
      <c r="K420" s="478" t="s">
        <v>419</v>
      </c>
      <c r="L420" s="479">
        <v>48</v>
      </c>
      <c r="M420" s="480"/>
      <c r="N420" s="481">
        <v>0.76</v>
      </c>
      <c r="O420" s="479">
        <v>0.14000000000000001</v>
      </c>
      <c r="P420" s="481">
        <v>167.1</v>
      </c>
      <c r="Q420" s="479">
        <v>31.6</v>
      </c>
      <c r="R420" s="481">
        <v>5.29</v>
      </c>
      <c r="S420" s="481">
        <v>1.2</v>
      </c>
      <c r="T420" s="480"/>
      <c r="U420" s="483">
        <v>3048793</v>
      </c>
      <c r="V420" s="483">
        <v>21314186</v>
      </c>
      <c r="W420" s="91">
        <v>4030160</v>
      </c>
      <c r="X420" s="91">
        <v>127552</v>
      </c>
      <c r="Y420" s="91">
        <v>17735892</v>
      </c>
      <c r="Z420" s="91">
        <v>1947222</v>
      </c>
    </row>
    <row r="421" spans="1:26" ht="12.75" x14ac:dyDescent="0.2">
      <c r="A421" s="474" t="s">
        <v>283</v>
      </c>
      <c r="B421" s="474" t="s">
        <v>284</v>
      </c>
      <c r="C421" s="475" t="s">
        <v>411</v>
      </c>
      <c r="D421" s="475">
        <v>9010</v>
      </c>
      <c r="E421" s="475">
        <v>90010</v>
      </c>
      <c r="F421" s="474" t="s">
        <v>427</v>
      </c>
      <c r="G421" s="475" t="s">
        <v>413</v>
      </c>
      <c r="H421" s="91">
        <v>12150996</v>
      </c>
      <c r="I421" s="477">
        <v>84</v>
      </c>
      <c r="J421" s="478" t="s">
        <v>417</v>
      </c>
      <c r="K421" s="478" t="s">
        <v>416</v>
      </c>
      <c r="L421" s="479">
        <v>36</v>
      </c>
      <c r="M421" s="480"/>
      <c r="N421" s="481">
        <v>1.96</v>
      </c>
      <c r="O421" s="479">
        <v>0.11</v>
      </c>
      <c r="P421" s="482">
        <v>64.14</v>
      </c>
      <c r="Q421" s="479">
        <v>3.7</v>
      </c>
      <c r="R421" s="481">
        <v>17.28</v>
      </c>
      <c r="S421" s="481">
        <v>2.69</v>
      </c>
      <c r="T421" s="480"/>
      <c r="U421" s="483">
        <v>113998</v>
      </c>
      <c r="V421" s="483">
        <v>1005491</v>
      </c>
      <c r="W421" s="91">
        <v>58188</v>
      </c>
      <c r="X421" s="91">
        <v>15677</v>
      </c>
      <c r="Y421" s="91">
        <v>373587</v>
      </c>
      <c r="Z421" s="91">
        <v>269597</v>
      </c>
    </row>
    <row r="422" spans="1:26" ht="12.75" x14ac:dyDescent="0.2">
      <c r="A422" s="474"/>
      <c r="B422" s="474"/>
      <c r="C422" s="475"/>
      <c r="D422" s="475"/>
      <c r="E422" s="475"/>
      <c r="F422" s="474"/>
      <c r="G422" s="475"/>
      <c r="H422" s="91"/>
      <c r="I422" s="477"/>
      <c r="J422" s="478"/>
      <c r="K422" s="478"/>
      <c r="L422" s="479"/>
      <c r="M422" s="480"/>
      <c r="N422" s="481"/>
      <c r="O422" s="479"/>
      <c r="P422" s="482"/>
      <c r="Q422" s="479"/>
      <c r="R422" s="481"/>
      <c r="S422" s="480"/>
      <c r="T422" s="480"/>
      <c r="U422" s="483"/>
      <c r="V422" s="483"/>
      <c r="W422" s="91"/>
      <c r="X422" s="91"/>
      <c r="Y422" s="479"/>
      <c r="Z422" s="91"/>
    </row>
    <row r="423" spans="1:26" ht="12.75" x14ac:dyDescent="0.2">
      <c r="A423" s="474" t="s">
        <v>1166</v>
      </c>
      <c r="B423" s="474" t="s">
        <v>1167</v>
      </c>
      <c r="C423" s="475" t="s">
        <v>411</v>
      </c>
      <c r="D423" s="475">
        <v>9197</v>
      </c>
      <c r="E423" s="475">
        <v>90197</v>
      </c>
      <c r="F423" s="474" t="s">
        <v>427</v>
      </c>
      <c r="G423" s="475" t="s">
        <v>428</v>
      </c>
      <c r="H423" s="91">
        <v>87569</v>
      </c>
      <c r="I423" s="477">
        <v>13</v>
      </c>
      <c r="J423" s="478" t="s">
        <v>420</v>
      </c>
      <c r="K423" s="478" t="s">
        <v>416</v>
      </c>
      <c r="L423" s="479">
        <v>9</v>
      </c>
      <c r="M423" s="480"/>
      <c r="N423" s="481">
        <v>0.41</v>
      </c>
      <c r="O423" s="479">
        <v>0.05</v>
      </c>
      <c r="P423" s="482">
        <v>52.69</v>
      </c>
      <c r="Q423" s="479">
        <v>6.6</v>
      </c>
      <c r="R423" s="481">
        <v>8.0399999999999991</v>
      </c>
      <c r="S423" s="480"/>
      <c r="T423" s="480"/>
      <c r="U423" s="483">
        <v>64916</v>
      </c>
      <c r="V423" s="483">
        <v>1277334</v>
      </c>
      <c r="W423" s="91">
        <v>158823</v>
      </c>
      <c r="X423" s="91">
        <v>24244</v>
      </c>
      <c r="Y423" s="479">
        <v>0</v>
      </c>
      <c r="Z423" s="91">
        <v>313380</v>
      </c>
    </row>
    <row r="424" spans="1:26" ht="12.75" x14ac:dyDescent="0.2">
      <c r="A424" s="474" t="s">
        <v>1166</v>
      </c>
      <c r="B424" s="474" t="s">
        <v>1167</v>
      </c>
      <c r="C424" s="475" t="s">
        <v>411</v>
      </c>
      <c r="D424" s="475">
        <v>9197</v>
      </c>
      <c r="E424" s="475">
        <v>90197</v>
      </c>
      <c r="F424" s="474" t="s">
        <v>427</v>
      </c>
      <c r="G424" s="475" t="s">
        <v>428</v>
      </c>
      <c r="H424" s="91">
        <v>87569</v>
      </c>
      <c r="I424" s="479">
        <v>13</v>
      </c>
      <c r="J424" s="478" t="s">
        <v>415</v>
      </c>
      <c r="K424" s="478" t="s">
        <v>416</v>
      </c>
      <c r="L424" s="479">
        <v>4</v>
      </c>
      <c r="M424" s="480"/>
      <c r="N424" s="481">
        <v>2.52</v>
      </c>
      <c r="O424" s="479">
        <v>0.05</v>
      </c>
      <c r="P424" s="481">
        <v>124.26</v>
      </c>
      <c r="Q424" s="479">
        <v>2.5</v>
      </c>
      <c r="R424" s="481">
        <v>49.63</v>
      </c>
      <c r="S424" s="480"/>
      <c r="T424" s="480"/>
      <c r="U424" s="483">
        <v>43278</v>
      </c>
      <c r="V424" s="483">
        <v>851557</v>
      </c>
      <c r="W424" s="91">
        <v>17159</v>
      </c>
      <c r="X424" s="91">
        <v>6853</v>
      </c>
      <c r="Y424" s="479">
        <v>0</v>
      </c>
      <c r="Z424" s="91">
        <v>65711</v>
      </c>
    </row>
    <row r="425" spans="1:26" ht="12.75" x14ac:dyDescent="0.2">
      <c r="A425" s="474"/>
      <c r="B425" s="474"/>
      <c r="C425" s="475"/>
      <c r="D425" s="475"/>
      <c r="E425" s="475"/>
      <c r="F425" s="474"/>
      <c r="G425" s="475"/>
      <c r="H425" s="479"/>
      <c r="I425" s="479"/>
      <c r="J425" s="478"/>
      <c r="K425" s="478"/>
      <c r="L425" s="479"/>
      <c r="M425" s="480"/>
      <c r="N425" s="481"/>
      <c r="O425" s="479"/>
      <c r="P425" s="481"/>
      <c r="Q425" s="479"/>
      <c r="R425" s="481"/>
      <c r="S425" s="480"/>
      <c r="T425" s="480"/>
      <c r="U425" s="483"/>
      <c r="V425" s="483"/>
      <c r="W425" s="91"/>
      <c r="X425" s="91"/>
      <c r="Y425" s="479"/>
      <c r="Z425" s="91"/>
    </row>
    <row r="426" spans="1:26" ht="12.75" x14ac:dyDescent="0.2">
      <c r="A426" s="474" t="s">
        <v>1168</v>
      </c>
      <c r="B426" s="474" t="s">
        <v>1169</v>
      </c>
      <c r="C426" s="475" t="s">
        <v>411</v>
      </c>
      <c r="D426" s="475" t="s">
        <v>1170</v>
      </c>
      <c r="E426" s="475" t="s">
        <v>1171</v>
      </c>
      <c r="F426" s="474" t="s">
        <v>427</v>
      </c>
      <c r="G426" s="475" t="s">
        <v>864</v>
      </c>
      <c r="H426" s="479">
        <v>0</v>
      </c>
      <c r="I426" s="479">
        <v>4</v>
      </c>
      <c r="J426" s="478" t="s">
        <v>415</v>
      </c>
      <c r="K426" s="478" t="s">
        <v>419</v>
      </c>
      <c r="L426" s="479">
        <v>2</v>
      </c>
      <c r="M426" s="480"/>
      <c r="N426" s="481">
        <v>2.5</v>
      </c>
      <c r="O426" s="479">
        <v>0.04</v>
      </c>
      <c r="P426" s="481">
        <v>107.05</v>
      </c>
      <c r="Q426" s="479">
        <v>1.9</v>
      </c>
      <c r="R426" s="481">
        <v>57.24</v>
      </c>
      <c r="S426" s="480"/>
      <c r="T426" s="480"/>
      <c r="U426" s="483">
        <v>16523</v>
      </c>
      <c r="V426" s="483">
        <v>378202</v>
      </c>
      <c r="W426" s="91">
        <v>6607</v>
      </c>
      <c r="X426" s="91">
        <v>3533</v>
      </c>
      <c r="Y426" s="479">
        <v>0</v>
      </c>
      <c r="Z426" s="91">
        <v>47306</v>
      </c>
    </row>
    <row r="427" spans="1:26" ht="12.75" x14ac:dyDescent="0.2">
      <c r="A427" s="474" t="s">
        <v>1168</v>
      </c>
      <c r="B427" s="474" t="s">
        <v>1169</v>
      </c>
      <c r="C427" s="475" t="s">
        <v>411</v>
      </c>
      <c r="D427" s="475" t="s">
        <v>1170</v>
      </c>
      <c r="E427" s="475" t="s">
        <v>1171</v>
      </c>
      <c r="F427" s="474" t="s">
        <v>427</v>
      </c>
      <c r="G427" s="475" t="s">
        <v>864</v>
      </c>
      <c r="H427" s="479">
        <v>0</v>
      </c>
      <c r="I427" s="479">
        <v>4</v>
      </c>
      <c r="J427" s="478" t="s">
        <v>420</v>
      </c>
      <c r="K427" s="478" t="s">
        <v>419</v>
      </c>
      <c r="L427" s="479">
        <v>2</v>
      </c>
      <c r="M427" s="480"/>
      <c r="N427" s="481">
        <v>1.1200000000000001</v>
      </c>
      <c r="O427" s="479">
        <v>0.04</v>
      </c>
      <c r="P427" s="481">
        <v>130.51</v>
      </c>
      <c r="Q427" s="479">
        <v>5.0999999999999996</v>
      </c>
      <c r="R427" s="481">
        <v>25.58</v>
      </c>
      <c r="S427" s="480"/>
      <c r="T427" s="480"/>
      <c r="U427" s="483">
        <v>20612</v>
      </c>
      <c r="V427" s="483">
        <v>471804</v>
      </c>
      <c r="W427" s="91">
        <v>18444</v>
      </c>
      <c r="X427" s="91">
        <v>3615</v>
      </c>
      <c r="Y427" s="479">
        <v>0</v>
      </c>
      <c r="Z427" s="91">
        <v>68788</v>
      </c>
    </row>
    <row r="428" spans="1:26" ht="12.75" x14ac:dyDescent="0.2">
      <c r="A428" s="474"/>
      <c r="B428" s="474"/>
      <c r="C428" s="475"/>
      <c r="D428" s="475"/>
      <c r="E428" s="475"/>
      <c r="F428" s="474"/>
      <c r="G428" s="475"/>
      <c r="H428" s="91"/>
      <c r="I428" s="479"/>
      <c r="J428" s="478"/>
      <c r="K428" s="478"/>
      <c r="L428" s="479"/>
      <c r="M428" s="480"/>
      <c r="N428" s="481"/>
      <c r="O428" s="479"/>
      <c r="P428" s="481"/>
      <c r="Q428" s="479"/>
      <c r="R428" s="481"/>
      <c r="S428" s="481"/>
      <c r="T428" s="480"/>
      <c r="U428" s="483"/>
      <c r="V428" s="483"/>
      <c r="W428" s="91"/>
      <c r="X428" s="91"/>
      <c r="Y428" s="91"/>
      <c r="Z428" s="91"/>
    </row>
    <row r="429" spans="1:26" ht="12.75" x14ac:dyDescent="0.2">
      <c r="A429" s="474" t="s">
        <v>1245</v>
      </c>
      <c r="B429" s="474" t="s">
        <v>985</v>
      </c>
      <c r="C429" s="475" t="s">
        <v>411</v>
      </c>
      <c r="D429" s="475">
        <v>9244</v>
      </c>
      <c r="E429" s="475">
        <v>90244</v>
      </c>
      <c r="F429" s="474" t="s">
        <v>427</v>
      </c>
      <c r="G429" s="475" t="s">
        <v>413</v>
      </c>
      <c r="H429" s="91">
        <v>219454</v>
      </c>
      <c r="I429" s="479">
        <v>10</v>
      </c>
      <c r="J429" s="478" t="s">
        <v>420</v>
      </c>
      <c r="K429" s="478" t="s">
        <v>416</v>
      </c>
      <c r="L429" s="479">
        <v>7</v>
      </c>
      <c r="M429" s="480"/>
      <c r="N429" s="481">
        <v>0.73</v>
      </c>
      <c r="O429" s="479">
        <v>0.15</v>
      </c>
      <c r="P429" s="481">
        <v>77.48</v>
      </c>
      <c r="Q429" s="479">
        <v>15.4</v>
      </c>
      <c r="R429" s="481">
        <v>5.0199999999999996</v>
      </c>
      <c r="S429" s="481">
        <v>1.1599999999999999</v>
      </c>
      <c r="T429" s="480"/>
      <c r="U429" s="483">
        <v>320206</v>
      </c>
      <c r="V429" s="483">
        <v>2196968</v>
      </c>
      <c r="W429" s="91">
        <v>437435</v>
      </c>
      <c r="X429" s="91">
        <v>28356</v>
      </c>
      <c r="Y429" s="91">
        <v>1899202</v>
      </c>
      <c r="Z429" s="91">
        <v>558408</v>
      </c>
    </row>
    <row r="430" spans="1:26" ht="12.75" x14ac:dyDescent="0.2">
      <c r="A430" s="474" t="s">
        <v>1245</v>
      </c>
      <c r="B430" s="474" t="s">
        <v>985</v>
      </c>
      <c r="C430" s="475" t="s">
        <v>411</v>
      </c>
      <c r="D430" s="475">
        <v>9244</v>
      </c>
      <c r="E430" s="475">
        <v>90244</v>
      </c>
      <c r="F430" s="474" t="s">
        <v>427</v>
      </c>
      <c r="G430" s="475" t="s">
        <v>413</v>
      </c>
      <c r="H430" s="91">
        <v>219454</v>
      </c>
      <c r="I430" s="477">
        <v>10</v>
      </c>
      <c r="J430" s="478" t="s">
        <v>415</v>
      </c>
      <c r="K430" s="478" t="s">
        <v>416</v>
      </c>
      <c r="L430" s="479">
        <v>3</v>
      </c>
      <c r="M430" s="480"/>
      <c r="N430" s="481">
        <v>2.46</v>
      </c>
      <c r="O430" s="479">
        <v>0.08</v>
      </c>
      <c r="P430" s="482">
        <v>86.91</v>
      </c>
      <c r="Q430" s="479">
        <v>2.8</v>
      </c>
      <c r="R430" s="481">
        <v>31.45</v>
      </c>
      <c r="S430" s="481">
        <v>7.69</v>
      </c>
      <c r="T430" s="480"/>
      <c r="U430" s="483">
        <v>45118</v>
      </c>
      <c r="V430" s="483">
        <v>576221</v>
      </c>
      <c r="W430" s="91">
        <v>18321</v>
      </c>
      <c r="X430" s="91">
        <v>6630</v>
      </c>
      <c r="Y430" s="91">
        <v>74954</v>
      </c>
      <c r="Z430" s="91">
        <v>74954</v>
      </c>
    </row>
    <row r="431" spans="1:26" ht="12.75" x14ac:dyDescent="0.2">
      <c r="A431" s="474"/>
      <c r="B431" s="474"/>
      <c r="C431" s="475"/>
      <c r="D431" s="475"/>
      <c r="E431" s="475"/>
      <c r="F431" s="474"/>
      <c r="G431" s="475"/>
      <c r="H431" s="91"/>
      <c r="I431" s="477"/>
      <c r="J431" s="478"/>
      <c r="K431" s="478"/>
      <c r="L431" s="479"/>
      <c r="M431" s="480"/>
      <c r="N431" s="481"/>
      <c r="O431" s="479"/>
      <c r="P431" s="482"/>
      <c r="Q431" s="479"/>
      <c r="R431" s="481"/>
      <c r="S431" s="481"/>
      <c r="T431" s="480"/>
      <c r="U431" s="483"/>
      <c r="V431" s="483"/>
      <c r="W431" s="91"/>
      <c r="X431" s="91"/>
      <c r="Y431" s="91"/>
      <c r="Z431" s="91"/>
    </row>
    <row r="432" spans="1:26" ht="12.75" x14ac:dyDescent="0.2">
      <c r="A432" s="474" t="s">
        <v>1173</v>
      </c>
      <c r="B432" s="474" t="s">
        <v>1174</v>
      </c>
      <c r="C432" s="475" t="s">
        <v>411</v>
      </c>
      <c r="D432" s="475">
        <v>9201</v>
      </c>
      <c r="E432" s="475">
        <v>90201</v>
      </c>
      <c r="F432" s="474" t="s">
        <v>427</v>
      </c>
      <c r="G432" s="475" t="s">
        <v>413</v>
      </c>
      <c r="H432" s="91">
        <v>99904</v>
      </c>
      <c r="I432" s="477">
        <v>8</v>
      </c>
      <c r="J432" s="478" t="s">
        <v>415</v>
      </c>
      <c r="K432" s="478" t="s">
        <v>416</v>
      </c>
      <c r="L432" s="479">
        <v>4</v>
      </c>
      <c r="M432" s="480"/>
      <c r="N432" s="481">
        <v>3.14</v>
      </c>
      <c r="O432" s="479">
        <v>0.09</v>
      </c>
      <c r="P432" s="482">
        <v>141.02000000000001</v>
      </c>
      <c r="Q432" s="479">
        <v>4.2</v>
      </c>
      <c r="R432" s="481">
        <v>33.61</v>
      </c>
      <c r="S432" s="481">
        <v>4.6100000000000003</v>
      </c>
      <c r="T432" s="480"/>
      <c r="U432" s="483">
        <v>38375</v>
      </c>
      <c r="V432" s="483">
        <v>410790</v>
      </c>
      <c r="W432" s="91">
        <v>12224</v>
      </c>
      <c r="X432" s="91">
        <v>2913</v>
      </c>
      <c r="Y432" s="91">
        <v>89052</v>
      </c>
      <c r="Z432" s="91">
        <v>37107</v>
      </c>
    </row>
    <row r="433" spans="1:26" ht="12.75" x14ac:dyDescent="0.2">
      <c r="A433" s="474" t="s">
        <v>1173</v>
      </c>
      <c r="B433" s="474" t="s">
        <v>1174</v>
      </c>
      <c r="C433" s="475" t="s">
        <v>411</v>
      </c>
      <c r="D433" s="475">
        <v>9201</v>
      </c>
      <c r="E433" s="475">
        <v>90201</v>
      </c>
      <c r="F433" s="474" t="s">
        <v>427</v>
      </c>
      <c r="G433" s="475" t="s">
        <v>413</v>
      </c>
      <c r="H433" s="91">
        <v>99904</v>
      </c>
      <c r="I433" s="477">
        <v>8</v>
      </c>
      <c r="J433" s="478" t="s">
        <v>420</v>
      </c>
      <c r="K433" s="478" t="s">
        <v>416</v>
      </c>
      <c r="L433" s="479">
        <v>4</v>
      </c>
      <c r="M433" s="480"/>
      <c r="N433" s="481">
        <v>1</v>
      </c>
      <c r="O433" s="479">
        <v>0.15</v>
      </c>
      <c r="P433" s="482">
        <v>60.54</v>
      </c>
      <c r="Q433" s="479">
        <v>8.9</v>
      </c>
      <c r="R433" s="481">
        <v>6.82</v>
      </c>
      <c r="S433" s="481">
        <v>2.08</v>
      </c>
      <c r="T433" s="480"/>
      <c r="U433" s="483">
        <v>106584</v>
      </c>
      <c r="V433" s="483">
        <v>728486</v>
      </c>
      <c r="W433" s="91">
        <v>106831</v>
      </c>
      <c r="X433" s="91">
        <v>12033</v>
      </c>
      <c r="Y433" s="91">
        <v>350940</v>
      </c>
      <c r="Z433" s="91">
        <v>162665</v>
      </c>
    </row>
    <row r="434" spans="1:26" ht="12.75" x14ac:dyDescent="0.2">
      <c r="A434" s="474"/>
      <c r="B434" s="474"/>
      <c r="C434" s="475"/>
      <c r="D434" s="475"/>
      <c r="E434" s="475"/>
      <c r="F434" s="474"/>
      <c r="G434" s="475"/>
      <c r="H434" s="479"/>
      <c r="I434" s="479"/>
      <c r="J434" s="478"/>
      <c r="K434" s="478"/>
      <c r="L434" s="479"/>
      <c r="M434" s="480"/>
      <c r="N434" s="481"/>
      <c r="O434" s="479"/>
      <c r="P434" s="481"/>
      <c r="Q434" s="479"/>
      <c r="R434" s="481"/>
      <c r="S434" s="480"/>
      <c r="T434" s="480"/>
      <c r="U434" s="483"/>
      <c r="V434" s="483"/>
      <c r="W434" s="91"/>
      <c r="X434" s="91"/>
      <c r="Y434" s="479"/>
      <c r="Z434" s="91"/>
    </row>
    <row r="435" spans="1:26" ht="12.75" x14ac:dyDescent="0.2">
      <c r="A435" s="474" t="s">
        <v>1175</v>
      </c>
      <c r="B435" s="474" t="s">
        <v>1176</v>
      </c>
      <c r="C435" s="475" t="s">
        <v>411</v>
      </c>
      <c r="D435" s="475" t="s">
        <v>1177</v>
      </c>
      <c r="E435" s="475" t="s">
        <v>1178</v>
      </c>
      <c r="F435" s="474" t="s">
        <v>412</v>
      </c>
      <c r="G435" s="475" t="s">
        <v>864</v>
      </c>
      <c r="H435" s="479">
        <v>0</v>
      </c>
      <c r="I435" s="479">
        <v>18</v>
      </c>
      <c r="J435" s="478" t="s">
        <v>420</v>
      </c>
      <c r="K435" s="478" t="s">
        <v>419</v>
      </c>
      <c r="L435" s="479">
        <v>12</v>
      </c>
      <c r="M435" s="480"/>
      <c r="N435" s="481">
        <v>1.44</v>
      </c>
      <c r="O435" s="479">
        <v>0.15</v>
      </c>
      <c r="P435" s="481">
        <v>88.72</v>
      </c>
      <c r="Q435" s="479">
        <v>9.4</v>
      </c>
      <c r="R435" s="481">
        <v>9.4499999999999993</v>
      </c>
      <c r="S435" s="480"/>
      <c r="T435" s="480"/>
      <c r="U435" s="483">
        <v>431508</v>
      </c>
      <c r="V435" s="483">
        <v>2823011</v>
      </c>
      <c r="W435" s="91">
        <v>298756</v>
      </c>
      <c r="X435" s="91">
        <v>31820</v>
      </c>
      <c r="Y435" s="479">
        <v>0</v>
      </c>
      <c r="Z435" s="91">
        <v>583880</v>
      </c>
    </row>
    <row r="436" spans="1:26" ht="12.75" x14ac:dyDescent="0.2">
      <c r="A436" s="474" t="s">
        <v>1175</v>
      </c>
      <c r="B436" s="474" t="s">
        <v>1176</v>
      </c>
      <c r="C436" s="475" t="s">
        <v>411</v>
      </c>
      <c r="D436" s="475" t="s">
        <v>1177</v>
      </c>
      <c r="E436" s="475" t="s">
        <v>1178</v>
      </c>
      <c r="F436" s="474" t="s">
        <v>412</v>
      </c>
      <c r="G436" s="475" t="s">
        <v>864</v>
      </c>
      <c r="H436" s="479">
        <v>0</v>
      </c>
      <c r="I436" s="477">
        <v>18</v>
      </c>
      <c r="J436" s="478" t="s">
        <v>415</v>
      </c>
      <c r="K436" s="478" t="s">
        <v>419</v>
      </c>
      <c r="L436" s="479">
        <v>6</v>
      </c>
      <c r="M436" s="480"/>
      <c r="N436" s="481">
        <v>3.23</v>
      </c>
      <c r="O436" s="479">
        <v>0.13</v>
      </c>
      <c r="P436" s="482">
        <v>97.35</v>
      </c>
      <c r="Q436" s="479">
        <v>3.9</v>
      </c>
      <c r="R436" s="481">
        <v>25.03</v>
      </c>
      <c r="S436" s="480"/>
      <c r="T436" s="480"/>
      <c r="U436" s="483">
        <v>124238</v>
      </c>
      <c r="V436" s="483">
        <v>962818</v>
      </c>
      <c r="W436" s="91">
        <v>38465</v>
      </c>
      <c r="X436" s="91">
        <v>9890</v>
      </c>
      <c r="Y436" s="479">
        <v>0</v>
      </c>
      <c r="Z436" s="91">
        <v>106864</v>
      </c>
    </row>
    <row r="437" spans="1:26" ht="12.75" x14ac:dyDescent="0.2">
      <c r="A437" s="474"/>
      <c r="B437" s="474"/>
      <c r="C437" s="475"/>
      <c r="D437" s="475"/>
      <c r="E437" s="475"/>
      <c r="F437" s="474"/>
      <c r="G437" s="475"/>
      <c r="H437" s="91"/>
      <c r="I437" s="477"/>
      <c r="J437" s="478"/>
      <c r="K437" s="478"/>
      <c r="L437" s="479"/>
      <c r="M437" s="480"/>
      <c r="N437" s="481"/>
      <c r="O437" s="479"/>
      <c r="P437" s="482"/>
      <c r="Q437" s="479"/>
      <c r="R437" s="481"/>
      <c r="S437" s="480"/>
      <c r="T437" s="480"/>
      <c r="U437" s="483"/>
      <c r="V437" s="483"/>
      <c r="W437" s="91"/>
      <c r="X437" s="91"/>
      <c r="Y437" s="479"/>
      <c r="Z437" s="91"/>
    </row>
    <row r="438" spans="1:26" ht="12.75" x14ac:dyDescent="0.2">
      <c r="A438" s="474" t="s">
        <v>446</v>
      </c>
      <c r="B438" s="474" t="s">
        <v>447</v>
      </c>
      <c r="C438" s="475" t="s">
        <v>411</v>
      </c>
      <c r="D438" s="475">
        <v>9161</v>
      </c>
      <c r="E438" s="475">
        <v>90161</v>
      </c>
      <c r="F438" s="474" t="s">
        <v>427</v>
      </c>
      <c r="G438" s="475" t="s">
        <v>428</v>
      </c>
      <c r="H438" s="91">
        <v>3281212</v>
      </c>
      <c r="I438" s="477">
        <v>18</v>
      </c>
      <c r="J438" s="478" t="s">
        <v>420</v>
      </c>
      <c r="K438" s="478" t="s">
        <v>416</v>
      </c>
      <c r="L438" s="479">
        <v>14</v>
      </c>
      <c r="M438" s="480"/>
      <c r="N438" s="481">
        <v>1.01</v>
      </c>
      <c r="O438" s="479">
        <v>0.09</v>
      </c>
      <c r="P438" s="482">
        <v>106.34</v>
      </c>
      <c r="Q438" s="479">
        <v>9.8000000000000007</v>
      </c>
      <c r="R438" s="481">
        <v>10.82</v>
      </c>
      <c r="S438" s="480"/>
      <c r="T438" s="480"/>
      <c r="U438" s="483">
        <v>337064</v>
      </c>
      <c r="V438" s="483">
        <v>3605372</v>
      </c>
      <c r="W438" s="91">
        <v>333249</v>
      </c>
      <c r="X438" s="91">
        <v>33905</v>
      </c>
      <c r="Y438" s="479">
        <v>0</v>
      </c>
      <c r="Z438" s="91">
        <v>484327</v>
      </c>
    </row>
    <row r="439" spans="1:26" ht="12.75" x14ac:dyDescent="0.2">
      <c r="A439" s="474" t="s">
        <v>446</v>
      </c>
      <c r="B439" s="474" t="s">
        <v>447</v>
      </c>
      <c r="C439" s="475" t="s">
        <v>411</v>
      </c>
      <c r="D439" s="475">
        <v>9161</v>
      </c>
      <c r="E439" s="475">
        <v>90161</v>
      </c>
      <c r="F439" s="474" t="s">
        <v>427</v>
      </c>
      <c r="G439" s="475" t="s">
        <v>428</v>
      </c>
      <c r="H439" s="91">
        <v>3281212</v>
      </c>
      <c r="I439" s="477">
        <v>18</v>
      </c>
      <c r="J439" s="478" t="s">
        <v>415</v>
      </c>
      <c r="K439" s="478" t="s">
        <v>416</v>
      </c>
      <c r="L439" s="479">
        <v>4</v>
      </c>
      <c r="M439" s="480"/>
      <c r="N439" s="481">
        <v>2.82</v>
      </c>
      <c r="O439" s="479">
        <v>7.0000000000000007E-2</v>
      </c>
      <c r="P439" s="482">
        <v>81.27</v>
      </c>
      <c r="Q439" s="479">
        <v>1.9</v>
      </c>
      <c r="R439" s="481">
        <v>43.3</v>
      </c>
      <c r="S439" s="480"/>
      <c r="T439" s="480"/>
      <c r="U439" s="483">
        <v>60329</v>
      </c>
      <c r="V439" s="483">
        <v>926112</v>
      </c>
      <c r="W439" s="91">
        <v>21386</v>
      </c>
      <c r="X439" s="91">
        <v>11395</v>
      </c>
      <c r="Y439" s="479">
        <v>0</v>
      </c>
      <c r="Z439" s="91">
        <v>85585</v>
      </c>
    </row>
    <row r="440" spans="1:26" ht="12.75" x14ac:dyDescent="0.2">
      <c r="A440" s="474"/>
      <c r="B440" s="474"/>
      <c r="C440" s="475"/>
      <c r="D440" s="475"/>
      <c r="E440" s="475"/>
      <c r="F440" s="474"/>
      <c r="G440" s="475"/>
      <c r="H440" s="91"/>
      <c r="I440" s="479"/>
      <c r="J440" s="478"/>
      <c r="K440" s="478"/>
      <c r="L440" s="479"/>
      <c r="M440" s="480"/>
      <c r="N440" s="481"/>
      <c r="O440" s="479"/>
      <c r="P440" s="481"/>
      <c r="Q440" s="479"/>
      <c r="R440" s="481"/>
      <c r="S440" s="480"/>
      <c r="T440" s="480"/>
      <c r="U440" s="483"/>
      <c r="V440" s="483"/>
      <c r="W440" s="91"/>
      <c r="X440" s="91"/>
      <c r="Y440" s="479"/>
      <c r="Z440" s="91"/>
    </row>
    <row r="441" spans="1:26" ht="12.75" x14ac:dyDescent="0.2">
      <c r="A441" s="474" t="s">
        <v>1180</v>
      </c>
      <c r="B441" s="474" t="s">
        <v>1181</v>
      </c>
      <c r="C441" s="475" t="s">
        <v>411</v>
      </c>
      <c r="D441" s="475">
        <v>9155</v>
      </c>
      <c r="E441" s="475">
        <v>90155</v>
      </c>
      <c r="F441" s="474" t="s">
        <v>427</v>
      </c>
      <c r="G441" s="475" t="s">
        <v>428</v>
      </c>
      <c r="H441" s="91">
        <v>93141</v>
      </c>
      <c r="I441" s="479">
        <v>13</v>
      </c>
      <c r="J441" s="478" t="s">
        <v>420</v>
      </c>
      <c r="K441" s="478" t="s">
        <v>416</v>
      </c>
      <c r="L441" s="479">
        <v>10</v>
      </c>
      <c r="M441" s="480"/>
      <c r="N441" s="481">
        <v>0.78</v>
      </c>
      <c r="O441" s="479">
        <v>0.22</v>
      </c>
      <c r="P441" s="481">
        <v>47.68</v>
      </c>
      <c r="Q441" s="479">
        <v>13.2</v>
      </c>
      <c r="R441" s="481">
        <v>3.61</v>
      </c>
      <c r="S441" s="480"/>
      <c r="T441" s="480"/>
      <c r="U441" s="483">
        <v>377436</v>
      </c>
      <c r="V441" s="483">
        <v>1750932</v>
      </c>
      <c r="W441" s="91">
        <v>485578</v>
      </c>
      <c r="X441" s="91">
        <v>36719</v>
      </c>
      <c r="Y441" s="479">
        <v>0</v>
      </c>
      <c r="Z441" s="91">
        <v>505092</v>
      </c>
    </row>
    <row r="442" spans="1:26" ht="12.75" x14ac:dyDescent="0.2">
      <c r="A442" s="474" t="s">
        <v>1180</v>
      </c>
      <c r="B442" s="474" t="s">
        <v>1181</v>
      </c>
      <c r="C442" s="475" t="s">
        <v>411</v>
      </c>
      <c r="D442" s="475">
        <v>9155</v>
      </c>
      <c r="E442" s="475">
        <v>90155</v>
      </c>
      <c r="F442" s="474" t="s">
        <v>427</v>
      </c>
      <c r="G442" s="475" t="s">
        <v>428</v>
      </c>
      <c r="H442" s="91">
        <v>93141</v>
      </c>
      <c r="I442" s="477">
        <v>13</v>
      </c>
      <c r="J442" s="478" t="s">
        <v>415</v>
      </c>
      <c r="K442" s="478" t="s">
        <v>416</v>
      </c>
      <c r="L442" s="479">
        <v>3</v>
      </c>
      <c r="M442" s="480"/>
      <c r="N442" s="481">
        <v>2.16</v>
      </c>
      <c r="O442" s="479">
        <v>0.08</v>
      </c>
      <c r="P442" s="482">
        <v>74.19</v>
      </c>
      <c r="Q442" s="479">
        <v>2.6</v>
      </c>
      <c r="R442" s="481">
        <v>28.22</v>
      </c>
      <c r="S442" s="480"/>
      <c r="T442" s="480"/>
      <c r="U442" s="483">
        <v>30017</v>
      </c>
      <c r="V442" s="483">
        <v>391702</v>
      </c>
      <c r="W442" s="91">
        <v>13880</v>
      </c>
      <c r="X442" s="91">
        <v>5280</v>
      </c>
      <c r="Y442" s="479">
        <v>0</v>
      </c>
      <c r="Z442" s="91">
        <v>63371</v>
      </c>
    </row>
    <row r="443" spans="1:26" ht="12.75" x14ac:dyDescent="0.2">
      <c r="A443" s="474"/>
      <c r="B443" s="474"/>
      <c r="C443" s="475"/>
      <c r="D443" s="475"/>
      <c r="E443" s="475"/>
      <c r="F443" s="474"/>
      <c r="G443" s="475"/>
      <c r="H443" s="91"/>
      <c r="I443" s="479"/>
      <c r="J443" s="478"/>
      <c r="K443" s="478"/>
      <c r="L443" s="479"/>
      <c r="M443" s="480"/>
      <c r="N443" s="481"/>
      <c r="O443" s="479"/>
      <c r="P443" s="481"/>
      <c r="Q443" s="479"/>
      <c r="R443" s="481"/>
      <c r="S443" s="481"/>
      <c r="T443" s="480"/>
      <c r="U443" s="483"/>
      <c r="V443" s="483"/>
      <c r="W443" s="91"/>
      <c r="X443" s="91"/>
      <c r="Y443" s="91"/>
      <c r="Z443" s="91"/>
    </row>
    <row r="444" spans="1:26" ht="12.75" x14ac:dyDescent="0.2">
      <c r="A444" s="474" t="s">
        <v>1182</v>
      </c>
      <c r="B444" s="474" t="s">
        <v>1183</v>
      </c>
      <c r="C444" s="475" t="s">
        <v>411</v>
      </c>
      <c r="D444" s="475">
        <v>9232</v>
      </c>
      <c r="E444" s="475">
        <v>90232</v>
      </c>
      <c r="F444" s="474" t="s">
        <v>427</v>
      </c>
      <c r="G444" s="475" t="s">
        <v>413</v>
      </c>
      <c r="H444" s="91">
        <v>165074</v>
      </c>
      <c r="I444" s="479">
        <v>40</v>
      </c>
      <c r="J444" s="478" t="s">
        <v>420</v>
      </c>
      <c r="K444" s="478" t="s">
        <v>416</v>
      </c>
      <c r="L444" s="479">
        <v>19</v>
      </c>
      <c r="M444" s="480"/>
      <c r="N444" s="481">
        <v>2.2000000000000002</v>
      </c>
      <c r="O444" s="479">
        <v>0.32</v>
      </c>
      <c r="P444" s="481">
        <v>108.83</v>
      </c>
      <c r="Q444" s="479">
        <v>15.8</v>
      </c>
      <c r="R444" s="481">
        <v>6.87</v>
      </c>
      <c r="S444" s="481">
        <v>2.25</v>
      </c>
      <c r="T444" s="480"/>
      <c r="U444" s="483">
        <v>1678592</v>
      </c>
      <c r="V444" s="483">
        <v>5247020</v>
      </c>
      <c r="W444" s="91">
        <v>763252</v>
      </c>
      <c r="X444" s="91">
        <v>48215</v>
      </c>
      <c r="Y444" s="91">
        <v>2333078</v>
      </c>
      <c r="Z444" s="91">
        <v>615810</v>
      </c>
    </row>
    <row r="445" spans="1:26" ht="12.75" x14ac:dyDescent="0.2">
      <c r="A445" s="474" t="s">
        <v>1182</v>
      </c>
      <c r="B445" s="474" t="s">
        <v>1183</v>
      </c>
      <c r="C445" s="475" t="s">
        <v>411</v>
      </c>
      <c r="D445" s="475">
        <v>9232</v>
      </c>
      <c r="E445" s="475">
        <v>90232</v>
      </c>
      <c r="F445" s="474" t="s">
        <v>427</v>
      </c>
      <c r="G445" s="475" t="s">
        <v>413</v>
      </c>
      <c r="H445" s="91">
        <v>165074</v>
      </c>
      <c r="I445" s="479">
        <v>40</v>
      </c>
      <c r="J445" s="478" t="s">
        <v>424</v>
      </c>
      <c r="K445" s="478" t="s">
        <v>416</v>
      </c>
      <c r="L445" s="479">
        <v>12</v>
      </c>
      <c r="M445" s="480"/>
      <c r="N445" s="481">
        <v>2.98</v>
      </c>
      <c r="O445" s="479">
        <v>0.42</v>
      </c>
      <c r="P445" s="481">
        <v>126.21</v>
      </c>
      <c r="Q445" s="479">
        <v>17.8</v>
      </c>
      <c r="R445" s="481">
        <v>7.09</v>
      </c>
      <c r="S445" s="481">
        <v>0.56000000000000005</v>
      </c>
      <c r="T445" s="480"/>
      <c r="U445" s="483">
        <v>2050669</v>
      </c>
      <c r="V445" s="483">
        <v>4881732</v>
      </c>
      <c r="W445" s="91">
        <v>688098</v>
      </c>
      <c r="X445" s="91">
        <v>38680</v>
      </c>
      <c r="Y445" s="91">
        <v>8640627</v>
      </c>
      <c r="Z445" s="91">
        <v>1018463</v>
      </c>
    </row>
    <row r="446" spans="1:26" ht="12.75" x14ac:dyDescent="0.2">
      <c r="A446" s="474" t="s">
        <v>1182</v>
      </c>
      <c r="B446" s="474" t="s">
        <v>1183</v>
      </c>
      <c r="C446" s="475" t="s">
        <v>411</v>
      </c>
      <c r="D446" s="475">
        <v>9232</v>
      </c>
      <c r="E446" s="475">
        <v>90232</v>
      </c>
      <c r="F446" s="474" t="s">
        <v>427</v>
      </c>
      <c r="G446" s="475" t="s">
        <v>413</v>
      </c>
      <c r="H446" s="91">
        <v>165074</v>
      </c>
      <c r="I446" s="479">
        <v>40</v>
      </c>
      <c r="J446" s="478" t="s">
        <v>415</v>
      </c>
      <c r="K446" s="478" t="s">
        <v>416</v>
      </c>
      <c r="L446" s="479">
        <v>9</v>
      </c>
      <c r="M446" s="480"/>
      <c r="N446" s="481">
        <v>2.4300000000000002</v>
      </c>
      <c r="O446" s="479">
        <v>0.05</v>
      </c>
      <c r="P446" s="481">
        <v>109.48</v>
      </c>
      <c r="Q446" s="479">
        <v>2.1</v>
      </c>
      <c r="R446" s="481">
        <v>51.34</v>
      </c>
      <c r="S446" s="481">
        <v>7.79</v>
      </c>
      <c r="T446" s="480"/>
      <c r="U446" s="483">
        <v>78821</v>
      </c>
      <c r="V446" s="483">
        <v>1667253</v>
      </c>
      <c r="W446" s="91">
        <v>32476</v>
      </c>
      <c r="X446" s="91">
        <v>15229</v>
      </c>
      <c r="Y446" s="91">
        <v>213930</v>
      </c>
      <c r="Z446" s="91">
        <v>208602</v>
      </c>
    </row>
    <row r="447" spans="1:26" ht="12.75" x14ac:dyDescent="0.2">
      <c r="A447" s="474"/>
      <c r="B447" s="474"/>
      <c r="C447" s="475"/>
      <c r="D447" s="475"/>
      <c r="E447" s="475"/>
      <c r="F447" s="474"/>
      <c r="G447" s="475"/>
      <c r="H447" s="91"/>
      <c r="I447" s="479"/>
      <c r="J447" s="478"/>
      <c r="K447" s="478"/>
      <c r="L447" s="479"/>
      <c r="M447" s="480"/>
      <c r="N447" s="481"/>
      <c r="O447" s="479"/>
      <c r="P447" s="481"/>
      <c r="Q447" s="479"/>
      <c r="R447" s="481"/>
      <c r="S447" s="481"/>
      <c r="T447" s="480"/>
      <c r="U447" s="483"/>
      <c r="V447" s="483"/>
      <c r="W447" s="91"/>
      <c r="X447" s="91"/>
      <c r="Y447" s="91"/>
      <c r="Z447" s="91"/>
    </row>
    <row r="448" spans="1:26" ht="12.75" x14ac:dyDescent="0.2">
      <c r="A448" s="474" t="s">
        <v>1246</v>
      </c>
      <c r="B448" s="474" t="s">
        <v>347</v>
      </c>
      <c r="C448" s="475" t="s">
        <v>411</v>
      </c>
      <c r="D448" s="475">
        <v>9164</v>
      </c>
      <c r="E448" s="475">
        <v>90164</v>
      </c>
      <c r="F448" s="474" t="s">
        <v>412</v>
      </c>
      <c r="G448" s="475" t="s">
        <v>413</v>
      </c>
      <c r="H448" s="91">
        <v>367260</v>
      </c>
      <c r="I448" s="479">
        <v>47</v>
      </c>
      <c r="J448" s="478" t="s">
        <v>424</v>
      </c>
      <c r="K448" s="478" t="s">
        <v>416</v>
      </c>
      <c r="L448" s="479">
        <v>29</v>
      </c>
      <c r="M448" s="480"/>
      <c r="N448" s="481">
        <v>1.52</v>
      </c>
      <c r="O448" s="479">
        <v>0.18</v>
      </c>
      <c r="P448" s="481">
        <v>112.05</v>
      </c>
      <c r="Q448" s="479">
        <v>13.7</v>
      </c>
      <c r="R448" s="481">
        <v>8.1999999999999993</v>
      </c>
      <c r="S448" s="481">
        <v>0.71</v>
      </c>
      <c r="T448" s="480"/>
      <c r="U448" s="483">
        <v>1185940</v>
      </c>
      <c r="V448" s="483">
        <v>6417034</v>
      </c>
      <c r="W448" s="91">
        <v>782381</v>
      </c>
      <c r="X448" s="91">
        <v>57267</v>
      </c>
      <c r="Y448" s="91">
        <v>9080384</v>
      </c>
      <c r="Z448" s="91">
        <v>1539247</v>
      </c>
    </row>
    <row r="449" spans="1:26" ht="12.75" x14ac:dyDescent="0.2">
      <c r="A449" s="474" t="s">
        <v>1246</v>
      </c>
      <c r="B449" s="474" t="s">
        <v>347</v>
      </c>
      <c r="C449" s="475" t="s">
        <v>411</v>
      </c>
      <c r="D449" s="475">
        <v>9164</v>
      </c>
      <c r="E449" s="475">
        <v>90164</v>
      </c>
      <c r="F449" s="474" t="s">
        <v>412</v>
      </c>
      <c r="G449" s="475" t="s">
        <v>413</v>
      </c>
      <c r="H449" s="91">
        <v>367260</v>
      </c>
      <c r="I449" s="479">
        <v>47</v>
      </c>
      <c r="J449" s="478" t="s">
        <v>415</v>
      </c>
      <c r="K449" s="478" t="s">
        <v>416</v>
      </c>
      <c r="L449" s="479">
        <v>13</v>
      </c>
      <c r="M449" s="480"/>
      <c r="N449" s="481">
        <v>0.97</v>
      </c>
      <c r="O449" s="479">
        <v>0.09</v>
      </c>
      <c r="P449" s="481">
        <v>55.32</v>
      </c>
      <c r="Q449" s="479">
        <v>4.9000000000000004</v>
      </c>
      <c r="R449" s="481">
        <v>11.26</v>
      </c>
      <c r="S449" s="481">
        <v>2.64</v>
      </c>
      <c r="T449" s="480"/>
      <c r="U449" s="483">
        <v>118222</v>
      </c>
      <c r="V449" s="483">
        <v>1371391</v>
      </c>
      <c r="W449" s="91">
        <v>121790</v>
      </c>
      <c r="X449" s="91">
        <v>24790</v>
      </c>
      <c r="Y449" s="91">
        <v>520043</v>
      </c>
      <c r="Z449" s="91">
        <v>304576</v>
      </c>
    </row>
    <row r="450" spans="1:26" ht="12.75" x14ac:dyDescent="0.2">
      <c r="A450" s="474" t="s">
        <v>1246</v>
      </c>
      <c r="B450" s="474" t="s">
        <v>347</v>
      </c>
      <c r="C450" s="475" t="s">
        <v>411</v>
      </c>
      <c r="D450" s="475">
        <v>9164</v>
      </c>
      <c r="E450" s="475">
        <v>90164</v>
      </c>
      <c r="F450" s="474" t="s">
        <v>412</v>
      </c>
      <c r="G450" s="475" t="s">
        <v>413</v>
      </c>
      <c r="H450" s="91">
        <v>367260</v>
      </c>
      <c r="I450" s="479">
        <v>47</v>
      </c>
      <c r="J450" s="478" t="s">
        <v>420</v>
      </c>
      <c r="K450" s="478" t="s">
        <v>416</v>
      </c>
      <c r="L450" s="479">
        <v>5</v>
      </c>
      <c r="M450" s="480"/>
      <c r="N450" s="481">
        <v>0.67</v>
      </c>
      <c r="O450" s="479">
        <v>0.06</v>
      </c>
      <c r="P450" s="481">
        <v>60.91</v>
      </c>
      <c r="Q450" s="479">
        <v>5.5</v>
      </c>
      <c r="R450" s="481">
        <v>11.02</v>
      </c>
      <c r="S450" s="480"/>
      <c r="T450" s="480"/>
      <c r="U450" s="483">
        <v>20085</v>
      </c>
      <c r="V450" s="483">
        <v>328693</v>
      </c>
      <c r="W450" s="91">
        <v>29828</v>
      </c>
      <c r="X450" s="91">
        <v>5396</v>
      </c>
      <c r="Y450" s="479">
        <v>0</v>
      </c>
      <c r="Z450" s="91">
        <v>65231</v>
      </c>
    </row>
    <row r="451" spans="1:26" ht="12.75" x14ac:dyDescent="0.2">
      <c r="A451" s="474"/>
      <c r="B451" s="474"/>
      <c r="C451" s="475"/>
      <c r="D451" s="475"/>
      <c r="E451" s="475"/>
      <c r="F451" s="474"/>
      <c r="G451" s="475"/>
      <c r="H451" s="91"/>
      <c r="I451" s="479"/>
      <c r="J451" s="478"/>
      <c r="K451" s="478"/>
      <c r="L451" s="479"/>
      <c r="M451" s="480"/>
      <c r="N451" s="481"/>
      <c r="O451" s="479"/>
      <c r="P451" s="481"/>
      <c r="Q451" s="479"/>
      <c r="R451" s="481"/>
      <c r="S451" s="481"/>
      <c r="T451" s="480"/>
      <c r="U451" s="483"/>
      <c r="V451" s="483"/>
      <c r="W451" s="91"/>
      <c r="X451" s="91"/>
      <c r="Y451" s="91"/>
      <c r="Z451" s="91"/>
    </row>
    <row r="452" spans="1:26" ht="12.75" x14ac:dyDescent="0.2">
      <c r="A452" s="474" t="s">
        <v>983</v>
      </c>
      <c r="B452" s="474" t="s">
        <v>984</v>
      </c>
      <c r="C452" s="475" t="s">
        <v>411</v>
      </c>
      <c r="D452" s="475">
        <v>9091</v>
      </c>
      <c r="E452" s="475">
        <v>90091</v>
      </c>
      <c r="F452" s="474" t="s">
        <v>427</v>
      </c>
      <c r="G452" s="475" t="s">
        <v>413</v>
      </c>
      <c r="H452" s="91">
        <v>219454</v>
      </c>
      <c r="I452" s="479">
        <v>41</v>
      </c>
      <c r="J452" s="478" t="s">
        <v>420</v>
      </c>
      <c r="K452" s="478" t="s">
        <v>416</v>
      </c>
      <c r="L452" s="479">
        <v>33</v>
      </c>
      <c r="M452" s="480"/>
      <c r="N452" s="481">
        <v>0.91</v>
      </c>
      <c r="O452" s="479">
        <v>0.2</v>
      </c>
      <c r="P452" s="481">
        <v>64.22</v>
      </c>
      <c r="Q452" s="479">
        <v>14.3</v>
      </c>
      <c r="R452" s="481">
        <v>4.4800000000000004</v>
      </c>
      <c r="S452" s="481">
        <v>0.87</v>
      </c>
      <c r="T452" s="480"/>
      <c r="U452" s="483">
        <v>1526244</v>
      </c>
      <c r="V452" s="483">
        <v>7542787</v>
      </c>
      <c r="W452" s="91">
        <v>1682839</v>
      </c>
      <c r="X452" s="91">
        <v>117448</v>
      </c>
      <c r="Y452" s="91">
        <v>8630434</v>
      </c>
      <c r="Z452" s="91">
        <v>1672550</v>
      </c>
    </row>
    <row r="453" spans="1:26" ht="12.75" x14ac:dyDescent="0.2">
      <c r="A453" s="474" t="s">
        <v>983</v>
      </c>
      <c r="B453" s="474" t="s">
        <v>984</v>
      </c>
      <c r="C453" s="475" t="s">
        <v>411</v>
      </c>
      <c r="D453" s="475">
        <v>9091</v>
      </c>
      <c r="E453" s="475">
        <v>90091</v>
      </c>
      <c r="F453" s="474" t="s">
        <v>427</v>
      </c>
      <c r="G453" s="475" t="s">
        <v>413</v>
      </c>
      <c r="H453" s="91">
        <v>219454</v>
      </c>
      <c r="I453" s="479">
        <v>41</v>
      </c>
      <c r="J453" s="478" t="s">
        <v>415</v>
      </c>
      <c r="K453" s="478" t="s">
        <v>416</v>
      </c>
      <c r="L453" s="479">
        <v>8</v>
      </c>
      <c r="M453" s="480"/>
      <c r="N453" s="481">
        <v>4.8</v>
      </c>
      <c r="O453" s="479">
        <v>0.2</v>
      </c>
      <c r="P453" s="481">
        <v>82.55</v>
      </c>
      <c r="Q453" s="479">
        <v>3.5</v>
      </c>
      <c r="R453" s="481">
        <v>23.73</v>
      </c>
      <c r="S453" s="481">
        <v>3.11</v>
      </c>
      <c r="T453" s="480"/>
      <c r="U453" s="483">
        <v>169583</v>
      </c>
      <c r="V453" s="483">
        <v>838087</v>
      </c>
      <c r="W453" s="91">
        <v>35316</v>
      </c>
      <c r="X453" s="91">
        <v>10153</v>
      </c>
      <c r="Y453" s="91">
        <v>269886</v>
      </c>
      <c r="Z453" s="91">
        <v>153258</v>
      </c>
    </row>
    <row r="454" spans="1:26" ht="12.75" x14ac:dyDescent="0.2">
      <c r="A454" s="474" t="s">
        <v>1190</v>
      </c>
      <c r="B454" s="474" t="s">
        <v>984</v>
      </c>
      <c r="C454" s="475" t="s">
        <v>411</v>
      </c>
      <c r="D454" s="475" t="s">
        <v>1191</v>
      </c>
      <c r="E454" s="475" t="s">
        <v>1192</v>
      </c>
      <c r="F454" s="474" t="s">
        <v>427</v>
      </c>
      <c r="G454" s="475" t="s">
        <v>864</v>
      </c>
      <c r="H454" s="479">
        <v>0</v>
      </c>
      <c r="I454" s="479">
        <v>25</v>
      </c>
      <c r="J454" s="478" t="s">
        <v>420</v>
      </c>
      <c r="K454" s="478" t="s">
        <v>419</v>
      </c>
      <c r="L454" s="479">
        <v>21</v>
      </c>
      <c r="M454" s="480"/>
      <c r="N454" s="481">
        <v>1</v>
      </c>
      <c r="O454" s="479">
        <v>0.12</v>
      </c>
      <c r="P454" s="481">
        <v>96.16</v>
      </c>
      <c r="Q454" s="479">
        <v>11.2</v>
      </c>
      <c r="R454" s="481">
        <v>8.6</v>
      </c>
      <c r="S454" s="480"/>
      <c r="T454" s="480"/>
      <c r="U454" s="483">
        <v>364687</v>
      </c>
      <c r="V454" s="483">
        <v>3125260</v>
      </c>
      <c r="W454" s="91">
        <v>363595</v>
      </c>
      <c r="X454" s="91">
        <v>32501</v>
      </c>
      <c r="Y454" s="479">
        <v>0</v>
      </c>
      <c r="Z454" s="91">
        <v>928303</v>
      </c>
    </row>
    <row r="455" spans="1:26" ht="12.75" x14ac:dyDescent="0.2">
      <c r="A455" s="474" t="s">
        <v>1190</v>
      </c>
      <c r="B455" s="474" t="s">
        <v>984</v>
      </c>
      <c r="C455" s="475" t="s">
        <v>411</v>
      </c>
      <c r="D455" s="475" t="s">
        <v>1191</v>
      </c>
      <c r="E455" s="475" t="s">
        <v>1192</v>
      </c>
      <c r="F455" s="474" t="s">
        <v>427</v>
      </c>
      <c r="G455" s="475" t="s">
        <v>864</v>
      </c>
      <c r="H455" s="479">
        <v>0</v>
      </c>
      <c r="I455" s="479">
        <v>25</v>
      </c>
      <c r="J455" s="478" t="s">
        <v>415</v>
      </c>
      <c r="K455" s="478" t="s">
        <v>419</v>
      </c>
      <c r="L455" s="479">
        <v>4</v>
      </c>
      <c r="M455" s="480"/>
      <c r="N455" s="481">
        <v>1.36</v>
      </c>
      <c r="O455" s="479">
        <v>0.06</v>
      </c>
      <c r="P455" s="481">
        <v>52.46</v>
      </c>
      <c r="Q455" s="479">
        <v>2.4</v>
      </c>
      <c r="R455" s="481">
        <v>21.95</v>
      </c>
      <c r="S455" s="480"/>
      <c r="T455" s="480"/>
      <c r="U455" s="483">
        <v>14540</v>
      </c>
      <c r="V455" s="483">
        <v>235235</v>
      </c>
      <c r="W455" s="91">
        <v>10717</v>
      </c>
      <c r="X455" s="91">
        <v>4484</v>
      </c>
      <c r="Y455" s="479">
        <v>0</v>
      </c>
      <c r="Z455" s="91">
        <v>71360</v>
      </c>
    </row>
    <row r="456" spans="1:26" ht="12.75" x14ac:dyDescent="0.2">
      <c r="A456" s="474" t="s">
        <v>1187</v>
      </c>
      <c r="B456" s="474" t="s">
        <v>984</v>
      </c>
      <c r="C456" s="475" t="s">
        <v>411</v>
      </c>
      <c r="D456" s="475" t="s">
        <v>1188</v>
      </c>
      <c r="E456" s="475" t="s">
        <v>1189</v>
      </c>
      <c r="F456" s="474" t="s">
        <v>412</v>
      </c>
      <c r="G456" s="475" t="s">
        <v>864</v>
      </c>
      <c r="H456" s="479">
        <v>0</v>
      </c>
      <c r="I456" s="479">
        <v>22</v>
      </c>
      <c r="J456" s="478" t="s">
        <v>420</v>
      </c>
      <c r="K456" s="478" t="s">
        <v>419</v>
      </c>
      <c r="L456" s="479">
        <v>16</v>
      </c>
      <c r="M456" s="480"/>
      <c r="N456" s="481">
        <v>1.65</v>
      </c>
      <c r="O456" s="479">
        <v>0.23</v>
      </c>
      <c r="P456" s="481">
        <v>66.52</v>
      </c>
      <c r="Q456" s="479">
        <v>9.1999999999999993</v>
      </c>
      <c r="R456" s="481">
        <v>7.26</v>
      </c>
      <c r="S456" s="480"/>
      <c r="T456" s="480"/>
      <c r="U456" s="483">
        <v>532455</v>
      </c>
      <c r="V456" s="483">
        <v>2336076</v>
      </c>
      <c r="W456" s="91">
        <v>321751</v>
      </c>
      <c r="X456" s="91">
        <v>35117</v>
      </c>
      <c r="Y456" s="479">
        <v>0</v>
      </c>
      <c r="Z456" s="91">
        <v>834991</v>
      </c>
    </row>
    <row r="457" spans="1:26" ht="12.75" x14ac:dyDescent="0.2">
      <c r="A457" s="474" t="s">
        <v>1187</v>
      </c>
      <c r="B457" s="474" t="s">
        <v>984</v>
      </c>
      <c r="C457" s="475" t="s">
        <v>411</v>
      </c>
      <c r="D457" s="475" t="s">
        <v>1188</v>
      </c>
      <c r="E457" s="475" t="s">
        <v>1189</v>
      </c>
      <c r="F457" s="474" t="s">
        <v>412</v>
      </c>
      <c r="G457" s="475" t="s">
        <v>864</v>
      </c>
      <c r="H457" s="479">
        <v>0</v>
      </c>
      <c r="I457" s="477">
        <v>22</v>
      </c>
      <c r="J457" s="478" t="s">
        <v>415</v>
      </c>
      <c r="K457" s="478" t="s">
        <v>419</v>
      </c>
      <c r="L457" s="479">
        <v>6</v>
      </c>
      <c r="M457" s="480"/>
      <c r="N457" s="481">
        <v>1.44</v>
      </c>
      <c r="O457" s="479">
        <v>0.03</v>
      </c>
      <c r="P457" s="482">
        <v>61.1</v>
      </c>
      <c r="Q457" s="479">
        <v>1.4</v>
      </c>
      <c r="R457" s="481">
        <v>42.18</v>
      </c>
      <c r="S457" s="480"/>
      <c r="T457" s="480"/>
      <c r="U457" s="483">
        <v>18096</v>
      </c>
      <c r="V457" s="483">
        <v>528901</v>
      </c>
      <c r="W457" s="91">
        <v>12540</v>
      </c>
      <c r="X457" s="91">
        <v>8657</v>
      </c>
      <c r="Y457" s="479">
        <v>0</v>
      </c>
      <c r="Z457" s="91">
        <v>61634</v>
      </c>
    </row>
    <row r="458" spans="1:26" ht="12.75" x14ac:dyDescent="0.2">
      <c r="A458" s="474" t="s">
        <v>1193</v>
      </c>
      <c r="B458" s="474" t="s">
        <v>984</v>
      </c>
      <c r="C458" s="475" t="s">
        <v>411</v>
      </c>
      <c r="D458" s="475" t="s">
        <v>1194</v>
      </c>
      <c r="E458" s="475" t="s">
        <v>1195</v>
      </c>
      <c r="F458" s="474" t="s">
        <v>412</v>
      </c>
      <c r="G458" s="475" t="s">
        <v>864</v>
      </c>
      <c r="H458" s="479">
        <v>0</v>
      </c>
      <c r="I458" s="479">
        <v>10</v>
      </c>
      <c r="J458" s="478" t="s">
        <v>420</v>
      </c>
      <c r="K458" s="478" t="s">
        <v>416</v>
      </c>
      <c r="L458" s="479">
        <v>7</v>
      </c>
      <c r="M458" s="480"/>
      <c r="N458" s="481">
        <v>1.72</v>
      </c>
      <c r="O458" s="479">
        <v>0.22</v>
      </c>
      <c r="P458" s="481">
        <v>59.03</v>
      </c>
      <c r="Q458" s="479">
        <v>7.6</v>
      </c>
      <c r="R458" s="481">
        <v>7.73</v>
      </c>
      <c r="S458" s="480"/>
      <c r="T458" s="480"/>
      <c r="U458" s="483">
        <v>211677</v>
      </c>
      <c r="V458" s="483">
        <v>951621</v>
      </c>
      <c r="W458" s="91">
        <v>123132</v>
      </c>
      <c r="X458" s="91">
        <v>16121</v>
      </c>
      <c r="Y458" s="479">
        <v>0</v>
      </c>
      <c r="Z458" s="91">
        <v>355179</v>
      </c>
    </row>
    <row r="459" spans="1:26" ht="12.75" x14ac:dyDescent="0.2">
      <c r="A459" s="474" t="s">
        <v>1193</v>
      </c>
      <c r="B459" s="474" t="s">
        <v>984</v>
      </c>
      <c r="C459" s="475" t="s">
        <v>411</v>
      </c>
      <c r="D459" s="475" t="s">
        <v>1194</v>
      </c>
      <c r="E459" s="475" t="s">
        <v>1195</v>
      </c>
      <c r="F459" s="474" t="s">
        <v>412</v>
      </c>
      <c r="G459" s="475" t="s">
        <v>864</v>
      </c>
      <c r="H459" s="479">
        <v>0</v>
      </c>
      <c r="I459" s="479">
        <v>10</v>
      </c>
      <c r="J459" s="478" t="s">
        <v>415</v>
      </c>
      <c r="K459" s="478" t="s">
        <v>416</v>
      </c>
      <c r="L459" s="479">
        <v>3</v>
      </c>
      <c r="M459" s="480"/>
      <c r="N459" s="481">
        <v>1.1499999999999999</v>
      </c>
      <c r="O459" s="479">
        <v>0.08</v>
      </c>
      <c r="P459" s="481">
        <v>59.01</v>
      </c>
      <c r="Q459" s="479">
        <v>3.9</v>
      </c>
      <c r="R459" s="481">
        <v>14.97</v>
      </c>
      <c r="S459" s="480"/>
      <c r="T459" s="480"/>
      <c r="U459" s="483">
        <v>15685</v>
      </c>
      <c r="V459" s="483">
        <v>204522</v>
      </c>
      <c r="W459" s="91">
        <v>13661</v>
      </c>
      <c r="X459" s="91">
        <v>3466</v>
      </c>
      <c r="Y459" s="479">
        <v>0</v>
      </c>
      <c r="Z459" s="91">
        <v>50948</v>
      </c>
    </row>
    <row r="460" spans="1:26" ht="12.75" x14ac:dyDescent="0.2">
      <c r="A460" s="474"/>
      <c r="B460" s="474"/>
      <c r="C460" s="475"/>
      <c r="D460" s="475"/>
      <c r="E460" s="475"/>
      <c r="F460" s="474"/>
      <c r="G460" s="475"/>
      <c r="H460" s="479"/>
      <c r="I460" s="479"/>
      <c r="J460" s="478"/>
      <c r="K460" s="478"/>
      <c r="L460" s="479"/>
      <c r="M460" s="480"/>
      <c r="N460" s="481"/>
      <c r="O460" s="479"/>
      <c r="P460" s="481"/>
      <c r="Q460" s="479"/>
      <c r="R460" s="481"/>
      <c r="S460" s="480"/>
      <c r="T460" s="480"/>
      <c r="U460" s="483"/>
      <c r="V460" s="483"/>
      <c r="W460" s="91"/>
      <c r="X460" s="91"/>
      <c r="Y460" s="479"/>
      <c r="Z460" s="91"/>
    </row>
    <row r="461" spans="1:26" ht="12.75" x14ac:dyDescent="0.2">
      <c r="A461" s="474" t="s">
        <v>1196</v>
      </c>
      <c r="B461" s="474" t="s">
        <v>1197</v>
      </c>
      <c r="C461" s="475" t="s">
        <v>411</v>
      </c>
      <c r="D461" s="475" t="s">
        <v>1198</v>
      </c>
      <c r="E461" s="475" t="s">
        <v>1199</v>
      </c>
      <c r="F461" s="474" t="s">
        <v>427</v>
      </c>
      <c r="G461" s="475" t="s">
        <v>864</v>
      </c>
      <c r="H461" s="479">
        <v>0</v>
      </c>
      <c r="I461" s="479">
        <v>4</v>
      </c>
      <c r="J461" s="478" t="s">
        <v>415</v>
      </c>
      <c r="K461" s="478" t="s">
        <v>419</v>
      </c>
      <c r="L461" s="479">
        <v>4</v>
      </c>
      <c r="M461" s="480"/>
      <c r="N461" s="481">
        <v>1.21</v>
      </c>
      <c r="O461" s="479">
        <v>0.11</v>
      </c>
      <c r="P461" s="481">
        <v>120.9</v>
      </c>
      <c r="Q461" s="479">
        <v>10.8</v>
      </c>
      <c r="R461" s="481">
        <v>11.15</v>
      </c>
      <c r="S461" s="480"/>
      <c r="T461" s="480"/>
      <c r="U461" s="483">
        <v>24261</v>
      </c>
      <c r="V461" s="483">
        <v>223418</v>
      </c>
      <c r="W461" s="91">
        <v>20034</v>
      </c>
      <c r="X461" s="91">
        <v>1848</v>
      </c>
      <c r="Y461" s="479">
        <v>0</v>
      </c>
      <c r="Z461" s="91">
        <v>31661</v>
      </c>
    </row>
    <row r="462" spans="1:26" ht="12.75" x14ac:dyDescent="0.2">
      <c r="A462" s="474"/>
      <c r="B462" s="474"/>
      <c r="C462" s="475"/>
      <c r="D462" s="475"/>
      <c r="E462" s="475"/>
      <c r="F462" s="474"/>
      <c r="G462" s="475"/>
      <c r="H462" s="479"/>
      <c r="I462" s="477"/>
      <c r="J462" s="478"/>
      <c r="K462" s="478"/>
      <c r="L462" s="479"/>
      <c r="M462" s="480"/>
      <c r="N462" s="481"/>
      <c r="O462" s="479"/>
      <c r="P462" s="482"/>
      <c r="Q462" s="479"/>
      <c r="R462" s="481"/>
      <c r="S462" s="480"/>
      <c r="T462" s="480"/>
      <c r="U462" s="483"/>
      <c r="V462" s="483"/>
      <c r="W462" s="91"/>
      <c r="X462" s="91"/>
      <c r="Y462" s="479"/>
      <c r="Z462" s="91"/>
    </row>
    <row r="463" spans="1:26" ht="12.75" x14ac:dyDescent="0.2">
      <c r="A463" s="474" t="s">
        <v>1200</v>
      </c>
      <c r="B463" s="474" t="s">
        <v>1201</v>
      </c>
      <c r="C463" s="475" t="s">
        <v>411</v>
      </c>
      <c r="D463" s="475" t="s">
        <v>1202</v>
      </c>
      <c r="E463" s="475" t="s">
        <v>1203</v>
      </c>
      <c r="F463" s="474" t="s">
        <v>427</v>
      </c>
      <c r="G463" s="475" t="s">
        <v>864</v>
      </c>
      <c r="H463" s="479">
        <v>0</v>
      </c>
      <c r="I463" s="477">
        <v>4</v>
      </c>
      <c r="J463" s="478" t="s">
        <v>420</v>
      </c>
      <c r="K463" s="478" t="s">
        <v>419</v>
      </c>
      <c r="L463" s="479">
        <v>4</v>
      </c>
      <c r="M463" s="480"/>
      <c r="N463" s="481">
        <v>5.21</v>
      </c>
      <c r="O463" s="479">
        <v>0.16</v>
      </c>
      <c r="P463" s="482">
        <v>105.06</v>
      </c>
      <c r="Q463" s="479">
        <v>3.1</v>
      </c>
      <c r="R463" s="481">
        <v>33.56</v>
      </c>
      <c r="S463" s="480"/>
      <c r="T463" s="480"/>
      <c r="U463" s="483">
        <v>89451</v>
      </c>
      <c r="V463" s="483">
        <v>575934</v>
      </c>
      <c r="W463" s="91">
        <v>17159</v>
      </c>
      <c r="X463" s="91">
        <v>5482</v>
      </c>
      <c r="Y463" s="479">
        <v>0</v>
      </c>
      <c r="Z463" s="91">
        <v>164000</v>
      </c>
    </row>
    <row r="464" spans="1:26" ht="12.75" x14ac:dyDescent="0.2">
      <c r="A464" s="474"/>
      <c r="B464" s="474"/>
      <c r="C464" s="475"/>
      <c r="D464" s="475"/>
      <c r="E464" s="475"/>
      <c r="F464" s="474"/>
      <c r="G464" s="475"/>
      <c r="H464" s="91"/>
      <c r="I464" s="479"/>
      <c r="J464" s="478"/>
      <c r="K464" s="478"/>
      <c r="L464" s="479"/>
      <c r="M464" s="480"/>
      <c r="N464" s="481"/>
      <c r="O464" s="479"/>
      <c r="P464" s="481"/>
      <c r="Q464" s="479"/>
      <c r="R464" s="481"/>
      <c r="S464" s="481"/>
      <c r="T464" s="480"/>
      <c r="U464" s="483"/>
      <c r="V464" s="483"/>
      <c r="W464" s="91"/>
      <c r="X464" s="91"/>
      <c r="Y464" s="91"/>
      <c r="Z464" s="91"/>
    </row>
    <row r="465" spans="1:26" ht="12.75" x14ac:dyDescent="0.2">
      <c r="A465" s="474" t="s">
        <v>670</v>
      </c>
      <c r="B465" s="474" t="s">
        <v>631</v>
      </c>
      <c r="C465" s="475" t="s">
        <v>411</v>
      </c>
      <c r="D465" s="475">
        <v>9146</v>
      </c>
      <c r="E465" s="475">
        <v>90146</v>
      </c>
      <c r="F465" s="474" t="s">
        <v>412</v>
      </c>
      <c r="G465" s="475" t="s">
        <v>413</v>
      </c>
      <c r="H465" s="91">
        <v>12150996</v>
      </c>
      <c r="I465" s="479">
        <v>278</v>
      </c>
      <c r="J465" s="478" t="s">
        <v>420</v>
      </c>
      <c r="K465" s="478" t="s">
        <v>416</v>
      </c>
      <c r="L465" s="479">
        <v>278</v>
      </c>
      <c r="M465" s="480"/>
      <c r="N465" s="481">
        <v>1.29</v>
      </c>
      <c r="O465" s="479">
        <v>0.26</v>
      </c>
      <c r="P465" s="481">
        <v>93.87</v>
      </c>
      <c r="Q465" s="479">
        <v>19.2</v>
      </c>
      <c r="R465" s="481">
        <v>4.8899999999999997</v>
      </c>
      <c r="S465" s="481">
        <v>0.7</v>
      </c>
      <c r="T465" s="480"/>
      <c r="U465" s="483">
        <v>18890298</v>
      </c>
      <c r="V465" s="483">
        <v>71324442</v>
      </c>
      <c r="W465" s="91">
        <v>14596534</v>
      </c>
      <c r="X465" s="91">
        <v>759784</v>
      </c>
      <c r="Y465" s="91">
        <v>102275478</v>
      </c>
      <c r="Z465" s="91">
        <v>11143236</v>
      </c>
    </row>
    <row r="466" spans="1:26" ht="12.75" x14ac:dyDescent="0.2">
      <c r="A466" s="474"/>
      <c r="B466" s="474"/>
      <c r="C466" s="475"/>
      <c r="D466" s="475"/>
      <c r="E466" s="475"/>
      <c r="F466" s="474"/>
      <c r="G466" s="475"/>
      <c r="H466" s="479"/>
      <c r="I466" s="479"/>
      <c r="J466" s="478"/>
      <c r="K466" s="478"/>
      <c r="L466" s="479"/>
      <c r="M466" s="480"/>
      <c r="N466" s="481"/>
      <c r="O466" s="479"/>
      <c r="P466" s="481"/>
      <c r="Q466" s="479"/>
      <c r="R466" s="481"/>
      <c r="S466" s="480"/>
      <c r="T466" s="480"/>
      <c r="U466" s="483"/>
      <c r="V466" s="483"/>
      <c r="W466" s="91"/>
      <c r="X466" s="91"/>
      <c r="Y466" s="479"/>
      <c r="Z466" s="91"/>
    </row>
    <row r="467" spans="1:26" ht="12.75" x14ac:dyDescent="0.2">
      <c r="A467" s="474" t="s">
        <v>1204</v>
      </c>
      <c r="B467" s="474" t="s">
        <v>1205</v>
      </c>
      <c r="C467" s="475" t="s">
        <v>411</v>
      </c>
      <c r="D467" s="475" t="s">
        <v>1206</v>
      </c>
      <c r="E467" s="475" t="s">
        <v>1207</v>
      </c>
      <c r="F467" s="474" t="s">
        <v>412</v>
      </c>
      <c r="G467" s="475" t="s">
        <v>864</v>
      </c>
      <c r="H467" s="479">
        <v>0</v>
      </c>
      <c r="I467" s="479">
        <v>4</v>
      </c>
      <c r="J467" s="478" t="s">
        <v>415</v>
      </c>
      <c r="K467" s="478" t="s">
        <v>419</v>
      </c>
      <c r="L467" s="479">
        <v>2</v>
      </c>
      <c r="M467" s="480"/>
      <c r="N467" s="481">
        <v>6.14</v>
      </c>
      <c r="O467" s="479">
        <v>0.11</v>
      </c>
      <c r="P467" s="481">
        <v>166.77</v>
      </c>
      <c r="Q467" s="479">
        <v>3.1</v>
      </c>
      <c r="R467" s="481">
        <v>54.04</v>
      </c>
      <c r="S467" s="480"/>
      <c r="T467" s="480"/>
      <c r="U467" s="483">
        <v>19731</v>
      </c>
      <c r="V467" s="483">
        <v>173778</v>
      </c>
      <c r="W467" s="91">
        <v>3216</v>
      </c>
      <c r="X467" s="91">
        <v>1042</v>
      </c>
      <c r="Y467" s="479">
        <v>0</v>
      </c>
      <c r="Z467" s="91">
        <v>8316</v>
      </c>
    </row>
    <row r="468" spans="1:26" ht="12.75" x14ac:dyDescent="0.2">
      <c r="A468" s="474" t="s">
        <v>1204</v>
      </c>
      <c r="B468" s="474" t="s">
        <v>1205</v>
      </c>
      <c r="C468" s="475" t="s">
        <v>411</v>
      </c>
      <c r="D468" s="475" t="s">
        <v>1206</v>
      </c>
      <c r="E468" s="475" t="s">
        <v>1207</v>
      </c>
      <c r="F468" s="474" t="s">
        <v>412</v>
      </c>
      <c r="G468" s="475" t="s">
        <v>864</v>
      </c>
      <c r="H468" s="479">
        <v>0</v>
      </c>
      <c r="I468" s="477">
        <v>4</v>
      </c>
      <c r="J468" s="478" t="s">
        <v>420</v>
      </c>
      <c r="K468" s="478" t="s">
        <v>419</v>
      </c>
      <c r="L468" s="479">
        <v>2</v>
      </c>
      <c r="M468" s="480"/>
      <c r="N468" s="481">
        <v>1.66</v>
      </c>
      <c r="O468" s="479">
        <v>0.15</v>
      </c>
      <c r="P468" s="482">
        <v>96.53</v>
      </c>
      <c r="Q468" s="479">
        <v>8.8000000000000007</v>
      </c>
      <c r="R468" s="481">
        <v>10.94</v>
      </c>
      <c r="S468" s="480"/>
      <c r="T468" s="480"/>
      <c r="U468" s="483">
        <v>95615</v>
      </c>
      <c r="V468" s="483">
        <v>630163</v>
      </c>
      <c r="W468" s="91">
        <v>57610</v>
      </c>
      <c r="X468" s="91">
        <v>6528</v>
      </c>
      <c r="Y468" s="479">
        <v>0</v>
      </c>
      <c r="Z468" s="91">
        <v>171460</v>
      </c>
    </row>
    <row r="469" spans="1:26" ht="12.75" x14ac:dyDescent="0.2">
      <c r="A469" s="474"/>
      <c r="B469" s="474"/>
      <c r="C469" s="475"/>
      <c r="D469" s="475"/>
      <c r="E469" s="475"/>
      <c r="F469" s="474"/>
      <c r="G469" s="475"/>
      <c r="H469" s="479"/>
      <c r="I469" s="479"/>
      <c r="J469" s="478"/>
      <c r="K469" s="478"/>
      <c r="L469" s="479"/>
      <c r="M469" s="480"/>
      <c r="N469" s="481"/>
      <c r="O469" s="479"/>
      <c r="P469" s="481"/>
      <c r="Q469" s="479"/>
      <c r="R469" s="481"/>
      <c r="S469" s="480"/>
      <c r="T469" s="480"/>
      <c r="U469" s="483"/>
      <c r="V469" s="483"/>
      <c r="W469" s="91"/>
      <c r="X469" s="91"/>
      <c r="Y469" s="479"/>
      <c r="Z469" s="91"/>
    </row>
    <row r="470" spans="1:26" ht="12.75" x14ac:dyDescent="0.2">
      <c r="A470" s="474" t="s">
        <v>1208</v>
      </c>
      <c r="B470" s="474" t="s">
        <v>1209</v>
      </c>
      <c r="C470" s="475" t="s">
        <v>411</v>
      </c>
      <c r="D470" s="475" t="s">
        <v>1210</v>
      </c>
      <c r="E470" s="475" t="s">
        <v>1211</v>
      </c>
      <c r="F470" s="474" t="s">
        <v>427</v>
      </c>
      <c r="G470" s="475" t="s">
        <v>864</v>
      </c>
      <c r="H470" s="479">
        <v>0</v>
      </c>
      <c r="I470" s="479">
        <v>2</v>
      </c>
      <c r="J470" s="478" t="s">
        <v>415</v>
      </c>
      <c r="K470" s="478" t="s">
        <v>419</v>
      </c>
      <c r="L470" s="479">
        <v>2</v>
      </c>
      <c r="M470" s="480"/>
      <c r="N470" s="481">
        <v>0.71</v>
      </c>
      <c r="O470" s="479">
        <v>0.1</v>
      </c>
      <c r="P470" s="481">
        <v>73.849999999999994</v>
      </c>
      <c r="Q470" s="479">
        <v>10.9</v>
      </c>
      <c r="R470" s="481">
        <v>6.78</v>
      </c>
      <c r="S470" s="480"/>
      <c r="T470" s="480"/>
      <c r="U470" s="483">
        <v>14519</v>
      </c>
      <c r="V470" s="483">
        <v>138470</v>
      </c>
      <c r="W470" s="91">
        <v>20417</v>
      </c>
      <c r="X470" s="91">
        <v>1875</v>
      </c>
      <c r="Y470" s="479">
        <v>0</v>
      </c>
      <c r="Z470" s="91">
        <v>19138</v>
      </c>
    </row>
    <row r="471" spans="1:26" ht="12.75" x14ac:dyDescent="0.2">
      <c r="A471" s="474" t="s">
        <v>951</v>
      </c>
      <c r="B471" s="474" t="s">
        <v>952</v>
      </c>
      <c r="C471" s="475" t="s">
        <v>411</v>
      </c>
      <c r="D471" s="475">
        <v>9090</v>
      </c>
      <c r="E471" s="475">
        <v>90090</v>
      </c>
      <c r="F471" s="474" t="s">
        <v>412</v>
      </c>
      <c r="G471" s="475" t="s">
        <v>413</v>
      </c>
      <c r="H471" s="91">
        <v>1723634</v>
      </c>
      <c r="I471" s="477">
        <v>49</v>
      </c>
      <c r="J471" s="478" t="s">
        <v>420</v>
      </c>
      <c r="K471" s="478" t="s">
        <v>416</v>
      </c>
      <c r="L471" s="479">
        <v>41</v>
      </c>
      <c r="M471" s="480"/>
      <c r="N471" s="481">
        <v>1.48</v>
      </c>
      <c r="O471" s="479">
        <v>0.24</v>
      </c>
      <c r="P471" s="482">
        <v>98.48</v>
      </c>
      <c r="Q471" s="479">
        <v>16</v>
      </c>
      <c r="R471" s="481">
        <v>6.17</v>
      </c>
      <c r="S471" s="481">
        <v>0.59</v>
      </c>
      <c r="T471" s="480"/>
      <c r="U471" s="483">
        <v>2387895</v>
      </c>
      <c r="V471" s="483">
        <v>9985879</v>
      </c>
      <c r="W471" s="91">
        <v>1617736</v>
      </c>
      <c r="X471" s="91">
        <v>101403</v>
      </c>
      <c r="Y471" s="91">
        <v>16808277</v>
      </c>
      <c r="Z471" s="91">
        <v>2008592</v>
      </c>
    </row>
    <row r="472" spans="1:26" ht="12.75" x14ac:dyDescent="0.2">
      <c r="A472" s="474" t="s">
        <v>951</v>
      </c>
      <c r="B472" s="474" t="s">
        <v>952</v>
      </c>
      <c r="C472" s="475" t="s">
        <v>411</v>
      </c>
      <c r="D472" s="475">
        <v>9090</v>
      </c>
      <c r="E472" s="475">
        <v>90090</v>
      </c>
      <c r="F472" s="474" t="s">
        <v>412</v>
      </c>
      <c r="G472" s="475" t="s">
        <v>413</v>
      </c>
      <c r="H472" s="91">
        <v>1723634</v>
      </c>
      <c r="I472" s="479">
        <v>49</v>
      </c>
      <c r="J472" s="478" t="s">
        <v>415</v>
      </c>
      <c r="K472" s="478" t="s">
        <v>416</v>
      </c>
      <c r="L472" s="479">
        <v>8</v>
      </c>
      <c r="M472" s="480"/>
      <c r="N472" s="481">
        <v>3.2</v>
      </c>
      <c r="O472" s="479">
        <v>0.06</v>
      </c>
      <c r="P472" s="481">
        <v>110.08</v>
      </c>
      <c r="Q472" s="479">
        <v>2</v>
      </c>
      <c r="R472" s="481">
        <v>55.86</v>
      </c>
      <c r="S472" s="481">
        <v>4.76</v>
      </c>
      <c r="T472" s="480"/>
      <c r="U472" s="483">
        <v>90593</v>
      </c>
      <c r="V472" s="483">
        <v>1582147</v>
      </c>
      <c r="W472" s="91">
        <v>28322</v>
      </c>
      <c r="X472" s="91">
        <v>14373</v>
      </c>
      <c r="Y472" s="91">
        <v>332582</v>
      </c>
      <c r="Z472" s="91">
        <v>291629</v>
      </c>
    </row>
    <row r="473" spans="1:26" ht="12.75" x14ac:dyDescent="0.2">
      <c r="A473" s="474"/>
      <c r="B473" s="474"/>
      <c r="C473" s="475"/>
      <c r="D473" s="475"/>
      <c r="E473" s="475"/>
      <c r="F473" s="474"/>
      <c r="G473" s="475"/>
      <c r="H473" s="479"/>
      <c r="I473" s="479"/>
      <c r="J473" s="478"/>
      <c r="K473" s="478"/>
      <c r="L473" s="479"/>
      <c r="M473" s="480"/>
      <c r="N473" s="481"/>
      <c r="O473" s="479"/>
      <c r="P473" s="481"/>
      <c r="Q473" s="479"/>
      <c r="R473" s="481"/>
      <c r="S473" s="480"/>
      <c r="T473" s="480"/>
      <c r="U473" s="483"/>
      <c r="V473" s="483"/>
      <c r="W473" s="91"/>
      <c r="X473" s="91"/>
      <c r="Y473" s="479"/>
      <c r="Z473" s="91"/>
    </row>
    <row r="474" spans="1:26" ht="12.75" x14ac:dyDescent="0.2">
      <c r="A474" s="474" t="s">
        <v>1247</v>
      </c>
      <c r="B474" s="474" t="s">
        <v>1213</v>
      </c>
      <c r="C474" s="475" t="s">
        <v>411</v>
      </c>
      <c r="D474" s="475" t="s">
        <v>1214</v>
      </c>
      <c r="E474" s="475" t="s">
        <v>1215</v>
      </c>
      <c r="F474" s="474" t="s">
        <v>427</v>
      </c>
      <c r="G474" s="475" t="s">
        <v>864</v>
      </c>
      <c r="H474" s="479">
        <v>0</v>
      </c>
      <c r="I474" s="479">
        <v>6</v>
      </c>
      <c r="J474" s="478" t="s">
        <v>420</v>
      </c>
      <c r="K474" s="478" t="s">
        <v>419</v>
      </c>
      <c r="L474" s="479">
        <v>6</v>
      </c>
      <c r="M474" s="480"/>
      <c r="N474" s="481">
        <v>3.13</v>
      </c>
      <c r="O474" s="479">
        <v>0.13</v>
      </c>
      <c r="P474" s="481">
        <v>101.69</v>
      </c>
      <c r="Q474" s="479">
        <v>4.0999999999999996</v>
      </c>
      <c r="R474" s="481">
        <v>24.64</v>
      </c>
      <c r="S474" s="480"/>
      <c r="T474" s="480"/>
      <c r="U474" s="483">
        <v>253716</v>
      </c>
      <c r="V474" s="483">
        <v>1996558</v>
      </c>
      <c r="W474" s="91">
        <v>81016</v>
      </c>
      <c r="X474" s="91">
        <v>19634</v>
      </c>
      <c r="Y474" s="479">
        <v>0</v>
      </c>
      <c r="Z474" s="91">
        <v>525290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Contents</vt:lpstr>
      <vt:lpstr>CA Transit Trends by Agency and</vt:lpstr>
      <vt:lpstr>Transit Costs and Ridership in </vt:lpstr>
      <vt:lpstr>Comparison UZA Metrics CA vs Na</vt:lpstr>
      <vt:lpstr>Comparison Transit Funding Sour</vt:lpstr>
      <vt:lpstr>Urbanized Area Mode Split &amp; met</vt:lpstr>
      <vt:lpstr>Travel Time Index  UZAs -Nation</vt:lpstr>
      <vt:lpstr>Transit  Agency Metrics 2018</vt:lpstr>
      <vt:lpstr>Transit Agency Metrics 2015</vt:lpstr>
      <vt:lpstr>Urbanised Area Sums CA 2018</vt:lpstr>
      <vt:lpstr>Urbanized Area Sums CA 2014</vt:lpstr>
      <vt:lpstr>2018 Funding Sources - Opex - C</vt:lpstr>
      <vt:lpstr>2017 Funding Sources - Opex CA </vt:lpstr>
      <vt:lpstr>2016 Funding Sources Opex</vt:lpstr>
      <vt:lpstr>2015 Funding Sources - Opex CA </vt:lpstr>
      <vt:lpstr>2014 Funding Sources - Opex - C</vt:lpstr>
      <vt:lpstr>Complete CA  transit by mode</vt:lpstr>
      <vt:lpstr>Travel Time Index 1982-2017</vt:lpstr>
      <vt:lpstr>County Selection criteria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James Foty</cp:lastModifiedBy>
  <dcterms:created xsi:type="dcterms:W3CDTF">2020-05-26T16:47:41Z</dcterms:created>
  <dcterms:modified xsi:type="dcterms:W3CDTF">2020-05-26T16:47:42Z</dcterms:modified>
</cp:coreProperties>
</file>